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drawings/drawing10.xml" ContentType="application/vnd.openxmlformats-officedocument.drawing+xml"/>
  <Override PartName="/xl/comments12.xml" ContentType="application/vnd.openxmlformats-officedocument.spreadsheetml.comments+xml"/>
  <Override PartName="/xl/drawings/drawing11.xml" ContentType="application/vnd.openxmlformats-officedocument.drawing+xml"/>
  <Override PartName="/xl/comments13.xml" ContentType="application/vnd.openxmlformats-officedocument.spreadsheetml.comments+xml"/>
  <Override PartName="/xl/drawings/drawing12.xml" ContentType="application/vnd.openxmlformats-officedocument.drawing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wAmp\www\market_ancol\RAPAT ANCOL\JAYA ANCOL SEAFRONT\"/>
    </mc:Choice>
  </mc:AlternateContent>
  <bookViews>
    <workbookView xWindow="480" yWindow="390" windowWidth="19875" windowHeight="6960" tabRatio="909" firstSheet="9" activeTab="13"/>
  </bookViews>
  <sheets>
    <sheet name="Pricelist November_OK_seaview" sheetId="1" r:id="rId1"/>
    <sheet name="Pricelist November_OK_cityview" sheetId="2" r:id="rId2"/>
    <sheet name="Pricelist Desember_OK_seaview" sheetId="3" r:id="rId3"/>
    <sheet name="Pricelist Desember_OK_cityview" sheetId="4" r:id="rId4"/>
    <sheet name="Pricelist Januari_OK_Seaview" sheetId="5" r:id="rId5"/>
    <sheet name="Pricelist Januari_OK_Cityview" sheetId="6" r:id="rId6"/>
    <sheet name="Pricelist FEBRUARI_OK_Seaview" sheetId="13" r:id="rId7"/>
    <sheet name="Pricelist FEBRUARI_OK_Cityview" sheetId="14" r:id="rId8"/>
    <sheet name="Pricelist Maret_OK_Seaview" sheetId="12" r:id="rId9"/>
    <sheet name="Pricelist Maret_OK_Cityview" sheetId="11" r:id="rId10"/>
    <sheet name="Pricelist Juni_OK_Seaview" sheetId="7" r:id="rId11"/>
    <sheet name="Pricelist Juni_OK_Cityview" sheetId="8" r:id="rId12"/>
    <sheet name="Pricelist Juli_OK_Seaview" sheetId="10" r:id="rId13"/>
    <sheet name="Pricelist Juli_OK_Cityview" sheetId="9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</externalReferences>
  <definedNames>
    <definedName name="\0" localSheetId="3">[1]Penjumlahan!#REF!</definedName>
    <definedName name="\0" localSheetId="2">[1]Penjumlahan!#REF!</definedName>
    <definedName name="\0" localSheetId="7">[1]Penjumlahan!#REF!</definedName>
    <definedName name="\0" localSheetId="6">[1]Penjumlahan!#REF!</definedName>
    <definedName name="\0" localSheetId="5">[1]Penjumlahan!#REF!</definedName>
    <definedName name="\0" localSheetId="4">[1]Penjumlahan!#REF!</definedName>
    <definedName name="\0" localSheetId="11">[1]Penjumlahan!#REF!</definedName>
    <definedName name="\0" localSheetId="10">[1]Penjumlahan!#REF!</definedName>
    <definedName name="\0" localSheetId="1">[1]Penjumlahan!#REF!</definedName>
    <definedName name="\0" localSheetId="0">[1]Penjumlahan!#REF!</definedName>
    <definedName name="\0">[1]Penjumlahan!#REF!</definedName>
    <definedName name="\1" localSheetId="3">'[2]SPREAD SHEET'!#REF!</definedName>
    <definedName name="\1" localSheetId="2">'[2]SPREAD SHEET'!#REF!</definedName>
    <definedName name="\1" localSheetId="7">'[2]SPREAD SHEET'!#REF!</definedName>
    <definedName name="\1" localSheetId="6">'[2]SPREAD SHEET'!#REF!</definedName>
    <definedName name="\1" localSheetId="5">'[2]SPREAD SHEET'!#REF!</definedName>
    <definedName name="\1" localSheetId="4">'[2]SPREAD SHEET'!#REF!</definedName>
    <definedName name="\1" localSheetId="11">'[2]SPREAD SHEET'!#REF!</definedName>
    <definedName name="\1" localSheetId="10">'[2]SPREAD SHEET'!#REF!</definedName>
    <definedName name="\1" localSheetId="1">'[2]SPREAD SHEET'!#REF!</definedName>
    <definedName name="\1" localSheetId="0">'[2]SPREAD SHEET'!#REF!</definedName>
    <definedName name="\1">'[2]SPREAD SHEET'!#REF!</definedName>
    <definedName name="\2" localSheetId="3">'[2]SPREAD SHEET'!#REF!</definedName>
    <definedName name="\2" localSheetId="2">'[2]SPREAD SHEET'!#REF!</definedName>
    <definedName name="\2" localSheetId="7">'[2]SPREAD SHEET'!#REF!</definedName>
    <definedName name="\2" localSheetId="6">'[2]SPREAD SHEET'!#REF!</definedName>
    <definedName name="\2" localSheetId="5">'[2]SPREAD SHEET'!#REF!</definedName>
    <definedName name="\2" localSheetId="4">'[2]SPREAD SHEET'!#REF!</definedName>
    <definedName name="\2" localSheetId="11">'[2]SPREAD SHEET'!#REF!</definedName>
    <definedName name="\2" localSheetId="10">'[2]SPREAD SHEET'!#REF!</definedName>
    <definedName name="\2" localSheetId="1">'[2]SPREAD SHEET'!#REF!</definedName>
    <definedName name="\2" localSheetId="0">'[2]SPREAD SHEET'!#REF!</definedName>
    <definedName name="\2">'[2]SPREAD SHEET'!#REF!</definedName>
    <definedName name="\3" localSheetId="3">'[2]SPREAD SHEET'!#REF!</definedName>
    <definedName name="\3" localSheetId="2">'[2]SPREAD SHEET'!#REF!</definedName>
    <definedName name="\3" localSheetId="7">'[2]SPREAD SHEET'!#REF!</definedName>
    <definedName name="\3" localSheetId="6">'[2]SPREAD SHEET'!#REF!</definedName>
    <definedName name="\3" localSheetId="5">'[2]SPREAD SHEET'!#REF!</definedName>
    <definedName name="\3" localSheetId="4">'[2]SPREAD SHEET'!#REF!</definedName>
    <definedName name="\3" localSheetId="11">'[2]SPREAD SHEET'!#REF!</definedName>
    <definedName name="\3" localSheetId="10">'[2]SPREAD SHEET'!#REF!</definedName>
    <definedName name="\3" localSheetId="1">'[2]SPREAD SHEET'!#REF!</definedName>
    <definedName name="\3" localSheetId="0">'[2]SPREAD SHEET'!#REF!</definedName>
    <definedName name="\3">'[2]SPREAD SHEET'!#REF!</definedName>
    <definedName name="\4" localSheetId="3">'[2]SPREAD SHEET'!#REF!</definedName>
    <definedName name="\4" localSheetId="2">'[2]SPREAD SHEET'!#REF!</definedName>
    <definedName name="\4" localSheetId="7">'[2]SPREAD SHEET'!#REF!</definedName>
    <definedName name="\4" localSheetId="6">'[2]SPREAD SHEET'!#REF!</definedName>
    <definedName name="\4" localSheetId="5">'[2]SPREAD SHEET'!#REF!</definedName>
    <definedName name="\4" localSheetId="4">'[2]SPREAD SHEET'!#REF!</definedName>
    <definedName name="\4" localSheetId="11">'[2]SPREAD SHEET'!#REF!</definedName>
    <definedName name="\4" localSheetId="10">'[2]SPREAD SHEET'!#REF!</definedName>
    <definedName name="\4" localSheetId="1">'[2]SPREAD SHEET'!#REF!</definedName>
    <definedName name="\4" localSheetId="0">'[2]SPREAD SHEET'!#REF!</definedName>
    <definedName name="\4">'[2]SPREAD SHEET'!#REF!</definedName>
    <definedName name="\5" localSheetId="3">'[2]SPREAD SHEET'!#REF!</definedName>
    <definedName name="\5" localSheetId="2">'[2]SPREAD SHEET'!#REF!</definedName>
    <definedName name="\5" localSheetId="7">'[2]SPREAD SHEET'!#REF!</definedName>
    <definedName name="\5" localSheetId="6">'[2]SPREAD SHEET'!#REF!</definedName>
    <definedName name="\5" localSheetId="5">'[2]SPREAD SHEET'!#REF!</definedName>
    <definedName name="\5" localSheetId="4">'[2]SPREAD SHEET'!#REF!</definedName>
    <definedName name="\5" localSheetId="11">'[2]SPREAD SHEET'!#REF!</definedName>
    <definedName name="\5" localSheetId="10">'[2]SPREAD SHEET'!#REF!</definedName>
    <definedName name="\5" localSheetId="1">'[2]SPREAD SHEET'!#REF!</definedName>
    <definedName name="\5" localSheetId="0">'[2]SPREAD SHEET'!#REF!</definedName>
    <definedName name="\5">'[2]SPREAD SHEET'!#REF!</definedName>
    <definedName name="\6" localSheetId="3">'[2]SPREAD SHEET'!#REF!</definedName>
    <definedName name="\6" localSheetId="2">'[2]SPREAD SHEET'!#REF!</definedName>
    <definedName name="\6" localSheetId="7">'[2]SPREAD SHEET'!#REF!</definedName>
    <definedName name="\6" localSheetId="6">'[2]SPREAD SHEET'!#REF!</definedName>
    <definedName name="\6" localSheetId="5">'[2]SPREAD SHEET'!#REF!</definedName>
    <definedName name="\6" localSheetId="4">'[2]SPREAD SHEET'!#REF!</definedName>
    <definedName name="\6" localSheetId="11">'[2]SPREAD SHEET'!#REF!</definedName>
    <definedName name="\6" localSheetId="10">'[2]SPREAD SHEET'!#REF!</definedName>
    <definedName name="\6" localSheetId="1">'[2]SPREAD SHEET'!#REF!</definedName>
    <definedName name="\6" localSheetId="0">'[2]SPREAD SHEET'!#REF!</definedName>
    <definedName name="\6">'[2]SPREAD SHEET'!#REF!</definedName>
    <definedName name="\A" localSheetId="3">'[2]SPREAD SHEET'!#REF!</definedName>
    <definedName name="\A" localSheetId="2">'[2]SPREAD SHEET'!#REF!</definedName>
    <definedName name="\A" localSheetId="7">'[2]SPREAD SHEET'!#REF!</definedName>
    <definedName name="\A" localSheetId="6">'[2]SPREAD SHEET'!#REF!</definedName>
    <definedName name="\A" localSheetId="5">'[2]SPREAD SHEET'!#REF!</definedName>
    <definedName name="\A" localSheetId="4">'[2]SPREAD SHEET'!#REF!</definedName>
    <definedName name="\A" localSheetId="11">'[2]SPREAD SHEET'!#REF!</definedName>
    <definedName name="\A" localSheetId="10">'[2]SPREAD SHEET'!#REF!</definedName>
    <definedName name="\A" localSheetId="1">'[2]SPREAD SHEET'!#REF!</definedName>
    <definedName name="\A" localSheetId="0">'[2]SPREAD SHEET'!#REF!</definedName>
    <definedName name="\A">'[2]SPREAD SHEET'!#REF!</definedName>
    <definedName name="\B" localSheetId="3">'[2]SPREAD SHEET'!#REF!</definedName>
    <definedName name="\B" localSheetId="2">'[2]SPREAD SHEET'!#REF!</definedName>
    <definedName name="\B" localSheetId="7">'[2]SPREAD SHEET'!#REF!</definedName>
    <definedName name="\B" localSheetId="6">'[2]SPREAD SHEET'!#REF!</definedName>
    <definedName name="\B" localSheetId="5">'[2]SPREAD SHEET'!#REF!</definedName>
    <definedName name="\B" localSheetId="4">'[2]SPREAD SHEET'!#REF!</definedName>
    <definedName name="\B" localSheetId="11">'[2]SPREAD SHEET'!#REF!</definedName>
    <definedName name="\B" localSheetId="10">'[2]SPREAD SHEET'!#REF!</definedName>
    <definedName name="\B" localSheetId="1">'[2]SPREAD SHEET'!#REF!</definedName>
    <definedName name="\B" localSheetId="0">'[2]SPREAD SHEET'!#REF!</definedName>
    <definedName name="\B">'[2]SPREAD SHEET'!#REF!</definedName>
    <definedName name="\C" localSheetId="3">'[2]SPREAD SHEET'!#REF!</definedName>
    <definedName name="\C" localSheetId="2">'[2]SPREAD SHEET'!#REF!</definedName>
    <definedName name="\C" localSheetId="7">'[2]SPREAD SHEET'!#REF!</definedName>
    <definedName name="\C" localSheetId="6">'[2]SPREAD SHEET'!#REF!</definedName>
    <definedName name="\C" localSheetId="5">'[2]SPREAD SHEET'!#REF!</definedName>
    <definedName name="\C" localSheetId="4">'[2]SPREAD SHEET'!#REF!</definedName>
    <definedName name="\C" localSheetId="11">'[2]SPREAD SHEET'!#REF!</definedName>
    <definedName name="\C" localSheetId="10">'[2]SPREAD SHEET'!#REF!</definedName>
    <definedName name="\C" localSheetId="1">'[2]SPREAD SHEET'!#REF!</definedName>
    <definedName name="\C" localSheetId="0">'[2]SPREAD SHEET'!#REF!</definedName>
    <definedName name="\C">'[2]SPREAD SHEET'!#REF!</definedName>
    <definedName name="\D" localSheetId="3">'[2]SPREAD SHEET'!#REF!</definedName>
    <definedName name="\D" localSheetId="2">'[2]SPREAD SHEET'!#REF!</definedName>
    <definedName name="\D" localSheetId="7">'[2]SPREAD SHEET'!#REF!</definedName>
    <definedName name="\D" localSheetId="6">'[2]SPREAD SHEET'!#REF!</definedName>
    <definedName name="\D" localSheetId="5">'[2]SPREAD SHEET'!#REF!</definedName>
    <definedName name="\D" localSheetId="4">'[2]SPREAD SHEET'!#REF!</definedName>
    <definedName name="\D" localSheetId="11">'[2]SPREAD SHEET'!#REF!</definedName>
    <definedName name="\D" localSheetId="10">'[2]SPREAD SHEET'!#REF!</definedName>
    <definedName name="\D" localSheetId="1">'[2]SPREAD SHEET'!#REF!</definedName>
    <definedName name="\D" localSheetId="0">'[2]SPREAD SHEET'!#REF!</definedName>
    <definedName name="\D">'[2]SPREAD SHEET'!#REF!</definedName>
    <definedName name="\E" localSheetId="3">'[2]SPREAD SHEET'!#REF!</definedName>
    <definedName name="\E" localSheetId="2">'[2]SPREAD SHEET'!#REF!</definedName>
    <definedName name="\E" localSheetId="7">'[2]SPREAD SHEET'!#REF!</definedName>
    <definedName name="\E" localSheetId="6">'[2]SPREAD SHEET'!#REF!</definedName>
    <definedName name="\E" localSheetId="5">'[2]SPREAD SHEET'!#REF!</definedName>
    <definedName name="\E" localSheetId="4">'[2]SPREAD SHEET'!#REF!</definedName>
    <definedName name="\E" localSheetId="11">'[2]SPREAD SHEET'!#REF!</definedName>
    <definedName name="\E" localSheetId="10">'[2]SPREAD SHEET'!#REF!</definedName>
    <definedName name="\E" localSheetId="1">'[2]SPREAD SHEET'!#REF!</definedName>
    <definedName name="\E" localSheetId="0">'[2]SPREAD SHEET'!#REF!</definedName>
    <definedName name="\E">'[2]SPREAD SHEET'!#REF!</definedName>
    <definedName name="\F" localSheetId="3">'[2]SPREAD SHEET'!#REF!</definedName>
    <definedName name="\F" localSheetId="2">'[2]SPREAD SHEET'!#REF!</definedName>
    <definedName name="\F" localSheetId="7">'[2]SPREAD SHEET'!#REF!</definedName>
    <definedName name="\F" localSheetId="6">'[2]SPREAD SHEET'!#REF!</definedName>
    <definedName name="\F" localSheetId="5">'[2]SPREAD SHEET'!#REF!</definedName>
    <definedName name="\F" localSheetId="4">'[2]SPREAD SHEET'!#REF!</definedName>
    <definedName name="\F" localSheetId="11">'[2]SPREAD SHEET'!#REF!</definedName>
    <definedName name="\F" localSheetId="10">'[2]SPREAD SHEET'!#REF!</definedName>
    <definedName name="\F" localSheetId="1">'[2]SPREAD SHEET'!#REF!</definedName>
    <definedName name="\F" localSheetId="0">'[2]SPREAD SHEET'!#REF!</definedName>
    <definedName name="\F">'[2]SPREAD SHEET'!#REF!</definedName>
    <definedName name="\G" localSheetId="3">'[2]SPREAD SHEET'!#REF!</definedName>
    <definedName name="\G" localSheetId="2">'[2]SPREAD SHEET'!#REF!</definedName>
    <definedName name="\G" localSheetId="7">'[2]SPREAD SHEET'!#REF!</definedName>
    <definedName name="\G" localSheetId="6">'[2]SPREAD SHEET'!#REF!</definedName>
    <definedName name="\G" localSheetId="5">'[2]SPREAD SHEET'!#REF!</definedName>
    <definedName name="\G" localSheetId="4">'[2]SPREAD SHEET'!#REF!</definedName>
    <definedName name="\G" localSheetId="11">'[2]SPREAD SHEET'!#REF!</definedName>
    <definedName name="\G" localSheetId="10">'[2]SPREAD SHEET'!#REF!</definedName>
    <definedName name="\G" localSheetId="1">'[2]SPREAD SHEET'!#REF!</definedName>
    <definedName name="\G" localSheetId="0">'[2]SPREAD SHEET'!#REF!</definedName>
    <definedName name="\G">'[2]SPREAD SHEET'!#REF!</definedName>
    <definedName name="\H" localSheetId="3">'[2]SPREAD SHEET'!#REF!</definedName>
    <definedName name="\H" localSheetId="2">'[2]SPREAD SHEET'!#REF!</definedName>
    <definedName name="\H" localSheetId="7">'[2]SPREAD SHEET'!#REF!</definedName>
    <definedName name="\H" localSheetId="6">'[2]SPREAD SHEET'!#REF!</definedName>
    <definedName name="\H" localSheetId="5">'[2]SPREAD SHEET'!#REF!</definedName>
    <definedName name="\H" localSheetId="4">'[2]SPREAD SHEET'!#REF!</definedName>
    <definedName name="\H" localSheetId="11">'[2]SPREAD SHEET'!#REF!</definedName>
    <definedName name="\H" localSheetId="10">'[2]SPREAD SHEET'!#REF!</definedName>
    <definedName name="\H" localSheetId="1">'[2]SPREAD SHEET'!#REF!</definedName>
    <definedName name="\H" localSheetId="0">'[2]SPREAD SHEET'!#REF!</definedName>
    <definedName name="\H">'[2]SPREAD SHEET'!#REF!</definedName>
    <definedName name="\I" localSheetId="3">'[2]SPREAD SHEET'!#REF!</definedName>
    <definedName name="\I" localSheetId="2">'[2]SPREAD SHEET'!#REF!</definedName>
    <definedName name="\I" localSheetId="7">'[2]SPREAD SHEET'!#REF!</definedName>
    <definedName name="\I" localSheetId="6">'[2]SPREAD SHEET'!#REF!</definedName>
    <definedName name="\I" localSheetId="5">'[2]SPREAD SHEET'!#REF!</definedName>
    <definedName name="\I" localSheetId="4">'[2]SPREAD SHEET'!#REF!</definedName>
    <definedName name="\I" localSheetId="11">'[2]SPREAD SHEET'!#REF!</definedName>
    <definedName name="\I" localSheetId="10">'[2]SPREAD SHEET'!#REF!</definedName>
    <definedName name="\I" localSheetId="1">'[2]SPREAD SHEET'!#REF!</definedName>
    <definedName name="\I" localSheetId="0">'[2]SPREAD SHEET'!#REF!</definedName>
    <definedName name="\I">'[2]SPREAD SHEET'!#REF!</definedName>
    <definedName name="\J" localSheetId="3">'[2]SPREAD SHEET'!#REF!</definedName>
    <definedName name="\J" localSheetId="2">'[2]SPREAD SHEET'!#REF!</definedName>
    <definedName name="\J" localSheetId="7">'[2]SPREAD SHEET'!#REF!</definedName>
    <definedName name="\J" localSheetId="6">'[2]SPREAD SHEET'!#REF!</definedName>
    <definedName name="\J" localSheetId="5">'[2]SPREAD SHEET'!#REF!</definedName>
    <definedName name="\J" localSheetId="4">'[2]SPREAD SHEET'!#REF!</definedName>
    <definedName name="\J" localSheetId="11">'[2]SPREAD SHEET'!#REF!</definedName>
    <definedName name="\J" localSheetId="10">'[2]SPREAD SHEET'!#REF!</definedName>
    <definedName name="\J" localSheetId="1">'[2]SPREAD SHEET'!#REF!</definedName>
    <definedName name="\J" localSheetId="0">'[2]SPREAD SHEET'!#REF!</definedName>
    <definedName name="\J">'[2]SPREAD SHEET'!#REF!</definedName>
    <definedName name="\K" localSheetId="3">'[2]SPREAD SHEET'!#REF!</definedName>
    <definedName name="\K" localSheetId="2">'[2]SPREAD SHEET'!#REF!</definedName>
    <definedName name="\K" localSheetId="7">'[2]SPREAD SHEET'!#REF!</definedName>
    <definedName name="\K" localSheetId="6">'[2]SPREAD SHEET'!#REF!</definedName>
    <definedName name="\K" localSheetId="5">'[2]SPREAD SHEET'!#REF!</definedName>
    <definedName name="\K" localSheetId="4">'[2]SPREAD SHEET'!#REF!</definedName>
    <definedName name="\K" localSheetId="11">'[2]SPREAD SHEET'!#REF!</definedName>
    <definedName name="\K" localSheetId="10">'[2]SPREAD SHEET'!#REF!</definedName>
    <definedName name="\K" localSheetId="1">'[2]SPREAD SHEET'!#REF!</definedName>
    <definedName name="\K" localSheetId="0">'[2]SPREAD SHEET'!#REF!</definedName>
    <definedName name="\K">'[2]SPREAD SHEET'!#REF!</definedName>
    <definedName name="\L" localSheetId="3">'[2]SPREAD SHEET'!#REF!</definedName>
    <definedName name="\L" localSheetId="2">'[2]SPREAD SHEET'!#REF!</definedName>
    <definedName name="\L" localSheetId="7">'[2]SPREAD SHEET'!#REF!</definedName>
    <definedName name="\L" localSheetId="6">'[2]SPREAD SHEET'!#REF!</definedName>
    <definedName name="\L" localSheetId="5">'[2]SPREAD SHEET'!#REF!</definedName>
    <definedName name="\L" localSheetId="4">'[2]SPREAD SHEET'!#REF!</definedName>
    <definedName name="\L" localSheetId="11">'[2]SPREAD SHEET'!#REF!</definedName>
    <definedName name="\L" localSheetId="10">'[2]SPREAD SHEET'!#REF!</definedName>
    <definedName name="\L" localSheetId="1">'[2]SPREAD SHEET'!#REF!</definedName>
    <definedName name="\L" localSheetId="0">'[2]SPREAD SHEET'!#REF!</definedName>
    <definedName name="\L">'[2]SPREAD SHEET'!#REF!</definedName>
    <definedName name="\M" localSheetId="3">'[2]SPREAD SHEET'!#REF!</definedName>
    <definedName name="\M" localSheetId="2">'[2]SPREAD SHEET'!#REF!</definedName>
    <definedName name="\M" localSheetId="7">'[2]SPREAD SHEET'!#REF!</definedName>
    <definedName name="\M" localSheetId="6">'[2]SPREAD SHEET'!#REF!</definedName>
    <definedName name="\M" localSheetId="5">'[2]SPREAD SHEET'!#REF!</definedName>
    <definedName name="\M" localSheetId="4">'[2]SPREAD SHEET'!#REF!</definedName>
    <definedName name="\M" localSheetId="11">'[2]SPREAD SHEET'!#REF!</definedName>
    <definedName name="\M" localSheetId="10">'[2]SPREAD SHEET'!#REF!</definedName>
    <definedName name="\M" localSheetId="1">'[2]SPREAD SHEET'!#REF!</definedName>
    <definedName name="\M" localSheetId="0">'[2]SPREAD SHEET'!#REF!</definedName>
    <definedName name="\M">'[2]SPREAD SHEET'!#REF!</definedName>
    <definedName name="\O" localSheetId="3">'[2]SPREAD SHEET'!#REF!</definedName>
    <definedName name="\O" localSheetId="2">'[2]SPREAD SHEET'!#REF!</definedName>
    <definedName name="\O" localSheetId="7">'[2]SPREAD SHEET'!#REF!</definedName>
    <definedName name="\O" localSheetId="6">'[2]SPREAD SHEET'!#REF!</definedName>
    <definedName name="\O" localSheetId="5">'[2]SPREAD SHEET'!#REF!</definedName>
    <definedName name="\O" localSheetId="4">'[2]SPREAD SHEET'!#REF!</definedName>
    <definedName name="\O" localSheetId="11">'[2]SPREAD SHEET'!#REF!</definedName>
    <definedName name="\O" localSheetId="10">'[2]SPREAD SHEET'!#REF!</definedName>
    <definedName name="\O" localSheetId="1">'[2]SPREAD SHEET'!#REF!</definedName>
    <definedName name="\O" localSheetId="0">'[2]SPREAD SHEET'!#REF!</definedName>
    <definedName name="\O">'[2]SPREAD SHEET'!#REF!</definedName>
    <definedName name="\P" localSheetId="3">'[2]SPREAD SHEET'!#REF!</definedName>
    <definedName name="\P" localSheetId="2">'[2]SPREAD SHEET'!#REF!</definedName>
    <definedName name="\P" localSheetId="7">'[2]SPREAD SHEET'!#REF!</definedName>
    <definedName name="\P" localSheetId="6">'[2]SPREAD SHEET'!#REF!</definedName>
    <definedName name="\P" localSheetId="5">'[2]SPREAD SHEET'!#REF!</definedName>
    <definedName name="\P" localSheetId="4">'[2]SPREAD SHEET'!#REF!</definedName>
    <definedName name="\P" localSheetId="11">'[2]SPREAD SHEET'!#REF!</definedName>
    <definedName name="\P" localSheetId="10">'[2]SPREAD SHEET'!#REF!</definedName>
    <definedName name="\P" localSheetId="1">'[2]SPREAD SHEET'!#REF!</definedName>
    <definedName name="\P" localSheetId="0">'[2]SPREAD SHEET'!#REF!</definedName>
    <definedName name="\P">'[2]SPREAD SHEET'!#REF!</definedName>
    <definedName name="\Q" localSheetId="3">'[2]SPREAD SHEET'!#REF!</definedName>
    <definedName name="\Q" localSheetId="2">'[2]SPREAD SHEET'!#REF!</definedName>
    <definedName name="\Q" localSheetId="7">'[2]SPREAD SHEET'!#REF!</definedName>
    <definedName name="\Q" localSheetId="6">'[2]SPREAD SHEET'!#REF!</definedName>
    <definedName name="\Q" localSheetId="5">'[2]SPREAD SHEET'!#REF!</definedName>
    <definedName name="\Q" localSheetId="4">'[2]SPREAD SHEET'!#REF!</definedName>
    <definedName name="\Q" localSheetId="11">'[2]SPREAD SHEET'!#REF!</definedName>
    <definedName name="\Q" localSheetId="10">'[2]SPREAD SHEET'!#REF!</definedName>
    <definedName name="\Q" localSheetId="1">'[2]SPREAD SHEET'!#REF!</definedName>
    <definedName name="\Q" localSheetId="0">'[2]SPREAD SHEET'!#REF!</definedName>
    <definedName name="\Q">'[2]SPREAD SHEET'!#REF!</definedName>
    <definedName name="\R" localSheetId="3">'[2]SPREAD SHEET'!#REF!</definedName>
    <definedName name="\R" localSheetId="2">'[2]SPREAD SHEET'!#REF!</definedName>
    <definedName name="\R" localSheetId="7">'[2]SPREAD SHEET'!#REF!</definedName>
    <definedName name="\R" localSheetId="6">'[2]SPREAD SHEET'!#REF!</definedName>
    <definedName name="\R" localSheetId="5">'[2]SPREAD SHEET'!#REF!</definedName>
    <definedName name="\R" localSheetId="4">'[2]SPREAD SHEET'!#REF!</definedName>
    <definedName name="\R" localSheetId="11">'[2]SPREAD SHEET'!#REF!</definedName>
    <definedName name="\R" localSheetId="10">'[2]SPREAD SHEET'!#REF!</definedName>
    <definedName name="\R" localSheetId="1">'[2]SPREAD SHEET'!#REF!</definedName>
    <definedName name="\R" localSheetId="0">'[2]SPREAD SHEET'!#REF!</definedName>
    <definedName name="\R">'[2]SPREAD SHEET'!#REF!</definedName>
    <definedName name="\S" localSheetId="3">'[2]SPREAD SHEET'!#REF!</definedName>
    <definedName name="\S" localSheetId="2">'[2]SPREAD SHEET'!#REF!</definedName>
    <definedName name="\S" localSheetId="7">'[2]SPREAD SHEET'!#REF!</definedName>
    <definedName name="\S" localSheetId="6">'[2]SPREAD SHEET'!#REF!</definedName>
    <definedName name="\S" localSheetId="5">'[2]SPREAD SHEET'!#REF!</definedName>
    <definedName name="\S" localSheetId="4">'[2]SPREAD SHEET'!#REF!</definedName>
    <definedName name="\S" localSheetId="11">'[2]SPREAD SHEET'!#REF!</definedName>
    <definedName name="\S" localSheetId="10">'[2]SPREAD SHEET'!#REF!</definedName>
    <definedName name="\S" localSheetId="1">'[2]SPREAD SHEET'!#REF!</definedName>
    <definedName name="\S" localSheetId="0">'[2]SPREAD SHEET'!#REF!</definedName>
    <definedName name="\S">'[2]SPREAD SHEET'!#REF!</definedName>
    <definedName name="\T" localSheetId="3">'[2]SPREAD SHEET'!#REF!</definedName>
    <definedName name="\T" localSheetId="2">'[2]SPREAD SHEET'!#REF!</definedName>
    <definedName name="\T" localSheetId="7">'[2]SPREAD SHEET'!#REF!</definedName>
    <definedName name="\T" localSheetId="6">'[2]SPREAD SHEET'!#REF!</definedName>
    <definedName name="\T" localSheetId="5">'[2]SPREAD SHEET'!#REF!</definedName>
    <definedName name="\T" localSheetId="4">'[2]SPREAD SHEET'!#REF!</definedName>
    <definedName name="\T" localSheetId="11">'[2]SPREAD SHEET'!#REF!</definedName>
    <definedName name="\T" localSheetId="10">'[2]SPREAD SHEET'!#REF!</definedName>
    <definedName name="\T" localSheetId="1">'[2]SPREAD SHEET'!#REF!</definedName>
    <definedName name="\T" localSheetId="0">'[2]SPREAD SHEET'!#REF!</definedName>
    <definedName name="\T">'[2]SPREAD SHEET'!#REF!</definedName>
    <definedName name="\U" localSheetId="3">'[2]SPREAD SHEET'!#REF!</definedName>
    <definedName name="\U" localSheetId="2">'[2]SPREAD SHEET'!#REF!</definedName>
    <definedName name="\U" localSheetId="7">'[2]SPREAD SHEET'!#REF!</definedName>
    <definedName name="\U" localSheetId="6">'[2]SPREAD SHEET'!#REF!</definedName>
    <definedName name="\U" localSheetId="5">'[2]SPREAD SHEET'!#REF!</definedName>
    <definedName name="\U" localSheetId="4">'[2]SPREAD SHEET'!#REF!</definedName>
    <definedName name="\U" localSheetId="11">'[2]SPREAD SHEET'!#REF!</definedName>
    <definedName name="\U" localSheetId="10">'[2]SPREAD SHEET'!#REF!</definedName>
    <definedName name="\U" localSheetId="1">'[2]SPREAD SHEET'!#REF!</definedName>
    <definedName name="\U" localSheetId="0">'[2]SPREAD SHEET'!#REF!</definedName>
    <definedName name="\U">'[2]SPREAD SHEET'!#REF!</definedName>
    <definedName name="\V" localSheetId="3">'[2]SPREAD SHEET'!#REF!</definedName>
    <definedName name="\V" localSheetId="2">'[2]SPREAD SHEET'!#REF!</definedName>
    <definedName name="\V" localSheetId="7">'[2]SPREAD SHEET'!#REF!</definedName>
    <definedName name="\V" localSheetId="6">'[2]SPREAD SHEET'!#REF!</definedName>
    <definedName name="\V" localSheetId="5">'[2]SPREAD SHEET'!#REF!</definedName>
    <definedName name="\V" localSheetId="4">'[2]SPREAD SHEET'!#REF!</definedName>
    <definedName name="\V" localSheetId="11">'[2]SPREAD SHEET'!#REF!</definedName>
    <definedName name="\V" localSheetId="10">'[2]SPREAD SHEET'!#REF!</definedName>
    <definedName name="\V" localSheetId="1">'[2]SPREAD SHEET'!#REF!</definedName>
    <definedName name="\V" localSheetId="0">'[2]SPREAD SHEET'!#REF!</definedName>
    <definedName name="\V">'[2]SPREAD SHEET'!#REF!</definedName>
    <definedName name="\W" localSheetId="3">#REF!</definedName>
    <definedName name="\W" localSheetId="2">#REF!</definedName>
    <definedName name="\W" localSheetId="7">#REF!</definedName>
    <definedName name="\W" localSheetId="6">#REF!</definedName>
    <definedName name="\W" localSheetId="5">#REF!</definedName>
    <definedName name="\W" localSheetId="4">#REF!</definedName>
    <definedName name="\W" localSheetId="13">#REF!</definedName>
    <definedName name="\W" localSheetId="12">#REF!</definedName>
    <definedName name="\W" localSheetId="11">#REF!</definedName>
    <definedName name="\W" localSheetId="10">#REF!</definedName>
    <definedName name="\W" localSheetId="1">#REF!</definedName>
    <definedName name="\W" localSheetId="0">#REF!</definedName>
    <definedName name="\W">#REF!</definedName>
    <definedName name="\WQ" localSheetId="3">'[3]BAG-2'!#REF!</definedName>
    <definedName name="\WQ" localSheetId="2">'[3]BAG-2'!#REF!</definedName>
    <definedName name="\WQ" localSheetId="7">'[3]BAG-2'!#REF!</definedName>
    <definedName name="\WQ" localSheetId="6">'[3]BAG-2'!#REF!</definedName>
    <definedName name="\WQ" localSheetId="5">'[3]BAG-2'!#REF!</definedName>
    <definedName name="\WQ" localSheetId="4">'[3]BAG-2'!#REF!</definedName>
    <definedName name="\WQ" localSheetId="11">'[3]BAG-2'!#REF!</definedName>
    <definedName name="\WQ" localSheetId="10">'[3]BAG-2'!#REF!</definedName>
    <definedName name="\WQ" localSheetId="1">'[3]BAG-2'!#REF!</definedName>
    <definedName name="\WQ" localSheetId="0">'[3]BAG-2'!#REF!</definedName>
    <definedName name="\WQ">'[3]BAG-2'!#REF!</definedName>
    <definedName name="\x" localSheetId="3">#REF!</definedName>
    <definedName name="\x" localSheetId="2">#REF!</definedName>
    <definedName name="\x" localSheetId="7">#REF!</definedName>
    <definedName name="\x" localSheetId="6">#REF!</definedName>
    <definedName name="\x" localSheetId="5">#REF!</definedName>
    <definedName name="\x" localSheetId="4">#REF!</definedName>
    <definedName name="\x" localSheetId="13">#REF!</definedName>
    <definedName name="\x" localSheetId="12">#REF!</definedName>
    <definedName name="\x" localSheetId="11">#REF!</definedName>
    <definedName name="\x" localSheetId="10">#REF!</definedName>
    <definedName name="\x" localSheetId="1">#REF!</definedName>
    <definedName name="\x" localSheetId="0">#REF!</definedName>
    <definedName name="\x">#REF!</definedName>
    <definedName name="\z">#N/A</definedName>
    <definedName name="_A">#N/A</definedName>
    <definedName name="_AST2" localSheetId="3">'[2]SPREAD SHEET'!#REF!</definedName>
    <definedName name="_AST2" localSheetId="2">'[2]SPREAD SHEET'!#REF!</definedName>
    <definedName name="_AST2" localSheetId="7">'[2]SPREAD SHEET'!#REF!</definedName>
    <definedName name="_AST2" localSheetId="6">'[2]SPREAD SHEET'!#REF!</definedName>
    <definedName name="_AST2" localSheetId="5">'[2]SPREAD SHEET'!#REF!</definedName>
    <definedName name="_AST2" localSheetId="4">'[2]SPREAD SHEET'!#REF!</definedName>
    <definedName name="_AST2" localSheetId="11">'[2]SPREAD SHEET'!#REF!</definedName>
    <definedName name="_AST2" localSheetId="10">'[2]SPREAD SHEET'!#REF!</definedName>
    <definedName name="_AST2" localSheetId="1">'[2]SPREAD SHEET'!#REF!</definedName>
    <definedName name="_AST2" localSheetId="0">'[2]SPREAD SHEET'!#REF!</definedName>
    <definedName name="_AST2">'[2]SPREAD SHEET'!#REF!</definedName>
    <definedName name="_bet350" localSheetId="3">[4]BELAGIO!#REF!</definedName>
    <definedName name="_bet350" localSheetId="2">[4]BELAGIO!#REF!</definedName>
    <definedName name="_bet350" localSheetId="7">[4]BELAGIO!#REF!</definedName>
    <definedName name="_bet350" localSheetId="6">[4]BELAGIO!#REF!</definedName>
    <definedName name="_bet350" localSheetId="5">[4]BELAGIO!#REF!</definedName>
    <definedName name="_bet350" localSheetId="4">[4]BELAGIO!#REF!</definedName>
    <definedName name="_bet350" localSheetId="11">[4]BELAGIO!#REF!</definedName>
    <definedName name="_bet350" localSheetId="10">[4]BELAGIO!#REF!</definedName>
    <definedName name="_bet350" localSheetId="1">[4]BELAGIO!#REF!</definedName>
    <definedName name="_bet350" localSheetId="0">[4]BELAGIO!#REF!</definedName>
    <definedName name="_bet350">[4]BELAGIO!#REF!</definedName>
    <definedName name="_bet400" localSheetId="3">[4]BELAGIO!#REF!</definedName>
    <definedName name="_bet400" localSheetId="2">[4]BELAGIO!#REF!</definedName>
    <definedName name="_bet400" localSheetId="7">[4]BELAGIO!#REF!</definedName>
    <definedName name="_bet400" localSheetId="6">[4]BELAGIO!#REF!</definedName>
    <definedName name="_bet400" localSheetId="5">[4]BELAGIO!#REF!</definedName>
    <definedName name="_bet400" localSheetId="4">[4]BELAGIO!#REF!</definedName>
    <definedName name="_bet400" localSheetId="11">[4]BELAGIO!#REF!</definedName>
    <definedName name="_bet400" localSheetId="10">[4]BELAGIO!#REF!</definedName>
    <definedName name="_bet400" localSheetId="1">[4]BELAGIO!#REF!</definedName>
    <definedName name="_bet400" localSheetId="0">[4]BELAGIO!#REF!</definedName>
    <definedName name="_bet400">[4]BELAGIO!#REF!</definedName>
    <definedName name="_CFL2" localSheetId="3">'[2]SPREAD SHEET'!#REF!</definedName>
    <definedName name="_CFL2" localSheetId="2">'[2]SPREAD SHEET'!#REF!</definedName>
    <definedName name="_CFL2" localSheetId="7">'[2]SPREAD SHEET'!#REF!</definedName>
    <definedName name="_CFL2" localSheetId="6">'[2]SPREAD SHEET'!#REF!</definedName>
    <definedName name="_CFL2" localSheetId="5">'[2]SPREAD SHEET'!#REF!</definedName>
    <definedName name="_CFL2" localSheetId="4">'[2]SPREAD SHEET'!#REF!</definedName>
    <definedName name="_CFL2" localSheetId="11">'[2]SPREAD SHEET'!#REF!</definedName>
    <definedName name="_CFL2" localSheetId="10">'[2]SPREAD SHEET'!#REF!</definedName>
    <definedName name="_CFL2" localSheetId="1">'[2]SPREAD SHEET'!#REF!</definedName>
    <definedName name="_CFL2" localSheetId="0">'[2]SPREAD SHEET'!#REF!</definedName>
    <definedName name="_CFL2">'[2]SPREAD SHEET'!#REF!</definedName>
    <definedName name="_cor1">[5]S.UPAH!$J$26</definedName>
    <definedName name="_ddg10" localSheetId="3">[4]ARTAGDING!#REF!</definedName>
    <definedName name="_ddg10" localSheetId="2">[4]ARTAGDING!#REF!</definedName>
    <definedName name="_ddg10" localSheetId="7">[4]ARTAGDING!#REF!</definedName>
    <definedName name="_ddg10" localSheetId="6">[4]ARTAGDING!#REF!</definedName>
    <definedName name="_ddg10" localSheetId="5">[4]ARTAGDING!#REF!</definedName>
    <definedName name="_ddg10" localSheetId="4">[4]ARTAGDING!#REF!</definedName>
    <definedName name="_ddg10" localSheetId="11">[4]ARTAGDING!#REF!</definedName>
    <definedName name="_ddg10" localSheetId="10">[4]ARTAGDING!#REF!</definedName>
    <definedName name="_ddg10" localSheetId="1">[4]ARTAGDING!#REF!</definedName>
    <definedName name="_ddg10" localSheetId="0">[4]ARTAGDING!#REF!</definedName>
    <definedName name="_ddg10">[4]ARTAGDING!#REF!</definedName>
    <definedName name="_ddg30" localSheetId="3">[4]ARTAGDING!#REF!</definedName>
    <definedName name="_ddg30" localSheetId="2">[4]ARTAGDING!#REF!</definedName>
    <definedName name="_ddg30" localSheetId="7">[4]ARTAGDING!#REF!</definedName>
    <definedName name="_ddg30" localSheetId="6">[4]ARTAGDING!#REF!</definedName>
    <definedName name="_ddg30" localSheetId="5">[4]ARTAGDING!#REF!</definedName>
    <definedName name="_ddg30" localSheetId="4">[4]ARTAGDING!#REF!</definedName>
    <definedName name="_ddg30" localSheetId="11">[4]ARTAGDING!#REF!</definedName>
    <definedName name="_ddg30" localSheetId="10">[4]ARTAGDING!#REF!</definedName>
    <definedName name="_ddg30" localSheetId="1">[4]ARTAGDING!#REF!</definedName>
    <definedName name="_ddg30" localSheetId="0">[4]ARTAGDING!#REF!</definedName>
    <definedName name="_ddg30">[4]ARTAGDING!#REF!</definedName>
    <definedName name="_FAC2" localSheetId="3">'[2]SPREAD SHEET'!#REF!</definedName>
    <definedName name="_FAC2" localSheetId="2">'[2]SPREAD SHEET'!#REF!</definedName>
    <definedName name="_FAC2" localSheetId="7">'[2]SPREAD SHEET'!#REF!</definedName>
    <definedName name="_FAC2" localSheetId="6">'[2]SPREAD SHEET'!#REF!</definedName>
    <definedName name="_FAC2" localSheetId="5">'[2]SPREAD SHEET'!#REF!</definedName>
    <definedName name="_FAC2" localSheetId="4">'[2]SPREAD SHEET'!#REF!</definedName>
    <definedName name="_FAC2" localSheetId="11">'[2]SPREAD SHEET'!#REF!</definedName>
    <definedName name="_FAC2" localSheetId="10">'[2]SPREAD SHEET'!#REF!</definedName>
    <definedName name="_FAC2" localSheetId="1">'[2]SPREAD SHEET'!#REF!</definedName>
    <definedName name="_FAC2" localSheetId="0">'[2]SPREAD SHEET'!#REF!</definedName>
    <definedName name="_FAC2">'[2]SPREAD SHEET'!#REF!</definedName>
    <definedName name="_HDG2" localSheetId="3">'[2]SPREAD SHEET'!#REF!</definedName>
    <definedName name="_HDG2" localSheetId="2">'[2]SPREAD SHEET'!#REF!</definedName>
    <definedName name="_HDG2" localSheetId="7">'[2]SPREAD SHEET'!#REF!</definedName>
    <definedName name="_HDG2" localSheetId="6">'[2]SPREAD SHEET'!#REF!</definedName>
    <definedName name="_HDG2" localSheetId="5">'[2]SPREAD SHEET'!#REF!</definedName>
    <definedName name="_HDG2" localSheetId="4">'[2]SPREAD SHEET'!#REF!</definedName>
    <definedName name="_HDG2" localSheetId="11">'[2]SPREAD SHEET'!#REF!</definedName>
    <definedName name="_HDG2" localSheetId="10">'[2]SPREAD SHEET'!#REF!</definedName>
    <definedName name="_HDG2" localSheetId="1">'[2]SPREAD SHEET'!#REF!</definedName>
    <definedName name="_HDG2" localSheetId="0">'[2]SPREAD SHEET'!#REF!</definedName>
    <definedName name="_HDG2">'[2]SPREAD SHEET'!#REF!</definedName>
    <definedName name="_Key1" localSheetId="3" hidden="1">#REF!</definedName>
    <definedName name="_Key1" localSheetId="2" hidden="1">#REF!</definedName>
    <definedName name="_Key1" localSheetId="7" hidden="1">#REF!</definedName>
    <definedName name="_Key1" localSheetId="6" hidden="1">#REF!</definedName>
    <definedName name="_Key1" localSheetId="5" hidden="1">#REF!</definedName>
    <definedName name="_Key1" localSheetId="4" hidden="1">#REF!</definedName>
    <definedName name="_Key1" localSheetId="13" hidden="1">#REF!</definedName>
    <definedName name="_Key1" localSheetId="12" hidden="1">#REF!</definedName>
    <definedName name="_Key1" localSheetId="11" hidden="1">#REF!</definedName>
    <definedName name="_Key1" localSheetId="10" hidden="1">#REF!</definedName>
    <definedName name="_Key1" localSheetId="1" hidden="1">#REF!</definedName>
    <definedName name="_Key1" localSheetId="0" hidden="1">#REF!</definedName>
    <definedName name="_Key1" hidden="1">#REF!</definedName>
    <definedName name="_LIA2" localSheetId="3">'[2]SPREAD SHEET'!#REF!</definedName>
    <definedName name="_LIA2" localSheetId="2">'[2]SPREAD SHEET'!#REF!</definedName>
    <definedName name="_LIA2" localSheetId="7">'[2]SPREAD SHEET'!#REF!</definedName>
    <definedName name="_LIA2" localSheetId="6">'[2]SPREAD SHEET'!#REF!</definedName>
    <definedName name="_LIA2" localSheetId="5">'[2]SPREAD SHEET'!#REF!</definedName>
    <definedName name="_LIA2" localSheetId="4">'[2]SPREAD SHEET'!#REF!</definedName>
    <definedName name="_LIA2" localSheetId="11">'[2]SPREAD SHEET'!#REF!</definedName>
    <definedName name="_LIA2" localSheetId="10">'[2]SPREAD SHEET'!#REF!</definedName>
    <definedName name="_LIA2" localSheetId="1">'[2]SPREAD SHEET'!#REF!</definedName>
    <definedName name="_LIA2" localSheetId="0">'[2]SPREAD SHEET'!#REF!</definedName>
    <definedName name="_LIA2">'[2]SPREAD SHEET'!#REF!</definedName>
    <definedName name="_Order1" hidden="1">255</definedName>
    <definedName name="_Sort" localSheetId="3" hidden="1">#REF!</definedName>
    <definedName name="_Sort" localSheetId="2" hidden="1">#REF!</definedName>
    <definedName name="_Sort" localSheetId="7" hidden="1">#REF!</definedName>
    <definedName name="_Sort" localSheetId="6" hidden="1">#REF!</definedName>
    <definedName name="_Sort" localSheetId="5" hidden="1">#REF!</definedName>
    <definedName name="_Sort" localSheetId="4" hidden="1">#REF!</definedName>
    <definedName name="_Sort" localSheetId="13" hidden="1">#REF!</definedName>
    <definedName name="_Sort" localSheetId="12" hidden="1">#REF!</definedName>
    <definedName name="_Sort" localSheetId="11" hidden="1">#REF!</definedName>
    <definedName name="_Sort" localSheetId="10" hidden="1">#REF!</definedName>
    <definedName name="_Sort" localSheetId="1" hidden="1">#REF!</definedName>
    <definedName name="_Sort" localSheetId="0" hidden="1">#REF!</definedName>
    <definedName name="_Sort" hidden="1">#REF!</definedName>
    <definedName name="A" localSheetId="3">#REF!</definedName>
    <definedName name="A" localSheetId="2">#REF!</definedName>
    <definedName name="A" localSheetId="7">#REF!</definedName>
    <definedName name="A" localSheetId="6">#REF!</definedName>
    <definedName name="A" localSheetId="5">#REF!</definedName>
    <definedName name="A" localSheetId="4">#REF!</definedName>
    <definedName name="A" localSheetId="13">#REF!</definedName>
    <definedName name="A" localSheetId="12">#REF!</definedName>
    <definedName name="A" localSheetId="11">#REF!</definedName>
    <definedName name="A" localSheetId="10">#REF!</definedName>
    <definedName name="A" localSheetId="1">#REF!</definedName>
    <definedName name="A" localSheetId="0">#REF!</definedName>
    <definedName name="A">#REF!</definedName>
    <definedName name="a_16">[6]Sheet1!$H$67</definedName>
    <definedName name="aaa" localSheetId="3">'[2]SPREAD SHEET'!#REF!</definedName>
    <definedName name="aaa" localSheetId="2">'[2]SPREAD SHEET'!#REF!</definedName>
    <definedName name="aaa" localSheetId="7">'[2]SPREAD SHEET'!#REF!</definedName>
    <definedName name="aaa" localSheetId="6">'[2]SPREAD SHEET'!#REF!</definedName>
    <definedName name="aaa" localSheetId="5">'[2]SPREAD SHEET'!#REF!</definedName>
    <definedName name="aaa" localSheetId="4">'[2]SPREAD SHEET'!#REF!</definedName>
    <definedName name="aaa" localSheetId="11">'[2]SPREAD SHEET'!#REF!</definedName>
    <definedName name="aaa" localSheetId="10">'[2]SPREAD SHEET'!#REF!</definedName>
    <definedName name="aaa" localSheetId="1">'[2]SPREAD SHEET'!#REF!</definedName>
    <definedName name="aaa" localSheetId="0">'[2]SPREAD SHEET'!#REF!</definedName>
    <definedName name="aaa">'[2]SPREAD SHEET'!#REF!</definedName>
    <definedName name="acetiline" localSheetId="3">'[7]HARGA SATUAN'!#REF!</definedName>
    <definedName name="acetiline" localSheetId="2">'[7]HARGA SATUAN'!#REF!</definedName>
    <definedName name="acetiline" localSheetId="7">'[7]HARGA SATUAN'!#REF!</definedName>
    <definedName name="acetiline" localSheetId="6">'[7]HARGA SATUAN'!#REF!</definedName>
    <definedName name="acetiline" localSheetId="5">'[7]HARGA SATUAN'!#REF!</definedName>
    <definedName name="acetiline" localSheetId="4">'[7]HARGA SATUAN'!#REF!</definedName>
    <definedName name="acetiline" localSheetId="11">'[7]HARGA SATUAN'!#REF!</definedName>
    <definedName name="acetiline" localSheetId="10">'[7]HARGA SATUAN'!#REF!</definedName>
    <definedName name="acetiline" localSheetId="1">'[7]HARGA SATUAN'!#REF!</definedName>
    <definedName name="acetiline" localSheetId="0">'[7]HARGA SATUAN'!#REF!</definedName>
    <definedName name="acetiline">'[7]HARGA SATUAN'!#REF!</definedName>
    <definedName name="aci" localSheetId="3">#REF!</definedName>
    <definedName name="aci" localSheetId="2">#REF!</definedName>
    <definedName name="aci" localSheetId="7">#REF!</definedName>
    <definedName name="aci" localSheetId="6">#REF!</definedName>
    <definedName name="aci" localSheetId="5">#REF!</definedName>
    <definedName name="aci" localSheetId="4">#REF!</definedName>
    <definedName name="aci" localSheetId="13">#REF!</definedName>
    <definedName name="aci" localSheetId="12">#REF!</definedName>
    <definedName name="aci" localSheetId="11">#REF!</definedName>
    <definedName name="aci" localSheetId="10">#REF!</definedName>
    <definedName name="aci" localSheetId="1">#REF!</definedName>
    <definedName name="aci" localSheetId="0">#REF!</definedName>
    <definedName name="aci">#REF!</definedName>
    <definedName name="ahs" localSheetId="3">#REF!</definedName>
    <definedName name="ahs" localSheetId="2">#REF!</definedName>
    <definedName name="ahs" localSheetId="7">#REF!</definedName>
    <definedName name="ahs" localSheetId="6">#REF!</definedName>
    <definedName name="ahs" localSheetId="5">#REF!</definedName>
    <definedName name="ahs" localSheetId="4">#REF!</definedName>
    <definedName name="ahs" localSheetId="13">#REF!</definedName>
    <definedName name="ahs" localSheetId="12">#REF!</definedName>
    <definedName name="ahs" localSheetId="11">#REF!</definedName>
    <definedName name="ahs" localSheetId="10">#REF!</definedName>
    <definedName name="ahs" localSheetId="1">#REF!</definedName>
    <definedName name="ahs" localSheetId="0">#REF!</definedName>
    <definedName name="ahs">#REF!</definedName>
    <definedName name="AHS.Rev1">'[8]BQ-E20-02(Rp)'!$B$14:$I$230</definedName>
    <definedName name="al..foil.singl">[9]HARSAT_BAH!$J$12</definedName>
    <definedName name="al.clad">[9]HARSAT_BAH!$J$11</definedName>
    <definedName name="al.foil.dbel" localSheetId="3">#REF!</definedName>
    <definedName name="al.foil.dbel" localSheetId="2">#REF!</definedName>
    <definedName name="al.foil.dbel" localSheetId="7">#REF!</definedName>
    <definedName name="al.foil.dbel" localSheetId="6">#REF!</definedName>
    <definedName name="al.foil.dbel" localSheetId="5">#REF!</definedName>
    <definedName name="al.foil.dbel" localSheetId="4">#REF!</definedName>
    <definedName name="al.foil.dbel" localSheetId="13">#REF!</definedName>
    <definedName name="al.foil.dbel" localSheetId="12">#REF!</definedName>
    <definedName name="al.foil.dbel" localSheetId="11">#REF!</definedName>
    <definedName name="al.foil.dbel" localSheetId="10">#REF!</definedName>
    <definedName name="al.foil.dbel" localSheetId="1">#REF!</definedName>
    <definedName name="al.foil.dbel" localSheetId="0">#REF!</definedName>
    <definedName name="al.foil.dbel">#REF!</definedName>
    <definedName name="alat1" localSheetId="3">'[10]HARGA ALAT'!#REF!</definedName>
    <definedName name="alat1" localSheetId="2">'[10]HARGA ALAT'!#REF!</definedName>
    <definedName name="alat1" localSheetId="7">'[10]HARGA ALAT'!#REF!</definedName>
    <definedName name="alat1" localSheetId="6">'[10]HARGA ALAT'!#REF!</definedName>
    <definedName name="alat1" localSheetId="5">'[10]HARGA ALAT'!#REF!</definedName>
    <definedName name="alat1" localSheetId="4">'[10]HARGA ALAT'!#REF!</definedName>
    <definedName name="alat1" localSheetId="11">'[10]HARGA ALAT'!#REF!</definedName>
    <definedName name="alat1" localSheetId="10">'[10]HARGA ALAT'!#REF!</definedName>
    <definedName name="alat1" localSheetId="1">'[10]HARGA ALAT'!#REF!</definedName>
    <definedName name="alat1" localSheetId="0">'[10]HARGA ALAT'!#REF!</definedName>
    <definedName name="alat1">'[10]HARGA ALAT'!#REF!</definedName>
    <definedName name="alatbantu" localSheetId="3">#REF!</definedName>
    <definedName name="alatbantu" localSheetId="2">#REF!</definedName>
    <definedName name="alatbantu" localSheetId="7">#REF!</definedName>
    <definedName name="alatbantu" localSheetId="6">#REF!</definedName>
    <definedName name="alatbantu" localSheetId="5">#REF!</definedName>
    <definedName name="alatbantu" localSheetId="4">#REF!</definedName>
    <definedName name="alatbantu" localSheetId="13">#REF!</definedName>
    <definedName name="alatbantu" localSheetId="12">#REF!</definedName>
    <definedName name="alatbantu" localSheetId="11">#REF!</definedName>
    <definedName name="alatbantu" localSheetId="10">#REF!</definedName>
    <definedName name="alatbantu" localSheetId="1">#REF!</definedName>
    <definedName name="alatbantu" localSheetId="0">#REF!</definedName>
    <definedName name="alatbantu">#REF!</definedName>
    <definedName name="all_s" localSheetId="3">'[11]H-BHN'!#REF!</definedName>
    <definedName name="all_s" localSheetId="2">'[11]H-BHN'!#REF!</definedName>
    <definedName name="all_s" localSheetId="7">'[11]H-BHN'!#REF!</definedName>
    <definedName name="all_s" localSheetId="6">'[11]H-BHN'!#REF!</definedName>
    <definedName name="all_s" localSheetId="5">'[11]H-BHN'!#REF!</definedName>
    <definedName name="all_s" localSheetId="4">'[11]H-BHN'!#REF!</definedName>
    <definedName name="all_s" localSheetId="11">'[11]H-BHN'!#REF!</definedName>
    <definedName name="all_s" localSheetId="10">'[11]H-BHN'!#REF!</definedName>
    <definedName name="all_s" localSheetId="1">'[11]H-BHN'!#REF!</definedName>
    <definedName name="all_s" localSheetId="0">'[11]H-BHN'!#REF!</definedName>
    <definedName name="all_s">'[11]H-BHN'!#REF!</definedName>
    <definedName name="amp" localSheetId="3">#REF!</definedName>
    <definedName name="amp" localSheetId="2">#REF!</definedName>
    <definedName name="amp" localSheetId="7">#REF!</definedName>
    <definedName name="amp" localSheetId="6">#REF!</definedName>
    <definedName name="amp" localSheetId="5">#REF!</definedName>
    <definedName name="amp" localSheetId="4">#REF!</definedName>
    <definedName name="amp" localSheetId="13">#REF!</definedName>
    <definedName name="amp" localSheetId="12">#REF!</definedName>
    <definedName name="amp" localSheetId="11">#REF!</definedName>
    <definedName name="amp" localSheetId="10">#REF!</definedName>
    <definedName name="amp" localSheetId="1">#REF!</definedName>
    <definedName name="amp" localSheetId="0">#REF!</definedName>
    <definedName name="amp">#REF!</definedName>
    <definedName name="ant.ryp">[9]HARSAT_BAH!$J$14</definedName>
    <definedName name="anti1033">[12]harsat!$H$20</definedName>
    <definedName name="arsitek">'[13]rab - persiapan &amp; lantai-1'!$W$4</definedName>
    <definedName name="as" localSheetId="3">'[2]SPREAD SHEET'!#REF!</definedName>
    <definedName name="as" localSheetId="2">'[2]SPREAD SHEET'!#REF!</definedName>
    <definedName name="as" localSheetId="7">'[2]SPREAD SHEET'!#REF!</definedName>
    <definedName name="as" localSheetId="6">'[2]SPREAD SHEET'!#REF!</definedName>
    <definedName name="as" localSheetId="5">'[2]SPREAD SHEET'!#REF!</definedName>
    <definedName name="as" localSheetId="4">'[2]SPREAD SHEET'!#REF!</definedName>
    <definedName name="as" localSheetId="11">'[2]SPREAD SHEET'!#REF!</definedName>
    <definedName name="as" localSheetId="10">'[2]SPREAD SHEET'!#REF!</definedName>
    <definedName name="as" localSheetId="1">'[2]SPREAD SHEET'!#REF!</definedName>
    <definedName name="as" localSheetId="0">'[2]SPREAD SHEET'!#REF!</definedName>
    <definedName name="as">'[2]SPREAD SHEET'!#REF!</definedName>
    <definedName name="asa" localSheetId="3">'[2]SPREAD SHEET'!#REF!</definedName>
    <definedName name="asa" localSheetId="2">'[2]SPREAD SHEET'!#REF!</definedName>
    <definedName name="asa" localSheetId="7">'[2]SPREAD SHEET'!#REF!</definedName>
    <definedName name="asa" localSheetId="6">'[2]SPREAD SHEET'!#REF!</definedName>
    <definedName name="asa" localSheetId="5">'[2]SPREAD SHEET'!#REF!</definedName>
    <definedName name="asa" localSheetId="4">'[2]SPREAD SHEET'!#REF!</definedName>
    <definedName name="asa" localSheetId="11">'[2]SPREAD SHEET'!#REF!</definedName>
    <definedName name="asa" localSheetId="10">'[2]SPREAD SHEET'!#REF!</definedName>
    <definedName name="asa" localSheetId="1">'[2]SPREAD SHEET'!#REF!</definedName>
    <definedName name="asa" localSheetId="0">'[2]SPREAD SHEET'!#REF!</definedName>
    <definedName name="asa">'[2]SPREAD SHEET'!#REF!</definedName>
    <definedName name="asdf" localSheetId="3">'[2]SPREAD SHEET'!#REF!</definedName>
    <definedName name="asdf" localSheetId="2">'[2]SPREAD SHEET'!#REF!</definedName>
    <definedName name="asdf" localSheetId="7">'[2]SPREAD SHEET'!#REF!</definedName>
    <definedName name="asdf" localSheetId="6">'[2]SPREAD SHEET'!#REF!</definedName>
    <definedName name="asdf" localSheetId="5">'[2]SPREAD SHEET'!#REF!</definedName>
    <definedName name="asdf" localSheetId="4">'[2]SPREAD SHEET'!#REF!</definedName>
    <definedName name="asdf" localSheetId="11">'[2]SPREAD SHEET'!#REF!</definedName>
    <definedName name="asdf" localSheetId="10">'[2]SPREAD SHEET'!#REF!</definedName>
    <definedName name="asdf" localSheetId="1">'[2]SPREAD SHEET'!#REF!</definedName>
    <definedName name="asdf" localSheetId="0">'[2]SPREAD SHEET'!#REF!</definedName>
    <definedName name="asdf">'[2]SPREAD SHEET'!#REF!</definedName>
    <definedName name="asdfasdf" localSheetId="3">'[2]SPREAD SHEET'!#REF!</definedName>
    <definedName name="asdfasdf" localSheetId="2">'[2]SPREAD SHEET'!#REF!</definedName>
    <definedName name="asdfasdf" localSheetId="7">'[2]SPREAD SHEET'!#REF!</definedName>
    <definedName name="asdfasdf" localSheetId="6">'[2]SPREAD SHEET'!#REF!</definedName>
    <definedName name="asdfasdf" localSheetId="5">'[2]SPREAD SHEET'!#REF!</definedName>
    <definedName name="asdfasdf" localSheetId="4">'[2]SPREAD SHEET'!#REF!</definedName>
    <definedName name="asdfasdf" localSheetId="11">'[2]SPREAD SHEET'!#REF!</definedName>
    <definedName name="asdfasdf" localSheetId="10">'[2]SPREAD SHEET'!#REF!</definedName>
    <definedName name="asdfasdf" localSheetId="1">'[2]SPREAD SHEET'!#REF!</definedName>
    <definedName name="asdfasdf" localSheetId="0">'[2]SPREAD SHEET'!#REF!</definedName>
    <definedName name="asdfasdf">'[2]SPREAD SHEET'!#REF!</definedName>
    <definedName name="asdfasdfa" localSheetId="3">'[2]SPREAD SHEET'!#REF!</definedName>
    <definedName name="asdfasdfa" localSheetId="2">'[2]SPREAD SHEET'!#REF!</definedName>
    <definedName name="asdfasdfa" localSheetId="7">'[2]SPREAD SHEET'!#REF!</definedName>
    <definedName name="asdfasdfa" localSheetId="6">'[2]SPREAD SHEET'!#REF!</definedName>
    <definedName name="asdfasdfa" localSheetId="5">'[2]SPREAD SHEET'!#REF!</definedName>
    <definedName name="asdfasdfa" localSheetId="4">'[2]SPREAD SHEET'!#REF!</definedName>
    <definedName name="asdfasdfa" localSheetId="11">'[2]SPREAD SHEET'!#REF!</definedName>
    <definedName name="asdfasdfa" localSheetId="10">'[2]SPREAD SHEET'!#REF!</definedName>
    <definedName name="asdfasdfa" localSheetId="1">'[2]SPREAD SHEET'!#REF!</definedName>
    <definedName name="asdfasdfa" localSheetId="0">'[2]SPREAD SHEET'!#REF!</definedName>
    <definedName name="asdfasdfa">'[2]SPREAD SHEET'!#REF!</definedName>
    <definedName name="asdfsadf" localSheetId="3">'[2]SPREAD SHEET'!#REF!</definedName>
    <definedName name="asdfsadf" localSheetId="2">'[2]SPREAD SHEET'!#REF!</definedName>
    <definedName name="asdfsadf" localSheetId="7">'[2]SPREAD SHEET'!#REF!</definedName>
    <definedName name="asdfsadf" localSheetId="6">'[2]SPREAD SHEET'!#REF!</definedName>
    <definedName name="asdfsadf" localSheetId="5">'[2]SPREAD SHEET'!#REF!</definedName>
    <definedName name="asdfsadf" localSheetId="4">'[2]SPREAD SHEET'!#REF!</definedName>
    <definedName name="asdfsadf" localSheetId="11">'[2]SPREAD SHEET'!#REF!</definedName>
    <definedName name="asdfsadf" localSheetId="10">'[2]SPREAD SHEET'!#REF!</definedName>
    <definedName name="asdfsadf" localSheetId="1">'[2]SPREAD SHEET'!#REF!</definedName>
    <definedName name="asdfsadf" localSheetId="0">'[2]SPREAD SHEET'!#REF!</definedName>
    <definedName name="asdfsadf">'[2]SPREAD SHEET'!#REF!</definedName>
    <definedName name="aserta" localSheetId="3">'[2]SPREAD SHEET'!#REF!</definedName>
    <definedName name="aserta" localSheetId="2">'[2]SPREAD SHEET'!#REF!</definedName>
    <definedName name="aserta" localSheetId="7">'[2]SPREAD SHEET'!#REF!</definedName>
    <definedName name="aserta" localSheetId="6">'[2]SPREAD SHEET'!#REF!</definedName>
    <definedName name="aserta" localSheetId="5">'[2]SPREAD SHEET'!#REF!</definedName>
    <definedName name="aserta" localSheetId="4">'[2]SPREAD SHEET'!#REF!</definedName>
    <definedName name="aserta" localSheetId="11">'[2]SPREAD SHEET'!#REF!</definedName>
    <definedName name="aserta" localSheetId="10">'[2]SPREAD SHEET'!#REF!</definedName>
    <definedName name="aserta" localSheetId="1">'[2]SPREAD SHEET'!#REF!</definedName>
    <definedName name="aserta" localSheetId="0">'[2]SPREAD SHEET'!#REF!</definedName>
    <definedName name="aserta">'[2]SPREAD SHEET'!#REF!</definedName>
    <definedName name="aspal" localSheetId="3">#REF!</definedName>
    <definedName name="aspal" localSheetId="2">#REF!</definedName>
    <definedName name="aspal" localSheetId="7">#REF!</definedName>
    <definedName name="aspal" localSheetId="6">#REF!</definedName>
    <definedName name="aspal" localSheetId="5">#REF!</definedName>
    <definedName name="aspal" localSheetId="4">#REF!</definedName>
    <definedName name="aspal" localSheetId="13">#REF!</definedName>
    <definedName name="aspal" localSheetId="12">#REF!</definedName>
    <definedName name="aspal" localSheetId="11">#REF!</definedName>
    <definedName name="aspal" localSheetId="10">#REF!</definedName>
    <definedName name="aspal" localSheetId="1">#REF!</definedName>
    <definedName name="aspal" localSheetId="0">#REF!</definedName>
    <definedName name="aspal">#REF!</definedName>
    <definedName name="b">[14]HDasar!$H$27</definedName>
    <definedName name="b_0">[14]HDasar!$H$215</definedName>
    <definedName name="b_bt">[15]HSATUAN!$H$16</definedName>
    <definedName name="b0">[16]HSATUAN!$H$20</definedName>
    <definedName name="ba">[17]harsat!$H$39</definedName>
    <definedName name="bahan" localSheetId="3">#REF!</definedName>
    <definedName name="bahan" localSheetId="2">#REF!</definedName>
    <definedName name="bahan" localSheetId="7">#REF!</definedName>
    <definedName name="bahan" localSheetId="6">#REF!</definedName>
    <definedName name="bahan" localSheetId="5">#REF!</definedName>
    <definedName name="bahan" localSheetId="4">#REF!</definedName>
    <definedName name="bahan" localSheetId="13">#REF!</definedName>
    <definedName name="bahan" localSheetId="12">#REF!</definedName>
    <definedName name="bahan" localSheetId="11">#REF!</definedName>
    <definedName name="bahan" localSheetId="10">#REF!</definedName>
    <definedName name="bahan" localSheetId="1">#REF!</definedName>
    <definedName name="bahan" localSheetId="0">#REF!</definedName>
    <definedName name="bahan">#REF!</definedName>
    <definedName name="bakrie" localSheetId="3">[18]harsat!#REF!</definedName>
    <definedName name="bakrie" localSheetId="2">[18]harsat!#REF!</definedName>
    <definedName name="bakrie" localSheetId="7">[18]harsat!#REF!</definedName>
    <definedName name="bakrie" localSheetId="6">[18]harsat!#REF!</definedName>
    <definedName name="bakrie" localSheetId="5">[18]harsat!#REF!</definedName>
    <definedName name="bakrie" localSheetId="4">[18]harsat!#REF!</definedName>
    <definedName name="bakrie" localSheetId="11">[18]harsat!#REF!</definedName>
    <definedName name="bakrie" localSheetId="10">[18]harsat!#REF!</definedName>
    <definedName name="bakrie" localSheetId="1">[18]harsat!#REF!</definedName>
    <definedName name="bakrie" localSheetId="0">[18]harsat!#REF!</definedName>
    <definedName name="bakrie">[18]harsat!#REF!</definedName>
    <definedName name="balok" localSheetId="3">[4]BELAGIO!#REF!</definedName>
    <definedName name="balok" localSheetId="2">[4]BELAGIO!#REF!</definedName>
    <definedName name="balok" localSheetId="7">[4]BELAGIO!#REF!</definedName>
    <definedName name="balok" localSheetId="6">[4]BELAGIO!#REF!</definedName>
    <definedName name="balok" localSheetId="5">[4]BELAGIO!#REF!</definedName>
    <definedName name="balok" localSheetId="4">[4]BELAGIO!#REF!</definedName>
    <definedName name="balok" localSheetId="11">[4]BELAGIO!#REF!</definedName>
    <definedName name="balok" localSheetId="10">[4]BELAGIO!#REF!</definedName>
    <definedName name="balok" localSheetId="1">[4]BELAGIO!#REF!</definedName>
    <definedName name="balok" localSheetId="0">[4]BELAGIO!#REF!</definedName>
    <definedName name="balok">[4]BELAGIO!#REF!</definedName>
    <definedName name="BANK">[19]bau!$J$35</definedName>
    <definedName name="bantu">[5]S.UPAH!$O$8</definedName>
    <definedName name="bata13" localSheetId="3">[4]ARTAGDING!#REF!</definedName>
    <definedName name="bata13" localSheetId="2">[4]ARTAGDING!#REF!</definedName>
    <definedName name="bata13" localSheetId="7">[4]ARTAGDING!#REF!</definedName>
    <definedName name="bata13" localSheetId="6">[4]ARTAGDING!#REF!</definedName>
    <definedName name="bata13" localSheetId="5">[4]ARTAGDING!#REF!</definedName>
    <definedName name="bata13" localSheetId="4">[4]ARTAGDING!#REF!</definedName>
    <definedName name="bata13" localSheetId="11">[4]ARTAGDING!#REF!</definedName>
    <definedName name="bata13" localSheetId="10">[4]ARTAGDING!#REF!</definedName>
    <definedName name="bata13" localSheetId="1">[4]ARTAGDING!#REF!</definedName>
    <definedName name="bata13" localSheetId="0">[4]ARTAGDING!#REF!</definedName>
    <definedName name="bata13">[4]ARTAGDING!#REF!</definedName>
    <definedName name="bata15" localSheetId="3">[4]ARTAGDING!#REF!</definedName>
    <definedName name="bata15" localSheetId="2">[4]ARTAGDING!#REF!</definedName>
    <definedName name="bata15" localSheetId="7">[4]ARTAGDING!#REF!</definedName>
    <definedName name="bata15" localSheetId="6">[4]ARTAGDING!#REF!</definedName>
    <definedName name="bata15" localSheetId="5">[4]ARTAGDING!#REF!</definedName>
    <definedName name="bata15" localSheetId="4">[4]ARTAGDING!#REF!</definedName>
    <definedName name="bata15" localSheetId="11">[4]ARTAGDING!#REF!</definedName>
    <definedName name="bata15" localSheetId="10">[4]ARTAGDING!#REF!</definedName>
    <definedName name="bata15" localSheetId="1">[4]ARTAGDING!#REF!</definedName>
    <definedName name="bata15" localSheetId="0">[4]ARTAGDING!#REF!</definedName>
    <definedName name="bata15">[4]ARTAGDING!#REF!</definedName>
    <definedName name="bataco">[12]harsat!$H$76</definedName>
    <definedName name="batahebel">[20]S.BAHAN!$J$46</definedName>
    <definedName name="batako">[21]harsat!$H$26</definedName>
    <definedName name="batamerah">[21]harsat!$H$25</definedName>
    <definedName name="batubata">'[7]HARGA SATUAN'!$G$19</definedName>
    <definedName name="Batukali">[21]harsat!$H$12</definedName>
    <definedName name="BATUPECAH" localSheetId="3">#REF!</definedName>
    <definedName name="BATUPECAH" localSheetId="2">#REF!</definedName>
    <definedName name="BATUPECAH" localSheetId="7">#REF!</definedName>
    <definedName name="BATUPECAH" localSheetId="6">#REF!</definedName>
    <definedName name="BATUPECAH" localSheetId="5">#REF!</definedName>
    <definedName name="BATUPECAH" localSheetId="4">#REF!</definedName>
    <definedName name="BATUPECAH" localSheetId="13">#REF!</definedName>
    <definedName name="BATUPECAH" localSheetId="12">#REF!</definedName>
    <definedName name="BATUPECAH" localSheetId="11">#REF!</definedName>
    <definedName name="BATUPECAH" localSheetId="10">#REF!</definedName>
    <definedName name="BATUPECAH" localSheetId="1">#REF!</definedName>
    <definedName name="BATUPECAH" localSheetId="0">#REF!</definedName>
    <definedName name="BATUPECAH">#REF!</definedName>
    <definedName name="bau">[19]bau!$J$9</definedName>
    <definedName name="bb">[14]HDasar!$H$22</definedName>
    <definedName name="begkolombulat" localSheetId="3">[4]MANHATTAN!#REF!</definedName>
    <definedName name="begkolombulat" localSheetId="2">[4]MANHATTAN!#REF!</definedName>
    <definedName name="begkolombulat" localSheetId="7">[4]MANHATTAN!#REF!</definedName>
    <definedName name="begkolombulat" localSheetId="6">[4]MANHATTAN!#REF!</definedName>
    <definedName name="begkolombulat" localSheetId="5">[4]MANHATTAN!#REF!</definedName>
    <definedName name="begkolombulat" localSheetId="4">[4]MANHATTAN!#REF!</definedName>
    <definedName name="begkolombulat" localSheetId="11">[4]MANHATTAN!#REF!</definedName>
    <definedName name="begkolombulat" localSheetId="10">[4]MANHATTAN!#REF!</definedName>
    <definedName name="begkolombulat" localSheetId="1">[4]MANHATTAN!#REF!</definedName>
    <definedName name="begkolombulat" localSheetId="0">[4]MANHATTAN!#REF!</definedName>
    <definedName name="begkolombulat">[4]MANHATTAN!#REF!</definedName>
    <definedName name="bek_b" localSheetId="3">[22]Analisa!#REF!</definedName>
    <definedName name="bek_b" localSheetId="2">[22]Analisa!#REF!</definedName>
    <definedName name="bek_b" localSheetId="7">[22]Analisa!#REF!</definedName>
    <definedName name="bek_b" localSheetId="6">[22]Analisa!#REF!</definedName>
    <definedName name="bek_b" localSheetId="5">[22]Analisa!#REF!</definedName>
    <definedName name="bek_b" localSheetId="4">[22]Analisa!#REF!</definedName>
    <definedName name="bek_b" localSheetId="11">[22]Analisa!#REF!</definedName>
    <definedName name="bek_b" localSheetId="10">[22]Analisa!#REF!</definedName>
    <definedName name="bek_b" localSheetId="1">[22]Analisa!#REF!</definedName>
    <definedName name="bek_b" localSheetId="0">[22]Analisa!#REF!</definedName>
    <definedName name="bek_b">[22]Analisa!#REF!</definedName>
    <definedName name="bek_btc" localSheetId="3">'[23]FLAF&amp;PARTSI'!#REF!</definedName>
    <definedName name="bek_btc" localSheetId="2">'[23]FLAF&amp;PARTSI'!#REF!</definedName>
    <definedName name="bek_btc" localSheetId="7">'[23]FLAF&amp;PARTSI'!#REF!</definedName>
    <definedName name="bek_btc" localSheetId="6">'[23]FLAF&amp;PARTSI'!#REF!</definedName>
    <definedName name="bek_btc" localSheetId="5">'[23]FLAF&amp;PARTSI'!#REF!</definedName>
    <definedName name="bek_btc" localSheetId="4">'[23]FLAF&amp;PARTSI'!#REF!</definedName>
    <definedName name="bek_btc" localSheetId="11">'[23]FLAF&amp;PARTSI'!#REF!</definedName>
    <definedName name="bek_btc" localSheetId="10">'[23]FLAF&amp;PARTSI'!#REF!</definedName>
    <definedName name="bek_btc" localSheetId="1">'[23]FLAF&amp;PARTSI'!#REF!</definedName>
    <definedName name="bek_btc" localSheetId="0">'[23]FLAF&amp;PARTSI'!#REF!</definedName>
    <definedName name="bek_btc">'[23]FLAF&amp;PARTSI'!#REF!</definedName>
    <definedName name="bek_d" localSheetId="3">'[23]FLAF&amp;PARTSI'!#REF!</definedName>
    <definedName name="bek_d" localSheetId="2">'[23]FLAF&amp;PARTSI'!#REF!</definedName>
    <definedName name="bek_d" localSheetId="7">'[23]FLAF&amp;PARTSI'!#REF!</definedName>
    <definedName name="bek_d" localSheetId="6">'[23]FLAF&amp;PARTSI'!#REF!</definedName>
    <definedName name="bek_d" localSheetId="5">'[23]FLAF&amp;PARTSI'!#REF!</definedName>
    <definedName name="bek_d" localSheetId="4">'[23]FLAF&amp;PARTSI'!#REF!</definedName>
    <definedName name="bek_d" localSheetId="11">'[23]FLAF&amp;PARTSI'!#REF!</definedName>
    <definedName name="bek_d" localSheetId="10">'[23]FLAF&amp;PARTSI'!#REF!</definedName>
    <definedName name="bek_d" localSheetId="1">'[23]FLAF&amp;PARTSI'!#REF!</definedName>
    <definedName name="bek_d" localSheetId="0">'[23]FLAF&amp;PARTSI'!#REF!</definedName>
    <definedName name="bek_d">'[23]FLAF&amp;PARTSI'!#REF!</definedName>
    <definedName name="bek_k" localSheetId="3">'[23]FLAF&amp;PARTSI'!#REF!</definedName>
    <definedName name="bek_k" localSheetId="2">'[23]FLAF&amp;PARTSI'!#REF!</definedName>
    <definedName name="bek_k" localSheetId="7">'[23]FLAF&amp;PARTSI'!#REF!</definedName>
    <definedName name="bek_k" localSheetId="6">'[23]FLAF&amp;PARTSI'!#REF!</definedName>
    <definedName name="bek_k" localSheetId="5">'[23]FLAF&amp;PARTSI'!#REF!</definedName>
    <definedName name="bek_k" localSheetId="4">'[23]FLAF&amp;PARTSI'!#REF!</definedName>
    <definedName name="bek_k" localSheetId="11">'[23]FLAF&amp;PARTSI'!#REF!</definedName>
    <definedName name="bek_k" localSheetId="10">'[23]FLAF&amp;PARTSI'!#REF!</definedName>
    <definedName name="bek_k" localSheetId="1">'[23]FLAF&amp;PARTSI'!#REF!</definedName>
    <definedName name="bek_k" localSheetId="0">'[23]FLAF&amp;PARTSI'!#REF!</definedName>
    <definedName name="bek_k">'[23]FLAF&amp;PARTSI'!#REF!</definedName>
    <definedName name="bek_l" localSheetId="3">'[23]FLAF&amp;PARTSI'!#REF!</definedName>
    <definedName name="bek_l" localSheetId="2">'[23]FLAF&amp;PARTSI'!#REF!</definedName>
    <definedName name="bek_l" localSheetId="7">'[23]FLAF&amp;PARTSI'!#REF!</definedName>
    <definedName name="bek_l" localSheetId="6">'[23]FLAF&amp;PARTSI'!#REF!</definedName>
    <definedName name="bek_l" localSheetId="5">'[23]FLAF&amp;PARTSI'!#REF!</definedName>
    <definedName name="bek_l" localSheetId="4">'[23]FLAF&amp;PARTSI'!#REF!</definedName>
    <definedName name="bek_l" localSheetId="11">'[23]FLAF&amp;PARTSI'!#REF!</definedName>
    <definedName name="bek_l" localSheetId="10">'[23]FLAF&amp;PARTSI'!#REF!</definedName>
    <definedName name="bek_l" localSheetId="1">'[23]FLAF&amp;PARTSI'!#REF!</definedName>
    <definedName name="bek_l" localSheetId="0">'[23]FLAF&amp;PARTSI'!#REF!</definedName>
    <definedName name="bek_l">'[23]FLAF&amp;PARTSI'!#REF!</definedName>
    <definedName name="bekbalok" localSheetId="3">[4]ARTAGDING!#REF!</definedName>
    <definedName name="bekbalok" localSheetId="2">[4]ARTAGDING!#REF!</definedName>
    <definedName name="bekbalok" localSheetId="7">[4]ARTAGDING!#REF!</definedName>
    <definedName name="bekbalok" localSheetId="6">[4]ARTAGDING!#REF!</definedName>
    <definedName name="bekbalok" localSheetId="5">[4]ARTAGDING!#REF!</definedName>
    <definedName name="bekbalok" localSheetId="4">[4]ARTAGDING!#REF!</definedName>
    <definedName name="bekbalok" localSheetId="11">[4]ARTAGDING!#REF!</definedName>
    <definedName name="bekbalok" localSheetId="10">[4]ARTAGDING!#REF!</definedName>
    <definedName name="bekbalok" localSheetId="1">[4]ARTAGDING!#REF!</definedName>
    <definedName name="bekbalok" localSheetId="0">[4]ARTAGDING!#REF!</definedName>
    <definedName name="bekbalok">[4]ARTAGDING!#REF!</definedName>
    <definedName name="bekddng">'[6]DAF-5'!$I$163</definedName>
    <definedName name="BEKISTING">[5]S.BAHAN!$K$25</definedName>
    <definedName name="beklant">'[6]DAF-5'!$I$181</definedName>
    <definedName name="Beklantai" localSheetId="3">[22]Analisa!#REF!</definedName>
    <definedName name="Beklantai" localSheetId="2">[22]Analisa!#REF!</definedName>
    <definedName name="Beklantai" localSheetId="7">[22]Analisa!#REF!</definedName>
    <definedName name="Beklantai" localSheetId="6">[22]Analisa!#REF!</definedName>
    <definedName name="Beklantai" localSheetId="5">[22]Analisa!#REF!</definedName>
    <definedName name="Beklantai" localSheetId="4">[22]Analisa!#REF!</definedName>
    <definedName name="Beklantai" localSheetId="11">[22]Analisa!#REF!</definedName>
    <definedName name="Beklantai" localSheetId="10">[22]Analisa!#REF!</definedName>
    <definedName name="Beklantai" localSheetId="1">[22]Analisa!#REF!</definedName>
    <definedName name="Beklantai" localSheetId="0">[22]Analisa!#REF!</definedName>
    <definedName name="Beklantai">[22]Analisa!#REF!</definedName>
    <definedName name="BENDRAT">[5]S.BAHAN!$K$37</definedName>
    <definedName name="besi39" localSheetId="3">[4]BELAGIO!#REF!</definedName>
    <definedName name="besi39" localSheetId="2">[4]BELAGIO!#REF!</definedName>
    <definedName name="besi39" localSheetId="7">[4]BELAGIO!#REF!</definedName>
    <definedName name="besi39" localSheetId="6">[4]BELAGIO!#REF!</definedName>
    <definedName name="besi39" localSheetId="5">[4]BELAGIO!#REF!</definedName>
    <definedName name="besi39" localSheetId="4">[4]BELAGIO!#REF!</definedName>
    <definedName name="besi39" localSheetId="11">[4]BELAGIO!#REF!</definedName>
    <definedName name="besi39" localSheetId="10">[4]BELAGIO!#REF!</definedName>
    <definedName name="besi39" localSheetId="1">[4]BELAGIO!#REF!</definedName>
    <definedName name="besi39" localSheetId="0">[4]BELAGIO!#REF!</definedName>
    <definedName name="besi39">[4]BELAGIO!#REF!</definedName>
    <definedName name="besibeton">'[24]DAF-BAHAN'!$F$22</definedName>
    <definedName name="besibton">[16]HSATUAN!$H$16</definedName>
    <definedName name="besiinp" localSheetId="3">'[7]HARGA SATUAN'!#REF!</definedName>
    <definedName name="besiinp" localSheetId="2">'[7]HARGA SATUAN'!#REF!</definedName>
    <definedName name="besiinp" localSheetId="7">'[7]HARGA SATUAN'!#REF!</definedName>
    <definedName name="besiinp" localSheetId="6">'[7]HARGA SATUAN'!#REF!</definedName>
    <definedName name="besiinp" localSheetId="5">'[7]HARGA SATUAN'!#REF!</definedName>
    <definedName name="besiinp" localSheetId="4">'[7]HARGA SATUAN'!#REF!</definedName>
    <definedName name="besiinp" localSheetId="11">'[7]HARGA SATUAN'!#REF!</definedName>
    <definedName name="besiinp" localSheetId="10">'[7]HARGA SATUAN'!#REF!</definedName>
    <definedName name="besiinp" localSheetId="1">'[7]HARGA SATUAN'!#REF!</definedName>
    <definedName name="besiinp" localSheetId="0">'[7]HARGA SATUAN'!#REF!</definedName>
    <definedName name="besiinp">'[7]HARGA SATUAN'!#REF!</definedName>
    <definedName name="besiplat" localSheetId="3">'[7]HARGA SATUAN'!#REF!</definedName>
    <definedName name="besiplat" localSheetId="2">'[7]HARGA SATUAN'!#REF!</definedName>
    <definedName name="besiplat" localSheetId="7">'[7]HARGA SATUAN'!#REF!</definedName>
    <definedName name="besiplat" localSheetId="6">'[7]HARGA SATUAN'!#REF!</definedName>
    <definedName name="besiplat" localSheetId="5">'[7]HARGA SATUAN'!#REF!</definedName>
    <definedName name="besiplat" localSheetId="4">'[7]HARGA SATUAN'!#REF!</definedName>
    <definedName name="besiplat" localSheetId="11">'[7]HARGA SATUAN'!#REF!</definedName>
    <definedName name="besiplat" localSheetId="10">'[7]HARGA SATUAN'!#REF!</definedName>
    <definedName name="besiplat" localSheetId="1">'[7]HARGA SATUAN'!#REF!</definedName>
    <definedName name="besiplat" localSheetId="0">'[7]HARGA SATUAN'!#REF!</definedName>
    <definedName name="besiplat">'[7]HARGA SATUAN'!#REF!</definedName>
    <definedName name="besisiku" localSheetId="3">'[7]HARGA SATUAN'!#REF!</definedName>
    <definedName name="besisiku" localSheetId="2">'[7]HARGA SATUAN'!#REF!</definedName>
    <definedName name="besisiku" localSheetId="7">'[7]HARGA SATUAN'!#REF!</definedName>
    <definedName name="besisiku" localSheetId="6">'[7]HARGA SATUAN'!#REF!</definedName>
    <definedName name="besisiku" localSheetId="5">'[7]HARGA SATUAN'!#REF!</definedName>
    <definedName name="besisiku" localSheetId="4">'[7]HARGA SATUAN'!#REF!</definedName>
    <definedName name="besisiku" localSheetId="11">'[7]HARGA SATUAN'!#REF!</definedName>
    <definedName name="besisiku" localSheetId="10">'[7]HARGA SATUAN'!#REF!</definedName>
    <definedName name="besisiku" localSheetId="1">'[7]HARGA SATUAN'!#REF!</definedName>
    <definedName name="besisiku" localSheetId="0">'[7]HARGA SATUAN'!#REF!</definedName>
    <definedName name="besisiku">'[7]HARGA SATUAN'!#REF!</definedName>
    <definedName name="beton125">[21]harsat!$H$20</definedName>
    <definedName name="beton250">[21]harsat!$H$21</definedName>
    <definedName name="beton250nf">[21]harsat!$H$22</definedName>
    <definedName name="betonfc25">'[24]DAF-BAHAN'!$F$33</definedName>
    <definedName name="betonfc35">'[24]DAF-BAHAN'!$F$35</definedName>
    <definedName name="betonfc40">'[24]DAF-BAHAN'!$F$36</definedName>
    <definedName name="betonfc50">'[24]DAF-BAHAN'!$F$38</definedName>
    <definedName name="betonk125">'[24]DAF-BAHAN'!$F$30</definedName>
    <definedName name="betonk175" localSheetId="3">#REF!</definedName>
    <definedName name="betonk175" localSheetId="2">#REF!</definedName>
    <definedName name="betonk175" localSheetId="7">#REF!</definedName>
    <definedName name="betonk175" localSheetId="6">#REF!</definedName>
    <definedName name="betonk175" localSheetId="5">#REF!</definedName>
    <definedName name="betonk175" localSheetId="4">#REF!</definedName>
    <definedName name="betonk175" localSheetId="13">#REF!</definedName>
    <definedName name="betonk175" localSheetId="12">#REF!</definedName>
    <definedName name="betonk175" localSheetId="11">#REF!</definedName>
    <definedName name="betonk175" localSheetId="10">#REF!</definedName>
    <definedName name="betonk175" localSheetId="1">#REF!</definedName>
    <definedName name="betonk175" localSheetId="0">#REF!</definedName>
    <definedName name="betonk175">#REF!</definedName>
    <definedName name="betonk225" localSheetId="3">#REF!</definedName>
    <definedName name="betonk225" localSheetId="2">#REF!</definedName>
    <definedName name="betonk225" localSheetId="7">#REF!</definedName>
    <definedName name="betonk225" localSheetId="6">#REF!</definedName>
    <definedName name="betonk225" localSheetId="5">#REF!</definedName>
    <definedName name="betonk225" localSheetId="4">#REF!</definedName>
    <definedName name="betonk225" localSheetId="13">#REF!</definedName>
    <definedName name="betonk225" localSheetId="12">#REF!</definedName>
    <definedName name="betonk225" localSheetId="11">#REF!</definedName>
    <definedName name="betonk225" localSheetId="10">#REF!</definedName>
    <definedName name="betonk225" localSheetId="1">#REF!</definedName>
    <definedName name="betonk225" localSheetId="0">#REF!</definedName>
    <definedName name="betonk225">#REF!</definedName>
    <definedName name="betonk300">'[24]DAF-BAHAN'!$F$34</definedName>
    <definedName name="bg">'[6]DAF-5'!$I$19</definedName>
    <definedName name="bitutine">'[24]DAF-BAHAN'!$F$67</definedName>
    <definedName name="bm">[14]HDasar!$H$29</definedName>
    <definedName name="bondagen">[16]HSATUAN!$H$18</definedName>
    <definedName name="bongkar">[5]S.UPAH!$J$29</definedName>
    <definedName name="borneo">[21]harsat!$H$29</definedName>
    <definedName name="bp">[6]Sheet1!$H$68</definedName>
    <definedName name="brcm6">[21]harsat!$H$16</definedName>
    <definedName name="bs">[14]HDasar!$H$32</definedName>
    <definedName name="bt">[25]harsat!$H$62</definedName>
    <definedName name="btaco">[6]Sheet1!$H$29</definedName>
    <definedName name="btacotnah">[6]Sheet1!$H$30</definedName>
    <definedName name="btcopondsi">'[6]DAF-5'!$I$189</definedName>
    <definedName name="btkali">'[7]HARGA SATUAN'!$G$18</definedName>
    <definedName name="bton250">[16]HSATUAN!$H$21</definedName>
    <definedName name="bton300">[16]HSATUAN!$H$22</definedName>
    <definedName name="bton350">[16]HSATUAN!$H$23</definedName>
    <definedName name="bton400">[6]Sheet1!$H$22</definedName>
    <definedName name="bton550">[6]Sheet1!$H$23</definedName>
    <definedName name="btonbalok250">'[6]DAF-5'!$I$96</definedName>
    <definedName name="btonbalok300">'[6]DAF-5'!$I$110</definedName>
    <definedName name="btonbalok400">'[6]DAF-5'!$I$124</definedName>
    <definedName name="btonbalok550">'[6]DAF-5'!$I$138</definedName>
    <definedName name="btonddg250">'[6]DAF-5'!$I$103</definedName>
    <definedName name="btonddg300">'[6]DAF-5'!$I$117</definedName>
    <definedName name="btonddg400">'[6]DAF-5'!$I$131</definedName>
    <definedName name="btonddg550">'[6]DAF-5'!$I$145</definedName>
    <definedName name="btonlantkrja">'[6]DAF-5'!$I$61</definedName>
    <definedName name="btukali">[6]Sheet1!$H$12</definedName>
    <definedName name="buangtnh">[16]HSATUAN!$H$178</definedName>
    <definedName name="BUANGTNHGAL">[26]Analisa!$I$873</definedName>
    <definedName name="c0r1">[5]S.UPAH!$J$26</definedName>
    <definedName name="carpet">[12]harsat!$H$28</definedName>
    <definedName name="cat_d">[12]harsat!$H$123</definedName>
    <definedName name="cat_k">[12]harsat!$H$126</definedName>
    <definedName name="cat_p">[12]harsat!$H$125</definedName>
    <definedName name="catdlm" localSheetId="3">'[11]H-BHN'!#REF!</definedName>
    <definedName name="catdlm" localSheetId="2">'[11]H-BHN'!#REF!</definedName>
    <definedName name="catdlm" localSheetId="7">'[11]H-BHN'!#REF!</definedName>
    <definedName name="catdlm" localSheetId="6">'[11]H-BHN'!#REF!</definedName>
    <definedName name="catdlm" localSheetId="5">'[11]H-BHN'!#REF!</definedName>
    <definedName name="catdlm" localSheetId="4">'[11]H-BHN'!#REF!</definedName>
    <definedName name="catdlm" localSheetId="11">'[11]H-BHN'!#REF!</definedName>
    <definedName name="catdlm" localSheetId="10">'[11]H-BHN'!#REF!</definedName>
    <definedName name="catdlm" localSheetId="1">'[11]H-BHN'!#REF!</definedName>
    <definedName name="catdlm" localSheetId="0">'[11]H-BHN'!#REF!</definedName>
    <definedName name="catdlm">'[11]H-BHN'!#REF!</definedName>
    <definedName name="catex" localSheetId="3">[4]SENTUL!#REF!</definedName>
    <definedName name="catex" localSheetId="2">[4]SENTUL!#REF!</definedName>
    <definedName name="catex" localSheetId="7">[4]SENTUL!#REF!</definedName>
    <definedName name="catex" localSheetId="6">[4]SENTUL!#REF!</definedName>
    <definedName name="catex" localSheetId="5">[4]SENTUL!#REF!</definedName>
    <definedName name="catex" localSheetId="4">[4]SENTUL!#REF!</definedName>
    <definedName name="catex" localSheetId="11">[4]SENTUL!#REF!</definedName>
    <definedName name="catex" localSheetId="10">[4]SENTUL!#REF!</definedName>
    <definedName name="catex" localSheetId="1">[4]SENTUL!#REF!</definedName>
    <definedName name="catex" localSheetId="0">[4]SENTUL!#REF!</definedName>
    <definedName name="catex">[4]SENTUL!#REF!</definedName>
    <definedName name="catkayu">[4]POMALA!$I$874</definedName>
    <definedName name="catminyak">[20]S.BAHAN!$J$41</definedName>
    <definedName name="catsupergloss">[27]Rekap!$H$121</definedName>
    <definedName name="cattex" localSheetId="3">[22]Analisa!#REF!</definedName>
    <definedName name="cattex" localSheetId="2">[22]Analisa!#REF!</definedName>
    <definedName name="cattex" localSheetId="7">[22]Analisa!#REF!</definedName>
    <definedName name="cattex" localSheetId="6">[22]Analisa!#REF!</definedName>
    <definedName name="cattex" localSheetId="5">[22]Analisa!#REF!</definedName>
    <definedName name="cattex" localSheetId="4">[22]Analisa!#REF!</definedName>
    <definedName name="cattex" localSheetId="11">[22]Analisa!#REF!</definedName>
    <definedName name="cattex" localSheetId="10">[22]Analisa!#REF!</definedName>
    <definedName name="cattex" localSheetId="1">[22]Analisa!#REF!</definedName>
    <definedName name="cattex" localSheetId="0">[22]Analisa!#REF!</definedName>
    <definedName name="cattex">[22]Analisa!#REF!</definedName>
    <definedName name="cermin">[27]Rekap!$H$34</definedName>
    <definedName name="CEROCOK">[5]S.BAHAN!$K$26</definedName>
    <definedName name="chainsaw">[28]harsat!$G$63</definedName>
    <definedName name="cjongkok">[27]Rekap!$H$58</definedName>
    <definedName name="closetc48">[12]harsat!$H$38</definedName>
    <definedName name="closetduduk">[27]Rekap!$H$47</definedName>
    <definedName name="compresor" localSheetId="3">#REF!</definedName>
    <definedName name="compresor" localSheetId="2">#REF!</definedName>
    <definedName name="compresor" localSheetId="7">#REF!</definedName>
    <definedName name="compresor" localSheetId="6">#REF!</definedName>
    <definedName name="compresor" localSheetId="5">#REF!</definedName>
    <definedName name="compresor" localSheetId="4">#REF!</definedName>
    <definedName name="compresor" localSheetId="13">#REF!</definedName>
    <definedName name="compresor" localSheetId="12">#REF!</definedName>
    <definedName name="compresor" localSheetId="11">#REF!</definedName>
    <definedName name="compresor" localSheetId="10">#REF!</definedName>
    <definedName name="compresor" localSheetId="1">#REF!</definedName>
    <definedName name="compresor" localSheetId="0">#REF!</definedName>
    <definedName name="compresor">#REF!</definedName>
    <definedName name="concrete" localSheetId="3">#REF!</definedName>
    <definedName name="concrete" localSheetId="2">#REF!</definedName>
    <definedName name="concrete" localSheetId="7">#REF!</definedName>
    <definedName name="concrete" localSheetId="6">#REF!</definedName>
    <definedName name="concrete" localSheetId="5">#REF!</definedName>
    <definedName name="concrete" localSheetId="4">#REF!</definedName>
    <definedName name="concrete" localSheetId="13">#REF!</definedName>
    <definedName name="concrete" localSheetId="12">#REF!</definedName>
    <definedName name="concrete" localSheetId="11">#REF!</definedName>
    <definedName name="concrete" localSheetId="10">#REF!</definedName>
    <definedName name="concrete" localSheetId="1">#REF!</definedName>
    <definedName name="concrete" localSheetId="0">#REF!</definedName>
    <definedName name="concrete">#REF!</definedName>
    <definedName name="cor_b">[16]HSATUAN!$H$188</definedName>
    <definedName name="cor_d">[16]HSATUAN!$H$190</definedName>
    <definedName name="cor_k">[16]HSATUAN!$H$186</definedName>
    <definedName name="corbalok">[29]h.satuan!$H$137</definedName>
    <definedName name="corbaloklantai">'[24]DAF-UPAH'!$E$15</definedName>
    <definedName name="cordindng">[29]h.satuan!$H$139</definedName>
    <definedName name="corkolom">'[24]DAF-UPAH'!$E$14</definedName>
    <definedName name="corlantaikerja">'[24]DAF-UPAH'!$E$11</definedName>
    <definedName name="corpilecap">'[24]DAF-UPAH'!$E$12</definedName>
    <definedName name="crane" localSheetId="3">#REF!</definedName>
    <definedName name="crane" localSheetId="2">#REF!</definedName>
    <definedName name="crane" localSheetId="7">#REF!</definedName>
    <definedName name="crane" localSheetId="6">#REF!</definedName>
    <definedName name="crane" localSheetId="5">#REF!</definedName>
    <definedName name="crane" localSheetId="4">#REF!</definedName>
    <definedName name="crane" localSheetId="13">#REF!</definedName>
    <definedName name="crane" localSheetId="12">#REF!</definedName>
    <definedName name="crane" localSheetId="11">#REF!</definedName>
    <definedName name="crane" localSheetId="10">#REF!</definedName>
    <definedName name="crane" localSheetId="1">#REF!</definedName>
    <definedName name="crane" localSheetId="0">#REF!</definedName>
    <definedName name="crane">#REF!</definedName>
    <definedName name="ct" localSheetId="3">'[11]H-BHN'!#REF!</definedName>
    <definedName name="ct" localSheetId="2">'[11]H-BHN'!#REF!</definedName>
    <definedName name="ct" localSheetId="7">'[11]H-BHN'!#REF!</definedName>
    <definedName name="ct" localSheetId="6">'[11]H-BHN'!#REF!</definedName>
    <definedName name="ct" localSheetId="5">'[11]H-BHN'!#REF!</definedName>
    <definedName name="ct" localSheetId="4">'[11]H-BHN'!#REF!</definedName>
    <definedName name="ct" localSheetId="11">'[11]H-BHN'!#REF!</definedName>
    <definedName name="ct" localSheetId="10">'[11]H-BHN'!#REF!</definedName>
    <definedName name="ct" localSheetId="1">'[11]H-BHN'!#REF!</definedName>
    <definedName name="ct" localSheetId="0">'[11]H-BHN'!#REF!</definedName>
    <definedName name="ct">'[11]H-BHN'!#REF!</definedName>
    <definedName name="cur_c">[16]HSATUAN!$H$19</definedName>
    <definedName name="daywork">[30]duct!$I$295</definedName>
    <definedName name="ddddd" localSheetId="3">'[2]SPREAD SHEET'!#REF!</definedName>
    <definedName name="ddddd" localSheetId="2">'[2]SPREAD SHEET'!#REF!</definedName>
    <definedName name="ddddd" localSheetId="7">'[2]SPREAD SHEET'!#REF!</definedName>
    <definedName name="ddddd" localSheetId="6">'[2]SPREAD SHEET'!#REF!</definedName>
    <definedName name="ddddd" localSheetId="5">'[2]SPREAD SHEET'!#REF!</definedName>
    <definedName name="ddddd" localSheetId="4">'[2]SPREAD SHEET'!#REF!</definedName>
    <definedName name="ddddd" localSheetId="11">'[2]SPREAD SHEET'!#REF!</definedName>
    <definedName name="ddddd" localSheetId="10">'[2]SPREAD SHEET'!#REF!</definedName>
    <definedName name="ddddd" localSheetId="1">'[2]SPREAD SHEET'!#REF!</definedName>
    <definedName name="ddddd" localSheetId="0">'[2]SPREAD SHEET'!#REF!</definedName>
    <definedName name="ddddd">'[2]SPREAD SHEET'!#REF!</definedName>
    <definedName name="detail" localSheetId="3">#REF!</definedName>
    <definedName name="detail" localSheetId="2">#REF!</definedName>
    <definedName name="detail" localSheetId="7">#REF!</definedName>
    <definedName name="detail" localSheetId="6">#REF!</definedName>
    <definedName name="detail" localSheetId="5">#REF!</definedName>
    <definedName name="detail" localSheetId="4">#REF!</definedName>
    <definedName name="detail" localSheetId="13">#REF!</definedName>
    <definedName name="detail" localSheetId="12">#REF!</definedName>
    <definedName name="detail" localSheetId="11">#REF!</definedName>
    <definedName name="detail" localSheetId="10">#REF!</definedName>
    <definedName name="detail" localSheetId="1">#REF!</definedName>
    <definedName name="detail" localSheetId="0">#REF!</definedName>
    <definedName name="detail">#REF!</definedName>
    <definedName name="dewa" localSheetId="3">#REF!</definedName>
    <definedName name="dewa" localSheetId="2">#REF!</definedName>
    <definedName name="dewa" localSheetId="7">#REF!</definedName>
    <definedName name="dewa" localSheetId="6">#REF!</definedName>
    <definedName name="dewa" localSheetId="5">#REF!</definedName>
    <definedName name="dewa" localSheetId="4">#REF!</definedName>
    <definedName name="dewa" localSheetId="13">#REF!</definedName>
    <definedName name="dewa" localSheetId="12">#REF!</definedName>
    <definedName name="dewa" localSheetId="11">#REF!</definedName>
    <definedName name="dewa" localSheetId="10">#REF!</definedName>
    <definedName name="dewa" localSheetId="1">#REF!</definedName>
    <definedName name="dewa" localSheetId="0">#REF!</definedName>
    <definedName name="dewa">#REF!</definedName>
    <definedName name="diletasi">'[6]DAF-5'!$I$82</definedName>
    <definedName name="dletasijeene">[6]Sheet1!$H$34</definedName>
    <definedName name="Dolar">[14]HDasar!$Q$6</definedName>
    <definedName name="dolken">[5]S.BAHAN!$K$44</definedName>
    <definedName name="dozer" localSheetId="3">#REF!</definedName>
    <definedName name="dozer" localSheetId="2">#REF!</definedName>
    <definedName name="dozer" localSheetId="7">#REF!</definedName>
    <definedName name="dozer" localSheetId="6">#REF!</definedName>
    <definedName name="dozer" localSheetId="5">#REF!</definedName>
    <definedName name="dozer" localSheetId="4">#REF!</definedName>
    <definedName name="dozer" localSheetId="13">#REF!</definedName>
    <definedName name="dozer" localSheetId="12">#REF!</definedName>
    <definedName name="dozer" localSheetId="11">#REF!</definedName>
    <definedName name="dozer" localSheetId="10">#REF!</definedName>
    <definedName name="dozer" localSheetId="1">#REF!</definedName>
    <definedName name="dozer" localSheetId="0">#REF!</definedName>
    <definedName name="dozer">#REF!</definedName>
    <definedName name="dt">[14]HDasar!$H$42</definedName>
    <definedName name="dt6ton" localSheetId="3">#REF!</definedName>
    <definedName name="dt6ton" localSheetId="2">#REF!</definedName>
    <definedName name="dt6ton" localSheetId="7">#REF!</definedName>
    <definedName name="dt6ton" localSheetId="6">#REF!</definedName>
    <definedName name="dt6ton" localSheetId="5">#REF!</definedName>
    <definedName name="dt6ton" localSheetId="4">#REF!</definedName>
    <definedName name="dt6ton" localSheetId="13">#REF!</definedName>
    <definedName name="dt6ton" localSheetId="12">#REF!</definedName>
    <definedName name="dt6ton" localSheetId="11">#REF!</definedName>
    <definedName name="dt6ton" localSheetId="10">#REF!</definedName>
    <definedName name="dt6ton" localSheetId="1">#REF!</definedName>
    <definedName name="dt6ton" localSheetId="0">#REF!</definedName>
    <definedName name="dt6ton">#REF!</definedName>
    <definedName name="e" localSheetId="3">#REF!</definedName>
    <definedName name="e" localSheetId="2">#REF!</definedName>
    <definedName name="e" localSheetId="7">#REF!</definedName>
    <definedName name="e" localSheetId="6">#REF!</definedName>
    <definedName name="e" localSheetId="5">#REF!</definedName>
    <definedName name="e" localSheetId="4">#REF!</definedName>
    <definedName name="e" localSheetId="13">#REF!</definedName>
    <definedName name="e" localSheetId="12">#REF!</definedName>
    <definedName name="e" localSheetId="11">#REF!</definedName>
    <definedName name="e" localSheetId="10">#REF!</definedName>
    <definedName name="e" localSheetId="1">#REF!</definedName>
    <definedName name="e" localSheetId="0">#REF!</definedName>
    <definedName name="e">#REF!</definedName>
    <definedName name="eeee" localSheetId="3">'[2]SPREAD SHEET'!#REF!</definedName>
    <definedName name="eeee" localSheetId="2">'[2]SPREAD SHEET'!#REF!</definedName>
    <definedName name="eeee" localSheetId="7">'[2]SPREAD SHEET'!#REF!</definedName>
    <definedName name="eeee" localSheetId="6">'[2]SPREAD SHEET'!#REF!</definedName>
    <definedName name="eeee" localSheetId="5">'[2]SPREAD SHEET'!#REF!</definedName>
    <definedName name="eeee" localSheetId="4">'[2]SPREAD SHEET'!#REF!</definedName>
    <definedName name="eeee" localSheetId="11">'[2]SPREAD SHEET'!#REF!</definedName>
    <definedName name="eeee" localSheetId="10">'[2]SPREAD SHEET'!#REF!</definedName>
    <definedName name="eeee" localSheetId="1">'[2]SPREAD SHEET'!#REF!</definedName>
    <definedName name="eeee" localSheetId="0">'[2]SPREAD SHEET'!#REF!</definedName>
    <definedName name="eeee">'[2]SPREAD SHEET'!#REF!</definedName>
    <definedName name="egh" localSheetId="3">'[2]SPREAD SHEET'!#REF!</definedName>
    <definedName name="egh" localSheetId="2">'[2]SPREAD SHEET'!#REF!</definedName>
    <definedName name="egh" localSheetId="7">'[2]SPREAD SHEET'!#REF!</definedName>
    <definedName name="egh" localSheetId="6">'[2]SPREAD SHEET'!#REF!</definedName>
    <definedName name="egh" localSheetId="5">'[2]SPREAD SHEET'!#REF!</definedName>
    <definedName name="egh" localSheetId="4">'[2]SPREAD SHEET'!#REF!</definedName>
    <definedName name="egh" localSheetId="11">'[2]SPREAD SHEET'!#REF!</definedName>
    <definedName name="egh" localSheetId="10">'[2]SPREAD SHEET'!#REF!</definedName>
    <definedName name="egh" localSheetId="1">'[2]SPREAD SHEET'!#REF!</definedName>
    <definedName name="egh" localSheetId="0">'[2]SPREAD SHEET'!#REF!</definedName>
    <definedName name="egh">'[2]SPREAD SHEET'!#REF!</definedName>
    <definedName name="er" localSheetId="3">'[2]SPREAD SHEET'!#REF!</definedName>
    <definedName name="er" localSheetId="2">'[2]SPREAD SHEET'!#REF!</definedName>
    <definedName name="er" localSheetId="7">'[2]SPREAD SHEET'!#REF!</definedName>
    <definedName name="er" localSheetId="6">'[2]SPREAD SHEET'!#REF!</definedName>
    <definedName name="er" localSheetId="5">'[2]SPREAD SHEET'!#REF!</definedName>
    <definedName name="er" localSheetId="4">'[2]SPREAD SHEET'!#REF!</definedName>
    <definedName name="er" localSheetId="11">'[2]SPREAD SHEET'!#REF!</definedName>
    <definedName name="er" localSheetId="10">'[2]SPREAD SHEET'!#REF!</definedName>
    <definedName name="er" localSheetId="1">'[2]SPREAD SHEET'!#REF!</definedName>
    <definedName name="er" localSheetId="0">'[2]SPREAD SHEET'!#REF!</definedName>
    <definedName name="er">'[2]SPREAD SHEET'!#REF!</definedName>
    <definedName name="ERIO" localSheetId="3">'[2]SPREAD SHEET'!#REF!</definedName>
    <definedName name="ERIO" localSheetId="2">'[2]SPREAD SHEET'!#REF!</definedName>
    <definedName name="ERIO" localSheetId="7">'[2]SPREAD SHEET'!#REF!</definedName>
    <definedName name="ERIO" localSheetId="6">'[2]SPREAD SHEET'!#REF!</definedName>
    <definedName name="ERIO" localSheetId="5">'[2]SPREAD SHEET'!#REF!</definedName>
    <definedName name="ERIO" localSheetId="4">'[2]SPREAD SHEET'!#REF!</definedName>
    <definedName name="ERIO" localSheetId="11">'[2]SPREAD SHEET'!#REF!</definedName>
    <definedName name="ERIO" localSheetId="10">'[2]SPREAD SHEET'!#REF!</definedName>
    <definedName name="ERIO" localSheetId="1">'[2]SPREAD SHEET'!#REF!</definedName>
    <definedName name="ERIO" localSheetId="0">'[2]SPREAD SHEET'!#REF!</definedName>
    <definedName name="ERIO">'[2]SPREAD SHEET'!#REF!</definedName>
    <definedName name="ERT" localSheetId="3">'[2]SPREAD SHEET'!#REF!</definedName>
    <definedName name="ERT" localSheetId="2">'[2]SPREAD SHEET'!#REF!</definedName>
    <definedName name="ERT" localSheetId="7">'[2]SPREAD SHEET'!#REF!</definedName>
    <definedName name="ERT" localSheetId="6">'[2]SPREAD SHEET'!#REF!</definedName>
    <definedName name="ERT" localSheetId="5">'[2]SPREAD SHEET'!#REF!</definedName>
    <definedName name="ERT" localSheetId="4">'[2]SPREAD SHEET'!#REF!</definedName>
    <definedName name="ERT" localSheetId="11">'[2]SPREAD SHEET'!#REF!</definedName>
    <definedName name="ERT" localSheetId="10">'[2]SPREAD SHEET'!#REF!</definedName>
    <definedName name="ERT" localSheetId="1">'[2]SPREAD SHEET'!#REF!</definedName>
    <definedName name="ERT" localSheetId="0">'[2]SPREAD SHEET'!#REF!</definedName>
    <definedName name="ERT">'[2]SPREAD SHEET'!#REF!</definedName>
    <definedName name="exc" localSheetId="3">#REF!</definedName>
    <definedName name="exc" localSheetId="2">#REF!</definedName>
    <definedName name="exc" localSheetId="7">#REF!</definedName>
    <definedName name="exc" localSheetId="6">#REF!</definedName>
    <definedName name="exc" localSheetId="5">#REF!</definedName>
    <definedName name="exc" localSheetId="4">#REF!</definedName>
    <definedName name="exc" localSheetId="13">#REF!</definedName>
    <definedName name="exc" localSheetId="12">#REF!</definedName>
    <definedName name="exc" localSheetId="11">#REF!</definedName>
    <definedName name="exc" localSheetId="10">#REF!</definedName>
    <definedName name="exc" localSheetId="1">#REF!</definedName>
    <definedName name="exc" localSheetId="0">#REF!</definedName>
    <definedName name="exc">#REF!</definedName>
    <definedName name="exc_1">[14]HDasar!$H$40</definedName>
    <definedName name="excavator">'[24]DAF-UPAH'!$E$17</definedName>
    <definedName name="fabrikasi">[5]S.UPAH!$J$30</definedName>
    <definedName name="fc_180">[14]HDasar!$H$18</definedName>
    <definedName name="fc_210">[14]HDasar!$H$17</definedName>
    <definedName name="fee" localSheetId="3">#REF!</definedName>
    <definedName name="fee" localSheetId="2">#REF!</definedName>
    <definedName name="fee" localSheetId="7">#REF!</definedName>
    <definedName name="fee" localSheetId="6">#REF!</definedName>
    <definedName name="fee" localSheetId="5">#REF!</definedName>
    <definedName name="fee" localSheetId="4">#REF!</definedName>
    <definedName name="fee" localSheetId="13">#REF!</definedName>
    <definedName name="fee" localSheetId="12">#REF!</definedName>
    <definedName name="fee" localSheetId="11">#REF!</definedName>
    <definedName name="fee" localSheetId="10">#REF!</definedName>
    <definedName name="fee" localSheetId="1">#REF!</definedName>
    <definedName name="fee" localSheetId="0">#REF!</definedName>
    <definedName name="fee">#REF!</definedName>
    <definedName name="fh" localSheetId="3">[4]ARTAGDING!#REF!</definedName>
    <definedName name="fh" localSheetId="2">[4]ARTAGDING!#REF!</definedName>
    <definedName name="fh" localSheetId="7">[4]ARTAGDING!#REF!</definedName>
    <definedName name="fh" localSheetId="6">[4]ARTAGDING!#REF!</definedName>
    <definedName name="fh" localSheetId="5">[4]ARTAGDING!#REF!</definedName>
    <definedName name="fh" localSheetId="4">[4]ARTAGDING!#REF!</definedName>
    <definedName name="fh" localSheetId="11">[4]ARTAGDING!#REF!</definedName>
    <definedName name="fh" localSheetId="10">[4]ARTAGDING!#REF!</definedName>
    <definedName name="fh" localSheetId="1">[4]ARTAGDING!#REF!</definedName>
    <definedName name="fh" localSheetId="0">[4]ARTAGDING!#REF!</definedName>
    <definedName name="fh">[4]ARTAGDING!#REF!</definedName>
    <definedName name="filler" localSheetId="3">#REF!</definedName>
    <definedName name="filler" localSheetId="2">#REF!</definedName>
    <definedName name="filler" localSheetId="7">#REF!</definedName>
    <definedName name="filler" localSheetId="6">#REF!</definedName>
    <definedName name="filler" localSheetId="5">#REF!</definedName>
    <definedName name="filler" localSheetId="4">#REF!</definedName>
    <definedName name="filler" localSheetId="13">#REF!</definedName>
    <definedName name="filler" localSheetId="12">#REF!</definedName>
    <definedName name="filler" localSheetId="11">#REF!</definedName>
    <definedName name="filler" localSheetId="10">#REF!</definedName>
    <definedName name="filler" localSheetId="1">#REF!</definedName>
    <definedName name="filler" localSheetId="0">#REF!</definedName>
    <definedName name="filler">#REF!</definedName>
    <definedName name="finisher" localSheetId="3">#REF!</definedName>
    <definedName name="finisher" localSheetId="2">#REF!</definedName>
    <definedName name="finisher" localSheetId="7">#REF!</definedName>
    <definedName name="finisher" localSheetId="6">#REF!</definedName>
    <definedName name="finisher" localSheetId="5">#REF!</definedName>
    <definedName name="finisher" localSheetId="4">#REF!</definedName>
    <definedName name="finisher" localSheetId="13">#REF!</definedName>
    <definedName name="finisher" localSheetId="12">#REF!</definedName>
    <definedName name="finisher" localSheetId="11">#REF!</definedName>
    <definedName name="finisher" localSheetId="10">#REF!</definedName>
    <definedName name="finisher" localSheetId="1">#REF!</definedName>
    <definedName name="finisher" localSheetId="0">#REF!</definedName>
    <definedName name="finisher">#REF!</definedName>
    <definedName name="form_k">[16]HSATUAN!$H$192</definedName>
    <definedName name="formbta">[6]Sheet1!$H$200</definedName>
    <definedName name="formkolom">[6]Sheet1!$H$196</definedName>
    <definedName name="formlant">[6]Sheet1!$H$198</definedName>
    <definedName name="g_12">[31]harsat!$H$91</definedName>
    <definedName name="gaji">[19]GAJI!$Y$45</definedName>
    <definedName name="gali" localSheetId="3">'[32]ANALISA-A'!#REF!</definedName>
    <definedName name="gali" localSheetId="2">'[32]ANALISA-A'!#REF!</definedName>
    <definedName name="gali" localSheetId="7">'[32]ANALISA-A'!#REF!</definedName>
    <definedName name="gali" localSheetId="6">'[32]ANALISA-A'!#REF!</definedName>
    <definedName name="gali" localSheetId="5">'[32]ANALISA-A'!#REF!</definedName>
    <definedName name="gali" localSheetId="4">'[32]ANALISA-A'!#REF!</definedName>
    <definedName name="gali" localSheetId="11">'[32]ANALISA-A'!#REF!</definedName>
    <definedName name="gali" localSheetId="10">'[32]ANALISA-A'!#REF!</definedName>
    <definedName name="gali" localSheetId="1">'[32]ANALISA-A'!#REF!</definedName>
    <definedName name="gali" localSheetId="0">'[32]ANALISA-A'!#REF!</definedName>
    <definedName name="gali">'[32]ANALISA-A'!#REF!</definedName>
    <definedName name="galian">'[13]rab - persiapan &amp; lantai-1'!$W$183</definedName>
    <definedName name="GALIANTNH" localSheetId="3">[4]T.ABANG!#REF!</definedName>
    <definedName name="GALIANTNH" localSheetId="2">[4]T.ABANG!#REF!</definedName>
    <definedName name="GALIANTNH" localSheetId="7">[4]T.ABANG!#REF!</definedName>
    <definedName name="GALIANTNH" localSheetId="6">[4]T.ABANG!#REF!</definedName>
    <definedName name="GALIANTNH" localSheetId="5">[4]T.ABANG!#REF!</definedName>
    <definedName name="GALIANTNH" localSheetId="4">[4]T.ABANG!#REF!</definedName>
    <definedName name="GALIANTNH" localSheetId="11">[4]T.ABANG!#REF!</definedName>
    <definedName name="GALIANTNH" localSheetId="10">[4]T.ABANG!#REF!</definedName>
    <definedName name="GALIANTNH" localSheetId="1">[4]T.ABANG!#REF!</definedName>
    <definedName name="GALIANTNH" localSheetId="0">[4]T.ABANG!#REF!</definedName>
    <definedName name="GALIANTNH">[4]T.ABANG!#REF!</definedName>
    <definedName name="galimek">[16]HSATUAN!$H$176</definedName>
    <definedName name="gar">[33]harsat!$H$70</definedName>
    <definedName name="gbp" localSheetId="3">'[23]FLAF&amp;PARTSI'!#REF!</definedName>
    <definedName name="gbp" localSheetId="2">'[23]FLAF&amp;PARTSI'!#REF!</definedName>
    <definedName name="gbp" localSheetId="7">'[23]FLAF&amp;PARTSI'!#REF!</definedName>
    <definedName name="gbp" localSheetId="6">'[23]FLAF&amp;PARTSI'!#REF!</definedName>
    <definedName name="gbp" localSheetId="5">'[23]FLAF&amp;PARTSI'!#REF!</definedName>
    <definedName name="gbp" localSheetId="4">'[23]FLAF&amp;PARTSI'!#REF!</definedName>
    <definedName name="gbp" localSheetId="11">'[23]FLAF&amp;PARTSI'!#REF!</definedName>
    <definedName name="gbp" localSheetId="10">'[23]FLAF&amp;PARTSI'!#REF!</definedName>
    <definedName name="gbp" localSheetId="1">'[23]FLAF&amp;PARTSI'!#REF!</definedName>
    <definedName name="gbp" localSheetId="0">'[23]FLAF&amp;PARTSI'!#REF!</definedName>
    <definedName name="gbp">'[23]FLAF&amp;PARTSI'!#REF!</definedName>
    <definedName name="genset" localSheetId="3">#REF!</definedName>
    <definedName name="genset" localSheetId="2">#REF!</definedName>
    <definedName name="genset" localSheetId="7">#REF!</definedName>
    <definedName name="genset" localSheetId="6">#REF!</definedName>
    <definedName name="genset" localSheetId="5">#REF!</definedName>
    <definedName name="genset" localSheetId="4">#REF!</definedName>
    <definedName name="genset" localSheetId="13">#REF!</definedName>
    <definedName name="genset" localSheetId="12">#REF!</definedName>
    <definedName name="genset" localSheetId="11">#REF!</definedName>
    <definedName name="genset" localSheetId="10">#REF!</definedName>
    <definedName name="genset" localSheetId="1">#REF!</definedName>
    <definedName name="genset" localSheetId="0">#REF!</definedName>
    <definedName name="genset">#REF!</definedName>
    <definedName name="ggc">[33]harsat!$H$21</definedName>
    <definedName name="ghj">[33]harsat!$H$73</definedName>
    <definedName name="ghkk" localSheetId="3">'[2]SPREAD SHEET'!#REF!</definedName>
    <definedName name="ghkk" localSheetId="2">'[2]SPREAD SHEET'!#REF!</definedName>
    <definedName name="ghkk" localSheetId="7">'[2]SPREAD SHEET'!#REF!</definedName>
    <definedName name="ghkk" localSheetId="6">'[2]SPREAD SHEET'!#REF!</definedName>
    <definedName name="ghkk" localSheetId="5">'[2]SPREAD SHEET'!#REF!</definedName>
    <definedName name="ghkk" localSheetId="4">'[2]SPREAD SHEET'!#REF!</definedName>
    <definedName name="ghkk" localSheetId="11">'[2]SPREAD SHEET'!#REF!</definedName>
    <definedName name="ghkk" localSheetId="10">'[2]SPREAD SHEET'!#REF!</definedName>
    <definedName name="ghkk" localSheetId="1">'[2]SPREAD SHEET'!#REF!</definedName>
    <definedName name="ghkk" localSheetId="0">'[2]SPREAD SHEET'!#REF!</definedName>
    <definedName name="ghkk">'[2]SPREAD SHEET'!#REF!</definedName>
    <definedName name="glassblock">[27]Rekap!$H$33</definedName>
    <definedName name="gra">[17]harsat!$H$46</definedName>
    <definedName name="grader" localSheetId="3">#REF!</definedName>
    <definedName name="grader" localSheetId="2">#REF!</definedName>
    <definedName name="grader" localSheetId="7">#REF!</definedName>
    <definedName name="grader" localSheetId="6">#REF!</definedName>
    <definedName name="grader" localSheetId="5">#REF!</definedName>
    <definedName name="grader" localSheetId="4">#REF!</definedName>
    <definedName name="grader" localSheetId="13">#REF!</definedName>
    <definedName name="grader" localSheetId="12">#REF!</definedName>
    <definedName name="grader" localSheetId="11">#REF!</definedName>
    <definedName name="grader" localSheetId="10">#REF!</definedName>
    <definedName name="grader" localSheetId="1">#REF!</definedName>
    <definedName name="grader" localSheetId="0">#REF!</definedName>
    <definedName name="grader">#REF!</definedName>
    <definedName name="grc" localSheetId="3">[4]ARTAGDING!#REF!</definedName>
    <definedName name="grc" localSheetId="2">[4]ARTAGDING!#REF!</definedName>
    <definedName name="grc" localSheetId="7">[4]ARTAGDING!#REF!</definedName>
    <definedName name="grc" localSheetId="6">[4]ARTAGDING!#REF!</definedName>
    <definedName name="grc" localSheetId="5">[4]ARTAGDING!#REF!</definedName>
    <definedName name="grc" localSheetId="4">[4]ARTAGDING!#REF!</definedName>
    <definedName name="grc" localSheetId="11">[4]ARTAGDING!#REF!</definedName>
    <definedName name="grc" localSheetId="10">[4]ARTAGDING!#REF!</definedName>
    <definedName name="grc" localSheetId="1">[4]ARTAGDING!#REF!</definedName>
    <definedName name="grc" localSheetId="0">[4]ARTAGDING!#REF!</definedName>
    <definedName name="grc">[4]ARTAGDING!#REF!</definedName>
    <definedName name="gsw">[33]harsat!$H$69</definedName>
    <definedName name="gypsum" localSheetId="3">[33]harsat!#REF!</definedName>
    <definedName name="gypsum" localSheetId="2">[33]harsat!#REF!</definedName>
    <definedName name="gypsum" localSheetId="7">[33]harsat!#REF!</definedName>
    <definedName name="gypsum" localSheetId="6">[33]harsat!#REF!</definedName>
    <definedName name="gypsum" localSheetId="5">[33]harsat!#REF!</definedName>
    <definedName name="gypsum" localSheetId="4">[33]harsat!#REF!</definedName>
    <definedName name="gypsum" localSheetId="11">[33]harsat!#REF!</definedName>
    <definedName name="gypsum" localSheetId="10">[33]harsat!#REF!</definedName>
    <definedName name="gypsum" localSheetId="1">[33]harsat!#REF!</definedName>
    <definedName name="gypsum" localSheetId="0">[33]harsat!#REF!</definedName>
    <definedName name="gypsum">[33]harsat!#REF!</definedName>
    <definedName name="h_40">[25]harsat!$H$26</definedName>
    <definedName name="h_s" localSheetId="3">[33]harsat!#REF!</definedName>
    <definedName name="h_s" localSheetId="2">[33]harsat!#REF!</definedName>
    <definedName name="h_s" localSheetId="7">[33]harsat!#REF!</definedName>
    <definedName name="h_s" localSheetId="6">[33]harsat!#REF!</definedName>
    <definedName name="h_s" localSheetId="5">[33]harsat!#REF!</definedName>
    <definedName name="h_s" localSheetId="4">[33]harsat!#REF!</definedName>
    <definedName name="h_s" localSheetId="11">[33]harsat!#REF!</definedName>
    <definedName name="h_s" localSheetId="10">[33]harsat!#REF!</definedName>
    <definedName name="h_s" localSheetId="1">[33]harsat!#REF!</definedName>
    <definedName name="h_s" localSheetId="0">[33]harsat!#REF!</definedName>
    <definedName name="h_s">[33]harsat!#REF!</definedName>
    <definedName name="hampar">[5]S.UPAH!$J$24</definedName>
    <definedName name="handrail">[27]Rekap!$H$126</definedName>
    <definedName name="harg" localSheetId="3">'[2]SPREAD SHEET'!#REF!</definedName>
    <definedName name="harg" localSheetId="2">'[2]SPREAD SHEET'!#REF!</definedName>
    <definedName name="harg" localSheetId="7">'[2]SPREAD SHEET'!#REF!</definedName>
    <definedName name="harg" localSheetId="6">'[2]SPREAD SHEET'!#REF!</definedName>
    <definedName name="harg" localSheetId="5">'[2]SPREAD SHEET'!#REF!</definedName>
    <definedName name="harg" localSheetId="4">'[2]SPREAD SHEET'!#REF!</definedName>
    <definedName name="harg" localSheetId="11">'[2]SPREAD SHEET'!#REF!</definedName>
    <definedName name="harg" localSheetId="10">'[2]SPREAD SHEET'!#REF!</definedName>
    <definedName name="harg" localSheetId="1">'[2]SPREAD SHEET'!#REF!</definedName>
    <definedName name="harg" localSheetId="0">'[2]SPREAD SHEET'!#REF!</definedName>
    <definedName name="harg">'[2]SPREAD SHEET'!#REF!</definedName>
    <definedName name="hjk" localSheetId="3">'[2]SPREAD SHEET'!#REF!</definedName>
    <definedName name="hjk" localSheetId="2">'[2]SPREAD SHEET'!#REF!</definedName>
    <definedName name="hjk" localSheetId="7">'[2]SPREAD SHEET'!#REF!</definedName>
    <definedName name="hjk" localSheetId="6">'[2]SPREAD SHEET'!#REF!</definedName>
    <definedName name="hjk" localSheetId="5">'[2]SPREAD SHEET'!#REF!</definedName>
    <definedName name="hjk" localSheetId="4">'[2]SPREAD SHEET'!#REF!</definedName>
    <definedName name="hjk" localSheetId="11">'[2]SPREAD SHEET'!#REF!</definedName>
    <definedName name="hjk" localSheetId="10">'[2]SPREAD SHEET'!#REF!</definedName>
    <definedName name="hjk" localSheetId="1">'[2]SPREAD SHEET'!#REF!</definedName>
    <definedName name="hjk" localSheetId="0">'[2]SPREAD SHEET'!#REF!</definedName>
    <definedName name="hjk">'[2]SPREAD SHEET'!#REF!</definedName>
    <definedName name="homo20" localSheetId="3">[4]ARTAGDING!#REF!</definedName>
    <definedName name="homo20" localSheetId="2">[4]ARTAGDING!#REF!</definedName>
    <definedName name="homo20" localSheetId="7">[4]ARTAGDING!#REF!</definedName>
    <definedName name="homo20" localSheetId="6">[4]ARTAGDING!#REF!</definedName>
    <definedName name="homo20" localSheetId="5">[4]ARTAGDING!#REF!</definedName>
    <definedName name="homo20" localSheetId="4">[4]ARTAGDING!#REF!</definedName>
    <definedName name="homo20" localSheetId="11">[4]ARTAGDING!#REF!</definedName>
    <definedName name="homo20" localSheetId="10">[4]ARTAGDING!#REF!</definedName>
    <definedName name="homo20" localSheetId="1">[4]ARTAGDING!#REF!</definedName>
    <definedName name="homo20" localSheetId="0">[4]ARTAGDING!#REF!</definedName>
    <definedName name="homo20">[4]ARTAGDING!#REF!</definedName>
    <definedName name="homo30">[21]harsat!$H$41</definedName>
    <definedName name="homo60">[21]harsat!$H$40</definedName>
    <definedName name="hong" localSheetId="3">[22]Analisa!#REF!</definedName>
    <definedName name="hong" localSheetId="2">[22]Analisa!#REF!</definedName>
    <definedName name="hong" localSheetId="7">[22]Analisa!#REF!</definedName>
    <definedName name="hong" localSheetId="6">[22]Analisa!#REF!</definedName>
    <definedName name="hong" localSheetId="5">[22]Analisa!#REF!</definedName>
    <definedName name="hong" localSheetId="4">[22]Analisa!#REF!</definedName>
    <definedName name="hong" localSheetId="11">[22]Analisa!#REF!</definedName>
    <definedName name="hong" localSheetId="10">[22]Analisa!#REF!</definedName>
    <definedName name="hong" localSheetId="1">[22]Analisa!#REF!</definedName>
    <definedName name="hong" localSheetId="0">[22]Analisa!#REF!</definedName>
    <definedName name="hong">[22]Analisa!#REF!</definedName>
    <definedName name="hotdip">[33]harsat!$H$17</definedName>
    <definedName name="ht_3060">[33]harsat!$H$72</definedName>
    <definedName name="ht_4040">[33]harsat!$H$48</definedName>
    <definedName name="I">#N/A</definedName>
    <definedName name="iiii" localSheetId="3">'[2]SPREAD SHEET'!#REF!</definedName>
    <definedName name="iiii" localSheetId="2">'[2]SPREAD SHEET'!#REF!</definedName>
    <definedName name="iiii" localSheetId="7">'[2]SPREAD SHEET'!#REF!</definedName>
    <definedName name="iiii" localSheetId="6">'[2]SPREAD SHEET'!#REF!</definedName>
    <definedName name="iiii" localSheetId="5">'[2]SPREAD SHEET'!#REF!</definedName>
    <definedName name="iiii" localSheetId="4">'[2]SPREAD SHEET'!#REF!</definedName>
    <definedName name="iiii" localSheetId="11">'[2]SPREAD SHEET'!#REF!</definedName>
    <definedName name="iiii" localSheetId="10">'[2]SPREAD SHEET'!#REF!</definedName>
    <definedName name="iiii" localSheetId="1">'[2]SPREAD SHEET'!#REF!</definedName>
    <definedName name="iiii" localSheetId="0">'[2]SPREAD SHEET'!#REF!</definedName>
    <definedName name="iiii">'[2]SPREAD SHEET'!#REF!</definedName>
    <definedName name="iiiiiiiii" localSheetId="3">'[2]SPREAD SHEET'!#REF!</definedName>
    <definedName name="iiiiiiiii" localSheetId="2">'[2]SPREAD SHEET'!#REF!</definedName>
    <definedName name="iiiiiiiii" localSheetId="7">'[2]SPREAD SHEET'!#REF!</definedName>
    <definedName name="iiiiiiiii" localSheetId="6">'[2]SPREAD SHEET'!#REF!</definedName>
    <definedName name="iiiiiiiii" localSheetId="5">'[2]SPREAD SHEET'!#REF!</definedName>
    <definedName name="iiiiiiiii" localSheetId="4">'[2]SPREAD SHEET'!#REF!</definedName>
    <definedName name="iiiiiiiii" localSheetId="11">'[2]SPREAD SHEET'!#REF!</definedName>
    <definedName name="iiiiiiiii" localSheetId="10">'[2]SPREAD SHEET'!#REF!</definedName>
    <definedName name="iiiiiiiii" localSheetId="1">'[2]SPREAD SHEET'!#REF!</definedName>
    <definedName name="iiiiiiiii" localSheetId="0">'[2]SPREAD SHEET'!#REF!</definedName>
    <definedName name="iiiiiiiii">'[2]SPREAD SHEET'!#REF!</definedName>
    <definedName name="int1a">[33]harsat!$J$2</definedName>
    <definedName name="int1b">[33]harsat!$K$2</definedName>
    <definedName name="int2a">[33]harsat!$J$3</definedName>
    <definedName name="int2b">[33]harsat!$K$3</definedName>
    <definedName name="jack" localSheetId="3">#REF!</definedName>
    <definedName name="jack" localSheetId="2">#REF!</definedName>
    <definedName name="jack" localSheetId="7">#REF!</definedName>
    <definedName name="jack" localSheetId="6">#REF!</definedName>
    <definedName name="jack" localSheetId="5">#REF!</definedName>
    <definedName name="jack" localSheetId="4">#REF!</definedName>
    <definedName name="jack" localSheetId="13">#REF!</definedName>
    <definedName name="jack" localSheetId="12">#REF!</definedName>
    <definedName name="jack" localSheetId="11">#REF!</definedName>
    <definedName name="jack" localSheetId="10">#REF!</definedName>
    <definedName name="jack" localSheetId="1">#REF!</definedName>
    <definedName name="jack" localSheetId="0">#REF!</definedName>
    <definedName name="jack">#REF!</definedName>
    <definedName name="janitor">[27]Rekap!$H$49</definedName>
    <definedName name="JJ" localSheetId="3">'[34]DAF-1'!#REF!</definedName>
    <definedName name="JJ" localSheetId="2">'[34]DAF-1'!#REF!</definedName>
    <definedName name="JJ" localSheetId="7">'[34]DAF-1'!#REF!</definedName>
    <definedName name="JJ" localSheetId="6">'[34]DAF-1'!#REF!</definedName>
    <definedName name="JJ" localSheetId="5">'[34]DAF-1'!#REF!</definedName>
    <definedName name="JJ" localSheetId="4">'[34]DAF-1'!#REF!</definedName>
    <definedName name="JJ" localSheetId="11">'[34]DAF-1'!#REF!</definedName>
    <definedName name="JJ" localSheetId="10">'[34]DAF-1'!#REF!</definedName>
    <definedName name="JJ" localSheetId="1">'[34]DAF-1'!#REF!</definedName>
    <definedName name="JJ" localSheetId="0">'[34]DAF-1'!#REF!</definedName>
    <definedName name="JJ">'[34]DAF-1'!#REF!</definedName>
    <definedName name="jk" localSheetId="3">'[2]SPREAD SHEET'!#REF!</definedName>
    <definedName name="jk" localSheetId="2">'[2]SPREAD SHEET'!#REF!</definedName>
    <definedName name="jk" localSheetId="7">'[2]SPREAD SHEET'!#REF!</definedName>
    <definedName name="jk" localSheetId="6">'[2]SPREAD SHEET'!#REF!</definedName>
    <definedName name="jk" localSheetId="5">'[2]SPREAD SHEET'!#REF!</definedName>
    <definedName name="jk" localSheetId="4">'[2]SPREAD SHEET'!#REF!</definedName>
    <definedName name="jk" localSheetId="11">'[2]SPREAD SHEET'!#REF!</definedName>
    <definedName name="jk" localSheetId="10">'[2]SPREAD SHEET'!#REF!</definedName>
    <definedName name="jk" localSheetId="1">'[2]SPREAD SHEET'!#REF!</definedName>
    <definedName name="jk" localSheetId="0">'[2]SPREAD SHEET'!#REF!</definedName>
    <definedName name="jk">'[2]SPREAD SHEET'!#REF!</definedName>
    <definedName name="jkkkl" localSheetId="3">'[2]SPREAD SHEET'!#REF!</definedName>
    <definedName name="jkkkl" localSheetId="2">'[2]SPREAD SHEET'!#REF!</definedName>
    <definedName name="jkkkl" localSheetId="7">'[2]SPREAD SHEET'!#REF!</definedName>
    <definedName name="jkkkl" localSheetId="6">'[2]SPREAD SHEET'!#REF!</definedName>
    <definedName name="jkkkl" localSheetId="5">'[2]SPREAD SHEET'!#REF!</definedName>
    <definedName name="jkkkl" localSheetId="4">'[2]SPREAD SHEET'!#REF!</definedName>
    <definedName name="jkkkl" localSheetId="11">'[2]SPREAD SHEET'!#REF!</definedName>
    <definedName name="jkkkl" localSheetId="10">'[2]SPREAD SHEET'!#REF!</definedName>
    <definedName name="jkkkl" localSheetId="1">'[2]SPREAD SHEET'!#REF!</definedName>
    <definedName name="jkkkl" localSheetId="0">'[2]SPREAD SHEET'!#REF!</definedName>
    <definedName name="jkkkl">'[2]SPREAD SHEET'!#REF!</definedName>
    <definedName name="k_2020">[33]harsat!$H$42</definedName>
    <definedName name="k_225">[17]harsat!$H$22</definedName>
    <definedName name="k_250">[17]harsat!$H$23</definedName>
    <definedName name="k_3030">[17]harsat!$H$34</definedName>
    <definedName name="k_35">[15]HSATUAN!$H$23</definedName>
    <definedName name="k_57">[35]harsat!$H$18</definedName>
    <definedName name="K250a" localSheetId="3">[22]Analisa!#REF!</definedName>
    <definedName name="K250a" localSheetId="2">[22]Analisa!#REF!</definedName>
    <definedName name="K250a" localSheetId="7">[22]Analisa!#REF!</definedName>
    <definedName name="K250a" localSheetId="6">[22]Analisa!#REF!</definedName>
    <definedName name="K250a" localSheetId="5">[22]Analisa!#REF!</definedName>
    <definedName name="K250a" localSheetId="4">[22]Analisa!#REF!</definedName>
    <definedName name="K250a" localSheetId="11">[22]Analisa!#REF!</definedName>
    <definedName name="K250a" localSheetId="10">[22]Analisa!#REF!</definedName>
    <definedName name="K250a" localSheetId="1">[22]Analisa!#REF!</definedName>
    <definedName name="K250a" localSheetId="0">[22]Analisa!#REF!</definedName>
    <definedName name="K250a">[22]Analisa!#REF!</definedName>
    <definedName name="ka">[36]harsat!$H$22</definedName>
    <definedName name="kaca_c">[12]harsat!$H$61</definedName>
    <definedName name="kamper">[21]harsat!$H$19</definedName>
    <definedName name="kawatbeton">'[24]DAF-BAHAN'!$F$27</definedName>
    <definedName name="kawatlas" localSheetId="3">#REF!</definedName>
    <definedName name="kawatlas" localSheetId="2">#REF!</definedName>
    <definedName name="kawatlas" localSheetId="7">#REF!</definedName>
    <definedName name="kawatlas" localSheetId="6">#REF!</definedName>
    <definedName name="kawatlas" localSheetId="5">#REF!</definedName>
    <definedName name="kawatlas" localSheetId="4">#REF!</definedName>
    <definedName name="kawatlas" localSheetId="13">#REF!</definedName>
    <definedName name="kawatlas" localSheetId="12">#REF!</definedName>
    <definedName name="kawatlas" localSheetId="11">#REF!</definedName>
    <definedName name="kawatlas" localSheetId="10">#REF!</definedName>
    <definedName name="kawatlas" localSheetId="1">#REF!</definedName>
    <definedName name="kawatlas" localSheetId="0">#REF!</definedName>
    <definedName name="kawatlas">#REF!</definedName>
    <definedName name="KAYU" localSheetId="3">#REF!</definedName>
    <definedName name="KAYU" localSheetId="2">#REF!</definedName>
    <definedName name="KAYU" localSheetId="7">#REF!</definedName>
    <definedName name="KAYU" localSheetId="6">#REF!</definedName>
    <definedName name="KAYU" localSheetId="5">#REF!</definedName>
    <definedName name="KAYU" localSheetId="4">#REF!</definedName>
    <definedName name="KAYU" localSheetId="13">#REF!</definedName>
    <definedName name="KAYU" localSheetId="12">#REF!</definedName>
    <definedName name="KAYU" localSheetId="11">#REF!</definedName>
    <definedName name="KAYU" localSheetId="10">#REF!</definedName>
    <definedName name="KAYU" localSheetId="1">#REF!</definedName>
    <definedName name="KAYU" localSheetId="0">#REF!</definedName>
    <definedName name="KAYU">#REF!</definedName>
    <definedName name="kayubkt">'[7]HARGA SATUAN'!$G$24</definedName>
    <definedName name="kayuplaf">'[7]HARGA SATUAN'!$G$25</definedName>
    <definedName name="kb">[14]HDasar!$H$23</definedName>
    <definedName name="KEP.TUKANG">[5]S.UPAH!$J$18</definedName>
    <definedName name="keramik1020" localSheetId="3">'[7]HARGA SATUAN'!#REF!</definedName>
    <definedName name="keramik1020" localSheetId="2">'[7]HARGA SATUAN'!#REF!</definedName>
    <definedName name="keramik1020" localSheetId="7">'[7]HARGA SATUAN'!#REF!</definedName>
    <definedName name="keramik1020" localSheetId="6">'[7]HARGA SATUAN'!#REF!</definedName>
    <definedName name="keramik1020" localSheetId="5">'[7]HARGA SATUAN'!#REF!</definedName>
    <definedName name="keramik1020" localSheetId="4">'[7]HARGA SATUAN'!#REF!</definedName>
    <definedName name="keramik1020" localSheetId="11">'[7]HARGA SATUAN'!#REF!</definedName>
    <definedName name="keramik1020" localSheetId="10">'[7]HARGA SATUAN'!#REF!</definedName>
    <definedName name="keramik1020" localSheetId="1">'[7]HARGA SATUAN'!#REF!</definedName>
    <definedName name="keramik1020" localSheetId="0">'[7]HARGA SATUAN'!#REF!</definedName>
    <definedName name="keramik1020">'[7]HARGA SATUAN'!#REF!</definedName>
    <definedName name="keramik2020" localSheetId="3">'[7]HARGA SATUAN'!#REF!</definedName>
    <definedName name="keramik2020" localSheetId="2">'[7]HARGA SATUAN'!#REF!</definedName>
    <definedName name="keramik2020" localSheetId="7">'[7]HARGA SATUAN'!#REF!</definedName>
    <definedName name="keramik2020" localSheetId="6">'[7]HARGA SATUAN'!#REF!</definedName>
    <definedName name="keramik2020" localSheetId="5">'[7]HARGA SATUAN'!#REF!</definedName>
    <definedName name="keramik2020" localSheetId="4">'[7]HARGA SATUAN'!#REF!</definedName>
    <definedName name="keramik2020" localSheetId="11">'[7]HARGA SATUAN'!#REF!</definedName>
    <definedName name="keramik2020" localSheetId="10">'[7]HARGA SATUAN'!#REF!</definedName>
    <definedName name="keramik2020" localSheetId="1">'[7]HARGA SATUAN'!#REF!</definedName>
    <definedName name="keramik2020" localSheetId="0">'[7]HARGA SATUAN'!#REF!</definedName>
    <definedName name="keramik2020">'[7]HARGA SATUAN'!#REF!</definedName>
    <definedName name="keramik3030" localSheetId="3">'[7]HARGA SATUAN'!#REF!</definedName>
    <definedName name="keramik3030" localSheetId="2">'[7]HARGA SATUAN'!#REF!</definedName>
    <definedName name="keramik3030" localSheetId="7">'[7]HARGA SATUAN'!#REF!</definedName>
    <definedName name="keramik3030" localSheetId="6">'[7]HARGA SATUAN'!#REF!</definedName>
    <definedName name="keramik3030" localSheetId="5">'[7]HARGA SATUAN'!#REF!</definedName>
    <definedName name="keramik3030" localSheetId="4">'[7]HARGA SATUAN'!#REF!</definedName>
    <definedName name="keramik3030" localSheetId="11">'[7]HARGA SATUAN'!#REF!</definedName>
    <definedName name="keramik3030" localSheetId="10">'[7]HARGA SATUAN'!#REF!</definedName>
    <definedName name="keramik3030" localSheetId="1">'[7]HARGA SATUAN'!#REF!</definedName>
    <definedName name="keramik3030" localSheetId="0">'[7]HARGA SATUAN'!#REF!</definedName>
    <definedName name="keramik3030">'[7]HARGA SATUAN'!#REF!</definedName>
    <definedName name="keramik4040" localSheetId="3">'[7]HARGA SATUAN'!#REF!</definedName>
    <definedName name="keramik4040" localSheetId="2">'[7]HARGA SATUAN'!#REF!</definedName>
    <definedName name="keramik4040" localSheetId="7">'[7]HARGA SATUAN'!#REF!</definedName>
    <definedName name="keramik4040" localSheetId="6">'[7]HARGA SATUAN'!#REF!</definedName>
    <definedName name="keramik4040" localSheetId="5">'[7]HARGA SATUAN'!#REF!</definedName>
    <definedName name="keramik4040" localSheetId="4">'[7]HARGA SATUAN'!#REF!</definedName>
    <definedName name="keramik4040" localSheetId="11">'[7]HARGA SATUAN'!#REF!</definedName>
    <definedName name="keramik4040" localSheetId="10">'[7]HARGA SATUAN'!#REF!</definedName>
    <definedName name="keramik4040" localSheetId="1">'[7]HARGA SATUAN'!#REF!</definedName>
    <definedName name="keramik4040" localSheetId="0">'[7]HARGA SATUAN'!#REF!</definedName>
    <definedName name="keramik4040">'[7]HARGA SATUAN'!#REF!</definedName>
    <definedName name="keramik6060" localSheetId="3">'[7]HARGA SATUAN'!#REF!</definedName>
    <definedName name="keramik6060" localSheetId="2">'[7]HARGA SATUAN'!#REF!</definedName>
    <definedName name="keramik6060" localSheetId="7">'[7]HARGA SATUAN'!#REF!</definedName>
    <definedName name="keramik6060" localSheetId="6">'[7]HARGA SATUAN'!#REF!</definedName>
    <definedName name="keramik6060" localSheetId="5">'[7]HARGA SATUAN'!#REF!</definedName>
    <definedName name="keramik6060" localSheetId="4">'[7]HARGA SATUAN'!#REF!</definedName>
    <definedName name="keramik6060" localSheetId="11">'[7]HARGA SATUAN'!#REF!</definedName>
    <definedName name="keramik6060" localSheetId="10">'[7]HARGA SATUAN'!#REF!</definedName>
    <definedName name="keramik6060" localSheetId="1">'[7]HARGA SATUAN'!#REF!</definedName>
    <definedName name="keramik6060" localSheetId="0">'[7]HARGA SATUAN'!#REF!</definedName>
    <definedName name="keramik6060">'[7]HARGA SATUAN'!#REF!</definedName>
    <definedName name="kerd2020" localSheetId="3">'[23]FLAF&amp;PARTSI'!#REF!</definedName>
    <definedName name="kerd2020" localSheetId="2">'[23]FLAF&amp;PARTSI'!#REF!</definedName>
    <definedName name="kerd2020" localSheetId="7">'[23]FLAF&amp;PARTSI'!#REF!</definedName>
    <definedName name="kerd2020" localSheetId="6">'[23]FLAF&amp;PARTSI'!#REF!</definedName>
    <definedName name="kerd2020" localSheetId="5">'[23]FLAF&amp;PARTSI'!#REF!</definedName>
    <definedName name="kerd2020" localSheetId="4">'[23]FLAF&amp;PARTSI'!#REF!</definedName>
    <definedName name="kerd2020" localSheetId="11">'[23]FLAF&amp;PARTSI'!#REF!</definedName>
    <definedName name="kerd2020" localSheetId="10">'[23]FLAF&amp;PARTSI'!#REF!</definedName>
    <definedName name="kerd2020" localSheetId="1">'[23]FLAF&amp;PARTSI'!#REF!</definedName>
    <definedName name="kerd2020" localSheetId="0">'[23]FLAF&amp;PARTSI'!#REF!</definedName>
    <definedName name="kerd2020">'[23]FLAF&amp;PARTSI'!#REF!</definedName>
    <definedName name="kerddg20">[21]harsat!$H$33</definedName>
    <definedName name="KERIKIL">[5]S.BAHAN!$K$18</definedName>
    <definedName name="kerl2020" localSheetId="3">'[23]FLAF&amp;PARTSI'!#REF!</definedName>
    <definedName name="kerl2020" localSheetId="2">'[23]FLAF&amp;PARTSI'!#REF!</definedName>
    <definedName name="kerl2020" localSheetId="7">'[23]FLAF&amp;PARTSI'!#REF!</definedName>
    <definedName name="kerl2020" localSheetId="6">'[23]FLAF&amp;PARTSI'!#REF!</definedName>
    <definedName name="kerl2020" localSheetId="5">'[23]FLAF&amp;PARTSI'!#REF!</definedName>
    <definedName name="kerl2020" localSheetId="4">'[23]FLAF&amp;PARTSI'!#REF!</definedName>
    <definedName name="kerl2020" localSheetId="11">'[23]FLAF&amp;PARTSI'!#REF!</definedName>
    <definedName name="kerl2020" localSheetId="10">'[23]FLAF&amp;PARTSI'!#REF!</definedName>
    <definedName name="kerl2020" localSheetId="1">'[23]FLAF&amp;PARTSI'!#REF!</definedName>
    <definedName name="kerl2020" localSheetId="0">'[23]FLAF&amp;PARTSI'!#REF!</definedName>
    <definedName name="kerl2020">'[23]FLAF&amp;PARTSI'!#REF!</definedName>
    <definedName name="kerlt20">[21]harsat!$H$31</definedName>
    <definedName name="kerlt30">[21]harsat!$H$32</definedName>
    <definedName name="ketam">[20]S.UPAH!$I$35</definedName>
    <definedName name="KL_4040">[31]harsat!$H$33</definedName>
    <definedName name="KORAL" localSheetId="3">#REF!</definedName>
    <definedName name="KORAL" localSheetId="2">#REF!</definedName>
    <definedName name="KORAL" localSheetId="7">#REF!</definedName>
    <definedName name="KORAL" localSheetId="6">#REF!</definedName>
    <definedName name="KORAL" localSheetId="5">#REF!</definedName>
    <definedName name="KORAL" localSheetId="4">#REF!</definedName>
    <definedName name="KORAL" localSheetId="13">#REF!</definedName>
    <definedName name="KORAL" localSheetId="12">#REF!</definedName>
    <definedName name="KORAL" localSheetId="11">#REF!</definedName>
    <definedName name="KORAL" localSheetId="10">#REF!</definedName>
    <definedName name="KORAL" localSheetId="1">#REF!</definedName>
    <definedName name="KORAL" localSheetId="0">#REF!</definedName>
    <definedName name="KORAL">#REF!</definedName>
    <definedName name="koralbton">[6]Sheet1!$H$11</definedName>
    <definedName name="kran">[27]Rekap!$H$57</definedName>
    <definedName name="KULIM">[20]S.BAHAN!$J$24</definedName>
    <definedName name="kwtbeton">'[7]HARGA SATUAN'!$G$22</definedName>
    <definedName name="kwtbton">[16]HSATUAN!$H$17</definedName>
    <definedName name="kwtlas" localSheetId="3">'[7]HARGA SATUAN'!#REF!</definedName>
    <definedName name="kwtlas" localSheetId="2">'[7]HARGA SATUAN'!#REF!</definedName>
    <definedName name="kwtlas" localSheetId="7">'[7]HARGA SATUAN'!#REF!</definedName>
    <definedName name="kwtlas" localSheetId="6">'[7]HARGA SATUAN'!#REF!</definedName>
    <definedName name="kwtlas" localSheetId="5">'[7]HARGA SATUAN'!#REF!</definedName>
    <definedName name="kwtlas" localSheetId="4">'[7]HARGA SATUAN'!#REF!</definedName>
    <definedName name="kwtlas" localSheetId="11">'[7]HARGA SATUAN'!#REF!</definedName>
    <definedName name="kwtlas" localSheetId="10">'[7]HARGA SATUAN'!#REF!</definedName>
    <definedName name="kwtlas" localSheetId="1">'[7]HARGA SATUAN'!#REF!</definedName>
    <definedName name="kwtlas" localSheetId="0">'[7]HARGA SATUAN'!#REF!</definedName>
    <definedName name="kwtlas">'[7]HARGA SATUAN'!#REF!</definedName>
    <definedName name="kyuborneo">[16]HSATUAN!$H$26</definedName>
    <definedName name="kyukmper">[6]Sheet1!$H$27</definedName>
    <definedName name="lav">[12]harsat!$H$45</definedName>
    <definedName name="lavatory521">[27]Rekap!$H$51</definedName>
    <definedName name="lavatory830">[27]Rekap!$H$48</definedName>
    <definedName name="lc" localSheetId="3">#REF!</definedName>
    <definedName name="lc" localSheetId="2">#REF!</definedName>
    <definedName name="lc" localSheetId="7">#REF!</definedName>
    <definedName name="lc" localSheetId="6">#REF!</definedName>
    <definedName name="lc" localSheetId="5">#REF!</definedName>
    <definedName name="lc" localSheetId="4">#REF!</definedName>
    <definedName name="lc" localSheetId="13">#REF!</definedName>
    <definedName name="lc" localSheetId="12">#REF!</definedName>
    <definedName name="lc" localSheetId="11">#REF!</definedName>
    <definedName name="lc" localSheetId="10">#REF!</definedName>
    <definedName name="lc" localSheetId="1">#REF!</definedName>
    <definedName name="lc" localSheetId="0">#REF!</definedName>
    <definedName name="lc">#REF!</definedName>
    <definedName name="lg_4" localSheetId="3">'[11]H-BHN'!#REF!</definedName>
    <definedName name="lg_4" localSheetId="2">'[11]H-BHN'!#REF!</definedName>
    <definedName name="lg_4" localSheetId="7">'[11]H-BHN'!#REF!</definedName>
    <definedName name="lg_4" localSheetId="6">'[11]H-BHN'!#REF!</definedName>
    <definedName name="lg_4" localSheetId="5">'[11]H-BHN'!#REF!</definedName>
    <definedName name="lg_4" localSheetId="4">'[11]H-BHN'!#REF!</definedName>
    <definedName name="lg_4" localSheetId="11">'[11]H-BHN'!#REF!</definedName>
    <definedName name="lg_4" localSheetId="10">'[11]H-BHN'!#REF!</definedName>
    <definedName name="lg_4" localSheetId="1">'[11]H-BHN'!#REF!</definedName>
    <definedName name="lg_4" localSheetId="0">'[11]H-BHN'!#REF!</definedName>
    <definedName name="lg_4">'[11]H-BHN'!#REF!</definedName>
    <definedName name="lg_7" localSheetId="3">'[11]H-BHN'!#REF!</definedName>
    <definedName name="lg_7" localSheetId="2">'[11]H-BHN'!#REF!</definedName>
    <definedName name="lg_7" localSheetId="7">'[11]H-BHN'!#REF!</definedName>
    <definedName name="lg_7" localSheetId="6">'[11]H-BHN'!#REF!</definedName>
    <definedName name="lg_7" localSheetId="5">'[11]H-BHN'!#REF!</definedName>
    <definedName name="lg_7" localSheetId="4">'[11]H-BHN'!#REF!</definedName>
    <definedName name="lg_7" localSheetId="11">'[11]H-BHN'!#REF!</definedName>
    <definedName name="lg_7" localSheetId="10">'[11]H-BHN'!#REF!</definedName>
    <definedName name="lg_7" localSheetId="1">'[11]H-BHN'!#REF!</definedName>
    <definedName name="lg_7" localSheetId="0">'[11]H-BHN'!#REF!</definedName>
    <definedName name="lg_7">'[11]H-BHN'!#REF!</definedName>
    <definedName name="limestone">[27]Rekap!$H$63</definedName>
    <definedName name="list1533">[12]harsat!$H$21</definedName>
    <definedName name="list16.533">[12]harsat!$H$22</definedName>
    <definedName name="loader" localSheetId="3">#REF!</definedName>
    <definedName name="loader" localSheetId="2">#REF!</definedName>
    <definedName name="loader" localSheetId="7">#REF!</definedName>
    <definedName name="loader" localSheetId="6">#REF!</definedName>
    <definedName name="loader" localSheetId="5">#REF!</definedName>
    <definedName name="loader" localSheetId="4">#REF!</definedName>
    <definedName name="loader" localSheetId="13">#REF!</definedName>
    <definedName name="loader" localSheetId="12">#REF!</definedName>
    <definedName name="loader" localSheetId="11">#REF!</definedName>
    <definedName name="loader" localSheetId="10">#REF!</definedName>
    <definedName name="loader" localSheetId="1">#REF!</definedName>
    <definedName name="loader" localSheetId="0">#REF!</definedName>
    <definedName name="loader">#REF!</definedName>
    <definedName name="LUAS" localSheetId="3">#REF!</definedName>
    <definedName name="LUAS" localSheetId="2">#REF!</definedName>
    <definedName name="LUAS" localSheetId="7">#REF!</definedName>
    <definedName name="LUAS" localSheetId="6">#REF!</definedName>
    <definedName name="LUAS" localSheetId="5">#REF!</definedName>
    <definedName name="LUAS" localSheetId="4">#REF!</definedName>
    <definedName name="LUAS" localSheetId="13">#REF!</definedName>
    <definedName name="LUAS" localSheetId="12">#REF!</definedName>
    <definedName name="LUAS" localSheetId="11">#REF!</definedName>
    <definedName name="LUAS" localSheetId="10">#REF!</definedName>
    <definedName name="LUAS" localSheetId="1">#REF!</definedName>
    <definedName name="LUAS" localSheetId="0">#REF!</definedName>
    <definedName name="LUAS">#REF!</definedName>
    <definedName name="luas_a" localSheetId="3">#REF!</definedName>
    <definedName name="luas_a" localSheetId="2">#REF!</definedName>
    <definedName name="luas_a" localSheetId="7">#REF!</definedName>
    <definedName name="luas_a" localSheetId="6">#REF!</definedName>
    <definedName name="luas_a" localSheetId="5">#REF!</definedName>
    <definedName name="luas_a" localSheetId="4">#REF!</definedName>
    <definedName name="luas_a" localSheetId="13">#REF!</definedName>
    <definedName name="luas_a" localSheetId="12">#REF!</definedName>
    <definedName name="luas_a" localSheetId="11">#REF!</definedName>
    <definedName name="luas_a" localSheetId="10">#REF!</definedName>
    <definedName name="luas_a" localSheetId="1">#REF!</definedName>
    <definedName name="luas_a" localSheetId="0">#REF!</definedName>
    <definedName name="luas_a">#REF!</definedName>
    <definedName name="luas_s" localSheetId="3">#REF!</definedName>
    <definedName name="luas_s" localSheetId="2">#REF!</definedName>
    <definedName name="luas_s" localSheetId="7">#REF!</definedName>
    <definedName name="luas_s" localSheetId="6">#REF!</definedName>
    <definedName name="luas_s" localSheetId="5">#REF!</definedName>
    <definedName name="luas_s" localSheetId="4">#REF!</definedName>
    <definedName name="luas_s" localSheetId="13">#REF!</definedName>
    <definedName name="luas_s" localSheetId="12">#REF!</definedName>
    <definedName name="luas_s" localSheetId="11">#REF!</definedName>
    <definedName name="luas_s" localSheetId="10">#REF!</definedName>
    <definedName name="luas_s" localSheetId="1">#REF!</definedName>
    <definedName name="luas_s" localSheetId="0">#REF!</definedName>
    <definedName name="luas_s">#REF!</definedName>
    <definedName name="m_0.4">[14]HDasar!$H$26</definedName>
    <definedName name="m_3030">[17]harsat!$H$48</definedName>
    <definedName name="m_6060">[17]harsat!$H$47</definedName>
    <definedName name="m_9090">[17]harsat!$H$49</definedName>
    <definedName name="m_lav6001000" localSheetId="3">[4]SENTUL!#REF!</definedName>
    <definedName name="m_lav6001000" localSheetId="2">[4]SENTUL!#REF!</definedName>
    <definedName name="m_lav6001000" localSheetId="7">[4]SENTUL!#REF!</definedName>
    <definedName name="m_lav6001000" localSheetId="6">[4]SENTUL!#REF!</definedName>
    <definedName name="m_lav6001000" localSheetId="5">[4]SENTUL!#REF!</definedName>
    <definedName name="m_lav6001000" localSheetId="4">[4]SENTUL!#REF!</definedName>
    <definedName name="m_lav6001000" localSheetId="11">[4]SENTUL!#REF!</definedName>
    <definedName name="m_lav6001000" localSheetId="10">[4]SENTUL!#REF!</definedName>
    <definedName name="m_lav6001000" localSheetId="1">[4]SENTUL!#REF!</definedName>
    <definedName name="m_lav6001000" localSheetId="0">[4]SENTUL!#REF!</definedName>
    <definedName name="m_lav6001000">[4]SENTUL!#REF!</definedName>
    <definedName name="m_lav6001100" localSheetId="3">[4]SENTUL!#REF!</definedName>
    <definedName name="m_lav6001100" localSheetId="2">[4]SENTUL!#REF!</definedName>
    <definedName name="m_lav6001100" localSheetId="7">[4]SENTUL!#REF!</definedName>
    <definedName name="m_lav6001100" localSheetId="6">[4]SENTUL!#REF!</definedName>
    <definedName name="m_lav6001100" localSheetId="5">[4]SENTUL!#REF!</definedName>
    <definedName name="m_lav6001100" localSheetId="4">[4]SENTUL!#REF!</definedName>
    <definedName name="m_lav6001100" localSheetId="11">[4]SENTUL!#REF!</definedName>
    <definedName name="m_lav6001100" localSheetId="10">[4]SENTUL!#REF!</definedName>
    <definedName name="m_lav6001100" localSheetId="1">[4]SENTUL!#REF!</definedName>
    <definedName name="m_lav6001100" localSheetId="0">[4]SENTUL!#REF!</definedName>
    <definedName name="m_lav6001100">[4]SENTUL!#REF!</definedName>
    <definedName name="m_lav6001700" localSheetId="3">[4]SENTUL!#REF!</definedName>
    <definedName name="m_lav6001700" localSheetId="2">[4]SENTUL!#REF!</definedName>
    <definedName name="m_lav6001700" localSheetId="7">[4]SENTUL!#REF!</definedName>
    <definedName name="m_lav6001700" localSheetId="6">[4]SENTUL!#REF!</definedName>
    <definedName name="m_lav6001700" localSheetId="5">[4]SENTUL!#REF!</definedName>
    <definedName name="m_lav6001700" localSheetId="4">[4]SENTUL!#REF!</definedName>
    <definedName name="m_lav6001700" localSheetId="11">[4]SENTUL!#REF!</definedName>
    <definedName name="m_lav6001700" localSheetId="10">[4]SENTUL!#REF!</definedName>
    <definedName name="m_lav6001700" localSheetId="1">[4]SENTUL!#REF!</definedName>
    <definedName name="m_lav6001700" localSheetId="0">[4]SENTUL!#REF!</definedName>
    <definedName name="m_lav6001700">[4]SENTUL!#REF!</definedName>
    <definedName name="m_lav6002000" localSheetId="3">[4]SENTUL!#REF!</definedName>
    <definedName name="m_lav6002000" localSheetId="2">[4]SENTUL!#REF!</definedName>
    <definedName name="m_lav6002000" localSheetId="7">[4]SENTUL!#REF!</definedName>
    <definedName name="m_lav6002000" localSheetId="6">[4]SENTUL!#REF!</definedName>
    <definedName name="m_lav6002000" localSheetId="5">[4]SENTUL!#REF!</definedName>
    <definedName name="m_lav6002000" localSheetId="4">[4]SENTUL!#REF!</definedName>
    <definedName name="m_lav6002000" localSheetId="11">[4]SENTUL!#REF!</definedName>
    <definedName name="m_lav6002000" localSheetId="10">[4]SENTUL!#REF!</definedName>
    <definedName name="m_lav6002000" localSheetId="1">[4]SENTUL!#REF!</definedName>
    <definedName name="m_lav6002000" localSheetId="0">[4]SENTUL!#REF!</definedName>
    <definedName name="m_lav6002000">[4]SENTUL!#REF!</definedName>
    <definedName name="makan">[19]GAJI!$AA$45</definedName>
    <definedName name="mandor" localSheetId="3">#REF!</definedName>
    <definedName name="mandor" localSheetId="2">#REF!</definedName>
    <definedName name="mandor" localSheetId="7">#REF!</definedName>
    <definedName name="mandor" localSheetId="6">#REF!</definedName>
    <definedName name="mandor" localSheetId="5">#REF!</definedName>
    <definedName name="mandor" localSheetId="4">#REF!</definedName>
    <definedName name="mandor" localSheetId="13">#REF!</definedName>
    <definedName name="mandor" localSheetId="12">#REF!</definedName>
    <definedName name="mandor" localSheetId="11">#REF!</definedName>
    <definedName name="mandor" localSheetId="10">#REF!</definedName>
    <definedName name="mandor" localSheetId="1">#REF!</definedName>
    <definedName name="mandor" localSheetId="0">#REF!</definedName>
    <definedName name="mandor">#REF!</definedName>
    <definedName name="marmerml" localSheetId="3">[18]harsat!#REF!</definedName>
    <definedName name="marmerml" localSheetId="2">[18]harsat!#REF!</definedName>
    <definedName name="marmerml" localSheetId="7">[18]harsat!#REF!</definedName>
    <definedName name="marmerml" localSheetId="6">[18]harsat!#REF!</definedName>
    <definedName name="marmerml" localSheetId="5">[18]harsat!#REF!</definedName>
    <definedName name="marmerml" localSheetId="4">[18]harsat!#REF!</definedName>
    <definedName name="marmerml" localSheetId="11">[18]harsat!#REF!</definedName>
    <definedName name="marmerml" localSheetId="10">[18]harsat!#REF!</definedName>
    <definedName name="marmerml" localSheetId="1">[18]harsat!#REF!</definedName>
    <definedName name="marmerml" localSheetId="0">[18]harsat!#REF!</definedName>
    <definedName name="marmerml">[18]harsat!#REF!</definedName>
    <definedName name="mat">[33]harsat!$H$28</definedName>
    <definedName name="MB" localSheetId="3">'[11]H-BHN'!#REF!</definedName>
    <definedName name="MB" localSheetId="2">'[11]H-BHN'!#REF!</definedName>
    <definedName name="MB" localSheetId="7">'[11]H-BHN'!#REF!</definedName>
    <definedName name="MB" localSheetId="6">'[11]H-BHN'!#REF!</definedName>
    <definedName name="MB" localSheetId="5">'[11]H-BHN'!#REF!</definedName>
    <definedName name="MB" localSheetId="4">'[11]H-BHN'!#REF!</definedName>
    <definedName name="MB" localSheetId="11">'[11]H-BHN'!#REF!</definedName>
    <definedName name="MB" localSheetId="10">'[11]H-BHN'!#REF!</definedName>
    <definedName name="MB" localSheetId="1">'[11]H-BHN'!#REF!</definedName>
    <definedName name="MB" localSheetId="0">'[11]H-BHN'!#REF!</definedName>
    <definedName name="MB">'[11]H-BHN'!#REF!</definedName>
    <definedName name="mbi">[33]harsat!$H$37</definedName>
    <definedName name="mbm">[33]harsat!$H$30</definedName>
    <definedName name="mbp">[33]harsat!$H$36</definedName>
    <definedName name="mcp">[33]harsat!$H$39</definedName>
    <definedName name="mde">[33]harsat!$H$23</definedName>
    <definedName name="MEKANIK" localSheetId="3">#REF!</definedName>
    <definedName name="MEKANIK" localSheetId="2">#REF!</definedName>
    <definedName name="MEKANIK" localSheetId="7">#REF!</definedName>
    <definedName name="MEKANIK" localSheetId="6">#REF!</definedName>
    <definedName name="MEKANIK" localSheetId="5">#REF!</definedName>
    <definedName name="MEKANIK" localSheetId="4">#REF!</definedName>
    <definedName name="MEKANIK" localSheetId="13">#REF!</definedName>
    <definedName name="MEKANIK" localSheetId="12">#REF!</definedName>
    <definedName name="MEKANIK" localSheetId="11">#REF!</definedName>
    <definedName name="MEKANIK" localSheetId="10">#REF!</definedName>
    <definedName name="MEKANIK" localSheetId="1">#REF!</definedName>
    <definedName name="MEKANIK" localSheetId="0">#REF!</definedName>
    <definedName name="MEKANIK">#REF!</definedName>
    <definedName name="mgi">[33]harsat!$H$29</definedName>
    <definedName name="mir">[33]harsat!$H$32</definedName>
    <definedName name="mm" localSheetId="3">[33]harsat!#REF!</definedName>
    <definedName name="mm" localSheetId="2">[33]harsat!#REF!</definedName>
    <definedName name="mm" localSheetId="7">[33]harsat!#REF!</definedName>
    <definedName name="mm" localSheetId="6">[33]harsat!#REF!</definedName>
    <definedName name="mm" localSheetId="5">[33]harsat!#REF!</definedName>
    <definedName name="mm" localSheetId="4">[33]harsat!#REF!</definedName>
    <definedName name="mm" localSheetId="11">[33]harsat!#REF!</definedName>
    <definedName name="mm" localSheetId="10">[33]harsat!#REF!</definedName>
    <definedName name="mm" localSheetId="1">[33]harsat!#REF!</definedName>
    <definedName name="mm" localSheetId="0">[33]harsat!#REF!</definedName>
    <definedName name="mm">[33]harsat!#REF!</definedName>
    <definedName name="mnm">[33]harsat!$H$40</definedName>
    <definedName name="mnp">[33]harsat!$H$35</definedName>
    <definedName name="molen" localSheetId="3">#REF!</definedName>
    <definedName name="molen" localSheetId="2">#REF!</definedName>
    <definedName name="molen" localSheetId="7">#REF!</definedName>
    <definedName name="molen" localSheetId="6">#REF!</definedName>
    <definedName name="molen" localSheetId="5">#REF!</definedName>
    <definedName name="molen" localSheetId="4">#REF!</definedName>
    <definedName name="molen" localSheetId="13">#REF!</definedName>
    <definedName name="molen" localSheetId="12">#REF!</definedName>
    <definedName name="molen" localSheetId="11">#REF!</definedName>
    <definedName name="molen" localSheetId="10">#REF!</definedName>
    <definedName name="molen" localSheetId="1">#REF!</definedName>
    <definedName name="molen" localSheetId="0">#REF!</definedName>
    <definedName name="molen">#REF!</definedName>
    <definedName name="MP" localSheetId="3">#REF!</definedName>
    <definedName name="MP" localSheetId="2">#REF!</definedName>
    <definedName name="MP" localSheetId="7">#REF!</definedName>
    <definedName name="MP" localSheetId="6">#REF!</definedName>
    <definedName name="MP" localSheetId="5">#REF!</definedName>
    <definedName name="MP" localSheetId="4">#REF!</definedName>
    <definedName name="MP" localSheetId="13">#REF!</definedName>
    <definedName name="MP" localSheetId="12">#REF!</definedName>
    <definedName name="MP" localSheetId="11">#REF!</definedName>
    <definedName name="MP" localSheetId="10">#REF!</definedName>
    <definedName name="MP" localSheetId="1">#REF!</definedName>
    <definedName name="MP" localSheetId="0">#REF!</definedName>
    <definedName name="MP">#REF!</definedName>
    <definedName name="mr_1">[14]HDasar!$H$24</definedName>
    <definedName name="mra">[33]harsat!$H$71</definedName>
    <definedName name="mrp">[33]harsat!$H$38</definedName>
    <definedName name="mrs">[33]harsat!$H$31</definedName>
    <definedName name="MS" localSheetId="3">#REF!</definedName>
    <definedName name="MS" localSheetId="2">#REF!</definedName>
    <definedName name="MS" localSheetId="7">#REF!</definedName>
    <definedName name="MS" localSheetId="6">#REF!</definedName>
    <definedName name="MS" localSheetId="5">#REF!</definedName>
    <definedName name="MS" localSheetId="4">#REF!</definedName>
    <definedName name="MS" localSheetId="13">#REF!</definedName>
    <definedName name="MS" localSheetId="12">#REF!</definedName>
    <definedName name="MS" localSheetId="11">#REF!</definedName>
    <definedName name="MS" localSheetId="10">#REF!</definedName>
    <definedName name="MS" localSheetId="1">#REF!</definedName>
    <definedName name="MS" localSheetId="0">#REF!</definedName>
    <definedName name="MS">#REF!</definedName>
    <definedName name="ms_0.7">[14]HDasar!$H$25</definedName>
    <definedName name="msy">[33]harsat!$H$22</definedName>
    <definedName name="mt">[33]harsat!$H$33</definedName>
    <definedName name="mtp15mm">'[7]HARGA SATUAN'!$G$28</definedName>
    <definedName name="mtp18mm" localSheetId="3">'[7]HARGA SATUAN'!#REF!</definedName>
    <definedName name="mtp18mm" localSheetId="2">'[7]HARGA SATUAN'!#REF!</definedName>
    <definedName name="mtp18mm" localSheetId="7">'[7]HARGA SATUAN'!#REF!</definedName>
    <definedName name="mtp18mm" localSheetId="6">'[7]HARGA SATUAN'!#REF!</definedName>
    <definedName name="mtp18mm" localSheetId="5">'[7]HARGA SATUAN'!#REF!</definedName>
    <definedName name="mtp18mm" localSheetId="4">'[7]HARGA SATUAN'!#REF!</definedName>
    <definedName name="mtp18mm" localSheetId="11">'[7]HARGA SATUAN'!#REF!</definedName>
    <definedName name="mtp18mm" localSheetId="10">'[7]HARGA SATUAN'!#REF!</definedName>
    <definedName name="mtp18mm" localSheetId="1">'[7]HARGA SATUAN'!#REF!</definedName>
    <definedName name="mtp18mm" localSheetId="0">'[7]HARGA SATUAN'!#REF!</definedName>
    <definedName name="mtp18mm">'[7]HARGA SATUAN'!#REF!</definedName>
    <definedName name="MU" localSheetId="3">'[11]H-BHN'!#REF!</definedName>
    <definedName name="MU" localSheetId="2">'[11]H-BHN'!#REF!</definedName>
    <definedName name="MU" localSheetId="7">'[11]H-BHN'!#REF!</definedName>
    <definedName name="MU" localSheetId="6">'[11]H-BHN'!#REF!</definedName>
    <definedName name="MU" localSheetId="5">'[11]H-BHN'!#REF!</definedName>
    <definedName name="MU" localSheetId="4">'[11]H-BHN'!#REF!</definedName>
    <definedName name="MU" localSheetId="11">'[11]H-BHN'!#REF!</definedName>
    <definedName name="MU" localSheetId="10">'[11]H-BHN'!#REF!</definedName>
    <definedName name="MU" localSheetId="1">'[11]H-BHN'!#REF!</definedName>
    <definedName name="MU" localSheetId="0">'[11]H-BHN'!#REF!</definedName>
    <definedName name="MU">'[11]H-BHN'!#REF!</definedName>
    <definedName name="mu_200" localSheetId="3">'[11]H-BHN'!#REF!</definedName>
    <definedName name="mu_200" localSheetId="2">'[11]H-BHN'!#REF!</definedName>
    <definedName name="mu_200" localSheetId="7">'[11]H-BHN'!#REF!</definedName>
    <definedName name="mu_200" localSheetId="6">'[11]H-BHN'!#REF!</definedName>
    <definedName name="mu_200" localSheetId="5">'[11]H-BHN'!#REF!</definedName>
    <definedName name="mu_200" localSheetId="4">'[11]H-BHN'!#REF!</definedName>
    <definedName name="mu_200" localSheetId="11">'[11]H-BHN'!#REF!</definedName>
    <definedName name="mu_200" localSheetId="10">'[11]H-BHN'!#REF!</definedName>
    <definedName name="mu_200" localSheetId="1">'[11]H-BHN'!#REF!</definedName>
    <definedName name="mu_200" localSheetId="0">'[11]H-BHN'!#REF!</definedName>
    <definedName name="mu_200">'[11]H-BHN'!#REF!</definedName>
    <definedName name="multi_15">[15]HSATUAN!$H$46</definedName>
    <definedName name="multi_4">[35]harsat!$H$15</definedName>
    <definedName name="multi15">[21]harsat!$H$30</definedName>
    <definedName name="multiplek9" localSheetId="3">'[24]DAF-BAHAN'!#REF!</definedName>
    <definedName name="multiplek9" localSheetId="2">'[24]DAF-BAHAN'!#REF!</definedName>
    <definedName name="multiplek9" localSheetId="7">'[24]DAF-BAHAN'!#REF!</definedName>
    <definedName name="multiplek9" localSheetId="6">'[24]DAF-BAHAN'!#REF!</definedName>
    <definedName name="multiplek9" localSheetId="5">'[24]DAF-BAHAN'!#REF!</definedName>
    <definedName name="multiplek9" localSheetId="4">'[24]DAF-BAHAN'!#REF!</definedName>
    <definedName name="multiplek9" localSheetId="11">'[24]DAF-BAHAN'!#REF!</definedName>
    <definedName name="multiplek9" localSheetId="10">'[24]DAF-BAHAN'!#REF!</definedName>
    <definedName name="multiplek9" localSheetId="1">'[24]DAF-BAHAN'!#REF!</definedName>
    <definedName name="multiplek9" localSheetId="0">'[24]DAF-BAHAN'!#REF!</definedName>
    <definedName name="multiplek9">'[24]DAF-BAHAN'!#REF!</definedName>
    <definedName name="multiplex" localSheetId="3">#REF!</definedName>
    <definedName name="multiplex" localSheetId="2">#REF!</definedName>
    <definedName name="multiplex" localSheetId="7">#REF!</definedName>
    <definedName name="multiplex" localSheetId="6">#REF!</definedName>
    <definedName name="multiplex" localSheetId="5">#REF!</definedName>
    <definedName name="multiplex" localSheetId="4">#REF!</definedName>
    <definedName name="multiplex" localSheetId="13">#REF!</definedName>
    <definedName name="multiplex" localSheetId="12">#REF!</definedName>
    <definedName name="multiplex" localSheetId="11">#REF!</definedName>
    <definedName name="multiplex" localSheetId="10">#REF!</definedName>
    <definedName name="multiplex" localSheetId="1">#REF!</definedName>
    <definedName name="multiplex" localSheetId="0">#REF!</definedName>
    <definedName name="multiplex">#REF!</definedName>
    <definedName name="mum" localSheetId="3">'[11]H-BHN'!#REF!</definedName>
    <definedName name="mum" localSheetId="2">'[11]H-BHN'!#REF!</definedName>
    <definedName name="mum" localSheetId="7">'[11]H-BHN'!#REF!</definedName>
    <definedName name="mum" localSheetId="6">'[11]H-BHN'!#REF!</definedName>
    <definedName name="mum" localSheetId="5">'[11]H-BHN'!#REF!</definedName>
    <definedName name="mum" localSheetId="4">'[11]H-BHN'!#REF!</definedName>
    <definedName name="mum" localSheetId="11">'[11]H-BHN'!#REF!</definedName>
    <definedName name="mum" localSheetId="10">'[11]H-BHN'!#REF!</definedName>
    <definedName name="mum" localSheetId="1">'[11]H-BHN'!#REF!</definedName>
    <definedName name="mum" localSheetId="0">'[11]H-BHN'!#REF!</definedName>
    <definedName name="mum">'[11]H-BHN'!#REF!</definedName>
    <definedName name="mvp">[33]harsat!$H$34</definedName>
    <definedName name="mws">[33]harsat!$H$41</definedName>
    <definedName name="N">#N/A</definedName>
    <definedName name="namaatas">[27]Rekap!$H$141</definedName>
    <definedName name="namabawah">[27]Rekap!$H$142</definedName>
    <definedName name="NEOGLOSA" localSheetId="3">'[37]Master Rumah'!#REF!</definedName>
    <definedName name="NEOGLOSA" localSheetId="2">'[37]Master Rumah'!#REF!</definedName>
    <definedName name="NEOGLOSA" localSheetId="7">'[37]Master Rumah'!#REF!</definedName>
    <definedName name="NEOGLOSA" localSheetId="6">'[37]Master Rumah'!#REF!</definedName>
    <definedName name="NEOGLOSA" localSheetId="5">'[37]Master Rumah'!#REF!</definedName>
    <definedName name="NEOGLOSA" localSheetId="4">'[37]Master Rumah'!#REF!</definedName>
    <definedName name="NEOGLOSA" localSheetId="11">'[37]Master Rumah'!#REF!</definedName>
    <definedName name="NEOGLOSA" localSheetId="10">'[37]Master Rumah'!#REF!</definedName>
    <definedName name="NEOGLOSA" localSheetId="1">'[37]Master Rumah'!#REF!</definedName>
    <definedName name="NEOGLOSA" localSheetId="0">'[37]Master Rumah'!#REF!</definedName>
    <definedName name="NEOGLOSA">'[37]Master Rumah'!#REF!</definedName>
    <definedName name="nero">[27]Rekap!$H$40</definedName>
    <definedName name="nkeramik">[17]harsat!$H$36</definedName>
    <definedName name="oksigen" localSheetId="3">'[7]HARGA SATUAN'!#REF!</definedName>
    <definedName name="oksigen" localSheetId="2">'[7]HARGA SATUAN'!#REF!</definedName>
    <definedName name="oksigen" localSheetId="7">'[7]HARGA SATUAN'!#REF!</definedName>
    <definedName name="oksigen" localSheetId="6">'[7]HARGA SATUAN'!#REF!</definedName>
    <definedName name="oksigen" localSheetId="5">'[7]HARGA SATUAN'!#REF!</definedName>
    <definedName name="oksigen" localSheetId="4">'[7]HARGA SATUAN'!#REF!</definedName>
    <definedName name="oksigen" localSheetId="11">'[7]HARGA SATUAN'!#REF!</definedName>
    <definedName name="oksigen" localSheetId="10">'[7]HARGA SATUAN'!#REF!</definedName>
    <definedName name="oksigen" localSheetId="1">'[7]HARGA SATUAN'!#REF!</definedName>
    <definedName name="oksigen" localSheetId="0">'[7]HARGA SATUAN'!#REF!</definedName>
    <definedName name="oksigen">'[7]HARGA SATUAN'!#REF!</definedName>
    <definedName name="OPERATOR" localSheetId="3">#REF!</definedName>
    <definedName name="OPERATOR" localSheetId="2">#REF!</definedName>
    <definedName name="OPERATOR" localSheetId="7">#REF!</definedName>
    <definedName name="OPERATOR" localSheetId="6">#REF!</definedName>
    <definedName name="OPERATOR" localSheetId="5">#REF!</definedName>
    <definedName name="OPERATOR" localSheetId="4">#REF!</definedName>
    <definedName name="OPERATOR" localSheetId="13">#REF!</definedName>
    <definedName name="OPERATOR" localSheetId="12">#REF!</definedName>
    <definedName name="OPERATOR" localSheetId="11">#REF!</definedName>
    <definedName name="OPERATOR" localSheetId="10">#REF!</definedName>
    <definedName name="OPERATOR" localSheetId="1">#REF!</definedName>
    <definedName name="OPERATOR" localSheetId="0">#REF!</definedName>
    <definedName name="OPERATOR">#REF!</definedName>
    <definedName name="p" localSheetId="3">'[2]SPREAD SHEET'!#REF!</definedName>
    <definedName name="p" localSheetId="2">'[2]SPREAD SHEET'!#REF!</definedName>
    <definedName name="p" localSheetId="7">'[2]SPREAD SHEET'!#REF!</definedName>
    <definedName name="p" localSheetId="6">'[2]SPREAD SHEET'!#REF!</definedName>
    <definedName name="p" localSheetId="5">'[2]SPREAD SHEET'!#REF!</definedName>
    <definedName name="p" localSheetId="4">'[2]SPREAD SHEET'!#REF!</definedName>
    <definedName name="p" localSheetId="11">'[2]SPREAD SHEET'!#REF!</definedName>
    <definedName name="p" localSheetId="10">'[2]SPREAD SHEET'!#REF!</definedName>
    <definedName name="p" localSheetId="1">'[2]SPREAD SHEET'!#REF!</definedName>
    <definedName name="p" localSheetId="0">'[2]SPREAD SHEET'!#REF!</definedName>
    <definedName name="p">'[2]SPREAD SHEET'!#REF!</definedName>
    <definedName name="p_150">[14]HDasar!$H$34</definedName>
    <definedName name="p_200">[14]HDasar!$H$35</definedName>
    <definedName name="p_300">[14]HDasar!$H$36</definedName>
    <definedName name="p_500">[14]HDasar!$H$37</definedName>
    <definedName name="p_b" localSheetId="3">[4]ARTAGDING!#REF!</definedName>
    <definedName name="p_b" localSheetId="2">[4]ARTAGDING!#REF!</definedName>
    <definedName name="p_b" localSheetId="7">[4]ARTAGDING!#REF!</definedName>
    <definedName name="p_b" localSheetId="6">[4]ARTAGDING!#REF!</definedName>
    <definedName name="p_b" localSheetId="5">[4]ARTAGDING!#REF!</definedName>
    <definedName name="p_b" localSheetId="4">[4]ARTAGDING!#REF!</definedName>
    <definedName name="p_b" localSheetId="11">[4]ARTAGDING!#REF!</definedName>
    <definedName name="p_b" localSheetId="10">[4]ARTAGDING!#REF!</definedName>
    <definedName name="p_b" localSheetId="1">[4]ARTAGDING!#REF!</definedName>
    <definedName name="p_b" localSheetId="0">[4]ARTAGDING!#REF!</definedName>
    <definedName name="p_b">[4]ARTAGDING!#REF!</definedName>
    <definedName name="P_L2" localSheetId="3">'[2]SPREAD SHEET'!#REF!</definedName>
    <definedName name="P_L2" localSheetId="2">'[2]SPREAD SHEET'!#REF!</definedName>
    <definedName name="P_L2" localSheetId="7">'[2]SPREAD SHEET'!#REF!</definedName>
    <definedName name="P_L2" localSheetId="6">'[2]SPREAD SHEET'!#REF!</definedName>
    <definedName name="P_L2" localSheetId="5">'[2]SPREAD SHEET'!#REF!</definedName>
    <definedName name="P_L2" localSheetId="4">'[2]SPREAD SHEET'!#REF!</definedName>
    <definedName name="P_L2" localSheetId="11">'[2]SPREAD SHEET'!#REF!</definedName>
    <definedName name="P_L2" localSheetId="10">'[2]SPREAD SHEET'!#REF!</definedName>
    <definedName name="P_L2" localSheetId="1">'[2]SPREAD SHEET'!#REF!</definedName>
    <definedName name="P_L2" localSheetId="0">'[2]SPREAD SHEET'!#REF!</definedName>
    <definedName name="P_L2">'[2]SPREAD SHEET'!#REF!</definedName>
    <definedName name="pa">[12]harsat!$H$70</definedName>
    <definedName name="padat">[5]S.UPAH!$J$25</definedName>
    <definedName name="paku">[21]harsat!$H$18</definedName>
    <definedName name="pasang">[5]S.UPAH!$J$28</definedName>
    <definedName name="pasbata13">[4]SEMANAN!$I$282</definedName>
    <definedName name="pasbata15">[4]SEMANAN!$I$290</definedName>
    <definedName name="pasirbeton">'[24]DAF-BAHAN'!$F$18</definedName>
    <definedName name="pasircor" localSheetId="3">#REF!</definedName>
    <definedName name="pasircor" localSheetId="2">#REF!</definedName>
    <definedName name="pasircor" localSheetId="7">#REF!</definedName>
    <definedName name="pasircor" localSheetId="6">#REF!</definedName>
    <definedName name="pasircor" localSheetId="5">#REF!</definedName>
    <definedName name="pasircor" localSheetId="4">#REF!</definedName>
    <definedName name="pasircor" localSheetId="13">#REF!</definedName>
    <definedName name="pasircor" localSheetId="12">#REF!</definedName>
    <definedName name="pasircor" localSheetId="11">#REF!</definedName>
    <definedName name="pasircor" localSheetId="10">#REF!</definedName>
    <definedName name="pasircor" localSheetId="1">#REF!</definedName>
    <definedName name="pasircor" localSheetId="0">#REF!</definedName>
    <definedName name="pasircor">#REF!</definedName>
    <definedName name="PASIRHALUS" localSheetId="3">#REF!</definedName>
    <definedName name="PASIRHALUS" localSheetId="2">#REF!</definedName>
    <definedName name="PASIRHALUS" localSheetId="7">#REF!</definedName>
    <definedName name="PASIRHALUS" localSheetId="6">#REF!</definedName>
    <definedName name="PASIRHALUS" localSheetId="5">#REF!</definedName>
    <definedName name="PASIRHALUS" localSheetId="4">#REF!</definedName>
    <definedName name="PASIRHALUS" localSheetId="13">#REF!</definedName>
    <definedName name="PASIRHALUS" localSheetId="12">#REF!</definedName>
    <definedName name="PASIRHALUS" localSheetId="11">#REF!</definedName>
    <definedName name="PASIRHALUS" localSheetId="10">#REF!</definedName>
    <definedName name="PASIRHALUS" localSheetId="1">#REF!</definedName>
    <definedName name="PASIRHALUS" localSheetId="0">#REF!</definedName>
    <definedName name="PASIRHALUS">#REF!</definedName>
    <definedName name="pasirpasang">'[24]DAF-BAHAN'!$F$19</definedName>
    <definedName name="PASIRTIMBUN" localSheetId="3">#REF!</definedName>
    <definedName name="PASIRTIMBUN" localSheetId="2">#REF!</definedName>
    <definedName name="PASIRTIMBUN" localSheetId="7">#REF!</definedName>
    <definedName name="PASIRTIMBUN" localSheetId="6">#REF!</definedName>
    <definedName name="PASIRTIMBUN" localSheetId="5">#REF!</definedName>
    <definedName name="PASIRTIMBUN" localSheetId="4">#REF!</definedName>
    <definedName name="PASIRTIMBUN" localSheetId="13">#REF!</definedName>
    <definedName name="PASIRTIMBUN" localSheetId="12">#REF!</definedName>
    <definedName name="PASIRTIMBUN" localSheetId="11">#REF!</definedName>
    <definedName name="PASIRTIMBUN" localSheetId="10">#REF!</definedName>
    <definedName name="PASIRTIMBUN" localSheetId="1">#REF!</definedName>
    <definedName name="PASIRTIMBUN" localSheetId="0">#REF!</definedName>
    <definedName name="PASIRTIMBUN">#REF!</definedName>
    <definedName name="pasiru" localSheetId="3">'[11]H-BHN'!#REF!</definedName>
    <definedName name="pasiru" localSheetId="2">'[11]H-BHN'!#REF!</definedName>
    <definedName name="pasiru" localSheetId="7">'[11]H-BHN'!#REF!</definedName>
    <definedName name="pasiru" localSheetId="6">'[11]H-BHN'!#REF!</definedName>
    <definedName name="pasiru" localSheetId="5">'[11]H-BHN'!#REF!</definedName>
    <definedName name="pasiru" localSheetId="4">'[11]H-BHN'!#REF!</definedName>
    <definedName name="pasiru" localSheetId="11">'[11]H-BHN'!#REF!</definedName>
    <definedName name="pasiru" localSheetId="10">'[11]H-BHN'!#REF!</definedName>
    <definedName name="pasiru" localSheetId="1">'[11]H-BHN'!#REF!</definedName>
    <definedName name="pasiru" localSheetId="0">'[11]H-BHN'!#REF!</definedName>
    <definedName name="pasiru">'[11]H-BHN'!#REF!</definedName>
    <definedName name="pasirurug">'[24]DAF-BAHAN'!$F$20</definedName>
    <definedName name="Pasurug" localSheetId="3">[4]ARTAGDING!#REF!</definedName>
    <definedName name="Pasurug" localSheetId="2">[4]ARTAGDING!#REF!</definedName>
    <definedName name="Pasurug" localSheetId="7">[4]ARTAGDING!#REF!</definedName>
    <definedName name="Pasurug" localSheetId="6">[4]ARTAGDING!#REF!</definedName>
    <definedName name="Pasurug" localSheetId="5">[4]ARTAGDING!#REF!</definedName>
    <definedName name="Pasurug" localSheetId="4">[4]ARTAGDING!#REF!</definedName>
    <definedName name="Pasurug" localSheetId="11">[4]ARTAGDING!#REF!</definedName>
    <definedName name="Pasurug" localSheetId="10">[4]ARTAGDING!#REF!</definedName>
    <definedName name="Pasurug" localSheetId="1">[4]ARTAGDING!#REF!</definedName>
    <definedName name="Pasurug" localSheetId="0">[4]ARTAGDING!#REF!</definedName>
    <definedName name="Pasurug">[4]ARTAGDING!#REF!</definedName>
    <definedName name="paving" localSheetId="3">[4]ARTAGDING!#REF!</definedName>
    <definedName name="paving" localSheetId="2">[4]ARTAGDING!#REF!</definedName>
    <definedName name="paving" localSheetId="7">[4]ARTAGDING!#REF!</definedName>
    <definedName name="paving" localSheetId="6">[4]ARTAGDING!#REF!</definedName>
    <definedName name="paving" localSheetId="5">[4]ARTAGDING!#REF!</definedName>
    <definedName name="paving" localSheetId="4">[4]ARTAGDING!#REF!</definedName>
    <definedName name="paving" localSheetId="11">[4]ARTAGDING!#REF!</definedName>
    <definedName name="paving" localSheetId="10">[4]ARTAGDING!#REF!</definedName>
    <definedName name="paving" localSheetId="1">[4]ARTAGDING!#REF!</definedName>
    <definedName name="paving" localSheetId="0">[4]ARTAGDING!#REF!</definedName>
    <definedName name="paving">[4]ARTAGDING!#REF!</definedName>
    <definedName name="pb" localSheetId="3">[33]harsat!#REF!</definedName>
    <definedName name="pb" localSheetId="2">[33]harsat!#REF!</definedName>
    <definedName name="pb" localSheetId="7">[33]harsat!#REF!</definedName>
    <definedName name="pb" localSheetId="6">[33]harsat!#REF!</definedName>
    <definedName name="pb" localSheetId="5">[33]harsat!#REF!</definedName>
    <definedName name="pb" localSheetId="4">[33]harsat!#REF!</definedName>
    <definedName name="pb" localSheetId="11">[33]harsat!#REF!</definedName>
    <definedName name="pb" localSheetId="10">[33]harsat!#REF!</definedName>
    <definedName name="pb" localSheetId="1">[33]harsat!#REF!</definedName>
    <definedName name="pb" localSheetId="0">[33]harsat!#REF!</definedName>
    <definedName name="pb">[33]harsat!#REF!</definedName>
    <definedName name="pbk">'[6]DAF-5'!$I$204</definedName>
    <definedName name="pc" localSheetId="3">'[11]H-BHN'!#REF!</definedName>
    <definedName name="pc" localSheetId="2">'[11]H-BHN'!#REF!</definedName>
    <definedName name="pc" localSheetId="7">'[11]H-BHN'!#REF!</definedName>
    <definedName name="pc" localSheetId="6">'[11]H-BHN'!#REF!</definedName>
    <definedName name="pc" localSheetId="5">'[11]H-BHN'!#REF!</definedName>
    <definedName name="pc" localSheetId="4">'[11]H-BHN'!#REF!</definedName>
    <definedName name="pc" localSheetId="11">'[11]H-BHN'!#REF!</definedName>
    <definedName name="pc" localSheetId="10">'[11]H-BHN'!#REF!</definedName>
    <definedName name="pc" localSheetId="1">'[11]H-BHN'!#REF!</definedName>
    <definedName name="pc" localSheetId="0">'[11]H-BHN'!#REF!</definedName>
    <definedName name="pc">'[11]H-BHN'!#REF!</definedName>
    <definedName name="pc_35">[14]HDasar!$H$10</definedName>
    <definedName name="pc_40">[14]HDasar!$H$11</definedName>
    <definedName name="pd_35">[14]HDasar!$H$82</definedName>
    <definedName name="pd_40">[14]HDasar!$H$83</definedName>
    <definedName name="PEK_BAJA">[30]Daftmat!$I$794</definedName>
    <definedName name="pekerja">'[24]DAF-UPAH'!$E$18</definedName>
    <definedName name="pembeli" localSheetId="3">#REF!</definedName>
    <definedName name="pembeli" localSheetId="2">#REF!</definedName>
    <definedName name="pembeli" localSheetId="7">#REF!</definedName>
    <definedName name="pembeli" localSheetId="6">#REF!</definedName>
    <definedName name="pembeli" localSheetId="5">#REF!</definedName>
    <definedName name="pembeli" localSheetId="4">#REF!</definedName>
    <definedName name="pembeli" localSheetId="13">#REF!</definedName>
    <definedName name="pembeli" localSheetId="12">#REF!</definedName>
    <definedName name="pembeli" localSheetId="11">#REF!</definedName>
    <definedName name="pembeli" localSheetId="10">#REF!</definedName>
    <definedName name="pembeli" localSheetId="1">#REF!</definedName>
    <definedName name="pembeli" localSheetId="0">#REF!</definedName>
    <definedName name="pembeli">#REF!</definedName>
    <definedName name="pembesian" localSheetId="3">[22]Analisa!#REF!</definedName>
    <definedName name="pembesian" localSheetId="2">[22]Analisa!#REF!</definedName>
    <definedName name="pembesian" localSheetId="7">[22]Analisa!#REF!</definedName>
    <definedName name="pembesian" localSheetId="6">[22]Analisa!#REF!</definedName>
    <definedName name="pembesian" localSheetId="5">[22]Analisa!#REF!</definedName>
    <definedName name="pembesian" localSheetId="4">[22]Analisa!#REF!</definedName>
    <definedName name="pembesian" localSheetId="11">[22]Analisa!#REF!</definedName>
    <definedName name="pembesian" localSheetId="10">[22]Analisa!#REF!</definedName>
    <definedName name="pembesian" localSheetId="1">[22]Analisa!#REF!</definedName>
    <definedName name="pembesian" localSheetId="0">[22]Analisa!#REF!</definedName>
    <definedName name="pembesian">[22]Analisa!#REF!</definedName>
    <definedName name="perancah" localSheetId="3">#REF!</definedName>
    <definedName name="perancah" localSheetId="2">#REF!</definedName>
    <definedName name="perancah" localSheetId="7">#REF!</definedName>
    <definedName name="perancah" localSheetId="6">#REF!</definedName>
    <definedName name="perancah" localSheetId="5">#REF!</definedName>
    <definedName name="perancah" localSheetId="4">#REF!</definedName>
    <definedName name="perancah" localSheetId="13">#REF!</definedName>
    <definedName name="perancah" localSheetId="12">#REF!</definedName>
    <definedName name="perancah" localSheetId="11">#REF!</definedName>
    <definedName name="perancah" localSheetId="10">#REF!</definedName>
    <definedName name="perancah" localSheetId="1">#REF!</definedName>
    <definedName name="perancah" localSheetId="0">#REF!</definedName>
    <definedName name="perancah">#REF!</definedName>
    <definedName name="persiapan">[19]bau!$J$60</definedName>
    <definedName name="ph_35">[14]HDasar!$H$84</definedName>
    <definedName name="ph_40">[14]HDasar!$H$85</definedName>
    <definedName name="plafond9" localSheetId="3">[4]ARTAGDING!#REF!</definedName>
    <definedName name="plafond9" localSheetId="2">[4]ARTAGDING!#REF!</definedName>
    <definedName name="plafond9" localSheetId="7">[4]ARTAGDING!#REF!</definedName>
    <definedName name="plafond9" localSheetId="6">[4]ARTAGDING!#REF!</definedName>
    <definedName name="plafond9" localSheetId="5">[4]ARTAGDING!#REF!</definedName>
    <definedName name="plafond9" localSheetId="4">[4]ARTAGDING!#REF!</definedName>
    <definedName name="plafond9" localSheetId="11">[4]ARTAGDING!#REF!</definedName>
    <definedName name="plafond9" localSheetId="10">[4]ARTAGDING!#REF!</definedName>
    <definedName name="plafond9" localSheetId="1">[4]ARTAGDING!#REF!</definedName>
    <definedName name="plafond9" localSheetId="0">[4]ARTAGDING!#REF!</definedName>
    <definedName name="plafond9">[4]ARTAGDING!#REF!</definedName>
    <definedName name="plafondgyp10">[12]harsat!$H$134</definedName>
    <definedName name="plafondgyp9">[12]harsat!$H$133</definedName>
    <definedName name="plafondgypwp9">[12]harsat!$H$135</definedName>
    <definedName name="plaster14">[4]SEMANAN!$I$265</definedName>
    <definedName name="plaster15" localSheetId="3">'[23]FLAF&amp;PARTSI'!#REF!</definedName>
    <definedName name="plaster15" localSheetId="2">'[23]FLAF&amp;PARTSI'!#REF!</definedName>
    <definedName name="plaster15" localSheetId="7">'[23]FLAF&amp;PARTSI'!#REF!</definedName>
    <definedName name="plaster15" localSheetId="6">'[23]FLAF&amp;PARTSI'!#REF!</definedName>
    <definedName name="plaster15" localSheetId="5">'[23]FLAF&amp;PARTSI'!#REF!</definedName>
    <definedName name="plaster15" localSheetId="4">'[23]FLAF&amp;PARTSI'!#REF!</definedName>
    <definedName name="plaster15" localSheetId="11">'[23]FLAF&amp;PARTSI'!#REF!</definedName>
    <definedName name="plaster15" localSheetId="10">'[23]FLAF&amp;PARTSI'!#REF!</definedName>
    <definedName name="plaster15" localSheetId="1">'[23]FLAF&amp;PARTSI'!#REF!</definedName>
    <definedName name="plaster15" localSheetId="0">'[23]FLAF&amp;PARTSI'!#REF!</definedName>
    <definedName name="plaster15">'[23]FLAF&amp;PARTSI'!#REF!</definedName>
    <definedName name="plint20" localSheetId="3">[4]ARTAGDING!#REF!</definedName>
    <definedName name="plint20" localSheetId="2">[4]ARTAGDING!#REF!</definedName>
    <definedName name="plint20" localSheetId="7">[4]ARTAGDING!#REF!</definedName>
    <definedName name="plint20" localSheetId="6">[4]ARTAGDING!#REF!</definedName>
    <definedName name="plint20" localSheetId="5">[4]ARTAGDING!#REF!</definedName>
    <definedName name="plint20" localSheetId="4">[4]ARTAGDING!#REF!</definedName>
    <definedName name="plint20" localSheetId="11">[4]ARTAGDING!#REF!</definedName>
    <definedName name="plint20" localSheetId="10">[4]ARTAGDING!#REF!</definedName>
    <definedName name="plint20" localSheetId="1">[4]ARTAGDING!#REF!</definedName>
    <definedName name="plint20" localSheetId="0">[4]ARTAGDING!#REF!</definedName>
    <definedName name="plint20">[4]ARTAGDING!#REF!</definedName>
    <definedName name="plint30" localSheetId="3">[4]ARTAGDING!#REF!</definedName>
    <definedName name="plint30" localSheetId="2">[4]ARTAGDING!#REF!</definedName>
    <definedName name="plint30" localSheetId="7">[4]ARTAGDING!#REF!</definedName>
    <definedName name="plint30" localSheetId="6">[4]ARTAGDING!#REF!</definedName>
    <definedName name="plint30" localSheetId="5">[4]ARTAGDING!#REF!</definedName>
    <definedName name="plint30" localSheetId="4">[4]ARTAGDING!#REF!</definedName>
    <definedName name="plint30" localSheetId="11">[4]ARTAGDING!#REF!</definedName>
    <definedName name="plint30" localSheetId="10">[4]ARTAGDING!#REF!</definedName>
    <definedName name="plint30" localSheetId="1">[4]ARTAGDING!#REF!</definedName>
    <definedName name="plint30" localSheetId="0">[4]ARTAGDING!#REF!</definedName>
    <definedName name="plint30">[4]ARTAGDING!#REF!</definedName>
    <definedName name="plint40" localSheetId="3">[4]ARTAGDING!#REF!</definedName>
    <definedName name="plint40" localSheetId="2">[4]ARTAGDING!#REF!</definedName>
    <definedName name="plint40" localSheetId="7">[4]ARTAGDING!#REF!</definedName>
    <definedName name="plint40" localSheetId="6">[4]ARTAGDING!#REF!</definedName>
    <definedName name="plint40" localSheetId="5">[4]ARTAGDING!#REF!</definedName>
    <definedName name="plint40" localSheetId="4">[4]ARTAGDING!#REF!</definedName>
    <definedName name="plint40" localSheetId="11">[4]ARTAGDING!#REF!</definedName>
    <definedName name="plint40" localSheetId="10">[4]ARTAGDING!#REF!</definedName>
    <definedName name="plint40" localSheetId="1">[4]ARTAGDING!#REF!</definedName>
    <definedName name="plint40" localSheetId="0">[4]ARTAGDING!#REF!</definedName>
    <definedName name="plint40">[4]ARTAGDING!#REF!</definedName>
    <definedName name="plintvinyl">[27]Rekap!$H$42</definedName>
    <definedName name="plyw18">[6]Sheet1!$H$31</definedName>
    <definedName name="pm" localSheetId="3">[4]ARTAGDING!#REF!</definedName>
    <definedName name="pm" localSheetId="2">[4]ARTAGDING!#REF!</definedName>
    <definedName name="pm" localSheetId="7">[4]ARTAGDING!#REF!</definedName>
    <definedName name="pm" localSheetId="6">[4]ARTAGDING!#REF!</definedName>
    <definedName name="pm" localSheetId="5">[4]ARTAGDING!#REF!</definedName>
    <definedName name="pm" localSheetId="4">[4]ARTAGDING!#REF!</definedName>
    <definedName name="pm" localSheetId="11">[4]ARTAGDING!#REF!</definedName>
    <definedName name="pm" localSheetId="10">[4]ARTAGDING!#REF!</definedName>
    <definedName name="pm" localSheetId="1">[4]ARTAGDING!#REF!</definedName>
    <definedName name="pm" localSheetId="0">[4]ARTAGDING!#REF!</definedName>
    <definedName name="pm">[4]ARTAGDING!#REF!</definedName>
    <definedName name="pompa" localSheetId="3">#REF!</definedName>
    <definedName name="pompa" localSheetId="2">#REF!</definedName>
    <definedName name="pompa" localSheetId="7">#REF!</definedName>
    <definedName name="pompa" localSheetId="6">#REF!</definedName>
    <definedName name="pompa" localSheetId="5">#REF!</definedName>
    <definedName name="pompa" localSheetId="4">#REF!</definedName>
    <definedName name="pompa" localSheetId="13">#REF!</definedName>
    <definedName name="pompa" localSheetId="12">#REF!</definedName>
    <definedName name="pompa" localSheetId="11">#REF!</definedName>
    <definedName name="pompa" localSheetId="10">#REF!</definedName>
    <definedName name="pompa" localSheetId="1">#REF!</definedName>
    <definedName name="pompa" localSheetId="0">#REF!</definedName>
    <definedName name="pompa">#REF!</definedName>
    <definedName name="pompabeton">'[24]DAF-UPAH'!$E$16</definedName>
    <definedName name="pp">[14]HDasar!$H$28</definedName>
    <definedName name="ppnborneo">[6]Sheet1!$H$25</definedName>
    <definedName name="pppp" localSheetId="3">'[2]SPREAD SHEET'!#REF!</definedName>
    <definedName name="pppp" localSheetId="2">'[2]SPREAD SHEET'!#REF!</definedName>
    <definedName name="pppp" localSheetId="7">'[2]SPREAD SHEET'!#REF!</definedName>
    <definedName name="pppp" localSheetId="6">'[2]SPREAD SHEET'!#REF!</definedName>
    <definedName name="pppp" localSheetId="5">'[2]SPREAD SHEET'!#REF!</definedName>
    <definedName name="pppp" localSheetId="4">'[2]SPREAD SHEET'!#REF!</definedName>
    <definedName name="pppp" localSheetId="11">'[2]SPREAD SHEET'!#REF!</definedName>
    <definedName name="pppp" localSheetId="10">'[2]SPREAD SHEET'!#REF!</definedName>
    <definedName name="pppp" localSheetId="1">'[2]SPREAD SHEET'!#REF!</definedName>
    <definedName name="pppp" localSheetId="0">'[2]SPREAD SHEET'!#REF!</definedName>
    <definedName name="pppp">'[2]SPREAD SHEET'!#REF!</definedName>
    <definedName name="_xlnm.Print_Area" localSheetId="3">'Pricelist Desember_OK_cityview'!$N$330:$P$341</definedName>
    <definedName name="_xlnm.Print_Area" localSheetId="2">'Pricelist Desember_OK_seaview'!$N$350:$P$361</definedName>
    <definedName name="_xlnm.Print_Area" localSheetId="7">'Pricelist FEBRUARI_OK_Cityview'!$N$330:$P$341</definedName>
    <definedName name="_xlnm.Print_Area" localSheetId="6">'Pricelist FEBRUARI_OK_Seaview'!$N$350:$P$361</definedName>
    <definedName name="_xlnm.Print_Area" localSheetId="5">'Pricelist Januari_OK_Cityview'!$N$330:$P$341</definedName>
    <definedName name="_xlnm.Print_Area" localSheetId="4">'Pricelist Januari_OK_Seaview'!$N$350:$P$361</definedName>
    <definedName name="_xlnm.Print_Area" localSheetId="13">#REF!</definedName>
    <definedName name="_xlnm.Print_Area" localSheetId="12">#REF!</definedName>
    <definedName name="_xlnm.Print_Area" localSheetId="11">'Pricelist Juni_OK_Cityview'!$N$330:$P$341</definedName>
    <definedName name="_xlnm.Print_Area" localSheetId="10">'Pricelist Juni_OK_Seaview'!$N$350:$P$361</definedName>
    <definedName name="_xlnm.Print_Area" localSheetId="1">'Pricelist November_OK_cityview'!$N$330:$P$341</definedName>
    <definedName name="_xlnm.Print_Area" localSheetId="0">'Pricelist November_OK_seaview'!$N$350:$P$361</definedName>
    <definedName name="_xlnm.Print_Area">#REF!</definedName>
    <definedName name="Print_Area_MI" localSheetId="3">#REF!</definedName>
    <definedName name="Print_Area_MI" localSheetId="2">#REF!</definedName>
    <definedName name="Print_Area_MI" localSheetId="7">#REF!</definedName>
    <definedName name="Print_Area_MI" localSheetId="6">#REF!</definedName>
    <definedName name="Print_Area_MI" localSheetId="5">#REF!</definedName>
    <definedName name="Print_Area_MI" localSheetId="4">#REF!</definedName>
    <definedName name="Print_Area_MI" localSheetId="13">#REF!</definedName>
    <definedName name="Print_Area_MI" localSheetId="12">#REF!</definedName>
    <definedName name="Print_Area_MI" localSheetId="11">#REF!</definedName>
    <definedName name="Print_Area_MI" localSheetId="10">#REF!</definedName>
    <definedName name="Print_Area_MI" localSheetId="1">#REF!</definedName>
    <definedName name="Print_Area_MI" localSheetId="0">#REF!</definedName>
    <definedName name="Print_Area_MI">#REF!</definedName>
    <definedName name="_xlnm.Print_Titles" localSheetId="3">#REF!</definedName>
    <definedName name="_xlnm.Print_Titles" localSheetId="2">#REF!</definedName>
    <definedName name="_xlnm.Print_Titles" localSheetId="7">#REF!</definedName>
    <definedName name="_xlnm.Print_Titles" localSheetId="6">#REF!</definedName>
    <definedName name="_xlnm.Print_Titles" localSheetId="5">#REF!</definedName>
    <definedName name="_xlnm.Print_Titles" localSheetId="4">#REF!</definedName>
    <definedName name="_xlnm.Print_Titles" localSheetId="13">'Pricelist Juli_OK_Cityview'!$36:$39</definedName>
    <definedName name="_xlnm.Print_Titles" localSheetId="12">'Pricelist Juli_OK_Seaview'!$36:$39</definedName>
    <definedName name="_xlnm.Print_Titles" localSheetId="11">#REF!</definedName>
    <definedName name="_xlnm.Print_Titles" localSheetId="10">#REF!</definedName>
    <definedName name="_xlnm.Print_Titles" localSheetId="1">#REF!</definedName>
    <definedName name="_xlnm.Print_Titles" localSheetId="0">#REF!</definedName>
    <definedName name="_xlnm.Print_Titles">#REF!</definedName>
    <definedName name="PRINT_TITLES_MI" localSheetId="3">#REF!</definedName>
    <definedName name="PRINT_TITLES_MI" localSheetId="2">#REF!</definedName>
    <definedName name="PRINT_TITLES_MI" localSheetId="7">#REF!</definedName>
    <definedName name="PRINT_TITLES_MI" localSheetId="6">#REF!</definedName>
    <definedName name="PRINT_TITLES_MI" localSheetId="5">#REF!</definedName>
    <definedName name="PRINT_TITLES_MI" localSheetId="4">#REF!</definedName>
    <definedName name="PRINT_TITLES_MI" localSheetId="13">#REF!</definedName>
    <definedName name="PRINT_TITLES_MI" localSheetId="12">#REF!</definedName>
    <definedName name="PRINT_TITLES_MI" localSheetId="11">#REF!</definedName>
    <definedName name="PRINT_TITLES_MI" localSheetId="10">#REF!</definedName>
    <definedName name="PRINT_TITLES_MI" localSheetId="1">#REF!</definedName>
    <definedName name="PRINT_TITLES_MI" localSheetId="0">#REF!</definedName>
    <definedName name="PRINT_TITLES_MI">#REF!</definedName>
    <definedName name="proyek">[38]ALAT!$B$4</definedName>
    <definedName name="ps">[6]Sheet1!$H$66</definedName>
    <definedName name="psrbton">[6]Sheet1!$H$13</definedName>
    <definedName name="psrpsg">'[7]HARGA SATUAN'!$G$13</definedName>
    <definedName name="psrpsng">[16]HSATUAN!$H$14</definedName>
    <definedName name="psrurug">[6]Sheet1!$H$15</definedName>
    <definedName name="pu">[14]HDasar!$H$15</definedName>
    <definedName name="qq" localSheetId="3">'[2]SPREAD SHEET'!#REF!</definedName>
    <definedName name="qq" localSheetId="2">'[2]SPREAD SHEET'!#REF!</definedName>
    <definedName name="qq" localSheetId="7">'[2]SPREAD SHEET'!#REF!</definedName>
    <definedName name="qq" localSheetId="6">'[2]SPREAD SHEET'!#REF!</definedName>
    <definedName name="qq" localSheetId="5">'[2]SPREAD SHEET'!#REF!</definedName>
    <definedName name="qq" localSheetId="4">'[2]SPREAD SHEET'!#REF!</definedName>
    <definedName name="qq" localSheetId="11">'[2]SPREAD SHEET'!#REF!</definedName>
    <definedName name="qq" localSheetId="10">'[2]SPREAD SHEET'!#REF!</definedName>
    <definedName name="qq" localSheetId="1">'[2]SPREAD SHEET'!#REF!</definedName>
    <definedName name="qq" localSheetId="0">'[2]SPREAD SHEET'!#REF!</definedName>
    <definedName name="qq">'[2]SPREAD SHEET'!#REF!</definedName>
    <definedName name="qqq" localSheetId="3">'[2]SPREAD SHEET'!#REF!</definedName>
    <definedName name="qqq" localSheetId="2">'[2]SPREAD SHEET'!#REF!</definedName>
    <definedName name="qqq" localSheetId="7">'[2]SPREAD SHEET'!#REF!</definedName>
    <definedName name="qqq" localSheetId="6">'[2]SPREAD SHEET'!#REF!</definedName>
    <definedName name="qqq" localSheetId="5">'[2]SPREAD SHEET'!#REF!</definedName>
    <definedName name="qqq" localSheetId="4">'[2]SPREAD SHEET'!#REF!</definedName>
    <definedName name="qqq" localSheetId="11">'[2]SPREAD SHEET'!#REF!</definedName>
    <definedName name="qqq" localSheetId="10">'[2]SPREAD SHEET'!#REF!</definedName>
    <definedName name="qqq" localSheetId="1">'[2]SPREAD SHEET'!#REF!</definedName>
    <definedName name="qqq" localSheetId="0">'[2]SPREAD SHEET'!#REF!</definedName>
    <definedName name="qqq">'[2]SPREAD SHEET'!#REF!</definedName>
    <definedName name="qqqqqqq" localSheetId="3">'[2]SPREAD SHEET'!#REF!</definedName>
    <definedName name="qqqqqqq" localSheetId="2">'[2]SPREAD SHEET'!#REF!</definedName>
    <definedName name="qqqqqqq" localSheetId="7">'[2]SPREAD SHEET'!#REF!</definedName>
    <definedName name="qqqqqqq" localSheetId="6">'[2]SPREAD SHEET'!#REF!</definedName>
    <definedName name="qqqqqqq" localSheetId="5">'[2]SPREAD SHEET'!#REF!</definedName>
    <definedName name="qqqqqqq" localSheetId="4">'[2]SPREAD SHEET'!#REF!</definedName>
    <definedName name="qqqqqqq" localSheetId="11">'[2]SPREAD SHEET'!#REF!</definedName>
    <definedName name="qqqqqqq" localSheetId="10">'[2]SPREAD SHEET'!#REF!</definedName>
    <definedName name="qqqqqqq" localSheetId="1">'[2]SPREAD SHEET'!#REF!</definedName>
    <definedName name="qqqqqqq" localSheetId="0">'[2]SPREAD SHEET'!#REF!</definedName>
    <definedName name="qqqqqqq">'[2]SPREAD SHEET'!#REF!</definedName>
    <definedName name="Readymixk250">'[7]HARGA SATUAN'!$G$9</definedName>
    <definedName name="REKAP">[19]REKAP!$G$35</definedName>
    <definedName name="REKAPPDP">[19]REKAP!$G$38</definedName>
    <definedName name="robehook">[27]Rekap!$H$52</definedName>
    <definedName name="roof_4" localSheetId="3">[22]Analisa!#REF!</definedName>
    <definedName name="roof_4" localSheetId="2">[22]Analisa!#REF!</definedName>
    <definedName name="roof_4" localSheetId="7">[22]Analisa!#REF!</definedName>
    <definedName name="roof_4" localSheetId="6">[22]Analisa!#REF!</definedName>
    <definedName name="roof_4" localSheetId="5">[22]Analisa!#REF!</definedName>
    <definedName name="roof_4" localSheetId="4">[22]Analisa!#REF!</definedName>
    <definedName name="roof_4" localSheetId="11">[22]Analisa!#REF!</definedName>
    <definedName name="roof_4" localSheetId="10">[22]Analisa!#REF!</definedName>
    <definedName name="roof_4" localSheetId="1">[22]Analisa!#REF!</definedName>
    <definedName name="roof_4" localSheetId="0">[22]Analisa!#REF!</definedName>
    <definedName name="roof_4">[22]Analisa!#REF!</definedName>
    <definedName name="round1" localSheetId="3">'[11]H-BHN'!#REF!</definedName>
    <definedName name="round1" localSheetId="2">'[11]H-BHN'!#REF!</definedName>
    <definedName name="round1" localSheetId="7">'[11]H-BHN'!#REF!</definedName>
    <definedName name="round1" localSheetId="6">'[11]H-BHN'!#REF!</definedName>
    <definedName name="round1" localSheetId="5">'[11]H-BHN'!#REF!</definedName>
    <definedName name="round1" localSheetId="4">'[11]H-BHN'!#REF!</definedName>
    <definedName name="round1" localSheetId="11">'[11]H-BHN'!#REF!</definedName>
    <definedName name="round1" localSheetId="10">'[11]H-BHN'!#REF!</definedName>
    <definedName name="round1" localSheetId="1">'[11]H-BHN'!#REF!</definedName>
    <definedName name="round1" localSheetId="0">'[11]H-BHN'!#REF!</definedName>
    <definedName name="round1">'[11]H-BHN'!#REF!</definedName>
    <definedName name="round2" localSheetId="3">'[11]H-BHN'!#REF!</definedName>
    <definedName name="round2" localSheetId="2">'[11]H-BHN'!#REF!</definedName>
    <definedName name="round2" localSheetId="7">'[11]H-BHN'!#REF!</definedName>
    <definedName name="round2" localSheetId="6">'[11]H-BHN'!#REF!</definedName>
    <definedName name="round2" localSheetId="5">'[11]H-BHN'!#REF!</definedName>
    <definedName name="round2" localSheetId="4">'[11]H-BHN'!#REF!</definedName>
    <definedName name="round2" localSheetId="11">'[11]H-BHN'!#REF!</definedName>
    <definedName name="round2" localSheetId="10">'[11]H-BHN'!#REF!</definedName>
    <definedName name="round2" localSheetId="1">'[11]H-BHN'!#REF!</definedName>
    <definedName name="round2" localSheetId="0">'[11]H-BHN'!#REF!</definedName>
    <definedName name="round2">'[11]H-BHN'!#REF!</definedName>
    <definedName name="rrrrr" localSheetId="3">'[2]SPREAD SHEET'!#REF!</definedName>
    <definedName name="rrrrr" localSheetId="2">'[2]SPREAD SHEET'!#REF!</definedName>
    <definedName name="rrrrr" localSheetId="7">'[2]SPREAD SHEET'!#REF!</definedName>
    <definedName name="rrrrr" localSheetId="6">'[2]SPREAD SHEET'!#REF!</definedName>
    <definedName name="rrrrr" localSheetId="5">'[2]SPREAD SHEET'!#REF!</definedName>
    <definedName name="rrrrr" localSheetId="4">'[2]SPREAD SHEET'!#REF!</definedName>
    <definedName name="rrrrr" localSheetId="11">'[2]SPREAD SHEET'!#REF!</definedName>
    <definedName name="rrrrr" localSheetId="10">'[2]SPREAD SHEET'!#REF!</definedName>
    <definedName name="rrrrr" localSheetId="1">'[2]SPREAD SHEET'!#REF!</definedName>
    <definedName name="rrrrr" localSheetId="0">'[2]SPREAD SHEET'!#REF!</definedName>
    <definedName name="rrrrr">'[2]SPREAD SHEET'!#REF!</definedName>
    <definedName name="RTY" localSheetId="3">'[2]SPREAD SHEET'!#REF!</definedName>
    <definedName name="RTY" localSheetId="2">'[2]SPREAD SHEET'!#REF!</definedName>
    <definedName name="RTY" localSheetId="7">'[2]SPREAD SHEET'!#REF!</definedName>
    <definedName name="RTY" localSheetId="6">'[2]SPREAD SHEET'!#REF!</definedName>
    <definedName name="RTY" localSheetId="5">'[2]SPREAD SHEET'!#REF!</definedName>
    <definedName name="RTY" localSheetId="4">'[2]SPREAD SHEET'!#REF!</definedName>
    <definedName name="RTY" localSheetId="11">'[2]SPREAD SHEET'!#REF!</definedName>
    <definedName name="RTY" localSheetId="10">'[2]SPREAD SHEET'!#REF!</definedName>
    <definedName name="RTY" localSheetId="1">'[2]SPREAD SHEET'!#REF!</definedName>
    <definedName name="RTY" localSheetId="0">'[2]SPREAD SHEET'!#REF!</definedName>
    <definedName name="RTY">'[2]SPREAD SHEET'!#REF!</definedName>
    <definedName name="RTYU" localSheetId="3">'[2]SPREAD SHEET'!#REF!</definedName>
    <definedName name="RTYU" localSheetId="2">'[2]SPREAD SHEET'!#REF!</definedName>
    <definedName name="RTYU" localSheetId="7">'[2]SPREAD SHEET'!#REF!</definedName>
    <definedName name="RTYU" localSheetId="6">'[2]SPREAD SHEET'!#REF!</definedName>
    <definedName name="RTYU" localSheetId="5">'[2]SPREAD SHEET'!#REF!</definedName>
    <definedName name="RTYU" localSheetId="4">'[2]SPREAD SHEET'!#REF!</definedName>
    <definedName name="RTYU" localSheetId="11">'[2]SPREAD SHEET'!#REF!</definedName>
    <definedName name="RTYU" localSheetId="10">'[2]SPREAD SHEET'!#REF!</definedName>
    <definedName name="RTYU" localSheetId="1">'[2]SPREAD SHEET'!#REF!</definedName>
    <definedName name="RTYU" localSheetId="0">'[2]SPREAD SHEET'!#REF!</definedName>
    <definedName name="RTYU">'[2]SPREAD SHEET'!#REF!</definedName>
    <definedName name="rumputgajah" localSheetId="3">[33]harsat!#REF!</definedName>
    <definedName name="rumputgajah" localSheetId="2">[33]harsat!#REF!</definedName>
    <definedName name="rumputgajah" localSheetId="7">[33]harsat!#REF!</definedName>
    <definedName name="rumputgajah" localSheetId="6">[33]harsat!#REF!</definedName>
    <definedName name="rumputgajah" localSheetId="5">[33]harsat!#REF!</definedName>
    <definedName name="rumputgajah" localSheetId="4">[33]harsat!#REF!</definedName>
    <definedName name="rumputgajah" localSheetId="11">[33]harsat!#REF!</definedName>
    <definedName name="rumputgajah" localSheetId="10">[33]harsat!#REF!</definedName>
    <definedName name="rumputgajah" localSheetId="1">[33]harsat!#REF!</definedName>
    <definedName name="rumputgajah" localSheetId="0">[33]harsat!#REF!</definedName>
    <definedName name="rumputgajah">[33]harsat!#REF!</definedName>
    <definedName name="RUPA">[19]bau!$J$44</definedName>
    <definedName name="s11n">[27]Rekap!$H$54</definedName>
    <definedName name="sc">[14]HDasar!$H$33</definedName>
    <definedName name="sc_0.05">[4]BKPM!$I$208</definedName>
    <definedName name="scfold">[6]Sheet1!$H$28</definedName>
    <definedName name="screening">[27]Rekap!$H$64</definedName>
    <definedName name="sdfghsgfa" localSheetId="3">'[2]SPREAD SHEET'!#REF!</definedName>
    <definedName name="sdfghsgfa" localSheetId="2">'[2]SPREAD SHEET'!#REF!</definedName>
    <definedName name="sdfghsgfa" localSheetId="7">'[2]SPREAD SHEET'!#REF!</definedName>
    <definedName name="sdfghsgfa" localSheetId="6">'[2]SPREAD SHEET'!#REF!</definedName>
    <definedName name="sdfghsgfa" localSheetId="5">'[2]SPREAD SHEET'!#REF!</definedName>
    <definedName name="sdfghsgfa" localSheetId="4">'[2]SPREAD SHEET'!#REF!</definedName>
    <definedName name="sdfghsgfa" localSheetId="11">'[2]SPREAD SHEET'!#REF!</definedName>
    <definedName name="sdfghsgfa" localSheetId="10">'[2]SPREAD SHEET'!#REF!</definedName>
    <definedName name="sdfghsgfa" localSheetId="1">'[2]SPREAD SHEET'!#REF!</definedName>
    <definedName name="sdfghsgfa" localSheetId="0">'[2]SPREAD SHEET'!#REF!</definedName>
    <definedName name="sdfghsgfa">'[2]SPREAD SHEET'!#REF!</definedName>
    <definedName name="se">[14]HDasar!$H$16</definedName>
    <definedName name="sekat">[27]Rekap!$H$61</definedName>
    <definedName name="semen">'[24]DAF-BAHAN'!$F$12</definedName>
    <definedName name="showertray">[27]Rekap!$H$55</definedName>
    <definedName name="SIRTU" localSheetId="3">#REF!</definedName>
    <definedName name="SIRTU" localSheetId="2">#REF!</definedName>
    <definedName name="SIRTU" localSheetId="7">#REF!</definedName>
    <definedName name="SIRTU" localSheetId="6">#REF!</definedName>
    <definedName name="SIRTU" localSheetId="5">#REF!</definedName>
    <definedName name="SIRTU" localSheetId="4">#REF!</definedName>
    <definedName name="SIRTU" localSheetId="13">#REF!</definedName>
    <definedName name="SIRTU" localSheetId="12">#REF!</definedName>
    <definedName name="SIRTU" localSheetId="11">#REF!</definedName>
    <definedName name="SIRTU" localSheetId="10">#REF!</definedName>
    <definedName name="SIRTU" localSheetId="1">#REF!</definedName>
    <definedName name="SIRTU" localSheetId="0">#REF!</definedName>
    <definedName name="SIRTU">#REF!</definedName>
    <definedName name="sm" localSheetId="3">[39]unit_rate!#REF!</definedName>
    <definedName name="sm" localSheetId="2">[39]unit_rate!#REF!</definedName>
    <definedName name="sm" localSheetId="7">[39]unit_rate!#REF!</definedName>
    <definedName name="sm" localSheetId="6">[39]unit_rate!#REF!</definedName>
    <definedName name="sm" localSheetId="5">[39]unit_rate!#REF!</definedName>
    <definedName name="sm" localSheetId="4">[39]unit_rate!#REF!</definedName>
    <definedName name="sm" localSheetId="11">[39]unit_rate!#REF!</definedName>
    <definedName name="sm" localSheetId="10">[39]unit_rate!#REF!</definedName>
    <definedName name="sm" localSheetId="1">[39]unit_rate!#REF!</definedName>
    <definedName name="sm" localSheetId="0">[39]unit_rate!#REF!</definedName>
    <definedName name="sm">[39]unit_rate!#REF!</definedName>
    <definedName name="sol">[40]Indirect!$J$23</definedName>
    <definedName name="Solo" localSheetId="3">[22]Analisa!#REF!</definedName>
    <definedName name="Solo" localSheetId="2">[22]Analisa!#REF!</definedName>
    <definedName name="Solo" localSheetId="7">[22]Analisa!#REF!</definedName>
    <definedName name="Solo" localSheetId="6">[22]Analisa!#REF!</definedName>
    <definedName name="Solo" localSheetId="5">[22]Analisa!#REF!</definedName>
    <definedName name="Solo" localSheetId="4">[22]Analisa!#REF!</definedName>
    <definedName name="Solo" localSheetId="11">[22]Analisa!#REF!</definedName>
    <definedName name="Solo" localSheetId="10">[22]Analisa!#REF!</definedName>
    <definedName name="Solo" localSheetId="1">[22]Analisa!#REF!</definedName>
    <definedName name="Solo" localSheetId="0">[22]Analisa!#REF!</definedName>
    <definedName name="Solo">[22]Analisa!#REF!</definedName>
    <definedName name="SOPIR" localSheetId="3">#REF!</definedName>
    <definedName name="SOPIR" localSheetId="2">#REF!</definedName>
    <definedName name="SOPIR" localSheetId="7">#REF!</definedName>
    <definedName name="SOPIR" localSheetId="6">#REF!</definedName>
    <definedName name="SOPIR" localSheetId="5">#REF!</definedName>
    <definedName name="SOPIR" localSheetId="4">#REF!</definedName>
    <definedName name="SOPIR" localSheetId="13">#REF!</definedName>
    <definedName name="SOPIR" localSheetId="12">#REF!</definedName>
    <definedName name="SOPIR" localSheetId="11">#REF!</definedName>
    <definedName name="SOPIR" localSheetId="10">#REF!</definedName>
    <definedName name="SOPIR" localSheetId="1">#REF!</definedName>
    <definedName name="SOPIR" localSheetId="0">#REF!</definedName>
    <definedName name="SOPIR">#REF!</definedName>
    <definedName name="SP" localSheetId="3">#REF!</definedName>
    <definedName name="SP" localSheetId="2">#REF!</definedName>
    <definedName name="SP" localSheetId="7">#REF!</definedName>
    <definedName name="SP" localSheetId="6">#REF!</definedName>
    <definedName name="SP" localSheetId="5">#REF!</definedName>
    <definedName name="SP" localSheetId="4">#REF!</definedName>
    <definedName name="SP" localSheetId="13">#REF!</definedName>
    <definedName name="SP" localSheetId="12">#REF!</definedName>
    <definedName name="SP" localSheetId="11">#REF!</definedName>
    <definedName name="SP" localSheetId="10">#REF!</definedName>
    <definedName name="SP" localSheetId="1">#REF!</definedName>
    <definedName name="SP" localSheetId="0">#REF!</definedName>
    <definedName name="SP">#REF!</definedName>
    <definedName name="spandek" localSheetId="3">[18]harsat!#REF!</definedName>
    <definedName name="spandek" localSheetId="2">[18]harsat!#REF!</definedName>
    <definedName name="spandek" localSheetId="7">[18]harsat!#REF!</definedName>
    <definedName name="spandek" localSheetId="6">[18]harsat!#REF!</definedName>
    <definedName name="spandek" localSheetId="5">[18]harsat!#REF!</definedName>
    <definedName name="spandek" localSheetId="4">[18]harsat!#REF!</definedName>
    <definedName name="spandek" localSheetId="11">[18]harsat!#REF!</definedName>
    <definedName name="spandek" localSheetId="10">[18]harsat!#REF!</definedName>
    <definedName name="spandek" localSheetId="1">[18]harsat!#REF!</definedName>
    <definedName name="spandek" localSheetId="0">[18]harsat!#REF!</definedName>
    <definedName name="spandek">[18]harsat!#REF!</definedName>
    <definedName name="split4">[27]Rekap!$H$65</definedName>
    <definedName name="spoon">[12]harsat!$H$29</definedName>
    <definedName name="sprayer" localSheetId="3">#REF!</definedName>
    <definedName name="sprayer" localSheetId="2">#REF!</definedName>
    <definedName name="sprayer" localSheetId="7">#REF!</definedName>
    <definedName name="sprayer" localSheetId="6">#REF!</definedName>
    <definedName name="sprayer" localSheetId="5">#REF!</definedName>
    <definedName name="sprayer" localSheetId="4">#REF!</definedName>
    <definedName name="sprayer" localSheetId="13">#REF!</definedName>
    <definedName name="sprayer" localSheetId="12">#REF!</definedName>
    <definedName name="sprayer" localSheetId="11">#REF!</definedName>
    <definedName name="sprayer" localSheetId="10">#REF!</definedName>
    <definedName name="sprayer" localSheetId="1">#REF!</definedName>
    <definedName name="sprayer" localSheetId="0">#REF!</definedName>
    <definedName name="sprayer">#REF!</definedName>
    <definedName name="ss_1">[36]harsat!$H$112</definedName>
    <definedName name="sspray">[27]Rekap!$H$50</definedName>
    <definedName name="st">[14]HDasar!$H$41</definedName>
    <definedName name="stamper" localSheetId="3">#REF!</definedName>
    <definedName name="stamper" localSheetId="2">#REF!</definedName>
    <definedName name="stamper" localSheetId="7">#REF!</definedName>
    <definedName name="stamper" localSheetId="6">#REF!</definedName>
    <definedName name="stamper" localSheetId="5">#REF!</definedName>
    <definedName name="stamper" localSheetId="4">#REF!</definedName>
    <definedName name="stamper" localSheetId="13">#REF!</definedName>
    <definedName name="stamper" localSheetId="12">#REF!</definedName>
    <definedName name="stamper" localSheetId="11">#REF!</definedName>
    <definedName name="stamper" localSheetId="10">#REF!</definedName>
    <definedName name="stamper" localSheetId="1">#REF!</definedName>
    <definedName name="stamper" localSheetId="0">#REF!</definedName>
    <definedName name="stamper">#REF!</definedName>
    <definedName name="step">[21]harsat!$H$37</definedName>
    <definedName name="T">#N/A</definedName>
    <definedName name="ta" localSheetId="3">#REF!</definedName>
    <definedName name="ta" localSheetId="2">#REF!</definedName>
    <definedName name="ta" localSheetId="7">#REF!</definedName>
    <definedName name="ta" localSheetId="6">#REF!</definedName>
    <definedName name="ta" localSheetId="5">#REF!</definedName>
    <definedName name="ta" localSheetId="4">#REF!</definedName>
    <definedName name="ta" localSheetId="13">#REF!</definedName>
    <definedName name="ta" localSheetId="12">#REF!</definedName>
    <definedName name="ta" localSheetId="11">#REF!</definedName>
    <definedName name="ta" localSheetId="10">#REF!</definedName>
    <definedName name="ta" localSheetId="1">#REF!</definedName>
    <definedName name="ta" localSheetId="0">#REF!</definedName>
    <definedName name="ta">#REF!</definedName>
    <definedName name="TANAHURUG">[5]S.BAHAN!$K$21</definedName>
    <definedName name="tandem" localSheetId="3">#REF!</definedName>
    <definedName name="tandem" localSheetId="2">#REF!</definedName>
    <definedName name="tandem" localSheetId="7">#REF!</definedName>
    <definedName name="tandem" localSheetId="6">#REF!</definedName>
    <definedName name="tandem" localSheetId="5">#REF!</definedName>
    <definedName name="tandem" localSheetId="4">#REF!</definedName>
    <definedName name="tandem" localSheetId="13">#REF!</definedName>
    <definedName name="tandem" localSheetId="12">#REF!</definedName>
    <definedName name="tandem" localSheetId="11">#REF!</definedName>
    <definedName name="tandem" localSheetId="10">#REF!</definedName>
    <definedName name="tandem" localSheetId="1">#REF!</definedName>
    <definedName name="tandem" localSheetId="0">#REF!</definedName>
    <definedName name="tandem">#REF!</definedName>
    <definedName name="tanker" localSheetId="3">#REF!</definedName>
    <definedName name="tanker" localSheetId="2">#REF!</definedName>
    <definedName name="tanker" localSheetId="7">#REF!</definedName>
    <definedName name="tanker" localSheetId="6">#REF!</definedName>
    <definedName name="tanker" localSheetId="5">#REF!</definedName>
    <definedName name="tanker" localSheetId="4">#REF!</definedName>
    <definedName name="tanker" localSheetId="13">#REF!</definedName>
    <definedName name="tanker" localSheetId="12">#REF!</definedName>
    <definedName name="tanker" localSheetId="11">#REF!</definedName>
    <definedName name="tanker" localSheetId="10">#REF!</definedName>
    <definedName name="tanker" localSheetId="1">#REF!</definedName>
    <definedName name="tanker" localSheetId="0">#REF!</definedName>
    <definedName name="tanker">#REF!</definedName>
    <definedName name="teakwood" localSheetId="3">'[7]HARGA SATUAN'!#REF!</definedName>
    <definedName name="teakwood" localSheetId="2">'[7]HARGA SATUAN'!#REF!</definedName>
    <definedName name="teakwood" localSheetId="7">'[7]HARGA SATUAN'!#REF!</definedName>
    <definedName name="teakwood" localSheetId="6">'[7]HARGA SATUAN'!#REF!</definedName>
    <definedName name="teakwood" localSheetId="5">'[7]HARGA SATUAN'!#REF!</definedName>
    <definedName name="teakwood" localSheetId="4">'[7]HARGA SATUAN'!#REF!</definedName>
    <definedName name="teakwood" localSheetId="11">'[7]HARGA SATUAN'!#REF!</definedName>
    <definedName name="teakwood" localSheetId="10">'[7]HARGA SATUAN'!#REF!</definedName>
    <definedName name="teakwood" localSheetId="1">'[7]HARGA SATUAN'!#REF!</definedName>
    <definedName name="teakwood" localSheetId="0">'[7]HARGA SATUAN'!#REF!</definedName>
    <definedName name="teakwood">'[7]HARGA SATUAN'!#REF!</definedName>
    <definedName name="teco12">[6]Sheet1!$H$33</definedName>
    <definedName name="teco15">[16]HSATUAN!$H$31</definedName>
    <definedName name="TEST" localSheetId="3">#REF!</definedName>
    <definedName name="TEST" localSheetId="2">#REF!</definedName>
    <definedName name="TEST" localSheetId="7">#REF!</definedName>
    <definedName name="TEST" localSheetId="6">#REF!</definedName>
    <definedName name="TEST" localSheetId="5">#REF!</definedName>
    <definedName name="TEST" localSheetId="4">#REF!</definedName>
    <definedName name="TEST" localSheetId="13">#REF!</definedName>
    <definedName name="TEST" localSheetId="12">#REF!</definedName>
    <definedName name="TEST" localSheetId="11">#REF!</definedName>
    <definedName name="TEST" localSheetId="10">#REF!</definedName>
    <definedName name="TEST" localSheetId="1">#REF!</definedName>
    <definedName name="TEST" localSheetId="0">#REF!</definedName>
    <definedName name="TEST">#REF!</definedName>
    <definedName name="tire" localSheetId="3">#REF!</definedName>
    <definedName name="tire" localSheetId="2">#REF!</definedName>
    <definedName name="tire" localSheetId="7">#REF!</definedName>
    <definedName name="tire" localSheetId="6">#REF!</definedName>
    <definedName name="tire" localSheetId="5">#REF!</definedName>
    <definedName name="tire" localSheetId="4">#REF!</definedName>
    <definedName name="tire" localSheetId="13">#REF!</definedName>
    <definedName name="tire" localSheetId="12">#REF!</definedName>
    <definedName name="tire" localSheetId="11">#REF!</definedName>
    <definedName name="tire" localSheetId="10">#REF!</definedName>
    <definedName name="tire" localSheetId="1">#REF!</definedName>
    <definedName name="tire" localSheetId="0">#REF!</definedName>
    <definedName name="tire">#REF!</definedName>
    <definedName name="TK.BATU">[5]S.UPAH!$J$15</definedName>
    <definedName name="TK.KAYU">[5]S.UPAH!$J$16</definedName>
    <definedName name="tnahurug">[6]Sheet1!$H$38</definedName>
    <definedName name="tow" localSheetId="3">'[2]SPREAD SHEET'!#REF!</definedName>
    <definedName name="tow" localSheetId="2">'[2]SPREAD SHEET'!#REF!</definedName>
    <definedName name="tow" localSheetId="7">'[2]SPREAD SHEET'!#REF!</definedName>
    <definedName name="tow" localSheetId="6">'[2]SPREAD SHEET'!#REF!</definedName>
    <definedName name="tow" localSheetId="5">'[2]SPREAD SHEET'!#REF!</definedName>
    <definedName name="tow" localSheetId="4">'[2]SPREAD SHEET'!#REF!</definedName>
    <definedName name="tow" localSheetId="11">'[2]SPREAD SHEET'!#REF!</definedName>
    <definedName name="tow" localSheetId="10">'[2]SPREAD SHEET'!#REF!</definedName>
    <definedName name="tow" localSheetId="1">'[2]SPREAD SHEET'!#REF!</definedName>
    <definedName name="tow" localSheetId="0">'[2]SPREAD SHEET'!#REF!</definedName>
    <definedName name="tow">'[2]SPREAD SHEET'!#REF!</definedName>
    <definedName name="triplek3mm" localSheetId="3">'[7]HARGA SATUAN'!#REF!</definedName>
    <definedName name="triplek3mm" localSheetId="2">'[7]HARGA SATUAN'!#REF!</definedName>
    <definedName name="triplek3mm" localSheetId="7">'[7]HARGA SATUAN'!#REF!</definedName>
    <definedName name="triplek3mm" localSheetId="6">'[7]HARGA SATUAN'!#REF!</definedName>
    <definedName name="triplek3mm" localSheetId="5">'[7]HARGA SATUAN'!#REF!</definedName>
    <definedName name="triplek3mm" localSheetId="4">'[7]HARGA SATUAN'!#REF!</definedName>
    <definedName name="triplek3mm" localSheetId="11">'[7]HARGA SATUAN'!#REF!</definedName>
    <definedName name="triplek3mm" localSheetId="10">'[7]HARGA SATUAN'!#REF!</definedName>
    <definedName name="triplek3mm" localSheetId="1">'[7]HARGA SATUAN'!#REF!</definedName>
    <definedName name="triplek3mm" localSheetId="0">'[7]HARGA SATUAN'!#REF!</definedName>
    <definedName name="triplek3mm">'[7]HARGA SATUAN'!#REF!</definedName>
    <definedName name="triplek6mm" localSheetId="3">'[7]HARGA SATUAN'!#REF!</definedName>
    <definedName name="triplek6mm" localSheetId="2">'[7]HARGA SATUAN'!#REF!</definedName>
    <definedName name="triplek6mm" localSheetId="7">'[7]HARGA SATUAN'!#REF!</definedName>
    <definedName name="triplek6mm" localSheetId="6">'[7]HARGA SATUAN'!#REF!</definedName>
    <definedName name="triplek6mm" localSheetId="5">'[7]HARGA SATUAN'!#REF!</definedName>
    <definedName name="triplek6mm" localSheetId="4">'[7]HARGA SATUAN'!#REF!</definedName>
    <definedName name="triplek6mm" localSheetId="11">'[7]HARGA SATUAN'!#REF!</definedName>
    <definedName name="triplek6mm" localSheetId="10">'[7]HARGA SATUAN'!#REF!</definedName>
    <definedName name="triplek6mm" localSheetId="1">'[7]HARGA SATUAN'!#REF!</definedName>
    <definedName name="triplek6mm" localSheetId="0">'[7]HARGA SATUAN'!#REF!</definedName>
    <definedName name="triplek6mm">'[7]HARGA SATUAN'!#REF!</definedName>
    <definedName name="TRIX" localSheetId="3">#REF!</definedName>
    <definedName name="TRIX" localSheetId="2">#REF!</definedName>
    <definedName name="TRIX" localSheetId="7">#REF!</definedName>
    <definedName name="TRIX" localSheetId="6">#REF!</definedName>
    <definedName name="TRIX" localSheetId="5">#REF!</definedName>
    <definedName name="TRIX" localSheetId="4">#REF!</definedName>
    <definedName name="TRIX" localSheetId="13">#REF!</definedName>
    <definedName name="TRIX" localSheetId="12">#REF!</definedName>
    <definedName name="TRIX" localSheetId="11">#REF!</definedName>
    <definedName name="TRIX" localSheetId="10">#REF!</definedName>
    <definedName name="TRIX" localSheetId="1">#REF!</definedName>
    <definedName name="TRIX" localSheetId="0">#REF!</definedName>
    <definedName name="TRIX">#REF!</definedName>
    <definedName name="truck">[20]S.UPAH!$I$38</definedName>
    <definedName name="TUKANG" localSheetId="3">#REF!</definedName>
    <definedName name="TUKANG" localSheetId="2">#REF!</definedName>
    <definedName name="TUKANG" localSheetId="7">#REF!</definedName>
    <definedName name="TUKANG" localSheetId="6">#REF!</definedName>
    <definedName name="TUKANG" localSheetId="5">#REF!</definedName>
    <definedName name="TUKANG" localSheetId="4">#REF!</definedName>
    <definedName name="TUKANG" localSheetId="13">#REF!</definedName>
    <definedName name="TUKANG" localSheetId="12">#REF!</definedName>
    <definedName name="TUKANG" localSheetId="11">#REF!</definedName>
    <definedName name="TUKANG" localSheetId="10">#REF!</definedName>
    <definedName name="TUKANG" localSheetId="1">#REF!</definedName>
    <definedName name="TUKANG" localSheetId="0">#REF!</definedName>
    <definedName name="TUKANG">#REF!</definedName>
    <definedName name="u_mrtr">[16]HSATUAN!$H$202</definedName>
    <definedName name="u_scred">[16]HSATUAN!$H$204</definedName>
    <definedName name="uklngb" localSheetId="3">'[2]SPREAD SHEET'!#REF!</definedName>
    <definedName name="uklngb" localSheetId="2">'[2]SPREAD SHEET'!#REF!</definedName>
    <definedName name="uklngb" localSheetId="7">'[2]SPREAD SHEET'!#REF!</definedName>
    <definedName name="uklngb" localSheetId="6">'[2]SPREAD SHEET'!#REF!</definedName>
    <definedName name="uklngb" localSheetId="5">'[2]SPREAD SHEET'!#REF!</definedName>
    <definedName name="uklngb" localSheetId="4">'[2]SPREAD SHEET'!#REF!</definedName>
    <definedName name="uklngb" localSheetId="11">'[2]SPREAD SHEET'!#REF!</definedName>
    <definedName name="uklngb" localSheetId="10">'[2]SPREAD SHEET'!#REF!</definedName>
    <definedName name="uklngb" localSheetId="1">'[2]SPREAD SHEET'!#REF!</definedName>
    <definedName name="uklngb" localSheetId="0">'[2]SPREAD SHEET'!#REF!</definedName>
    <definedName name="uklngb">'[2]SPREAD SHEET'!#REF!</definedName>
    <definedName name="upahbesi">[5]S.UPAH!$J$31</definedName>
    <definedName name="upahcerocok">[5]S.UPAH!$J$33</definedName>
    <definedName name="upahfabrikasibegi">'[24]DAF-UPAH'!$E$23</definedName>
    <definedName name="upasbt">'[7]HARGA SATUAN'!$G$97</definedName>
    <definedName name="upasbtkl" localSheetId="3">'[7]HARGA SATUAN'!#REF!</definedName>
    <definedName name="upasbtkl" localSheetId="2">'[7]HARGA SATUAN'!#REF!</definedName>
    <definedName name="upasbtkl" localSheetId="7">'[7]HARGA SATUAN'!#REF!</definedName>
    <definedName name="upasbtkl" localSheetId="6">'[7]HARGA SATUAN'!#REF!</definedName>
    <definedName name="upasbtkl" localSheetId="5">'[7]HARGA SATUAN'!#REF!</definedName>
    <definedName name="upasbtkl" localSheetId="4">'[7]HARGA SATUAN'!#REF!</definedName>
    <definedName name="upasbtkl" localSheetId="11">'[7]HARGA SATUAN'!#REF!</definedName>
    <definedName name="upasbtkl" localSheetId="10">'[7]HARGA SATUAN'!#REF!</definedName>
    <definedName name="upasbtkl" localSheetId="1">'[7]HARGA SATUAN'!#REF!</definedName>
    <definedName name="upasbtkl" localSheetId="0">'[7]HARGA SATUAN'!#REF!</definedName>
    <definedName name="upasbtkl">'[7]HARGA SATUAN'!#REF!</definedName>
    <definedName name="uphbatcopondsi">[6]Sheet1!$H$204</definedName>
    <definedName name="uphbesi">[16]HSATUAN!$H$182</definedName>
    <definedName name="uphlantkrj">[16]HSATUAN!$H$184</definedName>
    <definedName name="uplesteran">'[7]HARGA SATUAN'!$G$98</definedName>
    <definedName name="urin">[12]harsat!$H$59</definedName>
    <definedName name="urugpsr">[6]Sheet1!$H$184</definedName>
    <definedName name="US" localSheetId="3">'[11]H-BHN'!#REF!</definedName>
    <definedName name="US" localSheetId="2">'[11]H-BHN'!#REF!</definedName>
    <definedName name="US" localSheetId="7">'[11]H-BHN'!#REF!</definedName>
    <definedName name="US" localSheetId="6">'[11]H-BHN'!#REF!</definedName>
    <definedName name="US" localSheetId="5">'[11]H-BHN'!#REF!</definedName>
    <definedName name="US" localSheetId="4">'[11]H-BHN'!#REF!</definedName>
    <definedName name="US" localSheetId="11">'[11]H-BHN'!#REF!</definedName>
    <definedName name="US" localSheetId="10">'[11]H-BHN'!#REF!</definedName>
    <definedName name="US" localSheetId="1">'[11]H-BHN'!#REF!</definedName>
    <definedName name="US" localSheetId="0">'[11]H-BHN'!#REF!</definedName>
    <definedName name="US">'[11]H-BHN'!#REF!</definedName>
    <definedName name="uu" localSheetId="3">'[2]SPREAD SHEET'!#REF!</definedName>
    <definedName name="uu" localSheetId="2">'[2]SPREAD SHEET'!#REF!</definedName>
    <definedName name="uu" localSheetId="7">'[2]SPREAD SHEET'!#REF!</definedName>
    <definedName name="uu" localSheetId="6">'[2]SPREAD SHEET'!#REF!</definedName>
    <definedName name="uu" localSheetId="5">'[2]SPREAD SHEET'!#REF!</definedName>
    <definedName name="uu" localSheetId="4">'[2]SPREAD SHEET'!#REF!</definedName>
    <definedName name="uu" localSheetId="11">'[2]SPREAD SHEET'!#REF!</definedName>
    <definedName name="uu" localSheetId="10">'[2]SPREAD SHEET'!#REF!</definedName>
    <definedName name="uu" localSheetId="1">'[2]SPREAD SHEET'!#REF!</definedName>
    <definedName name="uu" localSheetId="0">'[2]SPREAD SHEET'!#REF!</definedName>
    <definedName name="uu">'[2]SPREAD SHEET'!#REF!</definedName>
    <definedName name="uurugkbl" localSheetId="3">'[7]HARGA SATUAN'!#REF!</definedName>
    <definedName name="uurugkbl" localSheetId="2">'[7]HARGA SATUAN'!#REF!</definedName>
    <definedName name="uurugkbl" localSheetId="7">'[7]HARGA SATUAN'!#REF!</definedName>
    <definedName name="uurugkbl" localSheetId="6">'[7]HARGA SATUAN'!#REF!</definedName>
    <definedName name="uurugkbl" localSheetId="5">'[7]HARGA SATUAN'!#REF!</definedName>
    <definedName name="uurugkbl" localSheetId="4">'[7]HARGA SATUAN'!#REF!</definedName>
    <definedName name="uurugkbl" localSheetId="11">'[7]HARGA SATUAN'!#REF!</definedName>
    <definedName name="uurugkbl" localSheetId="10">'[7]HARGA SATUAN'!#REF!</definedName>
    <definedName name="uurugkbl" localSheetId="1">'[7]HARGA SATUAN'!#REF!</definedName>
    <definedName name="uurugkbl" localSheetId="0">'[7]HARGA SATUAN'!#REF!</definedName>
    <definedName name="uurugkbl">'[7]HARGA SATUAN'!#REF!</definedName>
    <definedName name="uurugsrt" localSheetId="3">'[7]HARGA SATUAN'!#REF!</definedName>
    <definedName name="uurugsrt" localSheetId="2">'[7]HARGA SATUAN'!#REF!</definedName>
    <definedName name="uurugsrt" localSheetId="7">'[7]HARGA SATUAN'!#REF!</definedName>
    <definedName name="uurugsrt" localSheetId="6">'[7]HARGA SATUAN'!#REF!</definedName>
    <definedName name="uurugsrt" localSheetId="5">'[7]HARGA SATUAN'!#REF!</definedName>
    <definedName name="uurugsrt" localSheetId="4">'[7]HARGA SATUAN'!#REF!</definedName>
    <definedName name="uurugsrt" localSheetId="11">'[7]HARGA SATUAN'!#REF!</definedName>
    <definedName name="uurugsrt" localSheetId="10">'[7]HARGA SATUAN'!#REF!</definedName>
    <definedName name="uurugsrt" localSheetId="1">'[7]HARGA SATUAN'!#REF!</definedName>
    <definedName name="uurugsrt" localSheetId="0">'[7]HARGA SATUAN'!#REF!</definedName>
    <definedName name="uurugsrt">'[7]HARGA SATUAN'!#REF!</definedName>
    <definedName name="uuu" localSheetId="3">'[2]SPREAD SHEET'!#REF!</definedName>
    <definedName name="uuu" localSheetId="2">'[2]SPREAD SHEET'!#REF!</definedName>
    <definedName name="uuu" localSheetId="7">'[2]SPREAD SHEET'!#REF!</definedName>
    <definedName name="uuu" localSheetId="6">'[2]SPREAD SHEET'!#REF!</definedName>
    <definedName name="uuu" localSheetId="5">'[2]SPREAD SHEET'!#REF!</definedName>
    <definedName name="uuu" localSheetId="4">'[2]SPREAD SHEET'!#REF!</definedName>
    <definedName name="uuu" localSheetId="11">'[2]SPREAD SHEET'!#REF!</definedName>
    <definedName name="uuu" localSheetId="10">'[2]SPREAD SHEET'!#REF!</definedName>
    <definedName name="uuu" localSheetId="1">'[2]SPREAD SHEET'!#REF!</definedName>
    <definedName name="uuu" localSheetId="0">'[2]SPREAD SHEET'!#REF!</definedName>
    <definedName name="uuu">'[2]SPREAD SHEET'!#REF!</definedName>
    <definedName name="uuuu" localSheetId="3">'[2]SPREAD SHEET'!#REF!</definedName>
    <definedName name="uuuu" localSheetId="2">'[2]SPREAD SHEET'!#REF!</definedName>
    <definedName name="uuuu" localSheetId="7">'[2]SPREAD SHEET'!#REF!</definedName>
    <definedName name="uuuu" localSheetId="6">'[2]SPREAD SHEET'!#REF!</definedName>
    <definedName name="uuuu" localSheetId="5">'[2]SPREAD SHEET'!#REF!</definedName>
    <definedName name="uuuu" localSheetId="4">'[2]SPREAD SHEET'!#REF!</definedName>
    <definedName name="uuuu" localSheetId="11">'[2]SPREAD SHEET'!#REF!</definedName>
    <definedName name="uuuu" localSheetId="10">'[2]SPREAD SHEET'!#REF!</definedName>
    <definedName name="uuuu" localSheetId="1">'[2]SPREAD SHEET'!#REF!</definedName>
    <definedName name="uuuu" localSheetId="0">'[2]SPREAD SHEET'!#REF!</definedName>
    <definedName name="uuuu">'[2]SPREAD SHEET'!#REF!</definedName>
    <definedName name="uuuuu" localSheetId="3">'[2]SPREAD SHEET'!#REF!</definedName>
    <definedName name="uuuuu" localSheetId="2">'[2]SPREAD SHEET'!#REF!</definedName>
    <definedName name="uuuuu" localSheetId="7">'[2]SPREAD SHEET'!#REF!</definedName>
    <definedName name="uuuuu" localSheetId="6">'[2]SPREAD SHEET'!#REF!</definedName>
    <definedName name="uuuuu" localSheetId="5">'[2]SPREAD SHEET'!#REF!</definedName>
    <definedName name="uuuuu" localSheetId="4">'[2]SPREAD SHEET'!#REF!</definedName>
    <definedName name="uuuuu" localSheetId="11">'[2]SPREAD SHEET'!#REF!</definedName>
    <definedName name="uuuuu" localSheetId="10">'[2]SPREAD SHEET'!#REF!</definedName>
    <definedName name="uuuuu" localSheetId="1">'[2]SPREAD SHEET'!#REF!</definedName>
    <definedName name="uuuuu" localSheetId="0">'[2]SPREAD SHEET'!#REF!</definedName>
    <definedName name="uuuuu">'[2]SPREAD SHEET'!#REF!</definedName>
    <definedName name="uuuuuu" localSheetId="3">'[2]SPREAD SHEET'!#REF!</definedName>
    <definedName name="uuuuuu" localSheetId="2">'[2]SPREAD SHEET'!#REF!</definedName>
    <definedName name="uuuuuu" localSheetId="7">'[2]SPREAD SHEET'!#REF!</definedName>
    <definedName name="uuuuuu" localSheetId="6">'[2]SPREAD SHEET'!#REF!</definedName>
    <definedName name="uuuuuu" localSheetId="5">'[2]SPREAD SHEET'!#REF!</definedName>
    <definedName name="uuuuuu" localSheetId="4">'[2]SPREAD SHEET'!#REF!</definedName>
    <definedName name="uuuuuu" localSheetId="11">'[2]SPREAD SHEET'!#REF!</definedName>
    <definedName name="uuuuuu" localSheetId="10">'[2]SPREAD SHEET'!#REF!</definedName>
    <definedName name="uuuuuu" localSheetId="1">'[2]SPREAD SHEET'!#REF!</definedName>
    <definedName name="uuuuuu" localSheetId="0">'[2]SPREAD SHEET'!#REF!</definedName>
    <definedName name="uuuuuu">'[2]SPREAD SHEET'!#REF!</definedName>
    <definedName name="uws">[41]HSATUAN!$H$206</definedName>
    <definedName name="v" localSheetId="3">#REF!</definedName>
    <definedName name="v" localSheetId="2">#REF!</definedName>
    <definedName name="v" localSheetId="7">#REF!</definedName>
    <definedName name="v" localSheetId="6">#REF!</definedName>
    <definedName name="v" localSheetId="5">#REF!</definedName>
    <definedName name="v" localSheetId="4">#REF!</definedName>
    <definedName name="v" localSheetId="13">#REF!</definedName>
    <definedName name="v" localSheetId="12">#REF!</definedName>
    <definedName name="v" localSheetId="11">#REF!</definedName>
    <definedName name="v" localSheetId="10">#REF!</definedName>
    <definedName name="v" localSheetId="1">#REF!</definedName>
    <definedName name="v" localSheetId="0">#REF!</definedName>
    <definedName name="v">#REF!</definedName>
    <definedName name="vibrator" localSheetId="3">#REF!</definedName>
    <definedName name="vibrator" localSheetId="2">#REF!</definedName>
    <definedName name="vibrator" localSheetId="7">#REF!</definedName>
    <definedName name="vibrator" localSheetId="6">#REF!</definedName>
    <definedName name="vibrator" localSheetId="5">#REF!</definedName>
    <definedName name="vibrator" localSheetId="4">#REF!</definedName>
    <definedName name="vibrator" localSheetId="13">#REF!</definedName>
    <definedName name="vibrator" localSheetId="12">#REF!</definedName>
    <definedName name="vibrator" localSheetId="11">#REF!</definedName>
    <definedName name="vibrator" localSheetId="10">#REF!</definedName>
    <definedName name="vibrator" localSheetId="1">#REF!</definedName>
    <definedName name="vibrator" localSheetId="0">#REF!</definedName>
    <definedName name="vibrator">#REF!</definedName>
    <definedName name="vibro" localSheetId="3">#REF!</definedName>
    <definedName name="vibro" localSheetId="2">#REF!</definedName>
    <definedName name="vibro" localSheetId="7">#REF!</definedName>
    <definedName name="vibro" localSheetId="6">#REF!</definedName>
    <definedName name="vibro" localSheetId="5">#REF!</definedName>
    <definedName name="vibro" localSheetId="4">#REF!</definedName>
    <definedName name="vibro" localSheetId="13">#REF!</definedName>
    <definedName name="vibro" localSheetId="12">#REF!</definedName>
    <definedName name="vibro" localSheetId="11">#REF!</definedName>
    <definedName name="vibro" localSheetId="10">#REF!</definedName>
    <definedName name="vibro" localSheetId="1">#REF!</definedName>
    <definedName name="vibro" localSheetId="0">#REF!</definedName>
    <definedName name="vibro">#REF!</definedName>
    <definedName name="vinyl">[27]Rekap!$H$41</definedName>
    <definedName name="w">'[6]DAF-5'!$I$221</definedName>
    <definedName name="waterprof">'[6]DAF-5'!$I$68</definedName>
    <definedName name="waterproofig" localSheetId="3">'[24]DAF-BAHAN'!#REF!</definedName>
    <definedName name="waterproofig" localSheetId="2">'[24]DAF-BAHAN'!#REF!</definedName>
    <definedName name="waterproofig" localSheetId="7">'[24]DAF-BAHAN'!#REF!</definedName>
    <definedName name="waterproofig" localSheetId="6">'[24]DAF-BAHAN'!#REF!</definedName>
    <definedName name="waterproofig" localSheetId="5">'[24]DAF-BAHAN'!#REF!</definedName>
    <definedName name="waterproofig" localSheetId="4">'[24]DAF-BAHAN'!#REF!</definedName>
    <definedName name="waterproofig" localSheetId="11">'[24]DAF-BAHAN'!#REF!</definedName>
    <definedName name="waterproofig" localSheetId="10">'[24]DAF-BAHAN'!#REF!</definedName>
    <definedName name="waterproofig" localSheetId="1">'[24]DAF-BAHAN'!#REF!</definedName>
    <definedName name="waterproofig" localSheetId="0">'[24]DAF-BAHAN'!#REF!</definedName>
    <definedName name="waterproofig">'[24]DAF-BAHAN'!#REF!</definedName>
    <definedName name="wc_2000">'[6]DAF-5'!$I$89</definedName>
    <definedName name="wf">[6]Sheet1!$H$65</definedName>
    <definedName name="wl">[14]HDasar!$H$43</definedName>
    <definedName name="wm_6">[17]harsat!$H$16</definedName>
    <definedName name="wterprofbahan">[6]Sheet1!$H$36</definedName>
    <definedName name="wterstop">'[6]DAF-5'!$I$75</definedName>
    <definedName name="wterstopbahan">[6]Sheet1!$H$37</definedName>
    <definedName name="www" localSheetId="3">'[2]SPREAD SHEET'!#REF!</definedName>
    <definedName name="www" localSheetId="2">'[2]SPREAD SHEET'!#REF!</definedName>
    <definedName name="www" localSheetId="7">'[2]SPREAD SHEET'!#REF!</definedName>
    <definedName name="www" localSheetId="6">'[2]SPREAD SHEET'!#REF!</definedName>
    <definedName name="www" localSheetId="5">'[2]SPREAD SHEET'!#REF!</definedName>
    <definedName name="www" localSheetId="4">'[2]SPREAD SHEET'!#REF!</definedName>
    <definedName name="www" localSheetId="11">'[2]SPREAD SHEET'!#REF!</definedName>
    <definedName name="www" localSheetId="10">'[2]SPREAD SHEET'!#REF!</definedName>
    <definedName name="www" localSheetId="1">'[2]SPREAD SHEET'!#REF!</definedName>
    <definedName name="www" localSheetId="0">'[2]SPREAD SHEET'!#REF!</definedName>
    <definedName name="www">'[2]SPREAD SHEET'!#REF!</definedName>
    <definedName name="wwww" localSheetId="3">'[2]SPREAD SHEET'!#REF!</definedName>
    <definedName name="wwww" localSheetId="2">'[2]SPREAD SHEET'!#REF!</definedName>
    <definedName name="wwww" localSheetId="7">'[2]SPREAD SHEET'!#REF!</definedName>
    <definedName name="wwww" localSheetId="6">'[2]SPREAD SHEET'!#REF!</definedName>
    <definedName name="wwww" localSheetId="5">'[2]SPREAD SHEET'!#REF!</definedName>
    <definedName name="wwww" localSheetId="4">'[2]SPREAD SHEET'!#REF!</definedName>
    <definedName name="wwww" localSheetId="11">'[2]SPREAD SHEET'!#REF!</definedName>
    <definedName name="wwww" localSheetId="10">'[2]SPREAD SHEET'!#REF!</definedName>
    <definedName name="wwww" localSheetId="1">'[2]SPREAD SHEET'!#REF!</definedName>
    <definedName name="wwww" localSheetId="0">'[2]SPREAD SHEET'!#REF!</definedName>
    <definedName name="wwww">'[2]SPREAD SHEET'!#REF!</definedName>
    <definedName name="wwwww" localSheetId="3">'[2]SPREAD SHEET'!#REF!</definedName>
    <definedName name="wwwww" localSheetId="2">'[2]SPREAD SHEET'!#REF!</definedName>
    <definedName name="wwwww" localSheetId="7">'[2]SPREAD SHEET'!#REF!</definedName>
    <definedName name="wwwww" localSheetId="6">'[2]SPREAD SHEET'!#REF!</definedName>
    <definedName name="wwwww" localSheetId="5">'[2]SPREAD SHEET'!#REF!</definedName>
    <definedName name="wwwww" localSheetId="4">'[2]SPREAD SHEET'!#REF!</definedName>
    <definedName name="wwwww" localSheetId="11">'[2]SPREAD SHEET'!#REF!</definedName>
    <definedName name="wwwww" localSheetId="10">'[2]SPREAD SHEET'!#REF!</definedName>
    <definedName name="wwwww" localSheetId="1">'[2]SPREAD SHEET'!#REF!</definedName>
    <definedName name="wwwww" localSheetId="0">'[2]SPREAD SHEET'!#REF!</definedName>
    <definedName name="wwwww">'[2]SPREAD SHEET'!#REF!</definedName>
    <definedName name="wwwwwwwww" localSheetId="3">'[2]SPREAD SHEET'!#REF!</definedName>
    <definedName name="wwwwwwwww" localSheetId="2">'[2]SPREAD SHEET'!#REF!</definedName>
    <definedName name="wwwwwwwww" localSheetId="7">'[2]SPREAD SHEET'!#REF!</definedName>
    <definedName name="wwwwwwwww" localSheetId="6">'[2]SPREAD SHEET'!#REF!</definedName>
    <definedName name="wwwwwwwww" localSheetId="5">'[2]SPREAD SHEET'!#REF!</definedName>
    <definedName name="wwwwwwwww" localSheetId="4">'[2]SPREAD SHEET'!#REF!</definedName>
    <definedName name="wwwwwwwww" localSheetId="11">'[2]SPREAD SHEET'!#REF!</definedName>
    <definedName name="wwwwwwwww" localSheetId="10">'[2]SPREAD SHEET'!#REF!</definedName>
    <definedName name="wwwwwwwww" localSheetId="1">'[2]SPREAD SHEET'!#REF!</definedName>
    <definedName name="wwwwwwwww" localSheetId="0">'[2]SPREAD SHEET'!#REF!</definedName>
    <definedName name="wwwwwwwww">'[2]SPREAD SHEET'!#REF!</definedName>
  </definedNames>
  <calcPr calcId="162913"/>
</workbook>
</file>

<file path=xl/calcChain.xml><?xml version="1.0" encoding="utf-8"?>
<calcChain xmlns="http://schemas.openxmlformats.org/spreadsheetml/2006/main">
  <c r="DH40" i="9" l="1"/>
  <c r="DH41" i="9"/>
  <c r="DH42" i="9"/>
  <c r="DH43" i="9"/>
  <c r="DH44" i="9"/>
  <c r="DH45" i="9"/>
  <c r="DH46" i="9"/>
  <c r="DH47" i="9"/>
  <c r="DH48" i="9"/>
  <c r="DH49" i="9"/>
  <c r="DH50" i="9"/>
  <c r="DH51" i="9"/>
  <c r="DH52" i="9"/>
  <c r="DH53" i="9"/>
  <c r="DH54" i="9"/>
  <c r="DH55" i="9"/>
  <c r="DH56" i="9"/>
  <c r="DH57" i="9"/>
  <c r="DH58" i="9"/>
  <c r="DH59" i="9"/>
  <c r="DH60" i="9"/>
  <c r="DH61" i="9"/>
  <c r="DH62" i="9"/>
  <c r="DH63" i="9"/>
  <c r="DH64" i="9"/>
  <c r="DH65" i="9"/>
  <c r="DH66" i="9"/>
  <c r="DH67" i="9"/>
  <c r="DH68" i="9"/>
  <c r="DH69" i="9"/>
  <c r="DH70" i="9"/>
  <c r="DH71" i="9"/>
  <c r="DH72" i="9"/>
  <c r="DH73" i="9"/>
  <c r="DH74" i="9"/>
  <c r="DH75" i="9"/>
  <c r="DH76" i="9"/>
  <c r="DH77" i="9"/>
  <c r="DH78" i="9"/>
  <c r="DH79" i="9"/>
  <c r="DH80" i="9"/>
  <c r="DH81" i="9"/>
  <c r="DH82" i="9"/>
  <c r="DH83" i="9"/>
  <c r="DH84" i="9"/>
  <c r="DH85" i="9"/>
  <c r="DH86" i="9"/>
  <c r="DH87" i="9"/>
  <c r="DH88" i="9"/>
  <c r="DH89" i="9"/>
  <c r="DH90" i="9"/>
  <c r="DH91" i="9"/>
  <c r="DH92" i="9"/>
  <c r="DH93" i="9"/>
  <c r="DH94" i="9"/>
  <c r="DH95" i="9"/>
  <c r="DH96" i="9"/>
  <c r="DH97" i="9"/>
  <c r="DH98" i="9"/>
  <c r="DH99" i="9"/>
  <c r="DH100" i="9"/>
  <c r="DH101" i="9"/>
  <c r="DH102" i="9"/>
  <c r="DH103" i="9"/>
  <c r="DH104" i="9"/>
  <c r="DH105" i="9"/>
  <c r="DH106" i="9"/>
  <c r="DH107" i="9"/>
  <c r="DH108" i="9"/>
  <c r="DH109" i="9"/>
  <c r="DH110" i="9"/>
  <c r="DH111" i="9"/>
  <c r="DH112" i="9"/>
  <c r="DH113" i="9"/>
  <c r="DH114" i="9"/>
  <c r="DH115" i="9"/>
  <c r="DH116" i="9"/>
  <c r="DH117" i="9"/>
  <c r="DH118" i="9"/>
  <c r="DH119" i="9"/>
  <c r="DH120" i="9"/>
  <c r="DH121" i="9"/>
  <c r="DH122" i="9"/>
  <c r="DH123" i="9"/>
  <c r="DH124" i="9"/>
  <c r="DH125" i="9"/>
  <c r="DH126" i="9"/>
  <c r="DH127" i="9"/>
  <c r="DH128" i="9"/>
  <c r="DH129" i="9"/>
  <c r="DH130" i="9"/>
  <c r="DH131" i="9"/>
  <c r="DH132" i="9"/>
  <c r="DH133" i="9"/>
  <c r="DH134" i="9"/>
  <c r="DH135" i="9"/>
  <c r="DH136" i="9"/>
  <c r="DH137" i="9"/>
  <c r="DH138" i="9"/>
  <c r="DH139" i="9"/>
  <c r="DH140" i="9"/>
  <c r="DH141" i="9"/>
  <c r="DH142" i="9"/>
  <c r="DH143" i="9"/>
  <c r="DH144" i="9"/>
  <c r="DH145" i="9"/>
  <c r="DH146" i="9"/>
  <c r="DH147" i="9"/>
  <c r="DH148" i="9"/>
  <c r="DH149" i="9"/>
  <c r="DH150" i="9"/>
  <c r="DH151" i="9"/>
  <c r="DH152" i="9"/>
  <c r="DH153" i="9"/>
  <c r="DH154" i="9"/>
  <c r="DH155" i="9"/>
  <c r="DH156" i="9"/>
  <c r="DH157" i="9"/>
  <c r="DH158" i="9"/>
  <c r="DH159" i="9"/>
  <c r="DH160" i="9"/>
  <c r="DH161" i="9"/>
  <c r="DH162" i="9"/>
  <c r="DH163" i="9"/>
  <c r="DH164" i="9"/>
  <c r="DH165" i="9"/>
  <c r="DH166" i="9"/>
  <c r="DH167" i="9"/>
  <c r="DH168" i="9"/>
  <c r="DH169" i="9"/>
  <c r="DH170" i="9"/>
  <c r="DH171" i="9"/>
  <c r="DH172" i="9"/>
  <c r="DH173" i="9"/>
  <c r="DH174" i="9"/>
  <c r="DH175" i="9"/>
  <c r="DH176" i="9"/>
  <c r="DH177" i="9"/>
  <c r="DH178" i="9"/>
  <c r="DH179" i="9"/>
  <c r="DH180" i="9"/>
  <c r="DH181" i="9"/>
  <c r="DH182" i="9"/>
  <c r="DH183" i="9"/>
  <c r="DH184" i="9"/>
  <c r="DH185" i="9"/>
  <c r="DH186" i="9"/>
  <c r="DH187" i="9"/>
  <c r="DH188" i="9"/>
  <c r="DH189" i="9"/>
  <c r="DH190" i="9"/>
  <c r="DH191" i="9"/>
  <c r="DH192" i="9"/>
  <c r="DH193" i="9"/>
  <c r="DH194" i="9"/>
  <c r="DH195" i="9"/>
  <c r="DH196" i="9"/>
  <c r="DH197" i="9"/>
  <c r="DH198" i="9"/>
  <c r="DH199" i="9"/>
  <c r="DH200" i="9"/>
  <c r="DH201" i="9"/>
  <c r="DH202" i="9"/>
  <c r="DH203" i="9"/>
  <c r="DH204" i="9"/>
  <c r="DH205" i="9"/>
  <c r="DH206" i="9"/>
  <c r="DH207" i="9"/>
  <c r="DH208" i="9"/>
  <c r="DH209" i="9"/>
  <c r="DH210" i="9"/>
  <c r="DH211" i="9"/>
  <c r="DH212" i="9"/>
  <c r="DH213" i="9"/>
  <c r="DH214" i="9"/>
  <c r="DH215" i="9"/>
  <c r="DH216" i="9"/>
  <c r="DH217" i="9"/>
  <c r="DH218" i="9"/>
  <c r="DH219" i="9"/>
  <c r="DH220" i="9"/>
  <c r="DH221" i="9"/>
  <c r="DH222" i="9"/>
  <c r="DH223" i="9"/>
  <c r="DH224" i="9"/>
  <c r="DH225" i="9"/>
  <c r="DH226" i="9"/>
  <c r="DH227" i="9"/>
  <c r="DH228" i="9"/>
  <c r="DH229" i="9"/>
  <c r="DH230" i="9"/>
  <c r="DH231" i="9"/>
  <c r="DH232" i="9"/>
  <c r="DH233" i="9"/>
  <c r="DH234" i="9"/>
  <c r="DH235" i="9"/>
  <c r="DH236" i="9"/>
  <c r="DH237" i="9"/>
  <c r="DH238" i="9"/>
  <c r="DH239" i="9"/>
  <c r="DH240" i="9"/>
  <c r="DH241" i="9"/>
  <c r="DH242" i="9"/>
  <c r="DH243" i="9"/>
  <c r="DH244" i="9"/>
  <c r="DH245" i="9"/>
  <c r="DH246" i="9"/>
  <c r="DH247" i="9"/>
  <c r="DH248" i="9"/>
  <c r="DH249" i="9"/>
  <c r="DH250" i="9"/>
  <c r="DH251" i="9"/>
  <c r="DH252" i="9"/>
  <c r="DH253" i="9"/>
  <c r="DH254" i="9"/>
  <c r="DH255" i="9"/>
  <c r="DH256" i="9"/>
  <c r="DH257" i="9"/>
  <c r="DH258" i="9"/>
  <c r="DH259" i="9"/>
  <c r="DH260" i="9"/>
  <c r="DH261" i="9"/>
  <c r="DH262" i="9"/>
  <c r="DH263" i="9"/>
  <c r="DH264" i="9"/>
  <c r="DH265" i="9"/>
  <c r="DH266" i="9"/>
  <c r="DH267" i="9"/>
  <c r="DH268" i="9"/>
  <c r="DH269" i="9"/>
  <c r="DH270" i="9"/>
  <c r="DH271" i="9"/>
  <c r="DH272" i="9"/>
  <c r="DH273" i="9"/>
  <c r="DH274" i="9"/>
  <c r="DH275" i="9"/>
  <c r="DH276" i="9"/>
  <c r="DH277" i="9"/>
  <c r="DH278" i="9"/>
  <c r="DH279" i="9"/>
  <c r="DH280" i="9"/>
  <c r="DH281" i="9"/>
  <c r="DH282" i="9"/>
  <c r="DH283" i="9"/>
  <c r="DH284" i="9"/>
  <c r="DH285" i="9"/>
  <c r="DH286" i="9"/>
  <c r="DH287" i="9"/>
  <c r="DH288" i="9"/>
  <c r="DH289" i="9"/>
  <c r="DH290" i="9"/>
  <c r="DH291" i="9"/>
  <c r="DH292" i="9"/>
  <c r="DH293" i="9"/>
  <c r="DH294" i="9"/>
  <c r="DH295" i="9"/>
  <c r="DH296" i="9"/>
  <c r="DH297" i="9"/>
  <c r="DH298" i="9"/>
  <c r="AC310" i="14"/>
  <c r="AG298" i="14"/>
  <c r="AC298" i="14"/>
  <c r="AD298" i="14" s="1"/>
  <c r="L298" i="14"/>
  <c r="J298" i="14"/>
  <c r="K298" i="14" s="1"/>
  <c r="O298" i="14" s="1"/>
  <c r="I298" i="14"/>
  <c r="H298" i="14"/>
  <c r="G298" i="14"/>
  <c r="AG297" i="14"/>
  <c r="AC297" i="14"/>
  <c r="AD297" i="14" s="1"/>
  <c r="L297" i="14"/>
  <c r="J297" i="14"/>
  <c r="K297" i="14" s="1"/>
  <c r="O297" i="14" s="1"/>
  <c r="I297" i="14"/>
  <c r="H297" i="14"/>
  <c r="G297" i="14"/>
  <c r="AG296" i="14"/>
  <c r="AC296" i="14"/>
  <c r="AD296" i="14" s="1"/>
  <c r="L296" i="14"/>
  <c r="J296" i="14"/>
  <c r="K296" i="14" s="1"/>
  <c r="O296" i="14" s="1"/>
  <c r="I296" i="14"/>
  <c r="H296" i="14"/>
  <c r="G296" i="14"/>
  <c r="AG295" i="14"/>
  <c r="AC295" i="14"/>
  <c r="AD295" i="14" s="1"/>
  <c r="L295" i="14"/>
  <c r="J295" i="14"/>
  <c r="K295" i="14" s="1"/>
  <c r="O295" i="14" s="1"/>
  <c r="I295" i="14"/>
  <c r="H295" i="14"/>
  <c r="G295" i="14"/>
  <c r="AG294" i="14"/>
  <c r="AC294" i="14"/>
  <c r="AD294" i="14" s="1"/>
  <c r="L294" i="14"/>
  <c r="J294" i="14"/>
  <c r="K294" i="14" s="1"/>
  <c r="O294" i="14" s="1"/>
  <c r="I294" i="14"/>
  <c r="H294" i="14"/>
  <c r="G294" i="14"/>
  <c r="AG293" i="14"/>
  <c r="AC293" i="14"/>
  <c r="AD293" i="14" s="1"/>
  <c r="L293" i="14"/>
  <c r="J293" i="14"/>
  <c r="K293" i="14" s="1"/>
  <c r="O293" i="14" s="1"/>
  <c r="I293" i="14"/>
  <c r="H293" i="14"/>
  <c r="G293" i="14"/>
  <c r="AG292" i="14"/>
  <c r="AC292" i="14"/>
  <c r="AD292" i="14" s="1"/>
  <c r="L292" i="14"/>
  <c r="J292" i="14"/>
  <c r="K292" i="14" s="1"/>
  <c r="O292" i="14" s="1"/>
  <c r="I292" i="14"/>
  <c r="H292" i="14"/>
  <c r="G292" i="14"/>
  <c r="AG291" i="14"/>
  <c r="AC291" i="14"/>
  <c r="AD291" i="14" s="1"/>
  <c r="L291" i="14"/>
  <c r="J291" i="14"/>
  <c r="K291" i="14" s="1"/>
  <c r="O291" i="14" s="1"/>
  <c r="I291" i="14"/>
  <c r="H291" i="14"/>
  <c r="G291" i="14"/>
  <c r="AG290" i="14"/>
  <c r="AC290" i="14"/>
  <c r="AD290" i="14" s="1"/>
  <c r="L290" i="14"/>
  <c r="J290" i="14"/>
  <c r="K290" i="14" s="1"/>
  <c r="O290" i="14" s="1"/>
  <c r="I290" i="14"/>
  <c r="H290" i="14"/>
  <c r="G290" i="14"/>
  <c r="AG289" i="14"/>
  <c r="AC289" i="14"/>
  <c r="AD289" i="14" s="1"/>
  <c r="L289" i="14"/>
  <c r="J289" i="14"/>
  <c r="K289" i="14" s="1"/>
  <c r="O289" i="14" s="1"/>
  <c r="I289" i="14"/>
  <c r="H289" i="14"/>
  <c r="G289" i="14"/>
  <c r="AG288" i="14"/>
  <c r="AC288" i="14"/>
  <c r="AD288" i="14" s="1"/>
  <c r="L288" i="14"/>
  <c r="J288" i="14"/>
  <c r="K288" i="14" s="1"/>
  <c r="I288" i="14"/>
  <c r="H288" i="14"/>
  <c r="G288" i="14"/>
  <c r="AG287" i="14"/>
  <c r="AC287" i="14"/>
  <c r="AD287" i="14" s="1"/>
  <c r="L287" i="14"/>
  <c r="J287" i="14"/>
  <c r="K287" i="14" s="1"/>
  <c r="I287" i="14"/>
  <c r="H287" i="14"/>
  <c r="G287" i="14"/>
  <c r="AG286" i="14"/>
  <c r="AC286" i="14"/>
  <c r="AD286" i="14" s="1"/>
  <c r="L286" i="14"/>
  <c r="K286" i="14"/>
  <c r="O286" i="14" s="1"/>
  <c r="J286" i="14"/>
  <c r="I286" i="14"/>
  <c r="H286" i="14"/>
  <c r="G286" i="14"/>
  <c r="AG285" i="14"/>
  <c r="AC285" i="14"/>
  <c r="AD285" i="14" s="1"/>
  <c r="L285" i="14"/>
  <c r="J285" i="14"/>
  <c r="K285" i="14" s="1"/>
  <c r="I285" i="14"/>
  <c r="H285" i="14"/>
  <c r="G285" i="14"/>
  <c r="AG284" i="14"/>
  <c r="AC284" i="14"/>
  <c r="AD284" i="14" s="1"/>
  <c r="L284" i="14"/>
  <c r="K284" i="14"/>
  <c r="O284" i="14" s="1"/>
  <c r="J284" i="14"/>
  <c r="I284" i="14"/>
  <c r="H284" i="14"/>
  <c r="G284" i="14"/>
  <c r="AG283" i="14"/>
  <c r="AC283" i="14"/>
  <c r="AD283" i="14" s="1"/>
  <c r="L283" i="14"/>
  <c r="J283" i="14"/>
  <c r="K283" i="14" s="1"/>
  <c r="I283" i="14"/>
  <c r="H283" i="14"/>
  <c r="G283" i="14"/>
  <c r="AG282" i="14"/>
  <c r="AC282" i="14"/>
  <c r="AD282" i="14" s="1"/>
  <c r="L282" i="14"/>
  <c r="K282" i="14"/>
  <c r="O282" i="14" s="1"/>
  <c r="J282" i="14"/>
  <c r="I282" i="14"/>
  <c r="H282" i="14"/>
  <c r="G282" i="14"/>
  <c r="AG281" i="14"/>
  <c r="AC281" i="14"/>
  <c r="AD281" i="14" s="1"/>
  <c r="L281" i="14"/>
  <c r="J281" i="14"/>
  <c r="K281" i="14" s="1"/>
  <c r="I281" i="14"/>
  <c r="H281" i="14"/>
  <c r="G281" i="14"/>
  <c r="AG280" i="14"/>
  <c r="AC280" i="14"/>
  <c r="AD280" i="14" s="1"/>
  <c r="L280" i="14"/>
  <c r="K280" i="14"/>
  <c r="O280" i="14" s="1"/>
  <c r="J280" i="14"/>
  <c r="I280" i="14"/>
  <c r="H280" i="14"/>
  <c r="G280" i="14"/>
  <c r="AG279" i="14"/>
  <c r="AC279" i="14"/>
  <c r="AD279" i="14" s="1"/>
  <c r="L279" i="14"/>
  <c r="J279" i="14"/>
  <c r="K279" i="14" s="1"/>
  <c r="I279" i="14"/>
  <c r="H279" i="14"/>
  <c r="G279" i="14"/>
  <c r="AG278" i="14"/>
  <c r="AC278" i="14"/>
  <c r="AD278" i="14" s="1"/>
  <c r="L278" i="14"/>
  <c r="K278" i="14"/>
  <c r="O278" i="14" s="1"/>
  <c r="J278" i="14"/>
  <c r="I278" i="14"/>
  <c r="H278" i="14"/>
  <c r="G278" i="14"/>
  <c r="AG277" i="14"/>
  <c r="AC277" i="14"/>
  <c r="AD277" i="14" s="1"/>
  <c r="L277" i="14"/>
  <c r="J277" i="14"/>
  <c r="K277" i="14" s="1"/>
  <c r="I277" i="14"/>
  <c r="H277" i="14"/>
  <c r="G277" i="14"/>
  <c r="AG276" i="14"/>
  <c r="AC276" i="14"/>
  <c r="AD276" i="14" s="1"/>
  <c r="L276" i="14"/>
  <c r="K276" i="14"/>
  <c r="O276" i="14" s="1"/>
  <c r="J276" i="14"/>
  <c r="I276" i="14"/>
  <c r="H276" i="14"/>
  <c r="G276" i="14"/>
  <c r="AG275" i="14"/>
  <c r="AC275" i="14"/>
  <c r="AD275" i="14" s="1"/>
  <c r="L275" i="14"/>
  <c r="J275" i="14"/>
  <c r="K275" i="14" s="1"/>
  <c r="I275" i="14"/>
  <c r="H275" i="14"/>
  <c r="G275" i="14"/>
  <c r="AG274" i="14"/>
  <c r="AC274" i="14"/>
  <c r="AD274" i="14" s="1"/>
  <c r="L274" i="14"/>
  <c r="K274" i="14"/>
  <c r="O274" i="14" s="1"/>
  <c r="J274" i="14"/>
  <c r="I274" i="14"/>
  <c r="H274" i="14"/>
  <c r="G274" i="14"/>
  <c r="AG273" i="14"/>
  <c r="AC273" i="14"/>
  <c r="AD273" i="14" s="1"/>
  <c r="L273" i="14"/>
  <c r="J273" i="14"/>
  <c r="K273" i="14" s="1"/>
  <c r="I273" i="14"/>
  <c r="H273" i="14"/>
  <c r="G273" i="14"/>
  <c r="AG272" i="14"/>
  <c r="AC272" i="14"/>
  <c r="AD272" i="14" s="1"/>
  <c r="L272" i="14"/>
  <c r="J272" i="14"/>
  <c r="K272" i="14" s="1"/>
  <c r="O272" i="14" s="1"/>
  <c r="I272" i="14"/>
  <c r="H272" i="14"/>
  <c r="G272" i="14"/>
  <c r="AG271" i="14"/>
  <c r="AC271" i="14"/>
  <c r="AD271" i="14" s="1"/>
  <c r="L271" i="14"/>
  <c r="J271" i="14"/>
  <c r="K271" i="14" s="1"/>
  <c r="O271" i="14" s="1"/>
  <c r="I271" i="14"/>
  <c r="H271" i="14"/>
  <c r="G271" i="14"/>
  <c r="AG270" i="14"/>
  <c r="AC270" i="14"/>
  <c r="AD270" i="14" s="1"/>
  <c r="L270" i="14"/>
  <c r="J270" i="14"/>
  <c r="K270" i="14" s="1"/>
  <c r="I270" i="14"/>
  <c r="H270" i="14"/>
  <c r="G270" i="14"/>
  <c r="AG269" i="14"/>
  <c r="AC269" i="14"/>
  <c r="AD269" i="14" s="1"/>
  <c r="L269" i="14"/>
  <c r="J269" i="14"/>
  <c r="K269" i="14" s="1"/>
  <c r="I269" i="14"/>
  <c r="H269" i="14"/>
  <c r="G269" i="14"/>
  <c r="AG268" i="14"/>
  <c r="AC268" i="14"/>
  <c r="AD268" i="14" s="1"/>
  <c r="L268" i="14"/>
  <c r="J268" i="14"/>
  <c r="K268" i="14" s="1"/>
  <c r="O268" i="14" s="1"/>
  <c r="I268" i="14"/>
  <c r="H268" i="14"/>
  <c r="G268" i="14"/>
  <c r="AG267" i="14"/>
  <c r="AC267" i="14"/>
  <c r="AD267" i="14" s="1"/>
  <c r="L267" i="14"/>
  <c r="J267" i="14"/>
  <c r="K267" i="14" s="1"/>
  <c r="O267" i="14" s="1"/>
  <c r="I267" i="14"/>
  <c r="H267" i="14"/>
  <c r="G267" i="14"/>
  <c r="AG266" i="14"/>
  <c r="AC266" i="14"/>
  <c r="AD266" i="14" s="1"/>
  <c r="L266" i="14"/>
  <c r="J266" i="14"/>
  <c r="K266" i="14" s="1"/>
  <c r="I266" i="14"/>
  <c r="H266" i="14"/>
  <c r="G266" i="14"/>
  <c r="AG265" i="14"/>
  <c r="AC265" i="14"/>
  <c r="AD265" i="14" s="1"/>
  <c r="L265" i="14"/>
  <c r="J265" i="14"/>
  <c r="K265" i="14" s="1"/>
  <c r="I265" i="14"/>
  <c r="H265" i="14"/>
  <c r="G265" i="14"/>
  <c r="AG264" i="14"/>
  <c r="AC264" i="14"/>
  <c r="AD264" i="14" s="1"/>
  <c r="L264" i="14"/>
  <c r="J264" i="14"/>
  <c r="K264" i="14" s="1"/>
  <c r="O264" i="14" s="1"/>
  <c r="I264" i="14"/>
  <c r="H264" i="14"/>
  <c r="G264" i="14"/>
  <c r="AG263" i="14"/>
  <c r="AC263" i="14"/>
  <c r="AD263" i="14" s="1"/>
  <c r="L263" i="14"/>
  <c r="J263" i="14"/>
  <c r="K263" i="14" s="1"/>
  <c r="I263" i="14"/>
  <c r="H263" i="14"/>
  <c r="G263" i="14"/>
  <c r="AG262" i="14"/>
  <c r="AC262" i="14"/>
  <c r="AD262" i="14" s="1"/>
  <c r="L262" i="14"/>
  <c r="J262" i="14"/>
  <c r="K262" i="14" s="1"/>
  <c r="I262" i="14"/>
  <c r="H262" i="14"/>
  <c r="G262" i="14"/>
  <c r="AG261" i="14"/>
  <c r="AC261" i="14"/>
  <c r="AD261" i="14" s="1"/>
  <c r="L261" i="14"/>
  <c r="J261" i="14"/>
  <c r="K261" i="14" s="1"/>
  <c r="I261" i="14"/>
  <c r="H261" i="14"/>
  <c r="G261" i="14"/>
  <c r="AG260" i="14"/>
  <c r="AC260" i="14"/>
  <c r="AD260" i="14" s="1"/>
  <c r="L260" i="14"/>
  <c r="J260" i="14"/>
  <c r="K260" i="14" s="1"/>
  <c r="O260" i="14" s="1"/>
  <c r="I260" i="14"/>
  <c r="H260" i="14"/>
  <c r="G260" i="14"/>
  <c r="AG259" i="14"/>
  <c r="AC259" i="14"/>
  <c r="AD259" i="14" s="1"/>
  <c r="L259" i="14"/>
  <c r="J259" i="14"/>
  <c r="K259" i="14" s="1"/>
  <c r="O259" i="14" s="1"/>
  <c r="I259" i="14"/>
  <c r="H259" i="14"/>
  <c r="G259" i="14"/>
  <c r="AG258" i="14"/>
  <c r="AC258" i="14"/>
  <c r="AD258" i="14" s="1"/>
  <c r="L258" i="14"/>
  <c r="J258" i="14"/>
  <c r="K258" i="14" s="1"/>
  <c r="I258" i="14"/>
  <c r="H258" i="14"/>
  <c r="G258" i="14"/>
  <c r="AG257" i="14"/>
  <c r="AC257" i="14"/>
  <c r="AD257" i="14" s="1"/>
  <c r="L257" i="14"/>
  <c r="J257" i="14"/>
  <c r="K257" i="14" s="1"/>
  <c r="I257" i="14"/>
  <c r="H257" i="14"/>
  <c r="G257" i="14"/>
  <c r="AG256" i="14"/>
  <c r="AC256" i="14"/>
  <c r="AD256" i="14" s="1"/>
  <c r="L256" i="14"/>
  <c r="J256" i="14"/>
  <c r="K256" i="14" s="1"/>
  <c r="O256" i="14" s="1"/>
  <c r="I256" i="14"/>
  <c r="H256" i="14"/>
  <c r="G256" i="14"/>
  <c r="AG255" i="14"/>
  <c r="AC255" i="14"/>
  <c r="AD255" i="14" s="1"/>
  <c r="L255" i="14"/>
  <c r="J255" i="14"/>
  <c r="K255" i="14" s="1"/>
  <c r="O255" i="14" s="1"/>
  <c r="I255" i="14"/>
  <c r="H255" i="14"/>
  <c r="G255" i="14"/>
  <c r="AG254" i="14"/>
  <c r="AC254" i="14"/>
  <c r="AD254" i="14" s="1"/>
  <c r="L254" i="14"/>
  <c r="J254" i="14"/>
  <c r="K254" i="14" s="1"/>
  <c r="I254" i="14"/>
  <c r="H254" i="14"/>
  <c r="G254" i="14"/>
  <c r="AG253" i="14"/>
  <c r="AC253" i="14"/>
  <c r="AD253" i="14" s="1"/>
  <c r="L253" i="14"/>
  <c r="J253" i="14"/>
  <c r="K253" i="14" s="1"/>
  <c r="I253" i="14"/>
  <c r="H253" i="14"/>
  <c r="G253" i="14"/>
  <c r="AG252" i="14"/>
  <c r="AC252" i="14"/>
  <c r="AD252" i="14" s="1"/>
  <c r="L252" i="14"/>
  <c r="J252" i="14"/>
  <c r="K252" i="14" s="1"/>
  <c r="O252" i="14" s="1"/>
  <c r="I252" i="14"/>
  <c r="H252" i="14"/>
  <c r="G252" i="14"/>
  <c r="AG251" i="14"/>
  <c r="AC251" i="14"/>
  <c r="AD251" i="14" s="1"/>
  <c r="L251" i="14"/>
  <c r="J251" i="14"/>
  <c r="K251" i="14" s="1"/>
  <c r="O251" i="14" s="1"/>
  <c r="I251" i="14"/>
  <c r="H251" i="14"/>
  <c r="G251" i="14"/>
  <c r="AG250" i="14"/>
  <c r="AC250" i="14"/>
  <c r="AD250" i="14" s="1"/>
  <c r="L250" i="14"/>
  <c r="J250" i="14"/>
  <c r="K250" i="14" s="1"/>
  <c r="I250" i="14"/>
  <c r="H250" i="14"/>
  <c r="G250" i="14"/>
  <c r="AG249" i="14"/>
  <c r="AC249" i="14"/>
  <c r="AD249" i="14" s="1"/>
  <c r="L249" i="14"/>
  <c r="J249" i="14"/>
  <c r="K249" i="14" s="1"/>
  <c r="I249" i="14"/>
  <c r="H249" i="14"/>
  <c r="G249" i="14"/>
  <c r="AG248" i="14"/>
  <c r="AC248" i="14"/>
  <c r="AD248" i="14" s="1"/>
  <c r="L248" i="14"/>
  <c r="J248" i="14"/>
  <c r="K248" i="14" s="1"/>
  <c r="O248" i="14" s="1"/>
  <c r="I248" i="14"/>
  <c r="H248" i="14"/>
  <c r="G248" i="14"/>
  <c r="AG247" i="14"/>
  <c r="AC247" i="14"/>
  <c r="AD247" i="14" s="1"/>
  <c r="L247" i="14"/>
  <c r="J247" i="14"/>
  <c r="K247" i="14" s="1"/>
  <c r="O247" i="14" s="1"/>
  <c r="I247" i="14"/>
  <c r="H247" i="14"/>
  <c r="G247" i="14"/>
  <c r="AG246" i="14"/>
  <c r="AC246" i="14"/>
  <c r="AD246" i="14" s="1"/>
  <c r="L246" i="14"/>
  <c r="J246" i="14"/>
  <c r="K246" i="14" s="1"/>
  <c r="I246" i="14"/>
  <c r="H246" i="14"/>
  <c r="G246" i="14"/>
  <c r="AG245" i="14"/>
  <c r="AC245" i="14"/>
  <c r="AD245" i="14" s="1"/>
  <c r="L245" i="14"/>
  <c r="J245" i="14"/>
  <c r="K245" i="14" s="1"/>
  <c r="I245" i="14"/>
  <c r="H245" i="14"/>
  <c r="G245" i="14"/>
  <c r="AG244" i="14"/>
  <c r="AC244" i="14"/>
  <c r="AD244" i="14" s="1"/>
  <c r="L244" i="14"/>
  <c r="J244" i="14"/>
  <c r="K244" i="14" s="1"/>
  <c r="O244" i="14" s="1"/>
  <c r="I244" i="14"/>
  <c r="H244" i="14"/>
  <c r="G244" i="14"/>
  <c r="AG243" i="14"/>
  <c r="AC243" i="14"/>
  <c r="AD243" i="14" s="1"/>
  <c r="L243" i="14"/>
  <c r="J243" i="14"/>
  <c r="K243" i="14" s="1"/>
  <c r="O243" i="14" s="1"/>
  <c r="I243" i="14"/>
  <c r="H243" i="14"/>
  <c r="G243" i="14"/>
  <c r="AG242" i="14"/>
  <c r="AC242" i="14"/>
  <c r="AD242" i="14" s="1"/>
  <c r="L242" i="14"/>
  <c r="J242" i="14"/>
  <c r="K242" i="14" s="1"/>
  <c r="I242" i="14"/>
  <c r="H242" i="14"/>
  <c r="G242" i="14"/>
  <c r="AG241" i="14"/>
  <c r="AC241" i="14"/>
  <c r="AD241" i="14" s="1"/>
  <c r="L241" i="14"/>
  <c r="J241" i="14"/>
  <c r="K241" i="14" s="1"/>
  <c r="I241" i="14"/>
  <c r="H241" i="14"/>
  <c r="G241" i="14"/>
  <c r="AG240" i="14"/>
  <c r="AC240" i="14"/>
  <c r="AD240" i="14" s="1"/>
  <c r="L240" i="14"/>
  <c r="J240" i="14"/>
  <c r="K240" i="14" s="1"/>
  <c r="O240" i="14" s="1"/>
  <c r="I240" i="14"/>
  <c r="H240" i="14"/>
  <c r="G240" i="14"/>
  <c r="AG239" i="14"/>
  <c r="AC239" i="14"/>
  <c r="AD239" i="14" s="1"/>
  <c r="L239" i="14"/>
  <c r="J239" i="14"/>
  <c r="K239" i="14" s="1"/>
  <c r="O239" i="14" s="1"/>
  <c r="I239" i="14"/>
  <c r="H239" i="14"/>
  <c r="G239" i="14"/>
  <c r="AG238" i="14"/>
  <c r="AC238" i="14"/>
  <c r="AD238" i="14" s="1"/>
  <c r="L238" i="14"/>
  <c r="J238" i="14"/>
  <c r="K238" i="14" s="1"/>
  <c r="I238" i="14"/>
  <c r="H238" i="14"/>
  <c r="G238" i="14"/>
  <c r="AG237" i="14"/>
  <c r="AC237" i="14"/>
  <c r="AD237" i="14" s="1"/>
  <c r="L237" i="14"/>
  <c r="J237" i="14"/>
  <c r="K237" i="14" s="1"/>
  <c r="I237" i="14"/>
  <c r="H237" i="14"/>
  <c r="G237" i="14"/>
  <c r="AG236" i="14"/>
  <c r="AC236" i="14"/>
  <c r="AD236" i="14" s="1"/>
  <c r="L236" i="14"/>
  <c r="J236" i="14"/>
  <c r="K236" i="14" s="1"/>
  <c r="O236" i="14" s="1"/>
  <c r="I236" i="14"/>
  <c r="H236" i="14"/>
  <c r="G236" i="14"/>
  <c r="AG235" i="14"/>
  <c r="AC235" i="14"/>
  <c r="AD235" i="14" s="1"/>
  <c r="L235" i="14"/>
  <c r="J235" i="14"/>
  <c r="K235" i="14" s="1"/>
  <c r="O235" i="14" s="1"/>
  <c r="I235" i="14"/>
  <c r="H235" i="14"/>
  <c r="G235" i="14"/>
  <c r="AG234" i="14"/>
  <c r="AC234" i="14"/>
  <c r="AD234" i="14" s="1"/>
  <c r="L234" i="14"/>
  <c r="J234" i="14"/>
  <c r="K234" i="14" s="1"/>
  <c r="O234" i="14" s="1"/>
  <c r="I234" i="14"/>
  <c r="H234" i="14"/>
  <c r="G234" i="14"/>
  <c r="AG233" i="14"/>
  <c r="AD233" i="14"/>
  <c r="AC233" i="14"/>
  <c r="L233" i="14"/>
  <c r="J233" i="14"/>
  <c r="K233" i="14" s="1"/>
  <c r="I233" i="14"/>
  <c r="H233" i="14"/>
  <c r="G233" i="14"/>
  <c r="AG232" i="14"/>
  <c r="AC232" i="14"/>
  <c r="AD232" i="14" s="1"/>
  <c r="L232" i="14"/>
  <c r="J232" i="14"/>
  <c r="K232" i="14" s="1"/>
  <c r="O232" i="14" s="1"/>
  <c r="I232" i="14"/>
  <c r="H232" i="14"/>
  <c r="G232" i="14"/>
  <c r="AG231" i="14"/>
  <c r="AC231" i="14"/>
  <c r="AD231" i="14" s="1"/>
  <c r="L231" i="14"/>
  <c r="J231" i="14"/>
  <c r="K231" i="14" s="1"/>
  <c r="I231" i="14"/>
  <c r="H231" i="14"/>
  <c r="G231" i="14"/>
  <c r="AG230" i="14"/>
  <c r="AC230" i="14"/>
  <c r="AD230" i="14" s="1"/>
  <c r="L230" i="14"/>
  <c r="J230" i="14"/>
  <c r="K230" i="14" s="1"/>
  <c r="O230" i="14" s="1"/>
  <c r="I230" i="14"/>
  <c r="H230" i="14"/>
  <c r="G230" i="14"/>
  <c r="AG229" i="14"/>
  <c r="AC229" i="14"/>
  <c r="AD229" i="14" s="1"/>
  <c r="L229" i="14"/>
  <c r="J229" i="14"/>
  <c r="K229" i="14" s="1"/>
  <c r="I229" i="14"/>
  <c r="H229" i="14"/>
  <c r="G229" i="14"/>
  <c r="AG228" i="14"/>
  <c r="AC228" i="14"/>
  <c r="AD228" i="14" s="1"/>
  <c r="L228" i="14"/>
  <c r="J228" i="14"/>
  <c r="K228" i="14" s="1"/>
  <c r="O228" i="14" s="1"/>
  <c r="I228" i="14"/>
  <c r="H228" i="14"/>
  <c r="G228" i="14"/>
  <c r="AG227" i="14"/>
  <c r="AC227" i="14"/>
  <c r="AD227" i="14" s="1"/>
  <c r="L227" i="14"/>
  <c r="J227" i="14"/>
  <c r="K227" i="14" s="1"/>
  <c r="I227" i="14"/>
  <c r="H227" i="14"/>
  <c r="G227" i="14"/>
  <c r="AG226" i="14"/>
  <c r="AC226" i="14"/>
  <c r="AD226" i="14" s="1"/>
  <c r="L226" i="14"/>
  <c r="J226" i="14"/>
  <c r="K226" i="14" s="1"/>
  <c r="O226" i="14" s="1"/>
  <c r="I226" i="14"/>
  <c r="H226" i="14"/>
  <c r="G226" i="14"/>
  <c r="AG225" i="14"/>
  <c r="AC225" i="14"/>
  <c r="AD225" i="14" s="1"/>
  <c r="L225" i="14"/>
  <c r="J225" i="14"/>
  <c r="K225" i="14" s="1"/>
  <c r="I225" i="14"/>
  <c r="H225" i="14"/>
  <c r="G225" i="14"/>
  <c r="AG224" i="14"/>
  <c r="AC224" i="14"/>
  <c r="AD224" i="14" s="1"/>
  <c r="L224" i="14"/>
  <c r="J224" i="14"/>
  <c r="K224" i="14" s="1"/>
  <c r="O224" i="14" s="1"/>
  <c r="I224" i="14"/>
  <c r="H224" i="14"/>
  <c r="G224" i="14"/>
  <c r="AG223" i="14"/>
  <c r="AC223" i="14"/>
  <c r="AD223" i="14" s="1"/>
  <c r="L223" i="14"/>
  <c r="J223" i="14"/>
  <c r="K223" i="14" s="1"/>
  <c r="I223" i="14"/>
  <c r="H223" i="14"/>
  <c r="G223" i="14"/>
  <c r="AG222" i="14"/>
  <c r="AC222" i="14"/>
  <c r="AD222" i="14" s="1"/>
  <c r="L222" i="14"/>
  <c r="J222" i="14"/>
  <c r="K222" i="14" s="1"/>
  <c r="O222" i="14" s="1"/>
  <c r="I222" i="14"/>
  <c r="H222" i="14"/>
  <c r="G222" i="14"/>
  <c r="AG221" i="14"/>
  <c r="AC221" i="14"/>
  <c r="AD221" i="14" s="1"/>
  <c r="L221" i="14"/>
  <c r="J221" i="14"/>
  <c r="K221" i="14" s="1"/>
  <c r="I221" i="14"/>
  <c r="H221" i="14"/>
  <c r="G221" i="14"/>
  <c r="AG220" i="14"/>
  <c r="AC220" i="14"/>
  <c r="AD220" i="14" s="1"/>
  <c r="L220" i="14"/>
  <c r="J220" i="14"/>
  <c r="K220" i="14" s="1"/>
  <c r="O220" i="14" s="1"/>
  <c r="I220" i="14"/>
  <c r="H220" i="14"/>
  <c r="G220" i="14"/>
  <c r="AG219" i="14"/>
  <c r="AC219" i="14"/>
  <c r="AD219" i="14" s="1"/>
  <c r="L219" i="14"/>
  <c r="J219" i="14"/>
  <c r="K219" i="14" s="1"/>
  <c r="I219" i="14"/>
  <c r="H219" i="14"/>
  <c r="G219" i="14"/>
  <c r="AG218" i="14"/>
  <c r="AC218" i="14"/>
  <c r="AD218" i="14" s="1"/>
  <c r="L218" i="14"/>
  <c r="J218" i="14"/>
  <c r="K218" i="14" s="1"/>
  <c r="O218" i="14" s="1"/>
  <c r="I218" i="14"/>
  <c r="H218" i="14"/>
  <c r="G218" i="14"/>
  <c r="AG217" i="14"/>
  <c r="AC217" i="14"/>
  <c r="AD217" i="14" s="1"/>
  <c r="L217" i="14"/>
  <c r="J217" i="14"/>
  <c r="K217" i="14" s="1"/>
  <c r="I217" i="14"/>
  <c r="H217" i="14"/>
  <c r="G217" i="14"/>
  <c r="AG216" i="14"/>
  <c r="AC216" i="14"/>
  <c r="AD216" i="14" s="1"/>
  <c r="L216" i="14"/>
  <c r="J216" i="14"/>
  <c r="K216" i="14" s="1"/>
  <c r="O216" i="14" s="1"/>
  <c r="I216" i="14"/>
  <c r="H216" i="14"/>
  <c r="G216" i="14"/>
  <c r="AG215" i="14"/>
  <c r="AC215" i="14"/>
  <c r="AD215" i="14" s="1"/>
  <c r="L215" i="14"/>
  <c r="J215" i="14"/>
  <c r="K215" i="14" s="1"/>
  <c r="I215" i="14"/>
  <c r="H215" i="14"/>
  <c r="G215" i="14"/>
  <c r="AG214" i="14"/>
  <c r="AC214" i="14"/>
  <c r="AD214" i="14" s="1"/>
  <c r="L214" i="14"/>
  <c r="J214" i="14"/>
  <c r="K214" i="14" s="1"/>
  <c r="O214" i="14" s="1"/>
  <c r="I214" i="14"/>
  <c r="H214" i="14"/>
  <c r="G214" i="14"/>
  <c r="AG213" i="14"/>
  <c r="AC213" i="14"/>
  <c r="AD213" i="14" s="1"/>
  <c r="L213" i="14"/>
  <c r="J213" i="14"/>
  <c r="K213" i="14" s="1"/>
  <c r="I213" i="14"/>
  <c r="H213" i="14"/>
  <c r="G213" i="14"/>
  <c r="AG212" i="14"/>
  <c r="AC212" i="14"/>
  <c r="AD212" i="14" s="1"/>
  <c r="L212" i="14"/>
  <c r="J212" i="14"/>
  <c r="K212" i="14" s="1"/>
  <c r="O212" i="14" s="1"/>
  <c r="I212" i="14"/>
  <c r="H212" i="14"/>
  <c r="G212" i="14"/>
  <c r="AG211" i="14"/>
  <c r="AC211" i="14"/>
  <c r="AD211" i="14" s="1"/>
  <c r="L211" i="14"/>
  <c r="J211" i="14"/>
  <c r="K211" i="14" s="1"/>
  <c r="I211" i="14"/>
  <c r="H211" i="14"/>
  <c r="G211" i="14"/>
  <c r="AG210" i="14"/>
  <c r="AC210" i="14"/>
  <c r="AD210" i="14" s="1"/>
  <c r="L210" i="14"/>
  <c r="J210" i="14"/>
  <c r="K210" i="14" s="1"/>
  <c r="O210" i="14" s="1"/>
  <c r="I210" i="14"/>
  <c r="H210" i="14"/>
  <c r="G210" i="14"/>
  <c r="AG209" i="14"/>
  <c r="AC209" i="14"/>
  <c r="AD209" i="14" s="1"/>
  <c r="L209" i="14"/>
  <c r="J209" i="14"/>
  <c r="K209" i="14" s="1"/>
  <c r="I209" i="14"/>
  <c r="H209" i="14"/>
  <c r="G209" i="14"/>
  <c r="AG208" i="14"/>
  <c r="AC208" i="14"/>
  <c r="AD208" i="14" s="1"/>
  <c r="L208" i="14"/>
  <c r="J208" i="14"/>
  <c r="K208" i="14" s="1"/>
  <c r="O208" i="14" s="1"/>
  <c r="I208" i="14"/>
  <c r="H208" i="14"/>
  <c r="G208" i="14"/>
  <c r="AG207" i="14"/>
  <c r="AC207" i="14"/>
  <c r="AD207" i="14" s="1"/>
  <c r="L207" i="14"/>
  <c r="J207" i="14"/>
  <c r="K207" i="14" s="1"/>
  <c r="I207" i="14"/>
  <c r="H207" i="14"/>
  <c r="G207" i="14"/>
  <c r="AG206" i="14"/>
  <c r="AC206" i="14"/>
  <c r="AD206" i="14" s="1"/>
  <c r="L206" i="14"/>
  <c r="J206" i="14"/>
  <c r="K206" i="14" s="1"/>
  <c r="O206" i="14" s="1"/>
  <c r="I206" i="14"/>
  <c r="H206" i="14"/>
  <c r="G206" i="14"/>
  <c r="AG205" i="14"/>
  <c r="AC205" i="14"/>
  <c r="AD205" i="14" s="1"/>
  <c r="L205" i="14"/>
  <c r="J205" i="14"/>
  <c r="K205" i="14" s="1"/>
  <c r="I205" i="14"/>
  <c r="H205" i="14"/>
  <c r="G205" i="14"/>
  <c r="AG204" i="14"/>
  <c r="AC204" i="14"/>
  <c r="AD204" i="14" s="1"/>
  <c r="L204" i="14"/>
  <c r="J204" i="14"/>
  <c r="K204" i="14" s="1"/>
  <c r="O204" i="14" s="1"/>
  <c r="I204" i="14"/>
  <c r="H204" i="14"/>
  <c r="G204" i="14"/>
  <c r="AG203" i="14"/>
  <c r="AC203" i="14"/>
  <c r="AD203" i="14" s="1"/>
  <c r="L203" i="14"/>
  <c r="J203" i="14"/>
  <c r="K203" i="14" s="1"/>
  <c r="I203" i="14"/>
  <c r="H203" i="14"/>
  <c r="G203" i="14"/>
  <c r="AG202" i="14"/>
  <c r="AC202" i="14"/>
  <c r="AD202" i="14" s="1"/>
  <c r="L202" i="14"/>
  <c r="J202" i="14"/>
  <c r="K202" i="14" s="1"/>
  <c r="O202" i="14" s="1"/>
  <c r="I202" i="14"/>
  <c r="H202" i="14"/>
  <c r="G202" i="14"/>
  <c r="AG201" i="14"/>
  <c r="AC201" i="14"/>
  <c r="AD201" i="14" s="1"/>
  <c r="L201" i="14"/>
  <c r="J201" i="14"/>
  <c r="K201" i="14" s="1"/>
  <c r="I201" i="14"/>
  <c r="H201" i="14"/>
  <c r="G201" i="14"/>
  <c r="AG200" i="14"/>
  <c r="AC200" i="14"/>
  <c r="AD200" i="14" s="1"/>
  <c r="L200" i="14"/>
  <c r="J200" i="14"/>
  <c r="K200" i="14" s="1"/>
  <c r="O200" i="14" s="1"/>
  <c r="I200" i="14"/>
  <c r="H200" i="14"/>
  <c r="G200" i="14"/>
  <c r="AG199" i="14"/>
  <c r="AC199" i="14"/>
  <c r="AD199" i="14" s="1"/>
  <c r="L199" i="14"/>
  <c r="J199" i="14"/>
  <c r="K199" i="14" s="1"/>
  <c r="I199" i="14"/>
  <c r="H199" i="14"/>
  <c r="G199" i="14"/>
  <c r="AG198" i="14"/>
  <c r="AC198" i="14"/>
  <c r="AD198" i="14" s="1"/>
  <c r="L198" i="14"/>
  <c r="J198" i="14"/>
  <c r="K198" i="14" s="1"/>
  <c r="O198" i="14" s="1"/>
  <c r="I198" i="14"/>
  <c r="H198" i="14"/>
  <c r="G198" i="14"/>
  <c r="AG197" i="14"/>
  <c r="AC197" i="14"/>
  <c r="AD197" i="14" s="1"/>
  <c r="L197" i="14"/>
  <c r="J197" i="14"/>
  <c r="K197" i="14" s="1"/>
  <c r="I197" i="14"/>
  <c r="H197" i="14"/>
  <c r="G197" i="14"/>
  <c r="AG196" i="14"/>
  <c r="AC196" i="14"/>
  <c r="AD196" i="14" s="1"/>
  <c r="L196" i="14"/>
  <c r="J196" i="14"/>
  <c r="K196" i="14" s="1"/>
  <c r="O196" i="14" s="1"/>
  <c r="I196" i="14"/>
  <c r="H196" i="14"/>
  <c r="G196" i="14"/>
  <c r="AG195" i="14"/>
  <c r="AC195" i="14"/>
  <c r="AD195" i="14" s="1"/>
  <c r="L195" i="14"/>
  <c r="J195" i="14"/>
  <c r="K195" i="14" s="1"/>
  <c r="I195" i="14"/>
  <c r="H195" i="14"/>
  <c r="G195" i="14"/>
  <c r="AG194" i="14"/>
  <c r="AC194" i="14"/>
  <c r="AD194" i="14" s="1"/>
  <c r="L194" i="14"/>
  <c r="J194" i="14"/>
  <c r="K194" i="14" s="1"/>
  <c r="O194" i="14" s="1"/>
  <c r="I194" i="14"/>
  <c r="H194" i="14"/>
  <c r="G194" i="14"/>
  <c r="AG193" i="14"/>
  <c r="AC193" i="14"/>
  <c r="AD193" i="14" s="1"/>
  <c r="L193" i="14"/>
  <c r="J193" i="14"/>
  <c r="K193" i="14" s="1"/>
  <c r="I193" i="14"/>
  <c r="H193" i="14"/>
  <c r="G193" i="14"/>
  <c r="AG192" i="14"/>
  <c r="AC192" i="14"/>
  <c r="AD192" i="14" s="1"/>
  <c r="L192" i="14"/>
  <c r="J192" i="14"/>
  <c r="K192" i="14" s="1"/>
  <c r="O192" i="14" s="1"/>
  <c r="I192" i="14"/>
  <c r="H192" i="14"/>
  <c r="G192" i="14"/>
  <c r="AG191" i="14"/>
  <c r="AC191" i="14"/>
  <c r="AD191" i="14" s="1"/>
  <c r="L191" i="14"/>
  <c r="J191" i="14"/>
  <c r="K191" i="14" s="1"/>
  <c r="I191" i="14"/>
  <c r="H191" i="14"/>
  <c r="G191" i="14"/>
  <c r="AG190" i="14"/>
  <c r="AC190" i="14"/>
  <c r="AD190" i="14" s="1"/>
  <c r="L190" i="14"/>
  <c r="J190" i="14"/>
  <c r="K190" i="14" s="1"/>
  <c r="O190" i="14" s="1"/>
  <c r="I190" i="14"/>
  <c r="H190" i="14"/>
  <c r="G190" i="14"/>
  <c r="AG189" i="14"/>
  <c r="AC189" i="14"/>
  <c r="AD189" i="14" s="1"/>
  <c r="L189" i="14"/>
  <c r="J189" i="14"/>
  <c r="K189" i="14" s="1"/>
  <c r="I189" i="14"/>
  <c r="H189" i="14"/>
  <c r="G189" i="14"/>
  <c r="AG188" i="14"/>
  <c r="AC188" i="14"/>
  <c r="AD188" i="14" s="1"/>
  <c r="L188" i="14"/>
  <c r="J188" i="14"/>
  <c r="K188" i="14" s="1"/>
  <c r="O188" i="14" s="1"/>
  <c r="I188" i="14"/>
  <c r="H188" i="14"/>
  <c r="G188" i="14"/>
  <c r="AG187" i="14"/>
  <c r="AC187" i="14"/>
  <c r="AD187" i="14" s="1"/>
  <c r="L187" i="14"/>
  <c r="J187" i="14"/>
  <c r="K187" i="14" s="1"/>
  <c r="I187" i="14"/>
  <c r="H187" i="14"/>
  <c r="G187" i="14"/>
  <c r="AG186" i="14"/>
  <c r="AC186" i="14"/>
  <c r="AD186" i="14" s="1"/>
  <c r="L186" i="14"/>
  <c r="J186" i="14"/>
  <c r="K186" i="14" s="1"/>
  <c r="O186" i="14" s="1"/>
  <c r="I186" i="14"/>
  <c r="H186" i="14"/>
  <c r="G186" i="14"/>
  <c r="AG185" i="14"/>
  <c r="AC185" i="14"/>
  <c r="AD185" i="14" s="1"/>
  <c r="L185" i="14"/>
  <c r="J185" i="14"/>
  <c r="K185" i="14" s="1"/>
  <c r="I185" i="14"/>
  <c r="H185" i="14"/>
  <c r="G185" i="14"/>
  <c r="AG184" i="14"/>
  <c r="AC184" i="14"/>
  <c r="AD184" i="14" s="1"/>
  <c r="L184" i="14"/>
  <c r="J184" i="14"/>
  <c r="K184" i="14" s="1"/>
  <c r="O184" i="14" s="1"/>
  <c r="I184" i="14"/>
  <c r="H184" i="14"/>
  <c r="G184" i="14"/>
  <c r="AG183" i="14"/>
  <c r="AC183" i="14"/>
  <c r="AD183" i="14" s="1"/>
  <c r="L183" i="14"/>
  <c r="J183" i="14"/>
  <c r="K183" i="14" s="1"/>
  <c r="I183" i="14"/>
  <c r="H183" i="14"/>
  <c r="G183" i="14"/>
  <c r="AG182" i="14"/>
  <c r="AC182" i="14"/>
  <c r="AD182" i="14" s="1"/>
  <c r="L182" i="14"/>
  <c r="J182" i="14"/>
  <c r="K182" i="14" s="1"/>
  <c r="O182" i="14" s="1"/>
  <c r="I182" i="14"/>
  <c r="H182" i="14"/>
  <c r="G182" i="14"/>
  <c r="AG181" i="14"/>
  <c r="AC181" i="14"/>
  <c r="AD181" i="14" s="1"/>
  <c r="L181" i="14"/>
  <c r="J181" i="14"/>
  <c r="K181" i="14" s="1"/>
  <c r="I181" i="14"/>
  <c r="H181" i="14"/>
  <c r="G181" i="14"/>
  <c r="AG180" i="14"/>
  <c r="AC180" i="14"/>
  <c r="AD180" i="14" s="1"/>
  <c r="L180" i="14"/>
  <c r="K180" i="14"/>
  <c r="O180" i="14" s="1"/>
  <c r="J180" i="14"/>
  <c r="I180" i="14"/>
  <c r="H180" i="14"/>
  <c r="G180" i="14"/>
  <c r="AG179" i="14"/>
  <c r="AC179" i="14"/>
  <c r="AD179" i="14" s="1"/>
  <c r="L179" i="14"/>
  <c r="J179" i="14"/>
  <c r="K179" i="14" s="1"/>
  <c r="O179" i="14" s="1"/>
  <c r="I179" i="14"/>
  <c r="H179" i="14"/>
  <c r="G179" i="14"/>
  <c r="AG178" i="14"/>
  <c r="AC178" i="14"/>
  <c r="AD178" i="14" s="1"/>
  <c r="L178" i="14"/>
  <c r="J178" i="14"/>
  <c r="K178" i="14" s="1"/>
  <c r="I178" i="14"/>
  <c r="H178" i="14"/>
  <c r="G178" i="14"/>
  <c r="AG177" i="14"/>
  <c r="AC177" i="14"/>
  <c r="AD177" i="14" s="1"/>
  <c r="L177" i="14"/>
  <c r="J177" i="14"/>
  <c r="K177" i="14" s="1"/>
  <c r="O177" i="14" s="1"/>
  <c r="I177" i="14"/>
  <c r="H177" i="14"/>
  <c r="G177" i="14"/>
  <c r="AG176" i="14"/>
  <c r="AC176" i="14"/>
  <c r="AD176" i="14" s="1"/>
  <c r="L176" i="14"/>
  <c r="J176" i="14"/>
  <c r="K176" i="14" s="1"/>
  <c r="I176" i="14"/>
  <c r="H176" i="14"/>
  <c r="G176" i="14"/>
  <c r="AG175" i="14"/>
  <c r="AC175" i="14"/>
  <c r="AD175" i="14" s="1"/>
  <c r="L175" i="14"/>
  <c r="J175" i="14"/>
  <c r="K175" i="14" s="1"/>
  <c r="O175" i="14" s="1"/>
  <c r="I175" i="14"/>
  <c r="H175" i="14"/>
  <c r="G175" i="14"/>
  <c r="AG174" i="14"/>
  <c r="AC174" i="14"/>
  <c r="AD174" i="14" s="1"/>
  <c r="L174" i="14"/>
  <c r="J174" i="14"/>
  <c r="K174" i="14" s="1"/>
  <c r="I174" i="14"/>
  <c r="H174" i="14"/>
  <c r="G174" i="14"/>
  <c r="AG173" i="14"/>
  <c r="AC173" i="14"/>
  <c r="AD173" i="14" s="1"/>
  <c r="L173" i="14"/>
  <c r="K173" i="14"/>
  <c r="O173" i="14" s="1"/>
  <c r="J173" i="14"/>
  <c r="I173" i="14"/>
  <c r="H173" i="14"/>
  <c r="G173" i="14"/>
  <c r="AG172" i="14"/>
  <c r="AC172" i="14"/>
  <c r="AD172" i="14" s="1"/>
  <c r="L172" i="14"/>
  <c r="J172" i="14"/>
  <c r="K172" i="14" s="1"/>
  <c r="O172" i="14" s="1"/>
  <c r="I172" i="14"/>
  <c r="H172" i="14"/>
  <c r="G172" i="14"/>
  <c r="AG171" i="14"/>
  <c r="AC171" i="14"/>
  <c r="AD171" i="14" s="1"/>
  <c r="L171" i="14"/>
  <c r="J171" i="14"/>
  <c r="K171" i="14" s="1"/>
  <c r="I171" i="14"/>
  <c r="H171" i="14"/>
  <c r="G171" i="14"/>
  <c r="AG170" i="14"/>
  <c r="AC170" i="14"/>
  <c r="AD170" i="14" s="1"/>
  <c r="L170" i="14"/>
  <c r="J170" i="14"/>
  <c r="K170" i="14" s="1"/>
  <c r="O170" i="14" s="1"/>
  <c r="I170" i="14"/>
  <c r="H170" i="14"/>
  <c r="G170" i="14"/>
  <c r="AG169" i="14"/>
  <c r="AC169" i="14"/>
  <c r="AD169" i="14" s="1"/>
  <c r="L169" i="14"/>
  <c r="J169" i="14"/>
  <c r="K169" i="14" s="1"/>
  <c r="I169" i="14"/>
  <c r="H169" i="14"/>
  <c r="G169" i="14"/>
  <c r="AG168" i="14"/>
  <c r="AC168" i="14"/>
  <c r="AD168" i="14" s="1"/>
  <c r="L168" i="14"/>
  <c r="J168" i="14"/>
  <c r="K168" i="14" s="1"/>
  <c r="O168" i="14" s="1"/>
  <c r="I168" i="14"/>
  <c r="H168" i="14"/>
  <c r="G168" i="14"/>
  <c r="AG167" i="14"/>
  <c r="AC167" i="14"/>
  <c r="AD167" i="14" s="1"/>
  <c r="L167" i="14"/>
  <c r="J167" i="14"/>
  <c r="K167" i="14" s="1"/>
  <c r="I167" i="14"/>
  <c r="H167" i="14"/>
  <c r="G167" i="14"/>
  <c r="AG166" i="14"/>
  <c r="AC166" i="14"/>
  <c r="AD166" i="14" s="1"/>
  <c r="L166" i="14"/>
  <c r="J166" i="14"/>
  <c r="K166" i="14" s="1"/>
  <c r="O166" i="14" s="1"/>
  <c r="I166" i="14"/>
  <c r="H166" i="14"/>
  <c r="G166" i="14"/>
  <c r="AG165" i="14"/>
  <c r="AC165" i="14"/>
  <c r="AD165" i="14" s="1"/>
  <c r="L165" i="14"/>
  <c r="J165" i="14"/>
  <c r="K165" i="14" s="1"/>
  <c r="I165" i="14"/>
  <c r="H165" i="14"/>
  <c r="G165" i="14"/>
  <c r="AG164" i="14"/>
  <c r="AC164" i="14"/>
  <c r="AD164" i="14" s="1"/>
  <c r="L164" i="14"/>
  <c r="J164" i="14"/>
  <c r="K164" i="14" s="1"/>
  <c r="O164" i="14" s="1"/>
  <c r="I164" i="14"/>
  <c r="H164" i="14"/>
  <c r="G164" i="14"/>
  <c r="AG163" i="14"/>
  <c r="AC163" i="14"/>
  <c r="AD163" i="14" s="1"/>
  <c r="L163" i="14"/>
  <c r="J163" i="14"/>
  <c r="K163" i="14" s="1"/>
  <c r="I163" i="14"/>
  <c r="H163" i="14"/>
  <c r="G163" i="14"/>
  <c r="AG162" i="14"/>
  <c r="AC162" i="14"/>
  <c r="AD162" i="14" s="1"/>
  <c r="L162" i="14"/>
  <c r="J162" i="14"/>
  <c r="K162" i="14" s="1"/>
  <c r="O162" i="14" s="1"/>
  <c r="I162" i="14"/>
  <c r="H162" i="14"/>
  <c r="G162" i="14"/>
  <c r="AG161" i="14"/>
  <c r="AC161" i="14"/>
  <c r="AD161" i="14" s="1"/>
  <c r="L161" i="14"/>
  <c r="J161" i="14"/>
  <c r="K161" i="14" s="1"/>
  <c r="I161" i="14"/>
  <c r="H161" i="14"/>
  <c r="G161" i="14"/>
  <c r="AG160" i="14"/>
  <c r="AC160" i="14"/>
  <c r="AD160" i="14" s="1"/>
  <c r="L160" i="14"/>
  <c r="J160" i="14"/>
  <c r="K160" i="14" s="1"/>
  <c r="O160" i="14" s="1"/>
  <c r="I160" i="14"/>
  <c r="H160" i="14"/>
  <c r="G160" i="14"/>
  <c r="AG159" i="14"/>
  <c r="AC159" i="14"/>
  <c r="AD159" i="14" s="1"/>
  <c r="L159" i="14"/>
  <c r="J159" i="14"/>
  <c r="K159" i="14" s="1"/>
  <c r="I159" i="14"/>
  <c r="H159" i="14"/>
  <c r="G159" i="14"/>
  <c r="AG158" i="14"/>
  <c r="AC158" i="14"/>
  <c r="AD158" i="14" s="1"/>
  <c r="L158" i="14"/>
  <c r="J158" i="14"/>
  <c r="K158" i="14" s="1"/>
  <c r="O158" i="14" s="1"/>
  <c r="I158" i="14"/>
  <c r="H158" i="14"/>
  <c r="G158" i="14"/>
  <c r="AG157" i="14"/>
  <c r="AC157" i="14"/>
  <c r="AD157" i="14" s="1"/>
  <c r="L157" i="14"/>
  <c r="J157" i="14"/>
  <c r="K157" i="14" s="1"/>
  <c r="I157" i="14"/>
  <c r="H157" i="14"/>
  <c r="G157" i="14"/>
  <c r="AG156" i="14"/>
  <c r="AC156" i="14"/>
  <c r="AD156" i="14" s="1"/>
  <c r="L156" i="14"/>
  <c r="J156" i="14"/>
  <c r="K156" i="14" s="1"/>
  <c r="O156" i="14" s="1"/>
  <c r="I156" i="14"/>
  <c r="H156" i="14"/>
  <c r="G156" i="14"/>
  <c r="AG155" i="14"/>
  <c r="AC155" i="14"/>
  <c r="AD155" i="14" s="1"/>
  <c r="L155" i="14"/>
  <c r="J155" i="14"/>
  <c r="K155" i="14" s="1"/>
  <c r="I155" i="14"/>
  <c r="H155" i="14"/>
  <c r="G155" i="14"/>
  <c r="AG154" i="14"/>
  <c r="AC154" i="14"/>
  <c r="AD154" i="14" s="1"/>
  <c r="L154" i="14"/>
  <c r="J154" i="14"/>
  <c r="K154" i="14" s="1"/>
  <c r="O154" i="14" s="1"/>
  <c r="I154" i="14"/>
  <c r="H154" i="14"/>
  <c r="G154" i="14"/>
  <c r="AG153" i="14"/>
  <c r="AC153" i="14"/>
  <c r="AD153" i="14" s="1"/>
  <c r="L153" i="14"/>
  <c r="J153" i="14"/>
  <c r="K153" i="14" s="1"/>
  <c r="I153" i="14"/>
  <c r="H153" i="14"/>
  <c r="G153" i="14"/>
  <c r="AG152" i="14"/>
  <c r="AC152" i="14"/>
  <c r="AD152" i="14" s="1"/>
  <c r="L152" i="14"/>
  <c r="J152" i="14"/>
  <c r="K152" i="14" s="1"/>
  <c r="O152" i="14" s="1"/>
  <c r="I152" i="14"/>
  <c r="H152" i="14"/>
  <c r="G152" i="14"/>
  <c r="AG151" i="14"/>
  <c r="AC151" i="14"/>
  <c r="AD151" i="14" s="1"/>
  <c r="L151" i="14"/>
  <c r="J151" i="14"/>
  <c r="K151" i="14" s="1"/>
  <c r="I151" i="14"/>
  <c r="H151" i="14"/>
  <c r="G151" i="14"/>
  <c r="AG150" i="14"/>
  <c r="AC150" i="14"/>
  <c r="AD150" i="14" s="1"/>
  <c r="L150" i="14"/>
  <c r="J150" i="14"/>
  <c r="K150" i="14" s="1"/>
  <c r="O150" i="14" s="1"/>
  <c r="I150" i="14"/>
  <c r="H150" i="14"/>
  <c r="G150" i="14"/>
  <c r="AG149" i="14"/>
  <c r="AC149" i="14"/>
  <c r="AD149" i="14" s="1"/>
  <c r="L149" i="14"/>
  <c r="J149" i="14"/>
  <c r="K149" i="14" s="1"/>
  <c r="I149" i="14"/>
  <c r="H149" i="14"/>
  <c r="G149" i="14"/>
  <c r="AG148" i="14"/>
  <c r="AC148" i="14"/>
  <c r="AD148" i="14" s="1"/>
  <c r="L148" i="14"/>
  <c r="J148" i="14"/>
  <c r="K148" i="14" s="1"/>
  <c r="O148" i="14" s="1"/>
  <c r="I148" i="14"/>
  <c r="H148" i="14"/>
  <c r="G148" i="14"/>
  <c r="AG147" i="14"/>
  <c r="AC147" i="14"/>
  <c r="AD147" i="14" s="1"/>
  <c r="L147" i="14"/>
  <c r="J147" i="14"/>
  <c r="K147" i="14" s="1"/>
  <c r="I147" i="14"/>
  <c r="H147" i="14"/>
  <c r="G147" i="14"/>
  <c r="AG146" i="14"/>
  <c r="AC146" i="14"/>
  <c r="AD146" i="14" s="1"/>
  <c r="L146" i="14"/>
  <c r="J146" i="14"/>
  <c r="K146" i="14" s="1"/>
  <c r="O146" i="14" s="1"/>
  <c r="I146" i="14"/>
  <c r="H146" i="14"/>
  <c r="G146" i="14"/>
  <c r="AG145" i="14"/>
  <c r="AC145" i="14"/>
  <c r="AD145" i="14" s="1"/>
  <c r="L145" i="14"/>
  <c r="J145" i="14"/>
  <c r="K145" i="14" s="1"/>
  <c r="I145" i="14"/>
  <c r="H145" i="14"/>
  <c r="G145" i="14"/>
  <c r="AG144" i="14"/>
  <c r="AC144" i="14"/>
  <c r="AD144" i="14" s="1"/>
  <c r="L144" i="14"/>
  <c r="J144" i="14"/>
  <c r="K144" i="14" s="1"/>
  <c r="O144" i="14" s="1"/>
  <c r="I144" i="14"/>
  <c r="H144" i="14"/>
  <c r="G144" i="14"/>
  <c r="AG143" i="14"/>
  <c r="AC143" i="14"/>
  <c r="AD143" i="14" s="1"/>
  <c r="L143" i="14"/>
  <c r="J143" i="14"/>
  <c r="K143" i="14" s="1"/>
  <c r="I143" i="14"/>
  <c r="H143" i="14"/>
  <c r="G143" i="14"/>
  <c r="AG142" i="14"/>
  <c r="AC142" i="14"/>
  <c r="AD142" i="14" s="1"/>
  <c r="L142" i="14"/>
  <c r="J142" i="14"/>
  <c r="K142" i="14" s="1"/>
  <c r="O142" i="14" s="1"/>
  <c r="I142" i="14"/>
  <c r="H142" i="14"/>
  <c r="G142" i="14"/>
  <c r="AG141" i="14"/>
  <c r="AC141" i="14"/>
  <c r="AD141" i="14" s="1"/>
  <c r="L141" i="14"/>
  <c r="J141" i="14"/>
  <c r="K141" i="14" s="1"/>
  <c r="I141" i="14"/>
  <c r="H141" i="14"/>
  <c r="G141" i="14"/>
  <c r="AG140" i="14"/>
  <c r="AC140" i="14"/>
  <c r="AD140" i="14" s="1"/>
  <c r="L140" i="14"/>
  <c r="J140" i="14"/>
  <c r="K140" i="14" s="1"/>
  <c r="O140" i="14" s="1"/>
  <c r="I140" i="14"/>
  <c r="H140" i="14"/>
  <c r="G140" i="14"/>
  <c r="AG139" i="14"/>
  <c r="AC139" i="14"/>
  <c r="AD139" i="14" s="1"/>
  <c r="L139" i="14"/>
  <c r="J139" i="14"/>
  <c r="K139" i="14" s="1"/>
  <c r="I139" i="14"/>
  <c r="H139" i="14"/>
  <c r="G139" i="14"/>
  <c r="AG138" i="14"/>
  <c r="AC138" i="14"/>
  <c r="AD138" i="14" s="1"/>
  <c r="L138" i="14"/>
  <c r="J138" i="14"/>
  <c r="K138" i="14" s="1"/>
  <c r="O138" i="14" s="1"/>
  <c r="I138" i="14"/>
  <c r="H138" i="14"/>
  <c r="G138" i="14"/>
  <c r="AG137" i="14"/>
  <c r="AC137" i="14"/>
  <c r="AD137" i="14" s="1"/>
  <c r="L137" i="14"/>
  <c r="J137" i="14"/>
  <c r="K137" i="14" s="1"/>
  <c r="I137" i="14"/>
  <c r="H137" i="14"/>
  <c r="G137" i="14"/>
  <c r="AG136" i="14"/>
  <c r="AC136" i="14"/>
  <c r="AD136" i="14" s="1"/>
  <c r="L136" i="14"/>
  <c r="J136" i="14"/>
  <c r="K136" i="14" s="1"/>
  <c r="O136" i="14" s="1"/>
  <c r="I136" i="14"/>
  <c r="H136" i="14"/>
  <c r="G136" i="14"/>
  <c r="AG135" i="14"/>
  <c r="AC135" i="14"/>
  <c r="AD135" i="14" s="1"/>
  <c r="L135" i="14"/>
  <c r="J135" i="14"/>
  <c r="K135" i="14" s="1"/>
  <c r="I135" i="14"/>
  <c r="H135" i="14"/>
  <c r="G135" i="14"/>
  <c r="AG134" i="14"/>
  <c r="AC134" i="14"/>
  <c r="AD134" i="14" s="1"/>
  <c r="L134" i="14"/>
  <c r="J134" i="14"/>
  <c r="K134" i="14" s="1"/>
  <c r="O134" i="14" s="1"/>
  <c r="I134" i="14"/>
  <c r="H134" i="14"/>
  <c r="G134" i="14"/>
  <c r="AG133" i="14"/>
  <c r="AC133" i="14"/>
  <c r="AD133" i="14" s="1"/>
  <c r="L133" i="14"/>
  <c r="J133" i="14"/>
  <c r="K133" i="14" s="1"/>
  <c r="O133" i="14" s="1"/>
  <c r="Q133" i="14" s="1"/>
  <c r="Y133" i="14" s="1"/>
  <c r="I133" i="14"/>
  <c r="H133" i="14"/>
  <c r="G133" i="14"/>
  <c r="AG132" i="14"/>
  <c r="AC132" i="14"/>
  <c r="AD132" i="14" s="1"/>
  <c r="L132" i="14"/>
  <c r="J132" i="14"/>
  <c r="K132" i="14" s="1"/>
  <c r="I132" i="14"/>
  <c r="H132" i="14"/>
  <c r="G132" i="14"/>
  <c r="AG131" i="14"/>
  <c r="AC131" i="14"/>
  <c r="AD131" i="14" s="1"/>
  <c r="L131" i="14"/>
  <c r="J131" i="14"/>
  <c r="K131" i="14" s="1"/>
  <c r="O131" i="14" s="1"/>
  <c r="I131" i="14"/>
  <c r="H131" i="14"/>
  <c r="G131" i="14"/>
  <c r="AG130" i="14"/>
  <c r="AC130" i="14"/>
  <c r="AD130" i="14" s="1"/>
  <c r="L130" i="14"/>
  <c r="J130" i="14"/>
  <c r="K130" i="14" s="1"/>
  <c r="I130" i="14"/>
  <c r="H130" i="14"/>
  <c r="G130" i="14"/>
  <c r="AG129" i="14"/>
  <c r="AC129" i="14"/>
  <c r="AD129" i="14" s="1"/>
  <c r="L129" i="14"/>
  <c r="J129" i="14"/>
  <c r="K129" i="14" s="1"/>
  <c r="O129" i="14" s="1"/>
  <c r="I129" i="14"/>
  <c r="H129" i="14"/>
  <c r="G129" i="14"/>
  <c r="AG128" i="14"/>
  <c r="AC128" i="14"/>
  <c r="AD128" i="14" s="1"/>
  <c r="L128" i="14"/>
  <c r="J128" i="14"/>
  <c r="K128" i="14" s="1"/>
  <c r="I128" i="14"/>
  <c r="H128" i="14"/>
  <c r="G128" i="14"/>
  <c r="AG127" i="14"/>
  <c r="AC127" i="14"/>
  <c r="AD127" i="14" s="1"/>
  <c r="L127" i="14"/>
  <c r="J127" i="14"/>
  <c r="K127" i="14" s="1"/>
  <c r="O127" i="14" s="1"/>
  <c r="I127" i="14"/>
  <c r="H127" i="14"/>
  <c r="G127" i="14"/>
  <c r="AG126" i="14"/>
  <c r="AC126" i="14"/>
  <c r="AD126" i="14" s="1"/>
  <c r="L126" i="14"/>
  <c r="J126" i="14"/>
  <c r="K126" i="14" s="1"/>
  <c r="I126" i="14"/>
  <c r="H126" i="14"/>
  <c r="G126" i="14"/>
  <c r="AG125" i="14"/>
  <c r="AC125" i="14"/>
  <c r="AD125" i="14" s="1"/>
  <c r="L125" i="14"/>
  <c r="J125" i="14"/>
  <c r="K125" i="14" s="1"/>
  <c r="O125" i="14" s="1"/>
  <c r="I125" i="14"/>
  <c r="H125" i="14"/>
  <c r="G125" i="14"/>
  <c r="AG124" i="14"/>
  <c r="AC124" i="14"/>
  <c r="AD124" i="14" s="1"/>
  <c r="L124" i="14"/>
  <c r="J124" i="14"/>
  <c r="K124" i="14" s="1"/>
  <c r="I124" i="14"/>
  <c r="H124" i="14"/>
  <c r="G124" i="14"/>
  <c r="AG123" i="14"/>
  <c r="AC123" i="14"/>
  <c r="AD123" i="14" s="1"/>
  <c r="L123" i="14"/>
  <c r="J123" i="14"/>
  <c r="K123" i="14" s="1"/>
  <c r="O123" i="14" s="1"/>
  <c r="I123" i="14"/>
  <c r="H123" i="14"/>
  <c r="G123" i="14"/>
  <c r="AG122" i="14"/>
  <c r="AC122" i="14"/>
  <c r="AD122" i="14" s="1"/>
  <c r="L122" i="14"/>
  <c r="J122" i="14"/>
  <c r="K122" i="14" s="1"/>
  <c r="I122" i="14"/>
  <c r="H122" i="14"/>
  <c r="G122" i="14"/>
  <c r="AG121" i="14"/>
  <c r="AC121" i="14"/>
  <c r="AD121" i="14" s="1"/>
  <c r="L121" i="14"/>
  <c r="J121" i="14"/>
  <c r="K121" i="14" s="1"/>
  <c r="O121" i="14" s="1"/>
  <c r="I121" i="14"/>
  <c r="H121" i="14"/>
  <c r="G121" i="14"/>
  <c r="AG120" i="14"/>
  <c r="AC120" i="14"/>
  <c r="AD120" i="14" s="1"/>
  <c r="L120" i="14"/>
  <c r="J120" i="14"/>
  <c r="K120" i="14" s="1"/>
  <c r="I120" i="14"/>
  <c r="H120" i="14"/>
  <c r="G120" i="14"/>
  <c r="AG119" i="14"/>
  <c r="AC119" i="14"/>
  <c r="AD119" i="14" s="1"/>
  <c r="L119" i="14"/>
  <c r="J119" i="14"/>
  <c r="K119" i="14" s="1"/>
  <c r="O119" i="14" s="1"/>
  <c r="I119" i="14"/>
  <c r="H119" i="14"/>
  <c r="G119" i="14"/>
  <c r="AG118" i="14"/>
  <c r="AC118" i="14"/>
  <c r="AD118" i="14" s="1"/>
  <c r="L118" i="14"/>
  <c r="J118" i="14"/>
  <c r="K118" i="14" s="1"/>
  <c r="I118" i="14"/>
  <c r="H118" i="14"/>
  <c r="G118" i="14"/>
  <c r="AG117" i="14"/>
  <c r="AC117" i="14"/>
  <c r="AD117" i="14" s="1"/>
  <c r="L117" i="14"/>
  <c r="J117" i="14"/>
  <c r="K117" i="14" s="1"/>
  <c r="O117" i="14" s="1"/>
  <c r="I117" i="14"/>
  <c r="H117" i="14"/>
  <c r="G117" i="14"/>
  <c r="AG116" i="14"/>
  <c r="AC116" i="14"/>
  <c r="AD116" i="14" s="1"/>
  <c r="L116" i="14"/>
  <c r="J116" i="14"/>
  <c r="K116" i="14" s="1"/>
  <c r="I116" i="14"/>
  <c r="H116" i="14"/>
  <c r="G116" i="14"/>
  <c r="AG115" i="14"/>
  <c r="AC115" i="14"/>
  <c r="AD115" i="14" s="1"/>
  <c r="L115" i="14"/>
  <c r="J115" i="14"/>
  <c r="K115" i="14" s="1"/>
  <c r="O115" i="14" s="1"/>
  <c r="I115" i="14"/>
  <c r="H115" i="14"/>
  <c r="G115" i="14"/>
  <c r="AG114" i="14"/>
  <c r="AC114" i="14"/>
  <c r="AD114" i="14" s="1"/>
  <c r="L114" i="14"/>
  <c r="J114" i="14"/>
  <c r="K114" i="14" s="1"/>
  <c r="I114" i="14"/>
  <c r="H114" i="14"/>
  <c r="G114" i="14"/>
  <c r="AG113" i="14"/>
  <c r="AC113" i="14"/>
  <c r="AD113" i="14" s="1"/>
  <c r="L113" i="14"/>
  <c r="J113" i="14"/>
  <c r="K113" i="14" s="1"/>
  <c r="O113" i="14" s="1"/>
  <c r="I113" i="14"/>
  <c r="H113" i="14"/>
  <c r="G113" i="14"/>
  <c r="AG112" i="14"/>
  <c r="AC112" i="14"/>
  <c r="AD112" i="14" s="1"/>
  <c r="L112" i="14"/>
  <c r="J112" i="14"/>
  <c r="K112" i="14" s="1"/>
  <c r="I112" i="14"/>
  <c r="H112" i="14"/>
  <c r="G112" i="14"/>
  <c r="AG111" i="14"/>
  <c r="AC111" i="14"/>
  <c r="AD111" i="14" s="1"/>
  <c r="L111" i="14"/>
  <c r="J111" i="14"/>
  <c r="K111" i="14" s="1"/>
  <c r="O111" i="14" s="1"/>
  <c r="I111" i="14"/>
  <c r="H111" i="14"/>
  <c r="G111" i="14"/>
  <c r="AG110" i="14"/>
  <c r="AC110" i="14"/>
  <c r="AD110" i="14" s="1"/>
  <c r="L110" i="14"/>
  <c r="J110" i="14"/>
  <c r="K110" i="14" s="1"/>
  <c r="I110" i="14"/>
  <c r="H110" i="14"/>
  <c r="G110" i="14"/>
  <c r="AG109" i="14"/>
  <c r="AC109" i="14"/>
  <c r="AD109" i="14" s="1"/>
  <c r="L109" i="14"/>
  <c r="J109" i="14"/>
  <c r="K109" i="14" s="1"/>
  <c r="O109" i="14" s="1"/>
  <c r="I109" i="14"/>
  <c r="H109" i="14"/>
  <c r="G109" i="14"/>
  <c r="AG108" i="14"/>
  <c r="AC108" i="14"/>
  <c r="AD108" i="14" s="1"/>
  <c r="L108" i="14"/>
  <c r="J108" i="14"/>
  <c r="K108" i="14" s="1"/>
  <c r="I108" i="14"/>
  <c r="H108" i="14"/>
  <c r="G108" i="14"/>
  <c r="AG107" i="14"/>
  <c r="AC107" i="14"/>
  <c r="AD107" i="14" s="1"/>
  <c r="L107" i="14"/>
  <c r="J107" i="14"/>
  <c r="K107" i="14" s="1"/>
  <c r="O107" i="14" s="1"/>
  <c r="I107" i="14"/>
  <c r="H107" i="14"/>
  <c r="G107" i="14"/>
  <c r="AG106" i="14"/>
  <c r="AC106" i="14"/>
  <c r="AD106" i="14" s="1"/>
  <c r="L106" i="14"/>
  <c r="J106" i="14"/>
  <c r="K106" i="14" s="1"/>
  <c r="I106" i="14"/>
  <c r="H106" i="14"/>
  <c r="G106" i="14"/>
  <c r="AG105" i="14"/>
  <c r="AC105" i="14"/>
  <c r="AD105" i="14" s="1"/>
  <c r="L105" i="14"/>
  <c r="J105" i="14"/>
  <c r="K105" i="14" s="1"/>
  <c r="O105" i="14" s="1"/>
  <c r="I105" i="14"/>
  <c r="H105" i="14"/>
  <c r="G105" i="14"/>
  <c r="AG104" i="14"/>
  <c r="AC104" i="14"/>
  <c r="AD104" i="14" s="1"/>
  <c r="L104" i="14"/>
  <c r="J104" i="14"/>
  <c r="K104" i="14" s="1"/>
  <c r="I104" i="14"/>
  <c r="H104" i="14"/>
  <c r="G104" i="14"/>
  <c r="AG103" i="14"/>
  <c r="AC103" i="14"/>
  <c r="AD103" i="14" s="1"/>
  <c r="L103" i="14"/>
  <c r="J103" i="14"/>
  <c r="K103" i="14" s="1"/>
  <c r="O103" i="14" s="1"/>
  <c r="I103" i="14"/>
  <c r="H103" i="14"/>
  <c r="G103" i="14"/>
  <c r="AG102" i="14"/>
  <c r="AC102" i="14"/>
  <c r="AD102" i="14" s="1"/>
  <c r="L102" i="14"/>
  <c r="J102" i="14"/>
  <c r="K102" i="14" s="1"/>
  <c r="I102" i="14"/>
  <c r="H102" i="14"/>
  <c r="G102" i="14"/>
  <c r="AG101" i="14"/>
  <c r="AC101" i="14"/>
  <c r="AD101" i="14" s="1"/>
  <c r="L101" i="14"/>
  <c r="J101" i="14"/>
  <c r="K101" i="14" s="1"/>
  <c r="O101" i="14" s="1"/>
  <c r="I101" i="14"/>
  <c r="H101" i="14"/>
  <c r="G101" i="14"/>
  <c r="AG100" i="14"/>
  <c r="AC100" i="14"/>
  <c r="AD100" i="14" s="1"/>
  <c r="L100" i="14"/>
  <c r="J100" i="14"/>
  <c r="K100" i="14" s="1"/>
  <c r="I100" i="14"/>
  <c r="H100" i="14"/>
  <c r="G100" i="14"/>
  <c r="AG99" i="14"/>
  <c r="AC99" i="14"/>
  <c r="AD99" i="14" s="1"/>
  <c r="L99" i="14"/>
  <c r="J99" i="14"/>
  <c r="K99" i="14" s="1"/>
  <c r="O99" i="14" s="1"/>
  <c r="I99" i="14"/>
  <c r="H99" i="14"/>
  <c r="G99" i="14"/>
  <c r="AG98" i="14"/>
  <c r="AC98" i="14"/>
  <c r="AD98" i="14" s="1"/>
  <c r="L98" i="14"/>
  <c r="J98" i="14"/>
  <c r="K98" i="14" s="1"/>
  <c r="I98" i="14"/>
  <c r="H98" i="14"/>
  <c r="G98" i="14"/>
  <c r="AG97" i="14"/>
  <c r="AC97" i="14"/>
  <c r="AD97" i="14" s="1"/>
  <c r="L97" i="14"/>
  <c r="J97" i="14"/>
  <c r="K97" i="14" s="1"/>
  <c r="O97" i="14" s="1"/>
  <c r="I97" i="14"/>
  <c r="H97" i="14"/>
  <c r="G97" i="14"/>
  <c r="AG96" i="14"/>
  <c r="AC96" i="14"/>
  <c r="AD96" i="14" s="1"/>
  <c r="L96" i="14"/>
  <c r="J96" i="14"/>
  <c r="K96" i="14" s="1"/>
  <c r="I96" i="14"/>
  <c r="H96" i="14"/>
  <c r="G96" i="14"/>
  <c r="AG95" i="14"/>
  <c r="AC95" i="14"/>
  <c r="AD95" i="14" s="1"/>
  <c r="L95" i="14"/>
  <c r="J95" i="14"/>
  <c r="K95" i="14" s="1"/>
  <c r="O95" i="14" s="1"/>
  <c r="I95" i="14"/>
  <c r="H95" i="14"/>
  <c r="G95" i="14"/>
  <c r="AG94" i="14"/>
  <c r="AC94" i="14"/>
  <c r="AD94" i="14" s="1"/>
  <c r="L94" i="14"/>
  <c r="J94" i="14"/>
  <c r="K94" i="14" s="1"/>
  <c r="I94" i="14"/>
  <c r="H94" i="14"/>
  <c r="G94" i="14"/>
  <c r="AG93" i="14"/>
  <c r="AC93" i="14"/>
  <c r="AD93" i="14" s="1"/>
  <c r="L93" i="14"/>
  <c r="J93" i="14"/>
  <c r="K93" i="14" s="1"/>
  <c r="O93" i="14" s="1"/>
  <c r="I93" i="14"/>
  <c r="H93" i="14"/>
  <c r="G93" i="14"/>
  <c r="AG92" i="14"/>
  <c r="AC92" i="14"/>
  <c r="AD92" i="14" s="1"/>
  <c r="L92" i="14"/>
  <c r="J92" i="14"/>
  <c r="K92" i="14" s="1"/>
  <c r="I92" i="14"/>
  <c r="H92" i="14"/>
  <c r="G92" i="14"/>
  <c r="AG91" i="14"/>
  <c r="AC91" i="14"/>
  <c r="AD91" i="14" s="1"/>
  <c r="L91" i="14"/>
  <c r="J91" i="14"/>
  <c r="K91" i="14" s="1"/>
  <c r="O91" i="14" s="1"/>
  <c r="I91" i="14"/>
  <c r="H91" i="14"/>
  <c r="G91" i="14"/>
  <c r="AG90" i="14"/>
  <c r="AC90" i="14"/>
  <c r="AD90" i="14" s="1"/>
  <c r="L90" i="14"/>
  <c r="J90" i="14"/>
  <c r="K90" i="14" s="1"/>
  <c r="I90" i="14"/>
  <c r="H90" i="14"/>
  <c r="G90" i="14"/>
  <c r="AG89" i="14"/>
  <c r="AC89" i="14"/>
  <c r="AD89" i="14" s="1"/>
  <c r="L89" i="14"/>
  <c r="J89" i="14"/>
  <c r="K89" i="14" s="1"/>
  <c r="O89" i="14" s="1"/>
  <c r="I89" i="14"/>
  <c r="H89" i="14"/>
  <c r="G89" i="14"/>
  <c r="AG88" i="14"/>
  <c r="AC88" i="14"/>
  <c r="AD88" i="14" s="1"/>
  <c r="L88" i="14"/>
  <c r="J88" i="14"/>
  <c r="K88" i="14" s="1"/>
  <c r="I88" i="14"/>
  <c r="H88" i="14"/>
  <c r="G88" i="14"/>
  <c r="AG87" i="14"/>
  <c r="AC87" i="14"/>
  <c r="AD87" i="14" s="1"/>
  <c r="L87" i="14"/>
  <c r="J87" i="14"/>
  <c r="K87" i="14" s="1"/>
  <c r="O87" i="14" s="1"/>
  <c r="I87" i="14"/>
  <c r="H87" i="14"/>
  <c r="G87" i="14"/>
  <c r="AG86" i="14"/>
  <c r="AC86" i="14"/>
  <c r="AD86" i="14" s="1"/>
  <c r="L86" i="14"/>
  <c r="J86" i="14"/>
  <c r="K86" i="14" s="1"/>
  <c r="I86" i="14"/>
  <c r="H86" i="14"/>
  <c r="G86" i="14"/>
  <c r="AG85" i="14"/>
  <c r="AC85" i="14"/>
  <c r="AD85" i="14" s="1"/>
  <c r="L85" i="14"/>
  <c r="J85" i="14"/>
  <c r="K85" i="14" s="1"/>
  <c r="O85" i="14" s="1"/>
  <c r="I85" i="14"/>
  <c r="H85" i="14"/>
  <c r="G85" i="14"/>
  <c r="AG84" i="14"/>
  <c r="AC84" i="14"/>
  <c r="AD84" i="14" s="1"/>
  <c r="L84" i="14"/>
  <c r="J84" i="14"/>
  <c r="K84" i="14" s="1"/>
  <c r="I84" i="14"/>
  <c r="H84" i="14"/>
  <c r="G84" i="14"/>
  <c r="AG83" i="14"/>
  <c r="AC83" i="14"/>
  <c r="AD83" i="14" s="1"/>
  <c r="L83" i="14"/>
  <c r="J83" i="14"/>
  <c r="K83" i="14" s="1"/>
  <c r="O83" i="14" s="1"/>
  <c r="I83" i="14"/>
  <c r="H83" i="14"/>
  <c r="G83" i="14"/>
  <c r="AG82" i="14"/>
  <c r="AC82" i="14"/>
  <c r="AD82" i="14" s="1"/>
  <c r="L82" i="14"/>
  <c r="J82" i="14"/>
  <c r="K82" i="14" s="1"/>
  <c r="I82" i="14"/>
  <c r="H82" i="14"/>
  <c r="G82" i="14"/>
  <c r="AG81" i="14"/>
  <c r="AC81" i="14"/>
  <c r="AD81" i="14" s="1"/>
  <c r="L81" i="14"/>
  <c r="J81" i="14"/>
  <c r="K81" i="14" s="1"/>
  <c r="O81" i="14" s="1"/>
  <c r="I81" i="14"/>
  <c r="H81" i="14"/>
  <c r="G81" i="14"/>
  <c r="AG80" i="14"/>
  <c r="AC80" i="14"/>
  <c r="AD80" i="14" s="1"/>
  <c r="L80" i="14"/>
  <c r="J80" i="14"/>
  <c r="K80" i="14" s="1"/>
  <c r="I80" i="14"/>
  <c r="H80" i="14"/>
  <c r="G80" i="14"/>
  <c r="AG79" i="14"/>
  <c r="AC79" i="14"/>
  <c r="AD79" i="14" s="1"/>
  <c r="L79" i="14"/>
  <c r="J79" i="14"/>
  <c r="K79" i="14" s="1"/>
  <c r="O79" i="14" s="1"/>
  <c r="I79" i="14"/>
  <c r="H79" i="14"/>
  <c r="G79" i="14"/>
  <c r="AG78" i="14"/>
  <c r="AC78" i="14"/>
  <c r="AD78" i="14" s="1"/>
  <c r="L78" i="14"/>
  <c r="J78" i="14"/>
  <c r="K78" i="14" s="1"/>
  <c r="I78" i="14"/>
  <c r="H78" i="14"/>
  <c r="G78" i="14"/>
  <c r="AG77" i="14"/>
  <c r="AC77" i="14"/>
  <c r="AD77" i="14" s="1"/>
  <c r="L77" i="14"/>
  <c r="J77" i="14"/>
  <c r="K77" i="14" s="1"/>
  <c r="O77" i="14" s="1"/>
  <c r="I77" i="14"/>
  <c r="H77" i="14"/>
  <c r="G77" i="14"/>
  <c r="AG76" i="14"/>
  <c r="AC76" i="14"/>
  <c r="AD76" i="14" s="1"/>
  <c r="L76" i="14"/>
  <c r="J76" i="14"/>
  <c r="K76" i="14" s="1"/>
  <c r="I76" i="14"/>
  <c r="H76" i="14"/>
  <c r="G76" i="14"/>
  <c r="AG75" i="14"/>
  <c r="AC75" i="14"/>
  <c r="AD75" i="14" s="1"/>
  <c r="L75" i="14"/>
  <c r="J75" i="14"/>
  <c r="K75" i="14" s="1"/>
  <c r="O75" i="14" s="1"/>
  <c r="I75" i="14"/>
  <c r="H75" i="14"/>
  <c r="G75" i="14"/>
  <c r="AG74" i="14"/>
  <c r="AC74" i="14"/>
  <c r="AD74" i="14" s="1"/>
  <c r="L74" i="14"/>
  <c r="J74" i="14"/>
  <c r="K74" i="14" s="1"/>
  <c r="I74" i="14"/>
  <c r="H74" i="14"/>
  <c r="G74" i="14"/>
  <c r="AG73" i="14"/>
  <c r="AC73" i="14"/>
  <c r="AD73" i="14" s="1"/>
  <c r="L73" i="14"/>
  <c r="J73" i="14"/>
  <c r="K73" i="14" s="1"/>
  <c r="O73" i="14" s="1"/>
  <c r="I73" i="14"/>
  <c r="H73" i="14"/>
  <c r="G73" i="14"/>
  <c r="AG72" i="14"/>
  <c r="AC72" i="14"/>
  <c r="AD72" i="14" s="1"/>
  <c r="L72" i="14"/>
  <c r="J72" i="14"/>
  <c r="K72" i="14" s="1"/>
  <c r="I72" i="14"/>
  <c r="H72" i="14"/>
  <c r="G72" i="14"/>
  <c r="AG71" i="14"/>
  <c r="AC71" i="14"/>
  <c r="AD71" i="14" s="1"/>
  <c r="L71" i="14"/>
  <c r="J71" i="14"/>
  <c r="K71" i="14" s="1"/>
  <c r="O71" i="14" s="1"/>
  <c r="I71" i="14"/>
  <c r="H71" i="14"/>
  <c r="G71" i="14"/>
  <c r="AG70" i="14"/>
  <c r="AC70" i="14"/>
  <c r="AD70" i="14" s="1"/>
  <c r="L70" i="14"/>
  <c r="J70" i="14"/>
  <c r="K70" i="14" s="1"/>
  <c r="I70" i="14"/>
  <c r="H70" i="14"/>
  <c r="G70" i="14"/>
  <c r="AG69" i="14"/>
  <c r="AC69" i="14"/>
  <c r="AD69" i="14" s="1"/>
  <c r="L69" i="14"/>
  <c r="J69" i="14"/>
  <c r="K69" i="14" s="1"/>
  <c r="O69" i="14" s="1"/>
  <c r="I69" i="14"/>
  <c r="H69" i="14"/>
  <c r="G69" i="14"/>
  <c r="AG68" i="14"/>
  <c r="AC68" i="14"/>
  <c r="AD68" i="14" s="1"/>
  <c r="L68" i="14"/>
  <c r="J68" i="14"/>
  <c r="K68" i="14" s="1"/>
  <c r="I68" i="14"/>
  <c r="H68" i="14"/>
  <c r="G68" i="14"/>
  <c r="AG67" i="14"/>
  <c r="AC67" i="14"/>
  <c r="AD67" i="14" s="1"/>
  <c r="L67" i="14"/>
  <c r="J67" i="14"/>
  <c r="K67" i="14" s="1"/>
  <c r="O67" i="14" s="1"/>
  <c r="I67" i="14"/>
  <c r="H67" i="14"/>
  <c r="G67" i="14"/>
  <c r="AG66" i="14"/>
  <c r="AC66" i="14"/>
  <c r="AD66" i="14" s="1"/>
  <c r="L66" i="14"/>
  <c r="J66" i="14"/>
  <c r="K66" i="14" s="1"/>
  <c r="I66" i="14"/>
  <c r="H66" i="14"/>
  <c r="G66" i="14"/>
  <c r="AG65" i="14"/>
  <c r="AC65" i="14"/>
  <c r="AD65" i="14" s="1"/>
  <c r="L65" i="14"/>
  <c r="J65" i="14"/>
  <c r="K65" i="14" s="1"/>
  <c r="O65" i="14" s="1"/>
  <c r="I65" i="14"/>
  <c r="H65" i="14"/>
  <c r="G65" i="14"/>
  <c r="AG64" i="14"/>
  <c r="AC64" i="14"/>
  <c r="AD64" i="14" s="1"/>
  <c r="L64" i="14"/>
  <c r="J64" i="14"/>
  <c r="K64" i="14" s="1"/>
  <c r="I64" i="14"/>
  <c r="H64" i="14"/>
  <c r="G64" i="14"/>
  <c r="AG63" i="14"/>
  <c r="AC63" i="14"/>
  <c r="AD63" i="14" s="1"/>
  <c r="L63" i="14"/>
  <c r="J63" i="14"/>
  <c r="K63" i="14" s="1"/>
  <c r="O63" i="14" s="1"/>
  <c r="I63" i="14"/>
  <c r="H63" i="14"/>
  <c r="G63" i="14"/>
  <c r="AG62" i="14"/>
  <c r="AC62" i="14"/>
  <c r="AD62" i="14" s="1"/>
  <c r="L62" i="14"/>
  <c r="J62" i="14"/>
  <c r="K62" i="14" s="1"/>
  <c r="I62" i="14"/>
  <c r="H62" i="14"/>
  <c r="G62" i="14"/>
  <c r="AG61" i="14"/>
  <c r="AC61" i="14"/>
  <c r="AD61" i="14" s="1"/>
  <c r="L61" i="14"/>
  <c r="J61" i="14"/>
  <c r="K61" i="14" s="1"/>
  <c r="O61" i="14" s="1"/>
  <c r="I61" i="14"/>
  <c r="H61" i="14"/>
  <c r="G61" i="14"/>
  <c r="AG60" i="14"/>
  <c r="AC60" i="14"/>
  <c r="AD60" i="14" s="1"/>
  <c r="L60" i="14"/>
  <c r="J60" i="14"/>
  <c r="K60" i="14" s="1"/>
  <c r="I60" i="14"/>
  <c r="H60" i="14"/>
  <c r="G60" i="14"/>
  <c r="AG59" i="14"/>
  <c r="AC59" i="14"/>
  <c r="AD59" i="14" s="1"/>
  <c r="L59" i="14"/>
  <c r="J59" i="14"/>
  <c r="K59" i="14" s="1"/>
  <c r="O59" i="14" s="1"/>
  <c r="I59" i="14"/>
  <c r="H59" i="14"/>
  <c r="G59" i="14"/>
  <c r="AG58" i="14"/>
  <c r="AC58" i="14"/>
  <c r="AD58" i="14" s="1"/>
  <c r="L58" i="14"/>
  <c r="J58" i="14"/>
  <c r="K58" i="14" s="1"/>
  <c r="I58" i="14"/>
  <c r="H58" i="14"/>
  <c r="G58" i="14"/>
  <c r="AG57" i="14"/>
  <c r="AC57" i="14"/>
  <c r="AD57" i="14" s="1"/>
  <c r="L57" i="14"/>
  <c r="J57" i="14"/>
  <c r="K57" i="14" s="1"/>
  <c r="O57" i="14" s="1"/>
  <c r="P57" i="14" s="1"/>
  <c r="I57" i="14"/>
  <c r="H57" i="14"/>
  <c r="G57" i="14"/>
  <c r="AG56" i="14"/>
  <c r="AC56" i="14"/>
  <c r="AD56" i="14" s="1"/>
  <c r="L56" i="14"/>
  <c r="J56" i="14"/>
  <c r="K56" i="14" s="1"/>
  <c r="I56" i="14"/>
  <c r="H56" i="14"/>
  <c r="G56" i="14"/>
  <c r="AG55" i="14"/>
  <c r="AC55" i="14"/>
  <c r="AD55" i="14" s="1"/>
  <c r="L55" i="14"/>
  <c r="J55" i="14"/>
  <c r="K55" i="14" s="1"/>
  <c r="O55" i="14" s="1"/>
  <c r="P55" i="14" s="1"/>
  <c r="I55" i="14"/>
  <c r="H55" i="14"/>
  <c r="G55" i="14"/>
  <c r="AG54" i="14"/>
  <c r="AC54" i="14"/>
  <c r="AD54" i="14" s="1"/>
  <c r="L54" i="14"/>
  <c r="J54" i="14"/>
  <c r="K54" i="14" s="1"/>
  <c r="I54" i="14"/>
  <c r="H54" i="14"/>
  <c r="G54" i="14"/>
  <c r="AG53" i="14"/>
  <c r="AC53" i="14"/>
  <c r="AD53" i="14" s="1"/>
  <c r="L53" i="14"/>
  <c r="J53" i="14"/>
  <c r="K53" i="14" s="1"/>
  <c r="O53" i="14" s="1"/>
  <c r="P53" i="14" s="1"/>
  <c r="I53" i="14"/>
  <c r="H53" i="14"/>
  <c r="G53" i="14"/>
  <c r="AG52" i="14"/>
  <c r="AC52" i="14"/>
  <c r="AD52" i="14" s="1"/>
  <c r="L52" i="14"/>
  <c r="J52" i="14"/>
  <c r="K52" i="14" s="1"/>
  <c r="I52" i="14"/>
  <c r="H52" i="14"/>
  <c r="G52" i="14"/>
  <c r="AG51" i="14"/>
  <c r="AC51" i="14"/>
  <c r="AD51" i="14" s="1"/>
  <c r="L51" i="14"/>
  <c r="J51" i="14"/>
  <c r="K51" i="14" s="1"/>
  <c r="O51" i="14" s="1"/>
  <c r="P51" i="14" s="1"/>
  <c r="I51" i="14"/>
  <c r="H51" i="14"/>
  <c r="G51" i="14"/>
  <c r="AG50" i="14"/>
  <c r="AC50" i="14"/>
  <c r="AD50" i="14" s="1"/>
  <c r="L50" i="14"/>
  <c r="J50" i="14"/>
  <c r="K50" i="14" s="1"/>
  <c r="I50" i="14"/>
  <c r="H50" i="14"/>
  <c r="G50" i="14"/>
  <c r="AG49" i="14"/>
  <c r="AC49" i="14"/>
  <c r="AD49" i="14" s="1"/>
  <c r="L49" i="14"/>
  <c r="J49" i="14"/>
  <c r="K49" i="14" s="1"/>
  <c r="O49" i="14" s="1"/>
  <c r="P49" i="14" s="1"/>
  <c r="I49" i="14"/>
  <c r="H49" i="14"/>
  <c r="G49" i="14"/>
  <c r="AG48" i="14"/>
  <c r="AC48" i="14"/>
  <c r="AD48" i="14" s="1"/>
  <c r="L48" i="14"/>
  <c r="J48" i="14"/>
  <c r="K48" i="14" s="1"/>
  <c r="I48" i="14"/>
  <c r="H48" i="14"/>
  <c r="G48" i="14"/>
  <c r="AG47" i="14"/>
  <c r="AC47" i="14"/>
  <c r="AD47" i="14" s="1"/>
  <c r="L47" i="14"/>
  <c r="J47" i="14"/>
  <c r="K47" i="14" s="1"/>
  <c r="I47" i="14"/>
  <c r="H47" i="14"/>
  <c r="G47" i="14"/>
  <c r="AG46" i="14"/>
  <c r="AC46" i="14"/>
  <c r="AD46" i="14" s="1"/>
  <c r="L46" i="14"/>
  <c r="J46" i="14"/>
  <c r="K46" i="14" s="1"/>
  <c r="I46" i="14"/>
  <c r="H46" i="14"/>
  <c r="G46" i="14"/>
  <c r="AG45" i="14"/>
  <c r="AC45" i="14"/>
  <c r="AD45" i="14" s="1"/>
  <c r="L45" i="14"/>
  <c r="J45" i="14"/>
  <c r="K45" i="14" s="1"/>
  <c r="I45" i="14"/>
  <c r="H45" i="14"/>
  <c r="G45" i="14"/>
  <c r="AG44" i="14"/>
  <c r="AC44" i="14"/>
  <c r="AD44" i="14" s="1"/>
  <c r="L44" i="14"/>
  <c r="J44" i="14"/>
  <c r="K44" i="14" s="1"/>
  <c r="I44" i="14"/>
  <c r="H44" i="14"/>
  <c r="G44" i="14"/>
  <c r="AG43" i="14"/>
  <c r="AC43" i="14"/>
  <c r="AD43" i="14" s="1"/>
  <c r="L43" i="14"/>
  <c r="J43" i="14"/>
  <c r="K43" i="14" s="1"/>
  <c r="I43" i="14"/>
  <c r="H43" i="14"/>
  <c r="G43" i="14"/>
  <c r="AG42" i="14"/>
  <c r="AC42" i="14"/>
  <c r="AD42" i="14" s="1"/>
  <c r="L42" i="14"/>
  <c r="J42" i="14"/>
  <c r="K42" i="14" s="1"/>
  <c r="I42" i="14"/>
  <c r="H42" i="14"/>
  <c r="G42" i="14"/>
  <c r="AG41" i="14"/>
  <c r="AC41" i="14"/>
  <c r="AD41" i="14" s="1"/>
  <c r="L41" i="14"/>
  <c r="J41" i="14"/>
  <c r="K41" i="14" s="1"/>
  <c r="I41" i="14"/>
  <c r="H41" i="14"/>
  <c r="G41" i="14"/>
  <c r="A41" i="14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G40" i="14"/>
  <c r="AC40" i="14"/>
  <c r="AD40" i="14" s="1"/>
  <c r="L40" i="14"/>
  <c r="J40" i="14"/>
  <c r="K40" i="14" s="1"/>
  <c r="O40" i="14" s="1"/>
  <c r="I40" i="14"/>
  <c r="H40" i="14"/>
  <c r="G40" i="14"/>
  <c r="AA34" i="14"/>
  <c r="Y34" i="14"/>
  <c r="X34" i="14"/>
  <c r="J34" i="14"/>
  <c r="AA33" i="14"/>
  <c r="X33" i="14"/>
  <c r="AA32" i="14"/>
  <c r="X32" i="14"/>
  <c r="J32" i="14"/>
  <c r="M30" i="14"/>
  <c r="AA29" i="14"/>
  <c r="X29" i="14"/>
  <c r="I28" i="14"/>
  <c r="I33" i="14" s="1"/>
  <c r="I20" i="14"/>
  <c r="I21" i="14" s="1"/>
  <c r="I19" i="14"/>
  <c r="Y13" i="14"/>
  <c r="Z13" i="14" s="1"/>
  <c r="AP350" i="13"/>
  <c r="AO350" i="13"/>
  <c r="AC330" i="13"/>
  <c r="AG318" i="13"/>
  <c r="AC318" i="13"/>
  <c r="AD318" i="13" s="1"/>
  <c r="L318" i="13"/>
  <c r="J318" i="13"/>
  <c r="K318" i="13" s="1"/>
  <c r="O318" i="13" s="1"/>
  <c r="I318" i="13"/>
  <c r="H318" i="13"/>
  <c r="G318" i="13"/>
  <c r="AG317" i="13"/>
  <c r="AC317" i="13"/>
  <c r="AD317" i="13" s="1"/>
  <c r="L317" i="13"/>
  <c r="J317" i="13"/>
  <c r="K317" i="13" s="1"/>
  <c r="O317" i="13" s="1"/>
  <c r="S317" i="13" s="1"/>
  <c r="I317" i="13"/>
  <c r="H317" i="13"/>
  <c r="G317" i="13"/>
  <c r="AG316" i="13"/>
  <c r="AC316" i="13"/>
  <c r="AD316" i="13" s="1"/>
  <c r="L316" i="13"/>
  <c r="J316" i="13"/>
  <c r="K316" i="13" s="1"/>
  <c r="I316" i="13"/>
  <c r="H316" i="13"/>
  <c r="G316" i="13"/>
  <c r="AG315" i="13"/>
  <c r="AC315" i="13"/>
  <c r="AD315" i="13" s="1"/>
  <c r="L315" i="13"/>
  <c r="J315" i="13"/>
  <c r="K315" i="13" s="1"/>
  <c r="O315" i="13" s="1"/>
  <c r="S315" i="13" s="1"/>
  <c r="AA315" i="13" s="1"/>
  <c r="I315" i="13"/>
  <c r="H315" i="13"/>
  <c r="G315" i="13"/>
  <c r="AG314" i="13"/>
  <c r="AC314" i="13"/>
  <c r="AD314" i="13" s="1"/>
  <c r="L314" i="13"/>
  <c r="J314" i="13"/>
  <c r="K314" i="13" s="1"/>
  <c r="O314" i="13" s="1"/>
  <c r="I314" i="13"/>
  <c r="H314" i="13"/>
  <c r="G314" i="13"/>
  <c r="AG313" i="13"/>
  <c r="AC313" i="13"/>
  <c r="AD313" i="13" s="1"/>
  <c r="L313" i="13"/>
  <c r="J313" i="13"/>
  <c r="K313" i="13" s="1"/>
  <c r="O313" i="13" s="1"/>
  <c r="S313" i="13" s="1"/>
  <c r="I313" i="13"/>
  <c r="H313" i="13"/>
  <c r="G313" i="13"/>
  <c r="AG312" i="13"/>
  <c r="AC312" i="13"/>
  <c r="AD312" i="13" s="1"/>
  <c r="L312" i="13"/>
  <c r="J312" i="13"/>
  <c r="K312" i="13" s="1"/>
  <c r="I312" i="13"/>
  <c r="H312" i="13"/>
  <c r="G312" i="13"/>
  <c r="AG311" i="13"/>
  <c r="AC311" i="13"/>
  <c r="AD311" i="13" s="1"/>
  <c r="L311" i="13"/>
  <c r="K311" i="13"/>
  <c r="O311" i="13" s="1"/>
  <c r="S311" i="13" s="1"/>
  <c r="AA311" i="13" s="1"/>
  <c r="J311" i="13"/>
  <c r="I311" i="13"/>
  <c r="H311" i="13"/>
  <c r="G311" i="13"/>
  <c r="AG310" i="13"/>
  <c r="AC310" i="13"/>
  <c r="AD310" i="13" s="1"/>
  <c r="L310" i="13"/>
  <c r="J310" i="13"/>
  <c r="K310" i="13" s="1"/>
  <c r="O310" i="13" s="1"/>
  <c r="I310" i="13"/>
  <c r="H310" i="13"/>
  <c r="G310" i="13"/>
  <c r="AG309" i="13"/>
  <c r="AC309" i="13"/>
  <c r="AD309" i="13" s="1"/>
  <c r="L309" i="13"/>
  <c r="J309" i="13"/>
  <c r="K309" i="13" s="1"/>
  <c r="O309" i="13" s="1"/>
  <c r="S309" i="13" s="1"/>
  <c r="AA309" i="13" s="1"/>
  <c r="I309" i="13"/>
  <c r="H309" i="13"/>
  <c r="G309" i="13"/>
  <c r="AG308" i="13"/>
  <c r="AC308" i="13"/>
  <c r="AD308" i="13" s="1"/>
  <c r="L308" i="13"/>
  <c r="J308" i="13"/>
  <c r="K308" i="13" s="1"/>
  <c r="O308" i="13" s="1"/>
  <c r="I308" i="13"/>
  <c r="H308" i="13"/>
  <c r="G308" i="13"/>
  <c r="AG307" i="13"/>
  <c r="AC307" i="13"/>
  <c r="AD307" i="13" s="1"/>
  <c r="L307" i="13"/>
  <c r="J307" i="13"/>
  <c r="K307" i="13" s="1"/>
  <c r="O307" i="13" s="1"/>
  <c r="S307" i="13" s="1"/>
  <c r="I307" i="13"/>
  <c r="H307" i="13"/>
  <c r="G307" i="13"/>
  <c r="AG306" i="13"/>
  <c r="AC306" i="13"/>
  <c r="AD306" i="13" s="1"/>
  <c r="L306" i="13"/>
  <c r="J306" i="13"/>
  <c r="K306" i="13" s="1"/>
  <c r="I306" i="13"/>
  <c r="H306" i="13"/>
  <c r="G306" i="13"/>
  <c r="AG305" i="13"/>
  <c r="AC305" i="13"/>
  <c r="AD305" i="13" s="1"/>
  <c r="L305" i="13"/>
  <c r="J305" i="13"/>
  <c r="K305" i="13" s="1"/>
  <c r="I305" i="13"/>
  <c r="H305" i="13"/>
  <c r="G305" i="13"/>
  <c r="AG304" i="13"/>
  <c r="AC304" i="13"/>
  <c r="AD304" i="13" s="1"/>
  <c r="L304" i="13"/>
  <c r="J304" i="13"/>
  <c r="K304" i="13" s="1"/>
  <c r="O304" i="13" s="1"/>
  <c r="I304" i="13"/>
  <c r="H304" i="13"/>
  <c r="G304" i="13"/>
  <c r="AG303" i="13"/>
  <c r="AC303" i="13"/>
  <c r="AD303" i="13" s="1"/>
  <c r="L303" i="13"/>
  <c r="J303" i="13"/>
  <c r="K303" i="13" s="1"/>
  <c r="I303" i="13"/>
  <c r="H303" i="13"/>
  <c r="G303" i="13"/>
  <c r="AG302" i="13"/>
  <c r="AC302" i="13"/>
  <c r="AD302" i="13" s="1"/>
  <c r="L302" i="13"/>
  <c r="J302" i="13"/>
  <c r="K302" i="13" s="1"/>
  <c r="I302" i="13"/>
  <c r="H302" i="13"/>
  <c r="G302" i="13"/>
  <c r="AG301" i="13"/>
  <c r="AC301" i="13"/>
  <c r="AD301" i="13" s="1"/>
  <c r="L301" i="13"/>
  <c r="J301" i="13"/>
  <c r="K301" i="13" s="1"/>
  <c r="I301" i="13"/>
  <c r="H301" i="13"/>
  <c r="G301" i="13"/>
  <c r="AG300" i="13"/>
  <c r="AC300" i="13"/>
  <c r="AD300" i="13" s="1"/>
  <c r="L300" i="13"/>
  <c r="J300" i="13"/>
  <c r="K300" i="13" s="1"/>
  <c r="O300" i="13" s="1"/>
  <c r="I300" i="13"/>
  <c r="H300" i="13"/>
  <c r="G300" i="13"/>
  <c r="AG299" i="13"/>
  <c r="AC299" i="13"/>
  <c r="AD299" i="13" s="1"/>
  <c r="L299" i="13"/>
  <c r="J299" i="13"/>
  <c r="K299" i="13" s="1"/>
  <c r="I299" i="13"/>
  <c r="H299" i="13"/>
  <c r="G299" i="13"/>
  <c r="AG298" i="13"/>
  <c r="AC298" i="13"/>
  <c r="AD298" i="13" s="1"/>
  <c r="L298" i="13"/>
  <c r="J298" i="13"/>
  <c r="K298" i="13" s="1"/>
  <c r="I298" i="13"/>
  <c r="H298" i="13"/>
  <c r="G298" i="13"/>
  <c r="AG297" i="13"/>
  <c r="AC297" i="13"/>
  <c r="AD297" i="13" s="1"/>
  <c r="L297" i="13"/>
  <c r="J297" i="13"/>
  <c r="K297" i="13" s="1"/>
  <c r="I297" i="13"/>
  <c r="H297" i="13"/>
  <c r="G297" i="13"/>
  <c r="AG296" i="13"/>
  <c r="AC296" i="13"/>
  <c r="AD296" i="13" s="1"/>
  <c r="L296" i="13"/>
  <c r="J296" i="13"/>
  <c r="K296" i="13" s="1"/>
  <c r="I296" i="13"/>
  <c r="H296" i="13"/>
  <c r="G296" i="13"/>
  <c r="AG295" i="13"/>
  <c r="AC295" i="13"/>
  <c r="AD295" i="13" s="1"/>
  <c r="L295" i="13"/>
  <c r="J295" i="13"/>
  <c r="K295" i="13" s="1"/>
  <c r="I295" i="13"/>
  <c r="H295" i="13"/>
  <c r="G295" i="13"/>
  <c r="AG294" i="13"/>
  <c r="AC294" i="13"/>
  <c r="AD294" i="13" s="1"/>
  <c r="L294" i="13"/>
  <c r="J294" i="13"/>
  <c r="K294" i="13" s="1"/>
  <c r="I294" i="13"/>
  <c r="H294" i="13"/>
  <c r="G294" i="13"/>
  <c r="AG293" i="13"/>
  <c r="AC293" i="13"/>
  <c r="AD293" i="13" s="1"/>
  <c r="L293" i="13"/>
  <c r="J293" i="13"/>
  <c r="K293" i="13" s="1"/>
  <c r="I293" i="13"/>
  <c r="H293" i="13"/>
  <c r="G293" i="13"/>
  <c r="AG292" i="13"/>
  <c r="AC292" i="13"/>
  <c r="AD292" i="13" s="1"/>
  <c r="L292" i="13"/>
  <c r="J292" i="13"/>
  <c r="K292" i="13" s="1"/>
  <c r="I292" i="13"/>
  <c r="H292" i="13"/>
  <c r="G292" i="13"/>
  <c r="AG291" i="13"/>
  <c r="AC291" i="13"/>
  <c r="AD291" i="13" s="1"/>
  <c r="L291" i="13"/>
  <c r="J291" i="13"/>
  <c r="K291" i="13" s="1"/>
  <c r="I291" i="13"/>
  <c r="H291" i="13"/>
  <c r="G291" i="13"/>
  <c r="AG290" i="13"/>
  <c r="AC290" i="13"/>
  <c r="AD290" i="13" s="1"/>
  <c r="L290" i="13"/>
  <c r="J290" i="13"/>
  <c r="K290" i="13" s="1"/>
  <c r="I290" i="13"/>
  <c r="H290" i="13"/>
  <c r="G290" i="13"/>
  <c r="AG289" i="13"/>
  <c r="AC289" i="13"/>
  <c r="AD289" i="13" s="1"/>
  <c r="L289" i="13"/>
  <c r="J289" i="13"/>
  <c r="K289" i="13" s="1"/>
  <c r="I289" i="13"/>
  <c r="H289" i="13"/>
  <c r="G289" i="13"/>
  <c r="AG288" i="13"/>
  <c r="AC288" i="13"/>
  <c r="AD288" i="13" s="1"/>
  <c r="L288" i="13"/>
  <c r="J288" i="13"/>
  <c r="K288" i="13" s="1"/>
  <c r="O288" i="13" s="1"/>
  <c r="I288" i="13"/>
  <c r="H288" i="13"/>
  <c r="G288" i="13"/>
  <c r="AG287" i="13"/>
  <c r="AC287" i="13"/>
  <c r="AD287" i="13" s="1"/>
  <c r="L287" i="13"/>
  <c r="J287" i="13"/>
  <c r="K287" i="13" s="1"/>
  <c r="I287" i="13"/>
  <c r="H287" i="13"/>
  <c r="G287" i="13"/>
  <c r="AG286" i="13"/>
  <c r="AC286" i="13"/>
  <c r="AD286" i="13" s="1"/>
  <c r="L286" i="13"/>
  <c r="J286" i="13"/>
  <c r="K286" i="13" s="1"/>
  <c r="I286" i="13"/>
  <c r="H286" i="13"/>
  <c r="G286" i="13"/>
  <c r="AG285" i="13"/>
  <c r="AC285" i="13"/>
  <c r="AD285" i="13" s="1"/>
  <c r="L285" i="13"/>
  <c r="J285" i="13"/>
  <c r="K285" i="13" s="1"/>
  <c r="I285" i="13"/>
  <c r="H285" i="13"/>
  <c r="G285" i="13"/>
  <c r="AG284" i="13"/>
  <c r="AC284" i="13"/>
  <c r="AD284" i="13" s="1"/>
  <c r="L284" i="13"/>
  <c r="J284" i="13"/>
  <c r="K284" i="13" s="1"/>
  <c r="O284" i="13" s="1"/>
  <c r="I284" i="13"/>
  <c r="H284" i="13"/>
  <c r="G284" i="13"/>
  <c r="AG283" i="13"/>
  <c r="AC283" i="13"/>
  <c r="AD283" i="13" s="1"/>
  <c r="L283" i="13"/>
  <c r="J283" i="13"/>
  <c r="K283" i="13" s="1"/>
  <c r="I283" i="13"/>
  <c r="H283" i="13"/>
  <c r="G283" i="13"/>
  <c r="AG282" i="13"/>
  <c r="AC282" i="13"/>
  <c r="AD282" i="13" s="1"/>
  <c r="L282" i="13"/>
  <c r="J282" i="13"/>
  <c r="K282" i="13" s="1"/>
  <c r="I282" i="13"/>
  <c r="H282" i="13"/>
  <c r="G282" i="13"/>
  <c r="AG281" i="13"/>
  <c r="AC281" i="13"/>
  <c r="AD281" i="13" s="1"/>
  <c r="L281" i="13"/>
  <c r="J281" i="13"/>
  <c r="K281" i="13" s="1"/>
  <c r="I281" i="13"/>
  <c r="H281" i="13"/>
  <c r="G281" i="13"/>
  <c r="AG280" i="13"/>
  <c r="AC280" i="13"/>
  <c r="AD280" i="13" s="1"/>
  <c r="L280" i="13"/>
  <c r="J280" i="13"/>
  <c r="K280" i="13" s="1"/>
  <c r="I280" i="13"/>
  <c r="H280" i="13"/>
  <c r="G280" i="13"/>
  <c r="AG279" i="13"/>
  <c r="AC279" i="13"/>
  <c r="AD279" i="13" s="1"/>
  <c r="L279" i="13"/>
  <c r="K279" i="13"/>
  <c r="O279" i="13" s="1"/>
  <c r="J279" i="13"/>
  <c r="I279" i="13"/>
  <c r="H279" i="13"/>
  <c r="G279" i="13"/>
  <c r="AG278" i="13"/>
  <c r="AC278" i="13"/>
  <c r="AD278" i="13" s="1"/>
  <c r="L278" i="13"/>
  <c r="J278" i="13"/>
  <c r="K278" i="13" s="1"/>
  <c r="O278" i="13" s="1"/>
  <c r="Q278" i="13" s="1"/>
  <c r="Y278" i="13" s="1"/>
  <c r="I278" i="13"/>
  <c r="H278" i="13"/>
  <c r="G278" i="13"/>
  <c r="AG277" i="13"/>
  <c r="AC277" i="13"/>
  <c r="AD277" i="13" s="1"/>
  <c r="L277" i="13"/>
  <c r="J277" i="13"/>
  <c r="K277" i="13" s="1"/>
  <c r="O277" i="13" s="1"/>
  <c r="I277" i="13"/>
  <c r="H277" i="13"/>
  <c r="G277" i="13"/>
  <c r="AG276" i="13"/>
  <c r="AC276" i="13"/>
  <c r="AD276" i="13" s="1"/>
  <c r="L276" i="13"/>
  <c r="J276" i="13"/>
  <c r="K276" i="13" s="1"/>
  <c r="O276" i="13" s="1"/>
  <c r="Q276" i="13" s="1"/>
  <c r="Y276" i="13" s="1"/>
  <c r="I276" i="13"/>
  <c r="H276" i="13"/>
  <c r="G276" i="13"/>
  <c r="AG275" i="13"/>
  <c r="AC275" i="13"/>
  <c r="AD275" i="13" s="1"/>
  <c r="L275" i="13"/>
  <c r="J275" i="13"/>
  <c r="K275" i="13" s="1"/>
  <c r="O275" i="13" s="1"/>
  <c r="I275" i="13"/>
  <c r="H275" i="13"/>
  <c r="G275" i="13"/>
  <c r="AG274" i="13"/>
  <c r="AC274" i="13"/>
  <c r="AD274" i="13" s="1"/>
  <c r="L274" i="13"/>
  <c r="J274" i="13"/>
  <c r="K274" i="13" s="1"/>
  <c r="O274" i="13" s="1"/>
  <c r="Q274" i="13" s="1"/>
  <c r="I274" i="13"/>
  <c r="H274" i="13"/>
  <c r="G274" i="13"/>
  <c r="AG273" i="13"/>
  <c r="AC273" i="13"/>
  <c r="AD273" i="13" s="1"/>
  <c r="L273" i="13"/>
  <c r="J273" i="13"/>
  <c r="K273" i="13" s="1"/>
  <c r="I273" i="13"/>
  <c r="H273" i="13"/>
  <c r="G273" i="13"/>
  <c r="AG272" i="13"/>
  <c r="AC272" i="13"/>
  <c r="AD272" i="13" s="1"/>
  <c r="L272" i="13"/>
  <c r="K272" i="13"/>
  <c r="O272" i="13" s="1"/>
  <c r="Q272" i="13" s="1"/>
  <c r="Y272" i="13" s="1"/>
  <c r="J272" i="13"/>
  <c r="I272" i="13"/>
  <c r="H272" i="13"/>
  <c r="G272" i="13"/>
  <c r="AG271" i="13"/>
  <c r="AC271" i="13"/>
  <c r="AD271" i="13" s="1"/>
  <c r="L271" i="13"/>
  <c r="K271" i="13"/>
  <c r="O271" i="13" s="1"/>
  <c r="J271" i="13"/>
  <c r="I271" i="13"/>
  <c r="H271" i="13"/>
  <c r="G271" i="13"/>
  <c r="AG270" i="13"/>
  <c r="AC270" i="13"/>
  <c r="AD270" i="13" s="1"/>
  <c r="L270" i="13"/>
  <c r="J270" i="13"/>
  <c r="K270" i="13" s="1"/>
  <c r="O270" i="13" s="1"/>
  <c r="Q270" i="13" s="1"/>
  <c r="Y270" i="13" s="1"/>
  <c r="I270" i="13"/>
  <c r="H270" i="13"/>
  <c r="G270" i="13"/>
  <c r="AG269" i="13"/>
  <c r="AC269" i="13"/>
  <c r="AD269" i="13" s="1"/>
  <c r="L269" i="13"/>
  <c r="J269" i="13"/>
  <c r="K269" i="13" s="1"/>
  <c r="O269" i="13" s="1"/>
  <c r="I269" i="13"/>
  <c r="H269" i="13"/>
  <c r="G269" i="13"/>
  <c r="AG268" i="13"/>
  <c r="AC268" i="13"/>
  <c r="AD268" i="13" s="1"/>
  <c r="L268" i="13"/>
  <c r="J268" i="13"/>
  <c r="K268" i="13" s="1"/>
  <c r="O268" i="13" s="1"/>
  <c r="Q268" i="13" s="1"/>
  <c r="Y268" i="13" s="1"/>
  <c r="I268" i="13"/>
  <c r="H268" i="13"/>
  <c r="G268" i="13"/>
  <c r="AG267" i="13"/>
  <c r="AC267" i="13"/>
  <c r="AD267" i="13" s="1"/>
  <c r="L267" i="13"/>
  <c r="J267" i="13"/>
  <c r="K267" i="13" s="1"/>
  <c r="O267" i="13" s="1"/>
  <c r="I267" i="13"/>
  <c r="H267" i="13"/>
  <c r="G267" i="13"/>
  <c r="AG266" i="13"/>
  <c r="AC266" i="13"/>
  <c r="AD266" i="13" s="1"/>
  <c r="L266" i="13"/>
  <c r="J266" i="13"/>
  <c r="K266" i="13" s="1"/>
  <c r="O266" i="13" s="1"/>
  <c r="Q266" i="13" s="1"/>
  <c r="I266" i="13"/>
  <c r="H266" i="13"/>
  <c r="G266" i="13"/>
  <c r="AG265" i="13"/>
  <c r="AC265" i="13"/>
  <c r="AD265" i="13" s="1"/>
  <c r="L265" i="13"/>
  <c r="J265" i="13"/>
  <c r="K265" i="13" s="1"/>
  <c r="I265" i="13"/>
  <c r="H265" i="13"/>
  <c r="G265" i="13"/>
  <c r="AG264" i="13"/>
  <c r="AC264" i="13"/>
  <c r="AD264" i="13" s="1"/>
  <c r="L264" i="13"/>
  <c r="J264" i="13"/>
  <c r="K264" i="13" s="1"/>
  <c r="O264" i="13" s="1"/>
  <c r="I264" i="13"/>
  <c r="H264" i="13"/>
  <c r="G264" i="13"/>
  <c r="AG263" i="13"/>
  <c r="AC263" i="13"/>
  <c r="AD263" i="13" s="1"/>
  <c r="L263" i="13"/>
  <c r="J263" i="13"/>
  <c r="K263" i="13" s="1"/>
  <c r="O263" i="13" s="1"/>
  <c r="Q263" i="13" s="1"/>
  <c r="Y263" i="13" s="1"/>
  <c r="I263" i="13"/>
  <c r="H263" i="13"/>
  <c r="G263" i="13"/>
  <c r="AG262" i="13"/>
  <c r="AC262" i="13"/>
  <c r="AD262" i="13" s="1"/>
  <c r="L262" i="13"/>
  <c r="J262" i="13"/>
  <c r="K262" i="13" s="1"/>
  <c r="O262" i="13" s="1"/>
  <c r="I262" i="13"/>
  <c r="H262" i="13"/>
  <c r="G262" i="13"/>
  <c r="AG261" i="13"/>
  <c r="AC261" i="13"/>
  <c r="AD261" i="13" s="1"/>
  <c r="L261" i="13"/>
  <c r="J261" i="13"/>
  <c r="K261" i="13" s="1"/>
  <c r="O261" i="13" s="1"/>
  <c r="Q261" i="13" s="1"/>
  <c r="Y261" i="13" s="1"/>
  <c r="I261" i="13"/>
  <c r="H261" i="13"/>
  <c r="G261" i="13"/>
  <c r="AG260" i="13"/>
  <c r="AC260" i="13"/>
  <c r="AD260" i="13" s="1"/>
  <c r="L260" i="13"/>
  <c r="J260" i="13"/>
  <c r="K260" i="13" s="1"/>
  <c r="O260" i="13" s="1"/>
  <c r="I260" i="13"/>
  <c r="H260" i="13"/>
  <c r="G260" i="13"/>
  <c r="AG259" i="13"/>
  <c r="AC259" i="13"/>
  <c r="AD259" i="13" s="1"/>
  <c r="L259" i="13"/>
  <c r="J259" i="13"/>
  <c r="K259" i="13" s="1"/>
  <c r="O259" i="13" s="1"/>
  <c r="Q259" i="13" s="1"/>
  <c r="Y259" i="13" s="1"/>
  <c r="I259" i="13"/>
  <c r="H259" i="13"/>
  <c r="G259" i="13"/>
  <c r="AG258" i="13"/>
  <c r="AC258" i="13"/>
  <c r="AD258" i="13" s="1"/>
  <c r="L258" i="13"/>
  <c r="J258" i="13"/>
  <c r="K258" i="13" s="1"/>
  <c r="O258" i="13" s="1"/>
  <c r="I258" i="13"/>
  <c r="H258" i="13"/>
  <c r="G258" i="13"/>
  <c r="AG257" i="13"/>
  <c r="AC257" i="13"/>
  <c r="AD257" i="13" s="1"/>
  <c r="L257" i="13"/>
  <c r="J257" i="13"/>
  <c r="K257" i="13" s="1"/>
  <c r="I257" i="13"/>
  <c r="H257" i="13"/>
  <c r="G257" i="13"/>
  <c r="AG256" i="13"/>
  <c r="AC256" i="13"/>
  <c r="AD256" i="13" s="1"/>
  <c r="L256" i="13"/>
  <c r="J256" i="13"/>
  <c r="K256" i="13" s="1"/>
  <c r="O256" i="13" s="1"/>
  <c r="I256" i="13"/>
  <c r="H256" i="13"/>
  <c r="G256" i="13"/>
  <c r="AG255" i="13"/>
  <c r="AC255" i="13"/>
  <c r="AD255" i="13" s="1"/>
  <c r="L255" i="13"/>
  <c r="J255" i="13"/>
  <c r="K255" i="13" s="1"/>
  <c r="O255" i="13" s="1"/>
  <c r="Q255" i="13" s="1"/>
  <c r="Y255" i="13" s="1"/>
  <c r="I255" i="13"/>
  <c r="H255" i="13"/>
  <c r="G255" i="13"/>
  <c r="AG254" i="13"/>
  <c r="AC254" i="13"/>
  <c r="AD254" i="13" s="1"/>
  <c r="L254" i="13"/>
  <c r="J254" i="13"/>
  <c r="K254" i="13" s="1"/>
  <c r="O254" i="13" s="1"/>
  <c r="I254" i="13"/>
  <c r="H254" i="13"/>
  <c r="G254" i="13"/>
  <c r="AG253" i="13"/>
  <c r="AC253" i="13"/>
  <c r="AD253" i="13" s="1"/>
  <c r="L253" i="13"/>
  <c r="J253" i="13"/>
  <c r="K253" i="13" s="1"/>
  <c r="O253" i="13" s="1"/>
  <c r="Q253" i="13" s="1"/>
  <c r="Y253" i="13" s="1"/>
  <c r="I253" i="13"/>
  <c r="H253" i="13"/>
  <c r="G253" i="13"/>
  <c r="AG252" i="13"/>
  <c r="AC252" i="13"/>
  <c r="AD252" i="13" s="1"/>
  <c r="L252" i="13"/>
  <c r="J252" i="13"/>
  <c r="K252" i="13" s="1"/>
  <c r="O252" i="13" s="1"/>
  <c r="I252" i="13"/>
  <c r="H252" i="13"/>
  <c r="G252" i="13"/>
  <c r="AG251" i="13"/>
  <c r="AC251" i="13"/>
  <c r="AD251" i="13" s="1"/>
  <c r="L251" i="13"/>
  <c r="J251" i="13"/>
  <c r="K251" i="13" s="1"/>
  <c r="O251" i="13" s="1"/>
  <c r="Q251" i="13" s="1"/>
  <c r="Y251" i="13" s="1"/>
  <c r="I251" i="13"/>
  <c r="H251" i="13"/>
  <c r="G251" i="13"/>
  <c r="AG250" i="13"/>
  <c r="AC250" i="13"/>
  <c r="AD250" i="13" s="1"/>
  <c r="L250" i="13"/>
  <c r="J250" i="13"/>
  <c r="K250" i="13" s="1"/>
  <c r="O250" i="13" s="1"/>
  <c r="I250" i="13"/>
  <c r="H250" i="13"/>
  <c r="G250" i="13"/>
  <c r="AG249" i="13"/>
  <c r="AC249" i="13"/>
  <c r="AD249" i="13" s="1"/>
  <c r="L249" i="13"/>
  <c r="J249" i="13"/>
  <c r="K249" i="13" s="1"/>
  <c r="I249" i="13"/>
  <c r="H249" i="13"/>
  <c r="G249" i="13"/>
  <c r="AG248" i="13"/>
  <c r="AC248" i="13"/>
  <c r="AD248" i="13" s="1"/>
  <c r="L248" i="13"/>
  <c r="J248" i="13"/>
  <c r="K248" i="13" s="1"/>
  <c r="O248" i="13" s="1"/>
  <c r="I248" i="13"/>
  <c r="H248" i="13"/>
  <c r="G248" i="13"/>
  <c r="AG247" i="13"/>
  <c r="AC247" i="13"/>
  <c r="AD247" i="13" s="1"/>
  <c r="L247" i="13"/>
  <c r="J247" i="13"/>
  <c r="K247" i="13" s="1"/>
  <c r="O247" i="13" s="1"/>
  <c r="Q247" i="13" s="1"/>
  <c r="Y247" i="13" s="1"/>
  <c r="I247" i="13"/>
  <c r="H247" i="13"/>
  <c r="G247" i="13"/>
  <c r="AG246" i="13"/>
  <c r="AC246" i="13"/>
  <c r="AD246" i="13" s="1"/>
  <c r="L246" i="13"/>
  <c r="J246" i="13"/>
  <c r="K246" i="13" s="1"/>
  <c r="O246" i="13" s="1"/>
  <c r="I246" i="13"/>
  <c r="H246" i="13"/>
  <c r="G246" i="13"/>
  <c r="AG245" i="13"/>
  <c r="AC245" i="13"/>
  <c r="AD245" i="13" s="1"/>
  <c r="L245" i="13"/>
  <c r="J245" i="13"/>
  <c r="K245" i="13" s="1"/>
  <c r="O245" i="13" s="1"/>
  <c r="Q245" i="13" s="1"/>
  <c r="Y245" i="13" s="1"/>
  <c r="I245" i="13"/>
  <c r="H245" i="13"/>
  <c r="G245" i="13"/>
  <c r="AG244" i="13"/>
  <c r="AC244" i="13"/>
  <c r="AD244" i="13" s="1"/>
  <c r="L244" i="13"/>
  <c r="J244" i="13"/>
  <c r="K244" i="13" s="1"/>
  <c r="O244" i="13" s="1"/>
  <c r="I244" i="13"/>
  <c r="H244" i="13"/>
  <c r="G244" i="13"/>
  <c r="AG243" i="13"/>
  <c r="AC243" i="13"/>
  <c r="AD243" i="13" s="1"/>
  <c r="L243" i="13"/>
  <c r="J243" i="13"/>
  <c r="K243" i="13" s="1"/>
  <c r="O243" i="13" s="1"/>
  <c r="Q243" i="13" s="1"/>
  <c r="Y243" i="13" s="1"/>
  <c r="I243" i="13"/>
  <c r="H243" i="13"/>
  <c r="G243" i="13"/>
  <c r="AG242" i="13"/>
  <c r="AC242" i="13"/>
  <c r="AD242" i="13" s="1"/>
  <c r="L242" i="13"/>
  <c r="J242" i="13"/>
  <c r="K242" i="13" s="1"/>
  <c r="O242" i="13" s="1"/>
  <c r="I242" i="13"/>
  <c r="H242" i="13"/>
  <c r="G242" i="13"/>
  <c r="AG241" i="13"/>
  <c r="AC241" i="13"/>
  <c r="AD241" i="13" s="1"/>
  <c r="L241" i="13"/>
  <c r="J241" i="13"/>
  <c r="K241" i="13" s="1"/>
  <c r="I241" i="13"/>
  <c r="H241" i="13"/>
  <c r="G241" i="13"/>
  <c r="AG240" i="13"/>
  <c r="AC240" i="13"/>
  <c r="AD240" i="13" s="1"/>
  <c r="L240" i="13"/>
  <c r="J240" i="13"/>
  <c r="K240" i="13" s="1"/>
  <c r="O240" i="13" s="1"/>
  <c r="I240" i="13"/>
  <c r="H240" i="13"/>
  <c r="G240" i="13"/>
  <c r="AG239" i="13"/>
  <c r="AC239" i="13"/>
  <c r="AD239" i="13" s="1"/>
  <c r="L239" i="13"/>
  <c r="J239" i="13"/>
  <c r="K239" i="13" s="1"/>
  <c r="O239" i="13" s="1"/>
  <c r="Q239" i="13" s="1"/>
  <c r="Y239" i="13" s="1"/>
  <c r="I239" i="13"/>
  <c r="H239" i="13"/>
  <c r="G239" i="13"/>
  <c r="AG238" i="13"/>
  <c r="AC238" i="13"/>
  <c r="AD238" i="13" s="1"/>
  <c r="L238" i="13"/>
  <c r="J238" i="13"/>
  <c r="K238" i="13" s="1"/>
  <c r="O238" i="13" s="1"/>
  <c r="I238" i="13"/>
  <c r="H238" i="13"/>
  <c r="G238" i="13"/>
  <c r="AG237" i="13"/>
  <c r="AC237" i="13"/>
  <c r="AD237" i="13" s="1"/>
  <c r="L237" i="13"/>
  <c r="J237" i="13"/>
  <c r="K237" i="13" s="1"/>
  <c r="O237" i="13" s="1"/>
  <c r="Q237" i="13" s="1"/>
  <c r="Y237" i="13" s="1"/>
  <c r="I237" i="13"/>
  <c r="H237" i="13"/>
  <c r="G237" i="13"/>
  <c r="AG236" i="13"/>
  <c r="AC236" i="13"/>
  <c r="AD236" i="13" s="1"/>
  <c r="L236" i="13"/>
  <c r="J236" i="13"/>
  <c r="K236" i="13" s="1"/>
  <c r="O236" i="13" s="1"/>
  <c r="I236" i="13"/>
  <c r="H236" i="13"/>
  <c r="G236" i="13"/>
  <c r="AG235" i="13"/>
  <c r="AC235" i="13"/>
  <c r="AD235" i="13" s="1"/>
  <c r="L235" i="13"/>
  <c r="J235" i="13"/>
  <c r="K235" i="13" s="1"/>
  <c r="O235" i="13" s="1"/>
  <c r="Q235" i="13" s="1"/>
  <c r="Y235" i="13" s="1"/>
  <c r="I235" i="13"/>
  <c r="H235" i="13"/>
  <c r="G235" i="13"/>
  <c r="AG234" i="13"/>
  <c r="AC234" i="13"/>
  <c r="AD234" i="13" s="1"/>
  <c r="L234" i="13"/>
  <c r="J234" i="13"/>
  <c r="K234" i="13" s="1"/>
  <c r="O234" i="13" s="1"/>
  <c r="I234" i="13"/>
  <c r="H234" i="13"/>
  <c r="G234" i="13"/>
  <c r="AG233" i="13"/>
  <c r="AC233" i="13"/>
  <c r="AD233" i="13" s="1"/>
  <c r="L233" i="13"/>
  <c r="J233" i="13"/>
  <c r="K233" i="13" s="1"/>
  <c r="I233" i="13"/>
  <c r="H233" i="13"/>
  <c r="G233" i="13"/>
  <c r="AG232" i="13"/>
  <c r="AC232" i="13"/>
  <c r="AD232" i="13" s="1"/>
  <c r="L232" i="13"/>
  <c r="J232" i="13"/>
  <c r="K232" i="13" s="1"/>
  <c r="O232" i="13" s="1"/>
  <c r="I232" i="13"/>
  <c r="H232" i="13"/>
  <c r="G232" i="13"/>
  <c r="AG231" i="13"/>
  <c r="AC231" i="13"/>
  <c r="AD231" i="13" s="1"/>
  <c r="L231" i="13"/>
  <c r="J231" i="13"/>
  <c r="K231" i="13" s="1"/>
  <c r="O231" i="13" s="1"/>
  <c r="Q231" i="13" s="1"/>
  <c r="Y231" i="13" s="1"/>
  <c r="I231" i="13"/>
  <c r="H231" i="13"/>
  <c r="G231" i="13"/>
  <c r="AG230" i="13"/>
  <c r="AC230" i="13"/>
  <c r="AD230" i="13" s="1"/>
  <c r="L230" i="13"/>
  <c r="J230" i="13"/>
  <c r="K230" i="13" s="1"/>
  <c r="O230" i="13" s="1"/>
  <c r="I230" i="13"/>
  <c r="H230" i="13"/>
  <c r="G230" i="13"/>
  <c r="AG229" i="13"/>
  <c r="AC229" i="13"/>
  <c r="AD229" i="13" s="1"/>
  <c r="L229" i="13"/>
  <c r="J229" i="13"/>
  <c r="K229" i="13" s="1"/>
  <c r="O229" i="13" s="1"/>
  <c r="Q229" i="13" s="1"/>
  <c r="Y229" i="13" s="1"/>
  <c r="I229" i="13"/>
  <c r="H229" i="13"/>
  <c r="G229" i="13"/>
  <c r="AG228" i="13"/>
  <c r="AC228" i="13"/>
  <c r="AD228" i="13" s="1"/>
  <c r="L228" i="13"/>
  <c r="J228" i="13"/>
  <c r="K228" i="13" s="1"/>
  <c r="O228" i="13" s="1"/>
  <c r="I228" i="13"/>
  <c r="H228" i="13"/>
  <c r="G228" i="13"/>
  <c r="AG227" i="13"/>
  <c r="AC227" i="13"/>
  <c r="AD227" i="13" s="1"/>
  <c r="L227" i="13"/>
  <c r="J227" i="13"/>
  <c r="K227" i="13" s="1"/>
  <c r="O227" i="13" s="1"/>
  <c r="Q227" i="13" s="1"/>
  <c r="Y227" i="13" s="1"/>
  <c r="I227" i="13"/>
  <c r="H227" i="13"/>
  <c r="G227" i="13"/>
  <c r="AG226" i="13"/>
  <c r="AC226" i="13"/>
  <c r="AD226" i="13" s="1"/>
  <c r="L226" i="13"/>
  <c r="J226" i="13"/>
  <c r="K226" i="13" s="1"/>
  <c r="O226" i="13" s="1"/>
  <c r="I226" i="13"/>
  <c r="H226" i="13"/>
  <c r="G226" i="13"/>
  <c r="AG225" i="13"/>
  <c r="AC225" i="13"/>
  <c r="AD225" i="13" s="1"/>
  <c r="L225" i="13"/>
  <c r="J225" i="13"/>
  <c r="K225" i="13" s="1"/>
  <c r="I225" i="13"/>
  <c r="H225" i="13"/>
  <c r="G225" i="13"/>
  <c r="AG224" i="13"/>
  <c r="AC224" i="13"/>
  <c r="AD224" i="13" s="1"/>
  <c r="L224" i="13"/>
  <c r="J224" i="13"/>
  <c r="K224" i="13" s="1"/>
  <c r="O224" i="13" s="1"/>
  <c r="I224" i="13"/>
  <c r="H224" i="13"/>
  <c r="G224" i="13"/>
  <c r="AG223" i="13"/>
  <c r="AC223" i="13"/>
  <c r="AD223" i="13" s="1"/>
  <c r="L223" i="13"/>
  <c r="J223" i="13"/>
  <c r="K223" i="13" s="1"/>
  <c r="O223" i="13" s="1"/>
  <c r="Q223" i="13" s="1"/>
  <c r="Y223" i="13" s="1"/>
  <c r="I223" i="13"/>
  <c r="H223" i="13"/>
  <c r="G223" i="13"/>
  <c r="AG222" i="13"/>
  <c r="AC222" i="13"/>
  <c r="AD222" i="13" s="1"/>
  <c r="L222" i="13"/>
  <c r="J222" i="13"/>
  <c r="K222" i="13" s="1"/>
  <c r="O222" i="13" s="1"/>
  <c r="I222" i="13"/>
  <c r="H222" i="13"/>
  <c r="G222" i="13"/>
  <c r="AG221" i="13"/>
  <c r="AC221" i="13"/>
  <c r="AD221" i="13" s="1"/>
  <c r="L221" i="13"/>
  <c r="J221" i="13"/>
  <c r="K221" i="13" s="1"/>
  <c r="O221" i="13" s="1"/>
  <c r="Q221" i="13" s="1"/>
  <c r="Y221" i="13" s="1"/>
  <c r="I221" i="13"/>
  <c r="H221" i="13"/>
  <c r="G221" i="13"/>
  <c r="AG220" i="13"/>
  <c r="AC220" i="13"/>
  <c r="AD220" i="13" s="1"/>
  <c r="L220" i="13"/>
  <c r="J220" i="13"/>
  <c r="K220" i="13" s="1"/>
  <c r="O220" i="13" s="1"/>
  <c r="I220" i="13"/>
  <c r="H220" i="13"/>
  <c r="G220" i="13"/>
  <c r="AG219" i="13"/>
  <c r="AC219" i="13"/>
  <c r="AD219" i="13" s="1"/>
  <c r="L219" i="13"/>
  <c r="J219" i="13"/>
  <c r="K219" i="13" s="1"/>
  <c r="O219" i="13" s="1"/>
  <c r="Q219" i="13" s="1"/>
  <c r="Y219" i="13" s="1"/>
  <c r="I219" i="13"/>
  <c r="H219" i="13"/>
  <c r="G219" i="13"/>
  <c r="AG218" i="13"/>
  <c r="AC218" i="13"/>
  <c r="AD218" i="13" s="1"/>
  <c r="L218" i="13"/>
  <c r="J218" i="13"/>
  <c r="K218" i="13" s="1"/>
  <c r="O218" i="13" s="1"/>
  <c r="I218" i="13"/>
  <c r="H218" i="13"/>
  <c r="G218" i="13"/>
  <c r="AG217" i="13"/>
  <c r="AC217" i="13"/>
  <c r="AD217" i="13" s="1"/>
  <c r="L217" i="13"/>
  <c r="J217" i="13"/>
  <c r="K217" i="13" s="1"/>
  <c r="I217" i="13"/>
  <c r="H217" i="13"/>
  <c r="G217" i="13"/>
  <c r="AG216" i="13"/>
  <c r="AC216" i="13"/>
  <c r="AD216" i="13" s="1"/>
  <c r="L216" i="13"/>
  <c r="J216" i="13"/>
  <c r="K216" i="13" s="1"/>
  <c r="O216" i="13" s="1"/>
  <c r="I216" i="13"/>
  <c r="H216" i="13"/>
  <c r="G216" i="13"/>
  <c r="AG215" i="13"/>
  <c r="AC215" i="13"/>
  <c r="AD215" i="13" s="1"/>
  <c r="L215" i="13"/>
  <c r="J215" i="13"/>
  <c r="K215" i="13" s="1"/>
  <c r="O215" i="13" s="1"/>
  <c r="I215" i="13"/>
  <c r="H215" i="13"/>
  <c r="G215" i="13"/>
  <c r="AG214" i="13"/>
  <c r="AC214" i="13"/>
  <c r="AD214" i="13" s="1"/>
  <c r="L214" i="13"/>
  <c r="J214" i="13"/>
  <c r="K214" i="13" s="1"/>
  <c r="O214" i="13" s="1"/>
  <c r="Q214" i="13" s="1"/>
  <c r="Y214" i="13" s="1"/>
  <c r="I214" i="13"/>
  <c r="H214" i="13"/>
  <c r="G214" i="13"/>
  <c r="AG213" i="13"/>
  <c r="AC213" i="13"/>
  <c r="AD213" i="13" s="1"/>
  <c r="L213" i="13"/>
  <c r="J213" i="13"/>
  <c r="K213" i="13" s="1"/>
  <c r="O213" i="13" s="1"/>
  <c r="Q213" i="13" s="1"/>
  <c r="Y213" i="13" s="1"/>
  <c r="I213" i="13"/>
  <c r="H213" i="13"/>
  <c r="G213" i="13"/>
  <c r="AG212" i="13"/>
  <c r="AC212" i="13"/>
  <c r="AD212" i="13" s="1"/>
  <c r="L212" i="13"/>
  <c r="J212" i="13"/>
  <c r="K212" i="13" s="1"/>
  <c r="O212" i="13" s="1"/>
  <c r="Q212" i="13" s="1"/>
  <c r="I212" i="13"/>
  <c r="H212" i="13"/>
  <c r="G212" i="13"/>
  <c r="AG211" i="13"/>
  <c r="AC211" i="13"/>
  <c r="AD211" i="13" s="1"/>
  <c r="L211" i="13"/>
  <c r="J211" i="13"/>
  <c r="K211" i="13" s="1"/>
  <c r="O211" i="13" s="1"/>
  <c r="Q211" i="13" s="1"/>
  <c r="Y211" i="13" s="1"/>
  <c r="I211" i="13"/>
  <c r="H211" i="13"/>
  <c r="G211" i="13"/>
  <c r="AG210" i="13"/>
  <c r="AC210" i="13"/>
  <c r="AD210" i="13" s="1"/>
  <c r="L210" i="13"/>
  <c r="J210" i="13"/>
  <c r="K210" i="13" s="1"/>
  <c r="I210" i="13"/>
  <c r="H210" i="13"/>
  <c r="G210" i="13"/>
  <c r="AG209" i="13"/>
  <c r="AC209" i="13"/>
  <c r="AD209" i="13" s="1"/>
  <c r="L209" i="13"/>
  <c r="K209" i="13"/>
  <c r="O209" i="13" s="1"/>
  <c r="Q209" i="13" s="1"/>
  <c r="Y209" i="13" s="1"/>
  <c r="J209" i="13"/>
  <c r="I209" i="13"/>
  <c r="H209" i="13"/>
  <c r="G209" i="13"/>
  <c r="AG208" i="13"/>
  <c r="AC208" i="13"/>
  <c r="AD208" i="13" s="1"/>
  <c r="L208" i="13"/>
  <c r="J208" i="13"/>
  <c r="K208" i="13" s="1"/>
  <c r="O208" i="13" s="1"/>
  <c r="Q208" i="13" s="1"/>
  <c r="Y208" i="13" s="1"/>
  <c r="I208" i="13"/>
  <c r="H208" i="13"/>
  <c r="G208" i="13"/>
  <c r="AG207" i="13"/>
  <c r="AC207" i="13"/>
  <c r="AD207" i="13" s="1"/>
  <c r="L207" i="13"/>
  <c r="J207" i="13"/>
  <c r="K207" i="13" s="1"/>
  <c r="O207" i="13" s="1"/>
  <c r="Q207" i="13" s="1"/>
  <c r="Y207" i="13" s="1"/>
  <c r="I207" i="13"/>
  <c r="H207" i="13"/>
  <c r="G207" i="13"/>
  <c r="AG206" i="13"/>
  <c r="AC206" i="13"/>
  <c r="AD206" i="13" s="1"/>
  <c r="L206" i="13"/>
  <c r="J206" i="13"/>
  <c r="K206" i="13" s="1"/>
  <c r="O206" i="13" s="1"/>
  <c r="Q206" i="13" s="1"/>
  <c r="Y206" i="13" s="1"/>
  <c r="I206" i="13"/>
  <c r="H206" i="13"/>
  <c r="G206" i="13"/>
  <c r="AG205" i="13"/>
  <c r="AC205" i="13"/>
  <c r="AD205" i="13" s="1"/>
  <c r="L205" i="13"/>
  <c r="J205" i="13"/>
  <c r="K205" i="13" s="1"/>
  <c r="O205" i="13" s="1"/>
  <c r="S205" i="13" s="1"/>
  <c r="I205" i="13"/>
  <c r="H205" i="13"/>
  <c r="G205" i="13"/>
  <c r="AG204" i="13"/>
  <c r="AC204" i="13"/>
  <c r="AD204" i="13" s="1"/>
  <c r="L204" i="13"/>
  <c r="J204" i="13"/>
  <c r="K204" i="13" s="1"/>
  <c r="I204" i="13"/>
  <c r="H204" i="13"/>
  <c r="G204" i="13"/>
  <c r="AG203" i="13"/>
  <c r="AC203" i="13"/>
  <c r="AD203" i="13" s="1"/>
  <c r="L203" i="13"/>
  <c r="J203" i="13"/>
  <c r="K203" i="13" s="1"/>
  <c r="I203" i="13"/>
  <c r="H203" i="13"/>
  <c r="G203" i="13"/>
  <c r="AG202" i="13"/>
  <c r="AC202" i="13"/>
  <c r="AD202" i="13" s="1"/>
  <c r="L202" i="13"/>
  <c r="K202" i="13"/>
  <c r="O202" i="13" s="1"/>
  <c r="Q202" i="13" s="1"/>
  <c r="Y202" i="13" s="1"/>
  <c r="J202" i="13"/>
  <c r="I202" i="13"/>
  <c r="H202" i="13"/>
  <c r="G202" i="13"/>
  <c r="AG201" i="13"/>
  <c r="AC201" i="13"/>
  <c r="AD201" i="13" s="1"/>
  <c r="L201" i="13"/>
  <c r="K201" i="13"/>
  <c r="O201" i="13" s="1"/>
  <c r="S201" i="13" s="1"/>
  <c r="AA201" i="13" s="1"/>
  <c r="J201" i="13"/>
  <c r="I201" i="13"/>
  <c r="H201" i="13"/>
  <c r="G201" i="13"/>
  <c r="AG200" i="13"/>
  <c r="AC200" i="13"/>
  <c r="AD200" i="13" s="1"/>
  <c r="L200" i="13"/>
  <c r="K200" i="13"/>
  <c r="O200" i="13" s="1"/>
  <c r="J200" i="13"/>
  <c r="I200" i="13"/>
  <c r="H200" i="13"/>
  <c r="G200" i="13"/>
  <c r="AG199" i="13"/>
  <c r="AC199" i="13"/>
  <c r="AD199" i="13" s="1"/>
  <c r="L199" i="13"/>
  <c r="J199" i="13"/>
  <c r="K199" i="13" s="1"/>
  <c r="O199" i="13" s="1"/>
  <c r="I199" i="13"/>
  <c r="H199" i="13"/>
  <c r="G199" i="13"/>
  <c r="AG198" i="13"/>
  <c r="AC198" i="13"/>
  <c r="AD198" i="13" s="1"/>
  <c r="L198" i="13"/>
  <c r="J198" i="13"/>
  <c r="K198" i="13" s="1"/>
  <c r="O198" i="13" s="1"/>
  <c r="S198" i="13" s="1"/>
  <c r="AA198" i="13" s="1"/>
  <c r="I198" i="13"/>
  <c r="H198" i="13"/>
  <c r="G198" i="13"/>
  <c r="AG197" i="13"/>
  <c r="AC197" i="13"/>
  <c r="AD197" i="13" s="1"/>
  <c r="L197" i="13"/>
  <c r="J197" i="13"/>
  <c r="K197" i="13" s="1"/>
  <c r="O197" i="13" s="1"/>
  <c r="I197" i="13"/>
  <c r="H197" i="13"/>
  <c r="G197" i="13"/>
  <c r="AG196" i="13"/>
  <c r="AC196" i="13"/>
  <c r="AD196" i="13" s="1"/>
  <c r="L196" i="13"/>
  <c r="J196" i="13"/>
  <c r="K196" i="13" s="1"/>
  <c r="O196" i="13" s="1"/>
  <c r="S196" i="13" s="1"/>
  <c r="AA196" i="13" s="1"/>
  <c r="I196" i="13"/>
  <c r="H196" i="13"/>
  <c r="G196" i="13"/>
  <c r="AG195" i="13"/>
  <c r="AC195" i="13"/>
  <c r="AD195" i="13" s="1"/>
  <c r="L195" i="13"/>
  <c r="J195" i="13"/>
  <c r="K195" i="13" s="1"/>
  <c r="O195" i="13" s="1"/>
  <c r="I195" i="13"/>
  <c r="H195" i="13"/>
  <c r="G195" i="13"/>
  <c r="AG194" i="13"/>
  <c r="AC194" i="13"/>
  <c r="AD194" i="13" s="1"/>
  <c r="L194" i="13"/>
  <c r="J194" i="13"/>
  <c r="K194" i="13" s="1"/>
  <c r="I194" i="13"/>
  <c r="H194" i="13"/>
  <c r="G194" i="13"/>
  <c r="AG193" i="13"/>
  <c r="AC193" i="13"/>
  <c r="AD193" i="13" s="1"/>
  <c r="L193" i="13"/>
  <c r="K193" i="13"/>
  <c r="O193" i="13" s="1"/>
  <c r="J193" i="13"/>
  <c r="I193" i="13"/>
  <c r="H193" i="13"/>
  <c r="G193" i="13"/>
  <c r="AG192" i="13"/>
  <c r="AC192" i="13"/>
  <c r="AD192" i="13" s="1"/>
  <c r="L192" i="13"/>
  <c r="K192" i="13"/>
  <c r="J192" i="13"/>
  <c r="I192" i="13"/>
  <c r="H192" i="13"/>
  <c r="G192" i="13"/>
  <c r="AG191" i="13"/>
  <c r="AC191" i="13"/>
  <c r="AD191" i="13" s="1"/>
  <c r="L191" i="13"/>
  <c r="J191" i="13"/>
  <c r="K191" i="13" s="1"/>
  <c r="I191" i="13"/>
  <c r="H191" i="13"/>
  <c r="G191" i="13"/>
  <c r="AG190" i="13"/>
  <c r="AC190" i="13"/>
  <c r="AD190" i="13" s="1"/>
  <c r="L190" i="13"/>
  <c r="J190" i="13"/>
  <c r="K190" i="13" s="1"/>
  <c r="O190" i="13" s="1"/>
  <c r="S190" i="13" s="1"/>
  <c r="AA190" i="13" s="1"/>
  <c r="I190" i="13"/>
  <c r="H190" i="13"/>
  <c r="G190" i="13"/>
  <c r="AG189" i="13"/>
  <c r="AC189" i="13"/>
  <c r="AD189" i="13" s="1"/>
  <c r="L189" i="13"/>
  <c r="J189" i="13"/>
  <c r="K189" i="13" s="1"/>
  <c r="O189" i="13" s="1"/>
  <c r="I189" i="13"/>
  <c r="H189" i="13"/>
  <c r="G189" i="13"/>
  <c r="AG188" i="13"/>
  <c r="AC188" i="13"/>
  <c r="AD188" i="13" s="1"/>
  <c r="L188" i="13"/>
  <c r="J188" i="13"/>
  <c r="K188" i="13" s="1"/>
  <c r="O188" i="13" s="1"/>
  <c r="S188" i="13" s="1"/>
  <c r="AA188" i="13" s="1"/>
  <c r="I188" i="13"/>
  <c r="H188" i="13"/>
  <c r="G188" i="13"/>
  <c r="AG187" i="13"/>
  <c r="AC187" i="13"/>
  <c r="AD187" i="13" s="1"/>
  <c r="L187" i="13"/>
  <c r="J187" i="13"/>
  <c r="K187" i="13" s="1"/>
  <c r="O187" i="13" s="1"/>
  <c r="I187" i="13"/>
  <c r="H187" i="13"/>
  <c r="G187" i="13"/>
  <c r="AG186" i="13"/>
  <c r="AC186" i="13"/>
  <c r="AD186" i="13" s="1"/>
  <c r="L186" i="13"/>
  <c r="J186" i="13"/>
  <c r="K186" i="13" s="1"/>
  <c r="I186" i="13"/>
  <c r="H186" i="13"/>
  <c r="G186" i="13"/>
  <c r="AG185" i="13"/>
  <c r="AC185" i="13"/>
  <c r="AD185" i="13" s="1"/>
  <c r="L185" i="13"/>
  <c r="J185" i="13"/>
  <c r="K185" i="13" s="1"/>
  <c r="I185" i="13"/>
  <c r="H185" i="13"/>
  <c r="G185" i="13"/>
  <c r="AG184" i="13"/>
  <c r="AC184" i="13"/>
  <c r="AD184" i="13" s="1"/>
  <c r="L184" i="13"/>
  <c r="J184" i="13"/>
  <c r="K184" i="13" s="1"/>
  <c r="I184" i="13"/>
  <c r="H184" i="13"/>
  <c r="G184" i="13"/>
  <c r="AG183" i="13"/>
  <c r="AC183" i="13"/>
  <c r="AD183" i="13" s="1"/>
  <c r="L183" i="13"/>
  <c r="J183" i="13"/>
  <c r="K183" i="13" s="1"/>
  <c r="I183" i="13"/>
  <c r="H183" i="13"/>
  <c r="G183" i="13"/>
  <c r="AG182" i="13"/>
  <c r="AC182" i="13"/>
  <c r="AD182" i="13" s="1"/>
  <c r="L182" i="13"/>
  <c r="J182" i="13"/>
  <c r="K182" i="13" s="1"/>
  <c r="I182" i="13"/>
  <c r="H182" i="13"/>
  <c r="G182" i="13"/>
  <c r="AG181" i="13"/>
  <c r="AC181" i="13"/>
  <c r="AD181" i="13" s="1"/>
  <c r="L181" i="13"/>
  <c r="J181" i="13"/>
  <c r="K181" i="13" s="1"/>
  <c r="I181" i="13"/>
  <c r="H181" i="13"/>
  <c r="G181" i="13"/>
  <c r="AG180" i="13"/>
  <c r="AC180" i="13"/>
  <c r="AD180" i="13" s="1"/>
  <c r="L180" i="13"/>
  <c r="J180" i="13"/>
  <c r="K180" i="13" s="1"/>
  <c r="I180" i="13"/>
  <c r="H180" i="13"/>
  <c r="G180" i="13"/>
  <c r="AG179" i="13"/>
  <c r="AC179" i="13"/>
  <c r="AD179" i="13" s="1"/>
  <c r="L179" i="13"/>
  <c r="J179" i="13"/>
  <c r="K179" i="13" s="1"/>
  <c r="I179" i="13"/>
  <c r="H179" i="13"/>
  <c r="G179" i="13"/>
  <c r="AG178" i="13"/>
  <c r="AC178" i="13"/>
  <c r="AD178" i="13" s="1"/>
  <c r="L178" i="13"/>
  <c r="J178" i="13"/>
  <c r="K178" i="13" s="1"/>
  <c r="I178" i="13"/>
  <c r="H178" i="13"/>
  <c r="G178" i="13"/>
  <c r="AG177" i="13"/>
  <c r="AC177" i="13"/>
  <c r="AD177" i="13" s="1"/>
  <c r="L177" i="13"/>
  <c r="J177" i="13"/>
  <c r="K177" i="13" s="1"/>
  <c r="I177" i="13"/>
  <c r="H177" i="13"/>
  <c r="G177" i="13"/>
  <c r="AG176" i="13"/>
  <c r="AC176" i="13"/>
  <c r="AD176" i="13" s="1"/>
  <c r="L176" i="13"/>
  <c r="J176" i="13"/>
  <c r="K176" i="13" s="1"/>
  <c r="I176" i="13"/>
  <c r="H176" i="13"/>
  <c r="G176" i="13"/>
  <c r="AG175" i="13"/>
  <c r="AC175" i="13"/>
  <c r="AD175" i="13" s="1"/>
  <c r="L175" i="13"/>
  <c r="J175" i="13"/>
  <c r="K175" i="13" s="1"/>
  <c r="I175" i="13"/>
  <c r="H175" i="13"/>
  <c r="G175" i="13"/>
  <c r="AG174" i="13"/>
  <c r="AC174" i="13"/>
  <c r="AD174" i="13" s="1"/>
  <c r="L174" i="13"/>
  <c r="J174" i="13"/>
  <c r="K174" i="13" s="1"/>
  <c r="I174" i="13"/>
  <c r="H174" i="13"/>
  <c r="G174" i="13"/>
  <c r="AG173" i="13"/>
  <c r="AC173" i="13"/>
  <c r="AD173" i="13" s="1"/>
  <c r="L173" i="13"/>
  <c r="J173" i="13"/>
  <c r="K173" i="13" s="1"/>
  <c r="I173" i="13"/>
  <c r="H173" i="13"/>
  <c r="G173" i="13"/>
  <c r="AG172" i="13"/>
  <c r="AC172" i="13"/>
  <c r="AD172" i="13" s="1"/>
  <c r="L172" i="13"/>
  <c r="J172" i="13"/>
  <c r="K172" i="13" s="1"/>
  <c r="I172" i="13"/>
  <c r="H172" i="13"/>
  <c r="G172" i="13"/>
  <c r="AG171" i="13"/>
  <c r="AC171" i="13"/>
  <c r="AD171" i="13" s="1"/>
  <c r="L171" i="13"/>
  <c r="J171" i="13"/>
  <c r="K171" i="13" s="1"/>
  <c r="I171" i="13"/>
  <c r="H171" i="13"/>
  <c r="G171" i="13"/>
  <c r="AG170" i="13"/>
  <c r="AC170" i="13"/>
  <c r="AD170" i="13" s="1"/>
  <c r="L170" i="13"/>
  <c r="J170" i="13"/>
  <c r="K170" i="13" s="1"/>
  <c r="O170" i="13" s="1"/>
  <c r="I170" i="13"/>
  <c r="H170" i="13"/>
  <c r="G170" i="13"/>
  <c r="AG169" i="13"/>
  <c r="AC169" i="13"/>
  <c r="AD169" i="13" s="1"/>
  <c r="L169" i="13"/>
  <c r="J169" i="13"/>
  <c r="K169" i="13" s="1"/>
  <c r="I169" i="13"/>
  <c r="H169" i="13"/>
  <c r="G169" i="13"/>
  <c r="AG168" i="13"/>
  <c r="AC168" i="13"/>
  <c r="AD168" i="13" s="1"/>
  <c r="L168" i="13"/>
  <c r="J168" i="13"/>
  <c r="K168" i="13" s="1"/>
  <c r="O168" i="13" s="1"/>
  <c r="I168" i="13"/>
  <c r="H168" i="13"/>
  <c r="G168" i="13"/>
  <c r="AG167" i="13"/>
  <c r="AC167" i="13"/>
  <c r="AD167" i="13" s="1"/>
  <c r="L167" i="13"/>
  <c r="J167" i="13"/>
  <c r="K167" i="13" s="1"/>
  <c r="I167" i="13"/>
  <c r="H167" i="13"/>
  <c r="G167" i="13"/>
  <c r="AG166" i="13"/>
  <c r="AC166" i="13"/>
  <c r="AD166" i="13" s="1"/>
  <c r="L166" i="13"/>
  <c r="J166" i="13"/>
  <c r="K166" i="13" s="1"/>
  <c r="O166" i="13" s="1"/>
  <c r="I166" i="13"/>
  <c r="H166" i="13"/>
  <c r="G166" i="13"/>
  <c r="AG165" i="13"/>
  <c r="AC165" i="13"/>
  <c r="AD165" i="13" s="1"/>
  <c r="L165" i="13"/>
  <c r="J165" i="13"/>
  <c r="K165" i="13" s="1"/>
  <c r="I165" i="13"/>
  <c r="H165" i="13"/>
  <c r="G165" i="13"/>
  <c r="AG164" i="13"/>
  <c r="AC164" i="13"/>
  <c r="AD164" i="13" s="1"/>
  <c r="L164" i="13"/>
  <c r="J164" i="13"/>
  <c r="K164" i="13" s="1"/>
  <c r="O164" i="13" s="1"/>
  <c r="I164" i="13"/>
  <c r="H164" i="13"/>
  <c r="G164" i="13"/>
  <c r="AG163" i="13"/>
  <c r="AC163" i="13"/>
  <c r="AD163" i="13" s="1"/>
  <c r="L163" i="13"/>
  <c r="J163" i="13"/>
  <c r="K163" i="13" s="1"/>
  <c r="I163" i="13"/>
  <c r="H163" i="13"/>
  <c r="G163" i="13"/>
  <c r="AG162" i="13"/>
  <c r="AC162" i="13"/>
  <c r="AD162" i="13" s="1"/>
  <c r="L162" i="13"/>
  <c r="J162" i="13"/>
  <c r="K162" i="13" s="1"/>
  <c r="O162" i="13" s="1"/>
  <c r="I162" i="13"/>
  <c r="H162" i="13"/>
  <c r="G162" i="13"/>
  <c r="AG161" i="13"/>
  <c r="AC161" i="13"/>
  <c r="AD161" i="13" s="1"/>
  <c r="L161" i="13"/>
  <c r="J161" i="13"/>
  <c r="K161" i="13" s="1"/>
  <c r="I161" i="13"/>
  <c r="H161" i="13"/>
  <c r="G161" i="13"/>
  <c r="AG160" i="13"/>
  <c r="AC160" i="13"/>
  <c r="AD160" i="13" s="1"/>
  <c r="L160" i="13"/>
  <c r="J160" i="13"/>
  <c r="K160" i="13" s="1"/>
  <c r="O160" i="13" s="1"/>
  <c r="I160" i="13"/>
  <c r="H160" i="13"/>
  <c r="G160" i="13"/>
  <c r="AG159" i="13"/>
  <c r="AC159" i="13"/>
  <c r="AD159" i="13" s="1"/>
  <c r="L159" i="13"/>
  <c r="J159" i="13"/>
  <c r="K159" i="13" s="1"/>
  <c r="I159" i="13"/>
  <c r="H159" i="13"/>
  <c r="G159" i="13"/>
  <c r="AG158" i="13"/>
  <c r="AC158" i="13"/>
  <c r="AD158" i="13" s="1"/>
  <c r="L158" i="13"/>
  <c r="J158" i="13"/>
  <c r="K158" i="13" s="1"/>
  <c r="I158" i="13"/>
  <c r="H158" i="13"/>
  <c r="G158" i="13"/>
  <c r="AG157" i="13"/>
  <c r="AC157" i="13"/>
  <c r="AD157" i="13" s="1"/>
  <c r="L157" i="13"/>
  <c r="J157" i="13"/>
  <c r="K157" i="13" s="1"/>
  <c r="O157" i="13" s="1"/>
  <c r="I157" i="13"/>
  <c r="H157" i="13"/>
  <c r="G157" i="13"/>
  <c r="AG156" i="13"/>
  <c r="AC156" i="13"/>
  <c r="AD156" i="13" s="1"/>
  <c r="L156" i="13"/>
  <c r="J156" i="13"/>
  <c r="K156" i="13" s="1"/>
  <c r="I156" i="13"/>
  <c r="H156" i="13"/>
  <c r="G156" i="13"/>
  <c r="AG155" i="13"/>
  <c r="AC155" i="13"/>
  <c r="AD155" i="13" s="1"/>
  <c r="L155" i="13"/>
  <c r="J155" i="13"/>
  <c r="K155" i="13" s="1"/>
  <c r="I155" i="13"/>
  <c r="H155" i="13"/>
  <c r="G155" i="13"/>
  <c r="AG154" i="13"/>
  <c r="AC154" i="13"/>
  <c r="AD154" i="13" s="1"/>
  <c r="L154" i="13"/>
  <c r="J154" i="13"/>
  <c r="K154" i="13" s="1"/>
  <c r="I154" i="13"/>
  <c r="H154" i="13"/>
  <c r="G154" i="13"/>
  <c r="AG153" i="13"/>
  <c r="AC153" i="13"/>
  <c r="AD153" i="13" s="1"/>
  <c r="L153" i="13"/>
  <c r="J153" i="13"/>
  <c r="K153" i="13" s="1"/>
  <c r="O153" i="13" s="1"/>
  <c r="I153" i="13"/>
  <c r="H153" i="13"/>
  <c r="G153" i="13"/>
  <c r="AG152" i="13"/>
  <c r="AC152" i="13"/>
  <c r="AD152" i="13" s="1"/>
  <c r="L152" i="13"/>
  <c r="J152" i="13"/>
  <c r="K152" i="13" s="1"/>
  <c r="I152" i="13"/>
  <c r="H152" i="13"/>
  <c r="G152" i="13"/>
  <c r="AG151" i="13"/>
  <c r="AC151" i="13"/>
  <c r="AD151" i="13" s="1"/>
  <c r="L151" i="13"/>
  <c r="J151" i="13"/>
  <c r="K151" i="13" s="1"/>
  <c r="I151" i="13"/>
  <c r="H151" i="13"/>
  <c r="G151" i="13"/>
  <c r="AG150" i="13"/>
  <c r="AC150" i="13"/>
  <c r="AD150" i="13" s="1"/>
  <c r="L150" i="13"/>
  <c r="J150" i="13"/>
  <c r="K150" i="13" s="1"/>
  <c r="I150" i="13"/>
  <c r="H150" i="13"/>
  <c r="G150" i="13"/>
  <c r="AG149" i="13"/>
  <c r="AC149" i="13"/>
  <c r="AD149" i="13" s="1"/>
  <c r="L149" i="13"/>
  <c r="J149" i="13"/>
  <c r="K149" i="13" s="1"/>
  <c r="O149" i="13" s="1"/>
  <c r="I149" i="13"/>
  <c r="H149" i="13"/>
  <c r="G149" i="13"/>
  <c r="AG148" i="13"/>
  <c r="AC148" i="13"/>
  <c r="AD148" i="13" s="1"/>
  <c r="L148" i="13"/>
  <c r="J148" i="13"/>
  <c r="K148" i="13" s="1"/>
  <c r="I148" i="13"/>
  <c r="H148" i="13"/>
  <c r="G148" i="13"/>
  <c r="AG147" i="13"/>
  <c r="AC147" i="13"/>
  <c r="AD147" i="13" s="1"/>
  <c r="L147" i="13"/>
  <c r="J147" i="13"/>
  <c r="K147" i="13" s="1"/>
  <c r="I147" i="13"/>
  <c r="H147" i="13"/>
  <c r="G147" i="13"/>
  <c r="AG146" i="13"/>
  <c r="AC146" i="13"/>
  <c r="AD146" i="13" s="1"/>
  <c r="L146" i="13"/>
  <c r="J146" i="13"/>
  <c r="K146" i="13" s="1"/>
  <c r="I146" i="13"/>
  <c r="H146" i="13"/>
  <c r="G146" i="13"/>
  <c r="AG145" i="13"/>
  <c r="AC145" i="13"/>
  <c r="AD145" i="13" s="1"/>
  <c r="L145" i="13"/>
  <c r="J145" i="13"/>
  <c r="K145" i="13" s="1"/>
  <c r="I145" i="13"/>
  <c r="H145" i="13"/>
  <c r="G145" i="13"/>
  <c r="AG144" i="13"/>
  <c r="AC144" i="13"/>
  <c r="AD144" i="13" s="1"/>
  <c r="L144" i="13"/>
  <c r="J144" i="13"/>
  <c r="K144" i="13" s="1"/>
  <c r="I144" i="13"/>
  <c r="H144" i="13"/>
  <c r="G144" i="13"/>
  <c r="AG143" i="13"/>
  <c r="AC143" i="13"/>
  <c r="AD143" i="13" s="1"/>
  <c r="L143" i="13"/>
  <c r="J143" i="13"/>
  <c r="K143" i="13" s="1"/>
  <c r="I143" i="13"/>
  <c r="H143" i="13"/>
  <c r="G143" i="13"/>
  <c r="AG142" i="13"/>
  <c r="AC142" i="13"/>
  <c r="AD142" i="13" s="1"/>
  <c r="L142" i="13"/>
  <c r="J142" i="13"/>
  <c r="K142" i="13" s="1"/>
  <c r="I142" i="13"/>
  <c r="H142" i="13"/>
  <c r="G142" i="13"/>
  <c r="AG141" i="13"/>
  <c r="AC141" i="13"/>
  <c r="AD141" i="13" s="1"/>
  <c r="L141" i="13"/>
  <c r="J141" i="13"/>
  <c r="K141" i="13" s="1"/>
  <c r="I141" i="13"/>
  <c r="H141" i="13"/>
  <c r="G141" i="13"/>
  <c r="AG140" i="13"/>
  <c r="AC140" i="13"/>
  <c r="AD140" i="13" s="1"/>
  <c r="L140" i="13"/>
  <c r="J140" i="13"/>
  <c r="K140" i="13" s="1"/>
  <c r="I140" i="13"/>
  <c r="H140" i="13"/>
  <c r="G140" i="13"/>
  <c r="AG139" i="13"/>
  <c r="AC139" i="13"/>
  <c r="AD139" i="13" s="1"/>
  <c r="L139" i="13"/>
  <c r="J139" i="13"/>
  <c r="K139" i="13" s="1"/>
  <c r="I139" i="13"/>
  <c r="H139" i="13"/>
  <c r="G139" i="13"/>
  <c r="AG138" i="13"/>
  <c r="AC138" i="13"/>
  <c r="AD138" i="13" s="1"/>
  <c r="L138" i="13"/>
  <c r="J138" i="13"/>
  <c r="K138" i="13" s="1"/>
  <c r="I138" i="13"/>
  <c r="H138" i="13"/>
  <c r="G138" i="13"/>
  <c r="AG137" i="13"/>
  <c r="AC137" i="13"/>
  <c r="AD137" i="13" s="1"/>
  <c r="L137" i="13"/>
  <c r="J137" i="13"/>
  <c r="K137" i="13" s="1"/>
  <c r="I137" i="13"/>
  <c r="H137" i="13"/>
  <c r="G137" i="13"/>
  <c r="AG136" i="13"/>
  <c r="AC136" i="13"/>
  <c r="AD136" i="13" s="1"/>
  <c r="L136" i="13"/>
  <c r="J136" i="13"/>
  <c r="K136" i="13" s="1"/>
  <c r="I136" i="13"/>
  <c r="H136" i="13"/>
  <c r="G136" i="13"/>
  <c r="AG135" i="13"/>
  <c r="AC135" i="13"/>
  <c r="AD135" i="13" s="1"/>
  <c r="L135" i="13"/>
  <c r="J135" i="13"/>
  <c r="K135" i="13" s="1"/>
  <c r="I135" i="13"/>
  <c r="H135" i="13"/>
  <c r="G135" i="13"/>
  <c r="AG134" i="13"/>
  <c r="AC134" i="13"/>
  <c r="AD134" i="13" s="1"/>
  <c r="L134" i="13"/>
  <c r="J134" i="13"/>
  <c r="K134" i="13" s="1"/>
  <c r="I134" i="13"/>
  <c r="H134" i="13"/>
  <c r="G134" i="13"/>
  <c r="AG133" i="13"/>
  <c r="AC133" i="13"/>
  <c r="AD133" i="13" s="1"/>
  <c r="L133" i="13"/>
  <c r="J133" i="13"/>
  <c r="K133" i="13" s="1"/>
  <c r="I133" i="13"/>
  <c r="H133" i="13"/>
  <c r="G133" i="13"/>
  <c r="AG132" i="13"/>
  <c r="AC132" i="13"/>
  <c r="AD132" i="13" s="1"/>
  <c r="L132" i="13"/>
  <c r="J132" i="13"/>
  <c r="K132" i="13" s="1"/>
  <c r="I132" i="13"/>
  <c r="H132" i="13"/>
  <c r="G132" i="13"/>
  <c r="AG131" i="13"/>
  <c r="AC131" i="13"/>
  <c r="AD131" i="13" s="1"/>
  <c r="L131" i="13"/>
  <c r="J131" i="13"/>
  <c r="K131" i="13" s="1"/>
  <c r="I131" i="13"/>
  <c r="H131" i="13"/>
  <c r="G131" i="13"/>
  <c r="AG130" i="13"/>
  <c r="AC130" i="13"/>
  <c r="AD130" i="13" s="1"/>
  <c r="L130" i="13"/>
  <c r="J130" i="13"/>
  <c r="K130" i="13" s="1"/>
  <c r="I130" i="13"/>
  <c r="H130" i="13"/>
  <c r="G130" i="13"/>
  <c r="AG129" i="13"/>
  <c r="AC129" i="13"/>
  <c r="AD129" i="13" s="1"/>
  <c r="L129" i="13"/>
  <c r="J129" i="13"/>
  <c r="K129" i="13" s="1"/>
  <c r="I129" i="13"/>
  <c r="H129" i="13"/>
  <c r="G129" i="13"/>
  <c r="AG128" i="13"/>
  <c r="AC128" i="13"/>
  <c r="AD128" i="13" s="1"/>
  <c r="L128" i="13"/>
  <c r="J128" i="13"/>
  <c r="K128" i="13" s="1"/>
  <c r="I128" i="13"/>
  <c r="H128" i="13"/>
  <c r="G128" i="13"/>
  <c r="AG127" i="13"/>
  <c r="AC127" i="13"/>
  <c r="AD127" i="13" s="1"/>
  <c r="L127" i="13"/>
  <c r="J127" i="13"/>
  <c r="K127" i="13" s="1"/>
  <c r="I127" i="13"/>
  <c r="H127" i="13"/>
  <c r="G127" i="13"/>
  <c r="AG126" i="13"/>
  <c r="AC126" i="13"/>
  <c r="AD126" i="13" s="1"/>
  <c r="L126" i="13"/>
  <c r="J126" i="13"/>
  <c r="K126" i="13" s="1"/>
  <c r="I126" i="13"/>
  <c r="H126" i="13"/>
  <c r="G126" i="13"/>
  <c r="AG125" i="13"/>
  <c r="AC125" i="13"/>
  <c r="AD125" i="13" s="1"/>
  <c r="L125" i="13"/>
  <c r="J125" i="13"/>
  <c r="K125" i="13" s="1"/>
  <c r="I125" i="13"/>
  <c r="H125" i="13"/>
  <c r="G125" i="13"/>
  <c r="AG124" i="13"/>
  <c r="AC124" i="13"/>
  <c r="AD124" i="13" s="1"/>
  <c r="L124" i="13"/>
  <c r="J124" i="13"/>
  <c r="K124" i="13" s="1"/>
  <c r="I124" i="13"/>
  <c r="H124" i="13"/>
  <c r="G124" i="13"/>
  <c r="AG123" i="13"/>
  <c r="AC123" i="13"/>
  <c r="AD123" i="13" s="1"/>
  <c r="L123" i="13"/>
  <c r="J123" i="13"/>
  <c r="K123" i="13" s="1"/>
  <c r="O123" i="13" s="1"/>
  <c r="I123" i="13"/>
  <c r="H123" i="13"/>
  <c r="G123" i="13"/>
  <c r="AG122" i="13"/>
  <c r="AC122" i="13"/>
  <c r="AD122" i="13" s="1"/>
  <c r="L122" i="13"/>
  <c r="J122" i="13"/>
  <c r="K122" i="13" s="1"/>
  <c r="I122" i="13"/>
  <c r="H122" i="13"/>
  <c r="G122" i="13"/>
  <c r="AG121" i="13"/>
  <c r="AC121" i="13"/>
  <c r="AD121" i="13" s="1"/>
  <c r="L121" i="13"/>
  <c r="J121" i="13"/>
  <c r="K121" i="13" s="1"/>
  <c r="O121" i="13" s="1"/>
  <c r="I121" i="13"/>
  <c r="H121" i="13"/>
  <c r="G121" i="13"/>
  <c r="AG120" i="13"/>
  <c r="AC120" i="13"/>
  <c r="AD120" i="13" s="1"/>
  <c r="L120" i="13"/>
  <c r="J120" i="13"/>
  <c r="K120" i="13" s="1"/>
  <c r="I120" i="13"/>
  <c r="H120" i="13"/>
  <c r="G120" i="13"/>
  <c r="AG119" i="13"/>
  <c r="AC119" i="13"/>
  <c r="AD119" i="13" s="1"/>
  <c r="L119" i="13"/>
  <c r="J119" i="13"/>
  <c r="K119" i="13" s="1"/>
  <c r="O119" i="13" s="1"/>
  <c r="I119" i="13"/>
  <c r="H119" i="13"/>
  <c r="G119" i="13"/>
  <c r="AG118" i="13"/>
  <c r="AC118" i="13"/>
  <c r="AD118" i="13" s="1"/>
  <c r="L118" i="13"/>
  <c r="J118" i="13"/>
  <c r="K118" i="13" s="1"/>
  <c r="I118" i="13"/>
  <c r="H118" i="13"/>
  <c r="G118" i="13"/>
  <c r="AG117" i="13"/>
  <c r="AC117" i="13"/>
  <c r="AD117" i="13" s="1"/>
  <c r="L117" i="13"/>
  <c r="J117" i="13"/>
  <c r="K117" i="13" s="1"/>
  <c r="O117" i="13" s="1"/>
  <c r="I117" i="13"/>
  <c r="H117" i="13"/>
  <c r="G117" i="13"/>
  <c r="AG116" i="13"/>
  <c r="AC116" i="13"/>
  <c r="AD116" i="13" s="1"/>
  <c r="L116" i="13"/>
  <c r="J116" i="13"/>
  <c r="K116" i="13" s="1"/>
  <c r="I116" i="13"/>
  <c r="H116" i="13"/>
  <c r="G116" i="13"/>
  <c r="AG115" i="13"/>
  <c r="AC115" i="13"/>
  <c r="AD115" i="13" s="1"/>
  <c r="L115" i="13"/>
  <c r="J115" i="13"/>
  <c r="K115" i="13" s="1"/>
  <c r="O115" i="13" s="1"/>
  <c r="I115" i="13"/>
  <c r="H115" i="13"/>
  <c r="G115" i="13"/>
  <c r="AG114" i="13"/>
  <c r="AC114" i="13"/>
  <c r="AD114" i="13" s="1"/>
  <c r="L114" i="13"/>
  <c r="J114" i="13"/>
  <c r="K114" i="13" s="1"/>
  <c r="I114" i="13"/>
  <c r="H114" i="13"/>
  <c r="G114" i="13"/>
  <c r="AG113" i="13"/>
  <c r="AC113" i="13"/>
  <c r="AD113" i="13" s="1"/>
  <c r="L113" i="13"/>
  <c r="J113" i="13"/>
  <c r="K113" i="13" s="1"/>
  <c r="O113" i="13" s="1"/>
  <c r="I113" i="13"/>
  <c r="H113" i="13"/>
  <c r="G113" i="13"/>
  <c r="AG112" i="13"/>
  <c r="AC112" i="13"/>
  <c r="AD112" i="13" s="1"/>
  <c r="L112" i="13"/>
  <c r="J112" i="13"/>
  <c r="K112" i="13" s="1"/>
  <c r="I112" i="13"/>
  <c r="H112" i="13"/>
  <c r="G112" i="13"/>
  <c r="AG111" i="13"/>
  <c r="AC111" i="13"/>
  <c r="AD111" i="13" s="1"/>
  <c r="L111" i="13"/>
  <c r="J111" i="13"/>
  <c r="K111" i="13" s="1"/>
  <c r="O111" i="13" s="1"/>
  <c r="I111" i="13"/>
  <c r="H111" i="13"/>
  <c r="G111" i="13"/>
  <c r="AG110" i="13"/>
  <c r="AC110" i="13"/>
  <c r="AD110" i="13" s="1"/>
  <c r="L110" i="13"/>
  <c r="J110" i="13"/>
  <c r="K110" i="13" s="1"/>
  <c r="I110" i="13"/>
  <c r="H110" i="13"/>
  <c r="G110" i="13"/>
  <c r="AG109" i="13"/>
  <c r="AC109" i="13"/>
  <c r="AD109" i="13" s="1"/>
  <c r="L109" i="13"/>
  <c r="J109" i="13"/>
  <c r="K109" i="13" s="1"/>
  <c r="O109" i="13" s="1"/>
  <c r="I109" i="13"/>
  <c r="H109" i="13"/>
  <c r="G109" i="13"/>
  <c r="AG108" i="13"/>
  <c r="AC108" i="13"/>
  <c r="AD108" i="13" s="1"/>
  <c r="L108" i="13"/>
  <c r="J108" i="13"/>
  <c r="K108" i="13" s="1"/>
  <c r="I108" i="13"/>
  <c r="H108" i="13"/>
  <c r="G108" i="13"/>
  <c r="AG107" i="13"/>
  <c r="AC107" i="13"/>
  <c r="AD107" i="13" s="1"/>
  <c r="L107" i="13"/>
  <c r="J107" i="13"/>
  <c r="K107" i="13" s="1"/>
  <c r="O107" i="13" s="1"/>
  <c r="I107" i="13"/>
  <c r="H107" i="13"/>
  <c r="G107" i="13"/>
  <c r="AG106" i="13"/>
  <c r="AC106" i="13"/>
  <c r="AD106" i="13" s="1"/>
  <c r="L106" i="13"/>
  <c r="J106" i="13"/>
  <c r="K106" i="13" s="1"/>
  <c r="I106" i="13"/>
  <c r="H106" i="13"/>
  <c r="G106" i="13"/>
  <c r="AG105" i="13"/>
  <c r="AC105" i="13"/>
  <c r="AD105" i="13" s="1"/>
  <c r="L105" i="13"/>
  <c r="J105" i="13"/>
  <c r="K105" i="13" s="1"/>
  <c r="O105" i="13" s="1"/>
  <c r="I105" i="13"/>
  <c r="H105" i="13"/>
  <c r="G105" i="13"/>
  <c r="AG104" i="13"/>
  <c r="AC104" i="13"/>
  <c r="AD104" i="13" s="1"/>
  <c r="L104" i="13"/>
  <c r="J104" i="13"/>
  <c r="K104" i="13" s="1"/>
  <c r="I104" i="13"/>
  <c r="H104" i="13"/>
  <c r="G104" i="13"/>
  <c r="AG103" i="13"/>
  <c r="AC103" i="13"/>
  <c r="AD103" i="13" s="1"/>
  <c r="L103" i="13"/>
  <c r="J103" i="13"/>
  <c r="K103" i="13" s="1"/>
  <c r="O103" i="13" s="1"/>
  <c r="I103" i="13"/>
  <c r="H103" i="13"/>
  <c r="G103" i="13"/>
  <c r="AG102" i="13"/>
  <c r="AC102" i="13"/>
  <c r="AD102" i="13" s="1"/>
  <c r="L102" i="13"/>
  <c r="J102" i="13"/>
  <c r="K102" i="13" s="1"/>
  <c r="I102" i="13"/>
  <c r="H102" i="13"/>
  <c r="G102" i="13"/>
  <c r="AG101" i="13"/>
  <c r="AC101" i="13"/>
  <c r="AD101" i="13" s="1"/>
  <c r="L101" i="13"/>
  <c r="J101" i="13"/>
  <c r="K101" i="13" s="1"/>
  <c r="O101" i="13" s="1"/>
  <c r="I101" i="13"/>
  <c r="H101" i="13"/>
  <c r="G101" i="13"/>
  <c r="AG100" i="13"/>
  <c r="AC100" i="13"/>
  <c r="AD100" i="13" s="1"/>
  <c r="L100" i="13"/>
  <c r="J100" i="13"/>
  <c r="K100" i="13" s="1"/>
  <c r="O100" i="13" s="1"/>
  <c r="I100" i="13"/>
  <c r="H100" i="13"/>
  <c r="G100" i="13"/>
  <c r="AG99" i="13"/>
  <c r="AC99" i="13"/>
  <c r="AD99" i="13" s="1"/>
  <c r="L99" i="13"/>
  <c r="J99" i="13"/>
  <c r="K99" i="13" s="1"/>
  <c r="O99" i="13" s="1"/>
  <c r="I99" i="13"/>
  <c r="H99" i="13"/>
  <c r="G99" i="13"/>
  <c r="AG98" i="13"/>
  <c r="AC98" i="13"/>
  <c r="AD98" i="13" s="1"/>
  <c r="L98" i="13"/>
  <c r="J98" i="13"/>
  <c r="K98" i="13" s="1"/>
  <c r="O98" i="13" s="1"/>
  <c r="I98" i="13"/>
  <c r="H98" i="13"/>
  <c r="G98" i="13"/>
  <c r="AG97" i="13"/>
  <c r="AC97" i="13"/>
  <c r="AD97" i="13" s="1"/>
  <c r="L97" i="13"/>
  <c r="J97" i="13"/>
  <c r="K97" i="13" s="1"/>
  <c r="O97" i="13" s="1"/>
  <c r="I97" i="13"/>
  <c r="H97" i="13"/>
  <c r="G97" i="13"/>
  <c r="AG96" i="13"/>
  <c r="AC96" i="13"/>
  <c r="AD96" i="13" s="1"/>
  <c r="L96" i="13"/>
  <c r="J96" i="13"/>
  <c r="K96" i="13" s="1"/>
  <c r="O96" i="13" s="1"/>
  <c r="I96" i="13"/>
  <c r="H96" i="13"/>
  <c r="G96" i="13"/>
  <c r="AG95" i="13"/>
  <c r="AC95" i="13"/>
  <c r="AD95" i="13" s="1"/>
  <c r="L95" i="13"/>
  <c r="J95" i="13"/>
  <c r="K95" i="13" s="1"/>
  <c r="O95" i="13" s="1"/>
  <c r="I95" i="13"/>
  <c r="H95" i="13"/>
  <c r="G95" i="13"/>
  <c r="AG94" i="13"/>
  <c r="AC94" i="13"/>
  <c r="AD94" i="13" s="1"/>
  <c r="L94" i="13"/>
  <c r="J94" i="13"/>
  <c r="K94" i="13" s="1"/>
  <c r="O94" i="13" s="1"/>
  <c r="I94" i="13"/>
  <c r="H94" i="13"/>
  <c r="G94" i="13"/>
  <c r="AG93" i="13"/>
  <c r="AC93" i="13"/>
  <c r="AD93" i="13" s="1"/>
  <c r="L93" i="13"/>
  <c r="J93" i="13"/>
  <c r="K93" i="13" s="1"/>
  <c r="O93" i="13" s="1"/>
  <c r="I93" i="13"/>
  <c r="H93" i="13"/>
  <c r="G93" i="13"/>
  <c r="AG92" i="13"/>
  <c r="AC92" i="13"/>
  <c r="AD92" i="13" s="1"/>
  <c r="L92" i="13"/>
  <c r="J92" i="13"/>
  <c r="K92" i="13" s="1"/>
  <c r="O92" i="13" s="1"/>
  <c r="I92" i="13"/>
  <c r="H92" i="13"/>
  <c r="G92" i="13"/>
  <c r="AG91" i="13"/>
  <c r="AC91" i="13"/>
  <c r="AD91" i="13" s="1"/>
  <c r="L91" i="13"/>
  <c r="J91" i="13"/>
  <c r="K91" i="13" s="1"/>
  <c r="O91" i="13" s="1"/>
  <c r="I91" i="13"/>
  <c r="H91" i="13"/>
  <c r="G91" i="13"/>
  <c r="AG90" i="13"/>
  <c r="AC90" i="13"/>
  <c r="AD90" i="13" s="1"/>
  <c r="L90" i="13"/>
  <c r="J90" i="13"/>
  <c r="K90" i="13" s="1"/>
  <c r="O90" i="13" s="1"/>
  <c r="I90" i="13"/>
  <c r="H90" i="13"/>
  <c r="G90" i="13"/>
  <c r="AG89" i="13"/>
  <c r="AC89" i="13"/>
  <c r="AD89" i="13" s="1"/>
  <c r="L89" i="13"/>
  <c r="J89" i="13"/>
  <c r="K89" i="13" s="1"/>
  <c r="I89" i="13"/>
  <c r="H89" i="13"/>
  <c r="G89" i="13"/>
  <c r="AG88" i="13"/>
  <c r="AC88" i="13"/>
  <c r="AD88" i="13" s="1"/>
  <c r="L88" i="13"/>
  <c r="J88" i="13"/>
  <c r="K88" i="13" s="1"/>
  <c r="O88" i="13" s="1"/>
  <c r="I88" i="13"/>
  <c r="H88" i="13"/>
  <c r="G88" i="13"/>
  <c r="AG87" i="13"/>
  <c r="AC87" i="13"/>
  <c r="AD87" i="13" s="1"/>
  <c r="L87" i="13"/>
  <c r="J87" i="13"/>
  <c r="K87" i="13" s="1"/>
  <c r="O87" i="13" s="1"/>
  <c r="I87" i="13"/>
  <c r="H87" i="13"/>
  <c r="G87" i="13"/>
  <c r="AG86" i="13"/>
  <c r="AC86" i="13"/>
  <c r="AD86" i="13" s="1"/>
  <c r="L86" i="13"/>
  <c r="J86" i="13"/>
  <c r="K86" i="13" s="1"/>
  <c r="O86" i="13" s="1"/>
  <c r="I86" i="13"/>
  <c r="H86" i="13"/>
  <c r="G86" i="13"/>
  <c r="AG85" i="13"/>
  <c r="AC85" i="13"/>
  <c r="AD85" i="13" s="1"/>
  <c r="L85" i="13"/>
  <c r="J85" i="13"/>
  <c r="K85" i="13" s="1"/>
  <c r="I85" i="13"/>
  <c r="H85" i="13"/>
  <c r="G85" i="13"/>
  <c r="AG84" i="13"/>
  <c r="AC84" i="13"/>
  <c r="AD84" i="13" s="1"/>
  <c r="L84" i="13"/>
  <c r="J84" i="13"/>
  <c r="K84" i="13" s="1"/>
  <c r="O84" i="13" s="1"/>
  <c r="I84" i="13"/>
  <c r="H84" i="13"/>
  <c r="G84" i="13"/>
  <c r="AG83" i="13"/>
  <c r="AC83" i="13"/>
  <c r="AD83" i="13" s="1"/>
  <c r="L83" i="13"/>
  <c r="J83" i="13"/>
  <c r="K83" i="13" s="1"/>
  <c r="O83" i="13" s="1"/>
  <c r="I83" i="13"/>
  <c r="H83" i="13"/>
  <c r="G83" i="13"/>
  <c r="AG82" i="13"/>
  <c r="AC82" i="13"/>
  <c r="AD82" i="13" s="1"/>
  <c r="L82" i="13"/>
  <c r="J82" i="13"/>
  <c r="K82" i="13" s="1"/>
  <c r="O82" i="13" s="1"/>
  <c r="I82" i="13"/>
  <c r="H82" i="13"/>
  <c r="G82" i="13"/>
  <c r="AG81" i="13"/>
  <c r="AC81" i="13"/>
  <c r="AD81" i="13" s="1"/>
  <c r="L81" i="13"/>
  <c r="J81" i="13"/>
  <c r="K81" i="13" s="1"/>
  <c r="I81" i="13"/>
  <c r="H81" i="13"/>
  <c r="G81" i="13"/>
  <c r="AG80" i="13"/>
  <c r="AC80" i="13"/>
  <c r="AD80" i="13" s="1"/>
  <c r="L80" i="13"/>
  <c r="J80" i="13"/>
  <c r="K80" i="13" s="1"/>
  <c r="O80" i="13" s="1"/>
  <c r="I80" i="13"/>
  <c r="H80" i="13"/>
  <c r="G80" i="13"/>
  <c r="AG79" i="13"/>
  <c r="AC79" i="13"/>
  <c r="AD79" i="13" s="1"/>
  <c r="L79" i="13"/>
  <c r="J79" i="13"/>
  <c r="K79" i="13" s="1"/>
  <c r="O79" i="13" s="1"/>
  <c r="I79" i="13"/>
  <c r="H79" i="13"/>
  <c r="G79" i="13"/>
  <c r="AG78" i="13"/>
  <c r="AC78" i="13"/>
  <c r="AD78" i="13" s="1"/>
  <c r="L78" i="13"/>
  <c r="J78" i="13"/>
  <c r="K78" i="13" s="1"/>
  <c r="O78" i="13" s="1"/>
  <c r="I78" i="13"/>
  <c r="H78" i="13"/>
  <c r="G78" i="13"/>
  <c r="AG77" i="13"/>
  <c r="AC77" i="13"/>
  <c r="AD77" i="13" s="1"/>
  <c r="L77" i="13"/>
  <c r="J77" i="13"/>
  <c r="K77" i="13" s="1"/>
  <c r="I77" i="13"/>
  <c r="H77" i="13"/>
  <c r="G77" i="13"/>
  <c r="AG76" i="13"/>
  <c r="AC76" i="13"/>
  <c r="AD76" i="13" s="1"/>
  <c r="L76" i="13"/>
  <c r="J76" i="13"/>
  <c r="K76" i="13" s="1"/>
  <c r="O76" i="13" s="1"/>
  <c r="I76" i="13"/>
  <c r="H76" i="13"/>
  <c r="G76" i="13"/>
  <c r="AG75" i="13"/>
  <c r="AC75" i="13"/>
  <c r="AD75" i="13" s="1"/>
  <c r="L75" i="13"/>
  <c r="J75" i="13"/>
  <c r="K75" i="13" s="1"/>
  <c r="O75" i="13" s="1"/>
  <c r="I75" i="13"/>
  <c r="H75" i="13"/>
  <c r="G75" i="13"/>
  <c r="AG74" i="13"/>
  <c r="AC74" i="13"/>
  <c r="AD74" i="13" s="1"/>
  <c r="L74" i="13"/>
  <c r="J74" i="13"/>
  <c r="K74" i="13" s="1"/>
  <c r="O74" i="13" s="1"/>
  <c r="I74" i="13"/>
  <c r="H74" i="13"/>
  <c r="G74" i="13"/>
  <c r="AG73" i="13"/>
  <c r="AC73" i="13"/>
  <c r="AD73" i="13" s="1"/>
  <c r="L73" i="13"/>
  <c r="J73" i="13"/>
  <c r="K73" i="13" s="1"/>
  <c r="I73" i="13"/>
  <c r="H73" i="13"/>
  <c r="G73" i="13"/>
  <c r="AG72" i="13"/>
  <c r="AC72" i="13"/>
  <c r="AD72" i="13" s="1"/>
  <c r="L72" i="13"/>
  <c r="J72" i="13"/>
  <c r="K72" i="13" s="1"/>
  <c r="O72" i="13" s="1"/>
  <c r="I72" i="13"/>
  <c r="H72" i="13"/>
  <c r="G72" i="13"/>
  <c r="AG71" i="13"/>
  <c r="AC71" i="13"/>
  <c r="AD71" i="13" s="1"/>
  <c r="L71" i="13"/>
  <c r="J71" i="13"/>
  <c r="K71" i="13" s="1"/>
  <c r="O71" i="13" s="1"/>
  <c r="I71" i="13"/>
  <c r="H71" i="13"/>
  <c r="G71" i="13"/>
  <c r="AG70" i="13"/>
  <c r="AC70" i="13"/>
  <c r="AD70" i="13" s="1"/>
  <c r="L70" i="13"/>
  <c r="J70" i="13"/>
  <c r="K70" i="13" s="1"/>
  <c r="O70" i="13" s="1"/>
  <c r="I70" i="13"/>
  <c r="H70" i="13"/>
  <c r="G70" i="13"/>
  <c r="AG69" i="13"/>
  <c r="AC69" i="13"/>
  <c r="AD69" i="13" s="1"/>
  <c r="L69" i="13"/>
  <c r="J69" i="13"/>
  <c r="K69" i="13" s="1"/>
  <c r="I69" i="13"/>
  <c r="H69" i="13"/>
  <c r="G69" i="13"/>
  <c r="AG68" i="13"/>
  <c r="AC68" i="13"/>
  <c r="AD68" i="13" s="1"/>
  <c r="L68" i="13"/>
  <c r="J68" i="13"/>
  <c r="K68" i="13" s="1"/>
  <c r="I68" i="13"/>
  <c r="H68" i="13"/>
  <c r="G68" i="13"/>
  <c r="AG67" i="13"/>
  <c r="AC67" i="13"/>
  <c r="AD67" i="13" s="1"/>
  <c r="L67" i="13"/>
  <c r="J67" i="13"/>
  <c r="K67" i="13" s="1"/>
  <c r="O67" i="13" s="1"/>
  <c r="I67" i="13"/>
  <c r="H67" i="13"/>
  <c r="G67" i="13"/>
  <c r="AG66" i="13"/>
  <c r="AC66" i="13"/>
  <c r="AD66" i="13" s="1"/>
  <c r="L66" i="13"/>
  <c r="J66" i="13"/>
  <c r="K66" i="13" s="1"/>
  <c r="I66" i="13"/>
  <c r="H66" i="13"/>
  <c r="G66" i="13"/>
  <c r="AG65" i="13"/>
  <c r="AC65" i="13"/>
  <c r="AD65" i="13" s="1"/>
  <c r="L65" i="13"/>
  <c r="J65" i="13"/>
  <c r="K65" i="13" s="1"/>
  <c r="O65" i="13" s="1"/>
  <c r="I65" i="13"/>
  <c r="H65" i="13"/>
  <c r="G65" i="13"/>
  <c r="AG64" i="13"/>
  <c r="AC64" i="13"/>
  <c r="AD64" i="13" s="1"/>
  <c r="L64" i="13"/>
  <c r="J64" i="13"/>
  <c r="K64" i="13" s="1"/>
  <c r="I64" i="13"/>
  <c r="H64" i="13"/>
  <c r="G64" i="13"/>
  <c r="AG63" i="13"/>
  <c r="AC63" i="13"/>
  <c r="AD63" i="13" s="1"/>
  <c r="L63" i="13"/>
  <c r="J63" i="13"/>
  <c r="K63" i="13" s="1"/>
  <c r="O63" i="13" s="1"/>
  <c r="I63" i="13"/>
  <c r="H63" i="13"/>
  <c r="G63" i="13"/>
  <c r="AG62" i="13"/>
  <c r="AC62" i="13"/>
  <c r="AD62" i="13" s="1"/>
  <c r="L62" i="13"/>
  <c r="J62" i="13"/>
  <c r="K62" i="13" s="1"/>
  <c r="I62" i="13"/>
  <c r="H62" i="13"/>
  <c r="G62" i="13"/>
  <c r="AG61" i="13"/>
  <c r="AC61" i="13"/>
  <c r="AD61" i="13" s="1"/>
  <c r="L61" i="13"/>
  <c r="J61" i="13"/>
  <c r="K61" i="13" s="1"/>
  <c r="O61" i="13" s="1"/>
  <c r="I61" i="13"/>
  <c r="H61" i="13"/>
  <c r="G61" i="13"/>
  <c r="AG60" i="13"/>
  <c r="AC60" i="13"/>
  <c r="AD60" i="13" s="1"/>
  <c r="L60" i="13"/>
  <c r="J60" i="13"/>
  <c r="K60" i="13" s="1"/>
  <c r="I60" i="13"/>
  <c r="H60" i="13"/>
  <c r="G60" i="13"/>
  <c r="AG59" i="13"/>
  <c r="AC59" i="13"/>
  <c r="AD59" i="13" s="1"/>
  <c r="L59" i="13"/>
  <c r="J59" i="13"/>
  <c r="K59" i="13" s="1"/>
  <c r="O59" i="13" s="1"/>
  <c r="I59" i="13"/>
  <c r="H59" i="13"/>
  <c r="G59" i="13"/>
  <c r="AG58" i="13"/>
  <c r="AC58" i="13"/>
  <c r="AD58" i="13" s="1"/>
  <c r="L58" i="13"/>
  <c r="J58" i="13"/>
  <c r="K58" i="13" s="1"/>
  <c r="I58" i="13"/>
  <c r="H58" i="13"/>
  <c r="G58" i="13"/>
  <c r="AG57" i="13"/>
  <c r="AC57" i="13"/>
  <c r="AD57" i="13" s="1"/>
  <c r="L57" i="13"/>
  <c r="J57" i="13"/>
  <c r="K57" i="13" s="1"/>
  <c r="O57" i="13" s="1"/>
  <c r="I57" i="13"/>
  <c r="H57" i="13"/>
  <c r="G57" i="13"/>
  <c r="AG56" i="13"/>
  <c r="AC56" i="13"/>
  <c r="AD56" i="13" s="1"/>
  <c r="L56" i="13"/>
  <c r="J56" i="13"/>
  <c r="K56" i="13" s="1"/>
  <c r="I56" i="13"/>
  <c r="H56" i="13"/>
  <c r="G56" i="13"/>
  <c r="AG55" i="13"/>
  <c r="AC55" i="13"/>
  <c r="AD55" i="13" s="1"/>
  <c r="L55" i="13"/>
  <c r="J55" i="13"/>
  <c r="K55" i="13" s="1"/>
  <c r="O55" i="13" s="1"/>
  <c r="I55" i="13"/>
  <c r="H55" i="13"/>
  <c r="G55" i="13"/>
  <c r="AG54" i="13"/>
  <c r="AC54" i="13"/>
  <c r="AD54" i="13" s="1"/>
  <c r="L54" i="13"/>
  <c r="J54" i="13"/>
  <c r="K54" i="13" s="1"/>
  <c r="I54" i="13"/>
  <c r="H54" i="13"/>
  <c r="G54" i="13"/>
  <c r="AG53" i="13"/>
  <c r="AC53" i="13"/>
  <c r="AD53" i="13" s="1"/>
  <c r="L53" i="13"/>
  <c r="J53" i="13"/>
  <c r="K53" i="13" s="1"/>
  <c r="O53" i="13" s="1"/>
  <c r="I53" i="13"/>
  <c r="H53" i="13"/>
  <c r="G53" i="13"/>
  <c r="AG52" i="13"/>
  <c r="AC52" i="13"/>
  <c r="AD52" i="13" s="1"/>
  <c r="L52" i="13"/>
  <c r="J52" i="13"/>
  <c r="K52" i="13" s="1"/>
  <c r="I52" i="13"/>
  <c r="H52" i="13"/>
  <c r="G52" i="13"/>
  <c r="AG51" i="13"/>
  <c r="AC51" i="13"/>
  <c r="AD51" i="13" s="1"/>
  <c r="L51" i="13"/>
  <c r="J51" i="13"/>
  <c r="K51" i="13" s="1"/>
  <c r="O51" i="13" s="1"/>
  <c r="I51" i="13"/>
  <c r="H51" i="13"/>
  <c r="G51" i="13"/>
  <c r="AG50" i="13"/>
  <c r="AC50" i="13"/>
  <c r="AD50" i="13" s="1"/>
  <c r="L50" i="13"/>
  <c r="J50" i="13"/>
  <c r="K50" i="13" s="1"/>
  <c r="I50" i="13"/>
  <c r="H50" i="13"/>
  <c r="G50" i="13"/>
  <c r="AG49" i="13"/>
  <c r="AC49" i="13"/>
  <c r="AD49" i="13" s="1"/>
  <c r="L49" i="13"/>
  <c r="J49" i="13"/>
  <c r="K49" i="13" s="1"/>
  <c r="O49" i="13" s="1"/>
  <c r="I49" i="13"/>
  <c r="H49" i="13"/>
  <c r="G49" i="13"/>
  <c r="AG48" i="13"/>
  <c r="AC48" i="13"/>
  <c r="AD48" i="13" s="1"/>
  <c r="L48" i="13"/>
  <c r="J48" i="13"/>
  <c r="K48" i="13" s="1"/>
  <c r="I48" i="13"/>
  <c r="H48" i="13"/>
  <c r="G48" i="13"/>
  <c r="AG47" i="13"/>
  <c r="AC47" i="13"/>
  <c r="AD47" i="13" s="1"/>
  <c r="L47" i="13"/>
  <c r="J47" i="13"/>
  <c r="K47" i="13" s="1"/>
  <c r="O47" i="13" s="1"/>
  <c r="I47" i="13"/>
  <c r="H47" i="13"/>
  <c r="G47" i="13"/>
  <c r="AG46" i="13"/>
  <c r="AC46" i="13"/>
  <c r="AD46" i="13" s="1"/>
  <c r="L46" i="13"/>
  <c r="J46" i="13"/>
  <c r="K46" i="13" s="1"/>
  <c r="I46" i="13"/>
  <c r="H46" i="13"/>
  <c r="G46" i="13"/>
  <c r="AG45" i="13"/>
  <c r="AC45" i="13"/>
  <c r="AD45" i="13" s="1"/>
  <c r="L45" i="13"/>
  <c r="J45" i="13"/>
  <c r="K45" i="13" s="1"/>
  <c r="O45" i="13" s="1"/>
  <c r="I45" i="13"/>
  <c r="H45" i="13"/>
  <c r="G45" i="13"/>
  <c r="AG44" i="13"/>
  <c r="AC44" i="13"/>
  <c r="AD44" i="13" s="1"/>
  <c r="L44" i="13"/>
  <c r="J44" i="13"/>
  <c r="K44" i="13" s="1"/>
  <c r="I44" i="13"/>
  <c r="H44" i="13"/>
  <c r="G44" i="13"/>
  <c r="AG43" i="13"/>
  <c r="AC43" i="13"/>
  <c r="AD43" i="13" s="1"/>
  <c r="L43" i="13"/>
  <c r="J43" i="13"/>
  <c r="K43" i="13" s="1"/>
  <c r="O43" i="13" s="1"/>
  <c r="I43" i="13"/>
  <c r="H43" i="13"/>
  <c r="G43" i="13"/>
  <c r="AG42" i="13"/>
  <c r="AC42" i="13"/>
  <c r="AD42" i="13" s="1"/>
  <c r="L42" i="13"/>
  <c r="J42" i="13"/>
  <c r="K42" i="13" s="1"/>
  <c r="I42" i="13"/>
  <c r="H42" i="13"/>
  <c r="G42" i="13"/>
  <c r="AG41" i="13"/>
  <c r="AC41" i="13"/>
  <c r="AD41" i="13" s="1"/>
  <c r="L41" i="13"/>
  <c r="J41" i="13"/>
  <c r="K41" i="13" s="1"/>
  <c r="O41" i="13" s="1"/>
  <c r="I41" i="13"/>
  <c r="H41" i="13"/>
  <c r="G41" i="13"/>
  <c r="A41" i="13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G40" i="13"/>
  <c r="AC40" i="13"/>
  <c r="AD40" i="13" s="1"/>
  <c r="L40" i="13"/>
  <c r="J40" i="13"/>
  <c r="K40" i="13" s="1"/>
  <c r="I40" i="13"/>
  <c r="H40" i="13"/>
  <c r="Y26" i="13" s="1"/>
  <c r="Z26" i="13" s="1"/>
  <c r="G40" i="13"/>
  <c r="AA34" i="13"/>
  <c r="X34" i="13"/>
  <c r="J34" i="13"/>
  <c r="AA33" i="13"/>
  <c r="X33" i="13"/>
  <c r="AA32" i="13"/>
  <c r="X32" i="13"/>
  <c r="J32" i="13"/>
  <c r="M30" i="13"/>
  <c r="AA29" i="13"/>
  <c r="X29" i="13"/>
  <c r="I28" i="13"/>
  <c r="I33" i="13" s="1"/>
  <c r="Y22" i="13"/>
  <c r="Z22" i="13" s="1"/>
  <c r="I20" i="13"/>
  <c r="I21" i="13" s="1"/>
  <c r="I19" i="13"/>
  <c r="Y11" i="13"/>
  <c r="Z11" i="13" s="1"/>
  <c r="AP350" i="12"/>
  <c r="AO350" i="12"/>
  <c r="AC330" i="12"/>
  <c r="AG318" i="12"/>
  <c r="AC318" i="12"/>
  <c r="AD318" i="12" s="1"/>
  <c r="L318" i="12"/>
  <c r="J318" i="12"/>
  <c r="K318" i="12" s="1"/>
  <c r="I318" i="12"/>
  <c r="H318" i="12"/>
  <c r="G318" i="12"/>
  <c r="AG317" i="12"/>
  <c r="AC317" i="12"/>
  <c r="AD317" i="12" s="1"/>
  <c r="L317" i="12"/>
  <c r="J317" i="12"/>
  <c r="K317" i="12" s="1"/>
  <c r="O317" i="12" s="1"/>
  <c r="I317" i="12"/>
  <c r="H317" i="12"/>
  <c r="G317" i="12"/>
  <c r="AG316" i="12"/>
  <c r="AC316" i="12"/>
  <c r="AD316" i="12" s="1"/>
  <c r="L316" i="12"/>
  <c r="J316" i="12"/>
  <c r="K316" i="12" s="1"/>
  <c r="O316" i="12" s="1"/>
  <c r="I316" i="12"/>
  <c r="H316" i="12"/>
  <c r="G316" i="12"/>
  <c r="AG315" i="12"/>
  <c r="AC315" i="12"/>
  <c r="AD315" i="12" s="1"/>
  <c r="L315" i="12"/>
  <c r="J315" i="12"/>
  <c r="K315" i="12" s="1"/>
  <c r="O315" i="12" s="1"/>
  <c r="I315" i="12"/>
  <c r="H315" i="12"/>
  <c r="G315" i="12"/>
  <c r="AG314" i="12"/>
  <c r="AC314" i="12"/>
  <c r="AD314" i="12" s="1"/>
  <c r="L314" i="12"/>
  <c r="J314" i="12"/>
  <c r="K314" i="12" s="1"/>
  <c r="I314" i="12"/>
  <c r="H314" i="12"/>
  <c r="G314" i="12"/>
  <c r="AG313" i="12"/>
  <c r="AC313" i="12"/>
  <c r="AD313" i="12" s="1"/>
  <c r="L313" i="12"/>
  <c r="J313" i="12"/>
  <c r="K313" i="12" s="1"/>
  <c r="I313" i="12"/>
  <c r="H313" i="12"/>
  <c r="G313" i="12"/>
  <c r="AG312" i="12"/>
  <c r="AC312" i="12"/>
  <c r="AD312" i="12" s="1"/>
  <c r="L312" i="12"/>
  <c r="J312" i="12"/>
  <c r="K312" i="12" s="1"/>
  <c r="I312" i="12"/>
  <c r="H312" i="12"/>
  <c r="G312" i="12"/>
  <c r="AG311" i="12"/>
  <c r="AC311" i="12"/>
  <c r="AD311" i="12" s="1"/>
  <c r="L311" i="12"/>
  <c r="J311" i="12"/>
  <c r="K311" i="12" s="1"/>
  <c r="O311" i="12" s="1"/>
  <c r="P311" i="12" s="1"/>
  <c r="I311" i="12"/>
  <c r="H311" i="12"/>
  <c r="G311" i="12"/>
  <c r="AG310" i="12"/>
  <c r="AC310" i="12"/>
  <c r="AD310" i="12" s="1"/>
  <c r="L310" i="12"/>
  <c r="J310" i="12"/>
  <c r="K310" i="12" s="1"/>
  <c r="I310" i="12"/>
  <c r="H310" i="12"/>
  <c r="G310" i="12"/>
  <c r="AG309" i="12"/>
  <c r="AC309" i="12"/>
  <c r="AD309" i="12" s="1"/>
  <c r="L309" i="12"/>
  <c r="J309" i="12"/>
  <c r="K309" i="12" s="1"/>
  <c r="O309" i="12" s="1"/>
  <c r="P309" i="12" s="1"/>
  <c r="I309" i="12"/>
  <c r="H309" i="12"/>
  <c r="G309" i="12"/>
  <c r="AG308" i="12"/>
  <c r="AC308" i="12"/>
  <c r="AD308" i="12" s="1"/>
  <c r="L308" i="12"/>
  <c r="J308" i="12"/>
  <c r="K308" i="12" s="1"/>
  <c r="I308" i="12"/>
  <c r="H308" i="12"/>
  <c r="G308" i="12"/>
  <c r="AG307" i="12"/>
  <c r="AC307" i="12"/>
  <c r="AD307" i="12" s="1"/>
  <c r="L307" i="12"/>
  <c r="J307" i="12"/>
  <c r="K307" i="12" s="1"/>
  <c r="O307" i="12" s="1"/>
  <c r="P307" i="12" s="1"/>
  <c r="I307" i="12"/>
  <c r="H307" i="12"/>
  <c r="G307" i="12"/>
  <c r="AG306" i="12"/>
  <c r="AC306" i="12"/>
  <c r="AD306" i="12" s="1"/>
  <c r="L306" i="12"/>
  <c r="J306" i="12"/>
  <c r="K306" i="12" s="1"/>
  <c r="I306" i="12"/>
  <c r="H306" i="12"/>
  <c r="G306" i="12"/>
  <c r="AG305" i="12"/>
  <c r="AC305" i="12"/>
  <c r="AD305" i="12" s="1"/>
  <c r="L305" i="12"/>
  <c r="J305" i="12"/>
  <c r="K305" i="12" s="1"/>
  <c r="O305" i="12" s="1"/>
  <c r="I305" i="12"/>
  <c r="H305" i="12"/>
  <c r="G305" i="12"/>
  <c r="AG304" i="12"/>
  <c r="AC304" i="12"/>
  <c r="AD304" i="12" s="1"/>
  <c r="L304" i="12"/>
  <c r="J304" i="12"/>
  <c r="K304" i="12" s="1"/>
  <c r="O304" i="12" s="1"/>
  <c r="I304" i="12"/>
  <c r="H304" i="12"/>
  <c r="G304" i="12"/>
  <c r="AG303" i="12"/>
  <c r="AC303" i="12"/>
  <c r="AD303" i="12" s="1"/>
  <c r="L303" i="12"/>
  <c r="J303" i="12"/>
  <c r="K303" i="12" s="1"/>
  <c r="O303" i="12" s="1"/>
  <c r="I303" i="12"/>
  <c r="H303" i="12"/>
  <c r="G303" i="12"/>
  <c r="AG302" i="12"/>
  <c r="AC302" i="12"/>
  <c r="AD302" i="12" s="1"/>
  <c r="L302" i="12"/>
  <c r="J302" i="12"/>
  <c r="K302" i="12" s="1"/>
  <c r="I302" i="12"/>
  <c r="H302" i="12"/>
  <c r="G302" i="12"/>
  <c r="AG301" i="12"/>
  <c r="AC301" i="12"/>
  <c r="AD301" i="12" s="1"/>
  <c r="L301" i="12"/>
  <c r="J301" i="12"/>
  <c r="K301" i="12" s="1"/>
  <c r="O301" i="12" s="1"/>
  <c r="I301" i="12"/>
  <c r="H301" i="12"/>
  <c r="G301" i="12"/>
  <c r="AG300" i="12"/>
  <c r="AC300" i="12"/>
  <c r="AD300" i="12" s="1"/>
  <c r="L300" i="12"/>
  <c r="J300" i="12"/>
  <c r="K300" i="12" s="1"/>
  <c r="O300" i="12" s="1"/>
  <c r="I300" i="12"/>
  <c r="H300" i="12"/>
  <c r="G300" i="12"/>
  <c r="AG299" i="12"/>
  <c r="AC299" i="12"/>
  <c r="AD299" i="12" s="1"/>
  <c r="L299" i="12"/>
  <c r="J299" i="12"/>
  <c r="K299" i="12" s="1"/>
  <c r="O299" i="12" s="1"/>
  <c r="I299" i="12"/>
  <c r="H299" i="12"/>
  <c r="G299" i="12"/>
  <c r="AG298" i="12"/>
  <c r="AC298" i="12"/>
  <c r="AD298" i="12" s="1"/>
  <c r="L298" i="12"/>
  <c r="J298" i="12"/>
  <c r="K298" i="12" s="1"/>
  <c r="I298" i="12"/>
  <c r="H298" i="12"/>
  <c r="G298" i="12"/>
  <c r="AG297" i="12"/>
  <c r="AC297" i="12"/>
  <c r="AD297" i="12" s="1"/>
  <c r="L297" i="12"/>
  <c r="J297" i="12"/>
  <c r="K297" i="12" s="1"/>
  <c r="O297" i="12" s="1"/>
  <c r="I297" i="12"/>
  <c r="H297" i="12"/>
  <c r="G297" i="12"/>
  <c r="AG296" i="12"/>
  <c r="AC296" i="12"/>
  <c r="AD296" i="12" s="1"/>
  <c r="L296" i="12"/>
  <c r="J296" i="12"/>
  <c r="K296" i="12" s="1"/>
  <c r="O296" i="12" s="1"/>
  <c r="I296" i="12"/>
  <c r="H296" i="12"/>
  <c r="G296" i="12"/>
  <c r="AG295" i="12"/>
  <c r="AC295" i="12"/>
  <c r="AD295" i="12" s="1"/>
  <c r="L295" i="12"/>
  <c r="J295" i="12"/>
  <c r="K295" i="12" s="1"/>
  <c r="I295" i="12"/>
  <c r="H295" i="12"/>
  <c r="G295" i="12"/>
  <c r="AG294" i="12"/>
  <c r="AC294" i="12"/>
  <c r="AD294" i="12" s="1"/>
  <c r="L294" i="12"/>
  <c r="J294" i="12"/>
  <c r="K294" i="12" s="1"/>
  <c r="I294" i="12"/>
  <c r="H294" i="12"/>
  <c r="G294" i="12"/>
  <c r="AG293" i="12"/>
  <c r="AC293" i="12"/>
  <c r="AD293" i="12" s="1"/>
  <c r="L293" i="12"/>
  <c r="J293" i="12"/>
  <c r="K293" i="12" s="1"/>
  <c r="I293" i="12"/>
  <c r="H293" i="12"/>
  <c r="G293" i="12"/>
  <c r="AG292" i="12"/>
  <c r="AC292" i="12"/>
  <c r="AD292" i="12" s="1"/>
  <c r="L292" i="12"/>
  <c r="J292" i="12"/>
  <c r="K292" i="12" s="1"/>
  <c r="I292" i="12"/>
  <c r="H292" i="12"/>
  <c r="G292" i="12"/>
  <c r="AG291" i="12"/>
  <c r="AC291" i="12"/>
  <c r="AD291" i="12" s="1"/>
  <c r="L291" i="12"/>
  <c r="J291" i="12"/>
  <c r="K291" i="12" s="1"/>
  <c r="O291" i="12" s="1"/>
  <c r="P291" i="12" s="1"/>
  <c r="I291" i="12"/>
  <c r="H291" i="12"/>
  <c r="G291" i="12"/>
  <c r="AG290" i="12"/>
  <c r="AC290" i="12"/>
  <c r="AD290" i="12" s="1"/>
  <c r="L290" i="12"/>
  <c r="J290" i="12"/>
  <c r="K290" i="12" s="1"/>
  <c r="I290" i="12"/>
  <c r="H290" i="12"/>
  <c r="G290" i="12"/>
  <c r="AG289" i="12"/>
  <c r="AC289" i="12"/>
  <c r="AD289" i="12" s="1"/>
  <c r="L289" i="12"/>
  <c r="J289" i="12"/>
  <c r="K289" i="12" s="1"/>
  <c r="O289" i="12" s="1"/>
  <c r="P289" i="12" s="1"/>
  <c r="I289" i="12"/>
  <c r="H289" i="12"/>
  <c r="G289" i="12"/>
  <c r="AG288" i="12"/>
  <c r="AC288" i="12"/>
  <c r="AD288" i="12" s="1"/>
  <c r="L288" i="12"/>
  <c r="J288" i="12"/>
  <c r="K288" i="12" s="1"/>
  <c r="I288" i="12"/>
  <c r="H288" i="12"/>
  <c r="G288" i="12"/>
  <c r="AG287" i="12"/>
  <c r="AC287" i="12"/>
  <c r="AD287" i="12" s="1"/>
  <c r="L287" i="12"/>
  <c r="J287" i="12"/>
  <c r="K287" i="12" s="1"/>
  <c r="I287" i="12"/>
  <c r="H287" i="12"/>
  <c r="G287" i="12"/>
  <c r="AG286" i="12"/>
  <c r="AC286" i="12"/>
  <c r="AD286" i="12" s="1"/>
  <c r="L286" i="12"/>
  <c r="J286" i="12"/>
  <c r="K286" i="12" s="1"/>
  <c r="I286" i="12"/>
  <c r="H286" i="12"/>
  <c r="G286" i="12"/>
  <c r="AG285" i="12"/>
  <c r="AC285" i="12"/>
  <c r="AD285" i="12" s="1"/>
  <c r="L285" i="12"/>
  <c r="J285" i="12"/>
  <c r="K285" i="12" s="1"/>
  <c r="I285" i="12"/>
  <c r="H285" i="12"/>
  <c r="G285" i="12"/>
  <c r="AG284" i="12"/>
  <c r="AC284" i="12"/>
  <c r="AD284" i="12" s="1"/>
  <c r="L284" i="12"/>
  <c r="J284" i="12"/>
  <c r="K284" i="12" s="1"/>
  <c r="I284" i="12"/>
  <c r="H284" i="12"/>
  <c r="G284" i="12"/>
  <c r="AG283" i="12"/>
  <c r="AC283" i="12"/>
  <c r="AD283" i="12" s="1"/>
  <c r="L283" i="12"/>
  <c r="J283" i="12"/>
  <c r="K283" i="12" s="1"/>
  <c r="I283" i="12"/>
  <c r="H283" i="12"/>
  <c r="G283" i="12"/>
  <c r="AG282" i="12"/>
  <c r="AC282" i="12"/>
  <c r="AD282" i="12" s="1"/>
  <c r="L282" i="12"/>
  <c r="J282" i="12"/>
  <c r="K282" i="12" s="1"/>
  <c r="I282" i="12"/>
  <c r="H282" i="12"/>
  <c r="G282" i="12"/>
  <c r="AG281" i="12"/>
  <c r="AC281" i="12"/>
  <c r="AD281" i="12" s="1"/>
  <c r="L281" i="12"/>
  <c r="J281" i="12"/>
  <c r="K281" i="12" s="1"/>
  <c r="I281" i="12"/>
  <c r="H281" i="12"/>
  <c r="G281" i="12"/>
  <c r="AG280" i="12"/>
  <c r="AC280" i="12"/>
  <c r="AD280" i="12" s="1"/>
  <c r="L280" i="12"/>
  <c r="J280" i="12"/>
  <c r="K280" i="12" s="1"/>
  <c r="I280" i="12"/>
  <c r="H280" i="12"/>
  <c r="G280" i="12"/>
  <c r="AG279" i="12"/>
  <c r="AC279" i="12"/>
  <c r="AD279" i="12" s="1"/>
  <c r="L279" i="12"/>
  <c r="J279" i="12"/>
  <c r="K279" i="12" s="1"/>
  <c r="I279" i="12"/>
  <c r="H279" i="12"/>
  <c r="G279" i="12"/>
  <c r="AG278" i="12"/>
  <c r="AC278" i="12"/>
  <c r="AD278" i="12" s="1"/>
  <c r="L278" i="12"/>
  <c r="J278" i="12"/>
  <c r="K278" i="12" s="1"/>
  <c r="I278" i="12"/>
  <c r="H278" i="12"/>
  <c r="G278" i="12"/>
  <c r="AG277" i="12"/>
  <c r="AC277" i="12"/>
  <c r="AD277" i="12" s="1"/>
  <c r="L277" i="12"/>
  <c r="J277" i="12"/>
  <c r="K277" i="12" s="1"/>
  <c r="I277" i="12"/>
  <c r="H277" i="12"/>
  <c r="G277" i="12"/>
  <c r="AG276" i="12"/>
  <c r="AC276" i="12"/>
  <c r="AD276" i="12" s="1"/>
  <c r="L276" i="12"/>
  <c r="J276" i="12"/>
  <c r="K276" i="12" s="1"/>
  <c r="O276" i="12" s="1"/>
  <c r="W276" i="12" s="1"/>
  <c r="AJ276" i="12" s="1"/>
  <c r="I276" i="12"/>
  <c r="H276" i="12"/>
  <c r="G276" i="12"/>
  <c r="AG275" i="12"/>
  <c r="AC275" i="12"/>
  <c r="AD275" i="12" s="1"/>
  <c r="L275" i="12"/>
  <c r="J275" i="12"/>
  <c r="K275" i="12" s="1"/>
  <c r="O275" i="12" s="1"/>
  <c r="I275" i="12"/>
  <c r="H275" i="12"/>
  <c r="G275" i="12"/>
  <c r="AG274" i="12"/>
  <c r="AC274" i="12"/>
  <c r="AD274" i="12" s="1"/>
  <c r="L274" i="12"/>
  <c r="J274" i="12"/>
  <c r="K274" i="12" s="1"/>
  <c r="O274" i="12" s="1"/>
  <c r="I274" i="12"/>
  <c r="H274" i="12"/>
  <c r="BX208" i="12" s="1"/>
  <c r="G274" i="12"/>
  <c r="AG273" i="12"/>
  <c r="AC273" i="12"/>
  <c r="AD273" i="12" s="1"/>
  <c r="L273" i="12"/>
  <c r="J273" i="12"/>
  <c r="K273" i="12" s="1"/>
  <c r="I273" i="12"/>
  <c r="H273" i="12"/>
  <c r="G273" i="12"/>
  <c r="BW197" i="12" s="1"/>
  <c r="AG272" i="12"/>
  <c r="AC272" i="12"/>
  <c r="AD272" i="12" s="1"/>
  <c r="L272" i="12"/>
  <c r="J272" i="12"/>
  <c r="K272" i="12" s="1"/>
  <c r="O272" i="12" s="1"/>
  <c r="BY196" i="12" s="1"/>
  <c r="I272" i="12"/>
  <c r="H272" i="12"/>
  <c r="G272" i="12"/>
  <c r="AG271" i="12"/>
  <c r="AC271" i="12"/>
  <c r="AD271" i="12" s="1"/>
  <c r="L271" i="12"/>
  <c r="J271" i="12"/>
  <c r="K271" i="12" s="1"/>
  <c r="O271" i="12" s="1"/>
  <c r="BY207" i="12" s="1"/>
  <c r="I271" i="12"/>
  <c r="H271" i="12"/>
  <c r="G271" i="12"/>
  <c r="AG270" i="12"/>
  <c r="AC270" i="12"/>
  <c r="AD270" i="12" s="1"/>
  <c r="L270" i="12"/>
  <c r="J270" i="12"/>
  <c r="K270" i="12" s="1"/>
  <c r="O270" i="12" s="1"/>
  <c r="I270" i="12"/>
  <c r="H270" i="12"/>
  <c r="BX206" i="12" s="1"/>
  <c r="G270" i="12"/>
  <c r="AG269" i="12"/>
  <c r="AC269" i="12"/>
  <c r="AD269" i="12" s="1"/>
  <c r="L269" i="12"/>
  <c r="J269" i="12"/>
  <c r="K269" i="12" s="1"/>
  <c r="I269" i="12"/>
  <c r="H269" i="12"/>
  <c r="G269" i="12"/>
  <c r="BW195" i="12" s="1"/>
  <c r="AG268" i="12"/>
  <c r="AC268" i="12"/>
  <c r="AD268" i="12" s="1"/>
  <c r="L268" i="12"/>
  <c r="J268" i="12"/>
  <c r="K268" i="12" s="1"/>
  <c r="O268" i="12" s="1"/>
  <c r="I268" i="12"/>
  <c r="H268" i="12"/>
  <c r="G268" i="12"/>
  <c r="AG267" i="12"/>
  <c r="AC267" i="12"/>
  <c r="AD267" i="12" s="1"/>
  <c r="L267" i="12"/>
  <c r="J267" i="12"/>
  <c r="K267" i="12" s="1"/>
  <c r="O267" i="12" s="1"/>
  <c r="I267" i="12"/>
  <c r="H267" i="12"/>
  <c r="G267" i="12"/>
  <c r="AG266" i="12"/>
  <c r="AC266" i="12"/>
  <c r="AD266" i="12" s="1"/>
  <c r="L266" i="12"/>
  <c r="J266" i="12"/>
  <c r="K266" i="12" s="1"/>
  <c r="O266" i="12" s="1"/>
  <c r="I266" i="12"/>
  <c r="H266" i="12"/>
  <c r="G266" i="12"/>
  <c r="AG265" i="12"/>
  <c r="AC265" i="12"/>
  <c r="AD265" i="12" s="1"/>
  <c r="L265" i="12"/>
  <c r="J265" i="12"/>
  <c r="K265" i="12" s="1"/>
  <c r="I265" i="12"/>
  <c r="H265" i="12"/>
  <c r="G265" i="12"/>
  <c r="AG264" i="12"/>
  <c r="AC264" i="12"/>
  <c r="AD264" i="12" s="1"/>
  <c r="L264" i="12"/>
  <c r="J264" i="12"/>
  <c r="K264" i="12" s="1"/>
  <c r="O264" i="12" s="1"/>
  <c r="BY181" i="12" s="1"/>
  <c r="I264" i="12"/>
  <c r="H264" i="12"/>
  <c r="G264" i="12"/>
  <c r="AG263" i="12"/>
  <c r="AC263" i="12"/>
  <c r="AD263" i="12" s="1"/>
  <c r="L263" i="12"/>
  <c r="J263" i="12"/>
  <c r="K263" i="12" s="1"/>
  <c r="O263" i="12" s="1"/>
  <c r="BY191" i="12" s="1"/>
  <c r="I263" i="12"/>
  <c r="H263" i="12"/>
  <c r="G263" i="12"/>
  <c r="AG262" i="12"/>
  <c r="AC262" i="12"/>
  <c r="AD262" i="12" s="1"/>
  <c r="L262" i="12"/>
  <c r="J262" i="12"/>
  <c r="K262" i="12" s="1"/>
  <c r="O262" i="12" s="1"/>
  <c r="BY190" i="12" s="1"/>
  <c r="I262" i="12"/>
  <c r="H262" i="12"/>
  <c r="BX190" i="12" s="1"/>
  <c r="G262" i="12"/>
  <c r="AG261" i="12"/>
  <c r="AC261" i="12"/>
  <c r="AD261" i="12" s="1"/>
  <c r="L261" i="12"/>
  <c r="J261" i="12"/>
  <c r="K261" i="12" s="1"/>
  <c r="I261" i="12"/>
  <c r="H261" i="12"/>
  <c r="G261" i="12"/>
  <c r="BW180" i="12" s="1"/>
  <c r="AG260" i="12"/>
  <c r="AC260" i="12"/>
  <c r="AD260" i="12" s="1"/>
  <c r="L260" i="12"/>
  <c r="J260" i="12"/>
  <c r="K260" i="12" s="1"/>
  <c r="O260" i="12" s="1"/>
  <c r="BY179" i="12" s="1"/>
  <c r="I260" i="12"/>
  <c r="H260" i="12"/>
  <c r="G260" i="12"/>
  <c r="AG259" i="12"/>
  <c r="AC259" i="12"/>
  <c r="AD259" i="12" s="1"/>
  <c r="L259" i="12"/>
  <c r="J259" i="12"/>
  <c r="K259" i="12" s="1"/>
  <c r="O259" i="12" s="1"/>
  <c r="I259" i="12"/>
  <c r="H259" i="12"/>
  <c r="G259" i="12"/>
  <c r="AG258" i="12"/>
  <c r="AC258" i="12"/>
  <c r="AD258" i="12" s="1"/>
  <c r="L258" i="12"/>
  <c r="J258" i="12"/>
  <c r="K258" i="12" s="1"/>
  <c r="O258" i="12" s="1"/>
  <c r="I258" i="12"/>
  <c r="H258" i="12"/>
  <c r="G258" i="12"/>
  <c r="AG257" i="12"/>
  <c r="AC257" i="12"/>
  <c r="AD257" i="12" s="1"/>
  <c r="L257" i="12"/>
  <c r="J257" i="12"/>
  <c r="K257" i="12" s="1"/>
  <c r="I257" i="12"/>
  <c r="H257" i="12"/>
  <c r="G257" i="12"/>
  <c r="BW145" i="12" s="1"/>
  <c r="AG256" i="12"/>
  <c r="AC256" i="12"/>
  <c r="AD256" i="12" s="1"/>
  <c r="L256" i="12"/>
  <c r="J256" i="12"/>
  <c r="K256" i="12" s="1"/>
  <c r="I256" i="12"/>
  <c r="H256" i="12"/>
  <c r="G256" i="12"/>
  <c r="AG255" i="12"/>
  <c r="AC255" i="12"/>
  <c r="AD255" i="12" s="1"/>
  <c r="L255" i="12"/>
  <c r="J255" i="12"/>
  <c r="K255" i="12" s="1"/>
  <c r="I255" i="12"/>
  <c r="H255" i="12"/>
  <c r="G255" i="12"/>
  <c r="AG254" i="12"/>
  <c r="AC254" i="12"/>
  <c r="AD254" i="12" s="1"/>
  <c r="L254" i="12"/>
  <c r="J254" i="12"/>
  <c r="K254" i="12" s="1"/>
  <c r="I254" i="12"/>
  <c r="H254" i="12"/>
  <c r="G254" i="12"/>
  <c r="AG253" i="12"/>
  <c r="AC253" i="12"/>
  <c r="AD253" i="12" s="1"/>
  <c r="L253" i="12"/>
  <c r="J253" i="12"/>
  <c r="K253" i="12" s="1"/>
  <c r="I253" i="12"/>
  <c r="H253" i="12"/>
  <c r="G253" i="12"/>
  <c r="AG252" i="12"/>
  <c r="AC252" i="12"/>
  <c r="AD252" i="12" s="1"/>
  <c r="L252" i="12"/>
  <c r="J252" i="12"/>
  <c r="K252" i="12" s="1"/>
  <c r="I252" i="12"/>
  <c r="H252" i="12"/>
  <c r="G252" i="12"/>
  <c r="AG251" i="12"/>
  <c r="AC251" i="12"/>
  <c r="AD251" i="12" s="1"/>
  <c r="L251" i="12"/>
  <c r="J251" i="12"/>
  <c r="K251" i="12" s="1"/>
  <c r="I251" i="12"/>
  <c r="H251" i="12"/>
  <c r="G251" i="12"/>
  <c r="AG250" i="12"/>
  <c r="AC250" i="12"/>
  <c r="AD250" i="12" s="1"/>
  <c r="L250" i="12"/>
  <c r="J250" i="12"/>
  <c r="K250" i="12" s="1"/>
  <c r="I250" i="12"/>
  <c r="H250" i="12"/>
  <c r="BX139" i="12" s="1"/>
  <c r="G250" i="12"/>
  <c r="AG249" i="12"/>
  <c r="AC249" i="12"/>
  <c r="AD249" i="12" s="1"/>
  <c r="L249" i="12"/>
  <c r="J249" i="12"/>
  <c r="K249" i="12" s="1"/>
  <c r="I249" i="12"/>
  <c r="H249" i="12"/>
  <c r="G249" i="12"/>
  <c r="AG248" i="12"/>
  <c r="AC248" i="12"/>
  <c r="AD248" i="12" s="1"/>
  <c r="L248" i="12"/>
  <c r="J248" i="12"/>
  <c r="K248" i="12" s="1"/>
  <c r="I248" i="12"/>
  <c r="H248" i="12"/>
  <c r="G248" i="12"/>
  <c r="AG247" i="12"/>
  <c r="AC247" i="12"/>
  <c r="AD247" i="12" s="1"/>
  <c r="L247" i="12"/>
  <c r="J247" i="12"/>
  <c r="K247" i="12" s="1"/>
  <c r="I247" i="12"/>
  <c r="H247" i="12"/>
  <c r="G247" i="12"/>
  <c r="AG246" i="12"/>
  <c r="AC246" i="12"/>
  <c r="AD246" i="12" s="1"/>
  <c r="L246" i="12"/>
  <c r="J246" i="12"/>
  <c r="K246" i="12" s="1"/>
  <c r="I246" i="12"/>
  <c r="H246" i="12"/>
  <c r="BX177" i="12" s="1"/>
  <c r="G246" i="12"/>
  <c r="AG245" i="12"/>
  <c r="AC245" i="12"/>
  <c r="AD245" i="12" s="1"/>
  <c r="L245" i="12"/>
  <c r="J245" i="12"/>
  <c r="K245" i="12" s="1"/>
  <c r="I245" i="12"/>
  <c r="H245" i="12"/>
  <c r="G245" i="12"/>
  <c r="BW176" i="12" s="1"/>
  <c r="AG244" i="12"/>
  <c r="AC244" i="12"/>
  <c r="AD244" i="12" s="1"/>
  <c r="L244" i="12"/>
  <c r="J244" i="12"/>
  <c r="K244" i="12" s="1"/>
  <c r="I244" i="12"/>
  <c r="H244" i="12"/>
  <c r="G244" i="12"/>
  <c r="AG243" i="12"/>
  <c r="AC243" i="12"/>
  <c r="AD243" i="12" s="1"/>
  <c r="L243" i="12"/>
  <c r="J243" i="12"/>
  <c r="K243" i="12" s="1"/>
  <c r="I243" i="12"/>
  <c r="H243" i="12"/>
  <c r="G243" i="12"/>
  <c r="AG242" i="12"/>
  <c r="AC242" i="12"/>
  <c r="AD242" i="12" s="1"/>
  <c r="L242" i="12"/>
  <c r="J242" i="12"/>
  <c r="K242" i="12" s="1"/>
  <c r="I242" i="12"/>
  <c r="H242" i="12"/>
  <c r="BX174" i="12" s="1"/>
  <c r="G242" i="12"/>
  <c r="AG241" i="12"/>
  <c r="AC241" i="12"/>
  <c r="AD241" i="12" s="1"/>
  <c r="L241" i="12"/>
  <c r="J241" i="12"/>
  <c r="K241" i="12" s="1"/>
  <c r="I241" i="12"/>
  <c r="H241" i="12"/>
  <c r="G241" i="12"/>
  <c r="BW173" i="12" s="1"/>
  <c r="AG240" i="12"/>
  <c r="AC240" i="12"/>
  <c r="AD240" i="12" s="1"/>
  <c r="L240" i="12"/>
  <c r="J240" i="12"/>
  <c r="K240" i="12" s="1"/>
  <c r="I240" i="12"/>
  <c r="H240" i="12"/>
  <c r="G240" i="12"/>
  <c r="AG239" i="12"/>
  <c r="AC239" i="12"/>
  <c r="AD239" i="12" s="1"/>
  <c r="L239" i="12"/>
  <c r="J239" i="12"/>
  <c r="K239" i="12" s="1"/>
  <c r="I239" i="12"/>
  <c r="H239" i="12"/>
  <c r="G239" i="12"/>
  <c r="AG238" i="12"/>
  <c r="AC238" i="12"/>
  <c r="AD238" i="12" s="1"/>
  <c r="L238" i="12"/>
  <c r="J238" i="12"/>
  <c r="K238" i="12" s="1"/>
  <c r="I238" i="12"/>
  <c r="H238" i="12"/>
  <c r="G238" i="12"/>
  <c r="AG237" i="12"/>
  <c r="AC237" i="12"/>
  <c r="AD237" i="12" s="1"/>
  <c r="L237" i="12"/>
  <c r="J237" i="12"/>
  <c r="K237" i="12" s="1"/>
  <c r="I237" i="12"/>
  <c r="H237" i="12"/>
  <c r="G237" i="12"/>
  <c r="AG236" i="12"/>
  <c r="AC236" i="12"/>
  <c r="AD236" i="12" s="1"/>
  <c r="L236" i="12"/>
  <c r="J236" i="12"/>
  <c r="K236" i="12" s="1"/>
  <c r="I236" i="12"/>
  <c r="H236" i="12"/>
  <c r="G236" i="12"/>
  <c r="AG235" i="12"/>
  <c r="AC235" i="12"/>
  <c r="AD235" i="12" s="1"/>
  <c r="L235" i="12"/>
  <c r="J235" i="12"/>
  <c r="K235" i="12" s="1"/>
  <c r="I235" i="12"/>
  <c r="H235" i="12"/>
  <c r="G235" i="12"/>
  <c r="AG234" i="12"/>
  <c r="AC234" i="12"/>
  <c r="AD234" i="12" s="1"/>
  <c r="L234" i="12"/>
  <c r="J234" i="12"/>
  <c r="K234" i="12" s="1"/>
  <c r="I234" i="12"/>
  <c r="H234" i="12"/>
  <c r="G234" i="12"/>
  <c r="AG233" i="12"/>
  <c r="AC233" i="12"/>
  <c r="AD233" i="12" s="1"/>
  <c r="L233" i="12"/>
  <c r="J233" i="12"/>
  <c r="K233" i="12" s="1"/>
  <c r="I233" i="12"/>
  <c r="H233" i="12"/>
  <c r="G233" i="12"/>
  <c r="AG232" i="12"/>
  <c r="AC232" i="12"/>
  <c r="AD232" i="12" s="1"/>
  <c r="L232" i="12"/>
  <c r="J232" i="12"/>
  <c r="K232" i="12" s="1"/>
  <c r="I232" i="12"/>
  <c r="H232" i="12"/>
  <c r="G232" i="12"/>
  <c r="AG231" i="12"/>
  <c r="AC231" i="12"/>
  <c r="AD231" i="12" s="1"/>
  <c r="L231" i="12"/>
  <c r="J231" i="12"/>
  <c r="K231" i="12" s="1"/>
  <c r="I231" i="12"/>
  <c r="H231" i="12"/>
  <c r="G231" i="12"/>
  <c r="AG230" i="12"/>
  <c r="AC230" i="12"/>
  <c r="AD230" i="12" s="1"/>
  <c r="L230" i="12"/>
  <c r="J230" i="12"/>
  <c r="K230" i="12" s="1"/>
  <c r="I230" i="12"/>
  <c r="H230" i="12"/>
  <c r="G230" i="12"/>
  <c r="AG229" i="12"/>
  <c r="AC229" i="12"/>
  <c r="AD229" i="12" s="1"/>
  <c r="L229" i="12"/>
  <c r="J229" i="12"/>
  <c r="K229" i="12" s="1"/>
  <c r="I229" i="12"/>
  <c r="H229" i="12"/>
  <c r="G229" i="12"/>
  <c r="AG228" i="12"/>
  <c r="AC228" i="12"/>
  <c r="AD228" i="12" s="1"/>
  <c r="L228" i="12"/>
  <c r="J228" i="12"/>
  <c r="K228" i="12" s="1"/>
  <c r="I228" i="12"/>
  <c r="H228" i="12"/>
  <c r="G228" i="12"/>
  <c r="AG227" i="12"/>
  <c r="AC227" i="12"/>
  <c r="AD227" i="12" s="1"/>
  <c r="L227" i="12"/>
  <c r="J227" i="12"/>
  <c r="K227" i="12" s="1"/>
  <c r="I227" i="12"/>
  <c r="H227" i="12"/>
  <c r="G227" i="12"/>
  <c r="AG226" i="12"/>
  <c r="AC226" i="12"/>
  <c r="AD226" i="12" s="1"/>
  <c r="L226" i="12"/>
  <c r="J226" i="12"/>
  <c r="K226" i="12" s="1"/>
  <c r="I226" i="12"/>
  <c r="H226" i="12"/>
  <c r="BX136" i="12" s="1"/>
  <c r="G226" i="12"/>
  <c r="AG225" i="12"/>
  <c r="AC225" i="12"/>
  <c r="AD225" i="12" s="1"/>
  <c r="L225" i="12"/>
  <c r="J225" i="12"/>
  <c r="K225" i="12" s="1"/>
  <c r="I225" i="12"/>
  <c r="H225" i="12"/>
  <c r="G225" i="12"/>
  <c r="BW135" i="12" s="1"/>
  <c r="AG224" i="12"/>
  <c r="AC224" i="12"/>
  <c r="AD224" i="12" s="1"/>
  <c r="L224" i="12"/>
  <c r="J224" i="12"/>
  <c r="K224" i="12" s="1"/>
  <c r="I224" i="12"/>
  <c r="H224" i="12"/>
  <c r="G224" i="12"/>
  <c r="AG223" i="12"/>
  <c r="AC223" i="12"/>
  <c r="AD223" i="12" s="1"/>
  <c r="L223" i="12"/>
  <c r="J223" i="12"/>
  <c r="K223" i="12" s="1"/>
  <c r="I223" i="12"/>
  <c r="H223" i="12"/>
  <c r="G223" i="12"/>
  <c r="AG222" i="12"/>
  <c r="AC222" i="12"/>
  <c r="AD222" i="12" s="1"/>
  <c r="L222" i="12"/>
  <c r="J222" i="12"/>
  <c r="K222" i="12" s="1"/>
  <c r="I222" i="12"/>
  <c r="H222" i="12"/>
  <c r="BX132" i="12" s="1"/>
  <c r="G222" i="12"/>
  <c r="AG221" i="12"/>
  <c r="AC221" i="12"/>
  <c r="AD221" i="12" s="1"/>
  <c r="L221" i="12"/>
  <c r="J221" i="12"/>
  <c r="K221" i="12" s="1"/>
  <c r="I221" i="12"/>
  <c r="H221" i="12"/>
  <c r="G221" i="12"/>
  <c r="BW185" i="12" s="1"/>
  <c r="AG220" i="12"/>
  <c r="AC220" i="12"/>
  <c r="AD220" i="12" s="1"/>
  <c r="L220" i="12"/>
  <c r="J220" i="12"/>
  <c r="K220" i="12" s="1"/>
  <c r="I220" i="12"/>
  <c r="H220" i="12"/>
  <c r="G220" i="12"/>
  <c r="AG219" i="12"/>
  <c r="AC219" i="12"/>
  <c r="AD219" i="12" s="1"/>
  <c r="L219" i="12"/>
  <c r="J219" i="12"/>
  <c r="K219" i="12" s="1"/>
  <c r="I219" i="12"/>
  <c r="H219" i="12"/>
  <c r="G219" i="12"/>
  <c r="AG218" i="12"/>
  <c r="AD218" i="12"/>
  <c r="AC218" i="12"/>
  <c r="L218" i="12"/>
  <c r="J218" i="12"/>
  <c r="K218" i="12" s="1"/>
  <c r="I218" i="12"/>
  <c r="H218" i="12"/>
  <c r="G218" i="12"/>
  <c r="AG217" i="12"/>
  <c r="AD217" i="12"/>
  <c r="AC217" i="12"/>
  <c r="L217" i="12"/>
  <c r="J217" i="12"/>
  <c r="K217" i="12" s="1"/>
  <c r="I217" i="12"/>
  <c r="H217" i="12"/>
  <c r="G217" i="12"/>
  <c r="AG216" i="12"/>
  <c r="AD216" i="12"/>
  <c r="AC216" i="12"/>
  <c r="L216" i="12"/>
  <c r="J216" i="12"/>
  <c r="K216" i="12" s="1"/>
  <c r="I216" i="12"/>
  <c r="H216" i="12"/>
  <c r="G216" i="12"/>
  <c r="CE215" i="12"/>
  <c r="AG215" i="12"/>
  <c r="AC215" i="12"/>
  <c r="AD215" i="12" s="1"/>
  <c r="L215" i="12"/>
  <c r="J215" i="12"/>
  <c r="K215" i="12" s="1"/>
  <c r="O215" i="12" s="1"/>
  <c r="BY167" i="12" s="1"/>
  <c r="I215" i="12"/>
  <c r="H215" i="12"/>
  <c r="G215" i="12"/>
  <c r="BX214" i="12"/>
  <c r="BW214" i="12"/>
  <c r="BV214" i="12"/>
  <c r="BU214" i="12"/>
  <c r="AG214" i="12"/>
  <c r="AC214" i="12"/>
  <c r="AD214" i="12" s="1"/>
  <c r="L214" i="12"/>
  <c r="J214" i="12"/>
  <c r="K214" i="12" s="1"/>
  <c r="O214" i="12" s="1"/>
  <c r="BY166" i="12" s="1"/>
  <c r="I214" i="12"/>
  <c r="H214" i="12"/>
  <c r="G214" i="12"/>
  <c r="BY213" i="12"/>
  <c r="BX213" i="12"/>
  <c r="BW213" i="12"/>
  <c r="BV213" i="12"/>
  <c r="BU213" i="12"/>
  <c r="AG213" i="12"/>
  <c r="AC213" i="12"/>
  <c r="AD213" i="12" s="1"/>
  <c r="L213" i="12"/>
  <c r="J213" i="12"/>
  <c r="K213" i="12" s="1"/>
  <c r="O213" i="12" s="1"/>
  <c r="BY165" i="12" s="1"/>
  <c r="I213" i="12"/>
  <c r="H213" i="12"/>
  <c r="G213" i="12"/>
  <c r="BY212" i="12"/>
  <c r="BX212" i="12"/>
  <c r="BW212" i="12"/>
  <c r="BV212" i="12"/>
  <c r="BU212" i="12"/>
  <c r="AG212" i="12"/>
  <c r="AC212" i="12"/>
  <c r="AD212" i="12" s="1"/>
  <c r="L212" i="12"/>
  <c r="K212" i="12"/>
  <c r="O212" i="12" s="1"/>
  <c r="J212" i="12"/>
  <c r="I212" i="12"/>
  <c r="H212" i="12"/>
  <c r="G212" i="12"/>
  <c r="BW188" i="12" s="1"/>
  <c r="BY211" i="12"/>
  <c r="BX211" i="12"/>
  <c r="BW211" i="12"/>
  <c r="BV211" i="12"/>
  <c r="BU211" i="12"/>
  <c r="AG211" i="12"/>
  <c r="AC211" i="12"/>
  <c r="AD211" i="12" s="1"/>
  <c r="L211" i="12"/>
  <c r="J211" i="12"/>
  <c r="K211" i="12" s="1"/>
  <c r="I211" i="12"/>
  <c r="H211" i="12"/>
  <c r="G211" i="12"/>
  <c r="BX210" i="12"/>
  <c r="BW210" i="12"/>
  <c r="BV210" i="12"/>
  <c r="BU210" i="12"/>
  <c r="AG210" i="12"/>
  <c r="AC210" i="12"/>
  <c r="AD210" i="12" s="1"/>
  <c r="L210" i="12"/>
  <c r="K210" i="12"/>
  <c r="J210" i="12"/>
  <c r="I210" i="12"/>
  <c r="H210" i="12"/>
  <c r="BX131" i="12" s="1"/>
  <c r="G210" i="12"/>
  <c r="BX209" i="12"/>
  <c r="BW209" i="12"/>
  <c r="BV209" i="12"/>
  <c r="BU209" i="12"/>
  <c r="AG209" i="12"/>
  <c r="AC209" i="12"/>
  <c r="AD209" i="12" s="1"/>
  <c r="L209" i="12"/>
  <c r="J209" i="12"/>
  <c r="K209" i="12" s="1"/>
  <c r="I209" i="12"/>
  <c r="H209" i="12"/>
  <c r="G209" i="12"/>
  <c r="BW130" i="12" s="1"/>
  <c r="BW208" i="12"/>
  <c r="BV208" i="12"/>
  <c r="BU208" i="12"/>
  <c r="AG208" i="12"/>
  <c r="AC208" i="12"/>
  <c r="AD208" i="12" s="1"/>
  <c r="L208" i="12"/>
  <c r="J208" i="12"/>
  <c r="K208" i="12" s="1"/>
  <c r="O208" i="12" s="1"/>
  <c r="BY129" i="12" s="1"/>
  <c r="I208" i="12"/>
  <c r="H208" i="12"/>
  <c r="G208" i="12"/>
  <c r="BX207" i="12"/>
  <c r="BW207" i="12"/>
  <c r="BV207" i="12"/>
  <c r="BU207" i="12"/>
  <c r="AG207" i="12"/>
  <c r="AC207" i="12"/>
  <c r="AD207" i="12" s="1"/>
  <c r="L207" i="12"/>
  <c r="J207" i="12"/>
  <c r="K207" i="12" s="1"/>
  <c r="O207" i="12" s="1"/>
  <c r="BY128" i="12" s="1"/>
  <c r="I207" i="12"/>
  <c r="H207" i="12"/>
  <c r="G207" i="12"/>
  <c r="BW206" i="12"/>
  <c r="BV206" i="12"/>
  <c r="BU206" i="12"/>
  <c r="AG206" i="12"/>
  <c r="AC206" i="12"/>
  <c r="AD206" i="12" s="1"/>
  <c r="L206" i="12"/>
  <c r="J206" i="12"/>
  <c r="K206" i="12" s="1"/>
  <c r="I206" i="12"/>
  <c r="H206" i="12"/>
  <c r="BX127" i="12" s="1"/>
  <c r="G206" i="12"/>
  <c r="BY205" i="12"/>
  <c r="BX205" i="12"/>
  <c r="BW205" i="12"/>
  <c r="BV205" i="12"/>
  <c r="BU205" i="12"/>
  <c r="AG205" i="12"/>
  <c r="AC205" i="12"/>
  <c r="AD205" i="12" s="1"/>
  <c r="L205" i="12"/>
  <c r="J205" i="12"/>
  <c r="K205" i="12" s="1"/>
  <c r="O205" i="12" s="1"/>
  <c r="I205" i="12"/>
  <c r="H205" i="12"/>
  <c r="G205" i="12"/>
  <c r="BX204" i="12"/>
  <c r="BW204" i="12"/>
  <c r="BV204" i="12"/>
  <c r="BU204" i="12"/>
  <c r="AG204" i="12"/>
  <c r="AC204" i="12"/>
  <c r="AD204" i="12" s="1"/>
  <c r="L204" i="12"/>
  <c r="J204" i="12"/>
  <c r="K204" i="12" s="1"/>
  <c r="I204" i="12"/>
  <c r="H204" i="12"/>
  <c r="BX125" i="12" s="1"/>
  <c r="G204" i="12"/>
  <c r="BY203" i="12"/>
  <c r="BX203" i="12"/>
  <c r="BW203" i="12"/>
  <c r="BV203" i="12"/>
  <c r="BU203" i="12"/>
  <c r="AG203" i="12"/>
  <c r="AC203" i="12"/>
  <c r="AD203" i="12" s="1"/>
  <c r="L203" i="12"/>
  <c r="J203" i="12"/>
  <c r="K203" i="12" s="1"/>
  <c r="I203" i="12"/>
  <c r="H203" i="12"/>
  <c r="G203" i="12"/>
  <c r="BX202" i="12"/>
  <c r="BW202" i="12"/>
  <c r="BV202" i="12"/>
  <c r="BU202" i="12"/>
  <c r="AG202" i="12"/>
  <c r="AC202" i="12"/>
  <c r="AD202" i="12" s="1"/>
  <c r="L202" i="12"/>
  <c r="J202" i="12"/>
  <c r="K202" i="12" s="1"/>
  <c r="I202" i="12"/>
  <c r="H202" i="12"/>
  <c r="G202" i="12"/>
  <c r="BX201" i="12"/>
  <c r="BW201" i="12"/>
  <c r="BV201" i="12"/>
  <c r="BU201" i="12"/>
  <c r="AG201" i="12"/>
  <c r="AC201" i="12"/>
  <c r="AD201" i="12" s="1"/>
  <c r="L201" i="12"/>
  <c r="K201" i="12"/>
  <c r="O201" i="12" s="1"/>
  <c r="BQ58" i="12" s="1"/>
  <c r="J201" i="12"/>
  <c r="I201" i="12"/>
  <c r="H201" i="12"/>
  <c r="G201" i="12"/>
  <c r="BW187" i="12" s="1"/>
  <c r="BX200" i="12"/>
  <c r="BW200" i="12"/>
  <c r="BV200" i="12"/>
  <c r="BU200" i="12"/>
  <c r="AG200" i="12"/>
  <c r="AC200" i="12"/>
  <c r="AD200" i="12" s="1"/>
  <c r="L200" i="12"/>
  <c r="J200" i="12"/>
  <c r="K200" i="12" s="1"/>
  <c r="O200" i="12" s="1"/>
  <c r="I200" i="12"/>
  <c r="H200" i="12"/>
  <c r="BX164" i="12" s="1"/>
  <c r="G200" i="12"/>
  <c r="BX199" i="12"/>
  <c r="BW199" i="12"/>
  <c r="BV199" i="12"/>
  <c r="BU199" i="12"/>
  <c r="AG199" i="12"/>
  <c r="AC199" i="12"/>
  <c r="AD199" i="12" s="1"/>
  <c r="L199" i="12"/>
  <c r="J199" i="12"/>
  <c r="K199" i="12" s="1"/>
  <c r="O199" i="12" s="1"/>
  <c r="I199" i="12"/>
  <c r="H199" i="12"/>
  <c r="G199" i="12"/>
  <c r="BX198" i="12"/>
  <c r="BW198" i="12"/>
  <c r="BV198" i="12"/>
  <c r="BU198" i="12"/>
  <c r="AG198" i="12"/>
  <c r="AC198" i="12"/>
  <c r="AD198" i="12" s="1"/>
  <c r="L198" i="12"/>
  <c r="J198" i="12"/>
  <c r="K198" i="12" s="1"/>
  <c r="I198" i="12"/>
  <c r="H198" i="12"/>
  <c r="BX162" i="12" s="1"/>
  <c r="G198" i="12"/>
  <c r="BX197" i="12"/>
  <c r="BV197" i="12"/>
  <c r="BU197" i="12"/>
  <c r="AG197" i="12"/>
  <c r="AC197" i="12"/>
  <c r="AD197" i="12" s="1"/>
  <c r="L197" i="12"/>
  <c r="J197" i="12"/>
  <c r="K197" i="12" s="1"/>
  <c r="I197" i="12"/>
  <c r="H197" i="12"/>
  <c r="G197" i="12"/>
  <c r="BW161" i="12" s="1"/>
  <c r="BX196" i="12"/>
  <c r="BW196" i="12"/>
  <c r="BV196" i="12"/>
  <c r="BU196" i="12"/>
  <c r="AG196" i="12"/>
  <c r="AC196" i="12"/>
  <c r="AD196" i="12" s="1"/>
  <c r="L196" i="12"/>
  <c r="J196" i="12"/>
  <c r="K196" i="12" s="1"/>
  <c r="I196" i="12"/>
  <c r="H196" i="12"/>
  <c r="G196" i="12"/>
  <c r="BW160" i="12" s="1"/>
  <c r="BX195" i="12"/>
  <c r="BV195" i="12"/>
  <c r="BU195" i="12"/>
  <c r="AG195" i="12"/>
  <c r="AC195" i="12"/>
  <c r="AD195" i="12" s="1"/>
  <c r="L195" i="12"/>
  <c r="J195" i="12"/>
  <c r="K195" i="12" s="1"/>
  <c r="O195" i="12" s="1"/>
  <c r="BY159" i="12" s="1"/>
  <c r="I195" i="12"/>
  <c r="H195" i="12"/>
  <c r="G195" i="12"/>
  <c r="BX194" i="12"/>
  <c r="BW194" i="12"/>
  <c r="BV194" i="12"/>
  <c r="BU194" i="12"/>
  <c r="AG194" i="12"/>
  <c r="AD194" i="12"/>
  <c r="AC194" i="12"/>
  <c r="L194" i="12"/>
  <c r="J194" i="12"/>
  <c r="K194" i="12" s="1"/>
  <c r="I194" i="12"/>
  <c r="H194" i="12"/>
  <c r="G194" i="12"/>
  <c r="BX193" i="12"/>
  <c r="BW193" i="12"/>
  <c r="BV193" i="12"/>
  <c r="BU193" i="12"/>
  <c r="AG193" i="12"/>
  <c r="AC193" i="12"/>
  <c r="AD193" i="12" s="1"/>
  <c r="L193" i="12"/>
  <c r="J193" i="12"/>
  <c r="K193" i="12" s="1"/>
  <c r="O193" i="12" s="1"/>
  <c r="BY157" i="12" s="1"/>
  <c r="I193" i="12"/>
  <c r="H193" i="12"/>
  <c r="G193" i="12"/>
  <c r="BX192" i="12"/>
  <c r="BW192" i="12"/>
  <c r="BV192" i="12"/>
  <c r="BU192" i="12"/>
  <c r="AG192" i="12"/>
  <c r="AD192" i="12"/>
  <c r="AC192" i="12"/>
  <c r="L192" i="12"/>
  <c r="J192" i="12"/>
  <c r="K192" i="12" s="1"/>
  <c r="I192" i="12"/>
  <c r="H192" i="12"/>
  <c r="BX186" i="12" s="1"/>
  <c r="G192" i="12"/>
  <c r="BX191" i="12"/>
  <c r="BW191" i="12"/>
  <c r="BV191" i="12"/>
  <c r="BU191" i="12"/>
  <c r="AG191" i="12"/>
  <c r="AC191" i="12"/>
  <c r="AD191" i="12" s="1"/>
  <c r="L191" i="12"/>
  <c r="J191" i="12"/>
  <c r="K191" i="12" s="1"/>
  <c r="I191" i="12"/>
  <c r="H191" i="12"/>
  <c r="BX184" i="12" s="1"/>
  <c r="G191" i="12"/>
  <c r="BW190" i="12"/>
  <c r="BV190" i="12"/>
  <c r="BU190" i="12"/>
  <c r="AG190" i="12"/>
  <c r="AC190" i="12"/>
  <c r="AD190" i="12" s="1"/>
  <c r="L190" i="12"/>
  <c r="J190" i="12"/>
  <c r="K190" i="12" s="1"/>
  <c r="I190" i="12"/>
  <c r="H190" i="12"/>
  <c r="G190" i="12"/>
  <c r="BX189" i="12"/>
  <c r="BW189" i="12"/>
  <c r="BV189" i="12"/>
  <c r="BU189" i="12"/>
  <c r="AG189" i="12"/>
  <c r="AC189" i="12"/>
  <c r="AD189" i="12" s="1"/>
  <c r="L189" i="12"/>
  <c r="J189" i="12"/>
  <c r="K189" i="12" s="1"/>
  <c r="I189" i="12"/>
  <c r="H189" i="12"/>
  <c r="G189" i="12"/>
  <c r="BX188" i="12"/>
  <c r="BV188" i="12"/>
  <c r="BU188" i="12"/>
  <c r="AG188" i="12"/>
  <c r="AC188" i="12"/>
  <c r="AD188" i="12" s="1"/>
  <c r="L188" i="12"/>
  <c r="J188" i="12"/>
  <c r="K188" i="12" s="1"/>
  <c r="O188" i="12" s="1"/>
  <c r="I188" i="12"/>
  <c r="H188" i="12"/>
  <c r="G188" i="12"/>
  <c r="BX187" i="12"/>
  <c r="BV187" i="12"/>
  <c r="BU187" i="12"/>
  <c r="AG187" i="12"/>
  <c r="AC187" i="12"/>
  <c r="AD187" i="12" s="1"/>
  <c r="L187" i="12"/>
  <c r="J187" i="12"/>
  <c r="K187" i="12" s="1"/>
  <c r="I187" i="12"/>
  <c r="H187" i="12"/>
  <c r="G187" i="12"/>
  <c r="BW186" i="12"/>
  <c r="BV186" i="12"/>
  <c r="BU186" i="12"/>
  <c r="AG186" i="12"/>
  <c r="AD186" i="12"/>
  <c r="AC186" i="12"/>
  <c r="L186" i="12"/>
  <c r="J186" i="12"/>
  <c r="K186" i="12" s="1"/>
  <c r="I186" i="12"/>
  <c r="H186" i="12"/>
  <c r="G186" i="12"/>
  <c r="BX185" i="12"/>
  <c r="BV185" i="12"/>
  <c r="BU185" i="12"/>
  <c r="AG185" i="12"/>
  <c r="AC185" i="12"/>
  <c r="AD185" i="12" s="1"/>
  <c r="L185" i="12"/>
  <c r="J185" i="12"/>
  <c r="K185" i="12" s="1"/>
  <c r="O185" i="12" s="1"/>
  <c r="I185" i="12"/>
  <c r="H185" i="12"/>
  <c r="G185" i="12"/>
  <c r="BW184" i="12"/>
  <c r="BV184" i="12"/>
  <c r="BU184" i="12"/>
  <c r="AG184" i="12"/>
  <c r="AC184" i="12"/>
  <c r="AD184" i="12" s="1"/>
  <c r="L184" i="12"/>
  <c r="J184" i="12"/>
  <c r="K184" i="12" s="1"/>
  <c r="I184" i="12"/>
  <c r="H184" i="12"/>
  <c r="G184" i="12"/>
  <c r="BV183" i="12"/>
  <c r="BU183" i="12"/>
  <c r="AG183" i="12"/>
  <c r="AC183" i="12"/>
  <c r="AD183" i="12" s="1"/>
  <c r="L183" i="12"/>
  <c r="J183" i="12"/>
  <c r="K183" i="12" s="1"/>
  <c r="O183" i="12" s="1"/>
  <c r="I183" i="12"/>
  <c r="H183" i="12"/>
  <c r="BX156" i="12" s="1"/>
  <c r="G183" i="12"/>
  <c r="BX182" i="12"/>
  <c r="BW182" i="12"/>
  <c r="BV182" i="12"/>
  <c r="BU182" i="12"/>
  <c r="AG182" i="12"/>
  <c r="AD182" i="12"/>
  <c r="AC182" i="12"/>
  <c r="L182" i="12"/>
  <c r="J182" i="12"/>
  <c r="K182" i="12" s="1"/>
  <c r="I182" i="12"/>
  <c r="H182" i="12"/>
  <c r="G182" i="12"/>
  <c r="BX181" i="12"/>
  <c r="BW181" i="12"/>
  <c r="BV181" i="12"/>
  <c r="BU181" i="12"/>
  <c r="AG181" i="12"/>
  <c r="AC181" i="12"/>
  <c r="AD181" i="12" s="1"/>
  <c r="L181" i="12"/>
  <c r="J181" i="12"/>
  <c r="K181" i="12" s="1"/>
  <c r="I181" i="12"/>
  <c r="H181" i="12"/>
  <c r="BX83" i="12" s="1"/>
  <c r="G181" i="12"/>
  <c r="BX180" i="12"/>
  <c r="BV180" i="12"/>
  <c r="BU180" i="12"/>
  <c r="AG180" i="12"/>
  <c r="AC180" i="12"/>
  <c r="AD180" i="12" s="1"/>
  <c r="L180" i="12"/>
  <c r="J180" i="12"/>
  <c r="K180" i="12" s="1"/>
  <c r="I180" i="12"/>
  <c r="H180" i="12"/>
  <c r="BX82" i="12" s="1"/>
  <c r="G180" i="12"/>
  <c r="BX179" i="12"/>
  <c r="BW179" i="12"/>
  <c r="BV179" i="12"/>
  <c r="BU179" i="12"/>
  <c r="AG179" i="12"/>
  <c r="AC179" i="12"/>
  <c r="AD179" i="12" s="1"/>
  <c r="L179" i="12"/>
  <c r="J179" i="12"/>
  <c r="K179" i="12" s="1"/>
  <c r="I179" i="12"/>
  <c r="H179" i="12"/>
  <c r="G179" i="12"/>
  <c r="BX178" i="12"/>
  <c r="BW178" i="12"/>
  <c r="BV178" i="12"/>
  <c r="BU178" i="12"/>
  <c r="AG178" i="12"/>
  <c r="AC178" i="12"/>
  <c r="AD178" i="12" s="1"/>
  <c r="L178" i="12"/>
  <c r="J178" i="12"/>
  <c r="K178" i="12" s="1"/>
  <c r="I178" i="12"/>
  <c r="H178" i="12"/>
  <c r="G178" i="12"/>
  <c r="BW80" i="12" s="1"/>
  <c r="BW177" i="12"/>
  <c r="BV177" i="12"/>
  <c r="BU177" i="12"/>
  <c r="AG177" i="12"/>
  <c r="AC177" i="12"/>
  <c r="AD177" i="12" s="1"/>
  <c r="L177" i="12"/>
  <c r="J177" i="12"/>
  <c r="K177" i="12" s="1"/>
  <c r="O177" i="12" s="1"/>
  <c r="I177" i="12"/>
  <c r="H177" i="12"/>
  <c r="G177" i="12"/>
  <c r="BX176" i="12"/>
  <c r="BV176" i="12"/>
  <c r="BU176" i="12"/>
  <c r="AG176" i="12"/>
  <c r="AD176" i="12"/>
  <c r="AC176" i="12"/>
  <c r="L176" i="12"/>
  <c r="J176" i="12"/>
  <c r="K176" i="12" s="1"/>
  <c r="I176" i="12"/>
  <c r="H176" i="12"/>
  <c r="G176" i="12"/>
  <c r="BX175" i="12"/>
  <c r="BW175" i="12"/>
  <c r="BV175" i="12"/>
  <c r="BU175" i="12"/>
  <c r="AG175" i="12"/>
  <c r="AC175" i="12"/>
  <c r="AD175" i="12" s="1"/>
  <c r="L175" i="12"/>
  <c r="J175" i="12"/>
  <c r="K175" i="12" s="1"/>
  <c r="O175" i="12" s="1"/>
  <c r="P175" i="12" s="1"/>
  <c r="I175" i="12"/>
  <c r="H175" i="12"/>
  <c r="BX151" i="12" s="1"/>
  <c r="G175" i="12"/>
  <c r="BW174" i="12"/>
  <c r="BV174" i="12"/>
  <c r="BU174" i="12"/>
  <c r="AG174" i="12"/>
  <c r="AD174" i="12"/>
  <c r="AC174" i="12"/>
  <c r="L174" i="12"/>
  <c r="J174" i="12"/>
  <c r="K174" i="12" s="1"/>
  <c r="I174" i="12"/>
  <c r="H174" i="12"/>
  <c r="G174" i="12"/>
  <c r="BX173" i="12"/>
  <c r="BV173" i="12"/>
  <c r="BU173" i="12"/>
  <c r="AG173" i="12"/>
  <c r="AC173" i="12"/>
  <c r="AD173" i="12" s="1"/>
  <c r="L173" i="12"/>
  <c r="J173" i="12"/>
  <c r="K173" i="12" s="1"/>
  <c r="I173" i="12"/>
  <c r="H173" i="12"/>
  <c r="G173" i="12"/>
  <c r="BX172" i="12"/>
  <c r="BW172" i="12"/>
  <c r="BV172" i="12"/>
  <c r="BU172" i="12"/>
  <c r="AG172" i="12"/>
  <c r="AC172" i="12"/>
  <c r="AD172" i="12" s="1"/>
  <c r="L172" i="12"/>
  <c r="J172" i="12"/>
  <c r="K172" i="12" s="1"/>
  <c r="I172" i="12"/>
  <c r="H172" i="12"/>
  <c r="G172" i="12"/>
  <c r="BX171" i="12"/>
  <c r="BW171" i="12"/>
  <c r="BV171" i="12"/>
  <c r="BU171" i="12"/>
  <c r="AG171" i="12"/>
  <c r="AC171" i="12"/>
  <c r="AD171" i="12" s="1"/>
  <c r="L171" i="12"/>
  <c r="J171" i="12"/>
  <c r="K171" i="12" s="1"/>
  <c r="I171" i="12"/>
  <c r="H171" i="12"/>
  <c r="G171" i="12"/>
  <c r="BW120" i="12" s="1"/>
  <c r="BX170" i="12"/>
  <c r="BW170" i="12"/>
  <c r="BV170" i="12"/>
  <c r="BU170" i="12"/>
  <c r="AG170" i="12"/>
  <c r="AC170" i="12"/>
  <c r="AD170" i="12" s="1"/>
  <c r="L170" i="12"/>
  <c r="J170" i="12"/>
  <c r="K170" i="12" s="1"/>
  <c r="O170" i="12" s="1"/>
  <c r="P170" i="12" s="1"/>
  <c r="I170" i="12"/>
  <c r="H170" i="12"/>
  <c r="G170" i="12"/>
  <c r="BX169" i="12"/>
  <c r="BW169" i="12"/>
  <c r="BV169" i="12"/>
  <c r="BU169" i="12"/>
  <c r="AG169" i="12"/>
  <c r="AD169" i="12"/>
  <c r="AC169" i="12"/>
  <c r="L169" i="12"/>
  <c r="J169" i="12"/>
  <c r="K169" i="12" s="1"/>
  <c r="I169" i="12"/>
  <c r="H169" i="12"/>
  <c r="G169" i="12"/>
  <c r="BX168" i="12"/>
  <c r="BW168" i="12"/>
  <c r="BV168" i="12"/>
  <c r="BU168" i="12"/>
  <c r="AG168" i="12"/>
  <c r="AD168" i="12"/>
  <c r="AC168" i="12"/>
  <c r="L168" i="12"/>
  <c r="J168" i="12"/>
  <c r="K168" i="12" s="1"/>
  <c r="I168" i="12"/>
  <c r="H168" i="12"/>
  <c r="G168" i="12"/>
  <c r="BX167" i="12"/>
  <c r="BW167" i="12"/>
  <c r="BV167" i="12"/>
  <c r="BU167" i="12"/>
  <c r="AG167" i="12"/>
  <c r="AC167" i="12"/>
  <c r="AD167" i="12" s="1"/>
  <c r="L167" i="12"/>
  <c r="J167" i="12"/>
  <c r="K167" i="12" s="1"/>
  <c r="O167" i="12" s="1"/>
  <c r="P167" i="12" s="1"/>
  <c r="I167" i="12"/>
  <c r="H167" i="12"/>
  <c r="G167" i="12"/>
  <c r="BX166" i="12"/>
  <c r="BW166" i="12"/>
  <c r="BV166" i="12"/>
  <c r="BU166" i="12"/>
  <c r="AG166" i="12"/>
  <c r="AD166" i="12"/>
  <c r="AC166" i="12"/>
  <c r="L166" i="12"/>
  <c r="J166" i="12"/>
  <c r="K166" i="12" s="1"/>
  <c r="I166" i="12"/>
  <c r="H166" i="12"/>
  <c r="G166" i="12"/>
  <c r="BX165" i="12"/>
  <c r="BW165" i="12"/>
  <c r="BV165" i="12"/>
  <c r="BU165" i="12"/>
  <c r="AG165" i="12"/>
  <c r="AC165" i="12"/>
  <c r="AD165" i="12" s="1"/>
  <c r="L165" i="12"/>
  <c r="J165" i="12"/>
  <c r="K165" i="12" s="1"/>
  <c r="O165" i="12" s="1"/>
  <c r="P165" i="12" s="1"/>
  <c r="I165" i="12"/>
  <c r="H165" i="12"/>
  <c r="G165" i="12"/>
  <c r="BW164" i="12"/>
  <c r="BV164" i="12"/>
  <c r="BU164" i="12"/>
  <c r="AG164" i="12"/>
  <c r="AC164" i="12"/>
  <c r="AD164" i="12" s="1"/>
  <c r="L164" i="12"/>
  <c r="J164" i="12"/>
  <c r="K164" i="12" s="1"/>
  <c r="I164" i="12"/>
  <c r="H164" i="12"/>
  <c r="BX77" i="12" s="1"/>
  <c r="G164" i="12"/>
  <c r="BX163" i="12"/>
  <c r="BW163" i="12"/>
  <c r="BV163" i="12"/>
  <c r="BU163" i="12"/>
  <c r="AG163" i="12"/>
  <c r="AC163" i="12"/>
  <c r="AD163" i="12" s="1"/>
  <c r="L163" i="12"/>
  <c r="J163" i="12"/>
  <c r="K163" i="12" s="1"/>
  <c r="I163" i="12"/>
  <c r="H163" i="12"/>
  <c r="G163" i="12"/>
  <c r="BW76" i="12" s="1"/>
  <c r="BW162" i="12"/>
  <c r="BV162" i="12"/>
  <c r="BU162" i="12"/>
  <c r="AG162" i="12"/>
  <c r="AC162" i="12"/>
  <c r="AD162" i="12" s="1"/>
  <c r="L162" i="12"/>
  <c r="J162" i="12"/>
  <c r="K162" i="12" s="1"/>
  <c r="I162" i="12"/>
  <c r="H162" i="12"/>
  <c r="G162" i="12"/>
  <c r="BW75" i="12" s="1"/>
  <c r="BX161" i="12"/>
  <c r="BV161" i="12"/>
  <c r="BU161" i="12"/>
  <c r="AG161" i="12"/>
  <c r="AC161" i="12"/>
  <c r="AD161" i="12" s="1"/>
  <c r="L161" i="12"/>
  <c r="J161" i="12"/>
  <c r="K161" i="12" s="1"/>
  <c r="O161" i="12" s="1"/>
  <c r="I161" i="12"/>
  <c r="H161" i="12"/>
  <c r="G161" i="12"/>
  <c r="BX160" i="12"/>
  <c r="BV160" i="12"/>
  <c r="BU160" i="12"/>
  <c r="AG160" i="12"/>
  <c r="AD160" i="12"/>
  <c r="AC160" i="12"/>
  <c r="L160" i="12"/>
  <c r="J160" i="12"/>
  <c r="K160" i="12" s="1"/>
  <c r="I160" i="12"/>
  <c r="H160" i="12"/>
  <c r="G160" i="12"/>
  <c r="BX159" i="12"/>
  <c r="BW159" i="12"/>
  <c r="BV159" i="12"/>
  <c r="BU159" i="12"/>
  <c r="AG159" i="12"/>
  <c r="AC159" i="12"/>
  <c r="AD159" i="12" s="1"/>
  <c r="L159" i="12"/>
  <c r="J159" i="12"/>
  <c r="K159" i="12" s="1"/>
  <c r="O159" i="12" s="1"/>
  <c r="P159" i="12" s="1"/>
  <c r="I159" i="12"/>
  <c r="H159" i="12"/>
  <c r="G159" i="12"/>
  <c r="BX158" i="12"/>
  <c r="BW158" i="12"/>
  <c r="BV158" i="12"/>
  <c r="BU158" i="12"/>
  <c r="AG158" i="12"/>
  <c r="AD158" i="12"/>
  <c r="AC158" i="12"/>
  <c r="L158" i="12"/>
  <c r="J158" i="12"/>
  <c r="K158" i="12" s="1"/>
  <c r="I158" i="12"/>
  <c r="H158" i="12"/>
  <c r="G158" i="12"/>
  <c r="BX157" i="12"/>
  <c r="BW157" i="12"/>
  <c r="BV157" i="12"/>
  <c r="BU157" i="12"/>
  <c r="AG157" i="12"/>
  <c r="AC157" i="12"/>
  <c r="AD157" i="12" s="1"/>
  <c r="L157" i="12"/>
  <c r="J157" i="12"/>
  <c r="K157" i="12" s="1"/>
  <c r="I157" i="12"/>
  <c r="H157" i="12"/>
  <c r="BX183" i="12" s="1"/>
  <c r="G157" i="12"/>
  <c r="BW183" i="12" s="1"/>
  <c r="BY156" i="12"/>
  <c r="BW156" i="12"/>
  <c r="BV156" i="12"/>
  <c r="BU156" i="12"/>
  <c r="AG156" i="12"/>
  <c r="AC156" i="12"/>
  <c r="AD156" i="12" s="1"/>
  <c r="L156" i="12"/>
  <c r="J156" i="12"/>
  <c r="K156" i="12" s="1"/>
  <c r="I156" i="12"/>
  <c r="H156" i="12"/>
  <c r="BX150" i="12" s="1"/>
  <c r="G156" i="12"/>
  <c r="BW150" i="12" s="1"/>
  <c r="BV155" i="12"/>
  <c r="BU155" i="12"/>
  <c r="AG155" i="12"/>
  <c r="AD155" i="12"/>
  <c r="AC155" i="12"/>
  <c r="L155" i="12"/>
  <c r="J155" i="12"/>
  <c r="K155" i="12" s="1"/>
  <c r="I155" i="12"/>
  <c r="H155" i="12"/>
  <c r="G155" i="12"/>
  <c r="BV154" i="12"/>
  <c r="BU154" i="12"/>
  <c r="AG154" i="12"/>
  <c r="AC154" i="12"/>
  <c r="AD154" i="12" s="1"/>
  <c r="L154" i="12"/>
  <c r="J154" i="12"/>
  <c r="K154" i="12" s="1"/>
  <c r="O154" i="12" s="1"/>
  <c r="BY116" i="12" s="1"/>
  <c r="I154" i="12"/>
  <c r="H154" i="12"/>
  <c r="G154" i="12"/>
  <c r="BV153" i="12"/>
  <c r="BU153" i="12"/>
  <c r="AG153" i="12"/>
  <c r="AC153" i="12"/>
  <c r="AD153" i="12" s="1"/>
  <c r="L153" i="12"/>
  <c r="J153" i="12"/>
  <c r="K153" i="12" s="1"/>
  <c r="I153" i="12"/>
  <c r="H153" i="12"/>
  <c r="G153" i="12"/>
  <c r="BV152" i="12"/>
  <c r="BU152" i="12"/>
  <c r="AG152" i="12"/>
  <c r="AC152" i="12"/>
  <c r="AD152" i="12" s="1"/>
  <c r="L152" i="12"/>
  <c r="J152" i="12"/>
  <c r="K152" i="12" s="1"/>
  <c r="O152" i="12" s="1"/>
  <c r="I152" i="12"/>
  <c r="H152" i="12"/>
  <c r="G152" i="12"/>
  <c r="BY151" i="12"/>
  <c r="BW151" i="12"/>
  <c r="BV151" i="12"/>
  <c r="BU151" i="12"/>
  <c r="AG151" i="12"/>
  <c r="AD151" i="12"/>
  <c r="AC151" i="12"/>
  <c r="L151" i="12"/>
  <c r="J151" i="12"/>
  <c r="K151" i="12" s="1"/>
  <c r="I151" i="12"/>
  <c r="H151" i="12"/>
  <c r="G151" i="12"/>
  <c r="BV150" i="12"/>
  <c r="BU150" i="12"/>
  <c r="AG150" i="12"/>
  <c r="AC150" i="12"/>
  <c r="AD150" i="12" s="1"/>
  <c r="L150" i="12"/>
  <c r="J150" i="12"/>
  <c r="K150" i="12" s="1"/>
  <c r="I150" i="12"/>
  <c r="H150" i="12"/>
  <c r="G150" i="12"/>
  <c r="BV149" i="12"/>
  <c r="BU149" i="12"/>
  <c r="AG149" i="12"/>
  <c r="AD149" i="12"/>
  <c r="AC149" i="12"/>
  <c r="L149" i="12"/>
  <c r="J149" i="12"/>
  <c r="K149" i="12" s="1"/>
  <c r="I149" i="12"/>
  <c r="H149" i="12"/>
  <c r="BX111" i="12" s="1"/>
  <c r="G149" i="12"/>
  <c r="BV148" i="12"/>
  <c r="BU148" i="12"/>
  <c r="AG148" i="12"/>
  <c r="AC148" i="12"/>
  <c r="AD148" i="12" s="1"/>
  <c r="L148" i="12"/>
  <c r="J148" i="12"/>
  <c r="K148" i="12" s="1"/>
  <c r="I148" i="12"/>
  <c r="H148" i="12"/>
  <c r="G148" i="12"/>
  <c r="BV147" i="12"/>
  <c r="BU147" i="12"/>
  <c r="AG147" i="12"/>
  <c r="AD147" i="12"/>
  <c r="AC147" i="12"/>
  <c r="L147" i="12"/>
  <c r="J147" i="12"/>
  <c r="K147" i="12" s="1"/>
  <c r="I147" i="12"/>
  <c r="H147" i="12"/>
  <c r="G147" i="12"/>
  <c r="BV146" i="12"/>
  <c r="BU146" i="12"/>
  <c r="AG146" i="12"/>
  <c r="AC146" i="12"/>
  <c r="AD146" i="12" s="1"/>
  <c r="L146" i="12"/>
  <c r="J146" i="12"/>
  <c r="K146" i="12" s="1"/>
  <c r="I146" i="12"/>
  <c r="H146" i="12"/>
  <c r="G146" i="12"/>
  <c r="BX145" i="12"/>
  <c r="BV145" i="12"/>
  <c r="BU145" i="12"/>
  <c r="AG145" i="12"/>
  <c r="AD145" i="12"/>
  <c r="AC145" i="12"/>
  <c r="L145" i="12"/>
  <c r="J145" i="12"/>
  <c r="K145" i="12" s="1"/>
  <c r="I145" i="12"/>
  <c r="H145" i="12"/>
  <c r="G145" i="12"/>
  <c r="BX144" i="12"/>
  <c r="BW144" i="12"/>
  <c r="BV144" i="12"/>
  <c r="BU144" i="12"/>
  <c r="AG144" i="12"/>
  <c r="AC144" i="12"/>
  <c r="AD144" i="12" s="1"/>
  <c r="L144" i="12"/>
  <c r="J144" i="12"/>
  <c r="K144" i="12" s="1"/>
  <c r="I144" i="12"/>
  <c r="H144" i="12"/>
  <c r="G144" i="12"/>
  <c r="BX143" i="12"/>
  <c r="BW143" i="12"/>
  <c r="BV143" i="12"/>
  <c r="BU143" i="12"/>
  <c r="AG143" i="12"/>
  <c r="AD143" i="12"/>
  <c r="AC143" i="12"/>
  <c r="L143" i="12"/>
  <c r="J143" i="12"/>
  <c r="K143" i="12" s="1"/>
  <c r="I143" i="12"/>
  <c r="H143" i="12"/>
  <c r="G143" i="12"/>
  <c r="BX142" i="12"/>
  <c r="BW142" i="12"/>
  <c r="BV142" i="12"/>
  <c r="BU142" i="12"/>
  <c r="AG142" i="12"/>
  <c r="AC142" i="12"/>
  <c r="AD142" i="12" s="1"/>
  <c r="L142" i="12"/>
  <c r="J142" i="12"/>
  <c r="K142" i="12" s="1"/>
  <c r="I142" i="12"/>
  <c r="H142" i="12"/>
  <c r="G142" i="12"/>
  <c r="BX141" i="12"/>
  <c r="BW141" i="12"/>
  <c r="BV141" i="12"/>
  <c r="BU141" i="12"/>
  <c r="AG141" i="12"/>
  <c r="AC141" i="12"/>
  <c r="AD141" i="12" s="1"/>
  <c r="L141" i="12"/>
  <c r="J141" i="12"/>
  <c r="K141" i="12" s="1"/>
  <c r="I141" i="12"/>
  <c r="H141" i="12"/>
  <c r="G141" i="12"/>
  <c r="BX140" i="12"/>
  <c r="BW140" i="12"/>
  <c r="BV140" i="12"/>
  <c r="BU140" i="12"/>
  <c r="AG140" i="12"/>
  <c r="AC140" i="12"/>
  <c r="AD140" i="12" s="1"/>
  <c r="L140" i="12"/>
  <c r="J140" i="12"/>
  <c r="K140" i="12" s="1"/>
  <c r="I140" i="12"/>
  <c r="H140" i="12"/>
  <c r="G140" i="12"/>
  <c r="BW139" i="12"/>
  <c r="BV139" i="12"/>
  <c r="BU139" i="12"/>
  <c r="AG139" i="12"/>
  <c r="AC139" i="12"/>
  <c r="AD139" i="12" s="1"/>
  <c r="L139" i="12"/>
  <c r="J139" i="12"/>
  <c r="K139" i="12" s="1"/>
  <c r="I139" i="12"/>
  <c r="H139" i="12"/>
  <c r="G139" i="12"/>
  <c r="BX138" i="12"/>
  <c r="BW138" i="12"/>
  <c r="BV138" i="12"/>
  <c r="BU138" i="12"/>
  <c r="AG138" i="12"/>
  <c r="AC138" i="12"/>
  <c r="AD138" i="12" s="1"/>
  <c r="L138" i="12"/>
  <c r="J138" i="12"/>
  <c r="K138" i="12" s="1"/>
  <c r="I138" i="12"/>
  <c r="H138" i="12"/>
  <c r="G138" i="12"/>
  <c r="BX137" i="12"/>
  <c r="BW137" i="12"/>
  <c r="BV137" i="12"/>
  <c r="BU137" i="12"/>
  <c r="AG137" i="12"/>
  <c r="AC137" i="12"/>
  <c r="AD137" i="12" s="1"/>
  <c r="L137" i="12"/>
  <c r="J137" i="12"/>
  <c r="K137" i="12" s="1"/>
  <c r="I137" i="12"/>
  <c r="H137" i="12"/>
  <c r="G137" i="12"/>
  <c r="BW136" i="12"/>
  <c r="BV136" i="12"/>
  <c r="BU136" i="12"/>
  <c r="AG136" i="12"/>
  <c r="AC136" i="12"/>
  <c r="AD136" i="12" s="1"/>
  <c r="L136" i="12"/>
  <c r="J136" i="12"/>
  <c r="K136" i="12" s="1"/>
  <c r="I136" i="12"/>
  <c r="H136" i="12"/>
  <c r="G136" i="12"/>
  <c r="BX135" i="12"/>
  <c r="BV135" i="12"/>
  <c r="BU135" i="12"/>
  <c r="AG135" i="12"/>
  <c r="AC135" i="12"/>
  <c r="AD135" i="12" s="1"/>
  <c r="L135" i="12"/>
  <c r="J135" i="12"/>
  <c r="K135" i="12" s="1"/>
  <c r="I135" i="12"/>
  <c r="H135" i="12"/>
  <c r="G135" i="12"/>
  <c r="BX134" i="12"/>
  <c r="BW134" i="12"/>
  <c r="BV134" i="12"/>
  <c r="BU134" i="12"/>
  <c r="AG134" i="12"/>
  <c r="AC134" i="12"/>
  <c r="AD134" i="12" s="1"/>
  <c r="L134" i="12"/>
  <c r="J134" i="12"/>
  <c r="K134" i="12" s="1"/>
  <c r="O134" i="12" s="1"/>
  <c r="I134" i="12"/>
  <c r="H134" i="12"/>
  <c r="BX155" i="12" s="1"/>
  <c r="G134" i="12"/>
  <c r="BW155" i="12" s="1"/>
  <c r="BX133" i="12"/>
  <c r="BW133" i="12"/>
  <c r="BV133" i="12"/>
  <c r="BU133" i="12"/>
  <c r="AG133" i="12"/>
  <c r="AC133" i="12"/>
  <c r="AD133" i="12" s="1"/>
  <c r="L133" i="12"/>
  <c r="J133" i="12"/>
  <c r="K133" i="12" s="1"/>
  <c r="I133" i="12"/>
  <c r="H133" i="12"/>
  <c r="BX154" i="12" s="1"/>
  <c r="G133" i="12"/>
  <c r="BW154" i="12" s="1"/>
  <c r="BW132" i="12"/>
  <c r="BV132" i="12"/>
  <c r="BU132" i="12"/>
  <c r="AG132" i="12"/>
  <c r="AC132" i="12"/>
  <c r="AD132" i="12" s="1"/>
  <c r="L132" i="12"/>
  <c r="J132" i="12"/>
  <c r="K132" i="12" s="1"/>
  <c r="I132" i="12"/>
  <c r="H132" i="12"/>
  <c r="G132" i="12"/>
  <c r="BW131" i="12"/>
  <c r="BV131" i="12"/>
  <c r="BU131" i="12"/>
  <c r="AG131" i="12"/>
  <c r="AC131" i="12"/>
  <c r="AD131" i="12" s="1"/>
  <c r="L131" i="12"/>
  <c r="J131" i="12"/>
  <c r="K131" i="12" s="1"/>
  <c r="O131" i="12" s="1"/>
  <c r="I131" i="12"/>
  <c r="H131" i="12"/>
  <c r="BX153" i="12" s="1"/>
  <c r="G131" i="12"/>
  <c r="BW153" i="12" s="1"/>
  <c r="BX130" i="12"/>
  <c r="BV130" i="12"/>
  <c r="BU130" i="12"/>
  <c r="AG130" i="12"/>
  <c r="AC130" i="12"/>
  <c r="AD130" i="12" s="1"/>
  <c r="L130" i="12"/>
  <c r="J130" i="12"/>
  <c r="K130" i="12" s="1"/>
  <c r="I130" i="12"/>
  <c r="H130" i="12"/>
  <c r="BX110" i="12" s="1"/>
  <c r="G130" i="12"/>
  <c r="BX129" i="12"/>
  <c r="BW129" i="12"/>
  <c r="BV129" i="12"/>
  <c r="BU129" i="12"/>
  <c r="AG129" i="12"/>
  <c r="AC129" i="12"/>
  <c r="AD129" i="12" s="1"/>
  <c r="L129" i="12"/>
  <c r="J129" i="12"/>
  <c r="K129" i="12" s="1"/>
  <c r="I129" i="12"/>
  <c r="H129" i="12"/>
  <c r="BX109" i="12" s="1"/>
  <c r="G129" i="12"/>
  <c r="BW109" i="12" s="1"/>
  <c r="BX128" i="12"/>
  <c r="BW128" i="12"/>
  <c r="BV128" i="12"/>
  <c r="BU128" i="12"/>
  <c r="AG128" i="12"/>
  <c r="AD128" i="12"/>
  <c r="AC128" i="12"/>
  <c r="L128" i="12"/>
  <c r="J128" i="12"/>
  <c r="K128" i="12" s="1"/>
  <c r="I128" i="12"/>
  <c r="H128" i="12"/>
  <c r="G128" i="12"/>
  <c r="BW108" i="12" s="1"/>
  <c r="BW127" i="12"/>
  <c r="BV127" i="12"/>
  <c r="BU127" i="12"/>
  <c r="AG127" i="12"/>
  <c r="AC127" i="12"/>
  <c r="AD127" i="12" s="1"/>
  <c r="L127" i="12"/>
  <c r="J127" i="12"/>
  <c r="K127" i="12" s="1"/>
  <c r="O127" i="12" s="1"/>
  <c r="BY107" i="12" s="1"/>
  <c r="I127" i="12"/>
  <c r="H127" i="12"/>
  <c r="BX107" i="12" s="1"/>
  <c r="G127" i="12"/>
  <c r="BY126" i="12"/>
  <c r="BX126" i="12"/>
  <c r="BW126" i="12"/>
  <c r="BV126" i="12"/>
  <c r="BU126" i="12"/>
  <c r="AG126" i="12"/>
  <c r="AD126" i="12"/>
  <c r="AC126" i="12"/>
  <c r="L126" i="12"/>
  <c r="J126" i="12"/>
  <c r="K126" i="12" s="1"/>
  <c r="I126" i="12"/>
  <c r="H126" i="12"/>
  <c r="BX149" i="12" s="1"/>
  <c r="G126" i="12"/>
  <c r="BW149" i="12" s="1"/>
  <c r="BW125" i="12"/>
  <c r="BV125" i="12"/>
  <c r="BU125" i="12"/>
  <c r="AG125" i="12"/>
  <c r="AC125" i="12"/>
  <c r="AD125" i="12" s="1"/>
  <c r="L125" i="12"/>
  <c r="J125" i="12"/>
  <c r="K125" i="12" s="1"/>
  <c r="O125" i="12" s="1"/>
  <c r="I125" i="12"/>
  <c r="H125" i="12"/>
  <c r="BX148" i="12" s="1"/>
  <c r="G125" i="12"/>
  <c r="BW148" i="12" s="1"/>
  <c r="BX124" i="12"/>
  <c r="BW124" i="12"/>
  <c r="BV124" i="12"/>
  <c r="BU124" i="12"/>
  <c r="AG124" i="12"/>
  <c r="AC124" i="12"/>
  <c r="AD124" i="12" s="1"/>
  <c r="L124" i="12"/>
  <c r="J124" i="12"/>
  <c r="K124" i="12" s="1"/>
  <c r="I124" i="12"/>
  <c r="H124" i="12"/>
  <c r="BX152" i="12" s="1"/>
  <c r="G124" i="12"/>
  <c r="BW152" i="12" s="1"/>
  <c r="BX123" i="12"/>
  <c r="BW123" i="12"/>
  <c r="BV123" i="12"/>
  <c r="BU123" i="12"/>
  <c r="AG123" i="12"/>
  <c r="AC123" i="12"/>
  <c r="AD123" i="12" s="1"/>
  <c r="L123" i="12"/>
  <c r="J123" i="12"/>
  <c r="K123" i="12" s="1"/>
  <c r="I123" i="12"/>
  <c r="H123" i="12"/>
  <c r="G123" i="12"/>
  <c r="BX122" i="12"/>
  <c r="BW122" i="12"/>
  <c r="BV122" i="12"/>
  <c r="BU122" i="12"/>
  <c r="AG122" i="12"/>
  <c r="AC122" i="12"/>
  <c r="AD122" i="12" s="1"/>
  <c r="L122" i="12"/>
  <c r="J122" i="12"/>
  <c r="K122" i="12" s="1"/>
  <c r="I122" i="12"/>
  <c r="H122" i="12"/>
  <c r="G122" i="12"/>
  <c r="BX121" i="12"/>
  <c r="BW121" i="12"/>
  <c r="BV121" i="12"/>
  <c r="BU121" i="12"/>
  <c r="AG121" i="12"/>
  <c r="AC121" i="12"/>
  <c r="AD121" i="12" s="1"/>
  <c r="L121" i="12"/>
  <c r="J121" i="12"/>
  <c r="K121" i="12" s="1"/>
  <c r="I121" i="12"/>
  <c r="H121" i="12"/>
  <c r="G121" i="12"/>
  <c r="BX120" i="12"/>
  <c r="BV120" i="12"/>
  <c r="BU120" i="12"/>
  <c r="AG120" i="12"/>
  <c r="AC120" i="12"/>
  <c r="AD120" i="12" s="1"/>
  <c r="L120" i="12"/>
  <c r="J120" i="12"/>
  <c r="K120" i="12" s="1"/>
  <c r="I120" i="12"/>
  <c r="H120" i="12"/>
  <c r="G120" i="12"/>
  <c r="BX119" i="12"/>
  <c r="BW119" i="12"/>
  <c r="BV119" i="12"/>
  <c r="BU119" i="12"/>
  <c r="AG119" i="12"/>
  <c r="AC119" i="12"/>
  <c r="AD119" i="12" s="1"/>
  <c r="L119" i="12"/>
  <c r="J119" i="12"/>
  <c r="K119" i="12" s="1"/>
  <c r="O119" i="12" s="1"/>
  <c r="I119" i="12"/>
  <c r="H119" i="12"/>
  <c r="G119" i="12"/>
  <c r="BX118" i="12"/>
  <c r="BW118" i="12"/>
  <c r="BV118" i="12"/>
  <c r="BU118" i="12"/>
  <c r="AG118" i="12"/>
  <c r="AC118" i="12"/>
  <c r="AD118" i="12" s="1"/>
  <c r="L118" i="12"/>
  <c r="J118" i="12"/>
  <c r="K118" i="12" s="1"/>
  <c r="I118" i="12"/>
  <c r="H118" i="12"/>
  <c r="G118" i="12"/>
  <c r="BX117" i="12"/>
  <c r="BW117" i="12"/>
  <c r="BV117" i="12"/>
  <c r="BU117" i="12"/>
  <c r="AG117" i="12"/>
  <c r="AC117" i="12"/>
  <c r="AD117" i="12" s="1"/>
  <c r="L117" i="12"/>
  <c r="J117" i="12"/>
  <c r="K117" i="12" s="1"/>
  <c r="O117" i="12" s="1"/>
  <c r="I117" i="12"/>
  <c r="H117" i="12"/>
  <c r="BX147" i="12" s="1"/>
  <c r="G117" i="12"/>
  <c r="BW147" i="12" s="1"/>
  <c r="BX116" i="12"/>
  <c r="BW116" i="12"/>
  <c r="BV116" i="12"/>
  <c r="BU116" i="12"/>
  <c r="AG116" i="12"/>
  <c r="AC116" i="12"/>
  <c r="AD116" i="12" s="1"/>
  <c r="L116" i="12"/>
  <c r="J116" i="12"/>
  <c r="K116" i="12" s="1"/>
  <c r="I116" i="12"/>
  <c r="H116" i="12"/>
  <c r="BX146" i="12" s="1"/>
  <c r="G116" i="12"/>
  <c r="BW146" i="12" s="1"/>
  <c r="BX115" i="12"/>
  <c r="BW115" i="12"/>
  <c r="BV115" i="12"/>
  <c r="BU115" i="12"/>
  <c r="AG115" i="12"/>
  <c r="AC115" i="12"/>
  <c r="AD115" i="12" s="1"/>
  <c r="L115" i="12"/>
  <c r="J115" i="12"/>
  <c r="K115" i="12" s="1"/>
  <c r="O115" i="12" s="1"/>
  <c r="I115" i="12"/>
  <c r="H115" i="12"/>
  <c r="G115" i="12"/>
  <c r="BY114" i="12"/>
  <c r="BX114" i="12"/>
  <c r="BW114" i="12"/>
  <c r="BV114" i="12"/>
  <c r="BU114" i="12"/>
  <c r="AG114" i="12"/>
  <c r="AC114" i="12"/>
  <c r="AD114" i="12" s="1"/>
  <c r="L114" i="12"/>
  <c r="J114" i="12"/>
  <c r="K114" i="12" s="1"/>
  <c r="I114" i="12"/>
  <c r="H114" i="12"/>
  <c r="G114" i="12"/>
  <c r="BX113" i="12"/>
  <c r="BW113" i="12"/>
  <c r="BV113" i="12"/>
  <c r="BU113" i="12"/>
  <c r="AG113" i="12"/>
  <c r="AC113" i="12"/>
  <c r="AD113" i="12" s="1"/>
  <c r="L113" i="12"/>
  <c r="J113" i="12"/>
  <c r="K113" i="12" s="1"/>
  <c r="O113" i="12" s="1"/>
  <c r="I113" i="12"/>
  <c r="H113" i="12"/>
  <c r="G113" i="12"/>
  <c r="BX112" i="12"/>
  <c r="BW112" i="12"/>
  <c r="BV112" i="12"/>
  <c r="BU112" i="12"/>
  <c r="AG112" i="12"/>
  <c r="AC112" i="12"/>
  <c r="AD112" i="12" s="1"/>
  <c r="L112" i="12"/>
  <c r="J112" i="12"/>
  <c r="K112" i="12" s="1"/>
  <c r="I112" i="12"/>
  <c r="H112" i="12"/>
  <c r="G112" i="12"/>
  <c r="BW111" i="12"/>
  <c r="BV111" i="12"/>
  <c r="BU111" i="12"/>
  <c r="AG111" i="12"/>
  <c r="AD111" i="12"/>
  <c r="AC111" i="12"/>
  <c r="L111" i="12"/>
  <c r="J111" i="12"/>
  <c r="K111" i="12" s="1"/>
  <c r="O111" i="12" s="1"/>
  <c r="BY66" i="12" s="1"/>
  <c r="I111" i="12"/>
  <c r="H111" i="12"/>
  <c r="G111" i="12"/>
  <c r="BW110" i="12"/>
  <c r="BV110" i="12"/>
  <c r="BU110" i="12"/>
  <c r="AG110" i="12"/>
  <c r="AC110" i="12"/>
  <c r="AD110" i="12" s="1"/>
  <c r="L110" i="12"/>
  <c r="J110" i="12"/>
  <c r="K110" i="12" s="1"/>
  <c r="O110" i="12" s="1"/>
  <c r="I110" i="12"/>
  <c r="H110" i="12"/>
  <c r="BX65" i="12" s="1"/>
  <c r="G110" i="12"/>
  <c r="BV109" i="12"/>
  <c r="BU109" i="12"/>
  <c r="AG109" i="12"/>
  <c r="AC109" i="12"/>
  <c r="AD109" i="12" s="1"/>
  <c r="L109" i="12"/>
  <c r="J109" i="12"/>
  <c r="K109" i="12" s="1"/>
  <c r="I109" i="12"/>
  <c r="H109" i="12"/>
  <c r="G109" i="12"/>
  <c r="BX108" i="12"/>
  <c r="BV108" i="12"/>
  <c r="BU108" i="12"/>
  <c r="AG108" i="12"/>
  <c r="AC108" i="12"/>
  <c r="AD108" i="12" s="1"/>
  <c r="L108" i="12"/>
  <c r="J108" i="12"/>
  <c r="K108" i="12" s="1"/>
  <c r="O108" i="12" s="1"/>
  <c r="I108" i="12"/>
  <c r="H108" i="12"/>
  <c r="G108" i="12"/>
  <c r="BW107" i="12"/>
  <c r="BV107" i="12"/>
  <c r="BU107" i="12"/>
  <c r="AG107" i="12"/>
  <c r="AC107" i="12"/>
  <c r="AD107" i="12" s="1"/>
  <c r="L107" i="12"/>
  <c r="J107" i="12"/>
  <c r="K107" i="12" s="1"/>
  <c r="I107" i="12"/>
  <c r="H107" i="12"/>
  <c r="BX90" i="12" s="1"/>
  <c r="G107" i="12"/>
  <c r="BV106" i="12"/>
  <c r="BU106" i="12"/>
  <c r="AG106" i="12"/>
  <c r="AC106" i="12"/>
  <c r="AD106" i="12" s="1"/>
  <c r="L106" i="12"/>
  <c r="J106" i="12"/>
  <c r="K106" i="12" s="1"/>
  <c r="I106" i="12"/>
  <c r="H106" i="12"/>
  <c r="BX89" i="12" s="1"/>
  <c r="G106" i="12"/>
  <c r="BW89" i="12" s="1"/>
  <c r="BV105" i="12"/>
  <c r="BU105" i="12"/>
  <c r="AG105" i="12"/>
  <c r="AD105" i="12"/>
  <c r="AC105" i="12"/>
  <c r="L105" i="12"/>
  <c r="J105" i="12"/>
  <c r="K105" i="12" s="1"/>
  <c r="I105" i="12"/>
  <c r="H105" i="12"/>
  <c r="G105" i="12"/>
  <c r="BV104" i="12"/>
  <c r="BU104" i="12"/>
  <c r="AG104" i="12"/>
  <c r="AC104" i="12"/>
  <c r="AD104" i="12" s="1"/>
  <c r="L104" i="12"/>
  <c r="J104" i="12"/>
  <c r="K104" i="12" s="1"/>
  <c r="O104" i="12" s="1"/>
  <c r="I104" i="12"/>
  <c r="H104" i="12"/>
  <c r="G104" i="12"/>
  <c r="BV103" i="12"/>
  <c r="BU103" i="12"/>
  <c r="AG103" i="12"/>
  <c r="AC103" i="12"/>
  <c r="AD103" i="12" s="1"/>
  <c r="L103" i="12"/>
  <c r="J103" i="12"/>
  <c r="K103" i="12" s="1"/>
  <c r="I103" i="12"/>
  <c r="H103" i="12"/>
  <c r="G103" i="12"/>
  <c r="BV102" i="12"/>
  <c r="BU102" i="12"/>
  <c r="AG102" i="12"/>
  <c r="AC102" i="12"/>
  <c r="AD102" i="12" s="1"/>
  <c r="L102" i="12"/>
  <c r="J102" i="12"/>
  <c r="K102" i="12" s="1"/>
  <c r="O102" i="12" s="1"/>
  <c r="I102" i="12"/>
  <c r="H102" i="12"/>
  <c r="G102" i="12"/>
  <c r="BV101" i="12"/>
  <c r="BU101" i="12"/>
  <c r="AG101" i="12"/>
  <c r="AC101" i="12"/>
  <c r="AD101" i="12" s="1"/>
  <c r="L101" i="12"/>
  <c r="J101" i="12"/>
  <c r="K101" i="12" s="1"/>
  <c r="I101" i="12"/>
  <c r="H101" i="12"/>
  <c r="G101" i="12"/>
  <c r="BV100" i="12"/>
  <c r="BU100" i="12"/>
  <c r="AG100" i="12"/>
  <c r="AC100" i="12"/>
  <c r="AD100" i="12" s="1"/>
  <c r="L100" i="12"/>
  <c r="J100" i="12"/>
  <c r="K100" i="12" s="1"/>
  <c r="O100" i="12" s="1"/>
  <c r="I100" i="12"/>
  <c r="H100" i="12"/>
  <c r="G100" i="12"/>
  <c r="BV99" i="12"/>
  <c r="BU99" i="12"/>
  <c r="AG99" i="12"/>
  <c r="AD99" i="12"/>
  <c r="AC99" i="12"/>
  <c r="L99" i="12"/>
  <c r="J99" i="12"/>
  <c r="K99" i="12" s="1"/>
  <c r="I99" i="12"/>
  <c r="H99" i="12"/>
  <c r="G99" i="12"/>
  <c r="BV98" i="12"/>
  <c r="BU98" i="12"/>
  <c r="AG98" i="12"/>
  <c r="AC98" i="12"/>
  <c r="AD98" i="12" s="1"/>
  <c r="L98" i="12"/>
  <c r="J98" i="12"/>
  <c r="K98" i="12" s="1"/>
  <c r="O98" i="12" s="1"/>
  <c r="I98" i="12"/>
  <c r="H98" i="12"/>
  <c r="G98" i="12"/>
  <c r="BV97" i="12"/>
  <c r="BU97" i="12"/>
  <c r="AG97" i="12"/>
  <c r="AD97" i="12"/>
  <c r="AC97" i="12"/>
  <c r="L97" i="12"/>
  <c r="J97" i="12"/>
  <c r="K97" i="12" s="1"/>
  <c r="I97" i="12"/>
  <c r="H97" i="12"/>
  <c r="G97" i="12"/>
  <c r="BV96" i="12"/>
  <c r="BU96" i="12"/>
  <c r="AG96" i="12"/>
  <c r="AC96" i="12"/>
  <c r="AD96" i="12" s="1"/>
  <c r="L96" i="12"/>
  <c r="J96" i="12"/>
  <c r="K96" i="12" s="1"/>
  <c r="O96" i="12" s="1"/>
  <c r="I96" i="12"/>
  <c r="H96" i="12"/>
  <c r="G96" i="12"/>
  <c r="BV95" i="12"/>
  <c r="BU95" i="12"/>
  <c r="AG95" i="12"/>
  <c r="AD95" i="12"/>
  <c r="AC95" i="12"/>
  <c r="L95" i="12"/>
  <c r="J95" i="12"/>
  <c r="K95" i="12" s="1"/>
  <c r="I95" i="12"/>
  <c r="H95" i="12"/>
  <c r="G95" i="12"/>
  <c r="BV94" i="12"/>
  <c r="BU94" i="12"/>
  <c r="AG94" i="12"/>
  <c r="AC94" i="12"/>
  <c r="AD94" i="12" s="1"/>
  <c r="L94" i="12"/>
  <c r="J94" i="12"/>
  <c r="K94" i="12" s="1"/>
  <c r="O94" i="12" s="1"/>
  <c r="I94" i="12"/>
  <c r="H94" i="12"/>
  <c r="BX106" i="12" s="1"/>
  <c r="G94" i="12"/>
  <c r="BW106" i="12" s="1"/>
  <c r="BV93" i="12"/>
  <c r="BU93" i="12"/>
  <c r="AG93" i="12"/>
  <c r="AD93" i="12"/>
  <c r="AC93" i="12"/>
  <c r="L93" i="12"/>
  <c r="J93" i="12"/>
  <c r="K93" i="12" s="1"/>
  <c r="I93" i="12"/>
  <c r="H93" i="12"/>
  <c r="BX105" i="12" s="1"/>
  <c r="G93" i="12"/>
  <c r="BW105" i="12" s="1"/>
  <c r="AG92" i="12"/>
  <c r="AD92" i="12"/>
  <c r="AC92" i="12"/>
  <c r="L92" i="12"/>
  <c r="J92" i="12"/>
  <c r="K92" i="12" s="1"/>
  <c r="I92" i="12"/>
  <c r="H92" i="12"/>
  <c r="BX103" i="12" s="1"/>
  <c r="G92" i="12"/>
  <c r="BW103" i="12" s="1"/>
  <c r="BV91" i="12"/>
  <c r="BU91" i="12"/>
  <c r="AG91" i="12"/>
  <c r="AC91" i="12"/>
  <c r="AD91" i="12" s="1"/>
  <c r="L91" i="12"/>
  <c r="J91" i="12"/>
  <c r="K91" i="12" s="1"/>
  <c r="O91" i="12" s="1"/>
  <c r="I91" i="12"/>
  <c r="H91" i="12"/>
  <c r="BX102" i="12" s="1"/>
  <c r="G91" i="12"/>
  <c r="BW102" i="12" s="1"/>
  <c r="BW90" i="12"/>
  <c r="BV90" i="12"/>
  <c r="BU90" i="12"/>
  <c r="AG90" i="12"/>
  <c r="AD90" i="12"/>
  <c r="AC90" i="12"/>
  <c r="L90" i="12"/>
  <c r="J90" i="12"/>
  <c r="K90" i="12" s="1"/>
  <c r="I90" i="12"/>
  <c r="H90" i="12"/>
  <c r="BX101" i="12" s="1"/>
  <c r="G90" i="12"/>
  <c r="BW101" i="12" s="1"/>
  <c r="BV89" i="12"/>
  <c r="BU89" i="12"/>
  <c r="AG89" i="12"/>
  <c r="AC89" i="12"/>
  <c r="AD89" i="12" s="1"/>
  <c r="L89" i="12"/>
  <c r="J89" i="12"/>
  <c r="K89" i="12" s="1"/>
  <c r="I89" i="12"/>
  <c r="H89" i="12"/>
  <c r="BX100" i="12" s="1"/>
  <c r="G89" i="12"/>
  <c r="BW100" i="12" s="1"/>
  <c r="BV88" i="12"/>
  <c r="BU88" i="12"/>
  <c r="AG88" i="12"/>
  <c r="AC88" i="12"/>
  <c r="AD88" i="12" s="1"/>
  <c r="L88" i="12"/>
  <c r="J88" i="12"/>
  <c r="K88" i="12" s="1"/>
  <c r="I88" i="12"/>
  <c r="H88" i="12"/>
  <c r="G88" i="12"/>
  <c r="BV87" i="12"/>
  <c r="BU87" i="12"/>
  <c r="AG87" i="12"/>
  <c r="AC87" i="12"/>
  <c r="AD87" i="12" s="1"/>
  <c r="L87" i="12"/>
  <c r="J87" i="12"/>
  <c r="K87" i="12" s="1"/>
  <c r="I87" i="12"/>
  <c r="H87" i="12"/>
  <c r="G87" i="12"/>
  <c r="BV86" i="12"/>
  <c r="BU86" i="12"/>
  <c r="AG86" i="12"/>
  <c r="AC86" i="12"/>
  <c r="AD86" i="12" s="1"/>
  <c r="L86" i="12"/>
  <c r="J86" i="12"/>
  <c r="K86" i="12" s="1"/>
  <c r="O86" i="12" s="1"/>
  <c r="I86" i="12"/>
  <c r="H86" i="12"/>
  <c r="BX88" i="12" s="1"/>
  <c r="G86" i="12"/>
  <c r="BW88" i="12" s="1"/>
  <c r="BV85" i="12"/>
  <c r="BU85" i="12"/>
  <c r="AG85" i="12"/>
  <c r="AD85" i="12"/>
  <c r="AC85" i="12"/>
  <c r="L85" i="12"/>
  <c r="J85" i="12"/>
  <c r="K85" i="12" s="1"/>
  <c r="I85" i="12"/>
  <c r="H85" i="12"/>
  <c r="BX87" i="12" s="1"/>
  <c r="G85" i="12"/>
  <c r="BW87" i="12" s="1"/>
  <c r="BX84" i="12"/>
  <c r="BW84" i="12"/>
  <c r="BV84" i="12"/>
  <c r="BU84" i="12"/>
  <c r="AG84" i="12"/>
  <c r="AC84" i="12"/>
  <c r="AD84" i="12" s="1"/>
  <c r="L84" i="12"/>
  <c r="J84" i="12"/>
  <c r="K84" i="12" s="1"/>
  <c r="O84" i="12" s="1"/>
  <c r="I84" i="12"/>
  <c r="H84" i="12"/>
  <c r="BX61" i="12" s="1"/>
  <c r="G84" i="12"/>
  <c r="BW83" i="12"/>
  <c r="BV83" i="12"/>
  <c r="BU83" i="12"/>
  <c r="AG83" i="12"/>
  <c r="AD83" i="12"/>
  <c r="AC83" i="12"/>
  <c r="L83" i="12"/>
  <c r="J83" i="12"/>
  <c r="K83" i="12" s="1"/>
  <c r="I83" i="12"/>
  <c r="H83" i="12"/>
  <c r="G83" i="12"/>
  <c r="BW82" i="12"/>
  <c r="BV82" i="12"/>
  <c r="BU82" i="12"/>
  <c r="AG82" i="12"/>
  <c r="AC82" i="12"/>
  <c r="AD82" i="12" s="1"/>
  <c r="L82" i="12"/>
  <c r="J82" i="12"/>
  <c r="K82" i="12" s="1"/>
  <c r="O82" i="12" s="1"/>
  <c r="I82" i="12"/>
  <c r="H82" i="12"/>
  <c r="BX59" i="12" s="1"/>
  <c r="G82" i="12"/>
  <c r="BX81" i="12"/>
  <c r="BW81" i="12"/>
  <c r="BV81" i="12"/>
  <c r="BU81" i="12"/>
  <c r="AG81" i="12"/>
  <c r="AD81" i="12"/>
  <c r="AC81" i="12"/>
  <c r="L81" i="12"/>
  <c r="J81" i="12"/>
  <c r="K81" i="12" s="1"/>
  <c r="I81" i="12"/>
  <c r="H81" i="12"/>
  <c r="G81" i="12"/>
  <c r="BW58" i="12" s="1"/>
  <c r="BX80" i="12"/>
  <c r="BV80" i="12"/>
  <c r="BU80" i="12"/>
  <c r="AG80" i="12"/>
  <c r="AC80" i="12"/>
  <c r="AD80" i="12" s="1"/>
  <c r="L80" i="12"/>
  <c r="J80" i="12"/>
  <c r="K80" i="12" s="1"/>
  <c r="O80" i="12" s="1"/>
  <c r="I80" i="12"/>
  <c r="H80" i="12"/>
  <c r="G80" i="12"/>
  <c r="BX79" i="12"/>
  <c r="BW79" i="12"/>
  <c r="BV79" i="12"/>
  <c r="BU79" i="12"/>
  <c r="AG79" i="12"/>
  <c r="AD79" i="12"/>
  <c r="AC79" i="12"/>
  <c r="L79" i="12"/>
  <c r="J79" i="12"/>
  <c r="K79" i="12" s="1"/>
  <c r="I79" i="12"/>
  <c r="H79" i="12"/>
  <c r="BX104" i="12" s="1"/>
  <c r="G79" i="12"/>
  <c r="BW104" i="12" s="1"/>
  <c r="BY78" i="12"/>
  <c r="BX78" i="12"/>
  <c r="BW78" i="12"/>
  <c r="BV78" i="12"/>
  <c r="BU78" i="12"/>
  <c r="AG78" i="12"/>
  <c r="AC78" i="12"/>
  <c r="AD78" i="12" s="1"/>
  <c r="L78" i="12"/>
  <c r="J78" i="12"/>
  <c r="K78" i="12" s="1"/>
  <c r="I78" i="12"/>
  <c r="H78" i="12"/>
  <c r="BX99" i="12" s="1"/>
  <c r="G78" i="12"/>
  <c r="BW99" i="12" s="1"/>
  <c r="BW77" i="12"/>
  <c r="BV77" i="12"/>
  <c r="BU77" i="12"/>
  <c r="AG77" i="12"/>
  <c r="AD77" i="12"/>
  <c r="AC77" i="12"/>
  <c r="L77" i="12"/>
  <c r="J77" i="12"/>
  <c r="K77" i="12" s="1"/>
  <c r="I77" i="12"/>
  <c r="H77" i="12"/>
  <c r="G77" i="12"/>
  <c r="BX76" i="12"/>
  <c r="BV76" i="12"/>
  <c r="BU76" i="12"/>
  <c r="AG76" i="12"/>
  <c r="AC76" i="12"/>
  <c r="AD76" i="12" s="1"/>
  <c r="L76" i="12"/>
  <c r="J76" i="12"/>
  <c r="K76" i="12" s="1"/>
  <c r="I76" i="12"/>
  <c r="H76" i="12"/>
  <c r="G76" i="12"/>
  <c r="BX75" i="12"/>
  <c r="BV75" i="12"/>
  <c r="BU75" i="12"/>
  <c r="AG75" i="12"/>
  <c r="AD75" i="12"/>
  <c r="AC75" i="12"/>
  <c r="L75" i="12"/>
  <c r="J75" i="12"/>
  <c r="K75" i="12" s="1"/>
  <c r="I75" i="12"/>
  <c r="H75" i="12"/>
  <c r="BX98" i="12" s="1"/>
  <c r="G75" i="12"/>
  <c r="BW98" i="12" s="1"/>
  <c r="BX74" i="12"/>
  <c r="BW74" i="12"/>
  <c r="BV74" i="12"/>
  <c r="BU74" i="12"/>
  <c r="AG74" i="12"/>
  <c r="AC74" i="12"/>
  <c r="AD74" i="12" s="1"/>
  <c r="L74" i="12"/>
  <c r="J74" i="12"/>
  <c r="K74" i="12" s="1"/>
  <c r="I74" i="12"/>
  <c r="H74" i="12"/>
  <c r="BX97" i="12" s="1"/>
  <c r="G74" i="12"/>
  <c r="BW97" i="12" s="1"/>
  <c r="BX73" i="12"/>
  <c r="BW73" i="12"/>
  <c r="BV73" i="12"/>
  <c r="BU73" i="12"/>
  <c r="AG73" i="12"/>
  <c r="AD73" i="12"/>
  <c r="AC73" i="12"/>
  <c r="L73" i="12"/>
  <c r="J73" i="12"/>
  <c r="K73" i="12" s="1"/>
  <c r="I73" i="12"/>
  <c r="H73" i="12"/>
  <c r="BX96" i="12" s="1"/>
  <c r="G73" i="12"/>
  <c r="BW96" i="12" s="1"/>
  <c r="BY72" i="12"/>
  <c r="BX72" i="12"/>
  <c r="BW72" i="12"/>
  <c r="BV72" i="12"/>
  <c r="BU72" i="12"/>
  <c r="AG72" i="12"/>
  <c r="AC72" i="12"/>
  <c r="AD72" i="12" s="1"/>
  <c r="L72" i="12"/>
  <c r="J72" i="12"/>
  <c r="K72" i="12" s="1"/>
  <c r="I72" i="12"/>
  <c r="H72" i="12"/>
  <c r="BX95" i="12" s="1"/>
  <c r="G72" i="12"/>
  <c r="BW95" i="12" s="1"/>
  <c r="BX71" i="12"/>
  <c r="BW71" i="12"/>
  <c r="BV71" i="12"/>
  <c r="BU71" i="12"/>
  <c r="AG71" i="12"/>
  <c r="AC71" i="12"/>
  <c r="AD71" i="12" s="1"/>
  <c r="L71" i="12"/>
  <c r="J71" i="12"/>
  <c r="K71" i="12" s="1"/>
  <c r="O71" i="12" s="1"/>
  <c r="I71" i="12"/>
  <c r="H71" i="12"/>
  <c r="BX94" i="12" s="1"/>
  <c r="G71" i="12"/>
  <c r="BW94" i="12" s="1"/>
  <c r="BX70" i="12"/>
  <c r="BW70" i="12"/>
  <c r="BV70" i="12"/>
  <c r="BU70" i="12"/>
  <c r="AG70" i="12"/>
  <c r="AC70" i="12"/>
  <c r="AD70" i="12" s="1"/>
  <c r="L70" i="12"/>
  <c r="J70" i="12"/>
  <c r="K70" i="12" s="1"/>
  <c r="I70" i="12"/>
  <c r="H70" i="12"/>
  <c r="BX93" i="12" s="1"/>
  <c r="G70" i="12"/>
  <c r="BW93" i="12" s="1"/>
  <c r="BX69" i="12"/>
  <c r="BW69" i="12"/>
  <c r="BV69" i="12"/>
  <c r="BU69" i="12"/>
  <c r="AG69" i="12"/>
  <c r="AD69" i="12"/>
  <c r="AC69" i="12"/>
  <c r="L69" i="12"/>
  <c r="J69" i="12"/>
  <c r="K69" i="12" s="1"/>
  <c r="I69" i="12"/>
  <c r="H69" i="12"/>
  <c r="BX91" i="12" s="1"/>
  <c r="G69" i="12"/>
  <c r="BW91" i="12" s="1"/>
  <c r="BX68" i="12"/>
  <c r="BW68" i="12"/>
  <c r="BV68" i="12"/>
  <c r="BU68" i="12"/>
  <c r="AG68" i="12"/>
  <c r="AC68" i="12"/>
  <c r="AD68" i="12" s="1"/>
  <c r="L68" i="12"/>
  <c r="J68" i="12"/>
  <c r="K68" i="12" s="1"/>
  <c r="I68" i="12"/>
  <c r="H68" i="12"/>
  <c r="BX57" i="12" s="1"/>
  <c r="G68" i="12"/>
  <c r="BX67" i="12"/>
  <c r="BW67" i="12"/>
  <c r="BV67" i="12"/>
  <c r="BU67" i="12"/>
  <c r="AG67" i="12"/>
  <c r="AC67" i="12"/>
  <c r="AD67" i="12" s="1"/>
  <c r="L67" i="12"/>
  <c r="J67" i="12"/>
  <c r="K67" i="12" s="1"/>
  <c r="I67" i="12"/>
  <c r="H67" i="12"/>
  <c r="BX86" i="12" s="1"/>
  <c r="G67" i="12"/>
  <c r="BW86" i="12" s="1"/>
  <c r="BX66" i="12"/>
  <c r="BW66" i="12"/>
  <c r="BV66" i="12"/>
  <c r="BU66" i="12"/>
  <c r="AG66" i="12"/>
  <c r="AC66" i="12"/>
  <c r="AD66" i="12" s="1"/>
  <c r="L66" i="12"/>
  <c r="J66" i="12"/>
  <c r="K66" i="12" s="1"/>
  <c r="I66" i="12"/>
  <c r="H66" i="12"/>
  <c r="BX85" i="12" s="1"/>
  <c r="G66" i="12"/>
  <c r="BW85" i="12" s="1"/>
  <c r="BW65" i="12"/>
  <c r="BV65" i="12"/>
  <c r="BU65" i="12"/>
  <c r="AG65" i="12"/>
  <c r="AC65" i="12"/>
  <c r="AD65" i="12" s="1"/>
  <c r="L65" i="12"/>
  <c r="J65" i="12"/>
  <c r="K65" i="12" s="1"/>
  <c r="O65" i="12" s="1"/>
  <c r="I65" i="12"/>
  <c r="H65" i="12"/>
  <c r="BX56" i="12" s="1"/>
  <c r="G65" i="12"/>
  <c r="BW56" i="12" s="1"/>
  <c r="BX64" i="12"/>
  <c r="BW64" i="12"/>
  <c r="BV64" i="12"/>
  <c r="BU64" i="12"/>
  <c r="AG64" i="12"/>
  <c r="AC64" i="12"/>
  <c r="AD64" i="12" s="1"/>
  <c r="L64" i="12"/>
  <c r="J64" i="12"/>
  <c r="K64" i="12" s="1"/>
  <c r="I64" i="12"/>
  <c r="H64" i="12"/>
  <c r="BX55" i="12" s="1"/>
  <c r="G64" i="12"/>
  <c r="BW55" i="12" s="1"/>
  <c r="BX63" i="12"/>
  <c r="BW63" i="12"/>
  <c r="BV63" i="12"/>
  <c r="BU63" i="12"/>
  <c r="AG63" i="12"/>
  <c r="AC63" i="12"/>
  <c r="AD63" i="12" s="1"/>
  <c r="L63" i="12"/>
  <c r="J63" i="12"/>
  <c r="K63" i="12" s="1"/>
  <c r="I63" i="12"/>
  <c r="H63" i="12"/>
  <c r="BX54" i="12" s="1"/>
  <c r="G63" i="12"/>
  <c r="BW54" i="12" s="1"/>
  <c r="BX62" i="12"/>
  <c r="BW62" i="12"/>
  <c r="BV62" i="12"/>
  <c r="BU62" i="12"/>
  <c r="AG62" i="12"/>
  <c r="AD62" i="12"/>
  <c r="AC62" i="12"/>
  <c r="L62" i="12"/>
  <c r="J62" i="12"/>
  <c r="K62" i="12" s="1"/>
  <c r="I62" i="12"/>
  <c r="H62" i="12"/>
  <c r="BX53" i="12" s="1"/>
  <c r="G62" i="12"/>
  <c r="BW53" i="12" s="1"/>
  <c r="BW61" i="12"/>
  <c r="BV61" i="12"/>
  <c r="BU61" i="12"/>
  <c r="AG61" i="12"/>
  <c r="AC61" i="12"/>
  <c r="AD61" i="12" s="1"/>
  <c r="L61" i="12"/>
  <c r="J61" i="12"/>
  <c r="K61" i="12" s="1"/>
  <c r="O61" i="12" s="1"/>
  <c r="I61" i="12"/>
  <c r="H61" i="12"/>
  <c r="BX52" i="12" s="1"/>
  <c r="G61" i="12"/>
  <c r="BW52" i="12" s="1"/>
  <c r="BX60" i="12"/>
  <c r="BW60" i="12"/>
  <c r="BV60" i="12"/>
  <c r="BU60" i="12"/>
  <c r="AG60" i="12"/>
  <c r="AC60" i="12"/>
  <c r="AD60" i="12" s="1"/>
  <c r="L60" i="12"/>
  <c r="J60" i="12"/>
  <c r="K60" i="12" s="1"/>
  <c r="I60" i="12"/>
  <c r="H60" i="12"/>
  <c r="G60" i="12"/>
  <c r="BW50" i="12" s="1"/>
  <c r="BW59" i="12"/>
  <c r="BV59" i="12"/>
  <c r="BU59" i="12"/>
  <c r="BQ59" i="12"/>
  <c r="AG59" i="12"/>
  <c r="AC59" i="12"/>
  <c r="AD59" i="12" s="1"/>
  <c r="L59" i="12"/>
  <c r="J59" i="12"/>
  <c r="K59" i="12" s="1"/>
  <c r="O59" i="12" s="1"/>
  <c r="I59" i="12"/>
  <c r="H59" i="12"/>
  <c r="G59" i="12"/>
  <c r="BX58" i="12"/>
  <c r="BV58" i="12"/>
  <c r="BU58" i="12"/>
  <c r="AG58" i="12"/>
  <c r="AC58" i="12"/>
  <c r="AD58" i="12" s="1"/>
  <c r="L58" i="12"/>
  <c r="J58" i="12"/>
  <c r="K58" i="12" s="1"/>
  <c r="I58" i="12"/>
  <c r="H58" i="12"/>
  <c r="G58" i="12"/>
  <c r="BW57" i="12"/>
  <c r="BV57" i="12"/>
  <c r="BU57" i="12"/>
  <c r="AG57" i="12"/>
  <c r="AC57" i="12"/>
  <c r="AD57" i="12" s="1"/>
  <c r="L57" i="12"/>
  <c r="J57" i="12"/>
  <c r="K57" i="12" s="1"/>
  <c r="O57" i="12" s="1"/>
  <c r="I57" i="12"/>
  <c r="H57" i="12"/>
  <c r="G57" i="12"/>
  <c r="BV56" i="12"/>
  <c r="BU56" i="12"/>
  <c r="AG56" i="12"/>
  <c r="AC56" i="12"/>
  <c r="AD56" i="12" s="1"/>
  <c r="L56" i="12"/>
  <c r="J56" i="12"/>
  <c r="K56" i="12" s="1"/>
  <c r="I56" i="12"/>
  <c r="H56" i="12"/>
  <c r="G56" i="12"/>
  <c r="BV55" i="12"/>
  <c r="BU55" i="12"/>
  <c r="AG55" i="12"/>
  <c r="AC55" i="12"/>
  <c r="AD55" i="12" s="1"/>
  <c r="L55" i="12"/>
  <c r="K55" i="12"/>
  <c r="O55" i="12" s="1"/>
  <c r="J55" i="12"/>
  <c r="I55" i="12"/>
  <c r="H55" i="12"/>
  <c r="G55" i="12"/>
  <c r="BV54" i="12"/>
  <c r="BU54" i="12"/>
  <c r="AG54" i="12"/>
  <c r="AD54" i="12"/>
  <c r="AC54" i="12"/>
  <c r="L54" i="12"/>
  <c r="J54" i="12"/>
  <c r="K54" i="12" s="1"/>
  <c r="I54" i="12"/>
  <c r="H54" i="12"/>
  <c r="G54" i="12"/>
  <c r="BV53" i="12"/>
  <c r="BU53" i="12"/>
  <c r="BQ53" i="12"/>
  <c r="AG53" i="12"/>
  <c r="AC53" i="12"/>
  <c r="AD53" i="12" s="1"/>
  <c r="L53" i="12"/>
  <c r="J53" i="12"/>
  <c r="K53" i="12" s="1"/>
  <c r="O53" i="12" s="1"/>
  <c r="I53" i="12"/>
  <c r="H53" i="12"/>
  <c r="G53" i="12"/>
  <c r="BV52" i="12"/>
  <c r="BU52" i="12"/>
  <c r="AG52" i="12"/>
  <c r="AD52" i="12"/>
  <c r="AC52" i="12"/>
  <c r="L52" i="12"/>
  <c r="J52" i="12"/>
  <c r="K52" i="12" s="1"/>
  <c r="I52" i="12"/>
  <c r="H52" i="12"/>
  <c r="G52" i="12"/>
  <c r="AG51" i="12"/>
  <c r="AC51" i="12"/>
  <c r="AD51" i="12" s="1"/>
  <c r="L51" i="12"/>
  <c r="J51" i="12"/>
  <c r="K51" i="12" s="1"/>
  <c r="O51" i="12" s="1"/>
  <c r="I51" i="12"/>
  <c r="H51" i="12"/>
  <c r="G51" i="12"/>
  <c r="BX50" i="12"/>
  <c r="BV50" i="12"/>
  <c r="BU50" i="12"/>
  <c r="AG50" i="12"/>
  <c r="AC50" i="12"/>
  <c r="AD50" i="12" s="1"/>
  <c r="L50" i="12"/>
  <c r="J50" i="12"/>
  <c r="K50" i="12" s="1"/>
  <c r="O50" i="12" s="1"/>
  <c r="I50" i="12"/>
  <c r="H50" i="12"/>
  <c r="G50" i="12"/>
  <c r="BV49" i="12"/>
  <c r="BU49" i="12"/>
  <c r="AG49" i="12"/>
  <c r="AC49" i="12"/>
  <c r="AD49" i="12" s="1"/>
  <c r="L49" i="12"/>
  <c r="J49" i="12"/>
  <c r="K49" i="12" s="1"/>
  <c r="O49" i="12" s="1"/>
  <c r="I49" i="12"/>
  <c r="H49" i="12"/>
  <c r="BX49" i="12" s="1"/>
  <c r="G49" i="12"/>
  <c r="BW49" i="12" s="1"/>
  <c r="BV48" i="12"/>
  <c r="BU48" i="12"/>
  <c r="AG48" i="12"/>
  <c r="AC48" i="12"/>
  <c r="AD48" i="12" s="1"/>
  <c r="L48" i="12"/>
  <c r="J48" i="12"/>
  <c r="K48" i="12" s="1"/>
  <c r="I48" i="12"/>
  <c r="H48" i="12"/>
  <c r="BX48" i="12" s="1"/>
  <c r="G48" i="12"/>
  <c r="BW48" i="12" s="1"/>
  <c r="BV47" i="12"/>
  <c r="BU47" i="12"/>
  <c r="AG47" i="12"/>
  <c r="AC47" i="12"/>
  <c r="AD47" i="12" s="1"/>
  <c r="L47" i="12"/>
  <c r="J47" i="12"/>
  <c r="K47" i="12" s="1"/>
  <c r="O47" i="12" s="1"/>
  <c r="I47" i="12"/>
  <c r="H47" i="12"/>
  <c r="BX47" i="12" s="1"/>
  <c r="G47" i="12"/>
  <c r="BW47" i="12" s="1"/>
  <c r="BV46" i="12"/>
  <c r="BU46" i="12"/>
  <c r="AG46" i="12"/>
  <c r="AC46" i="12"/>
  <c r="AD46" i="12" s="1"/>
  <c r="L46" i="12"/>
  <c r="J46" i="12"/>
  <c r="K46" i="12" s="1"/>
  <c r="O46" i="12" s="1"/>
  <c r="I46" i="12"/>
  <c r="H46" i="12"/>
  <c r="BX46" i="12" s="1"/>
  <c r="G46" i="12"/>
  <c r="BW46" i="12" s="1"/>
  <c r="BV45" i="12"/>
  <c r="BU45" i="12"/>
  <c r="AG45" i="12"/>
  <c r="AC45" i="12"/>
  <c r="AD45" i="12" s="1"/>
  <c r="L45" i="12"/>
  <c r="J45" i="12"/>
  <c r="K45" i="12" s="1"/>
  <c r="O45" i="12" s="1"/>
  <c r="I45" i="12"/>
  <c r="H45" i="12"/>
  <c r="BX45" i="12" s="1"/>
  <c r="G45" i="12"/>
  <c r="BW45" i="12" s="1"/>
  <c r="BV44" i="12"/>
  <c r="BU44" i="12"/>
  <c r="AG44" i="12"/>
  <c r="AC44" i="12"/>
  <c r="AD44" i="12" s="1"/>
  <c r="L44" i="12"/>
  <c r="J44" i="12"/>
  <c r="K44" i="12" s="1"/>
  <c r="I44" i="12"/>
  <c r="H44" i="12"/>
  <c r="BX44" i="12" s="1"/>
  <c r="G44" i="12"/>
  <c r="BW44" i="12" s="1"/>
  <c r="BV43" i="12"/>
  <c r="BU43" i="12"/>
  <c r="AG43" i="12"/>
  <c r="AC43" i="12"/>
  <c r="AD43" i="12" s="1"/>
  <c r="L43" i="12"/>
  <c r="J43" i="12"/>
  <c r="K43" i="12" s="1"/>
  <c r="O43" i="12" s="1"/>
  <c r="I43" i="12"/>
  <c r="H43" i="12"/>
  <c r="BX43" i="12" s="1"/>
  <c r="G43" i="12"/>
  <c r="BW43" i="12" s="1"/>
  <c r="BV42" i="12"/>
  <c r="BU42" i="12"/>
  <c r="AG42" i="12"/>
  <c r="AC42" i="12"/>
  <c r="AD42" i="12" s="1"/>
  <c r="L42" i="12"/>
  <c r="J42" i="12"/>
  <c r="K42" i="12" s="1"/>
  <c r="I42" i="12"/>
  <c r="H42" i="12"/>
  <c r="BX42" i="12" s="1"/>
  <c r="G42" i="12"/>
  <c r="BW42" i="12" s="1"/>
  <c r="BV41" i="12"/>
  <c r="BU41" i="12"/>
  <c r="AG41" i="12"/>
  <c r="AC41" i="12"/>
  <c r="AD41" i="12" s="1"/>
  <c r="L41" i="12"/>
  <c r="J41" i="12"/>
  <c r="K41" i="12" s="1"/>
  <c r="O41" i="12" s="1"/>
  <c r="I41" i="12"/>
  <c r="H41" i="12"/>
  <c r="Y13" i="12" s="1"/>
  <c r="Z13" i="12" s="1"/>
  <c r="G41" i="12"/>
  <c r="BW41" i="12" s="1"/>
  <c r="A41" i="12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BV40" i="12"/>
  <c r="BU40" i="12"/>
  <c r="AG40" i="12"/>
  <c r="AC40" i="12"/>
  <c r="AD40" i="12" s="1"/>
  <c r="L40" i="12"/>
  <c r="J40" i="12"/>
  <c r="K40" i="12" s="1"/>
  <c r="O40" i="12" s="1"/>
  <c r="I40" i="12"/>
  <c r="H40" i="12"/>
  <c r="G40" i="12"/>
  <c r="BW40" i="12" s="1"/>
  <c r="AA34" i="12"/>
  <c r="X34" i="12"/>
  <c r="J34" i="12"/>
  <c r="AA33" i="12"/>
  <c r="X33" i="12"/>
  <c r="AA32" i="12"/>
  <c r="X32" i="12"/>
  <c r="J32" i="12"/>
  <c r="M30" i="12"/>
  <c r="AA29" i="12"/>
  <c r="X29" i="12"/>
  <c r="I28" i="12"/>
  <c r="I33" i="12" s="1"/>
  <c r="Y24" i="12"/>
  <c r="Z24" i="12" s="1"/>
  <c r="I20" i="12"/>
  <c r="I21" i="12" s="1"/>
  <c r="I19" i="12"/>
  <c r="AC310" i="11"/>
  <c r="CX301" i="11"/>
  <c r="CY301" i="11" s="1"/>
  <c r="CX300" i="11"/>
  <c r="CY300" i="11" s="1"/>
  <c r="CX299" i="11"/>
  <c r="CY299" i="11" s="1"/>
  <c r="AG298" i="11"/>
  <c r="AC298" i="11"/>
  <c r="AD298" i="11" s="1"/>
  <c r="L298" i="11"/>
  <c r="J298" i="11"/>
  <c r="K298" i="11" s="1"/>
  <c r="O298" i="11" s="1"/>
  <c r="I298" i="11"/>
  <c r="H298" i="11"/>
  <c r="G298" i="11"/>
  <c r="AG297" i="11"/>
  <c r="AC297" i="11"/>
  <c r="AD297" i="11" s="1"/>
  <c r="L297" i="11"/>
  <c r="J297" i="11"/>
  <c r="K297" i="11" s="1"/>
  <c r="I297" i="11"/>
  <c r="H297" i="11"/>
  <c r="G297" i="11"/>
  <c r="AG296" i="11"/>
  <c r="AC296" i="11"/>
  <c r="AD296" i="11" s="1"/>
  <c r="L296" i="11"/>
  <c r="J296" i="11"/>
  <c r="K296" i="11" s="1"/>
  <c r="I296" i="11"/>
  <c r="H296" i="11"/>
  <c r="CA175" i="11" s="1"/>
  <c r="G296" i="11"/>
  <c r="AG295" i="11"/>
  <c r="AC295" i="11"/>
  <c r="AD295" i="11" s="1"/>
  <c r="L295" i="11"/>
  <c r="J295" i="11"/>
  <c r="K295" i="11" s="1"/>
  <c r="I295" i="11"/>
  <c r="H295" i="11"/>
  <c r="G295" i="11"/>
  <c r="BZ174" i="11" s="1"/>
  <c r="AG294" i="11"/>
  <c r="AC294" i="11"/>
  <c r="AD294" i="11" s="1"/>
  <c r="L294" i="11"/>
  <c r="J294" i="11"/>
  <c r="K294" i="11" s="1"/>
  <c r="O294" i="11" s="1"/>
  <c r="CB173" i="11" s="1"/>
  <c r="I294" i="11"/>
  <c r="H294" i="11"/>
  <c r="G294" i="11"/>
  <c r="AG293" i="11"/>
  <c r="AC293" i="11"/>
  <c r="AD293" i="11" s="1"/>
  <c r="L293" i="11"/>
  <c r="J293" i="11"/>
  <c r="K293" i="11" s="1"/>
  <c r="I293" i="11"/>
  <c r="H293" i="11"/>
  <c r="G293" i="11"/>
  <c r="AG292" i="11"/>
  <c r="AC292" i="11"/>
  <c r="AD292" i="11" s="1"/>
  <c r="L292" i="11"/>
  <c r="J292" i="11"/>
  <c r="K292" i="11" s="1"/>
  <c r="O292" i="11" s="1"/>
  <c r="I292" i="11"/>
  <c r="H292" i="11"/>
  <c r="CA177" i="11" s="1"/>
  <c r="G292" i="11"/>
  <c r="AG291" i="11"/>
  <c r="AC291" i="11"/>
  <c r="AD291" i="11" s="1"/>
  <c r="L291" i="11"/>
  <c r="J291" i="11"/>
  <c r="K291" i="11" s="1"/>
  <c r="I291" i="11"/>
  <c r="H291" i="11"/>
  <c r="G291" i="11"/>
  <c r="AG290" i="11"/>
  <c r="AC290" i="11"/>
  <c r="AD290" i="11" s="1"/>
  <c r="L290" i="11"/>
  <c r="J290" i="11"/>
  <c r="K290" i="11" s="1"/>
  <c r="O290" i="11" s="1"/>
  <c r="I290" i="11"/>
  <c r="H290" i="11"/>
  <c r="G290" i="11"/>
  <c r="AG289" i="11"/>
  <c r="AC289" i="11"/>
  <c r="AD289" i="11" s="1"/>
  <c r="L289" i="11"/>
  <c r="J289" i="11"/>
  <c r="K289" i="11" s="1"/>
  <c r="I289" i="11"/>
  <c r="H289" i="11"/>
  <c r="G289" i="11"/>
  <c r="AG288" i="11"/>
  <c r="AC288" i="11"/>
  <c r="AD288" i="11" s="1"/>
  <c r="L288" i="11"/>
  <c r="J288" i="11"/>
  <c r="K288" i="11" s="1"/>
  <c r="O288" i="11" s="1"/>
  <c r="I288" i="11"/>
  <c r="H288" i="11"/>
  <c r="G288" i="11"/>
  <c r="AG287" i="11"/>
  <c r="AC287" i="11"/>
  <c r="AD287" i="11" s="1"/>
  <c r="L287" i="11"/>
  <c r="J287" i="11"/>
  <c r="K287" i="11" s="1"/>
  <c r="I287" i="11"/>
  <c r="H287" i="11"/>
  <c r="G287" i="11"/>
  <c r="AG286" i="11"/>
  <c r="AC286" i="11"/>
  <c r="AD286" i="11" s="1"/>
  <c r="L286" i="11"/>
  <c r="J286" i="11"/>
  <c r="K286" i="11" s="1"/>
  <c r="O286" i="11" s="1"/>
  <c r="I286" i="11"/>
  <c r="H286" i="11"/>
  <c r="G286" i="11"/>
  <c r="AG285" i="11"/>
  <c r="AC285" i="11"/>
  <c r="AD285" i="11" s="1"/>
  <c r="L285" i="11"/>
  <c r="J285" i="11"/>
  <c r="K285" i="11" s="1"/>
  <c r="I285" i="11"/>
  <c r="H285" i="11"/>
  <c r="G285" i="11"/>
  <c r="AG284" i="11"/>
  <c r="AC284" i="11"/>
  <c r="AD284" i="11" s="1"/>
  <c r="L284" i="11"/>
  <c r="J284" i="11"/>
  <c r="K284" i="11" s="1"/>
  <c r="O284" i="11" s="1"/>
  <c r="I284" i="11"/>
  <c r="H284" i="11"/>
  <c r="G284" i="11"/>
  <c r="AG283" i="11"/>
  <c r="AC283" i="11"/>
  <c r="AD283" i="11" s="1"/>
  <c r="L283" i="11"/>
  <c r="J283" i="11"/>
  <c r="K283" i="11" s="1"/>
  <c r="I283" i="11"/>
  <c r="H283" i="11"/>
  <c r="G283" i="11"/>
  <c r="AG282" i="11"/>
  <c r="AC282" i="11"/>
  <c r="AD282" i="11" s="1"/>
  <c r="L282" i="11"/>
  <c r="J282" i="11"/>
  <c r="K282" i="11" s="1"/>
  <c r="O282" i="11" s="1"/>
  <c r="I282" i="11"/>
  <c r="H282" i="11"/>
  <c r="G282" i="11"/>
  <c r="AG281" i="11"/>
  <c r="AC281" i="11"/>
  <c r="AD281" i="11" s="1"/>
  <c r="L281" i="11"/>
  <c r="J281" i="11"/>
  <c r="K281" i="11" s="1"/>
  <c r="I281" i="11"/>
  <c r="H281" i="11"/>
  <c r="G281" i="11"/>
  <c r="AG280" i="11"/>
  <c r="AC280" i="11"/>
  <c r="AD280" i="11" s="1"/>
  <c r="L280" i="11"/>
  <c r="J280" i="11"/>
  <c r="K280" i="11" s="1"/>
  <c r="O280" i="11" s="1"/>
  <c r="I280" i="11"/>
  <c r="H280" i="11"/>
  <c r="G280" i="11"/>
  <c r="AG279" i="11"/>
  <c r="AC279" i="11"/>
  <c r="AD279" i="11" s="1"/>
  <c r="L279" i="11"/>
  <c r="J279" i="11"/>
  <c r="K279" i="11" s="1"/>
  <c r="I279" i="11"/>
  <c r="H279" i="11"/>
  <c r="G279" i="11"/>
  <c r="AG278" i="11"/>
  <c r="AC278" i="11"/>
  <c r="AD278" i="11" s="1"/>
  <c r="L278" i="11"/>
  <c r="J278" i="11"/>
  <c r="K278" i="11" s="1"/>
  <c r="O278" i="11" s="1"/>
  <c r="I278" i="11"/>
  <c r="H278" i="11"/>
  <c r="G278" i="11"/>
  <c r="AG277" i="11"/>
  <c r="AC277" i="11"/>
  <c r="AD277" i="11" s="1"/>
  <c r="L277" i="11"/>
  <c r="J277" i="11"/>
  <c r="K277" i="11" s="1"/>
  <c r="I277" i="11"/>
  <c r="H277" i="11"/>
  <c r="G277" i="11"/>
  <c r="AG276" i="11"/>
  <c r="AC276" i="11"/>
  <c r="AD276" i="11" s="1"/>
  <c r="L276" i="11"/>
  <c r="J276" i="11"/>
  <c r="K276" i="11" s="1"/>
  <c r="O276" i="11" s="1"/>
  <c r="I276" i="11"/>
  <c r="H276" i="11"/>
  <c r="G276" i="11"/>
  <c r="AG275" i="11"/>
  <c r="AC275" i="11"/>
  <c r="AD275" i="11" s="1"/>
  <c r="L275" i="11"/>
  <c r="J275" i="11"/>
  <c r="K275" i="11" s="1"/>
  <c r="I275" i="11"/>
  <c r="H275" i="11"/>
  <c r="G275" i="11"/>
  <c r="AG274" i="11"/>
  <c r="AC274" i="11"/>
  <c r="AD274" i="11" s="1"/>
  <c r="L274" i="11"/>
  <c r="J274" i="11"/>
  <c r="K274" i="11" s="1"/>
  <c r="O274" i="11" s="1"/>
  <c r="I274" i="11"/>
  <c r="H274" i="11"/>
  <c r="G274" i="11"/>
  <c r="AG273" i="11"/>
  <c r="AC273" i="11"/>
  <c r="AD273" i="11" s="1"/>
  <c r="L273" i="11"/>
  <c r="J273" i="11"/>
  <c r="K273" i="11" s="1"/>
  <c r="I273" i="11"/>
  <c r="H273" i="11"/>
  <c r="G273" i="11"/>
  <c r="AG272" i="11"/>
  <c r="AC272" i="11"/>
  <c r="AD272" i="11" s="1"/>
  <c r="L272" i="11"/>
  <c r="J272" i="11"/>
  <c r="K272" i="11" s="1"/>
  <c r="O272" i="11" s="1"/>
  <c r="I272" i="11"/>
  <c r="H272" i="11"/>
  <c r="CA169" i="11" s="1"/>
  <c r="G272" i="11"/>
  <c r="AG271" i="11"/>
  <c r="AC271" i="11"/>
  <c r="AD271" i="11" s="1"/>
  <c r="L271" i="11"/>
  <c r="J271" i="11"/>
  <c r="K271" i="11" s="1"/>
  <c r="I271" i="11"/>
  <c r="H271" i="11"/>
  <c r="G271" i="11"/>
  <c r="BZ168" i="11" s="1"/>
  <c r="AG270" i="11"/>
  <c r="AC270" i="11"/>
  <c r="AD270" i="11" s="1"/>
  <c r="L270" i="11"/>
  <c r="J270" i="11"/>
  <c r="K270" i="11" s="1"/>
  <c r="O270" i="11" s="1"/>
  <c r="CB167" i="11" s="1"/>
  <c r="I270" i="11"/>
  <c r="H270" i="11"/>
  <c r="G270" i="11"/>
  <c r="AG269" i="11"/>
  <c r="AC269" i="11"/>
  <c r="AD269" i="11" s="1"/>
  <c r="L269" i="11"/>
  <c r="J269" i="11"/>
  <c r="K269" i="11" s="1"/>
  <c r="I269" i="11"/>
  <c r="H269" i="11"/>
  <c r="G269" i="11"/>
  <c r="AG268" i="11"/>
  <c r="AC268" i="11"/>
  <c r="AD268" i="11" s="1"/>
  <c r="L268" i="11"/>
  <c r="J268" i="11"/>
  <c r="K268" i="11" s="1"/>
  <c r="O268" i="11" s="1"/>
  <c r="I268" i="11"/>
  <c r="H268" i="11"/>
  <c r="CA165" i="11" s="1"/>
  <c r="G268" i="11"/>
  <c r="AG267" i="11"/>
  <c r="AC267" i="11"/>
  <c r="AD267" i="11" s="1"/>
  <c r="L267" i="11"/>
  <c r="J267" i="11"/>
  <c r="K267" i="11" s="1"/>
  <c r="I267" i="11"/>
  <c r="H267" i="11"/>
  <c r="G267" i="11"/>
  <c r="BZ164" i="11" s="1"/>
  <c r="AG266" i="11"/>
  <c r="AC266" i="11"/>
  <c r="AD266" i="11" s="1"/>
  <c r="L266" i="11"/>
  <c r="J266" i="11"/>
  <c r="K266" i="11" s="1"/>
  <c r="O266" i="11" s="1"/>
  <c r="CB163" i="11" s="1"/>
  <c r="I266" i="11"/>
  <c r="H266" i="11"/>
  <c r="G266" i="11"/>
  <c r="AG265" i="11"/>
  <c r="AC265" i="11"/>
  <c r="AD265" i="11" s="1"/>
  <c r="L265" i="11"/>
  <c r="J265" i="11"/>
  <c r="K265" i="11" s="1"/>
  <c r="I265" i="11"/>
  <c r="H265" i="11"/>
  <c r="G265" i="11"/>
  <c r="AG264" i="11"/>
  <c r="AC264" i="11"/>
  <c r="AD264" i="11" s="1"/>
  <c r="L264" i="11"/>
  <c r="J264" i="11"/>
  <c r="K264" i="11" s="1"/>
  <c r="O264" i="11" s="1"/>
  <c r="I264" i="11"/>
  <c r="H264" i="11"/>
  <c r="G264" i="11"/>
  <c r="AG263" i="11"/>
  <c r="AC263" i="11"/>
  <c r="AD263" i="11" s="1"/>
  <c r="L263" i="11"/>
  <c r="J263" i="11"/>
  <c r="K263" i="11" s="1"/>
  <c r="I263" i="11"/>
  <c r="H263" i="11"/>
  <c r="G263" i="11"/>
  <c r="AG262" i="11"/>
  <c r="AC262" i="11"/>
  <c r="AD262" i="11" s="1"/>
  <c r="L262" i="11"/>
  <c r="J262" i="11"/>
  <c r="K262" i="11" s="1"/>
  <c r="O262" i="11" s="1"/>
  <c r="I262" i="11"/>
  <c r="H262" i="11"/>
  <c r="G262" i="11"/>
  <c r="AG261" i="11"/>
  <c r="AC261" i="11"/>
  <c r="AD261" i="11" s="1"/>
  <c r="L261" i="11"/>
  <c r="J261" i="11"/>
  <c r="K261" i="11" s="1"/>
  <c r="I261" i="11"/>
  <c r="H261" i="11"/>
  <c r="G261" i="11"/>
  <c r="AG260" i="11"/>
  <c r="AC260" i="11"/>
  <c r="AD260" i="11" s="1"/>
  <c r="L260" i="11"/>
  <c r="J260" i="11"/>
  <c r="K260" i="11" s="1"/>
  <c r="O260" i="11" s="1"/>
  <c r="I260" i="11"/>
  <c r="H260" i="11"/>
  <c r="G260" i="11"/>
  <c r="AG259" i="11"/>
  <c r="AC259" i="11"/>
  <c r="AD259" i="11" s="1"/>
  <c r="L259" i="11"/>
  <c r="J259" i="11"/>
  <c r="K259" i="11" s="1"/>
  <c r="I259" i="11"/>
  <c r="H259" i="11"/>
  <c r="G259" i="11"/>
  <c r="AG258" i="11"/>
  <c r="AC258" i="11"/>
  <c r="AD258" i="11" s="1"/>
  <c r="L258" i="11"/>
  <c r="J258" i="11"/>
  <c r="K258" i="11" s="1"/>
  <c r="O258" i="11" s="1"/>
  <c r="I258" i="11"/>
  <c r="H258" i="11"/>
  <c r="G258" i="11"/>
  <c r="AG257" i="11"/>
  <c r="AC257" i="11"/>
  <c r="AD257" i="11" s="1"/>
  <c r="L257" i="11"/>
  <c r="J257" i="11"/>
  <c r="K257" i="11" s="1"/>
  <c r="I257" i="11"/>
  <c r="H257" i="11"/>
  <c r="G257" i="11"/>
  <c r="AG256" i="11"/>
  <c r="AC256" i="11"/>
  <c r="AD256" i="11" s="1"/>
  <c r="L256" i="11"/>
  <c r="J256" i="11"/>
  <c r="K256" i="11" s="1"/>
  <c r="O256" i="11" s="1"/>
  <c r="I256" i="11"/>
  <c r="H256" i="11"/>
  <c r="G256" i="11"/>
  <c r="AG255" i="11"/>
  <c r="AC255" i="11"/>
  <c r="AD255" i="11" s="1"/>
  <c r="L255" i="11"/>
  <c r="J255" i="11"/>
  <c r="K255" i="11" s="1"/>
  <c r="I255" i="11"/>
  <c r="H255" i="11"/>
  <c r="G255" i="11"/>
  <c r="BZ176" i="11" s="1"/>
  <c r="AG254" i="11"/>
  <c r="AC254" i="11"/>
  <c r="AD254" i="11" s="1"/>
  <c r="L254" i="11"/>
  <c r="J254" i="11"/>
  <c r="K254" i="11" s="1"/>
  <c r="O254" i="11" s="1"/>
  <c r="CB162" i="11" s="1"/>
  <c r="I254" i="11"/>
  <c r="H254" i="11"/>
  <c r="G254" i="11"/>
  <c r="AG253" i="11"/>
  <c r="AC253" i="11"/>
  <c r="AD253" i="11" s="1"/>
  <c r="L253" i="11"/>
  <c r="J253" i="11"/>
  <c r="K253" i="11" s="1"/>
  <c r="I253" i="11"/>
  <c r="H253" i="11"/>
  <c r="G253" i="11"/>
  <c r="AG252" i="11"/>
  <c r="AC252" i="11"/>
  <c r="AD252" i="11" s="1"/>
  <c r="L252" i="11"/>
  <c r="J252" i="11"/>
  <c r="K252" i="11" s="1"/>
  <c r="I252" i="11"/>
  <c r="H252" i="11"/>
  <c r="G252" i="11"/>
  <c r="AG251" i="11"/>
  <c r="AC251" i="11"/>
  <c r="AD251" i="11" s="1"/>
  <c r="L251" i="11"/>
  <c r="J251" i="11"/>
  <c r="K251" i="11" s="1"/>
  <c r="I251" i="11"/>
  <c r="H251" i="11"/>
  <c r="G251" i="11"/>
  <c r="BZ171" i="11" s="1"/>
  <c r="AG250" i="11"/>
  <c r="AC250" i="11"/>
  <c r="AD250" i="11" s="1"/>
  <c r="L250" i="11"/>
  <c r="J250" i="11"/>
  <c r="K250" i="11" s="1"/>
  <c r="I250" i="11"/>
  <c r="H250" i="11"/>
  <c r="G250" i="11"/>
  <c r="AG249" i="11"/>
  <c r="AC249" i="11"/>
  <c r="AD249" i="11" s="1"/>
  <c r="L249" i="11"/>
  <c r="J249" i="11"/>
  <c r="K249" i="11" s="1"/>
  <c r="I249" i="11"/>
  <c r="H249" i="11"/>
  <c r="G249" i="11"/>
  <c r="AG248" i="11"/>
  <c r="AC248" i="11"/>
  <c r="AD248" i="11" s="1"/>
  <c r="L248" i="11"/>
  <c r="J248" i="11"/>
  <c r="K248" i="11" s="1"/>
  <c r="O248" i="11" s="1"/>
  <c r="I248" i="11"/>
  <c r="H248" i="11"/>
  <c r="CA158" i="11" s="1"/>
  <c r="G248" i="11"/>
  <c r="AG247" i="11"/>
  <c r="AC247" i="11"/>
  <c r="AD247" i="11" s="1"/>
  <c r="L247" i="11"/>
  <c r="J247" i="11"/>
  <c r="K247" i="11" s="1"/>
  <c r="I247" i="11"/>
  <c r="H247" i="11"/>
  <c r="G247" i="11"/>
  <c r="BZ157" i="11" s="1"/>
  <c r="AG246" i="11"/>
  <c r="AC246" i="11"/>
  <c r="AD246" i="11" s="1"/>
  <c r="L246" i="11"/>
  <c r="J246" i="11"/>
  <c r="K246" i="11" s="1"/>
  <c r="O246" i="11" s="1"/>
  <c r="I246" i="11"/>
  <c r="H246" i="11"/>
  <c r="G246" i="11"/>
  <c r="AG245" i="11"/>
  <c r="AC245" i="11"/>
  <c r="AD245" i="11" s="1"/>
  <c r="L245" i="11"/>
  <c r="J245" i="11"/>
  <c r="K245" i="11" s="1"/>
  <c r="I245" i="11"/>
  <c r="H245" i="11"/>
  <c r="G245" i="11"/>
  <c r="AG244" i="11"/>
  <c r="AC244" i="11"/>
  <c r="AD244" i="11" s="1"/>
  <c r="L244" i="11"/>
  <c r="J244" i="11"/>
  <c r="K244" i="11" s="1"/>
  <c r="O244" i="11" s="1"/>
  <c r="I244" i="11"/>
  <c r="H244" i="11"/>
  <c r="G244" i="11"/>
  <c r="AG243" i="11"/>
  <c r="AC243" i="11"/>
  <c r="AD243" i="11" s="1"/>
  <c r="L243" i="11"/>
  <c r="J243" i="11"/>
  <c r="K243" i="11" s="1"/>
  <c r="I243" i="11"/>
  <c r="H243" i="11"/>
  <c r="G243" i="11"/>
  <c r="AG242" i="11"/>
  <c r="AC242" i="11"/>
  <c r="AD242" i="11" s="1"/>
  <c r="L242" i="11"/>
  <c r="J242" i="11"/>
  <c r="K242" i="11" s="1"/>
  <c r="O242" i="11" s="1"/>
  <c r="I242" i="11"/>
  <c r="H242" i="11"/>
  <c r="G242" i="11"/>
  <c r="AG241" i="11"/>
  <c r="AC241" i="11"/>
  <c r="AD241" i="11" s="1"/>
  <c r="L241" i="11"/>
  <c r="J241" i="11"/>
  <c r="K241" i="11" s="1"/>
  <c r="I241" i="11"/>
  <c r="H241" i="11"/>
  <c r="G241" i="11"/>
  <c r="AG240" i="11"/>
  <c r="AC240" i="11"/>
  <c r="AD240" i="11" s="1"/>
  <c r="L240" i="11"/>
  <c r="J240" i="11"/>
  <c r="K240" i="11" s="1"/>
  <c r="O240" i="11" s="1"/>
  <c r="I240" i="11"/>
  <c r="H240" i="11"/>
  <c r="G240" i="11"/>
  <c r="AG239" i="11"/>
  <c r="AC239" i="11"/>
  <c r="AD239" i="11" s="1"/>
  <c r="L239" i="11"/>
  <c r="J239" i="11"/>
  <c r="K239" i="11" s="1"/>
  <c r="I239" i="11"/>
  <c r="H239" i="11"/>
  <c r="G239" i="11"/>
  <c r="AG238" i="11"/>
  <c r="AC238" i="11"/>
  <c r="AD238" i="11" s="1"/>
  <c r="L238" i="11"/>
  <c r="J238" i="11"/>
  <c r="K238" i="11" s="1"/>
  <c r="O238" i="11" s="1"/>
  <c r="I238" i="11"/>
  <c r="H238" i="11"/>
  <c r="G238" i="11"/>
  <c r="AG237" i="11"/>
  <c r="AC237" i="11"/>
  <c r="AD237" i="11" s="1"/>
  <c r="L237" i="11"/>
  <c r="J237" i="11"/>
  <c r="K237" i="11" s="1"/>
  <c r="I237" i="11"/>
  <c r="H237" i="11"/>
  <c r="G237" i="11"/>
  <c r="AG236" i="11"/>
  <c r="AC236" i="11"/>
  <c r="AD236" i="11" s="1"/>
  <c r="L236" i="11"/>
  <c r="J236" i="11"/>
  <c r="K236" i="11" s="1"/>
  <c r="O236" i="11" s="1"/>
  <c r="I236" i="11"/>
  <c r="H236" i="11"/>
  <c r="CA125" i="11" s="1"/>
  <c r="G236" i="11"/>
  <c r="AG235" i="11"/>
  <c r="AC235" i="11"/>
  <c r="AD235" i="11" s="1"/>
  <c r="L235" i="11"/>
  <c r="J235" i="11"/>
  <c r="K235" i="11" s="1"/>
  <c r="I235" i="11"/>
  <c r="H235" i="11"/>
  <c r="G235" i="11"/>
  <c r="BZ154" i="11" s="1"/>
  <c r="AG234" i="11"/>
  <c r="AC234" i="11"/>
  <c r="AD234" i="11" s="1"/>
  <c r="L234" i="11"/>
  <c r="J234" i="11"/>
  <c r="K234" i="11" s="1"/>
  <c r="O234" i="11" s="1"/>
  <c r="CB153" i="11" s="1"/>
  <c r="I234" i="11"/>
  <c r="H234" i="11"/>
  <c r="G234" i="11"/>
  <c r="AG233" i="11"/>
  <c r="AC233" i="11"/>
  <c r="AD233" i="11" s="1"/>
  <c r="L233" i="11"/>
  <c r="J233" i="11"/>
  <c r="K233" i="11" s="1"/>
  <c r="I233" i="11"/>
  <c r="H233" i="11"/>
  <c r="G233" i="11"/>
  <c r="AG232" i="11"/>
  <c r="AC232" i="11"/>
  <c r="AD232" i="11" s="1"/>
  <c r="L232" i="11"/>
  <c r="J232" i="11"/>
  <c r="K232" i="11" s="1"/>
  <c r="O232" i="11" s="1"/>
  <c r="I232" i="11"/>
  <c r="H232" i="11"/>
  <c r="CA123" i="11" s="1"/>
  <c r="G232" i="11"/>
  <c r="AG231" i="11"/>
  <c r="AC231" i="11"/>
  <c r="AD231" i="11" s="1"/>
  <c r="L231" i="11"/>
  <c r="J231" i="11"/>
  <c r="K231" i="11" s="1"/>
  <c r="I231" i="11"/>
  <c r="H231" i="11"/>
  <c r="G231" i="11"/>
  <c r="AG230" i="11"/>
  <c r="AC230" i="11"/>
  <c r="AD230" i="11" s="1"/>
  <c r="L230" i="11"/>
  <c r="K230" i="11"/>
  <c r="O230" i="11" s="1"/>
  <c r="J230" i="11"/>
  <c r="I230" i="11"/>
  <c r="H230" i="11"/>
  <c r="G230" i="11"/>
  <c r="AG229" i="11"/>
  <c r="AC229" i="11"/>
  <c r="AD229" i="11" s="1"/>
  <c r="L229" i="11"/>
  <c r="J229" i="11"/>
  <c r="K229" i="11" s="1"/>
  <c r="I229" i="11"/>
  <c r="H229" i="11"/>
  <c r="G229" i="11"/>
  <c r="BZ139" i="11" s="1"/>
  <c r="AG228" i="11"/>
  <c r="AC228" i="11"/>
  <c r="AD228" i="11" s="1"/>
  <c r="L228" i="11"/>
  <c r="J228" i="11"/>
  <c r="K228" i="11" s="1"/>
  <c r="O228" i="11" s="1"/>
  <c r="CB138" i="11" s="1"/>
  <c r="I228" i="11"/>
  <c r="H228" i="11"/>
  <c r="G228" i="11"/>
  <c r="AG227" i="11"/>
  <c r="AC227" i="11"/>
  <c r="AD227" i="11" s="1"/>
  <c r="L227" i="11"/>
  <c r="J227" i="11"/>
  <c r="K227" i="11" s="1"/>
  <c r="I227" i="11"/>
  <c r="H227" i="11"/>
  <c r="G227" i="11"/>
  <c r="AG226" i="11"/>
  <c r="AC226" i="11"/>
  <c r="AD226" i="11" s="1"/>
  <c r="L226" i="11"/>
  <c r="J226" i="11"/>
  <c r="K226" i="11" s="1"/>
  <c r="O226" i="11" s="1"/>
  <c r="CB148" i="11" s="1"/>
  <c r="I226" i="11"/>
  <c r="H226" i="11"/>
  <c r="CA148" i="11" s="1"/>
  <c r="G226" i="11"/>
  <c r="AG225" i="11"/>
  <c r="AC225" i="11"/>
  <c r="AD225" i="11" s="1"/>
  <c r="L225" i="11"/>
  <c r="J225" i="11"/>
  <c r="K225" i="11" s="1"/>
  <c r="I225" i="11"/>
  <c r="H225" i="11"/>
  <c r="G225" i="11"/>
  <c r="BZ137" i="11" s="1"/>
  <c r="AG224" i="11"/>
  <c r="AC224" i="11"/>
  <c r="AD224" i="11" s="1"/>
  <c r="L224" i="11"/>
  <c r="J224" i="11"/>
  <c r="K224" i="11" s="1"/>
  <c r="I224" i="11"/>
  <c r="H224" i="11"/>
  <c r="G224" i="11"/>
  <c r="AG223" i="11"/>
  <c r="AC223" i="11"/>
  <c r="AD223" i="11" s="1"/>
  <c r="L223" i="11"/>
  <c r="J223" i="11"/>
  <c r="K223" i="11" s="1"/>
  <c r="I223" i="11"/>
  <c r="H223" i="11"/>
  <c r="G223" i="11"/>
  <c r="AG222" i="11"/>
  <c r="AC222" i="11"/>
  <c r="AD222" i="11" s="1"/>
  <c r="L222" i="11"/>
  <c r="J222" i="11"/>
  <c r="K222" i="11" s="1"/>
  <c r="I222" i="11"/>
  <c r="H222" i="11"/>
  <c r="G222" i="11"/>
  <c r="AG221" i="11"/>
  <c r="AC221" i="11"/>
  <c r="AD221" i="11" s="1"/>
  <c r="L221" i="11"/>
  <c r="J221" i="11"/>
  <c r="K221" i="11" s="1"/>
  <c r="I221" i="11"/>
  <c r="H221" i="11"/>
  <c r="G221" i="11"/>
  <c r="AG220" i="11"/>
  <c r="AC220" i="11"/>
  <c r="AD220" i="11" s="1"/>
  <c r="L220" i="11"/>
  <c r="J220" i="11"/>
  <c r="K220" i="11" s="1"/>
  <c r="I220" i="11"/>
  <c r="H220" i="11"/>
  <c r="G220" i="11"/>
  <c r="AG219" i="11"/>
  <c r="AC219" i="11"/>
  <c r="AD219" i="11" s="1"/>
  <c r="L219" i="11"/>
  <c r="J219" i="11"/>
  <c r="K219" i="11" s="1"/>
  <c r="I219" i="11"/>
  <c r="H219" i="11"/>
  <c r="G219" i="11"/>
  <c r="AG218" i="11"/>
  <c r="AC218" i="11"/>
  <c r="AD218" i="11" s="1"/>
  <c r="L218" i="11"/>
  <c r="J218" i="11"/>
  <c r="K218" i="11" s="1"/>
  <c r="I218" i="11"/>
  <c r="H218" i="11"/>
  <c r="G218" i="11"/>
  <c r="AG217" i="11"/>
  <c r="AC217" i="11"/>
  <c r="AD217" i="11" s="1"/>
  <c r="L217" i="11"/>
  <c r="J217" i="11"/>
  <c r="K217" i="11" s="1"/>
  <c r="I217" i="11"/>
  <c r="H217" i="11"/>
  <c r="G217" i="11"/>
  <c r="AG216" i="11"/>
  <c r="AC216" i="11"/>
  <c r="AD216" i="11" s="1"/>
  <c r="L216" i="11"/>
  <c r="J216" i="11"/>
  <c r="K216" i="11" s="1"/>
  <c r="I216" i="11"/>
  <c r="H216" i="11"/>
  <c r="G216" i="11"/>
  <c r="AG215" i="11"/>
  <c r="AC215" i="11"/>
  <c r="AD215" i="11" s="1"/>
  <c r="L215" i="11"/>
  <c r="J215" i="11"/>
  <c r="K215" i="11" s="1"/>
  <c r="I215" i="11"/>
  <c r="H215" i="11"/>
  <c r="G215" i="11"/>
  <c r="AG214" i="11"/>
  <c r="AC214" i="11"/>
  <c r="AD214" i="11" s="1"/>
  <c r="L214" i="11"/>
  <c r="J214" i="11"/>
  <c r="K214" i="11" s="1"/>
  <c r="I214" i="11"/>
  <c r="H214" i="11"/>
  <c r="G214" i="11"/>
  <c r="AG213" i="11"/>
  <c r="AC213" i="11"/>
  <c r="AD213" i="11" s="1"/>
  <c r="L213" i="11"/>
  <c r="J213" i="11"/>
  <c r="K213" i="11" s="1"/>
  <c r="I213" i="11"/>
  <c r="H213" i="11"/>
  <c r="G213" i="11"/>
  <c r="AG212" i="11"/>
  <c r="AC212" i="11"/>
  <c r="AD212" i="11" s="1"/>
  <c r="L212" i="11"/>
  <c r="J212" i="11"/>
  <c r="K212" i="11" s="1"/>
  <c r="I212" i="11"/>
  <c r="H212" i="11"/>
  <c r="G212" i="11"/>
  <c r="AG211" i="11"/>
  <c r="AC211" i="11"/>
  <c r="AD211" i="11" s="1"/>
  <c r="L211" i="11"/>
  <c r="J211" i="11"/>
  <c r="K211" i="11" s="1"/>
  <c r="O211" i="11" s="1"/>
  <c r="CB121" i="11" s="1"/>
  <c r="I211" i="11"/>
  <c r="H211" i="11"/>
  <c r="G211" i="11"/>
  <c r="AG210" i="11"/>
  <c r="AC210" i="11"/>
  <c r="AD210" i="11" s="1"/>
  <c r="L210" i="11"/>
  <c r="J210" i="11"/>
  <c r="K210" i="11" s="1"/>
  <c r="O210" i="11" s="1"/>
  <c r="CB120" i="11" s="1"/>
  <c r="I210" i="11"/>
  <c r="H210" i="11"/>
  <c r="G210" i="11"/>
  <c r="AG209" i="11"/>
  <c r="AC209" i="11"/>
  <c r="AD209" i="11" s="1"/>
  <c r="L209" i="11"/>
  <c r="J209" i="11"/>
  <c r="K209" i="11" s="1"/>
  <c r="I209" i="11"/>
  <c r="H209" i="11"/>
  <c r="G209" i="11"/>
  <c r="AG208" i="11"/>
  <c r="AC208" i="11"/>
  <c r="AD208" i="11" s="1"/>
  <c r="L208" i="11"/>
  <c r="J208" i="11"/>
  <c r="K208" i="11" s="1"/>
  <c r="I208" i="11"/>
  <c r="H208" i="11"/>
  <c r="G208" i="11"/>
  <c r="AG207" i="11"/>
  <c r="AC207" i="11"/>
  <c r="AD207" i="11" s="1"/>
  <c r="L207" i="11"/>
  <c r="J207" i="11"/>
  <c r="K207" i="11" s="1"/>
  <c r="I207" i="11"/>
  <c r="H207" i="11"/>
  <c r="G207" i="11"/>
  <c r="AG206" i="11"/>
  <c r="AC206" i="11"/>
  <c r="AD206" i="11" s="1"/>
  <c r="L206" i="11"/>
  <c r="J206" i="11"/>
  <c r="K206" i="11" s="1"/>
  <c r="I206" i="11"/>
  <c r="H206" i="11"/>
  <c r="G206" i="11"/>
  <c r="AG205" i="11"/>
  <c r="AC205" i="11"/>
  <c r="AD205" i="11" s="1"/>
  <c r="L205" i="11"/>
  <c r="J205" i="11"/>
  <c r="K205" i="11" s="1"/>
  <c r="I205" i="11"/>
  <c r="H205" i="11"/>
  <c r="G205" i="11"/>
  <c r="BZ155" i="11" s="1"/>
  <c r="AG204" i="11"/>
  <c r="AC204" i="11"/>
  <c r="AD204" i="11" s="1"/>
  <c r="L204" i="11"/>
  <c r="J204" i="11"/>
  <c r="K204" i="11" s="1"/>
  <c r="I204" i="11"/>
  <c r="H204" i="11"/>
  <c r="G204" i="11"/>
  <c r="AG203" i="11"/>
  <c r="AC203" i="11"/>
  <c r="AD203" i="11" s="1"/>
  <c r="L203" i="11"/>
  <c r="J203" i="11"/>
  <c r="K203" i="11" s="1"/>
  <c r="I203" i="11"/>
  <c r="H203" i="11"/>
  <c r="G203" i="11"/>
  <c r="AG202" i="11"/>
  <c r="AC202" i="11"/>
  <c r="AD202" i="11" s="1"/>
  <c r="L202" i="11"/>
  <c r="J202" i="11"/>
  <c r="K202" i="11" s="1"/>
  <c r="I202" i="11"/>
  <c r="H202" i="11"/>
  <c r="G202" i="11"/>
  <c r="AG201" i="11"/>
  <c r="AC201" i="11"/>
  <c r="AD201" i="11" s="1"/>
  <c r="L201" i="11"/>
  <c r="J201" i="11"/>
  <c r="K201" i="11" s="1"/>
  <c r="I201" i="11"/>
  <c r="H201" i="11"/>
  <c r="G201" i="11"/>
  <c r="AG200" i="11"/>
  <c r="AC200" i="11"/>
  <c r="AD200" i="11" s="1"/>
  <c r="L200" i="11"/>
  <c r="J200" i="11"/>
  <c r="K200" i="11" s="1"/>
  <c r="I200" i="11"/>
  <c r="H200" i="11"/>
  <c r="G200" i="11"/>
  <c r="AG199" i="11"/>
  <c r="AC199" i="11"/>
  <c r="AD199" i="11" s="1"/>
  <c r="L199" i="11"/>
  <c r="J199" i="11"/>
  <c r="K199" i="11" s="1"/>
  <c r="I199" i="11"/>
  <c r="H199" i="11"/>
  <c r="G199" i="11"/>
  <c r="AG198" i="11"/>
  <c r="AC198" i="11"/>
  <c r="AD198" i="11" s="1"/>
  <c r="L198" i="11"/>
  <c r="J198" i="11"/>
  <c r="K198" i="11" s="1"/>
  <c r="I198" i="11"/>
  <c r="H198" i="11"/>
  <c r="G198" i="11"/>
  <c r="AG197" i="11"/>
  <c r="AC197" i="11"/>
  <c r="AD197" i="11" s="1"/>
  <c r="L197" i="11"/>
  <c r="J197" i="11"/>
  <c r="K197" i="11" s="1"/>
  <c r="I197" i="11"/>
  <c r="H197" i="11"/>
  <c r="G197" i="11"/>
  <c r="AG196" i="11"/>
  <c r="AC196" i="11"/>
  <c r="AD196" i="11" s="1"/>
  <c r="L196" i="11"/>
  <c r="J196" i="11"/>
  <c r="K196" i="11" s="1"/>
  <c r="I196" i="11"/>
  <c r="H196" i="11"/>
  <c r="G196" i="11"/>
  <c r="AG195" i="11"/>
  <c r="AC195" i="11"/>
  <c r="AD195" i="11" s="1"/>
  <c r="L195" i="11"/>
  <c r="J195" i="11"/>
  <c r="K195" i="11" s="1"/>
  <c r="I195" i="11"/>
  <c r="H195" i="11"/>
  <c r="G195" i="11"/>
  <c r="AG194" i="11"/>
  <c r="AC194" i="11"/>
  <c r="AD194" i="11" s="1"/>
  <c r="L194" i="11"/>
  <c r="J194" i="11"/>
  <c r="K194" i="11" s="1"/>
  <c r="I194" i="11"/>
  <c r="H194" i="11"/>
  <c r="CA114" i="11" s="1"/>
  <c r="G194" i="11"/>
  <c r="AG193" i="11"/>
  <c r="AC193" i="11"/>
  <c r="AD193" i="11" s="1"/>
  <c r="L193" i="11"/>
  <c r="J193" i="11"/>
  <c r="K193" i="11" s="1"/>
  <c r="I193" i="11"/>
  <c r="H193" i="11"/>
  <c r="G193" i="11"/>
  <c r="BZ113" i="11" s="1"/>
  <c r="AG192" i="11"/>
  <c r="AC192" i="11"/>
  <c r="AD192" i="11" s="1"/>
  <c r="L192" i="11"/>
  <c r="J192" i="11"/>
  <c r="K192" i="11" s="1"/>
  <c r="I192" i="11"/>
  <c r="H192" i="11"/>
  <c r="G192" i="11"/>
  <c r="AG191" i="11"/>
  <c r="AC191" i="11"/>
  <c r="AD191" i="11" s="1"/>
  <c r="L191" i="11"/>
  <c r="J191" i="11"/>
  <c r="K191" i="11" s="1"/>
  <c r="I191" i="11"/>
  <c r="H191" i="11"/>
  <c r="G191" i="11"/>
  <c r="AG190" i="11"/>
  <c r="AC190" i="11"/>
  <c r="AD190" i="11" s="1"/>
  <c r="L190" i="11"/>
  <c r="J190" i="11"/>
  <c r="K190" i="11" s="1"/>
  <c r="I190" i="11"/>
  <c r="H190" i="11"/>
  <c r="CA110" i="11" s="1"/>
  <c r="G190" i="11"/>
  <c r="AG189" i="11"/>
  <c r="AC189" i="11"/>
  <c r="AD189" i="11" s="1"/>
  <c r="L189" i="11"/>
  <c r="J189" i="11"/>
  <c r="K189" i="11" s="1"/>
  <c r="I189" i="11"/>
  <c r="H189" i="11"/>
  <c r="G189" i="11"/>
  <c r="BZ152" i="11" s="1"/>
  <c r="AG188" i="11"/>
  <c r="AC188" i="11"/>
  <c r="AD188" i="11" s="1"/>
  <c r="L188" i="11"/>
  <c r="J188" i="11"/>
  <c r="K188" i="11" s="1"/>
  <c r="I188" i="11"/>
  <c r="H188" i="11"/>
  <c r="G188" i="11"/>
  <c r="AG187" i="11"/>
  <c r="AC187" i="11"/>
  <c r="AD187" i="11" s="1"/>
  <c r="L187" i="11"/>
  <c r="J187" i="11"/>
  <c r="K187" i="11" s="1"/>
  <c r="I187" i="11"/>
  <c r="H187" i="11"/>
  <c r="CA135" i="11" s="1"/>
  <c r="G187" i="11"/>
  <c r="AG186" i="11"/>
  <c r="AC186" i="11"/>
  <c r="AD186" i="11" s="1"/>
  <c r="L186" i="11"/>
  <c r="J186" i="11"/>
  <c r="K186" i="11" s="1"/>
  <c r="I186" i="11"/>
  <c r="H186" i="11"/>
  <c r="CA134" i="11" s="1"/>
  <c r="G186" i="11"/>
  <c r="BZ134" i="11" s="1"/>
  <c r="AG185" i="11"/>
  <c r="AC185" i="11"/>
  <c r="AD185" i="11" s="1"/>
  <c r="L185" i="11"/>
  <c r="J185" i="11"/>
  <c r="K185" i="11" s="1"/>
  <c r="I185" i="11"/>
  <c r="H185" i="11"/>
  <c r="CA133" i="11" s="1"/>
  <c r="G185" i="11"/>
  <c r="BZ133" i="11" s="1"/>
  <c r="AG184" i="11"/>
  <c r="AC184" i="11"/>
  <c r="AD184" i="11" s="1"/>
  <c r="L184" i="11"/>
  <c r="J184" i="11"/>
  <c r="K184" i="11" s="1"/>
  <c r="I184" i="11"/>
  <c r="H184" i="11"/>
  <c r="G184" i="11"/>
  <c r="BZ132" i="11" s="1"/>
  <c r="AG183" i="11"/>
  <c r="AC183" i="11"/>
  <c r="AD183" i="11" s="1"/>
  <c r="L183" i="11"/>
  <c r="J183" i="11"/>
  <c r="K183" i="11" s="1"/>
  <c r="I183" i="11"/>
  <c r="H183" i="11"/>
  <c r="CA131" i="11" s="1"/>
  <c r="G183" i="11"/>
  <c r="AG182" i="11"/>
  <c r="AC182" i="11"/>
  <c r="AD182" i="11" s="1"/>
  <c r="L182" i="11"/>
  <c r="J182" i="11"/>
  <c r="K182" i="11" s="1"/>
  <c r="I182" i="11"/>
  <c r="H182" i="11"/>
  <c r="CA130" i="11" s="1"/>
  <c r="G182" i="11"/>
  <c r="BZ130" i="11" s="1"/>
  <c r="AG181" i="11"/>
  <c r="AC181" i="11"/>
  <c r="AD181" i="11" s="1"/>
  <c r="L181" i="11"/>
  <c r="J181" i="11"/>
  <c r="K181" i="11" s="1"/>
  <c r="I181" i="11"/>
  <c r="H181" i="11"/>
  <c r="CA147" i="11" s="1"/>
  <c r="G181" i="11"/>
  <c r="BZ147" i="11" s="1"/>
  <c r="CH180" i="11"/>
  <c r="AG180" i="11"/>
  <c r="AC180" i="11"/>
  <c r="AD180" i="11" s="1"/>
  <c r="L180" i="11"/>
  <c r="J180" i="11"/>
  <c r="K180" i="11" s="1"/>
  <c r="I180" i="11"/>
  <c r="H180" i="11"/>
  <c r="G180" i="11"/>
  <c r="BZ150" i="11" s="1"/>
  <c r="CA179" i="11"/>
  <c r="BZ179" i="11"/>
  <c r="BY179" i="11"/>
  <c r="BX179" i="11"/>
  <c r="AG179" i="11"/>
  <c r="AC179" i="11"/>
  <c r="AD179" i="11" s="1"/>
  <c r="L179" i="11"/>
  <c r="J179" i="11"/>
  <c r="K179" i="11" s="1"/>
  <c r="O179" i="11" s="1"/>
  <c r="BU53" i="11" s="1"/>
  <c r="I179" i="11"/>
  <c r="H179" i="11"/>
  <c r="CA146" i="11" s="1"/>
  <c r="G179" i="11"/>
  <c r="BZ146" i="11" s="1"/>
  <c r="CA178" i="11"/>
  <c r="BZ178" i="11"/>
  <c r="BY178" i="11"/>
  <c r="BX178" i="11"/>
  <c r="AG178" i="11"/>
  <c r="AC178" i="11"/>
  <c r="AD178" i="11" s="1"/>
  <c r="L178" i="11"/>
  <c r="J178" i="11"/>
  <c r="K178" i="11" s="1"/>
  <c r="I178" i="11"/>
  <c r="H178" i="11"/>
  <c r="G178" i="11"/>
  <c r="BZ109" i="11" s="1"/>
  <c r="CB177" i="11"/>
  <c r="BZ177" i="11"/>
  <c r="BY177" i="11"/>
  <c r="BX177" i="11"/>
  <c r="AG177" i="11"/>
  <c r="AC177" i="11"/>
  <c r="AD177" i="11" s="1"/>
  <c r="L177" i="11"/>
  <c r="J177" i="11"/>
  <c r="K177" i="11" s="1"/>
  <c r="I177" i="11"/>
  <c r="H177" i="11"/>
  <c r="G177" i="11"/>
  <c r="BZ108" i="11" s="1"/>
  <c r="CA176" i="11"/>
  <c r="BY176" i="11"/>
  <c r="BX176" i="11"/>
  <c r="AG176" i="11"/>
  <c r="AD176" i="11"/>
  <c r="AC176" i="11"/>
  <c r="L176" i="11"/>
  <c r="J176" i="11"/>
  <c r="K176" i="11" s="1"/>
  <c r="I176" i="11"/>
  <c r="H176" i="11"/>
  <c r="G176" i="11"/>
  <c r="BZ107" i="11" s="1"/>
  <c r="BZ175" i="11"/>
  <c r="BY175" i="11"/>
  <c r="BX175" i="11"/>
  <c r="AG175" i="11"/>
  <c r="AC175" i="11"/>
  <c r="AD175" i="11" s="1"/>
  <c r="L175" i="11"/>
  <c r="J175" i="11"/>
  <c r="K175" i="11" s="1"/>
  <c r="O175" i="11" s="1"/>
  <c r="CB106" i="11" s="1"/>
  <c r="I175" i="11"/>
  <c r="H175" i="11"/>
  <c r="G175" i="11"/>
  <c r="CA174" i="11"/>
  <c r="BY174" i="11"/>
  <c r="BX174" i="11"/>
  <c r="AG174" i="11"/>
  <c r="AC174" i="11"/>
  <c r="AD174" i="11" s="1"/>
  <c r="L174" i="11"/>
  <c r="J174" i="11"/>
  <c r="K174" i="11" s="1"/>
  <c r="I174" i="11"/>
  <c r="H174" i="11"/>
  <c r="G174" i="11"/>
  <c r="CA173" i="11"/>
  <c r="BZ173" i="11"/>
  <c r="BY173" i="11"/>
  <c r="BX173" i="11"/>
  <c r="AG173" i="11"/>
  <c r="AC173" i="11"/>
  <c r="AD173" i="11" s="1"/>
  <c r="L173" i="11"/>
  <c r="J173" i="11"/>
  <c r="K173" i="11" s="1"/>
  <c r="I173" i="11"/>
  <c r="H173" i="11"/>
  <c r="CA104" i="11" s="1"/>
  <c r="G173" i="11"/>
  <c r="CA172" i="11"/>
  <c r="BZ172" i="11"/>
  <c r="BY172" i="11"/>
  <c r="BX172" i="11"/>
  <c r="AG172" i="11"/>
  <c r="AC172" i="11"/>
  <c r="AD172" i="11" s="1"/>
  <c r="L172" i="11"/>
  <c r="J172" i="11"/>
  <c r="K172" i="11" s="1"/>
  <c r="I172" i="11"/>
  <c r="H172" i="11"/>
  <c r="G172" i="11"/>
  <c r="CA171" i="11"/>
  <c r="BY171" i="11"/>
  <c r="BX171" i="11"/>
  <c r="AG171" i="11"/>
  <c r="AC171" i="11"/>
  <c r="AD171" i="11" s="1"/>
  <c r="L171" i="11"/>
  <c r="J171" i="11"/>
  <c r="K171" i="11" s="1"/>
  <c r="I171" i="11"/>
  <c r="H171" i="11"/>
  <c r="CA145" i="11" s="1"/>
  <c r="G171" i="11"/>
  <c r="BZ145" i="11" s="1"/>
  <c r="CA170" i="11"/>
  <c r="BZ170" i="11"/>
  <c r="BY170" i="11"/>
  <c r="BX170" i="11"/>
  <c r="AG170" i="11"/>
  <c r="AC170" i="11"/>
  <c r="AD170" i="11" s="1"/>
  <c r="L170" i="11"/>
  <c r="J170" i="11"/>
  <c r="K170" i="11" s="1"/>
  <c r="I170" i="11"/>
  <c r="H170" i="11"/>
  <c r="CA144" i="11" s="1"/>
  <c r="G170" i="11"/>
  <c r="CB169" i="11"/>
  <c r="BZ169" i="11"/>
  <c r="BY169" i="11"/>
  <c r="BX169" i="11"/>
  <c r="AG169" i="11"/>
  <c r="AC169" i="11"/>
  <c r="AD169" i="11" s="1"/>
  <c r="L169" i="11"/>
  <c r="J169" i="11"/>
  <c r="K169" i="11" s="1"/>
  <c r="I169" i="11"/>
  <c r="H169" i="11"/>
  <c r="G169" i="11"/>
  <c r="CA168" i="11"/>
  <c r="BY168" i="11"/>
  <c r="BX168" i="11"/>
  <c r="AG168" i="11"/>
  <c r="AC168" i="11"/>
  <c r="AD168" i="11" s="1"/>
  <c r="L168" i="11"/>
  <c r="J168" i="11"/>
  <c r="K168" i="11" s="1"/>
  <c r="I168" i="11"/>
  <c r="H168" i="11"/>
  <c r="G168" i="11"/>
  <c r="CA167" i="11"/>
  <c r="BZ167" i="11"/>
  <c r="BY167" i="11"/>
  <c r="BX167" i="11"/>
  <c r="AG167" i="11"/>
  <c r="AC167" i="11"/>
  <c r="AD167" i="11" s="1"/>
  <c r="L167" i="11"/>
  <c r="J167" i="11"/>
  <c r="K167" i="11" s="1"/>
  <c r="I167" i="11"/>
  <c r="H167" i="11"/>
  <c r="G167" i="11"/>
  <c r="CA166" i="11"/>
  <c r="BZ166" i="11"/>
  <c r="BY166" i="11"/>
  <c r="BX166" i="11"/>
  <c r="AG166" i="11"/>
  <c r="AC166" i="11"/>
  <c r="AD166" i="11" s="1"/>
  <c r="L166" i="11"/>
  <c r="J166" i="11"/>
  <c r="K166" i="11" s="1"/>
  <c r="I166" i="11"/>
  <c r="H166" i="11"/>
  <c r="G166" i="11"/>
  <c r="CB165" i="11"/>
  <c r="BZ165" i="11"/>
  <c r="BY165" i="11"/>
  <c r="BX165" i="11"/>
  <c r="AG165" i="11"/>
  <c r="AC165" i="11"/>
  <c r="AD165" i="11" s="1"/>
  <c r="L165" i="11"/>
  <c r="J165" i="11"/>
  <c r="K165" i="11" s="1"/>
  <c r="I165" i="11"/>
  <c r="H165" i="11"/>
  <c r="CA81" i="11" s="1"/>
  <c r="G165" i="11"/>
  <c r="CA164" i="11"/>
  <c r="BY164" i="11"/>
  <c r="BX164" i="11"/>
  <c r="AG164" i="11"/>
  <c r="AC164" i="11"/>
  <c r="AD164" i="11" s="1"/>
  <c r="L164" i="11"/>
  <c r="J164" i="11"/>
  <c r="K164" i="11" s="1"/>
  <c r="I164" i="11"/>
  <c r="H164" i="11"/>
  <c r="G164" i="11"/>
  <c r="BZ80" i="11" s="1"/>
  <c r="CA163" i="11"/>
  <c r="BZ163" i="11"/>
  <c r="BY163" i="11"/>
  <c r="BX163" i="11"/>
  <c r="AG163" i="11"/>
  <c r="AC163" i="11"/>
  <c r="AD163" i="11" s="1"/>
  <c r="L163" i="11"/>
  <c r="J163" i="11"/>
  <c r="K163" i="11" s="1"/>
  <c r="I163" i="11"/>
  <c r="H163" i="11"/>
  <c r="G163" i="11"/>
  <c r="CA162" i="11"/>
  <c r="BZ162" i="11"/>
  <c r="BY162" i="11"/>
  <c r="BX162" i="11"/>
  <c r="AG162" i="11"/>
  <c r="AC162" i="11"/>
  <c r="AD162" i="11" s="1"/>
  <c r="L162" i="11"/>
  <c r="J162" i="11"/>
  <c r="K162" i="11" s="1"/>
  <c r="I162" i="11"/>
  <c r="H162" i="11"/>
  <c r="G162" i="11"/>
  <c r="CA161" i="11"/>
  <c r="BZ161" i="11"/>
  <c r="BY161" i="11"/>
  <c r="BX161" i="11"/>
  <c r="AG161" i="11"/>
  <c r="AC161" i="11"/>
  <c r="AD161" i="11" s="1"/>
  <c r="L161" i="11"/>
  <c r="J161" i="11"/>
  <c r="K161" i="11" s="1"/>
  <c r="I161" i="11"/>
  <c r="H161" i="11"/>
  <c r="G161" i="11"/>
  <c r="CA160" i="11"/>
  <c r="BZ160" i="11"/>
  <c r="BY160" i="11"/>
  <c r="BX160" i="11"/>
  <c r="AG160" i="11"/>
  <c r="AC160" i="11"/>
  <c r="AD160" i="11" s="1"/>
  <c r="L160" i="11"/>
  <c r="J160" i="11"/>
  <c r="K160" i="11" s="1"/>
  <c r="I160" i="11"/>
  <c r="H160" i="11"/>
  <c r="G160" i="11"/>
  <c r="CA159" i="11"/>
  <c r="BZ159" i="11"/>
  <c r="BY159" i="11"/>
  <c r="BX159" i="11"/>
  <c r="AG159" i="11"/>
  <c r="AC159" i="11"/>
  <c r="AD159" i="11" s="1"/>
  <c r="L159" i="11"/>
  <c r="J159" i="11"/>
  <c r="K159" i="11" s="1"/>
  <c r="I159" i="11"/>
  <c r="H159" i="11"/>
  <c r="G159" i="11"/>
  <c r="CB158" i="11"/>
  <c r="BZ158" i="11"/>
  <c r="BY158" i="11"/>
  <c r="BX158" i="11"/>
  <c r="AG158" i="11"/>
  <c r="AC158" i="11"/>
  <c r="AD158" i="11" s="1"/>
  <c r="L158" i="11"/>
  <c r="J158" i="11"/>
  <c r="K158" i="11" s="1"/>
  <c r="O158" i="11" s="1"/>
  <c r="I158" i="11"/>
  <c r="H158" i="11"/>
  <c r="G158" i="11"/>
  <c r="CA157" i="11"/>
  <c r="BY157" i="11"/>
  <c r="BX157" i="11"/>
  <c r="AG157" i="11"/>
  <c r="AC157" i="11"/>
  <c r="AD157" i="11" s="1"/>
  <c r="L157" i="11"/>
  <c r="J157" i="11"/>
  <c r="K157" i="11" s="1"/>
  <c r="I157" i="11"/>
  <c r="H157" i="11"/>
  <c r="G157" i="11"/>
  <c r="CA156" i="11"/>
  <c r="BZ156" i="11"/>
  <c r="BY156" i="11"/>
  <c r="BX156" i="11"/>
  <c r="AG156" i="11"/>
  <c r="AC156" i="11"/>
  <c r="AD156" i="11" s="1"/>
  <c r="L156" i="11"/>
  <c r="J156" i="11"/>
  <c r="K156" i="11" s="1"/>
  <c r="O156" i="11" s="1"/>
  <c r="I156" i="11"/>
  <c r="H156" i="11"/>
  <c r="G156" i="11"/>
  <c r="CA155" i="11"/>
  <c r="BY155" i="11"/>
  <c r="BX155" i="11"/>
  <c r="AG155" i="11"/>
  <c r="AC155" i="11"/>
  <c r="AD155" i="11" s="1"/>
  <c r="L155" i="11"/>
  <c r="J155" i="11"/>
  <c r="K155" i="11" s="1"/>
  <c r="I155" i="11"/>
  <c r="H155" i="11"/>
  <c r="CA129" i="11" s="1"/>
  <c r="G155" i="11"/>
  <c r="CA154" i="11"/>
  <c r="BY154" i="11"/>
  <c r="BX154" i="11"/>
  <c r="AG154" i="11"/>
  <c r="AC154" i="11"/>
  <c r="AD154" i="11" s="1"/>
  <c r="L154" i="11"/>
  <c r="J154" i="11"/>
  <c r="K154" i="11" s="1"/>
  <c r="O154" i="11" s="1"/>
  <c r="CB79" i="11" s="1"/>
  <c r="I154" i="11"/>
  <c r="H154" i="11"/>
  <c r="CA79" i="11" s="1"/>
  <c r="G154" i="11"/>
  <c r="CA153" i="11"/>
  <c r="BZ153" i="11"/>
  <c r="BY153" i="11"/>
  <c r="BX153" i="11"/>
  <c r="AG153" i="11"/>
  <c r="AC153" i="11"/>
  <c r="AD153" i="11" s="1"/>
  <c r="L153" i="11"/>
  <c r="J153" i="11"/>
  <c r="K153" i="11" s="1"/>
  <c r="O153" i="11" s="1"/>
  <c r="CB78" i="11" s="1"/>
  <c r="I153" i="11"/>
  <c r="H153" i="11"/>
  <c r="CA78" i="11" s="1"/>
  <c r="G153" i="11"/>
  <c r="CA152" i="11"/>
  <c r="BY152" i="11"/>
  <c r="BX152" i="11"/>
  <c r="AG152" i="11"/>
  <c r="AC152" i="11"/>
  <c r="AD152" i="11" s="1"/>
  <c r="L152" i="11"/>
  <c r="J152" i="11"/>
  <c r="K152" i="11" s="1"/>
  <c r="I152" i="11"/>
  <c r="H152" i="11"/>
  <c r="G152" i="11"/>
  <c r="BZ77" i="11" s="1"/>
  <c r="CA151" i="11"/>
  <c r="BZ151" i="11"/>
  <c r="BY151" i="11"/>
  <c r="BX151" i="11"/>
  <c r="AG151" i="11"/>
  <c r="AC151" i="11"/>
  <c r="AD151" i="11" s="1"/>
  <c r="L151" i="11"/>
  <c r="J151" i="11"/>
  <c r="K151" i="11" s="1"/>
  <c r="I151" i="11"/>
  <c r="H151" i="11"/>
  <c r="G151" i="11"/>
  <c r="CA150" i="11"/>
  <c r="BY150" i="11"/>
  <c r="BX150" i="11"/>
  <c r="AG150" i="11"/>
  <c r="AC150" i="11"/>
  <c r="AD150" i="11" s="1"/>
  <c r="L150" i="11"/>
  <c r="J150" i="11"/>
  <c r="K150" i="11" s="1"/>
  <c r="I150" i="11"/>
  <c r="H150" i="11"/>
  <c r="CA75" i="11" s="1"/>
  <c r="G150" i="11"/>
  <c r="CA149" i="11"/>
  <c r="BZ149" i="11"/>
  <c r="BY149" i="11"/>
  <c r="BX149" i="11"/>
  <c r="AG149" i="11"/>
  <c r="AC149" i="11"/>
  <c r="AD149" i="11" s="1"/>
  <c r="L149" i="11"/>
  <c r="J149" i="11"/>
  <c r="K149" i="11" s="1"/>
  <c r="I149" i="11"/>
  <c r="H149" i="11"/>
  <c r="G149" i="11"/>
  <c r="BZ148" i="11"/>
  <c r="BY148" i="11"/>
  <c r="BX148" i="11"/>
  <c r="AG148" i="11"/>
  <c r="AC148" i="11"/>
  <c r="AD148" i="11" s="1"/>
  <c r="L148" i="11"/>
  <c r="J148" i="11"/>
  <c r="K148" i="11" s="1"/>
  <c r="I148" i="11"/>
  <c r="H148" i="11"/>
  <c r="CA143" i="11" s="1"/>
  <c r="G148" i="11"/>
  <c r="BZ143" i="11" s="1"/>
  <c r="BY147" i="11"/>
  <c r="BX147" i="11"/>
  <c r="AG147" i="11"/>
  <c r="AC147" i="11"/>
  <c r="AD147" i="11" s="1"/>
  <c r="L147" i="11"/>
  <c r="J147" i="11"/>
  <c r="K147" i="11" s="1"/>
  <c r="I147" i="11"/>
  <c r="H147" i="11"/>
  <c r="CA103" i="11" s="1"/>
  <c r="G147" i="11"/>
  <c r="BZ103" i="11" s="1"/>
  <c r="BY146" i="11"/>
  <c r="BX146" i="11"/>
  <c r="AG146" i="11"/>
  <c r="AC146" i="11"/>
  <c r="AD146" i="11" s="1"/>
  <c r="L146" i="11"/>
  <c r="J146" i="11"/>
  <c r="K146" i="11" s="1"/>
  <c r="I146" i="11"/>
  <c r="H146" i="11"/>
  <c r="G146" i="11"/>
  <c r="BZ102" i="11" s="1"/>
  <c r="BY145" i="11"/>
  <c r="BX145" i="11"/>
  <c r="AG145" i="11"/>
  <c r="AC145" i="11"/>
  <c r="AD145" i="11" s="1"/>
  <c r="L145" i="11"/>
  <c r="J145" i="11"/>
  <c r="K145" i="11" s="1"/>
  <c r="I145" i="11"/>
  <c r="H145" i="11"/>
  <c r="G145" i="11"/>
  <c r="BZ101" i="11" s="1"/>
  <c r="BZ144" i="11"/>
  <c r="BY144" i="11"/>
  <c r="BX144" i="11"/>
  <c r="AG144" i="11"/>
  <c r="AC144" i="11"/>
  <c r="AD144" i="11" s="1"/>
  <c r="L144" i="11"/>
  <c r="J144" i="11"/>
  <c r="K144" i="11" s="1"/>
  <c r="I144" i="11"/>
  <c r="H144" i="11"/>
  <c r="G144" i="11"/>
  <c r="BY143" i="11"/>
  <c r="BX143" i="11"/>
  <c r="AG143" i="11"/>
  <c r="AC143" i="11"/>
  <c r="AD143" i="11" s="1"/>
  <c r="L143" i="11"/>
  <c r="J143" i="11"/>
  <c r="K143" i="11" s="1"/>
  <c r="I143" i="11"/>
  <c r="H143" i="11"/>
  <c r="G143" i="11"/>
  <c r="BZ99" i="11" s="1"/>
  <c r="BY142" i="11"/>
  <c r="BX142" i="11"/>
  <c r="AG142" i="11"/>
  <c r="AC142" i="11"/>
  <c r="AD142" i="11" s="1"/>
  <c r="L142" i="11"/>
  <c r="J142" i="11"/>
  <c r="K142" i="11" s="1"/>
  <c r="I142" i="11"/>
  <c r="H142" i="11"/>
  <c r="G142" i="11"/>
  <c r="BY141" i="11"/>
  <c r="BX141" i="11"/>
  <c r="AG141" i="11"/>
  <c r="AC141" i="11"/>
  <c r="AD141" i="11" s="1"/>
  <c r="L141" i="11"/>
  <c r="J141" i="11"/>
  <c r="K141" i="11" s="1"/>
  <c r="I141" i="11"/>
  <c r="H141" i="11"/>
  <c r="G141" i="11"/>
  <c r="BY140" i="11"/>
  <c r="BX140" i="11"/>
  <c r="AG140" i="11"/>
  <c r="AC140" i="11"/>
  <c r="AD140" i="11" s="1"/>
  <c r="L140" i="11"/>
  <c r="J140" i="11"/>
  <c r="K140" i="11" s="1"/>
  <c r="O140" i="11" s="1"/>
  <c r="I140" i="11"/>
  <c r="H140" i="11"/>
  <c r="G140" i="11"/>
  <c r="CA139" i="11"/>
  <c r="BY139" i="11"/>
  <c r="BX139" i="11"/>
  <c r="AG139" i="11"/>
  <c r="AC139" i="11"/>
  <c r="AD139" i="11" s="1"/>
  <c r="L139" i="11"/>
  <c r="J139" i="11"/>
  <c r="K139" i="11" s="1"/>
  <c r="I139" i="11"/>
  <c r="H139" i="11"/>
  <c r="G139" i="11"/>
  <c r="CA138" i="11"/>
  <c r="BZ138" i="11"/>
  <c r="BY138" i="11"/>
  <c r="BX138" i="11"/>
  <c r="AG138" i="11"/>
  <c r="AC138" i="11"/>
  <c r="AD138" i="11" s="1"/>
  <c r="L138" i="11"/>
  <c r="J138" i="11"/>
  <c r="K138" i="11" s="1"/>
  <c r="O138" i="11" s="1"/>
  <c r="I138" i="11"/>
  <c r="H138" i="11"/>
  <c r="G138" i="11"/>
  <c r="CA137" i="11"/>
  <c r="BY137" i="11"/>
  <c r="BX137" i="11"/>
  <c r="AG137" i="11"/>
  <c r="AC137" i="11"/>
  <c r="AD137" i="11" s="1"/>
  <c r="L137" i="11"/>
  <c r="J137" i="11"/>
  <c r="K137" i="11" s="1"/>
  <c r="I137" i="11"/>
  <c r="H137" i="11"/>
  <c r="G137" i="11"/>
  <c r="CA136" i="11"/>
  <c r="BZ136" i="11"/>
  <c r="BY136" i="11"/>
  <c r="BX136" i="11"/>
  <c r="AG136" i="11"/>
  <c r="AC136" i="11"/>
  <c r="AD136" i="11" s="1"/>
  <c r="L136" i="11"/>
  <c r="J136" i="11"/>
  <c r="K136" i="11" s="1"/>
  <c r="O136" i="11" s="1"/>
  <c r="I136" i="11"/>
  <c r="H136" i="11"/>
  <c r="G136" i="11"/>
  <c r="BZ135" i="11"/>
  <c r="BY135" i="11"/>
  <c r="BX135" i="11"/>
  <c r="AG135" i="11"/>
  <c r="AC135" i="11"/>
  <c r="AD135" i="11" s="1"/>
  <c r="L135" i="11"/>
  <c r="J135" i="11"/>
  <c r="K135" i="11" s="1"/>
  <c r="I135" i="11"/>
  <c r="H135" i="11"/>
  <c r="G135" i="11"/>
  <c r="BY134" i="11"/>
  <c r="BX134" i="11"/>
  <c r="AG134" i="11"/>
  <c r="AC134" i="11"/>
  <c r="AD134" i="11" s="1"/>
  <c r="L134" i="11"/>
  <c r="J134" i="11"/>
  <c r="K134" i="11" s="1"/>
  <c r="I134" i="11"/>
  <c r="H134" i="11"/>
  <c r="G134" i="11"/>
  <c r="BY133" i="11"/>
  <c r="BX133" i="11"/>
  <c r="AG133" i="11"/>
  <c r="AC133" i="11"/>
  <c r="AD133" i="11" s="1"/>
  <c r="L133" i="11"/>
  <c r="J133" i="11"/>
  <c r="K133" i="11" s="1"/>
  <c r="I133" i="11"/>
  <c r="H133" i="11"/>
  <c r="G133" i="11"/>
  <c r="CA132" i="11"/>
  <c r="BY132" i="11"/>
  <c r="BX132" i="11"/>
  <c r="AG132" i="11"/>
  <c r="AC132" i="11"/>
  <c r="AD132" i="11" s="1"/>
  <c r="L132" i="11"/>
  <c r="J132" i="11"/>
  <c r="K132" i="11" s="1"/>
  <c r="I132" i="11"/>
  <c r="H132" i="11"/>
  <c r="G132" i="11"/>
  <c r="BZ131" i="11"/>
  <c r="BY131" i="11"/>
  <c r="BX131" i="11"/>
  <c r="AG131" i="11"/>
  <c r="AC131" i="11"/>
  <c r="AD131" i="11" s="1"/>
  <c r="L131" i="11"/>
  <c r="J131" i="11"/>
  <c r="K131" i="11" s="1"/>
  <c r="I131" i="11"/>
  <c r="H131" i="11"/>
  <c r="G131" i="11"/>
  <c r="BY130" i="11"/>
  <c r="BX130" i="11"/>
  <c r="AG130" i="11"/>
  <c r="AC130" i="11"/>
  <c r="AD130" i="11" s="1"/>
  <c r="L130" i="11"/>
  <c r="J130" i="11"/>
  <c r="K130" i="11" s="1"/>
  <c r="O130" i="11" s="1"/>
  <c r="CB73" i="11" s="1"/>
  <c r="I130" i="11"/>
  <c r="H130" i="11"/>
  <c r="G130" i="11"/>
  <c r="BZ129" i="11"/>
  <c r="BY129" i="11"/>
  <c r="BX129" i="11"/>
  <c r="AG129" i="11"/>
  <c r="AC129" i="11"/>
  <c r="AD129" i="11" s="1"/>
  <c r="L129" i="11"/>
  <c r="J129" i="11"/>
  <c r="K129" i="11" s="1"/>
  <c r="I129" i="11"/>
  <c r="H129" i="11"/>
  <c r="CA72" i="11" s="1"/>
  <c r="G129" i="11"/>
  <c r="BZ72" i="11" s="1"/>
  <c r="BY128" i="11"/>
  <c r="BX128" i="11"/>
  <c r="AG128" i="11"/>
  <c r="AC128" i="11"/>
  <c r="AD128" i="11" s="1"/>
  <c r="L128" i="11"/>
  <c r="J128" i="11"/>
  <c r="K128" i="11" s="1"/>
  <c r="I128" i="11"/>
  <c r="H128" i="11"/>
  <c r="CA71" i="11" s="1"/>
  <c r="G128" i="11"/>
  <c r="BZ71" i="11" s="1"/>
  <c r="BY127" i="11"/>
  <c r="BX127" i="11"/>
  <c r="AG127" i="11"/>
  <c r="AC127" i="11"/>
  <c r="AD127" i="11" s="1"/>
  <c r="L127" i="11"/>
  <c r="J127" i="11"/>
  <c r="K127" i="11" s="1"/>
  <c r="O127" i="11" s="1"/>
  <c r="CB70" i="11" s="1"/>
  <c r="I127" i="11"/>
  <c r="H127" i="11"/>
  <c r="G127" i="11"/>
  <c r="CA126" i="11"/>
  <c r="BZ126" i="11"/>
  <c r="BY126" i="11"/>
  <c r="BX126" i="11"/>
  <c r="AG126" i="11"/>
  <c r="AC126" i="11"/>
  <c r="AD126" i="11" s="1"/>
  <c r="L126" i="11"/>
  <c r="J126" i="11"/>
  <c r="K126" i="11" s="1"/>
  <c r="I126" i="11"/>
  <c r="H126" i="11"/>
  <c r="CA142" i="11" s="1"/>
  <c r="G126" i="11"/>
  <c r="BZ142" i="11" s="1"/>
  <c r="CB125" i="11"/>
  <c r="BZ125" i="11"/>
  <c r="BY125" i="11"/>
  <c r="BX125" i="11"/>
  <c r="AG125" i="11"/>
  <c r="AC125" i="11"/>
  <c r="AD125" i="11" s="1"/>
  <c r="L125" i="11"/>
  <c r="J125" i="11"/>
  <c r="K125" i="11" s="1"/>
  <c r="I125" i="11"/>
  <c r="H125" i="11"/>
  <c r="G125" i="11"/>
  <c r="BZ69" i="11" s="1"/>
  <c r="CA124" i="11"/>
  <c r="BZ124" i="11"/>
  <c r="BY124" i="11"/>
  <c r="BX124" i="11"/>
  <c r="AG124" i="11"/>
  <c r="AC124" i="11"/>
  <c r="AD124" i="11" s="1"/>
  <c r="L124" i="11"/>
  <c r="J124" i="11"/>
  <c r="K124" i="11" s="1"/>
  <c r="I124" i="11"/>
  <c r="H124" i="11"/>
  <c r="G124" i="11"/>
  <c r="CB123" i="11"/>
  <c r="BZ123" i="11"/>
  <c r="BY123" i="11"/>
  <c r="BX123" i="11"/>
  <c r="AG123" i="11"/>
  <c r="AC123" i="11"/>
  <c r="AD123" i="11" s="1"/>
  <c r="L123" i="11"/>
  <c r="J123" i="11"/>
  <c r="K123" i="11" s="1"/>
  <c r="I123" i="11"/>
  <c r="H123" i="11"/>
  <c r="CA141" i="11" s="1"/>
  <c r="G123" i="11"/>
  <c r="BZ141" i="11" s="1"/>
  <c r="CA122" i="11"/>
  <c r="BZ122" i="11"/>
  <c r="BY122" i="11"/>
  <c r="BX122" i="11"/>
  <c r="AG122" i="11"/>
  <c r="AC122" i="11"/>
  <c r="AD122" i="11" s="1"/>
  <c r="L122" i="11"/>
  <c r="J122" i="11"/>
  <c r="K122" i="11" s="1"/>
  <c r="I122" i="11"/>
  <c r="H122" i="11"/>
  <c r="G122" i="11"/>
  <c r="BZ98" i="11" s="1"/>
  <c r="CA121" i="11"/>
  <c r="BZ121" i="11"/>
  <c r="BY121" i="11"/>
  <c r="BX121" i="11"/>
  <c r="AG121" i="11"/>
  <c r="AC121" i="11"/>
  <c r="AD121" i="11" s="1"/>
  <c r="L121" i="11"/>
  <c r="J121" i="11"/>
  <c r="K121" i="11" s="1"/>
  <c r="I121" i="11"/>
  <c r="H121" i="11"/>
  <c r="G121" i="11"/>
  <c r="BZ97" i="11" s="1"/>
  <c r="CA120" i="11"/>
  <c r="BZ120" i="11"/>
  <c r="BY120" i="11"/>
  <c r="BX120" i="11"/>
  <c r="AG120" i="11"/>
  <c r="AC120" i="11"/>
  <c r="AD120" i="11" s="1"/>
  <c r="L120" i="11"/>
  <c r="J120" i="11"/>
  <c r="K120" i="11" s="1"/>
  <c r="I120" i="11"/>
  <c r="H120" i="11"/>
  <c r="G120" i="11"/>
  <c r="CA119" i="11"/>
  <c r="BZ119" i="11"/>
  <c r="BY119" i="11"/>
  <c r="BX119" i="11"/>
  <c r="AG119" i="11"/>
  <c r="AC119" i="11"/>
  <c r="AD119" i="11" s="1"/>
  <c r="L119" i="11"/>
  <c r="J119" i="11"/>
  <c r="K119" i="11" s="1"/>
  <c r="I119" i="11"/>
  <c r="H119" i="11"/>
  <c r="CA95" i="11" s="1"/>
  <c r="G119" i="11"/>
  <c r="BZ95" i="11" s="1"/>
  <c r="CA118" i="11"/>
  <c r="BZ118" i="11"/>
  <c r="BY118" i="11"/>
  <c r="BX118" i="11"/>
  <c r="AG118" i="11"/>
  <c r="AC118" i="11"/>
  <c r="AD118" i="11" s="1"/>
  <c r="L118" i="11"/>
  <c r="J118" i="11"/>
  <c r="K118" i="11" s="1"/>
  <c r="I118" i="11"/>
  <c r="H118" i="11"/>
  <c r="G118" i="11"/>
  <c r="CA117" i="11"/>
  <c r="BZ117" i="11"/>
  <c r="BY117" i="11"/>
  <c r="BX117" i="11"/>
  <c r="AG117" i="11"/>
  <c r="AC117" i="11"/>
  <c r="AD117" i="11" s="1"/>
  <c r="L117" i="11"/>
  <c r="J117" i="11"/>
  <c r="K117" i="11" s="1"/>
  <c r="I117" i="11"/>
  <c r="H117" i="11"/>
  <c r="G117" i="11"/>
  <c r="CA116" i="11"/>
  <c r="BZ116" i="11"/>
  <c r="BY116" i="11"/>
  <c r="BX116" i="11"/>
  <c r="AG116" i="11"/>
  <c r="AC116" i="11"/>
  <c r="AD116" i="11" s="1"/>
  <c r="L116" i="11"/>
  <c r="J116" i="11"/>
  <c r="K116" i="11" s="1"/>
  <c r="I116" i="11"/>
  <c r="H116" i="11"/>
  <c r="CA140" i="11" s="1"/>
  <c r="G116" i="11"/>
  <c r="BZ140" i="11" s="1"/>
  <c r="CA115" i="11"/>
  <c r="BZ115" i="11"/>
  <c r="BY115" i="11"/>
  <c r="BX115" i="11"/>
  <c r="AG115" i="11"/>
  <c r="AC115" i="11"/>
  <c r="AD115" i="11" s="1"/>
  <c r="L115" i="11"/>
  <c r="J115" i="11"/>
  <c r="K115" i="11" s="1"/>
  <c r="I115" i="11"/>
  <c r="H115" i="11"/>
  <c r="G115" i="11"/>
  <c r="BZ114" i="11"/>
  <c r="BY114" i="11"/>
  <c r="BX114" i="11"/>
  <c r="AG114" i="11"/>
  <c r="AC114" i="11"/>
  <c r="AD114" i="11" s="1"/>
  <c r="L114" i="11"/>
  <c r="J114" i="11"/>
  <c r="K114" i="11" s="1"/>
  <c r="I114" i="11"/>
  <c r="H114" i="11"/>
  <c r="G114" i="11"/>
  <c r="CA113" i="11"/>
  <c r="BY113" i="11"/>
  <c r="BX113" i="11"/>
  <c r="AG113" i="11"/>
  <c r="AC113" i="11"/>
  <c r="AD113" i="11" s="1"/>
  <c r="L113" i="11"/>
  <c r="J113" i="11"/>
  <c r="K113" i="11" s="1"/>
  <c r="I113" i="11"/>
  <c r="H113" i="11"/>
  <c r="G113" i="11"/>
  <c r="CA112" i="11"/>
  <c r="BZ112" i="11"/>
  <c r="BY112" i="11"/>
  <c r="BX112" i="11"/>
  <c r="AG112" i="11"/>
  <c r="AC112" i="11"/>
  <c r="AD112" i="11" s="1"/>
  <c r="L112" i="11"/>
  <c r="J112" i="11"/>
  <c r="K112" i="11" s="1"/>
  <c r="I112" i="11"/>
  <c r="H112" i="11"/>
  <c r="G112" i="11"/>
  <c r="CA111" i="11"/>
  <c r="BZ111" i="11"/>
  <c r="BY111" i="11"/>
  <c r="BX111" i="11"/>
  <c r="AG111" i="11"/>
  <c r="AC111" i="11"/>
  <c r="AD111" i="11" s="1"/>
  <c r="L111" i="11"/>
  <c r="J111" i="11"/>
  <c r="K111" i="11" s="1"/>
  <c r="I111" i="11"/>
  <c r="H111" i="11"/>
  <c r="G111" i="11"/>
  <c r="BZ110" i="11"/>
  <c r="BY110" i="11"/>
  <c r="BX110" i="11"/>
  <c r="AG110" i="11"/>
  <c r="AC110" i="11"/>
  <c r="AD110" i="11" s="1"/>
  <c r="L110" i="11"/>
  <c r="J110" i="11"/>
  <c r="K110" i="11" s="1"/>
  <c r="I110" i="11"/>
  <c r="H110" i="11"/>
  <c r="CA128" i="11" s="1"/>
  <c r="G110" i="11"/>
  <c r="BZ128" i="11" s="1"/>
  <c r="CA109" i="11"/>
  <c r="BY109" i="11"/>
  <c r="BX109" i="11"/>
  <c r="AG109" i="11"/>
  <c r="AD109" i="11"/>
  <c r="AC109" i="11"/>
  <c r="L109" i="11"/>
  <c r="J109" i="11"/>
  <c r="K109" i="11" s="1"/>
  <c r="I109" i="11"/>
  <c r="H109" i="11"/>
  <c r="CA127" i="11" s="1"/>
  <c r="G109" i="11"/>
  <c r="BZ127" i="11" s="1"/>
  <c r="CA108" i="11"/>
  <c r="BY108" i="11"/>
  <c r="BX108" i="11"/>
  <c r="AG108" i="11"/>
  <c r="AC108" i="11"/>
  <c r="AD108" i="11" s="1"/>
  <c r="L108" i="11"/>
  <c r="J108" i="11"/>
  <c r="K108" i="11" s="1"/>
  <c r="O108" i="11" s="1"/>
  <c r="I108" i="11"/>
  <c r="H108" i="11"/>
  <c r="G108" i="11"/>
  <c r="CA107" i="11"/>
  <c r="BY107" i="11"/>
  <c r="BX107" i="11"/>
  <c r="AG107" i="11"/>
  <c r="AC107" i="11"/>
  <c r="AD107" i="11" s="1"/>
  <c r="L107" i="11"/>
  <c r="J107" i="11"/>
  <c r="K107" i="11" s="1"/>
  <c r="I107" i="11"/>
  <c r="H107" i="11"/>
  <c r="G107" i="11"/>
  <c r="CA106" i="11"/>
  <c r="BZ106" i="11"/>
  <c r="BY106" i="11"/>
  <c r="BX106" i="11"/>
  <c r="AG106" i="11"/>
  <c r="AC106" i="11"/>
  <c r="AD106" i="11" s="1"/>
  <c r="L106" i="11"/>
  <c r="K106" i="11"/>
  <c r="J106" i="11"/>
  <c r="I106" i="11"/>
  <c r="H106" i="11"/>
  <c r="G106" i="11"/>
  <c r="BZ68" i="11" s="1"/>
  <c r="CA105" i="11"/>
  <c r="BZ105" i="11"/>
  <c r="BY105" i="11"/>
  <c r="BX105" i="11"/>
  <c r="AG105" i="11"/>
  <c r="AC105" i="11"/>
  <c r="AD105" i="11" s="1"/>
  <c r="L105" i="11"/>
  <c r="J105" i="11"/>
  <c r="K105" i="11" s="1"/>
  <c r="I105" i="11"/>
  <c r="H105" i="11"/>
  <c r="CA67" i="11" s="1"/>
  <c r="G105" i="11"/>
  <c r="BZ104" i="11"/>
  <c r="BY104" i="11"/>
  <c r="BX104" i="11"/>
  <c r="AG104" i="11"/>
  <c r="AC104" i="11"/>
  <c r="AD104" i="11" s="1"/>
  <c r="L104" i="11"/>
  <c r="K104" i="11"/>
  <c r="O104" i="11" s="1"/>
  <c r="J104" i="11"/>
  <c r="I104" i="11"/>
  <c r="H104" i="11"/>
  <c r="G104" i="11"/>
  <c r="BZ66" i="11" s="1"/>
  <c r="BY103" i="11"/>
  <c r="BX103" i="11"/>
  <c r="AG103" i="11"/>
  <c r="AC103" i="11"/>
  <c r="AD103" i="11" s="1"/>
  <c r="L103" i="11"/>
  <c r="J103" i="11"/>
  <c r="K103" i="11" s="1"/>
  <c r="I103" i="11"/>
  <c r="H103" i="11"/>
  <c r="CA65" i="11" s="1"/>
  <c r="G103" i="11"/>
  <c r="BZ65" i="11" s="1"/>
  <c r="CA102" i="11"/>
  <c r="BY102" i="11"/>
  <c r="BX102" i="11"/>
  <c r="AG102" i="11"/>
  <c r="AC102" i="11"/>
  <c r="AD102" i="11" s="1"/>
  <c r="L102" i="11"/>
  <c r="J102" i="11"/>
  <c r="K102" i="11" s="1"/>
  <c r="I102" i="11"/>
  <c r="H102" i="11"/>
  <c r="G102" i="11"/>
  <c r="BZ90" i="11" s="1"/>
  <c r="CA101" i="11"/>
  <c r="BY101" i="11"/>
  <c r="BX101" i="11"/>
  <c r="AG101" i="11"/>
  <c r="AC101" i="11"/>
  <c r="AD101" i="11" s="1"/>
  <c r="L101" i="11"/>
  <c r="J101" i="11"/>
  <c r="K101" i="11" s="1"/>
  <c r="I101" i="11"/>
  <c r="H101" i="11"/>
  <c r="G101" i="11"/>
  <c r="CA100" i="11"/>
  <c r="BZ100" i="11"/>
  <c r="BY100" i="11"/>
  <c r="BX100" i="11"/>
  <c r="AG100" i="11"/>
  <c r="AC100" i="11"/>
  <c r="AD100" i="11" s="1"/>
  <c r="L100" i="11"/>
  <c r="J100" i="11"/>
  <c r="K100" i="11" s="1"/>
  <c r="I100" i="11"/>
  <c r="H100" i="11"/>
  <c r="G100" i="11"/>
  <c r="CA99" i="11"/>
  <c r="BY99" i="11"/>
  <c r="BX99" i="11"/>
  <c r="AG99" i="11"/>
  <c r="AC99" i="11"/>
  <c r="AD99" i="11" s="1"/>
  <c r="L99" i="11"/>
  <c r="J99" i="11"/>
  <c r="K99" i="11" s="1"/>
  <c r="I99" i="11"/>
  <c r="H99" i="11"/>
  <c r="G99" i="11"/>
  <c r="CA98" i="11"/>
  <c r="BY98" i="11"/>
  <c r="BX98" i="11"/>
  <c r="AG98" i="11"/>
  <c r="AC98" i="11"/>
  <c r="AD98" i="11" s="1"/>
  <c r="L98" i="11"/>
  <c r="J98" i="11"/>
  <c r="K98" i="11" s="1"/>
  <c r="I98" i="11"/>
  <c r="H98" i="11"/>
  <c r="G98" i="11"/>
  <c r="CA97" i="11"/>
  <c r="BY97" i="11"/>
  <c r="BX97" i="11"/>
  <c r="AG97" i="11"/>
  <c r="AC97" i="11"/>
  <c r="AD97" i="11" s="1"/>
  <c r="L97" i="11"/>
  <c r="J97" i="11"/>
  <c r="K97" i="11" s="1"/>
  <c r="I97" i="11"/>
  <c r="H97" i="11"/>
  <c r="G97" i="11"/>
  <c r="CA96" i="11"/>
  <c r="BZ96" i="11"/>
  <c r="BY96" i="11"/>
  <c r="BX96" i="11"/>
  <c r="AG96" i="11"/>
  <c r="AC96" i="11"/>
  <c r="AD96" i="11" s="1"/>
  <c r="L96" i="11"/>
  <c r="J96" i="11"/>
  <c r="K96" i="11" s="1"/>
  <c r="I96" i="11"/>
  <c r="H96" i="11"/>
  <c r="G96" i="11"/>
  <c r="BY95" i="11"/>
  <c r="BX95" i="11"/>
  <c r="AG95" i="11"/>
  <c r="AC95" i="11"/>
  <c r="AD95" i="11" s="1"/>
  <c r="L95" i="11"/>
  <c r="J95" i="11"/>
  <c r="K95" i="11" s="1"/>
  <c r="I95" i="11"/>
  <c r="H95" i="11"/>
  <c r="G95" i="11"/>
  <c r="BY94" i="11"/>
  <c r="BX94" i="11"/>
  <c r="AG94" i="11"/>
  <c r="AC94" i="11"/>
  <c r="AD94" i="11" s="1"/>
  <c r="L94" i="11"/>
  <c r="J94" i="11"/>
  <c r="K94" i="11" s="1"/>
  <c r="I94" i="11"/>
  <c r="H94" i="11"/>
  <c r="G94" i="11"/>
  <c r="BY93" i="11"/>
  <c r="BX93" i="11"/>
  <c r="AG93" i="11"/>
  <c r="AC93" i="11"/>
  <c r="AD93" i="11" s="1"/>
  <c r="L93" i="11"/>
  <c r="J93" i="11"/>
  <c r="K93" i="11" s="1"/>
  <c r="I93" i="11"/>
  <c r="H93" i="11"/>
  <c r="G93" i="11"/>
  <c r="AG92" i="11"/>
  <c r="AC92" i="11"/>
  <c r="AD92" i="11" s="1"/>
  <c r="L92" i="11"/>
  <c r="J92" i="11"/>
  <c r="K92" i="11" s="1"/>
  <c r="I92" i="11"/>
  <c r="H92" i="11"/>
  <c r="G92" i="11"/>
  <c r="BY91" i="11"/>
  <c r="BX91" i="11"/>
  <c r="AG91" i="11"/>
  <c r="AC91" i="11"/>
  <c r="AD91" i="11" s="1"/>
  <c r="L91" i="11"/>
  <c r="J91" i="11"/>
  <c r="K91" i="11" s="1"/>
  <c r="I91" i="11"/>
  <c r="H91" i="11"/>
  <c r="G91" i="11"/>
  <c r="CA90" i="11"/>
  <c r="BY90" i="11"/>
  <c r="BX90" i="11"/>
  <c r="AG90" i="11"/>
  <c r="AC90" i="11"/>
  <c r="AD90" i="11" s="1"/>
  <c r="L90" i="11"/>
  <c r="J90" i="11"/>
  <c r="K90" i="11" s="1"/>
  <c r="I90" i="11"/>
  <c r="H90" i="11"/>
  <c r="G90" i="11"/>
  <c r="CA89" i="11"/>
  <c r="BZ89" i="11"/>
  <c r="BY89" i="11"/>
  <c r="BX89" i="11"/>
  <c r="AG89" i="11"/>
  <c r="AC89" i="11"/>
  <c r="AD89" i="11" s="1"/>
  <c r="L89" i="11"/>
  <c r="J89" i="11"/>
  <c r="K89" i="11" s="1"/>
  <c r="I89" i="11"/>
  <c r="H89" i="11"/>
  <c r="CA57" i="11" s="1"/>
  <c r="G89" i="11"/>
  <c r="BY88" i="11"/>
  <c r="BX88" i="11"/>
  <c r="AG88" i="11"/>
  <c r="AC88" i="11"/>
  <c r="AD88" i="11" s="1"/>
  <c r="L88" i="11"/>
  <c r="J88" i="11"/>
  <c r="K88" i="11" s="1"/>
  <c r="I88" i="11"/>
  <c r="H88" i="11"/>
  <c r="G88" i="11"/>
  <c r="BZ56" i="11" s="1"/>
  <c r="BY87" i="11"/>
  <c r="BX87" i="11"/>
  <c r="AG87" i="11"/>
  <c r="AC87" i="11"/>
  <c r="AD87" i="11" s="1"/>
  <c r="L87" i="11"/>
  <c r="J87" i="11"/>
  <c r="K87" i="11" s="1"/>
  <c r="I87" i="11"/>
  <c r="H87" i="11"/>
  <c r="CA88" i="11" s="1"/>
  <c r="G87" i="11"/>
  <c r="BZ88" i="11" s="1"/>
  <c r="BY86" i="11"/>
  <c r="BX86" i="11"/>
  <c r="AG86" i="11"/>
  <c r="AC86" i="11"/>
  <c r="AD86" i="11" s="1"/>
  <c r="L86" i="11"/>
  <c r="J86" i="11"/>
  <c r="K86" i="11" s="1"/>
  <c r="I86" i="11"/>
  <c r="H86" i="11"/>
  <c r="CA55" i="11" s="1"/>
  <c r="G86" i="11"/>
  <c r="CA85" i="11"/>
  <c r="BZ85" i="11"/>
  <c r="BY85" i="11"/>
  <c r="BX85" i="11"/>
  <c r="AG85" i="11"/>
  <c r="AC85" i="11"/>
  <c r="AD85" i="11" s="1"/>
  <c r="L85" i="11"/>
  <c r="J85" i="11"/>
  <c r="K85" i="11" s="1"/>
  <c r="I85" i="11"/>
  <c r="H85" i="11"/>
  <c r="CA54" i="11" s="1"/>
  <c r="G85" i="11"/>
  <c r="BZ54" i="11" s="1"/>
  <c r="CA84" i="11"/>
  <c r="BZ84" i="11"/>
  <c r="BY84" i="11"/>
  <c r="BX84" i="11"/>
  <c r="AG84" i="11"/>
  <c r="AC84" i="11"/>
  <c r="AD84" i="11" s="1"/>
  <c r="L84" i="11"/>
  <c r="J84" i="11"/>
  <c r="K84" i="11" s="1"/>
  <c r="I84" i="11"/>
  <c r="H84" i="11"/>
  <c r="G84" i="11"/>
  <c r="BZ53" i="11" s="1"/>
  <c r="CA83" i="11"/>
  <c r="BZ83" i="11"/>
  <c r="BY83" i="11"/>
  <c r="BX83" i="11"/>
  <c r="AG83" i="11"/>
  <c r="AC83" i="11"/>
  <c r="AD83" i="11" s="1"/>
  <c r="L83" i="11"/>
  <c r="J83" i="11"/>
  <c r="K83" i="11" s="1"/>
  <c r="I83" i="11"/>
  <c r="H83" i="11"/>
  <c r="G83" i="11"/>
  <c r="CA82" i="11"/>
  <c r="BZ82" i="11"/>
  <c r="BY82" i="11"/>
  <c r="BX82" i="11"/>
  <c r="AG82" i="11"/>
  <c r="AC82" i="11"/>
  <c r="AD82" i="11" s="1"/>
  <c r="L82" i="11"/>
  <c r="J82" i="11"/>
  <c r="K82" i="11" s="1"/>
  <c r="I82" i="11"/>
  <c r="H82" i="11"/>
  <c r="G82" i="11"/>
  <c r="BZ81" i="11"/>
  <c r="BY81" i="11"/>
  <c r="BX81" i="11"/>
  <c r="AG81" i="11"/>
  <c r="AC81" i="11"/>
  <c r="AD81" i="11" s="1"/>
  <c r="L81" i="11"/>
  <c r="J81" i="11"/>
  <c r="K81" i="11" s="1"/>
  <c r="I81" i="11"/>
  <c r="H81" i="11"/>
  <c r="G81" i="11"/>
  <c r="CA80" i="11"/>
  <c r="BY80" i="11"/>
  <c r="BX80" i="11"/>
  <c r="AG80" i="11"/>
  <c r="AC80" i="11"/>
  <c r="AD80" i="11" s="1"/>
  <c r="L80" i="11"/>
  <c r="J80" i="11"/>
  <c r="K80" i="11" s="1"/>
  <c r="I80" i="11"/>
  <c r="H80" i="11"/>
  <c r="G80" i="11"/>
  <c r="BZ79" i="11"/>
  <c r="BY79" i="11"/>
  <c r="BX79" i="11"/>
  <c r="AG79" i="11"/>
  <c r="AD79" i="11"/>
  <c r="AC79" i="11"/>
  <c r="L79" i="11"/>
  <c r="J79" i="11"/>
  <c r="K79" i="11" s="1"/>
  <c r="I79" i="11"/>
  <c r="H79" i="11"/>
  <c r="G79" i="11"/>
  <c r="BZ78" i="11"/>
  <c r="BY78" i="11"/>
  <c r="BX78" i="11"/>
  <c r="AG78" i="11"/>
  <c r="AC78" i="11"/>
  <c r="AD78" i="11" s="1"/>
  <c r="L78" i="11"/>
  <c r="J78" i="11"/>
  <c r="K78" i="11" s="1"/>
  <c r="O78" i="11" s="1"/>
  <c r="I78" i="11"/>
  <c r="H78" i="11"/>
  <c r="G78" i="11"/>
  <c r="CA77" i="11"/>
  <c r="BY77" i="11"/>
  <c r="BX77" i="11"/>
  <c r="AG77" i="11"/>
  <c r="AC77" i="11"/>
  <c r="AD77" i="11" s="1"/>
  <c r="L77" i="11"/>
  <c r="J77" i="11"/>
  <c r="K77" i="11" s="1"/>
  <c r="I77" i="11"/>
  <c r="H77" i="11"/>
  <c r="G77" i="11"/>
  <c r="CA76" i="11"/>
  <c r="BZ76" i="11"/>
  <c r="BY76" i="11"/>
  <c r="BX76" i="11"/>
  <c r="AG76" i="11"/>
  <c r="AC76" i="11"/>
  <c r="AD76" i="11" s="1"/>
  <c r="L76" i="11"/>
  <c r="J76" i="11"/>
  <c r="K76" i="11" s="1"/>
  <c r="I76" i="11"/>
  <c r="H76" i="11"/>
  <c r="G76" i="11"/>
  <c r="BZ75" i="11"/>
  <c r="BY75" i="11"/>
  <c r="BX75" i="11"/>
  <c r="AG75" i="11"/>
  <c r="AC75" i="11"/>
  <c r="AD75" i="11" s="1"/>
  <c r="L75" i="11"/>
  <c r="J75" i="11"/>
  <c r="K75" i="11" s="1"/>
  <c r="I75" i="11"/>
  <c r="H75" i="11"/>
  <c r="G75" i="11"/>
  <c r="CA74" i="11"/>
  <c r="BZ74" i="11"/>
  <c r="BY74" i="11"/>
  <c r="BX74" i="11"/>
  <c r="AG74" i="11"/>
  <c r="AC74" i="11"/>
  <c r="AD74" i="11" s="1"/>
  <c r="L74" i="11"/>
  <c r="J74" i="11"/>
  <c r="K74" i="11" s="1"/>
  <c r="I74" i="11"/>
  <c r="H74" i="11"/>
  <c r="G74" i="11"/>
  <c r="CA73" i="11"/>
  <c r="BZ73" i="11"/>
  <c r="BY73" i="11"/>
  <c r="BX73" i="11"/>
  <c r="AG73" i="11"/>
  <c r="AC73" i="11"/>
  <c r="AD73" i="11" s="1"/>
  <c r="L73" i="11"/>
  <c r="J73" i="11"/>
  <c r="K73" i="11" s="1"/>
  <c r="I73" i="11"/>
  <c r="H73" i="11"/>
  <c r="G73" i="11"/>
  <c r="BY72" i="11"/>
  <c r="BX72" i="11"/>
  <c r="AG72" i="11"/>
  <c r="AC72" i="11"/>
  <c r="AD72" i="11" s="1"/>
  <c r="L72" i="11"/>
  <c r="J72" i="11"/>
  <c r="K72" i="11" s="1"/>
  <c r="I72" i="11"/>
  <c r="H72" i="11"/>
  <c r="CA51" i="11" s="1"/>
  <c r="G72" i="11"/>
  <c r="BZ51" i="11" s="1"/>
  <c r="BY71" i="11"/>
  <c r="BX71" i="11"/>
  <c r="AG71" i="11"/>
  <c r="AC71" i="11"/>
  <c r="AD71" i="11" s="1"/>
  <c r="L71" i="11"/>
  <c r="J71" i="11"/>
  <c r="K71" i="11" s="1"/>
  <c r="I71" i="11"/>
  <c r="H71" i="11"/>
  <c r="CA94" i="11" s="1"/>
  <c r="G71" i="11"/>
  <c r="BZ94" i="11" s="1"/>
  <c r="CA70" i="11"/>
  <c r="BZ70" i="11"/>
  <c r="BY70" i="11"/>
  <c r="BX70" i="11"/>
  <c r="AG70" i="11"/>
  <c r="AC70" i="11"/>
  <c r="AD70" i="11" s="1"/>
  <c r="L70" i="11"/>
  <c r="J70" i="11"/>
  <c r="K70" i="11" s="1"/>
  <c r="I70" i="11"/>
  <c r="H70" i="11"/>
  <c r="CA93" i="11" s="1"/>
  <c r="G70" i="11"/>
  <c r="BZ93" i="11" s="1"/>
  <c r="CA69" i="11"/>
  <c r="BY69" i="11"/>
  <c r="BX69" i="11"/>
  <c r="AG69" i="11"/>
  <c r="AC69" i="11"/>
  <c r="AD69" i="11" s="1"/>
  <c r="L69" i="11"/>
  <c r="J69" i="11"/>
  <c r="K69" i="11" s="1"/>
  <c r="I69" i="11"/>
  <c r="H69" i="11"/>
  <c r="CA50" i="11" s="1"/>
  <c r="G69" i="11"/>
  <c r="BZ50" i="11" s="1"/>
  <c r="CA68" i="11"/>
  <c r="BY68" i="11"/>
  <c r="BX68" i="11"/>
  <c r="AG68" i="11"/>
  <c r="AC68" i="11"/>
  <c r="AD68" i="11" s="1"/>
  <c r="L68" i="11"/>
  <c r="J68" i="11"/>
  <c r="K68" i="11" s="1"/>
  <c r="I68" i="11"/>
  <c r="H68" i="11"/>
  <c r="CA49" i="11" s="1"/>
  <c r="G68" i="11"/>
  <c r="BZ67" i="11"/>
  <c r="BY67" i="11"/>
  <c r="BX67" i="11"/>
  <c r="AG67" i="11"/>
  <c r="AC67" i="11"/>
  <c r="AD67" i="11" s="1"/>
  <c r="L67" i="11"/>
  <c r="J67" i="11"/>
  <c r="K67" i="11" s="1"/>
  <c r="I67" i="11"/>
  <c r="H67" i="11"/>
  <c r="CA48" i="11" s="1"/>
  <c r="G67" i="11"/>
  <c r="BZ48" i="11" s="1"/>
  <c r="CA66" i="11"/>
  <c r="BY66" i="11"/>
  <c r="BX66" i="11"/>
  <c r="AG66" i="11"/>
  <c r="AC66" i="11"/>
  <c r="AD66" i="11" s="1"/>
  <c r="L66" i="11"/>
  <c r="J66" i="11"/>
  <c r="K66" i="11" s="1"/>
  <c r="I66" i="11"/>
  <c r="H66" i="11"/>
  <c r="G66" i="11"/>
  <c r="BY65" i="11"/>
  <c r="BX65" i="11"/>
  <c r="AG65" i="11"/>
  <c r="AC65" i="11"/>
  <c r="AD65" i="11" s="1"/>
  <c r="L65" i="11"/>
  <c r="J65" i="11"/>
  <c r="K65" i="11" s="1"/>
  <c r="I65" i="11"/>
  <c r="H65" i="11"/>
  <c r="CA91" i="11" s="1"/>
  <c r="G65" i="11"/>
  <c r="BZ91" i="11" s="1"/>
  <c r="BY64" i="11"/>
  <c r="BX64" i="11"/>
  <c r="AG64" i="11"/>
  <c r="AC64" i="11"/>
  <c r="AD64" i="11" s="1"/>
  <c r="L64" i="11"/>
  <c r="J64" i="11"/>
  <c r="K64" i="11" s="1"/>
  <c r="I64" i="11"/>
  <c r="H64" i="11"/>
  <c r="CA64" i="11" s="1"/>
  <c r="G64" i="11"/>
  <c r="BZ64" i="11" s="1"/>
  <c r="BY63" i="11"/>
  <c r="BX63" i="11"/>
  <c r="BU63" i="11"/>
  <c r="AG63" i="11"/>
  <c r="AC63" i="11"/>
  <c r="AD63" i="11" s="1"/>
  <c r="L63" i="11"/>
  <c r="K63" i="11"/>
  <c r="J63" i="11"/>
  <c r="I63" i="11"/>
  <c r="H63" i="11"/>
  <c r="CA87" i="11" s="1"/>
  <c r="G63" i="11"/>
  <c r="BZ87" i="11" s="1"/>
  <c r="BY62" i="11"/>
  <c r="BX62" i="11"/>
  <c r="AG62" i="11"/>
  <c r="AC62" i="11"/>
  <c r="AD62" i="11" s="1"/>
  <c r="L62" i="11"/>
  <c r="J62" i="11"/>
  <c r="K62" i="11" s="1"/>
  <c r="I62" i="11"/>
  <c r="H62" i="11"/>
  <c r="CA86" i="11" s="1"/>
  <c r="G62" i="11"/>
  <c r="BZ86" i="11" s="1"/>
  <c r="BY61" i="11"/>
  <c r="BX61" i="11"/>
  <c r="AG61" i="11"/>
  <c r="AC61" i="11"/>
  <c r="AD61" i="11" s="1"/>
  <c r="L61" i="11"/>
  <c r="J61" i="11"/>
  <c r="K61" i="11" s="1"/>
  <c r="I61" i="11"/>
  <c r="H61" i="11"/>
  <c r="CA63" i="11" s="1"/>
  <c r="G61" i="11"/>
  <c r="BZ63" i="11" s="1"/>
  <c r="BU60" i="11"/>
  <c r="AG60" i="11"/>
  <c r="AC60" i="11"/>
  <c r="AD60" i="11" s="1"/>
  <c r="L60" i="11"/>
  <c r="J60" i="11"/>
  <c r="K60" i="11" s="1"/>
  <c r="I60" i="11"/>
  <c r="H60" i="11"/>
  <c r="CA62" i="11" s="1"/>
  <c r="G60" i="11"/>
  <c r="BZ62" i="11" s="1"/>
  <c r="BY59" i="11"/>
  <c r="BX59" i="11"/>
  <c r="AG59" i="11"/>
  <c r="AC59" i="11"/>
  <c r="AD59" i="11" s="1"/>
  <c r="L59" i="11"/>
  <c r="J59" i="11"/>
  <c r="K59" i="11" s="1"/>
  <c r="I59" i="11"/>
  <c r="H59" i="11"/>
  <c r="CA61" i="11" s="1"/>
  <c r="G59" i="11"/>
  <c r="BZ61" i="11" s="1"/>
  <c r="BY58" i="11"/>
  <c r="BX58" i="11"/>
  <c r="AG58" i="11"/>
  <c r="AC58" i="11"/>
  <c r="AD58" i="11" s="1"/>
  <c r="L58" i="11"/>
  <c r="J58" i="11"/>
  <c r="K58" i="11" s="1"/>
  <c r="I58" i="11"/>
  <c r="H58" i="11"/>
  <c r="CA59" i="11" s="1"/>
  <c r="G58" i="11"/>
  <c r="BZ59" i="11" s="1"/>
  <c r="BZ57" i="11"/>
  <c r="BY57" i="11"/>
  <c r="BX57" i="11"/>
  <c r="AG57" i="11"/>
  <c r="AC57" i="11"/>
  <c r="AD57" i="11" s="1"/>
  <c r="L57" i="11"/>
  <c r="J57" i="11"/>
  <c r="K57" i="11" s="1"/>
  <c r="I57" i="11"/>
  <c r="H57" i="11"/>
  <c r="G57" i="11"/>
  <c r="CA56" i="11"/>
  <c r="BY56" i="11"/>
  <c r="BX56" i="11"/>
  <c r="AG56" i="11"/>
  <c r="AC56" i="11"/>
  <c r="AD56" i="11" s="1"/>
  <c r="L56" i="11"/>
  <c r="J56" i="11"/>
  <c r="K56" i="11" s="1"/>
  <c r="I56" i="11"/>
  <c r="H56" i="11"/>
  <c r="G56" i="11"/>
  <c r="BZ55" i="11"/>
  <c r="BY55" i="11"/>
  <c r="BX55" i="11"/>
  <c r="AG55" i="11"/>
  <c r="AC55" i="11"/>
  <c r="AD55" i="11" s="1"/>
  <c r="L55" i="11"/>
  <c r="J55" i="11"/>
  <c r="K55" i="11" s="1"/>
  <c r="I55" i="11"/>
  <c r="H55" i="11"/>
  <c r="G55" i="11"/>
  <c r="BY54" i="11"/>
  <c r="BX54" i="11"/>
  <c r="AG54" i="11"/>
  <c r="AC54" i="11"/>
  <c r="AD54" i="11" s="1"/>
  <c r="L54" i="11"/>
  <c r="J54" i="11"/>
  <c r="K54" i="11" s="1"/>
  <c r="I54" i="11"/>
  <c r="H54" i="11"/>
  <c r="G54" i="11"/>
  <c r="CA53" i="11"/>
  <c r="BY53" i="11"/>
  <c r="BX53" i="11"/>
  <c r="AG53" i="11"/>
  <c r="AC53" i="11"/>
  <c r="AD53" i="11" s="1"/>
  <c r="L53" i="11"/>
  <c r="J53" i="11"/>
  <c r="K53" i="11" s="1"/>
  <c r="I53" i="11"/>
  <c r="H53" i="11"/>
  <c r="G53" i="11"/>
  <c r="CA52" i="11"/>
  <c r="BZ52" i="11"/>
  <c r="BY52" i="11"/>
  <c r="BX52" i="11"/>
  <c r="AG52" i="11"/>
  <c r="AC52" i="11"/>
  <c r="AD52" i="11" s="1"/>
  <c r="L52" i="11"/>
  <c r="J52" i="11"/>
  <c r="K52" i="11" s="1"/>
  <c r="I52" i="11"/>
  <c r="H52" i="11"/>
  <c r="G52" i="11"/>
  <c r="BY51" i="11"/>
  <c r="BX51" i="11"/>
  <c r="AG51" i="11"/>
  <c r="AC51" i="11"/>
  <c r="AD51" i="11" s="1"/>
  <c r="L51" i="11"/>
  <c r="J51" i="11"/>
  <c r="K51" i="11" s="1"/>
  <c r="I51" i="11"/>
  <c r="H51" i="11"/>
  <c r="G51" i="11"/>
  <c r="BY50" i="11"/>
  <c r="BX50" i="11"/>
  <c r="AG50" i="11"/>
  <c r="AC50" i="11"/>
  <c r="AD50" i="11" s="1"/>
  <c r="L50" i="11"/>
  <c r="J50" i="11"/>
  <c r="K50" i="11" s="1"/>
  <c r="I50" i="11"/>
  <c r="H50" i="11"/>
  <c r="G50" i="11"/>
  <c r="BZ49" i="11"/>
  <c r="BY49" i="11"/>
  <c r="BX49" i="11"/>
  <c r="AG49" i="11"/>
  <c r="AC49" i="11"/>
  <c r="AD49" i="11" s="1"/>
  <c r="L49" i="11"/>
  <c r="J49" i="11"/>
  <c r="K49" i="11" s="1"/>
  <c r="I49" i="11"/>
  <c r="H49" i="11"/>
  <c r="G49" i="11"/>
  <c r="BY48" i="11"/>
  <c r="BX48" i="11"/>
  <c r="AG48" i="11"/>
  <c r="AC48" i="11"/>
  <c r="AD48" i="11" s="1"/>
  <c r="L48" i="11"/>
  <c r="J48" i="11"/>
  <c r="K48" i="11" s="1"/>
  <c r="I48" i="11"/>
  <c r="H48" i="11"/>
  <c r="CA58" i="11" s="1"/>
  <c r="G48" i="11"/>
  <c r="BZ58" i="11" s="1"/>
  <c r="BY47" i="11"/>
  <c r="BX47" i="11"/>
  <c r="AG47" i="11"/>
  <c r="AC47" i="11"/>
  <c r="AD47" i="11" s="1"/>
  <c r="L47" i="11"/>
  <c r="J47" i="11"/>
  <c r="K47" i="11" s="1"/>
  <c r="I47" i="11"/>
  <c r="H47" i="11"/>
  <c r="CA47" i="11" s="1"/>
  <c r="G47" i="11"/>
  <c r="BZ47" i="11" s="1"/>
  <c r="BY46" i="11"/>
  <c r="BX46" i="11"/>
  <c r="AG46" i="11"/>
  <c r="AC46" i="11"/>
  <c r="AD46" i="11" s="1"/>
  <c r="L46" i="11"/>
  <c r="J46" i="11"/>
  <c r="K46" i="11" s="1"/>
  <c r="I46" i="11"/>
  <c r="H46" i="11"/>
  <c r="CA46" i="11" s="1"/>
  <c r="G46" i="11"/>
  <c r="BZ46" i="11" s="1"/>
  <c r="BY45" i="11"/>
  <c r="BX45" i="11"/>
  <c r="AG45" i="11"/>
  <c r="AC45" i="11"/>
  <c r="AD45" i="11" s="1"/>
  <c r="L45" i="11"/>
  <c r="J45" i="11"/>
  <c r="K45" i="11" s="1"/>
  <c r="I45" i="11"/>
  <c r="H45" i="11"/>
  <c r="CA45" i="11" s="1"/>
  <c r="G45" i="11"/>
  <c r="BZ45" i="11" s="1"/>
  <c r="BY44" i="11"/>
  <c r="BX44" i="11"/>
  <c r="AG44" i="11"/>
  <c r="AC44" i="11"/>
  <c r="AD44" i="11" s="1"/>
  <c r="L44" i="11"/>
  <c r="J44" i="11"/>
  <c r="K44" i="11" s="1"/>
  <c r="I44" i="11"/>
  <c r="H44" i="11"/>
  <c r="CA44" i="11" s="1"/>
  <c r="G44" i="11"/>
  <c r="BZ44" i="11" s="1"/>
  <c r="BY43" i="11"/>
  <c r="BX43" i="11"/>
  <c r="AG43" i="11"/>
  <c r="AC43" i="11"/>
  <c r="AD43" i="11" s="1"/>
  <c r="L43" i="11"/>
  <c r="J43" i="11"/>
  <c r="K43" i="11" s="1"/>
  <c r="I43" i="11"/>
  <c r="H43" i="11"/>
  <c r="CA43" i="11" s="1"/>
  <c r="G43" i="11"/>
  <c r="BZ43" i="11" s="1"/>
  <c r="BY42" i="11"/>
  <c r="BX42" i="11"/>
  <c r="AG42" i="11"/>
  <c r="AC42" i="11"/>
  <c r="AD42" i="11" s="1"/>
  <c r="L42" i="11"/>
  <c r="J42" i="11"/>
  <c r="K42" i="11" s="1"/>
  <c r="I42" i="11"/>
  <c r="H42" i="11"/>
  <c r="CA42" i="11" s="1"/>
  <c r="G42" i="11"/>
  <c r="BZ42" i="11" s="1"/>
  <c r="BY41" i="11"/>
  <c r="BX41" i="11"/>
  <c r="AG41" i="11"/>
  <c r="AC41" i="11"/>
  <c r="AD41" i="11" s="1"/>
  <c r="L41" i="11"/>
  <c r="J41" i="11"/>
  <c r="K41" i="11" s="1"/>
  <c r="I41" i="11"/>
  <c r="H41" i="11"/>
  <c r="CA41" i="11" s="1"/>
  <c r="G41" i="11"/>
  <c r="BZ41" i="11" s="1"/>
  <c r="A41" i="11"/>
  <c r="CV40" i="11"/>
  <c r="BY40" i="11"/>
  <c r="BX40" i="11"/>
  <c r="AG40" i="11"/>
  <c r="AC40" i="11"/>
  <c r="AD40" i="11" s="1"/>
  <c r="L40" i="11"/>
  <c r="J40" i="11"/>
  <c r="K40" i="11" s="1"/>
  <c r="I40" i="11"/>
  <c r="H40" i="11"/>
  <c r="G40" i="11"/>
  <c r="BZ40" i="11" s="1"/>
  <c r="AA34" i="11"/>
  <c r="Y34" i="11"/>
  <c r="X34" i="11"/>
  <c r="J34" i="11"/>
  <c r="I34" i="11" s="1"/>
  <c r="AA33" i="11"/>
  <c r="X33" i="11"/>
  <c r="AA32" i="11"/>
  <c r="X32" i="11"/>
  <c r="J32" i="11"/>
  <c r="M30" i="11"/>
  <c r="AA29" i="11"/>
  <c r="X29" i="11"/>
  <c r="I28" i="11"/>
  <c r="I33" i="11" s="1"/>
  <c r="I20" i="11"/>
  <c r="I21" i="11" s="1"/>
  <c r="I19" i="11"/>
  <c r="Y12" i="11"/>
  <c r="Z12" i="11" s="1"/>
  <c r="CB179" i="11" l="1"/>
  <c r="BU65" i="11"/>
  <c r="P161" i="12"/>
  <c r="BY74" i="12"/>
  <c r="P177" i="12"/>
  <c r="BY79" i="12"/>
  <c r="Y25" i="11"/>
  <c r="Z25" i="11" s="1"/>
  <c r="BY119" i="12"/>
  <c r="O142" i="11"/>
  <c r="BX41" i="12"/>
  <c r="Y17" i="12"/>
  <c r="Z17" i="12" s="1"/>
  <c r="O62" i="11"/>
  <c r="O64" i="11"/>
  <c r="O101" i="11"/>
  <c r="O132" i="11"/>
  <c r="O160" i="11"/>
  <c r="O183" i="11"/>
  <c r="CB131" i="11" s="1"/>
  <c r="O187" i="11"/>
  <c r="CB135" i="11" s="1"/>
  <c r="I32" i="12"/>
  <c r="O42" i="12"/>
  <c r="O63" i="12"/>
  <c r="O72" i="12"/>
  <c r="O74" i="12"/>
  <c r="O76" i="12"/>
  <c r="O78" i="12"/>
  <c r="O87" i="12"/>
  <c r="O89" i="12"/>
  <c r="O121" i="12"/>
  <c r="O123" i="12"/>
  <c r="O135" i="12"/>
  <c r="BY68" i="12" s="1"/>
  <c r="O40" i="11"/>
  <c r="O65" i="11"/>
  <c r="O100" i="11"/>
  <c r="O105" i="11"/>
  <c r="O106" i="11"/>
  <c r="I34" i="12"/>
  <c r="H322" i="12"/>
  <c r="AC322" i="12" s="1"/>
  <c r="O150" i="12"/>
  <c r="BY112" i="12" s="1"/>
  <c r="O157" i="12"/>
  <c r="O173" i="12"/>
  <c r="O181" i="12"/>
  <c r="O191" i="12"/>
  <c r="BQ56" i="12" s="1"/>
  <c r="O203" i="12"/>
  <c r="O204" i="12"/>
  <c r="O206" i="12"/>
  <c r="BY127" i="12" s="1"/>
  <c r="O63" i="11"/>
  <c r="O102" i="11"/>
  <c r="O135" i="11"/>
  <c r="O139" i="11"/>
  <c r="O144" i="11"/>
  <c r="CB100" i="11" s="1"/>
  <c r="O44" i="12"/>
  <c r="O48" i="12"/>
  <c r="O60" i="12"/>
  <c r="O66" i="12"/>
  <c r="O67" i="12"/>
  <c r="O68" i="12"/>
  <c r="O70" i="12"/>
  <c r="O106" i="12"/>
  <c r="O129" i="12"/>
  <c r="BY109" i="12" s="1"/>
  <c r="O163" i="12"/>
  <c r="O171" i="12"/>
  <c r="O179" i="12"/>
  <c r="O187" i="12"/>
  <c r="O189" i="12"/>
  <c r="O197" i="12"/>
  <c r="BY161" i="12" s="1"/>
  <c r="O202" i="12"/>
  <c r="O209" i="12"/>
  <c r="BY130" i="12" s="1"/>
  <c r="O210" i="12"/>
  <c r="BY131" i="12" s="1"/>
  <c r="O211" i="12"/>
  <c r="O147" i="13"/>
  <c r="O151" i="13"/>
  <c r="O155" i="13"/>
  <c r="O159" i="13"/>
  <c r="O163" i="13"/>
  <c r="O167" i="13"/>
  <c r="O171" i="13"/>
  <c r="O191" i="13"/>
  <c r="O192" i="13"/>
  <c r="S192" i="13" s="1"/>
  <c r="AA192" i="13" s="1"/>
  <c r="O204" i="13"/>
  <c r="Y17" i="14"/>
  <c r="Z17" i="14" s="1"/>
  <c r="O257" i="12"/>
  <c r="BY145" i="12" s="1"/>
  <c r="O261" i="12"/>
  <c r="BY180" i="12" s="1"/>
  <c r="O265" i="12"/>
  <c r="BY182" i="12" s="1"/>
  <c r="O269" i="12"/>
  <c r="BY195" i="12" s="1"/>
  <c r="O273" i="12"/>
  <c r="BY197" i="12" s="1"/>
  <c r="O294" i="12"/>
  <c r="O298" i="12"/>
  <c r="O302" i="12"/>
  <c r="O314" i="12"/>
  <c r="O318" i="12"/>
  <c r="Y15" i="13"/>
  <c r="Z15" i="13" s="1"/>
  <c r="Y24" i="13"/>
  <c r="Z24" i="13" s="1"/>
  <c r="O69" i="13"/>
  <c r="O73" i="13"/>
  <c r="O77" i="13"/>
  <c r="O81" i="13"/>
  <c r="O85" i="13"/>
  <c r="O89" i="13"/>
  <c r="O158" i="13"/>
  <c r="Y24" i="14"/>
  <c r="Z24" i="14" s="1"/>
  <c r="I34" i="13"/>
  <c r="O238" i="14"/>
  <c r="O242" i="14"/>
  <c r="O246" i="14"/>
  <c r="O250" i="14"/>
  <c r="O254" i="14"/>
  <c r="O258" i="14"/>
  <c r="O262" i="14"/>
  <c r="O266" i="14"/>
  <c r="O270" i="14"/>
  <c r="O288" i="14"/>
  <c r="I32" i="14"/>
  <c r="Y26" i="14"/>
  <c r="Z26" i="14" s="1"/>
  <c r="O44" i="14"/>
  <c r="P44" i="14" s="1"/>
  <c r="O48" i="14"/>
  <c r="P48" i="14" s="1"/>
  <c r="X48" i="14" s="1"/>
  <c r="O52" i="14"/>
  <c r="P52" i="14" s="1"/>
  <c r="X52" i="14" s="1"/>
  <c r="O56" i="14"/>
  <c r="P56" i="14" s="1"/>
  <c r="O60" i="14"/>
  <c r="O64" i="14"/>
  <c r="O68" i="14"/>
  <c r="O72" i="14"/>
  <c r="O76" i="14"/>
  <c r="O80" i="14"/>
  <c r="S80" i="14" s="1"/>
  <c r="AA80" i="14" s="1"/>
  <c r="O84" i="14"/>
  <c r="S84" i="14" s="1"/>
  <c r="AA84" i="14" s="1"/>
  <c r="O88" i="14"/>
  <c r="O92" i="14"/>
  <c r="O96" i="14"/>
  <c r="O100" i="14"/>
  <c r="O104" i="14"/>
  <c r="O108" i="14"/>
  <c r="O112" i="14"/>
  <c r="O116" i="14"/>
  <c r="O120" i="14"/>
  <c r="O124" i="14"/>
  <c r="O128" i="14"/>
  <c r="O132" i="14"/>
  <c r="O183" i="14"/>
  <c r="O187" i="14"/>
  <c r="O191" i="14"/>
  <c r="O195" i="14"/>
  <c r="O199" i="14"/>
  <c r="O203" i="14"/>
  <c r="O207" i="14"/>
  <c r="O211" i="14"/>
  <c r="O215" i="14"/>
  <c r="O219" i="14"/>
  <c r="O223" i="14"/>
  <c r="O227" i="14"/>
  <c r="O231" i="14"/>
  <c r="O237" i="14"/>
  <c r="O241" i="14"/>
  <c r="O245" i="14"/>
  <c r="O249" i="14"/>
  <c r="O253" i="14"/>
  <c r="O257" i="14"/>
  <c r="O261" i="14"/>
  <c r="O269" i="14"/>
  <c r="O273" i="14"/>
  <c r="AA205" i="13"/>
  <c r="Y212" i="13"/>
  <c r="Y266" i="13"/>
  <c r="Y274" i="13"/>
  <c r="AA307" i="13"/>
  <c r="AA313" i="13"/>
  <c r="AA317" i="13"/>
  <c r="I34" i="14"/>
  <c r="O161" i="13"/>
  <c r="O165" i="13"/>
  <c r="O169" i="13"/>
  <c r="O186" i="13"/>
  <c r="S186" i="13" s="1"/>
  <c r="AA186" i="13" s="1"/>
  <c r="O194" i="13"/>
  <c r="S194" i="13" s="1"/>
  <c r="AA194" i="13" s="1"/>
  <c r="O203" i="13"/>
  <c r="Q203" i="13" s="1"/>
  <c r="Y203" i="13" s="1"/>
  <c r="O210" i="13"/>
  <c r="Q210" i="13" s="1"/>
  <c r="Y210" i="13" s="1"/>
  <c r="O217" i="13"/>
  <c r="Q217" i="13" s="1"/>
  <c r="Y217" i="13" s="1"/>
  <c r="O225" i="13"/>
  <c r="Q225" i="13" s="1"/>
  <c r="Y225" i="13" s="1"/>
  <c r="O233" i="13"/>
  <c r="Q233" i="13" s="1"/>
  <c r="Y233" i="13" s="1"/>
  <c r="O241" i="13"/>
  <c r="Q241" i="13" s="1"/>
  <c r="Y241" i="13" s="1"/>
  <c r="O249" i="13"/>
  <c r="Q249" i="13" s="1"/>
  <c r="Y249" i="13" s="1"/>
  <c r="O257" i="13"/>
  <c r="Q257" i="13" s="1"/>
  <c r="Y257" i="13" s="1"/>
  <c r="O265" i="13"/>
  <c r="O273" i="13"/>
  <c r="O286" i="13"/>
  <c r="O290" i="13"/>
  <c r="W290" i="13" s="1"/>
  <c r="O302" i="13"/>
  <c r="O306" i="13"/>
  <c r="O312" i="13"/>
  <c r="O316" i="13"/>
  <c r="O42" i="14"/>
  <c r="P42" i="14" s="1"/>
  <c r="X42" i="14" s="1"/>
  <c r="O46" i="14"/>
  <c r="P46" i="14" s="1"/>
  <c r="O50" i="14"/>
  <c r="P50" i="14" s="1"/>
  <c r="O54" i="14"/>
  <c r="P54" i="14" s="1"/>
  <c r="O58" i="14"/>
  <c r="O62" i="14"/>
  <c r="O66" i="14"/>
  <c r="O70" i="14"/>
  <c r="O74" i="14"/>
  <c r="O78" i="14"/>
  <c r="O82" i="14"/>
  <c r="O86" i="14"/>
  <c r="S86" i="14" s="1"/>
  <c r="AA86" i="14" s="1"/>
  <c r="O90" i="14"/>
  <c r="S90" i="14" s="1"/>
  <c r="AA90" i="14" s="1"/>
  <c r="O94" i="14"/>
  <c r="O98" i="14"/>
  <c r="O102" i="14"/>
  <c r="O106" i="14"/>
  <c r="O110" i="14"/>
  <c r="O114" i="14"/>
  <c r="O118" i="14"/>
  <c r="O122" i="14"/>
  <c r="O126" i="14"/>
  <c r="O130" i="14"/>
  <c r="O181" i="14"/>
  <c r="O185" i="14"/>
  <c r="O189" i="14"/>
  <c r="O193" i="14"/>
  <c r="O197" i="14"/>
  <c r="O201" i="14"/>
  <c r="O205" i="14"/>
  <c r="O209" i="14"/>
  <c r="O213" i="14"/>
  <c r="O217" i="14"/>
  <c r="O221" i="14"/>
  <c r="O225" i="14"/>
  <c r="O229" i="14"/>
  <c r="O275" i="14"/>
  <c r="O277" i="14"/>
  <c r="O279" i="14"/>
  <c r="O281" i="14"/>
  <c r="O283" i="14"/>
  <c r="O285" i="14"/>
  <c r="O287" i="14"/>
  <c r="Y11" i="14"/>
  <c r="Z11" i="14" s="1"/>
  <c r="Y15" i="14"/>
  <c r="Z15" i="14" s="1"/>
  <c r="Y22" i="14"/>
  <c r="Z22" i="14" s="1"/>
  <c r="O135" i="14"/>
  <c r="O137" i="14"/>
  <c r="O139" i="14"/>
  <c r="O141" i="14"/>
  <c r="O143" i="14"/>
  <c r="O145" i="14"/>
  <c r="O147" i="14"/>
  <c r="O149" i="14"/>
  <c r="O151" i="14"/>
  <c r="O153" i="14"/>
  <c r="O155" i="14"/>
  <c r="O157" i="14"/>
  <c r="O159" i="14"/>
  <c r="O161" i="14"/>
  <c r="O163" i="14"/>
  <c r="O165" i="14"/>
  <c r="O167" i="14"/>
  <c r="O169" i="14"/>
  <c r="O171" i="14"/>
  <c r="O174" i="14"/>
  <c r="O176" i="14"/>
  <c r="O178" i="14"/>
  <c r="O233" i="14"/>
  <c r="P233" i="14" s="1"/>
  <c r="Y13" i="13"/>
  <c r="Z13" i="13" s="1"/>
  <c r="Y17" i="13"/>
  <c r="Z17" i="13" s="1"/>
  <c r="I32" i="13"/>
  <c r="H322" i="13"/>
  <c r="AC322" i="13" s="1"/>
  <c r="O40" i="13"/>
  <c r="O42" i="13"/>
  <c r="O44" i="13"/>
  <c r="O46" i="13"/>
  <c r="O48" i="13"/>
  <c r="O50" i="13"/>
  <c r="O52" i="13"/>
  <c r="O54" i="13"/>
  <c r="O56" i="13"/>
  <c r="O58" i="13"/>
  <c r="O60" i="13"/>
  <c r="O62" i="13"/>
  <c r="O64" i="13"/>
  <c r="O66" i="13"/>
  <c r="O68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280" i="13"/>
  <c r="O282" i="13"/>
  <c r="W282" i="13" s="1"/>
  <c r="O292" i="13"/>
  <c r="O294" i="13"/>
  <c r="O296" i="13"/>
  <c r="O298" i="13"/>
  <c r="W298" i="13" s="1"/>
  <c r="R42" i="14"/>
  <c r="Z42" i="14" s="1"/>
  <c r="X46" i="14"/>
  <c r="R46" i="14"/>
  <c r="Z46" i="14" s="1"/>
  <c r="X49" i="14"/>
  <c r="R49" i="14"/>
  <c r="Z49" i="14" s="1"/>
  <c r="X51" i="14"/>
  <c r="R51" i="14"/>
  <c r="Z51" i="14" s="1"/>
  <c r="X53" i="14"/>
  <c r="R53" i="14"/>
  <c r="Z53" i="14" s="1"/>
  <c r="X55" i="14"/>
  <c r="R55" i="14"/>
  <c r="Z55" i="14" s="1"/>
  <c r="X57" i="14"/>
  <c r="R57" i="14"/>
  <c r="Z57" i="14" s="1"/>
  <c r="X44" i="14"/>
  <c r="R44" i="14"/>
  <c r="Z44" i="14" s="1"/>
  <c r="R48" i="14"/>
  <c r="Z48" i="14" s="1"/>
  <c r="X50" i="14"/>
  <c r="R50" i="14"/>
  <c r="Z50" i="14" s="1"/>
  <c r="R52" i="14"/>
  <c r="Z52" i="14" s="1"/>
  <c r="X54" i="14"/>
  <c r="R54" i="14"/>
  <c r="Z54" i="14" s="1"/>
  <c r="X56" i="14"/>
  <c r="R56" i="14"/>
  <c r="Z56" i="14" s="1"/>
  <c r="S59" i="14"/>
  <c r="AA59" i="14" s="1"/>
  <c r="Q59" i="14"/>
  <c r="Y59" i="14" s="1"/>
  <c r="M59" i="14"/>
  <c r="U59" i="14" s="1"/>
  <c r="W59" i="14"/>
  <c r="P59" i="14"/>
  <c r="N59" i="14"/>
  <c r="V59" i="14" s="1"/>
  <c r="S61" i="14"/>
  <c r="AA61" i="14" s="1"/>
  <c r="Q61" i="14"/>
  <c r="Y61" i="14" s="1"/>
  <c r="M61" i="14"/>
  <c r="U61" i="14" s="1"/>
  <c r="W61" i="14"/>
  <c r="P61" i="14"/>
  <c r="N61" i="14"/>
  <c r="V61" i="14" s="1"/>
  <c r="S63" i="14"/>
  <c r="AA63" i="14" s="1"/>
  <c r="Q63" i="14"/>
  <c r="Y63" i="14" s="1"/>
  <c r="M63" i="14"/>
  <c r="U63" i="14" s="1"/>
  <c r="W63" i="14"/>
  <c r="P63" i="14"/>
  <c r="N63" i="14"/>
  <c r="V63" i="14" s="1"/>
  <c r="S65" i="14"/>
  <c r="AA65" i="14" s="1"/>
  <c r="Q65" i="14"/>
  <c r="Y65" i="14" s="1"/>
  <c r="M65" i="14"/>
  <c r="U65" i="14" s="1"/>
  <c r="W65" i="14"/>
  <c r="P65" i="14"/>
  <c r="N65" i="14"/>
  <c r="V65" i="14" s="1"/>
  <c r="W67" i="14"/>
  <c r="P67" i="14"/>
  <c r="N67" i="14"/>
  <c r="V67" i="14" s="1"/>
  <c r="S67" i="14"/>
  <c r="AA67" i="14" s="1"/>
  <c r="Q67" i="14"/>
  <c r="Y67" i="14" s="1"/>
  <c r="M67" i="14"/>
  <c r="U67" i="14" s="1"/>
  <c r="W69" i="14"/>
  <c r="P69" i="14"/>
  <c r="N69" i="14"/>
  <c r="V69" i="14" s="1"/>
  <c r="S69" i="14"/>
  <c r="AA69" i="14" s="1"/>
  <c r="Q69" i="14"/>
  <c r="Y69" i="14" s="1"/>
  <c r="M69" i="14"/>
  <c r="U69" i="14" s="1"/>
  <c r="W71" i="14"/>
  <c r="P71" i="14"/>
  <c r="N71" i="14"/>
  <c r="V71" i="14" s="1"/>
  <c r="S71" i="14"/>
  <c r="AA71" i="14" s="1"/>
  <c r="Q71" i="14"/>
  <c r="Y71" i="14" s="1"/>
  <c r="M71" i="14"/>
  <c r="U71" i="14" s="1"/>
  <c r="W73" i="14"/>
  <c r="P73" i="14"/>
  <c r="N73" i="14"/>
  <c r="V73" i="14" s="1"/>
  <c r="S73" i="14"/>
  <c r="AA73" i="14" s="1"/>
  <c r="Q73" i="14"/>
  <c r="Y73" i="14" s="1"/>
  <c r="M73" i="14"/>
  <c r="U73" i="14" s="1"/>
  <c r="W75" i="14"/>
  <c r="P75" i="14"/>
  <c r="N75" i="14"/>
  <c r="V75" i="14" s="1"/>
  <c r="S75" i="14"/>
  <c r="AA75" i="14" s="1"/>
  <c r="Q75" i="14"/>
  <c r="Y75" i="14" s="1"/>
  <c r="M75" i="14"/>
  <c r="U75" i="14" s="1"/>
  <c r="S76" i="14"/>
  <c r="AA76" i="14" s="1"/>
  <c r="Q76" i="14"/>
  <c r="Y76" i="14" s="1"/>
  <c r="M76" i="14"/>
  <c r="U76" i="14" s="1"/>
  <c r="W76" i="14"/>
  <c r="P76" i="14"/>
  <c r="N76" i="14"/>
  <c r="V76" i="14" s="1"/>
  <c r="W77" i="14"/>
  <c r="P77" i="14"/>
  <c r="N77" i="14"/>
  <c r="V77" i="14" s="1"/>
  <c r="S77" i="14"/>
  <c r="AA77" i="14" s="1"/>
  <c r="Q77" i="14"/>
  <c r="Y77" i="14" s="1"/>
  <c r="M77" i="14"/>
  <c r="U77" i="14" s="1"/>
  <c r="S78" i="14"/>
  <c r="AA78" i="14" s="1"/>
  <c r="Q78" i="14"/>
  <c r="Y78" i="14" s="1"/>
  <c r="M78" i="14"/>
  <c r="U78" i="14" s="1"/>
  <c r="W78" i="14"/>
  <c r="P78" i="14"/>
  <c r="N78" i="14"/>
  <c r="V78" i="14" s="1"/>
  <c r="W79" i="14"/>
  <c r="P79" i="14"/>
  <c r="N79" i="14"/>
  <c r="V79" i="14" s="1"/>
  <c r="S79" i="14"/>
  <c r="AA79" i="14" s="1"/>
  <c r="Q79" i="14"/>
  <c r="Y79" i="14" s="1"/>
  <c r="M79" i="14"/>
  <c r="U79" i="14" s="1"/>
  <c r="Q80" i="14"/>
  <c r="Y80" i="14" s="1"/>
  <c r="M80" i="14"/>
  <c r="U80" i="14" s="1"/>
  <c r="W80" i="14"/>
  <c r="N80" i="14"/>
  <c r="V80" i="14" s="1"/>
  <c r="W81" i="14"/>
  <c r="P81" i="14"/>
  <c r="N81" i="14"/>
  <c r="V81" i="14" s="1"/>
  <c r="S81" i="14"/>
  <c r="AA81" i="14" s="1"/>
  <c r="Q81" i="14"/>
  <c r="Y81" i="14" s="1"/>
  <c r="M81" i="14"/>
  <c r="U81" i="14" s="1"/>
  <c r="S82" i="14"/>
  <c r="AA82" i="14" s="1"/>
  <c r="Q82" i="14"/>
  <c r="Y82" i="14" s="1"/>
  <c r="M82" i="14"/>
  <c r="U82" i="14" s="1"/>
  <c r="W82" i="14"/>
  <c r="P82" i="14"/>
  <c r="N82" i="14"/>
  <c r="V82" i="14" s="1"/>
  <c r="W83" i="14"/>
  <c r="P83" i="14"/>
  <c r="N83" i="14"/>
  <c r="V83" i="14" s="1"/>
  <c r="S83" i="14"/>
  <c r="AA83" i="14" s="1"/>
  <c r="Q83" i="14"/>
  <c r="Y83" i="14" s="1"/>
  <c r="M83" i="14"/>
  <c r="U83" i="14" s="1"/>
  <c r="Q84" i="14"/>
  <c r="Y84" i="14" s="1"/>
  <c r="M84" i="14"/>
  <c r="U84" i="14" s="1"/>
  <c r="W84" i="14"/>
  <c r="N84" i="14"/>
  <c r="V84" i="14" s="1"/>
  <c r="W85" i="14"/>
  <c r="P85" i="14"/>
  <c r="N85" i="14"/>
  <c r="V85" i="14" s="1"/>
  <c r="S85" i="14"/>
  <c r="AA85" i="14" s="1"/>
  <c r="Q85" i="14"/>
  <c r="Y85" i="14" s="1"/>
  <c r="M85" i="14"/>
  <c r="U85" i="14" s="1"/>
  <c r="Q86" i="14"/>
  <c r="Y86" i="14" s="1"/>
  <c r="M86" i="14"/>
  <c r="U86" i="14" s="1"/>
  <c r="W86" i="14"/>
  <c r="N86" i="14"/>
  <c r="V86" i="14" s="1"/>
  <c r="S88" i="14"/>
  <c r="AA88" i="14" s="1"/>
  <c r="Q88" i="14"/>
  <c r="Y88" i="14" s="1"/>
  <c r="M88" i="14"/>
  <c r="U88" i="14" s="1"/>
  <c r="W88" i="14"/>
  <c r="P88" i="14"/>
  <c r="N88" i="14"/>
  <c r="V88" i="14" s="1"/>
  <c r="Q90" i="14"/>
  <c r="Y90" i="14" s="1"/>
  <c r="M90" i="14"/>
  <c r="U90" i="14" s="1"/>
  <c r="W90" i="14"/>
  <c r="N90" i="14"/>
  <c r="V90" i="14" s="1"/>
  <c r="S92" i="14"/>
  <c r="AA92" i="14" s="1"/>
  <c r="Q92" i="14"/>
  <c r="Y92" i="14" s="1"/>
  <c r="M92" i="14"/>
  <c r="U92" i="14" s="1"/>
  <c r="W92" i="14"/>
  <c r="P92" i="14"/>
  <c r="N92" i="14"/>
  <c r="V92" i="14" s="1"/>
  <c r="S94" i="14"/>
  <c r="AA94" i="14" s="1"/>
  <c r="Q94" i="14"/>
  <c r="Y94" i="14" s="1"/>
  <c r="M94" i="14"/>
  <c r="U94" i="14" s="1"/>
  <c r="W94" i="14"/>
  <c r="P94" i="14"/>
  <c r="N94" i="14"/>
  <c r="V94" i="14" s="1"/>
  <c r="S96" i="14"/>
  <c r="AA96" i="14" s="1"/>
  <c r="Q96" i="14"/>
  <c r="Y96" i="14" s="1"/>
  <c r="M96" i="14"/>
  <c r="U96" i="14" s="1"/>
  <c r="W96" i="14"/>
  <c r="P96" i="14"/>
  <c r="N96" i="14"/>
  <c r="V96" i="14" s="1"/>
  <c r="S98" i="14"/>
  <c r="AA98" i="14" s="1"/>
  <c r="Q98" i="14"/>
  <c r="Y98" i="14" s="1"/>
  <c r="M98" i="14"/>
  <c r="U98" i="14" s="1"/>
  <c r="W98" i="14"/>
  <c r="P98" i="14"/>
  <c r="N98" i="14"/>
  <c r="V98" i="14" s="1"/>
  <c r="S128" i="14"/>
  <c r="AA128" i="14" s="1"/>
  <c r="Q128" i="14"/>
  <c r="Y128" i="14" s="1"/>
  <c r="M128" i="14"/>
  <c r="U128" i="14" s="1"/>
  <c r="W128" i="14"/>
  <c r="P128" i="14"/>
  <c r="N128" i="14"/>
  <c r="V128" i="14" s="1"/>
  <c r="Y10" i="14"/>
  <c r="Y12" i="14"/>
  <c r="Y14" i="14"/>
  <c r="Y16" i="14"/>
  <c r="Y18" i="14"/>
  <c r="Y19" i="14"/>
  <c r="Y20" i="14"/>
  <c r="Y21" i="14"/>
  <c r="Y23" i="14"/>
  <c r="Y25" i="14"/>
  <c r="Y27" i="14"/>
  <c r="Y28" i="14"/>
  <c r="M40" i="14"/>
  <c r="Q40" i="14"/>
  <c r="A302" i="14"/>
  <c r="O41" i="14"/>
  <c r="O43" i="14"/>
  <c r="O45" i="14"/>
  <c r="O47" i="14"/>
  <c r="W40" i="14"/>
  <c r="P40" i="14"/>
  <c r="N40" i="14"/>
  <c r="O39" i="14"/>
  <c r="O38" i="14" s="1"/>
  <c r="S42" i="14"/>
  <c r="AA42" i="14" s="1"/>
  <c r="Q42" i="14"/>
  <c r="Y42" i="14" s="1"/>
  <c r="M42" i="14"/>
  <c r="U42" i="14" s="1"/>
  <c r="S44" i="14"/>
  <c r="AA44" i="14" s="1"/>
  <c r="Q44" i="14"/>
  <c r="Y44" i="14" s="1"/>
  <c r="M44" i="14"/>
  <c r="U44" i="14" s="1"/>
  <c r="S46" i="14"/>
  <c r="AA46" i="14" s="1"/>
  <c r="Q46" i="14"/>
  <c r="Y46" i="14" s="1"/>
  <c r="M46" i="14"/>
  <c r="U46" i="14" s="1"/>
  <c r="S48" i="14"/>
  <c r="AA48" i="14" s="1"/>
  <c r="Q48" i="14"/>
  <c r="Y48" i="14" s="1"/>
  <c r="M48" i="14"/>
  <c r="U48" i="14" s="1"/>
  <c r="S49" i="14"/>
  <c r="AA49" i="14" s="1"/>
  <c r="Q49" i="14"/>
  <c r="Y49" i="14" s="1"/>
  <c r="M49" i="14"/>
  <c r="U49" i="14" s="1"/>
  <c r="S50" i="14"/>
  <c r="AA50" i="14" s="1"/>
  <c r="Q50" i="14"/>
  <c r="Y50" i="14" s="1"/>
  <c r="M50" i="14"/>
  <c r="U50" i="14" s="1"/>
  <c r="S51" i="14"/>
  <c r="AA51" i="14" s="1"/>
  <c r="Q51" i="14"/>
  <c r="Y51" i="14" s="1"/>
  <c r="M51" i="14"/>
  <c r="U51" i="14" s="1"/>
  <c r="S52" i="14"/>
  <c r="AA52" i="14" s="1"/>
  <c r="Q52" i="14"/>
  <c r="Y52" i="14" s="1"/>
  <c r="M52" i="14"/>
  <c r="U52" i="14" s="1"/>
  <c r="S53" i="14"/>
  <c r="AA53" i="14" s="1"/>
  <c r="Q53" i="14"/>
  <c r="Y53" i="14" s="1"/>
  <c r="M53" i="14"/>
  <c r="U53" i="14" s="1"/>
  <c r="S54" i="14"/>
  <c r="AA54" i="14" s="1"/>
  <c r="Q54" i="14"/>
  <c r="Y54" i="14" s="1"/>
  <c r="M54" i="14"/>
  <c r="U54" i="14" s="1"/>
  <c r="S55" i="14"/>
  <c r="AA55" i="14" s="1"/>
  <c r="Q55" i="14"/>
  <c r="Y55" i="14" s="1"/>
  <c r="M55" i="14"/>
  <c r="U55" i="14" s="1"/>
  <c r="S56" i="14"/>
  <c r="AA56" i="14" s="1"/>
  <c r="Q56" i="14"/>
  <c r="Y56" i="14" s="1"/>
  <c r="M56" i="14"/>
  <c r="U56" i="14" s="1"/>
  <c r="S57" i="14"/>
  <c r="AA57" i="14" s="1"/>
  <c r="Q57" i="14"/>
  <c r="Y57" i="14" s="1"/>
  <c r="M57" i="14"/>
  <c r="U57" i="14" s="1"/>
  <c r="S58" i="14"/>
  <c r="AA58" i="14" s="1"/>
  <c r="Q58" i="14"/>
  <c r="Y58" i="14" s="1"/>
  <c r="M58" i="14"/>
  <c r="U58" i="14" s="1"/>
  <c r="W58" i="14"/>
  <c r="P58" i="14"/>
  <c r="N58" i="14"/>
  <c r="V58" i="14" s="1"/>
  <c r="S60" i="14"/>
  <c r="AA60" i="14" s="1"/>
  <c r="Q60" i="14"/>
  <c r="Y60" i="14" s="1"/>
  <c r="M60" i="14"/>
  <c r="U60" i="14" s="1"/>
  <c r="W60" i="14"/>
  <c r="P60" i="14"/>
  <c r="N60" i="14"/>
  <c r="V60" i="14" s="1"/>
  <c r="S62" i="14"/>
  <c r="AA62" i="14" s="1"/>
  <c r="Q62" i="14"/>
  <c r="Y62" i="14" s="1"/>
  <c r="M62" i="14"/>
  <c r="U62" i="14" s="1"/>
  <c r="W62" i="14"/>
  <c r="P62" i="14"/>
  <c r="N62" i="14"/>
  <c r="V62" i="14" s="1"/>
  <c r="S64" i="14"/>
  <c r="AA64" i="14" s="1"/>
  <c r="Q64" i="14"/>
  <c r="Y64" i="14" s="1"/>
  <c r="M64" i="14"/>
  <c r="U64" i="14" s="1"/>
  <c r="W64" i="14"/>
  <c r="P64" i="14"/>
  <c r="N64" i="14"/>
  <c r="V64" i="14" s="1"/>
  <c r="S66" i="14"/>
  <c r="AA66" i="14" s="1"/>
  <c r="Q66" i="14"/>
  <c r="Y66" i="14" s="1"/>
  <c r="M66" i="14"/>
  <c r="U66" i="14" s="1"/>
  <c r="W66" i="14"/>
  <c r="P66" i="14"/>
  <c r="N66" i="14"/>
  <c r="V66" i="14" s="1"/>
  <c r="S68" i="14"/>
  <c r="AA68" i="14" s="1"/>
  <c r="Q68" i="14"/>
  <c r="Y68" i="14" s="1"/>
  <c r="M68" i="14"/>
  <c r="U68" i="14" s="1"/>
  <c r="W68" i="14"/>
  <c r="P68" i="14"/>
  <c r="N68" i="14"/>
  <c r="V68" i="14" s="1"/>
  <c r="S70" i="14"/>
  <c r="AA70" i="14" s="1"/>
  <c r="Q70" i="14"/>
  <c r="Y70" i="14" s="1"/>
  <c r="M70" i="14"/>
  <c r="U70" i="14" s="1"/>
  <c r="W70" i="14"/>
  <c r="P70" i="14"/>
  <c r="N70" i="14"/>
  <c r="V70" i="14" s="1"/>
  <c r="S72" i="14"/>
  <c r="AA72" i="14" s="1"/>
  <c r="Q72" i="14"/>
  <c r="Y72" i="14" s="1"/>
  <c r="M72" i="14"/>
  <c r="U72" i="14" s="1"/>
  <c r="W72" i="14"/>
  <c r="P72" i="14"/>
  <c r="N72" i="14"/>
  <c r="V72" i="14" s="1"/>
  <c r="S74" i="14"/>
  <c r="AA74" i="14" s="1"/>
  <c r="Q74" i="14"/>
  <c r="Y74" i="14" s="1"/>
  <c r="M74" i="14"/>
  <c r="U74" i="14" s="1"/>
  <c r="W74" i="14"/>
  <c r="P74" i="14"/>
  <c r="N74" i="14"/>
  <c r="V74" i="14" s="1"/>
  <c r="W87" i="14"/>
  <c r="P87" i="14"/>
  <c r="N87" i="14"/>
  <c r="V87" i="14" s="1"/>
  <c r="S87" i="14"/>
  <c r="AA87" i="14" s="1"/>
  <c r="Q87" i="14"/>
  <c r="Y87" i="14" s="1"/>
  <c r="M87" i="14"/>
  <c r="U87" i="14" s="1"/>
  <c r="W89" i="14"/>
  <c r="P89" i="14"/>
  <c r="N89" i="14"/>
  <c r="V89" i="14" s="1"/>
  <c r="S89" i="14"/>
  <c r="AA89" i="14" s="1"/>
  <c r="Q89" i="14"/>
  <c r="Y89" i="14" s="1"/>
  <c r="M89" i="14"/>
  <c r="U89" i="14" s="1"/>
  <c r="W91" i="14"/>
  <c r="P91" i="14"/>
  <c r="N91" i="14"/>
  <c r="V91" i="14" s="1"/>
  <c r="S91" i="14"/>
  <c r="AA91" i="14" s="1"/>
  <c r="Q91" i="14"/>
  <c r="Y91" i="14" s="1"/>
  <c r="M91" i="14"/>
  <c r="U91" i="14" s="1"/>
  <c r="W93" i="14"/>
  <c r="P93" i="14"/>
  <c r="N93" i="14"/>
  <c r="V93" i="14" s="1"/>
  <c r="S93" i="14"/>
  <c r="AA93" i="14" s="1"/>
  <c r="Q93" i="14"/>
  <c r="Y93" i="14" s="1"/>
  <c r="M93" i="14"/>
  <c r="U93" i="14" s="1"/>
  <c r="W95" i="14"/>
  <c r="P95" i="14"/>
  <c r="N95" i="14"/>
  <c r="V95" i="14" s="1"/>
  <c r="S95" i="14"/>
  <c r="AA95" i="14" s="1"/>
  <c r="Q95" i="14"/>
  <c r="Y95" i="14" s="1"/>
  <c r="M95" i="14"/>
  <c r="U95" i="14" s="1"/>
  <c r="W97" i="14"/>
  <c r="P97" i="14"/>
  <c r="N97" i="14"/>
  <c r="V97" i="14" s="1"/>
  <c r="S97" i="14"/>
  <c r="AA97" i="14" s="1"/>
  <c r="Q97" i="14"/>
  <c r="Y97" i="14" s="1"/>
  <c r="M97" i="14"/>
  <c r="U97" i="14" s="1"/>
  <c r="W99" i="14"/>
  <c r="P99" i="14"/>
  <c r="N99" i="14"/>
  <c r="V99" i="14" s="1"/>
  <c r="S99" i="14"/>
  <c r="AA99" i="14" s="1"/>
  <c r="Q99" i="14"/>
  <c r="Y99" i="14" s="1"/>
  <c r="M99" i="14"/>
  <c r="U99" i="14" s="1"/>
  <c r="S100" i="14"/>
  <c r="AA100" i="14" s="1"/>
  <c r="Q100" i="14"/>
  <c r="Y100" i="14" s="1"/>
  <c r="M100" i="14"/>
  <c r="U100" i="14" s="1"/>
  <c r="W100" i="14"/>
  <c r="P100" i="14"/>
  <c r="N100" i="14"/>
  <c r="V100" i="14" s="1"/>
  <c r="W101" i="14"/>
  <c r="P101" i="14"/>
  <c r="N101" i="14"/>
  <c r="V101" i="14" s="1"/>
  <c r="S101" i="14"/>
  <c r="AA101" i="14" s="1"/>
  <c r="Q101" i="14"/>
  <c r="Y101" i="14" s="1"/>
  <c r="M101" i="14"/>
  <c r="U101" i="14" s="1"/>
  <c r="S102" i="14"/>
  <c r="AA102" i="14" s="1"/>
  <c r="Q102" i="14"/>
  <c r="Y102" i="14" s="1"/>
  <c r="M102" i="14"/>
  <c r="U102" i="14" s="1"/>
  <c r="W102" i="14"/>
  <c r="P102" i="14"/>
  <c r="N102" i="14"/>
  <c r="V102" i="14" s="1"/>
  <c r="W103" i="14"/>
  <c r="P103" i="14"/>
  <c r="N103" i="14"/>
  <c r="V103" i="14" s="1"/>
  <c r="S103" i="14"/>
  <c r="AA103" i="14" s="1"/>
  <c r="Q103" i="14"/>
  <c r="Y103" i="14" s="1"/>
  <c r="M103" i="14"/>
  <c r="U103" i="14" s="1"/>
  <c r="S104" i="14"/>
  <c r="AA104" i="14" s="1"/>
  <c r="Q104" i="14"/>
  <c r="Y104" i="14" s="1"/>
  <c r="M104" i="14"/>
  <c r="U104" i="14" s="1"/>
  <c r="W104" i="14"/>
  <c r="P104" i="14"/>
  <c r="N104" i="14"/>
  <c r="V104" i="14" s="1"/>
  <c r="W105" i="14"/>
  <c r="P105" i="14"/>
  <c r="N105" i="14"/>
  <c r="V105" i="14" s="1"/>
  <c r="S105" i="14"/>
  <c r="AA105" i="14" s="1"/>
  <c r="Q105" i="14"/>
  <c r="Y105" i="14" s="1"/>
  <c r="M105" i="14"/>
  <c r="U105" i="14" s="1"/>
  <c r="S106" i="14"/>
  <c r="AA106" i="14" s="1"/>
  <c r="Q106" i="14"/>
  <c r="Y106" i="14" s="1"/>
  <c r="M106" i="14"/>
  <c r="U106" i="14" s="1"/>
  <c r="W106" i="14"/>
  <c r="P106" i="14"/>
  <c r="N106" i="14"/>
  <c r="V106" i="14" s="1"/>
  <c r="W107" i="14"/>
  <c r="P107" i="14"/>
  <c r="N107" i="14"/>
  <c r="V107" i="14" s="1"/>
  <c r="S107" i="14"/>
  <c r="AA107" i="14" s="1"/>
  <c r="Q107" i="14"/>
  <c r="Y107" i="14" s="1"/>
  <c r="M107" i="14"/>
  <c r="U107" i="14" s="1"/>
  <c r="S108" i="14"/>
  <c r="AA108" i="14" s="1"/>
  <c r="Q108" i="14"/>
  <c r="Y108" i="14" s="1"/>
  <c r="M108" i="14"/>
  <c r="U108" i="14" s="1"/>
  <c r="W108" i="14"/>
  <c r="P108" i="14"/>
  <c r="N108" i="14"/>
  <c r="V108" i="14" s="1"/>
  <c r="W109" i="14"/>
  <c r="P109" i="14"/>
  <c r="N109" i="14"/>
  <c r="V109" i="14" s="1"/>
  <c r="S109" i="14"/>
  <c r="AA109" i="14" s="1"/>
  <c r="Q109" i="14"/>
  <c r="Y109" i="14" s="1"/>
  <c r="M109" i="14"/>
  <c r="U109" i="14" s="1"/>
  <c r="S110" i="14"/>
  <c r="AA110" i="14" s="1"/>
  <c r="Q110" i="14"/>
  <c r="Y110" i="14" s="1"/>
  <c r="M110" i="14"/>
  <c r="U110" i="14" s="1"/>
  <c r="W110" i="14"/>
  <c r="P110" i="14"/>
  <c r="N110" i="14"/>
  <c r="V110" i="14" s="1"/>
  <c r="W111" i="14"/>
  <c r="P111" i="14"/>
  <c r="N111" i="14"/>
  <c r="V111" i="14" s="1"/>
  <c r="S111" i="14"/>
  <c r="AA111" i="14" s="1"/>
  <c r="Q111" i="14"/>
  <c r="Y111" i="14" s="1"/>
  <c r="M111" i="14"/>
  <c r="U111" i="14" s="1"/>
  <c r="S112" i="14"/>
  <c r="AA112" i="14" s="1"/>
  <c r="Q112" i="14"/>
  <c r="Y112" i="14" s="1"/>
  <c r="M112" i="14"/>
  <c r="U112" i="14" s="1"/>
  <c r="W112" i="14"/>
  <c r="P112" i="14"/>
  <c r="N112" i="14"/>
  <c r="V112" i="14" s="1"/>
  <c r="W113" i="14"/>
  <c r="P113" i="14"/>
  <c r="N113" i="14"/>
  <c r="V113" i="14" s="1"/>
  <c r="S113" i="14"/>
  <c r="AA113" i="14" s="1"/>
  <c r="Q113" i="14"/>
  <c r="Y113" i="14" s="1"/>
  <c r="M113" i="14"/>
  <c r="U113" i="14" s="1"/>
  <c r="S114" i="14"/>
  <c r="AA114" i="14" s="1"/>
  <c r="Q114" i="14"/>
  <c r="Y114" i="14" s="1"/>
  <c r="M114" i="14"/>
  <c r="U114" i="14" s="1"/>
  <c r="W114" i="14"/>
  <c r="P114" i="14"/>
  <c r="N114" i="14"/>
  <c r="V114" i="14" s="1"/>
  <c r="W115" i="14"/>
  <c r="P115" i="14"/>
  <c r="N115" i="14"/>
  <c r="V115" i="14" s="1"/>
  <c r="S115" i="14"/>
  <c r="AA115" i="14" s="1"/>
  <c r="Q115" i="14"/>
  <c r="Y115" i="14" s="1"/>
  <c r="M115" i="14"/>
  <c r="U115" i="14" s="1"/>
  <c r="S116" i="14"/>
  <c r="AA116" i="14" s="1"/>
  <c r="Q116" i="14"/>
  <c r="Y116" i="14" s="1"/>
  <c r="M116" i="14"/>
  <c r="U116" i="14" s="1"/>
  <c r="W116" i="14"/>
  <c r="P116" i="14"/>
  <c r="N116" i="14"/>
  <c r="V116" i="14" s="1"/>
  <c r="W117" i="14"/>
  <c r="P117" i="14"/>
  <c r="N117" i="14"/>
  <c r="V117" i="14" s="1"/>
  <c r="S117" i="14"/>
  <c r="AA117" i="14" s="1"/>
  <c r="Q117" i="14"/>
  <c r="Y117" i="14" s="1"/>
  <c r="M117" i="14"/>
  <c r="U117" i="14" s="1"/>
  <c r="S118" i="14"/>
  <c r="AA118" i="14" s="1"/>
  <c r="Q118" i="14"/>
  <c r="Y118" i="14" s="1"/>
  <c r="M118" i="14"/>
  <c r="U118" i="14" s="1"/>
  <c r="W118" i="14"/>
  <c r="P118" i="14"/>
  <c r="N118" i="14"/>
  <c r="V118" i="14" s="1"/>
  <c r="W119" i="14"/>
  <c r="P119" i="14"/>
  <c r="N119" i="14"/>
  <c r="V119" i="14" s="1"/>
  <c r="S119" i="14"/>
  <c r="AA119" i="14" s="1"/>
  <c r="Q119" i="14"/>
  <c r="Y119" i="14" s="1"/>
  <c r="M119" i="14"/>
  <c r="U119" i="14" s="1"/>
  <c r="S120" i="14"/>
  <c r="AA120" i="14" s="1"/>
  <c r="Q120" i="14"/>
  <c r="Y120" i="14" s="1"/>
  <c r="M120" i="14"/>
  <c r="U120" i="14" s="1"/>
  <c r="W120" i="14"/>
  <c r="P120" i="14"/>
  <c r="N120" i="14"/>
  <c r="V120" i="14" s="1"/>
  <c r="W121" i="14"/>
  <c r="P121" i="14"/>
  <c r="N121" i="14"/>
  <c r="V121" i="14" s="1"/>
  <c r="S121" i="14"/>
  <c r="AA121" i="14" s="1"/>
  <c r="Q121" i="14"/>
  <c r="Y121" i="14" s="1"/>
  <c r="M121" i="14"/>
  <c r="U121" i="14" s="1"/>
  <c r="S122" i="14"/>
  <c r="AA122" i="14" s="1"/>
  <c r="Q122" i="14"/>
  <c r="Y122" i="14" s="1"/>
  <c r="M122" i="14"/>
  <c r="U122" i="14" s="1"/>
  <c r="W122" i="14"/>
  <c r="P122" i="14"/>
  <c r="N122" i="14"/>
  <c r="V122" i="14" s="1"/>
  <c r="W123" i="14"/>
  <c r="P123" i="14"/>
  <c r="N123" i="14"/>
  <c r="V123" i="14" s="1"/>
  <c r="S123" i="14"/>
  <c r="AA123" i="14" s="1"/>
  <c r="Q123" i="14"/>
  <c r="Y123" i="14" s="1"/>
  <c r="M123" i="14"/>
  <c r="U123" i="14" s="1"/>
  <c r="S124" i="14"/>
  <c r="AA124" i="14" s="1"/>
  <c r="Q124" i="14"/>
  <c r="Y124" i="14" s="1"/>
  <c r="M124" i="14"/>
  <c r="U124" i="14" s="1"/>
  <c r="W124" i="14"/>
  <c r="P124" i="14"/>
  <c r="N124" i="14"/>
  <c r="V124" i="14" s="1"/>
  <c r="W125" i="14"/>
  <c r="P125" i="14"/>
  <c r="N125" i="14"/>
  <c r="V125" i="14" s="1"/>
  <c r="S125" i="14"/>
  <c r="AA125" i="14" s="1"/>
  <c r="Q125" i="14"/>
  <c r="Y125" i="14" s="1"/>
  <c r="M125" i="14"/>
  <c r="U125" i="14" s="1"/>
  <c r="S126" i="14"/>
  <c r="AA126" i="14" s="1"/>
  <c r="Q126" i="14"/>
  <c r="Y126" i="14" s="1"/>
  <c r="M126" i="14"/>
  <c r="U126" i="14" s="1"/>
  <c r="W126" i="14"/>
  <c r="P126" i="14"/>
  <c r="N126" i="14"/>
  <c r="V126" i="14" s="1"/>
  <c r="W127" i="14"/>
  <c r="P127" i="14"/>
  <c r="N127" i="14"/>
  <c r="V127" i="14" s="1"/>
  <c r="S127" i="14"/>
  <c r="AA127" i="14" s="1"/>
  <c r="Q127" i="14"/>
  <c r="Y127" i="14" s="1"/>
  <c r="M127" i="14"/>
  <c r="U127" i="14" s="1"/>
  <c r="W129" i="14"/>
  <c r="P129" i="14"/>
  <c r="N129" i="14"/>
  <c r="V129" i="14" s="1"/>
  <c r="S129" i="14"/>
  <c r="AA129" i="14" s="1"/>
  <c r="Q129" i="14"/>
  <c r="Y129" i="14" s="1"/>
  <c r="M129" i="14"/>
  <c r="U129" i="14" s="1"/>
  <c r="S130" i="14"/>
  <c r="AA130" i="14" s="1"/>
  <c r="Q130" i="14"/>
  <c r="Y130" i="14" s="1"/>
  <c r="M130" i="14"/>
  <c r="U130" i="14" s="1"/>
  <c r="W130" i="14"/>
  <c r="P130" i="14"/>
  <c r="N130" i="14"/>
  <c r="V130" i="14" s="1"/>
  <c r="W131" i="14"/>
  <c r="P131" i="14"/>
  <c r="N131" i="14"/>
  <c r="V131" i="14" s="1"/>
  <c r="S131" i="14"/>
  <c r="AA131" i="14" s="1"/>
  <c r="Q131" i="14"/>
  <c r="Y131" i="14" s="1"/>
  <c r="M131" i="14"/>
  <c r="U131" i="14" s="1"/>
  <c r="S132" i="14"/>
  <c r="AA132" i="14" s="1"/>
  <c r="Q132" i="14"/>
  <c r="Y132" i="14" s="1"/>
  <c r="M132" i="14"/>
  <c r="U132" i="14" s="1"/>
  <c r="W132" i="14"/>
  <c r="P132" i="14"/>
  <c r="N132" i="14"/>
  <c r="V132" i="14" s="1"/>
  <c r="S40" i="14"/>
  <c r="N42" i="14"/>
  <c r="V42" i="14" s="1"/>
  <c r="W42" i="14"/>
  <c r="N44" i="14"/>
  <c r="V44" i="14" s="1"/>
  <c r="W44" i="14"/>
  <c r="N46" i="14"/>
  <c r="V46" i="14" s="1"/>
  <c r="W46" i="14"/>
  <c r="N48" i="14"/>
  <c r="V48" i="14" s="1"/>
  <c r="W48" i="14"/>
  <c r="N49" i="14"/>
  <c r="V49" i="14" s="1"/>
  <c r="W49" i="14"/>
  <c r="N50" i="14"/>
  <c r="V50" i="14" s="1"/>
  <c r="W50" i="14"/>
  <c r="N51" i="14"/>
  <c r="V51" i="14" s="1"/>
  <c r="W51" i="14"/>
  <c r="N52" i="14"/>
  <c r="V52" i="14" s="1"/>
  <c r="W52" i="14"/>
  <c r="N53" i="14"/>
  <c r="V53" i="14" s="1"/>
  <c r="W53" i="14"/>
  <c r="N54" i="14"/>
  <c r="V54" i="14" s="1"/>
  <c r="W54" i="14"/>
  <c r="N55" i="14"/>
  <c r="V55" i="14" s="1"/>
  <c r="W55" i="14"/>
  <c r="N56" i="14"/>
  <c r="V56" i="14" s="1"/>
  <c r="W56" i="14"/>
  <c r="N57" i="14"/>
  <c r="V57" i="14" s="1"/>
  <c r="W57" i="14"/>
  <c r="S141" i="14"/>
  <c r="AA141" i="14" s="1"/>
  <c r="Q141" i="14"/>
  <c r="Y141" i="14" s="1"/>
  <c r="M141" i="14"/>
  <c r="U141" i="14" s="1"/>
  <c r="W141" i="14"/>
  <c r="P141" i="14"/>
  <c r="N141" i="14"/>
  <c r="V141" i="14" s="1"/>
  <c r="S143" i="14"/>
  <c r="AA143" i="14" s="1"/>
  <c r="Q143" i="14"/>
  <c r="Y143" i="14" s="1"/>
  <c r="M143" i="14"/>
  <c r="U143" i="14" s="1"/>
  <c r="W143" i="14"/>
  <c r="P143" i="14"/>
  <c r="N143" i="14"/>
  <c r="V143" i="14" s="1"/>
  <c r="S145" i="14"/>
  <c r="AA145" i="14" s="1"/>
  <c r="Q145" i="14"/>
  <c r="Y145" i="14" s="1"/>
  <c r="M145" i="14"/>
  <c r="U145" i="14" s="1"/>
  <c r="W145" i="14"/>
  <c r="P145" i="14"/>
  <c r="N145" i="14"/>
  <c r="V145" i="14" s="1"/>
  <c r="S147" i="14"/>
  <c r="AA147" i="14" s="1"/>
  <c r="Q147" i="14"/>
  <c r="Y147" i="14" s="1"/>
  <c r="M147" i="14"/>
  <c r="U147" i="14" s="1"/>
  <c r="W147" i="14"/>
  <c r="P147" i="14"/>
  <c r="N147" i="14"/>
  <c r="V147" i="14" s="1"/>
  <c r="S173" i="14"/>
  <c r="AA173" i="14" s="1"/>
  <c r="Q173" i="14"/>
  <c r="Y173" i="14" s="1"/>
  <c r="M173" i="14"/>
  <c r="U173" i="14" s="1"/>
  <c r="W173" i="14"/>
  <c r="P173" i="14"/>
  <c r="N173" i="14"/>
  <c r="V173" i="14" s="1"/>
  <c r="W174" i="14"/>
  <c r="P174" i="14"/>
  <c r="N174" i="14"/>
  <c r="V174" i="14" s="1"/>
  <c r="S174" i="14"/>
  <c r="AA174" i="14" s="1"/>
  <c r="Q174" i="14"/>
  <c r="Y174" i="14" s="1"/>
  <c r="M174" i="14"/>
  <c r="U174" i="14" s="1"/>
  <c r="S175" i="14"/>
  <c r="AA175" i="14" s="1"/>
  <c r="Q175" i="14"/>
  <c r="Y175" i="14" s="1"/>
  <c r="M175" i="14"/>
  <c r="U175" i="14" s="1"/>
  <c r="W175" i="14"/>
  <c r="P175" i="14"/>
  <c r="N175" i="14"/>
  <c r="V175" i="14" s="1"/>
  <c r="W176" i="14"/>
  <c r="P176" i="14"/>
  <c r="N176" i="14"/>
  <c r="V176" i="14" s="1"/>
  <c r="S176" i="14"/>
  <c r="AA176" i="14" s="1"/>
  <c r="Q176" i="14"/>
  <c r="Y176" i="14" s="1"/>
  <c r="M176" i="14"/>
  <c r="U176" i="14" s="1"/>
  <c r="S177" i="14"/>
  <c r="AA177" i="14" s="1"/>
  <c r="Q177" i="14"/>
  <c r="Y177" i="14" s="1"/>
  <c r="M177" i="14"/>
  <c r="U177" i="14" s="1"/>
  <c r="W177" i="14"/>
  <c r="P177" i="14"/>
  <c r="N177" i="14"/>
  <c r="V177" i="14" s="1"/>
  <c r="W178" i="14"/>
  <c r="P178" i="14"/>
  <c r="N178" i="14"/>
  <c r="V178" i="14" s="1"/>
  <c r="S178" i="14"/>
  <c r="AA178" i="14" s="1"/>
  <c r="Q178" i="14"/>
  <c r="Y178" i="14" s="1"/>
  <c r="M178" i="14"/>
  <c r="U178" i="14" s="1"/>
  <c r="S179" i="14"/>
  <c r="AA179" i="14" s="1"/>
  <c r="Q179" i="14"/>
  <c r="Y179" i="14" s="1"/>
  <c r="M179" i="14"/>
  <c r="U179" i="14" s="1"/>
  <c r="W179" i="14"/>
  <c r="P179" i="14"/>
  <c r="N179" i="14"/>
  <c r="V179" i="14" s="1"/>
  <c r="M133" i="14"/>
  <c r="U133" i="14" s="1"/>
  <c r="S133" i="14"/>
  <c r="AA133" i="14" s="1"/>
  <c r="W133" i="14"/>
  <c r="P133" i="14"/>
  <c r="N133" i="14"/>
  <c r="V133" i="14" s="1"/>
  <c r="W134" i="14"/>
  <c r="P134" i="14"/>
  <c r="N134" i="14"/>
  <c r="V134" i="14" s="1"/>
  <c r="S134" i="14"/>
  <c r="AA134" i="14" s="1"/>
  <c r="Q134" i="14"/>
  <c r="Y134" i="14" s="1"/>
  <c r="M134" i="14"/>
  <c r="U134" i="14" s="1"/>
  <c r="S135" i="14"/>
  <c r="AA135" i="14" s="1"/>
  <c r="Q135" i="14"/>
  <c r="Y135" i="14" s="1"/>
  <c r="M135" i="14"/>
  <c r="U135" i="14" s="1"/>
  <c r="W135" i="14"/>
  <c r="P135" i="14"/>
  <c r="N135" i="14"/>
  <c r="V135" i="14" s="1"/>
  <c r="W136" i="14"/>
  <c r="P136" i="14"/>
  <c r="N136" i="14"/>
  <c r="V136" i="14" s="1"/>
  <c r="S136" i="14"/>
  <c r="AA136" i="14" s="1"/>
  <c r="Q136" i="14"/>
  <c r="Y136" i="14" s="1"/>
  <c r="M136" i="14"/>
  <c r="U136" i="14" s="1"/>
  <c r="S137" i="14"/>
  <c r="AA137" i="14" s="1"/>
  <c r="Q137" i="14"/>
  <c r="Y137" i="14" s="1"/>
  <c r="M137" i="14"/>
  <c r="U137" i="14" s="1"/>
  <c r="W137" i="14"/>
  <c r="P137" i="14"/>
  <c r="N137" i="14"/>
  <c r="V137" i="14" s="1"/>
  <c r="W138" i="14"/>
  <c r="P138" i="14"/>
  <c r="N138" i="14"/>
  <c r="V138" i="14" s="1"/>
  <c r="S138" i="14"/>
  <c r="AA138" i="14" s="1"/>
  <c r="Q138" i="14"/>
  <c r="Y138" i="14" s="1"/>
  <c r="M138" i="14"/>
  <c r="U138" i="14" s="1"/>
  <c r="S139" i="14"/>
  <c r="AA139" i="14" s="1"/>
  <c r="Q139" i="14"/>
  <c r="Y139" i="14" s="1"/>
  <c r="M139" i="14"/>
  <c r="U139" i="14" s="1"/>
  <c r="W139" i="14"/>
  <c r="P139" i="14"/>
  <c r="N139" i="14"/>
  <c r="V139" i="14" s="1"/>
  <c r="W140" i="14"/>
  <c r="P140" i="14"/>
  <c r="N140" i="14"/>
  <c r="V140" i="14" s="1"/>
  <c r="S140" i="14"/>
  <c r="AA140" i="14" s="1"/>
  <c r="Q140" i="14"/>
  <c r="Y140" i="14" s="1"/>
  <c r="M140" i="14"/>
  <c r="U140" i="14" s="1"/>
  <c r="W142" i="14"/>
  <c r="P142" i="14"/>
  <c r="N142" i="14"/>
  <c r="V142" i="14" s="1"/>
  <c r="S142" i="14"/>
  <c r="AA142" i="14" s="1"/>
  <c r="Q142" i="14"/>
  <c r="Y142" i="14" s="1"/>
  <c r="M142" i="14"/>
  <c r="U142" i="14" s="1"/>
  <c r="W144" i="14"/>
  <c r="P144" i="14"/>
  <c r="N144" i="14"/>
  <c r="V144" i="14" s="1"/>
  <c r="S144" i="14"/>
  <c r="AA144" i="14" s="1"/>
  <c r="Q144" i="14"/>
  <c r="Y144" i="14" s="1"/>
  <c r="M144" i="14"/>
  <c r="U144" i="14" s="1"/>
  <c r="W146" i="14"/>
  <c r="P146" i="14"/>
  <c r="N146" i="14"/>
  <c r="V146" i="14" s="1"/>
  <c r="S146" i="14"/>
  <c r="AA146" i="14" s="1"/>
  <c r="Q146" i="14"/>
  <c r="Y146" i="14" s="1"/>
  <c r="M146" i="14"/>
  <c r="U146" i="14" s="1"/>
  <c r="W148" i="14"/>
  <c r="P148" i="14"/>
  <c r="N148" i="14"/>
  <c r="V148" i="14" s="1"/>
  <c r="S148" i="14"/>
  <c r="AA148" i="14" s="1"/>
  <c r="Q148" i="14"/>
  <c r="Y148" i="14" s="1"/>
  <c r="M148" i="14"/>
  <c r="U148" i="14" s="1"/>
  <c r="S149" i="14"/>
  <c r="AA149" i="14" s="1"/>
  <c r="Q149" i="14"/>
  <c r="Y149" i="14" s="1"/>
  <c r="M149" i="14"/>
  <c r="U149" i="14" s="1"/>
  <c r="W149" i="14"/>
  <c r="P149" i="14"/>
  <c r="N149" i="14"/>
  <c r="V149" i="14" s="1"/>
  <c r="W150" i="14"/>
  <c r="P150" i="14"/>
  <c r="N150" i="14"/>
  <c r="V150" i="14" s="1"/>
  <c r="S150" i="14"/>
  <c r="AA150" i="14" s="1"/>
  <c r="Q150" i="14"/>
  <c r="Y150" i="14" s="1"/>
  <c r="M150" i="14"/>
  <c r="U150" i="14" s="1"/>
  <c r="S151" i="14"/>
  <c r="AA151" i="14" s="1"/>
  <c r="Q151" i="14"/>
  <c r="Y151" i="14" s="1"/>
  <c r="M151" i="14"/>
  <c r="U151" i="14" s="1"/>
  <c r="W151" i="14"/>
  <c r="P151" i="14"/>
  <c r="N151" i="14"/>
  <c r="V151" i="14" s="1"/>
  <c r="W152" i="14"/>
  <c r="P152" i="14"/>
  <c r="N152" i="14"/>
  <c r="V152" i="14" s="1"/>
  <c r="S152" i="14"/>
  <c r="AA152" i="14" s="1"/>
  <c r="Q152" i="14"/>
  <c r="Y152" i="14" s="1"/>
  <c r="M152" i="14"/>
  <c r="U152" i="14" s="1"/>
  <c r="S153" i="14"/>
  <c r="AA153" i="14" s="1"/>
  <c r="Q153" i="14"/>
  <c r="Y153" i="14" s="1"/>
  <c r="M153" i="14"/>
  <c r="U153" i="14" s="1"/>
  <c r="W153" i="14"/>
  <c r="P153" i="14"/>
  <c r="N153" i="14"/>
  <c r="V153" i="14" s="1"/>
  <c r="W154" i="14"/>
  <c r="P154" i="14"/>
  <c r="N154" i="14"/>
  <c r="V154" i="14" s="1"/>
  <c r="S154" i="14"/>
  <c r="AA154" i="14" s="1"/>
  <c r="Q154" i="14"/>
  <c r="Y154" i="14" s="1"/>
  <c r="M154" i="14"/>
  <c r="U154" i="14" s="1"/>
  <c r="S155" i="14"/>
  <c r="AA155" i="14" s="1"/>
  <c r="Q155" i="14"/>
  <c r="Y155" i="14" s="1"/>
  <c r="M155" i="14"/>
  <c r="U155" i="14" s="1"/>
  <c r="W155" i="14"/>
  <c r="P155" i="14"/>
  <c r="N155" i="14"/>
  <c r="V155" i="14" s="1"/>
  <c r="W156" i="14"/>
  <c r="P156" i="14"/>
  <c r="N156" i="14"/>
  <c r="V156" i="14" s="1"/>
  <c r="S156" i="14"/>
  <c r="AA156" i="14" s="1"/>
  <c r="Q156" i="14"/>
  <c r="Y156" i="14" s="1"/>
  <c r="M156" i="14"/>
  <c r="U156" i="14" s="1"/>
  <c r="S157" i="14"/>
  <c r="AA157" i="14" s="1"/>
  <c r="Q157" i="14"/>
  <c r="Y157" i="14" s="1"/>
  <c r="M157" i="14"/>
  <c r="U157" i="14" s="1"/>
  <c r="W157" i="14"/>
  <c r="P157" i="14"/>
  <c r="N157" i="14"/>
  <c r="V157" i="14" s="1"/>
  <c r="W158" i="14"/>
  <c r="P158" i="14"/>
  <c r="N158" i="14"/>
  <c r="V158" i="14" s="1"/>
  <c r="S158" i="14"/>
  <c r="AA158" i="14" s="1"/>
  <c r="Q158" i="14"/>
  <c r="Y158" i="14" s="1"/>
  <c r="M158" i="14"/>
  <c r="U158" i="14" s="1"/>
  <c r="S159" i="14"/>
  <c r="AA159" i="14" s="1"/>
  <c r="Q159" i="14"/>
  <c r="Y159" i="14" s="1"/>
  <c r="M159" i="14"/>
  <c r="U159" i="14" s="1"/>
  <c r="W159" i="14"/>
  <c r="P159" i="14"/>
  <c r="N159" i="14"/>
  <c r="V159" i="14" s="1"/>
  <c r="W160" i="14"/>
  <c r="P160" i="14"/>
  <c r="N160" i="14"/>
  <c r="V160" i="14" s="1"/>
  <c r="S160" i="14"/>
  <c r="AA160" i="14" s="1"/>
  <c r="Q160" i="14"/>
  <c r="Y160" i="14" s="1"/>
  <c r="M160" i="14"/>
  <c r="U160" i="14" s="1"/>
  <c r="S161" i="14"/>
  <c r="AA161" i="14" s="1"/>
  <c r="Q161" i="14"/>
  <c r="Y161" i="14" s="1"/>
  <c r="M161" i="14"/>
  <c r="U161" i="14" s="1"/>
  <c r="W161" i="14"/>
  <c r="P161" i="14"/>
  <c r="N161" i="14"/>
  <c r="V161" i="14" s="1"/>
  <c r="W162" i="14"/>
  <c r="P162" i="14"/>
  <c r="N162" i="14"/>
  <c r="V162" i="14" s="1"/>
  <c r="S162" i="14"/>
  <c r="AA162" i="14" s="1"/>
  <c r="Q162" i="14"/>
  <c r="Y162" i="14" s="1"/>
  <c r="M162" i="14"/>
  <c r="U162" i="14" s="1"/>
  <c r="S163" i="14"/>
  <c r="AA163" i="14" s="1"/>
  <c r="Q163" i="14"/>
  <c r="Y163" i="14" s="1"/>
  <c r="M163" i="14"/>
  <c r="U163" i="14" s="1"/>
  <c r="W163" i="14"/>
  <c r="P163" i="14"/>
  <c r="N163" i="14"/>
  <c r="V163" i="14" s="1"/>
  <c r="W164" i="14"/>
  <c r="P164" i="14"/>
  <c r="N164" i="14"/>
  <c r="V164" i="14" s="1"/>
  <c r="S164" i="14"/>
  <c r="AA164" i="14" s="1"/>
  <c r="Q164" i="14"/>
  <c r="Y164" i="14" s="1"/>
  <c r="M164" i="14"/>
  <c r="U164" i="14" s="1"/>
  <c r="S165" i="14"/>
  <c r="AA165" i="14" s="1"/>
  <c r="Q165" i="14"/>
  <c r="Y165" i="14" s="1"/>
  <c r="M165" i="14"/>
  <c r="U165" i="14" s="1"/>
  <c r="W165" i="14"/>
  <c r="P165" i="14"/>
  <c r="N165" i="14"/>
  <c r="V165" i="14" s="1"/>
  <c r="W166" i="14"/>
  <c r="P166" i="14"/>
  <c r="N166" i="14"/>
  <c r="V166" i="14" s="1"/>
  <c r="S166" i="14"/>
  <c r="AA166" i="14" s="1"/>
  <c r="Q166" i="14"/>
  <c r="Y166" i="14" s="1"/>
  <c r="M166" i="14"/>
  <c r="U166" i="14" s="1"/>
  <c r="S167" i="14"/>
  <c r="AA167" i="14" s="1"/>
  <c r="Q167" i="14"/>
  <c r="Y167" i="14" s="1"/>
  <c r="M167" i="14"/>
  <c r="U167" i="14" s="1"/>
  <c r="W167" i="14"/>
  <c r="P167" i="14"/>
  <c r="N167" i="14"/>
  <c r="V167" i="14" s="1"/>
  <c r="W168" i="14"/>
  <c r="P168" i="14"/>
  <c r="N168" i="14"/>
  <c r="V168" i="14" s="1"/>
  <c r="S168" i="14"/>
  <c r="AA168" i="14" s="1"/>
  <c r="Q168" i="14"/>
  <c r="Y168" i="14" s="1"/>
  <c r="M168" i="14"/>
  <c r="U168" i="14" s="1"/>
  <c r="S169" i="14"/>
  <c r="AA169" i="14" s="1"/>
  <c r="Q169" i="14"/>
  <c r="Y169" i="14" s="1"/>
  <c r="M169" i="14"/>
  <c r="U169" i="14" s="1"/>
  <c r="W169" i="14"/>
  <c r="P169" i="14"/>
  <c r="N169" i="14"/>
  <c r="V169" i="14" s="1"/>
  <c r="W170" i="14"/>
  <c r="P170" i="14"/>
  <c r="N170" i="14"/>
  <c r="V170" i="14" s="1"/>
  <c r="S170" i="14"/>
  <c r="AA170" i="14" s="1"/>
  <c r="Q170" i="14"/>
  <c r="Y170" i="14" s="1"/>
  <c r="M170" i="14"/>
  <c r="U170" i="14" s="1"/>
  <c r="S171" i="14"/>
  <c r="AA171" i="14" s="1"/>
  <c r="Q171" i="14"/>
  <c r="Y171" i="14" s="1"/>
  <c r="M171" i="14"/>
  <c r="U171" i="14" s="1"/>
  <c r="W171" i="14"/>
  <c r="P171" i="14"/>
  <c r="N171" i="14"/>
  <c r="V171" i="14" s="1"/>
  <c r="W172" i="14"/>
  <c r="P172" i="14"/>
  <c r="N172" i="14"/>
  <c r="V172" i="14" s="1"/>
  <c r="S172" i="14"/>
  <c r="AA172" i="14" s="1"/>
  <c r="Q172" i="14"/>
  <c r="Y172" i="14" s="1"/>
  <c r="M172" i="14"/>
  <c r="U172" i="14" s="1"/>
  <c r="W181" i="14"/>
  <c r="P181" i="14"/>
  <c r="N181" i="14"/>
  <c r="V181" i="14" s="1"/>
  <c r="Q181" i="14"/>
  <c r="Y181" i="14" s="1"/>
  <c r="M181" i="14"/>
  <c r="U181" i="14" s="1"/>
  <c r="S181" i="14"/>
  <c r="AA181" i="14" s="1"/>
  <c r="H302" i="14"/>
  <c r="AC302" i="14" s="1"/>
  <c r="W182" i="14"/>
  <c r="P182" i="14"/>
  <c r="N182" i="14"/>
  <c r="V182" i="14" s="1"/>
  <c r="S182" i="14"/>
  <c r="AA182" i="14" s="1"/>
  <c r="Q182" i="14"/>
  <c r="Y182" i="14" s="1"/>
  <c r="M182" i="14"/>
  <c r="U182" i="14" s="1"/>
  <c r="W184" i="14"/>
  <c r="P184" i="14"/>
  <c r="N184" i="14"/>
  <c r="V184" i="14" s="1"/>
  <c r="S184" i="14"/>
  <c r="AA184" i="14" s="1"/>
  <c r="Q184" i="14"/>
  <c r="Y184" i="14" s="1"/>
  <c r="M184" i="14"/>
  <c r="U184" i="14" s="1"/>
  <c r="W186" i="14"/>
  <c r="P186" i="14"/>
  <c r="N186" i="14"/>
  <c r="V186" i="14" s="1"/>
  <c r="S186" i="14"/>
  <c r="AA186" i="14" s="1"/>
  <c r="Q186" i="14"/>
  <c r="Y186" i="14" s="1"/>
  <c r="M186" i="14"/>
  <c r="U186" i="14" s="1"/>
  <c r="W188" i="14"/>
  <c r="P188" i="14"/>
  <c r="N188" i="14"/>
  <c r="V188" i="14" s="1"/>
  <c r="S188" i="14"/>
  <c r="AA188" i="14" s="1"/>
  <c r="Q188" i="14"/>
  <c r="Y188" i="14" s="1"/>
  <c r="M188" i="14"/>
  <c r="U188" i="14" s="1"/>
  <c r="W190" i="14"/>
  <c r="P190" i="14"/>
  <c r="N190" i="14"/>
  <c r="V190" i="14" s="1"/>
  <c r="S190" i="14"/>
  <c r="AA190" i="14" s="1"/>
  <c r="Q190" i="14"/>
  <c r="Y190" i="14" s="1"/>
  <c r="M190" i="14"/>
  <c r="U190" i="14" s="1"/>
  <c r="W192" i="14"/>
  <c r="P192" i="14"/>
  <c r="N192" i="14"/>
  <c r="V192" i="14" s="1"/>
  <c r="S192" i="14"/>
  <c r="AA192" i="14" s="1"/>
  <c r="Q192" i="14"/>
  <c r="Y192" i="14" s="1"/>
  <c r="M192" i="14"/>
  <c r="U192" i="14" s="1"/>
  <c r="W194" i="14"/>
  <c r="P194" i="14"/>
  <c r="N194" i="14"/>
  <c r="V194" i="14" s="1"/>
  <c r="S194" i="14"/>
  <c r="AA194" i="14" s="1"/>
  <c r="Q194" i="14"/>
  <c r="Y194" i="14" s="1"/>
  <c r="M194" i="14"/>
  <c r="U194" i="14" s="1"/>
  <c r="W196" i="14"/>
  <c r="P196" i="14"/>
  <c r="N196" i="14"/>
  <c r="V196" i="14" s="1"/>
  <c r="S196" i="14"/>
  <c r="AA196" i="14" s="1"/>
  <c r="Q196" i="14"/>
  <c r="Y196" i="14" s="1"/>
  <c r="M196" i="14"/>
  <c r="U196" i="14" s="1"/>
  <c r="W198" i="14"/>
  <c r="P198" i="14"/>
  <c r="N198" i="14"/>
  <c r="V198" i="14" s="1"/>
  <c r="S198" i="14"/>
  <c r="AA198" i="14" s="1"/>
  <c r="Q198" i="14"/>
  <c r="Y198" i="14" s="1"/>
  <c r="M198" i="14"/>
  <c r="U198" i="14" s="1"/>
  <c r="W200" i="14"/>
  <c r="P200" i="14"/>
  <c r="N200" i="14"/>
  <c r="V200" i="14" s="1"/>
  <c r="S200" i="14"/>
  <c r="AA200" i="14" s="1"/>
  <c r="Q200" i="14"/>
  <c r="Y200" i="14" s="1"/>
  <c r="M200" i="14"/>
  <c r="U200" i="14" s="1"/>
  <c r="W202" i="14"/>
  <c r="P202" i="14"/>
  <c r="N202" i="14"/>
  <c r="V202" i="14" s="1"/>
  <c r="S202" i="14"/>
  <c r="AA202" i="14" s="1"/>
  <c r="Q202" i="14"/>
  <c r="Y202" i="14" s="1"/>
  <c r="M202" i="14"/>
  <c r="U202" i="14" s="1"/>
  <c r="W204" i="14"/>
  <c r="P204" i="14"/>
  <c r="N204" i="14"/>
  <c r="V204" i="14" s="1"/>
  <c r="S204" i="14"/>
  <c r="AA204" i="14" s="1"/>
  <c r="Q204" i="14"/>
  <c r="Y204" i="14" s="1"/>
  <c r="M204" i="14"/>
  <c r="U204" i="14" s="1"/>
  <c r="W206" i="14"/>
  <c r="P206" i="14"/>
  <c r="N206" i="14"/>
  <c r="V206" i="14" s="1"/>
  <c r="S206" i="14"/>
  <c r="AA206" i="14" s="1"/>
  <c r="Q206" i="14"/>
  <c r="Y206" i="14" s="1"/>
  <c r="M206" i="14"/>
  <c r="U206" i="14" s="1"/>
  <c r="W208" i="14"/>
  <c r="P208" i="14"/>
  <c r="N208" i="14"/>
  <c r="V208" i="14" s="1"/>
  <c r="S208" i="14"/>
  <c r="AA208" i="14" s="1"/>
  <c r="Q208" i="14"/>
  <c r="Y208" i="14" s="1"/>
  <c r="M208" i="14"/>
  <c r="U208" i="14" s="1"/>
  <c r="W210" i="14"/>
  <c r="P210" i="14"/>
  <c r="N210" i="14"/>
  <c r="V210" i="14" s="1"/>
  <c r="S210" i="14"/>
  <c r="AA210" i="14" s="1"/>
  <c r="Q210" i="14"/>
  <c r="Y210" i="14" s="1"/>
  <c r="M210" i="14"/>
  <c r="U210" i="14" s="1"/>
  <c r="W212" i="14"/>
  <c r="P212" i="14"/>
  <c r="N212" i="14"/>
  <c r="V212" i="14" s="1"/>
  <c r="S212" i="14"/>
  <c r="AA212" i="14" s="1"/>
  <c r="Q212" i="14"/>
  <c r="Y212" i="14" s="1"/>
  <c r="M212" i="14"/>
  <c r="U212" i="14" s="1"/>
  <c r="W214" i="14"/>
  <c r="P214" i="14"/>
  <c r="N214" i="14"/>
  <c r="V214" i="14" s="1"/>
  <c r="S214" i="14"/>
  <c r="AA214" i="14" s="1"/>
  <c r="Q214" i="14"/>
  <c r="Y214" i="14" s="1"/>
  <c r="M214" i="14"/>
  <c r="U214" i="14" s="1"/>
  <c r="W216" i="14"/>
  <c r="P216" i="14"/>
  <c r="N216" i="14"/>
  <c r="V216" i="14" s="1"/>
  <c r="S216" i="14"/>
  <c r="AA216" i="14" s="1"/>
  <c r="Q216" i="14"/>
  <c r="Y216" i="14" s="1"/>
  <c r="M216" i="14"/>
  <c r="U216" i="14" s="1"/>
  <c r="W218" i="14"/>
  <c r="P218" i="14"/>
  <c r="N218" i="14"/>
  <c r="V218" i="14" s="1"/>
  <c r="S218" i="14"/>
  <c r="AA218" i="14" s="1"/>
  <c r="Q218" i="14"/>
  <c r="Y218" i="14" s="1"/>
  <c r="M218" i="14"/>
  <c r="U218" i="14" s="1"/>
  <c r="W220" i="14"/>
  <c r="P220" i="14"/>
  <c r="N220" i="14"/>
  <c r="V220" i="14" s="1"/>
  <c r="S220" i="14"/>
  <c r="AA220" i="14" s="1"/>
  <c r="Q220" i="14"/>
  <c r="Y220" i="14" s="1"/>
  <c r="M220" i="14"/>
  <c r="U220" i="14" s="1"/>
  <c r="W222" i="14"/>
  <c r="P222" i="14"/>
  <c r="N222" i="14"/>
  <c r="V222" i="14" s="1"/>
  <c r="S222" i="14"/>
  <c r="AA222" i="14" s="1"/>
  <c r="Q222" i="14"/>
  <c r="Y222" i="14" s="1"/>
  <c r="M222" i="14"/>
  <c r="U222" i="14" s="1"/>
  <c r="W224" i="14"/>
  <c r="P224" i="14"/>
  <c r="N224" i="14"/>
  <c r="V224" i="14" s="1"/>
  <c r="S224" i="14"/>
  <c r="AA224" i="14" s="1"/>
  <c r="Q224" i="14"/>
  <c r="Y224" i="14" s="1"/>
  <c r="M224" i="14"/>
  <c r="U224" i="14" s="1"/>
  <c r="W226" i="14"/>
  <c r="P226" i="14"/>
  <c r="N226" i="14"/>
  <c r="V226" i="14" s="1"/>
  <c r="S226" i="14"/>
  <c r="AA226" i="14" s="1"/>
  <c r="Q226" i="14"/>
  <c r="Y226" i="14" s="1"/>
  <c r="M226" i="14"/>
  <c r="U226" i="14" s="1"/>
  <c r="W228" i="14"/>
  <c r="P228" i="14"/>
  <c r="N228" i="14"/>
  <c r="V228" i="14" s="1"/>
  <c r="S228" i="14"/>
  <c r="AA228" i="14" s="1"/>
  <c r="Q228" i="14"/>
  <c r="Y228" i="14" s="1"/>
  <c r="M228" i="14"/>
  <c r="U228" i="14" s="1"/>
  <c r="W230" i="14"/>
  <c r="P230" i="14"/>
  <c r="N230" i="14"/>
  <c r="V230" i="14" s="1"/>
  <c r="S230" i="14"/>
  <c r="AA230" i="14" s="1"/>
  <c r="Q230" i="14"/>
  <c r="Y230" i="14" s="1"/>
  <c r="M230" i="14"/>
  <c r="U230" i="14" s="1"/>
  <c r="M180" i="14"/>
  <c r="U180" i="14" s="1"/>
  <c r="Q180" i="14"/>
  <c r="Y180" i="14" s="1"/>
  <c r="W180" i="14"/>
  <c r="P180" i="14"/>
  <c r="N180" i="14"/>
  <c r="V180" i="14" s="1"/>
  <c r="S183" i="14"/>
  <c r="AA183" i="14" s="1"/>
  <c r="Q183" i="14"/>
  <c r="Y183" i="14" s="1"/>
  <c r="M183" i="14"/>
  <c r="U183" i="14" s="1"/>
  <c r="W183" i="14"/>
  <c r="P183" i="14"/>
  <c r="N183" i="14"/>
  <c r="V183" i="14" s="1"/>
  <c r="S185" i="14"/>
  <c r="AA185" i="14" s="1"/>
  <c r="Q185" i="14"/>
  <c r="Y185" i="14" s="1"/>
  <c r="M185" i="14"/>
  <c r="U185" i="14" s="1"/>
  <c r="W185" i="14"/>
  <c r="P185" i="14"/>
  <c r="N185" i="14"/>
  <c r="V185" i="14" s="1"/>
  <c r="S187" i="14"/>
  <c r="AA187" i="14" s="1"/>
  <c r="Q187" i="14"/>
  <c r="Y187" i="14" s="1"/>
  <c r="M187" i="14"/>
  <c r="U187" i="14" s="1"/>
  <c r="W187" i="14"/>
  <c r="P187" i="14"/>
  <c r="N187" i="14"/>
  <c r="V187" i="14" s="1"/>
  <c r="S189" i="14"/>
  <c r="AA189" i="14" s="1"/>
  <c r="Q189" i="14"/>
  <c r="Y189" i="14" s="1"/>
  <c r="M189" i="14"/>
  <c r="U189" i="14" s="1"/>
  <c r="W189" i="14"/>
  <c r="P189" i="14"/>
  <c r="N189" i="14"/>
  <c r="V189" i="14" s="1"/>
  <c r="S191" i="14"/>
  <c r="AA191" i="14" s="1"/>
  <c r="Q191" i="14"/>
  <c r="Y191" i="14" s="1"/>
  <c r="M191" i="14"/>
  <c r="U191" i="14" s="1"/>
  <c r="W191" i="14"/>
  <c r="P191" i="14"/>
  <c r="N191" i="14"/>
  <c r="V191" i="14" s="1"/>
  <c r="S193" i="14"/>
  <c r="AA193" i="14" s="1"/>
  <c r="Q193" i="14"/>
  <c r="Y193" i="14" s="1"/>
  <c r="M193" i="14"/>
  <c r="U193" i="14" s="1"/>
  <c r="W193" i="14"/>
  <c r="P193" i="14"/>
  <c r="N193" i="14"/>
  <c r="V193" i="14" s="1"/>
  <c r="S195" i="14"/>
  <c r="AA195" i="14" s="1"/>
  <c r="Q195" i="14"/>
  <c r="Y195" i="14" s="1"/>
  <c r="M195" i="14"/>
  <c r="U195" i="14" s="1"/>
  <c r="W195" i="14"/>
  <c r="P195" i="14"/>
  <c r="N195" i="14"/>
  <c r="V195" i="14" s="1"/>
  <c r="S197" i="14"/>
  <c r="AA197" i="14" s="1"/>
  <c r="Q197" i="14"/>
  <c r="Y197" i="14" s="1"/>
  <c r="M197" i="14"/>
  <c r="U197" i="14" s="1"/>
  <c r="W197" i="14"/>
  <c r="P197" i="14"/>
  <c r="N197" i="14"/>
  <c r="V197" i="14" s="1"/>
  <c r="S199" i="14"/>
  <c r="AA199" i="14" s="1"/>
  <c r="Q199" i="14"/>
  <c r="Y199" i="14" s="1"/>
  <c r="M199" i="14"/>
  <c r="U199" i="14" s="1"/>
  <c r="W199" i="14"/>
  <c r="P199" i="14"/>
  <c r="N199" i="14"/>
  <c r="V199" i="14" s="1"/>
  <c r="S201" i="14"/>
  <c r="AA201" i="14" s="1"/>
  <c r="Q201" i="14"/>
  <c r="Y201" i="14" s="1"/>
  <c r="M201" i="14"/>
  <c r="U201" i="14" s="1"/>
  <c r="W201" i="14"/>
  <c r="P201" i="14"/>
  <c r="N201" i="14"/>
  <c r="V201" i="14" s="1"/>
  <c r="S203" i="14"/>
  <c r="AA203" i="14" s="1"/>
  <c r="Q203" i="14"/>
  <c r="Y203" i="14" s="1"/>
  <c r="M203" i="14"/>
  <c r="U203" i="14" s="1"/>
  <c r="W203" i="14"/>
  <c r="P203" i="14"/>
  <c r="N203" i="14"/>
  <c r="V203" i="14" s="1"/>
  <c r="S205" i="14"/>
  <c r="AA205" i="14" s="1"/>
  <c r="Q205" i="14"/>
  <c r="Y205" i="14" s="1"/>
  <c r="M205" i="14"/>
  <c r="U205" i="14" s="1"/>
  <c r="W205" i="14"/>
  <c r="P205" i="14"/>
  <c r="N205" i="14"/>
  <c r="V205" i="14" s="1"/>
  <c r="S207" i="14"/>
  <c r="AA207" i="14" s="1"/>
  <c r="Q207" i="14"/>
  <c r="Y207" i="14" s="1"/>
  <c r="M207" i="14"/>
  <c r="U207" i="14" s="1"/>
  <c r="W207" i="14"/>
  <c r="P207" i="14"/>
  <c r="N207" i="14"/>
  <c r="V207" i="14" s="1"/>
  <c r="S209" i="14"/>
  <c r="AA209" i="14" s="1"/>
  <c r="Q209" i="14"/>
  <c r="Y209" i="14" s="1"/>
  <c r="M209" i="14"/>
  <c r="U209" i="14" s="1"/>
  <c r="W209" i="14"/>
  <c r="P209" i="14"/>
  <c r="N209" i="14"/>
  <c r="V209" i="14" s="1"/>
  <c r="S211" i="14"/>
  <c r="AA211" i="14" s="1"/>
  <c r="Q211" i="14"/>
  <c r="Y211" i="14" s="1"/>
  <c r="M211" i="14"/>
  <c r="U211" i="14" s="1"/>
  <c r="W211" i="14"/>
  <c r="P211" i="14"/>
  <c r="N211" i="14"/>
  <c r="V211" i="14" s="1"/>
  <c r="S213" i="14"/>
  <c r="AA213" i="14" s="1"/>
  <c r="Q213" i="14"/>
  <c r="Y213" i="14" s="1"/>
  <c r="M213" i="14"/>
  <c r="U213" i="14" s="1"/>
  <c r="W213" i="14"/>
  <c r="P213" i="14"/>
  <c r="N213" i="14"/>
  <c r="V213" i="14" s="1"/>
  <c r="S215" i="14"/>
  <c r="AA215" i="14" s="1"/>
  <c r="Q215" i="14"/>
  <c r="Y215" i="14" s="1"/>
  <c r="M215" i="14"/>
  <c r="U215" i="14" s="1"/>
  <c r="W215" i="14"/>
  <c r="P215" i="14"/>
  <c r="N215" i="14"/>
  <c r="V215" i="14" s="1"/>
  <c r="S217" i="14"/>
  <c r="AA217" i="14" s="1"/>
  <c r="Q217" i="14"/>
  <c r="Y217" i="14" s="1"/>
  <c r="M217" i="14"/>
  <c r="U217" i="14" s="1"/>
  <c r="W217" i="14"/>
  <c r="P217" i="14"/>
  <c r="N217" i="14"/>
  <c r="V217" i="14" s="1"/>
  <c r="S219" i="14"/>
  <c r="AA219" i="14" s="1"/>
  <c r="Q219" i="14"/>
  <c r="Y219" i="14" s="1"/>
  <c r="M219" i="14"/>
  <c r="U219" i="14" s="1"/>
  <c r="W219" i="14"/>
  <c r="P219" i="14"/>
  <c r="N219" i="14"/>
  <c r="V219" i="14" s="1"/>
  <c r="S221" i="14"/>
  <c r="AA221" i="14" s="1"/>
  <c r="Q221" i="14"/>
  <c r="Y221" i="14" s="1"/>
  <c r="M221" i="14"/>
  <c r="U221" i="14" s="1"/>
  <c r="W221" i="14"/>
  <c r="P221" i="14"/>
  <c r="N221" i="14"/>
  <c r="V221" i="14" s="1"/>
  <c r="S223" i="14"/>
  <c r="AA223" i="14" s="1"/>
  <c r="Q223" i="14"/>
  <c r="Y223" i="14" s="1"/>
  <c r="M223" i="14"/>
  <c r="U223" i="14" s="1"/>
  <c r="W223" i="14"/>
  <c r="P223" i="14"/>
  <c r="N223" i="14"/>
  <c r="V223" i="14" s="1"/>
  <c r="S225" i="14"/>
  <c r="AA225" i="14" s="1"/>
  <c r="Q225" i="14"/>
  <c r="Y225" i="14" s="1"/>
  <c r="M225" i="14"/>
  <c r="U225" i="14" s="1"/>
  <c r="W225" i="14"/>
  <c r="P225" i="14"/>
  <c r="N225" i="14"/>
  <c r="V225" i="14" s="1"/>
  <c r="S227" i="14"/>
  <c r="AA227" i="14" s="1"/>
  <c r="Q227" i="14"/>
  <c r="Y227" i="14" s="1"/>
  <c r="M227" i="14"/>
  <c r="U227" i="14" s="1"/>
  <c r="W227" i="14"/>
  <c r="P227" i="14"/>
  <c r="N227" i="14"/>
  <c r="V227" i="14" s="1"/>
  <c r="S229" i="14"/>
  <c r="AA229" i="14" s="1"/>
  <c r="Q229" i="14"/>
  <c r="Y229" i="14" s="1"/>
  <c r="M229" i="14"/>
  <c r="U229" i="14" s="1"/>
  <c r="W229" i="14"/>
  <c r="P229" i="14"/>
  <c r="N229" i="14"/>
  <c r="V229" i="14" s="1"/>
  <c r="S231" i="14"/>
  <c r="AA231" i="14" s="1"/>
  <c r="Q231" i="14"/>
  <c r="Y231" i="14" s="1"/>
  <c r="M231" i="14"/>
  <c r="U231" i="14" s="1"/>
  <c r="W231" i="14"/>
  <c r="P231" i="14"/>
  <c r="N231" i="14"/>
  <c r="V231" i="14" s="1"/>
  <c r="X233" i="14"/>
  <c r="R233" i="14"/>
  <c r="Z233" i="14" s="1"/>
  <c r="S180" i="14"/>
  <c r="AA180" i="14" s="1"/>
  <c r="W235" i="14"/>
  <c r="P235" i="14"/>
  <c r="N235" i="14"/>
  <c r="V235" i="14" s="1"/>
  <c r="S235" i="14"/>
  <c r="AA235" i="14" s="1"/>
  <c r="Q235" i="14"/>
  <c r="Y235" i="14" s="1"/>
  <c r="M235" i="14"/>
  <c r="U235" i="14" s="1"/>
  <c r="W237" i="14"/>
  <c r="P237" i="14"/>
  <c r="N237" i="14"/>
  <c r="V237" i="14" s="1"/>
  <c r="S237" i="14"/>
  <c r="AA237" i="14" s="1"/>
  <c r="Q237" i="14"/>
  <c r="Y237" i="14" s="1"/>
  <c r="M237" i="14"/>
  <c r="U237" i="14" s="1"/>
  <c r="W239" i="14"/>
  <c r="P239" i="14"/>
  <c r="N239" i="14"/>
  <c r="V239" i="14" s="1"/>
  <c r="S239" i="14"/>
  <c r="AA239" i="14" s="1"/>
  <c r="Q239" i="14"/>
  <c r="Y239" i="14" s="1"/>
  <c r="M239" i="14"/>
  <c r="U239" i="14" s="1"/>
  <c r="W241" i="14"/>
  <c r="P241" i="14"/>
  <c r="N241" i="14"/>
  <c r="V241" i="14" s="1"/>
  <c r="S241" i="14"/>
  <c r="AA241" i="14" s="1"/>
  <c r="Q241" i="14"/>
  <c r="Y241" i="14" s="1"/>
  <c r="M241" i="14"/>
  <c r="U241" i="14" s="1"/>
  <c r="W243" i="14"/>
  <c r="P243" i="14"/>
  <c r="N243" i="14"/>
  <c r="V243" i="14" s="1"/>
  <c r="S243" i="14"/>
  <c r="AA243" i="14" s="1"/>
  <c r="Q243" i="14"/>
  <c r="Y243" i="14" s="1"/>
  <c r="M243" i="14"/>
  <c r="U243" i="14" s="1"/>
  <c r="W245" i="14"/>
  <c r="P245" i="14"/>
  <c r="N245" i="14"/>
  <c r="V245" i="14" s="1"/>
  <c r="S245" i="14"/>
  <c r="AA245" i="14" s="1"/>
  <c r="Q245" i="14"/>
  <c r="Y245" i="14" s="1"/>
  <c r="M245" i="14"/>
  <c r="U245" i="14" s="1"/>
  <c r="W247" i="14"/>
  <c r="P247" i="14"/>
  <c r="N247" i="14"/>
  <c r="V247" i="14" s="1"/>
  <c r="S247" i="14"/>
  <c r="AA247" i="14" s="1"/>
  <c r="Q247" i="14"/>
  <c r="Y247" i="14" s="1"/>
  <c r="M247" i="14"/>
  <c r="U247" i="14" s="1"/>
  <c r="W249" i="14"/>
  <c r="P249" i="14"/>
  <c r="N249" i="14"/>
  <c r="V249" i="14" s="1"/>
  <c r="S249" i="14"/>
  <c r="AA249" i="14" s="1"/>
  <c r="Q249" i="14"/>
  <c r="Y249" i="14" s="1"/>
  <c r="M249" i="14"/>
  <c r="U249" i="14" s="1"/>
  <c r="W251" i="14"/>
  <c r="P251" i="14"/>
  <c r="N251" i="14"/>
  <c r="V251" i="14" s="1"/>
  <c r="S251" i="14"/>
  <c r="AA251" i="14" s="1"/>
  <c r="Q251" i="14"/>
  <c r="Y251" i="14" s="1"/>
  <c r="M251" i="14"/>
  <c r="U251" i="14" s="1"/>
  <c r="W253" i="14"/>
  <c r="P253" i="14"/>
  <c r="N253" i="14"/>
  <c r="V253" i="14" s="1"/>
  <c r="S253" i="14"/>
  <c r="AA253" i="14" s="1"/>
  <c r="Q253" i="14"/>
  <c r="Y253" i="14" s="1"/>
  <c r="M253" i="14"/>
  <c r="U253" i="14" s="1"/>
  <c r="W255" i="14"/>
  <c r="P255" i="14"/>
  <c r="N255" i="14"/>
  <c r="V255" i="14" s="1"/>
  <c r="S255" i="14"/>
  <c r="AA255" i="14" s="1"/>
  <c r="Q255" i="14"/>
  <c r="Y255" i="14" s="1"/>
  <c r="M255" i="14"/>
  <c r="U255" i="14" s="1"/>
  <c r="W257" i="14"/>
  <c r="P257" i="14"/>
  <c r="N257" i="14"/>
  <c r="V257" i="14" s="1"/>
  <c r="S257" i="14"/>
  <c r="AA257" i="14" s="1"/>
  <c r="Q257" i="14"/>
  <c r="Y257" i="14" s="1"/>
  <c r="M257" i="14"/>
  <c r="U257" i="14" s="1"/>
  <c r="W259" i="14"/>
  <c r="P259" i="14"/>
  <c r="N259" i="14"/>
  <c r="V259" i="14" s="1"/>
  <c r="S259" i="14"/>
  <c r="AA259" i="14" s="1"/>
  <c r="Q259" i="14"/>
  <c r="Y259" i="14" s="1"/>
  <c r="M259" i="14"/>
  <c r="U259" i="14" s="1"/>
  <c r="S261" i="14"/>
  <c r="AA261" i="14" s="1"/>
  <c r="Q261" i="14"/>
  <c r="Y261" i="14" s="1"/>
  <c r="P261" i="14"/>
  <c r="N261" i="14"/>
  <c r="V261" i="14" s="1"/>
  <c r="W261" i="14"/>
  <c r="M261" i="14"/>
  <c r="U261" i="14" s="1"/>
  <c r="M232" i="14"/>
  <c r="U232" i="14" s="1"/>
  <c r="Q232" i="14"/>
  <c r="Y232" i="14" s="1"/>
  <c r="M234" i="14"/>
  <c r="U234" i="14" s="1"/>
  <c r="Q234" i="14"/>
  <c r="Y234" i="14" s="1"/>
  <c r="W232" i="14"/>
  <c r="P232" i="14"/>
  <c r="N232" i="14"/>
  <c r="V232" i="14" s="1"/>
  <c r="S233" i="14"/>
  <c r="AA233" i="14" s="1"/>
  <c r="Q233" i="14"/>
  <c r="Y233" i="14" s="1"/>
  <c r="M233" i="14"/>
  <c r="U233" i="14" s="1"/>
  <c r="W234" i="14"/>
  <c r="P234" i="14"/>
  <c r="N234" i="14"/>
  <c r="V234" i="14" s="1"/>
  <c r="S236" i="14"/>
  <c r="AA236" i="14" s="1"/>
  <c r="Q236" i="14"/>
  <c r="Y236" i="14" s="1"/>
  <c r="M236" i="14"/>
  <c r="U236" i="14" s="1"/>
  <c r="W236" i="14"/>
  <c r="P236" i="14"/>
  <c r="N236" i="14"/>
  <c r="V236" i="14" s="1"/>
  <c r="S238" i="14"/>
  <c r="AA238" i="14" s="1"/>
  <c r="Q238" i="14"/>
  <c r="Y238" i="14" s="1"/>
  <c r="M238" i="14"/>
  <c r="U238" i="14" s="1"/>
  <c r="W238" i="14"/>
  <c r="P238" i="14"/>
  <c r="N238" i="14"/>
  <c r="V238" i="14" s="1"/>
  <c r="S240" i="14"/>
  <c r="AA240" i="14" s="1"/>
  <c r="Q240" i="14"/>
  <c r="Y240" i="14" s="1"/>
  <c r="M240" i="14"/>
  <c r="U240" i="14" s="1"/>
  <c r="W240" i="14"/>
  <c r="P240" i="14"/>
  <c r="N240" i="14"/>
  <c r="V240" i="14" s="1"/>
  <c r="S242" i="14"/>
  <c r="AA242" i="14" s="1"/>
  <c r="Q242" i="14"/>
  <c r="Y242" i="14" s="1"/>
  <c r="M242" i="14"/>
  <c r="U242" i="14" s="1"/>
  <c r="W242" i="14"/>
  <c r="P242" i="14"/>
  <c r="N242" i="14"/>
  <c r="V242" i="14" s="1"/>
  <c r="S244" i="14"/>
  <c r="AA244" i="14" s="1"/>
  <c r="Q244" i="14"/>
  <c r="Y244" i="14" s="1"/>
  <c r="M244" i="14"/>
  <c r="U244" i="14" s="1"/>
  <c r="W244" i="14"/>
  <c r="P244" i="14"/>
  <c r="N244" i="14"/>
  <c r="V244" i="14" s="1"/>
  <c r="S246" i="14"/>
  <c r="AA246" i="14" s="1"/>
  <c r="Q246" i="14"/>
  <c r="Y246" i="14" s="1"/>
  <c r="M246" i="14"/>
  <c r="U246" i="14" s="1"/>
  <c r="W246" i="14"/>
  <c r="P246" i="14"/>
  <c r="N246" i="14"/>
  <c r="V246" i="14" s="1"/>
  <c r="S248" i="14"/>
  <c r="AA248" i="14" s="1"/>
  <c r="Q248" i="14"/>
  <c r="Y248" i="14" s="1"/>
  <c r="M248" i="14"/>
  <c r="U248" i="14" s="1"/>
  <c r="W248" i="14"/>
  <c r="P248" i="14"/>
  <c r="N248" i="14"/>
  <c r="V248" i="14" s="1"/>
  <c r="S250" i="14"/>
  <c r="AA250" i="14" s="1"/>
  <c r="Q250" i="14"/>
  <c r="Y250" i="14" s="1"/>
  <c r="M250" i="14"/>
  <c r="U250" i="14" s="1"/>
  <c r="W250" i="14"/>
  <c r="P250" i="14"/>
  <c r="N250" i="14"/>
  <c r="V250" i="14" s="1"/>
  <c r="S252" i="14"/>
  <c r="AA252" i="14" s="1"/>
  <c r="Q252" i="14"/>
  <c r="Y252" i="14" s="1"/>
  <c r="M252" i="14"/>
  <c r="U252" i="14" s="1"/>
  <c r="W252" i="14"/>
  <c r="P252" i="14"/>
  <c r="N252" i="14"/>
  <c r="V252" i="14" s="1"/>
  <c r="S254" i="14"/>
  <c r="AA254" i="14" s="1"/>
  <c r="Q254" i="14"/>
  <c r="Y254" i="14" s="1"/>
  <c r="M254" i="14"/>
  <c r="U254" i="14" s="1"/>
  <c r="W254" i="14"/>
  <c r="P254" i="14"/>
  <c r="N254" i="14"/>
  <c r="V254" i="14" s="1"/>
  <c r="S256" i="14"/>
  <c r="AA256" i="14" s="1"/>
  <c r="Q256" i="14"/>
  <c r="Y256" i="14" s="1"/>
  <c r="M256" i="14"/>
  <c r="U256" i="14" s="1"/>
  <c r="W256" i="14"/>
  <c r="P256" i="14"/>
  <c r="N256" i="14"/>
  <c r="V256" i="14" s="1"/>
  <c r="S258" i="14"/>
  <c r="AA258" i="14" s="1"/>
  <c r="Q258" i="14"/>
  <c r="Y258" i="14" s="1"/>
  <c r="M258" i="14"/>
  <c r="U258" i="14" s="1"/>
  <c r="W258" i="14"/>
  <c r="P258" i="14"/>
  <c r="N258" i="14"/>
  <c r="V258" i="14" s="1"/>
  <c r="S260" i="14"/>
  <c r="AA260" i="14" s="1"/>
  <c r="Q260" i="14"/>
  <c r="Y260" i="14" s="1"/>
  <c r="M260" i="14"/>
  <c r="U260" i="14" s="1"/>
  <c r="W260" i="14"/>
  <c r="P260" i="14"/>
  <c r="N260" i="14"/>
  <c r="V260" i="14" s="1"/>
  <c r="W262" i="14"/>
  <c r="P262" i="14"/>
  <c r="N262" i="14"/>
  <c r="V262" i="14" s="1"/>
  <c r="Q262" i="14"/>
  <c r="Y262" i="14" s="1"/>
  <c r="M262" i="14"/>
  <c r="U262" i="14" s="1"/>
  <c r="S262" i="14"/>
  <c r="AA262" i="14" s="1"/>
  <c r="W264" i="14"/>
  <c r="P264" i="14"/>
  <c r="N264" i="14"/>
  <c r="V264" i="14" s="1"/>
  <c r="Q264" i="14"/>
  <c r="Y264" i="14" s="1"/>
  <c r="M264" i="14"/>
  <c r="U264" i="14" s="1"/>
  <c r="S264" i="14"/>
  <c r="AA264" i="14" s="1"/>
  <c r="S232" i="14"/>
  <c r="AA232" i="14" s="1"/>
  <c r="N233" i="14"/>
  <c r="V233" i="14" s="1"/>
  <c r="W233" i="14"/>
  <c r="S234" i="14"/>
  <c r="AA234" i="14" s="1"/>
  <c r="W267" i="14"/>
  <c r="P267" i="14"/>
  <c r="N267" i="14"/>
  <c r="V267" i="14" s="1"/>
  <c r="S267" i="14"/>
  <c r="AA267" i="14" s="1"/>
  <c r="Q267" i="14"/>
  <c r="Y267" i="14" s="1"/>
  <c r="M267" i="14"/>
  <c r="U267" i="14" s="1"/>
  <c r="W269" i="14"/>
  <c r="P269" i="14"/>
  <c r="N269" i="14"/>
  <c r="V269" i="14" s="1"/>
  <c r="S269" i="14"/>
  <c r="AA269" i="14" s="1"/>
  <c r="Q269" i="14"/>
  <c r="Y269" i="14" s="1"/>
  <c r="M269" i="14"/>
  <c r="U269" i="14" s="1"/>
  <c r="W271" i="14"/>
  <c r="P271" i="14"/>
  <c r="N271" i="14"/>
  <c r="V271" i="14" s="1"/>
  <c r="S271" i="14"/>
  <c r="AA271" i="14" s="1"/>
  <c r="Q271" i="14"/>
  <c r="Y271" i="14" s="1"/>
  <c r="M271" i="14"/>
  <c r="U271" i="14" s="1"/>
  <c r="W273" i="14"/>
  <c r="P273" i="14"/>
  <c r="N273" i="14"/>
  <c r="V273" i="14" s="1"/>
  <c r="S273" i="14"/>
  <c r="AA273" i="14" s="1"/>
  <c r="Q273" i="14"/>
  <c r="Y273" i="14" s="1"/>
  <c r="M273" i="14"/>
  <c r="U273" i="14" s="1"/>
  <c r="W275" i="14"/>
  <c r="P275" i="14"/>
  <c r="N275" i="14"/>
  <c r="V275" i="14" s="1"/>
  <c r="S275" i="14"/>
  <c r="AA275" i="14" s="1"/>
  <c r="Q275" i="14"/>
  <c r="Y275" i="14" s="1"/>
  <c r="M275" i="14"/>
  <c r="U275" i="14" s="1"/>
  <c r="W277" i="14"/>
  <c r="P277" i="14"/>
  <c r="N277" i="14"/>
  <c r="V277" i="14" s="1"/>
  <c r="S277" i="14"/>
  <c r="AA277" i="14" s="1"/>
  <c r="Q277" i="14"/>
  <c r="Y277" i="14" s="1"/>
  <c r="M277" i="14"/>
  <c r="U277" i="14" s="1"/>
  <c r="W279" i="14"/>
  <c r="P279" i="14"/>
  <c r="N279" i="14"/>
  <c r="V279" i="14" s="1"/>
  <c r="S279" i="14"/>
  <c r="AA279" i="14" s="1"/>
  <c r="Q279" i="14"/>
  <c r="Y279" i="14" s="1"/>
  <c r="M279" i="14"/>
  <c r="U279" i="14" s="1"/>
  <c r="W281" i="14"/>
  <c r="P281" i="14"/>
  <c r="N281" i="14"/>
  <c r="V281" i="14" s="1"/>
  <c r="S281" i="14"/>
  <c r="AA281" i="14" s="1"/>
  <c r="Q281" i="14"/>
  <c r="Y281" i="14" s="1"/>
  <c r="M281" i="14"/>
  <c r="U281" i="14" s="1"/>
  <c r="W283" i="14"/>
  <c r="P283" i="14"/>
  <c r="N283" i="14"/>
  <c r="V283" i="14" s="1"/>
  <c r="S283" i="14"/>
  <c r="AA283" i="14" s="1"/>
  <c r="Q283" i="14"/>
  <c r="Y283" i="14" s="1"/>
  <c r="M283" i="14"/>
  <c r="U283" i="14" s="1"/>
  <c r="W285" i="14"/>
  <c r="P285" i="14"/>
  <c r="N285" i="14"/>
  <c r="V285" i="14" s="1"/>
  <c r="S285" i="14"/>
  <c r="AA285" i="14" s="1"/>
  <c r="Q285" i="14"/>
  <c r="Y285" i="14" s="1"/>
  <c r="M285" i="14"/>
  <c r="U285" i="14" s="1"/>
  <c r="W287" i="14"/>
  <c r="P287" i="14"/>
  <c r="N287" i="14"/>
  <c r="V287" i="14" s="1"/>
  <c r="S287" i="14"/>
  <c r="AA287" i="14" s="1"/>
  <c r="Q287" i="14"/>
  <c r="Y287" i="14" s="1"/>
  <c r="M287" i="14"/>
  <c r="U287" i="14" s="1"/>
  <c r="W288" i="14"/>
  <c r="P288" i="14"/>
  <c r="N288" i="14"/>
  <c r="V288" i="14" s="1"/>
  <c r="Q288" i="14"/>
  <c r="Y288" i="14" s="1"/>
  <c r="M288" i="14"/>
  <c r="U288" i="14" s="1"/>
  <c r="S288" i="14"/>
  <c r="AA288" i="14" s="1"/>
  <c r="O263" i="14"/>
  <c r="O265" i="14"/>
  <c r="S266" i="14"/>
  <c r="AA266" i="14" s="1"/>
  <c r="Q266" i="14"/>
  <c r="Y266" i="14" s="1"/>
  <c r="M266" i="14"/>
  <c r="U266" i="14" s="1"/>
  <c r="W266" i="14"/>
  <c r="P266" i="14"/>
  <c r="N266" i="14"/>
  <c r="V266" i="14" s="1"/>
  <c r="S268" i="14"/>
  <c r="AA268" i="14" s="1"/>
  <c r="Q268" i="14"/>
  <c r="Y268" i="14" s="1"/>
  <c r="M268" i="14"/>
  <c r="U268" i="14" s="1"/>
  <c r="W268" i="14"/>
  <c r="P268" i="14"/>
  <c r="N268" i="14"/>
  <c r="V268" i="14" s="1"/>
  <c r="S270" i="14"/>
  <c r="AA270" i="14" s="1"/>
  <c r="Q270" i="14"/>
  <c r="Y270" i="14" s="1"/>
  <c r="M270" i="14"/>
  <c r="U270" i="14" s="1"/>
  <c r="W270" i="14"/>
  <c r="P270" i="14"/>
  <c r="N270" i="14"/>
  <c r="V270" i="14" s="1"/>
  <c r="S272" i="14"/>
  <c r="AA272" i="14" s="1"/>
  <c r="Q272" i="14"/>
  <c r="Y272" i="14" s="1"/>
  <c r="M272" i="14"/>
  <c r="U272" i="14" s="1"/>
  <c r="W272" i="14"/>
  <c r="P272" i="14"/>
  <c r="N272" i="14"/>
  <c r="V272" i="14" s="1"/>
  <c r="S274" i="14"/>
  <c r="AA274" i="14" s="1"/>
  <c r="Q274" i="14"/>
  <c r="Y274" i="14" s="1"/>
  <c r="M274" i="14"/>
  <c r="U274" i="14" s="1"/>
  <c r="W274" i="14"/>
  <c r="P274" i="14"/>
  <c r="N274" i="14"/>
  <c r="V274" i="14" s="1"/>
  <c r="S276" i="14"/>
  <c r="AA276" i="14" s="1"/>
  <c r="Q276" i="14"/>
  <c r="Y276" i="14" s="1"/>
  <c r="M276" i="14"/>
  <c r="U276" i="14" s="1"/>
  <c r="W276" i="14"/>
  <c r="P276" i="14"/>
  <c r="N276" i="14"/>
  <c r="V276" i="14" s="1"/>
  <c r="S278" i="14"/>
  <c r="AA278" i="14" s="1"/>
  <c r="Q278" i="14"/>
  <c r="Y278" i="14" s="1"/>
  <c r="M278" i="14"/>
  <c r="U278" i="14" s="1"/>
  <c r="W278" i="14"/>
  <c r="P278" i="14"/>
  <c r="N278" i="14"/>
  <c r="V278" i="14" s="1"/>
  <c r="S280" i="14"/>
  <c r="AA280" i="14" s="1"/>
  <c r="Q280" i="14"/>
  <c r="Y280" i="14" s="1"/>
  <c r="M280" i="14"/>
  <c r="U280" i="14" s="1"/>
  <c r="W280" i="14"/>
  <c r="P280" i="14"/>
  <c r="N280" i="14"/>
  <c r="V280" i="14" s="1"/>
  <c r="S282" i="14"/>
  <c r="AA282" i="14" s="1"/>
  <c r="Q282" i="14"/>
  <c r="Y282" i="14" s="1"/>
  <c r="M282" i="14"/>
  <c r="U282" i="14" s="1"/>
  <c r="W282" i="14"/>
  <c r="P282" i="14"/>
  <c r="N282" i="14"/>
  <c r="V282" i="14" s="1"/>
  <c r="S284" i="14"/>
  <c r="AA284" i="14" s="1"/>
  <c r="Q284" i="14"/>
  <c r="Y284" i="14" s="1"/>
  <c r="M284" i="14"/>
  <c r="U284" i="14" s="1"/>
  <c r="W284" i="14"/>
  <c r="P284" i="14"/>
  <c r="N284" i="14"/>
  <c r="V284" i="14" s="1"/>
  <c r="S286" i="14"/>
  <c r="AA286" i="14" s="1"/>
  <c r="Q286" i="14"/>
  <c r="Y286" i="14" s="1"/>
  <c r="M286" i="14"/>
  <c r="U286" i="14" s="1"/>
  <c r="W286" i="14"/>
  <c r="P286" i="14"/>
  <c r="N286" i="14"/>
  <c r="V286" i="14" s="1"/>
  <c r="W289" i="14"/>
  <c r="P289" i="14"/>
  <c r="N289" i="14"/>
  <c r="V289" i="14" s="1"/>
  <c r="S289" i="14"/>
  <c r="AA289" i="14" s="1"/>
  <c r="Q289" i="14"/>
  <c r="Y289" i="14" s="1"/>
  <c r="M289" i="14"/>
  <c r="U289" i="14" s="1"/>
  <c r="W291" i="14"/>
  <c r="P291" i="14"/>
  <c r="N291" i="14"/>
  <c r="V291" i="14" s="1"/>
  <c r="S291" i="14"/>
  <c r="AA291" i="14" s="1"/>
  <c r="Q291" i="14"/>
  <c r="Y291" i="14" s="1"/>
  <c r="M291" i="14"/>
  <c r="U291" i="14" s="1"/>
  <c r="W293" i="14"/>
  <c r="P293" i="14"/>
  <c r="N293" i="14"/>
  <c r="V293" i="14" s="1"/>
  <c r="S293" i="14"/>
  <c r="AA293" i="14" s="1"/>
  <c r="Q293" i="14"/>
  <c r="Y293" i="14" s="1"/>
  <c r="M293" i="14"/>
  <c r="U293" i="14" s="1"/>
  <c r="W295" i="14"/>
  <c r="P295" i="14"/>
  <c r="N295" i="14"/>
  <c r="V295" i="14" s="1"/>
  <c r="S295" i="14"/>
  <c r="AA295" i="14" s="1"/>
  <c r="Q295" i="14"/>
  <c r="Y295" i="14" s="1"/>
  <c r="M295" i="14"/>
  <c r="U295" i="14" s="1"/>
  <c r="W297" i="14"/>
  <c r="P297" i="14"/>
  <c r="N297" i="14"/>
  <c r="V297" i="14" s="1"/>
  <c r="S297" i="14"/>
  <c r="AA297" i="14" s="1"/>
  <c r="Q297" i="14"/>
  <c r="Y297" i="14" s="1"/>
  <c r="M297" i="14"/>
  <c r="U297" i="14" s="1"/>
  <c r="S290" i="14"/>
  <c r="AA290" i="14" s="1"/>
  <c r="Q290" i="14"/>
  <c r="Y290" i="14" s="1"/>
  <c r="M290" i="14"/>
  <c r="U290" i="14" s="1"/>
  <c r="W290" i="14"/>
  <c r="P290" i="14"/>
  <c r="N290" i="14"/>
  <c r="V290" i="14" s="1"/>
  <c r="S292" i="14"/>
  <c r="AA292" i="14" s="1"/>
  <c r="Q292" i="14"/>
  <c r="Y292" i="14" s="1"/>
  <c r="M292" i="14"/>
  <c r="U292" i="14" s="1"/>
  <c r="W292" i="14"/>
  <c r="P292" i="14"/>
  <c r="N292" i="14"/>
  <c r="V292" i="14" s="1"/>
  <c r="S294" i="14"/>
  <c r="AA294" i="14" s="1"/>
  <c r="Q294" i="14"/>
  <c r="Y294" i="14" s="1"/>
  <c r="M294" i="14"/>
  <c r="U294" i="14" s="1"/>
  <c r="W294" i="14"/>
  <c r="P294" i="14"/>
  <c r="N294" i="14"/>
  <c r="V294" i="14" s="1"/>
  <c r="S296" i="14"/>
  <c r="AA296" i="14" s="1"/>
  <c r="Q296" i="14"/>
  <c r="Y296" i="14" s="1"/>
  <c r="M296" i="14"/>
  <c r="U296" i="14" s="1"/>
  <c r="W296" i="14"/>
  <c r="P296" i="14"/>
  <c r="N296" i="14"/>
  <c r="V296" i="14" s="1"/>
  <c r="S298" i="14"/>
  <c r="AA298" i="14" s="1"/>
  <c r="Q298" i="14"/>
  <c r="Y298" i="14" s="1"/>
  <c r="M298" i="14"/>
  <c r="U298" i="14" s="1"/>
  <c r="W298" i="14"/>
  <c r="P298" i="14"/>
  <c r="N298" i="14"/>
  <c r="V298" i="14" s="1"/>
  <c r="S40" i="13"/>
  <c r="Q40" i="13"/>
  <c r="M40" i="13"/>
  <c r="W40" i="13"/>
  <c r="P40" i="13"/>
  <c r="N40" i="13"/>
  <c r="O39" i="13"/>
  <c r="O38" i="13" s="1"/>
  <c r="W41" i="13"/>
  <c r="P41" i="13"/>
  <c r="N41" i="13"/>
  <c r="V41" i="13" s="1"/>
  <c r="S41" i="13"/>
  <c r="AA41" i="13" s="1"/>
  <c r="Q41" i="13"/>
  <c r="Y41" i="13" s="1"/>
  <c r="M41" i="13"/>
  <c r="U41" i="13" s="1"/>
  <c r="S42" i="13"/>
  <c r="AA42" i="13" s="1"/>
  <c r="Q42" i="13"/>
  <c r="Y42" i="13" s="1"/>
  <c r="M42" i="13"/>
  <c r="U42" i="13" s="1"/>
  <c r="W42" i="13"/>
  <c r="P42" i="13"/>
  <c r="N42" i="13"/>
  <c r="V42" i="13" s="1"/>
  <c r="S44" i="13"/>
  <c r="AA44" i="13" s="1"/>
  <c r="Q44" i="13"/>
  <c r="Y44" i="13" s="1"/>
  <c r="M44" i="13"/>
  <c r="U44" i="13" s="1"/>
  <c r="W44" i="13"/>
  <c r="P44" i="13"/>
  <c r="N44" i="13"/>
  <c r="V44" i="13" s="1"/>
  <c r="S46" i="13"/>
  <c r="AA46" i="13" s="1"/>
  <c r="Q46" i="13"/>
  <c r="Y46" i="13" s="1"/>
  <c r="M46" i="13"/>
  <c r="U46" i="13" s="1"/>
  <c r="W46" i="13"/>
  <c r="P46" i="13"/>
  <c r="N46" i="13"/>
  <c r="V46" i="13" s="1"/>
  <c r="S48" i="13"/>
  <c r="AA48" i="13" s="1"/>
  <c r="Q48" i="13"/>
  <c r="Y48" i="13" s="1"/>
  <c r="M48" i="13"/>
  <c r="U48" i="13" s="1"/>
  <c r="W48" i="13"/>
  <c r="P48" i="13"/>
  <c r="N48" i="13"/>
  <c r="V48" i="13" s="1"/>
  <c r="S50" i="13"/>
  <c r="AA50" i="13" s="1"/>
  <c r="Q50" i="13"/>
  <c r="Y50" i="13" s="1"/>
  <c r="M50" i="13"/>
  <c r="U50" i="13" s="1"/>
  <c r="W50" i="13"/>
  <c r="P50" i="13"/>
  <c r="N50" i="13"/>
  <c r="V50" i="13" s="1"/>
  <c r="S52" i="13"/>
  <c r="AA52" i="13" s="1"/>
  <c r="Q52" i="13"/>
  <c r="Y52" i="13" s="1"/>
  <c r="M52" i="13"/>
  <c r="U52" i="13" s="1"/>
  <c r="W52" i="13"/>
  <c r="P52" i="13"/>
  <c r="N52" i="13"/>
  <c r="V52" i="13" s="1"/>
  <c r="W53" i="13"/>
  <c r="P53" i="13"/>
  <c r="N53" i="13"/>
  <c r="V53" i="13" s="1"/>
  <c r="S53" i="13"/>
  <c r="AA53" i="13" s="1"/>
  <c r="Q53" i="13"/>
  <c r="Y53" i="13" s="1"/>
  <c r="M53" i="13"/>
  <c r="U53" i="13" s="1"/>
  <c r="S54" i="13"/>
  <c r="AA54" i="13" s="1"/>
  <c r="Q54" i="13"/>
  <c r="Y54" i="13" s="1"/>
  <c r="M54" i="13"/>
  <c r="U54" i="13" s="1"/>
  <c r="W54" i="13"/>
  <c r="P54" i="13"/>
  <c r="N54" i="13"/>
  <c r="V54" i="13" s="1"/>
  <c r="W55" i="13"/>
  <c r="P55" i="13"/>
  <c r="N55" i="13"/>
  <c r="V55" i="13" s="1"/>
  <c r="S55" i="13"/>
  <c r="AA55" i="13" s="1"/>
  <c r="Q55" i="13"/>
  <c r="Y55" i="13" s="1"/>
  <c r="M55" i="13"/>
  <c r="U55" i="13" s="1"/>
  <c r="W57" i="13"/>
  <c r="P57" i="13"/>
  <c r="N57" i="13"/>
  <c r="V57" i="13" s="1"/>
  <c r="S57" i="13"/>
  <c r="AA57" i="13" s="1"/>
  <c r="Q57" i="13"/>
  <c r="Y57" i="13" s="1"/>
  <c r="M57" i="13"/>
  <c r="U57" i="13" s="1"/>
  <c r="W63" i="13"/>
  <c r="P63" i="13"/>
  <c r="N63" i="13"/>
  <c r="V63" i="13" s="1"/>
  <c r="S63" i="13"/>
  <c r="AA63" i="13" s="1"/>
  <c r="Q63" i="13"/>
  <c r="Y63" i="13" s="1"/>
  <c r="M63" i="13"/>
  <c r="U63" i="13" s="1"/>
  <c r="S64" i="13"/>
  <c r="AA64" i="13" s="1"/>
  <c r="Q64" i="13"/>
  <c r="Y64" i="13" s="1"/>
  <c r="M64" i="13"/>
  <c r="U64" i="13" s="1"/>
  <c r="W64" i="13"/>
  <c r="P64" i="13"/>
  <c r="N64" i="13"/>
  <c r="V64" i="13" s="1"/>
  <c r="W67" i="13"/>
  <c r="P67" i="13"/>
  <c r="N67" i="13"/>
  <c r="V67" i="13" s="1"/>
  <c r="S67" i="13"/>
  <c r="AA67" i="13" s="1"/>
  <c r="Q67" i="13"/>
  <c r="Y67" i="13" s="1"/>
  <c r="M67" i="13"/>
  <c r="U67" i="13" s="1"/>
  <c r="W68" i="13"/>
  <c r="P68" i="13"/>
  <c r="N68" i="13"/>
  <c r="V68" i="13" s="1"/>
  <c r="S68" i="13"/>
  <c r="AA68" i="13" s="1"/>
  <c r="Q68" i="13"/>
  <c r="Y68" i="13" s="1"/>
  <c r="M68" i="13"/>
  <c r="U68" i="13" s="1"/>
  <c r="W69" i="13"/>
  <c r="P69" i="13"/>
  <c r="N69" i="13"/>
  <c r="V69" i="13" s="1"/>
  <c r="S69" i="13"/>
  <c r="AA69" i="13" s="1"/>
  <c r="Q69" i="13"/>
  <c r="Y69" i="13" s="1"/>
  <c r="M69" i="13"/>
  <c r="U69" i="13" s="1"/>
  <c r="W70" i="13"/>
  <c r="P70" i="13"/>
  <c r="N70" i="13"/>
  <c r="V70" i="13" s="1"/>
  <c r="S70" i="13"/>
  <c r="AA70" i="13" s="1"/>
  <c r="Q70" i="13"/>
  <c r="Y70" i="13" s="1"/>
  <c r="M70" i="13"/>
  <c r="U70" i="13" s="1"/>
  <c r="W71" i="13"/>
  <c r="P71" i="13"/>
  <c r="N71" i="13"/>
  <c r="V71" i="13" s="1"/>
  <c r="S71" i="13"/>
  <c r="AA71" i="13" s="1"/>
  <c r="Q71" i="13"/>
  <c r="Y71" i="13" s="1"/>
  <c r="M71" i="13"/>
  <c r="U71" i="13" s="1"/>
  <c r="W72" i="13"/>
  <c r="P72" i="13"/>
  <c r="N72" i="13"/>
  <c r="V72" i="13" s="1"/>
  <c r="S72" i="13"/>
  <c r="AA72" i="13" s="1"/>
  <c r="Q72" i="13"/>
  <c r="Y72" i="13" s="1"/>
  <c r="M72" i="13"/>
  <c r="U72" i="13" s="1"/>
  <c r="W73" i="13"/>
  <c r="P73" i="13"/>
  <c r="N73" i="13"/>
  <c r="V73" i="13" s="1"/>
  <c r="S73" i="13"/>
  <c r="AA73" i="13" s="1"/>
  <c r="Q73" i="13"/>
  <c r="Y73" i="13" s="1"/>
  <c r="M73" i="13"/>
  <c r="U73" i="13" s="1"/>
  <c r="W74" i="13"/>
  <c r="P74" i="13"/>
  <c r="N74" i="13"/>
  <c r="V74" i="13" s="1"/>
  <c r="S74" i="13"/>
  <c r="AA74" i="13" s="1"/>
  <c r="Q74" i="13"/>
  <c r="Y74" i="13" s="1"/>
  <c r="M74" i="13"/>
  <c r="U74" i="13" s="1"/>
  <c r="W75" i="13"/>
  <c r="P75" i="13"/>
  <c r="N75" i="13"/>
  <c r="V75" i="13" s="1"/>
  <c r="S75" i="13"/>
  <c r="AA75" i="13" s="1"/>
  <c r="Q75" i="13"/>
  <c r="Y75" i="13" s="1"/>
  <c r="M75" i="13"/>
  <c r="U75" i="13" s="1"/>
  <c r="W76" i="13"/>
  <c r="P76" i="13"/>
  <c r="N76" i="13"/>
  <c r="V76" i="13" s="1"/>
  <c r="S76" i="13"/>
  <c r="AA76" i="13" s="1"/>
  <c r="Q76" i="13"/>
  <c r="Y76" i="13" s="1"/>
  <c r="M76" i="13"/>
  <c r="U76" i="13" s="1"/>
  <c r="W77" i="13"/>
  <c r="P77" i="13"/>
  <c r="N77" i="13"/>
  <c r="V77" i="13" s="1"/>
  <c r="S77" i="13"/>
  <c r="AA77" i="13" s="1"/>
  <c r="Q77" i="13"/>
  <c r="Y77" i="13" s="1"/>
  <c r="M77" i="13"/>
  <c r="U77" i="13" s="1"/>
  <c r="W78" i="13"/>
  <c r="P78" i="13"/>
  <c r="N78" i="13"/>
  <c r="V78" i="13" s="1"/>
  <c r="S78" i="13"/>
  <c r="AA78" i="13" s="1"/>
  <c r="Q78" i="13"/>
  <c r="Y78" i="13" s="1"/>
  <c r="M78" i="13"/>
  <c r="U78" i="13" s="1"/>
  <c r="W79" i="13"/>
  <c r="P79" i="13"/>
  <c r="N79" i="13"/>
  <c r="V79" i="13" s="1"/>
  <c r="S79" i="13"/>
  <c r="AA79" i="13" s="1"/>
  <c r="Q79" i="13"/>
  <c r="Y79" i="13" s="1"/>
  <c r="M79" i="13"/>
  <c r="U79" i="13" s="1"/>
  <c r="W80" i="13"/>
  <c r="P80" i="13"/>
  <c r="N80" i="13"/>
  <c r="V80" i="13" s="1"/>
  <c r="S80" i="13"/>
  <c r="AA80" i="13" s="1"/>
  <c r="Q80" i="13"/>
  <c r="Y80" i="13" s="1"/>
  <c r="M80" i="13"/>
  <c r="U80" i="13" s="1"/>
  <c r="W81" i="13"/>
  <c r="P81" i="13"/>
  <c r="N81" i="13"/>
  <c r="V81" i="13" s="1"/>
  <c r="S81" i="13"/>
  <c r="AA81" i="13" s="1"/>
  <c r="Q81" i="13"/>
  <c r="Y81" i="13" s="1"/>
  <c r="M81" i="13"/>
  <c r="U81" i="13" s="1"/>
  <c r="W82" i="13"/>
  <c r="P82" i="13"/>
  <c r="N82" i="13"/>
  <c r="V82" i="13" s="1"/>
  <c r="S82" i="13"/>
  <c r="AA82" i="13" s="1"/>
  <c r="Q82" i="13"/>
  <c r="Y82" i="13" s="1"/>
  <c r="M82" i="13"/>
  <c r="U82" i="13" s="1"/>
  <c r="W83" i="13"/>
  <c r="P83" i="13"/>
  <c r="N83" i="13"/>
  <c r="V83" i="13" s="1"/>
  <c r="S83" i="13"/>
  <c r="AA83" i="13" s="1"/>
  <c r="Q83" i="13"/>
  <c r="Y83" i="13" s="1"/>
  <c r="M83" i="13"/>
  <c r="U83" i="13" s="1"/>
  <c r="W84" i="13"/>
  <c r="P84" i="13"/>
  <c r="N84" i="13"/>
  <c r="V84" i="13" s="1"/>
  <c r="S84" i="13"/>
  <c r="AA84" i="13" s="1"/>
  <c r="Q84" i="13"/>
  <c r="Y84" i="13" s="1"/>
  <c r="M84" i="13"/>
  <c r="U84" i="13" s="1"/>
  <c r="W85" i="13"/>
  <c r="P85" i="13"/>
  <c r="N85" i="13"/>
  <c r="V85" i="13" s="1"/>
  <c r="S85" i="13"/>
  <c r="AA85" i="13" s="1"/>
  <c r="Q85" i="13"/>
  <c r="Y85" i="13" s="1"/>
  <c r="M85" i="13"/>
  <c r="U85" i="13" s="1"/>
  <c r="W86" i="13"/>
  <c r="P86" i="13"/>
  <c r="N86" i="13"/>
  <c r="V86" i="13" s="1"/>
  <c r="S86" i="13"/>
  <c r="AA86" i="13" s="1"/>
  <c r="Q86" i="13"/>
  <c r="Y86" i="13" s="1"/>
  <c r="M86" i="13"/>
  <c r="U86" i="13" s="1"/>
  <c r="W87" i="13"/>
  <c r="P87" i="13"/>
  <c r="N87" i="13"/>
  <c r="V87" i="13" s="1"/>
  <c r="S87" i="13"/>
  <c r="AA87" i="13" s="1"/>
  <c r="Q87" i="13"/>
  <c r="Y87" i="13" s="1"/>
  <c r="M87" i="13"/>
  <c r="U87" i="13" s="1"/>
  <c r="W89" i="13"/>
  <c r="P89" i="13"/>
  <c r="N89" i="13"/>
  <c r="V89" i="13" s="1"/>
  <c r="S89" i="13"/>
  <c r="AA89" i="13" s="1"/>
  <c r="Q89" i="13"/>
  <c r="Y89" i="13" s="1"/>
  <c r="M89" i="13"/>
  <c r="U89" i="13" s="1"/>
  <c r="W90" i="13"/>
  <c r="P90" i="13"/>
  <c r="N90" i="13"/>
  <c r="V90" i="13" s="1"/>
  <c r="S90" i="13"/>
  <c r="AA90" i="13" s="1"/>
  <c r="Q90" i="13"/>
  <c r="Y90" i="13" s="1"/>
  <c r="M90" i="13"/>
  <c r="U90" i="13" s="1"/>
  <c r="W91" i="13"/>
  <c r="P91" i="13"/>
  <c r="N91" i="13"/>
  <c r="V91" i="13" s="1"/>
  <c r="S91" i="13"/>
  <c r="AA91" i="13" s="1"/>
  <c r="Q91" i="13"/>
  <c r="Y91" i="13" s="1"/>
  <c r="M91" i="13"/>
  <c r="U91" i="13" s="1"/>
  <c r="W94" i="13"/>
  <c r="P94" i="13"/>
  <c r="N94" i="13"/>
  <c r="V94" i="13" s="1"/>
  <c r="S94" i="13"/>
  <c r="AA94" i="13" s="1"/>
  <c r="Q94" i="13"/>
  <c r="Y94" i="13" s="1"/>
  <c r="M94" i="13"/>
  <c r="U94" i="13" s="1"/>
  <c r="W96" i="13"/>
  <c r="P96" i="13"/>
  <c r="N96" i="13"/>
  <c r="V96" i="13" s="1"/>
  <c r="S96" i="13"/>
  <c r="AA96" i="13" s="1"/>
  <c r="Q96" i="13"/>
  <c r="Y96" i="13" s="1"/>
  <c r="M96" i="13"/>
  <c r="U96" i="13" s="1"/>
  <c r="W98" i="13"/>
  <c r="P98" i="13"/>
  <c r="N98" i="13"/>
  <c r="V98" i="13" s="1"/>
  <c r="S98" i="13"/>
  <c r="AA98" i="13" s="1"/>
  <c r="Q98" i="13"/>
  <c r="Y98" i="13" s="1"/>
  <c r="M98" i="13"/>
  <c r="U98" i="13" s="1"/>
  <c r="S100" i="13"/>
  <c r="AA100" i="13" s="1"/>
  <c r="W100" i="13"/>
  <c r="P100" i="13"/>
  <c r="N100" i="13"/>
  <c r="V100" i="13" s="1"/>
  <c r="Q100" i="13"/>
  <c r="Y100" i="13" s="1"/>
  <c r="M100" i="13"/>
  <c r="U100" i="13" s="1"/>
  <c r="W43" i="13"/>
  <c r="P43" i="13"/>
  <c r="N43" i="13"/>
  <c r="V43" i="13" s="1"/>
  <c r="S43" i="13"/>
  <c r="AA43" i="13" s="1"/>
  <c r="Q43" i="13"/>
  <c r="Y43" i="13" s="1"/>
  <c r="M43" i="13"/>
  <c r="U43" i="13" s="1"/>
  <c r="W45" i="13"/>
  <c r="P45" i="13"/>
  <c r="N45" i="13"/>
  <c r="V45" i="13" s="1"/>
  <c r="S45" i="13"/>
  <c r="AA45" i="13" s="1"/>
  <c r="Q45" i="13"/>
  <c r="Y45" i="13" s="1"/>
  <c r="M45" i="13"/>
  <c r="U45" i="13" s="1"/>
  <c r="W47" i="13"/>
  <c r="P47" i="13"/>
  <c r="N47" i="13"/>
  <c r="V47" i="13" s="1"/>
  <c r="S47" i="13"/>
  <c r="AA47" i="13" s="1"/>
  <c r="Q47" i="13"/>
  <c r="Y47" i="13" s="1"/>
  <c r="M47" i="13"/>
  <c r="U47" i="13" s="1"/>
  <c r="W49" i="13"/>
  <c r="P49" i="13"/>
  <c r="N49" i="13"/>
  <c r="V49" i="13" s="1"/>
  <c r="S49" i="13"/>
  <c r="AA49" i="13" s="1"/>
  <c r="Q49" i="13"/>
  <c r="Y49" i="13" s="1"/>
  <c r="M49" i="13"/>
  <c r="U49" i="13" s="1"/>
  <c r="W51" i="13"/>
  <c r="P51" i="13"/>
  <c r="N51" i="13"/>
  <c r="V51" i="13" s="1"/>
  <c r="S51" i="13"/>
  <c r="AA51" i="13" s="1"/>
  <c r="Q51" i="13"/>
  <c r="Y51" i="13" s="1"/>
  <c r="M51" i="13"/>
  <c r="U51" i="13" s="1"/>
  <c r="S56" i="13"/>
  <c r="AA56" i="13" s="1"/>
  <c r="Q56" i="13"/>
  <c r="Y56" i="13" s="1"/>
  <c r="M56" i="13"/>
  <c r="U56" i="13" s="1"/>
  <c r="W56" i="13"/>
  <c r="P56" i="13"/>
  <c r="N56" i="13"/>
  <c r="V56" i="13" s="1"/>
  <c r="S58" i="13"/>
  <c r="AA58" i="13" s="1"/>
  <c r="Q58" i="13"/>
  <c r="Y58" i="13" s="1"/>
  <c r="M58" i="13"/>
  <c r="U58" i="13" s="1"/>
  <c r="W58" i="13"/>
  <c r="P58" i="13"/>
  <c r="N58" i="13"/>
  <c r="V58" i="13" s="1"/>
  <c r="W59" i="13"/>
  <c r="P59" i="13"/>
  <c r="N59" i="13"/>
  <c r="V59" i="13" s="1"/>
  <c r="S59" i="13"/>
  <c r="AA59" i="13" s="1"/>
  <c r="Q59" i="13"/>
  <c r="Y59" i="13" s="1"/>
  <c r="M59" i="13"/>
  <c r="U59" i="13" s="1"/>
  <c r="S60" i="13"/>
  <c r="AA60" i="13" s="1"/>
  <c r="Q60" i="13"/>
  <c r="Y60" i="13" s="1"/>
  <c r="M60" i="13"/>
  <c r="U60" i="13" s="1"/>
  <c r="W60" i="13"/>
  <c r="P60" i="13"/>
  <c r="N60" i="13"/>
  <c r="V60" i="13" s="1"/>
  <c r="W61" i="13"/>
  <c r="P61" i="13"/>
  <c r="N61" i="13"/>
  <c r="V61" i="13" s="1"/>
  <c r="S61" i="13"/>
  <c r="AA61" i="13" s="1"/>
  <c r="Q61" i="13"/>
  <c r="Y61" i="13" s="1"/>
  <c r="M61" i="13"/>
  <c r="U61" i="13" s="1"/>
  <c r="S62" i="13"/>
  <c r="AA62" i="13" s="1"/>
  <c r="Q62" i="13"/>
  <c r="Y62" i="13" s="1"/>
  <c r="M62" i="13"/>
  <c r="U62" i="13" s="1"/>
  <c r="W62" i="13"/>
  <c r="P62" i="13"/>
  <c r="N62" i="13"/>
  <c r="V62" i="13" s="1"/>
  <c r="W65" i="13"/>
  <c r="P65" i="13"/>
  <c r="N65" i="13"/>
  <c r="V65" i="13" s="1"/>
  <c r="S65" i="13"/>
  <c r="AA65" i="13" s="1"/>
  <c r="Q65" i="13"/>
  <c r="Y65" i="13" s="1"/>
  <c r="M65" i="13"/>
  <c r="U65" i="13" s="1"/>
  <c r="S66" i="13"/>
  <c r="AA66" i="13" s="1"/>
  <c r="Q66" i="13"/>
  <c r="Y66" i="13" s="1"/>
  <c r="M66" i="13"/>
  <c r="U66" i="13" s="1"/>
  <c r="W66" i="13"/>
  <c r="P66" i="13"/>
  <c r="N66" i="13"/>
  <c r="V66" i="13" s="1"/>
  <c r="W88" i="13"/>
  <c r="P88" i="13"/>
  <c r="N88" i="13"/>
  <c r="V88" i="13" s="1"/>
  <c r="S88" i="13"/>
  <c r="AA88" i="13" s="1"/>
  <c r="Q88" i="13"/>
  <c r="Y88" i="13" s="1"/>
  <c r="M88" i="13"/>
  <c r="U88" i="13" s="1"/>
  <c r="W92" i="13"/>
  <c r="P92" i="13"/>
  <c r="N92" i="13"/>
  <c r="V92" i="13" s="1"/>
  <c r="S92" i="13"/>
  <c r="AA92" i="13" s="1"/>
  <c r="Q92" i="13"/>
  <c r="Y92" i="13" s="1"/>
  <c r="M92" i="13"/>
  <c r="U92" i="13" s="1"/>
  <c r="W93" i="13"/>
  <c r="P93" i="13"/>
  <c r="N93" i="13"/>
  <c r="V93" i="13" s="1"/>
  <c r="S93" i="13"/>
  <c r="AA93" i="13" s="1"/>
  <c r="Q93" i="13"/>
  <c r="Y93" i="13" s="1"/>
  <c r="M93" i="13"/>
  <c r="U93" i="13" s="1"/>
  <c r="W95" i="13"/>
  <c r="P95" i="13"/>
  <c r="N95" i="13"/>
  <c r="V95" i="13" s="1"/>
  <c r="S95" i="13"/>
  <c r="AA95" i="13" s="1"/>
  <c r="Q95" i="13"/>
  <c r="Y95" i="13" s="1"/>
  <c r="M95" i="13"/>
  <c r="U95" i="13" s="1"/>
  <c r="W97" i="13"/>
  <c r="P97" i="13"/>
  <c r="N97" i="13"/>
  <c r="V97" i="13" s="1"/>
  <c r="S97" i="13"/>
  <c r="AA97" i="13" s="1"/>
  <c r="Q97" i="13"/>
  <c r="Y97" i="13" s="1"/>
  <c r="M97" i="13"/>
  <c r="U97" i="13" s="1"/>
  <c r="W99" i="13"/>
  <c r="P99" i="13"/>
  <c r="N99" i="13"/>
  <c r="V99" i="13" s="1"/>
  <c r="S99" i="13"/>
  <c r="AA99" i="13" s="1"/>
  <c r="Q99" i="13"/>
  <c r="Y99" i="13" s="1"/>
  <c r="M99" i="13"/>
  <c r="U99" i="13" s="1"/>
  <c r="S101" i="13"/>
  <c r="AA101" i="13" s="1"/>
  <c r="Q101" i="13"/>
  <c r="Y101" i="13" s="1"/>
  <c r="M101" i="13"/>
  <c r="U101" i="13" s="1"/>
  <c r="S103" i="13"/>
  <c r="AA103" i="13" s="1"/>
  <c r="Q103" i="13"/>
  <c r="Y103" i="13" s="1"/>
  <c r="M103" i="13"/>
  <c r="U103" i="13" s="1"/>
  <c r="S105" i="13"/>
  <c r="AA105" i="13" s="1"/>
  <c r="Q105" i="13"/>
  <c r="Y105" i="13" s="1"/>
  <c r="M105" i="13"/>
  <c r="U105" i="13" s="1"/>
  <c r="S107" i="13"/>
  <c r="AA107" i="13" s="1"/>
  <c r="Q107" i="13"/>
  <c r="Y107" i="13" s="1"/>
  <c r="M107" i="13"/>
  <c r="U107" i="13" s="1"/>
  <c r="S109" i="13"/>
  <c r="AA109" i="13" s="1"/>
  <c r="Q109" i="13"/>
  <c r="Y109" i="13" s="1"/>
  <c r="M109" i="13"/>
  <c r="U109" i="13" s="1"/>
  <c r="S111" i="13"/>
  <c r="AA111" i="13" s="1"/>
  <c r="Q111" i="13"/>
  <c r="Y111" i="13" s="1"/>
  <c r="M111" i="13"/>
  <c r="U111" i="13" s="1"/>
  <c r="S113" i="13"/>
  <c r="AA113" i="13" s="1"/>
  <c r="Q113" i="13"/>
  <c r="Y113" i="13" s="1"/>
  <c r="M113" i="13"/>
  <c r="U113" i="13" s="1"/>
  <c r="S115" i="13"/>
  <c r="AA115" i="13" s="1"/>
  <c r="Q115" i="13"/>
  <c r="Y115" i="13" s="1"/>
  <c r="M115" i="13"/>
  <c r="U115" i="13" s="1"/>
  <c r="S117" i="13"/>
  <c r="AA117" i="13" s="1"/>
  <c r="Q117" i="13"/>
  <c r="Y117" i="13" s="1"/>
  <c r="M117" i="13"/>
  <c r="U117" i="13" s="1"/>
  <c r="S119" i="13"/>
  <c r="AA119" i="13" s="1"/>
  <c r="Q119" i="13"/>
  <c r="Y119" i="13" s="1"/>
  <c r="M119" i="13"/>
  <c r="U119" i="13" s="1"/>
  <c r="S121" i="13"/>
  <c r="AA121" i="13" s="1"/>
  <c r="Q121" i="13"/>
  <c r="Y121" i="13" s="1"/>
  <c r="M121" i="13"/>
  <c r="U121" i="13" s="1"/>
  <c r="S123" i="13"/>
  <c r="AA123" i="13" s="1"/>
  <c r="Q123" i="13"/>
  <c r="Y123" i="13" s="1"/>
  <c r="M123" i="13"/>
  <c r="U123" i="13" s="1"/>
  <c r="S147" i="13"/>
  <c r="AA147" i="13" s="1"/>
  <c r="Q147" i="13"/>
  <c r="Y147" i="13" s="1"/>
  <c r="M147" i="13"/>
  <c r="U147" i="13" s="1"/>
  <c r="S149" i="13"/>
  <c r="AA149" i="13" s="1"/>
  <c r="Q149" i="13"/>
  <c r="Y149" i="13" s="1"/>
  <c r="M149" i="13"/>
  <c r="U149" i="13" s="1"/>
  <c r="S151" i="13"/>
  <c r="AA151" i="13" s="1"/>
  <c r="Q151" i="13"/>
  <c r="Y151" i="13" s="1"/>
  <c r="M151" i="13"/>
  <c r="U151" i="13" s="1"/>
  <c r="S153" i="13"/>
  <c r="AA153" i="13" s="1"/>
  <c r="Q153" i="13"/>
  <c r="Y153" i="13" s="1"/>
  <c r="M153" i="13"/>
  <c r="U153" i="13" s="1"/>
  <c r="S155" i="13"/>
  <c r="AA155" i="13" s="1"/>
  <c r="Q155" i="13"/>
  <c r="Y155" i="13" s="1"/>
  <c r="M155" i="13"/>
  <c r="U155" i="13" s="1"/>
  <c r="S157" i="13"/>
  <c r="AA157" i="13" s="1"/>
  <c r="Q157" i="13"/>
  <c r="Y157" i="13" s="1"/>
  <c r="M157" i="13"/>
  <c r="U157" i="13" s="1"/>
  <c r="S158" i="13"/>
  <c r="AA158" i="13" s="1"/>
  <c r="Q158" i="13"/>
  <c r="Y158" i="13" s="1"/>
  <c r="M158" i="13"/>
  <c r="U158" i="13" s="1"/>
  <c r="S159" i="13"/>
  <c r="AA159" i="13" s="1"/>
  <c r="Q159" i="13"/>
  <c r="Y159" i="13" s="1"/>
  <c r="M159" i="13"/>
  <c r="U159" i="13" s="1"/>
  <c r="S160" i="13"/>
  <c r="AA160" i="13" s="1"/>
  <c r="Q160" i="13"/>
  <c r="Y160" i="13" s="1"/>
  <c r="M160" i="13"/>
  <c r="U160" i="13" s="1"/>
  <c r="S161" i="13"/>
  <c r="AA161" i="13" s="1"/>
  <c r="Q161" i="13"/>
  <c r="Y161" i="13" s="1"/>
  <c r="M161" i="13"/>
  <c r="U161" i="13" s="1"/>
  <c r="S162" i="13"/>
  <c r="AA162" i="13" s="1"/>
  <c r="Q162" i="13"/>
  <c r="Y162" i="13" s="1"/>
  <c r="M162" i="13"/>
  <c r="U162" i="13" s="1"/>
  <c r="S163" i="13"/>
  <c r="AA163" i="13" s="1"/>
  <c r="Q163" i="13"/>
  <c r="Y163" i="13" s="1"/>
  <c r="M163" i="13"/>
  <c r="U163" i="13" s="1"/>
  <c r="S164" i="13"/>
  <c r="AA164" i="13" s="1"/>
  <c r="Q164" i="13"/>
  <c r="Y164" i="13" s="1"/>
  <c r="M164" i="13"/>
  <c r="U164" i="13" s="1"/>
  <c r="S165" i="13"/>
  <c r="AA165" i="13" s="1"/>
  <c r="Q165" i="13"/>
  <c r="Y165" i="13" s="1"/>
  <c r="M165" i="13"/>
  <c r="U165" i="13" s="1"/>
  <c r="S166" i="13"/>
  <c r="AA166" i="13" s="1"/>
  <c r="Q166" i="13"/>
  <c r="Y166" i="13" s="1"/>
  <c r="M166" i="13"/>
  <c r="U166" i="13" s="1"/>
  <c r="S167" i="13"/>
  <c r="AA167" i="13" s="1"/>
  <c r="Q167" i="13"/>
  <c r="Y167" i="13" s="1"/>
  <c r="M167" i="13"/>
  <c r="U167" i="13" s="1"/>
  <c r="S168" i="13"/>
  <c r="AA168" i="13" s="1"/>
  <c r="Q168" i="13"/>
  <c r="Y168" i="13" s="1"/>
  <c r="M168" i="13"/>
  <c r="U168" i="13" s="1"/>
  <c r="S169" i="13"/>
  <c r="AA169" i="13" s="1"/>
  <c r="Q169" i="13"/>
  <c r="Y169" i="13" s="1"/>
  <c r="M169" i="13"/>
  <c r="U169" i="13" s="1"/>
  <c r="S170" i="13"/>
  <c r="AA170" i="13" s="1"/>
  <c r="Q170" i="13"/>
  <c r="Y170" i="13" s="1"/>
  <c r="M170" i="13"/>
  <c r="U170" i="13" s="1"/>
  <c r="S171" i="13"/>
  <c r="AA171" i="13" s="1"/>
  <c r="Q171" i="13"/>
  <c r="Y171" i="13" s="1"/>
  <c r="M171" i="13"/>
  <c r="U171" i="13" s="1"/>
  <c r="S172" i="13"/>
  <c r="AA172" i="13" s="1"/>
  <c r="Q172" i="13"/>
  <c r="Y172" i="13" s="1"/>
  <c r="M172" i="13"/>
  <c r="U172" i="13" s="1"/>
  <c r="S173" i="13"/>
  <c r="AA173" i="13" s="1"/>
  <c r="Q173" i="13"/>
  <c r="Y173" i="13" s="1"/>
  <c r="M173" i="13"/>
  <c r="U173" i="13" s="1"/>
  <c r="S174" i="13"/>
  <c r="AA174" i="13" s="1"/>
  <c r="Q174" i="13"/>
  <c r="Y174" i="13" s="1"/>
  <c r="M174" i="13"/>
  <c r="U174" i="13" s="1"/>
  <c r="S175" i="13"/>
  <c r="AA175" i="13" s="1"/>
  <c r="Q175" i="13"/>
  <c r="Y175" i="13" s="1"/>
  <c r="M175" i="13"/>
  <c r="U175" i="13" s="1"/>
  <c r="S176" i="13"/>
  <c r="AA176" i="13" s="1"/>
  <c r="Q176" i="13"/>
  <c r="Y176" i="13" s="1"/>
  <c r="M176" i="13"/>
  <c r="U176" i="13" s="1"/>
  <c r="S177" i="13"/>
  <c r="AA177" i="13" s="1"/>
  <c r="Q177" i="13"/>
  <c r="Y177" i="13" s="1"/>
  <c r="M177" i="13"/>
  <c r="U177" i="13" s="1"/>
  <c r="S178" i="13"/>
  <c r="AA178" i="13" s="1"/>
  <c r="Q178" i="13"/>
  <c r="Y178" i="13" s="1"/>
  <c r="M178" i="13"/>
  <c r="U178" i="13" s="1"/>
  <c r="S179" i="13"/>
  <c r="AA179" i="13" s="1"/>
  <c r="Q179" i="13"/>
  <c r="Y179" i="13" s="1"/>
  <c r="M179" i="13"/>
  <c r="U179" i="13" s="1"/>
  <c r="S180" i="13"/>
  <c r="AA180" i="13" s="1"/>
  <c r="Q180" i="13"/>
  <c r="Y180" i="13" s="1"/>
  <c r="M180" i="13"/>
  <c r="U180" i="13" s="1"/>
  <c r="S181" i="13"/>
  <c r="AA181" i="13" s="1"/>
  <c r="Q181" i="13"/>
  <c r="Y181" i="13" s="1"/>
  <c r="M181" i="13"/>
  <c r="U181" i="13" s="1"/>
  <c r="S182" i="13"/>
  <c r="AA182" i="13" s="1"/>
  <c r="Q182" i="13"/>
  <c r="Y182" i="13" s="1"/>
  <c r="M182" i="13"/>
  <c r="U182" i="13" s="1"/>
  <c r="S183" i="13"/>
  <c r="AA183" i="13" s="1"/>
  <c r="Q183" i="13"/>
  <c r="Y183" i="13" s="1"/>
  <c r="M183" i="13"/>
  <c r="U183" i="13" s="1"/>
  <c r="W187" i="13"/>
  <c r="P187" i="13"/>
  <c r="N187" i="13"/>
  <c r="V187" i="13" s="1"/>
  <c r="Q187" i="13"/>
  <c r="Y187" i="13" s="1"/>
  <c r="M187" i="13"/>
  <c r="U187" i="13" s="1"/>
  <c r="W189" i="13"/>
  <c r="P189" i="13"/>
  <c r="N189" i="13"/>
  <c r="V189" i="13" s="1"/>
  <c r="Q189" i="13"/>
  <c r="Y189" i="13" s="1"/>
  <c r="M189" i="13"/>
  <c r="U189" i="13" s="1"/>
  <c r="W191" i="13"/>
  <c r="P191" i="13"/>
  <c r="N191" i="13"/>
  <c r="V191" i="13" s="1"/>
  <c r="Q191" i="13"/>
  <c r="Y191" i="13" s="1"/>
  <c r="M191" i="13"/>
  <c r="U191" i="13" s="1"/>
  <c r="W193" i="13"/>
  <c r="P193" i="13"/>
  <c r="N193" i="13"/>
  <c r="V193" i="13" s="1"/>
  <c r="Q193" i="13"/>
  <c r="Y193" i="13" s="1"/>
  <c r="M193" i="13"/>
  <c r="U193" i="13" s="1"/>
  <c r="W195" i="13"/>
  <c r="P195" i="13"/>
  <c r="N195" i="13"/>
  <c r="V195" i="13" s="1"/>
  <c r="Q195" i="13"/>
  <c r="Y195" i="13" s="1"/>
  <c r="M195" i="13"/>
  <c r="U195" i="13" s="1"/>
  <c r="W197" i="13"/>
  <c r="P197" i="13"/>
  <c r="N197" i="13"/>
  <c r="V197" i="13" s="1"/>
  <c r="Q197" i="13"/>
  <c r="Y197" i="13" s="1"/>
  <c r="M197" i="13"/>
  <c r="U197" i="13" s="1"/>
  <c r="W199" i="13"/>
  <c r="P199" i="13"/>
  <c r="N199" i="13"/>
  <c r="V199" i="13" s="1"/>
  <c r="Q199" i="13"/>
  <c r="Y199" i="13" s="1"/>
  <c r="M199" i="13"/>
  <c r="U199" i="13" s="1"/>
  <c r="W200" i="13"/>
  <c r="P200" i="13"/>
  <c r="N200" i="13"/>
  <c r="V200" i="13" s="1"/>
  <c r="S200" i="13"/>
  <c r="AA200" i="13" s="1"/>
  <c r="W204" i="13"/>
  <c r="P204" i="13"/>
  <c r="N204" i="13"/>
  <c r="V204" i="13" s="1"/>
  <c r="Q204" i="13"/>
  <c r="Y204" i="13" s="1"/>
  <c r="M204" i="13"/>
  <c r="U204" i="13" s="1"/>
  <c r="W218" i="13"/>
  <c r="P218" i="13"/>
  <c r="N218" i="13"/>
  <c r="V218" i="13" s="1"/>
  <c r="S218" i="13"/>
  <c r="AA218" i="13" s="1"/>
  <c r="Q218" i="13"/>
  <c r="Y218" i="13" s="1"/>
  <c r="W222" i="13"/>
  <c r="P222" i="13"/>
  <c r="N222" i="13"/>
  <c r="V222" i="13" s="1"/>
  <c r="S222" i="13"/>
  <c r="AA222" i="13" s="1"/>
  <c r="Q222" i="13"/>
  <c r="Y222" i="13" s="1"/>
  <c r="W226" i="13"/>
  <c r="P226" i="13"/>
  <c r="N226" i="13"/>
  <c r="V226" i="13" s="1"/>
  <c r="S226" i="13"/>
  <c r="AA226" i="13" s="1"/>
  <c r="Q226" i="13"/>
  <c r="Y226" i="13" s="1"/>
  <c r="W230" i="13"/>
  <c r="P230" i="13"/>
  <c r="N230" i="13"/>
  <c r="V230" i="13" s="1"/>
  <c r="S230" i="13"/>
  <c r="AA230" i="13" s="1"/>
  <c r="Q230" i="13"/>
  <c r="Y230" i="13" s="1"/>
  <c r="W234" i="13"/>
  <c r="P234" i="13"/>
  <c r="N234" i="13"/>
  <c r="V234" i="13" s="1"/>
  <c r="S234" i="13"/>
  <c r="AA234" i="13" s="1"/>
  <c r="Q234" i="13"/>
  <c r="Y234" i="13" s="1"/>
  <c r="W238" i="13"/>
  <c r="P238" i="13"/>
  <c r="N238" i="13"/>
  <c r="V238" i="13" s="1"/>
  <c r="S238" i="13"/>
  <c r="AA238" i="13" s="1"/>
  <c r="Q238" i="13"/>
  <c r="Y238" i="13" s="1"/>
  <c r="W242" i="13"/>
  <c r="P242" i="13"/>
  <c r="N242" i="13"/>
  <c r="V242" i="13" s="1"/>
  <c r="S242" i="13"/>
  <c r="AA242" i="13" s="1"/>
  <c r="Q242" i="13"/>
  <c r="Y242" i="13" s="1"/>
  <c r="W246" i="13"/>
  <c r="P246" i="13"/>
  <c r="N246" i="13"/>
  <c r="V246" i="13" s="1"/>
  <c r="S246" i="13"/>
  <c r="AA246" i="13" s="1"/>
  <c r="Q246" i="13"/>
  <c r="Y246" i="13" s="1"/>
  <c r="W250" i="13"/>
  <c r="P250" i="13"/>
  <c r="N250" i="13"/>
  <c r="V250" i="13" s="1"/>
  <c r="S250" i="13"/>
  <c r="AA250" i="13" s="1"/>
  <c r="Q250" i="13"/>
  <c r="Y250" i="13" s="1"/>
  <c r="W254" i="13"/>
  <c r="P254" i="13"/>
  <c r="N254" i="13"/>
  <c r="V254" i="13" s="1"/>
  <c r="S254" i="13"/>
  <c r="AA254" i="13" s="1"/>
  <c r="Q254" i="13"/>
  <c r="Y254" i="13" s="1"/>
  <c r="W258" i="13"/>
  <c r="P258" i="13"/>
  <c r="N258" i="13"/>
  <c r="V258" i="13" s="1"/>
  <c r="S258" i="13"/>
  <c r="AA258" i="13" s="1"/>
  <c r="Q258" i="13"/>
  <c r="Y258" i="13" s="1"/>
  <c r="W262" i="13"/>
  <c r="P262" i="13"/>
  <c r="N262" i="13"/>
  <c r="V262" i="13" s="1"/>
  <c r="S262" i="13"/>
  <c r="AA262" i="13" s="1"/>
  <c r="Q262" i="13"/>
  <c r="Y262" i="13" s="1"/>
  <c r="W265" i="13"/>
  <c r="P265" i="13"/>
  <c r="N265" i="13"/>
  <c r="V265" i="13" s="1"/>
  <c r="S265" i="13"/>
  <c r="AA265" i="13" s="1"/>
  <c r="Q265" i="13"/>
  <c r="Y265" i="13" s="1"/>
  <c r="W273" i="13"/>
  <c r="P273" i="13"/>
  <c r="N273" i="13"/>
  <c r="V273" i="13" s="1"/>
  <c r="S273" i="13"/>
  <c r="AA273" i="13" s="1"/>
  <c r="Q273" i="13"/>
  <c r="Y273" i="13" s="1"/>
  <c r="S294" i="13"/>
  <c r="AA294" i="13" s="1"/>
  <c r="Q294" i="13"/>
  <c r="Y294" i="13" s="1"/>
  <c r="M294" i="13"/>
  <c r="U294" i="13" s="1"/>
  <c r="P294" i="13"/>
  <c r="W294" i="13"/>
  <c r="Y10" i="13"/>
  <c r="Y12" i="13"/>
  <c r="Y14" i="13"/>
  <c r="Y16" i="13"/>
  <c r="Y18" i="13"/>
  <c r="Y19" i="13"/>
  <c r="Y20" i="13"/>
  <c r="Y21" i="13"/>
  <c r="Y23" i="13"/>
  <c r="Y25" i="13"/>
  <c r="Y27" i="13"/>
  <c r="Y28" i="13"/>
  <c r="A322" i="13"/>
  <c r="N101" i="13"/>
  <c r="V101" i="13" s="1"/>
  <c r="W101" i="13"/>
  <c r="N103" i="13"/>
  <c r="V103" i="13" s="1"/>
  <c r="W103" i="13"/>
  <c r="N105" i="13"/>
  <c r="V105" i="13" s="1"/>
  <c r="W105" i="13"/>
  <c r="N107" i="13"/>
  <c r="V107" i="13" s="1"/>
  <c r="W107" i="13"/>
  <c r="N109" i="13"/>
  <c r="V109" i="13" s="1"/>
  <c r="W109" i="13"/>
  <c r="N111" i="13"/>
  <c r="V111" i="13" s="1"/>
  <c r="W111" i="13"/>
  <c r="N113" i="13"/>
  <c r="V113" i="13" s="1"/>
  <c r="W113" i="13"/>
  <c r="N115" i="13"/>
  <c r="V115" i="13" s="1"/>
  <c r="W115" i="13"/>
  <c r="N117" i="13"/>
  <c r="V117" i="13" s="1"/>
  <c r="W117" i="13"/>
  <c r="N119" i="13"/>
  <c r="V119" i="13" s="1"/>
  <c r="W119" i="13"/>
  <c r="N121" i="13"/>
  <c r="V121" i="13" s="1"/>
  <c r="W121" i="13"/>
  <c r="N123" i="13"/>
  <c r="V123" i="13" s="1"/>
  <c r="W123" i="13"/>
  <c r="N147" i="13"/>
  <c r="V147" i="13" s="1"/>
  <c r="W147" i="13"/>
  <c r="N149" i="13"/>
  <c r="V149" i="13" s="1"/>
  <c r="W149" i="13"/>
  <c r="N151" i="13"/>
  <c r="V151" i="13" s="1"/>
  <c r="W151" i="13"/>
  <c r="N153" i="13"/>
  <c r="V153" i="13" s="1"/>
  <c r="W153" i="13"/>
  <c r="N155" i="13"/>
  <c r="V155" i="13" s="1"/>
  <c r="W155" i="13"/>
  <c r="N157" i="13"/>
  <c r="V157" i="13" s="1"/>
  <c r="W157" i="13"/>
  <c r="N158" i="13"/>
  <c r="V158" i="13" s="1"/>
  <c r="W158" i="13"/>
  <c r="N159" i="13"/>
  <c r="V159" i="13" s="1"/>
  <c r="W159" i="13"/>
  <c r="N160" i="13"/>
  <c r="V160" i="13" s="1"/>
  <c r="W160" i="13"/>
  <c r="N161" i="13"/>
  <c r="V161" i="13" s="1"/>
  <c r="W161" i="13"/>
  <c r="N162" i="13"/>
  <c r="V162" i="13" s="1"/>
  <c r="W162" i="13"/>
  <c r="N163" i="13"/>
  <c r="V163" i="13" s="1"/>
  <c r="W163" i="13"/>
  <c r="N164" i="13"/>
  <c r="V164" i="13" s="1"/>
  <c r="W164" i="13"/>
  <c r="N165" i="13"/>
  <c r="V165" i="13" s="1"/>
  <c r="W165" i="13"/>
  <c r="N166" i="13"/>
  <c r="V166" i="13" s="1"/>
  <c r="W166" i="13"/>
  <c r="N167" i="13"/>
  <c r="V167" i="13" s="1"/>
  <c r="W167" i="13"/>
  <c r="N168" i="13"/>
  <c r="V168" i="13" s="1"/>
  <c r="W168" i="13"/>
  <c r="N169" i="13"/>
  <c r="V169" i="13" s="1"/>
  <c r="W169" i="13"/>
  <c r="N170" i="13"/>
  <c r="V170" i="13" s="1"/>
  <c r="W170" i="13"/>
  <c r="N171" i="13"/>
  <c r="V171" i="13" s="1"/>
  <c r="W171" i="13"/>
  <c r="N172" i="13"/>
  <c r="V172" i="13" s="1"/>
  <c r="W172" i="13"/>
  <c r="N173" i="13"/>
  <c r="V173" i="13" s="1"/>
  <c r="W173" i="13"/>
  <c r="N174" i="13"/>
  <c r="V174" i="13" s="1"/>
  <c r="W174" i="13"/>
  <c r="N175" i="13"/>
  <c r="V175" i="13" s="1"/>
  <c r="W175" i="13"/>
  <c r="N176" i="13"/>
  <c r="V176" i="13" s="1"/>
  <c r="W176" i="13"/>
  <c r="N177" i="13"/>
  <c r="V177" i="13" s="1"/>
  <c r="W177" i="13"/>
  <c r="N178" i="13"/>
  <c r="V178" i="13" s="1"/>
  <c r="W178" i="13"/>
  <c r="N179" i="13"/>
  <c r="V179" i="13" s="1"/>
  <c r="W179" i="13"/>
  <c r="N180" i="13"/>
  <c r="V180" i="13" s="1"/>
  <c r="W180" i="13"/>
  <c r="N181" i="13"/>
  <c r="V181" i="13" s="1"/>
  <c r="W181" i="13"/>
  <c r="N182" i="13"/>
  <c r="V182" i="13" s="1"/>
  <c r="W182" i="13"/>
  <c r="N183" i="13"/>
  <c r="V183" i="13" s="1"/>
  <c r="W183" i="13"/>
  <c r="M200" i="13"/>
  <c r="U200" i="13" s="1"/>
  <c r="M218" i="13"/>
  <c r="U218" i="13" s="1"/>
  <c r="M222" i="13"/>
  <c r="U222" i="13" s="1"/>
  <c r="M226" i="13"/>
  <c r="U226" i="13" s="1"/>
  <c r="M230" i="13"/>
  <c r="U230" i="13" s="1"/>
  <c r="M234" i="13"/>
  <c r="U234" i="13" s="1"/>
  <c r="M238" i="13"/>
  <c r="U238" i="13" s="1"/>
  <c r="M242" i="13"/>
  <c r="U242" i="13" s="1"/>
  <c r="M246" i="13"/>
  <c r="U246" i="13" s="1"/>
  <c r="M250" i="13"/>
  <c r="U250" i="13" s="1"/>
  <c r="M254" i="13"/>
  <c r="U254" i="13" s="1"/>
  <c r="M258" i="13"/>
  <c r="U258" i="13" s="1"/>
  <c r="M262" i="13"/>
  <c r="U262" i="13" s="1"/>
  <c r="M265" i="13"/>
  <c r="U265" i="13" s="1"/>
  <c r="M273" i="13"/>
  <c r="U273" i="13" s="1"/>
  <c r="N294" i="13"/>
  <c r="V294" i="13" s="1"/>
  <c r="W186" i="13"/>
  <c r="P186" i="13"/>
  <c r="N186" i="13"/>
  <c r="V186" i="13" s="1"/>
  <c r="Q186" i="13"/>
  <c r="Y186" i="13" s="1"/>
  <c r="M186" i="13"/>
  <c r="U186" i="13" s="1"/>
  <c r="W188" i="13"/>
  <c r="P188" i="13"/>
  <c r="N188" i="13"/>
  <c r="V188" i="13" s="1"/>
  <c r="Q188" i="13"/>
  <c r="Y188" i="13" s="1"/>
  <c r="M188" i="13"/>
  <c r="U188" i="13" s="1"/>
  <c r="W190" i="13"/>
  <c r="P190" i="13"/>
  <c r="N190" i="13"/>
  <c r="V190" i="13" s="1"/>
  <c r="Q190" i="13"/>
  <c r="Y190" i="13" s="1"/>
  <c r="M190" i="13"/>
  <c r="U190" i="13" s="1"/>
  <c r="W192" i="13"/>
  <c r="P192" i="13"/>
  <c r="N192" i="13"/>
  <c r="V192" i="13" s="1"/>
  <c r="Q192" i="13"/>
  <c r="Y192" i="13" s="1"/>
  <c r="M192" i="13"/>
  <c r="U192" i="13" s="1"/>
  <c r="W194" i="13"/>
  <c r="P194" i="13"/>
  <c r="N194" i="13"/>
  <c r="V194" i="13" s="1"/>
  <c r="Q194" i="13"/>
  <c r="Y194" i="13" s="1"/>
  <c r="M194" i="13"/>
  <c r="U194" i="13" s="1"/>
  <c r="W196" i="13"/>
  <c r="P196" i="13"/>
  <c r="N196" i="13"/>
  <c r="V196" i="13" s="1"/>
  <c r="Q196" i="13"/>
  <c r="Y196" i="13" s="1"/>
  <c r="M196" i="13"/>
  <c r="U196" i="13" s="1"/>
  <c r="W198" i="13"/>
  <c r="P198" i="13"/>
  <c r="N198" i="13"/>
  <c r="V198" i="13" s="1"/>
  <c r="Q198" i="13"/>
  <c r="Y198" i="13" s="1"/>
  <c r="M198" i="13"/>
  <c r="U198" i="13" s="1"/>
  <c r="W201" i="13"/>
  <c r="P201" i="13"/>
  <c r="N201" i="13"/>
  <c r="V201" i="13" s="1"/>
  <c r="Q201" i="13"/>
  <c r="Y201" i="13" s="1"/>
  <c r="M201" i="13"/>
  <c r="U201" i="13" s="1"/>
  <c r="W202" i="13"/>
  <c r="P202" i="13"/>
  <c r="N202" i="13"/>
  <c r="V202" i="13" s="1"/>
  <c r="S202" i="13"/>
  <c r="AA202" i="13" s="1"/>
  <c r="W203" i="13"/>
  <c r="P203" i="13"/>
  <c r="N203" i="13"/>
  <c r="V203" i="13" s="1"/>
  <c r="S203" i="13"/>
  <c r="AA203" i="13" s="1"/>
  <c r="W205" i="13"/>
  <c r="P205" i="13"/>
  <c r="N205" i="13"/>
  <c r="V205" i="13" s="1"/>
  <c r="Q205" i="13"/>
  <c r="Y205" i="13" s="1"/>
  <c r="M205" i="13"/>
  <c r="U205" i="13" s="1"/>
  <c r="W206" i="13"/>
  <c r="P206" i="13"/>
  <c r="N206" i="13"/>
  <c r="V206" i="13" s="1"/>
  <c r="S206" i="13"/>
  <c r="AA206" i="13" s="1"/>
  <c r="W207" i="13"/>
  <c r="P207" i="13"/>
  <c r="N207" i="13"/>
  <c r="V207" i="13" s="1"/>
  <c r="S207" i="13"/>
  <c r="AA207" i="13" s="1"/>
  <c r="W208" i="13"/>
  <c r="P208" i="13"/>
  <c r="N208" i="13"/>
  <c r="V208" i="13" s="1"/>
  <c r="S208" i="13"/>
  <c r="AA208" i="13" s="1"/>
  <c r="W209" i="13"/>
  <c r="P209" i="13"/>
  <c r="N209" i="13"/>
  <c r="V209" i="13" s="1"/>
  <c r="S209" i="13"/>
  <c r="AA209" i="13" s="1"/>
  <c r="W210" i="13"/>
  <c r="P210" i="13"/>
  <c r="N210" i="13"/>
  <c r="V210" i="13" s="1"/>
  <c r="S210" i="13"/>
  <c r="AA210" i="13" s="1"/>
  <c r="W211" i="13"/>
  <c r="P211" i="13"/>
  <c r="N211" i="13"/>
  <c r="V211" i="13" s="1"/>
  <c r="S211" i="13"/>
  <c r="AA211" i="13" s="1"/>
  <c r="W212" i="13"/>
  <c r="P212" i="13"/>
  <c r="N212" i="13"/>
  <c r="V212" i="13" s="1"/>
  <c r="S212" i="13"/>
  <c r="AA212" i="13" s="1"/>
  <c r="W213" i="13"/>
  <c r="P213" i="13"/>
  <c r="N213" i="13"/>
  <c r="V213" i="13" s="1"/>
  <c r="S213" i="13"/>
  <c r="AA213" i="13" s="1"/>
  <c r="W214" i="13"/>
  <c r="P214" i="13"/>
  <c r="N214" i="13"/>
  <c r="V214" i="13" s="1"/>
  <c r="S214" i="13"/>
  <c r="AA214" i="13" s="1"/>
  <c r="W216" i="13"/>
  <c r="P216" i="13"/>
  <c r="N216" i="13"/>
  <c r="V216" i="13" s="1"/>
  <c r="S216" i="13"/>
  <c r="AA216" i="13" s="1"/>
  <c r="Q216" i="13"/>
  <c r="Y216" i="13" s="1"/>
  <c r="W220" i="13"/>
  <c r="P220" i="13"/>
  <c r="N220" i="13"/>
  <c r="V220" i="13" s="1"/>
  <c r="S220" i="13"/>
  <c r="AA220" i="13" s="1"/>
  <c r="Q220" i="13"/>
  <c r="Y220" i="13" s="1"/>
  <c r="W224" i="13"/>
  <c r="P224" i="13"/>
  <c r="N224" i="13"/>
  <c r="V224" i="13" s="1"/>
  <c r="S224" i="13"/>
  <c r="AA224" i="13" s="1"/>
  <c r="Q224" i="13"/>
  <c r="Y224" i="13" s="1"/>
  <c r="W228" i="13"/>
  <c r="P228" i="13"/>
  <c r="N228" i="13"/>
  <c r="V228" i="13" s="1"/>
  <c r="S228" i="13"/>
  <c r="AA228" i="13" s="1"/>
  <c r="Q228" i="13"/>
  <c r="Y228" i="13" s="1"/>
  <c r="W232" i="13"/>
  <c r="P232" i="13"/>
  <c r="N232" i="13"/>
  <c r="V232" i="13" s="1"/>
  <c r="S232" i="13"/>
  <c r="AA232" i="13" s="1"/>
  <c r="Q232" i="13"/>
  <c r="Y232" i="13" s="1"/>
  <c r="W236" i="13"/>
  <c r="P236" i="13"/>
  <c r="N236" i="13"/>
  <c r="V236" i="13" s="1"/>
  <c r="S236" i="13"/>
  <c r="AA236" i="13" s="1"/>
  <c r="Q236" i="13"/>
  <c r="Y236" i="13" s="1"/>
  <c r="W240" i="13"/>
  <c r="P240" i="13"/>
  <c r="N240" i="13"/>
  <c r="V240" i="13" s="1"/>
  <c r="S240" i="13"/>
  <c r="AA240" i="13" s="1"/>
  <c r="Q240" i="13"/>
  <c r="Y240" i="13" s="1"/>
  <c r="W244" i="13"/>
  <c r="P244" i="13"/>
  <c r="N244" i="13"/>
  <c r="V244" i="13" s="1"/>
  <c r="S244" i="13"/>
  <c r="AA244" i="13" s="1"/>
  <c r="Q244" i="13"/>
  <c r="Y244" i="13" s="1"/>
  <c r="W248" i="13"/>
  <c r="P248" i="13"/>
  <c r="N248" i="13"/>
  <c r="V248" i="13" s="1"/>
  <c r="S248" i="13"/>
  <c r="AA248" i="13" s="1"/>
  <c r="Q248" i="13"/>
  <c r="Y248" i="13" s="1"/>
  <c r="W252" i="13"/>
  <c r="P252" i="13"/>
  <c r="N252" i="13"/>
  <c r="V252" i="13" s="1"/>
  <c r="S252" i="13"/>
  <c r="AA252" i="13" s="1"/>
  <c r="Q252" i="13"/>
  <c r="Y252" i="13" s="1"/>
  <c r="W256" i="13"/>
  <c r="P256" i="13"/>
  <c r="N256" i="13"/>
  <c r="V256" i="13" s="1"/>
  <c r="S256" i="13"/>
  <c r="AA256" i="13" s="1"/>
  <c r="Q256" i="13"/>
  <c r="Y256" i="13" s="1"/>
  <c r="W260" i="13"/>
  <c r="P260" i="13"/>
  <c r="N260" i="13"/>
  <c r="V260" i="13" s="1"/>
  <c r="S260" i="13"/>
  <c r="AA260" i="13" s="1"/>
  <c r="Q260" i="13"/>
  <c r="Y260" i="13" s="1"/>
  <c r="W264" i="13"/>
  <c r="P264" i="13"/>
  <c r="N264" i="13"/>
  <c r="V264" i="13" s="1"/>
  <c r="S264" i="13"/>
  <c r="AA264" i="13" s="1"/>
  <c r="Q264" i="13"/>
  <c r="Y264" i="13" s="1"/>
  <c r="W269" i="13"/>
  <c r="P269" i="13"/>
  <c r="N269" i="13"/>
  <c r="V269" i="13" s="1"/>
  <c r="S269" i="13"/>
  <c r="AA269" i="13" s="1"/>
  <c r="Q269" i="13"/>
  <c r="Y269" i="13" s="1"/>
  <c r="W277" i="13"/>
  <c r="P277" i="13"/>
  <c r="N277" i="13"/>
  <c r="V277" i="13" s="1"/>
  <c r="S277" i="13"/>
  <c r="AA277" i="13" s="1"/>
  <c r="Q277" i="13"/>
  <c r="Y277" i="13" s="1"/>
  <c r="W310" i="13"/>
  <c r="P310" i="13"/>
  <c r="N310" i="13"/>
  <c r="V310" i="13" s="1"/>
  <c r="S310" i="13"/>
  <c r="AA310" i="13" s="1"/>
  <c r="Q310" i="13"/>
  <c r="Y310" i="13" s="1"/>
  <c r="P101" i="13"/>
  <c r="O102" i="13"/>
  <c r="P103" i="13"/>
  <c r="O104" i="13"/>
  <c r="P105" i="13"/>
  <c r="O106" i="13"/>
  <c r="P107" i="13"/>
  <c r="O108" i="13"/>
  <c r="P109" i="13"/>
  <c r="O110" i="13"/>
  <c r="P111" i="13"/>
  <c r="O112" i="13"/>
  <c r="P113" i="13"/>
  <c r="O114" i="13"/>
  <c r="P115" i="13"/>
  <c r="O116" i="13"/>
  <c r="P117" i="13"/>
  <c r="O118" i="13"/>
  <c r="P119" i="13"/>
  <c r="O120" i="13"/>
  <c r="P121" i="13"/>
  <c r="O122" i="13"/>
  <c r="P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P147" i="13"/>
  <c r="O148" i="13"/>
  <c r="P149" i="13"/>
  <c r="O150" i="13"/>
  <c r="P151" i="13"/>
  <c r="O152" i="13"/>
  <c r="P153" i="13"/>
  <c r="O154" i="13"/>
  <c r="P155" i="13"/>
  <c r="O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O184" i="13"/>
  <c r="O185" i="13"/>
  <c r="S187" i="13"/>
  <c r="AA187" i="13" s="1"/>
  <c r="S189" i="13"/>
  <c r="AA189" i="13" s="1"/>
  <c r="S191" i="13"/>
  <c r="AA191" i="13" s="1"/>
  <c r="S193" i="13"/>
  <c r="AA193" i="13" s="1"/>
  <c r="S195" i="13"/>
  <c r="AA195" i="13" s="1"/>
  <c r="S197" i="13"/>
  <c r="AA197" i="13" s="1"/>
  <c r="S199" i="13"/>
  <c r="AA199" i="13" s="1"/>
  <c r="Q200" i="13"/>
  <c r="Y200" i="13" s="1"/>
  <c r="M202" i="13"/>
  <c r="U202" i="13" s="1"/>
  <c r="M203" i="13"/>
  <c r="U203" i="13" s="1"/>
  <c r="S204" i="13"/>
  <c r="AA204" i="13" s="1"/>
  <c r="M206" i="13"/>
  <c r="U206" i="13" s="1"/>
  <c r="M207" i="13"/>
  <c r="U207" i="13" s="1"/>
  <c r="M208" i="13"/>
  <c r="U208" i="13" s="1"/>
  <c r="M209" i="13"/>
  <c r="U209" i="13" s="1"/>
  <c r="M210" i="13"/>
  <c r="U210" i="13" s="1"/>
  <c r="M211" i="13"/>
  <c r="U211" i="13" s="1"/>
  <c r="M212" i="13"/>
  <c r="U212" i="13" s="1"/>
  <c r="M213" i="13"/>
  <c r="U213" i="13" s="1"/>
  <c r="M214" i="13"/>
  <c r="U214" i="13" s="1"/>
  <c r="M216" i="13"/>
  <c r="U216" i="13" s="1"/>
  <c r="M220" i="13"/>
  <c r="U220" i="13" s="1"/>
  <c r="M224" i="13"/>
  <c r="U224" i="13" s="1"/>
  <c r="M228" i="13"/>
  <c r="U228" i="13" s="1"/>
  <c r="M232" i="13"/>
  <c r="U232" i="13" s="1"/>
  <c r="M236" i="13"/>
  <c r="U236" i="13" s="1"/>
  <c r="M240" i="13"/>
  <c r="U240" i="13" s="1"/>
  <c r="M244" i="13"/>
  <c r="U244" i="13" s="1"/>
  <c r="M248" i="13"/>
  <c r="U248" i="13" s="1"/>
  <c r="M252" i="13"/>
  <c r="U252" i="13" s="1"/>
  <c r="M256" i="13"/>
  <c r="U256" i="13" s="1"/>
  <c r="M260" i="13"/>
  <c r="U260" i="13" s="1"/>
  <c r="M264" i="13"/>
  <c r="U264" i="13" s="1"/>
  <c r="M269" i="13"/>
  <c r="U269" i="13" s="1"/>
  <c r="M277" i="13"/>
  <c r="U277" i="13" s="1"/>
  <c r="M310" i="13"/>
  <c r="U310" i="13" s="1"/>
  <c r="S215" i="13"/>
  <c r="AA215" i="13" s="1"/>
  <c r="Q215" i="13"/>
  <c r="Y215" i="13" s="1"/>
  <c r="M215" i="13"/>
  <c r="U215" i="13" s="1"/>
  <c r="P215" i="13"/>
  <c r="W217" i="13"/>
  <c r="P217" i="13"/>
  <c r="N217" i="13"/>
  <c r="V217" i="13" s="1"/>
  <c r="S217" i="13"/>
  <c r="AA217" i="13" s="1"/>
  <c r="W219" i="13"/>
  <c r="P219" i="13"/>
  <c r="N219" i="13"/>
  <c r="V219" i="13" s="1"/>
  <c r="S219" i="13"/>
  <c r="AA219" i="13" s="1"/>
  <c r="W221" i="13"/>
  <c r="P221" i="13"/>
  <c r="N221" i="13"/>
  <c r="V221" i="13" s="1"/>
  <c r="S221" i="13"/>
  <c r="AA221" i="13" s="1"/>
  <c r="W223" i="13"/>
  <c r="P223" i="13"/>
  <c r="N223" i="13"/>
  <c r="V223" i="13" s="1"/>
  <c r="S223" i="13"/>
  <c r="AA223" i="13" s="1"/>
  <c r="W225" i="13"/>
  <c r="P225" i="13"/>
  <c r="N225" i="13"/>
  <c r="V225" i="13" s="1"/>
  <c r="S225" i="13"/>
  <c r="AA225" i="13" s="1"/>
  <c r="W227" i="13"/>
  <c r="P227" i="13"/>
  <c r="N227" i="13"/>
  <c r="V227" i="13" s="1"/>
  <c r="S227" i="13"/>
  <c r="AA227" i="13" s="1"/>
  <c r="W229" i="13"/>
  <c r="P229" i="13"/>
  <c r="N229" i="13"/>
  <c r="V229" i="13" s="1"/>
  <c r="S229" i="13"/>
  <c r="AA229" i="13" s="1"/>
  <c r="W231" i="13"/>
  <c r="P231" i="13"/>
  <c r="N231" i="13"/>
  <c r="V231" i="13" s="1"/>
  <c r="S231" i="13"/>
  <c r="AA231" i="13" s="1"/>
  <c r="W233" i="13"/>
  <c r="P233" i="13"/>
  <c r="N233" i="13"/>
  <c r="V233" i="13" s="1"/>
  <c r="S233" i="13"/>
  <c r="AA233" i="13" s="1"/>
  <c r="W235" i="13"/>
  <c r="P235" i="13"/>
  <c r="N235" i="13"/>
  <c r="V235" i="13" s="1"/>
  <c r="S235" i="13"/>
  <c r="AA235" i="13" s="1"/>
  <c r="W237" i="13"/>
  <c r="P237" i="13"/>
  <c r="N237" i="13"/>
  <c r="V237" i="13" s="1"/>
  <c r="S237" i="13"/>
  <c r="AA237" i="13" s="1"/>
  <c r="W239" i="13"/>
  <c r="P239" i="13"/>
  <c r="N239" i="13"/>
  <c r="V239" i="13" s="1"/>
  <c r="S239" i="13"/>
  <c r="AA239" i="13" s="1"/>
  <c r="W241" i="13"/>
  <c r="P241" i="13"/>
  <c r="N241" i="13"/>
  <c r="V241" i="13" s="1"/>
  <c r="S241" i="13"/>
  <c r="AA241" i="13" s="1"/>
  <c r="W243" i="13"/>
  <c r="P243" i="13"/>
  <c r="N243" i="13"/>
  <c r="V243" i="13" s="1"/>
  <c r="S243" i="13"/>
  <c r="AA243" i="13" s="1"/>
  <c r="W245" i="13"/>
  <c r="P245" i="13"/>
  <c r="N245" i="13"/>
  <c r="V245" i="13" s="1"/>
  <c r="S245" i="13"/>
  <c r="AA245" i="13" s="1"/>
  <c r="W247" i="13"/>
  <c r="P247" i="13"/>
  <c r="N247" i="13"/>
  <c r="V247" i="13" s="1"/>
  <c r="S247" i="13"/>
  <c r="AA247" i="13" s="1"/>
  <c r="W249" i="13"/>
  <c r="P249" i="13"/>
  <c r="N249" i="13"/>
  <c r="V249" i="13" s="1"/>
  <c r="S249" i="13"/>
  <c r="AA249" i="13" s="1"/>
  <c r="W251" i="13"/>
  <c r="P251" i="13"/>
  <c r="N251" i="13"/>
  <c r="V251" i="13" s="1"/>
  <c r="S251" i="13"/>
  <c r="AA251" i="13" s="1"/>
  <c r="W253" i="13"/>
  <c r="P253" i="13"/>
  <c r="N253" i="13"/>
  <c r="V253" i="13" s="1"/>
  <c r="S253" i="13"/>
  <c r="AA253" i="13" s="1"/>
  <c r="W255" i="13"/>
  <c r="P255" i="13"/>
  <c r="N255" i="13"/>
  <c r="V255" i="13" s="1"/>
  <c r="S255" i="13"/>
  <c r="AA255" i="13" s="1"/>
  <c r="W257" i="13"/>
  <c r="P257" i="13"/>
  <c r="N257" i="13"/>
  <c r="V257" i="13" s="1"/>
  <c r="S257" i="13"/>
  <c r="AA257" i="13" s="1"/>
  <c r="W259" i="13"/>
  <c r="P259" i="13"/>
  <c r="N259" i="13"/>
  <c r="V259" i="13" s="1"/>
  <c r="S259" i="13"/>
  <c r="AA259" i="13" s="1"/>
  <c r="W261" i="13"/>
  <c r="P261" i="13"/>
  <c r="N261" i="13"/>
  <c r="V261" i="13" s="1"/>
  <c r="S261" i="13"/>
  <c r="AA261" i="13" s="1"/>
  <c r="W263" i="13"/>
  <c r="P263" i="13"/>
  <c r="N263" i="13"/>
  <c r="V263" i="13" s="1"/>
  <c r="S263" i="13"/>
  <c r="AA263" i="13" s="1"/>
  <c r="W267" i="13"/>
  <c r="P267" i="13"/>
  <c r="N267" i="13"/>
  <c r="V267" i="13" s="1"/>
  <c r="S267" i="13"/>
  <c r="AA267" i="13" s="1"/>
  <c r="Q267" i="13"/>
  <c r="Y267" i="13" s="1"/>
  <c r="W271" i="13"/>
  <c r="P271" i="13"/>
  <c r="N271" i="13"/>
  <c r="V271" i="13" s="1"/>
  <c r="S271" i="13"/>
  <c r="AA271" i="13" s="1"/>
  <c r="Q271" i="13"/>
  <c r="Y271" i="13" s="1"/>
  <c r="W275" i="13"/>
  <c r="P275" i="13"/>
  <c r="N275" i="13"/>
  <c r="V275" i="13" s="1"/>
  <c r="S275" i="13"/>
  <c r="AA275" i="13" s="1"/>
  <c r="Q275" i="13"/>
  <c r="Y275" i="13" s="1"/>
  <c r="W279" i="13"/>
  <c r="P279" i="13"/>
  <c r="N279" i="13"/>
  <c r="V279" i="13" s="1"/>
  <c r="S279" i="13"/>
  <c r="AA279" i="13" s="1"/>
  <c r="Q279" i="13"/>
  <c r="Y279" i="13" s="1"/>
  <c r="S286" i="13"/>
  <c r="AA286" i="13" s="1"/>
  <c r="Q286" i="13"/>
  <c r="Y286" i="13" s="1"/>
  <c r="M286" i="13"/>
  <c r="U286" i="13" s="1"/>
  <c r="P286" i="13"/>
  <c r="W286" i="13"/>
  <c r="S302" i="13"/>
  <c r="AA302" i="13" s="1"/>
  <c r="Q302" i="13"/>
  <c r="Y302" i="13" s="1"/>
  <c r="M302" i="13"/>
  <c r="U302" i="13" s="1"/>
  <c r="P302" i="13"/>
  <c r="W302" i="13"/>
  <c r="W318" i="13"/>
  <c r="P318" i="13"/>
  <c r="N318" i="13"/>
  <c r="V318" i="13" s="1"/>
  <c r="S318" i="13"/>
  <c r="AA318" i="13" s="1"/>
  <c r="Q318" i="13"/>
  <c r="Y318" i="13" s="1"/>
  <c r="N215" i="13"/>
  <c r="V215" i="13" s="1"/>
  <c r="W215" i="13"/>
  <c r="M217" i="13"/>
  <c r="U217" i="13" s="1"/>
  <c r="M219" i="13"/>
  <c r="U219" i="13" s="1"/>
  <c r="M221" i="13"/>
  <c r="U221" i="13" s="1"/>
  <c r="M223" i="13"/>
  <c r="U223" i="13" s="1"/>
  <c r="M225" i="13"/>
  <c r="U225" i="13" s="1"/>
  <c r="M227" i="13"/>
  <c r="U227" i="13" s="1"/>
  <c r="M229" i="13"/>
  <c r="U229" i="13" s="1"/>
  <c r="M231" i="13"/>
  <c r="U231" i="13" s="1"/>
  <c r="M233" i="13"/>
  <c r="U233" i="13" s="1"/>
  <c r="M235" i="13"/>
  <c r="U235" i="13" s="1"/>
  <c r="M237" i="13"/>
  <c r="U237" i="13" s="1"/>
  <c r="M239" i="13"/>
  <c r="U239" i="13" s="1"/>
  <c r="M241" i="13"/>
  <c r="U241" i="13" s="1"/>
  <c r="M243" i="13"/>
  <c r="U243" i="13" s="1"/>
  <c r="M245" i="13"/>
  <c r="U245" i="13" s="1"/>
  <c r="M247" i="13"/>
  <c r="U247" i="13" s="1"/>
  <c r="M249" i="13"/>
  <c r="U249" i="13" s="1"/>
  <c r="M251" i="13"/>
  <c r="U251" i="13" s="1"/>
  <c r="M253" i="13"/>
  <c r="U253" i="13" s="1"/>
  <c r="M255" i="13"/>
  <c r="U255" i="13" s="1"/>
  <c r="M257" i="13"/>
  <c r="U257" i="13" s="1"/>
  <c r="M259" i="13"/>
  <c r="U259" i="13" s="1"/>
  <c r="M261" i="13"/>
  <c r="U261" i="13" s="1"/>
  <c r="M263" i="13"/>
  <c r="U263" i="13" s="1"/>
  <c r="M267" i="13"/>
  <c r="U267" i="13" s="1"/>
  <c r="M271" i="13"/>
  <c r="U271" i="13" s="1"/>
  <c r="M275" i="13"/>
  <c r="U275" i="13" s="1"/>
  <c r="M279" i="13"/>
  <c r="U279" i="13" s="1"/>
  <c r="N286" i="13"/>
  <c r="V286" i="13" s="1"/>
  <c r="N302" i="13"/>
  <c r="V302" i="13" s="1"/>
  <c r="M318" i="13"/>
  <c r="U318" i="13" s="1"/>
  <c r="W266" i="13"/>
  <c r="P266" i="13"/>
  <c r="N266" i="13"/>
  <c r="V266" i="13" s="1"/>
  <c r="S266" i="13"/>
  <c r="AA266" i="13" s="1"/>
  <c r="W268" i="13"/>
  <c r="P268" i="13"/>
  <c r="N268" i="13"/>
  <c r="V268" i="13" s="1"/>
  <c r="S268" i="13"/>
  <c r="AA268" i="13" s="1"/>
  <c r="W270" i="13"/>
  <c r="P270" i="13"/>
  <c r="N270" i="13"/>
  <c r="V270" i="13" s="1"/>
  <c r="S270" i="13"/>
  <c r="AA270" i="13" s="1"/>
  <c r="W272" i="13"/>
  <c r="P272" i="13"/>
  <c r="N272" i="13"/>
  <c r="V272" i="13" s="1"/>
  <c r="S272" i="13"/>
  <c r="AA272" i="13" s="1"/>
  <c r="W274" i="13"/>
  <c r="P274" i="13"/>
  <c r="N274" i="13"/>
  <c r="V274" i="13" s="1"/>
  <c r="S274" i="13"/>
  <c r="AA274" i="13" s="1"/>
  <c r="W276" i="13"/>
  <c r="P276" i="13"/>
  <c r="N276" i="13"/>
  <c r="V276" i="13" s="1"/>
  <c r="S276" i="13"/>
  <c r="AA276" i="13" s="1"/>
  <c r="W278" i="13"/>
  <c r="P278" i="13"/>
  <c r="N278" i="13"/>
  <c r="V278" i="13" s="1"/>
  <c r="S278" i="13"/>
  <c r="AA278" i="13" s="1"/>
  <c r="S282" i="13"/>
  <c r="AA282" i="13" s="1"/>
  <c r="Q282" i="13"/>
  <c r="Y282" i="13" s="1"/>
  <c r="M282" i="13"/>
  <c r="U282" i="13" s="1"/>
  <c r="P282" i="13"/>
  <c r="S290" i="13"/>
  <c r="AA290" i="13" s="1"/>
  <c r="Q290" i="13"/>
  <c r="Y290" i="13" s="1"/>
  <c r="M290" i="13"/>
  <c r="U290" i="13" s="1"/>
  <c r="P290" i="13"/>
  <c r="S298" i="13"/>
  <c r="AA298" i="13" s="1"/>
  <c r="Q298" i="13"/>
  <c r="Y298" i="13" s="1"/>
  <c r="M298" i="13"/>
  <c r="U298" i="13" s="1"/>
  <c r="P298" i="13"/>
  <c r="W306" i="13"/>
  <c r="P306" i="13"/>
  <c r="N306" i="13"/>
  <c r="V306" i="13" s="1"/>
  <c r="S306" i="13"/>
  <c r="AA306" i="13" s="1"/>
  <c r="Q306" i="13"/>
  <c r="Y306" i="13" s="1"/>
  <c r="W314" i="13"/>
  <c r="P314" i="13"/>
  <c r="N314" i="13"/>
  <c r="V314" i="13" s="1"/>
  <c r="S314" i="13"/>
  <c r="AA314" i="13" s="1"/>
  <c r="Q314" i="13"/>
  <c r="Y314" i="13" s="1"/>
  <c r="M266" i="13"/>
  <c r="U266" i="13" s="1"/>
  <c r="M268" i="13"/>
  <c r="U268" i="13" s="1"/>
  <c r="M270" i="13"/>
  <c r="U270" i="13" s="1"/>
  <c r="M272" i="13"/>
  <c r="U272" i="13" s="1"/>
  <c r="M274" i="13"/>
  <c r="U274" i="13" s="1"/>
  <c r="M276" i="13"/>
  <c r="U276" i="13" s="1"/>
  <c r="M278" i="13"/>
  <c r="U278" i="13" s="1"/>
  <c r="N282" i="13"/>
  <c r="V282" i="13" s="1"/>
  <c r="N290" i="13"/>
  <c r="V290" i="13" s="1"/>
  <c r="N298" i="13"/>
  <c r="V298" i="13" s="1"/>
  <c r="M306" i="13"/>
  <c r="U306" i="13" s="1"/>
  <c r="M314" i="13"/>
  <c r="U314" i="13" s="1"/>
  <c r="S280" i="13"/>
  <c r="AA280" i="13" s="1"/>
  <c r="Q280" i="13"/>
  <c r="Y280" i="13" s="1"/>
  <c r="M280" i="13"/>
  <c r="U280" i="13" s="1"/>
  <c r="P280" i="13"/>
  <c r="S284" i="13"/>
  <c r="AA284" i="13" s="1"/>
  <c r="Q284" i="13"/>
  <c r="Y284" i="13" s="1"/>
  <c r="M284" i="13"/>
  <c r="U284" i="13" s="1"/>
  <c r="P284" i="13"/>
  <c r="S288" i="13"/>
  <c r="AA288" i="13" s="1"/>
  <c r="Q288" i="13"/>
  <c r="Y288" i="13" s="1"/>
  <c r="M288" i="13"/>
  <c r="U288" i="13" s="1"/>
  <c r="P288" i="13"/>
  <c r="S292" i="13"/>
  <c r="AA292" i="13" s="1"/>
  <c r="Q292" i="13"/>
  <c r="Y292" i="13" s="1"/>
  <c r="M292" i="13"/>
  <c r="U292" i="13" s="1"/>
  <c r="P292" i="13"/>
  <c r="S296" i="13"/>
  <c r="AA296" i="13" s="1"/>
  <c r="Q296" i="13"/>
  <c r="Y296" i="13" s="1"/>
  <c r="M296" i="13"/>
  <c r="U296" i="13" s="1"/>
  <c r="P296" i="13"/>
  <c r="S300" i="13"/>
  <c r="AA300" i="13" s="1"/>
  <c r="Q300" i="13"/>
  <c r="Y300" i="13" s="1"/>
  <c r="M300" i="13"/>
  <c r="U300" i="13" s="1"/>
  <c r="P300" i="13"/>
  <c r="S304" i="13"/>
  <c r="AA304" i="13" s="1"/>
  <c r="Q304" i="13"/>
  <c r="Y304" i="13" s="1"/>
  <c r="M304" i="13"/>
  <c r="U304" i="13" s="1"/>
  <c r="P304" i="13"/>
  <c r="W308" i="13"/>
  <c r="P308" i="13"/>
  <c r="N308" i="13"/>
  <c r="V308" i="13" s="1"/>
  <c r="S308" i="13"/>
  <c r="AA308" i="13" s="1"/>
  <c r="Q308" i="13"/>
  <c r="Y308" i="13" s="1"/>
  <c r="W312" i="13"/>
  <c r="P312" i="13"/>
  <c r="N312" i="13"/>
  <c r="V312" i="13" s="1"/>
  <c r="S312" i="13"/>
  <c r="AA312" i="13" s="1"/>
  <c r="Q312" i="13"/>
  <c r="Y312" i="13" s="1"/>
  <c r="W316" i="13"/>
  <c r="P316" i="13"/>
  <c r="N316" i="13"/>
  <c r="V316" i="13" s="1"/>
  <c r="S316" i="13"/>
  <c r="AA316" i="13" s="1"/>
  <c r="Q316" i="13"/>
  <c r="Y316" i="13" s="1"/>
  <c r="N280" i="13"/>
  <c r="V280" i="13" s="1"/>
  <c r="W280" i="13"/>
  <c r="N284" i="13"/>
  <c r="V284" i="13" s="1"/>
  <c r="W284" i="13"/>
  <c r="N288" i="13"/>
  <c r="V288" i="13" s="1"/>
  <c r="W288" i="13"/>
  <c r="N292" i="13"/>
  <c r="V292" i="13" s="1"/>
  <c r="W292" i="13"/>
  <c r="N296" i="13"/>
  <c r="V296" i="13" s="1"/>
  <c r="W296" i="13"/>
  <c r="N300" i="13"/>
  <c r="V300" i="13" s="1"/>
  <c r="W300" i="13"/>
  <c r="N304" i="13"/>
  <c r="V304" i="13" s="1"/>
  <c r="W304" i="13"/>
  <c r="M308" i="13"/>
  <c r="U308" i="13" s="1"/>
  <c r="M312" i="13"/>
  <c r="U312" i="13" s="1"/>
  <c r="M316" i="13"/>
  <c r="U316" i="13" s="1"/>
  <c r="W307" i="13"/>
  <c r="P307" i="13"/>
  <c r="N307" i="13"/>
  <c r="V307" i="13" s="1"/>
  <c r="Q307" i="13"/>
  <c r="Y307" i="13" s="1"/>
  <c r="M307" i="13"/>
  <c r="U307" i="13" s="1"/>
  <c r="W309" i="13"/>
  <c r="P309" i="13"/>
  <c r="N309" i="13"/>
  <c r="V309" i="13" s="1"/>
  <c r="Q309" i="13"/>
  <c r="Y309" i="13" s="1"/>
  <c r="M309" i="13"/>
  <c r="U309" i="13" s="1"/>
  <c r="W311" i="13"/>
  <c r="P311" i="13"/>
  <c r="N311" i="13"/>
  <c r="V311" i="13" s="1"/>
  <c r="Q311" i="13"/>
  <c r="Y311" i="13" s="1"/>
  <c r="M311" i="13"/>
  <c r="U311" i="13" s="1"/>
  <c r="W313" i="13"/>
  <c r="P313" i="13"/>
  <c r="N313" i="13"/>
  <c r="V313" i="13" s="1"/>
  <c r="Q313" i="13"/>
  <c r="Y313" i="13" s="1"/>
  <c r="M313" i="13"/>
  <c r="U313" i="13" s="1"/>
  <c r="W315" i="13"/>
  <c r="P315" i="13"/>
  <c r="N315" i="13"/>
  <c r="V315" i="13" s="1"/>
  <c r="Q315" i="13"/>
  <c r="Y315" i="13" s="1"/>
  <c r="M315" i="13"/>
  <c r="U315" i="13" s="1"/>
  <c r="W317" i="13"/>
  <c r="P317" i="13"/>
  <c r="N317" i="13"/>
  <c r="V317" i="13" s="1"/>
  <c r="Q317" i="13"/>
  <c r="Y317" i="13" s="1"/>
  <c r="M317" i="13"/>
  <c r="U317" i="13" s="1"/>
  <c r="O281" i="13"/>
  <c r="O283" i="13"/>
  <c r="O285" i="13"/>
  <c r="O287" i="13"/>
  <c r="O289" i="13"/>
  <c r="O291" i="13"/>
  <c r="O293" i="13"/>
  <c r="O295" i="13"/>
  <c r="O297" i="13"/>
  <c r="O299" i="13"/>
  <c r="O301" i="13"/>
  <c r="O303" i="13"/>
  <c r="O305" i="13"/>
  <c r="AQ200" i="12"/>
  <c r="BY164" i="12"/>
  <c r="AQ203" i="12"/>
  <c r="BY124" i="12"/>
  <c r="AQ204" i="12"/>
  <c r="BY125" i="12"/>
  <c r="BY193" i="12"/>
  <c r="BQ61" i="12"/>
  <c r="AQ199" i="12"/>
  <c r="BY163" i="12"/>
  <c r="BY194" i="12"/>
  <c r="BQ62" i="12"/>
  <c r="BY206" i="12"/>
  <c r="BQ63" i="12"/>
  <c r="BY208" i="12"/>
  <c r="BQ64" i="12"/>
  <c r="O151" i="12"/>
  <c r="BY113" i="12" s="1"/>
  <c r="O153" i="12"/>
  <c r="BY115" i="12" s="1"/>
  <c r="O155" i="12"/>
  <c r="O158" i="12"/>
  <c r="P158" i="12" s="1"/>
  <c r="O160" i="12"/>
  <c r="O162" i="12"/>
  <c r="O164" i="12"/>
  <c r="O166" i="12"/>
  <c r="P166" i="12" s="1"/>
  <c r="O168" i="12"/>
  <c r="P168" i="12" s="1"/>
  <c r="O169" i="12"/>
  <c r="O172" i="12"/>
  <c r="O174" i="12"/>
  <c r="O176" i="12"/>
  <c r="P176" i="12" s="1"/>
  <c r="O178" i="12"/>
  <c r="O180" i="12"/>
  <c r="O182" i="12"/>
  <c r="O184" i="12"/>
  <c r="O186" i="12"/>
  <c r="O190" i="12"/>
  <c r="O192" i="12"/>
  <c r="BQ57" i="12" s="1"/>
  <c r="O194" i="12"/>
  <c r="BY158" i="12" s="1"/>
  <c r="O196" i="12"/>
  <c r="BY160" i="12" s="1"/>
  <c r="O198" i="12"/>
  <c r="BY162" i="12" s="1"/>
  <c r="O217" i="12"/>
  <c r="BY169" i="12" s="1"/>
  <c r="O219" i="12"/>
  <c r="BY171" i="12" s="1"/>
  <c r="O221" i="12"/>
  <c r="BY185" i="12" s="1"/>
  <c r="O223" i="12"/>
  <c r="BY133" i="12" s="1"/>
  <c r="O225" i="12"/>
  <c r="BY135" i="12" s="1"/>
  <c r="O227" i="12"/>
  <c r="BY137" i="12" s="1"/>
  <c r="O228" i="12"/>
  <c r="BY138" i="12" s="1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BY172" i="12" s="1"/>
  <c r="O241" i="12"/>
  <c r="BY173" i="12" s="1"/>
  <c r="O242" i="12"/>
  <c r="BY174" i="12" s="1"/>
  <c r="O243" i="12"/>
  <c r="BY175" i="12" s="1"/>
  <c r="O244" i="12"/>
  <c r="BY189" i="12" s="1"/>
  <c r="O245" i="12"/>
  <c r="BY176" i="12" s="1"/>
  <c r="O246" i="12"/>
  <c r="BY177" i="12" s="1"/>
  <c r="O247" i="12"/>
  <c r="BY178" i="12" s="1"/>
  <c r="O248" i="12"/>
  <c r="O249" i="12"/>
  <c r="O250" i="12"/>
  <c r="BY139" i="12" s="1"/>
  <c r="O251" i="12"/>
  <c r="BY140" i="12" s="1"/>
  <c r="O252" i="12"/>
  <c r="BY141" i="12" s="1"/>
  <c r="O253" i="12"/>
  <c r="BY142" i="12" s="1"/>
  <c r="O254" i="12"/>
  <c r="O255" i="12"/>
  <c r="BY143" i="12" s="1"/>
  <c r="O256" i="12"/>
  <c r="BY144" i="12" s="1"/>
  <c r="O277" i="12"/>
  <c r="P277" i="12" s="1"/>
  <c r="O279" i="12"/>
  <c r="P279" i="12" s="1"/>
  <c r="O281" i="12"/>
  <c r="P281" i="12" s="1"/>
  <c r="O283" i="12"/>
  <c r="P283" i="12" s="1"/>
  <c r="O285" i="12"/>
  <c r="O287" i="12"/>
  <c r="Y11" i="12"/>
  <c r="Z11" i="12" s="1"/>
  <c r="Y15" i="12"/>
  <c r="Z15" i="12" s="1"/>
  <c r="Y22" i="12"/>
  <c r="Z22" i="12" s="1"/>
  <c r="Y26" i="12"/>
  <c r="Z26" i="12" s="1"/>
  <c r="O52" i="12"/>
  <c r="O54" i="12"/>
  <c r="O56" i="12"/>
  <c r="N56" i="12" s="1"/>
  <c r="V56" i="12" s="1"/>
  <c r="AI56" i="12" s="1"/>
  <c r="O58" i="12"/>
  <c r="O62" i="12"/>
  <c r="O64" i="12"/>
  <c r="O69" i="12"/>
  <c r="W69" i="12" s="1"/>
  <c r="AJ69" i="12" s="1"/>
  <c r="O73" i="12"/>
  <c r="O75" i="12"/>
  <c r="O77" i="12"/>
  <c r="O79" i="12"/>
  <c r="W79" i="12" s="1"/>
  <c r="AJ79" i="12" s="1"/>
  <c r="O81" i="12"/>
  <c r="O83" i="12"/>
  <c r="O85" i="12"/>
  <c r="O88" i="12"/>
  <c r="W88" i="12" s="1"/>
  <c r="AJ88" i="12" s="1"/>
  <c r="O90" i="12"/>
  <c r="O92" i="12"/>
  <c r="O93" i="12"/>
  <c r="O95" i="12"/>
  <c r="O97" i="12"/>
  <c r="O99" i="12"/>
  <c r="O101" i="12"/>
  <c r="O103" i="12"/>
  <c r="O105" i="12"/>
  <c r="O107" i="12"/>
  <c r="O109" i="12"/>
  <c r="O112" i="12"/>
  <c r="BY67" i="12" s="1"/>
  <c r="O114" i="12"/>
  <c r="O116" i="12"/>
  <c r="BQ51" i="12" s="1"/>
  <c r="O118" i="12"/>
  <c r="O120" i="12"/>
  <c r="O122" i="12"/>
  <c r="O124" i="12"/>
  <c r="BQ52" i="12" s="1"/>
  <c r="O126" i="12"/>
  <c r="O128" i="12"/>
  <c r="BY108" i="12" s="1"/>
  <c r="O130" i="12"/>
  <c r="BY110" i="12" s="1"/>
  <c r="O132" i="12"/>
  <c r="O133" i="12"/>
  <c r="BQ54" i="12" s="1"/>
  <c r="O136" i="12"/>
  <c r="BY69" i="12" s="1"/>
  <c r="O147" i="12"/>
  <c r="P147" i="12" s="1"/>
  <c r="O149" i="12"/>
  <c r="BY111" i="12" s="1"/>
  <c r="BQ40" i="12"/>
  <c r="O39" i="12"/>
  <c r="O38" i="12" s="1"/>
  <c r="BY40" i="12"/>
  <c r="AQ40" i="12"/>
  <c r="S40" i="12"/>
  <c r="Q40" i="12"/>
  <c r="M40" i="12"/>
  <c r="W40" i="12"/>
  <c r="P40" i="12"/>
  <c r="N40" i="12"/>
  <c r="BY41" i="12"/>
  <c r="AQ41" i="12"/>
  <c r="BQ41" i="12"/>
  <c r="W41" i="12"/>
  <c r="AJ41" i="12" s="1"/>
  <c r="P41" i="12"/>
  <c r="N41" i="12"/>
  <c r="V41" i="12" s="1"/>
  <c r="AI41" i="12" s="1"/>
  <c r="CA41" i="12" s="1"/>
  <c r="S41" i="12"/>
  <c r="AA41" i="12" s="1"/>
  <c r="AN41" i="12" s="1"/>
  <c r="CD41" i="12" s="1"/>
  <c r="Q41" i="12"/>
  <c r="Y41" i="12" s="1"/>
  <c r="AL41" i="12" s="1"/>
  <c r="M41" i="12"/>
  <c r="U41" i="12" s="1"/>
  <c r="AH41" i="12" s="1"/>
  <c r="BZ41" i="12" s="1"/>
  <c r="N42" i="12"/>
  <c r="V42" i="12" s="1"/>
  <c r="AI42" i="12" s="1"/>
  <c r="CA42" i="12" s="1"/>
  <c r="BY42" i="12"/>
  <c r="AQ42" i="12"/>
  <c r="S42" i="12"/>
  <c r="AA42" i="12" s="1"/>
  <c r="AN42" i="12" s="1"/>
  <c r="CD42" i="12" s="1"/>
  <c r="Q42" i="12"/>
  <c r="Y42" i="12" s="1"/>
  <c r="AL42" i="12" s="1"/>
  <c r="M42" i="12"/>
  <c r="U42" i="12" s="1"/>
  <c r="AH42" i="12" s="1"/>
  <c r="BZ42" i="12" s="1"/>
  <c r="W42" i="12"/>
  <c r="AJ42" i="12" s="1"/>
  <c r="P42" i="12"/>
  <c r="BY44" i="12"/>
  <c r="AQ44" i="12"/>
  <c r="S44" i="12"/>
  <c r="AA44" i="12" s="1"/>
  <c r="AN44" i="12" s="1"/>
  <c r="CD44" i="12" s="1"/>
  <c r="Q44" i="12"/>
  <c r="Y44" i="12" s="1"/>
  <c r="AL44" i="12" s="1"/>
  <c r="M44" i="12"/>
  <c r="U44" i="12" s="1"/>
  <c r="AH44" i="12" s="1"/>
  <c r="BZ44" i="12" s="1"/>
  <c r="W44" i="12"/>
  <c r="AJ44" i="12" s="1"/>
  <c r="P44" i="12"/>
  <c r="N44" i="12"/>
  <c r="V44" i="12" s="1"/>
  <c r="AI44" i="12" s="1"/>
  <c r="CA44" i="12" s="1"/>
  <c r="W46" i="12"/>
  <c r="AJ46" i="12" s="1"/>
  <c r="P46" i="12"/>
  <c r="BY46" i="12"/>
  <c r="AQ46" i="12"/>
  <c r="S46" i="12"/>
  <c r="AA46" i="12" s="1"/>
  <c r="AN46" i="12" s="1"/>
  <c r="CD46" i="12" s="1"/>
  <c r="Q46" i="12"/>
  <c r="Y46" i="12" s="1"/>
  <c r="AL46" i="12" s="1"/>
  <c r="M46" i="12"/>
  <c r="U46" i="12" s="1"/>
  <c r="AH46" i="12" s="1"/>
  <c r="BZ46" i="12" s="1"/>
  <c r="N46" i="12"/>
  <c r="V46" i="12" s="1"/>
  <c r="AI46" i="12" s="1"/>
  <c r="CA46" i="12" s="1"/>
  <c r="P48" i="12"/>
  <c r="BY48" i="12"/>
  <c r="AQ48" i="12"/>
  <c r="S48" i="12"/>
  <c r="AA48" i="12" s="1"/>
  <c r="AN48" i="12" s="1"/>
  <c r="CD48" i="12" s="1"/>
  <c r="Q48" i="12"/>
  <c r="Y48" i="12" s="1"/>
  <c r="AL48" i="12" s="1"/>
  <c r="M48" i="12"/>
  <c r="U48" i="12" s="1"/>
  <c r="AH48" i="12" s="1"/>
  <c r="BZ48" i="12" s="1"/>
  <c r="W48" i="12"/>
  <c r="AJ48" i="12" s="1"/>
  <c r="N48" i="12"/>
  <c r="V48" i="12" s="1"/>
  <c r="AI48" i="12" s="1"/>
  <c r="CA48" i="12" s="1"/>
  <c r="N50" i="12"/>
  <c r="V50" i="12" s="1"/>
  <c r="AI50" i="12" s="1"/>
  <c r="AQ50" i="12"/>
  <c r="S50" i="12"/>
  <c r="AA50" i="12" s="1"/>
  <c r="AN50" i="12" s="1"/>
  <c r="Q50" i="12"/>
  <c r="Y50" i="12" s="1"/>
  <c r="AL50" i="12" s="1"/>
  <c r="M50" i="12"/>
  <c r="U50" i="12" s="1"/>
  <c r="AH50" i="12" s="1"/>
  <c r="W50" i="12"/>
  <c r="AJ50" i="12" s="1"/>
  <c r="P50" i="12"/>
  <c r="AQ53" i="12"/>
  <c r="W53" i="12"/>
  <c r="AJ53" i="12" s="1"/>
  <c r="P53" i="12"/>
  <c r="N53" i="12"/>
  <c r="V53" i="12" s="1"/>
  <c r="AI53" i="12" s="1"/>
  <c r="S53" i="12"/>
  <c r="AA53" i="12" s="1"/>
  <c r="AN53" i="12" s="1"/>
  <c r="Q53" i="12"/>
  <c r="Y53" i="12" s="1"/>
  <c r="AL53" i="12" s="1"/>
  <c r="M53" i="12"/>
  <c r="U53" i="12" s="1"/>
  <c r="AH53" i="12" s="1"/>
  <c r="S55" i="12"/>
  <c r="AA55" i="12" s="1"/>
  <c r="AN55" i="12" s="1"/>
  <c r="Q55" i="12"/>
  <c r="Y55" i="12" s="1"/>
  <c r="AL55" i="12" s="1"/>
  <c r="M55" i="12"/>
  <c r="U55" i="12" s="1"/>
  <c r="AH55" i="12" s="1"/>
  <c r="W55" i="12"/>
  <c r="AJ55" i="12" s="1"/>
  <c r="P55" i="12"/>
  <c r="N55" i="12"/>
  <c r="V55" i="12" s="1"/>
  <c r="AI55" i="12" s="1"/>
  <c r="AQ55" i="12"/>
  <c r="W57" i="12"/>
  <c r="AJ57" i="12" s="1"/>
  <c r="P57" i="12"/>
  <c r="N57" i="12"/>
  <c r="V57" i="12" s="1"/>
  <c r="AI57" i="12" s="1"/>
  <c r="AQ57" i="12"/>
  <c r="S57" i="12"/>
  <c r="AA57" i="12" s="1"/>
  <c r="AN57" i="12" s="1"/>
  <c r="Q57" i="12"/>
  <c r="Y57" i="12" s="1"/>
  <c r="AL57" i="12" s="1"/>
  <c r="M57" i="12"/>
  <c r="U57" i="12" s="1"/>
  <c r="AH57" i="12" s="1"/>
  <c r="W60" i="12"/>
  <c r="AJ60" i="12" s="1"/>
  <c r="P60" i="12"/>
  <c r="N60" i="12"/>
  <c r="V60" i="12" s="1"/>
  <c r="AI60" i="12" s="1"/>
  <c r="CA50" i="12" s="1"/>
  <c r="AQ60" i="12"/>
  <c r="S60" i="12"/>
  <c r="AA60" i="12" s="1"/>
  <c r="AN60" i="12" s="1"/>
  <c r="CD50" i="12" s="1"/>
  <c r="Q60" i="12"/>
  <c r="Y60" i="12" s="1"/>
  <c r="AL60" i="12" s="1"/>
  <c r="M60" i="12"/>
  <c r="U60" i="12" s="1"/>
  <c r="AH60" i="12" s="1"/>
  <c r="BZ50" i="12" s="1"/>
  <c r="BY50" i="12"/>
  <c r="BQ43" i="12"/>
  <c r="M61" i="12"/>
  <c r="U61" i="12" s="1"/>
  <c r="AH61" i="12" s="1"/>
  <c r="BZ52" i="12" s="1"/>
  <c r="BQ44" i="12"/>
  <c r="W61" i="12"/>
  <c r="AJ61" i="12" s="1"/>
  <c r="P61" i="12"/>
  <c r="N61" i="12"/>
  <c r="V61" i="12" s="1"/>
  <c r="AI61" i="12" s="1"/>
  <c r="CA52" i="12" s="1"/>
  <c r="BY52" i="12"/>
  <c r="AQ61" i="12"/>
  <c r="S61" i="12"/>
  <c r="AA61" i="12" s="1"/>
  <c r="AN61" i="12" s="1"/>
  <c r="CD52" i="12" s="1"/>
  <c r="Q61" i="12"/>
  <c r="Y61" i="12" s="1"/>
  <c r="AL61" i="12" s="1"/>
  <c r="BY85" i="12"/>
  <c r="W66" i="12"/>
  <c r="AJ66" i="12" s="1"/>
  <c r="P66" i="12"/>
  <c r="N66" i="12"/>
  <c r="V66" i="12" s="1"/>
  <c r="AI66" i="12" s="1"/>
  <c r="CA85" i="12" s="1"/>
  <c r="AQ66" i="12"/>
  <c r="S66" i="12"/>
  <c r="AA66" i="12" s="1"/>
  <c r="AN66" i="12" s="1"/>
  <c r="CD85" i="12" s="1"/>
  <c r="Q66" i="12"/>
  <c r="Y66" i="12" s="1"/>
  <c r="AL66" i="12" s="1"/>
  <c r="M66" i="12"/>
  <c r="U66" i="12" s="1"/>
  <c r="AH66" i="12" s="1"/>
  <c r="BZ85" i="12" s="1"/>
  <c r="BQ45" i="12"/>
  <c r="W68" i="12"/>
  <c r="AJ68" i="12" s="1"/>
  <c r="P68" i="12"/>
  <c r="N68" i="12"/>
  <c r="V68" i="12" s="1"/>
  <c r="AI68" i="12" s="1"/>
  <c r="CA57" i="12" s="1"/>
  <c r="AQ68" i="12"/>
  <c r="S68" i="12"/>
  <c r="AA68" i="12" s="1"/>
  <c r="AN68" i="12" s="1"/>
  <c r="CD57" i="12" s="1"/>
  <c r="Q68" i="12"/>
  <c r="Y68" i="12" s="1"/>
  <c r="AL68" i="12" s="1"/>
  <c r="M68" i="12"/>
  <c r="U68" i="12" s="1"/>
  <c r="AH68" i="12" s="1"/>
  <c r="BZ57" i="12" s="1"/>
  <c r="BY57" i="12"/>
  <c r="BY93" i="12"/>
  <c r="W70" i="12"/>
  <c r="AJ70" i="12" s="1"/>
  <c r="P70" i="12"/>
  <c r="N70" i="12"/>
  <c r="V70" i="12" s="1"/>
  <c r="AI70" i="12" s="1"/>
  <c r="CA93" i="12" s="1"/>
  <c r="AQ70" i="12"/>
  <c r="S70" i="12"/>
  <c r="AA70" i="12" s="1"/>
  <c r="AN70" i="12" s="1"/>
  <c r="CD93" i="12" s="1"/>
  <c r="Q70" i="12"/>
  <c r="Y70" i="12" s="1"/>
  <c r="AL70" i="12" s="1"/>
  <c r="M70" i="12"/>
  <c r="U70" i="12" s="1"/>
  <c r="AH70" i="12" s="1"/>
  <c r="BZ93" i="12" s="1"/>
  <c r="BQ47" i="12"/>
  <c r="BY94" i="12"/>
  <c r="W71" i="12"/>
  <c r="AJ71" i="12" s="1"/>
  <c r="P71" i="12"/>
  <c r="N71" i="12"/>
  <c r="V71" i="12" s="1"/>
  <c r="AI71" i="12" s="1"/>
  <c r="CA94" i="12" s="1"/>
  <c r="BQ48" i="12"/>
  <c r="AQ71" i="12"/>
  <c r="S71" i="12"/>
  <c r="AA71" i="12" s="1"/>
  <c r="AN71" i="12" s="1"/>
  <c r="CD94" i="12" s="1"/>
  <c r="Q71" i="12"/>
  <c r="Y71" i="12" s="1"/>
  <c r="AL71" i="12" s="1"/>
  <c r="M71" i="12"/>
  <c r="U71" i="12" s="1"/>
  <c r="AH71" i="12" s="1"/>
  <c r="BZ94" i="12" s="1"/>
  <c r="BY95" i="12"/>
  <c r="W72" i="12"/>
  <c r="AJ72" i="12" s="1"/>
  <c r="P72" i="12"/>
  <c r="N72" i="12"/>
  <c r="V72" i="12" s="1"/>
  <c r="AI72" i="12" s="1"/>
  <c r="CA95" i="12" s="1"/>
  <c r="AQ72" i="12"/>
  <c r="S72" i="12"/>
  <c r="AA72" i="12" s="1"/>
  <c r="AN72" i="12" s="1"/>
  <c r="CD95" i="12" s="1"/>
  <c r="Q72" i="12"/>
  <c r="Y72" i="12" s="1"/>
  <c r="AL72" i="12" s="1"/>
  <c r="M72" i="12"/>
  <c r="U72" i="12" s="1"/>
  <c r="AH72" i="12" s="1"/>
  <c r="BZ95" i="12" s="1"/>
  <c r="BY97" i="12"/>
  <c r="W74" i="12"/>
  <c r="AJ74" i="12" s="1"/>
  <c r="P74" i="12"/>
  <c r="N74" i="12"/>
  <c r="V74" i="12" s="1"/>
  <c r="AI74" i="12" s="1"/>
  <c r="CA97" i="12" s="1"/>
  <c r="AQ74" i="12"/>
  <c r="S74" i="12"/>
  <c r="AA74" i="12" s="1"/>
  <c r="AN74" i="12" s="1"/>
  <c r="CD97" i="12" s="1"/>
  <c r="Q74" i="12"/>
  <c r="Y74" i="12" s="1"/>
  <c r="AL74" i="12" s="1"/>
  <c r="M74" i="12"/>
  <c r="U74" i="12" s="1"/>
  <c r="AH74" i="12" s="1"/>
  <c r="BZ97" i="12" s="1"/>
  <c r="W76" i="12"/>
  <c r="AJ76" i="12" s="1"/>
  <c r="P76" i="12"/>
  <c r="N76" i="12"/>
  <c r="V76" i="12" s="1"/>
  <c r="AI76" i="12" s="1"/>
  <c r="AQ76" i="12"/>
  <c r="S76" i="12"/>
  <c r="AA76" i="12" s="1"/>
  <c r="AN76" i="12" s="1"/>
  <c r="Q76" i="12"/>
  <c r="Y76" i="12" s="1"/>
  <c r="AL76" i="12" s="1"/>
  <c r="M76" i="12"/>
  <c r="U76" i="12" s="1"/>
  <c r="AH76" i="12" s="1"/>
  <c r="BY99" i="12"/>
  <c r="W78" i="12"/>
  <c r="AJ78" i="12" s="1"/>
  <c r="P78" i="12"/>
  <c r="N78" i="12"/>
  <c r="V78" i="12" s="1"/>
  <c r="AI78" i="12" s="1"/>
  <c r="CA99" i="12" s="1"/>
  <c r="AQ78" i="12"/>
  <c r="S78" i="12"/>
  <c r="AA78" i="12" s="1"/>
  <c r="AN78" i="12" s="1"/>
  <c r="CD99" i="12" s="1"/>
  <c r="Q78" i="12"/>
  <c r="Y78" i="12" s="1"/>
  <c r="AL78" i="12" s="1"/>
  <c r="M78" i="12"/>
  <c r="U78" i="12" s="1"/>
  <c r="AH78" i="12" s="1"/>
  <c r="BZ99" i="12" s="1"/>
  <c r="W80" i="12"/>
  <c r="AJ80" i="12" s="1"/>
  <c r="P80" i="12"/>
  <c r="N80" i="12"/>
  <c r="V80" i="12" s="1"/>
  <c r="AI80" i="12" s="1"/>
  <c r="AQ80" i="12"/>
  <c r="S80" i="12"/>
  <c r="AA80" i="12" s="1"/>
  <c r="AN80" i="12" s="1"/>
  <c r="Q80" i="12"/>
  <c r="Y80" i="12" s="1"/>
  <c r="AL80" i="12" s="1"/>
  <c r="M80" i="12"/>
  <c r="U80" i="12" s="1"/>
  <c r="AH80" i="12" s="1"/>
  <c r="W82" i="12"/>
  <c r="AJ82" i="12" s="1"/>
  <c r="P82" i="12"/>
  <c r="N82" i="12"/>
  <c r="V82" i="12" s="1"/>
  <c r="AI82" i="12" s="1"/>
  <c r="CA59" i="12" s="1"/>
  <c r="AQ82" i="12"/>
  <c r="S82" i="12"/>
  <c r="AA82" i="12" s="1"/>
  <c r="AN82" i="12" s="1"/>
  <c r="CD59" i="12" s="1"/>
  <c r="Q82" i="12"/>
  <c r="Y82" i="12" s="1"/>
  <c r="AL82" i="12" s="1"/>
  <c r="M82" i="12"/>
  <c r="U82" i="12" s="1"/>
  <c r="AH82" i="12" s="1"/>
  <c r="BZ59" i="12" s="1"/>
  <c r="BY59" i="12"/>
  <c r="W84" i="12"/>
  <c r="AJ84" i="12" s="1"/>
  <c r="P84" i="12"/>
  <c r="N84" i="12"/>
  <c r="V84" i="12" s="1"/>
  <c r="AI84" i="12" s="1"/>
  <c r="CA61" i="12" s="1"/>
  <c r="BY61" i="12"/>
  <c r="AQ84" i="12"/>
  <c r="S84" i="12"/>
  <c r="AA84" i="12" s="1"/>
  <c r="AN84" i="12" s="1"/>
  <c r="CD61" i="12" s="1"/>
  <c r="Q84" i="12"/>
  <c r="Y84" i="12" s="1"/>
  <c r="AL84" i="12" s="1"/>
  <c r="M84" i="12"/>
  <c r="U84" i="12" s="1"/>
  <c r="AH84" i="12" s="1"/>
  <c r="BZ61" i="12" s="1"/>
  <c r="BY88" i="12"/>
  <c r="W86" i="12"/>
  <c r="AJ86" i="12" s="1"/>
  <c r="P86" i="12"/>
  <c r="N86" i="12"/>
  <c r="V86" i="12" s="1"/>
  <c r="AI86" i="12" s="1"/>
  <c r="CA88" i="12" s="1"/>
  <c r="AQ86" i="12"/>
  <c r="S86" i="12"/>
  <c r="AA86" i="12" s="1"/>
  <c r="AN86" i="12" s="1"/>
  <c r="CD88" i="12" s="1"/>
  <c r="Q86" i="12"/>
  <c r="Y86" i="12" s="1"/>
  <c r="AL86" i="12" s="1"/>
  <c r="M86" i="12"/>
  <c r="U86" i="12" s="1"/>
  <c r="AH86" i="12" s="1"/>
  <c r="BZ88" i="12" s="1"/>
  <c r="W87" i="12"/>
  <c r="AJ87" i="12" s="1"/>
  <c r="P87" i="12"/>
  <c r="N87" i="12"/>
  <c r="V87" i="12" s="1"/>
  <c r="AI87" i="12" s="1"/>
  <c r="AQ87" i="12"/>
  <c r="S87" i="12"/>
  <c r="AA87" i="12" s="1"/>
  <c r="AN87" i="12" s="1"/>
  <c r="Q87" i="12"/>
  <c r="Y87" i="12" s="1"/>
  <c r="AL87" i="12" s="1"/>
  <c r="M87" i="12"/>
  <c r="U87" i="12" s="1"/>
  <c r="AH87" i="12" s="1"/>
  <c r="BY100" i="12"/>
  <c r="W89" i="12"/>
  <c r="AJ89" i="12" s="1"/>
  <c r="P89" i="12"/>
  <c r="N89" i="12"/>
  <c r="V89" i="12" s="1"/>
  <c r="AI89" i="12" s="1"/>
  <c r="CA100" i="12" s="1"/>
  <c r="AQ89" i="12"/>
  <c r="S89" i="12"/>
  <c r="AA89" i="12" s="1"/>
  <c r="AN89" i="12" s="1"/>
  <c r="CD100" i="12" s="1"/>
  <c r="Q89" i="12"/>
  <c r="Y89" i="12" s="1"/>
  <c r="AL89" i="12" s="1"/>
  <c r="M89" i="12"/>
  <c r="U89" i="12" s="1"/>
  <c r="AH89" i="12" s="1"/>
  <c r="BZ100" i="12" s="1"/>
  <c r="BY102" i="12"/>
  <c r="W91" i="12"/>
  <c r="AJ91" i="12" s="1"/>
  <c r="P91" i="12"/>
  <c r="N91" i="12"/>
  <c r="V91" i="12" s="1"/>
  <c r="AI91" i="12" s="1"/>
  <c r="CA102" i="12" s="1"/>
  <c r="AQ91" i="12"/>
  <c r="S91" i="12"/>
  <c r="AA91" i="12" s="1"/>
  <c r="AN91" i="12" s="1"/>
  <c r="CD102" i="12" s="1"/>
  <c r="Q91" i="12"/>
  <c r="Y91" i="12" s="1"/>
  <c r="AL91" i="12" s="1"/>
  <c r="M91" i="12"/>
  <c r="U91" i="12" s="1"/>
  <c r="AH91" i="12" s="1"/>
  <c r="BZ102" i="12" s="1"/>
  <c r="BY106" i="12"/>
  <c r="W94" i="12"/>
  <c r="AJ94" i="12" s="1"/>
  <c r="P94" i="12"/>
  <c r="N94" i="12"/>
  <c r="V94" i="12" s="1"/>
  <c r="AI94" i="12" s="1"/>
  <c r="CA106" i="12" s="1"/>
  <c r="AQ94" i="12"/>
  <c r="S94" i="12"/>
  <c r="AA94" i="12" s="1"/>
  <c r="AN94" i="12" s="1"/>
  <c r="CD106" i="12" s="1"/>
  <c r="Q94" i="12"/>
  <c r="Y94" i="12" s="1"/>
  <c r="AL94" i="12" s="1"/>
  <c r="M94" i="12"/>
  <c r="U94" i="12" s="1"/>
  <c r="AH94" i="12" s="1"/>
  <c r="BZ106" i="12" s="1"/>
  <c r="W96" i="12"/>
  <c r="AJ96" i="12" s="1"/>
  <c r="P96" i="12"/>
  <c r="N96" i="12"/>
  <c r="V96" i="12" s="1"/>
  <c r="AI96" i="12" s="1"/>
  <c r="AQ96" i="12"/>
  <c r="S96" i="12"/>
  <c r="AA96" i="12" s="1"/>
  <c r="AN96" i="12" s="1"/>
  <c r="Q96" i="12"/>
  <c r="Y96" i="12" s="1"/>
  <c r="AL96" i="12" s="1"/>
  <c r="M96" i="12"/>
  <c r="U96" i="12" s="1"/>
  <c r="AH96" i="12" s="1"/>
  <c r="W98" i="12"/>
  <c r="AJ98" i="12" s="1"/>
  <c r="P98" i="12"/>
  <c r="N98" i="12"/>
  <c r="V98" i="12" s="1"/>
  <c r="AI98" i="12" s="1"/>
  <c r="AQ98" i="12"/>
  <c r="S98" i="12"/>
  <c r="AA98" i="12" s="1"/>
  <c r="AN98" i="12" s="1"/>
  <c r="Q98" i="12"/>
  <c r="Y98" i="12" s="1"/>
  <c r="AL98" i="12" s="1"/>
  <c r="M98" i="12"/>
  <c r="U98" i="12" s="1"/>
  <c r="AH98" i="12" s="1"/>
  <c r="W100" i="12"/>
  <c r="AJ100" i="12" s="1"/>
  <c r="P100" i="12"/>
  <c r="N100" i="12"/>
  <c r="V100" i="12" s="1"/>
  <c r="AI100" i="12" s="1"/>
  <c r="AQ100" i="12"/>
  <c r="S100" i="12"/>
  <c r="AA100" i="12" s="1"/>
  <c r="AN100" i="12" s="1"/>
  <c r="Q100" i="12"/>
  <c r="Y100" i="12" s="1"/>
  <c r="AL100" i="12" s="1"/>
  <c r="M100" i="12"/>
  <c r="U100" i="12" s="1"/>
  <c r="AH100" i="12" s="1"/>
  <c r="W102" i="12"/>
  <c r="AJ102" i="12" s="1"/>
  <c r="P102" i="12"/>
  <c r="N102" i="12"/>
  <c r="V102" i="12" s="1"/>
  <c r="AI102" i="12" s="1"/>
  <c r="AQ102" i="12"/>
  <c r="S102" i="12"/>
  <c r="AA102" i="12" s="1"/>
  <c r="AN102" i="12" s="1"/>
  <c r="Q102" i="12"/>
  <c r="Y102" i="12" s="1"/>
  <c r="AL102" i="12" s="1"/>
  <c r="M102" i="12"/>
  <c r="U102" i="12" s="1"/>
  <c r="AH102" i="12" s="1"/>
  <c r="W104" i="12"/>
  <c r="AJ104" i="12" s="1"/>
  <c r="P104" i="12"/>
  <c r="N104" i="12"/>
  <c r="V104" i="12" s="1"/>
  <c r="AI104" i="12" s="1"/>
  <c r="AQ104" i="12"/>
  <c r="S104" i="12"/>
  <c r="AA104" i="12" s="1"/>
  <c r="AN104" i="12" s="1"/>
  <c r="Q104" i="12"/>
  <c r="Y104" i="12" s="1"/>
  <c r="AL104" i="12" s="1"/>
  <c r="M104" i="12"/>
  <c r="U104" i="12" s="1"/>
  <c r="AH104" i="12" s="1"/>
  <c r="W106" i="12"/>
  <c r="AJ106" i="12" s="1"/>
  <c r="P106" i="12"/>
  <c r="N106" i="12"/>
  <c r="V106" i="12" s="1"/>
  <c r="AI106" i="12" s="1"/>
  <c r="CA89" i="12" s="1"/>
  <c r="BY89" i="12"/>
  <c r="AQ106" i="12"/>
  <c r="S106" i="12"/>
  <c r="AA106" i="12" s="1"/>
  <c r="AN106" i="12" s="1"/>
  <c r="CD89" i="12" s="1"/>
  <c r="Q106" i="12"/>
  <c r="Y106" i="12" s="1"/>
  <c r="AL106" i="12" s="1"/>
  <c r="M106" i="12"/>
  <c r="U106" i="12" s="1"/>
  <c r="AH106" i="12" s="1"/>
  <c r="BZ89" i="12" s="1"/>
  <c r="W108" i="12"/>
  <c r="AJ108" i="12" s="1"/>
  <c r="P108" i="12"/>
  <c r="N108" i="12"/>
  <c r="V108" i="12" s="1"/>
  <c r="AI108" i="12" s="1"/>
  <c r="CA63" i="12" s="1"/>
  <c r="AQ108" i="12"/>
  <c r="S108" i="12"/>
  <c r="AA108" i="12" s="1"/>
  <c r="AN108" i="12" s="1"/>
  <c r="CD63" i="12" s="1"/>
  <c r="Q108" i="12"/>
  <c r="Y108" i="12" s="1"/>
  <c r="AL108" i="12" s="1"/>
  <c r="M108" i="12"/>
  <c r="U108" i="12" s="1"/>
  <c r="AH108" i="12" s="1"/>
  <c r="BZ63" i="12" s="1"/>
  <c r="BY63" i="12"/>
  <c r="W110" i="12"/>
  <c r="AJ110" i="12" s="1"/>
  <c r="P110" i="12"/>
  <c r="N110" i="12"/>
  <c r="V110" i="12" s="1"/>
  <c r="AI110" i="12" s="1"/>
  <c r="CA65" i="12" s="1"/>
  <c r="AQ110" i="12"/>
  <c r="S110" i="12"/>
  <c r="AA110" i="12" s="1"/>
  <c r="AN110" i="12" s="1"/>
  <c r="CD65" i="12" s="1"/>
  <c r="Q110" i="12"/>
  <c r="Y110" i="12" s="1"/>
  <c r="AL110" i="12" s="1"/>
  <c r="M110" i="12"/>
  <c r="U110" i="12" s="1"/>
  <c r="AH110" i="12" s="1"/>
  <c r="BZ65" i="12" s="1"/>
  <c r="BY65" i="12"/>
  <c r="BY43" i="12"/>
  <c r="AQ43" i="12"/>
  <c r="W43" i="12"/>
  <c r="AJ43" i="12" s="1"/>
  <c r="P43" i="12"/>
  <c r="N43" i="12"/>
  <c r="V43" i="12" s="1"/>
  <c r="AI43" i="12" s="1"/>
  <c r="CA43" i="12" s="1"/>
  <c r="S43" i="12"/>
  <c r="AA43" i="12" s="1"/>
  <c r="AN43" i="12" s="1"/>
  <c r="CD43" i="12" s="1"/>
  <c r="Q43" i="12"/>
  <c r="Y43" i="12" s="1"/>
  <c r="AL43" i="12" s="1"/>
  <c r="M43" i="12"/>
  <c r="U43" i="12" s="1"/>
  <c r="AH43" i="12" s="1"/>
  <c r="BZ43" i="12" s="1"/>
  <c r="Q45" i="12"/>
  <c r="Y45" i="12" s="1"/>
  <c r="AL45" i="12" s="1"/>
  <c r="W45" i="12"/>
  <c r="AJ45" i="12" s="1"/>
  <c r="P45" i="12"/>
  <c r="N45" i="12"/>
  <c r="V45" i="12" s="1"/>
  <c r="AI45" i="12" s="1"/>
  <c r="CA45" i="12" s="1"/>
  <c r="BY45" i="12"/>
  <c r="AQ45" i="12"/>
  <c r="S45" i="12"/>
  <c r="AA45" i="12" s="1"/>
  <c r="AN45" i="12" s="1"/>
  <c r="CD45" i="12" s="1"/>
  <c r="M45" i="12"/>
  <c r="U45" i="12" s="1"/>
  <c r="AH45" i="12" s="1"/>
  <c r="BZ45" i="12" s="1"/>
  <c r="BY47" i="12"/>
  <c r="AQ47" i="12"/>
  <c r="M47" i="12"/>
  <c r="U47" i="12" s="1"/>
  <c r="AH47" i="12" s="1"/>
  <c r="BZ47" i="12" s="1"/>
  <c r="W47" i="12"/>
  <c r="AJ47" i="12" s="1"/>
  <c r="P47" i="12"/>
  <c r="N47" i="12"/>
  <c r="V47" i="12" s="1"/>
  <c r="AI47" i="12" s="1"/>
  <c r="CA47" i="12" s="1"/>
  <c r="S47" i="12"/>
  <c r="AA47" i="12" s="1"/>
  <c r="AN47" i="12" s="1"/>
  <c r="CD47" i="12" s="1"/>
  <c r="Q47" i="12"/>
  <c r="Y47" i="12" s="1"/>
  <c r="AL47" i="12" s="1"/>
  <c r="BQ42" i="12"/>
  <c r="W49" i="12"/>
  <c r="AJ49" i="12" s="1"/>
  <c r="P49" i="12"/>
  <c r="N49" i="12"/>
  <c r="V49" i="12" s="1"/>
  <c r="AI49" i="12" s="1"/>
  <c r="CA49" i="12" s="1"/>
  <c r="BY49" i="12"/>
  <c r="AQ49" i="12"/>
  <c r="S49" i="12"/>
  <c r="AA49" i="12" s="1"/>
  <c r="AN49" i="12" s="1"/>
  <c r="CD49" i="12" s="1"/>
  <c r="Q49" i="12"/>
  <c r="Y49" i="12" s="1"/>
  <c r="AL49" i="12" s="1"/>
  <c r="M49" i="12"/>
  <c r="U49" i="12" s="1"/>
  <c r="AH49" i="12" s="1"/>
  <c r="BZ49" i="12" s="1"/>
  <c r="AQ51" i="12"/>
  <c r="S51" i="12"/>
  <c r="AA51" i="12" s="1"/>
  <c r="AN51" i="12" s="1"/>
  <c r="W51" i="12"/>
  <c r="AJ51" i="12" s="1"/>
  <c r="P51" i="12"/>
  <c r="N51" i="12"/>
  <c r="V51" i="12" s="1"/>
  <c r="AI51" i="12" s="1"/>
  <c r="Q51" i="12"/>
  <c r="Y51" i="12" s="1"/>
  <c r="AL51" i="12" s="1"/>
  <c r="M51" i="12"/>
  <c r="U51" i="12" s="1"/>
  <c r="AH51" i="12" s="1"/>
  <c r="AQ52" i="12"/>
  <c r="S52" i="12"/>
  <c r="AA52" i="12" s="1"/>
  <c r="AN52" i="12" s="1"/>
  <c r="Q52" i="12"/>
  <c r="Y52" i="12" s="1"/>
  <c r="AL52" i="12" s="1"/>
  <c r="M52" i="12"/>
  <c r="U52" i="12" s="1"/>
  <c r="AH52" i="12" s="1"/>
  <c r="W52" i="12"/>
  <c r="AJ52" i="12" s="1"/>
  <c r="P52" i="12"/>
  <c r="N52" i="12"/>
  <c r="V52" i="12" s="1"/>
  <c r="AI52" i="12" s="1"/>
  <c r="N54" i="12"/>
  <c r="V54" i="12" s="1"/>
  <c r="AI54" i="12" s="1"/>
  <c r="AQ54" i="12"/>
  <c r="S54" i="12"/>
  <c r="AA54" i="12" s="1"/>
  <c r="AN54" i="12" s="1"/>
  <c r="Q54" i="12"/>
  <c r="Y54" i="12" s="1"/>
  <c r="AL54" i="12" s="1"/>
  <c r="M54" i="12"/>
  <c r="U54" i="12" s="1"/>
  <c r="AH54" i="12" s="1"/>
  <c r="W54" i="12"/>
  <c r="AJ54" i="12" s="1"/>
  <c r="P54" i="12"/>
  <c r="P56" i="12"/>
  <c r="AQ56" i="12"/>
  <c r="Q56" i="12"/>
  <c r="Y56" i="12" s="1"/>
  <c r="AL56" i="12" s="1"/>
  <c r="AQ58" i="12"/>
  <c r="S58" i="12"/>
  <c r="AA58" i="12" s="1"/>
  <c r="AN58" i="12" s="1"/>
  <c r="Q58" i="12"/>
  <c r="Y58" i="12" s="1"/>
  <c r="AL58" i="12" s="1"/>
  <c r="M58" i="12"/>
  <c r="U58" i="12" s="1"/>
  <c r="AH58" i="12" s="1"/>
  <c r="W58" i="12"/>
  <c r="AJ58" i="12" s="1"/>
  <c r="P58" i="12"/>
  <c r="N58" i="12"/>
  <c r="V58" i="12" s="1"/>
  <c r="AI58" i="12" s="1"/>
  <c r="AQ59" i="12"/>
  <c r="S59" i="12"/>
  <c r="AA59" i="12" s="1"/>
  <c r="AN59" i="12" s="1"/>
  <c r="W59" i="12"/>
  <c r="AJ59" i="12" s="1"/>
  <c r="P59" i="12"/>
  <c r="N59" i="12"/>
  <c r="V59" i="12" s="1"/>
  <c r="AI59" i="12" s="1"/>
  <c r="Q59" i="12"/>
  <c r="Y59" i="12" s="1"/>
  <c r="AL59" i="12" s="1"/>
  <c r="M59" i="12"/>
  <c r="U59" i="12" s="1"/>
  <c r="AH59" i="12" s="1"/>
  <c r="P62" i="12"/>
  <c r="BY53" i="12"/>
  <c r="AQ62" i="12"/>
  <c r="S62" i="12"/>
  <c r="AA62" i="12" s="1"/>
  <c r="AN62" i="12" s="1"/>
  <c r="CD53" i="12" s="1"/>
  <c r="Q62" i="12"/>
  <c r="Y62" i="12" s="1"/>
  <c r="AL62" i="12" s="1"/>
  <c r="M62" i="12"/>
  <c r="U62" i="12" s="1"/>
  <c r="AH62" i="12" s="1"/>
  <c r="BZ53" i="12" s="1"/>
  <c r="W62" i="12"/>
  <c r="AJ62" i="12" s="1"/>
  <c r="N62" i="12"/>
  <c r="V62" i="12" s="1"/>
  <c r="AI62" i="12" s="1"/>
  <c r="CA53" i="12" s="1"/>
  <c r="AQ63" i="12"/>
  <c r="Q63" i="12"/>
  <c r="Y63" i="12" s="1"/>
  <c r="AL63" i="12" s="1"/>
  <c r="M63" i="12"/>
  <c r="U63" i="12" s="1"/>
  <c r="AH63" i="12" s="1"/>
  <c r="BZ54" i="12" s="1"/>
  <c r="W63" i="12"/>
  <c r="AJ63" i="12" s="1"/>
  <c r="P63" i="12"/>
  <c r="N63" i="12"/>
  <c r="V63" i="12" s="1"/>
  <c r="AI63" i="12" s="1"/>
  <c r="CA54" i="12" s="1"/>
  <c r="BY54" i="12"/>
  <c r="S63" i="12"/>
  <c r="AA63" i="12" s="1"/>
  <c r="AN63" i="12" s="1"/>
  <c r="CD54" i="12" s="1"/>
  <c r="W64" i="12"/>
  <c r="AJ64" i="12" s="1"/>
  <c r="P64" i="12"/>
  <c r="N64" i="12"/>
  <c r="V64" i="12" s="1"/>
  <c r="AI64" i="12" s="1"/>
  <c r="CA55" i="12" s="1"/>
  <c r="AQ64" i="12"/>
  <c r="S64" i="12"/>
  <c r="AA64" i="12" s="1"/>
  <c r="AN64" i="12" s="1"/>
  <c r="CD55" i="12" s="1"/>
  <c r="Q64" i="12"/>
  <c r="Y64" i="12" s="1"/>
  <c r="AL64" i="12" s="1"/>
  <c r="M64" i="12"/>
  <c r="U64" i="12" s="1"/>
  <c r="AH64" i="12" s="1"/>
  <c r="BZ55" i="12" s="1"/>
  <c r="BY55" i="12"/>
  <c r="AQ65" i="12"/>
  <c r="S65" i="12"/>
  <c r="AA65" i="12" s="1"/>
  <c r="AN65" i="12" s="1"/>
  <c r="CD56" i="12" s="1"/>
  <c r="Q65" i="12"/>
  <c r="Y65" i="12" s="1"/>
  <c r="AL65" i="12" s="1"/>
  <c r="W65" i="12"/>
  <c r="AJ65" i="12" s="1"/>
  <c r="P65" i="12"/>
  <c r="N65" i="12"/>
  <c r="V65" i="12" s="1"/>
  <c r="AI65" i="12" s="1"/>
  <c r="CA56" i="12" s="1"/>
  <c r="BY56" i="12"/>
  <c r="M65" i="12"/>
  <c r="U65" i="12" s="1"/>
  <c r="AH65" i="12" s="1"/>
  <c r="BZ56" i="12" s="1"/>
  <c r="BY86" i="12"/>
  <c r="AQ67" i="12"/>
  <c r="S67" i="12"/>
  <c r="AA67" i="12" s="1"/>
  <c r="AN67" i="12" s="1"/>
  <c r="CD86" i="12" s="1"/>
  <c r="Q67" i="12"/>
  <c r="Y67" i="12" s="1"/>
  <c r="AL67" i="12" s="1"/>
  <c r="M67" i="12"/>
  <c r="U67" i="12" s="1"/>
  <c r="AH67" i="12" s="1"/>
  <c r="BZ86" i="12" s="1"/>
  <c r="W67" i="12"/>
  <c r="AJ67" i="12" s="1"/>
  <c r="P67" i="12"/>
  <c r="N67" i="12"/>
  <c r="V67" i="12" s="1"/>
  <c r="AI67" i="12" s="1"/>
  <c r="CA86" i="12" s="1"/>
  <c r="BY91" i="12"/>
  <c r="P69" i="12"/>
  <c r="BQ46" i="12"/>
  <c r="S69" i="12"/>
  <c r="AA69" i="12" s="1"/>
  <c r="AN69" i="12" s="1"/>
  <c r="CD91" i="12" s="1"/>
  <c r="M69" i="12"/>
  <c r="U69" i="12" s="1"/>
  <c r="AH69" i="12" s="1"/>
  <c r="BZ91" i="12" s="1"/>
  <c r="BY96" i="12"/>
  <c r="W73" i="12"/>
  <c r="AJ73" i="12" s="1"/>
  <c r="P73" i="12"/>
  <c r="N73" i="12"/>
  <c r="V73" i="12" s="1"/>
  <c r="AI73" i="12" s="1"/>
  <c r="CA96" i="12" s="1"/>
  <c r="AQ73" i="12"/>
  <c r="S73" i="12"/>
  <c r="AA73" i="12" s="1"/>
  <c r="AN73" i="12" s="1"/>
  <c r="CD96" i="12" s="1"/>
  <c r="Q73" i="12"/>
  <c r="Y73" i="12" s="1"/>
  <c r="AL73" i="12" s="1"/>
  <c r="M73" i="12"/>
  <c r="U73" i="12" s="1"/>
  <c r="AH73" i="12" s="1"/>
  <c r="BZ96" i="12" s="1"/>
  <c r="BY98" i="12"/>
  <c r="W75" i="12"/>
  <c r="AJ75" i="12" s="1"/>
  <c r="P75" i="12"/>
  <c r="N75" i="12"/>
  <c r="V75" i="12" s="1"/>
  <c r="AI75" i="12" s="1"/>
  <c r="CA98" i="12" s="1"/>
  <c r="AQ75" i="12"/>
  <c r="S75" i="12"/>
  <c r="AA75" i="12" s="1"/>
  <c r="AN75" i="12" s="1"/>
  <c r="CD98" i="12" s="1"/>
  <c r="Q75" i="12"/>
  <c r="Y75" i="12" s="1"/>
  <c r="AL75" i="12" s="1"/>
  <c r="M75" i="12"/>
  <c r="U75" i="12" s="1"/>
  <c r="AH75" i="12" s="1"/>
  <c r="BZ98" i="12" s="1"/>
  <c r="W77" i="12"/>
  <c r="AJ77" i="12" s="1"/>
  <c r="P77" i="12"/>
  <c r="N77" i="12"/>
  <c r="V77" i="12" s="1"/>
  <c r="AI77" i="12" s="1"/>
  <c r="AQ77" i="12"/>
  <c r="S77" i="12"/>
  <c r="AA77" i="12" s="1"/>
  <c r="AN77" i="12" s="1"/>
  <c r="Q77" i="12"/>
  <c r="Y77" i="12" s="1"/>
  <c r="AL77" i="12" s="1"/>
  <c r="M77" i="12"/>
  <c r="U77" i="12" s="1"/>
  <c r="AH77" i="12" s="1"/>
  <c r="BY104" i="12"/>
  <c r="P79" i="12"/>
  <c r="AQ79" i="12"/>
  <c r="Q79" i="12"/>
  <c r="Y79" i="12" s="1"/>
  <c r="AL79" i="12" s="1"/>
  <c r="BQ49" i="12"/>
  <c r="W81" i="12"/>
  <c r="AJ81" i="12" s="1"/>
  <c r="P81" i="12"/>
  <c r="N81" i="12"/>
  <c r="V81" i="12" s="1"/>
  <c r="AI81" i="12" s="1"/>
  <c r="CA58" i="12" s="1"/>
  <c r="AQ81" i="12"/>
  <c r="S81" i="12"/>
  <c r="AA81" i="12" s="1"/>
  <c r="AN81" i="12" s="1"/>
  <c r="CD58" i="12" s="1"/>
  <c r="Q81" i="12"/>
  <c r="Y81" i="12" s="1"/>
  <c r="AL81" i="12" s="1"/>
  <c r="M81" i="12"/>
  <c r="U81" i="12" s="1"/>
  <c r="AH81" i="12" s="1"/>
  <c r="BZ58" i="12" s="1"/>
  <c r="BY58" i="12"/>
  <c r="W83" i="12"/>
  <c r="AJ83" i="12" s="1"/>
  <c r="P83" i="12"/>
  <c r="N83" i="12"/>
  <c r="V83" i="12" s="1"/>
  <c r="AI83" i="12" s="1"/>
  <c r="CA60" i="12" s="1"/>
  <c r="AQ83" i="12"/>
  <c r="S83" i="12"/>
  <c r="AA83" i="12" s="1"/>
  <c r="AN83" i="12" s="1"/>
  <c r="CD60" i="12" s="1"/>
  <c r="Q83" i="12"/>
  <c r="Y83" i="12" s="1"/>
  <c r="AL83" i="12" s="1"/>
  <c r="M83" i="12"/>
  <c r="U83" i="12" s="1"/>
  <c r="AH83" i="12" s="1"/>
  <c r="BZ60" i="12" s="1"/>
  <c r="BY60" i="12"/>
  <c r="BY87" i="12"/>
  <c r="W85" i="12"/>
  <c r="AJ85" i="12" s="1"/>
  <c r="P85" i="12"/>
  <c r="N85" i="12"/>
  <c r="V85" i="12" s="1"/>
  <c r="AI85" i="12" s="1"/>
  <c r="CA87" i="12" s="1"/>
  <c r="AQ85" i="12"/>
  <c r="S85" i="12"/>
  <c r="AA85" i="12" s="1"/>
  <c r="AN85" i="12" s="1"/>
  <c r="CD87" i="12" s="1"/>
  <c r="Q85" i="12"/>
  <c r="Y85" i="12" s="1"/>
  <c r="AL85" i="12" s="1"/>
  <c r="M85" i="12"/>
  <c r="U85" i="12" s="1"/>
  <c r="AH85" i="12" s="1"/>
  <c r="BZ87" i="12" s="1"/>
  <c r="P88" i="12"/>
  <c r="AQ88" i="12"/>
  <c r="Q88" i="12"/>
  <c r="Y88" i="12" s="1"/>
  <c r="AL88" i="12" s="1"/>
  <c r="BY101" i="12"/>
  <c r="W90" i="12"/>
  <c r="AJ90" i="12" s="1"/>
  <c r="P90" i="12"/>
  <c r="N90" i="12"/>
  <c r="V90" i="12" s="1"/>
  <c r="AI90" i="12" s="1"/>
  <c r="CA101" i="12" s="1"/>
  <c r="AQ90" i="12"/>
  <c r="S90" i="12"/>
  <c r="AA90" i="12" s="1"/>
  <c r="AN90" i="12" s="1"/>
  <c r="CD101" i="12" s="1"/>
  <c r="Q90" i="12"/>
  <c r="Y90" i="12" s="1"/>
  <c r="AL90" i="12" s="1"/>
  <c r="M90" i="12"/>
  <c r="U90" i="12" s="1"/>
  <c r="AH90" i="12" s="1"/>
  <c r="BZ101" i="12" s="1"/>
  <c r="BY103" i="12"/>
  <c r="W92" i="12"/>
  <c r="AJ92" i="12" s="1"/>
  <c r="P92" i="12"/>
  <c r="N92" i="12"/>
  <c r="V92" i="12" s="1"/>
  <c r="AI92" i="12" s="1"/>
  <c r="CA103" i="12" s="1"/>
  <c r="AQ92" i="12"/>
  <c r="S92" i="12"/>
  <c r="AA92" i="12" s="1"/>
  <c r="AN92" i="12" s="1"/>
  <c r="CD103" i="12" s="1"/>
  <c r="Q92" i="12"/>
  <c r="Y92" i="12" s="1"/>
  <c r="AL92" i="12" s="1"/>
  <c r="M92" i="12"/>
  <c r="U92" i="12" s="1"/>
  <c r="AH92" i="12" s="1"/>
  <c r="BZ103" i="12" s="1"/>
  <c r="BY105" i="12"/>
  <c r="W93" i="12"/>
  <c r="AJ93" i="12" s="1"/>
  <c r="P93" i="12"/>
  <c r="N93" i="12"/>
  <c r="V93" i="12" s="1"/>
  <c r="AI93" i="12" s="1"/>
  <c r="CA105" i="12" s="1"/>
  <c r="AQ93" i="12"/>
  <c r="S93" i="12"/>
  <c r="AA93" i="12" s="1"/>
  <c r="AN93" i="12" s="1"/>
  <c r="CD105" i="12" s="1"/>
  <c r="Q93" i="12"/>
  <c r="Y93" i="12" s="1"/>
  <c r="AL93" i="12" s="1"/>
  <c r="M93" i="12"/>
  <c r="U93" i="12" s="1"/>
  <c r="AH93" i="12" s="1"/>
  <c r="BZ105" i="12" s="1"/>
  <c r="BQ50" i="12"/>
  <c r="W95" i="12"/>
  <c r="AJ95" i="12" s="1"/>
  <c r="P95" i="12"/>
  <c r="N95" i="12"/>
  <c r="V95" i="12" s="1"/>
  <c r="AI95" i="12" s="1"/>
  <c r="AQ95" i="12"/>
  <c r="S95" i="12"/>
  <c r="AA95" i="12" s="1"/>
  <c r="AN95" i="12" s="1"/>
  <c r="Q95" i="12"/>
  <c r="Y95" i="12" s="1"/>
  <c r="AL95" i="12" s="1"/>
  <c r="M95" i="12"/>
  <c r="U95" i="12" s="1"/>
  <c r="AH95" i="12" s="1"/>
  <c r="W97" i="12"/>
  <c r="AJ97" i="12" s="1"/>
  <c r="P97" i="12"/>
  <c r="N97" i="12"/>
  <c r="V97" i="12" s="1"/>
  <c r="AI97" i="12" s="1"/>
  <c r="AQ97" i="12"/>
  <c r="S97" i="12"/>
  <c r="AA97" i="12" s="1"/>
  <c r="AN97" i="12" s="1"/>
  <c r="Q97" i="12"/>
  <c r="Y97" i="12" s="1"/>
  <c r="AL97" i="12" s="1"/>
  <c r="M97" i="12"/>
  <c r="U97" i="12" s="1"/>
  <c r="AH97" i="12" s="1"/>
  <c r="W99" i="12"/>
  <c r="AJ99" i="12" s="1"/>
  <c r="P99" i="12"/>
  <c r="N99" i="12"/>
  <c r="V99" i="12" s="1"/>
  <c r="AI99" i="12" s="1"/>
  <c r="AQ99" i="12"/>
  <c r="S99" i="12"/>
  <c r="AA99" i="12" s="1"/>
  <c r="AN99" i="12" s="1"/>
  <c r="Q99" i="12"/>
  <c r="Y99" i="12" s="1"/>
  <c r="AL99" i="12" s="1"/>
  <c r="M99" i="12"/>
  <c r="U99" i="12" s="1"/>
  <c r="AH99" i="12" s="1"/>
  <c r="W101" i="12"/>
  <c r="AJ101" i="12" s="1"/>
  <c r="P101" i="12"/>
  <c r="N101" i="12"/>
  <c r="V101" i="12" s="1"/>
  <c r="AI101" i="12" s="1"/>
  <c r="AQ101" i="12"/>
  <c r="S101" i="12"/>
  <c r="AA101" i="12" s="1"/>
  <c r="AN101" i="12" s="1"/>
  <c r="Q101" i="12"/>
  <c r="Y101" i="12" s="1"/>
  <c r="AL101" i="12" s="1"/>
  <c r="M101" i="12"/>
  <c r="U101" i="12" s="1"/>
  <c r="AH101" i="12" s="1"/>
  <c r="W103" i="12"/>
  <c r="AJ103" i="12" s="1"/>
  <c r="P103" i="12"/>
  <c r="N103" i="12"/>
  <c r="V103" i="12" s="1"/>
  <c r="AI103" i="12" s="1"/>
  <c r="AQ103" i="12"/>
  <c r="S103" i="12"/>
  <c r="AA103" i="12" s="1"/>
  <c r="AN103" i="12" s="1"/>
  <c r="Q103" i="12"/>
  <c r="Y103" i="12" s="1"/>
  <c r="AL103" i="12" s="1"/>
  <c r="M103" i="12"/>
  <c r="U103" i="12" s="1"/>
  <c r="AH103" i="12" s="1"/>
  <c r="W105" i="12"/>
  <c r="AJ105" i="12" s="1"/>
  <c r="P105" i="12"/>
  <c r="N105" i="12"/>
  <c r="V105" i="12" s="1"/>
  <c r="AI105" i="12" s="1"/>
  <c r="CA62" i="12" s="1"/>
  <c r="AQ105" i="12"/>
  <c r="S105" i="12"/>
  <c r="AA105" i="12" s="1"/>
  <c r="AN105" i="12" s="1"/>
  <c r="CD62" i="12" s="1"/>
  <c r="Q105" i="12"/>
  <c r="Y105" i="12" s="1"/>
  <c r="AL105" i="12" s="1"/>
  <c r="M105" i="12"/>
  <c r="U105" i="12" s="1"/>
  <c r="AH105" i="12" s="1"/>
  <c r="BZ62" i="12" s="1"/>
  <c r="BY62" i="12"/>
  <c r="W107" i="12"/>
  <c r="AJ107" i="12" s="1"/>
  <c r="P107" i="12"/>
  <c r="N107" i="12"/>
  <c r="V107" i="12" s="1"/>
  <c r="AI107" i="12" s="1"/>
  <c r="CA90" i="12" s="1"/>
  <c r="BY90" i="12"/>
  <c r="AQ107" i="12"/>
  <c r="S107" i="12"/>
  <c r="AA107" i="12" s="1"/>
  <c r="AN107" i="12" s="1"/>
  <c r="CD90" i="12" s="1"/>
  <c r="Q107" i="12"/>
  <c r="Y107" i="12" s="1"/>
  <c r="AL107" i="12" s="1"/>
  <c r="M107" i="12"/>
  <c r="U107" i="12" s="1"/>
  <c r="AH107" i="12" s="1"/>
  <c r="BZ90" i="12" s="1"/>
  <c r="W109" i="12"/>
  <c r="AJ109" i="12" s="1"/>
  <c r="P109" i="12"/>
  <c r="N109" i="12"/>
  <c r="V109" i="12" s="1"/>
  <c r="AI109" i="12" s="1"/>
  <c r="CA64" i="12" s="1"/>
  <c r="AQ109" i="12"/>
  <c r="S109" i="12"/>
  <c r="AA109" i="12" s="1"/>
  <c r="AN109" i="12" s="1"/>
  <c r="CD64" i="12" s="1"/>
  <c r="Q109" i="12"/>
  <c r="Y109" i="12" s="1"/>
  <c r="AL109" i="12" s="1"/>
  <c r="M109" i="12"/>
  <c r="U109" i="12" s="1"/>
  <c r="AH109" i="12" s="1"/>
  <c r="BZ64" i="12" s="1"/>
  <c r="BY64" i="12"/>
  <c r="X147" i="12"/>
  <c r="AK147" i="12" s="1"/>
  <c r="R147" i="12"/>
  <c r="Z147" i="12" s="1"/>
  <c r="AM147" i="12" s="1"/>
  <c r="AQ111" i="12"/>
  <c r="S111" i="12"/>
  <c r="AA111" i="12" s="1"/>
  <c r="AN111" i="12" s="1"/>
  <c r="CD66" i="12" s="1"/>
  <c r="Q111" i="12"/>
  <c r="Y111" i="12" s="1"/>
  <c r="AL111" i="12" s="1"/>
  <c r="AQ112" i="12"/>
  <c r="S112" i="12"/>
  <c r="AA112" i="12" s="1"/>
  <c r="AN112" i="12" s="1"/>
  <c r="CD67" i="12" s="1"/>
  <c r="Q112" i="12"/>
  <c r="Y112" i="12" s="1"/>
  <c r="AL112" i="12" s="1"/>
  <c r="M112" i="12"/>
  <c r="U112" i="12" s="1"/>
  <c r="AH112" i="12" s="1"/>
  <c r="BZ67" i="12" s="1"/>
  <c r="AQ113" i="12"/>
  <c r="S113" i="12"/>
  <c r="AA113" i="12" s="1"/>
  <c r="AN113" i="12" s="1"/>
  <c r="Q113" i="12"/>
  <c r="Y113" i="12" s="1"/>
  <c r="AL113" i="12" s="1"/>
  <c r="M113" i="12"/>
  <c r="U113" i="12" s="1"/>
  <c r="AH113" i="12" s="1"/>
  <c r="AQ114" i="12"/>
  <c r="S114" i="12"/>
  <c r="AA114" i="12" s="1"/>
  <c r="AN114" i="12" s="1"/>
  <c r="Q114" i="12"/>
  <c r="Y114" i="12" s="1"/>
  <c r="AL114" i="12" s="1"/>
  <c r="M114" i="12"/>
  <c r="U114" i="12" s="1"/>
  <c r="AH114" i="12" s="1"/>
  <c r="AQ115" i="12"/>
  <c r="S115" i="12"/>
  <c r="AA115" i="12" s="1"/>
  <c r="AN115" i="12" s="1"/>
  <c r="Q115" i="12"/>
  <c r="Y115" i="12" s="1"/>
  <c r="AL115" i="12" s="1"/>
  <c r="M115" i="12"/>
  <c r="U115" i="12" s="1"/>
  <c r="AH115" i="12" s="1"/>
  <c r="AQ116" i="12"/>
  <c r="S116" i="12"/>
  <c r="AA116" i="12" s="1"/>
  <c r="AN116" i="12" s="1"/>
  <c r="CD146" i="12" s="1"/>
  <c r="Q116" i="12"/>
  <c r="Y116" i="12" s="1"/>
  <c r="AL116" i="12" s="1"/>
  <c r="M116" i="12"/>
  <c r="U116" i="12" s="1"/>
  <c r="AH116" i="12" s="1"/>
  <c r="BZ146" i="12" s="1"/>
  <c r="AQ117" i="12"/>
  <c r="S117" i="12"/>
  <c r="AA117" i="12" s="1"/>
  <c r="AN117" i="12" s="1"/>
  <c r="CD147" i="12" s="1"/>
  <c r="Q117" i="12"/>
  <c r="Y117" i="12" s="1"/>
  <c r="AL117" i="12" s="1"/>
  <c r="M117" i="12"/>
  <c r="U117" i="12" s="1"/>
  <c r="AH117" i="12" s="1"/>
  <c r="BZ147" i="12" s="1"/>
  <c r="AQ118" i="12"/>
  <c r="S118" i="12"/>
  <c r="AA118" i="12" s="1"/>
  <c r="AN118" i="12" s="1"/>
  <c r="Q118" i="12"/>
  <c r="Y118" i="12" s="1"/>
  <c r="AL118" i="12" s="1"/>
  <c r="M118" i="12"/>
  <c r="U118" i="12" s="1"/>
  <c r="AH118" i="12" s="1"/>
  <c r="AQ119" i="12"/>
  <c r="S119" i="12"/>
  <c r="AA119" i="12" s="1"/>
  <c r="AN119" i="12" s="1"/>
  <c r="Q119" i="12"/>
  <c r="Y119" i="12" s="1"/>
  <c r="AL119" i="12" s="1"/>
  <c r="M119" i="12"/>
  <c r="U119" i="12" s="1"/>
  <c r="AH119" i="12" s="1"/>
  <c r="AQ120" i="12"/>
  <c r="S120" i="12"/>
  <c r="AA120" i="12" s="1"/>
  <c r="AN120" i="12" s="1"/>
  <c r="Q120" i="12"/>
  <c r="Y120" i="12" s="1"/>
  <c r="AL120" i="12" s="1"/>
  <c r="M120" i="12"/>
  <c r="U120" i="12" s="1"/>
  <c r="AH120" i="12" s="1"/>
  <c r="AQ121" i="12"/>
  <c r="S121" i="12"/>
  <c r="AA121" i="12" s="1"/>
  <c r="AN121" i="12" s="1"/>
  <c r="Q121" i="12"/>
  <c r="Y121" i="12" s="1"/>
  <c r="AL121" i="12" s="1"/>
  <c r="M121" i="12"/>
  <c r="U121" i="12" s="1"/>
  <c r="AH121" i="12" s="1"/>
  <c r="AQ122" i="12"/>
  <c r="S122" i="12"/>
  <c r="AA122" i="12" s="1"/>
  <c r="AN122" i="12" s="1"/>
  <c r="Q122" i="12"/>
  <c r="Y122" i="12" s="1"/>
  <c r="AL122" i="12" s="1"/>
  <c r="M122" i="12"/>
  <c r="U122" i="12" s="1"/>
  <c r="AH122" i="12" s="1"/>
  <c r="AQ123" i="12"/>
  <c r="S123" i="12"/>
  <c r="AA123" i="12" s="1"/>
  <c r="AN123" i="12" s="1"/>
  <c r="Q123" i="12"/>
  <c r="Y123" i="12" s="1"/>
  <c r="AL123" i="12" s="1"/>
  <c r="M123" i="12"/>
  <c r="U123" i="12" s="1"/>
  <c r="AH123" i="12" s="1"/>
  <c r="BY152" i="12"/>
  <c r="AQ124" i="12"/>
  <c r="S124" i="12"/>
  <c r="AA124" i="12" s="1"/>
  <c r="AN124" i="12" s="1"/>
  <c r="CD152" i="12" s="1"/>
  <c r="Q124" i="12"/>
  <c r="Y124" i="12" s="1"/>
  <c r="AL124" i="12" s="1"/>
  <c r="M124" i="12"/>
  <c r="U124" i="12" s="1"/>
  <c r="AH124" i="12" s="1"/>
  <c r="BZ152" i="12" s="1"/>
  <c r="BY148" i="12"/>
  <c r="AQ125" i="12"/>
  <c r="S125" i="12"/>
  <c r="AA125" i="12" s="1"/>
  <c r="AN125" i="12" s="1"/>
  <c r="CD148" i="12" s="1"/>
  <c r="Q125" i="12"/>
  <c r="Y125" i="12" s="1"/>
  <c r="AL125" i="12" s="1"/>
  <c r="M125" i="12"/>
  <c r="U125" i="12" s="1"/>
  <c r="AH125" i="12" s="1"/>
  <c r="BZ148" i="12" s="1"/>
  <c r="BY149" i="12"/>
  <c r="AQ126" i="12"/>
  <c r="S126" i="12"/>
  <c r="AA126" i="12" s="1"/>
  <c r="AN126" i="12" s="1"/>
  <c r="CD149" i="12" s="1"/>
  <c r="Q126" i="12"/>
  <c r="Y126" i="12" s="1"/>
  <c r="AL126" i="12" s="1"/>
  <c r="M126" i="12"/>
  <c r="U126" i="12" s="1"/>
  <c r="AH126" i="12" s="1"/>
  <c r="BZ149" i="12" s="1"/>
  <c r="AQ127" i="12"/>
  <c r="S127" i="12"/>
  <c r="AA127" i="12" s="1"/>
  <c r="AN127" i="12" s="1"/>
  <c r="CD107" i="12" s="1"/>
  <c r="Q127" i="12"/>
  <c r="Y127" i="12" s="1"/>
  <c r="AL127" i="12" s="1"/>
  <c r="M127" i="12"/>
  <c r="U127" i="12" s="1"/>
  <c r="AH127" i="12" s="1"/>
  <c r="BZ107" i="12" s="1"/>
  <c r="AQ128" i="12"/>
  <c r="S128" i="12"/>
  <c r="AA128" i="12" s="1"/>
  <c r="AN128" i="12" s="1"/>
  <c r="CD108" i="12" s="1"/>
  <c r="Q128" i="12"/>
  <c r="Y128" i="12" s="1"/>
  <c r="AL128" i="12" s="1"/>
  <c r="M128" i="12"/>
  <c r="U128" i="12" s="1"/>
  <c r="AH128" i="12" s="1"/>
  <c r="BZ108" i="12" s="1"/>
  <c r="AQ129" i="12"/>
  <c r="S129" i="12"/>
  <c r="AA129" i="12" s="1"/>
  <c r="AN129" i="12" s="1"/>
  <c r="CD109" i="12" s="1"/>
  <c r="Q129" i="12"/>
  <c r="Y129" i="12" s="1"/>
  <c r="AL129" i="12" s="1"/>
  <c r="M129" i="12"/>
  <c r="U129" i="12" s="1"/>
  <c r="AH129" i="12" s="1"/>
  <c r="BZ109" i="12" s="1"/>
  <c r="AQ130" i="12"/>
  <c r="S130" i="12"/>
  <c r="AA130" i="12" s="1"/>
  <c r="AN130" i="12" s="1"/>
  <c r="CD110" i="12" s="1"/>
  <c r="Q130" i="12"/>
  <c r="Y130" i="12" s="1"/>
  <c r="AL130" i="12" s="1"/>
  <c r="M130" i="12"/>
  <c r="U130" i="12" s="1"/>
  <c r="AH130" i="12" s="1"/>
  <c r="BZ110" i="12" s="1"/>
  <c r="BY153" i="12"/>
  <c r="AQ131" i="12"/>
  <c r="S131" i="12"/>
  <c r="AA131" i="12" s="1"/>
  <c r="AN131" i="12" s="1"/>
  <c r="CD153" i="12" s="1"/>
  <c r="Q131" i="12"/>
  <c r="Y131" i="12" s="1"/>
  <c r="AL131" i="12" s="1"/>
  <c r="M131" i="12"/>
  <c r="U131" i="12" s="1"/>
  <c r="AH131" i="12" s="1"/>
  <c r="BZ153" i="12" s="1"/>
  <c r="AQ132" i="12"/>
  <c r="S132" i="12"/>
  <c r="AA132" i="12" s="1"/>
  <c r="AN132" i="12" s="1"/>
  <c r="Q132" i="12"/>
  <c r="Y132" i="12" s="1"/>
  <c r="AL132" i="12" s="1"/>
  <c r="M132" i="12"/>
  <c r="U132" i="12" s="1"/>
  <c r="AH132" i="12" s="1"/>
  <c r="BY154" i="12"/>
  <c r="AQ133" i="12"/>
  <c r="S133" i="12"/>
  <c r="AA133" i="12" s="1"/>
  <c r="AN133" i="12" s="1"/>
  <c r="CD154" i="12" s="1"/>
  <c r="Q133" i="12"/>
  <c r="Y133" i="12" s="1"/>
  <c r="AL133" i="12" s="1"/>
  <c r="M133" i="12"/>
  <c r="U133" i="12" s="1"/>
  <c r="AH133" i="12" s="1"/>
  <c r="BZ154" i="12" s="1"/>
  <c r="BY155" i="12"/>
  <c r="AQ134" i="12"/>
  <c r="S134" i="12"/>
  <c r="AA134" i="12" s="1"/>
  <c r="AN134" i="12" s="1"/>
  <c r="CD155" i="12" s="1"/>
  <c r="Q134" i="12"/>
  <c r="Y134" i="12" s="1"/>
  <c r="AL134" i="12" s="1"/>
  <c r="M134" i="12"/>
  <c r="U134" i="12" s="1"/>
  <c r="AH134" i="12" s="1"/>
  <c r="BZ155" i="12" s="1"/>
  <c r="AQ135" i="12"/>
  <c r="S135" i="12"/>
  <c r="AA135" i="12" s="1"/>
  <c r="AN135" i="12" s="1"/>
  <c r="CD68" i="12" s="1"/>
  <c r="Q135" i="12"/>
  <c r="Y135" i="12" s="1"/>
  <c r="AL135" i="12" s="1"/>
  <c r="M135" i="12"/>
  <c r="U135" i="12" s="1"/>
  <c r="AH135" i="12" s="1"/>
  <c r="BZ68" i="12" s="1"/>
  <c r="AQ136" i="12"/>
  <c r="S136" i="12"/>
  <c r="AA136" i="12" s="1"/>
  <c r="AN136" i="12" s="1"/>
  <c r="CD69" i="12" s="1"/>
  <c r="Q136" i="12"/>
  <c r="Y136" i="12" s="1"/>
  <c r="AL136" i="12" s="1"/>
  <c r="M136" i="12"/>
  <c r="U136" i="12" s="1"/>
  <c r="AH136" i="12" s="1"/>
  <c r="BZ69" i="12" s="1"/>
  <c r="W150" i="12"/>
  <c r="AJ150" i="12" s="1"/>
  <c r="P150" i="12"/>
  <c r="N150" i="12"/>
  <c r="V150" i="12" s="1"/>
  <c r="AI150" i="12" s="1"/>
  <c r="CA112" i="12" s="1"/>
  <c r="AQ150" i="12"/>
  <c r="S150" i="12"/>
  <c r="AA150" i="12" s="1"/>
  <c r="AN150" i="12" s="1"/>
  <c r="CD112" i="12" s="1"/>
  <c r="Q150" i="12"/>
  <c r="Y150" i="12" s="1"/>
  <c r="AL150" i="12" s="1"/>
  <c r="M150" i="12"/>
  <c r="U150" i="12" s="1"/>
  <c r="AH150" i="12" s="1"/>
  <c r="BZ112" i="12" s="1"/>
  <c r="W151" i="12"/>
  <c r="AJ151" i="12" s="1"/>
  <c r="P151" i="12"/>
  <c r="N151" i="12"/>
  <c r="V151" i="12" s="1"/>
  <c r="AI151" i="12" s="1"/>
  <c r="CA113" i="12" s="1"/>
  <c r="AQ151" i="12"/>
  <c r="S151" i="12"/>
  <c r="AA151" i="12" s="1"/>
  <c r="AN151" i="12" s="1"/>
  <c r="CD113" i="12" s="1"/>
  <c r="Q151" i="12"/>
  <c r="Y151" i="12" s="1"/>
  <c r="AL151" i="12" s="1"/>
  <c r="M151" i="12"/>
  <c r="U151" i="12" s="1"/>
  <c r="AH151" i="12" s="1"/>
  <c r="BZ113" i="12" s="1"/>
  <c r="W153" i="12"/>
  <c r="AJ153" i="12" s="1"/>
  <c r="P153" i="12"/>
  <c r="N153" i="12"/>
  <c r="V153" i="12" s="1"/>
  <c r="AI153" i="12" s="1"/>
  <c r="CA115" i="12" s="1"/>
  <c r="AQ153" i="12"/>
  <c r="S153" i="12"/>
  <c r="AA153" i="12" s="1"/>
  <c r="AN153" i="12" s="1"/>
  <c r="CD115" i="12" s="1"/>
  <c r="Q153" i="12"/>
  <c r="Y153" i="12" s="1"/>
  <c r="AL153" i="12" s="1"/>
  <c r="M153" i="12"/>
  <c r="U153" i="12" s="1"/>
  <c r="AH153" i="12" s="1"/>
  <c r="BZ115" i="12" s="1"/>
  <c r="X158" i="12"/>
  <c r="AK158" i="12" s="1"/>
  <c r="R158" i="12"/>
  <c r="Z158" i="12" s="1"/>
  <c r="AM158" i="12" s="1"/>
  <c r="X166" i="12"/>
  <c r="AK166" i="12" s="1"/>
  <c r="R166" i="12"/>
  <c r="Z166" i="12" s="1"/>
  <c r="AM166" i="12" s="1"/>
  <c r="X168" i="12"/>
  <c r="AK168" i="12" s="1"/>
  <c r="R168" i="12"/>
  <c r="Z168" i="12" s="1"/>
  <c r="AM168" i="12" s="1"/>
  <c r="X176" i="12"/>
  <c r="AK176" i="12" s="1"/>
  <c r="R176" i="12"/>
  <c r="Z176" i="12" s="1"/>
  <c r="AM176" i="12" s="1"/>
  <c r="Y10" i="12"/>
  <c r="Y12" i="12"/>
  <c r="Y14" i="12"/>
  <c r="Y16" i="12"/>
  <c r="Y18" i="12"/>
  <c r="Y19" i="12"/>
  <c r="Y20" i="12"/>
  <c r="Y21" i="12"/>
  <c r="Y23" i="12"/>
  <c r="Y25" i="12"/>
  <c r="Y27" i="12"/>
  <c r="Y28" i="12"/>
  <c r="A322" i="12"/>
  <c r="M111" i="12"/>
  <c r="U111" i="12" s="1"/>
  <c r="AH111" i="12" s="1"/>
  <c r="BZ66" i="12" s="1"/>
  <c r="P111" i="12"/>
  <c r="N112" i="12"/>
  <c r="V112" i="12" s="1"/>
  <c r="AI112" i="12" s="1"/>
  <c r="CA67" i="12" s="1"/>
  <c r="W112" i="12"/>
  <c r="AJ112" i="12" s="1"/>
  <c r="N113" i="12"/>
  <c r="V113" i="12" s="1"/>
  <c r="AI113" i="12" s="1"/>
  <c r="W113" i="12"/>
  <c r="AJ113" i="12" s="1"/>
  <c r="N114" i="12"/>
  <c r="V114" i="12" s="1"/>
  <c r="AI114" i="12" s="1"/>
  <c r="W114" i="12"/>
  <c r="AJ114" i="12" s="1"/>
  <c r="N115" i="12"/>
  <c r="V115" i="12" s="1"/>
  <c r="AI115" i="12" s="1"/>
  <c r="W115" i="12"/>
  <c r="AJ115" i="12" s="1"/>
  <c r="N116" i="12"/>
  <c r="V116" i="12" s="1"/>
  <c r="AI116" i="12" s="1"/>
  <c r="CA146" i="12" s="1"/>
  <c r="W116" i="12"/>
  <c r="AJ116" i="12" s="1"/>
  <c r="N117" i="12"/>
  <c r="V117" i="12" s="1"/>
  <c r="AI117" i="12" s="1"/>
  <c r="CA147" i="12" s="1"/>
  <c r="W117" i="12"/>
  <c r="AJ117" i="12" s="1"/>
  <c r="N118" i="12"/>
  <c r="V118" i="12" s="1"/>
  <c r="AI118" i="12" s="1"/>
  <c r="W118" i="12"/>
  <c r="AJ118" i="12" s="1"/>
  <c r="N119" i="12"/>
  <c r="V119" i="12" s="1"/>
  <c r="AI119" i="12" s="1"/>
  <c r="W119" i="12"/>
  <c r="AJ119" i="12" s="1"/>
  <c r="N120" i="12"/>
  <c r="V120" i="12" s="1"/>
  <c r="AI120" i="12" s="1"/>
  <c r="W120" i="12"/>
  <c r="AJ120" i="12" s="1"/>
  <c r="N121" i="12"/>
  <c r="V121" i="12" s="1"/>
  <c r="AI121" i="12" s="1"/>
  <c r="W121" i="12"/>
  <c r="AJ121" i="12" s="1"/>
  <c r="N122" i="12"/>
  <c r="V122" i="12" s="1"/>
  <c r="AI122" i="12" s="1"/>
  <c r="W122" i="12"/>
  <c r="AJ122" i="12" s="1"/>
  <c r="N123" i="12"/>
  <c r="V123" i="12" s="1"/>
  <c r="AI123" i="12" s="1"/>
  <c r="W123" i="12"/>
  <c r="AJ123" i="12" s="1"/>
  <c r="N124" i="12"/>
  <c r="V124" i="12" s="1"/>
  <c r="AI124" i="12" s="1"/>
  <c r="CA152" i="12" s="1"/>
  <c r="W124" i="12"/>
  <c r="AJ124" i="12" s="1"/>
  <c r="N125" i="12"/>
  <c r="V125" i="12" s="1"/>
  <c r="AI125" i="12" s="1"/>
  <c r="CA148" i="12" s="1"/>
  <c r="W125" i="12"/>
  <c r="AJ125" i="12" s="1"/>
  <c r="N126" i="12"/>
  <c r="V126" i="12" s="1"/>
  <c r="AI126" i="12" s="1"/>
  <c r="CA149" i="12" s="1"/>
  <c r="W126" i="12"/>
  <c r="AJ126" i="12" s="1"/>
  <c r="N127" i="12"/>
  <c r="V127" i="12" s="1"/>
  <c r="AI127" i="12" s="1"/>
  <c r="CA107" i="12" s="1"/>
  <c r="W127" i="12"/>
  <c r="AJ127" i="12" s="1"/>
  <c r="N128" i="12"/>
  <c r="V128" i="12" s="1"/>
  <c r="AI128" i="12" s="1"/>
  <c r="CA108" i="12" s="1"/>
  <c r="W128" i="12"/>
  <c r="AJ128" i="12" s="1"/>
  <c r="N129" i="12"/>
  <c r="V129" i="12" s="1"/>
  <c r="AI129" i="12" s="1"/>
  <c r="CA109" i="12" s="1"/>
  <c r="W129" i="12"/>
  <c r="AJ129" i="12" s="1"/>
  <c r="N130" i="12"/>
  <c r="V130" i="12" s="1"/>
  <c r="AI130" i="12" s="1"/>
  <c r="CA110" i="12" s="1"/>
  <c r="W130" i="12"/>
  <c r="AJ130" i="12" s="1"/>
  <c r="N131" i="12"/>
  <c r="V131" i="12" s="1"/>
  <c r="AI131" i="12" s="1"/>
  <c r="CA153" i="12" s="1"/>
  <c r="W131" i="12"/>
  <c r="AJ131" i="12" s="1"/>
  <c r="N132" i="12"/>
  <c r="V132" i="12" s="1"/>
  <c r="AI132" i="12" s="1"/>
  <c r="W132" i="12"/>
  <c r="AJ132" i="12" s="1"/>
  <c r="N133" i="12"/>
  <c r="V133" i="12" s="1"/>
  <c r="AI133" i="12" s="1"/>
  <c r="CA154" i="12" s="1"/>
  <c r="W133" i="12"/>
  <c r="AJ133" i="12" s="1"/>
  <c r="N134" i="12"/>
  <c r="V134" i="12" s="1"/>
  <c r="AI134" i="12" s="1"/>
  <c r="CA155" i="12" s="1"/>
  <c r="W134" i="12"/>
  <c r="AJ134" i="12" s="1"/>
  <c r="N135" i="12"/>
  <c r="V135" i="12" s="1"/>
  <c r="AI135" i="12" s="1"/>
  <c r="CA68" i="12" s="1"/>
  <c r="W135" i="12"/>
  <c r="AJ135" i="12" s="1"/>
  <c r="N136" i="12"/>
  <c r="V136" i="12" s="1"/>
  <c r="AI136" i="12" s="1"/>
  <c r="CA69" i="12" s="1"/>
  <c r="W136" i="12"/>
  <c r="AJ136" i="12" s="1"/>
  <c r="O137" i="12"/>
  <c r="O138" i="12"/>
  <c r="O139" i="12"/>
  <c r="O140" i="12"/>
  <c r="O141" i="12"/>
  <c r="O142" i="12"/>
  <c r="O143" i="12"/>
  <c r="O144" i="12"/>
  <c r="O145" i="12"/>
  <c r="O146" i="12"/>
  <c r="BY147" i="12"/>
  <c r="O148" i="12"/>
  <c r="AQ147" i="12"/>
  <c r="S147" i="12"/>
  <c r="AA147" i="12" s="1"/>
  <c r="AN147" i="12" s="1"/>
  <c r="Q147" i="12"/>
  <c r="Y147" i="12" s="1"/>
  <c r="AL147" i="12" s="1"/>
  <c r="M147" i="12"/>
  <c r="U147" i="12" s="1"/>
  <c r="AH147" i="12" s="1"/>
  <c r="W149" i="12"/>
  <c r="AJ149" i="12" s="1"/>
  <c r="P149" i="12"/>
  <c r="N149" i="12"/>
  <c r="V149" i="12" s="1"/>
  <c r="AI149" i="12" s="1"/>
  <c r="CA111" i="12" s="1"/>
  <c r="AQ149" i="12"/>
  <c r="S149" i="12"/>
  <c r="AA149" i="12" s="1"/>
  <c r="AN149" i="12" s="1"/>
  <c r="CD111" i="12" s="1"/>
  <c r="Q149" i="12"/>
  <c r="Y149" i="12" s="1"/>
  <c r="AL149" i="12" s="1"/>
  <c r="M149" i="12"/>
  <c r="U149" i="12" s="1"/>
  <c r="AH149" i="12" s="1"/>
  <c r="BZ111" i="12" s="1"/>
  <c r="W152" i="12"/>
  <c r="AJ152" i="12" s="1"/>
  <c r="P152" i="12"/>
  <c r="N152" i="12"/>
  <c r="V152" i="12" s="1"/>
  <c r="AI152" i="12" s="1"/>
  <c r="CA114" i="12" s="1"/>
  <c r="AQ152" i="12"/>
  <c r="S152" i="12"/>
  <c r="AA152" i="12" s="1"/>
  <c r="AN152" i="12" s="1"/>
  <c r="CD114" i="12" s="1"/>
  <c r="Q152" i="12"/>
  <c r="Y152" i="12" s="1"/>
  <c r="AL152" i="12" s="1"/>
  <c r="M152" i="12"/>
  <c r="U152" i="12" s="1"/>
  <c r="AH152" i="12" s="1"/>
  <c r="BZ114" i="12" s="1"/>
  <c r="W154" i="12"/>
  <c r="AJ154" i="12" s="1"/>
  <c r="P154" i="12"/>
  <c r="N154" i="12"/>
  <c r="V154" i="12" s="1"/>
  <c r="AI154" i="12" s="1"/>
  <c r="CA116" i="12" s="1"/>
  <c r="AQ154" i="12"/>
  <c r="S154" i="12"/>
  <c r="AA154" i="12" s="1"/>
  <c r="AN154" i="12" s="1"/>
  <c r="CD116" i="12" s="1"/>
  <c r="Q154" i="12"/>
  <c r="Y154" i="12" s="1"/>
  <c r="AL154" i="12" s="1"/>
  <c r="M154" i="12"/>
  <c r="U154" i="12" s="1"/>
  <c r="AH154" i="12" s="1"/>
  <c r="BZ116" i="12" s="1"/>
  <c r="X159" i="12"/>
  <c r="AK159" i="12" s="1"/>
  <c r="R159" i="12"/>
  <c r="Z159" i="12" s="1"/>
  <c r="AM159" i="12" s="1"/>
  <c r="X161" i="12"/>
  <c r="AK161" i="12" s="1"/>
  <c r="R161" i="12"/>
  <c r="Z161" i="12" s="1"/>
  <c r="AM161" i="12" s="1"/>
  <c r="X165" i="12"/>
  <c r="AK165" i="12" s="1"/>
  <c r="R165" i="12"/>
  <c r="Z165" i="12" s="1"/>
  <c r="AM165" i="12" s="1"/>
  <c r="X167" i="12"/>
  <c r="AK167" i="12" s="1"/>
  <c r="R167" i="12"/>
  <c r="Z167" i="12" s="1"/>
  <c r="AM167" i="12" s="1"/>
  <c r="X170" i="12"/>
  <c r="AK170" i="12" s="1"/>
  <c r="R170" i="12"/>
  <c r="Z170" i="12" s="1"/>
  <c r="AM170" i="12" s="1"/>
  <c r="X175" i="12"/>
  <c r="AK175" i="12" s="1"/>
  <c r="R175" i="12"/>
  <c r="Z175" i="12" s="1"/>
  <c r="AM175" i="12" s="1"/>
  <c r="X177" i="12"/>
  <c r="AK177" i="12" s="1"/>
  <c r="R177" i="12"/>
  <c r="Z177" i="12" s="1"/>
  <c r="AM177" i="12" s="1"/>
  <c r="BX40" i="12"/>
  <c r="N111" i="12"/>
  <c r="V111" i="12" s="1"/>
  <c r="AI111" i="12" s="1"/>
  <c r="CA66" i="12" s="1"/>
  <c r="W111" i="12"/>
  <c r="AJ111" i="12" s="1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BY146" i="12"/>
  <c r="N147" i="12"/>
  <c r="V147" i="12" s="1"/>
  <c r="AI147" i="12" s="1"/>
  <c r="W147" i="12"/>
  <c r="AJ147" i="12" s="1"/>
  <c r="AQ184" i="12"/>
  <c r="S184" i="12"/>
  <c r="AA184" i="12" s="1"/>
  <c r="AN184" i="12" s="1"/>
  <c r="Q184" i="12"/>
  <c r="Y184" i="12" s="1"/>
  <c r="AL184" i="12" s="1"/>
  <c r="M184" i="12"/>
  <c r="U184" i="12" s="1"/>
  <c r="AH184" i="12" s="1"/>
  <c r="W184" i="12"/>
  <c r="AJ184" i="12" s="1"/>
  <c r="P184" i="12"/>
  <c r="N184" i="12"/>
  <c r="V184" i="12" s="1"/>
  <c r="AI184" i="12" s="1"/>
  <c r="AQ186" i="12"/>
  <c r="S186" i="12"/>
  <c r="AA186" i="12" s="1"/>
  <c r="AN186" i="12" s="1"/>
  <c r="Q186" i="12"/>
  <c r="Y186" i="12" s="1"/>
  <c r="AL186" i="12" s="1"/>
  <c r="M186" i="12"/>
  <c r="U186" i="12" s="1"/>
  <c r="AH186" i="12" s="1"/>
  <c r="W186" i="12"/>
  <c r="AJ186" i="12" s="1"/>
  <c r="P186" i="12"/>
  <c r="N186" i="12"/>
  <c r="V186" i="12" s="1"/>
  <c r="AI186" i="12" s="1"/>
  <c r="AQ190" i="12"/>
  <c r="S190" i="12"/>
  <c r="AA190" i="12" s="1"/>
  <c r="AN190" i="12" s="1"/>
  <c r="Q190" i="12"/>
  <c r="Y190" i="12" s="1"/>
  <c r="AL190" i="12" s="1"/>
  <c r="M190" i="12"/>
  <c r="U190" i="12" s="1"/>
  <c r="AH190" i="12" s="1"/>
  <c r="W190" i="12"/>
  <c r="AJ190" i="12" s="1"/>
  <c r="P190" i="12"/>
  <c r="N190" i="12"/>
  <c r="V190" i="12" s="1"/>
  <c r="AI190" i="12" s="1"/>
  <c r="AQ192" i="12"/>
  <c r="S192" i="12"/>
  <c r="AA192" i="12" s="1"/>
  <c r="AN192" i="12" s="1"/>
  <c r="CD186" i="12" s="1"/>
  <c r="Q192" i="12"/>
  <c r="Y192" i="12" s="1"/>
  <c r="AL192" i="12" s="1"/>
  <c r="M192" i="12"/>
  <c r="U192" i="12" s="1"/>
  <c r="AH192" i="12" s="1"/>
  <c r="BZ186" i="12" s="1"/>
  <c r="W192" i="12"/>
  <c r="AJ192" i="12" s="1"/>
  <c r="P192" i="12"/>
  <c r="N192" i="12"/>
  <c r="V192" i="12" s="1"/>
  <c r="AI192" i="12" s="1"/>
  <c r="CA186" i="12" s="1"/>
  <c r="BY186" i="12"/>
  <c r="AQ194" i="12"/>
  <c r="S194" i="12"/>
  <c r="AA194" i="12" s="1"/>
  <c r="AN194" i="12" s="1"/>
  <c r="CD158" i="12" s="1"/>
  <c r="Q194" i="12"/>
  <c r="Y194" i="12" s="1"/>
  <c r="AL194" i="12" s="1"/>
  <c r="M194" i="12"/>
  <c r="U194" i="12" s="1"/>
  <c r="AH194" i="12" s="1"/>
  <c r="BZ158" i="12" s="1"/>
  <c r="W194" i="12"/>
  <c r="AJ194" i="12" s="1"/>
  <c r="P194" i="12"/>
  <c r="N194" i="12"/>
  <c r="V194" i="12" s="1"/>
  <c r="AI194" i="12" s="1"/>
  <c r="CA158" i="12" s="1"/>
  <c r="AQ196" i="12"/>
  <c r="S196" i="12"/>
  <c r="AA196" i="12" s="1"/>
  <c r="AN196" i="12" s="1"/>
  <c r="CD160" i="12" s="1"/>
  <c r="Q196" i="12"/>
  <c r="Y196" i="12" s="1"/>
  <c r="AL196" i="12" s="1"/>
  <c r="M196" i="12"/>
  <c r="U196" i="12" s="1"/>
  <c r="AH196" i="12" s="1"/>
  <c r="BZ160" i="12" s="1"/>
  <c r="W196" i="12"/>
  <c r="AJ196" i="12" s="1"/>
  <c r="P196" i="12"/>
  <c r="N196" i="12"/>
  <c r="V196" i="12" s="1"/>
  <c r="AI196" i="12" s="1"/>
  <c r="CA160" i="12" s="1"/>
  <c r="W198" i="12"/>
  <c r="AJ198" i="12" s="1"/>
  <c r="AQ198" i="12"/>
  <c r="Q198" i="12"/>
  <c r="Y198" i="12" s="1"/>
  <c r="AL198" i="12" s="1"/>
  <c r="M198" i="12"/>
  <c r="U198" i="12" s="1"/>
  <c r="AH198" i="12" s="1"/>
  <c r="BZ162" i="12" s="1"/>
  <c r="S198" i="12"/>
  <c r="AA198" i="12" s="1"/>
  <c r="AN198" i="12" s="1"/>
  <c r="CD162" i="12" s="1"/>
  <c r="P198" i="12"/>
  <c r="N198" i="12"/>
  <c r="V198" i="12" s="1"/>
  <c r="AI198" i="12" s="1"/>
  <c r="CA162" i="12" s="1"/>
  <c r="W202" i="12"/>
  <c r="AJ202" i="12" s="1"/>
  <c r="P202" i="12"/>
  <c r="N202" i="12"/>
  <c r="V202" i="12" s="1"/>
  <c r="AI202" i="12" s="1"/>
  <c r="AQ202" i="12"/>
  <c r="Q202" i="12"/>
  <c r="Y202" i="12" s="1"/>
  <c r="AL202" i="12" s="1"/>
  <c r="M202" i="12"/>
  <c r="U202" i="12" s="1"/>
  <c r="AH202" i="12" s="1"/>
  <c r="S202" i="12"/>
  <c r="AA202" i="12" s="1"/>
  <c r="AN202" i="12" s="1"/>
  <c r="W211" i="12"/>
  <c r="AJ211" i="12" s="1"/>
  <c r="P211" i="12"/>
  <c r="N211" i="12"/>
  <c r="V211" i="12" s="1"/>
  <c r="AI211" i="12" s="1"/>
  <c r="S211" i="12"/>
  <c r="AA211" i="12" s="1"/>
  <c r="AN211" i="12" s="1"/>
  <c r="AQ211" i="12"/>
  <c r="Q211" i="12"/>
  <c r="Y211" i="12" s="1"/>
  <c r="AL211" i="12" s="1"/>
  <c r="M211" i="12"/>
  <c r="U211" i="12" s="1"/>
  <c r="AH211" i="12" s="1"/>
  <c r="W213" i="12"/>
  <c r="AJ213" i="12" s="1"/>
  <c r="P213" i="12"/>
  <c r="N213" i="12"/>
  <c r="V213" i="12" s="1"/>
  <c r="AI213" i="12" s="1"/>
  <c r="CA165" i="12" s="1"/>
  <c r="S213" i="12"/>
  <c r="AA213" i="12" s="1"/>
  <c r="AN213" i="12" s="1"/>
  <c r="CD165" i="12" s="1"/>
  <c r="AQ213" i="12"/>
  <c r="Q213" i="12"/>
  <c r="Y213" i="12" s="1"/>
  <c r="AL213" i="12" s="1"/>
  <c r="M213" i="12"/>
  <c r="U213" i="12" s="1"/>
  <c r="AH213" i="12" s="1"/>
  <c r="BZ165" i="12" s="1"/>
  <c r="W215" i="12"/>
  <c r="AJ215" i="12" s="1"/>
  <c r="P215" i="12"/>
  <c r="N215" i="12"/>
  <c r="V215" i="12" s="1"/>
  <c r="AI215" i="12" s="1"/>
  <c r="CA167" i="12" s="1"/>
  <c r="S215" i="12"/>
  <c r="AA215" i="12" s="1"/>
  <c r="AN215" i="12" s="1"/>
  <c r="CD167" i="12" s="1"/>
  <c r="AQ215" i="12"/>
  <c r="Q215" i="12"/>
  <c r="Y215" i="12" s="1"/>
  <c r="AL215" i="12" s="1"/>
  <c r="M215" i="12"/>
  <c r="U215" i="12" s="1"/>
  <c r="AH215" i="12" s="1"/>
  <c r="BZ167" i="12" s="1"/>
  <c r="O156" i="12"/>
  <c r="AQ155" i="12"/>
  <c r="S155" i="12"/>
  <c r="AA155" i="12" s="1"/>
  <c r="AN155" i="12" s="1"/>
  <c r="CD117" i="12" s="1"/>
  <c r="Q155" i="12"/>
  <c r="Y155" i="12" s="1"/>
  <c r="AL155" i="12" s="1"/>
  <c r="M155" i="12"/>
  <c r="U155" i="12" s="1"/>
  <c r="AH155" i="12" s="1"/>
  <c r="BZ117" i="12" s="1"/>
  <c r="AQ157" i="12"/>
  <c r="S157" i="12"/>
  <c r="AA157" i="12" s="1"/>
  <c r="AN157" i="12" s="1"/>
  <c r="CD183" i="12" s="1"/>
  <c r="Q157" i="12"/>
  <c r="Y157" i="12" s="1"/>
  <c r="AL157" i="12" s="1"/>
  <c r="M157" i="12"/>
  <c r="U157" i="12" s="1"/>
  <c r="AH157" i="12" s="1"/>
  <c r="BZ183" i="12" s="1"/>
  <c r="BY183" i="12"/>
  <c r="AQ158" i="12"/>
  <c r="S158" i="12"/>
  <c r="AA158" i="12" s="1"/>
  <c r="AN158" i="12" s="1"/>
  <c r="Q158" i="12"/>
  <c r="Y158" i="12" s="1"/>
  <c r="AL158" i="12" s="1"/>
  <c r="M158" i="12"/>
  <c r="U158" i="12" s="1"/>
  <c r="AH158" i="12" s="1"/>
  <c r="AQ159" i="12"/>
  <c r="S159" i="12"/>
  <c r="AA159" i="12" s="1"/>
  <c r="AN159" i="12" s="1"/>
  <c r="CD72" i="12" s="1"/>
  <c r="Q159" i="12"/>
  <c r="Y159" i="12" s="1"/>
  <c r="AL159" i="12" s="1"/>
  <c r="M159" i="12"/>
  <c r="U159" i="12" s="1"/>
  <c r="AH159" i="12" s="1"/>
  <c r="BZ72" i="12" s="1"/>
  <c r="AQ160" i="12"/>
  <c r="S160" i="12"/>
  <c r="AA160" i="12" s="1"/>
  <c r="AN160" i="12" s="1"/>
  <c r="CD73" i="12" s="1"/>
  <c r="Q160" i="12"/>
  <c r="Y160" i="12" s="1"/>
  <c r="AL160" i="12" s="1"/>
  <c r="M160" i="12"/>
  <c r="U160" i="12" s="1"/>
  <c r="AH160" i="12" s="1"/>
  <c r="BZ73" i="12" s="1"/>
  <c r="AQ161" i="12"/>
  <c r="S161" i="12"/>
  <c r="AA161" i="12" s="1"/>
  <c r="AN161" i="12" s="1"/>
  <c r="CD74" i="12" s="1"/>
  <c r="Q161" i="12"/>
  <c r="Y161" i="12" s="1"/>
  <c r="AL161" i="12" s="1"/>
  <c r="M161" i="12"/>
  <c r="U161" i="12" s="1"/>
  <c r="AH161" i="12" s="1"/>
  <c r="BZ74" i="12" s="1"/>
  <c r="AQ162" i="12"/>
  <c r="S162" i="12"/>
  <c r="AA162" i="12" s="1"/>
  <c r="AN162" i="12" s="1"/>
  <c r="CD75" i="12" s="1"/>
  <c r="Q162" i="12"/>
  <c r="Y162" i="12" s="1"/>
  <c r="AL162" i="12" s="1"/>
  <c r="M162" i="12"/>
  <c r="U162" i="12" s="1"/>
  <c r="AH162" i="12" s="1"/>
  <c r="BZ75" i="12" s="1"/>
  <c r="AQ163" i="12"/>
  <c r="S163" i="12"/>
  <c r="AA163" i="12" s="1"/>
  <c r="AN163" i="12" s="1"/>
  <c r="CD76" i="12" s="1"/>
  <c r="Q163" i="12"/>
  <c r="Y163" i="12" s="1"/>
  <c r="AL163" i="12" s="1"/>
  <c r="M163" i="12"/>
  <c r="U163" i="12" s="1"/>
  <c r="AH163" i="12" s="1"/>
  <c r="BZ76" i="12" s="1"/>
  <c r="AQ164" i="12"/>
  <c r="S164" i="12"/>
  <c r="AA164" i="12" s="1"/>
  <c r="AN164" i="12" s="1"/>
  <c r="CD77" i="12" s="1"/>
  <c r="Q164" i="12"/>
  <c r="Y164" i="12" s="1"/>
  <c r="AL164" i="12" s="1"/>
  <c r="M164" i="12"/>
  <c r="U164" i="12" s="1"/>
  <c r="AH164" i="12" s="1"/>
  <c r="BZ77" i="12" s="1"/>
  <c r="AQ165" i="12"/>
  <c r="S165" i="12"/>
  <c r="AA165" i="12" s="1"/>
  <c r="AN165" i="12" s="1"/>
  <c r="CD78" i="12" s="1"/>
  <c r="Q165" i="12"/>
  <c r="Y165" i="12" s="1"/>
  <c r="AL165" i="12" s="1"/>
  <c r="M165" i="12"/>
  <c r="U165" i="12" s="1"/>
  <c r="AH165" i="12" s="1"/>
  <c r="BZ78" i="12" s="1"/>
  <c r="AQ166" i="12"/>
  <c r="S166" i="12"/>
  <c r="AA166" i="12" s="1"/>
  <c r="AN166" i="12" s="1"/>
  <c r="Q166" i="12"/>
  <c r="Y166" i="12" s="1"/>
  <c r="AL166" i="12" s="1"/>
  <c r="M166" i="12"/>
  <c r="U166" i="12" s="1"/>
  <c r="AH166" i="12" s="1"/>
  <c r="AQ167" i="12"/>
  <c r="S167" i="12"/>
  <c r="AA167" i="12" s="1"/>
  <c r="AN167" i="12" s="1"/>
  <c r="Q167" i="12"/>
  <c r="Y167" i="12" s="1"/>
  <c r="AL167" i="12" s="1"/>
  <c r="M167" i="12"/>
  <c r="U167" i="12" s="1"/>
  <c r="AH167" i="12" s="1"/>
  <c r="AQ168" i="12"/>
  <c r="S168" i="12"/>
  <c r="AA168" i="12" s="1"/>
  <c r="AN168" i="12" s="1"/>
  <c r="Q168" i="12"/>
  <c r="Y168" i="12" s="1"/>
  <c r="AL168" i="12" s="1"/>
  <c r="M168" i="12"/>
  <c r="U168" i="12" s="1"/>
  <c r="AH168" i="12" s="1"/>
  <c r="AQ169" i="12"/>
  <c r="S169" i="12"/>
  <c r="AA169" i="12" s="1"/>
  <c r="AN169" i="12" s="1"/>
  <c r="CD118" i="12" s="1"/>
  <c r="Q169" i="12"/>
  <c r="Y169" i="12" s="1"/>
  <c r="AL169" i="12" s="1"/>
  <c r="M169" i="12"/>
  <c r="U169" i="12" s="1"/>
  <c r="AH169" i="12" s="1"/>
  <c r="BZ118" i="12" s="1"/>
  <c r="AQ170" i="12"/>
  <c r="S170" i="12"/>
  <c r="AA170" i="12" s="1"/>
  <c r="AN170" i="12" s="1"/>
  <c r="CD119" i="12" s="1"/>
  <c r="Q170" i="12"/>
  <c r="Y170" i="12" s="1"/>
  <c r="AL170" i="12" s="1"/>
  <c r="M170" i="12"/>
  <c r="U170" i="12" s="1"/>
  <c r="AH170" i="12" s="1"/>
  <c r="BZ119" i="12" s="1"/>
  <c r="AQ171" i="12"/>
  <c r="S171" i="12"/>
  <c r="AA171" i="12" s="1"/>
  <c r="AN171" i="12" s="1"/>
  <c r="CD120" i="12" s="1"/>
  <c r="Q171" i="12"/>
  <c r="Y171" i="12" s="1"/>
  <c r="AL171" i="12" s="1"/>
  <c r="M171" i="12"/>
  <c r="U171" i="12" s="1"/>
  <c r="AH171" i="12" s="1"/>
  <c r="BZ120" i="12" s="1"/>
  <c r="AQ172" i="12"/>
  <c r="S172" i="12"/>
  <c r="AA172" i="12" s="1"/>
  <c r="AN172" i="12" s="1"/>
  <c r="CD121" i="12" s="1"/>
  <c r="Q172" i="12"/>
  <c r="Y172" i="12" s="1"/>
  <c r="AL172" i="12" s="1"/>
  <c r="M172" i="12"/>
  <c r="U172" i="12" s="1"/>
  <c r="AH172" i="12" s="1"/>
  <c r="BZ121" i="12" s="1"/>
  <c r="AQ173" i="12"/>
  <c r="S173" i="12"/>
  <c r="AA173" i="12" s="1"/>
  <c r="AN173" i="12" s="1"/>
  <c r="CD122" i="12" s="1"/>
  <c r="Q173" i="12"/>
  <c r="Y173" i="12" s="1"/>
  <c r="AL173" i="12" s="1"/>
  <c r="M173" i="12"/>
  <c r="U173" i="12" s="1"/>
  <c r="AH173" i="12" s="1"/>
  <c r="BZ122" i="12" s="1"/>
  <c r="AQ174" i="12"/>
  <c r="S174" i="12"/>
  <c r="AA174" i="12" s="1"/>
  <c r="AN174" i="12" s="1"/>
  <c r="CD123" i="12" s="1"/>
  <c r="Q174" i="12"/>
  <c r="Y174" i="12" s="1"/>
  <c r="AL174" i="12" s="1"/>
  <c r="M174" i="12"/>
  <c r="U174" i="12" s="1"/>
  <c r="AH174" i="12" s="1"/>
  <c r="BZ123" i="12" s="1"/>
  <c r="AQ175" i="12"/>
  <c r="S175" i="12"/>
  <c r="AA175" i="12" s="1"/>
  <c r="AN175" i="12" s="1"/>
  <c r="CD151" i="12" s="1"/>
  <c r="Q175" i="12"/>
  <c r="Y175" i="12" s="1"/>
  <c r="AL175" i="12" s="1"/>
  <c r="M175" i="12"/>
  <c r="U175" i="12" s="1"/>
  <c r="AH175" i="12" s="1"/>
  <c r="BZ151" i="12" s="1"/>
  <c r="AQ176" i="12"/>
  <c r="S176" i="12"/>
  <c r="AA176" i="12" s="1"/>
  <c r="AN176" i="12" s="1"/>
  <c r="Q176" i="12"/>
  <c r="Y176" i="12" s="1"/>
  <c r="AL176" i="12" s="1"/>
  <c r="M176" i="12"/>
  <c r="U176" i="12" s="1"/>
  <c r="AH176" i="12" s="1"/>
  <c r="AQ177" i="12"/>
  <c r="S177" i="12"/>
  <c r="AA177" i="12" s="1"/>
  <c r="AN177" i="12" s="1"/>
  <c r="CD79" i="12" s="1"/>
  <c r="Q177" i="12"/>
  <c r="Y177" i="12" s="1"/>
  <c r="AL177" i="12" s="1"/>
  <c r="M177" i="12"/>
  <c r="U177" i="12" s="1"/>
  <c r="AH177" i="12" s="1"/>
  <c r="BZ79" i="12" s="1"/>
  <c r="AQ178" i="12"/>
  <c r="S178" i="12"/>
  <c r="AA178" i="12" s="1"/>
  <c r="AN178" i="12" s="1"/>
  <c r="CD80" i="12" s="1"/>
  <c r="Q178" i="12"/>
  <c r="Y178" i="12" s="1"/>
  <c r="AL178" i="12" s="1"/>
  <c r="M178" i="12"/>
  <c r="U178" i="12" s="1"/>
  <c r="AH178" i="12" s="1"/>
  <c r="BZ80" i="12" s="1"/>
  <c r="AQ179" i="12"/>
  <c r="S179" i="12"/>
  <c r="AA179" i="12" s="1"/>
  <c r="AN179" i="12" s="1"/>
  <c r="CD81" i="12" s="1"/>
  <c r="Q179" i="12"/>
  <c r="Y179" i="12" s="1"/>
  <c r="AL179" i="12" s="1"/>
  <c r="M179" i="12"/>
  <c r="U179" i="12" s="1"/>
  <c r="AH179" i="12" s="1"/>
  <c r="BZ81" i="12" s="1"/>
  <c r="AQ180" i="12"/>
  <c r="S180" i="12"/>
  <c r="AA180" i="12" s="1"/>
  <c r="AN180" i="12" s="1"/>
  <c r="CD82" i="12" s="1"/>
  <c r="Q180" i="12"/>
  <c r="Y180" i="12" s="1"/>
  <c r="AL180" i="12" s="1"/>
  <c r="M180" i="12"/>
  <c r="U180" i="12" s="1"/>
  <c r="AH180" i="12" s="1"/>
  <c r="BZ82" i="12" s="1"/>
  <c r="AQ181" i="12"/>
  <c r="S181" i="12"/>
  <c r="AA181" i="12" s="1"/>
  <c r="AN181" i="12" s="1"/>
  <c r="CD83" i="12" s="1"/>
  <c r="Q181" i="12"/>
  <c r="Y181" i="12" s="1"/>
  <c r="AL181" i="12" s="1"/>
  <c r="M181" i="12"/>
  <c r="U181" i="12" s="1"/>
  <c r="AH181" i="12" s="1"/>
  <c r="BZ83" i="12" s="1"/>
  <c r="AQ182" i="12"/>
  <c r="S182" i="12"/>
  <c r="AA182" i="12" s="1"/>
  <c r="AN182" i="12" s="1"/>
  <c r="CD84" i="12" s="1"/>
  <c r="Q182" i="12"/>
  <c r="Y182" i="12" s="1"/>
  <c r="AL182" i="12" s="1"/>
  <c r="M182" i="12"/>
  <c r="U182" i="12" s="1"/>
  <c r="AH182" i="12" s="1"/>
  <c r="BZ84" i="12" s="1"/>
  <c r="AQ183" i="12"/>
  <c r="S183" i="12"/>
  <c r="AA183" i="12" s="1"/>
  <c r="AN183" i="12" s="1"/>
  <c r="CD156" i="12" s="1"/>
  <c r="Q183" i="12"/>
  <c r="Y183" i="12" s="1"/>
  <c r="AL183" i="12" s="1"/>
  <c r="M183" i="12"/>
  <c r="U183" i="12" s="1"/>
  <c r="AH183" i="12" s="1"/>
  <c r="BZ156" i="12" s="1"/>
  <c r="W183" i="12"/>
  <c r="AJ183" i="12" s="1"/>
  <c r="P183" i="12"/>
  <c r="N183" i="12"/>
  <c r="V183" i="12" s="1"/>
  <c r="AI183" i="12" s="1"/>
  <c r="CA156" i="12" s="1"/>
  <c r="AQ185" i="12"/>
  <c r="S185" i="12"/>
  <c r="AA185" i="12" s="1"/>
  <c r="AN185" i="12" s="1"/>
  <c r="Q185" i="12"/>
  <c r="Y185" i="12" s="1"/>
  <c r="AL185" i="12" s="1"/>
  <c r="M185" i="12"/>
  <c r="U185" i="12" s="1"/>
  <c r="AH185" i="12" s="1"/>
  <c r="W185" i="12"/>
  <c r="AJ185" i="12" s="1"/>
  <c r="P185" i="12"/>
  <c r="N185" i="12"/>
  <c r="V185" i="12" s="1"/>
  <c r="AI185" i="12" s="1"/>
  <c r="AQ187" i="12"/>
  <c r="S187" i="12"/>
  <c r="AA187" i="12" s="1"/>
  <c r="AN187" i="12" s="1"/>
  <c r="Q187" i="12"/>
  <c r="Y187" i="12" s="1"/>
  <c r="AL187" i="12" s="1"/>
  <c r="M187" i="12"/>
  <c r="U187" i="12" s="1"/>
  <c r="AH187" i="12" s="1"/>
  <c r="W187" i="12"/>
  <c r="AJ187" i="12" s="1"/>
  <c r="P187" i="12"/>
  <c r="N187" i="12"/>
  <c r="V187" i="12" s="1"/>
  <c r="AI187" i="12" s="1"/>
  <c r="AQ188" i="12"/>
  <c r="S188" i="12"/>
  <c r="AA188" i="12" s="1"/>
  <c r="AN188" i="12" s="1"/>
  <c r="Q188" i="12"/>
  <c r="Y188" i="12" s="1"/>
  <c r="AL188" i="12" s="1"/>
  <c r="M188" i="12"/>
  <c r="U188" i="12" s="1"/>
  <c r="AH188" i="12" s="1"/>
  <c r="W188" i="12"/>
  <c r="AJ188" i="12" s="1"/>
  <c r="P188" i="12"/>
  <c r="N188" i="12"/>
  <c r="V188" i="12" s="1"/>
  <c r="AI188" i="12" s="1"/>
  <c r="AQ189" i="12"/>
  <c r="S189" i="12"/>
  <c r="AA189" i="12" s="1"/>
  <c r="AN189" i="12" s="1"/>
  <c r="Q189" i="12"/>
  <c r="Y189" i="12" s="1"/>
  <c r="AL189" i="12" s="1"/>
  <c r="M189" i="12"/>
  <c r="U189" i="12" s="1"/>
  <c r="AH189" i="12" s="1"/>
  <c r="W189" i="12"/>
  <c r="AJ189" i="12" s="1"/>
  <c r="P189" i="12"/>
  <c r="N189" i="12"/>
  <c r="V189" i="12" s="1"/>
  <c r="AI189" i="12" s="1"/>
  <c r="AQ191" i="12"/>
  <c r="S191" i="12"/>
  <c r="AA191" i="12" s="1"/>
  <c r="AN191" i="12" s="1"/>
  <c r="CD184" i="12" s="1"/>
  <c r="Q191" i="12"/>
  <c r="Y191" i="12" s="1"/>
  <c r="AL191" i="12" s="1"/>
  <c r="M191" i="12"/>
  <c r="U191" i="12" s="1"/>
  <c r="AH191" i="12" s="1"/>
  <c r="BZ184" i="12" s="1"/>
  <c r="W191" i="12"/>
  <c r="AJ191" i="12" s="1"/>
  <c r="P191" i="12"/>
  <c r="N191" i="12"/>
  <c r="V191" i="12" s="1"/>
  <c r="AI191" i="12" s="1"/>
  <c r="CA184" i="12" s="1"/>
  <c r="BY184" i="12"/>
  <c r="AQ193" i="12"/>
  <c r="S193" i="12"/>
  <c r="AA193" i="12" s="1"/>
  <c r="AN193" i="12" s="1"/>
  <c r="CD157" i="12" s="1"/>
  <c r="Q193" i="12"/>
  <c r="Y193" i="12" s="1"/>
  <c r="AL193" i="12" s="1"/>
  <c r="M193" i="12"/>
  <c r="U193" i="12" s="1"/>
  <c r="AH193" i="12" s="1"/>
  <c r="BZ157" i="12" s="1"/>
  <c r="W193" i="12"/>
  <c r="AJ193" i="12" s="1"/>
  <c r="P193" i="12"/>
  <c r="N193" i="12"/>
  <c r="V193" i="12" s="1"/>
  <c r="AI193" i="12" s="1"/>
  <c r="CA157" i="12" s="1"/>
  <c r="AQ195" i="12"/>
  <c r="S195" i="12"/>
  <c r="AA195" i="12" s="1"/>
  <c r="AN195" i="12" s="1"/>
  <c r="CD159" i="12" s="1"/>
  <c r="Q195" i="12"/>
  <c r="Y195" i="12" s="1"/>
  <c r="AL195" i="12" s="1"/>
  <c r="M195" i="12"/>
  <c r="U195" i="12" s="1"/>
  <c r="AH195" i="12" s="1"/>
  <c r="BZ159" i="12" s="1"/>
  <c r="W195" i="12"/>
  <c r="AJ195" i="12" s="1"/>
  <c r="P195" i="12"/>
  <c r="N195" i="12"/>
  <c r="V195" i="12" s="1"/>
  <c r="AI195" i="12" s="1"/>
  <c r="CA159" i="12" s="1"/>
  <c r="AQ197" i="12"/>
  <c r="S197" i="12"/>
  <c r="AA197" i="12" s="1"/>
  <c r="AN197" i="12" s="1"/>
  <c r="CD161" i="12" s="1"/>
  <c r="Q197" i="12"/>
  <c r="Y197" i="12" s="1"/>
  <c r="AL197" i="12" s="1"/>
  <c r="M197" i="12"/>
  <c r="U197" i="12" s="1"/>
  <c r="AH197" i="12" s="1"/>
  <c r="BZ161" i="12" s="1"/>
  <c r="W197" i="12"/>
  <c r="AJ197" i="12" s="1"/>
  <c r="P197" i="12"/>
  <c r="N197" i="12"/>
  <c r="V197" i="12" s="1"/>
  <c r="AI197" i="12" s="1"/>
  <c r="CA161" i="12" s="1"/>
  <c r="W201" i="12"/>
  <c r="AJ201" i="12" s="1"/>
  <c r="P201" i="12"/>
  <c r="N201" i="12"/>
  <c r="V201" i="12" s="1"/>
  <c r="AI201" i="12" s="1"/>
  <c r="CA187" i="12" s="1"/>
  <c r="AQ201" i="12"/>
  <c r="Q201" i="12"/>
  <c r="Y201" i="12" s="1"/>
  <c r="AL201" i="12" s="1"/>
  <c r="M201" i="12"/>
  <c r="U201" i="12" s="1"/>
  <c r="AH201" i="12" s="1"/>
  <c r="BZ187" i="12" s="1"/>
  <c r="S201" i="12"/>
  <c r="AA201" i="12" s="1"/>
  <c r="AN201" i="12" s="1"/>
  <c r="CD187" i="12" s="1"/>
  <c r="BY187" i="12"/>
  <c r="W205" i="12"/>
  <c r="AJ205" i="12" s="1"/>
  <c r="P205" i="12"/>
  <c r="N205" i="12"/>
  <c r="V205" i="12" s="1"/>
  <c r="AI205" i="12" s="1"/>
  <c r="CA126" i="12" s="1"/>
  <c r="AQ205" i="12"/>
  <c r="Q205" i="12"/>
  <c r="Y205" i="12" s="1"/>
  <c r="AL205" i="12" s="1"/>
  <c r="M205" i="12"/>
  <c r="U205" i="12" s="1"/>
  <c r="AH205" i="12" s="1"/>
  <c r="BZ126" i="12" s="1"/>
  <c r="S205" i="12"/>
  <c r="AA205" i="12" s="1"/>
  <c r="AN205" i="12" s="1"/>
  <c r="CD126" i="12" s="1"/>
  <c r="W210" i="12"/>
  <c r="AJ210" i="12" s="1"/>
  <c r="P210" i="12"/>
  <c r="N210" i="12"/>
  <c r="V210" i="12" s="1"/>
  <c r="AI210" i="12" s="1"/>
  <c r="CA131" i="12" s="1"/>
  <c r="S210" i="12"/>
  <c r="AA210" i="12" s="1"/>
  <c r="AN210" i="12" s="1"/>
  <c r="CD131" i="12" s="1"/>
  <c r="AQ210" i="12"/>
  <c r="Q210" i="12"/>
  <c r="Y210" i="12" s="1"/>
  <c r="AL210" i="12" s="1"/>
  <c r="M210" i="12"/>
  <c r="U210" i="12" s="1"/>
  <c r="AH210" i="12" s="1"/>
  <c r="BZ131" i="12" s="1"/>
  <c r="W212" i="12"/>
  <c r="AJ212" i="12" s="1"/>
  <c r="P212" i="12"/>
  <c r="N212" i="12"/>
  <c r="V212" i="12" s="1"/>
  <c r="AI212" i="12" s="1"/>
  <c r="CA188" i="12" s="1"/>
  <c r="S212" i="12"/>
  <c r="AA212" i="12" s="1"/>
  <c r="AN212" i="12" s="1"/>
  <c r="CD188" i="12" s="1"/>
  <c r="AQ212" i="12"/>
  <c r="Q212" i="12"/>
  <c r="Y212" i="12" s="1"/>
  <c r="AL212" i="12" s="1"/>
  <c r="M212" i="12"/>
  <c r="U212" i="12" s="1"/>
  <c r="AH212" i="12" s="1"/>
  <c r="BZ188" i="12" s="1"/>
  <c r="BY188" i="12"/>
  <c r="W214" i="12"/>
  <c r="AJ214" i="12" s="1"/>
  <c r="P214" i="12"/>
  <c r="N214" i="12"/>
  <c r="V214" i="12" s="1"/>
  <c r="AI214" i="12" s="1"/>
  <c r="CA166" i="12" s="1"/>
  <c r="S214" i="12"/>
  <c r="AA214" i="12" s="1"/>
  <c r="AN214" i="12" s="1"/>
  <c r="CD166" i="12" s="1"/>
  <c r="AQ214" i="12"/>
  <c r="Q214" i="12"/>
  <c r="Y214" i="12" s="1"/>
  <c r="AL214" i="12" s="1"/>
  <c r="M214" i="12"/>
  <c r="U214" i="12" s="1"/>
  <c r="AH214" i="12" s="1"/>
  <c r="BZ166" i="12" s="1"/>
  <c r="N155" i="12"/>
  <c r="V155" i="12" s="1"/>
  <c r="AI155" i="12" s="1"/>
  <c r="CA117" i="12" s="1"/>
  <c r="W155" i="12"/>
  <c r="AJ155" i="12" s="1"/>
  <c r="N157" i="12"/>
  <c r="V157" i="12" s="1"/>
  <c r="AI157" i="12" s="1"/>
  <c r="CA183" i="12" s="1"/>
  <c r="W157" i="12"/>
  <c r="AJ157" i="12" s="1"/>
  <c r="N158" i="12"/>
  <c r="V158" i="12" s="1"/>
  <c r="AI158" i="12" s="1"/>
  <c r="W158" i="12"/>
  <c r="AJ158" i="12" s="1"/>
  <c r="N159" i="12"/>
  <c r="V159" i="12" s="1"/>
  <c r="AI159" i="12" s="1"/>
  <c r="CA72" i="12" s="1"/>
  <c r="W159" i="12"/>
  <c r="AJ159" i="12" s="1"/>
  <c r="N160" i="12"/>
  <c r="V160" i="12" s="1"/>
  <c r="AI160" i="12" s="1"/>
  <c r="CA73" i="12" s="1"/>
  <c r="W160" i="12"/>
  <c r="AJ160" i="12" s="1"/>
  <c r="N161" i="12"/>
  <c r="V161" i="12" s="1"/>
  <c r="AI161" i="12" s="1"/>
  <c r="CA74" i="12" s="1"/>
  <c r="W161" i="12"/>
  <c r="AJ161" i="12" s="1"/>
  <c r="N162" i="12"/>
  <c r="V162" i="12" s="1"/>
  <c r="AI162" i="12" s="1"/>
  <c r="CA75" i="12" s="1"/>
  <c r="W162" i="12"/>
  <c r="AJ162" i="12" s="1"/>
  <c r="N163" i="12"/>
  <c r="V163" i="12" s="1"/>
  <c r="AI163" i="12" s="1"/>
  <c r="CA76" i="12" s="1"/>
  <c r="W163" i="12"/>
  <c r="AJ163" i="12" s="1"/>
  <c r="N164" i="12"/>
  <c r="V164" i="12" s="1"/>
  <c r="AI164" i="12" s="1"/>
  <c r="CA77" i="12" s="1"/>
  <c r="W164" i="12"/>
  <c r="AJ164" i="12" s="1"/>
  <c r="N165" i="12"/>
  <c r="V165" i="12" s="1"/>
  <c r="AI165" i="12" s="1"/>
  <c r="CA78" i="12" s="1"/>
  <c r="W165" i="12"/>
  <c r="AJ165" i="12" s="1"/>
  <c r="N166" i="12"/>
  <c r="V166" i="12" s="1"/>
  <c r="AI166" i="12" s="1"/>
  <c r="W166" i="12"/>
  <c r="AJ166" i="12" s="1"/>
  <c r="N167" i="12"/>
  <c r="V167" i="12" s="1"/>
  <c r="AI167" i="12" s="1"/>
  <c r="W167" i="12"/>
  <c r="AJ167" i="12" s="1"/>
  <c r="N168" i="12"/>
  <c r="V168" i="12" s="1"/>
  <c r="AI168" i="12" s="1"/>
  <c r="W168" i="12"/>
  <c r="AJ168" i="12" s="1"/>
  <c r="N169" i="12"/>
  <c r="V169" i="12" s="1"/>
  <c r="AI169" i="12" s="1"/>
  <c r="CA118" i="12" s="1"/>
  <c r="W169" i="12"/>
  <c r="AJ169" i="12" s="1"/>
  <c r="N170" i="12"/>
  <c r="V170" i="12" s="1"/>
  <c r="AI170" i="12" s="1"/>
  <c r="CA119" i="12" s="1"/>
  <c r="W170" i="12"/>
  <c r="AJ170" i="12" s="1"/>
  <c r="N171" i="12"/>
  <c r="V171" i="12" s="1"/>
  <c r="AI171" i="12" s="1"/>
  <c r="CA120" i="12" s="1"/>
  <c r="W171" i="12"/>
  <c r="AJ171" i="12" s="1"/>
  <c r="N172" i="12"/>
  <c r="V172" i="12" s="1"/>
  <c r="AI172" i="12" s="1"/>
  <c r="CA121" i="12" s="1"/>
  <c r="W172" i="12"/>
  <c r="AJ172" i="12" s="1"/>
  <c r="N173" i="12"/>
  <c r="V173" i="12" s="1"/>
  <c r="AI173" i="12" s="1"/>
  <c r="CA122" i="12" s="1"/>
  <c r="W173" i="12"/>
  <c r="AJ173" i="12" s="1"/>
  <c r="N174" i="12"/>
  <c r="V174" i="12" s="1"/>
  <c r="AI174" i="12" s="1"/>
  <c r="CA123" i="12" s="1"/>
  <c r="W174" i="12"/>
  <c r="AJ174" i="12" s="1"/>
  <c r="N175" i="12"/>
  <c r="V175" i="12" s="1"/>
  <c r="AI175" i="12" s="1"/>
  <c r="CA151" i="12" s="1"/>
  <c r="W175" i="12"/>
  <c r="AJ175" i="12" s="1"/>
  <c r="N176" i="12"/>
  <c r="V176" i="12" s="1"/>
  <c r="AI176" i="12" s="1"/>
  <c r="W176" i="12"/>
  <c r="AJ176" i="12" s="1"/>
  <c r="N177" i="12"/>
  <c r="V177" i="12" s="1"/>
  <c r="AI177" i="12" s="1"/>
  <c r="CA79" i="12" s="1"/>
  <c r="W177" i="12"/>
  <c r="AJ177" i="12" s="1"/>
  <c r="N178" i="12"/>
  <c r="V178" i="12" s="1"/>
  <c r="AI178" i="12" s="1"/>
  <c r="CA80" i="12" s="1"/>
  <c r="W178" i="12"/>
  <c r="AJ178" i="12" s="1"/>
  <c r="N179" i="12"/>
  <c r="V179" i="12" s="1"/>
  <c r="AI179" i="12" s="1"/>
  <c r="CA81" i="12" s="1"/>
  <c r="W179" i="12"/>
  <c r="AJ179" i="12" s="1"/>
  <c r="N180" i="12"/>
  <c r="V180" i="12" s="1"/>
  <c r="AI180" i="12" s="1"/>
  <c r="CA82" i="12" s="1"/>
  <c r="W180" i="12"/>
  <c r="AJ180" i="12" s="1"/>
  <c r="N181" i="12"/>
  <c r="V181" i="12" s="1"/>
  <c r="AI181" i="12" s="1"/>
  <c r="CA83" i="12" s="1"/>
  <c r="W181" i="12"/>
  <c r="AJ181" i="12" s="1"/>
  <c r="N182" i="12"/>
  <c r="V182" i="12" s="1"/>
  <c r="AI182" i="12" s="1"/>
  <c r="CA84" i="12" s="1"/>
  <c r="W182" i="12"/>
  <c r="AJ182" i="12" s="1"/>
  <c r="W206" i="12"/>
  <c r="AJ206" i="12" s="1"/>
  <c r="P206" i="12"/>
  <c r="N206" i="12"/>
  <c r="V206" i="12" s="1"/>
  <c r="AI206" i="12" s="1"/>
  <c r="CA127" i="12" s="1"/>
  <c r="W207" i="12"/>
  <c r="AJ207" i="12" s="1"/>
  <c r="P207" i="12"/>
  <c r="N207" i="12"/>
  <c r="V207" i="12" s="1"/>
  <c r="AI207" i="12" s="1"/>
  <c r="CA128" i="12" s="1"/>
  <c r="W208" i="12"/>
  <c r="AJ208" i="12" s="1"/>
  <c r="P208" i="12"/>
  <c r="N208" i="12"/>
  <c r="V208" i="12" s="1"/>
  <c r="AI208" i="12" s="1"/>
  <c r="CA129" i="12" s="1"/>
  <c r="W209" i="12"/>
  <c r="AJ209" i="12" s="1"/>
  <c r="P209" i="12"/>
  <c r="N209" i="12"/>
  <c r="V209" i="12" s="1"/>
  <c r="AI209" i="12" s="1"/>
  <c r="CA130" i="12" s="1"/>
  <c r="AQ217" i="12"/>
  <c r="S217" i="12"/>
  <c r="AA217" i="12" s="1"/>
  <c r="AN217" i="12" s="1"/>
  <c r="CD169" i="12" s="1"/>
  <c r="Q217" i="12"/>
  <c r="Y217" i="12" s="1"/>
  <c r="AL217" i="12" s="1"/>
  <c r="M217" i="12"/>
  <c r="U217" i="12" s="1"/>
  <c r="AH217" i="12" s="1"/>
  <c r="BZ169" i="12" s="1"/>
  <c r="AQ219" i="12"/>
  <c r="S219" i="12"/>
  <c r="AA219" i="12" s="1"/>
  <c r="AN219" i="12" s="1"/>
  <c r="CD171" i="12" s="1"/>
  <c r="Q219" i="12"/>
  <c r="Y219" i="12" s="1"/>
  <c r="AL219" i="12" s="1"/>
  <c r="M219" i="12"/>
  <c r="U219" i="12" s="1"/>
  <c r="AH219" i="12" s="1"/>
  <c r="BZ171" i="12" s="1"/>
  <c r="AQ221" i="12"/>
  <c r="S221" i="12"/>
  <c r="AA221" i="12" s="1"/>
  <c r="AN221" i="12" s="1"/>
  <c r="CD185" i="12" s="1"/>
  <c r="Q221" i="12"/>
  <c r="Y221" i="12" s="1"/>
  <c r="AL221" i="12" s="1"/>
  <c r="M221" i="12"/>
  <c r="U221" i="12" s="1"/>
  <c r="AH221" i="12" s="1"/>
  <c r="BZ185" i="12" s="1"/>
  <c r="AQ223" i="12"/>
  <c r="S223" i="12"/>
  <c r="AA223" i="12" s="1"/>
  <c r="AN223" i="12" s="1"/>
  <c r="CD133" i="12" s="1"/>
  <c r="Q223" i="12"/>
  <c r="Y223" i="12" s="1"/>
  <c r="AL223" i="12" s="1"/>
  <c r="M223" i="12"/>
  <c r="U223" i="12" s="1"/>
  <c r="AH223" i="12" s="1"/>
  <c r="BZ133" i="12" s="1"/>
  <c r="AQ225" i="12"/>
  <c r="S225" i="12"/>
  <c r="AA225" i="12" s="1"/>
  <c r="AN225" i="12" s="1"/>
  <c r="CD135" i="12" s="1"/>
  <c r="Q225" i="12"/>
  <c r="Y225" i="12" s="1"/>
  <c r="AL225" i="12" s="1"/>
  <c r="M225" i="12"/>
  <c r="U225" i="12" s="1"/>
  <c r="AH225" i="12" s="1"/>
  <c r="BZ135" i="12" s="1"/>
  <c r="AQ227" i="12"/>
  <c r="S227" i="12"/>
  <c r="AA227" i="12" s="1"/>
  <c r="AN227" i="12" s="1"/>
  <c r="CD137" i="12" s="1"/>
  <c r="Q227" i="12"/>
  <c r="Y227" i="12" s="1"/>
  <c r="AL227" i="12" s="1"/>
  <c r="M227" i="12"/>
  <c r="U227" i="12" s="1"/>
  <c r="AH227" i="12" s="1"/>
  <c r="BZ137" i="12" s="1"/>
  <c r="W228" i="12"/>
  <c r="AJ228" i="12" s="1"/>
  <c r="P228" i="12"/>
  <c r="N228" i="12"/>
  <c r="V228" i="12" s="1"/>
  <c r="AI228" i="12" s="1"/>
  <c r="CA138" i="12" s="1"/>
  <c r="AQ228" i="12"/>
  <c r="S228" i="12"/>
  <c r="AA228" i="12" s="1"/>
  <c r="AN228" i="12" s="1"/>
  <c r="CD138" i="12" s="1"/>
  <c r="Q228" i="12"/>
  <c r="Y228" i="12" s="1"/>
  <c r="AL228" i="12" s="1"/>
  <c r="M228" i="12"/>
  <c r="U228" i="12" s="1"/>
  <c r="AH228" i="12" s="1"/>
  <c r="BZ138" i="12" s="1"/>
  <c r="W229" i="12"/>
  <c r="AJ229" i="12" s="1"/>
  <c r="P229" i="12"/>
  <c r="N229" i="12"/>
  <c r="V229" i="12" s="1"/>
  <c r="AI229" i="12" s="1"/>
  <c r="AQ229" i="12"/>
  <c r="S229" i="12"/>
  <c r="AA229" i="12" s="1"/>
  <c r="AN229" i="12" s="1"/>
  <c r="Q229" i="12"/>
  <c r="Y229" i="12" s="1"/>
  <c r="AL229" i="12" s="1"/>
  <c r="M229" i="12"/>
  <c r="U229" i="12" s="1"/>
  <c r="AH229" i="12" s="1"/>
  <c r="W230" i="12"/>
  <c r="AJ230" i="12" s="1"/>
  <c r="P230" i="12"/>
  <c r="N230" i="12"/>
  <c r="V230" i="12" s="1"/>
  <c r="AI230" i="12" s="1"/>
  <c r="AQ230" i="12"/>
  <c r="S230" i="12"/>
  <c r="AA230" i="12" s="1"/>
  <c r="AN230" i="12" s="1"/>
  <c r="Q230" i="12"/>
  <c r="Y230" i="12" s="1"/>
  <c r="AL230" i="12" s="1"/>
  <c r="M230" i="12"/>
  <c r="U230" i="12" s="1"/>
  <c r="AH230" i="12" s="1"/>
  <c r="W231" i="12"/>
  <c r="AJ231" i="12" s="1"/>
  <c r="P231" i="12"/>
  <c r="N231" i="12"/>
  <c r="V231" i="12" s="1"/>
  <c r="AI231" i="12" s="1"/>
  <c r="AQ231" i="12"/>
  <c r="S231" i="12"/>
  <c r="AA231" i="12" s="1"/>
  <c r="AN231" i="12" s="1"/>
  <c r="Q231" i="12"/>
  <c r="Y231" i="12" s="1"/>
  <c r="AL231" i="12" s="1"/>
  <c r="M231" i="12"/>
  <c r="U231" i="12" s="1"/>
  <c r="AH231" i="12" s="1"/>
  <c r="W232" i="12"/>
  <c r="AJ232" i="12" s="1"/>
  <c r="P232" i="12"/>
  <c r="N232" i="12"/>
  <c r="V232" i="12" s="1"/>
  <c r="AI232" i="12" s="1"/>
  <c r="AQ232" i="12"/>
  <c r="S232" i="12"/>
  <c r="AA232" i="12" s="1"/>
  <c r="AN232" i="12" s="1"/>
  <c r="Q232" i="12"/>
  <c r="Y232" i="12" s="1"/>
  <c r="AL232" i="12" s="1"/>
  <c r="M232" i="12"/>
  <c r="U232" i="12" s="1"/>
  <c r="AH232" i="12" s="1"/>
  <c r="W233" i="12"/>
  <c r="AJ233" i="12" s="1"/>
  <c r="P233" i="12"/>
  <c r="N233" i="12"/>
  <c r="V233" i="12" s="1"/>
  <c r="AI233" i="12" s="1"/>
  <c r="AQ233" i="12"/>
  <c r="S233" i="12"/>
  <c r="AA233" i="12" s="1"/>
  <c r="AN233" i="12" s="1"/>
  <c r="Q233" i="12"/>
  <c r="Y233" i="12" s="1"/>
  <c r="AL233" i="12" s="1"/>
  <c r="M233" i="12"/>
  <c r="U233" i="12" s="1"/>
  <c r="AH233" i="12" s="1"/>
  <c r="W234" i="12"/>
  <c r="AJ234" i="12" s="1"/>
  <c r="P234" i="12"/>
  <c r="N234" i="12"/>
  <c r="V234" i="12" s="1"/>
  <c r="AI234" i="12" s="1"/>
  <c r="AQ234" i="12"/>
  <c r="S234" i="12"/>
  <c r="AA234" i="12" s="1"/>
  <c r="AN234" i="12" s="1"/>
  <c r="Q234" i="12"/>
  <c r="Y234" i="12" s="1"/>
  <c r="AL234" i="12" s="1"/>
  <c r="M234" i="12"/>
  <c r="U234" i="12" s="1"/>
  <c r="AH234" i="12" s="1"/>
  <c r="W235" i="12"/>
  <c r="AJ235" i="12" s="1"/>
  <c r="P235" i="12"/>
  <c r="N235" i="12"/>
  <c r="V235" i="12" s="1"/>
  <c r="AI235" i="12" s="1"/>
  <c r="AQ235" i="12"/>
  <c r="S235" i="12"/>
  <c r="AA235" i="12" s="1"/>
  <c r="AN235" i="12" s="1"/>
  <c r="Q235" i="12"/>
  <c r="Y235" i="12" s="1"/>
  <c r="AL235" i="12" s="1"/>
  <c r="M235" i="12"/>
  <c r="U235" i="12" s="1"/>
  <c r="AH235" i="12" s="1"/>
  <c r="W236" i="12"/>
  <c r="AJ236" i="12" s="1"/>
  <c r="P236" i="12"/>
  <c r="N236" i="12"/>
  <c r="V236" i="12" s="1"/>
  <c r="AI236" i="12" s="1"/>
  <c r="AQ236" i="12"/>
  <c r="S236" i="12"/>
  <c r="AA236" i="12" s="1"/>
  <c r="AN236" i="12" s="1"/>
  <c r="Q236" i="12"/>
  <c r="Y236" i="12" s="1"/>
  <c r="AL236" i="12" s="1"/>
  <c r="M236" i="12"/>
  <c r="U236" i="12" s="1"/>
  <c r="AH236" i="12" s="1"/>
  <c r="W237" i="12"/>
  <c r="AJ237" i="12" s="1"/>
  <c r="P237" i="12"/>
  <c r="N237" i="12"/>
  <c r="V237" i="12" s="1"/>
  <c r="AI237" i="12" s="1"/>
  <c r="AQ237" i="12"/>
  <c r="S237" i="12"/>
  <c r="AA237" i="12" s="1"/>
  <c r="AN237" i="12" s="1"/>
  <c r="Q237" i="12"/>
  <c r="Y237" i="12" s="1"/>
  <c r="AL237" i="12" s="1"/>
  <c r="M237" i="12"/>
  <c r="U237" i="12" s="1"/>
  <c r="AH237" i="12" s="1"/>
  <c r="W238" i="12"/>
  <c r="AJ238" i="12" s="1"/>
  <c r="P238" i="12"/>
  <c r="N238" i="12"/>
  <c r="V238" i="12" s="1"/>
  <c r="AI238" i="12" s="1"/>
  <c r="AQ238" i="12"/>
  <c r="S238" i="12"/>
  <c r="AA238" i="12" s="1"/>
  <c r="AN238" i="12" s="1"/>
  <c r="Q238" i="12"/>
  <c r="Y238" i="12" s="1"/>
  <c r="AL238" i="12" s="1"/>
  <c r="M238" i="12"/>
  <c r="U238" i="12" s="1"/>
  <c r="AH238" i="12" s="1"/>
  <c r="W239" i="12"/>
  <c r="AJ239" i="12" s="1"/>
  <c r="P239" i="12"/>
  <c r="N239" i="12"/>
  <c r="V239" i="12" s="1"/>
  <c r="AI239" i="12" s="1"/>
  <c r="CA192" i="12" s="1"/>
  <c r="AQ239" i="12"/>
  <c r="S239" i="12"/>
  <c r="AA239" i="12" s="1"/>
  <c r="AN239" i="12" s="1"/>
  <c r="CD192" i="12" s="1"/>
  <c r="Q239" i="12"/>
  <c r="Y239" i="12" s="1"/>
  <c r="AL239" i="12" s="1"/>
  <c r="M239" i="12"/>
  <c r="U239" i="12" s="1"/>
  <c r="AH239" i="12" s="1"/>
  <c r="BZ192" i="12" s="1"/>
  <c r="W240" i="12"/>
  <c r="AJ240" i="12" s="1"/>
  <c r="P240" i="12"/>
  <c r="N240" i="12"/>
  <c r="V240" i="12" s="1"/>
  <c r="AI240" i="12" s="1"/>
  <c r="CA172" i="12" s="1"/>
  <c r="AQ240" i="12"/>
  <c r="S240" i="12"/>
  <c r="AA240" i="12" s="1"/>
  <c r="AN240" i="12" s="1"/>
  <c r="CD172" i="12" s="1"/>
  <c r="Q240" i="12"/>
  <c r="Y240" i="12" s="1"/>
  <c r="AL240" i="12" s="1"/>
  <c r="M240" i="12"/>
  <c r="U240" i="12" s="1"/>
  <c r="AH240" i="12" s="1"/>
  <c r="BZ172" i="12" s="1"/>
  <c r="W241" i="12"/>
  <c r="AJ241" i="12" s="1"/>
  <c r="P241" i="12"/>
  <c r="N241" i="12"/>
  <c r="V241" i="12" s="1"/>
  <c r="AI241" i="12" s="1"/>
  <c r="CA173" i="12" s="1"/>
  <c r="AQ241" i="12"/>
  <c r="S241" i="12"/>
  <c r="AA241" i="12" s="1"/>
  <c r="AN241" i="12" s="1"/>
  <c r="CD173" i="12" s="1"/>
  <c r="Q241" i="12"/>
  <c r="Y241" i="12" s="1"/>
  <c r="AL241" i="12" s="1"/>
  <c r="M241" i="12"/>
  <c r="U241" i="12" s="1"/>
  <c r="AH241" i="12" s="1"/>
  <c r="BZ173" i="12" s="1"/>
  <c r="W242" i="12"/>
  <c r="AJ242" i="12" s="1"/>
  <c r="P242" i="12"/>
  <c r="N242" i="12"/>
  <c r="V242" i="12" s="1"/>
  <c r="AI242" i="12" s="1"/>
  <c r="CA174" i="12" s="1"/>
  <c r="AQ242" i="12"/>
  <c r="S242" i="12"/>
  <c r="AA242" i="12" s="1"/>
  <c r="AN242" i="12" s="1"/>
  <c r="CD174" i="12" s="1"/>
  <c r="Q242" i="12"/>
  <c r="Y242" i="12" s="1"/>
  <c r="AL242" i="12" s="1"/>
  <c r="M242" i="12"/>
  <c r="U242" i="12" s="1"/>
  <c r="AH242" i="12" s="1"/>
  <c r="BZ174" i="12" s="1"/>
  <c r="W243" i="12"/>
  <c r="AJ243" i="12" s="1"/>
  <c r="P243" i="12"/>
  <c r="N243" i="12"/>
  <c r="V243" i="12" s="1"/>
  <c r="AI243" i="12" s="1"/>
  <c r="CA175" i="12" s="1"/>
  <c r="AQ243" i="12"/>
  <c r="S243" i="12"/>
  <c r="AA243" i="12" s="1"/>
  <c r="AN243" i="12" s="1"/>
  <c r="CD175" i="12" s="1"/>
  <c r="Q243" i="12"/>
  <c r="Y243" i="12" s="1"/>
  <c r="AL243" i="12" s="1"/>
  <c r="M243" i="12"/>
  <c r="U243" i="12" s="1"/>
  <c r="AH243" i="12" s="1"/>
  <c r="BZ175" i="12" s="1"/>
  <c r="W244" i="12"/>
  <c r="AJ244" i="12" s="1"/>
  <c r="P244" i="12"/>
  <c r="N244" i="12"/>
  <c r="V244" i="12" s="1"/>
  <c r="AI244" i="12" s="1"/>
  <c r="CA189" i="12" s="1"/>
  <c r="AQ244" i="12"/>
  <c r="S244" i="12"/>
  <c r="AA244" i="12" s="1"/>
  <c r="AN244" i="12" s="1"/>
  <c r="CD189" i="12" s="1"/>
  <c r="Q244" i="12"/>
  <c r="Y244" i="12" s="1"/>
  <c r="AL244" i="12" s="1"/>
  <c r="M244" i="12"/>
  <c r="U244" i="12" s="1"/>
  <c r="AH244" i="12" s="1"/>
  <c r="BZ189" i="12" s="1"/>
  <c r="W245" i="12"/>
  <c r="AJ245" i="12" s="1"/>
  <c r="P245" i="12"/>
  <c r="N245" i="12"/>
  <c r="V245" i="12" s="1"/>
  <c r="AI245" i="12" s="1"/>
  <c r="CA176" i="12" s="1"/>
  <c r="AQ245" i="12"/>
  <c r="S245" i="12"/>
  <c r="AA245" i="12" s="1"/>
  <c r="AN245" i="12" s="1"/>
  <c r="CD176" i="12" s="1"/>
  <c r="Q245" i="12"/>
  <c r="Y245" i="12" s="1"/>
  <c r="AL245" i="12" s="1"/>
  <c r="M245" i="12"/>
  <c r="U245" i="12" s="1"/>
  <c r="AH245" i="12" s="1"/>
  <c r="BZ176" i="12" s="1"/>
  <c r="W246" i="12"/>
  <c r="AJ246" i="12" s="1"/>
  <c r="P246" i="12"/>
  <c r="N246" i="12"/>
  <c r="V246" i="12" s="1"/>
  <c r="AI246" i="12" s="1"/>
  <c r="CA177" i="12" s="1"/>
  <c r="AQ246" i="12"/>
  <c r="S246" i="12"/>
  <c r="AA246" i="12" s="1"/>
  <c r="AN246" i="12" s="1"/>
  <c r="CD177" i="12" s="1"/>
  <c r="Q246" i="12"/>
  <c r="Y246" i="12" s="1"/>
  <c r="AL246" i="12" s="1"/>
  <c r="M246" i="12"/>
  <c r="U246" i="12" s="1"/>
  <c r="AH246" i="12" s="1"/>
  <c r="BZ177" i="12" s="1"/>
  <c r="W247" i="12"/>
  <c r="AJ247" i="12" s="1"/>
  <c r="P247" i="12"/>
  <c r="N247" i="12"/>
  <c r="V247" i="12" s="1"/>
  <c r="AI247" i="12" s="1"/>
  <c r="CA178" i="12" s="1"/>
  <c r="AQ247" i="12"/>
  <c r="S247" i="12"/>
  <c r="AA247" i="12" s="1"/>
  <c r="AN247" i="12" s="1"/>
  <c r="CD178" i="12" s="1"/>
  <c r="Q247" i="12"/>
  <c r="Y247" i="12" s="1"/>
  <c r="AL247" i="12" s="1"/>
  <c r="M247" i="12"/>
  <c r="U247" i="12" s="1"/>
  <c r="AH247" i="12" s="1"/>
  <c r="BZ178" i="12" s="1"/>
  <c r="W248" i="12"/>
  <c r="AJ248" i="12" s="1"/>
  <c r="P248" i="12"/>
  <c r="N248" i="12"/>
  <c r="V248" i="12" s="1"/>
  <c r="AI248" i="12" s="1"/>
  <c r="AQ248" i="12"/>
  <c r="S248" i="12"/>
  <c r="AA248" i="12" s="1"/>
  <c r="AN248" i="12" s="1"/>
  <c r="Q248" i="12"/>
  <c r="Y248" i="12" s="1"/>
  <c r="AL248" i="12" s="1"/>
  <c r="M248" i="12"/>
  <c r="U248" i="12" s="1"/>
  <c r="AH248" i="12" s="1"/>
  <c r="W249" i="12"/>
  <c r="AJ249" i="12" s="1"/>
  <c r="P249" i="12"/>
  <c r="N249" i="12"/>
  <c r="V249" i="12" s="1"/>
  <c r="AI249" i="12" s="1"/>
  <c r="AQ249" i="12"/>
  <c r="S249" i="12"/>
  <c r="AA249" i="12" s="1"/>
  <c r="AN249" i="12" s="1"/>
  <c r="Q249" i="12"/>
  <c r="Y249" i="12" s="1"/>
  <c r="AL249" i="12" s="1"/>
  <c r="M249" i="12"/>
  <c r="U249" i="12" s="1"/>
  <c r="AH249" i="12" s="1"/>
  <c r="W250" i="12"/>
  <c r="AJ250" i="12" s="1"/>
  <c r="P250" i="12"/>
  <c r="N250" i="12"/>
  <c r="V250" i="12" s="1"/>
  <c r="AI250" i="12" s="1"/>
  <c r="CA139" i="12" s="1"/>
  <c r="AQ250" i="12"/>
  <c r="S250" i="12"/>
  <c r="AA250" i="12" s="1"/>
  <c r="AN250" i="12" s="1"/>
  <c r="CD139" i="12" s="1"/>
  <c r="Q250" i="12"/>
  <c r="Y250" i="12" s="1"/>
  <c r="AL250" i="12" s="1"/>
  <c r="M250" i="12"/>
  <c r="U250" i="12" s="1"/>
  <c r="AH250" i="12" s="1"/>
  <c r="BZ139" i="12" s="1"/>
  <c r="W251" i="12"/>
  <c r="AJ251" i="12" s="1"/>
  <c r="P251" i="12"/>
  <c r="N251" i="12"/>
  <c r="V251" i="12" s="1"/>
  <c r="AI251" i="12" s="1"/>
  <c r="CA140" i="12" s="1"/>
  <c r="AQ251" i="12"/>
  <c r="S251" i="12"/>
  <c r="AA251" i="12" s="1"/>
  <c r="AN251" i="12" s="1"/>
  <c r="CD140" i="12" s="1"/>
  <c r="Q251" i="12"/>
  <c r="Y251" i="12" s="1"/>
  <c r="AL251" i="12" s="1"/>
  <c r="M251" i="12"/>
  <c r="U251" i="12" s="1"/>
  <c r="AH251" i="12" s="1"/>
  <c r="BZ140" i="12" s="1"/>
  <c r="W252" i="12"/>
  <c r="AJ252" i="12" s="1"/>
  <c r="P252" i="12"/>
  <c r="N252" i="12"/>
  <c r="V252" i="12" s="1"/>
  <c r="AI252" i="12" s="1"/>
  <c r="CA141" i="12" s="1"/>
  <c r="AQ252" i="12"/>
  <c r="S252" i="12"/>
  <c r="AA252" i="12" s="1"/>
  <c r="AN252" i="12" s="1"/>
  <c r="CD141" i="12" s="1"/>
  <c r="Q252" i="12"/>
  <c r="Y252" i="12" s="1"/>
  <c r="AL252" i="12" s="1"/>
  <c r="M252" i="12"/>
  <c r="U252" i="12" s="1"/>
  <c r="AH252" i="12" s="1"/>
  <c r="BZ141" i="12" s="1"/>
  <c r="W253" i="12"/>
  <c r="AJ253" i="12" s="1"/>
  <c r="P253" i="12"/>
  <c r="N253" i="12"/>
  <c r="V253" i="12" s="1"/>
  <c r="AI253" i="12" s="1"/>
  <c r="CA142" i="12" s="1"/>
  <c r="AQ253" i="12"/>
  <c r="S253" i="12"/>
  <c r="AA253" i="12" s="1"/>
  <c r="AN253" i="12" s="1"/>
  <c r="CD142" i="12" s="1"/>
  <c r="Q253" i="12"/>
  <c r="Y253" i="12" s="1"/>
  <c r="AL253" i="12" s="1"/>
  <c r="M253" i="12"/>
  <c r="U253" i="12" s="1"/>
  <c r="AH253" i="12" s="1"/>
  <c r="BZ142" i="12" s="1"/>
  <c r="W254" i="12"/>
  <c r="AJ254" i="12" s="1"/>
  <c r="P254" i="12"/>
  <c r="N254" i="12"/>
  <c r="V254" i="12" s="1"/>
  <c r="AI254" i="12" s="1"/>
  <c r="AQ254" i="12"/>
  <c r="S254" i="12"/>
  <c r="AA254" i="12" s="1"/>
  <c r="AN254" i="12" s="1"/>
  <c r="Q254" i="12"/>
  <c r="Y254" i="12" s="1"/>
  <c r="AL254" i="12" s="1"/>
  <c r="M254" i="12"/>
  <c r="U254" i="12" s="1"/>
  <c r="AH254" i="12" s="1"/>
  <c r="W255" i="12"/>
  <c r="AJ255" i="12" s="1"/>
  <c r="P255" i="12"/>
  <c r="N255" i="12"/>
  <c r="V255" i="12" s="1"/>
  <c r="AI255" i="12" s="1"/>
  <c r="CA143" i="12" s="1"/>
  <c r="AQ255" i="12"/>
  <c r="S255" i="12"/>
  <c r="AA255" i="12" s="1"/>
  <c r="AN255" i="12" s="1"/>
  <c r="CD143" i="12" s="1"/>
  <c r="Q255" i="12"/>
  <c r="Y255" i="12" s="1"/>
  <c r="AL255" i="12" s="1"/>
  <c r="M255" i="12"/>
  <c r="U255" i="12" s="1"/>
  <c r="AH255" i="12" s="1"/>
  <c r="BZ143" i="12" s="1"/>
  <c r="W256" i="12"/>
  <c r="AJ256" i="12" s="1"/>
  <c r="P256" i="12"/>
  <c r="AQ256" i="12"/>
  <c r="Q256" i="12"/>
  <c r="Y256" i="12" s="1"/>
  <c r="AL256" i="12" s="1"/>
  <c r="N256" i="12"/>
  <c r="V256" i="12" s="1"/>
  <c r="AI256" i="12" s="1"/>
  <c r="CA144" i="12" s="1"/>
  <c r="S256" i="12"/>
  <c r="AA256" i="12" s="1"/>
  <c r="AN256" i="12" s="1"/>
  <c r="CD144" i="12" s="1"/>
  <c r="M256" i="12"/>
  <c r="U256" i="12" s="1"/>
  <c r="AH256" i="12" s="1"/>
  <c r="BZ144" i="12" s="1"/>
  <c r="W257" i="12"/>
  <c r="AJ257" i="12" s="1"/>
  <c r="P257" i="12"/>
  <c r="N257" i="12"/>
  <c r="V257" i="12" s="1"/>
  <c r="AI257" i="12" s="1"/>
  <c r="CA145" i="12" s="1"/>
  <c r="AQ257" i="12"/>
  <c r="Q257" i="12"/>
  <c r="Y257" i="12" s="1"/>
  <c r="AL257" i="12" s="1"/>
  <c r="M257" i="12"/>
  <c r="U257" i="12" s="1"/>
  <c r="AH257" i="12" s="1"/>
  <c r="BZ145" i="12" s="1"/>
  <c r="S257" i="12"/>
  <c r="AA257" i="12" s="1"/>
  <c r="AN257" i="12" s="1"/>
  <c r="CD145" i="12" s="1"/>
  <c r="W258" i="12"/>
  <c r="AJ258" i="12" s="1"/>
  <c r="P258" i="12"/>
  <c r="N258" i="12"/>
  <c r="V258" i="12" s="1"/>
  <c r="AI258" i="12" s="1"/>
  <c r="AQ258" i="12"/>
  <c r="Q258" i="12"/>
  <c r="Y258" i="12" s="1"/>
  <c r="AL258" i="12" s="1"/>
  <c r="M258" i="12"/>
  <c r="U258" i="12" s="1"/>
  <c r="AH258" i="12" s="1"/>
  <c r="S258" i="12"/>
  <c r="AA258" i="12" s="1"/>
  <c r="AN258" i="12" s="1"/>
  <c r="W259" i="12"/>
  <c r="P259" i="12"/>
  <c r="N259" i="12"/>
  <c r="V259" i="12" s="1"/>
  <c r="AI259" i="12" s="1"/>
  <c r="AQ259" i="12"/>
  <c r="Q259" i="12"/>
  <c r="Y259" i="12" s="1"/>
  <c r="AL259" i="12" s="1"/>
  <c r="M259" i="12"/>
  <c r="U259" i="12" s="1"/>
  <c r="AH259" i="12" s="1"/>
  <c r="S259" i="12"/>
  <c r="AA259" i="12" s="1"/>
  <c r="AN259" i="12" s="1"/>
  <c r="W260" i="12"/>
  <c r="AJ260" i="12" s="1"/>
  <c r="P260" i="12"/>
  <c r="N260" i="12"/>
  <c r="V260" i="12" s="1"/>
  <c r="AI260" i="12" s="1"/>
  <c r="CA179" i="12" s="1"/>
  <c r="AQ260" i="12"/>
  <c r="Q260" i="12"/>
  <c r="Y260" i="12" s="1"/>
  <c r="AL260" i="12" s="1"/>
  <c r="M260" i="12"/>
  <c r="U260" i="12" s="1"/>
  <c r="AH260" i="12" s="1"/>
  <c r="BZ179" i="12" s="1"/>
  <c r="S260" i="12"/>
  <c r="AA260" i="12" s="1"/>
  <c r="AN260" i="12" s="1"/>
  <c r="CD179" i="12" s="1"/>
  <c r="W261" i="12"/>
  <c r="AJ261" i="12" s="1"/>
  <c r="P261" i="12"/>
  <c r="N261" i="12"/>
  <c r="V261" i="12" s="1"/>
  <c r="AI261" i="12" s="1"/>
  <c r="CA180" i="12" s="1"/>
  <c r="AQ261" i="12"/>
  <c r="Q261" i="12"/>
  <c r="Y261" i="12" s="1"/>
  <c r="AL261" i="12" s="1"/>
  <c r="M261" i="12"/>
  <c r="U261" i="12" s="1"/>
  <c r="AH261" i="12" s="1"/>
  <c r="BZ180" i="12" s="1"/>
  <c r="S261" i="12"/>
  <c r="AA261" i="12" s="1"/>
  <c r="AN261" i="12" s="1"/>
  <c r="CD180" i="12" s="1"/>
  <c r="W262" i="12"/>
  <c r="AJ262" i="12" s="1"/>
  <c r="P262" i="12"/>
  <c r="N262" i="12"/>
  <c r="V262" i="12" s="1"/>
  <c r="AI262" i="12" s="1"/>
  <c r="CA190" i="12" s="1"/>
  <c r="AQ262" i="12"/>
  <c r="Q262" i="12"/>
  <c r="Y262" i="12" s="1"/>
  <c r="AL262" i="12" s="1"/>
  <c r="M262" i="12"/>
  <c r="U262" i="12" s="1"/>
  <c r="AH262" i="12" s="1"/>
  <c r="BZ190" i="12" s="1"/>
  <c r="S262" i="12"/>
  <c r="AA262" i="12" s="1"/>
  <c r="AN262" i="12" s="1"/>
  <c r="CD190" i="12" s="1"/>
  <c r="W263" i="12"/>
  <c r="AJ263" i="12" s="1"/>
  <c r="P263" i="12"/>
  <c r="N263" i="12"/>
  <c r="V263" i="12" s="1"/>
  <c r="AI263" i="12" s="1"/>
  <c r="CA191" i="12" s="1"/>
  <c r="AQ263" i="12"/>
  <c r="Q263" i="12"/>
  <c r="Y263" i="12" s="1"/>
  <c r="AL263" i="12" s="1"/>
  <c r="M263" i="12"/>
  <c r="U263" i="12" s="1"/>
  <c r="AH263" i="12" s="1"/>
  <c r="BZ191" i="12" s="1"/>
  <c r="S263" i="12"/>
  <c r="AA263" i="12" s="1"/>
  <c r="AN263" i="12" s="1"/>
  <c r="CD191" i="12" s="1"/>
  <c r="W264" i="12"/>
  <c r="AJ264" i="12" s="1"/>
  <c r="P264" i="12"/>
  <c r="N264" i="12"/>
  <c r="V264" i="12" s="1"/>
  <c r="AI264" i="12" s="1"/>
  <c r="CA181" i="12" s="1"/>
  <c r="AQ264" i="12"/>
  <c r="Q264" i="12"/>
  <c r="Y264" i="12" s="1"/>
  <c r="AL264" i="12" s="1"/>
  <c r="M264" i="12"/>
  <c r="U264" i="12" s="1"/>
  <c r="AH264" i="12" s="1"/>
  <c r="BZ181" i="12" s="1"/>
  <c r="S264" i="12"/>
  <c r="AA264" i="12" s="1"/>
  <c r="AN264" i="12" s="1"/>
  <c r="CD181" i="12" s="1"/>
  <c r="W265" i="12"/>
  <c r="AJ265" i="12" s="1"/>
  <c r="P265" i="12"/>
  <c r="N265" i="12"/>
  <c r="V265" i="12" s="1"/>
  <c r="AI265" i="12" s="1"/>
  <c r="CA182" i="12" s="1"/>
  <c r="AQ265" i="12"/>
  <c r="Q265" i="12"/>
  <c r="Y265" i="12" s="1"/>
  <c r="AL265" i="12" s="1"/>
  <c r="M265" i="12"/>
  <c r="U265" i="12" s="1"/>
  <c r="AH265" i="12" s="1"/>
  <c r="BZ182" i="12" s="1"/>
  <c r="S265" i="12"/>
  <c r="AA265" i="12" s="1"/>
  <c r="AN265" i="12" s="1"/>
  <c r="CD182" i="12" s="1"/>
  <c r="W266" i="12"/>
  <c r="AJ266" i="12" s="1"/>
  <c r="P266" i="12"/>
  <c r="N266" i="12"/>
  <c r="V266" i="12" s="1"/>
  <c r="AI266" i="12" s="1"/>
  <c r="AQ266" i="12"/>
  <c r="Q266" i="12"/>
  <c r="Y266" i="12" s="1"/>
  <c r="AL266" i="12" s="1"/>
  <c r="M266" i="12"/>
  <c r="U266" i="12" s="1"/>
  <c r="AH266" i="12" s="1"/>
  <c r="S266" i="12"/>
  <c r="AA266" i="12" s="1"/>
  <c r="AN266" i="12" s="1"/>
  <c r="W267" i="12"/>
  <c r="AJ267" i="12" s="1"/>
  <c r="P267" i="12"/>
  <c r="N267" i="12"/>
  <c r="V267" i="12" s="1"/>
  <c r="AI267" i="12" s="1"/>
  <c r="CA193" i="12" s="1"/>
  <c r="AQ267" i="12"/>
  <c r="Q267" i="12"/>
  <c r="Y267" i="12" s="1"/>
  <c r="AL267" i="12" s="1"/>
  <c r="M267" i="12"/>
  <c r="U267" i="12" s="1"/>
  <c r="AH267" i="12" s="1"/>
  <c r="BZ193" i="12" s="1"/>
  <c r="S267" i="12"/>
  <c r="AA267" i="12" s="1"/>
  <c r="AN267" i="12" s="1"/>
  <c r="CD193" i="12" s="1"/>
  <c r="AQ268" i="12"/>
  <c r="W268" i="12"/>
  <c r="AJ268" i="12" s="1"/>
  <c r="P268" i="12"/>
  <c r="N268" i="12"/>
  <c r="V268" i="12" s="1"/>
  <c r="AI268" i="12" s="1"/>
  <c r="CA194" i="12" s="1"/>
  <c r="Q268" i="12"/>
  <c r="Y268" i="12" s="1"/>
  <c r="AL268" i="12" s="1"/>
  <c r="M268" i="12"/>
  <c r="U268" i="12" s="1"/>
  <c r="AH268" i="12" s="1"/>
  <c r="BZ194" i="12" s="1"/>
  <c r="S268" i="12"/>
  <c r="AA268" i="12" s="1"/>
  <c r="AN268" i="12" s="1"/>
  <c r="CD194" i="12" s="1"/>
  <c r="M199" i="12"/>
  <c r="U199" i="12" s="1"/>
  <c r="AH199" i="12" s="1"/>
  <c r="BZ163" i="12" s="1"/>
  <c r="Q199" i="12"/>
  <c r="Y199" i="12" s="1"/>
  <c r="AL199" i="12" s="1"/>
  <c r="M200" i="12"/>
  <c r="U200" i="12" s="1"/>
  <c r="AH200" i="12" s="1"/>
  <c r="BZ164" i="12" s="1"/>
  <c r="Q200" i="12"/>
  <c r="Y200" i="12" s="1"/>
  <c r="AL200" i="12" s="1"/>
  <c r="M203" i="12"/>
  <c r="U203" i="12" s="1"/>
  <c r="AH203" i="12" s="1"/>
  <c r="BZ124" i="12" s="1"/>
  <c r="Q203" i="12"/>
  <c r="Y203" i="12" s="1"/>
  <c r="AL203" i="12" s="1"/>
  <c r="M204" i="12"/>
  <c r="U204" i="12" s="1"/>
  <c r="AH204" i="12" s="1"/>
  <c r="BZ125" i="12" s="1"/>
  <c r="Q204" i="12"/>
  <c r="Y204" i="12" s="1"/>
  <c r="AL204" i="12" s="1"/>
  <c r="S206" i="12"/>
  <c r="AA206" i="12" s="1"/>
  <c r="AN206" i="12" s="1"/>
  <c r="CD127" i="12" s="1"/>
  <c r="S207" i="12"/>
  <c r="AA207" i="12" s="1"/>
  <c r="AN207" i="12" s="1"/>
  <c r="CD128" i="12" s="1"/>
  <c r="S208" i="12"/>
  <c r="AA208" i="12" s="1"/>
  <c r="AN208" i="12" s="1"/>
  <c r="CD129" i="12" s="1"/>
  <c r="S209" i="12"/>
  <c r="AA209" i="12" s="1"/>
  <c r="AN209" i="12" s="1"/>
  <c r="CD130" i="12" s="1"/>
  <c r="N217" i="12"/>
  <c r="V217" i="12" s="1"/>
  <c r="AI217" i="12" s="1"/>
  <c r="CA169" i="12" s="1"/>
  <c r="W217" i="12"/>
  <c r="AJ217" i="12" s="1"/>
  <c r="N219" i="12"/>
  <c r="V219" i="12" s="1"/>
  <c r="AI219" i="12" s="1"/>
  <c r="CA171" i="12" s="1"/>
  <c r="W219" i="12"/>
  <c r="AJ219" i="12" s="1"/>
  <c r="N221" i="12"/>
  <c r="V221" i="12" s="1"/>
  <c r="AI221" i="12" s="1"/>
  <c r="CA185" i="12" s="1"/>
  <c r="W221" i="12"/>
  <c r="AJ221" i="12" s="1"/>
  <c r="N223" i="12"/>
  <c r="V223" i="12" s="1"/>
  <c r="AI223" i="12" s="1"/>
  <c r="CA133" i="12" s="1"/>
  <c r="W223" i="12"/>
  <c r="AJ223" i="12" s="1"/>
  <c r="N225" i="12"/>
  <c r="V225" i="12" s="1"/>
  <c r="AI225" i="12" s="1"/>
  <c r="CA135" i="12" s="1"/>
  <c r="W225" i="12"/>
  <c r="AJ225" i="12" s="1"/>
  <c r="N227" i="12"/>
  <c r="V227" i="12" s="1"/>
  <c r="AI227" i="12" s="1"/>
  <c r="CA137" i="12" s="1"/>
  <c r="W227" i="12"/>
  <c r="AJ227" i="12" s="1"/>
  <c r="W199" i="12"/>
  <c r="AJ199" i="12" s="1"/>
  <c r="P199" i="12"/>
  <c r="N199" i="12"/>
  <c r="V199" i="12" s="1"/>
  <c r="AI199" i="12" s="1"/>
  <c r="CA163" i="12" s="1"/>
  <c r="W200" i="12"/>
  <c r="AJ200" i="12" s="1"/>
  <c r="P200" i="12"/>
  <c r="N200" i="12"/>
  <c r="V200" i="12" s="1"/>
  <c r="AI200" i="12" s="1"/>
  <c r="CA164" i="12" s="1"/>
  <c r="W203" i="12"/>
  <c r="AJ203" i="12" s="1"/>
  <c r="P203" i="12"/>
  <c r="N203" i="12"/>
  <c r="V203" i="12" s="1"/>
  <c r="AI203" i="12" s="1"/>
  <c r="CA124" i="12" s="1"/>
  <c r="W204" i="12"/>
  <c r="AJ204" i="12" s="1"/>
  <c r="P204" i="12"/>
  <c r="N204" i="12"/>
  <c r="V204" i="12" s="1"/>
  <c r="AI204" i="12" s="1"/>
  <c r="CA125" i="12" s="1"/>
  <c r="S199" i="12"/>
  <c r="AA199" i="12" s="1"/>
  <c r="AN199" i="12" s="1"/>
  <c r="CD163" i="12" s="1"/>
  <c r="S200" i="12"/>
  <c r="AA200" i="12" s="1"/>
  <c r="AN200" i="12" s="1"/>
  <c r="CD164" i="12" s="1"/>
  <c r="S203" i="12"/>
  <c r="AA203" i="12" s="1"/>
  <c r="AN203" i="12" s="1"/>
  <c r="CD124" i="12" s="1"/>
  <c r="S204" i="12"/>
  <c r="AA204" i="12" s="1"/>
  <c r="AN204" i="12" s="1"/>
  <c r="CD125" i="12" s="1"/>
  <c r="M206" i="12"/>
  <c r="U206" i="12" s="1"/>
  <c r="AH206" i="12" s="1"/>
  <c r="BZ127" i="12" s="1"/>
  <c r="Q206" i="12"/>
  <c r="Y206" i="12" s="1"/>
  <c r="AL206" i="12" s="1"/>
  <c r="AQ206" i="12"/>
  <c r="M207" i="12"/>
  <c r="U207" i="12" s="1"/>
  <c r="AH207" i="12" s="1"/>
  <c r="BZ128" i="12" s="1"/>
  <c r="Q207" i="12"/>
  <c r="Y207" i="12" s="1"/>
  <c r="AL207" i="12" s="1"/>
  <c r="AQ207" i="12"/>
  <c r="M208" i="12"/>
  <c r="U208" i="12" s="1"/>
  <c r="AH208" i="12" s="1"/>
  <c r="BZ129" i="12" s="1"/>
  <c r="Q208" i="12"/>
  <c r="Y208" i="12" s="1"/>
  <c r="AL208" i="12" s="1"/>
  <c r="AQ208" i="12"/>
  <c r="M209" i="12"/>
  <c r="U209" i="12" s="1"/>
  <c r="AH209" i="12" s="1"/>
  <c r="BZ130" i="12" s="1"/>
  <c r="Q209" i="12"/>
  <c r="Y209" i="12" s="1"/>
  <c r="AL209" i="12" s="1"/>
  <c r="AQ209" i="12"/>
  <c r="O216" i="12"/>
  <c r="P217" i="12"/>
  <c r="O218" i="12"/>
  <c r="P219" i="12"/>
  <c r="O220" i="12"/>
  <c r="P221" i="12"/>
  <c r="O222" i="12"/>
  <c r="P223" i="12"/>
  <c r="O224" i="12"/>
  <c r="P225" i="12"/>
  <c r="O226" i="12"/>
  <c r="P227" i="12"/>
  <c r="AQ269" i="12"/>
  <c r="S269" i="12"/>
  <c r="AA269" i="12" s="1"/>
  <c r="AN269" i="12" s="1"/>
  <c r="CD195" i="12" s="1"/>
  <c r="Q269" i="12"/>
  <c r="Y269" i="12" s="1"/>
  <c r="AL269" i="12" s="1"/>
  <c r="M269" i="12"/>
  <c r="U269" i="12" s="1"/>
  <c r="AH269" i="12" s="1"/>
  <c r="BZ195" i="12" s="1"/>
  <c r="W269" i="12"/>
  <c r="AJ269" i="12" s="1"/>
  <c r="P269" i="12"/>
  <c r="N269" i="12"/>
  <c r="V269" i="12" s="1"/>
  <c r="AI269" i="12" s="1"/>
  <c r="CA195" i="12" s="1"/>
  <c r="AQ270" i="12"/>
  <c r="S270" i="12"/>
  <c r="AA270" i="12" s="1"/>
  <c r="AN270" i="12" s="1"/>
  <c r="CD206" i="12" s="1"/>
  <c r="Q270" i="12"/>
  <c r="Y270" i="12" s="1"/>
  <c r="AL270" i="12" s="1"/>
  <c r="M270" i="12"/>
  <c r="U270" i="12" s="1"/>
  <c r="AH270" i="12" s="1"/>
  <c r="BZ206" i="12" s="1"/>
  <c r="W270" i="12"/>
  <c r="AJ270" i="12" s="1"/>
  <c r="P270" i="12"/>
  <c r="N270" i="12"/>
  <c r="V270" i="12" s="1"/>
  <c r="AI270" i="12" s="1"/>
  <c r="CA206" i="12" s="1"/>
  <c r="AQ271" i="12"/>
  <c r="S271" i="12"/>
  <c r="AA271" i="12" s="1"/>
  <c r="AN271" i="12" s="1"/>
  <c r="CD207" i="12" s="1"/>
  <c r="Q271" i="12"/>
  <c r="Y271" i="12" s="1"/>
  <c r="AL271" i="12" s="1"/>
  <c r="M271" i="12"/>
  <c r="U271" i="12" s="1"/>
  <c r="AH271" i="12" s="1"/>
  <c r="BZ207" i="12" s="1"/>
  <c r="W271" i="12"/>
  <c r="AJ271" i="12" s="1"/>
  <c r="P271" i="12"/>
  <c r="N271" i="12"/>
  <c r="V271" i="12" s="1"/>
  <c r="AI271" i="12" s="1"/>
  <c r="CA207" i="12" s="1"/>
  <c r="AQ272" i="12"/>
  <c r="S272" i="12"/>
  <c r="AA272" i="12" s="1"/>
  <c r="AN272" i="12" s="1"/>
  <c r="CD196" i="12" s="1"/>
  <c r="Q272" i="12"/>
  <c r="Y272" i="12" s="1"/>
  <c r="AL272" i="12" s="1"/>
  <c r="M272" i="12"/>
  <c r="U272" i="12" s="1"/>
  <c r="AH272" i="12" s="1"/>
  <c r="BZ196" i="12" s="1"/>
  <c r="W272" i="12"/>
  <c r="AJ272" i="12" s="1"/>
  <c r="P272" i="12"/>
  <c r="N272" i="12"/>
  <c r="V272" i="12" s="1"/>
  <c r="AI272" i="12" s="1"/>
  <c r="CA196" i="12" s="1"/>
  <c r="AQ273" i="12"/>
  <c r="S273" i="12"/>
  <c r="AA273" i="12" s="1"/>
  <c r="AN273" i="12" s="1"/>
  <c r="CD197" i="12" s="1"/>
  <c r="Q273" i="12"/>
  <c r="Y273" i="12" s="1"/>
  <c r="AL273" i="12" s="1"/>
  <c r="M273" i="12"/>
  <c r="U273" i="12" s="1"/>
  <c r="AH273" i="12" s="1"/>
  <c r="BZ197" i="12" s="1"/>
  <c r="W273" i="12"/>
  <c r="AJ273" i="12" s="1"/>
  <c r="P273" i="12"/>
  <c r="N273" i="12"/>
  <c r="V273" i="12" s="1"/>
  <c r="AI273" i="12" s="1"/>
  <c r="CA197" i="12" s="1"/>
  <c r="AQ274" i="12"/>
  <c r="S274" i="12"/>
  <c r="AA274" i="12" s="1"/>
  <c r="AN274" i="12" s="1"/>
  <c r="CD208" i="12" s="1"/>
  <c r="Q274" i="12"/>
  <c r="Y274" i="12" s="1"/>
  <c r="AL274" i="12" s="1"/>
  <c r="M274" i="12"/>
  <c r="U274" i="12" s="1"/>
  <c r="AH274" i="12" s="1"/>
  <c r="BZ208" i="12" s="1"/>
  <c r="W274" i="12"/>
  <c r="AJ274" i="12" s="1"/>
  <c r="P274" i="12"/>
  <c r="N274" i="12"/>
  <c r="V274" i="12" s="1"/>
  <c r="AI274" i="12" s="1"/>
  <c r="CA208" i="12" s="1"/>
  <c r="AQ275" i="12"/>
  <c r="S275" i="12"/>
  <c r="AA275" i="12" s="1"/>
  <c r="AN275" i="12" s="1"/>
  <c r="Q275" i="12"/>
  <c r="Y275" i="12" s="1"/>
  <c r="AL275" i="12" s="1"/>
  <c r="M275" i="12"/>
  <c r="U275" i="12" s="1"/>
  <c r="AH275" i="12" s="1"/>
  <c r="W275" i="12"/>
  <c r="AJ275" i="12" s="1"/>
  <c r="P275" i="12"/>
  <c r="N275" i="12"/>
  <c r="V275" i="12" s="1"/>
  <c r="AI275" i="12" s="1"/>
  <c r="CJ276" i="12"/>
  <c r="CF276" i="12"/>
  <c r="CH276" i="12" s="1"/>
  <c r="X277" i="12"/>
  <c r="AK277" i="12" s="1"/>
  <c r="R277" i="12"/>
  <c r="Z277" i="12" s="1"/>
  <c r="AM277" i="12" s="1"/>
  <c r="X279" i="12"/>
  <c r="AK279" i="12" s="1"/>
  <c r="R279" i="12"/>
  <c r="Z279" i="12" s="1"/>
  <c r="AM279" i="12" s="1"/>
  <c r="X281" i="12"/>
  <c r="AK281" i="12" s="1"/>
  <c r="R281" i="12"/>
  <c r="Z281" i="12" s="1"/>
  <c r="AM281" i="12" s="1"/>
  <c r="X283" i="12"/>
  <c r="AK283" i="12" s="1"/>
  <c r="R283" i="12"/>
  <c r="Z283" i="12" s="1"/>
  <c r="AM283" i="12" s="1"/>
  <c r="X289" i="12"/>
  <c r="AK289" i="12" s="1"/>
  <c r="R289" i="12"/>
  <c r="Z289" i="12" s="1"/>
  <c r="AM289" i="12" s="1"/>
  <c r="X291" i="12"/>
  <c r="AK291" i="12" s="1"/>
  <c r="R291" i="12"/>
  <c r="Z291" i="12" s="1"/>
  <c r="AM291" i="12" s="1"/>
  <c r="AQ294" i="12"/>
  <c r="S294" i="12"/>
  <c r="AA294" i="12" s="1"/>
  <c r="AN294" i="12" s="1"/>
  <c r="Q294" i="12"/>
  <c r="Y294" i="12" s="1"/>
  <c r="AL294" i="12" s="1"/>
  <c r="M294" i="12"/>
  <c r="U294" i="12" s="1"/>
  <c r="AH294" i="12" s="1"/>
  <c r="W296" i="12"/>
  <c r="AJ296" i="12" s="1"/>
  <c r="P296" i="12"/>
  <c r="N296" i="12"/>
  <c r="V296" i="12" s="1"/>
  <c r="AI296" i="12" s="1"/>
  <c r="AQ296" i="12"/>
  <c r="S296" i="12"/>
  <c r="AA296" i="12" s="1"/>
  <c r="AN296" i="12" s="1"/>
  <c r="Q296" i="12"/>
  <c r="Y296" i="12" s="1"/>
  <c r="AL296" i="12" s="1"/>
  <c r="M296" i="12"/>
  <c r="U296" i="12" s="1"/>
  <c r="AH296" i="12" s="1"/>
  <c r="W297" i="12"/>
  <c r="AJ297" i="12" s="1"/>
  <c r="P297" i="12"/>
  <c r="N297" i="12"/>
  <c r="V297" i="12" s="1"/>
  <c r="AI297" i="12" s="1"/>
  <c r="AQ297" i="12"/>
  <c r="S297" i="12"/>
  <c r="AA297" i="12" s="1"/>
  <c r="AN297" i="12" s="1"/>
  <c r="Q297" i="12"/>
  <c r="Y297" i="12" s="1"/>
  <c r="AL297" i="12" s="1"/>
  <c r="M297" i="12"/>
  <c r="U297" i="12" s="1"/>
  <c r="AH297" i="12" s="1"/>
  <c r="W298" i="12"/>
  <c r="AJ298" i="12" s="1"/>
  <c r="P298" i="12"/>
  <c r="N298" i="12"/>
  <c r="V298" i="12" s="1"/>
  <c r="AI298" i="12" s="1"/>
  <c r="AQ298" i="12"/>
  <c r="S298" i="12"/>
  <c r="AA298" i="12" s="1"/>
  <c r="AN298" i="12" s="1"/>
  <c r="Q298" i="12"/>
  <c r="Y298" i="12" s="1"/>
  <c r="AL298" i="12" s="1"/>
  <c r="M298" i="12"/>
  <c r="U298" i="12" s="1"/>
  <c r="AH298" i="12" s="1"/>
  <c r="W299" i="12"/>
  <c r="AJ299" i="12" s="1"/>
  <c r="P299" i="12"/>
  <c r="N299" i="12"/>
  <c r="V299" i="12" s="1"/>
  <c r="AI299" i="12" s="1"/>
  <c r="AQ299" i="12"/>
  <c r="S299" i="12"/>
  <c r="AA299" i="12" s="1"/>
  <c r="AN299" i="12" s="1"/>
  <c r="Q299" i="12"/>
  <c r="Y299" i="12" s="1"/>
  <c r="AL299" i="12" s="1"/>
  <c r="M299" i="12"/>
  <c r="U299" i="12" s="1"/>
  <c r="AH299" i="12" s="1"/>
  <c r="W300" i="12"/>
  <c r="AJ300" i="12" s="1"/>
  <c r="P300" i="12"/>
  <c r="N300" i="12"/>
  <c r="V300" i="12" s="1"/>
  <c r="AI300" i="12" s="1"/>
  <c r="AQ300" i="12"/>
  <c r="S300" i="12"/>
  <c r="AA300" i="12" s="1"/>
  <c r="AN300" i="12" s="1"/>
  <c r="Q300" i="12"/>
  <c r="Y300" i="12" s="1"/>
  <c r="AL300" i="12" s="1"/>
  <c r="M300" i="12"/>
  <c r="U300" i="12" s="1"/>
  <c r="AH300" i="12" s="1"/>
  <c r="W301" i="12"/>
  <c r="AJ301" i="12" s="1"/>
  <c r="P301" i="12"/>
  <c r="N301" i="12"/>
  <c r="V301" i="12" s="1"/>
  <c r="AI301" i="12" s="1"/>
  <c r="AQ301" i="12"/>
  <c r="S301" i="12"/>
  <c r="AA301" i="12" s="1"/>
  <c r="AN301" i="12" s="1"/>
  <c r="Q301" i="12"/>
  <c r="Y301" i="12" s="1"/>
  <c r="AL301" i="12" s="1"/>
  <c r="M301" i="12"/>
  <c r="U301" i="12" s="1"/>
  <c r="AH301" i="12" s="1"/>
  <c r="W302" i="12"/>
  <c r="AJ302" i="12" s="1"/>
  <c r="P302" i="12"/>
  <c r="N302" i="12"/>
  <c r="V302" i="12" s="1"/>
  <c r="AI302" i="12" s="1"/>
  <c r="AQ302" i="12"/>
  <c r="S302" i="12"/>
  <c r="AA302" i="12" s="1"/>
  <c r="AN302" i="12" s="1"/>
  <c r="Q302" i="12"/>
  <c r="Y302" i="12" s="1"/>
  <c r="AL302" i="12" s="1"/>
  <c r="M302" i="12"/>
  <c r="U302" i="12" s="1"/>
  <c r="AH302" i="12" s="1"/>
  <c r="W303" i="12"/>
  <c r="AJ303" i="12" s="1"/>
  <c r="P303" i="12"/>
  <c r="N303" i="12"/>
  <c r="V303" i="12" s="1"/>
  <c r="AI303" i="12" s="1"/>
  <c r="AQ303" i="12"/>
  <c r="S303" i="12"/>
  <c r="AA303" i="12" s="1"/>
  <c r="AN303" i="12" s="1"/>
  <c r="Q303" i="12"/>
  <c r="Y303" i="12" s="1"/>
  <c r="AL303" i="12" s="1"/>
  <c r="M303" i="12"/>
  <c r="U303" i="12" s="1"/>
  <c r="AH303" i="12" s="1"/>
  <c r="W304" i="12"/>
  <c r="AJ304" i="12" s="1"/>
  <c r="P304" i="12"/>
  <c r="N304" i="12"/>
  <c r="V304" i="12" s="1"/>
  <c r="AI304" i="12" s="1"/>
  <c r="AQ304" i="12"/>
  <c r="S304" i="12"/>
  <c r="AA304" i="12" s="1"/>
  <c r="AN304" i="12" s="1"/>
  <c r="Q304" i="12"/>
  <c r="Y304" i="12" s="1"/>
  <c r="AL304" i="12" s="1"/>
  <c r="M304" i="12"/>
  <c r="U304" i="12" s="1"/>
  <c r="AH304" i="12" s="1"/>
  <c r="W305" i="12"/>
  <c r="AJ305" i="12" s="1"/>
  <c r="P305" i="12"/>
  <c r="N305" i="12"/>
  <c r="V305" i="12" s="1"/>
  <c r="AI305" i="12" s="1"/>
  <c r="AQ305" i="12"/>
  <c r="S305" i="12"/>
  <c r="AA305" i="12" s="1"/>
  <c r="AN305" i="12" s="1"/>
  <c r="Q305" i="12"/>
  <c r="Y305" i="12" s="1"/>
  <c r="AL305" i="12" s="1"/>
  <c r="M305" i="12"/>
  <c r="U305" i="12" s="1"/>
  <c r="AH305" i="12" s="1"/>
  <c r="X307" i="12"/>
  <c r="AK307" i="12" s="1"/>
  <c r="R307" i="12"/>
  <c r="Z307" i="12" s="1"/>
  <c r="AM307" i="12" s="1"/>
  <c r="X309" i="12"/>
  <c r="AK309" i="12" s="1"/>
  <c r="R309" i="12"/>
  <c r="Z309" i="12" s="1"/>
  <c r="AM309" i="12" s="1"/>
  <c r="X311" i="12"/>
  <c r="AK311" i="12" s="1"/>
  <c r="R311" i="12"/>
  <c r="Z311" i="12" s="1"/>
  <c r="AM311" i="12" s="1"/>
  <c r="N276" i="12"/>
  <c r="V276" i="12" s="1"/>
  <c r="AI276" i="12" s="1"/>
  <c r="O278" i="12"/>
  <c r="O280" i="12"/>
  <c r="O282" i="12"/>
  <c r="O284" i="12"/>
  <c r="O286" i="12"/>
  <c r="O288" i="12"/>
  <c r="O290" i="12"/>
  <c r="O292" i="12"/>
  <c r="N294" i="12"/>
  <c r="V294" i="12" s="1"/>
  <c r="AI294" i="12" s="1"/>
  <c r="W294" i="12"/>
  <c r="AJ294" i="12" s="1"/>
  <c r="AQ276" i="12"/>
  <c r="S276" i="12"/>
  <c r="AA276" i="12" s="1"/>
  <c r="AN276" i="12" s="1"/>
  <c r="Q276" i="12"/>
  <c r="Y276" i="12" s="1"/>
  <c r="AL276" i="12" s="1"/>
  <c r="AQ277" i="12"/>
  <c r="S277" i="12"/>
  <c r="AA277" i="12" s="1"/>
  <c r="AN277" i="12" s="1"/>
  <c r="Q277" i="12"/>
  <c r="Y277" i="12" s="1"/>
  <c r="AL277" i="12" s="1"/>
  <c r="M277" i="12"/>
  <c r="U277" i="12" s="1"/>
  <c r="AH277" i="12" s="1"/>
  <c r="AQ279" i="12"/>
  <c r="S279" i="12"/>
  <c r="AA279" i="12" s="1"/>
  <c r="AN279" i="12" s="1"/>
  <c r="Q279" i="12"/>
  <c r="Y279" i="12" s="1"/>
  <c r="AL279" i="12" s="1"/>
  <c r="M279" i="12"/>
  <c r="U279" i="12" s="1"/>
  <c r="AH279" i="12" s="1"/>
  <c r="AQ281" i="12"/>
  <c r="S281" i="12"/>
  <c r="AA281" i="12" s="1"/>
  <c r="AN281" i="12" s="1"/>
  <c r="Q281" i="12"/>
  <c r="Y281" i="12" s="1"/>
  <c r="AL281" i="12" s="1"/>
  <c r="M281" i="12"/>
  <c r="U281" i="12" s="1"/>
  <c r="AH281" i="12" s="1"/>
  <c r="AQ283" i="12"/>
  <c r="S283" i="12"/>
  <c r="AA283" i="12" s="1"/>
  <c r="AN283" i="12" s="1"/>
  <c r="Q283" i="12"/>
  <c r="Y283" i="12" s="1"/>
  <c r="AL283" i="12" s="1"/>
  <c r="M283" i="12"/>
  <c r="U283" i="12" s="1"/>
  <c r="AH283" i="12" s="1"/>
  <c r="AQ285" i="12"/>
  <c r="S285" i="12"/>
  <c r="AA285" i="12" s="1"/>
  <c r="AN285" i="12" s="1"/>
  <c r="CD199" i="12" s="1"/>
  <c r="Q285" i="12"/>
  <c r="Y285" i="12" s="1"/>
  <c r="AL285" i="12" s="1"/>
  <c r="M285" i="12"/>
  <c r="U285" i="12" s="1"/>
  <c r="AH285" i="12" s="1"/>
  <c r="BZ199" i="12" s="1"/>
  <c r="AQ287" i="12"/>
  <c r="S287" i="12"/>
  <c r="AA287" i="12" s="1"/>
  <c r="AN287" i="12" s="1"/>
  <c r="CD201" i="12" s="1"/>
  <c r="Q287" i="12"/>
  <c r="Y287" i="12" s="1"/>
  <c r="AL287" i="12" s="1"/>
  <c r="M287" i="12"/>
  <c r="U287" i="12" s="1"/>
  <c r="AH287" i="12" s="1"/>
  <c r="BZ201" i="12" s="1"/>
  <c r="AQ289" i="12"/>
  <c r="S289" i="12"/>
  <c r="AA289" i="12" s="1"/>
  <c r="AN289" i="12" s="1"/>
  <c r="CD203" i="12" s="1"/>
  <c r="Q289" i="12"/>
  <c r="Y289" i="12" s="1"/>
  <c r="AL289" i="12" s="1"/>
  <c r="M289" i="12"/>
  <c r="U289" i="12" s="1"/>
  <c r="AH289" i="12" s="1"/>
  <c r="BZ203" i="12" s="1"/>
  <c r="AQ291" i="12"/>
  <c r="S291" i="12"/>
  <c r="AA291" i="12" s="1"/>
  <c r="AN291" i="12" s="1"/>
  <c r="CD205" i="12" s="1"/>
  <c r="Q291" i="12"/>
  <c r="Y291" i="12" s="1"/>
  <c r="AL291" i="12" s="1"/>
  <c r="M291" i="12"/>
  <c r="U291" i="12" s="1"/>
  <c r="AH291" i="12" s="1"/>
  <c r="BZ205" i="12" s="1"/>
  <c r="M276" i="12"/>
  <c r="U276" i="12" s="1"/>
  <c r="AH276" i="12" s="1"/>
  <c r="P276" i="12"/>
  <c r="N277" i="12"/>
  <c r="V277" i="12" s="1"/>
  <c r="AI277" i="12" s="1"/>
  <c r="W277" i="12"/>
  <c r="AJ277" i="12" s="1"/>
  <c r="N279" i="12"/>
  <c r="V279" i="12" s="1"/>
  <c r="AI279" i="12" s="1"/>
  <c r="W279" i="12"/>
  <c r="AJ279" i="12" s="1"/>
  <c r="N281" i="12"/>
  <c r="V281" i="12" s="1"/>
  <c r="AI281" i="12" s="1"/>
  <c r="W281" i="12"/>
  <c r="AJ281" i="12" s="1"/>
  <c r="N283" i="12"/>
  <c r="V283" i="12" s="1"/>
  <c r="AI283" i="12" s="1"/>
  <c r="W283" i="12"/>
  <c r="AJ283" i="12" s="1"/>
  <c r="N285" i="12"/>
  <c r="V285" i="12" s="1"/>
  <c r="AI285" i="12" s="1"/>
  <c r="CA199" i="12" s="1"/>
  <c r="W285" i="12"/>
  <c r="AJ285" i="12" s="1"/>
  <c r="N287" i="12"/>
  <c r="V287" i="12" s="1"/>
  <c r="AI287" i="12" s="1"/>
  <c r="CA201" i="12" s="1"/>
  <c r="W287" i="12"/>
  <c r="AJ287" i="12" s="1"/>
  <c r="N289" i="12"/>
  <c r="V289" i="12" s="1"/>
  <c r="AI289" i="12" s="1"/>
  <c r="CA203" i="12" s="1"/>
  <c r="W289" i="12"/>
  <c r="AJ289" i="12" s="1"/>
  <c r="N291" i="12"/>
  <c r="V291" i="12" s="1"/>
  <c r="AI291" i="12" s="1"/>
  <c r="CA205" i="12" s="1"/>
  <c r="W291" i="12"/>
  <c r="AJ291" i="12" s="1"/>
  <c r="O293" i="12"/>
  <c r="P294" i="12"/>
  <c r="O295" i="12"/>
  <c r="W314" i="12"/>
  <c r="AJ314" i="12" s="1"/>
  <c r="P314" i="12"/>
  <c r="N314" i="12"/>
  <c r="V314" i="12" s="1"/>
  <c r="AI314" i="12" s="1"/>
  <c r="CA210" i="12" s="1"/>
  <c r="AQ314" i="12"/>
  <c r="S314" i="12"/>
  <c r="AA314" i="12" s="1"/>
  <c r="AN314" i="12" s="1"/>
  <c r="CD210" i="12" s="1"/>
  <c r="Q314" i="12"/>
  <c r="Y314" i="12" s="1"/>
  <c r="AL314" i="12" s="1"/>
  <c r="M314" i="12"/>
  <c r="U314" i="12" s="1"/>
  <c r="AH314" i="12" s="1"/>
  <c r="BZ210" i="12" s="1"/>
  <c r="W315" i="12"/>
  <c r="AJ315" i="12" s="1"/>
  <c r="P315" i="12"/>
  <c r="N315" i="12"/>
  <c r="V315" i="12" s="1"/>
  <c r="AI315" i="12" s="1"/>
  <c r="CA211" i="12" s="1"/>
  <c r="AQ315" i="12"/>
  <c r="S315" i="12"/>
  <c r="AA315" i="12" s="1"/>
  <c r="AN315" i="12" s="1"/>
  <c r="CD211" i="12" s="1"/>
  <c r="Q315" i="12"/>
  <c r="Y315" i="12" s="1"/>
  <c r="AL315" i="12" s="1"/>
  <c r="M315" i="12"/>
  <c r="U315" i="12" s="1"/>
  <c r="AH315" i="12" s="1"/>
  <c r="BZ211" i="12" s="1"/>
  <c r="W316" i="12"/>
  <c r="AJ316" i="12" s="1"/>
  <c r="P316" i="12"/>
  <c r="N316" i="12"/>
  <c r="V316" i="12" s="1"/>
  <c r="AI316" i="12" s="1"/>
  <c r="CA212" i="12" s="1"/>
  <c r="AQ316" i="12"/>
  <c r="S316" i="12"/>
  <c r="AA316" i="12" s="1"/>
  <c r="AN316" i="12" s="1"/>
  <c r="CD212" i="12" s="1"/>
  <c r="Q316" i="12"/>
  <c r="Y316" i="12" s="1"/>
  <c r="AL316" i="12" s="1"/>
  <c r="M316" i="12"/>
  <c r="U316" i="12" s="1"/>
  <c r="AH316" i="12" s="1"/>
  <c r="BZ212" i="12" s="1"/>
  <c r="W317" i="12"/>
  <c r="AJ317" i="12" s="1"/>
  <c r="P317" i="12"/>
  <c r="N317" i="12"/>
  <c r="V317" i="12" s="1"/>
  <c r="AI317" i="12" s="1"/>
  <c r="CA213" i="12" s="1"/>
  <c r="AQ317" i="12"/>
  <c r="S317" i="12"/>
  <c r="AA317" i="12" s="1"/>
  <c r="AN317" i="12" s="1"/>
  <c r="CD213" i="12" s="1"/>
  <c r="Q317" i="12"/>
  <c r="Y317" i="12" s="1"/>
  <c r="AL317" i="12" s="1"/>
  <c r="M317" i="12"/>
  <c r="U317" i="12" s="1"/>
  <c r="AH317" i="12" s="1"/>
  <c r="BZ213" i="12" s="1"/>
  <c r="W318" i="12"/>
  <c r="AJ318" i="12" s="1"/>
  <c r="P318" i="12"/>
  <c r="N318" i="12"/>
  <c r="V318" i="12" s="1"/>
  <c r="AI318" i="12" s="1"/>
  <c r="CA214" i="12" s="1"/>
  <c r="AQ318" i="12"/>
  <c r="S318" i="12"/>
  <c r="AA318" i="12" s="1"/>
  <c r="AN318" i="12" s="1"/>
  <c r="CD214" i="12" s="1"/>
  <c r="Q318" i="12"/>
  <c r="Y318" i="12" s="1"/>
  <c r="AL318" i="12" s="1"/>
  <c r="M318" i="12"/>
  <c r="U318" i="12" s="1"/>
  <c r="AH318" i="12" s="1"/>
  <c r="BZ214" i="12" s="1"/>
  <c r="O306" i="12"/>
  <c r="O308" i="12"/>
  <c r="O310" i="12"/>
  <c r="O312" i="12"/>
  <c r="AQ307" i="12"/>
  <c r="S307" i="12"/>
  <c r="AA307" i="12" s="1"/>
  <c r="AN307" i="12" s="1"/>
  <c r="Q307" i="12"/>
  <c r="Y307" i="12" s="1"/>
  <c r="AL307" i="12" s="1"/>
  <c r="M307" i="12"/>
  <c r="U307" i="12" s="1"/>
  <c r="AH307" i="12" s="1"/>
  <c r="AQ309" i="12"/>
  <c r="S309" i="12"/>
  <c r="AA309" i="12" s="1"/>
  <c r="AN309" i="12" s="1"/>
  <c r="Q309" i="12"/>
  <c r="Y309" i="12" s="1"/>
  <c r="AL309" i="12" s="1"/>
  <c r="M309" i="12"/>
  <c r="U309" i="12" s="1"/>
  <c r="AH309" i="12" s="1"/>
  <c r="AQ311" i="12"/>
  <c r="S311" i="12"/>
  <c r="AA311" i="12" s="1"/>
  <c r="AN311" i="12" s="1"/>
  <c r="Q311" i="12"/>
  <c r="Y311" i="12" s="1"/>
  <c r="AL311" i="12" s="1"/>
  <c r="M311" i="12"/>
  <c r="U311" i="12" s="1"/>
  <c r="AH311" i="12" s="1"/>
  <c r="N307" i="12"/>
  <c r="V307" i="12" s="1"/>
  <c r="AI307" i="12" s="1"/>
  <c r="W307" i="12"/>
  <c r="AJ307" i="12" s="1"/>
  <c r="N309" i="12"/>
  <c r="V309" i="12" s="1"/>
  <c r="AI309" i="12" s="1"/>
  <c r="W309" i="12"/>
  <c r="AJ309" i="12" s="1"/>
  <c r="N311" i="12"/>
  <c r="V311" i="12" s="1"/>
  <c r="AI311" i="12" s="1"/>
  <c r="W311" i="12"/>
  <c r="AJ311" i="12" s="1"/>
  <c r="O313" i="12"/>
  <c r="Y21" i="11"/>
  <c r="Z21" i="11" s="1"/>
  <c r="O60" i="11"/>
  <c r="P60" i="11" s="1"/>
  <c r="O68" i="11"/>
  <c r="O69" i="11"/>
  <c r="BT69" i="11" s="1"/>
  <c r="O70" i="11"/>
  <c r="O72" i="11"/>
  <c r="O76" i="11"/>
  <c r="O80" i="11"/>
  <c r="O82" i="11"/>
  <c r="O84" i="11"/>
  <c r="O87" i="11"/>
  <c r="O89" i="11"/>
  <c r="BT89" i="11" s="1"/>
  <c r="O92" i="11"/>
  <c r="O94" i="11"/>
  <c r="O97" i="11"/>
  <c r="O98" i="11"/>
  <c r="O110" i="11"/>
  <c r="O112" i="11"/>
  <c r="O114" i="11"/>
  <c r="O116" i="11"/>
  <c r="O118" i="11"/>
  <c r="O120" i="11"/>
  <c r="O134" i="11"/>
  <c r="O137" i="11"/>
  <c r="O146" i="11"/>
  <c r="CB102" i="11" s="1"/>
  <c r="O148" i="11"/>
  <c r="O150" i="11"/>
  <c r="CB75" i="11" s="1"/>
  <c r="O152" i="11"/>
  <c r="CB77" i="11" s="1"/>
  <c r="O155" i="11"/>
  <c r="O157" i="11"/>
  <c r="O159" i="11"/>
  <c r="O164" i="11"/>
  <c r="CB80" i="11" s="1"/>
  <c r="O166" i="11"/>
  <c r="CB82" i="11" s="1"/>
  <c r="O168" i="11"/>
  <c r="CB84" i="11" s="1"/>
  <c r="O170" i="11"/>
  <c r="O182" i="11"/>
  <c r="CB130" i="11" s="1"/>
  <c r="O186" i="11"/>
  <c r="CB134" i="11" s="1"/>
  <c r="O190" i="11"/>
  <c r="CB110" i="11" s="1"/>
  <c r="O192" i="11"/>
  <c r="CB112" i="11" s="1"/>
  <c r="O194" i="11"/>
  <c r="CB114" i="11" s="1"/>
  <c r="O196" i="11"/>
  <c r="O198" i="11"/>
  <c r="O200" i="11"/>
  <c r="O202" i="11"/>
  <c r="O204" i="11"/>
  <c r="O206" i="11"/>
  <c r="CB116" i="11" s="1"/>
  <c r="O208" i="11"/>
  <c r="CB118" i="11" s="1"/>
  <c r="O213" i="11"/>
  <c r="O215" i="11"/>
  <c r="O217" i="11"/>
  <c r="O219" i="11"/>
  <c r="O221" i="11"/>
  <c r="O223" i="11"/>
  <c r="O297" i="11"/>
  <c r="O86" i="11"/>
  <c r="O88" i="11"/>
  <c r="O90" i="11"/>
  <c r="O91" i="11"/>
  <c r="BT91" i="11" s="1"/>
  <c r="O93" i="11"/>
  <c r="O95" i="11"/>
  <c r="Q95" i="11" s="1"/>
  <c r="Y95" i="11" s="1"/>
  <c r="AL95" i="11" s="1"/>
  <c r="O96" i="11"/>
  <c r="O99" i="11"/>
  <c r="BT99" i="11" s="1"/>
  <c r="O103" i="11"/>
  <c r="O107" i="11"/>
  <c r="BT107" i="11" s="1"/>
  <c r="O122" i="11"/>
  <c r="O124" i="11"/>
  <c r="O126" i="11"/>
  <c r="BU51" i="11" s="1"/>
  <c r="O128" i="11"/>
  <c r="CB71" i="11" s="1"/>
  <c r="O131" i="11"/>
  <c r="CB74" i="11" s="1"/>
  <c r="O133" i="11"/>
  <c r="O151" i="11"/>
  <c r="CB76" i="11" s="1"/>
  <c r="O162" i="11"/>
  <c r="O171" i="11"/>
  <c r="BU52" i="11" s="1"/>
  <c r="O173" i="11"/>
  <c r="CB104" i="11" s="1"/>
  <c r="O177" i="11"/>
  <c r="CB108" i="11" s="1"/>
  <c r="O178" i="11"/>
  <c r="CB109" i="11" s="1"/>
  <c r="O184" i="11"/>
  <c r="CB132" i="11" s="1"/>
  <c r="O188" i="11"/>
  <c r="BU55" i="11" s="1"/>
  <c r="O233" i="11"/>
  <c r="CB124" i="11" s="1"/>
  <c r="O235" i="11"/>
  <c r="CB154" i="11" s="1"/>
  <c r="O237" i="11"/>
  <c r="CB126" i="11" s="1"/>
  <c r="O239" i="11"/>
  <c r="O241" i="11"/>
  <c r="O243" i="11"/>
  <c r="O245" i="11"/>
  <c r="O247" i="11"/>
  <c r="BU59" i="11" s="1"/>
  <c r="O249" i="11"/>
  <c r="CB159" i="11" s="1"/>
  <c r="O251" i="11"/>
  <c r="CB171" i="11" s="1"/>
  <c r="O253" i="11"/>
  <c r="CB161" i="11" s="1"/>
  <c r="O255" i="11"/>
  <c r="BU62" i="11" s="1"/>
  <c r="O257" i="11"/>
  <c r="O259" i="11"/>
  <c r="O261" i="11"/>
  <c r="O263" i="11"/>
  <c r="O265" i="11"/>
  <c r="O267" i="11"/>
  <c r="CB164" i="11" s="1"/>
  <c r="O269" i="11"/>
  <c r="CB166" i="11" s="1"/>
  <c r="O271" i="11"/>
  <c r="CB168" i="11" s="1"/>
  <c r="O273" i="11"/>
  <c r="O275" i="11"/>
  <c r="O277" i="11"/>
  <c r="O279" i="11"/>
  <c r="O281" i="11"/>
  <c r="O283" i="11"/>
  <c r="O285" i="11"/>
  <c r="O287" i="11"/>
  <c r="O289" i="11"/>
  <c r="O291" i="11"/>
  <c r="O293" i="11"/>
  <c r="CB172" i="11" s="1"/>
  <c r="O295" i="11"/>
  <c r="CB174" i="11" s="1"/>
  <c r="Y16" i="11"/>
  <c r="Z16" i="11" s="1"/>
  <c r="Y28" i="11"/>
  <c r="Z28" i="11" s="1"/>
  <c r="O52" i="11"/>
  <c r="O54" i="11"/>
  <c r="N54" i="11" s="1"/>
  <c r="V54" i="11" s="1"/>
  <c r="AI54" i="11" s="1"/>
  <c r="O55" i="11"/>
  <c r="O57" i="11"/>
  <c r="W57" i="11" s="1"/>
  <c r="AJ57" i="11" s="1"/>
  <c r="O61" i="11"/>
  <c r="O66" i="11"/>
  <c r="P66" i="11" s="1"/>
  <c r="O67" i="11"/>
  <c r="O74" i="11"/>
  <c r="W74" i="11" s="1"/>
  <c r="AJ74" i="11" s="1"/>
  <c r="O224" i="11"/>
  <c r="CB136" i="11" s="1"/>
  <c r="CB151" i="11"/>
  <c r="CB157" i="11"/>
  <c r="CB176" i="11"/>
  <c r="O174" i="11"/>
  <c r="CB105" i="11" s="1"/>
  <c r="O181" i="11"/>
  <c r="CB147" i="11" s="1"/>
  <c r="O185" i="11"/>
  <c r="CB133" i="11" s="1"/>
  <c r="O189" i="11"/>
  <c r="O191" i="11"/>
  <c r="CB111" i="11" s="1"/>
  <c r="O193" i="11"/>
  <c r="CB113" i="11" s="1"/>
  <c r="O195" i="11"/>
  <c r="CB115" i="11" s="1"/>
  <c r="O197" i="11"/>
  <c r="O199" i="11"/>
  <c r="O201" i="11"/>
  <c r="O203" i="11"/>
  <c r="O205" i="11"/>
  <c r="O207" i="11"/>
  <c r="CB117" i="11" s="1"/>
  <c r="O209" i="11"/>
  <c r="CB119" i="11" s="1"/>
  <c r="O212" i="11"/>
  <c r="CB122" i="11" s="1"/>
  <c r="O214" i="11"/>
  <c r="O216" i="11"/>
  <c r="O218" i="11"/>
  <c r="O220" i="11"/>
  <c r="O222" i="11"/>
  <c r="O225" i="11"/>
  <c r="CB137" i="11" s="1"/>
  <c r="O227" i="11"/>
  <c r="CB149" i="11" s="1"/>
  <c r="O229" i="11"/>
  <c r="CB139" i="11" s="1"/>
  <c r="O231" i="11"/>
  <c r="Y10" i="11"/>
  <c r="Z10" i="11" s="1"/>
  <c r="Y14" i="11"/>
  <c r="Z14" i="11" s="1"/>
  <c r="Y18" i="11"/>
  <c r="Z18" i="11" s="1"/>
  <c r="Y19" i="11"/>
  <c r="Z19" i="11" s="1"/>
  <c r="Y20" i="11"/>
  <c r="Z20" i="11" s="1"/>
  <c r="Y23" i="11"/>
  <c r="Z23" i="11" s="1"/>
  <c r="Y27" i="11"/>
  <c r="Z27" i="11" s="1"/>
  <c r="O41" i="11"/>
  <c r="O42" i="11"/>
  <c r="N42" i="11" s="1"/>
  <c r="V42" i="11" s="1"/>
  <c r="AI42" i="11" s="1"/>
  <c r="CD42" i="11" s="1"/>
  <c r="O43" i="11"/>
  <c r="O44" i="11"/>
  <c r="N44" i="11" s="1"/>
  <c r="V44" i="11" s="1"/>
  <c r="AI44" i="11" s="1"/>
  <c r="CD44" i="11" s="1"/>
  <c r="O45" i="11"/>
  <c r="O46" i="11"/>
  <c r="N46" i="11" s="1"/>
  <c r="V46" i="11" s="1"/>
  <c r="AI46" i="11" s="1"/>
  <c r="CD46" i="11" s="1"/>
  <c r="O47" i="11"/>
  <c r="O48" i="11"/>
  <c r="N48" i="11" s="1"/>
  <c r="V48" i="11" s="1"/>
  <c r="AI48" i="11" s="1"/>
  <c r="CD58" i="11" s="1"/>
  <c r="O49" i="11"/>
  <c r="O50" i="11"/>
  <c r="N50" i="11" s="1"/>
  <c r="V50" i="11" s="1"/>
  <c r="AI50" i="11" s="1"/>
  <c r="O51" i="11"/>
  <c r="O53" i="11"/>
  <c r="W53" i="11" s="1"/>
  <c r="AJ53" i="11" s="1"/>
  <c r="O56" i="11"/>
  <c r="O58" i="11"/>
  <c r="N58" i="11" s="1"/>
  <c r="V58" i="11" s="1"/>
  <c r="AI58" i="11" s="1"/>
  <c r="CD59" i="11" s="1"/>
  <c r="O59" i="11"/>
  <c r="O71" i="11"/>
  <c r="Q71" i="11" s="1"/>
  <c r="Y71" i="11" s="1"/>
  <c r="AL71" i="11" s="1"/>
  <c r="O73" i="11"/>
  <c r="O75" i="11"/>
  <c r="S75" i="11" s="1"/>
  <c r="AA75" i="11" s="1"/>
  <c r="AN75" i="11" s="1"/>
  <c r="O77" i="11"/>
  <c r="O79" i="11"/>
  <c r="S79" i="11" s="1"/>
  <c r="AA79" i="11" s="1"/>
  <c r="AN79" i="11" s="1"/>
  <c r="O81" i="11"/>
  <c r="O83" i="11"/>
  <c r="S83" i="11" s="1"/>
  <c r="AA83" i="11" s="1"/>
  <c r="AN83" i="11" s="1"/>
  <c r="CG52" i="11" s="1"/>
  <c r="O85" i="11"/>
  <c r="O109" i="11"/>
  <c r="Q109" i="11" s="1"/>
  <c r="Y109" i="11" s="1"/>
  <c r="AL109" i="11" s="1"/>
  <c r="O111" i="11"/>
  <c r="O113" i="11"/>
  <c r="BT113" i="11" s="1"/>
  <c r="O115" i="11"/>
  <c r="O117" i="11"/>
  <c r="Q117" i="11" s="1"/>
  <c r="Y117" i="11" s="1"/>
  <c r="AL117" i="11" s="1"/>
  <c r="O119" i="11"/>
  <c r="O121" i="11"/>
  <c r="BT121" i="11" s="1"/>
  <c r="O123" i="11"/>
  <c r="O129" i="11"/>
  <c r="CB72" i="11" s="1"/>
  <c r="O141" i="11"/>
  <c r="O143" i="11"/>
  <c r="CB99" i="11" s="1"/>
  <c r="O145" i="11"/>
  <c r="CB101" i="11" s="1"/>
  <c r="O147" i="11"/>
  <c r="CB103" i="11" s="1"/>
  <c r="O149" i="11"/>
  <c r="O161" i="11"/>
  <c r="O163" i="11"/>
  <c r="O165" i="11"/>
  <c r="CB81" i="11" s="1"/>
  <c r="O167" i="11"/>
  <c r="CB83" i="11" s="1"/>
  <c r="O169" i="11"/>
  <c r="CB85" i="11" s="1"/>
  <c r="O296" i="11"/>
  <c r="CB175" i="11" s="1"/>
  <c r="CB40" i="11"/>
  <c r="BT40" i="11"/>
  <c r="S40" i="11"/>
  <c r="Q40" i="11"/>
  <c r="M40" i="11"/>
  <c r="BU40" i="11"/>
  <c r="W40" i="11"/>
  <c r="P40" i="11"/>
  <c r="N40" i="11"/>
  <c r="O39" i="11"/>
  <c r="O38" i="11" s="1"/>
  <c r="W52" i="11"/>
  <c r="AJ52" i="11" s="1"/>
  <c r="P52" i="11"/>
  <c r="N52" i="11"/>
  <c r="V52" i="11" s="1"/>
  <c r="AI52" i="11" s="1"/>
  <c r="BT52" i="11"/>
  <c r="S52" i="11"/>
  <c r="AA52" i="11" s="1"/>
  <c r="AN52" i="11" s="1"/>
  <c r="Q52" i="11"/>
  <c r="Y52" i="11" s="1"/>
  <c r="AL52" i="11" s="1"/>
  <c r="M52" i="11"/>
  <c r="U52" i="11" s="1"/>
  <c r="AH52" i="11" s="1"/>
  <c r="P54" i="11"/>
  <c r="BT54" i="11"/>
  <c r="Q54" i="11"/>
  <c r="Y54" i="11" s="1"/>
  <c r="AL54" i="11" s="1"/>
  <c r="W55" i="11"/>
  <c r="AJ55" i="11" s="1"/>
  <c r="P55" i="11"/>
  <c r="N55" i="11"/>
  <c r="V55" i="11" s="1"/>
  <c r="AI55" i="11" s="1"/>
  <c r="BT55" i="11"/>
  <c r="S55" i="11"/>
  <c r="AA55" i="11" s="1"/>
  <c r="AN55" i="11" s="1"/>
  <c r="Q55" i="11"/>
  <c r="Y55" i="11" s="1"/>
  <c r="AL55" i="11" s="1"/>
  <c r="M55" i="11"/>
  <c r="U55" i="11" s="1"/>
  <c r="AH55" i="11" s="1"/>
  <c r="P57" i="11"/>
  <c r="BT57" i="11"/>
  <c r="Q57" i="11"/>
  <c r="Y57" i="11" s="1"/>
  <c r="AL57" i="11" s="1"/>
  <c r="W60" i="11"/>
  <c r="AJ60" i="11" s="1"/>
  <c r="N60" i="11"/>
  <c r="V60" i="11" s="1"/>
  <c r="AI60" i="11" s="1"/>
  <c r="CD62" i="11" s="1"/>
  <c r="BT60" i="11"/>
  <c r="Q60" i="11"/>
  <c r="Y60" i="11" s="1"/>
  <c r="AL60" i="11" s="1"/>
  <c r="W63" i="11"/>
  <c r="AJ63" i="11" s="1"/>
  <c r="P63" i="11"/>
  <c r="N63" i="11"/>
  <c r="V63" i="11" s="1"/>
  <c r="AI63" i="11" s="1"/>
  <c r="CD87" i="11" s="1"/>
  <c r="CB87" i="11"/>
  <c r="BT63" i="11"/>
  <c r="S63" i="11"/>
  <c r="AA63" i="11" s="1"/>
  <c r="AN63" i="11" s="1"/>
  <c r="CG87" i="11" s="1"/>
  <c r="Q63" i="11"/>
  <c r="Y63" i="11" s="1"/>
  <c r="AL63" i="11" s="1"/>
  <c r="M63" i="11"/>
  <c r="U63" i="11" s="1"/>
  <c r="AH63" i="11" s="1"/>
  <c r="CC87" i="11" s="1"/>
  <c r="W65" i="11"/>
  <c r="AJ65" i="11" s="1"/>
  <c r="P65" i="11"/>
  <c r="N65" i="11"/>
  <c r="V65" i="11" s="1"/>
  <c r="AI65" i="11" s="1"/>
  <c r="CD91" i="11" s="1"/>
  <c r="BU46" i="11"/>
  <c r="CB91" i="11"/>
  <c r="BT65" i="11"/>
  <c r="S65" i="11"/>
  <c r="AA65" i="11" s="1"/>
  <c r="AN65" i="11" s="1"/>
  <c r="CG91" i="11" s="1"/>
  <c r="Q65" i="11"/>
  <c r="Y65" i="11" s="1"/>
  <c r="AL65" i="11" s="1"/>
  <c r="M65" i="11"/>
  <c r="U65" i="11" s="1"/>
  <c r="AH65" i="11" s="1"/>
  <c r="CC91" i="11" s="1"/>
  <c r="BT67" i="11"/>
  <c r="S67" i="11"/>
  <c r="AA67" i="11" s="1"/>
  <c r="AN67" i="11" s="1"/>
  <c r="CG48" i="11" s="1"/>
  <c r="Q67" i="11"/>
  <c r="Y67" i="11" s="1"/>
  <c r="AL67" i="11" s="1"/>
  <c r="M67" i="11"/>
  <c r="U67" i="11" s="1"/>
  <c r="AH67" i="11" s="1"/>
  <c r="CC48" i="11" s="1"/>
  <c r="W67" i="11"/>
  <c r="AJ67" i="11" s="1"/>
  <c r="P67" i="11"/>
  <c r="N67" i="11"/>
  <c r="V67" i="11" s="1"/>
  <c r="AI67" i="11" s="1"/>
  <c r="CD48" i="11" s="1"/>
  <c r="CB48" i="11"/>
  <c r="S69" i="11"/>
  <c r="AA69" i="11" s="1"/>
  <c r="AN69" i="11" s="1"/>
  <c r="CG50" i="11" s="1"/>
  <c r="M69" i="11"/>
  <c r="U69" i="11" s="1"/>
  <c r="AH69" i="11" s="1"/>
  <c r="CC50" i="11" s="1"/>
  <c r="P69" i="11"/>
  <c r="CB50" i="11"/>
  <c r="CB88" i="11"/>
  <c r="BT87" i="11"/>
  <c r="S87" i="11"/>
  <c r="AA87" i="11" s="1"/>
  <c r="AN87" i="11" s="1"/>
  <c r="CG88" i="11" s="1"/>
  <c r="Q87" i="11"/>
  <c r="Y87" i="11" s="1"/>
  <c r="AL87" i="11" s="1"/>
  <c r="M87" i="11"/>
  <c r="U87" i="11" s="1"/>
  <c r="AH87" i="11" s="1"/>
  <c r="CC88" i="11" s="1"/>
  <c r="W87" i="11"/>
  <c r="AJ87" i="11" s="1"/>
  <c r="P87" i="11"/>
  <c r="N87" i="11"/>
  <c r="V87" i="11" s="1"/>
  <c r="AI87" i="11" s="1"/>
  <c r="CD88" i="11" s="1"/>
  <c r="S89" i="11"/>
  <c r="AA89" i="11" s="1"/>
  <c r="AN89" i="11" s="1"/>
  <c r="CG57" i="11" s="1"/>
  <c r="M89" i="11"/>
  <c r="U89" i="11" s="1"/>
  <c r="AH89" i="11" s="1"/>
  <c r="CC57" i="11" s="1"/>
  <c r="P89" i="11"/>
  <c r="CB57" i="11"/>
  <c r="S91" i="11"/>
  <c r="AA91" i="11" s="1"/>
  <c r="AN91" i="11" s="1"/>
  <c r="M91" i="11"/>
  <c r="U91" i="11" s="1"/>
  <c r="AH91" i="11" s="1"/>
  <c r="P91" i="11"/>
  <c r="BT93" i="11"/>
  <c r="S93" i="11"/>
  <c r="AA93" i="11" s="1"/>
  <c r="AN93" i="11" s="1"/>
  <c r="Q93" i="11"/>
  <c r="Y93" i="11" s="1"/>
  <c r="AL93" i="11" s="1"/>
  <c r="M93" i="11"/>
  <c r="U93" i="11" s="1"/>
  <c r="AH93" i="11" s="1"/>
  <c r="W93" i="11"/>
  <c r="AJ93" i="11" s="1"/>
  <c r="P93" i="11"/>
  <c r="N93" i="11"/>
  <c r="V93" i="11" s="1"/>
  <c r="AI93" i="11" s="1"/>
  <c r="S95" i="11"/>
  <c r="AA95" i="11" s="1"/>
  <c r="AN95" i="11" s="1"/>
  <c r="M95" i="11"/>
  <c r="U95" i="11" s="1"/>
  <c r="AH95" i="11" s="1"/>
  <c r="P95" i="11"/>
  <c r="BT97" i="11"/>
  <c r="S97" i="11"/>
  <c r="AA97" i="11" s="1"/>
  <c r="AN97" i="11" s="1"/>
  <c r="Q97" i="11"/>
  <c r="Y97" i="11" s="1"/>
  <c r="AL97" i="11" s="1"/>
  <c r="M97" i="11"/>
  <c r="U97" i="11" s="1"/>
  <c r="AH97" i="11" s="1"/>
  <c r="W97" i="11"/>
  <c r="AJ97" i="11" s="1"/>
  <c r="P97" i="11"/>
  <c r="N97" i="11"/>
  <c r="V97" i="11" s="1"/>
  <c r="AI97" i="11" s="1"/>
  <c r="S99" i="11"/>
  <c r="AA99" i="11" s="1"/>
  <c r="AN99" i="11" s="1"/>
  <c r="M99" i="11"/>
  <c r="U99" i="11" s="1"/>
  <c r="AH99" i="11" s="1"/>
  <c r="P99" i="11"/>
  <c r="W100" i="11"/>
  <c r="AJ100" i="11" s="1"/>
  <c r="P100" i="11"/>
  <c r="N100" i="11"/>
  <c r="V100" i="11" s="1"/>
  <c r="AI100" i="11" s="1"/>
  <c r="BT100" i="11"/>
  <c r="S100" i="11"/>
  <c r="AA100" i="11" s="1"/>
  <c r="AN100" i="11" s="1"/>
  <c r="Q100" i="11"/>
  <c r="Y100" i="11" s="1"/>
  <c r="AL100" i="11" s="1"/>
  <c r="M100" i="11"/>
  <c r="U100" i="11" s="1"/>
  <c r="AH100" i="11" s="1"/>
  <c r="BT101" i="11"/>
  <c r="S101" i="11"/>
  <c r="AA101" i="11" s="1"/>
  <c r="AN101" i="11" s="1"/>
  <c r="CG89" i="11" s="1"/>
  <c r="Q101" i="11"/>
  <c r="Y101" i="11" s="1"/>
  <c r="AL101" i="11" s="1"/>
  <c r="M101" i="11"/>
  <c r="U101" i="11" s="1"/>
  <c r="AH101" i="11" s="1"/>
  <c r="CC89" i="11" s="1"/>
  <c r="W101" i="11"/>
  <c r="AJ101" i="11" s="1"/>
  <c r="P101" i="11"/>
  <c r="N101" i="11"/>
  <c r="V101" i="11" s="1"/>
  <c r="AI101" i="11" s="1"/>
  <c r="CD89" i="11" s="1"/>
  <c r="CB89" i="11"/>
  <c r="W102" i="11"/>
  <c r="AJ102" i="11" s="1"/>
  <c r="P102" i="11"/>
  <c r="N102" i="11"/>
  <c r="V102" i="11" s="1"/>
  <c r="AI102" i="11" s="1"/>
  <c r="CD90" i="11" s="1"/>
  <c r="CB90" i="11"/>
  <c r="BT102" i="11"/>
  <c r="S102" i="11"/>
  <c r="AA102" i="11" s="1"/>
  <c r="AN102" i="11" s="1"/>
  <c r="CG90" i="11" s="1"/>
  <c r="Q102" i="11"/>
  <c r="Y102" i="11" s="1"/>
  <c r="AL102" i="11" s="1"/>
  <c r="M102" i="11"/>
  <c r="U102" i="11" s="1"/>
  <c r="AH102" i="11" s="1"/>
  <c r="CC90" i="11" s="1"/>
  <c r="BT103" i="11"/>
  <c r="S103" i="11"/>
  <c r="AA103" i="11" s="1"/>
  <c r="AN103" i="11" s="1"/>
  <c r="CG65" i="11" s="1"/>
  <c r="Q103" i="11"/>
  <c r="Y103" i="11" s="1"/>
  <c r="AL103" i="11" s="1"/>
  <c r="M103" i="11"/>
  <c r="U103" i="11" s="1"/>
  <c r="AH103" i="11" s="1"/>
  <c r="CC65" i="11" s="1"/>
  <c r="W103" i="11"/>
  <c r="AJ103" i="11" s="1"/>
  <c r="P103" i="11"/>
  <c r="N103" i="11"/>
  <c r="V103" i="11" s="1"/>
  <c r="AI103" i="11" s="1"/>
  <c r="CD65" i="11" s="1"/>
  <c r="CB65" i="11"/>
  <c r="W104" i="11"/>
  <c r="AJ104" i="11" s="1"/>
  <c r="P104" i="11"/>
  <c r="N104" i="11"/>
  <c r="V104" i="11" s="1"/>
  <c r="AI104" i="11" s="1"/>
  <c r="CD66" i="11" s="1"/>
  <c r="CB66" i="11"/>
  <c r="BT104" i="11"/>
  <c r="S104" i="11"/>
  <c r="AA104" i="11" s="1"/>
  <c r="AN104" i="11" s="1"/>
  <c r="CG66" i="11" s="1"/>
  <c r="Q104" i="11"/>
  <c r="Y104" i="11" s="1"/>
  <c r="AL104" i="11" s="1"/>
  <c r="M104" i="11"/>
  <c r="U104" i="11" s="1"/>
  <c r="AH104" i="11" s="1"/>
  <c r="CC66" i="11" s="1"/>
  <c r="BT105" i="11"/>
  <c r="S105" i="11"/>
  <c r="AA105" i="11" s="1"/>
  <c r="AN105" i="11" s="1"/>
  <c r="CG67" i="11" s="1"/>
  <c r="Q105" i="11"/>
  <c r="Y105" i="11" s="1"/>
  <c r="AL105" i="11" s="1"/>
  <c r="M105" i="11"/>
  <c r="U105" i="11" s="1"/>
  <c r="AH105" i="11" s="1"/>
  <c r="CC67" i="11" s="1"/>
  <c r="W105" i="11"/>
  <c r="AJ105" i="11" s="1"/>
  <c r="P105" i="11"/>
  <c r="N105" i="11"/>
  <c r="V105" i="11" s="1"/>
  <c r="AI105" i="11" s="1"/>
  <c r="CD67" i="11" s="1"/>
  <c r="CB67" i="11"/>
  <c r="W106" i="11"/>
  <c r="AJ106" i="11" s="1"/>
  <c r="P106" i="11"/>
  <c r="N106" i="11"/>
  <c r="V106" i="11" s="1"/>
  <c r="AI106" i="11" s="1"/>
  <c r="CD68" i="11" s="1"/>
  <c r="CB68" i="11"/>
  <c r="BT106" i="11"/>
  <c r="S106" i="11"/>
  <c r="AA106" i="11" s="1"/>
  <c r="AN106" i="11" s="1"/>
  <c r="CG68" i="11" s="1"/>
  <c r="Q106" i="11"/>
  <c r="Y106" i="11" s="1"/>
  <c r="AL106" i="11" s="1"/>
  <c r="M106" i="11"/>
  <c r="U106" i="11" s="1"/>
  <c r="AH106" i="11" s="1"/>
  <c r="CC68" i="11" s="1"/>
  <c r="S107" i="11"/>
  <c r="AA107" i="11" s="1"/>
  <c r="AN107" i="11" s="1"/>
  <c r="Q107" i="11"/>
  <c r="Y107" i="11" s="1"/>
  <c r="AL107" i="11" s="1"/>
  <c r="M107" i="11"/>
  <c r="U107" i="11" s="1"/>
  <c r="AH107" i="11" s="1"/>
  <c r="P107" i="11"/>
  <c r="N107" i="11"/>
  <c r="V107" i="11" s="1"/>
  <c r="AI107" i="11" s="1"/>
  <c r="BU41" i="11"/>
  <c r="W41" i="11"/>
  <c r="AJ41" i="11" s="1"/>
  <c r="P41" i="11"/>
  <c r="N41" i="11"/>
  <c r="V41" i="11" s="1"/>
  <c r="AI41" i="11" s="1"/>
  <c r="CD41" i="11" s="1"/>
  <c r="CB41" i="11"/>
  <c r="BT41" i="11"/>
  <c r="S41" i="11"/>
  <c r="AA41" i="11" s="1"/>
  <c r="AN41" i="11" s="1"/>
  <c r="CG41" i="11" s="1"/>
  <c r="Q41" i="11"/>
  <c r="Y41" i="11" s="1"/>
  <c r="AL41" i="11" s="1"/>
  <c r="M41" i="11"/>
  <c r="U41" i="11" s="1"/>
  <c r="AH41" i="11" s="1"/>
  <c r="CC41" i="11" s="1"/>
  <c r="P42" i="11"/>
  <c r="CB42" i="11"/>
  <c r="S42" i="11"/>
  <c r="AA42" i="11" s="1"/>
  <c r="AN42" i="11" s="1"/>
  <c r="CG42" i="11" s="1"/>
  <c r="M42" i="11"/>
  <c r="U42" i="11" s="1"/>
  <c r="AH42" i="11" s="1"/>
  <c r="CC42" i="11" s="1"/>
  <c r="W43" i="11"/>
  <c r="AJ43" i="11" s="1"/>
  <c r="P43" i="11"/>
  <c r="N43" i="11"/>
  <c r="V43" i="11" s="1"/>
  <c r="AI43" i="11" s="1"/>
  <c r="CD43" i="11" s="1"/>
  <c r="CB43" i="11"/>
  <c r="BT43" i="11"/>
  <c r="S43" i="11"/>
  <c r="AA43" i="11" s="1"/>
  <c r="AN43" i="11" s="1"/>
  <c r="CG43" i="11" s="1"/>
  <c r="Q43" i="11"/>
  <c r="Y43" i="11" s="1"/>
  <c r="AL43" i="11" s="1"/>
  <c r="M43" i="11"/>
  <c r="U43" i="11" s="1"/>
  <c r="AH43" i="11" s="1"/>
  <c r="CC43" i="11" s="1"/>
  <c r="P44" i="11"/>
  <c r="CB44" i="11"/>
  <c r="S44" i="11"/>
  <c r="AA44" i="11" s="1"/>
  <c r="AN44" i="11" s="1"/>
  <c r="CG44" i="11" s="1"/>
  <c r="M44" i="11"/>
  <c r="U44" i="11" s="1"/>
  <c r="AH44" i="11" s="1"/>
  <c r="CC44" i="11" s="1"/>
  <c r="W45" i="11"/>
  <c r="AJ45" i="11" s="1"/>
  <c r="P45" i="11"/>
  <c r="N45" i="11"/>
  <c r="V45" i="11" s="1"/>
  <c r="AI45" i="11" s="1"/>
  <c r="CD45" i="11" s="1"/>
  <c r="CB45" i="11"/>
  <c r="BT45" i="11"/>
  <c r="S45" i="11"/>
  <c r="AA45" i="11" s="1"/>
  <c r="AN45" i="11" s="1"/>
  <c r="CG45" i="11" s="1"/>
  <c r="Q45" i="11"/>
  <c r="Y45" i="11" s="1"/>
  <c r="AL45" i="11" s="1"/>
  <c r="M45" i="11"/>
  <c r="U45" i="11" s="1"/>
  <c r="AH45" i="11" s="1"/>
  <c r="CC45" i="11" s="1"/>
  <c r="P46" i="11"/>
  <c r="CB46" i="11"/>
  <c r="S46" i="11"/>
  <c r="AA46" i="11" s="1"/>
  <c r="AN46" i="11" s="1"/>
  <c r="CG46" i="11" s="1"/>
  <c r="M46" i="11"/>
  <c r="U46" i="11" s="1"/>
  <c r="AH46" i="11" s="1"/>
  <c r="CC46" i="11" s="1"/>
  <c r="W47" i="11"/>
  <c r="AJ47" i="11" s="1"/>
  <c r="P47" i="11"/>
  <c r="N47" i="11"/>
  <c r="V47" i="11" s="1"/>
  <c r="AI47" i="11" s="1"/>
  <c r="CD47" i="11" s="1"/>
  <c r="CB47" i="11"/>
  <c r="BT47" i="11"/>
  <c r="S47" i="11"/>
  <c r="AA47" i="11" s="1"/>
  <c r="AN47" i="11" s="1"/>
  <c r="CG47" i="11" s="1"/>
  <c r="Q47" i="11"/>
  <c r="Y47" i="11" s="1"/>
  <c r="AL47" i="11" s="1"/>
  <c r="M47" i="11"/>
  <c r="U47" i="11" s="1"/>
  <c r="AH47" i="11" s="1"/>
  <c r="CC47" i="11" s="1"/>
  <c r="P48" i="11"/>
  <c r="BU42" i="11"/>
  <c r="BT48" i="11"/>
  <c r="Q48" i="11"/>
  <c r="Y48" i="11" s="1"/>
  <c r="AL48" i="11" s="1"/>
  <c r="W49" i="11"/>
  <c r="AJ49" i="11" s="1"/>
  <c r="P49" i="11"/>
  <c r="N49" i="11"/>
  <c r="V49" i="11" s="1"/>
  <c r="AI49" i="11" s="1"/>
  <c r="BT49" i="11"/>
  <c r="S49" i="11"/>
  <c r="AA49" i="11" s="1"/>
  <c r="AN49" i="11" s="1"/>
  <c r="Q49" i="11"/>
  <c r="Y49" i="11" s="1"/>
  <c r="AL49" i="11" s="1"/>
  <c r="M49" i="11"/>
  <c r="U49" i="11" s="1"/>
  <c r="AH49" i="11" s="1"/>
  <c r="P50" i="11"/>
  <c r="BT50" i="11"/>
  <c r="Q50" i="11"/>
  <c r="Y50" i="11" s="1"/>
  <c r="AL50" i="11" s="1"/>
  <c r="W51" i="11"/>
  <c r="AJ51" i="11" s="1"/>
  <c r="P51" i="11"/>
  <c r="N51" i="11"/>
  <c r="V51" i="11" s="1"/>
  <c r="AI51" i="11" s="1"/>
  <c r="BT51" i="11"/>
  <c r="S51" i="11"/>
  <c r="AA51" i="11" s="1"/>
  <c r="AN51" i="11" s="1"/>
  <c r="Q51" i="11"/>
  <c r="Y51" i="11" s="1"/>
  <c r="AL51" i="11" s="1"/>
  <c r="M51" i="11"/>
  <c r="U51" i="11" s="1"/>
  <c r="AH51" i="11" s="1"/>
  <c r="P53" i="11"/>
  <c r="BT53" i="11"/>
  <c r="Q53" i="11"/>
  <c r="Y53" i="11" s="1"/>
  <c r="AL53" i="11" s="1"/>
  <c r="W56" i="11"/>
  <c r="AJ56" i="11" s="1"/>
  <c r="P56" i="11"/>
  <c r="N56" i="11"/>
  <c r="V56" i="11" s="1"/>
  <c r="AI56" i="11" s="1"/>
  <c r="BT56" i="11"/>
  <c r="S56" i="11"/>
  <c r="AA56" i="11" s="1"/>
  <c r="AN56" i="11" s="1"/>
  <c r="Q56" i="11"/>
  <c r="Y56" i="11" s="1"/>
  <c r="AL56" i="11" s="1"/>
  <c r="M56" i="11"/>
  <c r="U56" i="11" s="1"/>
  <c r="AH56" i="11" s="1"/>
  <c r="P58" i="11"/>
  <c r="BU43" i="11"/>
  <c r="BT58" i="11"/>
  <c r="Q58" i="11"/>
  <c r="Y58" i="11" s="1"/>
  <c r="AL58" i="11" s="1"/>
  <c r="W59" i="11"/>
  <c r="AJ59" i="11" s="1"/>
  <c r="P59" i="11"/>
  <c r="N59" i="11"/>
  <c r="V59" i="11" s="1"/>
  <c r="AI59" i="11" s="1"/>
  <c r="CD61" i="11" s="1"/>
  <c r="BU44" i="11"/>
  <c r="CB61" i="11"/>
  <c r="BT59" i="11"/>
  <c r="S59" i="11"/>
  <c r="AA59" i="11" s="1"/>
  <c r="AN59" i="11" s="1"/>
  <c r="CG61" i="11" s="1"/>
  <c r="Q59" i="11"/>
  <c r="Y59" i="11" s="1"/>
  <c r="AL59" i="11" s="1"/>
  <c r="M59" i="11"/>
  <c r="U59" i="11" s="1"/>
  <c r="AH59" i="11" s="1"/>
  <c r="CC61" i="11" s="1"/>
  <c r="W61" i="11"/>
  <c r="AJ61" i="11" s="1"/>
  <c r="P61" i="11"/>
  <c r="N61" i="11"/>
  <c r="V61" i="11" s="1"/>
  <c r="AI61" i="11" s="1"/>
  <c r="CD63" i="11" s="1"/>
  <c r="CB63" i="11"/>
  <c r="BT61" i="11"/>
  <c r="S61" i="11"/>
  <c r="AA61" i="11" s="1"/>
  <c r="AN61" i="11" s="1"/>
  <c r="CG63" i="11" s="1"/>
  <c r="Q61" i="11"/>
  <c r="Y61" i="11" s="1"/>
  <c r="AL61" i="11" s="1"/>
  <c r="M61" i="11"/>
  <c r="U61" i="11" s="1"/>
  <c r="AH61" i="11" s="1"/>
  <c r="CC63" i="11" s="1"/>
  <c r="CB86" i="11"/>
  <c r="W62" i="11"/>
  <c r="AJ62" i="11" s="1"/>
  <c r="P62" i="11"/>
  <c r="N62" i="11"/>
  <c r="V62" i="11" s="1"/>
  <c r="AI62" i="11" s="1"/>
  <c r="CD86" i="11" s="1"/>
  <c r="BU45" i="11"/>
  <c r="BT62" i="11"/>
  <c r="S62" i="11"/>
  <c r="AA62" i="11" s="1"/>
  <c r="AN62" i="11" s="1"/>
  <c r="CG86" i="11" s="1"/>
  <c r="Q62" i="11"/>
  <c r="Y62" i="11" s="1"/>
  <c r="AL62" i="11" s="1"/>
  <c r="M62" i="11"/>
  <c r="U62" i="11" s="1"/>
  <c r="AH62" i="11" s="1"/>
  <c r="CC86" i="11" s="1"/>
  <c r="W64" i="11"/>
  <c r="AJ64" i="11" s="1"/>
  <c r="P64" i="11"/>
  <c r="N64" i="11"/>
  <c r="V64" i="11" s="1"/>
  <c r="AI64" i="11" s="1"/>
  <c r="CD64" i="11" s="1"/>
  <c r="CB64" i="11"/>
  <c r="BT64" i="11"/>
  <c r="S64" i="11"/>
  <c r="AA64" i="11" s="1"/>
  <c r="AN64" i="11" s="1"/>
  <c r="CG64" i="11" s="1"/>
  <c r="Q64" i="11"/>
  <c r="Y64" i="11" s="1"/>
  <c r="AL64" i="11" s="1"/>
  <c r="M64" i="11"/>
  <c r="U64" i="11" s="1"/>
  <c r="AH64" i="11" s="1"/>
  <c r="CC64" i="11" s="1"/>
  <c r="W66" i="11"/>
  <c r="AJ66" i="11" s="1"/>
  <c r="N66" i="11"/>
  <c r="V66" i="11" s="1"/>
  <c r="AI66" i="11" s="1"/>
  <c r="BT66" i="11"/>
  <c r="S66" i="11"/>
  <c r="AA66" i="11" s="1"/>
  <c r="AN66" i="11" s="1"/>
  <c r="M66" i="11"/>
  <c r="U66" i="11" s="1"/>
  <c r="AH66" i="11" s="1"/>
  <c r="W68" i="11"/>
  <c r="AJ68" i="11" s="1"/>
  <c r="P68" i="11"/>
  <c r="N68" i="11"/>
  <c r="V68" i="11" s="1"/>
  <c r="AI68" i="11" s="1"/>
  <c r="CD49" i="11" s="1"/>
  <c r="BT68" i="11"/>
  <c r="S68" i="11"/>
  <c r="AA68" i="11" s="1"/>
  <c r="AN68" i="11" s="1"/>
  <c r="CG49" i="11" s="1"/>
  <c r="Q68" i="11"/>
  <c r="Y68" i="11" s="1"/>
  <c r="AL68" i="11" s="1"/>
  <c r="M68" i="11"/>
  <c r="U68" i="11" s="1"/>
  <c r="AH68" i="11" s="1"/>
  <c r="CC49" i="11" s="1"/>
  <c r="CB49" i="11"/>
  <c r="W70" i="11"/>
  <c r="AJ70" i="11" s="1"/>
  <c r="P70" i="11"/>
  <c r="N70" i="11"/>
  <c r="V70" i="11" s="1"/>
  <c r="AI70" i="11" s="1"/>
  <c r="CD93" i="11" s="1"/>
  <c r="BU47" i="11"/>
  <c r="CB93" i="11"/>
  <c r="BT70" i="11"/>
  <c r="S70" i="11"/>
  <c r="AA70" i="11" s="1"/>
  <c r="AN70" i="11" s="1"/>
  <c r="CG93" i="11" s="1"/>
  <c r="Q70" i="11"/>
  <c r="Y70" i="11" s="1"/>
  <c r="AL70" i="11" s="1"/>
  <c r="M70" i="11"/>
  <c r="U70" i="11" s="1"/>
  <c r="AH70" i="11" s="1"/>
  <c r="CC93" i="11" s="1"/>
  <c r="CB94" i="11"/>
  <c r="S71" i="11"/>
  <c r="AA71" i="11" s="1"/>
  <c r="AN71" i="11" s="1"/>
  <c r="CG94" i="11" s="1"/>
  <c r="M71" i="11"/>
  <c r="U71" i="11" s="1"/>
  <c r="AH71" i="11" s="1"/>
  <c r="CC94" i="11" s="1"/>
  <c r="P71" i="11"/>
  <c r="W72" i="11"/>
  <c r="AJ72" i="11" s="1"/>
  <c r="P72" i="11"/>
  <c r="N72" i="11"/>
  <c r="V72" i="11" s="1"/>
  <c r="AI72" i="11" s="1"/>
  <c r="CD51" i="11" s="1"/>
  <c r="BT72" i="11"/>
  <c r="S72" i="11"/>
  <c r="AA72" i="11" s="1"/>
  <c r="AN72" i="11" s="1"/>
  <c r="CG51" i="11" s="1"/>
  <c r="Q72" i="11"/>
  <c r="Y72" i="11" s="1"/>
  <c r="AL72" i="11" s="1"/>
  <c r="M72" i="11"/>
  <c r="U72" i="11" s="1"/>
  <c r="AH72" i="11" s="1"/>
  <c r="CC51" i="11" s="1"/>
  <c r="CB51" i="11"/>
  <c r="BT73" i="11"/>
  <c r="S73" i="11"/>
  <c r="AA73" i="11" s="1"/>
  <c r="AN73" i="11" s="1"/>
  <c r="Q73" i="11"/>
  <c r="Y73" i="11" s="1"/>
  <c r="AL73" i="11" s="1"/>
  <c r="M73" i="11"/>
  <c r="U73" i="11" s="1"/>
  <c r="AH73" i="11" s="1"/>
  <c r="W73" i="11"/>
  <c r="AJ73" i="11" s="1"/>
  <c r="P73" i="11"/>
  <c r="N73" i="11"/>
  <c r="V73" i="11" s="1"/>
  <c r="AI73" i="11" s="1"/>
  <c r="P74" i="11"/>
  <c r="BT74" i="11"/>
  <c r="Q74" i="11"/>
  <c r="Y74" i="11" s="1"/>
  <c r="AL74" i="11" s="1"/>
  <c r="BT75" i="11"/>
  <c r="Q75" i="11"/>
  <c r="Y75" i="11" s="1"/>
  <c r="AL75" i="11" s="1"/>
  <c r="W75" i="11"/>
  <c r="AJ75" i="11" s="1"/>
  <c r="N75" i="11"/>
  <c r="V75" i="11" s="1"/>
  <c r="AI75" i="11" s="1"/>
  <c r="W76" i="11"/>
  <c r="AJ76" i="11" s="1"/>
  <c r="P76" i="11"/>
  <c r="N76" i="11"/>
  <c r="V76" i="11" s="1"/>
  <c r="AI76" i="11" s="1"/>
  <c r="BT76" i="11"/>
  <c r="S76" i="11"/>
  <c r="AA76" i="11" s="1"/>
  <c r="AN76" i="11" s="1"/>
  <c r="Q76" i="11"/>
  <c r="Y76" i="11" s="1"/>
  <c r="AL76" i="11" s="1"/>
  <c r="M76" i="11"/>
  <c r="U76" i="11" s="1"/>
  <c r="AH76" i="11" s="1"/>
  <c r="BT77" i="11"/>
  <c r="S77" i="11"/>
  <c r="AA77" i="11" s="1"/>
  <c r="AN77" i="11" s="1"/>
  <c r="Q77" i="11"/>
  <c r="Y77" i="11" s="1"/>
  <c r="AL77" i="11" s="1"/>
  <c r="M77" i="11"/>
  <c r="U77" i="11" s="1"/>
  <c r="AH77" i="11" s="1"/>
  <c r="W77" i="11"/>
  <c r="AJ77" i="11" s="1"/>
  <c r="P77" i="11"/>
  <c r="N77" i="11"/>
  <c r="V77" i="11" s="1"/>
  <c r="AI77" i="11" s="1"/>
  <c r="W78" i="11"/>
  <c r="AJ78" i="11" s="1"/>
  <c r="P78" i="11"/>
  <c r="N78" i="11"/>
  <c r="V78" i="11" s="1"/>
  <c r="AI78" i="11" s="1"/>
  <c r="BT78" i="11"/>
  <c r="S78" i="11"/>
  <c r="AA78" i="11" s="1"/>
  <c r="AN78" i="11" s="1"/>
  <c r="Q78" i="11"/>
  <c r="Y78" i="11" s="1"/>
  <c r="AL78" i="11" s="1"/>
  <c r="M78" i="11"/>
  <c r="U78" i="11" s="1"/>
  <c r="AH78" i="11" s="1"/>
  <c r="BT79" i="11"/>
  <c r="Q79" i="11"/>
  <c r="Y79" i="11" s="1"/>
  <c r="AL79" i="11" s="1"/>
  <c r="W79" i="11"/>
  <c r="AJ79" i="11" s="1"/>
  <c r="N79" i="11"/>
  <c r="V79" i="11" s="1"/>
  <c r="AI79" i="11" s="1"/>
  <c r="W80" i="11"/>
  <c r="AJ80" i="11" s="1"/>
  <c r="P80" i="11"/>
  <c r="N80" i="11"/>
  <c r="V80" i="11" s="1"/>
  <c r="AI80" i="11" s="1"/>
  <c r="BT80" i="11"/>
  <c r="S80" i="11"/>
  <c r="AA80" i="11" s="1"/>
  <c r="AN80" i="11" s="1"/>
  <c r="Q80" i="11"/>
  <c r="Y80" i="11" s="1"/>
  <c r="AL80" i="11" s="1"/>
  <c r="M80" i="11"/>
  <c r="U80" i="11" s="1"/>
  <c r="AH80" i="11" s="1"/>
  <c r="BT81" i="11"/>
  <c r="S81" i="11"/>
  <c r="AA81" i="11" s="1"/>
  <c r="AN81" i="11" s="1"/>
  <c r="Q81" i="11"/>
  <c r="Y81" i="11" s="1"/>
  <c r="AL81" i="11" s="1"/>
  <c r="M81" i="11"/>
  <c r="U81" i="11" s="1"/>
  <c r="AH81" i="11" s="1"/>
  <c r="W81" i="11"/>
  <c r="AJ81" i="11" s="1"/>
  <c r="P81" i="11"/>
  <c r="N81" i="11"/>
  <c r="V81" i="11" s="1"/>
  <c r="AI81" i="11" s="1"/>
  <c r="W82" i="11"/>
  <c r="AJ82" i="11" s="1"/>
  <c r="P82" i="11"/>
  <c r="N82" i="11"/>
  <c r="V82" i="11" s="1"/>
  <c r="AI82" i="11" s="1"/>
  <c r="BT82" i="11"/>
  <c r="S82" i="11"/>
  <c r="AA82" i="11" s="1"/>
  <c r="AN82" i="11" s="1"/>
  <c r="Q82" i="11"/>
  <c r="Y82" i="11" s="1"/>
  <c r="AL82" i="11" s="1"/>
  <c r="M82" i="11"/>
  <c r="U82" i="11" s="1"/>
  <c r="AH82" i="11" s="1"/>
  <c r="BT83" i="11"/>
  <c r="Q83" i="11"/>
  <c r="Y83" i="11" s="1"/>
  <c r="AL83" i="11" s="1"/>
  <c r="W83" i="11"/>
  <c r="AJ83" i="11" s="1"/>
  <c r="N83" i="11"/>
  <c r="V83" i="11" s="1"/>
  <c r="AI83" i="11" s="1"/>
  <c r="CD52" i="11" s="1"/>
  <c r="W84" i="11"/>
  <c r="AJ84" i="11" s="1"/>
  <c r="P84" i="11"/>
  <c r="N84" i="11"/>
  <c r="V84" i="11" s="1"/>
  <c r="AI84" i="11" s="1"/>
  <c r="CD53" i="11" s="1"/>
  <c r="BT84" i="11"/>
  <c r="S84" i="11"/>
  <c r="AA84" i="11" s="1"/>
  <c r="AN84" i="11" s="1"/>
  <c r="CG53" i="11" s="1"/>
  <c r="Q84" i="11"/>
  <c r="Y84" i="11" s="1"/>
  <c r="AL84" i="11" s="1"/>
  <c r="M84" i="11"/>
  <c r="U84" i="11" s="1"/>
  <c r="AH84" i="11" s="1"/>
  <c r="CC53" i="11" s="1"/>
  <c r="CB53" i="11"/>
  <c r="BT85" i="11"/>
  <c r="S85" i="11"/>
  <c r="AA85" i="11" s="1"/>
  <c r="AN85" i="11" s="1"/>
  <c r="CG54" i="11" s="1"/>
  <c r="Q85" i="11"/>
  <c r="Y85" i="11" s="1"/>
  <c r="AL85" i="11" s="1"/>
  <c r="M85" i="11"/>
  <c r="U85" i="11" s="1"/>
  <c r="AH85" i="11" s="1"/>
  <c r="CC54" i="11" s="1"/>
  <c r="W85" i="11"/>
  <c r="AJ85" i="11" s="1"/>
  <c r="P85" i="11"/>
  <c r="N85" i="11"/>
  <c r="V85" i="11" s="1"/>
  <c r="AI85" i="11" s="1"/>
  <c r="CD54" i="11" s="1"/>
  <c r="CB54" i="11"/>
  <c r="W86" i="11"/>
  <c r="AJ86" i="11" s="1"/>
  <c r="P86" i="11"/>
  <c r="N86" i="11"/>
  <c r="V86" i="11" s="1"/>
  <c r="AI86" i="11" s="1"/>
  <c r="CD55" i="11" s="1"/>
  <c r="BT86" i="11"/>
  <c r="S86" i="11"/>
  <c r="AA86" i="11" s="1"/>
  <c r="AN86" i="11" s="1"/>
  <c r="CG55" i="11" s="1"/>
  <c r="Q86" i="11"/>
  <c r="Y86" i="11" s="1"/>
  <c r="AL86" i="11" s="1"/>
  <c r="M86" i="11"/>
  <c r="U86" i="11" s="1"/>
  <c r="AH86" i="11" s="1"/>
  <c r="CC55" i="11" s="1"/>
  <c r="CB55" i="11"/>
  <c r="W88" i="11"/>
  <c r="AJ88" i="11" s="1"/>
  <c r="P88" i="11"/>
  <c r="N88" i="11"/>
  <c r="V88" i="11" s="1"/>
  <c r="AI88" i="11" s="1"/>
  <c r="CD56" i="11" s="1"/>
  <c r="BT88" i="11"/>
  <c r="S88" i="11"/>
  <c r="AA88" i="11" s="1"/>
  <c r="AN88" i="11" s="1"/>
  <c r="CG56" i="11" s="1"/>
  <c r="Q88" i="11"/>
  <c r="Y88" i="11" s="1"/>
  <c r="AL88" i="11" s="1"/>
  <c r="M88" i="11"/>
  <c r="U88" i="11" s="1"/>
  <c r="AH88" i="11" s="1"/>
  <c r="CC56" i="11" s="1"/>
  <c r="CB56" i="11"/>
  <c r="W90" i="11"/>
  <c r="AJ90" i="11" s="1"/>
  <c r="P90" i="11"/>
  <c r="N90" i="11"/>
  <c r="V90" i="11" s="1"/>
  <c r="AI90" i="11" s="1"/>
  <c r="BT90" i="11"/>
  <c r="S90" i="11"/>
  <c r="AA90" i="11" s="1"/>
  <c r="AN90" i="11" s="1"/>
  <c r="Q90" i="11"/>
  <c r="Y90" i="11" s="1"/>
  <c r="AL90" i="11" s="1"/>
  <c r="M90" i="11"/>
  <c r="U90" i="11" s="1"/>
  <c r="AH90" i="11" s="1"/>
  <c r="W92" i="11"/>
  <c r="AJ92" i="11" s="1"/>
  <c r="P92" i="11"/>
  <c r="N92" i="11"/>
  <c r="V92" i="11" s="1"/>
  <c r="AI92" i="11" s="1"/>
  <c r="BT92" i="11"/>
  <c r="S92" i="11"/>
  <c r="AA92" i="11" s="1"/>
  <c r="AN92" i="11" s="1"/>
  <c r="Q92" i="11"/>
  <c r="Y92" i="11" s="1"/>
  <c r="AL92" i="11" s="1"/>
  <c r="M92" i="11"/>
  <c r="U92" i="11" s="1"/>
  <c r="AH92" i="11" s="1"/>
  <c r="W94" i="11"/>
  <c r="AJ94" i="11" s="1"/>
  <c r="P94" i="11"/>
  <c r="N94" i="11"/>
  <c r="V94" i="11" s="1"/>
  <c r="AI94" i="11" s="1"/>
  <c r="BT94" i="11"/>
  <c r="S94" i="11"/>
  <c r="AA94" i="11" s="1"/>
  <c r="AN94" i="11" s="1"/>
  <c r="Q94" i="11"/>
  <c r="Y94" i="11" s="1"/>
  <c r="AL94" i="11" s="1"/>
  <c r="M94" i="11"/>
  <c r="U94" i="11" s="1"/>
  <c r="AH94" i="11" s="1"/>
  <c r="W96" i="11"/>
  <c r="AJ96" i="11" s="1"/>
  <c r="P96" i="11"/>
  <c r="N96" i="11"/>
  <c r="V96" i="11" s="1"/>
  <c r="AI96" i="11" s="1"/>
  <c r="BT96" i="11"/>
  <c r="S96" i="11"/>
  <c r="AA96" i="11" s="1"/>
  <c r="AN96" i="11" s="1"/>
  <c r="Q96" i="11"/>
  <c r="Y96" i="11" s="1"/>
  <c r="AL96" i="11" s="1"/>
  <c r="M96" i="11"/>
  <c r="U96" i="11" s="1"/>
  <c r="AH96" i="11" s="1"/>
  <c r="W98" i="11"/>
  <c r="AJ98" i="11" s="1"/>
  <c r="P98" i="11"/>
  <c r="N98" i="11"/>
  <c r="V98" i="11" s="1"/>
  <c r="AI98" i="11" s="1"/>
  <c r="BT98" i="11"/>
  <c r="S98" i="11"/>
  <c r="AA98" i="11" s="1"/>
  <c r="AN98" i="11" s="1"/>
  <c r="Q98" i="11"/>
  <c r="Y98" i="11" s="1"/>
  <c r="AL98" i="11" s="1"/>
  <c r="M98" i="11"/>
  <c r="U98" i="11" s="1"/>
  <c r="AH98" i="11" s="1"/>
  <c r="W108" i="11"/>
  <c r="AJ108" i="11" s="1"/>
  <c r="P108" i="11"/>
  <c r="N108" i="11"/>
  <c r="V108" i="11" s="1"/>
  <c r="AI108" i="11" s="1"/>
  <c r="BT108" i="11"/>
  <c r="S108" i="11"/>
  <c r="AA108" i="11" s="1"/>
  <c r="AN108" i="11" s="1"/>
  <c r="Q108" i="11"/>
  <c r="Y108" i="11" s="1"/>
  <c r="AL108" i="11" s="1"/>
  <c r="M108" i="11"/>
  <c r="U108" i="11" s="1"/>
  <c r="AH108" i="11" s="1"/>
  <c r="CB127" i="11"/>
  <c r="S109" i="11"/>
  <c r="AA109" i="11" s="1"/>
  <c r="AN109" i="11" s="1"/>
  <c r="CG127" i="11" s="1"/>
  <c r="M109" i="11"/>
  <c r="U109" i="11" s="1"/>
  <c r="AH109" i="11" s="1"/>
  <c r="CC127" i="11" s="1"/>
  <c r="W109" i="11"/>
  <c r="AJ109" i="11" s="1"/>
  <c r="N109" i="11"/>
  <c r="V109" i="11" s="1"/>
  <c r="AI109" i="11" s="1"/>
  <c r="CD127" i="11" s="1"/>
  <c r="CB128" i="11"/>
  <c r="W110" i="11"/>
  <c r="AJ110" i="11" s="1"/>
  <c r="P110" i="11"/>
  <c r="N110" i="11"/>
  <c r="V110" i="11" s="1"/>
  <c r="AI110" i="11" s="1"/>
  <c r="CD128" i="11" s="1"/>
  <c r="BT110" i="11"/>
  <c r="S110" i="11"/>
  <c r="AA110" i="11" s="1"/>
  <c r="AN110" i="11" s="1"/>
  <c r="CG128" i="11" s="1"/>
  <c r="Q110" i="11"/>
  <c r="Y110" i="11" s="1"/>
  <c r="AL110" i="11" s="1"/>
  <c r="M110" i="11"/>
  <c r="U110" i="11" s="1"/>
  <c r="AH110" i="11" s="1"/>
  <c r="CC128" i="11" s="1"/>
  <c r="BT111" i="11"/>
  <c r="S111" i="11"/>
  <c r="AA111" i="11" s="1"/>
  <c r="AN111" i="11" s="1"/>
  <c r="Q111" i="11"/>
  <c r="Y111" i="11" s="1"/>
  <c r="AL111" i="11" s="1"/>
  <c r="M111" i="11"/>
  <c r="U111" i="11" s="1"/>
  <c r="AH111" i="11" s="1"/>
  <c r="W111" i="11"/>
  <c r="AJ111" i="11" s="1"/>
  <c r="P111" i="11"/>
  <c r="N111" i="11"/>
  <c r="V111" i="11" s="1"/>
  <c r="AI111" i="11" s="1"/>
  <c r="W112" i="11"/>
  <c r="AJ112" i="11" s="1"/>
  <c r="P112" i="11"/>
  <c r="N112" i="11"/>
  <c r="V112" i="11" s="1"/>
  <c r="AI112" i="11" s="1"/>
  <c r="BT112" i="11"/>
  <c r="S112" i="11"/>
  <c r="AA112" i="11" s="1"/>
  <c r="AN112" i="11" s="1"/>
  <c r="Q112" i="11"/>
  <c r="Y112" i="11" s="1"/>
  <c r="AL112" i="11" s="1"/>
  <c r="M112" i="11"/>
  <c r="U112" i="11" s="1"/>
  <c r="AH112" i="11" s="1"/>
  <c r="S113" i="11"/>
  <c r="AA113" i="11" s="1"/>
  <c r="AN113" i="11" s="1"/>
  <c r="M113" i="11"/>
  <c r="U113" i="11" s="1"/>
  <c r="AH113" i="11" s="1"/>
  <c r="P113" i="11"/>
  <c r="W114" i="11"/>
  <c r="AJ114" i="11" s="1"/>
  <c r="P114" i="11"/>
  <c r="N114" i="11"/>
  <c r="V114" i="11" s="1"/>
  <c r="AI114" i="11" s="1"/>
  <c r="BT114" i="11"/>
  <c r="S114" i="11"/>
  <c r="AA114" i="11" s="1"/>
  <c r="AN114" i="11" s="1"/>
  <c r="Q114" i="11"/>
  <c r="Y114" i="11" s="1"/>
  <c r="AL114" i="11" s="1"/>
  <c r="M114" i="11"/>
  <c r="U114" i="11" s="1"/>
  <c r="AH114" i="11" s="1"/>
  <c r="BT115" i="11"/>
  <c r="S115" i="11"/>
  <c r="AA115" i="11" s="1"/>
  <c r="AN115" i="11" s="1"/>
  <c r="Q115" i="11"/>
  <c r="Y115" i="11" s="1"/>
  <c r="AL115" i="11" s="1"/>
  <c r="M115" i="11"/>
  <c r="U115" i="11" s="1"/>
  <c r="AH115" i="11" s="1"/>
  <c r="W115" i="11"/>
  <c r="AJ115" i="11" s="1"/>
  <c r="P115" i="11"/>
  <c r="N115" i="11"/>
  <c r="V115" i="11" s="1"/>
  <c r="AI115" i="11" s="1"/>
  <c r="CB140" i="11"/>
  <c r="W116" i="11"/>
  <c r="AJ116" i="11" s="1"/>
  <c r="P116" i="11"/>
  <c r="N116" i="11"/>
  <c r="V116" i="11" s="1"/>
  <c r="AI116" i="11" s="1"/>
  <c r="CD140" i="11" s="1"/>
  <c r="BU49" i="11"/>
  <c r="BT116" i="11"/>
  <c r="S116" i="11"/>
  <c r="AA116" i="11" s="1"/>
  <c r="AN116" i="11" s="1"/>
  <c r="CG140" i="11" s="1"/>
  <c r="Q116" i="11"/>
  <c r="Y116" i="11" s="1"/>
  <c r="AL116" i="11" s="1"/>
  <c r="M116" i="11"/>
  <c r="U116" i="11" s="1"/>
  <c r="AH116" i="11" s="1"/>
  <c r="CC140" i="11" s="1"/>
  <c r="S117" i="11"/>
  <c r="AA117" i="11" s="1"/>
  <c r="AN117" i="11" s="1"/>
  <c r="M117" i="11"/>
  <c r="U117" i="11" s="1"/>
  <c r="AH117" i="11" s="1"/>
  <c r="P117" i="11"/>
  <c r="W118" i="11"/>
  <c r="AJ118" i="11" s="1"/>
  <c r="P118" i="11"/>
  <c r="N118" i="11"/>
  <c r="V118" i="11" s="1"/>
  <c r="AI118" i="11" s="1"/>
  <c r="BT118" i="11"/>
  <c r="S118" i="11"/>
  <c r="AA118" i="11" s="1"/>
  <c r="AN118" i="11" s="1"/>
  <c r="Q118" i="11"/>
  <c r="Y118" i="11" s="1"/>
  <c r="AL118" i="11" s="1"/>
  <c r="M118" i="11"/>
  <c r="U118" i="11" s="1"/>
  <c r="AH118" i="11" s="1"/>
  <c r="BT119" i="11"/>
  <c r="S119" i="11"/>
  <c r="AA119" i="11" s="1"/>
  <c r="AN119" i="11" s="1"/>
  <c r="CG95" i="11" s="1"/>
  <c r="Q119" i="11"/>
  <c r="Y119" i="11" s="1"/>
  <c r="AL119" i="11" s="1"/>
  <c r="M119" i="11"/>
  <c r="U119" i="11" s="1"/>
  <c r="AH119" i="11" s="1"/>
  <c r="CC95" i="11" s="1"/>
  <c r="W119" i="11"/>
  <c r="AJ119" i="11" s="1"/>
  <c r="P119" i="11"/>
  <c r="N119" i="11"/>
  <c r="V119" i="11" s="1"/>
  <c r="AI119" i="11" s="1"/>
  <c r="CD95" i="11" s="1"/>
  <c r="CB95" i="11"/>
  <c r="W120" i="11"/>
  <c r="AJ120" i="11" s="1"/>
  <c r="P120" i="11"/>
  <c r="N120" i="11"/>
  <c r="V120" i="11" s="1"/>
  <c r="AI120" i="11" s="1"/>
  <c r="CD96" i="11" s="1"/>
  <c r="CB96" i="11"/>
  <c r="BT120" i="11"/>
  <c r="S120" i="11"/>
  <c r="AA120" i="11" s="1"/>
  <c r="AN120" i="11" s="1"/>
  <c r="CG96" i="11" s="1"/>
  <c r="Q120" i="11"/>
  <c r="Y120" i="11" s="1"/>
  <c r="AL120" i="11" s="1"/>
  <c r="M120" i="11"/>
  <c r="U120" i="11" s="1"/>
  <c r="AH120" i="11" s="1"/>
  <c r="CC96" i="11" s="1"/>
  <c r="S121" i="11"/>
  <c r="AA121" i="11" s="1"/>
  <c r="AN121" i="11" s="1"/>
  <c r="CG97" i="11" s="1"/>
  <c r="M121" i="11"/>
  <c r="U121" i="11" s="1"/>
  <c r="AH121" i="11" s="1"/>
  <c r="CC97" i="11" s="1"/>
  <c r="P121" i="11"/>
  <c r="CB97" i="11"/>
  <c r="W122" i="11"/>
  <c r="AJ122" i="11" s="1"/>
  <c r="P122" i="11"/>
  <c r="N122" i="11"/>
  <c r="V122" i="11" s="1"/>
  <c r="AI122" i="11" s="1"/>
  <c r="CD98" i="11" s="1"/>
  <c r="CB98" i="11"/>
  <c r="BT122" i="11"/>
  <c r="S122" i="11"/>
  <c r="AA122" i="11" s="1"/>
  <c r="AN122" i="11" s="1"/>
  <c r="CG98" i="11" s="1"/>
  <c r="Q122" i="11"/>
  <c r="Y122" i="11" s="1"/>
  <c r="AL122" i="11" s="1"/>
  <c r="M122" i="11"/>
  <c r="U122" i="11" s="1"/>
  <c r="AH122" i="11" s="1"/>
  <c r="CC98" i="11" s="1"/>
  <c r="CB141" i="11"/>
  <c r="BT123" i="11"/>
  <c r="S123" i="11"/>
  <c r="AA123" i="11" s="1"/>
  <c r="AN123" i="11" s="1"/>
  <c r="CG141" i="11" s="1"/>
  <c r="Q123" i="11"/>
  <c r="Y123" i="11" s="1"/>
  <c r="AL123" i="11" s="1"/>
  <c r="M123" i="11"/>
  <c r="U123" i="11" s="1"/>
  <c r="AH123" i="11" s="1"/>
  <c r="CC141" i="11" s="1"/>
  <c r="BU50" i="11"/>
  <c r="W123" i="11"/>
  <c r="AJ123" i="11" s="1"/>
  <c r="P123" i="11"/>
  <c r="N123" i="11"/>
  <c r="V123" i="11" s="1"/>
  <c r="AI123" i="11" s="1"/>
  <c r="CD141" i="11" s="1"/>
  <c r="W124" i="11"/>
  <c r="AJ124" i="11" s="1"/>
  <c r="P124" i="11"/>
  <c r="N124" i="11"/>
  <c r="V124" i="11" s="1"/>
  <c r="AI124" i="11" s="1"/>
  <c r="S124" i="11"/>
  <c r="AA124" i="11" s="1"/>
  <c r="AN124" i="11" s="1"/>
  <c r="BT124" i="11"/>
  <c r="Q124" i="11"/>
  <c r="Y124" i="11" s="1"/>
  <c r="AL124" i="11" s="1"/>
  <c r="M124" i="11"/>
  <c r="U124" i="11" s="1"/>
  <c r="AH124" i="11" s="1"/>
  <c r="CB142" i="11"/>
  <c r="W126" i="11"/>
  <c r="AJ126" i="11" s="1"/>
  <c r="P126" i="11"/>
  <c r="N126" i="11"/>
  <c r="V126" i="11" s="1"/>
  <c r="AI126" i="11" s="1"/>
  <c r="CD142" i="11" s="1"/>
  <c r="BT127" i="11"/>
  <c r="S127" i="11"/>
  <c r="AA127" i="11" s="1"/>
  <c r="AN127" i="11" s="1"/>
  <c r="CG70" i="11" s="1"/>
  <c r="Q127" i="11"/>
  <c r="Y127" i="11" s="1"/>
  <c r="AL127" i="11" s="1"/>
  <c r="M127" i="11"/>
  <c r="U127" i="11" s="1"/>
  <c r="AH127" i="11" s="1"/>
  <c r="CC70" i="11" s="1"/>
  <c r="W128" i="11"/>
  <c r="AJ128" i="11" s="1"/>
  <c r="P128" i="11"/>
  <c r="N128" i="11"/>
  <c r="V128" i="11" s="1"/>
  <c r="AI128" i="11" s="1"/>
  <c r="CD71" i="11" s="1"/>
  <c r="BT129" i="11"/>
  <c r="S129" i="11"/>
  <c r="AA129" i="11" s="1"/>
  <c r="AN129" i="11" s="1"/>
  <c r="CG72" i="11" s="1"/>
  <c r="Q129" i="11"/>
  <c r="Y129" i="11" s="1"/>
  <c r="AL129" i="11" s="1"/>
  <c r="W130" i="11"/>
  <c r="AJ130" i="11" s="1"/>
  <c r="P130" i="11"/>
  <c r="N130" i="11"/>
  <c r="V130" i="11" s="1"/>
  <c r="AI130" i="11" s="1"/>
  <c r="CD73" i="11" s="1"/>
  <c r="BT130" i="11"/>
  <c r="S130" i="11"/>
  <c r="AA130" i="11" s="1"/>
  <c r="AN130" i="11" s="1"/>
  <c r="CG73" i="11" s="1"/>
  <c r="Q130" i="11"/>
  <c r="Y130" i="11" s="1"/>
  <c r="AL130" i="11" s="1"/>
  <c r="M130" i="11"/>
  <c r="U130" i="11" s="1"/>
  <c r="AH130" i="11" s="1"/>
  <c r="CC73" i="11" s="1"/>
  <c r="BT131" i="11"/>
  <c r="S131" i="11"/>
  <c r="AA131" i="11" s="1"/>
  <c r="AN131" i="11" s="1"/>
  <c r="CG74" i="11" s="1"/>
  <c r="Q131" i="11"/>
  <c r="Y131" i="11" s="1"/>
  <c r="AL131" i="11" s="1"/>
  <c r="M131" i="11"/>
  <c r="U131" i="11" s="1"/>
  <c r="AH131" i="11" s="1"/>
  <c r="CC74" i="11" s="1"/>
  <c r="W131" i="11"/>
  <c r="AJ131" i="11" s="1"/>
  <c r="P131" i="11"/>
  <c r="N131" i="11"/>
  <c r="V131" i="11" s="1"/>
  <c r="AI131" i="11" s="1"/>
  <c r="CD74" i="11" s="1"/>
  <c r="W132" i="11"/>
  <c r="AJ132" i="11" s="1"/>
  <c r="P132" i="11"/>
  <c r="N132" i="11"/>
  <c r="V132" i="11" s="1"/>
  <c r="AI132" i="11" s="1"/>
  <c r="BT132" i="11"/>
  <c r="S132" i="11"/>
  <c r="AA132" i="11" s="1"/>
  <c r="AN132" i="11" s="1"/>
  <c r="Q132" i="11"/>
  <c r="Y132" i="11" s="1"/>
  <c r="AL132" i="11" s="1"/>
  <c r="M132" i="11"/>
  <c r="U132" i="11" s="1"/>
  <c r="AH132" i="11" s="1"/>
  <c r="BT133" i="11"/>
  <c r="S133" i="11"/>
  <c r="AA133" i="11" s="1"/>
  <c r="AN133" i="11" s="1"/>
  <c r="Q133" i="11"/>
  <c r="Y133" i="11" s="1"/>
  <c r="AL133" i="11" s="1"/>
  <c r="M133" i="11"/>
  <c r="U133" i="11" s="1"/>
  <c r="AH133" i="11" s="1"/>
  <c r="W133" i="11"/>
  <c r="AJ133" i="11" s="1"/>
  <c r="P133" i="11"/>
  <c r="N133" i="11"/>
  <c r="V133" i="11" s="1"/>
  <c r="AI133" i="11" s="1"/>
  <c r="W134" i="11"/>
  <c r="AJ134" i="11" s="1"/>
  <c r="P134" i="11"/>
  <c r="N134" i="11"/>
  <c r="V134" i="11" s="1"/>
  <c r="AI134" i="11" s="1"/>
  <c r="BT134" i="11"/>
  <c r="S134" i="11"/>
  <c r="AA134" i="11" s="1"/>
  <c r="AN134" i="11" s="1"/>
  <c r="Q134" i="11"/>
  <c r="Y134" i="11" s="1"/>
  <c r="AL134" i="11" s="1"/>
  <c r="M134" i="11"/>
  <c r="U134" i="11" s="1"/>
  <c r="AH134" i="11" s="1"/>
  <c r="BT135" i="11"/>
  <c r="S135" i="11"/>
  <c r="AA135" i="11" s="1"/>
  <c r="AN135" i="11" s="1"/>
  <c r="Q135" i="11"/>
  <c r="Y135" i="11" s="1"/>
  <c r="AL135" i="11" s="1"/>
  <c r="M135" i="11"/>
  <c r="U135" i="11" s="1"/>
  <c r="AH135" i="11" s="1"/>
  <c r="W135" i="11"/>
  <c r="AJ135" i="11" s="1"/>
  <c r="P135" i="11"/>
  <c r="N135" i="11"/>
  <c r="V135" i="11" s="1"/>
  <c r="AI135" i="11" s="1"/>
  <c r="W136" i="11"/>
  <c r="AJ136" i="11" s="1"/>
  <c r="P136" i="11"/>
  <c r="N136" i="11"/>
  <c r="V136" i="11" s="1"/>
  <c r="AI136" i="11" s="1"/>
  <c r="BT136" i="11"/>
  <c r="S136" i="11"/>
  <c r="AA136" i="11" s="1"/>
  <c r="AN136" i="11" s="1"/>
  <c r="Q136" i="11"/>
  <c r="Y136" i="11" s="1"/>
  <c r="AL136" i="11" s="1"/>
  <c r="M136" i="11"/>
  <c r="U136" i="11" s="1"/>
  <c r="AH136" i="11" s="1"/>
  <c r="BT137" i="11"/>
  <c r="S137" i="11"/>
  <c r="AA137" i="11" s="1"/>
  <c r="AN137" i="11" s="1"/>
  <c r="Q137" i="11"/>
  <c r="Y137" i="11" s="1"/>
  <c r="AL137" i="11" s="1"/>
  <c r="M137" i="11"/>
  <c r="U137" i="11" s="1"/>
  <c r="AH137" i="11" s="1"/>
  <c r="W137" i="11"/>
  <c r="AJ137" i="11" s="1"/>
  <c r="P137" i="11"/>
  <c r="N137" i="11"/>
  <c r="V137" i="11" s="1"/>
  <c r="AI137" i="11" s="1"/>
  <c r="W138" i="11"/>
  <c r="AJ138" i="11" s="1"/>
  <c r="P138" i="11"/>
  <c r="N138" i="11"/>
  <c r="V138" i="11" s="1"/>
  <c r="AI138" i="11" s="1"/>
  <c r="BT138" i="11"/>
  <c r="S138" i="11"/>
  <c r="AA138" i="11" s="1"/>
  <c r="AN138" i="11" s="1"/>
  <c r="Q138" i="11"/>
  <c r="Y138" i="11" s="1"/>
  <c r="AL138" i="11" s="1"/>
  <c r="M138" i="11"/>
  <c r="U138" i="11" s="1"/>
  <c r="AH138" i="11" s="1"/>
  <c r="BT139" i="11"/>
  <c r="S139" i="11"/>
  <c r="AA139" i="11" s="1"/>
  <c r="AN139" i="11" s="1"/>
  <c r="Q139" i="11"/>
  <c r="Y139" i="11" s="1"/>
  <c r="AL139" i="11" s="1"/>
  <c r="M139" i="11"/>
  <c r="U139" i="11" s="1"/>
  <c r="AH139" i="11" s="1"/>
  <c r="W139" i="11"/>
  <c r="AJ139" i="11" s="1"/>
  <c r="P139" i="11"/>
  <c r="N139" i="11"/>
  <c r="V139" i="11" s="1"/>
  <c r="AI139" i="11" s="1"/>
  <c r="W140" i="11"/>
  <c r="AJ140" i="11" s="1"/>
  <c r="P140" i="11"/>
  <c r="N140" i="11"/>
  <c r="V140" i="11" s="1"/>
  <c r="AI140" i="11" s="1"/>
  <c r="BT140" i="11"/>
  <c r="S140" i="11"/>
  <c r="AA140" i="11" s="1"/>
  <c r="AN140" i="11" s="1"/>
  <c r="Q140" i="11"/>
  <c r="Y140" i="11" s="1"/>
  <c r="AL140" i="11" s="1"/>
  <c r="M140" i="11"/>
  <c r="U140" i="11" s="1"/>
  <c r="AH140" i="11" s="1"/>
  <c r="W142" i="11"/>
  <c r="AJ142" i="11" s="1"/>
  <c r="P142" i="11"/>
  <c r="N142" i="11"/>
  <c r="V142" i="11" s="1"/>
  <c r="AI142" i="11" s="1"/>
  <c r="BT142" i="11"/>
  <c r="S142" i="11"/>
  <c r="AA142" i="11" s="1"/>
  <c r="AN142" i="11" s="1"/>
  <c r="Q142" i="11"/>
  <c r="Y142" i="11" s="1"/>
  <c r="AL142" i="11" s="1"/>
  <c r="M142" i="11"/>
  <c r="U142" i="11" s="1"/>
  <c r="AH142" i="11" s="1"/>
  <c r="W144" i="11"/>
  <c r="AJ144" i="11" s="1"/>
  <c r="P144" i="11"/>
  <c r="N144" i="11"/>
  <c r="V144" i="11" s="1"/>
  <c r="AI144" i="11" s="1"/>
  <c r="CD100" i="11" s="1"/>
  <c r="BT144" i="11"/>
  <c r="S144" i="11"/>
  <c r="AA144" i="11" s="1"/>
  <c r="AN144" i="11" s="1"/>
  <c r="CG100" i="11" s="1"/>
  <c r="Q144" i="11"/>
  <c r="Y144" i="11" s="1"/>
  <c r="AL144" i="11" s="1"/>
  <c r="M144" i="11"/>
  <c r="U144" i="11" s="1"/>
  <c r="AH144" i="11" s="1"/>
  <c r="CC100" i="11" s="1"/>
  <c r="W146" i="11"/>
  <c r="AJ146" i="11" s="1"/>
  <c r="P146" i="11"/>
  <c r="N146" i="11"/>
  <c r="V146" i="11" s="1"/>
  <c r="AI146" i="11" s="1"/>
  <c r="CD102" i="11" s="1"/>
  <c r="BT146" i="11"/>
  <c r="S146" i="11"/>
  <c r="AA146" i="11" s="1"/>
  <c r="AN146" i="11" s="1"/>
  <c r="CG102" i="11" s="1"/>
  <c r="Q146" i="11"/>
  <c r="Y146" i="11" s="1"/>
  <c r="AL146" i="11" s="1"/>
  <c r="M146" i="11"/>
  <c r="U146" i="11" s="1"/>
  <c r="AH146" i="11" s="1"/>
  <c r="CC102" i="11" s="1"/>
  <c r="BT151" i="11"/>
  <c r="S151" i="11"/>
  <c r="AA151" i="11" s="1"/>
  <c r="AN151" i="11" s="1"/>
  <c r="CG76" i="11" s="1"/>
  <c r="Q151" i="11"/>
  <c r="Y151" i="11" s="1"/>
  <c r="AL151" i="11" s="1"/>
  <c r="M151" i="11"/>
  <c r="U151" i="11" s="1"/>
  <c r="AH151" i="11" s="1"/>
  <c r="CC76" i="11" s="1"/>
  <c r="W151" i="11"/>
  <c r="AJ151" i="11" s="1"/>
  <c r="P151" i="11"/>
  <c r="N151" i="11"/>
  <c r="V151" i="11" s="1"/>
  <c r="AI151" i="11" s="1"/>
  <c r="CD76" i="11" s="1"/>
  <c r="W152" i="11"/>
  <c r="AJ152" i="11" s="1"/>
  <c r="P152" i="11"/>
  <c r="N152" i="11"/>
  <c r="V152" i="11" s="1"/>
  <c r="AI152" i="11" s="1"/>
  <c r="CD77" i="11" s="1"/>
  <c r="BT152" i="11"/>
  <c r="S152" i="11"/>
  <c r="AA152" i="11" s="1"/>
  <c r="AN152" i="11" s="1"/>
  <c r="CG77" i="11" s="1"/>
  <c r="Q152" i="11"/>
  <c r="Y152" i="11" s="1"/>
  <c r="AL152" i="11" s="1"/>
  <c r="M152" i="11"/>
  <c r="U152" i="11" s="1"/>
  <c r="AH152" i="11" s="1"/>
  <c r="CC77" i="11" s="1"/>
  <c r="BT153" i="11"/>
  <c r="S153" i="11"/>
  <c r="AA153" i="11" s="1"/>
  <c r="AN153" i="11" s="1"/>
  <c r="CG78" i="11" s="1"/>
  <c r="Q153" i="11"/>
  <c r="Y153" i="11" s="1"/>
  <c r="AL153" i="11" s="1"/>
  <c r="M153" i="11"/>
  <c r="U153" i="11" s="1"/>
  <c r="AH153" i="11" s="1"/>
  <c r="CC78" i="11" s="1"/>
  <c r="W153" i="11"/>
  <c r="AJ153" i="11" s="1"/>
  <c r="P153" i="11"/>
  <c r="N153" i="11"/>
  <c r="V153" i="11" s="1"/>
  <c r="AI153" i="11" s="1"/>
  <c r="CD78" i="11" s="1"/>
  <c r="W154" i="11"/>
  <c r="AJ154" i="11" s="1"/>
  <c r="P154" i="11"/>
  <c r="N154" i="11"/>
  <c r="V154" i="11" s="1"/>
  <c r="AI154" i="11" s="1"/>
  <c r="CD79" i="11" s="1"/>
  <c r="BT154" i="11"/>
  <c r="S154" i="11"/>
  <c r="AA154" i="11" s="1"/>
  <c r="AN154" i="11" s="1"/>
  <c r="CG79" i="11" s="1"/>
  <c r="Q154" i="11"/>
  <c r="Y154" i="11" s="1"/>
  <c r="AL154" i="11" s="1"/>
  <c r="M154" i="11"/>
  <c r="U154" i="11" s="1"/>
  <c r="AH154" i="11" s="1"/>
  <c r="CC79" i="11" s="1"/>
  <c r="BT155" i="11"/>
  <c r="S155" i="11"/>
  <c r="AA155" i="11" s="1"/>
  <c r="AN155" i="11" s="1"/>
  <c r="CG129" i="11" s="1"/>
  <c r="Q155" i="11"/>
  <c r="Y155" i="11" s="1"/>
  <c r="AL155" i="11" s="1"/>
  <c r="M155" i="11"/>
  <c r="U155" i="11" s="1"/>
  <c r="AH155" i="11" s="1"/>
  <c r="CC129" i="11" s="1"/>
  <c r="W155" i="11"/>
  <c r="AJ155" i="11" s="1"/>
  <c r="P155" i="11"/>
  <c r="N155" i="11"/>
  <c r="V155" i="11" s="1"/>
  <c r="AI155" i="11" s="1"/>
  <c r="CD129" i="11" s="1"/>
  <c r="CB129" i="11"/>
  <c r="W156" i="11"/>
  <c r="AJ156" i="11" s="1"/>
  <c r="P156" i="11"/>
  <c r="N156" i="11"/>
  <c r="V156" i="11" s="1"/>
  <c r="AI156" i="11" s="1"/>
  <c r="BT156" i="11"/>
  <c r="S156" i="11"/>
  <c r="AA156" i="11" s="1"/>
  <c r="AN156" i="11" s="1"/>
  <c r="Q156" i="11"/>
  <c r="Y156" i="11" s="1"/>
  <c r="AL156" i="11" s="1"/>
  <c r="M156" i="11"/>
  <c r="U156" i="11" s="1"/>
  <c r="AH156" i="11" s="1"/>
  <c r="BT157" i="11"/>
  <c r="S157" i="11"/>
  <c r="AA157" i="11" s="1"/>
  <c r="AN157" i="11" s="1"/>
  <c r="Q157" i="11"/>
  <c r="Y157" i="11" s="1"/>
  <c r="AL157" i="11" s="1"/>
  <c r="M157" i="11"/>
  <c r="U157" i="11" s="1"/>
  <c r="AH157" i="11" s="1"/>
  <c r="W157" i="11"/>
  <c r="AJ157" i="11" s="1"/>
  <c r="P157" i="11"/>
  <c r="N157" i="11"/>
  <c r="V157" i="11" s="1"/>
  <c r="AI157" i="11" s="1"/>
  <c r="W158" i="11"/>
  <c r="AJ158" i="11" s="1"/>
  <c r="P158" i="11"/>
  <c r="N158" i="11"/>
  <c r="V158" i="11" s="1"/>
  <c r="AI158" i="11" s="1"/>
  <c r="BT158" i="11"/>
  <c r="S158" i="11"/>
  <c r="AA158" i="11" s="1"/>
  <c r="AN158" i="11" s="1"/>
  <c r="Q158" i="11"/>
  <c r="Y158" i="11" s="1"/>
  <c r="AL158" i="11" s="1"/>
  <c r="M158" i="11"/>
  <c r="U158" i="11" s="1"/>
  <c r="AH158" i="11" s="1"/>
  <c r="BT159" i="11"/>
  <c r="S159" i="11"/>
  <c r="AA159" i="11" s="1"/>
  <c r="AN159" i="11" s="1"/>
  <c r="Q159" i="11"/>
  <c r="Y159" i="11" s="1"/>
  <c r="AL159" i="11" s="1"/>
  <c r="M159" i="11"/>
  <c r="U159" i="11" s="1"/>
  <c r="AH159" i="11" s="1"/>
  <c r="W159" i="11"/>
  <c r="AJ159" i="11" s="1"/>
  <c r="P159" i="11"/>
  <c r="N159" i="11"/>
  <c r="V159" i="11" s="1"/>
  <c r="AI159" i="11" s="1"/>
  <c r="W160" i="11"/>
  <c r="AJ160" i="11" s="1"/>
  <c r="P160" i="11"/>
  <c r="N160" i="11"/>
  <c r="V160" i="11" s="1"/>
  <c r="AI160" i="11" s="1"/>
  <c r="BT160" i="11"/>
  <c r="S160" i="11"/>
  <c r="AA160" i="11" s="1"/>
  <c r="AN160" i="11" s="1"/>
  <c r="Q160" i="11"/>
  <c r="Y160" i="11" s="1"/>
  <c r="AL160" i="11" s="1"/>
  <c r="M160" i="11"/>
  <c r="U160" i="11" s="1"/>
  <c r="AH160" i="11" s="1"/>
  <c r="W175" i="11"/>
  <c r="AJ175" i="11" s="1"/>
  <c r="P175" i="11"/>
  <c r="N175" i="11"/>
  <c r="V175" i="11" s="1"/>
  <c r="AI175" i="11" s="1"/>
  <c r="CD106" i="11" s="1"/>
  <c r="S175" i="11"/>
  <c r="AA175" i="11" s="1"/>
  <c r="AN175" i="11" s="1"/>
  <c r="CG106" i="11" s="1"/>
  <c r="BT175" i="11"/>
  <c r="Q175" i="11"/>
  <c r="Y175" i="11" s="1"/>
  <c r="AL175" i="11" s="1"/>
  <c r="M175" i="11"/>
  <c r="U175" i="11" s="1"/>
  <c r="AH175" i="11" s="1"/>
  <c r="CC106" i="11" s="1"/>
  <c r="I32" i="11"/>
  <c r="Y11" i="11"/>
  <c r="Y13" i="11"/>
  <c r="Y15" i="11"/>
  <c r="Y17" i="11"/>
  <c r="Y22" i="11"/>
  <c r="Y24" i="11"/>
  <c r="Y26" i="11"/>
  <c r="H302" i="11"/>
  <c r="AC302" i="11" s="1"/>
  <c r="CA40" i="11"/>
  <c r="S126" i="11"/>
  <c r="AA126" i="11" s="1"/>
  <c r="AN126" i="11" s="1"/>
  <c r="CG142" i="11" s="1"/>
  <c r="N127" i="11"/>
  <c r="V127" i="11" s="1"/>
  <c r="AI127" i="11" s="1"/>
  <c r="CD70" i="11" s="1"/>
  <c r="W127" i="11"/>
  <c r="AJ127" i="11" s="1"/>
  <c r="S128" i="11"/>
  <c r="AA128" i="11" s="1"/>
  <c r="AN128" i="11" s="1"/>
  <c r="CG71" i="11" s="1"/>
  <c r="N129" i="11"/>
  <c r="V129" i="11" s="1"/>
  <c r="AI129" i="11" s="1"/>
  <c r="CD72" i="11" s="1"/>
  <c r="W129" i="11"/>
  <c r="AJ129" i="11" s="1"/>
  <c r="BT141" i="11"/>
  <c r="S141" i="11"/>
  <c r="AA141" i="11" s="1"/>
  <c r="AN141" i="11" s="1"/>
  <c r="Q141" i="11"/>
  <c r="Y141" i="11" s="1"/>
  <c r="AL141" i="11" s="1"/>
  <c r="M141" i="11"/>
  <c r="U141" i="11" s="1"/>
  <c r="AH141" i="11" s="1"/>
  <c r="W141" i="11"/>
  <c r="AJ141" i="11" s="1"/>
  <c r="P141" i="11"/>
  <c r="N141" i="11"/>
  <c r="V141" i="11" s="1"/>
  <c r="AI141" i="11" s="1"/>
  <c r="BT143" i="11"/>
  <c r="S143" i="11"/>
  <c r="AA143" i="11" s="1"/>
  <c r="AN143" i="11" s="1"/>
  <c r="CG99" i="11" s="1"/>
  <c r="Q143" i="11"/>
  <c r="Y143" i="11" s="1"/>
  <c r="AL143" i="11" s="1"/>
  <c r="M143" i="11"/>
  <c r="U143" i="11" s="1"/>
  <c r="AH143" i="11" s="1"/>
  <c r="CC99" i="11" s="1"/>
  <c r="W143" i="11"/>
  <c r="AJ143" i="11" s="1"/>
  <c r="P143" i="11"/>
  <c r="N143" i="11"/>
  <c r="V143" i="11" s="1"/>
  <c r="AI143" i="11" s="1"/>
  <c r="CD99" i="11" s="1"/>
  <c r="BT145" i="11"/>
  <c r="S145" i="11"/>
  <c r="AA145" i="11" s="1"/>
  <c r="AN145" i="11" s="1"/>
  <c r="CG101" i="11" s="1"/>
  <c r="Q145" i="11"/>
  <c r="Y145" i="11" s="1"/>
  <c r="AL145" i="11" s="1"/>
  <c r="M145" i="11"/>
  <c r="U145" i="11" s="1"/>
  <c r="AH145" i="11" s="1"/>
  <c r="CC101" i="11" s="1"/>
  <c r="W145" i="11"/>
  <c r="AJ145" i="11" s="1"/>
  <c r="P145" i="11"/>
  <c r="N145" i="11"/>
  <c r="V145" i="11" s="1"/>
  <c r="AI145" i="11" s="1"/>
  <c r="CD101" i="11" s="1"/>
  <c r="BT147" i="11"/>
  <c r="S147" i="11"/>
  <c r="AA147" i="11" s="1"/>
  <c r="AN147" i="11" s="1"/>
  <c r="CG103" i="11" s="1"/>
  <c r="Q147" i="11"/>
  <c r="Y147" i="11" s="1"/>
  <c r="AL147" i="11" s="1"/>
  <c r="M147" i="11"/>
  <c r="U147" i="11" s="1"/>
  <c r="AH147" i="11" s="1"/>
  <c r="CC103" i="11" s="1"/>
  <c r="W147" i="11"/>
  <c r="AJ147" i="11" s="1"/>
  <c r="P147" i="11"/>
  <c r="N147" i="11"/>
  <c r="V147" i="11" s="1"/>
  <c r="AI147" i="11" s="1"/>
  <c r="CD103" i="11" s="1"/>
  <c r="W148" i="11"/>
  <c r="AJ148" i="11" s="1"/>
  <c r="P148" i="11"/>
  <c r="N148" i="11"/>
  <c r="V148" i="11" s="1"/>
  <c r="AI148" i="11" s="1"/>
  <c r="CD143" i="11" s="1"/>
  <c r="BT148" i="11"/>
  <c r="S148" i="11"/>
  <c r="AA148" i="11" s="1"/>
  <c r="AN148" i="11" s="1"/>
  <c r="CG143" i="11" s="1"/>
  <c r="Q148" i="11"/>
  <c r="Y148" i="11" s="1"/>
  <c r="AL148" i="11" s="1"/>
  <c r="M148" i="11"/>
  <c r="U148" i="11" s="1"/>
  <c r="AH148" i="11" s="1"/>
  <c r="CC143" i="11" s="1"/>
  <c r="CB143" i="11"/>
  <c r="BT149" i="11"/>
  <c r="S149" i="11"/>
  <c r="AA149" i="11" s="1"/>
  <c r="AN149" i="11" s="1"/>
  <c r="Q149" i="11"/>
  <c r="Y149" i="11" s="1"/>
  <c r="AL149" i="11" s="1"/>
  <c r="M149" i="11"/>
  <c r="U149" i="11" s="1"/>
  <c r="AH149" i="11" s="1"/>
  <c r="W149" i="11"/>
  <c r="AJ149" i="11" s="1"/>
  <c r="P149" i="11"/>
  <c r="N149" i="11"/>
  <c r="V149" i="11" s="1"/>
  <c r="AI149" i="11" s="1"/>
  <c r="W150" i="11"/>
  <c r="AJ150" i="11" s="1"/>
  <c r="P150" i="11"/>
  <c r="N150" i="11"/>
  <c r="V150" i="11" s="1"/>
  <c r="AI150" i="11" s="1"/>
  <c r="CD75" i="11" s="1"/>
  <c r="BT150" i="11"/>
  <c r="S150" i="11"/>
  <c r="AA150" i="11" s="1"/>
  <c r="AN150" i="11" s="1"/>
  <c r="CG75" i="11" s="1"/>
  <c r="Q150" i="11"/>
  <c r="Y150" i="11" s="1"/>
  <c r="AL150" i="11" s="1"/>
  <c r="M150" i="11"/>
  <c r="U150" i="11" s="1"/>
  <c r="AH150" i="11" s="1"/>
  <c r="CC75" i="11" s="1"/>
  <c r="BT161" i="11"/>
  <c r="S161" i="11"/>
  <c r="AA161" i="11" s="1"/>
  <c r="AN161" i="11" s="1"/>
  <c r="Q161" i="11"/>
  <c r="Y161" i="11" s="1"/>
  <c r="AL161" i="11" s="1"/>
  <c r="M161" i="11"/>
  <c r="U161" i="11" s="1"/>
  <c r="AH161" i="11" s="1"/>
  <c r="W161" i="11"/>
  <c r="AJ161" i="11" s="1"/>
  <c r="P161" i="11"/>
  <c r="N161" i="11"/>
  <c r="V161" i="11" s="1"/>
  <c r="AI161" i="11" s="1"/>
  <c r="W162" i="11"/>
  <c r="AJ162" i="11" s="1"/>
  <c r="P162" i="11"/>
  <c r="N162" i="11"/>
  <c r="V162" i="11" s="1"/>
  <c r="AI162" i="11" s="1"/>
  <c r="BT162" i="11"/>
  <c r="S162" i="11"/>
  <c r="AA162" i="11" s="1"/>
  <c r="AN162" i="11" s="1"/>
  <c r="Q162" i="11"/>
  <c r="Y162" i="11" s="1"/>
  <c r="AL162" i="11" s="1"/>
  <c r="M162" i="11"/>
  <c r="U162" i="11" s="1"/>
  <c r="AH162" i="11" s="1"/>
  <c r="BT163" i="11"/>
  <c r="S163" i="11"/>
  <c r="AA163" i="11" s="1"/>
  <c r="AN163" i="11" s="1"/>
  <c r="Q163" i="11"/>
  <c r="Y163" i="11" s="1"/>
  <c r="AL163" i="11" s="1"/>
  <c r="M163" i="11"/>
  <c r="U163" i="11" s="1"/>
  <c r="AH163" i="11" s="1"/>
  <c r="W163" i="11"/>
  <c r="AJ163" i="11" s="1"/>
  <c r="P163" i="11"/>
  <c r="N163" i="11"/>
  <c r="V163" i="11" s="1"/>
  <c r="AI163" i="11" s="1"/>
  <c r="W164" i="11"/>
  <c r="AJ164" i="11" s="1"/>
  <c r="P164" i="11"/>
  <c r="N164" i="11"/>
  <c r="V164" i="11" s="1"/>
  <c r="AI164" i="11" s="1"/>
  <c r="CD80" i="11" s="1"/>
  <c r="BT164" i="11"/>
  <c r="S164" i="11"/>
  <c r="AA164" i="11" s="1"/>
  <c r="AN164" i="11" s="1"/>
  <c r="CG80" i="11" s="1"/>
  <c r="Q164" i="11"/>
  <c r="Y164" i="11" s="1"/>
  <c r="AL164" i="11" s="1"/>
  <c r="M164" i="11"/>
  <c r="U164" i="11" s="1"/>
  <c r="AH164" i="11" s="1"/>
  <c r="CC80" i="11" s="1"/>
  <c r="BT165" i="11"/>
  <c r="S165" i="11"/>
  <c r="AA165" i="11" s="1"/>
  <c r="AN165" i="11" s="1"/>
  <c r="CG81" i="11" s="1"/>
  <c r="Q165" i="11"/>
  <c r="Y165" i="11" s="1"/>
  <c r="AL165" i="11" s="1"/>
  <c r="M165" i="11"/>
  <c r="U165" i="11" s="1"/>
  <c r="AH165" i="11" s="1"/>
  <c r="CC81" i="11" s="1"/>
  <c r="W165" i="11"/>
  <c r="AJ165" i="11" s="1"/>
  <c r="P165" i="11"/>
  <c r="N165" i="11"/>
  <c r="V165" i="11" s="1"/>
  <c r="AI165" i="11" s="1"/>
  <c r="CD81" i="11" s="1"/>
  <c r="W166" i="11"/>
  <c r="AJ166" i="11" s="1"/>
  <c r="P166" i="11"/>
  <c r="N166" i="11"/>
  <c r="V166" i="11" s="1"/>
  <c r="AI166" i="11" s="1"/>
  <c r="CD82" i="11" s="1"/>
  <c r="BT166" i="11"/>
  <c r="S166" i="11"/>
  <c r="AA166" i="11" s="1"/>
  <c r="AN166" i="11" s="1"/>
  <c r="CG82" i="11" s="1"/>
  <c r="Q166" i="11"/>
  <c r="Y166" i="11" s="1"/>
  <c r="AL166" i="11" s="1"/>
  <c r="M166" i="11"/>
  <c r="U166" i="11" s="1"/>
  <c r="AH166" i="11" s="1"/>
  <c r="CC82" i="11" s="1"/>
  <c r="BT167" i="11"/>
  <c r="S167" i="11"/>
  <c r="AA167" i="11" s="1"/>
  <c r="AN167" i="11" s="1"/>
  <c r="CG83" i="11" s="1"/>
  <c r="Q167" i="11"/>
  <c r="Y167" i="11" s="1"/>
  <c r="AL167" i="11" s="1"/>
  <c r="M167" i="11"/>
  <c r="U167" i="11" s="1"/>
  <c r="AH167" i="11" s="1"/>
  <c r="CC83" i="11" s="1"/>
  <c r="W167" i="11"/>
  <c r="AJ167" i="11" s="1"/>
  <c r="P167" i="11"/>
  <c r="N167" i="11"/>
  <c r="V167" i="11" s="1"/>
  <c r="AI167" i="11" s="1"/>
  <c r="CD83" i="11" s="1"/>
  <c r="W168" i="11"/>
  <c r="AJ168" i="11" s="1"/>
  <c r="P168" i="11"/>
  <c r="N168" i="11"/>
  <c r="V168" i="11" s="1"/>
  <c r="AI168" i="11" s="1"/>
  <c r="CD84" i="11" s="1"/>
  <c r="BT168" i="11"/>
  <c r="S168" i="11"/>
  <c r="AA168" i="11" s="1"/>
  <c r="AN168" i="11" s="1"/>
  <c r="CG84" i="11" s="1"/>
  <c r="Q168" i="11"/>
  <c r="Y168" i="11" s="1"/>
  <c r="AL168" i="11" s="1"/>
  <c r="M168" i="11"/>
  <c r="U168" i="11" s="1"/>
  <c r="AH168" i="11" s="1"/>
  <c r="CC84" i="11" s="1"/>
  <c r="BT169" i="11"/>
  <c r="S169" i="11"/>
  <c r="AA169" i="11" s="1"/>
  <c r="AN169" i="11" s="1"/>
  <c r="CG85" i="11" s="1"/>
  <c r="Q169" i="11"/>
  <c r="Y169" i="11" s="1"/>
  <c r="AL169" i="11" s="1"/>
  <c r="M169" i="11"/>
  <c r="U169" i="11" s="1"/>
  <c r="AH169" i="11" s="1"/>
  <c r="CC85" i="11" s="1"/>
  <c r="W169" i="11"/>
  <c r="AJ169" i="11" s="1"/>
  <c r="P169" i="11"/>
  <c r="N169" i="11"/>
  <c r="V169" i="11" s="1"/>
  <c r="AI169" i="11" s="1"/>
  <c r="CD85" i="11" s="1"/>
  <c r="W170" i="11"/>
  <c r="AJ170" i="11" s="1"/>
  <c r="P170" i="11"/>
  <c r="N170" i="11"/>
  <c r="V170" i="11" s="1"/>
  <c r="AI170" i="11" s="1"/>
  <c r="CD144" i="11" s="1"/>
  <c r="CB144" i="11"/>
  <c r="BT170" i="11"/>
  <c r="S170" i="11"/>
  <c r="AA170" i="11" s="1"/>
  <c r="AN170" i="11" s="1"/>
  <c r="CG144" i="11" s="1"/>
  <c r="Q170" i="11"/>
  <c r="Y170" i="11" s="1"/>
  <c r="AL170" i="11" s="1"/>
  <c r="M170" i="11"/>
  <c r="U170" i="11" s="1"/>
  <c r="AH170" i="11" s="1"/>
  <c r="CC144" i="11" s="1"/>
  <c r="W171" i="11"/>
  <c r="AJ171" i="11" s="1"/>
  <c r="P171" i="11"/>
  <c r="N171" i="11"/>
  <c r="V171" i="11" s="1"/>
  <c r="AI171" i="11" s="1"/>
  <c r="CD145" i="11" s="1"/>
  <c r="S171" i="11"/>
  <c r="AA171" i="11" s="1"/>
  <c r="AN171" i="11" s="1"/>
  <c r="CG145" i="11" s="1"/>
  <c r="BT171" i="11"/>
  <c r="Q171" i="11"/>
  <c r="Y171" i="11" s="1"/>
  <c r="AL171" i="11" s="1"/>
  <c r="M171" i="11"/>
  <c r="U171" i="11" s="1"/>
  <c r="AH171" i="11" s="1"/>
  <c r="CC145" i="11" s="1"/>
  <c r="CB145" i="11"/>
  <c r="W179" i="11"/>
  <c r="AJ179" i="11" s="1"/>
  <c r="P179" i="11"/>
  <c r="N179" i="11"/>
  <c r="V179" i="11" s="1"/>
  <c r="AI179" i="11" s="1"/>
  <c r="CD146" i="11" s="1"/>
  <c r="S179" i="11"/>
  <c r="AA179" i="11" s="1"/>
  <c r="AN179" i="11" s="1"/>
  <c r="CG146" i="11" s="1"/>
  <c r="CB146" i="11"/>
  <c r="BT179" i="11"/>
  <c r="Q179" i="11"/>
  <c r="Y179" i="11" s="1"/>
  <c r="AL179" i="11" s="1"/>
  <c r="M179" i="11"/>
  <c r="U179" i="11" s="1"/>
  <c r="AH179" i="11" s="1"/>
  <c r="CC146" i="11" s="1"/>
  <c r="A42" i="1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O125" i="11"/>
  <c r="M126" i="11"/>
  <c r="U126" i="11" s="1"/>
  <c r="AH126" i="11" s="1"/>
  <c r="CC142" i="11" s="1"/>
  <c r="Q126" i="11"/>
  <c r="Y126" i="11" s="1"/>
  <c r="AL126" i="11" s="1"/>
  <c r="BT126" i="11"/>
  <c r="P127" i="11"/>
  <c r="M128" i="11"/>
  <c r="U128" i="11" s="1"/>
  <c r="AH128" i="11" s="1"/>
  <c r="CC71" i="11" s="1"/>
  <c r="Q128" i="11"/>
  <c r="Y128" i="11" s="1"/>
  <c r="AL128" i="11" s="1"/>
  <c r="BT128" i="11"/>
  <c r="P129" i="11"/>
  <c r="W173" i="11"/>
  <c r="AJ173" i="11" s="1"/>
  <c r="P173" i="11"/>
  <c r="N173" i="11"/>
  <c r="V173" i="11" s="1"/>
  <c r="AI173" i="11" s="1"/>
  <c r="CD104" i="11" s="1"/>
  <c r="BT174" i="11"/>
  <c r="S174" i="11"/>
  <c r="AA174" i="11" s="1"/>
  <c r="AN174" i="11" s="1"/>
  <c r="CG105" i="11" s="1"/>
  <c r="Q174" i="11"/>
  <c r="Y174" i="11" s="1"/>
  <c r="AL174" i="11" s="1"/>
  <c r="M174" i="11"/>
  <c r="U174" i="11" s="1"/>
  <c r="AH174" i="11" s="1"/>
  <c r="CC105" i="11" s="1"/>
  <c r="W177" i="11"/>
  <c r="AJ177" i="11" s="1"/>
  <c r="P177" i="11"/>
  <c r="N177" i="11"/>
  <c r="V177" i="11" s="1"/>
  <c r="AI177" i="11" s="1"/>
  <c r="CD108" i="11" s="1"/>
  <c r="BT178" i="11"/>
  <c r="S178" i="11"/>
  <c r="AA178" i="11" s="1"/>
  <c r="AN178" i="11" s="1"/>
  <c r="CG109" i="11" s="1"/>
  <c r="Q178" i="11"/>
  <c r="Y178" i="11" s="1"/>
  <c r="AL178" i="11" s="1"/>
  <c r="M178" i="11"/>
  <c r="U178" i="11" s="1"/>
  <c r="AH178" i="11" s="1"/>
  <c r="CC109" i="11" s="1"/>
  <c r="BT181" i="11"/>
  <c r="S181" i="11"/>
  <c r="AA181" i="11" s="1"/>
  <c r="AN181" i="11" s="1"/>
  <c r="CG147" i="11" s="1"/>
  <c r="Q181" i="11"/>
  <c r="Y181" i="11" s="1"/>
  <c r="AL181" i="11" s="1"/>
  <c r="M181" i="11"/>
  <c r="U181" i="11" s="1"/>
  <c r="AH181" i="11" s="1"/>
  <c r="CC147" i="11" s="1"/>
  <c r="W182" i="11"/>
  <c r="AJ182" i="11" s="1"/>
  <c r="P182" i="11"/>
  <c r="N182" i="11"/>
  <c r="V182" i="11" s="1"/>
  <c r="AI182" i="11" s="1"/>
  <c r="CD130" i="11" s="1"/>
  <c r="BT183" i="11"/>
  <c r="S183" i="11"/>
  <c r="AA183" i="11" s="1"/>
  <c r="AN183" i="11" s="1"/>
  <c r="CG131" i="11" s="1"/>
  <c r="Q183" i="11"/>
  <c r="Y183" i="11" s="1"/>
  <c r="AL183" i="11" s="1"/>
  <c r="M183" i="11"/>
  <c r="U183" i="11" s="1"/>
  <c r="AH183" i="11" s="1"/>
  <c r="CC131" i="11" s="1"/>
  <c r="W184" i="11"/>
  <c r="AJ184" i="11" s="1"/>
  <c r="P184" i="11"/>
  <c r="N184" i="11"/>
  <c r="V184" i="11" s="1"/>
  <c r="AI184" i="11" s="1"/>
  <c r="CD132" i="11" s="1"/>
  <c r="BT185" i="11"/>
  <c r="S185" i="11"/>
  <c r="AA185" i="11" s="1"/>
  <c r="AN185" i="11" s="1"/>
  <c r="CG133" i="11" s="1"/>
  <c r="Q185" i="11"/>
  <c r="Y185" i="11" s="1"/>
  <c r="AL185" i="11" s="1"/>
  <c r="M185" i="11"/>
  <c r="U185" i="11" s="1"/>
  <c r="AH185" i="11" s="1"/>
  <c r="CC133" i="11" s="1"/>
  <c r="W186" i="11"/>
  <c r="AJ186" i="11" s="1"/>
  <c r="P186" i="11"/>
  <c r="N186" i="11"/>
  <c r="V186" i="11" s="1"/>
  <c r="AI186" i="11" s="1"/>
  <c r="CD134" i="11" s="1"/>
  <c r="BT187" i="11"/>
  <c r="S187" i="11"/>
  <c r="AA187" i="11" s="1"/>
  <c r="AN187" i="11" s="1"/>
  <c r="CG135" i="11" s="1"/>
  <c r="Q187" i="11"/>
  <c r="Y187" i="11" s="1"/>
  <c r="AL187" i="11" s="1"/>
  <c r="M187" i="11"/>
  <c r="U187" i="11" s="1"/>
  <c r="AH187" i="11" s="1"/>
  <c r="CC135" i="11" s="1"/>
  <c r="W188" i="11"/>
  <c r="AJ188" i="11" s="1"/>
  <c r="P188" i="11"/>
  <c r="N188" i="11"/>
  <c r="V188" i="11" s="1"/>
  <c r="AI188" i="11" s="1"/>
  <c r="CD151" i="11" s="1"/>
  <c r="BT189" i="11"/>
  <c r="S189" i="11"/>
  <c r="AA189" i="11" s="1"/>
  <c r="AN189" i="11" s="1"/>
  <c r="CG152" i="11" s="1"/>
  <c r="Q189" i="11"/>
  <c r="Y189" i="11" s="1"/>
  <c r="AL189" i="11" s="1"/>
  <c r="M189" i="11"/>
  <c r="U189" i="11" s="1"/>
  <c r="AH189" i="11" s="1"/>
  <c r="CC152" i="11" s="1"/>
  <c r="W189" i="11"/>
  <c r="AJ189" i="11" s="1"/>
  <c r="P189" i="11"/>
  <c r="N189" i="11"/>
  <c r="V189" i="11" s="1"/>
  <c r="AI189" i="11" s="1"/>
  <c r="CD152" i="11" s="1"/>
  <c r="BT191" i="11"/>
  <c r="S191" i="11"/>
  <c r="AA191" i="11" s="1"/>
  <c r="AN191" i="11" s="1"/>
  <c r="CG111" i="11" s="1"/>
  <c r="Q191" i="11"/>
  <c r="Y191" i="11" s="1"/>
  <c r="AL191" i="11" s="1"/>
  <c r="M191" i="11"/>
  <c r="U191" i="11" s="1"/>
  <c r="AH191" i="11" s="1"/>
  <c r="CC111" i="11" s="1"/>
  <c r="W191" i="11"/>
  <c r="AJ191" i="11" s="1"/>
  <c r="P191" i="11"/>
  <c r="N191" i="11"/>
  <c r="V191" i="11" s="1"/>
  <c r="AI191" i="11" s="1"/>
  <c r="CD111" i="11" s="1"/>
  <c r="BT193" i="11"/>
  <c r="S193" i="11"/>
  <c r="AA193" i="11" s="1"/>
  <c r="AN193" i="11" s="1"/>
  <c r="CG113" i="11" s="1"/>
  <c r="Q193" i="11"/>
  <c r="Y193" i="11" s="1"/>
  <c r="AL193" i="11" s="1"/>
  <c r="M193" i="11"/>
  <c r="U193" i="11" s="1"/>
  <c r="AH193" i="11" s="1"/>
  <c r="CC113" i="11" s="1"/>
  <c r="W193" i="11"/>
  <c r="AJ193" i="11" s="1"/>
  <c r="P193" i="11"/>
  <c r="N193" i="11"/>
  <c r="V193" i="11" s="1"/>
  <c r="AI193" i="11" s="1"/>
  <c r="CD113" i="11" s="1"/>
  <c r="BT195" i="11"/>
  <c r="S195" i="11"/>
  <c r="AA195" i="11" s="1"/>
  <c r="AN195" i="11" s="1"/>
  <c r="CG115" i="11" s="1"/>
  <c r="Q195" i="11"/>
  <c r="Y195" i="11" s="1"/>
  <c r="AL195" i="11" s="1"/>
  <c r="M195" i="11"/>
  <c r="U195" i="11" s="1"/>
  <c r="AH195" i="11" s="1"/>
  <c r="CC115" i="11" s="1"/>
  <c r="W195" i="11"/>
  <c r="AJ195" i="11" s="1"/>
  <c r="P195" i="11"/>
  <c r="N195" i="11"/>
  <c r="V195" i="11" s="1"/>
  <c r="AI195" i="11" s="1"/>
  <c r="CD115" i="11" s="1"/>
  <c r="BT197" i="11"/>
  <c r="S197" i="11"/>
  <c r="AA197" i="11" s="1"/>
  <c r="AN197" i="11" s="1"/>
  <c r="Q197" i="11"/>
  <c r="Y197" i="11" s="1"/>
  <c r="AL197" i="11" s="1"/>
  <c r="M197" i="11"/>
  <c r="U197" i="11" s="1"/>
  <c r="AH197" i="11" s="1"/>
  <c r="W197" i="11"/>
  <c r="AJ197" i="11" s="1"/>
  <c r="P197" i="11"/>
  <c r="N197" i="11"/>
  <c r="V197" i="11" s="1"/>
  <c r="AI197" i="11" s="1"/>
  <c r="BT199" i="11"/>
  <c r="S199" i="11"/>
  <c r="AA199" i="11" s="1"/>
  <c r="AN199" i="11" s="1"/>
  <c r="Q199" i="11"/>
  <c r="Y199" i="11" s="1"/>
  <c r="AL199" i="11" s="1"/>
  <c r="M199" i="11"/>
  <c r="U199" i="11" s="1"/>
  <c r="AH199" i="11" s="1"/>
  <c r="W199" i="11"/>
  <c r="AJ199" i="11" s="1"/>
  <c r="P199" i="11"/>
  <c r="N199" i="11"/>
  <c r="V199" i="11" s="1"/>
  <c r="AI199" i="11" s="1"/>
  <c r="BT201" i="11"/>
  <c r="S201" i="11"/>
  <c r="AA201" i="11" s="1"/>
  <c r="AN201" i="11" s="1"/>
  <c r="Q201" i="11"/>
  <c r="Y201" i="11" s="1"/>
  <c r="AL201" i="11" s="1"/>
  <c r="M201" i="11"/>
  <c r="U201" i="11" s="1"/>
  <c r="AH201" i="11" s="1"/>
  <c r="W201" i="11"/>
  <c r="AJ201" i="11" s="1"/>
  <c r="P201" i="11"/>
  <c r="N201" i="11"/>
  <c r="V201" i="11" s="1"/>
  <c r="AI201" i="11" s="1"/>
  <c r="BT203" i="11"/>
  <c r="S203" i="11"/>
  <c r="AA203" i="11" s="1"/>
  <c r="AN203" i="11" s="1"/>
  <c r="Q203" i="11"/>
  <c r="Y203" i="11" s="1"/>
  <c r="AL203" i="11" s="1"/>
  <c r="M203" i="11"/>
  <c r="U203" i="11" s="1"/>
  <c r="AH203" i="11" s="1"/>
  <c r="W203" i="11"/>
  <c r="AJ203" i="11" s="1"/>
  <c r="P203" i="11"/>
  <c r="N203" i="11"/>
  <c r="V203" i="11" s="1"/>
  <c r="AI203" i="11" s="1"/>
  <c r="BT205" i="11"/>
  <c r="S205" i="11"/>
  <c r="AA205" i="11" s="1"/>
  <c r="AN205" i="11" s="1"/>
  <c r="CG155" i="11" s="1"/>
  <c r="Q205" i="11"/>
  <c r="Y205" i="11" s="1"/>
  <c r="AL205" i="11" s="1"/>
  <c r="M205" i="11"/>
  <c r="U205" i="11" s="1"/>
  <c r="AH205" i="11" s="1"/>
  <c r="CC155" i="11" s="1"/>
  <c r="W205" i="11"/>
  <c r="AJ205" i="11" s="1"/>
  <c r="P205" i="11"/>
  <c r="N205" i="11"/>
  <c r="V205" i="11" s="1"/>
  <c r="AI205" i="11" s="1"/>
  <c r="CD155" i="11" s="1"/>
  <c r="BT207" i="11"/>
  <c r="S207" i="11"/>
  <c r="AA207" i="11" s="1"/>
  <c r="AN207" i="11" s="1"/>
  <c r="CG117" i="11" s="1"/>
  <c r="Q207" i="11"/>
  <c r="Y207" i="11" s="1"/>
  <c r="AL207" i="11" s="1"/>
  <c r="M207" i="11"/>
  <c r="U207" i="11" s="1"/>
  <c r="AH207" i="11" s="1"/>
  <c r="CC117" i="11" s="1"/>
  <c r="W207" i="11"/>
  <c r="AJ207" i="11" s="1"/>
  <c r="P207" i="11"/>
  <c r="N207" i="11"/>
  <c r="V207" i="11" s="1"/>
  <c r="AI207" i="11" s="1"/>
  <c r="CD117" i="11" s="1"/>
  <c r="BT209" i="11"/>
  <c r="S209" i="11"/>
  <c r="AA209" i="11" s="1"/>
  <c r="AN209" i="11" s="1"/>
  <c r="CG119" i="11" s="1"/>
  <c r="Q209" i="11"/>
  <c r="Y209" i="11" s="1"/>
  <c r="AL209" i="11" s="1"/>
  <c r="M209" i="11"/>
  <c r="U209" i="11" s="1"/>
  <c r="AH209" i="11" s="1"/>
  <c r="CC119" i="11" s="1"/>
  <c r="W209" i="11"/>
  <c r="AJ209" i="11" s="1"/>
  <c r="P209" i="11"/>
  <c r="N209" i="11"/>
  <c r="V209" i="11" s="1"/>
  <c r="AI209" i="11" s="1"/>
  <c r="CD119" i="11" s="1"/>
  <c r="W212" i="11"/>
  <c r="AJ212" i="11" s="1"/>
  <c r="P212" i="11"/>
  <c r="N212" i="11"/>
  <c r="V212" i="11" s="1"/>
  <c r="AI212" i="11" s="1"/>
  <c r="CD122" i="11" s="1"/>
  <c r="BT212" i="11"/>
  <c r="S212" i="11"/>
  <c r="AA212" i="11" s="1"/>
  <c r="AN212" i="11" s="1"/>
  <c r="CG122" i="11" s="1"/>
  <c r="Q212" i="11"/>
  <c r="Y212" i="11" s="1"/>
  <c r="AL212" i="11" s="1"/>
  <c r="M212" i="11"/>
  <c r="U212" i="11" s="1"/>
  <c r="AH212" i="11" s="1"/>
  <c r="CC122" i="11" s="1"/>
  <c r="W214" i="11"/>
  <c r="AJ214" i="11" s="1"/>
  <c r="P214" i="11"/>
  <c r="N214" i="11"/>
  <c r="V214" i="11" s="1"/>
  <c r="AI214" i="11" s="1"/>
  <c r="BT214" i="11"/>
  <c r="S214" i="11"/>
  <c r="AA214" i="11" s="1"/>
  <c r="AN214" i="11" s="1"/>
  <c r="Q214" i="11"/>
  <c r="Y214" i="11" s="1"/>
  <c r="AL214" i="11" s="1"/>
  <c r="M214" i="11"/>
  <c r="U214" i="11" s="1"/>
  <c r="AH214" i="11" s="1"/>
  <c r="W216" i="11"/>
  <c r="AJ216" i="11" s="1"/>
  <c r="P216" i="11"/>
  <c r="N216" i="11"/>
  <c r="V216" i="11" s="1"/>
  <c r="AI216" i="11" s="1"/>
  <c r="BT216" i="11"/>
  <c r="S216" i="11"/>
  <c r="AA216" i="11" s="1"/>
  <c r="AN216" i="11" s="1"/>
  <c r="Q216" i="11"/>
  <c r="Y216" i="11" s="1"/>
  <c r="AL216" i="11" s="1"/>
  <c r="M216" i="11"/>
  <c r="U216" i="11" s="1"/>
  <c r="AH216" i="11" s="1"/>
  <c r="W218" i="11"/>
  <c r="AJ218" i="11" s="1"/>
  <c r="P218" i="11"/>
  <c r="N218" i="11"/>
  <c r="V218" i="11" s="1"/>
  <c r="AI218" i="11" s="1"/>
  <c r="BT218" i="11"/>
  <c r="S218" i="11"/>
  <c r="AA218" i="11" s="1"/>
  <c r="AN218" i="11" s="1"/>
  <c r="Q218" i="11"/>
  <c r="Y218" i="11" s="1"/>
  <c r="AL218" i="11" s="1"/>
  <c r="M218" i="11"/>
  <c r="U218" i="11" s="1"/>
  <c r="AH218" i="11" s="1"/>
  <c r="W220" i="11"/>
  <c r="AJ220" i="11" s="1"/>
  <c r="P220" i="11"/>
  <c r="N220" i="11"/>
  <c r="V220" i="11" s="1"/>
  <c r="AI220" i="11" s="1"/>
  <c r="BT220" i="11"/>
  <c r="S220" i="11"/>
  <c r="AA220" i="11" s="1"/>
  <c r="AN220" i="11" s="1"/>
  <c r="Q220" i="11"/>
  <c r="Y220" i="11" s="1"/>
  <c r="AL220" i="11" s="1"/>
  <c r="M220" i="11"/>
  <c r="U220" i="11" s="1"/>
  <c r="AH220" i="11" s="1"/>
  <c r="BT222" i="11"/>
  <c r="W222" i="11"/>
  <c r="AJ222" i="11" s="1"/>
  <c r="P222" i="11"/>
  <c r="N222" i="11"/>
  <c r="V222" i="11" s="1"/>
  <c r="AI222" i="11" s="1"/>
  <c r="S222" i="11"/>
  <c r="AA222" i="11" s="1"/>
  <c r="AN222" i="11" s="1"/>
  <c r="Q222" i="11"/>
  <c r="Y222" i="11" s="1"/>
  <c r="AL222" i="11" s="1"/>
  <c r="M222" i="11"/>
  <c r="U222" i="11" s="1"/>
  <c r="AH222" i="11" s="1"/>
  <c r="S173" i="11"/>
  <c r="AA173" i="11" s="1"/>
  <c r="AN173" i="11" s="1"/>
  <c r="CG104" i="11" s="1"/>
  <c r="N174" i="11"/>
  <c r="V174" i="11" s="1"/>
  <c r="AI174" i="11" s="1"/>
  <c r="CD105" i="11" s="1"/>
  <c r="W174" i="11"/>
  <c r="AJ174" i="11" s="1"/>
  <c r="S177" i="11"/>
  <c r="AA177" i="11" s="1"/>
  <c r="AN177" i="11" s="1"/>
  <c r="CG108" i="11" s="1"/>
  <c r="N178" i="11"/>
  <c r="V178" i="11" s="1"/>
  <c r="AI178" i="11" s="1"/>
  <c r="CD109" i="11" s="1"/>
  <c r="W178" i="11"/>
  <c r="AJ178" i="11" s="1"/>
  <c r="N181" i="11"/>
  <c r="V181" i="11" s="1"/>
  <c r="AI181" i="11" s="1"/>
  <c r="CD147" i="11" s="1"/>
  <c r="W181" i="11"/>
  <c r="AJ181" i="11" s="1"/>
  <c r="S182" i="11"/>
  <c r="AA182" i="11" s="1"/>
  <c r="AN182" i="11" s="1"/>
  <c r="CG130" i="11" s="1"/>
  <c r="N183" i="11"/>
  <c r="V183" i="11" s="1"/>
  <c r="AI183" i="11" s="1"/>
  <c r="CD131" i="11" s="1"/>
  <c r="W183" i="11"/>
  <c r="AJ183" i="11" s="1"/>
  <c r="S184" i="11"/>
  <c r="AA184" i="11" s="1"/>
  <c r="AN184" i="11" s="1"/>
  <c r="CG132" i="11" s="1"/>
  <c r="N185" i="11"/>
  <c r="V185" i="11" s="1"/>
  <c r="AI185" i="11" s="1"/>
  <c r="CD133" i="11" s="1"/>
  <c r="W185" i="11"/>
  <c r="AJ185" i="11" s="1"/>
  <c r="S186" i="11"/>
  <c r="AA186" i="11" s="1"/>
  <c r="AN186" i="11" s="1"/>
  <c r="CG134" i="11" s="1"/>
  <c r="N187" i="11"/>
  <c r="V187" i="11" s="1"/>
  <c r="AI187" i="11" s="1"/>
  <c r="CD135" i="11" s="1"/>
  <c r="W187" i="11"/>
  <c r="AJ187" i="11" s="1"/>
  <c r="S188" i="11"/>
  <c r="AA188" i="11" s="1"/>
  <c r="AN188" i="11" s="1"/>
  <c r="CG151" i="11" s="1"/>
  <c r="W190" i="11"/>
  <c r="AJ190" i="11" s="1"/>
  <c r="P190" i="11"/>
  <c r="N190" i="11"/>
  <c r="V190" i="11" s="1"/>
  <c r="AI190" i="11" s="1"/>
  <c r="CD110" i="11" s="1"/>
  <c r="BT190" i="11"/>
  <c r="S190" i="11"/>
  <c r="AA190" i="11" s="1"/>
  <c r="AN190" i="11" s="1"/>
  <c r="CG110" i="11" s="1"/>
  <c r="Q190" i="11"/>
  <c r="Y190" i="11" s="1"/>
  <c r="AL190" i="11" s="1"/>
  <c r="M190" i="11"/>
  <c r="U190" i="11" s="1"/>
  <c r="AH190" i="11" s="1"/>
  <c r="CC110" i="11" s="1"/>
  <c r="W192" i="11"/>
  <c r="AJ192" i="11" s="1"/>
  <c r="P192" i="11"/>
  <c r="N192" i="11"/>
  <c r="V192" i="11" s="1"/>
  <c r="AI192" i="11" s="1"/>
  <c r="CD112" i="11" s="1"/>
  <c r="BT192" i="11"/>
  <c r="S192" i="11"/>
  <c r="AA192" i="11" s="1"/>
  <c r="AN192" i="11" s="1"/>
  <c r="CG112" i="11" s="1"/>
  <c r="Q192" i="11"/>
  <c r="Y192" i="11" s="1"/>
  <c r="AL192" i="11" s="1"/>
  <c r="M192" i="11"/>
  <c r="U192" i="11" s="1"/>
  <c r="AH192" i="11" s="1"/>
  <c r="CC112" i="11" s="1"/>
  <c r="W194" i="11"/>
  <c r="AJ194" i="11" s="1"/>
  <c r="P194" i="11"/>
  <c r="N194" i="11"/>
  <c r="V194" i="11" s="1"/>
  <c r="AI194" i="11" s="1"/>
  <c r="CD114" i="11" s="1"/>
  <c r="BT194" i="11"/>
  <c r="S194" i="11"/>
  <c r="AA194" i="11" s="1"/>
  <c r="AN194" i="11" s="1"/>
  <c r="CG114" i="11" s="1"/>
  <c r="Q194" i="11"/>
  <c r="Y194" i="11" s="1"/>
  <c r="AL194" i="11" s="1"/>
  <c r="M194" i="11"/>
  <c r="U194" i="11" s="1"/>
  <c r="AH194" i="11" s="1"/>
  <c r="CC114" i="11" s="1"/>
  <c r="W196" i="11"/>
  <c r="AJ196" i="11" s="1"/>
  <c r="P196" i="11"/>
  <c r="N196" i="11"/>
  <c r="V196" i="11" s="1"/>
  <c r="AI196" i="11" s="1"/>
  <c r="BT196" i="11"/>
  <c r="S196" i="11"/>
  <c r="AA196" i="11" s="1"/>
  <c r="AN196" i="11" s="1"/>
  <c r="Q196" i="11"/>
  <c r="Y196" i="11" s="1"/>
  <c r="AL196" i="11" s="1"/>
  <c r="M196" i="11"/>
  <c r="U196" i="11" s="1"/>
  <c r="AH196" i="11" s="1"/>
  <c r="W198" i="11"/>
  <c r="AJ198" i="11" s="1"/>
  <c r="P198" i="11"/>
  <c r="N198" i="11"/>
  <c r="V198" i="11" s="1"/>
  <c r="AI198" i="11" s="1"/>
  <c r="BT198" i="11"/>
  <c r="S198" i="11"/>
  <c r="AA198" i="11" s="1"/>
  <c r="AN198" i="11" s="1"/>
  <c r="Q198" i="11"/>
  <c r="Y198" i="11" s="1"/>
  <c r="AL198" i="11" s="1"/>
  <c r="M198" i="11"/>
  <c r="U198" i="11" s="1"/>
  <c r="AH198" i="11" s="1"/>
  <c r="W200" i="11"/>
  <c r="AJ200" i="11" s="1"/>
  <c r="P200" i="11"/>
  <c r="N200" i="11"/>
  <c r="V200" i="11" s="1"/>
  <c r="AI200" i="11" s="1"/>
  <c r="BT200" i="11"/>
  <c r="S200" i="11"/>
  <c r="AA200" i="11" s="1"/>
  <c r="AN200" i="11" s="1"/>
  <c r="Q200" i="11"/>
  <c r="Y200" i="11" s="1"/>
  <c r="AL200" i="11" s="1"/>
  <c r="M200" i="11"/>
  <c r="U200" i="11" s="1"/>
  <c r="AH200" i="11" s="1"/>
  <c r="W202" i="11"/>
  <c r="AJ202" i="11" s="1"/>
  <c r="P202" i="11"/>
  <c r="N202" i="11"/>
  <c r="V202" i="11" s="1"/>
  <c r="AI202" i="11" s="1"/>
  <c r="BT202" i="11"/>
  <c r="S202" i="11"/>
  <c r="AA202" i="11" s="1"/>
  <c r="AN202" i="11" s="1"/>
  <c r="Q202" i="11"/>
  <c r="Y202" i="11" s="1"/>
  <c r="AL202" i="11" s="1"/>
  <c r="M202" i="11"/>
  <c r="U202" i="11" s="1"/>
  <c r="AH202" i="11" s="1"/>
  <c r="W204" i="11"/>
  <c r="AJ204" i="11" s="1"/>
  <c r="P204" i="11"/>
  <c r="N204" i="11"/>
  <c r="V204" i="11" s="1"/>
  <c r="AI204" i="11" s="1"/>
  <c r="BT204" i="11"/>
  <c r="S204" i="11"/>
  <c r="AA204" i="11" s="1"/>
  <c r="AN204" i="11" s="1"/>
  <c r="Q204" i="11"/>
  <c r="Y204" i="11" s="1"/>
  <c r="AL204" i="11" s="1"/>
  <c r="M204" i="11"/>
  <c r="U204" i="11" s="1"/>
  <c r="AH204" i="11" s="1"/>
  <c r="W206" i="11"/>
  <c r="AJ206" i="11" s="1"/>
  <c r="P206" i="11"/>
  <c r="N206" i="11"/>
  <c r="V206" i="11" s="1"/>
  <c r="AI206" i="11" s="1"/>
  <c r="CD116" i="11" s="1"/>
  <c r="BT206" i="11"/>
  <c r="S206" i="11"/>
  <c r="AA206" i="11" s="1"/>
  <c r="AN206" i="11" s="1"/>
  <c r="CG116" i="11" s="1"/>
  <c r="Q206" i="11"/>
  <c r="Y206" i="11" s="1"/>
  <c r="AL206" i="11" s="1"/>
  <c r="M206" i="11"/>
  <c r="U206" i="11" s="1"/>
  <c r="AH206" i="11" s="1"/>
  <c r="CC116" i="11" s="1"/>
  <c r="W208" i="11"/>
  <c r="AJ208" i="11" s="1"/>
  <c r="P208" i="11"/>
  <c r="N208" i="11"/>
  <c r="V208" i="11" s="1"/>
  <c r="AI208" i="11" s="1"/>
  <c r="CD118" i="11" s="1"/>
  <c r="BT208" i="11"/>
  <c r="S208" i="11"/>
  <c r="AA208" i="11" s="1"/>
  <c r="AN208" i="11" s="1"/>
  <c r="CG118" i="11" s="1"/>
  <c r="Q208" i="11"/>
  <c r="Y208" i="11" s="1"/>
  <c r="AL208" i="11" s="1"/>
  <c r="M208" i="11"/>
  <c r="U208" i="11" s="1"/>
  <c r="AH208" i="11" s="1"/>
  <c r="CC118" i="11" s="1"/>
  <c r="W210" i="11"/>
  <c r="AJ210" i="11" s="1"/>
  <c r="P210" i="11"/>
  <c r="N210" i="11"/>
  <c r="V210" i="11" s="1"/>
  <c r="AI210" i="11" s="1"/>
  <c r="CD120" i="11" s="1"/>
  <c r="BT210" i="11"/>
  <c r="S210" i="11"/>
  <c r="AA210" i="11" s="1"/>
  <c r="AN210" i="11" s="1"/>
  <c r="CG120" i="11" s="1"/>
  <c r="Q210" i="11"/>
  <c r="Y210" i="11" s="1"/>
  <c r="AL210" i="11" s="1"/>
  <c r="M210" i="11"/>
  <c r="U210" i="11" s="1"/>
  <c r="AH210" i="11" s="1"/>
  <c r="CC120" i="11" s="1"/>
  <c r="BT211" i="11"/>
  <c r="S211" i="11"/>
  <c r="AA211" i="11" s="1"/>
  <c r="AN211" i="11" s="1"/>
  <c r="CG121" i="11" s="1"/>
  <c r="Q211" i="11"/>
  <c r="Y211" i="11" s="1"/>
  <c r="AL211" i="11" s="1"/>
  <c r="M211" i="11"/>
  <c r="U211" i="11" s="1"/>
  <c r="AH211" i="11" s="1"/>
  <c r="CC121" i="11" s="1"/>
  <c r="W211" i="11"/>
  <c r="AJ211" i="11" s="1"/>
  <c r="P211" i="11"/>
  <c r="N211" i="11"/>
  <c r="V211" i="11" s="1"/>
  <c r="AI211" i="11" s="1"/>
  <c r="CD121" i="11" s="1"/>
  <c r="BT213" i="11"/>
  <c r="S213" i="11"/>
  <c r="AA213" i="11" s="1"/>
  <c r="AN213" i="11" s="1"/>
  <c r="Q213" i="11"/>
  <c r="Y213" i="11" s="1"/>
  <c r="AL213" i="11" s="1"/>
  <c r="M213" i="11"/>
  <c r="U213" i="11" s="1"/>
  <c r="AH213" i="11" s="1"/>
  <c r="W213" i="11"/>
  <c r="AJ213" i="11" s="1"/>
  <c r="P213" i="11"/>
  <c r="N213" i="11"/>
  <c r="V213" i="11" s="1"/>
  <c r="AI213" i="11" s="1"/>
  <c r="BT215" i="11"/>
  <c r="S215" i="11"/>
  <c r="AA215" i="11" s="1"/>
  <c r="AN215" i="11" s="1"/>
  <c r="Q215" i="11"/>
  <c r="Y215" i="11" s="1"/>
  <c r="AL215" i="11" s="1"/>
  <c r="M215" i="11"/>
  <c r="U215" i="11" s="1"/>
  <c r="AH215" i="11" s="1"/>
  <c r="W215" i="11"/>
  <c r="AJ215" i="11" s="1"/>
  <c r="P215" i="11"/>
  <c r="N215" i="11"/>
  <c r="V215" i="11" s="1"/>
  <c r="AI215" i="11" s="1"/>
  <c r="BT217" i="11"/>
  <c r="S217" i="11"/>
  <c r="AA217" i="11" s="1"/>
  <c r="AN217" i="11" s="1"/>
  <c r="Q217" i="11"/>
  <c r="Y217" i="11" s="1"/>
  <c r="AL217" i="11" s="1"/>
  <c r="M217" i="11"/>
  <c r="U217" i="11" s="1"/>
  <c r="AH217" i="11" s="1"/>
  <c r="W217" i="11"/>
  <c r="AJ217" i="11" s="1"/>
  <c r="P217" i="11"/>
  <c r="N217" i="11"/>
  <c r="V217" i="11" s="1"/>
  <c r="AI217" i="11" s="1"/>
  <c r="BT219" i="11"/>
  <c r="S219" i="11"/>
  <c r="AA219" i="11" s="1"/>
  <c r="AN219" i="11" s="1"/>
  <c r="Q219" i="11"/>
  <c r="Y219" i="11" s="1"/>
  <c r="AL219" i="11" s="1"/>
  <c r="M219" i="11"/>
  <c r="U219" i="11" s="1"/>
  <c r="AH219" i="11" s="1"/>
  <c r="W219" i="11"/>
  <c r="AJ219" i="11" s="1"/>
  <c r="P219" i="11"/>
  <c r="N219" i="11"/>
  <c r="V219" i="11" s="1"/>
  <c r="AI219" i="11" s="1"/>
  <c r="BT221" i="11"/>
  <c r="S221" i="11"/>
  <c r="AA221" i="11" s="1"/>
  <c r="AN221" i="11" s="1"/>
  <c r="Q221" i="11"/>
  <c r="Y221" i="11" s="1"/>
  <c r="AL221" i="11" s="1"/>
  <c r="M221" i="11"/>
  <c r="U221" i="11" s="1"/>
  <c r="AH221" i="11" s="1"/>
  <c r="W221" i="11"/>
  <c r="AJ221" i="11" s="1"/>
  <c r="P221" i="11"/>
  <c r="N221" i="11"/>
  <c r="V221" i="11" s="1"/>
  <c r="AI221" i="11" s="1"/>
  <c r="O172" i="11"/>
  <c r="M173" i="11"/>
  <c r="U173" i="11" s="1"/>
  <c r="AH173" i="11" s="1"/>
  <c r="CC104" i="11" s="1"/>
  <c r="Q173" i="11"/>
  <c r="Y173" i="11" s="1"/>
  <c r="AL173" i="11" s="1"/>
  <c r="BT173" i="11"/>
  <c r="P174" i="11"/>
  <c r="O176" i="11"/>
  <c r="M177" i="11"/>
  <c r="U177" i="11" s="1"/>
  <c r="AH177" i="11" s="1"/>
  <c r="CC108" i="11" s="1"/>
  <c r="Q177" i="11"/>
  <c r="Y177" i="11" s="1"/>
  <c r="AL177" i="11" s="1"/>
  <c r="BT177" i="11"/>
  <c r="P178" i="11"/>
  <c r="O180" i="11"/>
  <c r="P181" i="11"/>
  <c r="M182" i="11"/>
  <c r="U182" i="11" s="1"/>
  <c r="AH182" i="11" s="1"/>
  <c r="CC130" i="11" s="1"/>
  <c r="Q182" i="11"/>
  <c r="Y182" i="11" s="1"/>
  <c r="AL182" i="11" s="1"/>
  <c r="BT182" i="11"/>
  <c r="P183" i="11"/>
  <c r="M184" i="11"/>
  <c r="U184" i="11" s="1"/>
  <c r="AH184" i="11" s="1"/>
  <c r="CC132" i="11" s="1"/>
  <c r="Q184" i="11"/>
  <c r="Y184" i="11" s="1"/>
  <c r="AL184" i="11" s="1"/>
  <c r="BT184" i="11"/>
  <c r="P185" i="11"/>
  <c r="M186" i="11"/>
  <c r="U186" i="11" s="1"/>
  <c r="AH186" i="11" s="1"/>
  <c r="CC134" i="11" s="1"/>
  <c r="Q186" i="11"/>
  <c r="Y186" i="11" s="1"/>
  <c r="AL186" i="11" s="1"/>
  <c r="BT186" i="11"/>
  <c r="P187" i="11"/>
  <c r="M188" i="11"/>
  <c r="U188" i="11" s="1"/>
  <c r="AH188" i="11" s="1"/>
  <c r="CC151" i="11" s="1"/>
  <c r="Q188" i="11"/>
  <c r="Y188" i="11" s="1"/>
  <c r="AL188" i="11" s="1"/>
  <c r="BT188" i="11"/>
  <c r="BT223" i="11"/>
  <c r="S223" i="11"/>
  <c r="AA223" i="11" s="1"/>
  <c r="AN223" i="11" s="1"/>
  <c r="CG156" i="11" s="1"/>
  <c r="Q223" i="11"/>
  <c r="Y223" i="11" s="1"/>
  <c r="AL223" i="11" s="1"/>
  <c r="M223" i="11"/>
  <c r="U223" i="11" s="1"/>
  <c r="AH223" i="11" s="1"/>
  <c r="CC156" i="11" s="1"/>
  <c r="W224" i="11"/>
  <c r="AJ224" i="11" s="1"/>
  <c r="P224" i="11"/>
  <c r="N224" i="11"/>
  <c r="V224" i="11" s="1"/>
  <c r="AI224" i="11" s="1"/>
  <c r="CD136" i="11" s="1"/>
  <c r="BT225" i="11"/>
  <c r="S225" i="11"/>
  <c r="AA225" i="11" s="1"/>
  <c r="AN225" i="11" s="1"/>
  <c r="CG137" i="11" s="1"/>
  <c r="Q225" i="11"/>
  <c r="Y225" i="11" s="1"/>
  <c r="AL225" i="11" s="1"/>
  <c r="M225" i="11"/>
  <c r="U225" i="11" s="1"/>
  <c r="AH225" i="11" s="1"/>
  <c r="CC137" i="11" s="1"/>
  <c r="W225" i="11"/>
  <c r="AJ225" i="11" s="1"/>
  <c r="P225" i="11"/>
  <c r="N225" i="11"/>
  <c r="V225" i="11" s="1"/>
  <c r="AI225" i="11" s="1"/>
  <c r="CD137" i="11" s="1"/>
  <c r="BT227" i="11"/>
  <c r="S227" i="11"/>
  <c r="AA227" i="11" s="1"/>
  <c r="AN227" i="11" s="1"/>
  <c r="CG149" i="11" s="1"/>
  <c r="Q227" i="11"/>
  <c r="Y227" i="11" s="1"/>
  <c r="AL227" i="11" s="1"/>
  <c r="M227" i="11"/>
  <c r="U227" i="11" s="1"/>
  <c r="AH227" i="11" s="1"/>
  <c r="CC149" i="11" s="1"/>
  <c r="W227" i="11"/>
  <c r="AJ227" i="11" s="1"/>
  <c r="P227" i="11"/>
  <c r="N227" i="11"/>
  <c r="V227" i="11" s="1"/>
  <c r="AI227" i="11" s="1"/>
  <c r="CD149" i="11" s="1"/>
  <c r="BT229" i="11"/>
  <c r="S229" i="11"/>
  <c r="AA229" i="11" s="1"/>
  <c r="AN229" i="11" s="1"/>
  <c r="CG139" i="11" s="1"/>
  <c r="Q229" i="11"/>
  <c r="Y229" i="11" s="1"/>
  <c r="AL229" i="11" s="1"/>
  <c r="M229" i="11"/>
  <c r="U229" i="11" s="1"/>
  <c r="AH229" i="11" s="1"/>
  <c r="CC139" i="11" s="1"/>
  <c r="W229" i="11"/>
  <c r="AJ229" i="11" s="1"/>
  <c r="P229" i="11"/>
  <c r="N229" i="11"/>
  <c r="V229" i="11" s="1"/>
  <c r="AI229" i="11" s="1"/>
  <c r="CD139" i="11" s="1"/>
  <c r="BT231" i="11"/>
  <c r="S231" i="11"/>
  <c r="AA231" i="11" s="1"/>
  <c r="AN231" i="11" s="1"/>
  <c r="Q231" i="11"/>
  <c r="Y231" i="11" s="1"/>
  <c r="AL231" i="11" s="1"/>
  <c r="M231" i="11"/>
  <c r="U231" i="11" s="1"/>
  <c r="AH231" i="11" s="1"/>
  <c r="W231" i="11"/>
  <c r="AJ231" i="11" s="1"/>
  <c r="P231" i="11"/>
  <c r="N231" i="11"/>
  <c r="V231" i="11" s="1"/>
  <c r="AI231" i="11" s="1"/>
  <c r="BT233" i="11"/>
  <c r="S233" i="11"/>
  <c r="AA233" i="11" s="1"/>
  <c r="AN233" i="11" s="1"/>
  <c r="CG124" i="11" s="1"/>
  <c r="Q233" i="11"/>
  <c r="Y233" i="11" s="1"/>
  <c r="AL233" i="11" s="1"/>
  <c r="M233" i="11"/>
  <c r="U233" i="11" s="1"/>
  <c r="AH233" i="11" s="1"/>
  <c r="CC124" i="11" s="1"/>
  <c r="W233" i="11"/>
  <c r="AJ233" i="11" s="1"/>
  <c r="P233" i="11"/>
  <c r="N233" i="11"/>
  <c r="V233" i="11" s="1"/>
  <c r="AI233" i="11" s="1"/>
  <c r="CD124" i="11" s="1"/>
  <c r="BT235" i="11"/>
  <c r="S235" i="11"/>
  <c r="AA235" i="11" s="1"/>
  <c r="AN235" i="11" s="1"/>
  <c r="CG154" i="11" s="1"/>
  <c r="Q235" i="11"/>
  <c r="Y235" i="11" s="1"/>
  <c r="AL235" i="11" s="1"/>
  <c r="M235" i="11"/>
  <c r="U235" i="11" s="1"/>
  <c r="AH235" i="11" s="1"/>
  <c r="CC154" i="11" s="1"/>
  <c r="W235" i="11"/>
  <c r="AJ235" i="11" s="1"/>
  <c r="P235" i="11"/>
  <c r="N235" i="11"/>
  <c r="V235" i="11" s="1"/>
  <c r="AI235" i="11" s="1"/>
  <c r="CD154" i="11" s="1"/>
  <c r="BT237" i="11"/>
  <c r="S237" i="11"/>
  <c r="AA237" i="11" s="1"/>
  <c r="AN237" i="11" s="1"/>
  <c r="CG126" i="11" s="1"/>
  <c r="Q237" i="11"/>
  <c r="Y237" i="11" s="1"/>
  <c r="AL237" i="11" s="1"/>
  <c r="M237" i="11"/>
  <c r="U237" i="11" s="1"/>
  <c r="AH237" i="11" s="1"/>
  <c r="CC126" i="11" s="1"/>
  <c r="W237" i="11"/>
  <c r="AJ237" i="11" s="1"/>
  <c r="P237" i="11"/>
  <c r="N237" i="11"/>
  <c r="V237" i="11" s="1"/>
  <c r="AI237" i="11" s="1"/>
  <c r="CD126" i="11" s="1"/>
  <c r="BT239" i="11"/>
  <c r="S239" i="11"/>
  <c r="AA239" i="11" s="1"/>
  <c r="AN239" i="11" s="1"/>
  <c r="Q239" i="11"/>
  <c r="Y239" i="11" s="1"/>
  <c r="AL239" i="11" s="1"/>
  <c r="M239" i="11"/>
  <c r="U239" i="11" s="1"/>
  <c r="AH239" i="11" s="1"/>
  <c r="W239" i="11"/>
  <c r="AJ239" i="11" s="1"/>
  <c r="P239" i="11"/>
  <c r="N239" i="11"/>
  <c r="V239" i="11" s="1"/>
  <c r="AI239" i="11" s="1"/>
  <c r="BT241" i="11"/>
  <c r="S241" i="11"/>
  <c r="AA241" i="11" s="1"/>
  <c r="AN241" i="11" s="1"/>
  <c r="Q241" i="11"/>
  <c r="Y241" i="11" s="1"/>
  <c r="AL241" i="11" s="1"/>
  <c r="M241" i="11"/>
  <c r="U241" i="11" s="1"/>
  <c r="AH241" i="11" s="1"/>
  <c r="W241" i="11"/>
  <c r="AJ241" i="11" s="1"/>
  <c r="P241" i="11"/>
  <c r="N241" i="11"/>
  <c r="V241" i="11" s="1"/>
  <c r="AI241" i="11" s="1"/>
  <c r="BT243" i="11"/>
  <c r="S243" i="11"/>
  <c r="AA243" i="11" s="1"/>
  <c r="AN243" i="11" s="1"/>
  <c r="Q243" i="11"/>
  <c r="Y243" i="11" s="1"/>
  <c r="AL243" i="11" s="1"/>
  <c r="M243" i="11"/>
  <c r="U243" i="11" s="1"/>
  <c r="AH243" i="11" s="1"/>
  <c r="W243" i="11"/>
  <c r="AJ243" i="11" s="1"/>
  <c r="P243" i="11"/>
  <c r="N243" i="11"/>
  <c r="V243" i="11" s="1"/>
  <c r="AI243" i="11" s="1"/>
  <c r="BT245" i="11"/>
  <c r="S245" i="11"/>
  <c r="AA245" i="11" s="1"/>
  <c r="AN245" i="11" s="1"/>
  <c r="Q245" i="11"/>
  <c r="Y245" i="11" s="1"/>
  <c r="AL245" i="11" s="1"/>
  <c r="M245" i="11"/>
  <c r="U245" i="11" s="1"/>
  <c r="AH245" i="11" s="1"/>
  <c r="W245" i="11"/>
  <c r="AJ245" i="11" s="1"/>
  <c r="P245" i="11"/>
  <c r="N245" i="11"/>
  <c r="V245" i="11" s="1"/>
  <c r="AI245" i="11" s="1"/>
  <c r="BT247" i="11"/>
  <c r="S247" i="11"/>
  <c r="AA247" i="11" s="1"/>
  <c r="AN247" i="11" s="1"/>
  <c r="CG157" i="11" s="1"/>
  <c r="Q247" i="11"/>
  <c r="Y247" i="11" s="1"/>
  <c r="AL247" i="11" s="1"/>
  <c r="M247" i="11"/>
  <c r="U247" i="11" s="1"/>
  <c r="AH247" i="11" s="1"/>
  <c r="CC157" i="11" s="1"/>
  <c r="W247" i="11"/>
  <c r="AJ247" i="11" s="1"/>
  <c r="P247" i="11"/>
  <c r="N247" i="11"/>
  <c r="V247" i="11" s="1"/>
  <c r="AI247" i="11" s="1"/>
  <c r="CD157" i="11" s="1"/>
  <c r="W249" i="11"/>
  <c r="AJ249" i="11" s="1"/>
  <c r="P249" i="11"/>
  <c r="N249" i="11"/>
  <c r="V249" i="11" s="1"/>
  <c r="AI249" i="11" s="1"/>
  <c r="CD159" i="11" s="1"/>
  <c r="BT249" i="11"/>
  <c r="Q249" i="11"/>
  <c r="Y249" i="11" s="1"/>
  <c r="AL249" i="11" s="1"/>
  <c r="M249" i="11"/>
  <c r="U249" i="11" s="1"/>
  <c r="AH249" i="11" s="1"/>
  <c r="CC159" i="11" s="1"/>
  <c r="S249" i="11"/>
  <c r="AA249" i="11" s="1"/>
  <c r="AN249" i="11" s="1"/>
  <c r="CG159" i="11" s="1"/>
  <c r="W251" i="11"/>
  <c r="AJ251" i="11" s="1"/>
  <c r="P251" i="11"/>
  <c r="N251" i="11"/>
  <c r="V251" i="11" s="1"/>
  <c r="AI251" i="11" s="1"/>
  <c r="CD171" i="11" s="1"/>
  <c r="BT251" i="11"/>
  <c r="Q251" i="11"/>
  <c r="Y251" i="11" s="1"/>
  <c r="AL251" i="11" s="1"/>
  <c r="M251" i="11"/>
  <c r="U251" i="11" s="1"/>
  <c r="AH251" i="11" s="1"/>
  <c r="CC171" i="11" s="1"/>
  <c r="S251" i="11"/>
  <c r="AA251" i="11" s="1"/>
  <c r="AN251" i="11" s="1"/>
  <c r="CG171" i="11" s="1"/>
  <c r="BT253" i="11"/>
  <c r="W253" i="11"/>
  <c r="AJ253" i="11" s="1"/>
  <c r="P253" i="11"/>
  <c r="N253" i="11"/>
  <c r="V253" i="11" s="1"/>
  <c r="AI253" i="11" s="1"/>
  <c r="CD161" i="11" s="1"/>
  <c r="Q253" i="11"/>
  <c r="Y253" i="11" s="1"/>
  <c r="AL253" i="11" s="1"/>
  <c r="M253" i="11"/>
  <c r="U253" i="11" s="1"/>
  <c r="AH253" i="11" s="1"/>
  <c r="CC161" i="11" s="1"/>
  <c r="S253" i="11"/>
  <c r="AA253" i="11" s="1"/>
  <c r="AN253" i="11" s="1"/>
  <c r="CG161" i="11" s="1"/>
  <c r="N223" i="11"/>
  <c r="V223" i="11" s="1"/>
  <c r="AI223" i="11" s="1"/>
  <c r="CD156" i="11" s="1"/>
  <c r="W223" i="11"/>
  <c r="AJ223" i="11" s="1"/>
  <c r="S224" i="11"/>
  <c r="AA224" i="11" s="1"/>
  <c r="AN224" i="11" s="1"/>
  <c r="CG136" i="11" s="1"/>
  <c r="W226" i="11"/>
  <c r="AJ226" i="11" s="1"/>
  <c r="P226" i="11"/>
  <c r="N226" i="11"/>
  <c r="V226" i="11" s="1"/>
  <c r="AI226" i="11" s="1"/>
  <c r="CD148" i="11" s="1"/>
  <c r="BT226" i="11"/>
  <c r="S226" i="11"/>
  <c r="AA226" i="11" s="1"/>
  <c r="AN226" i="11" s="1"/>
  <c r="CG148" i="11" s="1"/>
  <c r="Q226" i="11"/>
  <c r="Y226" i="11" s="1"/>
  <c r="AL226" i="11" s="1"/>
  <c r="M226" i="11"/>
  <c r="U226" i="11" s="1"/>
  <c r="AH226" i="11" s="1"/>
  <c r="CC148" i="11" s="1"/>
  <c r="W228" i="11"/>
  <c r="AJ228" i="11" s="1"/>
  <c r="P228" i="11"/>
  <c r="N228" i="11"/>
  <c r="V228" i="11" s="1"/>
  <c r="AI228" i="11" s="1"/>
  <c r="CD138" i="11" s="1"/>
  <c r="BT228" i="11"/>
  <c r="S228" i="11"/>
  <c r="AA228" i="11" s="1"/>
  <c r="AN228" i="11" s="1"/>
  <c r="CG138" i="11" s="1"/>
  <c r="Q228" i="11"/>
  <c r="Y228" i="11" s="1"/>
  <c r="AL228" i="11" s="1"/>
  <c r="M228" i="11"/>
  <c r="U228" i="11" s="1"/>
  <c r="AH228" i="11" s="1"/>
  <c r="CC138" i="11" s="1"/>
  <c r="W230" i="11"/>
  <c r="AJ230" i="11" s="1"/>
  <c r="P230" i="11"/>
  <c r="N230" i="11"/>
  <c r="V230" i="11" s="1"/>
  <c r="AI230" i="11" s="1"/>
  <c r="BT230" i="11"/>
  <c r="S230" i="11"/>
  <c r="AA230" i="11" s="1"/>
  <c r="AN230" i="11" s="1"/>
  <c r="Q230" i="11"/>
  <c r="Y230" i="11" s="1"/>
  <c r="AL230" i="11" s="1"/>
  <c r="M230" i="11"/>
  <c r="U230" i="11" s="1"/>
  <c r="AH230" i="11" s="1"/>
  <c r="W232" i="11"/>
  <c r="AJ232" i="11" s="1"/>
  <c r="P232" i="11"/>
  <c r="N232" i="11"/>
  <c r="V232" i="11" s="1"/>
  <c r="AI232" i="11" s="1"/>
  <c r="CD123" i="11" s="1"/>
  <c r="BT232" i="11"/>
  <c r="S232" i="11"/>
  <c r="AA232" i="11" s="1"/>
  <c r="AN232" i="11" s="1"/>
  <c r="CG123" i="11" s="1"/>
  <c r="Q232" i="11"/>
  <c r="Y232" i="11" s="1"/>
  <c r="AL232" i="11" s="1"/>
  <c r="M232" i="11"/>
  <c r="U232" i="11" s="1"/>
  <c r="AH232" i="11" s="1"/>
  <c r="CC123" i="11" s="1"/>
  <c r="W234" i="11"/>
  <c r="AJ234" i="11" s="1"/>
  <c r="P234" i="11"/>
  <c r="N234" i="11"/>
  <c r="V234" i="11" s="1"/>
  <c r="AI234" i="11" s="1"/>
  <c r="CD153" i="11" s="1"/>
  <c r="BT234" i="11"/>
  <c r="S234" i="11"/>
  <c r="AA234" i="11" s="1"/>
  <c r="AN234" i="11" s="1"/>
  <c r="CG153" i="11" s="1"/>
  <c r="Q234" i="11"/>
  <c r="Y234" i="11" s="1"/>
  <c r="AL234" i="11" s="1"/>
  <c r="M234" i="11"/>
  <c r="U234" i="11" s="1"/>
  <c r="AH234" i="11" s="1"/>
  <c r="CC153" i="11" s="1"/>
  <c r="W236" i="11"/>
  <c r="AJ236" i="11" s="1"/>
  <c r="P236" i="11"/>
  <c r="N236" i="11"/>
  <c r="V236" i="11" s="1"/>
  <c r="AI236" i="11" s="1"/>
  <c r="CD125" i="11" s="1"/>
  <c r="BT236" i="11"/>
  <c r="S236" i="11"/>
  <c r="AA236" i="11" s="1"/>
  <c r="AN236" i="11" s="1"/>
  <c r="CG125" i="11" s="1"/>
  <c r="Q236" i="11"/>
  <c r="Y236" i="11" s="1"/>
  <c r="AL236" i="11" s="1"/>
  <c r="M236" i="11"/>
  <c r="U236" i="11" s="1"/>
  <c r="AH236" i="11" s="1"/>
  <c r="CC125" i="11" s="1"/>
  <c r="W238" i="11"/>
  <c r="AJ238" i="11" s="1"/>
  <c r="P238" i="11"/>
  <c r="N238" i="11"/>
  <c r="V238" i="11" s="1"/>
  <c r="AI238" i="11" s="1"/>
  <c r="BT238" i="11"/>
  <c r="S238" i="11"/>
  <c r="AA238" i="11" s="1"/>
  <c r="AN238" i="11" s="1"/>
  <c r="Q238" i="11"/>
  <c r="Y238" i="11" s="1"/>
  <c r="AL238" i="11" s="1"/>
  <c r="M238" i="11"/>
  <c r="U238" i="11" s="1"/>
  <c r="AH238" i="11" s="1"/>
  <c r="W240" i="11"/>
  <c r="AJ240" i="11" s="1"/>
  <c r="P240" i="11"/>
  <c r="N240" i="11"/>
  <c r="V240" i="11" s="1"/>
  <c r="AI240" i="11" s="1"/>
  <c r="BT240" i="11"/>
  <c r="S240" i="11"/>
  <c r="AA240" i="11" s="1"/>
  <c r="AN240" i="11" s="1"/>
  <c r="Q240" i="11"/>
  <c r="Y240" i="11" s="1"/>
  <c r="AL240" i="11" s="1"/>
  <c r="M240" i="11"/>
  <c r="U240" i="11" s="1"/>
  <c r="AH240" i="11" s="1"/>
  <c r="W242" i="11"/>
  <c r="AJ242" i="11" s="1"/>
  <c r="P242" i="11"/>
  <c r="N242" i="11"/>
  <c r="V242" i="11" s="1"/>
  <c r="AI242" i="11" s="1"/>
  <c r="BT242" i="11"/>
  <c r="S242" i="11"/>
  <c r="AA242" i="11" s="1"/>
  <c r="AN242" i="11" s="1"/>
  <c r="Q242" i="11"/>
  <c r="Y242" i="11" s="1"/>
  <c r="AL242" i="11" s="1"/>
  <c r="M242" i="11"/>
  <c r="U242" i="11" s="1"/>
  <c r="AH242" i="11" s="1"/>
  <c r="W244" i="11"/>
  <c r="AJ244" i="11" s="1"/>
  <c r="P244" i="11"/>
  <c r="N244" i="11"/>
  <c r="V244" i="11" s="1"/>
  <c r="AI244" i="11" s="1"/>
  <c r="BT244" i="11"/>
  <c r="S244" i="11"/>
  <c r="AA244" i="11" s="1"/>
  <c r="AN244" i="11" s="1"/>
  <c r="Q244" i="11"/>
  <c r="Y244" i="11" s="1"/>
  <c r="AL244" i="11" s="1"/>
  <c r="M244" i="11"/>
  <c r="U244" i="11" s="1"/>
  <c r="AH244" i="11" s="1"/>
  <c r="W246" i="11"/>
  <c r="AJ246" i="11" s="1"/>
  <c r="P246" i="11"/>
  <c r="N246" i="11"/>
  <c r="V246" i="11" s="1"/>
  <c r="AI246" i="11" s="1"/>
  <c r="BT246" i="11"/>
  <c r="S246" i="11"/>
  <c r="AA246" i="11" s="1"/>
  <c r="AN246" i="11" s="1"/>
  <c r="Q246" i="11"/>
  <c r="Y246" i="11" s="1"/>
  <c r="AL246" i="11" s="1"/>
  <c r="M246" i="11"/>
  <c r="U246" i="11" s="1"/>
  <c r="AH246" i="11" s="1"/>
  <c r="BT248" i="11"/>
  <c r="P248" i="11"/>
  <c r="N248" i="11"/>
  <c r="V248" i="11" s="1"/>
  <c r="AI248" i="11" s="1"/>
  <c r="CD158" i="11" s="1"/>
  <c r="W248" i="11"/>
  <c r="AJ248" i="11" s="1"/>
  <c r="S248" i="11"/>
  <c r="AA248" i="11" s="1"/>
  <c r="AN248" i="11" s="1"/>
  <c r="CG158" i="11" s="1"/>
  <c r="Q248" i="11"/>
  <c r="Y248" i="11" s="1"/>
  <c r="AL248" i="11" s="1"/>
  <c r="M248" i="11"/>
  <c r="U248" i="11" s="1"/>
  <c r="AH248" i="11" s="1"/>
  <c r="CC158" i="11" s="1"/>
  <c r="P223" i="11"/>
  <c r="M224" i="11"/>
  <c r="U224" i="11" s="1"/>
  <c r="AH224" i="11" s="1"/>
  <c r="CC136" i="11" s="1"/>
  <c r="Q224" i="11"/>
  <c r="Y224" i="11" s="1"/>
  <c r="AL224" i="11" s="1"/>
  <c r="BT224" i="11"/>
  <c r="BT255" i="11"/>
  <c r="S255" i="11"/>
  <c r="AA255" i="11" s="1"/>
  <c r="AN255" i="11" s="1"/>
  <c r="CG176" i="11" s="1"/>
  <c r="Q255" i="11"/>
  <c r="Y255" i="11" s="1"/>
  <c r="AL255" i="11" s="1"/>
  <c r="M255" i="11"/>
  <c r="U255" i="11" s="1"/>
  <c r="AH255" i="11" s="1"/>
  <c r="CC176" i="11" s="1"/>
  <c r="W255" i="11"/>
  <c r="AJ255" i="11" s="1"/>
  <c r="P255" i="11"/>
  <c r="N255" i="11"/>
  <c r="V255" i="11" s="1"/>
  <c r="AI255" i="11" s="1"/>
  <c r="CD176" i="11" s="1"/>
  <c r="BT257" i="11"/>
  <c r="S257" i="11"/>
  <c r="AA257" i="11" s="1"/>
  <c r="AN257" i="11" s="1"/>
  <c r="Q257" i="11"/>
  <c r="Y257" i="11" s="1"/>
  <c r="AL257" i="11" s="1"/>
  <c r="M257" i="11"/>
  <c r="U257" i="11" s="1"/>
  <c r="AH257" i="11" s="1"/>
  <c r="W257" i="11"/>
  <c r="AJ257" i="11" s="1"/>
  <c r="P257" i="11"/>
  <c r="N257" i="11"/>
  <c r="V257" i="11" s="1"/>
  <c r="AI257" i="11" s="1"/>
  <c r="BT259" i="11"/>
  <c r="S259" i="11"/>
  <c r="AA259" i="11" s="1"/>
  <c r="AN259" i="11" s="1"/>
  <c r="Q259" i="11"/>
  <c r="Y259" i="11" s="1"/>
  <c r="AL259" i="11" s="1"/>
  <c r="M259" i="11"/>
  <c r="U259" i="11" s="1"/>
  <c r="AH259" i="11" s="1"/>
  <c r="W259" i="11"/>
  <c r="AJ259" i="11" s="1"/>
  <c r="P259" i="11"/>
  <c r="N259" i="11"/>
  <c r="V259" i="11" s="1"/>
  <c r="AI259" i="11" s="1"/>
  <c r="BT261" i="11"/>
  <c r="S261" i="11"/>
  <c r="AA261" i="11" s="1"/>
  <c r="AN261" i="11" s="1"/>
  <c r="Q261" i="11"/>
  <c r="Y261" i="11" s="1"/>
  <c r="AL261" i="11" s="1"/>
  <c r="M261" i="11"/>
  <c r="U261" i="11" s="1"/>
  <c r="AH261" i="11" s="1"/>
  <c r="W261" i="11"/>
  <c r="AJ261" i="11" s="1"/>
  <c r="P261" i="11"/>
  <c r="N261" i="11"/>
  <c r="V261" i="11" s="1"/>
  <c r="AI261" i="11" s="1"/>
  <c r="BT263" i="11"/>
  <c r="S263" i="11"/>
  <c r="AA263" i="11" s="1"/>
  <c r="AN263" i="11" s="1"/>
  <c r="Q263" i="11"/>
  <c r="Y263" i="11" s="1"/>
  <c r="AL263" i="11" s="1"/>
  <c r="M263" i="11"/>
  <c r="U263" i="11" s="1"/>
  <c r="AH263" i="11" s="1"/>
  <c r="W263" i="11"/>
  <c r="AJ263" i="11" s="1"/>
  <c r="P263" i="11"/>
  <c r="N263" i="11"/>
  <c r="V263" i="11" s="1"/>
  <c r="AI263" i="11" s="1"/>
  <c r="BT265" i="11"/>
  <c r="S265" i="11"/>
  <c r="AA265" i="11" s="1"/>
  <c r="AN265" i="11" s="1"/>
  <c r="Q265" i="11"/>
  <c r="Y265" i="11" s="1"/>
  <c r="AL265" i="11" s="1"/>
  <c r="M265" i="11"/>
  <c r="U265" i="11" s="1"/>
  <c r="AH265" i="11" s="1"/>
  <c r="W265" i="11"/>
  <c r="AJ265" i="11" s="1"/>
  <c r="P265" i="11"/>
  <c r="N265" i="11"/>
  <c r="V265" i="11" s="1"/>
  <c r="AI265" i="11" s="1"/>
  <c r="BT267" i="11"/>
  <c r="S267" i="11"/>
  <c r="AA267" i="11" s="1"/>
  <c r="AN267" i="11" s="1"/>
  <c r="CG164" i="11" s="1"/>
  <c r="Q267" i="11"/>
  <c r="Y267" i="11" s="1"/>
  <c r="AL267" i="11" s="1"/>
  <c r="M267" i="11"/>
  <c r="U267" i="11" s="1"/>
  <c r="AH267" i="11" s="1"/>
  <c r="CC164" i="11" s="1"/>
  <c r="W267" i="11"/>
  <c r="AJ267" i="11" s="1"/>
  <c r="P267" i="11"/>
  <c r="N267" i="11"/>
  <c r="V267" i="11" s="1"/>
  <c r="AI267" i="11" s="1"/>
  <c r="CD164" i="11" s="1"/>
  <c r="BT269" i="11"/>
  <c r="S269" i="11"/>
  <c r="AA269" i="11" s="1"/>
  <c r="AN269" i="11" s="1"/>
  <c r="CG166" i="11" s="1"/>
  <c r="Q269" i="11"/>
  <c r="Y269" i="11" s="1"/>
  <c r="AL269" i="11" s="1"/>
  <c r="M269" i="11"/>
  <c r="U269" i="11" s="1"/>
  <c r="AH269" i="11" s="1"/>
  <c r="CC166" i="11" s="1"/>
  <c r="W269" i="11"/>
  <c r="AJ269" i="11" s="1"/>
  <c r="P269" i="11"/>
  <c r="N269" i="11"/>
  <c r="V269" i="11" s="1"/>
  <c r="AI269" i="11" s="1"/>
  <c r="CD166" i="11" s="1"/>
  <c r="BT271" i="11"/>
  <c r="S271" i="11"/>
  <c r="AA271" i="11" s="1"/>
  <c r="AN271" i="11" s="1"/>
  <c r="CG168" i="11" s="1"/>
  <c r="Q271" i="11"/>
  <c r="Y271" i="11" s="1"/>
  <c r="AL271" i="11" s="1"/>
  <c r="M271" i="11"/>
  <c r="U271" i="11" s="1"/>
  <c r="AH271" i="11" s="1"/>
  <c r="CC168" i="11" s="1"/>
  <c r="W271" i="11"/>
  <c r="AJ271" i="11" s="1"/>
  <c r="P271" i="11"/>
  <c r="N271" i="11"/>
  <c r="V271" i="11" s="1"/>
  <c r="AI271" i="11" s="1"/>
  <c r="CD168" i="11" s="1"/>
  <c r="BT273" i="11"/>
  <c r="S273" i="11"/>
  <c r="AA273" i="11" s="1"/>
  <c r="AN273" i="11" s="1"/>
  <c r="Q273" i="11"/>
  <c r="Y273" i="11" s="1"/>
  <c r="AL273" i="11" s="1"/>
  <c r="M273" i="11"/>
  <c r="U273" i="11" s="1"/>
  <c r="AH273" i="11" s="1"/>
  <c r="W273" i="11"/>
  <c r="AJ273" i="11" s="1"/>
  <c r="P273" i="11"/>
  <c r="N273" i="11"/>
  <c r="V273" i="11" s="1"/>
  <c r="AI273" i="11" s="1"/>
  <c r="BT275" i="11"/>
  <c r="W275" i="11"/>
  <c r="AJ275" i="11" s="1"/>
  <c r="P275" i="11"/>
  <c r="N275" i="11"/>
  <c r="V275" i="11" s="1"/>
  <c r="AI275" i="11" s="1"/>
  <c r="Q275" i="11"/>
  <c r="Y275" i="11" s="1"/>
  <c r="AL275" i="11" s="1"/>
  <c r="M275" i="11"/>
  <c r="U275" i="11" s="1"/>
  <c r="AH275" i="11" s="1"/>
  <c r="S275" i="11"/>
  <c r="AA275" i="11" s="1"/>
  <c r="AN275" i="11" s="1"/>
  <c r="O250" i="11"/>
  <c r="O252" i="11"/>
  <c r="W254" i="11"/>
  <c r="AJ254" i="11" s="1"/>
  <c r="P254" i="11"/>
  <c r="N254" i="11"/>
  <c r="V254" i="11" s="1"/>
  <c r="AI254" i="11" s="1"/>
  <c r="CD162" i="11" s="1"/>
  <c r="BT254" i="11"/>
  <c r="S254" i="11"/>
  <c r="AA254" i="11" s="1"/>
  <c r="AN254" i="11" s="1"/>
  <c r="CG162" i="11" s="1"/>
  <c r="Q254" i="11"/>
  <c r="Y254" i="11" s="1"/>
  <c r="AL254" i="11" s="1"/>
  <c r="M254" i="11"/>
  <c r="U254" i="11" s="1"/>
  <c r="AH254" i="11" s="1"/>
  <c r="CC162" i="11" s="1"/>
  <c r="W256" i="11"/>
  <c r="AJ256" i="11" s="1"/>
  <c r="P256" i="11"/>
  <c r="N256" i="11"/>
  <c r="V256" i="11" s="1"/>
  <c r="AI256" i="11" s="1"/>
  <c r="BT256" i="11"/>
  <c r="S256" i="11"/>
  <c r="AA256" i="11" s="1"/>
  <c r="AN256" i="11" s="1"/>
  <c r="Q256" i="11"/>
  <c r="Y256" i="11" s="1"/>
  <c r="AL256" i="11" s="1"/>
  <c r="M256" i="11"/>
  <c r="U256" i="11" s="1"/>
  <c r="AH256" i="11" s="1"/>
  <c r="W258" i="11"/>
  <c r="AJ258" i="11" s="1"/>
  <c r="P258" i="11"/>
  <c r="N258" i="11"/>
  <c r="V258" i="11" s="1"/>
  <c r="AI258" i="11" s="1"/>
  <c r="BT258" i="11"/>
  <c r="S258" i="11"/>
  <c r="AA258" i="11" s="1"/>
  <c r="AN258" i="11" s="1"/>
  <c r="Q258" i="11"/>
  <c r="Y258" i="11" s="1"/>
  <c r="AL258" i="11" s="1"/>
  <c r="M258" i="11"/>
  <c r="U258" i="11" s="1"/>
  <c r="AH258" i="11" s="1"/>
  <c r="W260" i="11"/>
  <c r="AJ260" i="11" s="1"/>
  <c r="P260" i="11"/>
  <c r="N260" i="11"/>
  <c r="V260" i="11" s="1"/>
  <c r="AI260" i="11" s="1"/>
  <c r="BT260" i="11"/>
  <c r="S260" i="11"/>
  <c r="AA260" i="11" s="1"/>
  <c r="AN260" i="11" s="1"/>
  <c r="Q260" i="11"/>
  <c r="Y260" i="11" s="1"/>
  <c r="AL260" i="11" s="1"/>
  <c r="M260" i="11"/>
  <c r="U260" i="11" s="1"/>
  <c r="AH260" i="11" s="1"/>
  <c r="W262" i="11"/>
  <c r="AJ262" i="11" s="1"/>
  <c r="P262" i="11"/>
  <c r="N262" i="11"/>
  <c r="V262" i="11" s="1"/>
  <c r="AI262" i="11" s="1"/>
  <c r="BT262" i="11"/>
  <c r="S262" i="11"/>
  <c r="AA262" i="11" s="1"/>
  <c r="AN262" i="11" s="1"/>
  <c r="Q262" i="11"/>
  <c r="Y262" i="11" s="1"/>
  <c r="AL262" i="11" s="1"/>
  <c r="M262" i="11"/>
  <c r="U262" i="11" s="1"/>
  <c r="AH262" i="11" s="1"/>
  <c r="W264" i="11"/>
  <c r="AJ264" i="11" s="1"/>
  <c r="P264" i="11"/>
  <c r="N264" i="11"/>
  <c r="V264" i="11" s="1"/>
  <c r="AI264" i="11" s="1"/>
  <c r="BT264" i="11"/>
  <c r="S264" i="11"/>
  <c r="AA264" i="11" s="1"/>
  <c r="AN264" i="11" s="1"/>
  <c r="Q264" i="11"/>
  <c r="Y264" i="11" s="1"/>
  <c r="AL264" i="11" s="1"/>
  <c r="M264" i="11"/>
  <c r="U264" i="11" s="1"/>
  <c r="AH264" i="11" s="1"/>
  <c r="W266" i="11"/>
  <c r="AJ266" i="11" s="1"/>
  <c r="P266" i="11"/>
  <c r="N266" i="11"/>
  <c r="V266" i="11" s="1"/>
  <c r="AI266" i="11" s="1"/>
  <c r="CD163" i="11" s="1"/>
  <c r="BT266" i="11"/>
  <c r="S266" i="11"/>
  <c r="AA266" i="11" s="1"/>
  <c r="AN266" i="11" s="1"/>
  <c r="CG163" i="11" s="1"/>
  <c r="Q266" i="11"/>
  <c r="Y266" i="11" s="1"/>
  <c r="AL266" i="11" s="1"/>
  <c r="M266" i="11"/>
  <c r="U266" i="11" s="1"/>
  <c r="AH266" i="11" s="1"/>
  <c r="CC163" i="11" s="1"/>
  <c r="W268" i="11"/>
  <c r="AJ268" i="11" s="1"/>
  <c r="P268" i="11"/>
  <c r="N268" i="11"/>
  <c r="V268" i="11" s="1"/>
  <c r="AI268" i="11" s="1"/>
  <c r="CD165" i="11" s="1"/>
  <c r="BT268" i="11"/>
  <c r="S268" i="11"/>
  <c r="AA268" i="11" s="1"/>
  <c r="AN268" i="11" s="1"/>
  <c r="CG165" i="11" s="1"/>
  <c r="Q268" i="11"/>
  <c r="Y268" i="11" s="1"/>
  <c r="AL268" i="11" s="1"/>
  <c r="M268" i="11"/>
  <c r="U268" i="11" s="1"/>
  <c r="AH268" i="11" s="1"/>
  <c r="CC165" i="11" s="1"/>
  <c r="W270" i="11"/>
  <c r="AJ270" i="11" s="1"/>
  <c r="P270" i="11"/>
  <c r="N270" i="11"/>
  <c r="V270" i="11" s="1"/>
  <c r="AI270" i="11" s="1"/>
  <c r="CD167" i="11" s="1"/>
  <c r="BT270" i="11"/>
  <c r="S270" i="11"/>
  <c r="AA270" i="11" s="1"/>
  <c r="AN270" i="11" s="1"/>
  <c r="CG167" i="11" s="1"/>
  <c r="Q270" i="11"/>
  <c r="Y270" i="11" s="1"/>
  <c r="AL270" i="11" s="1"/>
  <c r="M270" i="11"/>
  <c r="U270" i="11" s="1"/>
  <c r="AH270" i="11" s="1"/>
  <c r="CC167" i="11" s="1"/>
  <c r="W272" i="11"/>
  <c r="AJ272" i="11" s="1"/>
  <c r="P272" i="11"/>
  <c r="N272" i="11"/>
  <c r="V272" i="11" s="1"/>
  <c r="AI272" i="11" s="1"/>
  <c r="CD169" i="11" s="1"/>
  <c r="BT272" i="11"/>
  <c r="S272" i="11"/>
  <c r="AA272" i="11" s="1"/>
  <c r="AN272" i="11" s="1"/>
  <c r="CG169" i="11" s="1"/>
  <c r="Q272" i="11"/>
  <c r="Y272" i="11" s="1"/>
  <c r="AL272" i="11" s="1"/>
  <c r="M272" i="11"/>
  <c r="U272" i="11" s="1"/>
  <c r="AH272" i="11" s="1"/>
  <c r="CC169" i="11" s="1"/>
  <c r="W274" i="11"/>
  <c r="AJ274" i="11" s="1"/>
  <c r="P274" i="11"/>
  <c r="N274" i="11"/>
  <c r="V274" i="11" s="1"/>
  <c r="AI274" i="11" s="1"/>
  <c r="BT274" i="11"/>
  <c r="S274" i="11"/>
  <c r="AA274" i="11" s="1"/>
  <c r="AN274" i="11" s="1"/>
  <c r="Q274" i="11"/>
  <c r="Y274" i="11" s="1"/>
  <c r="AL274" i="11" s="1"/>
  <c r="M274" i="11"/>
  <c r="U274" i="11" s="1"/>
  <c r="AH274" i="11" s="1"/>
  <c r="BT277" i="11"/>
  <c r="S277" i="11"/>
  <c r="AA277" i="11" s="1"/>
  <c r="AN277" i="11" s="1"/>
  <c r="Q277" i="11"/>
  <c r="Y277" i="11" s="1"/>
  <c r="AL277" i="11" s="1"/>
  <c r="M277" i="11"/>
  <c r="U277" i="11" s="1"/>
  <c r="AH277" i="11" s="1"/>
  <c r="W277" i="11"/>
  <c r="AJ277" i="11" s="1"/>
  <c r="P277" i="11"/>
  <c r="N277" i="11"/>
  <c r="V277" i="11" s="1"/>
  <c r="AI277" i="11" s="1"/>
  <c r="BT279" i="11"/>
  <c r="S279" i="11"/>
  <c r="AA279" i="11" s="1"/>
  <c r="AN279" i="11" s="1"/>
  <c r="Q279" i="11"/>
  <c r="Y279" i="11" s="1"/>
  <c r="AL279" i="11" s="1"/>
  <c r="M279" i="11"/>
  <c r="U279" i="11" s="1"/>
  <c r="AH279" i="11" s="1"/>
  <c r="W279" i="11"/>
  <c r="AJ279" i="11" s="1"/>
  <c r="P279" i="11"/>
  <c r="N279" i="11"/>
  <c r="V279" i="11" s="1"/>
  <c r="AI279" i="11" s="1"/>
  <c r="BT281" i="11"/>
  <c r="S281" i="11"/>
  <c r="AA281" i="11" s="1"/>
  <c r="AN281" i="11" s="1"/>
  <c r="Q281" i="11"/>
  <c r="Y281" i="11" s="1"/>
  <c r="AL281" i="11" s="1"/>
  <c r="M281" i="11"/>
  <c r="U281" i="11" s="1"/>
  <c r="AH281" i="11" s="1"/>
  <c r="W281" i="11"/>
  <c r="AJ281" i="11" s="1"/>
  <c r="P281" i="11"/>
  <c r="N281" i="11"/>
  <c r="V281" i="11" s="1"/>
  <c r="AI281" i="11" s="1"/>
  <c r="BT283" i="11"/>
  <c r="S283" i="11"/>
  <c r="AA283" i="11" s="1"/>
  <c r="AN283" i="11" s="1"/>
  <c r="Q283" i="11"/>
  <c r="Y283" i="11" s="1"/>
  <c r="AL283" i="11" s="1"/>
  <c r="M283" i="11"/>
  <c r="U283" i="11" s="1"/>
  <c r="AH283" i="11" s="1"/>
  <c r="W283" i="11"/>
  <c r="AJ283" i="11" s="1"/>
  <c r="P283" i="11"/>
  <c r="N283" i="11"/>
  <c r="V283" i="11" s="1"/>
  <c r="AI283" i="11" s="1"/>
  <c r="BT285" i="11"/>
  <c r="S285" i="11"/>
  <c r="AA285" i="11" s="1"/>
  <c r="AN285" i="11" s="1"/>
  <c r="Q285" i="11"/>
  <c r="Y285" i="11" s="1"/>
  <c r="AL285" i="11" s="1"/>
  <c r="M285" i="11"/>
  <c r="U285" i="11" s="1"/>
  <c r="AH285" i="11" s="1"/>
  <c r="W285" i="11"/>
  <c r="AJ285" i="11" s="1"/>
  <c r="P285" i="11"/>
  <c r="N285" i="11"/>
  <c r="V285" i="11" s="1"/>
  <c r="AI285" i="11" s="1"/>
  <c r="BT287" i="11"/>
  <c r="S287" i="11"/>
  <c r="AA287" i="11" s="1"/>
  <c r="AN287" i="11" s="1"/>
  <c r="Q287" i="11"/>
  <c r="Y287" i="11" s="1"/>
  <c r="AL287" i="11" s="1"/>
  <c r="M287" i="11"/>
  <c r="U287" i="11" s="1"/>
  <c r="AH287" i="11" s="1"/>
  <c r="W287" i="11"/>
  <c r="AJ287" i="11" s="1"/>
  <c r="P287" i="11"/>
  <c r="N287" i="11"/>
  <c r="V287" i="11" s="1"/>
  <c r="AI287" i="11" s="1"/>
  <c r="W276" i="11"/>
  <c r="AJ276" i="11" s="1"/>
  <c r="P276" i="11"/>
  <c r="N276" i="11"/>
  <c r="V276" i="11" s="1"/>
  <c r="AI276" i="11" s="1"/>
  <c r="BT276" i="11"/>
  <c r="S276" i="11"/>
  <c r="AA276" i="11" s="1"/>
  <c r="AN276" i="11" s="1"/>
  <c r="Q276" i="11"/>
  <c r="Y276" i="11" s="1"/>
  <c r="AL276" i="11" s="1"/>
  <c r="M276" i="11"/>
  <c r="U276" i="11" s="1"/>
  <c r="AH276" i="11" s="1"/>
  <c r="W278" i="11"/>
  <c r="AJ278" i="11" s="1"/>
  <c r="P278" i="11"/>
  <c r="N278" i="11"/>
  <c r="V278" i="11" s="1"/>
  <c r="AI278" i="11" s="1"/>
  <c r="BT278" i="11"/>
  <c r="S278" i="11"/>
  <c r="AA278" i="11" s="1"/>
  <c r="AN278" i="11" s="1"/>
  <c r="Q278" i="11"/>
  <c r="Y278" i="11" s="1"/>
  <c r="AL278" i="11" s="1"/>
  <c r="M278" i="11"/>
  <c r="U278" i="11" s="1"/>
  <c r="AH278" i="11" s="1"/>
  <c r="W280" i="11"/>
  <c r="AJ280" i="11" s="1"/>
  <c r="P280" i="11"/>
  <c r="N280" i="11"/>
  <c r="V280" i="11" s="1"/>
  <c r="AI280" i="11" s="1"/>
  <c r="BT280" i="11"/>
  <c r="S280" i="11"/>
  <c r="AA280" i="11" s="1"/>
  <c r="AN280" i="11" s="1"/>
  <c r="Q280" i="11"/>
  <c r="Y280" i="11" s="1"/>
  <c r="AL280" i="11" s="1"/>
  <c r="M280" i="11"/>
  <c r="U280" i="11" s="1"/>
  <c r="AH280" i="11" s="1"/>
  <c r="W282" i="11"/>
  <c r="AJ282" i="11" s="1"/>
  <c r="P282" i="11"/>
  <c r="N282" i="11"/>
  <c r="V282" i="11" s="1"/>
  <c r="AI282" i="11" s="1"/>
  <c r="BT282" i="11"/>
  <c r="S282" i="11"/>
  <c r="AA282" i="11" s="1"/>
  <c r="AN282" i="11" s="1"/>
  <c r="Q282" i="11"/>
  <c r="Y282" i="11" s="1"/>
  <c r="AL282" i="11" s="1"/>
  <c r="M282" i="11"/>
  <c r="U282" i="11" s="1"/>
  <c r="AH282" i="11" s="1"/>
  <c r="W284" i="11"/>
  <c r="AJ284" i="11" s="1"/>
  <c r="P284" i="11"/>
  <c r="N284" i="11"/>
  <c r="V284" i="11" s="1"/>
  <c r="AI284" i="11" s="1"/>
  <c r="BT284" i="11"/>
  <c r="S284" i="11"/>
  <c r="AA284" i="11" s="1"/>
  <c r="AN284" i="11" s="1"/>
  <c r="Q284" i="11"/>
  <c r="Y284" i="11" s="1"/>
  <c r="AL284" i="11" s="1"/>
  <c r="M284" i="11"/>
  <c r="U284" i="11" s="1"/>
  <c r="AH284" i="11" s="1"/>
  <c r="W286" i="11"/>
  <c r="AJ286" i="11" s="1"/>
  <c r="P286" i="11"/>
  <c r="N286" i="11"/>
  <c r="V286" i="11" s="1"/>
  <c r="AI286" i="11" s="1"/>
  <c r="BT286" i="11"/>
  <c r="S286" i="11"/>
  <c r="AA286" i="11" s="1"/>
  <c r="AN286" i="11" s="1"/>
  <c r="Q286" i="11"/>
  <c r="Y286" i="11" s="1"/>
  <c r="AL286" i="11" s="1"/>
  <c r="M286" i="11"/>
  <c r="U286" i="11" s="1"/>
  <c r="AH286" i="11" s="1"/>
  <c r="W288" i="11"/>
  <c r="AJ288" i="11" s="1"/>
  <c r="P288" i="11"/>
  <c r="N288" i="11"/>
  <c r="V288" i="11" s="1"/>
  <c r="AI288" i="11" s="1"/>
  <c r="BT288" i="11"/>
  <c r="S288" i="11"/>
  <c r="AA288" i="11" s="1"/>
  <c r="AN288" i="11" s="1"/>
  <c r="Q288" i="11"/>
  <c r="Y288" i="11" s="1"/>
  <c r="AL288" i="11" s="1"/>
  <c r="M288" i="11"/>
  <c r="U288" i="11" s="1"/>
  <c r="AH288" i="11" s="1"/>
  <c r="W289" i="11"/>
  <c r="AJ289" i="11" s="1"/>
  <c r="P289" i="11"/>
  <c r="N289" i="11"/>
  <c r="V289" i="11" s="1"/>
  <c r="AI289" i="11" s="1"/>
  <c r="BT289" i="11"/>
  <c r="S289" i="11"/>
  <c r="AA289" i="11" s="1"/>
  <c r="AN289" i="11" s="1"/>
  <c r="Q289" i="11"/>
  <c r="Y289" i="11" s="1"/>
  <c r="AL289" i="11" s="1"/>
  <c r="M289" i="11"/>
  <c r="U289" i="11" s="1"/>
  <c r="AH289" i="11" s="1"/>
  <c r="W291" i="11"/>
  <c r="AJ291" i="11" s="1"/>
  <c r="P291" i="11"/>
  <c r="N291" i="11"/>
  <c r="V291" i="11" s="1"/>
  <c r="AI291" i="11" s="1"/>
  <c r="BT291" i="11"/>
  <c r="S291" i="11"/>
  <c r="AA291" i="11" s="1"/>
  <c r="AN291" i="11" s="1"/>
  <c r="Q291" i="11"/>
  <c r="Y291" i="11" s="1"/>
  <c r="AL291" i="11" s="1"/>
  <c r="M291" i="11"/>
  <c r="U291" i="11" s="1"/>
  <c r="AH291" i="11" s="1"/>
  <c r="W293" i="11"/>
  <c r="AJ293" i="11" s="1"/>
  <c r="P293" i="11"/>
  <c r="N293" i="11"/>
  <c r="V293" i="11" s="1"/>
  <c r="AI293" i="11" s="1"/>
  <c r="CD172" i="11" s="1"/>
  <c r="BT293" i="11"/>
  <c r="S293" i="11"/>
  <c r="AA293" i="11" s="1"/>
  <c r="AN293" i="11" s="1"/>
  <c r="CG172" i="11" s="1"/>
  <c r="Q293" i="11"/>
  <c r="Y293" i="11" s="1"/>
  <c r="AL293" i="11" s="1"/>
  <c r="M293" i="11"/>
  <c r="U293" i="11" s="1"/>
  <c r="AH293" i="11" s="1"/>
  <c r="CC172" i="11" s="1"/>
  <c r="W295" i="11"/>
  <c r="AJ295" i="11" s="1"/>
  <c r="P295" i="11"/>
  <c r="N295" i="11"/>
  <c r="V295" i="11" s="1"/>
  <c r="AI295" i="11" s="1"/>
  <c r="CD174" i="11" s="1"/>
  <c r="BT295" i="11"/>
  <c r="S295" i="11"/>
  <c r="AA295" i="11" s="1"/>
  <c r="AN295" i="11" s="1"/>
  <c r="CG174" i="11" s="1"/>
  <c r="Q295" i="11"/>
  <c r="Y295" i="11" s="1"/>
  <c r="AL295" i="11" s="1"/>
  <c r="M295" i="11"/>
  <c r="U295" i="11" s="1"/>
  <c r="AH295" i="11" s="1"/>
  <c r="CC174" i="11" s="1"/>
  <c r="W297" i="11"/>
  <c r="AJ297" i="11" s="1"/>
  <c r="P297" i="11"/>
  <c r="N297" i="11"/>
  <c r="V297" i="11" s="1"/>
  <c r="AI297" i="11" s="1"/>
  <c r="CD178" i="11" s="1"/>
  <c r="BT297" i="11"/>
  <c r="S297" i="11"/>
  <c r="AA297" i="11" s="1"/>
  <c r="AN297" i="11" s="1"/>
  <c r="CG178" i="11" s="1"/>
  <c r="Q297" i="11"/>
  <c r="Y297" i="11" s="1"/>
  <c r="AL297" i="11" s="1"/>
  <c r="M297" i="11"/>
  <c r="U297" i="11" s="1"/>
  <c r="AH297" i="11" s="1"/>
  <c r="CC178" i="11" s="1"/>
  <c r="BT290" i="11"/>
  <c r="S290" i="11"/>
  <c r="AA290" i="11" s="1"/>
  <c r="AN290" i="11" s="1"/>
  <c r="Q290" i="11"/>
  <c r="Y290" i="11" s="1"/>
  <c r="AL290" i="11" s="1"/>
  <c r="M290" i="11"/>
  <c r="U290" i="11" s="1"/>
  <c r="AH290" i="11" s="1"/>
  <c r="W290" i="11"/>
  <c r="AJ290" i="11" s="1"/>
  <c r="P290" i="11"/>
  <c r="N290" i="11"/>
  <c r="V290" i="11" s="1"/>
  <c r="AI290" i="11" s="1"/>
  <c r="BT292" i="11"/>
  <c r="S292" i="11"/>
  <c r="AA292" i="11" s="1"/>
  <c r="AN292" i="11" s="1"/>
  <c r="CG177" i="11" s="1"/>
  <c r="Q292" i="11"/>
  <c r="Y292" i="11" s="1"/>
  <c r="AL292" i="11" s="1"/>
  <c r="M292" i="11"/>
  <c r="U292" i="11" s="1"/>
  <c r="AH292" i="11" s="1"/>
  <c r="CC177" i="11" s="1"/>
  <c r="W292" i="11"/>
  <c r="AJ292" i="11" s="1"/>
  <c r="P292" i="11"/>
  <c r="N292" i="11"/>
  <c r="V292" i="11" s="1"/>
  <c r="AI292" i="11" s="1"/>
  <c r="CD177" i="11" s="1"/>
  <c r="BT294" i="11"/>
  <c r="S294" i="11"/>
  <c r="AA294" i="11" s="1"/>
  <c r="AN294" i="11" s="1"/>
  <c r="CG173" i="11" s="1"/>
  <c r="Q294" i="11"/>
  <c r="Y294" i="11" s="1"/>
  <c r="AL294" i="11" s="1"/>
  <c r="M294" i="11"/>
  <c r="U294" i="11" s="1"/>
  <c r="AH294" i="11" s="1"/>
  <c r="CC173" i="11" s="1"/>
  <c r="W294" i="11"/>
  <c r="AJ294" i="11" s="1"/>
  <c r="P294" i="11"/>
  <c r="N294" i="11"/>
  <c r="V294" i="11" s="1"/>
  <c r="AI294" i="11" s="1"/>
  <c r="CD173" i="11" s="1"/>
  <c r="BT296" i="11"/>
  <c r="S296" i="11"/>
  <c r="AA296" i="11" s="1"/>
  <c r="AN296" i="11" s="1"/>
  <c r="CG175" i="11" s="1"/>
  <c r="Q296" i="11"/>
  <c r="Y296" i="11" s="1"/>
  <c r="AL296" i="11" s="1"/>
  <c r="M296" i="11"/>
  <c r="U296" i="11" s="1"/>
  <c r="AH296" i="11" s="1"/>
  <c r="CC175" i="11" s="1"/>
  <c r="W296" i="11"/>
  <c r="AJ296" i="11" s="1"/>
  <c r="P296" i="11"/>
  <c r="N296" i="11"/>
  <c r="V296" i="11" s="1"/>
  <c r="AI296" i="11" s="1"/>
  <c r="CD175" i="11" s="1"/>
  <c r="BT298" i="11"/>
  <c r="S298" i="11"/>
  <c r="AA298" i="11" s="1"/>
  <c r="AN298" i="11" s="1"/>
  <c r="CG179" i="11" s="1"/>
  <c r="Q298" i="11"/>
  <c r="Y298" i="11" s="1"/>
  <c r="AL298" i="11" s="1"/>
  <c r="M298" i="11"/>
  <c r="U298" i="11" s="1"/>
  <c r="AH298" i="11" s="1"/>
  <c r="CC179" i="11" s="1"/>
  <c r="W298" i="11"/>
  <c r="AJ298" i="11" s="1"/>
  <c r="P298" i="11"/>
  <c r="N298" i="11"/>
  <c r="V298" i="11" s="1"/>
  <c r="AI298" i="11" s="1"/>
  <c r="CD179" i="11" s="1"/>
  <c r="P163" i="12" l="1"/>
  <c r="BY76" i="12"/>
  <c r="P173" i="12"/>
  <c r="BY122" i="12"/>
  <c r="M129" i="11"/>
  <c r="U129" i="11" s="1"/>
  <c r="AH129" i="11" s="1"/>
  <c r="CC72" i="11" s="1"/>
  <c r="N121" i="11"/>
  <c r="V121" i="11" s="1"/>
  <c r="AI121" i="11" s="1"/>
  <c r="CD97" i="11" s="1"/>
  <c r="Q121" i="11"/>
  <c r="Y121" i="11" s="1"/>
  <c r="AL121" i="11" s="1"/>
  <c r="W117" i="11"/>
  <c r="AJ117" i="11" s="1"/>
  <c r="BT117" i="11"/>
  <c r="N113" i="11"/>
  <c r="V113" i="11" s="1"/>
  <c r="AI113" i="11" s="1"/>
  <c r="Q113" i="11"/>
  <c r="Y113" i="11" s="1"/>
  <c r="AL113" i="11" s="1"/>
  <c r="BU48" i="11"/>
  <c r="BT109" i="11"/>
  <c r="CB52" i="11"/>
  <c r="M83" i="11"/>
  <c r="U83" i="11" s="1"/>
  <c r="AH83" i="11" s="1"/>
  <c r="CC52" i="11" s="1"/>
  <c r="M79" i="11"/>
  <c r="U79" i="11" s="1"/>
  <c r="AH79" i="11" s="1"/>
  <c r="M75" i="11"/>
  <c r="U75" i="11" s="1"/>
  <c r="AH75" i="11" s="1"/>
  <c r="M74" i="11"/>
  <c r="U74" i="11" s="1"/>
  <c r="AH74" i="11" s="1"/>
  <c r="N74" i="11"/>
  <c r="V74" i="11" s="1"/>
  <c r="AI74" i="11" s="1"/>
  <c r="W71" i="11"/>
  <c r="AJ71" i="11" s="1"/>
  <c r="BT71" i="11"/>
  <c r="Q66" i="11"/>
  <c r="Y66" i="11" s="1"/>
  <c r="AL66" i="11" s="1"/>
  <c r="M58" i="11"/>
  <c r="U58" i="11" s="1"/>
  <c r="AH58" i="11" s="1"/>
  <c r="CC59" i="11" s="1"/>
  <c r="CB59" i="11"/>
  <c r="W58" i="11"/>
  <c r="AJ58" i="11" s="1"/>
  <c r="M53" i="11"/>
  <c r="U53" i="11" s="1"/>
  <c r="AH53" i="11" s="1"/>
  <c r="N53" i="11"/>
  <c r="V53" i="11" s="1"/>
  <c r="AI53" i="11" s="1"/>
  <c r="S50" i="11"/>
  <c r="AA50" i="11" s="1"/>
  <c r="AN50" i="11" s="1"/>
  <c r="W50" i="11"/>
  <c r="AJ50" i="11" s="1"/>
  <c r="M48" i="11"/>
  <c r="U48" i="11" s="1"/>
  <c r="AH48" i="11" s="1"/>
  <c r="CC58" i="11" s="1"/>
  <c r="CB58" i="11"/>
  <c r="W48" i="11"/>
  <c r="AJ48" i="11" s="1"/>
  <c r="BT46" i="11"/>
  <c r="W46" i="11"/>
  <c r="AJ46" i="11" s="1"/>
  <c r="BT44" i="11"/>
  <c r="W44" i="11"/>
  <c r="AJ44" i="11" s="1"/>
  <c r="BT42" i="11"/>
  <c r="W42" i="11"/>
  <c r="AJ42" i="11" s="1"/>
  <c r="W107" i="11"/>
  <c r="AJ107" i="11" s="1"/>
  <c r="N99" i="11"/>
  <c r="V99" i="11" s="1"/>
  <c r="AI99" i="11" s="1"/>
  <c r="Q99" i="11"/>
  <c r="Y99" i="11" s="1"/>
  <c r="AL99" i="11" s="1"/>
  <c r="W95" i="11"/>
  <c r="AJ95" i="11" s="1"/>
  <c r="BT95" i="11"/>
  <c r="N91" i="11"/>
  <c r="V91" i="11" s="1"/>
  <c r="AI91" i="11" s="1"/>
  <c r="Q91" i="11"/>
  <c r="Y91" i="11" s="1"/>
  <c r="AL91" i="11" s="1"/>
  <c r="N89" i="11"/>
  <c r="V89" i="11" s="1"/>
  <c r="AI89" i="11" s="1"/>
  <c r="CD57" i="11" s="1"/>
  <c r="Q89" i="11"/>
  <c r="Y89" i="11" s="1"/>
  <c r="AL89" i="11" s="1"/>
  <c r="N69" i="11"/>
  <c r="V69" i="11" s="1"/>
  <c r="AI69" i="11" s="1"/>
  <c r="CD50" i="11" s="1"/>
  <c r="Q69" i="11"/>
  <c r="Y69" i="11" s="1"/>
  <c r="AL69" i="11" s="1"/>
  <c r="M60" i="11"/>
  <c r="U60" i="11" s="1"/>
  <c r="AH60" i="11" s="1"/>
  <c r="CC62" i="11" s="1"/>
  <c r="CB62" i="11"/>
  <c r="M57" i="11"/>
  <c r="U57" i="11" s="1"/>
  <c r="AH57" i="11" s="1"/>
  <c r="N57" i="11"/>
  <c r="V57" i="11" s="1"/>
  <c r="AI57" i="11" s="1"/>
  <c r="S54" i="11"/>
  <c r="AA54" i="11" s="1"/>
  <c r="AN54" i="11" s="1"/>
  <c r="W54" i="11"/>
  <c r="AJ54" i="11" s="1"/>
  <c r="M88" i="12"/>
  <c r="U88" i="12" s="1"/>
  <c r="AH88" i="12" s="1"/>
  <c r="N88" i="12"/>
  <c r="V88" i="12" s="1"/>
  <c r="AI88" i="12" s="1"/>
  <c r="M79" i="12"/>
  <c r="U79" i="12" s="1"/>
  <c r="AH79" i="12" s="1"/>
  <c r="BZ104" i="12" s="1"/>
  <c r="N79" i="12"/>
  <c r="V79" i="12" s="1"/>
  <c r="AI79" i="12" s="1"/>
  <c r="CA104" i="12" s="1"/>
  <c r="Q69" i="12"/>
  <c r="Y69" i="12" s="1"/>
  <c r="AL69" i="12" s="1"/>
  <c r="N69" i="12"/>
  <c r="V69" i="12" s="1"/>
  <c r="AI69" i="12" s="1"/>
  <c r="CA91" i="12" s="1"/>
  <c r="S56" i="12"/>
  <c r="AA56" i="12" s="1"/>
  <c r="AN56" i="12" s="1"/>
  <c r="W56" i="12"/>
  <c r="AJ56" i="12" s="1"/>
  <c r="P157" i="12"/>
  <c r="BQ55" i="12"/>
  <c r="P90" i="14"/>
  <c r="P86" i="14"/>
  <c r="P84" i="14"/>
  <c r="P80" i="14"/>
  <c r="BQ67" i="12"/>
  <c r="BY214" i="12"/>
  <c r="P179" i="12"/>
  <c r="BY81" i="12"/>
  <c r="W121" i="11"/>
  <c r="AJ121" i="11" s="1"/>
  <c r="N117" i="11"/>
  <c r="V117" i="11" s="1"/>
  <c r="AI117" i="11" s="1"/>
  <c r="W113" i="11"/>
  <c r="AJ113" i="11" s="1"/>
  <c r="P109" i="11"/>
  <c r="P83" i="11"/>
  <c r="P79" i="11"/>
  <c r="P75" i="11"/>
  <c r="S74" i="11"/>
  <c r="AA74" i="11" s="1"/>
  <c r="AN74" i="11" s="1"/>
  <c r="N71" i="11"/>
  <c r="V71" i="11" s="1"/>
  <c r="AI71" i="11" s="1"/>
  <c r="CD94" i="11" s="1"/>
  <c r="S58" i="11"/>
  <c r="AA58" i="11" s="1"/>
  <c r="AN58" i="11" s="1"/>
  <c r="CG59" i="11" s="1"/>
  <c r="S53" i="11"/>
  <c r="AA53" i="11" s="1"/>
  <c r="AN53" i="11" s="1"/>
  <c r="M50" i="11"/>
  <c r="U50" i="11" s="1"/>
  <c r="AH50" i="11" s="1"/>
  <c r="S48" i="11"/>
  <c r="AA48" i="11" s="1"/>
  <c r="AN48" i="11" s="1"/>
  <c r="CG58" i="11" s="1"/>
  <c r="Q46" i="11"/>
  <c r="Y46" i="11" s="1"/>
  <c r="AL46" i="11" s="1"/>
  <c r="Q44" i="11"/>
  <c r="Y44" i="11" s="1"/>
  <c r="AL44" i="11" s="1"/>
  <c r="Q42" i="11"/>
  <c r="Y42" i="11" s="1"/>
  <c r="AL42" i="11" s="1"/>
  <c r="W99" i="11"/>
  <c r="AJ99" i="11" s="1"/>
  <c r="N95" i="11"/>
  <c r="V95" i="11" s="1"/>
  <c r="AI95" i="11" s="1"/>
  <c r="W91" i="11"/>
  <c r="AJ91" i="11" s="1"/>
  <c r="W89" i="11"/>
  <c r="AJ89" i="11" s="1"/>
  <c r="W69" i="11"/>
  <c r="AJ69" i="11" s="1"/>
  <c r="S60" i="11"/>
  <c r="AA60" i="11" s="1"/>
  <c r="AN60" i="11" s="1"/>
  <c r="CG62" i="11" s="1"/>
  <c r="S57" i="11"/>
  <c r="AA57" i="11" s="1"/>
  <c r="AN57" i="11" s="1"/>
  <c r="M54" i="11"/>
  <c r="U54" i="11" s="1"/>
  <c r="AH54" i="11" s="1"/>
  <c r="S88" i="12"/>
  <c r="AA88" i="12" s="1"/>
  <c r="AN88" i="12" s="1"/>
  <c r="S79" i="12"/>
  <c r="AA79" i="12" s="1"/>
  <c r="AN79" i="12" s="1"/>
  <c r="CD104" i="12" s="1"/>
  <c r="AQ69" i="12"/>
  <c r="M56" i="12"/>
  <c r="U56" i="12" s="1"/>
  <c r="AH56" i="12" s="1"/>
  <c r="BY210" i="12"/>
  <c r="BQ66" i="12"/>
  <c r="P171" i="12"/>
  <c r="BY120" i="12"/>
  <c r="P181" i="12"/>
  <c r="BY83" i="12"/>
  <c r="X296" i="14"/>
  <c r="R296" i="14"/>
  <c r="Z296" i="14" s="1"/>
  <c r="X292" i="14"/>
  <c r="R292" i="14"/>
  <c r="Z292" i="14" s="1"/>
  <c r="R297" i="14"/>
  <c r="Z297" i="14" s="1"/>
  <c r="X297" i="14"/>
  <c r="S47" i="14"/>
  <c r="AA47" i="14" s="1"/>
  <c r="Q47" i="14"/>
  <c r="Y47" i="14" s="1"/>
  <c r="M47" i="14"/>
  <c r="U47" i="14" s="1"/>
  <c r="P47" i="14"/>
  <c r="W47" i="14"/>
  <c r="N47" i="14"/>
  <c r="V47" i="14" s="1"/>
  <c r="S43" i="14"/>
  <c r="AA43" i="14" s="1"/>
  <c r="Q43" i="14"/>
  <c r="Y43" i="14" s="1"/>
  <c r="M43" i="14"/>
  <c r="U43" i="14" s="1"/>
  <c r="P43" i="14"/>
  <c r="W43" i="14"/>
  <c r="N43" i="14"/>
  <c r="V43" i="14" s="1"/>
  <c r="O308" i="14"/>
  <c r="O319" i="14" s="1"/>
  <c r="Y40" i="14"/>
  <c r="Q39" i="14"/>
  <c r="Q38" i="14" s="1"/>
  <c r="Z28" i="14"/>
  <c r="W28" i="14"/>
  <c r="Z20" i="14"/>
  <c r="W20" i="14"/>
  <c r="Z18" i="14"/>
  <c r="W18" i="14"/>
  <c r="Z14" i="14"/>
  <c r="W14" i="14"/>
  <c r="Z10" i="14"/>
  <c r="W10" i="14"/>
  <c r="Y29" i="14"/>
  <c r="X128" i="14"/>
  <c r="R128" i="14"/>
  <c r="Z128" i="14" s="1"/>
  <c r="X98" i="14"/>
  <c r="R98" i="14"/>
  <c r="Z98" i="14" s="1"/>
  <c r="X94" i="14"/>
  <c r="R94" i="14"/>
  <c r="Z94" i="14" s="1"/>
  <c r="X90" i="14"/>
  <c r="R90" i="14"/>
  <c r="Z90" i="14" s="1"/>
  <c r="R85" i="14"/>
  <c r="Z85" i="14" s="1"/>
  <c r="X85" i="14"/>
  <c r="R83" i="14"/>
  <c r="Z83" i="14" s="1"/>
  <c r="X83" i="14"/>
  <c r="R81" i="14"/>
  <c r="Z81" i="14" s="1"/>
  <c r="X81" i="14"/>
  <c r="R79" i="14"/>
  <c r="Z79" i="14" s="1"/>
  <c r="X79" i="14"/>
  <c r="R77" i="14"/>
  <c r="Z77" i="14" s="1"/>
  <c r="X77" i="14"/>
  <c r="R75" i="14"/>
  <c r="Z75" i="14" s="1"/>
  <c r="X75" i="14"/>
  <c r="X65" i="14"/>
  <c r="R65" i="14"/>
  <c r="Z65" i="14" s="1"/>
  <c r="X63" i="14"/>
  <c r="R63" i="14"/>
  <c r="Z63" i="14" s="1"/>
  <c r="X61" i="14"/>
  <c r="R61" i="14"/>
  <c r="Z61" i="14" s="1"/>
  <c r="X59" i="14"/>
  <c r="R59" i="14"/>
  <c r="Z59" i="14" s="1"/>
  <c r="X298" i="14"/>
  <c r="R298" i="14"/>
  <c r="Z298" i="14" s="1"/>
  <c r="X294" i="14"/>
  <c r="R294" i="14"/>
  <c r="Z294" i="14" s="1"/>
  <c r="X290" i="14"/>
  <c r="R290" i="14"/>
  <c r="Z290" i="14" s="1"/>
  <c r="R295" i="14"/>
  <c r="Z295" i="14" s="1"/>
  <c r="X295" i="14"/>
  <c r="R291" i="14"/>
  <c r="Z291" i="14" s="1"/>
  <c r="X291" i="14"/>
  <c r="X286" i="14"/>
  <c r="R286" i="14"/>
  <c r="Z286" i="14" s="1"/>
  <c r="X282" i="14"/>
  <c r="R282" i="14"/>
  <c r="Z282" i="14" s="1"/>
  <c r="X278" i="14"/>
  <c r="R278" i="14"/>
  <c r="Z278" i="14" s="1"/>
  <c r="X274" i="14"/>
  <c r="R274" i="14"/>
  <c r="Z274" i="14" s="1"/>
  <c r="X270" i="14"/>
  <c r="R270" i="14"/>
  <c r="Z270" i="14" s="1"/>
  <c r="X266" i="14"/>
  <c r="R266" i="14"/>
  <c r="Z266" i="14" s="1"/>
  <c r="S265" i="14"/>
  <c r="AA265" i="14" s="1"/>
  <c r="Q265" i="14"/>
  <c r="Y265" i="14" s="1"/>
  <c r="M265" i="14"/>
  <c r="U265" i="14" s="1"/>
  <c r="P265" i="14"/>
  <c r="W265" i="14"/>
  <c r="N265" i="14"/>
  <c r="V265" i="14" s="1"/>
  <c r="X288" i="14"/>
  <c r="R288" i="14"/>
  <c r="Z288" i="14" s="1"/>
  <c r="R287" i="14"/>
  <c r="Z287" i="14" s="1"/>
  <c r="X287" i="14"/>
  <c r="R283" i="14"/>
  <c r="Z283" i="14" s="1"/>
  <c r="X283" i="14"/>
  <c r="R279" i="14"/>
  <c r="Z279" i="14" s="1"/>
  <c r="X279" i="14"/>
  <c r="R275" i="14"/>
  <c r="Z275" i="14" s="1"/>
  <c r="X275" i="14"/>
  <c r="R271" i="14"/>
  <c r="Z271" i="14" s="1"/>
  <c r="X271" i="14"/>
  <c r="R267" i="14"/>
  <c r="Z267" i="14" s="1"/>
  <c r="X267" i="14"/>
  <c r="R262" i="14"/>
  <c r="Z262" i="14" s="1"/>
  <c r="X262" i="14"/>
  <c r="X258" i="14"/>
  <c r="R258" i="14"/>
  <c r="Z258" i="14" s="1"/>
  <c r="X254" i="14"/>
  <c r="R254" i="14"/>
  <c r="Z254" i="14" s="1"/>
  <c r="X250" i="14"/>
  <c r="R250" i="14"/>
  <c r="Z250" i="14" s="1"/>
  <c r="X246" i="14"/>
  <c r="R246" i="14"/>
  <c r="Z246" i="14" s="1"/>
  <c r="X242" i="14"/>
  <c r="R242" i="14"/>
  <c r="Z242" i="14" s="1"/>
  <c r="X238" i="14"/>
  <c r="R238" i="14"/>
  <c r="Z238" i="14" s="1"/>
  <c r="R234" i="14"/>
  <c r="Z234" i="14" s="1"/>
  <c r="X234" i="14"/>
  <c r="X261" i="14"/>
  <c r="R261" i="14"/>
  <c r="Z261" i="14" s="1"/>
  <c r="R257" i="14"/>
  <c r="Z257" i="14" s="1"/>
  <c r="X257" i="14"/>
  <c r="R253" i="14"/>
  <c r="Z253" i="14" s="1"/>
  <c r="X253" i="14"/>
  <c r="R249" i="14"/>
  <c r="Z249" i="14" s="1"/>
  <c r="X249" i="14"/>
  <c r="R245" i="14"/>
  <c r="Z245" i="14" s="1"/>
  <c r="X245" i="14"/>
  <c r="R241" i="14"/>
  <c r="Z241" i="14" s="1"/>
  <c r="X241" i="14"/>
  <c r="R237" i="14"/>
  <c r="Z237" i="14" s="1"/>
  <c r="X237" i="14"/>
  <c r="X229" i="14"/>
  <c r="R229" i="14"/>
  <c r="Z229" i="14" s="1"/>
  <c r="X225" i="14"/>
  <c r="R225" i="14"/>
  <c r="Z225" i="14" s="1"/>
  <c r="X221" i="14"/>
  <c r="R221" i="14"/>
  <c r="Z221" i="14" s="1"/>
  <c r="X217" i="14"/>
  <c r="R217" i="14"/>
  <c r="Z217" i="14" s="1"/>
  <c r="X213" i="14"/>
  <c r="R213" i="14"/>
  <c r="Z213" i="14" s="1"/>
  <c r="X209" i="14"/>
  <c r="R209" i="14"/>
  <c r="Z209" i="14" s="1"/>
  <c r="X205" i="14"/>
  <c r="R205" i="14"/>
  <c r="Z205" i="14" s="1"/>
  <c r="X201" i="14"/>
  <c r="R201" i="14"/>
  <c r="Z201" i="14" s="1"/>
  <c r="X197" i="14"/>
  <c r="R197" i="14"/>
  <c r="Z197" i="14" s="1"/>
  <c r="X193" i="14"/>
  <c r="R193" i="14"/>
  <c r="Z193" i="14" s="1"/>
  <c r="X189" i="14"/>
  <c r="R189" i="14"/>
  <c r="Z189" i="14" s="1"/>
  <c r="X185" i="14"/>
  <c r="R185" i="14"/>
  <c r="Z185" i="14" s="1"/>
  <c r="R180" i="14"/>
  <c r="Z180" i="14" s="1"/>
  <c r="X180" i="14"/>
  <c r="R228" i="14"/>
  <c r="Z228" i="14" s="1"/>
  <c r="X228" i="14"/>
  <c r="R224" i="14"/>
  <c r="Z224" i="14" s="1"/>
  <c r="X224" i="14"/>
  <c r="R220" i="14"/>
  <c r="Z220" i="14" s="1"/>
  <c r="X220" i="14"/>
  <c r="R216" i="14"/>
  <c r="Z216" i="14" s="1"/>
  <c r="X216" i="14"/>
  <c r="R212" i="14"/>
  <c r="Z212" i="14" s="1"/>
  <c r="X212" i="14"/>
  <c r="R208" i="14"/>
  <c r="Z208" i="14" s="1"/>
  <c r="X208" i="14"/>
  <c r="R204" i="14"/>
  <c r="Z204" i="14" s="1"/>
  <c r="X204" i="14"/>
  <c r="R200" i="14"/>
  <c r="Z200" i="14" s="1"/>
  <c r="X200" i="14"/>
  <c r="R196" i="14"/>
  <c r="Z196" i="14" s="1"/>
  <c r="X196" i="14"/>
  <c r="R192" i="14"/>
  <c r="Z192" i="14" s="1"/>
  <c r="X192" i="14"/>
  <c r="R188" i="14"/>
  <c r="Z188" i="14" s="1"/>
  <c r="X188" i="14"/>
  <c r="R184" i="14"/>
  <c r="Z184" i="14" s="1"/>
  <c r="X184" i="14"/>
  <c r="R172" i="14"/>
  <c r="Z172" i="14" s="1"/>
  <c r="X172" i="14"/>
  <c r="X171" i="14"/>
  <c r="R171" i="14"/>
  <c r="Z171" i="14" s="1"/>
  <c r="R170" i="14"/>
  <c r="Z170" i="14" s="1"/>
  <c r="X170" i="14"/>
  <c r="R168" i="14"/>
  <c r="Z168" i="14" s="1"/>
  <c r="X168" i="14"/>
  <c r="R166" i="14"/>
  <c r="Z166" i="14" s="1"/>
  <c r="X166" i="14"/>
  <c r="R164" i="14"/>
  <c r="Z164" i="14" s="1"/>
  <c r="X164" i="14"/>
  <c r="R162" i="14"/>
  <c r="Z162" i="14" s="1"/>
  <c r="X162" i="14"/>
  <c r="R160" i="14"/>
  <c r="Z160" i="14" s="1"/>
  <c r="X160" i="14"/>
  <c r="R158" i="14"/>
  <c r="Z158" i="14" s="1"/>
  <c r="X158" i="14"/>
  <c r="R156" i="14"/>
  <c r="Z156" i="14" s="1"/>
  <c r="X156" i="14"/>
  <c r="R154" i="14"/>
  <c r="Z154" i="14" s="1"/>
  <c r="X154" i="14"/>
  <c r="R152" i="14"/>
  <c r="Z152" i="14" s="1"/>
  <c r="X152" i="14"/>
  <c r="R150" i="14"/>
  <c r="Z150" i="14" s="1"/>
  <c r="X150" i="14"/>
  <c r="R146" i="14"/>
  <c r="Z146" i="14" s="1"/>
  <c r="X146" i="14"/>
  <c r="R142" i="14"/>
  <c r="Z142" i="14" s="1"/>
  <c r="X142" i="14"/>
  <c r="X139" i="14"/>
  <c r="R139" i="14"/>
  <c r="Z139" i="14" s="1"/>
  <c r="X137" i="14"/>
  <c r="R137" i="14"/>
  <c r="Z137" i="14" s="1"/>
  <c r="X135" i="14"/>
  <c r="R135" i="14"/>
  <c r="Z135" i="14" s="1"/>
  <c r="X133" i="14"/>
  <c r="R133" i="14"/>
  <c r="Z133" i="14" s="1"/>
  <c r="X179" i="14"/>
  <c r="R179" i="14"/>
  <c r="Z179" i="14" s="1"/>
  <c r="R178" i="14"/>
  <c r="Z178" i="14" s="1"/>
  <c r="X178" i="14"/>
  <c r="R176" i="14"/>
  <c r="Z176" i="14" s="1"/>
  <c r="X176" i="14"/>
  <c r="R174" i="14"/>
  <c r="Z174" i="14" s="1"/>
  <c r="X174" i="14"/>
  <c r="X147" i="14"/>
  <c r="R147" i="14"/>
  <c r="Z147" i="14" s="1"/>
  <c r="X143" i="14"/>
  <c r="R143" i="14"/>
  <c r="Z143" i="14" s="1"/>
  <c r="X130" i="14"/>
  <c r="R130" i="14"/>
  <c r="Z130" i="14" s="1"/>
  <c r="X126" i="14"/>
  <c r="R126" i="14"/>
  <c r="Z126" i="14" s="1"/>
  <c r="X124" i="14"/>
  <c r="R124" i="14"/>
  <c r="Z124" i="14" s="1"/>
  <c r="X122" i="14"/>
  <c r="R122" i="14"/>
  <c r="Z122" i="14" s="1"/>
  <c r="R121" i="14"/>
  <c r="Z121" i="14" s="1"/>
  <c r="X121" i="14"/>
  <c r="X120" i="14"/>
  <c r="R120" i="14"/>
  <c r="Z120" i="14" s="1"/>
  <c r="R119" i="14"/>
  <c r="Z119" i="14" s="1"/>
  <c r="X119" i="14"/>
  <c r="R117" i="14"/>
  <c r="Z117" i="14" s="1"/>
  <c r="X117" i="14"/>
  <c r="X114" i="14"/>
  <c r="R114" i="14"/>
  <c r="Z114" i="14" s="1"/>
  <c r="X112" i="14"/>
  <c r="R112" i="14"/>
  <c r="Z112" i="14" s="1"/>
  <c r="X110" i="14"/>
  <c r="R110" i="14"/>
  <c r="Z110" i="14" s="1"/>
  <c r="R109" i="14"/>
  <c r="Z109" i="14" s="1"/>
  <c r="X109" i="14"/>
  <c r="X108" i="14"/>
  <c r="R108" i="14"/>
  <c r="Z108" i="14" s="1"/>
  <c r="X100" i="14"/>
  <c r="R100" i="14"/>
  <c r="Z100" i="14" s="1"/>
  <c r="R97" i="14"/>
  <c r="Z97" i="14" s="1"/>
  <c r="X97" i="14"/>
  <c r="R93" i="14"/>
  <c r="Z93" i="14" s="1"/>
  <c r="X93" i="14"/>
  <c r="X74" i="14"/>
  <c r="R74" i="14"/>
  <c r="Z74" i="14" s="1"/>
  <c r="X64" i="14"/>
  <c r="R64" i="14"/>
  <c r="Z64" i="14" s="1"/>
  <c r="X62" i="14"/>
  <c r="R62" i="14"/>
  <c r="Z62" i="14" s="1"/>
  <c r="X60" i="14"/>
  <c r="R60" i="14"/>
  <c r="Z60" i="14" s="1"/>
  <c r="X58" i="14"/>
  <c r="R58" i="14"/>
  <c r="Z58" i="14" s="1"/>
  <c r="N39" i="14"/>
  <c r="N38" i="14" s="1"/>
  <c r="V40" i="14"/>
  <c r="Z16" i="14"/>
  <c r="W16" i="14"/>
  <c r="W12" i="14"/>
  <c r="Z12" i="14"/>
  <c r="O307" i="14"/>
  <c r="O318" i="14" s="1"/>
  <c r="R293" i="14"/>
  <c r="Z293" i="14" s="1"/>
  <c r="X293" i="14"/>
  <c r="R289" i="14"/>
  <c r="Z289" i="14" s="1"/>
  <c r="X289" i="14"/>
  <c r="X284" i="14"/>
  <c r="R284" i="14"/>
  <c r="Z284" i="14" s="1"/>
  <c r="X280" i="14"/>
  <c r="R280" i="14"/>
  <c r="Z280" i="14" s="1"/>
  <c r="X276" i="14"/>
  <c r="R276" i="14"/>
  <c r="Z276" i="14" s="1"/>
  <c r="X272" i="14"/>
  <c r="R272" i="14"/>
  <c r="Z272" i="14" s="1"/>
  <c r="X268" i="14"/>
  <c r="R268" i="14"/>
  <c r="Z268" i="14" s="1"/>
  <c r="S263" i="14"/>
  <c r="AA263" i="14" s="1"/>
  <c r="Q263" i="14"/>
  <c r="Y263" i="14" s="1"/>
  <c r="M263" i="14"/>
  <c r="U263" i="14" s="1"/>
  <c r="P263" i="14"/>
  <c r="W263" i="14"/>
  <c r="N263" i="14"/>
  <c r="V263" i="14" s="1"/>
  <c r="R285" i="14"/>
  <c r="Z285" i="14" s="1"/>
  <c r="X285" i="14"/>
  <c r="R281" i="14"/>
  <c r="Z281" i="14" s="1"/>
  <c r="X281" i="14"/>
  <c r="R277" i="14"/>
  <c r="Z277" i="14" s="1"/>
  <c r="X277" i="14"/>
  <c r="R273" i="14"/>
  <c r="Z273" i="14" s="1"/>
  <c r="X273" i="14"/>
  <c r="R269" i="14"/>
  <c r="Z269" i="14" s="1"/>
  <c r="X269" i="14"/>
  <c r="R264" i="14"/>
  <c r="Z264" i="14" s="1"/>
  <c r="X264" i="14"/>
  <c r="X260" i="14"/>
  <c r="R260" i="14"/>
  <c r="Z260" i="14" s="1"/>
  <c r="X256" i="14"/>
  <c r="R256" i="14"/>
  <c r="Z256" i="14" s="1"/>
  <c r="X252" i="14"/>
  <c r="R252" i="14"/>
  <c r="Z252" i="14" s="1"/>
  <c r="X248" i="14"/>
  <c r="R248" i="14"/>
  <c r="Z248" i="14" s="1"/>
  <c r="X244" i="14"/>
  <c r="R244" i="14"/>
  <c r="Z244" i="14" s="1"/>
  <c r="X240" i="14"/>
  <c r="R240" i="14"/>
  <c r="Z240" i="14" s="1"/>
  <c r="X236" i="14"/>
  <c r="R236" i="14"/>
  <c r="Z236" i="14" s="1"/>
  <c r="R232" i="14"/>
  <c r="Z232" i="14" s="1"/>
  <c r="X232" i="14"/>
  <c r="R259" i="14"/>
  <c r="Z259" i="14" s="1"/>
  <c r="X259" i="14"/>
  <c r="R255" i="14"/>
  <c r="Z255" i="14" s="1"/>
  <c r="X255" i="14"/>
  <c r="R251" i="14"/>
  <c r="Z251" i="14" s="1"/>
  <c r="X251" i="14"/>
  <c r="R247" i="14"/>
  <c r="Z247" i="14" s="1"/>
  <c r="X247" i="14"/>
  <c r="R243" i="14"/>
  <c r="Z243" i="14" s="1"/>
  <c r="X243" i="14"/>
  <c r="R239" i="14"/>
  <c r="Z239" i="14" s="1"/>
  <c r="X239" i="14"/>
  <c r="R235" i="14"/>
  <c r="Z235" i="14" s="1"/>
  <c r="X235" i="14"/>
  <c r="X231" i="14"/>
  <c r="R231" i="14"/>
  <c r="Z231" i="14" s="1"/>
  <c r="X227" i="14"/>
  <c r="R227" i="14"/>
  <c r="Z227" i="14" s="1"/>
  <c r="X223" i="14"/>
  <c r="R223" i="14"/>
  <c r="Z223" i="14" s="1"/>
  <c r="X219" i="14"/>
  <c r="R219" i="14"/>
  <c r="Z219" i="14" s="1"/>
  <c r="X215" i="14"/>
  <c r="R215" i="14"/>
  <c r="Z215" i="14" s="1"/>
  <c r="X211" i="14"/>
  <c r="R211" i="14"/>
  <c r="Z211" i="14" s="1"/>
  <c r="X207" i="14"/>
  <c r="R207" i="14"/>
  <c r="Z207" i="14" s="1"/>
  <c r="X203" i="14"/>
  <c r="R203" i="14"/>
  <c r="Z203" i="14" s="1"/>
  <c r="X199" i="14"/>
  <c r="R199" i="14"/>
  <c r="Z199" i="14" s="1"/>
  <c r="X195" i="14"/>
  <c r="R195" i="14"/>
  <c r="Z195" i="14" s="1"/>
  <c r="X191" i="14"/>
  <c r="R191" i="14"/>
  <c r="Z191" i="14" s="1"/>
  <c r="X187" i="14"/>
  <c r="R187" i="14"/>
  <c r="Z187" i="14" s="1"/>
  <c r="X183" i="14"/>
  <c r="R183" i="14"/>
  <c r="Z183" i="14" s="1"/>
  <c r="R230" i="14"/>
  <c r="Z230" i="14" s="1"/>
  <c r="X230" i="14"/>
  <c r="R226" i="14"/>
  <c r="Z226" i="14" s="1"/>
  <c r="X226" i="14"/>
  <c r="R222" i="14"/>
  <c r="Z222" i="14" s="1"/>
  <c r="X222" i="14"/>
  <c r="R218" i="14"/>
  <c r="Z218" i="14" s="1"/>
  <c r="X218" i="14"/>
  <c r="R214" i="14"/>
  <c r="Z214" i="14" s="1"/>
  <c r="X214" i="14"/>
  <c r="R210" i="14"/>
  <c r="Z210" i="14" s="1"/>
  <c r="X210" i="14"/>
  <c r="R206" i="14"/>
  <c r="Z206" i="14" s="1"/>
  <c r="X206" i="14"/>
  <c r="R202" i="14"/>
  <c r="Z202" i="14" s="1"/>
  <c r="X202" i="14"/>
  <c r="R198" i="14"/>
  <c r="Z198" i="14" s="1"/>
  <c r="X198" i="14"/>
  <c r="R194" i="14"/>
  <c r="Z194" i="14" s="1"/>
  <c r="X194" i="14"/>
  <c r="R190" i="14"/>
  <c r="Z190" i="14" s="1"/>
  <c r="X190" i="14"/>
  <c r="R186" i="14"/>
  <c r="Z186" i="14" s="1"/>
  <c r="X186" i="14"/>
  <c r="R182" i="14"/>
  <c r="Z182" i="14" s="1"/>
  <c r="X182" i="14"/>
  <c r="R181" i="14"/>
  <c r="Z181" i="14" s="1"/>
  <c r="X181" i="14"/>
  <c r="X169" i="14"/>
  <c r="R169" i="14"/>
  <c r="Z169" i="14" s="1"/>
  <c r="X167" i="14"/>
  <c r="R167" i="14"/>
  <c r="Z167" i="14" s="1"/>
  <c r="X165" i="14"/>
  <c r="R165" i="14"/>
  <c r="Z165" i="14" s="1"/>
  <c r="X163" i="14"/>
  <c r="R163" i="14"/>
  <c r="Z163" i="14" s="1"/>
  <c r="X161" i="14"/>
  <c r="R161" i="14"/>
  <c r="Z161" i="14" s="1"/>
  <c r="X159" i="14"/>
  <c r="R159" i="14"/>
  <c r="Z159" i="14" s="1"/>
  <c r="X157" i="14"/>
  <c r="R157" i="14"/>
  <c r="Z157" i="14" s="1"/>
  <c r="X155" i="14"/>
  <c r="R155" i="14"/>
  <c r="Z155" i="14" s="1"/>
  <c r="X153" i="14"/>
  <c r="R153" i="14"/>
  <c r="Z153" i="14" s="1"/>
  <c r="X151" i="14"/>
  <c r="R151" i="14"/>
  <c r="Z151" i="14" s="1"/>
  <c r="X149" i="14"/>
  <c r="R149" i="14"/>
  <c r="Z149" i="14" s="1"/>
  <c r="R148" i="14"/>
  <c r="Z148" i="14" s="1"/>
  <c r="X148" i="14"/>
  <c r="R144" i="14"/>
  <c r="Z144" i="14" s="1"/>
  <c r="X144" i="14"/>
  <c r="R140" i="14"/>
  <c r="Z140" i="14" s="1"/>
  <c r="X140" i="14"/>
  <c r="R138" i="14"/>
  <c r="Z138" i="14" s="1"/>
  <c r="X138" i="14"/>
  <c r="R136" i="14"/>
  <c r="Z136" i="14" s="1"/>
  <c r="X136" i="14"/>
  <c r="R134" i="14"/>
  <c r="Z134" i="14" s="1"/>
  <c r="X134" i="14"/>
  <c r="X177" i="14"/>
  <c r="R177" i="14"/>
  <c r="Z177" i="14" s="1"/>
  <c r="X175" i="14"/>
  <c r="R175" i="14"/>
  <c r="Z175" i="14" s="1"/>
  <c r="X173" i="14"/>
  <c r="R173" i="14"/>
  <c r="Z173" i="14" s="1"/>
  <c r="X145" i="14"/>
  <c r="R145" i="14"/>
  <c r="Z145" i="14" s="1"/>
  <c r="X141" i="14"/>
  <c r="R141" i="14"/>
  <c r="Z141" i="14" s="1"/>
  <c r="S308" i="14"/>
  <c r="S319" i="14" s="1"/>
  <c r="AA40" i="14"/>
  <c r="S39" i="14"/>
  <c r="S38" i="14" s="1"/>
  <c r="X132" i="14"/>
  <c r="R132" i="14"/>
  <c r="Z132" i="14" s="1"/>
  <c r="R131" i="14"/>
  <c r="Z131" i="14" s="1"/>
  <c r="X131" i="14"/>
  <c r="R129" i="14"/>
  <c r="Z129" i="14" s="1"/>
  <c r="X129" i="14"/>
  <c r="R127" i="14"/>
  <c r="Z127" i="14" s="1"/>
  <c r="X127" i="14"/>
  <c r="R125" i="14"/>
  <c r="Z125" i="14" s="1"/>
  <c r="X125" i="14"/>
  <c r="R123" i="14"/>
  <c r="Z123" i="14" s="1"/>
  <c r="X123" i="14"/>
  <c r="X118" i="14"/>
  <c r="R118" i="14"/>
  <c r="Z118" i="14" s="1"/>
  <c r="X116" i="14"/>
  <c r="R116" i="14"/>
  <c r="Z116" i="14" s="1"/>
  <c r="R115" i="14"/>
  <c r="Z115" i="14" s="1"/>
  <c r="X115" i="14"/>
  <c r="R113" i="14"/>
  <c r="Z113" i="14" s="1"/>
  <c r="X113" i="14"/>
  <c r="R111" i="14"/>
  <c r="Z111" i="14" s="1"/>
  <c r="X111" i="14"/>
  <c r="R107" i="14"/>
  <c r="Z107" i="14" s="1"/>
  <c r="X107" i="14"/>
  <c r="X106" i="14"/>
  <c r="R106" i="14"/>
  <c r="Z106" i="14" s="1"/>
  <c r="R105" i="14"/>
  <c r="Z105" i="14" s="1"/>
  <c r="X105" i="14"/>
  <c r="X104" i="14"/>
  <c r="R104" i="14"/>
  <c r="Z104" i="14" s="1"/>
  <c r="R103" i="14"/>
  <c r="Z103" i="14" s="1"/>
  <c r="X103" i="14"/>
  <c r="X102" i="14"/>
  <c r="R102" i="14"/>
  <c r="Z102" i="14" s="1"/>
  <c r="R101" i="14"/>
  <c r="Z101" i="14" s="1"/>
  <c r="X101" i="14"/>
  <c r="R99" i="14"/>
  <c r="Z99" i="14" s="1"/>
  <c r="X99" i="14"/>
  <c r="R95" i="14"/>
  <c r="Z95" i="14" s="1"/>
  <c r="X95" i="14"/>
  <c r="R91" i="14"/>
  <c r="Z91" i="14" s="1"/>
  <c r="X91" i="14"/>
  <c r="R89" i="14"/>
  <c r="Z89" i="14" s="1"/>
  <c r="X89" i="14"/>
  <c r="R87" i="14"/>
  <c r="Z87" i="14" s="1"/>
  <c r="X87" i="14"/>
  <c r="X72" i="14"/>
  <c r="R72" i="14"/>
  <c r="Z72" i="14" s="1"/>
  <c r="X70" i="14"/>
  <c r="R70" i="14"/>
  <c r="Z70" i="14" s="1"/>
  <c r="X68" i="14"/>
  <c r="R68" i="14"/>
  <c r="Z68" i="14" s="1"/>
  <c r="X66" i="14"/>
  <c r="R66" i="14"/>
  <c r="Z66" i="14" s="1"/>
  <c r="R40" i="14"/>
  <c r="X40" i="14"/>
  <c r="P39" i="14"/>
  <c r="P38" i="14" s="1"/>
  <c r="S45" i="14"/>
  <c r="AA45" i="14" s="1"/>
  <c r="Q45" i="14"/>
  <c r="Y45" i="14" s="1"/>
  <c r="M45" i="14"/>
  <c r="U45" i="14" s="1"/>
  <c r="P45" i="14"/>
  <c r="W45" i="14"/>
  <c r="N45" i="14"/>
  <c r="V45" i="14" s="1"/>
  <c r="S41" i="14"/>
  <c r="AA41" i="14" s="1"/>
  <c r="Q41" i="14"/>
  <c r="Y41" i="14" s="1"/>
  <c r="M41" i="14"/>
  <c r="U41" i="14" s="1"/>
  <c r="P41" i="14"/>
  <c r="P308" i="14" s="1"/>
  <c r="P319" i="14" s="1"/>
  <c r="W41" i="14"/>
  <c r="N41" i="14"/>
  <c r="V41" i="14" s="1"/>
  <c r="M308" i="14"/>
  <c r="M319" i="14" s="1"/>
  <c r="M307" i="14"/>
  <c r="M318" i="14" s="1"/>
  <c r="U40" i="14"/>
  <c r="M39" i="14"/>
  <c r="M38" i="14" s="1"/>
  <c r="Z27" i="14"/>
  <c r="W27" i="14"/>
  <c r="Z25" i="14"/>
  <c r="W25" i="14"/>
  <c r="Z23" i="14"/>
  <c r="W23" i="14"/>
  <c r="Z21" i="14"/>
  <c r="W21" i="14"/>
  <c r="Z19" i="14"/>
  <c r="W19" i="14"/>
  <c r="X96" i="14"/>
  <c r="R96" i="14"/>
  <c r="Z96" i="14" s="1"/>
  <c r="X92" i="14"/>
  <c r="R92" i="14"/>
  <c r="Z92" i="14" s="1"/>
  <c r="X88" i="14"/>
  <c r="R88" i="14"/>
  <c r="Z88" i="14" s="1"/>
  <c r="X86" i="14"/>
  <c r="R86" i="14"/>
  <c r="Z86" i="14" s="1"/>
  <c r="X84" i="14"/>
  <c r="R84" i="14"/>
  <c r="Z84" i="14" s="1"/>
  <c r="X82" i="14"/>
  <c r="R82" i="14"/>
  <c r="Z82" i="14" s="1"/>
  <c r="X80" i="14"/>
  <c r="R80" i="14"/>
  <c r="Z80" i="14" s="1"/>
  <c r="X78" i="14"/>
  <c r="R78" i="14"/>
  <c r="Z78" i="14" s="1"/>
  <c r="X76" i="14"/>
  <c r="R76" i="14"/>
  <c r="Z76" i="14" s="1"/>
  <c r="R73" i="14"/>
  <c r="Z73" i="14" s="1"/>
  <c r="X73" i="14"/>
  <c r="R71" i="14"/>
  <c r="Z71" i="14" s="1"/>
  <c r="X71" i="14"/>
  <c r="R69" i="14"/>
  <c r="Z69" i="14" s="1"/>
  <c r="X69" i="14"/>
  <c r="R67" i="14"/>
  <c r="Z67" i="14" s="1"/>
  <c r="X67" i="14"/>
  <c r="Z25" i="13"/>
  <c r="Z21" i="13"/>
  <c r="Z19" i="13"/>
  <c r="X294" i="13"/>
  <c r="R294" i="13"/>
  <c r="Z294" i="13" s="1"/>
  <c r="R273" i="13"/>
  <c r="Z273" i="13" s="1"/>
  <c r="X273" i="13"/>
  <c r="R265" i="13"/>
  <c r="Z265" i="13" s="1"/>
  <c r="X265" i="13"/>
  <c r="R99" i="13"/>
  <c r="Z99" i="13" s="1"/>
  <c r="X99" i="13"/>
  <c r="R95" i="13"/>
  <c r="Z95" i="13" s="1"/>
  <c r="X95" i="13"/>
  <c r="R93" i="13"/>
  <c r="Z93" i="13" s="1"/>
  <c r="X93" i="13"/>
  <c r="R92" i="13"/>
  <c r="Z92" i="13" s="1"/>
  <c r="X92" i="13"/>
  <c r="R88" i="13"/>
  <c r="Z88" i="13" s="1"/>
  <c r="X88" i="13"/>
  <c r="R61" i="13"/>
  <c r="Z61" i="13" s="1"/>
  <c r="X61" i="13"/>
  <c r="R59" i="13"/>
  <c r="Z59" i="13" s="1"/>
  <c r="X59" i="13"/>
  <c r="X56" i="13"/>
  <c r="R56" i="13"/>
  <c r="Z56" i="13" s="1"/>
  <c r="R49" i="13"/>
  <c r="Z49" i="13" s="1"/>
  <c r="X49" i="13"/>
  <c r="R47" i="13"/>
  <c r="Z47" i="13" s="1"/>
  <c r="X47" i="13"/>
  <c r="R45" i="13"/>
  <c r="Z45" i="13" s="1"/>
  <c r="X45" i="13"/>
  <c r="R43" i="13"/>
  <c r="Z43" i="13" s="1"/>
  <c r="X43" i="13"/>
  <c r="R98" i="13"/>
  <c r="Z98" i="13" s="1"/>
  <c r="X98" i="13"/>
  <c r="R90" i="13"/>
  <c r="Z90" i="13" s="1"/>
  <c r="X90" i="13"/>
  <c r="R87" i="13"/>
  <c r="Z87" i="13" s="1"/>
  <c r="X87" i="13"/>
  <c r="R84" i="13"/>
  <c r="Z84" i="13" s="1"/>
  <c r="X84" i="13"/>
  <c r="R83" i="13"/>
  <c r="Z83" i="13" s="1"/>
  <c r="X83" i="13"/>
  <c r="R82" i="13"/>
  <c r="Z82" i="13" s="1"/>
  <c r="X82" i="13"/>
  <c r="R81" i="13"/>
  <c r="Z81" i="13" s="1"/>
  <c r="X81" i="13"/>
  <c r="R79" i="13"/>
  <c r="Z79" i="13" s="1"/>
  <c r="X79" i="13"/>
  <c r="R76" i="13"/>
  <c r="Z76" i="13" s="1"/>
  <c r="X76" i="13"/>
  <c r="S305" i="13"/>
  <c r="AA305" i="13" s="1"/>
  <c r="Q305" i="13"/>
  <c r="Y305" i="13" s="1"/>
  <c r="M305" i="13"/>
  <c r="U305" i="13" s="1"/>
  <c r="W305" i="13"/>
  <c r="N305" i="13"/>
  <c r="V305" i="13" s="1"/>
  <c r="P305" i="13"/>
  <c r="S301" i="13"/>
  <c r="AA301" i="13" s="1"/>
  <c r="Q301" i="13"/>
  <c r="Y301" i="13" s="1"/>
  <c r="M301" i="13"/>
  <c r="U301" i="13" s="1"/>
  <c r="W301" i="13"/>
  <c r="N301" i="13"/>
  <c r="V301" i="13" s="1"/>
  <c r="P301" i="13"/>
  <c r="S297" i="13"/>
  <c r="AA297" i="13" s="1"/>
  <c r="Q297" i="13"/>
  <c r="Y297" i="13" s="1"/>
  <c r="M297" i="13"/>
  <c r="U297" i="13" s="1"/>
  <c r="W297" i="13"/>
  <c r="N297" i="13"/>
  <c r="V297" i="13" s="1"/>
  <c r="P297" i="13"/>
  <c r="S293" i="13"/>
  <c r="AA293" i="13" s="1"/>
  <c r="Q293" i="13"/>
  <c r="Y293" i="13" s="1"/>
  <c r="M293" i="13"/>
  <c r="U293" i="13" s="1"/>
  <c r="W293" i="13"/>
  <c r="N293" i="13"/>
  <c r="V293" i="13" s="1"/>
  <c r="P293" i="13"/>
  <c r="S289" i="13"/>
  <c r="AA289" i="13" s="1"/>
  <c r="Q289" i="13"/>
  <c r="Y289" i="13" s="1"/>
  <c r="M289" i="13"/>
  <c r="U289" i="13" s="1"/>
  <c r="W289" i="13"/>
  <c r="N289" i="13"/>
  <c r="V289" i="13" s="1"/>
  <c r="P289" i="13"/>
  <c r="S285" i="13"/>
  <c r="AA285" i="13" s="1"/>
  <c r="Q285" i="13"/>
  <c r="Y285" i="13" s="1"/>
  <c r="M285" i="13"/>
  <c r="U285" i="13" s="1"/>
  <c r="W285" i="13"/>
  <c r="N285" i="13"/>
  <c r="V285" i="13" s="1"/>
  <c r="P285" i="13"/>
  <c r="S281" i="13"/>
  <c r="AA281" i="13" s="1"/>
  <c r="Q281" i="13"/>
  <c r="Y281" i="13" s="1"/>
  <c r="M281" i="13"/>
  <c r="U281" i="13" s="1"/>
  <c r="W281" i="13"/>
  <c r="N281" i="13"/>
  <c r="V281" i="13" s="1"/>
  <c r="P281" i="13"/>
  <c r="R317" i="13"/>
  <c r="Z317" i="13" s="1"/>
  <c r="X317" i="13"/>
  <c r="R313" i="13"/>
  <c r="Z313" i="13" s="1"/>
  <c r="X313" i="13"/>
  <c r="R309" i="13"/>
  <c r="Z309" i="13" s="1"/>
  <c r="X309" i="13"/>
  <c r="R316" i="13"/>
  <c r="Z316" i="13" s="1"/>
  <c r="X316" i="13"/>
  <c r="R312" i="13"/>
  <c r="Z312" i="13" s="1"/>
  <c r="X312" i="13"/>
  <c r="R308" i="13"/>
  <c r="Z308" i="13" s="1"/>
  <c r="X308" i="13"/>
  <c r="X304" i="13"/>
  <c r="R304" i="13"/>
  <c r="Z304" i="13" s="1"/>
  <c r="X296" i="13"/>
  <c r="R296" i="13"/>
  <c r="Z296" i="13" s="1"/>
  <c r="X288" i="13"/>
  <c r="R288" i="13"/>
  <c r="Z288" i="13" s="1"/>
  <c r="X280" i="13"/>
  <c r="R280" i="13"/>
  <c r="Z280" i="13" s="1"/>
  <c r="X290" i="13"/>
  <c r="R290" i="13"/>
  <c r="Z290" i="13" s="1"/>
  <c r="R278" i="13"/>
  <c r="Z278" i="13" s="1"/>
  <c r="X278" i="13"/>
  <c r="R276" i="13"/>
  <c r="Z276" i="13" s="1"/>
  <c r="X276" i="13"/>
  <c r="R274" i="13"/>
  <c r="Z274" i="13" s="1"/>
  <c r="X274" i="13"/>
  <c r="R272" i="13"/>
  <c r="Z272" i="13" s="1"/>
  <c r="X272" i="13"/>
  <c r="R270" i="13"/>
  <c r="Z270" i="13" s="1"/>
  <c r="X270" i="13"/>
  <c r="R268" i="13"/>
  <c r="Z268" i="13" s="1"/>
  <c r="X268" i="13"/>
  <c r="R266" i="13"/>
  <c r="Z266" i="13" s="1"/>
  <c r="X266" i="13"/>
  <c r="X302" i="13"/>
  <c r="R302" i="13"/>
  <c r="Z302" i="13" s="1"/>
  <c r="R279" i="13"/>
  <c r="Z279" i="13" s="1"/>
  <c r="X279" i="13"/>
  <c r="R275" i="13"/>
  <c r="Z275" i="13" s="1"/>
  <c r="X275" i="13"/>
  <c r="R267" i="13"/>
  <c r="Z267" i="13" s="1"/>
  <c r="X267" i="13"/>
  <c r="Y34" i="13"/>
  <c r="R239" i="13"/>
  <c r="Z239" i="13" s="1"/>
  <c r="X239" i="13"/>
  <c r="R237" i="13"/>
  <c r="Z237" i="13" s="1"/>
  <c r="X237" i="13"/>
  <c r="R235" i="13"/>
  <c r="Z235" i="13" s="1"/>
  <c r="X235" i="13"/>
  <c r="R233" i="13"/>
  <c r="Z233" i="13" s="1"/>
  <c r="X233" i="13"/>
  <c r="R231" i="13"/>
  <c r="Z231" i="13" s="1"/>
  <c r="X231" i="13"/>
  <c r="R229" i="13"/>
  <c r="Z229" i="13" s="1"/>
  <c r="X229" i="13"/>
  <c r="R227" i="13"/>
  <c r="Z227" i="13" s="1"/>
  <c r="X227" i="13"/>
  <c r="R225" i="13"/>
  <c r="Z225" i="13" s="1"/>
  <c r="X225" i="13"/>
  <c r="R223" i="13"/>
  <c r="Z223" i="13" s="1"/>
  <c r="X223" i="13"/>
  <c r="X182" i="13"/>
  <c r="R182" i="13"/>
  <c r="Z182" i="13" s="1"/>
  <c r="X180" i="13"/>
  <c r="R180" i="13"/>
  <c r="Z180" i="13" s="1"/>
  <c r="X178" i="13"/>
  <c r="R178" i="13"/>
  <c r="Z178" i="13" s="1"/>
  <c r="X176" i="13"/>
  <c r="R176" i="13"/>
  <c r="Z176" i="13" s="1"/>
  <c r="X174" i="13"/>
  <c r="R174" i="13"/>
  <c r="Z174" i="13" s="1"/>
  <c r="X172" i="13"/>
  <c r="R172" i="13"/>
  <c r="Z172" i="13" s="1"/>
  <c r="X170" i="13"/>
  <c r="R170" i="13"/>
  <c r="Z170" i="13" s="1"/>
  <c r="X168" i="13"/>
  <c r="R168" i="13"/>
  <c r="Z168" i="13" s="1"/>
  <c r="X166" i="13"/>
  <c r="R166" i="13"/>
  <c r="Z166" i="13" s="1"/>
  <c r="X164" i="13"/>
  <c r="R164" i="13"/>
  <c r="Z164" i="13" s="1"/>
  <c r="X162" i="13"/>
  <c r="R162" i="13"/>
  <c r="Z162" i="13" s="1"/>
  <c r="X160" i="13"/>
  <c r="R160" i="13"/>
  <c r="Z160" i="13" s="1"/>
  <c r="X158" i="13"/>
  <c r="R158" i="13"/>
  <c r="Z158" i="13" s="1"/>
  <c r="S156" i="13"/>
  <c r="AA156" i="13" s="1"/>
  <c r="Q156" i="13"/>
  <c r="Y156" i="13" s="1"/>
  <c r="M156" i="13"/>
  <c r="U156" i="13" s="1"/>
  <c r="W156" i="13"/>
  <c r="N156" i="13"/>
  <c r="V156" i="13" s="1"/>
  <c r="P156" i="13"/>
  <c r="S154" i="13"/>
  <c r="AA154" i="13" s="1"/>
  <c r="Q154" i="13"/>
  <c r="Y154" i="13" s="1"/>
  <c r="M154" i="13"/>
  <c r="U154" i="13" s="1"/>
  <c r="W154" i="13"/>
  <c r="N154" i="13"/>
  <c r="V154" i="13" s="1"/>
  <c r="P154" i="13"/>
  <c r="S152" i="13"/>
  <c r="AA152" i="13" s="1"/>
  <c r="Q152" i="13"/>
  <c r="Y152" i="13" s="1"/>
  <c r="M152" i="13"/>
  <c r="U152" i="13" s="1"/>
  <c r="W152" i="13"/>
  <c r="N152" i="13"/>
  <c r="V152" i="13" s="1"/>
  <c r="P152" i="13"/>
  <c r="X151" i="13"/>
  <c r="R151" i="13"/>
  <c r="Z151" i="13" s="1"/>
  <c r="X149" i="13"/>
  <c r="R149" i="13"/>
  <c r="Z149" i="13" s="1"/>
  <c r="S146" i="13"/>
  <c r="AA146" i="13" s="1"/>
  <c r="Q146" i="13"/>
  <c r="Y146" i="13" s="1"/>
  <c r="M146" i="13"/>
  <c r="U146" i="13" s="1"/>
  <c r="W146" i="13"/>
  <c r="N146" i="13"/>
  <c r="V146" i="13" s="1"/>
  <c r="P146" i="13"/>
  <c r="S144" i="13"/>
  <c r="AA144" i="13" s="1"/>
  <c r="Q144" i="13"/>
  <c r="Y144" i="13" s="1"/>
  <c r="M144" i="13"/>
  <c r="U144" i="13" s="1"/>
  <c r="W144" i="13"/>
  <c r="N144" i="13"/>
  <c r="V144" i="13" s="1"/>
  <c r="P144" i="13"/>
  <c r="S142" i="13"/>
  <c r="AA142" i="13" s="1"/>
  <c r="Q142" i="13"/>
  <c r="Y142" i="13" s="1"/>
  <c r="M142" i="13"/>
  <c r="U142" i="13" s="1"/>
  <c r="W142" i="13"/>
  <c r="N142" i="13"/>
  <c r="V142" i="13" s="1"/>
  <c r="P142" i="13"/>
  <c r="S140" i="13"/>
  <c r="AA140" i="13" s="1"/>
  <c r="Q140" i="13"/>
  <c r="Y140" i="13" s="1"/>
  <c r="M140" i="13"/>
  <c r="U140" i="13" s="1"/>
  <c r="W140" i="13"/>
  <c r="N140" i="13"/>
  <c r="V140" i="13" s="1"/>
  <c r="P140" i="13"/>
  <c r="S139" i="13"/>
  <c r="AA139" i="13" s="1"/>
  <c r="Q139" i="13"/>
  <c r="Y139" i="13" s="1"/>
  <c r="M139" i="13"/>
  <c r="U139" i="13" s="1"/>
  <c r="W139" i="13"/>
  <c r="N139" i="13"/>
  <c r="V139" i="13" s="1"/>
  <c r="P139" i="13"/>
  <c r="S137" i="13"/>
  <c r="AA137" i="13" s="1"/>
  <c r="Q137" i="13"/>
  <c r="Y137" i="13" s="1"/>
  <c r="M137" i="13"/>
  <c r="U137" i="13" s="1"/>
  <c r="W137" i="13"/>
  <c r="N137" i="13"/>
  <c r="V137" i="13" s="1"/>
  <c r="P137" i="13"/>
  <c r="S136" i="13"/>
  <c r="AA136" i="13" s="1"/>
  <c r="Q136" i="13"/>
  <c r="Y136" i="13" s="1"/>
  <c r="M136" i="13"/>
  <c r="U136" i="13" s="1"/>
  <c r="W136" i="13"/>
  <c r="N136" i="13"/>
  <c r="V136" i="13" s="1"/>
  <c r="P136" i="13"/>
  <c r="S134" i="13"/>
  <c r="AA134" i="13" s="1"/>
  <c r="Q134" i="13"/>
  <c r="Y134" i="13" s="1"/>
  <c r="M134" i="13"/>
  <c r="U134" i="13" s="1"/>
  <c r="W134" i="13"/>
  <c r="N134" i="13"/>
  <c r="V134" i="13" s="1"/>
  <c r="P134" i="13"/>
  <c r="S131" i="13"/>
  <c r="AA131" i="13" s="1"/>
  <c r="Q131" i="13"/>
  <c r="Y131" i="13" s="1"/>
  <c r="M131" i="13"/>
  <c r="U131" i="13" s="1"/>
  <c r="W131" i="13"/>
  <c r="N131" i="13"/>
  <c r="V131" i="13" s="1"/>
  <c r="P131" i="13"/>
  <c r="S129" i="13"/>
  <c r="AA129" i="13" s="1"/>
  <c r="Q129" i="13"/>
  <c r="Y129" i="13" s="1"/>
  <c r="M129" i="13"/>
  <c r="U129" i="13" s="1"/>
  <c r="W129" i="13"/>
  <c r="N129" i="13"/>
  <c r="V129" i="13" s="1"/>
  <c r="P129" i="13"/>
  <c r="S127" i="13"/>
  <c r="AA127" i="13" s="1"/>
  <c r="Q127" i="13"/>
  <c r="Y127" i="13" s="1"/>
  <c r="M127" i="13"/>
  <c r="U127" i="13" s="1"/>
  <c r="W127" i="13"/>
  <c r="N127" i="13"/>
  <c r="V127" i="13" s="1"/>
  <c r="P127" i="13"/>
  <c r="S124" i="13"/>
  <c r="AA124" i="13" s="1"/>
  <c r="Q124" i="13"/>
  <c r="Y124" i="13" s="1"/>
  <c r="M124" i="13"/>
  <c r="U124" i="13" s="1"/>
  <c r="W124" i="13"/>
  <c r="N124" i="13"/>
  <c r="V124" i="13" s="1"/>
  <c r="P124" i="13"/>
  <c r="X123" i="13"/>
  <c r="R123" i="13"/>
  <c r="Z123" i="13" s="1"/>
  <c r="S120" i="13"/>
  <c r="AA120" i="13" s="1"/>
  <c r="Q120" i="13"/>
  <c r="Y120" i="13" s="1"/>
  <c r="M120" i="13"/>
  <c r="U120" i="13" s="1"/>
  <c r="W120" i="13"/>
  <c r="N120" i="13"/>
  <c r="V120" i="13" s="1"/>
  <c r="P120" i="13"/>
  <c r="X119" i="13"/>
  <c r="R119" i="13"/>
  <c r="Z119" i="13" s="1"/>
  <c r="S116" i="13"/>
  <c r="AA116" i="13" s="1"/>
  <c r="Q116" i="13"/>
  <c r="Y116" i="13" s="1"/>
  <c r="M116" i="13"/>
  <c r="U116" i="13" s="1"/>
  <c r="W116" i="13"/>
  <c r="N116" i="13"/>
  <c r="V116" i="13" s="1"/>
  <c r="P116" i="13"/>
  <c r="X115" i="13"/>
  <c r="R115" i="13"/>
  <c r="Z115" i="13" s="1"/>
  <c r="S112" i="13"/>
  <c r="AA112" i="13" s="1"/>
  <c r="Q112" i="13"/>
  <c r="Y112" i="13" s="1"/>
  <c r="M112" i="13"/>
  <c r="U112" i="13" s="1"/>
  <c r="W112" i="13"/>
  <c r="N112" i="13"/>
  <c r="V112" i="13" s="1"/>
  <c r="P112" i="13"/>
  <c r="O327" i="13"/>
  <c r="O338" i="13" s="1"/>
  <c r="X111" i="13"/>
  <c r="R111" i="13"/>
  <c r="Z111" i="13" s="1"/>
  <c r="X109" i="13"/>
  <c r="R109" i="13"/>
  <c r="Z109" i="13" s="1"/>
  <c r="X107" i="13"/>
  <c r="R107" i="13"/>
  <c r="Z107" i="13" s="1"/>
  <c r="X105" i="13"/>
  <c r="R105" i="13"/>
  <c r="Z105" i="13" s="1"/>
  <c r="X103" i="13"/>
  <c r="R103" i="13"/>
  <c r="Z103" i="13" s="1"/>
  <c r="X101" i="13"/>
  <c r="R101" i="13"/>
  <c r="Z101" i="13" s="1"/>
  <c r="R269" i="13"/>
  <c r="Z269" i="13" s="1"/>
  <c r="X269" i="13"/>
  <c r="R264" i="13"/>
  <c r="Z264" i="13" s="1"/>
  <c r="X264" i="13"/>
  <c r="R260" i="13"/>
  <c r="Z260" i="13" s="1"/>
  <c r="X260" i="13"/>
  <c r="R256" i="13"/>
  <c r="Z256" i="13" s="1"/>
  <c r="X256" i="13"/>
  <c r="R252" i="13"/>
  <c r="Z252" i="13" s="1"/>
  <c r="X252" i="13"/>
  <c r="R248" i="13"/>
  <c r="Z248" i="13" s="1"/>
  <c r="X248" i="13"/>
  <c r="R212" i="13"/>
  <c r="Z212" i="13" s="1"/>
  <c r="X212" i="13"/>
  <c r="R211" i="13"/>
  <c r="Z211" i="13" s="1"/>
  <c r="X211" i="13"/>
  <c r="R210" i="13"/>
  <c r="Z210" i="13" s="1"/>
  <c r="X210" i="13"/>
  <c r="R209" i="13"/>
  <c r="Z209" i="13" s="1"/>
  <c r="X209" i="13"/>
  <c r="R208" i="13"/>
  <c r="Z208" i="13" s="1"/>
  <c r="X208" i="13"/>
  <c r="R207" i="13"/>
  <c r="Z207" i="13" s="1"/>
  <c r="X207" i="13"/>
  <c r="R206" i="13"/>
  <c r="Z206" i="13" s="1"/>
  <c r="X206" i="13"/>
  <c r="R205" i="13"/>
  <c r="Z205" i="13" s="1"/>
  <c r="X205" i="13"/>
  <c r="R203" i="13"/>
  <c r="Z203" i="13" s="1"/>
  <c r="X203" i="13"/>
  <c r="R202" i="13"/>
  <c r="Z202" i="13" s="1"/>
  <c r="X202" i="13"/>
  <c r="R192" i="13"/>
  <c r="Z192" i="13" s="1"/>
  <c r="X192" i="13"/>
  <c r="R190" i="13"/>
  <c r="Z190" i="13" s="1"/>
  <c r="X190" i="13"/>
  <c r="R188" i="13"/>
  <c r="Z188" i="13" s="1"/>
  <c r="X188" i="13"/>
  <c r="R186" i="13"/>
  <c r="Z186" i="13" s="1"/>
  <c r="X186" i="13"/>
  <c r="Z27" i="13"/>
  <c r="Z23" i="13"/>
  <c r="R71" i="13"/>
  <c r="Z71" i="13" s="1"/>
  <c r="X71" i="13"/>
  <c r="R69" i="13"/>
  <c r="Z69" i="13" s="1"/>
  <c r="X69" i="13"/>
  <c r="R67" i="13"/>
  <c r="Z67" i="13" s="1"/>
  <c r="X67" i="13"/>
  <c r="R57" i="13"/>
  <c r="Z57" i="13" s="1"/>
  <c r="X57" i="13"/>
  <c r="X54" i="13"/>
  <c r="R54" i="13"/>
  <c r="Z54" i="13" s="1"/>
  <c r="X52" i="13"/>
  <c r="R52" i="13"/>
  <c r="Z52" i="13" s="1"/>
  <c r="X48" i="13"/>
  <c r="R48" i="13"/>
  <c r="Z48" i="13" s="1"/>
  <c r="X46" i="13"/>
  <c r="R46" i="13"/>
  <c r="Z46" i="13" s="1"/>
  <c r="X44" i="13"/>
  <c r="R44" i="13"/>
  <c r="Z44" i="13" s="1"/>
  <c r="X42" i="13"/>
  <c r="R42" i="13"/>
  <c r="Z42" i="13" s="1"/>
  <c r="X40" i="13"/>
  <c r="P39" i="13"/>
  <c r="P38" i="13" s="1"/>
  <c r="R40" i="13"/>
  <c r="Y40" i="13"/>
  <c r="Q39" i="13"/>
  <c r="Q38" i="13" s="1"/>
  <c r="S303" i="13"/>
  <c r="AA303" i="13" s="1"/>
  <c r="Q303" i="13"/>
  <c r="Y303" i="13" s="1"/>
  <c r="M303" i="13"/>
  <c r="U303" i="13" s="1"/>
  <c r="W303" i="13"/>
  <c r="N303" i="13"/>
  <c r="V303" i="13" s="1"/>
  <c r="P303" i="13"/>
  <c r="S299" i="13"/>
  <c r="AA299" i="13" s="1"/>
  <c r="Q299" i="13"/>
  <c r="Y299" i="13" s="1"/>
  <c r="M299" i="13"/>
  <c r="U299" i="13" s="1"/>
  <c r="W299" i="13"/>
  <c r="N299" i="13"/>
  <c r="V299" i="13" s="1"/>
  <c r="P299" i="13"/>
  <c r="S295" i="13"/>
  <c r="AA295" i="13" s="1"/>
  <c r="Q295" i="13"/>
  <c r="Y295" i="13" s="1"/>
  <c r="M295" i="13"/>
  <c r="U295" i="13" s="1"/>
  <c r="W295" i="13"/>
  <c r="N295" i="13"/>
  <c r="V295" i="13" s="1"/>
  <c r="P295" i="13"/>
  <c r="S291" i="13"/>
  <c r="AA291" i="13" s="1"/>
  <c r="Q291" i="13"/>
  <c r="Y291" i="13" s="1"/>
  <c r="M291" i="13"/>
  <c r="U291" i="13" s="1"/>
  <c r="W291" i="13"/>
  <c r="N291" i="13"/>
  <c r="V291" i="13" s="1"/>
  <c r="P291" i="13"/>
  <c r="S287" i="13"/>
  <c r="AA287" i="13" s="1"/>
  <c r="Q287" i="13"/>
  <c r="Y287" i="13" s="1"/>
  <c r="M287" i="13"/>
  <c r="U287" i="13" s="1"/>
  <c r="W287" i="13"/>
  <c r="N287" i="13"/>
  <c r="V287" i="13" s="1"/>
  <c r="P287" i="13"/>
  <c r="S283" i="13"/>
  <c r="AA283" i="13" s="1"/>
  <c r="Q283" i="13"/>
  <c r="Y283" i="13" s="1"/>
  <c r="M283" i="13"/>
  <c r="U283" i="13" s="1"/>
  <c r="W283" i="13"/>
  <c r="N283" i="13"/>
  <c r="V283" i="13" s="1"/>
  <c r="P283" i="13"/>
  <c r="R315" i="13"/>
  <c r="Z315" i="13" s="1"/>
  <c r="X315" i="13"/>
  <c r="R311" i="13"/>
  <c r="Z311" i="13" s="1"/>
  <c r="X311" i="13"/>
  <c r="R307" i="13"/>
  <c r="Z307" i="13" s="1"/>
  <c r="X307" i="13"/>
  <c r="X300" i="13"/>
  <c r="R300" i="13"/>
  <c r="Z300" i="13" s="1"/>
  <c r="X292" i="13"/>
  <c r="R292" i="13"/>
  <c r="Z292" i="13" s="1"/>
  <c r="X284" i="13"/>
  <c r="R284" i="13"/>
  <c r="Z284" i="13" s="1"/>
  <c r="R314" i="13"/>
  <c r="Z314" i="13" s="1"/>
  <c r="X314" i="13"/>
  <c r="R306" i="13"/>
  <c r="Z306" i="13" s="1"/>
  <c r="X306" i="13"/>
  <c r="X298" i="13"/>
  <c r="R298" i="13"/>
  <c r="Z298" i="13" s="1"/>
  <c r="X282" i="13"/>
  <c r="R282" i="13"/>
  <c r="Z282" i="13" s="1"/>
  <c r="R318" i="13"/>
  <c r="Z318" i="13" s="1"/>
  <c r="X318" i="13"/>
  <c r="X286" i="13"/>
  <c r="R286" i="13"/>
  <c r="Z286" i="13" s="1"/>
  <c r="R271" i="13"/>
  <c r="Z271" i="13" s="1"/>
  <c r="X271" i="13"/>
  <c r="R263" i="13"/>
  <c r="Z263" i="13" s="1"/>
  <c r="X263" i="13"/>
  <c r="R261" i="13"/>
  <c r="Z261" i="13" s="1"/>
  <c r="X261" i="13"/>
  <c r="R259" i="13"/>
  <c r="Z259" i="13" s="1"/>
  <c r="X259" i="13"/>
  <c r="R257" i="13"/>
  <c r="Z257" i="13" s="1"/>
  <c r="X257" i="13"/>
  <c r="R255" i="13"/>
  <c r="Z255" i="13" s="1"/>
  <c r="X255" i="13"/>
  <c r="R253" i="13"/>
  <c r="Z253" i="13" s="1"/>
  <c r="X253" i="13"/>
  <c r="R251" i="13"/>
  <c r="Z251" i="13" s="1"/>
  <c r="X251" i="13"/>
  <c r="R249" i="13"/>
  <c r="Z249" i="13" s="1"/>
  <c r="X249" i="13"/>
  <c r="R247" i="13"/>
  <c r="Z247" i="13" s="1"/>
  <c r="X247" i="13"/>
  <c r="R245" i="13"/>
  <c r="Z245" i="13" s="1"/>
  <c r="X245" i="13"/>
  <c r="R243" i="13"/>
  <c r="Z243" i="13" s="1"/>
  <c r="X243" i="13"/>
  <c r="R241" i="13"/>
  <c r="Z241" i="13" s="1"/>
  <c r="X241" i="13"/>
  <c r="R221" i="13"/>
  <c r="Z221" i="13" s="1"/>
  <c r="X221" i="13"/>
  <c r="R219" i="13"/>
  <c r="Z219" i="13" s="1"/>
  <c r="X219" i="13"/>
  <c r="R217" i="13"/>
  <c r="Z217" i="13" s="1"/>
  <c r="X217" i="13"/>
  <c r="X215" i="13"/>
  <c r="R215" i="13"/>
  <c r="Z215" i="13" s="1"/>
  <c r="S185" i="13"/>
  <c r="AA185" i="13" s="1"/>
  <c r="Q185" i="13"/>
  <c r="Y185" i="13" s="1"/>
  <c r="M185" i="13"/>
  <c r="U185" i="13" s="1"/>
  <c r="W185" i="13"/>
  <c r="N185" i="13"/>
  <c r="V185" i="13" s="1"/>
  <c r="P185" i="13"/>
  <c r="S184" i="13"/>
  <c r="AA184" i="13" s="1"/>
  <c r="Q184" i="13"/>
  <c r="Y184" i="13" s="1"/>
  <c r="M184" i="13"/>
  <c r="U184" i="13" s="1"/>
  <c r="W184" i="13"/>
  <c r="N184" i="13"/>
  <c r="V184" i="13" s="1"/>
  <c r="P184" i="13"/>
  <c r="X183" i="13"/>
  <c r="R183" i="13"/>
  <c r="Z183" i="13" s="1"/>
  <c r="X181" i="13"/>
  <c r="R181" i="13"/>
  <c r="Z181" i="13" s="1"/>
  <c r="X179" i="13"/>
  <c r="R179" i="13"/>
  <c r="Z179" i="13" s="1"/>
  <c r="X177" i="13"/>
  <c r="R177" i="13"/>
  <c r="Z177" i="13" s="1"/>
  <c r="X175" i="13"/>
  <c r="R175" i="13"/>
  <c r="Z175" i="13" s="1"/>
  <c r="X173" i="13"/>
  <c r="R173" i="13"/>
  <c r="Z173" i="13" s="1"/>
  <c r="X171" i="13"/>
  <c r="R171" i="13"/>
  <c r="Z171" i="13" s="1"/>
  <c r="X169" i="13"/>
  <c r="R169" i="13"/>
  <c r="Z169" i="13" s="1"/>
  <c r="X167" i="13"/>
  <c r="R167" i="13"/>
  <c r="Z167" i="13" s="1"/>
  <c r="X165" i="13"/>
  <c r="R165" i="13"/>
  <c r="Z165" i="13" s="1"/>
  <c r="X163" i="13"/>
  <c r="R163" i="13"/>
  <c r="Z163" i="13" s="1"/>
  <c r="X161" i="13"/>
  <c r="R161" i="13"/>
  <c r="Z161" i="13" s="1"/>
  <c r="X159" i="13"/>
  <c r="R159" i="13"/>
  <c r="Z159" i="13" s="1"/>
  <c r="X157" i="13"/>
  <c r="R157" i="13"/>
  <c r="Z157" i="13" s="1"/>
  <c r="X155" i="13"/>
  <c r="R155" i="13"/>
  <c r="Z155" i="13" s="1"/>
  <c r="X153" i="13"/>
  <c r="R153" i="13"/>
  <c r="Z153" i="13" s="1"/>
  <c r="S150" i="13"/>
  <c r="AA150" i="13" s="1"/>
  <c r="Q150" i="13"/>
  <c r="Y150" i="13" s="1"/>
  <c r="M150" i="13"/>
  <c r="U150" i="13" s="1"/>
  <c r="W150" i="13"/>
  <c r="N150" i="13"/>
  <c r="V150" i="13" s="1"/>
  <c r="P150" i="13"/>
  <c r="S148" i="13"/>
  <c r="AA148" i="13" s="1"/>
  <c r="Q148" i="13"/>
  <c r="Y148" i="13" s="1"/>
  <c r="M148" i="13"/>
  <c r="U148" i="13" s="1"/>
  <c r="W148" i="13"/>
  <c r="N148" i="13"/>
  <c r="V148" i="13" s="1"/>
  <c r="P148" i="13"/>
  <c r="X147" i="13"/>
  <c r="R147" i="13"/>
  <c r="Z147" i="13" s="1"/>
  <c r="S145" i="13"/>
  <c r="AA145" i="13" s="1"/>
  <c r="Q145" i="13"/>
  <c r="Y145" i="13" s="1"/>
  <c r="M145" i="13"/>
  <c r="U145" i="13" s="1"/>
  <c r="W145" i="13"/>
  <c r="N145" i="13"/>
  <c r="V145" i="13" s="1"/>
  <c r="P145" i="13"/>
  <c r="S143" i="13"/>
  <c r="AA143" i="13" s="1"/>
  <c r="Q143" i="13"/>
  <c r="Y143" i="13" s="1"/>
  <c r="M143" i="13"/>
  <c r="U143" i="13" s="1"/>
  <c r="W143" i="13"/>
  <c r="N143" i="13"/>
  <c r="V143" i="13" s="1"/>
  <c r="P143" i="13"/>
  <c r="S141" i="13"/>
  <c r="AA141" i="13" s="1"/>
  <c r="Q141" i="13"/>
  <c r="Y141" i="13" s="1"/>
  <c r="M141" i="13"/>
  <c r="U141" i="13" s="1"/>
  <c r="W141" i="13"/>
  <c r="N141" i="13"/>
  <c r="V141" i="13" s="1"/>
  <c r="P141" i="13"/>
  <c r="S138" i="13"/>
  <c r="AA138" i="13" s="1"/>
  <c r="Q138" i="13"/>
  <c r="Y138" i="13" s="1"/>
  <c r="M138" i="13"/>
  <c r="U138" i="13" s="1"/>
  <c r="W138" i="13"/>
  <c r="N138" i="13"/>
  <c r="V138" i="13" s="1"/>
  <c r="P138" i="13"/>
  <c r="S135" i="13"/>
  <c r="AA135" i="13" s="1"/>
  <c r="Q135" i="13"/>
  <c r="Y135" i="13" s="1"/>
  <c r="M135" i="13"/>
  <c r="U135" i="13" s="1"/>
  <c r="W135" i="13"/>
  <c r="N135" i="13"/>
  <c r="V135" i="13" s="1"/>
  <c r="P135" i="13"/>
  <c r="S133" i="13"/>
  <c r="AA133" i="13" s="1"/>
  <c r="Q133" i="13"/>
  <c r="Y133" i="13" s="1"/>
  <c r="M133" i="13"/>
  <c r="U133" i="13" s="1"/>
  <c r="W133" i="13"/>
  <c r="N133" i="13"/>
  <c r="V133" i="13" s="1"/>
  <c r="P133" i="13"/>
  <c r="S132" i="13"/>
  <c r="AA132" i="13" s="1"/>
  <c r="Q132" i="13"/>
  <c r="Y132" i="13" s="1"/>
  <c r="M132" i="13"/>
  <c r="U132" i="13" s="1"/>
  <c r="W132" i="13"/>
  <c r="N132" i="13"/>
  <c r="V132" i="13" s="1"/>
  <c r="P132" i="13"/>
  <c r="S130" i="13"/>
  <c r="AA130" i="13" s="1"/>
  <c r="Q130" i="13"/>
  <c r="Y130" i="13" s="1"/>
  <c r="M130" i="13"/>
  <c r="U130" i="13" s="1"/>
  <c r="W130" i="13"/>
  <c r="N130" i="13"/>
  <c r="V130" i="13" s="1"/>
  <c r="P130" i="13"/>
  <c r="S128" i="13"/>
  <c r="AA128" i="13" s="1"/>
  <c r="Q128" i="13"/>
  <c r="Y128" i="13" s="1"/>
  <c r="M128" i="13"/>
  <c r="U128" i="13" s="1"/>
  <c r="W128" i="13"/>
  <c r="N128" i="13"/>
  <c r="V128" i="13" s="1"/>
  <c r="P128" i="13"/>
  <c r="S126" i="13"/>
  <c r="AA126" i="13" s="1"/>
  <c r="Q126" i="13"/>
  <c r="Y126" i="13" s="1"/>
  <c r="M126" i="13"/>
  <c r="U126" i="13" s="1"/>
  <c r="W126" i="13"/>
  <c r="N126" i="13"/>
  <c r="V126" i="13" s="1"/>
  <c r="P126" i="13"/>
  <c r="S125" i="13"/>
  <c r="AA125" i="13" s="1"/>
  <c r="Q125" i="13"/>
  <c r="Y125" i="13" s="1"/>
  <c r="M125" i="13"/>
  <c r="U125" i="13" s="1"/>
  <c r="W125" i="13"/>
  <c r="N125" i="13"/>
  <c r="V125" i="13" s="1"/>
  <c r="P125" i="13"/>
  <c r="S122" i="13"/>
  <c r="AA122" i="13" s="1"/>
  <c r="Q122" i="13"/>
  <c r="Y122" i="13" s="1"/>
  <c r="M122" i="13"/>
  <c r="U122" i="13" s="1"/>
  <c r="W122" i="13"/>
  <c r="N122" i="13"/>
  <c r="V122" i="13" s="1"/>
  <c r="P122" i="13"/>
  <c r="X121" i="13"/>
  <c r="R121" i="13"/>
  <c r="Z121" i="13" s="1"/>
  <c r="S118" i="13"/>
  <c r="AA118" i="13" s="1"/>
  <c r="Q118" i="13"/>
  <c r="Y118" i="13" s="1"/>
  <c r="M118" i="13"/>
  <c r="U118" i="13" s="1"/>
  <c r="W118" i="13"/>
  <c r="N118" i="13"/>
  <c r="V118" i="13" s="1"/>
  <c r="P118" i="13"/>
  <c r="X117" i="13"/>
  <c r="R117" i="13"/>
  <c r="Z117" i="13" s="1"/>
  <c r="S114" i="13"/>
  <c r="AA114" i="13" s="1"/>
  <c r="Q114" i="13"/>
  <c r="Y114" i="13" s="1"/>
  <c r="M114" i="13"/>
  <c r="U114" i="13" s="1"/>
  <c r="W114" i="13"/>
  <c r="N114" i="13"/>
  <c r="V114" i="13" s="1"/>
  <c r="P114" i="13"/>
  <c r="X113" i="13"/>
  <c r="R113" i="13"/>
  <c r="Z113" i="13" s="1"/>
  <c r="S110" i="13"/>
  <c r="AA110" i="13" s="1"/>
  <c r="Q110" i="13"/>
  <c r="Y110" i="13" s="1"/>
  <c r="M110" i="13"/>
  <c r="U110" i="13" s="1"/>
  <c r="W110" i="13"/>
  <c r="N110" i="13"/>
  <c r="V110" i="13" s="1"/>
  <c r="P110" i="13"/>
  <c r="S108" i="13"/>
  <c r="AA108" i="13" s="1"/>
  <c r="Q108" i="13"/>
  <c r="Y108" i="13" s="1"/>
  <c r="M108" i="13"/>
  <c r="U108" i="13" s="1"/>
  <c r="W108" i="13"/>
  <c r="N108" i="13"/>
  <c r="V108" i="13" s="1"/>
  <c r="P108" i="13"/>
  <c r="S106" i="13"/>
  <c r="AA106" i="13" s="1"/>
  <c r="Q106" i="13"/>
  <c r="Y106" i="13" s="1"/>
  <c r="M106" i="13"/>
  <c r="U106" i="13" s="1"/>
  <c r="W106" i="13"/>
  <c r="N106" i="13"/>
  <c r="V106" i="13" s="1"/>
  <c r="P106" i="13"/>
  <c r="S104" i="13"/>
  <c r="AA104" i="13" s="1"/>
  <c r="Q104" i="13"/>
  <c r="Y104" i="13" s="1"/>
  <c r="M104" i="13"/>
  <c r="U104" i="13" s="1"/>
  <c r="W104" i="13"/>
  <c r="N104" i="13"/>
  <c r="V104" i="13" s="1"/>
  <c r="P104" i="13"/>
  <c r="S102" i="13"/>
  <c r="AA102" i="13" s="1"/>
  <c r="Q102" i="13"/>
  <c r="Y102" i="13" s="1"/>
  <c r="M102" i="13"/>
  <c r="U102" i="13" s="1"/>
  <c r="W102" i="13"/>
  <c r="N102" i="13"/>
  <c r="V102" i="13" s="1"/>
  <c r="P102" i="13"/>
  <c r="R310" i="13"/>
  <c r="Z310" i="13" s="1"/>
  <c r="X310" i="13"/>
  <c r="R277" i="13"/>
  <c r="Z277" i="13" s="1"/>
  <c r="X277" i="13"/>
  <c r="R244" i="13"/>
  <c r="Z244" i="13" s="1"/>
  <c r="X244" i="13"/>
  <c r="R240" i="13"/>
  <c r="Z240" i="13" s="1"/>
  <c r="X240" i="13"/>
  <c r="R236" i="13"/>
  <c r="Z236" i="13" s="1"/>
  <c r="X236" i="13"/>
  <c r="R232" i="13"/>
  <c r="Z232" i="13" s="1"/>
  <c r="X232" i="13"/>
  <c r="R228" i="13"/>
  <c r="Z228" i="13" s="1"/>
  <c r="X228" i="13"/>
  <c r="R224" i="13"/>
  <c r="Z224" i="13" s="1"/>
  <c r="X224" i="13"/>
  <c r="R220" i="13"/>
  <c r="Z220" i="13" s="1"/>
  <c r="X220" i="13"/>
  <c r="R216" i="13"/>
  <c r="Z216" i="13" s="1"/>
  <c r="X216" i="13"/>
  <c r="R214" i="13"/>
  <c r="Z214" i="13" s="1"/>
  <c r="X214" i="13"/>
  <c r="R213" i="13"/>
  <c r="Z213" i="13" s="1"/>
  <c r="X213" i="13"/>
  <c r="R201" i="13"/>
  <c r="Z201" i="13" s="1"/>
  <c r="X201" i="13"/>
  <c r="R198" i="13"/>
  <c r="Z198" i="13" s="1"/>
  <c r="X198" i="13"/>
  <c r="R196" i="13"/>
  <c r="Z196" i="13" s="1"/>
  <c r="X196" i="13"/>
  <c r="R194" i="13"/>
  <c r="Z194" i="13" s="1"/>
  <c r="X194" i="13"/>
  <c r="Z28" i="13"/>
  <c r="Z20" i="13"/>
  <c r="Z18" i="13"/>
  <c r="Z16" i="13"/>
  <c r="Z14" i="13"/>
  <c r="Z12" i="13"/>
  <c r="Y29" i="13"/>
  <c r="W27" i="13" s="1"/>
  <c r="Z10" i="13"/>
  <c r="W10" i="13"/>
  <c r="R262" i="13"/>
  <c r="Z262" i="13" s="1"/>
  <c r="X262" i="13"/>
  <c r="R258" i="13"/>
  <c r="Z258" i="13" s="1"/>
  <c r="X258" i="13"/>
  <c r="R254" i="13"/>
  <c r="Z254" i="13" s="1"/>
  <c r="X254" i="13"/>
  <c r="R250" i="13"/>
  <c r="Z250" i="13" s="1"/>
  <c r="X250" i="13"/>
  <c r="R246" i="13"/>
  <c r="Z246" i="13" s="1"/>
  <c r="X246" i="13"/>
  <c r="R242" i="13"/>
  <c r="Z242" i="13" s="1"/>
  <c r="X242" i="13"/>
  <c r="R238" i="13"/>
  <c r="Z238" i="13" s="1"/>
  <c r="X238" i="13"/>
  <c r="R234" i="13"/>
  <c r="Z234" i="13" s="1"/>
  <c r="X234" i="13"/>
  <c r="R230" i="13"/>
  <c r="Z230" i="13" s="1"/>
  <c r="X230" i="13"/>
  <c r="R226" i="13"/>
  <c r="Z226" i="13" s="1"/>
  <c r="X226" i="13"/>
  <c r="R222" i="13"/>
  <c r="Z222" i="13" s="1"/>
  <c r="X222" i="13"/>
  <c r="R218" i="13"/>
  <c r="Z218" i="13" s="1"/>
  <c r="X218" i="13"/>
  <c r="R204" i="13"/>
  <c r="Z204" i="13" s="1"/>
  <c r="X204" i="13"/>
  <c r="R200" i="13"/>
  <c r="Z200" i="13" s="1"/>
  <c r="X200" i="13"/>
  <c r="R199" i="13"/>
  <c r="Z199" i="13" s="1"/>
  <c r="X199" i="13"/>
  <c r="R197" i="13"/>
  <c r="Z197" i="13" s="1"/>
  <c r="X197" i="13"/>
  <c r="R195" i="13"/>
  <c r="Z195" i="13" s="1"/>
  <c r="X195" i="13"/>
  <c r="R193" i="13"/>
  <c r="Z193" i="13" s="1"/>
  <c r="X193" i="13"/>
  <c r="R191" i="13"/>
  <c r="Z191" i="13" s="1"/>
  <c r="X191" i="13"/>
  <c r="R189" i="13"/>
  <c r="Z189" i="13" s="1"/>
  <c r="X189" i="13"/>
  <c r="R187" i="13"/>
  <c r="Z187" i="13" s="1"/>
  <c r="X187" i="13"/>
  <c r="R97" i="13"/>
  <c r="Z97" i="13" s="1"/>
  <c r="X97" i="13"/>
  <c r="X66" i="13"/>
  <c r="R66" i="13"/>
  <c r="Z66" i="13" s="1"/>
  <c r="R65" i="13"/>
  <c r="Z65" i="13" s="1"/>
  <c r="X65" i="13"/>
  <c r="X62" i="13"/>
  <c r="R62" i="13"/>
  <c r="Z62" i="13" s="1"/>
  <c r="X60" i="13"/>
  <c r="R60" i="13"/>
  <c r="Z60" i="13" s="1"/>
  <c r="X58" i="13"/>
  <c r="R58" i="13"/>
  <c r="Z58" i="13" s="1"/>
  <c r="R51" i="13"/>
  <c r="Z51" i="13" s="1"/>
  <c r="X51" i="13"/>
  <c r="X100" i="13"/>
  <c r="R100" i="13"/>
  <c r="Z100" i="13" s="1"/>
  <c r="R96" i="13"/>
  <c r="Z96" i="13" s="1"/>
  <c r="X96" i="13"/>
  <c r="R94" i="13"/>
  <c r="Z94" i="13" s="1"/>
  <c r="X94" i="13"/>
  <c r="R91" i="13"/>
  <c r="Z91" i="13" s="1"/>
  <c r="X91" i="13"/>
  <c r="R89" i="13"/>
  <c r="Z89" i="13" s="1"/>
  <c r="X89" i="13"/>
  <c r="R86" i="13"/>
  <c r="Z86" i="13" s="1"/>
  <c r="X86" i="13"/>
  <c r="R85" i="13"/>
  <c r="Z85" i="13" s="1"/>
  <c r="X85" i="13"/>
  <c r="R80" i="13"/>
  <c r="Z80" i="13" s="1"/>
  <c r="X80" i="13"/>
  <c r="R78" i="13"/>
  <c r="Z78" i="13" s="1"/>
  <c r="X78" i="13"/>
  <c r="R77" i="13"/>
  <c r="Z77" i="13" s="1"/>
  <c r="X77" i="13"/>
  <c r="R75" i="13"/>
  <c r="Z75" i="13" s="1"/>
  <c r="X75" i="13"/>
  <c r="R74" i="13"/>
  <c r="Z74" i="13" s="1"/>
  <c r="X74" i="13"/>
  <c r="R73" i="13"/>
  <c r="Z73" i="13" s="1"/>
  <c r="X73" i="13"/>
  <c r="R72" i="13"/>
  <c r="Z72" i="13" s="1"/>
  <c r="X72" i="13"/>
  <c r="R70" i="13"/>
  <c r="Z70" i="13" s="1"/>
  <c r="X70" i="13"/>
  <c r="R68" i="13"/>
  <c r="Z68" i="13" s="1"/>
  <c r="X68" i="13"/>
  <c r="X64" i="13"/>
  <c r="R64" i="13"/>
  <c r="Z64" i="13" s="1"/>
  <c r="R63" i="13"/>
  <c r="Z63" i="13" s="1"/>
  <c r="X63" i="13"/>
  <c r="R55" i="13"/>
  <c r="Z55" i="13" s="1"/>
  <c r="X55" i="13"/>
  <c r="R53" i="13"/>
  <c r="Z53" i="13" s="1"/>
  <c r="X53" i="13"/>
  <c r="X50" i="13"/>
  <c r="R50" i="13"/>
  <c r="Z50" i="13" s="1"/>
  <c r="R41" i="13"/>
  <c r="Z41" i="13" s="1"/>
  <c r="X41" i="13"/>
  <c r="V40" i="13"/>
  <c r="N39" i="13"/>
  <c r="N38" i="13" s="1"/>
  <c r="W324" i="13"/>
  <c r="W325" i="13" s="1"/>
  <c r="W328" i="13"/>
  <c r="U40" i="13"/>
  <c r="M39" i="13"/>
  <c r="M38" i="13" s="1"/>
  <c r="S328" i="13"/>
  <c r="S339" i="13" s="1"/>
  <c r="AA40" i="13"/>
  <c r="S39" i="13"/>
  <c r="S38" i="13" s="1"/>
  <c r="O328" i="13"/>
  <c r="O339" i="13" s="1"/>
  <c r="P285" i="12"/>
  <c r="BY199" i="12"/>
  <c r="BY192" i="12"/>
  <c r="BQ60" i="12"/>
  <c r="P180" i="12"/>
  <c r="BY82" i="12"/>
  <c r="P172" i="12"/>
  <c r="BY121" i="12"/>
  <c r="P164" i="12"/>
  <c r="BY77" i="12"/>
  <c r="P160" i="12"/>
  <c r="BY73" i="12"/>
  <c r="P155" i="12"/>
  <c r="BY117" i="12"/>
  <c r="P287" i="12"/>
  <c r="BY201" i="12"/>
  <c r="P182" i="12"/>
  <c r="BY84" i="12"/>
  <c r="P178" i="12"/>
  <c r="BY80" i="12"/>
  <c r="P174" i="12"/>
  <c r="BY123" i="12"/>
  <c r="P169" i="12"/>
  <c r="BY118" i="12"/>
  <c r="P162" i="12"/>
  <c r="BY75" i="12"/>
  <c r="CJ311" i="12"/>
  <c r="CF311" i="12"/>
  <c r="CH311" i="12" s="1"/>
  <c r="CJ309" i="12"/>
  <c r="CF309" i="12"/>
  <c r="CH309" i="12" s="1"/>
  <c r="CJ307" i="12"/>
  <c r="CF307" i="12"/>
  <c r="CH307" i="12" s="1"/>
  <c r="AQ312" i="12"/>
  <c r="S312" i="12"/>
  <c r="AA312" i="12" s="1"/>
  <c r="AN312" i="12" s="1"/>
  <c r="Q312" i="12"/>
  <c r="Y312" i="12" s="1"/>
  <c r="AL312" i="12" s="1"/>
  <c r="M312" i="12"/>
  <c r="U312" i="12" s="1"/>
  <c r="AH312" i="12" s="1"/>
  <c r="P312" i="12"/>
  <c r="W312" i="12"/>
  <c r="AJ312" i="12" s="1"/>
  <c r="N312" i="12"/>
  <c r="V312" i="12" s="1"/>
  <c r="AI312" i="12" s="1"/>
  <c r="AQ308" i="12"/>
  <c r="S308" i="12"/>
  <c r="AA308" i="12" s="1"/>
  <c r="AN308" i="12" s="1"/>
  <c r="Q308" i="12"/>
  <c r="Y308" i="12" s="1"/>
  <c r="AL308" i="12" s="1"/>
  <c r="M308" i="12"/>
  <c r="U308" i="12" s="1"/>
  <c r="AH308" i="12" s="1"/>
  <c r="P308" i="12"/>
  <c r="W308" i="12"/>
  <c r="AJ308" i="12" s="1"/>
  <c r="N308" i="12"/>
  <c r="V308" i="12" s="1"/>
  <c r="AI308" i="12" s="1"/>
  <c r="CJ318" i="12"/>
  <c r="CF318" i="12"/>
  <c r="CH318" i="12" s="1"/>
  <c r="CB214" i="12"/>
  <c r="R317" i="12"/>
  <c r="Z317" i="12" s="1"/>
  <c r="AM317" i="12" s="1"/>
  <c r="X317" i="12"/>
  <c r="AK317" i="12" s="1"/>
  <c r="CJ316" i="12"/>
  <c r="CF316" i="12"/>
  <c r="CH316" i="12" s="1"/>
  <c r="CB212" i="12"/>
  <c r="R315" i="12"/>
  <c r="Z315" i="12" s="1"/>
  <c r="AM315" i="12" s="1"/>
  <c r="X315" i="12"/>
  <c r="AK315" i="12" s="1"/>
  <c r="CJ314" i="12"/>
  <c r="CF314" i="12"/>
  <c r="CH314" i="12" s="1"/>
  <c r="CB210" i="12"/>
  <c r="X294" i="12"/>
  <c r="AK294" i="12" s="1"/>
  <c r="R294" i="12"/>
  <c r="Z294" i="12" s="1"/>
  <c r="AM294" i="12" s="1"/>
  <c r="CJ291" i="12"/>
  <c r="CF291" i="12"/>
  <c r="CH291" i="12" s="1"/>
  <c r="CB205" i="12"/>
  <c r="CJ289" i="12"/>
  <c r="CF289" i="12"/>
  <c r="CH289" i="12" s="1"/>
  <c r="CB203" i="12"/>
  <c r="CJ287" i="12"/>
  <c r="CF287" i="12"/>
  <c r="CH287" i="12" s="1"/>
  <c r="CB201" i="12"/>
  <c r="CB85" i="12"/>
  <c r="CJ66" i="12"/>
  <c r="CF66" i="12"/>
  <c r="CH66" i="12" s="1"/>
  <c r="Z25" i="12"/>
  <c r="Z21" i="12"/>
  <c r="Z19" i="12"/>
  <c r="CJ153" i="12"/>
  <c r="CF153" i="12"/>
  <c r="CH153" i="12" s="1"/>
  <c r="CB115" i="12"/>
  <c r="R151" i="12"/>
  <c r="Z151" i="12" s="1"/>
  <c r="AM151" i="12" s="1"/>
  <c r="X151" i="12"/>
  <c r="AK151" i="12" s="1"/>
  <c r="CJ150" i="12"/>
  <c r="CF150" i="12"/>
  <c r="CH150" i="12" s="1"/>
  <c r="CB112" i="12"/>
  <c r="R109" i="12"/>
  <c r="Z109" i="12" s="1"/>
  <c r="AM109" i="12" s="1"/>
  <c r="X109" i="12"/>
  <c r="AK109" i="12" s="1"/>
  <c r="R107" i="12"/>
  <c r="Z107" i="12" s="1"/>
  <c r="AM107" i="12" s="1"/>
  <c r="X107" i="12"/>
  <c r="AK107" i="12" s="1"/>
  <c r="R105" i="12"/>
  <c r="Z105" i="12" s="1"/>
  <c r="AM105" i="12" s="1"/>
  <c r="X105" i="12"/>
  <c r="AK105" i="12" s="1"/>
  <c r="CJ103" i="12"/>
  <c r="CF103" i="12"/>
  <c r="CH103" i="12" s="1"/>
  <c r="R101" i="12"/>
  <c r="Z101" i="12" s="1"/>
  <c r="AM101" i="12" s="1"/>
  <c r="X101" i="12"/>
  <c r="AK101" i="12" s="1"/>
  <c r="CJ99" i="12"/>
  <c r="CF99" i="12"/>
  <c r="CH99" i="12" s="1"/>
  <c r="R97" i="12"/>
  <c r="Z97" i="12" s="1"/>
  <c r="AM97" i="12" s="1"/>
  <c r="X97" i="12"/>
  <c r="AK97" i="12" s="1"/>
  <c r="CJ95" i="12"/>
  <c r="CF95" i="12"/>
  <c r="CH95" i="12" s="1"/>
  <c r="CJ93" i="12"/>
  <c r="CF93" i="12"/>
  <c r="CH93" i="12" s="1"/>
  <c r="CB105" i="12"/>
  <c r="CJ92" i="12"/>
  <c r="CF92" i="12"/>
  <c r="CH92" i="12" s="1"/>
  <c r="CB103" i="12"/>
  <c r="CJ90" i="12"/>
  <c r="CF90" i="12"/>
  <c r="CH90" i="12" s="1"/>
  <c r="CB101" i="12"/>
  <c r="CJ88" i="12"/>
  <c r="CF88" i="12"/>
  <c r="CH88" i="12" s="1"/>
  <c r="R85" i="12"/>
  <c r="Z85" i="12" s="1"/>
  <c r="AM85" i="12" s="1"/>
  <c r="X85" i="12"/>
  <c r="AK85" i="12" s="1"/>
  <c r="CJ83" i="12"/>
  <c r="CF83" i="12"/>
  <c r="CH83" i="12" s="1"/>
  <c r="CB60" i="12"/>
  <c r="CJ81" i="12"/>
  <c r="CF81" i="12"/>
  <c r="CH81" i="12" s="1"/>
  <c r="CB58" i="12"/>
  <c r="CJ79" i="12"/>
  <c r="CF79" i="12"/>
  <c r="CH79" i="12" s="1"/>
  <c r="CB104" i="12"/>
  <c r="CJ77" i="12"/>
  <c r="CF77" i="12"/>
  <c r="CH77" i="12" s="1"/>
  <c r="R75" i="12"/>
  <c r="Z75" i="12" s="1"/>
  <c r="AM75" i="12" s="1"/>
  <c r="X75" i="12"/>
  <c r="AK75" i="12" s="1"/>
  <c r="R73" i="12"/>
  <c r="Z73" i="12" s="1"/>
  <c r="AM73" i="12" s="1"/>
  <c r="X73" i="12"/>
  <c r="AK73" i="12" s="1"/>
  <c r="CJ69" i="12"/>
  <c r="CF69" i="12"/>
  <c r="CH69" i="12" s="1"/>
  <c r="CB91" i="12"/>
  <c r="CJ67" i="12"/>
  <c r="CF67" i="12"/>
  <c r="CH67" i="12" s="1"/>
  <c r="CB86" i="12"/>
  <c r="CB56" i="12"/>
  <c r="CJ65" i="12"/>
  <c r="CF65" i="12"/>
  <c r="CH65" i="12" s="1"/>
  <c r="R64" i="12"/>
  <c r="Z64" i="12" s="1"/>
  <c r="AM64" i="12" s="1"/>
  <c r="X64" i="12"/>
  <c r="AK64" i="12" s="1"/>
  <c r="CB54" i="12"/>
  <c r="CJ63" i="12"/>
  <c r="CF63" i="12"/>
  <c r="CH63" i="12" s="1"/>
  <c r="CJ59" i="12"/>
  <c r="CF59" i="12"/>
  <c r="CH59" i="12" s="1"/>
  <c r="R58" i="12"/>
  <c r="Z58" i="12" s="1"/>
  <c r="AM58" i="12" s="1"/>
  <c r="X58" i="12"/>
  <c r="AK58" i="12" s="1"/>
  <c r="CJ56" i="12"/>
  <c r="CF56" i="12"/>
  <c r="CH56" i="12" s="1"/>
  <c r="CJ54" i="12"/>
  <c r="CF54" i="12"/>
  <c r="CH54" i="12" s="1"/>
  <c r="CJ52" i="12"/>
  <c r="CF52" i="12"/>
  <c r="CH52" i="12" s="1"/>
  <c r="X51" i="12"/>
  <c r="AK51" i="12" s="1"/>
  <c r="R51" i="12"/>
  <c r="Z51" i="12" s="1"/>
  <c r="AM51" i="12" s="1"/>
  <c r="R49" i="12"/>
  <c r="Z49" i="12" s="1"/>
  <c r="AM49" i="12" s="1"/>
  <c r="X49" i="12"/>
  <c r="AK49" i="12" s="1"/>
  <c r="R47" i="12"/>
  <c r="Z47" i="12" s="1"/>
  <c r="AM47" i="12" s="1"/>
  <c r="X47" i="12"/>
  <c r="AK47" i="12" s="1"/>
  <c r="R45" i="12"/>
  <c r="Z45" i="12" s="1"/>
  <c r="AM45" i="12" s="1"/>
  <c r="X45" i="12"/>
  <c r="AK45" i="12" s="1"/>
  <c r="CJ43" i="12"/>
  <c r="CF43" i="12"/>
  <c r="CH43" i="12" s="1"/>
  <c r="CB43" i="12"/>
  <c r="CJ110" i="12"/>
  <c r="CF110" i="12"/>
  <c r="CH110" i="12" s="1"/>
  <c r="CB65" i="12"/>
  <c r="CJ108" i="12"/>
  <c r="CF108" i="12"/>
  <c r="CH108" i="12" s="1"/>
  <c r="CB63" i="12"/>
  <c r="CJ106" i="12"/>
  <c r="CF106" i="12"/>
  <c r="CH106" i="12" s="1"/>
  <c r="CB89" i="12"/>
  <c r="R104" i="12"/>
  <c r="Z104" i="12" s="1"/>
  <c r="AM104" i="12" s="1"/>
  <c r="X104" i="12"/>
  <c r="AK104" i="12" s="1"/>
  <c r="CJ102" i="12"/>
  <c r="CF102" i="12"/>
  <c r="CH102" i="12" s="1"/>
  <c r="R100" i="12"/>
  <c r="Z100" i="12" s="1"/>
  <c r="AM100" i="12" s="1"/>
  <c r="X100" i="12"/>
  <c r="AK100" i="12" s="1"/>
  <c r="CJ98" i="12"/>
  <c r="CF98" i="12"/>
  <c r="CH98" i="12" s="1"/>
  <c r="R96" i="12"/>
  <c r="Z96" i="12" s="1"/>
  <c r="AM96" i="12" s="1"/>
  <c r="X96" i="12"/>
  <c r="AK96" i="12" s="1"/>
  <c r="CJ94" i="12"/>
  <c r="CF94" i="12"/>
  <c r="CH94" i="12" s="1"/>
  <c r="CB106" i="12"/>
  <c r="CJ91" i="12"/>
  <c r="CF91" i="12"/>
  <c r="CH91" i="12" s="1"/>
  <c r="CB102" i="12"/>
  <c r="CJ89" i="12"/>
  <c r="CF89" i="12"/>
  <c r="CH89" i="12" s="1"/>
  <c r="CB100" i="12"/>
  <c r="CJ87" i="12"/>
  <c r="CF87" i="12"/>
  <c r="CH87" i="12" s="1"/>
  <c r="R86" i="12"/>
  <c r="Z86" i="12" s="1"/>
  <c r="AM86" i="12" s="1"/>
  <c r="X86" i="12"/>
  <c r="AK86" i="12" s="1"/>
  <c r="CJ84" i="12"/>
  <c r="CF84" i="12"/>
  <c r="CH84" i="12" s="1"/>
  <c r="CB61" i="12"/>
  <c r="CJ82" i="12"/>
  <c r="CF82" i="12"/>
  <c r="CH82" i="12" s="1"/>
  <c r="CB59" i="12"/>
  <c r="R80" i="12"/>
  <c r="Z80" i="12" s="1"/>
  <c r="AM80" i="12" s="1"/>
  <c r="X80" i="12"/>
  <c r="AK80" i="12" s="1"/>
  <c r="CJ78" i="12"/>
  <c r="CF78" i="12"/>
  <c r="CH78" i="12" s="1"/>
  <c r="CB99" i="12"/>
  <c r="CJ76" i="12"/>
  <c r="CF76" i="12"/>
  <c r="CH76" i="12" s="1"/>
  <c r="R74" i="12"/>
  <c r="Z74" i="12" s="1"/>
  <c r="AM74" i="12" s="1"/>
  <c r="X74" i="12"/>
  <c r="AK74" i="12" s="1"/>
  <c r="R72" i="12"/>
  <c r="Z72" i="12" s="1"/>
  <c r="AM72" i="12" s="1"/>
  <c r="X72" i="12"/>
  <c r="AK72" i="12" s="1"/>
  <c r="CJ71" i="12"/>
  <c r="CF71" i="12"/>
  <c r="CH71" i="12" s="1"/>
  <c r="CB94" i="12"/>
  <c r="R70" i="12"/>
  <c r="Z70" i="12" s="1"/>
  <c r="AM70" i="12" s="1"/>
  <c r="X70" i="12"/>
  <c r="AK70" i="12" s="1"/>
  <c r="CJ68" i="12"/>
  <c r="CF68" i="12"/>
  <c r="CH68" i="12" s="1"/>
  <c r="CB57" i="12"/>
  <c r="AQ313" i="12"/>
  <c r="S313" i="12"/>
  <c r="AA313" i="12" s="1"/>
  <c r="AN313" i="12" s="1"/>
  <c r="CD209" i="12" s="1"/>
  <c r="Q313" i="12"/>
  <c r="Y313" i="12" s="1"/>
  <c r="AL313" i="12" s="1"/>
  <c r="M313" i="12"/>
  <c r="U313" i="12" s="1"/>
  <c r="AH313" i="12" s="1"/>
  <c r="BZ209" i="12" s="1"/>
  <c r="W313" i="12"/>
  <c r="AJ313" i="12" s="1"/>
  <c r="N313" i="12"/>
  <c r="V313" i="12" s="1"/>
  <c r="AI313" i="12" s="1"/>
  <c r="CA209" i="12" s="1"/>
  <c r="P313" i="12"/>
  <c r="BY209" i="12"/>
  <c r="BQ65" i="12"/>
  <c r="AQ310" i="12"/>
  <c r="S310" i="12"/>
  <c r="AA310" i="12" s="1"/>
  <c r="AN310" i="12" s="1"/>
  <c r="Q310" i="12"/>
  <c r="Y310" i="12" s="1"/>
  <c r="AL310" i="12" s="1"/>
  <c r="M310" i="12"/>
  <c r="U310" i="12" s="1"/>
  <c r="AH310" i="12" s="1"/>
  <c r="P310" i="12"/>
  <c r="W310" i="12"/>
  <c r="AJ310" i="12" s="1"/>
  <c r="N310" i="12"/>
  <c r="V310" i="12" s="1"/>
  <c r="AI310" i="12" s="1"/>
  <c r="AQ306" i="12"/>
  <c r="S306" i="12"/>
  <c r="AA306" i="12" s="1"/>
  <c r="AN306" i="12" s="1"/>
  <c r="Q306" i="12"/>
  <c r="Y306" i="12" s="1"/>
  <c r="AL306" i="12" s="1"/>
  <c r="M306" i="12"/>
  <c r="U306" i="12" s="1"/>
  <c r="AH306" i="12" s="1"/>
  <c r="P306" i="12"/>
  <c r="W306" i="12"/>
  <c r="AJ306" i="12" s="1"/>
  <c r="N306" i="12"/>
  <c r="V306" i="12" s="1"/>
  <c r="AI306" i="12" s="1"/>
  <c r="R318" i="12"/>
  <c r="Z318" i="12" s="1"/>
  <c r="AM318" i="12" s="1"/>
  <c r="X318" i="12"/>
  <c r="AK318" i="12" s="1"/>
  <c r="CJ317" i="12"/>
  <c r="CF317" i="12"/>
  <c r="CH317" i="12" s="1"/>
  <c r="CB213" i="12"/>
  <c r="R316" i="12"/>
  <c r="Z316" i="12" s="1"/>
  <c r="AM316" i="12" s="1"/>
  <c r="X316" i="12"/>
  <c r="AK316" i="12" s="1"/>
  <c r="CJ315" i="12"/>
  <c r="CF315" i="12"/>
  <c r="CH315" i="12" s="1"/>
  <c r="CB211" i="12"/>
  <c r="R314" i="12"/>
  <c r="Z314" i="12" s="1"/>
  <c r="AM314" i="12" s="1"/>
  <c r="X314" i="12"/>
  <c r="AK314" i="12" s="1"/>
  <c r="AQ295" i="12"/>
  <c r="S295" i="12"/>
  <c r="AA295" i="12" s="1"/>
  <c r="AN295" i="12" s="1"/>
  <c r="Q295" i="12"/>
  <c r="Y295" i="12" s="1"/>
  <c r="AL295" i="12" s="1"/>
  <c r="M295" i="12"/>
  <c r="U295" i="12" s="1"/>
  <c r="AH295" i="12" s="1"/>
  <c r="W295" i="12"/>
  <c r="AJ295" i="12" s="1"/>
  <c r="N295" i="12"/>
  <c r="V295" i="12" s="1"/>
  <c r="AI295" i="12" s="1"/>
  <c r="P295" i="12"/>
  <c r="AQ293" i="12"/>
  <c r="S293" i="12"/>
  <c r="AA293" i="12" s="1"/>
  <c r="AN293" i="12" s="1"/>
  <c r="Q293" i="12"/>
  <c r="Y293" i="12" s="1"/>
  <c r="AL293" i="12" s="1"/>
  <c r="M293" i="12"/>
  <c r="U293" i="12" s="1"/>
  <c r="AH293" i="12" s="1"/>
  <c r="W293" i="12"/>
  <c r="AJ293" i="12" s="1"/>
  <c r="N293" i="12"/>
  <c r="V293" i="12" s="1"/>
  <c r="AI293" i="12" s="1"/>
  <c r="P293" i="12"/>
  <c r="CJ294" i="12"/>
  <c r="CF294" i="12"/>
  <c r="CH294" i="12" s="1"/>
  <c r="AQ292" i="12"/>
  <c r="S292" i="12"/>
  <c r="AA292" i="12" s="1"/>
  <c r="AN292" i="12" s="1"/>
  <c r="Q292" i="12"/>
  <c r="Y292" i="12" s="1"/>
  <c r="AL292" i="12" s="1"/>
  <c r="M292" i="12"/>
  <c r="U292" i="12" s="1"/>
  <c r="AH292" i="12" s="1"/>
  <c r="P292" i="12"/>
  <c r="W292" i="12"/>
  <c r="AJ292" i="12" s="1"/>
  <c r="N292" i="12"/>
  <c r="V292" i="12" s="1"/>
  <c r="AI292" i="12" s="1"/>
  <c r="AQ288" i="12"/>
  <c r="S288" i="12"/>
  <c r="AA288" i="12" s="1"/>
  <c r="AN288" i="12" s="1"/>
  <c r="CD202" i="12" s="1"/>
  <c r="Q288" i="12"/>
  <c r="Y288" i="12" s="1"/>
  <c r="AL288" i="12" s="1"/>
  <c r="M288" i="12"/>
  <c r="U288" i="12" s="1"/>
  <c r="AH288" i="12" s="1"/>
  <c r="BZ202" i="12" s="1"/>
  <c r="P288" i="12"/>
  <c r="W288" i="12"/>
  <c r="AJ288" i="12" s="1"/>
  <c r="N288" i="12"/>
  <c r="V288" i="12" s="1"/>
  <c r="AI288" i="12" s="1"/>
  <c r="CA202" i="12" s="1"/>
  <c r="BY202" i="12"/>
  <c r="AQ284" i="12"/>
  <c r="S284" i="12"/>
  <c r="AA284" i="12" s="1"/>
  <c r="AN284" i="12" s="1"/>
  <c r="CD198" i="12" s="1"/>
  <c r="Q284" i="12"/>
  <c r="Y284" i="12" s="1"/>
  <c r="AL284" i="12" s="1"/>
  <c r="M284" i="12"/>
  <c r="U284" i="12" s="1"/>
  <c r="AH284" i="12" s="1"/>
  <c r="BZ198" i="12" s="1"/>
  <c r="P284" i="12"/>
  <c r="W284" i="12"/>
  <c r="AJ284" i="12" s="1"/>
  <c r="N284" i="12"/>
  <c r="V284" i="12" s="1"/>
  <c r="AI284" i="12" s="1"/>
  <c r="CA198" i="12" s="1"/>
  <c r="BY198" i="12"/>
  <c r="AQ280" i="12"/>
  <c r="S280" i="12"/>
  <c r="AA280" i="12" s="1"/>
  <c r="AN280" i="12" s="1"/>
  <c r="Q280" i="12"/>
  <c r="Y280" i="12" s="1"/>
  <c r="AL280" i="12" s="1"/>
  <c r="M280" i="12"/>
  <c r="U280" i="12" s="1"/>
  <c r="AH280" i="12" s="1"/>
  <c r="P280" i="12"/>
  <c r="W280" i="12"/>
  <c r="AJ280" i="12" s="1"/>
  <c r="N280" i="12"/>
  <c r="V280" i="12" s="1"/>
  <c r="AI280" i="12" s="1"/>
  <c r="CK311" i="12"/>
  <c r="CG311" i="12"/>
  <c r="CI311" i="12" s="1"/>
  <c r="CK309" i="12"/>
  <c r="CG309" i="12"/>
  <c r="CI309" i="12" s="1"/>
  <c r="CK307" i="12"/>
  <c r="CG307" i="12"/>
  <c r="CI307" i="12" s="1"/>
  <c r="R305" i="12"/>
  <c r="Z305" i="12" s="1"/>
  <c r="AM305" i="12" s="1"/>
  <c r="X305" i="12"/>
  <c r="AK305" i="12" s="1"/>
  <c r="CJ304" i="12"/>
  <c r="CF304" i="12"/>
  <c r="CH304" i="12" s="1"/>
  <c r="R303" i="12"/>
  <c r="Z303" i="12" s="1"/>
  <c r="AM303" i="12" s="1"/>
  <c r="X303" i="12"/>
  <c r="AK303" i="12" s="1"/>
  <c r="CJ302" i="12"/>
  <c r="CF302" i="12"/>
  <c r="CH302" i="12" s="1"/>
  <c r="R301" i="12"/>
  <c r="Z301" i="12" s="1"/>
  <c r="AM301" i="12" s="1"/>
  <c r="X301" i="12"/>
  <c r="AK301" i="12" s="1"/>
  <c r="CJ300" i="12"/>
  <c r="CF300" i="12"/>
  <c r="CH300" i="12" s="1"/>
  <c r="R299" i="12"/>
  <c r="Z299" i="12" s="1"/>
  <c r="AM299" i="12" s="1"/>
  <c r="X299" i="12"/>
  <c r="AK299" i="12" s="1"/>
  <c r="CJ298" i="12"/>
  <c r="CF298" i="12"/>
  <c r="CH298" i="12" s="1"/>
  <c r="R297" i="12"/>
  <c r="Z297" i="12" s="1"/>
  <c r="AM297" i="12" s="1"/>
  <c r="X297" i="12"/>
  <c r="AK297" i="12" s="1"/>
  <c r="CJ296" i="12"/>
  <c r="CF296" i="12"/>
  <c r="CH296" i="12" s="1"/>
  <c r="CK291" i="12"/>
  <c r="CG291" i="12"/>
  <c r="CI291" i="12" s="1"/>
  <c r="CC205" i="12"/>
  <c r="CK289" i="12"/>
  <c r="CG289" i="12"/>
  <c r="CI289" i="12" s="1"/>
  <c r="CC203" i="12"/>
  <c r="CK283" i="12"/>
  <c r="CG283" i="12"/>
  <c r="CI283" i="12" s="1"/>
  <c r="CK281" i="12"/>
  <c r="CG281" i="12"/>
  <c r="CI281" i="12" s="1"/>
  <c r="CK279" i="12"/>
  <c r="CG279" i="12"/>
  <c r="CI279" i="12" s="1"/>
  <c r="CK277" i="12"/>
  <c r="CG277" i="12"/>
  <c r="CI277" i="12" s="1"/>
  <c r="X275" i="12"/>
  <c r="AK275" i="12" s="1"/>
  <c r="R275" i="12"/>
  <c r="Z275" i="12" s="1"/>
  <c r="AM275" i="12" s="1"/>
  <c r="CJ274" i="12"/>
  <c r="CF274" i="12"/>
  <c r="CH274" i="12" s="1"/>
  <c r="CB208" i="12"/>
  <c r="X273" i="12"/>
  <c r="AK273" i="12" s="1"/>
  <c r="R273" i="12"/>
  <c r="Z273" i="12" s="1"/>
  <c r="AM273" i="12" s="1"/>
  <c r="CJ272" i="12"/>
  <c r="CF272" i="12"/>
  <c r="CH272" i="12" s="1"/>
  <c r="CB196" i="12"/>
  <c r="X271" i="12"/>
  <c r="AK271" i="12" s="1"/>
  <c r="R271" i="12"/>
  <c r="Z271" i="12" s="1"/>
  <c r="AM271" i="12" s="1"/>
  <c r="CJ270" i="12"/>
  <c r="CF270" i="12"/>
  <c r="CH270" i="12" s="1"/>
  <c r="CB206" i="12"/>
  <c r="X269" i="12"/>
  <c r="AK269" i="12" s="1"/>
  <c r="R269" i="12"/>
  <c r="Z269" i="12" s="1"/>
  <c r="AM269" i="12" s="1"/>
  <c r="X227" i="12"/>
  <c r="AK227" i="12" s="1"/>
  <c r="R227" i="12"/>
  <c r="Z227" i="12" s="1"/>
  <c r="AM227" i="12" s="1"/>
  <c r="X225" i="12"/>
  <c r="AK225" i="12" s="1"/>
  <c r="R225" i="12"/>
  <c r="Z225" i="12" s="1"/>
  <c r="AM225" i="12" s="1"/>
  <c r="X223" i="12"/>
  <c r="AK223" i="12" s="1"/>
  <c r="R223" i="12"/>
  <c r="Z223" i="12" s="1"/>
  <c r="AM223" i="12" s="1"/>
  <c r="X221" i="12"/>
  <c r="AK221" i="12" s="1"/>
  <c r="R221" i="12"/>
  <c r="Z221" i="12" s="1"/>
  <c r="AM221" i="12" s="1"/>
  <c r="X219" i="12"/>
  <c r="AK219" i="12" s="1"/>
  <c r="R219" i="12"/>
  <c r="Z219" i="12" s="1"/>
  <c r="AM219" i="12" s="1"/>
  <c r="X217" i="12"/>
  <c r="AK217" i="12" s="1"/>
  <c r="R217" i="12"/>
  <c r="Z217" i="12" s="1"/>
  <c r="AM217" i="12" s="1"/>
  <c r="CJ204" i="12"/>
  <c r="CF204" i="12"/>
  <c r="CH204" i="12" s="1"/>
  <c r="CB125" i="12"/>
  <c r="R203" i="12"/>
  <c r="Z203" i="12" s="1"/>
  <c r="AM203" i="12" s="1"/>
  <c r="X203" i="12"/>
  <c r="AK203" i="12" s="1"/>
  <c r="CJ200" i="12"/>
  <c r="CF200" i="12"/>
  <c r="CH200" i="12" s="1"/>
  <c r="CB164" i="12"/>
  <c r="R199" i="12"/>
  <c r="Z199" i="12" s="1"/>
  <c r="AM199" i="12" s="1"/>
  <c r="X199" i="12"/>
  <c r="AK199" i="12" s="1"/>
  <c r="CJ227" i="12"/>
  <c r="CF227" i="12"/>
  <c r="CH227" i="12" s="1"/>
  <c r="CB137" i="12"/>
  <c r="CJ225" i="12"/>
  <c r="CF225" i="12"/>
  <c r="CH225" i="12" s="1"/>
  <c r="CB135" i="12"/>
  <c r="CJ223" i="12"/>
  <c r="CF223" i="12"/>
  <c r="CH223" i="12" s="1"/>
  <c r="CB133" i="12"/>
  <c r="CB185" i="12"/>
  <c r="CJ221" i="12"/>
  <c r="CF221" i="12"/>
  <c r="CH221" i="12" s="1"/>
  <c r="CB171" i="12"/>
  <c r="CJ219" i="12"/>
  <c r="CF219" i="12"/>
  <c r="CH219" i="12" s="1"/>
  <c r="CB169" i="12"/>
  <c r="CJ217" i="12"/>
  <c r="CF217" i="12"/>
  <c r="CH217" i="12" s="1"/>
  <c r="R268" i="12"/>
  <c r="Z268" i="12" s="1"/>
  <c r="AM268" i="12" s="1"/>
  <c r="X268" i="12"/>
  <c r="AK268" i="12" s="1"/>
  <c r="R267" i="12"/>
  <c r="Z267" i="12" s="1"/>
  <c r="AM267" i="12" s="1"/>
  <c r="X267" i="12"/>
  <c r="AK267" i="12" s="1"/>
  <c r="CJ266" i="12"/>
  <c r="CF266" i="12"/>
  <c r="CH266" i="12" s="1"/>
  <c r="R265" i="12"/>
  <c r="Z265" i="12" s="1"/>
  <c r="AM265" i="12" s="1"/>
  <c r="X265" i="12"/>
  <c r="AK265" i="12" s="1"/>
  <c r="CJ264" i="12"/>
  <c r="CF264" i="12"/>
  <c r="CH264" i="12" s="1"/>
  <c r="CB181" i="12"/>
  <c r="R263" i="12"/>
  <c r="Z263" i="12" s="1"/>
  <c r="AM263" i="12" s="1"/>
  <c r="X263" i="12"/>
  <c r="AK263" i="12" s="1"/>
  <c r="CJ262" i="12"/>
  <c r="CF262" i="12"/>
  <c r="CH262" i="12" s="1"/>
  <c r="CB190" i="12"/>
  <c r="R261" i="12"/>
  <c r="Z261" i="12" s="1"/>
  <c r="AM261" i="12" s="1"/>
  <c r="X261" i="12"/>
  <c r="AK261" i="12" s="1"/>
  <c r="CJ260" i="12"/>
  <c r="CF260" i="12"/>
  <c r="CH260" i="12" s="1"/>
  <c r="CB179" i="12"/>
  <c r="R259" i="12"/>
  <c r="Z259" i="12" s="1"/>
  <c r="AM259" i="12" s="1"/>
  <c r="X259" i="12"/>
  <c r="AK259" i="12" s="1"/>
  <c r="CJ258" i="12"/>
  <c r="CF258" i="12"/>
  <c r="CH258" i="12" s="1"/>
  <c r="R257" i="12"/>
  <c r="Z257" i="12" s="1"/>
  <c r="AM257" i="12" s="1"/>
  <c r="X257" i="12"/>
  <c r="AK257" i="12" s="1"/>
  <c r="CJ256" i="12"/>
  <c r="CF256" i="12"/>
  <c r="CH256" i="12" s="1"/>
  <c r="CB144" i="12"/>
  <c r="R255" i="12"/>
  <c r="Z255" i="12" s="1"/>
  <c r="AM255" i="12" s="1"/>
  <c r="X255" i="12"/>
  <c r="AK255" i="12" s="1"/>
  <c r="CJ254" i="12"/>
  <c r="CF254" i="12"/>
  <c r="CH254" i="12" s="1"/>
  <c r="R253" i="12"/>
  <c r="Z253" i="12" s="1"/>
  <c r="AM253" i="12" s="1"/>
  <c r="X253" i="12"/>
  <c r="AK253" i="12" s="1"/>
  <c r="CJ252" i="12"/>
  <c r="CF252" i="12"/>
  <c r="CH252" i="12" s="1"/>
  <c r="CB141" i="12"/>
  <c r="R251" i="12"/>
  <c r="Z251" i="12" s="1"/>
  <c r="AM251" i="12" s="1"/>
  <c r="X251" i="12"/>
  <c r="AK251" i="12" s="1"/>
  <c r="CJ250" i="12"/>
  <c r="CF250" i="12"/>
  <c r="CH250" i="12" s="1"/>
  <c r="CB139" i="12"/>
  <c r="R249" i="12"/>
  <c r="Z249" i="12" s="1"/>
  <c r="AM249" i="12" s="1"/>
  <c r="X249" i="12"/>
  <c r="AK249" i="12" s="1"/>
  <c r="CJ248" i="12"/>
  <c r="CF248" i="12"/>
  <c r="CH248" i="12" s="1"/>
  <c r="R247" i="12"/>
  <c r="Z247" i="12" s="1"/>
  <c r="AM247" i="12" s="1"/>
  <c r="X247" i="12"/>
  <c r="AK247" i="12" s="1"/>
  <c r="CJ246" i="12"/>
  <c r="CF246" i="12"/>
  <c r="CH246" i="12" s="1"/>
  <c r="CB177" i="12"/>
  <c r="R245" i="12"/>
  <c r="Z245" i="12" s="1"/>
  <c r="AM245" i="12" s="1"/>
  <c r="X245" i="12"/>
  <c r="AK245" i="12" s="1"/>
  <c r="CJ244" i="12"/>
  <c r="CF244" i="12"/>
  <c r="CH244" i="12" s="1"/>
  <c r="CB189" i="12"/>
  <c r="R243" i="12"/>
  <c r="Z243" i="12" s="1"/>
  <c r="AM243" i="12" s="1"/>
  <c r="X243" i="12"/>
  <c r="AK243" i="12" s="1"/>
  <c r="CJ242" i="12"/>
  <c r="CF242" i="12"/>
  <c r="CH242" i="12" s="1"/>
  <c r="CB174" i="12"/>
  <c r="R241" i="12"/>
  <c r="Z241" i="12" s="1"/>
  <c r="AM241" i="12" s="1"/>
  <c r="X241" i="12"/>
  <c r="AK241" i="12" s="1"/>
  <c r="CJ240" i="12"/>
  <c r="CF240" i="12"/>
  <c r="CH240" i="12" s="1"/>
  <c r="CB172" i="12"/>
  <c r="R239" i="12"/>
  <c r="Z239" i="12" s="1"/>
  <c r="AM239" i="12" s="1"/>
  <c r="X239" i="12"/>
  <c r="AK239" i="12" s="1"/>
  <c r="CJ238" i="12"/>
  <c r="CF238" i="12"/>
  <c r="CH238" i="12" s="1"/>
  <c r="R237" i="12"/>
  <c r="Z237" i="12" s="1"/>
  <c r="AM237" i="12" s="1"/>
  <c r="X237" i="12"/>
  <c r="AK237" i="12" s="1"/>
  <c r="CJ236" i="12"/>
  <c r="CF236" i="12"/>
  <c r="CH236" i="12" s="1"/>
  <c r="R235" i="12"/>
  <c r="Z235" i="12" s="1"/>
  <c r="AM235" i="12" s="1"/>
  <c r="X235" i="12"/>
  <c r="AK235" i="12" s="1"/>
  <c r="CJ234" i="12"/>
  <c r="CF234" i="12"/>
  <c r="CH234" i="12" s="1"/>
  <c r="R233" i="12"/>
  <c r="Z233" i="12" s="1"/>
  <c r="AM233" i="12" s="1"/>
  <c r="X233" i="12"/>
  <c r="AK233" i="12" s="1"/>
  <c r="CJ232" i="12"/>
  <c r="CF232" i="12"/>
  <c r="CH232" i="12" s="1"/>
  <c r="R231" i="12"/>
  <c r="Z231" i="12" s="1"/>
  <c r="AM231" i="12" s="1"/>
  <c r="X231" i="12"/>
  <c r="AK231" i="12" s="1"/>
  <c r="CJ230" i="12"/>
  <c r="CF230" i="12"/>
  <c r="CH230" i="12" s="1"/>
  <c r="R229" i="12"/>
  <c r="Z229" i="12" s="1"/>
  <c r="AM229" i="12" s="1"/>
  <c r="X229" i="12"/>
  <c r="AK229" i="12" s="1"/>
  <c r="CJ228" i="12"/>
  <c r="CF228" i="12"/>
  <c r="CH228" i="12" s="1"/>
  <c r="CB138" i="12"/>
  <c r="R209" i="12"/>
  <c r="Z209" i="12" s="1"/>
  <c r="AM209" i="12" s="1"/>
  <c r="X209" i="12"/>
  <c r="AK209" i="12" s="1"/>
  <c r="CJ208" i="12"/>
  <c r="CF208" i="12"/>
  <c r="CH208" i="12" s="1"/>
  <c r="CB129" i="12"/>
  <c r="R207" i="12"/>
  <c r="Z207" i="12" s="1"/>
  <c r="AM207" i="12" s="1"/>
  <c r="X207" i="12"/>
  <c r="AK207" i="12" s="1"/>
  <c r="CJ206" i="12"/>
  <c r="CF206" i="12"/>
  <c r="CH206" i="12" s="1"/>
  <c r="CB127" i="12"/>
  <c r="R214" i="12"/>
  <c r="Z214" i="12" s="1"/>
  <c r="AM214" i="12" s="1"/>
  <c r="X214" i="12"/>
  <c r="AK214" i="12" s="1"/>
  <c r="R212" i="12"/>
  <c r="Z212" i="12" s="1"/>
  <c r="AM212" i="12" s="1"/>
  <c r="X212" i="12"/>
  <c r="AK212" i="12" s="1"/>
  <c r="CJ210" i="12"/>
  <c r="CF210" i="12"/>
  <c r="CH210" i="12" s="1"/>
  <c r="CB131" i="12"/>
  <c r="R205" i="12"/>
  <c r="Z205" i="12" s="1"/>
  <c r="AM205" i="12" s="1"/>
  <c r="X205" i="12"/>
  <c r="AK205" i="12" s="1"/>
  <c r="R201" i="12"/>
  <c r="Z201" i="12" s="1"/>
  <c r="AM201" i="12" s="1"/>
  <c r="X201" i="12"/>
  <c r="AK201" i="12" s="1"/>
  <c r="CB161" i="12"/>
  <c r="CJ197" i="12"/>
  <c r="CF197" i="12"/>
  <c r="CH197" i="12" s="1"/>
  <c r="X195" i="12"/>
  <c r="AK195" i="12" s="1"/>
  <c r="R195" i="12"/>
  <c r="Z195" i="12" s="1"/>
  <c r="AM195" i="12" s="1"/>
  <c r="CB157" i="12"/>
  <c r="CJ193" i="12"/>
  <c r="CF193" i="12"/>
  <c r="CH193" i="12" s="1"/>
  <c r="CB184" i="12"/>
  <c r="CJ191" i="12"/>
  <c r="CF191" i="12"/>
  <c r="CH191" i="12" s="1"/>
  <c r="X189" i="12"/>
  <c r="AK189" i="12" s="1"/>
  <c r="R189" i="12"/>
  <c r="Z189" i="12" s="1"/>
  <c r="AM189" i="12" s="1"/>
  <c r="CJ188" i="12"/>
  <c r="CF188" i="12"/>
  <c r="CH188" i="12" s="1"/>
  <c r="X187" i="12"/>
  <c r="AK187" i="12" s="1"/>
  <c r="R187" i="12"/>
  <c r="Z187" i="12" s="1"/>
  <c r="AM187" i="12" s="1"/>
  <c r="CJ185" i="12"/>
  <c r="CF185" i="12"/>
  <c r="CH185" i="12" s="1"/>
  <c r="X183" i="12"/>
  <c r="AK183" i="12" s="1"/>
  <c r="R183" i="12"/>
  <c r="Z183" i="12" s="1"/>
  <c r="AM183" i="12" s="1"/>
  <c r="CB167" i="12"/>
  <c r="CJ215" i="12"/>
  <c r="CF215" i="12"/>
  <c r="CH215" i="12" s="1"/>
  <c r="R213" i="12"/>
  <c r="Z213" i="12" s="1"/>
  <c r="AM213" i="12" s="1"/>
  <c r="X213" i="12"/>
  <c r="AK213" i="12" s="1"/>
  <c r="CJ211" i="12"/>
  <c r="CF211" i="12"/>
  <c r="CH211" i="12" s="1"/>
  <c r="R202" i="12"/>
  <c r="Z202" i="12" s="1"/>
  <c r="AM202" i="12" s="1"/>
  <c r="X202" i="12"/>
  <c r="AK202" i="12" s="1"/>
  <c r="CJ198" i="12"/>
  <c r="CF198" i="12"/>
  <c r="CH198" i="12" s="1"/>
  <c r="CB162" i="12"/>
  <c r="X196" i="12"/>
  <c r="AK196" i="12" s="1"/>
  <c r="R196" i="12"/>
  <c r="Z196" i="12" s="1"/>
  <c r="AM196" i="12" s="1"/>
  <c r="CB158" i="12"/>
  <c r="CJ194" i="12"/>
  <c r="CF194" i="12"/>
  <c r="CH194" i="12" s="1"/>
  <c r="CB186" i="12"/>
  <c r="CJ192" i="12"/>
  <c r="CF192" i="12"/>
  <c r="CH192" i="12" s="1"/>
  <c r="X190" i="12"/>
  <c r="AK190" i="12" s="1"/>
  <c r="R190" i="12"/>
  <c r="Z190" i="12" s="1"/>
  <c r="AM190" i="12" s="1"/>
  <c r="CJ186" i="12"/>
  <c r="CF186" i="12"/>
  <c r="CH186" i="12" s="1"/>
  <c r="X184" i="12"/>
  <c r="AK184" i="12" s="1"/>
  <c r="R184" i="12"/>
  <c r="Z184" i="12" s="1"/>
  <c r="AM184" i="12" s="1"/>
  <c r="CJ147" i="12"/>
  <c r="CF147" i="12"/>
  <c r="CH147" i="12" s="1"/>
  <c r="X135" i="12"/>
  <c r="AK135" i="12" s="1"/>
  <c r="R135" i="12"/>
  <c r="Z135" i="12" s="1"/>
  <c r="AM135" i="12" s="1"/>
  <c r="X133" i="12"/>
  <c r="AK133" i="12" s="1"/>
  <c r="R133" i="12"/>
  <c r="Z133" i="12" s="1"/>
  <c r="AM133" i="12" s="1"/>
  <c r="X131" i="12"/>
  <c r="AK131" i="12" s="1"/>
  <c r="R131" i="12"/>
  <c r="Z131" i="12" s="1"/>
  <c r="AM131" i="12" s="1"/>
  <c r="X129" i="12"/>
  <c r="AK129" i="12" s="1"/>
  <c r="R129" i="12"/>
  <c r="Z129" i="12" s="1"/>
  <c r="AM129" i="12" s="1"/>
  <c r="X127" i="12"/>
  <c r="AK127" i="12" s="1"/>
  <c r="R127" i="12"/>
  <c r="Z127" i="12" s="1"/>
  <c r="AM127" i="12" s="1"/>
  <c r="X125" i="12"/>
  <c r="AK125" i="12" s="1"/>
  <c r="R125" i="12"/>
  <c r="Z125" i="12" s="1"/>
  <c r="AM125" i="12" s="1"/>
  <c r="X123" i="12"/>
  <c r="AK123" i="12" s="1"/>
  <c r="R123" i="12"/>
  <c r="Z123" i="12" s="1"/>
  <c r="AM123" i="12" s="1"/>
  <c r="X121" i="12"/>
  <c r="AK121" i="12" s="1"/>
  <c r="R121" i="12"/>
  <c r="Z121" i="12" s="1"/>
  <c r="AM121" i="12" s="1"/>
  <c r="X119" i="12"/>
  <c r="AK119" i="12" s="1"/>
  <c r="R119" i="12"/>
  <c r="Z119" i="12" s="1"/>
  <c r="AM119" i="12" s="1"/>
  <c r="X117" i="12"/>
  <c r="AK117" i="12" s="1"/>
  <c r="R117" i="12"/>
  <c r="Z117" i="12" s="1"/>
  <c r="AM117" i="12" s="1"/>
  <c r="X115" i="12"/>
  <c r="AK115" i="12" s="1"/>
  <c r="R115" i="12"/>
  <c r="Z115" i="12" s="1"/>
  <c r="AM115" i="12" s="1"/>
  <c r="X113" i="12"/>
  <c r="AK113" i="12" s="1"/>
  <c r="R113" i="12"/>
  <c r="Z113" i="12" s="1"/>
  <c r="AM113" i="12" s="1"/>
  <c r="CJ111" i="12"/>
  <c r="CF111" i="12"/>
  <c r="CH111" i="12" s="1"/>
  <c r="CB66" i="12"/>
  <c r="CK177" i="12"/>
  <c r="CG177" i="12"/>
  <c r="CI177" i="12" s="1"/>
  <c r="CC79" i="12"/>
  <c r="CK175" i="12"/>
  <c r="CG175" i="12"/>
  <c r="CI175" i="12" s="1"/>
  <c r="CC151" i="12"/>
  <c r="CK170" i="12"/>
  <c r="CG170" i="12"/>
  <c r="CI170" i="12" s="1"/>
  <c r="CC119" i="12"/>
  <c r="CK167" i="12"/>
  <c r="CG167" i="12"/>
  <c r="CI167" i="12" s="1"/>
  <c r="CK165" i="12"/>
  <c r="CG165" i="12"/>
  <c r="CI165" i="12" s="1"/>
  <c r="CC78" i="12"/>
  <c r="CK161" i="12"/>
  <c r="CG161" i="12"/>
  <c r="CI161" i="12" s="1"/>
  <c r="CC74" i="12"/>
  <c r="CK159" i="12"/>
  <c r="CG159" i="12"/>
  <c r="CI159" i="12" s="1"/>
  <c r="CC72" i="12"/>
  <c r="R154" i="12"/>
  <c r="Z154" i="12" s="1"/>
  <c r="AM154" i="12" s="1"/>
  <c r="X154" i="12"/>
  <c r="AK154" i="12" s="1"/>
  <c r="CJ152" i="12"/>
  <c r="CF152" i="12"/>
  <c r="CH152" i="12" s="1"/>
  <c r="CB114" i="12"/>
  <c r="R149" i="12"/>
  <c r="Z149" i="12" s="1"/>
  <c r="AM149" i="12" s="1"/>
  <c r="X149" i="12"/>
  <c r="AK149" i="12" s="1"/>
  <c r="AQ148" i="12"/>
  <c r="S148" i="12"/>
  <c r="AA148" i="12" s="1"/>
  <c r="AN148" i="12" s="1"/>
  <c r="Q148" i="12"/>
  <c r="Y148" i="12" s="1"/>
  <c r="AL148" i="12" s="1"/>
  <c r="M148" i="12"/>
  <c r="U148" i="12" s="1"/>
  <c r="AH148" i="12" s="1"/>
  <c r="P148" i="12"/>
  <c r="W148" i="12"/>
  <c r="AJ148" i="12" s="1"/>
  <c r="N148" i="12"/>
  <c r="V148" i="12" s="1"/>
  <c r="AI148" i="12" s="1"/>
  <c r="AQ146" i="12"/>
  <c r="S146" i="12"/>
  <c r="AA146" i="12" s="1"/>
  <c r="AN146" i="12" s="1"/>
  <c r="Q146" i="12"/>
  <c r="Y146" i="12" s="1"/>
  <c r="AL146" i="12" s="1"/>
  <c r="M146" i="12"/>
  <c r="U146" i="12" s="1"/>
  <c r="AH146" i="12" s="1"/>
  <c r="P146" i="12"/>
  <c r="W146" i="12"/>
  <c r="AJ146" i="12" s="1"/>
  <c r="N146" i="12"/>
  <c r="V146" i="12" s="1"/>
  <c r="AI146" i="12" s="1"/>
  <c r="AQ144" i="12"/>
  <c r="S144" i="12"/>
  <c r="AA144" i="12" s="1"/>
  <c r="AN144" i="12" s="1"/>
  <c r="Q144" i="12"/>
  <c r="Y144" i="12" s="1"/>
  <c r="AL144" i="12" s="1"/>
  <c r="M144" i="12"/>
  <c r="U144" i="12" s="1"/>
  <c r="AH144" i="12" s="1"/>
  <c r="P144" i="12"/>
  <c r="W144" i="12"/>
  <c r="AJ144" i="12" s="1"/>
  <c r="N144" i="12"/>
  <c r="V144" i="12" s="1"/>
  <c r="AI144" i="12" s="1"/>
  <c r="AQ142" i="12"/>
  <c r="S142" i="12"/>
  <c r="AA142" i="12" s="1"/>
  <c r="AN142" i="12" s="1"/>
  <c r="Q142" i="12"/>
  <c r="Y142" i="12" s="1"/>
  <c r="AL142" i="12" s="1"/>
  <c r="M142" i="12"/>
  <c r="U142" i="12" s="1"/>
  <c r="AH142" i="12" s="1"/>
  <c r="P142" i="12"/>
  <c r="W142" i="12"/>
  <c r="AJ142" i="12" s="1"/>
  <c r="N142" i="12"/>
  <c r="V142" i="12" s="1"/>
  <c r="AI142" i="12" s="1"/>
  <c r="AQ140" i="12"/>
  <c r="S140" i="12"/>
  <c r="AA140" i="12" s="1"/>
  <c r="AN140" i="12" s="1"/>
  <c r="Q140" i="12"/>
  <c r="Y140" i="12" s="1"/>
  <c r="AL140" i="12" s="1"/>
  <c r="M140" i="12"/>
  <c r="U140" i="12" s="1"/>
  <c r="AH140" i="12" s="1"/>
  <c r="P140" i="12"/>
  <c r="W140" i="12"/>
  <c r="AJ140" i="12" s="1"/>
  <c r="N140" i="12"/>
  <c r="V140" i="12" s="1"/>
  <c r="AI140" i="12" s="1"/>
  <c r="AQ138" i="12"/>
  <c r="S138" i="12"/>
  <c r="AA138" i="12" s="1"/>
  <c r="AN138" i="12" s="1"/>
  <c r="CD71" i="12" s="1"/>
  <c r="Q138" i="12"/>
  <c r="Y138" i="12" s="1"/>
  <c r="AL138" i="12" s="1"/>
  <c r="M138" i="12"/>
  <c r="U138" i="12" s="1"/>
  <c r="AH138" i="12" s="1"/>
  <c r="BZ71" i="12" s="1"/>
  <c r="P138" i="12"/>
  <c r="BY71" i="12"/>
  <c r="W138" i="12"/>
  <c r="AJ138" i="12" s="1"/>
  <c r="N138" i="12"/>
  <c r="V138" i="12" s="1"/>
  <c r="AI138" i="12" s="1"/>
  <c r="CA71" i="12" s="1"/>
  <c r="CJ136" i="12"/>
  <c r="CF136" i="12"/>
  <c r="CH136" i="12" s="1"/>
  <c r="CB69" i="12"/>
  <c r="CJ135" i="12"/>
  <c r="CF135" i="12"/>
  <c r="CH135" i="12" s="1"/>
  <c r="CB68" i="12"/>
  <c r="CB155" i="12"/>
  <c r="CJ134" i="12"/>
  <c r="CF134" i="12"/>
  <c r="CH134" i="12" s="1"/>
  <c r="CB154" i="12"/>
  <c r="CJ133" i="12"/>
  <c r="CF133" i="12"/>
  <c r="CH133" i="12" s="1"/>
  <c r="CJ132" i="12"/>
  <c r="CF132" i="12"/>
  <c r="CH132" i="12" s="1"/>
  <c r="CB153" i="12"/>
  <c r="CJ131" i="12"/>
  <c r="CF131" i="12"/>
  <c r="CH131" i="12" s="1"/>
  <c r="CJ130" i="12"/>
  <c r="CF130" i="12"/>
  <c r="CH130" i="12" s="1"/>
  <c r="CB110" i="12"/>
  <c r="CJ129" i="12"/>
  <c r="CF129" i="12"/>
  <c r="CH129" i="12" s="1"/>
  <c r="CB109" i="12"/>
  <c r="CJ128" i="12"/>
  <c r="CF128" i="12"/>
  <c r="CH128" i="12" s="1"/>
  <c r="CB108" i="12"/>
  <c r="CJ127" i="12"/>
  <c r="CF127" i="12"/>
  <c r="CH127" i="12" s="1"/>
  <c r="CB107" i="12"/>
  <c r="CB149" i="12"/>
  <c r="CJ126" i="12"/>
  <c r="CF126" i="12"/>
  <c r="CH126" i="12" s="1"/>
  <c r="CB148" i="12"/>
  <c r="CJ125" i="12"/>
  <c r="CF125" i="12"/>
  <c r="CH125" i="12" s="1"/>
  <c r="CB152" i="12"/>
  <c r="CJ124" i="12"/>
  <c r="CF124" i="12"/>
  <c r="CH124" i="12" s="1"/>
  <c r="CJ123" i="12"/>
  <c r="CF123" i="12"/>
  <c r="CH123" i="12" s="1"/>
  <c r="CJ122" i="12"/>
  <c r="CF122" i="12"/>
  <c r="CH122" i="12" s="1"/>
  <c r="CJ121" i="12"/>
  <c r="CF121" i="12"/>
  <c r="CH121" i="12" s="1"/>
  <c r="CJ120" i="12"/>
  <c r="CF120" i="12"/>
  <c r="CH120" i="12" s="1"/>
  <c r="CJ119" i="12"/>
  <c r="CF119" i="12"/>
  <c r="CH119" i="12" s="1"/>
  <c r="CJ118" i="12"/>
  <c r="CF118" i="12"/>
  <c r="CH118" i="12" s="1"/>
  <c r="CB147" i="12"/>
  <c r="CJ117" i="12"/>
  <c r="CF117" i="12"/>
  <c r="CH117" i="12" s="1"/>
  <c r="CB146" i="12"/>
  <c r="CJ116" i="12"/>
  <c r="CF116" i="12"/>
  <c r="CH116" i="12" s="1"/>
  <c r="CJ115" i="12"/>
  <c r="CF115" i="12"/>
  <c r="CH115" i="12" s="1"/>
  <c r="CJ114" i="12"/>
  <c r="CF114" i="12"/>
  <c r="CH114" i="12" s="1"/>
  <c r="CJ113" i="12"/>
  <c r="CF113" i="12"/>
  <c r="CH113" i="12" s="1"/>
  <c r="CJ112" i="12"/>
  <c r="CF112" i="12"/>
  <c r="CH112" i="12" s="1"/>
  <c r="CB67" i="12"/>
  <c r="X111" i="12"/>
  <c r="AK111" i="12" s="1"/>
  <c r="R111" i="12"/>
  <c r="Z111" i="12" s="1"/>
  <c r="AM111" i="12" s="1"/>
  <c r="Z27" i="12"/>
  <c r="Z23" i="12"/>
  <c r="O328" i="12"/>
  <c r="O339" i="12" s="1"/>
  <c r="CJ61" i="12"/>
  <c r="CB52" i="12"/>
  <c r="CF61" i="12"/>
  <c r="CH61" i="12" s="1"/>
  <c r="R60" i="12"/>
  <c r="Z60" i="12" s="1"/>
  <c r="AM60" i="12" s="1"/>
  <c r="X60" i="12"/>
  <c r="AK60" i="12" s="1"/>
  <c r="CJ57" i="12"/>
  <c r="CF57" i="12"/>
  <c r="CH57" i="12" s="1"/>
  <c r="CJ55" i="12"/>
  <c r="CF55" i="12"/>
  <c r="CH55" i="12" s="1"/>
  <c r="R53" i="12"/>
  <c r="Z53" i="12" s="1"/>
  <c r="AM53" i="12" s="1"/>
  <c r="X53" i="12"/>
  <c r="AK53" i="12" s="1"/>
  <c r="CJ50" i="12"/>
  <c r="CF50" i="12"/>
  <c r="CH50" i="12" s="1"/>
  <c r="X46" i="12"/>
  <c r="AK46" i="12" s="1"/>
  <c r="R46" i="12"/>
  <c r="Z46" i="12" s="1"/>
  <c r="AM46" i="12" s="1"/>
  <c r="CB44" i="12"/>
  <c r="CJ44" i="12"/>
  <c r="CF44" i="12"/>
  <c r="CH44" i="12" s="1"/>
  <c r="X42" i="12"/>
  <c r="AK42" i="12" s="1"/>
  <c r="R42" i="12"/>
  <c r="Z42" i="12" s="1"/>
  <c r="AM42" i="12" s="1"/>
  <c r="R41" i="12"/>
  <c r="Z41" i="12" s="1"/>
  <c r="AM41" i="12" s="1"/>
  <c r="X41" i="12"/>
  <c r="AK41" i="12" s="1"/>
  <c r="X40" i="12"/>
  <c r="P39" i="12"/>
  <c r="P38" i="12" s="1"/>
  <c r="R40" i="12"/>
  <c r="U40" i="12"/>
  <c r="M39" i="12"/>
  <c r="M38" i="12" s="1"/>
  <c r="S39" i="12"/>
  <c r="S38" i="12" s="1"/>
  <c r="AA40" i="12"/>
  <c r="CJ285" i="12"/>
  <c r="CF285" i="12"/>
  <c r="CH285" i="12" s="1"/>
  <c r="CB199" i="12"/>
  <c r="CJ283" i="12"/>
  <c r="CF283" i="12"/>
  <c r="CH283" i="12" s="1"/>
  <c r="CJ281" i="12"/>
  <c r="CF281" i="12"/>
  <c r="CH281" i="12" s="1"/>
  <c r="CJ279" i="12"/>
  <c r="CF279" i="12"/>
  <c r="CH279" i="12" s="1"/>
  <c r="CJ277" i="12"/>
  <c r="CF277" i="12"/>
  <c r="CH277" i="12" s="1"/>
  <c r="X276" i="12"/>
  <c r="AK276" i="12" s="1"/>
  <c r="R276" i="12"/>
  <c r="Z276" i="12" s="1"/>
  <c r="AM276" i="12" s="1"/>
  <c r="AQ290" i="12"/>
  <c r="S290" i="12"/>
  <c r="AA290" i="12" s="1"/>
  <c r="AN290" i="12" s="1"/>
  <c r="CD204" i="12" s="1"/>
  <c r="Q290" i="12"/>
  <c r="Y290" i="12" s="1"/>
  <c r="AL290" i="12" s="1"/>
  <c r="M290" i="12"/>
  <c r="U290" i="12" s="1"/>
  <c r="AH290" i="12" s="1"/>
  <c r="BZ204" i="12" s="1"/>
  <c r="P290" i="12"/>
  <c r="W290" i="12"/>
  <c r="AJ290" i="12" s="1"/>
  <c r="N290" i="12"/>
  <c r="V290" i="12" s="1"/>
  <c r="AI290" i="12" s="1"/>
  <c r="CA204" i="12" s="1"/>
  <c r="BY204" i="12"/>
  <c r="AQ286" i="12"/>
  <c r="S286" i="12"/>
  <c r="AA286" i="12" s="1"/>
  <c r="AN286" i="12" s="1"/>
  <c r="CD200" i="12" s="1"/>
  <c r="Q286" i="12"/>
  <c r="Y286" i="12" s="1"/>
  <c r="AL286" i="12" s="1"/>
  <c r="M286" i="12"/>
  <c r="U286" i="12" s="1"/>
  <c r="AH286" i="12" s="1"/>
  <c r="BZ200" i="12" s="1"/>
  <c r="P286" i="12"/>
  <c r="W286" i="12"/>
  <c r="AJ286" i="12" s="1"/>
  <c r="N286" i="12"/>
  <c r="V286" i="12" s="1"/>
  <c r="AI286" i="12" s="1"/>
  <c r="CA200" i="12" s="1"/>
  <c r="BY200" i="12"/>
  <c r="AQ282" i="12"/>
  <c r="S282" i="12"/>
  <c r="AA282" i="12" s="1"/>
  <c r="AN282" i="12" s="1"/>
  <c r="Q282" i="12"/>
  <c r="Y282" i="12" s="1"/>
  <c r="AL282" i="12" s="1"/>
  <c r="M282" i="12"/>
  <c r="U282" i="12" s="1"/>
  <c r="AH282" i="12" s="1"/>
  <c r="P282" i="12"/>
  <c r="W282" i="12"/>
  <c r="AJ282" i="12" s="1"/>
  <c r="N282" i="12"/>
  <c r="V282" i="12" s="1"/>
  <c r="AI282" i="12" s="1"/>
  <c r="AQ278" i="12"/>
  <c r="S278" i="12"/>
  <c r="AA278" i="12" s="1"/>
  <c r="AN278" i="12" s="1"/>
  <c r="Q278" i="12"/>
  <c r="Y278" i="12" s="1"/>
  <c r="AL278" i="12" s="1"/>
  <c r="M278" i="12"/>
  <c r="U278" i="12" s="1"/>
  <c r="AH278" i="12" s="1"/>
  <c r="P278" i="12"/>
  <c r="W278" i="12"/>
  <c r="AJ278" i="12" s="1"/>
  <c r="N278" i="12"/>
  <c r="V278" i="12" s="1"/>
  <c r="AI278" i="12" s="1"/>
  <c r="CJ305" i="12"/>
  <c r="CF305" i="12"/>
  <c r="CH305" i="12" s="1"/>
  <c r="R304" i="12"/>
  <c r="Z304" i="12" s="1"/>
  <c r="AM304" i="12" s="1"/>
  <c r="X304" i="12"/>
  <c r="AK304" i="12" s="1"/>
  <c r="CJ303" i="12"/>
  <c r="CF303" i="12"/>
  <c r="CH303" i="12" s="1"/>
  <c r="R302" i="12"/>
  <c r="Z302" i="12" s="1"/>
  <c r="AM302" i="12" s="1"/>
  <c r="X302" i="12"/>
  <c r="AK302" i="12" s="1"/>
  <c r="CJ301" i="12"/>
  <c r="CF301" i="12"/>
  <c r="CH301" i="12" s="1"/>
  <c r="R300" i="12"/>
  <c r="Z300" i="12" s="1"/>
  <c r="AM300" i="12" s="1"/>
  <c r="X300" i="12"/>
  <c r="AK300" i="12" s="1"/>
  <c r="CJ299" i="12"/>
  <c r="CF299" i="12"/>
  <c r="CH299" i="12" s="1"/>
  <c r="R298" i="12"/>
  <c r="Z298" i="12" s="1"/>
  <c r="AM298" i="12" s="1"/>
  <c r="X298" i="12"/>
  <c r="AK298" i="12" s="1"/>
  <c r="CJ297" i="12"/>
  <c r="CF297" i="12"/>
  <c r="CH297" i="12" s="1"/>
  <c r="R296" i="12"/>
  <c r="Z296" i="12" s="1"/>
  <c r="AM296" i="12" s="1"/>
  <c r="X296" i="12"/>
  <c r="AK296" i="12" s="1"/>
  <c r="CJ275" i="12"/>
  <c r="CF275" i="12"/>
  <c r="CH275" i="12" s="1"/>
  <c r="X274" i="12"/>
  <c r="AK274" i="12" s="1"/>
  <c r="R274" i="12"/>
  <c r="Z274" i="12" s="1"/>
  <c r="AM274" i="12" s="1"/>
  <c r="CJ273" i="12"/>
  <c r="CF273" i="12"/>
  <c r="CH273" i="12" s="1"/>
  <c r="CB197" i="12"/>
  <c r="X272" i="12"/>
  <c r="AK272" i="12" s="1"/>
  <c r="R272" i="12"/>
  <c r="Z272" i="12" s="1"/>
  <c r="AM272" i="12" s="1"/>
  <c r="CJ271" i="12"/>
  <c r="CF271" i="12"/>
  <c r="CH271" i="12" s="1"/>
  <c r="CB207" i="12"/>
  <c r="X270" i="12"/>
  <c r="AK270" i="12" s="1"/>
  <c r="R270" i="12"/>
  <c r="Z270" i="12" s="1"/>
  <c r="AM270" i="12" s="1"/>
  <c r="CJ269" i="12"/>
  <c r="CF269" i="12"/>
  <c r="CH269" i="12" s="1"/>
  <c r="CB195" i="12"/>
  <c r="AQ226" i="12"/>
  <c r="S226" i="12"/>
  <c r="AA226" i="12" s="1"/>
  <c r="AN226" i="12" s="1"/>
  <c r="CD136" i="12" s="1"/>
  <c r="Q226" i="12"/>
  <c r="Y226" i="12" s="1"/>
  <c r="AL226" i="12" s="1"/>
  <c r="M226" i="12"/>
  <c r="U226" i="12" s="1"/>
  <c r="AH226" i="12" s="1"/>
  <c r="BZ136" i="12" s="1"/>
  <c r="W226" i="12"/>
  <c r="AJ226" i="12" s="1"/>
  <c r="N226" i="12"/>
  <c r="V226" i="12" s="1"/>
  <c r="AI226" i="12" s="1"/>
  <c r="CA136" i="12" s="1"/>
  <c r="P226" i="12"/>
  <c r="BY136" i="12"/>
  <c r="AQ224" i="12"/>
  <c r="S224" i="12"/>
  <c r="AA224" i="12" s="1"/>
  <c r="AN224" i="12" s="1"/>
  <c r="CD134" i="12" s="1"/>
  <c r="Q224" i="12"/>
  <c r="Y224" i="12" s="1"/>
  <c r="AL224" i="12" s="1"/>
  <c r="M224" i="12"/>
  <c r="U224" i="12" s="1"/>
  <c r="AH224" i="12" s="1"/>
  <c r="BZ134" i="12" s="1"/>
  <c r="W224" i="12"/>
  <c r="AJ224" i="12" s="1"/>
  <c r="N224" i="12"/>
  <c r="V224" i="12" s="1"/>
  <c r="AI224" i="12" s="1"/>
  <c r="CA134" i="12" s="1"/>
  <c r="P224" i="12"/>
  <c r="BY134" i="12"/>
  <c r="AQ222" i="12"/>
  <c r="S222" i="12"/>
  <c r="AA222" i="12" s="1"/>
  <c r="AN222" i="12" s="1"/>
  <c r="CD132" i="12" s="1"/>
  <c r="Q222" i="12"/>
  <c r="Y222" i="12" s="1"/>
  <c r="AL222" i="12" s="1"/>
  <c r="M222" i="12"/>
  <c r="U222" i="12" s="1"/>
  <c r="AH222" i="12" s="1"/>
  <c r="BZ132" i="12" s="1"/>
  <c r="W222" i="12"/>
  <c r="AJ222" i="12" s="1"/>
  <c r="N222" i="12"/>
  <c r="V222" i="12" s="1"/>
  <c r="AI222" i="12" s="1"/>
  <c r="CA132" i="12" s="1"/>
  <c r="P222" i="12"/>
  <c r="BY132" i="12"/>
  <c r="AQ220" i="12"/>
  <c r="S220" i="12"/>
  <c r="AA220" i="12" s="1"/>
  <c r="AN220" i="12" s="1"/>
  <c r="Q220" i="12"/>
  <c r="Y220" i="12" s="1"/>
  <c r="AL220" i="12" s="1"/>
  <c r="M220" i="12"/>
  <c r="U220" i="12" s="1"/>
  <c r="AH220" i="12" s="1"/>
  <c r="W220" i="12"/>
  <c r="AJ220" i="12" s="1"/>
  <c r="N220" i="12"/>
  <c r="V220" i="12" s="1"/>
  <c r="AI220" i="12" s="1"/>
  <c r="P220" i="12"/>
  <c r="AQ218" i="12"/>
  <c r="S218" i="12"/>
  <c r="AA218" i="12" s="1"/>
  <c r="AN218" i="12" s="1"/>
  <c r="CD170" i="12" s="1"/>
  <c r="Q218" i="12"/>
  <c r="Y218" i="12" s="1"/>
  <c r="AL218" i="12" s="1"/>
  <c r="M218" i="12"/>
  <c r="U218" i="12" s="1"/>
  <c r="AH218" i="12" s="1"/>
  <c r="BZ170" i="12" s="1"/>
  <c r="W218" i="12"/>
  <c r="AJ218" i="12" s="1"/>
  <c r="N218" i="12"/>
  <c r="V218" i="12" s="1"/>
  <c r="AI218" i="12" s="1"/>
  <c r="CA170" i="12" s="1"/>
  <c r="P218" i="12"/>
  <c r="BY170" i="12"/>
  <c r="AQ216" i="12"/>
  <c r="S216" i="12"/>
  <c r="AA216" i="12" s="1"/>
  <c r="AN216" i="12" s="1"/>
  <c r="CD168" i="12" s="1"/>
  <c r="Q216" i="12"/>
  <c r="Y216" i="12" s="1"/>
  <c r="AL216" i="12" s="1"/>
  <c r="M216" i="12"/>
  <c r="U216" i="12" s="1"/>
  <c r="AH216" i="12" s="1"/>
  <c r="BZ168" i="12" s="1"/>
  <c r="W216" i="12"/>
  <c r="AJ216" i="12" s="1"/>
  <c r="N216" i="12"/>
  <c r="V216" i="12" s="1"/>
  <c r="AI216" i="12" s="1"/>
  <c r="CA168" i="12" s="1"/>
  <c r="P216" i="12"/>
  <c r="BY168" i="12"/>
  <c r="R204" i="12"/>
  <c r="Z204" i="12" s="1"/>
  <c r="AM204" i="12" s="1"/>
  <c r="X204" i="12"/>
  <c r="AK204" i="12" s="1"/>
  <c r="CJ203" i="12"/>
  <c r="CF203" i="12"/>
  <c r="CH203" i="12" s="1"/>
  <c r="CB124" i="12"/>
  <c r="R200" i="12"/>
  <c r="Z200" i="12" s="1"/>
  <c r="AM200" i="12" s="1"/>
  <c r="X200" i="12"/>
  <c r="AK200" i="12" s="1"/>
  <c r="CJ199" i="12"/>
  <c r="CF199" i="12"/>
  <c r="CH199" i="12" s="1"/>
  <c r="CB163" i="12"/>
  <c r="CJ268" i="12"/>
  <c r="CF268" i="12"/>
  <c r="CH268" i="12" s="1"/>
  <c r="CB194" i="12"/>
  <c r="CJ267" i="12"/>
  <c r="CF267" i="12"/>
  <c r="CH267" i="12" s="1"/>
  <c r="CB193" i="12"/>
  <c r="R266" i="12"/>
  <c r="Z266" i="12" s="1"/>
  <c r="AM266" i="12" s="1"/>
  <c r="X266" i="12"/>
  <c r="AK266" i="12" s="1"/>
  <c r="CJ265" i="12"/>
  <c r="CF265" i="12"/>
  <c r="CH265" i="12" s="1"/>
  <c r="CB182" i="12"/>
  <c r="R264" i="12"/>
  <c r="Z264" i="12" s="1"/>
  <c r="AM264" i="12" s="1"/>
  <c r="X264" i="12"/>
  <c r="AK264" i="12" s="1"/>
  <c r="CJ263" i="12"/>
  <c r="CF263" i="12"/>
  <c r="CH263" i="12" s="1"/>
  <c r="CB191" i="12"/>
  <c r="R262" i="12"/>
  <c r="Z262" i="12" s="1"/>
  <c r="AM262" i="12" s="1"/>
  <c r="X262" i="12"/>
  <c r="AK262" i="12" s="1"/>
  <c r="CJ261" i="12"/>
  <c r="CF261" i="12"/>
  <c r="CH261" i="12" s="1"/>
  <c r="CB180" i="12"/>
  <c r="R260" i="12"/>
  <c r="Z260" i="12" s="1"/>
  <c r="AM260" i="12" s="1"/>
  <c r="X260" i="12"/>
  <c r="AK260" i="12" s="1"/>
  <c r="AJ259" i="12"/>
  <c r="Y34" i="12"/>
  <c r="R258" i="12"/>
  <c r="Z258" i="12" s="1"/>
  <c r="AM258" i="12" s="1"/>
  <c r="X258" i="12"/>
  <c r="AK258" i="12" s="1"/>
  <c r="CJ257" i="12"/>
  <c r="CF257" i="12"/>
  <c r="CH257" i="12" s="1"/>
  <c r="CB145" i="12"/>
  <c r="R256" i="12"/>
  <c r="Z256" i="12" s="1"/>
  <c r="AM256" i="12" s="1"/>
  <c r="X256" i="12"/>
  <c r="AK256" i="12" s="1"/>
  <c r="CJ255" i="12"/>
  <c r="CF255" i="12"/>
  <c r="CH255" i="12" s="1"/>
  <c r="CB143" i="12"/>
  <c r="R254" i="12"/>
  <c r="Z254" i="12" s="1"/>
  <c r="AM254" i="12" s="1"/>
  <c r="X254" i="12"/>
  <c r="AK254" i="12" s="1"/>
  <c r="CJ253" i="12"/>
  <c r="CF253" i="12"/>
  <c r="CH253" i="12" s="1"/>
  <c r="CB142" i="12"/>
  <c r="R252" i="12"/>
  <c r="Z252" i="12" s="1"/>
  <c r="AM252" i="12" s="1"/>
  <c r="X252" i="12"/>
  <c r="AK252" i="12" s="1"/>
  <c r="CJ251" i="12"/>
  <c r="CF251" i="12"/>
  <c r="CH251" i="12" s="1"/>
  <c r="CB140" i="12"/>
  <c r="R250" i="12"/>
  <c r="Z250" i="12" s="1"/>
  <c r="AM250" i="12" s="1"/>
  <c r="X250" i="12"/>
  <c r="AK250" i="12" s="1"/>
  <c r="CJ249" i="12"/>
  <c r="CF249" i="12"/>
  <c r="CH249" i="12" s="1"/>
  <c r="R248" i="12"/>
  <c r="Z248" i="12" s="1"/>
  <c r="AM248" i="12" s="1"/>
  <c r="X248" i="12"/>
  <c r="AK248" i="12" s="1"/>
  <c r="CJ247" i="12"/>
  <c r="CF247" i="12"/>
  <c r="CH247" i="12" s="1"/>
  <c r="CB178" i="12"/>
  <c r="R246" i="12"/>
  <c r="Z246" i="12" s="1"/>
  <c r="AM246" i="12" s="1"/>
  <c r="X246" i="12"/>
  <c r="AK246" i="12" s="1"/>
  <c r="CJ245" i="12"/>
  <c r="CF245" i="12"/>
  <c r="CH245" i="12" s="1"/>
  <c r="CB176" i="12"/>
  <c r="R244" i="12"/>
  <c r="Z244" i="12" s="1"/>
  <c r="AM244" i="12" s="1"/>
  <c r="X244" i="12"/>
  <c r="AK244" i="12" s="1"/>
  <c r="CJ243" i="12"/>
  <c r="CF243" i="12"/>
  <c r="CH243" i="12" s="1"/>
  <c r="CB175" i="12"/>
  <c r="R242" i="12"/>
  <c r="Z242" i="12" s="1"/>
  <c r="AM242" i="12" s="1"/>
  <c r="X242" i="12"/>
  <c r="AK242" i="12" s="1"/>
  <c r="CJ241" i="12"/>
  <c r="CF241" i="12"/>
  <c r="CH241" i="12" s="1"/>
  <c r="CB173" i="12"/>
  <c r="R240" i="12"/>
  <c r="Z240" i="12" s="1"/>
  <c r="AM240" i="12" s="1"/>
  <c r="X240" i="12"/>
  <c r="AK240" i="12" s="1"/>
  <c r="CJ239" i="12"/>
  <c r="CF239" i="12"/>
  <c r="CH239" i="12" s="1"/>
  <c r="CB192" i="12"/>
  <c r="R238" i="12"/>
  <c r="Z238" i="12" s="1"/>
  <c r="AM238" i="12" s="1"/>
  <c r="X238" i="12"/>
  <c r="AK238" i="12" s="1"/>
  <c r="CJ237" i="12"/>
  <c r="CF237" i="12"/>
  <c r="CH237" i="12" s="1"/>
  <c r="R236" i="12"/>
  <c r="Z236" i="12" s="1"/>
  <c r="AM236" i="12" s="1"/>
  <c r="X236" i="12"/>
  <c r="AK236" i="12" s="1"/>
  <c r="CJ235" i="12"/>
  <c r="CF235" i="12"/>
  <c r="CH235" i="12" s="1"/>
  <c r="R234" i="12"/>
  <c r="Z234" i="12" s="1"/>
  <c r="AM234" i="12" s="1"/>
  <c r="X234" i="12"/>
  <c r="AK234" i="12" s="1"/>
  <c r="CJ233" i="12"/>
  <c r="CF233" i="12"/>
  <c r="CH233" i="12" s="1"/>
  <c r="R232" i="12"/>
  <c r="Z232" i="12" s="1"/>
  <c r="AM232" i="12" s="1"/>
  <c r="X232" i="12"/>
  <c r="AK232" i="12" s="1"/>
  <c r="CJ231" i="12"/>
  <c r="CF231" i="12"/>
  <c r="CH231" i="12" s="1"/>
  <c r="R230" i="12"/>
  <c r="Z230" i="12" s="1"/>
  <c r="AM230" i="12" s="1"/>
  <c r="X230" i="12"/>
  <c r="AK230" i="12" s="1"/>
  <c r="CJ229" i="12"/>
  <c r="CF229" i="12"/>
  <c r="CH229" i="12" s="1"/>
  <c r="R228" i="12"/>
  <c r="Z228" i="12" s="1"/>
  <c r="AM228" i="12" s="1"/>
  <c r="X228" i="12"/>
  <c r="AK228" i="12" s="1"/>
  <c r="CJ209" i="12"/>
  <c r="CF209" i="12"/>
  <c r="CH209" i="12" s="1"/>
  <c r="CB130" i="12"/>
  <c r="R208" i="12"/>
  <c r="Z208" i="12" s="1"/>
  <c r="AM208" i="12" s="1"/>
  <c r="X208" i="12"/>
  <c r="AK208" i="12" s="1"/>
  <c r="CJ207" i="12"/>
  <c r="CF207" i="12"/>
  <c r="CH207" i="12" s="1"/>
  <c r="CB128" i="12"/>
  <c r="R206" i="12"/>
  <c r="Z206" i="12" s="1"/>
  <c r="AM206" i="12" s="1"/>
  <c r="X206" i="12"/>
  <c r="AK206" i="12" s="1"/>
  <c r="CJ182" i="12"/>
  <c r="CF182" i="12"/>
  <c r="CH182" i="12" s="1"/>
  <c r="CB84" i="12"/>
  <c r="CJ181" i="12"/>
  <c r="CF181" i="12"/>
  <c r="CH181" i="12" s="1"/>
  <c r="CB83" i="12"/>
  <c r="CJ180" i="12"/>
  <c r="CF180" i="12"/>
  <c r="CH180" i="12" s="1"/>
  <c r="CB82" i="12"/>
  <c r="CJ179" i="12"/>
  <c r="CF179" i="12"/>
  <c r="CH179" i="12" s="1"/>
  <c r="CB81" i="12"/>
  <c r="CJ178" i="12"/>
  <c r="CF178" i="12"/>
  <c r="CH178" i="12" s="1"/>
  <c r="CB80" i="12"/>
  <c r="CJ177" i="12"/>
  <c r="CF177" i="12"/>
  <c r="CH177" i="12" s="1"/>
  <c r="CB79" i="12"/>
  <c r="CJ176" i="12"/>
  <c r="CF176" i="12"/>
  <c r="CH176" i="12" s="1"/>
  <c r="CJ175" i="12"/>
  <c r="CF175" i="12"/>
  <c r="CH175" i="12" s="1"/>
  <c r="CB151" i="12"/>
  <c r="CJ174" i="12"/>
  <c r="CF174" i="12"/>
  <c r="CH174" i="12" s="1"/>
  <c r="CB123" i="12"/>
  <c r="CJ173" i="12"/>
  <c r="CF173" i="12"/>
  <c r="CH173" i="12" s="1"/>
  <c r="CB122" i="12"/>
  <c r="CJ172" i="12"/>
  <c r="CF172" i="12"/>
  <c r="CH172" i="12" s="1"/>
  <c r="CB121" i="12"/>
  <c r="CJ171" i="12"/>
  <c r="CF171" i="12"/>
  <c r="CH171" i="12" s="1"/>
  <c r="CB120" i="12"/>
  <c r="CJ170" i="12"/>
  <c r="CF170" i="12"/>
  <c r="CH170" i="12" s="1"/>
  <c r="CB119" i="12"/>
  <c r="CJ169" i="12"/>
  <c r="CF169" i="12"/>
  <c r="CH169" i="12" s="1"/>
  <c r="CB118" i="12"/>
  <c r="CJ168" i="12"/>
  <c r="CF168" i="12"/>
  <c r="CH168" i="12" s="1"/>
  <c r="CJ167" i="12"/>
  <c r="CF167" i="12"/>
  <c r="CH167" i="12" s="1"/>
  <c r="CJ166" i="12"/>
  <c r="CF166" i="12"/>
  <c r="CH166" i="12" s="1"/>
  <c r="CJ165" i="12"/>
  <c r="CF165" i="12"/>
  <c r="CH165" i="12" s="1"/>
  <c r="CB78" i="12"/>
  <c r="CJ164" i="12"/>
  <c r="CF164" i="12"/>
  <c r="CH164" i="12" s="1"/>
  <c r="CB77" i="12"/>
  <c r="CJ163" i="12"/>
  <c r="CF163" i="12"/>
  <c r="CH163" i="12" s="1"/>
  <c r="CB76" i="12"/>
  <c r="CJ162" i="12"/>
  <c r="CF162" i="12"/>
  <c r="CH162" i="12" s="1"/>
  <c r="CB75" i="12"/>
  <c r="CJ161" i="12"/>
  <c r="CF161" i="12"/>
  <c r="CH161" i="12" s="1"/>
  <c r="CB74" i="12"/>
  <c r="CJ160" i="12"/>
  <c r="CF160" i="12"/>
  <c r="CH160" i="12" s="1"/>
  <c r="CB73" i="12"/>
  <c r="CJ159" i="12"/>
  <c r="CF159" i="12"/>
  <c r="CH159" i="12" s="1"/>
  <c r="CB72" i="12"/>
  <c r="CJ158" i="12"/>
  <c r="CF158" i="12"/>
  <c r="CH158" i="12" s="1"/>
  <c r="CB183" i="12"/>
  <c r="CJ157" i="12"/>
  <c r="CF157" i="12"/>
  <c r="CH157" i="12" s="1"/>
  <c r="CJ155" i="12"/>
  <c r="CF155" i="12"/>
  <c r="CH155" i="12" s="1"/>
  <c r="CB117" i="12"/>
  <c r="CJ214" i="12"/>
  <c r="CF214" i="12"/>
  <c r="CH214" i="12" s="1"/>
  <c r="CB166" i="12"/>
  <c r="CJ212" i="12"/>
  <c r="CF212" i="12"/>
  <c r="CH212" i="12" s="1"/>
  <c r="CB188" i="12"/>
  <c r="R210" i="12"/>
  <c r="Z210" i="12" s="1"/>
  <c r="AM210" i="12" s="1"/>
  <c r="X210" i="12"/>
  <c r="AK210" i="12" s="1"/>
  <c r="CJ205" i="12"/>
  <c r="CF205" i="12"/>
  <c r="CH205" i="12" s="1"/>
  <c r="CB126" i="12"/>
  <c r="CJ201" i="12"/>
  <c r="CF201" i="12"/>
  <c r="CH201" i="12" s="1"/>
  <c r="CB187" i="12"/>
  <c r="X197" i="12"/>
  <c r="AK197" i="12" s="1"/>
  <c r="R197" i="12"/>
  <c r="Z197" i="12" s="1"/>
  <c r="AM197" i="12" s="1"/>
  <c r="CB159" i="12"/>
  <c r="CJ195" i="12"/>
  <c r="CF195" i="12"/>
  <c r="CH195" i="12" s="1"/>
  <c r="X193" i="12"/>
  <c r="AK193" i="12" s="1"/>
  <c r="R193" i="12"/>
  <c r="Z193" i="12" s="1"/>
  <c r="AM193" i="12" s="1"/>
  <c r="X191" i="12"/>
  <c r="AK191" i="12" s="1"/>
  <c r="R191" i="12"/>
  <c r="Z191" i="12" s="1"/>
  <c r="AM191" i="12" s="1"/>
  <c r="CJ189" i="12"/>
  <c r="CF189" i="12"/>
  <c r="CH189" i="12" s="1"/>
  <c r="X188" i="12"/>
  <c r="AK188" i="12" s="1"/>
  <c r="R188" i="12"/>
  <c r="Z188" i="12" s="1"/>
  <c r="AM188" i="12" s="1"/>
  <c r="CJ187" i="12"/>
  <c r="CF187" i="12"/>
  <c r="CH187" i="12" s="1"/>
  <c r="X185" i="12"/>
  <c r="AK185" i="12" s="1"/>
  <c r="R185" i="12"/>
  <c r="Z185" i="12" s="1"/>
  <c r="AM185" i="12" s="1"/>
  <c r="CB156" i="12"/>
  <c r="CJ183" i="12"/>
  <c r="CF183" i="12"/>
  <c r="CH183" i="12" s="1"/>
  <c r="AQ156" i="12"/>
  <c r="S156" i="12"/>
  <c r="AA156" i="12" s="1"/>
  <c r="AN156" i="12" s="1"/>
  <c r="CD150" i="12" s="1"/>
  <c r="Q156" i="12"/>
  <c r="Y156" i="12" s="1"/>
  <c r="AL156" i="12" s="1"/>
  <c r="M156" i="12"/>
  <c r="U156" i="12" s="1"/>
  <c r="AH156" i="12" s="1"/>
  <c r="BZ150" i="12" s="1"/>
  <c r="P156" i="12"/>
  <c r="BY150" i="12"/>
  <c r="W156" i="12"/>
  <c r="AJ156" i="12" s="1"/>
  <c r="N156" i="12"/>
  <c r="V156" i="12" s="1"/>
  <c r="AI156" i="12" s="1"/>
  <c r="CA150" i="12" s="1"/>
  <c r="R215" i="12"/>
  <c r="Z215" i="12" s="1"/>
  <c r="AM215" i="12" s="1"/>
  <c r="X215" i="12"/>
  <c r="AK215" i="12" s="1"/>
  <c r="CJ213" i="12"/>
  <c r="CF213" i="12"/>
  <c r="CH213" i="12" s="1"/>
  <c r="CB165" i="12"/>
  <c r="R211" i="12"/>
  <c r="Z211" i="12" s="1"/>
  <c r="AM211" i="12" s="1"/>
  <c r="X211" i="12"/>
  <c r="AK211" i="12" s="1"/>
  <c r="CJ202" i="12"/>
  <c r="CF202" i="12"/>
  <c r="CH202" i="12" s="1"/>
  <c r="R198" i="12"/>
  <c r="Z198" i="12" s="1"/>
  <c r="AM198" i="12" s="1"/>
  <c r="X198" i="12"/>
  <c r="AK198" i="12" s="1"/>
  <c r="CB160" i="12"/>
  <c r="CJ196" i="12"/>
  <c r="CF196" i="12"/>
  <c r="CH196" i="12" s="1"/>
  <c r="X194" i="12"/>
  <c r="AK194" i="12" s="1"/>
  <c r="R194" i="12"/>
  <c r="Z194" i="12" s="1"/>
  <c r="AM194" i="12" s="1"/>
  <c r="X192" i="12"/>
  <c r="AK192" i="12" s="1"/>
  <c r="R192" i="12"/>
  <c r="Z192" i="12" s="1"/>
  <c r="AM192" i="12" s="1"/>
  <c r="CJ190" i="12"/>
  <c r="CF190" i="12"/>
  <c r="CH190" i="12" s="1"/>
  <c r="X186" i="12"/>
  <c r="AK186" i="12" s="1"/>
  <c r="R186" i="12"/>
  <c r="Z186" i="12" s="1"/>
  <c r="AM186" i="12" s="1"/>
  <c r="CJ184" i="12"/>
  <c r="CF184" i="12"/>
  <c r="CH184" i="12" s="1"/>
  <c r="X136" i="12"/>
  <c r="AK136" i="12" s="1"/>
  <c r="R136" i="12"/>
  <c r="Z136" i="12" s="1"/>
  <c r="AM136" i="12" s="1"/>
  <c r="X134" i="12"/>
  <c r="AK134" i="12" s="1"/>
  <c r="R134" i="12"/>
  <c r="Z134" i="12" s="1"/>
  <c r="AM134" i="12" s="1"/>
  <c r="X132" i="12"/>
  <c r="AK132" i="12" s="1"/>
  <c r="R132" i="12"/>
  <c r="Z132" i="12" s="1"/>
  <c r="AM132" i="12" s="1"/>
  <c r="X130" i="12"/>
  <c r="AK130" i="12" s="1"/>
  <c r="R130" i="12"/>
  <c r="Z130" i="12" s="1"/>
  <c r="AM130" i="12" s="1"/>
  <c r="X128" i="12"/>
  <c r="AK128" i="12" s="1"/>
  <c r="R128" i="12"/>
  <c r="Z128" i="12" s="1"/>
  <c r="AM128" i="12" s="1"/>
  <c r="X126" i="12"/>
  <c r="AK126" i="12" s="1"/>
  <c r="R126" i="12"/>
  <c r="Z126" i="12" s="1"/>
  <c r="AM126" i="12" s="1"/>
  <c r="X124" i="12"/>
  <c r="AK124" i="12" s="1"/>
  <c r="R124" i="12"/>
  <c r="Z124" i="12" s="1"/>
  <c r="AM124" i="12" s="1"/>
  <c r="X122" i="12"/>
  <c r="AK122" i="12" s="1"/>
  <c r="R122" i="12"/>
  <c r="Z122" i="12" s="1"/>
  <c r="AM122" i="12" s="1"/>
  <c r="X120" i="12"/>
  <c r="AK120" i="12" s="1"/>
  <c r="R120" i="12"/>
  <c r="Z120" i="12" s="1"/>
  <c r="AM120" i="12" s="1"/>
  <c r="X118" i="12"/>
  <c r="AK118" i="12" s="1"/>
  <c r="R118" i="12"/>
  <c r="Z118" i="12" s="1"/>
  <c r="AM118" i="12" s="1"/>
  <c r="X116" i="12"/>
  <c r="AK116" i="12" s="1"/>
  <c r="R116" i="12"/>
  <c r="Z116" i="12" s="1"/>
  <c r="AM116" i="12" s="1"/>
  <c r="X114" i="12"/>
  <c r="AK114" i="12" s="1"/>
  <c r="R114" i="12"/>
  <c r="Z114" i="12" s="1"/>
  <c r="AM114" i="12" s="1"/>
  <c r="X112" i="12"/>
  <c r="AK112" i="12" s="1"/>
  <c r="R112" i="12"/>
  <c r="Z112" i="12" s="1"/>
  <c r="AM112" i="12" s="1"/>
  <c r="CF154" i="12"/>
  <c r="CH154" i="12" s="1"/>
  <c r="CJ154" i="12"/>
  <c r="CB116" i="12"/>
  <c r="R152" i="12"/>
  <c r="Z152" i="12" s="1"/>
  <c r="AM152" i="12" s="1"/>
  <c r="X152" i="12"/>
  <c r="AK152" i="12" s="1"/>
  <c r="CJ149" i="12"/>
  <c r="CF149" i="12"/>
  <c r="CH149" i="12" s="1"/>
  <c r="CB111" i="12"/>
  <c r="AQ145" i="12"/>
  <c r="S145" i="12"/>
  <c r="AA145" i="12" s="1"/>
  <c r="AN145" i="12" s="1"/>
  <c r="Q145" i="12"/>
  <c r="Y145" i="12" s="1"/>
  <c r="AL145" i="12" s="1"/>
  <c r="M145" i="12"/>
  <c r="U145" i="12" s="1"/>
  <c r="AH145" i="12" s="1"/>
  <c r="P145" i="12"/>
  <c r="W145" i="12"/>
  <c r="AJ145" i="12" s="1"/>
  <c r="N145" i="12"/>
  <c r="V145" i="12" s="1"/>
  <c r="AI145" i="12" s="1"/>
  <c r="AQ143" i="12"/>
  <c r="S143" i="12"/>
  <c r="AA143" i="12" s="1"/>
  <c r="AN143" i="12" s="1"/>
  <c r="Q143" i="12"/>
  <c r="Y143" i="12" s="1"/>
  <c r="AL143" i="12" s="1"/>
  <c r="M143" i="12"/>
  <c r="U143" i="12" s="1"/>
  <c r="AH143" i="12" s="1"/>
  <c r="P143" i="12"/>
  <c r="W143" i="12"/>
  <c r="AJ143" i="12" s="1"/>
  <c r="N143" i="12"/>
  <c r="V143" i="12" s="1"/>
  <c r="AI143" i="12" s="1"/>
  <c r="AQ141" i="12"/>
  <c r="S141" i="12"/>
  <c r="AA141" i="12" s="1"/>
  <c r="AN141" i="12" s="1"/>
  <c r="Q141" i="12"/>
  <c r="Y141" i="12" s="1"/>
  <c r="AL141" i="12" s="1"/>
  <c r="M141" i="12"/>
  <c r="U141" i="12" s="1"/>
  <c r="AH141" i="12" s="1"/>
  <c r="P141" i="12"/>
  <c r="W141" i="12"/>
  <c r="AJ141" i="12" s="1"/>
  <c r="N141" i="12"/>
  <c r="V141" i="12" s="1"/>
  <c r="AI141" i="12" s="1"/>
  <c r="AQ139" i="12"/>
  <c r="S139" i="12"/>
  <c r="AA139" i="12" s="1"/>
  <c r="AN139" i="12" s="1"/>
  <c r="Q139" i="12"/>
  <c r="Y139" i="12" s="1"/>
  <c r="AL139" i="12" s="1"/>
  <c r="M139" i="12"/>
  <c r="U139" i="12" s="1"/>
  <c r="AH139" i="12" s="1"/>
  <c r="P139" i="12"/>
  <c r="W139" i="12"/>
  <c r="AJ139" i="12" s="1"/>
  <c r="N139" i="12"/>
  <c r="V139" i="12" s="1"/>
  <c r="AI139" i="12" s="1"/>
  <c r="AQ137" i="12"/>
  <c r="S137" i="12"/>
  <c r="AA137" i="12" s="1"/>
  <c r="AN137" i="12" s="1"/>
  <c r="CD70" i="12" s="1"/>
  <c r="Q137" i="12"/>
  <c r="Y137" i="12" s="1"/>
  <c r="AL137" i="12" s="1"/>
  <c r="M137" i="12"/>
  <c r="U137" i="12" s="1"/>
  <c r="AH137" i="12" s="1"/>
  <c r="BZ70" i="12" s="1"/>
  <c r="P137" i="12"/>
  <c r="BY70" i="12"/>
  <c r="W137" i="12"/>
  <c r="AJ137" i="12" s="1"/>
  <c r="N137" i="12"/>
  <c r="V137" i="12" s="1"/>
  <c r="AI137" i="12" s="1"/>
  <c r="CA70" i="12" s="1"/>
  <c r="Z28" i="12"/>
  <c r="Z20" i="12"/>
  <c r="Z18" i="12"/>
  <c r="Z16" i="12"/>
  <c r="Z14" i="12"/>
  <c r="Z12" i="12"/>
  <c r="Y29" i="12"/>
  <c r="W10" i="12" s="1"/>
  <c r="Z10" i="12"/>
  <c r="CK176" i="12"/>
  <c r="CG176" i="12"/>
  <c r="CI176" i="12" s="1"/>
  <c r="CK168" i="12"/>
  <c r="CG168" i="12"/>
  <c r="CI168" i="12" s="1"/>
  <c r="CK166" i="12"/>
  <c r="CG166" i="12"/>
  <c r="CI166" i="12" s="1"/>
  <c r="CK158" i="12"/>
  <c r="CG158" i="12"/>
  <c r="CI158" i="12" s="1"/>
  <c r="R153" i="12"/>
  <c r="Z153" i="12" s="1"/>
  <c r="AM153" i="12" s="1"/>
  <c r="X153" i="12"/>
  <c r="AK153" i="12" s="1"/>
  <c r="CJ151" i="12"/>
  <c r="CF151" i="12"/>
  <c r="CH151" i="12" s="1"/>
  <c r="CB113" i="12"/>
  <c r="R150" i="12"/>
  <c r="Z150" i="12" s="1"/>
  <c r="AM150" i="12" s="1"/>
  <c r="X150" i="12"/>
  <c r="AK150" i="12" s="1"/>
  <c r="CK147" i="12"/>
  <c r="CG147" i="12"/>
  <c r="CI147" i="12" s="1"/>
  <c r="CJ109" i="12"/>
  <c r="CF109" i="12"/>
  <c r="CH109" i="12" s="1"/>
  <c r="CB64" i="12"/>
  <c r="CJ107" i="12"/>
  <c r="CF107" i="12"/>
  <c r="CH107" i="12" s="1"/>
  <c r="CB90" i="12"/>
  <c r="CJ105" i="12"/>
  <c r="CF105" i="12"/>
  <c r="CH105" i="12" s="1"/>
  <c r="CB62" i="12"/>
  <c r="R103" i="12"/>
  <c r="Z103" i="12" s="1"/>
  <c r="AM103" i="12" s="1"/>
  <c r="X103" i="12"/>
  <c r="AK103" i="12" s="1"/>
  <c r="CJ101" i="12"/>
  <c r="CF101" i="12"/>
  <c r="CH101" i="12" s="1"/>
  <c r="R99" i="12"/>
  <c r="Z99" i="12" s="1"/>
  <c r="AM99" i="12" s="1"/>
  <c r="X99" i="12"/>
  <c r="AK99" i="12" s="1"/>
  <c r="CJ97" i="12"/>
  <c r="CF97" i="12"/>
  <c r="CH97" i="12" s="1"/>
  <c r="R95" i="12"/>
  <c r="Z95" i="12" s="1"/>
  <c r="AM95" i="12" s="1"/>
  <c r="X95" i="12"/>
  <c r="AK95" i="12" s="1"/>
  <c r="R93" i="12"/>
  <c r="Z93" i="12" s="1"/>
  <c r="AM93" i="12" s="1"/>
  <c r="X93" i="12"/>
  <c r="AK93" i="12" s="1"/>
  <c r="R92" i="12"/>
  <c r="Z92" i="12" s="1"/>
  <c r="AM92" i="12" s="1"/>
  <c r="X92" i="12"/>
  <c r="AK92" i="12" s="1"/>
  <c r="R90" i="12"/>
  <c r="Z90" i="12" s="1"/>
  <c r="AM90" i="12" s="1"/>
  <c r="X90" i="12"/>
  <c r="AK90" i="12" s="1"/>
  <c r="R88" i="12"/>
  <c r="Z88" i="12" s="1"/>
  <c r="AM88" i="12" s="1"/>
  <c r="X88" i="12"/>
  <c r="AK88" i="12" s="1"/>
  <c r="CJ85" i="12"/>
  <c r="CF85" i="12"/>
  <c r="CH85" i="12" s="1"/>
  <c r="CB87" i="12"/>
  <c r="R83" i="12"/>
  <c r="Z83" i="12" s="1"/>
  <c r="AM83" i="12" s="1"/>
  <c r="X83" i="12"/>
  <c r="AK83" i="12" s="1"/>
  <c r="R81" i="12"/>
  <c r="Z81" i="12" s="1"/>
  <c r="AM81" i="12" s="1"/>
  <c r="X81" i="12"/>
  <c r="AK81" i="12" s="1"/>
  <c r="R79" i="12"/>
  <c r="Z79" i="12" s="1"/>
  <c r="AM79" i="12" s="1"/>
  <c r="X79" i="12"/>
  <c r="AK79" i="12" s="1"/>
  <c r="R77" i="12"/>
  <c r="Z77" i="12" s="1"/>
  <c r="AM77" i="12" s="1"/>
  <c r="X77" i="12"/>
  <c r="AK77" i="12" s="1"/>
  <c r="CJ75" i="12"/>
  <c r="CF75" i="12"/>
  <c r="CH75" i="12" s="1"/>
  <c r="CB98" i="12"/>
  <c r="CJ73" i="12"/>
  <c r="CF73" i="12"/>
  <c r="CH73" i="12" s="1"/>
  <c r="CB96" i="12"/>
  <c r="R69" i="12"/>
  <c r="Z69" i="12" s="1"/>
  <c r="AM69" i="12" s="1"/>
  <c r="X69" i="12"/>
  <c r="AK69" i="12" s="1"/>
  <c r="X67" i="12"/>
  <c r="AK67" i="12" s="1"/>
  <c r="R67" i="12"/>
  <c r="Z67" i="12" s="1"/>
  <c r="AM67" i="12" s="1"/>
  <c r="X65" i="12"/>
  <c r="AK65" i="12" s="1"/>
  <c r="R65" i="12"/>
  <c r="Z65" i="12" s="1"/>
  <c r="AM65" i="12" s="1"/>
  <c r="CJ64" i="12"/>
  <c r="CF64" i="12"/>
  <c r="CH64" i="12" s="1"/>
  <c r="CB55" i="12"/>
  <c r="X63" i="12"/>
  <c r="AK63" i="12" s="1"/>
  <c r="R63" i="12"/>
  <c r="Z63" i="12" s="1"/>
  <c r="AM63" i="12" s="1"/>
  <c r="CJ62" i="12"/>
  <c r="CF62" i="12"/>
  <c r="CH62" i="12" s="1"/>
  <c r="CB53" i="12"/>
  <c r="X62" i="12"/>
  <c r="AK62" i="12" s="1"/>
  <c r="R62" i="12"/>
  <c r="Z62" i="12" s="1"/>
  <c r="AM62" i="12" s="1"/>
  <c r="X59" i="12"/>
  <c r="AK59" i="12" s="1"/>
  <c r="R59" i="12"/>
  <c r="Z59" i="12" s="1"/>
  <c r="AM59" i="12" s="1"/>
  <c r="CJ58" i="12"/>
  <c r="CF58" i="12"/>
  <c r="CH58" i="12" s="1"/>
  <c r="R56" i="12"/>
  <c r="Z56" i="12" s="1"/>
  <c r="AM56" i="12" s="1"/>
  <c r="X56" i="12"/>
  <c r="AK56" i="12" s="1"/>
  <c r="X54" i="12"/>
  <c r="AK54" i="12" s="1"/>
  <c r="R54" i="12"/>
  <c r="Z54" i="12" s="1"/>
  <c r="AM54" i="12" s="1"/>
  <c r="R52" i="12"/>
  <c r="Z52" i="12" s="1"/>
  <c r="AM52" i="12" s="1"/>
  <c r="X52" i="12"/>
  <c r="AK52" i="12" s="1"/>
  <c r="CJ51" i="12"/>
  <c r="CF51" i="12"/>
  <c r="CH51" i="12" s="1"/>
  <c r="CB49" i="12"/>
  <c r="CJ49" i="12"/>
  <c r="CF49" i="12"/>
  <c r="CH49" i="12" s="1"/>
  <c r="CJ47" i="12"/>
  <c r="CF47" i="12"/>
  <c r="CH47" i="12" s="1"/>
  <c r="CB47" i="12"/>
  <c r="CB45" i="12"/>
  <c r="CJ45" i="12"/>
  <c r="CF45" i="12"/>
  <c r="CH45" i="12" s="1"/>
  <c r="R43" i="12"/>
  <c r="Z43" i="12" s="1"/>
  <c r="AM43" i="12" s="1"/>
  <c r="X43" i="12"/>
  <c r="AK43" i="12" s="1"/>
  <c r="R110" i="12"/>
  <c r="Z110" i="12" s="1"/>
  <c r="AM110" i="12" s="1"/>
  <c r="X110" i="12"/>
  <c r="AK110" i="12" s="1"/>
  <c r="R108" i="12"/>
  <c r="Z108" i="12" s="1"/>
  <c r="AM108" i="12" s="1"/>
  <c r="X108" i="12"/>
  <c r="AK108" i="12" s="1"/>
  <c r="R106" i="12"/>
  <c r="Z106" i="12" s="1"/>
  <c r="AM106" i="12" s="1"/>
  <c r="X106" i="12"/>
  <c r="AK106" i="12" s="1"/>
  <c r="CJ104" i="12"/>
  <c r="CF104" i="12"/>
  <c r="CH104" i="12" s="1"/>
  <c r="R102" i="12"/>
  <c r="Z102" i="12" s="1"/>
  <c r="AM102" i="12" s="1"/>
  <c r="X102" i="12"/>
  <c r="AK102" i="12" s="1"/>
  <c r="CJ100" i="12"/>
  <c r="CF100" i="12"/>
  <c r="CH100" i="12" s="1"/>
  <c r="R98" i="12"/>
  <c r="Z98" i="12" s="1"/>
  <c r="AM98" i="12" s="1"/>
  <c r="X98" i="12"/>
  <c r="AK98" i="12" s="1"/>
  <c r="CJ96" i="12"/>
  <c r="CF96" i="12"/>
  <c r="CH96" i="12" s="1"/>
  <c r="R94" i="12"/>
  <c r="Z94" i="12" s="1"/>
  <c r="AM94" i="12" s="1"/>
  <c r="X94" i="12"/>
  <c r="AK94" i="12" s="1"/>
  <c r="R91" i="12"/>
  <c r="Z91" i="12" s="1"/>
  <c r="AM91" i="12" s="1"/>
  <c r="X91" i="12"/>
  <c r="AK91" i="12" s="1"/>
  <c r="R89" i="12"/>
  <c r="Z89" i="12" s="1"/>
  <c r="AM89" i="12" s="1"/>
  <c r="X89" i="12"/>
  <c r="AK89" i="12" s="1"/>
  <c r="R87" i="12"/>
  <c r="Z87" i="12" s="1"/>
  <c r="AM87" i="12" s="1"/>
  <c r="X87" i="12"/>
  <c r="AK87" i="12" s="1"/>
  <c r="CJ86" i="12"/>
  <c r="CF86" i="12"/>
  <c r="CH86" i="12" s="1"/>
  <c r="CB88" i="12"/>
  <c r="R84" i="12"/>
  <c r="Z84" i="12" s="1"/>
  <c r="AM84" i="12" s="1"/>
  <c r="X84" i="12"/>
  <c r="AK84" i="12" s="1"/>
  <c r="R82" i="12"/>
  <c r="Z82" i="12" s="1"/>
  <c r="AM82" i="12" s="1"/>
  <c r="X82" i="12"/>
  <c r="AK82" i="12" s="1"/>
  <c r="CJ80" i="12"/>
  <c r="CF80" i="12"/>
  <c r="CH80" i="12" s="1"/>
  <c r="R78" i="12"/>
  <c r="Z78" i="12" s="1"/>
  <c r="AM78" i="12" s="1"/>
  <c r="X78" i="12"/>
  <c r="AK78" i="12" s="1"/>
  <c r="R76" i="12"/>
  <c r="Z76" i="12" s="1"/>
  <c r="AM76" i="12" s="1"/>
  <c r="X76" i="12"/>
  <c r="AK76" i="12" s="1"/>
  <c r="CJ74" i="12"/>
  <c r="CF74" i="12"/>
  <c r="CH74" i="12" s="1"/>
  <c r="CB97" i="12"/>
  <c r="CJ72" i="12"/>
  <c r="CF72" i="12"/>
  <c r="CH72" i="12" s="1"/>
  <c r="CB95" i="12"/>
  <c r="R71" i="12"/>
  <c r="Z71" i="12" s="1"/>
  <c r="AM71" i="12" s="1"/>
  <c r="X71" i="12"/>
  <c r="AK71" i="12" s="1"/>
  <c r="CJ70" i="12"/>
  <c r="CF70" i="12"/>
  <c r="CH70" i="12" s="1"/>
  <c r="CB93" i="12"/>
  <c r="R68" i="12"/>
  <c r="Z68" i="12" s="1"/>
  <c r="AM68" i="12" s="1"/>
  <c r="X68" i="12"/>
  <c r="AK68" i="12" s="1"/>
  <c r="R66" i="12"/>
  <c r="Z66" i="12" s="1"/>
  <c r="AM66" i="12" s="1"/>
  <c r="X66" i="12"/>
  <c r="AK66" i="12" s="1"/>
  <c r="R61" i="12"/>
  <c r="Z61" i="12" s="1"/>
  <c r="AM61" i="12" s="1"/>
  <c r="X61" i="12"/>
  <c r="AK61" i="12" s="1"/>
  <c r="CJ60" i="12"/>
  <c r="CF60" i="12"/>
  <c r="CH60" i="12" s="1"/>
  <c r="CB50" i="12"/>
  <c r="R57" i="12"/>
  <c r="Z57" i="12" s="1"/>
  <c r="AM57" i="12" s="1"/>
  <c r="X57" i="12"/>
  <c r="AK57" i="12" s="1"/>
  <c r="X55" i="12"/>
  <c r="AK55" i="12" s="1"/>
  <c r="R55" i="12"/>
  <c r="Z55" i="12" s="1"/>
  <c r="AM55" i="12" s="1"/>
  <c r="CJ53" i="12"/>
  <c r="CF53" i="12"/>
  <c r="CH53" i="12" s="1"/>
  <c r="X50" i="12"/>
  <c r="AK50" i="12" s="1"/>
  <c r="R50" i="12"/>
  <c r="Z50" i="12" s="1"/>
  <c r="AM50" i="12" s="1"/>
  <c r="CB48" i="12"/>
  <c r="CJ48" i="12"/>
  <c r="CF48" i="12"/>
  <c r="CH48" i="12" s="1"/>
  <c r="X48" i="12"/>
  <c r="AK48" i="12" s="1"/>
  <c r="R48" i="12"/>
  <c r="Z48" i="12" s="1"/>
  <c r="AM48" i="12" s="1"/>
  <c r="CB46" i="12"/>
  <c r="CJ46" i="12"/>
  <c r="CF46" i="12"/>
  <c r="CH46" i="12" s="1"/>
  <c r="R44" i="12"/>
  <c r="Z44" i="12" s="1"/>
  <c r="AM44" i="12" s="1"/>
  <c r="X44" i="12"/>
  <c r="AK44" i="12" s="1"/>
  <c r="CB42" i="12"/>
  <c r="CJ42" i="12"/>
  <c r="CF42" i="12"/>
  <c r="CH42" i="12" s="1"/>
  <c r="CJ41" i="12"/>
  <c r="CF41" i="12"/>
  <c r="CH41" i="12" s="1"/>
  <c r="CB41" i="12"/>
  <c r="N327" i="12"/>
  <c r="N338" i="12" s="1"/>
  <c r="V40" i="12"/>
  <c r="N39" i="12"/>
  <c r="N38" i="12" s="1"/>
  <c r="W324" i="12"/>
  <c r="W325" i="12" s="1"/>
  <c r="AJ40" i="12"/>
  <c r="Q39" i="12"/>
  <c r="Q38" i="12" s="1"/>
  <c r="Y40" i="12"/>
  <c r="O327" i="12"/>
  <c r="O338" i="12" s="1"/>
  <c r="CB156" i="11"/>
  <c r="BU58" i="11"/>
  <c r="CB178" i="11"/>
  <c r="BU64" i="11"/>
  <c r="O308" i="11"/>
  <c r="O319" i="11" s="1"/>
  <c r="CB155" i="11"/>
  <c r="BU57" i="11"/>
  <c r="BU56" i="11"/>
  <c r="CB152" i="11"/>
  <c r="X298" i="11"/>
  <c r="AK298" i="11" s="1"/>
  <c r="R298" i="11"/>
  <c r="Z298" i="11" s="1"/>
  <c r="AM298" i="11" s="1"/>
  <c r="AO296" i="11"/>
  <c r="CZ296" i="11"/>
  <c r="CX296" i="11"/>
  <c r="CY296" i="11" s="1"/>
  <c r="AV296" i="11"/>
  <c r="CE175" i="11"/>
  <c r="X294" i="11"/>
  <c r="AK294" i="11" s="1"/>
  <c r="R294" i="11"/>
  <c r="Z294" i="11" s="1"/>
  <c r="AM294" i="11" s="1"/>
  <c r="AO292" i="11"/>
  <c r="CZ292" i="11"/>
  <c r="CX292" i="11"/>
  <c r="CY292" i="11" s="1"/>
  <c r="AV292" i="11"/>
  <c r="CE177" i="11"/>
  <c r="X290" i="11"/>
  <c r="AK290" i="11" s="1"/>
  <c r="R290" i="11"/>
  <c r="Z290" i="11" s="1"/>
  <c r="AM290" i="11" s="1"/>
  <c r="AO298" i="11"/>
  <c r="CZ298" i="11"/>
  <c r="CX298" i="11"/>
  <c r="CY298" i="11" s="1"/>
  <c r="AV298" i="11"/>
  <c r="CE179" i="11"/>
  <c r="X296" i="11"/>
  <c r="AK296" i="11" s="1"/>
  <c r="R296" i="11"/>
  <c r="Z296" i="11" s="1"/>
  <c r="AM296" i="11" s="1"/>
  <c r="AO294" i="11"/>
  <c r="CZ294" i="11"/>
  <c r="CX294" i="11"/>
  <c r="CY294" i="11" s="1"/>
  <c r="AV294" i="11"/>
  <c r="CE173" i="11"/>
  <c r="X292" i="11"/>
  <c r="AK292" i="11" s="1"/>
  <c r="R292" i="11"/>
  <c r="Z292" i="11" s="1"/>
  <c r="AM292" i="11" s="1"/>
  <c r="AO290" i="11"/>
  <c r="CZ290" i="11"/>
  <c r="CX290" i="11"/>
  <c r="CY290" i="11" s="1"/>
  <c r="AV290" i="11"/>
  <c r="R297" i="11"/>
  <c r="Z297" i="11" s="1"/>
  <c r="AM297" i="11" s="1"/>
  <c r="X297" i="11"/>
  <c r="AK297" i="11" s="1"/>
  <c r="CZ295" i="11"/>
  <c r="CX295" i="11"/>
  <c r="CY295" i="11" s="1"/>
  <c r="AV295" i="11"/>
  <c r="AO295" i="11"/>
  <c r="CE174" i="11"/>
  <c r="R293" i="11"/>
  <c r="Z293" i="11" s="1"/>
  <c r="AM293" i="11" s="1"/>
  <c r="X293" i="11"/>
  <c r="AK293" i="11" s="1"/>
  <c r="CZ291" i="11"/>
  <c r="CX291" i="11"/>
  <c r="CY291" i="11" s="1"/>
  <c r="AV291" i="11"/>
  <c r="AO291" i="11"/>
  <c r="R289" i="11"/>
  <c r="Z289" i="11" s="1"/>
  <c r="AM289" i="11" s="1"/>
  <c r="X289" i="11"/>
  <c r="AK289" i="11" s="1"/>
  <c r="CZ288" i="11"/>
  <c r="CX288" i="11"/>
  <c r="CY288" i="11" s="1"/>
  <c r="AV288" i="11"/>
  <c r="AO288" i="11"/>
  <c r="R286" i="11"/>
  <c r="Z286" i="11" s="1"/>
  <c r="AM286" i="11" s="1"/>
  <c r="X286" i="11"/>
  <c r="AK286" i="11" s="1"/>
  <c r="CZ284" i="11"/>
  <c r="CX284" i="11"/>
  <c r="CY284" i="11" s="1"/>
  <c r="AV284" i="11"/>
  <c r="AO284" i="11"/>
  <c r="R282" i="11"/>
  <c r="Z282" i="11" s="1"/>
  <c r="AM282" i="11" s="1"/>
  <c r="X282" i="11"/>
  <c r="AK282" i="11" s="1"/>
  <c r="CZ280" i="11"/>
  <c r="CX280" i="11"/>
  <c r="CY280" i="11" s="1"/>
  <c r="AV280" i="11"/>
  <c r="AO280" i="11"/>
  <c r="R278" i="11"/>
  <c r="Z278" i="11" s="1"/>
  <c r="AM278" i="11" s="1"/>
  <c r="X278" i="11"/>
  <c r="AK278" i="11" s="1"/>
  <c r="CZ276" i="11"/>
  <c r="CX276" i="11"/>
  <c r="CY276" i="11" s="1"/>
  <c r="AV276" i="11"/>
  <c r="AO276" i="11"/>
  <c r="X287" i="11"/>
  <c r="AK287" i="11" s="1"/>
  <c r="R287" i="11"/>
  <c r="Z287" i="11" s="1"/>
  <c r="AM287" i="11" s="1"/>
  <c r="AO285" i="11"/>
  <c r="CZ285" i="11"/>
  <c r="CX285" i="11"/>
  <c r="CY285" i="11" s="1"/>
  <c r="AV285" i="11"/>
  <c r="X283" i="11"/>
  <c r="AK283" i="11" s="1"/>
  <c r="R283" i="11"/>
  <c r="Z283" i="11" s="1"/>
  <c r="AM283" i="11" s="1"/>
  <c r="AO281" i="11"/>
  <c r="CZ281" i="11"/>
  <c r="CX281" i="11"/>
  <c r="CY281" i="11" s="1"/>
  <c r="AV281" i="11"/>
  <c r="X279" i="11"/>
  <c r="AK279" i="11" s="1"/>
  <c r="R279" i="11"/>
  <c r="Z279" i="11" s="1"/>
  <c r="AM279" i="11" s="1"/>
  <c r="AO277" i="11"/>
  <c r="CZ277" i="11"/>
  <c r="CX277" i="11"/>
  <c r="CY277" i="11" s="1"/>
  <c r="AV277" i="11"/>
  <c r="R274" i="11"/>
  <c r="Z274" i="11" s="1"/>
  <c r="AM274" i="11" s="1"/>
  <c r="X274" i="11"/>
  <c r="AK274" i="11" s="1"/>
  <c r="CZ272" i="11"/>
  <c r="CX272" i="11"/>
  <c r="CY272" i="11" s="1"/>
  <c r="AV272" i="11"/>
  <c r="AO272" i="11"/>
  <c r="CE169" i="11"/>
  <c r="R270" i="11"/>
  <c r="Z270" i="11" s="1"/>
  <c r="AM270" i="11" s="1"/>
  <c r="X270" i="11"/>
  <c r="AK270" i="11" s="1"/>
  <c r="CZ268" i="11"/>
  <c r="CX268" i="11"/>
  <c r="CY268" i="11" s="1"/>
  <c r="AV268" i="11"/>
  <c r="AO268" i="11"/>
  <c r="CE165" i="11"/>
  <c r="R266" i="11"/>
  <c r="Z266" i="11" s="1"/>
  <c r="AM266" i="11" s="1"/>
  <c r="X266" i="11"/>
  <c r="AK266" i="11" s="1"/>
  <c r="CZ264" i="11"/>
  <c r="CX264" i="11"/>
  <c r="CY264" i="11" s="1"/>
  <c r="AV264" i="11"/>
  <c r="AO264" i="11"/>
  <c r="R262" i="11"/>
  <c r="Z262" i="11" s="1"/>
  <c r="AM262" i="11" s="1"/>
  <c r="X262" i="11"/>
  <c r="AK262" i="11" s="1"/>
  <c r="CZ260" i="11"/>
  <c r="CX260" i="11"/>
  <c r="CY260" i="11" s="1"/>
  <c r="AV260" i="11"/>
  <c r="AO260" i="11"/>
  <c r="R258" i="11"/>
  <c r="Z258" i="11" s="1"/>
  <c r="AM258" i="11" s="1"/>
  <c r="X258" i="11"/>
  <c r="AK258" i="11" s="1"/>
  <c r="CZ256" i="11"/>
  <c r="CX256" i="11"/>
  <c r="CY256" i="11" s="1"/>
  <c r="AV256" i="11"/>
  <c r="AO256" i="11"/>
  <c r="R254" i="11"/>
  <c r="Z254" i="11" s="1"/>
  <c r="AM254" i="11" s="1"/>
  <c r="X254" i="11"/>
  <c r="AK254" i="11" s="1"/>
  <c r="BT252" i="11"/>
  <c r="S252" i="11"/>
  <c r="AA252" i="11" s="1"/>
  <c r="AN252" i="11" s="1"/>
  <c r="CG160" i="11" s="1"/>
  <c r="Q252" i="11"/>
  <c r="Y252" i="11" s="1"/>
  <c r="AL252" i="11" s="1"/>
  <c r="M252" i="11"/>
  <c r="U252" i="11" s="1"/>
  <c r="AH252" i="11" s="1"/>
  <c r="CC160" i="11" s="1"/>
  <c r="P252" i="11"/>
  <c r="W252" i="11"/>
  <c r="AJ252" i="11" s="1"/>
  <c r="N252" i="11"/>
  <c r="V252" i="11" s="1"/>
  <c r="AI252" i="11" s="1"/>
  <c r="CD160" i="11" s="1"/>
  <c r="CB160" i="11"/>
  <c r="R275" i="11"/>
  <c r="Z275" i="11" s="1"/>
  <c r="AM275" i="11" s="1"/>
  <c r="X275" i="11"/>
  <c r="AK275" i="11" s="1"/>
  <c r="X273" i="11"/>
  <c r="AK273" i="11" s="1"/>
  <c r="R273" i="11"/>
  <c r="Z273" i="11" s="1"/>
  <c r="AM273" i="11" s="1"/>
  <c r="AO271" i="11"/>
  <c r="CZ271" i="11"/>
  <c r="CX271" i="11"/>
  <c r="CY271" i="11" s="1"/>
  <c r="AV271" i="11"/>
  <c r="CE168" i="11"/>
  <c r="X269" i="11"/>
  <c r="AK269" i="11" s="1"/>
  <c r="R269" i="11"/>
  <c r="Z269" i="11" s="1"/>
  <c r="AM269" i="11" s="1"/>
  <c r="AO267" i="11"/>
  <c r="CZ267" i="11"/>
  <c r="CX267" i="11"/>
  <c r="CY267" i="11" s="1"/>
  <c r="AV267" i="11"/>
  <c r="CE164" i="11"/>
  <c r="X265" i="11"/>
  <c r="AK265" i="11" s="1"/>
  <c r="R265" i="11"/>
  <c r="Z265" i="11" s="1"/>
  <c r="AM265" i="11" s="1"/>
  <c r="AO263" i="11"/>
  <c r="CZ263" i="11"/>
  <c r="CX263" i="11"/>
  <c r="CY263" i="11" s="1"/>
  <c r="AV263" i="11"/>
  <c r="X261" i="11"/>
  <c r="AK261" i="11" s="1"/>
  <c r="R261" i="11"/>
  <c r="Z261" i="11" s="1"/>
  <c r="AM261" i="11" s="1"/>
  <c r="AO259" i="11"/>
  <c r="CZ259" i="11"/>
  <c r="CX259" i="11"/>
  <c r="CY259" i="11" s="1"/>
  <c r="AV259" i="11"/>
  <c r="X257" i="11"/>
  <c r="AK257" i="11" s="1"/>
  <c r="R257" i="11"/>
  <c r="Z257" i="11" s="1"/>
  <c r="AM257" i="11" s="1"/>
  <c r="AO255" i="11"/>
  <c r="CZ255" i="11"/>
  <c r="CX255" i="11"/>
  <c r="CY255" i="11" s="1"/>
  <c r="AV255" i="11"/>
  <c r="CE176" i="11"/>
  <c r="X223" i="11"/>
  <c r="AK223" i="11" s="1"/>
  <c r="R223" i="11"/>
  <c r="Z223" i="11" s="1"/>
  <c r="AM223" i="11" s="1"/>
  <c r="AO248" i="11"/>
  <c r="CX248" i="11"/>
  <c r="CY248" i="11" s="1"/>
  <c r="AV248" i="11"/>
  <c r="CZ248" i="11"/>
  <c r="CE158" i="11"/>
  <c r="X248" i="11"/>
  <c r="AK248" i="11" s="1"/>
  <c r="R248" i="11"/>
  <c r="Z248" i="11" s="1"/>
  <c r="AM248" i="11" s="1"/>
  <c r="CZ246" i="11"/>
  <c r="CX246" i="11"/>
  <c r="CY246" i="11" s="1"/>
  <c r="AV246" i="11"/>
  <c r="AO246" i="11"/>
  <c r="R244" i="11"/>
  <c r="Z244" i="11" s="1"/>
  <c r="AM244" i="11" s="1"/>
  <c r="X244" i="11"/>
  <c r="AK244" i="11" s="1"/>
  <c r="CZ242" i="11"/>
  <c r="CX242" i="11"/>
  <c r="CY242" i="11" s="1"/>
  <c r="AV242" i="11"/>
  <c r="AO242" i="11"/>
  <c r="R240" i="11"/>
  <c r="Z240" i="11" s="1"/>
  <c r="AM240" i="11" s="1"/>
  <c r="X240" i="11"/>
  <c r="AK240" i="11" s="1"/>
  <c r="CZ238" i="11"/>
  <c r="CX238" i="11"/>
  <c r="CY238" i="11" s="1"/>
  <c r="AV238" i="11"/>
  <c r="AO238" i="11"/>
  <c r="R236" i="11"/>
  <c r="Z236" i="11" s="1"/>
  <c r="AM236" i="11" s="1"/>
  <c r="X236" i="11"/>
  <c r="AK236" i="11" s="1"/>
  <c r="CZ234" i="11"/>
  <c r="CX234" i="11"/>
  <c r="CY234" i="11" s="1"/>
  <c r="AV234" i="11"/>
  <c r="AO234" i="11"/>
  <c r="CE153" i="11"/>
  <c r="R232" i="11"/>
  <c r="Z232" i="11" s="1"/>
  <c r="AM232" i="11" s="1"/>
  <c r="X232" i="11"/>
  <c r="AK232" i="11" s="1"/>
  <c r="CZ230" i="11"/>
  <c r="CX230" i="11"/>
  <c r="CY230" i="11" s="1"/>
  <c r="AV230" i="11"/>
  <c r="AO230" i="11"/>
  <c r="R228" i="11"/>
  <c r="Z228" i="11" s="1"/>
  <c r="AM228" i="11" s="1"/>
  <c r="X228" i="11"/>
  <c r="AK228" i="11" s="1"/>
  <c r="CZ226" i="11"/>
  <c r="CX226" i="11"/>
  <c r="CY226" i="11" s="1"/>
  <c r="AV226" i="11"/>
  <c r="AO226" i="11"/>
  <c r="CE148" i="11"/>
  <c r="AO223" i="11"/>
  <c r="CX223" i="11"/>
  <c r="CY223" i="11" s="1"/>
  <c r="AV223" i="11"/>
  <c r="CZ223" i="11"/>
  <c r="CE156" i="11"/>
  <c r="X253" i="11"/>
  <c r="AK253" i="11" s="1"/>
  <c r="R253" i="11"/>
  <c r="Z253" i="11" s="1"/>
  <c r="AM253" i="11" s="1"/>
  <c r="R251" i="11"/>
  <c r="Z251" i="11" s="1"/>
  <c r="AM251" i="11" s="1"/>
  <c r="X251" i="11"/>
  <c r="AK251" i="11" s="1"/>
  <c r="CZ249" i="11"/>
  <c r="CX249" i="11"/>
  <c r="CY249" i="11" s="1"/>
  <c r="AV249" i="11"/>
  <c r="AO249" i="11"/>
  <c r="CE159" i="11"/>
  <c r="X247" i="11"/>
  <c r="AK247" i="11" s="1"/>
  <c r="R247" i="11"/>
  <c r="Z247" i="11" s="1"/>
  <c r="AM247" i="11" s="1"/>
  <c r="AO245" i="11"/>
  <c r="CZ245" i="11"/>
  <c r="CX245" i="11"/>
  <c r="CY245" i="11" s="1"/>
  <c r="AV245" i="11"/>
  <c r="X243" i="11"/>
  <c r="AK243" i="11" s="1"/>
  <c r="R243" i="11"/>
  <c r="Z243" i="11" s="1"/>
  <c r="AM243" i="11" s="1"/>
  <c r="AO241" i="11"/>
  <c r="CZ241" i="11"/>
  <c r="CX241" i="11"/>
  <c r="CY241" i="11" s="1"/>
  <c r="AV241" i="11"/>
  <c r="X239" i="11"/>
  <c r="AK239" i="11" s="1"/>
  <c r="R239" i="11"/>
  <c r="Z239" i="11" s="1"/>
  <c r="AM239" i="11" s="1"/>
  <c r="AO237" i="11"/>
  <c r="CZ237" i="11"/>
  <c r="CX237" i="11"/>
  <c r="CY237" i="11" s="1"/>
  <c r="AV237" i="11"/>
  <c r="CE126" i="11"/>
  <c r="X235" i="11"/>
  <c r="AK235" i="11" s="1"/>
  <c r="R235" i="11"/>
  <c r="Z235" i="11" s="1"/>
  <c r="AM235" i="11" s="1"/>
  <c r="AO233" i="11"/>
  <c r="CZ233" i="11"/>
  <c r="CX233" i="11"/>
  <c r="CY233" i="11" s="1"/>
  <c r="AV233" i="11"/>
  <c r="CE124" i="11"/>
  <c r="X231" i="11"/>
  <c r="AK231" i="11" s="1"/>
  <c r="R231" i="11"/>
  <c r="Z231" i="11" s="1"/>
  <c r="AM231" i="11" s="1"/>
  <c r="AO229" i="11"/>
  <c r="CZ229" i="11"/>
  <c r="CX229" i="11"/>
  <c r="CY229" i="11" s="1"/>
  <c r="AV229" i="11"/>
  <c r="CE139" i="11"/>
  <c r="X227" i="11"/>
  <c r="AK227" i="11" s="1"/>
  <c r="R227" i="11"/>
  <c r="Z227" i="11" s="1"/>
  <c r="AM227" i="11" s="1"/>
  <c r="AO225" i="11"/>
  <c r="CZ225" i="11"/>
  <c r="CX225" i="11"/>
  <c r="CY225" i="11" s="1"/>
  <c r="AV225" i="11"/>
  <c r="CE137" i="11"/>
  <c r="R224" i="11"/>
  <c r="Z224" i="11" s="1"/>
  <c r="AM224" i="11" s="1"/>
  <c r="X224" i="11"/>
  <c r="AK224" i="11" s="1"/>
  <c r="BT180" i="11"/>
  <c r="S180" i="11"/>
  <c r="AA180" i="11" s="1"/>
  <c r="AN180" i="11" s="1"/>
  <c r="CG150" i="11" s="1"/>
  <c r="Q180" i="11"/>
  <c r="Y180" i="11" s="1"/>
  <c r="AL180" i="11" s="1"/>
  <c r="M180" i="11"/>
  <c r="U180" i="11" s="1"/>
  <c r="AH180" i="11" s="1"/>
  <c r="CC150" i="11" s="1"/>
  <c r="W180" i="11"/>
  <c r="AJ180" i="11" s="1"/>
  <c r="N180" i="11"/>
  <c r="V180" i="11" s="1"/>
  <c r="AI180" i="11" s="1"/>
  <c r="CD150" i="11" s="1"/>
  <c r="CB150" i="11"/>
  <c r="P180" i="11"/>
  <c r="BU54" i="11"/>
  <c r="X174" i="11"/>
  <c r="AK174" i="11" s="1"/>
  <c r="R174" i="11"/>
  <c r="Z174" i="11" s="1"/>
  <c r="AM174" i="11" s="1"/>
  <c r="BT172" i="11"/>
  <c r="S172" i="11"/>
  <c r="AA172" i="11" s="1"/>
  <c r="AN172" i="11" s="1"/>
  <c r="Q172" i="11"/>
  <c r="Y172" i="11" s="1"/>
  <c r="AL172" i="11" s="1"/>
  <c r="M172" i="11"/>
  <c r="U172" i="11" s="1"/>
  <c r="AH172" i="11" s="1"/>
  <c r="W172" i="11"/>
  <c r="AJ172" i="11" s="1"/>
  <c r="N172" i="11"/>
  <c r="V172" i="11" s="1"/>
  <c r="AI172" i="11" s="1"/>
  <c r="P172" i="11"/>
  <c r="X221" i="11"/>
  <c r="AK221" i="11" s="1"/>
  <c r="R221" i="11"/>
  <c r="Z221" i="11" s="1"/>
  <c r="AM221" i="11" s="1"/>
  <c r="AO219" i="11"/>
  <c r="CZ219" i="11"/>
  <c r="CX219" i="11"/>
  <c r="CY219" i="11" s="1"/>
  <c r="AV219" i="11"/>
  <c r="X217" i="11"/>
  <c r="AK217" i="11" s="1"/>
  <c r="R217" i="11"/>
  <c r="Z217" i="11" s="1"/>
  <c r="AM217" i="11" s="1"/>
  <c r="AO215" i="11"/>
  <c r="CZ215" i="11"/>
  <c r="CX215" i="11"/>
  <c r="CY215" i="11" s="1"/>
  <c r="AV215" i="11"/>
  <c r="X213" i="11"/>
  <c r="AK213" i="11" s="1"/>
  <c r="R213" i="11"/>
  <c r="Z213" i="11" s="1"/>
  <c r="AM213" i="11" s="1"/>
  <c r="AO211" i="11"/>
  <c r="CZ211" i="11"/>
  <c r="CX211" i="11"/>
  <c r="CY211" i="11" s="1"/>
  <c r="AV211" i="11"/>
  <c r="CE121" i="11"/>
  <c r="R210" i="11"/>
  <c r="Z210" i="11" s="1"/>
  <c r="AM210" i="11" s="1"/>
  <c r="X210" i="11"/>
  <c r="AK210" i="11" s="1"/>
  <c r="CZ208" i="11"/>
  <c r="CX208" i="11"/>
  <c r="CY208" i="11" s="1"/>
  <c r="AV208" i="11"/>
  <c r="AO208" i="11"/>
  <c r="CE118" i="11"/>
  <c r="R206" i="11"/>
  <c r="Z206" i="11" s="1"/>
  <c r="AM206" i="11" s="1"/>
  <c r="X206" i="11"/>
  <c r="AK206" i="11" s="1"/>
  <c r="CZ204" i="11"/>
  <c r="CX204" i="11"/>
  <c r="CY204" i="11" s="1"/>
  <c r="AV204" i="11"/>
  <c r="AO204" i="11"/>
  <c r="R202" i="11"/>
  <c r="Z202" i="11" s="1"/>
  <c r="AM202" i="11" s="1"/>
  <c r="X202" i="11"/>
  <c r="AK202" i="11" s="1"/>
  <c r="CZ200" i="11"/>
  <c r="CX200" i="11"/>
  <c r="CY200" i="11" s="1"/>
  <c r="AV200" i="11"/>
  <c r="AO200" i="11"/>
  <c r="R198" i="11"/>
  <c r="Z198" i="11" s="1"/>
  <c r="AM198" i="11" s="1"/>
  <c r="X198" i="11"/>
  <c r="AK198" i="11" s="1"/>
  <c r="CZ196" i="11"/>
  <c r="CX196" i="11"/>
  <c r="CY196" i="11" s="1"/>
  <c r="AV196" i="11"/>
  <c r="AO196" i="11"/>
  <c r="R194" i="11"/>
  <c r="Z194" i="11" s="1"/>
  <c r="AM194" i="11" s="1"/>
  <c r="X194" i="11"/>
  <c r="AK194" i="11" s="1"/>
  <c r="CZ192" i="11"/>
  <c r="CX192" i="11"/>
  <c r="CY192" i="11" s="1"/>
  <c r="AV192" i="11"/>
  <c r="AO192" i="11"/>
  <c r="CE112" i="11"/>
  <c r="R190" i="11"/>
  <c r="Z190" i="11" s="1"/>
  <c r="AM190" i="11" s="1"/>
  <c r="X190" i="11"/>
  <c r="AK190" i="11" s="1"/>
  <c r="AO185" i="11"/>
  <c r="CX185" i="11"/>
  <c r="CY185" i="11" s="1"/>
  <c r="AV185" i="11"/>
  <c r="CE133" i="11"/>
  <c r="CZ185" i="11"/>
  <c r="AO181" i="11"/>
  <c r="CX181" i="11"/>
  <c r="CY181" i="11" s="1"/>
  <c r="AV181" i="11"/>
  <c r="CE147" i="11"/>
  <c r="CZ181" i="11"/>
  <c r="AO178" i="11"/>
  <c r="CZ178" i="11"/>
  <c r="AV178" i="11"/>
  <c r="CX178" i="11"/>
  <c r="CY178" i="11" s="1"/>
  <c r="CE109" i="11"/>
  <c r="R222" i="11"/>
  <c r="Z222" i="11" s="1"/>
  <c r="AM222" i="11" s="1"/>
  <c r="X222" i="11"/>
  <c r="AK222" i="11" s="1"/>
  <c r="R220" i="11"/>
  <c r="Z220" i="11" s="1"/>
  <c r="AM220" i="11" s="1"/>
  <c r="X220" i="11"/>
  <c r="AK220" i="11" s="1"/>
  <c r="CZ218" i="11"/>
  <c r="CX218" i="11"/>
  <c r="CY218" i="11" s="1"/>
  <c r="AV218" i="11"/>
  <c r="AO218" i="11"/>
  <c r="R216" i="11"/>
  <c r="Z216" i="11" s="1"/>
  <c r="AM216" i="11" s="1"/>
  <c r="X216" i="11"/>
  <c r="AK216" i="11" s="1"/>
  <c r="CZ214" i="11"/>
  <c r="CX214" i="11"/>
  <c r="CY214" i="11" s="1"/>
  <c r="AV214" i="11"/>
  <c r="AO214" i="11"/>
  <c r="R212" i="11"/>
  <c r="Z212" i="11" s="1"/>
  <c r="AM212" i="11" s="1"/>
  <c r="X212" i="11"/>
  <c r="AK212" i="11" s="1"/>
  <c r="AO209" i="11"/>
  <c r="CZ209" i="11"/>
  <c r="CX209" i="11"/>
  <c r="CY209" i="11" s="1"/>
  <c r="AV209" i="11"/>
  <c r="CE119" i="11"/>
  <c r="X207" i="11"/>
  <c r="AK207" i="11" s="1"/>
  <c r="R207" i="11"/>
  <c r="Z207" i="11" s="1"/>
  <c r="AM207" i="11" s="1"/>
  <c r="AO205" i="11"/>
  <c r="CZ205" i="11"/>
  <c r="CX205" i="11"/>
  <c r="CY205" i="11" s="1"/>
  <c r="AV205" i="11"/>
  <c r="CE155" i="11"/>
  <c r="X203" i="11"/>
  <c r="AK203" i="11" s="1"/>
  <c r="R203" i="11"/>
  <c r="Z203" i="11" s="1"/>
  <c r="AM203" i="11" s="1"/>
  <c r="AO201" i="11"/>
  <c r="CZ201" i="11"/>
  <c r="CX201" i="11"/>
  <c r="CY201" i="11" s="1"/>
  <c r="AV201" i="11"/>
  <c r="X199" i="11"/>
  <c r="AK199" i="11" s="1"/>
  <c r="R199" i="11"/>
  <c r="Z199" i="11" s="1"/>
  <c r="AM199" i="11" s="1"/>
  <c r="AO197" i="11"/>
  <c r="CZ197" i="11"/>
  <c r="CX197" i="11"/>
  <c r="CY197" i="11" s="1"/>
  <c r="AV197" i="11"/>
  <c r="X195" i="11"/>
  <c r="AK195" i="11" s="1"/>
  <c r="R195" i="11"/>
  <c r="Z195" i="11" s="1"/>
  <c r="AM195" i="11" s="1"/>
  <c r="AO193" i="11"/>
  <c r="CZ193" i="11"/>
  <c r="CX193" i="11"/>
  <c r="CY193" i="11" s="1"/>
  <c r="AV193" i="11"/>
  <c r="CE113" i="11"/>
  <c r="X191" i="11"/>
  <c r="AK191" i="11" s="1"/>
  <c r="R191" i="11"/>
  <c r="Z191" i="11" s="1"/>
  <c r="AM191" i="11" s="1"/>
  <c r="AO189" i="11"/>
  <c r="CZ189" i="11"/>
  <c r="CX189" i="11"/>
  <c r="CY189" i="11" s="1"/>
  <c r="AV189" i="11"/>
  <c r="CE152" i="11"/>
  <c r="R188" i="11"/>
  <c r="Z188" i="11" s="1"/>
  <c r="AM188" i="11" s="1"/>
  <c r="X188" i="11"/>
  <c r="AK188" i="11" s="1"/>
  <c r="CZ186" i="11"/>
  <c r="CX186" i="11"/>
  <c r="CY186" i="11" s="1"/>
  <c r="AV186" i="11"/>
  <c r="AO186" i="11"/>
  <c r="CE134" i="11"/>
  <c r="R184" i="11"/>
  <c r="Z184" i="11" s="1"/>
  <c r="AM184" i="11" s="1"/>
  <c r="X184" i="11"/>
  <c r="AK184" i="11" s="1"/>
  <c r="CZ182" i="11"/>
  <c r="CX182" i="11"/>
  <c r="CY182" i="11" s="1"/>
  <c r="AV182" i="11"/>
  <c r="AO182" i="11"/>
  <c r="CE130" i="11"/>
  <c r="R177" i="11"/>
  <c r="Z177" i="11" s="1"/>
  <c r="AM177" i="11" s="1"/>
  <c r="X177" i="11"/>
  <c r="AK177" i="11" s="1"/>
  <c r="CZ173" i="11"/>
  <c r="CX173" i="11"/>
  <c r="CY173" i="11" s="1"/>
  <c r="AV173" i="11"/>
  <c r="AO173" i="11"/>
  <c r="CE104" i="11"/>
  <c r="R179" i="11"/>
  <c r="Z179" i="11" s="1"/>
  <c r="AM179" i="11" s="1"/>
  <c r="X179" i="11"/>
  <c r="AK179" i="11" s="1"/>
  <c r="R171" i="11"/>
  <c r="Z171" i="11" s="1"/>
  <c r="AM171" i="11" s="1"/>
  <c r="X171" i="11"/>
  <c r="AK171" i="11" s="1"/>
  <c r="R170" i="11"/>
  <c r="Z170" i="11" s="1"/>
  <c r="AM170" i="11" s="1"/>
  <c r="X170" i="11"/>
  <c r="AK170" i="11" s="1"/>
  <c r="AO169" i="11"/>
  <c r="CZ169" i="11"/>
  <c r="CX169" i="11"/>
  <c r="CY169" i="11" s="1"/>
  <c r="AV169" i="11"/>
  <c r="CE85" i="11"/>
  <c r="R168" i="11"/>
  <c r="Z168" i="11" s="1"/>
  <c r="AM168" i="11" s="1"/>
  <c r="X168" i="11"/>
  <c r="AK168" i="11" s="1"/>
  <c r="AO167" i="11"/>
  <c r="CZ167" i="11"/>
  <c r="CX167" i="11"/>
  <c r="CY167" i="11" s="1"/>
  <c r="AV167" i="11"/>
  <c r="CE83" i="11"/>
  <c r="R166" i="11"/>
  <c r="Z166" i="11" s="1"/>
  <c r="AM166" i="11" s="1"/>
  <c r="X166" i="11"/>
  <c r="AK166" i="11" s="1"/>
  <c r="AO165" i="11"/>
  <c r="CZ165" i="11"/>
  <c r="CX165" i="11"/>
  <c r="CY165" i="11" s="1"/>
  <c r="AV165" i="11"/>
  <c r="CE81" i="11"/>
  <c r="R164" i="11"/>
  <c r="Z164" i="11" s="1"/>
  <c r="AM164" i="11" s="1"/>
  <c r="X164" i="11"/>
  <c r="AK164" i="11" s="1"/>
  <c r="AO163" i="11"/>
  <c r="CZ163" i="11"/>
  <c r="CX163" i="11"/>
  <c r="CY163" i="11" s="1"/>
  <c r="AV163" i="11"/>
  <c r="R162" i="11"/>
  <c r="Z162" i="11" s="1"/>
  <c r="AM162" i="11" s="1"/>
  <c r="X162" i="11"/>
  <c r="AK162" i="11" s="1"/>
  <c r="AO161" i="11"/>
  <c r="CZ161" i="11"/>
  <c r="CX161" i="11"/>
  <c r="CY161" i="11" s="1"/>
  <c r="AV161" i="11"/>
  <c r="R150" i="11"/>
  <c r="Z150" i="11" s="1"/>
  <c r="AM150" i="11" s="1"/>
  <c r="X150" i="11"/>
  <c r="AK150" i="11" s="1"/>
  <c r="AO149" i="11"/>
  <c r="CZ149" i="11"/>
  <c r="CX149" i="11"/>
  <c r="CY149" i="11" s="1"/>
  <c r="AV149" i="11"/>
  <c r="CZ148" i="11"/>
  <c r="CX148" i="11"/>
  <c r="CY148" i="11" s="1"/>
  <c r="AV148" i="11"/>
  <c r="CE143" i="11"/>
  <c r="AO148" i="11"/>
  <c r="X147" i="11"/>
  <c r="AK147" i="11" s="1"/>
  <c r="R147" i="11"/>
  <c r="Z147" i="11" s="1"/>
  <c r="AM147" i="11" s="1"/>
  <c r="AO145" i="11"/>
  <c r="CZ145" i="11"/>
  <c r="CX145" i="11"/>
  <c r="CY145" i="11" s="1"/>
  <c r="AV145" i="11"/>
  <c r="CE101" i="11"/>
  <c r="X143" i="11"/>
  <c r="AK143" i="11" s="1"/>
  <c r="R143" i="11"/>
  <c r="Z143" i="11" s="1"/>
  <c r="AM143" i="11" s="1"/>
  <c r="AO141" i="11"/>
  <c r="CZ141" i="11"/>
  <c r="CX141" i="11"/>
  <c r="CY141" i="11" s="1"/>
  <c r="AV141" i="11"/>
  <c r="AO127" i="11"/>
  <c r="CX127" i="11"/>
  <c r="CY127" i="11" s="1"/>
  <c r="AV127" i="11"/>
  <c r="CZ127" i="11"/>
  <c r="CE70" i="11"/>
  <c r="Z17" i="11"/>
  <c r="Z15" i="11"/>
  <c r="Z13" i="11"/>
  <c r="Z11" i="11"/>
  <c r="CZ175" i="11"/>
  <c r="CX175" i="11"/>
  <c r="CY175" i="11" s="1"/>
  <c r="AV175" i="11"/>
  <c r="AO175" i="11"/>
  <c r="CE106" i="11"/>
  <c r="R160" i="11"/>
  <c r="Z160" i="11" s="1"/>
  <c r="AM160" i="11" s="1"/>
  <c r="X160" i="11"/>
  <c r="AK160" i="11" s="1"/>
  <c r="AO159" i="11"/>
  <c r="CZ159" i="11"/>
  <c r="CX159" i="11"/>
  <c r="CY159" i="11" s="1"/>
  <c r="AV159" i="11"/>
  <c r="R158" i="11"/>
  <c r="Z158" i="11" s="1"/>
  <c r="AM158" i="11" s="1"/>
  <c r="X158" i="11"/>
  <c r="AK158" i="11" s="1"/>
  <c r="AO157" i="11"/>
  <c r="CZ157" i="11"/>
  <c r="CX157" i="11"/>
  <c r="CY157" i="11" s="1"/>
  <c r="AV157" i="11"/>
  <c r="R156" i="11"/>
  <c r="Z156" i="11" s="1"/>
  <c r="AM156" i="11" s="1"/>
  <c r="X156" i="11"/>
  <c r="AK156" i="11" s="1"/>
  <c r="X155" i="11"/>
  <c r="AK155" i="11" s="1"/>
  <c r="R155" i="11"/>
  <c r="Z155" i="11" s="1"/>
  <c r="AM155" i="11" s="1"/>
  <c r="CZ154" i="11"/>
  <c r="CX154" i="11"/>
  <c r="CY154" i="11" s="1"/>
  <c r="AV154" i="11"/>
  <c r="AO154" i="11"/>
  <c r="CE79" i="11"/>
  <c r="X153" i="11"/>
  <c r="AK153" i="11" s="1"/>
  <c r="R153" i="11"/>
  <c r="Z153" i="11" s="1"/>
  <c r="AM153" i="11" s="1"/>
  <c r="CZ152" i="11"/>
  <c r="CX152" i="11"/>
  <c r="CY152" i="11" s="1"/>
  <c r="AV152" i="11"/>
  <c r="AO152" i="11"/>
  <c r="CE77" i="11"/>
  <c r="X151" i="11"/>
  <c r="AK151" i="11" s="1"/>
  <c r="R151" i="11"/>
  <c r="Z151" i="11" s="1"/>
  <c r="AM151" i="11" s="1"/>
  <c r="CZ146" i="11"/>
  <c r="CX146" i="11"/>
  <c r="CY146" i="11" s="1"/>
  <c r="AV146" i="11"/>
  <c r="AO146" i="11"/>
  <c r="CE102" i="11"/>
  <c r="R144" i="11"/>
  <c r="Z144" i="11" s="1"/>
  <c r="AM144" i="11" s="1"/>
  <c r="X144" i="11"/>
  <c r="AK144" i="11" s="1"/>
  <c r="CZ142" i="11"/>
  <c r="CX142" i="11"/>
  <c r="CY142" i="11" s="1"/>
  <c r="AV142" i="11"/>
  <c r="AO142" i="11"/>
  <c r="R140" i="11"/>
  <c r="Z140" i="11" s="1"/>
  <c r="AM140" i="11" s="1"/>
  <c r="X140" i="11"/>
  <c r="AK140" i="11" s="1"/>
  <c r="AO139" i="11"/>
  <c r="CZ139" i="11"/>
  <c r="CX139" i="11"/>
  <c r="CY139" i="11" s="1"/>
  <c r="AV139" i="11"/>
  <c r="R138" i="11"/>
  <c r="Z138" i="11" s="1"/>
  <c r="AM138" i="11" s="1"/>
  <c r="X138" i="11"/>
  <c r="AK138" i="11" s="1"/>
  <c r="AO137" i="11"/>
  <c r="CZ137" i="11"/>
  <c r="CX137" i="11"/>
  <c r="CY137" i="11" s="1"/>
  <c r="AV137" i="11"/>
  <c r="R136" i="11"/>
  <c r="Z136" i="11" s="1"/>
  <c r="AM136" i="11" s="1"/>
  <c r="X136" i="11"/>
  <c r="AK136" i="11" s="1"/>
  <c r="AO135" i="11"/>
  <c r="CZ135" i="11"/>
  <c r="CX135" i="11"/>
  <c r="CY135" i="11" s="1"/>
  <c r="AV135" i="11"/>
  <c r="R134" i="11"/>
  <c r="Z134" i="11" s="1"/>
  <c r="AM134" i="11" s="1"/>
  <c r="X134" i="11"/>
  <c r="AK134" i="11" s="1"/>
  <c r="AO133" i="11"/>
  <c r="CZ133" i="11"/>
  <c r="CX133" i="11"/>
  <c r="CY133" i="11" s="1"/>
  <c r="AV133" i="11"/>
  <c r="R132" i="11"/>
  <c r="Z132" i="11" s="1"/>
  <c r="AM132" i="11" s="1"/>
  <c r="X132" i="11"/>
  <c r="AK132" i="11" s="1"/>
  <c r="AO131" i="11"/>
  <c r="CZ131" i="11"/>
  <c r="CX131" i="11"/>
  <c r="CY131" i="11" s="1"/>
  <c r="AV131" i="11"/>
  <c r="CE74" i="11"/>
  <c r="R130" i="11"/>
  <c r="Z130" i="11" s="1"/>
  <c r="AM130" i="11" s="1"/>
  <c r="X130" i="11"/>
  <c r="AK130" i="11" s="1"/>
  <c r="CZ128" i="11"/>
  <c r="CX128" i="11"/>
  <c r="CY128" i="11" s="1"/>
  <c r="AV128" i="11"/>
  <c r="AO128" i="11"/>
  <c r="CE71" i="11"/>
  <c r="R126" i="11"/>
  <c r="Z126" i="11" s="1"/>
  <c r="AM126" i="11" s="1"/>
  <c r="X126" i="11"/>
  <c r="AK126" i="11" s="1"/>
  <c r="CZ124" i="11"/>
  <c r="CX124" i="11"/>
  <c r="CY124" i="11" s="1"/>
  <c r="AV124" i="11"/>
  <c r="AO124" i="11"/>
  <c r="X123" i="11"/>
  <c r="AK123" i="11" s="1"/>
  <c r="R123" i="11"/>
  <c r="Z123" i="11" s="1"/>
  <c r="AM123" i="11" s="1"/>
  <c r="R122" i="11"/>
  <c r="Z122" i="11" s="1"/>
  <c r="AM122" i="11" s="1"/>
  <c r="X122" i="11"/>
  <c r="AK122" i="11" s="1"/>
  <c r="X121" i="11"/>
  <c r="AK121" i="11" s="1"/>
  <c r="R121" i="11"/>
  <c r="Z121" i="11" s="1"/>
  <c r="AM121" i="11" s="1"/>
  <c r="R120" i="11"/>
  <c r="Z120" i="11" s="1"/>
  <c r="AM120" i="11" s="1"/>
  <c r="X120" i="11"/>
  <c r="AK120" i="11" s="1"/>
  <c r="X119" i="11"/>
  <c r="AK119" i="11" s="1"/>
  <c r="R119" i="11"/>
  <c r="Z119" i="11" s="1"/>
  <c r="AM119" i="11" s="1"/>
  <c r="CZ118" i="11"/>
  <c r="CX118" i="11"/>
  <c r="CY118" i="11" s="1"/>
  <c r="AV118" i="11"/>
  <c r="AO118" i="11"/>
  <c r="X117" i="11"/>
  <c r="AK117" i="11" s="1"/>
  <c r="R117" i="11"/>
  <c r="Z117" i="11" s="1"/>
  <c r="AM117" i="11" s="1"/>
  <c r="R116" i="11"/>
  <c r="Z116" i="11" s="1"/>
  <c r="AM116" i="11" s="1"/>
  <c r="X116" i="11"/>
  <c r="AK116" i="11" s="1"/>
  <c r="X115" i="11"/>
  <c r="AK115" i="11" s="1"/>
  <c r="R115" i="11"/>
  <c r="Z115" i="11" s="1"/>
  <c r="AM115" i="11" s="1"/>
  <c r="CZ114" i="11"/>
  <c r="CX114" i="11"/>
  <c r="CY114" i="11" s="1"/>
  <c r="AV114" i="11"/>
  <c r="AO114" i="11"/>
  <c r="X113" i="11"/>
  <c r="AK113" i="11" s="1"/>
  <c r="R113" i="11"/>
  <c r="Z113" i="11" s="1"/>
  <c r="AM113" i="11" s="1"/>
  <c r="CZ112" i="11"/>
  <c r="CX112" i="11"/>
  <c r="CY112" i="11" s="1"/>
  <c r="AV112" i="11"/>
  <c r="AO112" i="11"/>
  <c r="X111" i="11"/>
  <c r="AK111" i="11" s="1"/>
  <c r="R111" i="11"/>
  <c r="Z111" i="11" s="1"/>
  <c r="AM111" i="11" s="1"/>
  <c r="CZ110" i="11"/>
  <c r="CX110" i="11"/>
  <c r="CY110" i="11" s="1"/>
  <c r="AV110" i="11"/>
  <c r="CE128" i="11"/>
  <c r="AO110" i="11"/>
  <c r="CE127" i="11"/>
  <c r="AO109" i="11"/>
  <c r="CZ109" i="11"/>
  <c r="CX109" i="11"/>
  <c r="CY109" i="11" s="1"/>
  <c r="AV109" i="11"/>
  <c r="R108" i="11"/>
  <c r="Z108" i="11" s="1"/>
  <c r="AM108" i="11" s="1"/>
  <c r="X108" i="11"/>
  <c r="AK108" i="11" s="1"/>
  <c r="CZ98" i="11"/>
  <c r="CX98" i="11"/>
  <c r="CY98" i="11" s="1"/>
  <c r="AV98" i="11"/>
  <c r="AO98" i="11"/>
  <c r="R96" i="11"/>
  <c r="Z96" i="11" s="1"/>
  <c r="AM96" i="11" s="1"/>
  <c r="X96" i="11"/>
  <c r="AK96" i="11" s="1"/>
  <c r="CZ94" i="11"/>
  <c r="CX94" i="11"/>
  <c r="CY94" i="11" s="1"/>
  <c r="AV94" i="11"/>
  <c r="AO94" i="11"/>
  <c r="R92" i="11"/>
  <c r="Z92" i="11" s="1"/>
  <c r="AM92" i="11" s="1"/>
  <c r="X92" i="11"/>
  <c r="AK92" i="11" s="1"/>
  <c r="CZ90" i="11"/>
  <c r="CX90" i="11"/>
  <c r="CY90" i="11" s="1"/>
  <c r="AV90" i="11"/>
  <c r="AO90" i="11"/>
  <c r="CZ88" i="11"/>
  <c r="CX88" i="11"/>
  <c r="CY88" i="11" s="1"/>
  <c r="AV88" i="11"/>
  <c r="CE56" i="11"/>
  <c r="AO88" i="11"/>
  <c r="CZ86" i="11"/>
  <c r="CX86" i="11"/>
  <c r="CY86" i="11" s="1"/>
  <c r="AV86" i="11"/>
  <c r="CE55" i="11"/>
  <c r="AO86" i="11"/>
  <c r="AO85" i="11"/>
  <c r="CE54" i="11"/>
  <c r="CZ85" i="11"/>
  <c r="CX85" i="11"/>
  <c r="CY85" i="11" s="1"/>
  <c r="AV85" i="11"/>
  <c r="CZ84" i="11"/>
  <c r="CX84" i="11"/>
  <c r="CY84" i="11" s="1"/>
  <c r="AV84" i="11"/>
  <c r="CE53" i="11"/>
  <c r="AO84" i="11"/>
  <c r="AO83" i="11"/>
  <c r="CE52" i="11"/>
  <c r="CZ83" i="11"/>
  <c r="CX83" i="11"/>
  <c r="CY83" i="11" s="1"/>
  <c r="AV83" i="11"/>
  <c r="R82" i="11"/>
  <c r="Z82" i="11" s="1"/>
  <c r="AM82" i="11" s="1"/>
  <c r="X82" i="11"/>
  <c r="AK82" i="11" s="1"/>
  <c r="AO81" i="11"/>
  <c r="CZ81" i="11"/>
  <c r="CX81" i="11"/>
  <c r="CY81" i="11" s="1"/>
  <c r="AV81" i="11"/>
  <c r="R80" i="11"/>
  <c r="Z80" i="11" s="1"/>
  <c r="AM80" i="11" s="1"/>
  <c r="X80" i="11"/>
  <c r="AK80" i="11" s="1"/>
  <c r="AO79" i="11"/>
  <c r="CZ79" i="11"/>
  <c r="CX79" i="11"/>
  <c r="CY79" i="11" s="1"/>
  <c r="AV79" i="11"/>
  <c r="R78" i="11"/>
  <c r="Z78" i="11" s="1"/>
  <c r="AM78" i="11" s="1"/>
  <c r="X78" i="11"/>
  <c r="AK78" i="11" s="1"/>
  <c r="AO77" i="11"/>
  <c r="CZ77" i="11"/>
  <c r="CX77" i="11"/>
  <c r="CY77" i="11" s="1"/>
  <c r="AV77" i="11"/>
  <c r="R76" i="11"/>
  <c r="Z76" i="11" s="1"/>
  <c r="AM76" i="11" s="1"/>
  <c r="X76" i="11"/>
  <c r="AK76" i="11" s="1"/>
  <c r="AO75" i="11"/>
  <c r="CZ75" i="11"/>
  <c r="CX75" i="11"/>
  <c r="CY75" i="11" s="1"/>
  <c r="AV75" i="11"/>
  <c r="R74" i="11"/>
  <c r="Z74" i="11" s="1"/>
  <c r="AM74" i="11" s="1"/>
  <c r="X74" i="11"/>
  <c r="AK74" i="11" s="1"/>
  <c r="AO73" i="11"/>
  <c r="CZ73" i="11"/>
  <c r="CX73" i="11"/>
  <c r="CY73" i="11" s="1"/>
  <c r="AV73" i="11"/>
  <c r="CZ72" i="11"/>
  <c r="CX72" i="11"/>
  <c r="CY72" i="11" s="1"/>
  <c r="AV72" i="11"/>
  <c r="CE51" i="11"/>
  <c r="AO72" i="11"/>
  <c r="X71" i="11"/>
  <c r="AK71" i="11" s="1"/>
  <c r="R71" i="11"/>
  <c r="Z71" i="11" s="1"/>
  <c r="AM71" i="11" s="1"/>
  <c r="R70" i="11"/>
  <c r="Z70" i="11" s="1"/>
  <c r="AM70" i="11" s="1"/>
  <c r="X70" i="11"/>
  <c r="AK70" i="11" s="1"/>
  <c r="R68" i="11"/>
  <c r="Z68" i="11" s="1"/>
  <c r="AM68" i="11" s="1"/>
  <c r="X68" i="11"/>
  <c r="AK68" i="11" s="1"/>
  <c r="CZ66" i="11"/>
  <c r="CX66" i="11"/>
  <c r="CY66" i="11" s="1"/>
  <c r="AV66" i="11"/>
  <c r="AO66" i="11"/>
  <c r="CE64" i="11"/>
  <c r="AV64" i="11"/>
  <c r="CZ64" i="11"/>
  <c r="CX64" i="11"/>
  <c r="CY64" i="11" s="1"/>
  <c r="AO64" i="11"/>
  <c r="AV62" i="11"/>
  <c r="CE86" i="11"/>
  <c r="CZ62" i="11"/>
  <c r="CX62" i="11"/>
  <c r="CY62" i="11" s="1"/>
  <c r="AO62" i="11"/>
  <c r="R61" i="11"/>
  <c r="Z61" i="11" s="1"/>
  <c r="AM61" i="11" s="1"/>
  <c r="X61" i="11"/>
  <c r="AK61" i="11" s="1"/>
  <c r="CE61" i="11"/>
  <c r="AV59" i="11"/>
  <c r="CZ59" i="11"/>
  <c r="CX59" i="11"/>
  <c r="CY59" i="11" s="1"/>
  <c r="AO59" i="11"/>
  <c r="R58" i="11"/>
  <c r="Z58" i="11" s="1"/>
  <c r="AM58" i="11" s="1"/>
  <c r="X58" i="11"/>
  <c r="AK58" i="11" s="1"/>
  <c r="AV56" i="11"/>
  <c r="CZ56" i="11"/>
  <c r="CX56" i="11"/>
  <c r="CY56" i="11" s="1"/>
  <c r="AO56" i="11"/>
  <c r="R53" i="11"/>
  <c r="Z53" i="11" s="1"/>
  <c r="AM53" i="11" s="1"/>
  <c r="X53" i="11"/>
  <c r="AK53" i="11" s="1"/>
  <c r="AV51" i="11"/>
  <c r="CZ51" i="11"/>
  <c r="CX51" i="11"/>
  <c r="CY51" i="11" s="1"/>
  <c r="AO51" i="11"/>
  <c r="R50" i="11"/>
  <c r="Z50" i="11" s="1"/>
  <c r="AM50" i="11" s="1"/>
  <c r="X50" i="11"/>
  <c r="AK50" i="11" s="1"/>
  <c r="AV49" i="11"/>
  <c r="CZ49" i="11"/>
  <c r="CX49" i="11"/>
  <c r="CY49" i="11" s="1"/>
  <c r="AO49" i="11"/>
  <c r="R48" i="11"/>
  <c r="Z48" i="11" s="1"/>
  <c r="AM48" i="11" s="1"/>
  <c r="X48" i="11"/>
  <c r="AK48" i="11" s="1"/>
  <c r="R47" i="11"/>
  <c r="Z47" i="11" s="1"/>
  <c r="AM47" i="11" s="1"/>
  <c r="X47" i="11"/>
  <c r="AK47" i="11" s="1"/>
  <c r="R46" i="11"/>
  <c r="Z46" i="11" s="1"/>
  <c r="AM46" i="11" s="1"/>
  <c r="X46" i="11"/>
  <c r="AK46" i="11" s="1"/>
  <c r="R45" i="11"/>
  <c r="Z45" i="11" s="1"/>
  <c r="AM45" i="11" s="1"/>
  <c r="X45" i="11"/>
  <c r="AK45" i="11" s="1"/>
  <c r="R44" i="11"/>
  <c r="Z44" i="11" s="1"/>
  <c r="AM44" i="11" s="1"/>
  <c r="X44" i="11"/>
  <c r="AK44" i="11" s="1"/>
  <c r="R43" i="11"/>
  <c r="Z43" i="11" s="1"/>
  <c r="AM43" i="11" s="1"/>
  <c r="X43" i="11"/>
  <c r="AK43" i="11" s="1"/>
  <c r="R42" i="11"/>
  <c r="Z42" i="11" s="1"/>
  <c r="AM42" i="11" s="1"/>
  <c r="X42" i="11"/>
  <c r="AK42" i="11" s="1"/>
  <c r="R41" i="11"/>
  <c r="Z41" i="11" s="1"/>
  <c r="AM41" i="11" s="1"/>
  <c r="X41" i="11"/>
  <c r="AK41" i="11" s="1"/>
  <c r="X107" i="11"/>
  <c r="AK107" i="11" s="1"/>
  <c r="R107" i="11"/>
  <c r="Z107" i="11" s="1"/>
  <c r="AM107" i="11" s="1"/>
  <c r="R106" i="11"/>
  <c r="Z106" i="11" s="1"/>
  <c r="AM106" i="11" s="1"/>
  <c r="X106" i="11"/>
  <c r="AK106" i="11" s="1"/>
  <c r="X105" i="11"/>
  <c r="AK105" i="11" s="1"/>
  <c r="R105" i="11"/>
  <c r="Z105" i="11" s="1"/>
  <c r="AM105" i="11" s="1"/>
  <c r="R104" i="11"/>
  <c r="Z104" i="11" s="1"/>
  <c r="AM104" i="11" s="1"/>
  <c r="X104" i="11"/>
  <c r="AK104" i="11" s="1"/>
  <c r="X103" i="11"/>
  <c r="AK103" i="11" s="1"/>
  <c r="R103" i="11"/>
  <c r="Z103" i="11" s="1"/>
  <c r="AM103" i="11" s="1"/>
  <c r="R102" i="11"/>
  <c r="Z102" i="11" s="1"/>
  <c r="AM102" i="11" s="1"/>
  <c r="X102" i="11"/>
  <c r="AK102" i="11" s="1"/>
  <c r="X101" i="11"/>
  <c r="AK101" i="11" s="1"/>
  <c r="R101" i="11"/>
  <c r="Z101" i="11" s="1"/>
  <c r="AM101" i="11" s="1"/>
  <c r="CZ100" i="11"/>
  <c r="CX100" i="11"/>
  <c r="CY100" i="11" s="1"/>
  <c r="AV100" i="11"/>
  <c r="AO100" i="11"/>
  <c r="X99" i="11"/>
  <c r="AK99" i="11" s="1"/>
  <c r="R99" i="11"/>
  <c r="Z99" i="11" s="1"/>
  <c r="AM99" i="11" s="1"/>
  <c r="AO97" i="11"/>
  <c r="CZ97" i="11"/>
  <c r="CX97" i="11"/>
  <c r="CY97" i="11" s="1"/>
  <c r="AV97" i="11"/>
  <c r="X95" i="11"/>
  <c r="AK95" i="11" s="1"/>
  <c r="R95" i="11"/>
  <c r="Z95" i="11" s="1"/>
  <c r="AM95" i="11" s="1"/>
  <c r="AO93" i="11"/>
  <c r="CZ93" i="11"/>
  <c r="CX93" i="11"/>
  <c r="CY93" i="11" s="1"/>
  <c r="AV93" i="11"/>
  <c r="X91" i="11"/>
  <c r="AK91" i="11" s="1"/>
  <c r="R91" i="11"/>
  <c r="Z91" i="11" s="1"/>
  <c r="AM91" i="11" s="1"/>
  <c r="X89" i="11"/>
  <c r="AK89" i="11" s="1"/>
  <c r="R89" i="11"/>
  <c r="Z89" i="11" s="1"/>
  <c r="AM89" i="11" s="1"/>
  <c r="AO87" i="11"/>
  <c r="CE88" i="11"/>
  <c r="CZ87" i="11"/>
  <c r="CX87" i="11"/>
  <c r="CY87" i="11" s="1"/>
  <c r="AV87" i="11"/>
  <c r="X69" i="11"/>
  <c r="AK69" i="11" s="1"/>
  <c r="R69" i="11"/>
  <c r="Z69" i="11" s="1"/>
  <c r="AM69" i="11" s="1"/>
  <c r="X67" i="11"/>
  <c r="AK67" i="11" s="1"/>
  <c r="R67" i="11"/>
  <c r="Z67" i="11" s="1"/>
  <c r="AM67" i="11" s="1"/>
  <c r="CE91" i="11"/>
  <c r="AV65" i="11"/>
  <c r="CZ65" i="11"/>
  <c r="CX65" i="11"/>
  <c r="CY65" i="11" s="1"/>
  <c r="AO65" i="11"/>
  <c r="CE87" i="11"/>
  <c r="AV63" i="11"/>
  <c r="CZ63" i="11"/>
  <c r="CX63" i="11"/>
  <c r="CY63" i="11" s="1"/>
  <c r="AO63" i="11"/>
  <c r="CE62" i="11"/>
  <c r="AV60" i="11"/>
  <c r="CZ60" i="11"/>
  <c r="CX60" i="11"/>
  <c r="CY60" i="11" s="1"/>
  <c r="AO60" i="11"/>
  <c r="R57" i="11"/>
  <c r="Z57" i="11" s="1"/>
  <c r="AM57" i="11" s="1"/>
  <c r="X57" i="11"/>
  <c r="AK57" i="11" s="1"/>
  <c r="AV55" i="11"/>
  <c r="CZ55" i="11"/>
  <c r="CX55" i="11"/>
  <c r="CY55" i="11" s="1"/>
  <c r="AO55" i="11"/>
  <c r="R54" i="11"/>
  <c r="Z54" i="11" s="1"/>
  <c r="AM54" i="11" s="1"/>
  <c r="X54" i="11"/>
  <c r="AK54" i="11" s="1"/>
  <c r="AV52" i="11"/>
  <c r="CZ52" i="11"/>
  <c r="CX52" i="11"/>
  <c r="CY52" i="11" s="1"/>
  <c r="AO52" i="11"/>
  <c r="V40" i="11"/>
  <c r="N39" i="11"/>
  <c r="N38" i="11" s="1"/>
  <c r="AJ40" i="11"/>
  <c r="U40" i="11"/>
  <c r="M39" i="11"/>
  <c r="M38" i="11" s="1"/>
  <c r="AA40" i="11"/>
  <c r="S39" i="11"/>
  <c r="S38" i="11" s="1"/>
  <c r="CZ297" i="11"/>
  <c r="CX297" i="11"/>
  <c r="CY297" i="11" s="1"/>
  <c r="AV297" i="11"/>
  <c r="AO297" i="11"/>
  <c r="CE178" i="11"/>
  <c r="R295" i="11"/>
  <c r="Z295" i="11" s="1"/>
  <c r="AM295" i="11" s="1"/>
  <c r="X295" i="11"/>
  <c r="AK295" i="11" s="1"/>
  <c r="CZ293" i="11"/>
  <c r="CX293" i="11"/>
  <c r="CY293" i="11" s="1"/>
  <c r="AV293" i="11"/>
  <c r="AO293" i="11"/>
  <c r="CE172" i="11"/>
  <c r="R291" i="11"/>
  <c r="Z291" i="11" s="1"/>
  <c r="AM291" i="11" s="1"/>
  <c r="X291" i="11"/>
  <c r="AK291" i="11" s="1"/>
  <c r="CZ289" i="11"/>
  <c r="CX289" i="11"/>
  <c r="CY289" i="11" s="1"/>
  <c r="AV289" i="11"/>
  <c r="AO289" i="11"/>
  <c r="R288" i="11"/>
  <c r="Z288" i="11" s="1"/>
  <c r="AM288" i="11" s="1"/>
  <c r="X288" i="11"/>
  <c r="AK288" i="11" s="1"/>
  <c r="CZ286" i="11"/>
  <c r="CX286" i="11"/>
  <c r="CY286" i="11" s="1"/>
  <c r="AV286" i="11"/>
  <c r="AO286" i="11"/>
  <c r="R284" i="11"/>
  <c r="Z284" i="11" s="1"/>
  <c r="AM284" i="11" s="1"/>
  <c r="X284" i="11"/>
  <c r="AK284" i="11" s="1"/>
  <c r="CZ282" i="11"/>
  <c r="CX282" i="11"/>
  <c r="CY282" i="11" s="1"/>
  <c r="AV282" i="11"/>
  <c r="AO282" i="11"/>
  <c r="R280" i="11"/>
  <c r="Z280" i="11" s="1"/>
  <c r="AM280" i="11" s="1"/>
  <c r="X280" i="11"/>
  <c r="AK280" i="11" s="1"/>
  <c r="CZ278" i="11"/>
  <c r="CX278" i="11"/>
  <c r="CY278" i="11" s="1"/>
  <c r="AV278" i="11"/>
  <c r="AO278" i="11"/>
  <c r="R276" i="11"/>
  <c r="Z276" i="11" s="1"/>
  <c r="AM276" i="11" s="1"/>
  <c r="X276" i="11"/>
  <c r="AK276" i="11" s="1"/>
  <c r="AO287" i="11"/>
  <c r="CZ287" i="11"/>
  <c r="CX287" i="11"/>
  <c r="CY287" i="11" s="1"/>
  <c r="AV287" i="11"/>
  <c r="X285" i="11"/>
  <c r="AK285" i="11" s="1"/>
  <c r="R285" i="11"/>
  <c r="Z285" i="11" s="1"/>
  <c r="AM285" i="11" s="1"/>
  <c r="AO283" i="11"/>
  <c r="CZ283" i="11"/>
  <c r="CX283" i="11"/>
  <c r="CY283" i="11" s="1"/>
  <c r="AV283" i="11"/>
  <c r="X281" i="11"/>
  <c r="AK281" i="11" s="1"/>
  <c r="R281" i="11"/>
  <c r="Z281" i="11" s="1"/>
  <c r="AM281" i="11" s="1"/>
  <c r="AO279" i="11"/>
  <c r="CZ279" i="11"/>
  <c r="CX279" i="11"/>
  <c r="CY279" i="11" s="1"/>
  <c r="AV279" i="11"/>
  <c r="X277" i="11"/>
  <c r="AK277" i="11" s="1"/>
  <c r="R277" i="11"/>
  <c r="Z277" i="11" s="1"/>
  <c r="AM277" i="11" s="1"/>
  <c r="CZ274" i="11"/>
  <c r="CX274" i="11"/>
  <c r="CY274" i="11" s="1"/>
  <c r="AV274" i="11"/>
  <c r="AO274" i="11"/>
  <c r="R272" i="11"/>
  <c r="Z272" i="11" s="1"/>
  <c r="AM272" i="11" s="1"/>
  <c r="X272" i="11"/>
  <c r="AK272" i="11" s="1"/>
  <c r="CZ270" i="11"/>
  <c r="CX270" i="11"/>
  <c r="CY270" i="11" s="1"/>
  <c r="AV270" i="11"/>
  <c r="AO270" i="11"/>
  <c r="CE167" i="11"/>
  <c r="R268" i="11"/>
  <c r="Z268" i="11" s="1"/>
  <c r="AM268" i="11" s="1"/>
  <c r="X268" i="11"/>
  <c r="AK268" i="11" s="1"/>
  <c r="CZ266" i="11"/>
  <c r="CX266" i="11"/>
  <c r="CY266" i="11" s="1"/>
  <c r="AV266" i="11"/>
  <c r="AO266" i="11"/>
  <c r="CE163" i="11"/>
  <c r="R264" i="11"/>
  <c r="Z264" i="11" s="1"/>
  <c r="AM264" i="11" s="1"/>
  <c r="X264" i="11"/>
  <c r="AK264" i="11" s="1"/>
  <c r="CZ262" i="11"/>
  <c r="CX262" i="11"/>
  <c r="CY262" i="11" s="1"/>
  <c r="AV262" i="11"/>
  <c r="AO262" i="11"/>
  <c r="R260" i="11"/>
  <c r="Z260" i="11" s="1"/>
  <c r="AM260" i="11" s="1"/>
  <c r="X260" i="11"/>
  <c r="AK260" i="11" s="1"/>
  <c r="CZ258" i="11"/>
  <c r="CX258" i="11"/>
  <c r="CY258" i="11" s="1"/>
  <c r="AV258" i="11"/>
  <c r="AO258" i="11"/>
  <c r="R256" i="11"/>
  <c r="Z256" i="11" s="1"/>
  <c r="AM256" i="11" s="1"/>
  <c r="X256" i="11"/>
  <c r="AK256" i="11" s="1"/>
  <c r="CZ254" i="11"/>
  <c r="CX254" i="11"/>
  <c r="CY254" i="11" s="1"/>
  <c r="AV254" i="11"/>
  <c r="AO254" i="11"/>
  <c r="CE162" i="11"/>
  <c r="BT250" i="11"/>
  <c r="S250" i="11"/>
  <c r="AA250" i="11" s="1"/>
  <c r="AN250" i="11" s="1"/>
  <c r="CG170" i="11" s="1"/>
  <c r="Q250" i="11"/>
  <c r="Y250" i="11" s="1"/>
  <c r="AL250" i="11" s="1"/>
  <c r="M250" i="11"/>
  <c r="U250" i="11" s="1"/>
  <c r="AH250" i="11" s="1"/>
  <c r="CC170" i="11" s="1"/>
  <c r="P250" i="11"/>
  <c r="W250" i="11"/>
  <c r="AJ250" i="11" s="1"/>
  <c r="N250" i="11"/>
  <c r="V250" i="11" s="1"/>
  <c r="AI250" i="11" s="1"/>
  <c r="CD170" i="11" s="1"/>
  <c r="CB170" i="11"/>
  <c r="BU61" i="11"/>
  <c r="AO275" i="11"/>
  <c r="CZ275" i="11"/>
  <c r="CX275" i="11"/>
  <c r="CY275" i="11" s="1"/>
  <c r="AV275" i="11"/>
  <c r="AO273" i="11"/>
  <c r="CZ273" i="11"/>
  <c r="CX273" i="11"/>
  <c r="CY273" i="11" s="1"/>
  <c r="AV273" i="11"/>
  <c r="X271" i="11"/>
  <c r="AK271" i="11" s="1"/>
  <c r="R271" i="11"/>
  <c r="Z271" i="11" s="1"/>
  <c r="AM271" i="11" s="1"/>
  <c r="AO269" i="11"/>
  <c r="CZ269" i="11"/>
  <c r="CX269" i="11"/>
  <c r="CY269" i="11" s="1"/>
  <c r="AV269" i="11"/>
  <c r="CE166" i="11"/>
  <c r="X267" i="11"/>
  <c r="AK267" i="11" s="1"/>
  <c r="R267" i="11"/>
  <c r="Z267" i="11" s="1"/>
  <c r="AM267" i="11" s="1"/>
  <c r="AO265" i="11"/>
  <c r="CZ265" i="11"/>
  <c r="CX265" i="11"/>
  <c r="CY265" i="11" s="1"/>
  <c r="AV265" i="11"/>
  <c r="X263" i="11"/>
  <c r="AK263" i="11" s="1"/>
  <c r="R263" i="11"/>
  <c r="Z263" i="11" s="1"/>
  <c r="AM263" i="11" s="1"/>
  <c r="AO261" i="11"/>
  <c r="CZ261" i="11"/>
  <c r="CX261" i="11"/>
  <c r="CY261" i="11" s="1"/>
  <c r="AV261" i="11"/>
  <c r="X259" i="11"/>
  <c r="AK259" i="11" s="1"/>
  <c r="R259" i="11"/>
  <c r="Z259" i="11" s="1"/>
  <c r="AM259" i="11" s="1"/>
  <c r="AO257" i="11"/>
  <c r="CZ257" i="11"/>
  <c r="CX257" i="11"/>
  <c r="CY257" i="11" s="1"/>
  <c r="AV257" i="11"/>
  <c r="X255" i="11"/>
  <c r="AK255" i="11" s="1"/>
  <c r="R255" i="11"/>
  <c r="Z255" i="11" s="1"/>
  <c r="AM255" i="11" s="1"/>
  <c r="R246" i="11"/>
  <c r="Z246" i="11" s="1"/>
  <c r="AM246" i="11" s="1"/>
  <c r="X246" i="11"/>
  <c r="AK246" i="11" s="1"/>
  <c r="CZ244" i="11"/>
  <c r="CX244" i="11"/>
  <c r="CY244" i="11" s="1"/>
  <c r="AV244" i="11"/>
  <c r="AO244" i="11"/>
  <c r="R242" i="11"/>
  <c r="Z242" i="11" s="1"/>
  <c r="AM242" i="11" s="1"/>
  <c r="X242" i="11"/>
  <c r="AK242" i="11" s="1"/>
  <c r="CZ240" i="11"/>
  <c r="CX240" i="11"/>
  <c r="CY240" i="11" s="1"/>
  <c r="AV240" i="11"/>
  <c r="AO240" i="11"/>
  <c r="R238" i="11"/>
  <c r="Z238" i="11" s="1"/>
  <c r="AM238" i="11" s="1"/>
  <c r="X238" i="11"/>
  <c r="AK238" i="11" s="1"/>
  <c r="CZ236" i="11"/>
  <c r="CX236" i="11"/>
  <c r="CY236" i="11" s="1"/>
  <c r="AV236" i="11"/>
  <c r="AO236" i="11"/>
  <c r="CE125" i="11"/>
  <c r="R234" i="11"/>
  <c r="Z234" i="11" s="1"/>
  <c r="AM234" i="11" s="1"/>
  <c r="X234" i="11"/>
  <c r="AK234" i="11" s="1"/>
  <c r="CZ232" i="11"/>
  <c r="CX232" i="11"/>
  <c r="CY232" i="11" s="1"/>
  <c r="AV232" i="11"/>
  <c r="AO232" i="11"/>
  <c r="CE123" i="11"/>
  <c r="R230" i="11"/>
  <c r="Z230" i="11" s="1"/>
  <c r="AM230" i="11" s="1"/>
  <c r="X230" i="11"/>
  <c r="AK230" i="11" s="1"/>
  <c r="CZ228" i="11"/>
  <c r="CX228" i="11"/>
  <c r="CY228" i="11" s="1"/>
  <c r="AV228" i="11"/>
  <c r="AO228" i="11"/>
  <c r="CE138" i="11"/>
  <c r="R226" i="11"/>
  <c r="Z226" i="11" s="1"/>
  <c r="AM226" i="11" s="1"/>
  <c r="X226" i="11"/>
  <c r="AK226" i="11" s="1"/>
  <c r="AO253" i="11"/>
  <c r="CZ253" i="11"/>
  <c r="CX253" i="11"/>
  <c r="CY253" i="11" s="1"/>
  <c r="AV253" i="11"/>
  <c r="CE161" i="11"/>
  <c r="CZ251" i="11"/>
  <c r="CX251" i="11"/>
  <c r="CY251" i="11" s="1"/>
  <c r="AV251" i="11"/>
  <c r="AO251" i="11"/>
  <c r="CE171" i="11"/>
  <c r="R249" i="11"/>
  <c r="Z249" i="11" s="1"/>
  <c r="AM249" i="11" s="1"/>
  <c r="X249" i="11"/>
  <c r="AK249" i="11" s="1"/>
  <c r="AO247" i="11"/>
  <c r="CZ247" i="11"/>
  <c r="CX247" i="11"/>
  <c r="CY247" i="11" s="1"/>
  <c r="AV247" i="11"/>
  <c r="CE157" i="11"/>
  <c r="X245" i="11"/>
  <c r="AK245" i="11" s="1"/>
  <c r="R245" i="11"/>
  <c r="Z245" i="11" s="1"/>
  <c r="AM245" i="11" s="1"/>
  <c r="AO243" i="11"/>
  <c r="CZ243" i="11"/>
  <c r="CX243" i="11"/>
  <c r="CY243" i="11" s="1"/>
  <c r="AV243" i="11"/>
  <c r="X241" i="11"/>
  <c r="AK241" i="11" s="1"/>
  <c r="R241" i="11"/>
  <c r="Z241" i="11" s="1"/>
  <c r="AM241" i="11" s="1"/>
  <c r="AO239" i="11"/>
  <c r="CZ239" i="11"/>
  <c r="CX239" i="11"/>
  <c r="CY239" i="11" s="1"/>
  <c r="AV239" i="11"/>
  <c r="X237" i="11"/>
  <c r="AK237" i="11" s="1"/>
  <c r="R237" i="11"/>
  <c r="Z237" i="11" s="1"/>
  <c r="AM237" i="11" s="1"/>
  <c r="AO235" i="11"/>
  <c r="CZ235" i="11"/>
  <c r="CX235" i="11"/>
  <c r="CY235" i="11" s="1"/>
  <c r="AV235" i="11"/>
  <c r="CE154" i="11"/>
  <c r="X233" i="11"/>
  <c r="AK233" i="11" s="1"/>
  <c r="R233" i="11"/>
  <c r="Z233" i="11" s="1"/>
  <c r="AM233" i="11" s="1"/>
  <c r="AO231" i="11"/>
  <c r="CZ231" i="11"/>
  <c r="CX231" i="11"/>
  <c r="CY231" i="11" s="1"/>
  <c r="AV231" i="11"/>
  <c r="X229" i="11"/>
  <c r="AK229" i="11" s="1"/>
  <c r="R229" i="11"/>
  <c r="Z229" i="11" s="1"/>
  <c r="AM229" i="11" s="1"/>
  <c r="AO227" i="11"/>
  <c r="CZ227" i="11"/>
  <c r="CX227" i="11"/>
  <c r="CY227" i="11" s="1"/>
  <c r="AV227" i="11"/>
  <c r="CE149" i="11"/>
  <c r="X225" i="11"/>
  <c r="AK225" i="11" s="1"/>
  <c r="R225" i="11"/>
  <c r="Z225" i="11" s="1"/>
  <c r="AM225" i="11" s="1"/>
  <c r="CZ224" i="11"/>
  <c r="CX224" i="11"/>
  <c r="CY224" i="11" s="1"/>
  <c r="AV224" i="11"/>
  <c r="AO224" i="11"/>
  <c r="CE136" i="11"/>
  <c r="X187" i="11"/>
  <c r="AK187" i="11" s="1"/>
  <c r="R187" i="11"/>
  <c r="Z187" i="11" s="1"/>
  <c r="AM187" i="11" s="1"/>
  <c r="X185" i="11"/>
  <c r="AK185" i="11" s="1"/>
  <c r="R185" i="11"/>
  <c r="Z185" i="11" s="1"/>
  <c r="AM185" i="11" s="1"/>
  <c r="X183" i="11"/>
  <c r="AK183" i="11" s="1"/>
  <c r="R183" i="11"/>
  <c r="Z183" i="11" s="1"/>
  <c r="AM183" i="11" s="1"/>
  <c r="X181" i="11"/>
  <c r="AK181" i="11" s="1"/>
  <c r="R181" i="11"/>
  <c r="Z181" i="11" s="1"/>
  <c r="AM181" i="11" s="1"/>
  <c r="X178" i="11"/>
  <c r="AK178" i="11" s="1"/>
  <c r="R178" i="11"/>
  <c r="Z178" i="11" s="1"/>
  <c r="AM178" i="11" s="1"/>
  <c r="BT176" i="11"/>
  <c r="S176" i="11"/>
  <c r="AA176" i="11" s="1"/>
  <c r="AN176" i="11" s="1"/>
  <c r="CG107" i="11" s="1"/>
  <c r="Q176" i="11"/>
  <c r="Y176" i="11" s="1"/>
  <c r="AL176" i="11" s="1"/>
  <c r="M176" i="11"/>
  <c r="U176" i="11" s="1"/>
  <c r="AH176" i="11" s="1"/>
  <c r="CC107" i="11" s="1"/>
  <c r="W176" i="11"/>
  <c r="AJ176" i="11" s="1"/>
  <c r="N176" i="11"/>
  <c r="V176" i="11" s="1"/>
  <c r="AI176" i="11" s="1"/>
  <c r="CD107" i="11" s="1"/>
  <c r="P176" i="11"/>
  <c r="CB107" i="11"/>
  <c r="AO221" i="11"/>
  <c r="CZ221" i="11"/>
  <c r="CX221" i="11"/>
  <c r="CY221" i="11" s="1"/>
  <c r="AV221" i="11"/>
  <c r="X219" i="11"/>
  <c r="AK219" i="11" s="1"/>
  <c r="R219" i="11"/>
  <c r="Z219" i="11" s="1"/>
  <c r="AM219" i="11" s="1"/>
  <c r="AO217" i="11"/>
  <c r="CZ217" i="11"/>
  <c r="CX217" i="11"/>
  <c r="CY217" i="11" s="1"/>
  <c r="AV217" i="11"/>
  <c r="X215" i="11"/>
  <c r="AK215" i="11" s="1"/>
  <c r="R215" i="11"/>
  <c r="Z215" i="11" s="1"/>
  <c r="AM215" i="11" s="1"/>
  <c r="AO213" i="11"/>
  <c r="CZ213" i="11"/>
  <c r="CX213" i="11"/>
  <c r="CY213" i="11" s="1"/>
  <c r="AV213" i="11"/>
  <c r="X211" i="11"/>
  <c r="AK211" i="11" s="1"/>
  <c r="R211" i="11"/>
  <c r="Z211" i="11" s="1"/>
  <c r="AM211" i="11" s="1"/>
  <c r="CZ210" i="11"/>
  <c r="CX210" i="11"/>
  <c r="CY210" i="11" s="1"/>
  <c r="AV210" i="11"/>
  <c r="AO210" i="11"/>
  <c r="CE120" i="11"/>
  <c r="R208" i="11"/>
  <c r="Z208" i="11" s="1"/>
  <c r="AM208" i="11" s="1"/>
  <c r="X208" i="11"/>
  <c r="AK208" i="11" s="1"/>
  <c r="CZ206" i="11"/>
  <c r="CX206" i="11"/>
  <c r="CY206" i="11" s="1"/>
  <c r="AV206" i="11"/>
  <c r="AO206" i="11"/>
  <c r="CE116" i="11"/>
  <c r="R204" i="11"/>
  <c r="Z204" i="11" s="1"/>
  <c r="AM204" i="11" s="1"/>
  <c r="X204" i="11"/>
  <c r="AK204" i="11" s="1"/>
  <c r="CZ202" i="11"/>
  <c r="CX202" i="11"/>
  <c r="CY202" i="11" s="1"/>
  <c r="AV202" i="11"/>
  <c r="AO202" i="11"/>
  <c r="R200" i="11"/>
  <c r="Z200" i="11" s="1"/>
  <c r="AM200" i="11" s="1"/>
  <c r="X200" i="11"/>
  <c r="AK200" i="11" s="1"/>
  <c r="CZ198" i="11"/>
  <c r="CX198" i="11"/>
  <c r="CY198" i="11" s="1"/>
  <c r="AV198" i="11"/>
  <c r="AO198" i="11"/>
  <c r="R196" i="11"/>
  <c r="Z196" i="11" s="1"/>
  <c r="AM196" i="11" s="1"/>
  <c r="X196" i="11"/>
  <c r="AK196" i="11" s="1"/>
  <c r="CZ194" i="11"/>
  <c r="CX194" i="11"/>
  <c r="CY194" i="11" s="1"/>
  <c r="AV194" i="11"/>
  <c r="AO194" i="11"/>
  <c r="CE114" i="11"/>
  <c r="R192" i="11"/>
  <c r="Z192" i="11" s="1"/>
  <c r="AM192" i="11" s="1"/>
  <c r="X192" i="11"/>
  <c r="AK192" i="11" s="1"/>
  <c r="CZ190" i="11"/>
  <c r="CX190" i="11"/>
  <c r="CY190" i="11" s="1"/>
  <c r="AV190" i="11"/>
  <c r="AO190" i="11"/>
  <c r="CE110" i="11"/>
  <c r="AO187" i="11"/>
  <c r="CX187" i="11"/>
  <c r="CY187" i="11" s="1"/>
  <c r="AV187" i="11"/>
  <c r="CE135" i="11"/>
  <c r="CZ187" i="11"/>
  <c r="AO183" i="11"/>
  <c r="CX183" i="11"/>
  <c r="CY183" i="11" s="1"/>
  <c r="AV183" i="11"/>
  <c r="CE131" i="11"/>
  <c r="CZ183" i="11"/>
  <c r="AO174" i="11"/>
  <c r="CZ174" i="11"/>
  <c r="AV174" i="11"/>
  <c r="CX174" i="11"/>
  <c r="CY174" i="11" s="1"/>
  <c r="CE105" i="11"/>
  <c r="CZ222" i="11"/>
  <c r="CX222" i="11"/>
  <c r="CY222" i="11" s="1"/>
  <c r="AV222" i="11"/>
  <c r="AO222" i="11"/>
  <c r="CZ220" i="11"/>
  <c r="CX220" i="11"/>
  <c r="CY220" i="11" s="1"/>
  <c r="AV220" i="11"/>
  <c r="AO220" i="11"/>
  <c r="R218" i="11"/>
  <c r="Z218" i="11" s="1"/>
  <c r="AM218" i="11" s="1"/>
  <c r="X218" i="11"/>
  <c r="AK218" i="11" s="1"/>
  <c r="CZ216" i="11"/>
  <c r="CX216" i="11"/>
  <c r="CY216" i="11" s="1"/>
  <c r="AV216" i="11"/>
  <c r="AO216" i="11"/>
  <c r="R214" i="11"/>
  <c r="Z214" i="11" s="1"/>
  <c r="AM214" i="11" s="1"/>
  <c r="X214" i="11"/>
  <c r="AK214" i="11" s="1"/>
  <c r="CZ212" i="11"/>
  <c r="CX212" i="11"/>
  <c r="CY212" i="11" s="1"/>
  <c r="AV212" i="11"/>
  <c r="AO212" i="11"/>
  <c r="CE122" i="11"/>
  <c r="X209" i="11"/>
  <c r="AK209" i="11" s="1"/>
  <c r="R209" i="11"/>
  <c r="Z209" i="11" s="1"/>
  <c r="AM209" i="11" s="1"/>
  <c r="AO207" i="11"/>
  <c r="CZ207" i="11"/>
  <c r="CX207" i="11"/>
  <c r="CY207" i="11" s="1"/>
  <c r="AV207" i="11"/>
  <c r="CE117" i="11"/>
  <c r="X205" i="11"/>
  <c r="AK205" i="11" s="1"/>
  <c r="R205" i="11"/>
  <c r="Z205" i="11" s="1"/>
  <c r="AM205" i="11" s="1"/>
  <c r="AO203" i="11"/>
  <c r="CZ203" i="11"/>
  <c r="CX203" i="11"/>
  <c r="CY203" i="11" s="1"/>
  <c r="AV203" i="11"/>
  <c r="X201" i="11"/>
  <c r="AK201" i="11" s="1"/>
  <c r="R201" i="11"/>
  <c r="Z201" i="11" s="1"/>
  <c r="AM201" i="11" s="1"/>
  <c r="AO199" i="11"/>
  <c r="CZ199" i="11"/>
  <c r="CX199" i="11"/>
  <c r="CY199" i="11" s="1"/>
  <c r="AV199" i="11"/>
  <c r="X197" i="11"/>
  <c r="AK197" i="11" s="1"/>
  <c r="R197" i="11"/>
  <c r="Z197" i="11" s="1"/>
  <c r="AM197" i="11" s="1"/>
  <c r="AO195" i="11"/>
  <c r="CZ195" i="11"/>
  <c r="CX195" i="11"/>
  <c r="CY195" i="11" s="1"/>
  <c r="AV195" i="11"/>
  <c r="CE115" i="11"/>
  <c r="X193" i="11"/>
  <c r="AK193" i="11" s="1"/>
  <c r="R193" i="11"/>
  <c r="Z193" i="11" s="1"/>
  <c r="AM193" i="11" s="1"/>
  <c r="AO191" i="11"/>
  <c r="CZ191" i="11"/>
  <c r="CX191" i="11"/>
  <c r="CY191" i="11" s="1"/>
  <c r="AV191" i="11"/>
  <c r="CE111" i="11"/>
  <c r="X189" i="11"/>
  <c r="AK189" i="11" s="1"/>
  <c r="R189" i="11"/>
  <c r="Z189" i="11" s="1"/>
  <c r="AM189" i="11" s="1"/>
  <c r="CZ188" i="11"/>
  <c r="CX188" i="11"/>
  <c r="CY188" i="11" s="1"/>
  <c r="AV188" i="11"/>
  <c r="AO188" i="11"/>
  <c r="CE151" i="11"/>
  <c r="R186" i="11"/>
  <c r="Z186" i="11" s="1"/>
  <c r="AM186" i="11" s="1"/>
  <c r="X186" i="11"/>
  <c r="AK186" i="11" s="1"/>
  <c r="CZ184" i="11"/>
  <c r="CX184" i="11"/>
  <c r="CY184" i="11" s="1"/>
  <c r="AV184" i="11"/>
  <c r="AO184" i="11"/>
  <c r="CE132" i="11"/>
  <c r="R182" i="11"/>
  <c r="Z182" i="11" s="1"/>
  <c r="AM182" i="11" s="1"/>
  <c r="X182" i="11"/>
  <c r="AK182" i="11" s="1"/>
  <c r="CZ177" i="11"/>
  <c r="CX177" i="11"/>
  <c r="CY177" i="11" s="1"/>
  <c r="AV177" i="11"/>
  <c r="AO177" i="11"/>
  <c r="CE108" i="11"/>
  <c r="R173" i="11"/>
  <c r="Z173" i="11" s="1"/>
  <c r="AM173" i="11" s="1"/>
  <c r="X173" i="11"/>
  <c r="AK173" i="11" s="1"/>
  <c r="X129" i="11"/>
  <c r="AK129" i="11" s="1"/>
  <c r="R129" i="11"/>
  <c r="Z129" i="11" s="1"/>
  <c r="AM129" i="11" s="1"/>
  <c r="X127" i="11"/>
  <c r="AK127" i="11" s="1"/>
  <c r="R127" i="11"/>
  <c r="Z127" i="11" s="1"/>
  <c r="AM127" i="11" s="1"/>
  <c r="BT125" i="11"/>
  <c r="S125" i="11"/>
  <c r="AA125" i="11" s="1"/>
  <c r="AN125" i="11" s="1"/>
  <c r="CG69" i="11" s="1"/>
  <c r="Q125" i="11"/>
  <c r="Y125" i="11" s="1"/>
  <c r="AL125" i="11" s="1"/>
  <c r="M125" i="11"/>
  <c r="U125" i="11" s="1"/>
  <c r="AH125" i="11" s="1"/>
  <c r="CC69" i="11" s="1"/>
  <c r="W125" i="11"/>
  <c r="AJ125" i="11" s="1"/>
  <c r="N125" i="11"/>
  <c r="V125" i="11" s="1"/>
  <c r="AI125" i="11" s="1"/>
  <c r="CD69" i="11" s="1"/>
  <c r="P125" i="11"/>
  <c r="P307" i="11" s="1"/>
  <c r="P318" i="11" s="1"/>
  <c r="CB69" i="11"/>
  <c r="CZ179" i="11"/>
  <c r="CX179" i="11"/>
  <c r="CY179" i="11" s="1"/>
  <c r="AV179" i="11"/>
  <c r="AO179" i="11"/>
  <c r="CE146" i="11"/>
  <c r="CZ171" i="11"/>
  <c r="CX171" i="11"/>
  <c r="CY171" i="11" s="1"/>
  <c r="AV171" i="11"/>
  <c r="CE145" i="11"/>
  <c r="AO171" i="11"/>
  <c r="CZ170" i="11"/>
  <c r="CX170" i="11"/>
  <c r="CY170" i="11" s="1"/>
  <c r="AV170" i="11"/>
  <c r="AO170" i="11"/>
  <c r="CE144" i="11"/>
  <c r="X169" i="11"/>
  <c r="AK169" i="11" s="1"/>
  <c r="R169" i="11"/>
  <c r="Z169" i="11" s="1"/>
  <c r="AM169" i="11" s="1"/>
  <c r="CZ168" i="11"/>
  <c r="CX168" i="11"/>
  <c r="CY168" i="11" s="1"/>
  <c r="AV168" i="11"/>
  <c r="AO168" i="11"/>
  <c r="CE84" i="11"/>
  <c r="X167" i="11"/>
  <c r="AK167" i="11" s="1"/>
  <c r="R167" i="11"/>
  <c r="Z167" i="11" s="1"/>
  <c r="AM167" i="11" s="1"/>
  <c r="CZ166" i="11"/>
  <c r="CX166" i="11"/>
  <c r="CY166" i="11" s="1"/>
  <c r="AV166" i="11"/>
  <c r="AO166" i="11"/>
  <c r="CE82" i="11"/>
  <c r="X165" i="11"/>
  <c r="AK165" i="11" s="1"/>
  <c r="R165" i="11"/>
  <c r="Z165" i="11" s="1"/>
  <c r="AM165" i="11" s="1"/>
  <c r="CZ164" i="11"/>
  <c r="CX164" i="11"/>
  <c r="CY164" i="11" s="1"/>
  <c r="AV164" i="11"/>
  <c r="AO164" i="11"/>
  <c r="CE80" i="11"/>
  <c r="X163" i="11"/>
  <c r="AK163" i="11" s="1"/>
  <c r="R163" i="11"/>
  <c r="Z163" i="11" s="1"/>
  <c r="AM163" i="11" s="1"/>
  <c r="CZ162" i="11"/>
  <c r="CX162" i="11"/>
  <c r="CY162" i="11" s="1"/>
  <c r="AV162" i="11"/>
  <c r="AO162" i="11"/>
  <c r="X161" i="11"/>
  <c r="AK161" i="11" s="1"/>
  <c r="R161" i="11"/>
  <c r="Z161" i="11" s="1"/>
  <c r="AM161" i="11" s="1"/>
  <c r="CZ150" i="11"/>
  <c r="CX150" i="11"/>
  <c r="CY150" i="11" s="1"/>
  <c r="AV150" i="11"/>
  <c r="AO150" i="11"/>
  <c r="CE75" i="11"/>
  <c r="X149" i="11"/>
  <c r="AK149" i="11" s="1"/>
  <c r="R149" i="11"/>
  <c r="Z149" i="11" s="1"/>
  <c r="AM149" i="11" s="1"/>
  <c r="R148" i="11"/>
  <c r="Z148" i="11" s="1"/>
  <c r="AM148" i="11" s="1"/>
  <c r="X148" i="11"/>
  <c r="AK148" i="11" s="1"/>
  <c r="AO147" i="11"/>
  <c r="CZ147" i="11"/>
  <c r="CX147" i="11"/>
  <c r="CY147" i="11" s="1"/>
  <c r="AV147" i="11"/>
  <c r="CE103" i="11"/>
  <c r="X145" i="11"/>
  <c r="AK145" i="11" s="1"/>
  <c r="R145" i="11"/>
  <c r="Z145" i="11" s="1"/>
  <c r="AM145" i="11" s="1"/>
  <c r="AO143" i="11"/>
  <c r="CZ143" i="11"/>
  <c r="CX143" i="11"/>
  <c r="CY143" i="11" s="1"/>
  <c r="AV143" i="11"/>
  <c r="CE99" i="11"/>
  <c r="X141" i="11"/>
  <c r="AK141" i="11" s="1"/>
  <c r="R141" i="11"/>
  <c r="Z141" i="11" s="1"/>
  <c r="AM141" i="11" s="1"/>
  <c r="AO129" i="11"/>
  <c r="CZ129" i="11"/>
  <c r="CX129" i="11"/>
  <c r="CY129" i="11" s="1"/>
  <c r="AV129" i="11"/>
  <c r="CE72" i="11"/>
  <c r="Z26" i="11"/>
  <c r="Z24" i="11"/>
  <c r="Z22" i="11"/>
  <c r="R175" i="11"/>
  <c r="Z175" i="11" s="1"/>
  <c r="AM175" i="11" s="1"/>
  <c r="X175" i="11"/>
  <c r="AK175" i="11" s="1"/>
  <c r="CZ160" i="11"/>
  <c r="CX160" i="11"/>
  <c r="CY160" i="11" s="1"/>
  <c r="AV160" i="11"/>
  <c r="AO160" i="11"/>
  <c r="X159" i="11"/>
  <c r="AK159" i="11" s="1"/>
  <c r="R159" i="11"/>
  <c r="Z159" i="11" s="1"/>
  <c r="AM159" i="11" s="1"/>
  <c r="CZ158" i="11"/>
  <c r="CX158" i="11"/>
  <c r="CY158" i="11" s="1"/>
  <c r="AV158" i="11"/>
  <c r="AO158" i="11"/>
  <c r="X157" i="11"/>
  <c r="AK157" i="11" s="1"/>
  <c r="R157" i="11"/>
  <c r="Z157" i="11" s="1"/>
  <c r="AM157" i="11" s="1"/>
  <c r="CZ156" i="11"/>
  <c r="CX156" i="11"/>
  <c r="CY156" i="11" s="1"/>
  <c r="AV156" i="11"/>
  <c r="AO156" i="11"/>
  <c r="AO155" i="11"/>
  <c r="CE129" i="11"/>
  <c r="CZ155" i="11"/>
  <c r="CX155" i="11"/>
  <c r="CY155" i="11" s="1"/>
  <c r="AV155" i="11"/>
  <c r="R154" i="11"/>
  <c r="Z154" i="11" s="1"/>
  <c r="AM154" i="11" s="1"/>
  <c r="X154" i="11"/>
  <c r="AK154" i="11" s="1"/>
  <c r="AO153" i="11"/>
  <c r="CZ153" i="11"/>
  <c r="CX153" i="11"/>
  <c r="CY153" i="11" s="1"/>
  <c r="AV153" i="11"/>
  <c r="CE78" i="11"/>
  <c r="R152" i="11"/>
  <c r="Z152" i="11" s="1"/>
  <c r="AM152" i="11" s="1"/>
  <c r="X152" i="11"/>
  <c r="AK152" i="11" s="1"/>
  <c r="AO151" i="11"/>
  <c r="CZ151" i="11"/>
  <c r="CX151" i="11"/>
  <c r="CY151" i="11" s="1"/>
  <c r="AV151" i="11"/>
  <c r="CE76" i="11"/>
  <c r="R146" i="11"/>
  <c r="Z146" i="11" s="1"/>
  <c r="AM146" i="11" s="1"/>
  <c r="X146" i="11"/>
  <c r="AK146" i="11" s="1"/>
  <c r="CZ144" i="11"/>
  <c r="CX144" i="11"/>
  <c r="CY144" i="11" s="1"/>
  <c r="AV144" i="11"/>
  <c r="AO144" i="11"/>
  <c r="CE100" i="11"/>
  <c r="R142" i="11"/>
  <c r="Z142" i="11" s="1"/>
  <c r="AM142" i="11" s="1"/>
  <c r="X142" i="11"/>
  <c r="AK142" i="11" s="1"/>
  <c r="CZ140" i="11"/>
  <c r="CX140" i="11"/>
  <c r="CY140" i="11" s="1"/>
  <c r="AV140" i="11"/>
  <c r="AO140" i="11"/>
  <c r="X139" i="11"/>
  <c r="AK139" i="11" s="1"/>
  <c r="R139" i="11"/>
  <c r="Z139" i="11" s="1"/>
  <c r="AM139" i="11" s="1"/>
  <c r="CZ138" i="11"/>
  <c r="CX138" i="11"/>
  <c r="CY138" i="11" s="1"/>
  <c r="AV138" i="11"/>
  <c r="AO138" i="11"/>
  <c r="X137" i="11"/>
  <c r="AK137" i="11" s="1"/>
  <c r="R137" i="11"/>
  <c r="Z137" i="11" s="1"/>
  <c r="AM137" i="11" s="1"/>
  <c r="CZ136" i="11"/>
  <c r="CX136" i="11"/>
  <c r="CY136" i="11" s="1"/>
  <c r="AV136" i="11"/>
  <c r="AO136" i="11"/>
  <c r="X135" i="11"/>
  <c r="AK135" i="11" s="1"/>
  <c r="R135" i="11"/>
  <c r="Z135" i="11" s="1"/>
  <c r="AM135" i="11" s="1"/>
  <c r="CZ134" i="11"/>
  <c r="CX134" i="11"/>
  <c r="CY134" i="11" s="1"/>
  <c r="AV134" i="11"/>
  <c r="AO134" i="11"/>
  <c r="X133" i="11"/>
  <c r="AK133" i="11" s="1"/>
  <c r="R133" i="11"/>
  <c r="Z133" i="11" s="1"/>
  <c r="AM133" i="11" s="1"/>
  <c r="CZ132" i="11"/>
  <c r="CX132" i="11"/>
  <c r="CY132" i="11" s="1"/>
  <c r="AV132" i="11"/>
  <c r="AO132" i="11"/>
  <c r="X131" i="11"/>
  <c r="AK131" i="11" s="1"/>
  <c r="R131" i="11"/>
  <c r="Z131" i="11" s="1"/>
  <c r="AM131" i="11" s="1"/>
  <c r="CZ130" i="11"/>
  <c r="CX130" i="11"/>
  <c r="CY130" i="11" s="1"/>
  <c r="AV130" i="11"/>
  <c r="AO130" i="11"/>
  <c r="CE73" i="11"/>
  <c r="R128" i="11"/>
  <c r="Z128" i="11" s="1"/>
  <c r="AM128" i="11" s="1"/>
  <c r="X128" i="11"/>
  <c r="AK128" i="11" s="1"/>
  <c r="CZ126" i="11"/>
  <c r="CX126" i="11"/>
  <c r="CY126" i="11" s="1"/>
  <c r="AV126" i="11"/>
  <c r="CE142" i="11"/>
  <c r="AO126" i="11"/>
  <c r="R124" i="11"/>
  <c r="Z124" i="11" s="1"/>
  <c r="AM124" i="11" s="1"/>
  <c r="X124" i="11"/>
  <c r="AK124" i="11" s="1"/>
  <c r="CE141" i="11"/>
  <c r="AO123" i="11"/>
  <c r="CZ123" i="11"/>
  <c r="CX123" i="11"/>
  <c r="CY123" i="11" s="1"/>
  <c r="AV123" i="11"/>
  <c r="CZ122" i="11"/>
  <c r="CX122" i="11"/>
  <c r="CY122" i="11" s="1"/>
  <c r="AV122" i="11"/>
  <c r="AO122" i="11"/>
  <c r="CE98" i="11"/>
  <c r="AO121" i="11"/>
  <c r="CE97" i="11"/>
  <c r="CZ121" i="11"/>
  <c r="CX121" i="11"/>
  <c r="CY121" i="11" s="1"/>
  <c r="AV121" i="11"/>
  <c r="CZ120" i="11"/>
  <c r="CX120" i="11"/>
  <c r="CY120" i="11" s="1"/>
  <c r="AV120" i="11"/>
  <c r="AO120" i="11"/>
  <c r="CE96" i="11"/>
  <c r="AO119" i="11"/>
  <c r="CE95" i="11"/>
  <c r="CZ119" i="11"/>
  <c r="CX119" i="11"/>
  <c r="CY119" i="11" s="1"/>
  <c r="AV119" i="11"/>
  <c r="R118" i="11"/>
  <c r="Z118" i="11" s="1"/>
  <c r="AM118" i="11" s="1"/>
  <c r="X118" i="11"/>
  <c r="AK118" i="11" s="1"/>
  <c r="AO117" i="11"/>
  <c r="CZ117" i="11"/>
  <c r="CX117" i="11"/>
  <c r="CY117" i="11" s="1"/>
  <c r="AV117" i="11"/>
  <c r="CE140" i="11"/>
  <c r="CZ116" i="11"/>
  <c r="CX116" i="11"/>
  <c r="CY116" i="11" s="1"/>
  <c r="AV116" i="11"/>
  <c r="AO116" i="11"/>
  <c r="AO115" i="11"/>
  <c r="CZ115" i="11"/>
  <c r="CX115" i="11"/>
  <c r="CY115" i="11" s="1"/>
  <c r="AV115" i="11"/>
  <c r="R114" i="11"/>
  <c r="Z114" i="11" s="1"/>
  <c r="AM114" i="11" s="1"/>
  <c r="X114" i="11"/>
  <c r="AK114" i="11" s="1"/>
  <c r="AO113" i="11"/>
  <c r="CZ113" i="11"/>
  <c r="CX113" i="11"/>
  <c r="CY113" i="11" s="1"/>
  <c r="AV113" i="11"/>
  <c r="R112" i="11"/>
  <c r="Z112" i="11" s="1"/>
  <c r="AM112" i="11" s="1"/>
  <c r="X112" i="11"/>
  <c r="AK112" i="11" s="1"/>
  <c r="AO111" i="11"/>
  <c r="CZ111" i="11"/>
  <c r="CX111" i="11"/>
  <c r="CY111" i="11" s="1"/>
  <c r="AV111" i="11"/>
  <c r="R110" i="11"/>
  <c r="Z110" i="11" s="1"/>
  <c r="AM110" i="11" s="1"/>
  <c r="X110" i="11"/>
  <c r="AK110" i="11" s="1"/>
  <c r="X109" i="11"/>
  <c r="AK109" i="11" s="1"/>
  <c r="R109" i="11"/>
  <c r="Z109" i="11" s="1"/>
  <c r="AM109" i="11" s="1"/>
  <c r="CZ108" i="11"/>
  <c r="CX108" i="11"/>
  <c r="CY108" i="11" s="1"/>
  <c r="AV108" i="11"/>
  <c r="AO108" i="11"/>
  <c r="R98" i="11"/>
  <c r="Z98" i="11" s="1"/>
  <c r="AM98" i="11" s="1"/>
  <c r="X98" i="11"/>
  <c r="AK98" i="11" s="1"/>
  <c r="CZ96" i="11"/>
  <c r="CX96" i="11"/>
  <c r="CY96" i="11" s="1"/>
  <c r="AV96" i="11"/>
  <c r="AO96" i="11"/>
  <c r="R94" i="11"/>
  <c r="Z94" i="11" s="1"/>
  <c r="AM94" i="11" s="1"/>
  <c r="X94" i="11"/>
  <c r="AK94" i="11" s="1"/>
  <c r="CZ92" i="11"/>
  <c r="CX92" i="11"/>
  <c r="CY92" i="11" s="1"/>
  <c r="AV92" i="11"/>
  <c r="AO92" i="11"/>
  <c r="R90" i="11"/>
  <c r="Z90" i="11" s="1"/>
  <c r="AM90" i="11" s="1"/>
  <c r="X90" i="11"/>
  <c r="AK90" i="11" s="1"/>
  <c r="R88" i="11"/>
  <c r="Z88" i="11" s="1"/>
  <c r="AM88" i="11" s="1"/>
  <c r="X88" i="11"/>
  <c r="AK88" i="11" s="1"/>
  <c r="R86" i="11"/>
  <c r="Z86" i="11" s="1"/>
  <c r="AM86" i="11" s="1"/>
  <c r="X86" i="11"/>
  <c r="AK86" i="11" s="1"/>
  <c r="X85" i="11"/>
  <c r="AK85" i="11" s="1"/>
  <c r="R85" i="11"/>
  <c r="Z85" i="11" s="1"/>
  <c r="AM85" i="11" s="1"/>
  <c r="R84" i="11"/>
  <c r="Z84" i="11" s="1"/>
  <c r="AM84" i="11" s="1"/>
  <c r="X84" i="11"/>
  <c r="AK84" i="11" s="1"/>
  <c r="X83" i="11"/>
  <c r="AK83" i="11" s="1"/>
  <c r="R83" i="11"/>
  <c r="Z83" i="11" s="1"/>
  <c r="AM83" i="11" s="1"/>
  <c r="CZ82" i="11"/>
  <c r="CX82" i="11"/>
  <c r="CY82" i="11" s="1"/>
  <c r="AV82" i="11"/>
  <c r="AO82" i="11"/>
  <c r="X81" i="11"/>
  <c r="AK81" i="11" s="1"/>
  <c r="R81" i="11"/>
  <c r="Z81" i="11" s="1"/>
  <c r="AM81" i="11" s="1"/>
  <c r="CZ80" i="11"/>
  <c r="CX80" i="11"/>
  <c r="CY80" i="11" s="1"/>
  <c r="AV80" i="11"/>
  <c r="AO80" i="11"/>
  <c r="X79" i="11"/>
  <c r="AK79" i="11" s="1"/>
  <c r="R79" i="11"/>
  <c r="Z79" i="11" s="1"/>
  <c r="AM79" i="11" s="1"/>
  <c r="CZ78" i="11"/>
  <c r="CX78" i="11"/>
  <c r="CY78" i="11" s="1"/>
  <c r="AV78" i="11"/>
  <c r="AO78" i="11"/>
  <c r="X77" i="11"/>
  <c r="AK77" i="11" s="1"/>
  <c r="R77" i="11"/>
  <c r="Z77" i="11" s="1"/>
  <c r="AM77" i="11" s="1"/>
  <c r="CZ76" i="11"/>
  <c r="CX76" i="11"/>
  <c r="CY76" i="11" s="1"/>
  <c r="AV76" i="11"/>
  <c r="AO76" i="11"/>
  <c r="X75" i="11"/>
  <c r="AK75" i="11" s="1"/>
  <c r="R75" i="11"/>
  <c r="Z75" i="11" s="1"/>
  <c r="AM75" i="11" s="1"/>
  <c r="CZ74" i="11"/>
  <c r="CX74" i="11"/>
  <c r="CY74" i="11" s="1"/>
  <c r="AV74" i="11"/>
  <c r="AO74" i="11"/>
  <c r="X73" i="11"/>
  <c r="AK73" i="11" s="1"/>
  <c r="R73" i="11"/>
  <c r="Z73" i="11" s="1"/>
  <c r="AM73" i="11" s="1"/>
  <c r="R72" i="11"/>
  <c r="Z72" i="11" s="1"/>
  <c r="AM72" i="11" s="1"/>
  <c r="X72" i="11"/>
  <c r="AK72" i="11" s="1"/>
  <c r="AO71" i="11"/>
  <c r="CE94" i="11"/>
  <c r="CZ71" i="11"/>
  <c r="CX71" i="11"/>
  <c r="CY71" i="11" s="1"/>
  <c r="AV71" i="11"/>
  <c r="CE93" i="11"/>
  <c r="CZ70" i="11"/>
  <c r="CX70" i="11"/>
  <c r="CY70" i="11" s="1"/>
  <c r="AV70" i="11"/>
  <c r="AO70" i="11"/>
  <c r="CZ68" i="11"/>
  <c r="CX68" i="11"/>
  <c r="CY68" i="11" s="1"/>
  <c r="AV68" i="11"/>
  <c r="CE49" i="11"/>
  <c r="AO68" i="11"/>
  <c r="R66" i="11"/>
  <c r="Z66" i="11" s="1"/>
  <c r="AM66" i="11" s="1"/>
  <c r="X66" i="11"/>
  <c r="AK66" i="11" s="1"/>
  <c r="R64" i="11"/>
  <c r="Z64" i="11" s="1"/>
  <c r="AM64" i="11" s="1"/>
  <c r="X64" i="11"/>
  <c r="AK64" i="11" s="1"/>
  <c r="R62" i="11"/>
  <c r="Z62" i="11" s="1"/>
  <c r="AM62" i="11" s="1"/>
  <c r="X62" i="11"/>
  <c r="AK62" i="11" s="1"/>
  <c r="CE63" i="11"/>
  <c r="AV61" i="11"/>
  <c r="CZ61" i="11"/>
  <c r="CX61" i="11"/>
  <c r="CY61" i="11" s="1"/>
  <c r="AO61" i="11"/>
  <c r="R59" i="11"/>
  <c r="Z59" i="11" s="1"/>
  <c r="AM59" i="11" s="1"/>
  <c r="X59" i="11"/>
  <c r="AK59" i="11" s="1"/>
  <c r="CE59" i="11"/>
  <c r="AV58" i="11"/>
  <c r="CZ58" i="11"/>
  <c r="CX58" i="11"/>
  <c r="CY58" i="11" s="1"/>
  <c r="AO58" i="11"/>
  <c r="R56" i="11"/>
  <c r="Z56" i="11" s="1"/>
  <c r="AM56" i="11" s="1"/>
  <c r="X56" i="11"/>
  <c r="AK56" i="11" s="1"/>
  <c r="AV53" i="11"/>
  <c r="CZ53" i="11"/>
  <c r="CX53" i="11"/>
  <c r="CY53" i="11" s="1"/>
  <c r="AO53" i="11"/>
  <c r="R51" i="11"/>
  <c r="Z51" i="11" s="1"/>
  <c r="AM51" i="11" s="1"/>
  <c r="X51" i="11"/>
  <c r="AK51" i="11" s="1"/>
  <c r="AV50" i="11"/>
  <c r="CZ50" i="11"/>
  <c r="CX50" i="11"/>
  <c r="CY50" i="11" s="1"/>
  <c r="AO50" i="11"/>
  <c r="R49" i="11"/>
  <c r="Z49" i="11" s="1"/>
  <c r="AM49" i="11" s="1"/>
  <c r="X49" i="11"/>
  <c r="AK49" i="11" s="1"/>
  <c r="CE58" i="11"/>
  <c r="AV48" i="11"/>
  <c r="CZ48" i="11"/>
  <c r="CX48" i="11"/>
  <c r="CY48" i="11" s="1"/>
  <c r="AO48" i="11"/>
  <c r="CE47" i="11"/>
  <c r="AV47" i="11"/>
  <c r="CZ47" i="11"/>
  <c r="CX47" i="11"/>
  <c r="CY47" i="11" s="1"/>
  <c r="AO47" i="11"/>
  <c r="CE46" i="11"/>
  <c r="AV46" i="11"/>
  <c r="CZ46" i="11"/>
  <c r="CX46" i="11"/>
  <c r="CY46" i="11" s="1"/>
  <c r="AO46" i="11"/>
  <c r="CE45" i="11"/>
  <c r="AV45" i="11"/>
  <c r="CZ45" i="11"/>
  <c r="CX45" i="11"/>
  <c r="CY45" i="11" s="1"/>
  <c r="AO45" i="11"/>
  <c r="CE44" i="11"/>
  <c r="AV44" i="11"/>
  <c r="CZ44" i="11"/>
  <c r="CX44" i="11"/>
  <c r="CY44" i="11" s="1"/>
  <c r="AO44" i="11"/>
  <c r="CE43" i="11"/>
  <c r="AV43" i="11"/>
  <c r="CZ43" i="11"/>
  <c r="CX43" i="11"/>
  <c r="CY43" i="11" s="1"/>
  <c r="AO43" i="11"/>
  <c r="CE42" i="11"/>
  <c r="AV42" i="11"/>
  <c r="CZ42" i="11"/>
  <c r="CX42" i="11"/>
  <c r="CY42" i="11" s="1"/>
  <c r="AO42" i="11"/>
  <c r="CE41" i="11"/>
  <c r="AV41" i="11"/>
  <c r="CZ41" i="11"/>
  <c r="CX41" i="11"/>
  <c r="CY41" i="11" s="1"/>
  <c r="AO41" i="11"/>
  <c r="AO107" i="11"/>
  <c r="CZ107" i="11"/>
  <c r="CX107" i="11"/>
  <c r="CY107" i="11" s="1"/>
  <c r="AV107" i="11"/>
  <c r="CZ106" i="11"/>
  <c r="CX106" i="11"/>
  <c r="CY106" i="11" s="1"/>
  <c r="AV106" i="11"/>
  <c r="AO106" i="11"/>
  <c r="CE68" i="11"/>
  <c r="AO105" i="11"/>
  <c r="CE67" i="11"/>
  <c r="CZ105" i="11"/>
  <c r="CX105" i="11"/>
  <c r="CY105" i="11" s="1"/>
  <c r="AV105" i="11"/>
  <c r="CZ104" i="11"/>
  <c r="CX104" i="11"/>
  <c r="CY104" i="11" s="1"/>
  <c r="AV104" i="11"/>
  <c r="AO104" i="11"/>
  <c r="CE66" i="11"/>
  <c r="AO103" i="11"/>
  <c r="CE65" i="11"/>
  <c r="CZ103" i="11"/>
  <c r="CX103" i="11"/>
  <c r="CY103" i="11" s="1"/>
  <c r="AV103" i="11"/>
  <c r="CZ102" i="11"/>
  <c r="CX102" i="11"/>
  <c r="CY102" i="11" s="1"/>
  <c r="AV102" i="11"/>
  <c r="AO102" i="11"/>
  <c r="CE90" i="11"/>
  <c r="AO101" i="11"/>
  <c r="CE89" i="11"/>
  <c r="CZ101" i="11"/>
  <c r="CX101" i="11"/>
  <c r="CY101" i="11" s="1"/>
  <c r="AV101" i="11"/>
  <c r="R100" i="11"/>
  <c r="Z100" i="11" s="1"/>
  <c r="AM100" i="11" s="1"/>
  <c r="X100" i="11"/>
  <c r="AK100" i="11" s="1"/>
  <c r="AO99" i="11"/>
  <c r="CZ99" i="11"/>
  <c r="CX99" i="11"/>
  <c r="CY99" i="11" s="1"/>
  <c r="AV99" i="11"/>
  <c r="X97" i="11"/>
  <c r="AK97" i="11" s="1"/>
  <c r="R97" i="11"/>
  <c r="Z97" i="11" s="1"/>
  <c r="AM97" i="11" s="1"/>
  <c r="AO95" i="11"/>
  <c r="CZ95" i="11"/>
  <c r="CX95" i="11"/>
  <c r="CY95" i="11" s="1"/>
  <c r="AV95" i="11"/>
  <c r="X93" i="11"/>
  <c r="AK93" i="11" s="1"/>
  <c r="R93" i="11"/>
  <c r="Z93" i="11" s="1"/>
  <c r="AM93" i="11" s="1"/>
  <c r="AO91" i="11"/>
  <c r="CZ91" i="11"/>
  <c r="CX91" i="11"/>
  <c r="CY91" i="11" s="1"/>
  <c r="AV91" i="11"/>
  <c r="AO89" i="11"/>
  <c r="CE57" i="11"/>
  <c r="CZ89" i="11"/>
  <c r="CX89" i="11"/>
  <c r="CY89" i="11" s="1"/>
  <c r="AV89" i="11"/>
  <c r="X87" i="11"/>
  <c r="AK87" i="11" s="1"/>
  <c r="R87" i="11"/>
  <c r="Z87" i="11" s="1"/>
  <c r="AM87" i="11" s="1"/>
  <c r="AO69" i="11"/>
  <c r="CE50" i="11"/>
  <c r="CZ69" i="11"/>
  <c r="CX69" i="11"/>
  <c r="CY69" i="11" s="1"/>
  <c r="AV69" i="11"/>
  <c r="AO67" i="11"/>
  <c r="CE48" i="11"/>
  <c r="CZ67" i="11"/>
  <c r="CX67" i="11"/>
  <c r="CY67" i="11" s="1"/>
  <c r="AV67" i="11"/>
  <c r="R65" i="11"/>
  <c r="Z65" i="11" s="1"/>
  <c r="AM65" i="11" s="1"/>
  <c r="X65" i="11"/>
  <c r="AK65" i="11" s="1"/>
  <c r="R63" i="11"/>
  <c r="Z63" i="11" s="1"/>
  <c r="AM63" i="11" s="1"/>
  <c r="X63" i="11"/>
  <c r="AK63" i="11" s="1"/>
  <c r="R60" i="11"/>
  <c r="Z60" i="11" s="1"/>
  <c r="AM60" i="11" s="1"/>
  <c r="X60" i="11"/>
  <c r="AK60" i="11" s="1"/>
  <c r="AV57" i="11"/>
  <c r="CZ57" i="11"/>
  <c r="CX57" i="11"/>
  <c r="CY57" i="11" s="1"/>
  <c r="AO57" i="11"/>
  <c r="R55" i="11"/>
  <c r="Z55" i="11" s="1"/>
  <c r="AM55" i="11" s="1"/>
  <c r="X55" i="11"/>
  <c r="AK55" i="11" s="1"/>
  <c r="AV54" i="11"/>
  <c r="CZ54" i="11"/>
  <c r="CX54" i="11"/>
  <c r="CY54" i="11" s="1"/>
  <c r="AO54" i="11"/>
  <c r="R52" i="11"/>
  <c r="Z52" i="11" s="1"/>
  <c r="AM52" i="11" s="1"/>
  <c r="X52" i="11"/>
  <c r="AK52" i="11" s="1"/>
  <c r="X40" i="11"/>
  <c r="P39" i="11"/>
  <c r="P38" i="11" s="1"/>
  <c r="R40" i="11"/>
  <c r="Y40" i="11"/>
  <c r="Q39" i="11"/>
  <c r="Q38" i="11" s="1"/>
  <c r="A302" i="11"/>
  <c r="Y29" i="11"/>
  <c r="O307" i="11"/>
  <c r="O318" i="11" s="1"/>
  <c r="R171" i="12" l="1"/>
  <c r="Z171" i="12" s="1"/>
  <c r="AM171" i="12" s="1"/>
  <c r="X171" i="12"/>
  <c r="AK171" i="12" s="1"/>
  <c r="R179" i="12"/>
  <c r="Z179" i="12" s="1"/>
  <c r="AM179" i="12" s="1"/>
  <c r="X179" i="12"/>
  <c r="AK179" i="12" s="1"/>
  <c r="X157" i="12"/>
  <c r="AK157" i="12" s="1"/>
  <c r="R157" i="12"/>
  <c r="Z157" i="12" s="1"/>
  <c r="AM157" i="12" s="1"/>
  <c r="X173" i="12"/>
  <c r="AK173" i="12" s="1"/>
  <c r="R173" i="12"/>
  <c r="Z173" i="12" s="1"/>
  <c r="AM173" i="12" s="1"/>
  <c r="Q327" i="12"/>
  <c r="Q338" i="12" s="1"/>
  <c r="M328" i="13"/>
  <c r="M339" i="13" s="1"/>
  <c r="X181" i="12"/>
  <c r="AK181" i="12" s="1"/>
  <c r="R181" i="12"/>
  <c r="Z181" i="12" s="1"/>
  <c r="AM181" i="12" s="1"/>
  <c r="R163" i="12"/>
  <c r="Z163" i="12" s="1"/>
  <c r="AM163" i="12" s="1"/>
  <c r="X163" i="12"/>
  <c r="AK163" i="12" s="1"/>
  <c r="N328" i="13"/>
  <c r="N339" i="13" s="1"/>
  <c r="X263" i="14"/>
  <c r="R263" i="14"/>
  <c r="Z263" i="14" s="1"/>
  <c r="AJ308" i="14"/>
  <c r="AJ313" i="14" s="1"/>
  <c r="AJ307" i="14"/>
  <c r="AJ312" i="14" s="1"/>
  <c r="AJ302" i="14"/>
  <c r="W11" i="14"/>
  <c r="W13" i="14"/>
  <c r="W15" i="14"/>
  <c r="W17" i="14"/>
  <c r="W22" i="14"/>
  <c r="W24" i="14"/>
  <c r="W26" i="14"/>
  <c r="Y307" i="14"/>
  <c r="Y308" i="14"/>
  <c r="Y304" i="14"/>
  <c r="Y305" i="14" s="1"/>
  <c r="Y302" i="14"/>
  <c r="M314" i="14" s="1"/>
  <c r="Q309" i="14" s="1"/>
  <c r="X43" i="14"/>
  <c r="R43" i="14"/>
  <c r="Z43" i="14" s="1"/>
  <c r="X47" i="14"/>
  <c r="R47" i="14"/>
  <c r="Z47" i="14" s="1"/>
  <c r="S307" i="14"/>
  <c r="S318" i="14" s="1"/>
  <c r="W304" i="14"/>
  <c r="W305" i="14" s="1"/>
  <c r="W307" i="14"/>
  <c r="N307" i="14"/>
  <c r="N318" i="14" s="1"/>
  <c r="Z29" i="14"/>
  <c r="Q308" i="14"/>
  <c r="Q319" i="14" s="1"/>
  <c r="U307" i="14"/>
  <c r="U308" i="14"/>
  <c r="U304" i="14"/>
  <c r="U305" i="14" s="1"/>
  <c r="U302" i="14"/>
  <c r="M310" i="14" s="1"/>
  <c r="X41" i="14"/>
  <c r="R41" i="14"/>
  <c r="Z41" i="14" s="1"/>
  <c r="X45" i="14"/>
  <c r="R45" i="14"/>
  <c r="Z45" i="14" s="1"/>
  <c r="R39" i="14"/>
  <c r="R38" i="14" s="1"/>
  <c r="Z40" i="14"/>
  <c r="AA307" i="14"/>
  <c r="AA308" i="14"/>
  <c r="AA304" i="14"/>
  <c r="AA305" i="14" s="1"/>
  <c r="AA302" i="14"/>
  <c r="M316" i="14" s="1"/>
  <c r="V308" i="14"/>
  <c r="V304" i="14"/>
  <c r="V305" i="14" s="1"/>
  <c r="V302" i="14"/>
  <c r="M311" i="14" s="1"/>
  <c r="N309" i="14" s="1"/>
  <c r="V307" i="14"/>
  <c r="X265" i="14"/>
  <c r="R265" i="14"/>
  <c r="Z265" i="14" s="1"/>
  <c r="P307" i="14"/>
  <c r="P318" i="14" s="1"/>
  <c r="W302" i="14"/>
  <c r="W308" i="14"/>
  <c r="N308" i="14"/>
  <c r="N319" i="14" s="1"/>
  <c r="W29" i="14"/>
  <c r="Q307" i="14"/>
  <c r="Q318" i="14" s="1"/>
  <c r="AJ328" i="13"/>
  <c r="AJ335" i="13" s="1"/>
  <c r="AJ327" i="13"/>
  <c r="AJ334" i="13" s="1"/>
  <c r="AJ322" i="13"/>
  <c r="V328" i="13"/>
  <c r="V324" i="13"/>
  <c r="V325" i="13" s="1"/>
  <c r="V322" i="13"/>
  <c r="M331" i="13" s="1"/>
  <c r="N329" i="13" s="1"/>
  <c r="V327" i="13"/>
  <c r="X102" i="13"/>
  <c r="R102" i="13"/>
  <c r="Z102" i="13" s="1"/>
  <c r="X106" i="13"/>
  <c r="R106" i="13"/>
  <c r="Z106" i="13" s="1"/>
  <c r="X114" i="13"/>
  <c r="R114" i="13"/>
  <c r="Z114" i="13" s="1"/>
  <c r="X122" i="13"/>
  <c r="R122" i="13"/>
  <c r="Z122" i="13" s="1"/>
  <c r="X128" i="13"/>
  <c r="R128" i="13"/>
  <c r="Z128" i="13" s="1"/>
  <c r="X130" i="13"/>
  <c r="R130" i="13"/>
  <c r="Z130" i="13" s="1"/>
  <c r="X143" i="13"/>
  <c r="R143" i="13"/>
  <c r="Z143" i="13" s="1"/>
  <c r="X148" i="13"/>
  <c r="R148" i="13"/>
  <c r="Z148" i="13" s="1"/>
  <c r="X150" i="13"/>
  <c r="R150" i="13"/>
  <c r="Z150" i="13" s="1"/>
  <c r="X185" i="13"/>
  <c r="R185" i="13"/>
  <c r="Z185" i="13" s="1"/>
  <c r="X283" i="13"/>
  <c r="R283" i="13"/>
  <c r="Z283" i="13" s="1"/>
  <c r="X291" i="13"/>
  <c r="R291" i="13"/>
  <c r="Z291" i="13" s="1"/>
  <c r="X299" i="13"/>
  <c r="R299" i="13"/>
  <c r="Z299" i="13" s="1"/>
  <c r="Z40" i="13"/>
  <c r="R39" i="13"/>
  <c r="R38" i="13" s="1"/>
  <c r="X112" i="13"/>
  <c r="R112" i="13"/>
  <c r="Z112" i="13" s="1"/>
  <c r="X116" i="13"/>
  <c r="R116" i="13"/>
  <c r="Z116" i="13" s="1"/>
  <c r="X120" i="13"/>
  <c r="R120" i="13"/>
  <c r="Z120" i="13" s="1"/>
  <c r="X124" i="13"/>
  <c r="R124" i="13"/>
  <c r="Z124" i="13" s="1"/>
  <c r="X127" i="13"/>
  <c r="R127" i="13"/>
  <c r="Z127" i="13" s="1"/>
  <c r="X129" i="13"/>
  <c r="R129" i="13"/>
  <c r="Z129" i="13" s="1"/>
  <c r="X140" i="13"/>
  <c r="R140" i="13"/>
  <c r="Z140" i="13" s="1"/>
  <c r="X144" i="13"/>
  <c r="R144" i="13"/>
  <c r="Z144" i="13" s="1"/>
  <c r="X281" i="13"/>
  <c r="R281" i="13"/>
  <c r="Z281" i="13" s="1"/>
  <c r="X285" i="13"/>
  <c r="R285" i="13"/>
  <c r="Z285" i="13" s="1"/>
  <c r="X289" i="13"/>
  <c r="R289" i="13"/>
  <c r="Z289" i="13" s="1"/>
  <c r="X297" i="13"/>
  <c r="R297" i="13"/>
  <c r="Z297" i="13" s="1"/>
  <c r="X305" i="13"/>
  <c r="R305" i="13"/>
  <c r="Z305" i="13" s="1"/>
  <c r="S327" i="13"/>
  <c r="S338" i="13" s="1"/>
  <c r="M327" i="13"/>
  <c r="M338" i="13" s="1"/>
  <c r="W322" i="13"/>
  <c r="W327" i="13"/>
  <c r="N327" i="13"/>
  <c r="N338" i="13" s="1"/>
  <c r="Z29" i="13"/>
  <c r="W12" i="13"/>
  <c r="W14" i="13"/>
  <c r="W16" i="13"/>
  <c r="W18" i="13"/>
  <c r="W20" i="13"/>
  <c r="W28" i="13"/>
  <c r="Q327" i="13"/>
  <c r="Q338" i="13" s="1"/>
  <c r="P327" i="13"/>
  <c r="P338" i="13" s="1"/>
  <c r="W23" i="13"/>
  <c r="AA327" i="13"/>
  <c r="AA324" i="13"/>
  <c r="AA325" i="13" s="1"/>
  <c r="AA322" i="13"/>
  <c r="M336" i="13" s="1"/>
  <c r="AA328" i="13"/>
  <c r="U327" i="13"/>
  <c r="U328" i="13"/>
  <c r="U322" i="13"/>
  <c r="M330" i="13" s="1"/>
  <c r="U324" i="13"/>
  <c r="U325" i="13" s="1"/>
  <c r="W22" i="13"/>
  <c r="W24" i="13"/>
  <c r="W26" i="13"/>
  <c r="W11" i="13"/>
  <c r="W13" i="13"/>
  <c r="W15" i="13"/>
  <c r="W17" i="13"/>
  <c r="X104" i="13"/>
  <c r="R104" i="13"/>
  <c r="Z104" i="13" s="1"/>
  <c r="X108" i="13"/>
  <c r="R108" i="13"/>
  <c r="Z108" i="13" s="1"/>
  <c r="X110" i="13"/>
  <c r="R110" i="13"/>
  <c r="Z110" i="13" s="1"/>
  <c r="X118" i="13"/>
  <c r="R118" i="13"/>
  <c r="Z118" i="13" s="1"/>
  <c r="X125" i="13"/>
  <c r="R125" i="13"/>
  <c r="Z125" i="13" s="1"/>
  <c r="X126" i="13"/>
  <c r="R126" i="13"/>
  <c r="Z126" i="13" s="1"/>
  <c r="X132" i="13"/>
  <c r="R132" i="13"/>
  <c r="Z132" i="13" s="1"/>
  <c r="X133" i="13"/>
  <c r="R133" i="13"/>
  <c r="Z133" i="13" s="1"/>
  <c r="X135" i="13"/>
  <c r="R135" i="13"/>
  <c r="Z135" i="13" s="1"/>
  <c r="X138" i="13"/>
  <c r="R138" i="13"/>
  <c r="Z138" i="13" s="1"/>
  <c r="X141" i="13"/>
  <c r="R141" i="13"/>
  <c r="Z141" i="13" s="1"/>
  <c r="X145" i="13"/>
  <c r="R145" i="13"/>
  <c r="Z145" i="13" s="1"/>
  <c r="X184" i="13"/>
  <c r="R184" i="13"/>
  <c r="Z184" i="13" s="1"/>
  <c r="X287" i="13"/>
  <c r="R287" i="13"/>
  <c r="Z287" i="13" s="1"/>
  <c r="X295" i="13"/>
  <c r="R295" i="13"/>
  <c r="Z295" i="13" s="1"/>
  <c r="X303" i="13"/>
  <c r="R303" i="13"/>
  <c r="Z303" i="13" s="1"/>
  <c r="Y327" i="13"/>
  <c r="Y328" i="13"/>
  <c r="Y324" i="13"/>
  <c r="Y325" i="13" s="1"/>
  <c r="Y322" i="13"/>
  <c r="M334" i="13" s="1"/>
  <c r="Q329" i="13" s="1"/>
  <c r="X131" i="13"/>
  <c r="R131" i="13"/>
  <c r="Z131" i="13" s="1"/>
  <c r="X134" i="13"/>
  <c r="R134" i="13"/>
  <c r="Z134" i="13" s="1"/>
  <c r="X136" i="13"/>
  <c r="R136" i="13"/>
  <c r="Z136" i="13" s="1"/>
  <c r="X137" i="13"/>
  <c r="R137" i="13"/>
  <c r="Z137" i="13" s="1"/>
  <c r="X139" i="13"/>
  <c r="R139" i="13"/>
  <c r="Z139" i="13" s="1"/>
  <c r="X142" i="13"/>
  <c r="R142" i="13"/>
  <c r="Z142" i="13" s="1"/>
  <c r="X146" i="13"/>
  <c r="R146" i="13"/>
  <c r="Z146" i="13" s="1"/>
  <c r="X152" i="13"/>
  <c r="R152" i="13"/>
  <c r="Z152" i="13" s="1"/>
  <c r="X154" i="13"/>
  <c r="R154" i="13"/>
  <c r="Z154" i="13" s="1"/>
  <c r="X156" i="13"/>
  <c r="R156" i="13"/>
  <c r="Z156" i="13" s="1"/>
  <c r="X293" i="13"/>
  <c r="R293" i="13"/>
  <c r="Z293" i="13" s="1"/>
  <c r="X301" i="13"/>
  <c r="R301" i="13"/>
  <c r="Z301" i="13" s="1"/>
  <c r="Q328" i="13"/>
  <c r="Q339" i="13" s="1"/>
  <c r="P328" i="13"/>
  <c r="P339" i="13" s="1"/>
  <c r="W19" i="13"/>
  <c r="W21" i="13"/>
  <c r="W25" i="13"/>
  <c r="R162" i="12"/>
  <c r="Z162" i="12" s="1"/>
  <c r="AM162" i="12" s="1"/>
  <c r="X162" i="12"/>
  <c r="AK162" i="12" s="1"/>
  <c r="R169" i="12"/>
  <c r="Z169" i="12" s="1"/>
  <c r="AM169" i="12" s="1"/>
  <c r="X169" i="12"/>
  <c r="AK169" i="12" s="1"/>
  <c r="R174" i="12"/>
  <c r="Z174" i="12" s="1"/>
  <c r="AM174" i="12" s="1"/>
  <c r="X174" i="12"/>
  <c r="AK174" i="12" s="1"/>
  <c r="R178" i="12"/>
  <c r="Z178" i="12" s="1"/>
  <c r="AM178" i="12" s="1"/>
  <c r="X178" i="12"/>
  <c r="AK178" i="12" s="1"/>
  <c r="R182" i="12"/>
  <c r="Z182" i="12" s="1"/>
  <c r="AM182" i="12" s="1"/>
  <c r="X182" i="12"/>
  <c r="AK182" i="12" s="1"/>
  <c r="R287" i="12"/>
  <c r="Z287" i="12" s="1"/>
  <c r="AM287" i="12" s="1"/>
  <c r="X287" i="12"/>
  <c r="AK287" i="12" s="1"/>
  <c r="R155" i="12"/>
  <c r="Z155" i="12" s="1"/>
  <c r="AM155" i="12" s="1"/>
  <c r="X155" i="12"/>
  <c r="AK155" i="12" s="1"/>
  <c r="R160" i="12"/>
  <c r="Z160" i="12" s="1"/>
  <c r="AM160" i="12" s="1"/>
  <c r="X160" i="12"/>
  <c r="AK160" i="12" s="1"/>
  <c r="R164" i="12"/>
  <c r="Z164" i="12" s="1"/>
  <c r="AM164" i="12" s="1"/>
  <c r="X164" i="12"/>
  <c r="AK164" i="12" s="1"/>
  <c r="R172" i="12"/>
  <c r="Z172" i="12" s="1"/>
  <c r="AM172" i="12" s="1"/>
  <c r="X172" i="12"/>
  <c r="AK172" i="12" s="1"/>
  <c r="R180" i="12"/>
  <c r="Z180" i="12" s="1"/>
  <c r="AM180" i="12" s="1"/>
  <c r="X180" i="12"/>
  <c r="AK180" i="12" s="1"/>
  <c r="R285" i="12"/>
  <c r="Z285" i="12" s="1"/>
  <c r="AM285" i="12" s="1"/>
  <c r="X285" i="12"/>
  <c r="AK285" i="12" s="1"/>
  <c r="W327" i="12"/>
  <c r="Y327" i="12"/>
  <c r="Y328" i="12"/>
  <c r="Y324" i="12"/>
  <c r="Y325" i="12" s="1"/>
  <c r="Y322" i="12"/>
  <c r="M334" i="12" s="1"/>
  <c r="Q329" i="12" s="1"/>
  <c r="AL40" i="12"/>
  <c r="AJ328" i="12"/>
  <c r="AJ335" i="12" s="1"/>
  <c r="AJ327" i="12"/>
  <c r="AJ334" i="12" s="1"/>
  <c r="AJ322" i="12"/>
  <c r="CB40" i="12"/>
  <c r="CJ40" i="12"/>
  <c r="CF40" i="12"/>
  <c r="CH40" i="12" s="1"/>
  <c r="V328" i="12"/>
  <c r="V324" i="12"/>
  <c r="V325" i="12" s="1"/>
  <c r="V322" i="12"/>
  <c r="M331" i="12" s="1"/>
  <c r="N329" i="12" s="1"/>
  <c r="V327" i="12"/>
  <c r="AI40" i="12"/>
  <c r="CK50" i="12"/>
  <c r="CG50" i="12"/>
  <c r="CI50" i="12" s="1"/>
  <c r="CK55" i="12"/>
  <c r="CG55" i="12"/>
  <c r="CI55" i="12" s="1"/>
  <c r="CK61" i="12"/>
  <c r="CG61" i="12"/>
  <c r="CI61" i="12" s="1"/>
  <c r="CC52" i="12"/>
  <c r="CC85" i="12"/>
  <c r="CK66" i="12"/>
  <c r="CG66" i="12"/>
  <c r="CI66" i="12" s="1"/>
  <c r="CK68" i="12"/>
  <c r="CG68" i="12"/>
  <c r="CI68" i="12" s="1"/>
  <c r="CC57" i="12"/>
  <c r="CK87" i="12"/>
  <c r="CG87" i="12"/>
  <c r="CI87" i="12" s="1"/>
  <c r="CC100" i="12"/>
  <c r="CK89" i="12"/>
  <c r="CG89" i="12"/>
  <c r="CI89" i="12" s="1"/>
  <c r="CC102" i="12"/>
  <c r="CK91" i="12"/>
  <c r="CG91" i="12"/>
  <c r="CI91" i="12" s="1"/>
  <c r="CC106" i="12"/>
  <c r="CK94" i="12"/>
  <c r="CG94" i="12"/>
  <c r="CI94" i="12" s="1"/>
  <c r="CK98" i="12"/>
  <c r="CG98" i="12"/>
  <c r="CI98" i="12" s="1"/>
  <c r="CK102" i="12"/>
  <c r="CG102" i="12"/>
  <c r="CI102" i="12" s="1"/>
  <c r="CC89" i="12"/>
  <c r="CK106" i="12"/>
  <c r="CG106" i="12"/>
  <c r="CI106" i="12" s="1"/>
  <c r="CK108" i="12"/>
  <c r="CG108" i="12"/>
  <c r="CI108" i="12" s="1"/>
  <c r="CC63" i="12"/>
  <c r="CC65" i="12"/>
  <c r="CK110" i="12"/>
  <c r="CG110" i="12"/>
  <c r="CI110" i="12" s="1"/>
  <c r="CC43" i="12"/>
  <c r="CK43" i="12"/>
  <c r="CG43" i="12"/>
  <c r="CI43" i="12" s="1"/>
  <c r="CK54" i="12"/>
  <c r="CG54" i="12"/>
  <c r="CI54" i="12" s="1"/>
  <c r="CK59" i="12"/>
  <c r="CG59" i="12"/>
  <c r="CI59" i="12" s="1"/>
  <c r="CK62" i="12"/>
  <c r="CG62" i="12"/>
  <c r="CI62" i="12" s="1"/>
  <c r="CC53" i="12"/>
  <c r="CK65" i="12"/>
  <c r="CG65" i="12"/>
  <c r="CI65" i="12" s="1"/>
  <c r="CC56" i="12"/>
  <c r="CC86" i="12"/>
  <c r="CK67" i="12"/>
  <c r="CG67" i="12"/>
  <c r="CI67" i="12" s="1"/>
  <c r="CK88" i="12"/>
  <c r="CG88" i="12"/>
  <c r="CI88" i="12" s="1"/>
  <c r="CC101" i="12"/>
  <c r="CK90" i="12"/>
  <c r="CG90" i="12"/>
  <c r="CI90" i="12" s="1"/>
  <c r="CC103" i="12"/>
  <c r="CK92" i="12"/>
  <c r="CG92" i="12"/>
  <c r="CI92" i="12" s="1"/>
  <c r="CC105" i="12"/>
  <c r="CK93" i="12"/>
  <c r="CG93" i="12"/>
  <c r="CI93" i="12" s="1"/>
  <c r="CK95" i="12"/>
  <c r="CG95" i="12"/>
  <c r="CI95" i="12" s="1"/>
  <c r="CK99" i="12"/>
  <c r="CG99" i="12"/>
  <c r="CI99" i="12" s="1"/>
  <c r="CK103" i="12"/>
  <c r="CG103" i="12"/>
  <c r="CI103" i="12" s="1"/>
  <c r="CK153" i="12"/>
  <c r="CG153" i="12"/>
  <c r="CI153" i="12" s="1"/>
  <c r="CC115" i="12"/>
  <c r="W22" i="12"/>
  <c r="W24" i="12"/>
  <c r="W26" i="12"/>
  <c r="W11" i="12"/>
  <c r="W13" i="12"/>
  <c r="W15" i="12"/>
  <c r="W17" i="12"/>
  <c r="CJ137" i="12"/>
  <c r="CF137" i="12"/>
  <c r="CH137" i="12" s="1"/>
  <c r="CB70" i="12"/>
  <c r="X137" i="12"/>
  <c r="AK137" i="12" s="1"/>
  <c r="R137" i="12"/>
  <c r="Z137" i="12" s="1"/>
  <c r="AM137" i="12" s="1"/>
  <c r="CJ139" i="12"/>
  <c r="CF139" i="12"/>
  <c r="CH139" i="12" s="1"/>
  <c r="X141" i="12"/>
  <c r="AK141" i="12" s="1"/>
  <c r="R141" i="12"/>
  <c r="Z141" i="12" s="1"/>
  <c r="AM141" i="12" s="1"/>
  <c r="CJ143" i="12"/>
  <c r="CF143" i="12"/>
  <c r="CH143" i="12" s="1"/>
  <c r="X145" i="12"/>
  <c r="AK145" i="12" s="1"/>
  <c r="R145" i="12"/>
  <c r="Z145" i="12" s="1"/>
  <c r="AM145" i="12" s="1"/>
  <c r="CK152" i="12"/>
  <c r="CG152" i="12"/>
  <c r="CI152" i="12" s="1"/>
  <c r="CC114" i="12"/>
  <c r="CK112" i="12"/>
  <c r="CG112" i="12"/>
  <c r="CI112" i="12" s="1"/>
  <c r="CC67" i="12"/>
  <c r="CK114" i="12"/>
  <c r="CG114" i="12"/>
  <c r="CI114" i="12" s="1"/>
  <c r="CK116" i="12"/>
  <c r="CG116" i="12"/>
  <c r="CI116" i="12" s="1"/>
  <c r="CC146" i="12"/>
  <c r="CK118" i="12"/>
  <c r="CG118" i="12"/>
  <c r="CI118" i="12" s="1"/>
  <c r="CK120" i="12"/>
  <c r="CG120" i="12"/>
  <c r="CI120" i="12" s="1"/>
  <c r="CK122" i="12"/>
  <c r="CG122" i="12"/>
  <c r="CI122" i="12" s="1"/>
  <c r="CC152" i="12"/>
  <c r="CK124" i="12"/>
  <c r="CG124" i="12"/>
  <c r="CI124" i="12" s="1"/>
  <c r="CC149" i="12"/>
  <c r="CK126" i="12"/>
  <c r="CG126" i="12"/>
  <c r="CI126" i="12" s="1"/>
  <c r="CK128" i="12"/>
  <c r="CG128" i="12"/>
  <c r="CI128" i="12" s="1"/>
  <c r="CC108" i="12"/>
  <c r="CK130" i="12"/>
  <c r="CG130" i="12"/>
  <c r="CI130" i="12" s="1"/>
  <c r="CC110" i="12"/>
  <c r="CK132" i="12"/>
  <c r="CG132" i="12"/>
  <c r="CI132" i="12" s="1"/>
  <c r="CC155" i="12"/>
  <c r="CK134" i="12"/>
  <c r="CG134" i="12"/>
  <c r="CI134" i="12" s="1"/>
  <c r="CK136" i="12"/>
  <c r="CG136" i="12"/>
  <c r="CI136" i="12" s="1"/>
  <c r="CC69" i="12"/>
  <c r="CK186" i="12"/>
  <c r="CG186" i="12"/>
  <c r="CI186" i="12" s="1"/>
  <c r="CK192" i="12"/>
  <c r="CG192" i="12"/>
  <c r="CI192" i="12" s="1"/>
  <c r="CC186" i="12"/>
  <c r="CK194" i="12"/>
  <c r="CG194" i="12"/>
  <c r="CI194" i="12" s="1"/>
  <c r="CC158" i="12"/>
  <c r="CK198" i="12"/>
  <c r="CG198" i="12"/>
  <c r="CI198" i="12" s="1"/>
  <c r="CC162" i="12"/>
  <c r="CK211" i="12"/>
  <c r="CG211" i="12"/>
  <c r="CI211" i="12" s="1"/>
  <c r="CJ156" i="12"/>
  <c r="CF156" i="12"/>
  <c r="CH156" i="12" s="1"/>
  <c r="CB150" i="12"/>
  <c r="X156" i="12"/>
  <c r="AK156" i="12" s="1"/>
  <c r="R156" i="12"/>
  <c r="Z156" i="12" s="1"/>
  <c r="AM156" i="12" s="1"/>
  <c r="CK197" i="12"/>
  <c r="CG197" i="12"/>
  <c r="CI197" i="12" s="1"/>
  <c r="CC161" i="12"/>
  <c r="CK208" i="12"/>
  <c r="CG208" i="12"/>
  <c r="CI208" i="12" s="1"/>
  <c r="CC129" i="12"/>
  <c r="CK240" i="12"/>
  <c r="CG240" i="12"/>
  <c r="CI240" i="12" s="1"/>
  <c r="CC172" i="12"/>
  <c r="CK244" i="12"/>
  <c r="CG244" i="12"/>
  <c r="CI244" i="12" s="1"/>
  <c r="CC189" i="12"/>
  <c r="CK248" i="12"/>
  <c r="CG248" i="12"/>
  <c r="CI248" i="12" s="1"/>
  <c r="CK250" i="12"/>
  <c r="CG250" i="12"/>
  <c r="CI250" i="12" s="1"/>
  <c r="CC139" i="12"/>
  <c r="CK254" i="12"/>
  <c r="CG254" i="12"/>
  <c r="CI254" i="12" s="1"/>
  <c r="CK258" i="12"/>
  <c r="CG258" i="12"/>
  <c r="CI258" i="12" s="1"/>
  <c r="CK260" i="12"/>
  <c r="CG260" i="12"/>
  <c r="CI260" i="12" s="1"/>
  <c r="CC179" i="12"/>
  <c r="CK264" i="12"/>
  <c r="CG264" i="12"/>
  <c r="CI264" i="12" s="1"/>
  <c r="CC181" i="12"/>
  <c r="CK200" i="12"/>
  <c r="CG200" i="12"/>
  <c r="CI200" i="12" s="1"/>
  <c r="CC164" i="12"/>
  <c r="X216" i="12"/>
  <c r="AK216" i="12" s="1"/>
  <c r="R216" i="12"/>
  <c r="Z216" i="12" s="1"/>
  <c r="AM216" i="12" s="1"/>
  <c r="CJ216" i="12"/>
  <c r="CF216" i="12"/>
  <c r="CH216" i="12" s="1"/>
  <c r="CB168" i="12"/>
  <c r="X218" i="12"/>
  <c r="AK218" i="12" s="1"/>
  <c r="R218" i="12"/>
  <c r="Z218" i="12" s="1"/>
  <c r="AM218" i="12" s="1"/>
  <c r="CJ218" i="12"/>
  <c r="CF218" i="12"/>
  <c r="CH218" i="12" s="1"/>
  <c r="CB170" i="12"/>
  <c r="CK270" i="12"/>
  <c r="CG270" i="12"/>
  <c r="CI270" i="12" s="1"/>
  <c r="CC206" i="12"/>
  <c r="CK274" i="12"/>
  <c r="CG274" i="12"/>
  <c r="CI274" i="12" s="1"/>
  <c r="CC208" i="12"/>
  <c r="CJ278" i="12"/>
  <c r="CF278" i="12"/>
  <c r="CH278" i="12" s="1"/>
  <c r="X282" i="12"/>
  <c r="AK282" i="12" s="1"/>
  <c r="R282" i="12"/>
  <c r="Z282" i="12" s="1"/>
  <c r="AM282" i="12" s="1"/>
  <c r="X286" i="12"/>
  <c r="AK286" i="12" s="1"/>
  <c r="R286" i="12"/>
  <c r="Z286" i="12" s="1"/>
  <c r="AM286" i="12" s="1"/>
  <c r="X290" i="12"/>
  <c r="AK290" i="12" s="1"/>
  <c r="R290" i="12"/>
  <c r="Z290" i="12" s="1"/>
  <c r="AM290" i="12" s="1"/>
  <c r="CK276" i="12"/>
  <c r="CG276" i="12"/>
  <c r="CI276" i="12" s="1"/>
  <c r="AA327" i="12"/>
  <c r="AA328" i="12"/>
  <c r="AA324" i="12"/>
  <c r="AA325" i="12" s="1"/>
  <c r="AA322" i="12"/>
  <c r="M336" i="12" s="1"/>
  <c r="AN40" i="12"/>
  <c r="Z40" i="12"/>
  <c r="R39" i="12"/>
  <c r="R38" i="12" s="1"/>
  <c r="AK40" i="12"/>
  <c r="CK42" i="12"/>
  <c r="CG42" i="12"/>
  <c r="CI42" i="12" s="1"/>
  <c r="CC42" i="12"/>
  <c r="CK53" i="12"/>
  <c r="CG53" i="12"/>
  <c r="CI53" i="12" s="1"/>
  <c r="CC50" i="12"/>
  <c r="CK60" i="12"/>
  <c r="CG60" i="12"/>
  <c r="CI60" i="12" s="1"/>
  <c r="CJ138" i="12"/>
  <c r="CF138" i="12"/>
  <c r="CH138" i="12" s="1"/>
  <c r="CB71" i="12"/>
  <c r="X138" i="12"/>
  <c r="AK138" i="12" s="1"/>
  <c r="R138" i="12"/>
  <c r="Z138" i="12" s="1"/>
  <c r="AM138" i="12" s="1"/>
  <c r="CJ140" i="12"/>
  <c r="CF140" i="12"/>
  <c r="CH140" i="12" s="1"/>
  <c r="X142" i="12"/>
  <c r="AK142" i="12" s="1"/>
  <c r="R142" i="12"/>
  <c r="Z142" i="12" s="1"/>
  <c r="AM142" i="12" s="1"/>
  <c r="CJ144" i="12"/>
  <c r="CF144" i="12"/>
  <c r="CH144" i="12" s="1"/>
  <c r="X146" i="12"/>
  <c r="AK146" i="12" s="1"/>
  <c r="R146" i="12"/>
  <c r="Z146" i="12" s="1"/>
  <c r="AM146" i="12" s="1"/>
  <c r="CJ148" i="12"/>
  <c r="CF148" i="12"/>
  <c r="CH148" i="12" s="1"/>
  <c r="CK149" i="12"/>
  <c r="CG149" i="12"/>
  <c r="CI149" i="12" s="1"/>
  <c r="CC111" i="12"/>
  <c r="CK212" i="12"/>
  <c r="CG212" i="12"/>
  <c r="CI212" i="12" s="1"/>
  <c r="CC188" i="12"/>
  <c r="CK214" i="12"/>
  <c r="CG214" i="12"/>
  <c r="CI214" i="12" s="1"/>
  <c r="CC166" i="12"/>
  <c r="CK209" i="12"/>
  <c r="CG209" i="12"/>
  <c r="CI209" i="12" s="1"/>
  <c r="CC130" i="12"/>
  <c r="CK241" i="12"/>
  <c r="CG241" i="12"/>
  <c r="CI241" i="12" s="1"/>
  <c r="CC173" i="12"/>
  <c r="CK245" i="12"/>
  <c r="CG245" i="12"/>
  <c r="CI245" i="12" s="1"/>
  <c r="CC176" i="12"/>
  <c r="CK251" i="12"/>
  <c r="CG251" i="12"/>
  <c r="CI251" i="12" s="1"/>
  <c r="CC140" i="12"/>
  <c r="CK257" i="12"/>
  <c r="CG257" i="12"/>
  <c r="CI257" i="12" s="1"/>
  <c r="CC145" i="12"/>
  <c r="CK259" i="12"/>
  <c r="CG259" i="12"/>
  <c r="CI259" i="12" s="1"/>
  <c r="CK263" i="12"/>
  <c r="CG263" i="12"/>
  <c r="CI263" i="12" s="1"/>
  <c r="CC191" i="12"/>
  <c r="CK203" i="12"/>
  <c r="CG203" i="12"/>
  <c r="CI203" i="12" s="1"/>
  <c r="CC124" i="12"/>
  <c r="CK217" i="12"/>
  <c r="CG217" i="12"/>
  <c r="CI217" i="12" s="1"/>
  <c r="CC169" i="12"/>
  <c r="CK219" i="12"/>
  <c r="CG219" i="12"/>
  <c r="CI219" i="12" s="1"/>
  <c r="CC171" i="12"/>
  <c r="CK221" i="12"/>
  <c r="CG221" i="12"/>
  <c r="CI221" i="12" s="1"/>
  <c r="CC185" i="12"/>
  <c r="CK223" i="12"/>
  <c r="CG223" i="12"/>
  <c r="CI223" i="12" s="1"/>
  <c r="CC133" i="12"/>
  <c r="CK225" i="12"/>
  <c r="CG225" i="12"/>
  <c r="CI225" i="12" s="1"/>
  <c r="CC135" i="12"/>
  <c r="CK227" i="12"/>
  <c r="CG227" i="12"/>
  <c r="CI227" i="12" s="1"/>
  <c r="CC137" i="12"/>
  <c r="CK269" i="12"/>
  <c r="CG269" i="12"/>
  <c r="CI269" i="12" s="1"/>
  <c r="CC195" i="12"/>
  <c r="CK273" i="12"/>
  <c r="CG273" i="12"/>
  <c r="CI273" i="12" s="1"/>
  <c r="CC197" i="12"/>
  <c r="CK297" i="12"/>
  <c r="CG297" i="12"/>
  <c r="CI297" i="12" s="1"/>
  <c r="CK299" i="12"/>
  <c r="CG299" i="12"/>
  <c r="CI299" i="12" s="1"/>
  <c r="CK301" i="12"/>
  <c r="CG301" i="12"/>
  <c r="CI301" i="12" s="1"/>
  <c r="CK303" i="12"/>
  <c r="CG303" i="12"/>
  <c r="CI303" i="12" s="1"/>
  <c r="CK305" i="12"/>
  <c r="CG305" i="12"/>
  <c r="CI305" i="12" s="1"/>
  <c r="X280" i="12"/>
  <c r="AK280" i="12" s="1"/>
  <c r="R280" i="12"/>
  <c r="Z280" i="12" s="1"/>
  <c r="AM280" i="12" s="1"/>
  <c r="X284" i="12"/>
  <c r="AK284" i="12" s="1"/>
  <c r="R284" i="12"/>
  <c r="Z284" i="12" s="1"/>
  <c r="AM284" i="12" s="1"/>
  <c r="X288" i="12"/>
  <c r="AK288" i="12" s="1"/>
  <c r="R288" i="12"/>
  <c r="Z288" i="12" s="1"/>
  <c r="AM288" i="12" s="1"/>
  <c r="CJ292" i="12"/>
  <c r="CF292" i="12"/>
  <c r="CH292" i="12" s="1"/>
  <c r="X293" i="12"/>
  <c r="AK293" i="12" s="1"/>
  <c r="R293" i="12"/>
  <c r="Z293" i="12" s="1"/>
  <c r="AM293" i="12" s="1"/>
  <c r="CJ293" i="12"/>
  <c r="CF293" i="12"/>
  <c r="CH293" i="12" s="1"/>
  <c r="CK314" i="12"/>
  <c r="CG314" i="12"/>
  <c r="CI314" i="12" s="1"/>
  <c r="CC210" i="12"/>
  <c r="CK318" i="12"/>
  <c r="CG318" i="12"/>
  <c r="CI318" i="12" s="1"/>
  <c r="CC214" i="12"/>
  <c r="X306" i="12"/>
  <c r="AK306" i="12" s="1"/>
  <c r="R306" i="12"/>
  <c r="Z306" i="12" s="1"/>
  <c r="AM306" i="12" s="1"/>
  <c r="CJ310" i="12"/>
  <c r="CF310" i="12"/>
  <c r="CH310" i="12" s="1"/>
  <c r="X313" i="12"/>
  <c r="AK313" i="12" s="1"/>
  <c r="R313" i="12"/>
  <c r="Z313" i="12" s="1"/>
  <c r="AM313" i="12" s="1"/>
  <c r="CJ313" i="12"/>
  <c r="CF313" i="12"/>
  <c r="CH313" i="12" s="1"/>
  <c r="CB209" i="12"/>
  <c r="CC93" i="12"/>
  <c r="CK70" i="12"/>
  <c r="CG70" i="12"/>
  <c r="CI70" i="12" s="1"/>
  <c r="CK80" i="12"/>
  <c r="CG80" i="12"/>
  <c r="CI80" i="12" s="1"/>
  <c r="CC88" i="12"/>
  <c r="CK86" i="12"/>
  <c r="CG86" i="12"/>
  <c r="CI86" i="12" s="1"/>
  <c r="CK51" i="12"/>
  <c r="CG51" i="12"/>
  <c r="CI51" i="12" s="1"/>
  <c r="CK64" i="12"/>
  <c r="CG64" i="12"/>
  <c r="CI64" i="12" s="1"/>
  <c r="CC55" i="12"/>
  <c r="CC87" i="12"/>
  <c r="CK85" i="12"/>
  <c r="CG85" i="12"/>
  <c r="CI85" i="12" s="1"/>
  <c r="CK151" i="12"/>
  <c r="CG151" i="12"/>
  <c r="CI151" i="12" s="1"/>
  <c r="CC113" i="12"/>
  <c r="CK294" i="12"/>
  <c r="CG294" i="12"/>
  <c r="CI294" i="12" s="1"/>
  <c r="CK315" i="12"/>
  <c r="CG315" i="12"/>
  <c r="CI315" i="12" s="1"/>
  <c r="CC211" i="12"/>
  <c r="X308" i="12"/>
  <c r="AK308" i="12" s="1"/>
  <c r="R308" i="12"/>
  <c r="Z308" i="12" s="1"/>
  <c r="AM308" i="12" s="1"/>
  <c r="CJ312" i="12"/>
  <c r="CF312" i="12"/>
  <c r="CH312" i="12" s="1"/>
  <c r="CK44" i="12"/>
  <c r="CG44" i="12"/>
  <c r="CI44" i="12" s="1"/>
  <c r="CC44" i="12"/>
  <c r="CK48" i="12"/>
  <c r="CG48" i="12"/>
  <c r="CI48" i="12" s="1"/>
  <c r="CC48" i="12"/>
  <c r="CK57" i="12"/>
  <c r="CG57" i="12"/>
  <c r="CI57" i="12" s="1"/>
  <c r="CC94" i="12"/>
  <c r="CK71" i="12"/>
  <c r="CG71" i="12"/>
  <c r="CI71" i="12" s="1"/>
  <c r="CK76" i="12"/>
  <c r="CG76" i="12"/>
  <c r="CI76" i="12" s="1"/>
  <c r="CC99" i="12"/>
  <c r="CK78" i="12"/>
  <c r="CG78" i="12"/>
  <c r="CI78" i="12" s="1"/>
  <c r="CK82" i="12"/>
  <c r="CG82" i="12"/>
  <c r="CI82" i="12" s="1"/>
  <c r="CC59" i="12"/>
  <c r="CC61" i="12"/>
  <c r="CK84" i="12"/>
  <c r="CG84" i="12"/>
  <c r="CI84" i="12" s="1"/>
  <c r="CK52" i="12"/>
  <c r="CG52" i="12"/>
  <c r="CI52" i="12" s="1"/>
  <c r="CK56" i="12"/>
  <c r="CG56" i="12"/>
  <c r="CI56" i="12" s="1"/>
  <c r="CK63" i="12"/>
  <c r="CG63" i="12"/>
  <c r="CI63" i="12" s="1"/>
  <c r="CC54" i="12"/>
  <c r="CC91" i="12"/>
  <c r="CK69" i="12"/>
  <c r="CG69" i="12"/>
  <c r="CI69" i="12" s="1"/>
  <c r="CK77" i="12"/>
  <c r="CG77" i="12"/>
  <c r="CI77" i="12" s="1"/>
  <c r="CC104" i="12"/>
  <c r="CK79" i="12"/>
  <c r="CG79" i="12"/>
  <c r="CI79" i="12" s="1"/>
  <c r="CK81" i="12"/>
  <c r="CG81" i="12"/>
  <c r="CI81" i="12" s="1"/>
  <c r="CC58" i="12"/>
  <c r="CK83" i="12"/>
  <c r="CG83" i="12"/>
  <c r="CI83" i="12" s="1"/>
  <c r="CC60" i="12"/>
  <c r="CK150" i="12"/>
  <c r="CG150" i="12"/>
  <c r="CI150" i="12" s="1"/>
  <c r="CC112" i="12"/>
  <c r="X139" i="12"/>
  <c r="AK139" i="12" s="1"/>
  <c r="R139" i="12"/>
  <c r="Z139" i="12" s="1"/>
  <c r="AM139" i="12" s="1"/>
  <c r="CJ141" i="12"/>
  <c r="CF141" i="12"/>
  <c r="CH141" i="12" s="1"/>
  <c r="X143" i="12"/>
  <c r="AK143" i="12" s="1"/>
  <c r="R143" i="12"/>
  <c r="Z143" i="12" s="1"/>
  <c r="AM143" i="12" s="1"/>
  <c r="CJ145" i="12"/>
  <c r="CF145" i="12"/>
  <c r="CH145" i="12" s="1"/>
  <c r="CK215" i="12"/>
  <c r="CG215" i="12"/>
  <c r="CI215" i="12" s="1"/>
  <c r="CC167" i="12"/>
  <c r="CK185" i="12"/>
  <c r="CG185" i="12"/>
  <c r="CI185" i="12" s="1"/>
  <c r="CK188" i="12"/>
  <c r="CG188" i="12"/>
  <c r="CI188" i="12" s="1"/>
  <c r="CK191" i="12"/>
  <c r="CG191" i="12"/>
  <c r="CI191" i="12" s="1"/>
  <c r="CC184" i="12"/>
  <c r="CK193" i="12"/>
  <c r="CG193" i="12"/>
  <c r="CI193" i="12" s="1"/>
  <c r="CC157" i="12"/>
  <c r="CK210" i="12"/>
  <c r="CG210" i="12"/>
  <c r="CI210" i="12" s="1"/>
  <c r="CC131" i="12"/>
  <c r="CK206" i="12"/>
  <c r="CG206" i="12"/>
  <c r="CI206" i="12" s="1"/>
  <c r="CC127" i="12"/>
  <c r="CK228" i="12"/>
  <c r="CG228" i="12"/>
  <c r="CI228" i="12" s="1"/>
  <c r="CC138" i="12"/>
  <c r="CK230" i="12"/>
  <c r="CG230" i="12"/>
  <c r="CI230" i="12" s="1"/>
  <c r="CK232" i="12"/>
  <c r="CG232" i="12"/>
  <c r="CI232" i="12" s="1"/>
  <c r="CK234" i="12"/>
  <c r="CG234" i="12"/>
  <c r="CI234" i="12" s="1"/>
  <c r="CK236" i="12"/>
  <c r="CG236" i="12"/>
  <c r="CI236" i="12" s="1"/>
  <c r="CK238" i="12"/>
  <c r="CG238" i="12"/>
  <c r="CI238" i="12" s="1"/>
  <c r="CK242" i="12"/>
  <c r="CG242" i="12"/>
  <c r="CI242" i="12" s="1"/>
  <c r="CC174" i="12"/>
  <c r="CK246" i="12"/>
  <c r="CG246" i="12"/>
  <c r="CI246" i="12" s="1"/>
  <c r="CC177" i="12"/>
  <c r="CK252" i="12"/>
  <c r="CG252" i="12"/>
  <c r="CI252" i="12" s="1"/>
  <c r="CC141" i="12"/>
  <c r="CK256" i="12"/>
  <c r="CG256" i="12"/>
  <c r="CI256" i="12" s="1"/>
  <c r="CC144" i="12"/>
  <c r="CJ259" i="12"/>
  <c r="CF259" i="12"/>
  <c r="CH259" i="12" s="1"/>
  <c r="CK262" i="12"/>
  <c r="CG262" i="12"/>
  <c r="CI262" i="12" s="1"/>
  <c r="CC190" i="12"/>
  <c r="CK266" i="12"/>
  <c r="CG266" i="12"/>
  <c r="CI266" i="12" s="1"/>
  <c r="CK204" i="12"/>
  <c r="CG204" i="12"/>
  <c r="CI204" i="12" s="1"/>
  <c r="CC125" i="12"/>
  <c r="X220" i="12"/>
  <c r="AK220" i="12" s="1"/>
  <c r="R220" i="12"/>
  <c r="Z220" i="12" s="1"/>
  <c r="AM220" i="12" s="1"/>
  <c r="CJ220" i="12"/>
  <c r="CF220" i="12"/>
  <c r="CH220" i="12" s="1"/>
  <c r="X222" i="12"/>
  <c r="AK222" i="12" s="1"/>
  <c r="R222" i="12"/>
  <c r="Z222" i="12" s="1"/>
  <c r="AM222" i="12" s="1"/>
  <c r="CJ222" i="12"/>
  <c r="CF222" i="12"/>
  <c r="CH222" i="12" s="1"/>
  <c r="CB132" i="12"/>
  <c r="X224" i="12"/>
  <c r="AK224" i="12" s="1"/>
  <c r="R224" i="12"/>
  <c r="Z224" i="12" s="1"/>
  <c r="AM224" i="12" s="1"/>
  <c r="CJ224" i="12"/>
  <c r="CF224" i="12"/>
  <c r="CH224" i="12" s="1"/>
  <c r="CB134" i="12"/>
  <c r="X226" i="12"/>
  <c r="AK226" i="12" s="1"/>
  <c r="R226" i="12"/>
  <c r="Z226" i="12" s="1"/>
  <c r="AM226" i="12" s="1"/>
  <c r="CJ226" i="12"/>
  <c r="CF226" i="12"/>
  <c r="CH226" i="12" s="1"/>
  <c r="CB136" i="12"/>
  <c r="CK272" i="12"/>
  <c r="CG272" i="12"/>
  <c r="CI272" i="12" s="1"/>
  <c r="CC196" i="12"/>
  <c r="CK296" i="12"/>
  <c r="CG296" i="12"/>
  <c r="CI296" i="12" s="1"/>
  <c r="CK298" i="12"/>
  <c r="CG298" i="12"/>
  <c r="CI298" i="12" s="1"/>
  <c r="CK300" i="12"/>
  <c r="CG300" i="12"/>
  <c r="CI300" i="12" s="1"/>
  <c r="CK302" i="12"/>
  <c r="CG302" i="12"/>
  <c r="CI302" i="12" s="1"/>
  <c r="CK304" i="12"/>
  <c r="CG304" i="12"/>
  <c r="CI304" i="12" s="1"/>
  <c r="X278" i="12"/>
  <c r="AK278" i="12" s="1"/>
  <c r="R278" i="12"/>
  <c r="Z278" i="12" s="1"/>
  <c r="AM278" i="12" s="1"/>
  <c r="CJ282" i="12"/>
  <c r="CF282" i="12"/>
  <c r="CH282" i="12" s="1"/>
  <c r="CJ286" i="12"/>
  <c r="CF286" i="12"/>
  <c r="CH286" i="12" s="1"/>
  <c r="CB200" i="12"/>
  <c r="CJ290" i="12"/>
  <c r="CF290" i="12"/>
  <c r="CH290" i="12" s="1"/>
  <c r="CB204" i="12"/>
  <c r="U327" i="12"/>
  <c r="U328" i="12"/>
  <c r="U324" i="12"/>
  <c r="U325" i="12" s="1"/>
  <c r="U322" i="12"/>
  <c r="M330" i="12" s="1"/>
  <c r="AH40" i="12"/>
  <c r="CC41" i="12"/>
  <c r="CK41" i="12"/>
  <c r="CG41" i="12"/>
  <c r="CI41" i="12" s="1"/>
  <c r="CK46" i="12"/>
  <c r="CG46" i="12"/>
  <c r="CI46" i="12" s="1"/>
  <c r="CC46" i="12"/>
  <c r="CK111" i="12"/>
  <c r="CG111" i="12"/>
  <c r="CI111" i="12" s="1"/>
  <c r="CC66" i="12"/>
  <c r="X140" i="12"/>
  <c r="AK140" i="12" s="1"/>
  <c r="R140" i="12"/>
  <c r="Z140" i="12" s="1"/>
  <c r="AM140" i="12" s="1"/>
  <c r="CJ142" i="12"/>
  <c r="CF142" i="12"/>
  <c r="CH142" i="12" s="1"/>
  <c r="X144" i="12"/>
  <c r="AK144" i="12" s="1"/>
  <c r="R144" i="12"/>
  <c r="Z144" i="12" s="1"/>
  <c r="AM144" i="12" s="1"/>
  <c r="CJ146" i="12"/>
  <c r="CF146" i="12"/>
  <c r="CH146" i="12" s="1"/>
  <c r="X148" i="12"/>
  <c r="AK148" i="12" s="1"/>
  <c r="R148" i="12"/>
  <c r="Z148" i="12" s="1"/>
  <c r="AM148" i="12" s="1"/>
  <c r="CK154" i="12"/>
  <c r="CG154" i="12"/>
  <c r="CI154" i="12" s="1"/>
  <c r="CC116" i="12"/>
  <c r="CK113" i="12"/>
  <c r="CG113" i="12"/>
  <c r="CI113" i="12" s="1"/>
  <c r="CK115" i="12"/>
  <c r="CG115" i="12"/>
  <c r="CI115" i="12" s="1"/>
  <c r="CK117" i="12"/>
  <c r="CG117" i="12"/>
  <c r="CI117" i="12" s="1"/>
  <c r="CC147" i="12"/>
  <c r="CK119" i="12"/>
  <c r="CG119" i="12"/>
  <c r="CI119" i="12" s="1"/>
  <c r="CK121" i="12"/>
  <c r="CG121" i="12"/>
  <c r="CI121" i="12" s="1"/>
  <c r="CK123" i="12"/>
  <c r="CG123" i="12"/>
  <c r="CI123" i="12" s="1"/>
  <c r="CC148" i="12"/>
  <c r="CK125" i="12"/>
  <c r="CG125" i="12"/>
  <c r="CI125" i="12" s="1"/>
  <c r="CK127" i="12"/>
  <c r="CG127" i="12"/>
  <c r="CI127" i="12" s="1"/>
  <c r="CC107" i="12"/>
  <c r="CK129" i="12"/>
  <c r="CG129" i="12"/>
  <c r="CI129" i="12" s="1"/>
  <c r="CC109" i="12"/>
  <c r="CC153" i="12"/>
  <c r="CK131" i="12"/>
  <c r="CG131" i="12"/>
  <c r="CI131" i="12" s="1"/>
  <c r="CC154" i="12"/>
  <c r="CK133" i="12"/>
  <c r="CG133" i="12"/>
  <c r="CI133" i="12" s="1"/>
  <c r="CK135" i="12"/>
  <c r="CG135" i="12"/>
  <c r="CI135" i="12" s="1"/>
  <c r="CC68" i="12"/>
  <c r="CK184" i="12"/>
  <c r="CG184" i="12"/>
  <c r="CI184" i="12" s="1"/>
  <c r="CK190" i="12"/>
  <c r="CG190" i="12"/>
  <c r="CI190" i="12" s="1"/>
  <c r="CK196" i="12"/>
  <c r="CG196" i="12"/>
  <c r="CI196" i="12" s="1"/>
  <c r="CC160" i="12"/>
  <c r="CK202" i="12"/>
  <c r="CG202" i="12"/>
  <c r="CI202" i="12" s="1"/>
  <c r="CK213" i="12"/>
  <c r="CG213" i="12"/>
  <c r="CI213" i="12" s="1"/>
  <c r="CC165" i="12"/>
  <c r="CK183" i="12"/>
  <c r="CG183" i="12"/>
  <c r="CI183" i="12" s="1"/>
  <c r="CC156" i="12"/>
  <c r="CK187" i="12"/>
  <c r="CG187" i="12"/>
  <c r="CI187" i="12" s="1"/>
  <c r="CK189" i="12"/>
  <c r="CG189" i="12"/>
  <c r="CI189" i="12" s="1"/>
  <c r="CK195" i="12"/>
  <c r="CG195" i="12"/>
  <c r="CI195" i="12" s="1"/>
  <c r="CC159" i="12"/>
  <c r="CK201" i="12"/>
  <c r="CG201" i="12"/>
  <c r="CI201" i="12" s="1"/>
  <c r="CC187" i="12"/>
  <c r="CK205" i="12"/>
  <c r="CG205" i="12"/>
  <c r="CI205" i="12" s="1"/>
  <c r="CC126" i="12"/>
  <c r="CK207" i="12"/>
  <c r="CG207" i="12"/>
  <c r="CI207" i="12" s="1"/>
  <c r="CC128" i="12"/>
  <c r="CK229" i="12"/>
  <c r="CG229" i="12"/>
  <c r="CI229" i="12" s="1"/>
  <c r="CK231" i="12"/>
  <c r="CG231" i="12"/>
  <c r="CI231" i="12" s="1"/>
  <c r="CK233" i="12"/>
  <c r="CG233" i="12"/>
  <c r="CI233" i="12" s="1"/>
  <c r="CK235" i="12"/>
  <c r="CG235" i="12"/>
  <c r="CI235" i="12" s="1"/>
  <c r="CK237" i="12"/>
  <c r="CG237" i="12"/>
  <c r="CI237" i="12" s="1"/>
  <c r="CK239" i="12"/>
  <c r="CG239" i="12"/>
  <c r="CI239" i="12" s="1"/>
  <c r="CC192" i="12"/>
  <c r="CK243" i="12"/>
  <c r="CG243" i="12"/>
  <c r="CI243" i="12" s="1"/>
  <c r="CC175" i="12"/>
  <c r="CK247" i="12"/>
  <c r="CG247" i="12"/>
  <c r="CI247" i="12" s="1"/>
  <c r="CC178" i="12"/>
  <c r="CK249" i="12"/>
  <c r="CG249" i="12"/>
  <c r="CI249" i="12" s="1"/>
  <c r="CK253" i="12"/>
  <c r="CG253" i="12"/>
  <c r="CI253" i="12" s="1"/>
  <c r="CC142" i="12"/>
  <c r="CK255" i="12"/>
  <c r="CG255" i="12"/>
  <c r="CI255" i="12" s="1"/>
  <c r="CC143" i="12"/>
  <c r="CK261" i="12"/>
  <c r="CG261" i="12"/>
  <c r="CI261" i="12" s="1"/>
  <c r="CC180" i="12"/>
  <c r="CK265" i="12"/>
  <c r="CG265" i="12"/>
  <c r="CI265" i="12" s="1"/>
  <c r="CC182" i="12"/>
  <c r="CK267" i="12"/>
  <c r="CG267" i="12"/>
  <c r="CI267" i="12" s="1"/>
  <c r="CC193" i="12"/>
  <c r="CK268" i="12"/>
  <c r="CG268" i="12"/>
  <c r="CI268" i="12" s="1"/>
  <c r="CC194" i="12"/>
  <c r="CK199" i="12"/>
  <c r="CG199" i="12"/>
  <c r="CI199" i="12" s="1"/>
  <c r="CC163" i="12"/>
  <c r="CK271" i="12"/>
  <c r="CG271" i="12"/>
  <c r="CI271" i="12" s="1"/>
  <c r="CC207" i="12"/>
  <c r="CK275" i="12"/>
  <c r="CG275" i="12"/>
  <c r="CI275" i="12" s="1"/>
  <c r="CJ280" i="12"/>
  <c r="CF280" i="12"/>
  <c r="CH280" i="12" s="1"/>
  <c r="CJ284" i="12"/>
  <c r="CF284" i="12"/>
  <c r="CH284" i="12" s="1"/>
  <c r="CB198" i="12"/>
  <c r="CJ288" i="12"/>
  <c r="CF288" i="12"/>
  <c r="CH288" i="12" s="1"/>
  <c r="CB202" i="12"/>
  <c r="X292" i="12"/>
  <c r="AK292" i="12" s="1"/>
  <c r="R292" i="12"/>
  <c r="Z292" i="12" s="1"/>
  <c r="AM292" i="12" s="1"/>
  <c r="X295" i="12"/>
  <c r="AK295" i="12" s="1"/>
  <c r="R295" i="12"/>
  <c r="Z295" i="12" s="1"/>
  <c r="AM295" i="12" s="1"/>
  <c r="CJ295" i="12"/>
  <c r="CF295" i="12"/>
  <c r="CH295" i="12" s="1"/>
  <c r="CK316" i="12"/>
  <c r="CG316" i="12"/>
  <c r="CI316" i="12" s="1"/>
  <c r="CC212" i="12"/>
  <c r="CJ306" i="12"/>
  <c r="CF306" i="12"/>
  <c r="CH306" i="12" s="1"/>
  <c r="X310" i="12"/>
  <c r="AK310" i="12" s="1"/>
  <c r="R310" i="12"/>
  <c r="Z310" i="12" s="1"/>
  <c r="AM310" i="12" s="1"/>
  <c r="CC95" i="12"/>
  <c r="CK72" i="12"/>
  <c r="CG72" i="12"/>
  <c r="CI72" i="12" s="1"/>
  <c r="CC97" i="12"/>
  <c r="CK74" i="12"/>
  <c r="CG74" i="12"/>
  <c r="CI74" i="12" s="1"/>
  <c r="CK96" i="12"/>
  <c r="CG96" i="12"/>
  <c r="CI96" i="12" s="1"/>
  <c r="CK100" i="12"/>
  <c r="CG100" i="12"/>
  <c r="CI100" i="12" s="1"/>
  <c r="CK104" i="12"/>
  <c r="CG104" i="12"/>
  <c r="CI104" i="12" s="1"/>
  <c r="CK45" i="12"/>
  <c r="CG45" i="12"/>
  <c r="CI45" i="12" s="1"/>
  <c r="CC45" i="12"/>
  <c r="CC47" i="12"/>
  <c r="CK47" i="12"/>
  <c r="CG47" i="12"/>
  <c r="CI47" i="12" s="1"/>
  <c r="CK49" i="12"/>
  <c r="CG49" i="12"/>
  <c r="CI49" i="12" s="1"/>
  <c r="CC49" i="12"/>
  <c r="CK58" i="12"/>
  <c r="CG58" i="12"/>
  <c r="CI58" i="12" s="1"/>
  <c r="CC96" i="12"/>
  <c r="CK73" i="12"/>
  <c r="CG73" i="12"/>
  <c r="CI73" i="12" s="1"/>
  <c r="CC98" i="12"/>
  <c r="CK75" i="12"/>
  <c r="CG75" i="12"/>
  <c r="CI75" i="12" s="1"/>
  <c r="CK97" i="12"/>
  <c r="CG97" i="12"/>
  <c r="CI97" i="12" s="1"/>
  <c r="CK101" i="12"/>
  <c r="CG101" i="12"/>
  <c r="CI101" i="12" s="1"/>
  <c r="CK105" i="12"/>
  <c r="CG105" i="12"/>
  <c r="CI105" i="12" s="1"/>
  <c r="CC62" i="12"/>
  <c r="CC90" i="12"/>
  <c r="CK107" i="12"/>
  <c r="CG107" i="12"/>
  <c r="CI107" i="12" s="1"/>
  <c r="CK109" i="12"/>
  <c r="CG109" i="12"/>
  <c r="CI109" i="12" s="1"/>
  <c r="CC64" i="12"/>
  <c r="CK317" i="12"/>
  <c r="CG317" i="12"/>
  <c r="CI317" i="12" s="1"/>
  <c r="CC213" i="12"/>
  <c r="CJ308" i="12"/>
  <c r="CF308" i="12"/>
  <c r="CH308" i="12" s="1"/>
  <c r="X312" i="12"/>
  <c r="AK312" i="12" s="1"/>
  <c r="R312" i="12"/>
  <c r="Z312" i="12" s="1"/>
  <c r="AM312" i="12" s="1"/>
  <c r="S327" i="12"/>
  <c r="S338" i="12" s="1"/>
  <c r="M327" i="12"/>
  <c r="M338" i="12" s="1"/>
  <c r="P327" i="12"/>
  <c r="P338" i="12" s="1"/>
  <c r="W23" i="12"/>
  <c r="W27" i="12"/>
  <c r="Q328" i="12"/>
  <c r="Q339" i="12" s="1"/>
  <c r="W322" i="12"/>
  <c r="W328" i="12"/>
  <c r="N328" i="12"/>
  <c r="N339" i="12" s="1"/>
  <c r="Z29" i="12"/>
  <c r="W12" i="12"/>
  <c r="W14" i="12"/>
  <c r="W16" i="12"/>
  <c r="W18" i="12"/>
  <c r="W20" i="12"/>
  <c r="W28" i="12"/>
  <c r="S328" i="12"/>
  <c r="S339" i="12" s="1"/>
  <c r="M328" i="12"/>
  <c r="M339" i="12" s="1"/>
  <c r="P328" i="12"/>
  <c r="P339" i="12" s="1"/>
  <c r="W19" i="12"/>
  <c r="W21" i="12"/>
  <c r="W25" i="12"/>
  <c r="Q308" i="11"/>
  <c r="Q319" i="11" s="1"/>
  <c r="P308" i="11"/>
  <c r="P319" i="11" s="1"/>
  <c r="Q307" i="11"/>
  <c r="Q318" i="11" s="1"/>
  <c r="Y307" i="11"/>
  <c r="Y308" i="11"/>
  <c r="Y304" i="11"/>
  <c r="Y305" i="11" s="1"/>
  <c r="Y302" i="11"/>
  <c r="M314" i="11" s="1"/>
  <c r="Q309" i="11" s="1"/>
  <c r="AL40" i="11"/>
  <c r="AP52" i="11"/>
  <c r="AS52" i="11"/>
  <c r="AU54" i="11"/>
  <c r="AQ54" i="11"/>
  <c r="AR54" i="11" s="1"/>
  <c r="AP55" i="11"/>
  <c r="AS55" i="11"/>
  <c r="AU57" i="11"/>
  <c r="AQ57" i="11"/>
  <c r="AR57" i="11" s="1"/>
  <c r="AP60" i="11"/>
  <c r="CF62" i="11"/>
  <c r="AS60" i="11"/>
  <c r="AP63" i="11"/>
  <c r="CF87" i="11"/>
  <c r="AS63" i="11"/>
  <c r="AP65" i="11"/>
  <c r="CF91" i="11"/>
  <c r="AS65" i="11"/>
  <c r="AU67" i="11"/>
  <c r="AQ67" i="11"/>
  <c r="AR67" i="11" s="1"/>
  <c r="AU89" i="11"/>
  <c r="AQ89" i="11"/>
  <c r="AR89" i="11" s="1"/>
  <c r="AU91" i="11"/>
  <c r="AQ91" i="11"/>
  <c r="AR91" i="11" s="1"/>
  <c r="AS93" i="11"/>
  <c r="AP93" i="11"/>
  <c r="AU95" i="11"/>
  <c r="AQ95" i="11"/>
  <c r="AR95" i="11" s="1"/>
  <c r="AS97" i="11"/>
  <c r="AP97" i="11"/>
  <c r="AU99" i="11"/>
  <c r="AQ99" i="11"/>
  <c r="AR99" i="11" s="1"/>
  <c r="AU107" i="11"/>
  <c r="AQ107" i="11"/>
  <c r="AR107" i="11" s="1"/>
  <c r="AU42" i="11"/>
  <c r="AQ42" i="11"/>
  <c r="AR42" i="11" s="1"/>
  <c r="W10" i="11"/>
  <c r="W12" i="11"/>
  <c r="W14" i="11"/>
  <c r="W16" i="11"/>
  <c r="W18" i="11"/>
  <c r="W20" i="11"/>
  <c r="W28" i="11"/>
  <c r="W19" i="11"/>
  <c r="W21" i="11"/>
  <c r="W23" i="11"/>
  <c r="W25" i="11"/>
  <c r="W27" i="11"/>
  <c r="W17" i="11"/>
  <c r="W15" i="11"/>
  <c r="W13" i="11"/>
  <c r="W11" i="11"/>
  <c r="W26" i="11"/>
  <c r="W24" i="11"/>
  <c r="W22" i="11"/>
  <c r="Z40" i="11"/>
  <c r="R39" i="11"/>
  <c r="R38" i="11" s="1"/>
  <c r="AK40" i="11"/>
  <c r="AU69" i="11"/>
  <c r="AQ69" i="11"/>
  <c r="AR69" i="11" s="1"/>
  <c r="CF88" i="11"/>
  <c r="AS87" i="11"/>
  <c r="AP87" i="11"/>
  <c r="AP100" i="11"/>
  <c r="AS100" i="11"/>
  <c r="AU101" i="11"/>
  <c r="AQ101" i="11"/>
  <c r="AR101" i="11" s="1"/>
  <c r="AU102" i="11"/>
  <c r="AQ102" i="11"/>
  <c r="AR102" i="11" s="1"/>
  <c r="AU103" i="11"/>
  <c r="AQ103" i="11"/>
  <c r="AR103" i="11" s="1"/>
  <c r="AU104" i="11"/>
  <c r="AQ104" i="11"/>
  <c r="AR104" i="11" s="1"/>
  <c r="AU105" i="11"/>
  <c r="AQ105" i="11"/>
  <c r="AR105" i="11" s="1"/>
  <c r="AU106" i="11"/>
  <c r="AQ106" i="11"/>
  <c r="AR106" i="11" s="1"/>
  <c r="AU41" i="11"/>
  <c r="AQ41" i="11"/>
  <c r="AU43" i="11"/>
  <c r="AQ43" i="11"/>
  <c r="AR43" i="11" s="1"/>
  <c r="AU45" i="11"/>
  <c r="AQ45" i="11"/>
  <c r="AR45" i="11" s="1"/>
  <c r="AU47" i="11"/>
  <c r="AQ47" i="11"/>
  <c r="AR47" i="11" s="1"/>
  <c r="AP49" i="11"/>
  <c r="AS49" i="11"/>
  <c r="AU50" i="11"/>
  <c r="AQ50" i="11"/>
  <c r="AR50" i="11" s="1"/>
  <c r="AP51" i="11"/>
  <c r="AS51" i="11"/>
  <c r="AU53" i="11"/>
  <c r="AQ53" i="11"/>
  <c r="AR53" i="11" s="1"/>
  <c r="AP56" i="11"/>
  <c r="AS56" i="11"/>
  <c r="AU58" i="11"/>
  <c r="AQ58" i="11"/>
  <c r="AR58" i="11" s="1"/>
  <c r="CF86" i="11"/>
  <c r="AP62" i="11"/>
  <c r="AS62" i="11"/>
  <c r="AP64" i="11"/>
  <c r="CF64" i="11"/>
  <c r="AS64" i="11"/>
  <c r="AP66" i="11"/>
  <c r="AS66" i="11"/>
  <c r="AU68" i="11"/>
  <c r="AQ68" i="11"/>
  <c r="AR68" i="11" s="1"/>
  <c r="AU71" i="11"/>
  <c r="AQ71" i="11"/>
  <c r="AR71" i="11" s="1"/>
  <c r="AS73" i="11"/>
  <c r="AP73" i="11"/>
  <c r="AS75" i="11"/>
  <c r="AP75" i="11"/>
  <c r="AS77" i="11"/>
  <c r="AP77" i="11"/>
  <c r="AS79" i="11"/>
  <c r="AP79" i="11"/>
  <c r="AS81" i="11"/>
  <c r="AP81" i="11"/>
  <c r="AS83" i="11"/>
  <c r="AP83" i="11"/>
  <c r="CF52" i="11"/>
  <c r="AS85" i="11"/>
  <c r="AP85" i="11"/>
  <c r="CF54" i="11"/>
  <c r="CF127" i="11"/>
  <c r="AS109" i="11"/>
  <c r="AP109" i="11"/>
  <c r="AU111" i="11"/>
  <c r="AQ111" i="11"/>
  <c r="AR111" i="11" s="1"/>
  <c r="AU113" i="11"/>
  <c r="AQ113" i="11"/>
  <c r="AR113" i="11" s="1"/>
  <c r="AU115" i="11"/>
  <c r="AQ115" i="11"/>
  <c r="AR115" i="11" s="1"/>
  <c r="AP118" i="11"/>
  <c r="AS118" i="11"/>
  <c r="AU119" i="11"/>
  <c r="AQ119" i="11"/>
  <c r="AR119" i="11" s="1"/>
  <c r="AU120" i="11"/>
  <c r="AQ120" i="11"/>
  <c r="AR120" i="11" s="1"/>
  <c r="AU121" i="11"/>
  <c r="AQ121" i="11"/>
  <c r="AR121" i="11" s="1"/>
  <c r="AU122" i="11"/>
  <c r="AQ122" i="11"/>
  <c r="AR122" i="11" s="1"/>
  <c r="AP128" i="11"/>
  <c r="AS128" i="11"/>
  <c r="CF71" i="11"/>
  <c r="AS131" i="11"/>
  <c r="AP131" i="11"/>
  <c r="CF74" i="11"/>
  <c r="AS133" i="11"/>
  <c r="AP133" i="11"/>
  <c r="AS135" i="11"/>
  <c r="AP135" i="11"/>
  <c r="AS137" i="11"/>
  <c r="AP137" i="11"/>
  <c r="AS139" i="11"/>
  <c r="AP139" i="11"/>
  <c r="AU144" i="11"/>
  <c r="AQ144" i="11"/>
  <c r="AR144" i="11" s="1"/>
  <c r="AP146" i="11"/>
  <c r="AS146" i="11"/>
  <c r="CF102" i="11"/>
  <c r="AU151" i="11"/>
  <c r="AQ151" i="11"/>
  <c r="AR151" i="11" s="1"/>
  <c r="AP154" i="11"/>
  <c r="AS154" i="11"/>
  <c r="CF79" i="11"/>
  <c r="AU155" i="11"/>
  <c r="AQ155" i="11"/>
  <c r="AR155" i="11" s="1"/>
  <c r="AS157" i="11"/>
  <c r="AP157" i="11"/>
  <c r="AS159" i="11"/>
  <c r="AP159" i="11"/>
  <c r="AU143" i="11"/>
  <c r="AQ143" i="11"/>
  <c r="AR143" i="11" s="1"/>
  <c r="AS145" i="11"/>
  <c r="AP145" i="11"/>
  <c r="CF101" i="11"/>
  <c r="AP148" i="11"/>
  <c r="AS148" i="11"/>
  <c r="CF143" i="11"/>
  <c r="AS161" i="11"/>
  <c r="AP161" i="11"/>
  <c r="AS163" i="11"/>
  <c r="AP163" i="11"/>
  <c r="AU164" i="11"/>
  <c r="AQ164" i="11"/>
  <c r="AR164" i="11" s="1"/>
  <c r="AS167" i="11"/>
  <c r="AP167" i="11"/>
  <c r="CF83" i="11"/>
  <c r="AU168" i="11"/>
  <c r="AQ168" i="11"/>
  <c r="AR168" i="11" s="1"/>
  <c r="X125" i="11"/>
  <c r="AK125" i="11" s="1"/>
  <c r="R125" i="11"/>
  <c r="Z125" i="11" s="1"/>
  <c r="AM125" i="11" s="1"/>
  <c r="AO125" i="11"/>
  <c r="CX125" i="11"/>
  <c r="CY125" i="11" s="1"/>
  <c r="CE69" i="11"/>
  <c r="CZ125" i="11"/>
  <c r="AV125" i="11"/>
  <c r="AS127" i="11"/>
  <c r="CF70" i="11"/>
  <c r="AP127" i="11"/>
  <c r="AS129" i="11"/>
  <c r="CF72" i="11"/>
  <c r="AP129" i="11"/>
  <c r="AU177" i="11"/>
  <c r="AQ177" i="11"/>
  <c r="AR177" i="11" s="1"/>
  <c r="AP182" i="11"/>
  <c r="AS182" i="11"/>
  <c r="CF130" i="11"/>
  <c r="AU188" i="11"/>
  <c r="AQ188" i="11"/>
  <c r="AR188" i="11" s="1"/>
  <c r="AU191" i="11"/>
  <c r="AQ191" i="11"/>
  <c r="AR191" i="11" s="1"/>
  <c r="AS193" i="11"/>
  <c r="AP193" i="11"/>
  <c r="CF113" i="11"/>
  <c r="AU207" i="11"/>
  <c r="AQ207" i="11"/>
  <c r="AR207" i="11" s="1"/>
  <c r="AS209" i="11"/>
  <c r="AP209" i="11"/>
  <c r="CF119" i="11"/>
  <c r="AU212" i="11"/>
  <c r="AQ212" i="11"/>
  <c r="AR212" i="11" s="1"/>
  <c r="AP214" i="11"/>
  <c r="AS214" i="11"/>
  <c r="AU216" i="11"/>
  <c r="AQ216" i="11"/>
  <c r="AR216" i="11" s="1"/>
  <c r="AP218" i="11"/>
  <c r="AS218" i="11"/>
  <c r="AU220" i="11"/>
  <c r="AQ220" i="11"/>
  <c r="AR220" i="11" s="1"/>
  <c r="AU222" i="11"/>
  <c r="AQ222" i="11"/>
  <c r="AR222" i="11" s="1"/>
  <c r="AU174" i="11"/>
  <c r="AQ174" i="11"/>
  <c r="AR174" i="11" s="1"/>
  <c r="AU187" i="11"/>
  <c r="AQ187" i="11"/>
  <c r="AR187" i="11" s="1"/>
  <c r="AU190" i="11"/>
  <c r="AQ190" i="11"/>
  <c r="AR190" i="11" s="1"/>
  <c r="AP192" i="11"/>
  <c r="AS192" i="11"/>
  <c r="CF112" i="11"/>
  <c r="AU206" i="11"/>
  <c r="AQ206" i="11"/>
  <c r="AR206" i="11" s="1"/>
  <c r="AP208" i="11"/>
  <c r="AS208" i="11"/>
  <c r="CF118" i="11"/>
  <c r="AS211" i="11"/>
  <c r="AP211" i="11"/>
  <c r="CF121" i="11"/>
  <c r="AU213" i="11"/>
  <c r="AQ213" i="11"/>
  <c r="AR213" i="11" s="1"/>
  <c r="AS215" i="11"/>
  <c r="AP215" i="11"/>
  <c r="AU217" i="11"/>
  <c r="AQ217" i="11"/>
  <c r="AR217" i="11" s="1"/>
  <c r="AS219" i="11"/>
  <c r="AP219" i="11"/>
  <c r="AU221" i="11"/>
  <c r="AQ221" i="11"/>
  <c r="AR221" i="11" s="1"/>
  <c r="X176" i="11"/>
  <c r="AK176" i="11" s="1"/>
  <c r="R176" i="11"/>
  <c r="Z176" i="11" s="1"/>
  <c r="AM176" i="11" s="1"/>
  <c r="AO176" i="11"/>
  <c r="CX176" i="11"/>
  <c r="CY176" i="11" s="1"/>
  <c r="CZ176" i="11"/>
  <c r="AV176" i="11"/>
  <c r="CE107" i="11"/>
  <c r="AS178" i="11"/>
  <c r="AP178" i="11"/>
  <c r="CF109" i="11"/>
  <c r="AS181" i="11"/>
  <c r="AP181" i="11"/>
  <c r="CF147" i="11"/>
  <c r="AS183" i="11"/>
  <c r="AP183" i="11"/>
  <c r="CF131" i="11"/>
  <c r="AS185" i="11"/>
  <c r="AP185" i="11"/>
  <c r="CF133" i="11"/>
  <c r="AS187" i="11"/>
  <c r="AP187" i="11"/>
  <c r="CF135" i="11"/>
  <c r="AU224" i="11"/>
  <c r="AQ224" i="11"/>
  <c r="AR224" i="11" s="1"/>
  <c r="AU227" i="11"/>
  <c r="AQ227" i="11"/>
  <c r="AR227" i="11" s="1"/>
  <c r="AS229" i="11"/>
  <c r="AP229" i="11"/>
  <c r="CF139" i="11"/>
  <c r="AU231" i="11"/>
  <c r="AQ231" i="11"/>
  <c r="AR231" i="11" s="1"/>
  <c r="AS233" i="11"/>
  <c r="AP233" i="11"/>
  <c r="CF124" i="11"/>
  <c r="AU247" i="11"/>
  <c r="AQ247" i="11"/>
  <c r="AR247" i="11" s="1"/>
  <c r="AU251" i="11"/>
  <c r="AQ251" i="11"/>
  <c r="AR251" i="11" s="1"/>
  <c r="AU253" i="11"/>
  <c r="AQ253" i="11"/>
  <c r="AR253" i="11" s="1"/>
  <c r="AU228" i="11"/>
  <c r="AQ228" i="11"/>
  <c r="AR228" i="11" s="1"/>
  <c r="AP230" i="11"/>
  <c r="AS230" i="11"/>
  <c r="AU236" i="11"/>
  <c r="AQ236" i="11"/>
  <c r="AR236" i="11" s="1"/>
  <c r="AP238" i="11"/>
  <c r="AS238" i="11"/>
  <c r="AU240" i="11"/>
  <c r="AQ240" i="11"/>
  <c r="AR240" i="11" s="1"/>
  <c r="AP242" i="11"/>
  <c r="AS242" i="11"/>
  <c r="AU244" i="11"/>
  <c r="AQ244" i="11"/>
  <c r="AR244" i="11" s="1"/>
  <c r="AP246" i="11"/>
  <c r="AS246" i="11"/>
  <c r="AU269" i="11"/>
  <c r="AQ269" i="11"/>
  <c r="AR269" i="11" s="1"/>
  <c r="AS271" i="11"/>
  <c r="AP271" i="11"/>
  <c r="CF168" i="11"/>
  <c r="AU273" i="11"/>
  <c r="AQ273" i="11"/>
  <c r="AR273" i="11" s="1"/>
  <c r="AU275" i="11"/>
  <c r="AQ275" i="11"/>
  <c r="AR275" i="11" s="1"/>
  <c r="AO250" i="11"/>
  <c r="CX250" i="11"/>
  <c r="CY250" i="11" s="1"/>
  <c r="AV250" i="11"/>
  <c r="CZ250" i="11"/>
  <c r="CE170" i="11"/>
  <c r="AU266" i="11"/>
  <c r="AQ266" i="11"/>
  <c r="AR266" i="11" s="1"/>
  <c r="AP268" i="11"/>
  <c r="AS268" i="11"/>
  <c r="CF165" i="11"/>
  <c r="AS277" i="11"/>
  <c r="AP277" i="11"/>
  <c r="AU279" i="11"/>
  <c r="AQ279" i="11"/>
  <c r="AR279" i="11" s="1"/>
  <c r="AS281" i="11"/>
  <c r="AP281" i="11"/>
  <c r="AU283" i="11"/>
  <c r="AQ283" i="11"/>
  <c r="AR283" i="11" s="1"/>
  <c r="AS285" i="11"/>
  <c r="AP285" i="11"/>
  <c r="AU287" i="11"/>
  <c r="AQ287" i="11"/>
  <c r="AR287" i="11" s="1"/>
  <c r="AU293" i="11"/>
  <c r="AQ293" i="11"/>
  <c r="AR293" i="11" s="1"/>
  <c r="AP295" i="11"/>
  <c r="AS295" i="11"/>
  <c r="CF174" i="11"/>
  <c r="AA307" i="11"/>
  <c r="AA308" i="11"/>
  <c r="AA304" i="11"/>
  <c r="AA305" i="11" s="1"/>
  <c r="AA302" i="11"/>
  <c r="M316" i="11" s="1"/>
  <c r="AN40" i="11"/>
  <c r="U307" i="11"/>
  <c r="U308" i="11"/>
  <c r="U304" i="11"/>
  <c r="U305" i="11" s="1"/>
  <c r="U302" i="11"/>
  <c r="M310" i="11" s="1"/>
  <c r="AH40" i="11"/>
  <c r="AU52" i="11"/>
  <c r="AQ52" i="11"/>
  <c r="AR52" i="11" s="1"/>
  <c r="AP54" i="11"/>
  <c r="AS54" i="11"/>
  <c r="AU55" i="11"/>
  <c r="AQ55" i="11"/>
  <c r="AR55" i="11" s="1"/>
  <c r="AP57" i="11"/>
  <c r="AS57" i="11"/>
  <c r="AU60" i="11"/>
  <c r="AQ60" i="11"/>
  <c r="AR60" i="11" s="1"/>
  <c r="AU65" i="11"/>
  <c r="AQ65" i="11"/>
  <c r="AR65" i="11" s="1"/>
  <c r="AS67" i="11"/>
  <c r="AP67" i="11"/>
  <c r="CF48" i="11"/>
  <c r="AS69" i="11"/>
  <c r="AP69" i="11"/>
  <c r="CF50" i="11"/>
  <c r="AU100" i="11"/>
  <c r="AQ100" i="11"/>
  <c r="AR100" i="11" s="1"/>
  <c r="AP102" i="11"/>
  <c r="CF90" i="11"/>
  <c r="AS102" i="11"/>
  <c r="AP104" i="11"/>
  <c r="CF66" i="11"/>
  <c r="AS104" i="11"/>
  <c r="AP106" i="11"/>
  <c r="CF68" i="11"/>
  <c r="AS106" i="11"/>
  <c r="AP41" i="11"/>
  <c r="CF41" i="11"/>
  <c r="AS41" i="11"/>
  <c r="AP42" i="11"/>
  <c r="CF42" i="11"/>
  <c r="AS42" i="11"/>
  <c r="AP43" i="11"/>
  <c r="CF43" i="11"/>
  <c r="AS43" i="11"/>
  <c r="AP44" i="11"/>
  <c r="CF44" i="11"/>
  <c r="AS44" i="11"/>
  <c r="AP45" i="11"/>
  <c r="CF45" i="11"/>
  <c r="AS45" i="11"/>
  <c r="AP46" i="11"/>
  <c r="CF46" i="11"/>
  <c r="AS46" i="11"/>
  <c r="AP47" i="11"/>
  <c r="CF47" i="11"/>
  <c r="AS47" i="11"/>
  <c r="AP48" i="11"/>
  <c r="CF58" i="11"/>
  <c r="AS48" i="11"/>
  <c r="AU49" i="11"/>
  <c r="AQ49" i="11"/>
  <c r="AR49" i="11" s="1"/>
  <c r="AP50" i="11"/>
  <c r="AS50" i="11"/>
  <c r="AU51" i="11"/>
  <c r="AQ51" i="11"/>
  <c r="AR51" i="11" s="1"/>
  <c r="AP53" i="11"/>
  <c r="AS53" i="11"/>
  <c r="AU56" i="11"/>
  <c r="AQ56" i="11"/>
  <c r="AR56" i="11" s="1"/>
  <c r="AP58" i="11"/>
  <c r="CF59" i="11"/>
  <c r="AS58" i="11"/>
  <c r="AU59" i="11"/>
  <c r="AQ59" i="11"/>
  <c r="AR59" i="11" s="1"/>
  <c r="AU64" i="11"/>
  <c r="AQ64" i="11"/>
  <c r="AR64" i="11" s="1"/>
  <c r="CF94" i="11"/>
  <c r="AS71" i="11"/>
  <c r="AP71" i="11"/>
  <c r="AP74" i="11"/>
  <c r="AS74" i="11"/>
  <c r="AP76" i="11"/>
  <c r="AS76" i="11"/>
  <c r="AP78" i="11"/>
  <c r="AS78" i="11"/>
  <c r="AP80" i="11"/>
  <c r="AS80" i="11"/>
  <c r="AP82" i="11"/>
  <c r="AS82" i="11"/>
  <c r="AU83" i="11"/>
  <c r="AQ83" i="11"/>
  <c r="AR83" i="11" s="1"/>
  <c r="AU85" i="11"/>
  <c r="AQ85" i="11"/>
  <c r="AR85" i="11" s="1"/>
  <c r="AU88" i="11"/>
  <c r="AQ88" i="11"/>
  <c r="AR88" i="11" s="1"/>
  <c r="AU109" i="11"/>
  <c r="AQ109" i="11"/>
  <c r="AR109" i="11" s="1"/>
  <c r="AU110" i="11"/>
  <c r="AQ110" i="11"/>
  <c r="AR110" i="11" s="1"/>
  <c r="AS111" i="11"/>
  <c r="AP111" i="11"/>
  <c r="AS113" i="11"/>
  <c r="AP113" i="11"/>
  <c r="AS115" i="11"/>
  <c r="AP115" i="11"/>
  <c r="AS117" i="11"/>
  <c r="AP117" i="11"/>
  <c r="AS119" i="11"/>
  <c r="AP119" i="11"/>
  <c r="CF95" i="11"/>
  <c r="AS121" i="11"/>
  <c r="AP121" i="11"/>
  <c r="CF97" i="11"/>
  <c r="CF141" i="11"/>
  <c r="AS123" i="11"/>
  <c r="AP123" i="11"/>
  <c r="AU128" i="11"/>
  <c r="AQ128" i="11"/>
  <c r="AR128" i="11" s="1"/>
  <c r="AP130" i="11"/>
  <c r="AS130" i="11"/>
  <c r="CF73" i="11"/>
  <c r="AU131" i="11"/>
  <c r="AQ131" i="11"/>
  <c r="AR131" i="11" s="1"/>
  <c r="AU133" i="11"/>
  <c r="AQ133" i="11"/>
  <c r="AR133" i="11" s="1"/>
  <c r="AU135" i="11"/>
  <c r="AQ135" i="11"/>
  <c r="AR135" i="11" s="1"/>
  <c r="AU137" i="11"/>
  <c r="AQ137" i="11"/>
  <c r="AR137" i="11" s="1"/>
  <c r="AU139" i="11"/>
  <c r="AQ139" i="11"/>
  <c r="AR139" i="11" s="1"/>
  <c r="AU146" i="11"/>
  <c r="AQ146" i="11"/>
  <c r="AR146" i="11" s="1"/>
  <c r="AS153" i="11"/>
  <c r="AP153" i="11"/>
  <c r="CF78" i="11"/>
  <c r="AU154" i="11"/>
  <c r="AQ154" i="11"/>
  <c r="AR154" i="11" s="1"/>
  <c r="AP156" i="11"/>
  <c r="AS156" i="11"/>
  <c r="AP158" i="11"/>
  <c r="AS158" i="11"/>
  <c r="AP160" i="11"/>
  <c r="AS160" i="11"/>
  <c r="AU145" i="11"/>
  <c r="AQ145" i="11"/>
  <c r="AR145" i="11" s="1"/>
  <c r="AS147" i="11"/>
  <c r="AP147" i="11"/>
  <c r="CF103" i="11"/>
  <c r="AP150" i="11"/>
  <c r="AS150" i="11"/>
  <c r="CF75" i="11"/>
  <c r="AP162" i="11"/>
  <c r="AS162" i="11"/>
  <c r="AP164" i="11"/>
  <c r="AS164" i="11"/>
  <c r="CF80" i="11"/>
  <c r="AU165" i="11"/>
  <c r="AQ165" i="11"/>
  <c r="AR165" i="11" s="1"/>
  <c r="AP168" i="11"/>
  <c r="AS168" i="11"/>
  <c r="CF84" i="11"/>
  <c r="AU169" i="11"/>
  <c r="AQ169" i="11"/>
  <c r="AR169" i="11" s="1"/>
  <c r="AU173" i="11"/>
  <c r="AQ173" i="11"/>
  <c r="AR173" i="11" s="1"/>
  <c r="AP177" i="11"/>
  <c r="AS177" i="11"/>
  <c r="CF108" i="11"/>
  <c r="AU186" i="11"/>
  <c r="AQ186" i="11"/>
  <c r="AR186" i="11" s="1"/>
  <c r="AP188" i="11"/>
  <c r="AS188" i="11"/>
  <c r="CF151" i="11"/>
  <c r="AU189" i="11"/>
  <c r="AQ189" i="11"/>
  <c r="AR189" i="11" s="1"/>
  <c r="AS191" i="11"/>
  <c r="AP191" i="11"/>
  <c r="CF111" i="11"/>
  <c r="AU205" i="11"/>
  <c r="AQ205" i="11"/>
  <c r="AR205" i="11" s="1"/>
  <c r="AS207" i="11"/>
  <c r="AP207" i="11"/>
  <c r="CF117" i="11"/>
  <c r="AP212" i="11"/>
  <c r="AS212" i="11"/>
  <c r="CF122" i="11"/>
  <c r="AU214" i="11"/>
  <c r="AQ214" i="11"/>
  <c r="AR214" i="11" s="1"/>
  <c r="AP216" i="11"/>
  <c r="AS216" i="11"/>
  <c r="AU218" i="11"/>
  <c r="AQ218" i="11"/>
  <c r="AR218" i="11" s="1"/>
  <c r="AP220" i="11"/>
  <c r="AS220" i="11"/>
  <c r="AS222" i="11"/>
  <c r="AP222" i="11"/>
  <c r="AU178" i="11"/>
  <c r="AQ178" i="11"/>
  <c r="AR178" i="11" s="1"/>
  <c r="AU185" i="11"/>
  <c r="AQ185" i="11"/>
  <c r="AR185" i="11" s="1"/>
  <c r="AU192" i="11"/>
  <c r="AQ192" i="11"/>
  <c r="AR192" i="11" s="1"/>
  <c r="AP194" i="11"/>
  <c r="AS194" i="11"/>
  <c r="CF114" i="11"/>
  <c r="AU196" i="11"/>
  <c r="AQ196" i="11"/>
  <c r="AR196" i="11" s="1"/>
  <c r="AP198" i="11"/>
  <c r="AS198" i="11"/>
  <c r="AU200" i="11"/>
  <c r="AQ200" i="11"/>
  <c r="AR200" i="11" s="1"/>
  <c r="AP202" i="11"/>
  <c r="AS202" i="11"/>
  <c r="AU204" i="11"/>
  <c r="AQ204" i="11"/>
  <c r="AR204" i="11" s="1"/>
  <c r="AP206" i="11"/>
  <c r="AS206" i="11"/>
  <c r="CF116" i="11"/>
  <c r="X172" i="11"/>
  <c r="AK172" i="11" s="1"/>
  <c r="R172" i="11"/>
  <c r="Z172" i="11" s="1"/>
  <c r="AM172" i="11" s="1"/>
  <c r="AO172" i="11"/>
  <c r="CX172" i="11"/>
  <c r="CY172" i="11" s="1"/>
  <c r="CZ172" i="11"/>
  <c r="AV172" i="11"/>
  <c r="AS174" i="11"/>
  <c r="AP174" i="11"/>
  <c r="CF105" i="11"/>
  <c r="X180" i="11"/>
  <c r="AK180" i="11" s="1"/>
  <c r="R180" i="11"/>
  <c r="Z180" i="11" s="1"/>
  <c r="AM180" i="11" s="1"/>
  <c r="AP224" i="11"/>
  <c r="AS224" i="11"/>
  <c r="CF136" i="11"/>
  <c r="AU225" i="11"/>
  <c r="AQ225" i="11"/>
  <c r="AR225" i="11" s="1"/>
  <c r="AS227" i="11"/>
  <c r="AP227" i="11"/>
  <c r="CF149" i="11"/>
  <c r="AU233" i="11"/>
  <c r="AQ233" i="11"/>
  <c r="AR233" i="11" s="1"/>
  <c r="AS235" i="11"/>
  <c r="AP235" i="11"/>
  <c r="CF154" i="11"/>
  <c r="AS253" i="11"/>
  <c r="AP253" i="11"/>
  <c r="CF161" i="11"/>
  <c r="AU234" i="11"/>
  <c r="AQ234" i="11"/>
  <c r="AR234" i="11" s="1"/>
  <c r="AP236" i="11"/>
  <c r="AS236" i="11"/>
  <c r="CF125" i="11"/>
  <c r="AU238" i="11"/>
  <c r="AQ238" i="11"/>
  <c r="AR238" i="11" s="1"/>
  <c r="AP240" i="11"/>
  <c r="AS240" i="11"/>
  <c r="AU242" i="11"/>
  <c r="AQ242" i="11"/>
  <c r="AR242" i="11" s="1"/>
  <c r="AP244" i="11"/>
  <c r="AS244" i="11"/>
  <c r="AU246" i="11"/>
  <c r="AQ246" i="11"/>
  <c r="AR246" i="11" s="1"/>
  <c r="AU248" i="11"/>
  <c r="AQ248" i="11"/>
  <c r="AR248" i="11" s="1"/>
  <c r="AS223" i="11"/>
  <c r="AP223" i="11"/>
  <c r="CF156" i="11"/>
  <c r="AU267" i="11"/>
  <c r="AQ267" i="11"/>
  <c r="AR267" i="11" s="1"/>
  <c r="AS269" i="11"/>
  <c r="AP269" i="11"/>
  <c r="CF166" i="11"/>
  <c r="AS275" i="11"/>
  <c r="AP275" i="11"/>
  <c r="AO252" i="11"/>
  <c r="CX252" i="11"/>
  <c r="CY252" i="11" s="1"/>
  <c r="AV252" i="11"/>
  <c r="CZ252" i="11"/>
  <c r="CE160" i="11"/>
  <c r="AP254" i="11"/>
  <c r="AS254" i="11"/>
  <c r="CF162" i="11"/>
  <c r="AU256" i="11"/>
  <c r="AQ256" i="11"/>
  <c r="AR256" i="11" s="1"/>
  <c r="AP258" i="11"/>
  <c r="AS258" i="11"/>
  <c r="AU260" i="11"/>
  <c r="AQ260" i="11"/>
  <c r="AR260" i="11" s="1"/>
  <c r="AP262" i="11"/>
  <c r="AS262" i="11"/>
  <c r="AU264" i="11"/>
  <c r="AQ264" i="11"/>
  <c r="AR264" i="11" s="1"/>
  <c r="AP266" i="11"/>
  <c r="AS266" i="11"/>
  <c r="CF163" i="11"/>
  <c r="AU272" i="11"/>
  <c r="AQ272" i="11"/>
  <c r="AR272" i="11" s="1"/>
  <c r="AP274" i="11"/>
  <c r="AS274" i="11"/>
  <c r="AU276" i="11"/>
  <c r="AQ276" i="11"/>
  <c r="AR276" i="11" s="1"/>
  <c r="AP278" i="11"/>
  <c r="AS278" i="11"/>
  <c r="AU280" i="11"/>
  <c r="AQ280" i="11"/>
  <c r="AR280" i="11" s="1"/>
  <c r="AP282" i="11"/>
  <c r="AS282" i="11"/>
  <c r="AU284" i="11"/>
  <c r="AQ284" i="11"/>
  <c r="AR284" i="11" s="1"/>
  <c r="AP286" i="11"/>
  <c r="AS286" i="11"/>
  <c r="AU288" i="11"/>
  <c r="AQ288" i="11"/>
  <c r="AR288" i="11" s="1"/>
  <c r="AP289" i="11"/>
  <c r="AS289" i="11"/>
  <c r="AU291" i="11"/>
  <c r="AQ291" i="11"/>
  <c r="AR291" i="11" s="1"/>
  <c r="AP293" i="11"/>
  <c r="AS293" i="11"/>
  <c r="CF172" i="11"/>
  <c r="AU290" i="11"/>
  <c r="AQ290" i="11"/>
  <c r="AR290" i="11" s="1"/>
  <c r="AS292" i="11"/>
  <c r="AP292" i="11"/>
  <c r="CF177" i="11"/>
  <c r="AU298" i="11"/>
  <c r="AQ298" i="11"/>
  <c r="AR298" i="11" s="1"/>
  <c r="AS290" i="11"/>
  <c r="AP290" i="11"/>
  <c r="AU296" i="11"/>
  <c r="AQ296" i="11"/>
  <c r="AR296" i="11" s="1"/>
  <c r="AS298" i="11"/>
  <c r="AP298" i="11"/>
  <c r="CF179" i="11"/>
  <c r="S308" i="11"/>
  <c r="S319" i="11" s="1"/>
  <c r="M308" i="11"/>
  <c r="M319" i="11" s="1"/>
  <c r="W302" i="11"/>
  <c r="W308" i="11"/>
  <c r="N308" i="11"/>
  <c r="N319" i="11" s="1"/>
  <c r="Z29" i="11"/>
  <c r="AU44" i="11"/>
  <c r="AQ44" i="11"/>
  <c r="AR44" i="11" s="1"/>
  <c r="AU46" i="11"/>
  <c r="AQ46" i="11"/>
  <c r="AR46" i="11" s="1"/>
  <c r="AU48" i="11"/>
  <c r="AQ48" i="11"/>
  <c r="AR48" i="11" s="1"/>
  <c r="AP59" i="11"/>
  <c r="CF61" i="11"/>
  <c r="AS59" i="11"/>
  <c r="AU61" i="11"/>
  <c r="AQ61" i="11"/>
  <c r="AR61" i="11" s="1"/>
  <c r="AU70" i="11"/>
  <c r="AQ70" i="11"/>
  <c r="AR70" i="11" s="1"/>
  <c r="AP72" i="11"/>
  <c r="AS72" i="11"/>
  <c r="CF51" i="11"/>
  <c r="AU74" i="11"/>
  <c r="AQ74" i="11"/>
  <c r="AR74" i="11" s="1"/>
  <c r="AU76" i="11"/>
  <c r="AQ76" i="11"/>
  <c r="AR76" i="11" s="1"/>
  <c r="AU78" i="11"/>
  <c r="AQ78" i="11"/>
  <c r="AR78" i="11" s="1"/>
  <c r="AU80" i="11"/>
  <c r="AQ80" i="11"/>
  <c r="AR80" i="11" s="1"/>
  <c r="AU82" i="11"/>
  <c r="AQ82" i="11"/>
  <c r="AR82" i="11" s="1"/>
  <c r="AP84" i="11"/>
  <c r="AS84" i="11"/>
  <c r="CF53" i="11"/>
  <c r="AP86" i="11"/>
  <c r="AS86" i="11"/>
  <c r="CF55" i="11"/>
  <c r="AP88" i="11"/>
  <c r="AS88" i="11"/>
  <c r="CF56" i="11"/>
  <c r="AP90" i="11"/>
  <c r="AS90" i="11"/>
  <c r="AU92" i="11"/>
  <c r="AQ92" i="11"/>
  <c r="AR92" i="11" s="1"/>
  <c r="AP94" i="11"/>
  <c r="AS94" i="11"/>
  <c r="AU96" i="11"/>
  <c r="AQ96" i="11"/>
  <c r="AR96" i="11" s="1"/>
  <c r="AP98" i="11"/>
  <c r="AS98" i="11"/>
  <c r="AU108" i="11"/>
  <c r="AQ108" i="11"/>
  <c r="AR108" i="11" s="1"/>
  <c r="CF128" i="11"/>
  <c r="AP110" i="11"/>
  <c r="AS110" i="11"/>
  <c r="AP112" i="11"/>
  <c r="AS112" i="11"/>
  <c r="AP114" i="11"/>
  <c r="AS114" i="11"/>
  <c r="AU116" i="11"/>
  <c r="AQ116" i="11"/>
  <c r="AR116" i="11" s="1"/>
  <c r="AU117" i="11"/>
  <c r="AQ117" i="11"/>
  <c r="AR117" i="11" s="1"/>
  <c r="AU123" i="11"/>
  <c r="AQ123" i="11"/>
  <c r="AR123" i="11" s="1"/>
  <c r="AP124" i="11"/>
  <c r="AS124" i="11"/>
  <c r="AU126" i="11"/>
  <c r="AQ126" i="11"/>
  <c r="AR126" i="11" s="1"/>
  <c r="AU130" i="11"/>
  <c r="AQ130" i="11"/>
  <c r="AR130" i="11" s="1"/>
  <c r="AU132" i="11"/>
  <c r="AQ132" i="11"/>
  <c r="AR132" i="11" s="1"/>
  <c r="AU134" i="11"/>
  <c r="AQ134" i="11"/>
  <c r="AR134" i="11" s="1"/>
  <c r="AU136" i="11"/>
  <c r="AQ136" i="11"/>
  <c r="AR136" i="11" s="1"/>
  <c r="AU138" i="11"/>
  <c r="AQ138" i="11"/>
  <c r="AR138" i="11" s="1"/>
  <c r="AU140" i="11"/>
  <c r="AQ140" i="11"/>
  <c r="AR140" i="11" s="1"/>
  <c r="AP142" i="11"/>
  <c r="AS142" i="11"/>
  <c r="AP152" i="11"/>
  <c r="AS152" i="11"/>
  <c r="CF77" i="11"/>
  <c r="AU153" i="11"/>
  <c r="AQ153" i="11"/>
  <c r="AR153" i="11" s="1"/>
  <c r="AU156" i="11"/>
  <c r="AQ156" i="11"/>
  <c r="AR156" i="11" s="1"/>
  <c r="AU158" i="11"/>
  <c r="AQ158" i="11"/>
  <c r="AR158" i="11" s="1"/>
  <c r="AU160" i="11"/>
  <c r="AQ160" i="11"/>
  <c r="AR160" i="11" s="1"/>
  <c r="AP175" i="11"/>
  <c r="AS175" i="11"/>
  <c r="CF106" i="11"/>
  <c r="AU129" i="11"/>
  <c r="AQ129" i="11"/>
  <c r="AR129" i="11" s="1"/>
  <c r="AS141" i="11"/>
  <c r="AP141" i="11"/>
  <c r="AU147" i="11"/>
  <c r="AQ147" i="11"/>
  <c r="AR147" i="11" s="1"/>
  <c r="AS149" i="11"/>
  <c r="AP149" i="11"/>
  <c r="AU150" i="11"/>
  <c r="AQ150" i="11"/>
  <c r="AR150" i="11" s="1"/>
  <c r="AU162" i="11"/>
  <c r="AQ162" i="11"/>
  <c r="AR162" i="11" s="1"/>
  <c r="AS165" i="11"/>
  <c r="AP165" i="11"/>
  <c r="CF81" i="11"/>
  <c r="AU166" i="11"/>
  <c r="AQ166" i="11"/>
  <c r="AR166" i="11" s="1"/>
  <c r="AS169" i="11"/>
  <c r="AP169" i="11"/>
  <c r="CF85" i="11"/>
  <c r="AU170" i="11"/>
  <c r="AQ170" i="11"/>
  <c r="AR170" i="11" s="1"/>
  <c r="AU171" i="11"/>
  <c r="AQ171" i="11"/>
  <c r="AR171" i="11" s="1"/>
  <c r="AU179" i="11"/>
  <c r="AQ179" i="11"/>
  <c r="AR179" i="11" s="1"/>
  <c r="AP173" i="11"/>
  <c r="AS173" i="11"/>
  <c r="CF104" i="11"/>
  <c r="AU184" i="11"/>
  <c r="AQ184" i="11"/>
  <c r="AR184" i="11" s="1"/>
  <c r="AP186" i="11"/>
  <c r="AS186" i="11"/>
  <c r="CF134" i="11"/>
  <c r="AS189" i="11"/>
  <c r="AP189" i="11"/>
  <c r="CF152" i="11"/>
  <c r="AU195" i="11"/>
  <c r="AQ195" i="11"/>
  <c r="AR195" i="11" s="1"/>
  <c r="AS197" i="11"/>
  <c r="AP197" i="11"/>
  <c r="AU199" i="11"/>
  <c r="AQ199" i="11"/>
  <c r="AR199" i="11" s="1"/>
  <c r="AS201" i="11"/>
  <c r="AP201" i="11"/>
  <c r="AU203" i="11"/>
  <c r="AQ203" i="11"/>
  <c r="AR203" i="11" s="1"/>
  <c r="AS205" i="11"/>
  <c r="AP205" i="11"/>
  <c r="CF155" i="11"/>
  <c r="AU183" i="11"/>
  <c r="AQ183" i="11"/>
  <c r="AR183" i="11" s="1"/>
  <c r="AU194" i="11"/>
  <c r="AQ194" i="11"/>
  <c r="AR194" i="11" s="1"/>
  <c r="AP196" i="11"/>
  <c r="AS196" i="11"/>
  <c r="AU198" i="11"/>
  <c r="AQ198" i="11"/>
  <c r="AR198" i="11" s="1"/>
  <c r="AP200" i="11"/>
  <c r="AS200" i="11"/>
  <c r="AU202" i="11"/>
  <c r="AQ202" i="11"/>
  <c r="AR202" i="11" s="1"/>
  <c r="AP204" i="11"/>
  <c r="AS204" i="11"/>
  <c r="AU210" i="11"/>
  <c r="AQ210" i="11"/>
  <c r="AR210" i="11" s="1"/>
  <c r="AS225" i="11"/>
  <c r="AP225" i="11"/>
  <c r="CF137" i="11"/>
  <c r="AU235" i="11"/>
  <c r="AQ235" i="11"/>
  <c r="AR235" i="11" s="1"/>
  <c r="AS237" i="11"/>
  <c r="AP237" i="11"/>
  <c r="CF126" i="11"/>
  <c r="AU239" i="11"/>
  <c r="AQ239" i="11"/>
  <c r="AR239" i="11" s="1"/>
  <c r="AS241" i="11"/>
  <c r="AP241" i="11"/>
  <c r="AU243" i="11"/>
  <c r="AQ243" i="11"/>
  <c r="AR243" i="11" s="1"/>
  <c r="AS245" i="11"/>
  <c r="AP245" i="11"/>
  <c r="AP249" i="11"/>
  <c r="AS249" i="11"/>
  <c r="CF159" i="11"/>
  <c r="AP226" i="11"/>
  <c r="AS226" i="11"/>
  <c r="CF148" i="11"/>
  <c r="AU232" i="11"/>
  <c r="AQ232" i="11"/>
  <c r="AR232" i="11" s="1"/>
  <c r="AP234" i="11"/>
  <c r="AS234" i="11"/>
  <c r="CF153" i="11"/>
  <c r="AS255" i="11"/>
  <c r="AP255" i="11"/>
  <c r="CF176" i="11"/>
  <c r="AU257" i="11"/>
  <c r="AQ257" i="11"/>
  <c r="AR257" i="11" s="1"/>
  <c r="AS259" i="11"/>
  <c r="AP259" i="11"/>
  <c r="AU261" i="11"/>
  <c r="AQ261" i="11"/>
  <c r="AR261" i="11" s="1"/>
  <c r="AS263" i="11"/>
  <c r="AP263" i="11"/>
  <c r="AU265" i="11"/>
  <c r="AQ265" i="11"/>
  <c r="AR265" i="11" s="1"/>
  <c r="AS267" i="11"/>
  <c r="AP267" i="11"/>
  <c r="CF164" i="11"/>
  <c r="X250" i="11"/>
  <c r="AK250" i="11" s="1"/>
  <c r="R250" i="11"/>
  <c r="Z250" i="11" s="1"/>
  <c r="AM250" i="11" s="1"/>
  <c r="AU254" i="11"/>
  <c r="AQ254" i="11"/>
  <c r="AR254" i="11" s="1"/>
  <c r="AP256" i="11"/>
  <c r="AS256" i="11"/>
  <c r="AU258" i="11"/>
  <c r="AQ258" i="11"/>
  <c r="AR258" i="11" s="1"/>
  <c r="AP260" i="11"/>
  <c r="AS260" i="11"/>
  <c r="AU262" i="11"/>
  <c r="AQ262" i="11"/>
  <c r="AR262" i="11" s="1"/>
  <c r="AP264" i="11"/>
  <c r="AS264" i="11"/>
  <c r="AU270" i="11"/>
  <c r="AQ270" i="11"/>
  <c r="AR270" i="11" s="1"/>
  <c r="AP272" i="11"/>
  <c r="AS272" i="11"/>
  <c r="CF169" i="11"/>
  <c r="AU274" i="11"/>
  <c r="AQ274" i="11"/>
  <c r="AR274" i="11" s="1"/>
  <c r="AP276" i="11"/>
  <c r="AS276" i="11"/>
  <c r="AU278" i="11"/>
  <c r="AQ278" i="11"/>
  <c r="AR278" i="11" s="1"/>
  <c r="AP280" i="11"/>
  <c r="AS280" i="11"/>
  <c r="AU282" i="11"/>
  <c r="AQ282" i="11"/>
  <c r="AR282" i="11" s="1"/>
  <c r="AP284" i="11"/>
  <c r="AS284" i="11"/>
  <c r="AU286" i="11"/>
  <c r="AQ286" i="11"/>
  <c r="AR286" i="11" s="1"/>
  <c r="AP288" i="11"/>
  <c r="AS288" i="11"/>
  <c r="AU289" i="11"/>
  <c r="AQ289" i="11"/>
  <c r="AR289" i="11" s="1"/>
  <c r="AP291" i="11"/>
  <c r="AS291" i="11"/>
  <c r="AU297" i="11"/>
  <c r="AQ297" i="11"/>
  <c r="AR297" i="11" s="1"/>
  <c r="AJ308" i="11"/>
  <c r="AJ313" i="11" s="1"/>
  <c r="AJ307" i="11"/>
  <c r="AJ312" i="11" s="1"/>
  <c r="AJ302" i="11"/>
  <c r="AO40" i="11"/>
  <c r="CZ40" i="11"/>
  <c r="CX40" i="11"/>
  <c r="CY40" i="11" s="1"/>
  <c r="CE40" i="11"/>
  <c r="AV40" i="11"/>
  <c r="V308" i="11"/>
  <c r="V304" i="11"/>
  <c r="V305" i="11" s="1"/>
  <c r="V302" i="11"/>
  <c r="M311" i="11" s="1"/>
  <c r="N309" i="11" s="1"/>
  <c r="V307" i="11"/>
  <c r="AI40" i="11"/>
  <c r="AU63" i="11"/>
  <c r="AQ63" i="11"/>
  <c r="AR63" i="11" s="1"/>
  <c r="AU87" i="11"/>
  <c r="AQ87" i="11"/>
  <c r="AR87" i="11" s="1"/>
  <c r="AS89" i="11"/>
  <c r="AP89" i="11"/>
  <c r="CF57" i="11"/>
  <c r="AS91" i="11"/>
  <c r="AP91" i="11"/>
  <c r="AU93" i="11"/>
  <c r="AQ93" i="11"/>
  <c r="AR93" i="11" s="1"/>
  <c r="AS95" i="11"/>
  <c r="AP95" i="11"/>
  <c r="AU97" i="11"/>
  <c r="AQ97" i="11"/>
  <c r="AR97" i="11" s="1"/>
  <c r="AS99" i="11"/>
  <c r="AP99" i="11"/>
  <c r="AS101" i="11"/>
  <c r="AP101" i="11"/>
  <c r="CF89" i="11"/>
  <c r="AS103" i="11"/>
  <c r="AP103" i="11"/>
  <c r="CF65" i="11"/>
  <c r="AS105" i="11"/>
  <c r="AP105" i="11"/>
  <c r="CF67" i="11"/>
  <c r="AS107" i="11"/>
  <c r="AP107" i="11"/>
  <c r="AP61" i="11"/>
  <c r="CF63" i="11"/>
  <c r="AS61" i="11"/>
  <c r="AU62" i="11"/>
  <c r="AQ62" i="11"/>
  <c r="AR62" i="11" s="1"/>
  <c r="AU66" i="11"/>
  <c r="AQ66" i="11"/>
  <c r="AR66" i="11" s="1"/>
  <c r="AP68" i="11"/>
  <c r="AS68" i="11"/>
  <c r="CF49" i="11"/>
  <c r="AP70" i="11"/>
  <c r="CF93" i="11"/>
  <c r="AS70" i="11"/>
  <c r="AU72" i="11"/>
  <c r="AQ72" i="11"/>
  <c r="AR72" i="11" s="1"/>
  <c r="AU73" i="11"/>
  <c r="AQ73" i="11"/>
  <c r="AR73" i="11" s="1"/>
  <c r="AU75" i="11"/>
  <c r="AQ75" i="11"/>
  <c r="AR75" i="11" s="1"/>
  <c r="AU77" i="11"/>
  <c r="AQ77" i="11"/>
  <c r="AR77" i="11" s="1"/>
  <c r="AU79" i="11"/>
  <c r="AQ79" i="11"/>
  <c r="AR79" i="11" s="1"/>
  <c r="AU81" i="11"/>
  <c r="AQ81" i="11"/>
  <c r="AR81" i="11" s="1"/>
  <c r="AU84" i="11"/>
  <c r="AQ84" i="11"/>
  <c r="AR84" i="11" s="1"/>
  <c r="AU86" i="11"/>
  <c r="AQ86" i="11"/>
  <c r="AR86" i="11" s="1"/>
  <c r="AU90" i="11"/>
  <c r="AQ90" i="11"/>
  <c r="AR90" i="11" s="1"/>
  <c r="AP92" i="11"/>
  <c r="AS92" i="11"/>
  <c r="AU94" i="11"/>
  <c r="AQ94" i="11"/>
  <c r="AR94" i="11" s="1"/>
  <c r="AP96" i="11"/>
  <c r="AS96" i="11"/>
  <c r="AU98" i="11"/>
  <c r="AQ98" i="11"/>
  <c r="AR98" i="11" s="1"/>
  <c r="AP108" i="11"/>
  <c r="AS108" i="11"/>
  <c r="AU112" i="11"/>
  <c r="AQ112" i="11"/>
  <c r="AR112" i="11" s="1"/>
  <c r="AU114" i="11"/>
  <c r="AQ114" i="11"/>
  <c r="AR114" i="11" s="1"/>
  <c r="CF140" i="11"/>
  <c r="AP116" i="11"/>
  <c r="AS116" i="11"/>
  <c r="AU118" i="11"/>
  <c r="AQ118" i="11"/>
  <c r="AR118" i="11" s="1"/>
  <c r="AP120" i="11"/>
  <c r="CF96" i="11"/>
  <c r="AS120" i="11"/>
  <c r="AP122" i="11"/>
  <c r="CF98" i="11"/>
  <c r="AS122" i="11"/>
  <c r="AU124" i="11"/>
  <c r="AQ124" i="11"/>
  <c r="AR124" i="11" s="1"/>
  <c r="CF142" i="11"/>
  <c r="AP126" i="11"/>
  <c r="AS126" i="11"/>
  <c r="AP132" i="11"/>
  <c r="AS132" i="11"/>
  <c r="AP134" i="11"/>
  <c r="AS134" i="11"/>
  <c r="AP136" i="11"/>
  <c r="AS136" i="11"/>
  <c r="AP138" i="11"/>
  <c r="AS138" i="11"/>
  <c r="AP140" i="11"/>
  <c r="AS140" i="11"/>
  <c r="AU142" i="11"/>
  <c r="AQ142" i="11"/>
  <c r="AR142" i="11" s="1"/>
  <c r="AP144" i="11"/>
  <c r="AS144" i="11"/>
  <c r="CF100" i="11"/>
  <c r="AS151" i="11"/>
  <c r="AP151" i="11"/>
  <c r="CF76" i="11"/>
  <c r="AU152" i="11"/>
  <c r="AQ152" i="11"/>
  <c r="AR152" i="11" s="1"/>
  <c r="AS155" i="11"/>
  <c r="AP155" i="11"/>
  <c r="CF129" i="11"/>
  <c r="AU157" i="11"/>
  <c r="AQ157" i="11"/>
  <c r="AR157" i="11" s="1"/>
  <c r="AU159" i="11"/>
  <c r="AQ159" i="11"/>
  <c r="AR159" i="11" s="1"/>
  <c r="AU175" i="11"/>
  <c r="AQ175" i="11"/>
  <c r="AR175" i="11" s="1"/>
  <c r="AU127" i="11"/>
  <c r="AQ127" i="11"/>
  <c r="AR127" i="11" s="1"/>
  <c r="AU141" i="11"/>
  <c r="AQ141" i="11"/>
  <c r="AR141" i="11" s="1"/>
  <c r="AS143" i="11"/>
  <c r="AP143" i="11"/>
  <c r="CF99" i="11"/>
  <c r="AU148" i="11"/>
  <c r="AQ148" i="11"/>
  <c r="AR148" i="11" s="1"/>
  <c r="AU149" i="11"/>
  <c r="AQ149" i="11"/>
  <c r="AR149" i="11" s="1"/>
  <c r="AU161" i="11"/>
  <c r="AQ161" i="11"/>
  <c r="AR161" i="11" s="1"/>
  <c r="AU163" i="11"/>
  <c r="AQ163" i="11"/>
  <c r="AR163" i="11" s="1"/>
  <c r="AP166" i="11"/>
  <c r="AS166" i="11"/>
  <c r="CF82" i="11"/>
  <c r="AU167" i="11"/>
  <c r="AQ167" i="11"/>
  <c r="AR167" i="11" s="1"/>
  <c r="AP170" i="11"/>
  <c r="CF144" i="11"/>
  <c r="AS170" i="11"/>
  <c r="AP171" i="11"/>
  <c r="AS171" i="11"/>
  <c r="CF145" i="11"/>
  <c r="AP179" i="11"/>
  <c r="CF146" i="11"/>
  <c r="AS179" i="11"/>
  <c r="AU182" i="11"/>
  <c r="AQ182" i="11"/>
  <c r="AR182" i="11" s="1"/>
  <c r="AP184" i="11"/>
  <c r="AS184" i="11"/>
  <c r="CF132" i="11"/>
  <c r="AU193" i="11"/>
  <c r="AQ193" i="11"/>
  <c r="AR193" i="11" s="1"/>
  <c r="AS195" i="11"/>
  <c r="AP195" i="11"/>
  <c r="CF115" i="11"/>
  <c r="AU197" i="11"/>
  <c r="AQ197" i="11"/>
  <c r="AR197" i="11" s="1"/>
  <c r="AS199" i="11"/>
  <c r="AP199" i="11"/>
  <c r="AU201" i="11"/>
  <c r="AQ201" i="11"/>
  <c r="AR201" i="11" s="1"/>
  <c r="AS203" i="11"/>
  <c r="AP203" i="11"/>
  <c r="AU209" i="11"/>
  <c r="AQ209" i="11"/>
  <c r="AR209" i="11" s="1"/>
  <c r="AU181" i="11"/>
  <c r="AQ181" i="11"/>
  <c r="AR181" i="11" s="1"/>
  <c r="AP190" i="11"/>
  <c r="AS190" i="11"/>
  <c r="CF110" i="11"/>
  <c r="AU208" i="11"/>
  <c r="AQ208" i="11"/>
  <c r="AR208" i="11" s="1"/>
  <c r="AP210" i="11"/>
  <c r="AS210" i="11"/>
  <c r="CF120" i="11"/>
  <c r="AU211" i="11"/>
  <c r="AQ211" i="11"/>
  <c r="AR211" i="11" s="1"/>
  <c r="AS213" i="11"/>
  <c r="AP213" i="11"/>
  <c r="AU215" i="11"/>
  <c r="AQ215" i="11"/>
  <c r="AR215" i="11" s="1"/>
  <c r="AS217" i="11"/>
  <c r="AP217" i="11"/>
  <c r="AU219" i="11"/>
  <c r="AQ219" i="11"/>
  <c r="AR219" i="11" s="1"/>
  <c r="AS221" i="11"/>
  <c r="AP221" i="11"/>
  <c r="CZ180" i="11"/>
  <c r="CX180" i="11"/>
  <c r="CY180" i="11" s="1"/>
  <c r="AO180" i="11"/>
  <c r="AV180" i="11"/>
  <c r="CE150" i="11"/>
  <c r="AU229" i="11"/>
  <c r="AQ229" i="11"/>
  <c r="AR229" i="11" s="1"/>
  <c r="AS231" i="11"/>
  <c r="AP231" i="11"/>
  <c r="AU237" i="11"/>
  <c r="AQ237" i="11"/>
  <c r="AR237" i="11" s="1"/>
  <c r="AS239" i="11"/>
  <c r="AP239" i="11"/>
  <c r="AU241" i="11"/>
  <c r="AQ241" i="11"/>
  <c r="AR241" i="11" s="1"/>
  <c r="AS243" i="11"/>
  <c r="AP243" i="11"/>
  <c r="AU245" i="11"/>
  <c r="AQ245" i="11"/>
  <c r="AR245" i="11" s="1"/>
  <c r="AS247" i="11"/>
  <c r="AP247" i="11"/>
  <c r="CF157" i="11"/>
  <c r="AU249" i="11"/>
  <c r="AQ249" i="11"/>
  <c r="AR249" i="11" s="1"/>
  <c r="AP251" i="11"/>
  <c r="AS251" i="11"/>
  <c r="CF171" i="11"/>
  <c r="AU223" i="11"/>
  <c r="AQ223" i="11"/>
  <c r="AR223" i="11" s="1"/>
  <c r="AU226" i="11"/>
  <c r="AQ226" i="11"/>
  <c r="AR226" i="11" s="1"/>
  <c r="AP228" i="11"/>
  <c r="AS228" i="11"/>
  <c r="CF138" i="11"/>
  <c r="AU230" i="11"/>
  <c r="AQ230" i="11"/>
  <c r="AR230" i="11" s="1"/>
  <c r="AP232" i="11"/>
  <c r="AS232" i="11"/>
  <c r="CF123" i="11"/>
  <c r="AS248" i="11"/>
  <c r="AP248" i="11"/>
  <c r="CF158" i="11"/>
  <c r="AU255" i="11"/>
  <c r="AQ255" i="11"/>
  <c r="AR255" i="11" s="1"/>
  <c r="AS257" i="11"/>
  <c r="AP257" i="11"/>
  <c r="AU259" i="11"/>
  <c r="AQ259" i="11"/>
  <c r="AR259" i="11" s="1"/>
  <c r="AS261" i="11"/>
  <c r="AP261" i="11"/>
  <c r="AU263" i="11"/>
  <c r="AQ263" i="11"/>
  <c r="AR263" i="11" s="1"/>
  <c r="AS265" i="11"/>
  <c r="AP265" i="11"/>
  <c r="AU271" i="11"/>
  <c r="AQ271" i="11"/>
  <c r="AR271" i="11" s="1"/>
  <c r="AS273" i="11"/>
  <c r="AP273" i="11"/>
  <c r="X252" i="11"/>
  <c r="AK252" i="11" s="1"/>
  <c r="R252" i="11"/>
  <c r="Z252" i="11" s="1"/>
  <c r="AM252" i="11" s="1"/>
  <c r="AU268" i="11"/>
  <c r="AQ268" i="11"/>
  <c r="AR268" i="11" s="1"/>
  <c r="AP270" i="11"/>
  <c r="AS270" i="11"/>
  <c r="CF167" i="11"/>
  <c r="AU277" i="11"/>
  <c r="AQ277" i="11"/>
  <c r="AR277" i="11" s="1"/>
  <c r="AS279" i="11"/>
  <c r="AP279" i="11"/>
  <c r="AU281" i="11"/>
  <c r="AQ281" i="11"/>
  <c r="AR281" i="11" s="1"/>
  <c r="AS283" i="11"/>
  <c r="AP283" i="11"/>
  <c r="AU285" i="11"/>
  <c r="AQ285" i="11"/>
  <c r="AR285" i="11" s="1"/>
  <c r="AS287" i="11"/>
  <c r="AP287" i="11"/>
  <c r="AU295" i="11"/>
  <c r="AQ295" i="11"/>
  <c r="AR295" i="11" s="1"/>
  <c r="AP297" i="11"/>
  <c r="AS297" i="11"/>
  <c r="CF178" i="11"/>
  <c r="AU294" i="11"/>
  <c r="AQ294" i="11"/>
  <c r="AR294" i="11" s="1"/>
  <c r="AS296" i="11"/>
  <c r="AP296" i="11"/>
  <c r="CF175" i="11"/>
  <c r="AU292" i="11"/>
  <c r="AQ292" i="11"/>
  <c r="AR292" i="11" s="1"/>
  <c r="AS294" i="11"/>
  <c r="AP294" i="11"/>
  <c r="CF173" i="11"/>
  <c r="S307" i="11"/>
  <c r="S318" i="11" s="1"/>
  <c r="M307" i="11"/>
  <c r="M318" i="11" s="1"/>
  <c r="W304" i="11"/>
  <c r="W305" i="11" s="1"/>
  <c r="W307" i="11"/>
  <c r="N307" i="11"/>
  <c r="N318" i="11" s="1"/>
  <c r="CG179" i="12" l="1"/>
  <c r="CI179" i="12" s="1"/>
  <c r="CC81" i="12"/>
  <c r="CK179" i="12"/>
  <c r="CK181" i="12"/>
  <c r="CG181" i="12"/>
  <c r="CI181" i="12" s="1"/>
  <c r="CC83" i="12"/>
  <c r="CK173" i="12"/>
  <c r="CG173" i="12"/>
  <c r="CI173" i="12" s="1"/>
  <c r="CC122" i="12"/>
  <c r="CC76" i="12"/>
  <c r="CK163" i="12"/>
  <c r="CG163" i="12"/>
  <c r="CI163" i="12" s="1"/>
  <c r="CG171" i="12"/>
  <c r="CI171" i="12" s="1"/>
  <c r="CC120" i="12"/>
  <c r="CK171" i="12"/>
  <c r="CG157" i="12"/>
  <c r="CI157" i="12" s="1"/>
  <c r="CC183" i="12"/>
  <c r="CK157" i="12"/>
  <c r="W29" i="13"/>
  <c r="AI307" i="14"/>
  <c r="AI312" i="14" s="1"/>
  <c r="AI302" i="14"/>
  <c r="AI308" i="14"/>
  <c r="AI313" i="14" s="1"/>
  <c r="AN308" i="14"/>
  <c r="AN313" i="14" s="1"/>
  <c r="AN307" i="14"/>
  <c r="AN312" i="14" s="1"/>
  <c r="AN302" i="14"/>
  <c r="Z308" i="14"/>
  <c r="Z304" i="14"/>
  <c r="Z305" i="14" s="1"/>
  <c r="Z302" i="14"/>
  <c r="M315" i="14" s="1"/>
  <c r="R309" i="14" s="1"/>
  <c r="Z307" i="14"/>
  <c r="M309" i="14"/>
  <c r="M26" i="14"/>
  <c r="R308" i="14"/>
  <c r="R319" i="14" s="1"/>
  <c r="X307" i="14"/>
  <c r="X304" i="14"/>
  <c r="X305" i="14" s="1"/>
  <c r="M302" i="14"/>
  <c r="N303" i="14" s="1"/>
  <c r="M312" i="14"/>
  <c r="S309" i="14"/>
  <c r="M28" i="14"/>
  <c r="AH308" i="14"/>
  <c r="AH313" i="14" s="1"/>
  <c r="AH307" i="14"/>
  <c r="AH312" i="14" s="1"/>
  <c r="AH302" i="14"/>
  <c r="AL308" i="14"/>
  <c r="AL313" i="14" s="1"/>
  <c r="AL307" i="14"/>
  <c r="AL312" i="14" s="1"/>
  <c r="AL302" i="14"/>
  <c r="AK307" i="14"/>
  <c r="AK312" i="14" s="1"/>
  <c r="AK302" i="14"/>
  <c r="AK308" i="14"/>
  <c r="AK313" i="14" s="1"/>
  <c r="R307" i="14"/>
  <c r="R318" i="14" s="1"/>
  <c r="X302" i="14"/>
  <c r="M313" i="14" s="1"/>
  <c r="P309" i="14" s="1"/>
  <c r="X308" i="14"/>
  <c r="AH328" i="13"/>
  <c r="AH335" i="13" s="1"/>
  <c r="AH327" i="13"/>
  <c r="AH334" i="13" s="1"/>
  <c r="AH322" i="13"/>
  <c r="M329" i="13"/>
  <c r="M26" i="13"/>
  <c r="M322" i="13"/>
  <c r="N323" i="13" s="1"/>
  <c r="M332" i="13"/>
  <c r="AI327" i="13"/>
  <c r="AI334" i="13" s="1"/>
  <c r="AI322" i="13"/>
  <c r="AI328" i="13"/>
  <c r="AI335" i="13" s="1"/>
  <c r="AL328" i="13"/>
  <c r="AL335" i="13" s="1"/>
  <c r="AL327" i="13"/>
  <c r="AL334" i="13" s="1"/>
  <c r="AL322" i="13"/>
  <c r="AN328" i="13"/>
  <c r="AN335" i="13" s="1"/>
  <c r="AN327" i="13"/>
  <c r="AN334" i="13" s="1"/>
  <c r="AN322" i="13"/>
  <c r="S329" i="13"/>
  <c r="M28" i="13"/>
  <c r="AK327" i="13"/>
  <c r="AK334" i="13" s="1"/>
  <c r="AK322" i="13"/>
  <c r="AK328" i="13"/>
  <c r="AK335" i="13" s="1"/>
  <c r="Z328" i="13"/>
  <c r="Z324" i="13"/>
  <c r="Z325" i="13" s="1"/>
  <c r="Z322" i="13"/>
  <c r="M335" i="13" s="1"/>
  <c r="R329" i="13" s="1"/>
  <c r="Z327" i="13"/>
  <c r="X327" i="13"/>
  <c r="X324" i="13"/>
  <c r="X325" i="13" s="1"/>
  <c r="R328" i="13"/>
  <c r="R339" i="13" s="1"/>
  <c r="X322" i="13"/>
  <c r="M333" i="13" s="1"/>
  <c r="P329" i="13" s="1"/>
  <c r="X328" i="13"/>
  <c r="R327" i="13"/>
  <c r="R338" i="13" s="1"/>
  <c r="CG285" i="12"/>
  <c r="CI285" i="12" s="1"/>
  <c r="CK285" i="12"/>
  <c r="CC199" i="12"/>
  <c r="CG180" i="12"/>
  <c r="CI180" i="12" s="1"/>
  <c r="CK180" i="12"/>
  <c r="CC82" i="12"/>
  <c r="CK172" i="12"/>
  <c r="CC121" i="12"/>
  <c r="CG172" i="12"/>
  <c r="CI172" i="12" s="1"/>
  <c r="CK164" i="12"/>
  <c r="CC77" i="12"/>
  <c r="CG164" i="12"/>
  <c r="CI164" i="12" s="1"/>
  <c r="CK160" i="12"/>
  <c r="CC73" i="12"/>
  <c r="CG160" i="12"/>
  <c r="CI160" i="12" s="1"/>
  <c r="CG155" i="12"/>
  <c r="CI155" i="12" s="1"/>
  <c r="CK155" i="12"/>
  <c r="CC117" i="12"/>
  <c r="CK287" i="12"/>
  <c r="CC201" i="12"/>
  <c r="CG287" i="12"/>
  <c r="CI287" i="12" s="1"/>
  <c r="CK182" i="12"/>
  <c r="CC84" i="12"/>
  <c r="CG182" i="12"/>
  <c r="CI182" i="12" s="1"/>
  <c r="CK178" i="12"/>
  <c r="CC80" i="12"/>
  <c r="CG178" i="12"/>
  <c r="CI178" i="12" s="1"/>
  <c r="CG174" i="12"/>
  <c r="CI174" i="12" s="1"/>
  <c r="CK174" i="12"/>
  <c r="CC123" i="12"/>
  <c r="CG169" i="12"/>
  <c r="CI169" i="12" s="1"/>
  <c r="CK169" i="12"/>
  <c r="CC118" i="12"/>
  <c r="CG162" i="12"/>
  <c r="CI162" i="12" s="1"/>
  <c r="CK162" i="12"/>
  <c r="CC75" i="12"/>
  <c r="W29" i="12"/>
  <c r="CK312" i="12"/>
  <c r="CG312" i="12"/>
  <c r="CI312" i="12" s="1"/>
  <c r="CK295" i="12"/>
  <c r="CG295" i="12"/>
  <c r="CI295" i="12" s="1"/>
  <c r="CK292" i="12"/>
  <c r="CG292" i="12"/>
  <c r="CI292" i="12" s="1"/>
  <c r="CK148" i="12"/>
  <c r="CG148" i="12"/>
  <c r="CI148" i="12" s="1"/>
  <c r="CK144" i="12"/>
  <c r="CG144" i="12"/>
  <c r="CI144" i="12" s="1"/>
  <c r="CK140" i="12"/>
  <c r="CG140" i="12"/>
  <c r="CI140" i="12" s="1"/>
  <c r="AH328" i="12"/>
  <c r="AH335" i="12" s="1"/>
  <c r="AH327" i="12"/>
  <c r="AH334" i="12" s="1"/>
  <c r="AH322" i="12"/>
  <c r="BZ40" i="12"/>
  <c r="CK278" i="12"/>
  <c r="CG278" i="12"/>
  <c r="CI278" i="12" s="1"/>
  <c r="CK226" i="12"/>
  <c r="CG226" i="12"/>
  <c r="CI226" i="12" s="1"/>
  <c r="CC136" i="12"/>
  <c r="CK222" i="12"/>
  <c r="CG222" i="12"/>
  <c r="CI222" i="12" s="1"/>
  <c r="CC132" i="12"/>
  <c r="CK220" i="12"/>
  <c r="CG220" i="12"/>
  <c r="CI220" i="12" s="1"/>
  <c r="CK143" i="12"/>
  <c r="CG143" i="12"/>
  <c r="CI143" i="12" s="1"/>
  <c r="CK139" i="12"/>
  <c r="CG139" i="12"/>
  <c r="CI139" i="12" s="1"/>
  <c r="CK308" i="12"/>
  <c r="CG308" i="12"/>
  <c r="CI308" i="12" s="1"/>
  <c r="AN328" i="12"/>
  <c r="AN335" i="12" s="1"/>
  <c r="AN327" i="12"/>
  <c r="AN334" i="12" s="1"/>
  <c r="AN322" i="12"/>
  <c r="CD40" i="12"/>
  <c r="CK290" i="12"/>
  <c r="CG290" i="12"/>
  <c r="CI290" i="12" s="1"/>
  <c r="CC204" i="12"/>
  <c r="CK286" i="12"/>
  <c r="CG286" i="12"/>
  <c r="CI286" i="12" s="1"/>
  <c r="CC200" i="12"/>
  <c r="CK282" i="12"/>
  <c r="CG282" i="12"/>
  <c r="CI282" i="12" s="1"/>
  <c r="CK216" i="12"/>
  <c r="CG216" i="12"/>
  <c r="CI216" i="12" s="1"/>
  <c r="CC168" i="12"/>
  <c r="CK156" i="12"/>
  <c r="CG156" i="12"/>
  <c r="CI156" i="12" s="1"/>
  <c r="CC150" i="12"/>
  <c r="AL328" i="12"/>
  <c r="AL335" i="12" s="1"/>
  <c r="AL327" i="12"/>
  <c r="AL334" i="12" s="1"/>
  <c r="AL322" i="12"/>
  <c r="X327" i="12"/>
  <c r="X324" i="12"/>
  <c r="X325" i="12" s="1"/>
  <c r="R328" i="12"/>
  <c r="R339" i="12" s="1"/>
  <c r="CH322" i="12"/>
  <c r="M322" i="12"/>
  <c r="N323" i="12" s="1"/>
  <c r="M332" i="12"/>
  <c r="CK310" i="12"/>
  <c r="CG310" i="12"/>
  <c r="CI310" i="12" s="1"/>
  <c r="M329" i="12"/>
  <c r="M26" i="12"/>
  <c r="CK224" i="12"/>
  <c r="CG224" i="12"/>
  <c r="CI224" i="12" s="1"/>
  <c r="CC134" i="12"/>
  <c r="CK313" i="12"/>
  <c r="CG313" i="12"/>
  <c r="CI313" i="12" s="1"/>
  <c r="CC209" i="12"/>
  <c r="CK306" i="12"/>
  <c r="CG306" i="12"/>
  <c r="CI306" i="12" s="1"/>
  <c r="CK293" i="12"/>
  <c r="CG293" i="12"/>
  <c r="CI293" i="12" s="1"/>
  <c r="CK288" i="12"/>
  <c r="CG288" i="12"/>
  <c r="CI288" i="12" s="1"/>
  <c r="CC202" i="12"/>
  <c r="CK284" i="12"/>
  <c r="CG284" i="12"/>
  <c r="CI284" i="12" s="1"/>
  <c r="CC198" i="12"/>
  <c r="CK280" i="12"/>
  <c r="CG280" i="12"/>
  <c r="CI280" i="12" s="1"/>
  <c r="CK146" i="12"/>
  <c r="CG146" i="12"/>
  <c r="CI146" i="12" s="1"/>
  <c r="CK142" i="12"/>
  <c r="CG142" i="12"/>
  <c r="CI142" i="12" s="1"/>
  <c r="CK138" i="12"/>
  <c r="CG138" i="12"/>
  <c r="CI138" i="12" s="1"/>
  <c r="CC71" i="12"/>
  <c r="AK327" i="12"/>
  <c r="AK334" i="12" s="1"/>
  <c r="AK322" i="12"/>
  <c r="AK328" i="12"/>
  <c r="AK335" i="12" s="1"/>
  <c r="CK40" i="12"/>
  <c r="CG40" i="12"/>
  <c r="CI40" i="12" s="1"/>
  <c r="CC40" i="12"/>
  <c r="Z328" i="12"/>
  <c r="Z324" i="12"/>
  <c r="Z325" i="12" s="1"/>
  <c r="Z322" i="12"/>
  <c r="M335" i="12" s="1"/>
  <c r="R329" i="12" s="1"/>
  <c r="Z327" i="12"/>
  <c r="AM40" i="12"/>
  <c r="S329" i="12"/>
  <c r="M28" i="12"/>
  <c r="CK218" i="12"/>
  <c r="CG218" i="12"/>
  <c r="CI218" i="12" s="1"/>
  <c r="CC170" i="12"/>
  <c r="CK145" i="12"/>
  <c r="CG145" i="12"/>
  <c r="CI145" i="12" s="1"/>
  <c r="CK141" i="12"/>
  <c r="CG141" i="12"/>
  <c r="CI141" i="12" s="1"/>
  <c r="CK137" i="12"/>
  <c r="CG137" i="12"/>
  <c r="CI137" i="12" s="1"/>
  <c r="CC70" i="12"/>
  <c r="AI327" i="12"/>
  <c r="AI334" i="12" s="1"/>
  <c r="AI322" i="12"/>
  <c r="AI328" i="12"/>
  <c r="AI335" i="12" s="1"/>
  <c r="CA40" i="12"/>
  <c r="X322" i="12"/>
  <c r="M333" i="12" s="1"/>
  <c r="P329" i="12" s="1"/>
  <c r="X328" i="12"/>
  <c r="R327" i="12"/>
  <c r="R338" i="12" s="1"/>
  <c r="CJ322" i="12"/>
  <c r="CT296" i="11"/>
  <c r="CU296" i="11" s="1"/>
  <c r="AT296" i="11"/>
  <c r="CT297" i="11"/>
  <c r="CU297" i="11" s="1"/>
  <c r="AT297" i="11"/>
  <c r="CT273" i="11"/>
  <c r="CU273" i="11" s="1"/>
  <c r="AT273" i="11"/>
  <c r="CT265" i="11"/>
  <c r="CU265" i="11" s="1"/>
  <c r="AT265" i="11"/>
  <c r="CT261" i="11"/>
  <c r="CU261" i="11" s="1"/>
  <c r="AT261" i="11"/>
  <c r="CT257" i="11"/>
  <c r="CU257" i="11" s="1"/>
  <c r="AT257" i="11"/>
  <c r="CT228" i="11"/>
  <c r="CU228" i="11" s="1"/>
  <c r="AT228" i="11"/>
  <c r="CT221" i="11"/>
  <c r="CU221" i="11" s="1"/>
  <c r="AT221" i="11"/>
  <c r="CT217" i="11"/>
  <c r="CU217" i="11" s="1"/>
  <c r="AT217" i="11"/>
  <c r="CT213" i="11"/>
  <c r="CU213" i="11" s="1"/>
  <c r="AT213" i="11"/>
  <c r="CT210" i="11"/>
  <c r="CU210" i="11" s="1"/>
  <c r="AT210" i="11"/>
  <c r="CT203" i="11"/>
  <c r="CU203" i="11" s="1"/>
  <c r="AT203" i="11"/>
  <c r="CT199" i="11"/>
  <c r="CU199" i="11" s="1"/>
  <c r="AT199" i="11"/>
  <c r="CT179" i="11"/>
  <c r="CU179" i="11" s="1"/>
  <c r="AT179" i="11"/>
  <c r="CT170" i="11"/>
  <c r="CU170" i="11" s="1"/>
  <c r="AT170" i="11"/>
  <c r="CT155" i="11"/>
  <c r="CU155" i="11" s="1"/>
  <c r="AT155" i="11"/>
  <c r="CT120" i="11"/>
  <c r="CU120" i="11" s="1"/>
  <c r="AT120" i="11"/>
  <c r="CT116" i="11"/>
  <c r="CU116" i="11" s="1"/>
  <c r="AT116" i="11"/>
  <c r="CT70" i="11"/>
  <c r="CU70" i="11" s="1"/>
  <c r="AT70" i="11"/>
  <c r="AT61" i="11"/>
  <c r="CT61" i="11"/>
  <c r="CU61" i="11" s="1"/>
  <c r="CT105" i="11"/>
  <c r="CU105" i="11" s="1"/>
  <c r="AT105" i="11"/>
  <c r="CT101" i="11"/>
  <c r="CU101" i="11" s="1"/>
  <c r="AT101" i="11"/>
  <c r="CT99" i="11"/>
  <c r="CU99" i="11" s="1"/>
  <c r="AT99" i="11"/>
  <c r="CT95" i="11"/>
  <c r="CU95" i="11" s="1"/>
  <c r="AT95" i="11"/>
  <c r="CT91" i="11"/>
  <c r="CU91" i="11" s="1"/>
  <c r="AT91" i="11"/>
  <c r="AU40" i="11"/>
  <c r="AQ40" i="11"/>
  <c r="AR40" i="11" s="1"/>
  <c r="CT272" i="11"/>
  <c r="CU272" i="11" s="1"/>
  <c r="AT272" i="11"/>
  <c r="CT264" i="11"/>
  <c r="CU264" i="11" s="1"/>
  <c r="AT264" i="11"/>
  <c r="CT260" i="11"/>
  <c r="CU260" i="11" s="1"/>
  <c r="AT260" i="11"/>
  <c r="CT256" i="11"/>
  <c r="CU256" i="11" s="1"/>
  <c r="AT256" i="11"/>
  <c r="AS250" i="11"/>
  <c r="AP250" i="11"/>
  <c r="CF170" i="11"/>
  <c r="CT267" i="11"/>
  <c r="CU267" i="11" s="1"/>
  <c r="AT267" i="11"/>
  <c r="CT263" i="11"/>
  <c r="CU263" i="11" s="1"/>
  <c r="AT263" i="11"/>
  <c r="CT259" i="11"/>
  <c r="CU259" i="11" s="1"/>
  <c r="AT259" i="11"/>
  <c r="CT226" i="11"/>
  <c r="CU226" i="11" s="1"/>
  <c r="AT226" i="11"/>
  <c r="CT245" i="11"/>
  <c r="CU245" i="11" s="1"/>
  <c r="AT245" i="11"/>
  <c r="CT241" i="11"/>
  <c r="CU241" i="11" s="1"/>
  <c r="AT241" i="11"/>
  <c r="CT225" i="11"/>
  <c r="CU225" i="11" s="1"/>
  <c r="AT225" i="11"/>
  <c r="CT189" i="11"/>
  <c r="CU189" i="11" s="1"/>
  <c r="AT189" i="11"/>
  <c r="CT186" i="11"/>
  <c r="CU186" i="11" s="1"/>
  <c r="AT186" i="11"/>
  <c r="CT165" i="11"/>
  <c r="CU165" i="11" s="1"/>
  <c r="AT165" i="11"/>
  <c r="CT149" i="11"/>
  <c r="CU149" i="11" s="1"/>
  <c r="AT149" i="11"/>
  <c r="CT141" i="11"/>
  <c r="CU141" i="11" s="1"/>
  <c r="AT141" i="11"/>
  <c r="CT175" i="11"/>
  <c r="CU175" i="11" s="1"/>
  <c r="AT175" i="11"/>
  <c r="CT98" i="11"/>
  <c r="CU98" i="11" s="1"/>
  <c r="AT98" i="11"/>
  <c r="CT94" i="11"/>
  <c r="CU94" i="11" s="1"/>
  <c r="AT94" i="11"/>
  <c r="CT90" i="11"/>
  <c r="CU90" i="11" s="1"/>
  <c r="AT90" i="11"/>
  <c r="CT86" i="11"/>
  <c r="CU86" i="11" s="1"/>
  <c r="AT86" i="11"/>
  <c r="CT72" i="11"/>
  <c r="CU72" i="11" s="1"/>
  <c r="AT72" i="11"/>
  <c r="CT292" i="11"/>
  <c r="CU292" i="11" s="1"/>
  <c r="AT292" i="11"/>
  <c r="CT293" i="11"/>
  <c r="CU293" i="11" s="1"/>
  <c r="AT293" i="11"/>
  <c r="CT289" i="11"/>
  <c r="CU289" i="11" s="1"/>
  <c r="AT289" i="11"/>
  <c r="CT286" i="11"/>
  <c r="CU286" i="11" s="1"/>
  <c r="AT286" i="11"/>
  <c r="CT282" i="11"/>
  <c r="CU282" i="11" s="1"/>
  <c r="AT282" i="11"/>
  <c r="CT278" i="11"/>
  <c r="CU278" i="11" s="1"/>
  <c r="AT278" i="11"/>
  <c r="CT274" i="11"/>
  <c r="CU274" i="11" s="1"/>
  <c r="AT274" i="11"/>
  <c r="CT254" i="11"/>
  <c r="CU254" i="11" s="1"/>
  <c r="AT254" i="11"/>
  <c r="CT275" i="11"/>
  <c r="CU275" i="11" s="1"/>
  <c r="AT275" i="11"/>
  <c r="CT223" i="11"/>
  <c r="CU223" i="11" s="1"/>
  <c r="AT223" i="11"/>
  <c r="CT236" i="11"/>
  <c r="CU236" i="11" s="1"/>
  <c r="AT236" i="11"/>
  <c r="CT253" i="11"/>
  <c r="CU253" i="11" s="1"/>
  <c r="AT253" i="11"/>
  <c r="CT227" i="11"/>
  <c r="CU227" i="11" s="1"/>
  <c r="AT227" i="11"/>
  <c r="CT224" i="11"/>
  <c r="CU224" i="11" s="1"/>
  <c r="AT224" i="11"/>
  <c r="AS180" i="11"/>
  <c r="AP180" i="11"/>
  <c r="CF150" i="11"/>
  <c r="CT174" i="11"/>
  <c r="CU174" i="11" s="1"/>
  <c r="AT174" i="11"/>
  <c r="CT206" i="11"/>
  <c r="CU206" i="11" s="1"/>
  <c r="AT206" i="11"/>
  <c r="CT202" i="11"/>
  <c r="CU202" i="11" s="1"/>
  <c r="AT202" i="11"/>
  <c r="CT198" i="11"/>
  <c r="CU198" i="11" s="1"/>
  <c r="AT198" i="11"/>
  <c r="CT222" i="11"/>
  <c r="CU222" i="11" s="1"/>
  <c r="AT222" i="11"/>
  <c r="CT212" i="11"/>
  <c r="CU212" i="11" s="1"/>
  <c r="AT212" i="11"/>
  <c r="CT207" i="11"/>
  <c r="CU207" i="11" s="1"/>
  <c r="AT207" i="11"/>
  <c r="CT177" i="11"/>
  <c r="CU177" i="11" s="1"/>
  <c r="AT177" i="11"/>
  <c r="CT164" i="11"/>
  <c r="CU164" i="11" s="1"/>
  <c r="AT164" i="11"/>
  <c r="CT162" i="11"/>
  <c r="CU162" i="11" s="1"/>
  <c r="AT162" i="11"/>
  <c r="CT160" i="11"/>
  <c r="CU160" i="11" s="1"/>
  <c r="AT160" i="11"/>
  <c r="CT158" i="11"/>
  <c r="CU158" i="11" s="1"/>
  <c r="AT158" i="11"/>
  <c r="CT156" i="11"/>
  <c r="CU156" i="11" s="1"/>
  <c r="AT156" i="11"/>
  <c r="CT153" i="11"/>
  <c r="CU153" i="11" s="1"/>
  <c r="AT153" i="11"/>
  <c r="CT130" i="11"/>
  <c r="CU130" i="11" s="1"/>
  <c r="AT130" i="11"/>
  <c r="CT119" i="11"/>
  <c r="CU119" i="11" s="1"/>
  <c r="AT119" i="11"/>
  <c r="CT117" i="11"/>
  <c r="CU117" i="11" s="1"/>
  <c r="AT117" i="11"/>
  <c r="CT115" i="11"/>
  <c r="CU115" i="11" s="1"/>
  <c r="AT115" i="11"/>
  <c r="CT113" i="11"/>
  <c r="CU113" i="11" s="1"/>
  <c r="AT113" i="11"/>
  <c r="CT111" i="11"/>
  <c r="CU111" i="11" s="1"/>
  <c r="AT111" i="11"/>
  <c r="CT71" i="11"/>
  <c r="CU71" i="11" s="1"/>
  <c r="AT71" i="11"/>
  <c r="AT48" i="11"/>
  <c r="CT48" i="11"/>
  <c r="CU48" i="11" s="1"/>
  <c r="AT46" i="11"/>
  <c r="CT46" i="11"/>
  <c r="CU46" i="11" s="1"/>
  <c r="AT44" i="11"/>
  <c r="CT44" i="11"/>
  <c r="CU44" i="11" s="1"/>
  <c r="AT42" i="11"/>
  <c r="CT42" i="11"/>
  <c r="CU42" i="11" s="1"/>
  <c r="CT106" i="11"/>
  <c r="CU106" i="11" s="1"/>
  <c r="AT106" i="11"/>
  <c r="CT102" i="11"/>
  <c r="CU102" i="11" s="1"/>
  <c r="AT102" i="11"/>
  <c r="CT69" i="11"/>
  <c r="CU69" i="11" s="1"/>
  <c r="AT69" i="11"/>
  <c r="AT57" i="11"/>
  <c r="CT57" i="11"/>
  <c r="CU57" i="11" s="1"/>
  <c r="AT54" i="11"/>
  <c r="CT54" i="11"/>
  <c r="CU54" i="11" s="1"/>
  <c r="M309" i="11"/>
  <c r="M26" i="11"/>
  <c r="AN308" i="11"/>
  <c r="AN313" i="11" s="1"/>
  <c r="AN307" i="11"/>
  <c r="AN312" i="11" s="1"/>
  <c r="AN302" i="11"/>
  <c r="CG40" i="11"/>
  <c r="CT285" i="11"/>
  <c r="CU285" i="11" s="1"/>
  <c r="AT285" i="11"/>
  <c r="CT281" i="11"/>
  <c r="CU281" i="11" s="1"/>
  <c r="AT281" i="11"/>
  <c r="CT277" i="11"/>
  <c r="CU277" i="11" s="1"/>
  <c r="AT277" i="11"/>
  <c r="CT268" i="11"/>
  <c r="CU268" i="11" s="1"/>
  <c r="AT268" i="11"/>
  <c r="CT246" i="11"/>
  <c r="CU246" i="11" s="1"/>
  <c r="AT246" i="11"/>
  <c r="CT242" i="11"/>
  <c r="CU242" i="11" s="1"/>
  <c r="AT242" i="11"/>
  <c r="CT238" i="11"/>
  <c r="CU238" i="11" s="1"/>
  <c r="AT238" i="11"/>
  <c r="CT230" i="11"/>
  <c r="CU230" i="11" s="1"/>
  <c r="AT230" i="11"/>
  <c r="CT233" i="11"/>
  <c r="CU233" i="11" s="1"/>
  <c r="AT233" i="11"/>
  <c r="CT187" i="11"/>
  <c r="CU187" i="11" s="1"/>
  <c r="AT187" i="11"/>
  <c r="CT183" i="11"/>
  <c r="CU183" i="11" s="1"/>
  <c r="AT183" i="11"/>
  <c r="CT178" i="11"/>
  <c r="CU178" i="11" s="1"/>
  <c r="AT178" i="11"/>
  <c r="AU176" i="11"/>
  <c r="AQ176" i="11"/>
  <c r="AR176" i="11" s="1"/>
  <c r="AS176" i="11"/>
  <c r="AP176" i="11"/>
  <c r="CF107" i="11"/>
  <c r="CT211" i="11"/>
  <c r="CU211" i="11" s="1"/>
  <c r="AT211" i="11"/>
  <c r="CT208" i="11"/>
  <c r="CU208" i="11" s="1"/>
  <c r="AT208" i="11"/>
  <c r="CT193" i="11"/>
  <c r="CU193" i="11" s="1"/>
  <c r="AT193" i="11"/>
  <c r="CT182" i="11"/>
  <c r="CU182" i="11" s="1"/>
  <c r="AT182" i="11"/>
  <c r="CT127" i="11"/>
  <c r="CU127" i="11" s="1"/>
  <c r="AT127" i="11"/>
  <c r="CT146" i="11"/>
  <c r="CU146" i="11" s="1"/>
  <c r="AT146" i="11"/>
  <c r="CT131" i="11"/>
  <c r="CU131" i="11" s="1"/>
  <c r="AT131" i="11"/>
  <c r="CT128" i="11"/>
  <c r="CU128" i="11" s="1"/>
  <c r="AT128" i="11"/>
  <c r="CT118" i="11"/>
  <c r="CU118" i="11" s="1"/>
  <c r="AT118" i="11"/>
  <c r="CT83" i="11"/>
  <c r="CU83" i="11" s="1"/>
  <c r="AT83" i="11"/>
  <c r="CT81" i="11"/>
  <c r="CU81" i="11" s="1"/>
  <c r="AT81" i="11"/>
  <c r="CT79" i="11"/>
  <c r="CU79" i="11" s="1"/>
  <c r="AT79" i="11"/>
  <c r="CT77" i="11"/>
  <c r="CU77" i="11" s="1"/>
  <c r="AT77" i="11"/>
  <c r="CT75" i="11"/>
  <c r="CU75" i="11" s="1"/>
  <c r="AT75" i="11"/>
  <c r="CT73" i="11"/>
  <c r="CU73" i="11" s="1"/>
  <c r="AT73" i="11"/>
  <c r="AT64" i="11"/>
  <c r="CT64" i="11"/>
  <c r="CU64" i="11" s="1"/>
  <c r="AT62" i="11"/>
  <c r="CT62" i="11"/>
  <c r="CU62" i="11" s="1"/>
  <c r="AR41" i="11"/>
  <c r="CT87" i="11"/>
  <c r="CU87" i="11" s="1"/>
  <c r="AT87" i="11"/>
  <c r="AT63" i="11"/>
  <c r="CT63" i="11"/>
  <c r="CU63" i="11" s="1"/>
  <c r="AL308" i="11"/>
  <c r="AL313" i="11" s="1"/>
  <c r="AL307" i="11"/>
  <c r="AL312" i="11" s="1"/>
  <c r="AL302" i="11"/>
  <c r="AV302" i="11"/>
  <c r="CY302" i="11"/>
  <c r="X307" i="11"/>
  <c r="X304" i="11"/>
  <c r="X305" i="11" s="1"/>
  <c r="R308" i="11"/>
  <c r="R319" i="11" s="1"/>
  <c r="W29" i="11"/>
  <c r="CT294" i="11"/>
  <c r="CU294" i="11" s="1"/>
  <c r="AT294" i="11"/>
  <c r="CT287" i="11"/>
  <c r="CU287" i="11" s="1"/>
  <c r="AT287" i="11"/>
  <c r="CT283" i="11"/>
  <c r="CU283" i="11" s="1"/>
  <c r="AT283" i="11"/>
  <c r="CT279" i="11"/>
  <c r="CU279" i="11" s="1"/>
  <c r="AT279" i="11"/>
  <c r="CT270" i="11"/>
  <c r="CU270" i="11" s="1"/>
  <c r="AT270" i="11"/>
  <c r="AS252" i="11"/>
  <c r="AP252" i="11"/>
  <c r="CF160" i="11"/>
  <c r="CT248" i="11"/>
  <c r="CU248" i="11" s="1"/>
  <c r="AT248" i="11"/>
  <c r="CT232" i="11"/>
  <c r="CU232" i="11" s="1"/>
  <c r="AT232" i="11"/>
  <c r="CT251" i="11"/>
  <c r="CU251" i="11" s="1"/>
  <c r="AT251" i="11"/>
  <c r="CT247" i="11"/>
  <c r="CU247" i="11" s="1"/>
  <c r="AT247" i="11"/>
  <c r="CT243" i="11"/>
  <c r="CU243" i="11" s="1"/>
  <c r="AT243" i="11"/>
  <c r="CT239" i="11"/>
  <c r="CU239" i="11" s="1"/>
  <c r="AT239" i="11"/>
  <c r="CT231" i="11"/>
  <c r="CU231" i="11" s="1"/>
  <c r="AT231" i="11"/>
  <c r="AU180" i="11"/>
  <c r="AQ180" i="11"/>
  <c r="AR180" i="11" s="1"/>
  <c r="CT190" i="11"/>
  <c r="CU190" i="11" s="1"/>
  <c r="AT190" i="11"/>
  <c r="CT195" i="11"/>
  <c r="CU195" i="11" s="1"/>
  <c r="AT195" i="11"/>
  <c r="CT184" i="11"/>
  <c r="CU184" i="11" s="1"/>
  <c r="AT184" i="11"/>
  <c r="CT171" i="11"/>
  <c r="CU171" i="11" s="1"/>
  <c r="AT171" i="11"/>
  <c r="CT166" i="11"/>
  <c r="CU166" i="11" s="1"/>
  <c r="AT166" i="11"/>
  <c r="CT143" i="11"/>
  <c r="CU143" i="11" s="1"/>
  <c r="AT143" i="11"/>
  <c r="CT151" i="11"/>
  <c r="CU151" i="11" s="1"/>
  <c r="AT151" i="11"/>
  <c r="CT144" i="11"/>
  <c r="CU144" i="11" s="1"/>
  <c r="AT144" i="11"/>
  <c r="CT140" i="11"/>
  <c r="CU140" i="11" s="1"/>
  <c r="AT140" i="11"/>
  <c r="CT138" i="11"/>
  <c r="CU138" i="11" s="1"/>
  <c r="AT138" i="11"/>
  <c r="CT136" i="11"/>
  <c r="CU136" i="11" s="1"/>
  <c r="AT136" i="11"/>
  <c r="CT134" i="11"/>
  <c r="CU134" i="11" s="1"/>
  <c r="AT134" i="11"/>
  <c r="CT132" i="11"/>
  <c r="CU132" i="11" s="1"/>
  <c r="AT132" i="11"/>
  <c r="CT126" i="11"/>
  <c r="CU126" i="11" s="1"/>
  <c r="AT126" i="11"/>
  <c r="CT122" i="11"/>
  <c r="CU122" i="11" s="1"/>
  <c r="AT122" i="11"/>
  <c r="CT108" i="11"/>
  <c r="CU108" i="11" s="1"/>
  <c r="AT108" i="11"/>
  <c r="CT96" i="11"/>
  <c r="CU96" i="11" s="1"/>
  <c r="AT96" i="11"/>
  <c r="CT92" i="11"/>
  <c r="CU92" i="11" s="1"/>
  <c r="AT92" i="11"/>
  <c r="CT68" i="11"/>
  <c r="CU68" i="11" s="1"/>
  <c r="AT68" i="11"/>
  <c r="CT107" i="11"/>
  <c r="CU107" i="11" s="1"/>
  <c r="AT107" i="11"/>
  <c r="CT103" i="11"/>
  <c r="CU103" i="11" s="1"/>
  <c r="AT103" i="11"/>
  <c r="CT89" i="11"/>
  <c r="CU89" i="11" s="1"/>
  <c r="AT89" i="11"/>
  <c r="AI307" i="11"/>
  <c r="AI312" i="11" s="1"/>
  <c r="AI302" i="11"/>
  <c r="AI308" i="11"/>
  <c r="AI313" i="11" s="1"/>
  <c r="CD40" i="11"/>
  <c r="CT291" i="11"/>
  <c r="CU291" i="11" s="1"/>
  <c r="AT291" i="11"/>
  <c r="CT288" i="11"/>
  <c r="CU288" i="11" s="1"/>
  <c r="AT288" i="11"/>
  <c r="CT284" i="11"/>
  <c r="CU284" i="11" s="1"/>
  <c r="AT284" i="11"/>
  <c r="CT280" i="11"/>
  <c r="CU280" i="11" s="1"/>
  <c r="AT280" i="11"/>
  <c r="CT276" i="11"/>
  <c r="CU276" i="11" s="1"/>
  <c r="AT276" i="11"/>
  <c r="CT255" i="11"/>
  <c r="CU255" i="11" s="1"/>
  <c r="AT255" i="11"/>
  <c r="CT234" i="11"/>
  <c r="CU234" i="11" s="1"/>
  <c r="AT234" i="11"/>
  <c r="CT249" i="11"/>
  <c r="CU249" i="11" s="1"/>
  <c r="AT249" i="11"/>
  <c r="CT237" i="11"/>
  <c r="CU237" i="11" s="1"/>
  <c r="AT237" i="11"/>
  <c r="CT204" i="11"/>
  <c r="CU204" i="11" s="1"/>
  <c r="AT204" i="11"/>
  <c r="CT200" i="11"/>
  <c r="CU200" i="11" s="1"/>
  <c r="AT200" i="11"/>
  <c r="CT196" i="11"/>
  <c r="CU196" i="11" s="1"/>
  <c r="AT196" i="11"/>
  <c r="CT205" i="11"/>
  <c r="CU205" i="11" s="1"/>
  <c r="AT205" i="11"/>
  <c r="CT201" i="11"/>
  <c r="CU201" i="11" s="1"/>
  <c r="AT201" i="11"/>
  <c r="CT197" i="11"/>
  <c r="CU197" i="11" s="1"/>
  <c r="AT197" i="11"/>
  <c r="CT173" i="11"/>
  <c r="CU173" i="11" s="1"/>
  <c r="AT173" i="11"/>
  <c r="CT169" i="11"/>
  <c r="CU169" i="11" s="1"/>
  <c r="AT169" i="11"/>
  <c r="CT152" i="11"/>
  <c r="CU152" i="11" s="1"/>
  <c r="AT152" i="11"/>
  <c r="CT142" i="11"/>
  <c r="CU142" i="11" s="1"/>
  <c r="AT142" i="11"/>
  <c r="CT124" i="11"/>
  <c r="CU124" i="11" s="1"/>
  <c r="AT124" i="11"/>
  <c r="CT114" i="11"/>
  <c r="CU114" i="11" s="1"/>
  <c r="AT114" i="11"/>
  <c r="CT112" i="11"/>
  <c r="CU112" i="11" s="1"/>
  <c r="AT112" i="11"/>
  <c r="CT110" i="11"/>
  <c r="CU110" i="11" s="1"/>
  <c r="AT110" i="11"/>
  <c r="CT88" i="11"/>
  <c r="CU88" i="11" s="1"/>
  <c r="AT88" i="11"/>
  <c r="CT84" i="11"/>
  <c r="CU84" i="11" s="1"/>
  <c r="AT84" i="11"/>
  <c r="AT59" i="11"/>
  <c r="CT59" i="11"/>
  <c r="CU59" i="11" s="1"/>
  <c r="M302" i="11"/>
  <c r="N303" i="11" s="1"/>
  <c r="M312" i="11"/>
  <c r="CT298" i="11"/>
  <c r="CU298" i="11" s="1"/>
  <c r="AT298" i="11"/>
  <c r="CT290" i="11"/>
  <c r="CU290" i="11" s="1"/>
  <c r="AT290" i="11"/>
  <c r="CT266" i="11"/>
  <c r="CU266" i="11" s="1"/>
  <c r="AT266" i="11"/>
  <c r="CT262" i="11"/>
  <c r="CU262" i="11" s="1"/>
  <c r="AT262" i="11"/>
  <c r="CT258" i="11"/>
  <c r="CU258" i="11" s="1"/>
  <c r="AT258" i="11"/>
  <c r="AU252" i="11"/>
  <c r="AQ252" i="11"/>
  <c r="AR252" i="11" s="1"/>
  <c r="CT269" i="11"/>
  <c r="CU269" i="11" s="1"/>
  <c r="AT269" i="11"/>
  <c r="CT244" i="11"/>
  <c r="CU244" i="11" s="1"/>
  <c r="AT244" i="11"/>
  <c r="CT240" i="11"/>
  <c r="CU240" i="11" s="1"/>
  <c r="AT240" i="11"/>
  <c r="CT235" i="11"/>
  <c r="CU235" i="11" s="1"/>
  <c r="AT235" i="11"/>
  <c r="AU172" i="11"/>
  <c r="AQ172" i="11"/>
  <c r="AR172" i="11" s="1"/>
  <c r="AS172" i="11"/>
  <c r="AP172" i="11"/>
  <c r="CT194" i="11"/>
  <c r="CU194" i="11" s="1"/>
  <c r="AT194" i="11"/>
  <c r="CT220" i="11"/>
  <c r="CU220" i="11" s="1"/>
  <c r="AT220" i="11"/>
  <c r="CT216" i="11"/>
  <c r="CU216" i="11" s="1"/>
  <c r="AT216" i="11"/>
  <c r="CT191" i="11"/>
  <c r="CU191" i="11" s="1"/>
  <c r="AT191" i="11"/>
  <c r="CT188" i="11"/>
  <c r="CU188" i="11" s="1"/>
  <c r="AT188" i="11"/>
  <c r="CT168" i="11"/>
  <c r="CU168" i="11" s="1"/>
  <c r="AT168" i="11"/>
  <c r="CT150" i="11"/>
  <c r="CU150" i="11" s="1"/>
  <c r="AT150" i="11"/>
  <c r="CT147" i="11"/>
  <c r="CU147" i="11" s="1"/>
  <c r="AT147" i="11"/>
  <c r="CT123" i="11"/>
  <c r="CU123" i="11" s="1"/>
  <c r="AT123" i="11"/>
  <c r="CT121" i="11"/>
  <c r="CU121" i="11" s="1"/>
  <c r="AT121" i="11"/>
  <c r="CT82" i="11"/>
  <c r="CU82" i="11" s="1"/>
  <c r="AT82" i="11"/>
  <c r="CT80" i="11"/>
  <c r="CU80" i="11" s="1"/>
  <c r="AT80" i="11"/>
  <c r="CT78" i="11"/>
  <c r="CU78" i="11" s="1"/>
  <c r="AT78" i="11"/>
  <c r="CT76" i="11"/>
  <c r="CU76" i="11" s="1"/>
  <c r="AT76" i="11"/>
  <c r="CT74" i="11"/>
  <c r="CU74" i="11" s="1"/>
  <c r="AT74" i="11"/>
  <c r="AT58" i="11"/>
  <c r="CT58" i="11"/>
  <c r="CU58" i="11" s="1"/>
  <c r="AT53" i="11"/>
  <c r="CT53" i="11"/>
  <c r="CU53" i="11" s="1"/>
  <c r="AT50" i="11"/>
  <c r="CT50" i="11"/>
  <c r="CU50" i="11" s="1"/>
  <c r="AT47" i="11"/>
  <c r="CT47" i="11"/>
  <c r="CU47" i="11" s="1"/>
  <c r="AT45" i="11"/>
  <c r="CT45" i="11"/>
  <c r="CU45" i="11" s="1"/>
  <c r="AT43" i="11"/>
  <c r="CT43" i="11"/>
  <c r="CU43" i="11" s="1"/>
  <c r="AT41" i="11"/>
  <c r="CT41" i="11"/>
  <c r="CU41" i="11" s="1"/>
  <c r="CT104" i="11"/>
  <c r="CU104" i="11" s="1"/>
  <c r="AT104" i="11"/>
  <c r="CT67" i="11"/>
  <c r="CU67" i="11" s="1"/>
  <c r="AT67" i="11"/>
  <c r="AH308" i="11"/>
  <c r="AH313" i="11" s="1"/>
  <c r="AH307" i="11"/>
  <c r="AH312" i="11" s="1"/>
  <c r="AH302" i="11"/>
  <c r="CC40" i="11"/>
  <c r="S309" i="11"/>
  <c r="M28" i="11"/>
  <c r="CT295" i="11"/>
  <c r="CU295" i="11" s="1"/>
  <c r="AT295" i="11"/>
  <c r="AU250" i="11"/>
  <c r="AQ250" i="11"/>
  <c r="AR250" i="11" s="1"/>
  <c r="CT271" i="11"/>
  <c r="CU271" i="11" s="1"/>
  <c r="AT271" i="11"/>
  <c r="CT229" i="11"/>
  <c r="CU229" i="11" s="1"/>
  <c r="AT229" i="11"/>
  <c r="CT185" i="11"/>
  <c r="CU185" i="11" s="1"/>
  <c r="AT185" i="11"/>
  <c r="CT181" i="11"/>
  <c r="CU181" i="11" s="1"/>
  <c r="AT181" i="11"/>
  <c r="CT219" i="11"/>
  <c r="CU219" i="11" s="1"/>
  <c r="AT219" i="11"/>
  <c r="CT215" i="11"/>
  <c r="CU215" i="11" s="1"/>
  <c r="AT215" i="11"/>
  <c r="CT192" i="11"/>
  <c r="CU192" i="11" s="1"/>
  <c r="AT192" i="11"/>
  <c r="CT218" i="11"/>
  <c r="CU218" i="11" s="1"/>
  <c r="AT218" i="11"/>
  <c r="CT214" i="11"/>
  <c r="CU214" i="11" s="1"/>
  <c r="AT214" i="11"/>
  <c r="CT209" i="11"/>
  <c r="CU209" i="11" s="1"/>
  <c r="AT209" i="11"/>
  <c r="CT129" i="11"/>
  <c r="CU129" i="11" s="1"/>
  <c r="AT129" i="11"/>
  <c r="AU125" i="11"/>
  <c r="AQ125" i="11"/>
  <c r="AR125" i="11" s="1"/>
  <c r="AS125" i="11"/>
  <c r="AP125" i="11"/>
  <c r="CF69" i="11"/>
  <c r="CT167" i="11"/>
  <c r="CU167" i="11" s="1"/>
  <c r="AT167" i="11"/>
  <c r="CT163" i="11"/>
  <c r="CU163" i="11" s="1"/>
  <c r="AT163" i="11"/>
  <c r="CT161" i="11"/>
  <c r="CU161" i="11" s="1"/>
  <c r="AT161" i="11"/>
  <c r="CT148" i="11"/>
  <c r="CU148" i="11" s="1"/>
  <c r="AT148" i="11"/>
  <c r="CT145" i="11"/>
  <c r="CU145" i="11" s="1"/>
  <c r="AT145" i="11"/>
  <c r="CT159" i="11"/>
  <c r="CU159" i="11" s="1"/>
  <c r="AT159" i="11"/>
  <c r="CT157" i="11"/>
  <c r="CU157" i="11" s="1"/>
  <c r="AT157" i="11"/>
  <c r="CT154" i="11"/>
  <c r="CU154" i="11" s="1"/>
  <c r="AT154" i="11"/>
  <c r="CT139" i="11"/>
  <c r="CU139" i="11" s="1"/>
  <c r="AT139" i="11"/>
  <c r="CT137" i="11"/>
  <c r="CU137" i="11" s="1"/>
  <c r="AT137" i="11"/>
  <c r="CT135" i="11"/>
  <c r="CU135" i="11" s="1"/>
  <c r="AT135" i="11"/>
  <c r="CT133" i="11"/>
  <c r="CU133" i="11" s="1"/>
  <c r="AT133" i="11"/>
  <c r="CT109" i="11"/>
  <c r="CU109" i="11" s="1"/>
  <c r="AT109" i="11"/>
  <c r="CT85" i="11"/>
  <c r="CU85" i="11" s="1"/>
  <c r="AT85" i="11"/>
  <c r="CT66" i="11"/>
  <c r="CU66" i="11" s="1"/>
  <c r="AT66" i="11"/>
  <c r="AT56" i="11"/>
  <c r="CT56" i="11"/>
  <c r="CU56" i="11" s="1"/>
  <c r="AT51" i="11"/>
  <c r="CT51" i="11"/>
  <c r="CU51" i="11" s="1"/>
  <c r="AT49" i="11"/>
  <c r="CT49" i="11"/>
  <c r="CU49" i="11" s="1"/>
  <c r="CT100" i="11"/>
  <c r="CU100" i="11" s="1"/>
  <c r="AT100" i="11"/>
  <c r="AK307" i="11"/>
  <c r="AK312" i="11" s="1"/>
  <c r="AK302" i="11"/>
  <c r="AK308" i="11"/>
  <c r="AK313" i="11" s="1"/>
  <c r="CF40" i="11"/>
  <c r="AS40" i="11"/>
  <c r="AP40" i="11"/>
  <c r="Z308" i="11"/>
  <c r="Z304" i="11"/>
  <c r="Z305" i="11" s="1"/>
  <c r="Z302" i="11"/>
  <c r="M315" i="11" s="1"/>
  <c r="R309" i="11" s="1"/>
  <c r="Z307" i="11"/>
  <c r="AM40" i="11"/>
  <c r="CT97" i="11"/>
  <c r="CU97" i="11" s="1"/>
  <c r="AT97" i="11"/>
  <c r="CT93" i="11"/>
  <c r="CU93" i="11" s="1"/>
  <c r="AT93" i="11"/>
  <c r="AT65" i="11"/>
  <c r="CT65" i="11"/>
  <c r="CU65" i="11" s="1"/>
  <c r="AT60" i="11"/>
  <c r="CT60" i="11"/>
  <c r="CU60" i="11" s="1"/>
  <c r="AT55" i="11"/>
  <c r="CT55" i="11"/>
  <c r="CU55" i="11" s="1"/>
  <c r="AT52" i="11"/>
  <c r="CT52" i="11"/>
  <c r="CU52" i="11" s="1"/>
  <c r="CZ302" i="11"/>
  <c r="X302" i="11"/>
  <c r="M313" i="11" s="1"/>
  <c r="P309" i="11" s="1"/>
  <c r="X308" i="11"/>
  <c r="R307" i="11"/>
  <c r="R318" i="11" s="1"/>
  <c r="AS302" i="11" l="1"/>
  <c r="AP330" i="14"/>
  <c r="O309" i="14"/>
  <c r="M27" i="14"/>
  <c r="O27" i="14" s="1"/>
  <c r="AM307" i="14"/>
  <c r="AM312" i="14" s="1"/>
  <c r="AM302" i="14"/>
  <c r="AM308" i="14"/>
  <c r="AM313" i="14" s="1"/>
  <c r="N28" i="14"/>
  <c r="N26" i="14"/>
  <c r="AM327" i="13"/>
  <c r="AM334" i="13" s="1"/>
  <c r="AM322" i="13"/>
  <c r="AM328" i="13"/>
  <c r="AM335" i="13" s="1"/>
  <c r="O329" i="13"/>
  <c r="M27" i="13"/>
  <c r="O27" i="13" s="1"/>
  <c r="AM327" i="12"/>
  <c r="AM334" i="12" s="1"/>
  <c r="AM322" i="12"/>
  <c r="AM328" i="12"/>
  <c r="AM335" i="12" s="1"/>
  <c r="O329" i="12"/>
  <c r="M27" i="12"/>
  <c r="O27" i="12" s="1"/>
  <c r="CI322" i="12"/>
  <c r="CK322" i="12"/>
  <c r="CT40" i="11"/>
  <c r="CU40" i="11" s="1"/>
  <c r="AT40" i="11"/>
  <c r="AT172" i="11"/>
  <c r="CT172" i="11"/>
  <c r="CU172" i="11" s="1"/>
  <c r="O309" i="11"/>
  <c r="M27" i="11"/>
  <c r="O27" i="11" s="1"/>
  <c r="CT180" i="11"/>
  <c r="CU180" i="11" s="1"/>
  <c r="AT180" i="11"/>
  <c r="AU302" i="11"/>
  <c r="AM307" i="11"/>
  <c r="AM312" i="11" s="1"/>
  <c r="AM302" i="11"/>
  <c r="AM308" i="11"/>
  <c r="AM313" i="11" s="1"/>
  <c r="AT125" i="11"/>
  <c r="CT125" i="11"/>
  <c r="CU125" i="11" s="1"/>
  <c r="CT252" i="11"/>
  <c r="CU252" i="11" s="1"/>
  <c r="AT252" i="11"/>
  <c r="AT176" i="11"/>
  <c r="CT176" i="11"/>
  <c r="CU176" i="11" s="1"/>
  <c r="CT250" i="11"/>
  <c r="CU250" i="11" s="1"/>
  <c r="AT250" i="11"/>
  <c r="N28" i="11"/>
  <c r="AP330" i="11"/>
  <c r="AQ330" i="11"/>
  <c r="N26" i="11"/>
  <c r="AR302" i="11"/>
  <c r="N26" i="13" l="1"/>
  <c r="N28" i="13"/>
  <c r="N26" i="12"/>
  <c r="N28" i="12"/>
  <c r="CU302" i="11"/>
  <c r="AT302" i="11"/>
  <c r="AH330" i="10"/>
  <c r="AL318" i="10"/>
  <c r="AH318" i="10"/>
  <c r="AI318" i="10" s="1"/>
  <c r="M318" i="10"/>
  <c r="K318" i="10"/>
  <c r="L318" i="10" s="1"/>
  <c r="I318" i="10"/>
  <c r="H318" i="10"/>
  <c r="AL317" i="10"/>
  <c r="AH317" i="10"/>
  <c r="AI317" i="10" s="1"/>
  <c r="M317" i="10"/>
  <c r="L317" i="10"/>
  <c r="K317" i="10"/>
  <c r="I317" i="10"/>
  <c r="H317" i="10"/>
  <c r="AL316" i="10"/>
  <c r="AH316" i="10"/>
  <c r="AI316" i="10" s="1"/>
  <c r="M316" i="10"/>
  <c r="K316" i="10"/>
  <c r="L316" i="10" s="1"/>
  <c r="I316" i="10"/>
  <c r="H316" i="10"/>
  <c r="AL315" i="10"/>
  <c r="AI315" i="10"/>
  <c r="AH315" i="10"/>
  <c r="M315" i="10"/>
  <c r="K315" i="10"/>
  <c r="L315" i="10" s="1"/>
  <c r="I315" i="10"/>
  <c r="H315" i="10"/>
  <c r="AL314" i="10"/>
  <c r="AH314" i="10"/>
  <c r="AI314" i="10" s="1"/>
  <c r="M314" i="10"/>
  <c r="K314" i="10"/>
  <c r="L314" i="10" s="1"/>
  <c r="I314" i="10"/>
  <c r="H314" i="10"/>
  <c r="AL313" i="10"/>
  <c r="AH313" i="10"/>
  <c r="AI313" i="10" s="1"/>
  <c r="M313" i="10"/>
  <c r="K313" i="10"/>
  <c r="L313" i="10" s="1"/>
  <c r="I313" i="10"/>
  <c r="H313" i="10"/>
  <c r="AL312" i="10"/>
  <c r="AI312" i="10"/>
  <c r="AH312" i="10"/>
  <c r="M312" i="10"/>
  <c r="K312" i="10"/>
  <c r="L312" i="10" s="1"/>
  <c r="I312" i="10"/>
  <c r="H312" i="10"/>
  <c r="AL311" i="10"/>
  <c r="AI311" i="10"/>
  <c r="AH311" i="10"/>
  <c r="M311" i="10"/>
  <c r="K311" i="10"/>
  <c r="L311" i="10" s="1"/>
  <c r="I311" i="10"/>
  <c r="H311" i="10"/>
  <c r="AL310" i="10"/>
  <c r="AI310" i="10"/>
  <c r="AH310" i="10"/>
  <c r="M310" i="10"/>
  <c r="K310" i="10"/>
  <c r="L310" i="10" s="1"/>
  <c r="I310" i="10"/>
  <c r="H310" i="10"/>
  <c r="AL309" i="10"/>
  <c r="AH309" i="10"/>
  <c r="AI309" i="10" s="1"/>
  <c r="M309" i="10"/>
  <c r="K309" i="10"/>
  <c r="L309" i="10" s="1"/>
  <c r="I309" i="10"/>
  <c r="H309" i="10"/>
  <c r="AL308" i="10"/>
  <c r="AI308" i="10"/>
  <c r="AH308" i="10"/>
  <c r="M308" i="10"/>
  <c r="K308" i="10"/>
  <c r="L308" i="10" s="1"/>
  <c r="I308" i="10"/>
  <c r="H308" i="10"/>
  <c r="AL307" i="10"/>
  <c r="AI307" i="10"/>
  <c r="AH307" i="10"/>
  <c r="M307" i="10"/>
  <c r="K307" i="10"/>
  <c r="L307" i="10" s="1"/>
  <c r="I307" i="10"/>
  <c r="H307" i="10"/>
  <c r="AL306" i="10"/>
  <c r="AI306" i="10"/>
  <c r="AH306" i="10"/>
  <c r="M306" i="10"/>
  <c r="K306" i="10"/>
  <c r="L306" i="10" s="1"/>
  <c r="I306" i="10"/>
  <c r="H306" i="10"/>
  <c r="AL305" i="10"/>
  <c r="AH305" i="10"/>
  <c r="AI305" i="10" s="1"/>
  <c r="M305" i="10"/>
  <c r="K305" i="10"/>
  <c r="L305" i="10" s="1"/>
  <c r="I305" i="10"/>
  <c r="H305" i="10"/>
  <c r="AL304" i="10"/>
  <c r="AI304" i="10"/>
  <c r="AH304" i="10"/>
  <c r="M304" i="10"/>
  <c r="K304" i="10"/>
  <c r="L304" i="10" s="1"/>
  <c r="I304" i="10"/>
  <c r="H304" i="10"/>
  <c r="AL303" i="10"/>
  <c r="AI303" i="10"/>
  <c r="AH303" i="10"/>
  <c r="M303" i="10"/>
  <c r="K303" i="10"/>
  <c r="L303" i="10" s="1"/>
  <c r="I303" i="10"/>
  <c r="H303" i="10"/>
  <c r="AL302" i="10"/>
  <c r="AI302" i="10"/>
  <c r="AH302" i="10"/>
  <c r="M302" i="10"/>
  <c r="K302" i="10"/>
  <c r="L302" i="10" s="1"/>
  <c r="I302" i="10"/>
  <c r="H302" i="10"/>
  <c r="AL301" i="10"/>
  <c r="AH301" i="10"/>
  <c r="AI301" i="10" s="1"/>
  <c r="M301" i="10"/>
  <c r="K301" i="10"/>
  <c r="L301" i="10" s="1"/>
  <c r="I301" i="10"/>
  <c r="H301" i="10"/>
  <c r="AL300" i="10"/>
  <c r="AI300" i="10"/>
  <c r="AH300" i="10"/>
  <c r="M300" i="10"/>
  <c r="K300" i="10"/>
  <c r="L300" i="10" s="1"/>
  <c r="I300" i="10"/>
  <c r="H300" i="10"/>
  <c r="AL299" i="10"/>
  <c r="AH299" i="10"/>
  <c r="AI299" i="10" s="1"/>
  <c r="M299" i="10"/>
  <c r="K299" i="10"/>
  <c r="L299" i="10" s="1"/>
  <c r="I299" i="10"/>
  <c r="H299" i="10"/>
  <c r="AL298" i="10"/>
  <c r="AI298" i="10"/>
  <c r="AH298" i="10"/>
  <c r="M298" i="10"/>
  <c r="K298" i="10"/>
  <c r="L298" i="10" s="1"/>
  <c r="I298" i="10"/>
  <c r="H298" i="10"/>
  <c r="AL297" i="10"/>
  <c r="AH297" i="10"/>
  <c r="AI297" i="10" s="1"/>
  <c r="M297" i="10"/>
  <c r="K297" i="10"/>
  <c r="L297" i="10" s="1"/>
  <c r="I297" i="10"/>
  <c r="H297" i="10"/>
  <c r="AL296" i="10"/>
  <c r="AI296" i="10"/>
  <c r="AH296" i="10"/>
  <c r="M296" i="10"/>
  <c r="K296" i="10"/>
  <c r="L296" i="10" s="1"/>
  <c r="I296" i="10"/>
  <c r="H296" i="10"/>
  <c r="AL295" i="10"/>
  <c r="AH295" i="10"/>
  <c r="AI295" i="10" s="1"/>
  <c r="M295" i="10"/>
  <c r="K295" i="10"/>
  <c r="L295" i="10" s="1"/>
  <c r="I295" i="10"/>
  <c r="H295" i="10"/>
  <c r="AL294" i="10"/>
  <c r="AI294" i="10"/>
  <c r="AH294" i="10"/>
  <c r="M294" i="10"/>
  <c r="K294" i="10"/>
  <c r="L294" i="10" s="1"/>
  <c r="I294" i="10"/>
  <c r="H294" i="10"/>
  <c r="AL293" i="10"/>
  <c r="AH293" i="10"/>
  <c r="AI293" i="10" s="1"/>
  <c r="M293" i="10"/>
  <c r="K293" i="10"/>
  <c r="L293" i="10" s="1"/>
  <c r="I293" i="10"/>
  <c r="H293" i="10"/>
  <c r="AL292" i="10"/>
  <c r="AI292" i="10"/>
  <c r="AH292" i="10"/>
  <c r="M292" i="10"/>
  <c r="K292" i="10"/>
  <c r="L292" i="10" s="1"/>
  <c r="I292" i="10"/>
  <c r="H292" i="10"/>
  <c r="AL291" i="10"/>
  <c r="AH291" i="10"/>
  <c r="AI291" i="10" s="1"/>
  <c r="M291" i="10"/>
  <c r="K291" i="10"/>
  <c r="L291" i="10" s="1"/>
  <c r="I291" i="10"/>
  <c r="H291" i="10"/>
  <c r="AL290" i="10"/>
  <c r="AI290" i="10"/>
  <c r="AH290" i="10"/>
  <c r="M290" i="10"/>
  <c r="K290" i="10"/>
  <c r="L290" i="10" s="1"/>
  <c r="I290" i="10"/>
  <c r="H290" i="10"/>
  <c r="AL289" i="10"/>
  <c r="AH289" i="10"/>
  <c r="AI289" i="10" s="1"/>
  <c r="M289" i="10"/>
  <c r="K289" i="10"/>
  <c r="L289" i="10" s="1"/>
  <c r="I289" i="10"/>
  <c r="H289" i="10"/>
  <c r="AL288" i="10"/>
  <c r="AI288" i="10"/>
  <c r="AH288" i="10"/>
  <c r="M288" i="10"/>
  <c r="K288" i="10"/>
  <c r="L288" i="10" s="1"/>
  <c r="I288" i="10"/>
  <c r="H288" i="10"/>
  <c r="AL287" i="10"/>
  <c r="AH287" i="10"/>
  <c r="AI287" i="10" s="1"/>
  <c r="M287" i="10"/>
  <c r="K287" i="10"/>
  <c r="L287" i="10" s="1"/>
  <c r="I287" i="10"/>
  <c r="H287" i="10"/>
  <c r="AL286" i="10"/>
  <c r="AI286" i="10"/>
  <c r="AH286" i="10"/>
  <c r="M286" i="10"/>
  <c r="K286" i="10"/>
  <c r="L286" i="10" s="1"/>
  <c r="I286" i="10"/>
  <c r="H286" i="10"/>
  <c r="AL285" i="10"/>
  <c r="AH285" i="10"/>
  <c r="AI285" i="10" s="1"/>
  <c r="M285" i="10"/>
  <c r="K285" i="10"/>
  <c r="L285" i="10" s="1"/>
  <c r="I285" i="10"/>
  <c r="H285" i="10"/>
  <c r="AL284" i="10"/>
  <c r="AI284" i="10"/>
  <c r="AH284" i="10"/>
  <c r="M284" i="10"/>
  <c r="K284" i="10"/>
  <c r="L284" i="10" s="1"/>
  <c r="I284" i="10"/>
  <c r="H284" i="10"/>
  <c r="AL283" i="10"/>
  <c r="AH283" i="10"/>
  <c r="AI283" i="10" s="1"/>
  <c r="M283" i="10"/>
  <c r="K283" i="10"/>
  <c r="L283" i="10" s="1"/>
  <c r="I283" i="10"/>
  <c r="H283" i="10"/>
  <c r="AL282" i="10"/>
  <c r="AI282" i="10"/>
  <c r="AH282" i="10"/>
  <c r="M282" i="10"/>
  <c r="K282" i="10"/>
  <c r="L282" i="10" s="1"/>
  <c r="I282" i="10"/>
  <c r="H282" i="10"/>
  <c r="AL281" i="10"/>
  <c r="AH281" i="10"/>
  <c r="AI281" i="10" s="1"/>
  <c r="M281" i="10"/>
  <c r="K281" i="10"/>
  <c r="L281" i="10" s="1"/>
  <c r="I281" i="10"/>
  <c r="H281" i="10"/>
  <c r="AL280" i="10"/>
  <c r="AH280" i="10"/>
  <c r="AI280" i="10" s="1"/>
  <c r="M280" i="10"/>
  <c r="K280" i="10"/>
  <c r="L280" i="10" s="1"/>
  <c r="I280" i="10"/>
  <c r="H280" i="10"/>
  <c r="AL279" i="10"/>
  <c r="AH279" i="10"/>
  <c r="AI279" i="10" s="1"/>
  <c r="M279" i="10"/>
  <c r="K279" i="10"/>
  <c r="L279" i="10" s="1"/>
  <c r="I279" i="10"/>
  <c r="H279" i="10"/>
  <c r="AL278" i="10"/>
  <c r="AI278" i="10"/>
  <c r="AH278" i="10"/>
  <c r="M278" i="10"/>
  <c r="K278" i="10"/>
  <c r="L278" i="10" s="1"/>
  <c r="I278" i="10"/>
  <c r="H278" i="10"/>
  <c r="AL277" i="10"/>
  <c r="AH277" i="10"/>
  <c r="AI277" i="10" s="1"/>
  <c r="M277" i="10"/>
  <c r="K277" i="10"/>
  <c r="L277" i="10" s="1"/>
  <c r="I277" i="10"/>
  <c r="H277" i="10"/>
  <c r="AL276" i="10"/>
  <c r="AI276" i="10"/>
  <c r="AH276" i="10"/>
  <c r="M276" i="10"/>
  <c r="K276" i="10"/>
  <c r="L276" i="10" s="1"/>
  <c r="I276" i="10"/>
  <c r="H276" i="10"/>
  <c r="AL275" i="10"/>
  <c r="AH275" i="10"/>
  <c r="AI275" i="10" s="1"/>
  <c r="M275" i="10"/>
  <c r="K275" i="10"/>
  <c r="L275" i="10" s="1"/>
  <c r="I275" i="10"/>
  <c r="H275" i="10"/>
  <c r="AL274" i="10"/>
  <c r="AI274" i="10"/>
  <c r="AH274" i="10"/>
  <c r="M274" i="10"/>
  <c r="K274" i="10"/>
  <c r="L274" i="10" s="1"/>
  <c r="I274" i="10"/>
  <c r="H274" i="10"/>
  <c r="AL273" i="10"/>
  <c r="AH273" i="10"/>
  <c r="AI273" i="10" s="1"/>
  <c r="M273" i="10"/>
  <c r="K273" i="10"/>
  <c r="L273" i="10" s="1"/>
  <c r="I273" i="10"/>
  <c r="H273" i="10"/>
  <c r="AL272" i="10"/>
  <c r="AI272" i="10"/>
  <c r="AH272" i="10"/>
  <c r="M272" i="10"/>
  <c r="K272" i="10"/>
  <c r="L272" i="10" s="1"/>
  <c r="I272" i="10"/>
  <c r="H272" i="10"/>
  <c r="AL271" i="10"/>
  <c r="AH271" i="10"/>
  <c r="AI271" i="10" s="1"/>
  <c r="M271" i="10"/>
  <c r="K271" i="10"/>
  <c r="L271" i="10" s="1"/>
  <c r="I271" i="10"/>
  <c r="H271" i="10"/>
  <c r="AL270" i="10"/>
  <c r="AI270" i="10"/>
  <c r="AH270" i="10"/>
  <c r="M270" i="10"/>
  <c r="K270" i="10"/>
  <c r="L270" i="10" s="1"/>
  <c r="I270" i="10"/>
  <c r="H270" i="10"/>
  <c r="AL269" i="10"/>
  <c r="AH269" i="10"/>
  <c r="AI269" i="10" s="1"/>
  <c r="M269" i="10"/>
  <c r="K269" i="10"/>
  <c r="L269" i="10" s="1"/>
  <c r="I269" i="10"/>
  <c r="H269" i="10"/>
  <c r="AL268" i="10"/>
  <c r="AI268" i="10"/>
  <c r="AH268" i="10"/>
  <c r="M268" i="10"/>
  <c r="K268" i="10"/>
  <c r="L268" i="10" s="1"/>
  <c r="I268" i="10"/>
  <c r="H268" i="10"/>
  <c r="AL267" i="10"/>
  <c r="AH267" i="10"/>
  <c r="AI267" i="10" s="1"/>
  <c r="M267" i="10"/>
  <c r="K267" i="10"/>
  <c r="L267" i="10" s="1"/>
  <c r="I267" i="10"/>
  <c r="H267" i="10"/>
  <c r="AL266" i="10"/>
  <c r="AI266" i="10"/>
  <c r="AH266" i="10"/>
  <c r="M266" i="10"/>
  <c r="K266" i="10"/>
  <c r="L266" i="10" s="1"/>
  <c r="I266" i="10"/>
  <c r="H266" i="10"/>
  <c r="AL265" i="10"/>
  <c r="AH265" i="10"/>
  <c r="AI265" i="10" s="1"/>
  <c r="M265" i="10"/>
  <c r="K265" i="10"/>
  <c r="L265" i="10" s="1"/>
  <c r="I265" i="10"/>
  <c r="H265" i="10"/>
  <c r="AL264" i="10"/>
  <c r="AI264" i="10"/>
  <c r="AH264" i="10"/>
  <c r="M264" i="10"/>
  <c r="K264" i="10"/>
  <c r="L264" i="10" s="1"/>
  <c r="I264" i="10"/>
  <c r="H264" i="10"/>
  <c r="AL263" i="10"/>
  <c r="AH263" i="10"/>
  <c r="AI263" i="10" s="1"/>
  <c r="M263" i="10"/>
  <c r="K263" i="10"/>
  <c r="L263" i="10" s="1"/>
  <c r="I263" i="10"/>
  <c r="H263" i="10"/>
  <c r="AL262" i="10"/>
  <c r="AI262" i="10"/>
  <c r="AH262" i="10"/>
  <c r="M262" i="10"/>
  <c r="K262" i="10"/>
  <c r="L262" i="10" s="1"/>
  <c r="I262" i="10"/>
  <c r="H262" i="10"/>
  <c r="AL261" i="10"/>
  <c r="AH261" i="10"/>
  <c r="AI261" i="10" s="1"/>
  <c r="M261" i="10"/>
  <c r="K261" i="10"/>
  <c r="L261" i="10" s="1"/>
  <c r="I261" i="10"/>
  <c r="H261" i="10"/>
  <c r="AL260" i="10"/>
  <c r="AI260" i="10"/>
  <c r="AH260" i="10"/>
  <c r="M260" i="10"/>
  <c r="K260" i="10"/>
  <c r="L260" i="10" s="1"/>
  <c r="I260" i="10"/>
  <c r="H260" i="10"/>
  <c r="AL259" i="10"/>
  <c r="AH259" i="10"/>
  <c r="AI259" i="10" s="1"/>
  <c r="M259" i="10"/>
  <c r="K259" i="10"/>
  <c r="L259" i="10" s="1"/>
  <c r="I259" i="10"/>
  <c r="H259" i="10"/>
  <c r="AL258" i="10"/>
  <c r="AI258" i="10"/>
  <c r="AH258" i="10"/>
  <c r="M258" i="10"/>
  <c r="K258" i="10"/>
  <c r="L258" i="10" s="1"/>
  <c r="I258" i="10"/>
  <c r="H258" i="10"/>
  <c r="AL257" i="10"/>
  <c r="AH257" i="10"/>
  <c r="AI257" i="10" s="1"/>
  <c r="M257" i="10"/>
  <c r="K257" i="10"/>
  <c r="L257" i="10" s="1"/>
  <c r="I257" i="10"/>
  <c r="H257" i="10"/>
  <c r="AL256" i="10"/>
  <c r="AI256" i="10"/>
  <c r="AH256" i="10"/>
  <c r="M256" i="10"/>
  <c r="K256" i="10"/>
  <c r="L256" i="10" s="1"/>
  <c r="I256" i="10"/>
  <c r="H256" i="10"/>
  <c r="AL255" i="10"/>
  <c r="AH255" i="10"/>
  <c r="AI255" i="10" s="1"/>
  <c r="M255" i="10"/>
  <c r="K255" i="10"/>
  <c r="L255" i="10" s="1"/>
  <c r="I255" i="10"/>
  <c r="H255" i="10"/>
  <c r="AL254" i="10"/>
  <c r="AI254" i="10"/>
  <c r="AH254" i="10"/>
  <c r="M254" i="10"/>
  <c r="K254" i="10"/>
  <c r="L254" i="10" s="1"/>
  <c r="I254" i="10"/>
  <c r="H254" i="10"/>
  <c r="AL253" i="10"/>
  <c r="AH253" i="10"/>
  <c r="AI253" i="10" s="1"/>
  <c r="M253" i="10"/>
  <c r="K253" i="10"/>
  <c r="L253" i="10" s="1"/>
  <c r="I253" i="10"/>
  <c r="H253" i="10"/>
  <c r="AL252" i="10"/>
  <c r="AI252" i="10"/>
  <c r="AH252" i="10"/>
  <c r="M252" i="10"/>
  <c r="K252" i="10"/>
  <c r="L252" i="10" s="1"/>
  <c r="I252" i="10"/>
  <c r="H252" i="10"/>
  <c r="AL251" i="10"/>
  <c r="AH251" i="10"/>
  <c r="AI251" i="10" s="1"/>
  <c r="M251" i="10"/>
  <c r="K251" i="10"/>
  <c r="L251" i="10" s="1"/>
  <c r="I251" i="10"/>
  <c r="H251" i="10"/>
  <c r="AL250" i="10"/>
  <c r="AI250" i="10"/>
  <c r="AH250" i="10"/>
  <c r="M250" i="10"/>
  <c r="K250" i="10"/>
  <c r="L250" i="10" s="1"/>
  <c r="I250" i="10"/>
  <c r="H250" i="10"/>
  <c r="AL249" i="10"/>
  <c r="AH249" i="10"/>
  <c r="AI249" i="10" s="1"/>
  <c r="M249" i="10"/>
  <c r="K249" i="10"/>
  <c r="L249" i="10" s="1"/>
  <c r="I249" i="10"/>
  <c r="H249" i="10"/>
  <c r="AL248" i="10"/>
  <c r="AI248" i="10"/>
  <c r="AH248" i="10"/>
  <c r="M248" i="10"/>
  <c r="K248" i="10"/>
  <c r="L248" i="10" s="1"/>
  <c r="I248" i="10"/>
  <c r="H248" i="10"/>
  <c r="AL247" i="10"/>
  <c r="AH247" i="10"/>
  <c r="AI247" i="10" s="1"/>
  <c r="M247" i="10"/>
  <c r="K247" i="10"/>
  <c r="L247" i="10" s="1"/>
  <c r="I247" i="10"/>
  <c r="H247" i="10"/>
  <c r="AL246" i="10"/>
  <c r="AI246" i="10"/>
  <c r="AH246" i="10"/>
  <c r="M246" i="10"/>
  <c r="K246" i="10"/>
  <c r="L246" i="10" s="1"/>
  <c r="I246" i="10"/>
  <c r="H246" i="10"/>
  <c r="AL245" i="10"/>
  <c r="AH245" i="10"/>
  <c r="AI245" i="10" s="1"/>
  <c r="M245" i="10"/>
  <c r="K245" i="10"/>
  <c r="L245" i="10" s="1"/>
  <c r="I245" i="10"/>
  <c r="H245" i="10"/>
  <c r="AL244" i="10"/>
  <c r="AI244" i="10"/>
  <c r="AH244" i="10"/>
  <c r="M244" i="10"/>
  <c r="K244" i="10"/>
  <c r="L244" i="10" s="1"/>
  <c r="I244" i="10"/>
  <c r="H244" i="10"/>
  <c r="AL243" i="10"/>
  <c r="AH243" i="10"/>
  <c r="AI243" i="10" s="1"/>
  <c r="M243" i="10"/>
  <c r="K243" i="10"/>
  <c r="L243" i="10" s="1"/>
  <c r="I243" i="10"/>
  <c r="H243" i="10"/>
  <c r="AL242" i="10"/>
  <c r="AI242" i="10"/>
  <c r="AH242" i="10"/>
  <c r="M242" i="10"/>
  <c r="K242" i="10"/>
  <c r="L242" i="10" s="1"/>
  <c r="I242" i="10"/>
  <c r="H242" i="10"/>
  <c r="AL241" i="10"/>
  <c r="AH241" i="10"/>
  <c r="AI241" i="10" s="1"/>
  <c r="M241" i="10"/>
  <c r="K241" i="10"/>
  <c r="L241" i="10" s="1"/>
  <c r="I241" i="10"/>
  <c r="H241" i="10"/>
  <c r="AL240" i="10"/>
  <c r="AI240" i="10"/>
  <c r="AH240" i="10"/>
  <c r="M240" i="10"/>
  <c r="K240" i="10"/>
  <c r="L240" i="10" s="1"/>
  <c r="I240" i="10"/>
  <c r="H240" i="10"/>
  <c r="AL239" i="10"/>
  <c r="AH239" i="10"/>
  <c r="AI239" i="10" s="1"/>
  <c r="M239" i="10"/>
  <c r="K239" i="10"/>
  <c r="L239" i="10" s="1"/>
  <c r="I239" i="10"/>
  <c r="H239" i="10"/>
  <c r="AL238" i="10"/>
  <c r="AH238" i="10"/>
  <c r="AI238" i="10" s="1"/>
  <c r="M238" i="10"/>
  <c r="K238" i="10"/>
  <c r="L238" i="10" s="1"/>
  <c r="I238" i="10"/>
  <c r="H238" i="10"/>
  <c r="AL237" i="10"/>
  <c r="AH237" i="10"/>
  <c r="AI237" i="10" s="1"/>
  <c r="M237" i="10"/>
  <c r="K237" i="10"/>
  <c r="L237" i="10" s="1"/>
  <c r="I237" i="10"/>
  <c r="H237" i="10"/>
  <c r="AL236" i="10"/>
  <c r="AI236" i="10"/>
  <c r="AH236" i="10"/>
  <c r="M236" i="10"/>
  <c r="K236" i="10"/>
  <c r="L236" i="10" s="1"/>
  <c r="I236" i="10"/>
  <c r="H236" i="10"/>
  <c r="AL235" i="10"/>
  <c r="AH235" i="10"/>
  <c r="AI235" i="10" s="1"/>
  <c r="M235" i="10"/>
  <c r="K235" i="10"/>
  <c r="L235" i="10" s="1"/>
  <c r="I235" i="10"/>
  <c r="H235" i="10"/>
  <c r="AL234" i="10"/>
  <c r="AH234" i="10"/>
  <c r="AI234" i="10" s="1"/>
  <c r="M234" i="10"/>
  <c r="K234" i="10"/>
  <c r="L234" i="10" s="1"/>
  <c r="I234" i="10"/>
  <c r="H234" i="10"/>
  <c r="AL233" i="10"/>
  <c r="AH233" i="10"/>
  <c r="AI233" i="10" s="1"/>
  <c r="M233" i="10"/>
  <c r="K233" i="10"/>
  <c r="L233" i="10" s="1"/>
  <c r="I233" i="10"/>
  <c r="H233" i="10"/>
  <c r="AL232" i="10"/>
  <c r="AI232" i="10"/>
  <c r="AH232" i="10"/>
  <c r="M232" i="10"/>
  <c r="K232" i="10"/>
  <c r="L232" i="10" s="1"/>
  <c r="I232" i="10"/>
  <c r="H232" i="10"/>
  <c r="AL231" i="10"/>
  <c r="AH231" i="10"/>
  <c r="AI231" i="10" s="1"/>
  <c r="M231" i="10"/>
  <c r="K231" i="10"/>
  <c r="L231" i="10" s="1"/>
  <c r="I231" i="10"/>
  <c r="H231" i="10"/>
  <c r="AL230" i="10"/>
  <c r="AH230" i="10"/>
  <c r="AI230" i="10" s="1"/>
  <c r="M230" i="10"/>
  <c r="K230" i="10"/>
  <c r="L230" i="10" s="1"/>
  <c r="I230" i="10"/>
  <c r="H230" i="10"/>
  <c r="AL229" i="10"/>
  <c r="AH229" i="10"/>
  <c r="AI229" i="10" s="1"/>
  <c r="M229" i="10"/>
  <c r="K229" i="10"/>
  <c r="L229" i="10" s="1"/>
  <c r="I229" i="10"/>
  <c r="H229" i="10"/>
  <c r="AL228" i="10"/>
  <c r="AI228" i="10"/>
  <c r="AH228" i="10"/>
  <c r="M228" i="10"/>
  <c r="K228" i="10"/>
  <c r="L228" i="10" s="1"/>
  <c r="I228" i="10"/>
  <c r="H228" i="10"/>
  <c r="AL227" i="10"/>
  <c r="AH227" i="10"/>
  <c r="AI227" i="10" s="1"/>
  <c r="M227" i="10"/>
  <c r="K227" i="10"/>
  <c r="L227" i="10" s="1"/>
  <c r="I227" i="10"/>
  <c r="H227" i="10"/>
  <c r="AL226" i="10"/>
  <c r="AH226" i="10"/>
  <c r="AI226" i="10" s="1"/>
  <c r="M226" i="10"/>
  <c r="K226" i="10"/>
  <c r="L226" i="10" s="1"/>
  <c r="I226" i="10"/>
  <c r="H226" i="10"/>
  <c r="AL225" i="10"/>
  <c r="AH225" i="10"/>
  <c r="AI225" i="10" s="1"/>
  <c r="M225" i="10"/>
  <c r="K225" i="10"/>
  <c r="L225" i="10" s="1"/>
  <c r="I225" i="10"/>
  <c r="H225" i="10"/>
  <c r="AL224" i="10"/>
  <c r="AI224" i="10"/>
  <c r="AH224" i="10"/>
  <c r="M224" i="10"/>
  <c r="K224" i="10"/>
  <c r="L224" i="10" s="1"/>
  <c r="I224" i="10"/>
  <c r="H224" i="10"/>
  <c r="AL223" i="10"/>
  <c r="AH223" i="10"/>
  <c r="AI223" i="10" s="1"/>
  <c r="M223" i="10"/>
  <c r="K223" i="10"/>
  <c r="L223" i="10" s="1"/>
  <c r="I223" i="10"/>
  <c r="H223" i="10"/>
  <c r="AL222" i="10"/>
  <c r="AH222" i="10"/>
  <c r="AI222" i="10" s="1"/>
  <c r="M222" i="10"/>
  <c r="K222" i="10"/>
  <c r="L222" i="10" s="1"/>
  <c r="I222" i="10"/>
  <c r="H222" i="10"/>
  <c r="AL221" i="10"/>
  <c r="AH221" i="10"/>
  <c r="AI221" i="10" s="1"/>
  <c r="M221" i="10"/>
  <c r="K221" i="10"/>
  <c r="L221" i="10" s="1"/>
  <c r="I221" i="10"/>
  <c r="H221" i="10"/>
  <c r="AL220" i="10"/>
  <c r="AI220" i="10"/>
  <c r="AH220" i="10"/>
  <c r="M220" i="10"/>
  <c r="K220" i="10"/>
  <c r="L220" i="10" s="1"/>
  <c r="I220" i="10"/>
  <c r="H220" i="10"/>
  <c r="AL219" i="10"/>
  <c r="AH219" i="10"/>
  <c r="AI219" i="10" s="1"/>
  <c r="M219" i="10"/>
  <c r="K219" i="10"/>
  <c r="L219" i="10" s="1"/>
  <c r="I219" i="10"/>
  <c r="H219" i="10"/>
  <c r="AL218" i="10"/>
  <c r="AH218" i="10"/>
  <c r="AI218" i="10" s="1"/>
  <c r="M218" i="10"/>
  <c r="K218" i="10"/>
  <c r="L218" i="10" s="1"/>
  <c r="I218" i="10"/>
  <c r="H218" i="10"/>
  <c r="AL217" i="10"/>
  <c r="AH217" i="10"/>
  <c r="AI217" i="10" s="1"/>
  <c r="M217" i="10"/>
  <c r="K217" i="10"/>
  <c r="L217" i="10" s="1"/>
  <c r="I217" i="10"/>
  <c r="H217" i="10"/>
  <c r="AL216" i="10"/>
  <c r="AI216" i="10"/>
  <c r="AH216" i="10"/>
  <c r="M216" i="10"/>
  <c r="K216" i="10"/>
  <c r="L216" i="10" s="1"/>
  <c r="I216" i="10"/>
  <c r="H216" i="10"/>
  <c r="AL215" i="10"/>
  <c r="AH215" i="10"/>
  <c r="AI215" i="10" s="1"/>
  <c r="M215" i="10"/>
  <c r="K215" i="10"/>
  <c r="L215" i="10" s="1"/>
  <c r="I215" i="10"/>
  <c r="H215" i="10"/>
  <c r="CC214" i="10"/>
  <c r="CB214" i="10"/>
  <c r="CA214" i="10"/>
  <c r="BZ214" i="10"/>
  <c r="AL214" i="10"/>
  <c r="AH214" i="10"/>
  <c r="AI214" i="10" s="1"/>
  <c r="M214" i="10"/>
  <c r="L214" i="10"/>
  <c r="K214" i="10"/>
  <c r="I214" i="10"/>
  <c r="H214" i="10"/>
  <c r="CC213" i="10"/>
  <c r="CB213" i="10"/>
  <c r="CA213" i="10"/>
  <c r="BZ213" i="10"/>
  <c r="AL213" i="10"/>
  <c r="AH213" i="10"/>
  <c r="AI213" i="10" s="1"/>
  <c r="M213" i="10"/>
  <c r="K213" i="10"/>
  <c r="L213" i="10" s="1"/>
  <c r="I213" i="10"/>
  <c r="H213" i="10"/>
  <c r="CC212" i="10"/>
  <c r="CB212" i="10"/>
  <c r="CA212" i="10"/>
  <c r="BZ212" i="10"/>
  <c r="AL212" i="10"/>
  <c r="AH212" i="10"/>
  <c r="AI212" i="10" s="1"/>
  <c r="M212" i="10"/>
  <c r="K212" i="10"/>
  <c r="L212" i="10" s="1"/>
  <c r="I212" i="10"/>
  <c r="H212" i="10"/>
  <c r="CC211" i="10"/>
  <c r="CB211" i="10"/>
  <c r="CA211" i="10"/>
  <c r="BZ211" i="10"/>
  <c r="AL211" i="10"/>
  <c r="AH211" i="10"/>
  <c r="AI211" i="10" s="1"/>
  <c r="M211" i="10"/>
  <c r="K211" i="10"/>
  <c r="L211" i="10" s="1"/>
  <c r="I211" i="10"/>
  <c r="H211" i="10"/>
  <c r="CC210" i="10"/>
  <c r="CB210" i="10"/>
  <c r="CA210" i="10"/>
  <c r="BZ210" i="10"/>
  <c r="AL210" i="10"/>
  <c r="AH210" i="10"/>
  <c r="AI210" i="10" s="1"/>
  <c r="M210" i="10"/>
  <c r="L210" i="10"/>
  <c r="K210" i="10"/>
  <c r="I210" i="10"/>
  <c r="H210" i="10"/>
  <c r="CC209" i="10"/>
  <c r="CB209" i="10"/>
  <c r="CA209" i="10"/>
  <c r="BZ209" i="10"/>
  <c r="AL209" i="10"/>
  <c r="AH209" i="10"/>
  <c r="AI209" i="10" s="1"/>
  <c r="M209" i="10"/>
  <c r="K209" i="10"/>
  <c r="L209" i="10" s="1"/>
  <c r="I209" i="10"/>
  <c r="H209" i="10"/>
  <c r="CC208" i="10"/>
  <c r="CB208" i="10"/>
  <c r="CA208" i="10"/>
  <c r="BZ208" i="10"/>
  <c r="AL208" i="10"/>
  <c r="AH208" i="10"/>
  <c r="AI208" i="10" s="1"/>
  <c r="M208" i="10"/>
  <c r="K208" i="10"/>
  <c r="L208" i="10" s="1"/>
  <c r="I208" i="10"/>
  <c r="H208" i="10"/>
  <c r="CC207" i="10"/>
  <c r="CB207" i="10"/>
  <c r="CA207" i="10"/>
  <c r="BZ207" i="10"/>
  <c r="AL207" i="10"/>
  <c r="AI207" i="10"/>
  <c r="AH207" i="10"/>
  <c r="M207" i="10"/>
  <c r="K207" i="10"/>
  <c r="L207" i="10" s="1"/>
  <c r="I207" i="10"/>
  <c r="H207" i="10"/>
  <c r="CC206" i="10"/>
  <c r="CB206" i="10"/>
  <c r="CA206" i="10"/>
  <c r="BZ206" i="10"/>
  <c r="AL206" i="10"/>
  <c r="AI206" i="10"/>
  <c r="AH206" i="10"/>
  <c r="M206" i="10"/>
  <c r="K206" i="10"/>
  <c r="L206" i="10" s="1"/>
  <c r="I206" i="10"/>
  <c r="H206" i="10"/>
  <c r="CC205" i="10"/>
  <c r="CB205" i="10"/>
  <c r="CA205" i="10"/>
  <c r="BZ205" i="10"/>
  <c r="AL205" i="10"/>
  <c r="AI205" i="10"/>
  <c r="AH205" i="10"/>
  <c r="M205" i="10"/>
  <c r="K205" i="10"/>
  <c r="L205" i="10" s="1"/>
  <c r="I205" i="10"/>
  <c r="H205" i="10"/>
  <c r="CC204" i="10"/>
  <c r="CB204" i="10"/>
  <c r="CA204" i="10"/>
  <c r="BZ204" i="10"/>
  <c r="AL204" i="10"/>
  <c r="AH204" i="10"/>
  <c r="AI204" i="10" s="1"/>
  <c r="M204" i="10"/>
  <c r="K204" i="10"/>
  <c r="L204" i="10" s="1"/>
  <c r="I204" i="10"/>
  <c r="H204" i="10"/>
  <c r="CC203" i="10"/>
  <c r="CB203" i="10"/>
  <c r="CA203" i="10"/>
  <c r="BZ203" i="10"/>
  <c r="AL203" i="10"/>
  <c r="AI203" i="10"/>
  <c r="AH203" i="10"/>
  <c r="M203" i="10"/>
  <c r="K203" i="10"/>
  <c r="L203" i="10" s="1"/>
  <c r="I203" i="10"/>
  <c r="H203" i="10"/>
  <c r="CC202" i="10"/>
  <c r="CB202" i="10"/>
  <c r="CA202" i="10"/>
  <c r="BZ202" i="10"/>
  <c r="AL202" i="10"/>
  <c r="AI202" i="10"/>
  <c r="AH202" i="10"/>
  <c r="M202" i="10"/>
  <c r="K202" i="10"/>
  <c r="L202" i="10" s="1"/>
  <c r="I202" i="10"/>
  <c r="H202" i="10"/>
  <c r="CC201" i="10"/>
  <c r="CB201" i="10"/>
  <c r="CA201" i="10"/>
  <c r="BZ201" i="10"/>
  <c r="AL201" i="10"/>
  <c r="AI201" i="10"/>
  <c r="AH201" i="10"/>
  <c r="M201" i="10"/>
  <c r="K201" i="10"/>
  <c r="L201" i="10" s="1"/>
  <c r="I201" i="10"/>
  <c r="H201" i="10"/>
  <c r="CC200" i="10"/>
  <c r="CB200" i="10"/>
  <c r="CA200" i="10"/>
  <c r="BZ200" i="10"/>
  <c r="AL200" i="10"/>
  <c r="AH200" i="10"/>
  <c r="AI200" i="10" s="1"/>
  <c r="M200" i="10"/>
  <c r="K200" i="10"/>
  <c r="L200" i="10" s="1"/>
  <c r="I200" i="10"/>
  <c r="H200" i="10"/>
  <c r="CC199" i="10"/>
  <c r="CB199" i="10"/>
  <c r="CA199" i="10"/>
  <c r="BZ199" i="10"/>
  <c r="AL199" i="10"/>
  <c r="AI199" i="10"/>
  <c r="AH199" i="10"/>
  <c r="M199" i="10"/>
  <c r="K199" i="10"/>
  <c r="L199" i="10" s="1"/>
  <c r="I199" i="10"/>
  <c r="H199" i="10"/>
  <c r="CC198" i="10"/>
  <c r="CB198" i="10"/>
  <c r="CA198" i="10"/>
  <c r="BZ198" i="10"/>
  <c r="AL198" i="10"/>
  <c r="AH198" i="10"/>
  <c r="AI198" i="10" s="1"/>
  <c r="M198" i="10"/>
  <c r="K198" i="10"/>
  <c r="L198" i="10" s="1"/>
  <c r="I198" i="10"/>
  <c r="H198" i="10"/>
  <c r="CC197" i="10"/>
  <c r="CB197" i="10"/>
  <c r="CA197" i="10"/>
  <c r="BZ197" i="10"/>
  <c r="AL197" i="10"/>
  <c r="AI197" i="10"/>
  <c r="AH197" i="10"/>
  <c r="M197" i="10"/>
  <c r="K197" i="10"/>
  <c r="L197" i="10" s="1"/>
  <c r="I197" i="10"/>
  <c r="H197" i="10"/>
  <c r="CC196" i="10"/>
  <c r="CB196" i="10"/>
  <c r="CA196" i="10"/>
  <c r="BZ196" i="10"/>
  <c r="AL196" i="10"/>
  <c r="AH196" i="10"/>
  <c r="AI196" i="10" s="1"/>
  <c r="M196" i="10"/>
  <c r="K196" i="10"/>
  <c r="L196" i="10" s="1"/>
  <c r="I196" i="10"/>
  <c r="H196" i="10"/>
  <c r="CC195" i="10"/>
  <c r="CB195" i="10"/>
  <c r="CA195" i="10"/>
  <c r="BZ195" i="10"/>
  <c r="AL195" i="10"/>
  <c r="AI195" i="10"/>
  <c r="AH195" i="10"/>
  <c r="M195" i="10"/>
  <c r="K195" i="10"/>
  <c r="L195" i="10" s="1"/>
  <c r="I195" i="10"/>
  <c r="H195" i="10"/>
  <c r="CC194" i="10"/>
  <c r="CB194" i="10"/>
  <c r="CA194" i="10"/>
  <c r="BZ194" i="10"/>
  <c r="AL194" i="10"/>
  <c r="AH194" i="10"/>
  <c r="AI194" i="10" s="1"/>
  <c r="M194" i="10"/>
  <c r="K194" i="10"/>
  <c r="L194" i="10" s="1"/>
  <c r="I194" i="10"/>
  <c r="H194" i="10"/>
  <c r="CC193" i="10"/>
  <c r="CB193" i="10"/>
  <c r="CA193" i="10"/>
  <c r="BZ193" i="10"/>
  <c r="AL193" i="10"/>
  <c r="AI193" i="10"/>
  <c r="AH193" i="10"/>
  <c r="M193" i="10"/>
  <c r="K193" i="10"/>
  <c r="L193" i="10" s="1"/>
  <c r="I193" i="10"/>
  <c r="H193" i="10"/>
  <c r="CC192" i="10"/>
  <c r="CB192" i="10"/>
  <c r="CA192" i="10"/>
  <c r="BZ192" i="10"/>
  <c r="AL192" i="10"/>
  <c r="AH192" i="10"/>
  <c r="AI192" i="10" s="1"/>
  <c r="M192" i="10"/>
  <c r="K192" i="10"/>
  <c r="L192" i="10" s="1"/>
  <c r="I192" i="10"/>
  <c r="H192" i="10"/>
  <c r="CC191" i="10"/>
  <c r="CB191" i="10"/>
  <c r="CA191" i="10"/>
  <c r="BZ191" i="10"/>
  <c r="AL191" i="10"/>
  <c r="AI191" i="10"/>
  <c r="AH191" i="10"/>
  <c r="M191" i="10"/>
  <c r="K191" i="10"/>
  <c r="L191" i="10" s="1"/>
  <c r="I191" i="10"/>
  <c r="H191" i="10"/>
  <c r="CC190" i="10"/>
  <c r="CB190" i="10"/>
  <c r="CA190" i="10"/>
  <c r="BZ190" i="10"/>
  <c r="AL190" i="10"/>
  <c r="AH190" i="10"/>
  <c r="AI190" i="10" s="1"/>
  <c r="M190" i="10"/>
  <c r="K190" i="10"/>
  <c r="L190" i="10" s="1"/>
  <c r="I190" i="10"/>
  <c r="H190" i="10"/>
  <c r="CC189" i="10"/>
  <c r="CB189" i="10"/>
  <c r="CA189" i="10"/>
  <c r="BZ189" i="10"/>
  <c r="AL189" i="10"/>
  <c r="AI189" i="10"/>
  <c r="AH189" i="10"/>
  <c r="M189" i="10"/>
  <c r="K189" i="10"/>
  <c r="L189" i="10" s="1"/>
  <c r="I189" i="10"/>
  <c r="H189" i="10"/>
  <c r="DX188" i="10"/>
  <c r="DT188" i="10"/>
  <c r="DU188" i="10" s="1"/>
  <c r="DC188" i="10"/>
  <c r="DA188" i="10"/>
  <c r="DB188" i="10" s="1"/>
  <c r="CY188" i="10"/>
  <c r="CX188" i="10"/>
  <c r="CC188" i="10"/>
  <c r="CB188" i="10"/>
  <c r="CA188" i="10"/>
  <c r="BZ188" i="10"/>
  <c r="AL188" i="10"/>
  <c r="AH188" i="10"/>
  <c r="AI188" i="10" s="1"/>
  <c r="M188" i="10"/>
  <c r="K188" i="10"/>
  <c r="L188" i="10" s="1"/>
  <c r="I188" i="10"/>
  <c r="H188" i="10"/>
  <c r="DX187" i="10"/>
  <c r="DT187" i="10"/>
  <c r="DU187" i="10" s="1"/>
  <c r="DC187" i="10"/>
  <c r="DA187" i="10"/>
  <c r="DB187" i="10" s="1"/>
  <c r="CY187" i="10"/>
  <c r="CX187" i="10"/>
  <c r="CC187" i="10"/>
  <c r="CB187" i="10"/>
  <c r="CA187" i="10"/>
  <c r="BZ187" i="10"/>
  <c r="AL187" i="10"/>
  <c r="AI187" i="10"/>
  <c r="AH187" i="10"/>
  <c r="M187" i="10"/>
  <c r="K187" i="10"/>
  <c r="L187" i="10" s="1"/>
  <c r="I187" i="10"/>
  <c r="H187" i="10"/>
  <c r="DX186" i="10"/>
  <c r="DT186" i="10"/>
  <c r="DU186" i="10" s="1"/>
  <c r="DC186" i="10"/>
  <c r="DA186" i="10"/>
  <c r="DB186" i="10" s="1"/>
  <c r="CY186" i="10"/>
  <c r="CX186" i="10"/>
  <c r="CB186" i="10"/>
  <c r="CA186" i="10"/>
  <c r="BZ186" i="10"/>
  <c r="AL186" i="10"/>
  <c r="AH186" i="10"/>
  <c r="AI186" i="10" s="1"/>
  <c r="M186" i="10"/>
  <c r="K186" i="10"/>
  <c r="L186" i="10" s="1"/>
  <c r="I186" i="10"/>
  <c r="H186" i="10"/>
  <c r="DX185" i="10"/>
  <c r="DT185" i="10"/>
  <c r="DU185" i="10" s="1"/>
  <c r="DC185" i="10"/>
  <c r="DA185" i="10"/>
  <c r="DB185" i="10" s="1"/>
  <c r="CY185" i="10"/>
  <c r="CX185" i="10"/>
  <c r="CC185" i="10"/>
  <c r="CB185" i="10"/>
  <c r="CA185" i="10"/>
  <c r="BZ185" i="10"/>
  <c r="AL185" i="10"/>
  <c r="AH185" i="10"/>
  <c r="AI185" i="10" s="1"/>
  <c r="M185" i="10"/>
  <c r="K185" i="10"/>
  <c r="L185" i="10" s="1"/>
  <c r="I185" i="10"/>
  <c r="H185" i="10"/>
  <c r="DX184" i="10"/>
  <c r="DT184" i="10"/>
  <c r="DU184" i="10" s="1"/>
  <c r="DC184" i="10"/>
  <c r="DB184" i="10"/>
  <c r="DA184" i="10"/>
  <c r="CY184" i="10"/>
  <c r="CX184" i="10"/>
  <c r="CB184" i="10"/>
  <c r="CA184" i="10"/>
  <c r="BZ184" i="10"/>
  <c r="AL184" i="10"/>
  <c r="AI184" i="10"/>
  <c r="AH184" i="10"/>
  <c r="M184" i="10"/>
  <c r="K184" i="10"/>
  <c r="L184" i="10" s="1"/>
  <c r="I184" i="10"/>
  <c r="H184" i="10"/>
  <c r="DX183" i="10"/>
  <c r="DT183" i="10"/>
  <c r="DU183" i="10" s="1"/>
  <c r="DC183" i="10"/>
  <c r="DA183" i="10"/>
  <c r="DB183" i="10" s="1"/>
  <c r="CY183" i="10"/>
  <c r="CX183" i="10"/>
  <c r="CA183" i="10"/>
  <c r="BZ183" i="10"/>
  <c r="AL183" i="10"/>
  <c r="AI183" i="10"/>
  <c r="AH183" i="10"/>
  <c r="M183" i="10"/>
  <c r="K183" i="10"/>
  <c r="L183" i="10" s="1"/>
  <c r="I183" i="10"/>
  <c r="H183" i="10"/>
  <c r="DX182" i="10"/>
  <c r="DT182" i="10"/>
  <c r="DU182" i="10" s="1"/>
  <c r="DC182" i="10"/>
  <c r="DA182" i="10"/>
  <c r="DB182" i="10" s="1"/>
  <c r="CY182" i="10"/>
  <c r="CX182" i="10"/>
  <c r="CC182" i="10"/>
  <c r="CB182" i="10"/>
  <c r="CA182" i="10"/>
  <c r="BZ182" i="10"/>
  <c r="AL182" i="10"/>
  <c r="AH182" i="10"/>
  <c r="AI182" i="10" s="1"/>
  <c r="M182" i="10"/>
  <c r="K182" i="10"/>
  <c r="L182" i="10" s="1"/>
  <c r="I182" i="10"/>
  <c r="H182" i="10"/>
  <c r="DX181" i="10"/>
  <c r="DT181" i="10"/>
  <c r="DU181" i="10" s="1"/>
  <c r="DC181" i="10"/>
  <c r="DA181" i="10"/>
  <c r="DB181" i="10" s="1"/>
  <c r="CY181" i="10"/>
  <c r="CX181" i="10"/>
  <c r="CC181" i="10"/>
  <c r="CB181" i="10"/>
  <c r="CA181" i="10"/>
  <c r="BZ181" i="10"/>
  <c r="AL181" i="10"/>
  <c r="AI181" i="10"/>
  <c r="AH181" i="10"/>
  <c r="M181" i="10"/>
  <c r="K181" i="10"/>
  <c r="L181" i="10" s="1"/>
  <c r="I181" i="10"/>
  <c r="H181" i="10"/>
  <c r="DX180" i="10"/>
  <c r="DT180" i="10"/>
  <c r="DU180" i="10" s="1"/>
  <c r="DC180" i="10"/>
  <c r="DA180" i="10"/>
  <c r="DB180" i="10" s="1"/>
  <c r="CY180" i="10"/>
  <c r="CX180" i="10"/>
  <c r="CC180" i="10"/>
  <c r="CB180" i="10"/>
  <c r="CA180" i="10"/>
  <c r="BZ180" i="10"/>
  <c r="AL180" i="10"/>
  <c r="AH180" i="10"/>
  <c r="AI180" i="10" s="1"/>
  <c r="M180" i="10"/>
  <c r="K180" i="10"/>
  <c r="L180" i="10" s="1"/>
  <c r="I180" i="10"/>
  <c r="H180" i="10"/>
  <c r="DX179" i="10"/>
  <c r="DT179" i="10"/>
  <c r="DU179" i="10" s="1"/>
  <c r="DC179" i="10"/>
  <c r="DA179" i="10"/>
  <c r="DB179" i="10" s="1"/>
  <c r="CY179" i="10"/>
  <c r="CX179" i="10"/>
  <c r="CC179" i="10"/>
  <c r="CB179" i="10"/>
  <c r="CA179" i="10"/>
  <c r="BZ179" i="10"/>
  <c r="AL179" i="10"/>
  <c r="AI179" i="10"/>
  <c r="AH179" i="10"/>
  <c r="M179" i="10"/>
  <c r="K179" i="10"/>
  <c r="L179" i="10" s="1"/>
  <c r="I179" i="10"/>
  <c r="H179" i="10"/>
  <c r="DX178" i="10"/>
  <c r="DT178" i="10"/>
  <c r="DU178" i="10" s="1"/>
  <c r="DC178" i="10"/>
  <c r="DA178" i="10"/>
  <c r="DB178" i="10" s="1"/>
  <c r="CY178" i="10"/>
  <c r="CX178" i="10"/>
  <c r="CC178" i="10"/>
  <c r="CB178" i="10"/>
  <c r="CA178" i="10"/>
  <c r="BZ178" i="10"/>
  <c r="AL178" i="10"/>
  <c r="AH178" i="10"/>
  <c r="AI178" i="10" s="1"/>
  <c r="M178" i="10"/>
  <c r="K178" i="10"/>
  <c r="L178" i="10" s="1"/>
  <c r="I178" i="10"/>
  <c r="H178" i="10"/>
  <c r="DX177" i="10"/>
  <c r="DT177" i="10"/>
  <c r="DU177" i="10" s="1"/>
  <c r="DC177" i="10"/>
  <c r="DA177" i="10"/>
  <c r="DB177" i="10" s="1"/>
  <c r="CY177" i="10"/>
  <c r="CX177" i="10"/>
  <c r="CC177" i="10"/>
  <c r="CB177" i="10"/>
  <c r="CA177" i="10"/>
  <c r="BZ177" i="10"/>
  <c r="AL177" i="10"/>
  <c r="AI177" i="10"/>
  <c r="AH177" i="10"/>
  <c r="M177" i="10"/>
  <c r="K177" i="10"/>
  <c r="L177" i="10" s="1"/>
  <c r="I177" i="10"/>
  <c r="H177" i="10"/>
  <c r="DX176" i="10"/>
  <c r="DT176" i="10"/>
  <c r="DU176" i="10" s="1"/>
  <c r="DC176" i="10"/>
  <c r="DA176" i="10"/>
  <c r="DB176" i="10" s="1"/>
  <c r="CY176" i="10"/>
  <c r="CX176" i="10"/>
  <c r="CC176" i="10"/>
  <c r="CB176" i="10"/>
  <c r="CA176" i="10"/>
  <c r="BZ176" i="10"/>
  <c r="AL176" i="10"/>
  <c r="AH176" i="10"/>
  <c r="AI176" i="10" s="1"/>
  <c r="M176" i="10"/>
  <c r="K176" i="10"/>
  <c r="L176" i="10" s="1"/>
  <c r="I176" i="10"/>
  <c r="H176" i="10"/>
  <c r="DX175" i="10"/>
  <c r="DT175" i="10"/>
  <c r="DU175" i="10" s="1"/>
  <c r="DC175" i="10"/>
  <c r="DA175" i="10"/>
  <c r="DB175" i="10" s="1"/>
  <c r="CY175" i="10"/>
  <c r="CX175" i="10"/>
  <c r="CC175" i="10"/>
  <c r="CB175" i="10"/>
  <c r="CA175" i="10"/>
  <c r="BZ175" i="10"/>
  <c r="AL175" i="10"/>
  <c r="AI175" i="10"/>
  <c r="AH175" i="10"/>
  <c r="M175" i="10"/>
  <c r="K175" i="10"/>
  <c r="L175" i="10" s="1"/>
  <c r="I175" i="10"/>
  <c r="H175" i="10"/>
  <c r="DX174" i="10"/>
  <c r="DT174" i="10"/>
  <c r="DU174" i="10" s="1"/>
  <c r="DC174" i="10"/>
  <c r="DA174" i="10"/>
  <c r="DB174" i="10" s="1"/>
  <c r="CY174" i="10"/>
  <c r="CX174" i="10"/>
  <c r="CC174" i="10"/>
  <c r="CB174" i="10"/>
  <c r="CA174" i="10"/>
  <c r="BZ174" i="10"/>
  <c r="AL174" i="10"/>
  <c r="AH174" i="10"/>
  <c r="AI174" i="10" s="1"/>
  <c r="M174" i="10"/>
  <c r="K174" i="10"/>
  <c r="L174" i="10" s="1"/>
  <c r="I174" i="10"/>
  <c r="H174" i="10"/>
  <c r="DX173" i="10"/>
  <c r="DT173" i="10"/>
  <c r="DU173" i="10" s="1"/>
  <c r="DC173" i="10"/>
  <c r="DA173" i="10"/>
  <c r="DB173" i="10" s="1"/>
  <c r="CY173" i="10"/>
  <c r="CX173" i="10"/>
  <c r="CC173" i="10"/>
  <c r="CB173" i="10"/>
  <c r="CA173" i="10"/>
  <c r="BZ173" i="10"/>
  <c r="AL173" i="10"/>
  <c r="AI173" i="10"/>
  <c r="AH173" i="10"/>
  <c r="M173" i="10"/>
  <c r="K173" i="10"/>
  <c r="L173" i="10" s="1"/>
  <c r="I173" i="10"/>
  <c r="H173" i="10"/>
  <c r="DX172" i="10"/>
  <c r="DT172" i="10"/>
  <c r="DU172" i="10" s="1"/>
  <c r="DC172" i="10"/>
  <c r="DA172" i="10"/>
  <c r="DB172" i="10" s="1"/>
  <c r="CY172" i="10"/>
  <c r="CX172" i="10"/>
  <c r="CC172" i="10"/>
  <c r="CB172" i="10"/>
  <c r="CA172" i="10"/>
  <c r="BZ172" i="10"/>
  <c r="AL172" i="10"/>
  <c r="AH172" i="10"/>
  <c r="AI172" i="10" s="1"/>
  <c r="M172" i="10"/>
  <c r="K172" i="10"/>
  <c r="L172" i="10" s="1"/>
  <c r="I172" i="10"/>
  <c r="H172" i="10"/>
  <c r="DX171" i="10"/>
  <c r="DT171" i="10"/>
  <c r="DU171" i="10" s="1"/>
  <c r="DC171" i="10"/>
  <c r="DA171" i="10"/>
  <c r="DB171" i="10" s="1"/>
  <c r="CY171" i="10"/>
  <c r="CX171" i="10"/>
  <c r="CC171" i="10"/>
  <c r="CB171" i="10"/>
  <c r="CA171" i="10"/>
  <c r="BZ171" i="10"/>
  <c r="AL171" i="10"/>
  <c r="AI171" i="10"/>
  <c r="AH171" i="10"/>
  <c r="M171" i="10"/>
  <c r="K171" i="10"/>
  <c r="L171" i="10" s="1"/>
  <c r="I171" i="10"/>
  <c r="H171" i="10"/>
  <c r="DX170" i="10"/>
  <c r="DT170" i="10"/>
  <c r="DU170" i="10" s="1"/>
  <c r="DC170" i="10"/>
  <c r="DA170" i="10"/>
  <c r="DB170" i="10" s="1"/>
  <c r="CY170" i="10"/>
  <c r="CX170" i="10"/>
  <c r="CC170" i="10"/>
  <c r="CB170" i="10"/>
  <c r="CA170" i="10"/>
  <c r="BZ170" i="10"/>
  <c r="AL170" i="10"/>
  <c r="AH170" i="10"/>
  <c r="AI170" i="10" s="1"/>
  <c r="M170" i="10"/>
  <c r="K170" i="10"/>
  <c r="L170" i="10" s="1"/>
  <c r="I170" i="10"/>
  <c r="H170" i="10"/>
  <c r="DX169" i="10"/>
  <c r="DT169" i="10"/>
  <c r="DU169" i="10" s="1"/>
  <c r="DC169" i="10"/>
  <c r="DA169" i="10"/>
  <c r="DB169" i="10" s="1"/>
  <c r="CY169" i="10"/>
  <c r="CX169" i="10"/>
  <c r="CC169" i="10"/>
  <c r="CB169" i="10"/>
  <c r="CA169" i="10"/>
  <c r="BZ169" i="10"/>
  <c r="AL169" i="10"/>
  <c r="AI169" i="10"/>
  <c r="AH169" i="10"/>
  <c r="M169" i="10"/>
  <c r="K169" i="10"/>
  <c r="L169" i="10" s="1"/>
  <c r="I169" i="10"/>
  <c r="H169" i="10"/>
  <c r="DX168" i="10"/>
  <c r="DT168" i="10"/>
  <c r="DU168" i="10" s="1"/>
  <c r="DC168" i="10"/>
  <c r="DA168" i="10"/>
  <c r="DB168" i="10" s="1"/>
  <c r="CY168" i="10"/>
  <c r="CX168" i="10"/>
  <c r="CC168" i="10"/>
  <c r="CB168" i="10"/>
  <c r="CA168" i="10"/>
  <c r="BZ168" i="10"/>
  <c r="AL168" i="10"/>
  <c r="AH168" i="10"/>
  <c r="AI168" i="10" s="1"/>
  <c r="M168" i="10"/>
  <c r="K168" i="10"/>
  <c r="L168" i="10" s="1"/>
  <c r="I168" i="10"/>
  <c r="H168" i="10"/>
  <c r="DX167" i="10"/>
  <c r="DT167" i="10"/>
  <c r="DU167" i="10" s="1"/>
  <c r="DC167" i="10"/>
  <c r="DA167" i="10"/>
  <c r="DB167" i="10" s="1"/>
  <c r="CY167" i="10"/>
  <c r="CX167" i="10"/>
  <c r="CC167" i="10"/>
  <c r="CB167" i="10"/>
  <c r="CA167" i="10"/>
  <c r="BZ167" i="10"/>
  <c r="AL167" i="10"/>
  <c r="AI167" i="10"/>
  <c r="AH167" i="10"/>
  <c r="M167" i="10"/>
  <c r="K167" i="10"/>
  <c r="L167" i="10" s="1"/>
  <c r="I167" i="10"/>
  <c r="H167" i="10"/>
  <c r="DX166" i="10"/>
  <c r="DT166" i="10"/>
  <c r="DU166" i="10" s="1"/>
  <c r="DC166" i="10"/>
  <c r="DA166" i="10"/>
  <c r="DB166" i="10" s="1"/>
  <c r="CY166" i="10"/>
  <c r="CX166" i="10"/>
  <c r="CC166" i="10"/>
  <c r="CB166" i="10"/>
  <c r="CA166" i="10"/>
  <c r="BZ166" i="10"/>
  <c r="AL166" i="10"/>
  <c r="AH166" i="10"/>
  <c r="AI166" i="10" s="1"/>
  <c r="M166" i="10"/>
  <c r="K166" i="10"/>
  <c r="L166" i="10" s="1"/>
  <c r="I166" i="10"/>
  <c r="H166" i="10"/>
  <c r="DX165" i="10"/>
  <c r="DT165" i="10"/>
  <c r="DU165" i="10" s="1"/>
  <c r="DC165" i="10"/>
  <c r="DA165" i="10"/>
  <c r="DB165" i="10" s="1"/>
  <c r="CY165" i="10"/>
  <c r="CX165" i="10"/>
  <c r="CC165" i="10"/>
  <c r="CB165" i="10"/>
  <c r="CA165" i="10"/>
  <c r="BZ165" i="10"/>
  <c r="AL165" i="10"/>
  <c r="AI165" i="10"/>
  <c r="AH165" i="10"/>
  <c r="M165" i="10"/>
  <c r="K165" i="10"/>
  <c r="L165" i="10" s="1"/>
  <c r="I165" i="10"/>
  <c r="H165" i="10"/>
  <c r="DX164" i="10"/>
  <c r="DT164" i="10"/>
  <c r="DU164" i="10" s="1"/>
  <c r="DC164" i="10"/>
  <c r="DA164" i="10"/>
  <c r="DB164" i="10" s="1"/>
  <c r="CY164" i="10"/>
  <c r="CX164" i="10"/>
  <c r="CC164" i="10"/>
  <c r="CB164" i="10"/>
  <c r="CA164" i="10"/>
  <c r="BZ164" i="10"/>
  <c r="AL164" i="10"/>
  <c r="AH164" i="10"/>
  <c r="AI164" i="10" s="1"/>
  <c r="M164" i="10"/>
  <c r="K164" i="10"/>
  <c r="L164" i="10" s="1"/>
  <c r="I164" i="10"/>
  <c r="H164" i="10"/>
  <c r="DX163" i="10"/>
  <c r="DT163" i="10"/>
  <c r="DU163" i="10" s="1"/>
  <c r="DC163" i="10"/>
  <c r="DA163" i="10"/>
  <c r="DB163" i="10" s="1"/>
  <c r="CY163" i="10"/>
  <c r="CX163" i="10"/>
  <c r="CC163" i="10"/>
  <c r="CB163" i="10"/>
  <c r="CA163" i="10"/>
  <c r="BZ163" i="10"/>
  <c r="AL163" i="10"/>
  <c r="AI163" i="10"/>
  <c r="AH163" i="10"/>
  <c r="M163" i="10"/>
  <c r="K163" i="10"/>
  <c r="L163" i="10" s="1"/>
  <c r="I163" i="10"/>
  <c r="H163" i="10"/>
  <c r="DX162" i="10"/>
  <c r="DT162" i="10"/>
  <c r="DU162" i="10" s="1"/>
  <c r="DC162" i="10"/>
  <c r="DA162" i="10"/>
  <c r="DB162" i="10" s="1"/>
  <c r="CY162" i="10"/>
  <c r="CX162" i="10"/>
  <c r="CC162" i="10"/>
  <c r="CB162" i="10"/>
  <c r="CA162" i="10"/>
  <c r="BZ162" i="10"/>
  <c r="AL162" i="10"/>
  <c r="AH162" i="10"/>
  <c r="AI162" i="10" s="1"/>
  <c r="M162" i="10"/>
  <c r="K162" i="10"/>
  <c r="L162" i="10" s="1"/>
  <c r="I162" i="10"/>
  <c r="H162" i="10"/>
  <c r="DX161" i="10"/>
  <c r="DT161" i="10"/>
  <c r="DU161" i="10" s="1"/>
  <c r="DC161" i="10"/>
  <c r="DA161" i="10"/>
  <c r="DB161" i="10" s="1"/>
  <c r="CY161" i="10"/>
  <c r="CX161" i="10"/>
  <c r="CC161" i="10"/>
  <c r="CB161" i="10"/>
  <c r="CA161" i="10"/>
  <c r="BZ161" i="10"/>
  <c r="AL161" i="10"/>
  <c r="AI161" i="10"/>
  <c r="AH161" i="10"/>
  <c r="M161" i="10"/>
  <c r="K161" i="10"/>
  <c r="L161" i="10" s="1"/>
  <c r="I161" i="10"/>
  <c r="H161" i="10"/>
  <c r="DX160" i="10"/>
  <c r="DT160" i="10"/>
  <c r="DU160" i="10" s="1"/>
  <c r="DC160" i="10"/>
  <c r="DA160" i="10"/>
  <c r="DB160" i="10" s="1"/>
  <c r="CY160" i="10"/>
  <c r="CX160" i="10"/>
  <c r="CC160" i="10"/>
  <c r="CB160" i="10"/>
  <c r="CA160" i="10"/>
  <c r="BZ160" i="10"/>
  <c r="AL160" i="10"/>
  <c r="AH160" i="10"/>
  <c r="AI160" i="10" s="1"/>
  <c r="M160" i="10"/>
  <c r="K160" i="10"/>
  <c r="L160" i="10" s="1"/>
  <c r="I160" i="10"/>
  <c r="H160" i="10"/>
  <c r="DX159" i="10"/>
  <c r="DT159" i="10"/>
  <c r="DU159" i="10" s="1"/>
  <c r="DC159" i="10"/>
  <c r="DA159" i="10"/>
  <c r="DB159" i="10" s="1"/>
  <c r="CY159" i="10"/>
  <c r="CX159" i="10"/>
  <c r="CC159" i="10"/>
  <c r="CB159" i="10"/>
  <c r="CA159" i="10"/>
  <c r="BZ159" i="10"/>
  <c r="AL159" i="10"/>
  <c r="AI159" i="10"/>
  <c r="AH159" i="10"/>
  <c r="M159" i="10"/>
  <c r="K159" i="10"/>
  <c r="L159" i="10" s="1"/>
  <c r="I159" i="10"/>
  <c r="H159" i="10"/>
  <c r="DX158" i="10"/>
  <c r="DT158" i="10"/>
  <c r="DU158" i="10" s="1"/>
  <c r="DC158" i="10"/>
  <c r="DA158" i="10"/>
  <c r="DB158" i="10" s="1"/>
  <c r="CY158" i="10"/>
  <c r="CX158" i="10"/>
  <c r="CC158" i="10"/>
  <c r="CB158" i="10"/>
  <c r="CA158" i="10"/>
  <c r="BZ158" i="10"/>
  <c r="AL158" i="10"/>
  <c r="AH158" i="10"/>
  <c r="AI158" i="10" s="1"/>
  <c r="M158" i="10"/>
  <c r="K158" i="10"/>
  <c r="L158" i="10" s="1"/>
  <c r="I158" i="10"/>
  <c r="H158" i="10"/>
  <c r="DX157" i="10"/>
  <c r="DT157" i="10"/>
  <c r="DU157" i="10" s="1"/>
  <c r="DC157" i="10"/>
  <c r="DA157" i="10"/>
  <c r="DB157" i="10" s="1"/>
  <c r="CY157" i="10"/>
  <c r="CX157" i="10"/>
  <c r="CC157" i="10"/>
  <c r="CB157" i="10"/>
  <c r="CA157" i="10"/>
  <c r="BZ157" i="10"/>
  <c r="AL157" i="10"/>
  <c r="AI157" i="10"/>
  <c r="AH157" i="10"/>
  <c r="M157" i="10"/>
  <c r="K157" i="10"/>
  <c r="L157" i="10" s="1"/>
  <c r="I157" i="10"/>
  <c r="CC183" i="10" s="1"/>
  <c r="H157" i="10"/>
  <c r="CB183" i="10" s="1"/>
  <c r="DX156" i="10"/>
  <c r="DT156" i="10"/>
  <c r="DU156" i="10" s="1"/>
  <c r="DC156" i="10"/>
  <c r="DB156" i="10"/>
  <c r="DA156" i="10"/>
  <c r="CY156" i="10"/>
  <c r="CX156" i="10"/>
  <c r="CC156" i="10"/>
  <c r="CB156" i="10"/>
  <c r="CA156" i="10"/>
  <c r="BZ156" i="10"/>
  <c r="AL156" i="10"/>
  <c r="AH156" i="10"/>
  <c r="AI156" i="10" s="1"/>
  <c r="M156" i="10"/>
  <c r="K156" i="10"/>
  <c r="L156" i="10" s="1"/>
  <c r="I156" i="10"/>
  <c r="CC150" i="10" s="1"/>
  <c r="H156" i="10"/>
  <c r="DX155" i="10"/>
  <c r="DT155" i="10"/>
  <c r="DU155" i="10" s="1"/>
  <c r="DC155" i="10"/>
  <c r="DA155" i="10"/>
  <c r="DB155" i="10" s="1"/>
  <c r="CY155" i="10"/>
  <c r="CX155" i="10"/>
  <c r="CA155" i="10"/>
  <c r="BZ155" i="10"/>
  <c r="AL155" i="10"/>
  <c r="AH155" i="10"/>
  <c r="AI155" i="10" s="1"/>
  <c r="M155" i="10"/>
  <c r="K155" i="10"/>
  <c r="L155" i="10" s="1"/>
  <c r="I155" i="10"/>
  <c r="H155" i="10"/>
  <c r="DX154" i="10"/>
  <c r="DT154" i="10"/>
  <c r="DU154" i="10" s="1"/>
  <c r="DC154" i="10"/>
  <c r="DA154" i="10"/>
  <c r="DB154" i="10" s="1"/>
  <c r="CY154" i="10"/>
  <c r="CX154" i="10"/>
  <c r="CA154" i="10"/>
  <c r="BZ154" i="10"/>
  <c r="AL154" i="10"/>
  <c r="AH154" i="10"/>
  <c r="AI154" i="10" s="1"/>
  <c r="M154" i="10"/>
  <c r="K154" i="10"/>
  <c r="L154" i="10" s="1"/>
  <c r="I154" i="10"/>
  <c r="H154" i="10"/>
  <c r="DX153" i="10"/>
  <c r="DT153" i="10"/>
  <c r="DU153" i="10" s="1"/>
  <c r="DC153" i="10"/>
  <c r="DA153" i="10"/>
  <c r="DB153" i="10" s="1"/>
  <c r="CY153" i="10"/>
  <c r="CX153" i="10"/>
  <c r="CA153" i="10"/>
  <c r="BZ153" i="10"/>
  <c r="AL153" i="10"/>
  <c r="AH153" i="10"/>
  <c r="AI153" i="10" s="1"/>
  <c r="M153" i="10"/>
  <c r="K153" i="10"/>
  <c r="L153" i="10" s="1"/>
  <c r="I153" i="10"/>
  <c r="H153" i="10"/>
  <c r="DX152" i="10"/>
  <c r="DT152" i="10"/>
  <c r="DU152" i="10" s="1"/>
  <c r="DC152" i="10"/>
  <c r="DA152" i="10"/>
  <c r="DB152" i="10" s="1"/>
  <c r="CY152" i="10"/>
  <c r="CX152" i="10"/>
  <c r="CA152" i="10"/>
  <c r="BZ152" i="10"/>
  <c r="AL152" i="10"/>
  <c r="AH152" i="10"/>
  <c r="AI152" i="10" s="1"/>
  <c r="M152" i="10"/>
  <c r="K152" i="10"/>
  <c r="L152" i="10" s="1"/>
  <c r="I152" i="10"/>
  <c r="H152" i="10"/>
  <c r="DX151" i="10"/>
  <c r="DT151" i="10"/>
  <c r="DU151" i="10" s="1"/>
  <c r="DC151" i="10"/>
  <c r="DA151" i="10"/>
  <c r="DB151" i="10" s="1"/>
  <c r="CY151" i="10"/>
  <c r="CX151" i="10"/>
  <c r="CC151" i="10"/>
  <c r="CB151" i="10"/>
  <c r="CA151" i="10"/>
  <c r="BZ151" i="10"/>
  <c r="AL151" i="10"/>
  <c r="AI151" i="10"/>
  <c r="AH151" i="10"/>
  <c r="M151" i="10"/>
  <c r="K151" i="10"/>
  <c r="L151" i="10" s="1"/>
  <c r="I151" i="10"/>
  <c r="H151" i="10"/>
  <c r="DX150" i="10"/>
  <c r="DT150" i="10"/>
  <c r="DU150" i="10" s="1"/>
  <c r="DC150" i="10"/>
  <c r="DB150" i="10"/>
  <c r="DA150" i="10"/>
  <c r="CY150" i="10"/>
  <c r="CX150" i="10"/>
  <c r="CB150" i="10"/>
  <c r="CA150" i="10"/>
  <c r="BZ150" i="10"/>
  <c r="AL150" i="10"/>
  <c r="AI150" i="10"/>
  <c r="AH150" i="10"/>
  <c r="M150" i="10"/>
  <c r="K150" i="10"/>
  <c r="L150" i="10" s="1"/>
  <c r="I150" i="10"/>
  <c r="H150" i="10"/>
  <c r="DX149" i="10"/>
  <c r="DT149" i="10"/>
  <c r="DU149" i="10" s="1"/>
  <c r="DC149" i="10"/>
  <c r="DA149" i="10"/>
  <c r="DB149" i="10" s="1"/>
  <c r="CY149" i="10"/>
  <c r="CX149" i="10"/>
  <c r="CA149" i="10"/>
  <c r="BZ149" i="10"/>
  <c r="AL149" i="10"/>
  <c r="AI149" i="10"/>
  <c r="AH149" i="10"/>
  <c r="M149" i="10"/>
  <c r="K149" i="10"/>
  <c r="L149" i="10" s="1"/>
  <c r="I149" i="10"/>
  <c r="H149" i="10"/>
  <c r="DX148" i="10"/>
  <c r="DT148" i="10"/>
  <c r="DU148" i="10" s="1"/>
  <c r="DC148" i="10"/>
  <c r="DA148" i="10"/>
  <c r="DB148" i="10" s="1"/>
  <c r="CY148" i="10"/>
  <c r="CX148" i="10"/>
  <c r="CA148" i="10"/>
  <c r="BZ148" i="10"/>
  <c r="AL148" i="10"/>
  <c r="AI148" i="10"/>
  <c r="AH148" i="10"/>
  <c r="M148" i="10"/>
  <c r="K148" i="10"/>
  <c r="L148" i="10" s="1"/>
  <c r="I148" i="10"/>
  <c r="H148" i="10"/>
  <c r="DX147" i="10"/>
  <c r="DT147" i="10"/>
  <c r="DU147" i="10" s="1"/>
  <c r="DC147" i="10"/>
  <c r="DA147" i="10"/>
  <c r="DB147" i="10" s="1"/>
  <c r="CY147" i="10"/>
  <c r="CX147" i="10"/>
  <c r="CA147" i="10"/>
  <c r="BZ147" i="10"/>
  <c r="AL147" i="10"/>
  <c r="AI147" i="10"/>
  <c r="AH147" i="10"/>
  <c r="M147" i="10"/>
  <c r="K147" i="10"/>
  <c r="L147" i="10" s="1"/>
  <c r="I147" i="10"/>
  <c r="H147" i="10"/>
  <c r="DX146" i="10"/>
  <c r="DT146" i="10"/>
  <c r="DU146" i="10" s="1"/>
  <c r="DC146" i="10"/>
  <c r="DA146" i="10"/>
  <c r="DB146" i="10" s="1"/>
  <c r="CY146" i="10"/>
  <c r="CX146" i="10"/>
  <c r="CA146" i="10"/>
  <c r="BZ146" i="10"/>
  <c r="AL146" i="10"/>
  <c r="AI146" i="10"/>
  <c r="AH146" i="10"/>
  <c r="M146" i="10"/>
  <c r="K146" i="10"/>
  <c r="L146" i="10" s="1"/>
  <c r="I146" i="10"/>
  <c r="H146" i="10"/>
  <c r="DX145" i="10"/>
  <c r="DT145" i="10"/>
  <c r="DU145" i="10" s="1"/>
  <c r="DC145" i="10"/>
  <c r="DA145" i="10"/>
  <c r="DB145" i="10" s="1"/>
  <c r="CY145" i="10"/>
  <c r="CX145" i="10"/>
  <c r="CC145" i="10"/>
  <c r="CB145" i="10"/>
  <c r="CA145" i="10"/>
  <c r="BZ145" i="10"/>
  <c r="AL145" i="10"/>
  <c r="AH145" i="10"/>
  <c r="AI145" i="10" s="1"/>
  <c r="M145" i="10"/>
  <c r="K145" i="10"/>
  <c r="L145" i="10" s="1"/>
  <c r="I145" i="10"/>
  <c r="H145" i="10"/>
  <c r="DX144" i="10"/>
  <c r="DT144" i="10"/>
  <c r="DU144" i="10" s="1"/>
  <c r="DC144" i="10"/>
  <c r="DB144" i="10"/>
  <c r="DA144" i="10"/>
  <c r="CY144" i="10"/>
  <c r="CX144" i="10"/>
  <c r="CC144" i="10"/>
  <c r="CB144" i="10"/>
  <c r="CA144" i="10"/>
  <c r="BZ144" i="10"/>
  <c r="AL144" i="10"/>
  <c r="AI144" i="10"/>
  <c r="AH144" i="10"/>
  <c r="M144" i="10"/>
  <c r="K144" i="10"/>
  <c r="L144" i="10" s="1"/>
  <c r="I144" i="10"/>
  <c r="H144" i="10"/>
  <c r="DX143" i="10"/>
  <c r="DT143" i="10"/>
  <c r="DU143" i="10" s="1"/>
  <c r="DC143" i="10"/>
  <c r="DA143" i="10"/>
  <c r="DB143" i="10" s="1"/>
  <c r="CY143" i="10"/>
  <c r="CX143" i="10"/>
  <c r="CC143" i="10"/>
  <c r="CB143" i="10"/>
  <c r="CA143" i="10"/>
  <c r="BZ143" i="10"/>
  <c r="AL143" i="10"/>
  <c r="AH143" i="10"/>
  <c r="AI143" i="10" s="1"/>
  <c r="M143" i="10"/>
  <c r="K143" i="10"/>
  <c r="L143" i="10" s="1"/>
  <c r="I143" i="10"/>
  <c r="H143" i="10"/>
  <c r="DX142" i="10"/>
  <c r="DT142" i="10"/>
  <c r="DU142" i="10" s="1"/>
  <c r="DC142" i="10"/>
  <c r="DB142" i="10"/>
  <c r="DA142" i="10"/>
  <c r="CY142" i="10"/>
  <c r="CX142" i="10"/>
  <c r="CC142" i="10"/>
  <c r="CB142" i="10"/>
  <c r="CA142" i="10"/>
  <c r="BZ142" i="10"/>
  <c r="AL142" i="10"/>
  <c r="AI142" i="10"/>
  <c r="AH142" i="10"/>
  <c r="M142" i="10"/>
  <c r="K142" i="10"/>
  <c r="L142" i="10" s="1"/>
  <c r="I142" i="10"/>
  <c r="H142" i="10"/>
  <c r="DX141" i="10"/>
  <c r="DT141" i="10"/>
  <c r="DU141" i="10" s="1"/>
  <c r="DC141" i="10"/>
  <c r="DA141" i="10"/>
  <c r="DB141" i="10" s="1"/>
  <c r="CY141" i="10"/>
  <c r="CX141" i="10"/>
  <c r="CC141" i="10"/>
  <c r="CB141" i="10"/>
  <c r="CA141" i="10"/>
  <c r="BZ141" i="10"/>
  <c r="AL141" i="10"/>
  <c r="AH141" i="10"/>
  <c r="AI141" i="10" s="1"/>
  <c r="M141" i="10"/>
  <c r="K141" i="10"/>
  <c r="L141" i="10" s="1"/>
  <c r="I141" i="10"/>
  <c r="H141" i="10"/>
  <c r="DX140" i="10"/>
  <c r="DT140" i="10"/>
  <c r="DU140" i="10" s="1"/>
  <c r="DC140" i="10"/>
  <c r="DB140" i="10"/>
  <c r="DA140" i="10"/>
  <c r="CY140" i="10"/>
  <c r="CX140" i="10"/>
  <c r="CC140" i="10"/>
  <c r="CB140" i="10"/>
  <c r="CA140" i="10"/>
  <c r="BZ140" i="10"/>
  <c r="AL140" i="10"/>
  <c r="AI140" i="10"/>
  <c r="AH140" i="10"/>
  <c r="M140" i="10"/>
  <c r="K140" i="10"/>
  <c r="L140" i="10" s="1"/>
  <c r="I140" i="10"/>
  <c r="H140" i="10"/>
  <c r="DX139" i="10"/>
  <c r="DT139" i="10"/>
  <c r="DU139" i="10" s="1"/>
  <c r="DC139" i="10"/>
  <c r="DA139" i="10"/>
  <c r="DB139" i="10" s="1"/>
  <c r="CY139" i="10"/>
  <c r="CX139" i="10"/>
  <c r="CC139" i="10"/>
  <c r="CB139" i="10"/>
  <c r="CA139" i="10"/>
  <c r="BZ139" i="10"/>
  <c r="AL139" i="10"/>
  <c r="AH139" i="10"/>
  <c r="AI139" i="10" s="1"/>
  <c r="M139" i="10"/>
  <c r="K139" i="10"/>
  <c r="L139" i="10" s="1"/>
  <c r="I139" i="10"/>
  <c r="H139" i="10"/>
  <c r="DX138" i="10"/>
  <c r="DT138" i="10"/>
  <c r="DU138" i="10" s="1"/>
  <c r="DC138" i="10"/>
  <c r="DB138" i="10"/>
  <c r="DA138" i="10"/>
  <c r="CY138" i="10"/>
  <c r="CX138" i="10"/>
  <c r="CC138" i="10"/>
  <c r="CB138" i="10"/>
  <c r="CA138" i="10"/>
  <c r="BZ138" i="10"/>
  <c r="AL138" i="10"/>
  <c r="AI138" i="10"/>
  <c r="AH138" i="10"/>
  <c r="M138" i="10"/>
  <c r="K138" i="10"/>
  <c r="L138" i="10" s="1"/>
  <c r="I138" i="10"/>
  <c r="H138" i="10"/>
  <c r="DX137" i="10"/>
  <c r="DT137" i="10"/>
  <c r="DU137" i="10" s="1"/>
  <c r="DC137" i="10"/>
  <c r="DA137" i="10"/>
  <c r="DB137" i="10" s="1"/>
  <c r="CY137" i="10"/>
  <c r="CX137" i="10"/>
  <c r="CC137" i="10"/>
  <c r="CB137" i="10"/>
  <c r="CA137" i="10"/>
  <c r="BZ137" i="10"/>
  <c r="AL137" i="10"/>
  <c r="AH137" i="10"/>
  <c r="AI137" i="10" s="1"/>
  <c r="M137" i="10"/>
  <c r="K137" i="10"/>
  <c r="L137" i="10" s="1"/>
  <c r="I137" i="10"/>
  <c r="H137" i="10"/>
  <c r="DX136" i="10"/>
  <c r="DT136" i="10"/>
  <c r="DU136" i="10" s="1"/>
  <c r="DC136" i="10"/>
  <c r="DB136" i="10"/>
  <c r="DA136" i="10"/>
  <c r="CY136" i="10"/>
  <c r="CX136" i="10"/>
  <c r="CC136" i="10"/>
  <c r="CB136" i="10"/>
  <c r="CA136" i="10"/>
  <c r="BZ136" i="10"/>
  <c r="AL136" i="10"/>
  <c r="AI136" i="10"/>
  <c r="AH136" i="10"/>
  <c r="M136" i="10"/>
  <c r="K136" i="10"/>
  <c r="L136" i="10" s="1"/>
  <c r="I136" i="10"/>
  <c r="H136" i="10"/>
  <c r="DX135" i="10"/>
  <c r="DT135" i="10"/>
  <c r="DU135" i="10" s="1"/>
  <c r="DC135" i="10"/>
  <c r="DA135" i="10"/>
  <c r="DB135" i="10" s="1"/>
  <c r="CY135" i="10"/>
  <c r="CX135" i="10"/>
  <c r="CC135" i="10"/>
  <c r="CB135" i="10"/>
  <c r="CA135" i="10"/>
  <c r="BZ135" i="10"/>
  <c r="AL135" i="10"/>
  <c r="AH135" i="10"/>
  <c r="AI135" i="10" s="1"/>
  <c r="M135" i="10"/>
  <c r="K135" i="10"/>
  <c r="L135" i="10" s="1"/>
  <c r="I135" i="10"/>
  <c r="H135" i="10"/>
  <c r="DX134" i="10"/>
  <c r="DT134" i="10"/>
  <c r="DU134" i="10" s="1"/>
  <c r="DC134" i="10"/>
  <c r="DB134" i="10"/>
  <c r="DA134" i="10"/>
  <c r="CY134" i="10"/>
  <c r="CX134" i="10"/>
  <c r="CC134" i="10"/>
  <c r="CB134" i="10"/>
  <c r="CA134" i="10"/>
  <c r="BZ134" i="10"/>
  <c r="AL134" i="10"/>
  <c r="AI134" i="10"/>
  <c r="AH134" i="10"/>
  <c r="M134" i="10"/>
  <c r="K134" i="10"/>
  <c r="L134" i="10" s="1"/>
  <c r="I134" i="10"/>
  <c r="CC155" i="10" s="1"/>
  <c r="H134" i="10"/>
  <c r="CB155" i="10" s="1"/>
  <c r="DX133" i="10"/>
  <c r="DT133" i="10"/>
  <c r="DU133" i="10" s="1"/>
  <c r="DC133" i="10"/>
  <c r="DA133" i="10"/>
  <c r="DB133" i="10" s="1"/>
  <c r="CY133" i="10"/>
  <c r="CX133" i="10"/>
  <c r="CC133" i="10"/>
  <c r="CB133" i="10"/>
  <c r="CA133" i="10"/>
  <c r="BZ133" i="10"/>
  <c r="AL133" i="10"/>
  <c r="AH133" i="10"/>
  <c r="AI133" i="10" s="1"/>
  <c r="M133" i="10"/>
  <c r="K133" i="10"/>
  <c r="L133" i="10" s="1"/>
  <c r="I133" i="10"/>
  <c r="CC154" i="10" s="1"/>
  <c r="H133" i="10"/>
  <c r="CB154" i="10" s="1"/>
  <c r="DX132" i="10"/>
  <c r="DT132" i="10"/>
  <c r="DU132" i="10" s="1"/>
  <c r="DC132" i="10"/>
  <c r="DB132" i="10"/>
  <c r="DA132" i="10"/>
  <c r="CY132" i="10"/>
  <c r="CX132" i="10"/>
  <c r="CC132" i="10"/>
  <c r="CB132" i="10"/>
  <c r="CA132" i="10"/>
  <c r="BZ132" i="10"/>
  <c r="AL132" i="10"/>
  <c r="AI132" i="10"/>
  <c r="AH132" i="10"/>
  <c r="M132" i="10"/>
  <c r="K132" i="10"/>
  <c r="L132" i="10" s="1"/>
  <c r="I132" i="10"/>
  <c r="H132" i="10"/>
  <c r="DX131" i="10"/>
  <c r="DT131" i="10"/>
  <c r="DU131" i="10" s="1"/>
  <c r="DC131" i="10"/>
  <c r="DA131" i="10"/>
  <c r="DB131" i="10" s="1"/>
  <c r="CY131" i="10"/>
  <c r="CX131" i="10"/>
  <c r="CC131" i="10"/>
  <c r="CB131" i="10"/>
  <c r="CA131" i="10"/>
  <c r="BZ131" i="10"/>
  <c r="AL131" i="10"/>
  <c r="AH131" i="10"/>
  <c r="AI131" i="10" s="1"/>
  <c r="M131" i="10"/>
  <c r="K131" i="10"/>
  <c r="L131" i="10" s="1"/>
  <c r="I131" i="10"/>
  <c r="CC153" i="10" s="1"/>
  <c r="H131" i="10"/>
  <c r="CB153" i="10" s="1"/>
  <c r="DX130" i="10"/>
  <c r="DT130" i="10"/>
  <c r="DU130" i="10" s="1"/>
  <c r="DC130" i="10"/>
  <c r="DB130" i="10"/>
  <c r="DA130" i="10"/>
  <c r="CY130" i="10"/>
  <c r="CX130" i="10"/>
  <c r="CC130" i="10"/>
  <c r="CB130" i="10"/>
  <c r="CA130" i="10"/>
  <c r="BZ130" i="10"/>
  <c r="AL130" i="10"/>
  <c r="AI130" i="10"/>
  <c r="AH130" i="10"/>
  <c r="M130" i="10"/>
  <c r="K130" i="10"/>
  <c r="L130" i="10" s="1"/>
  <c r="I130" i="10"/>
  <c r="H130" i="10"/>
  <c r="DX129" i="10"/>
  <c r="DT129" i="10"/>
  <c r="DU129" i="10" s="1"/>
  <c r="DC129" i="10"/>
  <c r="DA129" i="10"/>
  <c r="DB129" i="10" s="1"/>
  <c r="CY129" i="10"/>
  <c r="CX129" i="10"/>
  <c r="CC129" i="10"/>
  <c r="CB129" i="10"/>
  <c r="CA129" i="10"/>
  <c r="BZ129" i="10"/>
  <c r="AL129" i="10"/>
  <c r="AH129" i="10"/>
  <c r="AI129" i="10" s="1"/>
  <c r="M129" i="10"/>
  <c r="K129" i="10"/>
  <c r="L129" i="10" s="1"/>
  <c r="I129" i="10"/>
  <c r="H129" i="10"/>
  <c r="DX128" i="10"/>
  <c r="DT128" i="10"/>
  <c r="DU128" i="10" s="1"/>
  <c r="DC128" i="10"/>
  <c r="DB128" i="10"/>
  <c r="DA128" i="10"/>
  <c r="CY128" i="10"/>
  <c r="CX128" i="10"/>
  <c r="CC128" i="10"/>
  <c r="CB128" i="10"/>
  <c r="CA128" i="10"/>
  <c r="BZ128" i="10"/>
  <c r="AL128" i="10"/>
  <c r="AI128" i="10"/>
  <c r="AH128" i="10"/>
  <c r="M128" i="10"/>
  <c r="K128" i="10"/>
  <c r="L128" i="10" s="1"/>
  <c r="I128" i="10"/>
  <c r="H128" i="10"/>
  <c r="DX127" i="10"/>
  <c r="DT127" i="10"/>
  <c r="DU127" i="10" s="1"/>
  <c r="DC127" i="10"/>
  <c r="DA127" i="10"/>
  <c r="DB127" i="10" s="1"/>
  <c r="CY127" i="10"/>
  <c r="CX127" i="10"/>
  <c r="CC127" i="10"/>
  <c r="CB127" i="10"/>
  <c r="CA127" i="10"/>
  <c r="BZ127" i="10"/>
  <c r="AL127" i="10"/>
  <c r="AH127" i="10"/>
  <c r="AI127" i="10" s="1"/>
  <c r="M127" i="10"/>
  <c r="K127" i="10"/>
  <c r="L127" i="10" s="1"/>
  <c r="I127" i="10"/>
  <c r="H127" i="10"/>
  <c r="DX126" i="10"/>
  <c r="DT126" i="10"/>
  <c r="DU126" i="10" s="1"/>
  <c r="DC126" i="10"/>
  <c r="DB126" i="10"/>
  <c r="DA126" i="10"/>
  <c r="CY126" i="10"/>
  <c r="CX126" i="10"/>
  <c r="CC126" i="10"/>
  <c r="CB126" i="10"/>
  <c r="CA126" i="10"/>
  <c r="BZ126" i="10"/>
  <c r="AL126" i="10"/>
  <c r="AI126" i="10"/>
  <c r="AH126" i="10"/>
  <c r="M126" i="10"/>
  <c r="K126" i="10"/>
  <c r="L126" i="10" s="1"/>
  <c r="I126" i="10"/>
  <c r="CC149" i="10" s="1"/>
  <c r="H126" i="10"/>
  <c r="CB149" i="10" s="1"/>
  <c r="DX125" i="10"/>
  <c r="DT125" i="10"/>
  <c r="DU125" i="10" s="1"/>
  <c r="DC125" i="10"/>
  <c r="DA125" i="10"/>
  <c r="DB125" i="10" s="1"/>
  <c r="CY125" i="10"/>
  <c r="CX125" i="10"/>
  <c r="CC125" i="10"/>
  <c r="CB125" i="10"/>
  <c r="CA125" i="10"/>
  <c r="BZ125" i="10"/>
  <c r="AL125" i="10"/>
  <c r="AH125" i="10"/>
  <c r="AI125" i="10" s="1"/>
  <c r="M125" i="10"/>
  <c r="K125" i="10"/>
  <c r="L125" i="10" s="1"/>
  <c r="I125" i="10"/>
  <c r="CC148" i="10" s="1"/>
  <c r="H125" i="10"/>
  <c r="CB148" i="10" s="1"/>
  <c r="DX124" i="10"/>
  <c r="DT124" i="10"/>
  <c r="DU124" i="10" s="1"/>
  <c r="DC124" i="10"/>
  <c r="DB124" i="10"/>
  <c r="DA124" i="10"/>
  <c r="CY124" i="10"/>
  <c r="CX124" i="10"/>
  <c r="CC124" i="10"/>
  <c r="CB124" i="10"/>
  <c r="CA124" i="10"/>
  <c r="BZ124" i="10"/>
  <c r="AL124" i="10"/>
  <c r="AI124" i="10"/>
  <c r="AH124" i="10"/>
  <c r="M124" i="10"/>
  <c r="K124" i="10"/>
  <c r="L124" i="10" s="1"/>
  <c r="I124" i="10"/>
  <c r="CC152" i="10" s="1"/>
  <c r="H124" i="10"/>
  <c r="CB152" i="10" s="1"/>
  <c r="DX123" i="10"/>
  <c r="DT123" i="10"/>
  <c r="DU123" i="10" s="1"/>
  <c r="DC123" i="10"/>
  <c r="DA123" i="10"/>
  <c r="DB123" i="10" s="1"/>
  <c r="CY123" i="10"/>
  <c r="CX123" i="10"/>
  <c r="CC123" i="10"/>
  <c r="CB123" i="10"/>
  <c r="CA123" i="10"/>
  <c r="BZ123" i="10"/>
  <c r="AL123" i="10"/>
  <c r="AH123" i="10"/>
  <c r="AI123" i="10" s="1"/>
  <c r="M123" i="10"/>
  <c r="K123" i="10"/>
  <c r="L123" i="10" s="1"/>
  <c r="I123" i="10"/>
  <c r="H123" i="10"/>
  <c r="DX122" i="10"/>
  <c r="DT122" i="10"/>
  <c r="DU122" i="10" s="1"/>
  <c r="DC122" i="10"/>
  <c r="DB122" i="10"/>
  <c r="DA122" i="10"/>
  <c r="CY122" i="10"/>
  <c r="CX122" i="10"/>
  <c r="CC122" i="10"/>
  <c r="CB122" i="10"/>
  <c r="CA122" i="10"/>
  <c r="BZ122" i="10"/>
  <c r="AL122" i="10"/>
  <c r="AI122" i="10"/>
  <c r="AH122" i="10"/>
  <c r="M122" i="10"/>
  <c r="K122" i="10"/>
  <c r="L122" i="10" s="1"/>
  <c r="I122" i="10"/>
  <c r="H122" i="10"/>
  <c r="DX121" i="10"/>
  <c r="DT121" i="10"/>
  <c r="DU121" i="10" s="1"/>
  <c r="DC121" i="10"/>
  <c r="DA121" i="10"/>
  <c r="DB121" i="10" s="1"/>
  <c r="CY121" i="10"/>
  <c r="CX121" i="10"/>
  <c r="CC121" i="10"/>
  <c r="CB121" i="10"/>
  <c r="CA121" i="10"/>
  <c r="BZ121" i="10"/>
  <c r="AL121" i="10"/>
  <c r="AH121" i="10"/>
  <c r="AI121" i="10" s="1"/>
  <c r="M121" i="10"/>
  <c r="K121" i="10"/>
  <c r="L121" i="10" s="1"/>
  <c r="I121" i="10"/>
  <c r="H121" i="10"/>
  <c r="DX120" i="10"/>
  <c r="DT120" i="10"/>
  <c r="DU120" i="10" s="1"/>
  <c r="DC120" i="10"/>
  <c r="DB120" i="10"/>
  <c r="DA120" i="10"/>
  <c r="CY120" i="10"/>
  <c r="CX120" i="10"/>
  <c r="CC120" i="10"/>
  <c r="CB120" i="10"/>
  <c r="CA120" i="10"/>
  <c r="BZ120" i="10"/>
  <c r="AL120" i="10"/>
  <c r="AI120" i="10"/>
  <c r="AH120" i="10"/>
  <c r="M120" i="10"/>
  <c r="K120" i="10"/>
  <c r="L120" i="10" s="1"/>
  <c r="I120" i="10"/>
  <c r="H120" i="10"/>
  <c r="DX119" i="10"/>
  <c r="DT119" i="10"/>
  <c r="DU119" i="10" s="1"/>
  <c r="DC119" i="10"/>
  <c r="DA119" i="10"/>
  <c r="DB119" i="10" s="1"/>
  <c r="CY119" i="10"/>
  <c r="CX119" i="10"/>
  <c r="CC119" i="10"/>
  <c r="CB119" i="10"/>
  <c r="CA119" i="10"/>
  <c r="BZ119" i="10"/>
  <c r="AL119" i="10"/>
  <c r="AH119" i="10"/>
  <c r="AI119" i="10" s="1"/>
  <c r="M119" i="10"/>
  <c r="K119" i="10"/>
  <c r="L119" i="10" s="1"/>
  <c r="I119" i="10"/>
  <c r="H119" i="10"/>
  <c r="DX118" i="10"/>
  <c r="DT118" i="10"/>
  <c r="DU118" i="10" s="1"/>
  <c r="DC118" i="10"/>
  <c r="DB118" i="10"/>
  <c r="DA118" i="10"/>
  <c r="CY118" i="10"/>
  <c r="CX118" i="10"/>
  <c r="CC118" i="10"/>
  <c r="CB118" i="10"/>
  <c r="CA118" i="10"/>
  <c r="BZ118" i="10"/>
  <c r="AL118" i="10"/>
  <c r="AI118" i="10"/>
  <c r="AH118" i="10"/>
  <c r="M118" i="10"/>
  <c r="K118" i="10"/>
  <c r="L118" i="10" s="1"/>
  <c r="I118" i="10"/>
  <c r="H118" i="10"/>
  <c r="DX117" i="10"/>
  <c r="DT117" i="10"/>
  <c r="DU117" i="10" s="1"/>
  <c r="DC117" i="10"/>
  <c r="DA117" i="10"/>
  <c r="DB117" i="10" s="1"/>
  <c r="CY117" i="10"/>
  <c r="CX117" i="10"/>
  <c r="CC117" i="10"/>
  <c r="CB117" i="10"/>
  <c r="CA117" i="10"/>
  <c r="BZ117" i="10"/>
  <c r="AL117" i="10"/>
  <c r="AH117" i="10"/>
  <c r="AI117" i="10" s="1"/>
  <c r="M117" i="10"/>
  <c r="K117" i="10"/>
  <c r="L117" i="10" s="1"/>
  <c r="I117" i="10"/>
  <c r="CC147" i="10" s="1"/>
  <c r="H117" i="10"/>
  <c r="CB147" i="10" s="1"/>
  <c r="DX116" i="10"/>
  <c r="DT116" i="10"/>
  <c r="DU116" i="10" s="1"/>
  <c r="DC116" i="10"/>
  <c r="DB116" i="10"/>
  <c r="DA116" i="10"/>
  <c r="CY116" i="10"/>
  <c r="CX116" i="10"/>
  <c r="CC116" i="10"/>
  <c r="CB116" i="10"/>
  <c r="CA116" i="10"/>
  <c r="BZ116" i="10"/>
  <c r="AL116" i="10"/>
  <c r="AI116" i="10"/>
  <c r="AH116" i="10"/>
  <c r="M116" i="10"/>
  <c r="K116" i="10"/>
  <c r="L116" i="10" s="1"/>
  <c r="I116" i="10"/>
  <c r="CC146" i="10" s="1"/>
  <c r="H116" i="10"/>
  <c r="CB146" i="10" s="1"/>
  <c r="DX115" i="10"/>
  <c r="DT115" i="10"/>
  <c r="DU115" i="10" s="1"/>
  <c r="DC115" i="10"/>
  <c r="DA115" i="10"/>
  <c r="DB115" i="10" s="1"/>
  <c r="CY115" i="10"/>
  <c r="CX115" i="10"/>
  <c r="CC115" i="10"/>
  <c r="CB115" i="10"/>
  <c r="CA115" i="10"/>
  <c r="BZ115" i="10"/>
  <c r="AL115" i="10"/>
  <c r="AH115" i="10"/>
  <c r="AI115" i="10" s="1"/>
  <c r="M115" i="10"/>
  <c r="K115" i="10"/>
  <c r="L115" i="10" s="1"/>
  <c r="I115" i="10"/>
  <c r="H115" i="10"/>
  <c r="DX114" i="10"/>
  <c r="DT114" i="10"/>
  <c r="DU114" i="10" s="1"/>
  <c r="DC114" i="10"/>
  <c r="DB114" i="10"/>
  <c r="DA114" i="10"/>
  <c r="CY114" i="10"/>
  <c r="CX114" i="10"/>
  <c r="CC114" i="10"/>
  <c r="CB114" i="10"/>
  <c r="CA114" i="10"/>
  <c r="BZ114" i="10"/>
  <c r="AL114" i="10"/>
  <c r="AI114" i="10"/>
  <c r="AH114" i="10"/>
  <c r="M114" i="10"/>
  <c r="K114" i="10"/>
  <c r="L114" i="10" s="1"/>
  <c r="I114" i="10"/>
  <c r="H114" i="10"/>
  <c r="DX113" i="10"/>
  <c r="DT113" i="10"/>
  <c r="DU113" i="10" s="1"/>
  <c r="DC113" i="10"/>
  <c r="DA113" i="10"/>
  <c r="DB113" i="10" s="1"/>
  <c r="CY113" i="10"/>
  <c r="CX113" i="10"/>
  <c r="CC113" i="10"/>
  <c r="CB113" i="10"/>
  <c r="CA113" i="10"/>
  <c r="BZ113" i="10"/>
  <c r="AL113" i="10"/>
  <c r="AH113" i="10"/>
  <c r="AI113" i="10" s="1"/>
  <c r="M113" i="10"/>
  <c r="K113" i="10"/>
  <c r="L113" i="10" s="1"/>
  <c r="I113" i="10"/>
  <c r="H113" i="10"/>
  <c r="DX112" i="10"/>
  <c r="DT112" i="10"/>
  <c r="DU112" i="10" s="1"/>
  <c r="DC112" i="10"/>
  <c r="DB112" i="10"/>
  <c r="DA112" i="10"/>
  <c r="CY112" i="10"/>
  <c r="CX112" i="10"/>
  <c r="CC112" i="10"/>
  <c r="CB112" i="10"/>
  <c r="CA112" i="10"/>
  <c r="BZ112" i="10"/>
  <c r="AL112" i="10"/>
  <c r="AI112" i="10"/>
  <c r="AH112" i="10"/>
  <c r="M112" i="10"/>
  <c r="K112" i="10"/>
  <c r="L112" i="10" s="1"/>
  <c r="I112" i="10"/>
  <c r="H112" i="10"/>
  <c r="DX111" i="10"/>
  <c r="DT111" i="10"/>
  <c r="DU111" i="10" s="1"/>
  <c r="DC111" i="10"/>
  <c r="DA111" i="10"/>
  <c r="DB111" i="10" s="1"/>
  <c r="CY111" i="10"/>
  <c r="CX111" i="10"/>
  <c r="CC111" i="10"/>
  <c r="CB111" i="10"/>
  <c r="CA111" i="10"/>
  <c r="BZ111" i="10"/>
  <c r="AL111" i="10"/>
  <c r="AH111" i="10"/>
  <c r="AI111" i="10" s="1"/>
  <c r="M111" i="10"/>
  <c r="K111" i="10"/>
  <c r="L111" i="10" s="1"/>
  <c r="I111" i="10"/>
  <c r="H111" i="10"/>
  <c r="DX110" i="10"/>
  <c r="DT110" i="10"/>
  <c r="DU110" i="10" s="1"/>
  <c r="DC110" i="10"/>
  <c r="DB110" i="10"/>
  <c r="DA110" i="10"/>
  <c r="CY110" i="10"/>
  <c r="CX110" i="10"/>
  <c r="CC110" i="10"/>
  <c r="CB110" i="10"/>
  <c r="CA110" i="10"/>
  <c r="BZ110" i="10"/>
  <c r="AL110" i="10"/>
  <c r="AI110" i="10"/>
  <c r="AH110" i="10"/>
  <c r="M110" i="10"/>
  <c r="K110" i="10"/>
  <c r="L110" i="10" s="1"/>
  <c r="I110" i="10"/>
  <c r="H110" i="10"/>
  <c r="DX109" i="10"/>
  <c r="DT109" i="10"/>
  <c r="DU109" i="10" s="1"/>
  <c r="DC109" i="10"/>
  <c r="DA109" i="10"/>
  <c r="DB109" i="10" s="1"/>
  <c r="CY109" i="10"/>
  <c r="CX109" i="10"/>
  <c r="CC109" i="10"/>
  <c r="CB109" i="10"/>
  <c r="CA109" i="10"/>
  <c r="BZ109" i="10"/>
  <c r="AL109" i="10"/>
  <c r="AH109" i="10"/>
  <c r="AI109" i="10" s="1"/>
  <c r="M109" i="10"/>
  <c r="K109" i="10"/>
  <c r="L109" i="10" s="1"/>
  <c r="I109" i="10"/>
  <c r="H109" i="10"/>
  <c r="DX108" i="10"/>
  <c r="DT108" i="10"/>
  <c r="DU108" i="10" s="1"/>
  <c r="DC108" i="10"/>
  <c r="DB108" i="10"/>
  <c r="DA108" i="10"/>
  <c r="CY108" i="10"/>
  <c r="CX108" i="10"/>
  <c r="CC108" i="10"/>
  <c r="CB108" i="10"/>
  <c r="CA108" i="10"/>
  <c r="BZ108" i="10"/>
  <c r="AL108" i="10"/>
  <c r="AI108" i="10"/>
  <c r="AH108" i="10"/>
  <c r="M108" i="10"/>
  <c r="K108" i="10"/>
  <c r="L108" i="10" s="1"/>
  <c r="I108" i="10"/>
  <c r="H108" i="10"/>
  <c r="DX107" i="10"/>
  <c r="DT107" i="10"/>
  <c r="DU107" i="10" s="1"/>
  <c r="DC107" i="10"/>
  <c r="DA107" i="10"/>
  <c r="DB107" i="10" s="1"/>
  <c r="CY107" i="10"/>
  <c r="CX107" i="10"/>
  <c r="CC107" i="10"/>
  <c r="CB107" i="10"/>
  <c r="CA107" i="10"/>
  <c r="BZ107" i="10"/>
  <c r="AL107" i="10"/>
  <c r="AH107" i="10"/>
  <c r="AI107" i="10" s="1"/>
  <c r="M107" i="10"/>
  <c r="K107" i="10"/>
  <c r="L107" i="10" s="1"/>
  <c r="I107" i="10"/>
  <c r="H107" i="10"/>
  <c r="DX106" i="10"/>
  <c r="DT106" i="10"/>
  <c r="DU106" i="10" s="1"/>
  <c r="DC106" i="10"/>
  <c r="DB106" i="10"/>
  <c r="DA106" i="10"/>
  <c r="CY106" i="10"/>
  <c r="CX106" i="10"/>
  <c r="CA106" i="10"/>
  <c r="BZ106" i="10"/>
  <c r="AL106" i="10"/>
  <c r="AI106" i="10"/>
  <c r="AH106" i="10"/>
  <c r="M106" i="10"/>
  <c r="K106" i="10"/>
  <c r="L106" i="10" s="1"/>
  <c r="I106" i="10"/>
  <c r="H106" i="10"/>
  <c r="DX105" i="10"/>
  <c r="DT105" i="10"/>
  <c r="DU105" i="10" s="1"/>
  <c r="DC105" i="10"/>
  <c r="DB105" i="10"/>
  <c r="DA105" i="10"/>
  <c r="CY105" i="10"/>
  <c r="CX105" i="10"/>
  <c r="CA105" i="10"/>
  <c r="BZ105" i="10"/>
  <c r="AL105" i="10"/>
  <c r="AI105" i="10"/>
  <c r="AH105" i="10"/>
  <c r="M105" i="10"/>
  <c r="K105" i="10"/>
  <c r="L105" i="10" s="1"/>
  <c r="I105" i="10"/>
  <c r="H105" i="10"/>
  <c r="DX104" i="10"/>
  <c r="DT104" i="10"/>
  <c r="DU104" i="10" s="1"/>
  <c r="DC104" i="10"/>
  <c r="DA104" i="10"/>
  <c r="DB104" i="10" s="1"/>
  <c r="CY104" i="10"/>
  <c r="CX104" i="10"/>
  <c r="CA104" i="10"/>
  <c r="BZ104" i="10"/>
  <c r="AL104" i="10"/>
  <c r="AI104" i="10"/>
  <c r="AH104" i="10"/>
  <c r="M104" i="10"/>
  <c r="K104" i="10"/>
  <c r="L104" i="10" s="1"/>
  <c r="I104" i="10"/>
  <c r="H104" i="10"/>
  <c r="DX103" i="10"/>
  <c r="DT103" i="10"/>
  <c r="DU103" i="10" s="1"/>
  <c r="DC103" i="10"/>
  <c r="DA103" i="10"/>
  <c r="DB103" i="10" s="1"/>
  <c r="CY103" i="10"/>
  <c r="CX103" i="10"/>
  <c r="CA103" i="10"/>
  <c r="BZ103" i="10"/>
  <c r="AL103" i="10"/>
  <c r="AH103" i="10"/>
  <c r="AI103" i="10" s="1"/>
  <c r="M103" i="10"/>
  <c r="K103" i="10"/>
  <c r="L103" i="10" s="1"/>
  <c r="I103" i="10"/>
  <c r="H103" i="10"/>
  <c r="DX102" i="10"/>
  <c r="DT102" i="10"/>
  <c r="DU102" i="10" s="1"/>
  <c r="DC102" i="10"/>
  <c r="DA102" i="10"/>
  <c r="DB102" i="10" s="1"/>
  <c r="CY102" i="10"/>
  <c r="CX102" i="10"/>
  <c r="CA102" i="10"/>
  <c r="BZ102" i="10"/>
  <c r="AL102" i="10"/>
  <c r="AH102" i="10"/>
  <c r="AI102" i="10" s="1"/>
  <c r="M102" i="10"/>
  <c r="K102" i="10"/>
  <c r="L102" i="10" s="1"/>
  <c r="I102" i="10"/>
  <c r="H102" i="10"/>
  <c r="DX101" i="10"/>
  <c r="DT101" i="10"/>
  <c r="DU101" i="10" s="1"/>
  <c r="DC101" i="10"/>
  <c r="DB101" i="10"/>
  <c r="DA101" i="10"/>
  <c r="CY101" i="10"/>
  <c r="CX101" i="10"/>
  <c r="CA101" i="10"/>
  <c r="BZ101" i="10"/>
  <c r="AL101" i="10"/>
  <c r="AH101" i="10"/>
  <c r="AI101" i="10" s="1"/>
  <c r="M101" i="10"/>
  <c r="K101" i="10"/>
  <c r="L101" i="10" s="1"/>
  <c r="I101" i="10"/>
  <c r="H101" i="10"/>
  <c r="DX100" i="10"/>
  <c r="DT100" i="10"/>
  <c r="DU100" i="10" s="1"/>
  <c r="DC100" i="10"/>
  <c r="DB100" i="10"/>
  <c r="DA100" i="10"/>
  <c r="CY100" i="10"/>
  <c r="CX100" i="10"/>
  <c r="CA100" i="10"/>
  <c r="BZ100" i="10"/>
  <c r="AL100" i="10"/>
  <c r="AI100" i="10"/>
  <c r="AH100" i="10"/>
  <c r="M100" i="10"/>
  <c r="K100" i="10"/>
  <c r="L100" i="10" s="1"/>
  <c r="I100" i="10"/>
  <c r="H100" i="10"/>
  <c r="DX99" i="10"/>
  <c r="DT99" i="10"/>
  <c r="DU99" i="10" s="1"/>
  <c r="DC99" i="10"/>
  <c r="DA99" i="10"/>
  <c r="DB99" i="10" s="1"/>
  <c r="CY99" i="10"/>
  <c r="CX99" i="10"/>
  <c r="CA99" i="10"/>
  <c r="BZ99" i="10"/>
  <c r="AL99" i="10"/>
  <c r="AI99" i="10"/>
  <c r="AH99" i="10"/>
  <c r="M99" i="10"/>
  <c r="K99" i="10"/>
  <c r="L99" i="10" s="1"/>
  <c r="I99" i="10"/>
  <c r="H99" i="10"/>
  <c r="DX98" i="10"/>
  <c r="DT98" i="10"/>
  <c r="DU98" i="10" s="1"/>
  <c r="DC98" i="10"/>
  <c r="DA98" i="10"/>
  <c r="DB98" i="10" s="1"/>
  <c r="CY98" i="10"/>
  <c r="CX98" i="10"/>
  <c r="CA98" i="10"/>
  <c r="BZ98" i="10"/>
  <c r="AL98" i="10"/>
  <c r="AI98" i="10"/>
  <c r="AH98" i="10"/>
  <c r="M98" i="10"/>
  <c r="K98" i="10"/>
  <c r="L98" i="10" s="1"/>
  <c r="I98" i="10"/>
  <c r="H98" i="10"/>
  <c r="DX97" i="10"/>
  <c r="DT97" i="10"/>
  <c r="DU97" i="10" s="1"/>
  <c r="DC97" i="10"/>
  <c r="DA97" i="10"/>
  <c r="DB97" i="10" s="1"/>
  <c r="CY97" i="10"/>
  <c r="CX97" i="10"/>
  <c r="CA97" i="10"/>
  <c r="BZ97" i="10"/>
  <c r="AL97" i="10"/>
  <c r="AI97" i="10"/>
  <c r="AH97" i="10"/>
  <c r="M97" i="10"/>
  <c r="K97" i="10"/>
  <c r="L97" i="10" s="1"/>
  <c r="I97" i="10"/>
  <c r="H97" i="10"/>
  <c r="DX96" i="10"/>
  <c r="DT96" i="10"/>
  <c r="DU96" i="10" s="1"/>
  <c r="DC96" i="10"/>
  <c r="DA96" i="10"/>
  <c r="DB96" i="10" s="1"/>
  <c r="CY96" i="10"/>
  <c r="CX96" i="10"/>
  <c r="CA96" i="10"/>
  <c r="BZ96" i="10"/>
  <c r="AL96" i="10"/>
  <c r="AI96" i="10"/>
  <c r="AH96" i="10"/>
  <c r="M96" i="10"/>
  <c r="K96" i="10"/>
  <c r="L96" i="10" s="1"/>
  <c r="I96" i="10"/>
  <c r="H96" i="10"/>
  <c r="DX95" i="10"/>
  <c r="DT95" i="10"/>
  <c r="DU95" i="10" s="1"/>
  <c r="DC95" i="10"/>
  <c r="DA95" i="10"/>
  <c r="DB95" i="10" s="1"/>
  <c r="CY95" i="10"/>
  <c r="CX95" i="10"/>
  <c r="CA95" i="10"/>
  <c r="BZ95" i="10"/>
  <c r="AL95" i="10"/>
  <c r="AI95" i="10"/>
  <c r="AH95" i="10"/>
  <c r="M95" i="10"/>
  <c r="K95" i="10"/>
  <c r="L95" i="10" s="1"/>
  <c r="I95" i="10"/>
  <c r="H95" i="10"/>
  <c r="DX94" i="10"/>
  <c r="DT94" i="10"/>
  <c r="DU94" i="10" s="1"/>
  <c r="DC94" i="10"/>
  <c r="DA94" i="10"/>
  <c r="DB94" i="10" s="1"/>
  <c r="CY94" i="10"/>
  <c r="CX94" i="10"/>
  <c r="CA94" i="10"/>
  <c r="BZ94" i="10"/>
  <c r="AL94" i="10"/>
  <c r="AI94" i="10"/>
  <c r="AH94" i="10"/>
  <c r="M94" i="10"/>
  <c r="K94" i="10"/>
  <c r="L94" i="10" s="1"/>
  <c r="I94" i="10"/>
  <c r="CC106" i="10" s="1"/>
  <c r="H94" i="10"/>
  <c r="CB106" i="10" s="1"/>
  <c r="DX93" i="10"/>
  <c r="DT93" i="10"/>
  <c r="DU93" i="10" s="1"/>
  <c r="DC93" i="10"/>
  <c r="DA93" i="10"/>
  <c r="DB93" i="10" s="1"/>
  <c r="CY93" i="10"/>
  <c r="CX93" i="10"/>
  <c r="CA93" i="10"/>
  <c r="BZ93" i="10"/>
  <c r="AL93" i="10"/>
  <c r="AI93" i="10"/>
  <c r="AH93" i="10"/>
  <c r="M93" i="10"/>
  <c r="K93" i="10"/>
  <c r="L93" i="10" s="1"/>
  <c r="I93" i="10"/>
  <c r="CC105" i="10" s="1"/>
  <c r="H93" i="10"/>
  <c r="CB105" i="10" s="1"/>
  <c r="DX92" i="10"/>
  <c r="DT92" i="10"/>
  <c r="DU92" i="10" s="1"/>
  <c r="DC92" i="10"/>
  <c r="DA92" i="10"/>
  <c r="DB92" i="10" s="1"/>
  <c r="CY92" i="10"/>
  <c r="CX92" i="10"/>
  <c r="AL92" i="10"/>
  <c r="AH92" i="10"/>
  <c r="AI92" i="10" s="1"/>
  <c r="M92" i="10"/>
  <c r="K92" i="10"/>
  <c r="L92" i="10" s="1"/>
  <c r="I92" i="10"/>
  <c r="CC103" i="10" s="1"/>
  <c r="H92" i="10"/>
  <c r="CB103" i="10" s="1"/>
  <c r="DX91" i="10"/>
  <c r="DT91" i="10"/>
  <c r="DU91" i="10" s="1"/>
  <c r="DC91" i="10"/>
  <c r="DB91" i="10"/>
  <c r="DA91" i="10"/>
  <c r="CY91" i="10"/>
  <c r="CX91" i="10"/>
  <c r="CA91" i="10"/>
  <c r="BZ91" i="10"/>
  <c r="AL91" i="10"/>
  <c r="AH91" i="10"/>
  <c r="AI91" i="10" s="1"/>
  <c r="M91" i="10"/>
  <c r="K91" i="10"/>
  <c r="L91" i="10" s="1"/>
  <c r="I91" i="10"/>
  <c r="CC102" i="10" s="1"/>
  <c r="H91" i="10"/>
  <c r="CB102" i="10" s="1"/>
  <c r="DX90" i="10"/>
  <c r="DT90" i="10"/>
  <c r="DU90" i="10" s="1"/>
  <c r="DC90" i="10"/>
  <c r="DB90" i="10"/>
  <c r="DA90" i="10"/>
  <c r="CY90" i="10"/>
  <c r="CX90" i="10"/>
  <c r="CC90" i="10"/>
  <c r="CB90" i="10"/>
  <c r="CA90" i="10"/>
  <c r="BZ90" i="10"/>
  <c r="AL90" i="10"/>
  <c r="AH90" i="10"/>
  <c r="AI90" i="10" s="1"/>
  <c r="M90" i="10"/>
  <c r="K90" i="10"/>
  <c r="L90" i="10" s="1"/>
  <c r="I90" i="10"/>
  <c r="CC101" i="10" s="1"/>
  <c r="H90" i="10"/>
  <c r="CB101" i="10" s="1"/>
  <c r="DX89" i="10"/>
  <c r="DT89" i="10"/>
  <c r="DU89" i="10" s="1"/>
  <c r="DC89" i="10"/>
  <c r="DA89" i="10"/>
  <c r="DB89" i="10" s="1"/>
  <c r="DF89" i="10" s="1"/>
  <c r="CY89" i="10"/>
  <c r="CX89" i="10"/>
  <c r="CC89" i="10"/>
  <c r="CB89" i="10"/>
  <c r="CA89" i="10"/>
  <c r="BZ89" i="10"/>
  <c r="AL89" i="10"/>
  <c r="AH89" i="10"/>
  <c r="AI89" i="10" s="1"/>
  <c r="M89" i="10"/>
  <c r="K89" i="10"/>
  <c r="L89" i="10" s="1"/>
  <c r="I89" i="10"/>
  <c r="CC100" i="10" s="1"/>
  <c r="H89" i="10"/>
  <c r="CB100" i="10" s="1"/>
  <c r="DX88" i="10"/>
  <c r="DT88" i="10"/>
  <c r="DU88" i="10" s="1"/>
  <c r="DC88" i="10"/>
  <c r="DA88" i="10"/>
  <c r="DB88" i="10" s="1"/>
  <c r="DF88" i="10" s="1"/>
  <c r="CY88" i="10"/>
  <c r="CX88" i="10"/>
  <c r="CA88" i="10"/>
  <c r="BZ88" i="10"/>
  <c r="AL88" i="10"/>
  <c r="AH88" i="10"/>
  <c r="AI88" i="10" s="1"/>
  <c r="M88" i="10"/>
  <c r="K88" i="10"/>
  <c r="L88" i="10" s="1"/>
  <c r="I88" i="10"/>
  <c r="H88" i="10"/>
  <c r="DX87" i="10"/>
  <c r="DT87" i="10"/>
  <c r="DU87" i="10" s="1"/>
  <c r="DC87" i="10"/>
  <c r="DB87" i="10"/>
  <c r="DA87" i="10"/>
  <c r="CY87" i="10"/>
  <c r="CX87" i="10"/>
  <c r="CA87" i="10"/>
  <c r="BZ87" i="10"/>
  <c r="AL87" i="10"/>
  <c r="AH87" i="10"/>
  <c r="AI87" i="10" s="1"/>
  <c r="M87" i="10"/>
  <c r="K87" i="10"/>
  <c r="L87" i="10" s="1"/>
  <c r="I87" i="10"/>
  <c r="H87" i="10"/>
  <c r="DX86" i="10"/>
  <c r="DT86" i="10"/>
  <c r="DU86" i="10" s="1"/>
  <c r="DC86" i="10"/>
  <c r="DA86" i="10"/>
  <c r="DB86" i="10" s="1"/>
  <c r="DF86" i="10" s="1"/>
  <c r="CY86" i="10"/>
  <c r="CX86" i="10"/>
  <c r="CA86" i="10"/>
  <c r="BZ86" i="10"/>
  <c r="AL86" i="10"/>
  <c r="AH86" i="10"/>
  <c r="AI86" i="10" s="1"/>
  <c r="M86" i="10"/>
  <c r="K86" i="10"/>
  <c r="L86" i="10" s="1"/>
  <c r="I86" i="10"/>
  <c r="CC88" i="10" s="1"/>
  <c r="H86" i="10"/>
  <c r="CB88" i="10" s="1"/>
  <c r="DX85" i="10"/>
  <c r="DT85" i="10"/>
  <c r="DU85" i="10" s="1"/>
  <c r="DC85" i="10"/>
  <c r="DA85" i="10"/>
  <c r="DB85" i="10" s="1"/>
  <c r="DF85" i="10" s="1"/>
  <c r="CY85" i="10"/>
  <c r="CX85" i="10"/>
  <c r="CA85" i="10"/>
  <c r="BZ85" i="10"/>
  <c r="AL85" i="10"/>
  <c r="AI85" i="10"/>
  <c r="AH85" i="10"/>
  <c r="M85" i="10"/>
  <c r="K85" i="10"/>
  <c r="L85" i="10" s="1"/>
  <c r="I85" i="10"/>
  <c r="CC87" i="10" s="1"/>
  <c r="H85" i="10"/>
  <c r="CB87" i="10" s="1"/>
  <c r="DX84" i="10"/>
  <c r="DT84" i="10"/>
  <c r="DU84" i="10" s="1"/>
  <c r="DC84" i="10"/>
  <c r="DA84" i="10"/>
  <c r="DB84" i="10" s="1"/>
  <c r="DF84" i="10" s="1"/>
  <c r="CY84" i="10"/>
  <c r="CX84" i="10"/>
  <c r="CC84" i="10"/>
  <c r="CB84" i="10"/>
  <c r="CA84" i="10"/>
  <c r="BZ84" i="10"/>
  <c r="AL84" i="10"/>
  <c r="AH84" i="10"/>
  <c r="AI84" i="10" s="1"/>
  <c r="M84" i="10"/>
  <c r="K84" i="10"/>
  <c r="L84" i="10" s="1"/>
  <c r="I84" i="10"/>
  <c r="CC61" i="10" s="1"/>
  <c r="H84" i="10"/>
  <c r="DX83" i="10"/>
  <c r="DT83" i="10"/>
  <c r="DU83" i="10" s="1"/>
  <c r="DC83" i="10"/>
  <c r="DB83" i="10"/>
  <c r="DA83" i="10"/>
  <c r="CY83" i="10"/>
  <c r="CX83" i="10"/>
  <c r="CC83" i="10"/>
  <c r="CB83" i="10"/>
  <c r="CA83" i="10"/>
  <c r="BZ83" i="10"/>
  <c r="AL83" i="10"/>
  <c r="AH83" i="10"/>
  <c r="AI83" i="10" s="1"/>
  <c r="M83" i="10"/>
  <c r="K83" i="10"/>
  <c r="L83" i="10" s="1"/>
  <c r="I83" i="10"/>
  <c r="H83" i="10"/>
  <c r="DX82" i="10"/>
  <c r="DT82" i="10"/>
  <c r="DU82" i="10" s="1"/>
  <c r="DC82" i="10"/>
  <c r="DA82" i="10"/>
  <c r="DB82" i="10" s="1"/>
  <c r="DF82" i="10" s="1"/>
  <c r="CY82" i="10"/>
  <c r="CX82" i="10"/>
  <c r="CC82" i="10"/>
  <c r="CB82" i="10"/>
  <c r="CA82" i="10"/>
  <c r="BZ82" i="10"/>
  <c r="AL82" i="10"/>
  <c r="AH82" i="10"/>
  <c r="AI82" i="10" s="1"/>
  <c r="M82" i="10"/>
  <c r="K82" i="10"/>
  <c r="L82" i="10" s="1"/>
  <c r="I82" i="10"/>
  <c r="CC59" i="10" s="1"/>
  <c r="H82" i="10"/>
  <c r="DX81" i="10"/>
  <c r="DT81" i="10"/>
  <c r="DU81" i="10" s="1"/>
  <c r="DC81" i="10"/>
  <c r="DA81" i="10"/>
  <c r="DB81" i="10" s="1"/>
  <c r="DF81" i="10" s="1"/>
  <c r="CY81" i="10"/>
  <c r="CX81" i="10"/>
  <c r="CC81" i="10"/>
  <c r="CB81" i="10"/>
  <c r="CA81" i="10"/>
  <c r="BZ81" i="10"/>
  <c r="AL81" i="10"/>
  <c r="AI81" i="10"/>
  <c r="AH81" i="10"/>
  <c r="M81" i="10"/>
  <c r="K81" i="10"/>
  <c r="L81" i="10" s="1"/>
  <c r="I81" i="10"/>
  <c r="H81" i="10"/>
  <c r="DX80" i="10"/>
  <c r="DT80" i="10"/>
  <c r="DU80" i="10" s="1"/>
  <c r="DC80" i="10"/>
  <c r="DA80" i="10"/>
  <c r="DB80" i="10" s="1"/>
  <c r="DF80" i="10" s="1"/>
  <c r="CY80" i="10"/>
  <c r="CX80" i="10"/>
  <c r="CC80" i="10"/>
  <c r="CB80" i="10"/>
  <c r="CA80" i="10"/>
  <c r="BZ80" i="10"/>
  <c r="AL80" i="10"/>
  <c r="AH80" i="10"/>
  <c r="AI80" i="10" s="1"/>
  <c r="M80" i="10"/>
  <c r="K80" i="10"/>
  <c r="L80" i="10" s="1"/>
  <c r="I80" i="10"/>
  <c r="H80" i="10"/>
  <c r="DX79" i="10"/>
  <c r="DT79" i="10"/>
  <c r="DU79" i="10" s="1"/>
  <c r="DC79" i="10"/>
  <c r="DB79" i="10"/>
  <c r="DA79" i="10"/>
  <c r="CY79" i="10"/>
  <c r="CX79" i="10"/>
  <c r="CC79" i="10"/>
  <c r="CB79" i="10"/>
  <c r="CA79" i="10"/>
  <c r="BZ79" i="10"/>
  <c r="AL79" i="10"/>
  <c r="AH79" i="10"/>
  <c r="AI79" i="10" s="1"/>
  <c r="M79" i="10"/>
  <c r="K79" i="10"/>
  <c r="L79" i="10" s="1"/>
  <c r="I79" i="10"/>
  <c r="CC104" i="10" s="1"/>
  <c r="H79" i="10"/>
  <c r="CB104" i="10" s="1"/>
  <c r="DX78" i="10"/>
  <c r="DT78" i="10"/>
  <c r="DU78" i="10" s="1"/>
  <c r="DC78" i="10"/>
  <c r="DA78" i="10"/>
  <c r="DB78" i="10" s="1"/>
  <c r="DF78" i="10" s="1"/>
  <c r="CY78" i="10"/>
  <c r="CX78" i="10"/>
  <c r="CC78" i="10"/>
  <c r="CB78" i="10"/>
  <c r="CA78" i="10"/>
  <c r="BZ78" i="10"/>
  <c r="AL78" i="10"/>
  <c r="AH78" i="10"/>
  <c r="AI78" i="10" s="1"/>
  <c r="M78" i="10"/>
  <c r="K78" i="10"/>
  <c r="L78" i="10" s="1"/>
  <c r="I78" i="10"/>
  <c r="CC99" i="10" s="1"/>
  <c r="H78" i="10"/>
  <c r="CB99" i="10" s="1"/>
  <c r="DX77" i="10"/>
  <c r="DT77" i="10"/>
  <c r="DU77" i="10" s="1"/>
  <c r="DC77" i="10"/>
  <c r="DA77" i="10"/>
  <c r="DB77" i="10" s="1"/>
  <c r="DF77" i="10" s="1"/>
  <c r="CY77" i="10"/>
  <c r="CX77" i="10"/>
  <c r="CC77" i="10"/>
  <c r="CB77" i="10"/>
  <c r="CA77" i="10"/>
  <c r="BZ77" i="10"/>
  <c r="AL77" i="10"/>
  <c r="AI77" i="10"/>
  <c r="AH77" i="10"/>
  <c r="M77" i="10"/>
  <c r="K77" i="10"/>
  <c r="L77" i="10" s="1"/>
  <c r="I77" i="10"/>
  <c r="H77" i="10"/>
  <c r="DX76" i="10"/>
  <c r="DT76" i="10"/>
  <c r="DU76" i="10" s="1"/>
  <c r="DC76" i="10"/>
  <c r="DA76" i="10"/>
  <c r="DB76" i="10" s="1"/>
  <c r="DF76" i="10" s="1"/>
  <c r="CY76" i="10"/>
  <c r="CX76" i="10"/>
  <c r="CC76" i="10"/>
  <c r="CB76" i="10"/>
  <c r="CA76" i="10"/>
  <c r="BZ76" i="10"/>
  <c r="AL76" i="10"/>
  <c r="AH76" i="10"/>
  <c r="AI76" i="10" s="1"/>
  <c r="M76" i="10"/>
  <c r="K76" i="10"/>
  <c r="L76" i="10" s="1"/>
  <c r="I76" i="10"/>
  <c r="H76" i="10"/>
  <c r="DX75" i="10"/>
  <c r="DT75" i="10"/>
  <c r="DU75" i="10" s="1"/>
  <c r="DC75" i="10"/>
  <c r="DB75" i="10"/>
  <c r="DA75" i="10"/>
  <c r="CY75" i="10"/>
  <c r="CX75" i="10"/>
  <c r="CC75" i="10"/>
  <c r="CB75" i="10"/>
  <c r="CA75" i="10"/>
  <c r="BZ75" i="10"/>
  <c r="AL75" i="10"/>
  <c r="AH75" i="10"/>
  <c r="AI75" i="10" s="1"/>
  <c r="M75" i="10"/>
  <c r="K75" i="10"/>
  <c r="L75" i="10" s="1"/>
  <c r="I75" i="10"/>
  <c r="CC98" i="10" s="1"/>
  <c r="H75" i="10"/>
  <c r="CB98" i="10" s="1"/>
  <c r="DX74" i="10"/>
  <c r="DT74" i="10"/>
  <c r="DU74" i="10" s="1"/>
  <c r="DC74" i="10"/>
  <c r="DA74" i="10"/>
  <c r="DB74" i="10" s="1"/>
  <c r="DF74" i="10" s="1"/>
  <c r="CY74" i="10"/>
  <c r="CX74" i="10"/>
  <c r="CC74" i="10"/>
  <c r="CB74" i="10"/>
  <c r="CA74" i="10"/>
  <c r="BZ74" i="10"/>
  <c r="AL74" i="10"/>
  <c r="AH74" i="10"/>
  <c r="AI74" i="10" s="1"/>
  <c r="M74" i="10"/>
  <c r="K74" i="10"/>
  <c r="L74" i="10" s="1"/>
  <c r="I74" i="10"/>
  <c r="CC97" i="10" s="1"/>
  <c r="H74" i="10"/>
  <c r="CB97" i="10" s="1"/>
  <c r="DX73" i="10"/>
  <c r="DT73" i="10"/>
  <c r="DU73" i="10" s="1"/>
  <c r="DC73" i="10"/>
  <c r="DA73" i="10"/>
  <c r="DB73" i="10" s="1"/>
  <c r="CY73" i="10"/>
  <c r="CX73" i="10"/>
  <c r="CC73" i="10"/>
  <c r="CB73" i="10"/>
  <c r="CA73" i="10"/>
  <c r="BZ73" i="10"/>
  <c r="AL73" i="10"/>
  <c r="AH73" i="10"/>
  <c r="AI73" i="10" s="1"/>
  <c r="M73" i="10"/>
  <c r="K73" i="10"/>
  <c r="L73" i="10" s="1"/>
  <c r="I73" i="10"/>
  <c r="CC96" i="10" s="1"/>
  <c r="H73" i="10"/>
  <c r="CB96" i="10" s="1"/>
  <c r="DX72" i="10"/>
  <c r="DT72" i="10"/>
  <c r="DU72" i="10" s="1"/>
  <c r="DC72" i="10"/>
  <c r="DA72" i="10"/>
  <c r="DB72" i="10" s="1"/>
  <c r="DF72" i="10" s="1"/>
  <c r="CY72" i="10"/>
  <c r="CX72" i="10"/>
  <c r="CC72" i="10"/>
  <c r="CB72" i="10"/>
  <c r="CA72" i="10"/>
  <c r="BZ72" i="10"/>
  <c r="AL72" i="10"/>
  <c r="AI72" i="10"/>
  <c r="AH72" i="10"/>
  <c r="M72" i="10"/>
  <c r="K72" i="10"/>
  <c r="L72" i="10" s="1"/>
  <c r="I72" i="10"/>
  <c r="CC95" i="10" s="1"/>
  <c r="H72" i="10"/>
  <c r="CB95" i="10" s="1"/>
  <c r="DX71" i="10"/>
  <c r="DT71" i="10"/>
  <c r="DU71" i="10" s="1"/>
  <c r="DC71" i="10"/>
  <c r="DB71" i="10"/>
  <c r="DA71" i="10"/>
  <c r="CY71" i="10"/>
  <c r="CX71" i="10"/>
  <c r="CC71" i="10"/>
  <c r="CB71" i="10"/>
  <c r="CA71" i="10"/>
  <c r="BZ71" i="10"/>
  <c r="AL71" i="10"/>
  <c r="AI71" i="10"/>
  <c r="AH71" i="10"/>
  <c r="M71" i="10"/>
  <c r="K71" i="10"/>
  <c r="L71" i="10" s="1"/>
  <c r="I71" i="10"/>
  <c r="CC94" i="10" s="1"/>
  <c r="H71" i="10"/>
  <c r="CB94" i="10" s="1"/>
  <c r="DX70" i="10"/>
  <c r="DT70" i="10"/>
  <c r="DU70" i="10" s="1"/>
  <c r="DC70" i="10"/>
  <c r="DA70" i="10"/>
  <c r="DB70" i="10" s="1"/>
  <c r="DF70" i="10" s="1"/>
  <c r="CY70" i="10"/>
  <c r="CX70" i="10"/>
  <c r="CC70" i="10"/>
  <c r="CB70" i="10"/>
  <c r="CA70" i="10"/>
  <c r="BZ70" i="10"/>
  <c r="AL70" i="10"/>
  <c r="AI70" i="10"/>
  <c r="AH70" i="10"/>
  <c r="M70" i="10"/>
  <c r="K70" i="10"/>
  <c r="L70" i="10" s="1"/>
  <c r="I70" i="10"/>
  <c r="CC93" i="10" s="1"/>
  <c r="H70" i="10"/>
  <c r="CB93" i="10" s="1"/>
  <c r="DX69" i="10"/>
  <c r="DT69" i="10"/>
  <c r="DU69" i="10" s="1"/>
  <c r="DC69" i="10"/>
  <c r="DA69" i="10"/>
  <c r="DB69" i="10" s="1"/>
  <c r="CY69" i="10"/>
  <c r="CX69" i="10"/>
  <c r="CC69" i="10"/>
  <c r="CB69" i="10"/>
  <c r="CA69" i="10"/>
  <c r="BZ69" i="10"/>
  <c r="AL69" i="10"/>
  <c r="AH69" i="10"/>
  <c r="AI69" i="10" s="1"/>
  <c r="M69" i="10"/>
  <c r="K69" i="10"/>
  <c r="L69" i="10" s="1"/>
  <c r="I69" i="10"/>
  <c r="CC91" i="10" s="1"/>
  <c r="H69" i="10"/>
  <c r="CB91" i="10" s="1"/>
  <c r="DX68" i="10"/>
  <c r="DT68" i="10"/>
  <c r="DU68" i="10" s="1"/>
  <c r="DC68" i="10"/>
  <c r="DB68" i="10"/>
  <c r="DA68" i="10"/>
  <c r="CY68" i="10"/>
  <c r="CX68" i="10"/>
  <c r="CC68" i="10"/>
  <c r="CB68" i="10"/>
  <c r="CA68" i="10"/>
  <c r="BZ68" i="10"/>
  <c r="AL68" i="10"/>
  <c r="AI68" i="10"/>
  <c r="AH68" i="10"/>
  <c r="M68" i="10"/>
  <c r="K68" i="10"/>
  <c r="L68" i="10" s="1"/>
  <c r="I68" i="10"/>
  <c r="CC57" i="10" s="1"/>
  <c r="H68" i="10"/>
  <c r="DX67" i="10"/>
  <c r="DT67" i="10"/>
  <c r="DU67" i="10" s="1"/>
  <c r="DC67" i="10"/>
  <c r="DB67" i="10"/>
  <c r="DA67" i="10"/>
  <c r="CY67" i="10"/>
  <c r="CX67" i="10"/>
  <c r="CC67" i="10"/>
  <c r="CB67" i="10"/>
  <c r="CA67" i="10"/>
  <c r="BZ67" i="10"/>
  <c r="AL67" i="10"/>
  <c r="AH67" i="10"/>
  <c r="AI67" i="10" s="1"/>
  <c r="M67" i="10"/>
  <c r="K67" i="10"/>
  <c r="L67" i="10" s="1"/>
  <c r="I67" i="10"/>
  <c r="CC86" i="10" s="1"/>
  <c r="H67" i="10"/>
  <c r="CB86" i="10" s="1"/>
  <c r="DX66" i="10"/>
  <c r="DT66" i="10"/>
  <c r="DU66" i="10" s="1"/>
  <c r="DC66" i="10"/>
  <c r="DA66" i="10"/>
  <c r="DB66" i="10" s="1"/>
  <c r="CY66" i="10"/>
  <c r="CX66" i="10"/>
  <c r="CC66" i="10"/>
  <c r="CB66" i="10"/>
  <c r="CA66" i="10"/>
  <c r="BZ66" i="10"/>
  <c r="AL66" i="10"/>
  <c r="AI66" i="10"/>
  <c r="AH66" i="10"/>
  <c r="M66" i="10"/>
  <c r="K66" i="10"/>
  <c r="L66" i="10" s="1"/>
  <c r="I66" i="10"/>
  <c r="CC85" i="10" s="1"/>
  <c r="H66" i="10"/>
  <c r="CB85" i="10" s="1"/>
  <c r="DX65" i="10"/>
  <c r="DT65" i="10"/>
  <c r="DU65" i="10" s="1"/>
  <c r="DC65" i="10"/>
  <c r="DA65" i="10"/>
  <c r="DB65" i="10" s="1"/>
  <c r="DF65" i="10" s="1"/>
  <c r="CY65" i="10"/>
  <c r="CX65" i="10"/>
  <c r="CC65" i="10"/>
  <c r="CB65" i="10"/>
  <c r="CA65" i="10"/>
  <c r="BZ65" i="10"/>
  <c r="AL65" i="10"/>
  <c r="AH65" i="10"/>
  <c r="AI65" i="10" s="1"/>
  <c r="M65" i="10"/>
  <c r="K65" i="10"/>
  <c r="L65" i="10" s="1"/>
  <c r="P65" i="10" s="1"/>
  <c r="I65" i="10"/>
  <c r="CC56" i="10" s="1"/>
  <c r="H65" i="10"/>
  <c r="CB56" i="10" s="1"/>
  <c r="DX64" i="10"/>
  <c r="DT64" i="10"/>
  <c r="DU64" i="10" s="1"/>
  <c r="DC64" i="10"/>
  <c r="DA64" i="10"/>
  <c r="DB64" i="10" s="1"/>
  <c r="CY64" i="10"/>
  <c r="CX64" i="10"/>
  <c r="CC64" i="10"/>
  <c r="CB64" i="10"/>
  <c r="CA64" i="10"/>
  <c r="BZ64" i="10"/>
  <c r="AL64" i="10"/>
  <c r="AI64" i="10"/>
  <c r="AH64" i="10"/>
  <c r="M64" i="10"/>
  <c r="K64" i="10"/>
  <c r="L64" i="10" s="1"/>
  <c r="I64" i="10"/>
  <c r="CC55" i="10" s="1"/>
  <c r="H64" i="10"/>
  <c r="DX63" i="10"/>
  <c r="DT63" i="10"/>
  <c r="DU63" i="10" s="1"/>
  <c r="DC63" i="10"/>
  <c r="DB63" i="10"/>
  <c r="DA63" i="10"/>
  <c r="CY63" i="10"/>
  <c r="CX63" i="10"/>
  <c r="CC63" i="10"/>
  <c r="CB63" i="10"/>
  <c r="CA63" i="10"/>
  <c r="BZ63" i="10"/>
  <c r="AL63" i="10"/>
  <c r="AH63" i="10"/>
  <c r="AI63" i="10" s="1"/>
  <c r="M63" i="10"/>
  <c r="K63" i="10"/>
  <c r="L63" i="10" s="1"/>
  <c r="I63" i="10"/>
  <c r="H63" i="10"/>
  <c r="CB54" i="10" s="1"/>
  <c r="DX62" i="10"/>
  <c r="DT62" i="10"/>
  <c r="DU62" i="10" s="1"/>
  <c r="DC62" i="10"/>
  <c r="DA62" i="10"/>
  <c r="DB62" i="10" s="1"/>
  <c r="CY62" i="10"/>
  <c r="CX62" i="10"/>
  <c r="CC62" i="10"/>
  <c r="CB62" i="10"/>
  <c r="CA62" i="10"/>
  <c r="BZ62" i="10"/>
  <c r="AL62" i="10"/>
  <c r="AI62" i="10"/>
  <c r="AH62" i="10"/>
  <c r="M62" i="10"/>
  <c r="K62" i="10"/>
  <c r="L62" i="10" s="1"/>
  <c r="I62" i="10"/>
  <c r="CC53" i="10" s="1"/>
  <c r="H62" i="10"/>
  <c r="DX61" i="10"/>
  <c r="DT61" i="10"/>
  <c r="DU61" i="10" s="1"/>
  <c r="DC61" i="10"/>
  <c r="DA61" i="10"/>
  <c r="DB61" i="10" s="1"/>
  <c r="DF61" i="10" s="1"/>
  <c r="CY61" i="10"/>
  <c r="CX61" i="10"/>
  <c r="CB61" i="10"/>
  <c r="CA61" i="10"/>
  <c r="BZ61" i="10"/>
  <c r="AL61" i="10"/>
  <c r="AH61" i="10"/>
  <c r="AI61" i="10" s="1"/>
  <c r="M61" i="10"/>
  <c r="K61" i="10"/>
  <c r="L61" i="10" s="1"/>
  <c r="I61" i="10"/>
  <c r="H61" i="10"/>
  <c r="CB52" i="10" s="1"/>
  <c r="DX60" i="10"/>
  <c r="DT60" i="10"/>
  <c r="DU60" i="10" s="1"/>
  <c r="DC60" i="10"/>
  <c r="DA60" i="10"/>
  <c r="DB60" i="10" s="1"/>
  <c r="CY60" i="10"/>
  <c r="CX60" i="10"/>
  <c r="CC60" i="10"/>
  <c r="CB60" i="10"/>
  <c r="CA60" i="10"/>
  <c r="BZ60" i="10"/>
  <c r="AL60" i="10"/>
  <c r="AI60" i="10"/>
  <c r="AH60" i="10"/>
  <c r="M60" i="10"/>
  <c r="K60" i="10"/>
  <c r="L60" i="10" s="1"/>
  <c r="I60" i="10"/>
  <c r="CC50" i="10" s="1"/>
  <c r="H60" i="10"/>
  <c r="DX59" i="10"/>
  <c r="DT59" i="10"/>
  <c r="DU59" i="10" s="1"/>
  <c r="DC59" i="10"/>
  <c r="DA59" i="10"/>
  <c r="DB59" i="10" s="1"/>
  <c r="DF59" i="10" s="1"/>
  <c r="CY59" i="10"/>
  <c r="CX59" i="10"/>
  <c r="CB59" i="10"/>
  <c r="CA59" i="10"/>
  <c r="BZ59" i="10"/>
  <c r="AL59" i="10"/>
  <c r="AH59" i="10"/>
  <c r="AI59" i="10" s="1"/>
  <c r="M59" i="10"/>
  <c r="K59" i="10"/>
  <c r="L59" i="10" s="1"/>
  <c r="I59" i="10"/>
  <c r="H59" i="10"/>
  <c r="DX58" i="10"/>
  <c r="DT58" i="10"/>
  <c r="DU58" i="10" s="1"/>
  <c r="DC58" i="10"/>
  <c r="DA58" i="10"/>
  <c r="DB58" i="10" s="1"/>
  <c r="CY58" i="10"/>
  <c r="CX58" i="10"/>
  <c r="CC58" i="10"/>
  <c r="CB58" i="10"/>
  <c r="CA58" i="10"/>
  <c r="BZ58" i="10"/>
  <c r="AL58" i="10"/>
  <c r="AI58" i="10"/>
  <c r="AH58" i="10"/>
  <c r="M58" i="10"/>
  <c r="K58" i="10"/>
  <c r="L58" i="10" s="1"/>
  <c r="I58" i="10"/>
  <c r="H58" i="10"/>
  <c r="DX57" i="10"/>
  <c r="DT57" i="10"/>
  <c r="DU57" i="10" s="1"/>
  <c r="DC57" i="10"/>
  <c r="DA57" i="10"/>
  <c r="DB57" i="10" s="1"/>
  <c r="DF57" i="10" s="1"/>
  <c r="CY57" i="10"/>
  <c r="CX57" i="10"/>
  <c r="CB57" i="10"/>
  <c r="CA57" i="10"/>
  <c r="BZ57" i="10"/>
  <c r="AL57" i="10"/>
  <c r="AH57" i="10"/>
  <c r="AI57" i="10" s="1"/>
  <c r="M57" i="10"/>
  <c r="K57" i="10"/>
  <c r="L57" i="10" s="1"/>
  <c r="I57" i="10"/>
  <c r="H57" i="10"/>
  <c r="DX56" i="10"/>
  <c r="DT56" i="10"/>
  <c r="DU56" i="10" s="1"/>
  <c r="DC56" i="10"/>
  <c r="DA56" i="10"/>
  <c r="DB56" i="10" s="1"/>
  <c r="CY56" i="10"/>
  <c r="CX56" i="10"/>
  <c r="CA56" i="10"/>
  <c r="BZ56" i="10"/>
  <c r="AL56" i="10"/>
  <c r="AH56" i="10"/>
  <c r="AI56" i="10" s="1"/>
  <c r="M56" i="10"/>
  <c r="K56" i="10"/>
  <c r="L56" i="10" s="1"/>
  <c r="I56" i="10"/>
  <c r="H56" i="10"/>
  <c r="DX55" i="10"/>
  <c r="DT55" i="10"/>
  <c r="DU55" i="10" s="1"/>
  <c r="DC55" i="10"/>
  <c r="DA55" i="10"/>
  <c r="DB55" i="10" s="1"/>
  <c r="CY55" i="10"/>
  <c r="CX55" i="10"/>
  <c r="CB55" i="10"/>
  <c r="CA55" i="10"/>
  <c r="BZ55" i="10"/>
  <c r="AL55" i="10"/>
  <c r="AH55" i="10"/>
  <c r="AI55" i="10" s="1"/>
  <c r="M55" i="10"/>
  <c r="L55" i="10"/>
  <c r="K55" i="10"/>
  <c r="I55" i="10"/>
  <c r="H55" i="10"/>
  <c r="DX54" i="10"/>
  <c r="DU54" i="10"/>
  <c r="DT54" i="10"/>
  <c r="DC54" i="10"/>
  <c r="DA54" i="10"/>
  <c r="DB54" i="10" s="1"/>
  <c r="CY54" i="10"/>
  <c r="CX54" i="10"/>
  <c r="CC54" i="10"/>
  <c r="CA54" i="10"/>
  <c r="BZ54" i="10"/>
  <c r="AL54" i="10"/>
  <c r="AI54" i="10"/>
  <c r="AH54" i="10"/>
  <c r="M54" i="10"/>
  <c r="K54" i="10"/>
  <c r="L54" i="10" s="1"/>
  <c r="I54" i="10"/>
  <c r="H54" i="10"/>
  <c r="DX53" i="10"/>
  <c r="DT53" i="10"/>
  <c r="DU53" i="10" s="1"/>
  <c r="DC53" i="10"/>
  <c r="DA53" i="10"/>
  <c r="DB53" i="10" s="1"/>
  <c r="DF53" i="10" s="1"/>
  <c r="CY53" i="10"/>
  <c r="CX53" i="10"/>
  <c r="CB53" i="10"/>
  <c r="CA53" i="10"/>
  <c r="BZ53" i="10"/>
  <c r="AL53" i="10"/>
  <c r="AH53" i="10"/>
  <c r="AI53" i="10" s="1"/>
  <c r="M53" i="10"/>
  <c r="K53" i="10"/>
  <c r="L53" i="10" s="1"/>
  <c r="I53" i="10"/>
  <c r="H53" i="10"/>
  <c r="DX52" i="10"/>
  <c r="DT52" i="10"/>
  <c r="DU52" i="10" s="1"/>
  <c r="DC52" i="10"/>
  <c r="DA52" i="10"/>
  <c r="DB52" i="10" s="1"/>
  <c r="CY52" i="10"/>
  <c r="CX52" i="10"/>
  <c r="CC52" i="10"/>
  <c r="CA52" i="10"/>
  <c r="BZ52" i="10"/>
  <c r="AL52" i="10"/>
  <c r="AH52" i="10"/>
  <c r="AI52" i="10" s="1"/>
  <c r="M52" i="10"/>
  <c r="K52" i="10"/>
  <c r="L52" i="10" s="1"/>
  <c r="I52" i="10"/>
  <c r="H52" i="10"/>
  <c r="DX51" i="10"/>
  <c r="DT51" i="10"/>
  <c r="DU51" i="10" s="1"/>
  <c r="DC51" i="10"/>
  <c r="DA51" i="10"/>
  <c r="DB51" i="10" s="1"/>
  <c r="CY51" i="10"/>
  <c r="CX51" i="10"/>
  <c r="AL51" i="10"/>
  <c r="AH51" i="10"/>
  <c r="AI51" i="10" s="1"/>
  <c r="M51" i="10"/>
  <c r="K51" i="10"/>
  <c r="L51" i="10" s="1"/>
  <c r="P51" i="10" s="1"/>
  <c r="I51" i="10"/>
  <c r="H51" i="10"/>
  <c r="DX50" i="10"/>
  <c r="DT50" i="10"/>
  <c r="DU50" i="10" s="1"/>
  <c r="DC50" i="10"/>
  <c r="DA50" i="10"/>
  <c r="DB50" i="10" s="1"/>
  <c r="CY50" i="10"/>
  <c r="CX50" i="10"/>
  <c r="CB50" i="10"/>
  <c r="CA50" i="10"/>
  <c r="BZ50" i="10"/>
  <c r="AL50" i="10"/>
  <c r="AI50" i="10"/>
  <c r="AH50" i="10"/>
  <c r="M50" i="10"/>
  <c r="K50" i="10"/>
  <c r="L50" i="10" s="1"/>
  <c r="I50" i="10"/>
  <c r="H50" i="10"/>
  <c r="DX49" i="10"/>
  <c r="DT49" i="10"/>
  <c r="DU49" i="10" s="1"/>
  <c r="DF49" i="10"/>
  <c r="DN49" i="10" s="1"/>
  <c r="EA49" i="10" s="1"/>
  <c r="EG49" i="10" s="1"/>
  <c r="DC49" i="10"/>
  <c r="DB49" i="10"/>
  <c r="DA49" i="10"/>
  <c r="CZ49" i="10"/>
  <c r="CY49" i="10"/>
  <c r="CX49" i="10"/>
  <c r="CA49" i="10"/>
  <c r="BZ49" i="10"/>
  <c r="AL49" i="10"/>
  <c r="AH49" i="10"/>
  <c r="AI49" i="10" s="1"/>
  <c r="M49" i="10"/>
  <c r="L49" i="10"/>
  <c r="P49" i="10" s="1"/>
  <c r="K49" i="10"/>
  <c r="I49" i="10"/>
  <c r="CC49" i="10" s="1"/>
  <c r="H49" i="10"/>
  <c r="CB49" i="10" s="1"/>
  <c r="DX48" i="10"/>
  <c r="DU48" i="10"/>
  <c r="DT48" i="10"/>
  <c r="DC48" i="10"/>
  <c r="DA48" i="10"/>
  <c r="DB48" i="10" s="1"/>
  <c r="CY48" i="10"/>
  <c r="CX48" i="10"/>
  <c r="CA48" i="10"/>
  <c r="BZ48" i="10"/>
  <c r="AL48" i="10"/>
  <c r="AH48" i="10"/>
  <c r="AI48" i="10" s="1"/>
  <c r="M48" i="10"/>
  <c r="K48" i="10"/>
  <c r="L48" i="10" s="1"/>
  <c r="I48" i="10"/>
  <c r="CC48" i="10" s="1"/>
  <c r="H48" i="10"/>
  <c r="CB48" i="10" s="1"/>
  <c r="DX47" i="10"/>
  <c r="DT47" i="10"/>
  <c r="DU47" i="10" s="1"/>
  <c r="DC47" i="10"/>
  <c r="DB47" i="10"/>
  <c r="DF47" i="10" s="1"/>
  <c r="DA47" i="10"/>
  <c r="CZ47" i="10"/>
  <c r="CY47" i="10"/>
  <c r="CX47" i="10"/>
  <c r="CA47" i="10"/>
  <c r="BZ47" i="10"/>
  <c r="AL47" i="10"/>
  <c r="AH47" i="10"/>
  <c r="AI47" i="10" s="1"/>
  <c r="M47" i="10"/>
  <c r="L47" i="10"/>
  <c r="P47" i="10" s="1"/>
  <c r="K47" i="10"/>
  <c r="J47" i="10"/>
  <c r="I47" i="10"/>
  <c r="CC47" i="10" s="1"/>
  <c r="H47" i="10"/>
  <c r="CB47" i="10" s="1"/>
  <c r="DX46" i="10"/>
  <c r="DU46" i="10"/>
  <c r="DT46" i="10"/>
  <c r="DC46" i="10"/>
  <c r="DA46" i="10"/>
  <c r="DB46" i="10" s="1"/>
  <c r="CY46" i="10"/>
  <c r="CX46" i="10"/>
  <c r="CA46" i="10"/>
  <c r="BZ46" i="10"/>
  <c r="AL46" i="10"/>
  <c r="AH46" i="10"/>
  <c r="AI46" i="10" s="1"/>
  <c r="M46" i="10"/>
  <c r="K46" i="10"/>
  <c r="L46" i="10" s="1"/>
  <c r="I46" i="10"/>
  <c r="H46" i="10"/>
  <c r="CB46" i="10" s="1"/>
  <c r="DX45" i="10"/>
  <c r="DT45" i="10"/>
  <c r="DU45" i="10" s="1"/>
  <c r="DC45" i="10"/>
  <c r="DA45" i="10"/>
  <c r="DB45" i="10" s="1"/>
  <c r="CY45" i="10"/>
  <c r="CX45" i="10"/>
  <c r="CA45" i="10"/>
  <c r="BZ45" i="10"/>
  <c r="AL45" i="10"/>
  <c r="AH45" i="10"/>
  <c r="AI45" i="10" s="1"/>
  <c r="M45" i="10"/>
  <c r="K45" i="10"/>
  <c r="L45" i="10" s="1"/>
  <c r="P45" i="10" s="1"/>
  <c r="I45" i="10"/>
  <c r="CC45" i="10" s="1"/>
  <c r="H45" i="10"/>
  <c r="CB45" i="10" s="1"/>
  <c r="DX44" i="10"/>
  <c r="DT44" i="10"/>
  <c r="DU44" i="10" s="1"/>
  <c r="DC44" i="10"/>
  <c r="DA44" i="10"/>
  <c r="DB44" i="10" s="1"/>
  <c r="CY44" i="10"/>
  <c r="CX44" i="10"/>
  <c r="CA44" i="10"/>
  <c r="BZ44" i="10"/>
  <c r="AL44" i="10"/>
  <c r="AH44" i="10"/>
  <c r="AI44" i="10" s="1"/>
  <c r="M44" i="10"/>
  <c r="K44" i="10"/>
  <c r="L44" i="10" s="1"/>
  <c r="I44" i="10"/>
  <c r="CC44" i="10" s="1"/>
  <c r="H44" i="10"/>
  <c r="CB44" i="10" s="1"/>
  <c r="DX43" i="10"/>
  <c r="DT43" i="10"/>
  <c r="DU43" i="10" s="1"/>
  <c r="DC43" i="10"/>
  <c r="DB43" i="10"/>
  <c r="DF43" i="10" s="1"/>
  <c r="DA43" i="10"/>
  <c r="CZ43" i="10"/>
  <c r="CY43" i="10"/>
  <c r="CX43" i="10"/>
  <c r="CA43" i="10"/>
  <c r="BZ43" i="10"/>
  <c r="AL43" i="10"/>
  <c r="AH43" i="10"/>
  <c r="AI43" i="10" s="1"/>
  <c r="M43" i="10"/>
  <c r="L43" i="10"/>
  <c r="P43" i="10" s="1"/>
  <c r="K43" i="10"/>
  <c r="J43" i="10"/>
  <c r="I43" i="10"/>
  <c r="CC43" i="10" s="1"/>
  <c r="H43" i="10"/>
  <c r="CB43" i="10" s="1"/>
  <c r="DX42" i="10"/>
  <c r="DU42" i="10"/>
  <c r="DT42" i="10"/>
  <c r="DC42" i="10"/>
  <c r="DA42" i="10"/>
  <c r="DB42" i="10" s="1"/>
  <c r="CY42" i="10"/>
  <c r="CX42" i="10"/>
  <c r="CA42" i="10"/>
  <c r="BZ42" i="10"/>
  <c r="AL42" i="10"/>
  <c r="AH42" i="10"/>
  <c r="AI42" i="10" s="1"/>
  <c r="M42" i="10"/>
  <c r="K42" i="10"/>
  <c r="L42" i="10" s="1"/>
  <c r="I42" i="10"/>
  <c r="H42" i="10"/>
  <c r="CB42" i="10" s="1"/>
  <c r="DX41" i="10"/>
  <c r="DT41" i="10"/>
  <c r="DU41" i="10" s="1"/>
  <c r="DF41" i="10"/>
  <c r="DN41" i="10" s="1"/>
  <c r="EA41" i="10" s="1"/>
  <c r="EG41" i="10" s="1"/>
  <c r="DC41" i="10"/>
  <c r="DB41" i="10"/>
  <c r="DA41" i="10"/>
  <c r="CZ41" i="10"/>
  <c r="CY41" i="10"/>
  <c r="CX41" i="10"/>
  <c r="CA41" i="10"/>
  <c r="BZ41" i="10"/>
  <c r="AL41" i="10"/>
  <c r="AH41" i="10"/>
  <c r="AI41" i="10" s="1"/>
  <c r="M41" i="10"/>
  <c r="L41" i="10"/>
  <c r="P41" i="10" s="1"/>
  <c r="K41" i="10"/>
  <c r="J41" i="10"/>
  <c r="I41" i="10"/>
  <c r="CC41" i="10" s="1"/>
  <c r="H41" i="10"/>
  <c r="CB41" i="10" s="1"/>
  <c r="A41" i="10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DX40" i="10"/>
  <c r="DT40" i="10"/>
  <c r="DU40" i="10" s="1"/>
  <c r="DC40" i="10"/>
  <c r="DA40" i="10"/>
  <c r="DB40" i="10" s="1"/>
  <c r="CY40" i="10"/>
  <c r="CX40" i="10"/>
  <c r="BN40" i="10"/>
  <c r="AZ40" i="10"/>
  <c r="AY40" i="10"/>
  <c r="AV40" i="10"/>
  <c r="AL40" i="10"/>
  <c r="BA40" i="10" s="1"/>
  <c r="AH40" i="10"/>
  <c r="M40" i="10"/>
  <c r="K40" i="10"/>
  <c r="L40" i="10" s="1"/>
  <c r="I40" i="10"/>
  <c r="AC14" i="10" s="1"/>
  <c r="H40" i="10"/>
  <c r="AE34" i="10"/>
  <c r="AA34" i="10"/>
  <c r="K34" i="10"/>
  <c r="J34" i="10" s="1"/>
  <c r="AE33" i="10"/>
  <c r="AA33" i="10"/>
  <c r="AE32" i="10"/>
  <c r="AA32" i="10"/>
  <c r="K32" i="10"/>
  <c r="N30" i="10"/>
  <c r="AE29" i="10"/>
  <c r="AA29" i="10"/>
  <c r="J28" i="10"/>
  <c r="J33" i="10" s="1"/>
  <c r="J27" i="10"/>
  <c r="DF140" i="10" s="1"/>
  <c r="AC25" i="10"/>
  <c r="AC20" i="10"/>
  <c r="J20" i="10"/>
  <c r="J21" i="10" s="1"/>
  <c r="AC19" i="10"/>
  <c r="J19" i="10"/>
  <c r="AC18" i="10"/>
  <c r="AC10" i="10"/>
  <c r="AD310" i="9"/>
  <c r="DB301" i="9"/>
  <c r="DA301" i="9"/>
  <c r="DB300" i="9"/>
  <c r="DA300" i="9"/>
  <c r="DB299" i="9"/>
  <c r="DA299" i="9"/>
  <c r="AH298" i="9"/>
  <c r="AD298" i="9"/>
  <c r="AE298" i="9" s="1"/>
  <c r="M298" i="9"/>
  <c r="K298" i="9"/>
  <c r="L298" i="9" s="1"/>
  <c r="I298" i="9"/>
  <c r="H298" i="9"/>
  <c r="AH297" i="9"/>
  <c r="AD297" i="9"/>
  <c r="AE297" i="9" s="1"/>
  <c r="M297" i="9"/>
  <c r="K297" i="9"/>
  <c r="L297" i="9" s="1"/>
  <c r="I297" i="9"/>
  <c r="H297" i="9"/>
  <c r="AH296" i="9"/>
  <c r="AE296" i="9"/>
  <c r="AD296" i="9"/>
  <c r="M296" i="9"/>
  <c r="K296" i="9"/>
  <c r="L296" i="9" s="1"/>
  <c r="I296" i="9"/>
  <c r="H296" i="9"/>
  <c r="AH295" i="9"/>
  <c r="AD295" i="9"/>
  <c r="AE295" i="9" s="1"/>
  <c r="M295" i="9"/>
  <c r="K295" i="9"/>
  <c r="L295" i="9" s="1"/>
  <c r="I295" i="9"/>
  <c r="H295" i="9"/>
  <c r="AH294" i="9"/>
  <c r="AE294" i="9"/>
  <c r="AD294" i="9"/>
  <c r="M294" i="9"/>
  <c r="K294" i="9"/>
  <c r="L294" i="9" s="1"/>
  <c r="I294" i="9"/>
  <c r="H294" i="9"/>
  <c r="AH293" i="9"/>
  <c r="AD293" i="9"/>
  <c r="AE293" i="9" s="1"/>
  <c r="M293" i="9"/>
  <c r="K293" i="9"/>
  <c r="L293" i="9" s="1"/>
  <c r="I293" i="9"/>
  <c r="H293" i="9"/>
  <c r="AH292" i="9"/>
  <c r="AE292" i="9"/>
  <c r="AD292" i="9"/>
  <c r="M292" i="9"/>
  <c r="K292" i="9"/>
  <c r="L292" i="9" s="1"/>
  <c r="I292" i="9"/>
  <c r="H292" i="9"/>
  <c r="AH291" i="9"/>
  <c r="AD291" i="9"/>
  <c r="AE291" i="9" s="1"/>
  <c r="M291" i="9"/>
  <c r="K291" i="9"/>
  <c r="L291" i="9" s="1"/>
  <c r="I291" i="9"/>
  <c r="H291" i="9"/>
  <c r="AH290" i="9"/>
  <c r="AD290" i="9"/>
  <c r="AE290" i="9" s="1"/>
  <c r="M290" i="9"/>
  <c r="L290" i="9"/>
  <c r="K290" i="9"/>
  <c r="I290" i="9"/>
  <c r="H290" i="9"/>
  <c r="AH289" i="9"/>
  <c r="AD289" i="9"/>
  <c r="AE289" i="9" s="1"/>
  <c r="M289" i="9"/>
  <c r="K289" i="9"/>
  <c r="L289" i="9" s="1"/>
  <c r="I289" i="9"/>
  <c r="H289" i="9"/>
  <c r="AH288" i="9"/>
  <c r="AD288" i="9"/>
  <c r="AE288" i="9" s="1"/>
  <c r="M288" i="9"/>
  <c r="K288" i="9"/>
  <c r="L288" i="9" s="1"/>
  <c r="I288" i="9"/>
  <c r="H288" i="9"/>
  <c r="AH287" i="9"/>
  <c r="AE287" i="9"/>
  <c r="AD287" i="9"/>
  <c r="M287" i="9"/>
  <c r="K287" i="9"/>
  <c r="L287" i="9" s="1"/>
  <c r="I287" i="9"/>
  <c r="H287" i="9"/>
  <c r="AH286" i="9"/>
  <c r="AD286" i="9"/>
  <c r="AE286" i="9" s="1"/>
  <c r="M286" i="9"/>
  <c r="K286" i="9"/>
  <c r="L286" i="9" s="1"/>
  <c r="I286" i="9"/>
  <c r="H286" i="9"/>
  <c r="AH285" i="9"/>
  <c r="AE285" i="9"/>
  <c r="AD285" i="9"/>
  <c r="M285" i="9"/>
  <c r="K285" i="9"/>
  <c r="L285" i="9" s="1"/>
  <c r="I285" i="9"/>
  <c r="H285" i="9"/>
  <c r="AH284" i="9"/>
  <c r="AD284" i="9"/>
  <c r="AE284" i="9" s="1"/>
  <c r="M284" i="9"/>
  <c r="K284" i="9"/>
  <c r="L284" i="9" s="1"/>
  <c r="I284" i="9"/>
  <c r="H284" i="9"/>
  <c r="AH283" i="9"/>
  <c r="AE283" i="9"/>
  <c r="AD283" i="9"/>
  <c r="M283" i="9"/>
  <c r="K283" i="9"/>
  <c r="L283" i="9" s="1"/>
  <c r="I283" i="9"/>
  <c r="H283" i="9"/>
  <c r="AH282" i="9"/>
  <c r="AD282" i="9"/>
  <c r="AE282" i="9" s="1"/>
  <c r="M282" i="9"/>
  <c r="K282" i="9"/>
  <c r="L282" i="9" s="1"/>
  <c r="I282" i="9"/>
  <c r="H282" i="9"/>
  <c r="AH281" i="9"/>
  <c r="AE281" i="9"/>
  <c r="AD281" i="9"/>
  <c r="M281" i="9"/>
  <c r="K281" i="9"/>
  <c r="L281" i="9" s="1"/>
  <c r="I281" i="9"/>
  <c r="H281" i="9"/>
  <c r="AH280" i="9"/>
  <c r="AD280" i="9"/>
  <c r="AE280" i="9" s="1"/>
  <c r="M280" i="9"/>
  <c r="K280" i="9"/>
  <c r="L280" i="9" s="1"/>
  <c r="I280" i="9"/>
  <c r="H280" i="9"/>
  <c r="AH279" i="9"/>
  <c r="AD279" i="9"/>
  <c r="AE279" i="9" s="1"/>
  <c r="M279" i="9"/>
  <c r="K279" i="9"/>
  <c r="L279" i="9" s="1"/>
  <c r="I279" i="9"/>
  <c r="H279" i="9"/>
  <c r="AH278" i="9"/>
  <c r="AE278" i="9"/>
  <c r="AD278" i="9"/>
  <c r="M278" i="9"/>
  <c r="K278" i="9"/>
  <c r="L278" i="9" s="1"/>
  <c r="I278" i="9"/>
  <c r="H278" i="9"/>
  <c r="AH277" i="9"/>
  <c r="AD277" i="9"/>
  <c r="AE277" i="9" s="1"/>
  <c r="M277" i="9"/>
  <c r="K277" i="9"/>
  <c r="L277" i="9" s="1"/>
  <c r="I277" i="9"/>
  <c r="H277" i="9"/>
  <c r="AH276" i="9"/>
  <c r="AE276" i="9"/>
  <c r="AD276" i="9"/>
  <c r="M276" i="9"/>
  <c r="K276" i="9"/>
  <c r="L276" i="9" s="1"/>
  <c r="I276" i="9"/>
  <c r="H276" i="9"/>
  <c r="AH275" i="9"/>
  <c r="AD275" i="9"/>
  <c r="AE275" i="9" s="1"/>
  <c r="M275" i="9"/>
  <c r="K275" i="9"/>
  <c r="L275" i="9" s="1"/>
  <c r="I275" i="9"/>
  <c r="H275" i="9"/>
  <c r="AH274" i="9"/>
  <c r="AE274" i="9"/>
  <c r="AD274" i="9"/>
  <c r="M274" i="9"/>
  <c r="K274" i="9"/>
  <c r="L274" i="9" s="1"/>
  <c r="I274" i="9"/>
  <c r="H274" i="9"/>
  <c r="AH273" i="9"/>
  <c r="AD273" i="9"/>
  <c r="AE273" i="9" s="1"/>
  <c r="M273" i="9"/>
  <c r="K273" i="9"/>
  <c r="L273" i="9" s="1"/>
  <c r="I273" i="9"/>
  <c r="H273" i="9"/>
  <c r="AH272" i="9"/>
  <c r="AE272" i="9"/>
  <c r="AD272" i="9"/>
  <c r="M272" i="9"/>
  <c r="K272" i="9"/>
  <c r="L272" i="9" s="1"/>
  <c r="I272" i="9"/>
  <c r="H272" i="9"/>
  <c r="AH271" i="9"/>
  <c r="AD271" i="9"/>
  <c r="AE271" i="9" s="1"/>
  <c r="M271" i="9"/>
  <c r="K271" i="9"/>
  <c r="L271" i="9" s="1"/>
  <c r="I271" i="9"/>
  <c r="H271" i="9"/>
  <c r="AH270" i="9"/>
  <c r="AE270" i="9"/>
  <c r="AD270" i="9"/>
  <c r="M270" i="9"/>
  <c r="K270" i="9"/>
  <c r="L270" i="9" s="1"/>
  <c r="I270" i="9"/>
  <c r="H270" i="9"/>
  <c r="AH269" i="9"/>
  <c r="AD269" i="9"/>
  <c r="AE269" i="9" s="1"/>
  <c r="M269" i="9"/>
  <c r="K269" i="9"/>
  <c r="L269" i="9" s="1"/>
  <c r="I269" i="9"/>
  <c r="H269" i="9"/>
  <c r="AH268" i="9"/>
  <c r="AE268" i="9"/>
  <c r="AD268" i="9"/>
  <c r="M268" i="9"/>
  <c r="K268" i="9"/>
  <c r="L268" i="9" s="1"/>
  <c r="I268" i="9"/>
  <c r="H268" i="9"/>
  <c r="AH267" i="9"/>
  <c r="AD267" i="9"/>
  <c r="AE267" i="9" s="1"/>
  <c r="M267" i="9"/>
  <c r="K267" i="9"/>
  <c r="L267" i="9" s="1"/>
  <c r="I267" i="9"/>
  <c r="H267" i="9"/>
  <c r="AH266" i="9"/>
  <c r="AE266" i="9"/>
  <c r="AD266" i="9"/>
  <c r="M266" i="9"/>
  <c r="K266" i="9"/>
  <c r="L266" i="9" s="1"/>
  <c r="I266" i="9"/>
  <c r="H266" i="9"/>
  <c r="AH265" i="9"/>
  <c r="AD265" i="9"/>
  <c r="AE265" i="9" s="1"/>
  <c r="M265" i="9"/>
  <c r="K265" i="9"/>
  <c r="L265" i="9" s="1"/>
  <c r="I265" i="9"/>
  <c r="H265" i="9"/>
  <c r="AH264" i="9"/>
  <c r="AE264" i="9"/>
  <c r="AD264" i="9"/>
  <c r="M264" i="9"/>
  <c r="K264" i="9"/>
  <c r="L264" i="9" s="1"/>
  <c r="I264" i="9"/>
  <c r="H264" i="9"/>
  <c r="AH263" i="9"/>
  <c r="AD263" i="9"/>
  <c r="AE263" i="9" s="1"/>
  <c r="M263" i="9"/>
  <c r="K263" i="9"/>
  <c r="L263" i="9" s="1"/>
  <c r="I263" i="9"/>
  <c r="H263" i="9"/>
  <c r="AH262" i="9"/>
  <c r="AE262" i="9"/>
  <c r="AD262" i="9"/>
  <c r="M262" i="9"/>
  <c r="K262" i="9"/>
  <c r="L262" i="9" s="1"/>
  <c r="I262" i="9"/>
  <c r="H262" i="9"/>
  <c r="AH261" i="9"/>
  <c r="AD261" i="9"/>
  <c r="AE261" i="9" s="1"/>
  <c r="M261" i="9"/>
  <c r="K261" i="9"/>
  <c r="L261" i="9" s="1"/>
  <c r="I261" i="9"/>
  <c r="H261" i="9"/>
  <c r="AH260" i="9"/>
  <c r="AE260" i="9"/>
  <c r="AD260" i="9"/>
  <c r="M260" i="9"/>
  <c r="K260" i="9"/>
  <c r="L260" i="9" s="1"/>
  <c r="I260" i="9"/>
  <c r="H260" i="9"/>
  <c r="AH259" i="9"/>
  <c r="AD259" i="9"/>
  <c r="AE259" i="9" s="1"/>
  <c r="M259" i="9"/>
  <c r="K259" i="9"/>
  <c r="L259" i="9" s="1"/>
  <c r="I259" i="9"/>
  <c r="H259" i="9"/>
  <c r="AH258" i="9"/>
  <c r="AD258" i="9"/>
  <c r="AE258" i="9" s="1"/>
  <c r="M258" i="9"/>
  <c r="L258" i="9"/>
  <c r="K258" i="9"/>
  <c r="I258" i="9"/>
  <c r="H258" i="9"/>
  <c r="AH257" i="9"/>
  <c r="AD257" i="9"/>
  <c r="AE257" i="9" s="1"/>
  <c r="M257" i="9"/>
  <c r="K257" i="9"/>
  <c r="L257" i="9" s="1"/>
  <c r="I257" i="9"/>
  <c r="H257" i="9"/>
  <c r="AH256" i="9"/>
  <c r="AD256" i="9"/>
  <c r="AE256" i="9" s="1"/>
  <c r="M256" i="9"/>
  <c r="K256" i="9"/>
  <c r="L256" i="9" s="1"/>
  <c r="I256" i="9"/>
  <c r="H256" i="9"/>
  <c r="AH255" i="9"/>
  <c r="AE255" i="9"/>
  <c r="AD255" i="9"/>
  <c r="M255" i="9"/>
  <c r="K255" i="9"/>
  <c r="L255" i="9" s="1"/>
  <c r="I255" i="9"/>
  <c r="H255" i="9"/>
  <c r="AH254" i="9"/>
  <c r="AD254" i="9"/>
  <c r="AE254" i="9" s="1"/>
  <c r="M254" i="9"/>
  <c r="K254" i="9"/>
  <c r="L254" i="9" s="1"/>
  <c r="I254" i="9"/>
  <c r="H254" i="9"/>
  <c r="AH253" i="9"/>
  <c r="AE253" i="9"/>
  <c r="AD253" i="9"/>
  <c r="M253" i="9"/>
  <c r="K253" i="9"/>
  <c r="L253" i="9" s="1"/>
  <c r="I253" i="9"/>
  <c r="H253" i="9"/>
  <c r="AH252" i="9"/>
  <c r="AD252" i="9"/>
  <c r="AE252" i="9" s="1"/>
  <c r="M252" i="9"/>
  <c r="K252" i="9"/>
  <c r="L252" i="9" s="1"/>
  <c r="I252" i="9"/>
  <c r="H252" i="9"/>
  <c r="AH251" i="9"/>
  <c r="AE251" i="9"/>
  <c r="AD251" i="9"/>
  <c r="M251" i="9"/>
  <c r="K251" i="9"/>
  <c r="L251" i="9" s="1"/>
  <c r="I251" i="9"/>
  <c r="H251" i="9"/>
  <c r="AH250" i="9"/>
  <c r="AD250" i="9"/>
  <c r="AE250" i="9" s="1"/>
  <c r="M250" i="9"/>
  <c r="K250" i="9"/>
  <c r="L250" i="9" s="1"/>
  <c r="I250" i="9"/>
  <c r="H250" i="9"/>
  <c r="AH249" i="9"/>
  <c r="AE249" i="9"/>
  <c r="AD249" i="9"/>
  <c r="M249" i="9"/>
  <c r="K249" i="9"/>
  <c r="L249" i="9" s="1"/>
  <c r="I249" i="9"/>
  <c r="H249" i="9"/>
  <c r="AH248" i="9"/>
  <c r="AD248" i="9"/>
  <c r="AE248" i="9" s="1"/>
  <c r="M248" i="9"/>
  <c r="K248" i="9"/>
  <c r="L248" i="9" s="1"/>
  <c r="I248" i="9"/>
  <c r="H248" i="9"/>
  <c r="AH247" i="9"/>
  <c r="AE247" i="9"/>
  <c r="AD247" i="9"/>
  <c r="M247" i="9"/>
  <c r="K247" i="9"/>
  <c r="L247" i="9" s="1"/>
  <c r="I247" i="9"/>
  <c r="H247" i="9"/>
  <c r="AH246" i="9"/>
  <c r="AD246" i="9"/>
  <c r="AE246" i="9" s="1"/>
  <c r="M246" i="9"/>
  <c r="K246" i="9"/>
  <c r="L246" i="9" s="1"/>
  <c r="I246" i="9"/>
  <c r="H246" i="9"/>
  <c r="AH245" i="9"/>
  <c r="AE245" i="9"/>
  <c r="AD245" i="9"/>
  <c r="M245" i="9"/>
  <c r="K245" i="9"/>
  <c r="L245" i="9" s="1"/>
  <c r="I245" i="9"/>
  <c r="H245" i="9"/>
  <c r="AH244" i="9"/>
  <c r="AD244" i="9"/>
  <c r="AE244" i="9" s="1"/>
  <c r="M244" i="9"/>
  <c r="K244" i="9"/>
  <c r="L244" i="9" s="1"/>
  <c r="I244" i="9"/>
  <c r="H244" i="9"/>
  <c r="AH243" i="9"/>
  <c r="AE243" i="9"/>
  <c r="AD243" i="9"/>
  <c r="M243" i="9"/>
  <c r="K243" i="9"/>
  <c r="L243" i="9" s="1"/>
  <c r="I243" i="9"/>
  <c r="H243" i="9"/>
  <c r="AH242" i="9"/>
  <c r="AD242" i="9"/>
  <c r="AE242" i="9" s="1"/>
  <c r="M242" i="9"/>
  <c r="K242" i="9"/>
  <c r="L242" i="9" s="1"/>
  <c r="I242" i="9"/>
  <c r="H242" i="9"/>
  <c r="AH241" i="9"/>
  <c r="AE241" i="9"/>
  <c r="AD241" i="9"/>
  <c r="M241" i="9"/>
  <c r="K241" i="9"/>
  <c r="L241" i="9" s="1"/>
  <c r="I241" i="9"/>
  <c r="H241" i="9"/>
  <c r="AH240" i="9"/>
  <c r="AD240" i="9"/>
  <c r="AE240" i="9" s="1"/>
  <c r="M240" i="9"/>
  <c r="K240" i="9"/>
  <c r="L240" i="9" s="1"/>
  <c r="I240" i="9"/>
  <c r="H240" i="9"/>
  <c r="AH239" i="9"/>
  <c r="AE239" i="9"/>
  <c r="AD239" i="9"/>
  <c r="M239" i="9"/>
  <c r="K239" i="9"/>
  <c r="L239" i="9" s="1"/>
  <c r="I239" i="9"/>
  <c r="H239" i="9"/>
  <c r="AH238" i="9"/>
  <c r="AD238" i="9"/>
  <c r="AE238" i="9" s="1"/>
  <c r="M238" i="9"/>
  <c r="K238" i="9"/>
  <c r="L238" i="9" s="1"/>
  <c r="I238" i="9"/>
  <c r="H238" i="9"/>
  <c r="AH237" i="9"/>
  <c r="AE237" i="9"/>
  <c r="AD237" i="9"/>
  <c r="M237" i="9"/>
  <c r="K237" i="9"/>
  <c r="L237" i="9" s="1"/>
  <c r="I237" i="9"/>
  <c r="H237" i="9"/>
  <c r="AH236" i="9"/>
  <c r="AD236" i="9"/>
  <c r="AE236" i="9" s="1"/>
  <c r="M236" i="9"/>
  <c r="K236" i="9"/>
  <c r="L236" i="9" s="1"/>
  <c r="I236" i="9"/>
  <c r="H236" i="9"/>
  <c r="AH235" i="9"/>
  <c r="AE235" i="9"/>
  <c r="AD235" i="9"/>
  <c r="M235" i="9"/>
  <c r="K235" i="9"/>
  <c r="L235" i="9" s="1"/>
  <c r="I235" i="9"/>
  <c r="H235" i="9"/>
  <c r="AH234" i="9"/>
  <c r="AD234" i="9"/>
  <c r="AE234" i="9" s="1"/>
  <c r="M234" i="9"/>
  <c r="K234" i="9"/>
  <c r="L234" i="9" s="1"/>
  <c r="I234" i="9"/>
  <c r="H234" i="9"/>
  <c r="AH233" i="9"/>
  <c r="AE233" i="9"/>
  <c r="AD233" i="9"/>
  <c r="M233" i="9"/>
  <c r="K233" i="9"/>
  <c r="L233" i="9" s="1"/>
  <c r="I233" i="9"/>
  <c r="H233" i="9"/>
  <c r="AH232" i="9"/>
  <c r="AD232" i="9"/>
  <c r="AE232" i="9" s="1"/>
  <c r="M232" i="9"/>
  <c r="K232" i="9"/>
  <c r="L232" i="9" s="1"/>
  <c r="I232" i="9"/>
  <c r="H232" i="9"/>
  <c r="AH231" i="9"/>
  <c r="AE231" i="9"/>
  <c r="AD231" i="9"/>
  <c r="M231" i="9"/>
  <c r="K231" i="9"/>
  <c r="L231" i="9" s="1"/>
  <c r="I231" i="9"/>
  <c r="H231" i="9"/>
  <c r="AH230" i="9"/>
  <c r="AD230" i="9"/>
  <c r="AE230" i="9" s="1"/>
  <c r="M230" i="9"/>
  <c r="K230" i="9"/>
  <c r="L230" i="9" s="1"/>
  <c r="I230" i="9"/>
  <c r="H230" i="9"/>
  <c r="AH229" i="9"/>
  <c r="AE229" i="9"/>
  <c r="AD229" i="9"/>
  <c r="M229" i="9"/>
  <c r="K229" i="9"/>
  <c r="L229" i="9" s="1"/>
  <c r="I229" i="9"/>
  <c r="H229" i="9"/>
  <c r="AH228" i="9"/>
  <c r="AD228" i="9"/>
  <c r="AE228" i="9" s="1"/>
  <c r="M228" i="9"/>
  <c r="K228" i="9"/>
  <c r="L228" i="9" s="1"/>
  <c r="I228" i="9"/>
  <c r="H228" i="9"/>
  <c r="AH227" i="9"/>
  <c r="AE227" i="9"/>
  <c r="AD227" i="9"/>
  <c r="M227" i="9"/>
  <c r="K227" i="9"/>
  <c r="L227" i="9" s="1"/>
  <c r="I227" i="9"/>
  <c r="H227" i="9"/>
  <c r="AH226" i="9"/>
  <c r="AD226" i="9"/>
  <c r="AE226" i="9" s="1"/>
  <c r="M226" i="9"/>
  <c r="K226" i="9"/>
  <c r="L226" i="9" s="1"/>
  <c r="I226" i="9"/>
  <c r="H226" i="9"/>
  <c r="AH225" i="9"/>
  <c r="AE225" i="9"/>
  <c r="AD225" i="9"/>
  <c r="M225" i="9"/>
  <c r="K225" i="9"/>
  <c r="L225" i="9" s="1"/>
  <c r="I225" i="9"/>
  <c r="H225" i="9"/>
  <c r="AH224" i="9"/>
  <c r="AD224" i="9"/>
  <c r="AE224" i="9" s="1"/>
  <c r="M224" i="9"/>
  <c r="K224" i="9"/>
  <c r="L224" i="9" s="1"/>
  <c r="I224" i="9"/>
  <c r="H224" i="9"/>
  <c r="AH223" i="9"/>
  <c r="AE223" i="9"/>
  <c r="AD223" i="9"/>
  <c r="M223" i="9"/>
  <c r="K223" i="9"/>
  <c r="L223" i="9" s="1"/>
  <c r="I223" i="9"/>
  <c r="H223" i="9"/>
  <c r="AH222" i="9"/>
  <c r="AD222" i="9"/>
  <c r="AE222" i="9" s="1"/>
  <c r="M222" i="9"/>
  <c r="K222" i="9"/>
  <c r="L222" i="9" s="1"/>
  <c r="I222" i="9"/>
  <c r="H222" i="9"/>
  <c r="AH221" i="9"/>
  <c r="AE221" i="9"/>
  <c r="AD221" i="9"/>
  <c r="M221" i="9"/>
  <c r="K221" i="9"/>
  <c r="L221" i="9" s="1"/>
  <c r="I221" i="9"/>
  <c r="H221" i="9"/>
  <c r="AH220" i="9"/>
  <c r="AD220" i="9"/>
  <c r="AE220" i="9" s="1"/>
  <c r="M220" i="9"/>
  <c r="K220" i="9"/>
  <c r="L220" i="9" s="1"/>
  <c r="I220" i="9"/>
  <c r="H220" i="9"/>
  <c r="AH219" i="9"/>
  <c r="AE219" i="9"/>
  <c r="AD219" i="9"/>
  <c r="M219" i="9"/>
  <c r="K219" i="9"/>
  <c r="L219" i="9" s="1"/>
  <c r="I219" i="9"/>
  <c r="H219" i="9"/>
  <c r="AH218" i="9"/>
  <c r="AD218" i="9"/>
  <c r="AE218" i="9" s="1"/>
  <c r="M218" i="9"/>
  <c r="K218" i="9"/>
  <c r="L218" i="9" s="1"/>
  <c r="I218" i="9"/>
  <c r="H218" i="9"/>
  <c r="AH217" i="9"/>
  <c r="AE217" i="9"/>
  <c r="AD217" i="9"/>
  <c r="M217" i="9"/>
  <c r="K217" i="9"/>
  <c r="L217" i="9" s="1"/>
  <c r="I217" i="9"/>
  <c r="H217" i="9"/>
  <c r="AH216" i="9"/>
  <c r="AD216" i="9"/>
  <c r="AE216" i="9" s="1"/>
  <c r="M216" i="9"/>
  <c r="K216" i="9"/>
  <c r="L216" i="9" s="1"/>
  <c r="I216" i="9"/>
  <c r="H216" i="9"/>
  <c r="AH215" i="9"/>
  <c r="AE215" i="9"/>
  <c r="AD215" i="9"/>
  <c r="M215" i="9"/>
  <c r="K215" i="9"/>
  <c r="L215" i="9" s="1"/>
  <c r="I215" i="9"/>
  <c r="H215" i="9"/>
  <c r="AH214" i="9"/>
  <c r="AD214" i="9"/>
  <c r="AE214" i="9" s="1"/>
  <c r="M214" i="9"/>
  <c r="K214" i="9"/>
  <c r="L214" i="9" s="1"/>
  <c r="I214" i="9"/>
  <c r="H214" i="9"/>
  <c r="AH213" i="9"/>
  <c r="AE213" i="9"/>
  <c r="AD213" i="9"/>
  <c r="M213" i="9"/>
  <c r="K213" i="9"/>
  <c r="L213" i="9" s="1"/>
  <c r="I213" i="9"/>
  <c r="H213" i="9"/>
  <c r="AH212" i="9"/>
  <c r="AD212" i="9"/>
  <c r="AE212" i="9" s="1"/>
  <c r="M212" i="9"/>
  <c r="K212" i="9"/>
  <c r="L212" i="9" s="1"/>
  <c r="I212" i="9"/>
  <c r="H212" i="9"/>
  <c r="AH211" i="9"/>
  <c r="AE211" i="9"/>
  <c r="AD211" i="9"/>
  <c r="M211" i="9"/>
  <c r="K211" i="9"/>
  <c r="L211" i="9" s="1"/>
  <c r="I211" i="9"/>
  <c r="H211" i="9"/>
  <c r="AH210" i="9"/>
  <c r="AD210" i="9"/>
  <c r="AE210" i="9" s="1"/>
  <c r="M210" i="9"/>
  <c r="K210" i="9"/>
  <c r="L210" i="9" s="1"/>
  <c r="I210" i="9"/>
  <c r="H210" i="9"/>
  <c r="AH209" i="9"/>
  <c r="AE209" i="9"/>
  <c r="AD209" i="9"/>
  <c r="M209" i="9"/>
  <c r="K209" i="9"/>
  <c r="L209" i="9" s="1"/>
  <c r="I209" i="9"/>
  <c r="H209" i="9"/>
  <c r="AH208" i="9"/>
  <c r="AD208" i="9"/>
  <c r="AE208" i="9" s="1"/>
  <c r="M208" i="9"/>
  <c r="K208" i="9"/>
  <c r="L208" i="9" s="1"/>
  <c r="I208" i="9"/>
  <c r="H208" i="9"/>
  <c r="AH207" i="9"/>
  <c r="AE207" i="9"/>
  <c r="AD207" i="9"/>
  <c r="M207" i="9"/>
  <c r="K207" i="9"/>
  <c r="L207" i="9" s="1"/>
  <c r="I207" i="9"/>
  <c r="H207" i="9"/>
  <c r="AH206" i="9"/>
  <c r="AD206" i="9"/>
  <c r="AE206" i="9" s="1"/>
  <c r="M206" i="9"/>
  <c r="K206" i="9"/>
  <c r="L206" i="9" s="1"/>
  <c r="I206" i="9"/>
  <c r="H206" i="9"/>
  <c r="AH205" i="9"/>
  <c r="AD205" i="9"/>
  <c r="AE205" i="9" s="1"/>
  <c r="M205" i="9"/>
  <c r="L205" i="9"/>
  <c r="K205" i="9"/>
  <c r="I205" i="9"/>
  <c r="H205" i="9"/>
  <c r="AH204" i="9"/>
  <c r="AD204" i="9"/>
  <c r="AE204" i="9" s="1"/>
  <c r="M204" i="9"/>
  <c r="K204" i="9"/>
  <c r="L204" i="9" s="1"/>
  <c r="I204" i="9"/>
  <c r="H204" i="9"/>
  <c r="AH203" i="9"/>
  <c r="AD203" i="9"/>
  <c r="AE203" i="9" s="1"/>
  <c r="M203" i="9"/>
  <c r="L203" i="9"/>
  <c r="K203" i="9"/>
  <c r="I203" i="9"/>
  <c r="H203" i="9"/>
  <c r="AH202" i="9"/>
  <c r="AD202" i="9"/>
  <c r="AE202" i="9" s="1"/>
  <c r="M202" i="9"/>
  <c r="K202" i="9"/>
  <c r="L202" i="9" s="1"/>
  <c r="I202" i="9"/>
  <c r="H202" i="9"/>
  <c r="AH201" i="9"/>
  <c r="AD201" i="9"/>
  <c r="AE201" i="9" s="1"/>
  <c r="M201" i="9"/>
  <c r="L201" i="9"/>
  <c r="K201" i="9"/>
  <c r="I201" i="9"/>
  <c r="H201" i="9"/>
  <c r="AH200" i="9"/>
  <c r="AD200" i="9"/>
  <c r="AE200" i="9" s="1"/>
  <c r="M200" i="9"/>
  <c r="K200" i="9"/>
  <c r="L200" i="9" s="1"/>
  <c r="I200" i="9"/>
  <c r="H200" i="9"/>
  <c r="AH199" i="9"/>
  <c r="AD199" i="9"/>
  <c r="AE199" i="9" s="1"/>
  <c r="M199" i="9"/>
  <c r="L199" i="9"/>
  <c r="K199" i="9"/>
  <c r="I199" i="9"/>
  <c r="H199" i="9"/>
  <c r="AH198" i="9"/>
  <c r="AD198" i="9"/>
  <c r="AE198" i="9" s="1"/>
  <c r="M198" i="9"/>
  <c r="K198" i="9"/>
  <c r="L198" i="9" s="1"/>
  <c r="I198" i="9"/>
  <c r="H198" i="9"/>
  <c r="AH197" i="9"/>
  <c r="AD197" i="9"/>
  <c r="AE197" i="9" s="1"/>
  <c r="M197" i="9"/>
  <c r="L197" i="9"/>
  <c r="K197" i="9"/>
  <c r="I197" i="9"/>
  <c r="H197" i="9"/>
  <c r="AH196" i="9"/>
  <c r="AD196" i="9"/>
  <c r="AE196" i="9" s="1"/>
  <c r="M196" i="9"/>
  <c r="K196" i="9"/>
  <c r="L196" i="9" s="1"/>
  <c r="I196" i="9"/>
  <c r="H196" i="9"/>
  <c r="AH195" i="9"/>
  <c r="AD195" i="9"/>
  <c r="AE195" i="9" s="1"/>
  <c r="M195" i="9"/>
  <c r="L195" i="9"/>
  <c r="K195" i="9"/>
  <c r="I195" i="9"/>
  <c r="H195" i="9"/>
  <c r="AH194" i="9"/>
  <c r="AD194" i="9"/>
  <c r="AE194" i="9" s="1"/>
  <c r="M194" i="9"/>
  <c r="K194" i="9"/>
  <c r="L194" i="9" s="1"/>
  <c r="I194" i="9"/>
  <c r="H194" i="9"/>
  <c r="AH193" i="9"/>
  <c r="AD193" i="9"/>
  <c r="AE193" i="9" s="1"/>
  <c r="M193" i="9"/>
  <c r="L193" i="9"/>
  <c r="K193" i="9"/>
  <c r="I193" i="9"/>
  <c r="H193" i="9"/>
  <c r="AH192" i="9"/>
  <c r="AD192" i="9"/>
  <c r="AE192" i="9" s="1"/>
  <c r="M192" i="9"/>
  <c r="K192" i="9"/>
  <c r="L192" i="9" s="1"/>
  <c r="I192" i="9"/>
  <c r="H192" i="9"/>
  <c r="AH191" i="9"/>
  <c r="AD191" i="9"/>
  <c r="AE191" i="9" s="1"/>
  <c r="M191" i="9"/>
  <c r="L191" i="9"/>
  <c r="K191" i="9"/>
  <c r="I191" i="9"/>
  <c r="H191" i="9"/>
  <c r="AH190" i="9"/>
  <c r="AD190" i="9"/>
  <c r="AE190" i="9" s="1"/>
  <c r="M190" i="9"/>
  <c r="K190" i="9"/>
  <c r="L190" i="9" s="1"/>
  <c r="I190" i="9"/>
  <c r="H190" i="9"/>
  <c r="AH189" i="9"/>
  <c r="AD189" i="9"/>
  <c r="AE189" i="9" s="1"/>
  <c r="M189" i="9"/>
  <c r="L189" i="9"/>
  <c r="K189" i="9"/>
  <c r="I189" i="9"/>
  <c r="H189" i="9"/>
  <c r="AH188" i="9"/>
  <c r="AD188" i="9"/>
  <c r="AE188" i="9" s="1"/>
  <c r="M188" i="9"/>
  <c r="K188" i="9"/>
  <c r="L188" i="9" s="1"/>
  <c r="I188" i="9"/>
  <c r="H188" i="9"/>
  <c r="AH187" i="9"/>
  <c r="AD187" i="9"/>
  <c r="AE187" i="9" s="1"/>
  <c r="M187" i="9"/>
  <c r="L187" i="9"/>
  <c r="K187" i="9"/>
  <c r="I187" i="9"/>
  <c r="H187" i="9"/>
  <c r="AH186" i="9"/>
  <c r="AD186" i="9"/>
  <c r="AE186" i="9" s="1"/>
  <c r="M186" i="9"/>
  <c r="K186" i="9"/>
  <c r="L186" i="9" s="1"/>
  <c r="I186" i="9"/>
  <c r="H186" i="9"/>
  <c r="AH185" i="9"/>
  <c r="AD185" i="9"/>
  <c r="AE185" i="9" s="1"/>
  <c r="M185" i="9"/>
  <c r="L185" i="9"/>
  <c r="K185" i="9"/>
  <c r="I185" i="9"/>
  <c r="H185" i="9"/>
  <c r="AH184" i="9"/>
  <c r="AD184" i="9"/>
  <c r="AE184" i="9" s="1"/>
  <c r="M184" i="9"/>
  <c r="K184" i="9"/>
  <c r="L184" i="9" s="1"/>
  <c r="I184" i="9"/>
  <c r="H184" i="9"/>
  <c r="AH183" i="9"/>
  <c r="AD183" i="9"/>
  <c r="AE183" i="9" s="1"/>
  <c r="M183" i="9"/>
  <c r="L183" i="9"/>
  <c r="K183" i="9"/>
  <c r="I183" i="9"/>
  <c r="H183" i="9"/>
  <c r="AH182" i="9"/>
  <c r="AD182" i="9"/>
  <c r="AE182" i="9" s="1"/>
  <c r="M182" i="9"/>
  <c r="K182" i="9"/>
  <c r="L182" i="9" s="1"/>
  <c r="I182" i="9"/>
  <c r="H182" i="9"/>
  <c r="AH181" i="9"/>
  <c r="AD181" i="9"/>
  <c r="AE181" i="9" s="1"/>
  <c r="M181" i="9"/>
  <c r="L181" i="9"/>
  <c r="K181" i="9"/>
  <c r="I181" i="9"/>
  <c r="H181" i="9"/>
  <c r="CK180" i="9"/>
  <c r="AH180" i="9"/>
  <c r="AE180" i="9"/>
  <c r="AD180" i="9"/>
  <c r="M180" i="9"/>
  <c r="K180" i="9"/>
  <c r="L180" i="9" s="1"/>
  <c r="I180" i="9"/>
  <c r="H180" i="9"/>
  <c r="CD179" i="9"/>
  <c r="CC179" i="9"/>
  <c r="CB179" i="9"/>
  <c r="CA179" i="9"/>
  <c r="AH179" i="9"/>
  <c r="AD179" i="9"/>
  <c r="AE179" i="9" s="1"/>
  <c r="M179" i="9"/>
  <c r="K179" i="9"/>
  <c r="L179" i="9" s="1"/>
  <c r="I179" i="9"/>
  <c r="H179" i="9"/>
  <c r="CD178" i="9"/>
  <c r="CC178" i="9"/>
  <c r="CB178" i="9"/>
  <c r="CA178" i="9"/>
  <c r="AH178" i="9"/>
  <c r="AE178" i="9"/>
  <c r="AD178" i="9"/>
  <c r="M178" i="9"/>
  <c r="K178" i="9"/>
  <c r="L178" i="9" s="1"/>
  <c r="I178" i="9"/>
  <c r="H178" i="9"/>
  <c r="CD177" i="9"/>
  <c r="CC177" i="9"/>
  <c r="CB177" i="9"/>
  <c r="CA177" i="9"/>
  <c r="AH177" i="9"/>
  <c r="AD177" i="9"/>
  <c r="AE177" i="9" s="1"/>
  <c r="M177" i="9"/>
  <c r="K177" i="9"/>
  <c r="L177" i="9" s="1"/>
  <c r="I177" i="9"/>
  <c r="H177" i="9"/>
  <c r="CD176" i="9"/>
  <c r="CC176" i="9"/>
  <c r="CB176" i="9"/>
  <c r="CA176" i="9"/>
  <c r="AH176" i="9"/>
  <c r="AE176" i="9"/>
  <c r="AD176" i="9"/>
  <c r="M176" i="9"/>
  <c r="K176" i="9"/>
  <c r="L176" i="9" s="1"/>
  <c r="I176" i="9"/>
  <c r="H176" i="9"/>
  <c r="CD175" i="9"/>
  <c r="CC175" i="9"/>
  <c r="CB175" i="9"/>
  <c r="CA175" i="9"/>
  <c r="AH175" i="9"/>
  <c r="AD175" i="9"/>
  <c r="AE175" i="9" s="1"/>
  <c r="M175" i="9"/>
  <c r="K175" i="9"/>
  <c r="L175" i="9" s="1"/>
  <c r="I175" i="9"/>
  <c r="H175" i="9"/>
  <c r="CD174" i="9"/>
  <c r="CC174" i="9"/>
  <c r="CB174" i="9"/>
  <c r="CA174" i="9"/>
  <c r="AH174" i="9"/>
  <c r="AE174" i="9"/>
  <c r="AD174" i="9"/>
  <c r="M174" i="9"/>
  <c r="K174" i="9"/>
  <c r="L174" i="9" s="1"/>
  <c r="I174" i="9"/>
  <c r="H174" i="9"/>
  <c r="CD173" i="9"/>
  <c r="CC173" i="9"/>
  <c r="CB173" i="9"/>
  <c r="CA173" i="9"/>
  <c r="AH173" i="9"/>
  <c r="AD173" i="9"/>
  <c r="AE173" i="9" s="1"/>
  <c r="M173" i="9"/>
  <c r="K173" i="9"/>
  <c r="L173" i="9" s="1"/>
  <c r="I173" i="9"/>
  <c r="H173" i="9"/>
  <c r="CD172" i="9"/>
  <c r="CC172" i="9"/>
  <c r="CB172" i="9"/>
  <c r="CA172" i="9"/>
  <c r="AH172" i="9"/>
  <c r="AE172" i="9"/>
  <c r="AD172" i="9"/>
  <c r="M172" i="9"/>
  <c r="K172" i="9"/>
  <c r="L172" i="9" s="1"/>
  <c r="I172" i="9"/>
  <c r="H172" i="9"/>
  <c r="CD171" i="9"/>
  <c r="CC171" i="9"/>
  <c r="CB171" i="9"/>
  <c r="CA171" i="9"/>
  <c r="AH171" i="9"/>
  <c r="AD171" i="9"/>
  <c r="AE171" i="9" s="1"/>
  <c r="M171" i="9"/>
  <c r="K171" i="9"/>
  <c r="L171" i="9" s="1"/>
  <c r="I171" i="9"/>
  <c r="H171" i="9"/>
  <c r="CD170" i="9"/>
  <c r="CC170" i="9"/>
  <c r="CB170" i="9"/>
  <c r="CA170" i="9"/>
  <c r="AH170" i="9"/>
  <c r="AE170" i="9"/>
  <c r="AD170" i="9"/>
  <c r="M170" i="9"/>
  <c r="K170" i="9"/>
  <c r="L170" i="9" s="1"/>
  <c r="I170" i="9"/>
  <c r="H170" i="9"/>
  <c r="CD169" i="9"/>
  <c r="CC169" i="9"/>
  <c r="CB169" i="9"/>
  <c r="CA169" i="9"/>
  <c r="AH169" i="9"/>
  <c r="AD169" i="9"/>
  <c r="AE169" i="9" s="1"/>
  <c r="M169" i="9"/>
  <c r="K169" i="9"/>
  <c r="L169" i="9" s="1"/>
  <c r="I169" i="9"/>
  <c r="H169" i="9"/>
  <c r="CD168" i="9"/>
  <c r="CC168" i="9"/>
  <c r="CB168" i="9"/>
  <c r="CA168" i="9"/>
  <c r="AH168" i="9"/>
  <c r="AE168" i="9"/>
  <c r="AD168" i="9"/>
  <c r="M168" i="9"/>
  <c r="K168" i="9"/>
  <c r="L168" i="9" s="1"/>
  <c r="I168" i="9"/>
  <c r="H168" i="9"/>
  <c r="CD167" i="9"/>
  <c r="CC167" i="9"/>
  <c r="CB167" i="9"/>
  <c r="CA167" i="9"/>
  <c r="AH167" i="9"/>
  <c r="AD167" i="9"/>
  <c r="AE167" i="9" s="1"/>
  <c r="M167" i="9"/>
  <c r="K167" i="9"/>
  <c r="L167" i="9" s="1"/>
  <c r="I167" i="9"/>
  <c r="H167" i="9"/>
  <c r="CD166" i="9"/>
  <c r="CC166" i="9"/>
  <c r="CB166" i="9"/>
  <c r="CA166" i="9"/>
  <c r="AH166" i="9"/>
  <c r="AE166" i="9"/>
  <c r="AD166" i="9"/>
  <c r="M166" i="9"/>
  <c r="K166" i="9"/>
  <c r="L166" i="9" s="1"/>
  <c r="I166" i="9"/>
  <c r="H166" i="9"/>
  <c r="CD165" i="9"/>
  <c r="CC165" i="9"/>
  <c r="CB165" i="9"/>
  <c r="CA165" i="9"/>
  <c r="AH165" i="9"/>
  <c r="AD165" i="9"/>
  <c r="AE165" i="9" s="1"/>
  <c r="M165" i="9"/>
  <c r="K165" i="9"/>
  <c r="L165" i="9" s="1"/>
  <c r="I165" i="9"/>
  <c r="H165" i="9"/>
  <c r="CD164" i="9"/>
  <c r="CC164" i="9"/>
  <c r="CB164" i="9"/>
  <c r="CA164" i="9"/>
  <c r="AH164" i="9"/>
  <c r="AE164" i="9"/>
  <c r="AD164" i="9"/>
  <c r="M164" i="9"/>
  <c r="K164" i="9"/>
  <c r="L164" i="9" s="1"/>
  <c r="I164" i="9"/>
  <c r="H164" i="9"/>
  <c r="CD163" i="9"/>
  <c r="CC163" i="9"/>
  <c r="CB163" i="9"/>
  <c r="CA163" i="9"/>
  <c r="AH163" i="9"/>
  <c r="AD163" i="9"/>
  <c r="AE163" i="9" s="1"/>
  <c r="M163" i="9"/>
  <c r="K163" i="9"/>
  <c r="L163" i="9" s="1"/>
  <c r="I163" i="9"/>
  <c r="H163" i="9"/>
  <c r="CD162" i="9"/>
  <c r="CC162" i="9"/>
  <c r="CB162" i="9"/>
  <c r="CA162" i="9"/>
  <c r="AH162" i="9"/>
  <c r="AD162" i="9"/>
  <c r="AE162" i="9" s="1"/>
  <c r="M162" i="9"/>
  <c r="K162" i="9"/>
  <c r="L162" i="9" s="1"/>
  <c r="I162" i="9"/>
  <c r="H162" i="9"/>
  <c r="CD161" i="9"/>
  <c r="CC161" i="9"/>
  <c r="CB161" i="9"/>
  <c r="CA161" i="9"/>
  <c r="AH161" i="9"/>
  <c r="AE161" i="9"/>
  <c r="AD161" i="9"/>
  <c r="M161" i="9"/>
  <c r="K161" i="9"/>
  <c r="L161" i="9" s="1"/>
  <c r="I161" i="9"/>
  <c r="H161" i="9"/>
  <c r="CD160" i="9"/>
  <c r="CC160" i="9"/>
  <c r="CB160" i="9"/>
  <c r="CA160" i="9"/>
  <c r="AH160" i="9"/>
  <c r="AD160" i="9"/>
  <c r="AE160" i="9" s="1"/>
  <c r="M160" i="9"/>
  <c r="K160" i="9"/>
  <c r="L160" i="9" s="1"/>
  <c r="I160" i="9"/>
  <c r="H160" i="9"/>
  <c r="CD159" i="9"/>
  <c r="CC159" i="9"/>
  <c r="CB159" i="9"/>
  <c r="CA159" i="9"/>
  <c r="AH159" i="9"/>
  <c r="AE159" i="9"/>
  <c r="AD159" i="9"/>
  <c r="M159" i="9"/>
  <c r="K159" i="9"/>
  <c r="L159" i="9" s="1"/>
  <c r="I159" i="9"/>
  <c r="H159" i="9"/>
  <c r="CD158" i="9"/>
  <c r="CC158" i="9"/>
  <c r="CB158" i="9"/>
  <c r="CA158" i="9"/>
  <c r="AH158" i="9"/>
  <c r="AD158" i="9"/>
  <c r="AE158" i="9" s="1"/>
  <c r="M158" i="9"/>
  <c r="K158" i="9"/>
  <c r="L158" i="9" s="1"/>
  <c r="I158" i="9"/>
  <c r="H158" i="9"/>
  <c r="CD157" i="9"/>
  <c r="CC157" i="9"/>
  <c r="CB157" i="9"/>
  <c r="CA157" i="9"/>
  <c r="AH157" i="9"/>
  <c r="AE157" i="9"/>
  <c r="AD157" i="9"/>
  <c r="M157" i="9"/>
  <c r="K157" i="9"/>
  <c r="L157" i="9" s="1"/>
  <c r="I157" i="9"/>
  <c r="H157" i="9"/>
  <c r="CD156" i="9"/>
  <c r="CC156" i="9"/>
  <c r="CB156" i="9"/>
  <c r="CA156" i="9"/>
  <c r="AH156" i="9"/>
  <c r="AD156" i="9"/>
  <c r="AE156" i="9" s="1"/>
  <c r="M156" i="9"/>
  <c r="K156" i="9"/>
  <c r="L156" i="9" s="1"/>
  <c r="I156" i="9"/>
  <c r="H156" i="9"/>
  <c r="CD155" i="9"/>
  <c r="CC155" i="9"/>
  <c r="CB155" i="9"/>
  <c r="CA155" i="9"/>
  <c r="AH155" i="9"/>
  <c r="AE155" i="9"/>
  <c r="AD155" i="9"/>
  <c r="M155" i="9"/>
  <c r="K155" i="9"/>
  <c r="L155" i="9" s="1"/>
  <c r="I155" i="9"/>
  <c r="H155" i="9"/>
  <c r="CD154" i="9"/>
  <c r="CC154" i="9"/>
  <c r="CB154" i="9"/>
  <c r="CA154" i="9"/>
  <c r="AH154" i="9"/>
  <c r="AD154" i="9"/>
  <c r="AE154" i="9" s="1"/>
  <c r="M154" i="9"/>
  <c r="K154" i="9"/>
  <c r="L154" i="9" s="1"/>
  <c r="I154" i="9"/>
  <c r="H154" i="9"/>
  <c r="CD153" i="9"/>
  <c r="CC153" i="9"/>
  <c r="CB153" i="9"/>
  <c r="CA153" i="9"/>
  <c r="AH153" i="9"/>
  <c r="AE153" i="9"/>
  <c r="AD153" i="9"/>
  <c r="M153" i="9"/>
  <c r="K153" i="9"/>
  <c r="L153" i="9" s="1"/>
  <c r="I153" i="9"/>
  <c r="H153" i="9"/>
  <c r="CD152" i="9"/>
  <c r="CC152" i="9"/>
  <c r="CB152" i="9"/>
  <c r="CA152" i="9"/>
  <c r="AH152" i="9"/>
  <c r="AD152" i="9"/>
  <c r="AE152" i="9" s="1"/>
  <c r="M152" i="9"/>
  <c r="K152" i="9"/>
  <c r="L152" i="9" s="1"/>
  <c r="I152" i="9"/>
  <c r="H152" i="9"/>
  <c r="CD151" i="9"/>
  <c r="CC151" i="9"/>
  <c r="CB151" i="9"/>
  <c r="CA151" i="9"/>
  <c r="AH151" i="9"/>
  <c r="AE151" i="9"/>
  <c r="AD151" i="9"/>
  <c r="M151" i="9"/>
  <c r="K151" i="9"/>
  <c r="L151" i="9" s="1"/>
  <c r="I151" i="9"/>
  <c r="H151" i="9"/>
  <c r="CD150" i="9"/>
  <c r="CC150" i="9"/>
  <c r="CB150" i="9"/>
  <c r="CA150" i="9"/>
  <c r="AH150" i="9"/>
  <c r="AD150" i="9"/>
  <c r="AE150" i="9" s="1"/>
  <c r="M150" i="9"/>
  <c r="K150" i="9"/>
  <c r="L150" i="9" s="1"/>
  <c r="I150" i="9"/>
  <c r="H150" i="9"/>
  <c r="CD149" i="9"/>
  <c r="CC149" i="9"/>
  <c r="CB149" i="9"/>
  <c r="CA149" i="9"/>
  <c r="AH149" i="9"/>
  <c r="AE149" i="9"/>
  <c r="AD149" i="9"/>
  <c r="M149" i="9"/>
  <c r="K149" i="9"/>
  <c r="L149" i="9" s="1"/>
  <c r="I149" i="9"/>
  <c r="H149" i="9"/>
  <c r="CD148" i="9"/>
  <c r="CC148" i="9"/>
  <c r="CB148" i="9"/>
  <c r="CA148" i="9"/>
  <c r="AH148" i="9"/>
  <c r="AD148" i="9"/>
  <c r="AE148" i="9" s="1"/>
  <c r="M148" i="9"/>
  <c r="K148" i="9"/>
  <c r="L148" i="9" s="1"/>
  <c r="I148" i="9"/>
  <c r="H148" i="9"/>
  <c r="CC143" i="9" s="1"/>
  <c r="CD147" i="9"/>
  <c r="CC147" i="9"/>
  <c r="CB147" i="9"/>
  <c r="CA147" i="9"/>
  <c r="AH147" i="9"/>
  <c r="AE147" i="9"/>
  <c r="AD147" i="9"/>
  <c r="M147" i="9"/>
  <c r="K147" i="9"/>
  <c r="L147" i="9" s="1"/>
  <c r="I147" i="9"/>
  <c r="H147" i="9"/>
  <c r="CD146" i="9"/>
  <c r="CC146" i="9"/>
  <c r="CB146" i="9"/>
  <c r="CA146" i="9"/>
  <c r="AH146" i="9"/>
  <c r="AD146" i="9"/>
  <c r="AE146" i="9" s="1"/>
  <c r="M146" i="9"/>
  <c r="K146" i="9"/>
  <c r="L146" i="9" s="1"/>
  <c r="I146" i="9"/>
  <c r="H146" i="9"/>
  <c r="CD145" i="9"/>
  <c r="CC145" i="9"/>
  <c r="CB145" i="9"/>
  <c r="CA145" i="9"/>
  <c r="AH145" i="9"/>
  <c r="AE145" i="9"/>
  <c r="AD145" i="9"/>
  <c r="M145" i="9"/>
  <c r="K145" i="9"/>
  <c r="L145" i="9" s="1"/>
  <c r="I145" i="9"/>
  <c r="H145" i="9"/>
  <c r="CD144" i="9"/>
  <c r="CC144" i="9"/>
  <c r="CB144" i="9"/>
  <c r="CA144" i="9"/>
  <c r="AH144" i="9"/>
  <c r="AD144" i="9"/>
  <c r="AE144" i="9" s="1"/>
  <c r="M144" i="9"/>
  <c r="K144" i="9"/>
  <c r="L144" i="9" s="1"/>
  <c r="I144" i="9"/>
  <c r="H144" i="9"/>
  <c r="CD143" i="9"/>
  <c r="CB143" i="9"/>
  <c r="CA143" i="9"/>
  <c r="AH143" i="9"/>
  <c r="AE143" i="9"/>
  <c r="AD143" i="9"/>
  <c r="M143" i="9"/>
  <c r="K143" i="9"/>
  <c r="L143" i="9" s="1"/>
  <c r="I143" i="9"/>
  <c r="H143" i="9"/>
  <c r="CB142" i="9"/>
  <c r="CA142" i="9"/>
  <c r="AH142" i="9"/>
  <c r="AD142" i="9"/>
  <c r="AE142" i="9" s="1"/>
  <c r="M142" i="9"/>
  <c r="K142" i="9"/>
  <c r="L142" i="9" s="1"/>
  <c r="I142" i="9"/>
  <c r="H142" i="9"/>
  <c r="CB141" i="9"/>
  <c r="CA141" i="9"/>
  <c r="AH141" i="9"/>
  <c r="AE141" i="9"/>
  <c r="AD141" i="9"/>
  <c r="M141" i="9"/>
  <c r="K141" i="9"/>
  <c r="L141" i="9" s="1"/>
  <c r="I141" i="9"/>
  <c r="H141" i="9"/>
  <c r="CB140" i="9"/>
  <c r="CA140" i="9"/>
  <c r="AH140" i="9"/>
  <c r="AD140" i="9"/>
  <c r="AE140" i="9" s="1"/>
  <c r="M140" i="9"/>
  <c r="K140" i="9"/>
  <c r="L140" i="9" s="1"/>
  <c r="I140" i="9"/>
  <c r="H140" i="9"/>
  <c r="CD139" i="9"/>
  <c r="CC139" i="9"/>
  <c r="CB139" i="9"/>
  <c r="CA139" i="9"/>
  <c r="AH139" i="9"/>
  <c r="AE139" i="9"/>
  <c r="AD139" i="9"/>
  <c r="M139" i="9"/>
  <c r="K139" i="9"/>
  <c r="L139" i="9" s="1"/>
  <c r="I139" i="9"/>
  <c r="H139" i="9"/>
  <c r="CD138" i="9"/>
  <c r="CC138" i="9"/>
  <c r="CB138" i="9"/>
  <c r="CA138" i="9"/>
  <c r="AH138" i="9"/>
  <c r="AD138" i="9"/>
  <c r="AE138" i="9" s="1"/>
  <c r="M138" i="9"/>
  <c r="K138" i="9"/>
  <c r="L138" i="9" s="1"/>
  <c r="I138" i="9"/>
  <c r="H138" i="9"/>
  <c r="CD137" i="9"/>
  <c r="CC137" i="9"/>
  <c r="CB137" i="9"/>
  <c r="CA137" i="9"/>
  <c r="AH137" i="9"/>
  <c r="AE137" i="9"/>
  <c r="AD137" i="9"/>
  <c r="M137" i="9"/>
  <c r="K137" i="9"/>
  <c r="L137" i="9" s="1"/>
  <c r="I137" i="9"/>
  <c r="H137" i="9"/>
  <c r="CD136" i="9"/>
  <c r="CC136" i="9"/>
  <c r="CB136" i="9"/>
  <c r="CA136" i="9"/>
  <c r="AH136" i="9"/>
  <c r="AD136" i="9"/>
  <c r="AE136" i="9" s="1"/>
  <c r="M136" i="9"/>
  <c r="K136" i="9"/>
  <c r="L136" i="9" s="1"/>
  <c r="I136" i="9"/>
  <c r="H136" i="9"/>
  <c r="CD135" i="9"/>
  <c r="CC135" i="9"/>
  <c r="CB135" i="9"/>
  <c r="CA135" i="9"/>
  <c r="AH135" i="9"/>
  <c r="AE135" i="9"/>
  <c r="AD135" i="9"/>
  <c r="M135" i="9"/>
  <c r="K135" i="9"/>
  <c r="L135" i="9" s="1"/>
  <c r="I135" i="9"/>
  <c r="H135" i="9"/>
  <c r="CD134" i="9"/>
  <c r="CC134" i="9"/>
  <c r="CB134" i="9"/>
  <c r="CA134" i="9"/>
  <c r="AH134" i="9"/>
  <c r="AD134" i="9"/>
  <c r="AE134" i="9" s="1"/>
  <c r="M134" i="9"/>
  <c r="K134" i="9"/>
  <c r="L134" i="9" s="1"/>
  <c r="I134" i="9"/>
  <c r="H134" i="9"/>
  <c r="CD133" i="9"/>
  <c r="CC133" i="9"/>
  <c r="CB133" i="9"/>
  <c r="CA133" i="9"/>
  <c r="AH133" i="9"/>
  <c r="AE133" i="9"/>
  <c r="AD133" i="9"/>
  <c r="M133" i="9"/>
  <c r="K133" i="9"/>
  <c r="L133" i="9" s="1"/>
  <c r="I133" i="9"/>
  <c r="H133" i="9"/>
  <c r="CD132" i="9"/>
  <c r="CC132" i="9"/>
  <c r="CB132" i="9"/>
  <c r="CA132" i="9"/>
  <c r="AH132" i="9"/>
  <c r="AD132" i="9"/>
  <c r="AE132" i="9" s="1"/>
  <c r="M132" i="9"/>
  <c r="K132" i="9"/>
  <c r="L132" i="9" s="1"/>
  <c r="I132" i="9"/>
  <c r="H132" i="9"/>
  <c r="CD131" i="9"/>
  <c r="CC131" i="9"/>
  <c r="CB131" i="9"/>
  <c r="CA131" i="9"/>
  <c r="AH131" i="9"/>
  <c r="AE131" i="9"/>
  <c r="AD131" i="9"/>
  <c r="M131" i="9"/>
  <c r="K131" i="9"/>
  <c r="L131" i="9" s="1"/>
  <c r="I131" i="9"/>
  <c r="H131" i="9"/>
  <c r="CD130" i="9"/>
  <c r="CC130" i="9"/>
  <c r="CB130" i="9"/>
  <c r="CA130" i="9"/>
  <c r="AH130" i="9"/>
  <c r="AD130" i="9"/>
  <c r="AE130" i="9" s="1"/>
  <c r="M130" i="9"/>
  <c r="K130" i="9"/>
  <c r="L130" i="9" s="1"/>
  <c r="I130" i="9"/>
  <c r="H130" i="9"/>
  <c r="CD129" i="9"/>
  <c r="CC129" i="9"/>
  <c r="CB129" i="9"/>
  <c r="CA129" i="9"/>
  <c r="AH129" i="9"/>
  <c r="AE129" i="9"/>
  <c r="AD129" i="9"/>
  <c r="M129" i="9"/>
  <c r="K129" i="9"/>
  <c r="L129" i="9" s="1"/>
  <c r="I129" i="9"/>
  <c r="H129" i="9"/>
  <c r="CB128" i="9"/>
  <c r="CA128" i="9"/>
  <c r="AH128" i="9"/>
  <c r="AD128" i="9"/>
  <c r="AE128" i="9" s="1"/>
  <c r="M128" i="9"/>
  <c r="K128" i="9"/>
  <c r="L128" i="9" s="1"/>
  <c r="I128" i="9"/>
  <c r="H128" i="9"/>
  <c r="CB127" i="9"/>
  <c r="CA127" i="9"/>
  <c r="AH127" i="9"/>
  <c r="AE127" i="9"/>
  <c r="AD127" i="9"/>
  <c r="M127" i="9"/>
  <c r="K127" i="9"/>
  <c r="L127" i="9" s="1"/>
  <c r="I127" i="9"/>
  <c r="H127" i="9"/>
  <c r="CD126" i="9"/>
  <c r="CC126" i="9"/>
  <c r="CB126" i="9"/>
  <c r="CA126" i="9"/>
  <c r="AH126" i="9"/>
  <c r="AD126" i="9"/>
  <c r="AE126" i="9" s="1"/>
  <c r="M126" i="9"/>
  <c r="K126" i="9"/>
  <c r="L126" i="9" s="1"/>
  <c r="I126" i="9"/>
  <c r="CD142" i="9" s="1"/>
  <c r="H126" i="9"/>
  <c r="CC142" i="9" s="1"/>
  <c r="CD125" i="9"/>
  <c r="CC125" i="9"/>
  <c r="CB125" i="9"/>
  <c r="CA125" i="9"/>
  <c r="AH125" i="9"/>
  <c r="AE125" i="9"/>
  <c r="AD125" i="9"/>
  <c r="M125" i="9"/>
  <c r="K125" i="9"/>
  <c r="L125" i="9" s="1"/>
  <c r="I125" i="9"/>
  <c r="H125" i="9"/>
  <c r="CD124" i="9"/>
  <c r="CC124" i="9"/>
  <c r="CB124" i="9"/>
  <c r="CA124" i="9"/>
  <c r="AH124" i="9"/>
  <c r="AD124" i="9"/>
  <c r="AE124" i="9" s="1"/>
  <c r="M124" i="9"/>
  <c r="K124" i="9"/>
  <c r="L124" i="9" s="1"/>
  <c r="I124" i="9"/>
  <c r="H124" i="9"/>
  <c r="CD123" i="9"/>
  <c r="CC123" i="9"/>
  <c r="CB123" i="9"/>
  <c r="CA123" i="9"/>
  <c r="AH123" i="9"/>
  <c r="AE123" i="9"/>
  <c r="AD123" i="9"/>
  <c r="M123" i="9"/>
  <c r="K123" i="9"/>
  <c r="L123" i="9" s="1"/>
  <c r="I123" i="9"/>
  <c r="CD141" i="9" s="1"/>
  <c r="H123" i="9"/>
  <c r="CC141" i="9" s="1"/>
  <c r="CD122" i="9"/>
  <c r="CC122" i="9"/>
  <c r="CB122" i="9"/>
  <c r="CA122" i="9"/>
  <c r="AH122" i="9"/>
  <c r="AD122" i="9"/>
  <c r="AE122" i="9" s="1"/>
  <c r="M122" i="9"/>
  <c r="K122" i="9"/>
  <c r="L122" i="9" s="1"/>
  <c r="I122" i="9"/>
  <c r="H122" i="9"/>
  <c r="CD121" i="9"/>
  <c r="CC121" i="9"/>
  <c r="CB121" i="9"/>
  <c r="CA121" i="9"/>
  <c r="AH121" i="9"/>
  <c r="AE121" i="9"/>
  <c r="AD121" i="9"/>
  <c r="M121" i="9"/>
  <c r="K121" i="9"/>
  <c r="L121" i="9" s="1"/>
  <c r="I121" i="9"/>
  <c r="H121" i="9"/>
  <c r="CD120" i="9"/>
  <c r="CC120" i="9"/>
  <c r="CB120" i="9"/>
  <c r="CA120" i="9"/>
  <c r="AH120" i="9"/>
  <c r="AD120" i="9"/>
  <c r="AE120" i="9" s="1"/>
  <c r="M120" i="9"/>
  <c r="K120" i="9"/>
  <c r="L120" i="9" s="1"/>
  <c r="I120" i="9"/>
  <c r="H120" i="9"/>
  <c r="CD119" i="9"/>
  <c r="CC119" i="9"/>
  <c r="CB119" i="9"/>
  <c r="CA119" i="9"/>
  <c r="AH119" i="9"/>
  <c r="AE119" i="9"/>
  <c r="AD119" i="9"/>
  <c r="M119" i="9"/>
  <c r="K119" i="9"/>
  <c r="L119" i="9" s="1"/>
  <c r="I119" i="9"/>
  <c r="H119" i="9"/>
  <c r="CD118" i="9"/>
  <c r="CC118" i="9"/>
  <c r="CB118" i="9"/>
  <c r="CA118" i="9"/>
  <c r="AH118" i="9"/>
  <c r="AD118" i="9"/>
  <c r="AE118" i="9" s="1"/>
  <c r="M118" i="9"/>
  <c r="K118" i="9"/>
  <c r="L118" i="9" s="1"/>
  <c r="I118" i="9"/>
  <c r="H118" i="9"/>
  <c r="CD117" i="9"/>
  <c r="CC117" i="9"/>
  <c r="CB117" i="9"/>
  <c r="CA117" i="9"/>
  <c r="AH117" i="9"/>
  <c r="AE117" i="9"/>
  <c r="AD117" i="9"/>
  <c r="M117" i="9"/>
  <c r="K117" i="9"/>
  <c r="L117" i="9" s="1"/>
  <c r="I117" i="9"/>
  <c r="H117" i="9"/>
  <c r="CD116" i="9"/>
  <c r="CC116" i="9"/>
  <c r="CB116" i="9"/>
  <c r="CA116" i="9"/>
  <c r="AH116" i="9"/>
  <c r="AD116" i="9"/>
  <c r="AE116" i="9" s="1"/>
  <c r="M116" i="9"/>
  <c r="K116" i="9"/>
  <c r="L116" i="9" s="1"/>
  <c r="I116" i="9"/>
  <c r="CD140" i="9" s="1"/>
  <c r="H116" i="9"/>
  <c r="CC140" i="9" s="1"/>
  <c r="CD115" i="9"/>
  <c r="CC115" i="9"/>
  <c r="CB115" i="9"/>
  <c r="CA115" i="9"/>
  <c r="AH115" i="9"/>
  <c r="AD115" i="9"/>
  <c r="AE115" i="9" s="1"/>
  <c r="M115" i="9"/>
  <c r="K115" i="9"/>
  <c r="L115" i="9" s="1"/>
  <c r="I115" i="9"/>
  <c r="H115" i="9"/>
  <c r="CD114" i="9"/>
  <c r="CC114" i="9"/>
  <c r="CB114" i="9"/>
  <c r="CA114" i="9"/>
  <c r="AH114" i="9"/>
  <c r="AD114" i="9"/>
  <c r="AE114" i="9" s="1"/>
  <c r="M114" i="9"/>
  <c r="K114" i="9"/>
  <c r="L114" i="9" s="1"/>
  <c r="I114" i="9"/>
  <c r="H114" i="9"/>
  <c r="CD113" i="9"/>
  <c r="CC113" i="9"/>
  <c r="CB113" i="9"/>
  <c r="CA113" i="9"/>
  <c r="AH113" i="9"/>
  <c r="AE113" i="9"/>
  <c r="AD113" i="9"/>
  <c r="M113" i="9"/>
  <c r="K113" i="9"/>
  <c r="L113" i="9" s="1"/>
  <c r="I113" i="9"/>
  <c r="H113" i="9"/>
  <c r="CD112" i="9"/>
  <c r="CC112" i="9"/>
  <c r="CB112" i="9"/>
  <c r="CA112" i="9"/>
  <c r="AH112" i="9"/>
  <c r="AD112" i="9"/>
  <c r="AE112" i="9" s="1"/>
  <c r="M112" i="9"/>
  <c r="K112" i="9"/>
  <c r="L112" i="9" s="1"/>
  <c r="I112" i="9"/>
  <c r="H112" i="9"/>
  <c r="CD111" i="9"/>
  <c r="CC111" i="9"/>
  <c r="CB111" i="9"/>
  <c r="CA111" i="9"/>
  <c r="AH111" i="9"/>
  <c r="AE111" i="9"/>
  <c r="AD111" i="9"/>
  <c r="M111" i="9"/>
  <c r="K111" i="9"/>
  <c r="L111" i="9" s="1"/>
  <c r="I111" i="9"/>
  <c r="H111" i="9"/>
  <c r="CD110" i="9"/>
  <c r="CC110" i="9"/>
  <c r="CB110" i="9"/>
  <c r="CA110" i="9"/>
  <c r="AH110" i="9"/>
  <c r="AD110" i="9"/>
  <c r="AE110" i="9" s="1"/>
  <c r="M110" i="9"/>
  <c r="K110" i="9"/>
  <c r="L110" i="9" s="1"/>
  <c r="I110" i="9"/>
  <c r="CD128" i="9" s="1"/>
  <c r="H110" i="9"/>
  <c r="CC128" i="9" s="1"/>
  <c r="CD109" i="9"/>
  <c r="CC109" i="9"/>
  <c r="CB109" i="9"/>
  <c r="CA109" i="9"/>
  <c r="AH109" i="9"/>
  <c r="AE109" i="9"/>
  <c r="AD109" i="9"/>
  <c r="M109" i="9"/>
  <c r="K109" i="9"/>
  <c r="L109" i="9" s="1"/>
  <c r="I109" i="9"/>
  <c r="CD127" i="9" s="1"/>
  <c r="H109" i="9"/>
  <c r="CC127" i="9" s="1"/>
  <c r="CD108" i="9"/>
  <c r="CC108" i="9"/>
  <c r="CB108" i="9"/>
  <c r="CA108" i="9"/>
  <c r="AH108" i="9"/>
  <c r="AE108" i="9"/>
  <c r="AD108" i="9"/>
  <c r="M108" i="9"/>
  <c r="K108" i="9"/>
  <c r="L108" i="9" s="1"/>
  <c r="I108" i="9"/>
  <c r="H108" i="9"/>
  <c r="CD107" i="9"/>
  <c r="CC107" i="9"/>
  <c r="CB107" i="9"/>
  <c r="CA107" i="9"/>
  <c r="AH107" i="9"/>
  <c r="AE107" i="9"/>
  <c r="AD107" i="9"/>
  <c r="M107" i="9"/>
  <c r="K107" i="9"/>
  <c r="L107" i="9" s="1"/>
  <c r="I107" i="9"/>
  <c r="H107" i="9"/>
  <c r="CD106" i="9"/>
  <c r="CC106" i="9"/>
  <c r="CB106" i="9"/>
  <c r="CA106" i="9"/>
  <c r="AH106" i="9"/>
  <c r="AD106" i="9"/>
  <c r="AE106" i="9" s="1"/>
  <c r="M106" i="9"/>
  <c r="K106" i="9"/>
  <c r="L106" i="9" s="1"/>
  <c r="I106" i="9"/>
  <c r="H106" i="9"/>
  <c r="CD105" i="9"/>
  <c r="CC105" i="9"/>
  <c r="CB105" i="9"/>
  <c r="CA105" i="9"/>
  <c r="AH105" i="9"/>
  <c r="AE105" i="9"/>
  <c r="AD105" i="9"/>
  <c r="M105" i="9"/>
  <c r="K105" i="9"/>
  <c r="L105" i="9" s="1"/>
  <c r="I105" i="9"/>
  <c r="H105" i="9"/>
  <c r="CD104" i="9"/>
  <c r="CC104" i="9"/>
  <c r="CB104" i="9"/>
  <c r="CA104" i="9"/>
  <c r="AH104" i="9"/>
  <c r="AE104" i="9"/>
  <c r="AD104" i="9"/>
  <c r="M104" i="9"/>
  <c r="K104" i="9"/>
  <c r="L104" i="9" s="1"/>
  <c r="I104" i="9"/>
  <c r="H104" i="9"/>
  <c r="CD103" i="9"/>
  <c r="CC103" i="9"/>
  <c r="CB103" i="9"/>
  <c r="CA103" i="9"/>
  <c r="AH103" i="9"/>
  <c r="AD103" i="9"/>
  <c r="AE103" i="9" s="1"/>
  <c r="M103" i="9"/>
  <c r="K103" i="9"/>
  <c r="L103" i="9" s="1"/>
  <c r="I103" i="9"/>
  <c r="H103" i="9"/>
  <c r="CD102" i="9"/>
  <c r="CC102" i="9"/>
  <c r="CB102" i="9"/>
  <c r="CA102" i="9"/>
  <c r="AH102" i="9"/>
  <c r="AD102" i="9"/>
  <c r="AE102" i="9" s="1"/>
  <c r="M102" i="9"/>
  <c r="K102" i="9"/>
  <c r="L102" i="9" s="1"/>
  <c r="I102" i="9"/>
  <c r="H102" i="9"/>
  <c r="CD101" i="9"/>
  <c r="CC101" i="9"/>
  <c r="CB101" i="9"/>
  <c r="CA101" i="9"/>
  <c r="AH101" i="9"/>
  <c r="AE101" i="9"/>
  <c r="AD101" i="9"/>
  <c r="M101" i="9"/>
  <c r="K101" i="9"/>
  <c r="L101" i="9" s="1"/>
  <c r="I101" i="9"/>
  <c r="H101" i="9"/>
  <c r="CD100" i="9"/>
  <c r="CC100" i="9"/>
  <c r="CB100" i="9"/>
  <c r="CA100" i="9"/>
  <c r="AH100" i="9"/>
  <c r="AD100" i="9"/>
  <c r="AE100" i="9" s="1"/>
  <c r="M100" i="9"/>
  <c r="K100" i="9"/>
  <c r="L100" i="9" s="1"/>
  <c r="I100" i="9"/>
  <c r="H100" i="9"/>
  <c r="CD99" i="9"/>
  <c r="CC99" i="9"/>
  <c r="CB99" i="9"/>
  <c r="CA99" i="9"/>
  <c r="AH99" i="9"/>
  <c r="AD99" i="9"/>
  <c r="AE99" i="9" s="1"/>
  <c r="M99" i="9"/>
  <c r="K99" i="9"/>
  <c r="L99" i="9" s="1"/>
  <c r="I99" i="9"/>
  <c r="H99" i="9"/>
  <c r="CD98" i="9"/>
  <c r="CC98" i="9"/>
  <c r="CB98" i="9"/>
  <c r="CA98" i="9"/>
  <c r="AH98" i="9"/>
  <c r="AE98" i="9"/>
  <c r="AD98" i="9"/>
  <c r="M98" i="9"/>
  <c r="K98" i="9"/>
  <c r="L98" i="9" s="1"/>
  <c r="I98" i="9"/>
  <c r="H98" i="9"/>
  <c r="CD97" i="9"/>
  <c r="CC97" i="9"/>
  <c r="CB97" i="9"/>
  <c r="CA97" i="9"/>
  <c r="AH97" i="9"/>
  <c r="AE97" i="9"/>
  <c r="AD97" i="9"/>
  <c r="M97" i="9"/>
  <c r="K97" i="9"/>
  <c r="L97" i="9" s="1"/>
  <c r="I97" i="9"/>
  <c r="H97" i="9"/>
  <c r="CD96" i="9"/>
  <c r="CC96" i="9"/>
  <c r="CB96" i="9"/>
  <c r="CA96" i="9"/>
  <c r="AH96" i="9"/>
  <c r="AD96" i="9"/>
  <c r="AE96" i="9" s="1"/>
  <c r="M96" i="9"/>
  <c r="K96" i="9"/>
  <c r="L96" i="9" s="1"/>
  <c r="I96" i="9"/>
  <c r="H96" i="9"/>
  <c r="CD95" i="9"/>
  <c r="CC95" i="9"/>
  <c r="CB95" i="9"/>
  <c r="CA95" i="9"/>
  <c r="AH95" i="9"/>
  <c r="AD95" i="9"/>
  <c r="AE95" i="9" s="1"/>
  <c r="M95" i="9"/>
  <c r="K95" i="9"/>
  <c r="L95" i="9" s="1"/>
  <c r="I95" i="9"/>
  <c r="H95" i="9"/>
  <c r="CB94" i="9"/>
  <c r="CA94" i="9"/>
  <c r="AH94" i="9"/>
  <c r="AD94" i="9"/>
  <c r="AE94" i="9" s="1"/>
  <c r="M94" i="9"/>
  <c r="K94" i="9"/>
  <c r="L94" i="9" s="1"/>
  <c r="I94" i="9"/>
  <c r="H94" i="9"/>
  <c r="CB93" i="9"/>
  <c r="CA93" i="9"/>
  <c r="AH93" i="9"/>
  <c r="AE93" i="9"/>
  <c r="AD93" i="9"/>
  <c r="M93" i="9"/>
  <c r="K93" i="9"/>
  <c r="L93" i="9" s="1"/>
  <c r="I93" i="9"/>
  <c r="H93" i="9"/>
  <c r="AH92" i="9"/>
  <c r="AD92" i="9"/>
  <c r="AE92" i="9" s="1"/>
  <c r="M92" i="9"/>
  <c r="K92" i="9"/>
  <c r="L92" i="9" s="1"/>
  <c r="I92" i="9"/>
  <c r="H92" i="9"/>
  <c r="CB91" i="9"/>
  <c r="CA91" i="9"/>
  <c r="AH91" i="9"/>
  <c r="AE91" i="9"/>
  <c r="AD91" i="9"/>
  <c r="M91" i="9"/>
  <c r="K91" i="9"/>
  <c r="L91" i="9" s="1"/>
  <c r="I91" i="9"/>
  <c r="H91" i="9"/>
  <c r="CD90" i="9"/>
  <c r="CC90" i="9"/>
  <c r="CB90" i="9"/>
  <c r="CA90" i="9"/>
  <c r="AH90" i="9"/>
  <c r="AD90" i="9"/>
  <c r="AE90" i="9" s="1"/>
  <c r="M90" i="9"/>
  <c r="K90" i="9"/>
  <c r="L90" i="9" s="1"/>
  <c r="I90" i="9"/>
  <c r="H90" i="9"/>
  <c r="CD89" i="9"/>
  <c r="CC89" i="9"/>
  <c r="CB89" i="9"/>
  <c r="CA89" i="9"/>
  <c r="AH89" i="9"/>
  <c r="AD89" i="9"/>
  <c r="AE89" i="9" s="1"/>
  <c r="M89" i="9"/>
  <c r="K89" i="9"/>
  <c r="L89" i="9" s="1"/>
  <c r="I89" i="9"/>
  <c r="H89" i="9"/>
  <c r="CB88" i="9"/>
  <c r="CA88" i="9"/>
  <c r="AH88" i="9"/>
  <c r="AD88" i="9"/>
  <c r="AE88" i="9" s="1"/>
  <c r="M88" i="9"/>
  <c r="L88" i="9"/>
  <c r="K88" i="9"/>
  <c r="I88" i="9"/>
  <c r="H88" i="9"/>
  <c r="CB87" i="9"/>
  <c r="CA87" i="9"/>
  <c r="AH87" i="9"/>
  <c r="AD87" i="9"/>
  <c r="AE87" i="9" s="1"/>
  <c r="M87" i="9"/>
  <c r="K87" i="9"/>
  <c r="L87" i="9" s="1"/>
  <c r="I87" i="9"/>
  <c r="CD88" i="9" s="1"/>
  <c r="H87" i="9"/>
  <c r="CC88" i="9" s="1"/>
  <c r="CB86" i="9"/>
  <c r="CA86" i="9"/>
  <c r="AH86" i="9"/>
  <c r="AE86" i="9"/>
  <c r="AD86" i="9"/>
  <c r="M86" i="9"/>
  <c r="K86" i="9"/>
  <c r="L86" i="9" s="1"/>
  <c r="I86" i="9"/>
  <c r="H86" i="9"/>
  <c r="CD85" i="9"/>
  <c r="CC85" i="9"/>
  <c r="CB85" i="9"/>
  <c r="CA85" i="9"/>
  <c r="AH85" i="9"/>
  <c r="AD85" i="9"/>
  <c r="AE85" i="9" s="1"/>
  <c r="M85" i="9"/>
  <c r="K85" i="9"/>
  <c r="L85" i="9" s="1"/>
  <c r="I85" i="9"/>
  <c r="H85" i="9"/>
  <c r="CD84" i="9"/>
  <c r="CC84" i="9"/>
  <c r="CB84" i="9"/>
  <c r="CA84" i="9"/>
  <c r="AH84" i="9"/>
  <c r="AE84" i="9"/>
  <c r="AD84" i="9"/>
  <c r="M84" i="9"/>
  <c r="K84" i="9"/>
  <c r="L84" i="9" s="1"/>
  <c r="I84" i="9"/>
  <c r="H84" i="9"/>
  <c r="CD83" i="9"/>
  <c r="CC83" i="9"/>
  <c r="CB83" i="9"/>
  <c r="CA83" i="9"/>
  <c r="AH83" i="9"/>
  <c r="AE83" i="9"/>
  <c r="AD83" i="9"/>
  <c r="M83" i="9"/>
  <c r="K83" i="9"/>
  <c r="L83" i="9" s="1"/>
  <c r="I83" i="9"/>
  <c r="H83" i="9"/>
  <c r="CD82" i="9"/>
  <c r="CC82" i="9"/>
  <c r="CB82" i="9"/>
  <c r="CA82" i="9"/>
  <c r="AH82" i="9"/>
  <c r="AE82" i="9"/>
  <c r="AD82" i="9"/>
  <c r="M82" i="9"/>
  <c r="K82" i="9"/>
  <c r="L82" i="9" s="1"/>
  <c r="I82" i="9"/>
  <c r="H82" i="9"/>
  <c r="CD81" i="9"/>
  <c r="CC81" i="9"/>
  <c r="CB81" i="9"/>
  <c r="CA81" i="9"/>
  <c r="AH81" i="9"/>
  <c r="AD81" i="9"/>
  <c r="AE81" i="9" s="1"/>
  <c r="M81" i="9"/>
  <c r="K81" i="9"/>
  <c r="L81" i="9" s="1"/>
  <c r="I81" i="9"/>
  <c r="H81" i="9"/>
  <c r="CD80" i="9"/>
  <c r="CC80" i="9"/>
  <c r="CB80" i="9"/>
  <c r="CA80" i="9"/>
  <c r="AH80" i="9"/>
  <c r="AE80" i="9"/>
  <c r="AD80" i="9"/>
  <c r="M80" i="9"/>
  <c r="K80" i="9"/>
  <c r="L80" i="9" s="1"/>
  <c r="I80" i="9"/>
  <c r="H80" i="9"/>
  <c r="CD79" i="9"/>
  <c r="CC79" i="9"/>
  <c r="CB79" i="9"/>
  <c r="CA79" i="9"/>
  <c r="AH79" i="9"/>
  <c r="AE79" i="9"/>
  <c r="AD79" i="9"/>
  <c r="M79" i="9"/>
  <c r="K79" i="9"/>
  <c r="L79" i="9" s="1"/>
  <c r="I79" i="9"/>
  <c r="H79" i="9"/>
  <c r="CD78" i="9"/>
  <c r="CC78" i="9"/>
  <c r="CB78" i="9"/>
  <c r="CA78" i="9"/>
  <c r="AH78" i="9"/>
  <c r="AE78" i="9"/>
  <c r="AD78" i="9"/>
  <c r="M78" i="9"/>
  <c r="K78" i="9"/>
  <c r="L78" i="9" s="1"/>
  <c r="I78" i="9"/>
  <c r="H78" i="9"/>
  <c r="CD77" i="9"/>
  <c r="CC77" i="9"/>
  <c r="CB77" i="9"/>
  <c r="CA77" i="9"/>
  <c r="AH77" i="9"/>
  <c r="AD77" i="9"/>
  <c r="AE77" i="9" s="1"/>
  <c r="M77" i="9"/>
  <c r="K77" i="9"/>
  <c r="L77" i="9" s="1"/>
  <c r="I77" i="9"/>
  <c r="H77" i="9"/>
  <c r="CD76" i="9"/>
  <c r="CC76" i="9"/>
  <c r="CB76" i="9"/>
  <c r="CA76" i="9"/>
  <c r="AH76" i="9"/>
  <c r="AE76" i="9"/>
  <c r="AD76" i="9"/>
  <c r="M76" i="9"/>
  <c r="K76" i="9"/>
  <c r="L76" i="9" s="1"/>
  <c r="I76" i="9"/>
  <c r="H76" i="9"/>
  <c r="CD75" i="9"/>
  <c r="CC75" i="9"/>
  <c r="CB75" i="9"/>
  <c r="CA75" i="9"/>
  <c r="AH75" i="9"/>
  <c r="AE75" i="9"/>
  <c r="AD75" i="9"/>
  <c r="M75" i="9"/>
  <c r="K75" i="9"/>
  <c r="L75" i="9" s="1"/>
  <c r="I75" i="9"/>
  <c r="H75" i="9"/>
  <c r="CD74" i="9"/>
  <c r="CC74" i="9"/>
  <c r="CB74" i="9"/>
  <c r="CA74" i="9"/>
  <c r="AH74" i="9"/>
  <c r="AE74" i="9"/>
  <c r="AD74" i="9"/>
  <c r="M74" i="9"/>
  <c r="K74" i="9"/>
  <c r="L74" i="9" s="1"/>
  <c r="I74" i="9"/>
  <c r="H74" i="9"/>
  <c r="CD73" i="9"/>
  <c r="CC73" i="9"/>
  <c r="CB73" i="9"/>
  <c r="CA73" i="9"/>
  <c r="AH73" i="9"/>
  <c r="AD73" i="9"/>
  <c r="AE73" i="9" s="1"/>
  <c r="M73" i="9"/>
  <c r="K73" i="9"/>
  <c r="L73" i="9" s="1"/>
  <c r="I73" i="9"/>
  <c r="H73" i="9"/>
  <c r="CD72" i="9"/>
  <c r="CC72" i="9"/>
  <c r="CB72" i="9"/>
  <c r="CA72" i="9"/>
  <c r="AH72" i="9"/>
  <c r="AD72" i="9"/>
  <c r="AE72" i="9" s="1"/>
  <c r="M72" i="9"/>
  <c r="K72" i="9"/>
  <c r="L72" i="9" s="1"/>
  <c r="I72" i="9"/>
  <c r="H72" i="9"/>
  <c r="CD71" i="9"/>
  <c r="CC71" i="9"/>
  <c r="CB71" i="9"/>
  <c r="CA71" i="9"/>
  <c r="AH71" i="9"/>
  <c r="AE71" i="9"/>
  <c r="AD71" i="9"/>
  <c r="M71" i="9"/>
  <c r="K71" i="9"/>
  <c r="L71" i="9" s="1"/>
  <c r="I71" i="9"/>
  <c r="CD94" i="9" s="1"/>
  <c r="H71" i="9"/>
  <c r="CC94" i="9" s="1"/>
  <c r="CD70" i="9"/>
  <c r="CC70" i="9"/>
  <c r="CB70" i="9"/>
  <c r="CA70" i="9"/>
  <c r="AH70" i="9"/>
  <c r="AE70" i="9"/>
  <c r="AD70" i="9"/>
  <c r="M70" i="9"/>
  <c r="K70" i="9"/>
  <c r="L70" i="9" s="1"/>
  <c r="I70" i="9"/>
  <c r="CD93" i="9" s="1"/>
  <c r="H70" i="9"/>
  <c r="CC93" i="9" s="1"/>
  <c r="CD69" i="9"/>
  <c r="CC69" i="9"/>
  <c r="CB69" i="9"/>
  <c r="CA69" i="9"/>
  <c r="AH69" i="9"/>
  <c r="AD69" i="9"/>
  <c r="AE69" i="9" s="1"/>
  <c r="M69" i="9"/>
  <c r="K69" i="9"/>
  <c r="L69" i="9" s="1"/>
  <c r="I69" i="9"/>
  <c r="CD50" i="9" s="1"/>
  <c r="H69" i="9"/>
  <c r="CD68" i="9"/>
  <c r="CC68" i="9"/>
  <c r="CB68" i="9"/>
  <c r="CA68" i="9"/>
  <c r="AH68" i="9"/>
  <c r="AD68" i="9"/>
  <c r="AE68" i="9" s="1"/>
  <c r="M68" i="9"/>
  <c r="K68" i="9"/>
  <c r="L68" i="9" s="1"/>
  <c r="I68" i="9"/>
  <c r="H68" i="9"/>
  <c r="CD67" i="9"/>
  <c r="CC67" i="9"/>
  <c r="CB67" i="9"/>
  <c r="CA67" i="9"/>
  <c r="AH67" i="9"/>
  <c r="AE67" i="9"/>
  <c r="AD67" i="9"/>
  <c r="M67" i="9"/>
  <c r="K67" i="9"/>
  <c r="L67" i="9" s="1"/>
  <c r="I67" i="9"/>
  <c r="CD48" i="9" s="1"/>
  <c r="H67" i="9"/>
  <c r="CD66" i="9"/>
  <c r="CC66" i="9"/>
  <c r="CB66" i="9"/>
  <c r="CA66" i="9"/>
  <c r="AH66" i="9"/>
  <c r="AE66" i="9"/>
  <c r="AD66" i="9"/>
  <c r="M66" i="9"/>
  <c r="K66" i="9"/>
  <c r="L66" i="9" s="1"/>
  <c r="I66" i="9"/>
  <c r="H66" i="9"/>
  <c r="CD65" i="9"/>
  <c r="CC65" i="9"/>
  <c r="CB65" i="9"/>
  <c r="CA65" i="9"/>
  <c r="AH65" i="9"/>
  <c r="AD65" i="9"/>
  <c r="AE65" i="9" s="1"/>
  <c r="M65" i="9"/>
  <c r="L65" i="9"/>
  <c r="K65" i="9"/>
  <c r="I65" i="9"/>
  <c r="CD91" i="9" s="1"/>
  <c r="H65" i="9"/>
  <c r="CC91" i="9" s="1"/>
  <c r="CC64" i="9"/>
  <c r="CB64" i="9"/>
  <c r="CA64" i="9"/>
  <c r="AH64" i="9"/>
  <c r="AE64" i="9"/>
  <c r="AD64" i="9"/>
  <c r="M64" i="9"/>
  <c r="K64" i="9"/>
  <c r="L64" i="9" s="1"/>
  <c r="I64" i="9"/>
  <c r="CD64" i="9" s="1"/>
  <c r="H64" i="9"/>
  <c r="CB63" i="9"/>
  <c r="CA63" i="9"/>
  <c r="AH63" i="9"/>
  <c r="AD63" i="9"/>
  <c r="AE63" i="9" s="1"/>
  <c r="M63" i="9"/>
  <c r="L63" i="9"/>
  <c r="K63" i="9"/>
  <c r="I63" i="9"/>
  <c r="CD87" i="9" s="1"/>
  <c r="H63" i="9"/>
  <c r="CC87" i="9" s="1"/>
  <c r="CC62" i="9"/>
  <c r="CB62" i="9"/>
  <c r="CA62" i="9"/>
  <c r="AH62" i="9"/>
  <c r="AE62" i="9"/>
  <c r="AD62" i="9"/>
  <c r="M62" i="9"/>
  <c r="K62" i="9"/>
  <c r="L62" i="9" s="1"/>
  <c r="I62" i="9"/>
  <c r="CD86" i="9" s="1"/>
  <c r="H62" i="9"/>
  <c r="CC86" i="9" s="1"/>
  <c r="CB61" i="9"/>
  <c r="CA61" i="9"/>
  <c r="AH61" i="9"/>
  <c r="AD61" i="9"/>
  <c r="AE61" i="9" s="1"/>
  <c r="M61" i="9"/>
  <c r="L61" i="9"/>
  <c r="K61" i="9"/>
  <c r="I61" i="9"/>
  <c r="CD63" i="9" s="1"/>
  <c r="H61" i="9"/>
  <c r="CC63" i="9" s="1"/>
  <c r="AH60" i="9"/>
  <c r="AD60" i="9"/>
  <c r="AE60" i="9" s="1"/>
  <c r="M60" i="9"/>
  <c r="K60" i="9"/>
  <c r="L60" i="9" s="1"/>
  <c r="I60" i="9"/>
  <c r="CD62" i="9" s="1"/>
  <c r="H60" i="9"/>
  <c r="CB59" i="9"/>
  <c r="CA59" i="9"/>
  <c r="AH59" i="9"/>
  <c r="AD59" i="9"/>
  <c r="AE59" i="9" s="1"/>
  <c r="M59" i="9"/>
  <c r="L59" i="9"/>
  <c r="K59" i="9"/>
  <c r="I59" i="9"/>
  <c r="CD61" i="9" s="1"/>
  <c r="H59" i="9"/>
  <c r="CC61" i="9" s="1"/>
  <c r="CB58" i="9"/>
  <c r="CA58" i="9"/>
  <c r="AH58" i="9"/>
  <c r="AD58" i="9"/>
  <c r="AE58" i="9" s="1"/>
  <c r="M58" i="9"/>
  <c r="K58" i="9"/>
  <c r="L58" i="9" s="1"/>
  <c r="I58" i="9"/>
  <c r="CD59" i="9" s="1"/>
  <c r="H58" i="9"/>
  <c r="CC59" i="9" s="1"/>
  <c r="CD57" i="9"/>
  <c r="CC57" i="9"/>
  <c r="CB57" i="9"/>
  <c r="CA57" i="9"/>
  <c r="AH57" i="9"/>
  <c r="AD57" i="9"/>
  <c r="AE57" i="9" s="1"/>
  <c r="M57" i="9"/>
  <c r="K57" i="9"/>
  <c r="L57" i="9" s="1"/>
  <c r="P57" i="9" s="1"/>
  <c r="I57" i="9"/>
  <c r="H57" i="9"/>
  <c r="CD56" i="9"/>
  <c r="CC56" i="9"/>
  <c r="CB56" i="9"/>
  <c r="CA56" i="9"/>
  <c r="AH56" i="9"/>
  <c r="AE56" i="9"/>
  <c r="AD56" i="9"/>
  <c r="M56" i="9"/>
  <c r="K56" i="9"/>
  <c r="L56" i="9" s="1"/>
  <c r="I56" i="9"/>
  <c r="H56" i="9"/>
  <c r="CD55" i="9"/>
  <c r="CC55" i="9"/>
  <c r="CB55" i="9"/>
  <c r="CA55" i="9"/>
  <c r="AH55" i="9"/>
  <c r="AD55" i="9"/>
  <c r="AE55" i="9" s="1"/>
  <c r="M55" i="9"/>
  <c r="K55" i="9"/>
  <c r="L55" i="9" s="1"/>
  <c r="P55" i="9" s="1"/>
  <c r="I55" i="9"/>
  <c r="H55" i="9"/>
  <c r="CD54" i="9"/>
  <c r="CC54" i="9"/>
  <c r="CB54" i="9"/>
  <c r="CA54" i="9"/>
  <c r="AH54" i="9"/>
  <c r="AE54" i="9"/>
  <c r="AD54" i="9"/>
  <c r="M54" i="9"/>
  <c r="K54" i="9"/>
  <c r="L54" i="9" s="1"/>
  <c r="I54" i="9"/>
  <c r="H54" i="9"/>
  <c r="CD53" i="9"/>
  <c r="CC53" i="9"/>
  <c r="CB53" i="9"/>
  <c r="CA53" i="9"/>
  <c r="AH53" i="9"/>
  <c r="AD53" i="9"/>
  <c r="AE53" i="9" s="1"/>
  <c r="M53" i="9"/>
  <c r="L53" i="9"/>
  <c r="K53" i="9"/>
  <c r="I53" i="9"/>
  <c r="H53" i="9"/>
  <c r="CD52" i="9"/>
  <c r="CC52" i="9"/>
  <c r="CB52" i="9"/>
  <c r="CA52" i="9"/>
  <c r="AH52" i="9"/>
  <c r="AD52" i="9"/>
  <c r="AE52" i="9" s="1"/>
  <c r="M52" i="9"/>
  <c r="K52" i="9"/>
  <c r="L52" i="9" s="1"/>
  <c r="I52" i="9"/>
  <c r="H52" i="9"/>
  <c r="CD51" i="9"/>
  <c r="CC51" i="9"/>
  <c r="CB51" i="9"/>
  <c r="CA51" i="9"/>
  <c r="AH51" i="9"/>
  <c r="AD51" i="9"/>
  <c r="AE51" i="9" s="1"/>
  <c r="M51" i="9"/>
  <c r="L51" i="9"/>
  <c r="P51" i="9" s="1"/>
  <c r="K51" i="9"/>
  <c r="I51" i="9"/>
  <c r="H51" i="9"/>
  <c r="CC50" i="9"/>
  <c r="CB50" i="9"/>
  <c r="CA50" i="9"/>
  <c r="AH50" i="9"/>
  <c r="AE50" i="9"/>
  <c r="AD50" i="9"/>
  <c r="M50" i="9"/>
  <c r="K50" i="9"/>
  <c r="L50" i="9" s="1"/>
  <c r="I50" i="9"/>
  <c r="H50" i="9"/>
  <c r="CD49" i="9"/>
  <c r="CC49" i="9"/>
  <c r="CB49" i="9"/>
  <c r="CA49" i="9"/>
  <c r="AH49" i="9"/>
  <c r="AD49" i="9"/>
  <c r="AE49" i="9" s="1"/>
  <c r="M49" i="9"/>
  <c r="K49" i="9"/>
  <c r="L49" i="9" s="1"/>
  <c r="P49" i="9" s="1"/>
  <c r="J49" i="9"/>
  <c r="I49" i="9"/>
  <c r="H49" i="9"/>
  <c r="CC48" i="9"/>
  <c r="CB48" i="9"/>
  <c r="CA48" i="9"/>
  <c r="AH48" i="9"/>
  <c r="AD48" i="9"/>
  <c r="AE48" i="9" s="1"/>
  <c r="M48" i="9"/>
  <c r="K48" i="9"/>
  <c r="L48" i="9" s="1"/>
  <c r="I48" i="9"/>
  <c r="CD58" i="9" s="1"/>
  <c r="H48" i="9"/>
  <c r="CC58" i="9" s="1"/>
  <c r="CD47" i="9"/>
  <c r="CB47" i="9"/>
  <c r="CA47" i="9"/>
  <c r="AH47" i="9"/>
  <c r="AD47" i="9"/>
  <c r="AE47" i="9" s="1"/>
  <c r="M47" i="9"/>
  <c r="K47" i="9"/>
  <c r="L47" i="9" s="1"/>
  <c r="P47" i="9" s="1"/>
  <c r="J47" i="9"/>
  <c r="I47" i="9"/>
  <c r="H47" i="9"/>
  <c r="CC47" i="9" s="1"/>
  <c r="CC46" i="9"/>
  <c r="CB46" i="9"/>
  <c r="CA46" i="9"/>
  <c r="AH46" i="9"/>
  <c r="AE46" i="9"/>
  <c r="AD46" i="9"/>
  <c r="M46" i="9"/>
  <c r="K46" i="9"/>
  <c r="L46" i="9" s="1"/>
  <c r="I46" i="9"/>
  <c r="CD46" i="9" s="1"/>
  <c r="H46" i="9"/>
  <c r="CB45" i="9"/>
  <c r="CA45" i="9"/>
  <c r="AH45" i="9"/>
  <c r="AD45" i="9"/>
  <c r="AE45" i="9" s="1"/>
  <c r="M45" i="9"/>
  <c r="L45" i="9"/>
  <c r="P45" i="9" s="1"/>
  <c r="K45" i="9"/>
  <c r="I45" i="9"/>
  <c r="CD45" i="9" s="1"/>
  <c r="H45" i="9"/>
  <c r="CC45" i="9" s="1"/>
  <c r="CC44" i="9"/>
  <c r="CB44" i="9"/>
  <c r="CA44" i="9"/>
  <c r="AH44" i="9"/>
  <c r="AE44" i="9"/>
  <c r="AD44" i="9"/>
  <c r="M44" i="9"/>
  <c r="K44" i="9"/>
  <c r="L44" i="9" s="1"/>
  <c r="I44" i="9"/>
  <c r="CD44" i="9" s="1"/>
  <c r="H44" i="9"/>
  <c r="CB43" i="9"/>
  <c r="CA43" i="9"/>
  <c r="AH43" i="9"/>
  <c r="AD43" i="9"/>
  <c r="AE43" i="9" s="1"/>
  <c r="M43" i="9"/>
  <c r="L43" i="9"/>
  <c r="K43" i="9"/>
  <c r="I43" i="9"/>
  <c r="CD43" i="9" s="1"/>
  <c r="H43" i="9"/>
  <c r="CC43" i="9" s="1"/>
  <c r="CB42" i="9"/>
  <c r="CA42" i="9"/>
  <c r="AH42" i="9"/>
  <c r="AD42" i="9"/>
  <c r="AE42" i="9" s="1"/>
  <c r="M42" i="9"/>
  <c r="K42" i="9"/>
  <c r="L42" i="9" s="1"/>
  <c r="I42" i="9"/>
  <c r="CD42" i="9" s="1"/>
  <c r="H42" i="9"/>
  <c r="CC42" i="9" s="1"/>
  <c r="CD41" i="9"/>
  <c r="CB41" i="9"/>
  <c r="CA41" i="9"/>
  <c r="AH41" i="9"/>
  <c r="AD41" i="9"/>
  <c r="AE41" i="9" s="1"/>
  <c r="M41" i="9"/>
  <c r="K41" i="9"/>
  <c r="L41" i="9" s="1"/>
  <c r="P41" i="9" s="1"/>
  <c r="J41" i="9"/>
  <c r="I41" i="9"/>
  <c r="H41" i="9"/>
  <c r="CC41" i="9" s="1"/>
  <c r="A41" i="9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CY40" i="9"/>
  <c r="CB40" i="9"/>
  <c r="CA40" i="9"/>
  <c r="AH40" i="9"/>
  <c r="AD40" i="9"/>
  <c r="AE40" i="9" s="1"/>
  <c r="M40" i="9"/>
  <c r="L40" i="9"/>
  <c r="P40" i="9" s="1"/>
  <c r="K40" i="9"/>
  <c r="I40" i="9"/>
  <c r="CD40" i="9" s="1"/>
  <c r="H40" i="9"/>
  <c r="CC40" i="9" s="1"/>
  <c r="AB34" i="9"/>
  <c r="Z34" i="9"/>
  <c r="Y34" i="9"/>
  <c r="K34" i="9"/>
  <c r="J34" i="9" s="1"/>
  <c r="AB33" i="9"/>
  <c r="Y33" i="9"/>
  <c r="AB32" i="9"/>
  <c r="Y32" i="9"/>
  <c r="K32" i="9"/>
  <c r="N30" i="9"/>
  <c r="AB29" i="9"/>
  <c r="Y29" i="9"/>
  <c r="J28" i="9"/>
  <c r="J33" i="9" s="1"/>
  <c r="J27" i="9"/>
  <c r="J59" i="9" s="1"/>
  <c r="Z25" i="9"/>
  <c r="AA25" i="9" s="1"/>
  <c r="J20" i="9"/>
  <c r="J21" i="9" s="1"/>
  <c r="J19" i="9"/>
  <c r="Z16" i="9"/>
  <c r="AA16" i="9" s="1"/>
  <c r="AC310" i="8"/>
  <c r="DA301" i="8"/>
  <c r="CZ301" i="8"/>
  <c r="CZ300" i="8"/>
  <c r="DA300" i="8" s="1"/>
  <c r="DA299" i="8"/>
  <c r="CZ299" i="8"/>
  <c r="AG298" i="8"/>
  <c r="AD298" i="8"/>
  <c r="AC298" i="8"/>
  <c r="L298" i="8"/>
  <c r="J298" i="8"/>
  <c r="K298" i="8" s="1"/>
  <c r="H298" i="8"/>
  <c r="G298" i="8"/>
  <c r="AG297" i="8"/>
  <c r="AD297" i="8"/>
  <c r="AC297" i="8"/>
  <c r="L297" i="8"/>
  <c r="J297" i="8"/>
  <c r="K297" i="8" s="1"/>
  <c r="H297" i="8"/>
  <c r="G297" i="8"/>
  <c r="AG296" i="8"/>
  <c r="AD296" i="8"/>
  <c r="AC296" i="8"/>
  <c r="L296" i="8"/>
  <c r="J296" i="8"/>
  <c r="K296" i="8" s="1"/>
  <c r="H296" i="8"/>
  <c r="G296" i="8"/>
  <c r="AG295" i="8"/>
  <c r="AD295" i="8"/>
  <c r="AC295" i="8"/>
  <c r="L295" i="8"/>
  <c r="J295" i="8"/>
  <c r="K295" i="8" s="1"/>
  <c r="H295" i="8"/>
  <c r="G295" i="8"/>
  <c r="AG294" i="8"/>
  <c r="AC294" i="8"/>
  <c r="AD294" i="8" s="1"/>
  <c r="L294" i="8"/>
  <c r="J294" i="8"/>
  <c r="K294" i="8" s="1"/>
  <c r="H294" i="8"/>
  <c r="G294" i="8"/>
  <c r="AG293" i="8"/>
  <c r="AD293" i="8"/>
  <c r="AC293" i="8"/>
  <c r="L293" i="8"/>
  <c r="J293" i="8"/>
  <c r="K293" i="8" s="1"/>
  <c r="H293" i="8"/>
  <c r="G293" i="8"/>
  <c r="AG292" i="8"/>
  <c r="AD292" i="8"/>
  <c r="AC292" i="8"/>
  <c r="L292" i="8"/>
  <c r="J292" i="8"/>
  <c r="K292" i="8" s="1"/>
  <c r="H292" i="8"/>
  <c r="G292" i="8"/>
  <c r="AG291" i="8"/>
  <c r="AD291" i="8"/>
  <c r="AC291" i="8"/>
  <c r="L291" i="8"/>
  <c r="J291" i="8"/>
  <c r="K291" i="8" s="1"/>
  <c r="H291" i="8"/>
  <c r="G291" i="8"/>
  <c r="AG290" i="8"/>
  <c r="AC290" i="8"/>
  <c r="AD290" i="8" s="1"/>
  <c r="L290" i="8"/>
  <c r="J290" i="8"/>
  <c r="K290" i="8" s="1"/>
  <c r="H290" i="8"/>
  <c r="G290" i="8"/>
  <c r="AG289" i="8"/>
  <c r="AD289" i="8"/>
  <c r="AC289" i="8"/>
  <c r="L289" i="8"/>
  <c r="J289" i="8"/>
  <c r="K289" i="8" s="1"/>
  <c r="H289" i="8"/>
  <c r="G289" i="8"/>
  <c r="AG288" i="8"/>
  <c r="AD288" i="8"/>
  <c r="AC288" i="8"/>
  <c r="L288" i="8"/>
  <c r="J288" i="8"/>
  <c r="K288" i="8" s="1"/>
  <c r="H288" i="8"/>
  <c r="G288" i="8"/>
  <c r="AG287" i="8"/>
  <c r="AD287" i="8"/>
  <c r="AC287" i="8"/>
  <c r="L287" i="8"/>
  <c r="J287" i="8"/>
  <c r="K287" i="8" s="1"/>
  <c r="H287" i="8"/>
  <c r="G287" i="8"/>
  <c r="AG286" i="8"/>
  <c r="AD286" i="8"/>
  <c r="AC286" i="8"/>
  <c r="L286" i="8"/>
  <c r="J286" i="8"/>
  <c r="K286" i="8" s="1"/>
  <c r="H286" i="8"/>
  <c r="G286" i="8"/>
  <c r="AG285" i="8"/>
  <c r="AC285" i="8"/>
  <c r="AD285" i="8" s="1"/>
  <c r="L285" i="8"/>
  <c r="J285" i="8"/>
  <c r="K285" i="8" s="1"/>
  <c r="H285" i="8"/>
  <c r="G285" i="8"/>
  <c r="AG284" i="8"/>
  <c r="AD284" i="8"/>
  <c r="AC284" i="8"/>
  <c r="L284" i="8"/>
  <c r="J284" i="8"/>
  <c r="K284" i="8" s="1"/>
  <c r="H284" i="8"/>
  <c r="G284" i="8"/>
  <c r="AG283" i="8"/>
  <c r="AD283" i="8"/>
  <c r="AC283" i="8"/>
  <c r="L283" i="8"/>
  <c r="J283" i="8"/>
  <c r="K283" i="8" s="1"/>
  <c r="H283" i="8"/>
  <c r="G283" i="8"/>
  <c r="AG282" i="8"/>
  <c r="AD282" i="8"/>
  <c r="AC282" i="8"/>
  <c r="L282" i="8"/>
  <c r="J282" i="8"/>
  <c r="K282" i="8" s="1"/>
  <c r="H282" i="8"/>
  <c r="G282" i="8"/>
  <c r="AG281" i="8"/>
  <c r="AC281" i="8"/>
  <c r="AD281" i="8" s="1"/>
  <c r="L281" i="8"/>
  <c r="J281" i="8"/>
  <c r="K281" i="8" s="1"/>
  <c r="H281" i="8"/>
  <c r="G281" i="8"/>
  <c r="AG280" i="8"/>
  <c r="AD280" i="8"/>
  <c r="AC280" i="8"/>
  <c r="L280" i="8"/>
  <c r="J280" i="8"/>
  <c r="K280" i="8" s="1"/>
  <c r="H280" i="8"/>
  <c r="G280" i="8"/>
  <c r="AG279" i="8"/>
  <c r="AD279" i="8"/>
  <c r="AC279" i="8"/>
  <c r="L279" i="8"/>
  <c r="J279" i="8"/>
  <c r="K279" i="8" s="1"/>
  <c r="H279" i="8"/>
  <c r="G279" i="8"/>
  <c r="AG278" i="8"/>
  <c r="AD278" i="8"/>
  <c r="AC278" i="8"/>
  <c r="L278" i="8"/>
  <c r="J278" i="8"/>
  <c r="K278" i="8" s="1"/>
  <c r="H278" i="8"/>
  <c r="G278" i="8"/>
  <c r="AG277" i="8"/>
  <c r="AC277" i="8"/>
  <c r="AD277" i="8" s="1"/>
  <c r="L277" i="8"/>
  <c r="J277" i="8"/>
  <c r="K277" i="8" s="1"/>
  <c r="H277" i="8"/>
  <c r="G277" i="8"/>
  <c r="AG276" i="8"/>
  <c r="AD276" i="8"/>
  <c r="AC276" i="8"/>
  <c r="L276" i="8"/>
  <c r="J276" i="8"/>
  <c r="K276" i="8" s="1"/>
  <c r="H276" i="8"/>
  <c r="G276" i="8"/>
  <c r="AG275" i="8"/>
  <c r="AD275" i="8"/>
  <c r="AC275" i="8"/>
  <c r="L275" i="8"/>
  <c r="J275" i="8"/>
  <c r="K275" i="8" s="1"/>
  <c r="H275" i="8"/>
  <c r="G275" i="8"/>
  <c r="AG274" i="8"/>
  <c r="AD274" i="8"/>
  <c r="AC274" i="8"/>
  <c r="L274" i="8"/>
  <c r="J274" i="8"/>
  <c r="K274" i="8" s="1"/>
  <c r="H274" i="8"/>
  <c r="G274" i="8"/>
  <c r="AG273" i="8"/>
  <c r="AC273" i="8"/>
  <c r="AD273" i="8" s="1"/>
  <c r="L273" i="8"/>
  <c r="J273" i="8"/>
  <c r="K273" i="8" s="1"/>
  <c r="H273" i="8"/>
  <c r="G273" i="8"/>
  <c r="AG272" i="8"/>
  <c r="AD272" i="8"/>
  <c r="AC272" i="8"/>
  <c r="L272" i="8"/>
  <c r="J272" i="8"/>
  <c r="K272" i="8" s="1"/>
  <c r="H272" i="8"/>
  <c r="G272" i="8"/>
  <c r="AG271" i="8"/>
  <c r="AD271" i="8"/>
  <c r="AC271" i="8"/>
  <c r="L271" i="8"/>
  <c r="J271" i="8"/>
  <c r="K271" i="8" s="1"/>
  <c r="H271" i="8"/>
  <c r="G271" i="8"/>
  <c r="AG270" i="8"/>
  <c r="AD270" i="8"/>
  <c r="AC270" i="8"/>
  <c r="L270" i="8"/>
  <c r="J270" i="8"/>
  <c r="K270" i="8" s="1"/>
  <c r="H270" i="8"/>
  <c r="G270" i="8"/>
  <c r="AG269" i="8"/>
  <c r="AC269" i="8"/>
  <c r="AD269" i="8" s="1"/>
  <c r="L269" i="8"/>
  <c r="J269" i="8"/>
  <c r="K269" i="8" s="1"/>
  <c r="H269" i="8"/>
  <c r="G269" i="8"/>
  <c r="AG268" i="8"/>
  <c r="AD268" i="8"/>
  <c r="AC268" i="8"/>
  <c r="L268" i="8"/>
  <c r="J268" i="8"/>
  <c r="K268" i="8" s="1"/>
  <c r="H268" i="8"/>
  <c r="G268" i="8"/>
  <c r="AG267" i="8"/>
  <c r="AD267" i="8"/>
  <c r="AC267" i="8"/>
  <c r="L267" i="8"/>
  <c r="J267" i="8"/>
  <c r="K267" i="8" s="1"/>
  <c r="H267" i="8"/>
  <c r="G267" i="8"/>
  <c r="AG266" i="8"/>
  <c r="AD266" i="8"/>
  <c r="AC266" i="8"/>
  <c r="L266" i="8"/>
  <c r="J266" i="8"/>
  <c r="K266" i="8" s="1"/>
  <c r="H266" i="8"/>
  <c r="G266" i="8"/>
  <c r="AG265" i="8"/>
  <c r="AC265" i="8"/>
  <c r="AD265" i="8" s="1"/>
  <c r="L265" i="8"/>
  <c r="J265" i="8"/>
  <c r="K265" i="8" s="1"/>
  <c r="H265" i="8"/>
  <c r="G265" i="8"/>
  <c r="AG264" i="8"/>
  <c r="AD264" i="8"/>
  <c r="AC264" i="8"/>
  <c r="L264" i="8"/>
  <c r="J264" i="8"/>
  <c r="K264" i="8" s="1"/>
  <c r="H264" i="8"/>
  <c r="G264" i="8"/>
  <c r="AG263" i="8"/>
  <c r="AD263" i="8"/>
  <c r="AC263" i="8"/>
  <c r="L263" i="8"/>
  <c r="J263" i="8"/>
  <c r="K263" i="8" s="1"/>
  <c r="H263" i="8"/>
  <c r="G263" i="8"/>
  <c r="AG262" i="8"/>
  <c r="AD262" i="8"/>
  <c r="AC262" i="8"/>
  <c r="L262" i="8"/>
  <c r="J262" i="8"/>
  <c r="K262" i="8" s="1"/>
  <c r="H262" i="8"/>
  <c r="G262" i="8"/>
  <c r="AG261" i="8"/>
  <c r="AC261" i="8"/>
  <c r="AD261" i="8" s="1"/>
  <c r="L261" i="8"/>
  <c r="J261" i="8"/>
  <c r="K261" i="8" s="1"/>
  <c r="H261" i="8"/>
  <c r="G261" i="8"/>
  <c r="AG260" i="8"/>
  <c r="AD260" i="8"/>
  <c r="AC260" i="8"/>
  <c r="L260" i="8"/>
  <c r="J260" i="8"/>
  <c r="K260" i="8" s="1"/>
  <c r="H260" i="8"/>
  <c r="G260" i="8"/>
  <c r="AG259" i="8"/>
  <c r="AD259" i="8"/>
  <c r="AC259" i="8"/>
  <c r="L259" i="8"/>
  <c r="J259" i="8"/>
  <c r="K259" i="8" s="1"/>
  <c r="H259" i="8"/>
  <c r="G259" i="8"/>
  <c r="AG258" i="8"/>
  <c r="AD258" i="8"/>
  <c r="AC258" i="8"/>
  <c r="L258" i="8"/>
  <c r="J258" i="8"/>
  <c r="K258" i="8" s="1"/>
  <c r="H258" i="8"/>
  <c r="G258" i="8"/>
  <c r="AG257" i="8"/>
  <c r="AC257" i="8"/>
  <c r="AD257" i="8" s="1"/>
  <c r="L257" i="8"/>
  <c r="J257" i="8"/>
  <c r="K257" i="8" s="1"/>
  <c r="H257" i="8"/>
  <c r="G257" i="8"/>
  <c r="AG256" i="8"/>
  <c r="AD256" i="8"/>
  <c r="AC256" i="8"/>
  <c r="L256" i="8"/>
  <c r="J256" i="8"/>
  <c r="K256" i="8" s="1"/>
  <c r="H256" i="8"/>
  <c r="G256" i="8"/>
  <c r="AG255" i="8"/>
  <c r="AD255" i="8"/>
  <c r="AC255" i="8"/>
  <c r="L255" i="8"/>
  <c r="J255" i="8"/>
  <c r="K255" i="8" s="1"/>
  <c r="H255" i="8"/>
  <c r="G255" i="8"/>
  <c r="AG254" i="8"/>
  <c r="AD254" i="8"/>
  <c r="AC254" i="8"/>
  <c r="L254" i="8"/>
  <c r="J254" i="8"/>
  <c r="K254" i="8" s="1"/>
  <c r="H254" i="8"/>
  <c r="CC162" i="8" s="1"/>
  <c r="G254" i="8"/>
  <c r="AG253" i="8"/>
  <c r="AC253" i="8"/>
  <c r="AD253" i="8" s="1"/>
  <c r="L253" i="8"/>
  <c r="J253" i="8"/>
  <c r="K253" i="8" s="1"/>
  <c r="H253" i="8"/>
  <c r="G253" i="8"/>
  <c r="CB161" i="8" s="1"/>
  <c r="AG252" i="8"/>
  <c r="AD252" i="8"/>
  <c r="AC252" i="8"/>
  <c r="L252" i="8"/>
  <c r="J252" i="8"/>
  <c r="K252" i="8" s="1"/>
  <c r="H252" i="8"/>
  <c r="G252" i="8"/>
  <c r="AG251" i="8"/>
  <c r="AD251" i="8"/>
  <c r="AC251" i="8"/>
  <c r="L251" i="8"/>
  <c r="J251" i="8"/>
  <c r="K251" i="8" s="1"/>
  <c r="H251" i="8"/>
  <c r="G251" i="8"/>
  <c r="AG250" i="8"/>
  <c r="AD250" i="8"/>
  <c r="AC250" i="8"/>
  <c r="L250" i="8"/>
  <c r="J250" i="8"/>
  <c r="K250" i="8" s="1"/>
  <c r="H250" i="8"/>
  <c r="CC170" i="8" s="1"/>
  <c r="G250" i="8"/>
  <c r="AG249" i="8"/>
  <c r="AC249" i="8"/>
  <c r="AD249" i="8" s="1"/>
  <c r="L249" i="8"/>
  <c r="J249" i="8"/>
  <c r="K249" i="8" s="1"/>
  <c r="H249" i="8"/>
  <c r="G249" i="8"/>
  <c r="CB159" i="8" s="1"/>
  <c r="AG248" i="8"/>
  <c r="AD248" i="8"/>
  <c r="AC248" i="8"/>
  <c r="L248" i="8"/>
  <c r="J248" i="8"/>
  <c r="K248" i="8" s="1"/>
  <c r="H248" i="8"/>
  <c r="G248" i="8"/>
  <c r="AG247" i="8"/>
  <c r="AD247" i="8"/>
  <c r="AC247" i="8"/>
  <c r="L247" i="8"/>
  <c r="J247" i="8"/>
  <c r="K247" i="8" s="1"/>
  <c r="H247" i="8"/>
  <c r="G247" i="8"/>
  <c r="AG246" i="8"/>
  <c r="AD246" i="8"/>
  <c r="AC246" i="8"/>
  <c r="L246" i="8"/>
  <c r="J246" i="8"/>
  <c r="K246" i="8" s="1"/>
  <c r="H246" i="8"/>
  <c r="G246" i="8"/>
  <c r="AG245" i="8"/>
  <c r="AC245" i="8"/>
  <c r="AD245" i="8" s="1"/>
  <c r="L245" i="8"/>
  <c r="J245" i="8"/>
  <c r="K245" i="8" s="1"/>
  <c r="H245" i="8"/>
  <c r="G245" i="8"/>
  <c r="AG244" i="8"/>
  <c r="AD244" i="8"/>
  <c r="AC244" i="8"/>
  <c r="L244" i="8"/>
  <c r="J244" i="8"/>
  <c r="K244" i="8" s="1"/>
  <c r="H244" i="8"/>
  <c r="G244" i="8"/>
  <c r="AG243" i="8"/>
  <c r="AD243" i="8"/>
  <c r="AC243" i="8"/>
  <c r="L243" i="8"/>
  <c r="J243" i="8"/>
  <c r="K243" i="8" s="1"/>
  <c r="H243" i="8"/>
  <c r="G243" i="8"/>
  <c r="AG242" i="8"/>
  <c r="AD242" i="8"/>
  <c r="AC242" i="8"/>
  <c r="L242" i="8"/>
  <c r="J242" i="8"/>
  <c r="K242" i="8" s="1"/>
  <c r="H242" i="8"/>
  <c r="G242" i="8"/>
  <c r="AG241" i="8"/>
  <c r="AC241" i="8"/>
  <c r="AD241" i="8" s="1"/>
  <c r="L241" i="8"/>
  <c r="J241" i="8"/>
  <c r="K241" i="8" s="1"/>
  <c r="H241" i="8"/>
  <c r="G241" i="8"/>
  <c r="AG240" i="8"/>
  <c r="AD240" i="8"/>
  <c r="AC240" i="8"/>
  <c r="L240" i="8"/>
  <c r="J240" i="8"/>
  <c r="K240" i="8" s="1"/>
  <c r="H240" i="8"/>
  <c r="G240" i="8"/>
  <c r="AG239" i="8"/>
  <c r="AD239" i="8"/>
  <c r="AC239" i="8"/>
  <c r="L239" i="8"/>
  <c r="J239" i="8"/>
  <c r="K239" i="8" s="1"/>
  <c r="H239" i="8"/>
  <c r="G239" i="8"/>
  <c r="AG238" i="8"/>
  <c r="AD238" i="8"/>
  <c r="AC238" i="8"/>
  <c r="L238" i="8"/>
  <c r="J238" i="8"/>
  <c r="K238" i="8" s="1"/>
  <c r="H238" i="8"/>
  <c r="G238" i="8"/>
  <c r="AG237" i="8"/>
  <c r="AC237" i="8"/>
  <c r="AD237" i="8" s="1"/>
  <c r="L237" i="8"/>
  <c r="J237" i="8"/>
  <c r="K237" i="8" s="1"/>
  <c r="H237" i="8"/>
  <c r="G237" i="8"/>
  <c r="CB126" i="8" s="1"/>
  <c r="AG236" i="8"/>
  <c r="AD236" i="8"/>
  <c r="AC236" i="8"/>
  <c r="L236" i="8"/>
  <c r="J236" i="8"/>
  <c r="K236" i="8" s="1"/>
  <c r="H236" i="8"/>
  <c r="G236" i="8"/>
  <c r="AG235" i="8"/>
  <c r="AD235" i="8"/>
  <c r="AC235" i="8"/>
  <c r="L235" i="8"/>
  <c r="J235" i="8"/>
  <c r="K235" i="8" s="1"/>
  <c r="H235" i="8"/>
  <c r="G235" i="8"/>
  <c r="AG234" i="8"/>
  <c r="AD234" i="8"/>
  <c r="AC234" i="8"/>
  <c r="L234" i="8"/>
  <c r="J234" i="8"/>
  <c r="K234" i="8" s="1"/>
  <c r="H234" i="8"/>
  <c r="CC153" i="8" s="1"/>
  <c r="G234" i="8"/>
  <c r="AG233" i="8"/>
  <c r="AC233" i="8"/>
  <c r="AD233" i="8" s="1"/>
  <c r="L233" i="8"/>
  <c r="J233" i="8"/>
  <c r="K233" i="8" s="1"/>
  <c r="H233" i="8"/>
  <c r="G233" i="8"/>
  <c r="AG232" i="8"/>
  <c r="AD232" i="8"/>
  <c r="AC232" i="8"/>
  <c r="L232" i="8"/>
  <c r="J232" i="8"/>
  <c r="K232" i="8" s="1"/>
  <c r="H232" i="8"/>
  <c r="G232" i="8"/>
  <c r="AG231" i="8"/>
  <c r="AD231" i="8"/>
  <c r="AC231" i="8"/>
  <c r="L231" i="8"/>
  <c r="J231" i="8"/>
  <c r="K231" i="8" s="1"/>
  <c r="H231" i="8"/>
  <c r="G231" i="8"/>
  <c r="AG230" i="8"/>
  <c r="AD230" i="8"/>
  <c r="AC230" i="8"/>
  <c r="L230" i="8"/>
  <c r="J230" i="8"/>
  <c r="K230" i="8" s="1"/>
  <c r="H230" i="8"/>
  <c r="G230" i="8"/>
  <c r="AG229" i="8"/>
  <c r="AC229" i="8"/>
  <c r="AD229" i="8" s="1"/>
  <c r="L229" i="8"/>
  <c r="J229" i="8"/>
  <c r="K229" i="8" s="1"/>
  <c r="H229" i="8"/>
  <c r="G229" i="8"/>
  <c r="CB139" i="8" s="1"/>
  <c r="AG228" i="8"/>
  <c r="AD228" i="8"/>
  <c r="AC228" i="8"/>
  <c r="L228" i="8"/>
  <c r="J228" i="8"/>
  <c r="K228" i="8" s="1"/>
  <c r="H228" i="8"/>
  <c r="G228" i="8"/>
  <c r="AG227" i="8"/>
  <c r="AD227" i="8"/>
  <c r="AC227" i="8"/>
  <c r="L227" i="8"/>
  <c r="J227" i="8"/>
  <c r="K227" i="8" s="1"/>
  <c r="H227" i="8"/>
  <c r="G227" i="8"/>
  <c r="AG226" i="8"/>
  <c r="AD226" i="8"/>
  <c r="AC226" i="8"/>
  <c r="L226" i="8"/>
  <c r="J226" i="8"/>
  <c r="K226" i="8" s="1"/>
  <c r="H226" i="8"/>
  <c r="CC148" i="8" s="1"/>
  <c r="G226" i="8"/>
  <c r="AG225" i="8"/>
  <c r="AC225" i="8"/>
  <c r="AD225" i="8" s="1"/>
  <c r="L225" i="8"/>
  <c r="J225" i="8"/>
  <c r="K225" i="8" s="1"/>
  <c r="H225" i="8"/>
  <c r="G225" i="8"/>
  <c r="CB137" i="8" s="1"/>
  <c r="AG224" i="8"/>
  <c r="AD224" i="8"/>
  <c r="AC224" i="8"/>
  <c r="L224" i="8"/>
  <c r="J224" i="8"/>
  <c r="K224" i="8" s="1"/>
  <c r="H224" i="8"/>
  <c r="G224" i="8"/>
  <c r="AG223" i="8"/>
  <c r="AD223" i="8"/>
  <c r="AC223" i="8"/>
  <c r="L223" i="8"/>
  <c r="J223" i="8"/>
  <c r="K223" i="8" s="1"/>
  <c r="H223" i="8"/>
  <c r="G223" i="8"/>
  <c r="AG222" i="8"/>
  <c r="AD222" i="8"/>
  <c r="AC222" i="8"/>
  <c r="L222" i="8"/>
  <c r="J222" i="8"/>
  <c r="K222" i="8" s="1"/>
  <c r="H222" i="8"/>
  <c r="G222" i="8"/>
  <c r="AG221" i="8"/>
  <c r="AC221" i="8"/>
  <c r="AD221" i="8" s="1"/>
  <c r="L221" i="8"/>
  <c r="J221" i="8"/>
  <c r="K221" i="8" s="1"/>
  <c r="H221" i="8"/>
  <c r="G221" i="8"/>
  <c r="AG220" i="8"/>
  <c r="AD220" i="8"/>
  <c r="AC220" i="8"/>
  <c r="L220" i="8"/>
  <c r="J220" i="8"/>
  <c r="K220" i="8" s="1"/>
  <c r="H220" i="8"/>
  <c r="G220" i="8"/>
  <c r="AG219" i="8"/>
  <c r="AD219" i="8"/>
  <c r="AC219" i="8"/>
  <c r="L219" i="8"/>
  <c r="J219" i="8"/>
  <c r="K219" i="8" s="1"/>
  <c r="H219" i="8"/>
  <c r="G219" i="8"/>
  <c r="AG218" i="8"/>
  <c r="AD218" i="8"/>
  <c r="AC218" i="8"/>
  <c r="L218" i="8"/>
  <c r="J218" i="8"/>
  <c r="K218" i="8" s="1"/>
  <c r="H218" i="8"/>
  <c r="G218" i="8"/>
  <c r="AG217" i="8"/>
  <c r="AC217" i="8"/>
  <c r="AD217" i="8" s="1"/>
  <c r="L217" i="8"/>
  <c r="J217" i="8"/>
  <c r="K217" i="8" s="1"/>
  <c r="H217" i="8"/>
  <c r="G217" i="8"/>
  <c r="AG216" i="8"/>
  <c r="AD216" i="8"/>
  <c r="AC216" i="8"/>
  <c r="L216" i="8"/>
  <c r="J216" i="8"/>
  <c r="K216" i="8" s="1"/>
  <c r="H216" i="8"/>
  <c r="G216" i="8"/>
  <c r="AG215" i="8"/>
  <c r="AD215" i="8"/>
  <c r="AC215" i="8"/>
  <c r="L215" i="8"/>
  <c r="J215" i="8"/>
  <c r="K215" i="8" s="1"/>
  <c r="H215" i="8"/>
  <c r="G215" i="8"/>
  <c r="AG214" i="8"/>
  <c r="AD214" i="8"/>
  <c r="AC214" i="8"/>
  <c r="L214" i="8"/>
  <c r="J214" i="8"/>
  <c r="K214" i="8" s="1"/>
  <c r="H214" i="8"/>
  <c r="G214" i="8"/>
  <c r="AG213" i="8"/>
  <c r="AC213" i="8"/>
  <c r="AD213" i="8" s="1"/>
  <c r="L213" i="8"/>
  <c r="J213" i="8"/>
  <c r="K213" i="8" s="1"/>
  <c r="H213" i="8"/>
  <c r="G213" i="8"/>
  <c r="AG212" i="8"/>
  <c r="AD212" i="8"/>
  <c r="AC212" i="8"/>
  <c r="L212" i="8"/>
  <c r="J212" i="8"/>
  <c r="K212" i="8" s="1"/>
  <c r="H212" i="8"/>
  <c r="G212" i="8"/>
  <c r="AG211" i="8"/>
  <c r="AD211" i="8"/>
  <c r="AC211" i="8"/>
  <c r="L211" i="8"/>
  <c r="J211" i="8"/>
  <c r="K211" i="8" s="1"/>
  <c r="H211" i="8"/>
  <c r="G211" i="8"/>
  <c r="AG210" i="8"/>
  <c r="AD210" i="8"/>
  <c r="AC210" i="8"/>
  <c r="L210" i="8"/>
  <c r="J210" i="8"/>
  <c r="K210" i="8" s="1"/>
  <c r="H210" i="8"/>
  <c r="CC120" i="8" s="1"/>
  <c r="G210" i="8"/>
  <c r="AG209" i="8"/>
  <c r="AC209" i="8"/>
  <c r="AD209" i="8" s="1"/>
  <c r="L209" i="8"/>
  <c r="J209" i="8"/>
  <c r="K209" i="8" s="1"/>
  <c r="H209" i="8"/>
  <c r="G209" i="8"/>
  <c r="CB119" i="8" s="1"/>
  <c r="AG208" i="8"/>
  <c r="AD208" i="8"/>
  <c r="AC208" i="8"/>
  <c r="L208" i="8"/>
  <c r="J208" i="8"/>
  <c r="K208" i="8" s="1"/>
  <c r="H208" i="8"/>
  <c r="G208" i="8"/>
  <c r="AG207" i="8"/>
  <c r="AD207" i="8"/>
  <c r="AC207" i="8"/>
  <c r="L207" i="8"/>
  <c r="J207" i="8"/>
  <c r="K207" i="8" s="1"/>
  <c r="H207" i="8"/>
  <c r="G207" i="8"/>
  <c r="AG206" i="8"/>
  <c r="AD206" i="8"/>
  <c r="AC206" i="8"/>
  <c r="L206" i="8"/>
  <c r="J206" i="8"/>
  <c r="K206" i="8" s="1"/>
  <c r="H206" i="8"/>
  <c r="CC116" i="8" s="1"/>
  <c r="G206" i="8"/>
  <c r="AG205" i="8"/>
  <c r="AC205" i="8"/>
  <c r="AD205" i="8" s="1"/>
  <c r="L205" i="8"/>
  <c r="J205" i="8"/>
  <c r="K205" i="8" s="1"/>
  <c r="H205" i="8"/>
  <c r="G205" i="8"/>
  <c r="CB155" i="8" s="1"/>
  <c r="AG204" i="8"/>
  <c r="AD204" i="8"/>
  <c r="AC204" i="8"/>
  <c r="L204" i="8"/>
  <c r="J204" i="8"/>
  <c r="K204" i="8" s="1"/>
  <c r="H204" i="8"/>
  <c r="G204" i="8"/>
  <c r="AG203" i="8"/>
  <c r="AD203" i="8"/>
  <c r="AC203" i="8"/>
  <c r="L203" i="8"/>
  <c r="J203" i="8"/>
  <c r="K203" i="8" s="1"/>
  <c r="H203" i="8"/>
  <c r="G203" i="8"/>
  <c r="AG202" i="8"/>
  <c r="AD202" i="8"/>
  <c r="AC202" i="8"/>
  <c r="L202" i="8"/>
  <c r="J202" i="8"/>
  <c r="K202" i="8" s="1"/>
  <c r="H202" i="8"/>
  <c r="G202" i="8"/>
  <c r="AG201" i="8"/>
  <c r="AC201" i="8"/>
  <c r="AD201" i="8" s="1"/>
  <c r="L201" i="8"/>
  <c r="J201" i="8"/>
  <c r="K201" i="8" s="1"/>
  <c r="H201" i="8"/>
  <c r="G201" i="8"/>
  <c r="AG200" i="8"/>
  <c r="AD200" i="8"/>
  <c r="AC200" i="8"/>
  <c r="L200" i="8"/>
  <c r="J200" i="8"/>
  <c r="K200" i="8" s="1"/>
  <c r="H200" i="8"/>
  <c r="G200" i="8"/>
  <c r="AG199" i="8"/>
  <c r="AD199" i="8"/>
  <c r="AC199" i="8"/>
  <c r="L199" i="8"/>
  <c r="J199" i="8"/>
  <c r="K199" i="8" s="1"/>
  <c r="H199" i="8"/>
  <c r="G199" i="8"/>
  <c r="AG198" i="8"/>
  <c r="AD198" i="8"/>
  <c r="AC198" i="8"/>
  <c r="L198" i="8"/>
  <c r="J198" i="8"/>
  <c r="K198" i="8" s="1"/>
  <c r="H198" i="8"/>
  <c r="G198" i="8"/>
  <c r="AG197" i="8"/>
  <c r="AC197" i="8"/>
  <c r="AD197" i="8" s="1"/>
  <c r="L197" i="8"/>
  <c r="J197" i="8"/>
  <c r="K197" i="8" s="1"/>
  <c r="H197" i="8"/>
  <c r="G197" i="8"/>
  <c r="AG196" i="8"/>
  <c r="AD196" i="8"/>
  <c r="AC196" i="8"/>
  <c r="L196" i="8"/>
  <c r="J196" i="8"/>
  <c r="K196" i="8" s="1"/>
  <c r="H196" i="8"/>
  <c r="G196" i="8"/>
  <c r="AG195" i="8"/>
  <c r="AD195" i="8"/>
  <c r="AC195" i="8"/>
  <c r="L195" i="8"/>
  <c r="J195" i="8"/>
  <c r="K195" i="8" s="1"/>
  <c r="H195" i="8"/>
  <c r="G195" i="8"/>
  <c r="AG194" i="8"/>
  <c r="AD194" i="8"/>
  <c r="AC194" i="8"/>
  <c r="L194" i="8"/>
  <c r="J194" i="8"/>
  <c r="K194" i="8" s="1"/>
  <c r="H194" i="8"/>
  <c r="CC114" i="8" s="1"/>
  <c r="G194" i="8"/>
  <c r="AG193" i="8"/>
  <c r="AC193" i="8"/>
  <c r="AD193" i="8" s="1"/>
  <c r="L193" i="8"/>
  <c r="J193" i="8"/>
  <c r="K193" i="8" s="1"/>
  <c r="H193" i="8"/>
  <c r="G193" i="8"/>
  <c r="CB113" i="8" s="1"/>
  <c r="AG192" i="8"/>
  <c r="AD192" i="8"/>
  <c r="AC192" i="8"/>
  <c r="L192" i="8"/>
  <c r="J192" i="8"/>
  <c r="K192" i="8" s="1"/>
  <c r="H192" i="8"/>
  <c r="G192" i="8"/>
  <c r="AG191" i="8"/>
  <c r="AD191" i="8"/>
  <c r="AC191" i="8"/>
  <c r="L191" i="8"/>
  <c r="J191" i="8"/>
  <c r="K191" i="8" s="1"/>
  <c r="H191" i="8"/>
  <c r="G191" i="8"/>
  <c r="AG190" i="8"/>
  <c r="AD190" i="8"/>
  <c r="AC190" i="8"/>
  <c r="L190" i="8"/>
  <c r="J190" i="8"/>
  <c r="K190" i="8" s="1"/>
  <c r="H190" i="8"/>
  <c r="CC110" i="8" s="1"/>
  <c r="G190" i="8"/>
  <c r="AG189" i="8"/>
  <c r="AC189" i="8"/>
  <c r="AD189" i="8" s="1"/>
  <c r="L189" i="8"/>
  <c r="J189" i="8"/>
  <c r="K189" i="8" s="1"/>
  <c r="H189" i="8"/>
  <c r="G189" i="8"/>
  <c r="CB152" i="8" s="1"/>
  <c r="AG188" i="8"/>
  <c r="AD188" i="8"/>
  <c r="AC188" i="8"/>
  <c r="L188" i="8"/>
  <c r="J188" i="8"/>
  <c r="K188" i="8" s="1"/>
  <c r="H188" i="8"/>
  <c r="G188" i="8"/>
  <c r="AG187" i="8"/>
  <c r="AD187" i="8"/>
  <c r="AC187" i="8"/>
  <c r="L187" i="8"/>
  <c r="J187" i="8"/>
  <c r="K187" i="8" s="1"/>
  <c r="H187" i="8"/>
  <c r="G187" i="8"/>
  <c r="AG186" i="8"/>
  <c r="AD186" i="8"/>
  <c r="AC186" i="8"/>
  <c r="L186" i="8"/>
  <c r="J186" i="8"/>
  <c r="K186" i="8" s="1"/>
  <c r="H186" i="8"/>
  <c r="CC134" i="8" s="1"/>
  <c r="G186" i="8"/>
  <c r="AG185" i="8"/>
  <c r="AC185" i="8"/>
  <c r="AD185" i="8" s="1"/>
  <c r="L185" i="8"/>
  <c r="J185" i="8"/>
  <c r="K185" i="8" s="1"/>
  <c r="H185" i="8"/>
  <c r="G185" i="8"/>
  <c r="CB133" i="8" s="1"/>
  <c r="AG184" i="8"/>
  <c r="AD184" i="8"/>
  <c r="AC184" i="8"/>
  <c r="L184" i="8"/>
  <c r="J184" i="8"/>
  <c r="K184" i="8" s="1"/>
  <c r="H184" i="8"/>
  <c r="G184" i="8"/>
  <c r="AG183" i="8"/>
  <c r="AD183" i="8"/>
  <c r="AC183" i="8"/>
  <c r="L183" i="8"/>
  <c r="J183" i="8"/>
  <c r="K183" i="8" s="1"/>
  <c r="H183" i="8"/>
  <c r="G183" i="8"/>
  <c r="AG182" i="8"/>
  <c r="AD182" i="8"/>
  <c r="AC182" i="8"/>
  <c r="L182" i="8"/>
  <c r="J182" i="8"/>
  <c r="K182" i="8" s="1"/>
  <c r="H182" i="8"/>
  <c r="CC130" i="8" s="1"/>
  <c r="G182" i="8"/>
  <c r="AG181" i="8"/>
  <c r="AC181" i="8"/>
  <c r="AD181" i="8" s="1"/>
  <c r="L181" i="8"/>
  <c r="J181" i="8"/>
  <c r="K181" i="8" s="1"/>
  <c r="H181" i="8"/>
  <c r="G181" i="8"/>
  <c r="CB147" i="8" s="1"/>
  <c r="CJ180" i="8"/>
  <c r="AG180" i="8"/>
  <c r="AC180" i="8"/>
  <c r="AD180" i="8" s="1"/>
  <c r="L180" i="8"/>
  <c r="K180" i="8"/>
  <c r="J180" i="8"/>
  <c r="H180" i="8"/>
  <c r="G180" i="8"/>
  <c r="CC179" i="8"/>
  <c r="CB179" i="8"/>
  <c r="CA179" i="8"/>
  <c r="BZ179" i="8"/>
  <c r="AG179" i="8"/>
  <c r="AC179" i="8"/>
  <c r="AD179" i="8" s="1"/>
  <c r="L179" i="8"/>
  <c r="K179" i="8"/>
  <c r="J179" i="8"/>
  <c r="H179" i="8"/>
  <c r="G179" i="8"/>
  <c r="CC178" i="8"/>
  <c r="CB178" i="8"/>
  <c r="CA178" i="8"/>
  <c r="BZ178" i="8"/>
  <c r="AG178" i="8"/>
  <c r="AC178" i="8"/>
  <c r="AD178" i="8" s="1"/>
  <c r="L178" i="8"/>
  <c r="J178" i="8"/>
  <c r="K178" i="8" s="1"/>
  <c r="H178" i="8"/>
  <c r="G178" i="8"/>
  <c r="CC177" i="8"/>
  <c r="CB177" i="8"/>
  <c r="CA177" i="8"/>
  <c r="BZ177" i="8"/>
  <c r="AG177" i="8"/>
  <c r="AC177" i="8"/>
  <c r="AD177" i="8" s="1"/>
  <c r="L177" i="8"/>
  <c r="K177" i="8"/>
  <c r="J177" i="8"/>
  <c r="H177" i="8"/>
  <c r="CC108" i="8" s="1"/>
  <c r="G177" i="8"/>
  <c r="CC176" i="8"/>
  <c r="CB176" i="8"/>
  <c r="CA176" i="8"/>
  <c r="BZ176" i="8"/>
  <c r="AG176" i="8"/>
  <c r="AC176" i="8"/>
  <c r="AD176" i="8" s="1"/>
  <c r="L176" i="8"/>
  <c r="K176" i="8"/>
  <c r="J176" i="8"/>
  <c r="H176" i="8"/>
  <c r="G176" i="8"/>
  <c r="CB107" i="8" s="1"/>
  <c r="CC175" i="8"/>
  <c r="CB175" i="8"/>
  <c r="CA175" i="8"/>
  <c r="BZ175" i="8"/>
  <c r="AG175" i="8"/>
  <c r="AC175" i="8"/>
  <c r="AD175" i="8" s="1"/>
  <c r="L175" i="8"/>
  <c r="K175" i="8"/>
  <c r="J175" i="8"/>
  <c r="H175" i="8"/>
  <c r="G175" i="8"/>
  <c r="CC174" i="8"/>
  <c r="CB174" i="8"/>
  <c r="CA174" i="8"/>
  <c r="BZ174" i="8"/>
  <c r="AG174" i="8"/>
  <c r="AC174" i="8"/>
  <c r="AD174" i="8" s="1"/>
  <c r="L174" i="8"/>
  <c r="J174" i="8"/>
  <c r="K174" i="8" s="1"/>
  <c r="H174" i="8"/>
  <c r="G174" i="8"/>
  <c r="CC173" i="8"/>
  <c r="CB173" i="8"/>
  <c r="CA173" i="8"/>
  <c r="BZ173" i="8"/>
  <c r="AG173" i="8"/>
  <c r="AC173" i="8"/>
  <c r="AD173" i="8" s="1"/>
  <c r="L173" i="8"/>
  <c r="J173" i="8"/>
  <c r="K173" i="8" s="1"/>
  <c r="H173" i="8"/>
  <c r="CC104" i="8" s="1"/>
  <c r="G173" i="8"/>
  <c r="CC172" i="8"/>
  <c r="CB172" i="8"/>
  <c r="CA172" i="8"/>
  <c r="BZ172" i="8"/>
  <c r="AG172" i="8"/>
  <c r="AC172" i="8"/>
  <c r="AD172" i="8" s="1"/>
  <c r="L172" i="8"/>
  <c r="J172" i="8"/>
  <c r="K172" i="8" s="1"/>
  <c r="H172" i="8"/>
  <c r="G172" i="8"/>
  <c r="CC171" i="8"/>
  <c r="CB171" i="8"/>
  <c r="CA171" i="8"/>
  <c r="BZ171" i="8"/>
  <c r="AG171" i="8"/>
  <c r="AD171" i="8"/>
  <c r="AC171" i="8"/>
  <c r="L171" i="8"/>
  <c r="J171" i="8"/>
  <c r="K171" i="8" s="1"/>
  <c r="H171" i="8"/>
  <c r="G171" i="8"/>
  <c r="CB170" i="8"/>
  <c r="CA170" i="8"/>
  <c r="BZ170" i="8"/>
  <c r="AG170" i="8"/>
  <c r="AD170" i="8"/>
  <c r="AC170" i="8"/>
  <c r="L170" i="8"/>
  <c r="J170" i="8"/>
  <c r="K170" i="8" s="1"/>
  <c r="H170" i="8"/>
  <c r="CC144" i="8" s="1"/>
  <c r="G170" i="8"/>
  <c r="CC169" i="8"/>
  <c r="CB169" i="8"/>
  <c r="CA169" i="8"/>
  <c r="BZ169" i="8"/>
  <c r="AG169" i="8"/>
  <c r="AC169" i="8"/>
  <c r="AD169" i="8" s="1"/>
  <c r="L169" i="8"/>
  <c r="J169" i="8"/>
  <c r="K169" i="8" s="1"/>
  <c r="H169" i="8"/>
  <c r="G169" i="8"/>
  <c r="CC168" i="8"/>
  <c r="CB168" i="8"/>
  <c r="CA168" i="8"/>
  <c r="BZ168" i="8"/>
  <c r="AG168" i="8"/>
  <c r="AC168" i="8"/>
  <c r="AD168" i="8" s="1"/>
  <c r="L168" i="8"/>
  <c r="J168" i="8"/>
  <c r="K168" i="8" s="1"/>
  <c r="H168" i="8"/>
  <c r="G168" i="8"/>
  <c r="CC167" i="8"/>
  <c r="CB167" i="8"/>
  <c r="CA167" i="8"/>
  <c r="BZ167" i="8"/>
  <c r="AG167" i="8"/>
  <c r="AD167" i="8"/>
  <c r="AC167" i="8"/>
  <c r="L167" i="8"/>
  <c r="J167" i="8"/>
  <c r="K167" i="8" s="1"/>
  <c r="H167" i="8"/>
  <c r="G167" i="8"/>
  <c r="CC166" i="8"/>
  <c r="CB166" i="8"/>
  <c r="CA166" i="8"/>
  <c r="BZ166" i="8"/>
  <c r="AG166" i="8"/>
  <c r="AD166" i="8"/>
  <c r="AC166" i="8"/>
  <c r="L166" i="8"/>
  <c r="J166" i="8"/>
  <c r="K166" i="8" s="1"/>
  <c r="H166" i="8"/>
  <c r="G166" i="8"/>
  <c r="CC165" i="8"/>
  <c r="CB165" i="8"/>
  <c r="CA165" i="8"/>
  <c r="BZ165" i="8"/>
  <c r="AG165" i="8"/>
  <c r="AC165" i="8"/>
  <c r="AD165" i="8" s="1"/>
  <c r="L165" i="8"/>
  <c r="J165" i="8"/>
  <c r="K165" i="8" s="1"/>
  <c r="H165" i="8"/>
  <c r="G165" i="8"/>
  <c r="CC164" i="8"/>
  <c r="CB164" i="8"/>
  <c r="CA164" i="8"/>
  <c r="BZ164" i="8"/>
  <c r="AG164" i="8"/>
  <c r="AC164" i="8"/>
  <c r="AD164" i="8" s="1"/>
  <c r="L164" i="8"/>
  <c r="J164" i="8"/>
  <c r="K164" i="8" s="1"/>
  <c r="H164" i="8"/>
  <c r="G164" i="8"/>
  <c r="CC163" i="8"/>
  <c r="CB163" i="8"/>
  <c r="CA163" i="8"/>
  <c r="BZ163" i="8"/>
  <c r="AG163" i="8"/>
  <c r="AD163" i="8"/>
  <c r="AC163" i="8"/>
  <c r="L163" i="8"/>
  <c r="J163" i="8"/>
  <c r="K163" i="8" s="1"/>
  <c r="H163" i="8"/>
  <c r="G163" i="8"/>
  <c r="CB162" i="8"/>
  <c r="CA162" i="8"/>
  <c r="BZ162" i="8"/>
  <c r="AG162" i="8"/>
  <c r="AD162" i="8"/>
  <c r="AC162" i="8"/>
  <c r="L162" i="8"/>
  <c r="J162" i="8"/>
  <c r="K162" i="8" s="1"/>
  <c r="H162" i="8"/>
  <c r="G162" i="8"/>
  <c r="CC161" i="8"/>
  <c r="CA161" i="8"/>
  <c r="BZ161" i="8"/>
  <c r="AG161" i="8"/>
  <c r="AC161" i="8"/>
  <c r="AD161" i="8" s="1"/>
  <c r="L161" i="8"/>
  <c r="J161" i="8"/>
  <c r="K161" i="8" s="1"/>
  <c r="H161" i="8"/>
  <c r="G161" i="8"/>
  <c r="CC160" i="8"/>
  <c r="CB160" i="8"/>
  <c r="CA160" i="8"/>
  <c r="BZ160" i="8"/>
  <c r="AG160" i="8"/>
  <c r="AC160" i="8"/>
  <c r="AD160" i="8" s="1"/>
  <c r="L160" i="8"/>
  <c r="J160" i="8"/>
  <c r="K160" i="8" s="1"/>
  <c r="H160" i="8"/>
  <c r="G160" i="8"/>
  <c r="CC159" i="8"/>
  <c r="CA159" i="8"/>
  <c r="BZ159" i="8"/>
  <c r="AG159" i="8"/>
  <c r="AD159" i="8"/>
  <c r="AC159" i="8"/>
  <c r="L159" i="8"/>
  <c r="J159" i="8"/>
  <c r="K159" i="8" s="1"/>
  <c r="H159" i="8"/>
  <c r="G159" i="8"/>
  <c r="CC158" i="8"/>
  <c r="CB158" i="8"/>
  <c r="CA158" i="8"/>
  <c r="BZ158" i="8"/>
  <c r="AG158" i="8"/>
  <c r="AD158" i="8"/>
  <c r="AC158" i="8"/>
  <c r="L158" i="8"/>
  <c r="J158" i="8"/>
  <c r="K158" i="8" s="1"/>
  <c r="H158" i="8"/>
  <c r="G158" i="8"/>
  <c r="CC157" i="8"/>
  <c r="CB157" i="8"/>
  <c r="CA157" i="8"/>
  <c r="BZ157" i="8"/>
  <c r="AG157" i="8"/>
  <c r="AC157" i="8"/>
  <c r="AD157" i="8" s="1"/>
  <c r="L157" i="8"/>
  <c r="J157" i="8"/>
  <c r="K157" i="8" s="1"/>
  <c r="H157" i="8"/>
  <c r="G157" i="8"/>
  <c r="CC156" i="8"/>
  <c r="CB156" i="8"/>
  <c r="CA156" i="8"/>
  <c r="BZ156" i="8"/>
  <c r="AG156" i="8"/>
  <c r="AC156" i="8"/>
  <c r="AD156" i="8" s="1"/>
  <c r="L156" i="8"/>
  <c r="J156" i="8"/>
  <c r="K156" i="8" s="1"/>
  <c r="H156" i="8"/>
  <c r="G156" i="8"/>
  <c r="CC155" i="8"/>
  <c r="CA155" i="8"/>
  <c r="BZ155" i="8"/>
  <c r="AG155" i="8"/>
  <c r="AD155" i="8"/>
  <c r="AC155" i="8"/>
  <c r="L155" i="8"/>
  <c r="J155" i="8"/>
  <c r="K155" i="8" s="1"/>
  <c r="H155" i="8"/>
  <c r="G155" i="8"/>
  <c r="CC154" i="8"/>
  <c r="CB154" i="8"/>
  <c r="CA154" i="8"/>
  <c r="BZ154" i="8"/>
  <c r="AG154" i="8"/>
  <c r="AD154" i="8"/>
  <c r="AC154" i="8"/>
  <c r="L154" i="8"/>
  <c r="J154" i="8"/>
  <c r="K154" i="8" s="1"/>
  <c r="H154" i="8"/>
  <c r="CC79" i="8" s="1"/>
  <c r="G154" i="8"/>
  <c r="CB153" i="8"/>
  <c r="CA153" i="8"/>
  <c r="BZ153" i="8"/>
  <c r="AG153" i="8"/>
  <c r="AC153" i="8"/>
  <c r="AD153" i="8" s="1"/>
  <c r="L153" i="8"/>
  <c r="J153" i="8"/>
  <c r="K153" i="8" s="1"/>
  <c r="H153" i="8"/>
  <c r="G153" i="8"/>
  <c r="CC152" i="8"/>
  <c r="CA152" i="8"/>
  <c r="BZ152" i="8"/>
  <c r="AG152" i="8"/>
  <c r="AC152" i="8"/>
  <c r="AD152" i="8" s="1"/>
  <c r="L152" i="8"/>
  <c r="J152" i="8"/>
  <c r="K152" i="8" s="1"/>
  <c r="H152" i="8"/>
  <c r="G152" i="8"/>
  <c r="CC151" i="8"/>
  <c r="CB151" i="8"/>
  <c r="CA151" i="8"/>
  <c r="BZ151" i="8"/>
  <c r="AG151" i="8"/>
  <c r="AD151" i="8"/>
  <c r="AC151" i="8"/>
  <c r="L151" i="8"/>
  <c r="J151" i="8"/>
  <c r="K151" i="8" s="1"/>
  <c r="H151" i="8"/>
  <c r="G151" i="8"/>
  <c r="CC150" i="8"/>
  <c r="CB150" i="8"/>
  <c r="CA150" i="8"/>
  <c r="BZ150" i="8"/>
  <c r="AG150" i="8"/>
  <c r="AD150" i="8"/>
  <c r="AC150" i="8"/>
  <c r="L150" i="8"/>
  <c r="J150" i="8"/>
  <c r="K150" i="8" s="1"/>
  <c r="H150" i="8"/>
  <c r="G150" i="8"/>
  <c r="CC149" i="8"/>
  <c r="CB149" i="8"/>
  <c r="CA149" i="8"/>
  <c r="BZ149" i="8"/>
  <c r="AG149" i="8"/>
  <c r="AC149" i="8"/>
  <c r="AD149" i="8" s="1"/>
  <c r="L149" i="8"/>
  <c r="J149" i="8"/>
  <c r="K149" i="8" s="1"/>
  <c r="H149" i="8"/>
  <c r="G149" i="8"/>
  <c r="CB148" i="8"/>
  <c r="CA148" i="8"/>
  <c r="BZ148" i="8"/>
  <c r="AG148" i="8"/>
  <c r="AC148" i="8"/>
  <c r="AD148" i="8" s="1"/>
  <c r="L148" i="8"/>
  <c r="J148" i="8"/>
  <c r="K148" i="8" s="1"/>
  <c r="H148" i="8"/>
  <c r="G148" i="8"/>
  <c r="CC147" i="8"/>
  <c r="CA147" i="8"/>
  <c r="BZ147" i="8"/>
  <c r="AG147" i="8"/>
  <c r="AD147" i="8"/>
  <c r="AC147" i="8"/>
  <c r="L147" i="8"/>
  <c r="J147" i="8"/>
  <c r="K147" i="8" s="1"/>
  <c r="H147" i="8"/>
  <c r="G147" i="8"/>
  <c r="CC146" i="8"/>
  <c r="CB146" i="8"/>
  <c r="CA146" i="8"/>
  <c r="BZ146" i="8"/>
  <c r="AG146" i="8"/>
  <c r="AD146" i="8"/>
  <c r="AC146" i="8"/>
  <c r="L146" i="8"/>
  <c r="J146" i="8"/>
  <c r="K146" i="8" s="1"/>
  <c r="H146" i="8"/>
  <c r="CC102" i="8" s="1"/>
  <c r="G146" i="8"/>
  <c r="CC145" i="8"/>
  <c r="CB145" i="8"/>
  <c r="CA145" i="8"/>
  <c r="BZ145" i="8"/>
  <c r="AG145" i="8"/>
  <c r="AC145" i="8"/>
  <c r="AD145" i="8" s="1"/>
  <c r="L145" i="8"/>
  <c r="J145" i="8"/>
  <c r="K145" i="8" s="1"/>
  <c r="H145" i="8"/>
  <c r="G145" i="8"/>
  <c r="CB101" i="8" s="1"/>
  <c r="CB144" i="8"/>
  <c r="CA144" i="8"/>
  <c r="BZ144" i="8"/>
  <c r="AG144" i="8"/>
  <c r="AC144" i="8"/>
  <c r="AD144" i="8" s="1"/>
  <c r="L144" i="8"/>
  <c r="J144" i="8"/>
  <c r="K144" i="8" s="1"/>
  <c r="H144" i="8"/>
  <c r="G144" i="8"/>
  <c r="CC143" i="8"/>
  <c r="CB143" i="8"/>
  <c r="CA143" i="8"/>
  <c r="BZ143" i="8"/>
  <c r="AG143" i="8"/>
  <c r="AD143" i="8"/>
  <c r="AC143" i="8"/>
  <c r="L143" i="8"/>
  <c r="J143" i="8"/>
  <c r="K143" i="8" s="1"/>
  <c r="H143" i="8"/>
  <c r="G143" i="8"/>
  <c r="CA142" i="8"/>
  <c r="BZ142" i="8"/>
  <c r="AG142" i="8"/>
  <c r="AC142" i="8"/>
  <c r="AD142" i="8" s="1"/>
  <c r="L142" i="8"/>
  <c r="J142" i="8"/>
  <c r="K142" i="8" s="1"/>
  <c r="H142" i="8"/>
  <c r="G142" i="8"/>
  <c r="CA141" i="8"/>
  <c r="BZ141" i="8"/>
  <c r="AG141" i="8"/>
  <c r="AC141" i="8"/>
  <c r="AD141" i="8" s="1"/>
  <c r="L141" i="8"/>
  <c r="J141" i="8"/>
  <c r="K141" i="8" s="1"/>
  <c r="H141" i="8"/>
  <c r="G141" i="8"/>
  <c r="CA140" i="8"/>
  <c r="BZ140" i="8"/>
  <c r="AG140" i="8"/>
  <c r="AD140" i="8"/>
  <c r="AC140" i="8"/>
  <c r="L140" i="8"/>
  <c r="J140" i="8"/>
  <c r="K140" i="8" s="1"/>
  <c r="H140" i="8"/>
  <c r="G140" i="8"/>
  <c r="CC139" i="8"/>
  <c r="CA139" i="8"/>
  <c r="BZ139" i="8"/>
  <c r="AG139" i="8"/>
  <c r="AC139" i="8"/>
  <c r="AD139" i="8" s="1"/>
  <c r="L139" i="8"/>
  <c r="J139" i="8"/>
  <c r="K139" i="8" s="1"/>
  <c r="H139" i="8"/>
  <c r="G139" i="8"/>
  <c r="CC138" i="8"/>
  <c r="CB138" i="8"/>
  <c r="CA138" i="8"/>
  <c r="BZ138" i="8"/>
  <c r="AG138" i="8"/>
  <c r="AC138" i="8"/>
  <c r="AD138" i="8" s="1"/>
  <c r="L138" i="8"/>
  <c r="J138" i="8"/>
  <c r="K138" i="8" s="1"/>
  <c r="H138" i="8"/>
  <c r="G138" i="8"/>
  <c r="CC137" i="8"/>
  <c r="CA137" i="8"/>
  <c r="BZ137" i="8"/>
  <c r="AG137" i="8"/>
  <c r="AD137" i="8"/>
  <c r="AC137" i="8"/>
  <c r="L137" i="8"/>
  <c r="J137" i="8"/>
  <c r="K137" i="8" s="1"/>
  <c r="H137" i="8"/>
  <c r="G137" i="8"/>
  <c r="CC136" i="8"/>
  <c r="CB136" i="8"/>
  <c r="CA136" i="8"/>
  <c r="BZ136" i="8"/>
  <c r="AG136" i="8"/>
  <c r="AD136" i="8"/>
  <c r="AC136" i="8"/>
  <c r="L136" i="8"/>
  <c r="J136" i="8"/>
  <c r="K136" i="8" s="1"/>
  <c r="H136" i="8"/>
  <c r="G136" i="8"/>
  <c r="CC135" i="8"/>
  <c r="CB135" i="8"/>
  <c r="CA135" i="8"/>
  <c r="BZ135" i="8"/>
  <c r="AG135" i="8"/>
  <c r="AC135" i="8"/>
  <c r="AD135" i="8" s="1"/>
  <c r="L135" i="8"/>
  <c r="J135" i="8"/>
  <c r="K135" i="8" s="1"/>
  <c r="H135" i="8"/>
  <c r="G135" i="8"/>
  <c r="CB134" i="8"/>
  <c r="CA134" i="8"/>
  <c r="BZ134" i="8"/>
  <c r="AG134" i="8"/>
  <c r="AC134" i="8"/>
  <c r="AD134" i="8" s="1"/>
  <c r="L134" i="8"/>
  <c r="J134" i="8"/>
  <c r="K134" i="8" s="1"/>
  <c r="H134" i="8"/>
  <c r="G134" i="8"/>
  <c r="CC133" i="8"/>
  <c r="CA133" i="8"/>
  <c r="BZ133" i="8"/>
  <c r="AG133" i="8"/>
  <c r="AD133" i="8"/>
  <c r="AC133" i="8"/>
  <c r="L133" i="8"/>
  <c r="J133" i="8"/>
  <c r="K133" i="8" s="1"/>
  <c r="H133" i="8"/>
  <c r="G133" i="8"/>
  <c r="CC132" i="8"/>
  <c r="CB132" i="8"/>
  <c r="CA132" i="8"/>
  <c r="BZ132" i="8"/>
  <c r="AG132" i="8"/>
  <c r="AD132" i="8"/>
  <c r="AC132" i="8"/>
  <c r="L132" i="8"/>
  <c r="J132" i="8"/>
  <c r="K132" i="8" s="1"/>
  <c r="H132" i="8"/>
  <c r="G132" i="8"/>
  <c r="CC131" i="8"/>
  <c r="CB131" i="8"/>
  <c r="CA131" i="8"/>
  <c r="BZ131" i="8"/>
  <c r="AG131" i="8"/>
  <c r="AC131" i="8"/>
  <c r="AD131" i="8" s="1"/>
  <c r="L131" i="8"/>
  <c r="J131" i="8"/>
  <c r="K131" i="8" s="1"/>
  <c r="H131" i="8"/>
  <c r="G131" i="8"/>
  <c r="CB130" i="8"/>
  <c r="CA130" i="8"/>
  <c r="BZ130" i="8"/>
  <c r="AG130" i="8"/>
  <c r="AC130" i="8"/>
  <c r="AD130" i="8" s="1"/>
  <c r="L130" i="8"/>
  <c r="J130" i="8"/>
  <c r="K130" i="8" s="1"/>
  <c r="H130" i="8"/>
  <c r="G130" i="8"/>
  <c r="CC129" i="8"/>
  <c r="CB129" i="8"/>
  <c r="CA129" i="8"/>
  <c r="BZ129" i="8"/>
  <c r="AG129" i="8"/>
  <c r="AD129" i="8"/>
  <c r="AC129" i="8"/>
  <c r="L129" i="8"/>
  <c r="J129" i="8"/>
  <c r="K129" i="8" s="1"/>
  <c r="H129" i="8"/>
  <c r="G129" i="8"/>
  <c r="CA128" i="8"/>
  <c r="BZ128" i="8"/>
  <c r="AG128" i="8"/>
  <c r="AC128" i="8"/>
  <c r="AD128" i="8" s="1"/>
  <c r="L128" i="8"/>
  <c r="J128" i="8"/>
  <c r="K128" i="8" s="1"/>
  <c r="H128" i="8"/>
  <c r="G128" i="8"/>
  <c r="CA127" i="8"/>
  <c r="BZ127" i="8"/>
  <c r="AG127" i="8"/>
  <c r="AC127" i="8"/>
  <c r="AD127" i="8" s="1"/>
  <c r="L127" i="8"/>
  <c r="J127" i="8"/>
  <c r="K127" i="8" s="1"/>
  <c r="H127" i="8"/>
  <c r="G127" i="8"/>
  <c r="CC126" i="8"/>
  <c r="CA126" i="8"/>
  <c r="BZ126" i="8"/>
  <c r="AG126" i="8"/>
  <c r="AC126" i="8"/>
  <c r="AD126" i="8" s="1"/>
  <c r="L126" i="8"/>
  <c r="J126" i="8"/>
  <c r="K126" i="8" s="1"/>
  <c r="H126" i="8"/>
  <c r="CC142" i="8" s="1"/>
  <c r="G126" i="8"/>
  <c r="CB142" i="8" s="1"/>
  <c r="CC125" i="8"/>
  <c r="CB125" i="8"/>
  <c r="CA125" i="8"/>
  <c r="BZ125" i="8"/>
  <c r="AG125" i="8"/>
  <c r="AD125" i="8"/>
  <c r="AC125" i="8"/>
  <c r="L125" i="8"/>
  <c r="J125" i="8"/>
  <c r="K125" i="8" s="1"/>
  <c r="H125" i="8"/>
  <c r="G125" i="8"/>
  <c r="CC124" i="8"/>
  <c r="CB124" i="8"/>
  <c r="CA124" i="8"/>
  <c r="BZ124" i="8"/>
  <c r="AG124" i="8"/>
  <c r="AD124" i="8"/>
  <c r="AC124" i="8"/>
  <c r="L124" i="8"/>
  <c r="J124" i="8"/>
  <c r="K124" i="8" s="1"/>
  <c r="H124" i="8"/>
  <c r="G124" i="8"/>
  <c r="CC123" i="8"/>
  <c r="CB123" i="8"/>
  <c r="CA123" i="8"/>
  <c r="BZ123" i="8"/>
  <c r="AG123" i="8"/>
  <c r="AC123" i="8"/>
  <c r="AD123" i="8" s="1"/>
  <c r="L123" i="8"/>
  <c r="J123" i="8"/>
  <c r="K123" i="8" s="1"/>
  <c r="H123" i="8"/>
  <c r="CC141" i="8" s="1"/>
  <c r="G123" i="8"/>
  <c r="CB141" i="8" s="1"/>
  <c r="CC122" i="8"/>
  <c r="CB122" i="8"/>
  <c r="CA122" i="8"/>
  <c r="BZ122" i="8"/>
  <c r="AG122" i="8"/>
  <c r="AC122" i="8"/>
  <c r="AD122" i="8" s="1"/>
  <c r="L122" i="8"/>
  <c r="J122" i="8"/>
  <c r="K122" i="8" s="1"/>
  <c r="H122" i="8"/>
  <c r="G122" i="8"/>
  <c r="CC121" i="8"/>
  <c r="CB121" i="8"/>
  <c r="CA121" i="8"/>
  <c r="BZ121" i="8"/>
  <c r="AG121" i="8"/>
  <c r="AD121" i="8"/>
  <c r="AC121" i="8"/>
  <c r="L121" i="8"/>
  <c r="J121" i="8"/>
  <c r="K121" i="8" s="1"/>
  <c r="H121" i="8"/>
  <c r="G121" i="8"/>
  <c r="CB120" i="8"/>
  <c r="CA120" i="8"/>
  <c r="BZ120" i="8"/>
  <c r="AG120" i="8"/>
  <c r="AD120" i="8"/>
  <c r="AC120" i="8"/>
  <c r="L120" i="8"/>
  <c r="J120" i="8"/>
  <c r="K120" i="8" s="1"/>
  <c r="H120" i="8"/>
  <c r="CC96" i="8" s="1"/>
  <c r="G120" i="8"/>
  <c r="CC119" i="8"/>
  <c r="CA119" i="8"/>
  <c r="BZ119" i="8"/>
  <c r="AG119" i="8"/>
  <c r="AC119" i="8"/>
  <c r="AD119" i="8" s="1"/>
  <c r="L119" i="8"/>
  <c r="J119" i="8"/>
  <c r="K119" i="8" s="1"/>
  <c r="H119" i="8"/>
  <c r="G119" i="8"/>
  <c r="CB95" i="8" s="1"/>
  <c r="CC118" i="8"/>
  <c r="CB118" i="8"/>
  <c r="CA118" i="8"/>
  <c r="BZ118" i="8"/>
  <c r="AG118" i="8"/>
  <c r="AC118" i="8"/>
  <c r="AD118" i="8" s="1"/>
  <c r="L118" i="8"/>
  <c r="J118" i="8"/>
  <c r="K118" i="8" s="1"/>
  <c r="H118" i="8"/>
  <c r="G118" i="8"/>
  <c r="CC117" i="8"/>
  <c r="CB117" i="8"/>
  <c r="CA117" i="8"/>
  <c r="BZ117" i="8"/>
  <c r="AG117" i="8"/>
  <c r="AD117" i="8"/>
  <c r="AC117" i="8"/>
  <c r="L117" i="8"/>
  <c r="J117" i="8"/>
  <c r="K117" i="8" s="1"/>
  <c r="H117" i="8"/>
  <c r="G117" i="8"/>
  <c r="CB116" i="8"/>
  <c r="CA116" i="8"/>
  <c r="BZ116" i="8"/>
  <c r="AG116" i="8"/>
  <c r="AD116" i="8"/>
  <c r="AC116" i="8"/>
  <c r="L116" i="8"/>
  <c r="J116" i="8"/>
  <c r="K116" i="8" s="1"/>
  <c r="H116" i="8"/>
  <c r="CC140" i="8" s="1"/>
  <c r="G116" i="8"/>
  <c r="CB140" i="8" s="1"/>
  <c r="CC115" i="8"/>
  <c r="CB115" i="8"/>
  <c r="CA115" i="8"/>
  <c r="BZ115" i="8"/>
  <c r="AG115" i="8"/>
  <c r="AC115" i="8"/>
  <c r="AD115" i="8" s="1"/>
  <c r="L115" i="8"/>
  <c r="J115" i="8"/>
  <c r="K115" i="8" s="1"/>
  <c r="H115" i="8"/>
  <c r="G115" i="8"/>
  <c r="CB114" i="8"/>
  <c r="CA114" i="8"/>
  <c r="BZ114" i="8"/>
  <c r="AG114" i="8"/>
  <c r="AC114" i="8"/>
  <c r="AD114" i="8" s="1"/>
  <c r="L114" i="8"/>
  <c r="J114" i="8"/>
  <c r="K114" i="8" s="1"/>
  <c r="H114" i="8"/>
  <c r="G114" i="8"/>
  <c r="CC113" i="8"/>
  <c r="CA113" i="8"/>
  <c r="BZ113" i="8"/>
  <c r="AG113" i="8"/>
  <c r="AD113" i="8"/>
  <c r="AC113" i="8"/>
  <c r="L113" i="8"/>
  <c r="J113" i="8"/>
  <c r="K113" i="8" s="1"/>
  <c r="H113" i="8"/>
  <c r="G113" i="8"/>
  <c r="CC112" i="8"/>
  <c r="CB112" i="8"/>
  <c r="CA112" i="8"/>
  <c r="BZ112" i="8"/>
  <c r="AG112" i="8"/>
  <c r="AD112" i="8"/>
  <c r="AC112" i="8"/>
  <c r="L112" i="8"/>
  <c r="J112" i="8"/>
  <c r="K112" i="8" s="1"/>
  <c r="H112" i="8"/>
  <c r="G112" i="8"/>
  <c r="CC111" i="8"/>
  <c r="CB111" i="8"/>
  <c r="CA111" i="8"/>
  <c r="BZ111" i="8"/>
  <c r="AG111" i="8"/>
  <c r="AC111" i="8"/>
  <c r="AD111" i="8" s="1"/>
  <c r="L111" i="8"/>
  <c r="J111" i="8"/>
  <c r="K111" i="8" s="1"/>
  <c r="H111" i="8"/>
  <c r="G111" i="8"/>
  <c r="CB110" i="8"/>
  <c r="CA110" i="8"/>
  <c r="BZ110" i="8"/>
  <c r="AG110" i="8"/>
  <c r="AC110" i="8"/>
  <c r="AD110" i="8" s="1"/>
  <c r="L110" i="8"/>
  <c r="J110" i="8"/>
  <c r="K110" i="8" s="1"/>
  <c r="H110" i="8"/>
  <c r="CC128" i="8" s="1"/>
  <c r="G110" i="8"/>
  <c r="CB128" i="8" s="1"/>
  <c r="CC109" i="8"/>
  <c r="CB109" i="8"/>
  <c r="CA109" i="8"/>
  <c r="BZ109" i="8"/>
  <c r="AG109" i="8"/>
  <c r="AD109" i="8"/>
  <c r="AC109" i="8"/>
  <c r="L109" i="8"/>
  <c r="J109" i="8"/>
  <c r="K109" i="8" s="1"/>
  <c r="H109" i="8"/>
  <c r="CC127" i="8" s="1"/>
  <c r="G109" i="8"/>
  <c r="CB127" i="8" s="1"/>
  <c r="CB108" i="8"/>
  <c r="CA108" i="8"/>
  <c r="BZ108" i="8"/>
  <c r="AG108" i="8"/>
  <c r="AD108" i="8"/>
  <c r="AC108" i="8"/>
  <c r="L108" i="8"/>
  <c r="J108" i="8"/>
  <c r="K108" i="8" s="1"/>
  <c r="H108" i="8"/>
  <c r="G108" i="8"/>
  <c r="CC107" i="8"/>
  <c r="CA107" i="8"/>
  <c r="BZ107" i="8"/>
  <c r="AG107" i="8"/>
  <c r="AC107" i="8"/>
  <c r="AD107" i="8" s="1"/>
  <c r="L107" i="8"/>
  <c r="J107" i="8"/>
  <c r="K107" i="8" s="1"/>
  <c r="H107" i="8"/>
  <c r="G107" i="8"/>
  <c r="CC106" i="8"/>
  <c r="CB106" i="8"/>
  <c r="CA106" i="8"/>
  <c r="BZ106" i="8"/>
  <c r="AG106" i="8"/>
  <c r="AC106" i="8"/>
  <c r="AD106" i="8" s="1"/>
  <c r="L106" i="8"/>
  <c r="J106" i="8"/>
  <c r="K106" i="8" s="1"/>
  <c r="H106" i="8"/>
  <c r="G106" i="8"/>
  <c r="CC105" i="8"/>
  <c r="CB105" i="8"/>
  <c r="CA105" i="8"/>
  <c r="BZ105" i="8"/>
  <c r="AG105" i="8"/>
  <c r="AD105" i="8"/>
  <c r="AC105" i="8"/>
  <c r="L105" i="8"/>
  <c r="J105" i="8"/>
  <c r="K105" i="8" s="1"/>
  <c r="H105" i="8"/>
  <c r="G105" i="8"/>
  <c r="CB104" i="8"/>
  <c r="CA104" i="8"/>
  <c r="BZ104" i="8"/>
  <c r="AG104" i="8"/>
  <c r="AD104" i="8"/>
  <c r="AC104" i="8"/>
  <c r="L104" i="8"/>
  <c r="J104" i="8"/>
  <c r="K104" i="8" s="1"/>
  <c r="H104" i="8"/>
  <c r="G104" i="8"/>
  <c r="CC103" i="8"/>
  <c r="CB103" i="8"/>
  <c r="CA103" i="8"/>
  <c r="BZ103" i="8"/>
  <c r="AG103" i="8"/>
  <c r="AC103" i="8"/>
  <c r="AD103" i="8" s="1"/>
  <c r="L103" i="8"/>
  <c r="J103" i="8"/>
  <c r="K103" i="8" s="1"/>
  <c r="H103" i="8"/>
  <c r="G103" i="8"/>
  <c r="CB102" i="8"/>
  <c r="CA102" i="8"/>
  <c r="BZ102" i="8"/>
  <c r="AG102" i="8"/>
  <c r="AC102" i="8"/>
  <c r="AD102" i="8" s="1"/>
  <c r="L102" i="8"/>
  <c r="J102" i="8"/>
  <c r="K102" i="8" s="1"/>
  <c r="H102" i="8"/>
  <c r="G102" i="8"/>
  <c r="CC101" i="8"/>
  <c r="CA101" i="8"/>
  <c r="BZ101" i="8"/>
  <c r="AG101" i="8"/>
  <c r="AD101" i="8"/>
  <c r="AC101" i="8"/>
  <c r="L101" i="8"/>
  <c r="J101" i="8"/>
  <c r="K101" i="8" s="1"/>
  <c r="H101" i="8"/>
  <c r="G101" i="8"/>
  <c r="CC100" i="8"/>
  <c r="CB100" i="8"/>
  <c r="CA100" i="8"/>
  <c r="BZ100" i="8"/>
  <c r="AG100" i="8"/>
  <c r="AC100" i="8"/>
  <c r="AD100" i="8" s="1"/>
  <c r="L100" i="8"/>
  <c r="J100" i="8"/>
  <c r="K100" i="8" s="1"/>
  <c r="H100" i="8"/>
  <c r="G100" i="8"/>
  <c r="CC99" i="8"/>
  <c r="CB99" i="8"/>
  <c r="CA99" i="8"/>
  <c r="BZ99" i="8"/>
  <c r="AG99" i="8"/>
  <c r="AC99" i="8"/>
  <c r="AD99" i="8" s="1"/>
  <c r="L99" i="8"/>
  <c r="K99" i="8"/>
  <c r="J99" i="8"/>
  <c r="H99" i="8"/>
  <c r="G99" i="8"/>
  <c r="CC98" i="8"/>
  <c r="CB98" i="8"/>
  <c r="CA98" i="8"/>
  <c r="BZ98" i="8"/>
  <c r="AG98" i="8"/>
  <c r="AC98" i="8"/>
  <c r="AD98" i="8" s="1"/>
  <c r="L98" i="8"/>
  <c r="K98" i="8"/>
  <c r="J98" i="8"/>
  <c r="H98" i="8"/>
  <c r="G98" i="8"/>
  <c r="CC97" i="8"/>
  <c r="CB97" i="8"/>
  <c r="CA97" i="8"/>
  <c r="BZ97" i="8"/>
  <c r="AG97" i="8"/>
  <c r="AC97" i="8"/>
  <c r="AD97" i="8" s="1"/>
  <c r="L97" i="8"/>
  <c r="J97" i="8"/>
  <c r="K97" i="8" s="1"/>
  <c r="H97" i="8"/>
  <c r="G97" i="8"/>
  <c r="CB96" i="8"/>
  <c r="CA96" i="8"/>
  <c r="BZ96" i="8"/>
  <c r="AG96" i="8"/>
  <c r="AC96" i="8"/>
  <c r="AD96" i="8" s="1"/>
  <c r="L96" i="8"/>
  <c r="J96" i="8"/>
  <c r="K96" i="8" s="1"/>
  <c r="H96" i="8"/>
  <c r="G96" i="8"/>
  <c r="CC95" i="8"/>
  <c r="CA95" i="8"/>
  <c r="BZ95" i="8"/>
  <c r="AG95" i="8"/>
  <c r="AC95" i="8"/>
  <c r="AD95" i="8" s="1"/>
  <c r="L95" i="8"/>
  <c r="K95" i="8"/>
  <c r="J95" i="8"/>
  <c r="H95" i="8"/>
  <c r="G95" i="8"/>
  <c r="CA94" i="8"/>
  <c r="BZ94" i="8"/>
  <c r="AG94" i="8"/>
  <c r="AC94" i="8"/>
  <c r="AD94" i="8" s="1"/>
  <c r="L94" i="8"/>
  <c r="J94" i="8"/>
  <c r="K94" i="8" s="1"/>
  <c r="H94" i="8"/>
  <c r="G94" i="8"/>
  <c r="CA93" i="8"/>
  <c r="BZ93" i="8"/>
  <c r="AG93" i="8"/>
  <c r="AC93" i="8"/>
  <c r="AD93" i="8" s="1"/>
  <c r="L93" i="8"/>
  <c r="J93" i="8"/>
  <c r="K93" i="8" s="1"/>
  <c r="H93" i="8"/>
  <c r="G93" i="8"/>
  <c r="AG92" i="8"/>
  <c r="AC92" i="8"/>
  <c r="AD92" i="8" s="1"/>
  <c r="L92" i="8"/>
  <c r="J92" i="8"/>
  <c r="K92" i="8" s="1"/>
  <c r="H92" i="8"/>
  <c r="G92" i="8"/>
  <c r="CA91" i="8"/>
  <c r="BZ91" i="8"/>
  <c r="AG91" i="8"/>
  <c r="AC91" i="8"/>
  <c r="AD91" i="8" s="1"/>
  <c r="L91" i="8"/>
  <c r="J91" i="8"/>
  <c r="K91" i="8" s="1"/>
  <c r="H91" i="8"/>
  <c r="G91" i="8"/>
  <c r="CC90" i="8"/>
  <c r="CB90" i="8"/>
  <c r="CA90" i="8"/>
  <c r="BZ90" i="8"/>
  <c r="AG90" i="8"/>
  <c r="AC90" i="8"/>
  <c r="AD90" i="8" s="1"/>
  <c r="L90" i="8"/>
  <c r="J90" i="8"/>
  <c r="K90" i="8" s="1"/>
  <c r="H90" i="8"/>
  <c r="G90" i="8"/>
  <c r="CC89" i="8"/>
  <c r="CB89" i="8"/>
  <c r="CA89" i="8"/>
  <c r="BZ89" i="8"/>
  <c r="AG89" i="8"/>
  <c r="AC89" i="8"/>
  <c r="AD89" i="8" s="1"/>
  <c r="L89" i="8"/>
  <c r="J89" i="8"/>
  <c r="K89" i="8" s="1"/>
  <c r="H89" i="8"/>
  <c r="G89" i="8"/>
  <c r="CA88" i="8"/>
  <c r="BZ88" i="8"/>
  <c r="AG88" i="8"/>
  <c r="AC88" i="8"/>
  <c r="AD88" i="8" s="1"/>
  <c r="L88" i="8"/>
  <c r="J88" i="8"/>
  <c r="K88" i="8" s="1"/>
  <c r="H88" i="8"/>
  <c r="CC56" i="8" s="1"/>
  <c r="G88" i="8"/>
  <c r="CA87" i="8"/>
  <c r="BZ87" i="8"/>
  <c r="AG87" i="8"/>
  <c r="AD87" i="8"/>
  <c r="AC87" i="8"/>
  <c r="L87" i="8"/>
  <c r="J87" i="8"/>
  <c r="K87" i="8" s="1"/>
  <c r="H87" i="8"/>
  <c r="CC88" i="8" s="1"/>
  <c r="G87" i="8"/>
  <c r="CB88" i="8" s="1"/>
  <c r="CA86" i="8"/>
  <c r="BZ86" i="8"/>
  <c r="AG86" i="8"/>
  <c r="AD86" i="8"/>
  <c r="AC86" i="8"/>
  <c r="L86" i="8"/>
  <c r="J86" i="8"/>
  <c r="K86" i="8" s="1"/>
  <c r="H86" i="8"/>
  <c r="G86" i="8"/>
  <c r="CC85" i="8"/>
  <c r="CB85" i="8"/>
  <c r="CA85" i="8"/>
  <c r="BZ85" i="8"/>
  <c r="AG85" i="8"/>
  <c r="AD85" i="8"/>
  <c r="AC85" i="8"/>
  <c r="L85" i="8"/>
  <c r="J85" i="8"/>
  <c r="K85" i="8" s="1"/>
  <c r="H85" i="8"/>
  <c r="G85" i="8"/>
  <c r="CC84" i="8"/>
  <c r="CB84" i="8"/>
  <c r="CA84" i="8"/>
  <c r="BZ84" i="8"/>
  <c r="AG84" i="8"/>
  <c r="AD84" i="8"/>
  <c r="AC84" i="8"/>
  <c r="L84" i="8"/>
  <c r="J84" i="8"/>
  <c r="K84" i="8" s="1"/>
  <c r="H84" i="8"/>
  <c r="G84" i="8"/>
  <c r="CC83" i="8"/>
  <c r="CB83" i="8"/>
  <c r="CA83" i="8"/>
  <c r="BZ83" i="8"/>
  <c r="AG83" i="8"/>
  <c r="AC83" i="8"/>
  <c r="AD83" i="8" s="1"/>
  <c r="L83" i="8"/>
  <c r="J83" i="8"/>
  <c r="K83" i="8" s="1"/>
  <c r="H83" i="8"/>
  <c r="G83" i="8"/>
  <c r="CC82" i="8"/>
  <c r="CB82" i="8"/>
  <c r="CA82" i="8"/>
  <c r="BZ82" i="8"/>
  <c r="AG82" i="8"/>
  <c r="AD82" i="8"/>
  <c r="AC82" i="8"/>
  <c r="L82" i="8"/>
  <c r="J82" i="8"/>
  <c r="K82" i="8" s="1"/>
  <c r="H82" i="8"/>
  <c r="G82" i="8"/>
  <c r="CC81" i="8"/>
  <c r="CB81" i="8"/>
  <c r="CA81" i="8"/>
  <c r="BZ81" i="8"/>
  <c r="AG81" i="8"/>
  <c r="AD81" i="8"/>
  <c r="AC81" i="8"/>
  <c r="L81" i="8"/>
  <c r="J81" i="8"/>
  <c r="K81" i="8" s="1"/>
  <c r="H81" i="8"/>
  <c r="G81" i="8"/>
  <c r="CC80" i="8"/>
  <c r="CB80" i="8"/>
  <c r="CA80" i="8"/>
  <c r="BZ80" i="8"/>
  <c r="AG80" i="8"/>
  <c r="AC80" i="8"/>
  <c r="AD80" i="8" s="1"/>
  <c r="L80" i="8"/>
  <c r="J80" i="8"/>
  <c r="K80" i="8" s="1"/>
  <c r="H80" i="8"/>
  <c r="G80" i="8"/>
  <c r="CB79" i="8"/>
  <c r="CA79" i="8"/>
  <c r="BZ79" i="8"/>
  <c r="AG79" i="8"/>
  <c r="AC79" i="8"/>
  <c r="AD79" i="8" s="1"/>
  <c r="L79" i="8"/>
  <c r="J79" i="8"/>
  <c r="K79" i="8" s="1"/>
  <c r="H79" i="8"/>
  <c r="G79" i="8"/>
  <c r="CC78" i="8"/>
  <c r="CB78" i="8"/>
  <c r="CA78" i="8"/>
  <c r="BZ78" i="8"/>
  <c r="AG78" i="8"/>
  <c r="AC78" i="8"/>
  <c r="AD78" i="8" s="1"/>
  <c r="L78" i="8"/>
  <c r="J78" i="8"/>
  <c r="K78" i="8" s="1"/>
  <c r="H78" i="8"/>
  <c r="G78" i="8"/>
  <c r="CC77" i="8"/>
  <c r="CB77" i="8"/>
  <c r="CA77" i="8"/>
  <c r="BZ77" i="8"/>
  <c r="AG77" i="8"/>
  <c r="AD77" i="8"/>
  <c r="AC77" i="8"/>
  <c r="L77" i="8"/>
  <c r="J77" i="8"/>
  <c r="K77" i="8" s="1"/>
  <c r="H77" i="8"/>
  <c r="G77" i="8"/>
  <c r="CC76" i="8"/>
  <c r="CB76" i="8"/>
  <c r="CA76" i="8"/>
  <c r="BZ76" i="8"/>
  <c r="AG76" i="8"/>
  <c r="AC76" i="8"/>
  <c r="AD76" i="8" s="1"/>
  <c r="L76" i="8"/>
  <c r="J76" i="8"/>
  <c r="K76" i="8" s="1"/>
  <c r="H76" i="8"/>
  <c r="G76" i="8"/>
  <c r="CC75" i="8"/>
  <c r="CB75" i="8"/>
  <c r="CA75" i="8"/>
  <c r="BZ75" i="8"/>
  <c r="AG75" i="8"/>
  <c r="AD75" i="8"/>
  <c r="AC75" i="8"/>
  <c r="L75" i="8"/>
  <c r="J75" i="8"/>
  <c r="K75" i="8" s="1"/>
  <c r="H75" i="8"/>
  <c r="G75" i="8"/>
  <c r="CC74" i="8"/>
  <c r="CB74" i="8"/>
  <c r="CA74" i="8"/>
  <c r="BZ74" i="8"/>
  <c r="AG74" i="8"/>
  <c r="AD74" i="8"/>
  <c r="AC74" i="8"/>
  <c r="L74" i="8"/>
  <c r="J74" i="8"/>
  <c r="K74" i="8" s="1"/>
  <c r="H74" i="8"/>
  <c r="G74" i="8"/>
  <c r="CC73" i="8"/>
  <c r="CB73" i="8"/>
  <c r="CA73" i="8"/>
  <c r="BZ73" i="8"/>
  <c r="AG73" i="8"/>
  <c r="AD73" i="8"/>
  <c r="AC73" i="8"/>
  <c r="L73" i="8"/>
  <c r="J73" i="8"/>
  <c r="K73" i="8" s="1"/>
  <c r="H73" i="8"/>
  <c r="G73" i="8"/>
  <c r="CC72" i="8"/>
  <c r="CB72" i="8"/>
  <c r="CA72" i="8"/>
  <c r="BZ72" i="8"/>
  <c r="AG72" i="8"/>
  <c r="AC72" i="8"/>
  <c r="AD72" i="8" s="1"/>
  <c r="L72" i="8"/>
  <c r="J72" i="8"/>
  <c r="K72" i="8" s="1"/>
  <c r="H72" i="8"/>
  <c r="G72" i="8"/>
  <c r="CB51" i="8" s="1"/>
  <c r="CC71" i="8"/>
  <c r="CB71" i="8"/>
  <c r="CA71" i="8"/>
  <c r="BZ71" i="8"/>
  <c r="AG71" i="8"/>
  <c r="AD71" i="8"/>
  <c r="AC71" i="8"/>
  <c r="L71" i="8"/>
  <c r="J71" i="8"/>
  <c r="K71" i="8" s="1"/>
  <c r="H71" i="8"/>
  <c r="CC94" i="8" s="1"/>
  <c r="G71" i="8"/>
  <c r="CB94" i="8" s="1"/>
  <c r="CC70" i="8"/>
  <c r="CB70" i="8"/>
  <c r="CA70" i="8"/>
  <c r="BZ70" i="8"/>
  <c r="AG70" i="8"/>
  <c r="AD70" i="8"/>
  <c r="AC70" i="8"/>
  <c r="L70" i="8"/>
  <c r="J70" i="8"/>
  <c r="K70" i="8" s="1"/>
  <c r="H70" i="8"/>
  <c r="CC93" i="8" s="1"/>
  <c r="G70" i="8"/>
  <c r="CB93" i="8" s="1"/>
  <c r="CC69" i="8"/>
  <c r="CB69" i="8"/>
  <c r="CA69" i="8"/>
  <c r="BZ69" i="8"/>
  <c r="AG69" i="8"/>
  <c r="AC69" i="8"/>
  <c r="AD69" i="8" s="1"/>
  <c r="L69" i="8"/>
  <c r="J69" i="8"/>
  <c r="K69" i="8" s="1"/>
  <c r="H69" i="8"/>
  <c r="G69" i="8"/>
  <c r="CB50" i="8" s="1"/>
  <c r="CC68" i="8"/>
  <c r="CB68" i="8"/>
  <c r="CA68" i="8"/>
  <c r="BZ68" i="8"/>
  <c r="AG68" i="8"/>
  <c r="AC68" i="8"/>
  <c r="AD68" i="8" s="1"/>
  <c r="L68" i="8"/>
  <c r="J68" i="8"/>
  <c r="K68" i="8" s="1"/>
  <c r="H68" i="8"/>
  <c r="G68" i="8"/>
  <c r="CC67" i="8"/>
  <c r="CB67" i="8"/>
  <c r="CA67" i="8"/>
  <c r="BZ67" i="8"/>
  <c r="AG67" i="8"/>
  <c r="AD67" i="8"/>
  <c r="AC67" i="8"/>
  <c r="L67" i="8"/>
  <c r="J67" i="8"/>
  <c r="K67" i="8" s="1"/>
  <c r="H67" i="8"/>
  <c r="G67" i="8"/>
  <c r="CC66" i="8"/>
  <c r="CB66" i="8"/>
  <c r="CA66" i="8"/>
  <c r="BZ66" i="8"/>
  <c r="AG66" i="8"/>
  <c r="AD66" i="8"/>
  <c r="AC66" i="8"/>
  <c r="L66" i="8"/>
  <c r="J66" i="8"/>
  <c r="K66" i="8" s="1"/>
  <c r="H66" i="8"/>
  <c r="G66" i="8"/>
  <c r="CC65" i="8"/>
  <c r="CB65" i="8"/>
  <c r="CA65" i="8"/>
  <c r="BZ65" i="8"/>
  <c r="AG65" i="8"/>
  <c r="AC65" i="8"/>
  <c r="AD65" i="8" s="1"/>
  <c r="L65" i="8"/>
  <c r="K65" i="8"/>
  <c r="J65" i="8"/>
  <c r="H65" i="8"/>
  <c r="CC91" i="8" s="1"/>
  <c r="G65" i="8"/>
  <c r="CB91" i="8" s="1"/>
  <c r="CB64" i="8"/>
  <c r="CA64" i="8"/>
  <c r="BZ64" i="8"/>
  <c r="AG64" i="8"/>
  <c r="AD64" i="8"/>
  <c r="AC64" i="8"/>
  <c r="L64" i="8"/>
  <c r="J64" i="8"/>
  <c r="K64" i="8" s="1"/>
  <c r="H64" i="8"/>
  <c r="CC64" i="8" s="1"/>
  <c r="G64" i="8"/>
  <c r="CA63" i="8"/>
  <c r="BZ63" i="8"/>
  <c r="AG63" i="8"/>
  <c r="AC63" i="8"/>
  <c r="AD63" i="8" s="1"/>
  <c r="L63" i="8"/>
  <c r="K63" i="8"/>
  <c r="J63" i="8"/>
  <c r="H63" i="8"/>
  <c r="CC87" i="8" s="1"/>
  <c r="G63" i="8"/>
  <c r="CB87" i="8" s="1"/>
  <c r="CA62" i="8"/>
  <c r="BZ62" i="8"/>
  <c r="AG62" i="8"/>
  <c r="AD62" i="8"/>
  <c r="AC62" i="8"/>
  <c r="L62" i="8"/>
  <c r="J62" i="8"/>
  <c r="K62" i="8" s="1"/>
  <c r="H62" i="8"/>
  <c r="CC86" i="8" s="1"/>
  <c r="G62" i="8"/>
  <c r="CB86" i="8" s="1"/>
  <c r="CA61" i="8"/>
  <c r="BZ61" i="8"/>
  <c r="AG61" i="8"/>
  <c r="AC61" i="8"/>
  <c r="AD61" i="8" s="1"/>
  <c r="L61" i="8"/>
  <c r="K61" i="8"/>
  <c r="J61" i="8"/>
  <c r="H61" i="8"/>
  <c r="CC63" i="8" s="1"/>
  <c r="G61" i="8"/>
  <c r="CB63" i="8" s="1"/>
  <c r="AG60" i="8"/>
  <c r="AC60" i="8"/>
  <c r="AD60" i="8" s="1"/>
  <c r="L60" i="8"/>
  <c r="J60" i="8"/>
  <c r="K60" i="8" s="1"/>
  <c r="H60" i="8"/>
  <c r="CC62" i="8" s="1"/>
  <c r="G60" i="8"/>
  <c r="CB62" i="8" s="1"/>
  <c r="CA59" i="8"/>
  <c r="BZ59" i="8"/>
  <c r="AG59" i="8"/>
  <c r="AC59" i="8"/>
  <c r="AD59" i="8" s="1"/>
  <c r="L59" i="8"/>
  <c r="K59" i="8"/>
  <c r="J59" i="8"/>
  <c r="H59" i="8"/>
  <c r="CC61" i="8" s="1"/>
  <c r="G59" i="8"/>
  <c r="CB61" i="8" s="1"/>
  <c r="CA58" i="8"/>
  <c r="BZ58" i="8"/>
  <c r="AG58" i="8"/>
  <c r="AD58" i="8"/>
  <c r="AC58" i="8"/>
  <c r="L58" i="8"/>
  <c r="J58" i="8"/>
  <c r="K58" i="8" s="1"/>
  <c r="H58" i="8"/>
  <c r="CC59" i="8" s="1"/>
  <c r="G58" i="8"/>
  <c r="CB59" i="8" s="1"/>
  <c r="CC57" i="8"/>
  <c r="CB57" i="8"/>
  <c r="CA57" i="8"/>
  <c r="BZ57" i="8"/>
  <c r="AG57" i="8"/>
  <c r="AC57" i="8"/>
  <c r="AD57" i="8" s="1"/>
  <c r="L57" i="8"/>
  <c r="J57" i="8"/>
  <c r="K57" i="8" s="1"/>
  <c r="H57" i="8"/>
  <c r="G57" i="8"/>
  <c r="CB56" i="8"/>
  <c r="CA56" i="8"/>
  <c r="BZ56" i="8"/>
  <c r="AG56" i="8"/>
  <c r="AC56" i="8"/>
  <c r="AD56" i="8" s="1"/>
  <c r="L56" i="8"/>
  <c r="J56" i="8"/>
  <c r="K56" i="8" s="1"/>
  <c r="H56" i="8"/>
  <c r="G56" i="8"/>
  <c r="CC55" i="8"/>
  <c r="CB55" i="8"/>
  <c r="CA55" i="8"/>
  <c r="BZ55" i="8"/>
  <c r="AG55" i="8"/>
  <c r="AC55" i="8"/>
  <c r="AD55" i="8" s="1"/>
  <c r="L55" i="8"/>
  <c r="K55" i="8"/>
  <c r="J55" i="8"/>
  <c r="H55" i="8"/>
  <c r="G55" i="8"/>
  <c r="CC54" i="8"/>
  <c r="CB54" i="8"/>
  <c r="CA54" i="8"/>
  <c r="BZ54" i="8"/>
  <c r="AG54" i="8"/>
  <c r="AD54" i="8"/>
  <c r="AC54" i="8"/>
  <c r="L54" i="8"/>
  <c r="J54" i="8"/>
  <c r="K54" i="8" s="1"/>
  <c r="H54" i="8"/>
  <c r="G54" i="8"/>
  <c r="CC53" i="8"/>
  <c r="CB53" i="8"/>
  <c r="CA53" i="8"/>
  <c r="BZ53" i="8"/>
  <c r="AG53" i="8"/>
  <c r="AC53" i="8"/>
  <c r="AD53" i="8" s="1"/>
  <c r="L53" i="8"/>
  <c r="J53" i="8"/>
  <c r="K53" i="8" s="1"/>
  <c r="H53" i="8"/>
  <c r="G53" i="8"/>
  <c r="CC52" i="8"/>
  <c r="CB52" i="8"/>
  <c r="CA52" i="8"/>
  <c r="BZ52" i="8"/>
  <c r="AG52" i="8"/>
  <c r="AC52" i="8"/>
  <c r="AD52" i="8" s="1"/>
  <c r="L52" i="8"/>
  <c r="J52" i="8"/>
  <c r="K52" i="8" s="1"/>
  <c r="H52" i="8"/>
  <c r="G52" i="8"/>
  <c r="CC51" i="8"/>
  <c r="CA51" i="8"/>
  <c r="BZ51" i="8"/>
  <c r="AG51" i="8"/>
  <c r="AC51" i="8"/>
  <c r="AD51" i="8" s="1"/>
  <c r="L51" i="8"/>
  <c r="K51" i="8"/>
  <c r="J51" i="8"/>
  <c r="H51" i="8"/>
  <c r="G51" i="8"/>
  <c r="CC50" i="8"/>
  <c r="CA50" i="8"/>
  <c r="BZ50" i="8"/>
  <c r="AG50" i="8"/>
  <c r="AD50" i="8"/>
  <c r="AC50" i="8"/>
  <c r="L50" i="8"/>
  <c r="J50" i="8"/>
  <c r="K50" i="8" s="1"/>
  <c r="H50" i="8"/>
  <c r="G50" i="8"/>
  <c r="CC49" i="8"/>
  <c r="CB49" i="8"/>
  <c r="CA49" i="8"/>
  <c r="BZ49" i="8"/>
  <c r="AG49" i="8"/>
  <c r="AC49" i="8"/>
  <c r="AD49" i="8" s="1"/>
  <c r="L49" i="8"/>
  <c r="J49" i="8"/>
  <c r="K49" i="8" s="1"/>
  <c r="O49" i="8" s="1"/>
  <c r="H49" i="8"/>
  <c r="G49" i="8"/>
  <c r="CC48" i="8"/>
  <c r="CB48" i="8"/>
  <c r="CA48" i="8"/>
  <c r="BZ48" i="8"/>
  <c r="AG48" i="8"/>
  <c r="AD48" i="8"/>
  <c r="AC48" i="8"/>
  <c r="L48" i="8"/>
  <c r="J48" i="8"/>
  <c r="K48" i="8" s="1"/>
  <c r="H48" i="8"/>
  <c r="CC58" i="8" s="1"/>
  <c r="G48" i="8"/>
  <c r="CB58" i="8" s="1"/>
  <c r="CA47" i="8"/>
  <c r="BZ47" i="8"/>
  <c r="AG47" i="8"/>
  <c r="AC47" i="8"/>
  <c r="AD47" i="8" s="1"/>
  <c r="L47" i="8"/>
  <c r="K47" i="8"/>
  <c r="J47" i="8"/>
  <c r="H47" i="8"/>
  <c r="CC47" i="8" s="1"/>
  <c r="G47" i="8"/>
  <c r="CB47" i="8" s="1"/>
  <c r="CB46" i="8"/>
  <c r="CA46" i="8"/>
  <c r="BZ46" i="8"/>
  <c r="AG46" i="8"/>
  <c r="AD46" i="8"/>
  <c r="AC46" i="8"/>
  <c r="L46" i="8"/>
  <c r="J46" i="8"/>
  <c r="K46" i="8" s="1"/>
  <c r="H46" i="8"/>
  <c r="CC46" i="8" s="1"/>
  <c r="G46" i="8"/>
  <c r="CA45" i="8"/>
  <c r="BZ45" i="8"/>
  <c r="AG45" i="8"/>
  <c r="AC45" i="8"/>
  <c r="AD45" i="8" s="1"/>
  <c r="L45" i="8"/>
  <c r="K45" i="8"/>
  <c r="J45" i="8"/>
  <c r="H45" i="8"/>
  <c r="CC45" i="8" s="1"/>
  <c r="G45" i="8"/>
  <c r="CB45" i="8" s="1"/>
  <c r="CA44" i="8"/>
  <c r="BZ44" i="8"/>
  <c r="AG44" i="8"/>
  <c r="AC44" i="8"/>
  <c r="AD44" i="8" s="1"/>
  <c r="L44" i="8"/>
  <c r="J44" i="8"/>
  <c r="K44" i="8" s="1"/>
  <c r="H44" i="8"/>
  <c r="CC44" i="8" s="1"/>
  <c r="G44" i="8"/>
  <c r="CB44" i="8" s="1"/>
  <c r="CC43" i="8"/>
  <c r="CA43" i="8"/>
  <c r="BZ43" i="8"/>
  <c r="AG43" i="8"/>
  <c r="AC43" i="8"/>
  <c r="AD43" i="8" s="1"/>
  <c r="L43" i="8"/>
  <c r="J43" i="8"/>
  <c r="K43" i="8" s="1"/>
  <c r="O43" i="8" s="1"/>
  <c r="H43" i="8"/>
  <c r="G43" i="8"/>
  <c r="CB43" i="8" s="1"/>
  <c r="CA42" i="8"/>
  <c r="BZ42" i="8"/>
  <c r="AG42" i="8"/>
  <c r="AC42" i="8"/>
  <c r="AD42" i="8" s="1"/>
  <c r="L42" i="8"/>
  <c r="J42" i="8"/>
  <c r="K42" i="8" s="1"/>
  <c r="H42" i="8"/>
  <c r="CC42" i="8" s="1"/>
  <c r="G42" i="8"/>
  <c r="CB42" i="8" s="1"/>
  <c r="CA41" i="8"/>
  <c r="BZ41" i="8"/>
  <c r="AG41" i="8"/>
  <c r="AC41" i="8"/>
  <c r="AD41" i="8" s="1"/>
  <c r="L41" i="8"/>
  <c r="K41" i="8"/>
  <c r="J41" i="8"/>
  <c r="H41" i="8"/>
  <c r="CC41" i="8" s="1"/>
  <c r="G41" i="8"/>
  <c r="CB41" i="8" s="1"/>
  <c r="A41" i="8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CX40" i="8"/>
  <c r="CA40" i="8"/>
  <c r="BZ40" i="8"/>
  <c r="AG40" i="8"/>
  <c r="AC40" i="8"/>
  <c r="AD40" i="8" s="1"/>
  <c r="L40" i="8"/>
  <c r="K40" i="8"/>
  <c r="J40" i="8"/>
  <c r="H40" i="8"/>
  <c r="Y25" i="8" s="1"/>
  <c r="Z25" i="8" s="1"/>
  <c r="G40" i="8"/>
  <c r="CB40" i="8" s="1"/>
  <c r="AA34" i="8"/>
  <c r="Y34" i="8"/>
  <c r="X34" i="8"/>
  <c r="J34" i="8"/>
  <c r="I34" i="8" s="1"/>
  <c r="AA33" i="8"/>
  <c r="X33" i="8"/>
  <c r="AA32" i="8"/>
  <c r="X32" i="8"/>
  <c r="J32" i="8"/>
  <c r="M30" i="8"/>
  <c r="AA29" i="8"/>
  <c r="X29" i="8"/>
  <c r="I28" i="8"/>
  <c r="I33" i="8" s="1"/>
  <c r="I27" i="8"/>
  <c r="I47" i="8" s="1"/>
  <c r="Y21" i="8"/>
  <c r="Z21" i="8" s="1"/>
  <c r="Y20" i="8"/>
  <c r="Z20" i="8" s="1"/>
  <c r="I20" i="8"/>
  <c r="I21" i="8" s="1"/>
  <c r="I19" i="8"/>
  <c r="Y18" i="8"/>
  <c r="Z18" i="8" s="1"/>
  <c r="Y12" i="8"/>
  <c r="Z12" i="8" s="1"/>
  <c r="Y10" i="8"/>
  <c r="AG330" i="7"/>
  <c r="AK318" i="7"/>
  <c r="AG318" i="7"/>
  <c r="AH318" i="7" s="1"/>
  <c r="L318" i="7"/>
  <c r="J318" i="7"/>
  <c r="K318" i="7" s="1"/>
  <c r="H318" i="7"/>
  <c r="G318" i="7"/>
  <c r="AK317" i="7"/>
  <c r="AG317" i="7"/>
  <c r="AH317" i="7" s="1"/>
  <c r="L317" i="7"/>
  <c r="J317" i="7"/>
  <c r="K317" i="7" s="1"/>
  <c r="H317" i="7"/>
  <c r="G317" i="7"/>
  <c r="AK316" i="7"/>
  <c r="AG316" i="7"/>
  <c r="AH316" i="7" s="1"/>
  <c r="L316" i="7"/>
  <c r="J316" i="7"/>
  <c r="K316" i="7" s="1"/>
  <c r="H316" i="7"/>
  <c r="G316" i="7"/>
  <c r="AK315" i="7"/>
  <c r="AG315" i="7"/>
  <c r="AH315" i="7" s="1"/>
  <c r="L315" i="7"/>
  <c r="J315" i="7"/>
  <c r="K315" i="7" s="1"/>
  <c r="H315" i="7"/>
  <c r="G315" i="7"/>
  <c r="AK314" i="7"/>
  <c r="AG314" i="7"/>
  <c r="AH314" i="7" s="1"/>
  <c r="L314" i="7"/>
  <c r="J314" i="7"/>
  <c r="K314" i="7" s="1"/>
  <c r="H314" i="7"/>
  <c r="G314" i="7"/>
  <c r="AK313" i="7"/>
  <c r="AH313" i="7"/>
  <c r="AG313" i="7"/>
  <c r="L313" i="7"/>
  <c r="J313" i="7"/>
  <c r="K313" i="7" s="1"/>
  <c r="H313" i="7"/>
  <c r="G313" i="7"/>
  <c r="AK312" i="7"/>
  <c r="AH312" i="7"/>
  <c r="AG312" i="7"/>
  <c r="L312" i="7"/>
  <c r="J312" i="7"/>
  <c r="K312" i="7" s="1"/>
  <c r="H312" i="7"/>
  <c r="G312" i="7"/>
  <c r="AK311" i="7"/>
  <c r="AG311" i="7"/>
  <c r="AH311" i="7" s="1"/>
  <c r="L311" i="7"/>
  <c r="J311" i="7"/>
  <c r="K311" i="7" s="1"/>
  <c r="H311" i="7"/>
  <c r="G311" i="7"/>
  <c r="AK310" i="7"/>
  <c r="AG310" i="7"/>
  <c r="AH310" i="7" s="1"/>
  <c r="L310" i="7"/>
  <c r="J310" i="7"/>
  <c r="K310" i="7" s="1"/>
  <c r="H310" i="7"/>
  <c r="G310" i="7"/>
  <c r="AK309" i="7"/>
  <c r="AH309" i="7"/>
  <c r="AG309" i="7"/>
  <c r="L309" i="7"/>
  <c r="J309" i="7"/>
  <c r="K309" i="7" s="1"/>
  <c r="H309" i="7"/>
  <c r="G309" i="7"/>
  <c r="AK308" i="7"/>
  <c r="AH308" i="7"/>
  <c r="AG308" i="7"/>
  <c r="L308" i="7"/>
  <c r="J308" i="7"/>
  <c r="K308" i="7" s="1"/>
  <c r="H308" i="7"/>
  <c r="G308" i="7"/>
  <c r="AK307" i="7"/>
  <c r="AG307" i="7"/>
  <c r="AH307" i="7" s="1"/>
  <c r="L307" i="7"/>
  <c r="J307" i="7"/>
  <c r="K307" i="7" s="1"/>
  <c r="H307" i="7"/>
  <c r="G307" i="7"/>
  <c r="AK306" i="7"/>
  <c r="AG306" i="7"/>
  <c r="AH306" i="7" s="1"/>
  <c r="L306" i="7"/>
  <c r="J306" i="7"/>
  <c r="K306" i="7" s="1"/>
  <c r="H306" i="7"/>
  <c r="G306" i="7"/>
  <c r="AK305" i="7"/>
  <c r="AH305" i="7"/>
  <c r="AG305" i="7"/>
  <c r="L305" i="7"/>
  <c r="J305" i="7"/>
  <c r="K305" i="7" s="1"/>
  <c r="H305" i="7"/>
  <c r="G305" i="7"/>
  <c r="AK304" i="7"/>
  <c r="AH304" i="7"/>
  <c r="AG304" i="7"/>
  <c r="L304" i="7"/>
  <c r="J304" i="7"/>
  <c r="K304" i="7" s="1"/>
  <c r="H304" i="7"/>
  <c r="G304" i="7"/>
  <c r="AK303" i="7"/>
  <c r="AG303" i="7"/>
  <c r="AH303" i="7" s="1"/>
  <c r="L303" i="7"/>
  <c r="J303" i="7"/>
  <c r="K303" i="7" s="1"/>
  <c r="H303" i="7"/>
  <c r="G303" i="7"/>
  <c r="AK302" i="7"/>
  <c r="AG302" i="7"/>
  <c r="AH302" i="7" s="1"/>
  <c r="L302" i="7"/>
  <c r="J302" i="7"/>
  <c r="K302" i="7" s="1"/>
  <c r="H302" i="7"/>
  <c r="G302" i="7"/>
  <c r="AK301" i="7"/>
  <c r="AH301" i="7"/>
  <c r="AG301" i="7"/>
  <c r="L301" i="7"/>
  <c r="J301" i="7"/>
  <c r="K301" i="7" s="1"/>
  <c r="H301" i="7"/>
  <c r="G301" i="7"/>
  <c r="AK300" i="7"/>
  <c r="AH300" i="7"/>
  <c r="AG300" i="7"/>
  <c r="L300" i="7"/>
  <c r="J300" i="7"/>
  <c r="K300" i="7" s="1"/>
  <c r="H300" i="7"/>
  <c r="G300" i="7"/>
  <c r="AK299" i="7"/>
  <c r="AG299" i="7"/>
  <c r="AH299" i="7" s="1"/>
  <c r="L299" i="7"/>
  <c r="J299" i="7"/>
  <c r="K299" i="7" s="1"/>
  <c r="H299" i="7"/>
  <c r="G299" i="7"/>
  <c r="AK298" i="7"/>
  <c r="AG298" i="7"/>
  <c r="AH298" i="7" s="1"/>
  <c r="L298" i="7"/>
  <c r="J298" i="7"/>
  <c r="K298" i="7" s="1"/>
  <c r="H298" i="7"/>
  <c r="G298" i="7"/>
  <c r="AK297" i="7"/>
  <c r="AG297" i="7"/>
  <c r="AH297" i="7" s="1"/>
  <c r="L297" i="7"/>
  <c r="J297" i="7"/>
  <c r="K297" i="7" s="1"/>
  <c r="H297" i="7"/>
  <c r="G297" i="7"/>
  <c r="AK296" i="7"/>
  <c r="AG296" i="7"/>
  <c r="AH296" i="7" s="1"/>
  <c r="L296" i="7"/>
  <c r="J296" i="7"/>
  <c r="K296" i="7" s="1"/>
  <c r="H296" i="7"/>
  <c r="G296" i="7"/>
  <c r="AK295" i="7"/>
  <c r="AH295" i="7"/>
  <c r="AG295" i="7"/>
  <c r="L295" i="7"/>
  <c r="J295" i="7"/>
  <c r="K295" i="7" s="1"/>
  <c r="H295" i="7"/>
  <c r="G295" i="7"/>
  <c r="AK294" i="7"/>
  <c r="AH294" i="7"/>
  <c r="AG294" i="7"/>
  <c r="L294" i="7"/>
  <c r="J294" i="7"/>
  <c r="K294" i="7" s="1"/>
  <c r="H294" i="7"/>
  <c r="G294" i="7"/>
  <c r="AK293" i="7"/>
  <c r="AG293" i="7"/>
  <c r="AH293" i="7" s="1"/>
  <c r="L293" i="7"/>
  <c r="J293" i="7"/>
  <c r="K293" i="7" s="1"/>
  <c r="H293" i="7"/>
  <c r="G293" i="7"/>
  <c r="AK292" i="7"/>
  <c r="AG292" i="7"/>
  <c r="AH292" i="7" s="1"/>
  <c r="L292" i="7"/>
  <c r="J292" i="7"/>
  <c r="K292" i="7" s="1"/>
  <c r="H292" i="7"/>
  <c r="G292" i="7"/>
  <c r="AK291" i="7"/>
  <c r="AH291" i="7"/>
  <c r="AG291" i="7"/>
  <c r="L291" i="7"/>
  <c r="J291" i="7"/>
  <c r="K291" i="7" s="1"/>
  <c r="H291" i="7"/>
  <c r="G291" i="7"/>
  <c r="AK290" i="7"/>
  <c r="AH290" i="7"/>
  <c r="AG290" i="7"/>
  <c r="L290" i="7"/>
  <c r="J290" i="7"/>
  <c r="K290" i="7" s="1"/>
  <c r="H290" i="7"/>
  <c r="G290" i="7"/>
  <c r="AK289" i="7"/>
  <c r="AG289" i="7"/>
  <c r="AH289" i="7" s="1"/>
  <c r="L289" i="7"/>
  <c r="J289" i="7"/>
  <c r="K289" i="7" s="1"/>
  <c r="H289" i="7"/>
  <c r="G289" i="7"/>
  <c r="AK288" i="7"/>
  <c r="AG288" i="7"/>
  <c r="AH288" i="7" s="1"/>
  <c r="L288" i="7"/>
  <c r="J288" i="7"/>
  <c r="K288" i="7" s="1"/>
  <c r="H288" i="7"/>
  <c r="G288" i="7"/>
  <c r="AK287" i="7"/>
  <c r="AH287" i="7"/>
  <c r="AG287" i="7"/>
  <c r="L287" i="7"/>
  <c r="J287" i="7"/>
  <c r="K287" i="7" s="1"/>
  <c r="H287" i="7"/>
  <c r="G287" i="7"/>
  <c r="AK286" i="7"/>
  <c r="AH286" i="7"/>
  <c r="AG286" i="7"/>
  <c r="L286" i="7"/>
  <c r="J286" i="7"/>
  <c r="K286" i="7" s="1"/>
  <c r="H286" i="7"/>
  <c r="G286" i="7"/>
  <c r="AK285" i="7"/>
  <c r="AG285" i="7"/>
  <c r="AH285" i="7" s="1"/>
  <c r="L285" i="7"/>
  <c r="J285" i="7"/>
  <c r="K285" i="7" s="1"/>
  <c r="H285" i="7"/>
  <c r="G285" i="7"/>
  <c r="AK284" i="7"/>
  <c r="AG284" i="7"/>
  <c r="AH284" i="7" s="1"/>
  <c r="L284" i="7"/>
  <c r="J284" i="7"/>
  <c r="K284" i="7" s="1"/>
  <c r="H284" i="7"/>
  <c r="G284" i="7"/>
  <c r="AK283" i="7"/>
  <c r="AH283" i="7"/>
  <c r="AG283" i="7"/>
  <c r="L283" i="7"/>
  <c r="J283" i="7"/>
  <c r="K283" i="7" s="1"/>
  <c r="H283" i="7"/>
  <c r="G283" i="7"/>
  <c r="AK282" i="7"/>
  <c r="AH282" i="7"/>
  <c r="AG282" i="7"/>
  <c r="L282" i="7"/>
  <c r="J282" i="7"/>
  <c r="K282" i="7" s="1"/>
  <c r="H282" i="7"/>
  <c r="G282" i="7"/>
  <c r="AK281" i="7"/>
  <c r="AG281" i="7"/>
  <c r="AH281" i="7" s="1"/>
  <c r="L281" i="7"/>
  <c r="J281" i="7"/>
  <c r="K281" i="7" s="1"/>
  <c r="H281" i="7"/>
  <c r="G281" i="7"/>
  <c r="AK280" i="7"/>
  <c r="AG280" i="7"/>
  <c r="AH280" i="7" s="1"/>
  <c r="L280" i="7"/>
  <c r="J280" i="7"/>
  <c r="K280" i="7" s="1"/>
  <c r="H280" i="7"/>
  <c r="G280" i="7"/>
  <c r="AK279" i="7"/>
  <c r="AH279" i="7"/>
  <c r="AG279" i="7"/>
  <c r="L279" i="7"/>
  <c r="J279" i="7"/>
  <c r="K279" i="7" s="1"/>
  <c r="H279" i="7"/>
  <c r="G279" i="7"/>
  <c r="AK278" i="7"/>
  <c r="AH278" i="7"/>
  <c r="AG278" i="7"/>
  <c r="L278" i="7"/>
  <c r="J278" i="7"/>
  <c r="K278" i="7" s="1"/>
  <c r="H278" i="7"/>
  <c r="G278" i="7"/>
  <c r="AK277" i="7"/>
  <c r="AG277" i="7"/>
  <c r="AH277" i="7" s="1"/>
  <c r="L277" i="7"/>
  <c r="J277" i="7"/>
  <c r="K277" i="7" s="1"/>
  <c r="H277" i="7"/>
  <c r="G277" i="7"/>
  <c r="AK276" i="7"/>
  <c r="AG276" i="7"/>
  <c r="AH276" i="7" s="1"/>
  <c r="L276" i="7"/>
  <c r="J276" i="7"/>
  <c r="K276" i="7" s="1"/>
  <c r="H276" i="7"/>
  <c r="G276" i="7"/>
  <c r="AK275" i="7"/>
  <c r="AH275" i="7"/>
  <c r="AG275" i="7"/>
  <c r="L275" i="7"/>
  <c r="J275" i="7"/>
  <c r="K275" i="7" s="1"/>
  <c r="H275" i="7"/>
  <c r="G275" i="7"/>
  <c r="AK274" i="7"/>
  <c r="AH274" i="7"/>
  <c r="AG274" i="7"/>
  <c r="L274" i="7"/>
  <c r="J274" i="7"/>
  <c r="K274" i="7" s="1"/>
  <c r="H274" i="7"/>
  <c r="G274" i="7"/>
  <c r="AK273" i="7"/>
  <c r="AG273" i="7"/>
  <c r="AH273" i="7" s="1"/>
  <c r="L273" i="7"/>
  <c r="J273" i="7"/>
  <c r="K273" i="7" s="1"/>
  <c r="H273" i="7"/>
  <c r="G273" i="7"/>
  <c r="AK272" i="7"/>
  <c r="AG272" i="7"/>
  <c r="AH272" i="7" s="1"/>
  <c r="L272" i="7"/>
  <c r="J272" i="7"/>
  <c r="K272" i="7" s="1"/>
  <c r="H272" i="7"/>
  <c r="G272" i="7"/>
  <c r="AK271" i="7"/>
  <c r="AH271" i="7"/>
  <c r="AG271" i="7"/>
  <c r="L271" i="7"/>
  <c r="J271" i="7"/>
  <c r="K271" i="7" s="1"/>
  <c r="H271" i="7"/>
  <c r="G271" i="7"/>
  <c r="AK270" i="7"/>
  <c r="AH270" i="7"/>
  <c r="AG270" i="7"/>
  <c r="L270" i="7"/>
  <c r="J270" i="7"/>
  <c r="K270" i="7" s="1"/>
  <c r="H270" i="7"/>
  <c r="CB206" i="7" s="1"/>
  <c r="G270" i="7"/>
  <c r="AK269" i="7"/>
  <c r="AG269" i="7"/>
  <c r="AH269" i="7" s="1"/>
  <c r="L269" i="7"/>
  <c r="J269" i="7"/>
  <c r="K269" i="7" s="1"/>
  <c r="H269" i="7"/>
  <c r="G269" i="7"/>
  <c r="AK268" i="7"/>
  <c r="AG268" i="7"/>
  <c r="AH268" i="7" s="1"/>
  <c r="L268" i="7"/>
  <c r="J268" i="7"/>
  <c r="K268" i="7" s="1"/>
  <c r="H268" i="7"/>
  <c r="G268" i="7"/>
  <c r="AK267" i="7"/>
  <c r="AH267" i="7"/>
  <c r="AG267" i="7"/>
  <c r="L267" i="7"/>
  <c r="J267" i="7"/>
  <c r="K267" i="7" s="1"/>
  <c r="H267" i="7"/>
  <c r="G267" i="7"/>
  <c r="AK266" i="7"/>
  <c r="AH266" i="7"/>
  <c r="AG266" i="7"/>
  <c r="L266" i="7"/>
  <c r="J266" i="7"/>
  <c r="K266" i="7" s="1"/>
  <c r="H266" i="7"/>
  <c r="G266" i="7"/>
  <c r="AK265" i="7"/>
  <c r="AG265" i="7"/>
  <c r="AH265" i="7" s="1"/>
  <c r="L265" i="7"/>
  <c r="J265" i="7"/>
  <c r="K265" i="7" s="1"/>
  <c r="H265" i="7"/>
  <c r="G265" i="7"/>
  <c r="AK264" i="7"/>
  <c r="AG264" i="7"/>
  <c r="AH264" i="7" s="1"/>
  <c r="L264" i="7"/>
  <c r="J264" i="7"/>
  <c r="K264" i="7" s="1"/>
  <c r="H264" i="7"/>
  <c r="G264" i="7"/>
  <c r="AK263" i="7"/>
  <c r="AH263" i="7"/>
  <c r="AG263" i="7"/>
  <c r="L263" i="7"/>
  <c r="J263" i="7"/>
  <c r="K263" i="7" s="1"/>
  <c r="H263" i="7"/>
  <c r="G263" i="7"/>
  <c r="AK262" i="7"/>
  <c r="AH262" i="7"/>
  <c r="AG262" i="7"/>
  <c r="L262" i="7"/>
  <c r="J262" i="7"/>
  <c r="K262" i="7" s="1"/>
  <c r="H262" i="7"/>
  <c r="CB190" i="7" s="1"/>
  <c r="G262" i="7"/>
  <c r="AK261" i="7"/>
  <c r="AG261" i="7"/>
  <c r="AH261" i="7" s="1"/>
  <c r="L261" i="7"/>
  <c r="J261" i="7"/>
  <c r="K261" i="7" s="1"/>
  <c r="H261" i="7"/>
  <c r="G261" i="7"/>
  <c r="AK260" i="7"/>
  <c r="AG260" i="7"/>
  <c r="AH260" i="7" s="1"/>
  <c r="L260" i="7"/>
  <c r="J260" i="7"/>
  <c r="K260" i="7" s="1"/>
  <c r="H260" i="7"/>
  <c r="G260" i="7"/>
  <c r="AK259" i="7"/>
  <c r="AH259" i="7"/>
  <c r="AG259" i="7"/>
  <c r="L259" i="7"/>
  <c r="J259" i="7"/>
  <c r="K259" i="7" s="1"/>
  <c r="H259" i="7"/>
  <c r="G259" i="7"/>
  <c r="AK258" i="7"/>
  <c r="AH258" i="7"/>
  <c r="AG258" i="7"/>
  <c r="L258" i="7"/>
  <c r="J258" i="7"/>
  <c r="K258" i="7" s="1"/>
  <c r="H258" i="7"/>
  <c r="G258" i="7"/>
  <c r="AK257" i="7"/>
  <c r="AG257" i="7"/>
  <c r="AH257" i="7" s="1"/>
  <c r="L257" i="7"/>
  <c r="J257" i="7"/>
  <c r="K257" i="7" s="1"/>
  <c r="H257" i="7"/>
  <c r="G257" i="7"/>
  <c r="AK256" i="7"/>
  <c r="AG256" i="7"/>
  <c r="AH256" i="7" s="1"/>
  <c r="L256" i="7"/>
  <c r="J256" i="7"/>
  <c r="K256" i="7" s="1"/>
  <c r="H256" i="7"/>
  <c r="G256" i="7"/>
  <c r="AK255" i="7"/>
  <c r="AH255" i="7"/>
  <c r="AG255" i="7"/>
  <c r="L255" i="7"/>
  <c r="J255" i="7"/>
  <c r="K255" i="7" s="1"/>
  <c r="H255" i="7"/>
  <c r="G255" i="7"/>
  <c r="AK254" i="7"/>
  <c r="AH254" i="7"/>
  <c r="AG254" i="7"/>
  <c r="L254" i="7"/>
  <c r="J254" i="7"/>
  <c r="K254" i="7" s="1"/>
  <c r="H254" i="7"/>
  <c r="G254" i="7"/>
  <c r="AK253" i="7"/>
  <c r="AG253" i="7"/>
  <c r="AH253" i="7" s="1"/>
  <c r="L253" i="7"/>
  <c r="J253" i="7"/>
  <c r="K253" i="7" s="1"/>
  <c r="H253" i="7"/>
  <c r="G253" i="7"/>
  <c r="AK252" i="7"/>
  <c r="AG252" i="7"/>
  <c r="AH252" i="7" s="1"/>
  <c r="L252" i="7"/>
  <c r="J252" i="7"/>
  <c r="K252" i="7" s="1"/>
  <c r="H252" i="7"/>
  <c r="G252" i="7"/>
  <c r="AK251" i="7"/>
  <c r="AH251" i="7"/>
  <c r="AG251" i="7"/>
  <c r="L251" i="7"/>
  <c r="J251" i="7"/>
  <c r="K251" i="7" s="1"/>
  <c r="H251" i="7"/>
  <c r="G251" i="7"/>
  <c r="AK250" i="7"/>
  <c r="AH250" i="7"/>
  <c r="AG250" i="7"/>
  <c r="L250" i="7"/>
  <c r="J250" i="7"/>
  <c r="K250" i="7" s="1"/>
  <c r="H250" i="7"/>
  <c r="G250" i="7"/>
  <c r="AK249" i="7"/>
  <c r="AG249" i="7"/>
  <c r="AH249" i="7" s="1"/>
  <c r="L249" i="7"/>
  <c r="J249" i="7"/>
  <c r="K249" i="7" s="1"/>
  <c r="H249" i="7"/>
  <c r="G249" i="7"/>
  <c r="AK248" i="7"/>
  <c r="AG248" i="7"/>
  <c r="AH248" i="7" s="1"/>
  <c r="L248" i="7"/>
  <c r="J248" i="7"/>
  <c r="K248" i="7" s="1"/>
  <c r="H248" i="7"/>
  <c r="G248" i="7"/>
  <c r="AK247" i="7"/>
  <c r="AH247" i="7"/>
  <c r="AG247" i="7"/>
  <c r="L247" i="7"/>
  <c r="J247" i="7"/>
  <c r="K247" i="7" s="1"/>
  <c r="H247" i="7"/>
  <c r="G247" i="7"/>
  <c r="AK246" i="7"/>
  <c r="AH246" i="7"/>
  <c r="AG246" i="7"/>
  <c r="L246" i="7"/>
  <c r="J246" i="7"/>
  <c r="K246" i="7" s="1"/>
  <c r="H246" i="7"/>
  <c r="CB177" i="7" s="1"/>
  <c r="G246" i="7"/>
  <c r="AK245" i="7"/>
  <c r="AG245" i="7"/>
  <c r="AH245" i="7" s="1"/>
  <c r="L245" i="7"/>
  <c r="J245" i="7"/>
  <c r="K245" i="7" s="1"/>
  <c r="H245" i="7"/>
  <c r="G245" i="7"/>
  <c r="CA176" i="7" s="1"/>
  <c r="AK244" i="7"/>
  <c r="AG244" i="7"/>
  <c r="AH244" i="7" s="1"/>
  <c r="L244" i="7"/>
  <c r="J244" i="7"/>
  <c r="K244" i="7" s="1"/>
  <c r="H244" i="7"/>
  <c r="G244" i="7"/>
  <c r="CA189" i="7" s="1"/>
  <c r="AK243" i="7"/>
  <c r="AH243" i="7"/>
  <c r="AG243" i="7"/>
  <c r="L243" i="7"/>
  <c r="J243" i="7"/>
  <c r="K243" i="7" s="1"/>
  <c r="H243" i="7"/>
  <c r="G243" i="7"/>
  <c r="AK242" i="7"/>
  <c r="AH242" i="7"/>
  <c r="AG242" i="7"/>
  <c r="L242" i="7"/>
  <c r="J242" i="7"/>
  <c r="K242" i="7" s="1"/>
  <c r="H242" i="7"/>
  <c r="G242" i="7"/>
  <c r="AK241" i="7"/>
  <c r="AG241" i="7"/>
  <c r="AH241" i="7" s="1"/>
  <c r="L241" i="7"/>
  <c r="J241" i="7"/>
  <c r="K241" i="7" s="1"/>
  <c r="H241" i="7"/>
  <c r="G241" i="7"/>
  <c r="AK240" i="7"/>
  <c r="AG240" i="7"/>
  <c r="AH240" i="7" s="1"/>
  <c r="L240" i="7"/>
  <c r="J240" i="7"/>
  <c r="K240" i="7" s="1"/>
  <c r="H240" i="7"/>
  <c r="G240" i="7"/>
  <c r="AK239" i="7"/>
  <c r="AH239" i="7"/>
  <c r="AG239" i="7"/>
  <c r="L239" i="7"/>
  <c r="J239" i="7"/>
  <c r="K239" i="7" s="1"/>
  <c r="H239" i="7"/>
  <c r="G239" i="7"/>
  <c r="AK238" i="7"/>
  <c r="AH238" i="7"/>
  <c r="AG238" i="7"/>
  <c r="L238" i="7"/>
  <c r="J238" i="7"/>
  <c r="K238" i="7" s="1"/>
  <c r="H238" i="7"/>
  <c r="G238" i="7"/>
  <c r="AK237" i="7"/>
  <c r="AG237" i="7"/>
  <c r="AH237" i="7" s="1"/>
  <c r="L237" i="7"/>
  <c r="J237" i="7"/>
  <c r="K237" i="7" s="1"/>
  <c r="H237" i="7"/>
  <c r="G237" i="7"/>
  <c r="AK236" i="7"/>
  <c r="AG236" i="7"/>
  <c r="AH236" i="7" s="1"/>
  <c r="L236" i="7"/>
  <c r="J236" i="7"/>
  <c r="K236" i="7" s="1"/>
  <c r="H236" i="7"/>
  <c r="G236" i="7"/>
  <c r="AK235" i="7"/>
  <c r="AH235" i="7"/>
  <c r="AG235" i="7"/>
  <c r="L235" i="7"/>
  <c r="J235" i="7"/>
  <c r="K235" i="7" s="1"/>
  <c r="H235" i="7"/>
  <c r="G235" i="7"/>
  <c r="AK234" i="7"/>
  <c r="AH234" i="7"/>
  <c r="AG234" i="7"/>
  <c r="L234" i="7"/>
  <c r="J234" i="7"/>
  <c r="K234" i="7" s="1"/>
  <c r="H234" i="7"/>
  <c r="G234" i="7"/>
  <c r="AK233" i="7"/>
  <c r="AG233" i="7"/>
  <c r="AH233" i="7" s="1"/>
  <c r="L233" i="7"/>
  <c r="J233" i="7"/>
  <c r="K233" i="7" s="1"/>
  <c r="H233" i="7"/>
  <c r="G233" i="7"/>
  <c r="AK232" i="7"/>
  <c r="AG232" i="7"/>
  <c r="AH232" i="7" s="1"/>
  <c r="L232" i="7"/>
  <c r="J232" i="7"/>
  <c r="K232" i="7" s="1"/>
  <c r="H232" i="7"/>
  <c r="G232" i="7"/>
  <c r="AK231" i="7"/>
  <c r="AH231" i="7"/>
  <c r="AG231" i="7"/>
  <c r="L231" i="7"/>
  <c r="J231" i="7"/>
  <c r="K231" i="7" s="1"/>
  <c r="H231" i="7"/>
  <c r="G231" i="7"/>
  <c r="AK230" i="7"/>
  <c r="AH230" i="7"/>
  <c r="AG230" i="7"/>
  <c r="L230" i="7"/>
  <c r="J230" i="7"/>
  <c r="K230" i="7" s="1"/>
  <c r="H230" i="7"/>
  <c r="G230" i="7"/>
  <c r="AK229" i="7"/>
  <c r="AG229" i="7"/>
  <c r="AH229" i="7" s="1"/>
  <c r="L229" i="7"/>
  <c r="J229" i="7"/>
  <c r="K229" i="7" s="1"/>
  <c r="H229" i="7"/>
  <c r="G229" i="7"/>
  <c r="AK228" i="7"/>
  <c r="AG228" i="7"/>
  <c r="AH228" i="7" s="1"/>
  <c r="L228" i="7"/>
  <c r="J228" i="7"/>
  <c r="K228" i="7" s="1"/>
  <c r="H228" i="7"/>
  <c r="G228" i="7"/>
  <c r="AK227" i="7"/>
  <c r="AH227" i="7"/>
  <c r="AG227" i="7"/>
  <c r="L227" i="7"/>
  <c r="J227" i="7"/>
  <c r="K227" i="7" s="1"/>
  <c r="H227" i="7"/>
  <c r="G227" i="7"/>
  <c r="AK226" i="7"/>
  <c r="AH226" i="7"/>
  <c r="AG226" i="7"/>
  <c r="L226" i="7"/>
  <c r="J226" i="7"/>
  <c r="K226" i="7" s="1"/>
  <c r="H226" i="7"/>
  <c r="G226" i="7"/>
  <c r="AK225" i="7"/>
  <c r="AG225" i="7"/>
  <c r="AH225" i="7" s="1"/>
  <c r="L225" i="7"/>
  <c r="J225" i="7"/>
  <c r="K225" i="7" s="1"/>
  <c r="H225" i="7"/>
  <c r="G225" i="7"/>
  <c r="AK224" i="7"/>
  <c r="AG224" i="7"/>
  <c r="AH224" i="7" s="1"/>
  <c r="L224" i="7"/>
  <c r="J224" i="7"/>
  <c r="K224" i="7" s="1"/>
  <c r="H224" i="7"/>
  <c r="G224" i="7"/>
  <c r="AK223" i="7"/>
  <c r="AH223" i="7"/>
  <c r="AG223" i="7"/>
  <c r="L223" i="7"/>
  <c r="J223" i="7"/>
  <c r="K223" i="7" s="1"/>
  <c r="H223" i="7"/>
  <c r="G223" i="7"/>
  <c r="AK222" i="7"/>
  <c r="AH222" i="7"/>
  <c r="AG222" i="7"/>
  <c r="L222" i="7"/>
  <c r="J222" i="7"/>
  <c r="K222" i="7" s="1"/>
  <c r="H222" i="7"/>
  <c r="G222" i="7"/>
  <c r="AK221" i="7"/>
  <c r="AG221" i="7"/>
  <c r="AH221" i="7" s="1"/>
  <c r="L221" i="7"/>
  <c r="J221" i="7"/>
  <c r="K221" i="7" s="1"/>
  <c r="H221" i="7"/>
  <c r="G221" i="7"/>
  <c r="CA185" i="7" s="1"/>
  <c r="AK220" i="7"/>
  <c r="AG220" i="7"/>
  <c r="AH220" i="7" s="1"/>
  <c r="L220" i="7"/>
  <c r="J220" i="7"/>
  <c r="K220" i="7" s="1"/>
  <c r="H220" i="7"/>
  <c r="G220" i="7"/>
  <c r="AK219" i="7"/>
  <c r="AH219" i="7"/>
  <c r="AG219" i="7"/>
  <c r="L219" i="7"/>
  <c r="J219" i="7"/>
  <c r="K219" i="7" s="1"/>
  <c r="H219" i="7"/>
  <c r="G219" i="7"/>
  <c r="AK218" i="7"/>
  <c r="AH218" i="7"/>
  <c r="AG218" i="7"/>
  <c r="L218" i="7"/>
  <c r="J218" i="7"/>
  <c r="K218" i="7" s="1"/>
  <c r="H218" i="7"/>
  <c r="G218" i="7"/>
  <c r="AK217" i="7"/>
  <c r="AG217" i="7"/>
  <c r="AH217" i="7" s="1"/>
  <c r="L217" i="7"/>
  <c r="J217" i="7"/>
  <c r="K217" i="7" s="1"/>
  <c r="H217" i="7"/>
  <c r="CB169" i="7" s="1"/>
  <c r="G217" i="7"/>
  <c r="AK216" i="7"/>
  <c r="AG216" i="7"/>
  <c r="AH216" i="7" s="1"/>
  <c r="L216" i="7"/>
  <c r="J216" i="7"/>
  <c r="K216" i="7" s="1"/>
  <c r="H216" i="7"/>
  <c r="G216" i="7"/>
  <c r="CA168" i="7" s="1"/>
  <c r="AK215" i="7"/>
  <c r="AG215" i="7"/>
  <c r="AH215" i="7" s="1"/>
  <c r="L215" i="7"/>
  <c r="J215" i="7"/>
  <c r="K215" i="7" s="1"/>
  <c r="H215" i="7"/>
  <c r="G215" i="7"/>
  <c r="CB214" i="7"/>
  <c r="CA214" i="7"/>
  <c r="BZ214" i="7"/>
  <c r="BY214" i="7"/>
  <c r="AK214" i="7"/>
  <c r="AG214" i="7"/>
  <c r="AH214" i="7" s="1"/>
  <c r="L214" i="7"/>
  <c r="J214" i="7"/>
  <c r="K214" i="7" s="1"/>
  <c r="H214" i="7"/>
  <c r="G214" i="7"/>
  <c r="CB213" i="7"/>
  <c r="CA213" i="7"/>
  <c r="BZ213" i="7"/>
  <c r="BY213" i="7"/>
  <c r="AK213" i="7"/>
  <c r="AG213" i="7"/>
  <c r="AH213" i="7" s="1"/>
  <c r="L213" i="7"/>
  <c r="K213" i="7"/>
  <c r="J213" i="7"/>
  <c r="H213" i="7"/>
  <c r="CB165" i="7" s="1"/>
  <c r="G213" i="7"/>
  <c r="CB212" i="7"/>
  <c r="CA212" i="7"/>
  <c r="BZ212" i="7"/>
  <c r="BY212" i="7"/>
  <c r="AK212" i="7"/>
  <c r="AG212" i="7"/>
  <c r="AH212" i="7" s="1"/>
  <c r="L212" i="7"/>
  <c r="K212" i="7"/>
  <c r="J212" i="7"/>
  <c r="H212" i="7"/>
  <c r="G212" i="7"/>
  <c r="CA188" i="7" s="1"/>
  <c r="CB211" i="7"/>
  <c r="CA211" i="7"/>
  <c r="BZ211" i="7"/>
  <c r="BY211" i="7"/>
  <c r="AK211" i="7"/>
  <c r="AG211" i="7"/>
  <c r="AH211" i="7" s="1"/>
  <c r="L211" i="7"/>
  <c r="J211" i="7"/>
  <c r="K211" i="7" s="1"/>
  <c r="H211" i="7"/>
  <c r="G211" i="7"/>
  <c r="CB210" i="7"/>
  <c r="CA210" i="7"/>
  <c r="BZ210" i="7"/>
  <c r="BY210" i="7"/>
  <c r="AK210" i="7"/>
  <c r="AG210" i="7"/>
  <c r="AH210" i="7" s="1"/>
  <c r="L210" i="7"/>
  <c r="J210" i="7"/>
  <c r="K210" i="7" s="1"/>
  <c r="H210" i="7"/>
  <c r="G210" i="7"/>
  <c r="CB209" i="7"/>
  <c r="CA209" i="7"/>
  <c r="BZ209" i="7"/>
  <c r="BY209" i="7"/>
  <c r="AK209" i="7"/>
  <c r="AG209" i="7"/>
  <c r="AH209" i="7" s="1"/>
  <c r="L209" i="7"/>
  <c r="K209" i="7"/>
  <c r="J209" i="7"/>
  <c r="H209" i="7"/>
  <c r="G209" i="7"/>
  <c r="CB208" i="7"/>
  <c r="CA208" i="7"/>
  <c r="BZ208" i="7"/>
  <c r="BY208" i="7"/>
  <c r="AK208" i="7"/>
  <c r="AG208" i="7"/>
  <c r="AH208" i="7" s="1"/>
  <c r="L208" i="7"/>
  <c r="J208" i="7"/>
  <c r="K208" i="7" s="1"/>
  <c r="H208" i="7"/>
  <c r="G208" i="7"/>
  <c r="CB207" i="7"/>
  <c r="CA207" i="7"/>
  <c r="BZ207" i="7"/>
  <c r="BY207" i="7"/>
  <c r="AK207" i="7"/>
  <c r="AH207" i="7"/>
  <c r="AG207" i="7"/>
  <c r="L207" i="7"/>
  <c r="J207" i="7"/>
  <c r="K207" i="7" s="1"/>
  <c r="H207" i="7"/>
  <c r="G207" i="7"/>
  <c r="CA206" i="7"/>
  <c r="BZ206" i="7"/>
  <c r="BY206" i="7"/>
  <c r="AK206" i="7"/>
  <c r="AG206" i="7"/>
  <c r="AH206" i="7" s="1"/>
  <c r="L206" i="7"/>
  <c r="J206" i="7"/>
  <c r="K206" i="7" s="1"/>
  <c r="H206" i="7"/>
  <c r="G206" i="7"/>
  <c r="CB205" i="7"/>
  <c r="CA205" i="7"/>
  <c r="BZ205" i="7"/>
  <c r="BY205" i="7"/>
  <c r="AK205" i="7"/>
  <c r="AG205" i="7"/>
  <c r="AH205" i="7" s="1"/>
  <c r="L205" i="7"/>
  <c r="J205" i="7"/>
  <c r="K205" i="7" s="1"/>
  <c r="H205" i="7"/>
  <c r="G205" i="7"/>
  <c r="CB204" i="7"/>
  <c r="CA204" i="7"/>
  <c r="BZ204" i="7"/>
  <c r="BY204" i="7"/>
  <c r="AK204" i="7"/>
  <c r="AH204" i="7"/>
  <c r="AG204" i="7"/>
  <c r="L204" i="7"/>
  <c r="J204" i="7"/>
  <c r="K204" i="7" s="1"/>
  <c r="H204" i="7"/>
  <c r="G204" i="7"/>
  <c r="CB203" i="7"/>
  <c r="CA203" i="7"/>
  <c r="BZ203" i="7"/>
  <c r="BY203" i="7"/>
  <c r="AK203" i="7"/>
  <c r="AH203" i="7"/>
  <c r="AG203" i="7"/>
  <c r="L203" i="7"/>
  <c r="J203" i="7"/>
  <c r="K203" i="7" s="1"/>
  <c r="H203" i="7"/>
  <c r="G203" i="7"/>
  <c r="CB202" i="7"/>
  <c r="CA202" i="7"/>
  <c r="BZ202" i="7"/>
  <c r="BY202" i="7"/>
  <c r="AK202" i="7"/>
  <c r="AG202" i="7"/>
  <c r="AH202" i="7" s="1"/>
  <c r="L202" i="7"/>
  <c r="J202" i="7"/>
  <c r="K202" i="7" s="1"/>
  <c r="H202" i="7"/>
  <c r="G202" i="7"/>
  <c r="CB201" i="7"/>
  <c r="CA201" i="7"/>
  <c r="BZ201" i="7"/>
  <c r="BY201" i="7"/>
  <c r="AK201" i="7"/>
  <c r="AG201" i="7"/>
  <c r="AH201" i="7" s="1"/>
  <c r="L201" i="7"/>
  <c r="J201" i="7"/>
  <c r="K201" i="7" s="1"/>
  <c r="H201" i="7"/>
  <c r="G201" i="7"/>
  <c r="CB200" i="7"/>
  <c r="CA200" i="7"/>
  <c r="BZ200" i="7"/>
  <c r="BY200" i="7"/>
  <c r="AK200" i="7"/>
  <c r="AH200" i="7"/>
  <c r="AG200" i="7"/>
  <c r="L200" i="7"/>
  <c r="J200" i="7"/>
  <c r="K200" i="7" s="1"/>
  <c r="H200" i="7"/>
  <c r="G200" i="7"/>
  <c r="CB199" i="7"/>
  <c r="CA199" i="7"/>
  <c r="BZ199" i="7"/>
  <c r="BY199" i="7"/>
  <c r="AK199" i="7"/>
  <c r="AH199" i="7"/>
  <c r="AG199" i="7"/>
  <c r="L199" i="7"/>
  <c r="J199" i="7"/>
  <c r="K199" i="7" s="1"/>
  <c r="H199" i="7"/>
  <c r="G199" i="7"/>
  <c r="CB198" i="7"/>
  <c r="CA198" i="7"/>
  <c r="BZ198" i="7"/>
  <c r="BY198" i="7"/>
  <c r="AK198" i="7"/>
  <c r="AG198" i="7"/>
  <c r="AH198" i="7" s="1"/>
  <c r="L198" i="7"/>
  <c r="J198" i="7"/>
  <c r="K198" i="7" s="1"/>
  <c r="H198" i="7"/>
  <c r="G198" i="7"/>
  <c r="CB197" i="7"/>
  <c r="CA197" i="7"/>
  <c r="BZ197" i="7"/>
  <c r="BY197" i="7"/>
  <c r="AK197" i="7"/>
  <c r="AG197" i="7"/>
  <c r="AH197" i="7" s="1"/>
  <c r="L197" i="7"/>
  <c r="J197" i="7"/>
  <c r="K197" i="7" s="1"/>
  <c r="H197" i="7"/>
  <c r="G197" i="7"/>
  <c r="CB196" i="7"/>
  <c r="CA196" i="7"/>
  <c r="BZ196" i="7"/>
  <c r="BY196" i="7"/>
  <c r="AK196" i="7"/>
  <c r="AH196" i="7"/>
  <c r="AG196" i="7"/>
  <c r="L196" i="7"/>
  <c r="J196" i="7"/>
  <c r="K196" i="7" s="1"/>
  <c r="H196" i="7"/>
  <c r="G196" i="7"/>
  <c r="CB195" i="7"/>
  <c r="CA195" i="7"/>
  <c r="BZ195" i="7"/>
  <c r="BY195" i="7"/>
  <c r="AK195" i="7"/>
  <c r="AH195" i="7"/>
  <c r="AG195" i="7"/>
  <c r="L195" i="7"/>
  <c r="J195" i="7"/>
  <c r="K195" i="7" s="1"/>
  <c r="H195" i="7"/>
  <c r="G195" i="7"/>
  <c r="CB194" i="7"/>
  <c r="CA194" i="7"/>
  <c r="BZ194" i="7"/>
  <c r="BY194" i="7"/>
  <c r="AK194" i="7"/>
  <c r="AG194" i="7"/>
  <c r="AH194" i="7" s="1"/>
  <c r="L194" i="7"/>
  <c r="J194" i="7"/>
  <c r="K194" i="7" s="1"/>
  <c r="H194" i="7"/>
  <c r="G194" i="7"/>
  <c r="CB193" i="7"/>
  <c r="CA193" i="7"/>
  <c r="BZ193" i="7"/>
  <c r="BY193" i="7"/>
  <c r="AK193" i="7"/>
  <c r="AG193" i="7"/>
  <c r="AH193" i="7" s="1"/>
  <c r="L193" i="7"/>
  <c r="J193" i="7"/>
  <c r="K193" i="7" s="1"/>
  <c r="H193" i="7"/>
  <c r="G193" i="7"/>
  <c r="CB192" i="7"/>
  <c r="CA192" i="7"/>
  <c r="BZ192" i="7"/>
  <c r="BY192" i="7"/>
  <c r="AK192" i="7"/>
  <c r="AH192" i="7"/>
  <c r="AG192" i="7"/>
  <c r="L192" i="7"/>
  <c r="J192" i="7"/>
  <c r="K192" i="7" s="1"/>
  <c r="H192" i="7"/>
  <c r="G192" i="7"/>
  <c r="CB191" i="7"/>
  <c r="CA191" i="7"/>
  <c r="BZ191" i="7"/>
  <c r="BY191" i="7"/>
  <c r="AK191" i="7"/>
  <c r="AH191" i="7"/>
  <c r="AG191" i="7"/>
  <c r="L191" i="7"/>
  <c r="J191" i="7"/>
  <c r="K191" i="7" s="1"/>
  <c r="H191" i="7"/>
  <c r="G191" i="7"/>
  <c r="CA190" i="7"/>
  <c r="BZ190" i="7"/>
  <c r="BY190" i="7"/>
  <c r="AK190" i="7"/>
  <c r="AG190" i="7"/>
  <c r="AH190" i="7" s="1"/>
  <c r="L190" i="7"/>
  <c r="J190" i="7"/>
  <c r="K190" i="7" s="1"/>
  <c r="H190" i="7"/>
  <c r="G190" i="7"/>
  <c r="CB189" i="7"/>
  <c r="BZ189" i="7"/>
  <c r="BY189" i="7"/>
  <c r="AK189" i="7"/>
  <c r="AG189" i="7"/>
  <c r="AH189" i="7" s="1"/>
  <c r="L189" i="7"/>
  <c r="J189" i="7"/>
  <c r="K189" i="7" s="1"/>
  <c r="H189" i="7"/>
  <c r="G189" i="7"/>
  <c r="CB188" i="7"/>
  <c r="BZ188" i="7"/>
  <c r="BY188" i="7"/>
  <c r="AK188" i="7"/>
  <c r="AH188" i="7"/>
  <c r="AG188" i="7"/>
  <c r="L188" i="7"/>
  <c r="J188" i="7"/>
  <c r="K188" i="7" s="1"/>
  <c r="H188" i="7"/>
  <c r="G188" i="7"/>
  <c r="CB187" i="7"/>
  <c r="CA187" i="7"/>
  <c r="BZ187" i="7"/>
  <c r="BY187" i="7"/>
  <c r="AK187" i="7"/>
  <c r="AH187" i="7"/>
  <c r="AG187" i="7"/>
  <c r="L187" i="7"/>
  <c r="J187" i="7"/>
  <c r="K187" i="7" s="1"/>
  <c r="H187" i="7"/>
  <c r="G187" i="7"/>
  <c r="CA186" i="7"/>
  <c r="BZ186" i="7"/>
  <c r="BY186" i="7"/>
  <c r="AK186" i="7"/>
  <c r="AG186" i="7"/>
  <c r="AH186" i="7" s="1"/>
  <c r="L186" i="7"/>
  <c r="J186" i="7"/>
  <c r="K186" i="7" s="1"/>
  <c r="H186" i="7"/>
  <c r="G186" i="7"/>
  <c r="CB185" i="7"/>
  <c r="BZ185" i="7"/>
  <c r="BY185" i="7"/>
  <c r="AK185" i="7"/>
  <c r="AH185" i="7"/>
  <c r="AG185" i="7"/>
  <c r="L185" i="7"/>
  <c r="J185" i="7"/>
  <c r="K185" i="7" s="1"/>
  <c r="H185" i="7"/>
  <c r="G185" i="7"/>
  <c r="CA184" i="7"/>
  <c r="BZ184" i="7"/>
  <c r="BY184" i="7"/>
  <c r="AK184" i="7"/>
  <c r="AG184" i="7"/>
  <c r="AH184" i="7" s="1"/>
  <c r="L184" i="7"/>
  <c r="J184" i="7"/>
  <c r="K184" i="7" s="1"/>
  <c r="H184" i="7"/>
  <c r="G184" i="7"/>
  <c r="BZ183" i="7"/>
  <c r="BY183" i="7"/>
  <c r="AK183" i="7"/>
  <c r="AH183" i="7"/>
  <c r="AG183" i="7"/>
  <c r="L183" i="7"/>
  <c r="J183" i="7"/>
  <c r="K183" i="7" s="1"/>
  <c r="H183" i="7"/>
  <c r="G183" i="7"/>
  <c r="CB182" i="7"/>
  <c r="CA182" i="7"/>
  <c r="BZ182" i="7"/>
  <c r="BY182" i="7"/>
  <c r="AK182" i="7"/>
  <c r="AH182" i="7"/>
  <c r="AG182" i="7"/>
  <c r="L182" i="7"/>
  <c r="J182" i="7"/>
  <c r="K182" i="7" s="1"/>
  <c r="H182" i="7"/>
  <c r="G182" i="7"/>
  <c r="CB181" i="7"/>
  <c r="CA181" i="7"/>
  <c r="BZ181" i="7"/>
  <c r="BY181" i="7"/>
  <c r="AK181" i="7"/>
  <c r="AG181" i="7"/>
  <c r="AH181" i="7" s="1"/>
  <c r="L181" i="7"/>
  <c r="J181" i="7"/>
  <c r="K181" i="7" s="1"/>
  <c r="H181" i="7"/>
  <c r="G181" i="7"/>
  <c r="CB180" i="7"/>
  <c r="CA180" i="7"/>
  <c r="BZ180" i="7"/>
  <c r="BY180" i="7"/>
  <c r="AK180" i="7"/>
  <c r="AG180" i="7"/>
  <c r="AH180" i="7" s="1"/>
  <c r="L180" i="7"/>
  <c r="J180" i="7"/>
  <c r="K180" i="7" s="1"/>
  <c r="H180" i="7"/>
  <c r="G180" i="7"/>
  <c r="CB179" i="7"/>
  <c r="CA179" i="7"/>
  <c r="BZ179" i="7"/>
  <c r="BY179" i="7"/>
  <c r="AK179" i="7"/>
  <c r="AH179" i="7"/>
  <c r="AG179" i="7"/>
  <c r="L179" i="7"/>
  <c r="J179" i="7"/>
  <c r="K179" i="7" s="1"/>
  <c r="H179" i="7"/>
  <c r="G179" i="7"/>
  <c r="CB178" i="7"/>
  <c r="CA178" i="7"/>
  <c r="BZ178" i="7"/>
  <c r="BY178" i="7"/>
  <c r="AK178" i="7"/>
  <c r="AH178" i="7"/>
  <c r="AG178" i="7"/>
  <c r="L178" i="7"/>
  <c r="J178" i="7"/>
  <c r="K178" i="7" s="1"/>
  <c r="H178" i="7"/>
  <c r="G178" i="7"/>
  <c r="CA177" i="7"/>
  <c r="BZ177" i="7"/>
  <c r="BY177" i="7"/>
  <c r="AK177" i="7"/>
  <c r="AG177" i="7"/>
  <c r="AH177" i="7" s="1"/>
  <c r="L177" i="7"/>
  <c r="J177" i="7"/>
  <c r="K177" i="7" s="1"/>
  <c r="H177" i="7"/>
  <c r="G177" i="7"/>
  <c r="CB176" i="7"/>
  <c r="BZ176" i="7"/>
  <c r="BY176" i="7"/>
  <c r="AK176" i="7"/>
  <c r="AG176" i="7"/>
  <c r="AH176" i="7" s="1"/>
  <c r="L176" i="7"/>
  <c r="J176" i="7"/>
  <c r="K176" i="7" s="1"/>
  <c r="H176" i="7"/>
  <c r="G176" i="7"/>
  <c r="CB175" i="7"/>
  <c r="CA175" i="7"/>
  <c r="BZ175" i="7"/>
  <c r="BY175" i="7"/>
  <c r="AK175" i="7"/>
  <c r="AH175" i="7"/>
  <c r="AG175" i="7"/>
  <c r="L175" i="7"/>
  <c r="J175" i="7"/>
  <c r="K175" i="7" s="1"/>
  <c r="H175" i="7"/>
  <c r="CB151" i="7" s="1"/>
  <c r="G175" i="7"/>
  <c r="CB174" i="7"/>
  <c r="CA174" i="7"/>
  <c r="BZ174" i="7"/>
  <c r="BY174" i="7"/>
  <c r="AK174" i="7"/>
  <c r="AH174" i="7"/>
  <c r="AG174" i="7"/>
  <c r="L174" i="7"/>
  <c r="J174" i="7"/>
  <c r="K174" i="7" s="1"/>
  <c r="H174" i="7"/>
  <c r="G174" i="7"/>
  <c r="CB173" i="7"/>
  <c r="CA173" i="7"/>
  <c r="BZ173" i="7"/>
  <c r="BY173" i="7"/>
  <c r="AK173" i="7"/>
  <c r="AG173" i="7"/>
  <c r="AH173" i="7" s="1"/>
  <c r="L173" i="7"/>
  <c r="J173" i="7"/>
  <c r="K173" i="7" s="1"/>
  <c r="H173" i="7"/>
  <c r="CB122" i="7" s="1"/>
  <c r="G173" i="7"/>
  <c r="CB172" i="7"/>
  <c r="CA172" i="7"/>
  <c r="BZ172" i="7"/>
  <c r="BY172" i="7"/>
  <c r="AK172" i="7"/>
  <c r="AG172" i="7"/>
  <c r="AH172" i="7" s="1"/>
  <c r="L172" i="7"/>
  <c r="J172" i="7"/>
  <c r="K172" i="7" s="1"/>
  <c r="H172" i="7"/>
  <c r="G172" i="7"/>
  <c r="CA121" i="7" s="1"/>
  <c r="CB171" i="7"/>
  <c r="CA171" i="7"/>
  <c r="BZ171" i="7"/>
  <c r="BY171" i="7"/>
  <c r="AK171" i="7"/>
  <c r="AH171" i="7"/>
  <c r="AG171" i="7"/>
  <c r="L171" i="7"/>
  <c r="J171" i="7"/>
  <c r="K171" i="7" s="1"/>
  <c r="H171" i="7"/>
  <c r="G171" i="7"/>
  <c r="CB170" i="7"/>
  <c r="CA170" i="7"/>
  <c r="BZ170" i="7"/>
  <c r="BY170" i="7"/>
  <c r="AK170" i="7"/>
  <c r="AH170" i="7"/>
  <c r="AG170" i="7"/>
  <c r="L170" i="7"/>
  <c r="J170" i="7"/>
  <c r="K170" i="7" s="1"/>
  <c r="H170" i="7"/>
  <c r="G170" i="7"/>
  <c r="CA169" i="7"/>
  <c r="BZ169" i="7"/>
  <c r="BY169" i="7"/>
  <c r="AK169" i="7"/>
  <c r="AG169" i="7"/>
  <c r="AH169" i="7" s="1"/>
  <c r="L169" i="7"/>
  <c r="J169" i="7"/>
  <c r="K169" i="7" s="1"/>
  <c r="H169" i="7"/>
  <c r="CB118" i="7" s="1"/>
  <c r="G169" i="7"/>
  <c r="CB168" i="7"/>
  <c r="BZ168" i="7"/>
  <c r="BY168" i="7"/>
  <c r="AK168" i="7"/>
  <c r="AG168" i="7"/>
  <c r="AH168" i="7" s="1"/>
  <c r="L168" i="7"/>
  <c r="J168" i="7"/>
  <c r="K168" i="7" s="1"/>
  <c r="H168" i="7"/>
  <c r="G168" i="7"/>
  <c r="CB167" i="7"/>
  <c r="CA167" i="7"/>
  <c r="BZ167" i="7"/>
  <c r="BY167" i="7"/>
  <c r="AK167" i="7"/>
  <c r="AH167" i="7"/>
  <c r="AG167" i="7"/>
  <c r="L167" i="7"/>
  <c r="J167" i="7"/>
  <c r="K167" i="7" s="1"/>
  <c r="H167" i="7"/>
  <c r="G167" i="7"/>
  <c r="CB166" i="7"/>
  <c r="CA166" i="7"/>
  <c r="BZ166" i="7"/>
  <c r="BY166" i="7"/>
  <c r="AK166" i="7"/>
  <c r="AH166" i="7"/>
  <c r="AG166" i="7"/>
  <c r="L166" i="7"/>
  <c r="J166" i="7"/>
  <c r="K166" i="7" s="1"/>
  <c r="H166" i="7"/>
  <c r="G166" i="7"/>
  <c r="CA165" i="7"/>
  <c r="BZ165" i="7"/>
  <c r="BY165" i="7"/>
  <c r="AK165" i="7"/>
  <c r="AG165" i="7"/>
  <c r="AH165" i="7" s="1"/>
  <c r="L165" i="7"/>
  <c r="J165" i="7"/>
  <c r="K165" i="7" s="1"/>
  <c r="H165" i="7"/>
  <c r="G165" i="7"/>
  <c r="CB164" i="7"/>
  <c r="CA164" i="7"/>
  <c r="BZ164" i="7"/>
  <c r="BY164" i="7"/>
  <c r="AK164" i="7"/>
  <c r="AG164" i="7"/>
  <c r="AH164" i="7" s="1"/>
  <c r="L164" i="7"/>
  <c r="J164" i="7"/>
  <c r="K164" i="7" s="1"/>
  <c r="H164" i="7"/>
  <c r="G164" i="7"/>
  <c r="CB163" i="7"/>
  <c r="CA163" i="7"/>
  <c r="BZ163" i="7"/>
  <c r="BY163" i="7"/>
  <c r="AK163" i="7"/>
  <c r="AH163" i="7"/>
  <c r="AG163" i="7"/>
  <c r="L163" i="7"/>
  <c r="J163" i="7"/>
  <c r="K163" i="7" s="1"/>
  <c r="H163" i="7"/>
  <c r="G163" i="7"/>
  <c r="CB162" i="7"/>
  <c r="CA162" i="7"/>
  <c r="BZ162" i="7"/>
  <c r="BY162" i="7"/>
  <c r="AK162" i="7"/>
  <c r="AH162" i="7"/>
  <c r="AG162" i="7"/>
  <c r="L162" i="7"/>
  <c r="J162" i="7"/>
  <c r="K162" i="7" s="1"/>
  <c r="H162" i="7"/>
  <c r="G162" i="7"/>
  <c r="CB161" i="7"/>
  <c r="CA161" i="7"/>
  <c r="BZ161" i="7"/>
  <c r="BY161" i="7"/>
  <c r="AK161" i="7"/>
  <c r="AG161" i="7"/>
  <c r="AH161" i="7" s="1"/>
  <c r="L161" i="7"/>
  <c r="J161" i="7"/>
  <c r="K161" i="7" s="1"/>
  <c r="H161" i="7"/>
  <c r="G161" i="7"/>
  <c r="CB160" i="7"/>
  <c r="CA160" i="7"/>
  <c r="BZ160" i="7"/>
  <c r="BY160" i="7"/>
  <c r="AK160" i="7"/>
  <c r="AG160" i="7"/>
  <c r="AH160" i="7" s="1"/>
  <c r="L160" i="7"/>
  <c r="J160" i="7"/>
  <c r="K160" i="7" s="1"/>
  <c r="H160" i="7"/>
  <c r="G160" i="7"/>
  <c r="CB159" i="7"/>
  <c r="CA159" i="7"/>
  <c r="BZ159" i="7"/>
  <c r="BY159" i="7"/>
  <c r="AK159" i="7"/>
  <c r="AH159" i="7"/>
  <c r="AG159" i="7"/>
  <c r="L159" i="7"/>
  <c r="J159" i="7"/>
  <c r="K159" i="7" s="1"/>
  <c r="H159" i="7"/>
  <c r="G159" i="7"/>
  <c r="CB158" i="7"/>
  <c r="CA158" i="7"/>
  <c r="BZ158" i="7"/>
  <c r="BY158" i="7"/>
  <c r="AK158" i="7"/>
  <c r="AH158" i="7"/>
  <c r="AG158" i="7"/>
  <c r="L158" i="7"/>
  <c r="J158" i="7"/>
  <c r="K158" i="7" s="1"/>
  <c r="H158" i="7"/>
  <c r="G158" i="7"/>
  <c r="CB157" i="7"/>
  <c r="CA157" i="7"/>
  <c r="BZ157" i="7"/>
  <c r="BY157" i="7"/>
  <c r="AK157" i="7"/>
  <c r="AG157" i="7"/>
  <c r="AH157" i="7" s="1"/>
  <c r="L157" i="7"/>
  <c r="J157" i="7"/>
  <c r="K157" i="7" s="1"/>
  <c r="H157" i="7"/>
  <c r="CB183" i="7" s="1"/>
  <c r="G157" i="7"/>
  <c r="CA183" i="7" s="1"/>
  <c r="CA156" i="7"/>
  <c r="BZ156" i="7"/>
  <c r="BY156" i="7"/>
  <c r="AK156" i="7"/>
  <c r="AH156" i="7"/>
  <c r="AG156" i="7"/>
  <c r="L156" i="7"/>
  <c r="J156" i="7"/>
  <c r="K156" i="7" s="1"/>
  <c r="H156" i="7"/>
  <c r="CB150" i="7" s="1"/>
  <c r="G156" i="7"/>
  <c r="BZ155" i="7"/>
  <c r="BY155" i="7"/>
  <c r="AK155" i="7"/>
  <c r="AG155" i="7"/>
  <c r="AH155" i="7" s="1"/>
  <c r="L155" i="7"/>
  <c r="J155" i="7"/>
  <c r="K155" i="7" s="1"/>
  <c r="H155" i="7"/>
  <c r="G155" i="7"/>
  <c r="CA117" i="7" s="1"/>
  <c r="BZ154" i="7"/>
  <c r="BY154" i="7"/>
  <c r="AK154" i="7"/>
  <c r="AH154" i="7"/>
  <c r="AG154" i="7"/>
  <c r="L154" i="7"/>
  <c r="J154" i="7"/>
  <c r="K154" i="7" s="1"/>
  <c r="H154" i="7"/>
  <c r="G154" i="7"/>
  <c r="BZ153" i="7"/>
  <c r="BY153" i="7"/>
  <c r="AK153" i="7"/>
  <c r="AG153" i="7"/>
  <c r="AH153" i="7" s="1"/>
  <c r="L153" i="7"/>
  <c r="J153" i="7"/>
  <c r="K153" i="7" s="1"/>
  <c r="H153" i="7"/>
  <c r="G153" i="7"/>
  <c r="BZ152" i="7"/>
  <c r="BY152" i="7"/>
  <c r="AK152" i="7"/>
  <c r="AG152" i="7"/>
  <c r="AH152" i="7" s="1"/>
  <c r="L152" i="7"/>
  <c r="J152" i="7"/>
  <c r="K152" i="7" s="1"/>
  <c r="H152" i="7"/>
  <c r="CB114" i="7" s="1"/>
  <c r="G152" i="7"/>
  <c r="CA151" i="7"/>
  <c r="BZ151" i="7"/>
  <c r="BY151" i="7"/>
  <c r="AK151" i="7"/>
  <c r="AH151" i="7"/>
  <c r="AG151" i="7"/>
  <c r="L151" i="7"/>
  <c r="J151" i="7"/>
  <c r="K151" i="7" s="1"/>
  <c r="H151" i="7"/>
  <c r="G151" i="7"/>
  <c r="CA150" i="7"/>
  <c r="BZ150" i="7"/>
  <c r="BY150" i="7"/>
  <c r="AK150" i="7"/>
  <c r="AG150" i="7"/>
  <c r="AH150" i="7" s="1"/>
  <c r="L150" i="7"/>
  <c r="J150" i="7"/>
  <c r="K150" i="7" s="1"/>
  <c r="H150" i="7"/>
  <c r="G150" i="7"/>
  <c r="CA112" i="7" s="1"/>
  <c r="BZ149" i="7"/>
  <c r="BY149" i="7"/>
  <c r="AK149" i="7"/>
  <c r="AH149" i="7"/>
  <c r="AG149" i="7"/>
  <c r="L149" i="7"/>
  <c r="J149" i="7"/>
  <c r="K149" i="7" s="1"/>
  <c r="H149" i="7"/>
  <c r="G149" i="7"/>
  <c r="BZ148" i="7"/>
  <c r="BY148" i="7"/>
  <c r="AK148" i="7"/>
  <c r="AH148" i="7"/>
  <c r="AG148" i="7"/>
  <c r="L148" i="7"/>
  <c r="J148" i="7"/>
  <c r="K148" i="7" s="1"/>
  <c r="H148" i="7"/>
  <c r="G148" i="7"/>
  <c r="BZ147" i="7"/>
  <c r="BY147" i="7"/>
  <c r="AK147" i="7"/>
  <c r="AG147" i="7"/>
  <c r="AH147" i="7" s="1"/>
  <c r="L147" i="7"/>
  <c r="J147" i="7"/>
  <c r="K147" i="7" s="1"/>
  <c r="H147" i="7"/>
  <c r="G147" i="7"/>
  <c r="BZ146" i="7"/>
  <c r="BY146" i="7"/>
  <c r="AK146" i="7"/>
  <c r="AG146" i="7"/>
  <c r="AH146" i="7" s="1"/>
  <c r="L146" i="7"/>
  <c r="J146" i="7"/>
  <c r="K146" i="7" s="1"/>
  <c r="H146" i="7"/>
  <c r="G146" i="7"/>
  <c r="CB145" i="7"/>
  <c r="CA145" i="7"/>
  <c r="BZ145" i="7"/>
  <c r="BY145" i="7"/>
  <c r="AK145" i="7"/>
  <c r="AG145" i="7"/>
  <c r="AH145" i="7" s="1"/>
  <c r="L145" i="7"/>
  <c r="J145" i="7"/>
  <c r="K145" i="7" s="1"/>
  <c r="H145" i="7"/>
  <c r="G145" i="7"/>
  <c r="CB144" i="7"/>
  <c r="CA144" i="7"/>
  <c r="BZ144" i="7"/>
  <c r="BY144" i="7"/>
  <c r="AK144" i="7"/>
  <c r="AH144" i="7"/>
  <c r="AG144" i="7"/>
  <c r="L144" i="7"/>
  <c r="J144" i="7"/>
  <c r="K144" i="7" s="1"/>
  <c r="H144" i="7"/>
  <c r="G144" i="7"/>
  <c r="CB143" i="7"/>
  <c r="CA143" i="7"/>
  <c r="BZ143" i="7"/>
  <c r="BY143" i="7"/>
  <c r="AK143" i="7"/>
  <c r="AH143" i="7"/>
  <c r="AG143" i="7"/>
  <c r="L143" i="7"/>
  <c r="J143" i="7"/>
  <c r="K143" i="7" s="1"/>
  <c r="H143" i="7"/>
  <c r="G143" i="7"/>
  <c r="CB142" i="7"/>
  <c r="CA142" i="7"/>
  <c r="BZ142" i="7"/>
  <c r="BY142" i="7"/>
  <c r="AK142" i="7"/>
  <c r="AG142" i="7"/>
  <c r="AH142" i="7" s="1"/>
  <c r="L142" i="7"/>
  <c r="J142" i="7"/>
  <c r="K142" i="7" s="1"/>
  <c r="H142" i="7"/>
  <c r="G142" i="7"/>
  <c r="CB141" i="7"/>
  <c r="CA141" i="7"/>
  <c r="BZ141" i="7"/>
  <c r="BY141" i="7"/>
  <c r="AK141" i="7"/>
  <c r="AG141" i="7"/>
  <c r="AH141" i="7" s="1"/>
  <c r="L141" i="7"/>
  <c r="J141" i="7"/>
  <c r="K141" i="7" s="1"/>
  <c r="H141" i="7"/>
  <c r="G141" i="7"/>
  <c r="CB140" i="7"/>
  <c r="CA140" i="7"/>
  <c r="BZ140" i="7"/>
  <c r="BY140" i="7"/>
  <c r="AK140" i="7"/>
  <c r="AH140" i="7"/>
  <c r="AG140" i="7"/>
  <c r="L140" i="7"/>
  <c r="J140" i="7"/>
  <c r="K140" i="7" s="1"/>
  <c r="H140" i="7"/>
  <c r="G140" i="7"/>
  <c r="CB139" i="7"/>
  <c r="CA139" i="7"/>
  <c r="BZ139" i="7"/>
  <c r="BY139" i="7"/>
  <c r="AK139" i="7"/>
  <c r="AH139" i="7"/>
  <c r="AG139" i="7"/>
  <c r="L139" i="7"/>
  <c r="J139" i="7"/>
  <c r="K139" i="7" s="1"/>
  <c r="H139" i="7"/>
  <c r="G139" i="7"/>
  <c r="CB138" i="7"/>
  <c r="CA138" i="7"/>
  <c r="BZ138" i="7"/>
  <c r="BY138" i="7"/>
  <c r="AK138" i="7"/>
  <c r="AG138" i="7"/>
  <c r="AH138" i="7" s="1"/>
  <c r="L138" i="7"/>
  <c r="J138" i="7"/>
  <c r="K138" i="7" s="1"/>
  <c r="H138" i="7"/>
  <c r="G138" i="7"/>
  <c r="CB137" i="7"/>
  <c r="CA137" i="7"/>
  <c r="BZ137" i="7"/>
  <c r="BY137" i="7"/>
  <c r="AK137" i="7"/>
  <c r="AG137" i="7"/>
  <c r="AH137" i="7" s="1"/>
  <c r="L137" i="7"/>
  <c r="J137" i="7"/>
  <c r="K137" i="7" s="1"/>
  <c r="H137" i="7"/>
  <c r="G137" i="7"/>
  <c r="CB136" i="7"/>
  <c r="CA136" i="7"/>
  <c r="BZ136" i="7"/>
  <c r="BY136" i="7"/>
  <c r="AK136" i="7"/>
  <c r="AH136" i="7"/>
  <c r="AG136" i="7"/>
  <c r="L136" i="7"/>
  <c r="J136" i="7"/>
  <c r="K136" i="7" s="1"/>
  <c r="H136" i="7"/>
  <c r="G136" i="7"/>
  <c r="CB135" i="7"/>
  <c r="CA135" i="7"/>
  <c r="BZ135" i="7"/>
  <c r="BY135" i="7"/>
  <c r="AK135" i="7"/>
  <c r="AH135" i="7"/>
  <c r="AG135" i="7"/>
  <c r="L135" i="7"/>
  <c r="J135" i="7"/>
  <c r="K135" i="7" s="1"/>
  <c r="H135" i="7"/>
  <c r="G135" i="7"/>
  <c r="CB134" i="7"/>
  <c r="CA134" i="7"/>
  <c r="BZ134" i="7"/>
  <c r="BY134" i="7"/>
  <c r="AK134" i="7"/>
  <c r="AG134" i="7"/>
  <c r="AH134" i="7" s="1"/>
  <c r="L134" i="7"/>
  <c r="J134" i="7"/>
  <c r="K134" i="7" s="1"/>
  <c r="H134" i="7"/>
  <c r="CB155" i="7" s="1"/>
  <c r="G134" i="7"/>
  <c r="CA155" i="7" s="1"/>
  <c r="CB133" i="7"/>
  <c r="CA133" i="7"/>
  <c r="BZ133" i="7"/>
  <c r="BY133" i="7"/>
  <c r="AK133" i="7"/>
  <c r="AG133" i="7"/>
  <c r="AH133" i="7" s="1"/>
  <c r="L133" i="7"/>
  <c r="J133" i="7"/>
  <c r="K133" i="7" s="1"/>
  <c r="H133" i="7"/>
  <c r="CB154" i="7" s="1"/>
  <c r="G133" i="7"/>
  <c r="CA154" i="7" s="1"/>
  <c r="CB132" i="7"/>
  <c r="CA132" i="7"/>
  <c r="BZ132" i="7"/>
  <c r="BY132" i="7"/>
  <c r="AK132" i="7"/>
  <c r="AH132" i="7"/>
  <c r="AG132" i="7"/>
  <c r="L132" i="7"/>
  <c r="J132" i="7"/>
  <c r="K132" i="7" s="1"/>
  <c r="H132" i="7"/>
  <c r="G132" i="7"/>
  <c r="CB131" i="7"/>
  <c r="CA131" i="7"/>
  <c r="BZ131" i="7"/>
  <c r="BY131" i="7"/>
  <c r="AK131" i="7"/>
  <c r="AH131" i="7"/>
  <c r="AG131" i="7"/>
  <c r="L131" i="7"/>
  <c r="J131" i="7"/>
  <c r="K131" i="7" s="1"/>
  <c r="H131" i="7"/>
  <c r="CB153" i="7" s="1"/>
  <c r="G131" i="7"/>
  <c r="CA153" i="7" s="1"/>
  <c r="CB130" i="7"/>
  <c r="CA130" i="7"/>
  <c r="BZ130" i="7"/>
  <c r="BY130" i="7"/>
  <c r="AK130" i="7"/>
  <c r="AG130" i="7"/>
  <c r="AH130" i="7" s="1"/>
  <c r="L130" i="7"/>
  <c r="J130" i="7"/>
  <c r="K130" i="7" s="1"/>
  <c r="H130" i="7"/>
  <c r="CB110" i="7" s="1"/>
  <c r="G130" i="7"/>
  <c r="CB129" i="7"/>
  <c r="CA129" i="7"/>
  <c r="BZ129" i="7"/>
  <c r="BY129" i="7"/>
  <c r="AK129" i="7"/>
  <c r="AG129" i="7"/>
  <c r="AH129" i="7" s="1"/>
  <c r="L129" i="7"/>
  <c r="J129" i="7"/>
  <c r="K129" i="7" s="1"/>
  <c r="H129" i="7"/>
  <c r="G129" i="7"/>
  <c r="CA109" i="7" s="1"/>
  <c r="CB128" i="7"/>
  <c r="CA128" i="7"/>
  <c r="BZ128" i="7"/>
  <c r="BY128" i="7"/>
  <c r="AK128" i="7"/>
  <c r="AH128" i="7"/>
  <c r="AG128" i="7"/>
  <c r="L128" i="7"/>
  <c r="J128" i="7"/>
  <c r="K128" i="7" s="1"/>
  <c r="H128" i="7"/>
  <c r="G128" i="7"/>
  <c r="CB127" i="7"/>
  <c r="CA127" i="7"/>
  <c r="BZ127" i="7"/>
  <c r="BY127" i="7"/>
  <c r="AK127" i="7"/>
  <c r="AH127" i="7"/>
  <c r="AG127" i="7"/>
  <c r="L127" i="7"/>
  <c r="J127" i="7"/>
  <c r="K127" i="7" s="1"/>
  <c r="H127" i="7"/>
  <c r="CB107" i="7" s="1"/>
  <c r="G127" i="7"/>
  <c r="CB126" i="7"/>
  <c r="CA126" i="7"/>
  <c r="BZ126" i="7"/>
  <c r="BY126" i="7"/>
  <c r="AK126" i="7"/>
  <c r="AG126" i="7"/>
  <c r="AH126" i="7" s="1"/>
  <c r="L126" i="7"/>
  <c r="J126" i="7"/>
  <c r="K126" i="7" s="1"/>
  <c r="H126" i="7"/>
  <c r="CB149" i="7" s="1"/>
  <c r="G126" i="7"/>
  <c r="CA149" i="7" s="1"/>
  <c r="CB125" i="7"/>
  <c r="CA125" i="7"/>
  <c r="BZ125" i="7"/>
  <c r="BY125" i="7"/>
  <c r="AK125" i="7"/>
  <c r="AG125" i="7"/>
  <c r="AH125" i="7" s="1"/>
  <c r="L125" i="7"/>
  <c r="J125" i="7"/>
  <c r="K125" i="7" s="1"/>
  <c r="H125" i="7"/>
  <c r="CB148" i="7" s="1"/>
  <c r="G125" i="7"/>
  <c r="CA148" i="7" s="1"/>
  <c r="CB124" i="7"/>
  <c r="CA124" i="7"/>
  <c r="BZ124" i="7"/>
  <c r="BY124" i="7"/>
  <c r="AK124" i="7"/>
  <c r="AH124" i="7"/>
  <c r="AG124" i="7"/>
  <c r="L124" i="7"/>
  <c r="J124" i="7"/>
  <c r="K124" i="7" s="1"/>
  <c r="H124" i="7"/>
  <c r="CB152" i="7" s="1"/>
  <c r="G124" i="7"/>
  <c r="CA152" i="7" s="1"/>
  <c r="CB123" i="7"/>
  <c r="CA123" i="7"/>
  <c r="BZ123" i="7"/>
  <c r="BY123" i="7"/>
  <c r="AK123" i="7"/>
  <c r="AH123" i="7"/>
  <c r="AG123" i="7"/>
  <c r="L123" i="7"/>
  <c r="J123" i="7"/>
  <c r="K123" i="7" s="1"/>
  <c r="H123" i="7"/>
  <c r="G123" i="7"/>
  <c r="CA122" i="7"/>
  <c r="BZ122" i="7"/>
  <c r="BY122" i="7"/>
  <c r="AK122" i="7"/>
  <c r="AG122" i="7"/>
  <c r="AH122" i="7" s="1"/>
  <c r="L122" i="7"/>
  <c r="J122" i="7"/>
  <c r="K122" i="7" s="1"/>
  <c r="H122" i="7"/>
  <c r="G122" i="7"/>
  <c r="CB121" i="7"/>
  <c r="BZ121" i="7"/>
  <c r="BY121" i="7"/>
  <c r="AK121" i="7"/>
  <c r="AG121" i="7"/>
  <c r="AH121" i="7" s="1"/>
  <c r="L121" i="7"/>
  <c r="J121" i="7"/>
  <c r="K121" i="7" s="1"/>
  <c r="H121" i="7"/>
  <c r="G121" i="7"/>
  <c r="CB120" i="7"/>
  <c r="CA120" i="7"/>
  <c r="BZ120" i="7"/>
  <c r="BY120" i="7"/>
  <c r="AK120" i="7"/>
  <c r="AH120" i="7"/>
  <c r="AG120" i="7"/>
  <c r="L120" i="7"/>
  <c r="J120" i="7"/>
  <c r="K120" i="7" s="1"/>
  <c r="H120" i="7"/>
  <c r="G120" i="7"/>
  <c r="CB119" i="7"/>
  <c r="CA119" i="7"/>
  <c r="BZ119" i="7"/>
  <c r="BY119" i="7"/>
  <c r="AK119" i="7"/>
  <c r="AH119" i="7"/>
  <c r="AG119" i="7"/>
  <c r="L119" i="7"/>
  <c r="J119" i="7"/>
  <c r="K119" i="7" s="1"/>
  <c r="H119" i="7"/>
  <c r="G119" i="7"/>
  <c r="CA118" i="7"/>
  <c r="BZ118" i="7"/>
  <c r="BY118" i="7"/>
  <c r="AK118" i="7"/>
  <c r="AG118" i="7"/>
  <c r="AH118" i="7" s="1"/>
  <c r="L118" i="7"/>
  <c r="J118" i="7"/>
  <c r="K118" i="7" s="1"/>
  <c r="H118" i="7"/>
  <c r="G118" i="7"/>
  <c r="CB117" i="7"/>
  <c r="BZ117" i="7"/>
  <c r="BY117" i="7"/>
  <c r="AK117" i="7"/>
  <c r="AG117" i="7"/>
  <c r="AH117" i="7" s="1"/>
  <c r="L117" i="7"/>
  <c r="J117" i="7"/>
  <c r="K117" i="7" s="1"/>
  <c r="H117" i="7"/>
  <c r="CB147" i="7" s="1"/>
  <c r="G117" i="7"/>
  <c r="CA147" i="7" s="1"/>
  <c r="CB116" i="7"/>
  <c r="CA116" i="7"/>
  <c r="BZ116" i="7"/>
  <c r="BY116" i="7"/>
  <c r="AK116" i="7"/>
  <c r="AH116" i="7"/>
  <c r="AG116" i="7"/>
  <c r="L116" i="7"/>
  <c r="J116" i="7"/>
  <c r="K116" i="7" s="1"/>
  <c r="H116" i="7"/>
  <c r="CB146" i="7" s="1"/>
  <c r="G116" i="7"/>
  <c r="CA146" i="7" s="1"/>
  <c r="CB115" i="7"/>
  <c r="CA115" i="7"/>
  <c r="BZ115" i="7"/>
  <c r="BY115" i="7"/>
  <c r="AK115" i="7"/>
  <c r="AH115" i="7"/>
  <c r="AG115" i="7"/>
  <c r="L115" i="7"/>
  <c r="J115" i="7"/>
  <c r="K115" i="7" s="1"/>
  <c r="H115" i="7"/>
  <c r="G115" i="7"/>
  <c r="CA114" i="7"/>
  <c r="BZ114" i="7"/>
  <c r="BY114" i="7"/>
  <c r="AK114" i="7"/>
  <c r="AG114" i="7"/>
  <c r="AH114" i="7" s="1"/>
  <c r="L114" i="7"/>
  <c r="J114" i="7"/>
  <c r="K114" i="7" s="1"/>
  <c r="H114" i="7"/>
  <c r="G114" i="7"/>
  <c r="CB113" i="7"/>
  <c r="CA113" i="7"/>
  <c r="BZ113" i="7"/>
  <c r="BY113" i="7"/>
  <c r="AK113" i="7"/>
  <c r="AG113" i="7"/>
  <c r="AH113" i="7" s="1"/>
  <c r="L113" i="7"/>
  <c r="J113" i="7"/>
  <c r="K113" i="7" s="1"/>
  <c r="H113" i="7"/>
  <c r="G113" i="7"/>
  <c r="CB112" i="7"/>
  <c r="BZ112" i="7"/>
  <c r="BY112" i="7"/>
  <c r="AK112" i="7"/>
  <c r="AH112" i="7"/>
  <c r="AG112" i="7"/>
  <c r="L112" i="7"/>
  <c r="J112" i="7"/>
  <c r="K112" i="7" s="1"/>
  <c r="H112" i="7"/>
  <c r="G112" i="7"/>
  <c r="CB111" i="7"/>
  <c r="CA111" i="7"/>
  <c r="BZ111" i="7"/>
  <c r="BY111" i="7"/>
  <c r="AK111" i="7"/>
  <c r="AH111" i="7"/>
  <c r="AG111" i="7"/>
  <c r="L111" i="7"/>
  <c r="J111" i="7"/>
  <c r="K111" i="7" s="1"/>
  <c r="H111" i="7"/>
  <c r="G111" i="7"/>
  <c r="CA110" i="7"/>
  <c r="BZ110" i="7"/>
  <c r="BY110" i="7"/>
  <c r="AK110" i="7"/>
  <c r="AG110" i="7"/>
  <c r="AH110" i="7" s="1"/>
  <c r="L110" i="7"/>
  <c r="J110" i="7"/>
  <c r="K110" i="7" s="1"/>
  <c r="H110" i="7"/>
  <c r="CB65" i="7" s="1"/>
  <c r="G110" i="7"/>
  <c r="CB109" i="7"/>
  <c r="BZ109" i="7"/>
  <c r="BY109" i="7"/>
  <c r="AK109" i="7"/>
  <c r="AG109" i="7"/>
  <c r="AH109" i="7" s="1"/>
  <c r="L109" i="7"/>
  <c r="K109" i="7"/>
  <c r="J109" i="7"/>
  <c r="H109" i="7"/>
  <c r="G109" i="7"/>
  <c r="CA64" i="7" s="1"/>
  <c r="CB108" i="7"/>
  <c r="CA108" i="7"/>
  <c r="BZ108" i="7"/>
  <c r="BY108" i="7"/>
  <c r="AK108" i="7"/>
  <c r="AG108" i="7"/>
  <c r="AH108" i="7" s="1"/>
  <c r="L108" i="7"/>
  <c r="J108" i="7"/>
  <c r="K108" i="7" s="1"/>
  <c r="H108" i="7"/>
  <c r="G108" i="7"/>
  <c r="CA107" i="7"/>
  <c r="BZ107" i="7"/>
  <c r="BY107" i="7"/>
  <c r="AK107" i="7"/>
  <c r="AG107" i="7"/>
  <c r="AH107" i="7" s="1"/>
  <c r="L107" i="7"/>
  <c r="J107" i="7"/>
  <c r="K107" i="7" s="1"/>
  <c r="H107" i="7"/>
  <c r="CB90" i="7" s="1"/>
  <c r="G107" i="7"/>
  <c r="CA90" i="7" s="1"/>
  <c r="BZ106" i="7"/>
  <c r="BY106" i="7"/>
  <c r="AK106" i="7"/>
  <c r="AH106" i="7"/>
  <c r="AG106" i="7"/>
  <c r="L106" i="7"/>
  <c r="J106" i="7"/>
  <c r="K106" i="7" s="1"/>
  <c r="H106" i="7"/>
  <c r="G106" i="7"/>
  <c r="BZ105" i="7"/>
  <c r="BY105" i="7"/>
  <c r="AK105" i="7"/>
  <c r="AH105" i="7"/>
  <c r="AG105" i="7"/>
  <c r="L105" i="7"/>
  <c r="J105" i="7"/>
  <c r="K105" i="7" s="1"/>
  <c r="H105" i="7"/>
  <c r="G105" i="7"/>
  <c r="BZ104" i="7"/>
  <c r="BY104" i="7"/>
  <c r="AK104" i="7"/>
  <c r="AG104" i="7"/>
  <c r="AH104" i="7" s="1"/>
  <c r="L104" i="7"/>
  <c r="J104" i="7"/>
  <c r="K104" i="7" s="1"/>
  <c r="H104" i="7"/>
  <c r="G104" i="7"/>
  <c r="BZ103" i="7"/>
  <c r="BY103" i="7"/>
  <c r="AK103" i="7"/>
  <c r="AG103" i="7"/>
  <c r="AH103" i="7" s="1"/>
  <c r="L103" i="7"/>
  <c r="J103" i="7"/>
  <c r="K103" i="7" s="1"/>
  <c r="H103" i="7"/>
  <c r="G103" i="7"/>
  <c r="BZ102" i="7"/>
  <c r="BY102" i="7"/>
  <c r="AK102" i="7"/>
  <c r="AH102" i="7"/>
  <c r="AG102" i="7"/>
  <c r="L102" i="7"/>
  <c r="J102" i="7"/>
  <c r="K102" i="7" s="1"/>
  <c r="H102" i="7"/>
  <c r="G102" i="7"/>
  <c r="BZ101" i="7"/>
  <c r="BY101" i="7"/>
  <c r="AK101" i="7"/>
  <c r="AG101" i="7"/>
  <c r="AH101" i="7" s="1"/>
  <c r="L101" i="7"/>
  <c r="J101" i="7"/>
  <c r="K101" i="7" s="1"/>
  <c r="H101" i="7"/>
  <c r="G101" i="7"/>
  <c r="CA100" i="7"/>
  <c r="BZ100" i="7"/>
  <c r="BY100" i="7"/>
  <c r="AK100" i="7"/>
  <c r="AH100" i="7"/>
  <c r="AG100" i="7"/>
  <c r="L100" i="7"/>
  <c r="J100" i="7"/>
  <c r="K100" i="7" s="1"/>
  <c r="H100" i="7"/>
  <c r="G100" i="7"/>
  <c r="BZ99" i="7"/>
  <c r="BY99" i="7"/>
  <c r="AK99" i="7"/>
  <c r="AH99" i="7"/>
  <c r="AG99" i="7"/>
  <c r="L99" i="7"/>
  <c r="J99" i="7"/>
  <c r="K99" i="7" s="1"/>
  <c r="H99" i="7"/>
  <c r="G99" i="7"/>
  <c r="BZ98" i="7"/>
  <c r="BY98" i="7"/>
  <c r="AK98" i="7"/>
  <c r="AG98" i="7"/>
  <c r="AH98" i="7" s="1"/>
  <c r="L98" i="7"/>
  <c r="J98" i="7"/>
  <c r="K98" i="7" s="1"/>
  <c r="H98" i="7"/>
  <c r="G98" i="7"/>
  <c r="BZ97" i="7"/>
  <c r="BY97" i="7"/>
  <c r="AK97" i="7"/>
  <c r="AG97" i="7"/>
  <c r="AH97" i="7" s="1"/>
  <c r="L97" i="7"/>
  <c r="J97" i="7"/>
  <c r="K97" i="7" s="1"/>
  <c r="H97" i="7"/>
  <c r="G97" i="7"/>
  <c r="BZ96" i="7"/>
  <c r="BY96" i="7"/>
  <c r="AK96" i="7"/>
  <c r="AH96" i="7"/>
  <c r="AG96" i="7"/>
  <c r="L96" i="7"/>
  <c r="J96" i="7"/>
  <c r="K96" i="7" s="1"/>
  <c r="H96" i="7"/>
  <c r="G96" i="7"/>
  <c r="BZ95" i="7"/>
  <c r="BY95" i="7"/>
  <c r="AK95" i="7"/>
  <c r="AH95" i="7"/>
  <c r="AG95" i="7"/>
  <c r="L95" i="7"/>
  <c r="J95" i="7"/>
  <c r="K95" i="7" s="1"/>
  <c r="H95" i="7"/>
  <c r="G95" i="7"/>
  <c r="BZ94" i="7"/>
  <c r="BY94" i="7"/>
  <c r="AK94" i="7"/>
  <c r="AG94" i="7"/>
  <c r="AH94" i="7" s="1"/>
  <c r="L94" i="7"/>
  <c r="J94" i="7"/>
  <c r="K94" i="7" s="1"/>
  <c r="H94" i="7"/>
  <c r="G94" i="7"/>
  <c r="CA106" i="7" s="1"/>
  <c r="BZ93" i="7"/>
  <c r="BY93" i="7"/>
  <c r="AK93" i="7"/>
  <c r="AG93" i="7"/>
  <c r="AH93" i="7" s="1"/>
  <c r="L93" i="7"/>
  <c r="J93" i="7"/>
  <c r="K93" i="7" s="1"/>
  <c r="H93" i="7"/>
  <c r="G93" i="7"/>
  <c r="CA105" i="7" s="1"/>
  <c r="AK92" i="7"/>
  <c r="AG92" i="7"/>
  <c r="AH92" i="7" s="1"/>
  <c r="L92" i="7"/>
  <c r="J92" i="7"/>
  <c r="K92" i="7" s="1"/>
  <c r="H92" i="7"/>
  <c r="G92" i="7"/>
  <c r="CA103" i="7" s="1"/>
  <c r="BZ91" i="7"/>
  <c r="BY91" i="7"/>
  <c r="AK91" i="7"/>
  <c r="AG91" i="7"/>
  <c r="AH91" i="7" s="1"/>
  <c r="L91" i="7"/>
  <c r="J91" i="7"/>
  <c r="K91" i="7" s="1"/>
  <c r="H91" i="7"/>
  <c r="G91" i="7"/>
  <c r="CA102" i="7" s="1"/>
  <c r="BZ90" i="7"/>
  <c r="BY90" i="7"/>
  <c r="AK90" i="7"/>
  <c r="AG90" i="7"/>
  <c r="AH90" i="7" s="1"/>
  <c r="L90" i="7"/>
  <c r="J90" i="7"/>
  <c r="K90" i="7" s="1"/>
  <c r="H90" i="7"/>
  <c r="G90" i="7"/>
  <c r="CA101" i="7" s="1"/>
  <c r="CB89" i="7"/>
  <c r="CA89" i="7"/>
  <c r="BZ89" i="7"/>
  <c r="BY89" i="7"/>
  <c r="AK89" i="7"/>
  <c r="AH89" i="7"/>
  <c r="AG89" i="7"/>
  <c r="L89" i="7"/>
  <c r="J89" i="7"/>
  <c r="K89" i="7" s="1"/>
  <c r="H89" i="7"/>
  <c r="G89" i="7"/>
  <c r="BZ88" i="7"/>
  <c r="BY88" i="7"/>
  <c r="AK88" i="7"/>
  <c r="AG88" i="7"/>
  <c r="AH88" i="7" s="1"/>
  <c r="L88" i="7"/>
  <c r="J88" i="7"/>
  <c r="K88" i="7" s="1"/>
  <c r="H88" i="7"/>
  <c r="G88" i="7"/>
  <c r="BZ87" i="7"/>
  <c r="BY87" i="7"/>
  <c r="AK87" i="7"/>
  <c r="AH87" i="7"/>
  <c r="AG87" i="7"/>
  <c r="L87" i="7"/>
  <c r="J87" i="7"/>
  <c r="K87" i="7" s="1"/>
  <c r="H87" i="7"/>
  <c r="G87" i="7"/>
  <c r="BZ86" i="7"/>
  <c r="BY86" i="7"/>
  <c r="AK86" i="7"/>
  <c r="AG86" i="7"/>
  <c r="AH86" i="7" s="1"/>
  <c r="L86" i="7"/>
  <c r="J86" i="7"/>
  <c r="K86" i="7" s="1"/>
  <c r="H86" i="7"/>
  <c r="G86" i="7"/>
  <c r="CA88" i="7" s="1"/>
  <c r="BZ85" i="7"/>
  <c r="BY85" i="7"/>
  <c r="AK85" i="7"/>
  <c r="AG85" i="7"/>
  <c r="AH85" i="7" s="1"/>
  <c r="L85" i="7"/>
  <c r="J85" i="7"/>
  <c r="K85" i="7" s="1"/>
  <c r="H85" i="7"/>
  <c r="G85" i="7"/>
  <c r="CA87" i="7" s="1"/>
  <c r="CB84" i="7"/>
  <c r="CA84" i="7"/>
  <c r="BZ84" i="7"/>
  <c r="BY84" i="7"/>
  <c r="AK84" i="7"/>
  <c r="AG84" i="7"/>
  <c r="AH84" i="7" s="1"/>
  <c r="L84" i="7"/>
  <c r="J84" i="7"/>
  <c r="K84" i="7" s="1"/>
  <c r="H84" i="7"/>
  <c r="G84" i="7"/>
  <c r="CB83" i="7"/>
  <c r="CA83" i="7"/>
  <c r="BZ83" i="7"/>
  <c r="BY83" i="7"/>
  <c r="AK83" i="7"/>
  <c r="AH83" i="7"/>
  <c r="AG83" i="7"/>
  <c r="L83" i="7"/>
  <c r="J83" i="7"/>
  <c r="K83" i="7" s="1"/>
  <c r="H83" i="7"/>
  <c r="G83" i="7"/>
  <c r="CB82" i="7"/>
  <c r="CA82" i="7"/>
  <c r="BZ82" i="7"/>
  <c r="BY82" i="7"/>
  <c r="AK82" i="7"/>
  <c r="AH82" i="7"/>
  <c r="AG82" i="7"/>
  <c r="L82" i="7"/>
  <c r="J82" i="7"/>
  <c r="K82" i="7" s="1"/>
  <c r="H82" i="7"/>
  <c r="G82" i="7"/>
  <c r="CB81" i="7"/>
  <c r="CA81" i="7"/>
  <c r="BZ81" i="7"/>
  <c r="BY81" i="7"/>
  <c r="AK81" i="7"/>
  <c r="AG81" i="7"/>
  <c r="AH81" i="7" s="1"/>
  <c r="L81" i="7"/>
  <c r="J81" i="7"/>
  <c r="K81" i="7" s="1"/>
  <c r="H81" i="7"/>
  <c r="G81" i="7"/>
  <c r="CB80" i="7"/>
  <c r="CA80" i="7"/>
  <c r="BZ80" i="7"/>
  <c r="BY80" i="7"/>
  <c r="AK80" i="7"/>
  <c r="AG80" i="7"/>
  <c r="AH80" i="7" s="1"/>
  <c r="L80" i="7"/>
  <c r="J80" i="7"/>
  <c r="K80" i="7" s="1"/>
  <c r="H80" i="7"/>
  <c r="G80" i="7"/>
  <c r="CB79" i="7"/>
  <c r="CA79" i="7"/>
  <c r="BZ79" i="7"/>
  <c r="BY79" i="7"/>
  <c r="AK79" i="7"/>
  <c r="AH79" i="7"/>
  <c r="AG79" i="7"/>
  <c r="L79" i="7"/>
  <c r="J79" i="7"/>
  <c r="K79" i="7" s="1"/>
  <c r="H79" i="7"/>
  <c r="G79" i="7"/>
  <c r="CA104" i="7" s="1"/>
  <c r="CB78" i="7"/>
  <c r="CA78" i="7"/>
  <c r="BZ78" i="7"/>
  <c r="BY78" i="7"/>
  <c r="AK78" i="7"/>
  <c r="AH78" i="7"/>
  <c r="AG78" i="7"/>
  <c r="L78" i="7"/>
  <c r="J78" i="7"/>
  <c r="K78" i="7" s="1"/>
  <c r="H78" i="7"/>
  <c r="G78" i="7"/>
  <c r="CA99" i="7" s="1"/>
  <c r="CB77" i="7"/>
  <c r="CA77" i="7"/>
  <c r="BZ77" i="7"/>
  <c r="BY77" i="7"/>
  <c r="AK77" i="7"/>
  <c r="AG77" i="7"/>
  <c r="AH77" i="7" s="1"/>
  <c r="L77" i="7"/>
  <c r="J77" i="7"/>
  <c r="K77" i="7" s="1"/>
  <c r="H77" i="7"/>
  <c r="G77" i="7"/>
  <c r="CB76" i="7"/>
  <c r="CA76" i="7"/>
  <c r="BZ76" i="7"/>
  <c r="BY76" i="7"/>
  <c r="AK76" i="7"/>
  <c r="AG76" i="7"/>
  <c r="AH76" i="7" s="1"/>
  <c r="L76" i="7"/>
  <c r="J76" i="7"/>
  <c r="K76" i="7" s="1"/>
  <c r="H76" i="7"/>
  <c r="G76" i="7"/>
  <c r="CB75" i="7"/>
  <c r="CA75" i="7"/>
  <c r="BZ75" i="7"/>
  <c r="BY75" i="7"/>
  <c r="AK75" i="7"/>
  <c r="AH75" i="7"/>
  <c r="AG75" i="7"/>
  <c r="L75" i="7"/>
  <c r="J75" i="7"/>
  <c r="K75" i="7" s="1"/>
  <c r="H75" i="7"/>
  <c r="G75" i="7"/>
  <c r="CA98" i="7" s="1"/>
  <c r="CB74" i="7"/>
  <c r="CA74" i="7"/>
  <c r="BZ74" i="7"/>
  <c r="BY74" i="7"/>
  <c r="AK74" i="7"/>
  <c r="AH74" i="7"/>
  <c r="AG74" i="7"/>
  <c r="L74" i="7"/>
  <c r="J74" i="7"/>
  <c r="K74" i="7" s="1"/>
  <c r="H74" i="7"/>
  <c r="G74" i="7"/>
  <c r="CA97" i="7" s="1"/>
  <c r="CB73" i="7"/>
  <c r="CA73" i="7"/>
  <c r="BZ73" i="7"/>
  <c r="BY73" i="7"/>
  <c r="AK73" i="7"/>
  <c r="AG73" i="7"/>
  <c r="AH73" i="7" s="1"/>
  <c r="L73" i="7"/>
  <c r="J73" i="7"/>
  <c r="K73" i="7" s="1"/>
  <c r="H73" i="7"/>
  <c r="G73" i="7"/>
  <c r="CA96" i="7" s="1"/>
  <c r="CB72" i="7"/>
  <c r="CA72" i="7"/>
  <c r="BZ72" i="7"/>
  <c r="BY72" i="7"/>
  <c r="AK72" i="7"/>
  <c r="AG72" i="7"/>
  <c r="AH72" i="7" s="1"/>
  <c r="L72" i="7"/>
  <c r="J72" i="7"/>
  <c r="K72" i="7" s="1"/>
  <c r="H72" i="7"/>
  <c r="G72" i="7"/>
  <c r="CA95" i="7" s="1"/>
  <c r="CB71" i="7"/>
  <c r="CA71" i="7"/>
  <c r="BZ71" i="7"/>
  <c r="BY71" i="7"/>
  <c r="AK71" i="7"/>
  <c r="AH71" i="7"/>
  <c r="AG71" i="7"/>
  <c r="L71" i="7"/>
  <c r="J71" i="7"/>
  <c r="K71" i="7" s="1"/>
  <c r="H71" i="7"/>
  <c r="G71" i="7"/>
  <c r="CA94" i="7" s="1"/>
  <c r="CB70" i="7"/>
  <c r="CA70" i="7"/>
  <c r="BZ70" i="7"/>
  <c r="BY70" i="7"/>
  <c r="AK70" i="7"/>
  <c r="AH70" i="7"/>
  <c r="AG70" i="7"/>
  <c r="L70" i="7"/>
  <c r="J70" i="7"/>
  <c r="K70" i="7" s="1"/>
  <c r="H70" i="7"/>
  <c r="G70" i="7"/>
  <c r="CA93" i="7" s="1"/>
  <c r="CB69" i="7"/>
  <c r="CA69" i="7"/>
  <c r="BZ69" i="7"/>
  <c r="BY69" i="7"/>
  <c r="AK69" i="7"/>
  <c r="AG69" i="7"/>
  <c r="AH69" i="7" s="1"/>
  <c r="L69" i="7"/>
  <c r="J69" i="7"/>
  <c r="K69" i="7" s="1"/>
  <c r="H69" i="7"/>
  <c r="G69" i="7"/>
  <c r="CA91" i="7" s="1"/>
  <c r="CB68" i="7"/>
  <c r="CA68" i="7"/>
  <c r="BZ68" i="7"/>
  <c r="BY68" i="7"/>
  <c r="AK68" i="7"/>
  <c r="AG68" i="7"/>
  <c r="AH68" i="7" s="1"/>
  <c r="L68" i="7"/>
  <c r="J68" i="7"/>
  <c r="K68" i="7" s="1"/>
  <c r="H68" i="7"/>
  <c r="G68" i="7"/>
  <c r="CA57" i="7" s="1"/>
  <c r="CB67" i="7"/>
  <c r="CA67" i="7"/>
  <c r="BZ67" i="7"/>
  <c r="BY67" i="7"/>
  <c r="AK67" i="7"/>
  <c r="AG67" i="7"/>
  <c r="AH67" i="7" s="1"/>
  <c r="L67" i="7"/>
  <c r="J67" i="7"/>
  <c r="K67" i="7" s="1"/>
  <c r="H67" i="7"/>
  <c r="CB86" i="7" s="1"/>
  <c r="G67" i="7"/>
  <c r="CA86" i="7" s="1"/>
  <c r="CB66" i="7"/>
  <c r="CA66" i="7"/>
  <c r="BZ66" i="7"/>
  <c r="BY66" i="7"/>
  <c r="AK66" i="7"/>
  <c r="AH66" i="7"/>
  <c r="AG66" i="7"/>
  <c r="L66" i="7"/>
  <c r="J66" i="7"/>
  <c r="K66" i="7" s="1"/>
  <c r="H66" i="7"/>
  <c r="G66" i="7"/>
  <c r="CA85" i="7" s="1"/>
  <c r="CA65" i="7"/>
  <c r="BZ65" i="7"/>
  <c r="BY65" i="7"/>
  <c r="AK65" i="7"/>
  <c r="AG65" i="7"/>
  <c r="AH65" i="7" s="1"/>
  <c r="L65" i="7"/>
  <c r="K65" i="7"/>
  <c r="J65" i="7"/>
  <c r="H65" i="7"/>
  <c r="G65" i="7"/>
  <c r="CA56" i="7" s="1"/>
  <c r="CB64" i="7"/>
  <c r="BZ64" i="7"/>
  <c r="BY64" i="7"/>
  <c r="AK64" i="7"/>
  <c r="AG64" i="7"/>
  <c r="AH64" i="7" s="1"/>
  <c r="L64" i="7"/>
  <c r="J64" i="7"/>
  <c r="K64" i="7" s="1"/>
  <c r="H64" i="7"/>
  <c r="G64" i="7"/>
  <c r="CA55" i="7" s="1"/>
  <c r="CB63" i="7"/>
  <c r="CA63" i="7"/>
  <c r="BZ63" i="7"/>
  <c r="BY63" i="7"/>
  <c r="AK63" i="7"/>
  <c r="AG63" i="7"/>
  <c r="AH63" i="7" s="1"/>
  <c r="L63" i="7"/>
  <c r="J63" i="7"/>
  <c r="K63" i="7" s="1"/>
  <c r="H63" i="7"/>
  <c r="G63" i="7"/>
  <c r="CA54" i="7" s="1"/>
  <c r="CB62" i="7"/>
  <c r="CA62" i="7"/>
  <c r="BZ62" i="7"/>
  <c r="BY62" i="7"/>
  <c r="AK62" i="7"/>
  <c r="AH62" i="7"/>
  <c r="AG62" i="7"/>
  <c r="L62" i="7"/>
  <c r="J62" i="7"/>
  <c r="K62" i="7" s="1"/>
  <c r="H62" i="7"/>
  <c r="G62" i="7"/>
  <c r="CA53" i="7" s="1"/>
  <c r="CB61" i="7"/>
  <c r="CA61" i="7"/>
  <c r="BZ61" i="7"/>
  <c r="BY61" i="7"/>
  <c r="AK61" i="7"/>
  <c r="AG61" i="7"/>
  <c r="AH61" i="7" s="1"/>
  <c r="L61" i="7"/>
  <c r="K61" i="7"/>
  <c r="J61" i="7"/>
  <c r="H61" i="7"/>
  <c r="G61" i="7"/>
  <c r="CA52" i="7" s="1"/>
  <c r="CB60" i="7"/>
  <c r="CA60" i="7"/>
  <c r="BZ60" i="7"/>
  <c r="BY60" i="7"/>
  <c r="AK60" i="7"/>
  <c r="AG60" i="7"/>
  <c r="AH60" i="7" s="1"/>
  <c r="L60" i="7"/>
  <c r="J60" i="7"/>
  <c r="K60" i="7" s="1"/>
  <c r="H60" i="7"/>
  <c r="G60" i="7"/>
  <c r="CB59" i="7"/>
  <c r="CA59" i="7"/>
  <c r="BZ59" i="7"/>
  <c r="BY59" i="7"/>
  <c r="AK59" i="7"/>
  <c r="AG59" i="7"/>
  <c r="AH59" i="7" s="1"/>
  <c r="L59" i="7"/>
  <c r="J59" i="7"/>
  <c r="K59" i="7" s="1"/>
  <c r="H59" i="7"/>
  <c r="G59" i="7"/>
  <c r="CB58" i="7"/>
  <c r="CA58" i="7"/>
  <c r="BZ58" i="7"/>
  <c r="BY58" i="7"/>
  <c r="AK58" i="7"/>
  <c r="AH58" i="7"/>
  <c r="AG58" i="7"/>
  <c r="L58" i="7"/>
  <c r="J58" i="7"/>
  <c r="K58" i="7" s="1"/>
  <c r="H58" i="7"/>
  <c r="G58" i="7"/>
  <c r="BZ57" i="7"/>
  <c r="BY57" i="7"/>
  <c r="AK57" i="7"/>
  <c r="AG57" i="7"/>
  <c r="AH57" i="7" s="1"/>
  <c r="L57" i="7"/>
  <c r="K57" i="7"/>
  <c r="J57" i="7"/>
  <c r="H57" i="7"/>
  <c r="G57" i="7"/>
  <c r="CB56" i="7"/>
  <c r="BZ56" i="7"/>
  <c r="BY56" i="7"/>
  <c r="AK56" i="7"/>
  <c r="AH56" i="7"/>
  <c r="AG56" i="7"/>
  <c r="L56" i="7"/>
  <c r="J56" i="7"/>
  <c r="K56" i="7" s="1"/>
  <c r="H56" i="7"/>
  <c r="G56" i="7"/>
  <c r="BZ55" i="7"/>
  <c r="BY55" i="7"/>
  <c r="AK55" i="7"/>
  <c r="AG55" i="7"/>
  <c r="AH55" i="7" s="1"/>
  <c r="L55" i="7"/>
  <c r="K55" i="7"/>
  <c r="J55" i="7"/>
  <c r="H55" i="7"/>
  <c r="G55" i="7"/>
  <c r="CB54" i="7"/>
  <c r="BZ54" i="7"/>
  <c r="BY54" i="7"/>
  <c r="AK54" i="7"/>
  <c r="AH54" i="7"/>
  <c r="AG54" i="7"/>
  <c r="L54" i="7"/>
  <c r="J54" i="7"/>
  <c r="K54" i="7" s="1"/>
  <c r="H54" i="7"/>
  <c r="G54" i="7"/>
  <c r="BZ53" i="7"/>
  <c r="BY53" i="7"/>
  <c r="AK53" i="7"/>
  <c r="AG53" i="7"/>
  <c r="AH53" i="7" s="1"/>
  <c r="L53" i="7"/>
  <c r="K53" i="7"/>
  <c r="J53" i="7"/>
  <c r="H53" i="7"/>
  <c r="G53" i="7"/>
  <c r="CB52" i="7"/>
  <c r="BZ52" i="7"/>
  <c r="BY52" i="7"/>
  <c r="AK52" i="7"/>
  <c r="AH52" i="7"/>
  <c r="AG52" i="7"/>
  <c r="L52" i="7"/>
  <c r="J52" i="7"/>
  <c r="K52" i="7" s="1"/>
  <c r="H52" i="7"/>
  <c r="G52" i="7"/>
  <c r="AK51" i="7"/>
  <c r="AG51" i="7"/>
  <c r="AH51" i="7" s="1"/>
  <c r="L51" i="7"/>
  <c r="K51" i="7"/>
  <c r="J51" i="7"/>
  <c r="H51" i="7"/>
  <c r="G51" i="7"/>
  <c r="CB50" i="7"/>
  <c r="CA50" i="7"/>
  <c r="BZ50" i="7"/>
  <c r="BY50" i="7"/>
  <c r="AK50" i="7"/>
  <c r="AG50" i="7"/>
  <c r="AH50" i="7" s="1"/>
  <c r="L50" i="7"/>
  <c r="J50" i="7"/>
  <c r="K50" i="7" s="1"/>
  <c r="H50" i="7"/>
  <c r="G50" i="7"/>
  <c r="BZ49" i="7"/>
  <c r="BY49" i="7"/>
  <c r="AK49" i="7"/>
  <c r="AG49" i="7"/>
  <c r="AH49" i="7" s="1"/>
  <c r="L49" i="7"/>
  <c r="J49" i="7"/>
  <c r="K49" i="7" s="1"/>
  <c r="H49" i="7"/>
  <c r="CB49" i="7" s="1"/>
  <c r="G49" i="7"/>
  <c r="CA49" i="7" s="1"/>
  <c r="BZ48" i="7"/>
  <c r="BY48" i="7"/>
  <c r="AK48" i="7"/>
  <c r="AG48" i="7"/>
  <c r="AH48" i="7" s="1"/>
  <c r="L48" i="7"/>
  <c r="J48" i="7"/>
  <c r="K48" i="7" s="1"/>
  <c r="H48" i="7"/>
  <c r="CB48" i="7" s="1"/>
  <c r="G48" i="7"/>
  <c r="CA48" i="7" s="1"/>
  <c r="BZ47" i="7"/>
  <c r="BY47" i="7"/>
  <c r="AK47" i="7"/>
  <c r="AG47" i="7"/>
  <c r="AH47" i="7" s="1"/>
  <c r="L47" i="7"/>
  <c r="K47" i="7"/>
  <c r="J47" i="7"/>
  <c r="H47" i="7"/>
  <c r="CB47" i="7" s="1"/>
  <c r="G47" i="7"/>
  <c r="CA47" i="7" s="1"/>
  <c r="BZ46" i="7"/>
  <c r="BY46" i="7"/>
  <c r="AK46" i="7"/>
  <c r="AH46" i="7"/>
  <c r="AG46" i="7"/>
  <c r="L46" i="7"/>
  <c r="J46" i="7"/>
  <c r="K46" i="7" s="1"/>
  <c r="H46" i="7"/>
  <c r="CB46" i="7" s="1"/>
  <c r="G46" i="7"/>
  <c r="CA46" i="7" s="1"/>
  <c r="BZ45" i="7"/>
  <c r="BY45" i="7"/>
  <c r="AK45" i="7"/>
  <c r="AG45" i="7"/>
  <c r="AH45" i="7" s="1"/>
  <c r="L45" i="7"/>
  <c r="K45" i="7"/>
  <c r="O45" i="7" s="1"/>
  <c r="J45" i="7"/>
  <c r="H45" i="7"/>
  <c r="CB45" i="7" s="1"/>
  <c r="G45" i="7"/>
  <c r="CA45" i="7" s="1"/>
  <c r="BZ44" i="7"/>
  <c r="BY44" i="7"/>
  <c r="AK44" i="7"/>
  <c r="AH44" i="7"/>
  <c r="AG44" i="7"/>
  <c r="L44" i="7"/>
  <c r="J44" i="7"/>
  <c r="K44" i="7" s="1"/>
  <c r="H44" i="7"/>
  <c r="CB44" i="7" s="1"/>
  <c r="G44" i="7"/>
  <c r="CA44" i="7" s="1"/>
  <c r="BZ43" i="7"/>
  <c r="BY43" i="7"/>
  <c r="AK43" i="7"/>
  <c r="AG43" i="7"/>
  <c r="AH43" i="7" s="1"/>
  <c r="L43" i="7"/>
  <c r="J43" i="7"/>
  <c r="K43" i="7" s="1"/>
  <c r="H43" i="7"/>
  <c r="CB43" i="7" s="1"/>
  <c r="G43" i="7"/>
  <c r="CA43" i="7" s="1"/>
  <c r="BZ42" i="7"/>
  <c r="BY42" i="7"/>
  <c r="AK42" i="7"/>
  <c r="AG42" i="7"/>
  <c r="AH42" i="7" s="1"/>
  <c r="L42" i="7"/>
  <c r="J42" i="7"/>
  <c r="K42" i="7" s="1"/>
  <c r="H42" i="7"/>
  <c r="CB42" i="7" s="1"/>
  <c r="G42" i="7"/>
  <c r="CA42" i="7" s="1"/>
  <c r="BZ41" i="7"/>
  <c r="BY41" i="7"/>
  <c r="AK41" i="7"/>
  <c r="AH41" i="7"/>
  <c r="AG41" i="7"/>
  <c r="L41" i="7"/>
  <c r="J41" i="7"/>
  <c r="K41" i="7" s="1"/>
  <c r="H41" i="7"/>
  <c r="G41" i="7"/>
  <c r="CA41" i="7" s="1"/>
  <c r="A41" i="7"/>
  <c r="BM40" i="7"/>
  <c r="CB40" i="7" s="1"/>
  <c r="AY40" i="7"/>
  <c r="BN40" i="7" s="1"/>
  <c r="AX40" i="7"/>
  <c r="AU40" i="7"/>
  <c r="BJ40" i="7" s="1"/>
  <c r="AK40" i="7"/>
  <c r="AZ40" i="7" s="1"/>
  <c r="AG40" i="7"/>
  <c r="AV40" i="7" s="1"/>
  <c r="L40" i="7"/>
  <c r="J40" i="7"/>
  <c r="K40" i="7" s="1"/>
  <c r="H40" i="7"/>
  <c r="AB23" i="7" s="1"/>
  <c r="AC23" i="7" s="1"/>
  <c r="G40" i="7"/>
  <c r="AD34" i="7"/>
  <c r="Z34" i="7"/>
  <c r="J34" i="7"/>
  <c r="I34" i="7" s="1"/>
  <c r="AD33" i="7"/>
  <c r="Z33" i="7"/>
  <c r="AD32" i="7"/>
  <c r="Z32" i="7"/>
  <c r="J32" i="7"/>
  <c r="M30" i="7"/>
  <c r="AD29" i="7"/>
  <c r="Z29" i="7"/>
  <c r="I28" i="7"/>
  <c r="I33" i="7" s="1"/>
  <c r="I27" i="7"/>
  <c r="I40" i="7" s="1"/>
  <c r="I20" i="7"/>
  <c r="I21" i="7" s="1"/>
  <c r="I19" i="7"/>
  <c r="AC310" i="6"/>
  <c r="CX301" i="6"/>
  <c r="CY301" i="6" s="1"/>
  <c r="CY300" i="6"/>
  <c r="CX300" i="6"/>
  <c r="CX299" i="6"/>
  <c r="CY299" i="6" s="1"/>
  <c r="AG298" i="6"/>
  <c r="AD298" i="6"/>
  <c r="AC298" i="6"/>
  <c r="L298" i="6"/>
  <c r="K298" i="6"/>
  <c r="O298" i="6" s="1"/>
  <c r="CB179" i="6" s="1"/>
  <c r="J298" i="6"/>
  <c r="I298" i="6"/>
  <c r="H298" i="6"/>
  <c r="G298" i="6"/>
  <c r="BZ179" i="6" s="1"/>
  <c r="AG297" i="6"/>
  <c r="AC297" i="6"/>
  <c r="AD297" i="6" s="1"/>
  <c r="L297" i="6"/>
  <c r="K297" i="6"/>
  <c r="J297" i="6"/>
  <c r="I297" i="6"/>
  <c r="H297" i="6"/>
  <c r="CA178" i="6" s="1"/>
  <c r="G297" i="6"/>
  <c r="AG296" i="6"/>
  <c r="AC296" i="6"/>
  <c r="AD296" i="6" s="1"/>
  <c r="L296" i="6"/>
  <c r="J296" i="6"/>
  <c r="K296" i="6" s="1"/>
  <c r="O296" i="6" s="1"/>
  <c r="CB175" i="6" s="1"/>
  <c r="I296" i="6"/>
  <c r="H296" i="6"/>
  <c r="G296" i="6"/>
  <c r="AG295" i="6"/>
  <c r="AD295" i="6"/>
  <c r="AC295" i="6"/>
  <c r="L295" i="6"/>
  <c r="J295" i="6"/>
  <c r="K295" i="6" s="1"/>
  <c r="O295" i="6" s="1"/>
  <c r="CB174" i="6" s="1"/>
  <c r="I295" i="6"/>
  <c r="H295" i="6"/>
  <c r="G295" i="6"/>
  <c r="AG294" i="6"/>
  <c r="AD294" i="6"/>
  <c r="AC294" i="6"/>
  <c r="L294" i="6"/>
  <c r="K294" i="6"/>
  <c r="O294" i="6" s="1"/>
  <c r="CB173" i="6" s="1"/>
  <c r="J294" i="6"/>
  <c r="I294" i="6"/>
  <c r="H294" i="6"/>
  <c r="G294" i="6"/>
  <c r="BZ173" i="6" s="1"/>
  <c r="AG293" i="6"/>
  <c r="AC293" i="6"/>
  <c r="AD293" i="6" s="1"/>
  <c r="L293" i="6"/>
  <c r="K293" i="6"/>
  <c r="J293" i="6"/>
  <c r="I293" i="6"/>
  <c r="H293" i="6"/>
  <c r="CA172" i="6" s="1"/>
  <c r="G293" i="6"/>
  <c r="AG292" i="6"/>
  <c r="AC292" i="6"/>
  <c r="AD292" i="6" s="1"/>
  <c r="L292" i="6"/>
  <c r="J292" i="6"/>
  <c r="K292" i="6" s="1"/>
  <c r="O292" i="6" s="1"/>
  <c r="CB177" i="6" s="1"/>
  <c r="I292" i="6"/>
  <c r="H292" i="6"/>
  <c r="G292" i="6"/>
  <c r="AG291" i="6"/>
  <c r="AD291" i="6"/>
  <c r="AC291" i="6"/>
  <c r="L291" i="6"/>
  <c r="J291" i="6"/>
  <c r="K291" i="6" s="1"/>
  <c r="O291" i="6" s="1"/>
  <c r="I291" i="6"/>
  <c r="H291" i="6"/>
  <c r="G291" i="6"/>
  <c r="AG290" i="6"/>
  <c r="AD290" i="6"/>
  <c r="AC290" i="6"/>
  <c r="L290" i="6"/>
  <c r="K290" i="6"/>
  <c r="O290" i="6" s="1"/>
  <c r="J290" i="6"/>
  <c r="I290" i="6"/>
  <c r="H290" i="6"/>
  <c r="G290" i="6"/>
  <c r="AG289" i="6"/>
  <c r="AC289" i="6"/>
  <c r="AD289" i="6" s="1"/>
  <c r="L289" i="6"/>
  <c r="K289" i="6"/>
  <c r="J289" i="6"/>
  <c r="I289" i="6"/>
  <c r="H289" i="6"/>
  <c r="G289" i="6"/>
  <c r="AG288" i="6"/>
  <c r="AC288" i="6"/>
  <c r="AD288" i="6" s="1"/>
  <c r="L288" i="6"/>
  <c r="J288" i="6"/>
  <c r="K288" i="6" s="1"/>
  <c r="I288" i="6"/>
  <c r="H288" i="6"/>
  <c r="G288" i="6"/>
  <c r="AG287" i="6"/>
  <c r="AC287" i="6"/>
  <c r="AD287" i="6" s="1"/>
  <c r="L287" i="6"/>
  <c r="J287" i="6"/>
  <c r="K287" i="6" s="1"/>
  <c r="O287" i="6" s="1"/>
  <c r="I287" i="6"/>
  <c r="H287" i="6"/>
  <c r="G287" i="6"/>
  <c r="AG286" i="6"/>
  <c r="AC286" i="6"/>
  <c r="AD286" i="6" s="1"/>
  <c r="L286" i="6"/>
  <c r="J286" i="6"/>
  <c r="K286" i="6" s="1"/>
  <c r="O286" i="6" s="1"/>
  <c r="I286" i="6"/>
  <c r="H286" i="6"/>
  <c r="G286" i="6"/>
  <c r="AG285" i="6"/>
  <c r="AC285" i="6"/>
  <c r="AD285" i="6" s="1"/>
  <c r="L285" i="6"/>
  <c r="J285" i="6"/>
  <c r="K285" i="6" s="1"/>
  <c r="I285" i="6"/>
  <c r="H285" i="6"/>
  <c r="G285" i="6"/>
  <c r="AG284" i="6"/>
  <c r="AC284" i="6"/>
  <c r="AD284" i="6" s="1"/>
  <c r="L284" i="6"/>
  <c r="J284" i="6"/>
  <c r="K284" i="6" s="1"/>
  <c r="I284" i="6"/>
  <c r="H284" i="6"/>
  <c r="G284" i="6"/>
  <c r="AG283" i="6"/>
  <c r="AC283" i="6"/>
  <c r="AD283" i="6" s="1"/>
  <c r="L283" i="6"/>
  <c r="J283" i="6"/>
  <c r="K283" i="6" s="1"/>
  <c r="O283" i="6" s="1"/>
  <c r="I283" i="6"/>
  <c r="H283" i="6"/>
  <c r="G283" i="6"/>
  <c r="AG282" i="6"/>
  <c r="AC282" i="6"/>
  <c r="AD282" i="6" s="1"/>
  <c r="L282" i="6"/>
  <c r="J282" i="6"/>
  <c r="K282" i="6" s="1"/>
  <c r="O282" i="6" s="1"/>
  <c r="I282" i="6"/>
  <c r="H282" i="6"/>
  <c r="G282" i="6"/>
  <c r="AG281" i="6"/>
  <c r="AC281" i="6"/>
  <c r="AD281" i="6" s="1"/>
  <c r="L281" i="6"/>
  <c r="J281" i="6"/>
  <c r="K281" i="6" s="1"/>
  <c r="I281" i="6"/>
  <c r="H281" i="6"/>
  <c r="G281" i="6"/>
  <c r="AG280" i="6"/>
  <c r="AC280" i="6"/>
  <c r="AD280" i="6" s="1"/>
  <c r="L280" i="6"/>
  <c r="J280" i="6"/>
  <c r="K280" i="6" s="1"/>
  <c r="I280" i="6"/>
  <c r="H280" i="6"/>
  <c r="G280" i="6"/>
  <c r="AG279" i="6"/>
  <c r="AC279" i="6"/>
  <c r="AD279" i="6" s="1"/>
  <c r="L279" i="6"/>
  <c r="J279" i="6"/>
  <c r="K279" i="6" s="1"/>
  <c r="O279" i="6" s="1"/>
  <c r="I279" i="6"/>
  <c r="H279" i="6"/>
  <c r="G279" i="6"/>
  <c r="AG278" i="6"/>
  <c r="AC278" i="6"/>
  <c r="AD278" i="6" s="1"/>
  <c r="L278" i="6"/>
  <c r="J278" i="6"/>
  <c r="K278" i="6" s="1"/>
  <c r="O278" i="6" s="1"/>
  <c r="I278" i="6"/>
  <c r="H278" i="6"/>
  <c r="G278" i="6"/>
  <c r="AG277" i="6"/>
  <c r="AC277" i="6"/>
  <c r="AD277" i="6" s="1"/>
  <c r="L277" i="6"/>
  <c r="J277" i="6"/>
  <c r="K277" i="6" s="1"/>
  <c r="I277" i="6"/>
  <c r="H277" i="6"/>
  <c r="G277" i="6"/>
  <c r="AG276" i="6"/>
  <c r="AC276" i="6"/>
  <c r="AD276" i="6" s="1"/>
  <c r="L276" i="6"/>
  <c r="J276" i="6"/>
  <c r="K276" i="6" s="1"/>
  <c r="I276" i="6"/>
  <c r="H276" i="6"/>
  <c r="G276" i="6"/>
  <c r="AG275" i="6"/>
  <c r="AC275" i="6"/>
  <c r="AD275" i="6" s="1"/>
  <c r="L275" i="6"/>
  <c r="J275" i="6"/>
  <c r="K275" i="6" s="1"/>
  <c r="O275" i="6" s="1"/>
  <c r="I275" i="6"/>
  <c r="H275" i="6"/>
  <c r="G275" i="6"/>
  <c r="AG274" i="6"/>
  <c r="AC274" i="6"/>
  <c r="AD274" i="6" s="1"/>
  <c r="L274" i="6"/>
  <c r="J274" i="6"/>
  <c r="K274" i="6" s="1"/>
  <c r="O274" i="6" s="1"/>
  <c r="I274" i="6"/>
  <c r="H274" i="6"/>
  <c r="G274" i="6"/>
  <c r="AG273" i="6"/>
  <c r="AC273" i="6"/>
  <c r="AD273" i="6" s="1"/>
  <c r="L273" i="6"/>
  <c r="J273" i="6"/>
  <c r="K273" i="6" s="1"/>
  <c r="I273" i="6"/>
  <c r="H273" i="6"/>
  <c r="G273" i="6"/>
  <c r="AG272" i="6"/>
  <c r="AC272" i="6"/>
  <c r="AD272" i="6" s="1"/>
  <c r="L272" i="6"/>
  <c r="J272" i="6"/>
  <c r="K272" i="6" s="1"/>
  <c r="I272" i="6"/>
  <c r="H272" i="6"/>
  <c r="G272" i="6"/>
  <c r="BZ169" i="6" s="1"/>
  <c r="AG271" i="6"/>
  <c r="AC271" i="6"/>
  <c r="AD271" i="6" s="1"/>
  <c r="L271" i="6"/>
  <c r="J271" i="6"/>
  <c r="K271" i="6" s="1"/>
  <c r="O271" i="6" s="1"/>
  <c r="CB168" i="6" s="1"/>
  <c r="I271" i="6"/>
  <c r="H271" i="6"/>
  <c r="G271" i="6"/>
  <c r="AG270" i="6"/>
  <c r="AC270" i="6"/>
  <c r="AD270" i="6" s="1"/>
  <c r="L270" i="6"/>
  <c r="J270" i="6"/>
  <c r="K270" i="6" s="1"/>
  <c r="O270" i="6" s="1"/>
  <c r="I270" i="6"/>
  <c r="H270" i="6"/>
  <c r="G270" i="6"/>
  <c r="AG269" i="6"/>
  <c r="AC269" i="6"/>
  <c r="AD269" i="6" s="1"/>
  <c r="L269" i="6"/>
  <c r="J269" i="6"/>
  <c r="K269" i="6" s="1"/>
  <c r="I269" i="6"/>
  <c r="H269" i="6"/>
  <c r="CA166" i="6" s="1"/>
  <c r="G269" i="6"/>
  <c r="AG268" i="6"/>
  <c r="AC268" i="6"/>
  <c r="AD268" i="6" s="1"/>
  <c r="L268" i="6"/>
  <c r="J268" i="6"/>
  <c r="K268" i="6" s="1"/>
  <c r="I268" i="6"/>
  <c r="H268" i="6"/>
  <c r="G268" i="6"/>
  <c r="BZ165" i="6" s="1"/>
  <c r="AG267" i="6"/>
  <c r="AC267" i="6"/>
  <c r="AD267" i="6" s="1"/>
  <c r="L267" i="6"/>
  <c r="J267" i="6"/>
  <c r="K267" i="6" s="1"/>
  <c r="O267" i="6" s="1"/>
  <c r="CB164" i="6" s="1"/>
  <c r="I267" i="6"/>
  <c r="H267" i="6"/>
  <c r="G267" i="6"/>
  <c r="AG266" i="6"/>
  <c r="AC266" i="6"/>
  <c r="AD266" i="6" s="1"/>
  <c r="L266" i="6"/>
  <c r="J266" i="6"/>
  <c r="K266" i="6" s="1"/>
  <c r="O266" i="6" s="1"/>
  <c r="I266" i="6"/>
  <c r="H266" i="6"/>
  <c r="G266" i="6"/>
  <c r="AG265" i="6"/>
  <c r="AC265" i="6"/>
  <c r="AD265" i="6" s="1"/>
  <c r="L265" i="6"/>
  <c r="J265" i="6"/>
  <c r="K265" i="6" s="1"/>
  <c r="I265" i="6"/>
  <c r="H265" i="6"/>
  <c r="G265" i="6"/>
  <c r="AG264" i="6"/>
  <c r="AC264" i="6"/>
  <c r="AD264" i="6" s="1"/>
  <c r="L264" i="6"/>
  <c r="J264" i="6"/>
  <c r="K264" i="6" s="1"/>
  <c r="I264" i="6"/>
  <c r="H264" i="6"/>
  <c r="G264" i="6"/>
  <c r="AG263" i="6"/>
  <c r="AC263" i="6"/>
  <c r="AD263" i="6" s="1"/>
  <c r="L263" i="6"/>
  <c r="J263" i="6"/>
  <c r="K263" i="6" s="1"/>
  <c r="O263" i="6" s="1"/>
  <c r="I263" i="6"/>
  <c r="H263" i="6"/>
  <c r="G263" i="6"/>
  <c r="AG262" i="6"/>
  <c r="AC262" i="6"/>
  <c r="AD262" i="6" s="1"/>
  <c r="L262" i="6"/>
  <c r="J262" i="6"/>
  <c r="K262" i="6" s="1"/>
  <c r="O262" i="6" s="1"/>
  <c r="I262" i="6"/>
  <c r="H262" i="6"/>
  <c r="G262" i="6"/>
  <c r="AG261" i="6"/>
  <c r="AC261" i="6"/>
  <c r="AD261" i="6" s="1"/>
  <c r="L261" i="6"/>
  <c r="J261" i="6"/>
  <c r="K261" i="6" s="1"/>
  <c r="I261" i="6"/>
  <c r="H261" i="6"/>
  <c r="G261" i="6"/>
  <c r="AG260" i="6"/>
  <c r="AC260" i="6"/>
  <c r="AD260" i="6" s="1"/>
  <c r="L260" i="6"/>
  <c r="K260" i="6"/>
  <c r="J260" i="6"/>
  <c r="I260" i="6"/>
  <c r="H260" i="6"/>
  <c r="G260" i="6"/>
  <c r="AG259" i="6"/>
  <c r="AC259" i="6"/>
  <c r="AD259" i="6" s="1"/>
  <c r="L259" i="6"/>
  <c r="J259" i="6"/>
  <c r="K259" i="6" s="1"/>
  <c r="I259" i="6"/>
  <c r="H259" i="6"/>
  <c r="G259" i="6"/>
  <c r="AG258" i="6"/>
  <c r="AC258" i="6"/>
  <c r="AD258" i="6" s="1"/>
  <c r="L258" i="6"/>
  <c r="K258" i="6"/>
  <c r="J258" i="6"/>
  <c r="I258" i="6"/>
  <c r="H258" i="6"/>
  <c r="G258" i="6"/>
  <c r="AG257" i="6"/>
  <c r="AC257" i="6"/>
  <c r="AD257" i="6" s="1"/>
  <c r="L257" i="6"/>
  <c r="J257" i="6"/>
  <c r="K257" i="6" s="1"/>
  <c r="I257" i="6"/>
  <c r="H257" i="6"/>
  <c r="G257" i="6"/>
  <c r="AG256" i="6"/>
  <c r="AC256" i="6"/>
  <c r="AD256" i="6" s="1"/>
  <c r="L256" i="6"/>
  <c r="K256" i="6"/>
  <c r="J256" i="6"/>
  <c r="I256" i="6"/>
  <c r="H256" i="6"/>
  <c r="G256" i="6"/>
  <c r="AG255" i="6"/>
  <c r="AC255" i="6"/>
  <c r="AD255" i="6" s="1"/>
  <c r="L255" i="6"/>
  <c r="J255" i="6"/>
  <c r="K255" i="6" s="1"/>
  <c r="I255" i="6"/>
  <c r="H255" i="6"/>
  <c r="CA176" i="6" s="1"/>
  <c r="G255" i="6"/>
  <c r="AG254" i="6"/>
  <c r="AC254" i="6"/>
  <c r="AD254" i="6" s="1"/>
  <c r="L254" i="6"/>
  <c r="K254" i="6"/>
  <c r="J254" i="6"/>
  <c r="I254" i="6"/>
  <c r="H254" i="6"/>
  <c r="CA162" i="6" s="1"/>
  <c r="G254" i="6"/>
  <c r="AG253" i="6"/>
  <c r="AC253" i="6"/>
  <c r="AD253" i="6" s="1"/>
  <c r="L253" i="6"/>
  <c r="J253" i="6"/>
  <c r="K253" i="6" s="1"/>
  <c r="I253" i="6"/>
  <c r="H253" i="6"/>
  <c r="CA161" i="6" s="1"/>
  <c r="G253" i="6"/>
  <c r="AG252" i="6"/>
  <c r="AC252" i="6"/>
  <c r="AD252" i="6" s="1"/>
  <c r="L252" i="6"/>
  <c r="K252" i="6"/>
  <c r="J252" i="6"/>
  <c r="I252" i="6"/>
  <c r="H252" i="6"/>
  <c r="CA160" i="6" s="1"/>
  <c r="G252" i="6"/>
  <c r="AG251" i="6"/>
  <c r="AC251" i="6"/>
  <c r="AD251" i="6" s="1"/>
  <c r="L251" i="6"/>
  <c r="J251" i="6"/>
  <c r="K251" i="6" s="1"/>
  <c r="I251" i="6"/>
  <c r="H251" i="6"/>
  <c r="CA171" i="6" s="1"/>
  <c r="G251" i="6"/>
  <c r="AG250" i="6"/>
  <c r="AC250" i="6"/>
  <c r="AD250" i="6" s="1"/>
  <c r="L250" i="6"/>
  <c r="K250" i="6"/>
  <c r="J250" i="6"/>
  <c r="I250" i="6"/>
  <c r="H250" i="6"/>
  <c r="CA170" i="6" s="1"/>
  <c r="G250" i="6"/>
  <c r="AG249" i="6"/>
  <c r="AC249" i="6"/>
  <c r="AD249" i="6" s="1"/>
  <c r="L249" i="6"/>
  <c r="J249" i="6"/>
  <c r="K249" i="6" s="1"/>
  <c r="I249" i="6"/>
  <c r="H249" i="6"/>
  <c r="CA159" i="6" s="1"/>
  <c r="G249" i="6"/>
  <c r="AG248" i="6"/>
  <c r="AC248" i="6"/>
  <c r="AD248" i="6" s="1"/>
  <c r="L248" i="6"/>
  <c r="K248" i="6"/>
  <c r="J248" i="6"/>
  <c r="I248" i="6"/>
  <c r="H248" i="6"/>
  <c r="CA158" i="6" s="1"/>
  <c r="G248" i="6"/>
  <c r="AG247" i="6"/>
  <c r="AC247" i="6"/>
  <c r="AD247" i="6" s="1"/>
  <c r="L247" i="6"/>
  <c r="J247" i="6"/>
  <c r="K247" i="6" s="1"/>
  <c r="I247" i="6"/>
  <c r="H247" i="6"/>
  <c r="G247" i="6"/>
  <c r="AG246" i="6"/>
  <c r="AC246" i="6"/>
  <c r="AD246" i="6" s="1"/>
  <c r="L246" i="6"/>
  <c r="K246" i="6"/>
  <c r="J246" i="6"/>
  <c r="I246" i="6"/>
  <c r="H246" i="6"/>
  <c r="G246" i="6"/>
  <c r="AG245" i="6"/>
  <c r="AC245" i="6"/>
  <c r="AD245" i="6" s="1"/>
  <c r="L245" i="6"/>
  <c r="J245" i="6"/>
  <c r="K245" i="6" s="1"/>
  <c r="I245" i="6"/>
  <c r="H245" i="6"/>
  <c r="G245" i="6"/>
  <c r="AG244" i="6"/>
  <c r="AC244" i="6"/>
  <c r="AD244" i="6" s="1"/>
  <c r="L244" i="6"/>
  <c r="K244" i="6"/>
  <c r="J244" i="6"/>
  <c r="I244" i="6"/>
  <c r="H244" i="6"/>
  <c r="G244" i="6"/>
  <c r="AG243" i="6"/>
  <c r="AC243" i="6"/>
  <c r="AD243" i="6" s="1"/>
  <c r="L243" i="6"/>
  <c r="J243" i="6"/>
  <c r="K243" i="6" s="1"/>
  <c r="I243" i="6"/>
  <c r="H243" i="6"/>
  <c r="G243" i="6"/>
  <c r="AG242" i="6"/>
  <c r="AC242" i="6"/>
  <c r="AD242" i="6" s="1"/>
  <c r="L242" i="6"/>
  <c r="K242" i="6"/>
  <c r="J242" i="6"/>
  <c r="I242" i="6"/>
  <c r="H242" i="6"/>
  <c r="G242" i="6"/>
  <c r="AG241" i="6"/>
  <c r="AC241" i="6"/>
  <c r="AD241" i="6" s="1"/>
  <c r="L241" i="6"/>
  <c r="J241" i="6"/>
  <c r="K241" i="6" s="1"/>
  <c r="I241" i="6"/>
  <c r="H241" i="6"/>
  <c r="G241" i="6"/>
  <c r="AG240" i="6"/>
  <c r="AC240" i="6"/>
  <c r="AD240" i="6" s="1"/>
  <c r="L240" i="6"/>
  <c r="K240" i="6"/>
  <c r="J240" i="6"/>
  <c r="I240" i="6"/>
  <c r="H240" i="6"/>
  <c r="G240" i="6"/>
  <c r="AG239" i="6"/>
  <c r="AC239" i="6"/>
  <c r="AD239" i="6" s="1"/>
  <c r="L239" i="6"/>
  <c r="J239" i="6"/>
  <c r="K239" i="6" s="1"/>
  <c r="I239" i="6"/>
  <c r="H239" i="6"/>
  <c r="G239" i="6"/>
  <c r="AG238" i="6"/>
  <c r="AC238" i="6"/>
  <c r="AD238" i="6" s="1"/>
  <c r="L238" i="6"/>
  <c r="K238" i="6"/>
  <c r="J238" i="6"/>
  <c r="I238" i="6"/>
  <c r="H238" i="6"/>
  <c r="G238" i="6"/>
  <c r="AG237" i="6"/>
  <c r="AC237" i="6"/>
  <c r="AD237" i="6" s="1"/>
  <c r="L237" i="6"/>
  <c r="J237" i="6"/>
  <c r="K237" i="6" s="1"/>
  <c r="I237" i="6"/>
  <c r="H237" i="6"/>
  <c r="G237" i="6"/>
  <c r="AG236" i="6"/>
  <c r="AC236" i="6"/>
  <c r="AD236" i="6" s="1"/>
  <c r="O236" i="6"/>
  <c r="L236" i="6"/>
  <c r="J236" i="6"/>
  <c r="K236" i="6" s="1"/>
  <c r="I236" i="6"/>
  <c r="H236" i="6"/>
  <c r="G236" i="6"/>
  <c r="AG235" i="6"/>
  <c r="AD235" i="6"/>
  <c r="AC235" i="6"/>
  <c r="L235" i="6"/>
  <c r="J235" i="6"/>
  <c r="K235" i="6" s="1"/>
  <c r="I235" i="6"/>
  <c r="H235" i="6"/>
  <c r="G235" i="6"/>
  <c r="AG234" i="6"/>
  <c r="AC234" i="6"/>
  <c r="AD234" i="6" s="1"/>
  <c r="L234" i="6"/>
  <c r="J234" i="6"/>
  <c r="K234" i="6" s="1"/>
  <c r="I234" i="6"/>
  <c r="H234" i="6"/>
  <c r="CA153" i="6" s="1"/>
  <c r="G234" i="6"/>
  <c r="AG233" i="6"/>
  <c r="AC233" i="6"/>
  <c r="AD233" i="6" s="1"/>
  <c r="L233" i="6"/>
  <c r="J233" i="6"/>
  <c r="K233" i="6" s="1"/>
  <c r="I233" i="6"/>
  <c r="H233" i="6"/>
  <c r="G233" i="6"/>
  <c r="AG232" i="6"/>
  <c r="AC232" i="6"/>
  <c r="AD232" i="6" s="1"/>
  <c r="L232" i="6"/>
  <c r="J232" i="6"/>
  <c r="K232" i="6" s="1"/>
  <c r="O232" i="6" s="1"/>
  <c r="I232" i="6"/>
  <c r="H232" i="6"/>
  <c r="G232" i="6"/>
  <c r="AG231" i="6"/>
  <c r="AC231" i="6"/>
  <c r="AD231" i="6" s="1"/>
  <c r="L231" i="6"/>
  <c r="J231" i="6"/>
  <c r="K231" i="6" s="1"/>
  <c r="O231" i="6" s="1"/>
  <c r="I231" i="6"/>
  <c r="H231" i="6"/>
  <c r="G231" i="6"/>
  <c r="AG230" i="6"/>
  <c r="AD230" i="6"/>
  <c r="AC230" i="6"/>
  <c r="L230" i="6"/>
  <c r="J230" i="6"/>
  <c r="K230" i="6" s="1"/>
  <c r="O230" i="6" s="1"/>
  <c r="I230" i="6"/>
  <c r="H230" i="6"/>
  <c r="G230" i="6"/>
  <c r="AG229" i="6"/>
  <c r="AC229" i="6"/>
  <c r="AD229" i="6" s="1"/>
  <c r="L229" i="6"/>
  <c r="J229" i="6"/>
  <c r="K229" i="6" s="1"/>
  <c r="O229" i="6" s="1"/>
  <c r="I229" i="6"/>
  <c r="H229" i="6"/>
  <c r="G229" i="6"/>
  <c r="AG228" i="6"/>
  <c r="AD228" i="6"/>
  <c r="AC228" i="6"/>
  <c r="L228" i="6"/>
  <c r="J228" i="6"/>
  <c r="K228" i="6" s="1"/>
  <c r="O228" i="6" s="1"/>
  <c r="CB138" i="6" s="1"/>
  <c r="I228" i="6"/>
  <c r="H228" i="6"/>
  <c r="G228" i="6"/>
  <c r="AG227" i="6"/>
  <c r="AC227" i="6"/>
  <c r="AD227" i="6" s="1"/>
  <c r="L227" i="6"/>
  <c r="J227" i="6"/>
  <c r="K227" i="6" s="1"/>
  <c r="O227" i="6" s="1"/>
  <c r="CB149" i="6" s="1"/>
  <c r="I227" i="6"/>
  <c r="H227" i="6"/>
  <c r="G227" i="6"/>
  <c r="AG226" i="6"/>
  <c r="AD226" i="6"/>
  <c r="AC226" i="6"/>
  <c r="L226" i="6"/>
  <c r="J226" i="6"/>
  <c r="K226" i="6" s="1"/>
  <c r="O226" i="6" s="1"/>
  <c r="CB148" i="6" s="1"/>
  <c r="I226" i="6"/>
  <c r="H226" i="6"/>
  <c r="G226" i="6"/>
  <c r="AG225" i="6"/>
  <c r="AC225" i="6"/>
  <c r="AD225" i="6" s="1"/>
  <c r="L225" i="6"/>
  <c r="J225" i="6"/>
  <c r="K225" i="6" s="1"/>
  <c r="O225" i="6" s="1"/>
  <c r="CB137" i="6" s="1"/>
  <c r="I225" i="6"/>
  <c r="H225" i="6"/>
  <c r="G225" i="6"/>
  <c r="AG224" i="6"/>
  <c r="AD224" i="6"/>
  <c r="AC224" i="6"/>
  <c r="L224" i="6"/>
  <c r="J224" i="6"/>
  <c r="K224" i="6" s="1"/>
  <c r="O224" i="6" s="1"/>
  <c r="I224" i="6"/>
  <c r="H224" i="6"/>
  <c r="G224" i="6"/>
  <c r="AG223" i="6"/>
  <c r="AC223" i="6"/>
  <c r="AD223" i="6" s="1"/>
  <c r="L223" i="6"/>
  <c r="J223" i="6"/>
  <c r="K223" i="6" s="1"/>
  <c r="O223" i="6" s="1"/>
  <c r="CB156" i="6" s="1"/>
  <c r="I223" i="6"/>
  <c r="H223" i="6"/>
  <c r="G223" i="6"/>
  <c r="AG222" i="6"/>
  <c r="AD222" i="6"/>
  <c r="AC222" i="6"/>
  <c r="L222" i="6"/>
  <c r="J222" i="6"/>
  <c r="K222" i="6" s="1"/>
  <c r="O222" i="6" s="1"/>
  <c r="I222" i="6"/>
  <c r="H222" i="6"/>
  <c r="G222" i="6"/>
  <c r="AG221" i="6"/>
  <c r="AC221" i="6"/>
  <c r="AD221" i="6" s="1"/>
  <c r="L221" i="6"/>
  <c r="J221" i="6"/>
  <c r="K221" i="6" s="1"/>
  <c r="O221" i="6" s="1"/>
  <c r="I221" i="6"/>
  <c r="H221" i="6"/>
  <c r="G221" i="6"/>
  <c r="AG220" i="6"/>
  <c r="AD220" i="6"/>
  <c r="AC220" i="6"/>
  <c r="L220" i="6"/>
  <c r="J220" i="6"/>
  <c r="K220" i="6" s="1"/>
  <c r="O220" i="6" s="1"/>
  <c r="I220" i="6"/>
  <c r="H220" i="6"/>
  <c r="G220" i="6"/>
  <c r="AG219" i="6"/>
  <c r="AC219" i="6"/>
  <c r="AD219" i="6" s="1"/>
  <c r="L219" i="6"/>
  <c r="J219" i="6"/>
  <c r="K219" i="6" s="1"/>
  <c r="O219" i="6" s="1"/>
  <c r="I219" i="6"/>
  <c r="H219" i="6"/>
  <c r="G219" i="6"/>
  <c r="AG218" i="6"/>
  <c r="AD218" i="6"/>
  <c r="AC218" i="6"/>
  <c r="L218" i="6"/>
  <c r="J218" i="6"/>
  <c r="K218" i="6" s="1"/>
  <c r="O218" i="6" s="1"/>
  <c r="I218" i="6"/>
  <c r="H218" i="6"/>
  <c r="G218" i="6"/>
  <c r="AG217" i="6"/>
  <c r="AC217" i="6"/>
  <c r="AD217" i="6" s="1"/>
  <c r="L217" i="6"/>
  <c r="J217" i="6"/>
  <c r="K217" i="6" s="1"/>
  <c r="O217" i="6" s="1"/>
  <c r="I217" i="6"/>
  <c r="H217" i="6"/>
  <c r="G217" i="6"/>
  <c r="AG216" i="6"/>
  <c r="AD216" i="6"/>
  <c r="AC216" i="6"/>
  <c r="L216" i="6"/>
  <c r="J216" i="6"/>
  <c r="K216" i="6" s="1"/>
  <c r="O216" i="6" s="1"/>
  <c r="I216" i="6"/>
  <c r="H216" i="6"/>
  <c r="G216" i="6"/>
  <c r="AG215" i="6"/>
  <c r="AC215" i="6"/>
  <c r="AD215" i="6" s="1"/>
  <c r="L215" i="6"/>
  <c r="J215" i="6"/>
  <c r="K215" i="6" s="1"/>
  <c r="O215" i="6" s="1"/>
  <c r="I215" i="6"/>
  <c r="H215" i="6"/>
  <c r="G215" i="6"/>
  <c r="AG214" i="6"/>
  <c r="AD214" i="6"/>
  <c r="AC214" i="6"/>
  <c r="L214" i="6"/>
  <c r="J214" i="6"/>
  <c r="K214" i="6" s="1"/>
  <c r="O214" i="6" s="1"/>
  <c r="I214" i="6"/>
  <c r="H214" i="6"/>
  <c r="G214" i="6"/>
  <c r="AG213" i="6"/>
  <c r="AC213" i="6"/>
  <c r="AD213" i="6" s="1"/>
  <c r="L213" i="6"/>
  <c r="J213" i="6"/>
  <c r="K213" i="6" s="1"/>
  <c r="O213" i="6" s="1"/>
  <c r="I213" i="6"/>
  <c r="H213" i="6"/>
  <c r="G213" i="6"/>
  <c r="AG212" i="6"/>
  <c r="AD212" i="6"/>
  <c r="AC212" i="6"/>
  <c r="L212" i="6"/>
  <c r="J212" i="6"/>
  <c r="K212" i="6" s="1"/>
  <c r="O212" i="6" s="1"/>
  <c r="I212" i="6"/>
  <c r="H212" i="6"/>
  <c r="G212" i="6"/>
  <c r="AG211" i="6"/>
  <c r="AC211" i="6"/>
  <c r="AD211" i="6" s="1"/>
  <c r="L211" i="6"/>
  <c r="J211" i="6"/>
  <c r="K211" i="6" s="1"/>
  <c r="O211" i="6" s="1"/>
  <c r="I211" i="6"/>
  <c r="H211" i="6"/>
  <c r="G211" i="6"/>
  <c r="AG210" i="6"/>
  <c r="AD210" i="6"/>
  <c r="AC210" i="6"/>
  <c r="L210" i="6"/>
  <c r="J210" i="6"/>
  <c r="K210" i="6" s="1"/>
  <c r="O210" i="6" s="1"/>
  <c r="CB120" i="6" s="1"/>
  <c r="I210" i="6"/>
  <c r="H210" i="6"/>
  <c r="G210" i="6"/>
  <c r="AG209" i="6"/>
  <c r="AC209" i="6"/>
  <c r="AD209" i="6" s="1"/>
  <c r="L209" i="6"/>
  <c r="J209" i="6"/>
  <c r="K209" i="6" s="1"/>
  <c r="O209" i="6" s="1"/>
  <c r="I209" i="6"/>
  <c r="H209" i="6"/>
  <c r="G209" i="6"/>
  <c r="AG208" i="6"/>
  <c r="AD208" i="6"/>
  <c r="AC208" i="6"/>
  <c r="L208" i="6"/>
  <c r="J208" i="6"/>
  <c r="K208" i="6" s="1"/>
  <c r="O208" i="6" s="1"/>
  <c r="I208" i="6"/>
  <c r="H208" i="6"/>
  <c r="G208" i="6"/>
  <c r="AG207" i="6"/>
  <c r="AC207" i="6"/>
  <c r="AD207" i="6" s="1"/>
  <c r="L207" i="6"/>
  <c r="J207" i="6"/>
  <c r="K207" i="6" s="1"/>
  <c r="O207" i="6" s="1"/>
  <c r="I207" i="6"/>
  <c r="H207" i="6"/>
  <c r="G207" i="6"/>
  <c r="AG206" i="6"/>
  <c r="AD206" i="6"/>
  <c r="AC206" i="6"/>
  <c r="L206" i="6"/>
  <c r="J206" i="6"/>
  <c r="K206" i="6" s="1"/>
  <c r="O206" i="6" s="1"/>
  <c r="CB116" i="6" s="1"/>
  <c r="I206" i="6"/>
  <c r="H206" i="6"/>
  <c r="G206" i="6"/>
  <c r="AG205" i="6"/>
  <c r="AC205" i="6"/>
  <c r="AD205" i="6" s="1"/>
  <c r="L205" i="6"/>
  <c r="J205" i="6"/>
  <c r="K205" i="6" s="1"/>
  <c r="O205" i="6" s="1"/>
  <c r="CB155" i="6" s="1"/>
  <c r="I205" i="6"/>
  <c r="H205" i="6"/>
  <c r="G205" i="6"/>
  <c r="AG204" i="6"/>
  <c r="AD204" i="6"/>
  <c r="AC204" i="6"/>
  <c r="L204" i="6"/>
  <c r="J204" i="6"/>
  <c r="K204" i="6" s="1"/>
  <c r="O204" i="6" s="1"/>
  <c r="I204" i="6"/>
  <c r="H204" i="6"/>
  <c r="G204" i="6"/>
  <c r="AG203" i="6"/>
  <c r="AC203" i="6"/>
  <c r="AD203" i="6" s="1"/>
  <c r="L203" i="6"/>
  <c r="J203" i="6"/>
  <c r="K203" i="6" s="1"/>
  <c r="O203" i="6" s="1"/>
  <c r="I203" i="6"/>
  <c r="H203" i="6"/>
  <c r="G203" i="6"/>
  <c r="AG202" i="6"/>
  <c r="AD202" i="6"/>
  <c r="AC202" i="6"/>
  <c r="L202" i="6"/>
  <c r="J202" i="6"/>
  <c r="K202" i="6" s="1"/>
  <c r="O202" i="6" s="1"/>
  <c r="I202" i="6"/>
  <c r="H202" i="6"/>
  <c r="G202" i="6"/>
  <c r="AG201" i="6"/>
  <c r="AC201" i="6"/>
  <c r="AD201" i="6" s="1"/>
  <c r="L201" i="6"/>
  <c r="J201" i="6"/>
  <c r="K201" i="6" s="1"/>
  <c r="O201" i="6" s="1"/>
  <c r="I201" i="6"/>
  <c r="H201" i="6"/>
  <c r="G201" i="6"/>
  <c r="AG200" i="6"/>
  <c r="AD200" i="6"/>
  <c r="AC200" i="6"/>
  <c r="L200" i="6"/>
  <c r="J200" i="6"/>
  <c r="K200" i="6" s="1"/>
  <c r="O200" i="6" s="1"/>
  <c r="I200" i="6"/>
  <c r="H200" i="6"/>
  <c r="G200" i="6"/>
  <c r="AG199" i="6"/>
  <c r="AC199" i="6"/>
  <c r="AD199" i="6" s="1"/>
  <c r="L199" i="6"/>
  <c r="J199" i="6"/>
  <c r="K199" i="6" s="1"/>
  <c r="O199" i="6" s="1"/>
  <c r="I199" i="6"/>
  <c r="H199" i="6"/>
  <c r="G199" i="6"/>
  <c r="AG198" i="6"/>
  <c r="AD198" i="6"/>
  <c r="AC198" i="6"/>
  <c r="L198" i="6"/>
  <c r="J198" i="6"/>
  <c r="K198" i="6" s="1"/>
  <c r="O198" i="6" s="1"/>
  <c r="I198" i="6"/>
  <c r="H198" i="6"/>
  <c r="G198" i="6"/>
  <c r="AG197" i="6"/>
  <c r="AC197" i="6"/>
  <c r="AD197" i="6" s="1"/>
  <c r="L197" i="6"/>
  <c r="J197" i="6"/>
  <c r="K197" i="6" s="1"/>
  <c r="O197" i="6" s="1"/>
  <c r="I197" i="6"/>
  <c r="H197" i="6"/>
  <c r="G197" i="6"/>
  <c r="AG196" i="6"/>
  <c r="AD196" i="6"/>
  <c r="AC196" i="6"/>
  <c r="L196" i="6"/>
  <c r="J196" i="6"/>
  <c r="K196" i="6" s="1"/>
  <c r="O196" i="6" s="1"/>
  <c r="I196" i="6"/>
  <c r="H196" i="6"/>
  <c r="G196" i="6"/>
  <c r="AG195" i="6"/>
  <c r="AC195" i="6"/>
  <c r="AD195" i="6" s="1"/>
  <c r="L195" i="6"/>
  <c r="J195" i="6"/>
  <c r="K195" i="6" s="1"/>
  <c r="O195" i="6" s="1"/>
  <c r="CB115" i="6" s="1"/>
  <c r="I195" i="6"/>
  <c r="H195" i="6"/>
  <c r="G195" i="6"/>
  <c r="AG194" i="6"/>
  <c r="AD194" i="6"/>
  <c r="AC194" i="6"/>
  <c r="L194" i="6"/>
  <c r="J194" i="6"/>
  <c r="K194" i="6" s="1"/>
  <c r="O194" i="6" s="1"/>
  <c r="CB114" i="6" s="1"/>
  <c r="I194" i="6"/>
  <c r="H194" i="6"/>
  <c r="G194" i="6"/>
  <c r="AG193" i="6"/>
  <c r="AC193" i="6"/>
  <c r="AD193" i="6" s="1"/>
  <c r="L193" i="6"/>
  <c r="J193" i="6"/>
  <c r="K193" i="6" s="1"/>
  <c r="O193" i="6" s="1"/>
  <c r="I193" i="6"/>
  <c r="H193" i="6"/>
  <c r="G193" i="6"/>
  <c r="AG192" i="6"/>
  <c r="AD192" i="6"/>
  <c r="AC192" i="6"/>
  <c r="L192" i="6"/>
  <c r="J192" i="6"/>
  <c r="K192" i="6" s="1"/>
  <c r="I192" i="6"/>
  <c r="H192" i="6"/>
  <c r="G192" i="6"/>
  <c r="AG191" i="6"/>
  <c r="AC191" i="6"/>
  <c r="AD191" i="6" s="1"/>
  <c r="L191" i="6"/>
  <c r="J191" i="6"/>
  <c r="K191" i="6" s="1"/>
  <c r="O191" i="6" s="1"/>
  <c r="CB111" i="6" s="1"/>
  <c r="I191" i="6"/>
  <c r="H191" i="6"/>
  <c r="G191" i="6"/>
  <c r="AG190" i="6"/>
  <c r="AD190" i="6"/>
  <c r="AC190" i="6"/>
  <c r="L190" i="6"/>
  <c r="J190" i="6"/>
  <c r="K190" i="6" s="1"/>
  <c r="I190" i="6"/>
  <c r="H190" i="6"/>
  <c r="G190" i="6"/>
  <c r="AG189" i="6"/>
  <c r="AC189" i="6"/>
  <c r="AD189" i="6" s="1"/>
  <c r="L189" i="6"/>
  <c r="J189" i="6"/>
  <c r="K189" i="6" s="1"/>
  <c r="O189" i="6" s="1"/>
  <c r="I189" i="6"/>
  <c r="H189" i="6"/>
  <c r="G189" i="6"/>
  <c r="AG188" i="6"/>
  <c r="AD188" i="6"/>
  <c r="AC188" i="6"/>
  <c r="L188" i="6"/>
  <c r="J188" i="6"/>
  <c r="K188" i="6" s="1"/>
  <c r="I188" i="6"/>
  <c r="H188" i="6"/>
  <c r="G188" i="6"/>
  <c r="AG187" i="6"/>
  <c r="AC187" i="6"/>
  <c r="AD187" i="6" s="1"/>
  <c r="L187" i="6"/>
  <c r="J187" i="6"/>
  <c r="K187" i="6" s="1"/>
  <c r="O187" i="6" s="1"/>
  <c r="CB135" i="6" s="1"/>
  <c r="I187" i="6"/>
  <c r="H187" i="6"/>
  <c r="G187" i="6"/>
  <c r="AG186" i="6"/>
  <c r="AD186" i="6"/>
  <c r="AC186" i="6"/>
  <c r="L186" i="6"/>
  <c r="J186" i="6"/>
  <c r="K186" i="6" s="1"/>
  <c r="I186" i="6"/>
  <c r="H186" i="6"/>
  <c r="G186" i="6"/>
  <c r="AG185" i="6"/>
  <c r="AC185" i="6"/>
  <c r="AD185" i="6" s="1"/>
  <c r="L185" i="6"/>
  <c r="J185" i="6"/>
  <c r="K185" i="6" s="1"/>
  <c r="O185" i="6" s="1"/>
  <c r="I185" i="6"/>
  <c r="H185" i="6"/>
  <c r="G185" i="6"/>
  <c r="AG184" i="6"/>
  <c r="AC184" i="6"/>
  <c r="AD184" i="6" s="1"/>
  <c r="L184" i="6"/>
  <c r="J184" i="6"/>
  <c r="K184" i="6" s="1"/>
  <c r="I184" i="6"/>
  <c r="H184" i="6"/>
  <c r="G184" i="6"/>
  <c r="AG183" i="6"/>
  <c r="AC183" i="6"/>
  <c r="AD183" i="6" s="1"/>
  <c r="L183" i="6"/>
  <c r="K183" i="6"/>
  <c r="O183" i="6" s="1"/>
  <c r="J183" i="6"/>
  <c r="I183" i="6"/>
  <c r="H183" i="6"/>
  <c r="G183" i="6"/>
  <c r="AG182" i="6"/>
  <c r="AC182" i="6"/>
  <c r="AD182" i="6" s="1"/>
  <c r="L182" i="6"/>
  <c r="J182" i="6"/>
  <c r="K182" i="6" s="1"/>
  <c r="I182" i="6"/>
  <c r="H182" i="6"/>
  <c r="G182" i="6"/>
  <c r="AG181" i="6"/>
  <c r="AC181" i="6"/>
  <c r="AD181" i="6" s="1"/>
  <c r="L181" i="6"/>
  <c r="J181" i="6"/>
  <c r="K181" i="6" s="1"/>
  <c r="O181" i="6" s="1"/>
  <c r="I181" i="6"/>
  <c r="H181" i="6"/>
  <c r="G181" i="6"/>
  <c r="CH180" i="6"/>
  <c r="AG180" i="6"/>
  <c r="AC180" i="6"/>
  <c r="AD180" i="6" s="1"/>
  <c r="L180" i="6"/>
  <c r="J180" i="6"/>
  <c r="K180" i="6" s="1"/>
  <c r="I180" i="6"/>
  <c r="H180" i="6"/>
  <c r="G180" i="6"/>
  <c r="CA179" i="6"/>
  <c r="BY179" i="6"/>
  <c r="BX179" i="6"/>
  <c r="AG179" i="6"/>
  <c r="AC179" i="6"/>
  <c r="AD179" i="6" s="1"/>
  <c r="L179" i="6"/>
  <c r="K179" i="6"/>
  <c r="J179" i="6"/>
  <c r="I179" i="6"/>
  <c r="H179" i="6"/>
  <c r="CA146" i="6" s="1"/>
  <c r="G179" i="6"/>
  <c r="BZ178" i="6"/>
  <c r="BY178" i="6"/>
  <c r="BX178" i="6"/>
  <c r="AG178" i="6"/>
  <c r="AD178" i="6"/>
  <c r="AC178" i="6"/>
  <c r="L178" i="6"/>
  <c r="J178" i="6"/>
  <c r="K178" i="6" s="1"/>
  <c r="O178" i="6" s="1"/>
  <c r="I178" i="6"/>
  <c r="H178" i="6"/>
  <c r="G178" i="6"/>
  <c r="CA177" i="6"/>
  <c r="BZ177" i="6"/>
  <c r="BY177" i="6"/>
  <c r="BX177" i="6"/>
  <c r="AG177" i="6"/>
  <c r="AC177" i="6"/>
  <c r="AD177" i="6" s="1"/>
  <c r="L177" i="6"/>
  <c r="J177" i="6"/>
  <c r="K177" i="6" s="1"/>
  <c r="O177" i="6" s="1"/>
  <c r="I177" i="6"/>
  <c r="H177" i="6"/>
  <c r="G177" i="6"/>
  <c r="BZ176" i="6"/>
  <c r="BY176" i="6"/>
  <c r="BX176" i="6"/>
  <c r="AG176" i="6"/>
  <c r="AC176" i="6"/>
  <c r="AD176" i="6" s="1"/>
  <c r="L176" i="6"/>
  <c r="J176" i="6"/>
  <c r="K176" i="6" s="1"/>
  <c r="I176" i="6"/>
  <c r="H176" i="6"/>
  <c r="G176" i="6"/>
  <c r="CA175" i="6"/>
  <c r="BZ175" i="6"/>
  <c r="BY175" i="6"/>
  <c r="BX175" i="6"/>
  <c r="AG175" i="6"/>
  <c r="AC175" i="6"/>
  <c r="AD175" i="6" s="1"/>
  <c r="L175" i="6"/>
  <c r="K175" i="6"/>
  <c r="J175" i="6"/>
  <c r="I175" i="6"/>
  <c r="H175" i="6"/>
  <c r="G175" i="6"/>
  <c r="CA174" i="6"/>
  <c r="BZ174" i="6"/>
  <c r="BY174" i="6"/>
  <c r="BX174" i="6"/>
  <c r="AG174" i="6"/>
  <c r="AD174" i="6"/>
  <c r="AC174" i="6"/>
  <c r="L174" i="6"/>
  <c r="J174" i="6"/>
  <c r="K174" i="6" s="1"/>
  <c r="O174" i="6" s="1"/>
  <c r="I174" i="6"/>
  <c r="H174" i="6"/>
  <c r="G174" i="6"/>
  <c r="CA173" i="6"/>
  <c r="BY173" i="6"/>
  <c r="BX173" i="6"/>
  <c r="AG173" i="6"/>
  <c r="AC173" i="6"/>
  <c r="AD173" i="6" s="1"/>
  <c r="L173" i="6"/>
  <c r="J173" i="6"/>
  <c r="K173" i="6" s="1"/>
  <c r="O173" i="6" s="1"/>
  <c r="CB104" i="6" s="1"/>
  <c r="I173" i="6"/>
  <c r="H173" i="6"/>
  <c r="G173" i="6"/>
  <c r="BZ172" i="6"/>
  <c r="BY172" i="6"/>
  <c r="BX172" i="6"/>
  <c r="AG172" i="6"/>
  <c r="AC172" i="6"/>
  <c r="AD172" i="6" s="1"/>
  <c r="L172" i="6"/>
  <c r="J172" i="6"/>
  <c r="K172" i="6" s="1"/>
  <c r="I172" i="6"/>
  <c r="H172" i="6"/>
  <c r="G172" i="6"/>
  <c r="BZ171" i="6"/>
  <c r="BY171" i="6"/>
  <c r="BX171" i="6"/>
  <c r="AG171" i="6"/>
  <c r="AC171" i="6"/>
  <c r="AD171" i="6" s="1"/>
  <c r="L171" i="6"/>
  <c r="K171" i="6"/>
  <c r="J171" i="6"/>
  <c r="I171" i="6"/>
  <c r="H171" i="6"/>
  <c r="CA145" i="6" s="1"/>
  <c r="G171" i="6"/>
  <c r="BZ170" i="6"/>
  <c r="BY170" i="6"/>
  <c r="BX170" i="6"/>
  <c r="AG170" i="6"/>
  <c r="AD170" i="6"/>
  <c r="AC170" i="6"/>
  <c r="L170" i="6"/>
  <c r="J170" i="6"/>
  <c r="K170" i="6" s="1"/>
  <c r="O170" i="6" s="1"/>
  <c r="I170" i="6"/>
  <c r="H170" i="6"/>
  <c r="G170" i="6"/>
  <c r="CA169" i="6"/>
  <c r="BY169" i="6"/>
  <c r="BX169" i="6"/>
  <c r="AG169" i="6"/>
  <c r="AC169" i="6"/>
  <c r="AD169" i="6" s="1"/>
  <c r="L169" i="6"/>
  <c r="J169" i="6"/>
  <c r="K169" i="6" s="1"/>
  <c r="O169" i="6" s="1"/>
  <c r="I169" i="6"/>
  <c r="H169" i="6"/>
  <c r="G169" i="6"/>
  <c r="CA168" i="6"/>
  <c r="BZ168" i="6"/>
  <c r="BY168" i="6"/>
  <c r="BX168" i="6"/>
  <c r="AG168" i="6"/>
  <c r="AC168" i="6"/>
  <c r="AD168" i="6" s="1"/>
  <c r="L168" i="6"/>
  <c r="J168" i="6"/>
  <c r="K168" i="6" s="1"/>
  <c r="I168" i="6"/>
  <c r="H168" i="6"/>
  <c r="G168" i="6"/>
  <c r="BZ84" i="6" s="1"/>
  <c r="CB167" i="6"/>
  <c r="CA167" i="6"/>
  <c r="BZ167" i="6"/>
  <c r="BY167" i="6"/>
  <c r="BX167" i="6"/>
  <c r="AG167" i="6"/>
  <c r="AC167" i="6"/>
  <c r="AD167" i="6" s="1"/>
  <c r="L167" i="6"/>
  <c r="J167" i="6"/>
  <c r="K167" i="6" s="1"/>
  <c r="I167" i="6"/>
  <c r="H167" i="6"/>
  <c r="G167" i="6"/>
  <c r="BZ166" i="6"/>
  <c r="BY166" i="6"/>
  <c r="BX166" i="6"/>
  <c r="AG166" i="6"/>
  <c r="AD166" i="6"/>
  <c r="AC166" i="6"/>
  <c r="L166" i="6"/>
  <c r="J166" i="6"/>
  <c r="K166" i="6" s="1"/>
  <c r="O166" i="6" s="1"/>
  <c r="I166" i="6"/>
  <c r="H166" i="6"/>
  <c r="G166" i="6"/>
  <c r="CA165" i="6"/>
  <c r="BY165" i="6"/>
  <c r="BX165" i="6"/>
  <c r="AG165" i="6"/>
  <c r="AC165" i="6"/>
  <c r="AD165" i="6" s="1"/>
  <c r="L165" i="6"/>
  <c r="J165" i="6"/>
  <c r="K165" i="6" s="1"/>
  <c r="O165" i="6" s="1"/>
  <c r="I165" i="6"/>
  <c r="H165" i="6"/>
  <c r="G165" i="6"/>
  <c r="CA164" i="6"/>
  <c r="BZ164" i="6"/>
  <c r="BY164" i="6"/>
  <c r="BX164" i="6"/>
  <c r="AG164" i="6"/>
  <c r="AC164" i="6"/>
  <c r="AD164" i="6" s="1"/>
  <c r="L164" i="6"/>
  <c r="J164" i="6"/>
  <c r="K164" i="6" s="1"/>
  <c r="I164" i="6"/>
  <c r="H164" i="6"/>
  <c r="G164" i="6"/>
  <c r="CB163" i="6"/>
  <c r="CA163" i="6"/>
  <c r="BZ163" i="6"/>
  <c r="BY163" i="6"/>
  <c r="BX163" i="6"/>
  <c r="AG163" i="6"/>
  <c r="AC163" i="6"/>
  <c r="AD163" i="6" s="1"/>
  <c r="L163" i="6"/>
  <c r="J163" i="6"/>
  <c r="K163" i="6" s="1"/>
  <c r="O163" i="6" s="1"/>
  <c r="I163" i="6"/>
  <c r="H163" i="6"/>
  <c r="G163" i="6"/>
  <c r="BZ162" i="6"/>
  <c r="BY162" i="6"/>
  <c r="BX162" i="6"/>
  <c r="AG162" i="6"/>
  <c r="AD162" i="6"/>
  <c r="AC162" i="6"/>
  <c r="L162" i="6"/>
  <c r="J162" i="6"/>
  <c r="K162" i="6" s="1"/>
  <c r="O162" i="6" s="1"/>
  <c r="I162" i="6"/>
  <c r="H162" i="6"/>
  <c r="G162" i="6"/>
  <c r="BZ161" i="6"/>
  <c r="BY161" i="6"/>
  <c r="BX161" i="6"/>
  <c r="AG161" i="6"/>
  <c r="AC161" i="6"/>
  <c r="AD161" i="6" s="1"/>
  <c r="L161" i="6"/>
  <c r="J161" i="6"/>
  <c r="K161" i="6" s="1"/>
  <c r="O161" i="6" s="1"/>
  <c r="I161" i="6"/>
  <c r="H161" i="6"/>
  <c r="G161" i="6"/>
  <c r="BZ160" i="6"/>
  <c r="BY160" i="6"/>
  <c r="BX160" i="6"/>
  <c r="AG160" i="6"/>
  <c r="AC160" i="6"/>
  <c r="AD160" i="6" s="1"/>
  <c r="L160" i="6"/>
  <c r="J160" i="6"/>
  <c r="K160" i="6" s="1"/>
  <c r="I160" i="6"/>
  <c r="H160" i="6"/>
  <c r="G160" i="6"/>
  <c r="BZ159" i="6"/>
  <c r="BY159" i="6"/>
  <c r="BX159" i="6"/>
  <c r="AG159" i="6"/>
  <c r="AC159" i="6"/>
  <c r="AD159" i="6" s="1"/>
  <c r="L159" i="6"/>
  <c r="J159" i="6"/>
  <c r="K159" i="6" s="1"/>
  <c r="I159" i="6"/>
  <c r="H159" i="6"/>
  <c r="G159" i="6"/>
  <c r="BZ158" i="6"/>
  <c r="BY158" i="6"/>
  <c r="BX158" i="6"/>
  <c r="AG158" i="6"/>
  <c r="AD158" i="6"/>
  <c r="AC158" i="6"/>
  <c r="L158" i="6"/>
  <c r="J158" i="6"/>
  <c r="K158" i="6" s="1"/>
  <c r="O158" i="6" s="1"/>
  <c r="I158" i="6"/>
  <c r="H158" i="6"/>
  <c r="G158" i="6"/>
  <c r="CA157" i="6"/>
  <c r="BZ157" i="6"/>
  <c r="BY157" i="6"/>
  <c r="BX157" i="6"/>
  <c r="AG157" i="6"/>
  <c r="AC157" i="6"/>
  <c r="AD157" i="6" s="1"/>
  <c r="L157" i="6"/>
  <c r="J157" i="6"/>
  <c r="K157" i="6" s="1"/>
  <c r="O157" i="6" s="1"/>
  <c r="I157" i="6"/>
  <c r="H157" i="6"/>
  <c r="G157" i="6"/>
  <c r="CA156" i="6"/>
  <c r="BZ156" i="6"/>
  <c r="BY156" i="6"/>
  <c r="BX156" i="6"/>
  <c r="AG156" i="6"/>
  <c r="AC156" i="6"/>
  <c r="AD156" i="6" s="1"/>
  <c r="L156" i="6"/>
  <c r="J156" i="6"/>
  <c r="K156" i="6" s="1"/>
  <c r="I156" i="6"/>
  <c r="H156" i="6"/>
  <c r="G156" i="6"/>
  <c r="CA155" i="6"/>
  <c r="BZ155" i="6"/>
  <c r="BY155" i="6"/>
  <c r="BX155" i="6"/>
  <c r="AG155" i="6"/>
  <c r="AC155" i="6"/>
  <c r="AD155" i="6" s="1"/>
  <c r="L155" i="6"/>
  <c r="J155" i="6"/>
  <c r="K155" i="6" s="1"/>
  <c r="O155" i="6" s="1"/>
  <c r="CB129" i="6" s="1"/>
  <c r="I155" i="6"/>
  <c r="H155" i="6"/>
  <c r="G155" i="6"/>
  <c r="CA154" i="6"/>
  <c r="BZ154" i="6"/>
  <c r="BY154" i="6"/>
  <c r="BX154" i="6"/>
  <c r="AG154" i="6"/>
  <c r="AC154" i="6"/>
  <c r="AD154" i="6" s="1"/>
  <c r="L154" i="6"/>
  <c r="J154" i="6"/>
  <c r="K154" i="6" s="1"/>
  <c r="O154" i="6" s="1"/>
  <c r="I154" i="6"/>
  <c r="H154" i="6"/>
  <c r="G154" i="6"/>
  <c r="BZ153" i="6"/>
  <c r="BY153" i="6"/>
  <c r="BX153" i="6"/>
  <c r="AG153" i="6"/>
  <c r="AC153" i="6"/>
  <c r="AD153" i="6" s="1"/>
  <c r="L153" i="6"/>
  <c r="J153" i="6"/>
  <c r="K153" i="6" s="1"/>
  <c r="O153" i="6" s="1"/>
  <c r="I153" i="6"/>
  <c r="H153" i="6"/>
  <c r="G153" i="6"/>
  <c r="CA152" i="6"/>
  <c r="BZ152" i="6"/>
  <c r="BY152" i="6"/>
  <c r="BX152" i="6"/>
  <c r="AG152" i="6"/>
  <c r="AD152" i="6"/>
  <c r="AC152" i="6"/>
  <c r="L152" i="6"/>
  <c r="J152" i="6"/>
  <c r="K152" i="6" s="1"/>
  <c r="O152" i="6" s="1"/>
  <c r="I152" i="6"/>
  <c r="H152" i="6"/>
  <c r="G152" i="6"/>
  <c r="CA151" i="6"/>
  <c r="BZ151" i="6"/>
  <c r="BY151" i="6"/>
  <c r="BX151" i="6"/>
  <c r="AG151" i="6"/>
  <c r="AC151" i="6"/>
  <c r="AD151" i="6" s="1"/>
  <c r="L151" i="6"/>
  <c r="J151" i="6"/>
  <c r="K151" i="6" s="1"/>
  <c r="O151" i="6" s="1"/>
  <c r="I151" i="6"/>
  <c r="H151" i="6"/>
  <c r="G151" i="6"/>
  <c r="CA150" i="6"/>
  <c r="BZ150" i="6"/>
  <c r="BY150" i="6"/>
  <c r="BX150" i="6"/>
  <c r="AG150" i="6"/>
  <c r="AD150" i="6"/>
  <c r="AC150" i="6"/>
  <c r="L150" i="6"/>
  <c r="J150" i="6"/>
  <c r="K150" i="6" s="1"/>
  <c r="O150" i="6" s="1"/>
  <c r="I150" i="6"/>
  <c r="H150" i="6"/>
  <c r="G150" i="6"/>
  <c r="CA149" i="6"/>
  <c r="BZ149" i="6"/>
  <c r="BY149" i="6"/>
  <c r="BX149" i="6"/>
  <c r="AG149" i="6"/>
  <c r="AC149" i="6"/>
  <c r="AD149" i="6" s="1"/>
  <c r="L149" i="6"/>
  <c r="J149" i="6"/>
  <c r="K149" i="6" s="1"/>
  <c r="O149" i="6" s="1"/>
  <c r="I149" i="6"/>
  <c r="H149" i="6"/>
  <c r="G149" i="6"/>
  <c r="CA148" i="6"/>
  <c r="BZ148" i="6"/>
  <c r="BY148" i="6"/>
  <c r="BX148" i="6"/>
  <c r="AG148" i="6"/>
  <c r="AC148" i="6"/>
  <c r="AD148" i="6" s="1"/>
  <c r="L148" i="6"/>
  <c r="J148" i="6"/>
  <c r="K148" i="6" s="1"/>
  <c r="I148" i="6"/>
  <c r="H148" i="6"/>
  <c r="CA143" i="6" s="1"/>
  <c r="G148" i="6"/>
  <c r="BZ143" i="6" s="1"/>
  <c r="CA147" i="6"/>
  <c r="BZ147" i="6"/>
  <c r="BY147" i="6"/>
  <c r="BX147" i="6"/>
  <c r="AG147" i="6"/>
  <c r="AC147" i="6"/>
  <c r="AD147" i="6" s="1"/>
  <c r="L147" i="6"/>
  <c r="K147" i="6"/>
  <c r="O147" i="6" s="1"/>
  <c r="J147" i="6"/>
  <c r="I147" i="6"/>
  <c r="H147" i="6"/>
  <c r="G147" i="6"/>
  <c r="BZ103" i="6" s="1"/>
  <c r="BZ146" i="6"/>
  <c r="BY146" i="6"/>
  <c r="BX146" i="6"/>
  <c r="AG146" i="6"/>
  <c r="AC146" i="6"/>
  <c r="AD146" i="6" s="1"/>
  <c r="L146" i="6"/>
  <c r="J146" i="6"/>
  <c r="K146" i="6" s="1"/>
  <c r="I146" i="6"/>
  <c r="H146" i="6"/>
  <c r="G146" i="6"/>
  <c r="BZ102" i="6" s="1"/>
  <c r="BZ145" i="6"/>
  <c r="BY145" i="6"/>
  <c r="BX145" i="6"/>
  <c r="AG145" i="6"/>
  <c r="AC145" i="6"/>
  <c r="AD145" i="6" s="1"/>
  <c r="L145" i="6"/>
  <c r="K145" i="6"/>
  <c r="J145" i="6"/>
  <c r="I145" i="6"/>
  <c r="H145" i="6"/>
  <c r="CA101" i="6" s="1"/>
  <c r="G145" i="6"/>
  <c r="CB144" i="6"/>
  <c r="CA144" i="6"/>
  <c r="BZ144" i="6"/>
  <c r="BY144" i="6"/>
  <c r="BX144" i="6"/>
  <c r="AG144" i="6"/>
  <c r="AD144" i="6"/>
  <c r="AC144" i="6"/>
  <c r="L144" i="6"/>
  <c r="J144" i="6"/>
  <c r="K144" i="6" s="1"/>
  <c r="I144" i="6"/>
  <c r="H144" i="6"/>
  <c r="G144" i="6"/>
  <c r="BY143" i="6"/>
  <c r="BX143" i="6"/>
  <c r="AG143" i="6"/>
  <c r="AC143" i="6"/>
  <c r="AD143" i="6" s="1"/>
  <c r="L143" i="6"/>
  <c r="K143" i="6"/>
  <c r="J143" i="6"/>
  <c r="I143" i="6"/>
  <c r="H143" i="6"/>
  <c r="CA99" i="6" s="1"/>
  <c r="G143" i="6"/>
  <c r="BY142" i="6"/>
  <c r="BX142" i="6"/>
  <c r="AG142" i="6"/>
  <c r="AD142" i="6"/>
  <c r="AC142" i="6"/>
  <c r="L142" i="6"/>
  <c r="J142" i="6"/>
  <c r="K142" i="6" s="1"/>
  <c r="I142" i="6"/>
  <c r="H142" i="6"/>
  <c r="G142" i="6"/>
  <c r="BY141" i="6"/>
  <c r="BX141" i="6"/>
  <c r="AG141" i="6"/>
  <c r="AC141" i="6"/>
  <c r="AD141" i="6" s="1"/>
  <c r="L141" i="6"/>
  <c r="K141" i="6"/>
  <c r="J141" i="6"/>
  <c r="I141" i="6"/>
  <c r="H141" i="6"/>
  <c r="G141" i="6"/>
  <c r="BY140" i="6"/>
  <c r="BX140" i="6"/>
  <c r="AG140" i="6"/>
  <c r="AD140" i="6"/>
  <c r="AC140" i="6"/>
  <c r="L140" i="6"/>
  <c r="J140" i="6"/>
  <c r="K140" i="6" s="1"/>
  <c r="I140" i="6"/>
  <c r="H140" i="6"/>
  <c r="G140" i="6"/>
  <c r="CB139" i="6"/>
  <c r="CA139" i="6"/>
  <c r="BZ139" i="6"/>
  <c r="BY139" i="6"/>
  <c r="BX139" i="6"/>
  <c r="AG139" i="6"/>
  <c r="AC139" i="6"/>
  <c r="AD139" i="6" s="1"/>
  <c r="L139" i="6"/>
  <c r="J139" i="6"/>
  <c r="K139" i="6" s="1"/>
  <c r="I139" i="6"/>
  <c r="H139" i="6"/>
  <c r="G139" i="6"/>
  <c r="CA138" i="6"/>
  <c r="BZ138" i="6"/>
  <c r="BY138" i="6"/>
  <c r="BX138" i="6"/>
  <c r="AG138" i="6"/>
  <c r="AC138" i="6"/>
  <c r="AD138" i="6" s="1"/>
  <c r="L138" i="6"/>
  <c r="K138" i="6"/>
  <c r="J138" i="6"/>
  <c r="I138" i="6"/>
  <c r="H138" i="6"/>
  <c r="G138" i="6"/>
  <c r="CA137" i="6"/>
  <c r="BZ137" i="6"/>
  <c r="BY137" i="6"/>
  <c r="BX137" i="6"/>
  <c r="AG137" i="6"/>
  <c r="AD137" i="6"/>
  <c r="AC137" i="6"/>
  <c r="L137" i="6"/>
  <c r="J137" i="6"/>
  <c r="K137" i="6" s="1"/>
  <c r="O137" i="6" s="1"/>
  <c r="I137" i="6"/>
  <c r="H137" i="6"/>
  <c r="G137" i="6"/>
  <c r="CB136" i="6"/>
  <c r="CA136" i="6"/>
  <c r="BZ136" i="6"/>
  <c r="BY136" i="6"/>
  <c r="BX136" i="6"/>
  <c r="AG136" i="6"/>
  <c r="AC136" i="6"/>
  <c r="AD136" i="6" s="1"/>
  <c r="L136" i="6"/>
  <c r="K136" i="6"/>
  <c r="O136" i="6" s="1"/>
  <c r="J136" i="6"/>
  <c r="I136" i="6"/>
  <c r="H136" i="6"/>
  <c r="G136" i="6"/>
  <c r="CA135" i="6"/>
  <c r="BZ135" i="6"/>
  <c r="BY135" i="6"/>
  <c r="BX135" i="6"/>
  <c r="AG135" i="6"/>
  <c r="AC135" i="6"/>
  <c r="AD135" i="6" s="1"/>
  <c r="L135" i="6"/>
  <c r="J135" i="6"/>
  <c r="K135" i="6" s="1"/>
  <c r="I135" i="6"/>
  <c r="H135" i="6"/>
  <c r="G135" i="6"/>
  <c r="CA134" i="6"/>
  <c r="BZ134" i="6"/>
  <c r="BY134" i="6"/>
  <c r="BX134" i="6"/>
  <c r="AG134" i="6"/>
  <c r="AC134" i="6"/>
  <c r="AD134" i="6" s="1"/>
  <c r="L134" i="6"/>
  <c r="K134" i="6"/>
  <c r="O134" i="6" s="1"/>
  <c r="J134" i="6"/>
  <c r="I134" i="6"/>
  <c r="H134" i="6"/>
  <c r="G134" i="6"/>
  <c r="CB133" i="6"/>
  <c r="CA133" i="6"/>
  <c r="BZ133" i="6"/>
  <c r="BY133" i="6"/>
  <c r="BX133" i="6"/>
  <c r="AG133" i="6"/>
  <c r="AC133" i="6"/>
  <c r="AD133" i="6" s="1"/>
  <c r="L133" i="6"/>
  <c r="J133" i="6"/>
  <c r="K133" i="6" s="1"/>
  <c r="O133" i="6" s="1"/>
  <c r="I133" i="6"/>
  <c r="H133" i="6"/>
  <c r="G133" i="6"/>
  <c r="CA132" i="6"/>
  <c r="BZ132" i="6"/>
  <c r="BY132" i="6"/>
  <c r="BX132" i="6"/>
  <c r="AG132" i="6"/>
  <c r="AC132" i="6"/>
  <c r="AD132" i="6" s="1"/>
  <c r="L132" i="6"/>
  <c r="J132" i="6"/>
  <c r="K132" i="6" s="1"/>
  <c r="O132" i="6" s="1"/>
  <c r="I132" i="6"/>
  <c r="H132" i="6"/>
  <c r="G132" i="6"/>
  <c r="CB131" i="6"/>
  <c r="CA131" i="6"/>
  <c r="BZ131" i="6"/>
  <c r="BY131" i="6"/>
  <c r="BX131" i="6"/>
  <c r="AG131" i="6"/>
  <c r="AD131" i="6"/>
  <c r="AC131" i="6"/>
  <c r="L131" i="6"/>
  <c r="J131" i="6"/>
  <c r="K131" i="6" s="1"/>
  <c r="I131" i="6"/>
  <c r="H131" i="6"/>
  <c r="G131" i="6"/>
  <c r="CA130" i="6"/>
  <c r="BZ130" i="6"/>
  <c r="BY130" i="6"/>
  <c r="BX130" i="6"/>
  <c r="AG130" i="6"/>
  <c r="AC130" i="6"/>
  <c r="AD130" i="6" s="1"/>
  <c r="L130" i="6"/>
  <c r="K130" i="6"/>
  <c r="O130" i="6" s="1"/>
  <c r="J130" i="6"/>
  <c r="I130" i="6"/>
  <c r="H130" i="6"/>
  <c r="G130" i="6"/>
  <c r="CA129" i="6"/>
  <c r="BZ129" i="6"/>
  <c r="BY129" i="6"/>
  <c r="BX129" i="6"/>
  <c r="AG129" i="6"/>
  <c r="AC129" i="6"/>
  <c r="AD129" i="6" s="1"/>
  <c r="L129" i="6"/>
  <c r="J129" i="6"/>
  <c r="K129" i="6" s="1"/>
  <c r="O129" i="6" s="1"/>
  <c r="I129" i="6"/>
  <c r="H129" i="6"/>
  <c r="G129" i="6"/>
  <c r="BY128" i="6"/>
  <c r="BX128" i="6"/>
  <c r="AG128" i="6"/>
  <c r="AC128" i="6"/>
  <c r="AD128" i="6" s="1"/>
  <c r="L128" i="6"/>
  <c r="J128" i="6"/>
  <c r="K128" i="6" s="1"/>
  <c r="O128" i="6" s="1"/>
  <c r="I128" i="6"/>
  <c r="H128" i="6"/>
  <c r="CA71" i="6" s="1"/>
  <c r="G128" i="6"/>
  <c r="BY127" i="6"/>
  <c r="BX127" i="6"/>
  <c r="AG127" i="6"/>
  <c r="AC127" i="6"/>
  <c r="AD127" i="6" s="1"/>
  <c r="L127" i="6"/>
  <c r="J127" i="6"/>
  <c r="K127" i="6" s="1"/>
  <c r="O127" i="6" s="1"/>
  <c r="I127" i="6"/>
  <c r="H127" i="6"/>
  <c r="G127" i="6"/>
  <c r="CA126" i="6"/>
  <c r="BZ126" i="6"/>
  <c r="BY126" i="6"/>
  <c r="BX126" i="6"/>
  <c r="AG126" i="6"/>
  <c r="AC126" i="6"/>
  <c r="AD126" i="6" s="1"/>
  <c r="L126" i="6"/>
  <c r="J126" i="6"/>
  <c r="K126" i="6" s="1"/>
  <c r="O126" i="6" s="1"/>
  <c r="BU51" i="6" s="1"/>
  <c r="I126" i="6"/>
  <c r="H126" i="6"/>
  <c r="CA142" i="6" s="1"/>
  <c r="G126" i="6"/>
  <c r="BZ142" i="6" s="1"/>
  <c r="CB125" i="6"/>
  <c r="CA125" i="6"/>
  <c r="BZ125" i="6"/>
  <c r="BY125" i="6"/>
  <c r="BX125" i="6"/>
  <c r="AG125" i="6"/>
  <c r="AD125" i="6"/>
  <c r="AC125" i="6"/>
  <c r="L125" i="6"/>
  <c r="J125" i="6"/>
  <c r="K125" i="6" s="1"/>
  <c r="I125" i="6"/>
  <c r="H125" i="6"/>
  <c r="G125" i="6"/>
  <c r="BZ69" i="6" s="1"/>
  <c r="CA124" i="6"/>
  <c r="BZ124" i="6"/>
  <c r="BY124" i="6"/>
  <c r="BX124" i="6"/>
  <c r="AG124" i="6"/>
  <c r="AC124" i="6"/>
  <c r="AD124" i="6" s="1"/>
  <c r="L124" i="6"/>
  <c r="J124" i="6"/>
  <c r="K124" i="6" s="1"/>
  <c r="O124" i="6" s="1"/>
  <c r="I124" i="6"/>
  <c r="H124" i="6"/>
  <c r="G124" i="6"/>
  <c r="CB123" i="6"/>
  <c r="CA123" i="6"/>
  <c r="BZ123" i="6"/>
  <c r="BY123" i="6"/>
  <c r="BX123" i="6"/>
  <c r="AG123" i="6"/>
  <c r="AD123" i="6"/>
  <c r="AC123" i="6"/>
  <c r="L123" i="6"/>
  <c r="J123" i="6"/>
  <c r="K123" i="6" s="1"/>
  <c r="I123" i="6"/>
  <c r="H123" i="6"/>
  <c r="CA141" i="6" s="1"/>
  <c r="G123" i="6"/>
  <c r="BZ141" i="6" s="1"/>
  <c r="CB122" i="6"/>
  <c r="CA122" i="6"/>
  <c r="BZ122" i="6"/>
  <c r="BY122" i="6"/>
  <c r="BX122" i="6"/>
  <c r="AG122" i="6"/>
  <c r="AC122" i="6"/>
  <c r="AD122" i="6" s="1"/>
  <c r="L122" i="6"/>
  <c r="J122" i="6"/>
  <c r="K122" i="6" s="1"/>
  <c r="O122" i="6" s="1"/>
  <c r="I122" i="6"/>
  <c r="H122" i="6"/>
  <c r="CA98" i="6" s="1"/>
  <c r="G122" i="6"/>
  <c r="CB121" i="6"/>
  <c r="CA121" i="6"/>
  <c r="BZ121" i="6"/>
  <c r="BY121" i="6"/>
  <c r="BX121" i="6"/>
  <c r="AG121" i="6"/>
  <c r="AD121" i="6"/>
  <c r="AC121" i="6"/>
  <c r="L121" i="6"/>
  <c r="J121" i="6"/>
  <c r="K121" i="6" s="1"/>
  <c r="I121" i="6"/>
  <c r="H121" i="6"/>
  <c r="G121" i="6"/>
  <c r="CA120" i="6"/>
  <c r="BZ120" i="6"/>
  <c r="BY120" i="6"/>
  <c r="BX120" i="6"/>
  <c r="AG120" i="6"/>
  <c r="AC120" i="6"/>
  <c r="AD120" i="6" s="1"/>
  <c r="L120" i="6"/>
  <c r="J120" i="6"/>
  <c r="K120" i="6" s="1"/>
  <c r="O120" i="6" s="1"/>
  <c r="I120" i="6"/>
  <c r="H120" i="6"/>
  <c r="CA96" i="6" s="1"/>
  <c r="G120" i="6"/>
  <c r="CB119" i="6"/>
  <c r="CA119" i="6"/>
  <c r="BZ119" i="6"/>
  <c r="BY119" i="6"/>
  <c r="BX119" i="6"/>
  <c r="AG119" i="6"/>
  <c r="AD119" i="6"/>
  <c r="AC119" i="6"/>
  <c r="L119" i="6"/>
  <c r="J119" i="6"/>
  <c r="K119" i="6" s="1"/>
  <c r="I119" i="6"/>
  <c r="H119" i="6"/>
  <c r="G119" i="6"/>
  <c r="CB118" i="6"/>
  <c r="CA118" i="6"/>
  <c r="BZ118" i="6"/>
  <c r="BY118" i="6"/>
  <c r="BX118" i="6"/>
  <c r="AG118" i="6"/>
  <c r="AC118" i="6"/>
  <c r="AD118" i="6" s="1"/>
  <c r="L118" i="6"/>
  <c r="J118" i="6"/>
  <c r="K118" i="6" s="1"/>
  <c r="O118" i="6" s="1"/>
  <c r="I118" i="6"/>
  <c r="H118" i="6"/>
  <c r="G118" i="6"/>
  <c r="CB117" i="6"/>
  <c r="CA117" i="6"/>
  <c r="BZ117" i="6"/>
  <c r="BY117" i="6"/>
  <c r="BX117" i="6"/>
  <c r="AG117" i="6"/>
  <c r="AD117" i="6"/>
  <c r="AC117" i="6"/>
  <c r="L117" i="6"/>
  <c r="J117" i="6"/>
  <c r="K117" i="6" s="1"/>
  <c r="I117" i="6"/>
  <c r="H117" i="6"/>
  <c r="G117" i="6"/>
  <c r="CA116" i="6"/>
  <c r="BZ116" i="6"/>
  <c r="BY116" i="6"/>
  <c r="BX116" i="6"/>
  <c r="AG116" i="6"/>
  <c r="AC116" i="6"/>
  <c r="AD116" i="6" s="1"/>
  <c r="L116" i="6"/>
  <c r="J116" i="6"/>
  <c r="K116" i="6" s="1"/>
  <c r="O116" i="6" s="1"/>
  <c r="BU49" i="6" s="1"/>
  <c r="I116" i="6"/>
  <c r="H116" i="6"/>
  <c r="CA140" i="6" s="1"/>
  <c r="G116" i="6"/>
  <c r="BZ140" i="6" s="1"/>
  <c r="CA115" i="6"/>
  <c r="BZ115" i="6"/>
  <c r="BY115" i="6"/>
  <c r="BX115" i="6"/>
  <c r="AG115" i="6"/>
  <c r="AD115" i="6"/>
  <c r="AC115" i="6"/>
  <c r="L115" i="6"/>
  <c r="J115" i="6"/>
  <c r="K115" i="6" s="1"/>
  <c r="I115" i="6"/>
  <c r="H115" i="6"/>
  <c r="G115" i="6"/>
  <c r="CA114" i="6"/>
  <c r="BZ114" i="6"/>
  <c r="BY114" i="6"/>
  <c r="BX114" i="6"/>
  <c r="AG114" i="6"/>
  <c r="AC114" i="6"/>
  <c r="AD114" i="6" s="1"/>
  <c r="L114" i="6"/>
  <c r="J114" i="6"/>
  <c r="K114" i="6" s="1"/>
  <c r="O114" i="6" s="1"/>
  <c r="I114" i="6"/>
  <c r="H114" i="6"/>
  <c r="G114" i="6"/>
  <c r="CB113" i="6"/>
  <c r="CA113" i="6"/>
  <c r="BZ113" i="6"/>
  <c r="BY113" i="6"/>
  <c r="BX113" i="6"/>
  <c r="AG113" i="6"/>
  <c r="AD113" i="6"/>
  <c r="AC113" i="6"/>
  <c r="L113" i="6"/>
  <c r="J113" i="6"/>
  <c r="K113" i="6" s="1"/>
  <c r="I113" i="6"/>
  <c r="H113" i="6"/>
  <c r="G113" i="6"/>
  <c r="CA112" i="6"/>
  <c r="BZ112" i="6"/>
  <c r="BY112" i="6"/>
  <c r="BX112" i="6"/>
  <c r="AG112" i="6"/>
  <c r="AC112" i="6"/>
  <c r="AD112" i="6" s="1"/>
  <c r="L112" i="6"/>
  <c r="K112" i="6"/>
  <c r="O112" i="6" s="1"/>
  <c r="J112" i="6"/>
  <c r="I112" i="6"/>
  <c r="H112" i="6"/>
  <c r="G112" i="6"/>
  <c r="CA111" i="6"/>
  <c r="BZ111" i="6"/>
  <c r="BY111" i="6"/>
  <c r="BX111" i="6"/>
  <c r="AG111" i="6"/>
  <c r="AC111" i="6"/>
  <c r="AD111" i="6" s="1"/>
  <c r="L111" i="6"/>
  <c r="J111" i="6"/>
  <c r="K111" i="6" s="1"/>
  <c r="O111" i="6" s="1"/>
  <c r="I111" i="6"/>
  <c r="H111" i="6"/>
  <c r="G111" i="6"/>
  <c r="CA110" i="6"/>
  <c r="BZ110" i="6"/>
  <c r="BY110" i="6"/>
  <c r="BX110" i="6"/>
  <c r="AG110" i="6"/>
  <c r="AC110" i="6"/>
  <c r="AD110" i="6" s="1"/>
  <c r="L110" i="6"/>
  <c r="J110" i="6"/>
  <c r="K110" i="6" s="1"/>
  <c r="O110" i="6" s="1"/>
  <c r="I110" i="6"/>
  <c r="H110" i="6"/>
  <c r="CA128" i="6" s="1"/>
  <c r="G110" i="6"/>
  <c r="BZ128" i="6" s="1"/>
  <c r="CB109" i="6"/>
  <c r="CA109" i="6"/>
  <c r="BZ109" i="6"/>
  <c r="BY109" i="6"/>
  <c r="BX109" i="6"/>
  <c r="AG109" i="6"/>
  <c r="AD109" i="6"/>
  <c r="AC109" i="6"/>
  <c r="L109" i="6"/>
  <c r="J109" i="6"/>
  <c r="K109" i="6" s="1"/>
  <c r="I109" i="6"/>
  <c r="H109" i="6"/>
  <c r="CA127" i="6" s="1"/>
  <c r="G109" i="6"/>
  <c r="BZ127" i="6" s="1"/>
  <c r="CB108" i="6"/>
  <c r="CA108" i="6"/>
  <c r="BZ108" i="6"/>
  <c r="BY108" i="6"/>
  <c r="BX108" i="6"/>
  <c r="AG108" i="6"/>
  <c r="AC108" i="6"/>
  <c r="AD108" i="6" s="1"/>
  <c r="L108" i="6"/>
  <c r="J108" i="6"/>
  <c r="K108" i="6" s="1"/>
  <c r="O108" i="6" s="1"/>
  <c r="I108" i="6"/>
  <c r="H108" i="6"/>
  <c r="G108" i="6"/>
  <c r="CA107" i="6"/>
  <c r="BZ107" i="6"/>
  <c r="BY107" i="6"/>
  <c r="BX107" i="6"/>
  <c r="AG107" i="6"/>
  <c r="AD107" i="6"/>
  <c r="AC107" i="6"/>
  <c r="L107" i="6"/>
  <c r="J107" i="6"/>
  <c r="K107" i="6" s="1"/>
  <c r="I107" i="6"/>
  <c r="H107" i="6"/>
  <c r="G107" i="6"/>
  <c r="CA106" i="6"/>
  <c r="BZ106" i="6"/>
  <c r="BY106" i="6"/>
  <c r="BX106" i="6"/>
  <c r="AG106" i="6"/>
  <c r="AC106" i="6"/>
  <c r="AD106" i="6" s="1"/>
  <c r="L106" i="6"/>
  <c r="J106" i="6"/>
  <c r="K106" i="6" s="1"/>
  <c r="O106" i="6" s="1"/>
  <c r="I106" i="6"/>
  <c r="H106" i="6"/>
  <c r="CA68" i="6" s="1"/>
  <c r="G106" i="6"/>
  <c r="CB105" i="6"/>
  <c r="CA105" i="6"/>
  <c r="BZ105" i="6"/>
  <c r="BY105" i="6"/>
  <c r="BX105" i="6"/>
  <c r="AG105" i="6"/>
  <c r="AD105" i="6"/>
  <c r="AC105" i="6"/>
  <c r="L105" i="6"/>
  <c r="J105" i="6"/>
  <c r="K105" i="6" s="1"/>
  <c r="I105" i="6"/>
  <c r="H105" i="6"/>
  <c r="G105" i="6"/>
  <c r="BZ67" i="6" s="1"/>
  <c r="CA104" i="6"/>
  <c r="BZ104" i="6"/>
  <c r="BY104" i="6"/>
  <c r="BX104" i="6"/>
  <c r="AG104" i="6"/>
  <c r="AC104" i="6"/>
  <c r="AD104" i="6" s="1"/>
  <c r="L104" i="6"/>
  <c r="J104" i="6"/>
  <c r="K104" i="6" s="1"/>
  <c r="O104" i="6" s="1"/>
  <c r="I104" i="6"/>
  <c r="H104" i="6"/>
  <c r="G104" i="6"/>
  <c r="CB103" i="6"/>
  <c r="CA103" i="6"/>
  <c r="BY103" i="6"/>
  <c r="BX103" i="6"/>
  <c r="AG103" i="6"/>
  <c r="AD103" i="6"/>
  <c r="AC103" i="6"/>
  <c r="L103" i="6"/>
  <c r="J103" i="6"/>
  <c r="K103" i="6" s="1"/>
  <c r="I103" i="6"/>
  <c r="H103" i="6"/>
  <c r="G103" i="6"/>
  <c r="BZ65" i="6" s="1"/>
  <c r="CA102" i="6"/>
  <c r="BY102" i="6"/>
  <c r="BX102" i="6"/>
  <c r="AG102" i="6"/>
  <c r="AC102" i="6"/>
  <c r="AD102" i="6" s="1"/>
  <c r="L102" i="6"/>
  <c r="J102" i="6"/>
  <c r="K102" i="6" s="1"/>
  <c r="O102" i="6" s="1"/>
  <c r="I102" i="6"/>
  <c r="H102" i="6"/>
  <c r="CA90" i="6" s="1"/>
  <c r="G102" i="6"/>
  <c r="BZ101" i="6"/>
  <c r="BY101" i="6"/>
  <c r="BX101" i="6"/>
  <c r="AG101" i="6"/>
  <c r="AC101" i="6"/>
  <c r="AD101" i="6" s="1"/>
  <c r="L101" i="6"/>
  <c r="J101" i="6"/>
  <c r="K101" i="6" s="1"/>
  <c r="O101" i="6" s="1"/>
  <c r="I101" i="6"/>
  <c r="H101" i="6"/>
  <c r="CA89" i="6" s="1"/>
  <c r="G101" i="6"/>
  <c r="CA100" i="6"/>
  <c r="BZ100" i="6"/>
  <c r="BY100" i="6"/>
  <c r="BX100" i="6"/>
  <c r="AG100" i="6"/>
  <c r="AC100" i="6"/>
  <c r="AD100" i="6" s="1"/>
  <c r="L100" i="6"/>
  <c r="K100" i="6"/>
  <c r="O100" i="6" s="1"/>
  <c r="J100" i="6"/>
  <c r="I100" i="6"/>
  <c r="H100" i="6"/>
  <c r="G100" i="6"/>
  <c r="BZ99" i="6"/>
  <c r="BY99" i="6"/>
  <c r="BX99" i="6"/>
  <c r="AG99" i="6"/>
  <c r="AD99" i="6"/>
  <c r="AC99" i="6"/>
  <c r="L99" i="6"/>
  <c r="J99" i="6"/>
  <c r="K99" i="6" s="1"/>
  <c r="I99" i="6"/>
  <c r="H99" i="6"/>
  <c r="G99" i="6"/>
  <c r="BZ98" i="6"/>
  <c r="BY98" i="6"/>
  <c r="BX98" i="6"/>
  <c r="AG98" i="6"/>
  <c r="AC98" i="6"/>
  <c r="AD98" i="6" s="1"/>
  <c r="L98" i="6"/>
  <c r="K98" i="6"/>
  <c r="O98" i="6" s="1"/>
  <c r="J98" i="6"/>
  <c r="I98" i="6"/>
  <c r="H98" i="6"/>
  <c r="G98" i="6"/>
  <c r="CA97" i="6"/>
  <c r="BZ97" i="6"/>
  <c r="BY97" i="6"/>
  <c r="BX97" i="6"/>
  <c r="AG97" i="6"/>
  <c r="AD97" i="6"/>
  <c r="AC97" i="6"/>
  <c r="L97" i="6"/>
  <c r="J97" i="6"/>
  <c r="K97" i="6" s="1"/>
  <c r="I97" i="6"/>
  <c r="H97" i="6"/>
  <c r="G97" i="6"/>
  <c r="BZ96" i="6"/>
  <c r="BY96" i="6"/>
  <c r="BX96" i="6"/>
  <c r="AG96" i="6"/>
  <c r="AC96" i="6"/>
  <c r="AD96" i="6" s="1"/>
  <c r="L96" i="6"/>
  <c r="K96" i="6"/>
  <c r="O96" i="6" s="1"/>
  <c r="J96" i="6"/>
  <c r="I96" i="6"/>
  <c r="H96" i="6"/>
  <c r="G96" i="6"/>
  <c r="CA95" i="6"/>
  <c r="BZ95" i="6"/>
  <c r="BY95" i="6"/>
  <c r="BX95" i="6"/>
  <c r="AG95" i="6"/>
  <c r="AD95" i="6"/>
  <c r="AC95" i="6"/>
  <c r="L95" i="6"/>
  <c r="J95" i="6"/>
  <c r="K95" i="6" s="1"/>
  <c r="I95" i="6"/>
  <c r="H95" i="6"/>
  <c r="G95" i="6"/>
  <c r="BY94" i="6"/>
  <c r="BX94" i="6"/>
  <c r="AG94" i="6"/>
  <c r="AC94" i="6"/>
  <c r="AD94" i="6" s="1"/>
  <c r="L94" i="6"/>
  <c r="K94" i="6"/>
  <c r="O94" i="6" s="1"/>
  <c r="J94" i="6"/>
  <c r="I94" i="6"/>
  <c r="H94" i="6"/>
  <c r="G94" i="6"/>
  <c r="BY93" i="6"/>
  <c r="BX93" i="6"/>
  <c r="AG93" i="6"/>
  <c r="AD93" i="6"/>
  <c r="AC93" i="6"/>
  <c r="L93" i="6"/>
  <c r="J93" i="6"/>
  <c r="K93" i="6" s="1"/>
  <c r="I93" i="6"/>
  <c r="H93" i="6"/>
  <c r="G93" i="6"/>
  <c r="AG92" i="6"/>
  <c r="AC92" i="6"/>
  <c r="AD92" i="6" s="1"/>
  <c r="L92" i="6"/>
  <c r="K92" i="6"/>
  <c r="O92" i="6" s="1"/>
  <c r="J92" i="6"/>
  <c r="I92" i="6"/>
  <c r="H92" i="6"/>
  <c r="G92" i="6"/>
  <c r="BY91" i="6"/>
  <c r="BX91" i="6"/>
  <c r="AG91" i="6"/>
  <c r="AD91" i="6"/>
  <c r="AC91" i="6"/>
  <c r="L91" i="6"/>
  <c r="J91" i="6"/>
  <c r="K91" i="6" s="1"/>
  <c r="I91" i="6"/>
  <c r="H91" i="6"/>
  <c r="G91" i="6"/>
  <c r="BZ90" i="6"/>
  <c r="BY90" i="6"/>
  <c r="BX90" i="6"/>
  <c r="AG90" i="6"/>
  <c r="AC90" i="6"/>
  <c r="AD90" i="6" s="1"/>
  <c r="L90" i="6"/>
  <c r="K90" i="6"/>
  <c r="O90" i="6" s="1"/>
  <c r="J90" i="6"/>
  <c r="I90" i="6"/>
  <c r="H90" i="6"/>
  <c r="G90" i="6"/>
  <c r="BZ89" i="6"/>
  <c r="BY89" i="6"/>
  <c r="BX89" i="6"/>
  <c r="AG89" i="6"/>
  <c r="AD89" i="6"/>
  <c r="AC89" i="6"/>
  <c r="L89" i="6"/>
  <c r="J89" i="6"/>
  <c r="K89" i="6" s="1"/>
  <c r="I89" i="6"/>
  <c r="H89" i="6"/>
  <c r="G89" i="6"/>
  <c r="BZ57" i="6" s="1"/>
  <c r="BY88" i="6"/>
  <c r="BX88" i="6"/>
  <c r="AG88" i="6"/>
  <c r="AC88" i="6"/>
  <c r="AD88" i="6" s="1"/>
  <c r="L88" i="6"/>
  <c r="K88" i="6"/>
  <c r="O88" i="6" s="1"/>
  <c r="J88" i="6"/>
  <c r="I88" i="6"/>
  <c r="H88" i="6"/>
  <c r="G88" i="6"/>
  <c r="BY87" i="6"/>
  <c r="BX87" i="6"/>
  <c r="AG87" i="6"/>
  <c r="AD87" i="6"/>
  <c r="AC87" i="6"/>
  <c r="L87" i="6"/>
  <c r="J87" i="6"/>
  <c r="K87" i="6" s="1"/>
  <c r="I87" i="6"/>
  <c r="H87" i="6"/>
  <c r="CA88" i="6" s="1"/>
  <c r="G87" i="6"/>
  <c r="BZ88" i="6" s="1"/>
  <c r="BY86" i="6"/>
  <c r="BX86" i="6"/>
  <c r="AG86" i="6"/>
  <c r="AC86" i="6"/>
  <c r="AD86" i="6" s="1"/>
  <c r="L86" i="6"/>
  <c r="K86" i="6"/>
  <c r="O86" i="6" s="1"/>
  <c r="J86" i="6"/>
  <c r="I86" i="6"/>
  <c r="H86" i="6"/>
  <c r="G86" i="6"/>
  <c r="BZ55" i="6" s="1"/>
  <c r="CB85" i="6"/>
  <c r="CA85" i="6"/>
  <c r="BZ85" i="6"/>
  <c r="BY85" i="6"/>
  <c r="BX85" i="6"/>
  <c r="AG85" i="6"/>
  <c r="AC85" i="6"/>
  <c r="AD85" i="6" s="1"/>
  <c r="L85" i="6"/>
  <c r="J85" i="6"/>
  <c r="K85" i="6" s="1"/>
  <c r="O85" i="6" s="1"/>
  <c r="I85" i="6"/>
  <c r="H85" i="6"/>
  <c r="G85" i="6"/>
  <c r="CA84" i="6"/>
  <c r="BY84" i="6"/>
  <c r="BX84" i="6"/>
  <c r="AG84" i="6"/>
  <c r="AC84" i="6"/>
  <c r="AD84" i="6" s="1"/>
  <c r="L84" i="6"/>
  <c r="K84" i="6"/>
  <c r="O84" i="6" s="1"/>
  <c r="J84" i="6"/>
  <c r="I84" i="6"/>
  <c r="H84" i="6"/>
  <c r="G84" i="6"/>
  <c r="CA83" i="6"/>
  <c r="BZ83" i="6"/>
  <c r="BY83" i="6"/>
  <c r="BX83" i="6"/>
  <c r="AG83" i="6"/>
  <c r="AC83" i="6"/>
  <c r="AD83" i="6" s="1"/>
  <c r="L83" i="6"/>
  <c r="J83" i="6"/>
  <c r="K83" i="6" s="1"/>
  <c r="O83" i="6" s="1"/>
  <c r="I83" i="6"/>
  <c r="H83" i="6"/>
  <c r="G83" i="6"/>
  <c r="CB82" i="6"/>
  <c r="CA82" i="6"/>
  <c r="BZ82" i="6"/>
  <c r="BY82" i="6"/>
  <c r="BX82" i="6"/>
  <c r="AG82" i="6"/>
  <c r="AC82" i="6"/>
  <c r="AD82" i="6" s="1"/>
  <c r="L82" i="6"/>
  <c r="K82" i="6"/>
  <c r="O82" i="6" s="1"/>
  <c r="J82" i="6"/>
  <c r="I82" i="6"/>
  <c r="H82" i="6"/>
  <c r="G82" i="6"/>
  <c r="CB81" i="6"/>
  <c r="CA81" i="6"/>
  <c r="BZ81" i="6"/>
  <c r="BY81" i="6"/>
  <c r="BX81" i="6"/>
  <c r="AG81" i="6"/>
  <c r="AC81" i="6"/>
  <c r="AD81" i="6" s="1"/>
  <c r="L81" i="6"/>
  <c r="J81" i="6"/>
  <c r="K81" i="6" s="1"/>
  <c r="O81" i="6" s="1"/>
  <c r="I81" i="6"/>
  <c r="H81" i="6"/>
  <c r="G81" i="6"/>
  <c r="CA80" i="6"/>
  <c r="BZ80" i="6"/>
  <c r="BY80" i="6"/>
  <c r="BX80" i="6"/>
  <c r="AG80" i="6"/>
  <c r="AC80" i="6"/>
  <c r="AD80" i="6" s="1"/>
  <c r="L80" i="6"/>
  <c r="K80" i="6"/>
  <c r="O80" i="6" s="1"/>
  <c r="J80" i="6"/>
  <c r="I80" i="6"/>
  <c r="H80" i="6"/>
  <c r="G80" i="6"/>
  <c r="CB79" i="6"/>
  <c r="CA79" i="6"/>
  <c r="BZ79" i="6"/>
  <c r="BY79" i="6"/>
  <c r="BX79" i="6"/>
  <c r="AG79" i="6"/>
  <c r="AC79" i="6"/>
  <c r="AD79" i="6" s="1"/>
  <c r="L79" i="6"/>
  <c r="J79" i="6"/>
  <c r="K79" i="6" s="1"/>
  <c r="O79" i="6" s="1"/>
  <c r="I79" i="6"/>
  <c r="H79" i="6"/>
  <c r="G79" i="6"/>
  <c r="CB78" i="6"/>
  <c r="CA78" i="6"/>
  <c r="BZ78" i="6"/>
  <c r="BY78" i="6"/>
  <c r="BX78" i="6"/>
  <c r="AG78" i="6"/>
  <c r="AC78" i="6"/>
  <c r="AD78" i="6" s="1"/>
  <c r="L78" i="6"/>
  <c r="K78" i="6"/>
  <c r="O78" i="6" s="1"/>
  <c r="J78" i="6"/>
  <c r="I78" i="6"/>
  <c r="H78" i="6"/>
  <c r="G78" i="6"/>
  <c r="CB77" i="6"/>
  <c r="CA77" i="6"/>
  <c r="BZ77" i="6"/>
  <c r="BY77" i="6"/>
  <c r="BX77" i="6"/>
  <c r="AG77" i="6"/>
  <c r="AC77" i="6"/>
  <c r="AD77" i="6" s="1"/>
  <c r="L77" i="6"/>
  <c r="J77" i="6"/>
  <c r="K77" i="6" s="1"/>
  <c r="O77" i="6" s="1"/>
  <c r="I77" i="6"/>
  <c r="H77" i="6"/>
  <c r="G77" i="6"/>
  <c r="CB76" i="6"/>
  <c r="CA76" i="6"/>
  <c r="BZ76" i="6"/>
  <c r="BY76" i="6"/>
  <c r="BX76" i="6"/>
  <c r="AG76" i="6"/>
  <c r="AC76" i="6"/>
  <c r="AD76" i="6" s="1"/>
  <c r="L76" i="6"/>
  <c r="K76" i="6"/>
  <c r="O76" i="6" s="1"/>
  <c r="J76" i="6"/>
  <c r="I76" i="6"/>
  <c r="H76" i="6"/>
  <c r="G76" i="6"/>
  <c r="CB75" i="6"/>
  <c r="CA75" i="6"/>
  <c r="BZ75" i="6"/>
  <c r="BY75" i="6"/>
  <c r="BX75" i="6"/>
  <c r="AG75" i="6"/>
  <c r="AC75" i="6"/>
  <c r="AD75" i="6" s="1"/>
  <c r="L75" i="6"/>
  <c r="J75" i="6"/>
  <c r="K75" i="6" s="1"/>
  <c r="O75" i="6" s="1"/>
  <c r="I75" i="6"/>
  <c r="H75" i="6"/>
  <c r="G75" i="6"/>
  <c r="CA74" i="6"/>
  <c r="BZ74" i="6"/>
  <c r="BY74" i="6"/>
  <c r="BX74" i="6"/>
  <c r="AG74" i="6"/>
  <c r="AC74" i="6"/>
  <c r="AD74" i="6" s="1"/>
  <c r="L74" i="6"/>
  <c r="J74" i="6"/>
  <c r="K74" i="6" s="1"/>
  <c r="O74" i="6" s="1"/>
  <c r="I74" i="6"/>
  <c r="H74" i="6"/>
  <c r="G74" i="6"/>
  <c r="CA73" i="6"/>
  <c r="BZ73" i="6"/>
  <c r="BY73" i="6"/>
  <c r="BX73" i="6"/>
  <c r="AG73" i="6"/>
  <c r="AC73" i="6"/>
  <c r="AD73" i="6" s="1"/>
  <c r="L73" i="6"/>
  <c r="J73" i="6"/>
  <c r="K73" i="6" s="1"/>
  <c r="O73" i="6" s="1"/>
  <c r="I73" i="6"/>
  <c r="H73" i="6"/>
  <c r="G73" i="6"/>
  <c r="CA72" i="6"/>
  <c r="BZ72" i="6"/>
  <c r="BY72" i="6"/>
  <c r="BX72" i="6"/>
  <c r="AG72" i="6"/>
  <c r="AC72" i="6"/>
  <c r="AD72" i="6" s="1"/>
  <c r="L72" i="6"/>
  <c r="J72" i="6"/>
  <c r="K72" i="6" s="1"/>
  <c r="O72" i="6" s="1"/>
  <c r="I72" i="6"/>
  <c r="H72" i="6"/>
  <c r="CA51" i="6" s="1"/>
  <c r="G72" i="6"/>
  <c r="BZ71" i="6"/>
  <c r="BY71" i="6"/>
  <c r="BX71" i="6"/>
  <c r="AG71" i="6"/>
  <c r="AC71" i="6"/>
  <c r="AD71" i="6" s="1"/>
  <c r="L71" i="6"/>
  <c r="J71" i="6"/>
  <c r="K71" i="6" s="1"/>
  <c r="O71" i="6" s="1"/>
  <c r="I71" i="6"/>
  <c r="H71" i="6"/>
  <c r="CA94" i="6" s="1"/>
  <c r="G71" i="6"/>
  <c r="BZ94" i="6" s="1"/>
  <c r="CA70" i="6"/>
  <c r="BZ70" i="6"/>
  <c r="BY70" i="6"/>
  <c r="BX70" i="6"/>
  <c r="AG70" i="6"/>
  <c r="AC70" i="6"/>
  <c r="AD70" i="6" s="1"/>
  <c r="L70" i="6"/>
  <c r="J70" i="6"/>
  <c r="K70" i="6" s="1"/>
  <c r="O70" i="6" s="1"/>
  <c r="BU47" i="6" s="1"/>
  <c r="I70" i="6"/>
  <c r="H70" i="6"/>
  <c r="CA93" i="6" s="1"/>
  <c r="G70" i="6"/>
  <c r="BZ93" i="6" s="1"/>
  <c r="CA69" i="6"/>
  <c r="BY69" i="6"/>
  <c r="BX69" i="6"/>
  <c r="AG69" i="6"/>
  <c r="AC69" i="6"/>
  <c r="AD69" i="6" s="1"/>
  <c r="L69" i="6"/>
  <c r="J69" i="6"/>
  <c r="K69" i="6" s="1"/>
  <c r="O69" i="6" s="1"/>
  <c r="I69" i="6"/>
  <c r="H69" i="6"/>
  <c r="CA50" i="6" s="1"/>
  <c r="G69" i="6"/>
  <c r="BZ68" i="6"/>
  <c r="BY68" i="6"/>
  <c r="BX68" i="6"/>
  <c r="AG68" i="6"/>
  <c r="AC68" i="6"/>
  <c r="AD68" i="6" s="1"/>
  <c r="L68" i="6"/>
  <c r="J68" i="6"/>
  <c r="K68" i="6" s="1"/>
  <c r="O68" i="6" s="1"/>
  <c r="I68" i="6"/>
  <c r="H68" i="6"/>
  <c r="CA49" i="6" s="1"/>
  <c r="G68" i="6"/>
  <c r="CA67" i="6"/>
  <c r="BY67" i="6"/>
  <c r="BX67" i="6"/>
  <c r="AG67" i="6"/>
  <c r="AC67" i="6"/>
  <c r="AD67" i="6" s="1"/>
  <c r="L67" i="6"/>
  <c r="J67" i="6"/>
  <c r="K67" i="6" s="1"/>
  <c r="O67" i="6" s="1"/>
  <c r="I67" i="6"/>
  <c r="H67" i="6"/>
  <c r="G67" i="6"/>
  <c r="CA66" i="6"/>
  <c r="BZ66" i="6"/>
  <c r="BY66" i="6"/>
  <c r="BX66" i="6"/>
  <c r="AG66" i="6"/>
  <c r="AC66" i="6"/>
  <c r="AD66" i="6" s="1"/>
  <c r="L66" i="6"/>
  <c r="J66" i="6"/>
  <c r="K66" i="6" s="1"/>
  <c r="O66" i="6" s="1"/>
  <c r="I66" i="6"/>
  <c r="H66" i="6"/>
  <c r="G66" i="6"/>
  <c r="CA65" i="6"/>
  <c r="BY65" i="6"/>
  <c r="BX65" i="6"/>
  <c r="BU65" i="6"/>
  <c r="AG65" i="6"/>
  <c r="AC65" i="6"/>
  <c r="AD65" i="6" s="1"/>
  <c r="L65" i="6"/>
  <c r="K65" i="6"/>
  <c r="O65" i="6" s="1"/>
  <c r="BU46" i="6" s="1"/>
  <c r="J65" i="6"/>
  <c r="I65" i="6"/>
  <c r="H65" i="6"/>
  <c r="CA91" i="6" s="1"/>
  <c r="G65" i="6"/>
  <c r="BZ91" i="6" s="1"/>
  <c r="BY64" i="6"/>
  <c r="BX64" i="6"/>
  <c r="AG64" i="6"/>
  <c r="AC64" i="6"/>
  <c r="AD64" i="6" s="1"/>
  <c r="L64" i="6"/>
  <c r="J64" i="6"/>
  <c r="K64" i="6" s="1"/>
  <c r="O64" i="6" s="1"/>
  <c r="I64" i="6"/>
  <c r="H64" i="6"/>
  <c r="CA64" i="6" s="1"/>
  <c r="G64" i="6"/>
  <c r="BZ64" i="6" s="1"/>
  <c r="BY63" i="6"/>
  <c r="BX63" i="6"/>
  <c r="BU63" i="6"/>
  <c r="AG63" i="6"/>
  <c r="AC63" i="6"/>
  <c r="AD63" i="6" s="1"/>
  <c r="L63" i="6"/>
  <c r="K63" i="6"/>
  <c r="O63" i="6" s="1"/>
  <c r="J63" i="6"/>
  <c r="I63" i="6"/>
  <c r="H63" i="6"/>
  <c r="CA87" i="6" s="1"/>
  <c r="G63" i="6"/>
  <c r="BZ87" i="6" s="1"/>
  <c r="BY62" i="6"/>
  <c r="BX62" i="6"/>
  <c r="AG62" i="6"/>
  <c r="AC62" i="6"/>
  <c r="AD62" i="6" s="1"/>
  <c r="L62" i="6"/>
  <c r="J62" i="6"/>
  <c r="K62" i="6" s="1"/>
  <c r="O62" i="6" s="1"/>
  <c r="BU45" i="6" s="1"/>
  <c r="I62" i="6"/>
  <c r="H62" i="6"/>
  <c r="CA86" i="6" s="1"/>
  <c r="G62" i="6"/>
  <c r="BZ86" i="6" s="1"/>
  <c r="BY61" i="6"/>
  <c r="BX61" i="6"/>
  <c r="AG61" i="6"/>
  <c r="AC61" i="6"/>
  <c r="AD61" i="6" s="1"/>
  <c r="L61" i="6"/>
  <c r="K61" i="6"/>
  <c r="O61" i="6" s="1"/>
  <c r="J61" i="6"/>
  <c r="I61" i="6"/>
  <c r="H61" i="6"/>
  <c r="CA63" i="6" s="1"/>
  <c r="G61" i="6"/>
  <c r="BZ63" i="6" s="1"/>
  <c r="AG60" i="6"/>
  <c r="AC60" i="6"/>
  <c r="AD60" i="6" s="1"/>
  <c r="L60" i="6"/>
  <c r="J60" i="6"/>
  <c r="K60" i="6" s="1"/>
  <c r="O60" i="6" s="1"/>
  <c r="I60" i="6"/>
  <c r="H60" i="6"/>
  <c r="CA62" i="6" s="1"/>
  <c r="G60" i="6"/>
  <c r="BZ62" i="6" s="1"/>
  <c r="BY59" i="6"/>
  <c r="BX59" i="6"/>
  <c r="AG59" i="6"/>
  <c r="AC59" i="6"/>
  <c r="AD59" i="6" s="1"/>
  <c r="L59" i="6"/>
  <c r="K59" i="6"/>
  <c r="O59" i="6" s="1"/>
  <c r="BU44" i="6" s="1"/>
  <c r="J59" i="6"/>
  <c r="I59" i="6"/>
  <c r="H59" i="6"/>
  <c r="CA61" i="6" s="1"/>
  <c r="G59" i="6"/>
  <c r="BZ61" i="6" s="1"/>
  <c r="BY58" i="6"/>
  <c r="BX58" i="6"/>
  <c r="BU58" i="6"/>
  <c r="AG58" i="6"/>
  <c r="AC58" i="6"/>
  <c r="AD58" i="6" s="1"/>
  <c r="L58" i="6"/>
  <c r="J58" i="6"/>
  <c r="K58" i="6" s="1"/>
  <c r="I58" i="6"/>
  <c r="H58" i="6"/>
  <c r="CA59" i="6" s="1"/>
  <c r="G58" i="6"/>
  <c r="BZ59" i="6" s="1"/>
  <c r="CA57" i="6"/>
  <c r="BY57" i="6"/>
  <c r="BX57" i="6"/>
  <c r="BU57" i="6"/>
  <c r="AG57" i="6"/>
  <c r="AC57" i="6"/>
  <c r="AD57" i="6" s="1"/>
  <c r="L57" i="6"/>
  <c r="J57" i="6"/>
  <c r="K57" i="6" s="1"/>
  <c r="I57" i="6"/>
  <c r="H57" i="6"/>
  <c r="G57" i="6"/>
  <c r="CA56" i="6"/>
  <c r="BZ56" i="6"/>
  <c r="BY56" i="6"/>
  <c r="BX56" i="6"/>
  <c r="BU56" i="6"/>
  <c r="AG56" i="6"/>
  <c r="AC56" i="6"/>
  <c r="AD56" i="6" s="1"/>
  <c r="L56" i="6"/>
  <c r="J56" i="6"/>
  <c r="K56" i="6" s="1"/>
  <c r="O56" i="6" s="1"/>
  <c r="I56" i="6"/>
  <c r="H56" i="6"/>
  <c r="G56" i="6"/>
  <c r="CA55" i="6"/>
  <c r="BY55" i="6"/>
  <c r="BX55" i="6"/>
  <c r="AG55" i="6"/>
  <c r="AC55" i="6"/>
  <c r="AD55" i="6" s="1"/>
  <c r="L55" i="6"/>
  <c r="J55" i="6"/>
  <c r="K55" i="6" s="1"/>
  <c r="O55" i="6" s="1"/>
  <c r="I55" i="6"/>
  <c r="H55" i="6"/>
  <c r="G55" i="6"/>
  <c r="CA54" i="6"/>
  <c r="BZ54" i="6"/>
  <c r="BY54" i="6"/>
  <c r="BX54" i="6"/>
  <c r="AG54" i="6"/>
  <c r="AD54" i="6"/>
  <c r="AC54" i="6"/>
  <c r="L54" i="6"/>
  <c r="J54" i="6"/>
  <c r="K54" i="6" s="1"/>
  <c r="I54" i="6"/>
  <c r="H54" i="6"/>
  <c r="G54" i="6"/>
  <c r="CA53" i="6"/>
  <c r="BZ53" i="6"/>
  <c r="BY53" i="6"/>
  <c r="BX53" i="6"/>
  <c r="AG53" i="6"/>
  <c r="AC53" i="6"/>
  <c r="AD53" i="6" s="1"/>
  <c r="L53" i="6"/>
  <c r="J53" i="6"/>
  <c r="K53" i="6" s="1"/>
  <c r="O53" i="6" s="1"/>
  <c r="I53" i="6"/>
  <c r="H53" i="6"/>
  <c r="G53" i="6"/>
  <c r="CA52" i="6"/>
  <c r="BZ52" i="6"/>
  <c r="BY52" i="6"/>
  <c r="BX52" i="6"/>
  <c r="AG52" i="6"/>
  <c r="AD52" i="6"/>
  <c r="AC52" i="6"/>
  <c r="L52" i="6"/>
  <c r="J52" i="6"/>
  <c r="K52" i="6" s="1"/>
  <c r="I52" i="6"/>
  <c r="H52" i="6"/>
  <c r="G52" i="6"/>
  <c r="BZ51" i="6"/>
  <c r="BY51" i="6"/>
  <c r="BX51" i="6"/>
  <c r="AG51" i="6"/>
  <c r="AC51" i="6"/>
  <c r="AD51" i="6" s="1"/>
  <c r="L51" i="6"/>
  <c r="J51" i="6"/>
  <c r="K51" i="6" s="1"/>
  <c r="O51" i="6" s="1"/>
  <c r="P51" i="6" s="1"/>
  <c r="I51" i="6"/>
  <c r="H51" i="6"/>
  <c r="G51" i="6"/>
  <c r="BZ50" i="6"/>
  <c r="BY50" i="6"/>
  <c r="BX50" i="6"/>
  <c r="AG50" i="6"/>
  <c r="AD50" i="6"/>
  <c r="AC50" i="6"/>
  <c r="L50" i="6"/>
  <c r="J50" i="6"/>
  <c r="K50" i="6" s="1"/>
  <c r="I50" i="6"/>
  <c r="H50" i="6"/>
  <c r="G50" i="6"/>
  <c r="BZ49" i="6"/>
  <c r="BY49" i="6"/>
  <c r="BX49" i="6"/>
  <c r="AG49" i="6"/>
  <c r="AC49" i="6"/>
  <c r="AD49" i="6" s="1"/>
  <c r="L49" i="6"/>
  <c r="J49" i="6"/>
  <c r="K49" i="6" s="1"/>
  <c r="O49" i="6" s="1"/>
  <c r="P49" i="6" s="1"/>
  <c r="I49" i="6"/>
  <c r="H49" i="6"/>
  <c r="G49" i="6"/>
  <c r="CA48" i="6"/>
  <c r="BZ48" i="6"/>
  <c r="BY48" i="6"/>
  <c r="BX48" i="6"/>
  <c r="AG48" i="6"/>
  <c r="AD48" i="6"/>
  <c r="AC48" i="6"/>
  <c r="L48" i="6"/>
  <c r="J48" i="6"/>
  <c r="K48" i="6" s="1"/>
  <c r="I48" i="6"/>
  <c r="H48" i="6"/>
  <c r="CA58" i="6" s="1"/>
  <c r="G48" i="6"/>
  <c r="BZ58" i="6" s="1"/>
  <c r="CA47" i="6"/>
  <c r="BY47" i="6"/>
  <c r="BX47" i="6"/>
  <c r="AG47" i="6"/>
  <c r="AD47" i="6"/>
  <c r="AC47" i="6"/>
  <c r="L47" i="6"/>
  <c r="J47" i="6"/>
  <c r="K47" i="6" s="1"/>
  <c r="I47" i="6"/>
  <c r="H47" i="6"/>
  <c r="G47" i="6"/>
  <c r="BZ47" i="6" s="1"/>
  <c r="BY46" i="6"/>
  <c r="BX46" i="6"/>
  <c r="AG46" i="6"/>
  <c r="AC46" i="6"/>
  <c r="AD46" i="6" s="1"/>
  <c r="L46" i="6"/>
  <c r="J46" i="6"/>
  <c r="K46" i="6" s="1"/>
  <c r="O46" i="6" s="1"/>
  <c r="P46" i="6" s="1"/>
  <c r="I46" i="6"/>
  <c r="H46" i="6"/>
  <c r="CA46" i="6" s="1"/>
  <c r="G46" i="6"/>
  <c r="BZ46" i="6" s="1"/>
  <c r="BY45" i="6"/>
  <c r="BX45" i="6"/>
  <c r="AG45" i="6"/>
  <c r="AD45" i="6"/>
  <c r="AC45" i="6"/>
  <c r="L45" i="6"/>
  <c r="J45" i="6"/>
  <c r="K45" i="6" s="1"/>
  <c r="I45" i="6"/>
  <c r="H45" i="6"/>
  <c r="CA45" i="6" s="1"/>
  <c r="G45" i="6"/>
  <c r="BZ45" i="6" s="1"/>
  <c r="BY44" i="6"/>
  <c r="BX44" i="6"/>
  <c r="AG44" i="6"/>
  <c r="AC44" i="6"/>
  <c r="AD44" i="6" s="1"/>
  <c r="L44" i="6"/>
  <c r="J44" i="6"/>
  <c r="K44" i="6" s="1"/>
  <c r="O44" i="6" s="1"/>
  <c r="I44" i="6"/>
  <c r="H44" i="6"/>
  <c r="CA44" i="6" s="1"/>
  <c r="G44" i="6"/>
  <c r="BZ44" i="6" s="1"/>
  <c r="BY43" i="6"/>
  <c r="BX43" i="6"/>
  <c r="AG43" i="6"/>
  <c r="AD43" i="6"/>
  <c r="AC43" i="6"/>
  <c r="L43" i="6"/>
  <c r="J43" i="6"/>
  <c r="K43" i="6" s="1"/>
  <c r="I43" i="6"/>
  <c r="H43" i="6"/>
  <c r="CA43" i="6" s="1"/>
  <c r="G43" i="6"/>
  <c r="BZ43" i="6" s="1"/>
  <c r="BY42" i="6"/>
  <c r="BX42" i="6"/>
  <c r="AG42" i="6"/>
  <c r="AC42" i="6"/>
  <c r="AD42" i="6" s="1"/>
  <c r="L42" i="6"/>
  <c r="J42" i="6"/>
  <c r="K42" i="6" s="1"/>
  <c r="O42" i="6" s="1"/>
  <c r="I42" i="6"/>
  <c r="H42" i="6"/>
  <c r="CA42" i="6" s="1"/>
  <c r="G42" i="6"/>
  <c r="BZ42" i="6" s="1"/>
  <c r="BY41" i="6"/>
  <c r="BX41" i="6"/>
  <c r="AG41" i="6"/>
  <c r="AC41" i="6"/>
  <c r="AD41" i="6" s="1"/>
  <c r="L41" i="6"/>
  <c r="J41" i="6"/>
  <c r="K41" i="6" s="1"/>
  <c r="O41" i="6" s="1"/>
  <c r="I41" i="6"/>
  <c r="H41" i="6"/>
  <c r="CA41" i="6" s="1"/>
  <c r="G41" i="6"/>
  <c r="BZ41" i="6" s="1"/>
  <c r="A41" i="6"/>
  <c r="CV40" i="6"/>
  <c r="BY40" i="6"/>
  <c r="BX40" i="6"/>
  <c r="AG40" i="6"/>
  <c r="AC40" i="6"/>
  <c r="AD40" i="6" s="1"/>
  <c r="L40" i="6"/>
  <c r="J40" i="6"/>
  <c r="K40" i="6" s="1"/>
  <c r="O40" i="6" s="1"/>
  <c r="I40" i="6"/>
  <c r="H40" i="6"/>
  <c r="Y25" i="6" s="1"/>
  <c r="Z25" i="6" s="1"/>
  <c r="G40" i="6"/>
  <c r="BZ40" i="6" s="1"/>
  <c r="AA34" i="6"/>
  <c r="Y34" i="6"/>
  <c r="X34" i="6"/>
  <c r="J34" i="6"/>
  <c r="I34" i="6" s="1"/>
  <c r="AA33" i="6"/>
  <c r="X33" i="6"/>
  <c r="AA32" i="6"/>
  <c r="X32" i="6"/>
  <c r="J32" i="6"/>
  <c r="M30" i="6"/>
  <c r="AA29" i="6"/>
  <c r="X29" i="6"/>
  <c r="I28" i="6"/>
  <c r="I33" i="6" s="1"/>
  <c r="Y27" i="6"/>
  <c r="Z27" i="6" s="1"/>
  <c r="Y20" i="6"/>
  <c r="Z20" i="6" s="1"/>
  <c r="I20" i="6"/>
  <c r="I21" i="6" s="1"/>
  <c r="I19" i="6"/>
  <c r="Y18" i="6"/>
  <c r="Z18" i="6" s="1"/>
  <c r="Y10" i="6"/>
  <c r="AP350" i="5"/>
  <c r="AO350" i="5"/>
  <c r="AC330" i="5"/>
  <c r="AG318" i="5"/>
  <c r="AC318" i="5"/>
  <c r="AD318" i="5" s="1"/>
  <c r="L318" i="5"/>
  <c r="J318" i="5"/>
  <c r="K318" i="5" s="1"/>
  <c r="O318" i="5" s="1"/>
  <c r="BY214" i="5" s="1"/>
  <c r="I318" i="5"/>
  <c r="H318" i="5"/>
  <c r="G318" i="5"/>
  <c r="AG317" i="5"/>
  <c r="AC317" i="5"/>
  <c r="AD317" i="5" s="1"/>
  <c r="L317" i="5"/>
  <c r="J317" i="5"/>
  <c r="K317" i="5" s="1"/>
  <c r="O317" i="5" s="1"/>
  <c r="BY213" i="5" s="1"/>
  <c r="I317" i="5"/>
  <c r="H317" i="5"/>
  <c r="G317" i="5"/>
  <c r="AG316" i="5"/>
  <c r="AC316" i="5"/>
  <c r="AD316" i="5" s="1"/>
  <c r="L316" i="5"/>
  <c r="J316" i="5"/>
  <c r="K316" i="5" s="1"/>
  <c r="O316" i="5" s="1"/>
  <c r="BY212" i="5" s="1"/>
  <c r="I316" i="5"/>
  <c r="H316" i="5"/>
  <c r="G316" i="5"/>
  <c r="AG315" i="5"/>
  <c r="AC315" i="5"/>
  <c r="AD315" i="5" s="1"/>
  <c r="L315" i="5"/>
  <c r="J315" i="5"/>
  <c r="K315" i="5" s="1"/>
  <c r="I315" i="5"/>
  <c r="H315" i="5"/>
  <c r="G315" i="5"/>
  <c r="AG314" i="5"/>
  <c r="AC314" i="5"/>
  <c r="AD314" i="5" s="1"/>
  <c r="L314" i="5"/>
  <c r="J314" i="5"/>
  <c r="K314" i="5" s="1"/>
  <c r="O314" i="5" s="1"/>
  <c r="I314" i="5"/>
  <c r="H314" i="5"/>
  <c r="G314" i="5"/>
  <c r="AG313" i="5"/>
  <c r="AC313" i="5"/>
  <c r="AD313" i="5" s="1"/>
  <c r="L313" i="5"/>
  <c r="J313" i="5"/>
  <c r="K313" i="5" s="1"/>
  <c r="I313" i="5"/>
  <c r="H313" i="5"/>
  <c r="G313" i="5"/>
  <c r="BW209" i="5" s="1"/>
  <c r="AG312" i="5"/>
  <c r="AC312" i="5"/>
  <c r="AD312" i="5" s="1"/>
  <c r="L312" i="5"/>
  <c r="J312" i="5"/>
  <c r="K312" i="5" s="1"/>
  <c r="O312" i="5" s="1"/>
  <c r="I312" i="5"/>
  <c r="H312" i="5"/>
  <c r="G312" i="5"/>
  <c r="AG311" i="5"/>
  <c r="AC311" i="5"/>
  <c r="AD311" i="5" s="1"/>
  <c r="L311" i="5"/>
  <c r="J311" i="5"/>
  <c r="K311" i="5" s="1"/>
  <c r="I311" i="5"/>
  <c r="H311" i="5"/>
  <c r="G311" i="5"/>
  <c r="AG310" i="5"/>
  <c r="AC310" i="5"/>
  <c r="AD310" i="5" s="1"/>
  <c r="L310" i="5"/>
  <c r="J310" i="5"/>
  <c r="K310" i="5" s="1"/>
  <c r="O310" i="5" s="1"/>
  <c r="I310" i="5"/>
  <c r="H310" i="5"/>
  <c r="G310" i="5"/>
  <c r="AG309" i="5"/>
  <c r="AC309" i="5"/>
  <c r="AD309" i="5" s="1"/>
  <c r="L309" i="5"/>
  <c r="J309" i="5"/>
  <c r="K309" i="5" s="1"/>
  <c r="I309" i="5"/>
  <c r="H309" i="5"/>
  <c r="G309" i="5"/>
  <c r="AG308" i="5"/>
  <c r="AC308" i="5"/>
  <c r="AD308" i="5" s="1"/>
  <c r="L308" i="5"/>
  <c r="J308" i="5"/>
  <c r="K308" i="5" s="1"/>
  <c r="O308" i="5" s="1"/>
  <c r="I308" i="5"/>
  <c r="H308" i="5"/>
  <c r="G308" i="5"/>
  <c r="AG307" i="5"/>
  <c r="AC307" i="5"/>
  <c r="AD307" i="5" s="1"/>
  <c r="L307" i="5"/>
  <c r="J307" i="5"/>
  <c r="K307" i="5" s="1"/>
  <c r="I307" i="5"/>
  <c r="H307" i="5"/>
  <c r="G307" i="5"/>
  <c r="AG306" i="5"/>
  <c r="AC306" i="5"/>
  <c r="AD306" i="5" s="1"/>
  <c r="L306" i="5"/>
  <c r="J306" i="5"/>
  <c r="K306" i="5" s="1"/>
  <c r="I306" i="5"/>
  <c r="H306" i="5"/>
  <c r="G306" i="5"/>
  <c r="AG305" i="5"/>
  <c r="AC305" i="5"/>
  <c r="AD305" i="5" s="1"/>
  <c r="L305" i="5"/>
  <c r="J305" i="5"/>
  <c r="K305" i="5" s="1"/>
  <c r="I305" i="5"/>
  <c r="H305" i="5"/>
  <c r="G305" i="5"/>
  <c r="AG304" i="5"/>
  <c r="AC304" i="5"/>
  <c r="AD304" i="5" s="1"/>
  <c r="L304" i="5"/>
  <c r="J304" i="5"/>
  <c r="K304" i="5" s="1"/>
  <c r="I304" i="5"/>
  <c r="H304" i="5"/>
  <c r="G304" i="5"/>
  <c r="AG303" i="5"/>
  <c r="AC303" i="5"/>
  <c r="AD303" i="5" s="1"/>
  <c r="L303" i="5"/>
  <c r="J303" i="5"/>
  <c r="K303" i="5" s="1"/>
  <c r="I303" i="5"/>
  <c r="H303" i="5"/>
  <c r="G303" i="5"/>
  <c r="AG302" i="5"/>
  <c r="AC302" i="5"/>
  <c r="AD302" i="5" s="1"/>
  <c r="L302" i="5"/>
  <c r="J302" i="5"/>
  <c r="K302" i="5" s="1"/>
  <c r="I302" i="5"/>
  <c r="H302" i="5"/>
  <c r="G302" i="5"/>
  <c r="AG301" i="5"/>
  <c r="AC301" i="5"/>
  <c r="AD301" i="5" s="1"/>
  <c r="L301" i="5"/>
  <c r="J301" i="5"/>
  <c r="K301" i="5" s="1"/>
  <c r="I301" i="5"/>
  <c r="H301" i="5"/>
  <c r="G301" i="5"/>
  <c r="AG300" i="5"/>
  <c r="AC300" i="5"/>
  <c r="AD300" i="5" s="1"/>
  <c r="L300" i="5"/>
  <c r="J300" i="5"/>
  <c r="K300" i="5" s="1"/>
  <c r="I300" i="5"/>
  <c r="H300" i="5"/>
  <c r="G300" i="5"/>
  <c r="AG299" i="5"/>
  <c r="AC299" i="5"/>
  <c r="AD299" i="5" s="1"/>
  <c r="L299" i="5"/>
  <c r="J299" i="5"/>
  <c r="K299" i="5" s="1"/>
  <c r="I299" i="5"/>
  <c r="H299" i="5"/>
  <c r="G299" i="5"/>
  <c r="AG298" i="5"/>
  <c r="AC298" i="5"/>
  <c r="AD298" i="5" s="1"/>
  <c r="L298" i="5"/>
  <c r="J298" i="5"/>
  <c r="K298" i="5" s="1"/>
  <c r="I298" i="5"/>
  <c r="H298" i="5"/>
  <c r="G298" i="5"/>
  <c r="AG297" i="5"/>
  <c r="AC297" i="5"/>
  <c r="AD297" i="5" s="1"/>
  <c r="L297" i="5"/>
  <c r="J297" i="5"/>
  <c r="K297" i="5" s="1"/>
  <c r="I297" i="5"/>
  <c r="H297" i="5"/>
  <c r="G297" i="5"/>
  <c r="AG296" i="5"/>
  <c r="AC296" i="5"/>
  <c r="AD296" i="5" s="1"/>
  <c r="L296" i="5"/>
  <c r="J296" i="5"/>
  <c r="K296" i="5" s="1"/>
  <c r="I296" i="5"/>
  <c r="H296" i="5"/>
  <c r="G296" i="5"/>
  <c r="AG295" i="5"/>
  <c r="AC295" i="5"/>
  <c r="AD295" i="5" s="1"/>
  <c r="L295" i="5"/>
  <c r="J295" i="5"/>
  <c r="K295" i="5" s="1"/>
  <c r="I295" i="5"/>
  <c r="H295" i="5"/>
  <c r="G295" i="5"/>
  <c r="AG294" i="5"/>
  <c r="AC294" i="5"/>
  <c r="AD294" i="5" s="1"/>
  <c r="L294" i="5"/>
  <c r="J294" i="5"/>
  <c r="K294" i="5" s="1"/>
  <c r="I294" i="5"/>
  <c r="H294" i="5"/>
  <c r="G294" i="5"/>
  <c r="AG293" i="5"/>
  <c r="AC293" i="5"/>
  <c r="AD293" i="5" s="1"/>
  <c r="L293" i="5"/>
  <c r="J293" i="5"/>
  <c r="K293" i="5" s="1"/>
  <c r="I293" i="5"/>
  <c r="H293" i="5"/>
  <c r="G293" i="5"/>
  <c r="AG292" i="5"/>
  <c r="AC292" i="5"/>
  <c r="AD292" i="5" s="1"/>
  <c r="L292" i="5"/>
  <c r="J292" i="5"/>
  <c r="K292" i="5" s="1"/>
  <c r="I292" i="5"/>
  <c r="H292" i="5"/>
  <c r="G292" i="5"/>
  <c r="AG291" i="5"/>
  <c r="AC291" i="5"/>
  <c r="AD291" i="5" s="1"/>
  <c r="L291" i="5"/>
  <c r="J291" i="5"/>
  <c r="K291" i="5" s="1"/>
  <c r="I291" i="5"/>
  <c r="H291" i="5"/>
  <c r="G291" i="5"/>
  <c r="AG290" i="5"/>
  <c r="AC290" i="5"/>
  <c r="AD290" i="5" s="1"/>
  <c r="L290" i="5"/>
  <c r="J290" i="5"/>
  <c r="K290" i="5" s="1"/>
  <c r="I290" i="5"/>
  <c r="H290" i="5"/>
  <c r="BX204" i="5" s="1"/>
  <c r="G290" i="5"/>
  <c r="AG289" i="5"/>
  <c r="AC289" i="5"/>
  <c r="AD289" i="5" s="1"/>
  <c r="L289" i="5"/>
  <c r="J289" i="5"/>
  <c r="K289" i="5" s="1"/>
  <c r="I289" i="5"/>
  <c r="H289" i="5"/>
  <c r="G289" i="5"/>
  <c r="BW203" i="5" s="1"/>
  <c r="AG288" i="5"/>
  <c r="AC288" i="5"/>
  <c r="AD288" i="5" s="1"/>
  <c r="L288" i="5"/>
  <c r="J288" i="5"/>
  <c r="K288" i="5" s="1"/>
  <c r="O288" i="5" s="1"/>
  <c r="BY202" i="5" s="1"/>
  <c r="I288" i="5"/>
  <c r="H288" i="5"/>
  <c r="G288" i="5"/>
  <c r="AG287" i="5"/>
  <c r="AC287" i="5"/>
  <c r="AD287" i="5" s="1"/>
  <c r="L287" i="5"/>
  <c r="J287" i="5"/>
  <c r="K287" i="5" s="1"/>
  <c r="I287" i="5"/>
  <c r="H287" i="5"/>
  <c r="G287" i="5"/>
  <c r="AG286" i="5"/>
  <c r="AD286" i="5"/>
  <c r="AC286" i="5"/>
  <c r="L286" i="5"/>
  <c r="J286" i="5"/>
  <c r="K286" i="5" s="1"/>
  <c r="I286" i="5"/>
  <c r="H286" i="5"/>
  <c r="G286" i="5"/>
  <c r="AG285" i="5"/>
  <c r="AD285" i="5"/>
  <c r="AC285" i="5"/>
  <c r="L285" i="5"/>
  <c r="J285" i="5"/>
  <c r="K285" i="5" s="1"/>
  <c r="I285" i="5"/>
  <c r="H285" i="5"/>
  <c r="G285" i="5"/>
  <c r="AG284" i="5"/>
  <c r="AD284" i="5"/>
  <c r="AC284" i="5"/>
  <c r="L284" i="5"/>
  <c r="J284" i="5"/>
  <c r="K284" i="5" s="1"/>
  <c r="I284" i="5"/>
  <c r="H284" i="5"/>
  <c r="G284" i="5"/>
  <c r="AG283" i="5"/>
  <c r="AD283" i="5"/>
  <c r="AC283" i="5"/>
  <c r="L283" i="5"/>
  <c r="J283" i="5"/>
  <c r="K283" i="5" s="1"/>
  <c r="I283" i="5"/>
  <c r="H283" i="5"/>
  <c r="G283" i="5"/>
  <c r="AG282" i="5"/>
  <c r="AD282" i="5"/>
  <c r="AC282" i="5"/>
  <c r="L282" i="5"/>
  <c r="J282" i="5"/>
  <c r="K282" i="5" s="1"/>
  <c r="I282" i="5"/>
  <c r="H282" i="5"/>
  <c r="G282" i="5"/>
  <c r="AG281" i="5"/>
  <c r="AD281" i="5"/>
  <c r="AC281" i="5"/>
  <c r="L281" i="5"/>
  <c r="J281" i="5"/>
  <c r="K281" i="5" s="1"/>
  <c r="I281" i="5"/>
  <c r="H281" i="5"/>
  <c r="G281" i="5"/>
  <c r="AG280" i="5"/>
  <c r="AD280" i="5"/>
  <c r="AC280" i="5"/>
  <c r="L280" i="5"/>
  <c r="J280" i="5"/>
  <c r="K280" i="5" s="1"/>
  <c r="I280" i="5"/>
  <c r="H280" i="5"/>
  <c r="G280" i="5"/>
  <c r="AG279" i="5"/>
  <c r="AD279" i="5"/>
  <c r="AC279" i="5"/>
  <c r="L279" i="5"/>
  <c r="J279" i="5"/>
  <c r="K279" i="5" s="1"/>
  <c r="I279" i="5"/>
  <c r="H279" i="5"/>
  <c r="G279" i="5"/>
  <c r="AG278" i="5"/>
  <c r="AD278" i="5"/>
  <c r="AC278" i="5"/>
  <c r="L278" i="5"/>
  <c r="J278" i="5"/>
  <c r="K278" i="5" s="1"/>
  <c r="I278" i="5"/>
  <c r="H278" i="5"/>
  <c r="G278" i="5"/>
  <c r="AG277" i="5"/>
  <c r="AD277" i="5"/>
  <c r="AC277" i="5"/>
  <c r="L277" i="5"/>
  <c r="J277" i="5"/>
  <c r="K277" i="5" s="1"/>
  <c r="I277" i="5"/>
  <c r="H277" i="5"/>
  <c r="G277" i="5"/>
  <c r="AG276" i="5"/>
  <c r="AD276" i="5"/>
  <c r="AC276" i="5"/>
  <c r="L276" i="5"/>
  <c r="J276" i="5"/>
  <c r="K276" i="5" s="1"/>
  <c r="I276" i="5"/>
  <c r="H276" i="5"/>
  <c r="G276" i="5"/>
  <c r="AG275" i="5"/>
  <c r="AD275" i="5"/>
  <c r="AC275" i="5"/>
  <c r="L275" i="5"/>
  <c r="J275" i="5"/>
  <c r="K275" i="5" s="1"/>
  <c r="I275" i="5"/>
  <c r="H275" i="5"/>
  <c r="G275" i="5"/>
  <c r="AG274" i="5"/>
  <c r="AD274" i="5"/>
  <c r="AC274" i="5"/>
  <c r="L274" i="5"/>
  <c r="J274" i="5"/>
  <c r="K274" i="5" s="1"/>
  <c r="I274" i="5"/>
  <c r="H274" i="5"/>
  <c r="G274" i="5"/>
  <c r="BW208" i="5" s="1"/>
  <c r="AG273" i="5"/>
  <c r="AD273" i="5"/>
  <c r="AC273" i="5"/>
  <c r="L273" i="5"/>
  <c r="J273" i="5"/>
  <c r="K273" i="5" s="1"/>
  <c r="I273" i="5"/>
  <c r="H273" i="5"/>
  <c r="G273" i="5"/>
  <c r="BW197" i="5" s="1"/>
  <c r="AG272" i="5"/>
  <c r="AD272" i="5"/>
  <c r="AC272" i="5"/>
  <c r="L272" i="5"/>
  <c r="J272" i="5"/>
  <c r="K272" i="5" s="1"/>
  <c r="I272" i="5"/>
  <c r="H272" i="5"/>
  <c r="G272" i="5"/>
  <c r="BW196" i="5" s="1"/>
  <c r="AG271" i="5"/>
  <c r="AD271" i="5"/>
  <c r="AC271" i="5"/>
  <c r="L271" i="5"/>
  <c r="J271" i="5"/>
  <c r="K271" i="5" s="1"/>
  <c r="I271" i="5"/>
  <c r="H271" i="5"/>
  <c r="G271" i="5"/>
  <c r="AG270" i="5"/>
  <c r="AD270" i="5"/>
  <c r="AC270" i="5"/>
  <c r="L270" i="5"/>
  <c r="J270" i="5"/>
  <c r="K270" i="5" s="1"/>
  <c r="I270" i="5"/>
  <c r="H270" i="5"/>
  <c r="G270" i="5"/>
  <c r="AG269" i="5"/>
  <c r="AD269" i="5"/>
  <c r="AC269" i="5"/>
  <c r="L269" i="5"/>
  <c r="J269" i="5"/>
  <c r="K269" i="5" s="1"/>
  <c r="I269" i="5"/>
  <c r="H269" i="5"/>
  <c r="G269" i="5"/>
  <c r="AG268" i="5"/>
  <c r="AD268" i="5"/>
  <c r="AC268" i="5"/>
  <c r="L268" i="5"/>
  <c r="J268" i="5"/>
  <c r="K268" i="5" s="1"/>
  <c r="I268" i="5"/>
  <c r="H268" i="5"/>
  <c r="G268" i="5"/>
  <c r="AG267" i="5"/>
  <c r="AD267" i="5"/>
  <c r="AC267" i="5"/>
  <c r="L267" i="5"/>
  <c r="J267" i="5"/>
  <c r="K267" i="5" s="1"/>
  <c r="I267" i="5"/>
  <c r="H267" i="5"/>
  <c r="G267" i="5"/>
  <c r="BW193" i="5" s="1"/>
  <c r="AG266" i="5"/>
  <c r="AD266" i="5"/>
  <c r="AC266" i="5"/>
  <c r="L266" i="5"/>
  <c r="J266" i="5"/>
  <c r="K266" i="5" s="1"/>
  <c r="I266" i="5"/>
  <c r="H266" i="5"/>
  <c r="G266" i="5"/>
  <c r="AG265" i="5"/>
  <c r="AD265" i="5"/>
  <c r="AC265" i="5"/>
  <c r="L265" i="5"/>
  <c r="J265" i="5"/>
  <c r="K265" i="5" s="1"/>
  <c r="I265" i="5"/>
  <c r="H265" i="5"/>
  <c r="G265" i="5"/>
  <c r="AG264" i="5"/>
  <c r="AD264" i="5"/>
  <c r="AC264" i="5"/>
  <c r="L264" i="5"/>
  <c r="J264" i="5"/>
  <c r="K264" i="5" s="1"/>
  <c r="I264" i="5"/>
  <c r="H264" i="5"/>
  <c r="G264" i="5"/>
  <c r="AG263" i="5"/>
  <c r="AD263" i="5"/>
  <c r="AC263" i="5"/>
  <c r="L263" i="5"/>
  <c r="J263" i="5"/>
  <c r="K263" i="5" s="1"/>
  <c r="I263" i="5"/>
  <c r="H263" i="5"/>
  <c r="G263" i="5"/>
  <c r="BW191" i="5" s="1"/>
  <c r="AG262" i="5"/>
  <c r="AD262" i="5"/>
  <c r="AC262" i="5"/>
  <c r="L262" i="5"/>
  <c r="J262" i="5"/>
  <c r="K262" i="5" s="1"/>
  <c r="I262" i="5"/>
  <c r="H262" i="5"/>
  <c r="G262" i="5"/>
  <c r="AG261" i="5"/>
  <c r="AD261" i="5"/>
  <c r="AC261" i="5"/>
  <c r="L261" i="5"/>
  <c r="J261" i="5"/>
  <c r="K261" i="5" s="1"/>
  <c r="I261" i="5"/>
  <c r="H261" i="5"/>
  <c r="G261" i="5"/>
  <c r="AG260" i="5"/>
  <c r="AD260" i="5"/>
  <c r="AC260" i="5"/>
  <c r="L260" i="5"/>
  <c r="J260" i="5"/>
  <c r="K260" i="5" s="1"/>
  <c r="I260" i="5"/>
  <c r="H260" i="5"/>
  <c r="G260" i="5"/>
  <c r="BW179" i="5" s="1"/>
  <c r="AG259" i="5"/>
  <c r="AD259" i="5"/>
  <c r="AC259" i="5"/>
  <c r="L259" i="5"/>
  <c r="J259" i="5"/>
  <c r="K259" i="5" s="1"/>
  <c r="I259" i="5"/>
  <c r="H259" i="5"/>
  <c r="G259" i="5"/>
  <c r="AG258" i="5"/>
  <c r="AD258" i="5"/>
  <c r="AC258" i="5"/>
  <c r="L258" i="5"/>
  <c r="J258" i="5"/>
  <c r="K258" i="5" s="1"/>
  <c r="I258" i="5"/>
  <c r="H258" i="5"/>
  <c r="G258" i="5"/>
  <c r="AG257" i="5"/>
  <c r="AD257" i="5"/>
  <c r="AC257" i="5"/>
  <c r="L257" i="5"/>
  <c r="J257" i="5"/>
  <c r="K257" i="5" s="1"/>
  <c r="I257" i="5"/>
  <c r="H257" i="5"/>
  <c r="G257" i="5"/>
  <c r="AG256" i="5"/>
  <c r="AD256" i="5"/>
  <c r="AC256" i="5"/>
  <c r="L256" i="5"/>
  <c r="J256" i="5"/>
  <c r="K256" i="5" s="1"/>
  <c r="I256" i="5"/>
  <c r="H256" i="5"/>
  <c r="G256" i="5"/>
  <c r="AG255" i="5"/>
  <c r="AD255" i="5"/>
  <c r="AC255" i="5"/>
  <c r="L255" i="5"/>
  <c r="J255" i="5"/>
  <c r="K255" i="5" s="1"/>
  <c r="I255" i="5"/>
  <c r="H255" i="5"/>
  <c r="G255" i="5"/>
  <c r="AG254" i="5"/>
  <c r="AD254" i="5"/>
  <c r="AC254" i="5"/>
  <c r="L254" i="5"/>
  <c r="J254" i="5"/>
  <c r="K254" i="5" s="1"/>
  <c r="I254" i="5"/>
  <c r="H254" i="5"/>
  <c r="G254" i="5"/>
  <c r="AG253" i="5"/>
  <c r="AD253" i="5"/>
  <c r="AC253" i="5"/>
  <c r="L253" i="5"/>
  <c r="J253" i="5"/>
  <c r="K253" i="5" s="1"/>
  <c r="I253" i="5"/>
  <c r="H253" i="5"/>
  <c r="G253" i="5"/>
  <c r="AG252" i="5"/>
  <c r="AD252" i="5"/>
  <c r="AC252" i="5"/>
  <c r="L252" i="5"/>
  <c r="J252" i="5"/>
  <c r="K252" i="5" s="1"/>
  <c r="I252" i="5"/>
  <c r="H252" i="5"/>
  <c r="G252" i="5"/>
  <c r="AG251" i="5"/>
  <c r="AD251" i="5"/>
  <c r="AC251" i="5"/>
  <c r="L251" i="5"/>
  <c r="J251" i="5"/>
  <c r="K251" i="5" s="1"/>
  <c r="I251" i="5"/>
  <c r="H251" i="5"/>
  <c r="G251" i="5"/>
  <c r="AG250" i="5"/>
  <c r="AD250" i="5"/>
  <c r="AC250" i="5"/>
  <c r="L250" i="5"/>
  <c r="J250" i="5"/>
  <c r="K250" i="5" s="1"/>
  <c r="I250" i="5"/>
  <c r="H250" i="5"/>
  <c r="G250" i="5"/>
  <c r="AG249" i="5"/>
  <c r="AD249" i="5"/>
  <c r="AC249" i="5"/>
  <c r="L249" i="5"/>
  <c r="J249" i="5"/>
  <c r="K249" i="5" s="1"/>
  <c r="I249" i="5"/>
  <c r="H249" i="5"/>
  <c r="G249" i="5"/>
  <c r="AG248" i="5"/>
  <c r="AD248" i="5"/>
  <c r="AC248" i="5"/>
  <c r="L248" i="5"/>
  <c r="J248" i="5"/>
  <c r="K248" i="5" s="1"/>
  <c r="I248" i="5"/>
  <c r="H248" i="5"/>
  <c r="G248" i="5"/>
  <c r="AG247" i="5"/>
  <c r="AD247" i="5"/>
  <c r="AC247" i="5"/>
  <c r="L247" i="5"/>
  <c r="J247" i="5"/>
  <c r="K247" i="5" s="1"/>
  <c r="I247" i="5"/>
  <c r="H247" i="5"/>
  <c r="G247" i="5"/>
  <c r="BW178" i="5" s="1"/>
  <c r="AG246" i="5"/>
  <c r="AD246" i="5"/>
  <c r="AC246" i="5"/>
  <c r="L246" i="5"/>
  <c r="J246" i="5"/>
  <c r="K246" i="5" s="1"/>
  <c r="I246" i="5"/>
  <c r="H246" i="5"/>
  <c r="G246" i="5"/>
  <c r="BW177" i="5" s="1"/>
  <c r="AG245" i="5"/>
  <c r="AD245" i="5"/>
  <c r="AC245" i="5"/>
  <c r="L245" i="5"/>
  <c r="J245" i="5"/>
  <c r="K245" i="5" s="1"/>
  <c r="I245" i="5"/>
  <c r="H245" i="5"/>
  <c r="G245" i="5"/>
  <c r="AG244" i="5"/>
  <c r="AD244" i="5"/>
  <c r="AC244" i="5"/>
  <c r="L244" i="5"/>
  <c r="J244" i="5"/>
  <c r="K244" i="5" s="1"/>
  <c r="I244" i="5"/>
  <c r="H244" i="5"/>
  <c r="G244" i="5"/>
  <c r="AG243" i="5"/>
  <c r="AD243" i="5"/>
  <c r="AC243" i="5"/>
  <c r="L243" i="5"/>
  <c r="J243" i="5"/>
  <c r="K243" i="5" s="1"/>
  <c r="I243" i="5"/>
  <c r="H243" i="5"/>
  <c r="G243" i="5"/>
  <c r="BW175" i="5" s="1"/>
  <c r="AG242" i="5"/>
  <c r="AD242" i="5"/>
  <c r="AC242" i="5"/>
  <c r="L242" i="5"/>
  <c r="J242" i="5"/>
  <c r="K242" i="5" s="1"/>
  <c r="I242" i="5"/>
  <c r="H242" i="5"/>
  <c r="G242" i="5"/>
  <c r="AG241" i="5"/>
  <c r="AD241" i="5"/>
  <c r="AC241" i="5"/>
  <c r="L241" i="5"/>
  <c r="J241" i="5"/>
  <c r="K241" i="5" s="1"/>
  <c r="I241" i="5"/>
  <c r="H241" i="5"/>
  <c r="G241" i="5"/>
  <c r="AG240" i="5"/>
  <c r="AD240" i="5"/>
  <c r="AC240" i="5"/>
  <c r="L240" i="5"/>
  <c r="J240" i="5"/>
  <c r="K240" i="5" s="1"/>
  <c r="I240" i="5"/>
  <c r="H240" i="5"/>
  <c r="G240" i="5"/>
  <c r="AG239" i="5"/>
  <c r="AD239" i="5"/>
  <c r="AC239" i="5"/>
  <c r="L239" i="5"/>
  <c r="J239" i="5"/>
  <c r="K239" i="5" s="1"/>
  <c r="I239" i="5"/>
  <c r="H239" i="5"/>
  <c r="G239" i="5"/>
  <c r="BW192" i="5" s="1"/>
  <c r="AG238" i="5"/>
  <c r="AD238" i="5"/>
  <c r="AC238" i="5"/>
  <c r="L238" i="5"/>
  <c r="J238" i="5"/>
  <c r="K238" i="5" s="1"/>
  <c r="I238" i="5"/>
  <c r="H238" i="5"/>
  <c r="G238" i="5"/>
  <c r="AG237" i="5"/>
  <c r="AD237" i="5"/>
  <c r="AC237" i="5"/>
  <c r="L237" i="5"/>
  <c r="J237" i="5"/>
  <c r="K237" i="5" s="1"/>
  <c r="I237" i="5"/>
  <c r="H237" i="5"/>
  <c r="G237" i="5"/>
  <c r="AG236" i="5"/>
  <c r="AD236" i="5"/>
  <c r="AC236" i="5"/>
  <c r="L236" i="5"/>
  <c r="J236" i="5"/>
  <c r="K236" i="5" s="1"/>
  <c r="I236" i="5"/>
  <c r="H236" i="5"/>
  <c r="G236" i="5"/>
  <c r="AG235" i="5"/>
  <c r="AD235" i="5"/>
  <c r="AC235" i="5"/>
  <c r="L235" i="5"/>
  <c r="J235" i="5"/>
  <c r="K235" i="5" s="1"/>
  <c r="I235" i="5"/>
  <c r="H235" i="5"/>
  <c r="G235" i="5"/>
  <c r="AG234" i="5"/>
  <c r="AD234" i="5"/>
  <c r="AC234" i="5"/>
  <c r="L234" i="5"/>
  <c r="J234" i="5"/>
  <c r="K234" i="5" s="1"/>
  <c r="I234" i="5"/>
  <c r="H234" i="5"/>
  <c r="G234" i="5"/>
  <c r="AG233" i="5"/>
  <c r="AD233" i="5"/>
  <c r="AC233" i="5"/>
  <c r="L233" i="5"/>
  <c r="J233" i="5"/>
  <c r="K233" i="5" s="1"/>
  <c r="I233" i="5"/>
  <c r="H233" i="5"/>
  <c r="G233" i="5"/>
  <c r="AG232" i="5"/>
  <c r="AD232" i="5"/>
  <c r="AC232" i="5"/>
  <c r="L232" i="5"/>
  <c r="J232" i="5"/>
  <c r="K232" i="5" s="1"/>
  <c r="I232" i="5"/>
  <c r="H232" i="5"/>
  <c r="G232" i="5"/>
  <c r="AG231" i="5"/>
  <c r="AD231" i="5"/>
  <c r="AC231" i="5"/>
  <c r="L231" i="5"/>
  <c r="J231" i="5"/>
  <c r="K231" i="5" s="1"/>
  <c r="I231" i="5"/>
  <c r="H231" i="5"/>
  <c r="G231" i="5"/>
  <c r="AG230" i="5"/>
  <c r="AD230" i="5"/>
  <c r="AC230" i="5"/>
  <c r="L230" i="5"/>
  <c r="J230" i="5"/>
  <c r="K230" i="5" s="1"/>
  <c r="I230" i="5"/>
  <c r="H230" i="5"/>
  <c r="G230" i="5"/>
  <c r="AG229" i="5"/>
  <c r="AD229" i="5"/>
  <c r="AC229" i="5"/>
  <c r="L229" i="5"/>
  <c r="J229" i="5"/>
  <c r="K229" i="5" s="1"/>
  <c r="I229" i="5"/>
  <c r="H229" i="5"/>
  <c r="G229" i="5"/>
  <c r="AG228" i="5"/>
  <c r="AD228" i="5"/>
  <c r="AC228" i="5"/>
  <c r="L228" i="5"/>
  <c r="J228" i="5"/>
  <c r="K228" i="5" s="1"/>
  <c r="I228" i="5"/>
  <c r="H228" i="5"/>
  <c r="G228" i="5"/>
  <c r="BW138" i="5" s="1"/>
  <c r="AG227" i="5"/>
  <c r="AD227" i="5"/>
  <c r="AC227" i="5"/>
  <c r="L227" i="5"/>
  <c r="J227" i="5"/>
  <c r="K227" i="5" s="1"/>
  <c r="I227" i="5"/>
  <c r="H227" i="5"/>
  <c r="G227" i="5"/>
  <c r="BW137" i="5" s="1"/>
  <c r="AG226" i="5"/>
  <c r="AD226" i="5"/>
  <c r="AC226" i="5"/>
  <c r="L226" i="5"/>
  <c r="J226" i="5"/>
  <c r="K226" i="5" s="1"/>
  <c r="I226" i="5"/>
  <c r="H226" i="5"/>
  <c r="G226" i="5"/>
  <c r="BW136" i="5" s="1"/>
  <c r="AG225" i="5"/>
  <c r="AD225" i="5"/>
  <c r="AC225" i="5"/>
  <c r="L225" i="5"/>
  <c r="J225" i="5"/>
  <c r="K225" i="5" s="1"/>
  <c r="I225" i="5"/>
  <c r="H225" i="5"/>
  <c r="G225" i="5"/>
  <c r="AG224" i="5"/>
  <c r="AD224" i="5"/>
  <c r="AC224" i="5"/>
  <c r="L224" i="5"/>
  <c r="J224" i="5"/>
  <c r="K224" i="5" s="1"/>
  <c r="I224" i="5"/>
  <c r="H224" i="5"/>
  <c r="G224" i="5"/>
  <c r="BW134" i="5" s="1"/>
  <c r="AG223" i="5"/>
  <c r="AD223" i="5"/>
  <c r="AC223" i="5"/>
  <c r="L223" i="5"/>
  <c r="J223" i="5"/>
  <c r="K223" i="5" s="1"/>
  <c r="I223" i="5"/>
  <c r="H223" i="5"/>
  <c r="G223" i="5"/>
  <c r="BW133" i="5" s="1"/>
  <c r="AG222" i="5"/>
  <c r="AD222" i="5"/>
  <c r="AC222" i="5"/>
  <c r="L222" i="5"/>
  <c r="J222" i="5"/>
  <c r="K222" i="5" s="1"/>
  <c r="I222" i="5"/>
  <c r="H222" i="5"/>
  <c r="G222" i="5"/>
  <c r="BW132" i="5" s="1"/>
  <c r="AG221" i="5"/>
  <c r="AD221" i="5"/>
  <c r="AC221" i="5"/>
  <c r="L221" i="5"/>
  <c r="J221" i="5"/>
  <c r="K221" i="5" s="1"/>
  <c r="I221" i="5"/>
  <c r="H221" i="5"/>
  <c r="G221" i="5"/>
  <c r="BW185" i="5" s="1"/>
  <c r="AG220" i="5"/>
  <c r="AD220" i="5"/>
  <c r="AC220" i="5"/>
  <c r="L220" i="5"/>
  <c r="J220" i="5"/>
  <c r="K220" i="5" s="1"/>
  <c r="I220" i="5"/>
  <c r="H220" i="5"/>
  <c r="G220" i="5"/>
  <c r="AG219" i="5"/>
  <c r="AD219" i="5"/>
  <c r="AC219" i="5"/>
  <c r="L219" i="5"/>
  <c r="J219" i="5"/>
  <c r="K219" i="5" s="1"/>
  <c r="I219" i="5"/>
  <c r="H219" i="5"/>
  <c r="G219" i="5"/>
  <c r="BW171" i="5" s="1"/>
  <c r="AG218" i="5"/>
  <c r="AD218" i="5"/>
  <c r="AC218" i="5"/>
  <c r="L218" i="5"/>
  <c r="J218" i="5"/>
  <c r="K218" i="5" s="1"/>
  <c r="I218" i="5"/>
  <c r="H218" i="5"/>
  <c r="G218" i="5"/>
  <c r="AG217" i="5"/>
  <c r="AD217" i="5"/>
  <c r="AC217" i="5"/>
  <c r="L217" i="5"/>
  <c r="J217" i="5"/>
  <c r="K217" i="5" s="1"/>
  <c r="I217" i="5"/>
  <c r="H217" i="5"/>
  <c r="G217" i="5"/>
  <c r="AG216" i="5"/>
  <c r="AD216" i="5"/>
  <c r="AC216" i="5"/>
  <c r="L216" i="5"/>
  <c r="J216" i="5"/>
  <c r="K216" i="5" s="1"/>
  <c r="I216" i="5"/>
  <c r="H216" i="5"/>
  <c r="G216" i="5"/>
  <c r="CE215" i="5"/>
  <c r="AG215" i="5"/>
  <c r="AC215" i="5"/>
  <c r="AD215" i="5" s="1"/>
  <c r="L215" i="5"/>
  <c r="J215" i="5"/>
  <c r="K215" i="5" s="1"/>
  <c r="I215" i="5"/>
  <c r="H215" i="5"/>
  <c r="G215" i="5"/>
  <c r="BW167" i="5" s="1"/>
  <c r="BX214" i="5"/>
  <c r="BW214" i="5"/>
  <c r="BV214" i="5"/>
  <c r="BU214" i="5"/>
  <c r="AG214" i="5"/>
  <c r="AC214" i="5"/>
  <c r="AD214" i="5" s="1"/>
  <c r="L214" i="5"/>
  <c r="J214" i="5"/>
  <c r="K214" i="5" s="1"/>
  <c r="O214" i="5" s="1"/>
  <c r="I214" i="5"/>
  <c r="H214" i="5"/>
  <c r="BX166" i="5" s="1"/>
  <c r="G214" i="5"/>
  <c r="BX213" i="5"/>
  <c r="BW213" i="5"/>
  <c r="BV213" i="5"/>
  <c r="BU213" i="5"/>
  <c r="AG213" i="5"/>
  <c r="AD213" i="5"/>
  <c r="AC213" i="5"/>
  <c r="L213" i="5"/>
  <c r="J213" i="5"/>
  <c r="K213" i="5" s="1"/>
  <c r="I213" i="5"/>
  <c r="H213" i="5"/>
  <c r="G213" i="5"/>
  <c r="BW165" i="5" s="1"/>
  <c r="BX212" i="5"/>
  <c r="BW212" i="5"/>
  <c r="BV212" i="5"/>
  <c r="BU212" i="5"/>
  <c r="AG212" i="5"/>
  <c r="AC212" i="5"/>
  <c r="AD212" i="5" s="1"/>
  <c r="L212" i="5"/>
  <c r="J212" i="5"/>
  <c r="K212" i="5" s="1"/>
  <c r="O212" i="5" s="1"/>
  <c r="I212" i="5"/>
  <c r="H212" i="5"/>
  <c r="BX188" i="5" s="1"/>
  <c r="G212" i="5"/>
  <c r="BX211" i="5"/>
  <c r="BW211" i="5"/>
  <c r="BV211" i="5"/>
  <c r="BU211" i="5"/>
  <c r="AG211" i="5"/>
  <c r="AD211" i="5"/>
  <c r="AC211" i="5"/>
  <c r="L211" i="5"/>
  <c r="J211" i="5"/>
  <c r="K211" i="5" s="1"/>
  <c r="I211" i="5"/>
  <c r="H211" i="5"/>
  <c r="G211" i="5"/>
  <c r="BY210" i="5"/>
  <c r="BX210" i="5"/>
  <c r="BW210" i="5"/>
  <c r="BV210" i="5"/>
  <c r="BU210" i="5"/>
  <c r="AG210" i="5"/>
  <c r="AC210" i="5"/>
  <c r="AD210" i="5" s="1"/>
  <c r="L210" i="5"/>
  <c r="J210" i="5"/>
  <c r="K210" i="5" s="1"/>
  <c r="I210" i="5"/>
  <c r="H210" i="5"/>
  <c r="G210" i="5"/>
  <c r="BW131" i="5" s="1"/>
  <c r="BX209" i="5"/>
  <c r="BV209" i="5"/>
  <c r="BU209" i="5"/>
  <c r="AG209" i="5"/>
  <c r="AC209" i="5"/>
  <c r="AD209" i="5" s="1"/>
  <c r="L209" i="5"/>
  <c r="J209" i="5"/>
  <c r="K209" i="5" s="1"/>
  <c r="I209" i="5"/>
  <c r="H209" i="5"/>
  <c r="G209" i="5"/>
  <c r="BX208" i="5"/>
  <c r="BV208" i="5"/>
  <c r="BU208" i="5"/>
  <c r="AG208" i="5"/>
  <c r="AC208" i="5"/>
  <c r="AD208" i="5" s="1"/>
  <c r="L208" i="5"/>
  <c r="J208" i="5"/>
  <c r="K208" i="5" s="1"/>
  <c r="I208" i="5"/>
  <c r="H208" i="5"/>
  <c r="G208" i="5"/>
  <c r="BW129" i="5" s="1"/>
  <c r="BX207" i="5"/>
  <c r="BW207" i="5"/>
  <c r="BV207" i="5"/>
  <c r="BU207" i="5"/>
  <c r="AG207" i="5"/>
  <c r="AD207" i="5"/>
  <c r="AC207" i="5"/>
  <c r="L207" i="5"/>
  <c r="J207" i="5"/>
  <c r="K207" i="5" s="1"/>
  <c r="I207" i="5"/>
  <c r="H207" i="5"/>
  <c r="G207" i="5"/>
  <c r="BW128" i="5" s="1"/>
  <c r="BX206" i="5"/>
  <c r="BW206" i="5"/>
  <c r="BV206" i="5"/>
  <c r="BU206" i="5"/>
  <c r="AG206" i="5"/>
  <c r="AC206" i="5"/>
  <c r="AD206" i="5" s="1"/>
  <c r="L206" i="5"/>
  <c r="J206" i="5"/>
  <c r="K206" i="5" s="1"/>
  <c r="O206" i="5" s="1"/>
  <c r="P206" i="5" s="1"/>
  <c r="I206" i="5"/>
  <c r="H206" i="5"/>
  <c r="G206" i="5"/>
  <c r="BX205" i="5"/>
  <c r="BW205" i="5"/>
  <c r="BV205" i="5"/>
  <c r="BU205" i="5"/>
  <c r="AG205" i="5"/>
  <c r="AD205" i="5"/>
  <c r="AC205" i="5"/>
  <c r="L205" i="5"/>
  <c r="J205" i="5"/>
  <c r="K205" i="5" s="1"/>
  <c r="I205" i="5"/>
  <c r="H205" i="5"/>
  <c r="G205" i="5"/>
  <c r="BW126" i="5" s="1"/>
  <c r="BW204" i="5"/>
  <c r="BV204" i="5"/>
  <c r="BU204" i="5"/>
  <c r="AG204" i="5"/>
  <c r="AD204" i="5"/>
  <c r="AC204" i="5"/>
  <c r="L204" i="5"/>
  <c r="J204" i="5"/>
  <c r="K204" i="5" s="1"/>
  <c r="I204" i="5"/>
  <c r="H204" i="5"/>
  <c r="G204" i="5"/>
  <c r="BX203" i="5"/>
  <c r="BV203" i="5"/>
  <c r="BU203" i="5"/>
  <c r="AG203" i="5"/>
  <c r="AC203" i="5"/>
  <c r="AD203" i="5" s="1"/>
  <c r="L203" i="5"/>
  <c r="J203" i="5"/>
  <c r="K203" i="5" s="1"/>
  <c r="I203" i="5"/>
  <c r="H203" i="5"/>
  <c r="G203" i="5"/>
  <c r="BW124" i="5" s="1"/>
  <c r="BX202" i="5"/>
  <c r="BW202" i="5"/>
  <c r="BV202" i="5"/>
  <c r="BU202" i="5"/>
  <c r="AG202" i="5"/>
  <c r="AD202" i="5"/>
  <c r="AC202" i="5"/>
  <c r="L202" i="5"/>
  <c r="J202" i="5"/>
  <c r="K202" i="5" s="1"/>
  <c r="I202" i="5"/>
  <c r="H202" i="5"/>
  <c r="G202" i="5"/>
  <c r="BX201" i="5"/>
  <c r="BW201" i="5"/>
  <c r="BV201" i="5"/>
  <c r="BU201" i="5"/>
  <c r="AG201" i="5"/>
  <c r="AC201" i="5"/>
  <c r="AD201" i="5" s="1"/>
  <c r="L201" i="5"/>
  <c r="J201" i="5"/>
  <c r="K201" i="5" s="1"/>
  <c r="O201" i="5" s="1"/>
  <c r="I201" i="5"/>
  <c r="H201" i="5"/>
  <c r="BX187" i="5" s="1"/>
  <c r="G201" i="5"/>
  <c r="BX200" i="5"/>
  <c r="BW200" i="5"/>
  <c r="BV200" i="5"/>
  <c r="BU200" i="5"/>
  <c r="AG200" i="5"/>
  <c r="AC200" i="5"/>
  <c r="AD200" i="5" s="1"/>
  <c r="L200" i="5"/>
  <c r="J200" i="5"/>
  <c r="K200" i="5" s="1"/>
  <c r="I200" i="5"/>
  <c r="H200" i="5"/>
  <c r="BX164" i="5" s="1"/>
  <c r="G200" i="5"/>
  <c r="BX199" i="5"/>
  <c r="BW199" i="5"/>
  <c r="BV199" i="5"/>
  <c r="BU199" i="5"/>
  <c r="AG199" i="5"/>
  <c r="AC199" i="5"/>
  <c r="AD199" i="5" s="1"/>
  <c r="L199" i="5"/>
  <c r="J199" i="5"/>
  <c r="K199" i="5" s="1"/>
  <c r="I199" i="5"/>
  <c r="H199" i="5"/>
  <c r="G199" i="5"/>
  <c r="BW163" i="5" s="1"/>
  <c r="BX198" i="5"/>
  <c r="BW198" i="5"/>
  <c r="BV198" i="5"/>
  <c r="BU198" i="5"/>
  <c r="AG198" i="5"/>
  <c r="AC198" i="5"/>
  <c r="AD198" i="5" s="1"/>
  <c r="L198" i="5"/>
  <c r="J198" i="5"/>
  <c r="K198" i="5" s="1"/>
  <c r="O198" i="5" s="1"/>
  <c r="BY162" i="5" s="1"/>
  <c r="I198" i="5"/>
  <c r="H198" i="5"/>
  <c r="BX162" i="5" s="1"/>
  <c r="G198" i="5"/>
  <c r="BX197" i="5"/>
  <c r="BV197" i="5"/>
  <c r="BU197" i="5"/>
  <c r="AG197" i="5"/>
  <c r="AC197" i="5"/>
  <c r="AD197" i="5" s="1"/>
  <c r="L197" i="5"/>
  <c r="J197" i="5"/>
  <c r="K197" i="5" s="1"/>
  <c r="I197" i="5"/>
  <c r="H197" i="5"/>
  <c r="BX161" i="5" s="1"/>
  <c r="G197" i="5"/>
  <c r="BX196" i="5"/>
  <c r="BV196" i="5"/>
  <c r="BU196" i="5"/>
  <c r="AG196" i="5"/>
  <c r="AC196" i="5"/>
  <c r="AD196" i="5" s="1"/>
  <c r="L196" i="5"/>
  <c r="J196" i="5"/>
  <c r="K196" i="5" s="1"/>
  <c r="I196" i="5"/>
  <c r="H196" i="5"/>
  <c r="BX160" i="5" s="1"/>
  <c r="G196" i="5"/>
  <c r="BW160" i="5" s="1"/>
  <c r="BX195" i="5"/>
  <c r="BW195" i="5"/>
  <c r="BV195" i="5"/>
  <c r="BU195" i="5"/>
  <c r="AG195" i="5"/>
  <c r="AD195" i="5"/>
  <c r="AC195" i="5"/>
  <c r="L195" i="5"/>
  <c r="J195" i="5"/>
  <c r="K195" i="5" s="1"/>
  <c r="I195" i="5"/>
  <c r="H195" i="5"/>
  <c r="BX159" i="5" s="1"/>
  <c r="G195" i="5"/>
  <c r="BW159" i="5" s="1"/>
  <c r="BX194" i="5"/>
  <c r="BW194" i="5"/>
  <c r="BV194" i="5"/>
  <c r="BU194" i="5"/>
  <c r="AG194" i="5"/>
  <c r="AC194" i="5"/>
  <c r="AD194" i="5" s="1"/>
  <c r="L194" i="5"/>
  <c r="J194" i="5"/>
  <c r="K194" i="5" s="1"/>
  <c r="O194" i="5" s="1"/>
  <c r="BY158" i="5" s="1"/>
  <c r="I194" i="5"/>
  <c r="H194" i="5"/>
  <c r="BX158" i="5" s="1"/>
  <c r="G194" i="5"/>
  <c r="BX193" i="5"/>
  <c r="BV193" i="5"/>
  <c r="BU193" i="5"/>
  <c r="AG193" i="5"/>
  <c r="AC193" i="5"/>
  <c r="AD193" i="5" s="1"/>
  <c r="L193" i="5"/>
  <c r="J193" i="5"/>
  <c r="K193" i="5" s="1"/>
  <c r="I193" i="5"/>
  <c r="H193" i="5"/>
  <c r="BX157" i="5" s="1"/>
  <c r="G193" i="5"/>
  <c r="BX192" i="5"/>
  <c r="BV192" i="5"/>
  <c r="BU192" i="5"/>
  <c r="AG192" i="5"/>
  <c r="AC192" i="5"/>
  <c r="AD192" i="5" s="1"/>
  <c r="L192" i="5"/>
  <c r="J192" i="5"/>
  <c r="K192" i="5" s="1"/>
  <c r="I192" i="5"/>
  <c r="H192" i="5"/>
  <c r="BX186" i="5" s="1"/>
  <c r="G192" i="5"/>
  <c r="BX191" i="5"/>
  <c r="BV191" i="5"/>
  <c r="BU191" i="5"/>
  <c r="AG191" i="5"/>
  <c r="AC191" i="5"/>
  <c r="AD191" i="5" s="1"/>
  <c r="L191" i="5"/>
  <c r="J191" i="5"/>
  <c r="K191" i="5" s="1"/>
  <c r="I191" i="5"/>
  <c r="H191" i="5"/>
  <c r="BX184" i="5" s="1"/>
  <c r="G191" i="5"/>
  <c r="BW184" i="5" s="1"/>
  <c r="BX190" i="5"/>
  <c r="BW190" i="5"/>
  <c r="BV190" i="5"/>
  <c r="BU190" i="5"/>
  <c r="AG190" i="5"/>
  <c r="AD190" i="5"/>
  <c r="AC190" i="5"/>
  <c r="L190" i="5"/>
  <c r="J190" i="5"/>
  <c r="K190" i="5" s="1"/>
  <c r="I190" i="5"/>
  <c r="H190" i="5"/>
  <c r="G190" i="5"/>
  <c r="BX189" i="5"/>
  <c r="BW189" i="5"/>
  <c r="BV189" i="5"/>
  <c r="BU189" i="5"/>
  <c r="AG189" i="5"/>
  <c r="AC189" i="5"/>
  <c r="AD189" i="5" s="1"/>
  <c r="L189" i="5"/>
  <c r="J189" i="5"/>
  <c r="K189" i="5" s="1"/>
  <c r="O189" i="5" s="1"/>
  <c r="I189" i="5"/>
  <c r="H189" i="5"/>
  <c r="G189" i="5"/>
  <c r="BY188" i="5"/>
  <c r="BW188" i="5"/>
  <c r="BV188" i="5"/>
  <c r="BU188" i="5"/>
  <c r="AG188" i="5"/>
  <c r="AD188" i="5"/>
  <c r="AC188" i="5"/>
  <c r="L188" i="5"/>
  <c r="J188" i="5"/>
  <c r="K188" i="5" s="1"/>
  <c r="I188" i="5"/>
  <c r="H188" i="5"/>
  <c r="G188" i="5"/>
  <c r="BW187" i="5"/>
  <c r="BV187" i="5"/>
  <c r="BU187" i="5"/>
  <c r="AG187" i="5"/>
  <c r="AC187" i="5"/>
  <c r="AD187" i="5" s="1"/>
  <c r="L187" i="5"/>
  <c r="J187" i="5"/>
  <c r="K187" i="5" s="1"/>
  <c r="I187" i="5"/>
  <c r="H187" i="5"/>
  <c r="G187" i="5"/>
  <c r="BW186" i="5"/>
  <c r="BV186" i="5"/>
  <c r="BU186" i="5"/>
  <c r="AG186" i="5"/>
  <c r="AC186" i="5"/>
  <c r="AD186" i="5" s="1"/>
  <c r="L186" i="5"/>
  <c r="J186" i="5"/>
  <c r="K186" i="5" s="1"/>
  <c r="I186" i="5"/>
  <c r="H186" i="5"/>
  <c r="G186" i="5"/>
  <c r="BX185" i="5"/>
  <c r="BV185" i="5"/>
  <c r="BU185" i="5"/>
  <c r="AG185" i="5"/>
  <c r="AC185" i="5"/>
  <c r="AD185" i="5" s="1"/>
  <c r="L185" i="5"/>
  <c r="J185" i="5"/>
  <c r="K185" i="5" s="1"/>
  <c r="I185" i="5"/>
  <c r="H185" i="5"/>
  <c r="G185" i="5"/>
  <c r="BV184" i="5"/>
  <c r="BU184" i="5"/>
  <c r="AG184" i="5"/>
  <c r="AC184" i="5"/>
  <c r="AD184" i="5" s="1"/>
  <c r="L184" i="5"/>
  <c r="J184" i="5"/>
  <c r="K184" i="5" s="1"/>
  <c r="O184" i="5" s="1"/>
  <c r="I184" i="5"/>
  <c r="H184" i="5"/>
  <c r="G184" i="5"/>
  <c r="BV183" i="5"/>
  <c r="BU183" i="5"/>
  <c r="AG183" i="5"/>
  <c r="AC183" i="5"/>
  <c r="AD183" i="5" s="1"/>
  <c r="L183" i="5"/>
  <c r="J183" i="5"/>
  <c r="K183" i="5" s="1"/>
  <c r="I183" i="5"/>
  <c r="H183" i="5"/>
  <c r="BX156" i="5" s="1"/>
  <c r="G183" i="5"/>
  <c r="BX182" i="5"/>
  <c r="BW182" i="5"/>
  <c r="BV182" i="5"/>
  <c r="BU182" i="5"/>
  <c r="AG182" i="5"/>
  <c r="AC182" i="5"/>
  <c r="AD182" i="5" s="1"/>
  <c r="L182" i="5"/>
  <c r="J182" i="5"/>
  <c r="K182" i="5" s="1"/>
  <c r="I182" i="5"/>
  <c r="H182" i="5"/>
  <c r="G182" i="5"/>
  <c r="BX181" i="5"/>
  <c r="BW181" i="5"/>
  <c r="BV181" i="5"/>
  <c r="BU181" i="5"/>
  <c r="AG181" i="5"/>
  <c r="AD181" i="5"/>
  <c r="AC181" i="5"/>
  <c r="L181" i="5"/>
  <c r="J181" i="5"/>
  <c r="K181" i="5" s="1"/>
  <c r="I181" i="5"/>
  <c r="H181" i="5"/>
  <c r="G181" i="5"/>
  <c r="BX180" i="5"/>
  <c r="BW180" i="5"/>
  <c r="BV180" i="5"/>
  <c r="BU180" i="5"/>
  <c r="AG180" i="5"/>
  <c r="AC180" i="5"/>
  <c r="AD180" i="5" s="1"/>
  <c r="L180" i="5"/>
  <c r="J180" i="5"/>
  <c r="K180" i="5" s="1"/>
  <c r="O180" i="5" s="1"/>
  <c r="I180" i="5"/>
  <c r="H180" i="5"/>
  <c r="BX82" i="5" s="1"/>
  <c r="G180" i="5"/>
  <c r="BX179" i="5"/>
  <c r="BV179" i="5"/>
  <c r="BU179" i="5"/>
  <c r="AG179" i="5"/>
  <c r="AC179" i="5"/>
  <c r="AD179" i="5" s="1"/>
  <c r="L179" i="5"/>
  <c r="J179" i="5"/>
  <c r="K179" i="5" s="1"/>
  <c r="I179" i="5"/>
  <c r="H179" i="5"/>
  <c r="BX81" i="5" s="1"/>
  <c r="G179" i="5"/>
  <c r="BX178" i="5"/>
  <c r="BV178" i="5"/>
  <c r="BU178" i="5"/>
  <c r="AG178" i="5"/>
  <c r="AC178" i="5"/>
  <c r="AD178" i="5" s="1"/>
  <c r="L178" i="5"/>
  <c r="J178" i="5"/>
  <c r="K178" i="5" s="1"/>
  <c r="I178" i="5"/>
  <c r="H178" i="5"/>
  <c r="G178" i="5"/>
  <c r="BX177" i="5"/>
  <c r="BV177" i="5"/>
  <c r="BU177" i="5"/>
  <c r="AG177" i="5"/>
  <c r="AC177" i="5"/>
  <c r="AD177" i="5" s="1"/>
  <c r="L177" i="5"/>
  <c r="J177" i="5"/>
  <c r="K177" i="5" s="1"/>
  <c r="I177" i="5"/>
  <c r="H177" i="5"/>
  <c r="G177" i="5"/>
  <c r="BX176" i="5"/>
  <c r="BW176" i="5"/>
  <c r="BV176" i="5"/>
  <c r="BU176" i="5"/>
  <c r="AG176" i="5"/>
  <c r="AC176" i="5"/>
  <c r="AD176" i="5" s="1"/>
  <c r="L176" i="5"/>
  <c r="J176" i="5"/>
  <c r="K176" i="5" s="1"/>
  <c r="O176" i="5" s="1"/>
  <c r="I176" i="5"/>
  <c r="H176" i="5"/>
  <c r="G176" i="5"/>
  <c r="BX175" i="5"/>
  <c r="BV175" i="5"/>
  <c r="BU175" i="5"/>
  <c r="AG175" i="5"/>
  <c r="AC175" i="5"/>
  <c r="AD175" i="5" s="1"/>
  <c r="L175" i="5"/>
  <c r="J175" i="5"/>
  <c r="K175" i="5" s="1"/>
  <c r="I175" i="5"/>
  <c r="H175" i="5"/>
  <c r="BX151" i="5" s="1"/>
  <c r="G175" i="5"/>
  <c r="BW151" i="5" s="1"/>
  <c r="BX174" i="5"/>
  <c r="BW174" i="5"/>
  <c r="BV174" i="5"/>
  <c r="BU174" i="5"/>
  <c r="AG174" i="5"/>
  <c r="AD174" i="5"/>
  <c r="AC174" i="5"/>
  <c r="L174" i="5"/>
  <c r="J174" i="5"/>
  <c r="K174" i="5" s="1"/>
  <c r="I174" i="5"/>
  <c r="H174" i="5"/>
  <c r="BX123" i="5" s="1"/>
  <c r="G174" i="5"/>
  <c r="BW123" i="5" s="1"/>
  <c r="BX173" i="5"/>
  <c r="BW173" i="5"/>
  <c r="BV173" i="5"/>
  <c r="BU173" i="5"/>
  <c r="AG173" i="5"/>
  <c r="AD173" i="5"/>
  <c r="AC173" i="5"/>
  <c r="L173" i="5"/>
  <c r="J173" i="5"/>
  <c r="K173" i="5" s="1"/>
  <c r="I173" i="5"/>
  <c r="H173" i="5"/>
  <c r="BX122" i="5" s="1"/>
  <c r="G173" i="5"/>
  <c r="BX172" i="5"/>
  <c r="BW172" i="5"/>
  <c r="BV172" i="5"/>
  <c r="BU172" i="5"/>
  <c r="AG172" i="5"/>
  <c r="AC172" i="5"/>
  <c r="AD172" i="5" s="1"/>
  <c r="L172" i="5"/>
  <c r="J172" i="5"/>
  <c r="K172" i="5" s="1"/>
  <c r="O172" i="5" s="1"/>
  <c r="BY121" i="5" s="1"/>
  <c r="I172" i="5"/>
  <c r="H172" i="5"/>
  <c r="BX121" i="5" s="1"/>
  <c r="G172" i="5"/>
  <c r="BX171" i="5"/>
  <c r="BV171" i="5"/>
  <c r="BU171" i="5"/>
  <c r="AG171" i="5"/>
  <c r="AC171" i="5"/>
  <c r="AD171" i="5" s="1"/>
  <c r="L171" i="5"/>
  <c r="J171" i="5"/>
  <c r="K171" i="5" s="1"/>
  <c r="I171" i="5"/>
  <c r="H171" i="5"/>
  <c r="BX120" i="5" s="1"/>
  <c r="G171" i="5"/>
  <c r="BX170" i="5"/>
  <c r="BW170" i="5"/>
  <c r="BV170" i="5"/>
  <c r="BU170" i="5"/>
  <c r="AG170" i="5"/>
  <c r="AD170" i="5"/>
  <c r="AC170" i="5"/>
  <c r="L170" i="5"/>
  <c r="J170" i="5"/>
  <c r="K170" i="5" s="1"/>
  <c r="I170" i="5"/>
  <c r="H170" i="5"/>
  <c r="BX119" i="5" s="1"/>
  <c r="G170" i="5"/>
  <c r="BW119" i="5" s="1"/>
  <c r="BX169" i="5"/>
  <c r="BW169" i="5"/>
  <c r="BV169" i="5"/>
  <c r="BU169" i="5"/>
  <c r="AG169" i="5"/>
  <c r="AD169" i="5"/>
  <c r="AC169" i="5"/>
  <c r="L169" i="5"/>
  <c r="J169" i="5"/>
  <c r="K169" i="5" s="1"/>
  <c r="I169" i="5"/>
  <c r="H169" i="5"/>
  <c r="BX118" i="5" s="1"/>
  <c r="G169" i="5"/>
  <c r="BX168" i="5"/>
  <c r="BW168" i="5"/>
  <c r="BV168" i="5"/>
  <c r="BU168" i="5"/>
  <c r="AG168" i="5"/>
  <c r="AC168" i="5"/>
  <c r="AD168" i="5" s="1"/>
  <c r="L168" i="5"/>
  <c r="J168" i="5"/>
  <c r="K168" i="5" s="1"/>
  <c r="O168" i="5" s="1"/>
  <c r="I168" i="5"/>
  <c r="H168" i="5"/>
  <c r="G168" i="5"/>
  <c r="BX167" i="5"/>
  <c r="BV167" i="5"/>
  <c r="BU167" i="5"/>
  <c r="AG167" i="5"/>
  <c r="AC167" i="5"/>
  <c r="AD167" i="5" s="1"/>
  <c r="L167" i="5"/>
  <c r="J167" i="5"/>
  <c r="K167" i="5" s="1"/>
  <c r="I167" i="5"/>
  <c r="H167" i="5"/>
  <c r="G167" i="5"/>
  <c r="BY166" i="5"/>
  <c r="BW166" i="5"/>
  <c r="BV166" i="5"/>
  <c r="BU166" i="5"/>
  <c r="AG166" i="5"/>
  <c r="AC166" i="5"/>
  <c r="AD166" i="5" s="1"/>
  <c r="L166" i="5"/>
  <c r="J166" i="5"/>
  <c r="K166" i="5" s="1"/>
  <c r="O166" i="5" s="1"/>
  <c r="I166" i="5"/>
  <c r="H166" i="5"/>
  <c r="G166" i="5"/>
  <c r="BX165" i="5"/>
  <c r="BV165" i="5"/>
  <c r="BU165" i="5"/>
  <c r="AG165" i="5"/>
  <c r="AC165" i="5"/>
  <c r="AD165" i="5" s="1"/>
  <c r="L165" i="5"/>
  <c r="J165" i="5"/>
  <c r="K165" i="5" s="1"/>
  <c r="I165" i="5"/>
  <c r="H165" i="5"/>
  <c r="G165" i="5"/>
  <c r="BW164" i="5"/>
  <c r="BV164" i="5"/>
  <c r="BU164" i="5"/>
  <c r="AG164" i="5"/>
  <c r="AC164" i="5"/>
  <c r="AD164" i="5" s="1"/>
  <c r="L164" i="5"/>
  <c r="J164" i="5"/>
  <c r="K164" i="5" s="1"/>
  <c r="I164" i="5"/>
  <c r="H164" i="5"/>
  <c r="G164" i="5"/>
  <c r="BX163" i="5"/>
  <c r="BV163" i="5"/>
  <c r="BU163" i="5"/>
  <c r="AG163" i="5"/>
  <c r="AC163" i="5"/>
  <c r="AD163" i="5" s="1"/>
  <c r="L163" i="5"/>
  <c r="J163" i="5"/>
  <c r="K163" i="5" s="1"/>
  <c r="I163" i="5"/>
  <c r="H163" i="5"/>
  <c r="G163" i="5"/>
  <c r="BW162" i="5"/>
  <c r="BV162" i="5"/>
  <c r="BU162" i="5"/>
  <c r="AG162" i="5"/>
  <c r="AC162" i="5"/>
  <c r="AD162" i="5" s="1"/>
  <c r="L162" i="5"/>
  <c r="J162" i="5"/>
  <c r="K162" i="5" s="1"/>
  <c r="O162" i="5" s="1"/>
  <c r="I162" i="5"/>
  <c r="H162" i="5"/>
  <c r="BX75" i="5" s="1"/>
  <c r="G162" i="5"/>
  <c r="BW161" i="5"/>
  <c r="BV161" i="5"/>
  <c r="BU161" i="5"/>
  <c r="AG161" i="5"/>
  <c r="AC161" i="5"/>
  <c r="AD161" i="5" s="1"/>
  <c r="L161" i="5"/>
  <c r="J161" i="5"/>
  <c r="K161" i="5" s="1"/>
  <c r="I161" i="5"/>
  <c r="H161" i="5"/>
  <c r="G161" i="5"/>
  <c r="BV160" i="5"/>
  <c r="BU160" i="5"/>
  <c r="AG160" i="5"/>
  <c r="AC160" i="5"/>
  <c r="AD160" i="5" s="1"/>
  <c r="L160" i="5"/>
  <c r="J160" i="5"/>
  <c r="K160" i="5" s="1"/>
  <c r="I160" i="5"/>
  <c r="H160" i="5"/>
  <c r="G160" i="5"/>
  <c r="BW73" i="5" s="1"/>
  <c r="BV159" i="5"/>
  <c r="BU159" i="5"/>
  <c r="AG159" i="5"/>
  <c r="AC159" i="5"/>
  <c r="AD159" i="5" s="1"/>
  <c r="L159" i="5"/>
  <c r="J159" i="5"/>
  <c r="K159" i="5" s="1"/>
  <c r="I159" i="5"/>
  <c r="H159" i="5"/>
  <c r="G159" i="5"/>
  <c r="BW72" i="5" s="1"/>
  <c r="BW158" i="5"/>
  <c r="BV158" i="5"/>
  <c r="BU158" i="5"/>
  <c r="AG158" i="5"/>
  <c r="AC158" i="5"/>
  <c r="AD158" i="5" s="1"/>
  <c r="L158" i="5"/>
  <c r="J158" i="5"/>
  <c r="K158" i="5" s="1"/>
  <c r="O158" i="5" s="1"/>
  <c r="I158" i="5"/>
  <c r="H158" i="5"/>
  <c r="G158" i="5"/>
  <c r="BW157" i="5"/>
  <c r="BV157" i="5"/>
  <c r="BU157" i="5"/>
  <c r="AG157" i="5"/>
  <c r="AC157" i="5"/>
  <c r="AD157" i="5" s="1"/>
  <c r="L157" i="5"/>
  <c r="J157" i="5"/>
  <c r="K157" i="5" s="1"/>
  <c r="I157" i="5"/>
  <c r="H157" i="5"/>
  <c r="BX183" i="5" s="1"/>
  <c r="G157" i="5"/>
  <c r="BW183" i="5" s="1"/>
  <c r="BW156" i="5"/>
  <c r="BV156" i="5"/>
  <c r="BU156" i="5"/>
  <c r="AG156" i="5"/>
  <c r="AC156" i="5"/>
  <c r="AD156" i="5" s="1"/>
  <c r="L156" i="5"/>
  <c r="J156" i="5"/>
  <c r="K156" i="5" s="1"/>
  <c r="O156" i="5" s="1"/>
  <c r="I156" i="5"/>
  <c r="H156" i="5"/>
  <c r="BX150" i="5" s="1"/>
  <c r="G156" i="5"/>
  <c r="BV155" i="5"/>
  <c r="BU155" i="5"/>
  <c r="AG155" i="5"/>
  <c r="AC155" i="5"/>
  <c r="AD155" i="5" s="1"/>
  <c r="L155" i="5"/>
  <c r="J155" i="5"/>
  <c r="K155" i="5" s="1"/>
  <c r="I155" i="5"/>
  <c r="H155" i="5"/>
  <c r="BX117" i="5" s="1"/>
  <c r="G155" i="5"/>
  <c r="BV154" i="5"/>
  <c r="BU154" i="5"/>
  <c r="AG154" i="5"/>
  <c r="AC154" i="5"/>
  <c r="AD154" i="5" s="1"/>
  <c r="L154" i="5"/>
  <c r="J154" i="5"/>
  <c r="K154" i="5" s="1"/>
  <c r="I154" i="5"/>
  <c r="H154" i="5"/>
  <c r="BX116" i="5" s="1"/>
  <c r="G154" i="5"/>
  <c r="BV153" i="5"/>
  <c r="BU153" i="5"/>
  <c r="AG153" i="5"/>
  <c r="AD153" i="5"/>
  <c r="AC153" i="5"/>
  <c r="L153" i="5"/>
  <c r="J153" i="5"/>
  <c r="K153" i="5" s="1"/>
  <c r="I153" i="5"/>
  <c r="H153" i="5"/>
  <c r="BX115" i="5" s="1"/>
  <c r="G153" i="5"/>
  <c r="BV152" i="5"/>
  <c r="BU152" i="5"/>
  <c r="AG152" i="5"/>
  <c r="AC152" i="5"/>
  <c r="AD152" i="5" s="1"/>
  <c r="L152" i="5"/>
  <c r="J152" i="5"/>
  <c r="K152" i="5" s="1"/>
  <c r="O152" i="5" s="1"/>
  <c r="BY114" i="5" s="1"/>
  <c r="I152" i="5"/>
  <c r="H152" i="5"/>
  <c r="BX114" i="5" s="1"/>
  <c r="G152" i="5"/>
  <c r="BV151" i="5"/>
  <c r="BU151" i="5"/>
  <c r="AG151" i="5"/>
  <c r="AC151" i="5"/>
  <c r="AD151" i="5" s="1"/>
  <c r="L151" i="5"/>
  <c r="J151" i="5"/>
  <c r="K151" i="5" s="1"/>
  <c r="I151" i="5"/>
  <c r="H151" i="5"/>
  <c r="BX113" i="5" s="1"/>
  <c r="G151" i="5"/>
  <c r="BW113" i="5" s="1"/>
  <c r="BW150" i="5"/>
  <c r="BV150" i="5"/>
  <c r="BU150" i="5"/>
  <c r="AG150" i="5"/>
  <c r="AC150" i="5"/>
  <c r="AD150" i="5" s="1"/>
  <c r="L150" i="5"/>
  <c r="J150" i="5"/>
  <c r="K150" i="5" s="1"/>
  <c r="I150" i="5"/>
  <c r="H150" i="5"/>
  <c r="BX112" i="5" s="1"/>
  <c r="G150" i="5"/>
  <c r="BV149" i="5"/>
  <c r="BU149" i="5"/>
  <c r="AG149" i="5"/>
  <c r="AC149" i="5"/>
  <c r="AD149" i="5" s="1"/>
  <c r="L149" i="5"/>
  <c r="J149" i="5"/>
  <c r="K149" i="5" s="1"/>
  <c r="I149" i="5"/>
  <c r="H149" i="5"/>
  <c r="BX111" i="5" s="1"/>
  <c r="G149" i="5"/>
  <c r="BW111" i="5" s="1"/>
  <c r="BV148" i="5"/>
  <c r="BU148" i="5"/>
  <c r="AG148" i="5"/>
  <c r="AD148" i="5"/>
  <c r="AC148" i="5"/>
  <c r="L148" i="5"/>
  <c r="J148" i="5"/>
  <c r="K148" i="5" s="1"/>
  <c r="I148" i="5"/>
  <c r="H148" i="5"/>
  <c r="G148" i="5"/>
  <c r="BV147" i="5"/>
  <c r="BU147" i="5"/>
  <c r="AG147" i="5"/>
  <c r="AC147" i="5"/>
  <c r="AD147" i="5" s="1"/>
  <c r="L147" i="5"/>
  <c r="J147" i="5"/>
  <c r="K147" i="5" s="1"/>
  <c r="I147" i="5"/>
  <c r="H147" i="5"/>
  <c r="G147" i="5"/>
  <c r="BV146" i="5"/>
  <c r="BU146" i="5"/>
  <c r="AG146" i="5"/>
  <c r="AC146" i="5"/>
  <c r="AD146" i="5" s="1"/>
  <c r="L146" i="5"/>
  <c r="J146" i="5"/>
  <c r="K146" i="5" s="1"/>
  <c r="I146" i="5"/>
  <c r="H146" i="5"/>
  <c r="G146" i="5"/>
  <c r="BX145" i="5"/>
  <c r="BW145" i="5"/>
  <c r="BV145" i="5"/>
  <c r="BU145" i="5"/>
  <c r="AG145" i="5"/>
  <c r="AC145" i="5"/>
  <c r="AD145" i="5" s="1"/>
  <c r="L145" i="5"/>
  <c r="J145" i="5"/>
  <c r="K145" i="5" s="1"/>
  <c r="I145" i="5"/>
  <c r="H145" i="5"/>
  <c r="G145" i="5"/>
  <c r="BX144" i="5"/>
  <c r="BW144" i="5"/>
  <c r="BV144" i="5"/>
  <c r="BU144" i="5"/>
  <c r="AG144" i="5"/>
  <c r="AC144" i="5"/>
  <c r="AD144" i="5" s="1"/>
  <c r="L144" i="5"/>
  <c r="J144" i="5"/>
  <c r="K144" i="5" s="1"/>
  <c r="I144" i="5"/>
  <c r="H144" i="5"/>
  <c r="G144" i="5"/>
  <c r="BX143" i="5"/>
  <c r="BW143" i="5"/>
  <c r="BV143" i="5"/>
  <c r="BU143" i="5"/>
  <c r="AG143" i="5"/>
  <c r="AC143" i="5"/>
  <c r="AD143" i="5" s="1"/>
  <c r="L143" i="5"/>
  <c r="J143" i="5"/>
  <c r="K143" i="5" s="1"/>
  <c r="O143" i="5" s="1"/>
  <c r="I143" i="5"/>
  <c r="H143" i="5"/>
  <c r="G143" i="5"/>
  <c r="BX142" i="5"/>
  <c r="BW142" i="5"/>
  <c r="BV142" i="5"/>
  <c r="BU142" i="5"/>
  <c r="AG142" i="5"/>
  <c r="AC142" i="5"/>
  <c r="AD142" i="5" s="1"/>
  <c r="L142" i="5"/>
  <c r="J142" i="5"/>
  <c r="K142" i="5" s="1"/>
  <c r="I142" i="5"/>
  <c r="H142" i="5"/>
  <c r="G142" i="5"/>
  <c r="BX141" i="5"/>
  <c r="BW141" i="5"/>
  <c r="BV141" i="5"/>
  <c r="BU141" i="5"/>
  <c r="AG141" i="5"/>
  <c r="AD141" i="5"/>
  <c r="AC141" i="5"/>
  <c r="L141" i="5"/>
  <c r="J141" i="5"/>
  <c r="K141" i="5" s="1"/>
  <c r="I141" i="5"/>
  <c r="H141" i="5"/>
  <c r="G141" i="5"/>
  <c r="BX140" i="5"/>
  <c r="BW140" i="5"/>
  <c r="BV140" i="5"/>
  <c r="BU140" i="5"/>
  <c r="AG140" i="5"/>
  <c r="AD140" i="5"/>
  <c r="AC140" i="5"/>
  <c r="L140" i="5"/>
  <c r="J140" i="5"/>
  <c r="K140" i="5" s="1"/>
  <c r="I140" i="5"/>
  <c r="H140" i="5"/>
  <c r="G140" i="5"/>
  <c r="BX139" i="5"/>
  <c r="BW139" i="5"/>
  <c r="BV139" i="5"/>
  <c r="BU139" i="5"/>
  <c r="AG139" i="5"/>
  <c r="AC139" i="5"/>
  <c r="AD139" i="5" s="1"/>
  <c r="L139" i="5"/>
  <c r="J139" i="5"/>
  <c r="K139" i="5" s="1"/>
  <c r="O139" i="5" s="1"/>
  <c r="I139" i="5"/>
  <c r="H139" i="5"/>
  <c r="G139" i="5"/>
  <c r="BX138" i="5"/>
  <c r="BV138" i="5"/>
  <c r="BU138" i="5"/>
  <c r="AG138" i="5"/>
  <c r="AC138" i="5"/>
  <c r="AD138" i="5" s="1"/>
  <c r="L138" i="5"/>
  <c r="J138" i="5"/>
  <c r="K138" i="5" s="1"/>
  <c r="I138" i="5"/>
  <c r="H138" i="5"/>
  <c r="G138" i="5"/>
  <c r="BX137" i="5"/>
  <c r="BV137" i="5"/>
  <c r="BU137" i="5"/>
  <c r="AG137" i="5"/>
  <c r="AC137" i="5"/>
  <c r="AD137" i="5" s="1"/>
  <c r="L137" i="5"/>
  <c r="J137" i="5"/>
  <c r="K137" i="5" s="1"/>
  <c r="I137" i="5"/>
  <c r="H137" i="5"/>
  <c r="BX70" i="5" s="1"/>
  <c r="G137" i="5"/>
  <c r="BX136" i="5"/>
  <c r="BV136" i="5"/>
  <c r="BU136" i="5"/>
  <c r="AG136" i="5"/>
  <c r="AC136" i="5"/>
  <c r="AD136" i="5" s="1"/>
  <c r="L136" i="5"/>
  <c r="J136" i="5"/>
  <c r="K136" i="5" s="1"/>
  <c r="I136" i="5"/>
  <c r="H136" i="5"/>
  <c r="G136" i="5"/>
  <c r="BW69" i="5" s="1"/>
  <c r="BX135" i="5"/>
  <c r="BW135" i="5"/>
  <c r="BV135" i="5"/>
  <c r="BU135" i="5"/>
  <c r="AG135" i="5"/>
  <c r="AC135" i="5"/>
  <c r="AD135" i="5" s="1"/>
  <c r="L135" i="5"/>
  <c r="J135" i="5"/>
  <c r="K135" i="5" s="1"/>
  <c r="O135" i="5" s="1"/>
  <c r="BY68" i="5" s="1"/>
  <c r="I135" i="5"/>
  <c r="H135" i="5"/>
  <c r="G135" i="5"/>
  <c r="BX134" i="5"/>
  <c r="BV134" i="5"/>
  <c r="BU134" i="5"/>
  <c r="AG134" i="5"/>
  <c r="AC134" i="5"/>
  <c r="AD134" i="5" s="1"/>
  <c r="L134" i="5"/>
  <c r="J134" i="5"/>
  <c r="K134" i="5" s="1"/>
  <c r="I134" i="5"/>
  <c r="H134" i="5"/>
  <c r="BX155" i="5" s="1"/>
  <c r="G134" i="5"/>
  <c r="BW155" i="5" s="1"/>
  <c r="BX133" i="5"/>
  <c r="BV133" i="5"/>
  <c r="BU133" i="5"/>
  <c r="AG133" i="5"/>
  <c r="AC133" i="5"/>
  <c r="AD133" i="5" s="1"/>
  <c r="L133" i="5"/>
  <c r="J133" i="5"/>
  <c r="K133" i="5" s="1"/>
  <c r="I133" i="5"/>
  <c r="H133" i="5"/>
  <c r="BX154" i="5" s="1"/>
  <c r="G133" i="5"/>
  <c r="BW154" i="5" s="1"/>
  <c r="BX132" i="5"/>
  <c r="BV132" i="5"/>
  <c r="BU132" i="5"/>
  <c r="AG132" i="5"/>
  <c r="AC132" i="5"/>
  <c r="AD132" i="5" s="1"/>
  <c r="L132" i="5"/>
  <c r="J132" i="5"/>
  <c r="K132" i="5" s="1"/>
  <c r="I132" i="5"/>
  <c r="H132" i="5"/>
  <c r="G132" i="5"/>
  <c r="BX131" i="5"/>
  <c r="BV131" i="5"/>
  <c r="BU131" i="5"/>
  <c r="AG131" i="5"/>
  <c r="AC131" i="5"/>
  <c r="AD131" i="5" s="1"/>
  <c r="L131" i="5"/>
  <c r="J131" i="5"/>
  <c r="K131" i="5" s="1"/>
  <c r="I131" i="5"/>
  <c r="H131" i="5"/>
  <c r="BX153" i="5" s="1"/>
  <c r="G131" i="5"/>
  <c r="BW153" i="5" s="1"/>
  <c r="BX130" i="5"/>
  <c r="BW130" i="5"/>
  <c r="BV130" i="5"/>
  <c r="BU130" i="5"/>
  <c r="AG130" i="5"/>
  <c r="AC130" i="5"/>
  <c r="AD130" i="5" s="1"/>
  <c r="L130" i="5"/>
  <c r="J130" i="5"/>
  <c r="K130" i="5" s="1"/>
  <c r="I130" i="5"/>
  <c r="H130" i="5"/>
  <c r="BX110" i="5" s="1"/>
  <c r="G130" i="5"/>
  <c r="BW110" i="5" s="1"/>
  <c r="BX129" i="5"/>
  <c r="BV129" i="5"/>
  <c r="BU129" i="5"/>
  <c r="AG129" i="5"/>
  <c r="AC129" i="5"/>
  <c r="AD129" i="5" s="1"/>
  <c r="L129" i="5"/>
  <c r="J129" i="5"/>
  <c r="K129" i="5" s="1"/>
  <c r="I129" i="5"/>
  <c r="H129" i="5"/>
  <c r="BX109" i="5" s="1"/>
  <c r="G129" i="5"/>
  <c r="BX128" i="5"/>
  <c r="BV128" i="5"/>
  <c r="BU128" i="5"/>
  <c r="AG128" i="5"/>
  <c r="AC128" i="5"/>
  <c r="AD128" i="5" s="1"/>
  <c r="L128" i="5"/>
  <c r="J128" i="5"/>
  <c r="K128" i="5" s="1"/>
  <c r="I128" i="5"/>
  <c r="H128" i="5"/>
  <c r="BX108" i="5" s="1"/>
  <c r="G128" i="5"/>
  <c r="BX127" i="5"/>
  <c r="BW127" i="5"/>
  <c r="BV127" i="5"/>
  <c r="BU127" i="5"/>
  <c r="AG127" i="5"/>
  <c r="AC127" i="5"/>
  <c r="AD127" i="5" s="1"/>
  <c r="L127" i="5"/>
  <c r="J127" i="5"/>
  <c r="K127" i="5" s="1"/>
  <c r="I127" i="5"/>
  <c r="H127" i="5"/>
  <c r="BX107" i="5" s="1"/>
  <c r="G127" i="5"/>
  <c r="BX126" i="5"/>
  <c r="BV126" i="5"/>
  <c r="BU126" i="5"/>
  <c r="AG126" i="5"/>
  <c r="AC126" i="5"/>
  <c r="AD126" i="5" s="1"/>
  <c r="L126" i="5"/>
  <c r="J126" i="5"/>
  <c r="K126" i="5" s="1"/>
  <c r="I126" i="5"/>
  <c r="H126" i="5"/>
  <c r="BX149" i="5" s="1"/>
  <c r="G126" i="5"/>
  <c r="BW149" i="5" s="1"/>
  <c r="BX125" i="5"/>
  <c r="BW125" i="5"/>
  <c r="BV125" i="5"/>
  <c r="BU125" i="5"/>
  <c r="AG125" i="5"/>
  <c r="AD125" i="5"/>
  <c r="AC125" i="5"/>
  <c r="L125" i="5"/>
  <c r="J125" i="5"/>
  <c r="K125" i="5" s="1"/>
  <c r="I125" i="5"/>
  <c r="H125" i="5"/>
  <c r="BX148" i="5" s="1"/>
  <c r="G125" i="5"/>
  <c r="BW148" i="5" s="1"/>
  <c r="BX124" i="5"/>
  <c r="BV124" i="5"/>
  <c r="BU124" i="5"/>
  <c r="AG124" i="5"/>
  <c r="AC124" i="5"/>
  <c r="AD124" i="5" s="1"/>
  <c r="L124" i="5"/>
  <c r="J124" i="5"/>
  <c r="K124" i="5" s="1"/>
  <c r="I124" i="5"/>
  <c r="H124" i="5"/>
  <c r="BX152" i="5" s="1"/>
  <c r="G124" i="5"/>
  <c r="BW152" i="5" s="1"/>
  <c r="BV123" i="5"/>
  <c r="BU123" i="5"/>
  <c r="AG123" i="5"/>
  <c r="AC123" i="5"/>
  <c r="AD123" i="5" s="1"/>
  <c r="L123" i="5"/>
  <c r="J123" i="5"/>
  <c r="K123" i="5" s="1"/>
  <c r="I123" i="5"/>
  <c r="H123" i="5"/>
  <c r="G123" i="5"/>
  <c r="BW122" i="5"/>
  <c r="BV122" i="5"/>
  <c r="BU122" i="5"/>
  <c r="AG122" i="5"/>
  <c r="AD122" i="5"/>
  <c r="AC122" i="5"/>
  <c r="L122" i="5"/>
  <c r="J122" i="5"/>
  <c r="K122" i="5" s="1"/>
  <c r="I122" i="5"/>
  <c r="H122" i="5"/>
  <c r="G122" i="5"/>
  <c r="BW121" i="5"/>
  <c r="BV121" i="5"/>
  <c r="BU121" i="5"/>
  <c r="AG121" i="5"/>
  <c r="AD121" i="5"/>
  <c r="AC121" i="5"/>
  <c r="L121" i="5"/>
  <c r="J121" i="5"/>
  <c r="K121" i="5" s="1"/>
  <c r="I121" i="5"/>
  <c r="H121" i="5"/>
  <c r="G121" i="5"/>
  <c r="BW120" i="5"/>
  <c r="BV120" i="5"/>
  <c r="BU120" i="5"/>
  <c r="AG120" i="5"/>
  <c r="AD120" i="5"/>
  <c r="AC120" i="5"/>
  <c r="L120" i="5"/>
  <c r="J120" i="5"/>
  <c r="K120" i="5" s="1"/>
  <c r="I120" i="5"/>
  <c r="H120" i="5"/>
  <c r="G120" i="5"/>
  <c r="BV119" i="5"/>
  <c r="BU119" i="5"/>
  <c r="AG119" i="5"/>
  <c r="AC119" i="5"/>
  <c r="AD119" i="5" s="1"/>
  <c r="L119" i="5"/>
  <c r="J119" i="5"/>
  <c r="K119" i="5" s="1"/>
  <c r="I119" i="5"/>
  <c r="H119" i="5"/>
  <c r="G119" i="5"/>
  <c r="BW118" i="5"/>
  <c r="BV118" i="5"/>
  <c r="BU118" i="5"/>
  <c r="AG118" i="5"/>
  <c r="AD118" i="5"/>
  <c r="AC118" i="5"/>
  <c r="L118" i="5"/>
  <c r="J118" i="5"/>
  <c r="K118" i="5" s="1"/>
  <c r="I118" i="5"/>
  <c r="H118" i="5"/>
  <c r="G118" i="5"/>
  <c r="BW117" i="5"/>
  <c r="BV117" i="5"/>
  <c r="BU117" i="5"/>
  <c r="AG117" i="5"/>
  <c r="AC117" i="5"/>
  <c r="AD117" i="5" s="1"/>
  <c r="L117" i="5"/>
  <c r="J117" i="5"/>
  <c r="K117" i="5" s="1"/>
  <c r="I117" i="5"/>
  <c r="H117" i="5"/>
  <c r="BX147" i="5" s="1"/>
  <c r="G117" i="5"/>
  <c r="BW147" i="5" s="1"/>
  <c r="BW116" i="5"/>
  <c r="BV116" i="5"/>
  <c r="BU116" i="5"/>
  <c r="AG116" i="5"/>
  <c r="AC116" i="5"/>
  <c r="AD116" i="5" s="1"/>
  <c r="L116" i="5"/>
  <c r="J116" i="5"/>
  <c r="K116" i="5" s="1"/>
  <c r="O116" i="5" s="1"/>
  <c r="I116" i="5"/>
  <c r="H116" i="5"/>
  <c r="BX146" i="5" s="1"/>
  <c r="G116" i="5"/>
  <c r="BW146" i="5" s="1"/>
  <c r="BW115" i="5"/>
  <c r="BV115" i="5"/>
  <c r="BU115" i="5"/>
  <c r="AG115" i="5"/>
  <c r="AD115" i="5"/>
  <c r="AC115" i="5"/>
  <c r="L115" i="5"/>
  <c r="J115" i="5"/>
  <c r="K115" i="5" s="1"/>
  <c r="I115" i="5"/>
  <c r="H115" i="5"/>
  <c r="G115" i="5"/>
  <c r="BW114" i="5"/>
  <c r="BV114" i="5"/>
  <c r="BU114" i="5"/>
  <c r="AG114" i="5"/>
  <c r="AD114" i="5"/>
  <c r="AC114" i="5"/>
  <c r="L114" i="5"/>
  <c r="J114" i="5"/>
  <c r="K114" i="5" s="1"/>
  <c r="I114" i="5"/>
  <c r="H114" i="5"/>
  <c r="G114" i="5"/>
  <c r="BV113" i="5"/>
  <c r="BU113" i="5"/>
  <c r="AG113" i="5"/>
  <c r="AC113" i="5"/>
  <c r="AD113" i="5" s="1"/>
  <c r="L113" i="5"/>
  <c r="J113" i="5"/>
  <c r="K113" i="5" s="1"/>
  <c r="I113" i="5"/>
  <c r="H113" i="5"/>
  <c r="G113" i="5"/>
  <c r="BW112" i="5"/>
  <c r="BV112" i="5"/>
  <c r="BU112" i="5"/>
  <c r="AG112" i="5"/>
  <c r="AC112" i="5"/>
  <c r="AD112" i="5" s="1"/>
  <c r="L112" i="5"/>
  <c r="J112" i="5"/>
  <c r="K112" i="5" s="1"/>
  <c r="I112" i="5"/>
  <c r="H112" i="5"/>
  <c r="G112" i="5"/>
  <c r="BV111" i="5"/>
  <c r="BU111" i="5"/>
  <c r="AG111" i="5"/>
  <c r="AC111" i="5"/>
  <c r="AD111" i="5" s="1"/>
  <c r="L111" i="5"/>
  <c r="J111" i="5"/>
  <c r="K111" i="5" s="1"/>
  <c r="I111" i="5"/>
  <c r="H111" i="5"/>
  <c r="G111" i="5"/>
  <c r="BV110" i="5"/>
  <c r="BU110" i="5"/>
  <c r="AG110" i="5"/>
  <c r="AC110" i="5"/>
  <c r="AD110" i="5" s="1"/>
  <c r="L110" i="5"/>
  <c r="J110" i="5"/>
  <c r="K110" i="5" s="1"/>
  <c r="I110" i="5"/>
  <c r="H110" i="5"/>
  <c r="G110" i="5"/>
  <c r="BW109" i="5"/>
  <c r="BV109" i="5"/>
  <c r="BU109" i="5"/>
  <c r="AG109" i="5"/>
  <c r="AD109" i="5"/>
  <c r="AC109" i="5"/>
  <c r="L109" i="5"/>
  <c r="J109" i="5"/>
  <c r="K109" i="5" s="1"/>
  <c r="I109" i="5"/>
  <c r="H109" i="5"/>
  <c r="G109" i="5"/>
  <c r="BW64" i="5" s="1"/>
  <c r="BW108" i="5"/>
  <c r="BV108" i="5"/>
  <c r="BU108" i="5"/>
  <c r="AG108" i="5"/>
  <c r="AD108" i="5"/>
  <c r="AC108" i="5"/>
  <c r="L108" i="5"/>
  <c r="J108" i="5"/>
  <c r="K108" i="5" s="1"/>
  <c r="I108" i="5"/>
  <c r="H108" i="5"/>
  <c r="G108" i="5"/>
  <c r="BW63" i="5" s="1"/>
  <c r="BW107" i="5"/>
  <c r="BV107" i="5"/>
  <c r="BU107" i="5"/>
  <c r="AG107" i="5"/>
  <c r="AC107" i="5"/>
  <c r="AD107" i="5" s="1"/>
  <c r="L107" i="5"/>
  <c r="J107" i="5"/>
  <c r="K107" i="5" s="1"/>
  <c r="I107" i="5"/>
  <c r="H107" i="5"/>
  <c r="BX90" i="5" s="1"/>
  <c r="G107" i="5"/>
  <c r="BW90" i="5" s="1"/>
  <c r="BV106" i="5"/>
  <c r="BU106" i="5"/>
  <c r="AG106" i="5"/>
  <c r="AC106" i="5"/>
  <c r="AD106" i="5" s="1"/>
  <c r="L106" i="5"/>
  <c r="J106" i="5"/>
  <c r="K106" i="5" s="1"/>
  <c r="I106" i="5"/>
  <c r="H106" i="5"/>
  <c r="BX89" i="5" s="1"/>
  <c r="G106" i="5"/>
  <c r="BV105" i="5"/>
  <c r="BU105" i="5"/>
  <c r="AG105" i="5"/>
  <c r="AC105" i="5"/>
  <c r="AD105" i="5" s="1"/>
  <c r="L105" i="5"/>
  <c r="J105" i="5"/>
  <c r="K105" i="5" s="1"/>
  <c r="I105" i="5"/>
  <c r="H105" i="5"/>
  <c r="G105" i="5"/>
  <c r="BV104" i="5"/>
  <c r="BU104" i="5"/>
  <c r="AG104" i="5"/>
  <c r="AC104" i="5"/>
  <c r="AD104" i="5" s="1"/>
  <c r="L104" i="5"/>
  <c r="J104" i="5"/>
  <c r="K104" i="5" s="1"/>
  <c r="I104" i="5"/>
  <c r="H104" i="5"/>
  <c r="G104" i="5"/>
  <c r="BV103" i="5"/>
  <c r="BU103" i="5"/>
  <c r="AG103" i="5"/>
  <c r="AC103" i="5"/>
  <c r="AD103" i="5" s="1"/>
  <c r="L103" i="5"/>
  <c r="J103" i="5"/>
  <c r="K103" i="5" s="1"/>
  <c r="I103" i="5"/>
  <c r="H103" i="5"/>
  <c r="G103" i="5"/>
  <c r="BV102" i="5"/>
  <c r="BU102" i="5"/>
  <c r="AG102" i="5"/>
  <c r="AD102" i="5"/>
  <c r="AC102" i="5"/>
  <c r="L102" i="5"/>
  <c r="J102" i="5"/>
  <c r="K102" i="5" s="1"/>
  <c r="I102" i="5"/>
  <c r="H102" i="5"/>
  <c r="G102" i="5"/>
  <c r="BV101" i="5"/>
  <c r="BU101" i="5"/>
  <c r="AG101" i="5"/>
  <c r="AD101" i="5"/>
  <c r="AC101" i="5"/>
  <c r="L101" i="5"/>
  <c r="J101" i="5"/>
  <c r="K101" i="5" s="1"/>
  <c r="I101" i="5"/>
  <c r="H101" i="5"/>
  <c r="G101" i="5"/>
  <c r="BV100" i="5"/>
  <c r="BU100" i="5"/>
  <c r="AG100" i="5"/>
  <c r="AC100" i="5"/>
  <c r="AD100" i="5" s="1"/>
  <c r="L100" i="5"/>
  <c r="J100" i="5"/>
  <c r="K100" i="5" s="1"/>
  <c r="O100" i="5" s="1"/>
  <c r="I100" i="5"/>
  <c r="H100" i="5"/>
  <c r="G100" i="5"/>
  <c r="BV99" i="5"/>
  <c r="BU99" i="5"/>
  <c r="AG99" i="5"/>
  <c r="AC99" i="5"/>
  <c r="AD99" i="5" s="1"/>
  <c r="L99" i="5"/>
  <c r="J99" i="5"/>
  <c r="K99" i="5" s="1"/>
  <c r="I99" i="5"/>
  <c r="H99" i="5"/>
  <c r="G99" i="5"/>
  <c r="BV98" i="5"/>
  <c r="BU98" i="5"/>
  <c r="AG98" i="5"/>
  <c r="AC98" i="5"/>
  <c r="AD98" i="5" s="1"/>
  <c r="L98" i="5"/>
  <c r="J98" i="5"/>
  <c r="K98" i="5" s="1"/>
  <c r="O98" i="5" s="1"/>
  <c r="I98" i="5"/>
  <c r="H98" i="5"/>
  <c r="G98" i="5"/>
  <c r="BV97" i="5"/>
  <c r="BU97" i="5"/>
  <c r="AG97" i="5"/>
  <c r="AC97" i="5"/>
  <c r="AD97" i="5" s="1"/>
  <c r="L97" i="5"/>
  <c r="J97" i="5"/>
  <c r="K97" i="5" s="1"/>
  <c r="I97" i="5"/>
  <c r="H97" i="5"/>
  <c r="G97" i="5"/>
  <c r="BV96" i="5"/>
  <c r="BU96" i="5"/>
  <c r="AG96" i="5"/>
  <c r="AC96" i="5"/>
  <c r="AD96" i="5" s="1"/>
  <c r="L96" i="5"/>
  <c r="J96" i="5"/>
  <c r="K96" i="5" s="1"/>
  <c r="I96" i="5"/>
  <c r="H96" i="5"/>
  <c r="G96" i="5"/>
  <c r="BV95" i="5"/>
  <c r="BU95" i="5"/>
  <c r="AG95" i="5"/>
  <c r="AC95" i="5"/>
  <c r="AD95" i="5" s="1"/>
  <c r="L95" i="5"/>
  <c r="J95" i="5"/>
  <c r="K95" i="5" s="1"/>
  <c r="I95" i="5"/>
  <c r="H95" i="5"/>
  <c r="G95" i="5"/>
  <c r="BV94" i="5"/>
  <c r="BU94" i="5"/>
  <c r="AG94" i="5"/>
  <c r="AC94" i="5"/>
  <c r="AD94" i="5" s="1"/>
  <c r="L94" i="5"/>
  <c r="J94" i="5"/>
  <c r="K94" i="5" s="1"/>
  <c r="I94" i="5"/>
  <c r="H94" i="5"/>
  <c r="BX106" i="5" s="1"/>
  <c r="G94" i="5"/>
  <c r="BW106" i="5" s="1"/>
  <c r="BV93" i="5"/>
  <c r="BU93" i="5"/>
  <c r="AG93" i="5"/>
  <c r="AC93" i="5"/>
  <c r="AD93" i="5" s="1"/>
  <c r="L93" i="5"/>
  <c r="J93" i="5"/>
  <c r="K93" i="5" s="1"/>
  <c r="I93" i="5"/>
  <c r="H93" i="5"/>
  <c r="BX105" i="5" s="1"/>
  <c r="G93" i="5"/>
  <c r="BW105" i="5" s="1"/>
  <c r="AG92" i="5"/>
  <c r="AC92" i="5"/>
  <c r="AD92" i="5" s="1"/>
  <c r="L92" i="5"/>
  <c r="J92" i="5"/>
  <c r="K92" i="5" s="1"/>
  <c r="I92" i="5"/>
  <c r="H92" i="5"/>
  <c r="BX103" i="5" s="1"/>
  <c r="G92" i="5"/>
  <c r="BW103" i="5" s="1"/>
  <c r="BV91" i="5"/>
  <c r="BU91" i="5"/>
  <c r="AG91" i="5"/>
  <c r="AC91" i="5"/>
  <c r="AD91" i="5" s="1"/>
  <c r="L91" i="5"/>
  <c r="J91" i="5"/>
  <c r="K91" i="5" s="1"/>
  <c r="I91" i="5"/>
  <c r="H91" i="5"/>
  <c r="BX102" i="5" s="1"/>
  <c r="G91" i="5"/>
  <c r="BW102" i="5" s="1"/>
  <c r="BV90" i="5"/>
  <c r="BU90" i="5"/>
  <c r="AG90" i="5"/>
  <c r="AC90" i="5"/>
  <c r="AD90" i="5" s="1"/>
  <c r="L90" i="5"/>
  <c r="J90" i="5"/>
  <c r="K90" i="5" s="1"/>
  <c r="I90" i="5"/>
  <c r="H90" i="5"/>
  <c r="BX101" i="5" s="1"/>
  <c r="G90" i="5"/>
  <c r="BW101" i="5" s="1"/>
  <c r="BW89" i="5"/>
  <c r="BV89" i="5"/>
  <c r="BU89" i="5"/>
  <c r="AG89" i="5"/>
  <c r="AC89" i="5"/>
  <c r="AD89" i="5" s="1"/>
  <c r="L89" i="5"/>
  <c r="J89" i="5"/>
  <c r="K89" i="5" s="1"/>
  <c r="I89" i="5"/>
  <c r="H89" i="5"/>
  <c r="BX100" i="5" s="1"/>
  <c r="G89" i="5"/>
  <c r="BW100" i="5" s="1"/>
  <c r="BV88" i="5"/>
  <c r="BU88" i="5"/>
  <c r="AG88" i="5"/>
  <c r="AD88" i="5"/>
  <c r="AC88" i="5"/>
  <c r="L88" i="5"/>
  <c r="J88" i="5"/>
  <c r="K88" i="5" s="1"/>
  <c r="I88" i="5"/>
  <c r="H88" i="5"/>
  <c r="G88" i="5"/>
  <c r="BV87" i="5"/>
  <c r="BU87" i="5"/>
  <c r="AG87" i="5"/>
  <c r="AC87" i="5"/>
  <c r="AD87" i="5" s="1"/>
  <c r="L87" i="5"/>
  <c r="J87" i="5"/>
  <c r="K87" i="5" s="1"/>
  <c r="I87" i="5"/>
  <c r="H87" i="5"/>
  <c r="G87" i="5"/>
  <c r="BV86" i="5"/>
  <c r="BU86" i="5"/>
  <c r="AG86" i="5"/>
  <c r="AC86" i="5"/>
  <c r="AD86" i="5" s="1"/>
  <c r="L86" i="5"/>
  <c r="J86" i="5"/>
  <c r="K86" i="5" s="1"/>
  <c r="I86" i="5"/>
  <c r="H86" i="5"/>
  <c r="BX88" i="5" s="1"/>
  <c r="G86" i="5"/>
  <c r="BW88" i="5" s="1"/>
  <c r="BV85" i="5"/>
  <c r="BU85" i="5"/>
  <c r="AG85" i="5"/>
  <c r="AC85" i="5"/>
  <c r="AD85" i="5" s="1"/>
  <c r="L85" i="5"/>
  <c r="J85" i="5"/>
  <c r="K85" i="5" s="1"/>
  <c r="I85" i="5"/>
  <c r="H85" i="5"/>
  <c r="BX87" i="5" s="1"/>
  <c r="G85" i="5"/>
  <c r="BW87" i="5" s="1"/>
  <c r="BX84" i="5"/>
  <c r="BW84" i="5"/>
  <c r="BV84" i="5"/>
  <c r="BU84" i="5"/>
  <c r="AG84" i="5"/>
  <c r="AD84" i="5"/>
  <c r="AC84" i="5"/>
  <c r="L84" i="5"/>
  <c r="J84" i="5"/>
  <c r="K84" i="5" s="1"/>
  <c r="I84" i="5"/>
  <c r="H84" i="5"/>
  <c r="G84" i="5"/>
  <c r="BX83" i="5"/>
  <c r="BW83" i="5"/>
  <c r="BV83" i="5"/>
  <c r="BU83" i="5"/>
  <c r="AG83" i="5"/>
  <c r="AC83" i="5"/>
  <c r="AD83" i="5" s="1"/>
  <c r="L83" i="5"/>
  <c r="J83" i="5"/>
  <c r="K83" i="5" s="1"/>
  <c r="I83" i="5"/>
  <c r="H83" i="5"/>
  <c r="BX60" i="5" s="1"/>
  <c r="G83" i="5"/>
  <c r="BY82" i="5"/>
  <c r="BW82" i="5"/>
  <c r="BV82" i="5"/>
  <c r="BU82" i="5"/>
  <c r="AG82" i="5"/>
  <c r="AD82" i="5"/>
  <c r="AC82" i="5"/>
  <c r="L82" i="5"/>
  <c r="J82" i="5"/>
  <c r="K82" i="5" s="1"/>
  <c r="I82" i="5"/>
  <c r="H82" i="5"/>
  <c r="G82" i="5"/>
  <c r="BW81" i="5"/>
  <c r="BV81" i="5"/>
  <c r="BU81" i="5"/>
  <c r="AG81" i="5"/>
  <c r="AC81" i="5"/>
  <c r="AD81" i="5" s="1"/>
  <c r="L81" i="5"/>
  <c r="J81" i="5"/>
  <c r="K81" i="5" s="1"/>
  <c r="I81" i="5"/>
  <c r="H81" i="5"/>
  <c r="BX58" i="5" s="1"/>
  <c r="G81" i="5"/>
  <c r="BX80" i="5"/>
  <c r="BW80" i="5"/>
  <c r="BV80" i="5"/>
  <c r="BU80" i="5"/>
  <c r="AG80" i="5"/>
  <c r="AC80" i="5"/>
  <c r="AD80" i="5" s="1"/>
  <c r="L80" i="5"/>
  <c r="J80" i="5"/>
  <c r="K80" i="5" s="1"/>
  <c r="I80" i="5"/>
  <c r="H80" i="5"/>
  <c r="G80" i="5"/>
  <c r="BX79" i="5"/>
  <c r="BW79" i="5"/>
  <c r="BV79" i="5"/>
  <c r="BU79" i="5"/>
  <c r="AG79" i="5"/>
  <c r="AC79" i="5"/>
  <c r="AD79" i="5" s="1"/>
  <c r="L79" i="5"/>
  <c r="J79" i="5"/>
  <c r="K79" i="5" s="1"/>
  <c r="I79" i="5"/>
  <c r="H79" i="5"/>
  <c r="BX104" i="5" s="1"/>
  <c r="G79" i="5"/>
  <c r="BW104" i="5" s="1"/>
  <c r="BX78" i="5"/>
  <c r="BW78" i="5"/>
  <c r="BV78" i="5"/>
  <c r="BU78" i="5"/>
  <c r="AG78" i="5"/>
  <c r="AC78" i="5"/>
  <c r="AD78" i="5" s="1"/>
  <c r="L78" i="5"/>
  <c r="J78" i="5"/>
  <c r="K78" i="5" s="1"/>
  <c r="I78" i="5"/>
  <c r="H78" i="5"/>
  <c r="BX99" i="5" s="1"/>
  <c r="G78" i="5"/>
  <c r="BW99" i="5" s="1"/>
  <c r="BX77" i="5"/>
  <c r="BW77" i="5"/>
  <c r="BV77" i="5"/>
  <c r="BU77" i="5"/>
  <c r="AG77" i="5"/>
  <c r="AC77" i="5"/>
  <c r="AD77" i="5" s="1"/>
  <c r="L77" i="5"/>
  <c r="J77" i="5"/>
  <c r="K77" i="5" s="1"/>
  <c r="O77" i="5" s="1"/>
  <c r="I77" i="5"/>
  <c r="H77" i="5"/>
  <c r="G77" i="5"/>
  <c r="BX76" i="5"/>
  <c r="BW76" i="5"/>
  <c r="BV76" i="5"/>
  <c r="BU76" i="5"/>
  <c r="AG76" i="5"/>
  <c r="AC76" i="5"/>
  <c r="AD76" i="5" s="1"/>
  <c r="L76" i="5"/>
  <c r="J76" i="5"/>
  <c r="K76" i="5" s="1"/>
  <c r="I76" i="5"/>
  <c r="H76" i="5"/>
  <c r="G76" i="5"/>
  <c r="BY75" i="5"/>
  <c r="BW75" i="5"/>
  <c r="BV75" i="5"/>
  <c r="BU75" i="5"/>
  <c r="AG75" i="5"/>
  <c r="AC75" i="5"/>
  <c r="AD75" i="5" s="1"/>
  <c r="L75" i="5"/>
  <c r="J75" i="5"/>
  <c r="K75" i="5" s="1"/>
  <c r="O75" i="5" s="1"/>
  <c r="I75" i="5"/>
  <c r="H75" i="5"/>
  <c r="BX98" i="5" s="1"/>
  <c r="G75" i="5"/>
  <c r="BW98" i="5" s="1"/>
  <c r="BX74" i="5"/>
  <c r="BW74" i="5"/>
  <c r="BV74" i="5"/>
  <c r="BU74" i="5"/>
  <c r="AG74" i="5"/>
  <c r="AC74" i="5"/>
  <c r="AD74" i="5" s="1"/>
  <c r="L74" i="5"/>
  <c r="J74" i="5"/>
  <c r="K74" i="5" s="1"/>
  <c r="I74" i="5"/>
  <c r="H74" i="5"/>
  <c r="BX97" i="5" s="1"/>
  <c r="G74" i="5"/>
  <c r="BW97" i="5" s="1"/>
  <c r="BX73" i="5"/>
  <c r="BV73" i="5"/>
  <c r="BU73" i="5"/>
  <c r="AG73" i="5"/>
  <c r="AC73" i="5"/>
  <c r="AD73" i="5" s="1"/>
  <c r="L73" i="5"/>
  <c r="J73" i="5"/>
  <c r="K73" i="5" s="1"/>
  <c r="I73" i="5"/>
  <c r="H73" i="5"/>
  <c r="BX96" i="5" s="1"/>
  <c r="G73" i="5"/>
  <c r="BW96" i="5" s="1"/>
  <c r="BX72" i="5"/>
  <c r="BV72" i="5"/>
  <c r="BU72" i="5"/>
  <c r="AG72" i="5"/>
  <c r="AC72" i="5"/>
  <c r="AD72" i="5" s="1"/>
  <c r="L72" i="5"/>
  <c r="J72" i="5"/>
  <c r="K72" i="5" s="1"/>
  <c r="I72" i="5"/>
  <c r="H72" i="5"/>
  <c r="BX95" i="5" s="1"/>
  <c r="G72" i="5"/>
  <c r="BW95" i="5" s="1"/>
  <c r="BX71" i="5"/>
  <c r="BW71" i="5"/>
  <c r="BV71" i="5"/>
  <c r="BU71" i="5"/>
  <c r="AG71" i="5"/>
  <c r="AC71" i="5"/>
  <c r="AD71" i="5" s="1"/>
  <c r="L71" i="5"/>
  <c r="J71" i="5"/>
  <c r="K71" i="5" s="1"/>
  <c r="I71" i="5"/>
  <c r="H71" i="5"/>
  <c r="BX94" i="5" s="1"/>
  <c r="G71" i="5"/>
  <c r="BW94" i="5" s="1"/>
  <c r="BW70" i="5"/>
  <c r="BV70" i="5"/>
  <c r="BU70" i="5"/>
  <c r="AG70" i="5"/>
  <c r="AD70" i="5"/>
  <c r="AC70" i="5"/>
  <c r="L70" i="5"/>
  <c r="J70" i="5"/>
  <c r="K70" i="5" s="1"/>
  <c r="I70" i="5"/>
  <c r="H70" i="5"/>
  <c r="BX93" i="5" s="1"/>
  <c r="G70" i="5"/>
  <c r="BW93" i="5" s="1"/>
  <c r="BX69" i="5"/>
  <c r="BV69" i="5"/>
  <c r="BU69" i="5"/>
  <c r="AG69" i="5"/>
  <c r="AC69" i="5"/>
  <c r="AD69" i="5" s="1"/>
  <c r="L69" i="5"/>
  <c r="J69" i="5"/>
  <c r="K69" i="5" s="1"/>
  <c r="I69" i="5"/>
  <c r="H69" i="5"/>
  <c r="BX91" i="5" s="1"/>
  <c r="G69" i="5"/>
  <c r="BW91" i="5" s="1"/>
  <c r="BX68" i="5"/>
  <c r="BW68" i="5"/>
  <c r="BV68" i="5"/>
  <c r="BU68" i="5"/>
  <c r="AG68" i="5"/>
  <c r="AC68" i="5"/>
  <c r="AD68" i="5" s="1"/>
  <c r="L68" i="5"/>
  <c r="J68" i="5"/>
  <c r="K68" i="5" s="1"/>
  <c r="I68" i="5"/>
  <c r="H68" i="5"/>
  <c r="BX57" i="5" s="1"/>
  <c r="G68" i="5"/>
  <c r="BX67" i="5"/>
  <c r="BW67" i="5"/>
  <c r="BV67" i="5"/>
  <c r="BU67" i="5"/>
  <c r="BQ67" i="5"/>
  <c r="AG67" i="5"/>
  <c r="AC67" i="5"/>
  <c r="AD67" i="5" s="1"/>
  <c r="L67" i="5"/>
  <c r="J67" i="5"/>
  <c r="K67" i="5" s="1"/>
  <c r="I67" i="5"/>
  <c r="H67" i="5"/>
  <c r="BX86" i="5" s="1"/>
  <c r="G67" i="5"/>
  <c r="BW86" i="5" s="1"/>
  <c r="BX66" i="5"/>
  <c r="BW66" i="5"/>
  <c r="BV66" i="5"/>
  <c r="BU66" i="5"/>
  <c r="BQ66" i="5"/>
  <c r="AG66" i="5"/>
  <c r="AC66" i="5"/>
  <c r="AD66" i="5" s="1"/>
  <c r="L66" i="5"/>
  <c r="J66" i="5"/>
  <c r="K66" i="5" s="1"/>
  <c r="O66" i="5" s="1"/>
  <c r="I66" i="5"/>
  <c r="H66" i="5"/>
  <c r="BX85" i="5" s="1"/>
  <c r="G66" i="5"/>
  <c r="BW85" i="5" s="1"/>
  <c r="BX65" i="5"/>
  <c r="BW65" i="5"/>
  <c r="BV65" i="5"/>
  <c r="BU65" i="5"/>
  <c r="AG65" i="5"/>
  <c r="AC65" i="5"/>
  <c r="AD65" i="5" s="1"/>
  <c r="L65" i="5"/>
  <c r="J65" i="5"/>
  <c r="K65" i="5" s="1"/>
  <c r="I65" i="5"/>
  <c r="H65" i="5"/>
  <c r="BX56" i="5" s="1"/>
  <c r="G65" i="5"/>
  <c r="BW56" i="5" s="1"/>
  <c r="BX64" i="5"/>
  <c r="BV64" i="5"/>
  <c r="BU64" i="5"/>
  <c r="AG64" i="5"/>
  <c r="AC64" i="5"/>
  <c r="AD64" i="5" s="1"/>
  <c r="L64" i="5"/>
  <c r="J64" i="5"/>
  <c r="K64" i="5" s="1"/>
  <c r="I64" i="5"/>
  <c r="H64" i="5"/>
  <c r="BX55" i="5" s="1"/>
  <c r="G64" i="5"/>
  <c r="BX63" i="5"/>
  <c r="BV63" i="5"/>
  <c r="BU63" i="5"/>
  <c r="AG63" i="5"/>
  <c r="AC63" i="5"/>
  <c r="AD63" i="5" s="1"/>
  <c r="L63" i="5"/>
  <c r="J63" i="5"/>
  <c r="K63" i="5" s="1"/>
  <c r="I63" i="5"/>
  <c r="H63" i="5"/>
  <c r="BX54" i="5" s="1"/>
  <c r="G63" i="5"/>
  <c r="BW54" i="5" s="1"/>
  <c r="BX62" i="5"/>
  <c r="BW62" i="5"/>
  <c r="BV62" i="5"/>
  <c r="BU62" i="5"/>
  <c r="AG62" i="5"/>
  <c r="AC62" i="5"/>
  <c r="AD62" i="5" s="1"/>
  <c r="L62" i="5"/>
  <c r="J62" i="5"/>
  <c r="K62" i="5" s="1"/>
  <c r="I62" i="5"/>
  <c r="H62" i="5"/>
  <c r="BX53" i="5" s="1"/>
  <c r="G62" i="5"/>
  <c r="BW53" i="5" s="1"/>
  <c r="BX61" i="5"/>
  <c r="BW61" i="5"/>
  <c r="BV61" i="5"/>
  <c r="BU61" i="5"/>
  <c r="AG61" i="5"/>
  <c r="AC61" i="5"/>
  <c r="AD61" i="5" s="1"/>
  <c r="L61" i="5"/>
  <c r="K61" i="5"/>
  <c r="O61" i="5" s="1"/>
  <c r="J61" i="5"/>
  <c r="I61" i="5"/>
  <c r="H61" i="5"/>
  <c r="G61" i="5"/>
  <c r="BW52" i="5" s="1"/>
  <c r="BW60" i="5"/>
  <c r="BV60" i="5"/>
  <c r="BU60" i="5"/>
  <c r="AG60" i="5"/>
  <c r="AD60" i="5"/>
  <c r="AC60" i="5"/>
  <c r="L60" i="5"/>
  <c r="J60" i="5"/>
  <c r="K60" i="5" s="1"/>
  <c r="I60" i="5"/>
  <c r="H60" i="5"/>
  <c r="G60" i="5"/>
  <c r="BX59" i="5"/>
  <c r="BW59" i="5"/>
  <c r="BV59" i="5"/>
  <c r="BU59" i="5"/>
  <c r="BQ59" i="5"/>
  <c r="AG59" i="5"/>
  <c r="AC59" i="5"/>
  <c r="AD59" i="5" s="1"/>
  <c r="L59" i="5"/>
  <c r="J59" i="5"/>
  <c r="K59" i="5" s="1"/>
  <c r="I59" i="5"/>
  <c r="H59" i="5"/>
  <c r="G59" i="5"/>
  <c r="BW58" i="5"/>
  <c r="BV58" i="5"/>
  <c r="BU58" i="5"/>
  <c r="BQ58" i="5"/>
  <c r="AG58" i="5"/>
  <c r="AC58" i="5"/>
  <c r="AD58" i="5" s="1"/>
  <c r="L58" i="5"/>
  <c r="J58" i="5"/>
  <c r="K58" i="5" s="1"/>
  <c r="I58" i="5"/>
  <c r="H58" i="5"/>
  <c r="G58" i="5"/>
  <c r="BW57" i="5"/>
  <c r="BV57" i="5"/>
  <c r="BU57" i="5"/>
  <c r="AG57" i="5"/>
  <c r="AC57" i="5"/>
  <c r="AD57" i="5" s="1"/>
  <c r="L57" i="5"/>
  <c r="K57" i="5"/>
  <c r="O57" i="5" s="1"/>
  <c r="J57" i="5"/>
  <c r="I57" i="5"/>
  <c r="H57" i="5"/>
  <c r="G57" i="5"/>
  <c r="BV56" i="5"/>
  <c r="BU56" i="5"/>
  <c r="AG56" i="5"/>
  <c r="AD56" i="5"/>
  <c r="AC56" i="5"/>
  <c r="L56" i="5"/>
  <c r="J56" i="5"/>
  <c r="K56" i="5" s="1"/>
  <c r="I56" i="5"/>
  <c r="H56" i="5"/>
  <c r="G56" i="5"/>
  <c r="BW55" i="5"/>
  <c r="BV55" i="5"/>
  <c r="BU55" i="5"/>
  <c r="AG55" i="5"/>
  <c r="AC55" i="5"/>
  <c r="AD55" i="5" s="1"/>
  <c r="L55" i="5"/>
  <c r="J55" i="5"/>
  <c r="K55" i="5" s="1"/>
  <c r="I55" i="5"/>
  <c r="H55" i="5"/>
  <c r="G55" i="5"/>
  <c r="BV54" i="5"/>
  <c r="BU54" i="5"/>
  <c r="AG54" i="5"/>
  <c r="AC54" i="5"/>
  <c r="AD54" i="5" s="1"/>
  <c r="L54" i="5"/>
  <c r="J54" i="5"/>
  <c r="K54" i="5" s="1"/>
  <c r="I54" i="5"/>
  <c r="H54" i="5"/>
  <c r="G54" i="5"/>
  <c r="BV53" i="5"/>
  <c r="BU53" i="5"/>
  <c r="AG53" i="5"/>
  <c r="AC53" i="5"/>
  <c r="AD53" i="5" s="1"/>
  <c r="L53" i="5"/>
  <c r="J53" i="5"/>
  <c r="K53" i="5" s="1"/>
  <c r="I53" i="5"/>
  <c r="H53" i="5"/>
  <c r="G53" i="5"/>
  <c r="BX52" i="5"/>
  <c r="BV52" i="5"/>
  <c r="BU52" i="5"/>
  <c r="AG52" i="5"/>
  <c r="AC52" i="5"/>
  <c r="AD52" i="5" s="1"/>
  <c r="L52" i="5"/>
  <c r="J52" i="5"/>
  <c r="K52" i="5" s="1"/>
  <c r="O52" i="5" s="1"/>
  <c r="I52" i="5"/>
  <c r="H52" i="5"/>
  <c r="G52" i="5"/>
  <c r="BQ51" i="5"/>
  <c r="AG51" i="5"/>
  <c r="AC51" i="5"/>
  <c r="AD51" i="5" s="1"/>
  <c r="L51" i="5"/>
  <c r="K51" i="5"/>
  <c r="O51" i="5" s="1"/>
  <c r="J51" i="5"/>
  <c r="I51" i="5"/>
  <c r="H51" i="5"/>
  <c r="G51" i="5"/>
  <c r="BX50" i="5"/>
  <c r="BW50" i="5"/>
  <c r="BV50" i="5"/>
  <c r="BU50" i="5"/>
  <c r="AG50" i="5"/>
  <c r="AC50" i="5"/>
  <c r="AD50" i="5" s="1"/>
  <c r="L50" i="5"/>
  <c r="J50" i="5"/>
  <c r="K50" i="5" s="1"/>
  <c r="I50" i="5"/>
  <c r="H50" i="5"/>
  <c r="G50" i="5"/>
  <c r="BV49" i="5"/>
  <c r="BU49" i="5"/>
  <c r="AG49" i="5"/>
  <c r="AC49" i="5"/>
  <c r="AD49" i="5" s="1"/>
  <c r="L49" i="5"/>
  <c r="J49" i="5"/>
  <c r="K49" i="5" s="1"/>
  <c r="O49" i="5" s="1"/>
  <c r="I49" i="5"/>
  <c r="H49" i="5"/>
  <c r="BX49" i="5" s="1"/>
  <c r="G49" i="5"/>
  <c r="BW49" i="5" s="1"/>
  <c r="BV48" i="5"/>
  <c r="BU48" i="5"/>
  <c r="AG48" i="5"/>
  <c r="AC48" i="5"/>
  <c r="AD48" i="5" s="1"/>
  <c r="L48" i="5"/>
  <c r="J48" i="5"/>
  <c r="K48" i="5" s="1"/>
  <c r="I48" i="5"/>
  <c r="H48" i="5"/>
  <c r="BX48" i="5" s="1"/>
  <c r="G48" i="5"/>
  <c r="BW48" i="5" s="1"/>
  <c r="BV47" i="5"/>
  <c r="BU47" i="5"/>
  <c r="AG47" i="5"/>
  <c r="AC47" i="5"/>
  <c r="AD47" i="5" s="1"/>
  <c r="L47" i="5"/>
  <c r="J47" i="5"/>
  <c r="K47" i="5" s="1"/>
  <c r="O47" i="5" s="1"/>
  <c r="I47" i="5"/>
  <c r="H47" i="5"/>
  <c r="BX47" i="5" s="1"/>
  <c r="G47" i="5"/>
  <c r="BW47" i="5" s="1"/>
  <c r="BV46" i="5"/>
  <c r="BU46" i="5"/>
  <c r="AG46" i="5"/>
  <c r="AC46" i="5"/>
  <c r="AD46" i="5" s="1"/>
  <c r="L46" i="5"/>
  <c r="J46" i="5"/>
  <c r="K46" i="5" s="1"/>
  <c r="I46" i="5"/>
  <c r="H46" i="5"/>
  <c r="BX46" i="5" s="1"/>
  <c r="G46" i="5"/>
  <c r="BW46" i="5" s="1"/>
  <c r="BV45" i="5"/>
  <c r="BU45" i="5"/>
  <c r="AG45" i="5"/>
  <c r="AC45" i="5"/>
  <c r="AD45" i="5" s="1"/>
  <c r="L45" i="5"/>
  <c r="J45" i="5"/>
  <c r="K45" i="5" s="1"/>
  <c r="O45" i="5" s="1"/>
  <c r="I45" i="5"/>
  <c r="H45" i="5"/>
  <c r="BX45" i="5" s="1"/>
  <c r="G45" i="5"/>
  <c r="BW45" i="5" s="1"/>
  <c r="BV44" i="5"/>
  <c r="BU44" i="5"/>
  <c r="AG44" i="5"/>
  <c r="AC44" i="5"/>
  <c r="AD44" i="5" s="1"/>
  <c r="L44" i="5"/>
  <c r="J44" i="5"/>
  <c r="K44" i="5" s="1"/>
  <c r="I44" i="5"/>
  <c r="H44" i="5"/>
  <c r="BX44" i="5" s="1"/>
  <c r="G44" i="5"/>
  <c r="BW44" i="5" s="1"/>
  <c r="BV43" i="5"/>
  <c r="BU43" i="5"/>
  <c r="AG43" i="5"/>
  <c r="AC43" i="5"/>
  <c r="AD43" i="5" s="1"/>
  <c r="L43" i="5"/>
  <c r="J43" i="5"/>
  <c r="K43" i="5" s="1"/>
  <c r="O43" i="5" s="1"/>
  <c r="I43" i="5"/>
  <c r="H43" i="5"/>
  <c r="BX43" i="5" s="1"/>
  <c r="G43" i="5"/>
  <c r="BW43" i="5" s="1"/>
  <c r="BV42" i="5"/>
  <c r="BU42" i="5"/>
  <c r="AG42" i="5"/>
  <c r="AC42" i="5"/>
  <c r="AD42" i="5" s="1"/>
  <c r="L42" i="5"/>
  <c r="J42" i="5"/>
  <c r="K42" i="5" s="1"/>
  <c r="I42" i="5"/>
  <c r="H42" i="5"/>
  <c r="BX42" i="5" s="1"/>
  <c r="G42" i="5"/>
  <c r="BW42" i="5" s="1"/>
  <c r="BV41" i="5"/>
  <c r="BU41" i="5"/>
  <c r="AG41" i="5"/>
  <c r="AC41" i="5"/>
  <c r="AD41" i="5" s="1"/>
  <c r="L41" i="5"/>
  <c r="J41" i="5"/>
  <c r="K41" i="5" s="1"/>
  <c r="I41" i="5"/>
  <c r="H41" i="5"/>
  <c r="BX41" i="5" s="1"/>
  <c r="G41" i="5"/>
  <c r="BW41" i="5" s="1"/>
  <c r="A41" i="5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BV40" i="5"/>
  <c r="BU40" i="5"/>
  <c r="AG40" i="5"/>
  <c r="AC40" i="5"/>
  <c r="AD40" i="5" s="1"/>
  <c r="L40" i="5"/>
  <c r="J40" i="5"/>
  <c r="K40" i="5" s="1"/>
  <c r="O40" i="5" s="1"/>
  <c r="I40" i="5"/>
  <c r="H40" i="5"/>
  <c r="Y13" i="5" s="1"/>
  <c r="Z13" i="5" s="1"/>
  <c r="G40" i="5"/>
  <c r="BW40" i="5" s="1"/>
  <c r="AA34" i="5"/>
  <c r="X34" i="5"/>
  <c r="J34" i="5"/>
  <c r="I34" i="5" s="1"/>
  <c r="AA33" i="5"/>
  <c r="X33" i="5"/>
  <c r="AA32" i="5"/>
  <c r="X32" i="5"/>
  <c r="J32" i="5"/>
  <c r="M30" i="5"/>
  <c r="AA29" i="5"/>
  <c r="X29" i="5"/>
  <c r="I28" i="5"/>
  <c r="I33" i="5" s="1"/>
  <c r="I20" i="5"/>
  <c r="I21" i="5" s="1"/>
  <c r="I19" i="5"/>
  <c r="AP330" i="4"/>
  <c r="AO330" i="4"/>
  <c r="AC310" i="4"/>
  <c r="AG298" i="4"/>
  <c r="AC298" i="4"/>
  <c r="AD298" i="4" s="1"/>
  <c r="L298" i="4"/>
  <c r="J298" i="4"/>
  <c r="K298" i="4" s="1"/>
  <c r="I298" i="4"/>
  <c r="H298" i="4"/>
  <c r="G298" i="4"/>
  <c r="AG297" i="4"/>
  <c r="AC297" i="4"/>
  <c r="AD297" i="4" s="1"/>
  <c r="L297" i="4"/>
  <c r="K297" i="4"/>
  <c r="O297" i="4" s="1"/>
  <c r="J297" i="4"/>
  <c r="I297" i="4"/>
  <c r="H297" i="4"/>
  <c r="G297" i="4"/>
  <c r="AG296" i="4"/>
  <c r="AC296" i="4"/>
  <c r="AD296" i="4" s="1"/>
  <c r="L296" i="4"/>
  <c r="J296" i="4"/>
  <c r="K296" i="4" s="1"/>
  <c r="O296" i="4" s="1"/>
  <c r="BZ175" i="4" s="1"/>
  <c r="I296" i="4"/>
  <c r="H296" i="4"/>
  <c r="G296" i="4"/>
  <c r="AG295" i="4"/>
  <c r="AC295" i="4"/>
  <c r="AD295" i="4" s="1"/>
  <c r="L295" i="4"/>
  <c r="J295" i="4"/>
  <c r="K295" i="4" s="1"/>
  <c r="I295" i="4"/>
  <c r="H295" i="4"/>
  <c r="G295" i="4"/>
  <c r="AG294" i="4"/>
  <c r="AC294" i="4"/>
  <c r="AD294" i="4" s="1"/>
  <c r="L294" i="4"/>
  <c r="J294" i="4"/>
  <c r="K294" i="4" s="1"/>
  <c r="O294" i="4" s="1"/>
  <c r="BZ173" i="4" s="1"/>
  <c r="I294" i="4"/>
  <c r="H294" i="4"/>
  <c r="G294" i="4"/>
  <c r="AG293" i="4"/>
  <c r="AC293" i="4"/>
  <c r="AD293" i="4" s="1"/>
  <c r="L293" i="4"/>
  <c r="J293" i="4"/>
  <c r="K293" i="4" s="1"/>
  <c r="O293" i="4" s="1"/>
  <c r="I293" i="4"/>
  <c r="H293" i="4"/>
  <c r="G293" i="4"/>
  <c r="AG292" i="4"/>
  <c r="AC292" i="4"/>
  <c r="AD292" i="4" s="1"/>
  <c r="L292" i="4"/>
  <c r="J292" i="4"/>
  <c r="K292" i="4" s="1"/>
  <c r="O292" i="4" s="1"/>
  <c r="I292" i="4"/>
  <c r="H292" i="4"/>
  <c r="G292" i="4"/>
  <c r="AG291" i="4"/>
  <c r="AC291" i="4"/>
  <c r="AD291" i="4" s="1"/>
  <c r="L291" i="4"/>
  <c r="J291" i="4"/>
  <c r="K291" i="4" s="1"/>
  <c r="I291" i="4"/>
  <c r="H291" i="4"/>
  <c r="G291" i="4"/>
  <c r="AG290" i="4"/>
  <c r="AC290" i="4"/>
  <c r="AD290" i="4" s="1"/>
  <c r="L290" i="4"/>
  <c r="J290" i="4"/>
  <c r="K290" i="4" s="1"/>
  <c r="O290" i="4" s="1"/>
  <c r="I290" i="4"/>
  <c r="H290" i="4"/>
  <c r="G290" i="4"/>
  <c r="AG289" i="4"/>
  <c r="AC289" i="4"/>
  <c r="AD289" i="4" s="1"/>
  <c r="L289" i="4"/>
  <c r="J289" i="4"/>
  <c r="K289" i="4" s="1"/>
  <c r="I289" i="4"/>
  <c r="H289" i="4"/>
  <c r="G289" i="4"/>
  <c r="AG288" i="4"/>
  <c r="AC288" i="4"/>
  <c r="AD288" i="4" s="1"/>
  <c r="L288" i="4"/>
  <c r="J288" i="4"/>
  <c r="K288" i="4" s="1"/>
  <c r="O288" i="4" s="1"/>
  <c r="I288" i="4"/>
  <c r="H288" i="4"/>
  <c r="G288" i="4"/>
  <c r="AG287" i="4"/>
  <c r="AC287" i="4"/>
  <c r="AD287" i="4" s="1"/>
  <c r="L287" i="4"/>
  <c r="J287" i="4"/>
  <c r="K287" i="4" s="1"/>
  <c r="I287" i="4"/>
  <c r="H287" i="4"/>
  <c r="G287" i="4"/>
  <c r="AG286" i="4"/>
  <c r="AC286" i="4"/>
  <c r="AD286" i="4" s="1"/>
  <c r="L286" i="4"/>
  <c r="J286" i="4"/>
  <c r="K286" i="4" s="1"/>
  <c r="O286" i="4" s="1"/>
  <c r="I286" i="4"/>
  <c r="H286" i="4"/>
  <c r="G286" i="4"/>
  <c r="AG285" i="4"/>
  <c r="AC285" i="4"/>
  <c r="AD285" i="4" s="1"/>
  <c r="L285" i="4"/>
  <c r="J285" i="4"/>
  <c r="K285" i="4" s="1"/>
  <c r="I285" i="4"/>
  <c r="H285" i="4"/>
  <c r="G285" i="4"/>
  <c r="AG284" i="4"/>
  <c r="AC284" i="4"/>
  <c r="AD284" i="4" s="1"/>
  <c r="L284" i="4"/>
  <c r="J284" i="4"/>
  <c r="K284" i="4" s="1"/>
  <c r="O284" i="4" s="1"/>
  <c r="I284" i="4"/>
  <c r="H284" i="4"/>
  <c r="G284" i="4"/>
  <c r="AG283" i="4"/>
  <c r="AC283" i="4"/>
  <c r="AD283" i="4" s="1"/>
  <c r="L283" i="4"/>
  <c r="J283" i="4"/>
  <c r="K283" i="4" s="1"/>
  <c r="I283" i="4"/>
  <c r="H283" i="4"/>
  <c r="G283" i="4"/>
  <c r="AG282" i="4"/>
  <c r="AC282" i="4"/>
  <c r="AD282" i="4" s="1"/>
  <c r="L282" i="4"/>
  <c r="J282" i="4"/>
  <c r="K282" i="4" s="1"/>
  <c r="O282" i="4" s="1"/>
  <c r="P282" i="4" s="1"/>
  <c r="I282" i="4"/>
  <c r="H282" i="4"/>
  <c r="G282" i="4"/>
  <c r="AG281" i="4"/>
  <c r="AC281" i="4"/>
  <c r="AD281" i="4" s="1"/>
  <c r="L281" i="4"/>
  <c r="J281" i="4"/>
  <c r="K281" i="4" s="1"/>
  <c r="I281" i="4"/>
  <c r="H281" i="4"/>
  <c r="G281" i="4"/>
  <c r="AG280" i="4"/>
  <c r="AC280" i="4"/>
  <c r="AD280" i="4" s="1"/>
  <c r="L280" i="4"/>
  <c r="J280" i="4"/>
  <c r="K280" i="4" s="1"/>
  <c r="O280" i="4" s="1"/>
  <c r="P280" i="4" s="1"/>
  <c r="I280" i="4"/>
  <c r="H280" i="4"/>
  <c r="G280" i="4"/>
  <c r="AG279" i="4"/>
  <c r="AC279" i="4"/>
  <c r="AD279" i="4" s="1"/>
  <c r="L279" i="4"/>
  <c r="J279" i="4"/>
  <c r="K279" i="4" s="1"/>
  <c r="I279" i="4"/>
  <c r="H279" i="4"/>
  <c r="G279" i="4"/>
  <c r="AG278" i="4"/>
  <c r="AC278" i="4"/>
  <c r="AD278" i="4" s="1"/>
  <c r="L278" i="4"/>
  <c r="J278" i="4"/>
  <c r="K278" i="4" s="1"/>
  <c r="O278" i="4" s="1"/>
  <c r="P278" i="4" s="1"/>
  <c r="I278" i="4"/>
  <c r="H278" i="4"/>
  <c r="G278" i="4"/>
  <c r="AG277" i="4"/>
  <c r="AC277" i="4"/>
  <c r="AD277" i="4" s="1"/>
  <c r="L277" i="4"/>
  <c r="J277" i="4"/>
  <c r="K277" i="4" s="1"/>
  <c r="I277" i="4"/>
  <c r="H277" i="4"/>
  <c r="G277" i="4"/>
  <c r="AG276" i="4"/>
  <c r="AC276" i="4"/>
  <c r="AD276" i="4" s="1"/>
  <c r="L276" i="4"/>
  <c r="J276" i="4"/>
  <c r="K276" i="4" s="1"/>
  <c r="O276" i="4" s="1"/>
  <c r="P276" i="4" s="1"/>
  <c r="I276" i="4"/>
  <c r="H276" i="4"/>
  <c r="G276" i="4"/>
  <c r="AG275" i="4"/>
  <c r="AC275" i="4"/>
  <c r="AD275" i="4" s="1"/>
  <c r="L275" i="4"/>
  <c r="J275" i="4"/>
  <c r="K275" i="4" s="1"/>
  <c r="I275" i="4"/>
  <c r="H275" i="4"/>
  <c r="G275" i="4"/>
  <c r="AG274" i="4"/>
  <c r="AC274" i="4"/>
  <c r="AD274" i="4" s="1"/>
  <c r="L274" i="4"/>
  <c r="J274" i="4"/>
  <c r="K274" i="4" s="1"/>
  <c r="O274" i="4" s="1"/>
  <c r="P274" i="4" s="1"/>
  <c r="I274" i="4"/>
  <c r="H274" i="4"/>
  <c r="G274" i="4"/>
  <c r="AG273" i="4"/>
  <c r="AC273" i="4"/>
  <c r="AD273" i="4" s="1"/>
  <c r="L273" i="4"/>
  <c r="J273" i="4"/>
  <c r="K273" i="4" s="1"/>
  <c r="I273" i="4"/>
  <c r="H273" i="4"/>
  <c r="G273" i="4"/>
  <c r="AG272" i="4"/>
  <c r="AC272" i="4"/>
  <c r="AD272" i="4" s="1"/>
  <c r="L272" i="4"/>
  <c r="J272" i="4"/>
  <c r="K272" i="4" s="1"/>
  <c r="O272" i="4" s="1"/>
  <c r="P272" i="4" s="1"/>
  <c r="I272" i="4"/>
  <c r="H272" i="4"/>
  <c r="G272" i="4"/>
  <c r="AG271" i="4"/>
  <c r="AC271" i="4"/>
  <c r="AD271" i="4" s="1"/>
  <c r="L271" i="4"/>
  <c r="J271" i="4"/>
  <c r="K271" i="4" s="1"/>
  <c r="I271" i="4"/>
  <c r="H271" i="4"/>
  <c r="G271" i="4"/>
  <c r="AG270" i="4"/>
  <c r="AC270" i="4"/>
  <c r="AD270" i="4" s="1"/>
  <c r="L270" i="4"/>
  <c r="J270" i="4"/>
  <c r="K270" i="4" s="1"/>
  <c r="O270" i="4" s="1"/>
  <c r="P270" i="4" s="1"/>
  <c r="I270" i="4"/>
  <c r="H270" i="4"/>
  <c r="G270" i="4"/>
  <c r="AG269" i="4"/>
  <c r="AC269" i="4"/>
  <c r="AD269" i="4" s="1"/>
  <c r="L269" i="4"/>
  <c r="J269" i="4"/>
  <c r="K269" i="4" s="1"/>
  <c r="I269" i="4"/>
  <c r="H269" i="4"/>
  <c r="G269" i="4"/>
  <c r="AG268" i="4"/>
  <c r="AC268" i="4"/>
  <c r="AD268" i="4" s="1"/>
  <c r="L268" i="4"/>
  <c r="J268" i="4"/>
  <c r="K268" i="4" s="1"/>
  <c r="O268" i="4" s="1"/>
  <c r="P268" i="4" s="1"/>
  <c r="I268" i="4"/>
  <c r="H268" i="4"/>
  <c r="G268" i="4"/>
  <c r="AG267" i="4"/>
  <c r="AC267" i="4"/>
  <c r="AD267" i="4" s="1"/>
  <c r="L267" i="4"/>
  <c r="J267" i="4"/>
  <c r="K267" i="4" s="1"/>
  <c r="I267" i="4"/>
  <c r="H267" i="4"/>
  <c r="G267" i="4"/>
  <c r="AG266" i="4"/>
  <c r="AC266" i="4"/>
  <c r="AD266" i="4" s="1"/>
  <c r="L266" i="4"/>
  <c r="J266" i="4"/>
  <c r="K266" i="4" s="1"/>
  <c r="O266" i="4" s="1"/>
  <c r="P266" i="4" s="1"/>
  <c r="I266" i="4"/>
  <c r="H266" i="4"/>
  <c r="BY163" i="4" s="1"/>
  <c r="G266" i="4"/>
  <c r="AG265" i="4"/>
  <c r="AC265" i="4"/>
  <c r="AD265" i="4" s="1"/>
  <c r="L265" i="4"/>
  <c r="J265" i="4"/>
  <c r="K265" i="4" s="1"/>
  <c r="I265" i="4"/>
  <c r="H265" i="4"/>
  <c r="G265" i="4"/>
  <c r="AG264" i="4"/>
  <c r="AC264" i="4"/>
  <c r="AD264" i="4" s="1"/>
  <c r="L264" i="4"/>
  <c r="J264" i="4"/>
  <c r="K264" i="4" s="1"/>
  <c r="O264" i="4" s="1"/>
  <c r="P264" i="4" s="1"/>
  <c r="I264" i="4"/>
  <c r="H264" i="4"/>
  <c r="G264" i="4"/>
  <c r="AG263" i="4"/>
  <c r="AC263" i="4"/>
  <c r="AD263" i="4" s="1"/>
  <c r="L263" i="4"/>
  <c r="J263" i="4"/>
  <c r="K263" i="4" s="1"/>
  <c r="I263" i="4"/>
  <c r="H263" i="4"/>
  <c r="G263" i="4"/>
  <c r="AG262" i="4"/>
  <c r="AC262" i="4"/>
  <c r="AD262" i="4" s="1"/>
  <c r="L262" i="4"/>
  <c r="J262" i="4"/>
  <c r="K262" i="4" s="1"/>
  <c r="O262" i="4" s="1"/>
  <c r="P262" i="4" s="1"/>
  <c r="I262" i="4"/>
  <c r="H262" i="4"/>
  <c r="G262" i="4"/>
  <c r="AG261" i="4"/>
  <c r="AC261" i="4"/>
  <c r="AD261" i="4" s="1"/>
  <c r="L261" i="4"/>
  <c r="J261" i="4"/>
  <c r="K261" i="4" s="1"/>
  <c r="I261" i="4"/>
  <c r="H261" i="4"/>
  <c r="G261" i="4"/>
  <c r="AG260" i="4"/>
  <c r="AC260" i="4"/>
  <c r="AD260" i="4" s="1"/>
  <c r="L260" i="4"/>
  <c r="J260" i="4"/>
  <c r="K260" i="4" s="1"/>
  <c r="O260" i="4" s="1"/>
  <c r="I260" i="4"/>
  <c r="H260" i="4"/>
  <c r="G260" i="4"/>
  <c r="AG259" i="4"/>
  <c r="AC259" i="4"/>
  <c r="AD259" i="4" s="1"/>
  <c r="L259" i="4"/>
  <c r="J259" i="4"/>
  <c r="K259" i="4" s="1"/>
  <c r="I259" i="4"/>
  <c r="H259" i="4"/>
  <c r="G259" i="4"/>
  <c r="AG258" i="4"/>
  <c r="AC258" i="4"/>
  <c r="AD258" i="4" s="1"/>
  <c r="L258" i="4"/>
  <c r="J258" i="4"/>
  <c r="K258" i="4" s="1"/>
  <c r="O258" i="4" s="1"/>
  <c r="I258" i="4"/>
  <c r="H258" i="4"/>
  <c r="G258" i="4"/>
  <c r="AG257" i="4"/>
  <c r="AC257" i="4"/>
  <c r="AD257" i="4" s="1"/>
  <c r="L257" i="4"/>
  <c r="J257" i="4"/>
  <c r="K257" i="4" s="1"/>
  <c r="I257" i="4"/>
  <c r="H257" i="4"/>
  <c r="G257" i="4"/>
  <c r="AG256" i="4"/>
  <c r="AC256" i="4"/>
  <c r="AD256" i="4" s="1"/>
  <c r="L256" i="4"/>
  <c r="J256" i="4"/>
  <c r="K256" i="4" s="1"/>
  <c r="O256" i="4" s="1"/>
  <c r="I256" i="4"/>
  <c r="H256" i="4"/>
  <c r="G256" i="4"/>
  <c r="AG255" i="4"/>
  <c r="AC255" i="4"/>
  <c r="AD255" i="4" s="1"/>
  <c r="L255" i="4"/>
  <c r="J255" i="4"/>
  <c r="K255" i="4" s="1"/>
  <c r="I255" i="4"/>
  <c r="H255" i="4"/>
  <c r="G255" i="4"/>
  <c r="AG254" i="4"/>
  <c r="AC254" i="4"/>
  <c r="AD254" i="4" s="1"/>
  <c r="L254" i="4"/>
  <c r="J254" i="4"/>
  <c r="K254" i="4" s="1"/>
  <c r="O254" i="4" s="1"/>
  <c r="I254" i="4"/>
  <c r="H254" i="4"/>
  <c r="BY162" i="4" s="1"/>
  <c r="G254" i="4"/>
  <c r="AG253" i="4"/>
  <c r="AC253" i="4"/>
  <c r="AD253" i="4" s="1"/>
  <c r="L253" i="4"/>
  <c r="J253" i="4"/>
  <c r="K253" i="4" s="1"/>
  <c r="I253" i="4"/>
  <c r="H253" i="4"/>
  <c r="G253" i="4"/>
  <c r="AG252" i="4"/>
  <c r="AC252" i="4"/>
  <c r="AD252" i="4" s="1"/>
  <c r="L252" i="4"/>
  <c r="J252" i="4"/>
  <c r="K252" i="4" s="1"/>
  <c r="I252" i="4"/>
  <c r="H252" i="4"/>
  <c r="G252" i="4"/>
  <c r="AG251" i="4"/>
  <c r="AC251" i="4"/>
  <c r="AD251" i="4" s="1"/>
  <c r="L251" i="4"/>
  <c r="J251" i="4"/>
  <c r="K251" i="4" s="1"/>
  <c r="I251" i="4"/>
  <c r="H251" i="4"/>
  <c r="G251" i="4"/>
  <c r="AG250" i="4"/>
  <c r="AC250" i="4"/>
  <c r="AD250" i="4" s="1"/>
  <c r="L250" i="4"/>
  <c r="J250" i="4"/>
  <c r="K250" i="4" s="1"/>
  <c r="I250" i="4"/>
  <c r="H250" i="4"/>
  <c r="BY170" i="4" s="1"/>
  <c r="G250" i="4"/>
  <c r="AG249" i="4"/>
  <c r="AC249" i="4"/>
  <c r="AD249" i="4" s="1"/>
  <c r="L249" i="4"/>
  <c r="J249" i="4"/>
  <c r="K249" i="4" s="1"/>
  <c r="I249" i="4"/>
  <c r="H249" i="4"/>
  <c r="G249" i="4"/>
  <c r="BX159" i="4" s="1"/>
  <c r="AG248" i="4"/>
  <c r="AC248" i="4"/>
  <c r="AD248" i="4" s="1"/>
  <c r="L248" i="4"/>
  <c r="J248" i="4"/>
  <c r="K248" i="4" s="1"/>
  <c r="I248" i="4"/>
  <c r="H248" i="4"/>
  <c r="G248" i="4"/>
  <c r="AG247" i="4"/>
  <c r="AC247" i="4"/>
  <c r="AD247" i="4" s="1"/>
  <c r="L247" i="4"/>
  <c r="J247" i="4"/>
  <c r="K247" i="4" s="1"/>
  <c r="I247" i="4"/>
  <c r="H247" i="4"/>
  <c r="G247" i="4"/>
  <c r="AG246" i="4"/>
  <c r="AC246" i="4"/>
  <c r="AD246" i="4" s="1"/>
  <c r="L246" i="4"/>
  <c r="J246" i="4"/>
  <c r="K246" i="4" s="1"/>
  <c r="I246" i="4"/>
  <c r="H246" i="4"/>
  <c r="G246" i="4"/>
  <c r="AG245" i="4"/>
  <c r="AC245" i="4"/>
  <c r="AD245" i="4" s="1"/>
  <c r="L245" i="4"/>
  <c r="J245" i="4"/>
  <c r="K245" i="4" s="1"/>
  <c r="I245" i="4"/>
  <c r="H245" i="4"/>
  <c r="G245" i="4"/>
  <c r="AG244" i="4"/>
  <c r="AC244" i="4"/>
  <c r="AD244" i="4" s="1"/>
  <c r="L244" i="4"/>
  <c r="J244" i="4"/>
  <c r="K244" i="4" s="1"/>
  <c r="O244" i="4" s="1"/>
  <c r="I244" i="4"/>
  <c r="H244" i="4"/>
  <c r="G244" i="4"/>
  <c r="AG243" i="4"/>
  <c r="AC243" i="4"/>
  <c r="AD243" i="4" s="1"/>
  <c r="L243" i="4"/>
  <c r="J243" i="4"/>
  <c r="K243" i="4" s="1"/>
  <c r="I243" i="4"/>
  <c r="H243" i="4"/>
  <c r="G243" i="4"/>
  <c r="AG242" i="4"/>
  <c r="AC242" i="4"/>
  <c r="AD242" i="4" s="1"/>
  <c r="L242" i="4"/>
  <c r="J242" i="4"/>
  <c r="K242" i="4" s="1"/>
  <c r="O242" i="4" s="1"/>
  <c r="I242" i="4"/>
  <c r="H242" i="4"/>
  <c r="G242" i="4"/>
  <c r="AG241" i="4"/>
  <c r="AC241" i="4"/>
  <c r="AD241" i="4" s="1"/>
  <c r="L241" i="4"/>
  <c r="J241" i="4"/>
  <c r="K241" i="4" s="1"/>
  <c r="I241" i="4"/>
  <c r="H241" i="4"/>
  <c r="G241" i="4"/>
  <c r="AG240" i="4"/>
  <c r="AC240" i="4"/>
  <c r="AD240" i="4" s="1"/>
  <c r="L240" i="4"/>
  <c r="J240" i="4"/>
  <c r="K240" i="4" s="1"/>
  <c r="O240" i="4" s="1"/>
  <c r="I240" i="4"/>
  <c r="H240" i="4"/>
  <c r="G240" i="4"/>
  <c r="AG239" i="4"/>
  <c r="AC239" i="4"/>
  <c r="AD239" i="4" s="1"/>
  <c r="L239" i="4"/>
  <c r="J239" i="4"/>
  <c r="K239" i="4" s="1"/>
  <c r="I239" i="4"/>
  <c r="H239" i="4"/>
  <c r="G239" i="4"/>
  <c r="AG238" i="4"/>
  <c r="AC238" i="4"/>
  <c r="AD238" i="4" s="1"/>
  <c r="L238" i="4"/>
  <c r="J238" i="4"/>
  <c r="K238" i="4" s="1"/>
  <c r="O238" i="4" s="1"/>
  <c r="I238" i="4"/>
  <c r="H238" i="4"/>
  <c r="G238" i="4"/>
  <c r="AG237" i="4"/>
  <c r="AC237" i="4"/>
  <c r="AD237" i="4" s="1"/>
  <c r="L237" i="4"/>
  <c r="J237" i="4"/>
  <c r="K237" i="4" s="1"/>
  <c r="I237" i="4"/>
  <c r="H237" i="4"/>
  <c r="G237" i="4"/>
  <c r="AG236" i="4"/>
  <c r="AC236" i="4"/>
  <c r="AD236" i="4" s="1"/>
  <c r="L236" i="4"/>
  <c r="J236" i="4"/>
  <c r="K236" i="4" s="1"/>
  <c r="O236" i="4" s="1"/>
  <c r="I236" i="4"/>
  <c r="H236" i="4"/>
  <c r="G236" i="4"/>
  <c r="AG235" i="4"/>
  <c r="AC235" i="4"/>
  <c r="AD235" i="4" s="1"/>
  <c r="L235" i="4"/>
  <c r="J235" i="4"/>
  <c r="K235" i="4" s="1"/>
  <c r="I235" i="4"/>
  <c r="H235" i="4"/>
  <c r="G235" i="4"/>
  <c r="AG234" i="4"/>
  <c r="AC234" i="4"/>
  <c r="AD234" i="4" s="1"/>
  <c r="L234" i="4"/>
  <c r="J234" i="4"/>
  <c r="K234" i="4" s="1"/>
  <c r="O234" i="4" s="1"/>
  <c r="I234" i="4"/>
  <c r="H234" i="4"/>
  <c r="G234" i="4"/>
  <c r="AG233" i="4"/>
  <c r="AC233" i="4"/>
  <c r="AD233" i="4" s="1"/>
  <c r="L233" i="4"/>
  <c r="J233" i="4"/>
  <c r="K233" i="4" s="1"/>
  <c r="I233" i="4"/>
  <c r="H233" i="4"/>
  <c r="G233" i="4"/>
  <c r="AG232" i="4"/>
  <c r="AC232" i="4"/>
  <c r="AD232" i="4" s="1"/>
  <c r="L232" i="4"/>
  <c r="J232" i="4"/>
  <c r="K232" i="4" s="1"/>
  <c r="O232" i="4" s="1"/>
  <c r="I232" i="4"/>
  <c r="H232" i="4"/>
  <c r="G232" i="4"/>
  <c r="AG231" i="4"/>
  <c r="AC231" i="4"/>
  <c r="AD231" i="4" s="1"/>
  <c r="L231" i="4"/>
  <c r="J231" i="4"/>
  <c r="K231" i="4" s="1"/>
  <c r="I231" i="4"/>
  <c r="H231" i="4"/>
  <c r="G231" i="4"/>
  <c r="AG230" i="4"/>
  <c r="AC230" i="4"/>
  <c r="AD230" i="4" s="1"/>
  <c r="L230" i="4"/>
  <c r="J230" i="4"/>
  <c r="K230" i="4" s="1"/>
  <c r="O230" i="4" s="1"/>
  <c r="I230" i="4"/>
  <c r="H230" i="4"/>
  <c r="G230" i="4"/>
  <c r="AG229" i="4"/>
  <c r="AC229" i="4"/>
  <c r="AD229" i="4" s="1"/>
  <c r="L229" i="4"/>
  <c r="J229" i="4"/>
  <c r="K229" i="4" s="1"/>
  <c r="I229" i="4"/>
  <c r="H229" i="4"/>
  <c r="G229" i="4"/>
  <c r="BX139" i="4" s="1"/>
  <c r="AG228" i="4"/>
  <c r="AC228" i="4"/>
  <c r="AD228" i="4" s="1"/>
  <c r="L228" i="4"/>
  <c r="J228" i="4"/>
  <c r="K228" i="4" s="1"/>
  <c r="O228" i="4" s="1"/>
  <c r="I228" i="4"/>
  <c r="H228" i="4"/>
  <c r="G228" i="4"/>
  <c r="AG227" i="4"/>
  <c r="AC227" i="4"/>
  <c r="AD227" i="4" s="1"/>
  <c r="L227" i="4"/>
  <c r="J227" i="4"/>
  <c r="K227" i="4" s="1"/>
  <c r="I227" i="4"/>
  <c r="H227" i="4"/>
  <c r="G227" i="4"/>
  <c r="BX149" i="4" s="1"/>
  <c r="AG226" i="4"/>
  <c r="AC226" i="4"/>
  <c r="AD226" i="4" s="1"/>
  <c r="L226" i="4"/>
  <c r="J226" i="4"/>
  <c r="K226" i="4" s="1"/>
  <c r="O226" i="4" s="1"/>
  <c r="I226" i="4"/>
  <c r="H226" i="4"/>
  <c r="G226" i="4"/>
  <c r="AG225" i="4"/>
  <c r="AC225" i="4"/>
  <c r="AD225" i="4" s="1"/>
  <c r="L225" i="4"/>
  <c r="J225" i="4"/>
  <c r="K225" i="4" s="1"/>
  <c r="I225" i="4"/>
  <c r="H225" i="4"/>
  <c r="G225" i="4"/>
  <c r="AG224" i="4"/>
  <c r="AC224" i="4"/>
  <c r="AD224" i="4" s="1"/>
  <c r="L224" i="4"/>
  <c r="J224" i="4"/>
  <c r="K224" i="4" s="1"/>
  <c r="O224" i="4" s="1"/>
  <c r="I224" i="4"/>
  <c r="H224" i="4"/>
  <c r="BY136" i="4" s="1"/>
  <c r="G224" i="4"/>
  <c r="AG223" i="4"/>
  <c r="AC223" i="4"/>
  <c r="AD223" i="4" s="1"/>
  <c r="L223" i="4"/>
  <c r="J223" i="4"/>
  <c r="K223" i="4" s="1"/>
  <c r="I223" i="4"/>
  <c r="H223" i="4"/>
  <c r="G223" i="4"/>
  <c r="AG222" i="4"/>
  <c r="AC222" i="4"/>
  <c r="AD222" i="4" s="1"/>
  <c r="L222" i="4"/>
  <c r="J222" i="4"/>
  <c r="K222" i="4" s="1"/>
  <c r="O222" i="4" s="1"/>
  <c r="I222" i="4"/>
  <c r="H222" i="4"/>
  <c r="G222" i="4"/>
  <c r="AG221" i="4"/>
  <c r="AC221" i="4"/>
  <c r="AD221" i="4" s="1"/>
  <c r="L221" i="4"/>
  <c r="J221" i="4"/>
  <c r="K221" i="4" s="1"/>
  <c r="I221" i="4"/>
  <c r="H221" i="4"/>
  <c r="G221" i="4"/>
  <c r="AG220" i="4"/>
  <c r="AC220" i="4"/>
  <c r="AD220" i="4" s="1"/>
  <c r="L220" i="4"/>
  <c r="J220" i="4"/>
  <c r="K220" i="4" s="1"/>
  <c r="O220" i="4" s="1"/>
  <c r="I220" i="4"/>
  <c r="H220" i="4"/>
  <c r="G220" i="4"/>
  <c r="AG219" i="4"/>
  <c r="AC219" i="4"/>
  <c r="AD219" i="4" s="1"/>
  <c r="L219" i="4"/>
  <c r="J219" i="4"/>
  <c r="K219" i="4" s="1"/>
  <c r="I219" i="4"/>
  <c r="H219" i="4"/>
  <c r="G219" i="4"/>
  <c r="AG218" i="4"/>
  <c r="AC218" i="4"/>
  <c r="AD218" i="4" s="1"/>
  <c r="L218" i="4"/>
  <c r="J218" i="4"/>
  <c r="K218" i="4" s="1"/>
  <c r="O218" i="4" s="1"/>
  <c r="I218" i="4"/>
  <c r="H218" i="4"/>
  <c r="G218" i="4"/>
  <c r="AG217" i="4"/>
  <c r="AC217" i="4"/>
  <c r="AD217" i="4" s="1"/>
  <c r="L217" i="4"/>
  <c r="J217" i="4"/>
  <c r="K217" i="4" s="1"/>
  <c r="I217" i="4"/>
  <c r="H217" i="4"/>
  <c r="G217" i="4"/>
  <c r="AG216" i="4"/>
  <c r="AC216" i="4"/>
  <c r="AD216" i="4" s="1"/>
  <c r="L216" i="4"/>
  <c r="J216" i="4"/>
  <c r="K216" i="4" s="1"/>
  <c r="O216" i="4" s="1"/>
  <c r="I216" i="4"/>
  <c r="H216" i="4"/>
  <c r="G216" i="4"/>
  <c r="AG215" i="4"/>
  <c r="AC215" i="4"/>
  <c r="AD215" i="4" s="1"/>
  <c r="L215" i="4"/>
  <c r="J215" i="4"/>
  <c r="K215" i="4" s="1"/>
  <c r="I215" i="4"/>
  <c r="H215" i="4"/>
  <c r="G215" i="4"/>
  <c r="AG214" i="4"/>
  <c r="AC214" i="4"/>
  <c r="AD214" i="4" s="1"/>
  <c r="L214" i="4"/>
  <c r="J214" i="4"/>
  <c r="K214" i="4" s="1"/>
  <c r="O214" i="4" s="1"/>
  <c r="I214" i="4"/>
  <c r="H214" i="4"/>
  <c r="G214" i="4"/>
  <c r="AG213" i="4"/>
  <c r="AC213" i="4"/>
  <c r="AD213" i="4" s="1"/>
  <c r="L213" i="4"/>
  <c r="J213" i="4"/>
  <c r="K213" i="4" s="1"/>
  <c r="I213" i="4"/>
  <c r="H213" i="4"/>
  <c r="G213" i="4"/>
  <c r="AG212" i="4"/>
  <c r="AC212" i="4"/>
  <c r="AD212" i="4" s="1"/>
  <c r="L212" i="4"/>
  <c r="J212" i="4"/>
  <c r="K212" i="4" s="1"/>
  <c r="O212" i="4" s="1"/>
  <c r="P212" i="4" s="1"/>
  <c r="I212" i="4"/>
  <c r="H212" i="4"/>
  <c r="G212" i="4"/>
  <c r="AG211" i="4"/>
  <c r="AC211" i="4"/>
  <c r="AD211" i="4" s="1"/>
  <c r="L211" i="4"/>
  <c r="J211" i="4"/>
  <c r="K211" i="4" s="1"/>
  <c r="I211" i="4"/>
  <c r="H211" i="4"/>
  <c r="G211" i="4"/>
  <c r="AG210" i="4"/>
  <c r="AC210" i="4"/>
  <c r="AD210" i="4" s="1"/>
  <c r="L210" i="4"/>
  <c r="J210" i="4"/>
  <c r="K210" i="4" s="1"/>
  <c r="O210" i="4" s="1"/>
  <c r="P210" i="4" s="1"/>
  <c r="I210" i="4"/>
  <c r="H210" i="4"/>
  <c r="G210" i="4"/>
  <c r="AG209" i="4"/>
  <c r="AC209" i="4"/>
  <c r="AD209" i="4" s="1"/>
  <c r="L209" i="4"/>
  <c r="J209" i="4"/>
  <c r="K209" i="4" s="1"/>
  <c r="I209" i="4"/>
  <c r="H209" i="4"/>
  <c r="G209" i="4"/>
  <c r="AG208" i="4"/>
  <c r="AC208" i="4"/>
  <c r="AD208" i="4" s="1"/>
  <c r="L208" i="4"/>
  <c r="J208" i="4"/>
  <c r="K208" i="4" s="1"/>
  <c r="O208" i="4" s="1"/>
  <c r="P208" i="4" s="1"/>
  <c r="I208" i="4"/>
  <c r="H208" i="4"/>
  <c r="G208" i="4"/>
  <c r="AG207" i="4"/>
  <c r="AC207" i="4"/>
  <c r="AD207" i="4" s="1"/>
  <c r="L207" i="4"/>
  <c r="J207" i="4"/>
  <c r="K207" i="4" s="1"/>
  <c r="I207" i="4"/>
  <c r="H207" i="4"/>
  <c r="G207" i="4"/>
  <c r="AG206" i="4"/>
  <c r="AC206" i="4"/>
  <c r="AD206" i="4" s="1"/>
  <c r="L206" i="4"/>
  <c r="J206" i="4"/>
  <c r="K206" i="4" s="1"/>
  <c r="O206" i="4" s="1"/>
  <c r="P206" i="4" s="1"/>
  <c r="I206" i="4"/>
  <c r="H206" i="4"/>
  <c r="G206" i="4"/>
  <c r="AG205" i="4"/>
  <c r="AC205" i="4"/>
  <c r="AD205" i="4" s="1"/>
  <c r="L205" i="4"/>
  <c r="J205" i="4"/>
  <c r="K205" i="4" s="1"/>
  <c r="I205" i="4"/>
  <c r="H205" i="4"/>
  <c r="G205" i="4"/>
  <c r="AG204" i="4"/>
  <c r="AC204" i="4"/>
  <c r="AD204" i="4" s="1"/>
  <c r="L204" i="4"/>
  <c r="J204" i="4"/>
  <c r="K204" i="4" s="1"/>
  <c r="O204" i="4" s="1"/>
  <c r="P204" i="4" s="1"/>
  <c r="I204" i="4"/>
  <c r="H204" i="4"/>
  <c r="G204" i="4"/>
  <c r="AG203" i="4"/>
  <c r="AC203" i="4"/>
  <c r="AD203" i="4" s="1"/>
  <c r="L203" i="4"/>
  <c r="J203" i="4"/>
  <c r="K203" i="4" s="1"/>
  <c r="I203" i="4"/>
  <c r="H203" i="4"/>
  <c r="G203" i="4"/>
  <c r="AG202" i="4"/>
  <c r="AC202" i="4"/>
  <c r="AD202" i="4" s="1"/>
  <c r="L202" i="4"/>
  <c r="J202" i="4"/>
  <c r="K202" i="4" s="1"/>
  <c r="O202" i="4" s="1"/>
  <c r="P202" i="4" s="1"/>
  <c r="I202" i="4"/>
  <c r="H202" i="4"/>
  <c r="G202" i="4"/>
  <c r="AG201" i="4"/>
  <c r="AC201" i="4"/>
  <c r="AD201" i="4" s="1"/>
  <c r="L201" i="4"/>
  <c r="J201" i="4"/>
  <c r="K201" i="4" s="1"/>
  <c r="I201" i="4"/>
  <c r="H201" i="4"/>
  <c r="G201" i="4"/>
  <c r="AG200" i="4"/>
  <c r="AC200" i="4"/>
  <c r="AD200" i="4" s="1"/>
  <c r="L200" i="4"/>
  <c r="J200" i="4"/>
  <c r="K200" i="4" s="1"/>
  <c r="O200" i="4" s="1"/>
  <c r="P200" i="4" s="1"/>
  <c r="I200" i="4"/>
  <c r="H200" i="4"/>
  <c r="G200" i="4"/>
  <c r="AG199" i="4"/>
  <c r="AC199" i="4"/>
  <c r="AD199" i="4" s="1"/>
  <c r="L199" i="4"/>
  <c r="J199" i="4"/>
  <c r="K199" i="4" s="1"/>
  <c r="I199" i="4"/>
  <c r="H199" i="4"/>
  <c r="G199" i="4"/>
  <c r="AG198" i="4"/>
  <c r="AC198" i="4"/>
  <c r="AD198" i="4" s="1"/>
  <c r="L198" i="4"/>
  <c r="J198" i="4"/>
  <c r="K198" i="4" s="1"/>
  <c r="O198" i="4" s="1"/>
  <c r="P198" i="4" s="1"/>
  <c r="I198" i="4"/>
  <c r="H198" i="4"/>
  <c r="G198" i="4"/>
  <c r="AG197" i="4"/>
  <c r="AC197" i="4"/>
  <c r="AD197" i="4" s="1"/>
  <c r="L197" i="4"/>
  <c r="J197" i="4"/>
  <c r="K197" i="4" s="1"/>
  <c r="I197" i="4"/>
  <c r="H197" i="4"/>
  <c r="G197" i="4"/>
  <c r="AG196" i="4"/>
  <c r="AC196" i="4"/>
  <c r="AD196" i="4" s="1"/>
  <c r="L196" i="4"/>
  <c r="J196" i="4"/>
  <c r="K196" i="4" s="1"/>
  <c r="O196" i="4" s="1"/>
  <c r="P196" i="4" s="1"/>
  <c r="I196" i="4"/>
  <c r="H196" i="4"/>
  <c r="G196" i="4"/>
  <c r="AG195" i="4"/>
  <c r="AC195" i="4"/>
  <c r="AD195" i="4" s="1"/>
  <c r="L195" i="4"/>
  <c r="J195" i="4"/>
  <c r="K195" i="4" s="1"/>
  <c r="I195" i="4"/>
  <c r="H195" i="4"/>
  <c r="G195" i="4"/>
  <c r="AG194" i="4"/>
  <c r="AC194" i="4"/>
  <c r="AD194" i="4" s="1"/>
  <c r="L194" i="4"/>
  <c r="J194" i="4"/>
  <c r="K194" i="4" s="1"/>
  <c r="O194" i="4" s="1"/>
  <c r="P194" i="4" s="1"/>
  <c r="I194" i="4"/>
  <c r="H194" i="4"/>
  <c r="BY114" i="4" s="1"/>
  <c r="G194" i="4"/>
  <c r="AG193" i="4"/>
  <c r="AC193" i="4"/>
  <c r="AD193" i="4" s="1"/>
  <c r="L193" i="4"/>
  <c r="J193" i="4"/>
  <c r="K193" i="4" s="1"/>
  <c r="I193" i="4"/>
  <c r="H193" i="4"/>
  <c r="G193" i="4"/>
  <c r="AG192" i="4"/>
  <c r="AC192" i="4"/>
  <c r="AD192" i="4" s="1"/>
  <c r="L192" i="4"/>
  <c r="J192" i="4"/>
  <c r="K192" i="4" s="1"/>
  <c r="O192" i="4" s="1"/>
  <c r="P192" i="4" s="1"/>
  <c r="I192" i="4"/>
  <c r="H192" i="4"/>
  <c r="G192" i="4"/>
  <c r="AG191" i="4"/>
  <c r="AC191" i="4"/>
  <c r="AD191" i="4" s="1"/>
  <c r="L191" i="4"/>
  <c r="J191" i="4"/>
  <c r="K191" i="4" s="1"/>
  <c r="I191" i="4"/>
  <c r="H191" i="4"/>
  <c r="G191" i="4"/>
  <c r="AG190" i="4"/>
  <c r="AC190" i="4"/>
  <c r="AD190" i="4" s="1"/>
  <c r="L190" i="4"/>
  <c r="J190" i="4"/>
  <c r="K190" i="4" s="1"/>
  <c r="O190" i="4" s="1"/>
  <c r="P190" i="4" s="1"/>
  <c r="I190" i="4"/>
  <c r="H190" i="4"/>
  <c r="G190" i="4"/>
  <c r="AG189" i="4"/>
  <c r="AC189" i="4"/>
  <c r="AD189" i="4" s="1"/>
  <c r="L189" i="4"/>
  <c r="J189" i="4"/>
  <c r="K189" i="4" s="1"/>
  <c r="I189" i="4"/>
  <c r="H189" i="4"/>
  <c r="G189" i="4"/>
  <c r="BX152" i="4" s="1"/>
  <c r="AG188" i="4"/>
  <c r="AC188" i="4"/>
  <c r="AD188" i="4" s="1"/>
  <c r="L188" i="4"/>
  <c r="J188" i="4"/>
  <c r="K188" i="4" s="1"/>
  <c r="O188" i="4" s="1"/>
  <c r="BZ151" i="4" s="1"/>
  <c r="I188" i="4"/>
  <c r="H188" i="4"/>
  <c r="G188" i="4"/>
  <c r="AG187" i="4"/>
  <c r="AC187" i="4"/>
  <c r="AD187" i="4" s="1"/>
  <c r="L187" i="4"/>
  <c r="J187" i="4"/>
  <c r="K187" i="4" s="1"/>
  <c r="I187" i="4"/>
  <c r="H187" i="4"/>
  <c r="G187" i="4"/>
  <c r="AG186" i="4"/>
  <c r="AC186" i="4"/>
  <c r="AD186" i="4" s="1"/>
  <c r="L186" i="4"/>
  <c r="J186" i="4"/>
  <c r="K186" i="4" s="1"/>
  <c r="O186" i="4" s="1"/>
  <c r="BZ134" i="4" s="1"/>
  <c r="I186" i="4"/>
  <c r="H186" i="4"/>
  <c r="G186" i="4"/>
  <c r="AG185" i="4"/>
  <c r="AC185" i="4"/>
  <c r="AD185" i="4" s="1"/>
  <c r="L185" i="4"/>
  <c r="J185" i="4"/>
  <c r="K185" i="4" s="1"/>
  <c r="I185" i="4"/>
  <c r="H185" i="4"/>
  <c r="G185" i="4"/>
  <c r="BX133" i="4" s="1"/>
  <c r="AG184" i="4"/>
  <c r="AC184" i="4"/>
  <c r="AD184" i="4" s="1"/>
  <c r="L184" i="4"/>
  <c r="J184" i="4"/>
  <c r="K184" i="4" s="1"/>
  <c r="O184" i="4" s="1"/>
  <c r="BZ132" i="4" s="1"/>
  <c r="I184" i="4"/>
  <c r="H184" i="4"/>
  <c r="G184" i="4"/>
  <c r="AG183" i="4"/>
  <c r="AC183" i="4"/>
  <c r="AD183" i="4" s="1"/>
  <c r="L183" i="4"/>
  <c r="J183" i="4"/>
  <c r="K183" i="4" s="1"/>
  <c r="I183" i="4"/>
  <c r="H183" i="4"/>
  <c r="G183" i="4"/>
  <c r="AG182" i="4"/>
  <c r="AC182" i="4"/>
  <c r="AD182" i="4" s="1"/>
  <c r="L182" i="4"/>
  <c r="J182" i="4"/>
  <c r="K182" i="4" s="1"/>
  <c r="O182" i="4" s="1"/>
  <c r="BZ130" i="4" s="1"/>
  <c r="I182" i="4"/>
  <c r="H182" i="4"/>
  <c r="G182" i="4"/>
  <c r="AG181" i="4"/>
  <c r="AC181" i="4"/>
  <c r="AD181" i="4" s="1"/>
  <c r="L181" i="4"/>
  <c r="J181" i="4"/>
  <c r="K181" i="4" s="1"/>
  <c r="I181" i="4"/>
  <c r="H181" i="4"/>
  <c r="G181" i="4"/>
  <c r="BX147" i="4" s="1"/>
  <c r="CF180" i="4"/>
  <c r="AG180" i="4"/>
  <c r="AC180" i="4"/>
  <c r="AD180" i="4" s="1"/>
  <c r="L180" i="4"/>
  <c r="J180" i="4"/>
  <c r="K180" i="4" s="1"/>
  <c r="I180" i="4"/>
  <c r="H180" i="4"/>
  <c r="BY150" i="4" s="1"/>
  <c r="G180" i="4"/>
  <c r="BY179" i="4"/>
  <c r="BX179" i="4"/>
  <c r="BW179" i="4"/>
  <c r="BV179" i="4"/>
  <c r="AG179" i="4"/>
  <c r="AC179" i="4"/>
  <c r="AD179" i="4" s="1"/>
  <c r="L179" i="4"/>
  <c r="J179" i="4"/>
  <c r="K179" i="4" s="1"/>
  <c r="I179" i="4"/>
  <c r="H179" i="4"/>
  <c r="G179" i="4"/>
  <c r="BX146" i="4" s="1"/>
  <c r="BZ178" i="4"/>
  <c r="BY178" i="4"/>
  <c r="BX178" i="4"/>
  <c r="BW178" i="4"/>
  <c r="BV178" i="4"/>
  <c r="AG178" i="4"/>
  <c r="AC178" i="4"/>
  <c r="AD178" i="4" s="1"/>
  <c r="L178" i="4"/>
  <c r="J178" i="4"/>
  <c r="K178" i="4" s="1"/>
  <c r="I178" i="4"/>
  <c r="H178" i="4"/>
  <c r="G178" i="4"/>
  <c r="BZ177" i="4"/>
  <c r="BY177" i="4"/>
  <c r="BX177" i="4"/>
  <c r="BW177" i="4"/>
  <c r="BV177" i="4"/>
  <c r="AG177" i="4"/>
  <c r="AC177" i="4"/>
  <c r="AD177" i="4" s="1"/>
  <c r="L177" i="4"/>
  <c r="J177" i="4"/>
  <c r="K177" i="4" s="1"/>
  <c r="O177" i="4" s="1"/>
  <c r="I177" i="4"/>
  <c r="H177" i="4"/>
  <c r="G177" i="4"/>
  <c r="BY176" i="4"/>
  <c r="BX176" i="4"/>
  <c r="BW176" i="4"/>
  <c r="BV176" i="4"/>
  <c r="AG176" i="4"/>
  <c r="AD176" i="4"/>
  <c r="AC176" i="4"/>
  <c r="L176" i="4"/>
  <c r="J176" i="4"/>
  <c r="K176" i="4" s="1"/>
  <c r="I176" i="4"/>
  <c r="H176" i="4"/>
  <c r="G176" i="4"/>
  <c r="BY175" i="4"/>
  <c r="BX175" i="4"/>
  <c r="BW175" i="4"/>
  <c r="BV175" i="4"/>
  <c r="AG175" i="4"/>
  <c r="AC175" i="4"/>
  <c r="AD175" i="4" s="1"/>
  <c r="L175" i="4"/>
  <c r="J175" i="4"/>
  <c r="K175" i="4" s="1"/>
  <c r="O175" i="4" s="1"/>
  <c r="I175" i="4"/>
  <c r="H175" i="4"/>
  <c r="G175" i="4"/>
  <c r="BY174" i="4"/>
  <c r="BX174" i="4"/>
  <c r="BW174" i="4"/>
  <c r="BV174" i="4"/>
  <c r="AG174" i="4"/>
  <c r="AD174" i="4"/>
  <c r="AC174" i="4"/>
  <c r="L174" i="4"/>
  <c r="J174" i="4"/>
  <c r="K174" i="4" s="1"/>
  <c r="I174" i="4"/>
  <c r="H174" i="4"/>
  <c r="G174" i="4"/>
  <c r="BY173" i="4"/>
  <c r="BX173" i="4"/>
  <c r="BW173" i="4"/>
  <c r="BV173" i="4"/>
  <c r="AG173" i="4"/>
  <c r="AC173" i="4"/>
  <c r="AD173" i="4" s="1"/>
  <c r="L173" i="4"/>
  <c r="J173" i="4"/>
  <c r="K173" i="4" s="1"/>
  <c r="O173" i="4" s="1"/>
  <c r="I173" i="4"/>
  <c r="H173" i="4"/>
  <c r="G173" i="4"/>
  <c r="BZ172" i="4"/>
  <c r="BY172" i="4"/>
  <c r="BX172" i="4"/>
  <c r="BW172" i="4"/>
  <c r="BV172" i="4"/>
  <c r="AG172" i="4"/>
  <c r="AD172" i="4"/>
  <c r="AC172" i="4"/>
  <c r="L172" i="4"/>
  <c r="J172" i="4"/>
  <c r="K172" i="4" s="1"/>
  <c r="I172" i="4"/>
  <c r="H172" i="4"/>
  <c r="G172" i="4"/>
  <c r="BY171" i="4"/>
  <c r="BX171" i="4"/>
  <c r="BW171" i="4"/>
  <c r="BV171" i="4"/>
  <c r="AG171" i="4"/>
  <c r="AD171" i="4"/>
  <c r="AC171" i="4"/>
  <c r="L171" i="4"/>
  <c r="J171" i="4"/>
  <c r="K171" i="4" s="1"/>
  <c r="I171" i="4"/>
  <c r="H171" i="4"/>
  <c r="BY145" i="4" s="1"/>
  <c r="G171" i="4"/>
  <c r="BX170" i="4"/>
  <c r="BW170" i="4"/>
  <c r="BV170" i="4"/>
  <c r="AG170" i="4"/>
  <c r="AD170" i="4"/>
  <c r="AC170" i="4"/>
  <c r="L170" i="4"/>
  <c r="J170" i="4"/>
  <c r="K170" i="4" s="1"/>
  <c r="I170" i="4"/>
  <c r="H170" i="4"/>
  <c r="BY144" i="4" s="1"/>
  <c r="G170" i="4"/>
  <c r="BX144" i="4" s="1"/>
  <c r="BY169" i="4"/>
  <c r="BX169" i="4"/>
  <c r="BW169" i="4"/>
  <c r="BV169" i="4"/>
  <c r="AG169" i="4"/>
  <c r="AC169" i="4"/>
  <c r="AD169" i="4" s="1"/>
  <c r="L169" i="4"/>
  <c r="J169" i="4"/>
  <c r="K169" i="4" s="1"/>
  <c r="I169" i="4"/>
  <c r="H169" i="4"/>
  <c r="G169" i="4"/>
  <c r="BY168" i="4"/>
  <c r="BX168" i="4"/>
  <c r="BW168" i="4"/>
  <c r="BV168" i="4"/>
  <c r="AG168" i="4"/>
  <c r="AC168" i="4"/>
  <c r="AD168" i="4" s="1"/>
  <c r="L168" i="4"/>
  <c r="J168" i="4"/>
  <c r="K168" i="4" s="1"/>
  <c r="I168" i="4"/>
  <c r="H168" i="4"/>
  <c r="G168" i="4"/>
  <c r="BZ167" i="4"/>
  <c r="BY167" i="4"/>
  <c r="BX167" i="4"/>
  <c r="BW167" i="4"/>
  <c r="BV167" i="4"/>
  <c r="AG167" i="4"/>
  <c r="AC167" i="4"/>
  <c r="AD167" i="4" s="1"/>
  <c r="L167" i="4"/>
  <c r="J167" i="4"/>
  <c r="K167" i="4" s="1"/>
  <c r="O167" i="4" s="1"/>
  <c r="I167" i="4"/>
  <c r="H167" i="4"/>
  <c r="G167" i="4"/>
  <c r="BY166" i="4"/>
  <c r="BX166" i="4"/>
  <c r="BW166" i="4"/>
  <c r="BV166" i="4"/>
  <c r="AG166" i="4"/>
  <c r="AD166" i="4"/>
  <c r="AC166" i="4"/>
  <c r="L166" i="4"/>
  <c r="J166" i="4"/>
  <c r="K166" i="4" s="1"/>
  <c r="I166" i="4"/>
  <c r="H166" i="4"/>
  <c r="G166" i="4"/>
  <c r="BZ165" i="4"/>
  <c r="BY165" i="4"/>
  <c r="BX165" i="4"/>
  <c r="BW165" i="4"/>
  <c r="BV165" i="4"/>
  <c r="AG165" i="4"/>
  <c r="AC165" i="4"/>
  <c r="AD165" i="4" s="1"/>
  <c r="L165" i="4"/>
  <c r="J165" i="4"/>
  <c r="K165" i="4" s="1"/>
  <c r="I165" i="4"/>
  <c r="H165" i="4"/>
  <c r="G165" i="4"/>
  <c r="BY164" i="4"/>
  <c r="BX164" i="4"/>
  <c r="BW164" i="4"/>
  <c r="BV164" i="4"/>
  <c r="AG164" i="4"/>
  <c r="AC164" i="4"/>
  <c r="AD164" i="4" s="1"/>
  <c r="L164" i="4"/>
  <c r="J164" i="4"/>
  <c r="K164" i="4" s="1"/>
  <c r="I164" i="4"/>
  <c r="H164" i="4"/>
  <c r="BY80" i="4" s="1"/>
  <c r="G164" i="4"/>
  <c r="BZ163" i="4"/>
  <c r="BX163" i="4"/>
  <c r="BW163" i="4"/>
  <c r="BV163" i="4"/>
  <c r="AG163" i="4"/>
  <c r="AC163" i="4"/>
  <c r="AD163" i="4" s="1"/>
  <c r="L163" i="4"/>
  <c r="J163" i="4"/>
  <c r="K163" i="4" s="1"/>
  <c r="O163" i="4" s="1"/>
  <c r="P163" i="4" s="1"/>
  <c r="I163" i="4"/>
  <c r="H163" i="4"/>
  <c r="G163" i="4"/>
  <c r="BZ162" i="4"/>
  <c r="BX162" i="4"/>
  <c r="BW162" i="4"/>
  <c r="BV162" i="4"/>
  <c r="AG162" i="4"/>
  <c r="AD162" i="4"/>
  <c r="AC162" i="4"/>
  <c r="L162" i="4"/>
  <c r="J162" i="4"/>
  <c r="K162" i="4" s="1"/>
  <c r="I162" i="4"/>
  <c r="H162" i="4"/>
  <c r="G162" i="4"/>
  <c r="BY161" i="4"/>
  <c r="BX161" i="4"/>
  <c r="BW161" i="4"/>
  <c r="BV161" i="4"/>
  <c r="AG161" i="4"/>
  <c r="AC161" i="4"/>
  <c r="AD161" i="4" s="1"/>
  <c r="L161" i="4"/>
  <c r="J161" i="4"/>
  <c r="K161" i="4" s="1"/>
  <c r="I161" i="4"/>
  <c r="H161" i="4"/>
  <c r="G161" i="4"/>
  <c r="BY160" i="4"/>
  <c r="BX160" i="4"/>
  <c r="BW160" i="4"/>
  <c r="BV160" i="4"/>
  <c r="AG160" i="4"/>
  <c r="AC160" i="4"/>
  <c r="AD160" i="4" s="1"/>
  <c r="L160" i="4"/>
  <c r="J160" i="4"/>
  <c r="K160" i="4" s="1"/>
  <c r="I160" i="4"/>
  <c r="H160" i="4"/>
  <c r="G160" i="4"/>
  <c r="BY159" i="4"/>
  <c r="BW159" i="4"/>
  <c r="BV159" i="4"/>
  <c r="AG159" i="4"/>
  <c r="AC159" i="4"/>
  <c r="AD159" i="4" s="1"/>
  <c r="L159" i="4"/>
  <c r="J159" i="4"/>
  <c r="K159" i="4" s="1"/>
  <c r="I159" i="4"/>
  <c r="H159" i="4"/>
  <c r="G159" i="4"/>
  <c r="BY158" i="4"/>
  <c r="BX158" i="4"/>
  <c r="BW158" i="4"/>
  <c r="BV158" i="4"/>
  <c r="AG158" i="4"/>
  <c r="AC158" i="4"/>
  <c r="AD158" i="4" s="1"/>
  <c r="L158" i="4"/>
  <c r="J158" i="4"/>
  <c r="K158" i="4" s="1"/>
  <c r="O158" i="4" s="1"/>
  <c r="I158" i="4"/>
  <c r="H158" i="4"/>
  <c r="G158" i="4"/>
  <c r="BY157" i="4"/>
  <c r="BX157" i="4"/>
  <c r="BW157" i="4"/>
  <c r="BV157" i="4"/>
  <c r="AG157" i="4"/>
  <c r="AC157" i="4"/>
  <c r="AD157" i="4" s="1"/>
  <c r="L157" i="4"/>
  <c r="J157" i="4"/>
  <c r="K157" i="4" s="1"/>
  <c r="I157" i="4"/>
  <c r="H157" i="4"/>
  <c r="G157" i="4"/>
  <c r="BY156" i="4"/>
  <c r="BX156" i="4"/>
  <c r="BW156" i="4"/>
  <c r="BV156" i="4"/>
  <c r="AG156" i="4"/>
  <c r="AC156" i="4"/>
  <c r="AD156" i="4" s="1"/>
  <c r="L156" i="4"/>
  <c r="J156" i="4"/>
  <c r="K156" i="4" s="1"/>
  <c r="I156" i="4"/>
  <c r="H156" i="4"/>
  <c r="G156" i="4"/>
  <c r="BY155" i="4"/>
  <c r="BX155" i="4"/>
  <c r="BW155" i="4"/>
  <c r="BV155" i="4"/>
  <c r="AG155" i="4"/>
  <c r="AC155" i="4"/>
  <c r="AD155" i="4" s="1"/>
  <c r="L155" i="4"/>
  <c r="J155" i="4"/>
  <c r="K155" i="4" s="1"/>
  <c r="I155" i="4"/>
  <c r="H155" i="4"/>
  <c r="BY129" i="4" s="1"/>
  <c r="G155" i="4"/>
  <c r="BY154" i="4"/>
  <c r="BX154" i="4"/>
  <c r="BW154" i="4"/>
  <c r="BV154" i="4"/>
  <c r="AG154" i="4"/>
  <c r="AD154" i="4"/>
  <c r="AC154" i="4"/>
  <c r="L154" i="4"/>
  <c r="J154" i="4"/>
  <c r="K154" i="4" s="1"/>
  <c r="I154" i="4"/>
  <c r="H154" i="4"/>
  <c r="G154" i="4"/>
  <c r="BZ153" i="4"/>
  <c r="BY153" i="4"/>
  <c r="BX153" i="4"/>
  <c r="BW153" i="4"/>
  <c r="BV153" i="4"/>
  <c r="AG153" i="4"/>
  <c r="AC153" i="4"/>
  <c r="AD153" i="4" s="1"/>
  <c r="L153" i="4"/>
  <c r="J153" i="4"/>
  <c r="K153" i="4" s="1"/>
  <c r="I153" i="4"/>
  <c r="H153" i="4"/>
  <c r="G153" i="4"/>
  <c r="BX78" i="4" s="1"/>
  <c r="BY152" i="4"/>
  <c r="BW152" i="4"/>
  <c r="BV152" i="4"/>
  <c r="AG152" i="4"/>
  <c r="AC152" i="4"/>
  <c r="AD152" i="4" s="1"/>
  <c r="L152" i="4"/>
  <c r="J152" i="4"/>
  <c r="K152" i="4" s="1"/>
  <c r="I152" i="4"/>
  <c r="H152" i="4"/>
  <c r="G152" i="4"/>
  <c r="BY151" i="4"/>
  <c r="BX151" i="4"/>
  <c r="BW151" i="4"/>
  <c r="BV151" i="4"/>
  <c r="AG151" i="4"/>
  <c r="AC151" i="4"/>
  <c r="AD151" i="4" s="1"/>
  <c r="L151" i="4"/>
  <c r="J151" i="4"/>
  <c r="K151" i="4" s="1"/>
  <c r="I151" i="4"/>
  <c r="H151" i="4"/>
  <c r="G151" i="4"/>
  <c r="BX150" i="4"/>
  <c r="BW150" i="4"/>
  <c r="BV150" i="4"/>
  <c r="AG150" i="4"/>
  <c r="AD150" i="4"/>
  <c r="AC150" i="4"/>
  <c r="L150" i="4"/>
  <c r="J150" i="4"/>
  <c r="K150" i="4" s="1"/>
  <c r="I150" i="4"/>
  <c r="H150" i="4"/>
  <c r="G150" i="4"/>
  <c r="BY149" i="4"/>
  <c r="BW149" i="4"/>
  <c r="BV149" i="4"/>
  <c r="AG149" i="4"/>
  <c r="AC149" i="4"/>
  <c r="AD149" i="4" s="1"/>
  <c r="L149" i="4"/>
  <c r="J149" i="4"/>
  <c r="K149" i="4" s="1"/>
  <c r="I149" i="4"/>
  <c r="H149" i="4"/>
  <c r="G149" i="4"/>
  <c r="BZ148" i="4"/>
  <c r="BY148" i="4"/>
  <c r="BX148" i="4"/>
  <c r="BW148" i="4"/>
  <c r="BV148" i="4"/>
  <c r="AG148" i="4"/>
  <c r="AC148" i="4"/>
  <c r="AD148" i="4" s="1"/>
  <c r="L148" i="4"/>
  <c r="J148" i="4"/>
  <c r="K148" i="4" s="1"/>
  <c r="I148" i="4"/>
  <c r="H148" i="4"/>
  <c r="BY143" i="4" s="1"/>
  <c r="G148" i="4"/>
  <c r="BY147" i="4"/>
  <c r="BW147" i="4"/>
  <c r="BV147" i="4"/>
  <c r="AG147" i="4"/>
  <c r="AC147" i="4"/>
  <c r="AD147" i="4" s="1"/>
  <c r="L147" i="4"/>
  <c r="J147" i="4"/>
  <c r="K147" i="4" s="1"/>
  <c r="I147" i="4"/>
  <c r="H147" i="4"/>
  <c r="G147" i="4"/>
  <c r="BY146" i="4"/>
  <c r="BW146" i="4"/>
  <c r="BV146" i="4"/>
  <c r="AG146" i="4"/>
  <c r="AC146" i="4"/>
  <c r="AD146" i="4" s="1"/>
  <c r="L146" i="4"/>
  <c r="J146" i="4"/>
  <c r="K146" i="4" s="1"/>
  <c r="I146" i="4"/>
  <c r="H146" i="4"/>
  <c r="BY102" i="4" s="1"/>
  <c r="G146" i="4"/>
  <c r="BX145" i="4"/>
  <c r="BW145" i="4"/>
  <c r="BV145" i="4"/>
  <c r="AG145" i="4"/>
  <c r="AD145" i="4"/>
  <c r="AC145" i="4"/>
  <c r="L145" i="4"/>
  <c r="J145" i="4"/>
  <c r="K145" i="4" s="1"/>
  <c r="I145" i="4"/>
  <c r="H145" i="4"/>
  <c r="G145" i="4"/>
  <c r="BX101" i="4" s="1"/>
  <c r="BW144" i="4"/>
  <c r="BV144" i="4"/>
  <c r="AG144" i="4"/>
  <c r="AC144" i="4"/>
  <c r="AD144" i="4" s="1"/>
  <c r="L144" i="4"/>
  <c r="J144" i="4"/>
  <c r="K144" i="4" s="1"/>
  <c r="I144" i="4"/>
  <c r="H144" i="4"/>
  <c r="G144" i="4"/>
  <c r="BX143" i="4"/>
  <c r="BW143" i="4"/>
  <c r="BV143" i="4"/>
  <c r="AG143" i="4"/>
  <c r="AD143" i="4"/>
  <c r="AC143" i="4"/>
  <c r="L143" i="4"/>
  <c r="J143" i="4"/>
  <c r="K143" i="4" s="1"/>
  <c r="I143" i="4"/>
  <c r="H143" i="4"/>
  <c r="G143" i="4"/>
  <c r="BW142" i="4"/>
  <c r="BV142" i="4"/>
  <c r="AG142" i="4"/>
  <c r="AD142" i="4"/>
  <c r="AC142" i="4"/>
  <c r="L142" i="4"/>
  <c r="J142" i="4"/>
  <c r="K142" i="4" s="1"/>
  <c r="I142" i="4"/>
  <c r="H142" i="4"/>
  <c r="G142" i="4"/>
  <c r="BW141" i="4"/>
  <c r="BV141" i="4"/>
  <c r="AG141" i="4"/>
  <c r="AD141" i="4"/>
  <c r="AC141" i="4"/>
  <c r="L141" i="4"/>
  <c r="J141" i="4"/>
  <c r="K141" i="4" s="1"/>
  <c r="I141" i="4"/>
  <c r="H141" i="4"/>
  <c r="G141" i="4"/>
  <c r="BW140" i="4"/>
  <c r="BV140" i="4"/>
  <c r="AG140" i="4"/>
  <c r="AD140" i="4"/>
  <c r="AC140" i="4"/>
  <c r="L140" i="4"/>
  <c r="J140" i="4"/>
  <c r="K140" i="4" s="1"/>
  <c r="I140" i="4"/>
  <c r="H140" i="4"/>
  <c r="G140" i="4"/>
  <c r="BY139" i="4"/>
  <c r="BW139" i="4"/>
  <c r="BV139" i="4"/>
  <c r="AG139" i="4"/>
  <c r="AC139" i="4"/>
  <c r="AD139" i="4" s="1"/>
  <c r="L139" i="4"/>
  <c r="J139" i="4"/>
  <c r="K139" i="4" s="1"/>
  <c r="I139" i="4"/>
  <c r="H139" i="4"/>
  <c r="G139" i="4"/>
  <c r="BZ138" i="4"/>
  <c r="BY138" i="4"/>
  <c r="BX138" i="4"/>
  <c r="BW138" i="4"/>
  <c r="BV138" i="4"/>
  <c r="AG138" i="4"/>
  <c r="AC138" i="4"/>
  <c r="AD138" i="4" s="1"/>
  <c r="L138" i="4"/>
  <c r="J138" i="4"/>
  <c r="K138" i="4" s="1"/>
  <c r="I138" i="4"/>
  <c r="H138" i="4"/>
  <c r="G138" i="4"/>
  <c r="BY137" i="4"/>
  <c r="BX137" i="4"/>
  <c r="BW137" i="4"/>
  <c r="BV137" i="4"/>
  <c r="AG137" i="4"/>
  <c r="AC137" i="4"/>
  <c r="AD137" i="4" s="1"/>
  <c r="L137" i="4"/>
  <c r="J137" i="4"/>
  <c r="K137" i="4" s="1"/>
  <c r="I137" i="4"/>
  <c r="H137" i="4"/>
  <c r="G137" i="4"/>
  <c r="BZ136" i="4"/>
  <c r="BX136" i="4"/>
  <c r="BW136" i="4"/>
  <c r="BV136" i="4"/>
  <c r="AG136" i="4"/>
  <c r="AD136" i="4"/>
  <c r="AC136" i="4"/>
  <c r="L136" i="4"/>
  <c r="J136" i="4"/>
  <c r="K136" i="4" s="1"/>
  <c r="I136" i="4"/>
  <c r="H136" i="4"/>
  <c r="G136" i="4"/>
  <c r="BY135" i="4"/>
  <c r="BX135" i="4"/>
  <c r="BW135" i="4"/>
  <c r="BV135" i="4"/>
  <c r="AG135" i="4"/>
  <c r="AC135" i="4"/>
  <c r="AD135" i="4" s="1"/>
  <c r="L135" i="4"/>
  <c r="J135" i="4"/>
  <c r="K135" i="4" s="1"/>
  <c r="I135" i="4"/>
  <c r="H135" i="4"/>
  <c r="G135" i="4"/>
  <c r="BY134" i="4"/>
  <c r="BX134" i="4"/>
  <c r="BW134" i="4"/>
  <c r="BV134" i="4"/>
  <c r="AG134" i="4"/>
  <c r="AC134" i="4"/>
  <c r="AD134" i="4" s="1"/>
  <c r="L134" i="4"/>
  <c r="J134" i="4"/>
  <c r="K134" i="4" s="1"/>
  <c r="I134" i="4"/>
  <c r="H134" i="4"/>
  <c r="G134" i="4"/>
  <c r="BY133" i="4"/>
  <c r="BW133" i="4"/>
  <c r="BV133" i="4"/>
  <c r="AG133" i="4"/>
  <c r="AC133" i="4"/>
  <c r="AD133" i="4" s="1"/>
  <c r="L133" i="4"/>
  <c r="J133" i="4"/>
  <c r="K133" i="4" s="1"/>
  <c r="I133" i="4"/>
  <c r="H133" i="4"/>
  <c r="G133" i="4"/>
  <c r="BY132" i="4"/>
  <c r="BX132" i="4"/>
  <c r="BW132" i="4"/>
  <c r="BV132" i="4"/>
  <c r="AG132" i="4"/>
  <c r="AD132" i="4"/>
  <c r="AC132" i="4"/>
  <c r="L132" i="4"/>
  <c r="J132" i="4"/>
  <c r="K132" i="4" s="1"/>
  <c r="I132" i="4"/>
  <c r="H132" i="4"/>
  <c r="G132" i="4"/>
  <c r="BY131" i="4"/>
  <c r="BX131" i="4"/>
  <c r="BW131" i="4"/>
  <c r="BV131" i="4"/>
  <c r="AG131" i="4"/>
  <c r="AC131" i="4"/>
  <c r="AD131" i="4" s="1"/>
  <c r="L131" i="4"/>
  <c r="J131" i="4"/>
  <c r="K131" i="4" s="1"/>
  <c r="I131" i="4"/>
  <c r="H131" i="4"/>
  <c r="G131" i="4"/>
  <c r="BY130" i="4"/>
  <c r="BX130" i="4"/>
  <c r="BW130" i="4"/>
  <c r="BV130" i="4"/>
  <c r="AG130" i="4"/>
  <c r="AC130" i="4"/>
  <c r="AD130" i="4" s="1"/>
  <c r="L130" i="4"/>
  <c r="J130" i="4"/>
  <c r="K130" i="4" s="1"/>
  <c r="I130" i="4"/>
  <c r="H130" i="4"/>
  <c r="BY73" i="4" s="1"/>
  <c r="G130" i="4"/>
  <c r="BX129" i="4"/>
  <c r="BW129" i="4"/>
  <c r="BV129" i="4"/>
  <c r="AG129" i="4"/>
  <c r="AC129" i="4"/>
  <c r="AD129" i="4" s="1"/>
  <c r="L129" i="4"/>
  <c r="J129" i="4"/>
  <c r="K129" i="4" s="1"/>
  <c r="O129" i="4" s="1"/>
  <c r="BZ72" i="4" s="1"/>
  <c r="I129" i="4"/>
  <c r="H129" i="4"/>
  <c r="G129" i="4"/>
  <c r="BW128" i="4"/>
  <c r="BV128" i="4"/>
  <c r="AG128" i="4"/>
  <c r="AC128" i="4"/>
  <c r="AD128" i="4" s="1"/>
  <c r="L128" i="4"/>
  <c r="J128" i="4"/>
  <c r="K128" i="4" s="1"/>
  <c r="I128" i="4"/>
  <c r="H128" i="4"/>
  <c r="G128" i="4"/>
  <c r="BW127" i="4"/>
  <c r="BV127" i="4"/>
  <c r="AG127" i="4"/>
  <c r="AC127" i="4"/>
  <c r="AD127" i="4" s="1"/>
  <c r="L127" i="4"/>
  <c r="J127" i="4"/>
  <c r="K127" i="4" s="1"/>
  <c r="O127" i="4" s="1"/>
  <c r="I127" i="4"/>
  <c r="H127" i="4"/>
  <c r="G127" i="4"/>
  <c r="BY126" i="4"/>
  <c r="BX126" i="4"/>
  <c r="BW126" i="4"/>
  <c r="BV126" i="4"/>
  <c r="AG126" i="4"/>
  <c r="AD126" i="4"/>
  <c r="AC126" i="4"/>
  <c r="L126" i="4"/>
  <c r="J126" i="4"/>
  <c r="K126" i="4" s="1"/>
  <c r="I126" i="4"/>
  <c r="H126" i="4"/>
  <c r="BY142" i="4" s="1"/>
  <c r="G126" i="4"/>
  <c r="BX142" i="4" s="1"/>
  <c r="BZ125" i="4"/>
  <c r="BY125" i="4"/>
  <c r="BX125" i="4"/>
  <c r="BW125" i="4"/>
  <c r="BV125" i="4"/>
  <c r="AG125" i="4"/>
  <c r="AC125" i="4"/>
  <c r="AD125" i="4" s="1"/>
  <c r="L125" i="4"/>
  <c r="J125" i="4"/>
  <c r="K125" i="4" s="1"/>
  <c r="I125" i="4"/>
  <c r="H125" i="4"/>
  <c r="G125" i="4"/>
  <c r="BY124" i="4"/>
  <c r="BX124" i="4"/>
  <c r="BW124" i="4"/>
  <c r="BV124" i="4"/>
  <c r="AG124" i="4"/>
  <c r="AC124" i="4"/>
  <c r="AD124" i="4" s="1"/>
  <c r="L124" i="4"/>
  <c r="J124" i="4"/>
  <c r="K124" i="4" s="1"/>
  <c r="I124" i="4"/>
  <c r="H124" i="4"/>
  <c r="G124" i="4"/>
  <c r="BZ123" i="4"/>
  <c r="BY123" i="4"/>
  <c r="BX123" i="4"/>
  <c r="BW123" i="4"/>
  <c r="BV123" i="4"/>
  <c r="AG123" i="4"/>
  <c r="AC123" i="4"/>
  <c r="AD123" i="4" s="1"/>
  <c r="L123" i="4"/>
  <c r="J123" i="4"/>
  <c r="K123" i="4" s="1"/>
  <c r="O123" i="4" s="1"/>
  <c r="BS50" i="4" s="1"/>
  <c r="I123" i="4"/>
  <c r="H123" i="4"/>
  <c r="BY141" i="4" s="1"/>
  <c r="G123" i="4"/>
  <c r="BX141" i="4" s="1"/>
  <c r="BZ122" i="4"/>
  <c r="BY122" i="4"/>
  <c r="BX122" i="4"/>
  <c r="BW122" i="4"/>
  <c r="BV122" i="4"/>
  <c r="AG122" i="4"/>
  <c r="AD122" i="4"/>
  <c r="AC122" i="4"/>
  <c r="L122" i="4"/>
  <c r="J122" i="4"/>
  <c r="K122" i="4" s="1"/>
  <c r="I122" i="4"/>
  <c r="H122" i="4"/>
  <c r="BY98" i="4" s="1"/>
  <c r="G122" i="4"/>
  <c r="BX98" i="4" s="1"/>
  <c r="BY121" i="4"/>
  <c r="BX121" i="4"/>
  <c r="BW121" i="4"/>
  <c r="BV121" i="4"/>
  <c r="AG121" i="4"/>
  <c r="AC121" i="4"/>
  <c r="AD121" i="4" s="1"/>
  <c r="L121" i="4"/>
  <c r="J121" i="4"/>
  <c r="K121" i="4" s="1"/>
  <c r="I121" i="4"/>
  <c r="H121" i="4"/>
  <c r="BY97" i="4" s="1"/>
  <c r="G121" i="4"/>
  <c r="BZ120" i="4"/>
  <c r="BY120" i="4"/>
  <c r="BX120" i="4"/>
  <c r="BW120" i="4"/>
  <c r="BV120" i="4"/>
  <c r="AG120" i="4"/>
  <c r="AC120" i="4"/>
  <c r="AD120" i="4" s="1"/>
  <c r="L120" i="4"/>
  <c r="J120" i="4"/>
  <c r="K120" i="4" s="1"/>
  <c r="I120" i="4"/>
  <c r="H120" i="4"/>
  <c r="BY96" i="4" s="1"/>
  <c r="G120" i="4"/>
  <c r="BX96" i="4" s="1"/>
  <c r="BY119" i="4"/>
  <c r="BX119" i="4"/>
  <c r="BW119" i="4"/>
  <c r="BV119" i="4"/>
  <c r="AG119" i="4"/>
  <c r="AC119" i="4"/>
  <c r="AD119" i="4" s="1"/>
  <c r="L119" i="4"/>
  <c r="J119" i="4"/>
  <c r="K119" i="4" s="1"/>
  <c r="O119" i="4" s="1"/>
  <c r="BZ95" i="4" s="1"/>
  <c r="I119" i="4"/>
  <c r="H119" i="4"/>
  <c r="BY95" i="4" s="1"/>
  <c r="G119" i="4"/>
  <c r="BZ118" i="4"/>
  <c r="BY118" i="4"/>
  <c r="BX118" i="4"/>
  <c r="BW118" i="4"/>
  <c r="BV118" i="4"/>
  <c r="AG118" i="4"/>
  <c r="AD118" i="4"/>
  <c r="AC118" i="4"/>
  <c r="L118" i="4"/>
  <c r="J118" i="4"/>
  <c r="K118" i="4" s="1"/>
  <c r="I118" i="4"/>
  <c r="H118" i="4"/>
  <c r="G118" i="4"/>
  <c r="BY117" i="4"/>
  <c r="BX117" i="4"/>
  <c r="BW117" i="4"/>
  <c r="BV117" i="4"/>
  <c r="AG117" i="4"/>
  <c r="AC117" i="4"/>
  <c r="AD117" i="4" s="1"/>
  <c r="L117" i="4"/>
  <c r="J117" i="4"/>
  <c r="K117" i="4" s="1"/>
  <c r="I117" i="4"/>
  <c r="H117" i="4"/>
  <c r="G117" i="4"/>
  <c r="BZ116" i="4"/>
  <c r="BY116" i="4"/>
  <c r="BX116" i="4"/>
  <c r="BW116" i="4"/>
  <c r="BV116" i="4"/>
  <c r="AG116" i="4"/>
  <c r="AC116" i="4"/>
  <c r="AD116" i="4" s="1"/>
  <c r="L116" i="4"/>
  <c r="J116" i="4"/>
  <c r="K116" i="4" s="1"/>
  <c r="I116" i="4"/>
  <c r="H116" i="4"/>
  <c r="BY140" i="4" s="1"/>
  <c r="G116" i="4"/>
  <c r="BX140" i="4" s="1"/>
  <c r="BY115" i="4"/>
  <c r="BX115" i="4"/>
  <c r="BW115" i="4"/>
  <c r="BV115" i="4"/>
  <c r="AG115" i="4"/>
  <c r="AC115" i="4"/>
  <c r="AD115" i="4" s="1"/>
  <c r="L115" i="4"/>
  <c r="J115" i="4"/>
  <c r="K115" i="4" s="1"/>
  <c r="O115" i="4" s="1"/>
  <c r="P115" i="4" s="1"/>
  <c r="I115" i="4"/>
  <c r="H115" i="4"/>
  <c r="G115" i="4"/>
  <c r="BZ114" i="4"/>
  <c r="BX114" i="4"/>
  <c r="BW114" i="4"/>
  <c r="BV114" i="4"/>
  <c r="AG114" i="4"/>
  <c r="AD114" i="4"/>
  <c r="AC114" i="4"/>
  <c r="L114" i="4"/>
  <c r="J114" i="4"/>
  <c r="K114" i="4" s="1"/>
  <c r="I114" i="4"/>
  <c r="H114" i="4"/>
  <c r="G114" i="4"/>
  <c r="BY113" i="4"/>
  <c r="BX113" i="4"/>
  <c r="BW113" i="4"/>
  <c r="BV113" i="4"/>
  <c r="AG113" i="4"/>
  <c r="AC113" i="4"/>
  <c r="AD113" i="4" s="1"/>
  <c r="L113" i="4"/>
  <c r="J113" i="4"/>
  <c r="K113" i="4" s="1"/>
  <c r="I113" i="4"/>
  <c r="H113" i="4"/>
  <c r="G113" i="4"/>
  <c r="BY112" i="4"/>
  <c r="BX112" i="4"/>
  <c r="BW112" i="4"/>
  <c r="BV112" i="4"/>
  <c r="AG112" i="4"/>
  <c r="AC112" i="4"/>
  <c r="AD112" i="4" s="1"/>
  <c r="L112" i="4"/>
  <c r="J112" i="4"/>
  <c r="K112" i="4" s="1"/>
  <c r="I112" i="4"/>
  <c r="H112" i="4"/>
  <c r="G112" i="4"/>
  <c r="BY111" i="4"/>
  <c r="BX111" i="4"/>
  <c r="BW111" i="4"/>
  <c r="BV111" i="4"/>
  <c r="AG111" i="4"/>
  <c r="AC111" i="4"/>
  <c r="AD111" i="4" s="1"/>
  <c r="L111" i="4"/>
  <c r="J111" i="4"/>
  <c r="K111" i="4" s="1"/>
  <c r="O111" i="4" s="1"/>
  <c r="P111" i="4" s="1"/>
  <c r="I111" i="4"/>
  <c r="H111" i="4"/>
  <c r="G111" i="4"/>
  <c r="BZ110" i="4"/>
  <c r="BY110" i="4"/>
  <c r="BX110" i="4"/>
  <c r="BW110" i="4"/>
  <c r="BV110" i="4"/>
  <c r="AG110" i="4"/>
  <c r="AD110" i="4"/>
  <c r="AC110" i="4"/>
  <c r="L110" i="4"/>
  <c r="J110" i="4"/>
  <c r="K110" i="4" s="1"/>
  <c r="I110" i="4"/>
  <c r="H110" i="4"/>
  <c r="BY128" i="4" s="1"/>
  <c r="G110" i="4"/>
  <c r="BX128" i="4" s="1"/>
  <c r="BY109" i="4"/>
  <c r="BX109" i="4"/>
  <c r="BW109" i="4"/>
  <c r="BV109" i="4"/>
  <c r="AG109" i="4"/>
  <c r="AC109" i="4"/>
  <c r="AD109" i="4" s="1"/>
  <c r="L109" i="4"/>
  <c r="J109" i="4"/>
  <c r="K109" i="4" s="1"/>
  <c r="O109" i="4" s="1"/>
  <c r="P109" i="4" s="1"/>
  <c r="I109" i="4"/>
  <c r="H109" i="4"/>
  <c r="BY127" i="4" s="1"/>
  <c r="G109" i="4"/>
  <c r="BX127" i="4" s="1"/>
  <c r="BZ108" i="4"/>
  <c r="BY108" i="4"/>
  <c r="BX108" i="4"/>
  <c r="BW108" i="4"/>
  <c r="BV108" i="4"/>
  <c r="AG108" i="4"/>
  <c r="AD108" i="4"/>
  <c r="AC108" i="4"/>
  <c r="L108" i="4"/>
  <c r="J108" i="4"/>
  <c r="K108" i="4" s="1"/>
  <c r="I108" i="4"/>
  <c r="H108" i="4"/>
  <c r="G108" i="4"/>
  <c r="BY107" i="4"/>
  <c r="BX107" i="4"/>
  <c r="BW107" i="4"/>
  <c r="BV107" i="4"/>
  <c r="AG107" i="4"/>
  <c r="AC107" i="4"/>
  <c r="AD107" i="4" s="1"/>
  <c r="L107" i="4"/>
  <c r="J107" i="4"/>
  <c r="K107" i="4" s="1"/>
  <c r="O107" i="4" s="1"/>
  <c r="P107" i="4" s="1"/>
  <c r="I107" i="4"/>
  <c r="H107" i="4"/>
  <c r="G107" i="4"/>
  <c r="BZ106" i="4"/>
  <c r="BY106" i="4"/>
  <c r="BX106" i="4"/>
  <c r="BW106" i="4"/>
  <c r="BV106" i="4"/>
  <c r="AG106" i="4"/>
  <c r="AD106" i="4"/>
  <c r="AC106" i="4"/>
  <c r="L106" i="4"/>
  <c r="J106" i="4"/>
  <c r="K106" i="4" s="1"/>
  <c r="I106" i="4"/>
  <c r="H106" i="4"/>
  <c r="G106" i="4"/>
  <c r="BY105" i="4"/>
  <c r="BX105" i="4"/>
  <c r="BW105" i="4"/>
  <c r="BV105" i="4"/>
  <c r="AG105" i="4"/>
  <c r="AC105" i="4"/>
  <c r="AD105" i="4" s="1"/>
  <c r="L105" i="4"/>
  <c r="J105" i="4"/>
  <c r="K105" i="4" s="1"/>
  <c r="O105" i="4" s="1"/>
  <c r="P105" i="4" s="1"/>
  <c r="I105" i="4"/>
  <c r="H105" i="4"/>
  <c r="G105" i="4"/>
  <c r="BZ104" i="4"/>
  <c r="BY104" i="4"/>
  <c r="BX104" i="4"/>
  <c r="BW104" i="4"/>
  <c r="BV104" i="4"/>
  <c r="AG104" i="4"/>
  <c r="AD104" i="4"/>
  <c r="AC104" i="4"/>
  <c r="L104" i="4"/>
  <c r="J104" i="4"/>
  <c r="K104" i="4" s="1"/>
  <c r="I104" i="4"/>
  <c r="H104" i="4"/>
  <c r="G104" i="4"/>
  <c r="BY103" i="4"/>
  <c r="BX103" i="4"/>
  <c r="BW103" i="4"/>
  <c r="BV103" i="4"/>
  <c r="AG103" i="4"/>
  <c r="AD103" i="4"/>
  <c r="AC103" i="4"/>
  <c r="L103" i="4"/>
  <c r="J103" i="4"/>
  <c r="K103" i="4" s="1"/>
  <c r="I103" i="4"/>
  <c r="H103" i="4"/>
  <c r="G103" i="4"/>
  <c r="BX65" i="4" s="1"/>
  <c r="BX102" i="4"/>
  <c r="BW102" i="4"/>
  <c r="BV102" i="4"/>
  <c r="AG102" i="4"/>
  <c r="AC102" i="4"/>
  <c r="AD102" i="4" s="1"/>
  <c r="L102" i="4"/>
  <c r="J102" i="4"/>
  <c r="K102" i="4" s="1"/>
  <c r="I102" i="4"/>
  <c r="H102" i="4"/>
  <c r="BY90" i="4" s="1"/>
  <c r="G102" i="4"/>
  <c r="BY101" i="4"/>
  <c r="BW101" i="4"/>
  <c r="BV101" i="4"/>
  <c r="AG101" i="4"/>
  <c r="AC101" i="4"/>
  <c r="AD101" i="4" s="1"/>
  <c r="L101" i="4"/>
  <c r="J101" i="4"/>
  <c r="K101" i="4" s="1"/>
  <c r="I101" i="4"/>
  <c r="H101" i="4"/>
  <c r="BY89" i="4" s="1"/>
  <c r="G101" i="4"/>
  <c r="BY100" i="4"/>
  <c r="BX100" i="4"/>
  <c r="BW100" i="4"/>
  <c r="BV100" i="4"/>
  <c r="AG100" i="4"/>
  <c r="AC100" i="4"/>
  <c r="AD100" i="4" s="1"/>
  <c r="L100" i="4"/>
  <c r="J100" i="4"/>
  <c r="K100" i="4" s="1"/>
  <c r="I100" i="4"/>
  <c r="H100" i="4"/>
  <c r="G100" i="4"/>
  <c r="BY99" i="4"/>
  <c r="BX99" i="4"/>
  <c r="BW99" i="4"/>
  <c r="BV99" i="4"/>
  <c r="AG99" i="4"/>
  <c r="AD99" i="4"/>
  <c r="AC99" i="4"/>
  <c r="L99" i="4"/>
  <c r="J99" i="4"/>
  <c r="K99" i="4" s="1"/>
  <c r="I99" i="4"/>
  <c r="H99" i="4"/>
  <c r="G99" i="4"/>
  <c r="BW98" i="4"/>
  <c r="BV98" i="4"/>
  <c r="AG98" i="4"/>
  <c r="AC98" i="4"/>
  <c r="AD98" i="4" s="1"/>
  <c r="L98" i="4"/>
  <c r="J98" i="4"/>
  <c r="K98" i="4" s="1"/>
  <c r="I98" i="4"/>
  <c r="H98" i="4"/>
  <c r="G98" i="4"/>
  <c r="BX97" i="4"/>
  <c r="BW97" i="4"/>
  <c r="BV97" i="4"/>
  <c r="AG97" i="4"/>
  <c r="AC97" i="4"/>
  <c r="AD97" i="4" s="1"/>
  <c r="L97" i="4"/>
  <c r="J97" i="4"/>
  <c r="K97" i="4" s="1"/>
  <c r="O97" i="4" s="1"/>
  <c r="P97" i="4" s="1"/>
  <c r="I97" i="4"/>
  <c r="H97" i="4"/>
  <c r="G97" i="4"/>
  <c r="BW96" i="4"/>
  <c r="BV96" i="4"/>
  <c r="AG96" i="4"/>
  <c r="AC96" i="4"/>
  <c r="AD96" i="4" s="1"/>
  <c r="L96" i="4"/>
  <c r="J96" i="4"/>
  <c r="K96" i="4" s="1"/>
  <c r="I96" i="4"/>
  <c r="H96" i="4"/>
  <c r="G96" i="4"/>
  <c r="BX95" i="4"/>
  <c r="BW95" i="4"/>
  <c r="BV95" i="4"/>
  <c r="AG95" i="4"/>
  <c r="AC95" i="4"/>
  <c r="AD95" i="4" s="1"/>
  <c r="L95" i="4"/>
  <c r="J95" i="4"/>
  <c r="K95" i="4" s="1"/>
  <c r="I95" i="4"/>
  <c r="H95" i="4"/>
  <c r="G95" i="4"/>
  <c r="BW94" i="4"/>
  <c r="BV94" i="4"/>
  <c r="AG94" i="4"/>
  <c r="AC94" i="4"/>
  <c r="AD94" i="4" s="1"/>
  <c r="L94" i="4"/>
  <c r="J94" i="4"/>
  <c r="K94" i="4" s="1"/>
  <c r="I94" i="4"/>
  <c r="H94" i="4"/>
  <c r="G94" i="4"/>
  <c r="BW93" i="4"/>
  <c r="BV93" i="4"/>
  <c r="AG93" i="4"/>
  <c r="AC93" i="4"/>
  <c r="AD93" i="4" s="1"/>
  <c r="L93" i="4"/>
  <c r="J93" i="4"/>
  <c r="K93" i="4" s="1"/>
  <c r="I93" i="4"/>
  <c r="H93" i="4"/>
  <c r="G93" i="4"/>
  <c r="AG92" i="4"/>
  <c r="AC92" i="4"/>
  <c r="AD92" i="4" s="1"/>
  <c r="L92" i="4"/>
  <c r="J92" i="4"/>
  <c r="K92" i="4" s="1"/>
  <c r="I92" i="4"/>
  <c r="H92" i="4"/>
  <c r="G92" i="4"/>
  <c r="BW91" i="4"/>
  <c r="BV91" i="4"/>
  <c r="AG91" i="4"/>
  <c r="AC91" i="4"/>
  <c r="AD91" i="4" s="1"/>
  <c r="L91" i="4"/>
  <c r="J91" i="4"/>
  <c r="K91" i="4" s="1"/>
  <c r="I91" i="4"/>
  <c r="H91" i="4"/>
  <c r="G91" i="4"/>
  <c r="BX90" i="4"/>
  <c r="BW90" i="4"/>
  <c r="BV90" i="4"/>
  <c r="AG90" i="4"/>
  <c r="AC90" i="4"/>
  <c r="AD90" i="4" s="1"/>
  <c r="L90" i="4"/>
  <c r="J90" i="4"/>
  <c r="K90" i="4" s="1"/>
  <c r="O90" i="4" s="1"/>
  <c r="P90" i="4" s="1"/>
  <c r="I90" i="4"/>
  <c r="H90" i="4"/>
  <c r="G90" i="4"/>
  <c r="BX89" i="4"/>
  <c r="BW89" i="4"/>
  <c r="BV89" i="4"/>
  <c r="AG89" i="4"/>
  <c r="AD89" i="4"/>
  <c r="AC89" i="4"/>
  <c r="L89" i="4"/>
  <c r="J89" i="4"/>
  <c r="K89" i="4" s="1"/>
  <c r="I89" i="4"/>
  <c r="H89" i="4"/>
  <c r="G89" i="4"/>
  <c r="BW88" i="4"/>
  <c r="BV88" i="4"/>
  <c r="AG88" i="4"/>
  <c r="AC88" i="4"/>
  <c r="AD88" i="4" s="1"/>
  <c r="L88" i="4"/>
  <c r="J88" i="4"/>
  <c r="K88" i="4" s="1"/>
  <c r="O88" i="4" s="1"/>
  <c r="P88" i="4" s="1"/>
  <c r="I88" i="4"/>
  <c r="H88" i="4"/>
  <c r="BY56" i="4" s="1"/>
  <c r="G88" i="4"/>
  <c r="BW87" i="4"/>
  <c r="BV87" i="4"/>
  <c r="AG87" i="4"/>
  <c r="AC87" i="4"/>
  <c r="AD87" i="4" s="1"/>
  <c r="L87" i="4"/>
  <c r="J87" i="4"/>
  <c r="K87" i="4" s="1"/>
  <c r="I87" i="4"/>
  <c r="H87" i="4"/>
  <c r="BY88" i="4" s="1"/>
  <c r="G87" i="4"/>
  <c r="BX88" i="4" s="1"/>
  <c r="BW86" i="4"/>
  <c r="BV86" i="4"/>
  <c r="AG86" i="4"/>
  <c r="AC86" i="4"/>
  <c r="AD86" i="4" s="1"/>
  <c r="L86" i="4"/>
  <c r="J86" i="4"/>
  <c r="K86" i="4" s="1"/>
  <c r="O86" i="4" s="1"/>
  <c r="P86" i="4" s="1"/>
  <c r="I86" i="4"/>
  <c r="H86" i="4"/>
  <c r="BY55" i="4" s="1"/>
  <c r="G86" i="4"/>
  <c r="BY85" i="4"/>
  <c r="BX85" i="4"/>
  <c r="BW85" i="4"/>
  <c r="BV85" i="4"/>
  <c r="AG85" i="4"/>
  <c r="AD85" i="4"/>
  <c r="AC85" i="4"/>
  <c r="L85" i="4"/>
  <c r="J85" i="4"/>
  <c r="K85" i="4" s="1"/>
  <c r="I85" i="4"/>
  <c r="H85" i="4"/>
  <c r="G85" i="4"/>
  <c r="BX54" i="4" s="1"/>
  <c r="BY84" i="4"/>
  <c r="BX84" i="4"/>
  <c r="BW84" i="4"/>
  <c r="BV84" i="4"/>
  <c r="AG84" i="4"/>
  <c r="AC84" i="4"/>
  <c r="AD84" i="4" s="1"/>
  <c r="L84" i="4"/>
  <c r="J84" i="4"/>
  <c r="K84" i="4" s="1"/>
  <c r="O84" i="4" s="1"/>
  <c r="P84" i="4" s="1"/>
  <c r="I84" i="4"/>
  <c r="H84" i="4"/>
  <c r="BY53" i="4" s="1"/>
  <c r="G84" i="4"/>
  <c r="BX53" i="4" s="1"/>
  <c r="BZ83" i="4"/>
  <c r="BY83" i="4"/>
  <c r="BX83" i="4"/>
  <c r="BW83" i="4"/>
  <c r="BV83" i="4"/>
  <c r="AG83" i="4"/>
  <c r="AD83" i="4"/>
  <c r="AC83" i="4"/>
  <c r="L83" i="4"/>
  <c r="J83" i="4"/>
  <c r="K83" i="4" s="1"/>
  <c r="I83" i="4"/>
  <c r="H83" i="4"/>
  <c r="G83" i="4"/>
  <c r="BX52" i="4" s="1"/>
  <c r="BY82" i="4"/>
  <c r="BX82" i="4"/>
  <c r="BW82" i="4"/>
  <c r="BV82" i="4"/>
  <c r="AG82" i="4"/>
  <c r="AC82" i="4"/>
  <c r="AD82" i="4" s="1"/>
  <c r="L82" i="4"/>
  <c r="J82" i="4"/>
  <c r="K82" i="4" s="1"/>
  <c r="O82" i="4" s="1"/>
  <c r="P82" i="4" s="1"/>
  <c r="I82" i="4"/>
  <c r="H82" i="4"/>
  <c r="G82" i="4"/>
  <c r="BY81" i="4"/>
  <c r="BX81" i="4"/>
  <c r="BW81" i="4"/>
  <c r="BV81" i="4"/>
  <c r="AG81" i="4"/>
  <c r="AD81" i="4"/>
  <c r="AC81" i="4"/>
  <c r="L81" i="4"/>
  <c r="J81" i="4"/>
  <c r="K81" i="4" s="1"/>
  <c r="I81" i="4"/>
  <c r="H81" i="4"/>
  <c r="G81" i="4"/>
  <c r="BX80" i="4"/>
  <c r="BW80" i="4"/>
  <c r="BV80" i="4"/>
  <c r="AG80" i="4"/>
  <c r="AD80" i="4"/>
  <c r="AC80" i="4"/>
  <c r="L80" i="4"/>
  <c r="J80" i="4"/>
  <c r="K80" i="4" s="1"/>
  <c r="I80" i="4"/>
  <c r="H80" i="4"/>
  <c r="G80" i="4"/>
  <c r="BY79" i="4"/>
  <c r="BX79" i="4"/>
  <c r="BW79" i="4"/>
  <c r="BV79" i="4"/>
  <c r="AG79" i="4"/>
  <c r="AC79" i="4"/>
  <c r="AD79" i="4" s="1"/>
  <c r="L79" i="4"/>
  <c r="J79" i="4"/>
  <c r="K79" i="4" s="1"/>
  <c r="I79" i="4"/>
  <c r="H79" i="4"/>
  <c r="G79" i="4"/>
  <c r="BY78" i="4"/>
  <c r="BW78" i="4"/>
  <c r="BV78" i="4"/>
  <c r="AG78" i="4"/>
  <c r="AC78" i="4"/>
  <c r="AD78" i="4" s="1"/>
  <c r="L78" i="4"/>
  <c r="J78" i="4"/>
  <c r="K78" i="4" s="1"/>
  <c r="I78" i="4"/>
  <c r="H78" i="4"/>
  <c r="G78" i="4"/>
  <c r="BY77" i="4"/>
  <c r="BX77" i="4"/>
  <c r="BW77" i="4"/>
  <c r="BV77" i="4"/>
  <c r="AG77" i="4"/>
  <c r="AC77" i="4"/>
  <c r="AD77" i="4" s="1"/>
  <c r="L77" i="4"/>
  <c r="K77" i="4"/>
  <c r="O77" i="4" s="1"/>
  <c r="J77" i="4"/>
  <c r="I77" i="4"/>
  <c r="H77" i="4"/>
  <c r="G77" i="4"/>
  <c r="BY76" i="4"/>
  <c r="BX76" i="4"/>
  <c r="BW76" i="4"/>
  <c r="BV76" i="4"/>
  <c r="AG76" i="4"/>
  <c r="AC76" i="4"/>
  <c r="AD76" i="4" s="1"/>
  <c r="L76" i="4"/>
  <c r="K76" i="4"/>
  <c r="O76" i="4" s="1"/>
  <c r="J76" i="4"/>
  <c r="I76" i="4"/>
  <c r="H76" i="4"/>
  <c r="G76" i="4"/>
  <c r="BY75" i="4"/>
  <c r="BX75" i="4"/>
  <c r="BW75" i="4"/>
  <c r="BV75" i="4"/>
  <c r="AG75" i="4"/>
  <c r="AC75" i="4"/>
  <c r="AD75" i="4" s="1"/>
  <c r="L75" i="4"/>
  <c r="J75" i="4"/>
  <c r="K75" i="4" s="1"/>
  <c r="O75" i="4" s="1"/>
  <c r="I75" i="4"/>
  <c r="H75" i="4"/>
  <c r="G75" i="4"/>
  <c r="BY74" i="4"/>
  <c r="BX74" i="4"/>
  <c r="BW74" i="4"/>
  <c r="BV74" i="4"/>
  <c r="AG74" i="4"/>
  <c r="AC74" i="4"/>
  <c r="AD74" i="4" s="1"/>
  <c r="L74" i="4"/>
  <c r="J74" i="4"/>
  <c r="K74" i="4" s="1"/>
  <c r="I74" i="4"/>
  <c r="H74" i="4"/>
  <c r="G74" i="4"/>
  <c r="BX73" i="4"/>
  <c r="BW73" i="4"/>
  <c r="BV73" i="4"/>
  <c r="AG73" i="4"/>
  <c r="AC73" i="4"/>
  <c r="AD73" i="4" s="1"/>
  <c r="L73" i="4"/>
  <c r="K73" i="4"/>
  <c r="O73" i="4" s="1"/>
  <c r="J73" i="4"/>
  <c r="I73" i="4"/>
  <c r="H73" i="4"/>
  <c r="G73" i="4"/>
  <c r="BY72" i="4"/>
  <c r="BX72" i="4"/>
  <c r="BW72" i="4"/>
  <c r="BV72" i="4"/>
  <c r="AG72" i="4"/>
  <c r="AC72" i="4"/>
  <c r="AD72" i="4" s="1"/>
  <c r="L72" i="4"/>
  <c r="J72" i="4"/>
  <c r="K72" i="4" s="1"/>
  <c r="I72" i="4"/>
  <c r="H72" i="4"/>
  <c r="BY51" i="4" s="1"/>
  <c r="G72" i="4"/>
  <c r="BY71" i="4"/>
  <c r="BX71" i="4"/>
  <c r="BW71" i="4"/>
  <c r="BV71" i="4"/>
  <c r="AG71" i="4"/>
  <c r="AC71" i="4"/>
  <c r="AD71" i="4" s="1"/>
  <c r="L71" i="4"/>
  <c r="J71" i="4"/>
  <c r="K71" i="4" s="1"/>
  <c r="O71" i="4" s="1"/>
  <c r="I71" i="4"/>
  <c r="H71" i="4"/>
  <c r="BY94" i="4" s="1"/>
  <c r="G71" i="4"/>
  <c r="BX94" i="4" s="1"/>
  <c r="BZ70" i="4"/>
  <c r="BY70" i="4"/>
  <c r="BX70" i="4"/>
  <c r="BW70" i="4"/>
  <c r="BV70" i="4"/>
  <c r="AG70" i="4"/>
  <c r="AC70" i="4"/>
  <c r="AD70" i="4" s="1"/>
  <c r="L70" i="4"/>
  <c r="J70" i="4"/>
  <c r="K70" i="4" s="1"/>
  <c r="O70" i="4" s="1"/>
  <c r="I70" i="4"/>
  <c r="H70" i="4"/>
  <c r="BY93" i="4" s="1"/>
  <c r="G70" i="4"/>
  <c r="BX93" i="4" s="1"/>
  <c r="BY69" i="4"/>
  <c r="BX69" i="4"/>
  <c r="BW69" i="4"/>
  <c r="BV69" i="4"/>
  <c r="AG69" i="4"/>
  <c r="AC69" i="4"/>
  <c r="AD69" i="4" s="1"/>
  <c r="L69" i="4"/>
  <c r="K69" i="4"/>
  <c r="O69" i="4" s="1"/>
  <c r="J69" i="4"/>
  <c r="I69" i="4"/>
  <c r="H69" i="4"/>
  <c r="G69" i="4"/>
  <c r="BX50" i="4" s="1"/>
  <c r="BY68" i="4"/>
  <c r="BX68" i="4"/>
  <c r="BW68" i="4"/>
  <c r="BV68" i="4"/>
  <c r="AG68" i="4"/>
  <c r="AC68" i="4"/>
  <c r="AD68" i="4" s="1"/>
  <c r="L68" i="4"/>
  <c r="K68" i="4"/>
  <c r="O68" i="4" s="1"/>
  <c r="J68" i="4"/>
  <c r="I68" i="4"/>
  <c r="H68" i="4"/>
  <c r="G68" i="4"/>
  <c r="BX49" i="4" s="1"/>
  <c r="BY67" i="4"/>
  <c r="BX67" i="4"/>
  <c r="BW67" i="4"/>
  <c r="BV67" i="4"/>
  <c r="AG67" i="4"/>
  <c r="AC67" i="4"/>
  <c r="AD67" i="4" s="1"/>
  <c r="L67" i="4"/>
  <c r="J67" i="4"/>
  <c r="K67" i="4" s="1"/>
  <c r="I67" i="4"/>
  <c r="H67" i="4"/>
  <c r="G67" i="4"/>
  <c r="BY66" i="4"/>
  <c r="BX66" i="4"/>
  <c r="BW66" i="4"/>
  <c r="BV66" i="4"/>
  <c r="AG66" i="4"/>
  <c r="AC66" i="4"/>
  <c r="AD66" i="4" s="1"/>
  <c r="L66" i="4"/>
  <c r="J66" i="4"/>
  <c r="K66" i="4" s="1"/>
  <c r="O66" i="4" s="1"/>
  <c r="I66" i="4"/>
  <c r="H66" i="4"/>
  <c r="G66" i="4"/>
  <c r="BY65" i="4"/>
  <c r="BW65" i="4"/>
  <c r="BV65" i="4"/>
  <c r="AG65" i="4"/>
  <c r="AC65" i="4"/>
  <c r="AD65" i="4" s="1"/>
  <c r="L65" i="4"/>
  <c r="J65" i="4"/>
  <c r="K65" i="4" s="1"/>
  <c r="I65" i="4"/>
  <c r="H65" i="4"/>
  <c r="BY91" i="4" s="1"/>
  <c r="G65" i="4"/>
  <c r="BX91" i="4" s="1"/>
  <c r="BW64" i="4"/>
  <c r="BV64" i="4"/>
  <c r="BS64" i="4"/>
  <c r="AG64" i="4"/>
  <c r="AC64" i="4"/>
  <c r="AD64" i="4" s="1"/>
  <c r="L64" i="4"/>
  <c r="J64" i="4"/>
  <c r="K64" i="4" s="1"/>
  <c r="O64" i="4" s="1"/>
  <c r="I64" i="4"/>
  <c r="H64" i="4"/>
  <c r="BY64" i="4" s="1"/>
  <c r="G64" i="4"/>
  <c r="BX64" i="4" s="1"/>
  <c r="BW63" i="4"/>
  <c r="BV63" i="4"/>
  <c r="BS63" i="4"/>
  <c r="AG63" i="4"/>
  <c r="AC63" i="4"/>
  <c r="AD63" i="4" s="1"/>
  <c r="L63" i="4"/>
  <c r="J63" i="4"/>
  <c r="K63" i="4" s="1"/>
  <c r="O63" i="4" s="1"/>
  <c r="I63" i="4"/>
  <c r="H63" i="4"/>
  <c r="BY87" i="4" s="1"/>
  <c r="G63" i="4"/>
  <c r="BX87" i="4" s="1"/>
  <c r="BW62" i="4"/>
  <c r="BV62" i="4"/>
  <c r="AG62" i="4"/>
  <c r="AC62" i="4"/>
  <c r="AD62" i="4" s="1"/>
  <c r="L62" i="4"/>
  <c r="K62" i="4"/>
  <c r="O62" i="4" s="1"/>
  <c r="J62" i="4"/>
  <c r="I62" i="4"/>
  <c r="H62" i="4"/>
  <c r="BY86" i="4" s="1"/>
  <c r="G62" i="4"/>
  <c r="BX86" i="4" s="1"/>
  <c r="BW61" i="4"/>
  <c r="BV61" i="4"/>
  <c r="AG61" i="4"/>
  <c r="AD61" i="4"/>
  <c r="AC61" i="4"/>
  <c r="L61" i="4"/>
  <c r="J61" i="4"/>
  <c r="K61" i="4" s="1"/>
  <c r="I61" i="4"/>
  <c r="H61" i="4"/>
  <c r="BY63" i="4" s="1"/>
  <c r="G61" i="4"/>
  <c r="BX63" i="4" s="1"/>
  <c r="AG60" i="4"/>
  <c r="AC60" i="4"/>
  <c r="AD60" i="4" s="1"/>
  <c r="L60" i="4"/>
  <c r="K60" i="4"/>
  <c r="O60" i="4" s="1"/>
  <c r="J60" i="4"/>
  <c r="I60" i="4"/>
  <c r="H60" i="4"/>
  <c r="BY62" i="4" s="1"/>
  <c r="G60" i="4"/>
  <c r="BX62" i="4" s="1"/>
  <c r="BW59" i="4"/>
  <c r="BV59" i="4"/>
  <c r="AG59" i="4"/>
  <c r="AC59" i="4"/>
  <c r="AD59" i="4" s="1"/>
  <c r="L59" i="4"/>
  <c r="J59" i="4"/>
  <c r="K59" i="4" s="1"/>
  <c r="O59" i="4" s="1"/>
  <c r="I59" i="4"/>
  <c r="H59" i="4"/>
  <c r="BY61" i="4" s="1"/>
  <c r="G59" i="4"/>
  <c r="BX61" i="4" s="1"/>
  <c r="BW58" i="4"/>
  <c r="BV58" i="4"/>
  <c r="AG58" i="4"/>
  <c r="AC58" i="4"/>
  <c r="AD58" i="4" s="1"/>
  <c r="L58" i="4"/>
  <c r="K58" i="4"/>
  <c r="O58" i="4" s="1"/>
  <c r="J58" i="4"/>
  <c r="I58" i="4"/>
  <c r="H58" i="4"/>
  <c r="BY59" i="4" s="1"/>
  <c r="G58" i="4"/>
  <c r="BX59" i="4" s="1"/>
  <c r="BY57" i="4"/>
  <c r="BX57" i="4"/>
  <c r="BW57" i="4"/>
  <c r="BV57" i="4"/>
  <c r="AG57" i="4"/>
  <c r="AC57" i="4"/>
  <c r="AD57" i="4" s="1"/>
  <c r="L57" i="4"/>
  <c r="J57" i="4"/>
  <c r="K57" i="4" s="1"/>
  <c r="I57" i="4"/>
  <c r="H57" i="4"/>
  <c r="G57" i="4"/>
  <c r="BX56" i="4"/>
  <c r="BW56" i="4"/>
  <c r="BV56" i="4"/>
  <c r="AG56" i="4"/>
  <c r="AC56" i="4"/>
  <c r="AD56" i="4" s="1"/>
  <c r="L56" i="4"/>
  <c r="J56" i="4"/>
  <c r="K56" i="4" s="1"/>
  <c r="O56" i="4" s="1"/>
  <c r="I56" i="4"/>
  <c r="H56" i="4"/>
  <c r="G56" i="4"/>
  <c r="BZ55" i="4"/>
  <c r="BX55" i="4"/>
  <c r="BW55" i="4"/>
  <c r="BV55" i="4"/>
  <c r="BS55" i="4"/>
  <c r="AG55" i="4"/>
  <c r="AC55" i="4"/>
  <c r="AD55" i="4" s="1"/>
  <c r="L55" i="4"/>
  <c r="J55" i="4"/>
  <c r="K55" i="4" s="1"/>
  <c r="I55" i="4"/>
  <c r="H55" i="4"/>
  <c r="G55" i="4"/>
  <c r="BY54" i="4"/>
  <c r="BW54" i="4"/>
  <c r="BV54" i="4"/>
  <c r="AG54" i="4"/>
  <c r="AC54" i="4"/>
  <c r="AD54" i="4" s="1"/>
  <c r="L54" i="4"/>
  <c r="J54" i="4"/>
  <c r="K54" i="4" s="1"/>
  <c r="I54" i="4"/>
  <c r="H54" i="4"/>
  <c r="G54" i="4"/>
  <c r="BW53" i="4"/>
  <c r="BV53" i="4"/>
  <c r="AG53" i="4"/>
  <c r="AC53" i="4"/>
  <c r="AD53" i="4" s="1"/>
  <c r="L53" i="4"/>
  <c r="J53" i="4"/>
  <c r="K53" i="4" s="1"/>
  <c r="O53" i="4" s="1"/>
  <c r="I53" i="4"/>
  <c r="H53" i="4"/>
  <c r="G53" i="4"/>
  <c r="BY52" i="4"/>
  <c r="BW52" i="4"/>
  <c r="BV52" i="4"/>
  <c r="AG52" i="4"/>
  <c r="AC52" i="4"/>
  <c r="AD52" i="4" s="1"/>
  <c r="L52" i="4"/>
  <c r="J52" i="4"/>
  <c r="K52" i="4" s="1"/>
  <c r="O52" i="4" s="1"/>
  <c r="I52" i="4"/>
  <c r="H52" i="4"/>
  <c r="G52" i="4"/>
  <c r="BX51" i="4"/>
  <c r="BW51" i="4"/>
  <c r="BV51" i="4"/>
  <c r="AG51" i="4"/>
  <c r="AC51" i="4"/>
  <c r="AD51" i="4" s="1"/>
  <c r="L51" i="4"/>
  <c r="J51" i="4"/>
  <c r="K51" i="4" s="1"/>
  <c r="O51" i="4" s="1"/>
  <c r="I51" i="4"/>
  <c r="H51" i="4"/>
  <c r="G51" i="4"/>
  <c r="BY50" i="4"/>
  <c r="BW50" i="4"/>
  <c r="BV50" i="4"/>
  <c r="AG50" i="4"/>
  <c r="AC50" i="4"/>
  <c r="AD50" i="4" s="1"/>
  <c r="L50" i="4"/>
  <c r="J50" i="4"/>
  <c r="K50" i="4" s="1"/>
  <c r="O50" i="4" s="1"/>
  <c r="I50" i="4"/>
  <c r="H50" i="4"/>
  <c r="G50" i="4"/>
  <c r="BY49" i="4"/>
  <c r="BW49" i="4"/>
  <c r="BV49" i="4"/>
  <c r="AG49" i="4"/>
  <c r="AC49" i="4"/>
  <c r="AD49" i="4" s="1"/>
  <c r="L49" i="4"/>
  <c r="J49" i="4"/>
  <c r="K49" i="4" s="1"/>
  <c r="I49" i="4"/>
  <c r="H49" i="4"/>
  <c r="G49" i="4"/>
  <c r="BY48" i="4"/>
  <c r="BX48" i="4"/>
  <c r="BW48" i="4"/>
  <c r="BV48" i="4"/>
  <c r="AG48" i="4"/>
  <c r="AC48" i="4"/>
  <c r="AD48" i="4" s="1"/>
  <c r="L48" i="4"/>
  <c r="J48" i="4"/>
  <c r="K48" i="4" s="1"/>
  <c r="O48" i="4" s="1"/>
  <c r="I48" i="4"/>
  <c r="H48" i="4"/>
  <c r="BY58" i="4" s="1"/>
  <c r="G48" i="4"/>
  <c r="BX58" i="4" s="1"/>
  <c r="BW47" i="4"/>
  <c r="BV47" i="4"/>
  <c r="AG47" i="4"/>
  <c r="AC47" i="4"/>
  <c r="AD47" i="4" s="1"/>
  <c r="L47" i="4"/>
  <c r="J47" i="4"/>
  <c r="K47" i="4" s="1"/>
  <c r="I47" i="4"/>
  <c r="H47" i="4"/>
  <c r="BY47" i="4" s="1"/>
  <c r="G47" i="4"/>
  <c r="BX47" i="4" s="1"/>
  <c r="BW46" i="4"/>
  <c r="BV46" i="4"/>
  <c r="AG46" i="4"/>
  <c r="AC46" i="4"/>
  <c r="AD46" i="4" s="1"/>
  <c r="L46" i="4"/>
  <c r="J46" i="4"/>
  <c r="K46" i="4" s="1"/>
  <c r="O46" i="4" s="1"/>
  <c r="I46" i="4"/>
  <c r="H46" i="4"/>
  <c r="BY46" i="4" s="1"/>
  <c r="G46" i="4"/>
  <c r="BX46" i="4" s="1"/>
  <c r="BW45" i="4"/>
  <c r="BV45" i="4"/>
  <c r="AG45" i="4"/>
  <c r="AC45" i="4"/>
  <c r="AD45" i="4" s="1"/>
  <c r="L45" i="4"/>
  <c r="J45" i="4"/>
  <c r="K45" i="4" s="1"/>
  <c r="I45" i="4"/>
  <c r="H45" i="4"/>
  <c r="BY45" i="4" s="1"/>
  <c r="G45" i="4"/>
  <c r="BX45" i="4" s="1"/>
  <c r="BW44" i="4"/>
  <c r="BV44" i="4"/>
  <c r="AG44" i="4"/>
  <c r="AC44" i="4"/>
  <c r="AD44" i="4" s="1"/>
  <c r="L44" i="4"/>
  <c r="J44" i="4"/>
  <c r="K44" i="4" s="1"/>
  <c r="I44" i="4"/>
  <c r="H44" i="4"/>
  <c r="BY44" i="4" s="1"/>
  <c r="G44" i="4"/>
  <c r="BX44" i="4" s="1"/>
  <c r="BW43" i="4"/>
  <c r="BV43" i="4"/>
  <c r="AG43" i="4"/>
  <c r="AC43" i="4"/>
  <c r="AD43" i="4" s="1"/>
  <c r="L43" i="4"/>
  <c r="J43" i="4"/>
  <c r="K43" i="4" s="1"/>
  <c r="O43" i="4" s="1"/>
  <c r="I43" i="4"/>
  <c r="H43" i="4"/>
  <c r="BY43" i="4" s="1"/>
  <c r="G43" i="4"/>
  <c r="BX43" i="4" s="1"/>
  <c r="BW42" i="4"/>
  <c r="BV42" i="4"/>
  <c r="AG42" i="4"/>
  <c r="AC42" i="4"/>
  <c r="AD42" i="4" s="1"/>
  <c r="L42" i="4"/>
  <c r="J42" i="4"/>
  <c r="K42" i="4" s="1"/>
  <c r="O42" i="4" s="1"/>
  <c r="I42" i="4"/>
  <c r="H42" i="4"/>
  <c r="BY42" i="4" s="1"/>
  <c r="G42" i="4"/>
  <c r="BX42" i="4" s="1"/>
  <c r="BW41" i="4"/>
  <c r="BV41" i="4"/>
  <c r="AG41" i="4"/>
  <c r="AC41" i="4"/>
  <c r="AD41" i="4" s="1"/>
  <c r="L41" i="4"/>
  <c r="J41" i="4"/>
  <c r="K41" i="4" s="1"/>
  <c r="I41" i="4"/>
  <c r="H41" i="4"/>
  <c r="BY41" i="4" s="1"/>
  <c r="G41" i="4"/>
  <c r="BX41" i="4" s="1"/>
  <c r="A41" i="4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BW40" i="4"/>
  <c r="BV40" i="4"/>
  <c r="AG40" i="4"/>
  <c r="AC40" i="4"/>
  <c r="AD40" i="4" s="1"/>
  <c r="L40" i="4"/>
  <c r="J40" i="4"/>
  <c r="K40" i="4" s="1"/>
  <c r="O40" i="4" s="1"/>
  <c r="I40" i="4"/>
  <c r="H40" i="4"/>
  <c r="Y23" i="4" s="1"/>
  <c r="Z23" i="4" s="1"/>
  <c r="G40" i="4"/>
  <c r="BX40" i="4" s="1"/>
  <c r="AA34" i="4"/>
  <c r="Y34" i="4"/>
  <c r="X34" i="4"/>
  <c r="J34" i="4"/>
  <c r="AA33" i="4"/>
  <c r="X33" i="4"/>
  <c r="AA32" i="4"/>
  <c r="X32" i="4"/>
  <c r="J32" i="4"/>
  <c r="M30" i="4"/>
  <c r="AA29" i="4"/>
  <c r="X29" i="4"/>
  <c r="Y28" i="4"/>
  <c r="Z28" i="4" s="1"/>
  <c r="I28" i="4"/>
  <c r="I33" i="4" s="1"/>
  <c r="I20" i="4"/>
  <c r="I19" i="4"/>
  <c r="AC330" i="3"/>
  <c r="AG318" i="3"/>
  <c r="AC318" i="3"/>
  <c r="AD318" i="3" s="1"/>
  <c r="L318" i="3"/>
  <c r="J318" i="3"/>
  <c r="K318" i="3" s="1"/>
  <c r="O318" i="3" s="1"/>
  <c r="I318" i="3"/>
  <c r="H318" i="3"/>
  <c r="G318" i="3"/>
  <c r="AG317" i="3"/>
  <c r="AC317" i="3"/>
  <c r="AD317" i="3" s="1"/>
  <c r="L317" i="3"/>
  <c r="J317" i="3"/>
  <c r="K317" i="3" s="1"/>
  <c r="I317" i="3"/>
  <c r="H317" i="3"/>
  <c r="G317" i="3"/>
  <c r="AG316" i="3"/>
  <c r="AC316" i="3"/>
  <c r="AD316" i="3" s="1"/>
  <c r="L316" i="3"/>
  <c r="J316" i="3"/>
  <c r="K316" i="3" s="1"/>
  <c r="O316" i="3" s="1"/>
  <c r="I316" i="3"/>
  <c r="H316" i="3"/>
  <c r="G316" i="3"/>
  <c r="AG315" i="3"/>
  <c r="AC315" i="3"/>
  <c r="AD315" i="3" s="1"/>
  <c r="L315" i="3"/>
  <c r="J315" i="3"/>
  <c r="K315" i="3" s="1"/>
  <c r="I315" i="3"/>
  <c r="H315" i="3"/>
  <c r="G315" i="3"/>
  <c r="AG314" i="3"/>
  <c r="AC314" i="3"/>
  <c r="AD314" i="3" s="1"/>
  <c r="L314" i="3"/>
  <c r="J314" i="3"/>
  <c r="K314" i="3" s="1"/>
  <c r="O314" i="3" s="1"/>
  <c r="I314" i="3"/>
  <c r="H314" i="3"/>
  <c r="G314" i="3"/>
  <c r="AG313" i="3"/>
  <c r="AC313" i="3"/>
  <c r="AD313" i="3" s="1"/>
  <c r="L313" i="3"/>
  <c r="J313" i="3"/>
  <c r="K313" i="3" s="1"/>
  <c r="I313" i="3"/>
  <c r="H313" i="3"/>
  <c r="G313" i="3"/>
  <c r="AG312" i="3"/>
  <c r="AC312" i="3"/>
  <c r="AD312" i="3" s="1"/>
  <c r="L312" i="3"/>
  <c r="J312" i="3"/>
  <c r="K312" i="3" s="1"/>
  <c r="O312" i="3" s="1"/>
  <c r="I312" i="3"/>
  <c r="H312" i="3"/>
  <c r="G312" i="3"/>
  <c r="AG311" i="3"/>
  <c r="AC311" i="3"/>
  <c r="AD311" i="3" s="1"/>
  <c r="L311" i="3"/>
  <c r="J311" i="3"/>
  <c r="K311" i="3" s="1"/>
  <c r="I311" i="3"/>
  <c r="H311" i="3"/>
  <c r="G311" i="3"/>
  <c r="AG310" i="3"/>
  <c r="AC310" i="3"/>
  <c r="AD310" i="3" s="1"/>
  <c r="L310" i="3"/>
  <c r="J310" i="3"/>
  <c r="K310" i="3" s="1"/>
  <c r="O310" i="3" s="1"/>
  <c r="I310" i="3"/>
  <c r="H310" i="3"/>
  <c r="G310" i="3"/>
  <c r="AG309" i="3"/>
  <c r="AC309" i="3"/>
  <c r="AD309" i="3" s="1"/>
  <c r="L309" i="3"/>
  <c r="J309" i="3"/>
  <c r="K309" i="3" s="1"/>
  <c r="I309" i="3"/>
  <c r="H309" i="3"/>
  <c r="G309" i="3"/>
  <c r="AG308" i="3"/>
  <c r="AC308" i="3"/>
  <c r="AD308" i="3" s="1"/>
  <c r="L308" i="3"/>
  <c r="J308" i="3"/>
  <c r="K308" i="3" s="1"/>
  <c r="O308" i="3" s="1"/>
  <c r="I308" i="3"/>
  <c r="H308" i="3"/>
  <c r="G308" i="3"/>
  <c r="AG307" i="3"/>
  <c r="AC307" i="3"/>
  <c r="AD307" i="3" s="1"/>
  <c r="L307" i="3"/>
  <c r="J307" i="3"/>
  <c r="K307" i="3" s="1"/>
  <c r="I307" i="3"/>
  <c r="H307" i="3"/>
  <c r="G307" i="3"/>
  <c r="AG306" i="3"/>
  <c r="AC306" i="3"/>
  <c r="AD306" i="3" s="1"/>
  <c r="L306" i="3"/>
  <c r="J306" i="3"/>
  <c r="K306" i="3" s="1"/>
  <c r="O306" i="3" s="1"/>
  <c r="I306" i="3"/>
  <c r="H306" i="3"/>
  <c r="G306" i="3"/>
  <c r="AG305" i="3"/>
  <c r="AC305" i="3"/>
  <c r="AD305" i="3" s="1"/>
  <c r="L305" i="3"/>
  <c r="J305" i="3"/>
  <c r="K305" i="3" s="1"/>
  <c r="I305" i="3"/>
  <c r="H305" i="3"/>
  <c r="G305" i="3"/>
  <c r="AG304" i="3"/>
  <c r="AC304" i="3"/>
  <c r="AD304" i="3" s="1"/>
  <c r="L304" i="3"/>
  <c r="J304" i="3"/>
  <c r="K304" i="3" s="1"/>
  <c r="O304" i="3" s="1"/>
  <c r="I304" i="3"/>
  <c r="H304" i="3"/>
  <c r="G304" i="3"/>
  <c r="AG303" i="3"/>
  <c r="AC303" i="3"/>
  <c r="AD303" i="3" s="1"/>
  <c r="L303" i="3"/>
  <c r="J303" i="3"/>
  <c r="K303" i="3" s="1"/>
  <c r="I303" i="3"/>
  <c r="H303" i="3"/>
  <c r="G303" i="3"/>
  <c r="AG302" i="3"/>
  <c r="AC302" i="3"/>
  <c r="AD302" i="3" s="1"/>
  <c r="L302" i="3"/>
  <c r="J302" i="3"/>
  <c r="K302" i="3" s="1"/>
  <c r="O302" i="3" s="1"/>
  <c r="I302" i="3"/>
  <c r="H302" i="3"/>
  <c r="G302" i="3"/>
  <c r="AG301" i="3"/>
  <c r="AC301" i="3"/>
  <c r="AD301" i="3" s="1"/>
  <c r="L301" i="3"/>
  <c r="J301" i="3"/>
  <c r="K301" i="3" s="1"/>
  <c r="I301" i="3"/>
  <c r="H301" i="3"/>
  <c r="G301" i="3"/>
  <c r="AG300" i="3"/>
  <c r="AC300" i="3"/>
  <c r="AD300" i="3" s="1"/>
  <c r="L300" i="3"/>
  <c r="J300" i="3"/>
  <c r="K300" i="3" s="1"/>
  <c r="O300" i="3" s="1"/>
  <c r="I300" i="3"/>
  <c r="H300" i="3"/>
  <c r="G300" i="3"/>
  <c r="AG299" i="3"/>
  <c r="AC299" i="3"/>
  <c r="AD299" i="3" s="1"/>
  <c r="L299" i="3"/>
  <c r="J299" i="3"/>
  <c r="K299" i="3" s="1"/>
  <c r="I299" i="3"/>
  <c r="H299" i="3"/>
  <c r="G299" i="3"/>
  <c r="AG298" i="3"/>
  <c r="AC298" i="3"/>
  <c r="AD298" i="3" s="1"/>
  <c r="L298" i="3"/>
  <c r="J298" i="3"/>
  <c r="K298" i="3" s="1"/>
  <c r="O298" i="3" s="1"/>
  <c r="I298" i="3"/>
  <c r="H298" i="3"/>
  <c r="G298" i="3"/>
  <c r="AG297" i="3"/>
  <c r="AC297" i="3"/>
  <c r="AD297" i="3" s="1"/>
  <c r="L297" i="3"/>
  <c r="J297" i="3"/>
  <c r="K297" i="3" s="1"/>
  <c r="I297" i="3"/>
  <c r="H297" i="3"/>
  <c r="G297" i="3"/>
  <c r="AG296" i="3"/>
  <c r="AC296" i="3"/>
  <c r="AD296" i="3" s="1"/>
  <c r="L296" i="3"/>
  <c r="J296" i="3"/>
  <c r="K296" i="3" s="1"/>
  <c r="O296" i="3" s="1"/>
  <c r="I296" i="3"/>
  <c r="H296" i="3"/>
  <c r="G296" i="3"/>
  <c r="AG295" i="3"/>
  <c r="AC295" i="3"/>
  <c r="AD295" i="3" s="1"/>
  <c r="L295" i="3"/>
  <c r="J295" i="3"/>
  <c r="K295" i="3" s="1"/>
  <c r="I295" i="3"/>
  <c r="H295" i="3"/>
  <c r="G295" i="3"/>
  <c r="AG294" i="3"/>
  <c r="AC294" i="3"/>
  <c r="AD294" i="3" s="1"/>
  <c r="L294" i="3"/>
  <c r="J294" i="3"/>
  <c r="K294" i="3" s="1"/>
  <c r="O294" i="3" s="1"/>
  <c r="I294" i="3"/>
  <c r="H294" i="3"/>
  <c r="G294" i="3"/>
  <c r="AG293" i="3"/>
  <c r="AC293" i="3"/>
  <c r="AD293" i="3" s="1"/>
  <c r="L293" i="3"/>
  <c r="J293" i="3"/>
  <c r="K293" i="3" s="1"/>
  <c r="I293" i="3"/>
  <c r="H293" i="3"/>
  <c r="G293" i="3"/>
  <c r="AG292" i="3"/>
  <c r="AC292" i="3"/>
  <c r="AD292" i="3" s="1"/>
  <c r="L292" i="3"/>
  <c r="J292" i="3"/>
  <c r="K292" i="3" s="1"/>
  <c r="O292" i="3" s="1"/>
  <c r="I292" i="3"/>
  <c r="H292" i="3"/>
  <c r="G292" i="3"/>
  <c r="AG291" i="3"/>
  <c r="AC291" i="3"/>
  <c r="AD291" i="3" s="1"/>
  <c r="L291" i="3"/>
  <c r="J291" i="3"/>
  <c r="K291" i="3" s="1"/>
  <c r="I291" i="3"/>
  <c r="H291" i="3"/>
  <c r="G291" i="3"/>
  <c r="AG290" i="3"/>
  <c r="AC290" i="3"/>
  <c r="AD290" i="3" s="1"/>
  <c r="L290" i="3"/>
  <c r="J290" i="3"/>
  <c r="K290" i="3" s="1"/>
  <c r="O290" i="3" s="1"/>
  <c r="I290" i="3"/>
  <c r="H290" i="3"/>
  <c r="G290" i="3"/>
  <c r="AG289" i="3"/>
  <c r="AC289" i="3"/>
  <c r="AD289" i="3" s="1"/>
  <c r="L289" i="3"/>
  <c r="J289" i="3"/>
  <c r="K289" i="3" s="1"/>
  <c r="I289" i="3"/>
  <c r="H289" i="3"/>
  <c r="G289" i="3"/>
  <c r="AG288" i="3"/>
  <c r="AC288" i="3"/>
  <c r="AD288" i="3" s="1"/>
  <c r="L288" i="3"/>
  <c r="J288" i="3"/>
  <c r="K288" i="3" s="1"/>
  <c r="O288" i="3" s="1"/>
  <c r="I288" i="3"/>
  <c r="H288" i="3"/>
  <c r="G288" i="3"/>
  <c r="AG287" i="3"/>
  <c r="AC287" i="3"/>
  <c r="AD287" i="3" s="1"/>
  <c r="L287" i="3"/>
  <c r="J287" i="3"/>
  <c r="K287" i="3" s="1"/>
  <c r="I287" i="3"/>
  <c r="H287" i="3"/>
  <c r="G287" i="3"/>
  <c r="AG286" i="3"/>
  <c r="AC286" i="3"/>
  <c r="AD286" i="3" s="1"/>
  <c r="L286" i="3"/>
  <c r="J286" i="3"/>
  <c r="K286" i="3" s="1"/>
  <c r="O286" i="3" s="1"/>
  <c r="I286" i="3"/>
  <c r="H286" i="3"/>
  <c r="G286" i="3"/>
  <c r="AG285" i="3"/>
  <c r="AC285" i="3"/>
  <c r="AD285" i="3" s="1"/>
  <c r="L285" i="3"/>
  <c r="J285" i="3"/>
  <c r="K285" i="3" s="1"/>
  <c r="I285" i="3"/>
  <c r="H285" i="3"/>
  <c r="G285" i="3"/>
  <c r="AG284" i="3"/>
  <c r="AC284" i="3"/>
  <c r="AD284" i="3" s="1"/>
  <c r="L284" i="3"/>
  <c r="J284" i="3"/>
  <c r="K284" i="3" s="1"/>
  <c r="O284" i="3" s="1"/>
  <c r="I284" i="3"/>
  <c r="H284" i="3"/>
  <c r="G284" i="3"/>
  <c r="AG283" i="3"/>
  <c r="AC283" i="3"/>
  <c r="AD283" i="3" s="1"/>
  <c r="L283" i="3"/>
  <c r="J283" i="3"/>
  <c r="K283" i="3" s="1"/>
  <c r="I283" i="3"/>
  <c r="H283" i="3"/>
  <c r="G283" i="3"/>
  <c r="AG282" i="3"/>
  <c r="AC282" i="3"/>
  <c r="AD282" i="3" s="1"/>
  <c r="L282" i="3"/>
  <c r="J282" i="3"/>
  <c r="K282" i="3" s="1"/>
  <c r="O282" i="3" s="1"/>
  <c r="I282" i="3"/>
  <c r="H282" i="3"/>
  <c r="G282" i="3"/>
  <c r="AG281" i="3"/>
  <c r="AC281" i="3"/>
  <c r="AD281" i="3" s="1"/>
  <c r="L281" i="3"/>
  <c r="J281" i="3"/>
  <c r="K281" i="3" s="1"/>
  <c r="I281" i="3"/>
  <c r="H281" i="3"/>
  <c r="G281" i="3"/>
  <c r="AG280" i="3"/>
  <c r="AC280" i="3"/>
  <c r="AD280" i="3" s="1"/>
  <c r="L280" i="3"/>
  <c r="J280" i="3"/>
  <c r="K280" i="3" s="1"/>
  <c r="I280" i="3"/>
  <c r="H280" i="3"/>
  <c r="G280" i="3"/>
  <c r="AG279" i="3"/>
  <c r="AC279" i="3"/>
  <c r="AD279" i="3" s="1"/>
  <c r="L279" i="3"/>
  <c r="J279" i="3"/>
  <c r="K279" i="3" s="1"/>
  <c r="I279" i="3"/>
  <c r="H279" i="3"/>
  <c r="G279" i="3"/>
  <c r="AG278" i="3"/>
  <c r="AC278" i="3"/>
  <c r="AD278" i="3" s="1"/>
  <c r="L278" i="3"/>
  <c r="J278" i="3"/>
  <c r="K278" i="3" s="1"/>
  <c r="I278" i="3"/>
  <c r="H278" i="3"/>
  <c r="G278" i="3"/>
  <c r="AG277" i="3"/>
  <c r="AC277" i="3"/>
  <c r="AD277" i="3" s="1"/>
  <c r="L277" i="3"/>
  <c r="J277" i="3"/>
  <c r="K277" i="3" s="1"/>
  <c r="I277" i="3"/>
  <c r="H277" i="3"/>
  <c r="G277" i="3"/>
  <c r="AG276" i="3"/>
  <c r="AC276" i="3"/>
  <c r="AD276" i="3" s="1"/>
  <c r="L276" i="3"/>
  <c r="J276" i="3"/>
  <c r="K276" i="3" s="1"/>
  <c r="O276" i="3" s="1"/>
  <c r="I276" i="3"/>
  <c r="H276" i="3"/>
  <c r="G276" i="3"/>
  <c r="AG275" i="3"/>
  <c r="AC275" i="3"/>
  <c r="AD275" i="3" s="1"/>
  <c r="L275" i="3"/>
  <c r="J275" i="3"/>
  <c r="K275" i="3" s="1"/>
  <c r="I275" i="3"/>
  <c r="H275" i="3"/>
  <c r="G275" i="3"/>
  <c r="AG274" i="3"/>
  <c r="AC274" i="3"/>
  <c r="AD274" i="3" s="1"/>
  <c r="L274" i="3"/>
  <c r="J274" i="3"/>
  <c r="K274" i="3" s="1"/>
  <c r="O274" i="3" s="1"/>
  <c r="I274" i="3"/>
  <c r="H274" i="3"/>
  <c r="G274" i="3"/>
  <c r="AG273" i="3"/>
  <c r="AC273" i="3"/>
  <c r="AD273" i="3" s="1"/>
  <c r="L273" i="3"/>
  <c r="J273" i="3"/>
  <c r="K273" i="3" s="1"/>
  <c r="I273" i="3"/>
  <c r="H273" i="3"/>
  <c r="G273" i="3"/>
  <c r="AG272" i="3"/>
  <c r="AC272" i="3"/>
  <c r="AD272" i="3" s="1"/>
  <c r="L272" i="3"/>
  <c r="J272" i="3"/>
  <c r="K272" i="3" s="1"/>
  <c r="O272" i="3" s="1"/>
  <c r="I272" i="3"/>
  <c r="H272" i="3"/>
  <c r="G272" i="3"/>
  <c r="AG271" i="3"/>
  <c r="AC271" i="3"/>
  <c r="AD271" i="3" s="1"/>
  <c r="L271" i="3"/>
  <c r="J271" i="3"/>
  <c r="K271" i="3" s="1"/>
  <c r="I271" i="3"/>
  <c r="H271" i="3"/>
  <c r="G271" i="3"/>
  <c r="AG270" i="3"/>
  <c r="AC270" i="3"/>
  <c r="AD270" i="3" s="1"/>
  <c r="L270" i="3"/>
  <c r="J270" i="3"/>
  <c r="K270" i="3" s="1"/>
  <c r="O270" i="3" s="1"/>
  <c r="I270" i="3"/>
  <c r="H270" i="3"/>
  <c r="G270" i="3"/>
  <c r="AG269" i="3"/>
  <c r="AC269" i="3"/>
  <c r="AD269" i="3" s="1"/>
  <c r="L269" i="3"/>
  <c r="J269" i="3"/>
  <c r="K269" i="3" s="1"/>
  <c r="I269" i="3"/>
  <c r="H269" i="3"/>
  <c r="G269" i="3"/>
  <c r="AG268" i="3"/>
  <c r="AC268" i="3"/>
  <c r="AD268" i="3" s="1"/>
  <c r="L268" i="3"/>
  <c r="J268" i="3"/>
  <c r="K268" i="3" s="1"/>
  <c r="O268" i="3" s="1"/>
  <c r="I268" i="3"/>
  <c r="H268" i="3"/>
  <c r="G268" i="3"/>
  <c r="AG267" i="3"/>
  <c r="AC267" i="3"/>
  <c r="AD267" i="3" s="1"/>
  <c r="L267" i="3"/>
  <c r="J267" i="3"/>
  <c r="K267" i="3" s="1"/>
  <c r="I267" i="3"/>
  <c r="H267" i="3"/>
  <c r="G267" i="3"/>
  <c r="AG266" i="3"/>
  <c r="AC266" i="3"/>
  <c r="AD266" i="3" s="1"/>
  <c r="L266" i="3"/>
  <c r="J266" i="3"/>
  <c r="K266" i="3" s="1"/>
  <c r="O266" i="3" s="1"/>
  <c r="I266" i="3"/>
  <c r="H266" i="3"/>
  <c r="G266" i="3"/>
  <c r="AG265" i="3"/>
  <c r="AC265" i="3"/>
  <c r="AD265" i="3" s="1"/>
  <c r="L265" i="3"/>
  <c r="J265" i="3"/>
  <c r="K265" i="3" s="1"/>
  <c r="I265" i="3"/>
  <c r="H265" i="3"/>
  <c r="G265" i="3"/>
  <c r="AG264" i="3"/>
  <c r="AC264" i="3"/>
  <c r="AD264" i="3" s="1"/>
  <c r="L264" i="3"/>
  <c r="J264" i="3"/>
  <c r="K264" i="3" s="1"/>
  <c r="O264" i="3" s="1"/>
  <c r="I264" i="3"/>
  <c r="H264" i="3"/>
  <c r="G264" i="3"/>
  <c r="AG263" i="3"/>
  <c r="AC263" i="3"/>
  <c r="AD263" i="3" s="1"/>
  <c r="L263" i="3"/>
  <c r="J263" i="3"/>
  <c r="K263" i="3" s="1"/>
  <c r="I263" i="3"/>
  <c r="H263" i="3"/>
  <c r="G263" i="3"/>
  <c r="AG262" i="3"/>
  <c r="AC262" i="3"/>
  <c r="AD262" i="3" s="1"/>
  <c r="L262" i="3"/>
  <c r="J262" i="3"/>
  <c r="K262" i="3" s="1"/>
  <c r="O262" i="3" s="1"/>
  <c r="I262" i="3"/>
  <c r="H262" i="3"/>
  <c r="G262" i="3"/>
  <c r="AG261" i="3"/>
  <c r="AC261" i="3"/>
  <c r="AD261" i="3" s="1"/>
  <c r="L261" i="3"/>
  <c r="J261" i="3"/>
  <c r="K261" i="3" s="1"/>
  <c r="I261" i="3"/>
  <c r="H261" i="3"/>
  <c r="G261" i="3"/>
  <c r="AG260" i="3"/>
  <c r="AC260" i="3"/>
  <c r="AD260" i="3" s="1"/>
  <c r="L260" i="3"/>
  <c r="J260" i="3"/>
  <c r="K260" i="3" s="1"/>
  <c r="O260" i="3" s="1"/>
  <c r="I260" i="3"/>
  <c r="H260" i="3"/>
  <c r="G260" i="3"/>
  <c r="AG259" i="3"/>
  <c r="AC259" i="3"/>
  <c r="AD259" i="3" s="1"/>
  <c r="L259" i="3"/>
  <c r="J259" i="3"/>
  <c r="K259" i="3" s="1"/>
  <c r="I259" i="3"/>
  <c r="H259" i="3"/>
  <c r="G259" i="3"/>
  <c r="AG258" i="3"/>
  <c r="AC258" i="3"/>
  <c r="AD258" i="3" s="1"/>
  <c r="L258" i="3"/>
  <c r="J258" i="3"/>
  <c r="K258" i="3" s="1"/>
  <c r="O258" i="3" s="1"/>
  <c r="I258" i="3"/>
  <c r="H258" i="3"/>
  <c r="G258" i="3"/>
  <c r="AG257" i="3"/>
  <c r="AC257" i="3"/>
  <c r="AD257" i="3" s="1"/>
  <c r="L257" i="3"/>
  <c r="J257" i="3"/>
  <c r="K257" i="3" s="1"/>
  <c r="I257" i="3"/>
  <c r="H257" i="3"/>
  <c r="G257" i="3"/>
  <c r="AG256" i="3"/>
  <c r="AC256" i="3"/>
  <c r="AD256" i="3" s="1"/>
  <c r="L256" i="3"/>
  <c r="J256" i="3"/>
  <c r="K256" i="3" s="1"/>
  <c r="O256" i="3" s="1"/>
  <c r="I256" i="3"/>
  <c r="H256" i="3"/>
  <c r="G256" i="3"/>
  <c r="AG255" i="3"/>
  <c r="AC255" i="3"/>
  <c r="AD255" i="3" s="1"/>
  <c r="L255" i="3"/>
  <c r="J255" i="3"/>
  <c r="K255" i="3" s="1"/>
  <c r="I255" i="3"/>
  <c r="H255" i="3"/>
  <c r="G255" i="3"/>
  <c r="AG254" i="3"/>
  <c r="AC254" i="3"/>
  <c r="AD254" i="3" s="1"/>
  <c r="L254" i="3"/>
  <c r="J254" i="3"/>
  <c r="K254" i="3" s="1"/>
  <c r="O254" i="3" s="1"/>
  <c r="I254" i="3"/>
  <c r="H254" i="3"/>
  <c r="G254" i="3"/>
  <c r="AG253" i="3"/>
  <c r="AC253" i="3"/>
  <c r="AD253" i="3" s="1"/>
  <c r="L253" i="3"/>
  <c r="J253" i="3"/>
  <c r="K253" i="3" s="1"/>
  <c r="I253" i="3"/>
  <c r="H253" i="3"/>
  <c r="G253" i="3"/>
  <c r="AG252" i="3"/>
  <c r="AC252" i="3"/>
  <c r="AD252" i="3" s="1"/>
  <c r="L252" i="3"/>
  <c r="J252" i="3"/>
  <c r="K252" i="3" s="1"/>
  <c r="O252" i="3" s="1"/>
  <c r="I252" i="3"/>
  <c r="H252" i="3"/>
  <c r="G252" i="3"/>
  <c r="AG251" i="3"/>
  <c r="AC251" i="3"/>
  <c r="AD251" i="3" s="1"/>
  <c r="L251" i="3"/>
  <c r="J251" i="3"/>
  <c r="K251" i="3" s="1"/>
  <c r="I251" i="3"/>
  <c r="H251" i="3"/>
  <c r="G251" i="3"/>
  <c r="AG250" i="3"/>
  <c r="AC250" i="3"/>
  <c r="AD250" i="3" s="1"/>
  <c r="L250" i="3"/>
  <c r="J250" i="3"/>
  <c r="K250" i="3" s="1"/>
  <c r="O250" i="3" s="1"/>
  <c r="I250" i="3"/>
  <c r="H250" i="3"/>
  <c r="G250" i="3"/>
  <c r="AG249" i="3"/>
  <c r="AC249" i="3"/>
  <c r="AD249" i="3" s="1"/>
  <c r="L249" i="3"/>
  <c r="J249" i="3"/>
  <c r="K249" i="3" s="1"/>
  <c r="I249" i="3"/>
  <c r="H249" i="3"/>
  <c r="G249" i="3"/>
  <c r="AG248" i="3"/>
  <c r="AC248" i="3"/>
  <c r="AD248" i="3" s="1"/>
  <c r="L248" i="3"/>
  <c r="J248" i="3"/>
  <c r="K248" i="3" s="1"/>
  <c r="O248" i="3" s="1"/>
  <c r="I248" i="3"/>
  <c r="H248" i="3"/>
  <c r="G248" i="3"/>
  <c r="AG247" i="3"/>
  <c r="AC247" i="3"/>
  <c r="AD247" i="3" s="1"/>
  <c r="L247" i="3"/>
  <c r="J247" i="3"/>
  <c r="K247" i="3" s="1"/>
  <c r="I247" i="3"/>
  <c r="H247" i="3"/>
  <c r="G247" i="3"/>
  <c r="AG246" i="3"/>
  <c r="AC246" i="3"/>
  <c r="AD246" i="3" s="1"/>
  <c r="L246" i="3"/>
  <c r="J246" i="3"/>
  <c r="K246" i="3" s="1"/>
  <c r="O246" i="3" s="1"/>
  <c r="I246" i="3"/>
  <c r="H246" i="3"/>
  <c r="G246" i="3"/>
  <c r="AG245" i="3"/>
  <c r="AC245" i="3"/>
  <c r="AD245" i="3" s="1"/>
  <c r="L245" i="3"/>
  <c r="J245" i="3"/>
  <c r="K245" i="3" s="1"/>
  <c r="I245" i="3"/>
  <c r="H245" i="3"/>
  <c r="G245" i="3"/>
  <c r="AG244" i="3"/>
  <c r="AC244" i="3"/>
  <c r="AD244" i="3" s="1"/>
  <c r="L244" i="3"/>
  <c r="J244" i="3"/>
  <c r="K244" i="3" s="1"/>
  <c r="O244" i="3" s="1"/>
  <c r="I244" i="3"/>
  <c r="H244" i="3"/>
  <c r="G244" i="3"/>
  <c r="AG243" i="3"/>
  <c r="AC243" i="3"/>
  <c r="AD243" i="3" s="1"/>
  <c r="L243" i="3"/>
  <c r="J243" i="3"/>
  <c r="K243" i="3" s="1"/>
  <c r="I243" i="3"/>
  <c r="H243" i="3"/>
  <c r="G243" i="3"/>
  <c r="AG242" i="3"/>
  <c r="AC242" i="3"/>
  <c r="AD242" i="3" s="1"/>
  <c r="L242" i="3"/>
  <c r="J242" i="3"/>
  <c r="K242" i="3" s="1"/>
  <c r="O242" i="3" s="1"/>
  <c r="I242" i="3"/>
  <c r="H242" i="3"/>
  <c r="G242" i="3"/>
  <c r="AG241" i="3"/>
  <c r="AC241" i="3"/>
  <c r="AD241" i="3" s="1"/>
  <c r="L241" i="3"/>
  <c r="J241" i="3"/>
  <c r="K241" i="3" s="1"/>
  <c r="I241" i="3"/>
  <c r="H241" i="3"/>
  <c r="G241" i="3"/>
  <c r="AG240" i="3"/>
  <c r="AC240" i="3"/>
  <c r="AD240" i="3" s="1"/>
  <c r="L240" i="3"/>
  <c r="J240" i="3"/>
  <c r="K240" i="3" s="1"/>
  <c r="O240" i="3" s="1"/>
  <c r="I240" i="3"/>
  <c r="H240" i="3"/>
  <c r="G240" i="3"/>
  <c r="AG239" i="3"/>
  <c r="AC239" i="3"/>
  <c r="AD239" i="3" s="1"/>
  <c r="L239" i="3"/>
  <c r="J239" i="3"/>
  <c r="K239" i="3" s="1"/>
  <c r="I239" i="3"/>
  <c r="H239" i="3"/>
  <c r="G239" i="3"/>
  <c r="AG238" i="3"/>
  <c r="AC238" i="3"/>
  <c r="AD238" i="3" s="1"/>
  <c r="L238" i="3"/>
  <c r="J238" i="3"/>
  <c r="K238" i="3" s="1"/>
  <c r="O238" i="3" s="1"/>
  <c r="I238" i="3"/>
  <c r="H238" i="3"/>
  <c r="G238" i="3"/>
  <c r="AG237" i="3"/>
  <c r="AC237" i="3"/>
  <c r="AD237" i="3" s="1"/>
  <c r="L237" i="3"/>
  <c r="J237" i="3"/>
  <c r="K237" i="3" s="1"/>
  <c r="I237" i="3"/>
  <c r="H237" i="3"/>
  <c r="G237" i="3"/>
  <c r="AG236" i="3"/>
  <c r="AC236" i="3"/>
  <c r="AD236" i="3" s="1"/>
  <c r="L236" i="3"/>
  <c r="J236" i="3"/>
  <c r="K236" i="3" s="1"/>
  <c r="O236" i="3" s="1"/>
  <c r="I236" i="3"/>
  <c r="H236" i="3"/>
  <c r="G236" i="3"/>
  <c r="AG235" i="3"/>
  <c r="AC235" i="3"/>
  <c r="AD235" i="3" s="1"/>
  <c r="L235" i="3"/>
  <c r="J235" i="3"/>
  <c r="K235" i="3" s="1"/>
  <c r="I235" i="3"/>
  <c r="H235" i="3"/>
  <c r="G235" i="3"/>
  <c r="AG234" i="3"/>
  <c r="AC234" i="3"/>
  <c r="AD234" i="3" s="1"/>
  <c r="L234" i="3"/>
  <c r="J234" i="3"/>
  <c r="K234" i="3" s="1"/>
  <c r="O234" i="3" s="1"/>
  <c r="I234" i="3"/>
  <c r="H234" i="3"/>
  <c r="G234" i="3"/>
  <c r="AG233" i="3"/>
  <c r="AC233" i="3"/>
  <c r="AD233" i="3" s="1"/>
  <c r="L233" i="3"/>
  <c r="J233" i="3"/>
  <c r="K233" i="3" s="1"/>
  <c r="I233" i="3"/>
  <c r="H233" i="3"/>
  <c r="G233" i="3"/>
  <c r="AG232" i="3"/>
  <c r="AC232" i="3"/>
  <c r="AD232" i="3" s="1"/>
  <c r="L232" i="3"/>
  <c r="J232" i="3"/>
  <c r="K232" i="3" s="1"/>
  <c r="O232" i="3" s="1"/>
  <c r="I232" i="3"/>
  <c r="H232" i="3"/>
  <c r="G232" i="3"/>
  <c r="AG231" i="3"/>
  <c r="AC231" i="3"/>
  <c r="AD231" i="3" s="1"/>
  <c r="L231" i="3"/>
  <c r="J231" i="3"/>
  <c r="K231" i="3" s="1"/>
  <c r="I231" i="3"/>
  <c r="H231" i="3"/>
  <c r="G231" i="3"/>
  <c r="AG230" i="3"/>
  <c r="AC230" i="3"/>
  <c r="AD230" i="3" s="1"/>
  <c r="L230" i="3"/>
  <c r="J230" i="3"/>
  <c r="K230" i="3" s="1"/>
  <c r="O230" i="3" s="1"/>
  <c r="I230" i="3"/>
  <c r="H230" i="3"/>
  <c r="G230" i="3"/>
  <c r="AG229" i="3"/>
  <c r="AC229" i="3"/>
  <c r="AD229" i="3" s="1"/>
  <c r="L229" i="3"/>
  <c r="J229" i="3"/>
  <c r="K229" i="3" s="1"/>
  <c r="I229" i="3"/>
  <c r="H229" i="3"/>
  <c r="G229" i="3"/>
  <c r="AG228" i="3"/>
  <c r="AC228" i="3"/>
  <c r="AD228" i="3" s="1"/>
  <c r="L228" i="3"/>
  <c r="J228" i="3"/>
  <c r="K228" i="3" s="1"/>
  <c r="O228" i="3" s="1"/>
  <c r="I228" i="3"/>
  <c r="H228" i="3"/>
  <c r="G228" i="3"/>
  <c r="AG227" i="3"/>
  <c r="AC227" i="3"/>
  <c r="AD227" i="3" s="1"/>
  <c r="L227" i="3"/>
  <c r="J227" i="3"/>
  <c r="K227" i="3" s="1"/>
  <c r="I227" i="3"/>
  <c r="H227" i="3"/>
  <c r="G227" i="3"/>
  <c r="AG226" i="3"/>
  <c r="AC226" i="3"/>
  <c r="AD226" i="3" s="1"/>
  <c r="L226" i="3"/>
  <c r="J226" i="3"/>
  <c r="K226" i="3" s="1"/>
  <c r="O226" i="3" s="1"/>
  <c r="I226" i="3"/>
  <c r="H226" i="3"/>
  <c r="G226" i="3"/>
  <c r="AG225" i="3"/>
  <c r="AC225" i="3"/>
  <c r="AD225" i="3" s="1"/>
  <c r="L225" i="3"/>
  <c r="J225" i="3"/>
  <c r="K225" i="3" s="1"/>
  <c r="I225" i="3"/>
  <c r="H225" i="3"/>
  <c r="G225" i="3"/>
  <c r="AG224" i="3"/>
  <c r="AC224" i="3"/>
  <c r="AD224" i="3" s="1"/>
  <c r="L224" i="3"/>
  <c r="J224" i="3"/>
  <c r="K224" i="3" s="1"/>
  <c r="O224" i="3" s="1"/>
  <c r="I224" i="3"/>
  <c r="H224" i="3"/>
  <c r="G224" i="3"/>
  <c r="AG223" i="3"/>
  <c r="AC223" i="3"/>
  <c r="AD223" i="3" s="1"/>
  <c r="L223" i="3"/>
  <c r="J223" i="3"/>
  <c r="K223" i="3" s="1"/>
  <c r="I223" i="3"/>
  <c r="H223" i="3"/>
  <c r="G223" i="3"/>
  <c r="AG222" i="3"/>
  <c r="AC222" i="3"/>
  <c r="AD222" i="3" s="1"/>
  <c r="L222" i="3"/>
  <c r="J222" i="3"/>
  <c r="K222" i="3" s="1"/>
  <c r="O222" i="3" s="1"/>
  <c r="I222" i="3"/>
  <c r="H222" i="3"/>
  <c r="G222" i="3"/>
  <c r="AG221" i="3"/>
  <c r="AC221" i="3"/>
  <c r="AD221" i="3" s="1"/>
  <c r="L221" i="3"/>
  <c r="J221" i="3"/>
  <c r="K221" i="3" s="1"/>
  <c r="I221" i="3"/>
  <c r="H221" i="3"/>
  <c r="G221" i="3"/>
  <c r="AG220" i="3"/>
  <c r="AC220" i="3"/>
  <c r="AD220" i="3" s="1"/>
  <c r="L220" i="3"/>
  <c r="J220" i="3"/>
  <c r="K220" i="3" s="1"/>
  <c r="O220" i="3" s="1"/>
  <c r="I220" i="3"/>
  <c r="H220" i="3"/>
  <c r="G220" i="3"/>
  <c r="AG219" i="3"/>
  <c r="AC219" i="3"/>
  <c r="AD219" i="3" s="1"/>
  <c r="L219" i="3"/>
  <c r="J219" i="3"/>
  <c r="K219" i="3" s="1"/>
  <c r="I219" i="3"/>
  <c r="H219" i="3"/>
  <c r="G219" i="3"/>
  <c r="AG218" i="3"/>
  <c r="AC218" i="3"/>
  <c r="AD218" i="3" s="1"/>
  <c r="L218" i="3"/>
  <c r="J218" i="3"/>
  <c r="K218" i="3" s="1"/>
  <c r="O218" i="3" s="1"/>
  <c r="I218" i="3"/>
  <c r="H218" i="3"/>
  <c r="G218" i="3"/>
  <c r="AG217" i="3"/>
  <c r="AC217" i="3"/>
  <c r="AD217" i="3" s="1"/>
  <c r="L217" i="3"/>
  <c r="J217" i="3"/>
  <c r="K217" i="3" s="1"/>
  <c r="I217" i="3"/>
  <c r="H217" i="3"/>
  <c r="G217" i="3"/>
  <c r="AG216" i="3"/>
  <c r="AC216" i="3"/>
  <c r="AD216" i="3" s="1"/>
  <c r="L216" i="3"/>
  <c r="J216" i="3"/>
  <c r="K216" i="3" s="1"/>
  <c r="O216" i="3" s="1"/>
  <c r="I216" i="3"/>
  <c r="H216" i="3"/>
  <c r="G216" i="3"/>
  <c r="AG215" i="3"/>
  <c r="AC215" i="3"/>
  <c r="AD215" i="3" s="1"/>
  <c r="L215" i="3"/>
  <c r="J215" i="3"/>
  <c r="K215" i="3" s="1"/>
  <c r="I215" i="3"/>
  <c r="H215" i="3"/>
  <c r="G215" i="3"/>
  <c r="AG214" i="3"/>
  <c r="AC214" i="3"/>
  <c r="AD214" i="3" s="1"/>
  <c r="L214" i="3"/>
  <c r="J214" i="3"/>
  <c r="K214" i="3" s="1"/>
  <c r="O214" i="3" s="1"/>
  <c r="I214" i="3"/>
  <c r="H214" i="3"/>
  <c r="G214" i="3"/>
  <c r="AG213" i="3"/>
  <c r="AC213" i="3"/>
  <c r="AD213" i="3" s="1"/>
  <c r="L213" i="3"/>
  <c r="J213" i="3"/>
  <c r="K213" i="3" s="1"/>
  <c r="I213" i="3"/>
  <c r="H213" i="3"/>
  <c r="G213" i="3"/>
  <c r="AG212" i="3"/>
  <c r="AC212" i="3"/>
  <c r="AD212" i="3" s="1"/>
  <c r="L212" i="3"/>
  <c r="J212" i="3"/>
  <c r="K212" i="3" s="1"/>
  <c r="O212" i="3" s="1"/>
  <c r="I212" i="3"/>
  <c r="H212" i="3"/>
  <c r="G212" i="3"/>
  <c r="AG211" i="3"/>
  <c r="AC211" i="3"/>
  <c r="AD211" i="3" s="1"/>
  <c r="L211" i="3"/>
  <c r="J211" i="3"/>
  <c r="K211" i="3" s="1"/>
  <c r="I211" i="3"/>
  <c r="H211" i="3"/>
  <c r="G211" i="3"/>
  <c r="AG210" i="3"/>
  <c r="AC210" i="3"/>
  <c r="AD210" i="3" s="1"/>
  <c r="L210" i="3"/>
  <c r="J210" i="3"/>
  <c r="K210" i="3" s="1"/>
  <c r="O210" i="3" s="1"/>
  <c r="I210" i="3"/>
  <c r="H210" i="3"/>
  <c r="G210" i="3"/>
  <c r="AG209" i="3"/>
  <c r="AC209" i="3"/>
  <c r="AD209" i="3" s="1"/>
  <c r="L209" i="3"/>
  <c r="J209" i="3"/>
  <c r="K209" i="3" s="1"/>
  <c r="I209" i="3"/>
  <c r="H209" i="3"/>
  <c r="G209" i="3"/>
  <c r="AG208" i="3"/>
  <c r="AC208" i="3"/>
  <c r="AD208" i="3" s="1"/>
  <c r="L208" i="3"/>
  <c r="J208" i="3"/>
  <c r="K208" i="3" s="1"/>
  <c r="O208" i="3" s="1"/>
  <c r="I208" i="3"/>
  <c r="H208" i="3"/>
  <c r="G208" i="3"/>
  <c r="AG207" i="3"/>
  <c r="AC207" i="3"/>
  <c r="AD207" i="3" s="1"/>
  <c r="L207" i="3"/>
  <c r="J207" i="3"/>
  <c r="K207" i="3" s="1"/>
  <c r="I207" i="3"/>
  <c r="H207" i="3"/>
  <c r="G207" i="3"/>
  <c r="AG206" i="3"/>
  <c r="AC206" i="3"/>
  <c r="AD206" i="3" s="1"/>
  <c r="L206" i="3"/>
  <c r="J206" i="3"/>
  <c r="K206" i="3" s="1"/>
  <c r="O206" i="3" s="1"/>
  <c r="I206" i="3"/>
  <c r="H206" i="3"/>
  <c r="G206" i="3"/>
  <c r="AG205" i="3"/>
  <c r="AC205" i="3"/>
  <c r="AD205" i="3" s="1"/>
  <c r="L205" i="3"/>
  <c r="J205" i="3"/>
  <c r="K205" i="3" s="1"/>
  <c r="I205" i="3"/>
  <c r="H205" i="3"/>
  <c r="G205" i="3"/>
  <c r="AG204" i="3"/>
  <c r="AC204" i="3"/>
  <c r="AD204" i="3" s="1"/>
  <c r="L204" i="3"/>
  <c r="J204" i="3"/>
  <c r="K204" i="3" s="1"/>
  <c r="O204" i="3" s="1"/>
  <c r="I204" i="3"/>
  <c r="H204" i="3"/>
  <c r="G204" i="3"/>
  <c r="AG203" i="3"/>
  <c r="AC203" i="3"/>
  <c r="AD203" i="3" s="1"/>
  <c r="L203" i="3"/>
  <c r="J203" i="3"/>
  <c r="K203" i="3" s="1"/>
  <c r="I203" i="3"/>
  <c r="H203" i="3"/>
  <c r="G203" i="3"/>
  <c r="AG202" i="3"/>
  <c r="AC202" i="3"/>
  <c r="AD202" i="3" s="1"/>
  <c r="L202" i="3"/>
  <c r="J202" i="3"/>
  <c r="K202" i="3" s="1"/>
  <c r="O202" i="3" s="1"/>
  <c r="I202" i="3"/>
  <c r="H202" i="3"/>
  <c r="G202" i="3"/>
  <c r="AG201" i="3"/>
  <c r="AC201" i="3"/>
  <c r="AD201" i="3" s="1"/>
  <c r="L201" i="3"/>
  <c r="J201" i="3"/>
  <c r="K201" i="3" s="1"/>
  <c r="I201" i="3"/>
  <c r="H201" i="3"/>
  <c r="G201" i="3"/>
  <c r="AG200" i="3"/>
  <c r="AC200" i="3"/>
  <c r="AD200" i="3" s="1"/>
  <c r="L200" i="3"/>
  <c r="J200" i="3"/>
  <c r="K200" i="3" s="1"/>
  <c r="O200" i="3" s="1"/>
  <c r="I200" i="3"/>
  <c r="H200" i="3"/>
  <c r="G200" i="3"/>
  <c r="AG199" i="3"/>
  <c r="AC199" i="3"/>
  <c r="AD199" i="3" s="1"/>
  <c r="L199" i="3"/>
  <c r="J199" i="3"/>
  <c r="K199" i="3" s="1"/>
  <c r="I199" i="3"/>
  <c r="H199" i="3"/>
  <c r="G199" i="3"/>
  <c r="AG198" i="3"/>
  <c r="AC198" i="3"/>
  <c r="AD198" i="3" s="1"/>
  <c r="L198" i="3"/>
  <c r="J198" i="3"/>
  <c r="K198" i="3" s="1"/>
  <c r="O198" i="3" s="1"/>
  <c r="I198" i="3"/>
  <c r="H198" i="3"/>
  <c r="G198" i="3"/>
  <c r="AG197" i="3"/>
  <c r="AC197" i="3"/>
  <c r="AD197" i="3" s="1"/>
  <c r="L197" i="3"/>
  <c r="J197" i="3"/>
  <c r="K197" i="3" s="1"/>
  <c r="I197" i="3"/>
  <c r="H197" i="3"/>
  <c r="G197" i="3"/>
  <c r="AG196" i="3"/>
  <c r="AC196" i="3"/>
  <c r="AD196" i="3" s="1"/>
  <c r="L196" i="3"/>
  <c r="J196" i="3"/>
  <c r="K196" i="3" s="1"/>
  <c r="O196" i="3" s="1"/>
  <c r="I196" i="3"/>
  <c r="H196" i="3"/>
  <c r="G196" i="3"/>
  <c r="AG195" i="3"/>
  <c r="AC195" i="3"/>
  <c r="AD195" i="3" s="1"/>
  <c r="L195" i="3"/>
  <c r="J195" i="3"/>
  <c r="K195" i="3" s="1"/>
  <c r="I195" i="3"/>
  <c r="H195" i="3"/>
  <c r="G195" i="3"/>
  <c r="AG194" i="3"/>
  <c r="AC194" i="3"/>
  <c r="AD194" i="3" s="1"/>
  <c r="L194" i="3"/>
  <c r="J194" i="3"/>
  <c r="K194" i="3" s="1"/>
  <c r="O194" i="3" s="1"/>
  <c r="I194" i="3"/>
  <c r="H194" i="3"/>
  <c r="G194" i="3"/>
  <c r="AG193" i="3"/>
  <c r="AC193" i="3"/>
  <c r="AD193" i="3" s="1"/>
  <c r="L193" i="3"/>
  <c r="J193" i="3"/>
  <c r="K193" i="3" s="1"/>
  <c r="I193" i="3"/>
  <c r="H193" i="3"/>
  <c r="G193" i="3"/>
  <c r="AG192" i="3"/>
  <c r="AC192" i="3"/>
  <c r="AD192" i="3" s="1"/>
  <c r="L192" i="3"/>
  <c r="J192" i="3"/>
  <c r="K192" i="3" s="1"/>
  <c r="O192" i="3" s="1"/>
  <c r="I192" i="3"/>
  <c r="H192" i="3"/>
  <c r="G192" i="3"/>
  <c r="AG191" i="3"/>
  <c r="AC191" i="3"/>
  <c r="AD191" i="3" s="1"/>
  <c r="L191" i="3"/>
  <c r="J191" i="3"/>
  <c r="K191" i="3" s="1"/>
  <c r="I191" i="3"/>
  <c r="H191" i="3"/>
  <c r="G191" i="3"/>
  <c r="AG190" i="3"/>
  <c r="AC190" i="3"/>
  <c r="AD190" i="3" s="1"/>
  <c r="L190" i="3"/>
  <c r="J190" i="3"/>
  <c r="K190" i="3" s="1"/>
  <c r="O190" i="3" s="1"/>
  <c r="I190" i="3"/>
  <c r="H190" i="3"/>
  <c r="G190" i="3"/>
  <c r="AG189" i="3"/>
  <c r="AC189" i="3"/>
  <c r="AD189" i="3" s="1"/>
  <c r="L189" i="3"/>
  <c r="J189" i="3"/>
  <c r="K189" i="3" s="1"/>
  <c r="I189" i="3"/>
  <c r="H189" i="3"/>
  <c r="G189" i="3"/>
  <c r="AG188" i="3"/>
  <c r="AC188" i="3"/>
  <c r="AD188" i="3" s="1"/>
  <c r="L188" i="3"/>
  <c r="J188" i="3"/>
  <c r="K188" i="3" s="1"/>
  <c r="O188" i="3" s="1"/>
  <c r="I188" i="3"/>
  <c r="H188" i="3"/>
  <c r="G188" i="3"/>
  <c r="AG187" i="3"/>
  <c r="AC187" i="3"/>
  <c r="AD187" i="3" s="1"/>
  <c r="L187" i="3"/>
  <c r="J187" i="3"/>
  <c r="K187" i="3" s="1"/>
  <c r="I187" i="3"/>
  <c r="H187" i="3"/>
  <c r="G187" i="3"/>
  <c r="AG186" i="3"/>
  <c r="AC186" i="3"/>
  <c r="AD186" i="3" s="1"/>
  <c r="L186" i="3"/>
  <c r="J186" i="3"/>
  <c r="K186" i="3" s="1"/>
  <c r="O186" i="3" s="1"/>
  <c r="I186" i="3"/>
  <c r="H186" i="3"/>
  <c r="G186" i="3"/>
  <c r="AG185" i="3"/>
  <c r="AC185" i="3"/>
  <c r="AD185" i="3" s="1"/>
  <c r="L185" i="3"/>
  <c r="J185" i="3"/>
  <c r="K185" i="3" s="1"/>
  <c r="I185" i="3"/>
  <c r="H185" i="3"/>
  <c r="G185" i="3"/>
  <c r="AG184" i="3"/>
  <c r="AC184" i="3"/>
  <c r="AD184" i="3" s="1"/>
  <c r="L184" i="3"/>
  <c r="J184" i="3"/>
  <c r="K184" i="3" s="1"/>
  <c r="O184" i="3" s="1"/>
  <c r="I184" i="3"/>
  <c r="H184" i="3"/>
  <c r="G184" i="3"/>
  <c r="AG183" i="3"/>
  <c r="AC183" i="3"/>
  <c r="AD183" i="3" s="1"/>
  <c r="L183" i="3"/>
  <c r="J183" i="3"/>
  <c r="K183" i="3" s="1"/>
  <c r="I183" i="3"/>
  <c r="H183" i="3"/>
  <c r="G183" i="3"/>
  <c r="AG182" i="3"/>
  <c r="AC182" i="3"/>
  <c r="AD182" i="3" s="1"/>
  <c r="L182" i="3"/>
  <c r="J182" i="3"/>
  <c r="K182" i="3" s="1"/>
  <c r="O182" i="3" s="1"/>
  <c r="I182" i="3"/>
  <c r="H182" i="3"/>
  <c r="G182" i="3"/>
  <c r="AG181" i="3"/>
  <c r="AC181" i="3"/>
  <c r="AD181" i="3" s="1"/>
  <c r="L181" i="3"/>
  <c r="J181" i="3"/>
  <c r="K181" i="3" s="1"/>
  <c r="I181" i="3"/>
  <c r="H181" i="3"/>
  <c r="G181" i="3"/>
  <c r="AG180" i="3"/>
  <c r="AC180" i="3"/>
  <c r="AD180" i="3" s="1"/>
  <c r="L180" i="3"/>
  <c r="J180" i="3"/>
  <c r="K180" i="3" s="1"/>
  <c r="O180" i="3" s="1"/>
  <c r="I180" i="3"/>
  <c r="H180" i="3"/>
  <c r="G180" i="3"/>
  <c r="AG179" i="3"/>
  <c r="AC179" i="3"/>
  <c r="AD179" i="3" s="1"/>
  <c r="L179" i="3"/>
  <c r="J179" i="3"/>
  <c r="K179" i="3" s="1"/>
  <c r="I179" i="3"/>
  <c r="H179" i="3"/>
  <c r="G179" i="3"/>
  <c r="AG178" i="3"/>
  <c r="AD178" i="3"/>
  <c r="AC178" i="3"/>
  <c r="L178" i="3"/>
  <c r="J178" i="3"/>
  <c r="K178" i="3" s="1"/>
  <c r="I178" i="3"/>
  <c r="H178" i="3"/>
  <c r="G178" i="3"/>
  <c r="AG177" i="3"/>
  <c r="AD177" i="3"/>
  <c r="AC177" i="3"/>
  <c r="L177" i="3"/>
  <c r="J177" i="3"/>
  <c r="K177" i="3" s="1"/>
  <c r="I177" i="3"/>
  <c r="H177" i="3"/>
  <c r="G177" i="3"/>
  <c r="AG176" i="3"/>
  <c r="AD176" i="3"/>
  <c r="AC176" i="3"/>
  <c r="L176" i="3"/>
  <c r="J176" i="3"/>
  <c r="K176" i="3" s="1"/>
  <c r="I176" i="3"/>
  <c r="H176" i="3"/>
  <c r="G176" i="3"/>
  <c r="AG175" i="3"/>
  <c r="AD175" i="3"/>
  <c r="AC175" i="3"/>
  <c r="L175" i="3"/>
  <c r="J175" i="3"/>
  <c r="K175" i="3" s="1"/>
  <c r="I175" i="3"/>
  <c r="H175" i="3"/>
  <c r="G175" i="3"/>
  <c r="AG174" i="3"/>
  <c r="AD174" i="3"/>
  <c r="AC174" i="3"/>
  <c r="L174" i="3"/>
  <c r="J174" i="3"/>
  <c r="K174" i="3" s="1"/>
  <c r="I174" i="3"/>
  <c r="H174" i="3"/>
  <c r="G174" i="3"/>
  <c r="AG173" i="3"/>
  <c r="AC173" i="3"/>
  <c r="AD173" i="3" s="1"/>
  <c r="L173" i="3"/>
  <c r="J173" i="3"/>
  <c r="K173" i="3" s="1"/>
  <c r="O173" i="3" s="1"/>
  <c r="I173" i="3"/>
  <c r="H173" i="3"/>
  <c r="G173" i="3"/>
  <c r="AG172" i="3"/>
  <c r="AC172" i="3"/>
  <c r="AD172" i="3" s="1"/>
  <c r="L172" i="3"/>
  <c r="J172" i="3"/>
  <c r="K172" i="3" s="1"/>
  <c r="I172" i="3"/>
  <c r="H172" i="3"/>
  <c r="G172" i="3"/>
  <c r="AG171" i="3"/>
  <c r="AC171" i="3"/>
  <c r="AD171" i="3" s="1"/>
  <c r="L171" i="3"/>
  <c r="J171" i="3"/>
  <c r="K171" i="3" s="1"/>
  <c r="O171" i="3" s="1"/>
  <c r="I171" i="3"/>
  <c r="H171" i="3"/>
  <c r="G171" i="3"/>
  <c r="AG170" i="3"/>
  <c r="AC170" i="3"/>
  <c r="AD170" i="3" s="1"/>
  <c r="L170" i="3"/>
  <c r="J170" i="3"/>
  <c r="K170" i="3" s="1"/>
  <c r="I170" i="3"/>
  <c r="H170" i="3"/>
  <c r="G170" i="3"/>
  <c r="AG169" i="3"/>
  <c r="AC169" i="3"/>
  <c r="AD169" i="3" s="1"/>
  <c r="L169" i="3"/>
  <c r="J169" i="3"/>
  <c r="K169" i="3" s="1"/>
  <c r="O169" i="3" s="1"/>
  <c r="I169" i="3"/>
  <c r="H169" i="3"/>
  <c r="G169" i="3"/>
  <c r="AG168" i="3"/>
  <c r="AC168" i="3"/>
  <c r="AD168" i="3" s="1"/>
  <c r="L168" i="3"/>
  <c r="J168" i="3"/>
  <c r="K168" i="3" s="1"/>
  <c r="I168" i="3"/>
  <c r="H168" i="3"/>
  <c r="G168" i="3"/>
  <c r="AG167" i="3"/>
  <c r="AC167" i="3"/>
  <c r="AD167" i="3" s="1"/>
  <c r="L167" i="3"/>
  <c r="J167" i="3"/>
  <c r="K167" i="3" s="1"/>
  <c r="O167" i="3" s="1"/>
  <c r="I167" i="3"/>
  <c r="H167" i="3"/>
  <c r="G167" i="3"/>
  <c r="AG166" i="3"/>
  <c r="AC166" i="3"/>
  <c r="AD166" i="3" s="1"/>
  <c r="L166" i="3"/>
  <c r="J166" i="3"/>
  <c r="K166" i="3" s="1"/>
  <c r="I166" i="3"/>
  <c r="H166" i="3"/>
  <c r="G166" i="3"/>
  <c r="AG165" i="3"/>
  <c r="AC165" i="3"/>
  <c r="AD165" i="3" s="1"/>
  <c r="L165" i="3"/>
  <c r="J165" i="3"/>
  <c r="K165" i="3" s="1"/>
  <c r="O165" i="3" s="1"/>
  <c r="I165" i="3"/>
  <c r="H165" i="3"/>
  <c r="G165" i="3"/>
  <c r="AG164" i="3"/>
  <c r="AC164" i="3"/>
  <c r="AD164" i="3" s="1"/>
  <c r="L164" i="3"/>
  <c r="J164" i="3"/>
  <c r="K164" i="3" s="1"/>
  <c r="I164" i="3"/>
  <c r="H164" i="3"/>
  <c r="G164" i="3"/>
  <c r="AG163" i="3"/>
  <c r="AC163" i="3"/>
  <c r="AD163" i="3" s="1"/>
  <c r="L163" i="3"/>
  <c r="J163" i="3"/>
  <c r="K163" i="3" s="1"/>
  <c r="O163" i="3" s="1"/>
  <c r="I163" i="3"/>
  <c r="H163" i="3"/>
  <c r="G163" i="3"/>
  <c r="AG162" i="3"/>
  <c r="AC162" i="3"/>
  <c r="AD162" i="3" s="1"/>
  <c r="L162" i="3"/>
  <c r="J162" i="3"/>
  <c r="K162" i="3" s="1"/>
  <c r="I162" i="3"/>
  <c r="H162" i="3"/>
  <c r="G162" i="3"/>
  <c r="AG161" i="3"/>
  <c r="AC161" i="3"/>
  <c r="AD161" i="3" s="1"/>
  <c r="L161" i="3"/>
  <c r="J161" i="3"/>
  <c r="K161" i="3" s="1"/>
  <c r="O161" i="3" s="1"/>
  <c r="I161" i="3"/>
  <c r="H161" i="3"/>
  <c r="G161" i="3"/>
  <c r="AG160" i="3"/>
  <c r="AC160" i="3"/>
  <c r="AD160" i="3" s="1"/>
  <c r="L160" i="3"/>
  <c r="J160" i="3"/>
  <c r="K160" i="3" s="1"/>
  <c r="I160" i="3"/>
  <c r="H160" i="3"/>
  <c r="G160" i="3"/>
  <c r="AG159" i="3"/>
  <c r="AC159" i="3"/>
  <c r="AD159" i="3" s="1"/>
  <c r="L159" i="3"/>
  <c r="J159" i="3"/>
  <c r="K159" i="3" s="1"/>
  <c r="O159" i="3" s="1"/>
  <c r="I159" i="3"/>
  <c r="H159" i="3"/>
  <c r="G159" i="3"/>
  <c r="AG158" i="3"/>
  <c r="AC158" i="3"/>
  <c r="AD158" i="3" s="1"/>
  <c r="L158" i="3"/>
  <c r="J158" i="3"/>
  <c r="K158" i="3" s="1"/>
  <c r="I158" i="3"/>
  <c r="H158" i="3"/>
  <c r="G158" i="3"/>
  <c r="AG157" i="3"/>
  <c r="AC157" i="3"/>
  <c r="AD157" i="3" s="1"/>
  <c r="L157" i="3"/>
  <c r="J157" i="3"/>
  <c r="K157" i="3" s="1"/>
  <c r="O157" i="3" s="1"/>
  <c r="I157" i="3"/>
  <c r="H157" i="3"/>
  <c r="G157" i="3"/>
  <c r="AG156" i="3"/>
  <c r="AC156" i="3"/>
  <c r="AD156" i="3" s="1"/>
  <c r="L156" i="3"/>
  <c r="J156" i="3"/>
  <c r="K156" i="3" s="1"/>
  <c r="I156" i="3"/>
  <c r="H156" i="3"/>
  <c r="G156" i="3"/>
  <c r="AG155" i="3"/>
  <c r="AC155" i="3"/>
  <c r="AD155" i="3" s="1"/>
  <c r="L155" i="3"/>
  <c r="J155" i="3"/>
  <c r="K155" i="3" s="1"/>
  <c r="O155" i="3" s="1"/>
  <c r="I155" i="3"/>
  <c r="H155" i="3"/>
  <c r="G155" i="3"/>
  <c r="AG154" i="3"/>
  <c r="AC154" i="3"/>
  <c r="AD154" i="3" s="1"/>
  <c r="L154" i="3"/>
  <c r="J154" i="3"/>
  <c r="K154" i="3" s="1"/>
  <c r="I154" i="3"/>
  <c r="H154" i="3"/>
  <c r="G154" i="3"/>
  <c r="AG153" i="3"/>
  <c r="AC153" i="3"/>
  <c r="AD153" i="3" s="1"/>
  <c r="L153" i="3"/>
  <c r="J153" i="3"/>
  <c r="K153" i="3" s="1"/>
  <c r="O153" i="3" s="1"/>
  <c r="P153" i="3" s="1"/>
  <c r="I153" i="3"/>
  <c r="H153" i="3"/>
  <c r="G153" i="3"/>
  <c r="AG152" i="3"/>
  <c r="AC152" i="3"/>
  <c r="AD152" i="3" s="1"/>
  <c r="L152" i="3"/>
  <c r="J152" i="3"/>
  <c r="K152" i="3" s="1"/>
  <c r="I152" i="3"/>
  <c r="H152" i="3"/>
  <c r="G152" i="3"/>
  <c r="AG151" i="3"/>
  <c r="AC151" i="3"/>
  <c r="AD151" i="3" s="1"/>
  <c r="L151" i="3"/>
  <c r="J151" i="3"/>
  <c r="K151" i="3" s="1"/>
  <c r="I151" i="3"/>
  <c r="H151" i="3"/>
  <c r="G151" i="3"/>
  <c r="AG150" i="3"/>
  <c r="AC150" i="3"/>
  <c r="AD150" i="3" s="1"/>
  <c r="L150" i="3"/>
  <c r="J150" i="3"/>
  <c r="K150" i="3" s="1"/>
  <c r="I150" i="3"/>
  <c r="H150" i="3"/>
  <c r="G150" i="3"/>
  <c r="AG149" i="3"/>
  <c r="AC149" i="3"/>
  <c r="AD149" i="3" s="1"/>
  <c r="L149" i="3"/>
  <c r="J149" i="3"/>
  <c r="K149" i="3" s="1"/>
  <c r="I149" i="3"/>
  <c r="H149" i="3"/>
  <c r="G149" i="3"/>
  <c r="AG148" i="3"/>
  <c r="AC148" i="3"/>
  <c r="AD148" i="3" s="1"/>
  <c r="L148" i="3"/>
  <c r="J148" i="3"/>
  <c r="K148" i="3" s="1"/>
  <c r="I148" i="3"/>
  <c r="H148" i="3"/>
  <c r="G148" i="3"/>
  <c r="AG147" i="3"/>
  <c r="AC147" i="3"/>
  <c r="AD147" i="3" s="1"/>
  <c r="L147" i="3"/>
  <c r="J147" i="3"/>
  <c r="K147" i="3" s="1"/>
  <c r="O147" i="3" s="1"/>
  <c r="I147" i="3"/>
  <c r="H147" i="3"/>
  <c r="G147" i="3"/>
  <c r="AG146" i="3"/>
  <c r="AC146" i="3"/>
  <c r="AD146" i="3" s="1"/>
  <c r="L146" i="3"/>
  <c r="J146" i="3"/>
  <c r="K146" i="3" s="1"/>
  <c r="I146" i="3"/>
  <c r="H146" i="3"/>
  <c r="G146" i="3"/>
  <c r="AG145" i="3"/>
  <c r="AC145" i="3"/>
  <c r="AD145" i="3" s="1"/>
  <c r="L145" i="3"/>
  <c r="J145" i="3"/>
  <c r="K145" i="3" s="1"/>
  <c r="I145" i="3"/>
  <c r="H145" i="3"/>
  <c r="G145" i="3"/>
  <c r="AG144" i="3"/>
  <c r="AC144" i="3"/>
  <c r="AD144" i="3" s="1"/>
  <c r="L144" i="3"/>
  <c r="J144" i="3"/>
  <c r="K144" i="3" s="1"/>
  <c r="I144" i="3"/>
  <c r="H144" i="3"/>
  <c r="G144" i="3"/>
  <c r="AG143" i="3"/>
  <c r="AC143" i="3"/>
  <c r="AD143" i="3" s="1"/>
  <c r="L143" i="3"/>
  <c r="J143" i="3"/>
  <c r="K143" i="3" s="1"/>
  <c r="I143" i="3"/>
  <c r="H143" i="3"/>
  <c r="G143" i="3"/>
  <c r="AG142" i="3"/>
  <c r="AC142" i="3"/>
  <c r="AD142" i="3" s="1"/>
  <c r="L142" i="3"/>
  <c r="J142" i="3"/>
  <c r="K142" i="3" s="1"/>
  <c r="I142" i="3"/>
  <c r="H142" i="3"/>
  <c r="G142" i="3"/>
  <c r="AG141" i="3"/>
  <c r="AC141" i="3"/>
  <c r="AD141" i="3" s="1"/>
  <c r="L141" i="3"/>
  <c r="J141" i="3"/>
  <c r="K141" i="3" s="1"/>
  <c r="I141" i="3"/>
  <c r="H141" i="3"/>
  <c r="G141" i="3"/>
  <c r="AG140" i="3"/>
  <c r="AC140" i="3"/>
  <c r="AD140" i="3" s="1"/>
  <c r="L140" i="3"/>
  <c r="J140" i="3"/>
  <c r="K140" i="3" s="1"/>
  <c r="I140" i="3"/>
  <c r="H140" i="3"/>
  <c r="G140" i="3"/>
  <c r="AG139" i="3"/>
  <c r="AC139" i="3"/>
  <c r="AD139" i="3" s="1"/>
  <c r="L139" i="3"/>
  <c r="J139" i="3"/>
  <c r="K139" i="3" s="1"/>
  <c r="I139" i="3"/>
  <c r="H139" i="3"/>
  <c r="G139" i="3"/>
  <c r="AG138" i="3"/>
  <c r="AC138" i="3"/>
  <c r="AD138" i="3" s="1"/>
  <c r="L138" i="3"/>
  <c r="J138" i="3"/>
  <c r="K138" i="3" s="1"/>
  <c r="I138" i="3"/>
  <c r="H138" i="3"/>
  <c r="G138" i="3"/>
  <c r="AG137" i="3"/>
  <c r="AC137" i="3"/>
  <c r="AD137" i="3" s="1"/>
  <c r="L137" i="3"/>
  <c r="J137" i="3"/>
  <c r="K137" i="3" s="1"/>
  <c r="I137" i="3"/>
  <c r="H137" i="3"/>
  <c r="G137" i="3"/>
  <c r="AG136" i="3"/>
  <c r="AC136" i="3"/>
  <c r="AD136" i="3" s="1"/>
  <c r="L136" i="3"/>
  <c r="J136" i="3"/>
  <c r="K136" i="3" s="1"/>
  <c r="I136" i="3"/>
  <c r="H136" i="3"/>
  <c r="G136" i="3"/>
  <c r="AG135" i="3"/>
  <c r="AC135" i="3"/>
  <c r="AD135" i="3" s="1"/>
  <c r="L135" i="3"/>
  <c r="J135" i="3"/>
  <c r="K135" i="3" s="1"/>
  <c r="I135" i="3"/>
  <c r="H135" i="3"/>
  <c r="G135" i="3"/>
  <c r="AG134" i="3"/>
  <c r="AC134" i="3"/>
  <c r="AD134" i="3" s="1"/>
  <c r="L134" i="3"/>
  <c r="J134" i="3"/>
  <c r="K134" i="3" s="1"/>
  <c r="I134" i="3"/>
  <c r="H134" i="3"/>
  <c r="G134" i="3"/>
  <c r="AG133" i="3"/>
  <c r="AC133" i="3"/>
  <c r="AD133" i="3" s="1"/>
  <c r="L133" i="3"/>
  <c r="J133" i="3"/>
  <c r="K133" i="3" s="1"/>
  <c r="I133" i="3"/>
  <c r="H133" i="3"/>
  <c r="G133" i="3"/>
  <c r="AG132" i="3"/>
  <c r="AC132" i="3"/>
  <c r="AD132" i="3" s="1"/>
  <c r="L132" i="3"/>
  <c r="J132" i="3"/>
  <c r="K132" i="3" s="1"/>
  <c r="I132" i="3"/>
  <c r="H132" i="3"/>
  <c r="G132" i="3"/>
  <c r="AG131" i="3"/>
  <c r="AC131" i="3"/>
  <c r="AD131" i="3" s="1"/>
  <c r="L131" i="3"/>
  <c r="J131" i="3"/>
  <c r="K131" i="3" s="1"/>
  <c r="I131" i="3"/>
  <c r="H131" i="3"/>
  <c r="G131" i="3"/>
  <c r="AG130" i="3"/>
  <c r="AC130" i="3"/>
  <c r="AD130" i="3" s="1"/>
  <c r="L130" i="3"/>
  <c r="J130" i="3"/>
  <c r="K130" i="3" s="1"/>
  <c r="I130" i="3"/>
  <c r="H130" i="3"/>
  <c r="G130" i="3"/>
  <c r="AG129" i="3"/>
  <c r="AC129" i="3"/>
  <c r="AD129" i="3" s="1"/>
  <c r="L129" i="3"/>
  <c r="J129" i="3"/>
  <c r="K129" i="3" s="1"/>
  <c r="I129" i="3"/>
  <c r="H129" i="3"/>
  <c r="G129" i="3"/>
  <c r="AG128" i="3"/>
  <c r="AC128" i="3"/>
  <c r="AD128" i="3" s="1"/>
  <c r="L128" i="3"/>
  <c r="J128" i="3"/>
  <c r="K128" i="3" s="1"/>
  <c r="I128" i="3"/>
  <c r="H128" i="3"/>
  <c r="G128" i="3"/>
  <c r="AG127" i="3"/>
  <c r="AC127" i="3"/>
  <c r="AD127" i="3" s="1"/>
  <c r="L127" i="3"/>
  <c r="J127" i="3"/>
  <c r="K127" i="3" s="1"/>
  <c r="O127" i="3" s="1"/>
  <c r="P127" i="3" s="1"/>
  <c r="I127" i="3"/>
  <c r="H127" i="3"/>
  <c r="G127" i="3"/>
  <c r="AG126" i="3"/>
  <c r="AC126" i="3"/>
  <c r="AD126" i="3" s="1"/>
  <c r="L126" i="3"/>
  <c r="J126" i="3"/>
  <c r="K126" i="3" s="1"/>
  <c r="I126" i="3"/>
  <c r="H126" i="3"/>
  <c r="G126" i="3"/>
  <c r="AG125" i="3"/>
  <c r="AC125" i="3"/>
  <c r="AD125" i="3" s="1"/>
  <c r="L125" i="3"/>
  <c r="J125" i="3"/>
  <c r="K125" i="3" s="1"/>
  <c r="O125" i="3" s="1"/>
  <c r="P125" i="3" s="1"/>
  <c r="I125" i="3"/>
  <c r="H125" i="3"/>
  <c r="G125" i="3"/>
  <c r="AG124" i="3"/>
  <c r="AC124" i="3"/>
  <c r="AD124" i="3" s="1"/>
  <c r="L124" i="3"/>
  <c r="J124" i="3"/>
  <c r="K124" i="3" s="1"/>
  <c r="I124" i="3"/>
  <c r="H124" i="3"/>
  <c r="G124" i="3"/>
  <c r="AG123" i="3"/>
  <c r="AC123" i="3"/>
  <c r="AD123" i="3" s="1"/>
  <c r="L123" i="3"/>
  <c r="J123" i="3"/>
  <c r="K123" i="3" s="1"/>
  <c r="O123" i="3" s="1"/>
  <c r="P123" i="3" s="1"/>
  <c r="I123" i="3"/>
  <c r="H123" i="3"/>
  <c r="G123" i="3"/>
  <c r="AG122" i="3"/>
  <c r="AC122" i="3"/>
  <c r="AD122" i="3" s="1"/>
  <c r="L122" i="3"/>
  <c r="J122" i="3"/>
  <c r="K122" i="3" s="1"/>
  <c r="I122" i="3"/>
  <c r="H122" i="3"/>
  <c r="G122" i="3"/>
  <c r="AG121" i="3"/>
  <c r="AC121" i="3"/>
  <c r="AD121" i="3" s="1"/>
  <c r="L121" i="3"/>
  <c r="J121" i="3"/>
  <c r="K121" i="3" s="1"/>
  <c r="O121" i="3" s="1"/>
  <c r="P121" i="3" s="1"/>
  <c r="I121" i="3"/>
  <c r="H121" i="3"/>
  <c r="G121" i="3"/>
  <c r="AG120" i="3"/>
  <c r="AC120" i="3"/>
  <c r="AD120" i="3" s="1"/>
  <c r="L120" i="3"/>
  <c r="J120" i="3"/>
  <c r="K120" i="3" s="1"/>
  <c r="I120" i="3"/>
  <c r="H120" i="3"/>
  <c r="G120" i="3"/>
  <c r="AG119" i="3"/>
  <c r="AC119" i="3"/>
  <c r="AD119" i="3" s="1"/>
  <c r="L119" i="3"/>
  <c r="J119" i="3"/>
  <c r="K119" i="3" s="1"/>
  <c r="O119" i="3" s="1"/>
  <c r="P119" i="3" s="1"/>
  <c r="I119" i="3"/>
  <c r="H119" i="3"/>
  <c r="G119" i="3"/>
  <c r="AG118" i="3"/>
  <c r="AC118" i="3"/>
  <c r="AD118" i="3" s="1"/>
  <c r="L118" i="3"/>
  <c r="J118" i="3"/>
  <c r="K118" i="3" s="1"/>
  <c r="I118" i="3"/>
  <c r="H118" i="3"/>
  <c r="G118" i="3"/>
  <c r="AG117" i="3"/>
  <c r="AC117" i="3"/>
  <c r="AD117" i="3" s="1"/>
  <c r="L117" i="3"/>
  <c r="J117" i="3"/>
  <c r="K117" i="3" s="1"/>
  <c r="I117" i="3"/>
  <c r="H117" i="3"/>
  <c r="G117" i="3"/>
  <c r="AG116" i="3"/>
  <c r="AC116" i="3"/>
  <c r="AD116" i="3" s="1"/>
  <c r="L116" i="3"/>
  <c r="J116" i="3"/>
  <c r="K116" i="3" s="1"/>
  <c r="I116" i="3"/>
  <c r="H116" i="3"/>
  <c r="G116" i="3"/>
  <c r="AG115" i="3"/>
  <c r="AC115" i="3"/>
  <c r="AD115" i="3" s="1"/>
  <c r="L115" i="3"/>
  <c r="J115" i="3"/>
  <c r="K115" i="3" s="1"/>
  <c r="I115" i="3"/>
  <c r="H115" i="3"/>
  <c r="G115" i="3"/>
  <c r="AG114" i="3"/>
  <c r="AC114" i="3"/>
  <c r="AD114" i="3" s="1"/>
  <c r="L114" i="3"/>
  <c r="J114" i="3"/>
  <c r="K114" i="3" s="1"/>
  <c r="I114" i="3"/>
  <c r="H114" i="3"/>
  <c r="G114" i="3"/>
  <c r="AG113" i="3"/>
  <c r="AC113" i="3"/>
  <c r="AD113" i="3" s="1"/>
  <c r="L113" i="3"/>
  <c r="J113" i="3"/>
  <c r="K113" i="3" s="1"/>
  <c r="I113" i="3"/>
  <c r="H113" i="3"/>
  <c r="G113" i="3"/>
  <c r="AG112" i="3"/>
  <c r="AC112" i="3"/>
  <c r="AD112" i="3" s="1"/>
  <c r="L112" i="3"/>
  <c r="J112" i="3"/>
  <c r="K112" i="3" s="1"/>
  <c r="I112" i="3"/>
  <c r="H112" i="3"/>
  <c r="G112" i="3"/>
  <c r="AG111" i="3"/>
  <c r="AC111" i="3"/>
  <c r="AD111" i="3" s="1"/>
  <c r="L111" i="3"/>
  <c r="J111" i="3"/>
  <c r="K111" i="3" s="1"/>
  <c r="I111" i="3"/>
  <c r="H111" i="3"/>
  <c r="G111" i="3"/>
  <c r="AG110" i="3"/>
  <c r="AC110" i="3"/>
  <c r="AD110" i="3" s="1"/>
  <c r="L110" i="3"/>
  <c r="J110" i="3"/>
  <c r="K110" i="3" s="1"/>
  <c r="I110" i="3"/>
  <c r="H110" i="3"/>
  <c r="G110" i="3"/>
  <c r="AG109" i="3"/>
  <c r="AC109" i="3"/>
  <c r="AD109" i="3" s="1"/>
  <c r="L109" i="3"/>
  <c r="J109" i="3"/>
  <c r="K109" i="3" s="1"/>
  <c r="I109" i="3"/>
  <c r="H109" i="3"/>
  <c r="G109" i="3"/>
  <c r="AG108" i="3"/>
  <c r="AC108" i="3"/>
  <c r="AD108" i="3" s="1"/>
  <c r="L108" i="3"/>
  <c r="J108" i="3"/>
  <c r="K108" i="3" s="1"/>
  <c r="I108" i="3"/>
  <c r="H108" i="3"/>
  <c r="G108" i="3"/>
  <c r="AG107" i="3"/>
  <c r="AC107" i="3"/>
  <c r="AD107" i="3" s="1"/>
  <c r="L107" i="3"/>
  <c r="J107" i="3"/>
  <c r="K107" i="3" s="1"/>
  <c r="O107" i="3" s="1"/>
  <c r="I107" i="3"/>
  <c r="H107" i="3"/>
  <c r="G107" i="3"/>
  <c r="AG106" i="3"/>
  <c r="AC106" i="3"/>
  <c r="AD106" i="3" s="1"/>
  <c r="L106" i="3"/>
  <c r="J106" i="3"/>
  <c r="K106" i="3" s="1"/>
  <c r="I106" i="3"/>
  <c r="H106" i="3"/>
  <c r="G106" i="3"/>
  <c r="AG105" i="3"/>
  <c r="AC105" i="3"/>
  <c r="AD105" i="3" s="1"/>
  <c r="L105" i="3"/>
  <c r="J105" i="3"/>
  <c r="K105" i="3" s="1"/>
  <c r="O105" i="3" s="1"/>
  <c r="I105" i="3"/>
  <c r="H105" i="3"/>
  <c r="G105" i="3"/>
  <c r="AG104" i="3"/>
  <c r="AC104" i="3"/>
  <c r="AD104" i="3" s="1"/>
  <c r="L104" i="3"/>
  <c r="J104" i="3"/>
  <c r="K104" i="3" s="1"/>
  <c r="I104" i="3"/>
  <c r="H104" i="3"/>
  <c r="G104" i="3"/>
  <c r="AG103" i="3"/>
  <c r="AC103" i="3"/>
  <c r="AD103" i="3" s="1"/>
  <c r="L103" i="3"/>
  <c r="J103" i="3"/>
  <c r="K103" i="3" s="1"/>
  <c r="O103" i="3" s="1"/>
  <c r="I103" i="3"/>
  <c r="H103" i="3"/>
  <c r="G103" i="3"/>
  <c r="AG102" i="3"/>
  <c r="AC102" i="3"/>
  <c r="AD102" i="3" s="1"/>
  <c r="L102" i="3"/>
  <c r="J102" i="3"/>
  <c r="K102" i="3" s="1"/>
  <c r="I102" i="3"/>
  <c r="H102" i="3"/>
  <c r="G102" i="3"/>
  <c r="AG101" i="3"/>
  <c r="AC101" i="3"/>
  <c r="AD101" i="3" s="1"/>
  <c r="L101" i="3"/>
  <c r="J101" i="3"/>
  <c r="K101" i="3" s="1"/>
  <c r="O101" i="3" s="1"/>
  <c r="I101" i="3"/>
  <c r="H101" i="3"/>
  <c r="G101" i="3"/>
  <c r="AG100" i="3"/>
  <c r="AC100" i="3"/>
  <c r="AD100" i="3" s="1"/>
  <c r="L100" i="3"/>
  <c r="J100" i="3"/>
  <c r="K100" i="3" s="1"/>
  <c r="I100" i="3"/>
  <c r="H100" i="3"/>
  <c r="G100" i="3"/>
  <c r="AG99" i="3"/>
  <c r="AC99" i="3"/>
  <c r="AD99" i="3" s="1"/>
  <c r="L99" i="3"/>
  <c r="J99" i="3"/>
  <c r="K99" i="3" s="1"/>
  <c r="O99" i="3" s="1"/>
  <c r="I99" i="3"/>
  <c r="H99" i="3"/>
  <c r="G99" i="3"/>
  <c r="AG98" i="3"/>
  <c r="AC98" i="3"/>
  <c r="AD98" i="3" s="1"/>
  <c r="L98" i="3"/>
  <c r="J98" i="3"/>
  <c r="K98" i="3" s="1"/>
  <c r="I98" i="3"/>
  <c r="H98" i="3"/>
  <c r="G98" i="3"/>
  <c r="AG97" i="3"/>
  <c r="AC97" i="3"/>
  <c r="AD97" i="3" s="1"/>
  <c r="L97" i="3"/>
  <c r="J97" i="3"/>
  <c r="K97" i="3" s="1"/>
  <c r="O97" i="3" s="1"/>
  <c r="I97" i="3"/>
  <c r="H97" i="3"/>
  <c r="G97" i="3"/>
  <c r="AG96" i="3"/>
  <c r="AC96" i="3"/>
  <c r="AD96" i="3" s="1"/>
  <c r="L96" i="3"/>
  <c r="J96" i="3"/>
  <c r="K96" i="3" s="1"/>
  <c r="I96" i="3"/>
  <c r="H96" i="3"/>
  <c r="G96" i="3"/>
  <c r="AG95" i="3"/>
  <c r="AC95" i="3"/>
  <c r="AD95" i="3" s="1"/>
  <c r="L95" i="3"/>
  <c r="J95" i="3"/>
  <c r="K95" i="3" s="1"/>
  <c r="O95" i="3" s="1"/>
  <c r="I95" i="3"/>
  <c r="H95" i="3"/>
  <c r="G95" i="3"/>
  <c r="AG94" i="3"/>
  <c r="AC94" i="3"/>
  <c r="AD94" i="3" s="1"/>
  <c r="L94" i="3"/>
  <c r="J94" i="3"/>
  <c r="K94" i="3" s="1"/>
  <c r="I94" i="3"/>
  <c r="H94" i="3"/>
  <c r="G94" i="3"/>
  <c r="AG93" i="3"/>
  <c r="AC93" i="3"/>
  <c r="AD93" i="3" s="1"/>
  <c r="L93" i="3"/>
  <c r="J93" i="3"/>
  <c r="K93" i="3" s="1"/>
  <c r="O93" i="3" s="1"/>
  <c r="I93" i="3"/>
  <c r="H93" i="3"/>
  <c r="G93" i="3"/>
  <c r="AG92" i="3"/>
  <c r="AC92" i="3"/>
  <c r="AD92" i="3" s="1"/>
  <c r="L92" i="3"/>
  <c r="J92" i="3"/>
  <c r="K92" i="3" s="1"/>
  <c r="I92" i="3"/>
  <c r="H92" i="3"/>
  <c r="G92" i="3"/>
  <c r="AG91" i="3"/>
  <c r="AC91" i="3"/>
  <c r="AD91" i="3" s="1"/>
  <c r="L91" i="3"/>
  <c r="J91" i="3"/>
  <c r="K91" i="3" s="1"/>
  <c r="O91" i="3" s="1"/>
  <c r="I91" i="3"/>
  <c r="H91" i="3"/>
  <c r="G91" i="3"/>
  <c r="AG90" i="3"/>
  <c r="AC90" i="3"/>
  <c r="AD90" i="3" s="1"/>
  <c r="L90" i="3"/>
  <c r="J90" i="3"/>
  <c r="K90" i="3" s="1"/>
  <c r="I90" i="3"/>
  <c r="H90" i="3"/>
  <c r="G90" i="3"/>
  <c r="AG89" i="3"/>
  <c r="AC89" i="3"/>
  <c r="AD89" i="3" s="1"/>
  <c r="L89" i="3"/>
  <c r="J89" i="3"/>
  <c r="K89" i="3" s="1"/>
  <c r="O89" i="3" s="1"/>
  <c r="I89" i="3"/>
  <c r="H89" i="3"/>
  <c r="G89" i="3"/>
  <c r="AG88" i="3"/>
  <c r="AC88" i="3"/>
  <c r="AD88" i="3" s="1"/>
  <c r="L88" i="3"/>
  <c r="J88" i="3"/>
  <c r="K88" i="3" s="1"/>
  <c r="I88" i="3"/>
  <c r="H88" i="3"/>
  <c r="G88" i="3"/>
  <c r="AG87" i="3"/>
  <c r="AC87" i="3"/>
  <c r="AD87" i="3" s="1"/>
  <c r="L87" i="3"/>
  <c r="J87" i="3"/>
  <c r="K87" i="3" s="1"/>
  <c r="O87" i="3" s="1"/>
  <c r="I87" i="3"/>
  <c r="H87" i="3"/>
  <c r="G87" i="3"/>
  <c r="AG86" i="3"/>
  <c r="AC86" i="3"/>
  <c r="AD86" i="3" s="1"/>
  <c r="L86" i="3"/>
  <c r="J86" i="3"/>
  <c r="K86" i="3" s="1"/>
  <c r="I86" i="3"/>
  <c r="H86" i="3"/>
  <c r="G86" i="3"/>
  <c r="AG85" i="3"/>
  <c r="AC85" i="3"/>
  <c r="AD85" i="3" s="1"/>
  <c r="L85" i="3"/>
  <c r="J85" i="3"/>
  <c r="K85" i="3" s="1"/>
  <c r="O85" i="3" s="1"/>
  <c r="I85" i="3"/>
  <c r="H85" i="3"/>
  <c r="G85" i="3"/>
  <c r="AG84" i="3"/>
  <c r="AC84" i="3"/>
  <c r="AD84" i="3" s="1"/>
  <c r="L84" i="3"/>
  <c r="J84" i="3"/>
  <c r="K84" i="3" s="1"/>
  <c r="I84" i="3"/>
  <c r="H84" i="3"/>
  <c r="G84" i="3"/>
  <c r="AG83" i="3"/>
  <c r="AC83" i="3"/>
  <c r="AD83" i="3" s="1"/>
  <c r="L83" i="3"/>
  <c r="J83" i="3"/>
  <c r="K83" i="3" s="1"/>
  <c r="O83" i="3" s="1"/>
  <c r="I83" i="3"/>
  <c r="H83" i="3"/>
  <c r="G83" i="3"/>
  <c r="AG82" i="3"/>
  <c r="AC82" i="3"/>
  <c r="AD82" i="3" s="1"/>
  <c r="L82" i="3"/>
  <c r="J82" i="3"/>
  <c r="K82" i="3" s="1"/>
  <c r="I82" i="3"/>
  <c r="H82" i="3"/>
  <c r="G82" i="3"/>
  <c r="AG81" i="3"/>
  <c r="AC81" i="3"/>
  <c r="AD81" i="3" s="1"/>
  <c r="L81" i="3"/>
  <c r="J81" i="3"/>
  <c r="K81" i="3" s="1"/>
  <c r="O81" i="3" s="1"/>
  <c r="I81" i="3"/>
  <c r="H81" i="3"/>
  <c r="G81" i="3"/>
  <c r="AG80" i="3"/>
  <c r="AC80" i="3"/>
  <c r="AD80" i="3" s="1"/>
  <c r="L80" i="3"/>
  <c r="J80" i="3"/>
  <c r="K80" i="3" s="1"/>
  <c r="I80" i="3"/>
  <c r="H80" i="3"/>
  <c r="G80" i="3"/>
  <c r="AG79" i="3"/>
  <c r="AC79" i="3"/>
  <c r="AD79" i="3" s="1"/>
  <c r="L79" i="3"/>
  <c r="J79" i="3"/>
  <c r="K79" i="3" s="1"/>
  <c r="O79" i="3" s="1"/>
  <c r="I79" i="3"/>
  <c r="H79" i="3"/>
  <c r="G79" i="3"/>
  <c r="AG78" i="3"/>
  <c r="AC78" i="3"/>
  <c r="AD78" i="3" s="1"/>
  <c r="L78" i="3"/>
  <c r="J78" i="3"/>
  <c r="K78" i="3" s="1"/>
  <c r="I78" i="3"/>
  <c r="H78" i="3"/>
  <c r="G78" i="3"/>
  <c r="AG77" i="3"/>
  <c r="AC77" i="3"/>
  <c r="AD77" i="3" s="1"/>
  <c r="L77" i="3"/>
  <c r="J77" i="3"/>
  <c r="K77" i="3" s="1"/>
  <c r="O77" i="3" s="1"/>
  <c r="I77" i="3"/>
  <c r="H77" i="3"/>
  <c r="G77" i="3"/>
  <c r="AG76" i="3"/>
  <c r="AC76" i="3"/>
  <c r="AD76" i="3" s="1"/>
  <c r="L76" i="3"/>
  <c r="J76" i="3"/>
  <c r="K76" i="3" s="1"/>
  <c r="I76" i="3"/>
  <c r="H76" i="3"/>
  <c r="G76" i="3"/>
  <c r="AG75" i="3"/>
  <c r="AC75" i="3"/>
  <c r="AD75" i="3" s="1"/>
  <c r="L75" i="3"/>
  <c r="J75" i="3"/>
  <c r="K75" i="3" s="1"/>
  <c r="O75" i="3" s="1"/>
  <c r="I75" i="3"/>
  <c r="H75" i="3"/>
  <c r="G75" i="3"/>
  <c r="AG74" i="3"/>
  <c r="AC74" i="3"/>
  <c r="AD74" i="3" s="1"/>
  <c r="L74" i="3"/>
  <c r="J74" i="3"/>
  <c r="K74" i="3" s="1"/>
  <c r="I74" i="3"/>
  <c r="H74" i="3"/>
  <c r="G74" i="3"/>
  <c r="AG73" i="3"/>
  <c r="AC73" i="3"/>
  <c r="AD73" i="3" s="1"/>
  <c r="L73" i="3"/>
  <c r="J73" i="3"/>
  <c r="K73" i="3" s="1"/>
  <c r="O73" i="3" s="1"/>
  <c r="I73" i="3"/>
  <c r="H73" i="3"/>
  <c r="G73" i="3"/>
  <c r="AG72" i="3"/>
  <c r="AC72" i="3"/>
  <c r="AD72" i="3" s="1"/>
  <c r="L72" i="3"/>
  <c r="J72" i="3"/>
  <c r="K72" i="3" s="1"/>
  <c r="I72" i="3"/>
  <c r="H72" i="3"/>
  <c r="G72" i="3"/>
  <c r="AG71" i="3"/>
  <c r="AC71" i="3"/>
  <c r="AD71" i="3" s="1"/>
  <c r="L71" i="3"/>
  <c r="J71" i="3"/>
  <c r="K71" i="3" s="1"/>
  <c r="O71" i="3" s="1"/>
  <c r="I71" i="3"/>
  <c r="H71" i="3"/>
  <c r="G71" i="3"/>
  <c r="AG70" i="3"/>
  <c r="AC70" i="3"/>
  <c r="AD70" i="3" s="1"/>
  <c r="L70" i="3"/>
  <c r="J70" i="3"/>
  <c r="K70" i="3" s="1"/>
  <c r="I70" i="3"/>
  <c r="H70" i="3"/>
  <c r="G70" i="3"/>
  <c r="AG69" i="3"/>
  <c r="AC69" i="3"/>
  <c r="AD69" i="3" s="1"/>
  <c r="L69" i="3"/>
  <c r="J69" i="3"/>
  <c r="K69" i="3" s="1"/>
  <c r="O69" i="3" s="1"/>
  <c r="I69" i="3"/>
  <c r="H69" i="3"/>
  <c r="G69" i="3"/>
  <c r="AG68" i="3"/>
  <c r="AC68" i="3"/>
  <c r="AD68" i="3" s="1"/>
  <c r="L68" i="3"/>
  <c r="J68" i="3"/>
  <c r="K68" i="3" s="1"/>
  <c r="I68" i="3"/>
  <c r="H68" i="3"/>
  <c r="G68" i="3"/>
  <c r="AG67" i="3"/>
  <c r="AC67" i="3"/>
  <c r="AD67" i="3" s="1"/>
  <c r="L67" i="3"/>
  <c r="J67" i="3"/>
  <c r="K67" i="3" s="1"/>
  <c r="I67" i="3"/>
  <c r="H67" i="3"/>
  <c r="G67" i="3"/>
  <c r="AG66" i="3"/>
  <c r="AC66" i="3"/>
  <c r="AD66" i="3" s="1"/>
  <c r="L66" i="3"/>
  <c r="J66" i="3"/>
  <c r="K66" i="3" s="1"/>
  <c r="I66" i="3"/>
  <c r="H66" i="3"/>
  <c r="G66" i="3"/>
  <c r="AG65" i="3"/>
  <c r="AC65" i="3"/>
  <c r="AD65" i="3" s="1"/>
  <c r="L65" i="3"/>
  <c r="J65" i="3"/>
  <c r="K65" i="3" s="1"/>
  <c r="I65" i="3"/>
  <c r="H65" i="3"/>
  <c r="G65" i="3"/>
  <c r="AG64" i="3"/>
  <c r="AC64" i="3"/>
  <c r="AD64" i="3" s="1"/>
  <c r="L64" i="3"/>
  <c r="J64" i="3"/>
  <c r="K64" i="3" s="1"/>
  <c r="I64" i="3"/>
  <c r="H64" i="3"/>
  <c r="G64" i="3"/>
  <c r="AG63" i="3"/>
  <c r="AC63" i="3"/>
  <c r="AD63" i="3" s="1"/>
  <c r="L63" i="3"/>
  <c r="J63" i="3"/>
  <c r="K63" i="3" s="1"/>
  <c r="I63" i="3"/>
  <c r="H63" i="3"/>
  <c r="G63" i="3"/>
  <c r="AG62" i="3"/>
  <c r="AC62" i="3"/>
  <c r="AD62" i="3" s="1"/>
  <c r="L62" i="3"/>
  <c r="J62" i="3"/>
  <c r="K62" i="3" s="1"/>
  <c r="I62" i="3"/>
  <c r="H62" i="3"/>
  <c r="G62" i="3"/>
  <c r="AG61" i="3"/>
  <c r="AC61" i="3"/>
  <c r="AD61" i="3" s="1"/>
  <c r="L61" i="3"/>
  <c r="J61" i="3"/>
  <c r="K61" i="3" s="1"/>
  <c r="I61" i="3"/>
  <c r="H61" i="3"/>
  <c r="G61" i="3"/>
  <c r="AG60" i="3"/>
  <c r="AC60" i="3"/>
  <c r="AD60" i="3" s="1"/>
  <c r="L60" i="3"/>
  <c r="J60" i="3"/>
  <c r="K60" i="3" s="1"/>
  <c r="I60" i="3"/>
  <c r="H60" i="3"/>
  <c r="G60" i="3"/>
  <c r="AG59" i="3"/>
  <c r="AC59" i="3"/>
  <c r="AD59" i="3" s="1"/>
  <c r="L59" i="3"/>
  <c r="J59" i="3"/>
  <c r="K59" i="3" s="1"/>
  <c r="O59" i="3" s="1"/>
  <c r="I59" i="3"/>
  <c r="H59" i="3"/>
  <c r="G59" i="3"/>
  <c r="AG58" i="3"/>
  <c r="AC58" i="3"/>
  <c r="AD58" i="3" s="1"/>
  <c r="L58" i="3"/>
  <c r="J58" i="3"/>
  <c r="K58" i="3" s="1"/>
  <c r="I58" i="3"/>
  <c r="H58" i="3"/>
  <c r="G58" i="3"/>
  <c r="AG57" i="3"/>
  <c r="AC57" i="3"/>
  <c r="AD57" i="3" s="1"/>
  <c r="L57" i="3"/>
  <c r="J57" i="3"/>
  <c r="K57" i="3" s="1"/>
  <c r="O57" i="3" s="1"/>
  <c r="I57" i="3"/>
  <c r="H57" i="3"/>
  <c r="G57" i="3"/>
  <c r="AG56" i="3"/>
  <c r="AC56" i="3"/>
  <c r="AD56" i="3" s="1"/>
  <c r="L56" i="3"/>
  <c r="J56" i="3"/>
  <c r="K56" i="3" s="1"/>
  <c r="I56" i="3"/>
  <c r="H56" i="3"/>
  <c r="G56" i="3"/>
  <c r="AG55" i="3"/>
  <c r="AC55" i="3"/>
  <c r="AD55" i="3" s="1"/>
  <c r="L55" i="3"/>
  <c r="J55" i="3"/>
  <c r="K55" i="3" s="1"/>
  <c r="O55" i="3" s="1"/>
  <c r="I55" i="3"/>
  <c r="H55" i="3"/>
  <c r="G55" i="3"/>
  <c r="AG54" i="3"/>
  <c r="AC54" i="3"/>
  <c r="AD54" i="3" s="1"/>
  <c r="L54" i="3"/>
  <c r="J54" i="3"/>
  <c r="K54" i="3" s="1"/>
  <c r="I54" i="3"/>
  <c r="H54" i="3"/>
  <c r="G54" i="3"/>
  <c r="AG53" i="3"/>
  <c r="AC53" i="3"/>
  <c r="AD53" i="3" s="1"/>
  <c r="L53" i="3"/>
  <c r="J53" i="3"/>
  <c r="K53" i="3" s="1"/>
  <c r="O53" i="3" s="1"/>
  <c r="I53" i="3"/>
  <c r="H53" i="3"/>
  <c r="G53" i="3"/>
  <c r="AG52" i="3"/>
  <c r="AC52" i="3"/>
  <c r="AD52" i="3" s="1"/>
  <c r="L52" i="3"/>
  <c r="J52" i="3"/>
  <c r="K52" i="3" s="1"/>
  <c r="I52" i="3"/>
  <c r="H52" i="3"/>
  <c r="G52" i="3"/>
  <c r="AG51" i="3"/>
  <c r="AC51" i="3"/>
  <c r="AD51" i="3" s="1"/>
  <c r="L51" i="3"/>
  <c r="J51" i="3"/>
  <c r="K51" i="3" s="1"/>
  <c r="O51" i="3" s="1"/>
  <c r="I51" i="3"/>
  <c r="H51" i="3"/>
  <c r="G51" i="3"/>
  <c r="AG50" i="3"/>
  <c r="AC50" i="3"/>
  <c r="AD50" i="3" s="1"/>
  <c r="L50" i="3"/>
  <c r="J50" i="3"/>
  <c r="K50" i="3" s="1"/>
  <c r="I50" i="3"/>
  <c r="H50" i="3"/>
  <c r="G50" i="3"/>
  <c r="AG49" i="3"/>
  <c r="AC49" i="3"/>
  <c r="AD49" i="3" s="1"/>
  <c r="L49" i="3"/>
  <c r="J49" i="3"/>
  <c r="K49" i="3" s="1"/>
  <c r="O49" i="3" s="1"/>
  <c r="I49" i="3"/>
  <c r="H49" i="3"/>
  <c r="G49" i="3"/>
  <c r="AG48" i="3"/>
  <c r="AC48" i="3"/>
  <c r="AD48" i="3" s="1"/>
  <c r="L48" i="3"/>
  <c r="J48" i="3"/>
  <c r="K48" i="3" s="1"/>
  <c r="I48" i="3"/>
  <c r="H48" i="3"/>
  <c r="G48" i="3"/>
  <c r="AG47" i="3"/>
  <c r="AC47" i="3"/>
  <c r="AD47" i="3" s="1"/>
  <c r="L47" i="3"/>
  <c r="J47" i="3"/>
  <c r="K47" i="3" s="1"/>
  <c r="O47" i="3" s="1"/>
  <c r="I47" i="3"/>
  <c r="H47" i="3"/>
  <c r="G47" i="3"/>
  <c r="AG46" i="3"/>
  <c r="AC46" i="3"/>
  <c r="AD46" i="3" s="1"/>
  <c r="L46" i="3"/>
  <c r="J46" i="3"/>
  <c r="K46" i="3" s="1"/>
  <c r="I46" i="3"/>
  <c r="H46" i="3"/>
  <c r="G46" i="3"/>
  <c r="AG45" i="3"/>
  <c r="AC45" i="3"/>
  <c r="AD45" i="3" s="1"/>
  <c r="L45" i="3"/>
  <c r="J45" i="3"/>
  <c r="K45" i="3" s="1"/>
  <c r="O45" i="3" s="1"/>
  <c r="I45" i="3"/>
  <c r="H45" i="3"/>
  <c r="G45" i="3"/>
  <c r="AG44" i="3"/>
  <c r="AC44" i="3"/>
  <c r="AD44" i="3" s="1"/>
  <c r="L44" i="3"/>
  <c r="J44" i="3"/>
  <c r="K44" i="3" s="1"/>
  <c r="I44" i="3"/>
  <c r="H44" i="3"/>
  <c r="G44" i="3"/>
  <c r="AG43" i="3"/>
  <c r="AC43" i="3"/>
  <c r="AD43" i="3" s="1"/>
  <c r="L43" i="3"/>
  <c r="J43" i="3"/>
  <c r="K43" i="3" s="1"/>
  <c r="O43" i="3" s="1"/>
  <c r="I43" i="3"/>
  <c r="H43" i="3"/>
  <c r="G43" i="3"/>
  <c r="AG42" i="3"/>
  <c r="AC42" i="3"/>
  <c r="AD42" i="3" s="1"/>
  <c r="L42" i="3"/>
  <c r="J42" i="3"/>
  <c r="K42" i="3" s="1"/>
  <c r="I42" i="3"/>
  <c r="H42" i="3"/>
  <c r="G42" i="3"/>
  <c r="AG41" i="3"/>
  <c r="AC41" i="3"/>
  <c r="AD41" i="3" s="1"/>
  <c r="L41" i="3"/>
  <c r="J41" i="3"/>
  <c r="K41" i="3" s="1"/>
  <c r="O41" i="3" s="1"/>
  <c r="I41" i="3"/>
  <c r="H41" i="3"/>
  <c r="G41" i="3"/>
  <c r="A41" i="3"/>
  <c r="AG40" i="3"/>
  <c r="AD40" i="3"/>
  <c r="AC40" i="3"/>
  <c r="L40" i="3"/>
  <c r="J40" i="3"/>
  <c r="K40" i="3" s="1"/>
  <c r="I40" i="3"/>
  <c r="H40" i="3"/>
  <c r="G40" i="3"/>
  <c r="AA34" i="3"/>
  <c r="X34" i="3"/>
  <c r="J34" i="3"/>
  <c r="I34" i="3"/>
  <c r="AA33" i="3"/>
  <c r="X33" i="3"/>
  <c r="AA32" i="3"/>
  <c r="X32" i="3"/>
  <c r="J32" i="3"/>
  <c r="M30" i="3"/>
  <c r="AA29" i="3"/>
  <c r="X29" i="3"/>
  <c r="I28" i="3"/>
  <c r="I33" i="3" s="1"/>
  <c r="I20" i="3"/>
  <c r="I19" i="3"/>
  <c r="AC310" i="2"/>
  <c r="AG298" i="2"/>
  <c r="AC298" i="2"/>
  <c r="AD298" i="2" s="1"/>
  <c r="L298" i="2"/>
  <c r="J298" i="2"/>
  <c r="K298" i="2" s="1"/>
  <c r="O298" i="2" s="1"/>
  <c r="I298" i="2"/>
  <c r="H298" i="2"/>
  <c r="G298" i="2"/>
  <c r="AG297" i="2"/>
  <c r="AC297" i="2"/>
  <c r="AD297" i="2" s="1"/>
  <c r="L297" i="2"/>
  <c r="J297" i="2"/>
  <c r="K297" i="2" s="1"/>
  <c r="I297" i="2"/>
  <c r="H297" i="2"/>
  <c r="G297" i="2"/>
  <c r="AG296" i="2"/>
  <c r="AC296" i="2"/>
  <c r="AD296" i="2" s="1"/>
  <c r="L296" i="2"/>
  <c r="J296" i="2"/>
  <c r="K296" i="2" s="1"/>
  <c r="O296" i="2" s="1"/>
  <c r="I296" i="2"/>
  <c r="H296" i="2"/>
  <c r="G296" i="2"/>
  <c r="AG295" i="2"/>
  <c r="AC295" i="2"/>
  <c r="AD295" i="2" s="1"/>
  <c r="L295" i="2"/>
  <c r="J295" i="2"/>
  <c r="K295" i="2" s="1"/>
  <c r="I295" i="2"/>
  <c r="H295" i="2"/>
  <c r="G295" i="2"/>
  <c r="AG294" i="2"/>
  <c r="AC294" i="2"/>
  <c r="AD294" i="2" s="1"/>
  <c r="L294" i="2"/>
  <c r="J294" i="2"/>
  <c r="K294" i="2" s="1"/>
  <c r="O294" i="2" s="1"/>
  <c r="I294" i="2"/>
  <c r="H294" i="2"/>
  <c r="G294" i="2"/>
  <c r="AG293" i="2"/>
  <c r="AC293" i="2"/>
  <c r="AD293" i="2" s="1"/>
  <c r="L293" i="2"/>
  <c r="J293" i="2"/>
  <c r="K293" i="2" s="1"/>
  <c r="I293" i="2"/>
  <c r="H293" i="2"/>
  <c r="G293" i="2"/>
  <c r="AG292" i="2"/>
  <c r="AC292" i="2"/>
  <c r="AD292" i="2" s="1"/>
  <c r="L292" i="2"/>
  <c r="J292" i="2"/>
  <c r="K292" i="2" s="1"/>
  <c r="O292" i="2" s="1"/>
  <c r="P292" i="2" s="1"/>
  <c r="I292" i="2"/>
  <c r="H292" i="2"/>
  <c r="G292" i="2"/>
  <c r="AG291" i="2"/>
  <c r="AC291" i="2"/>
  <c r="AD291" i="2" s="1"/>
  <c r="L291" i="2"/>
  <c r="J291" i="2"/>
  <c r="K291" i="2" s="1"/>
  <c r="I291" i="2"/>
  <c r="H291" i="2"/>
  <c r="G291" i="2"/>
  <c r="AG290" i="2"/>
  <c r="AC290" i="2"/>
  <c r="AD290" i="2" s="1"/>
  <c r="L290" i="2"/>
  <c r="J290" i="2"/>
  <c r="K290" i="2" s="1"/>
  <c r="O290" i="2" s="1"/>
  <c r="P290" i="2" s="1"/>
  <c r="I290" i="2"/>
  <c r="H290" i="2"/>
  <c r="G290" i="2"/>
  <c r="AG289" i="2"/>
  <c r="AC289" i="2"/>
  <c r="AD289" i="2" s="1"/>
  <c r="L289" i="2"/>
  <c r="J289" i="2"/>
  <c r="K289" i="2" s="1"/>
  <c r="I289" i="2"/>
  <c r="H289" i="2"/>
  <c r="G289" i="2"/>
  <c r="AG288" i="2"/>
  <c r="AC288" i="2"/>
  <c r="AD288" i="2" s="1"/>
  <c r="L288" i="2"/>
  <c r="J288" i="2"/>
  <c r="K288" i="2" s="1"/>
  <c r="O288" i="2" s="1"/>
  <c r="P288" i="2" s="1"/>
  <c r="I288" i="2"/>
  <c r="H288" i="2"/>
  <c r="G288" i="2"/>
  <c r="AG287" i="2"/>
  <c r="AC287" i="2"/>
  <c r="AD287" i="2" s="1"/>
  <c r="L287" i="2"/>
  <c r="J287" i="2"/>
  <c r="K287" i="2" s="1"/>
  <c r="I287" i="2"/>
  <c r="H287" i="2"/>
  <c r="G287" i="2"/>
  <c r="AG286" i="2"/>
  <c r="AC286" i="2"/>
  <c r="AD286" i="2" s="1"/>
  <c r="L286" i="2"/>
  <c r="J286" i="2"/>
  <c r="K286" i="2" s="1"/>
  <c r="O286" i="2" s="1"/>
  <c r="P286" i="2" s="1"/>
  <c r="I286" i="2"/>
  <c r="H286" i="2"/>
  <c r="G286" i="2"/>
  <c r="AG285" i="2"/>
  <c r="AC285" i="2"/>
  <c r="AD285" i="2" s="1"/>
  <c r="L285" i="2"/>
  <c r="J285" i="2"/>
  <c r="K285" i="2" s="1"/>
  <c r="I285" i="2"/>
  <c r="H285" i="2"/>
  <c r="G285" i="2"/>
  <c r="AG284" i="2"/>
  <c r="AC284" i="2"/>
  <c r="AD284" i="2" s="1"/>
  <c r="L284" i="2"/>
  <c r="J284" i="2"/>
  <c r="K284" i="2" s="1"/>
  <c r="O284" i="2" s="1"/>
  <c r="P284" i="2" s="1"/>
  <c r="I284" i="2"/>
  <c r="H284" i="2"/>
  <c r="G284" i="2"/>
  <c r="AG283" i="2"/>
  <c r="AC283" i="2"/>
  <c r="AD283" i="2" s="1"/>
  <c r="L283" i="2"/>
  <c r="J283" i="2"/>
  <c r="K283" i="2" s="1"/>
  <c r="I283" i="2"/>
  <c r="H283" i="2"/>
  <c r="G283" i="2"/>
  <c r="AG282" i="2"/>
  <c r="AC282" i="2"/>
  <c r="AD282" i="2" s="1"/>
  <c r="L282" i="2"/>
  <c r="J282" i="2"/>
  <c r="K282" i="2" s="1"/>
  <c r="O282" i="2" s="1"/>
  <c r="I282" i="2"/>
  <c r="H282" i="2"/>
  <c r="G282" i="2"/>
  <c r="AG281" i="2"/>
  <c r="AC281" i="2"/>
  <c r="AD281" i="2" s="1"/>
  <c r="L281" i="2"/>
  <c r="J281" i="2"/>
  <c r="K281" i="2" s="1"/>
  <c r="I281" i="2"/>
  <c r="H281" i="2"/>
  <c r="G281" i="2"/>
  <c r="AG280" i="2"/>
  <c r="AC280" i="2"/>
  <c r="AD280" i="2" s="1"/>
  <c r="L280" i="2"/>
  <c r="J280" i="2"/>
  <c r="K280" i="2" s="1"/>
  <c r="O280" i="2" s="1"/>
  <c r="I280" i="2"/>
  <c r="H280" i="2"/>
  <c r="G280" i="2"/>
  <c r="AG279" i="2"/>
  <c r="AC279" i="2"/>
  <c r="AD279" i="2" s="1"/>
  <c r="L279" i="2"/>
  <c r="J279" i="2"/>
  <c r="K279" i="2" s="1"/>
  <c r="I279" i="2"/>
  <c r="H279" i="2"/>
  <c r="G279" i="2"/>
  <c r="AG278" i="2"/>
  <c r="AC278" i="2"/>
  <c r="AD278" i="2" s="1"/>
  <c r="L278" i="2"/>
  <c r="J278" i="2"/>
  <c r="K278" i="2" s="1"/>
  <c r="O278" i="2" s="1"/>
  <c r="I278" i="2"/>
  <c r="H278" i="2"/>
  <c r="G278" i="2"/>
  <c r="AG277" i="2"/>
  <c r="AC277" i="2"/>
  <c r="AD277" i="2" s="1"/>
  <c r="L277" i="2"/>
  <c r="J277" i="2"/>
  <c r="K277" i="2" s="1"/>
  <c r="I277" i="2"/>
  <c r="H277" i="2"/>
  <c r="G277" i="2"/>
  <c r="AG276" i="2"/>
  <c r="AC276" i="2"/>
  <c r="AD276" i="2" s="1"/>
  <c r="L276" i="2"/>
  <c r="J276" i="2"/>
  <c r="K276" i="2" s="1"/>
  <c r="O276" i="2" s="1"/>
  <c r="I276" i="2"/>
  <c r="H276" i="2"/>
  <c r="G276" i="2"/>
  <c r="AG275" i="2"/>
  <c r="AC275" i="2"/>
  <c r="AD275" i="2" s="1"/>
  <c r="L275" i="2"/>
  <c r="J275" i="2"/>
  <c r="K275" i="2" s="1"/>
  <c r="I275" i="2"/>
  <c r="H275" i="2"/>
  <c r="G275" i="2"/>
  <c r="AG274" i="2"/>
  <c r="AC274" i="2"/>
  <c r="AD274" i="2" s="1"/>
  <c r="L274" i="2"/>
  <c r="J274" i="2"/>
  <c r="K274" i="2" s="1"/>
  <c r="O274" i="2" s="1"/>
  <c r="I274" i="2"/>
  <c r="H274" i="2"/>
  <c r="G274" i="2"/>
  <c r="AG273" i="2"/>
  <c r="AC273" i="2"/>
  <c r="AD273" i="2" s="1"/>
  <c r="L273" i="2"/>
  <c r="J273" i="2"/>
  <c r="K273" i="2" s="1"/>
  <c r="I273" i="2"/>
  <c r="H273" i="2"/>
  <c r="G273" i="2"/>
  <c r="AG272" i="2"/>
  <c r="AC272" i="2"/>
  <c r="AD272" i="2" s="1"/>
  <c r="L272" i="2"/>
  <c r="J272" i="2"/>
  <c r="K272" i="2" s="1"/>
  <c r="O272" i="2" s="1"/>
  <c r="I272" i="2"/>
  <c r="H272" i="2"/>
  <c r="G272" i="2"/>
  <c r="AG271" i="2"/>
  <c r="AC271" i="2"/>
  <c r="AD271" i="2" s="1"/>
  <c r="L271" i="2"/>
  <c r="J271" i="2"/>
  <c r="K271" i="2" s="1"/>
  <c r="I271" i="2"/>
  <c r="H271" i="2"/>
  <c r="G271" i="2"/>
  <c r="AG270" i="2"/>
  <c r="AC270" i="2"/>
  <c r="AD270" i="2" s="1"/>
  <c r="L270" i="2"/>
  <c r="J270" i="2"/>
  <c r="K270" i="2" s="1"/>
  <c r="I270" i="2"/>
  <c r="H270" i="2"/>
  <c r="G270" i="2"/>
  <c r="AG269" i="2"/>
  <c r="AC269" i="2"/>
  <c r="AD269" i="2" s="1"/>
  <c r="L269" i="2"/>
  <c r="J269" i="2"/>
  <c r="K269" i="2" s="1"/>
  <c r="I269" i="2"/>
  <c r="H269" i="2"/>
  <c r="G269" i="2"/>
  <c r="AG268" i="2"/>
  <c r="AC268" i="2"/>
  <c r="AD268" i="2" s="1"/>
  <c r="L268" i="2"/>
  <c r="J268" i="2"/>
  <c r="K268" i="2" s="1"/>
  <c r="I268" i="2"/>
  <c r="H268" i="2"/>
  <c r="G268" i="2"/>
  <c r="AG267" i="2"/>
  <c r="AC267" i="2"/>
  <c r="AD267" i="2" s="1"/>
  <c r="L267" i="2"/>
  <c r="J267" i="2"/>
  <c r="K267" i="2" s="1"/>
  <c r="I267" i="2"/>
  <c r="H267" i="2"/>
  <c r="G267" i="2"/>
  <c r="AG266" i="2"/>
  <c r="AC266" i="2"/>
  <c r="AD266" i="2" s="1"/>
  <c r="L266" i="2"/>
  <c r="J266" i="2"/>
  <c r="K266" i="2" s="1"/>
  <c r="I266" i="2"/>
  <c r="H266" i="2"/>
  <c r="G266" i="2"/>
  <c r="AG265" i="2"/>
  <c r="AC265" i="2"/>
  <c r="AD265" i="2" s="1"/>
  <c r="L265" i="2"/>
  <c r="J265" i="2"/>
  <c r="K265" i="2" s="1"/>
  <c r="I265" i="2"/>
  <c r="H265" i="2"/>
  <c r="G265" i="2"/>
  <c r="AG264" i="2"/>
  <c r="AC264" i="2"/>
  <c r="AD264" i="2" s="1"/>
  <c r="L264" i="2"/>
  <c r="J264" i="2"/>
  <c r="K264" i="2" s="1"/>
  <c r="I264" i="2"/>
  <c r="H264" i="2"/>
  <c r="G264" i="2"/>
  <c r="AG263" i="2"/>
  <c r="AC263" i="2"/>
  <c r="AD263" i="2" s="1"/>
  <c r="L263" i="2"/>
  <c r="J263" i="2"/>
  <c r="K263" i="2" s="1"/>
  <c r="I263" i="2"/>
  <c r="H263" i="2"/>
  <c r="G263" i="2"/>
  <c r="AG262" i="2"/>
  <c r="AC262" i="2"/>
  <c r="AD262" i="2" s="1"/>
  <c r="L262" i="2"/>
  <c r="J262" i="2"/>
  <c r="K262" i="2" s="1"/>
  <c r="I262" i="2"/>
  <c r="H262" i="2"/>
  <c r="G262" i="2"/>
  <c r="AG261" i="2"/>
  <c r="AC261" i="2"/>
  <c r="AD261" i="2" s="1"/>
  <c r="L261" i="2"/>
  <c r="J261" i="2"/>
  <c r="K261" i="2" s="1"/>
  <c r="I261" i="2"/>
  <c r="H261" i="2"/>
  <c r="G261" i="2"/>
  <c r="AG260" i="2"/>
  <c r="AC260" i="2"/>
  <c r="AD260" i="2" s="1"/>
  <c r="L260" i="2"/>
  <c r="J260" i="2"/>
  <c r="K260" i="2" s="1"/>
  <c r="I260" i="2"/>
  <c r="H260" i="2"/>
  <c r="G260" i="2"/>
  <c r="AG259" i="2"/>
  <c r="AC259" i="2"/>
  <c r="AD259" i="2" s="1"/>
  <c r="L259" i="2"/>
  <c r="J259" i="2"/>
  <c r="K259" i="2" s="1"/>
  <c r="I259" i="2"/>
  <c r="H259" i="2"/>
  <c r="G259" i="2"/>
  <c r="AG258" i="2"/>
  <c r="AC258" i="2"/>
  <c r="AD258" i="2" s="1"/>
  <c r="L258" i="2"/>
  <c r="J258" i="2"/>
  <c r="K258" i="2" s="1"/>
  <c r="I258" i="2"/>
  <c r="H258" i="2"/>
  <c r="G258" i="2"/>
  <c r="AG257" i="2"/>
  <c r="AC257" i="2"/>
  <c r="AD257" i="2" s="1"/>
  <c r="L257" i="2"/>
  <c r="J257" i="2"/>
  <c r="K257" i="2" s="1"/>
  <c r="I257" i="2"/>
  <c r="H257" i="2"/>
  <c r="G257" i="2"/>
  <c r="AG256" i="2"/>
  <c r="AC256" i="2"/>
  <c r="AD256" i="2" s="1"/>
  <c r="L256" i="2"/>
  <c r="J256" i="2"/>
  <c r="K256" i="2" s="1"/>
  <c r="I256" i="2"/>
  <c r="H256" i="2"/>
  <c r="G256" i="2"/>
  <c r="AG255" i="2"/>
  <c r="AC255" i="2"/>
  <c r="AD255" i="2" s="1"/>
  <c r="L255" i="2"/>
  <c r="J255" i="2"/>
  <c r="K255" i="2" s="1"/>
  <c r="I255" i="2"/>
  <c r="H255" i="2"/>
  <c r="G255" i="2"/>
  <c r="AG254" i="2"/>
  <c r="AC254" i="2"/>
  <c r="AD254" i="2" s="1"/>
  <c r="L254" i="2"/>
  <c r="J254" i="2"/>
  <c r="K254" i="2" s="1"/>
  <c r="I254" i="2"/>
  <c r="H254" i="2"/>
  <c r="G254" i="2"/>
  <c r="AG253" i="2"/>
  <c r="AC253" i="2"/>
  <c r="AD253" i="2" s="1"/>
  <c r="L253" i="2"/>
  <c r="J253" i="2"/>
  <c r="K253" i="2" s="1"/>
  <c r="I253" i="2"/>
  <c r="H253" i="2"/>
  <c r="G253" i="2"/>
  <c r="AG252" i="2"/>
  <c r="AC252" i="2"/>
  <c r="AD252" i="2" s="1"/>
  <c r="L252" i="2"/>
  <c r="J252" i="2"/>
  <c r="K252" i="2" s="1"/>
  <c r="I252" i="2"/>
  <c r="H252" i="2"/>
  <c r="G252" i="2"/>
  <c r="AG251" i="2"/>
  <c r="AC251" i="2"/>
  <c r="AD251" i="2" s="1"/>
  <c r="L251" i="2"/>
  <c r="J251" i="2"/>
  <c r="K251" i="2" s="1"/>
  <c r="I251" i="2"/>
  <c r="H251" i="2"/>
  <c r="G251" i="2"/>
  <c r="AG250" i="2"/>
  <c r="AC250" i="2"/>
  <c r="AD250" i="2" s="1"/>
  <c r="L250" i="2"/>
  <c r="J250" i="2"/>
  <c r="K250" i="2" s="1"/>
  <c r="I250" i="2"/>
  <c r="H250" i="2"/>
  <c r="G250" i="2"/>
  <c r="AG249" i="2"/>
  <c r="AC249" i="2"/>
  <c r="AD249" i="2" s="1"/>
  <c r="L249" i="2"/>
  <c r="J249" i="2"/>
  <c r="K249" i="2" s="1"/>
  <c r="I249" i="2"/>
  <c r="H249" i="2"/>
  <c r="G249" i="2"/>
  <c r="AG248" i="2"/>
  <c r="AC248" i="2"/>
  <c r="AD248" i="2" s="1"/>
  <c r="L248" i="2"/>
  <c r="J248" i="2"/>
  <c r="K248" i="2" s="1"/>
  <c r="I248" i="2"/>
  <c r="H248" i="2"/>
  <c r="G248" i="2"/>
  <c r="AG247" i="2"/>
  <c r="AC247" i="2"/>
  <c r="AD247" i="2" s="1"/>
  <c r="L247" i="2"/>
  <c r="J247" i="2"/>
  <c r="K247" i="2" s="1"/>
  <c r="I247" i="2"/>
  <c r="H247" i="2"/>
  <c r="G247" i="2"/>
  <c r="AG246" i="2"/>
  <c r="AC246" i="2"/>
  <c r="AD246" i="2" s="1"/>
  <c r="L246" i="2"/>
  <c r="J246" i="2"/>
  <c r="K246" i="2" s="1"/>
  <c r="I246" i="2"/>
  <c r="H246" i="2"/>
  <c r="G246" i="2"/>
  <c r="AG245" i="2"/>
  <c r="AC245" i="2"/>
  <c r="AD245" i="2" s="1"/>
  <c r="L245" i="2"/>
  <c r="J245" i="2"/>
  <c r="K245" i="2" s="1"/>
  <c r="I245" i="2"/>
  <c r="H245" i="2"/>
  <c r="G245" i="2"/>
  <c r="AG244" i="2"/>
  <c r="AC244" i="2"/>
  <c r="AD244" i="2" s="1"/>
  <c r="L244" i="2"/>
  <c r="J244" i="2"/>
  <c r="K244" i="2" s="1"/>
  <c r="I244" i="2"/>
  <c r="H244" i="2"/>
  <c r="G244" i="2"/>
  <c r="AG243" i="2"/>
  <c r="AC243" i="2"/>
  <c r="AD243" i="2" s="1"/>
  <c r="L243" i="2"/>
  <c r="J243" i="2"/>
  <c r="K243" i="2" s="1"/>
  <c r="I243" i="2"/>
  <c r="H243" i="2"/>
  <c r="G243" i="2"/>
  <c r="AG242" i="2"/>
  <c r="AC242" i="2"/>
  <c r="AD242" i="2" s="1"/>
  <c r="L242" i="2"/>
  <c r="J242" i="2"/>
  <c r="K242" i="2" s="1"/>
  <c r="I242" i="2"/>
  <c r="H242" i="2"/>
  <c r="G242" i="2"/>
  <c r="AG241" i="2"/>
  <c r="AC241" i="2"/>
  <c r="AD241" i="2" s="1"/>
  <c r="L241" i="2"/>
  <c r="J241" i="2"/>
  <c r="K241" i="2" s="1"/>
  <c r="I241" i="2"/>
  <c r="H241" i="2"/>
  <c r="G241" i="2"/>
  <c r="AG240" i="2"/>
  <c r="AC240" i="2"/>
  <c r="AD240" i="2" s="1"/>
  <c r="L240" i="2"/>
  <c r="J240" i="2"/>
  <c r="K240" i="2" s="1"/>
  <c r="I240" i="2"/>
  <c r="H240" i="2"/>
  <c r="G240" i="2"/>
  <c r="AG239" i="2"/>
  <c r="AC239" i="2"/>
  <c r="AD239" i="2" s="1"/>
  <c r="L239" i="2"/>
  <c r="J239" i="2"/>
  <c r="K239" i="2" s="1"/>
  <c r="I239" i="2"/>
  <c r="H239" i="2"/>
  <c r="G239" i="2"/>
  <c r="AG238" i="2"/>
  <c r="AC238" i="2"/>
  <c r="AD238" i="2" s="1"/>
  <c r="L238" i="2"/>
  <c r="J238" i="2"/>
  <c r="K238" i="2" s="1"/>
  <c r="I238" i="2"/>
  <c r="H238" i="2"/>
  <c r="G238" i="2"/>
  <c r="AG237" i="2"/>
  <c r="AC237" i="2"/>
  <c r="AD237" i="2" s="1"/>
  <c r="L237" i="2"/>
  <c r="J237" i="2"/>
  <c r="K237" i="2" s="1"/>
  <c r="I237" i="2"/>
  <c r="H237" i="2"/>
  <c r="G237" i="2"/>
  <c r="AG236" i="2"/>
  <c r="AC236" i="2"/>
  <c r="AD236" i="2" s="1"/>
  <c r="L236" i="2"/>
  <c r="J236" i="2"/>
  <c r="K236" i="2" s="1"/>
  <c r="I236" i="2"/>
  <c r="H236" i="2"/>
  <c r="G236" i="2"/>
  <c r="AG235" i="2"/>
  <c r="AC235" i="2"/>
  <c r="AD235" i="2" s="1"/>
  <c r="L235" i="2"/>
  <c r="J235" i="2"/>
  <c r="K235" i="2" s="1"/>
  <c r="I235" i="2"/>
  <c r="H235" i="2"/>
  <c r="G235" i="2"/>
  <c r="AG234" i="2"/>
  <c r="AC234" i="2"/>
  <c r="AD234" i="2" s="1"/>
  <c r="L234" i="2"/>
  <c r="J234" i="2"/>
  <c r="K234" i="2" s="1"/>
  <c r="I234" i="2"/>
  <c r="H234" i="2"/>
  <c r="G234" i="2"/>
  <c r="AG233" i="2"/>
  <c r="AC233" i="2"/>
  <c r="AD233" i="2" s="1"/>
  <c r="L233" i="2"/>
  <c r="J233" i="2"/>
  <c r="K233" i="2" s="1"/>
  <c r="I233" i="2"/>
  <c r="H233" i="2"/>
  <c r="G233" i="2"/>
  <c r="AG232" i="2"/>
  <c r="AC232" i="2"/>
  <c r="AD232" i="2" s="1"/>
  <c r="L232" i="2"/>
  <c r="J232" i="2"/>
  <c r="K232" i="2" s="1"/>
  <c r="I232" i="2"/>
  <c r="H232" i="2"/>
  <c r="G232" i="2"/>
  <c r="AG231" i="2"/>
  <c r="AC231" i="2"/>
  <c r="AD231" i="2" s="1"/>
  <c r="L231" i="2"/>
  <c r="J231" i="2"/>
  <c r="K231" i="2" s="1"/>
  <c r="I231" i="2"/>
  <c r="H231" i="2"/>
  <c r="G231" i="2"/>
  <c r="AG230" i="2"/>
  <c r="AC230" i="2"/>
  <c r="AD230" i="2" s="1"/>
  <c r="L230" i="2"/>
  <c r="J230" i="2"/>
  <c r="K230" i="2" s="1"/>
  <c r="I230" i="2"/>
  <c r="H230" i="2"/>
  <c r="G230" i="2"/>
  <c r="AG229" i="2"/>
  <c r="AC229" i="2"/>
  <c r="AD229" i="2" s="1"/>
  <c r="L229" i="2"/>
  <c r="J229" i="2"/>
  <c r="K229" i="2" s="1"/>
  <c r="I229" i="2"/>
  <c r="H229" i="2"/>
  <c r="G229" i="2"/>
  <c r="AG228" i="2"/>
  <c r="AC228" i="2"/>
  <c r="AD228" i="2" s="1"/>
  <c r="L228" i="2"/>
  <c r="J228" i="2"/>
  <c r="K228" i="2" s="1"/>
  <c r="I228" i="2"/>
  <c r="H228" i="2"/>
  <c r="G228" i="2"/>
  <c r="AG227" i="2"/>
  <c r="AC227" i="2"/>
  <c r="AD227" i="2" s="1"/>
  <c r="L227" i="2"/>
  <c r="J227" i="2"/>
  <c r="K227" i="2" s="1"/>
  <c r="I227" i="2"/>
  <c r="H227" i="2"/>
  <c r="G227" i="2"/>
  <c r="AG226" i="2"/>
  <c r="AC226" i="2"/>
  <c r="AD226" i="2" s="1"/>
  <c r="L226" i="2"/>
  <c r="J226" i="2"/>
  <c r="K226" i="2" s="1"/>
  <c r="I226" i="2"/>
  <c r="H226" i="2"/>
  <c r="G226" i="2"/>
  <c r="AG225" i="2"/>
  <c r="AC225" i="2"/>
  <c r="AD225" i="2" s="1"/>
  <c r="L225" i="2"/>
  <c r="J225" i="2"/>
  <c r="K225" i="2" s="1"/>
  <c r="I225" i="2"/>
  <c r="H225" i="2"/>
  <c r="G225" i="2"/>
  <c r="AG224" i="2"/>
  <c r="AC224" i="2"/>
  <c r="AD224" i="2" s="1"/>
  <c r="L224" i="2"/>
  <c r="J224" i="2"/>
  <c r="K224" i="2" s="1"/>
  <c r="I224" i="2"/>
  <c r="H224" i="2"/>
  <c r="G224" i="2"/>
  <c r="AG223" i="2"/>
  <c r="AC223" i="2"/>
  <c r="AD223" i="2" s="1"/>
  <c r="L223" i="2"/>
  <c r="J223" i="2"/>
  <c r="K223" i="2" s="1"/>
  <c r="I223" i="2"/>
  <c r="H223" i="2"/>
  <c r="G223" i="2"/>
  <c r="AG222" i="2"/>
  <c r="AC222" i="2"/>
  <c r="AD222" i="2" s="1"/>
  <c r="L222" i="2"/>
  <c r="J222" i="2"/>
  <c r="K222" i="2" s="1"/>
  <c r="I222" i="2"/>
  <c r="H222" i="2"/>
  <c r="G222" i="2"/>
  <c r="AG221" i="2"/>
  <c r="AC221" i="2"/>
  <c r="AD221" i="2" s="1"/>
  <c r="L221" i="2"/>
  <c r="J221" i="2"/>
  <c r="K221" i="2" s="1"/>
  <c r="I221" i="2"/>
  <c r="H221" i="2"/>
  <c r="G221" i="2"/>
  <c r="AG220" i="2"/>
  <c r="AC220" i="2"/>
  <c r="AD220" i="2" s="1"/>
  <c r="L220" i="2"/>
  <c r="J220" i="2"/>
  <c r="K220" i="2" s="1"/>
  <c r="I220" i="2"/>
  <c r="H220" i="2"/>
  <c r="G220" i="2"/>
  <c r="AG219" i="2"/>
  <c r="AC219" i="2"/>
  <c r="AD219" i="2" s="1"/>
  <c r="L219" i="2"/>
  <c r="J219" i="2"/>
  <c r="K219" i="2" s="1"/>
  <c r="I219" i="2"/>
  <c r="H219" i="2"/>
  <c r="G219" i="2"/>
  <c r="AG218" i="2"/>
  <c r="AC218" i="2"/>
  <c r="AD218" i="2" s="1"/>
  <c r="L218" i="2"/>
  <c r="J218" i="2"/>
  <c r="K218" i="2" s="1"/>
  <c r="I218" i="2"/>
  <c r="H218" i="2"/>
  <c r="G218" i="2"/>
  <c r="AG217" i="2"/>
  <c r="AC217" i="2"/>
  <c r="AD217" i="2" s="1"/>
  <c r="L217" i="2"/>
  <c r="J217" i="2"/>
  <c r="K217" i="2" s="1"/>
  <c r="I217" i="2"/>
  <c r="H217" i="2"/>
  <c r="G217" i="2"/>
  <c r="AG216" i="2"/>
  <c r="AC216" i="2"/>
  <c r="AD216" i="2" s="1"/>
  <c r="L216" i="2"/>
  <c r="J216" i="2"/>
  <c r="K216" i="2" s="1"/>
  <c r="I216" i="2"/>
  <c r="H216" i="2"/>
  <c r="G216" i="2"/>
  <c r="AG215" i="2"/>
  <c r="AC215" i="2"/>
  <c r="AD215" i="2" s="1"/>
  <c r="L215" i="2"/>
  <c r="J215" i="2"/>
  <c r="K215" i="2" s="1"/>
  <c r="I215" i="2"/>
  <c r="H215" i="2"/>
  <c r="G215" i="2"/>
  <c r="AG214" i="2"/>
  <c r="AC214" i="2"/>
  <c r="AD214" i="2" s="1"/>
  <c r="L214" i="2"/>
  <c r="J214" i="2"/>
  <c r="K214" i="2" s="1"/>
  <c r="I214" i="2"/>
  <c r="H214" i="2"/>
  <c r="G214" i="2"/>
  <c r="AG213" i="2"/>
  <c r="AC213" i="2"/>
  <c r="AD213" i="2" s="1"/>
  <c r="L213" i="2"/>
  <c r="J213" i="2"/>
  <c r="K213" i="2" s="1"/>
  <c r="I213" i="2"/>
  <c r="H213" i="2"/>
  <c r="G213" i="2"/>
  <c r="AG212" i="2"/>
  <c r="AC212" i="2"/>
  <c r="AD212" i="2" s="1"/>
  <c r="L212" i="2"/>
  <c r="J212" i="2"/>
  <c r="K212" i="2" s="1"/>
  <c r="I212" i="2"/>
  <c r="H212" i="2"/>
  <c r="G212" i="2"/>
  <c r="AG211" i="2"/>
  <c r="AC211" i="2"/>
  <c r="AD211" i="2" s="1"/>
  <c r="L211" i="2"/>
  <c r="J211" i="2"/>
  <c r="K211" i="2" s="1"/>
  <c r="I211" i="2"/>
  <c r="H211" i="2"/>
  <c r="G211" i="2"/>
  <c r="AG210" i="2"/>
  <c r="AC210" i="2"/>
  <c r="AD210" i="2" s="1"/>
  <c r="L210" i="2"/>
  <c r="J210" i="2"/>
  <c r="K210" i="2" s="1"/>
  <c r="I210" i="2"/>
  <c r="H210" i="2"/>
  <c r="G210" i="2"/>
  <c r="AG209" i="2"/>
  <c r="AC209" i="2"/>
  <c r="AD209" i="2" s="1"/>
  <c r="L209" i="2"/>
  <c r="J209" i="2"/>
  <c r="K209" i="2" s="1"/>
  <c r="I209" i="2"/>
  <c r="H209" i="2"/>
  <c r="G209" i="2"/>
  <c r="AG208" i="2"/>
  <c r="AC208" i="2"/>
  <c r="AD208" i="2" s="1"/>
  <c r="L208" i="2"/>
  <c r="J208" i="2"/>
  <c r="K208" i="2" s="1"/>
  <c r="I208" i="2"/>
  <c r="H208" i="2"/>
  <c r="G208" i="2"/>
  <c r="AG207" i="2"/>
  <c r="AC207" i="2"/>
  <c r="AD207" i="2" s="1"/>
  <c r="L207" i="2"/>
  <c r="J207" i="2"/>
  <c r="K207" i="2" s="1"/>
  <c r="I207" i="2"/>
  <c r="H207" i="2"/>
  <c r="G207" i="2"/>
  <c r="AG206" i="2"/>
  <c r="AC206" i="2"/>
  <c r="AD206" i="2" s="1"/>
  <c r="L206" i="2"/>
  <c r="J206" i="2"/>
  <c r="K206" i="2" s="1"/>
  <c r="I206" i="2"/>
  <c r="H206" i="2"/>
  <c r="G206" i="2"/>
  <c r="AG205" i="2"/>
  <c r="AC205" i="2"/>
  <c r="AD205" i="2" s="1"/>
  <c r="L205" i="2"/>
  <c r="J205" i="2"/>
  <c r="K205" i="2" s="1"/>
  <c r="I205" i="2"/>
  <c r="H205" i="2"/>
  <c r="G205" i="2"/>
  <c r="AG204" i="2"/>
  <c r="AC204" i="2"/>
  <c r="AD204" i="2" s="1"/>
  <c r="L204" i="2"/>
  <c r="J204" i="2"/>
  <c r="K204" i="2" s="1"/>
  <c r="I204" i="2"/>
  <c r="H204" i="2"/>
  <c r="G204" i="2"/>
  <c r="AG203" i="2"/>
  <c r="AC203" i="2"/>
  <c r="AD203" i="2" s="1"/>
  <c r="L203" i="2"/>
  <c r="J203" i="2"/>
  <c r="K203" i="2" s="1"/>
  <c r="I203" i="2"/>
  <c r="H203" i="2"/>
  <c r="G203" i="2"/>
  <c r="AG202" i="2"/>
  <c r="AC202" i="2"/>
  <c r="AD202" i="2" s="1"/>
  <c r="L202" i="2"/>
  <c r="J202" i="2"/>
  <c r="K202" i="2" s="1"/>
  <c r="I202" i="2"/>
  <c r="H202" i="2"/>
  <c r="G202" i="2"/>
  <c r="AG201" i="2"/>
  <c r="AC201" i="2"/>
  <c r="AD201" i="2" s="1"/>
  <c r="L201" i="2"/>
  <c r="J201" i="2"/>
  <c r="K201" i="2" s="1"/>
  <c r="I201" i="2"/>
  <c r="H201" i="2"/>
  <c r="G201" i="2"/>
  <c r="AG200" i="2"/>
  <c r="AC200" i="2"/>
  <c r="AD200" i="2" s="1"/>
  <c r="L200" i="2"/>
  <c r="J200" i="2"/>
  <c r="K200" i="2" s="1"/>
  <c r="I200" i="2"/>
  <c r="H200" i="2"/>
  <c r="G200" i="2"/>
  <c r="AG199" i="2"/>
  <c r="AC199" i="2"/>
  <c r="AD199" i="2" s="1"/>
  <c r="L199" i="2"/>
  <c r="J199" i="2"/>
  <c r="K199" i="2" s="1"/>
  <c r="I199" i="2"/>
  <c r="H199" i="2"/>
  <c r="G199" i="2"/>
  <c r="AG198" i="2"/>
  <c r="AC198" i="2"/>
  <c r="AD198" i="2" s="1"/>
  <c r="L198" i="2"/>
  <c r="J198" i="2"/>
  <c r="K198" i="2" s="1"/>
  <c r="I198" i="2"/>
  <c r="H198" i="2"/>
  <c r="G198" i="2"/>
  <c r="AG197" i="2"/>
  <c r="AC197" i="2"/>
  <c r="AD197" i="2" s="1"/>
  <c r="L197" i="2"/>
  <c r="J197" i="2"/>
  <c r="K197" i="2" s="1"/>
  <c r="I197" i="2"/>
  <c r="H197" i="2"/>
  <c r="G197" i="2"/>
  <c r="AG196" i="2"/>
  <c r="AC196" i="2"/>
  <c r="AD196" i="2" s="1"/>
  <c r="L196" i="2"/>
  <c r="J196" i="2"/>
  <c r="K196" i="2" s="1"/>
  <c r="I196" i="2"/>
  <c r="H196" i="2"/>
  <c r="G196" i="2"/>
  <c r="AG195" i="2"/>
  <c r="AC195" i="2"/>
  <c r="AD195" i="2" s="1"/>
  <c r="L195" i="2"/>
  <c r="J195" i="2"/>
  <c r="K195" i="2" s="1"/>
  <c r="I195" i="2"/>
  <c r="H195" i="2"/>
  <c r="G195" i="2"/>
  <c r="AG194" i="2"/>
  <c r="AC194" i="2"/>
  <c r="AD194" i="2" s="1"/>
  <c r="L194" i="2"/>
  <c r="J194" i="2"/>
  <c r="K194" i="2" s="1"/>
  <c r="I194" i="2"/>
  <c r="H194" i="2"/>
  <c r="G194" i="2"/>
  <c r="AG193" i="2"/>
  <c r="AC193" i="2"/>
  <c r="AD193" i="2" s="1"/>
  <c r="L193" i="2"/>
  <c r="J193" i="2"/>
  <c r="K193" i="2" s="1"/>
  <c r="I193" i="2"/>
  <c r="H193" i="2"/>
  <c r="G193" i="2"/>
  <c r="AG192" i="2"/>
  <c r="AC192" i="2"/>
  <c r="AD192" i="2" s="1"/>
  <c r="L192" i="2"/>
  <c r="J192" i="2"/>
  <c r="K192" i="2" s="1"/>
  <c r="I192" i="2"/>
  <c r="H192" i="2"/>
  <c r="G192" i="2"/>
  <c r="AG191" i="2"/>
  <c r="AC191" i="2"/>
  <c r="AD191" i="2" s="1"/>
  <c r="L191" i="2"/>
  <c r="J191" i="2"/>
  <c r="K191" i="2" s="1"/>
  <c r="I191" i="2"/>
  <c r="H191" i="2"/>
  <c r="G191" i="2"/>
  <c r="AG190" i="2"/>
  <c r="AC190" i="2"/>
  <c r="AD190" i="2" s="1"/>
  <c r="L190" i="2"/>
  <c r="J190" i="2"/>
  <c r="K190" i="2" s="1"/>
  <c r="I190" i="2"/>
  <c r="H190" i="2"/>
  <c r="G190" i="2"/>
  <c r="AG189" i="2"/>
  <c r="AC189" i="2"/>
  <c r="AD189" i="2" s="1"/>
  <c r="L189" i="2"/>
  <c r="J189" i="2"/>
  <c r="K189" i="2" s="1"/>
  <c r="I189" i="2"/>
  <c r="H189" i="2"/>
  <c r="G189" i="2"/>
  <c r="AG188" i="2"/>
  <c r="AC188" i="2"/>
  <c r="AD188" i="2" s="1"/>
  <c r="L188" i="2"/>
  <c r="J188" i="2"/>
  <c r="K188" i="2" s="1"/>
  <c r="I188" i="2"/>
  <c r="H188" i="2"/>
  <c r="G188" i="2"/>
  <c r="AG187" i="2"/>
  <c r="AC187" i="2"/>
  <c r="AD187" i="2" s="1"/>
  <c r="L187" i="2"/>
  <c r="J187" i="2"/>
  <c r="K187" i="2" s="1"/>
  <c r="I187" i="2"/>
  <c r="H187" i="2"/>
  <c r="G187" i="2"/>
  <c r="AG186" i="2"/>
  <c r="AC186" i="2"/>
  <c r="AD186" i="2" s="1"/>
  <c r="L186" i="2"/>
  <c r="J186" i="2"/>
  <c r="K186" i="2" s="1"/>
  <c r="I186" i="2"/>
  <c r="H186" i="2"/>
  <c r="G186" i="2"/>
  <c r="AG185" i="2"/>
  <c r="AC185" i="2"/>
  <c r="AD185" i="2" s="1"/>
  <c r="L185" i="2"/>
  <c r="J185" i="2"/>
  <c r="K185" i="2" s="1"/>
  <c r="I185" i="2"/>
  <c r="H185" i="2"/>
  <c r="G185" i="2"/>
  <c r="AG184" i="2"/>
  <c r="AC184" i="2"/>
  <c r="AD184" i="2" s="1"/>
  <c r="L184" i="2"/>
  <c r="J184" i="2"/>
  <c r="K184" i="2" s="1"/>
  <c r="I184" i="2"/>
  <c r="H184" i="2"/>
  <c r="G184" i="2"/>
  <c r="AG183" i="2"/>
  <c r="AC183" i="2"/>
  <c r="AD183" i="2" s="1"/>
  <c r="L183" i="2"/>
  <c r="J183" i="2"/>
  <c r="K183" i="2" s="1"/>
  <c r="I183" i="2"/>
  <c r="H183" i="2"/>
  <c r="G183" i="2"/>
  <c r="AG182" i="2"/>
  <c r="AC182" i="2"/>
  <c r="AD182" i="2" s="1"/>
  <c r="L182" i="2"/>
  <c r="J182" i="2"/>
  <c r="K182" i="2" s="1"/>
  <c r="I182" i="2"/>
  <c r="H182" i="2"/>
  <c r="G182" i="2"/>
  <c r="AG181" i="2"/>
  <c r="AC181" i="2"/>
  <c r="AD181" i="2" s="1"/>
  <c r="L181" i="2"/>
  <c r="J181" i="2"/>
  <c r="K181" i="2" s="1"/>
  <c r="I181" i="2"/>
  <c r="H181" i="2"/>
  <c r="G181" i="2"/>
  <c r="AG180" i="2"/>
  <c r="AC180" i="2"/>
  <c r="AD180" i="2" s="1"/>
  <c r="L180" i="2"/>
  <c r="J180" i="2"/>
  <c r="K180" i="2" s="1"/>
  <c r="O180" i="2" s="1"/>
  <c r="I180" i="2"/>
  <c r="H180" i="2"/>
  <c r="G180" i="2"/>
  <c r="AG179" i="2"/>
  <c r="AC179" i="2"/>
  <c r="AD179" i="2" s="1"/>
  <c r="L179" i="2"/>
  <c r="J179" i="2"/>
  <c r="K179" i="2" s="1"/>
  <c r="O179" i="2" s="1"/>
  <c r="S179" i="2" s="1"/>
  <c r="AA179" i="2" s="1"/>
  <c r="AN179" i="2" s="1"/>
  <c r="I179" i="2"/>
  <c r="H179" i="2"/>
  <c r="G179" i="2"/>
  <c r="AG178" i="2"/>
  <c r="AC178" i="2"/>
  <c r="AD178" i="2" s="1"/>
  <c r="L178" i="2"/>
  <c r="J178" i="2"/>
  <c r="K178" i="2" s="1"/>
  <c r="O178" i="2" s="1"/>
  <c r="I178" i="2"/>
  <c r="H178" i="2"/>
  <c r="G178" i="2"/>
  <c r="AG177" i="2"/>
  <c r="AC177" i="2"/>
  <c r="AD177" i="2" s="1"/>
  <c r="L177" i="2"/>
  <c r="J177" i="2"/>
  <c r="K177" i="2" s="1"/>
  <c r="O177" i="2" s="1"/>
  <c r="S177" i="2" s="1"/>
  <c r="AA177" i="2" s="1"/>
  <c r="AN177" i="2" s="1"/>
  <c r="I177" i="2"/>
  <c r="H177" i="2"/>
  <c r="G177" i="2"/>
  <c r="AG176" i="2"/>
  <c r="AC176" i="2"/>
  <c r="AD176" i="2" s="1"/>
  <c r="L176" i="2"/>
  <c r="J176" i="2"/>
  <c r="K176" i="2" s="1"/>
  <c r="O176" i="2" s="1"/>
  <c r="I176" i="2"/>
  <c r="H176" i="2"/>
  <c r="G176" i="2"/>
  <c r="AG175" i="2"/>
  <c r="AC175" i="2"/>
  <c r="AD175" i="2" s="1"/>
  <c r="L175" i="2"/>
  <c r="J175" i="2"/>
  <c r="K175" i="2" s="1"/>
  <c r="O175" i="2" s="1"/>
  <c r="S175" i="2" s="1"/>
  <c r="AA175" i="2" s="1"/>
  <c r="AN175" i="2" s="1"/>
  <c r="I175" i="2"/>
  <c r="H175" i="2"/>
  <c r="G175" i="2"/>
  <c r="AG174" i="2"/>
  <c r="AC174" i="2"/>
  <c r="AD174" i="2" s="1"/>
  <c r="L174" i="2"/>
  <c r="J174" i="2"/>
  <c r="K174" i="2" s="1"/>
  <c r="O174" i="2" s="1"/>
  <c r="I174" i="2"/>
  <c r="H174" i="2"/>
  <c r="G174" i="2"/>
  <c r="AG173" i="2"/>
  <c r="AC173" i="2"/>
  <c r="AD173" i="2" s="1"/>
  <c r="L173" i="2"/>
  <c r="J173" i="2"/>
  <c r="K173" i="2" s="1"/>
  <c r="O173" i="2" s="1"/>
  <c r="S173" i="2" s="1"/>
  <c r="AA173" i="2" s="1"/>
  <c r="AN173" i="2" s="1"/>
  <c r="I173" i="2"/>
  <c r="H173" i="2"/>
  <c r="G173" i="2"/>
  <c r="AG172" i="2"/>
  <c r="AC172" i="2"/>
  <c r="AD172" i="2" s="1"/>
  <c r="L172" i="2"/>
  <c r="J172" i="2"/>
  <c r="K172" i="2" s="1"/>
  <c r="O172" i="2" s="1"/>
  <c r="I172" i="2"/>
  <c r="H172" i="2"/>
  <c r="G172" i="2"/>
  <c r="AG171" i="2"/>
  <c r="AC171" i="2"/>
  <c r="AD171" i="2" s="1"/>
  <c r="L171" i="2"/>
  <c r="J171" i="2"/>
  <c r="K171" i="2" s="1"/>
  <c r="O171" i="2" s="1"/>
  <c r="S171" i="2" s="1"/>
  <c r="AA171" i="2" s="1"/>
  <c r="AN171" i="2" s="1"/>
  <c r="I171" i="2"/>
  <c r="H171" i="2"/>
  <c r="G171" i="2"/>
  <c r="AG170" i="2"/>
  <c r="AC170" i="2"/>
  <c r="AD170" i="2" s="1"/>
  <c r="L170" i="2"/>
  <c r="J170" i="2"/>
  <c r="K170" i="2" s="1"/>
  <c r="O170" i="2" s="1"/>
  <c r="I170" i="2"/>
  <c r="H170" i="2"/>
  <c r="G170" i="2"/>
  <c r="AG169" i="2"/>
  <c r="AC169" i="2"/>
  <c r="AD169" i="2" s="1"/>
  <c r="L169" i="2"/>
  <c r="J169" i="2"/>
  <c r="K169" i="2" s="1"/>
  <c r="I169" i="2"/>
  <c r="H169" i="2"/>
  <c r="G169" i="2"/>
  <c r="AG168" i="2"/>
  <c r="AC168" i="2"/>
  <c r="AD168" i="2" s="1"/>
  <c r="L168" i="2"/>
  <c r="J168" i="2"/>
  <c r="K168" i="2" s="1"/>
  <c r="O168" i="2" s="1"/>
  <c r="I168" i="2"/>
  <c r="H168" i="2"/>
  <c r="G168" i="2"/>
  <c r="AG167" i="2"/>
  <c r="AC167" i="2"/>
  <c r="AD167" i="2" s="1"/>
  <c r="L167" i="2"/>
  <c r="J167" i="2"/>
  <c r="K167" i="2" s="1"/>
  <c r="O167" i="2" s="1"/>
  <c r="I167" i="2"/>
  <c r="H167" i="2"/>
  <c r="G167" i="2"/>
  <c r="AG166" i="2"/>
  <c r="AC166" i="2"/>
  <c r="AD166" i="2" s="1"/>
  <c r="L166" i="2"/>
  <c r="J166" i="2"/>
  <c r="K166" i="2" s="1"/>
  <c r="O166" i="2" s="1"/>
  <c r="I166" i="2"/>
  <c r="H166" i="2"/>
  <c r="G166" i="2"/>
  <c r="AG165" i="2"/>
  <c r="AC165" i="2"/>
  <c r="AD165" i="2" s="1"/>
  <c r="L165" i="2"/>
  <c r="J165" i="2"/>
  <c r="K165" i="2" s="1"/>
  <c r="O165" i="2" s="1"/>
  <c r="I165" i="2"/>
  <c r="H165" i="2"/>
  <c r="G165" i="2"/>
  <c r="AG164" i="2"/>
  <c r="AC164" i="2"/>
  <c r="AD164" i="2" s="1"/>
  <c r="L164" i="2"/>
  <c r="J164" i="2"/>
  <c r="K164" i="2" s="1"/>
  <c r="I164" i="2"/>
  <c r="H164" i="2"/>
  <c r="G164" i="2"/>
  <c r="AG163" i="2"/>
  <c r="AC163" i="2"/>
  <c r="AD163" i="2" s="1"/>
  <c r="L163" i="2"/>
  <c r="J163" i="2"/>
  <c r="K163" i="2" s="1"/>
  <c r="O163" i="2" s="1"/>
  <c r="I163" i="2"/>
  <c r="H163" i="2"/>
  <c r="G163" i="2"/>
  <c r="AG162" i="2"/>
  <c r="AC162" i="2"/>
  <c r="AD162" i="2" s="1"/>
  <c r="L162" i="2"/>
  <c r="J162" i="2"/>
  <c r="K162" i="2" s="1"/>
  <c r="O162" i="2" s="1"/>
  <c r="I162" i="2"/>
  <c r="H162" i="2"/>
  <c r="G162" i="2"/>
  <c r="AG161" i="2"/>
  <c r="AC161" i="2"/>
  <c r="AD161" i="2" s="1"/>
  <c r="L161" i="2"/>
  <c r="J161" i="2"/>
  <c r="K161" i="2" s="1"/>
  <c r="O161" i="2" s="1"/>
  <c r="I161" i="2"/>
  <c r="H161" i="2"/>
  <c r="G161" i="2"/>
  <c r="AG160" i="2"/>
  <c r="AC160" i="2"/>
  <c r="AD160" i="2" s="1"/>
  <c r="L160" i="2"/>
  <c r="J160" i="2"/>
  <c r="K160" i="2" s="1"/>
  <c r="I160" i="2"/>
  <c r="H160" i="2"/>
  <c r="G160" i="2"/>
  <c r="AG159" i="2"/>
  <c r="AC159" i="2"/>
  <c r="AD159" i="2" s="1"/>
  <c r="L159" i="2"/>
  <c r="J159" i="2"/>
  <c r="K159" i="2" s="1"/>
  <c r="O159" i="2" s="1"/>
  <c r="I159" i="2"/>
  <c r="H159" i="2"/>
  <c r="G159" i="2"/>
  <c r="AG158" i="2"/>
  <c r="AC158" i="2"/>
  <c r="AD158" i="2" s="1"/>
  <c r="L158" i="2"/>
  <c r="J158" i="2"/>
  <c r="K158" i="2" s="1"/>
  <c r="O158" i="2" s="1"/>
  <c r="I158" i="2"/>
  <c r="H158" i="2"/>
  <c r="G158" i="2"/>
  <c r="AG157" i="2"/>
  <c r="AC157" i="2"/>
  <c r="AD157" i="2" s="1"/>
  <c r="L157" i="2"/>
  <c r="J157" i="2"/>
  <c r="K157" i="2" s="1"/>
  <c r="O157" i="2" s="1"/>
  <c r="I157" i="2"/>
  <c r="H157" i="2"/>
  <c r="G157" i="2"/>
  <c r="AG156" i="2"/>
  <c r="AC156" i="2"/>
  <c r="AD156" i="2" s="1"/>
  <c r="L156" i="2"/>
  <c r="J156" i="2"/>
  <c r="K156" i="2" s="1"/>
  <c r="I156" i="2"/>
  <c r="H156" i="2"/>
  <c r="G156" i="2"/>
  <c r="AG155" i="2"/>
  <c r="AC155" i="2"/>
  <c r="AD155" i="2" s="1"/>
  <c r="L155" i="2"/>
  <c r="J155" i="2"/>
  <c r="K155" i="2" s="1"/>
  <c r="O155" i="2" s="1"/>
  <c r="I155" i="2"/>
  <c r="H155" i="2"/>
  <c r="G155" i="2"/>
  <c r="AG154" i="2"/>
  <c r="AC154" i="2"/>
  <c r="AD154" i="2" s="1"/>
  <c r="L154" i="2"/>
  <c r="J154" i="2"/>
  <c r="K154" i="2" s="1"/>
  <c r="O154" i="2" s="1"/>
  <c r="I154" i="2"/>
  <c r="H154" i="2"/>
  <c r="G154" i="2"/>
  <c r="AG153" i="2"/>
  <c r="AC153" i="2"/>
  <c r="AD153" i="2" s="1"/>
  <c r="L153" i="2"/>
  <c r="J153" i="2"/>
  <c r="K153" i="2" s="1"/>
  <c r="O153" i="2" s="1"/>
  <c r="I153" i="2"/>
  <c r="H153" i="2"/>
  <c r="G153" i="2"/>
  <c r="AG152" i="2"/>
  <c r="AC152" i="2"/>
  <c r="AD152" i="2" s="1"/>
  <c r="L152" i="2"/>
  <c r="J152" i="2"/>
  <c r="K152" i="2" s="1"/>
  <c r="O152" i="2" s="1"/>
  <c r="I152" i="2"/>
  <c r="H152" i="2"/>
  <c r="G152" i="2"/>
  <c r="AG151" i="2"/>
  <c r="AC151" i="2"/>
  <c r="AD151" i="2" s="1"/>
  <c r="L151" i="2"/>
  <c r="J151" i="2"/>
  <c r="K151" i="2" s="1"/>
  <c r="O151" i="2" s="1"/>
  <c r="I151" i="2"/>
  <c r="H151" i="2"/>
  <c r="G151" i="2"/>
  <c r="AG150" i="2"/>
  <c r="AC150" i="2"/>
  <c r="AD150" i="2" s="1"/>
  <c r="L150" i="2"/>
  <c r="J150" i="2"/>
  <c r="K150" i="2" s="1"/>
  <c r="I150" i="2"/>
  <c r="H150" i="2"/>
  <c r="G150" i="2"/>
  <c r="AG149" i="2"/>
  <c r="AC149" i="2"/>
  <c r="AD149" i="2" s="1"/>
  <c r="L149" i="2"/>
  <c r="J149" i="2"/>
  <c r="K149" i="2" s="1"/>
  <c r="O149" i="2" s="1"/>
  <c r="I149" i="2"/>
  <c r="H149" i="2"/>
  <c r="G149" i="2"/>
  <c r="AG148" i="2"/>
  <c r="AC148" i="2"/>
  <c r="AD148" i="2" s="1"/>
  <c r="L148" i="2"/>
  <c r="J148" i="2"/>
  <c r="K148" i="2" s="1"/>
  <c r="O148" i="2" s="1"/>
  <c r="I148" i="2"/>
  <c r="H148" i="2"/>
  <c r="G148" i="2"/>
  <c r="AG147" i="2"/>
  <c r="AC147" i="2"/>
  <c r="AD147" i="2" s="1"/>
  <c r="L147" i="2"/>
  <c r="J147" i="2"/>
  <c r="K147" i="2" s="1"/>
  <c r="I147" i="2"/>
  <c r="H147" i="2"/>
  <c r="G147" i="2"/>
  <c r="AG146" i="2"/>
  <c r="AC146" i="2"/>
  <c r="AD146" i="2" s="1"/>
  <c r="L146" i="2"/>
  <c r="K146" i="2"/>
  <c r="O146" i="2" s="1"/>
  <c r="J146" i="2"/>
  <c r="I146" i="2"/>
  <c r="H146" i="2"/>
  <c r="G146" i="2"/>
  <c r="AG145" i="2"/>
  <c r="AC145" i="2"/>
  <c r="AD145" i="2" s="1"/>
  <c r="L145" i="2"/>
  <c r="J145" i="2"/>
  <c r="K145" i="2" s="1"/>
  <c r="O145" i="2" s="1"/>
  <c r="I145" i="2"/>
  <c r="H145" i="2"/>
  <c r="G145" i="2"/>
  <c r="AG144" i="2"/>
  <c r="AC144" i="2"/>
  <c r="AD144" i="2" s="1"/>
  <c r="L144" i="2"/>
  <c r="J144" i="2"/>
  <c r="K144" i="2" s="1"/>
  <c r="I144" i="2"/>
  <c r="H144" i="2"/>
  <c r="G144" i="2"/>
  <c r="AG143" i="2"/>
  <c r="AC143" i="2"/>
  <c r="AD143" i="2" s="1"/>
  <c r="L143" i="2"/>
  <c r="K143" i="2"/>
  <c r="O143" i="2" s="1"/>
  <c r="J143" i="2"/>
  <c r="I143" i="2"/>
  <c r="H143" i="2"/>
  <c r="G143" i="2"/>
  <c r="AG142" i="2"/>
  <c r="AC142" i="2"/>
  <c r="AD142" i="2" s="1"/>
  <c r="L142" i="2"/>
  <c r="K142" i="2"/>
  <c r="O142" i="2" s="1"/>
  <c r="J142" i="2"/>
  <c r="I142" i="2"/>
  <c r="H142" i="2"/>
  <c r="G142" i="2"/>
  <c r="AG141" i="2"/>
  <c r="AC141" i="2"/>
  <c r="AD141" i="2" s="1"/>
  <c r="L141" i="2"/>
  <c r="J141" i="2"/>
  <c r="K141" i="2" s="1"/>
  <c r="O141" i="2" s="1"/>
  <c r="I141" i="2"/>
  <c r="H141" i="2"/>
  <c r="G141" i="2"/>
  <c r="AG140" i="2"/>
  <c r="AC140" i="2"/>
  <c r="AD140" i="2" s="1"/>
  <c r="L140" i="2"/>
  <c r="J140" i="2"/>
  <c r="K140" i="2" s="1"/>
  <c r="I140" i="2"/>
  <c r="H140" i="2"/>
  <c r="G140" i="2"/>
  <c r="AG139" i="2"/>
  <c r="AC139" i="2"/>
  <c r="AD139" i="2" s="1"/>
  <c r="L139" i="2"/>
  <c r="K139" i="2"/>
  <c r="O139" i="2" s="1"/>
  <c r="J139" i="2"/>
  <c r="I139" i="2"/>
  <c r="H139" i="2"/>
  <c r="G139" i="2"/>
  <c r="AG138" i="2"/>
  <c r="AC138" i="2"/>
  <c r="AD138" i="2" s="1"/>
  <c r="L138" i="2"/>
  <c r="K138" i="2"/>
  <c r="O138" i="2" s="1"/>
  <c r="J138" i="2"/>
  <c r="I138" i="2"/>
  <c r="H138" i="2"/>
  <c r="G138" i="2"/>
  <c r="AG137" i="2"/>
  <c r="AC137" i="2"/>
  <c r="AD137" i="2" s="1"/>
  <c r="L137" i="2"/>
  <c r="J137" i="2"/>
  <c r="K137" i="2" s="1"/>
  <c r="O137" i="2" s="1"/>
  <c r="I137" i="2"/>
  <c r="H137" i="2"/>
  <c r="G137" i="2"/>
  <c r="AG136" i="2"/>
  <c r="AC136" i="2"/>
  <c r="AD136" i="2" s="1"/>
  <c r="L136" i="2"/>
  <c r="J136" i="2"/>
  <c r="K136" i="2" s="1"/>
  <c r="I136" i="2"/>
  <c r="H136" i="2"/>
  <c r="G136" i="2"/>
  <c r="AG135" i="2"/>
  <c r="AC135" i="2"/>
  <c r="AD135" i="2" s="1"/>
  <c r="L135" i="2"/>
  <c r="J135" i="2"/>
  <c r="K135" i="2" s="1"/>
  <c r="O135" i="2" s="1"/>
  <c r="I135" i="2"/>
  <c r="H135" i="2"/>
  <c r="G135" i="2"/>
  <c r="AG134" i="2"/>
  <c r="AC134" i="2"/>
  <c r="AD134" i="2" s="1"/>
  <c r="L134" i="2"/>
  <c r="J134" i="2"/>
  <c r="K134" i="2" s="1"/>
  <c r="I134" i="2"/>
  <c r="H134" i="2"/>
  <c r="G134" i="2"/>
  <c r="AG133" i="2"/>
  <c r="AC133" i="2"/>
  <c r="AD133" i="2" s="1"/>
  <c r="L133" i="2"/>
  <c r="J133" i="2"/>
  <c r="K133" i="2" s="1"/>
  <c r="O133" i="2" s="1"/>
  <c r="I133" i="2"/>
  <c r="H133" i="2"/>
  <c r="G133" i="2"/>
  <c r="AG132" i="2"/>
  <c r="AC132" i="2"/>
  <c r="AD132" i="2" s="1"/>
  <c r="L132" i="2"/>
  <c r="J132" i="2"/>
  <c r="K132" i="2" s="1"/>
  <c r="I132" i="2"/>
  <c r="H132" i="2"/>
  <c r="G132" i="2"/>
  <c r="AG131" i="2"/>
  <c r="AC131" i="2"/>
  <c r="AD131" i="2" s="1"/>
  <c r="L131" i="2"/>
  <c r="J131" i="2"/>
  <c r="K131" i="2" s="1"/>
  <c r="O131" i="2" s="1"/>
  <c r="I131" i="2"/>
  <c r="H131" i="2"/>
  <c r="G131" i="2"/>
  <c r="AG130" i="2"/>
  <c r="AC130" i="2"/>
  <c r="AD130" i="2" s="1"/>
  <c r="L130" i="2"/>
  <c r="J130" i="2"/>
  <c r="K130" i="2" s="1"/>
  <c r="I130" i="2"/>
  <c r="H130" i="2"/>
  <c r="G130" i="2"/>
  <c r="AG129" i="2"/>
  <c r="AC129" i="2"/>
  <c r="AD129" i="2" s="1"/>
  <c r="L129" i="2"/>
  <c r="K129" i="2"/>
  <c r="O129" i="2" s="1"/>
  <c r="J129" i="2"/>
  <c r="I129" i="2"/>
  <c r="H129" i="2"/>
  <c r="G129" i="2"/>
  <c r="AG128" i="2"/>
  <c r="AC128" i="2"/>
  <c r="AD128" i="2" s="1"/>
  <c r="L128" i="2"/>
  <c r="K128" i="2"/>
  <c r="O128" i="2" s="1"/>
  <c r="J128" i="2"/>
  <c r="I128" i="2"/>
  <c r="H128" i="2"/>
  <c r="G128" i="2"/>
  <c r="AG127" i="2"/>
  <c r="AC127" i="2"/>
  <c r="AD127" i="2" s="1"/>
  <c r="L127" i="2"/>
  <c r="J127" i="2"/>
  <c r="K127" i="2" s="1"/>
  <c r="O127" i="2" s="1"/>
  <c r="I127" i="2"/>
  <c r="H127" i="2"/>
  <c r="G127" i="2"/>
  <c r="AG126" i="2"/>
  <c r="AC126" i="2"/>
  <c r="AD126" i="2" s="1"/>
  <c r="L126" i="2"/>
  <c r="J126" i="2"/>
  <c r="K126" i="2" s="1"/>
  <c r="I126" i="2"/>
  <c r="H126" i="2"/>
  <c r="G126" i="2"/>
  <c r="AG125" i="2"/>
  <c r="AC125" i="2"/>
  <c r="AD125" i="2" s="1"/>
  <c r="L125" i="2"/>
  <c r="K125" i="2"/>
  <c r="O125" i="2" s="1"/>
  <c r="J125" i="2"/>
  <c r="I125" i="2"/>
  <c r="H125" i="2"/>
  <c r="G125" i="2"/>
  <c r="AG124" i="2"/>
  <c r="AC124" i="2"/>
  <c r="AD124" i="2" s="1"/>
  <c r="L124" i="2"/>
  <c r="K124" i="2"/>
  <c r="O124" i="2" s="1"/>
  <c r="J124" i="2"/>
  <c r="I124" i="2"/>
  <c r="H124" i="2"/>
  <c r="G124" i="2"/>
  <c r="AG123" i="2"/>
  <c r="AC123" i="2"/>
  <c r="AD123" i="2" s="1"/>
  <c r="L123" i="2"/>
  <c r="J123" i="2"/>
  <c r="K123" i="2" s="1"/>
  <c r="O123" i="2" s="1"/>
  <c r="I123" i="2"/>
  <c r="H123" i="2"/>
  <c r="G123" i="2"/>
  <c r="AG122" i="2"/>
  <c r="AC122" i="2"/>
  <c r="AD122" i="2" s="1"/>
  <c r="L122" i="2"/>
  <c r="J122" i="2"/>
  <c r="K122" i="2" s="1"/>
  <c r="I122" i="2"/>
  <c r="H122" i="2"/>
  <c r="G122" i="2"/>
  <c r="AG121" i="2"/>
  <c r="AC121" i="2"/>
  <c r="AD121" i="2" s="1"/>
  <c r="L121" i="2"/>
  <c r="K121" i="2"/>
  <c r="O121" i="2" s="1"/>
  <c r="J121" i="2"/>
  <c r="I121" i="2"/>
  <c r="H121" i="2"/>
  <c r="G121" i="2"/>
  <c r="AG120" i="2"/>
  <c r="AC120" i="2"/>
  <c r="AD120" i="2" s="1"/>
  <c r="L120" i="2"/>
  <c r="K120" i="2"/>
  <c r="O120" i="2" s="1"/>
  <c r="J120" i="2"/>
  <c r="I120" i="2"/>
  <c r="H120" i="2"/>
  <c r="G120" i="2"/>
  <c r="AG119" i="2"/>
  <c r="AC119" i="2"/>
  <c r="AD119" i="2" s="1"/>
  <c r="L119" i="2"/>
  <c r="J119" i="2"/>
  <c r="K119" i="2" s="1"/>
  <c r="O119" i="2" s="1"/>
  <c r="I119" i="2"/>
  <c r="H119" i="2"/>
  <c r="G119" i="2"/>
  <c r="AG118" i="2"/>
  <c r="AC118" i="2"/>
  <c r="AD118" i="2" s="1"/>
  <c r="L118" i="2"/>
  <c r="J118" i="2"/>
  <c r="K118" i="2" s="1"/>
  <c r="I118" i="2"/>
  <c r="H118" i="2"/>
  <c r="G118" i="2"/>
  <c r="AG117" i="2"/>
  <c r="AC117" i="2"/>
  <c r="AD117" i="2" s="1"/>
  <c r="L117" i="2"/>
  <c r="K117" i="2"/>
  <c r="O117" i="2" s="1"/>
  <c r="J117" i="2"/>
  <c r="I117" i="2"/>
  <c r="H117" i="2"/>
  <c r="G117" i="2"/>
  <c r="AG116" i="2"/>
  <c r="AC116" i="2"/>
  <c r="AD116" i="2" s="1"/>
  <c r="L116" i="2"/>
  <c r="K116" i="2"/>
  <c r="O116" i="2" s="1"/>
  <c r="J116" i="2"/>
  <c r="I116" i="2"/>
  <c r="H116" i="2"/>
  <c r="G116" i="2"/>
  <c r="AG115" i="2"/>
  <c r="AC115" i="2"/>
  <c r="AD115" i="2" s="1"/>
  <c r="L115" i="2"/>
  <c r="K115" i="2"/>
  <c r="O115" i="2" s="1"/>
  <c r="J115" i="2"/>
  <c r="I115" i="2"/>
  <c r="H115" i="2"/>
  <c r="G115" i="2"/>
  <c r="AG114" i="2"/>
  <c r="AC114" i="2"/>
  <c r="AD114" i="2" s="1"/>
  <c r="L114" i="2"/>
  <c r="K114" i="2"/>
  <c r="O114" i="2" s="1"/>
  <c r="J114" i="2"/>
  <c r="I114" i="2"/>
  <c r="H114" i="2"/>
  <c r="G114" i="2"/>
  <c r="AG113" i="2"/>
  <c r="AC113" i="2"/>
  <c r="AD113" i="2" s="1"/>
  <c r="L113" i="2"/>
  <c r="K113" i="2"/>
  <c r="O113" i="2" s="1"/>
  <c r="J113" i="2"/>
  <c r="I113" i="2"/>
  <c r="H113" i="2"/>
  <c r="G113" i="2"/>
  <c r="AG112" i="2"/>
  <c r="AC112" i="2"/>
  <c r="AD112" i="2" s="1"/>
  <c r="L112" i="2"/>
  <c r="K112" i="2"/>
  <c r="O112" i="2" s="1"/>
  <c r="J112" i="2"/>
  <c r="I112" i="2"/>
  <c r="H112" i="2"/>
  <c r="G112" i="2"/>
  <c r="AG111" i="2"/>
  <c r="AC111" i="2"/>
  <c r="AD111" i="2" s="1"/>
  <c r="L111" i="2"/>
  <c r="K111" i="2"/>
  <c r="O111" i="2" s="1"/>
  <c r="J111" i="2"/>
  <c r="I111" i="2"/>
  <c r="H111" i="2"/>
  <c r="G111" i="2"/>
  <c r="AG110" i="2"/>
  <c r="AC110" i="2"/>
  <c r="AD110" i="2" s="1"/>
  <c r="L110" i="2"/>
  <c r="K110" i="2"/>
  <c r="O110" i="2" s="1"/>
  <c r="J110" i="2"/>
  <c r="I110" i="2"/>
  <c r="H110" i="2"/>
  <c r="G110" i="2"/>
  <c r="AG109" i="2"/>
  <c r="AC109" i="2"/>
  <c r="AD109" i="2" s="1"/>
  <c r="L109" i="2"/>
  <c r="K109" i="2"/>
  <c r="O109" i="2" s="1"/>
  <c r="J109" i="2"/>
  <c r="I109" i="2"/>
  <c r="H109" i="2"/>
  <c r="G109" i="2"/>
  <c r="AG108" i="2"/>
  <c r="AC108" i="2"/>
  <c r="AD108" i="2" s="1"/>
  <c r="L108" i="2"/>
  <c r="K108" i="2"/>
  <c r="O108" i="2" s="1"/>
  <c r="J108" i="2"/>
  <c r="I108" i="2"/>
  <c r="H108" i="2"/>
  <c r="G108" i="2"/>
  <c r="AG107" i="2"/>
  <c r="AC107" i="2"/>
  <c r="AD107" i="2" s="1"/>
  <c r="L107" i="2"/>
  <c r="K107" i="2"/>
  <c r="O107" i="2" s="1"/>
  <c r="J107" i="2"/>
  <c r="I107" i="2"/>
  <c r="H107" i="2"/>
  <c r="G107" i="2"/>
  <c r="AG106" i="2"/>
  <c r="AC106" i="2"/>
  <c r="AD106" i="2" s="1"/>
  <c r="L106" i="2"/>
  <c r="K106" i="2"/>
  <c r="O106" i="2" s="1"/>
  <c r="J106" i="2"/>
  <c r="I106" i="2"/>
  <c r="H106" i="2"/>
  <c r="G106" i="2"/>
  <c r="AG105" i="2"/>
  <c r="AC105" i="2"/>
  <c r="AD105" i="2" s="1"/>
  <c r="L105" i="2"/>
  <c r="K105" i="2"/>
  <c r="O105" i="2" s="1"/>
  <c r="J105" i="2"/>
  <c r="I105" i="2"/>
  <c r="H105" i="2"/>
  <c r="G105" i="2"/>
  <c r="AG104" i="2"/>
  <c r="AC104" i="2"/>
  <c r="AD104" i="2" s="1"/>
  <c r="L104" i="2"/>
  <c r="K104" i="2"/>
  <c r="O104" i="2" s="1"/>
  <c r="J104" i="2"/>
  <c r="I104" i="2"/>
  <c r="H104" i="2"/>
  <c r="G104" i="2"/>
  <c r="AG103" i="2"/>
  <c r="AC103" i="2"/>
  <c r="AD103" i="2" s="1"/>
  <c r="L103" i="2"/>
  <c r="K103" i="2"/>
  <c r="O103" i="2" s="1"/>
  <c r="J103" i="2"/>
  <c r="I103" i="2"/>
  <c r="H103" i="2"/>
  <c r="G103" i="2"/>
  <c r="AG102" i="2"/>
  <c r="AC102" i="2"/>
  <c r="AD102" i="2" s="1"/>
  <c r="L102" i="2"/>
  <c r="K102" i="2"/>
  <c r="O102" i="2" s="1"/>
  <c r="J102" i="2"/>
  <c r="I102" i="2"/>
  <c r="H102" i="2"/>
  <c r="G102" i="2"/>
  <c r="AG101" i="2"/>
  <c r="AC101" i="2"/>
  <c r="AD101" i="2" s="1"/>
  <c r="L101" i="2"/>
  <c r="K101" i="2"/>
  <c r="O101" i="2" s="1"/>
  <c r="J101" i="2"/>
  <c r="I101" i="2"/>
  <c r="H101" i="2"/>
  <c r="G101" i="2"/>
  <c r="AG100" i="2"/>
  <c r="AC100" i="2"/>
  <c r="AD100" i="2" s="1"/>
  <c r="L100" i="2"/>
  <c r="K100" i="2"/>
  <c r="O100" i="2" s="1"/>
  <c r="J100" i="2"/>
  <c r="I100" i="2"/>
  <c r="H100" i="2"/>
  <c r="G100" i="2"/>
  <c r="AG99" i="2"/>
  <c r="AC99" i="2"/>
  <c r="AD99" i="2" s="1"/>
  <c r="L99" i="2"/>
  <c r="K99" i="2"/>
  <c r="O99" i="2" s="1"/>
  <c r="J99" i="2"/>
  <c r="I99" i="2"/>
  <c r="H99" i="2"/>
  <c r="G99" i="2"/>
  <c r="AG98" i="2"/>
  <c r="AC98" i="2"/>
  <c r="AD98" i="2" s="1"/>
  <c r="L98" i="2"/>
  <c r="K98" i="2"/>
  <c r="O98" i="2" s="1"/>
  <c r="J98" i="2"/>
  <c r="I98" i="2"/>
  <c r="H98" i="2"/>
  <c r="G98" i="2"/>
  <c r="AG97" i="2"/>
  <c r="AC97" i="2"/>
  <c r="AD97" i="2" s="1"/>
  <c r="L97" i="2"/>
  <c r="K97" i="2"/>
  <c r="O97" i="2" s="1"/>
  <c r="J97" i="2"/>
  <c r="I97" i="2"/>
  <c r="H97" i="2"/>
  <c r="G97" i="2"/>
  <c r="AG96" i="2"/>
  <c r="AC96" i="2"/>
  <c r="AD96" i="2" s="1"/>
  <c r="L96" i="2"/>
  <c r="K96" i="2"/>
  <c r="O96" i="2" s="1"/>
  <c r="J96" i="2"/>
  <c r="I96" i="2"/>
  <c r="H96" i="2"/>
  <c r="G96" i="2"/>
  <c r="AG95" i="2"/>
  <c r="AC95" i="2"/>
  <c r="AD95" i="2" s="1"/>
  <c r="L95" i="2"/>
  <c r="K95" i="2"/>
  <c r="O95" i="2" s="1"/>
  <c r="J95" i="2"/>
  <c r="I95" i="2"/>
  <c r="H95" i="2"/>
  <c r="G95" i="2"/>
  <c r="AG94" i="2"/>
  <c r="AC94" i="2"/>
  <c r="AD94" i="2" s="1"/>
  <c r="L94" i="2"/>
  <c r="K94" i="2"/>
  <c r="O94" i="2" s="1"/>
  <c r="J94" i="2"/>
  <c r="I94" i="2"/>
  <c r="H94" i="2"/>
  <c r="G94" i="2"/>
  <c r="AG93" i="2"/>
  <c r="AC93" i="2"/>
  <c r="AD93" i="2" s="1"/>
  <c r="L93" i="2"/>
  <c r="K93" i="2"/>
  <c r="O93" i="2" s="1"/>
  <c r="J93" i="2"/>
  <c r="I93" i="2"/>
  <c r="H93" i="2"/>
  <c r="G93" i="2"/>
  <c r="AG92" i="2"/>
  <c r="AC92" i="2"/>
  <c r="AD92" i="2" s="1"/>
  <c r="L92" i="2"/>
  <c r="K92" i="2"/>
  <c r="O92" i="2" s="1"/>
  <c r="J92" i="2"/>
  <c r="I92" i="2"/>
  <c r="H92" i="2"/>
  <c r="G92" i="2"/>
  <c r="AG91" i="2"/>
  <c r="AC91" i="2"/>
  <c r="AD91" i="2" s="1"/>
  <c r="L91" i="2"/>
  <c r="K91" i="2"/>
  <c r="O91" i="2" s="1"/>
  <c r="J91" i="2"/>
  <c r="I91" i="2"/>
  <c r="H91" i="2"/>
  <c r="G91" i="2"/>
  <c r="AG90" i="2"/>
  <c r="AC90" i="2"/>
  <c r="AD90" i="2" s="1"/>
  <c r="L90" i="2"/>
  <c r="K90" i="2"/>
  <c r="O90" i="2" s="1"/>
  <c r="J90" i="2"/>
  <c r="I90" i="2"/>
  <c r="H90" i="2"/>
  <c r="G90" i="2"/>
  <c r="AG89" i="2"/>
  <c r="AC89" i="2"/>
  <c r="AD89" i="2" s="1"/>
  <c r="L89" i="2"/>
  <c r="K89" i="2"/>
  <c r="O89" i="2" s="1"/>
  <c r="J89" i="2"/>
  <c r="I89" i="2"/>
  <c r="H89" i="2"/>
  <c r="G89" i="2"/>
  <c r="AG88" i="2"/>
  <c r="AC88" i="2"/>
  <c r="AD88" i="2" s="1"/>
  <c r="L88" i="2"/>
  <c r="K88" i="2"/>
  <c r="O88" i="2" s="1"/>
  <c r="J88" i="2"/>
  <c r="I88" i="2"/>
  <c r="H88" i="2"/>
  <c r="G88" i="2"/>
  <c r="AG87" i="2"/>
  <c r="AC87" i="2"/>
  <c r="AD87" i="2" s="1"/>
  <c r="L87" i="2"/>
  <c r="K87" i="2"/>
  <c r="O87" i="2" s="1"/>
  <c r="J87" i="2"/>
  <c r="I87" i="2"/>
  <c r="H87" i="2"/>
  <c r="G87" i="2"/>
  <c r="AG86" i="2"/>
  <c r="AC86" i="2"/>
  <c r="AD86" i="2" s="1"/>
  <c r="L86" i="2"/>
  <c r="K86" i="2"/>
  <c r="O86" i="2" s="1"/>
  <c r="J86" i="2"/>
  <c r="I86" i="2"/>
  <c r="H86" i="2"/>
  <c r="G86" i="2"/>
  <c r="AG85" i="2"/>
  <c r="AC85" i="2"/>
  <c r="AD85" i="2" s="1"/>
  <c r="L85" i="2"/>
  <c r="K85" i="2"/>
  <c r="O85" i="2" s="1"/>
  <c r="J85" i="2"/>
  <c r="I85" i="2"/>
  <c r="H85" i="2"/>
  <c r="G85" i="2"/>
  <c r="AG84" i="2"/>
  <c r="AC84" i="2"/>
  <c r="AD84" i="2" s="1"/>
  <c r="L84" i="2"/>
  <c r="K84" i="2"/>
  <c r="O84" i="2" s="1"/>
  <c r="J84" i="2"/>
  <c r="I84" i="2"/>
  <c r="H84" i="2"/>
  <c r="G84" i="2"/>
  <c r="AG83" i="2"/>
  <c r="AC83" i="2"/>
  <c r="AD83" i="2" s="1"/>
  <c r="L83" i="2"/>
  <c r="K83" i="2"/>
  <c r="O83" i="2" s="1"/>
  <c r="J83" i="2"/>
  <c r="I83" i="2"/>
  <c r="H83" i="2"/>
  <c r="G83" i="2"/>
  <c r="AG82" i="2"/>
  <c r="AC82" i="2"/>
  <c r="AD82" i="2" s="1"/>
  <c r="L82" i="2"/>
  <c r="K82" i="2"/>
  <c r="O82" i="2" s="1"/>
  <c r="J82" i="2"/>
  <c r="I82" i="2"/>
  <c r="H82" i="2"/>
  <c r="G82" i="2"/>
  <c r="AG81" i="2"/>
  <c r="AC81" i="2"/>
  <c r="AD81" i="2" s="1"/>
  <c r="L81" i="2"/>
  <c r="K81" i="2"/>
  <c r="O81" i="2" s="1"/>
  <c r="J81" i="2"/>
  <c r="I81" i="2"/>
  <c r="H81" i="2"/>
  <c r="G81" i="2"/>
  <c r="AG80" i="2"/>
  <c r="AC80" i="2"/>
  <c r="AD80" i="2" s="1"/>
  <c r="L80" i="2"/>
  <c r="K80" i="2"/>
  <c r="O80" i="2" s="1"/>
  <c r="J80" i="2"/>
  <c r="I80" i="2"/>
  <c r="H80" i="2"/>
  <c r="G80" i="2"/>
  <c r="AG79" i="2"/>
  <c r="AC79" i="2"/>
  <c r="AD79" i="2" s="1"/>
  <c r="L79" i="2"/>
  <c r="K79" i="2"/>
  <c r="O79" i="2" s="1"/>
  <c r="J79" i="2"/>
  <c r="I79" i="2"/>
  <c r="H79" i="2"/>
  <c r="G79" i="2"/>
  <c r="AG78" i="2"/>
  <c r="AC78" i="2"/>
  <c r="AD78" i="2" s="1"/>
  <c r="L78" i="2"/>
  <c r="K78" i="2"/>
  <c r="O78" i="2" s="1"/>
  <c r="J78" i="2"/>
  <c r="I78" i="2"/>
  <c r="H78" i="2"/>
  <c r="G78" i="2"/>
  <c r="AG77" i="2"/>
  <c r="AC77" i="2"/>
  <c r="AD77" i="2" s="1"/>
  <c r="L77" i="2"/>
  <c r="K77" i="2"/>
  <c r="O77" i="2" s="1"/>
  <c r="J77" i="2"/>
  <c r="I77" i="2"/>
  <c r="H77" i="2"/>
  <c r="G77" i="2"/>
  <c r="AG76" i="2"/>
  <c r="AC76" i="2"/>
  <c r="AD76" i="2" s="1"/>
  <c r="L76" i="2"/>
  <c r="K76" i="2"/>
  <c r="O76" i="2" s="1"/>
  <c r="J76" i="2"/>
  <c r="I76" i="2"/>
  <c r="H76" i="2"/>
  <c r="G76" i="2"/>
  <c r="AG75" i="2"/>
  <c r="AC75" i="2"/>
  <c r="AD75" i="2" s="1"/>
  <c r="L75" i="2"/>
  <c r="K75" i="2"/>
  <c r="O75" i="2" s="1"/>
  <c r="J75" i="2"/>
  <c r="I75" i="2"/>
  <c r="H75" i="2"/>
  <c r="G75" i="2"/>
  <c r="AG74" i="2"/>
  <c r="AC74" i="2"/>
  <c r="AD74" i="2" s="1"/>
  <c r="L74" i="2"/>
  <c r="K74" i="2"/>
  <c r="O74" i="2" s="1"/>
  <c r="J74" i="2"/>
  <c r="I74" i="2"/>
  <c r="H74" i="2"/>
  <c r="G74" i="2"/>
  <c r="AG73" i="2"/>
  <c r="AC73" i="2"/>
  <c r="AD73" i="2" s="1"/>
  <c r="L73" i="2"/>
  <c r="K73" i="2"/>
  <c r="O73" i="2" s="1"/>
  <c r="J73" i="2"/>
  <c r="I73" i="2"/>
  <c r="H73" i="2"/>
  <c r="G73" i="2"/>
  <c r="AG72" i="2"/>
  <c r="AC72" i="2"/>
  <c r="AD72" i="2" s="1"/>
  <c r="L72" i="2"/>
  <c r="J72" i="2"/>
  <c r="K72" i="2" s="1"/>
  <c r="O72" i="2" s="1"/>
  <c r="Q72" i="2" s="1"/>
  <c r="Y72" i="2" s="1"/>
  <c r="I72" i="2"/>
  <c r="H72" i="2"/>
  <c r="G72" i="2"/>
  <c r="AG71" i="2"/>
  <c r="AC71" i="2"/>
  <c r="AD71" i="2" s="1"/>
  <c r="L71" i="2"/>
  <c r="J71" i="2"/>
  <c r="K71" i="2" s="1"/>
  <c r="O71" i="2" s="1"/>
  <c r="I71" i="2"/>
  <c r="H71" i="2"/>
  <c r="G71" i="2"/>
  <c r="AG70" i="2"/>
  <c r="AC70" i="2"/>
  <c r="AD70" i="2" s="1"/>
  <c r="L70" i="2"/>
  <c r="J70" i="2"/>
  <c r="K70" i="2" s="1"/>
  <c r="I70" i="2"/>
  <c r="H70" i="2"/>
  <c r="G70" i="2"/>
  <c r="AG69" i="2"/>
  <c r="AC69" i="2"/>
  <c r="AD69" i="2" s="1"/>
  <c r="L69" i="2"/>
  <c r="J69" i="2"/>
  <c r="K69" i="2" s="1"/>
  <c r="I69" i="2"/>
  <c r="H69" i="2"/>
  <c r="G69" i="2"/>
  <c r="AG68" i="2"/>
  <c r="AC68" i="2"/>
  <c r="AD68" i="2" s="1"/>
  <c r="L68" i="2"/>
  <c r="J68" i="2"/>
  <c r="K68" i="2" s="1"/>
  <c r="I68" i="2"/>
  <c r="H68" i="2"/>
  <c r="G68" i="2"/>
  <c r="AG67" i="2"/>
  <c r="AC67" i="2"/>
  <c r="AD67" i="2" s="1"/>
  <c r="L67" i="2"/>
  <c r="J67" i="2"/>
  <c r="K67" i="2" s="1"/>
  <c r="I67" i="2"/>
  <c r="H67" i="2"/>
  <c r="G67" i="2"/>
  <c r="AG66" i="2"/>
  <c r="AC66" i="2"/>
  <c r="AD66" i="2" s="1"/>
  <c r="L66" i="2"/>
  <c r="J66" i="2"/>
  <c r="K66" i="2" s="1"/>
  <c r="I66" i="2"/>
  <c r="H66" i="2"/>
  <c r="G66" i="2"/>
  <c r="AG65" i="2"/>
  <c r="AC65" i="2"/>
  <c r="AD65" i="2" s="1"/>
  <c r="L65" i="2"/>
  <c r="J65" i="2"/>
  <c r="K65" i="2" s="1"/>
  <c r="O65" i="2" s="1"/>
  <c r="I65" i="2"/>
  <c r="H65" i="2"/>
  <c r="G65" i="2"/>
  <c r="AG64" i="2"/>
  <c r="AC64" i="2"/>
  <c r="AD64" i="2" s="1"/>
  <c r="L64" i="2"/>
  <c r="J64" i="2"/>
  <c r="K64" i="2" s="1"/>
  <c r="I64" i="2"/>
  <c r="H64" i="2"/>
  <c r="G64" i="2"/>
  <c r="AG63" i="2"/>
  <c r="AC63" i="2"/>
  <c r="AD63" i="2" s="1"/>
  <c r="L63" i="2"/>
  <c r="J63" i="2"/>
  <c r="K63" i="2" s="1"/>
  <c r="O63" i="2" s="1"/>
  <c r="I63" i="2"/>
  <c r="H63" i="2"/>
  <c r="G63" i="2"/>
  <c r="AG62" i="2"/>
  <c r="AC62" i="2"/>
  <c r="AD62" i="2" s="1"/>
  <c r="L62" i="2"/>
  <c r="J62" i="2"/>
  <c r="K62" i="2" s="1"/>
  <c r="I62" i="2"/>
  <c r="H62" i="2"/>
  <c r="G62" i="2"/>
  <c r="AG61" i="2"/>
  <c r="AC61" i="2"/>
  <c r="AD61" i="2" s="1"/>
  <c r="L61" i="2"/>
  <c r="J61" i="2"/>
  <c r="K61" i="2" s="1"/>
  <c r="O61" i="2" s="1"/>
  <c r="I61" i="2"/>
  <c r="H61" i="2"/>
  <c r="G61" i="2"/>
  <c r="AG60" i="2"/>
  <c r="AC60" i="2"/>
  <c r="AD60" i="2" s="1"/>
  <c r="L60" i="2"/>
  <c r="J60" i="2"/>
  <c r="K60" i="2" s="1"/>
  <c r="I60" i="2"/>
  <c r="H60" i="2"/>
  <c r="G60" i="2"/>
  <c r="AG59" i="2"/>
  <c r="AC59" i="2"/>
  <c r="AD59" i="2" s="1"/>
  <c r="L59" i="2"/>
  <c r="J59" i="2"/>
  <c r="K59" i="2" s="1"/>
  <c r="O59" i="2" s="1"/>
  <c r="I59" i="2"/>
  <c r="H59" i="2"/>
  <c r="G59" i="2"/>
  <c r="AG58" i="2"/>
  <c r="AC58" i="2"/>
  <c r="AD58" i="2" s="1"/>
  <c r="L58" i="2"/>
  <c r="J58" i="2"/>
  <c r="K58" i="2" s="1"/>
  <c r="I58" i="2"/>
  <c r="H58" i="2"/>
  <c r="G58" i="2"/>
  <c r="AG57" i="2"/>
  <c r="AC57" i="2"/>
  <c r="AD57" i="2" s="1"/>
  <c r="L57" i="2"/>
  <c r="J57" i="2"/>
  <c r="K57" i="2" s="1"/>
  <c r="O57" i="2" s="1"/>
  <c r="I57" i="2"/>
  <c r="H57" i="2"/>
  <c r="G57" i="2"/>
  <c r="AG56" i="2"/>
  <c r="AC56" i="2"/>
  <c r="AD56" i="2" s="1"/>
  <c r="L56" i="2"/>
  <c r="J56" i="2"/>
  <c r="K56" i="2" s="1"/>
  <c r="I56" i="2"/>
  <c r="H56" i="2"/>
  <c r="G56" i="2"/>
  <c r="AG55" i="2"/>
  <c r="AC55" i="2"/>
  <c r="AD55" i="2" s="1"/>
  <c r="L55" i="2"/>
  <c r="J55" i="2"/>
  <c r="K55" i="2" s="1"/>
  <c r="O55" i="2" s="1"/>
  <c r="I55" i="2"/>
  <c r="H55" i="2"/>
  <c r="G55" i="2"/>
  <c r="AG54" i="2"/>
  <c r="AC54" i="2"/>
  <c r="AD54" i="2" s="1"/>
  <c r="L54" i="2"/>
  <c r="J54" i="2"/>
  <c r="K54" i="2" s="1"/>
  <c r="I54" i="2"/>
  <c r="H54" i="2"/>
  <c r="G54" i="2"/>
  <c r="AG53" i="2"/>
  <c r="AC53" i="2"/>
  <c r="AD53" i="2" s="1"/>
  <c r="L53" i="2"/>
  <c r="J53" i="2"/>
  <c r="K53" i="2" s="1"/>
  <c r="O53" i="2" s="1"/>
  <c r="I53" i="2"/>
  <c r="H53" i="2"/>
  <c r="G53" i="2"/>
  <c r="AG52" i="2"/>
  <c r="AC52" i="2"/>
  <c r="AD52" i="2" s="1"/>
  <c r="L52" i="2"/>
  <c r="J52" i="2"/>
  <c r="K52" i="2" s="1"/>
  <c r="I52" i="2"/>
  <c r="H52" i="2"/>
  <c r="G52" i="2"/>
  <c r="AG51" i="2"/>
  <c r="AC51" i="2"/>
  <c r="AD51" i="2" s="1"/>
  <c r="L51" i="2"/>
  <c r="J51" i="2"/>
  <c r="K51" i="2" s="1"/>
  <c r="I51" i="2"/>
  <c r="H51" i="2"/>
  <c r="G51" i="2"/>
  <c r="AG50" i="2"/>
  <c r="AC50" i="2"/>
  <c r="AD50" i="2" s="1"/>
  <c r="L50" i="2"/>
  <c r="J50" i="2"/>
  <c r="K50" i="2" s="1"/>
  <c r="O50" i="2" s="1"/>
  <c r="I50" i="2"/>
  <c r="H50" i="2"/>
  <c r="G50" i="2"/>
  <c r="AG49" i="2"/>
  <c r="AC49" i="2"/>
  <c r="AD49" i="2" s="1"/>
  <c r="L49" i="2"/>
  <c r="J49" i="2"/>
  <c r="K49" i="2" s="1"/>
  <c r="O49" i="2" s="1"/>
  <c r="I49" i="2"/>
  <c r="H49" i="2"/>
  <c r="G49" i="2"/>
  <c r="AG48" i="2"/>
  <c r="AC48" i="2"/>
  <c r="AD48" i="2" s="1"/>
  <c r="L48" i="2"/>
  <c r="J48" i="2"/>
  <c r="K48" i="2" s="1"/>
  <c r="I48" i="2"/>
  <c r="H48" i="2"/>
  <c r="G48" i="2"/>
  <c r="AG47" i="2"/>
  <c r="AC47" i="2"/>
  <c r="AD47" i="2" s="1"/>
  <c r="L47" i="2"/>
  <c r="J47" i="2"/>
  <c r="K47" i="2" s="1"/>
  <c r="I47" i="2"/>
  <c r="H47" i="2"/>
  <c r="G47" i="2"/>
  <c r="AG46" i="2"/>
  <c r="AC46" i="2"/>
  <c r="AD46" i="2" s="1"/>
  <c r="L46" i="2"/>
  <c r="J46" i="2"/>
  <c r="K46" i="2" s="1"/>
  <c r="O46" i="2" s="1"/>
  <c r="I46" i="2"/>
  <c r="H46" i="2"/>
  <c r="G46" i="2"/>
  <c r="AG45" i="2"/>
  <c r="AC45" i="2"/>
  <c r="AD45" i="2" s="1"/>
  <c r="L45" i="2"/>
  <c r="J45" i="2"/>
  <c r="K45" i="2" s="1"/>
  <c r="O45" i="2" s="1"/>
  <c r="I45" i="2"/>
  <c r="H45" i="2"/>
  <c r="G45" i="2"/>
  <c r="AG44" i="2"/>
  <c r="AC44" i="2"/>
  <c r="AD44" i="2" s="1"/>
  <c r="L44" i="2"/>
  <c r="J44" i="2"/>
  <c r="K44" i="2" s="1"/>
  <c r="I44" i="2"/>
  <c r="H44" i="2"/>
  <c r="G44" i="2"/>
  <c r="AG43" i="2"/>
  <c r="AC43" i="2"/>
  <c r="AD43" i="2" s="1"/>
  <c r="L43" i="2"/>
  <c r="J43" i="2"/>
  <c r="K43" i="2" s="1"/>
  <c r="I43" i="2"/>
  <c r="H43" i="2"/>
  <c r="G43" i="2"/>
  <c r="AG42" i="2"/>
  <c r="AC42" i="2"/>
  <c r="AD42" i="2" s="1"/>
  <c r="L42" i="2"/>
  <c r="J42" i="2"/>
  <c r="K42" i="2" s="1"/>
  <c r="O42" i="2" s="1"/>
  <c r="I42" i="2"/>
  <c r="H42" i="2"/>
  <c r="G42" i="2"/>
  <c r="AG41" i="2"/>
  <c r="AC41" i="2"/>
  <c r="AD41" i="2" s="1"/>
  <c r="L41" i="2"/>
  <c r="J41" i="2"/>
  <c r="K41" i="2" s="1"/>
  <c r="O41" i="2" s="1"/>
  <c r="I41" i="2"/>
  <c r="H41" i="2"/>
  <c r="G41" i="2"/>
  <c r="A41" i="2"/>
  <c r="AG40" i="2"/>
  <c r="AC40" i="2"/>
  <c r="AD40" i="2" s="1"/>
  <c r="L40" i="2"/>
  <c r="J40" i="2"/>
  <c r="K40" i="2" s="1"/>
  <c r="O40" i="2" s="1"/>
  <c r="I40" i="2"/>
  <c r="H40" i="2"/>
  <c r="H302" i="2" s="1"/>
  <c r="AC302" i="2" s="1"/>
  <c r="G40" i="2"/>
  <c r="AA34" i="2"/>
  <c r="Y34" i="2"/>
  <c r="X34" i="2"/>
  <c r="J34" i="2"/>
  <c r="I34" i="2"/>
  <c r="AA33" i="2"/>
  <c r="X33" i="2"/>
  <c r="AA32" i="2"/>
  <c r="X32" i="2"/>
  <c r="J32" i="2"/>
  <c r="M30" i="2"/>
  <c r="AA29" i="2"/>
  <c r="X29" i="2"/>
  <c r="I28" i="2"/>
  <c r="I33" i="2" s="1"/>
  <c r="Y26" i="2"/>
  <c r="Z26" i="2" s="1"/>
  <c r="I20" i="2"/>
  <c r="I19" i="2"/>
  <c r="Y16" i="2"/>
  <c r="Z16" i="2" s="1"/>
  <c r="AC330" i="1"/>
  <c r="AG318" i="1"/>
  <c r="AC318" i="1"/>
  <c r="AD318" i="1" s="1"/>
  <c r="L318" i="1"/>
  <c r="J318" i="1"/>
  <c r="K318" i="1" s="1"/>
  <c r="O318" i="1" s="1"/>
  <c r="I318" i="1"/>
  <c r="H318" i="1"/>
  <c r="G318" i="1"/>
  <c r="AG317" i="1"/>
  <c r="AC317" i="1"/>
  <c r="AD317" i="1" s="1"/>
  <c r="L317" i="1"/>
  <c r="J317" i="1"/>
  <c r="K317" i="1" s="1"/>
  <c r="I317" i="1"/>
  <c r="H317" i="1"/>
  <c r="G317" i="1"/>
  <c r="AG316" i="1"/>
  <c r="AC316" i="1"/>
  <c r="AD316" i="1" s="1"/>
  <c r="L316" i="1"/>
  <c r="J316" i="1"/>
  <c r="K316" i="1" s="1"/>
  <c r="O316" i="1" s="1"/>
  <c r="I316" i="1"/>
  <c r="H316" i="1"/>
  <c r="G316" i="1"/>
  <c r="AG315" i="1"/>
  <c r="AC315" i="1"/>
  <c r="AD315" i="1" s="1"/>
  <c r="L315" i="1"/>
  <c r="J315" i="1"/>
  <c r="K315" i="1" s="1"/>
  <c r="I315" i="1"/>
  <c r="H315" i="1"/>
  <c r="G315" i="1"/>
  <c r="AG314" i="1"/>
  <c r="AC314" i="1"/>
  <c r="AD314" i="1" s="1"/>
  <c r="L314" i="1"/>
  <c r="J314" i="1"/>
  <c r="K314" i="1" s="1"/>
  <c r="O314" i="1" s="1"/>
  <c r="I314" i="1"/>
  <c r="H314" i="1"/>
  <c r="G314" i="1"/>
  <c r="AG313" i="1"/>
  <c r="AC313" i="1"/>
  <c r="AD313" i="1" s="1"/>
  <c r="L313" i="1"/>
  <c r="J313" i="1"/>
  <c r="K313" i="1" s="1"/>
  <c r="I313" i="1"/>
  <c r="H313" i="1"/>
  <c r="G313" i="1"/>
  <c r="AG312" i="1"/>
  <c r="AC312" i="1"/>
  <c r="AD312" i="1" s="1"/>
  <c r="L312" i="1"/>
  <c r="J312" i="1"/>
  <c r="K312" i="1" s="1"/>
  <c r="O312" i="1" s="1"/>
  <c r="P312" i="1" s="1"/>
  <c r="I312" i="1"/>
  <c r="H312" i="1"/>
  <c r="G312" i="1"/>
  <c r="AG311" i="1"/>
  <c r="AC311" i="1"/>
  <c r="AD311" i="1" s="1"/>
  <c r="L311" i="1"/>
  <c r="J311" i="1"/>
  <c r="K311" i="1" s="1"/>
  <c r="I311" i="1"/>
  <c r="H311" i="1"/>
  <c r="G311" i="1"/>
  <c r="AG310" i="1"/>
  <c r="AC310" i="1"/>
  <c r="AD310" i="1" s="1"/>
  <c r="L310" i="1"/>
  <c r="J310" i="1"/>
  <c r="K310" i="1" s="1"/>
  <c r="O310" i="1" s="1"/>
  <c r="P310" i="1" s="1"/>
  <c r="I310" i="1"/>
  <c r="H310" i="1"/>
  <c r="G310" i="1"/>
  <c r="AG309" i="1"/>
  <c r="AC309" i="1"/>
  <c r="AD309" i="1" s="1"/>
  <c r="L309" i="1"/>
  <c r="J309" i="1"/>
  <c r="K309" i="1" s="1"/>
  <c r="I309" i="1"/>
  <c r="H309" i="1"/>
  <c r="G309" i="1"/>
  <c r="AG308" i="1"/>
  <c r="AC308" i="1"/>
  <c r="AD308" i="1" s="1"/>
  <c r="L308" i="1"/>
  <c r="J308" i="1"/>
  <c r="K308" i="1" s="1"/>
  <c r="O308" i="1" s="1"/>
  <c r="P308" i="1" s="1"/>
  <c r="I308" i="1"/>
  <c r="H308" i="1"/>
  <c r="G308" i="1"/>
  <c r="AG307" i="1"/>
  <c r="AC307" i="1"/>
  <c r="AD307" i="1" s="1"/>
  <c r="L307" i="1"/>
  <c r="J307" i="1"/>
  <c r="K307" i="1" s="1"/>
  <c r="I307" i="1"/>
  <c r="H307" i="1"/>
  <c r="G307" i="1"/>
  <c r="AG306" i="1"/>
  <c r="AC306" i="1"/>
  <c r="AD306" i="1" s="1"/>
  <c r="L306" i="1"/>
  <c r="J306" i="1"/>
  <c r="K306" i="1" s="1"/>
  <c r="O306" i="1" s="1"/>
  <c r="P306" i="1" s="1"/>
  <c r="I306" i="1"/>
  <c r="H306" i="1"/>
  <c r="G306" i="1"/>
  <c r="AG305" i="1"/>
  <c r="AC305" i="1"/>
  <c r="AD305" i="1" s="1"/>
  <c r="L305" i="1"/>
  <c r="J305" i="1"/>
  <c r="K305" i="1" s="1"/>
  <c r="I305" i="1"/>
  <c r="H305" i="1"/>
  <c r="G305" i="1"/>
  <c r="AG304" i="1"/>
  <c r="AC304" i="1"/>
  <c r="AD304" i="1" s="1"/>
  <c r="L304" i="1"/>
  <c r="J304" i="1"/>
  <c r="K304" i="1" s="1"/>
  <c r="O304" i="1" s="1"/>
  <c r="P304" i="1" s="1"/>
  <c r="I304" i="1"/>
  <c r="H304" i="1"/>
  <c r="G304" i="1"/>
  <c r="AG303" i="1"/>
  <c r="AC303" i="1"/>
  <c r="AD303" i="1" s="1"/>
  <c r="L303" i="1"/>
  <c r="J303" i="1"/>
  <c r="K303" i="1" s="1"/>
  <c r="I303" i="1"/>
  <c r="H303" i="1"/>
  <c r="G303" i="1"/>
  <c r="AG302" i="1"/>
  <c r="AC302" i="1"/>
  <c r="AD302" i="1" s="1"/>
  <c r="L302" i="1"/>
  <c r="J302" i="1"/>
  <c r="K302" i="1" s="1"/>
  <c r="O302" i="1" s="1"/>
  <c r="I302" i="1"/>
  <c r="H302" i="1"/>
  <c r="G302" i="1"/>
  <c r="AG301" i="1"/>
  <c r="AC301" i="1"/>
  <c r="AD301" i="1" s="1"/>
  <c r="L301" i="1"/>
  <c r="J301" i="1"/>
  <c r="K301" i="1" s="1"/>
  <c r="I301" i="1"/>
  <c r="H301" i="1"/>
  <c r="G301" i="1"/>
  <c r="AG300" i="1"/>
  <c r="AC300" i="1"/>
  <c r="AD300" i="1" s="1"/>
  <c r="L300" i="1"/>
  <c r="J300" i="1"/>
  <c r="K300" i="1" s="1"/>
  <c r="O300" i="1" s="1"/>
  <c r="I300" i="1"/>
  <c r="H300" i="1"/>
  <c r="G300" i="1"/>
  <c r="AG299" i="1"/>
  <c r="AC299" i="1"/>
  <c r="AD299" i="1" s="1"/>
  <c r="L299" i="1"/>
  <c r="J299" i="1"/>
  <c r="K299" i="1" s="1"/>
  <c r="I299" i="1"/>
  <c r="H299" i="1"/>
  <c r="G299" i="1"/>
  <c r="AG298" i="1"/>
  <c r="AC298" i="1"/>
  <c r="AD298" i="1" s="1"/>
  <c r="L298" i="1"/>
  <c r="J298" i="1"/>
  <c r="K298" i="1" s="1"/>
  <c r="O298" i="1" s="1"/>
  <c r="I298" i="1"/>
  <c r="H298" i="1"/>
  <c r="G298" i="1"/>
  <c r="AG297" i="1"/>
  <c r="AC297" i="1"/>
  <c r="AD297" i="1" s="1"/>
  <c r="L297" i="1"/>
  <c r="J297" i="1"/>
  <c r="K297" i="1" s="1"/>
  <c r="I297" i="1"/>
  <c r="H297" i="1"/>
  <c r="G297" i="1"/>
  <c r="AG296" i="1"/>
  <c r="AC296" i="1"/>
  <c r="AD296" i="1" s="1"/>
  <c r="L296" i="1"/>
  <c r="J296" i="1"/>
  <c r="K296" i="1" s="1"/>
  <c r="O296" i="1" s="1"/>
  <c r="I296" i="1"/>
  <c r="H296" i="1"/>
  <c r="G296" i="1"/>
  <c r="AG295" i="1"/>
  <c r="AC295" i="1"/>
  <c r="AD295" i="1" s="1"/>
  <c r="L295" i="1"/>
  <c r="J295" i="1"/>
  <c r="K295" i="1" s="1"/>
  <c r="I295" i="1"/>
  <c r="H295" i="1"/>
  <c r="G295" i="1"/>
  <c r="AG294" i="1"/>
  <c r="AC294" i="1"/>
  <c r="AD294" i="1" s="1"/>
  <c r="L294" i="1"/>
  <c r="J294" i="1"/>
  <c r="K294" i="1" s="1"/>
  <c r="O294" i="1" s="1"/>
  <c r="I294" i="1"/>
  <c r="H294" i="1"/>
  <c r="G294" i="1"/>
  <c r="AG293" i="1"/>
  <c r="AC293" i="1"/>
  <c r="AD293" i="1" s="1"/>
  <c r="L293" i="1"/>
  <c r="J293" i="1"/>
  <c r="K293" i="1" s="1"/>
  <c r="I293" i="1"/>
  <c r="H293" i="1"/>
  <c r="G293" i="1"/>
  <c r="AG292" i="1"/>
  <c r="AC292" i="1"/>
  <c r="AD292" i="1" s="1"/>
  <c r="L292" i="1"/>
  <c r="J292" i="1"/>
  <c r="K292" i="1" s="1"/>
  <c r="O292" i="1" s="1"/>
  <c r="P292" i="1" s="1"/>
  <c r="I292" i="1"/>
  <c r="H292" i="1"/>
  <c r="G292" i="1"/>
  <c r="AG291" i="1"/>
  <c r="AC291" i="1"/>
  <c r="AD291" i="1" s="1"/>
  <c r="L291" i="1"/>
  <c r="J291" i="1"/>
  <c r="K291" i="1" s="1"/>
  <c r="I291" i="1"/>
  <c r="H291" i="1"/>
  <c r="G291" i="1"/>
  <c r="AG290" i="1"/>
  <c r="AC290" i="1"/>
  <c r="AD290" i="1" s="1"/>
  <c r="L290" i="1"/>
  <c r="J290" i="1"/>
  <c r="K290" i="1" s="1"/>
  <c r="O290" i="1" s="1"/>
  <c r="P290" i="1" s="1"/>
  <c r="I290" i="1"/>
  <c r="H290" i="1"/>
  <c r="G290" i="1"/>
  <c r="AG289" i="1"/>
  <c r="AC289" i="1"/>
  <c r="AD289" i="1" s="1"/>
  <c r="L289" i="1"/>
  <c r="J289" i="1"/>
  <c r="K289" i="1" s="1"/>
  <c r="I289" i="1"/>
  <c r="H289" i="1"/>
  <c r="G289" i="1"/>
  <c r="AG288" i="1"/>
  <c r="AC288" i="1"/>
  <c r="AD288" i="1" s="1"/>
  <c r="L288" i="1"/>
  <c r="J288" i="1"/>
  <c r="K288" i="1" s="1"/>
  <c r="I288" i="1"/>
  <c r="H288" i="1"/>
  <c r="G288" i="1"/>
  <c r="AG287" i="1"/>
  <c r="AC287" i="1"/>
  <c r="AD287" i="1" s="1"/>
  <c r="L287" i="1"/>
  <c r="J287" i="1"/>
  <c r="K287" i="1" s="1"/>
  <c r="O287" i="1" s="1"/>
  <c r="P287" i="1" s="1"/>
  <c r="I287" i="1"/>
  <c r="H287" i="1"/>
  <c r="G287" i="1"/>
  <c r="AG286" i="1"/>
  <c r="AC286" i="1"/>
  <c r="AD286" i="1" s="1"/>
  <c r="L286" i="1"/>
  <c r="J286" i="1"/>
  <c r="K286" i="1" s="1"/>
  <c r="O286" i="1" s="1"/>
  <c r="P286" i="1" s="1"/>
  <c r="I286" i="1"/>
  <c r="H286" i="1"/>
  <c r="G286" i="1"/>
  <c r="AG285" i="1"/>
  <c r="AC285" i="1"/>
  <c r="AD285" i="1" s="1"/>
  <c r="L285" i="1"/>
  <c r="J285" i="1"/>
  <c r="K285" i="1" s="1"/>
  <c r="I285" i="1"/>
  <c r="H285" i="1"/>
  <c r="G285" i="1"/>
  <c r="AG284" i="1"/>
  <c r="AC284" i="1"/>
  <c r="AD284" i="1" s="1"/>
  <c r="L284" i="1"/>
  <c r="J284" i="1"/>
  <c r="K284" i="1" s="1"/>
  <c r="I284" i="1"/>
  <c r="H284" i="1"/>
  <c r="G284" i="1"/>
  <c r="AG283" i="1"/>
  <c r="AC283" i="1"/>
  <c r="AD283" i="1" s="1"/>
  <c r="L283" i="1"/>
  <c r="J283" i="1"/>
  <c r="K283" i="1" s="1"/>
  <c r="O283" i="1" s="1"/>
  <c r="P283" i="1" s="1"/>
  <c r="I283" i="1"/>
  <c r="H283" i="1"/>
  <c r="G283" i="1"/>
  <c r="AG282" i="1"/>
  <c r="AC282" i="1"/>
  <c r="AD282" i="1" s="1"/>
  <c r="L282" i="1"/>
  <c r="J282" i="1"/>
  <c r="K282" i="1" s="1"/>
  <c r="O282" i="1" s="1"/>
  <c r="P282" i="1" s="1"/>
  <c r="I282" i="1"/>
  <c r="H282" i="1"/>
  <c r="G282" i="1"/>
  <c r="AG281" i="1"/>
  <c r="AC281" i="1"/>
  <c r="AD281" i="1" s="1"/>
  <c r="L281" i="1"/>
  <c r="J281" i="1"/>
  <c r="K281" i="1" s="1"/>
  <c r="I281" i="1"/>
  <c r="H281" i="1"/>
  <c r="G281" i="1"/>
  <c r="AG280" i="1"/>
  <c r="AC280" i="1"/>
  <c r="AD280" i="1" s="1"/>
  <c r="L280" i="1"/>
  <c r="J280" i="1"/>
  <c r="K280" i="1" s="1"/>
  <c r="I280" i="1"/>
  <c r="H280" i="1"/>
  <c r="G280" i="1"/>
  <c r="AG279" i="1"/>
  <c r="AC279" i="1"/>
  <c r="AD279" i="1" s="1"/>
  <c r="L279" i="1"/>
  <c r="J279" i="1"/>
  <c r="K279" i="1" s="1"/>
  <c r="O279" i="1" s="1"/>
  <c r="P279" i="1" s="1"/>
  <c r="I279" i="1"/>
  <c r="H279" i="1"/>
  <c r="G279" i="1"/>
  <c r="AG278" i="1"/>
  <c r="AC278" i="1"/>
  <c r="AD278" i="1" s="1"/>
  <c r="L278" i="1"/>
  <c r="J278" i="1"/>
  <c r="K278" i="1" s="1"/>
  <c r="O278" i="1" s="1"/>
  <c r="P278" i="1" s="1"/>
  <c r="I278" i="1"/>
  <c r="H278" i="1"/>
  <c r="G278" i="1"/>
  <c r="AG277" i="1"/>
  <c r="AC277" i="1"/>
  <c r="AD277" i="1" s="1"/>
  <c r="L277" i="1"/>
  <c r="J277" i="1"/>
  <c r="K277" i="1" s="1"/>
  <c r="I277" i="1"/>
  <c r="H277" i="1"/>
  <c r="G277" i="1"/>
  <c r="AG276" i="1"/>
  <c r="AC276" i="1"/>
  <c r="AD276" i="1" s="1"/>
  <c r="L276" i="1"/>
  <c r="J276" i="1"/>
  <c r="K276" i="1" s="1"/>
  <c r="I276" i="1"/>
  <c r="H276" i="1"/>
  <c r="G276" i="1"/>
  <c r="AG275" i="1"/>
  <c r="AC275" i="1"/>
  <c r="AD275" i="1" s="1"/>
  <c r="L275" i="1"/>
  <c r="J275" i="1"/>
  <c r="K275" i="1" s="1"/>
  <c r="O275" i="1" s="1"/>
  <c r="P275" i="1" s="1"/>
  <c r="I275" i="1"/>
  <c r="H275" i="1"/>
  <c r="G275" i="1"/>
  <c r="AG274" i="1"/>
  <c r="AC274" i="1"/>
  <c r="AD274" i="1" s="1"/>
  <c r="L274" i="1"/>
  <c r="J274" i="1"/>
  <c r="K274" i="1" s="1"/>
  <c r="O274" i="1" s="1"/>
  <c r="P274" i="1" s="1"/>
  <c r="I274" i="1"/>
  <c r="H274" i="1"/>
  <c r="G274" i="1"/>
  <c r="AG273" i="1"/>
  <c r="AC273" i="1"/>
  <c r="AD273" i="1" s="1"/>
  <c r="L273" i="1"/>
  <c r="J273" i="1"/>
  <c r="K273" i="1" s="1"/>
  <c r="I273" i="1"/>
  <c r="H273" i="1"/>
  <c r="G273" i="1"/>
  <c r="AG272" i="1"/>
  <c r="AC272" i="1"/>
  <c r="AD272" i="1" s="1"/>
  <c r="L272" i="1"/>
  <c r="J272" i="1"/>
  <c r="K272" i="1" s="1"/>
  <c r="I272" i="1"/>
  <c r="H272" i="1"/>
  <c r="G272" i="1"/>
  <c r="AG271" i="1"/>
  <c r="AC271" i="1"/>
  <c r="AD271" i="1" s="1"/>
  <c r="L271" i="1"/>
  <c r="J271" i="1"/>
  <c r="K271" i="1" s="1"/>
  <c r="O271" i="1" s="1"/>
  <c r="P271" i="1" s="1"/>
  <c r="I271" i="1"/>
  <c r="H271" i="1"/>
  <c r="G271" i="1"/>
  <c r="AG270" i="1"/>
  <c r="AC270" i="1"/>
  <c r="AD270" i="1" s="1"/>
  <c r="L270" i="1"/>
  <c r="J270" i="1"/>
  <c r="K270" i="1" s="1"/>
  <c r="O270" i="1" s="1"/>
  <c r="P270" i="1" s="1"/>
  <c r="I270" i="1"/>
  <c r="H270" i="1"/>
  <c r="G270" i="1"/>
  <c r="AG269" i="1"/>
  <c r="AC269" i="1"/>
  <c r="AD269" i="1" s="1"/>
  <c r="L269" i="1"/>
  <c r="J269" i="1"/>
  <c r="K269" i="1" s="1"/>
  <c r="I269" i="1"/>
  <c r="H269" i="1"/>
  <c r="G269" i="1"/>
  <c r="AG268" i="1"/>
  <c r="AC268" i="1"/>
  <c r="AD268" i="1" s="1"/>
  <c r="L268" i="1"/>
  <c r="J268" i="1"/>
  <c r="K268" i="1" s="1"/>
  <c r="I268" i="1"/>
  <c r="H268" i="1"/>
  <c r="G268" i="1"/>
  <c r="AG267" i="1"/>
  <c r="AC267" i="1"/>
  <c r="AD267" i="1" s="1"/>
  <c r="L267" i="1"/>
  <c r="J267" i="1"/>
  <c r="K267" i="1" s="1"/>
  <c r="O267" i="1" s="1"/>
  <c r="P267" i="1" s="1"/>
  <c r="I267" i="1"/>
  <c r="H267" i="1"/>
  <c r="G267" i="1"/>
  <c r="AG266" i="1"/>
  <c r="AC266" i="1"/>
  <c r="AD266" i="1" s="1"/>
  <c r="L266" i="1"/>
  <c r="J266" i="1"/>
  <c r="K266" i="1" s="1"/>
  <c r="O266" i="1" s="1"/>
  <c r="P266" i="1" s="1"/>
  <c r="I266" i="1"/>
  <c r="H266" i="1"/>
  <c r="G266" i="1"/>
  <c r="AG265" i="1"/>
  <c r="AC265" i="1"/>
  <c r="AD265" i="1" s="1"/>
  <c r="L265" i="1"/>
  <c r="J265" i="1"/>
  <c r="K265" i="1" s="1"/>
  <c r="I265" i="1"/>
  <c r="H265" i="1"/>
  <c r="G265" i="1"/>
  <c r="AG264" i="1"/>
  <c r="AC264" i="1"/>
  <c r="AD264" i="1" s="1"/>
  <c r="L264" i="1"/>
  <c r="K264" i="1"/>
  <c r="J264" i="1"/>
  <c r="I264" i="1"/>
  <c r="H264" i="1"/>
  <c r="G264" i="1"/>
  <c r="AG263" i="1"/>
  <c r="AC263" i="1"/>
  <c r="AD263" i="1" s="1"/>
  <c r="L263" i="1"/>
  <c r="K263" i="1"/>
  <c r="J263" i="1"/>
  <c r="I263" i="1"/>
  <c r="H263" i="1"/>
  <c r="G263" i="1"/>
  <c r="AG262" i="1"/>
  <c r="AC262" i="1"/>
  <c r="AD262" i="1" s="1"/>
  <c r="L262" i="1"/>
  <c r="K262" i="1"/>
  <c r="J262" i="1"/>
  <c r="I262" i="1"/>
  <c r="H262" i="1"/>
  <c r="G262" i="1"/>
  <c r="AG261" i="1"/>
  <c r="AC261" i="1"/>
  <c r="AD261" i="1" s="1"/>
  <c r="L261" i="1"/>
  <c r="K261" i="1"/>
  <c r="J261" i="1"/>
  <c r="I261" i="1"/>
  <c r="H261" i="1"/>
  <c r="G261" i="1"/>
  <c r="AG260" i="1"/>
  <c r="AC260" i="1"/>
  <c r="AD260" i="1" s="1"/>
  <c r="L260" i="1"/>
  <c r="K260" i="1"/>
  <c r="J260" i="1"/>
  <c r="I260" i="1"/>
  <c r="H260" i="1"/>
  <c r="G260" i="1"/>
  <c r="AG259" i="1"/>
  <c r="AC259" i="1"/>
  <c r="AD259" i="1" s="1"/>
  <c r="L259" i="1"/>
  <c r="K259" i="1"/>
  <c r="J259" i="1"/>
  <c r="I259" i="1"/>
  <c r="H259" i="1"/>
  <c r="G259" i="1"/>
  <c r="AG258" i="1"/>
  <c r="AC258" i="1"/>
  <c r="AD258" i="1" s="1"/>
  <c r="L258" i="1"/>
  <c r="J258" i="1"/>
  <c r="K258" i="1" s="1"/>
  <c r="I258" i="1"/>
  <c r="H258" i="1"/>
  <c r="G258" i="1"/>
  <c r="AG257" i="1"/>
  <c r="AC257" i="1"/>
  <c r="AD257" i="1" s="1"/>
  <c r="L257" i="1"/>
  <c r="J257" i="1"/>
  <c r="K257" i="1" s="1"/>
  <c r="O257" i="1" s="1"/>
  <c r="I257" i="1"/>
  <c r="H257" i="1"/>
  <c r="G257" i="1"/>
  <c r="AG256" i="1"/>
  <c r="AC256" i="1"/>
  <c r="AD256" i="1" s="1"/>
  <c r="L256" i="1"/>
  <c r="J256" i="1"/>
  <c r="K256" i="1" s="1"/>
  <c r="O256" i="1" s="1"/>
  <c r="I256" i="1"/>
  <c r="H256" i="1"/>
  <c r="G256" i="1"/>
  <c r="AG255" i="1"/>
  <c r="AC255" i="1"/>
  <c r="AD255" i="1" s="1"/>
  <c r="L255" i="1"/>
  <c r="J255" i="1"/>
  <c r="K255" i="1" s="1"/>
  <c r="O255" i="1" s="1"/>
  <c r="I255" i="1"/>
  <c r="H255" i="1"/>
  <c r="G255" i="1"/>
  <c r="AG254" i="1"/>
  <c r="AC254" i="1"/>
  <c r="AD254" i="1" s="1"/>
  <c r="L254" i="1"/>
  <c r="J254" i="1"/>
  <c r="K254" i="1" s="1"/>
  <c r="O254" i="1" s="1"/>
  <c r="I254" i="1"/>
  <c r="H254" i="1"/>
  <c r="G254" i="1"/>
  <c r="AG253" i="1"/>
  <c r="AC253" i="1"/>
  <c r="AD253" i="1" s="1"/>
  <c r="L253" i="1"/>
  <c r="J253" i="1"/>
  <c r="K253" i="1" s="1"/>
  <c r="O253" i="1" s="1"/>
  <c r="I253" i="1"/>
  <c r="H253" i="1"/>
  <c r="G253" i="1"/>
  <c r="AG252" i="1"/>
  <c r="AC252" i="1"/>
  <c r="AD252" i="1" s="1"/>
  <c r="L252" i="1"/>
  <c r="J252" i="1"/>
  <c r="K252" i="1" s="1"/>
  <c r="O252" i="1" s="1"/>
  <c r="I252" i="1"/>
  <c r="H252" i="1"/>
  <c r="G252" i="1"/>
  <c r="AG251" i="1"/>
  <c r="AC251" i="1"/>
  <c r="AD251" i="1" s="1"/>
  <c r="L251" i="1"/>
  <c r="J251" i="1"/>
  <c r="K251" i="1" s="1"/>
  <c r="I251" i="1"/>
  <c r="H251" i="1"/>
  <c r="G251" i="1"/>
  <c r="AG250" i="1"/>
  <c r="AC250" i="1"/>
  <c r="AD250" i="1" s="1"/>
  <c r="L250" i="1"/>
  <c r="J250" i="1"/>
  <c r="K250" i="1" s="1"/>
  <c r="I250" i="1"/>
  <c r="H250" i="1"/>
  <c r="G250" i="1"/>
  <c r="AG249" i="1"/>
  <c r="AC249" i="1"/>
  <c r="AD249" i="1" s="1"/>
  <c r="L249" i="1"/>
  <c r="J249" i="1"/>
  <c r="K249" i="1" s="1"/>
  <c r="O249" i="1" s="1"/>
  <c r="I249" i="1"/>
  <c r="H249" i="1"/>
  <c r="G249" i="1"/>
  <c r="AG248" i="1"/>
  <c r="AC248" i="1"/>
  <c r="AD248" i="1" s="1"/>
  <c r="L248" i="1"/>
  <c r="J248" i="1"/>
  <c r="K248" i="1" s="1"/>
  <c r="O248" i="1" s="1"/>
  <c r="I248" i="1"/>
  <c r="H248" i="1"/>
  <c r="G248" i="1"/>
  <c r="AG247" i="1"/>
  <c r="AC247" i="1"/>
  <c r="AD247" i="1" s="1"/>
  <c r="L247" i="1"/>
  <c r="J247" i="1"/>
  <c r="K247" i="1" s="1"/>
  <c r="I247" i="1"/>
  <c r="H247" i="1"/>
  <c r="G247" i="1"/>
  <c r="AG246" i="1"/>
  <c r="AC246" i="1"/>
  <c r="AD246" i="1" s="1"/>
  <c r="L246" i="1"/>
  <c r="J246" i="1"/>
  <c r="K246" i="1" s="1"/>
  <c r="I246" i="1"/>
  <c r="H246" i="1"/>
  <c r="G246" i="1"/>
  <c r="AG245" i="1"/>
  <c r="AC245" i="1"/>
  <c r="AD245" i="1" s="1"/>
  <c r="L245" i="1"/>
  <c r="J245" i="1"/>
  <c r="K245" i="1" s="1"/>
  <c r="O245" i="1" s="1"/>
  <c r="I245" i="1"/>
  <c r="H245" i="1"/>
  <c r="G245" i="1"/>
  <c r="AG244" i="1"/>
  <c r="AC244" i="1"/>
  <c r="AD244" i="1" s="1"/>
  <c r="L244" i="1"/>
  <c r="J244" i="1"/>
  <c r="K244" i="1" s="1"/>
  <c r="O244" i="1" s="1"/>
  <c r="I244" i="1"/>
  <c r="H244" i="1"/>
  <c r="G244" i="1"/>
  <c r="AG243" i="1"/>
  <c r="AC243" i="1"/>
  <c r="AD243" i="1" s="1"/>
  <c r="L243" i="1"/>
  <c r="J243" i="1"/>
  <c r="K243" i="1" s="1"/>
  <c r="I243" i="1"/>
  <c r="H243" i="1"/>
  <c r="G243" i="1"/>
  <c r="AG242" i="1"/>
  <c r="AC242" i="1"/>
  <c r="AD242" i="1" s="1"/>
  <c r="L242" i="1"/>
  <c r="J242" i="1"/>
  <c r="K242" i="1" s="1"/>
  <c r="I242" i="1"/>
  <c r="H242" i="1"/>
  <c r="G242" i="1"/>
  <c r="AG241" i="1"/>
  <c r="AC241" i="1"/>
  <c r="AD241" i="1" s="1"/>
  <c r="L241" i="1"/>
  <c r="J241" i="1"/>
  <c r="K241" i="1" s="1"/>
  <c r="O241" i="1" s="1"/>
  <c r="I241" i="1"/>
  <c r="H241" i="1"/>
  <c r="G241" i="1"/>
  <c r="AG240" i="1"/>
  <c r="AC240" i="1"/>
  <c r="AD240" i="1" s="1"/>
  <c r="L240" i="1"/>
  <c r="J240" i="1"/>
  <c r="K240" i="1" s="1"/>
  <c r="O240" i="1" s="1"/>
  <c r="I240" i="1"/>
  <c r="H240" i="1"/>
  <c r="G240" i="1"/>
  <c r="AG239" i="1"/>
  <c r="AC239" i="1"/>
  <c r="AD239" i="1" s="1"/>
  <c r="L239" i="1"/>
  <c r="J239" i="1"/>
  <c r="K239" i="1" s="1"/>
  <c r="I239" i="1"/>
  <c r="H239" i="1"/>
  <c r="G239" i="1"/>
  <c r="AG238" i="1"/>
  <c r="AC238" i="1"/>
  <c r="AD238" i="1" s="1"/>
  <c r="L238" i="1"/>
  <c r="J238" i="1"/>
  <c r="K238" i="1" s="1"/>
  <c r="I238" i="1"/>
  <c r="H238" i="1"/>
  <c r="G238" i="1"/>
  <c r="AG237" i="1"/>
  <c r="AC237" i="1"/>
  <c r="AD237" i="1" s="1"/>
  <c r="L237" i="1"/>
  <c r="J237" i="1"/>
  <c r="K237" i="1" s="1"/>
  <c r="O237" i="1" s="1"/>
  <c r="P237" i="1" s="1"/>
  <c r="I237" i="1"/>
  <c r="H237" i="1"/>
  <c r="G237" i="1"/>
  <c r="AG236" i="1"/>
  <c r="AC236" i="1"/>
  <c r="AD236" i="1" s="1"/>
  <c r="L236" i="1"/>
  <c r="J236" i="1"/>
  <c r="K236" i="1" s="1"/>
  <c r="O236" i="1" s="1"/>
  <c r="P236" i="1" s="1"/>
  <c r="I236" i="1"/>
  <c r="H236" i="1"/>
  <c r="G236" i="1"/>
  <c r="AG235" i="1"/>
  <c r="AC235" i="1"/>
  <c r="AD235" i="1" s="1"/>
  <c r="L235" i="1"/>
  <c r="J235" i="1"/>
  <c r="K235" i="1" s="1"/>
  <c r="I235" i="1"/>
  <c r="H235" i="1"/>
  <c r="G235" i="1"/>
  <c r="AG234" i="1"/>
  <c r="AC234" i="1"/>
  <c r="AD234" i="1" s="1"/>
  <c r="L234" i="1"/>
  <c r="J234" i="1"/>
  <c r="K234" i="1" s="1"/>
  <c r="I234" i="1"/>
  <c r="H234" i="1"/>
  <c r="G234" i="1"/>
  <c r="AG233" i="1"/>
  <c r="AC233" i="1"/>
  <c r="AD233" i="1" s="1"/>
  <c r="L233" i="1"/>
  <c r="J233" i="1"/>
  <c r="K233" i="1" s="1"/>
  <c r="O233" i="1" s="1"/>
  <c r="P233" i="1" s="1"/>
  <c r="I233" i="1"/>
  <c r="H233" i="1"/>
  <c r="G233" i="1"/>
  <c r="AG232" i="1"/>
  <c r="AC232" i="1"/>
  <c r="AD232" i="1" s="1"/>
  <c r="L232" i="1"/>
  <c r="J232" i="1"/>
  <c r="K232" i="1" s="1"/>
  <c r="O232" i="1" s="1"/>
  <c r="P232" i="1" s="1"/>
  <c r="I232" i="1"/>
  <c r="H232" i="1"/>
  <c r="G232" i="1"/>
  <c r="AG231" i="1"/>
  <c r="AC231" i="1"/>
  <c r="AD231" i="1" s="1"/>
  <c r="L231" i="1"/>
  <c r="J231" i="1"/>
  <c r="K231" i="1" s="1"/>
  <c r="I231" i="1"/>
  <c r="H231" i="1"/>
  <c r="G231" i="1"/>
  <c r="AG230" i="1"/>
  <c r="AC230" i="1"/>
  <c r="AD230" i="1" s="1"/>
  <c r="L230" i="1"/>
  <c r="J230" i="1"/>
  <c r="K230" i="1" s="1"/>
  <c r="I230" i="1"/>
  <c r="H230" i="1"/>
  <c r="G230" i="1"/>
  <c r="AG229" i="1"/>
  <c r="AC229" i="1"/>
  <c r="AD229" i="1" s="1"/>
  <c r="L229" i="1"/>
  <c r="J229" i="1"/>
  <c r="K229" i="1" s="1"/>
  <c r="O229" i="1" s="1"/>
  <c r="P229" i="1" s="1"/>
  <c r="I229" i="1"/>
  <c r="H229" i="1"/>
  <c r="G229" i="1"/>
  <c r="AG228" i="1"/>
  <c r="AC228" i="1"/>
  <c r="AD228" i="1" s="1"/>
  <c r="L228" i="1"/>
  <c r="J228" i="1"/>
  <c r="K228" i="1" s="1"/>
  <c r="O228" i="1" s="1"/>
  <c r="P228" i="1" s="1"/>
  <c r="I228" i="1"/>
  <c r="H228" i="1"/>
  <c r="G228" i="1"/>
  <c r="AG227" i="1"/>
  <c r="AC227" i="1"/>
  <c r="AD227" i="1" s="1"/>
  <c r="L227" i="1"/>
  <c r="J227" i="1"/>
  <c r="K227" i="1" s="1"/>
  <c r="I227" i="1"/>
  <c r="H227" i="1"/>
  <c r="G227" i="1"/>
  <c r="AG226" i="1"/>
  <c r="AC226" i="1"/>
  <c r="AD226" i="1" s="1"/>
  <c r="L226" i="1"/>
  <c r="J226" i="1"/>
  <c r="K226" i="1" s="1"/>
  <c r="I226" i="1"/>
  <c r="H226" i="1"/>
  <c r="G226" i="1"/>
  <c r="AG225" i="1"/>
  <c r="AC225" i="1"/>
  <c r="AD225" i="1" s="1"/>
  <c r="L225" i="1"/>
  <c r="J225" i="1"/>
  <c r="K225" i="1" s="1"/>
  <c r="O225" i="1" s="1"/>
  <c r="P225" i="1" s="1"/>
  <c r="I225" i="1"/>
  <c r="H225" i="1"/>
  <c r="G225" i="1"/>
  <c r="AG224" i="1"/>
  <c r="AC224" i="1"/>
  <c r="AD224" i="1" s="1"/>
  <c r="L224" i="1"/>
  <c r="J224" i="1"/>
  <c r="K224" i="1" s="1"/>
  <c r="O224" i="1" s="1"/>
  <c r="P224" i="1" s="1"/>
  <c r="I224" i="1"/>
  <c r="H224" i="1"/>
  <c r="G224" i="1"/>
  <c r="AG223" i="1"/>
  <c r="AC223" i="1"/>
  <c r="AD223" i="1" s="1"/>
  <c r="L223" i="1"/>
  <c r="J223" i="1"/>
  <c r="K223" i="1" s="1"/>
  <c r="I223" i="1"/>
  <c r="H223" i="1"/>
  <c r="G223" i="1"/>
  <c r="AG222" i="1"/>
  <c r="AC222" i="1"/>
  <c r="AD222" i="1" s="1"/>
  <c r="L222" i="1"/>
  <c r="J222" i="1"/>
  <c r="K222" i="1" s="1"/>
  <c r="I222" i="1"/>
  <c r="H222" i="1"/>
  <c r="G222" i="1"/>
  <c r="AG221" i="1"/>
  <c r="AC221" i="1"/>
  <c r="AD221" i="1" s="1"/>
  <c r="L221" i="1"/>
  <c r="J221" i="1"/>
  <c r="K221" i="1" s="1"/>
  <c r="O221" i="1" s="1"/>
  <c r="P221" i="1" s="1"/>
  <c r="I221" i="1"/>
  <c r="H221" i="1"/>
  <c r="G221" i="1"/>
  <c r="AG220" i="1"/>
  <c r="AC220" i="1"/>
  <c r="AD220" i="1" s="1"/>
  <c r="L220" i="1"/>
  <c r="J220" i="1"/>
  <c r="K220" i="1" s="1"/>
  <c r="O220" i="1" s="1"/>
  <c r="P220" i="1" s="1"/>
  <c r="I220" i="1"/>
  <c r="H220" i="1"/>
  <c r="G220" i="1"/>
  <c r="AG219" i="1"/>
  <c r="AC219" i="1"/>
  <c r="AD219" i="1" s="1"/>
  <c r="L219" i="1"/>
  <c r="J219" i="1"/>
  <c r="K219" i="1" s="1"/>
  <c r="I219" i="1"/>
  <c r="H219" i="1"/>
  <c r="G219" i="1"/>
  <c r="AG218" i="1"/>
  <c r="AC218" i="1"/>
  <c r="AD218" i="1" s="1"/>
  <c r="L218" i="1"/>
  <c r="J218" i="1"/>
  <c r="K218" i="1" s="1"/>
  <c r="I218" i="1"/>
  <c r="H218" i="1"/>
  <c r="G218" i="1"/>
  <c r="AG217" i="1"/>
  <c r="AC217" i="1"/>
  <c r="AD217" i="1" s="1"/>
  <c r="L217" i="1"/>
  <c r="J217" i="1"/>
  <c r="K217" i="1" s="1"/>
  <c r="O217" i="1" s="1"/>
  <c r="P217" i="1" s="1"/>
  <c r="I217" i="1"/>
  <c r="H217" i="1"/>
  <c r="G217" i="1"/>
  <c r="AG216" i="1"/>
  <c r="AC216" i="1"/>
  <c r="AD216" i="1" s="1"/>
  <c r="L216" i="1"/>
  <c r="J216" i="1"/>
  <c r="K216" i="1" s="1"/>
  <c r="O216" i="1" s="1"/>
  <c r="P216" i="1" s="1"/>
  <c r="I216" i="1"/>
  <c r="H216" i="1"/>
  <c r="G216" i="1"/>
  <c r="AG215" i="1"/>
  <c r="AC215" i="1"/>
  <c r="AD215" i="1" s="1"/>
  <c r="L215" i="1"/>
  <c r="J215" i="1"/>
  <c r="K215" i="1" s="1"/>
  <c r="I215" i="1"/>
  <c r="H215" i="1"/>
  <c r="G215" i="1"/>
  <c r="AG214" i="1"/>
  <c r="AC214" i="1"/>
  <c r="AD214" i="1" s="1"/>
  <c r="L214" i="1"/>
  <c r="J214" i="1"/>
  <c r="K214" i="1" s="1"/>
  <c r="I214" i="1"/>
  <c r="H214" i="1"/>
  <c r="G214" i="1"/>
  <c r="AG213" i="1"/>
  <c r="AC213" i="1"/>
  <c r="AD213" i="1" s="1"/>
  <c r="L213" i="1"/>
  <c r="J213" i="1"/>
  <c r="K213" i="1" s="1"/>
  <c r="O213" i="1" s="1"/>
  <c r="I213" i="1"/>
  <c r="H213" i="1"/>
  <c r="G213" i="1"/>
  <c r="AG212" i="1"/>
  <c r="AC212" i="1"/>
  <c r="AD212" i="1" s="1"/>
  <c r="L212" i="1"/>
  <c r="J212" i="1"/>
  <c r="K212" i="1" s="1"/>
  <c r="O212" i="1" s="1"/>
  <c r="I212" i="1"/>
  <c r="H212" i="1"/>
  <c r="G212" i="1"/>
  <c r="AG211" i="1"/>
  <c r="AC211" i="1"/>
  <c r="AD211" i="1" s="1"/>
  <c r="L211" i="1"/>
  <c r="J211" i="1"/>
  <c r="K211" i="1" s="1"/>
  <c r="I211" i="1"/>
  <c r="H211" i="1"/>
  <c r="G211" i="1"/>
  <c r="AG210" i="1"/>
  <c r="AC210" i="1"/>
  <c r="AD210" i="1" s="1"/>
  <c r="L210" i="1"/>
  <c r="J210" i="1"/>
  <c r="K210" i="1" s="1"/>
  <c r="I210" i="1"/>
  <c r="H210" i="1"/>
  <c r="G210" i="1"/>
  <c r="AG209" i="1"/>
  <c r="AC209" i="1"/>
  <c r="AD209" i="1" s="1"/>
  <c r="L209" i="1"/>
  <c r="J209" i="1"/>
  <c r="K209" i="1" s="1"/>
  <c r="O209" i="1" s="1"/>
  <c r="I209" i="1"/>
  <c r="H209" i="1"/>
  <c r="G209" i="1"/>
  <c r="AG208" i="1"/>
  <c r="AC208" i="1"/>
  <c r="AD208" i="1" s="1"/>
  <c r="L208" i="1"/>
  <c r="J208" i="1"/>
  <c r="K208" i="1" s="1"/>
  <c r="O208" i="1" s="1"/>
  <c r="I208" i="1"/>
  <c r="H208" i="1"/>
  <c r="G208" i="1"/>
  <c r="AG207" i="1"/>
  <c r="AC207" i="1"/>
  <c r="AD207" i="1" s="1"/>
  <c r="L207" i="1"/>
  <c r="J207" i="1"/>
  <c r="K207" i="1" s="1"/>
  <c r="I207" i="1"/>
  <c r="H207" i="1"/>
  <c r="G207" i="1"/>
  <c r="AG206" i="1"/>
  <c r="AC206" i="1"/>
  <c r="AD206" i="1" s="1"/>
  <c r="L206" i="1"/>
  <c r="J206" i="1"/>
  <c r="K206" i="1" s="1"/>
  <c r="I206" i="1"/>
  <c r="H206" i="1"/>
  <c r="G206" i="1"/>
  <c r="AG205" i="1"/>
  <c r="AC205" i="1"/>
  <c r="AD205" i="1" s="1"/>
  <c r="L205" i="1"/>
  <c r="J205" i="1"/>
  <c r="K205" i="1" s="1"/>
  <c r="O205" i="1" s="1"/>
  <c r="I205" i="1"/>
  <c r="H205" i="1"/>
  <c r="G205" i="1"/>
  <c r="AG204" i="1"/>
  <c r="AC204" i="1"/>
  <c r="AD204" i="1" s="1"/>
  <c r="L204" i="1"/>
  <c r="J204" i="1"/>
  <c r="K204" i="1" s="1"/>
  <c r="O204" i="1" s="1"/>
  <c r="I204" i="1"/>
  <c r="H204" i="1"/>
  <c r="G204" i="1"/>
  <c r="AG203" i="1"/>
  <c r="AC203" i="1"/>
  <c r="AD203" i="1" s="1"/>
  <c r="L203" i="1"/>
  <c r="J203" i="1"/>
  <c r="K203" i="1" s="1"/>
  <c r="I203" i="1"/>
  <c r="H203" i="1"/>
  <c r="G203" i="1"/>
  <c r="AG202" i="1"/>
  <c r="AC202" i="1"/>
  <c r="AD202" i="1" s="1"/>
  <c r="L202" i="1"/>
  <c r="J202" i="1"/>
  <c r="K202" i="1" s="1"/>
  <c r="I202" i="1"/>
  <c r="H202" i="1"/>
  <c r="G202" i="1"/>
  <c r="AG201" i="1"/>
  <c r="AC201" i="1"/>
  <c r="AD201" i="1" s="1"/>
  <c r="L201" i="1"/>
  <c r="J201" i="1"/>
  <c r="K201" i="1" s="1"/>
  <c r="O201" i="1" s="1"/>
  <c r="I201" i="1"/>
  <c r="H201" i="1"/>
  <c r="G201" i="1"/>
  <c r="AG200" i="1"/>
  <c r="AC200" i="1"/>
  <c r="AD200" i="1" s="1"/>
  <c r="L200" i="1"/>
  <c r="J200" i="1"/>
  <c r="K200" i="1" s="1"/>
  <c r="O200" i="1" s="1"/>
  <c r="I200" i="1"/>
  <c r="H200" i="1"/>
  <c r="G200" i="1"/>
  <c r="AG199" i="1"/>
  <c r="AC199" i="1"/>
  <c r="AD199" i="1" s="1"/>
  <c r="L199" i="1"/>
  <c r="J199" i="1"/>
  <c r="K199" i="1" s="1"/>
  <c r="I199" i="1"/>
  <c r="H199" i="1"/>
  <c r="G199" i="1"/>
  <c r="AG198" i="1"/>
  <c r="AC198" i="1"/>
  <c r="AD198" i="1" s="1"/>
  <c r="L198" i="1"/>
  <c r="J198" i="1"/>
  <c r="K198" i="1" s="1"/>
  <c r="I198" i="1"/>
  <c r="H198" i="1"/>
  <c r="G198" i="1"/>
  <c r="AG197" i="1"/>
  <c r="AC197" i="1"/>
  <c r="AD197" i="1" s="1"/>
  <c r="L197" i="1"/>
  <c r="J197" i="1"/>
  <c r="K197" i="1" s="1"/>
  <c r="I197" i="1"/>
  <c r="H197" i="1"/>
  <c r="G197" i="1"/>
  <c r="AG196" i="1"/>
  <c r="AC196" i="1"/>
  <c r="AD196" i="1" s="1"/>
  <c r="L196" i="1"/>
  <c r="J196" i="1"/>
  <c r="K196" i="1" s="1"/>
  <c r="I196" i="1"/>
  <c r="H196" i="1"/>
  <c r="G196" i="1"/>
  <c r="AG195" i="1"/>
  <c r="AC195" i="1"/>
  <c r="AD195" i="1" s="1"/>
  <c r="L195" i="1"/>
  <c r="J195" i="1"/>
  <c r="K195" i="1" s="1"/>
  <c r="I195" i="1"/>
  <c r="H195" i="1"/>
  <c r="G195" i="1"/>
  <c r="AG194" i="1"/>
  <c r="AC194" i="1"/>
  <c r="AD194" i="1" s="1"/>
  <c r="L194" i="1"/>
  <c r="J194" i="1"/>
  <c r="K194" i="1" s="1"/>
  <c r="I194" i="1"/>
  <c r="H194" i="1"/>
  <c r="G194" i="1"/>
  <c r="AG193" i="1"/>
  <c r="AC193" i="1"/>
  <c r="AD193" i="1" s="1"/>
  <c r="L193" i="1"/>
  <c r="J193" i="1"/>
  <c r="K193" i="1" s="1"/>
  <c r="I193" i="1"/>
  <c r="H193" i="1"/>
  <c r="G193" i="1"/>
  <c r="AG192" i="1"/>
  <c r="AC192" i="1"/>
  <c r="AD192" i="1" s="1"/>
  <c r="L192" i="1"/>
  <c r="J192" i="1"/>
  <c r="K192" i="1" s="1"/>
  <c r="I192" i="1"/>
  <c r="H192" i="1"/>
  <c r="G192" i="1"/>
  <c r="AG191" i="1"/>
  <c r="AC191" i="1"/>
  <c r="AD191" i="1" s="1"/>
  <c r="L191" i="1"/>
  <c r="J191" i="1"/>
  <c r="K191" i="1" s="1"/>
  <c r="I191" i="1"/>
  <c r="H191" i="1"/>
  <c r="G191" i="1"/>
  <c r="AG190" i="1"/>
  <c r="AC190" i="1"/>
  <c r="AD190" i="1" s="1"/>
  <c r="L190" i="1"/>
  <c r="J190" i="1"/>
  <c r="K190" i="1" s="1"/>
  <c r="I190" i="1"/>
  <c r="H190" i="1"/>
  <c r="G190" i="1"/>
  <c r="AG189" i="1"/>
  <c r="AC189" i="1"/>
  <c r="AD189" i="1" s="1"/>
  <c r="L189" i="1"/>
  <c r="J189" i="1"/>
  <c r="K189" i="1" s="1"/>
  <c r="I189" i="1"/>
  <c r="H189" i="1"/>
  <c r="G189" i="1"/>
  <c r="AG188" i="1"/>
  <c r="AC188" i="1"/>
  <c r="AD188" i="1" s="1"/>
  <c r="L188" i="1"/>
  <c r="J188" i="1"/>
  <c r="K188" i="1" s="1"/>
  <c r="I188" i="1"/>
  <c r="H188" i="1"/>
  <c r="G188" i="1"/>
  <c r="AG187" i="1"/>
  <c r="AC187" i="1"/>
  <c r="AD187" i="1" s="1"/>
  <c r="L187" i="1"/>
  <c r="J187" i="1"/>
  <c r="K187" i="1" s="1"/>
  <c r="I187" i="1"/>
  <c r="H187" i="1"/>
  <c r="G187" i="1"/>
  <c r="AG186" i="1"/>
  <c r="AC186" i="1"/>
  <c r="AD186" i="1" s="1"/>
  <c r="L186" i="1"/>
  <c r="J186" i="1"/>
  <c r="K186" i="1" s="1"/>
  <c r="I186" i="1"/>
  <c r="H186" i="1"/>
  <c r="G186" i="1"/>
  <c r="AG185" i="1"/>
  <c r="AC185" i="1"/>
  <c r="AD185" i="1" s="1"/>
  <c r="L185" i="1"/>
  <c r="J185" i="1"/>
  <c r="K185" i="1" s="1"/>
  <c r="I185" i="1"/>
  <c r="H185" i="1"/>
  <c r="G185" i="1"/>
  <c r="AG184" i="1"/>
  <c r="AC184" i="1"/>
  <c r="AD184" i="1" s="1"/>
  <c r="L184" i="1"/>
  <c r="J184" i="1"/>
  <c r="K184" i="1" s="1"/>
  <c r="I184" i="1"/>
  <c r="H184" i="1"/>
  <c r="G184" i="1"/>
  <c r="AG183" i="1"/>
  <c r="AC183" i="1"/>
  <c r="AD183" i="1" s="1"/>
  <c r="L183" i="1"/>
  <c r="J183" i="1"/>
  <c r="K183" i="1" s="1"/>
  <c r="I183" i="1"/>
  <c r="H183" i="1"/>
  <c r="G183" i="1"/>
  <c r="AG182" i="1"/>
  <c r="AC182" i="1"/>
  <c r="AD182" i="1" s="1"/>
  <c r="L182" i="1"/>
  <c r="J182" i="1"/>
  <c r="K182" i="1" s="1"/>
  <c r="I182" i="1"/>
  <c r="H182" i="1"/>
  <c r="G182" i="1"/>
  <c r="AG181" i="1"/>
  <c r="AC181" i="1"/>
  <c r="AD181" i="1" s="1"/>
  <c r="L181" i="1"/>
  <c r="J181" i="1"/>
  <c r="K181" i="1" s="1"/>
  <c r="I181" i="1"/>
  <c r="H181" i="1"/>
  <c r="G181" i="1"/>
  <c r="AG180" i="1"/>
  <c r="AC180" i="1"/>
  <c r="AD180" i="1" s="1"/>
  <c r="L180" i="1"/>
  <c r="J180" i="1"/>
  <c r="K180" i="1" s="1"/>
  <c r="I180" i="1"/>
  <c r="H180" i="1"/>
  <c r="G180" i="1"/>
  <c r="AG179" i="1"/>
  <c r="AC179" i="1"/>
  <c r="AD179" i="1" s="1"/>
  <c r="L179" i="1"/>
  <c r="J179" i="1"/>
  <c r="K179" i="1" s="1"/>
  <c r="I179" i="1"/>
  <c r="H179" i="1"/>
  <c r="G179" i="1"/>
  <c r="AG178" i="1"/>
  <c r="AC178" i="1"/>
  <c r="AD178" i="1" s="1"/>
  <c r="L178" i="1"/>
  <c r="J178" i="1"/>
  <c r="K178" i="1" s="1"/>
  <c r="I178" i="1"/>
  <c r="H178" i="1"/>
  <c r="G178" i="1"/>
  <c r="AG177" i="1"/>
  <c r="AC177" i="1"/>
  <c r="AD177" i="1" s="1"/>
  <c r="L177" i="1"/>
  <c r="J177" i="1"/>
  <c r="K177" i="1" s="1"/>
  <c r="I177" i="1"/>
  <c r="H177" i="1"/>
  <c r="G177" i="1"/>
  <c r="AG176" i="1"/>
  <c r="AC176" i="1"/>
  <c r="AD176" i="1" s="1"/>
  <c r="L176" i="1"/>
  <c r="J176" i="1"/>
  <c r="K176" i="1" s="1"/>
  <c r="I176" i="1"/>
  <c r="H176" i="1"/>
  <c r="G176" i="1"/>
  <c r="AG175" i="1"/>
  <c r="AC175" i="1"/>
  <c r="AD175" i="1" s="1"/>
  <c r="L175" i="1"/>
  <c r="J175" i="1"/>
  <c r="K175" i="1" s="1"/>
  <c r="I175" i="1"/>
  <c r="H175" i="1"/>
  <c r="G175" i="1"/>
  <c r="AG174" i="1"/>
  <c r="AC174" i="1"/>
  <c r="AD174" i="1" s="1"/>
  <c r="L174" i="1"/>
  <c r="J174" i="1"/>
  <c r="K174" i="1" s="1"/>
  <c r="I174" i="1"/>
  <c r="H174" i="1"/>
  <c r="G174" i="1"/>
  <c r="AG173" i="1"/>
  <c r="AC173" i="1"/>
  <c r="AD173" i="1" s="1"/>
  <c r="L173" i="1"/>
  <c r="J173" i="1"/>
  <c r="K173" i="1" s="1"/>
  <c r="I173" i="1"/>
  <c r="H173" i="1"/>
  <c r="G173" i="1"/>
  <c r="AG172" i="1"/>
  <c r="AC172" i="1"/>
  <c r="AD172" i="1" s="1"/>
  <c r="L172" i="1"/>
  <c r="J172" i="1"/>
  <c r="K172" i="1" s="1"/>
  <c r="I172" i="1"/>
  <c r="H172" i="1"/>
  <c r="G172" i="1"/>
  <c r="AG171" i="1"/>
  <c r="AC171" i="1"/>
  <c r="AD171" i="1" s="1"/>
  <c r="L171" i="1"/>
  <c r="J171" i="1"/>
  <c r="K171" i="1" s="1"/>
  <c r="I171" i="1"/>
  <c r="H171" i="1"/>
  <c r="G171" i="1"/>
  <c r="AG170" i="1"/>
  <c r="AC170" i="1"/>
  <c r="AD170" i="1" s="1"/>
  <c r="L170" i="1"/>
  <c r="J170" i="1"/>
  <c r="K170" i="1" s="1"/>
  <c r="I170" i="1"/>
  <c r="H170" i="1"/>
  <c r="G170" i="1"/>
  <c r="AG169" i="1"/>
  <c r="AC169" i="1"/>
  <c r="AD169" i="1" s="1"/>
  <c r="L169" i="1"/>
  <c r="J169" i="1"/>
  <c r="K169" i="1" s="1"/>
  <c r="I169" i="1"/>
  <c r="H169" i="1"/>
  <c r="G169" i="1"/>
  <c r="AG168" i="1"/>
  <c r="AC168" i="1"/>
  <c r="AD168" i="1" s="1"/>
  <c r="L168" i="1"/>
  <c r="J168" i="1"/>
  <c r="K168" i="1" s="1"/>
  <c r="I168" i="1"/>
  <c r="H168" i="1"/>
  <c r="G168" i="1"/>
  <c r="AG167" i="1"/>
  <c r="AC167" i="1"/>
  <c r="AD167" i="1" s="1"/>
  <c r="L167" i="1"/>
  <c r="J167" i="1"/>
  <c r="K167" i="1" s="1"/>
  <c r="I167" i="1"/>
  <c r="H167" i="1"/>
  <c r="G167" i="1"/>
  <c r="AG166" i="1"/>
  <c r="AC166" i="1"/>
  <c r="AD166" i="1" s="1"/>
  <c r="L166" i="1"/>
  <c r="J166" i="1"/>
  <c r="K166" i="1" s="1"/>
  <c r="I166" i="1"/>
  <c r="H166" i="1"/>
  <c r="G166" i="1"/>
  <c r="AG165" i="1"/>
  <c r="AC165" i="1"/>
  <c r="AD165" i="1" s="1"/>
  <c r="L165" i="1"/>
  <c r="J165" i="1"/>
  <c r="K165" i="1" s="1"/>
  <c r="I165" i="1"/>
  <c r="H165" i="1"/>
  <c r="G165" i="1"/>
  <c r="AG164" i="1"/>
  <c r="AC164" i="1"/>
  <c r="AD164" i="1" s="1"/>
  <c r="L164" i="1"/>
  <c r="J164" i="1"/>
  <c r="K164" i="1" s="1"/>
  <c r="I164" i="1"/>
  <c r="H164" i="1"/>
  <c r="G164" i="1"/>
  <c r="AG163" i="1"/>
  <c r="AC163" i="1"/>
  <c r="AD163" i="1" s="1"/>
  <c r="L163" i="1"/>
  <c r="J163" i="1"/>
  <c r="K163" i="1" s="1"/>
  <c r="I163" i="1"/>
  <c r="H163" i="1"/>
  <c r="G163" i="1"/>
  <c r="AG162" i="1"/>
  <c r="AC162" i="1"/>
  <c r="AD162" i="1" s="1"/>
  <c r="L162" i="1"/>
  <c r="J162" i="1"/>
  <c r="K162" i="1" s="1"/>
  <c r="I162" i="1"/>
  <c r="H162" i="1"/>
  <c r="G162" i="1"/>
  <c r="AG161" i="1"/>
  <c r="AC161" i="1"/>
  <c r="AD161" i="1" s="1"/>
  <c r="L161" i="1"/>
  <c r="J161" i="1"/>
  <c r="K161" i="1" s="1"/>
  <c r="I161" i="1"/>
  <c r="H161" i="1"/>
  <c r="G161" i="1"/>
  <c r="AG160" i="1"/>
  <c r="AC160" i="1"/>
  <c r="AD160" i="1" s="1"/>
  <c r="L160" i="1"/>
  <c r="J160" i="1"/>
  <c r="K160" i="1" s="1"/>
  <c r="I160" i="1"/>
  <c r="H160" i="1"/>
  <c r="G160" i="1"/>
  <c r="AG159" i="1"/>
  <c r="AC159" i="1"/>
  <c r="AD159" i="1" s="1"/>
  <c r="L159" i="1"/>
  <c r="J159" i="1"/>
  <c r="K159" i="1" s="1"/>
  <c r="I159" i="1"/>
  <c r="H159" i="1"/>
  <c r="G159" i="1"/>
  <c r="AG158" i="1"/>
  <c r="AC158" i="1"/>
  <c r="AD158" i="1" s="1"/>
  <c r="L158" i="1"/>
  <c r="J158" i="1"/>
  <c r="K158" i="1" s="1"/>
  <c r="I158" i="1"/>
  <c r="H158" i="1"/>
  <c r="G158" i="1"/>
  <c r="AG157" i="1"/>
  <c r="AC157" i="1"/>
  <c r="AD157" i="1" s="1"/>
  <c r="L157" i="1"/>
  <c r="J157" i="1"/>
  <c r="K157" i="1" s="1"/>
  <c r="I157" i="1"/>
  <c r="H157" i="1"/>
  <c r="G157" i="1"/>
  <c r="AG156" i="1"/>
  <c r="AC156" i="1"/>
  <c r="AD156" i="1" s="1"/>
  <c r="L156" i="1"/>
  <c r="J156" i="1"/>
  <c r="K156" i="1" s="1"/>
  <c r="I156" i="1"/>
  <c r="H156" i="1"/>
  <c r="G156" i="1"/>
  <c r="AG155" i="1"/>
  <c r="AC155" i="1"/>
  <c r="AD155" i="1" s="1"/>
  <c r="L155" i="1"/>
  <c r="J155" i="1"/>
  <c r="K155" i="1" s="1"/>
  <c r="I155" i="1"/>
  <c r="H155" i="1"/>
  <c r="G155" i="1"/>
  <c r="AG154" i="1"/>
  <c r="AC154" i="1"/>
  <c r="AD154" i="1" s="1"/>
  <c r="L154" i="1"/>
  <c r="J154" i="1"/>
  <c r="K154" i="1" s="1"/>
  <c r="I154" i="1"/>
  <c r="H154" i="1"/>
  <c r="G154" i="1"/>
  <c r="AG153" i="1"/>
  <c r="AC153" i="1"/>
  <c r="AD153" i="1" s="1"/>
  <c r="L153" i="1"/>
  <c r="J153" i="1"/>
  <c r="K153" i="1" s="1"/>
  <c r="I153" i="1"/>
  <c r="H153" i="1"/>
  <c r="G153" i="1"/>
  <c r="AG152" i="1"/>
  <c r="AC152" i="1"/>
  <c r="AD152" i="1" s="1"/>
  <c r="L152" i="1"/>
  <c r="J152" i="1"/>
  <c r="K152" i="1" s="1"/>
  <c r="I152" i="1"/>
  <c r="H152" i="1"/>
  <c r="G152" i="1"/>
  <c r="AG151" i="1"/>
  <c r="AC151" i="1"/>
  <c r="AD151" i="1" s="1"/>
  <c r="L151" i="1"/>
  <c r="J151" i="1"/>
  <c r="K151" i="1" s="1"/>
  <c r="I151" i="1"/>
  <c r="H151" i="1"/>
  <c r="G151" i="1"/>
  <c r="AG150" i="1"/>
  <c r="AC150" i="1"/>
  <c r="AD150" i="1" s="1"/>
  <c r="L150" i="1"/>
  <c r="J150" i="1"/>
  <c r="K150" i="1" s="1"/>
  <c r="I150" i="1"/>
  <c r="H150" i="1"/>
  <c r="G150" i="1"/>
  <c r="AG149" i="1"/>
  <c r="AC149" i="1"/>
  <c r="AD149" i="1" s="1"/>
  <c r="L149" i="1"/>
  <c r="J149" i="1"/>
  <c r="K149" i="1" s="1"/>
  <c r="I149" i="1"/>
  <c r="H149" i="1"/>
  <c r="G149" i="1"/>
  <c r="AG148" i="1"/>
  <c r="AC148" i="1"/>
  <c r="AD148" i="1" s="1"/>
  <c r="L148" i="1"/>
  <c r="J148" i="1"/>
  <c r="K148" i="1" s="1"/>
  <c r="I148" i="1"/>
  <c r="H148" i="1"/>
  <c r="G148" i="1"/>
  <c r="AG147" i="1"/>
  <c r="AC147" i="1"/>
  <c r="AD147" i="1" s="1"/>
  <c r="L147" i="1"/>
  <c r="J147" i="1"/>
  <c r="K147" i="1" s="1"/>
  <c r="I147" i="1"/>
  <c r="H147" i="1"/>
  <c r="G147" i="1"/>
  <c r="AG146" i="1"/>
  <c r="AC146" i="1"/>
  <c r="AD146" i="1" s="1"/>
  <c r="L146" i="1"/>
  <c r="J146" i="1"/>
  <c r="K146" i="1" s="1"/>
  <c r="I146" i="1"/>
  <c r="H146" i="1"/>
  <c r="G146" i="1"/>
  <c r="AG145" i="1"/>
  <c r="AC145" i="1"/>
  <c r="AD145" i="1" s="1"/>
  <c r="L145" i="1"/>
  <c r="J145" i="1"/>
  <c r="K145" i="1" s="1"/>
  <c r="I145" i="1"/>
  <c r="H145" i="1"/>
  <c r="G145" i="1"/>
  <c r="AG144" i="1"/>
  <c r="AC144" i="1"/>
  <c r="AD144" i="1" s="1"/>
  <c r="L144" i="1"/>
  <c r="J144" i="1"/>
  <c r="K144" i="1" s="1"/>
  <c r="I144" i="1"/>
  <c r="H144" i="1"/>
  <c r="G144" i="1"/>
  <c r="AG143" i="1"/>
  <c r="AC143" i="1"/>
  <c r="AD143" i="1" s="1"/>
  <c r="L143" i="1"/>
  <c r="J143" i="1"/>
  <c r="K143" i="1" s="1"/>
  <c r="I143" i="1"/>
  <c r="H143" i="1"/>
  <c r="G143" i="1"/>
  <c r="AG142" i="1"/>
  <c r="AC142" i="1"/>
  <c r="AD142" i="1" s="1"/>
  <c r="L142" i="1"/>
  <c r="J142" i="1"/>
  <c r="K142" i="1" s="1"/>
  <c r="I142" i="1"/>
  <c r="H142" i="1"/>
  <c r="G142" i="1"/>
  <c r="AG141" i="1"/>
  <c r="AC141" i="1"/>
  <c r="AD141" i="1" s="1"/>
  <c r="L141" i="1"/>
  <c r="J141" i="1"/>
  <c r="K141" i="1" s="1"/>
  <c r="I141" i="1"/>
  <c r="H141" i="1"/>
  <c r="G141" i="1"/>
  <c r="AG140" i="1"/>
  <c r="AC140" i="1"/>
  <c r="AD140" i="1" s="1"/>
  <c r="L140" i="1"/>
  <c r="J140" i="1"/>
  <c r="K140" i="1" s="1"/>
  <c r="I140" i="1"/>
  <c r="H140" i="1"/>
  <c r="G140" i="1"/>
  <c r="AG139" i="1"/>
  <c r="AC139" i="1"/>
  <c r="AD139" i="1" s="1"/>
  <c r="L139" i="1"/>
  <c r="J139" i="1"/>
  <c r="K139" i="1" s="1"/>
  <c r="I139" i="1"/>
  <c r="H139" i="1"/>
  <c r="G139" i="1"/>
  <c r="AG138" i="1"/>
  <c r="AC138" i="1"/>
  <c r="AD138" i="1" s="1"/>
  <c r="L138" i="1"/>
  <c r="J138" i="1"/>
  <c r="K138" i="1" s="1"/>
  <c r="I138" i="1"/>
  <c r="H138" i="1"/>
  <c r="G138" i="1"/>
  <c r="AG137" i="1"/>
  <c r="AC137" i="1"/>
  <c r="AD137" i="1" s="1"/>
  <c r="L137" i="1"/>
  <c r="J137" i="1"/>
  <c r="K137" i="1" s="1"/>
  <c r="I137" i="1"/>
  <c r="H137" i="1"/>
  <c r="G137" i="1"/>
  <c r="AG136" i="1"/>
  <c r="AC136" i="1"/>
  <c r="AD136" i="1" s="1"/>
  <c r="L136" i="1"/>
  <c r="J136" i="1"/>
  <c r="K136" i="1" s="1"/>
  <c r="I136" i="1"/>
  <c r="H136" i="1"/>
  <c r="G136" i="1"/>
  <c r="AG135" i="1"/>
  <c r="AC135" i="1"/>
  <c r="AD135" i="1" s="1"/>
  <c r="L135" i="1"/>
  <c r="J135" i="1"/>
  <c r="K135" i="1" s="1"/>
  <c r="I135" i="1"/>
  <c r="H135" i="1"/>
  <c r="G135" i="1"/>
  <c r="AG134" i="1"/>
  <c r="AC134" i="1"/>
  <c r="AD134" i="1" s="1"/>
  <c r="L134" i="1"/>
  <c r="J134" i="1"/>
  <c r="K134" i="1" s="1"/>
  <c r="I134" i="1"/>
  <c r="H134" i="1"/>
  <c r="G134" i="1"/>
  <c r="AG133" i="1"/>
  <c r="AC133" i="1"/>
  <c r="AD133" i="1" s="1"/>
  <c r="L133" i="1"/>
  <c r="J133" i="1"/>
  <c r="K133" i="1" s="1"/>
  <c r="I133" i="1"/>
  <c r="H133" i="1"/>
  <c r="G133" i="1"/>
  <c r="AG132" i="1"/>
  <c r="AC132" i="1"/>
  <c r="AD132" i="1" s="1"/>
  <c r="L132" i="1"/>
  <c r="J132" i="1"/>
  <c r="K132" i="1" s="1"/>
  <c r="I132" i="1"/>
  <c r="H132" i="1"/>
  <c r="G132" i="1"/>
  <c r="AG131" i="1"/>
  <c r="AC131" i="1"/>
  <c r="AD131" i="1" s="1"/>
  <c r="L131" i="1"/>
  <c r="J131" i="1"/>
  <c r="K131" i="1" s="1"/>
  <c r="I131" i="1"/>
  <c r="H131" i="1"/>
  <c r="G131" i="1"/>
  <c r="AG130" i="1"/>
  <c r="AC130" i="1"/>
  <c r="AD130" i="1" s="1"/>
  <c r="L130" i="1"/>
  <c r="J130" i="1"/>
  <c r="K130" i="1" s="1"/>
  <c r="I130" i="1"/>
  <c r="H130" i="1"/>
  <c r="G130" i="1"/>
  <c r="AG129" i="1"/>
  <c r="AC129" i="1"/>
  <c r="AD129" i="1" s="1"/>
  <c r="L129" i="1"/>
  <c r="J129" i="1"/>
  <c r="K129" i="1" s="1"/>
  <c r="I129" i="1"/>
  <c r="H129" i="1"/>
  <c r="G129" i="1"/>
  <c r="AG128" i="1"/>
  <c r="AC128" i="1"/>
  <c r="AD128" i="1" s="1"/>
  <c r="L128" i="1"/>
  <c r="J128" i="1"/>
  <c r="K128" i="1" s="1"/>
  <c r="I128" i="1"/>
  <c r="H128" i="1"/>
  <c r="G128" i="1"/>
  <c r="AG127" i="1"/>
  <c r="AC127" i="1"/>
  <c r="AD127" i="1" s="1"/>
  <c r="L127" i="1"/>
  <c r="J127" i="1"/>
  <c r="K127" i="1" s="1"/>
  <c r="I127" i="1"/>
  <c r="H127" i="1"/>
  <c r="G127" i="1"/>
  <c r="AG126" i="1"/>
  <c r="AC126" i="1"/>
  <c r="AD126" i="1" s="1"/>
  <c r="L126" i="1"/>
  <c r="J126" i="1"/>
  <c r="K126" i="1" s="1"/>
  <c r="I126" i="1"/>
  <c r="H126" i="1"/>
  <c r="G126" i="1"/>
  <c r="AG125" i="1"/>
  <c r="AC125" i="1"/>
  <c r="AD125" i="1" s="1"/>
  <c r="L125" i="1"/>
  <c r="J125" i="1"/>
  <c r="K125" i="1" s="1"/>
  <c r="I125" i="1"/>
  <c r="H125" i="1"/>
  <c r="G125" i="1"/>
  <c r="AG124" i="1"/>
  <c r="AC124" i="1"/>
  <c r="AD124" i="1" s="1"/>
  <c r="L124" i="1"/>
  <c r="J124" i="1"/>
  <c r="K124" i="1" s="1"/>
  <c r="I124" i="1"/>
  <c r="H124" i="1"/>
  <c r="G124" i="1"/>
  <c r="AG123" i="1"/>
  <c r="AC123" i="1"/>
  <c r="AD123" i="1" s="1"/>
  <c r="L123" i="1"/>
  <c r="J123" i="1"/>
  <c r="K123" i="1" s="1"/>
  <c r="I123" i="1"/>
  <c r="H123" i="1"/>
  <c r="G123" i="1"/>
  <c r="AG122" i="1"/>
  <c r="AC122" i="1"/>
  <c r="AD122" i="1" s="1"/>
  <c r="L122" i="1"/>
  <c r="J122" i="1"/>
  <c r="K122" i="1" s="1"/>
  <c r="I122" i="1"/>
  <c r="H122" i="1"/>
  <c r="G122" i="1"/>
  <c r="AG121" i="1"/>
  <c r="AC121" i="1"/>
  <c r="AD121" i="1" s="1"/>
  <c r="L121" i="1"/>
  <c r="J121" i="1"/>
  <c r="K121" i="1" s="1"/>
  <c r="I121" i="1"/>
  <c r="H121" i="1"/>
  <c r="G121" i="1"/>
  <c r="AG120" i="1"/>
  <c r="AC120" i="1"/>
  <c r="AD120" i="1" s="1"/>
  <c r="L120" i="1"/>
  <c r="J120" i="1"/>
  <c r="K120" i="1" s="1"/>
  <c r="I120" i="1"/>
  <c r="H120" i="1"/>
  <c r="G120" i="1"/>
  <c r="AG119" i="1"/>
  <c r="AC119" i="1"/>
  <c r="AD119" i="1" s="1"/>
  <c r="L119" i="1"/>
  <c r="J119" i="1"/>
  <c r="K119" i="1" s="1"/>
  <c r="I119" i="1"/>
  <c r="H119" i="1"/>
  <c r="G119" i="1"/>
  <c r="AG118" i="1"/>
  <c r="AC118" i="1"/>
  <c r="AD118" i="1" s="1"/>
  <c r="L118" i="1"/>
  <c r="J118" i="1"/>
  <c r="K118" i="1" s="1"/>
  <c r="I118" i="1"/>
  <c r="H118" i="1"/>
  <c r="G118" i="1"/>
  <c r="AG117" i="1"/>
  <c r="AC117" i="1"/>
  <c r="AD117" i="1" s="1"/>
  <c r="L117" i="1"/>
  <c r="J117" i="1"/>
  <c r="K117" i="1" s="1"/>
  <c r="I117" i="1"/>
  <c r="H117" i="1"/>
  <c r="G117" i="1"/>
  <c r="AG116" i="1"/>
  <c r="AC116" i="1"/>
  <c r="AD116" i="1" s="1"/>
  <c r="L116" i="1"/>
  <c r="J116" i="1"/>
  <c r="K116" i="1" s="1"/>
  <c r="I116" i="1"/>
  <c r="H116" i="1"/>
  <c r="G116" i="1"/>
  <c r="AG115" i="1"/>
  <c r="AC115" i="1"/>
  <c r="AD115" i="1" s="1"/>
  <c r="L115" i="1"/>
  <c r="J115" i="1"/>
  <c r="K115" i="1" s="1"/>
  <c r="I115" i="1"/>
  <c r="H115" i="1"/>
  <c r="G115" i="1"/>
  <c r="AG114" i="1"/>
  <c r="AC114" i="1"/>
  <c r="AD114" i="1" s="1"/>
  <c r="L114" i="1"/>
  <c r="J114" i="1"/>
  <c r="K114" i="1" s="1"/>
  <c r="I114" i="1"/>
  <c r="H114" i="1"/>
  <c r="G114" i="1"/>
  <c r="AG113" i="1"/>
  <c r="AC113" i="1"/>
  <c r="AD113" i="1" s="1"/>
  <c r="L113" i="1"/>
  <c r="J113" i="1"/>
  <c r="K113" i="1" s="1"/>
  <c r="I113" i="1"/>
  <c r="H113" i="1"/>
  <c r="G113" i="1"/>
  <c r="AG112" i="1"/>
  <c r="AC112" i="1"/>
  <c r="AD112" i="1" s="1"/>
  <c r="L112" i="1"/>
  <c r="J112" i="1"/>
  <c r="K112" i="1" s="1"/>
  <c r="I112" i="1"/>
  <c r="H112" i="1"/>
  <c r="G112" i="1"/>
  <c r="AG111" i="1"/>
  <c r="AC111" i="1"/>
  <c r="AD111" i="1" s="1"/>
  <c r="L111" i="1"/>
  <c r="J111" i="1"/>
  <c r="K111" i="1" s="1"/>
  <c r="I111" i="1"/>
  <c r="H111" i="1"/>
  <c r="G111" i="1"/>
  <c r="AG110" i="1"/>
  <c r="AC110" i="1"/>
  <c r="AD110" i="1" s="1"/>
  <c r="L110" i="1"/>
  <c r="J110" i="1"/>
  <c r="K110" i="1" s="1"/>
  <c r="I110" i="1"/>
  <c r="H110" i="1"/>
  <c r="G110" i="1"/>
  <c r="AG109" i="1"/>
  <c r="AC109" i="1"/>
  <c r="AD109" i="1" s="1"/>
  <c r="L109" i="1"/>
  <c r="J109" i="1"/>
  <c r="K109" i="1" s="1"/>
  <c r="I109" i="1"/>
  <c r="H109" i="1"/>
  <c r="G109" i="1"/>
  <c r="AG108" i="1"/>
  <c r="AC108" i="1"/>
  <c r="AD108" i="1" s="1"/>
  <c r="L108" i="1"/>
  <c r="J108" i="1"/>
  <c r="K108" i="1" s="1"/>
  <c r="I108" i="1"/>
  <c r="H108" i="1"/>
  <c r="G108" i="1"/>
  <c r="AG107" i="1"/>
  <c r="AC107" i="1"/>
  <c r="AD107" i="1" s="1"/>
  <c r="L107" i="1"/>
  <c r="J107" i="1"/>
  <c r="K107" i="1" s="1"/>
  <c r="I107" i="1"/>
  <c r="H107" i="1"/>
  <c r="G107" i="1"/>
  <c r="AG106" i="1"/>
  <c r="AC106" i="1"/>
  <c r="AD106" i="1" s="1"/>
  <c r="L106" i="1"/>
  <c r="J106" i="1"/>
  <c r="K106" i="1" s="1"/>
  <c r="I106" i="1"/>
  <c r="H106" i="1"/>
  <c r="G106" i="1"/>
  <c r="AG105" i="1"/>
  <c r="AC105" i="1"/>
  <c r="AD105" i="1" s="1"/>
  <c r="L105" i="1"/>
  <c r="J105" i="1"/>
  <c r="K105" i="1" s="1"/>
  <c r="I105" i="1"/>
  <c r="H105" i="1"/>
  <c r="G105" i="1"/>
  <c r="AG104" i="1"/>
  <c r="AC104" i="1"/>
  <c r="AD104" i="1" s="1"/>
  <c r="L104" i="1"/>
  <c r="J104" i="1"/>
  <c r="K104" i="1" s="1"/>
  <c r="I104" i="1"/>
  <c r="H104" i="1"/>
  <c r="G104" i="1"/>
  <c r="AG103" i="1"/>
  <c r="AC103" i="1"/>
  <c r="AD103" i="1" s="1"/>
  <c r="L103" i="1"/>
  <c r="J103" i="1"/>
  <c r="K103" i="1" s="1"/>
  <c r="I103" i="1"/>
  <c r="H103" i="1"/>
  <c r="G103" i="1"/>
  <c r="AG102" i="1"/>
  <c r="AC102" i="1"/>
  <c r="AD102" i="1" s="1"/>
  <c r="L102" i="1"/>
  <c r="J102" i="1"/>
  <c r="K102" i="1" s="1"/>
  <c r="O102" i="1" s="1"/>
  <c r="I102" i="1"/>
  <c r="H102" i="1"/>
  <c r="G102" i="1"/>
  <c r="AG101" i="1"/>
  <c r="AC101" i="1"/>
  <c r="AD101" i="1" s="1"/>
  <c r="L101" i="1"/>
  <c r="J101" i="1"/>
  <c r="K101" i="1" s="1"/>
  <c r="O101" i="1" s="1"/>
  <c r="I101" i="1"/>
  <c r="H101" i="1"/>
  <c r="G101" i="1"/>
  <c r="AG100" i="1"/>
  <c r="AC100" i="1"/>
  <c r="AD100" i="1" s="1"/>
  <c r="L100" i="1"/>
  <c r="J100" i="1"/>
  <c r="K100" i="1" s="1"/>
  <c r="I100" i="1"/>
  <c r="H100" i="1"/>
  <c r="G100" i="1"/>
  <c r="AG99" i="1"/>
  <c r="AC99" i="1"/>
  <c r="AD99" i="1" s="1"/>
  <c r="L99" i="1"/>
  <c r="J99" i="1"/>
  <c r="K99" i="1" s="1"/>
  <c r="I99" i="1"/>
  <c r="H99" i="1"/>
  <c r="G99" i="1"/>
  <c r="AG98" i="1"/>
  <c r="AC98" i="1"/>
  <c r="AD98" i="1" s="1"/>
  <c r="L98" i="1"/>
  <c r="J98" i="1"/>
  <c r="K98" i="1" s="1"/>
  <c r="I98" i="1"/>
  <c r="H98" i="1"/>
  <c r="G98" i="1"/>
  <c r="AG97" i="1"/>
  <c r="AC97" i="1"/>
  <c r="AD97" i="1" s="1"/>
  <c r="L97" i="1"/>
  <c r="J97" i="1"/>
  <c r="K97" i="1" s="1"/>
  <c r="I97" i="1"/>
  <c r="H97" i="1"/>
  <c r="G97" i="1"/>
  <c r="AG96" i="1"/>
  <c r="AC96" i="1"/>
  <c r="AD96" i="1" s="1"/>
  <c r="L96" i="1"/>
  <c r="J96" i="1"/>
  <c r="K96" i="1" s="1"/>
  <c r="I96" i="1"/>
  <c r="H96" i="1"/>
  <c r="G96" i="1"/>
  <c r="AG95" i="1"/>
  <c r="AC95" i="1"/>
  <c r="AD95" i="1" s="1"/>
  <c r="L95" i="1"/>
  <c r="J95" i="1"/>
  <c r="K95" i="1" s="1"/>
  <c r="I95" i="1"/>
  <c r="H95" i="1"/>
  <c r="G95" i="1"/>
  <c r="AG94" i="1"/>
  <c r="AC94" i="1"/>
  <c r="AD94" i="1" s="1"/>
  <c r="L94" i="1"/>
  <c r="J94" i="1"/>
  <c r="K94" i="1" s="1"/>
  <c r="I94" i="1"/>
  <c r="H94" i="1"/>
  <c r="G94" i="1"/>
  <c r="AG93" i="1"/>
  <c r="AC93" i="1"/>
  <c r="AD93" i="1" s="1"/>
  <c r="L93" i="1"/>
  <c r="J93" i="1"/>
  <c r="K93" i="1" s="1"/>
  <c r="I93" i="1"/>
  <c r="H93" i="1"/>
  <c r="G93" i="1"/>
  <c r="AG92" i="1"/>
  <c r="AC92" i="1"/>
  <c r="AD92" i="1" s="1"/>
  <c r="L92" i="1"/>
  <c r="J92" i="1"/>
  <c r="K92" i="1" s="1"/>
  <c r="I92" i="1"/>
  <c r="H92" i="1"/>
  <c r="G92" i="1"/>
  <c r="AG91" i="1"/>
  <c r="AC91" i="1"/>
  <c r="AD91" i="1" s="1"/>
  <c r="L91" i="1"/>
  <c r="J91" i="1"/>
  <c r="K91" i="1" s="1"/>
  <c r="I91" i="1"/>
  <c r="H91" i="1"/>
  <c r="G91" i="1"/>
  <c r="AG90" i="1"/>
  <c r="AC90" i="1"/>
  <c r="AD90" i="1" s="1"/>
  <c r="L90" i="1"/>
  <c r="J90" i="1"/>
  <c r="K90" i="1" s="1"/>
  <c r="I90" i="1"/>
  <c r="H90" i="1"/>
  <c r="G90" i="1"/>
  <c r="AG89" i="1"/>
  <c r="AC89" i="1"/>
  <c r="AD89" i="1" s="1"/>
  <c r="L89" i="1"/>
  <c r="J89" i="1"/>
  <c r="K89" i="1" s="1"/>
  <c r="I89" i="1"/>
  <c r="H89" i="1"/>
  <c r="G89" i="1"/>
  <c r="AG88" i="1"/>
  <c r="AC88" i="1"/>
  <c r="AD88" i="1" s="1"/>
  <c r="L88" i="1"/>
  <c r="J88" i="1"/>
  <c r="K88" i="1" s="1"/>
  <c r="I88" i="1"/>
  <c r="H88" i="1"/>
  <c r="G88" i="1"/>
  <c r="AG87" i="1"/>
  <c r="AC87" i="1"/>
  <c r="AD87" i="1" s="1"/>
  <c r="L87" i="1"/>
  <c r="J87" i="1"/>
  <c r="K87" i="1" s="1"/>
  <c r="I87" i="1"/>
  <c r="H87" i="1"/>
  <c r="G87" i="1"/>
  <c r="AG86" i="1"/>
  <c r="AC86" i="1"/>
  <c r="AD86" i="1" s="1"/>
  <c r="L86" i="1"/>
  <c r="J86" i="1"/>
  <c r="K86" i="1" s="1"/>
  <c r="I86" i="1"/>
  <c r="H86" i="1"/>
  <c r="G86" i="1"/>
  <c r="AG85" i="1"/>
  <c r="AC85" i="1"/>
  <c r="AD85" i="1" s="1"/>
  <c r="L85" i="1"/>
  <c r="J85" i="1"/>
  <c r="K85" i="1" s="1"/>
  <c r="I85" i="1"/>
  <c r="H85" i="1"/>
  <c r="G85" i="1"/>
  <c r="AG84" i="1"/>
  <c r="AC84" i="1"/>
  <c r="AD84" i="1" s="1"/>
  <c r="L84" i="1"/>
  <c r="J84" i="1"/>
  <c r="K84" i="1" s="1"/>
  <c r="I84" i="1"/>
  <c r="H84" i="1"/>
  <c r="G84" i="1"/>
  <c r="AG83" i="1"/>
  <c r="AC83" i="1"/>
  <c r="AD83" i="1" s="1"/>
  <c r="L83" i="1"/>
  <c r="J83" i="1"/>
  <c r="K83" i="1" s="1"/>
  <c r="I83" i="1"/>
  <c r="H83" i="1"/>
  <c r="G83" i="1"/>
  <c r="AG82" i="1"/>
  <c r="AC82" i="1"/>
  <c r="AD82" i="1" s="1"/>
  <c r="L82" i="1"/>
  <c r="J82" i="1"/>
  <c r="K82" i="1" s="1"/>
  <c r="I82" i="1"/>
  <c r="H82" i="1"/>
  <c r="G82" i="1"/>
  <c r="AG81" i="1"/>
  <c r="AC81" i="1"/>
  <c r="AD81" i="1" s="1"/>
  <c r="L81" i="1"/>
  <c r="J81" i="1"/>
  <c r="K81" i="1" s="1"/>
  <c r="I81" i="1"/>
  <c r="H81" i="1"/>
  <c r="G81" i="1"/>
  <c r="AG80" i="1"/>
  <c r="AC80" i="1"/>
  <c r="AD80" i="1" s="1"/>
  <c r="L80" i="1"/>
  <c r="J80" i="1"/>
  <c r="K80" i="1" s="1"/>
  <c r="I80" i="1"/>
  <c r="H80" i="1"/>
  <c r="G80" i="1"/>
  <c r="AG79" i="1"/>
  <c r="AC79" i="1"/>
  <c r="AD79" i="1" s="1"/>
  <c r="L79" i="1"/>
  <c r="J79" i="1"/>
  <c r="K79" i="1" s="1"/>
  <c r="I79" i="1"/>
  <c r="H79" i="1"/>
  <c r="G79" i="1"/>
  <c r="AG78" i="1"/>
  <c r="AC78" i="1"/>
  <c r="AD78" i="1" s="1"/>
  <c r="L78" i="1"/>
  <c r="J78" i="1"/>
  <c r="K78" i="1" s="1"/>
  <c r="I78" i="1"/>
  <c r="H78" i="1"/>
  <c r="G78" i="1"/>
  <c r="AG77" i="1"/>
  <c r="AC77" i="1"/>
  <c r="AD77" i="1" s="1"/>
  <c r="L77" i="1"/>
  <c r="J77" i="1"/>
  <c r="K77" i="1" s="1"/>
  <c r="I77" i="1"/>
  <c r="H77" i="1"/>
  <c r="G77" i="1"/>
  <c r="AG76" i="1"/>
  <c r="AC76" i="1"/>
  <c r="AD76" i="1" s="1"/>
  <c r="L76" i="1"/>
  <c r="J76" i="1"/>
  <c r="K76" i="1" s="1"/>
  <c r="I76" i="1"/>
  <c r="H76" i="1"/>
  <c r="G76" i="1"/>
  <c r="AG75" i="1"/>
  <c r="AC75" i="1"/>
  <c r="AD75" i="1" s="1"/>
  <c r="L75" i="1"/>
  <c r="J75" i="1"/>
  <c r="K75" i="1" s="1"/>
  <c r="I75" i="1"/>
  <c r="H75" i="1"/>
  <c r="G75" i="1"/>
  <c r="AG74" i="1"/>
  <c r="AC74" i="1"/>
  <c r="AD74" i="1" s="1"/>
  <c r="L74" i="1"/>
  <c r="J74" i="1"/>
  <c r="K74" i="1" s="1"/>
  <c r="I74" i="1"/>
  <c r="H74" i="1"/>
  <c r="G74" i="1"/>
  <c r="AG73" i="1"/>
  <c r="AC73" i="1"/>
  <c r="AD73" i="1" s="1"/>
  <c r="L73" i="1"/>
  <c r="J73" i="1"/>
  <c r="K73" i="1" s="1"/>
  <c r="I73" i="1"/>
  <c r="H73" i="1"/>
  <c r="G73" i="1"/>
  <c r="AG72" i="1"/>
  <c r="AC72" i="1"/>
  <c r="AD72" i="1" s="1"/>
  <c r="L72" i="1"/>
  <c r="J72" i="1"/>
  <c r="K72" i="1" s="1"/>
  <c r="I72" i="1"/>
  <c r="H72" i="1"/>
  <c r="G72" i="1"/>
  <c r="AG71" i="1"/>
  <c r="AC71" i="1"/>
  <c r="AD71" i="1" s="1"/>
  <c r="L71" i="1"/>
  <c r="J71" i="1"/>
  <c r="K71" i="1" s="1"/>
  <c r="I71" i="1"/>
  <c r="H71" i="1"/>
  <c r="G71" i="1"/>
  <c r="AG70" i="1"/>
  <c r="AC70" i="1"/>
  <c r="AD70" i="1" s="1"/>
  <c r="L70" i="1"/>
  <c r="J70" i="1"/>
  <c r="K70" i="1" s="1"/>
  <c r="I70" i="1"/>
  <c r="H70" i="1"/>
  <c r="G70" i="1"/>
  <c r="AG69" i="1"/>
  <c r="AC69" i="1"/>
  <c r="AD69" i="1" s="1"/>
  <c r="L69" i="1"/>
  <c r="J69" i="1"/>
  <c r="K69" i="1" s="1"/>
  <c r="I69" i="1"/>
  <c r="H69" i="1"/>
  <c r="G69" i="1"/>
  <c r="AG68" i="1"/>
  <c r="AC68" i="1"/>
  <c r="AD68" i="1" s="1"/>
  <c r="L68" i="1"/>
  <c r="J68" i="1"/>
  <c r="K68" i="1" s="1"/>
  <c r="I68" i="1"/>
  <c r="H68" i="1"/>
  <c r="G68" i="1"/>
  <c r="AG67" i="1"/>
  <c r="AC67" i="1"/>
  <c r="AD67" i="1" s="1"/>
  <c r="L67" i="1"/>
  <c r="K67" i="1"/>
  <c r="O67" i="1" s="1"/>
  <c r="J67" i="1"/>
  <c r="I67" i="1"/>
  <c r="H67" i="1"/>
  <c r="G67" i="1"/>
  <c r="AG66" i="1"/>
  <c r="AC66" i="1"/>
  <c r="AD66" i="1" s="1"/>
  <c r="L66" i="1"/>
  <c r="J66" i="1"/>
  <c r="K66" i="1" s="1"/>
  <c r="I66" i="1"/>
  <c r="H66" i="1"/>
  <c r="G66" i="1"/>
  <c r="AG65" i="1"/>
  <c r="AC65" i="1"/>
  <c r="AD65" i="1" s="1"/>
  <c r="L65" i="1"/>
  <c r="K65" i="1"/>
  <c r="O65" i="1" s="1"/>
  <c r="J65" i="1"/>
  <c r="I65" i="1"/>
  <c r="H65" i="1"/>
  <c r="G65" i="1"/>
  <c r="AG64" i="1"/>
  <c r="AC64" i="1"/>
  <c r="AD64" i="1" s="1"/>
  <c r="L64" i="1"/>
  <c r="J64" i="1"/>
  <c r="K64" i="1" s="1"/>
  <c r="I64" i="1"/>
  <c r="H64" i="1"/>
  <c r="G64" i="1"/>
  <c r="AG63" i="1"/>
  <c r="AC63" i="1"/>
  <c r="AD63" i="1" s="1"/>
  <c r="L63" i="1"/>
  <c r="K63" i="1"/>
  <c r="O63" i="1" s="1"/>
  <c r="J63" i="1"/>
  <c r="I63" i="1"/>
  <c r="H63" i="1"/>
  <c r="G63" i="1"/>
  <c r="AG62" i="1"/>
  <c r="AC62" i="1"/>
  <c r="AD62" i="1" s="1"/>
  <c r="L62" i="1"/>
  <c r="J62" i="1"/>
  <c r="K62" i="1" s="1"/>
  <c r="I62" i="1"/>
  <c r="H62" i="1"/>
  <c r="G62" i="1"/>
  <c r="AG61" i="1"/>
  <c r="AC61" i="1"/>
  <c r="AD61" i="1" s="1"/>
  <c r="L61" i="1"/>
  <c r="K61" i="1"/>
  <c r="O61" i="1" s="1"/>
  <c r="J61" i="1"/>
  <c r="I61" i="1"/>
  <c r="H61" i="1"/>
  <c r="G61" i="1"/>
  <c r="AG60" i="1"/>
  <c r="AC60" i="1"/>
  <c r="AD60" i="1" s="1"/>
  <c r="L60" i="1"/>
  <c r="J60" i="1"/>
  <c r="K60" i="1" s="1"/>
  <c r="I60" i="1"/>
  <c r="H60" i="1"/>
  <c r="G60" i="1"/>
  <c r="AG59" i="1"/>
  <c r="AC59" i="1"/>
  <c r="AD59" i="1" s="1"/>
  <c r="L59" i="1"/>
  <c r="K59" i="1"/>
  <c r="O59" i="1" s="1"/>
  <c r="J59" i="1"/>
  <c r="I59" i="1"/>
  <c r="H59" i="1"/>
  <c r="G59" i="1"/>
  <c r="AG58" i="1"/>
  <c r="AC58" i="1"/>
  <c r="AD58" i="1" s="1"/>
  <c r="L58" i="1"/>
  <c r="J58" i="1"/>
  <c r="K58" i="1" s="1"/>
  <c r="I58" i="1"/>
  <c r="H58" i="1"/>
  <c r="G58" i="1"/>
  <c r="AG57" i="1"/>
  <c r="AC57" i="1"/>
  <c r="AD57" i="1" s="1"/>
  <c r="L57" i="1"/>
  <c r="K57" i="1"/>
  <c r="O57" i="1" s="1"/>
  <c r="J57" i="1"/>
  <c r="I57" i="1"/>
  <c r="H57" i="1"/>
  <c r="G57" i="1"/>
  <c r="AG56" i="1"/>
  <c r="AC56" i="1"/>
  <c r="AD56" i="1" s="1"/>
  <c r="L56" i="1"/>
  <c r="J56" i="1"/>
  <c r="K56" i="1" s="1"/>
  <c r="I56" i="1"/>
  <c r="H56" i="1"/>
  <c r="G56" i="1"/>
  <c r="AG55" i="1"/>
  <c r="AC55" i="1"/>
  <c r="AD55" i="1" s="1"/>
  <c r="L55" i="1"/>
  <c r="K55" i="1"/>
  <c r="O55" i="1" s="1"/>
  <c r="J55" i="1"/>
  <c r="I55" i="1"/>
  <c r="H55" i="1"/>
  <c r="G55" i="1"/>
  <c r="AG54" i="1"/>
  <c r="AC54" i="1"/>
  <c r="AD54" i="1" s="1"/>
  <c r="L54" i="1"/>
  <c r="J54" i="1"/>
  <c r="K54" i="1" s="1"/>
  <c r="I54" i="1"/>
  <c r="H54" i="1"/>
  <c r="G54" i="1"/>
  <c r="AG53" i="1"/>
  <c r="AC53" i="1"/>
  <c r="AD53" i="1" s="1"/>
  <c r="L53" i="1"/>
  <c r="K53" i="1"/>
  <c r="O53" i="1" s="1"/>
  <c r="J53" i="1"/>
  <c r="I53" i="1"/>
  <c r="H53" i="1"/>
  <c r="G53" i="1"/>
  <c r="AG52" i="1"/>
  <c r="AC52" i="1"/>
  <c r="AD52" i="1" s="1"/>
  <c r="L52" i="1"/>
  <c r="J52" i="1"/>
  <c r="K52" i="1" s="1"/>
  <c r="I52" i="1"/>
  <c r="H52" i="1"/>
  <c r="G52" i="1"/>
  <c r="AG51" i="1"/>
  <c r="AC51" i="1"/>
  <c r="AD51" i="1" s="1"/>
  <c r="L51" i="1"/>
  <c r="J51" i="1"/>
  <c r="K51" i="1" s="1"/>
  <c r="I51" i="1"/>
  <c r="H51" i="1"/>
  <c r="G51" i="1"/>
  <c r="AG50" i="1"/>
  <c r="AC50" i="1"/>
  <c r="AD50" i="1" s="1"/>
  <c r="L50" i="1"/>
  <c r="K50" i="1"/>
  <c r="O50" i="1" s="1"/>
  <c r="J50" i="1"/>
  <c r="I50" i="1"/>
  <c r="H50" i="1"/>
  <c r="G50" i="1"/>
  <c r="AG49" i="1"/>
  <c r="AC49" i="1"/>
  <c r="AD49" i="1" s="1"/>
  <c r="L49" i="1"/>
  <c r="K49" i="1"/>
  <c r="O49" i="1" s="1"/>
  <c r="J49" i="1"/>
  <c r="I49" i="1"/>
  <c r="H49" i="1"/>
  <c r="G49" i="1"/>
  <c r="AG48" i="1"/>
  <c r="AC48" i="1"/>
  <c r="AD48" i="1" s="1"/>
  <c r="L48" i="1"/>
  <c r="J48" i="1"/>
  <c r="K48" i="1" s="1"/>
  <c r="I48" i="1"/>
  <c r="H48" i="1"/>
  <c r="G48" i="1"/>
  <c r="AG47" i="1"/>
  <c r="AC47" i="1"/>
  <c r="AD47" i="1" s="1"/>
  <c r="L47" i="1"/>
  <c r="J47" i="1"/>
  <c r="K47" i="1" s="1"/>
  <c r="I47" i="1"/>
  <c r="H47" i="1"/>
  <c r="G47" i="1"/>
  <c r="AG46" i="1"/>
  <c r="AC46" i="1"/>
  <c r="AD46" i="1" s="1"/>
  <c r="L46" i="1"/>
  <c r="K46" i="1"/>
  <c r="O46" i="1" s="1"/>
  <c r="J46" i="1"/>
  <c r="I46" i="1"/>
  <c r="H46" i="1"/>
  <c r="G46" i="1"/>
  <c r="AG45" i="1"/>
  <c r="AC45" i="1"/>
  <c r="AD45" i="1" s="1"/>
  <c r="L45" i="1"/>
  <c r="K45" i="1"/>
  <c r="O45" i="1" s="1"/>
  <c r="J45" i="1"/>
  <c r="I45" i="1"/>
  <c r="H45" i="1"/>
  <c r="G45" i="1"/>
  <c r="AG44" i="1"/>
  <c r="AC44" i="1"/>
  <c r="AD44" i="1" s="1"/>
  <c r="L44" i="1"/>
  <c r="J44" i="1"/>
  <c r="K44" i="1" s="1"/>
  <c r="I44" i="1"/>
  <c r="H44" i="1"/>
  <c r="G44" i="1"/>
  <c r="AG43" i="1"/>
  <c r="AC43" i="1"/>
  <c r="AD43" i="1" s="1"/>
  <c r="L43" i="1"/>
  <c r="J43" i="1"/>
  <c r="K43" i="1" s="1"/>
  <c r="I43" i="1"/>
  <c r="H43" i="1"/>
  <c r="G43" i="1"/>
  <c r="AG42" i="1"/>
  <c r="AC42" i="1"/>
  <c r="AD42" i="1" s="1"/>
  <c r="L42" i="1"/>
  <c r="K42" i="1"/>
  <c r="O42" i="1" s="1"/>
  <c r="J42" i="1"/>
  <c r="I42" i="1"/>
  <c r="H42" i="1"/>
  <c r="G42" i="1"/>
  <c r="AG41" i="1"/>
  <c r="AC41" i="1"/>
  <c r="AD41" i="1" s="1"/>
  <c r="L41" i="1"/>
  <c r="K41" i="1"/>
  <c r="O41" i="1" s="1"/>
  <c r="J41" i="1"/>
  <c r="I41" i="1"/>
  <c r="H41" i="1"/>
  <c r="G41" i="1"/>
  <c r="A41" i="1"/>
  <c r="AG40" i="1"/>
  <c r="AC40" i="1"/>
  <c r="AD40" i="1" s="1"/>
  <c r="L40" i="1"/>
  <c r="J40" i="1"/>
  <c r="K40" i="1" s="1"/>
  <c r="I40" i="1"/>
  <c r="H40" i="1"/>
  <c r="G40" i="1"/>
  <c r="AA34" i="1"/>
  <c r="X34" i="1"/>
  <c r="J34" i="1"/>
  <c r="AA33" i="1"/>
  <c r="X33" i="1"/>
  <c r="AA32" i="1"/>
  <c r="X32" i="1"/>
  <c r="J32" i="1"/>
  <c r="I32" i="1" s="1"/>
  <c r="M30" i="1"/>
  <c r="AA29" i="1"/>
  <c r="X29" i="1"/>
  <c r="I28" i="1"/>
  <c r="I33" i="1" s="1"/>
  <c r="I20" i="1"/>
  <c r="Y19" i="1"/>
  <c r="Z19" i="1" s="1"/>
  <c r="I19" i="1"/>
  <c r="Y10" i="1"/>
  <c r="O202" i="1" l="1"/>
  <c r="O206" i="1"/>
  <c r="O210" i="1"/>
  <c r="O214" i="1"/>
  <c r="O218" i="1"/>
  <c r="P218" i="1" s="1"/>
  <c r="O222" i="1"/>
  <c r="P222" i="1" s="1"/>
  <c r="O226" i="1"/>
  <c r="P226" i="1" s="1"/>
  <c r="O230" i="1"/>
  <c r="P230" i="1" s="1"/>
  <c r="O234" i="1"/>
  <c r="P234" i="1" s="1"/>
  <c r="O238" i="1"/>
  <c r="P238" i="1" s="1"/>
  <c r="O242" i="1"/>
  <c r="O246" i="1"/>
  <c r="H322" i="1"/>
  <c r="AC322" i="1" s="1"/>
  <c r="Y24" i="1"/>
  <c r="Z24" i="1" s="1"/>
  <c r="I34" i="1"/>
  <c r="Y14" i="1"/>
  <c r="Z14" i="1" s="1"/>
  <c r="Y18" i="1"/>
  <c r="Z18" i="1" s="1"/>
  <c r="Y20" i="1"/>
  <c r="Z20" i="1" s="1"/>
  <c r="O103" i="1"/>
  <c r="O250" i="1"/>
  <c r="O258" i="1"/>
  <c r="O259" i="1"/>
  <c r="O260" i="1"/>
  <c r="O261" i="1"/>
  <c r="O262" i="1"/>
  <c r="O263" i="1"/>
  <c r="O264" i="1"/>
  <c r="O268" i="1"/>
  <c r="P268" i="1" s="1"/>
  <c r="O272" i="1"/>
  <c r="P272" i="1" s="1"/>
  <c r="O276" i="1"/>
  <c r="P276" i="1" s="1"/>
  <c r="O280" i="1"/>
  <c r="P280" i="1" s="1"/>
  <c r="O284" i="1"/>
  <c r="P284" i="1" s="1"/>
  <c r="O288" i="1"/>
  <c r="P288" i="1" s="1"/>
  <c r="O291" i="1"/>
  <c r="P291" i="1" s="1"/>
  <c r="O295" i="1"/>
  <c r="O299" i="1"/>
  <c r="O303" i="1"/>
  <c r="P303" i="1" s="1"/>
  <c r="O307" i="1"/>
  <c r="P307" i="1" s="1"/>
  <c r="O311" i="1"/>
  <c r="P311" i="1" s="1"/>
  <c r="O315" i="1"/>
  <c r="O118" i="2"/>
  <c r="O126" i="2"/>
  <c r="O132" i="2"/>
  <c r="O136" i="2"/>
  <c r="O144" i="2"/>
  <c r="O150" i="2"/>
  <c r="O160" i="2"/>
  <c r="O169" i="2"/>
  <c r="O273" i="2"/>
  <c r="O277" i="2"/>
  <c r="O281" i="2"/>
  <c r="O285" i="2"/>
  <c r="P285" i="2" s="1"/>
  <c r="O289" i="2"/>
  <c r="P289" i="2" s="1"/>
  <c r="O293" i="2"/>
  <c r="O297" i="2"/>
  <c r="O44" i="3"/>
  <c r="O48" i="3"/>
  <c r="O52" i="3"/>
  <c r="O56" i="3"/>
  <c r="O60" i="3"/>
  <c r="O64" i="3"/>
  <c r="O68" i="3"/>
  <c r="O72" i="3"/>
  <c r="O76" i="3"/>
  <c r="O80" i="3"/>
  <c r="O84" i="3"/>
  <c r="O88" i="3"/>
  <c r="O92" i="3"/>
  <c r="O96" i="3"/>
  <c r="O100" i="3"/>
  <c r="O104" i="3"/>
  <c r="O108" i="3"/>
  <c r="O132" i="3"/>
  <c r="O136" i="3"/>
  <c r="O140" i="3"/>
  <c r="O144" i="3"/>
  <c r="O152" i="3"/>
  <c r="P152" i="3" s="1"/>
  <c r="O156" i="3"/>
  <c r="O160" i="3"/>
  <c r="O164" i="3"/>
  <c r="O168" i="3"/>
  <c r="O172" i="3"/>
  <c r="O181" i="3"/>
  <c r="O185" i="3"/>
  <c r="O189" i="3"/>
  <c r="O193" i="3"/>
  <c r="O197" i="3"/>
  <c r="O201" i="3"/>
  <c r="O205" i="3"/>
  <c r="O209" i="3"/>
  <c r="O213" i="3"/>
  <c r="O217" i="3"/>
  <c r="O221" i="3"/>
  <c r="O225" i="3"/>
  <c r="O229" i="3"/>
  <c r="O233" i="3"/>
  <c r="O237" i="3"/>
  <c r="O241" i="3"/>
  <c r="O245" i="3"/>
  <c r="O249" i="3"/>
  <c r="O253" i="3"/>
  <c r="O257" i="3"/>
  <c r="O261" i="3"/>
  <c r="O265" i="3"/>
  <c r="O269" i="3"/>
  <c r="O273" i="3"/>
  <c r="O277" i="3"/>
  <c r="O285" i="3"/>
  <c r="O289" i="3"/>
  <c r="O293" i="3"/>
  <c r="O297" i="3"/>
  <c r="O301" i="3"/>
  <c r="O305" i="3"/>
  <c r="O309" i="3"/>
  <c r="O313" i="3"/>
  <c r="O317" i="3"/>
  <c r="Y13" i="4"/>
  <c r="Z13" i="4" s="1"/>
  <c r="BS48" i="4"/>
  <c r="O49" i="4"/>
  <c r="O65" i="4"/>
  <c r="O72" i="4"/>
  <c r="O74" i="4"/>
  <c r="BZ112" i="4"/>
  <c r="O113" i="4"/>
  <c r="P113" i="4" s="1"/>
  <c r="O121" i="4"/>
  <c r="BZ97" i="4" s="1"/>
  <c r="O128" i="4"/>
  <c r="BZ71" i="4" s="1"/>
  <c r="O161" i="4"/>
  <c r="P161" i="4" s="1"/>
  <c r="O169" i="4"/>
  <c r="BZ85" i="4" s="1"/>
  <c r="BZ169" i="4"/>
  <c r="O183" i="4"/>
  <c r="BZ131" i="4" s="1"/>
  <c r="O187" i="4"/>
  <c r="BZ135" i="4" s="1"/>
  <c r="O191" i="4"/>
  <c r="O295" i="4"/>
  <c r="BZ174" i="4" s="1"/>
  <c r="Y24" i="5"/>
  <c r="Z24" i="5" s="1"/>
  <c r="Y24" i="3"/>
  <c r="Z24" i="3" s="1"/>
  <c r="Y17" i="4"/>
  <c r="Z17" i="4" s="1"/>
  <c r="Y27" i="4"/>
  <c r="Z27" i="4" s="1"/>
  <c r="Y25" i="4"/>
  <c r="Z25" i="4" s="1"/>
  <c r="BZ56" i="4"/>
  <c r="O63" i="5"/>
  <c r="O67" i="5"/>
  <c r="O40" i="1"/>
  <c r="O104" i="1"/>
  <c r="O203" i="1"/>
  <c r="O207" i="1"/>
  <c r="O211" i="1"/>
  <c r="O215" i="1"/>
  <c r="O219" i="1"/>
  <c r="P219" i="1" s="1"/>
  <c r="O223" i="1"/>
  <c r="P223" i="1" s="1"/>
  <c r="O227" i="1"/>
  <c r="P227" i="1" s="1"/>
  <c r="O231" i="1"/>
  <c r="P231" i="1" s="1"/>
  <c r="O235" i="1"/>
  <c r="P235" i="1" s="1"/>
  <c r="O239" i="1"/>
  <c r="O243" i="1"/>
  <c r="O247" i="1"/>
  <c r="O251" i="1"/>
  <c r="O265" i="1"/>
  <c r="P265" i="1" s="1"/>
  <c r="O269" i="1"/>
  <c r="P269" i="1" s="1"/>
  <c r="O273" i="1"/>
  <c r="P273" i="1" s="1"/>
  <c r="O277" i="1"/>
  <c r="P277" i="1" s="1"/>
  <c r="O281" i="1"/>
  <c r="P281" i="1" s="1"/>
  <c r="O285" i="1"/>
  <c r="P285" i="1" s="1"/>
  <c r="O289" i="1"/>
  <c r="P289" i="1" s="1"/>
  <c r="O293" i="1"/>
  <c r="P293" i="1" s="1"/>
  <c r="O297" i="1"/>
  <c r="O301" i="1"/>
  <c r="O305" i="1"/>
  <c r="P305" i="1" s="1"/>
  <c r="O309" i="1"/>
  <c r="P309" i="1" s="1"/>
  <c r="O313" i="1"/>
  <c r="O317" i="1"/>
  <c r="Y12" i="2"/>
  <c r="Z12" i="2" s="1"/>
  <c r="Y22" i="2"/>
  <c r="Z22" i="2" s="1"/>
  <c r="O122" i="2"/>
  <c r="O130" i="2"/>
  <c r="O134" i="2"/>
  <c r="O140" i="2"/>
  <c r="O147" i="2"/>
  <c r="O156" i="2"/>
  <c r="O164" i="2"/>
  <c r="O271" i="2"/>
  <c r="O275" i="2"/>
  <c r="O279" i="2"/>
  <c r="O283" i="2"/>
  <c r="P283" i="2" s="1"/>
  <c r="O287" i="2"/>
  <c r="P287" i="2" s="1"/>
  <c r="O291" i="2"/>
  <c r="P291" i="2" s="1"/>
  <c r="O295" i="2"/>
  <c r="O42" i="3"/>
  <c r="O46" i="3"/>
  <c r="Y26" i="3"/>
  <c r="Z26" i="3" s="1"/>
  <c r="O50" i="3"/>
  <c r="O54" i="3"/>
  <c r="O58" i="3"/>
  <c r="O62" i="3"/>
  <c r="O66" i="3"/>
  <c r="O70" i="3"/>
  <c r="O74" i="3"/>
  <c r="O78" i="3"/>
  <c r="O82" i="3"/>
  <c r="O86" i="3"/>
  <c r="O90" i="3"/>
  <c r="O94" i="3"/>
  <c r="O98" i="3"/>
  <c r="O102" i="3"/>
  <c r="O106" i="3"/>
  <c r="O130" i="3"/>
  <c r="O134" i="3"/>
  <c r="O138" i="3"/>
  <c r="O142" i="3"/>
  <c r="O146" i="3"/>
  <c r="O154" i="3"/>
  <c r="O158" i="3"/>
  <c r="O162" i="3"/>
  <c r="O166" i="3"/>
  <c r="O170" i="3"/>
  <c r="O183" i="3"/>
  <c r="O187" i="3"/>
  <c r="O191" i="3"/>
  <c r="O195" i="3"/>
  <c r="O199" i="3"/>
  <c r="O203" i="3"/>
  <c r="O207" i="3"/>
  <c r="O211" i="3"/>
  <c r="O215" i="3"/>
  <c r="O219" i="3"/>
  <c r="O223" i="3"/>
  <c r="O227" i="3"/>
  <c r="O231" i="3"/>
  <c r="O235" i="3"/>
  <c r="O239" i="3"/>
  <c r="O243" i="3"/>
  <c r="O247" i="3"/>
  <c r="O251" i="3"/>
  <c r="O255" i="3"/>
  <c r="O259" i="3"/>
  <c r="O263" i="3"/>
  <c r="O267" i="3"/>
  <c r="O271" i="3"/>
  <c r="O275" i="3"/>
  <c r="O283" i="3"/>
  <c r="O287" i="3"/>
  <c r="O291" i="3"/>
  <c r="O295" i="3"/>
  <c r="O299" i="3"/>
  <c r="O303" i="3"/>
  <c r="O307" i="3"/>
  <c r="O311" i="3"/>
  <c r="O315" i="3"/>
  <c r="BZ53" i="4"/>
  <c r="O67" i="4"/>
  <c r="BZ67" i="4"/>
  <c r="O78" i="4"/>
  <c r="O87" i="4"/>
  <c r="BZ88" i="4" s="1"/>
  <c r="O96" i="4"/>
  <c r="P96" i="4" s="1"/>
  <c r="O117" i="4"/>
  <c r="O125" i="4"/>
  <c r="BZ69" i="4" s="1"/>
  <c r="O159" i="4"/>
  <c r="P159" i="4" s="1"/>
  <c r="O165" i="4"/>
  <c r="O179" i="4"/>
  <c r="O181" i="4"/>
  <c r="BZ147" i="4" s="1"/>
  <c r="O185" i="4"/>
  <c r="BZ133" i="4" s="1"/>
  <c r="O189" i="4"/>
  <c r="O193" i="4"/>
  <c r="O197" i="4"/>
  <c r="P197" i="4" s="1"/>
  <c r="O201" i="4"/>
  <c r="P201" i="4" s="1"/>
  <c r="O205" i="4"/>
  <c r="H322" i="5"/>
  <c r="AC322" i="5" s="1"/>
  <c r="Y17" i="5"/>
  <c r="Z17" i="5" s="1"/>
  <c r="O41" i="5"/>
  <c r="CB41" i="7"/>
  <c r="AB25" i="7"/>
  <c r="AC25" i="7" s="1"/>
  <c r="AB16" i="7"/>
  <c r="AC16" i="7" s="1"/>
  <c r="AB21" i="7"/>
  <c r="AC21" i="7" s="1"/>
  <c r="AB12" i="7"/>
  <c r="AC12" i="7" s="1"/>
  <c r="O209" i="4"/>
  <c r="O213" i="4"/>
  <c r="P213" i="4" s="1"/>
  <c r="O217" i="4"/>
  <c r="O221" i="4"/>
  <c r="O225" i="4"/>
  <c r="BZ137" i="4" s="1"/>
  <c r="O229" i="4"/>
  <c r="BZ139" i="4" s="1"/>
  <c r="O233" i="4"/>
  <c r="BZ124" i="4" s="1"/>
  <c r="O237" i="4"/>
  <c r="BZ126" i="4" s="1"/>
  <c r="O241" i="4"/>
  <c r="O253" i="4"/>
  <c r="BZ161" i="4" s="1"/>
  <c r="O257" i="4"/>
  <c r="O261" i="4"/>
  <c r="P261" i="4" s="1"/>
  <c r="O265" i="4"/>
  <c r="P265" i="4" s="1"/>
  <c r="O269" i="4"/>
  <c r="O273" i="4"/>
  <c r="P273" i="4" s="1"/>
  <c r="O277" i="4"/>
  <c r="P277" i="4" s="1"/>
  <c r="O281" i="4"/>
  <c r="P281" i="4" s="1"/>
  <c r="O285" i="4"/>
  <c r="O289" i="4"/>
  <c r="O298" i="4"/>
  <c r="O42" i="5"/>
  <c r="O46" i="5"/>
  <c r="O50" i="5"/>
  <c r="O53" i="5"/>
  <c r="O55" i="5"/>
  <c r="O69" i="5"/>
  <c r="O71" i="5"/>
  <c r="O74" i="5"/>
  <c r="O86" i="5"/>
  <c r="BY88" i="5" s="1"/>
  <c r="O90" i="5"/>
  <c r="BY101" i="5" s="1"/>
  <c r="O95" i="5"/>
  <c r="P95" i="5" s="1"/>
  <c r="O104" i="5"/>
  <c r="O112" i="5"/>
  <c r="BY67" i="5" s="1"/>
  <c r="O124" i="5"/>
  <c r="BQ52" i="5" s="1"/>
  <c r="O126" i="5"/>
  <c r="BY127" i="5"/>
  <c r="O128" i="5"/>
  <c r="BY108" i="5" s="1"/>
  <c r="O130" i="5"/>
  <c r="BY110" i="5" s="1"/>
  <c r="O132" i="5"/>
  <c r="O142" i="5"/>
  <c r="O154" i="5"/>
  <c r="BY116" i="5" s="1"/>
  <c r="O160" i="5"/>
  <c r="BY73" i="5" s="1"/>
  <c r="O171" i="5"/>
  <c r="BY120" i="5" s="1"/>
  <c r="O177" i="5"/>
  <c r="BY79" i="5" s="1"/>
  <c r="O187" i="5"/>
  <c r="O196" i="5"/>
  <c r="BY160" i="5" s="1"/>
  <c r="O203" i="5"/>
  <c r="BY124" i="5" s="1"/>
  <c r="O208" i="5"/>
  <c r="O210" i="5"/>
  <c r="O215" i="5"/>
  <c r="BY167" i="5" s="1"/>
  <c r="O291" i="5"/>
  <c r="O295" i="5"/>
  <c r="P295" i="5" s="1"/>
  <c r="O299" i="5"/>
  <c r="P299" i="5" s="1"/>
  <c r="O303" i="5"/>
  <c r="P303" i="5" s="1"/>
  <c r="O307" i="5"/>
  <c r="P307" i="5" s="1"/>
  <c r="O311" i="5"/>
  <c r="O315" i="5"/>
  <c r="BY211" i="5" s="1"/>
  <c r="Y12" i="6"/>
  <c r="Z12" i="6" s="1"/>
  <c r="Y21" i="6"/>
  <c r="Z21" i="6" s="1"/>
  <c r="O45" i="6"/>
  <c r="O50" i="6"/>
  <c r="P50" i="6" s="1"/>
  <c r="O54" i="6"/>
  <c r="O93" i="6"/>
  <c r="O95" i="6"/>
  <c r="O97" i="6"/>
  <c r="O99" i="6"/>
  <c r="O105" i="6"/>
  <c r="O109" i="6"/>
  <c r="BU48" i="6" s="1"/>
  <c r="O115" i="6"/>
  <c r="O119" i="6"/>
  <c r="O123" i="6"/>
  <c r="BU50" i="6" s="1"/>
  <c r="O131" i="6"/>
  <c r="AB10" i="7"/>
  <c r="AB20" i="7"/>
  <c r="AC20" i="7" s="1"/>
  <c r="Y14" i="6"/>
  <c r="Z14" i="6" s="1"/>
  <c r="Y19" i="6"/>
  <c r="Z19" i="6" s="1"/>
  <c r="Y23" i="6"/>
  <c r="Z23" i="6" s="1"/>
  <c r="Y28" i="6"/>
  <c r="Z28" i="6" s="1"/>
  <c r="AB18" i="7"/>
  <c r="AC18" i="7" s="1"/>
  <c r="I43" i="7"/>
  <c r="I45" i="7"/>
  <c r="I51" i="7"/>
  <c r="I47" i="7"/>
  <c r="O40" i="7"/>
  <c r="O43" i="7"/>
  <c r="I49" i="7"/>
  <c r="O195" i="4"/>
  <c r="O199" i="4"/>
  <c r="P199" i="4" s="1"/>
  <c r="O203" i="4"/>
  <c r="P203" i="4" s="1"/>
  <c r="O207" i="4"/>
  <c r="O211" i="4"/>
  <c r="O215" i="4"/>
  <c r="O219" i="4"/>
  <c r="O223" i="4"/>
  <c r="O227" i="4"/>
  <c r="BZ149" i="4" s="1"/>
  <c r="O231" i="4"/>
  <c r="O235" i="4"/>
  <c r="BZ154" i="4" s="1"/>
  <c r="O239" i="4"/>
  <c r="O243" i="4"/>
  <c r="O255" i="4"/>
  <c r="O259" i="4"/>
  <c r="O263" i="4"/>
  <c r="P263" i="4" s="1"/>
  <c r="O267" i="4"/>
  <c r="O271" i="4"/>
  <c r="O275" i="4"/>
  <c r="P275" i="4" s="1"/>
  <c r="O279" i="4"/>
  <c r="P279" i="4" s="1"/>
  <c r="O283" i="4"/>
  <c r="P283" i="4" s="1"/>
  <c r="O287" i="4"/>
  <c r="O291" i="4"/>
  <c r="O44" i="5"/>
  <c r="O48" i="5"/>
  <c r="O54" i="5"/>
  <c r="O59" i="5"/>
  <c r="O62" i="5"/>
  <c r="O91" i="5"/>
  <c r="P91" i="5" s="1"/>
  <c r="O93" i="5"/>
  <c r="O106" i="5"/>
  <c r="BY89" i="5" s="1"/>
  <c r="O136" i="5"/>
  <c r="BY69" i="5" s="1"/>
  <c r="O144" i="5"/>
  <c r="O164" i="5"/>
  <c r="BY77" i="5" s="1"/>
  <c r="O175" i="5"/>
  <c r="BY151" i="5" s="1"/>
  <c r="O182" i="5"/>
  <c r="BY84" i="5" s="1"/>
  <c r="O191" i="5"/>
  <c r="BQ56" i="5" s="1"/>
  <c r="O199" i="5"/>
  <c r="BY163" i="5" s="1"/>
  <c r="O289" i="5"/>
  <c r="O293" i="5"/>
  <c r="P293" i="5" s="1"/>
  <c r="O297" i="5"/>
  <c r="P297" i="5" s="1"/>
  <c r="O301" i="5"/>
  <c r="P301" i="5" s="1"/>
  <c r="O305" i="5"/>
  <c r="P305" i="5" s="1"/>
  <c r="O309" i="5"/>
  <c r="O313" i="5"/>
  <c r="Y16" i="6"/>
  <c r="Z16" i="6" s="1"/>
  <c r="O43" i="6"/>
  <c r="O48" i="6"/>
  <c r="O52" i="6"/>
  <c r="P52" i="6" s="1"/>
  <c r="O57" i="6"/>
  <c r="O58" i="6"/>
  <c r="BU43" i="6" s="1"/>
  <c r="O87" i="6"/>
  <c r="O89" i="6"/>
  <c r="O91" i="6"/>
  <c r="O103" i="6"/>
  <c r="O107" i="6"/>
  <c r="O113" i="6"/>
  <c r="O117" i="6"/>
  <c r="O121" i="6"/>
  <c r="O125" i="6"/>
  <c r="O135" i="6"/>
  <c r="O145" i="6"/>
  <c r="O159" i="6"/>
  <c r="O167" i="6"/>
  <c r="CB83" i="6" s="1"/>
  <c r="O49" i="7"/>
  <c r="O41" i="8"/>
  <c r="I43" i="8"/>
  <c r="O47" i="8"/>
  <c r="I49" i="8"/>
  <c r="I32" i="7"/>
  <c r="I32" i="8"/>
  <c r="I40" i="8"/>
  <c r="CC40" i="8"/>
  <c r="I45" i="8"/>
  <c r="O144" i="6"/>
  <c r="CB100" i="6" s="1"/>
  <c r="O234" i="6"/>
  <c r="CB153" i="6" s="1"/>
  <c r="O239" i="6"/>
  <c r="O241" i="6"/>
  <c r="O243" i="6"/>
  <c r="O245" i="6"/>
  <c r="O247" i="6"/>
  <c r="O249" i="6"/>
  <c r="CB159" i="6" s="1"/>
  <c r="O251" i="6"/>
  <c r="CB171" i="6" s="1"/>
  <c r="O253" i="6"/>
  <c r="CB161" i="6" s="1"/>
  <c r="O255" i="6"/>
  <c r="O257" i="6"/>
  <c r="O259" i="6"/>
  <c r="O261" i="6"/>
  <c r="O265" i="6"/>
  <c r="O269" i="6"/>
  <c r="CB166" i="6" s="1"/>
  <c r="O273" i="6"/>
  <c r="O277" i="6"/>
  <c r="O281" i="6"/>
  <c r="O285" i="6"/>
  <c r="AB14" i="7"/>
  <c r="AC14" i="7" s="1"/>
  <c r="AB19" i="7"/>
  <c r="AC19" i="7" s="1"/>
  <c r="Y14" i="8"/>
  <c r="Z14" i="8" s="1"/>
  <c r="Y19" i="8"/>
  <c r="Z19" i="8" s="1"/>
  <c r="Y23" i="8"/>
  <c r="Z23" i="8" s="1"/>
  <c r="I41" i="8"/>
  <c r="O138" i="6"/>
  <c r="O139" i="6"/>
  <c r="O141" i="6"/>
  <c r="O143" i="6"/>
  <c r="O146" i="6"/>
  <c r="CB102" i="6" s="1"/>
  <c r="O148" i="6"/>
  <c r="O156" i="6"/>
  <c r="O160" i="6"/>
  <c r="O164" i="6"/>
  <c r="CB80" i="6" s="1"/>
  <c r="O168" i="6"/>
  <c r="CB84" i="6" s="1"/>
  <c r="O171" i="6"/>
  <c r="BU52" i="6" s="1"/>
  <c r="O172" i="6"/>
  <c r="O175" i="6"/>
  <c r="CB106" i="6" s="1"/>
  <c r="O176" i="6"/>
  <c r="CB107" i="6" s="1"/>
  <c r="O179" i="6"/>
  <c r="BU53" i="6" s="1"/>
  <c r="O180" i="6"/>
  <c r="BU54" i="6" s="1"/>
  <c r="O233" i="6"/>
  <c r="CB124" i="6" s="1"/>
  <c r="O238" i="6"/>
  <c r="O240" i="6"/>
  <c r="O242" i="6"/>
  <c r="O244" i="6"/>
  <c r="O246" i="6"/>
  <c r="O248" i="6"/>
  <c r="O250" i="6"/>
  <c r="O252" i="6"/>
  <c r="CB160" i="6" s="1"/>
  <c r="O254" i="6"/>
  <c r="CB162" i="6" s="1"/>
  <c r="O256" i="6"/>
  <c r="O258" i="6"/>
  <c r="O260" i="6"/>
  <c r="O264" i="6"/>
  <c r="O268" i="6"/>
  <c r="CB165" i="6" s="1"/>
  <c r="O272" i="6"/>
  <c r="CB169" i="6" s="1"/>
  <c r="O276" i="6"/>
  <c r="O280" i="6"/>
  <c r="O284" i="6"/>
  <c r="O288" i="6"/>
  <c r="O289" i="6"/>
  <c r="O293" i="6"/>
  <c r="CB172" i="6" s="1"/>
  <c r="O297" i="6"/>
  <c r="O47" i="7"/>
  <c r="O51" i="7"/>
  <c r="Y16" i="8"/>
  <c r="Z16" i="8" s="1"/>
  <c r="O40" i="8"/>
  <c r="O45" i="8"/>
  <c r="Z12" i="9"/>
  <c r="AA12" i="9" s="1"/>
  <c r="Z21" i="9"/>
  <c r="AA21" i="9" s="1"/>
  <c r="J32" i="9"/>
  <c r="J40" i="9"/>
  <c r="J45" i="9"/>
  <c r="J51" i="9"/>
  <c r="Z14" i="9"/>
  <c r="AA14" i="9" s="1"/>
  <c r="Z19" i="9"/>
  <c r="AA19" i="9" s="1"/>
  <c r="Z23" i="9"/>
  <c r="AA23" i="9" s="1"/>
  <c r="P43" i="9"/>
  <c r="P53" i="9"/>
  <c r="J57" i="9"/>
  <c r="P59" i="9"/>
  <c r="J55" i="9"/>
  <c r="Z10" i="9"/>
  <c r="Z18" i="9"/>
  <c r="AA18" i="9" s="1"/>
  <c r="Z20" i="9"/>
  <c r="AA20" i="9" s="1"/>
  <c r="J43" i="9"/>
  <c r="J53" i="9"/>
  <c r="J32" i="10"/>
  <c r="J49" i="10"/>
  <c r="J55" i="10"/>
  <c r="CZ63" i="10"/>
  <c r="DF63" i="10"/>
  <c r="DN63" i="10" s="1"/>
  <c r="EA63" i="10" s="1"/>
  <c r="EG63" i="10" s="1"/>
  <c r="DF68" i="10"/>
  <c r="CZ71" i="10"/>
  <c r="DF71" i="10"/>
  <c r="DN71" i="10" s="1"/>
  <c r="EA71" i="10" s="1"/>
  <c r="EG71" i="10" s="1"/>
  <c r="CZ72" i="10"/>
  <c r="DF75" i="10"/>
  <c r="CZ77" i="10"/>
  <c r="DF79" i="10"/>
  <c r="CZ81" i="10"/>
  <c r="DF83" i="10"/>
  <c r="CZ86" i="10"/>
  <c r="DF87" i="10"/>
  <c r="CZ88" i="10"/>
  <c r="DF90" i="10"/>
  <c r="AC21" i="10"/>
  <c r="J45" i="10"/>
  <c r="J51" i="10"/>
  <c r="CZ51" i="10"/>
  <c r="DF51" i="10"/>
  <c r="DN51" i="10" s="1"/>
  <c r="EA51" i="10" s="1"/>
  <c r="EG51" i="10" s="1"/>
  <c r="J57" i="10"/>
  <c r="P57" i="10"/>
  <c r="CZ57" i="10"/>
  <c r="J61" i="10"/>
  <c r="P61" i="10"/>
  <c r="BV44" i="10" s="1"/>
  <c r="CZ61" i="10"/>
  <c r="J67" i="10"/>
  <c r="P67" i="10"/>
  <c r="CZ69" i="10"/>
  <c r="DF69" i="10"/>
  <c r="DN69" i="10" s="1"/>
  <c r="EA69" i="10" s="1"/>
  <c r="EG69" i="10" s="1"/>
  <c r="CZ70" i="10"/>
  <c r="CZ76" i="10"/>
  <c r="CZ80" i="10"/>
  <c r="CZ84" i="10"/>
  <c r="P55" i="10"/>
  <c r="CZ67" i="10"/>
  <c r="DF67" i="10"/>
  <c r="DN67" i="10" s="1"/>
  <c r="EA67" i="10" s="1"/>
  <c r="EG67" i="10" s="1"/>
  <c r="CZ68" i="10"/>
  <c r="CZ75" i="10"/>
  <c r="CZ79" i="10"/>
  <c r="CZ83" i="10"/>
  <c r="CZ87" i="10"/>
  <c r="CZ90" i="10"/>
  <c r="J40" i="10"/>
  <c r="P40" i="10"/>
  <c r="CZ45" i="10"/>
  <c r="DF45" i="10"/>
  <c r="DN45" i="10" s="1"/>
  <c r="EA45" i="10" s="1"/>
  <c r="EG45" i="10" s="1"/>
  <c r="J53" i="10"/>
  <c r="P53" i="10"/>
  <c r="CZ53" i="10"/>
  <c r="CZ55" i="10"/>
  <c r="DF55" i="10"/>
  <c r="DN55" i="10" s="1"/>
  <c r="EA55" i="10" s="1"/>
  <c r="EG55" i="10" s="1"/>
  <c r="J59" i="10"/>
  <c r="P59" i="10"/>
  <c r="CZ59" i="10"/>
  <c r="J63" i="10"/>
  <c r="P63" i="10"/>
  <c r="J65" i="10"/>
  <c r="CZ65" i="10"/>
  <c r="CZ73" i="10"/>
  <c r="DF73" i="10"/>
  <c r="DN73" i="10" s="1"/>
  <c r="EA73" i="10" s="1"/>
  <c r="EG73" i="10" s="1"/>
  <c r="CZ74" i="10"/>
  <c r="CZ78" i="10"/>
  <c r="CZ82" i="10"/>
  <c r="CZ85" i="10"/>
  <c r="CZ89" i="10"/>
  <c r="Y11" i="5"/>
  <c r="Z11" i="5" s="1"/>
  <c r="Y15" i="5"/>
  <c r="Z15" i="5" s="1"/>
  <c r="Y22" i="5"/>
  <c r="Z22" i="5" s="1"/>
  <c r="Y26" i="5"/>
  <c r="Z26" i="5" s="1"/>
  <c r="O56" i="5"/>
  <c r="O58" i="5"/>
  <c r="O60" i="5"/>
  <c r="O65" i="5"/>
  <c r="I32" i="5"/>
  <c r="O64" i="5"/>
  <c r="O68" i="5"/>
  <c r="O70" i="5"/>
  <c r="O72" i="5"/>
  <c r="O73" i="5"/>
  <c r="O76" i="5"/>
  <c r="O78" i="5"/>
  <c r="O88" i="5"/>
  <c r="P88" i="5" s="1"/>
  <c r="O102" i="5"/>
  <c r="O108" i="5"/>
  <c r="BY63" i="5" s="1"/>
  <c r="O110" i="5"/>
  <c r="BY65" i="5" s="1"/>
  <c r="O114" i="5"/>
  <c r="O118" i="5"/>
  <c r="O120" i="5"/>
  <c r="O122" i="5"/>
  <c r="O125" i="5"/>
  <c r="O127" i="5"/>
  <c r="BY107" i="5" s="1"/>
  <c r="O129" i="5"/>
  <c r="BY109" i="5" s="1"/>
  <c r="O131" i="5"/>
  <c r="BQ53" i="5" s="1"/>
  <c r="O133" i="5"/>
  <c r="BQ54" i="5" s="1"/>
  <c r="O134" i="5"/>
  <c r="O137" i="5"/>
  <c r="BY70" i="5" s="1"/>
  <c r="O138" i="5"/>
  <c r="BY71" i="5" s="1"/>
  <c r="O140" i="5"/>
  <c r="O141" i="5"/>
  <c r="O145" i="5"/>
  <c r="O146" i="5"/>
  <c r="O148" i="5"/>
  <c r="O150" i="5"/>
  <c r="BY112" i="5" s="1"/>
  <c r="O163" i="5"/>
  <c r="BY76" i="5" s="1"/>
  <c r="O165" i="5"/>
  <c r="BY78" i="5" s="1"/>
  <c r="O167" i="5"/>
  <c r="O169" i="5"/>
  <c r="BY118" i="5" s="1"/>
  <c r="O170" i="5"/>
  <c r="BY119" i="5" s="1"/>
  <c r="O173" i="5"/>
  <c r="BY122" i="5" s="1"/>
  <c r="O178" i="5"/>
  <c r="BY80" i="5" s="1"/>
  <c r="O179" i="5"/>
  <c r="BY81" i="5" s="1"/>
  <c r="O181" i="5"/>
  <c r="BY83" i="5" s="1"/>
  <c r="O183" i="5"/>
  <c r="BY156" i="5" s="1"/>
  <c r="O185" i="5"/>
  <c r="O186" i="5"/>
  <c r="O188" i="5"/>
  <c r="O190" i="5"/>
  <c r="O192" i="5"/>
  <c r="BQ57" i="5" s="1"/>
  <c r="O193" i="5"/>
  <c r="BY157" i="5" s="1"/>
  <c r="O195" i="5"/>
  <c r="BY159" i="5" s="1"/>
  <c r="O197" i="5"/>
  <c r="BY161" i="5" s="1"/>
  <c r="O200" i="5"/>
  <c r="BY164" i="5" s="1"/>
  <c r="O202" i="5"/>
  <c r="O204" i="5"/>
  <c r="BY125" i="5" s="1"/>
  <c r="O205" i="5"/>
  <c r="BY126" i="5" s="1"/>
  <c r="O207" i="5"/>
  <c r="O209" i="5"/>
  <c r="O211" i="5"/>
  <c r="O213" i="5"/>
  <c r="BY165" i="5" s="1"/>
  <c r="O216" i="5"/>
  <c r="O218" i="5"/>
  <c r="O220" i="5"/>
  <c r="P220" i="5" s="1"/>
  <c r="O222" i="5"/>
  <c r="O224" i="5"/>
  <c r="O226" i="5"/>
  <c r="O228" i="5"/>
  <c r="O230" i="5"/>
  <c r="P230" i="5" s="1"/>
  <c r="O232" i="5"/>
  <c r="P232" i="5" s="1"/>
  <c r="O234" i="5"/>
  <c r="P234" i="5" s="1"/>
  <c r="O236" i="5"/>
  <c r="P236" i="5" s="1"/>
  <c r="O238" i="5"/>
  <c r="P238" i="5" s="1"/>
  <c r="O240" i="5"/>
  <c r="O242" i="5"/>
  <c r="O244" i="5"/>
  <c r="O246" i="5"/>
  <c r="O248" i="5"/>
  <c r="P248" i="5" s="1"/>
  <c r="O250" i="5"/>
  <c r="O252" i="5"/>
  <c r="O254" i="5"/>
  <c r="P254" i="5" s="1"/>
  <c r="O256" i="5"/>
  <c r="O258" i="5"/>
  <c r="P258" i="5" s="1"/>
  <c r="O260" i="5"/>
  <c r="BY179" i="5" s="1"/>
  <c r="O261" i="5"/>
  <c r="BY180" i="5" s="1"/>
  <c r="O262" i="5"/>
  <c r="BY190" i="5" s="1"/>
  <c r="O263" i="5"/>
  <c r="BY191" i="5" s="1"/>
  <c r="O264" i="5"/>
  <c r="BY181" i="5" s="1"/>
  <c r="O265" i="5"/>
  <c r="BY182" i="5" s="1"/>
  <c r="O266" i="5"/>
  <c r="O267" i="5"/>
  <c r="O268" i="5"/>
  <c r="O269" i="5"/>
  <c r="BY195" i="5" s="1"/>
  <c r="O270" i="5"/>
  <c r="O271" i="5"/>
  <c r="BY207" i="5" s="1"/>
  <c r="O272" i="5"/>
  <c r="BY196" i="5" s="1"/>
  <c r="O273" i="5"/>
  <c r="BY197" i="5" s="1"/>
  <c r="O274" i="5"/>
  <c r="O275" i="5"/>
  <c r="O276" i="5"/>
  <c r="O277" i="5"/>
  <c r="O278" i="5"/>
  <c r="O279" i="5"/>
  <c r="O280" i="5"/>
  <c r="O281" i="5"/>
  <c r="O283" i="5"/>
  <c r="P283" i="5" s="1"/>
  <c r="O285" i="5"/>
  <c r="BY199" i="5" s="1"/>
  <c r="O286" i="5"/>
  <c r="BY200" i="5" s="1"/>
  <c r="O287" i="5"/>
  <c r="BY201" i="5" s="1"/>
  <c r="Y12" i="3"/>
  <c r="Z12" i="3" s="1"/>
  <c r="Y16" i="3"/>
  <c r="Z16" i="3" s="1"/>
  <c r="Y22" i="3"/>
  <c r="Z22" i="3" s="1"/>
  <c r="Y10" i="3"/>
  <c r="Y14" i="3"/>
  <c r="Z14" i="3" s="1"/>
  <c r="Y18" i="3"/>
  <c r="Z18" i="3" s="1"/>
  <c r="Y19" i="3"/>
  <c r="Z19" i="3" s="1"/>
  <c r="Y20" i="3"/>
  <c r="Z20" i="3" s="1"/>
  <c r="I32" i="3"/>
  <c r="H322" i="3"/>
  <c r="AC322" i="3" s="1"/>
  <c r="O40" i="3"/>
  <c r="P40" i="3" s="1"/>
  <c r="O61" i="3"/>
  <c r="O63" i="3"/>
  <c r="S63" i="3" s="1"/>
  <c r="AA63" i="3" s="1"/>
  <c r="AN63" i="3" s="1"/>
  <c r="O65" i="3"/>
  <c r="O67" i="3"/>
  <c r="S67" i="3" s="1"/>
  <c r="AA67" i="3" s="1"/>
  <c r="AN67" i="3" s="1"/>
  <c r="O175" i="3"/>
  <c r="P175" i="3" s="1"/>
  <c r="O177" i="3"/>
  <c r="O178" i="3"/>
  <c r="O179" i="3"/>
  <c r="Y10" i="2"/>
  <c r="Y14" i="2"/>
  <c r="Z14" i="2" s="1"/>
  <c r="Y18" i="2"/>
  <c r="Z18" i="2" s="1"/>
  <c r="Y19" i="2"/>
  <c r="Z19" i="2" s="1"/>
  <c r="Y20" i="2"/>
  <c r="Z20" i="2" s="1"/>
  <c r="Y24" i="2"/>
  <c r="Z24" i="2" s="1"/>
  <c r="I32" i="2"/>
  <c r="O43" i="2"/>
  <c r="O44" i="2"/>
  <c r="O47" i="2"/>
  <c r="O48" i="2"/>
  <c r="O51" i="2"/>
  <c r="O52" i="2"/>
  <c r="O54" i="2"/>
  <c r="O56" i="2"/>
  <c r="O58" i="2"/>
  <c r="O60" i="2"/>
  <c r="O62" i="2"/>
  <c r="O64" i="2"/>
  <c r="O66" i="2"/>
  <c r="O67" i="2"/>
  <c r="O68" i="2"/>
  <c r="O69" i="2"/>
  <c r="O7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P196" i="2" s="1"/>
  <c r="O197" i="2"/>
  <c r="P197" i="2" s="1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9" i="2"/>
  <c r="O270" i="2"/>
  <c r="Y12" i="1"/>
  <c r="Z12" i="1" s="1"/>
  <c r="Y16" i="1"/>
  <c r="Z16" i="1" s="1"/>
  <c r="Y22" i="1"/>
  <c r="Z22" i="1" s="1"/>
  <c r="Y26" i="1"/>
  <c r="Z26" i="1" s="1"/>
  <c r="O43" i="1"/>
  <c r="O44" i="1"/>
  <c r="O47" i="1"/>
  <c r="O48" i="1"/>
  <c r="O51" i="1"/>
  <c r="O52" i="1"/>
  <c r="O54" i="1"/>
  <c r="O56" i="1"/>
  <c r="O58" i="1"/>
  <c r="O60" i="1"/>
  <c r="O62" i="1"/>
  <c r="O64" i="1"/>
  <c r="O66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17" i="1"/>
  <c r="P117" i="1" s="1"/>
  <c r="O119" i="1"/>
  <c r="P119" i="1" s="1"/>
  <c r="O121" i="1"/>
  <c r="P121" i="1" s="1"/>
  <c r="O123" i="1"/>
  <c r="P123" i="1" s="1"/>
  <c r="O125" i="1"/>
  <c r="P125" i="1" s="1"/>
  <c r="O127" i="1"/>
  <c r="P127" i="1" s="1"/>
  <c r="O129" i="1"/>
  <c r="P129" i="1" s="1"/>
  <c r="O131" i="1"/>
  <c r="P131" i="1" s="1"/>
  <c r="O133" i="1"/>
  <c r="P133" i="1" s="1"/>
  <c r="O135" i="1"/>
  <c r="P135" i="1" s="1"/>
  <c r="O137" i="1"/>
  <c r="P137" i="1" s="1"/>
  <c r="O139" i="1"/>
  <c r="P139" i="1" s="1"/>
  <c r="O141" i="1"/>
  <c r="P141" i="1" s="1"/>
  <c r="O143" i="1"/>
  <c r="P143" i="1" s="1"/>
  <c r="O145" i="1"/>
  <c r="P145" i="1" s="1"/>
  <c r="O149" i="1"/>
  <c r="O150" i="1"/>
  <c r="O151" i="1"/>
  <c r="O152" i="1"/>
  <c r="O153" i="1"/>
  <c r="O154" i="1"/>
  <c r="O155" i="1"/>
  <c r="O156" i="1"/>
  <c r="O157" i="1"/>
  <c r="O159" i="1"/>
  <c r="P159" i="1" s="1"/>
  <c r="O161" i="1"/>
  <c r="P161" i="1" s="1"/>
  <c r="O163" i="1"/>
  <c r="P163" i="1" s="1"/>
  <c r="O165" i="1"/>
  <c r="P165" i="1" s="1"/>
  <c r="O167" i="1"/>
  <c r="P167" i="1" s="1"/>
  <c r="O169" i="1"/>
  <c r="P169" i="1" s="1"/>
  <c r="O171" i="1"/>
  <c r="P171" i="1" s="1"/>
  <c r="O173" i="1"/>
  <c r="P173" i="1" s="1"/>
  <c r="O175" i="1"/>
  <c r="P175" i="1" s="1"/>
  <c r="O177" i="1"/>
  <c r="P177" i="1" s="1"/>
  <c r="O179" i="1"/>
  <c r="P179" i="1" s="1"/>
  <c r="O181" i="1"/>
  <c r="P181" i="1" s="1"/>
  <c r="O183" i="1"/>
  <c r="P183" i="1" s="1"/>
  <c r="O184" i="1"/>
  <c r="P184" i="1" s="1"/>
  <c r="O185" i="1"/>
  <c r="P185" i="1" s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DG45" i="10"/>
  <c r="DE45" i="10"/>
  <c r="DM45" i="10" s="1"/>
  <c r="DZ45" i="10" s="1"/>
  <c r="Z45" i="10"/>
  <c r="AO45" i="10" s="1"/>
  <c r="U45" i="10"/>
  <c r="S45" i="10"/>
  <c r="AC45" i="10" s="1"/>
  <c r="AQ45" i="10" s="1"/>
  <c r="Q45" i="10"/>
  <c r="O45" i="10"/>
  <c r="Y45" i="10" s="1"/>
  <c r="AN45" i="10" s="1"/>
  <c r="CF45" i="10" s="1"/>
  <c r="DD45" i="10"/>
  <c r="DL45" i="10" s="1"/>
  <c r="DY45" i="10" s="1"/>
  <c r="DJ45" i="10"/>
  <c r="DR45" i="10" s="1"/>
  <c r="EE45" i="10" s="1"/>
  <c r="CD45" i="10"/>
  <c r="N45" i="10"/>
  <c r="X45" i="10" s="1"/>
  <c r="AM45" i="10" s="1"/>
  <c r="CE45" i="10" s="1"/>
  <c r="DG51" i="10"/>
  <c r="DE51" i="10"/>
  <c r="DM51" i="10" s="1"/>
  <c r="DZ51" i="10" s="1"/>
  <c r="Z51" i="10"/>
  <c r="AO51" i="10" s="1"/>
  <c r="U51" i="10"/>
  <c r="S51" i="10"/>
  <c r="AC51" i="10" s="1"/>
  <c r="AQ51" i="10" s="1"/>
  <c r="Q51" i="10"/>
  <c r="O51" i="10"/>
  <c r="Y51" i="10" s="1"/>
  <c r="AN51" i="10" s="1"/>
  <c r="DD51" i="10"/>
  <c r="DL51" i="10" s="1"/>
  <c r="DY51" i="10" s="1"/>
  <c r="DJ51" i="10"/>
  <c r="DR51" i="10" s="1"/>
  <c r="EE51" i="10" s="1"/>
  <c r="N51" i="10"/>
  <c r="X51" i="10" s="1"/>
  <c r="AM51" i="10" s="1"/>
  <c r="DN53" i="10"/>
  <c r="EA53" i="10" s="1"/>
  <c r="DH53" i="10"/>
  <c r="DP53" i="10" s="1"/>
  <c r="EC53" i="10" s="1"/>
  <c r="DN57" i="10"/>
  <c r="EA57" i="10" s="1"/>
  <c r="DH57" i="10"/>
  <c r="DP57" i="10" s="1"/>
  <c r="EC57" i="10" s="1"/>
  <c r="DN59" i="10"/>
  <c r="EA59" i="10" s="1"/>
  <c r="DH59" i="10"/>
  <c r="DP59" i="10" s="1"/>
  <c r="EC59" i="10" s="1"/>
  <c r="DN61" i="10"/>
  <c r="EA61" i="10" s="1"/>
  <c r="DH61" i="10"/>
  <c r="DP61" i="10" s="1"/>
  <c r="EC61" i="10" s="1"/>
  <c r="DG65" i="10"/>
  <c r="DE65" i="10"/>
  <c r="DM65" i="10" s="1"/>
  <c r="DZ65" i="10" s="1"/>
  <c r="Z65" i="10"/>
  <c r="AO65" i="10" s="1"/>
  <c r="U65" i="10"/>
  <c r="S65" i="10"/>
  <c r="AC65" i="10" s="1"/>
  <c r="AQ65" i="10" s="1"/>
  <c r="Q65" i="10"/>
  <c r="O65" i="10"/>
  <c r="Y65" i="10" s="1"/>
  <c r="AN65" i="10" s="1"/>
  <c r="CF56" i="10" s="1"/>
  <c r="CD56" i="10"/>
  <c r="DJ65" i="10"/>
  <c r="DR65" i="10" s="1"/>
  <c r="EE65" i="10" s="1"/>
  <c r="DD65" i="10"/>
  <c r="DL65" i="10" s="1"/>
  <c r="DY65" i="10" s="1"/>
  <c r="N65" i="10"/>
  <c r="X65" i="10" s="1"/>
  <c r="AM65" i="10" s="1"/>
  <c r="CE56" i="10" s="1"/>
  <c r="DN65" i="10"/>
  <c r="EA65" i="10" s="1"/>
  <c r="DH65" i="10"/>
  <c r="DP65" i="10" s="1"/>
  <c r="EC65" i="10" s="1"/>
  <c r="DN70" i="10"/>
  <c r="EA70" i="10" s="1"/>
  <c r="DH70" i="10"/>
  <c r="DP70" i="10" s="1"/>
  <c r="EC70" i="10" s="1"/>
  <c r="DG41" i="10"/>
  <c r="DE41" i="10"/>
  <c r="DM41" i="10" s="1"/>
  <c r="DZ41" i="10" s="1"/>
  <c r="BV41" i="10"/>
  <c r="Z41" i="10"/>
  <c r="AO41" i="10" s="1"/>
  <c r="U41" i="10"/>
  <c r="S41" i="10"/>
  <c r="AC41" i="10" s="1"/>
  <c r="AQ41" i="10" s="1"/>
  <c r="Q41" i="10"/>
  <c r="O41" i="10"/>
  <c r="Y41" i="10" s="1"/>
  <c r="AN41" i="10" s="1"/>
  <c r="CF41" i="10" s="1"/>
  <c r="DD41" i="10"/>
  <c r="DL41" i="10" s="1"/>
  <c r="DY41" i="10" s="1"/>
  <c r="DJ41" i="10"/>
  <c r="DR41" i="10" s="1"/>
  <c r="EE41" i="10" s="1"/>
  <c r="CD41" i="10"/>
  <c r="N41" i="10"/>
  <c r="X41" i="10" s="1"/>
  <c r="AM41" i="10" s="1"/>
  <c r="CE41" i="10" s="1"/>
  <c r="DN43" i="10"/>
  <c r="EA43" i="10" s="1"/>
  <c r="DH43" i="10"/>
  <c r="DP43" i="10" s="1"/>
  <c r="EC43" i="10" s="1"/>
  <c r="DN47" i="10"/>
  <c r="EA47" i="10" s="1"/>
  <c r="DH47" i="10"/>
  <c r="DP47" i="10" s="1"/>
  <c r="EC47" i="10" s="1"/>
  <c r="DG49" i="10"/>
  <c r="DE49" i="10"/>
  <c r="DM49" i="10" s="1"/>
  <c r="DZ49" i="10" s="1"/>
  <c r="Z49" i="10"/>
  <c r="AO49" i="10" s="1"/>
  <c r="U49" i="10"/>
  <c r="S49" i="10"/>
  <c r="AC49" i="10" s="1"/>
  <c r="AQ49" i="10" s="1"/>
  <c r="Q49" i="10"/>
  <c r="O49" i="10"/>
  <c r="Y49" i="10" s="1"/>
  <c r="AN49" i="10" s="1"/>
  <c r="CF49" i="10" s="1"/>
  <c r="DD49" i="10"/>
  <c r="DL49" i="10" s="1"/>
  <c r="DY49" i="10" s="1"/>
  <c r="BV42" i="10"/>
  <c r="DJ49" i="10"/>
  <c r="DR49" i="10" s="1"/>
  <c r="EE49" i="10" s="1"/>
  <c r="CD49" i="10"/>
  <c r="N49" i="10"/>
  <c r="X49" i="10" s="1"/>
  <c r="AM49" i="10" s="1"/>
  <c r="CE49" i="10" s="1"/>
  <c r="DG55" i="10"/>
  <c r="DE55" i="10"/>
  <c r="DM55" i="10" s="1"/>
  <c r="DZ55" i="10" s="1"/>
  <c r="Z55" i="10"/>
  <c r="AO55" i="10" s="1"/>
  <c r="U55" i="10"/>
  <c r="S55" i="10"/>
  <c r="AC55" i="10" s="1"/>
  <c r="AQ55" i="10" s="1"/>
  <c r="Q55" i="10"/>
  <c r="O55" i="10"/>
  <c r="Y55" i="10" s="1"/>
  <c r="AN55" i="10" s="1"/>
  <c r="DD55" i="10"/>
  <c r="DL55" i="10" s="1"/>
  <c r="DY55" i="10" s="1"/>
  <c r="DJ55" i="10"/>
  <c r="DR55" i="10" s="1"/>
  <c r="EE55" i="10" s="1"/>
  <c r="N55" i="10"/>
  <c r="X55" i="10" s="1"/>
  <c r="AM55" i="10" s="1"/>
  <c r="DN68" i="10"/>
  <c r="EA68" i="10" s="1"/>
  <c r="DH68" i="10"/>
  <c r="DP68" i="10" s="1"/>
  <c r="EC68" i="10" s="1"/>
  <c r="DN72" i="10"/>
  <c r="EA72" i="10" s="1"/>
  <c r="DH72" i="10"/>
  <c r="DP72" i="10" s="1"/>
  <c r="EC72" i="10" s="1"/>
  <c r="AD10" i="10"/>
  <c r="AD14" i="10"/>
  <c r="AD18" i="10"/>
  <c r="AD19" i="10"/>
  <c r="AD20" i="10"/>
  <c r="AD21" i="10"/>
  <c r="AD25" i="10"/>
  <c r="DN140" i="10"/>
  <c r="EA140" i="10" s="1"/>
  <c r="DH140" i="10"/>
  <c r="DP140" i="10" s="1"/>
  <c r="EC140" i="10" s="1"/>
  <c r="DJ40" i="10"/>
  <c r="DD40" i="10"/>
  <c r="Z40" i="10"/>
  <c r="U40" i="10"/>
  <c r="S40" i="10"/>
  <c r="Q40" i="10"/>
  <c r="O40" i="10"/>
  <c r="P39" i="10"/>
  <c r="P38" i="10" s="1"/>
  <c r="AW40" i="10"/>
  <c r="AI40" i="10"/>
  <c r="AX40" i="10" s="1"/>
  <c r="BK40" i="10"/>
  <c r="BN328" i="10"/>
  <c r="BN327" i="10"/>
  <c r="CC40" i="10"/>
  <c r="EM41" i="10"/>
  <c r="EI41" i="10"/>
  <c r="EJ41" i="10" s="1"/>
  <c r="AC28" i="10"/>
  <c r="AC27" i="10"/>
  <c r="AC26" i="10"/>
  <c r="AC24" i="10"/>
  <c r="AC22" i="10"/>
  <c r="AC17" i="10"/>
  <c r="AC15" i="10"/>
  <c r="AC13" i="10"/>
  <c r="AC11" i="10"/>
  <c r="DG43" i="10"/>
  <c r="DE43" i="10"/>
  <c r="DM43" i="10" s="1"/>
  <c r="DZ43" i="10" s="1"/>
  <c r="Z43" i="10"/>
  <c r="AO43" i="10" s="1"/>
  <c r="U43" i="10"/>
  <c r="S43" i="10"/>
  <c r="AC43" i="10" s="1"/>
  <c r="AQ43" i="10" s="1"/>
  <c r="Q43" i="10"/>
  <c r="O43" i="10"/>
  <c r="Y43" i="10" s="1"/>
  <c r="AN43" i="10" s="1"/>
  <c r="CF43" i="10" s="1"/>
  <c r="EM45" i="10"/>
  <c r="EI45" i="10"/>
  <c r="EJ45" i="10" s="1"/>
  <c r="DG47" i="10"/>
  <c r="DE47" i="10"/>
  <c r="DM47" i="10" s="1"/>
  <c r="DZ47" i="10" s="1"/>
  <c r="Z47" i="10"/>
  <c r="AO47" i="10" s="1"/>
  <c r="U47" i="10"/>
  <c r="S47" i="10"/>
  <c r="AC47" i="10" s="1"/>
  <c r="AQ47" i="10" s="1"/>
  <c r="Q47" i="10"/>
  <c r="O47" i="10"/>
  <c r="Y47" i="10" s="1"/>
  <c r="AN47" i="10" s="1"/>
  <c r="CF47" i="10" s="1"/>
  <c r="EM49" i="10"/>
  <c r="EI49" i="10"/>
  <c r="EJ49" i="10" s="1"/>
  <c r="EM51" i="10"/>
  <c r="EI51" i="10"/>
  <c r="EJ51" i="10" s="1"/>
  <c r="DG53" i="10"/>
  <c r="DE53" i="10"/>
  <c r="DM53" i="10" s="1"/>
  <c r="DZ53" i="10" s="1"/>
  <c r="Z53" i="10"/>
  <c r="AO53" i="10" s="1"/>
  <c r="U53" i="10"/>
  <c r="S53" i="10"/>
  <c r="AC53" i="10" s="1"/>
  <c r="AQ53" i="10" s="1"/>
  <c r="Q53" i="10"/>
  <c r="O53" i="10"/>
  <c r="Y53" i="10" s="1"/>
  <c r="AN53" i="10" s="1"/>
  <c r="EM55" i="10"/>
  <c r="EI55" i="10"/>
  <c r="EJ55" i="10" s="1"/>
  <c r="DG57" i="10"/>
  <c r="DE57" i="10"/>
  <c r="DM57" i="10" s="1"/>
  <c r="DZ57" i="10" s="1"/>
  <c r="Z57" i="10"/>
  <c r="AO57" i="10" s="1"/>
  <c r="U57" i="10"/>
  <c r="S57" i="10"/>
  <c r="AC57" i="10" s="1"/>
  <c r="AQ57" i="10" s="1"/>
  <c r="Q57" i="10"/>
  <c r="O57" i="10"/>
  <c r="Y57" i="10" s="1"/>
  <c r="AN57" i="10" s="1"/>
  <c r="DG59" i="10"/>
  <c r="DE59" i="10"/>
  <c r="DM59" i="10" s="1"/>
  <c r="DZ59" i="10" s="1"/>
  <c r="Z59" i="10"/>
  <c r="AO59" i="10" s="1"/>
  <c r="U59" i="10"/>
  <c r="S59" i="10"/>
  <c r="AC59" i="10" s="1"/>
  <c r="AQ59" i="10" s="1"/>
  <c r="Q59" i="10"/>
  <c r="O59" i="10"/>
  <c r="Y59" i="10" s="1"/>
  <c r="AN59" i="10" s="1"/>
  <c r="DG61" i="10"/>
  <c r="DE61" i="10"/>
  <c r="DM61" i="10" s="1"/>
  <c r="DZ61" i="10" s="1"/>
  <c r="Z61" i="10"/>
  <c r="AO61" i="10" s="1"/>
  <c r="U61" i="10"/>
  <c r="S61" i="10"/>
  <c r="AC61" i="10" s="1"/>
  <c r="AQ61" i="10" s="1"/>
  <c r="Q61" i="10"/>
  <c r="O61" i="10"/>
  <c r="Y61" i="10" s="1"/>
  <c r="AN61" i="10" s="1"/>
  <c r="CF52" i="10" s="1"/>
  <c r="CD52" i="10"/>
  <c r="DG63" i="10"/>
  <c r="DE63" i="10"/>
  <c r="DM63" i="10" s="1"/>
  <c r="DZ63" i="10" s="1"/>
  <c r="Z63" i="10"/>
  <c r="AO63" i="10" s="1"/>
  <c r="U63" i="10"/>
  <c r="S63" i="10"/>
  <c r="AC63" i="10" s="1"/>
  <c r="AQ63" i="10" s="1"/>
  <c r="Q63" i="10"/>
  <c r="O63" i="10"/>
  <c r="Y63" i="10" s="1"/>
  <c r="AN63" i="10" s="1"/>
  <c r="CF54" i="10" s="1"/>
  <c r="CD54" i="10"/>
  <c r="EM63" i="10"/>
  <c r="EI63" i="10"/>
  <c r="EJ63" i="10" s="1"/>
  <c r="DG67" i="10"/>
  <c r="DE67" i="10"/>
  <c r="DM67" i="10" s="1"/>
  <c r="DZ67" i="10" s="1"/>
  <c r="Z67" i="10"/>
  <c r="AO67" i="10" s="1"/>
  <c r="U67" i="10"/>
  <c r="S67" i="10"/>
  <c r="AC67" i="10" s="1"/>
  <c r="AQ67" i="10" s="1"/>
  <c r="Q67" i="10"/>
  <c r="O67" i="10"/>
  <c r="Y67" i="10" s="1"/>
  <c r="AN67" i="10" s="1"/>
  <c r="CF86" i="10" s="1"/>
  <c r="CD86" i="10"/>
  <c r="EM67" i="10"/>
  <c r="EI67" i="10"/>
  <c r="EJ67" i="10" s="1"/>
  <c r="EM69" i="10"/>
  <c r="EI69" i="10"/>
  <c r="EJ69" i="10" s="1"/>
  <c r="EM71" i="10"/>
  <c r="EI71" i="10"/>
  <c r="EJ71" i="10" s="1"/>
  <c r="EM73" i="10"/>
  <c r="EI73" i="10"/>
  <c r="EJ73" i="10" s="1"/>
  <c r="DN74" i="10"/>
  <c r="EA74" i="10" s="1"/>
  <c r="DH74" i="10"/>
  <c r="DP74" i="10" s="1"/>
  <c r="EC74" i="10" s="1"/>
  <c r="DN76" i="10"/>
  <c r="EA76" i="10" s="1"/>
  <c r="DH76" i="10"/>
  <c r="DP76" i="10" s="1"/>
  <c r="EC76" i="10" s="1"/>
  <c r="DN78" i="10"/>
  <c r="EA78" i="10" s="1"/>
  <c r="DH78" i="10"/>
  <c r="DP78" i="10" s="1"/>
  <c r="EC78" i="10" s="1"/>
  <c r="DN80" i="10"/>
  <c r="EA80" i="10" s="1"/>
  <c r="DH80" i="10"/>
  <c r="DP80" i="10" s="1"/>
  <c r="EC80" i="10" s="1"/>
  <c r="DN82" i="10"/>
  <c r="EA82" i="10" s="1"/>
  <c r="DH82" i="10"/>
  <c r="DP82" i="10" s="1"/>
  <c r="EC82" i="10" s="1"/>
  <c r="DN84" i="10"/>
  <c r="EA84" i="10" s="1"/>
  <c r="DH84" i="10"/>
  <c r="DP84" i="10" s="1"/>
  <c r="EC84" i="10" s="1"/>
  <c r="DN85" i="10"/>
  <c r="EA85" i="10" s="1"/>
  <c r="DH85" i="10"/>
  <c r="DP85" i="10" s="1"/>
  <c r="EC85" i="10" s="1"/>
  <c r="DN89" i="10"/>
  <c r="EA89" i="10" s="1"/>
  <c r="DH89" i="10"/>
  <c r="DP89" i="10" s="1"/>
  <c r="EC89" i="10" s="1"/>
  <c r="DE40" i="10"/>
  <c r="CC42" i="10"/>
  <c r="DD43" i="10"/>
  <c r="DL43" i="10" s="1"/>
  <c r="DY43" i="10" s="1"/>
  <c r="CC46" i="10"/>
  <c r="DD47" i="10"/>
  <c r="DL47" i="10" s="1"/>
  <c r="DY47" i="10" s="1"/>
  <c r="DD53" i="10"/>
  <c r="DL53" i="10" s="1"/>
  <c r="DY53" i="10" s="1"/>
  <c r="DD57" i="10"/>
  <c r="DL57" i="10" s="1"/>
  <c r="DY57" i="10" s="1"/>
  <c r="DD59" i="10"/>
  <c r="DL59" i="10" s="1"/>
  <c r="DY59" i="10" s="1"/>
  <c r="DD61" i="10"/>
  <c r="DL61" i="10" s="1"/>
  <c r="DY61" i="10" s="1"/>
  <c r="DJ63" i="10"/>
  <c r="DR63" i="10" s="1"/>
  <c r="EE63" i="10" s="1"/>
  <c r="DJ67" i="10"/>
  <c r="DR67" i="10" s="1"/>
  <c r="EE67" i="10" s="1"/>
  <c r="BA328" i="10"/>
  <c r="BA327" i="10"/>
  <c r="AZ328" i="10"/>
  <c r="AZ327" i="10"/>
  <c r="BO40" i="10"/>
  <c r="DN75" i="10"/>
  <c r="EA75" i="10" s="1"/>
  <c r="DH75" i="10"/>
  <c r="DP75" i="10" s="1"/>
  <c r="EC75" i="10" s="1"/>
  <c r="DN77" i="10"/>
  <c r="EA77" i="10" s="1"/>
  <c r="DH77" i="10"/>
  <c r="DP77" i="10" s="1"/>
  <c r="EC77" i="10" s="1"/>
  <c r="DN79" i="10"/>
  <c r="EA79" i="10" s="1"/>
  <c r="DH79" i="10"/>
  <c r="DP79" i="10" s="1"/>
  <c r="EC79" i="10" s="1"/>
  <c r="DN81" i="10"/>
  <c r="EA81" i="10" s="1"/>
  <c r="DH81" i="10"/>
  <c r="DP81" i="10" s="1"/>
  <c r="EC81" i="10" s="1"/>
  <c r="DN83" i="10"/>
  <c r="EA83" i="10" s="1"/>
  <c r="DH83" i="10"/>
  <c r="DP83" i="10" s="1"/>
  <c r="EC83" i="10" s="1"/>
  <c r="DN86" i="10"/>
  <c r="EA86" i="10" s="1"/>
  <c r="DH86" i="10"/>
  <c r="DP86" i="10" s="1"/>
  <c r="EC86" i="10" s="1"/>
  <c r="DN87" i="10"/>
  <c r="EA87" i="10" s="1"/>
  <c r="DH87" i="10"/>
  <c r="DP87" i="10" s="1"/>
  <c r="EC87" i="10" s="1"/>
  <c r="DN88" i="10"/>
  <c r="EA88" i="10" s="1"/>
  <c r="DH88" i="10"/>
  <c r="DP88" i="10" s="1"/>
  <c r="EC88" i="10" s="1"/>
  <c r="DN90" i="10"/>
  <c r="EA90" i="10" s="1"/>
  <c r="DH90" i="10"/>
  <c r="DP90" i="10" s="1"/>
  <c r="EC90" i="10" s="1"/>
  <c r="AC12" i="10"/>
  <c r="AC16" i="10"/>
  <c r="AC23" i="10"/>
  <c r="N40" i="10"/>
  <c r="BP40" i="10"/>
  <c r="DG40" i="10"/>
  <c r="DH41" i="10"/>
  <c r="DP41" i="10" s="1"/>
  <c r="EC41" i="10" s="1"/>
  <c r="EN41" i="10"/>
  <c r="N43" i="10"/>
  <c r="X43" i="10" s="1"/>
  <c r="AM43" i="10" s="1"/>
  <c r="CE43" i="10" s="1"/>
  <c r="CD43" i="10"/>
  <c r="DJ43" i="10"/>
  <c r="DR43" i="10" s="1"/>
  <c r="EE43" i="10" s="1"/>
  <c r="DH45" i="10"/>
  <c r="DP45" i="10" s="1"/>
  <c r="EC45" i="10" s="1"/>
  <c r="EN45" i="10"/>
  <c r="N47" i="10"/>
  <c r="X47" i="10" s="1"/>
  <c r="AM47" i="10" s="1"/>
  <c r="CE47" i="10" s="1"/>
  <c r="AV47" i="10"/>
  <c r="CD47" i="10"/>
  <c r="DJ47" i="10"/>
  <c r="DR47" i="10" s="1"/>
  <c r="EE47" i="10" s="1"/>
  <c r="DH49" i="10"/>
  <c r="DP49" i="10" s="1"/>
  <c r="EC49" i="10" s="1"/>
  <c r="EN49" i="10"/>
  <c r="DH51" i="10"/>
  <c r="DP51" i="10" s="1"/>
  <c r="EC51" i="10" s="1"/>
  <c r="EN51" i="10"/>
  <c r="N53" i="10"/>
  <c r="X53" i="10" s="1"/>
  <c r="AM53" i="10" s="1"/>
  <c r="DJ53" i="10"/>
  <c r="DR53" i="10" s="1"/>
  <c r="EE53" i="10" s="1"/>
  <c r="DH55" i="10"/>
  <c r="DP55" i="10" s="1"/>
  <c r="EC55" i="10" s="1"/>
  <c r="EN55" i="10"/>
  <c r="N57" i="10"/>
  <c r="X57" i="10" s="1"/>
  <c r="AM57" i="10" s="1"/>
  <c r="AV57" i="10"/>
  <c r="DJ57" i="10"/>
  <c r="DR57" i="10" s="1"/>
  <c r="EE57" i="10" s="1"/>
  <c r="N59" i="10"/>
  <c r="X59" i="10" s="1"/>
  <c r="AM59" i="10" s="1"/>
  <c r="DJ59" i="10"/>
  <c r="DR59" i="10" s="1"/>
  <c r="EE59" i="10" s="1"/>
  <c r="N61" i="10"/>
  <c r="X61" i="10" s="1"/>
  <c r="AM61" i="10" s="1"/>
  <c r="CE52" i="10" s="1"/>
  <c r="DJ61" i="10"/>
  <c r="DR61" i="10" s="1"/>
  <c r="EE61" i="10" s="1"/>
  <c r="N63" i="10"/>
  <c r="X63" i="10" s="1"/>
  <c r="AM63" i="10" s="1"/>
  <c r="CE54" i="10" s="1"/>
  <c r="DD63" i="10"/>
  <c r="DL63" i="10" s="1"/>
  <c r="DY63" i="10" s="1"/>
  <c r="DH63" i="10"/>
  <c r="DP63" i="10" s="1"/>
  <c r="EC63" i="10" s="1"/>
  <c r="EN63" i="10"/>
  <c r="N67" i="10"/>
  <c r="X67" i="10" s="1"/>
  <c r="AM67" i="10" s="1"/>
  <c r="CE86" i="10" s="1"/>
  <c r="DD67" i="10"/>
  <c r="DL67" i="10" s="1"/>
  <c r="DY67" i="10" s="1"/>
  <c r="DH67" i="10"/>
  <c r="DP67" i="10" s="1"/>
  <c r="EC67" i="10" s="1"/>
  <c r="EN67" i="10"/>
  <c r="DH69" i="10"/>
  <c r="DP69" i="10" s="1"/>
  <c r="EC69" i="10" s="1"/>
  <c r="EN69" i="10"/>
  <c r="DH71" i="10"/>
  <c r="DP71" i="10" s="1"/>
  <c r="EC71" i="10" s="1"/>
  <c r="EN71" i="10"/>
  <c r="DH73" i="10"/>
  <c r="DP73" i="10" s="1"/>
  <c r="EC73" i="10" s="1"/>
  <c r="EN73" i="10"/>
  <c r="CZ91" i="10"/>
  <c r="DF91" i="10"/>
  <c r="CZ92" i="10"/>
  <c r="DF92" i="10"/>
  <c r="CZ93" i="10"/>
  <c r="DF93" i="10"/>
  <c r="CZ94" i="10"/>
  <c r="DF94" i="10"/>
  <c r="CZ95" i="10"/>
  <c r="DF95" i="10"/>
  <c r="CZ96" i="10"/>
  <c r="DF96" i="10"/>
  <c r="CZ97" i="10"/>
  <c r="DF97" i="10"/>
  <c r="CZ98" i="10"/>
  <c r="DF98" i="10"/>
  <c r="CZ99" i="10"/>
  <c r="DF99" i="10"/>
  <c r="CZ100" i="10"/>
  <c r="DF100" i="10"/>
  <c r="CZ101" i="10"/>
  <c r="DF101" i="10"/>
  <c r="CZ102" i="10"/>
  <c r="DF102" i="10"/>
  <c r="CZ103" i="10"/>
  <c r="DF103" i="10"/>
  <c r="CZ104" i="10"/>
  <c r="DF104" i="10"/>
  <c r="CZ105" i="10"/>
  <c r="DF105" i="10"/>
  <c r="CZ106" i="10"/>
  <c r="DF106" i="10"/>
  <c r="CZ107" i="10"/>
  <c r="DF107" i="10"/>
  <c r="CZ108" i="10"/>
  <c r="DF108" i="10"/>
  <c r="CZ109" i="10"/>
  <c r="DF109" i="10"/>
  <c r="CZ110" i="10"/>
  <c r="DF110" i="10"/>
  <c r="CZ111" i="10"/>
  <c r="DF111" i="10"/>
  <c r="CZ112" i="10"/>
  <c r="DF112" i="10"/>
  <c r="CZ113" i="10"/>
  <c r="DF113" i="10"/>
  <c r="CZ114" i="10"/>
  <c r="DF114" i="10"/>
  <c r="CZ115" i="10"/>
  <c r="DF115" i="10"/>
  <c r="CZ116" i="10"/>
  <c r="DF116" i="10"/>
  <c r="CZ117" i="10"/>
  <c r="DF117" i="10"/>
  <c r="DF118" i="10"/>
  <c r="CZ119" i="10"/>
  <c r="DF120" i="10"/>
  <c r="CZ121" i="10"/>
  <c r="DF122" i="10"/>
  <c r="CZ123" i="10"/>
  <c r="DF124" i="10"/>
  <c r="CZ125" i="10"/>
  <c r="DF126" i="10"/>
  <c r="CZ127" i="10"/>
  <c r="DF128" i="10"/>
  <c r="CZ129" i="10"/>
  <c r="DF130" i="10"/>
  <c r="CZ131" i="10"/>
  <c r="DF132" i="10"/>
  <c r="CZ133" i="10"/>
  <c r="DF134" i="10"/>
  <c r="CZ135" i="10"/>
  <c r="DF136" i="10"/>
  <c r="CZ137" i="10"/>
  <c r="DF138" i="10"/>
  <c r="CZ139" i="10"/>
  <c r="P318" i="10"/>
  <c r="AV61" i="10" s="1"/>
  <c r="J318" i="10"/>
  <c r="P317" i="10"/>
  <c r="J317" i="10"/>
  <c r="P316" i="10"/>
  <c r="J316" i="10"/>
  <c r="P315" i="10"/>
  <c r="J315" i="10"/>
  <c r="P314" i="10"/>
  <c r="J314" i="10"/>
  <c r="P313" i="10"/>
  <c r="J313" i="10"/>
  <c r="P312" i="10"/>
  <c r="J312" i="10"/>
  <c r="P311" i="10"/>
  <c r="J311" i="10"/>
  <c r="P310" i="10"/>
  <c r="J310" i="10"/>
  <c r="P309" i="10"/>
  <c r="J309" i="10"/>
  <c r="P308" i="10"/>
  <c r="J308" i="10"/>
  <c r="P307" i="10"/>
  <c r="J307" i="10"/>
  <c r="P306" i="10"/>
  <c r="J306" i="10"/>
  <c r="P305" i="10"/>
  <c r="J305" i="10"/>
  <c r="P304" i="10"/>
  <c r="J304" i="10"/>
  <c r="P303" i="10"/>
  <c r="J303" i="10"/>
  <c r="P302" i="10"/>
  <c r="J302" i="10"/>
  <c r="P301" i="10"/>
  <c r="J301" i="10"/>
  <c r="P300" i="10"/>
  <c r="J300" i="10"/>
  <c r="P299" i="10"/>
  <c r="J299" i="10"/>
  <c r="P298" i="10"/>
  <c r="J298" i="10"/>
  <c r="P297" i="10"/>
  <c r="J297" i="10"/>
  <c r="P296" i="10"/>
  <c r="J296" i="10"/>
  <c r="P295" i="10"/>
  <c r="J295" i="10"/>
  <c r="P294" i="10"/>
  <c r="J294" i="10"/>
  <c r="P293" i="10"/>
  <c r="J293" i="10"/>
  <c r="P292" i="10"/>
  <c r="J292" i="10"/>
  <c r="P291" i="10"/>
  <c r="J291" i="10"/>
  <c r="P290" i="10"/>
  <c r="J290" i="10"/>
  <c r="P289" i="10"/>
  <c r="J289" i="10"/>
  <c r="P288" i="10"/>
  <c r="J288" i="10"/>
  <c r="P287" i="10"/>
  <c r="J287" i="10"/>
  <c r="P286" i="10"/>
  <c r="J286" i="10"/>
  <c r="P285" i="10"/>
  <c r="J285" i="10"/>
  <c r="P284" i="10"/>
  <c r="J284" i="10"/>
  <c r="P283" i="10"/>
  <c r="J283" i="10"/>
  <c r="P282" i="10"/>
  <c r="J282" i="10"/>
  <c r="P281" i="10"/>
  <c r="J281" i="10"/>
  <c r="P280" i="10"/>
  <c r="J280" i="10"/>
  <c r="P279" i="10"/>
  <c r="J279" i="10"/>
  <c r="P278" i="10"/>
  <c r="J278" i="10"/>
  <c r="P277" i="10"/>
  <c r="J277" i="10"/>
  <c r="P276" i="10"/>
  <c r="J276" i="10"/>
  <c r="P275" i="10"/>
  <c r="J275" i="10"/>
  <c r="P274" i="10"/>
  <c r="J274" i="10"/>
  <c r="P273" i="10"/>
  <c r="J273" i="10"/>
  <c r="P272" i="10"/>
  <c r="J272" i="10"/>
  <c r="P271" i="10"/>
  <c r="J271" i="10"/>
  <c r="P270" i="10"/>
  <c r="J270" i="10"/>
  <c r="P269" i="10"/>
  <c r="J269" i="10"/>
  <c r="P268" i="10"/>
  <c r="J268" i="10"/>
  <c r="P267" i="10"/>
  <c r="J267" i="10"/>
  <c r="P266" i="10"/>
  <c r="J266" i="10"/>
  <c r="P265" i="10"/>
  <c r="J265" i="10"/>
  <c r="P264" i="10"/>
  <c r="J264" i="10"/>
  <c r="P263" i="10"/>
  <c r="J263" i="10"/>
  <c r="P262" i="10"/>
  <c r="J262" i="10"/>
  <c r="P261" i="10"/>
  <c r="J261" i="10"/>
  <c r="P260" i="10"/>
  <c r="J260" i="10"/>
  <c r="P259" i="10"/>
  <c r="J259" i="10"/>
  <c r="P258" i="10"/>
  <c r="J258" i="10"/>
  <c r="P257" i="10"/>
  <c r="J257" i="10"/>
  <c r="P256" i="10"/>
  <c r="J256" i="10"/>
  <c r="P255" i="10"/>
  <c r="J255" i="10"/>
  <c r="P254" i="10"/>
  <c r="J254" i="10"/>
  <c r="P253" i="10"/>
  <c r="J253" i="10"/>
  <c r="P252" i="10"/>
  <c r="J252" i="10"/>
  <c r="P251" i="10"/>
  <c r="J251" i="10"/>
  <c r="P250" i="10"/>
  <c r="J250" i="10"/>
  <c r="P249" i="10"/>
  <c r="J249" i="10"/>
  <c r="P248" i="10"/>
  <c r="J248" i="10"/>
  <c r="P247" i="10"/>
  <c r="J247" i="10"/>
  <c r="P246" i="10"/>
  <c r="J246" i="10"/>
  <c r="P245" i="10"/>
  <c r="J245" i="10"/>
  <c r="P244" i="10"/>
  <c r="J244" i="10"/>
  <c r="P243" i="10"/>
  <c r="J243" i="10"/>
  <c r="P242" i="10"/>
  <c r="J242" i="10"/>
  <c r="P241" i="10"/>
  <c r="J241" i="10"/>
  <c r="P240" i="10"/>
  <c r="J240" i="10"/>
  <c r="P239" i="10"/>
  <c r="J239" i="10"/>
  <c r="P238" i="10"/>
  <c r="J238" i="10"/>
  <c r="P237" i="10"/>
  <c r="J237" i="10"/>
  <c r="P236" i="10"/>
  <c r="J236" i="10"/>
  <c r="P235" i="10"/>
  <c r="J235" i="10"/>
  <c r="P234" i="10"/>
  <c r="J234" i="10"/>
  <c r="P233" i="10"/>
  <c r="J233" i="10"/>
  <c r="P232" i="10"/>
  <c r="J232" i="10"/>
  <c r="P231" i="10"/>
  <c r="J231" i="10"/>
  <c r="P230" i="10"/>
  <c r="J230" i="10"/>
  <c r="P229" i="10"/>
  <c r="J229" i="10"/>
  <c r="P228" i="10"/>
  <c r="J228" i="10"/>
  <c r="P227" i="10"/>
  <c r="J227" i="10"/>
  <c r="P226" i="10"/>
  <c r="J226" i="10"/>
  <c r="P225" i="10"/>
  <c r="J225" i="10"/>
  <c r="P224" i="10"/>
  <c r="J224" i="10"/>
  <c r="P223" i="10"/>
  <c r="J223" i="10"/>
  <c r="P222" i="10"/>
  <c r="J222" i="10"/>
  <c r="P221" i="10"/>
  <c r="J221" i="10"/>
  <c r="P220" i="10"/>
  <c r="J220" i="10"/>
  <c r="P219" i="10"/>
  <c r="J219" i="10"/>
  <c r="P218" i="10"/>
  <c r="J218" i="10"/>
  <c r="P217" i="10"/>
  <c r="J217" i="10"/>
  <c r="P216" i="10"/>
  <c r="J216" i="10"/>
  <c r="DF188" i="10"/>
  <c r="CZ188" i="10"/>
  <c r="DF187" i="10"/>
  <c r="CZ187" i="10"/>
  <c r="DF186" i="10"/>
  <c r="CZ186" i="10"/>
  <c r="DF185" i="10"/>
  <c r="CZ185" i="10"/>
  <c r="DF184" i="10"/>
  <c r="CZ184" i="10"/>
  <c r="DF183" i="10"/>
  <c r="CZ183" i="10"/>
  <c r="DF182" i="10"/>
  <c r="CZ182" i="10"/>
  <c r="DF181" i="10"/>
  <c r="CZ181" i="10"/>
  <c r="DF180" i="10"/>
  <c r="CZ180" i="10"/>
  <c r="P215" i="10"/>
  <c r="J215" i="10"/>
  <c r="P214" i="10"/>
  <c r="J214" i="10"/>
  <c r="P213" i="10"/>
  <c r="J213" i="10"/>
  <c r="P212" i="10"/>
  <c r="J212" i="10"/>
  <c r="P211" i="10"/>
  <c r="J211" i="10"/>
  <c r="P210" i="10"/>
  <c r="J210" i="10"/>
  <c r="P209" i="10"/>
  <c r="J209" i="10"/>
  <c r="P208" i="10"/>
  <c r="J208" i="10"/>
  <c r="P207" i="10"/>
  <c r="J207" i="10"/>
  <c r="P206" i="10"/>
  <c r="J206" i="10"/>
  <c r="P205" i="10"/>
  <c r="J205" i="10"/>
  <c r="P204" i="10"/>
  <c r="J204" i="10"/>
  <c r="P203" i="10"/>
  <c r="J203" i="10"/>
  <c r="P202" i="10"/>
  <c r="J202" i="10"/>
  <c r="P201" i="10"/>
  <c r="J201" i="10"/>
  <c r="P200" i="10"/>
  <c r="J200" i="10"/>
  <c r="P199" i="10"/>
  <c r="J199" i="10"/>
  <c r="P198" i="10"/>
  <c r="J198" i="10"/>
  <c r="P197" i="10"/>
  <c r="J197" i="10"/>
  <c r="P196" i="10"/>
  <c r="J196" i="10"/>
  <c r="P195" i="10"/>
  <c r="J195" i="10"/>
  <c r="P194" i="10"/>
  <c r="J194" i="10"/>
  <c r="P193" i="10"/>
  <c r="J193" i="10"/>
  <c r="P192" i="10"/>
  <c r="J192" i="10"/>
  <c r="P191" i="10"/>
  <c r="J191" i="10"/>
  <c r="P190" i="10"/>
  <c r="J190" i="10"/>
  <c r="P189" i="10"/>
  <c r="J189" i="10"/>
  <c r="P188" i="10"/>
  <c r="J188" i="10"/>
  <c r="P187" i="10"/>
  <c r="J187" i="10"/>
  <c r="P186" i="10"/>
  <c r="J186" i="10"/>
  <c r="P185" i="10"/>
  <c r="J185" i="10"/>
  <c r="P184" i="10"/>
  <c r="J184" i="10"/>
  <c r="P183" i="10"/>
  <c r="J183" i="10"/>
  <c r="P182" i="10"/>
  <c r="J182" i="10"/>
  <c r="P181" i="10"/>
  <c r="J181" i="10"/>
  <c r="P180" i="10"/>
  <c r="J180" i="10"/>
  <c r="P179" i="10"/>
  <c r="J179" i="10"/>
  <c r="P178" i="10"/>
  <c r="J178" i="10"/>
  <c r="P177" i="10"/>
  <c r="J177" i="10"/>
  <c r="P176" i="10"/>
  <c r="J176" i="10"/>
  <c r="P175" i="10"/>
  <c r="J175" i="10"/>
  <c r="P174" i="10"/>
  <c r="J174" i="10"/>
  <c r="P173" i="10"/>
  <c r="J173" i="10"/>
  <c r="P172" i="10"/>
  <c r="J172" i="10"/>
  <c r="P171" i="10"/>
  <c r="J171" i="10"/>
  <c r="P170" i="10"/>
  <c r="J170" i="10"/>
  <c r="P169" i="10"/>
  <c r="J169" i="10"/>
  <c r="P168" i="10"/>
  <c r="J168" i="10"/>
  <c r="P167" i="10"/>
  <c r="J167" i="10"/>
  <c r="P166" i="10"/>
  <c r="J166" i="10"/>
  <c r="P165" i="10"/>
  <c r="J165" i="10"/>
  <c r="P164" i="10"/>
  <c r="J164" i="10"/>
  <c r="P163" i="10"/>
  <c r="J163" i="10"/>
  <c r="P162" i="10"/>
  <c r="J162" i="10"/>
  <c r="P161" i="10"/>
  <c r="J161" i="10"/>
  <c r="DF179" i="10"/>
  <c r="CZ178" i="10"/>
  <c r="DF177" i="10"/>
  <c r="CZ176" i="10"/>
  <c r="DF175" i="10"/>
  <c r="CZ174" i="10"/>
  <c r="DF173" i="10"/>
  <c r="CZ172" i="10"/>
  <c r="DF171" i="10"/>
  <c r="CZ170" i="10"/>
  <c r="DF169" i="10"/>
  <c r="CZ168" i="10"/>
  <c r="DF167" i="10"/>
  <c r="CZ166" i="10"/>
  <c r="DF165" i="10"/>
  <c r="CZ164" i="10"/>
  <c r="DF163" i="10"/>
  <c r="CZ162" i="10"/>
  <c r="DF161" i="10"/>
  <c r="P160" i="10"/>
  <c r="J160" i="10"/>
  <c r="P159" i="10"/>
  <c r="J159" i="10"/>
  <c r="P158" i="10"/>
  <c r="J158" i="10"/>
  <c r="P157" i="10"/>
  <c r="J157" i="10"/>
  <c r="P156" i="10"/>
  <c r="J156" i="10"/>
  <c r="P155" i="10"/>
  <c r="J155" i="10"/>
  <c r="P154" i="10"/>
  <c r="J154" i="10"/>
  <c r="P153" i="10"/>
  <c r="J153" i="10"/>
  <c r="P152" i="10"/>
  <c r="J152" i="10"/>
  <c r="P151" i="10"/>
  <c r="J151" i="10"/>
  <c r="P150" i="10"/>
  <c r="J150" i="10"/>
  <c r="P149" i="10"/>
  <c r="J149" i="10"/>
  <c r="P148" i="10"/>
  <c r="J148" i="10"/>
  <c r="P147" i="10"/>
  <c r="J147" i="10"/>
  <c r="P146" i="10"/>
  <c r="J146" i="10"/>
  <c r="P145" i="10"/>
  <c r="J145" i="10"/>
  <c r="P144" i="10"/>
  <c r="J144" i="10"/>
  <c r="P143" i="10"/>
  <c r="J143" i="10"/>
  <c r="P142" i="10"/>
  <c r="J142" i="10"/>
  <c r="P141" i="10"/>
  <c r="J141" i="10"/>
  <c r="P140" i="10"/>
  <c r="J140" i="10"/>
  <c r="P139" i="10"/>
  <c r="J139" i="10"/>
  <c r="P138" i="10"/>
  <c r="J138" i="10"/>
  <c r="P137" i="10"/>
  <c r="J137" i="10"/>
  <c r="P136" i="10"/>
  <c r="J136" i="10"/>
  <c r="P135" i="10"/>
  <c r="J135" i="10"/>
  <c r="P134" i="10"/>
  <c r="J134" i="10"/>
  <c r="P133" i="10"/>
  <c r="J133" i="10"/>
  <c r="P132" i="10"/>
  <c r="J132" i="10"/>
  <c r="P131" i="10"/>
  <c r="J131" i="10"/>
  <c r="P130" i="10"/>
  <c r="J130" i="10"/>
  <c r="P129" i="10"/>
  <c r="J129" i="10"/>
  <c r="P128" i="10"/>
  <c r="J128" i="10"/>
  <c r="P127" i="10"/>
  <c r="J127" i="10"/>
  <c r="P126" i="10"/>
  <c r="J126" i="10"/>
  <c r="P125" i="10"/>
  <c r="J125" i="10"/>
  <c r="P124" i="10"/>
  <c r="J124" i="10"/>
  <c r="P123" i="10"/>
  <c r="J123" i="10"/>
  <c r="P122" i="10"/>
  <c r="J122" i="10"/>
  <c r="P121" i="10"/>
  <c r="J121" i="10"/>
  <c r="P120" i="10"/>
  <c r="J120" i="10"/>
  <c r="P119" i="10"/>
  <c r="J119" i="10"/>
  <c r="CZ179" i="10"/>
  <c r="DF178" i="10"/>
  <c r="CZ177" i="10"/>
  <c r="DF176" i="10"/>
  <c r="CZ175" i="10"/>
  <c r="DF174" i="10"/>
  <c r="CZ173" i="10"/>
  <c r="DF172" i="10"/>
  <c r="CZ171" i="10"/>
  <c r="DF170" i="10"/>
  <c r="CZ169" i="10"/>
  <c r="DF168" i="10"/>
  <c r="CZ167" i="10"/>
  <c r="DF166" i="10"/>
  <c r="CZ165" i="10"/>
  <c r="DF164" i="10"/>
  <c r="CZ163" i="10"/>
  <c r="DF162" i="10"/>
  <c r="CZ161" i="10"/>
  <c r="DF160" i="10"/>
  <c r="CZ160" i="10"/>
  <c r="DF159" i="10"/>
  <c r="CZ159" i="10"/>
  <c r="DF158" i="10"/>
  <c r="CZ158" i="10"/>
  <c r="DF157" i="10"/>
  <c r="CZ157" i="10"/>
  <c r="DF156" i="10"/>
  <c r="CZ156" i="10"/>
  <c r="DF155" i="10"/>
  <c r="CZ155" i="10"/>
  <c r="DF154" i="10"/>
  <c r="CZ154" i="10"/>
  <c r="DF153" i="10"/>
  <c r="CZ153" i="10"/>
  <c r="DF152" i="10"/>
  <c r="CZ152" i="10"/>
  <c r="DF151" i="10"/>
  <c r="CZ151" i="10"/>
  <c r="DF150" i="10"/>
  <c r="CZ150" i="10"/>
  <c r="DF149" i="10"/>
  <c r="CZ149" i="10"/>
  <c r="DF148" i="10"/>
  <c r="CZ148" i="10"/>
  <c r="DF147" i="10"/>
  <c r="CZ147" i="10"/>
  <c r="DF146" i="10"/>
  <c r="CZ146" i="10"/>
  <c r="DF145" i="10"/>
  <c r="CZ145" i="10"/>
  <c r="DF144" i="10"/>
  <c r="CZ144" i="10"/>
  <c r="DF143" i="10"/>
  <c r="CZ143" i="10"/>
  <c r="DF142" i="10"/>
  <c r="CZ142" i="10"/>
  <c r="DF141" i="10"/>
  <c r="CZ141" i="10"/>
  <c r="AY328" i="10"/>
  <c r="AY327" i="10"/>
  <c r="I322" i="10"/>
  <c r="AH322" i="10" s="1"/>
  <c r="CZ40" i="10"/>
  <c r="DF40" i="10"/>
  <c r="A322" i="10"/>
  <c r="J42" i="10"/>
  <c r="P42" i="10"/>
  <c r="CZ42" i="10"/>
  <c r="DF42" i="10"/>
  <c r="J44" i="10"/>
  <c r="P44" i="10"/>
  <c r="CZ44" i="10"/>
  <c r="DF44" i="10"/>
  <c r="J46" i="10"/>
  <c r="P46" i="10"/>
  <c r="CZ46" i="10"/>
  <c r="DF46" i="10"/>
  <c r="J48" i="10"/>
  <c r="P48" i="10"/>
  <c r="CZ48" i="10"/>
  <c r="DF48" i="10"/>
  <c r="J50" i="10"/>
  <c r="P50" i="10"/>
  <c r="CZ50" i="10"/>
  <c r="DF50" i="10"/>
  <c r="J52" i="10"/>
  <c r="P52" i="10"/>
  <c r="CZ52" i="10"/>
  <c r="DF52" i="10"/>
  <c r="J54" i="10"/>
  <c r="P54" i="10"/>
  <c r="CZ54" i="10"/>
  <c r="DF54" i="10"/>
  <c r="J56" i="10"/>
  <c r="P56" i="10"/>
  <c r="CZ56" i="10"/>
  <c r="DF56" i="10"/>
  <c r="J58" i="10"/>
  <c r="P58" i="10"/>
  <c r="CZ58" i="10"/>
  <c r="DF58" i="10"/>
  <c r="J60" i="10"/>
  <c r="P60" i="10"/>
  <c r="CZ60" i="10"/>
  <c r="DF60" i="10"/>
  <c r="J62" i="10"/>
  <c r="P62" i="10"/>
  <c r="CZ62" i="10"/>
  <c r="DF62" i="10"/>
  <c r="J64" i="10"/>
  <c r="P64" i="10"/>
  <c r="CZ64" i="10"/>
  <c r="DF64" i="10"/>
  <c r="J66" i="10"/>
  <c r="P66" i="10"/>
  <c r="CZ66" i="10"/>
  <c r="DF66" i="10"/>
  <c r="J68" i="10"/>
  <c r="P68" i="10"/>
  <c r="J69" i="10"/>
  <c r="P69" i="10"/>
  <c r="J70" i="10"/>
  <c r="P70" i="10"/>
  <c r="J71" i="10"/>
  <c r="P71" i="10"/>
  <c r="J72" i="10"/>
  <c r="P72" i="10"/>
  <c r="J73" i="10"/>
  <c r="P73" i="10"/>
  <c r="J74" i="10"/>
  <c r="P74" i="10"/>
  <c r="J75" i="10"/>
  <c r="P75" i="10"/>
  <c r="J76" i="10"/>
  <c r="P76" i="10"/>
  <c r="J77" i="10"/>
  <c r="P77" i="10"/>
  <c r="J78" i="10"/>
  <c r="P78" i="10"/>
  <c r="J79" i="10"/>
  <c r="P79" i="10"/>
  <c r="J80" i="10"/>
  <c r="P80" i="10"/>
  <c r="J81" i="10"/>
  <c r="P81" i="10"/>
  <c r="J82" i="10"/>
  <c r="P82" i="10"/>
  <c r="J83" i="10"/>
  <c r="P83" i="10"/>
  <c r="J84" i="10"/>
  <c r="P84" i="10"/>
  <c r="J85" i="10"/>
  <c r="P85" i="10"/>
  <c r="J86" i="10"/>
  <c r="P86" i="10"/>
  <c r="J87" i="10"/>
  <c r="P87" i="10"/>
  <c r="J88" i="10"/>
  <c r="P88" i="10"/>
  <c r="J89" i="10"/>
  <c r="P89" i="10"/>
  <c r="J90" i="10"/>
  <c r="P90" i="10"/>
  <c r="J91" i="10"/>
  <c r="P91" i="10"/>
  <c r="J92" i="10"/>
  <c r="P92" i="10"/>
  <c r="J93" i="10"/>
  <c r="P93" i="10"/>
  <c r="J94" i="10"/>
  <c r="P94" i="10"/>
  <c r="J95" i="10"/>
  <c r="P95" i="10"/>
  <c r="J96" i="10"/>
  <c r="P96" i="10"/>
  <c r="J97" i="10"/>
  <c r="P97" i="10"/>
  <c r="J98" i="10"/>
  <c r="P98" i="10"/>
  <c r="J99" i="10"/>
  <c r="P99" i="10"/>
  <c r="J100" i="10"/>
  <c r="P100" i="10"/>
  <c r="J101" i="10"/>
  <c r="P101" i="10"/>
  <c r="J102" i="10"/>
  <c r="P102" i="10"/>
  <c r="J103" i="10"/>
  <c r="P103" i="10"/>
  <c r="J104" i="10"/>
  <c r="P104" i="10"/>
  <c r="J105" i="10"/>
  <c r="P105" i="10"/>
  <c r="J106" i="10"/>
  <c r="P106" i="10"/>
  <c r="J107" i="10"/>
  <c r="P107" i="10"/>
  <c r="J108" i="10"/>
  <c r="P108" i="10"/>
  <c r="J109" i="10"/>
  <c r="P109" i="10"/>
  <c r="J110" i="10"/>
  <c r="P110" i="10"/>
  <c r="J111" i="10"/>
  <c r="P111" i="10"/>
  <c r="J112" i="10"/>
  <c r="P112" i="10"/>
  <c r="J113" i="10"/>
  <c r="P113" i="10"/>
  <c r="J114" i="10"/>
  <c r="P114" i="10"/>
  <c r="J115" i="10"/>
  <c r="P115" i="10"/>
  <c r="J116" i="10"/>
  <c r="P116" i="10"/>
  <c r="J117" i="10"/>
  <c r="P117" i="10"/>
  <c r="J118" i="10"/>
  <c r="P118" i="10"/>
  <c r="CZ118" i="10"/>
  <c r="DF119" i="10"/>
  <c r="CZ120" i="10"/>
  <c r="DF121" i="10"/>
  <c r="CZ122" i="10"/>
  <c r="DF123" i="10"/>
  <c r="CZ124" i="10"/>
  <c r="DF125" i="10"/>
  <c r="CZ126" i="10"/>
  <c r="DF127" i="10"/>
  <c r="CZ128" i="10"/>
  <c r="DF129" i="10"/>
  <c r="CZ130" i="10"/>
  <c r="DF131" i="10"/>
  <c r="CZ132" i="10"/>
  <c r="DF133" i="10"/>
  <c r="CZ134" i="10"/>
  <c r="DF135" i="10"/>
  <c r="CZ136" i="10"/>
  <c r="DF137" i="10"/>
  <c r="CZ138" i="10"/>
  <c r="DF139" i="10"/>
  <c r="CZ140" i="10"/>
  <c r="CC184" i="10"/>
  <c r="CC186" i="10"/>
  <c r="BX41" i="9"/>
  <c r="T41" i="9"/>
  <c r="AB41" i="9" s="1"/>
  <c r="AO41" i="9" s="1"/>
  <c r="CJ41" i="9" s="1"/>
  <c r="R41" i="9"/>
  <c r="Z41" i="9" s="1"/>
  <c r="AM41" i="9" s="1"/>
  <c r="N41" i="9"/>
  <c r="V41" i="9" s="1"/>
  <c r="AI41" i="9" s="1"/>
  <c r="CF41" i="9" s="1"/>
  <c r="CE41" i="9"/>
  <c r="X41" i="9"/>
  <c r="AK41" i="9" s="1"/>
  <c r="Q41" i="9"/>
  <c r="O41" i="9"/>
  <c r="W41" i="9" s="1"/>
  <c r="AJ41" i="9" s="1"/>
  <c r="CG41" i="9" s="1"/>
  <c r="T43" i="9"/>
  <c r="AB43" i="9" s="1"/>
  <c r="AO43" i="9" s="1"/>
  <c r="CJ43" i="9" s="1"/>
  <c r="R43" i="9"/>
  <c r="Z43" i="9" s="1"/>
  <c r="AM43" i="9" s="1"/>
  <c r="N43" i="9"/>
  <c r="V43" i="9" s="1"/>
  <c r="AI43" i="9" s="1"/>
  <c r="CF43" i="9" s="1"/>
  <c r="CE43" i="9"/>
  <c r="X43" i="9"/>
  <c r="AK43" i="9" s="1"/>
  <c r="Q43" i="9"/>
  <c r="O43" i="9"/>
  <c r="W43" i="9" s="1"/>
  <c r="AJ43" i="9" s="1"/>
  <c r="CG43" i="9" s="1"/>
  <c r="T47" i="9"/>
  <c r="AB47" i="9" s="1"/>
  <c r="AO47" i="9" s="1"/>
  <c r="CJ47" i="9" s="1"/>
  <c r="R47" i="9"/>
  <c r="Z47" i="9" s="1"/>
  <c r="AM47" i="9" s="1"/>
  <c r="N47" i="9"/>
  <c r="V47" i="9" s="1"/>
  <c r="AI47" i="9" s="1"/>
  <c r="CF47" i="9" s="1"/>
  <c r="CE47" i="9"/>
  <c r="X47" i="9"/>
  <c r="AK47" i="9" s="1"/>
  <c r="Q47" i="9"/>
  <c r="O47" i="9"/>
  <c r="W47" i="9" s="1"/>
  <c r="AJ47" i="9" s="1"/>
  <c r="CG47" i="9" s="1"/>
  <c r="T53" i="9"/>
  <c r="AB53" i="9" s="1"/>
  <c r="AO53" i="9" s="1"/>
  <c r="R53" i="9"/>
  <c r="Z53" i="9" s="1"/>
  <c r="AM53" i="9" s="1"/>
  <c r="N53" i="9"/>
  <c r="V53" i="9" s="1"/>
  <c r="AI53" i="9" s="1"/>
  <c r="X53" i="9"/>
  <c r="AK53" i="9" s="1"/>
  <c r="Q53" i="9"/>
  <c r="O53" i="9"/>
  <c r="W53" i="9" s="1"/>
  <c r="AJ53" i="9" s="1"/>
  <c r="T57" i="9"/>
  <c r="AB57" i="9" s="1"/>
  <c r="AO57" i="9" s="1"/>
  <c r="R57" i="9"/>
  <c r="Z57" i="9" s="1"/>
  <c r="AM57" i="9" s="1"/>
  <c r="N57" i="9"/>
  <c r="V57" i="9" s="1"/>
  <c r="AI57" i="9" s="1"/>
  <c r="X57" i="9"/>
  <c r="AK57" i="9" s="1"/>
  <c r="Q57" i="9"/>
  <c r="O57" i="9"/>
  <c r="W57" i="9" s="1"/>
  <c r="AJ57" i="9" s="1"/>
  <c r="T59" i="9"/>
  <c r="AB59" i="9" s="1"/>
  <c r="AO59" i="9" s="1"/>
  <c r="CJ61" i="9" s="1"/>
  <c r="R59" i="9"/>
  <c r="Z59" i="9" s="1"/>
  <c r="AM59" i="9" s="1"/>
  <c r="N59" i="9"/>
  <c r="V59" i="9" s="1"/>
  <c r="AI59" i="9" s="1"/>
  <c r="CF61" i="9" s="1"/>
  <c r="CE61" i="9"/>
  <c r="X59" i="9"/>
  <c r="AK59" i="9" s="1"/>
  <c r="Q59" i="9"/>
  <c r="O59" i="9"/>
  <c r="W59" i="9" s="1"/>
  <c r="AJ59" i="9" s="1"/>
  <c r="CG61" i="9" s="1"/>
  <c r="BX44" i="9"/>
  <c r="BX40" i="9"/>
  <c r="T40" i="9"/>
  <c r="R40" i="9"/>
  <c r="N40" i="9"/>
  <c r="CE40" i="9"/>
  <c r="X40" i="9"/>
  <c r="Q40" i="9"/>
  <c r="O40" i="9"/>
  <c r="P39" i="9"/>
  <c r="P38" i="9" s="1"/>
  <c r="T45" i="9"/>
  <c r="AB45" i="9" s="1"/>
  <c r="AO45" i="9" s="1"/>
  <c r="CJ45" i="9" s="1"/>
  <c r="R45" i="9"/>
  <c r="Z45" i="9" s="1"/>
  <c r="AM45" i="9" s="1"/>
  <c r="N45" i="9"/>
  <c r="V45" i="9" s="1"/>
  <c r="AI45" i="9" s="1"/>
  <c r="CF45" i="9" s="1"/>
  <c r="CE45" i="9"/>
  <c r="BW45" i="9"/>
  <c r="X45" i="9"/>
  <c r="AK45" i="9" s="1"/>
  <c r="Q45" i="9"/>
  <c r="O45" i="9"/>
  <c r="W45" i="9" s="1"/>
  <c r="AJ45" i="9" s="1"/>
  <c r="CG45" i="9" s="1"/>
  <c r="T49" i="9"/>
  <c r="AB49" i="9" s="1"/>
  <c r="AO49" i="9" s="1"/>
  <c r="R49" i="9"/>
  <c r="Z49" i="9" s="1"/>
  <c r="AM49" i="9" s="1"/>
  <c r="N49" i="9"/>
  <c r="V49" i="9" s="1"/>
  <c r="AI49" i="9" s="1"/>
  <c r="X49" i="9"/>
  <c r="AK49" i="9" s="1"/>
  <c r="Q49" i="9"/>
  <c r="O49" i="9"/>
  <c r="W49" i="9" s="1"/>
  <c r="AJ49" i="9" s="1"/>
  <c r="T51" i="9"/>
  <c r="AB51" i="9" s="1"/>
  <c r="AO51" i="9" s="1"/>
  <c r="R51" i="9"/>
  <c r="Z51" i="9" s="1"/>
  <c r="AM51" i="9" s="1"/>
  <c r="N51" i="9"/>
  <c r="V51" i="9" s="1"/>
  <c r="AI51" i="9" s="1"/>
  <c r="BW51" i="9"/>
  <c r="X51" i="9"/>
  <c r="AK51" i="9" s="1"/>
  <c r="Q51" i="9"/>
  <c r="O51" i="9"/>
  <c r="W51" i="9" s="1"/>
  <c r="AJ51" i="9" s="1"/>
  <c r="T55" i="9"/>
  <c r="AB55" i="9" s="1"/>
  <c r="AO55" i="9" s="1"/>
  <c r="R55" i="9"/>
  <c r="Z55" i="9" s="1"/>
  <c r="AM55" i="9" s="1"/>
  <c r="N55" i="9"/>
  <c r="V55" i="9" s="1"/>
  <c r="AI55" i="9" s="1"/>
  <c r="X55" i="9"/>
  <c r="AK55" i="9" s="1"/>
  <c r="Q55" i="9"/>
  <c r="O55" i="9"/>
  <c r="W55" i="9" s="1"/>
  <c r="AJ55" i="9" s="1"/>
  <c r="P298" i="9"/>
  <c r="BW57" i="9" s="1"/>
  <c r="J298" i="9"/>
  <c r="P297" i="9"/>
  <c r="J297" i="9"/>
  <c r="P296" i="9"/>
  <c r="J296" i="9"/>
  <c r="P295" i="9"/>
  <c r="J295" i="9"/>
  <c r="P294" i="9"/>
  <c r="J294" i="9"/>
  <c r="P293" i="9"/>
  <c r="J293" i="9"/>
  <c r="P292" i="9"/>
  <c r="J292" i="9"/>
  <c r="P291" i="9"/>
  <c r="J291" i="9"/>
  <c r="P290" i="9"/>
  <c r="J290" i="9"/>
  <c r="P289" i="9"/>
  <c r="J289" i="9"/>
  <c r="P288" i="9"/>
  <c r="J288" i="9"/>
  <c r="P287" i="9"/>
  <c r="J287" i="9"/>
  <c r="P286" i="9"/>
  <c r="J286" i="9"/>
  <c r="P285" i="9"/>
  <c r="J285" i="9"/>
  <c r="P284" i="9"/>
  <c r="J284" i="9"/>
  <c r="P283" i="9"/>
  <c r="J283" i="9"/>
  <c r="P282" i="9"/>
  <c r="J282" i="9"/>
  <c r="P281" i="9"/>
  <c r="J281" i="9"/>
  <c r="P280" i="9"/>
  <c r="J280" i="9"/>
  <c r="P279" i="9"/>
  <c r="J279" i="9"/>
  <c r="P278" i="9"/>
  <c r="J278" i="9"/>
  <c r="P277" i="9"/>
  <c r="J277" i="9"/>
  <c r="P276" i="9"/>
  <c r="J276" i="9"/>
  <c r="P275" i="9"/>
  <c r="J275" i="9"/>
  <c r="P274" i="9"/>
  <c r="J274" i="9"/>
  <c r="P273" i="9"/>
  <c r="J273" i="9"/>
  <c r="P272" i="9"/>
  <c r="J272" i="9"/>
  <c r="P271" i="9"/>
  <c r="J271" i="9"/>
  <c r="P270" i="9"/>
  <c r="J270" i="9"/>
  <c r="P269" i="9"/>
  <c r="J269" i="9"/>
  <c r="P268" i="9"/>
  <c r="J268" i="9"/>
  <c r="P267" i="9"/>
  <c r="J267" i="9"/>
  <c r="P266" i="9"/>
  <c r="J266" i="9"/>
  <c r="P265" i="9"/>
  <c r="J265" i="9"/>
  <c r="P264" i="9"/>
  <c r="J264" i="9"/>
  <c r="P263" i="9"/>
  <c r="J263" i="9"/>
  <c r="P262" i="9"/>
  <c r="J262" i="9"/>
  <c r="P261" i="9"/>
  <c r="J261" i="9"/>
  <c r="P260" i="9"/>
  <c r="J260" i="9"/>
  <c r="P259" i="9"/>
  <c r="J259" i="9"/>
  <c r="P258" i="9"/>
  <c r="J258" i="9"/>
  <c r="P257" i="9"/>
  <c r="J257" i="9"/>
  <c r="P256" i="9"/>
  <c r="J256" i="9"/>
  <c r="P255" i="9"/>
  <c r="J255" i="9"/>
  <c r="P254" i="9"/>
  <c r="J254" i="9"/>
  <c r="P253" i="9"/>
  <c r="J253" i="9"/>
  <c r="P252" i="9"/>
  <c r="J252" i="9"/>
  <c r="P251" i="9"/>
  <c r="J251" i="9"/>
  <c r="P250" i="9"/>
  <c r="J250" i="9"/>
  <c r="P249" i="9"/>
  <c r="J249" i="9"/>
  <c r="P248" i="9"/>
  <c r="J248" i="9"/>
  <c r="P247" i="9"/>
  <c r="J247" i="9"/>
  <c r="P246" i="9"/>
  <c r="J246" i="9"/>
  <c r="P245" i="9"/>
  <c r="J245" i="9"/>
  <c r="P244" i="9"/>
  <c r="J244" i="9"/>
  <c r="P243" i="9"/>
  <c r="J243" i="9"/>
  <c r="P242" i="9"/>
  <c r="J242" i="9"/>
  <c r="P241" i="9"/>
  <c r="J241" i="9"/>
  <c r="P240" i="9"/>
  <c r="J240" i="9"/>
  <c r="P239" i="9"/>
  <c r="J239" i="9"/>
  <c r="P238" i="9"/>
  <c r="J238" i="9"/>
  <c r="P237" i="9"/>
  <c r="J237" i="9"/>
  <c r="P236" i="9"/>
  <c r="J236" i="9"/>
  <c r="P235" i="9"/>
  <c r="J235" i="9"/>
  <c r="P234" i="9"/>
  <c r="J234" i="9"/>
  <c r="P233" i="9"/>
  <c r="J233" i="9"/>
  <c r="P232" i="9"/>
  <c r="J232" i="9"/>
  <c r="P231" i="9"/>
  <c r="J231" i="9"/>
  <c r="P230" i="9"/>
  <c r="J230" i="9"/>
  <c r="P229" i="9"/>
  <c r="J229" i="9"/>
  <c r="P228" i="9"/>
  <c r="J228" i="9"/>
  <c r="P227" i="9"/>
  <c r="J227" i="9"/>
  <c r="P226" i="9"/>
  <c r="J226" i="9"/>
  <c r="P225" i="9"/>
  <c r="J225" i="9"/>
  <c r="P224" i="9"/>
  <c r="J224" i="9"/>
  <c r="P223" i="9"/>
  <c r="J223" i="9"/>
  <c r="P222" i="9"/>
  <c r="J222" i="9"/>
  <c r="P221" i="9"/>
  <c r="J221" i="9"/>
  <c r="P220" i="9"/>
  <c r="J220" i="9"/>
  <c r="P219" i="9"/>
  <c r="J219" i="9"/>
  <c r="P218" i="9"/>
  <c r="J218" i="9"/>
  <c r="P217" i="9"/>
  <c r="J217" i="9"/>
  <c r="P216" i="9"/>
  <c r="J216" i="9"/>
  <c r="P215" i="9"/>
  <c r="J215" i="9"/>
  <c r="P214" i="9"/>
  <c r="J214" i="9"/>
  <c r="P213" i="9"/>
  <c r="J213" i="9"/>
  <c r="P212" i="9"/>
  <c r="J212" i="9"/>
  <c r="P211" i="9"/>
  <c r="J211" i="9"/>
  <c r="P210" i="9"/>
  <c r="J210" i="9"/>
  <c r="P209" i="9"/>
  <c r="J209" i="9"/>
  <c r="P208" i="9"/>
  <c r="J208" i="9"/>
  <c r="P207" i="9"/>
  <c r="J207" i="9"/>
  <c r="P206" i="9"/>
  <c r="J206" i="9"/>
  <c r="P205" i="9"/>
  <c r="J205" i="9"/>
  <c r="P204" i="9"/>
  <c r="J204" i="9"/>
  <c r="P203" i="9"/>
  <c r="J203" i="9"/>
  <c r="P202" i="9"/>
  <c r="J202" i="9"/>
  <c r="P201" i="9"/>
  <c r="J201" i="9"/>
  <c r="P200" i="9"/>
  <c r="J200" i="9"/>
  <c r="P199" i="9"/>
  <c r="J199" i="9"/>
  <c r="P198" i="9"/>
  <c r="J198" i="9"/>
  <c r="P197" i="9"/>
  <c r="J197" i="9"/>
  <c r="P196" i="9"/>
  <c r="J196" i="9"/>
  <c r="P195" i="9"/>
  <c r="J195" i="9"/>
  <c r="P194" i="9"/>
  <c r="J194" i="9"/>
  <c r="P193" i="9"/>
  <c r="J193" i="9"/>
  <c r="P192" i="9"/>
  <c r="J192" i="9"/>
  <c r="P191" i="9"/>
  <c r="J191" i="9"/>
  <c r="P190" i="9"/>
  <c r="J190" i="9"/>
  <c r="P189" i="9"/>
  <c r="J189" i="9"/>
  <c r="P188" i="9"/>
  <c r="J188" i="9"/>
  <c r="P187" i="9"/>
  <c r="J187" i="9"/>
  <c r="P186" i="9"/>
  <c r="J186" i="9"/>
  <c r="P185" i="9"/>
  <c r="J185" i="9"/>
  <c r="P184" i="9"/>
  <c r="J184" i="9"/>
  <c r="P180" i="9"/>
  <c r="J180" i="9"/>
  <c r="P179" i="9"/>
  <c r="J179" i="9"/>
  <c r="P178" i="9"/>
  <c r="J178" i="9"/>
  <c r="P177" i="9"/>
  <c r="J177" i="9"/>
  <c r="P176" i="9"/>
  <c r="J176" i="9"/>
  <c r="P175" i="9"/>
  <c r="J175" i="9"/>
  <c r="P174" i="9"/>
  <c r="J174" i="9"/>
  <c r="P173" i="9"/>
  <c r="J173" i="9"/>
  <c r="P172" i="9"/>
  <c r="J172" i="9"/>
  <c r="P171" i="9"/>
  <c r="J171" i="9"/>
  <c r="P170" i="9"/>
  <c r="J170" i="9"/>
  <c r="P169" i="9"/>
  <c r="J169" i="9"/>
  <c r="P168" i="9"/>
  <c r="J168" i="9"/>
  <c r="P167" i="9"/>
  <c r="J167" i="9"/>
  <c r="P166" i="9"/>
  <c r="J166" i="9"/>
  <c r="P165" i="9"/>
  <c r="J165" i="9"/>
  <c r="P164" i="9"/>
  <c r="J164" i="9"/>
  <c r="J183" i="9"/>
  <c r="P182" i="9"/>
  <c r="J181" i="9"/>
  <c r="P163" i="9"/>
  <c r="J163" i="9"/>
  <c r="P162" i="9"/>
  <c r="J162" i="9"/>
  <c r="P161" i="9"/>
  <c r="J161" i="9"/>
  <c r="P160" i="9"/>
  <c r="J160" i="9"/>
  <c r="P159" i="9"/>
  <c r="J159" i="9"/>
  <c r="P158" i="9"/>
  <c r="J158" i="9"/>
  <c r="P157" i="9"/>
  <c r="J157" i="9"/>
  <c r="P156" i="9"/>
  <c r="J156" i="9"/>
  <c r="P155" i="9"/>
  <c r="J155" i="9"/>
  <c r="P154" i="9"/>
  <c r="J154" i="9"/>
  <c r="P153" i="9"/>
  <c r="J153" i="9"/>
  <c r="P152" i="9"/>
  <c r="J152" i="9"/>
  <c r="P151" i="9"/>
  <c r="J151" i="9"/>
  <c r="P150" i="9"/>
  <c r="J150" i="9"/>
  <c r="P149" i="9"/>
  <c r="J149" i="9"/>
  <c r="P148" i="9"/>
  <c r="J148" i="9"/>
  <c r="P147" i="9"/>
  <c r="J147" i="9"/>
  <c r="P146" i="9"/>
  <c r="J146" i="9"/>
  <c r="P145" i="9"/>
  <c r="J145" i="9"/>
  <c r="P144" i="9"/>
  <c r="J144" i="9"/>
  <c r="P143" i="9"/>
  <c r="J143" i="9"/>
  <c r="P142" i="9"/>
  <c r="J142" i="9"/>
  <c r="P141" i="9"/>
  <c r="J141" i="9"/>
  <c r="P140" i="9"/>
  <c r="J140" i="9"/>
  <c r="P139" i="9"/>
  <c r="J139" i="9"/>
  <c r="P138" i="9"/>
  <c r="J138" i="9"/>
  <c r="P137" i="9"/>
  <c r="J137" i="9"/>
  <c r="P136" i="9"/>
  <c r="J136" i="9"/>
  <c r="P135" i="9"/>
  <c r="J135" i="9"/>
  <c r="P134" i="9"/>
  <c r="J134" i="9"/>
  <c r="P133" i="9"/>
  <c r="J133" i="9"/>
  <c r="P132" i="9"/>
  <c r="J132" i="9"/>
  <c r="P131" i="9"/>
  <c r="J131" i="9"/>
  <c r="P130" i="9"/>
  <c r="J130" i="9"/>
  <c r="P129" i="9"/>
  <c r="J129" i="9"/>
  <c r="P128" i="9"/>
  <c r="J128" i="9"/>
  <c r="P127" i="9"/>
  <c r="J127" i="9"/>
  <c r="P126" i="9"/>
  <c r="J126" i="9"/>
  <c r="P125" i="9"/>
  <c r="J125" i="9"/>
  <c r="P124" i="9"/>
  <c r="J124" i="9"/>
  <c r="P123" i="9"/>
  <c r="J123" i="9"/>
  <c r="P122" i="9"/>
  <c r="J122" i="9"/>
  <c r="P121" i="9"/>
  <c r="J121" i="9"/>
  <c r="P120" i="9"/>
  <c r="J120" i="9"/>
  <c r="P119" i="9"/>
  <c r="J119" i="9"/>
  <c r="P118" i="9"/>
  <c r="J118" i="9"/>
  <c r="P117" i="9"/>
  <c r="J117" i="9"/>
  <c r="P116" i="9"/>
  <c r="J116" i="9"/>
  <c r="P115" i="9"/>
  <c r="J115" i="9"/>
  <c r="P114" i="9"/>
  <c r="J114" i="9"/>
  <c r="P113" i="9"/>
  <c r="J113" i="9"/>
  <c r="P112" i="9"/>
  <c r="J112" i="9"/>
  <c r="P111" i="9"/>
  <c r="J111" i="9"/>
  <c r="P110" i="9"/>
  <c r="J110" i="9"/>
  <c r="P109" i="9"/>
  <c r="J109" i="9"/>
  <c r="P108" i="9"/>
  <c r="J108" i="9"/>
  <c r="P107" i="9"/>
  <c r="J107" i="9"/>
  <c r="P106" i="9"/>
  <c r="J106" i="9"/>
  <c r="P105" i="9"/>
  <c r="J105" i="9"/>
  <c r="P104" i="9"/>
  <c r="J104" i="9"/>
  <c r="P103" i="9"/>
  <c r="J103" i="9"/>
  <c r="P102" i="9"/>
  <c r="J102" i="9"/>
  <c r="P101" i="9"/>
  <c r="J101" i="9"/>
  <c r="P100" i="9"/>
  <c r="J100" i="9"/>
  <c r="P99" i="9"/>
  <c r="J99" i="9"/>
  <c r="P98" i="9"/>
  <c r="J98" i="9"/>
  <c r="P97" i="9"/>
  <c r="J97" i="9"/>
  <c r="P96" i="9"/>
  <c r="J96" i="9"/>
  <c r="P95" i="9"/>
  <c r="J95" i="9"/>
  <c r="P94" i="9"/>
  <c r="J94" i="9"/>
  <c r="P93" i="9"/>
  <c r="J93" i="9"/>
  <c r="P92" i="9"/>
  <c r="J92" i="9"/>
  <c r="P91" i="9"/>
  <c r="J91" i="9"/>
  <c r="P90" i="9"/>
  <c r="J90" i="9"/>
  <c r="P89" i="9"/>
  <c r="J89" i="9"/>
  <c r="P183" i="9"/>
  <c r="J182" i="9"/>
  <c r="P181" i="9"/>
  <c r="AA10" i="9"/>
  <c r="Z11" i="9"/>
  <c r="Z13" i="9"/>
  <c r="Z15" i="9"/>
  <c r="Z17" i="9"/>
  <c r="Z22" i="9"/>
  <c r="Z24" i="9"/>
  <c r="Z26" i="9"/>
  <c r="Z27" i="9"/>
  <c r="Z28" i="9"/>
  <c r="I302" i="9"/>
  <c r="AD302" i="9" s="1"/>
  <c r="A302" i="9"/>
  <c r="J42" i="9"/>
  <c r="P42" i="9"/>
  <c r="J44" i="9"/>
  <c r="P44" i="9"/>
  <c r="J46" i="9"/>
  <c r="P46" i="9"/>
  <c r="J48" i="9"/>
  <c r="P48" i="9"/>
  <c r="J50" i="9"/>
  <c r="P50" i="9"/>
  <c r="J52" i="9"/>
  <c r="P52" i="9"/>
  <c r="J54" i="9"/>
  <c r="P54" i="9"/>
  <c r="J56" i="9"/>
  <c r="P56" i="9"/>
  <c r="J58" i="9"/>
  <c r="P58" i="9"/>
  <c r="J60" i="9"/>
  <c r="P60" i="9"/>
  <c r="J62" i="9"/>
  <c r="P62" i="9"/>
  <c r="J64" i="9"/>
  <c r="P64" i="9"/>
  <c r="J66" i="9"/>
  <c r="P66" i="9"/>
  <c r="J67" i="9"/>
  <c r="P67" i="9"/>
  <c r="J68" i="9"/>
  <c r="P68" i="9"/>
  <c r="J69" i="9"/>
  <c r="P69" i="9"/>
  <c r="J70" i="9"/>
  <c r="P70" i="9"/>
  <c r="J71" i="9"/>
  <c r="P71" i="9"/>
  <c r="J72" i="9"/>
  <c r="P72" i="9"/>
  <c r="J73" i="9"/>
  <c r="P73" i="9"/>
  <c r="J74" i="9"/>
  <c r="P74" i="9"/>
  <c r="J75" i="9"/>
  <c r="P75" i="9"/>
  <c r="J76" i="9"/>
  <c r="P76" i="9"/>
  <c r="J77" i="9"/>
  <c r="P77" i="9"/>
  <c r="J78" i="9"/>
  <c r="P78" i="9"/>
  <c r="J79" i="9"/>
  <c r="P79" i="9"/>
  <c r="J80" i="9"/>
  <c r="P80" i="9"/>
  <c r="J81" i="9"/>
  <c r="P81" i="9"/>
  <c r="J82" i="9"/>
  <c r="P82" i="9"/>
  <c r="J83" i="9"/>
  <c r="P83" i="9"/>
  <c r="J84" i="9"/>
  <c r="P84" i="9"/>
  <c r="J85" i="9"/>
  <c r="P85" i="9"/>
  <c r="J86" i="9"/>
  <c r="P86" i="9"/>
  <c r="J87" i="9"/>
  <c r="P87" i="9"/>
  <c r="J88" i="9"/>
  <c r="P88" i="9"/>
  <c r="J61" i="9"/>
  <c r="P61" i="9"/>
  <c r="J63" i="9"/>
  <c r="P63" i="9"/>
  <c r="J65" i="9"/>
  <c r="P65" i="9"/>
  <c r="BW40" i="8"/>
  <c r="S40" i="8"/>
  <c r="Q40" i="8"/>
  <c r="M40" i="8"/>
  <c r="O39" i="8"/>
  <c r="O38" i="8" s="1"/>
  <c r="CD40" i="8"/>
  <c r="W40" i="8"/>
  <c r="P40" i="8"/>
  <c r="N40" i="8"/>
  <c r="S45" i="8"/>
  <c r="AA45" i="8" s="1"/>
  <c r="AN45" i="8" s="1"/>
  <c r="CI45" i="8" s="1"/>
  <c r="Q45" i="8"/>
  <c r="Y45" i="8" s="1"/>
  <c r="AL45" i="8" s="1"/>
  <c r="M45" i="8"/>
  <c r="U45" i="8" s="1"/>
  <c r="AH45" i="8" s="1"/>
  <c r="CE45" i="8" s="1"/>
  <c r="CD45" i="8"/>
  <c r="W45" i="8"/>
  <c r="AJ45" i="8" s="1"/>
  <c r="P45" i="8"/>
  <c r="N45" i="8"/>
  <c r="V45" i="8" s="1"/>
  <c r="AI45" i="8" s="1"/>
  <c r="CF45" i="8" s="1"/>
  <c r="BW41" i="8"/>
  <c r="S41" i="8"/>
  <c r="AA41" i="8" s="1"/>
  <c r="AN41" i="8" s="1"/>
  <c r="CI41" i="8" s="1"/>
  <c r="Q41" i="8"/>
  <c r="Y41" i="8" s="1"/>
  <c r="AL41" i="8" s="1"/>
  <c r="M41" i="8"/>
  <c r="U41" i="8" s="1"/>
  <c r="AH41" i="8" s="1"/>
  <c r="CE41" i="8" s="1"/>
  <c r="CD41" i="8"/>
  <c r="W41" i="8"/>
  <c r="AJ41" i="8" s="1"/>
  <c r="P41" i="8"/>
  <c r="N41" i="8"/>
  <c r="V41" i="8" s="1"/>
  <c r="AI41" i="8" s="1"/>
  <c r="CF41" i="8" s="1"/>
  <c r="S43" i="8"/>
  <c r="AA43" i="8" s="1"/>
  <c r="AN43" i="8" s="1"/>
  <c r="CI43" i="8" s="1"/>
  <c r="Q43" i="8"/>
  <c r="Y43" i="8" s="1"/>
  <c r="AL43" i="8" s="1"/>
  <c r="M43" i="8"/>
  <c r="U43" i="8" s="1"/>
  <c r="AH43" i="8" s="1"/>
  <c r="CE43" i="8" s="1"/>
  <c r="CD43" i="8"/>
  <c r="W43" i="8"/>
  <c r="AJ43" i="8" s="1"/>
  <c r="P43" i="8"/>
  <c r="N43" i="8"/>
  <c r="V43" i="8" s="1"/>
  <c r="AI43" i="8" s="1"/>
  <c r="CF43" i="8" s="1"/>
  <c r="S47" i="8"/>
  <c r="AA47" i="8" s="1"/>
  <c r="AN47" i="8" s="1"/>
  <c r="CI47" i="8" s="1"/>
  <c r="Q47" i="8"/>
  <c r="Y47" i="8" s="1"/>
  <c r="AL47" i="8" s="1"/>
  <c r="M47" i="8"/>
  <c r="U47" i="8" s="1"/>
  <c r="AH47" i="8" s="1"/>
  <c r="CE47" i="8" s="1"/>
  <c r="CD47" i="8"/>
  <c r="W47" i="8"/>
  <c r="AJ47" i="8" s="1"/>
  <c r="P47" i="8"/>
  <c r="N47" i="8"/>
  <c r="V47" i="8" s="1"/>
  <c r="AI47" i="8" s="1"/>
  <c r="CF47" i="8" s="1"/>
  <c r="S49" i="8"/>
  <c r="AA49" i="8" s="1"/>
  <c r="AN49" i="8" s="1"/>
  <c r="Q49" i="8"/>
  <c r="Y49" i="8" s="1"/>
  <c r="AL49" i="8" s="1"/>
  <c r="M49" i="8"/>
  <c r="U49" i="8" s="1"/>
  <c r="AH49" i="8" s="1"/>
  <c r="W49" i="8"/>
  <c r="AJ49" i="8" s="1"/>
  <c r="P49" i="8"/>
  <c r="N49" i="8"/>
  <c r="V49" i="8" s="1"/>
  <c r="AI49" i="8" s="1"/>
  <c r="O298" i="8"/>
  <c r="BV40" i="8" s="1"/>
  <c r="I298" i="8"/>
  <c r="O297" i="8"/>
  <c r="I297" i="8"/>
  <c r="O296" i="8"/>
  <c r="I296" i="8"/>
  <c r="O295" i="8"/>
  <c r="I295" i="8"/>
  <c r="O294" i="8"/>
  <c r="I294" i="8"/>
  <c r="O293" i="8"/>
  <c r="I293" i="8"/>
  <c r="O292" i="8"/>
  <c r="I292" i="8"/>
  <c r="O291" i="8"/>
  <c r="I291" i="8"/>
  <c r="O290" i="8"/>
  <c r="I290" i="8"/>
  <c r="O289" i="8"/>
  <c r="I289" i="8"/>
  <c r="O288" i="8"/>
  <c r="I288" i="8"/>
  <c r="O287" i="8"/>
  <c r="I287" i="8"/>
  <c r="O286" i="8"/>
  <c r="I286" i="8"/>
  <c r="O285" i="8"/>
  <c r="I285" i="8"/>
  <c r="O284" i="8"/>
  <c r="I284" i="8"/>
  <c r="O283" i="8"/>
  <c r="I283" i="8"/>
  <c r="O282" i="8"/>
  <c r="I282" i="8"/>
  <c r="O281" i="8"/>
  <c r="I281" i="8"/>
  <c r="O280" i="8"/>
  <c r="I280" i="8"/>
  <c r="O279" i="8"/>
  <c r="I279" i="8"/>
  <c r="O278" i="8"/>
  <c r="I278" i="8"/>
  <c r="O277" i="8"/>
  <c r="I277" i="8"/>
  <c r="O276" i="8"/>
  <c r="I276" i="8"/>
  <c r="O275" i="8"/>
  <c r="I275" i="8"/>
  <c r="O274" i="8"/>
  <c r="I274" i="8"/>
  <c r="O273" i="8"/>
  <c r="I273" i="8"/>
  <c r="O272" i="8"/>
  <c r="I272" i="8"/>
  <c r="O271" i="8"/>
  <c r="I271" i="8"/>
  <c r="O270" i="8"/>
  <c r="I270" i="8"/>
  <c r="O269" i="8"/>
  <c r="I269" i="8"/>
  <c r="O268" i="8"/>
  <c r="I268" i="8"/>
  <c r="O267" i="8"/>
  <c r="I267" i="8"/>
  <c r="O266" i="8"/>
  <c r="I266" i="8"/>
  <c r="O265" i="8"/>
  <c r="I265" i="8"/>
  <c r="O264" i="8"/>
  <c r="I264" i="8"/>
  <c r="O263" i="8"/>
  <c r="I263" i="8"/>
  <c r="O262" i="8"/>
  <c r="I262" i="8"/>
  <c r="O261" i="8"/>
  <c r="I261" i="8"/>
  <c r="O260" i="8"/>
  <c r="I260" i="8"/>
  <c r="O259" i="8"/>
  <c r="I259" i="8"/>
  <c r="O258" i="8"/>
  <c r="I258" i="8"/>
  <c r="O257" i="8"/>
  <c r="I257" i="8"/>
  <c r="O256" i="8"/>
  <c r="I256" i="8"/>
  <c r="O255" i="8"/>
  <c r="I255" i="8"/>
  <c r="O254" i="8"/>
  <c r="I254" i="8"/>
  <c r="O253" i="8"/>
  <c r="I253" i="8"/>
  <c r="O252" i="8"/>
  <c r="I252" i="8"/>
  <c r="O251" i="8"/>
  <c r="I251" i="8"/>
  <c r="O250" i="8"/>
  <c r="I250" i="8"/>
  <c r="O249" i="8"/>
  <c r="I249" i="8"/>
  <c r="O248" i="8"/>
  <c r="I248" i="8"/>
  <c r="O247" i="8"/>
  <c r="I247" i="8"/>
  <c r="O246" i="8"/>
  <c r="I246" i="8"/>
  <c r="O245" i="8"/>
  <c r="I245" i="8"/>
  <c r="O244" i="8"/>
  <c r="I244" i="8"/>
  <c r="O243" i="8"/>
  <c r="I243" i="8"/>
  <c r="O242" i="8"/>
  <c r="I242" i="8"/>
  <c r="O241" i="8"/>
  <c r="I241" i="8"/>
  <c r="O240" i="8"/>
  <c r="I240" i="8"/>
  <c r="O239" i="8"/>
  <c r="I239" i="8"/>
  <c r="O238" i="8"/>
  <c r="I238" i="8"/>
  <c r="O237" i="8"/>
  <c r="I237" i="8"/>
  <c r="O236" i="8"/>
  <c r="I236" i="8"/>
  <c r="O235" i="8"/>
  <c r="I235" i="8"/>
  <c r="O234" i="8"/>
  <c r="I234" i="8"/>
  <c r="O233" i="8"/>
  <c r="I233" i="8"/>
  <c r="O232" i="8"/>
  <c r="I232" i="8"/>
  <c r="O231" i="8"/>
  <c r="I231" i="8"/>
  <c r="O230" i="8"/>
  <c r="I230" i="8"/>
  <c r="O229" i="8"/>
  <c r="I229" i="8"/>
  <c r="O228" i="8"/>
  <c r="I228" i="8"/>
  <c r="O227" i="8"/>
  <c r="I227" i="8"/>
  <c r="O226" i="8"/>
  <c r="I226" i="8"/>
  <c r="O225" i="8"/>
  <c r="I225" i="8"/>
  <c r="O224" i="8"/>
  <c r="I224" i="8"/>
  <c r="O223" i="8"/>
  <c r="I223" i="8"/>
  <c r="O222" i="8"/>
  <c r="I222" i="8"/>
  <c r="O221" i="8"/>
  <c r="I221" i="8"/>
  <c r="O220" i="8"/>
  <c r="I220" i="8"/>
  <c r="O219" i="8"/>
  <c r="I219" i="8"/>
  <c r="O218" i="8"/>
  <c r="I218" i="8"/>
  <c r="O217" i="8"/>
  <c r="I217" i="8"/>
  <c r="O216" i="8"/>
  <c r="I216" i="8"/>
  <c r="O215" i="8"/>
  <c r="I215" i="8"/>
  <c r="O214" i="8"/>
  <c r="I214" i="8"/>
  <c r="O213" i="8"/>
  <c r="I213" i="8"/>
  <c r="O212" i="8"/>
  <c r="I212" i="8"/>
  <c r="O211" i="8"/>
  <c r="I211" i="8"/>
  <c r="O210" i="8"/>
  <c r="I210" i="8"/>
  <c r="O209" i="8"/>
  <c r="I209" i="8"/>
  <c r="O208" i="8"/>
  <c r="I208" i="8"/>
  <c r="O207" i="8"/>
  <c r="I207" i="8"/>
  <c r="O206" i="8"/>
  <c r="I206" i="8"/>
  <c r="O205" i="8"/>
  <c r="I205" i="8"/>
  <c r="O204" i="8"/>
  <c r="I204" i="8"/>
  <c r="O203" i="8"/>
  <c r="I203" i="8"/>
  <c r="O202" i="8"/>
  <c r="I202" i="8"/>
  <c r="O201" i="8"/>
  <c r="I201" i="8"/>
  <c r="O200" i="8"/>
  <c r="I200" i="8"/>
  <c r="O199" i="8"/>
  <c r="I199" i="8"/>
  <c r="O198" i="8"/>
  <c r="I198" i="8"/>
  <c r="O197" i="8"/>
  <c r="I197" i="8"/>
  <c r="O196" i="8"/>
  <c r="I196" i="8"/>
  <c r="O195" i="8"/>
  <c r="I195" i="8"/>
  <c r="O194" i="8"/>
  <c r="I194" i="8"/>
  <c r="O193" i="8"/>
  <c r="I193" i="8"/>
  <c r="O192" i="8"/>
  <c r="I192" i="8"/>
  <c r="O191" i="8"/>
  <c r="I191" i="8"/>
  <c r="O190" i="8"/>
  <c r="I190" i="8"/>
  <c r="O189" i="8"/>
  <c r="I189" i="8"/>
  <c r="O188" i="8"/>
  <c r="I188" i="8"/>
  <c r="O187" i="8"/>
  <c r="I187" i="8"/>
  <c r="O186" i="8"/>
  <c r="I186" i="8"/>
  <c r="O185" i="8"/>
  <c r="I185" i="8"/>
  <c r="O184" i="8"/>
  <c r="I184" i="8"/>
  <c r="O183" i="8"/>
  <c r="I183" i="8"/>
  <c r="O182" i="8"/>
  <c r="I182" i="8"/>
  <c r="O181" i="8"/>
  <c r="I181" i="8"/>
  <c r="O180" i="8"/>
  <c r="O179" i="8"/>
  <c r="O178" i="8"/>
  <c r="O177" i="8"/>
  <c r="O176" i="8"/>
  <c r="O175" i="8"/>
  <c r="O174" i="8"/>
  <c r="O173" i="8"/>
  <c r="I180" i="8"/>
  <c r="I179" i="8"/>
  <c r="I178" i="8"/>
  <c r="I177" i="8"/>
  <c r="I176" i="8"/>
  <c r="I175" i="8"/>
  <c r="I174" i="8"/>
  <c r="I173" i="8"/>
  <c r="O172" i="8"/>
  <c r="I172" i="8"/>
  <c r="O171" i="8"/>
  <c r="I171" i="8"/>
  <c r="O170" i="8"/>
  <c r="I170" i="8"/>
  <c r="O169" i="8"/>
  <c r="I169" i="8"/>
  <c r="O168" i="8"/>
  <c r="I168" i="8"/>
  <c r="O167" i="8"/>
  <c r="I167" i="8"/>
  <c r="O166" i="8"/>
  <c r="I166" i="8"/>
  <c r="O165" i="8"/>
  <c r="I165" i="8"/>
  <c r="O164" i="8"/>
  <c r="I164" i="8"/>
  <c r="O163" i="8"/>
  <c r="I163" i="8"/>
  <c r="O162" i="8"/>
  <c r="I162" i="8"/>
  <c r="O161" i="8"/>
  <c r="I161" i="8"/>
  <c r="O160" i="8"/>
  <c r="I160" i="8"/>
  <c r="O159" i="8"/>
  <c r="I159" i="8"/>
  <c r="O158" i="8"/>
  <c r="I158" i="8"/>
  <c r="O157" i="8"/>
  <c r="I157" i="8"/>
  <c r="O156" i="8"/>
  <c r="I156" i="8"/>
  <c r="O155" i="8"/>
  <c r="I155" i="8"/>
  <c r="O154" i="8"/>
  <c r="I154" i="8"/>
  <c r="O153" i="8"/>
  <c r="I153" i="8"/>
  <c r="O152" i="8"/>
  <c r="I152" i="8"/>
  <c r="O151" i="8"/>
  <c r="I151" i="8"/>
  <c r="O150" i="8"/>
  <c r="I150" i="8"/>
  <c r="O149" i="8"/>
  <c r="I149" i="8"/>
  <c r="O148" i="8"/>
  <c r="I148" i="8"/>
  <c r="O147" i="8"/>
  <c r="I147" i="8"/>
  <c r="O146" i="8"/>
  <c r="I146" i="8"/>
  <c r="O145" i="8"/>
  <c r="I145" i="8"/>
  <c r="O144" i="8"/>
  <c r="I144" i="8"/>
  <c r="O143" i="8"/>
  <c r="I143" i="8"/>
  <c r="O142" i="8"/>
  <c r="I142" i="8"/>
  <c r="O141" i="8"/>
  <c r="I141" i="8"/>
  <c r="O140" i="8"/>
  <c r="I140" i="8"/>
  <c r="O139" i="8"/>
  <c r="I139" i="8"/>
  <c r="O138" i="8"/>
  <c r="I138" i="8"/>
  <c r="O137" i="8"/>
  <c r="I137" i="8"/>
  <c r="O136" i="8"/>
  <c r="I136" i="8"/>
  <c r="O135" i="8"/>
  <c r="I135" i="8"/>
  <c r="O134" i="8"/>
  <c r="I134" i="8"/>
  <c r="O133" i="8"/>
  <c r="I133" i="8"/>
  <c r="O132" i="8"/>
  <c r="I132" i="8"/>
  <c r="O131" i="8"/>
  <c r="I131" i="8"/>
  <c r="O130" i="8"/>
  <c r="I130" i="8"/>
  <c r="O129" i="8"/>
  <c r="I129" i="8"/>
  <c r="O128" i="8"/>
  <c r="I128" i="8"/>
  <c r="O127" i="8"/>
  <c r="I127" i="8"/>
  <c r="O126" i="8"/>
  <c r="I126" i="8"/>
  <c r="O125" i="8"/>
  <c r="I125" i="8"/>
  <c r="O124" i="8"/>
  <c r="I124" i="8"/>
  <c r="O123" i="8"/>
  <c r="I123" i="8"/>
  <c r="O122" i="8"/>
  <c r="I122" i="8"/>
  <c r="O121" i="8"/>
  <c r="I121" i="8"/>
  <c r="O120" i="8"/>
  <c r="I120" i="8"/>
  <c r="O119" i="8"/>
  <c r="I119" i="8"/>
  <c r="O118" i="8"/>
  <c r="I118" i="8"/>
  <c r="O117" i="8"/>
  <c r="I117" i="8"/>
  <c r="O116" i="8"/>
  <c r="I116" i="8"/>
  <c r="O115" i="8"/>
  <c r="I115" i="8"/>
  <c r="O114" i="8"/>
  <c r="I114" i="8"/>
  <c r="O113" i="8"/>
  <c r="I113" i="8"/>
  <c r="O112" i="8"/>
  <c r="I112" i="8"/>
  <c r="O111" i="8"/>
  <c r="I111" i="8"/>
  <c r="O110" i="8"/>
  <c r="I110" i="8"/>
  <c r="O109" i="8"/>
  <c r="I109" i="8"/>
  <c r="O108" i="8"/>
  <c r="I108" i="8"/>
  <c r="O107" i="8"/>
  <c r="I107" i="8"/>
  <c r="O106" i="8"/>
  <c r="I106" i="8"/>
  <c r="O105" i="8"/>
  <c r="I105" i="8"/>
  <c r="O104" i="8"/>
  <c r="I104" i="8"/>
  <c r="O103" i="8"/>
  <c r="I103" i="8"/>
  <c r="O102" i="8"/>
  <c r="I102" i="8"/>
  <c r="O101" i="8"/>
  <c r="I101" i="8"/>
  <c r="O100" i="8"/>
  <c r="I100" i="8"/>
  <c r="O99" i="8"/>
  <c r="I99" i="8"/>
  <c r="O98" i="8"/>
  <c r="I98" i="8"/>
  <c r="O97" i="8"/>
  <c r="I97" i="8"/>
  <c r="O96" i="8"/>
  <c r="I96" i="8"/>
  <c r="O95" i="8"/>
  <c r="I95" i="8"/>
  <c r="O94" i="8"/>
  <c r="I94" i="8"/>
  <c r="O93" i="8"/>
  <c r="I93" i="8"/>
  <c r="O92" i="8"/>
  <c r="I92" i="8"/>
  <c r="O91" i="8"/>
  <c r="I91" i="8"/>
  <c r="O90" i="8"/>
  <c r="I90" i="8"/>
  <c r="O89" i="8"/>
  <c r="I89" i="8"/>
  <c r="O88" i="8"/>
  <c r="I88" i="8"/>
  <c r="O87" i="8"/>
  <c r="I87" i="8"/>
  <c r="O86" i="8"/>
  <c r="I86" i="8"/>
  <c r="O85" i="8"/>
  <c r="I85" i="8"/>
  <c r="O84" i="8"/>
  <c r="I84" i="8"/>
  <c r="O83" i="8"/>
  <c r="I83" i="8"/>
  <c r="O82" i="8"/>
  <c r="I82" i="8"/>
  <c r="O81" i="8"/>
  <c r="I81" i="8"/>
  <c r="O80" i="8"/>
  <c r="I80" i="8"/>
  <c r="O79" i="8"/>
  <c r="I79" i="8"/>
  <c r="Z10" i="8"/>
  <c r="Y11" i="8"/>
  <c r="Y13" i="8"/>
  <c r="Y15" i="8"/>
  <c r="Y17" i="8"/>
  <c r="Y22" i="8"/>
  <c r="Y24" i="8"/>
  <c r="Y26" i="8"/>
  <c r="Y27" i="8"/>
  <c r="Y28" i="8"/>
  <c r="H302" i="8"/>
  <c r="AC302" i="8" s="1"/>
  <c r="A302" i="8"/>
  <c r="I42" i="8"/>
  <c r="O42" i="8"/>
  <c r="I44" i="8"/>
  <c r="O44" i="8"/>
  <c r="I46" i="8"/>
  <c r="O46" i="8"/>
  <c r="I48" i="8"/>
  <c r="O48" i="8"/>
  <c r="I50" i="8"/>
  <c r="O50" i="8"/>
  <c r="I52" i="8"/>
  <c r="O52" i="8"/>
  <c r="I54" i="8"/>
  <c r="O54" i="8"/>
  <c r="I56" i="8"/>
  <c r="O56" i="8"/>
  <c r="I58" i="8"/>
  <c r="O58" i="8"/>
  <c r="I60" i="8"/>
  <c r="O60" i="8"/>
  <c r="I62" i="8"/>
  <c r="O62" i="8"/>
  <c r="I64" i="8"/>
  <c r="O64" i="8"/>
  <c r="I66" i="8"/>
  <c r="O66" i="8"/>
  <c r="I67" i="8"/>
  <c r="O67" i="8"/>
  <c r="I68" i="8"/>
  <c r="O68" i="8"/>
  <c r="I69" i="8"/>
  <c r="O69" i="8"/>
  <c r="I70" i="8"/>
  <c r="O70" i="8"/>
  <c r="I71" i="8"/>
  <c r="O71" i="8"/>
  <c r="I72" i="8"/>
  <c r="O72" i="8"/>
  <c r="I73" i="8"/>
  <c r="O73" i="8"/>
  <c r="I74" i="8"/>
  <c r="O74" i="8"/>
  <c r="I75" i="8"/>
  <c r="O75" i="8"/>
  <c r="I76" i="8"/>
  <c r="O76" i="8"/>
  <c r="I77" i="8"/>
  <c r="O77" i="8"/>
  <c r="I78" i="8"/>
  <c r="O78" i="8"/>
  <c r="I51" i="8"/>
  <c r="O51" i="8"/>
  <c r="I53" i="8"/>
  <c r="O53" i="8"/>
  <c r="I55" i="8"/>
  <c r="O55" i="8"/>
  <c r="I57" i="8"/>
  <c r="O57" i="8"/>
  <c r="I59" i="8"/>
  <c r="O59" i="8"/>
  <c r="I61" i="8"/>
  <c r="O61" i="8"/>
  <c r="I63" i="8"/>
  <c r="O63" i="8"/>
  <c r="I65" i="8"/>
  <c r="O65" i="8"/>
  <c r="AZ328" i="7"/>
  <c r="AZ327" i="7"/>
  <c r="BO40" i="7"/>
  <c r="CC43" i="7"/>
  <c r="M43" i="7"/>
  <c r="W43" i="7" s="1"/>
  <c r="AL43" i="7" s="1"/>
  <c r="CD43" i="7" s="1"/>
  <c r="Y43" i="7"/>
  <c r="AN43" i="7" s="1"/>
  <c r="T43" i="7"/>
  <c r="R43" i="7"/>
  <c r="AB43" i="7" s="1"/>
  <c r="AP43" i="7" s="1"/>
  <c r="P43" i="7"/>
  <c r="N43" i="7"/>
  <c r="X43" i="7" s="1"/>
  <c r="AM43" i="7" s="1"/>
  <c r="CE43" i="7" s="1"/>
  <c r="CC47" i="7"/>
  <c r="M47" i="7"/>
  <c r="W47" i="7" s="1"/>
  <c r="AL47" i="7" s="1"/>
  <c r="CD47" i="7" s="1"/>
  <c r="Y47" i="7"/>
  <c r="AN47" i="7" s="1"/>
  <c r="T47" i="7"/>
  <c r="R47" i="7"/>
  <c r="AB47" i="7" s="1"/>
  <c r="AP47" i="7" s="1"/>
  <c r="P47" i="7"/>
  <c r="N47" i="7"/>
  <c r="X47" i="7" s="1"/>
  <c r="AM47" i="7" s="1"/>
  <c r="CE47" i="7" s="1"/>
  <c r="M51" i="7"/>
  <c r="W51" i="7" s="1"/>
  <c r="AL51" i="7" s="1"/>
  <c r="Y51" i="7"/>
  <c r="AN51" i="7" s="1"/>
  <c r="T51" i="7"/>
  <c r="R51" i="7"/>
  <c r="AB51" i="7" s="1"/>
  <c r="AP51" i="7" s="1"/>
  <c r="P51" i="7"/>
  <c r="N51" i="7"/>
  <c r="X51" i="7" s="1"/>
  <c r="AM51" i="7" s="1"/>
  <c r="M40" i="7"/>
  <c r="Y40" i="7"/>
  <c r="T40" i="7"/>
  <c r="R40" i="7"/>
  <c r="P40" i="7"/>
  <c r="N40" i="7"/>
  <c r="O39" i="7"/>
  <c r="O38" i="7" s="1"/>
  <c r="AV328" i="7"/>
  <c r="AV327" i="7"/>
  <c r="BK40" i="7"/>
  <c r="BJ328" i="7"/>
  <c r="BJ327" i="7"/>
  <c r="BY40" i="7"/>
  <c r="BN328" i="7"/>
  <c r="BN327" i="7"/>
  <c r="CC40" i="7"/>
  <c r="CC45" i="7"/>
  <c r="M45" i="7"/>
  <c r="W45" i="7" s="1"/>
  <c r="AL45" i="7" s="1"/>
  <c r="CD45" i="7" s="1"/>
  <c r="Y45" i="7"/>
  <c r="AN45" i="7" s="1"/>
  <c r="T45" i="7"/>
  <c r="R45" i="7"/>
  <c r="AB45" i="7" s="1"/>
  <c r="AP45" i="7" s="1"/>
  <c r="P45" i="7"/>
  <c r="N45" i="7"/>
  <c r="X45" i="7" s="1"/>
  <c r="AM45" i="7" s="1"/>
  <c r="CE45" i="7" s="1"/>
  <c r="CC49" i="7"/>
  <c r="M49" i="7"/>
  <c r="W49" i="7" s="1"/>
  <c r="AL49" i="7" s="1"/>
  <c r="CD49" i="7" s="1"/>
  <c r="BU42" i="7"/>
  <c r="Y49" i="7"/>
  <c r="AN49" i="7" s="1"/>
  <c r="T49" i="7"/>
  <c r="R49" i="7"/>
  <c r="AB49" i="7" s="1"/>
  <c r="AP49" i="7" s="1"/>
  <c r="P49" i="7"/>
  <c r="N49" i="7"/>
  <c r="X49" i="7" s="1"/>
  <c r="AM49" i="7" s="1"/>
  <c r="CE49" i="7" s="1"/>
  <c r="O318" i="7"/>
  <c r="I318" i="7"/>
  <c r="O317" i="7"/>
  <c r="I317" i="7"/>
  <c r="O316" i="7"/>
  <c r="I316" i="7"/>
  <c r="O315" i="7"/>
  <c r="I315" i="7"/>
  <c r="O314" i="7"/>
  <c r="I314" i="7"/>
  <c r="O313" i="7"/>
  <c r="I313" i="7"/>
  <c r="O312" i="7"/>
  <c r="I312" i="7"/>
  <c r="O311" i="7"/>
  <c r="I311" i="7"/>
  <c r="O310" i="7"/>
  <c r="I310" i="7"/>
  <c r="O309" i="7"/>
  <c r="I309" i="7"/>
  <c r="O308" i="7"/>
  <c r="I308" i="7"/>
  <c r="O307" i="7"/>
  <c r="I307" i="7"/>
  <c r="O306" i="7"/>
  <c r="I306" i="7"/>
  <c r="O305" i="7"/>
  <c r="I305" i="7"/>
  <c r="O304" i="7"/>
  <c r="I304" i="7"/>
  <c r="O303" i="7"/>
  <c r="I303" i="7"/>
  <c r="O302" i="7"/>
  <c r="I302" i="7"/>
  <c r="O301" i="7"/>
  <c r="I301" i="7"/>
  <c r="O300" i="7"/>
  <c r="I300" i="7"/>
  <c r="O299" i="7"/>
  <c r="I299" i="7"/>
  <c r="O298" i="7"/>
  <c r="I298" i="7"/>
  <c r="O297" i="7"/>
  <c r="I297" i="7"/>
  <c r="O296" i="7"/>
  <c r="I296" i="7"/>
  <c r="O295" i="7"/>
  <c r="I295" i="7"/>
  <c r="O294" i="7"/>
  <c r="I294" i="7"/>
  <c r="O293" i="7"/>
  <c r="I293" i="7"/>
  <c r="O292" i="7"/>
  <c r="I292" i="7"/>
  <c r="O291" i="7"/>
  <c r="I291" i="7"/>
  <c r="O290" i="7"/>
  <c r="I290" i="7"/>
  <c r="O289" i="7"/>
  <c r="I289" i="7"/>
  <c r="O288" i="7"/>
  <c r="I288" i="7"/>
  <c r="O287" i="7"/>
  <c r="I287" i="7"/>
  <c r="O286" i="7"/>
  <c r="I286" i="7"/>
  <c r="O285" i="7"/>
  <c r="I285" i="7"/>
  <c r="O284" i="7"/>
  <c r="I284" i="7"/>
  <c r="O283" i="7"/>
  <c r="I283" i="7"/>
  <c r="O282" i="7"/>
  <c r="I282" i="7"/>
  <c r="O281" i="7"/>
  <c r="I281" i="7"/>
  <c r="O280" i="7"/>
  <c r="I280" i="7"/>
  <c r="O279" i="7"/>
  <c r="I279" i="7"/>
  <c r="O278" i="7"/>
  <c r="I278" i="7"/>
  <c r="O277" i="7"/>
  <c r="I277" i="7"/>
  <c r="O276" i="7"/>
  <c r="I276" i="7"/>
  <c r="O275" i="7"/>
  <c r="I275" i="7"/>
  <c r="O274" i="7"/>
  <c r="I274" i="7"/>
  <c r="O273" i="7"/>
  <c r="I273" i="7"/>
  <c r="O272" i="7"/>
  <c r="I272" i="7"/>
  <c r="O271" i="7"/>
  <c r="I271" i="7"/>
  <c r="O270" i="7"/>
  <c r="I270" i="7"/>
  <c r="O269" i="7"/>
  <c r="I269" i="7"/>
  <c r="O268" i="7"/>
  <c r="I268" i="7"/>
  <c r="O267" i="7"/>
  <c r="I267" i="7"/>
  <c r="O266" i="7"/>
  <c r="I266" i="7"/>
  <c r="O265" i="7"/>
  <c r="I265" i="7"/>
  <c r="O264" i="7"/>
  <c r="I264" i="7"/>
  <c r="O263" i="7"/>
  <c r="I263" i="7"/>
  <c r="O262" i="7"/>
  <c r="I262" i="7"/>
  <c r="O261" i="7"/>
  <c r="I261" i="7"/>
  <c r="O260" i="7"/>
  <c r="I260" i="7"/>
  <c r="O259" i="7"/>
  <c r="I259" i="7"/>
  <c r="O258" i="7"/>
  <c r="I258" i="7"/>
  <c r="O257" i="7"/>
  <c r="I257" i="7"/>
  <c r="O256" i="7"/>
  <c r="I256" i="7"/>
  <c r="O255" i="7"/>
  <c r="I255" i="7"/>
  <c r="O254" i="7"/>
  <c r="I254" i="7"/>
  <c r="O253" i="7"/>
  <c r="I253" i="7"/>
  <c r="O252" i="7"/>
  <c r="I252" i="7"/>
  <c r="O251" i="7"/>
  <c r="I251" i="7"/>
  <c r="O250" i="7"/>
  <c r="I250" i="7"/>
  <c r="O249" i="7"/>
  <c r="I249" i="7"/>
  <c r="O248" i="7"/>
  <c r="I248" i="7"/>
  <c r="O247" i="7"/>
  <c r="I247" i="7"/>
  <c r="O246" i="7"/>
  <c r="I246" i="7"/>
  <c r="O245" i="7"/>
  <c r="I245" i="7"/>
  <c r="O244" i="7"/>
  <c r="I244" i="7"/>
  <c r="O243" i="7"/>
  <c r="I243" i="7"/>
  <c r="O242" i="7"/>
  <c r="I242" i="7"/>
  <c r="O241" i="7"/>
  <c r="I241" i="7"/>
  <c r="O240" i="7"/>
  <c r="I240" i="7"/>
  <c r="O239" i="7"/>
  <c r="I239" i="7"/>
  <c r="O238" i="7"/>
  <c r="I238" i="7"/>
  <c r="O237" i="7"/>
  <c r="I237" i="7"/>
  <c r="O236" i="7"/>
  <c r="I236" i="7"/>
  <c r="O235" i="7"/>
  <c r="I235" i="7"/>
  <c r="O234" i="7"/>
  <c r="I234" i="7"/>
  <c r="O233" i="7"/>
  <c r="I233" i="7"/>
  <c r="O232" i="7"/>
  <c r="I232" i="7"/>
  <c r="O231" i="7"/>
  <c r="I231" i="7"/>
  <c r="O230" i="7"/>
  <c r="I230" i="7"/>
  <c r="O229" i="7"/>
  <c r="I229" i="7"/>
  <c r="O228" i="7"/>
  <c r="I228" i="7"/>
  <c r="O227" i="7"/>
  <c r="I227" i="7"/>
  <c r="O226" i="7"/>
  <c r="I226" i="7"/>
  <c r="O225" i="7"/>
  <c r="I225" i="7"/>
  <c r="O224" i="7"/>
  <c r="I224" i="7"/>
  <c r="O223" i="7"/>
  <c r="I223" i="7"/>
  <c r="O222" i="7"/>
  <c r="I222" i="7"/>
  <c r="O221" i="7"/>
  <c r="I221" i="7"/>
  <c r="O220" i="7"/>
  <c r="I220" i="7"/>
  <c r="O219" i="7"/>
  <c r="I219" i="7"/>
  <c r="O218" i="7"/>
  <c r="I218" i="7"/>
  <c r="O217" i="7"/>
  <c r="I217" i="7"/>
  <c r="O216" i="7"/>
  <c r="I216" i="7"/>
  <c r="O215" i="7"/>
  <c r="O214" i="7"/>
  <c r="O213" i="7"/>
  <c r="O212" i="7"/>
  <c r="I215" i="7"/>
  <c r="I214" i="7"/>
  <c r="I213" i="7"/>
  <c r="I212" i="7"/>
  <c r="O211" i="7"/>
  <c r="I211" i="7"/>
  <c r="O210" i="7"/>
  <c r="I210" i="7"/>
  <c r="O209" i="7"/>
  <c r="I209" i="7"/>
  <c r="O208" i="7"/>
  <c r="I208" i="7"/>
  <c r="O207" i="7"/>
  <c r="I207" i="7"/>
  <c r="O206" i="7"/>
  <c r="I206" i="7"/>
  <c r="O205" i="7"/>
  <c r="I205" i="7"/>
  <c r="O204" i="7"/>
  <c r="I204" i="7"/>
  <c r="O203" i="7"/>
  <c r="I203" i="7"/>
  <c r="O202" i="7"/>
  <c r="I202" i="7"/>
  <c r="O201" i="7"/>
  <c r="I201" i="7"/>
  <c r="O200" i="7"/>
  <c r="I200" i="7"/>
  <c r="O199" i="7"/>
  <c r="I199" i="7"/>
  <c r="O198" i="7"/>
  <c r="I198" i="7"/>
  <c r="O197" i="7"/>
  <c r="I197" i="7"/>
  <c r="O196" i="7"/>
  <c r="I196" i="7"/>
  <c r="O195" i="7"/>
  <c r="I195" i="7"/>
  <c r="O194" i="7"/>
  <c r="I194" i="7"/>
  <c r="O193" i="7"/>
  <c r="I193" i="7"/>
  <c r="O192" i="7"/>
  <c r="I192" i="7"/>
  <c r="O191" i="7"/>
  <c r="I191" i="7"/>
  <c r="O190" i="7"/>
  <c r="I190" i="7"/>
  <c r="O189" i="7"/>
  <c r="I189" i="7"/>
  <c r="O188" i="7"/>
  <c r="I188" i="7"/>
  <c r="O187" i="7"/>
  <c r="I187" i="7"/>
  <c r="O186" i="7"/>
  <c r="I186" i="7"/>
  <c r="O185" i="7"/>
  <c r="I185" i="7"/>
  <c r="O184" i="7"/>
  <c r="I184" i="7"/>
  <c r="O183" i="7"/>
  <c r="I183" i="7"/>
  <c r="O182" i="7"/>
  <c r="I182" i="7"/>
  <c r="O181" i="7"/>
  <c r="I181" i="7"/>
  <c r="O180" i="7"/>
  <c r="I180" i="7"/>
  <c r="O179" i="7"/>
  <c r="I179" i="7"/>
  <c r="O178" i="7"/>
  <c r="I178" i="7"/>
  <c r="O177" i="7"/>
  <c r="I177" i="7"/>
  <c r="O176" i="7"/>
  <c r="I176" i="7"/>
  <c r="O175" i="7"/>
  <c r="I175" i="7"/>
  <c r="O174" i="7"/>
  <c r="I174" i="7"/>
  <c r="O173" i="7"/>
  <c r="I173" i="7"/>
  <c r="O172" i="7"/>
  <c r="I172" i="7"/>
  <c r="O171" i="7"/>
  <c r="I171" i="7"/>
  <c r="O170" i="7"/>
  <c r="I170" i="7"/>
  <c r="O169" i="7"/>
  <c r="I169" i="7"/>
  <c r="O168" i="7"/>
  <c r="I168" i="7"/>
  <c r="O167" i="7"/>
  <c r="I167" i="7"/>
  <c r="O166" i="7"/>
  <c r="I166" i="7"/>
  <c r="O165" i="7"/>
  <c r="I165" i="7"/>
  <c r="O164" i="7"/>
  <c r="I164" i="7"/>
  <c r="O163" i="7"/>
  <c r="I163" i="7"/>
  <c r="O162" i="7"/>
  <c r="I162" i="7"/>
  <c r="O161" i="7"/>
  <c r="I161" i="7"/>
  <c r="O160" i="7"/>
  <c r="I160" i="7"/>
  <c r="O159" i="7"/>
  <c r="I159" i="7"/>
  <c r="O158" i="7"/>
  <c r="I158" i="7"/>
  <c r="O157" i="7"/>
  <c r="I157" i="7"/>
  <c r="O156" i="7"/>
  <c r="I156" i="7"/>
  <c r="O155" i="7"/>
  <c r="I155" i="7"/>
  <c r="O154" i="7"/>
  <c r="I154" i="7"/>
  <c r="O153" i="7"/>
  <c r="I153" i="7"/>
  <c r="O152" i="7"/>
  <c r="I152" i="7"/>
  <c r="O151" i="7"/>
  <c r="I151" i="7"/>
  <c r="O150" i="7"/>
  <c r="I150" i="7"/>
  <c r="O149" i="7"/>
  <c r="I149" i="7"/>
  <c r="O148" i="7"/>
  <c r="I148" i="7"/>
  <c r="O147" i="7"/>
  <c r="I147" i="7"/>
  <c r="O146" i="7"/>
  <c r="I146" i="7"/>
  <c r="O145" i="7"/>
  <c r="I145" i="7"/>
  <c r="O144" i="7"/>
  <c r="I144" i="7"/>
  <c r="O143" i="7"/>
  <c r="I143" i="7"/>
  <c r="O142" i="7"/>
  <c r="I142" i="7"/>
  <c r="O141" i="7"/>
  <c r="I141" i="7"/>
  <c r="O140" i="7"/>
  <c r="I140" i="7"/>
  <c r="O139" i="7"/>
  <c r="I139" i="7"/>
  <c r="O138" i="7"/>
  <c r="I138" i="7"/>
  <c r="O137" i="7"/>
  <c r="I137" i="7"/>
  <c r="O136" i="7"/>
  <c r="I136" i="7"/>
  <c r="O135" i="7"/>
  <c r="I135" i="7"/>
  <c r="O134" i="7"/>
  <c r="I134" i="7"/>
  <c r="O133" i="7"/>
  <c r="I133" i="7"/>
  <c r="O132" i="7"/>
  <c r="I132" i="7"/>
  <c r="O131" i="7"/>
  <c r="I131" i="7"/>
  <c r="O130" i="7"/>
  <c r="I130" i="7"/>
  <c r="O129" i="7"/>
  <c r="I129" i="7"/>
  <c r="O128" i="7"/>
  <c r="I128" i="7"/>
  <c r="O127" i="7"/>
  <c r="I127" i="7"/>
  <c r="O126" i="7"/>
  <c r="I126" i="7"/>
  <c r="O125" i="7"/>
  <c r="I125" i="7"/>
  <c r="O124" i="7"/>
  <c r="I124" i="7"/>
  <c r="O123" i="7"/>
  <c r="I123" i="7"/>
  <c r="O122" i="7"/>
  <c r="I122" i="7"/>
  <c r="O121" i="7"/>
  <c r="I121" i="7"/>
  <c r="O120" i="7"/>
  <c r="I120" i="7"/>
  <c r="O119" i="7"/>
  <c r="I119" i="7"/>
  <c r="O118" i="7"/>
  <c r="I118" i="7"/>
  <c r="O117" i="7"/>
  <c r="I117" i="7"/>
  <c r="O116" i="7"/>
  <c r="I116" i="7"/>
  <c r="O115" i="7"/>
  <c r="I115" i="7"/>
  <c r="O114" i="7"/>
  <c r="I114" i="7"/>
  <c r="O113" i="7"/>
  <c r="I113" i="7"/>
  <c r="O112" i="7"/>
  <c r="I112" i="7"/>
  <c r="O111" i="7"/>
  <c r="I111" i="7"/>
  <c r="O110" i="7"/>
  <c r="I110" i="7"/>
  <c r="AX328" i="7"/>
  <c r="AX327" i="7"/>
  <c r="AC10" i="7"/>
  <c r="AB11" i="7"/>
  <c r="AB13" i="7"/>
  <c r="AB15" i="7"/>
  <c r="AB17" i="7"/>
  <c r="AB22" i="7"/>
  <c r="AB24" i="7"/>
  <c r="AB26" i="7"/>
  <c r="AB27" i="7"/>
  <c r="AB28" i="7"/>
  <c r="H322" i="7"/>
  <c r="AG322" i="7" s="1"/>
  <c r="AH40" i="7"/>
  <c r="AW40" i="7" s="1"/>
  <c r="I41" i="7"/>
  <c r="O41" i="7"/>
  <c r="I42" i="7"/>
  <c r="O42" i="7"/>
  <c r="I44" i="7"/>
  <c r="O44" i="7"/>
  <c r="I46" i="7"/>
  <c r="O46" i="7"/>
  <c r="I48" i="7"/>
  <c r="O48" i="7"/>
  <c r="I50" i="7"/>
  <c r="O50" i="7"/>
  <c r="I52" i="7"/>
  <c r="O52" i="7"/>
  <c r="CB53" i="7"/>
  <c r="I54" i="7"/>
  <c r="O54" i="7"/>
  <c r="CB55" i="7"/>
  <c r="I56" i="7"/>
  <c r="O56" i="7"/>
  <c r="CB57" i="7"/>
  <c r="I58" i="7"/>
  <c r="O58" i="7"/>
  <c r="I60" i="7"/>
  <c r="O60" i="7"/>
  <c r="I62" i="7"/>
  <c r="O62" i="7"/>
  <c r="I64" i="7"/>
  <c r="O64" i="7"/>
  <c r="I66" i="7"/>
  <c r="O66" i="7"/>
  <c r="I68" i="7"/>
  <c r="O68" i="7"/>
  <c r="I69" i="7"/>
  <c r="O69" i="7"/>
  <c r="I70" i="7"/>
  <c r="O70" i="7"/>
  <c r="I71" i="7"/>
  <c r="O71" i="7"/>
  <c r="I72" i="7"/>
  <c r="O72" i="7"/>
  <c r="I73" i="7"/>
  <c r="O73" i="7"/>
  <c r="I74" i="7"/>
  <c r="O74" i="7"/>
  <c r="I75" i="7"/>
  <c r="O75" i="7"/>
  <c r="I76" i="7"/>
  <c r="O76" i="7"/>
  <c r="I77" i="7"/>
  <c r="O77" i="7"/>
  <c r="I78" i="7"/>
  <c r="O78" i="7"/>
  <c r="I79" i="7"/>
  <c r="O79" i="7"/>
  <c r="I80" i="7"/>
  <c r="O80" i="7"/>
  <c r="I81" i="7"/>
  <c r="O81" i="7"/>
  <c r="I82" i="7"/>
  <c r="O82" i="7"/>
  <c r="I83" i="7"/>
  <c r="O83" i="7"/>
  <c r="I84" i="7"/>
  <c r="O84" i="7"/>
  <c r="I85" i="7"/>
  <c r="O85" i="7"/>
  <c r="CB85" i="7"/>
  <c r="I86" i="7"/>
  <c r="O86" i="7"/>
  <c r="I87" i="7"/>
  <c r="O87" i="7"/>
  <c r="CB87" i="7"/>
  <c r="I88" i="7"/>
  <c r="O88" i="7"/>
  <c r="CB88" i="7"/>
  <c r="I89" i="7"/>
  <c r="O89" i="7"/>
  <c r="I90" i="7"/>
  <c r="O90" i="7"/>
  <c r="I91" i="7"/>
  <c r="O91" i="7"/>
  <c r="CB91" i="7"/>
  <c r="I92" i="7"/>
  <c r="O92" i="7"/>
  <c r="I93" i="7"/>
  <c r="O93" i="7"/>
  <c r="CB93" i="7"/>
  <c r="I94" i="7"/>
  <c r="O94" i="7"/>
  <c r="CB94" i="7"/>
  <c r="I95" i="7"/>
  <c r="O95" i="7"/>
  <c r="CB95" i="7"/>
  <c r="I96" i="7"/>
  <c r="O96" i="7"/>
  <c r="CB96" i="7"/>
  <c r="I97" i="7"/>
  <c r="O97" i="7"/>
  <c r="CB97" i="7"/>
  <c r="I98" i="7"/>
  <c r="O98" i="7"/>
  <c r="CB98" i="7"/>
  <c r="I99" i="7"/>
  <c r="O99" i="7"/>
  <c r="CB99" i="7"/>
  <c r="I100" i="7"/>
  <c r="O100" i="7"/>
  <c r="CB100" i="7"/>
  <c r="I101" i="7"/>
  <c r="O101" i="7"/>
  <c r="CB101" i="7"/>
  <c r="I102" i="7"/>
  <c r="O102" i="7"/>
  <c r="CB102" i="7"/>
  <c r="I103" i="7"/>
  <c r="O103" i="7"/>
  <c r="CB103" i="7"/>
  <c r="I104" i="7"/>
  <c r="O104" i="7"/>
  <c r="CB104" i="7"/>
  <c r="I105" i="7"/>
  <c r="O105" i="7"/>
  <c r="CB105" i="7"/>
  <c r="I106" i="7"/>
  <c r="O106" i="7"/>
  <c r="CB106" i="7"/>
  <c r="I107" i="7"/>
  <c r="O107" i="7"/>
  <c r="I108" i="7"/>
  <c r="O108" i="7"/>
  <c r="I109" i="7"/>
  <c r="O109" i="7"/>
  <c r="AY328" i="7"/>
  <c r="AY327" i="7"/>
  <c r="BM328" i="7"/>
  <c r="BM327" i="7"/>
  <c r="A42" i="7"/>
  <c r="I53" i="7"/>
  <c r="O53" i="7"/>
  <c r="I55" i="7"/>
  <c r="O55" i="7"/>
  <c r="I57" i="7"/>
  <c r="O57" i="7"/>
  <c r="I59" i="7"/>
  <c r="O59" i="7"/>
  <c r="I61" i="7"/>
  <c r="O61" i="7"/>
  <c r="I63" i="7"/>
  <c r="O63" i="7"/>
  <c r="I65" i="7"/>
  <c r="O65" i="7"/>
  <c r="I67" i="7"/>
  <c r="O67" i="7"/>
  <c r="CB156" i="7"/>
  <c r="CB184" i="7"/>
  <c r="CB186" i="7"/>
  <c r="CB40" i="6"/>
  <c r="BT40" i="6"/>
  <c r="S40" i="6"/>
  <c r="Q40" i="6"/>
  <c r="M40" i="6"/>
  <c r="BU40" i="6"/>
  <c r="W40" i="6"/>
  <c r="P40" i="6"/>
  <c r="N40" i="6"/>
  <c r="O39" i="6"/>
  <c r="O38" i="6" s="1"/>
  <c r="W43" i="6"/>
  <c r="P43" i="6"/>
  <c r="N43" i="6"/>
  <c r="V43" i="6" s="1"/>
  <c r="CD43" i="6" s="1"/>
  <c r="CB43" i="6"/>
  <c r="BT43" i="6"/>
  <c r="S43" i="6"/>
  <c r="AA43" i="6" s="1"/>
  <c r="CG43" i="6" s="1"/>
  <c r="Q43" i="6"/>
  <c r="Y43" i="6" s="1"/>
  <c r="M43" i="6"/>
  <c r="U43" i="6" s="1"/>
  <c r="CC43" i="6" s="1"/>
  <c r="CB45" i="6"/>
  <c r="BT45" i="6"/>
  <c r="W45" i="6"/>
  <c r="P45" i="6"/>
  <c r="N45" i="6"/>
  <c r="V45" i="6" s="1"/>
  <c r="CD45" i="6" s="1"/>
  <c r="S45" i="6"/>
  <c r="AA45" i="6" s="1"/>
  <c r="CG45" i="6" s="1"/>
  <c r="Q45" i="6"/>
  <c r="Y45" i="6" s="1"/>
  <c r="M45" i="6"/>
  <c r="U45" i="6" s="1"/>
  <c r="CC45" i="6" s="1"/>
  <c r="X50" i="6"/>
  <c r="R50" i="6"/>
  <c r="Z50" i="6" s="1"/>
  <c r="X52" i="6"/>
  <c r="R52" i="6"/>
  <c r="Z52" i="6" s="1"/>
  <c r="BU41" i="6"/>
  <c r="W41" i="6"/>
  <c r="P41" i="6"/>
  <c r="N41" i="6"/>
  <c r="V41" i="6" s="1"/>
  <c r="CD41" i="6" s="1"/>
  <c r="CB41" i="6"/>
  <c r="BT41" i="6"/>
  <c r="S41" i="6"/>
  <c r="AA41" i="6" s="1"/>
  <c r="CG41" i="6" s="1"/>
  <c r="Q41" i="6"/>
  <c r="Y41" i="6" s="1"/>
  <c r="M41" i="6"/>
  <c r="U41" i="6" s="1"/>
  <c r="CC41" i="6" s="1"/>
  <c r="W42" i="6"/>
  <c r="P42" i="6"/>
  <c r="N42" i="6"/>
  <c r="V42" i="6" s="1"/>
  <c r="CD42" i="6" s="1"/>
  <c r="CB42" i="6"/>
  <c r="BT42" i="6"/>
  <c r="S42" i="6"/>
  <c r="AA42" i="6" s="1"/>
  <c r="CG42" i="6" s="1"/>
  <c r="Q42" i="6"/>
  <c r="Y42" i="6" s="1"/>
  <c r="M42" i="6"/>
  <c r="U42" i="6" s="1"/>
  <c r="CC42" i="6" s="1"/>
  <c r="W44" i="6"/>
  <c r="P44" i="6"/>
  <c r="N44" i="6"/>
  <c r="V44" i="6" s="1"/>
  <c r="CD44" i="6" s="1"/>
  <c r="CB44" i="6"/>
  <c r="BT44" i="6"/>
  <c r="S44" i="6"/>
  <c r="AA44" i="6" s="1"/>
  <c r="CG44" i="6" s="1"/>
  <c r="Q44" i="6"/>
  <c r="Y44" i="6" s="1"/>
  <c r="M44" i="6"/>
  <c r="U44" i="6" s="1"/>
  <c r="CC44" i="6" s="1"/>
  <c r="X46" i="6"/>
  <c r="R46" i="6"/>
  <c r="Z46" i="6" s="1"/>
  <c r="X49" i="6"/>
  <c r="R49" i="6"/>
  <c r="Z49" i="6" s="1"/>
  <c r="X51" i="6"/>
  <c r="R51" i="6"/>
  <c r="Z51" i="6" s="1"/>
  <c r="W54" i="6"/>
  <c r="P54" i="6"/>
  <c r="N54" i="6"/>
  <c r="V54" i="6" s="1"/>
  <c r="BT54" i="6"/>
  <c r="S54" i="6"/>
  <c r="AA54" i="6" s="1"/>
  <c r="Q54" i="6"/>
  <c r="Y54" i="6" s="1"/>
  <c r="M54" i="6"/>
  <c r="U54" i="6" s="1"/>
  <c r="W57" i="6"/>
  <c r="P57" i="6"/>
  <c r="N57" i="6"/>
  <c r="V57" i="6" s="1"/>
  <c r="BT57" i="6"/>
  <c r="S57" i="6"/>
  <c r="AA57" i="6" s="1"/>
  <c r="Q57" i="6"/>
  <c r="Y57" i="6" s="1"/>
  <c r="M57" i="6"/>
  <c r="U57" i="6" s="1"/>
  <c r="W58" i="6"/>
  <c r="P58" i="6"/>
  <c r="N58" i="6"/>
  <c r="V58" i="6" s="1"/>
  <c r="CD59" i="6" s="1"/>
  <c r="CB59" i="6"/>
  <c r="BT58" i="6"/>
  <c r="S58" i="6"/>
  <c r="AA58" i="6" s="1"/>
  <c r="CG59" i="6" s="1"/>
  <c r="Q58" i="6"/>
  <c r="Y58" i="6" s="1"/>
  <c r="M58" i="6"/>
  <c r="U58" i="6" s="1"/>
  <c r="CC59" i="6" s="1"/>
  <c r="W60" i="6"/>
  <c r="P60" i="6"/>
  <c r="N60" i="6"/>
  <c r="V60" i="6" s="1"/>
  <c r="CD62" i="6" s="1"/>
  <c r="CB62" i="6"/>
  <c r="BT60" i="6"/>
  <c r="S60" i="6"/>
  <c r="AA60" i="6" s="1"/>
  <c r="CG62" i="6" s="1"/>
  <c r="Q60" i="6"/>
  <c r="Y60" i="6" s="1"/>
  <c r="M60" i="6"/>
  <c r="U60" i="6" s="1"/>
  <c r="CC62" i="6" s="1"/>
  <c r="CB86" i="6"/>
  <c r="W62" i="6"/>
  <c r="P62" i="6"/>
  <c r="N62" i="6"/>
  <c r="V62" i="6" s="1"/>
  <c r="CD86" i="6" s="1"/>
  <c r="BT62" i="6"/>
  <c r="S62" i="6"/>
  <c r="AA62" i="6" s="1"/>
  <c r="CG86" i="6" s="1"/>
  <c r="Q62" i="6"/>
  <c r="Y62" i="6" s="1"/>
  <c r="M62" i="6"/>
  <c r="U62" i="6" s="1"/>
  <c r="CC86" i="6" s="1"/>
  <c r="W64" i="6"/>
  <c r="P64" i="6"/>
  <c r="N64" i="6"/>
  <c r="V64" i="6" s="1"/>
  <c r="CD64" i="6" s="1"/>
  <c r="CB64" i="6"/>
  <c r="BT64" i="6"/>
  <c r="S64" i="6"/>
  <c r="AA64" i="6" s="1"/>
  <c r="CG64" i="6" s="1"/>
  <c r="Q64" i="6"/>
  <c r="Y64" i="6" s="1"/>
  <c r="M64" i="6"/>
  <c r="U64" i="6" s="1"/>
  <c r="CC64" i="6" s="1"/>
  <c r="W66" i="6"/>
  <c r="P66" i="6"/>
  <c r="N66" i="6"/>
  <c r="V66" i="6" s="1"/>
  <c r="BT66" i="6"/>
  <c r="S66" i="6"/>
  <c r="AA66" i="6" s="1"/>
  <c r="Q66" i="6"/>
  <c r="Y66" i="6" s="1"/>
  <c r="M66" i="6"/>
  <c r="U66" i="6" s="1"/>
  <c r="W68" i="6"/>
  <c r="P68" i="6"/>
  <c r="N68" i="6"/>
  <c r="V68" i="6" s="1"/>
  <c r="CD49" i="6" s="1"/>
  <c r="BT68" i="6"/>
  <c r="S68" i="6"/>
  <c r="AA68" i="6" s="1"/>
  <c r="CG49" i="6" s="1"/>
  <c r="Q68" i="6"/>
  <c r="Y68" i="6" s="1"/>
  <c r="M68" i="6"/>
  <c r="U68" i="6" s="1"/>
  <c r="CC49" i="6" s="1"/>
  <c r="CB49" i="6"/>
  <c r="W70" i="6"/>
  <c r="P70" i="6"/>
  <c r="N70" i="6"/>
  <c r="V70" i="6" s="1"/>
  <c r="CD93" i="6" s="1"/>
  <c r="CB93" i="6"/>
  <c r="BT70" i="6"/>
  <c r="S70" i="6"/>
  <c r="AA70" i="6" s="1"/>
  <c r="CG93" i="6" s="1"/>
  <c r="Q70" i="6"/>
  <c r="Y70" i="6" s="1"/>
  <c r="M70" i="6"/>
  <c r="U70" i="6" s="1"/>
  <c r="CC93" i="6" s="1"/>
  <c r="W72" i="6"/>
  <c r="P72" i="6"/>
  <c r="N72" i="6"/>
  <c r="V72" i="6" s="1"/>
  <c r="CD51" i="6" s="1"/>
  <c r="BT72" i="6"/>
  <c r="S72" i="6"/>
  <c r="AA72" i="6" s="1"/>
  <c r="CG51" i="6" s="1"/>
  <c r="Q72" i="6"/>
  <c r="Y72" i="6" s="1"/>
  <c r="M72" i="6"/>
  <c r="U72" i="6" s="1"/>
  <c r="CC51" i="6" s="1"/>
  <c r="CB51" i="6"/>
  <c r="W74" i="6"/>
  <c r="P74" i="6"/>
  <c r="N74" i="6"/>
  <c r="V74" i="6" s="1"/>
  <c r="BT74" i="6"/>
  <c r="S74" i="6"/>
  <c r="AA74" i="6" s="1"/>
  <c r="Q74" i="6"/>
  <c r="Y74" i="6" s="1"/>
  <c r="M74" i="6"/>
  <c r="U74" i="6" s="1"/>
  <c r="CB88" i="6"/>
  <c r="BT87" i="6"/>
  <c r="S87" i="6"/>
  <c r="AA87" i="6" s="1"/>
  <c r="CG88" i="6" s="1"/>
  <c r="Q87" i="6"/>
  <c r="Y87" i="6" s="1"/>
  <c r="M87" i="6"/>
  <c r="U87" i="6" s="1"/>
  <c r="CC88" i="6" s="1"/>
  <c r="W87" i="6"/>
  <c r="P87" i="6"/>
  <c r="N87" i="6"/>
  <c r="V87" i="6" s="1"/>
  <c r="CD88" i="6" s="1"/>
  <c r="BT89" i="6"/>
  <c r="S89" i="6"/>
  <c r="AA89" i="6" s="1"/>
  <c r="CG57" i="6" s="1"/>
  <c r="Q89" i="6"/>
  <c r="Y89" i="6" s="1"/>
  <c r="M89" i="6"/>
  <c r="U89" i="6" s="1"/>
  <c r="CC57" i="6" s="1"/>
  <c r="W89" i="6"/>
  <c r="P89" i="6"/>
  <c r="N89" i="6"/>
  <c r="V89" i="6" s="1"/>
  <c r="CD57" i="6" s="1"/>
  <c r="CB57" i="6"/>
  <c r="BT91" i="6"/>
  <c r="S91" i="6"/>
  <c r="AA91" i="6" s="1"/>
  <c r="Q91" i="6"/>
  <c r="Y91" i="6" s="1"/>
  <c r="M91" i="6"/>
  <c r="U91" i="6" s="1"/>
  <c r="W91" i="6"/>
  <c r="P91" i="6"/>
  <c r="N91" i="6"/>
  <c r="V91" i="6" s="1"/>
  <c r="BT93" i="6"/>
  <c r="S93" i="6"/>
  <c r="AA93" i="6" s="1"/>
  <c r="Q93" i="6"/>
  <c r="Y93" i="6" s="1"/>
  <c r="M93" i="6"/>
  <c r="U93" i="6" s="1"/>
  <c r="W93" i="6"/>
  <c r="P93" i="6"/>
  <c r="N93" i="6"/>
  <c r="V93" i="6" s="1"/>
  <c r="BT95" i="6"/>
  <c r="S95" i="6"/>
  <c r="AA95" i="6" s="1"/>
  <c r="Q95" i="6"/>
  <c r="Y95" i="6" s="1"/>
  <c r="M95" i="6"/>
  <c r="U95" i="6" s="1"/>
  <c r="W95" i="6"/>
  <c r="P95" i="6"/>
  <c r="N95" i="6"/>
  <c r="V95" i="6" s="1"/>
  <c r="BT97" i="6"/>
  <c r="S97" i="6"/>
  <c r="AA97" i="6" s="1"/>
  <c r="Q97" i="6"/>
  <c r="Y97" i="6" s="1"/>
  <c r="M97" i="6"/>
  <c r="U97" i="6" s="1"/>
  <c r="W97" i="6"/>
  <c r="P97" i="6"/>
  <c r="N97" i="6"/>
  <c r="V97" i="6" s="1"/>
  <c r="BT99" i="6"/>
  <c r="S99" i="6"/>
  <c r="AA99" i="6" s="1"/>
  <c r="Q99" i="6"/>
  <c r="Y99" i="6" s="1"/>
  <c r="M99" i="6"/>
  <c r="U99" i="6" s="1"/>
  <c r="W99" i="6"/>
  <c r="P99" i="6"/>
  <c r="N99" i="6"/>
  <c r="V99" i="6" s="1"/>
  <c r="W102" i="6"/>
  <c r="P102" i="6"/>
  <c r="N102" i="6"/>
  <c r="V102" i="6" s="1"/>
  <c r="CD90" i="6" s="1"/>
  <c r="CB90" i="6"/>
  <c r="BT102" i="6"/>
  <c r="S102" i="6"/>
  <c r="AA102" i="6" s="1"/>
  <c r="CG90" i="6" s="1"/>
  <c r="Q102" i="6"/>
  <c r="Y102" i="6" s="1"/>
  <c r="M102" i="6"/>
  <c r="U102" i="6" s="1"/>
  <c r="CC90" i="6" s="1"/>
  <c r="BT103" i="6"/>
  <c r="S103" i="6"/>
  <c r="AA103" i="6" s="1"/>
  <c r="CG65" i="6" s="1"/>
  <c r="Q103" i="6"/>
  <c r="Y103" i="6" s="1"/>
  <c r="M103" i="6"/>
  <c r="U103" i="6" s="1"/>
  <c r="CC65" i="6" s="1"/>
  <c r="W103" i="6"/>
  <c r="P103" i="6"/>
  <c r="N103" i="6"/>
  <c r="V103" i="6" s="1"/>
  <c r="CD65" i="6" s="1"/>
  <c r="CB65" i="6"/>
  <c r="W104" i="6"/>
  <c r="P104" i="6"/>
  <c r="N104" i="6"/>
  <c r="V104" i="6" s="1"/>
  <c r="CD66" i="6" s="1"/>
  <c r="CB66" i="6"/>
  <c r="BT104" i="6"/>
  <c r="S104" i="6"/>
  <c r="AA104" i="6" s="1"/>
  <c r="CG66" i="6" s="1"/>
  <c r="Q104" i="6"/>
  <c r="Y104" i="6" s="1"/>
  <c r="M104" i="6"/>
  <c r="U104" i="6" s="1"/>
  <c r="CC66" i="6" s="1"/>
  <c r="BT105" i="6"/>
  <c r="S105" i="6"/>
  <c r="AA105" i="6" s="1"/>
  <c r="CG67" i="6" s="1"/>
  <c r="Q105" i="6"/>
  <c r="Y105" i="6" s="1"/>
  <c r="M105" i="6"/>
  <c r="U105" i="6" s="1"/>
  <c r="CC67" i="6" s="1"/>
  <c r="W105" i="6"/>
  <c r="P105" i="6"/>
  <c r="N105" i="6"/>
  <c r="V105" i="6" s="1"/>
  <c r="CD67" i="6" s="1"/>
  <c r="CB67" i="6"/>
  <c r="W106" i="6"/>
  <c r="P106" i="6"/>
  <c r="N106" i="6"/>
  <c r="V106" i="6" s="1"/>
  <c r="CD68" i="6" s="1"/>
  <c r="CB68" i="6"/>
  <c r="BT106" i="6"/>
  <c r="S106" i="6"/>
  <c r="AA106" i="6" s="1"/>
  <c r="CG68" i="6" s="1"/>
  <c r="Q106" i="6"/>
  <c r="Y106" i="6" s="1"/>
  <c r="M106" i="6"/>
  <c r="U106" i="6" s="1"/>
  <c r="CC68" i="6" s="1"/>
  <c r="BT107" i="6"/>
  <c r="S107" i="6"/>
  <c r="AA107" i="6" s="1"/>
  <c r="Q107" i="6"/>
  <c r="Y107" i="6" s="1"/>
  <c r="M107" i="6"/>
  <c r="U107" i="6" s="1"/>
  <c r="W107" i="6"/>
  <c r="P107" i="6"/>
  <c r="N107" i="6"/>
  <c r="V107" i="6" s="1"/>
  <c r="W108" i="6"/>
  <c r="P108" i="6"/>
  <c r="N108" i="6"/>
  <c r="V108" i="6" s="1"/>
  <c r="BT108" i="6"/>
  <c r="S108" i="6"/>
  <c r="AA108" i="6" s="1"/>
  <c r="Q108" i="6"/>
  <c r="Y108" i="6" s="1"/>
  <c r="M108" i="6"/>
  <c r="U108" i="6" s="1"/>
  <c r="BT109" i="6"/>
  <c r="S109" i="6"/>
  <c r="AA109" i="6" s="1"/>
  <c r="CG127" i="6" s="1"/>
  <c r="Q109" i="6"/>
  <c r="Y109" i="6" s="1"/>
  <c r="M109" i="6"/>
  <c r="U109" i="6" s="1"/>
  <c r="CC127" i="6" s="1"/>
  <c r="CB127" i="6"/>
  <c r="W109" i="6"/>
  <c r="P109" i="6"/>
  <c r="N109" i="6"/>
  <c r="V109" i="6" s="1"/>
  <c r="CD127" i="6" s="1"/>
  <c r="CB128" i="6"/>
  <c r="W110" i="6"/>
  <c r="P110" i="6"/>
  <c r="N110" i="6"/>
  <c r="V110" i="6" s="1"/>
  <c r="CD128" i="6" s="1"/>
  <c r="BT110" i="6"/>
  <c r="S110" i="6"/>
  <c r="AA110" i="6" s="1"/>
  <c r="CG128" i="6" s="1"/>
  <c r="Q110" i="6"/>
  <c r="Y110" i="6" s="1"/>
  <c r="M110" i="6"/>
  <c r="U110" i="6" s="1"/>
  <c r="CC128" i="6" s="1"/>
  <c r="BT113" i="6"/>
  <c r="S113" i="6"/>
  <c r="AA113" i="6" s="1"/>
  <c r="Q113" i="6"/>
  <c r="Y113" i="6" s="1"/>
  <c r="M113" i="6"/>
  <c r="U113" i="6" s="1"/>
  <c r="W113" i="6"/>
  <c r="P113" i="6"/>
  <c r="N113" i="6"/>
  <c r="V113" i="6" s="1"/>
  <c r="W114" i="6"/>
  <c r="P114" i="6"/>
  <c r="N114" i="6"/>
  <c r="V114" i="6" s="1"/>
  <c r="BT114" i="6"/>
  <c r="S114" i="6"/>
  <c r="AA114" i="6" s="1"/>
  <c r="Q114" i="6"/>
  <c r="Y114" i="6" s="1"/>
  <c r="M114" i="6"/>
  <c r="U114" i="6" s="1"/>
  <c r="BT115" i="6"/>
  <c r="S115" i="6"/>
  <c r="AA115" i="6" s="1"/>
  <c r="Q115" i="6"/>
  <c r="Y115" i="6" s="1"/>
  <c r="M115" i="6"/>
  <c r="U115" i="6" s="1"/>
  <c r="W115" i="6"/>
  <c r="P115" i="6"/>
  <c r="N115" i="6"/>
  <c r="V115" i="6" s="1"/>
  <c r="W116" i="6"/>
  <c r="P116" i="6"/>
  <c r="N116" i="6"/>
  <c r="V116" i="6" s="1"/>
  <c r="CD140" i="6" s="1"/>
  <c r="CB140" i="6"/>
  <c r="BT116" i="6"/>
  <c r="S116" i="6"/>
  <c r="AA116" i="6" s="1"/>
  <c r="CG140" i="6" s="1"/>
  <c r="Q116" i="6"/>
  <c r="Y116" i="6" s="1"/>
  <c r="M116" i="6"/>
  <c r="U116" i="6" s="1"/>
  <c r="CC140" i="6" s="1"/>
  <c r="BT117" i="6"/>
  <c r="S117" i="6"/>
  <c r="AA117" i="6" s="1"/>
  <c r="Q117" i="6"/>
  <c r="Y117" i="6" s="1"/>
  <c r="M117" i="6"/>
  <c r="U117" i="6" s="1"/>
  <c r="W117" i="6"/>
  <c r="P117" i="6"/>
  <c r="N117" i="6"/>
  <c r="V117" i="6" s="1"/>
  <c r="W118" i="6"/>
  <c r="P118" i="6"/>
  <c r="N118" i="6"/>
  <c r="V118" i="6" s="1"/>
  <c r="BT118" i="6"/>
  <c r="S118" i="6"/>
  <c r="AA118" i="6" s="1"/>
  <c r="Q118" i="6"/>
  <c r="Y118" i="6" s="1"/>
  <c r="M118" i="6"/>
  <c r="U118" i="6" s="1"/>
  <c r="BT119" i="6"/>
  <c r="S119" i="6"/>
  <c r="AA119" i="6" s="1"/>
  <c r="CG95" i="6" s="1"/>
  <c r="Q119" i="6"/>
  <c r="Y119" i="6" s="1"/>
  <c r="M119" i="6"/>
  <c r="U119" i="6" s="1"/>
  <c r="CC95" i="6" s="1"/>
  <c r="W119" i="6"/>
  <c r="P119" i="6"/>
  <c r="N119" i="6"/>
  <c r="V119" i="6" s="1"/>
  <c r="CD95" i="6" s="1"/>
  <c r="CB95" i="6"/>
  <c r="W120" i="6"/>
  <c r="P120" i="6"/>
  <c r="N120" i="6"/>
  <c r="V120" i="6" s="1"/>
  <c r="CD96" i="6" s="1"/>
  <c r="CB96" i="6"/>
  <c r="BT120" i="6"/>
  <c r="S120" i="6"/>
  <c r="AA120" i="6" s="1"/>
  <c r="CG96" i="6" s="1"/>
  <c r="Q120" i="6"/>
  <c r="Y120" i="6" s="1"/>
  <c r="M120" i="6"/>
  <c r="U120" i="6" s="1"/>
  <c r="CC96" i="6" s="1"/>
  <c r="BT121" i="6"/>
  <c r="S121" i="6"/>
  <c r="AA121" i="6" s="1"/>
  <c r="CG97" i="6" s="1"/>
  <c r="Q121" i="6"/>
  <c r="Y121" i="6" s="1"/>
  <c r="M121" i="6"/>
  <c r="U121" i="6" s="1"/>
  <c r="CC97" i="6" s="1"/>
  <c r="W121" i="6"/>
  <c r="P121" i="6"/>
  <c r="N121" i="6"/>
  <c r="V121" i="6" s="1"/>
  <c r="CD97" i="6" s="1"/>
  <c r="CB97" i="6"/>
  <c r="W122" i="6"/>
  <c r="P122" i="6"/>
  <c r="N122" i="6"/>
  <c r="V122" i="6" s="1"/>
  <c r="CD98" i="6" s="1"/>
  <c r="CB98" i="6"/>
  <c r="BT122" i="6"/>
  <c r="S122" i="6"/>
  <c r="AA122" i="6" s="1"/>
  <c r="CG98" i="6" s="1"/>
  <c r="Q122" i="6"/>
  <c r="Y122" i="6" s="1"/>
  <c r="M122" i="6"/>
  <c r="U122" i="6" s="1"/>
  <c r="CC98" i="6" s="1"/>
  <c r="CB141" i="6"/>
  <c r="BT123" i="6"/>
  <c r="S123" i="6"/>
  <c r="AA123" i="6" s="1"/>
  <c r="CG141" i="6" s="1"/>
  <c r="Q123" i="6"/>
  <c r="Y123" i="6" s="1"/>
  <c r="M123" i="6"/>
  <c r="U123" i="6" s="1"/>
  <c r="CC141" i="6" s="1"/>
  <c r="W123" i="6"/>
  <c r="P123" i="6"/>
  <c r="N123" i="6"/>
  <c r="V123" i="6" s="1"/>
  <c r="CD141" i="6" s="1"/>
  <c r="W124" i="6"/>
  <c r="P124" i="6"/>
  <c r="N124" i="6"/>
  <c r="V124" i="6" s="1"/>
  <c r="BT124" i="6"/>
  <c r="S124" i="6"/>
  <c r="AA124" i="6" s="1"/>
  <c r="Q124" i="6"/>
  <c r="Y124" i="6" s="1"/>
  <c r="M124" i="6"/>
  <c r="U124" i="6" s="1"/>
  <c r="BT125" i="6"/>
  <c r="S125" i="6"/>
  <c r="AA125" i="6" s="1"/>
  <c r="CG69" i="6" s="1"/>
  <c r="Q125" i="6"/>
  <c r="Y125" i="6" s="1"/>
  <c r="M125" i="6"/>
  <c r="U125" i="6" s="1"/>
  <c r="CC69" i="6" s="1"/>
  <c r="W125" i="6"/>
  <c r="P125" i="6"/>
  <c r="N125" i="6"/>
  <c r="V125" i="6" s="1"/>
  <c r="CD69" i="6" s="1"/>
  <c r="CB69" i="6"/>
  <c r="W126" i="6"/>
  <c r="P126" i="6"/>
  <c r="N126" i="6"/>
  <c r="V126" i="6" s="1"/>
  <c r="CD142" i="6" s="1"/>
  <c r="CB142" i="6"/>
  <c r="BT126" i="6"/>
  <c r="S126" i="6"/>
  <c r="AA126" i="6" s="1"/>
  <c r="CG142" i="6" s="1"/>
  <c r="Q126" i="6"/>
  <c r="Y126" i="6" s="1"/>
  <c r="M126" i="6"/>
  <c r="U126" i="6" s="1"/>
  <c r="CC142" i="6" s="1"/>
  <c r="W128" i="6"/>
  <c r="P128" i="6"/>
  <c r="N128" i="6"/>
  <c r="V128" i="6" s="1"/>
  <c r="CD71" i="6" s="1"/>
  <c r="BT128" i="6"/>
  <c r="S128" i="6"/>
  <c r="AA128" i="6" s="1"/>
  <c r="CG71" i="6" s="1"/>
  <c r="Q128" i="6"/>
  <c r="Y128" i="6" s="1"/>
  <c r="M128" i="6"/>
  <c r="U128" i="6" s="1"/>
  <c r="CC71" i="6" s="1"/>
  <c r="CB71" i="6"/>
  <c r="BT131" i="6"/>
  <c r="S131" i="6"/>
  <c r="AA131" i="6" s="1"/>
  <c r="CG74" i="6" s="1"/>
  <c r="Q131" i="6"/>
  <c r="Y131" i="6" s="1"/>
  <c r="M131" i="6"/>
  <c r="U131" i="6" s="1"/>
  <c r="CC74" i="6" s="1"/>
  <c r="CB74" i="6"/>
  <c r="W131" i="6"/>
  <c r="P131" i="6"/>
  <c r="N131" i="6"/>
  <c r="V131" i="6" s="1"/>
  <c r="CD74" i="6" s="1"/>
  <c r="W132" i="6"/>
  <c r="P132" i="6"/>
  <c r="N132" i="6"/>
  <c r="V132" i="6" s="1"/>
  <c r="BT132" i="6"/>
  <c r="S132" i="6"/>
  <c r="AA132" i="6" s="1"/>
  <c r="Q132" i="6"/>
  <c r="Y132" i="6" s="1"/>
  <c r="M132" i="6"/>
  <c r="U132" i="6" s="1"/>
  <c r="BT135" i="6"/>
  <c r="S135" i="6"/>
  <c r="AA135" i="6" s="1"/>
  <c r="Q135" i="6"/>
  <c r="Y135" i="6" s="1"/>
  <c r="M135" i="6"/>
  <c r="U135" i="6" s="1"/>
  <c r="W135" i="6"/>
  <c r="P135" i="6"/>
  <c r="N135" i="6"/>
  <c r="V135" i="6" s="1"/>
  <c r="W136" i="6"/>
  <c r="P136" i="6"/>
  <c r="N136" i="6"/>
  <c r="V136" i="6" s="1"/>
  <c r="BT136" i="6"/>
  <c r="S136" i="6"/>
  <c r="AA136" i="6" s="1"/>
  <c r="Q136" i="6"/>
  <c r="Y136" i="6" s="1"/>
  <c r="M136" i="6"/>
  <c r="U136" i="6" s="1"/>
  <c r="BT137" i="6"/>
  <c r="S137" i="6"/>
  <c r="AA137" i="6" s="1"/>
  <c r="Q137" i="6"/>
  <c r="Y137" i="6" s="1"/>
  <c r="M137" i="6"/>
  <c r="U137" i="6" s="1"/>
  <c r="W137" i="6"/>
  <c r="P137" i="6"/>
  <c r="N137" i="6"/>
  <c r="V137" i="6" s="1"/>
  <c r="W138" i="6"/>
  <c r="P138" i="6"/>
  <c r="N138" i="6"/>
  <c r="V138" i="6" s="1"/>
  <c r="BT138" i="6"/>
  <c r="S138" i="6"/>
  <c r="AA138" i="6" s="1"/>
  <c r="Q138" i="6"/>
  <c r="Y138" i="6" s="1"/>
  <c r="M138" i="6"/>
  <c r="U138" i="6" s="1"/>
  <c r="S139" i="6"/>
  <c r="AA139" i="6" s="1"/>
  <c r="Q139" i="6"/>
  <c r="Y139" i="6" s="1"/>
  <c r="M139" i="6"/>
  <c r="U139" i="6" s="1"/>
  <c r="BT139" i="6"/>
  <c r="W139" i="6"/>
  <c r="P139" i="6"/>
  <c r="N139" i="6"/>
  <c r="V139" i="6" s="1"/>
  <c r="W141" i="6"/>
  <c r="P141" i="6"/>
  <c r="N141" i="6"/>
  <c r="V141" i="6" s="1"/>
  <c r="S141" i="6"/>
  <c r="AA141" i="6" s="1"/>
  <c r="BT141" i="6"/>
  <c r="Q141" i="6"/>
  <c r="Y141" i="6" s="1"/>
  <c r="M141" i="6"/>
  <c r="U141" i="6" s="1"/>
  <c r="W143" i="6"/>
  <c r="P143" i="6"/>
  <c r="N143" i="6"/>
  <c r="V143" i="6" s="1"/>
  <c r="CD99" i="6" s="1"/>
  <c r="S143" i="6"/>
  <c r="AA143" i="6" s="1"/>
  <c r="CG99" i="6" s="1"/>
  <c r="BT143" i="6"/>
  <c r="Q143" i="6"/>
  <c r="Y143" i="6" s="1"/>
  <c r="M143" i="6"/>
  <c r="U143" i="6" s="1"/>
  <c r="CC99" i="6" s="1"/>
  <c r="CB99" i="6"/>
  <c r="Z10" i="6"/>
  <c r="Y11" i="6"/>
  <c r="Y13" i="6"/>
  <c r="Y15" i="6"/>
  <c r="Y17" i="6"/>
  <c r="Y22" i="6"/>
  <c r="Y24" i="6"/>
  <c r="Y26" i="6"/>
  <c r="H302" i="6"/>
  <c r="AC302" i="6" s="1"/>
  <c r="CA40" i="6"/>
  <c r="O47" i="6"/>
  <c r="CB46" i="6"/>
  <c r="BT46" i="6"/>
  <c r="S46" i="6"/>
  <c r="AA46" i="6" s="1"/>
  <c r="CG46" i="6" s="1"/>
  <c r="Q46" i="6"/>
  <c r="Y46" i="6" s="1"/>
  <c r="M46" i="6"/>
  <c r="U46" i="6" s="1"/>
  <c r="CC46" i="6" s="1"/>
  <c r="CB58" i="6"/>
  <c r="BT48" i="6"/>
  <c r="S48" i="6"/>
  <c r="AA48" i="6" s="1"/>
  <c r="CG58" i="6" s="1"/>
  <c r="Q48" i="6"/>
  <c r="Y48" i="6" s="1"/>
  <c r="M48" i="6"/>
  <c r="U48" i="6" s="1"/>
  <c r="CC58" i="6" s="1"/>
  <c r="BT49" i="6"/>
  <c r="S49" i="6"/>
  <c r="AA49" i="6" s="1"/>
  <c r="Q49" i="6"/>
  <c r="Y49" i="6" s="1"/>
  <c r="M49" i="6"/>
  <c r="U49" i="6" s="1"/>
  <c r="BT50" i="6"/>
  <c r="S50" i="6"/>
  <c r="AA50" i="6" s="1"/>
  <c r="Q50" i="6"/>
  <c r="Y50" i="6" s="1"/>
  <c r="M50" i="6"/>
  <c r="U50" i="6" s="1"/>
  <c r="BT51" i="6"/>
  <c r="S51" i="6"/>
  <c r="AA51" i="6" s="1"/>
  <c r="Q51" i="6"/>
  <c r="Y51" i="6" s="1"/>
  <c r="M51" i="6"/>
  <c r="U51" i="6" s="1"/>
  <c r="BT52" i="6"/>
  <c r="S52" i="6"/>
  <c r="AA52" i="6" s="1"/>
  <c r="Q52" i="6"/>
  <c r="Y52" i="6" s="1"/>
  <c r="M52" i="6"/>
  <c r="U52" i="6" s="1"/>
  <c r="W53" i="6"/>
  <c r="P53" i="6"/>
  <c r="N53" i="6"/>
  <c r="V53" i="6" s="1"/>
  <c r="BT53" i="6"/>
  <c r="S53" i="6"/>
  <c r="AA53" i="6" s="1"/>
  <c r="Q53" i="6"/>
  <c r="Y53" i="6" s="1"/>
  <c r="M53" i="6"/>
  <c r="U53" i="6" s="1"/>
  <c r="W55" i="6"/>
  <c r="P55" i="6"/>
  <c r="N55" i="6"/>
  <c r="V55" i="6" s="1"/>
  <c r="BT55" i="6"/>
  <c r="S55" i="6"/>
  <c r="AA55" i="6" s="1"/>
  <c r="Q55" i="6"/>
  <c r="Y55" i="6" s="1"/>
  <c r="M55" i="6"/>
  <c r="U55" i="6" s="1"/>
  <c r="W56" i="6"/>
  <c r="P56" i="6"/>
  <c r="N56" i="6"/>
  <c r="V56" i="6" s="1"/>
  <c r="BT56" i="6"/>
  <c r="S56" i="6"/>
  <c r="AA56" i="6" s="1"/>
  <c r="Q56" i="6"/>
  <c r="Y56" i="6" s="1"/>
  <c r="M56" i="6"/>
  <c r="U56" i="6" s="1"/>
  <c r="W59" i="6"/>
  <c r="P59" i="6"/>
  <c r="N59" i="6"/>
  <c r="V59" i="6" s="1"/>
  <c r="CD61" i="6" s="1"/>
  <c r="CB61" i="6"/>
  <c r="BT59" i="6"/>
  <c r="S59" i="6"/>
  <c r="AA59" i="6" s="1"/>
  <c r="CG61" i="6" s="1"/>
  <c r="Q59" i="6"/>
  <c r="Y59" i="6" s="1"/>
  <c r="M59" i="6"/>
  <c r="U59" i="6" s="1"/>
  <c r="CC61" i="6" s="1"/>
  <c r="W61" i="6"/>
  <c r="P61" i="6"/>
  <c r="N61" i="6"/>
  <c r="V61" i="6" s="1"/>
  <c r="CD63" i="6" s="1"/>
  <c r="CB63" i="6"/>
  <c r="BT61" i="6"/>
  <c r="S61" i="6"/>
  <c r="AA61" i="6" s="1"/>
  <c r="CG63" i="6" s="1"/>
  <c r="Q61" i="6"/>
  <c r="Y61" i="6" s="1"/>
  <c r="M61" i="6"/>
  <c r="U61" i="6" s="1"/>
  <c r="CC63" i="6" s="1"/>
  <c r="W63" i="6"/>
  <c r="P63" i="6"/>
  <c r="N63" i="6"/>
  <c r="V63" i="6" s="1"/>
  <c r="CD87" i="6" s="1"/>
  <c r="CB87" i="6"/>
  <c r="BT63" i="6"/>
  <c r="S63" i="6"/>
  <c r="AA63" i="6" s="1"/>
  <c r="CG87" i="6" s="1"/>
  <c r="Q63" i="6"/>
  <c r="Y63" i="6" s="1"/>
  <c r="M63" i="6"/>
  <c r="U63" i="6" s="1"/>
  <c r="CC87" i="6" s="1"/>
  <c r="W65" i="6"/>
  <c r="P65" i="6"/>
  <c r="N65" i="6"/>
  <c r="V65" i="6" s="1"/>
  <c r="CD91" i="6" s="1"/>
  <c r="CB91" i="6"/>
  <c r="BT65" i="6"/>
  <c r="S65" i="6"/>
  <c r="AA65" i="6" s="1"/>
  <c r="CG91" i="6" s="1"/>
  <c r="Q65" i="6"/>
  <c r="Y65" i="6" s="1"/>
  <c r="M65" i="6"/>
  <c r="U65" i="6" s="1"/>
  <c r="CC91" i="6" s="1"/>
  <c r="BT67" i="6"/>
  <c r="S67" i="6"/>
  <c r="AA67" i="6" s="1"/>
  <c r="CG48" i="6" s="1"/>
  <c r="Q67" i="6"/>
  <c r="Y67" i="6" s="1"/>
  <c r="M67" i="6"/>
  <c r="U67" i="6" s="1"/>
  <c r="CC48" i="6" s="1"/>
  <c r="W67" i="6"/>
  <c r="P67" i="6"/>
  <c r="N67" i="6"/>
  <c r="V67" i="6" s="1"/>
  <c r="CD48" i="6" s="1"/>
  <c r="CB48" i="6"/>
  <c r="BT69" i="6"/>
  <c r="S69" i="6"/>
  <c r="AA69" i="6" s="1"/>
  <c r="CG50" i="6" s="1"/>
  <c r="Q69" i="6"/>
  <c r="Y69" i="6" s="1"/>
  <c r="M69" i="6"/>
  <c r="U69" i="6" s="1"/>
  <c r="CC50" i="6" s="1"/>
  <c r="W69" i="6"/>
  <c r="P69" i="6"/>
  <c r="N69" i="6"/>
  <c r="V69" i="6" s="1"/>
  <c r="CD50" i="6" s="1"/>
  <c r="CB50" i="6"/>
  <c r="CB94" i="6"/>
  <c r="BT71" i="6"/>
  <c r="S71" i="6"/>
  <c r="AA71" i="6" s="1"/>
  <c r="CG94" i="6" s="1"/>
  <c r="Q71" i="6"/>
  <c r="Y71" i="6" s="1"/>
  <c r="M71" i="6"/>
  <c r="U71" i="6" s="1"/>
  <c r="CC94" i="6" s="1"/>
  <c r="W71" i="6"/>
  <c r="P71" i="6"/>
  <c r="N71" i="6"/>
  <c r="V71" i="6" s="1"/>
  <c r="CD94" i="6" s="1"/>
  <c r="BT73" i="6"/>
  <c r="S73" i="6"/>
  <c r="AA73" i="6" s="1"/>
  <c r="Q73" i="6"/>
  <c r="Y73" i="6" s="1"/>
  <c r="M73" i="6"/>
  <c r="U73" i="6" s="1"/>
  <c r="W73" i="6"/>
  <c r="P73" i="6"/>
  <c r="N73" i="6"/>
  <c r="V73" i="6" s="1"/>
  <c r="BT75" i="6"/>
  <c r="S75" i="6"/>
  <c r="AA75" i="6" s="1"/>
  <c r="Q75" i="6"/>
  <c r="Y75" i="6" s="1"/>
  <c r="M75" i="6"/>
  <c r="U75" i="6" s="1"/>
  <c r="W75" i="6"/>
  <c r="P75" i="6"/>
  <c r="N75" i="6"/>
  <c r="V75" i="6" s="1"/>
  <c r="W76" i="6"/>
  <c r="P76" i="6"/>
  <c r="N76" i="6"/>
  <c r="V76" i="6" s="1"/>
  <c r="BT76" i="6"/>
  <c r="S76" i="6"/>
  <c r="AA76" i="6" s="1"/>
  <c r="Q76" i="6"/>
  <c r="Y76" i="6" s="1"/>
  <c r="M76" i="6"/>
  <c r="U76" i="6" s="1"/>
  <c r="BT77" i="6"/>
  <c r="S77" i="6"/>
  <c r="AA77" i="6" s="1"/>
  <c r="Q77" i="6"/>
  <c r="Y77" i="6" s="1"/>
  <c r="M77" i="6"/>
  <c r="U77" i="6" s="1"/>
  <c r="W77" i="6"/>
  <c r="P77" i="6"/>
  <c r="N77" i="6"/>
  <c r="V77" i="6" s="1"/>
  <c r="W78" i="6"/>
  <c r="P78" i="6"/>
  <c r="N78" i="6"/>
  <c r="V78" i="6" s="1"/>
  <c r="BT78" i="6"/>
  <c r="S78" i="6"/>
  <c r="AA78" i="6" s="1"/>
  <c r="Q78" i="6"/>
  <c r="Y78" i="6" s="1"/>
  <c r="M78" i="6"/>
  <c r="U78" i="6" s="1"/>
  <c r="BT79" i="6"/>
  <c r="S79" i="6"/>
  <c r="AA79" i="6" s="1"/>
  <c r="Q79" i="6"/>
  <c r="Y79" i="6" s="1"/>
  <c r="M79" i="6"/>
  <c r="U79" i="6" s="1"/>
  <c r="W79" i="6"/>
  <c r="P79" i="6"/>
  <c r="N79" i="6"/>
  <c r="V79" i="6" s="1"/>
  <c r="W80" i="6"/>
  <c r="P80" i="6"/>
  <c r="N80" i="6"/>
  <c r="V80" i="6" s="1"/>
  <c r="BT80" i="6"/>
  <c r="S80" i="6"/>
  <c r="AA80" i="6" s="1"/>
  <c r="Q80" i="6"/>
  <c r="Y80" i="6" s="1"/>
  <c r="M80" i="6"/>
  <c r="U80" i="6" s="1"/>
  <c r="BT81" i="6"/>
  <c r="S81" i="6"/>
  <c r="AA81" i="6" s="1"/>
  <c r="Q81" i="6"/>
  <c r="Y81" i="6" s="1"/>
  <c r="M81" i="6"/>
  <c r="U81" i="6" s="1"/>
  <c r="W81" i="6"/>
  <c r="P81" i="6"/>
  <c r="N81" i="6"/>
  <c r="V81" i="6" s="1"/>
  <c r="W82" i="6"/>
  <c r="P82" i="6"/>
  <c r="N82" i="6"/>
  <c r="V82" i="6" s="1"/>
  <c r="BT82" i="6"/>
  <c r="S82" i="6"/>
  <c r="AA82" i="6" s="1"/>
  <c r="Q82" i="6"/>
  <c r="Y82" i="6" s="1"/>
  <c r="M82" i="6"/>
  <c r="U82" i="6" s="1"/>
  <c r="BT83" i="6"/>
  <c r="S83" i="6"/>
  <c r="AA83" i="6" s="1"/>
  <c r="CG52" i="6" s="1"/>
  <c r="Q83" i="6"/>
  <c r="Y83" i="6" s="1"/>
  <c r="M83" i="6"/>
  <c r="U83" i="6" s="1"/>
  <c r="CC52" i="6" s="1"/>
  <c r="W83" i="6"/>
  <c r="P83" i="6"/>
  <c r="N83" i="6"/>
  <c r="V83" i="6" s="1"/>
  <c r="CD52" i="6" s="1"/>
  <c r="CB52" i="6"/>
  <c r="W84" i="6"/>
  <c r="P84" i="6"/>
  <c r="N84" i="6"/>
  <c r="V84" i="6" s="1"/>
  <c r="CD53" i="6" s="1"/>
  <c r="BT84" i="6"/>
  <c r="S84" i="6"/>
  <c r="AA84" i="6" s="1"/>
  <c r="CG53" i="6" s="1"/>
  <c r="Q84" i="6"/>
  <c r="Y84" i="6" s="1"/>
  <c r="M84" i="6"/>
  <c r="U84" i="6" s="1"/>
  <c r="CC53" i="6" s="1"/>
  <c r="CB53" i="6"/>
  <c r="BT85" i="6"/>
  <c r="S85" i="6"/>
  <c r="AA85" i="6" s="1"/>
  <c r="CG54" i="6" s="1"/>
  <c r="Q85" i="6"/>
  <c r="Y85" i="6" s="1"/>
  <c r="M85" i="6"/>
  <c r="U85" i="6" s="1"/>
  <c r="CC54" i="6" s="1"/>
  <c r="W85" i="6"/>
  <c r="P85" i="6"/>
  <c r="N85" i="6"/>
  <c r="V85" i="6" s="1"/>
  <c r="CD54" i="6" s="1"/>
  <c r="CB54" i="6"/>
  <c r="W86" i="6"/>
  <c r="P86" i="6"/>
  <c r="N86" i="6"/>
  <c r="V86" i="6" s="1"/>
  <c r="CD55" i="6" s="1"/>
  <c r="BT86" i="6"/>
  <c r="S86" i="6"/>
  <c r="AA86" i="6" s="1"/>
  <c r="CG55" i="6" s="1"/>
  <c r="Q86" i="6"/>
  <c r="Y86" i="6" s="1"/>
  <c r="M86" i="6"/>
  <c r="U86" i="6" s="1"/>
  <c r="CC55" i="6" s="1"/>
  <c r="CB55" i="6"/>
  <c r="W88" i="6"/>
  <c r="P88" i="6"/>
  <c r="N88" i="6"/>
  <c r="V88" i="6" s="1"/>
  <c r="CD56" i="6" s="1"/>
  <c r="BT88" i="6"/>
  <c r="S88" i="6"/>
  <c r="AA88" i="6" s="1"/>
  <c r="CG56" i="6" s="1"/>
  <c r="Q88" i="6"/>
  <c r="Y88" i="6" s="1"/>
  <c r="M88" i="6"/>
  <c r="U88" i="6" s="1"/>
  <c r="CC56" i="6" s="1"/>
  <c r="CB56" i="6"/>
  <c r="W90" i="6"/>
  <c r="P90" i="6"/>
  <c r="N90" i="6"/>
  <c r="V90" i="6" s="1"/>
  <c r="BT90" i="6"/>
  <c r="S90" i="6"/>
  <c r="AA90" i="6" s="1"/>
  <c r="Q90" i="6"/>
  <c r="Y90" i="6" s="1"/>
  <c r="M90" i="6"/>
  <c r="U90" i="6" s="1"/>
  <c r="W92" i="6"/>
  <c r="P92" i="6"/>
  <c r="N92" i="6"/>
  <c r="V92" i="6" s="1"/>
  <c r="BT92" i="6"/>
  <c r="S92" i="6"/>
  <c r="AA92" i="6" s="1"/>
  <c r="Q92" i="6"/>
  <c r="Y92" i="6" s="1"/>
  <c r="M92" i="6"/>
  <c r="U92" i="6" s="1"/>
  <c r="W94" i="6"/>
  <c r="P94" i="6"/>
  <c r="N94" i="6"/>
  <c r="V94" i="6" s="1"/>
  <c r="BT94" i="6"/>
  <c r="S94" i="6"/>
  <c r="AA94" i="6" s="1"/>
  <c r="Q94" i="6"/>
  <c r="Y94" i="6" s="1"/>
  <c r="M94" i="6"/>
  <c r="U94" i="6" s="1"/>
  <c r="W96" i="6"/>
  <c r="P96" i="6"/>
  <c r="N96" i="6"/>
  <c r="V96" i="6" s="1"/>
  <c r="BT96" i="6"/>
  <c r="S96" i="6"/>
  <c r="AA96" i="6" s="1"/>
  <c r="Q96" i="6"/>
  <c r="Y96" i="6" s="1"/>
  <c r="M96" i="6"/>
  <c r="U96" i="6" s="1"/>
  <c r="W98" i="6"/>
  <c r="P98" i="6"/>
  <c r="N98" i="6"/>
  <c r="V98" i="6" s="1"/>
  <c r="BT98" i="6"/>
  <c r="S98" i="6"/>
  <c r="AA98" i="6" s="1"/>
  <c r="Q98" i="6"/>
  <c r="Y98" i="6" s="1"/>
  <c r="M98" i="6"/>
  <c r="U98" i="6" s="1"/>
  <c r="W100" i="6"/>
  <c r="P100" i="6"/>
  <c r="N100" i="6"/>
  <c r="V100" i="6" s="1"/>
  <c r="BT100" i="6"/>
  <c r="S100" i="6"/>
  <c r="AA100" i="6" s="1"/>
  <c r="Q100" i="6"/>
  <c r="Y100" i="6" s="1"/>
  <c r="M100" i="6"/>
  <c r="U100" i="6" s="1"/>
  <c r="BT101" i="6"/>
  <c r="S101" i="6"/>
  <c r="AA101" i="6" s="1"/>
  <c r="CG89" i="6" s="1"/>
  <c r="Q101" i="6"/>
  <c r="Y101" i="6" s="1"/>
  <c r="M101" i="6"/>
  <c r="U101" i="6" s="1"/>
  <c r="CC89" i="6" s="1"/>
  <c r="W101" i="6"/>
  <c r="P101" i="6"/>
  <c r="N101" i="6"/>
  <c r="V101" i="6" s="1"/>
  <c r="CD89" i="6" s="1"/>
  <c r="CB89" i="6"/>
  <c r="BT111" i="6"/>
  <c r="S111" i="6"/>
  <c r="AA111" i="6" s="1"/>
  <c r="Q111" i="6"/>
  <c r="Y111" i="6" s="1"/>
  <c r="M111" i="6"/>
  <c r="U111" i="6" s="1"/>
  <c r="W111" i="6"/>
  <c r="P111" i="6"/>
  <c r="N111" i="6"/>
  <c r="V111" i="6" s="1"/>
  <c r="W112" i="6"/>
  <c r="P112" i="6"/>
  <c r="N112" i="6"/>
  <c r="V112" i="6" s="1"/>
  <c r="BT112" i="6"/>
  <c r="S112" i="6"/>
  <c r="AA112" i="6" s="1"/>
  <c r="Q112" i="6"/>
  <c r="Y112" i="6" s="1"/>
  <c r="M112" i="6"/>
  <c r="U112" i="6" s="1"/>
  <c r="BT127" i="6"/>
  <c r="S127" i="6"/>
  <c r="AA127" i="6" s="1"/>
  <c r="CG70" i="6" s="1"/>
  <c r="Q127" i="6"/>
  <c r="Y127" i="6" s="1"/>
  <c r="M127" i="6"/>
  <c r="U127" i="6" s="1"/>
  <c r="CC70" i="6" s="1"/>
  <c r="CB70" i="6"/>
  <c r="W127" i="6"/>
  <c r="P127" i="6"/>
  <c r="N127" i="6"/>
  <c r="V127" i="6" s="1"/>
  <c r="CD70" i="6" s="1"/>
  <c r="BT129" i="6"/>
  <c r="S129" i="6"/>
  <c r="AA129" i="6" s="1"/>
  <c r="CG72" i="6" s="1"/>
  <c r="Q129" i="6"/>
  <c r="Y129" i="6" s="1"/>
  <c r="M129" i="6"/>
  <c r="U129" i="6" s="1"/>
  <c r="CC72" i="6" s="1"/>
  <c r="CB72" i="6"/>
  <c r="W129" i="6"/>
  <c r="P129" i="6"/>
  <c r="N129" i="6"/>
  <c r="V129" i="6" s="1"/>
  <c r="CD72" i="6" s="1"/>
  <c r="W130" i="6"/>
  <c r="P130" i="6"/>
  <c r="N130" i="6"/>
  <c r="V130" i="6" s="1"/>
  <c r="CD73" i="6" s="1"/>
  <c r="BT130" i="6"/>
  <c r="S130" i="6"/>
  <c r="AA130" i="6" s="1"/>
  <c r="CG73" i="6" s="1"/>
  <c r="Q130" i="6"/>
  <c r="Y130" i="6" s="1"/>
  <c r="M130" i="6"/>
  <c r="U130" i="6" s="1"/>
  <c r="CC73" i="6" s="1"/>
  <c r="CB73" i="6"/>
  <c r="BT133" i="6"/>
  <c r="S133" i="6"/>
  <c r="AA133" i="6" s="1"/>
  <c r="Q133" i="6"/>
  <c r="Y133" i="6" s="1"/>
  <c r="M133" i="6"/>
  <c r="U133" i="6" s="1"/>
  <c r="W133" i="6"/>
  <c r="P133" i="6"/>
  <c r="N133" i="6"/>
  <c r="V133" i="6" s="1"/>
  <c r="W134" i="6"/>
  <c r="P134" i="6"/>
  <c r="N134" i="6"/>
  <c r="V134" i="6" s="1"/>
  <c r="BT134" i="6"/>
  <c r="S134" i="6"/>
  <c r="AA134" i="6" s="1"/>
  <c r="Q134" i="6"/>
  <c r="Y134" i="6" s="1"/>
  <c r="M134" i="6"/>
  <c r="U134" i="6" s="1"/>
  <c r="W145" i="6"/>
  <c r="P145" i="6"/>
  <c r="N145" i="6"/>
  <c r="V145" i="6" s="1"/>
  <c r="CD101" i="6" s="1"/>
  <c r="S145" i="6"/>
  <c r="AA145" i="6" s="1"/>
  <c r="CG101" i="6" s="1"/>
  <c r="BT145" i="6"/>
  <c r="Q145" i="6"/>
  <c r="Y145" i="6" s="1"/>
  <c r="M145" i="6"/>
  <c r="U145" i="6" s="1"/>
  <c r="CC101" i="6" s="1"/>
  <c r="CB101" i="6"/>
  <c r="I32" i="6"/>
  <c r="A42" i="6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N46" i="6"/>
  <c r="V46" i="6" s="1"/>
  <c r="CD46" i="6" s="1"/>
  <c r="W46" i="6"/>
  <c r="N48" i="6"/>
  <c r="V48" i="6" s="1"/>
  <c r="CD58" i="6" s="1"/>
  <c r="W48" i="6"/>
  <c r="N49" i="6"/>
  <c r="V49" i="6" s="1"/>
  <c r="W49" i="6"/>
  <c r="N50" i="6"/>
  <c r="V50" i="6" s="1"/>
  <c r="W50" i="6"/>
  <c r="N51" i="6"/>
  <c r="V51" i="6" s="1"/>
  <c r="W51" i="6"/>
  <c r="N52" i="6"/>
  <c r="V52" i="6" s="1"/>
  <c r="W52" i="6"/>
  <c r="BT144" i="6"/>
  <c r="S144" i="6"/>
  <c r="AA144" i="6" s="1"/>
  <c r="CG100" i="6" s="1"/>
  <c r="Q144" i="6"/>
  <c r="Y144" i="6" s="1"/>
  <c r="M144" i="6"/>
  <c r="U144" i="6" s="1"/>
  <c r="CC100" i="6" s="1"/>
  <c r="W146" i="6"/>
  <c r="P146" i="6"/>
  <c r="N146" i="6"/>
  <c r="V146" i="6" s="1"/>
  <c r="CD102" i="6" s="1"/>
  <c r="BT146" i="6"/>
  <c r="S146" i="6"/>
  <c r="AA146" i="6" s="1"/>
  <c r="CG102" i="6" s="1"/>
  <c r="Q146" i="6"/>
  <c r="Y146" i="6" s="1"/>
  <c r="M146" i="6"/>
  <c r="U146" i="6" s="1"/>
  <c r="CC102" i="6" s="1"/>
  <c r="W148" i="6"/>
  <c r="P148" i="6"/>
  <c r="N148" i="6"/>
  <c r="V148" i="6" s="1"/>
  <c r="CD143" i="6" s="1"/>
  <c r="BT148" i="6"/>
  <c r="S148" i="6"/>
  <c r="AA148" i="6" s="1"/>
  <c r="CG143" i="6" s="1"/>
  <c r="Q148" i="6"/>
  <c r="Y148" i="6" s="1"/>
  <c r="M148" i="6"/>
  <c r="U148" i="6" s="1"/>
  <c r="CC143" i="6" s="1"/>
  <c r="CB143" i="6"/>
  <c r="BT149" i="6"/>
  <c r="S149" i="6"/>
  <c r="AA149" i="6" s="1"/>
  <c r="Q149" i="6"/>
  <c r="Y149" i="6" s="1"/>
  <c r="M149" i="6"/>
  <c r="U149" i="6" s="1"/>
  <c r="W149" i="6"/>
  <c r="P149" i="6"/>
  <c r="N149" i="6"/>
  <c r="V149" i="6" s="1"/>
  <c r="W150" i="6"/>
  <c r="P150" i="6"/>
  <c r="N150" i="6"/>
  <c r="V150" i="6" s="1"/>
  <c r="CD75" i="6" s="1"/>
  <c r="BT150" i="6"/>
  <c r="S150" i="6"/>
  <c r="AA150" i="6" s="1"/>
  <c r="CG75" i="6" s="1"/>
  <c r="Q150" i="6"/>
  <c r="Y150" i="6" s="1"/>
  <c r="M150" i="6"/>
  <c r="U150" i="6" s="1"/>
  <c r="CC75" i="6" s="1"/>
  <c r="W152" i="6"/>
  <c r="P152" i="6"/>
  <c r="N152" i="6"/>
  <c r="V152" i="6" s="1"/>
  <c r="CD77" i="6" s="1"/>
  <c r="BT152" i="6"/>
  <c r="S152" i="6"/>
  <c r="AA152" i="6" s="1"/>
  <c r="CG77" i="6" s="1"/>
  <c r="Q152" i="6"/>
  <c r="Y152" i="6" s="1"/>
  <c r="M152" i="6"/>
  <c r="U152" i="6" s="1"/>
  <c r="CC77" i="6" s="1"/>
  <c r="BT155" i="6"/>
  <c r="S155" i="6"/>
  <c r="AA155" i="6" s="1"/>
  <c r="CG129" i="6" s="1"/>
  <c r="Q155" i="6"/>
  <c r="Y155" i="6" s="1"/>
  <c r="M155" i="6"/>
  <c r="U155" i="6" s="1"/>
  <c r="CC129" i="6" s="1"/>
  <c r="W155" i="6"/>
  <c r="P155" i="6"/>
  <c r="N155" i="6"/>
  <c r="V155" i="6" s="1"/>
  <c r="CD129" i="6" s="1"/>
  <c r="W156" i="6"/>
  <c r="P156" i="6"/>
  <c r="N156" i="6"/>
  <c r="V156" i="6" s="1"/>
  <c r="BT156" i="6"/>
  <c r="S156" i="6"/>
  <c r="AA156" i="6" s="1"/>
  <c r="Q156" i="6"/>
  <c r="Y156" i="6" s="1"/>
  <c r="M156" i="6"/>
  <c r="U156" i="6" s="1"/>
  <c r="BT157" i="6"/>
  <c r="S157" i="6"/>
  <c r="AA157" i="6" s="1"/>
  <c r="Q157" i="6"/>
  <c r="Y157" i="6" s="1"/>
  <c r="M157" i="6"/>
  <c r="U157" i="6" s="1"/>
  <c r="W157" i="6"/>
  <c r="P157" i="6"/>
  <c r="N157" i="6"/>
  <c r="V157" i="6" s="1"/>
  <c r="W158" i="6"/>
  <c r="P158" i="6"/>
  <c r="N158" i="6"/>
  <c r="V158" i="6" s="1"/>
  <c r="BT158" i="6"/>
  <c r="S158" i="6"/>
  <c r="AA158" i="6" s="1"/>
  <c r="Q158" i="6"/>
  <c r="Y158" i="6" s="1"/>
  <c r="M158" i="6"/>
  <c r="U158" i="6" s="1"/>
  <c r="BT159" i="6"/>
  <c r="S159" i="6"/>
  <c r="AA159" i="6" s="1"/>
  <c r="Q159" i="6"/>
  <c r="Y159" i="6" s="1"/>
  <c r="M159" i="6"/>
  <c r="U159" i="6" s="1"/>
  <c r="W159" i="6"/>
  <c r="P159" i="6"/>
  <c r="N159" i="6"/>
  <c r="V159" i="6" s="1"/>
  <c r="W160" i="6"/>
  <c r="P160" i="6"/>
  <c r="N160" i="6"/>
  <c r="V160" i="6" s="1"/>
  <c r="BT160" i="6"/>
  <c r="S160" i="6"/>
  <c r="AA160" i="6" s="1"/>
  <c r="Q160" i="6"/>
  <c r="Y160" i="6" s="1"/>
  <c r="M160" i="6"/>
  <c r="U160" i="6" s="1"/>
  <c r="BT161" i="6"/>
  <c r="S161" i="6"/>
  <c r="AA161" i="6" s="1"/>
  <c r="Q161" i="6"/>
  <c r="Y161" i="6" s="1"/>
  <c r="M161" i="6"/>
  <c r="U161" i="6" s="1"/>
  <c r="W161" i="6"/>
  <c r="P161" i="6"/>
  <c r="N161" i="6"/>
  <c r="V161" i="6" s="1"/>
  <c r="W162" i="6"/>
  <c r="P162" i="6"/>
  <c r="N162" i="6"/>
  <c r="V162" i="6" s="1"/>
  <c r="BT162" i="6"/>
  <c r="S162" i="6"/>
  <c r="AA162" i="6" s="1"/>
  <c r="Q162" i="6"/>
  <c r="Y162" i="6" s="1"/>
  <c r="M162" i="6"/>
  <c r="U162" i="6" s="1"/>
  <c r="BT163" i="6"/>
  <c r="S163" i="6"/>
  <c r="AA163" i="6" s="1"/>
  <c r="Q163" i="6"/>
  <c r="Y163" i="6" s="1"/>
  <c r="M163" i="6"/>
  <c r="U163" i="6" s="1"/>
  <c r="W163" i="6"/>
  <c r="P163" i="6"/>
  <c r="N163" i="6"/>
  <c r="V163" i="6" s="1"/>
  <c r="W164" i="6"/>
  <c r="P164" i="6"/>
  <c r="N164" i="6"/>
  <c r="V164" i="6" s="1"/>
  <c r="CD80" i="6" s="1"/>
  <c r="BT164" i="6"/>
  <c r="S164" i="6"/>
  <c r="AA164" i="6" s="1"/>
  <c r="CG80" i="6" s="1"/>
  <c r="Q164" i="6"/>
  <c r="Y164" i="6" s="1"/>
  <c r="M164" i="6"/>
  <c r="U164" i="6" s="1"/>
  <c r="CC80" i="6" s="1"/>
  <c r="BT165" i="6"/>
  <c r="S165" i="6"/>
  <c r="AA165" i="6" s="1"/>
  <c r="CG81" i="6" s="1"/>
  <c r="Q165" i="6"/>
  <c r="Y165" i="6" s="1"/>
  <c r="M165" i="6"/>
  <c r="U165" i="6" s="1"/>
  <c r="CC81" i="6" s="1"/>
  <c r="W165" i="6"/>
  <c r="P165" i="6"/>
  <c r="N165" i="6"/>
  <c r="V165" i="6" s="1"/>
  <c r="CD81" i="6" s="1"/>
  <c r="W166" i="6"/>
  <c r="P166" i="6"/>
  <c r="N166" i="6"/>
  <c r="V166" i="6" s="1"/>
  <c r="CD82" i="6" s="1"/>
  <c r="BT166" i="6"/>
  <c r="S166" i="6"/>
  <c r="AA166" i="6" s="1"/>
  <c r="CG82" i="6" s="1"/>
  <c r="Q166" i="6"/>
  <c r="Y166" i="6" s="1"/>
  <c r="M166" i="6"/>
  <c r="U166" i="6" s="1"/>
  <c r="CC82" i="6" s="1"/>
  <c r="BT167" i="6"/>
  <c r="S167" i="6"/>
  <c r="AA167" i="6" s="1"/>
  <c r="CG83" i="6" s="1"/>
  <c r="Q167" i="6"/>
  <c r="Y167" i="6" s="1"/>
  <c r="M167" i="6"/>
  <c r="U167" i="6" s="1"/>
  <c r="CC83" i="6" s="1"/>
  <c r="W167" i="6"/>
  <c r="P167" i="6"/>
  <c r="N167" i="6"/>
  <c r="V167" i="6" s="1"/>
  <c r="CD83" i="6" s="1"/>
  <c r="W168" i="6"/>
  <c r="P168" i="6"/>
  <c r="N168" i="6"/>
  <c r="V168" i="6" s="1"/>
  <c r="CD84" i="6" s="1"/>
  <c r="BT168" i="6"/>
  <c r="S168" i="6"/>
  <c r="AA168" i="6" s="1"/>
  <c r="CG84" i="6" s="1"/>
  <c r="Q168" i="6"/>
  <c r="Y168" i="6" s="1"/>
  <c r="M168" i="6"/>
  <c r="U168" i="6" s="1"/>
  <c r="CC84" i="6" s="1"/>
  <c r="BT169" i="6"/>
  <c r="S169" i="6"/>
  <c r="AA169" i="6" s="1"/>
  <c r="CG85" i="6" s="1"/>
  <c r="Q169" i="6"/>
  <c r="Y169" i="6" s="1"/>
  <c r="M169" i="6"/>
  <c r="U169" i="6" s="1"/>
  <c r="CC85" i="6" s="1"/>
  <c r="W169" i="6"/>
  <c r="P169" i="6"/>
  <c r="N169" i="6"/>
  <c r="V169" i="6" s="1"/>
  <c r="CD85" i="6" s="1"/>
  <c r="W170" i="6"/>
  <c r="P170" i="6"/>
  <c r="N170" i="6"/>
  <c r="V170" i="6" s="1"/>
  <c r="CD144" i="6" s="1"/>
  <c r="BT170" i="6"/>
  <c r="S170" i="6"/>
  <c r="AA170" i="6" s="1"/>
  <c r="CG144" i="6" s="1"/>
  <c r="Q170" i="6"/>
  <c r="Y170" i="6" s="1"/>
  <c r="M170" i="6"/>
  <c r="U170" i="6" s="1"/>
  <c r="CC144" i="6" s="1"/>
  <c r="BT171" i="6"/>
  <c r="S171" i="6"/>
  <c r="AA171" i="6" s="1"/>
  <c r="CG145" i="6" s="1"/>
  <c r="Q171" i="6"/>
  <c r="Y171" i="6" s="1"/>
  <c r="M171" i="6"/>
  <c r="U171" i="6" s="1"/>
  <c r="CC145" i="6" s="1"/>
  <c r="W171" i="6"/>
  <c r="P171" i="6"/>
  <c r="N171" i="6"/>
  <c r="V171" i="6" s="1"/>
  <c r="CD145" i="6" s="1"/>
  <c r="CB145" i="6"/>
  <c r="W172" i="6"/>
  <c r="P172" i="6"/>
  <c r="N172" i="6"/>
  <c r="V172" i="6" s="1"/>
  <c r="BT172" i="6"/>
  <c r="S172" i="6"/>
  <c r="AA172" i="6" s="1"/>
  <c r="Q172" i="6"/>
  <c r="Y172" i="6" s="1"/>
  <c r="M172" i="6"/>
  <c r="U172" i="6" s="1"/>
  <c r="BT173" i="6"/>
  <c r="S173" i="6"/>
  <c r="AA173" i="6" s="1"/>
  <c r="CG104" i="6" s="1"/>
  <c r="Q173" i="6"/>
  <c r="Y173" i="6" s="1"/>
  <c r="M173" i="6"/>
  <c r="U173" i="6" s="1"/>
  <c r="CC104" i="6" s="1"/>
  <c r="W173" i="6"/>
  <c r="P173" i="6"/>
  <c r="N173" i="6"/>
  <c r="V173" i="6" s="1"/>
  <c r="CD104" i="6" s="1"/>
  <c r="W174" i="6"/>
  <c r="P174" i="6"/>
  <c r="N174" i="6"/>
  <c r="V174" i="6" s="1"/>
  <c r="CD105" i="6" s="1"/>
  <c r="BT174" i="6"/>
  <c r="S174" i="6"/>
  <c r="AA174" i="6" s="1"/>
  <c r="CG105" i="6" s="1"/>
  <c r="Q174" i="6"/>
  <c r="Y174" i="6" s="1"/>
  <c r="M174" i="6"/>
  <c r="U174" i="6" s="1"/>
  <c r="CC105" i="6" s="1"/>
  <c r="BT175" i="6"/>
  <c r="S175" i="6"/>
  <c r="AA175" i="6" s="1"/>
  <c r="CG106" i="6" s="1"/>
  <c r="Q175" i="6"/>
  <c r="Y175" i="6" s="1"/>
  <c r="M175" i="6"/>
  <c r="U175" i="6" s="1"/>
  <c r="CC106" i="6" s="1"/>
  <c r="W175" i="6"/>
  <c r="P175" i="6"/>
  <c r="N175" i="6"/>
  <c r="V175" i="6" s="1"/>
  <c r="CD106" i="6" s="1"/>
  <c r="W176" i="6"/>
  <c r="P176" i="6"/>
  <c r="N176" i="6"/>
  <c r="V176" i="6" s="1"/>
  <c r="CD107" i="6" s="1"/>
  <c r="BT176" i="6"/>
  <c r="S176" i="6"/>
  <c r="AA176" i="6" s="1"/>
  <c r="CG107" i="6" s="1"/>
  <c r="Q176" i="6"/>
  <c r="Y176" i="6" s="1"/>
  <c r="M176" i="6"/>
  <c r="U176" i="6" s="1"/>
  <c r="CC107" i="6" s="1"/>
  <c r="BT177" i="6"/>
  <c r="S177" i="6"/>
  <c r="AA177" i="6" s="1"/>
  <c r="CG108" i="6" s="1"/>
  <c r="Q177" i="6"/>
  <c r="Y177" i="6" s="1"/>
  <c r="M177" i="6"/>
  <c r="U177" i="6" s="1"/>
  <c r="CC108" i="6" s="1"/>
  <c r="W177" i="6"/>
  <c r="P177" i="6"/>
  <c r="N177" i="6"/>
  <c r="V177" i="6" s="1"/>
  <c r="CD108" i="6" s="1"/>
  <c r="W178" i="6"/>
  <c r="P178" i="6"/>
  <c r="N178" i="6"/>
  <c r="V178" i="6" s="1"/>
  <c r="CD109" i="6" s="1"/>
  <c r="BT178" i="6"/>
  <c r="S178" i="6"/>
  <c r="AA178" i="6" s="1"/>
  <c r="CG109" i="6" s="1"/>
  <c r="Q178" i="6"/>
  <c r="Y178" i="6" s="1"/>
  <c r="M178" i="6"/>
  <c r="U178" i="6" s="1"/>
  <c r="CC109" i="6" s="1"/>
  <c r="BT179" i="6"/>
  <c r="S179" i="6"/>
  <c r="AA179" i="6" s="1"/>
  <c r="CG146" i="6" s="1"/>
  <c r="Q179" i="6"/>
  <c r="Y179" i="6" s="1"/>
  <c r="M179" i="6"/>
  <c r="U179" i="6" s="1"/>
  <c r="CC146" i="6" s="1"/>
  <c r="CB146" i="6"/>
  <c r="W179" i="6"/>
  <c r="P179" i="6"/>
  <c r="N179" i="6"/>
  <c r="V179" i="6" s="1"/>
  <c r="CD146" i="6" s="1"/>
  <c r="W180" i="6"/>
  <c r="P180" i="6"/>
  <c r="N180" i="6"/>
  <c r="V180" i="6" s="1"/>
  <c r="CD150" i="6" s="1"/>
  <c r="CB150" i="6"/>
  <c r="BT180" i="6"/>
  <c r="S180" i="6"/>
  <c r="AA180" i="6" s="1"/>
  <c r="CG150" i="6" s="1"/>
  <c r="Q180" i="6"/>
  <c r="Y180" i="6" s="1"/>
  <c r="M180" i="6"/>
  <c r="U180" i="6" s="1"/>
  <c r="CC150" i="6" s="1"/>
  <c r="W185" i="6"/>
  <c r="P185" i="6"/>
  <c r="N185" i="6"/>
  <c r="V185" i="6" s="1"/>
  <c r="CD133" i="6" s="1"/>
  <c r="BT185" i="6"/>
  <c r="Q185" i="6"/>
  <c r="Y185" i="6" s="1"/>
  <c r="M185" i="6"/>
  <c r="U185" i="6" s="1"/>
  <c r="CC133" i="6" s="1"/>
  <c r="S185" i="6"/>
  <c r="AA185" i="6" s="1"/>
  <c r="CG133" i="6" s="1"/>
  <c r="W187" i="6"/>
  <c r="P187" i="6"/>
  <c r="N187" i="6"/>
  <c r="V187" i="6" s="1"/>
  <c r="CD135" i="6" s="1"/>
  <c r="BT187" i="6"/>
  <c r="Q187" i="6"/>
  <c r="Y187" i="6" s="1"/>
  <c r="M187" i="6"/>
  <c r="U187" i="6" s="1"/>
  <c r="CC135" i="6" s="1"/>
  <c r="S187" i="6"/>
  <c r="AA187" i="6" s="1"/>
  <c r="CG135" i="6" s="1"/>
  <c r="W189" i="6"/>
  <c r="P189" i="6"/>
  <c r="N189" i="6"/>
  <c r="V189" i="6" s="1"/>
  <c r="CD152" i="6" s="1"/>
  <c r="BT189" i="6"/>
  <c r="Q189" i="6"/>
  <c r="Y189" i="6" s="1"/>
  <c r="M189" i="6"/>
  <c r="U189" i="6" s="1"/>
  <c r="CC152" i="6" s="1"/>
  <c r="CB152" i="6"/>
  <c r="S189" i="6"/>
  <c r="AA189" i="6" s="1"/>
  <c r="CG152" i="6" s="1"/>
  <c r="W191" i="6"/>
  <c r="P191" i="6"/>
  <c r="N191" i="6"/>
  <c r="V191" i="6" s="1"/>
  <c r="CD111" i="6" s="1"/>
  <c r="BT191" i="6"/>
  <c r="Q191" i="6"/>
  <c r="Y191" i="6" s="1"/>
  <c r="M191" i="6"/>
  <c r="U191" i="6" s="1"/>
  <c r="CC111" i="6" s="1"/>
  <c r="S191" i="6"/>
  <c r="AA191" i="6" s="1"/>
  <c r="CG111" i="6" s="1"/>
  <c r="W193" i="6"/>
  <c r="P193" i="6"/>
  <c r="N193" i="6"/>
  <c r="V193" i="6" s="1"/>
  <c r="CD113" i="6" s="1"/>
  <c r="BT193" i="6"/>
  <c r="Q193" i="6"/>
  <c r="Y193" i="6" s="1"/>
  <c r="M193" i="6"/>
  <c r="U193" i="6" s="1"/>
  <c r="CC113" i="6" s="1"/>
  <c r="S193" i="6"/>
  <c r="AA193" i="6" s="1"/>
  <c r="CG113" i="6" s="1"/>
  <c r="N144" i="6"/>
  <c r="V144" i="6" s="1"/>
  <c r="CD100" i="6" s="1"/>
  <c r="W144" i="6"/>
  <c r="BT147" i="6"/>
  <c r="S147" i="6"/>
  <c r="AA147" i="6" s="1"/>
  <c r="CG103" i="6" s="1"/>
  <c r="Q147" i="6"/>
  <c r="Y147" i="6" s="1"/>
  <c r="M147" i="6"/>
  <c r="U147" i="6" s="1"/>
  <c r="CC103" i="6" s="1"/>
  <c r="W147" i="6"/>
  <c r="P147" i="6"/>
  <c r="N147" i="6"/>
  <c r="V147" i="6" s="1"/>
  <c r="CD103" i="6" s="1"/>
  <c r="BT151" i="6"/>
  <c r="S151" i="6"/>
  <c r="AA151" i="6" s="1"/>
  <c r="CG76" i="6" s="1"/>
  <c r="Q151" i="6"/>
  <c r="Y151" i="6" s="1"/>
  <c r="M151" i="6"/>
  <c r="U151" i="6" s="1"/>
  <c r="CC76" i="6" s="1"/>
  <c r="W151" i="6"/>
  <c r="P151" i="6"/>
  <c r="N151" i="6"/>
  <c r="V151" i="6" s="1"/>
  <c r="CD76" i="6" s="1"/>
  <c r="BT153" i="6"/>
  <c r="S153" i="6"/>
  <c r="AA153" i="6" s="1"/>
  <c r="CG78" i="6" s="1"/>
  <c r="Q153" i="6"/>
  <c r="Y153" i="6" s="1"/>
  <c r="M153" i="6"/>
  <c r="U153" i="6" s="1"/>
  <c r="CC78" i="6" s="1"/>
  <c r="W153" i="6"/>
  <c r="P153" i="6"/>
  <c r="N153" i="6"/>
  <c r="V153" i="6" s="1"/>
  <c r="CD78" i="6" s="1"/>
  <c r="W154" i="6"/>
  <c r="P154" i="6"/>
  <c r="N154" i="6"/>
  <c r="V154" i="6" s="1"/>
  <c r="CD79" i="6" s="1"/>
  <c r="BT154" i="6"/>
  <c r="S154" i="6"/>
  <c r="AA154" i="6" s="1"/>
  <c r="CG79" i="6" s="1"/>
  <c r="Q154" i="6"/>
  <c r="Y154" i="6" s="1"/>
  <c r="M154" i="6"/>
  <c r="U154" i="6" s="1"/>
  <c r="CC79" i="6" s="1"/>
  <c r="W181" i="6"/>
  <c r="P181" i="6"/>
  <c r="N181" i="6"/>
  <c r="V181" i="6" s="1"/>
  <c r="CD147" i="6" s="1"/>
  <c r="BT181" i="6"/>
  <c r="S181" i="6"/>
  <c r="AA181" i="6" s="1"/>
  <c r="CG147" i="6" s="1"/>
  <c r="Q181" i="6"/>
  <c r="Y181" i="6" s="1"/>
  <c r="M181" i="6"/>
  <c r="U181" i="6" s="1"/>
  <c r="CC147" i="6" s="1"/>
  <c r="CB147" i="6"/>
  <c r="O140" i="6"/>
  <c r="O142" i="6"/>
  <c r="P144" i="6"/>
  <c r="W183" i="6"/>
  <c r="P183" i="6"/>
  <c r="N183" i="6"/>
  <c r="V183" i="6" s="1"/>
  <c r="CD131" i="6" s="1"/>
  <c r="W195" i="6"/>
  <c r="P195" i="6"/>
  <c r="N195" i="6"/>
  <c r="V195" i="6" s="1"/>
  <c r="CD115" i="6" s="1"/>
  <c r="BT195" i="6"/>
  <c r="S195" i="6"/>
  <c r="AA195" i="6" s="1"/>
  <c r="CG115" i="6" s="1"/>
  <c r="Q195" i="6"/>
  <c r="Y195" i="6" s="1"/>
  <c r="M195" i="6"/>
  <c r="U195" i="6" s="1"/>
  <c r="CC115" i="6" s="1"/>
  <c r="W197" i="6"/>
  <c r="P197" i="6"/>
  <c r="N197" i="6"/>
  <c r="V197" i="6" s="1"/>
  <c r="BT197" i="6"/>
  <c r="S197" i="6"/>
  <c r="AA197" i="6" s="1"/>
  <c r="Q197" i="6"/>
  <c r="Y197" i="6" s="1"/>
  <c r="M197" i="6"/>
  <c r="U197" i="6" s="1"/>
  <c r="W199" i="6"/>
  <c r="P199" i="6"/>
  <c r="N199" i="6"/>
  <c r="V199" i="6" s="1"/>
  <c r="BT199" i="6"/>
  <c r="S199" i="6"/>
  <c r="AA199" i="6" s="1"/>
  <c r="Q199" i="6"/>
  <c r="Y199" i="6" s="1"/>
  <c r="M199" i="6"/>
  <c r="U199" i="6" s="1"/>
  <c r="W201" i="6"/>
  <c r="P201" i="6"/>
  <c r="N201" i="6"/>
  <c r="V201" i="6" s="1"/>
  <c r="BT201" i="6"/>
  <c r="S201" i="6"/>
  <c r="AA201" i="6" s="1"/>
  <c r="Q201" i="6"/>
  <c r="Y201" i="6" s="1"/>
  <c r="M201" i="6"/>
  <c r="U201" i="6" s="1"/>
  <c r="W203" i="6"/>
  <c r="P203" i="6"/>
  <c r="N203" i="6"/>
  <c r="V203" i="6" s="1"/>
  <c r="BT203" i="6"/>
  <c r="S203" i="6"/>
  <c r="AA203" i="6" s="1"/>
  <c r="Q203" i="6"/>
  <c r="Y203" i="6" s="1"/>
  <c r="M203" i="6"/>
  <c r="U203" i="6" s="1"/>
  <c r="W205" i="6"/>
  <c r="P205" i="6"/>
  <c r="N205" i="6"/>
  <c r="V205" i="6" s="1"/>
  <c r="CD155" i="6" s="1"/>
  <c r="BT205" i="6"/>
  <c r="S205" i="6"/>
  <c r="AA205" i="6" s="1"/>
  <c r="CG155" i="6" s="1"/>
  <c r="Q205" i="6"/>
  <c r="Y205" i="6" s="1"/>
  <c r="M205" i="6"/>
  <c r="U205" i="6" s="1"/>
  <c r="CC155" i="6" s="1"/>
  <c r="W207" i="6"/>
  <c r="P207" i="6"/>
  <c r="N207" i="6"/>
  <c r="V207" i="6" s="1"/>
  <c r="CD117" i="6" s="1"/>
  <c r="BT207" i="6"/>
  <c r="S207" i="6"/>
  <c r="AA207" i="6" s="1"/>
  <c r="CG117" i="6" s="1"/>
  <c r="Q207" i="6"/>
  <c r="Y207" i="6" s="1"/>
  <c r="M207" i="6"/>
  <c r="U207" i="6" s="1"/>
  <c r="CC117" i="6" s="1"/>
  <c r="W209" i="6"/>
  <c r="P209" i="6"/>
  <c r="N209" i="6"/>
  <c r="V209" i="6" s="1"/>
  <c r="CD119" i="6" s="1"/>
  <c r="BT209" i="6"/>
  <c r="S209" i="6"/>
  <c r="AA209" i="6" s="1"/>
  <c r="CG119" i="6" s="1"/>
  <c r="Q209" i="6"/>
  <c r="Y209" i="6" s="1"/>
  <c r="M209" i="6"/>
  <c r="U209" i="6" s="1"/>
  <c r="CC119" i="6" s="1"/>
  <c r="W211" i="6"/>
  <c r="P211" i="6"/>
  <c r="N211" i="6"/>
  <c r="V211" i="6" s="1"/>
  <c r="CD121" i="6" s="1"/>
  <c r="BT211" i="6"/>
  <c r="S211" i="6"/>
  <c r="AA211" i="6" s="1"/>
  <c r="CG121" i="6" s="1"/>
  <c r="Q211" i="6"/>
  <c r="Y211" i="6" s="1"/>
  <c r="M211" i="6"/>
  <c r="U211" i="6" s="1"/>
  <c r="CC121" i="6" s="1"/>
  <c r="W213" i="6"/>
  <c r="P213" i="6"/>
  <c r="N213" i="6"/>
  <c r="V213" i="6" s="1"/>
  <c r="BT213" i="6"/>
  <c r="S213" i="6"/>
  <c r="AA213" i="6" s="1"/>
  <c r="Q213" i="6"/>
  <c r="Y213" i="6" s="1"/>
  <c r="M213" i="6"/>
  <c r="U213" i="6" s="1"/>
  <c r="W215" i="6"/>
  <c r="P215" i="6"/>
  <c r="N215" i="6"/>
  <c r="V215" i="6" s="1"/>
  <c r="BT215" i="6"/>
  <c r="S215" i="6"/>
  <c r="AA215" i="6" s="1"/>
  <c r="Q215" i="6"/>
  <c r="Y215" i="6" s="1"/>
  <c r="M215" i="6"/>
  <c r="U215" i="6" s="1"/>
  <c r="W217" i="6"/>
  <c r="P217" i="6"/>
  <c r="N217" i="6"/>
  <c r="V217" i="6" s="1"/>
  <c r="BT217" i="6"/>
  <c r="S217" i="6"/>
  <c r="AA217" i="6" s="1"/>
  <c r="Q217" i="6"/>
  <c r="Y217" i="6" s="1"/>
  <c r="M217" i="6"/>
  <c r="U217" i="6" s="1"/>
  <c r="W219" i="6"/>
  <c r="P219" i="6"/>
  <c r="N219" i="6"/>
  <c r="V219" i="6" s="1"/>
  <c r="BT219" i="6"/>
  <c r="S219" i="6"/>
  <c r="AA219" i="6" s="1"/>
  <c r="Q219" i="6"/>
  <c r="Y219" i="6" s="1"/>
  <c r="M219" i="6"/>
  <c r="U219" i="6" s="1"/>
  <c r="W221" i="6"/>
  <c r="P221" i="6"/>
  <c r="N221" i="6"/>
  <c r="V221" i="6" s="1"/>
  <c r="BT221" i="6"/>
  <c r="S221" i="6"/>
  <c r="AA221" i="6" s="1"/>
  <c r="Q221" i="6"/>
  <c r="Y221" i="6" s="1"/>
  <c r="M221" i="6"/>
  <c r="U221" i="6" s="1"/>
  <c r="W223" i="6"/>
  <c r="P223" i="6"/>
  <c r="N223" i="6"/>
  <c r="V223" i="6" s="1"/>
  <c r="CD156" i="6" s="1"/>
  <c r="BT223" i="6"/>
  <c r="S223" i="6"/>
  <c r="AA223" i="6" s="1"/>
  <c r="CG156" i="6" s="1"/>
  <c r="Q223" i="6"/>
  <c r="Y223" i="6" s="1"/>
  <c r="M223" i="6"/>
  <c r="U223" i="6" s="1"/>
  <c r="CC156" i="6" s="1"/>
  <c r="W225" i="6"/>
  <c r="P225" i="6"/>
  <c r="N225" i="6"/>
  <c r="V225" i="6" s="1"/>
  <c r="CD137" i="6" s="1"/>
  <c r="BT225" i="6"/>
  <c r="S225" i="6"/>
  <c r="AA225" i="6" s="1"/>
  <c r="CG137" i="6" s="1"/>
  <c r="Q225" i="6"/>
  <c r="Y225" i="6" s="1"/>
  <c r="M225" i="6"/>
  <c r="U225" i="6" s="1"/>
  <c r="CC137" i="6" s="1"/>
  <c r="W227" i="6"/>
  <c r="P227" i="6"/>
  <c r="N227" i="6"/>
  <c r="V227" i="6" s="1"/>
  <c r="CD149" i="6" s="1"/>
  <c r="BT227" i="6"/>
  <c r="S227" i="6"/>
  <c r="AA227" i="6" s="1"/>
  <c r="CG149" i="6" s="1"/>
  <c r="Q227" i="6"/>
  <c r="Y227" i="6" s="1"/>
  <c r="M227" i="6"/>
  <c r="U227" i="6" s="1"/>
  <c r="CC149" i="6" s="1"/>
  <c r="W229" i="6"/>
  <c r="P229" i="6"/>
  <c r="N229" i="6"/>
  <c r="V229" i="6" s="1"/>
  <c r="CD139" i="6" s="1"/>
  <c r="BT229" i="6"/>
  <c r="S229" i="6"/>
  <c r="AA229" i="6" s="1"/>
  <c r="CG139" i="6" s="1"/>
  <c r="Q229" i="6"/>
  <c r="Y229" i="6" s="1"/>
  <c r="M229" i="6"/>
  <c r="U229" i="6" s="1"/>
  <c r="CC139" i="6" s="1"/>
  <c r="W231" i="6"/>
  <c r="P231" i="6"/>
  <c r="N231" i="6"/>
  <c r="V231" i="6" s="1"/>
  <c r="BT231" i="6"/>
  <c r="S231" i="6"/>
  <c r="AA231" i="6" s="1"/>
  <c r="Q231" i="6"/>
  <c r="Y231" i="6" s="1"/>
  <c r="M231" i="6"/>
  <c r="U231" i="6" s="1"/>
  <c r="W233" i="6"/>
  <c r="P233" i="6"/>
  <c r="N233" i="6"/>
  <c r="V233" i="6" s="1"/>
  <c r="CD124" i="6" s="1"/>
  <c r="BT233" i="6"/>
  <c r="S233" i="6"/>
  <c r="AA233" i="6" s="1"/>
  <c r="CG124" i="6" s="1"/>
  <c r="Q233" i="6"/>
  <c r="Y233" i="6" s="1"/>
  <c r="M233" i="6"/>
  <c r="U233" i="6" s="1"/>
  <c r="CC124" i="6" s="1"/>
  <c r="O182" i="6"/>
  <c r="S183" i="6"/>
  <c r="AA183" i="6" s="1"/>
  <c r="CG131" i="6" s="1"/>
  <c r="O184" i="6"/>
  <c r="O186" i="6"/>
  <c r="O188" i="6"/>
  <c r="O190" i="6"/>
  <c r="O192" i="6"/>
  <c r="BT194" i="6"/>
  <c r="S194" i="6"/>
  <c r="AA194" i="6" s="1"/>
  <c r="CG114" i="6" s="1"/>
  <c r="Q194" i="6"/>
  <c r="Y194" i="6" s="1"/>
  <c r="M194" i="6"/>
  <c r="U194" i="6" s="1"/>
  <c r="CC114" i="6" s="1"/>
  <c r="W194" i="6"/>
  <c r="P194" i="6"/>
  <c r="N194" i="6"/>
  <c r="V194" i="6" s="1"/>
  <c r="CD114" i="6" s="1"/>
  <c r="BT196" i="6"/>
  <c r="S196" i="6"/>
  <c r="AA196" i="6" s="1"/>
  <c r="Q196" i="6"/>
  <c r="Y196" i="6" s="1"/>
  <c r="M196" i="6"/>
  <c r="U196" i="6" s="1"/>
  <c r="W196" i="6"/>
  <c r="P196" i="6"/>
  <c r="N196" i="6"/>
  <c r="V196" i="6" s="1"/>
  <c r="BT198" i="6"/>
  <c r="S198" i="6"/>
  <c r="AA198" i="6" s="1"/>
  <c r="Q198" i="6"/>
  <c r="Y198" i="6" s="1"/>
  <c r="M198" i="6"/>
  <c r="U198" i="6" s="1"/>
  <c r="W198" i="6"/>
  <c r="P198" i="6"/>
  <c r="N198" i="6"/>
  <c r="V198" i="6" s="1"/>
  <c r="BT200" i="6"/>
  <c r="S200" i="6"/>
  <c r="AA200" i="6" s="1"/>
  <c r="Q200" i="6"/>
  <c r="Y200" i="6" s="1"/>
  <c r="M200" i="6"/>
  <c r="U200" i="6" s="1"/>
  <c r="W200" i="6"/>
  <c r="P200" i="6"/>
  <c r="N200" i="6"/>
  <c r="V200" i="6" s="1"/>
  <c r="BT202" i="6"/>
  <c r="S202" i="6"/>
  <c r="AA202" i="6" s="1"/>
  <c r="Q202" i="6"/>
  <c r="Y202" i="6" s="1"/>
  <c r="M202" i="6"/>
  <c r="U202" i="6" s="1"/>
  <c r="W202" i="6"/>
  <c r="P202" i="6"/>
  <c r="N202" i="6"/>
  <c r="V202" i="6" s="1"/>
  <c r="BT204" i="6"/>
  <c r="S204" i="6"/>
  <c r="AA204" i="6" s="1"/>
  <c r="Q204" i="6"/>
  <c r="Y204" i="6" s="1"/>
  <c r="M204" i="6"/>
  <c r="U204" i="6" s="1"/>
  <c r="W204" i="6"/>
  <c r="P204" i="6"/>
  <c r="N204" i="6"/>
  <c r="V204" i="6" s="1"/>
  <c r="BT206" i="6"/>
  <c r="S206" i="6"/>
  <c r="AA206" i="6" s="1"/>
  <c r="CG116" i="6" s="1"/>
  <c r="Q206" i="6"/>
  <c r="Y206" i="6" s="1"/>
  <c r="M206" i="6"/>
  <c r="U206" i="6" s="1"/>
  <c r="CC116" i="6" s="1"/>
  <c r="W206" i="6"/>
  <c r="P206" i="6"/>
  <c r="N206" i="6"/>
  <c r="V206" i="6" s="1"/>
  <c r="CD116" i="6" s="1"/>
  <c r="BT208" i="6"/>
  <c r="S208" i="6"/>
  <c r="AA208" i="6" s="1"/>
  <c r="CG118" i="6" s="1"/>
  <c r="Q208" i="6"/>
  <c r="Y208" i="6" s="1"/>
  <c r="M208" i="6"/>
  <c r="U208" i="6" s="1"/>
  <c r="CC118" i="6" s="1"/>
  <c r="W208" i="6"/>
  <c r="P208" i="6"/>
  <c r="N208" i="6"/>
  <c r="V208" i="6" s="1"/>
  <c r="CD118" i="6" s="1"/>
  <c r="BT210" i="6"/>
  <c r="S210" i="6"/>
  <c r="AA210" i="6" s="1"/>
  <c r="CG120" i="6" s="1"/>
  <c r="Q210" i="6"/>
  <c r="Y210" i="6" s="1"/>
  <c r="M210" i="6"/>
  <c r="U210" i="6" s="1"/>
  <c r="CC120" i="6" s="1"/>
  <c r="W210" i="6"/>
  <c r="P210" i="6"/>
  <c r="N210" i="6"/>
  <c r="V210" i="6" s="1"/>
  <c r="CD120" i="6" s="1"/>
  <c r="BT212" i="6"/>
  <c r="S212" i="6"/>
  <c r="AA212" i="6" s="1"/>
  <c r="CG122" i="6" s="1"/>
  <c r="Q212" i="6"/>
  <c r="Y212" i="6" s="1"/>
  <c r="M212" i="6"/>
  <c r="U212" i="6" s="1"/>
  <c r="CC122" i="6" s="1"/>
  <c r="W212" i="6"/>
  <c r="P212" i="6"/>
  <c r="N212" i="6"/>
  <c r="V212" i="6" s="1"/>
  <c r="CD122" i="6" s="1"/>
  <c r="BT214" i="6"/>
  <c r="S214" i="6"/>
  <c r="AA214" i="6" s="1"/>
  <c r="Q214" i="6"/>
  <c r="Y214" i="6" s="1"/>
  <c r="M214" i="6"/>
  <c r="U214" i="6" s="1"/>
  <c r="W214" i="6"/>
  <c r="P214" i="6"/>
  <c r="N214" i="6"/>
  <c r="V214" i="6" s="1"/>
  <c r="BT216" i="6"/>
  <c r="S216" i="6"/>
  <c r="AA216" i="6" s="1"/>
  <c r="Q216" i="6"/>
  <c r="Y216" i="6" s="1"/>
  <c r="M216" i="6"/>
  <c r="U216" i="6" s="1"/>
  <c r="W216" i="6"/>
  <c r="P216" i="6"/>
  <c r="N216" i="6"/>
  <c r="V216" i="6" s="1"/>
  <c r="BT218" i="6"/>
  <c r="S218" i="6"/>
  <c r="AA218" i="6" s="1"/>
  <c r="Q218" i="6"/>
  <c r="Y218" i="6" s="1"/>
  <c r="M218" i="6"/>
  <c r="U218" i="6" s="1"/>
  <c r="W218" i="6"/>
  <c r="P218" i="6"/>
  <c r="N218" i="6"/>
  <c r="V218" i="6" s="1"/>
  <c r="BT220" i="6"/>
  <c r="S220" i="6"/>
  <c r="AA220" i="6" s="1"/>
  <c r="Q220" i="6"/>
  <c r="Y220" i="6" s="1"/>
  <c r="M220" i="6"/>
  <c r="U220" i="6" s="1"/>
  <c r="W220" i="6"/>
  <c r="P220" i="6"/>
  <c r="N220" i="6"/>
  <c r="V220" i="6" s="1"/>
  <c r="BT222" i="6"/>
  <c r="S222" i="6"/>
  <c r="AA222" i="6" s="1"/>
  <c r="Q222" i="6"/>
  <c r="Y222" i="6" s="1"/>
  <c r="M222" i="6"/>
  <c r="U222" i="6" s="1"/>
  <c r="W222" i="6"/>
  <c r="P222" i="6"/>
  <c r="N222" i="6"/>
  <c r="V222" i="6" s="1"/>
  <c r="BT224" i="6"/>
  <c r="S224" i="6"/>
  <c r="AA224" i="6" s="1"/>
  <c r="CG136" i="6" s="1"/>
  <c r="Q224" i="6"/>
  <c r="Y224" i="6" s="1"/>
  <c r="M224" i="6"/>
  <c r="U224" i="6" s="1"/>
  <c r="CC136" i="6" s="1"/>
  <c r="W224" i="6"/>
  <c r="P224" i="6"/>
  <c r="N224" i="6"/>
  <c r="V224" i="6" s="1"/>
  <c r="CD136" i="6" s="1"/>
  <c r="BT226" i="6"/>
  <c r="S226" i="6"/>
  <c r="AA226" i="6" s="1"/>
  <c r="CG148" i="6" s="1"/>
  <c r="Q226" i="6"/>
  <c r="Y226" i="6" s="1"/>
  <c r="M226" i="6"/>
  <c r="U226" i="6" s="1"/>
  <c r="CC148" i="6" s="1"/>
  <c r="W226" i="6"/>
  <c r="P226" i="6"/>
  <c r="N226" i="6"/>
  <c r="V226" i="6" s="1"/>
  <c r="CD148" i="6" s="1"/>
  <c r="BT228" i="6"/>
  <c r="S228" i="6"/>
  <c r="AA228" i="6" s="1"/>
  <c r="CG138" i="6" s="1"/>
  <c r="Q228" i="6"/>
  <c r="Y228" i="6" s="1"/>
  <c r="M228" i="6"/>
  <c r="U228" i="6" s="1"/>
  <c r="CC138" i="6" s="1"/>
  <c r="W228" i="6"/>
  <c r="P228" i="6"/>
  <c r="N228" i="6"/>
  <c r="V228" i="6" s="1"/>
  <c r="CD138" i="6" s="1"/>
  <c r="BT230" i="6"/>
  <c r="S230" i="6"/>
  <c r="AA230" i="6" s="1"/>
  <c r="Q230" i="6"/>
  <c r="Y230" i="6" s="1"/>
  <c r="M230" i="6"/>
  <c r="U230" i="6" s="1"/>
  <c r="W230" i="6"/>
  <c r="P230" i="6"/>
  <c r="N230" i="6"/>
  <c r="V230" i="6" s="1"/>
  <c r="BT232" i="6"/>
  <c r="S232" i="6"/>
  <c r="AA232" i="6" s="1"/>
  <c r="CG123" i="6" s="1"/>
  <c r="Q232" i="6"/>
  <c r="Y232" i="6" s="1"/>
  <c r="M232" i="6"/>
  <c r="U232" i="6" s="1"/>
  <c r="CC123" i="6" s="1"/>
  <c r="W232" i="6"/>
  <c r="P232" i="6"/>
  <c r="N232" i="6"/>
  <c r="V232" i="6" s="1"/>
  <c r="CD123" i="6" s="1"/>
  <c r="BT234" i="6"/>
  <c r="S234" i="6"/>
  <c r="AA234" i="6" s="1"/>
  <c r="CG153" i="6" s="1"/>
  <c r="Q234" i="6"/>
  <c r="Y234" i="6" s="1"/>
  <c r="M234" i="6"/>
  <c r="U234" i="6" s="1"/>
  <c r="CC153" i="6" s="1"/>
  <c r="W234" i="6"/>
  <c r="P234" i="6"/>
  <c r="N234" i="6"/>
  <c r="V234" i="6" s="1"/>
  <c r="CD153" i="6" s="1"/>
  <c r="M183" i="6"/>
  <c r="U183" i="6" s="1"/>
  <c r="CC131" i="6" s="1"/>
  <c r="Q183" i="6"/>
  <c r="Y183" i="6" s="1"/>
  <c r="BT183" i="6"/>
  <c r="W236" i="6"/>
  <c r="P236" i="6"/>
  <c r="N236" i="6"/>
  <c r="V236" i="6" s="1"/>
  <c r="CD125" i="6" s="1"/>
  <c r="BT238" i="6"/>
  <c r="S238" i="6"/>
  <c r="AA238" i="6" s="1"/>
  <c r="Q238" i="6"/>
  <c r="Y238" i="6" s="1"/>
  <c r="M238" i="6"/>
  <c r="U238" i="6" s="1"/>
  <c r="W238" i="6"/>
  <c r="P238" i="6"/>
  <c r="N238" i="6"/>
  <c r="V238" i="6" s="1"/>
  <c r="BT240" i="6"/>
  <c r="S240" i="6"/>
  <c r="AA240" i="6" s="1"/>
  <c r="Q240" i="6"/>
  <c r="Y240" i="6" s="1"/>
  <c r="M240" i="6"/>
  <c r="U240" i="6" s="1"/>
  <c r="W240" i="6"/>
  <c r="P240" i="6"/>
  <c r="N240" i="6"/>
  <c r="V240" i="6" s="1"/>
  <c r="BT242" i="6"/>
  <c r="S242" i="6"/>
  <c r="AA242" i="6" s="1"/>
  <c r="Q242" i="6"/>
  <c r="Y242" i="6" s="1"/>
  <c r="M242" i="6"/>
  <c r="U242" i="6" s="1"/>
  <c r="W242" i="6"/>
  <c r="P242" i="6"/>
  <c r="N242" i="6"/>
  <c r="V242" i="6" s="1"/>
  <c r="BT244" i="6"/>
  <c r="S244" i="6"/>
  <c r="AA244" i="6" s="1"/>
  <c r="Q244" i="6"/>
  <c r="Y244" i="6" s="1"/>
  <c r="M244" i="6"/>
  <c r="U244" i="6" s="1"/>
  <c r="W244" i="6"/>
  <c r="P244" i="6"/>
  <c r="N244" i="6"/>
  <c r="V244" i="6" s="1"/>
  <c r="BT246" i="6"/>
  <c r="S246" i="6"/>
  <c r="AA246" i="6" s="1"/>
  <c r="Q246" i="6"/>
  <c r="Y246" i="6" s="1"/>
  <c r="M246" i="6"/>
  <c r="U246" i="6" s="1"/>
  <c r="W246" i="6"/>
  <c r="P246" i="6"/>
  <c r="N246" i="6"/>
  <c r="V246" i="6" s="1"/>
  <c r="BT248" i="6"/>
  <c r="S248" i="6"/>
  <c r="AA248" i="6" s="1"/>
  <c r="CG158" i="6" s="1"/>
  <c r="Q248" i="6"/>
  <c r="Y248" i="6" s="1"/>
  <c r="M248" i="6"/>
  <c r="U248" i="6" s="1"/>
  <c r="CC158" i="6" s="1"/>
  <c r="W248" i="6"/>
  <c r="P248" i="6"/>
  <c r="N248" i="6"/>
  <c r="V248" i="6" s="1"/>
  <c r="CD158" i="6" s="1"/>
  <c r="BT250" i="6"/>
  <c r="S250" i="6"/>
  <c r="AA250" i="6" s="1"/>
  <c r="CG170" i="6" s="1"/>
  <c r="Q250" i="6"/>
  <c r="Y250" i="6" s="1"/>
  <c r="M250" i="6"/>
  <c r="U250" i="6" s="1"/>
  <c r="CC170" i="6" s="1"/>
  <c r="W250" i="6"/>
  <c r="P250" i="6"/>
  <c r="N250" i="6"/>
  <c r="V250" i="6" s="1"/>
  <c r="CD170" i="6" s="1"/>
  <c r="BT252" i="6"/>
  <c r="S252" i="6"/>
  <c r="AA252" i="6" s="1"/>
  <c r="CG160" i="6" s="1"/>
  <c r="Q252" i="6"/>
  <c r="Y252" i="6" s="1"/>
  <c r="M252" i="6"/>
  <c r="U252" i="6" s="1"/>
  <c r="CC160" i="6" s="1"/>
  <c r="W252" i="6"/>
  <c r="P252" i="6"/>
  <c r="N252" i="6"/>
  <c r="V252" i="6" s="1"/>
  <c r="CD160" i="6" s="1"/>
  <c r="BT254" i="6"/>
  <c r="S254" i="6"/>
  <c r="AA254" i="6" s="1"/>
  <c r="CG162" i="6" s="1"/>
  <c r="Q254" i="6"/>
  <c r="Y254" i="6" s="1"/>
  <c r="M254" i="6"/>
  <c r="U254" i="6" s="1"/>
  <c r="CC162" i="6" s="1"/>
  <c r="W254" i="6"/>
  <c r="P254" i="6"/>
  <c r="N254" i="6"/>
  <c r="V254" i="6" s="1"/>
  <c r="CD162" i="6" s="1"/>
  <c r="BT256" i="6"/>
  <c r="S256" i="6"/>
  <c r="AA256" i="6" s="1"/>
  <c r="Q256" i="6"/>
  <c r="Y256" i="6" s="1"/>
  <c r="M256" i="6"/>
  <c r="U256" i="6" s="1"/>
  <c r="W256" i="6"/>
  <c r="P256" i="6"/>
  <c r="N256" i="6"/>
  <c r="V256" i="6" s="1"/>
  <c r="BT258" i="6"/>
  <c r="S258" i="6"/>
  <c r="AA258" i="6" s="1"/>
  <c r="Q258" i="6"/>
  <c r="Y258" i="6" s="1"/>
  <c r="M258" i="6"/>
  <c r="U258" i="6" s="1"/>
  <c r="W258" i="6"/>
  <c r="P258" i="6"/>
  <c r="N258" i="6"/>
  <c r="V258" i="6" s="1"/>
  <c r="BT260" i="6"/>
  <c r="S260" i="6"/>
  <c r="AA260" i="6" s="1"/>
  <c r="Q260" i="6"/>
  <c r="Y260" i="6" s="1"/>
  <c r="M260" i="6"/>
  <c r="U260" i="6" s="1"/>
  <c r="W260" i="6"/>
  <c r="P260" i="6"/>
  <c r="N260" i="6"/>
  <c r="V260" i="6" s="1"/>
  <c r="O235" i="6"/>
  <c r="S236" i="6"/>
  <c r="AA236" i="6" s="1"/>
  <c r="CG125" i="6" s="1"/>
  <c r="O237" i="6"/>
  <c r="W239" i="6"/>
  <c r="P239" i="6"/>
  <c r="N239" i="6"/>
  <c r="V239" i="6" s="1"/>
  <c r="BT239" i="6"/>
  <c r="S239" i="6"/>
  <c r="AA239" i="6" s="1"/>
  <c r="Q239" i="6"/>
  <c r="Y239" i="6" s="1"/>
  <c r="M239" i="6"/>
  <c r="U239" i="6" s="1"/>
  <c r="W241" i="6"/>
  <c r="P241" i="6"/>
  <c r="N241" i="6"/>
  <c r="V241" i="6" s="1"/>
  <c r="BT241" i="6"/>
  <c r="S241" i="6"/>
  <c r="AA241" i="6" s="1"/>
  <c r="Q241" i="6"/>
  <c r="Y241" i="6" s="1"/>
  <c r="M241" i="6"/>
  <c r="U241" i="6" s="1"/>
  <c r="W243" i="6"/>
  <c r="P243" i="6"/>
  <c r="N243" i="6"/>
  <c r="V243" i="6" s="1"/>
  <c r="BT243" i="6"/>
  <c r="S243" i="6"/>
  <c r="AA243" i="6" s="1"/>
  <c r="Q243" i="6"/>
  <c r="Y243" i="6" s="1"/>
  <c r="M243" i="6"/>
  <c r="U243" i="6" s="1"/>
  <c r="W245" i="6"/>
  <c r="P245" i="6"/>
  <c r="N245" i="6"/>
  <c r="V245" i="6" s="1"/>
  <c r="BT245" i="6"/>
  <c r="S245" i="6"/>
  <c r="AA245" i="6" s="1"/>
  <c r="Q245" i="6"/>
  <c r="Y245" i="6" s="1"/>
  <c r="M245" i="6"/>
  <c r="U245" i="6" s="1"/>
  <c r="W247" i="6"/>
  <c r="P247" i="6"/>
  <c r="N247" i="6"/>
  <c r="V247" i="6" s="1"/>
  <c r="CD157" i="6" s="1"/>
  <c r="BT247" i="6"/>
  <c r="S247" i="6"/>
  <c r="AA247" i="6" s="1"/>
  <c r="CG157" i="6" s="1"/>
  <c r="Q247" i="6"/>
  <c r="Y247" i="6" s="1"/>
  <c r="M247" i="6"/>
  <c r="U247" i="6" s="1"/>
  <c r="CC157" i="6" s="1"/>
  <c r="W249" i="6"/>
  <c r="P249" i="6"/>
  <c r="N249" i="6"/>
  <c r="V249" i="6" s="1"/>
  <c r="CD159" i="6" s="1"/>
  <c r="BT249" i="6"/>
  <c r="S249" i="6"/>
  <c r="AA249" i="6" s="1"/>
  <c r="CG159" i="6" s="1"/>
  <c r="Q249" i="6"/>
  <c r="Y249" i="6" s="1"/>
  <c r="M249" i="6"/>
  <c r="U249" i="6" s="1"/>
  <c r="CC159" i="6" s="1"/>
  <c r="W251" i="6"/>
  <c r="P251" i="6"/>
  <c r="N251" i="6"/>
  <c r="V251" i="6" s="1"/>
  <c r="CD171" i="6" s="1"/>
  <c r="BT251" i="6"/>
  <c r="S251" i="6"/>
  <c r="AA251" i="6" s="1"/>
  <c r="CG171" i="6" s="1"/>
  <c r="Q251" i="6"/>
  <c r="Y251" i="6" s="1"/>
  <c r="M251" i="6"/>
  <c r="U251" i="6" s="1"/>
  <c r="CC171" i="6" s="1"/>
  <c r="W253" i="6"/>
  <c r="P253" i="6"/>
  <c r="N253" i="6"/>
  <c r="V253" i="6" s="1"/>
  <c r="CD161" i="6" s="1"/>
  <c r="BT253" i="6"/>
  <c r="S253" i="6"/>
  <c r="AA253" i="6" s="1"/>
  <c r="CG161" i="6" s="1"/>
  <c r="Q253" i="6"/>
  <c r="Y253" i="6" s="1"/>
  <c r="M253" i="6"/>
  <c r="U253" i="6" s="1"/>
  <c r="CC161" i="6" s="1"/>
  <c r="W255" i="6"/>
  <c r="P255" i="6"/>
  <c r="N255" i="6"/>
  <c r="V255" i="6" s="1"/>
  <c r="CD176" i="6" s="1"/>
  <c r="BT255" i="6"/>
  <c r="S255" i="6"/>
  <c r="AA255" i="6" s="1"/>
  <c r="CG176" i="6" s="1"/>
  <c r="Q255" i="6"/>
  <c r="Y255" i="6" s="1"/>
  <c r="M255" i="6"/>
  <c r="U255" i="6" s="1"/>
  <c r="CC176" i="6" s="1"/>
  <c r="W257" i="6"/>
  <c r="P257" i="6"/>
  <c r="N257" i="6"/>
  <c r="V257" i="6" s="1"/>
  <c r="BT257" i="6"/>
  <c r="S257" i="6"/>
  <c r="AA257" i="6" s="1"/>
  <c r="Q257" i="6"/>
  <c r="Y257" i="6" s="1"/>
  <c r="M257" i="6"/>
  <c r="U257" i="6" s="1"/>
  <c r="W259" i="6"/>
  <c r="P259" i="6"/>
  <c r="N259" i="6"/>
  <c r="V259" i="6" s="1"/>
  <c r="BT259" i="6"/>
  <c r="S259" i="6"/>
  <c r="AA259" i="6" s="1"/>
  <c r="Q259" i="6"/>
  <c r="Y259" i="6" s="1"/>
  <c r="M259" i="6"/>
  <c r="U259" i="6" s="1"/>
  <c r="BT261" i="6"/>
  <c r="W261" i="6"/>
  <c r="P261" i="6"/>
  <c r="N261" i="6"/>
  <c r="V261" i="6" s="1"/>
  <c r="S261" i="6"/>
  <c r="AA261" i="6" s="1"/>
  <c r="Q261" i="6"/>
  <c r="Y261" i="6" s="1"/>
  <c r="M261" i="6"/>
  <c r="U261" i="6" s="1"/>
  <c r="M236" i="6"/>
  <c r="U236" i="6" s="1"/>
  <c r="CC125" i="6" s="1"/>
  <c r="Q236" i="6"/>
  <c r="Y236" i="6" s="1"/>
  <c r="BT236" i="6"/>
  <c r="BT262" i="6"/>
  <c r="S262" i="6"/>
  <c r="AA262" i="6" s="1"/>
  <c r="Q262" i="6"/>
  <c r="Y262" i="6" s="1"/>
  <c r="M262" i="6"/>
  <c r="U262" i="6" s="1"/>
  <c r="W262" i="6"/>
  <c r="P262" i="6"/>
  <c r="N262" i="6"/>
  <c r="V262" i="6" s="1"/>
  <c r="BT264" i="6"/>
  <c r="S264" i="6"/>
  <c r="AA264" i="6" s="1"/>
  <c r="Q264" i="6"/>
  <c r="Y264" i="6" s="1"/>
  <c r="M264" i="6"/>
  <c r="U264" i="6" s="1"/>
  <c r="W264" i="6"/>
  <c r="P264" i="6"/>
  <c r="N264" i="6"/>
  <c r="V264" i="6" s="1"/>
  <c r="BT266" i="6"/>
  <c r="S266" i="6"/>
  <c r="AA266" i="6" s="1"/>
  <c r="CG163" i="6" s="1"/>
  <c r="Q266" i="6"/>
  <c r="Y266" i="6" s="1"/>
  <c r="M266" i="6"/>
  <c r="U266" i="6" s="1"/>
  <c r="CC163" i="6" s="1"/>
  <c r="W266" i="6"/>
  <c r="P266" i="6"/>
  <c r="N266" i="6"/>
  <c r="V266" i="6" s="1"/>
  <c r="CD163" i="6" s="1"/>
  <c r="BT268" i="6"/>
  <c r="S268" i="6"/>
  <c r="AA268" i="6" s="1"/>
  <c r="CG165" i="6" s="1"/>
  <c r="Q268" i="6"/>
  <c r="Y268" i="6" s="1"/>
  <c r="M268" i="6"/>
  <c r="U268" i="6" s="1"/>
  <c r="CC165" i="6" s="1"/>
  <c r="W268" i="6"/>
  <c r="P268" i="6"/>
  <c r="N268" i="6"/>
  <c r="V268" i="6" s="1"/>
  <c r="CD165" i="6" s="1"/>
  <c r="BT270" i="6"/>
  <c r="S270" i="6"/>
  <c r="AA270" i="6" s="1"/>
  <c r="CG167" i="6" s="1"/>
  <c r="Q270" i="6"/>
  <c r="Y270" i="6" s="1"/>
  <c r="M270" i="6"/>
  <c r="U270" i="6" s="1"/>
  <c r="CC167" i="6" s="1"/>
  <c r="W270" i="6"/>
  <c r="P270" i="6"/>
  <c r="N270" i="6"/>
  <c r="V270" i="6" s="1"/>
  <c r="CD167" i="6" s="1"/>
  <c r="BT272" i="6"/>
  <c r="S272" i="6"/>
  <c r="AA272" i="6" s="1"/>
  <c r="CG169" i="6" s="1"/>
  <c r="Q272" i="6"/>
  <c r="Y272" i="6" s="1"/>
  <c r="M272" i="6"/>
  <c r="U272" i="6" s="1"/>
  <c r="CC169" i="6" s="1"/>
  <c r="W272" i="6"/>
  <c r="P272" i="6"/>
  <c r="N272" i="6"/>
  <c r="V272" i="6" s="1"/>
  <c r="CD169" i="6" s="1"/>
  <c r="BT274" i="6"/>
  <c r="S274" i="6"/>
  <c r="AA274" i="6" s="1"/>
  <c r="Q274" i="6"/>
  <c r="Y274" i="6" s="1"/>
  <c r="M274" i="6"/>
  <c r="U274" i="6" s="1"/>
  <c r="W274" i="6"/>
  <c r="P274" i="6"/>
  <c r="N274" i="6"/>
  <c r="V274" i="6" s="1"/>
  <c r="BT276" i="6"/>
  <c r="S276" i="6"/>
  <c r="AA276" i="6" s="1"/>
  <c r="Q276" i="6"/>
  <c r="Y276" i="6" s="1"/>
  <c r="M276" i="6"/>
  <c r="U276" i="6" s="1"/>
  <c r="W276" i="6"/>
  <c r="P276" i="6"/>
  <c r="N276" i="6"/>
  <c r="V276" i="6" s="1"/>
  <c r="BT278" i="6"/>
  <c r="S278" i="6"/>
  <c r="AA278" i="6" s="1"/>
  <c r="Q278" i="6"/>
  <c r="Y278" i="6" s="1"/>
  <c r="M278" i="6"/>
  <c r="U278" i="6" s="1"/>
  <c r="W278" i="6"/>
  <c r="P278" i="6"/>
  <c r="N278" i="6"/>
  <c r="V278" i="6" s="1"/>
  <c r="BT280" i="6"/>
  <c r="S280" i="6"/>
  <c r="AA280" i="6" s="1"/>
  <c r="Q280" i="6"/>
  <c r="Y280" i="6" s="1"/>
  <c r="M280" i="6"/>
  <c r="U280" i="6" s="1"/>
  <c r="W280" i="6"/>
  <c r="P280" i="6"/>
  <c r="N280" i="6"/>
  <c r="V280" i="6" s="1"/>
  <c r="BT282" i="6"/>
  <c r="S282" i="6"/>
  <c r="AA282" i="6" s="1"/>
  <c r="Q282" i="6"/>
  <c r="Y282" i="6" s="1"/>
  <c r="M282" i="6"/>
  <c r="U282" i="6" s="1"/>
  <c r="W282" i="6"/>
  <c r="P282" i="6"/>
  <c r="N282" i="6"/>
  <c r="V282" i="6" s="1"/>
  <c r="BT284" i="6"/>
  <c r="S284" i="6"/>
  <c r="AA284" i="6" s="1"/>
  <c r="Q284" i="6"/>
  <c r="Y284" i="6" s="1"/>
  <c r="M284" i="6"/>
  <c r="U284" i="6" s="1"/>
  <c r="W284" i="6"/>
  <c r="P284" i="6"/>
  <c r="N284" i="6"/>
  <c r="V284" i="6" s="1"/>
  <c r="BT286" i="6"/>
  <c r="S286" i="6"/>
  <c r="AA286" i="6" s="1"/>
  <c r="Q286" i="6"/>
  <c r="Y286" i="6" s="1"/>
  <c r="M286" i="6"/>
  <c r="U286" i="6" s="1"/>
  <c r="W286" i="6"/>
  <c r="P286" i="6"/>
  <c r="N286" i="6"/>
  <c r="V286" i="6" s="1"/>
  <c r="BT288" i="6"/>
  <c r="W288" i="6"/>
  <c r="P288" i="6"/>
  <c r="N288" i="6"/>
  <c r="V288" i="6" s="1"/>
  <c r="Q288" i="6"/>
  <c r="Y288" i="6" s="1"/>
  <c r="M288" i="6"/>
  <c r="U288" i="6" s="1"/>
  <c r="S288" i="6"/>
  <c r="AA288" i="6" s="1"/>
  <c r="W263" i="6"/>
  <c r="P263" i="6"/>
  <c r="N263" i="6"/>
  <c r="V263" i="6" s="1"/>
  <c r="BT263" i="6"/>
  <c r="S263" i="6"/>
  <c r="AA263" i="6" s="1"/>
  <c r="Q263" i="6"/>
  <c r="Y263" i="6" s="1"/>
  <c r="M263" i="6"/>
  <c r="U263" i="6" s="1"/>
  <c r="W265" i="6"/>
  <c r="P265" i="6"/>
  <c r="N265" i="6"/>
  <c r="V265" i="6" s="1"/>
  <c r="BT265" i="6"/>
  <c r="S265" i="6"/>
  <c r="AA265" i="6" s="1"/>
  <c r="Q265" i="6"/>
  <c r="Y265" i="6" s="1"/>
  <c r="M265" i="6"/>
  <c r="U265" i="6" s="1"/>
  <c r="W267" i="6"/>
  <c r="P267" i="6"/>
  <c r="N267" i="6"/>
  <c r="V267" i="6" s="1"/>
  <c r="CD164" i="6" s="1"/>
  <c r="BT267" i="6"/>
  <c r="S267" i="6"/>
  <c r="AA267" i="6" s="1"/>
  <c r="CG164" i="6" s="1"/>
  <c r="Q267" i="6"/>
  <c r="Y267" i="6" s="1"/>
  <c r="M267" i="6"/>
  <c r="U267" i="6" s="1"/>
  <c r="CC164" i="6" s="1"/>
  <c r="W269" i="6"/>
  <c r="P269" i="6"/>
  <c r="N269" i="6"/>
  <c r="V269" i="6" s="1"/>
  <c r="CD166" i="6" s="1"/>
  <c r="BT269" i="6"/>
  <c r="S269" i="6"/>
  <c r="AA269" i="6" s="1"/>
  <c r="CG166" i="6" s="1"/>
  <c r="Q269" i="6"/>
  <c r="Y269" i="6" s="1"/>
  <c r="M269" i="6"/>
  <c r="U269" i="6" s="1"/>
  <c r="CC166" i="6" s="1"/>
  <c r="W271" i="6"/>
  <c r="P271" i="6"/>
  <c r="N271" i="6"/>
  <c r="V271" i="6" s="1"/>
  <c r="CD168" i="6" s="1"/>
  <c r="BT271" i="6"/>
  <c r="S271" i="6"/>
  <c r="AA271" i="6" s="1"/>
  <c r="CG168" i="6" s="1"/>
  <c r="Q271" i="6"/>
  <c r="Y271" i="6" s="1"/>
  <c r="M271" i="6"/>
  <c r="U271" i="6" s="1"/>
  <c r="CC168" i="6" s="1"/>
  <c r="W273" i="6"/>
  <c r="P273" i="6"/>
  <c r="N273" i="6"/>
  <c r="V273" i="6" s="1"/>
  <c r="BT273" i="6"/>
  <c r="S273" i="6"/>
  <c r="AA273" i="6" s="1"/>
  <c r="Q273" i="6"/>
  <c r="Y273" i="6" s="1"/>
  <c r="M273" i="6"/>
  <c r="U273" i="6" s="1"/>
  <c r="W275" i="6"/>
  <c r="P275" i="6"/>
  <c r="N275" i="6"/>
  <c r="V275" i="6" s="1"/>
  <c r="BT275" i="6"/>
  <c r="S275" i="6"/>
  <c r="AA275" i="6" s="1"/>
  <c r="Q275" i="6"/>
  <c r="Y275" i="6" s="1"/>
  <c r="M275" i="6"/>
  <c r="U275" i="6" s="1"/>
  <c r="W277" i="6"/>
  <c r="P277" i="6"/>
  <c r="N277" i="6"/>
  <c r="V277" i="6" s="1"/>
  <c r="BT277" i="6"/>
  <c r="S277" i="6"/>
  <c r="AA277" i="6" s="1"/>
  <c r="Q277" i="6"/>
  <c r="Y277" i="6" s="1"/>
  <c r="M277" i="6"/>
  <c r="U277" i="6" s="1"/>
  <c r="W279" i="6"/>
  <c r="P279" i="6"/>
  <c r="N279" i="6"/>
  <c r="V279" i="6" s="1"/>
  <c r="BT279" i="6"/>
  <c r="S279" i="6"/>
  <c r="AA279" i="6" s="1"/>
  <c r="Q279" i="6"/>
  <c r="Y279" i="6" s="1"/>
  <c r="M279" i="6"/>
  <c r="U279" i="6" s="1"/>
  <c r="W281" i="6"/>
  <c r="P281" i="6"/>
  <c r="N281" i="6"/>
  <c r="V281" i="6" s="1"/>
  <c r="BT281" i="6"/>
  <c r="S281" i="6"/>
  <c r="AA281" i="6" s="1"/>
  <c r="Q281" i="6"/>
  <c r="Y281" i="6" s="1"/>
  <c r="M281" i="6"/>
  <c r="U281" i="6" s="1"/>
  <c r="W283" i="6"/>
  <c r="P283" i="6"/>
  <c r="N283" i="6"/>
  <c r="V283" i="6" s="1"/>
  <c r="BT283" i="6"/>
  <c r="S283" i="6"/>
  <c r="AA283" i="6" s="1"/>
  <c r="Q283" i="6"/>
  <c r="Y283" i="6" s="1"/>
  <c r="M283" i="6"/>
  <c r="U283" i="6" s="1"/>
  <c r="W285" i="6"/>
  <c r="P285" i="6"/>
  <c r="N285" i="6"/>
  <c r="V285" i="6" s="1"/>
  <c r="BT285" i="6"/>
  <c r="S285" i="6"/>
  <c r="AA285" i="6" s="1"/>
  <c r="Q285" i="6"/>
  <c r="Y285" i="6" s="1"/>
  <c r="M285" i="6"/>
  <c r="U285" i="6" s="1"/>
  <c r="W287" i="6"/>
  <c r="P287" i="6"/>
  <c r="N287" i="6"/>
  <c r="V287" i="6" s="1"/>
  <c r="BT287" i="6"/>
  <c r="S287" i="6"/>
  <c r="AA287" i="6" s="1"/>
  <c r="Q287" i="6"/>
  <c r="Y287" i="6" s="1"/>
  <c r="M287" i="6"/>
  <c r="U287" i="6" s="1"/>
  <c r="W289" i="6"/>
  <c r="P289" i="6"/>
  <c r="N289" i="6"/>
  <c r="V289" i="6" s="1"/>
  <c r="BT289" i="6"/>
  <c r="S289" i="6"/>
  <c r="AA289" i="6" s="1"/>
  <c r="Q289" i="6"/>
  <c r="Y289" i="6" s="1"/>
  <c r="M289" i="6"/>
  <c r="U289" i="6" s="1"/>
  <c r="W291" i="6"/>
  <c r="P291" i="6"/>
  <c r="N291" i="6"/>
  <c r="V291" i="6" s="1"/>
  <c r="BT291" i="6"/>
  <c r="S291" i="6"/>
  <c r="AA291" i="6" s="1"/>
  <c r="Q291" i="6"/>
  <c r="Y291" i="6" s="1"/>
  <c r="M291" i="6"/>
  <c r="U291" i="6" s="1"/>
  <c r="W293" i="6"/>
  <c r="P293" i="6"/>
  <c r="N293" i="6"/>
  <c r="V293" i="6" s="1"/>
  <c r="CD172" i="6" s="1"/>
  <c r="BT293" i="6"/>
  <c r="S293" i="6"/>
  <c r="AA293" i="6" s="1"/>
  <c r="CG172" i="6" s="1"/>
  <c r="Q293" i="6"/>
  <c r="Y293" i="6" s="1"/>
  <c r="M293" i="6"/>
  <c r="U293" i="6" s="1"/>
  <c r="CC172" i="6" s="1"/>
  <c r="W295" i="6"/>
  <c r="P295" i="6"/>
  <c r="N295" i="6"/>
  <c r="V295" i="6" s="1"/>
  <c r="CD174" i="6" s="1"/>
  <c r="BT295" i="6"/>
  <c r="S295" i="6"/>
  <c r="AA295" i="6" s="1"/>
  <c r="CG174" i="6" s="1"/>
  <c r="Q295" i="6"/>
  <c r="Y295" i="6" s="1"/>
  <c r="M295" i="6"/>
  <c r="U295" i="6" s="1"/>
  <c r="CC174" i="6" s="1"/>
  <c r="W297" i="6"/>
  <c r="P297" i="6"/>
  <c r="N297" i="6"/>
  <c r="V297" i="6" s="1"/>
  <c r="CD178" i="6" s="1"/>
  <c r="BT297" i="6"/>
  <c r="S297" i="6"/>
  <c r="AA297" i="6" s="1"/>
  <c r="CG178" i="6" s="1"/>
  <c r="Q297" i="6"/>
  <c r="Y297" i="6" s="1"/>
  <c r="M297" i="6"/>
  <c r="U297" i="6" s="1"/>
  <c r="CC178" i="6" s="1"/>
  <c r="BT290" i="6"/>
  <c r="S290" i="6"/>
  <c r="AA290" i="6" s="1"/>
  <c r="Q290" i="6"/>
  <c r="Y290" i="6" s="1"/>
  <c r="M290" i="6"/>
  <c r="U290" i="6" s="1"/>
  <c r="W290" i="6"/>
  <c r="P290" i="6"/>
  <c r="N290" i="6"/>
  <c r="V290" i="6" s="1"/>
  <c r="BT292" i="6"/>
  <c r="S292" i="6"/>
  <c r="AA292" i="6" s="1"/>
  <c r="CG177" i="6" s="1"/>
  <c r="Q292" i="6"/>
  <c r="Y292" i="6" s="1"/>
  <c r="M292" i="6"/>
  <c r="U292" i="6" s="1"/>
  <c r="CC177" i="6" s="1"/>
  <c r="W292" i="6"/>
  <c r="P292" i="6"/>
  <c r="N292" i="6"/>
  <c r="V292" i="6" s="1"/>
  <c r="CD177" i="6" s="1"/>
  <c r="BT294" i="6"/>
  <c r="S294" i="6"/>
  <c r="AA294" i="6" s="1"/>
  <c r="CG173" i="6" s="1"/>
  <c r="Q294" i="6"/>
  <c r="Y294" i="6" s="1"/>
  <c r="M294" i="6"/>
  <c r="U294" i="6" s="1"/>
  <c r="CC173" i="6" s="1"/>
  <c r="W294" i="6"/>
  <c r="P294" i="6"/>
  <c r="N294" i="6"/>
  <c r="V294" i="6" s="1"/>
  <c r="CD173" i="6" s="1"/>
  <c r="BT296" i="6"/>
  <c r="S296" i="6"/>
  <c r="AA296" i="6" s="1"/>
  <c r="CG175" i="6" s="1"/>
  <c r="Q296" i="6"/>
  <c r="Y296" i="6" s="1"/>
  <c r="M296" i="6"/>
  <c r="U296" i="6" s="1"/>
  <c r="CC175" i="6" s="1"/>
  <c r="W296" i="6"/>
  <c r="P296" i="6"/>
  <c r="N296" i="6"/>
  <c r="V296" i="6" s="1"/>
  <c r="CD175" i="6" s="1"/>
  <c r="BT298" i="6"/>
  <c r="S298" i="6"/>
  <c r="AA298" i="6" s="1"/>
  <c r="CG179" i="6" s="1"/>
  <c r="Q298" i="6"/>
  <c r="Y298" i="6" s="1"/>
  <c r="M298" i="6"/>
  <c r="U298" i="6" s="1"/>
  <c r="CC179" i="6" s="1"/>
  <c r="W298" i="6"/>
  <c r="P298" i="6"/>
  <c r="N298" i="6"/>
  <c r="V298" i="6" s="1"/>
  <c r="CD179" i="6" s="1"/>
  <c r="BQ40" i="5"/>
  <c r="W40" i="5"/>
  <c r="P40" i="5"/>
  <c r="N40" i="5"/>
  <c r="O39" i="5"/>
  <c r="O38" i="5" s="1"/>
  <c r="BY40" i="5"/>
  <c r="AQ40" i="5"/>
  <c r="S40" i="5"/>
  <c r="Q40" i="5"/>
  <c r="M40" i="5"/>
  <c r="BY41" i="5"/>
  <c r="AQ41" i="5"/>
  <c r="S41" i="5"/>
  <c r="AA41" i="5" s="1"/>
  <c r="AN41" i="5" s="1"/>
  <c r="CD41" i="5" s="1"/>
  <c r="Q41" i="5"/>
  <c r="Y41" i="5" s="1"/>
  <c r="M41" i="5"/>
  <c r="U41" i="5" s="1"/>
  <c r="BZ41" i="5" s="1"/>
  <c r="BQ41" i="5"/>
  <c r="W41" i="5"/>
  <c r="P41" i="5"/>
  <c r="N41" i="5"/>
  <c r="V41" i="5" s="1"/>
  <c r="CA41" i="5" s="1"/>
  <c r="W42" i="5"/>
  <c r="P42" i="5"/>
  <c r="N42" i="5"/>
  <c r="V42" i="5" s="1"/>
  <c r="CA42" i="5" s="1"/>
  <c r="BY42" i="5"/>
  <c r="AQ42" i="5"/>
  <c r="S42" i="5"/>
  <c r="AA42" i="5" s="1"/>
  <c r="AN42" i="5" s="1"/>
  <c r="CD42" i="5" s="1"/>
  <c r="Q42" i="5"/>
  <c r="Y42" i="5" s="1"/>
  <c r="M42" i="5"/>
  <c r="U42" i="5" s="1"/>
  <c r="BZ42" i="5" s="1"/>
  <c r="W44" i="5"/>
  <c r="P44" i="5"/>
  <c r="N44" i="5"/>
  <c r="V44" i="5" s="1"/>
  <c r="CA44" i="5" s="1"/>
  <c r="BY44" i="5"/>
  <c r="AQ44" i="5"/>
  <c r="S44" i="5"/>
  <c r="AA44" i="5" s="1"/>
  <c r="AN44" i="5" s="1"/>
  <c r="CD44" i="5" s="1"/>
  <c r="Q44" i="5"/>
  <c r="Y44" i="5" s="1"/>
  <c r="M44" i="5"/>
  <c r="U44" i="5" s="1"/>
  <c r="BZ44" i="5" s="1"/>
  <c r="W46" i="5"/>
  <c r="P46" i="5"/>
  <c r="N46" i="5"/>
  <c r="V46" i="5" s="1"/>
  <c r="CA46" i="5" s="1"/>
  <c r="BY46" i="5"/>
  <c r="AQ46" i="5"/>
  <c r="S46" i="5"/>
  <c r="AA46" i="5" s="1"/>
  <c r="AN46" i="5" s="1"/>
  <c r="CD46" i="5" s="1"/>
  <c r="Q46" i="5"/>
  <c r="Y46" i="5" s="1"/>
  <c r="M46" i="5"/>
  <c r="U46" i="5" s="1"/>
  <c r="BZ46" i="5" s="1"/>
  <c r="W48" i="5"/>
  <c r="P48" i="5"/>
  <c r="N48" i="5"/>
  <c r="V48" i="5" s="1"/>
  <c r="CA48" i="5" s="1"/>
  <c r="BY48" i="5"/>
  <c r="AQ48" i="5"/>
  <c r="S48" i="5"/>
  <c r="AA48" i="5" s="1"/>
  <c r="AN48" i="5" s="1"/>
  <c r="CD48" i="5" s="1"/>
  <c r="Q48" i="5"/>
  <c r="Y48" i="5" s="1"/>
  <c r="M48" i="5"/>
  <c r="U48" i="5" s="1"/>
  <c r="BZ48" i="5" s="1"/>
  <c r="W50" i="5"/>
  <c r="P50" i="5"/>
  <c r="N50" i="5"/>
  <c r="V50" i="5" s="1"/>
  <c r="AQ50" i="5"/>
  <c r="S50" i="5"/>
  <c r="AA50" i="5" s="1"/>
  <c r="AN50" i="5" s="1"/>
  <c r="Q50" i="5"/>
  <c r="Y50" i="5" s="1"/>
  <c r="M50" i="5"/>
  <c r="U50" i="5" s="1"/>
  <c r="AQ51" i="5"/>
  <c r="S51" i="5"/>
  <c r="AA51" i="5" s="1"/>
  <c r="AN51" i="5" s="1"/>
  <c r="Q51" i="5"/>
  <c r="Y51" i="5" s="1"/>
  <c r="M51" i="5"/>
  <c r="U51" i="5" s="1"/>
  <c r="W51" i="5"/>
  <c r="P51" i="5"/>
  <c r="N51" i="5"/>
  <c r="V51" i="5" s="1"/>
  <c r="W52" i="5"/>
  <c r="P52" i="5"/>
  <c r="N52" i="5"/>
  <c r="V52" i="5" s="1"/>
  <c r="AQ52" i="5"/>
  <c r="S52" i="5"/>
  <c r="AA52" i="5" s="1"/>
  <c r="AN52" i="5" s="1"/>
  <c r="Q52" i="5"/>
  <c r="Y52" i="5" s="1"/>
  <c r="M52" i="5"/>
  <c r="U52" i="5" s="1"/>
  <c r="W54" i="5"/>
  <c r="P54" i="5"/>
  <c r="N54" i="5"/>
  <c r="V54" i="5" s="1"/>
  <c r="AQ54" i="5"/>
  <c r="S54" i="5"/>
  <c r="AA54" i="5" s="1"/>
  <c r="AN54" i="5" s="1"/>
  <c r="Q54" i="5"/>
  <c r="Y54" i="5" s="1"/>
  <c r="M54" i="5"/>
  <c r="U54" i="5" s="1"/>
  <c r="AQ57" i="5"/>
  <c r="S57" i="5"/>
  <c r="AA57" i="5" s="1"/>
  <c r="AN57" i="5" s="1"/>
  <c r="Q57" i="5"/>
  <c r="Y57" i="5" s="1"/>
  <c r="M57" i="5"/>
  <c r="U57" i="5" s="1"/>
  <c r="W57" i="5"/>
  <c r="P57" i="5"/>
  <c r="N57" i="5"/>
  <c r="V57" i="5" s="1"/>
  <c r="AQ61" i="5"/>
  <c r="S61" i="5"/>
  <c r="AA61" i="5" s="1"/>
  <c r="AN61" i="5" s="1"/>
  <c r="CD52" i="5" s="1"/>
  <c r="Q61" i="5"/>
  <c r="Y61" i="5" s="1"/>
  <c r="M61" i="5"/>
  <c r="U61" i="5" s="1"/>
  <c r="BZ52" i="5" s="1"/>
  <c r="BQ44" i="5"/>
  <c r="W61" i="5"/>
  <c r="P61" i="5"/>
  <c r="N61" i="5"/>
  <c r="V61" i="5" s="1"/>
  <c r="CA52" i="5" s="1"/>
  <c r="BY52" i="5"/>
  <c r="W62" i="5"/>
  <c r="P62" i="5"/>
  <c r="N62" i="5"/>
  <c r="V62" i="5" s="1"/>
  <c r="CA53" i="5" s="1"/>
  <c r="BY53" i="5"/>
  <c r="AQ62" i="5"/>
  <c r="S62" i="5"/>
  <c r="AA62" i="5" s="1"/>
  <c r="AN62" i="5" s="1"/>
  <c r="CD53" i="5" s="1"/>
  <c r="Q62" i="5"/>
  <c r="Y62" i="5" s="1"/>
  <c r="M62" i="5"/>
  <c r="U62" i="5" s="1"/>
  <c r="BZ53" i="5" s="1"/>
  <c r="AQ63" i="5"/>
  <c r="S63" i="5"/>
  <c r="AA63" i="5" s="1"/>
  <c r="AN63" i="5" s="1"/>
  <c r="CD54" i="5" s="1"/>
  <c r="Q63" i="5"/>
  <c r="Y63" i="5" s="1"/>
  <c r="M63" i="5"/>
  <c r="U63" i="5" s="1"/>
  <c r="BZ54" i="5" s="1"/>
  <c r="W63" i="5"/>
  <c r="P63" i="5"/>
  <c r="N63" i="5"/>
  <c r="V63" i="5" s="1"/>
  <c r="CA54" i="5" s="1"/>
  <c r="BY54" i="5"/>
  <c r="BY85" i="5"/>
  <c r="W66" i="5"/>
  <c r="P66" i="5"/>
  <c r="N66" i="5"/>
  <c r="V66" i="5" s="1"/>
  <c r="CA85" i="5" s="1"/>
  <c r="AQ66" i="5"/>
  <c r="S66" i="5"/>
  <c r="AA66" i="5" s="1"/>
  <c r="AN66" i="5" s="1"/>
  <c r="CD85" i="5" s="1"/>
  <c r="Q66" i="5"/>
  <c r="Y66" i="5" s="1"/>
  <c r="M66" i="5"/>
  <c r="U66" i="5" s="1"/>
  <c r="BZ85" i="5" s="1"/>
  <c r="BQ45" i="5"/>
  <c r="AQ67" i="5"/>
  <c r="S67" i="5"/>
  <c r="AA67" i="5" s="1"/>
  <c r="AN67" i="5" s="1"/>
  <c r="CD86" i="5" s="1"/>
  <c r="Q67" i="5"/>
  <c r="Y67" i="5" s="1"/>
  <c r="M67" i="5"/>
  <c r="U67" i="5" s="1"/>
  <c r="BZ86" i="5" s="1"/>
  <c r="BY86" i="5"/>
  <c r="W67" i="5"/>
  <c r="P67" i="5"/>
  <c r="N67" i="5"/>
  <c r="V67" i="5" s="1"/>
  <c r="CA86" i="5" s="1"/>
  <c r="W69" i="5"/>
  <c r="P69" i="5"/>
  <c r="N69" i="5"/>
  <c r="V69" i="5" s="1"/>
  <c r="CA91" i="5" s="1"/>
  <c r="BQ46" i="5"/>
  <c r="BY91" i="5"/>
  <c r="AQ69" i="5"/>
  <c r="S69" i="5"/>
  <c r="AA69" i="5" s="1"/>
  <c r="AN69" i="5" s="1"/>
  <c r="CD91" i="5" s="1"/>
  <c r="Q69" i="5"/>
  <c r="Y69" i="5" s="1"/>
  <c r="M69" i="5"/>
  <c r="U69" i="5" s="1"/>
  <c r="BZ91" i="5" s="1"/>
  <c r="BY94" i="5"/>
  <c r="W71" i="5"/>
  <c r="P71" i="5"/>
  <c r="N71" i="5"/>
  <c r="V71" i="5" s="1"/>
  <c r="CA94" i="5" s="1"/>
  <c r="BQ48" i="5"/>
  <c r="AQ71" i="5"/>
  <c r="S71" i="5"/>
  <c r="AA71" i="5" s="1"/>
  <c r="AN71" i="5" s="1"/>
  <c r="CD94" i="5" s="1"/>
  <c r="Q71" i="5"/>
  <c r="Y71" i="5" s="1"/>
  <c r="M71" i="5"/>
  <c r="U71" i="5" s="1"/>
  <c r="BZ94" i="5" s="1"/>
  <c r="W74" i="5"/>
  <c r="P74" i="5"/>
  <c r="N74" i="5"/>
  <c r="V74" i="5" s="1"/>
  <c r="CA97" i="5" s="1"/>
  <c r="BY97" i="5"/>
  <c r="AQ74" i="5"/>
  <c r="S74" i="5"/>
  <c r="AA74" i="5" s="1"/>
  <c r="AN74" i="5" s="1"/>
  <c r="CD97" i="5" s="1"/>
  <c r="Q74" i="5"/>
  <c r="Y74" i="5" s="1"/>
  <c r="M74" i="5"/>
  <c r="U74" i="5" s="1"/>
  <c r="BZ97" i="5" s="1"/>
  <c r="BY98" i="5"/>
  <c r="W75" i="5"/>
  <c r="P75" i="5"/>
  <c r="N75" i="5"/>
  <c r="V75" i="5" s="1"/>
  <c r="CA98" i="5" s="1"/>
  <c r="AQ75" i="5"/>
  <c r="S75" i="5"/>
  <c r="AA75" i="5" s="1"/>
  <c r="AN75" i="5" s="1"/>
  <c r="CD98" i="5" s="1"/>
  <c r="Q75" i="5"/>
  <c r="Y75" i="5" s="1"/>
  <c r="M75" i="5"/>
  <c r="U75" i="5" s="1"/>
  <c r="BZ98" i="5" s="1"/>
  <c r="W77" i="5"/>
  <c r="P77" i="5"/>
  <c r="N77" i="5"/>
  <c r="V77" i="5" s="1"/>
  <c r="AQ77" i="5"/>
  <c r="S77" i="5"/>
  <c r="AA77" i="5" s="1"/>
  <c r="AN77" i="5" s="1"/>
  <c r="Q77" i="5"/>
  <c r="Y77" i="5" s="1"/>
  <c r="M77" i="5"/>
  <c r="U77" i="5" s="1"/>
  <c r="X91" i="5"/>
  <c r="R91" i="5"/>
  <c r="Z91" i="5" s="1"/>
  <c r="X95" i="5"/>
  <c r="R95" i="5"/>
  <c r="Z95" i="5" s="1"/>
  <c r="BY43" i="5"/>
  <c r="AQ43" i="5"/>
  <c r="S43" i="5"/>
  <c r="AA43" i="5" s="1"/>
  <c r="AN43" i="5" s="1"/>
  <c r="CD43" i="5" s="1"/>
  <c r="Q43" i="5"/>
  <c r="Y43" i="5" s="1"/>
  <c r="M43" i="5"/>
  <c r="U43" i="5" s="1"/>
  <c r="BZ43" i="5" s="1"/>
  <c r="W43" i="5"/>
  <c r="P43" i="5"/>
  <c r="N43" i="5"/>
  <c r="V43" i="5" s="1"/>
  <c r="CA43" i="5" s="1"/>
  <c r="BY45" i="5"/>
  <c r="AQ45" i="5"/>
  <c r="S45" i="5"/>
  <c r="AA45" i="5" s="1"/>
  <c r="AN45" i="5" s="1"/>
  <c r="CD45" i="5" s="1"/>
  <c r="Q45" i="5"/>
  <c r="Y45" i="5" s="1"/>
  <c r="M45" i="5"/>
  <c r="U45" i="5" s="1"/>
  <c r="BZ45" i="5" s="1"/>
  <c r="W45" i="5"/>
  <c r="P45" i="5"/>
  <c r="N45" i="5"/>
  <c r="V45" i="5" s="1"/>
  <c r="CA45" i="5" s="1"/>
  <c r="BY47" i="5"/>
  <c r="AQ47" i="5"/>
  <c r="S47" i="5"/>
  <c r="AA47" i="5" s="1"/>
  <c r="AN47" i="5" s="1"/>
  <c r="CD47" i="5" s="1"/>
  <c r="Q47" i="5"/>
  <c r="Y47" i="5" s="1"/>
  <c r="M47" i="5"/>
  <c r="U47" i="5" s="1"/>
  <c r="BZ47" i="5" s="1"/>
  <c r="W47" i="5"/>
  <c r="P47" i="5"/>
  <c r="N47" i="5"/>
  <c r="V47" i="5" s="1"/>
  <c r="CA47" i="5" s="1"/>
  <c r="BY49" i="5"/>
  <c r="AQ49" i="5"/>
  <c r="S49" i="5"/>
  <c r="AA49" i="5" s="1"/>
  <c r="AN49" i="5" s="1"/>
  <c r="CD49" i="5" s="1"/>
  <c r="Q49" i="5"/>
  <c r="Y49" i="5" s="1"/>
  <c r="M49" i="5"/>
  <c r="U49" i="5" s="1"/>
  <c r="BZ49" i="5" s="1"/>
  <c r="BQ42" i="5"/>
  <c r="W49" i="5"/>
  <c r="P49" i="5"/>
  <c r="N49" i="5"/>
  <c r="V49" i="5" s="1"/>
  <c r="CA49" i="5" s="1"/>
  <c r="AQ53" i="5"/>
  <c r="S53" i="5"/>
  <c r="AA53" i="5" s="1"/>
  <c r="AN53" i="5" s="1"/>
  <c r="Q53" i="5"/>
  <c r="Y53" i="5" s="1"/>
  <c r="M53" i="5"/>
  <c r="U53" i="5" s="1"/>
  <c r="W53" i="5"/>
  <c r="P53" i="5"/>
  <c r="N53" i="5"/>
  <c r="V53" i="5" s="1"/>
  <c r="AQ55" i="5"/>
  <c r="S55" i="5"/>
  <c r="AA55" i="5" s="1"/>
  <c r="AN55" i="5" s="1"/>
  <c r="Q55" i="5"/>
  <c r="Y55" i="5" s="1"/>
  <c r="M55" i="5"/>
  <c r="U55" i="5" s="1"/>
  <c r="W55" i="5"/>
  <c r="P55" i="5"/>
  <c r="N55" i="5"/>
  <c r="V55" i="5" s="1"/>
  <c r="W56" i="5"/>
  <c r="P56" i="5"/>
  <c r="N56" i="5"/>
  <c r="V56" i="5" s="1"/>
  <c r="AQ56" i="5"/>
  <c r="S56" i="5"/>
  <c r="AA56" i="5" s="1"/>
  <c r="AN56" i="5" s="1"/>
  <c r="Q56" i="5"/>
  <c r="Y56" i="5" s="1"/>
  <c r="M56" i="5"/>
  <c r="U56" i="5" s="1"/>
  <c r="W58" i="5"/>
  <c r="P58" i="5"/>
  <c r="N58" i="5"/>
  <c r="V58" i="5" s="1"/>
  <c r="AQ58" i="5"/>
  <c r="S58" i="5"/>
  <c r="AA58" i="5" s="1"/>
  <c r="AN58" i="5" s="1"/>
  <c r="Q58" i="5"/>
  <c r="Y58" i="5" s="1"/>
  <c r="M58" i="5"/>
  <c r="U58" i="5" s="1"/>
  <c r="AQ59" i="5"/>
  <c r="S59" i="5"/>
  <c r="AA59" i="5" s="1"/>
  <c r="AN59" i="5" s="1"/>
  <c r="Q59" i="5"/>
  <c r="Y59" i="5" s="1"/>
  <c r="M59" i="5"/>
  <c r="U59" i="5" s="1"/>
  <c r="W59" i="5"/>
  <c r="P59" i="5"/>
  <c r="N59" i="5"/>
  <c r="V59" i="5" s="1"/>
  <c r="W60" i="5"/>
  <c r="P60" i="5"/>
  <c r="N60" i="5"/>
  <c r="V60" i="5" s="1"/>
  <c r="CA50" i="5" s="1"/>
  <c r="AQ60" i="5"/>
  <c r="S60" i="5"/>
  <c r="AA60" i="5" s="1"/>
  <c r="AN60" i="5" s="1"/>
  <c r="CD50" i="5" s="1"/>
  <c r="Q60" i="5"/>
  <c r="Y60" i="5" s="1"/>
  <c r="M60" i="5"/>
  <c r="U60" i="5" s="1"/>
  <c r="BZ50" i="5" s="1"/>
  <c r="BY50" i="5"/>
  <c r="BQ43" i="5"/>
  <c r="W64" i="5"/>
  <c r="P64" i="5"/>
  <c r="N64" i="5"/>
  <c r="V64" i="5" s="1"/>
  <c r="CA55" i="5" s="1"/>
  <c r="BY55" i="5"/>
  <c r="AQ64" i="5"/>
  <c r="S64" i="5"/>
  <c r="AA64" i="5" s="1"/>
  <c r="AN64" i="5" s="1"/>
  <c r="CD55" i="5" s="1"/>
  <c r="Q64" i="5"/>
  <c r="Y64" i="5" s="1"/>
  <c r="M64" i="5"/>
  <c r="U64" i="5" s="1"/>
  <c r="BZ55" i="5" s="1"/>
  <c r="AQ65" i="5"/>
  <c r="S65" i="5"/>
  <c r="AA65" i="5" s="1"/>
  <c r="AN65" i="5" s="1"/>
  <c r="CD56" i="5" s="1"/>
  <c r="Q65" i="5"/>
  <c r="Y65" i="5" s="1"/>
  <c r="M65" i="5"/>
  <c r="U65" i="5" s="1"/>
  <c r="BZ56" i="5" s="1"/>
  <c r="W65" i="5"/>
  <c r="P65" i="5"/>
  <c r="N65" i="5"/>
  <c r="V65" i="5" s="1"/>
  <c r="CA56" i="5" s="1"/>
  <c r="BY56" i="5"/>
  <c r="W68" i="5"/>
  <c r="P68" i="5"/>
  <c r="N68" i="5"/>
  <c r="V68" i="5" s="1"/>
  <c r="CA57" i="5" s="1"/>
  <c r="BY57" i="5"/>
  <c r="AQ68" i="5"/>
  <c r="S68" i="5"/>
  <c r="AA68" i="5" s="1"/>
  <c r="AN68" i="5" s="1"/>
  <c r="CD57" i="5" s="1"/>
  <c r="Q68" i="5"/>
  <c r="Y68" i="5" s="1"/>
  <c r="M68" i="5"/>
  <c r="U68" i="5" s="1"/>
  <c r="BZ57" i="5" s="1"/>
  <c r="W70" i="5"/>
  <c r="P70" i="5"/>
  <c r="N70" i="5"/>
  <c r="V70" i="5" s="1"/>
  <c r="CA93" i="5" s="1"/>
  <c r="BY93" i="5"/>
  <c r="AQ70" i="5"/>
  <c r="S70" i="5"/>
  <c r="AA70" i="5" s="1"/>
  <c r="AN70" i="5" s="1"/>
  <c r="CD93" i="5" s="1"/>
  <c r="Q70" i="5"/>
  <c r="Y70" i="5" s="1"/>
  <c r="M70" i="5"/>
  <c r="U70" i="5" s="1"/>
  <c r="BZ93" i="5" s="1"/>
  <c r="BQ47" i="5"/>
  <c r="W72" i="5"/>
  <c r="P72" i="5"/>
  <c r="N72" i="5"/>
  <c r="V72" i="5" s="1"/>
  <c r="CA95" i="5" s="1"/>
  <c r="BY95" i="5"/>
  <c r="AQ72" i="5"/>
  <c r="S72" i="5"/>
  <c r="AA72" i="5" s="1"/>
  <c r="AN72" i="5" s="1"/>
  <c r="CD95" i="5" s="1"/>
  <c r="Q72" i="5"/>
  <c r="Y72" i="5" s="1"/>
  <c r="M72" i="5"/>
  <c r="U72" i="5" s="1"/>
  <c r="BZ95" i="5" s="1"/>
  <c r="BY96" i="5"/>
  <c r="W73" i="5"/>
  <c r="P73" i="5"/>
  <c r="N73" i="5"/>
  <c r="V73" i="5" s="1"/>
  <c r="CA96" i="5" s="1"/>
  <c r="AQ73" i="5"/>
  <c r="S73" i="5"/>
  <c r="AA73" i="5" s="1"/>
  <c r="AN73" i="5" s="1"/>
  <c r="CD96" i="5" s="1"/>
  <c r="Q73" i="5"/>
  <c r="Y73" i="5" s="1"/>
  <c r="M73" i="5"/>
  <c r="U73" i="5" s="1"/>
  <c r="BZ96" i="5" s="1"/>
  <c r="W76" i="5"/>
  <c r="P76" i="5"/>
  <c r="N76" i="5"/>
  <c r="V76" i="5" s="1"/>
  <c r="AQ76" i="5"/>
  <c r="S76" i="5"/>
  <c r="AA76" i="5" s="1"/>
  <c r="AN76" i="5" s="1"/>
  <c r="Q76" i="5"/>
  <c r="Y76" i="5" s="1"/>
  <c r="M76" i="5"/>
  <c r="U76" i="5" s="1"/>
  <c r="AQ78" i="5"/>
  <c r="S78" i="5"/>
  <c r="AA78" i="5" s="1"/>
  <c r="AN78" i="5" s="1"/>
  <c r="CD99" i="5" s="1"/>
  <c r="Q78" i="5"/>
  <c r="Y78" i="5" s="1"/>
  <c r="M78" i="5"/>
  <c r="U78" i="5" s="1"/>
  <c r="BZ99" i="5" s="1"/>
  <c r="BY99" i="5"/>
  <c r="P78" i="5"/>
  <c r="W78" i="5"/>
  <c r="N78" i="5"/>
  <c r="V78" i="5" s="1"/>
  <c r="CA99" i="5" s="1"/>
  <c r="X88" i="5"/>
  <c r="R88" i="5"/>
  <c r="Z88" i="5" s="1"/>
  <c r="AQ100" i="5"/>
  <c r="S100" i="5"/>
  <c r="AA100" i="5" s="1"/>
  <c r="AN100" i="5" s="1"/>
  <c r="Q100" i="5"/>
  <c r="Y100" i="5" s="1"/>
  <c r="M100" i="5"/>
  <c r="U100" i="5" s="1"/>
  <c r="P100" i="5"/>
  <c r="AQ104" i="5"/>
  <c r="S104" i="5"/>
  <c r="AA104" i="5" s="1"/>
  <c r="AN104" i="5" s="1"/>
  <c r="Q104" i="5"/>
  <c r="Y104" i="5" s="1"/>
  <c r="M104" i="5"/>
  <c r="U104" i="5" s="1"/>
  <c r="P104" i="5"/>
  <c r="W104" i="5"/>
  <c r="N104" i="5"/>
  <c r="V104" i="5" s="1"/>
  <c r="Y10" i="5"/>
  <c r="Y12" i="5"/>
  <c r="Y14" i="5"/>
  <c r="Y16" i="5"/>
  <c r="Y18" i="5"/>
  <c r="Y19" i="5"/>
  <c r="Y20" i="5"/>
  <c r="Y21" i="5"/>
  <c r="Y23" i="5"/>
  <c r="Y25" i="5"/>
  <c r="Y27" i="5"/>
  <c r="Y28" i="5"/>
  <c r="A322" i="5"/>
  <c r="O79" i="5"/>
  <c r="O80" i="5"/>
  <c r="O81" i="5"/>
  <c r="O82" i="5"/>
  <c r="O83" i="5"/>
  <c r="O84" i="5"/>
  <c r="O85" i="5"/>
  <c r="P86" i="5"/>
  <c r="O87" i="5"/>
  <c r="O89" i="5"/>
  <c r="P90" i="5"/>
  <c r="O92" i="5"/>
  <c r="O94" i="5"/>
  <c r="O96" i="5"/>
  <c r="N100" i="5"/>
  <c r="V100" i="5" s="1"/>
  <c r="W100" i="5"/>
  <c r="AQ86" i="5"/>
  <c r="S86" i="5"/>
  <c r="AA86" i="5" s="1"/>
  <c r="AN86" i="5" s="1"/>
  <c r="CD88" i="5" s="1"/>
  <c r="Q86" i="5"/>
  <c r="Y86" i="5" s="1"/>
  <c r="M86" i="5"/>
  <c r="U86" i="5" s="1"/>
  <c r="BZ88" i="5" s="1"/>
  <c r="AQ88" i="5"/>
  <c r="S88" i="5"/>
  <c r="AA88" i="5" s="1"/>
  <c r="AN88" i="5" s="1"/>
  <c r="Q88" i="5"/>
  <c r="Y88" i="5" s="1"/>
  <c r="M88" i="5"/>
  <c r="U88" i="5" s="1"/>
  <c r="AQ90" i="5"/>
  <c r="S90" i="5"/>
  <c r="AA90" i="5" s="1"/>
  <c r="AN90" i="5" s="1"/>
  <c r="CD101" i="5" s="1"/>
  <c r="Q90" i="5"/>
  <c r="Y90" i="5" s="1"/>
  <c r="M90" i="5"/>
  <c r="U90" i="5" s="1"/>
  <c r="BZ101" i="5" s="1"/>
  <c r="BY102" i="5"/>
  <c r="AQ91" i="5"/>
  <c r="S91" i="5"/>
  <c r="AA91" i="5" s="1"/>
  <c r="AN91" i="5" s="1"/>
  <c r="CD102" i="5" s="1"/>
  <c r="Q91" i="5"/>
  <c r="Y91" i="5" s="1"/>
  <c r="M91" i="5"/>
  <c r="U91" i="5" s="1"/>
  <c r="BZ102" i="5" s="1"/>
  <c r="AQ93" i="5"/>
  <c r="S93" i="5"/>
  <c r="AA93" i="5" s="1"/>
  <c r="AN93" i="5" s="1"/>
  <c r="CD105" i="5" s="1"/>
  <c r="Q93" i="5"/>
  <c r="Y93" i="5" s="1"/>
  <c r="M93" i="5"/>
  <c r="U93" i="5" s="1"/>
  <c r="BZ105" i="5" s="1"/>
  <c r="BY105" i="5"/>
  <c r="AQ95" i="5"/>
  <c r="S95" i="5"/>
  <c r="AA95" i="5" s="1"/>
  <c r="AN95" i="5" s="1"/>
  <c r="Q95" i="5"/>
  <c r="Y95" i="5" s="1"/>
  <c r="M95" i="5"/>
  <c r="U95" i="5" s="1"/>
  <c r="AQ98" i="5"/>
  <c r="S98" i="5"/>
  <c r="AA98" i="5" s="1"/>
  <c r="AN98" i="5" s="1"/>
  <c r="Q98" i="5"/>
  <c r="Y98" i="5" s="1"/>
  <c r="M98" i="5"/>
  <c r="U98" i="5" s="1"/>
  <c r="P98" i="5"/>
  <c r="AQ102" i="5"/>
  <c r="S102" i="5"/>
  <c r="AA102" i="5" s="1"/>
  <c r="AN102" i="5" s="1"/>
  <c r="Q102" i="5"/>
  <c r="Y102" i="5" s="1"/>
  <c r="M102" i="5"/>
  <c r="U102" i="5" s="1"/>
  <c r="P102" i="5"/>
  <c r="BX40" i="5"/>
  <c r="N86" i="5"/>
  <c r="V86" i="5" s="1"/>
  <c r="CA88" i="5" s="1"/>
  <c r="W86" i="5"/>
  <c r="N88" i="5"/>
  <c r="V88" i="5" s="1"/>
  <c r="W88" i="5"/>
  <c r="N90" i="5"/>
  <c r="V90" i="5" s="1"/>
  <c r="CA101" i="5" s="1"/>
  <c r="W90" i="5"/>
  <c r="N91" i="5"/>
  <c r="V91" i="5" s="1"/>
  <c r="CA102" i="5" s="1"/>
  <c r="W91" i="5"/>
  <c r="N93" i="5"/>
  <c r="V93" i="5" s="1"/>
  <c r="CA105" i="5" s="1"/>
  <c r="W93" i="5"/>
  <c r="N95" i="5"/>
  <c r="V95" i="5" s="1"/>
  <c r="W95" i="5"/>
  <c r="N98" i="5"/>
  <c r="V98" i="5" s="1"/>
  <c r="W98" i="5"/>
  <c r="N102" i="5"/>
  <c r="V102" i="5" s="1"/>
  <c r="W102" i="5"/>
  <c r="AQ106" i="5"/>
  <c r="S106" i="5"/>
  <c r="AA106" i="5" s="1"/>
  <c r="AN106" i="5" s="1"/>
  <c r="CD89" i="5" s="1"/>
  <c r="Q106" i="5"/>
  <c r="Y106" i="5" s="1"/>
  <c r="M106" i="5"/>
  <c r="U106" i="5" s="1"/>
  <c r="BZ89" i="5" s="1"/>
  <c r="AQ108" i="5"/>
  <c r="S108" i="5"/>
  <c r="AA108" i="5" s="1"/>
  <c r="AN108" i="5" s="1"/>
  <c r="CD63" i="5" s="1"/>
  <c r="Q108" i="5"/>
  <c r="Y108" i="5" s="1"/>
  <c r="M108" i="5"/>
  <c r="U108" i="5" s="1"/>
  <c r="BZ63" i="5" s="1"/>
  <c r="AQ110" i="5"/>
  <c r="S110" i="5"/>
  <c r="AA110" i="5" s="1"/>
  <c r="AN110" i="5" s="1"/>
  <c r="CD65" i="5" s="1"/>
  <c r="Q110" i="5"/>
  <c r="Y110" i="5" s="1"/>
  <c r="M110" i="5"/>
  <c r="U110" i="5" s="1"/>
  <c r="BZ65" i="5" s="1"/>
  <c r="AQ112" i="5"/>
  <c r="S112" i="5"/>
  <c r="AA112" i="5" s="1"/>
  <c r="AN112" i="5" s="1"/>
  <c r="CD67" i="5" s="1"/>
  <c r="Q112" i="5"/>
  <c r="Y112" i="5" s="1"/>
  <c r="M112" i="5"/>
  <c r="U112" i="5" s="1"/>
  <c r="BZ67" i="5" s="1"/>
  <c r="AQ114" i="5"/>
  <c r="S114" i="5"/>
  <c r="AA114" i="5" s="1"/>
  <c r="AN114" i="5" s="1"/>
  <c r="Q114" i="5"/>
  <c r="Y114" i="5" s="1"/>
  <c r="M114" i="5"/>
  <c r="U114" i="5" s="1"/>
  <c r="AQ116" i="5"/>
  <c r="S116" i="5"/>
  <c r="AA116" i="5" s="1"/>
  <c r="AN116" i="5" s="1"/>
  <c r="CD146" i="5" s="1"/>
  <c r="Q116" i="5"/>
  <c r="Y116" i="5" s="1"/>
  <c r="M116" i="5"/>
  <c r="U116" i="5" s="1"/>
  <c r="BZ146" i="5" s="1"/>
  <c r="AQ118" i="5"/>
  <c r="S118" i="5"/>
  <c r="AA118" i="5" s="1"/>
  <c r="AN118" i="5" s="1"/>
  <c r="Q118" i="5"/>
  <c r="Y118" i="5" s="1"/>
  <c r="M118" i="5"/>
  <c r="U118" i="5" s="1"/>
  <c r="AQ120" i="5"/>
  <c r="S120" i="5"/>
  <c r="AA120" i="5" s="1"/>
  <c r="AN120" i="5" s="1"/>
  <c r="Q120" i="5"/>
  <c r="Y120" i="5" s="1"/>
  <c r="M120" i="5"/>
  <c r="U120" i="5" s="1"/>
  <c r="AQ122" i="5"/>
  <c r="S122" i="5"/>
  <c r="AA122" i="5" s="1"/>
  <c r="AN122" i="5" s="1"/>
  <c r="Q122" i="5"/>
  <c r="Y122" i="5" s="1"/>
  <c r="M122" i="5"/>
  <c r="U122" i="5" s="1"/>
  <c r="AQ124" i="5"/>
  <c r="S124" i="5"/>
  <c r="AA124" i="5" s="1"/>
  <c r="AN124" i="5" s="1"/>
  <c r="CD152" i="5" s="1"/>
  <c r="Q124" i="5"/>
  <c r="Y124" i="5" s="1"/>
  <c r="M124" i="5"/>
  <c r="U124" i="5" s="1"/>
  <c r="BZ152" i="5" s="1"/>
  <c r="AQ125" i="5"/>
  <c r="S125" i="5"/>
  <c r="AA125" i="5" s="1"/>
  <c r="AN125" i="5" s="1"/>
  <c r="CD148" i="5" s="1"/>
  <c r="Q125" i="5"/>
  <c r="Y125" i="5" s="1"/>
  <c r="M125" i="5"/>
  <c r="U125" i="5" s="1"/>
  <c r="BZ148" i="5" s="1"/>
  <c r="AQ126" i="5"/>
  <c r="S126" i="5"/>
  <c r="AA126" i="5" s="1"/>
  <c r="AN126" i="5" s="1"/>
  <c r="CD149" i="5" s="1"/>
  <c r="Q126" i="5"/>
  <c r="Y126" i="5" s="1"/>
  <c r="M126" i="5"/>
  <c r="U126" i="5" s="1"/>
  <c r="BZ149" i="5" s="1"/>
  <c r="AQ127" i="5"/>
  <c r="S127" i="5"/>
  <c r="AA127" i="5" s="1"/>
  <c r="AN127" i="5" s="1"/>
  <c r="CD107" i="5" s="1"/>
  <c r="Q127" i="5"/>
  <c r="Y127" i="5" s="1"/>
  <c r="M127" i="5"/>
  <c r="U127" i="5" s="1"/>
  <c r="BZ107" i="5" s="1"/>
  <c r="AQ128" i="5"/>
  <c r="S128" i="5"/>
  <c r="AA128" i="5" s="1"/>
  <c r="AN128" i="5" s="1"/>
  <c r="CD108" i="5" s="1"/>
  <c r="Q128" i="5"/>
  <c r="Y128" i="5" s="1"/>
  <c r="M128" i="5"/>
  <c r="U128" i="5" s="1"/>
  <c r="BZ108" i="5" s="1"/>
  <c r="AQ129" i="5"/>
  <c r="S129" i="5"/>
  <c r="AA129" i="5" s="1"/>
  <c r="AN129" i="5" s="1"/>
  <c r="CD109" i="5" s="1"/>
  <c r="Q129" i="5"/>
  <c r="Y129" i="5" s="1"/>
  <c r="M129" i="5"/>
  <c r="U129" i="5" s="1"/>
  <c r="BZ109" i="5" s="1"/>
  <c r="AQ130" i="5"/>
  <c r="S130" i="5"/>
  <c r="AA130" i="5" s="1"/>
  <c r="AN130" i="5" s="1"/>
  <c r="CD110" i="5" s="1"/>
  <c r="Q130" i="5"/>
  <c r="Y130" i="5" s="1"/>
  <c r="M130" i="5"/>
  <c r="U130" i="5" s="1"/>
  <c r="BZ110" i="5" s="1"/>
  <c r="AQ131" i="5"/>
  <c r="S131" i="5"/>
  <c r="AA131" i="5" s="1"/>
  <c r="AN131" i="5" s="1"/>
  <c r="CD153" i="5" s="1"/>
  <c r="Q131" i="5"/>
  <c r="Y131" i="5" s="1"/>
  <c r="M131" i="5"/>
  <c r="U131" i="5" s="1"/>
  <c r="BZ153" i="5" s="1"/>
  <c r="AQ132" i="5"/>
  <c r="S132" i="5"/>
  <c r="AA132" i="5" s="1"/>
  <c r="AN132" i="5" s="1"/>
  <c r="Q132" i="5"/>
  <c r="Y132" i="5" s="1"/>
  <c r="M132" i="5"/>
  <c r="U132" i="5" s="1"/>
  <c r="AQ133" i="5"/>
  <c r="S133" i="5"/>
  <c r="AA133" i="5" s="1"/>
  <c r="AN133" i="5" s="1"/>
  <c r="CD154" i="5" s="1"/>
  <c r="Q133" i="5"/>
  <c r="Y133" i="5" s="1"/>
  <c r="M133" i="5"/>
  <c r="U133" i="5" s="1"/>
  <c r="BZ154" i="5" s="1"/>
  <c r="AQ134" i="5"/>
  <c r="S134" i="5"/>
  <c r="AA134" i="5" s="1"/>
  <c r="AN134" i="5" s="1"/>
  <c r="CD155" i="5" s="1"/>
  <c r="Q134" i="5"/>
  <c r="Y134" i="5" s="1"/>
  <c r="M134" i="5"/>
  <c r="U134" i="5" s="1"/>
  <c r="BZ155" i="5" s="1"/>
  <c r="AQ135" i="5"/>
  <c r="S135" i="5"/>
  <c r="AA135" i="5" s="1"/>
  <c r="AN135" i="5" s="1"/>
  <c r="CD68" i="5" s="1"/>
  <c r="Q135" i="5"/>
  <c r="Y135" i="5" s="1"/>
  <c r="M135" i="5"/>
  <c r="U135" i="5" s="1"/>
  <c r="BZ68" i="5" s="1"/>
  <c r="AQ136" i="5"/>
  <c r="S136" i="5"/>
  <c r="AA136" i="5" s="1"/>
  <c r="AN136" i="5" s="1"/>
  <c r="CD69" i="5" s="1"/>
  <c r="Q136" i="5"/>
  <c r="Y136" i="5" s="1"/>
  <c r="M136" i="5"/>
  <c r="U136" i="5" s="1"/>
  <c r="BZ69" i="5" s="1"/>
  <c r="AQ137" i="5"/>
  <c r="S137" i="5"/>
  <c r="AA137" i="5" s="1"/>
  <c r="AN137" i="5" s="1"/>
  <c r="CD70" i="5" s="1"/>
  <c r="Q137" i="5"/>
  <c r="Y137" i="5" s="1"/>
  <c r="M137" i="5"/>
  <c r="U137" i="5" s="1"/>
  <c r="BZ70" i="5" s="1"/>
  <c r="AQ138" i="5"/>
  <c r="S138" i="5"/>
  <c r="AA138" i="5" s="1"/>
  <c r="AN138" i="5" s="1"/>
  <c r="CD71" i="5" s="1"/>
  <c r="Q138" i="5"/>
  <c r="Y138" i="5" s="1"/>
  <c r="M138" i="5"/>
  <c r="U138" i="5" s="1"/>
  <c r="BZ71" i="5" s="1"/>
  <c r="AQ139" i="5"/>
  <c r="S139" i="5"/>
  <c r="AA139" i="5" s="1"/>
  <c r="AN139" i="5" s="1"/>
  <c r="Q139" i="5"/>
  <c r="Y139" i="5" s="1"/>
  <c r="M139" i="5"/>
  <c r="U139" i="5" s="1"/>
  <c r="AQ140" i="5"/>
  <c r="S140" i="5"/>
  <c r="AA140" i="5" s="1"/>
  <c r="AN140" i="5" s="1"/>
  <c r="Q140" i="5"/>
  <c r="Y140" i="5" s="1"/>
  <c r="M140" i="5"/>
  <c r="U140" i="5" s="1"/>
  <c r="AQ141" i="5"/>
  <c r="S141" i="5"/>
  <c r="AA141" i="5" s="1"/>
  <c r="AN141" i="5" s="1"/>
  <c r="Q141" i="5"/>
  <c r="Y141" i="5" s="1"/>
  <c r="M141" i="5"/>
  <c r="U141" i="5" s="1"/>
  <c r="AQ142" i="5"/>
  <c r="S142" i="5"/>
  <c r="AA142" i="5" s="1"/>
  <c r="AN142" i="5" s="1"/>
  <c r="Q142" i="5"/>
  <c r="Y142" i="5" s="1"/>
  <c r="M142" i="5"/>
  <c r="U142" i="5" s="1"/>
  <c r="AQ143" i="5"/>
  <c r="S143" i="5"/>
  <c r="AA143" i="5" s="1"/>
  <c r="AN143" i="5" s="1"/>
  <c r="Q143" i="5"/>
  <c r="Y143" i="5" s="1"/>
  <c r="M143" i="5"/>
  <c r="U143" i="5" s="1"/>
  <c r="AQ144" i="5"/>
  <c r="S144" i="5"/>
  <c r="AA144" i="5" s="1"/>
  <c r="AN144" i="5" s="1"/>
  <c r="Q144" i="5"/>
  <c r="Y144" i="5" s="1"/>
  <c r="M144" i="5"/>
  <c r="U144" i="5" s="1"/>
  <c r="AQ145" i="5"/>
  <c r="S145" i="5"/>
  <c r="AA145" i="5" s="1"/>
  <c r="AN145" i="5" s="1"/>
  <c r="Q145" i="5"/>
  <c r="Y145" i="5" s="1"/>
  <c r="M145" i="5"/>
  <c r="U145" i="5" s="1"/>
  <c r="AQ146" i="5"/>
  <c r="S146" i="5"/>
  <c r="AA146" i="5" s="1"/>
  <c r="AN146" i="5" s="1"/>
  <c r="Q146" i="5"/>
  <c r="Y146" i="5" s="1"/>
  <c r="M146" i="5"/>
  <c r="U146" i="5" s="1"/>
  <c r="AQ148" i="5"/>
  <c r="S148" i="5"/>
  <c r="AA148" i="5" s="1"/>
  <c r="AN148" i="5" s="1"/>
  <c r="Q148" i="5"/>
  <c r="Y148" i="5" s="1"/>
  <c r="M148" i="5"/>
  <c r="U148" i="5" s="1"/>
  <c r="AQ150" i="5"/>
  <c r="S150" i="5"/>
  <c r="AA150" i="5" s="1"/>
  <c r="AN150" i="5" s="1"/>
  <c r="CD112" i="5" s="1"/>
  <c r="Q150" i="5"/>
  <c r="Y150" i="5" s="1"/>
  <c r="M150" i="5"/>
  <c r="U150" i="5" s="1"/>
  <c r="BZ112" i="5" s="1"/>
  <c r="AQ152" i="5"/>
  <c r="S152" i="5"/>
  <c r="AA152" i="5" s="1"/>
  <c r="AN152" i="5" s="1"/>
  <c r="CD114" i="5" s="1"/>
  <c r="Q152" i="5"/>
  <c r="Y152" i="5" s="1"/>
  <c r="M152" i="5"/>
  <c r="U152" i="5" s="1"/>
  <c r="BZ114" i="5" s="1"/>
  <c r="AQ154" i="5"/>
  <c r="S154" i="5"/>
  <c r="AA154" i="5" s="1"/>
  <c r="AN154" i="5" s="1"/>
  <c r="CD116" i="5" s="1"/>
  <c r="Q154" i="5"/>
  <c r="Y154" i="5" s="1"/>
  <c r="M154" i="5"/>
  <c r="U154" i="5" s="1"/>
  <c r="BZ116" i="5" s="1"/>
  <c r="AQ156" i="5"/>
  <c r="S156" i="5"/>
  <c r="AA156" i="5" s="1"/>
  <c r="AN156" i="5" s="1"/>
  <c r="CD150" i="5" s="1"/>
  <c r="Q156" i="5"/>
  <c r="Y156" i="5" s="1"/>
  <c r="M156" i="5"/>
  <c r="U156" i="5" s="1"/>
  <c r="BZ150" i="5" s="1"/>
  <c r="AQ158" i="5"/>
  <c r="S158" i="5"/>
  <c r="AA158" i="5" s="1"/>
  <c r="AN158" i="5" s="1"/>
  <c r="Q158" i="5"/>
  <c r="Y158" i="5" s="1"/>
  <c r="M158" i="5"/>
  <c r="U158" i="5" s="1"/>
  <c r="AQ160" i="5"/>
  <c r="S160" i="5"/>
  <c r="AA160" i="5" s="1"/>
  <c r="AN160" i="5" s="1"/>
  <c r="CD73" i="5" s="1"/>
  <c r="Q160" i="5"/>
  <c r="Y160" i="5" s="1"/>
  <c r="M160" i="5"/>
  <c r="U160" i="5" s="1"/>
  <c r="BZ73" i="5" s="1"/>
  <c r="AQ162" i="5"/>
  <c r="S162" i="5"/>
  <c r="AA162" i="5" s="1"/>
  <c r="AN162" i="5" s="1"/>
  <c r="CD75" i="5" s="1"/>
  <c r="Q162" i="5"/>
  <c r="Y162" i="5" s="1"/>
  <c r="M162" i="5"/>
  <c r="U162" i="5" s="1"/>
  <c r="BZ75" i="5" s="1"/>
  <c r="AQ163" i="5"/>
  <c r="S163" i="5"/>
  <c r="AA163" i="5" s="1"/>
  <c r="AN163" i="5" s="1"/>
  <c r="CD76" i="5" s="1"/>
  <c r="Q163" i="5"/>
  <c r="Y163" i="5" s="1"/>
  <c r="M163" i="5"/>
  <c r="U163" i="5" s="1"/>
  <c r="BZ76" i="5" s="1"/>
  <c r="AQ164" i="5"/>
  <c r="S164" i="5"/>
  <c r="AA164" i="5" s="1"/>
  <c r="AN164" i="5" s="1"/>
  <c r="CD77" i="5" s="1"/>
  <c r="Q164" i="5"/>
  <c r="Y164" i="5" s="1"/>
  <c r="M164" i="5"/>
  <c r="U164" i="5" s="1"/>
  <c r="BZ77" i="5" s="1"/>
  <c r="AQ165" i="5"/>
  <c r="S165" i="5"/>
  <c r="AA165" i="5" s="1"/>
  <c r="AN165" i="5" s="1"/>
  <c r="CD78" i="5" s="1"/>
  <c r="Q165" i="5"/>
  <c r="Y165" i="5" s="1"/>
  <c r="M165" i="5"/>
  <c r="U165" i="5" s="1"/>
  <c r="BZ78" i="5" s="1"/>
  <c r="AQ166" i="5"/>
  <c r="S166" i="5"/>
  <c r="AA166" i="5" s="1"/>
  <c r="AN166" i="5" s="1"/>
  <c r="Q166" i="5"/>
  <c r="Y166" i="5" s="1"/>
  <c r="M166" i="5"/>
  <c r="U166" i="5" s="1"/>
  <c r="AQ167" i="5"/>
  <c r="S167" i="5"/>
  <c r="AA167" i="5" s="1"/>
  <c r="AN167" i="5" s="1"/>
  <c r="Q167" i="5"/>
  <c r="Y167" i="5" s="1"/>
  <c r="M167" i="5"/>
  <c r="U167" i="5" s="1"/>
  <c r="AQ168" i="5"/>
  <c r="S168" i="5"/>
  <c r="AA168" i="5" s="1"/>
  <c r="AN168" i="5" s="1"/>
  <c r="Q168" i="5"/>
  <c r="Y168" i="5" s="1"/>
  <c r="M168" i="5"/>
  <c r="U168" i="5" s="1"/>
  <c r="AQ169" i="5"/>
  <c r="S169" i="5"/>
  <c r="AA169" i="5" s="1"/>
  <c r="AN169" i="5" s="1"/>
  <c r="CD118" i="5" s="1"/>
  <c r="Q169" i="5"/>
  <c r="Y169" i="5" s="1"/>
  <c r="M169" i="5"/>
  <c r="U169" i="5" s="1"/>
  <c r="BZ118" i="5" s="1"/>
  <c r="AQ170" i="5"/>
  <c r="S170" i="5"/>
  <c r="AA170" i="5" s="1"/>
  <c r="AN170" i="5" s="1"/>
  <c r="CD119" i="5" s="1"/>
  <c r="Q170" i="5"/>
  <c r="Y170" i="5" s="1"/>
  <c r="M170" i="5"/>
  <c r="U170" i="5" s="1"/>
  <c r="BZ119" i="5" s="1"/>
  <c r="AQ171" i="5"/>
  <c r="S171" i="5"/>
  <c r="AA171" i="5" s="1"/>
  <c r="AN171" i="5" s="1"/>
  <c r="CD120" i="5" s="1"/>
  <c r="Q171" i="5"/>
  <c r="Y171" i="5" s="1"/>
  <c r="M171" i="5"/>
  <c r="U171" i="5" s="1"/>
  <c r="BZ120" i="5" s="1"/>
  <c r="AQ172" i="5"/>
  <c r="S172" i="5"/>
  <c r="AA172" i="5" s="1"/>
  <c r="AN172" i="5" s="1"/>
  <c r="CD121" i="5" s="1"/>
  <c r="Q172" i="5"/>
  <c r="Y172" i="5" s="1"/>
  <c r="M172" i="5"/>
  <c r="U172" i="5" s="1"/>
  <c r="BZ121" i="5" s="1"/>
  <c r="AQ173" i="5"/>
  <c r="S173" i="5"/>
  <c r="AA173" i="5" s="1"/>
  <c r="AN173" i="5" s="1"/>
  <c r="CD122" i="5" s="1"/>
  <c r="Q173" i="5"/>
  <c r="Y173" i="5" s="1"/>
  <c r="M173" i="5"/>
  <c r="U173" i="5" s="1"/>
  <c r="BZ122" i="5" s="1"/>
  <c r="W175" i="5"/>
  <c r="P175" i="5"/>
  <c r="N175" i="5"/>
  <c r="V175" i="5" s="1"/>
  <c r="CA151" i="5" s="1"/>
  <c r="AQ175" i="5"/>
  <c r="S175" i="5"/>
  <c r="AA175" i="5" s="1"/>
  <c r="AN175" i="5" s="1"/>
  <c r="CD151" i="5" s="1"/>
  <c r="Q175" i="5"/>
  <c r="Y175" i="5" s="1"/>
  <c r="M175" i="5"/>
  <c r="U175" i="5" s="1"/>
  <c r="BZ151" i="5" s="1"/>
  <c r="W176" i="5"/>
  <c r="P176" i="5"/>
  <c r="N176" i="5"/>
  <c r="V176" i="5" s="1"/>
  <c r="AQ176" i="5"/>
  <c r="S176" i="5"/>
  <c r="AA176" i="5" s="1"/>
  <c r="AN176" i="5" s="1"/>
  <c r="Q176" i="5"/>
  <c r="Y176" i="5" s="1"/>
  <c r="M176" i="5"/>
  <c r="U176" i="5" s="1"/>
  <c r="W177" i="5"/>
  <c r="P177" i="5"/>
  <c r="N177" i="5"/>
  <c r="V177" i="5" s="1"/>
  <c r="CA79" i="5" s="1"/>
  <c r="AQ177" i="5"/>
  <c r="S177" i="5"/>
  <c r="AA177" i="5" s="1"/>
  <c r="AN177" i="5" s="1"/>
  <c r="CD79" i="5" s="1"/>
  <c r="Q177" i="5"/>
  <c r="Y177" i="5" s="1"/>
  <c r="M177" i="5"/>
  <c r="U177" i="5" s="1"/>
  <c r="BZ79" i="5" s="1"/>
  <c r="W180" i="5"/>
  <c r="P180" i="5"/>
  <c r="N180" i="5"/>
  <c r="V180" i="5" s="1"/>
  <c r="CA82" i="5" s="1"/>
  <c r="AQ180" i="5"/>
  <c r="S180" i="5"/>
  <c r="AA180" i="5" s="1"/>
  <c r="AN180" i="5" s="1"/>
  <c r="CD82" i="5" s="1"/>
  <c r="Q180" i="5"/>
  <c r="Y180" i="5" s="1"/>
  <c r="M180" i="5"/>
  <c r="U180" i="5" s="1"/>
  <c r="BZ82" i="5" s="1"/>
  <c r="W182" i="5"/>
  <c r="P182" i="5"/>
  <c r="N182" i="5"/>
  <c r="V182" i="5" s="1"/>
  <c r="CA84" i="5" s="1"/>
  <c r="AQ182" i="5"/>
  <c r="S182" i="5"/>
  <c r="AA182" i="5" s="1"/>
  <c r="AN182" i="5" s="1"/>
  <c r="CD84" i="5" s="1"/>
  <c r="Q182" i="5"/>
  <c r="Y182" i="5" s="1"/>
  <c r="M182" i="5"/>
  <c r="U182" i="5" s="1"/>
  <c r="BZ84" i="5" s="1"/>
  <c r="W184" i="5"/>
  <c r="P184" i="5"/>
  <c r="N184" i="5"/>
  <c r="V184" i="5" s="1"/>
  <c r="AQ184" i="5"/>
  <c r="S184" i="5"/>
  <c r="AA184" i="5" s="1"/>
  <c r="AN184" i="5" s="1"/>
  <c r="Q184" i="5"/>
  <c r="Y184" i="5" s="1"/>
  <c r="M184" i="5"/>
  <c r="U184" i="5" s="1"/>
  <c r="W187" i="5"/>
  <c r="P187" i="5"/>
  <c r="N187" i="5"/>
  <c r="V187" i="5" s="1"/>
  <c r="AQ187" i="5"/>
  <c r="S187" i="5"/>
  <c r="AA187" i="5" s="1"/>
  <c r="AN187" i="5" s="1"/>
  <c r="Q187" i="5"/>
  <c r="Y187" i="5" s="1"/>
  <c r="M187" i="5"/>
  <c r="U187" i="5" s="1"/>
  <c r="W189" i="5"/>
  <c r="P189" i="5"/>
  <c r="N189" i="5"/>
  <c r="V189" i="5" s="1"/>
  <c r="AQ189" i="5"/>
  <c r="S189" i="5"/>
  <c r="AA189" i="5" s="1"/>
  <c r="AN189" i="5" s="1"/>
  <c r="Q189" i="5"/>
  <c r="Y189" i="5" s="1"/>
  <c r="M189" i="5"/>
  <c r="U189" i="5" s="1"/>
  <c r="W191" i="5"/>
  <c r="P191" i="5"/>
  <c r="N191" i="5"/>
  <c r="V191" i="5" s="1"/>
  <c r="CA184" i="5" s="1"/>
  <c r="BY184" i="5"/>
  <c r="AQ191" i="5"/>
  <c r="S191" i="5"/>
  <c r="AA191" i="5" s="1"/>
  <c r="AN191" i="5" s="1"/>
  <c r="CD184" i="5" s="1"/>
  <c r="Q191" i="5"/>
  <c r="Y191" i="5" s="1"/>
  <c r="M191" i="5"/>
  <c r="U191" i="5" s="1"/>
  <c r="BZ184" i="5" s="1"/>
  <c r="W194" i="5"/>
  <c r="P194" i="5"/>
  <c r="N194" i="5"/>
  <c r="V194" i="5" s="1"/>
  <c r="CA158" i="5" s="1"/>
  <c r="AQ194" i="5"/>
  <c r="S194" i="5"/>
  <c r="AA194" i="5" s="1"/>
  <c r="AN194" i="5" s="1"/>
  <c r="CD158" i="5" s="1"/>
  <c r="Q194" i="5"/>
  <c r="Y194" i="5" s="1"/>
  <c r="M194" i="5"/>
  <c r="U194" i="5" s="1"/>
  <c r="BZ158" i="5" s="1"/>
  <c r="W196" i="5"/>
  <c r="P196" i="5"/>
  <c r="N196" i="5"/>
  <c r="V196" i="5" s="1"/>
  <c r="CA160" i="5" s="1"/>
  <c r="AQ196" i="5"/>
  <c r="S196" i="5"/>
  <c r="AA196" i="5" s="1"/>
  <c r="AN196" i="5" s="1"/>
  <c r="CD160" i="5" s="1"/>
  <c r="Q196" i="5"/>
  <c r="Y196" i="5" s="1"/>
  <c r="M196" i="5"/>
  <c r="U196" i="5" s="1"/>
  <c r="BZ160" i="5" s="1"/>
  <c r="W198" i="5"/>
  <c r="P198" i="5"/>
  <c r="N198" i="5"/>
  <c r="V198" i="5" s="1"/>
  <c r="CA162" i="5" s="1"/>
  <c r="AQ198" i="5"/>
  <c r="S198" i="5"/>
  <c r="AA198" i="5" s="1"/>
  <c r="AN198" i="5" s="1"/>
  <c r="CD162" i="5" s="1"/>
  <c r="Q198" i="5"/>
  <c r="Y198" i="5" s="1"/>
  <c r="M198" i="5"/>
  <c r="U198" i="5" s="1"/>
  <c r="BZ162" i="5" s="1"/>
  <c r="W199" i="5"/>
  <c r="P199" i="5"/>
  <c r="N199" i="5"/>
  <c r="V199" i="5" s="1"/>
  <c r="CA163" i="5" s="1"/>
  <c r="AQ199" i="5"/>
  <c r="S199" i="5"/>
  <c r="AA199" i="5" s="1"/>
  <c r="AN199" i="5" s="1"/>
  <c r="CD163" i="5" s="1"/>
  <c r="Q199" i="5"/>
  <c r="Y199" i="5" s="1"/>
  <c r="M199" i="5"/>
  <c r="U199" i="5" s="1"/>
  <c r="BZ163" i="5" s="1"/>
  <c r="W201" i="5"/>
  <c r="P201" i="5"/>
  <c r="N201" i="5"/>
  <c r="V201" i="5" s="1"/>
  <c r="CA187" i="5" s="1"/>
  <c r="BY187" i="5"/>
  <c r="AQ201" i="5"/>
  <c r="S201" i="5"/>
  <c r="AA201" i="5" s="1"/>
  <c r="AN201" i="5" s="1"/>
  <c r="CD187" i="5" s="1"/>
  <c r="Q201" i="5"/>
  <c r="Y201" i="5" s="1"/>
  <c r="M201" i="5"/>
  <c r="U201" i="5" s="1"/>
  <c r="BZ187" i="5" s="1"/>
  <c r="W203" i="5"/>
  <c r="P203" i="5"/>
  <c r="N203" i="5"/>
  <c r="V203" i="5" s="1"/>
  <c r="CA124" i="5" s="1"/>
  <c r="AQ203" i="5"/>
  <c r="S203" i="5"/>
  <c r="AA203" i="5" s="1"/>
  <c r="AN203" i="5" s="1"/>
  <c r="CD124" i="5" s="1"/>
  <c r="Q203" i="5"/>
  <c r="Y203" i="5" s="1"/>
  <c r="M203" i="5"/>
  <c r="U203" i="5" s="1"/>
  <c r="BZ124" i="5" s="1"/>
  <c r="X206" i="5"/>
  <c r="R206" i="5"/>
  <c r="Z206" i="5" s="1"/>
  <c r="N106" i="5"/>
  <c r="V106" i="5" s="1"/>
  <c r="CA89" i="5" s="1"/>
  <c r="W106" i="5"/>
  <c r="N108" i="5"/>
  <c r="V108" i="5" s="1"/>
  <c r="CA63" i="5" s="1"/>
  <c r="W108" i="5"/>
  <c r="N110" i="5"/>
  <c r="V110" i="5" s="1"/>
  <c r="CA65" i="5" s="1"/>
  <c r="W110" i="5"/>
  <c r="N112" i="5"/>
  <c r="V112" i="5" s="1"/>
  <c r="CA67" i="5" s="1"/>
  <c r="W112" i="5"/>
  <c r="N114" i="5"/>
  <c r="V114" i="5" s="1"/>
  <c r="W114" i="5"/>
  <c r="N116" i="5"/>
  <c r="V116" i="5" s="1"/>
  <c r="CA146" i="5" s="1"/>
  <c r="W116" i="5"/>
  <c r="N118" i="5"/>
  <c r="V118" i="5" s="1"/>
  <c r="W118" i="5"/>
  <c r="N120" i="5"/>
  <c r="V120" i="5" s="1"/>
  <c r="W120" i="5"/>
  <c r="N122" i="5"/>
  <c r="V122" i="5" s="1"/>
  <c r="W122" i="5"/>
  <c r="N124" i="5"/>
  <c r="V124" i="5" s="1"/>
  <c r="CA152" i="5" s="1"/>
  <c r="W124" i="5"/>
  <c r="N125" i="5"/>
  <c r="V125" i="5" s="1"/>
  <c r="CA148" i="5" s="1"/>
  <c r="W125" i="5"/>
  <c r="N126" i="5"/>
  <c r="V126" i="5" s="1"/>
  <c r="CA149" i="5" s="1"/>
  <c r="W126" i="5"/>
  <c r="N127" i="5"/>
  <c r="V127" i="5" s="1"/>
  <c r="CA107" i="5" s="1"/>
  <c r="W127" i="5"/>
  <c r="N128" i="5"/>
  <c r="V128" i="5" s="1"/>
  <c r="CA108" i="5" s="1"/>
  <c r="W128" i="5"/>
  <c r="N129" i="5"/>
  <c r="V129" i="5" s="1"/>
  <c r="CA109" i="5" s="1"/>
  <c r="W129" i="5"/>
  <c r="N130" i="5"/>
  <c r="V130" i="5" s="1"/>
  <c r="CA110" i="5" s="1"/>
  <c r="W130" i="5"/>
  <c r="N131" i="5"/>
  <c r="V131" i="5" s="1"/>
  <c r="CA153" i="5" s="1"/>
  <c r="W131" i="5"/>
  <c r="N132" i="5"/>
  <c r="V132" i="5" s="1"/>
  <c r="W132" i="5"/>
  <c r="N133" i="5"/>
  <c r="V133" i="5" s="1"/>
  <c r="CA154" i="5" s="1"/>
  <c r="W133" i="5"/>
  <c r="N134" i="5"/>
  <c r="V134" i="5" s="1"/>
  <c r="CA155" i="5" s="1"/>
  <c r="W134" i="5"/>
  <c r="N135" i="5"/>
  <c r="V135" i="5" s="1"/>
  <c r="CA68" i="5" s="1"/>
  <c r="W135" i="5"/>
  <c r="N136" i="5"/>
  <c r="V136" i="5" s="1"/>
  <c r="CA69" i="5" s="1"/>
  <c r="W136" i="5"/>
  <c r="N137" i="5"/>
  <c r="V137" i="5" s="1"/>
  <c r="CA70" i="5" s="1"/>
  <c r="W137" i="5"/>
  <c r="N138" i="5"/>
  <c r="V138" i="5" s="1"/>
  <c r="CA71" i="5" s="1"/>
  <c r="W138" i="5"/>
  <c r="N139" i="5"/>
  <c r="V139" i="5" s="1"/>
  <c r="W139" i="5"/>
  <c r="N140" i="5"/>
  <c r="V140" i="5" s="1"/>
  <c r="W140" i="5"/>
  <c r="N141" i="5"/>
  <c r="V141" i="5" s="1"/>
  <c r="W141" i="5"/>
  <c r="N142" i="5"/>
  <c r="V142" i="5" s="1"/>
  <c r="W142" i="5"/>
  <c r="N143" i="5"/>
  <c r="V143" i="5" s="1"/>
  <c r="W143" i="5"/>
  <c r="N144" i="5"/>
  <c r="V144" i="5" s="1"/>
  <c r="W144" i="5"/>
  <c r="N145" i="5"/>
  <c r="V145" i="5" s="1"/>
  <c r="W145" i="5"/>
  <c r="N146" i="5"/>
  <c r="V146" i="5" s="1"/>
  <c r="W146" i="5"/>
  <c r="N148" i="5"/>
  <c r="V148" i="5" s="1"/>
  <c r="W148" i="5"/>
  <c r="BY149" i="5"/>
  <c r="N150" i="5"/>
  <c r="V150" i="5" s="1"/>
  <c r="CA112" i="5" s="1"/>
  <c r="W150" i="5"/>
  <c r="N152" i="5"/>
  <c r="V152" i="5" s="1"/>
  <c r="CA114" i="5" s="1"/>
  <c r="W152" i="5"/>
  <c r="BY153" i="5"/>
  <c r="N154" i="5"/>
  <c r="V154" i="5" s="1"/>
  <c r="CA116" i="5" s="1"/>
  <c r="W154" i="5"/>
  <c r="BY155" i="5"/>
  <c r="N156" i="5"/>
  <c r="V156" i="5" s="1"/>
  <c r="CA150" i="5" s="1"/>
  <c r="W156" i="5"/>
  <c r="N158" i="5"/>
  <c r="V158" i="5" s="1"/>
  <c r="W158" i="5"/>
  <c r="N160" i="5"/>
  <c r="V160" i="5" s="1"/>
  <c r="CA73" i="5" s="1"/>
  <c r="W160" i="5"/>
  <c r="N162" i="5"/>
  <c r="V162" i="5" s="1"/>
  <c r="CA75" i="5" s="1"/>
  <c r="W162" i="5"/>
  <c r="N163" i="5"/>
  <c r="V163" i="5" s="1"/>
  <c r="CA76" i="5" s="1"/>
  <c r="W163" i="5"/>
  <c r="N164" i="5"/>
  <c r="V164" i="5" s="1"/>
  <c r="CA77" i="5" s="1"/>
  <c r="W164" i="5"/>
  <c r="N165" i="5"/>
  <c r="V165" i="5" s="1"/>
  <c r="CA78" i="5" s="1"/>
  <c r="W165" i="5"/>
  <c r="N166" i="5"/>
  <c r="V166" i="5" s="1"/>
  <c r="W166" i="5"/>
  <c r="N167" i="5"/>
  <c r="V167" i="5" s="1"/>
  <c r="W167" i="5"/>
  <c r="N168" i="5"/>
  <c r="V168" i="5" s="1"/>
  <c r="W168" i="5"/>
  <c r="N169" i="5"/>
  <c r="V169" i="5" s="1"/>
  <c r="CA118" i="5" s="1"/>
  <c r="W169" i="5"/>
  <c r="N170" i="5"/>
  <c r="V170" i="5" s="1"/>
  <c r="CA119" i="5" s="1"/>
  <c r="W170" i="5"/>
  <c r="N171" i="5"/>
  <c r="V171" i="5" s="1"/>
  <c r="CA120" i="5" s="1"/>
  <c r="W171" i="5"/>
  <c r="N172" i="5"/>
  <c r="V172" i="5" s="1"/>
  <c r="CA121" i="5" s="1"/>
  <c r="W172" i="5"/>
  <c r="N173" i="5"/>
  <c r="V173" i="5" s="1"/>
  <c r="CA122" i="5" s="1"/>
  <c r="W173" i="5"/>
  <c r="O174" i="5"/>
  <c r="W178" i="5"/>
  <c r="P178" i="5"/>
  <c r="N178" i="5"/>
  <c r="V178" i="5" s="1"/>
  <c r="CA80" i="5" s="1"/>
  <c r="AQ178" i="5"/>
  <c r="S178" i="5"/>
  <c r="AA178" i="5" s="1"/>
  <c r="AN178" i="5" s="1"/>
  <c r="CD80" i="5" s="1"/>
  <c r="Q178" i="5"/>
  <c r="Y178" i="5" s="1"/>
  <c r="M178" i="5"/>
  <c r="U178" i="5" s="1"/>
  <c r="BZ80" i="5" s="1"/>
  <c r="W179" i="5"/>
  <c r="P179" i="5"/>
  <c r="N179" i="5"/>
  <c r="V179" i="5" s="1"/>
  <c r="CA81" i="5" s="1"/>
  <c r="AQ179" i="5"/>
  <c r="S179" i="5"/>
  <c r="AA179" i="5" s="1"/>
  <c r="AN179" i="5" s="1"/>
  <c r="CD81" i="5" s="1"/>
  <c r="Q179" i="5"/>
  <c r="Y179" i="5" s="1"/>
  <c r="M179" i="5"/>
  <c r="U179" i="5" s="1"/>
  <c r="BZ81" i="5" s="1"/>
  <c r="W181" i="5"/>
  <c r="P181" i="5"/>
  <c r="N181" i="5"/>
  <c r="V181" i="5" s="1"/>
  <c r="CA83" i="5" s="1"/>
  <c r="AQ181" i="5"/>
  <c r="S181" i="5"/>
  <c r="AA181" i="5" s="1"/>
  <c r="AN181" i="5" s="1"/>
  <c r="CD83" i="5" s="1"/>
  <c r="Q181" i="5"/>
  <c r="Y181" i="5" s="1"/>
  <c r="M181" i="5"/>
  <c r="U181" i="5" s="1"/>
  <c r="BZ83" i="5" s="1"/>
  <c r="W183" i="5"/>
  <c r="P183" i="5"/>
  <c r="N183" i="5"/>
  <c r="V183" i="5" s="1"/>
  <c r="CA156" i="5" s="1"/>
  <c r="AQ183" i="5"/>
  <c r="S183" i="5"/>
  <c r="AA183" i="5" s="1"/>
  <c r="AN183" i="5" s="1"/>
  <c r="CD156" i="5" s="1"/>
  <c r="Q183" i="5"/>
  <c r="Y183" i="5" s="1"/>
  <c r="M183" i="5"/>
  <c r="U183" i="5" s="1"/>
  <c r="BZ156" i="5" s="1"/>
  <c r="W185" i="5"/>
  <c r="P185" i="5"/>
  <c r="N185" i="5"/>
  <c r="V185" i="5" s="1"/>
  <c r="AQ185" i="5"/>
  <c r="S185" i="5"/>
  <c r="AA185" i="5" s="1"/>
  <c r="AN185" i="5" s="1"/>
  <c r="Q185" i="5"/>
  <c r="Y185" i="5" s="1"/>
  <c r="M185" i="5"/>
  <c r="U185" i="5" s="1"/>
  <c r="W186" i="5"/>
  <c r="P186" i="5"/>
  <c r="N186" i="5"/>
  <c r="V186" i="5" s="1"/>
  <c r="AQ186" i="5"/>
  <c r="S186" i="5"/>
  <c r="AA186" i="5" s="1"/>
  <c r="AN186" i="5" s="1"/>
  <c r="Q186" i="5"/>
  <c r="Y186" i="5" s="1"/>
  <c r="M186" i="5"/>
  <c r="U186" i="5" s="1"/>
  <c r="W188" i="5"/>
  <c r="P188" i="5"/>
  <c r="N188" i="5"/>
  <c r="V188" i="5" s="1"/>
  <c r="AQ188" i="5"/>
  <c r="S188" i="5"/>
  <c r="AA188" i="5" s="1"/>
  <c r="AN188" i="5" s="1"/>
  <c r="Q188" i="5"/>
  <c r="Y188" i="5" s="1"/>
  <c r="M188" i="5"/>
  <c r="U188" i="5" s="1"/>
  <c r="W190" i="5"/>
  <c r="P190" i="5"/>
  <c r="N190" i="5"/>
  <c r="V190" i="5" s="1"/>
  <c r="AQ190" i="5"/>
  <c r="S190" i="5"/>
  <c r="AA190" i="5" s="1"/>
  <c r="AN190" i="5" s="1"/>
  <c r="Q190" i="5"/>
  <c r="Y190" i="5" s="1"/>
  <c r="M190" i="5"/>
  <c r="U190" i="5" s="1"/>
  <c r="W192" i="5"/>
  <c r="P192" i="5"/>
  <c r="N192" i="5"/>
  <c r="V192" i="5" s="1"/>
  <c r="CA186" i="5" s="1"/>
  <c r="BY186" i="5"/>
  <c r="AQ192" i="5"/>
  <c r="S192" i="5"/>
  <c r="AA192" i="5" s="1"/>
  <c r="AN192" i="5" s="1"/>
  <c r="CD186" i="5" s="1"/>
  <c r="Q192" i="5"/>
  <c r="Y192" i="5" s="1"/>
  <c r="M192" i="5"/>
  <c r="U192" i="5" s="1"/>
  <c r="BZ186" i="5" s="1"/>
  <c r="W193" i="5"/>
  <c r="P193" i="5"/>
  <c r="N193" i="5"/>
  <c r="V193" i="5" s="1"/>
  <c r="CA157" i="5" s="1"/>
  <c r="AQ193" i="5"/>
  <c r="S193" i="5"/>
  <c r="AA193" i="5" s="1"/>
  <c r="AN193" i="5" s="1"/>
  <c r="CD157" i="5" s="1"/>
  <c r="Q193" i="5"/>
  <c r="Y193" i="5" s="1"/>
  <c r="M193" i="5"/>
  <c r="U193" i="5" s="1"/>
  <c r="BZ157" i="5" s="1"/>
  <c r="W195" i="5"/>
  <c r="P195" i="5"/>
  <c r="N195" i="5"/>
  <c r="V195" i="5" s="1"/>
  <c r="CA159" i="5" s="1"/>
  <c r="AQ195" i="5"/>
  <c r="S195" i="5"/>
  <c r="AA195" i="5" s="1"/>
  <c r="AN195" i="5" s="1"/>
  <c r="CD159" i="5" s="1"/>
  <c r="Q195" i="5"/>
  <c r="Y195" i="5" s="1"/>
  <c r="M195" i="5"/>
  <c r="U195" i="5" s="1"/>
  <c r="BZ159" i="5" s="1"/>
  <c r="W197" i="5"/>
  <c r="P197" i="5"/>
  <c r="N197" i="5"/>
  <c r="V197" i="5" s="1"/>
  <c r="CA161" i="5" s="1"/>
  <c r="AQ197" i="5"/>
  <c r="S197" i="5"/>
  <c r="AA197" i="5" s="1"/>
  <c r="AN197" i="5" s="1"/>
  <c r="CD161" i="5" s="1"/>
  <c r="Q197" i="5"/>
  <c r="Y197" i="5" s="1"/>
  <c r="M197" i="5"/>
  <c r="U197" i="5" s="1"/>
  <c r="BZ161" i="5" s="1"/>
  <c r="W200" i="5"/>
  <c r="P200" i="5"/>
  <c r="N200" i="5"/>
  <c r="V200" i="5" s="1"/>
  <c r="CA164" i="5" s="1"/>
  <c r="AQ200" i="5"/>
  <c r="S200" i="5"/>
  <c r="AA200" i="5" s="1"/>
  <c r="AN200" i="5" s="1"/>
  <c r="CD164" i="5" s="1"/>
  <c r="Q200" i="5"/>
  <c r="Y200" i="5" s="1"/>
  <c r="M200" i="5"/>
  <c r="U200" i="5" s="1"/>
  <c r="BZ164" i="5" s="1"/>
  <c r="W202" i="5"/>
  <c r="P202" i="5"/>
  <c r="N202" i="5"/>
  <c r="V202" i="5" s="1"/>
  <c r="AQ202" i="5"/>
  <c r="S202" i="5"/>
  <c r="AA202" i="5" s="1"/>
  <c r="AN202" i="5" s="1"/>
  <c r="Q202" i="5"/>
  <c r="Y202" i="5" s="1"/>
  <c r="M202" i="5"/>
  <c r="U202" i="5" s="1"/>
  <c r="W204" i="5"/>
  <c r="P204" i="5"/>
  <c r="N204" i="5"/>
  <c r="V204" i="5" s="1"/>
  <c r="CA125" i="5" s="1"/>
  <c r="AQ204" i="5"/>
  <c r="S204" i="5"/>
  <c r="AA204" i="5" s="1"/>
  <c r="AN204" i="5" s="1"/>
  <c r="CD125" i="5" s="1"/>
  <c r="Q204" i="5"/>
  <c r="Y204" i="5" s="1"/>
  <c r="M204" i="5"/>
  <c r="U204" i="5" s="1"/>
  <c r="BZ125" i="5" s="1"/>
  <c r="AQ205" i="5"/>
  <c r="W205" i="5"/>
  <c r="P205" i="5"/>
  <c r="N205" i="5"/>
  <c r="V205" i="5" s="1"/>
  <c r="CA126" i="5" s="1"/>
  <c r="S205" i="5"/>
  <c r="AA205" i="5" s="1"/>
  <c r="AN205" i="5" s="1"/>
  <c r="CD126" i="5" s="1"/>
  <c r="Q205" i="5"/>
  <c r="Y205" i="5" s="1"/>
  <c r="M205" i="5"/>
  <c r="U205" i="5" s="1"/>
  <c r="BZ126" i="5" s="1"/>
  <c r="O97" i="5"/>
  <c r="O99" i="5"/>
  <c r="O101" i="5"/>
  <c r="O103" i="5"/>
  <c r="O105" i="5"/>
  <c r="P106" i="5"/>
  <c r="O107" i="5"/>
  <c r="P108" i="5"/>
  <c r="O109" i="5"/>
  <c r="P110" i="5"/>
  <c r="O111" i="5"/>
  <c r="P112" i="5"/>
  <c r="O113" i="5"/>
  <c r="P114" i="5"/>
  <c r="O115" i="5"/>
  <c r="P116" i="5"/>
  <c r="O117" i="5"/>
  <c r="P118" i="5"/>
  <c r="O119" i="5"/>
  <c r="P120" i="5"/>
  <c r="O121" i="5"/>
  <c r="P122" i="5"/>
  <c r="O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BY146" i="5"/>
  <c r="O147" i="5"/>
  <c r="P148" i="5"/>
  <c r="BY148" i="5"/>
  <c r="O149" i="5"/>
  <c r="P150" i="5"/>
  <c r="BY150" i="5"/>
  <c r="O151" i="5"/>
  <c r="P152" i="5"/>
  <c r="BY152" i="5"/>
  <c r="O153" i="5"/>
  <c r="P154" i="5"/>
  <c r="BY154" i="5"/>
  <c r="O155" i="5"/>
  <c r="P156" i="5"/>
  <c r="O157" i="5"/>
  <c r="P158" i="5"/>
  <c r="O159" i="5"/>
  <c r="P160" i="5"/>
  <c r="O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AQ212" i="5"/>
  <c r="S212" i="5"/>
  <c r="AA212" i="5" s="1"/>
  <c r="AN212" i="5" s="1"/>
  <c r="CD188" i="5" s="1"/>
  <c r="Q212" i="5"/>
  <c r="Y212" i="5" s="1"/>
  <c r="M212" i="5"/>
  <c r="U212" i="5" s="1"/>
  <c r="BZ188" i="5" s="1"/>
  <c r="W212" i="5"/>
  <c r="P212" i="5"/>
  <c r="N212" i="5"/>
  <c r="V212" i="5" s="1"/>
  <c r="CA188" i="5" s="1"/>
  <c r="AQ214" i="5"/>
  <c r="S214" i="5"/>
  <c r="AA214" i="5" s="1"/>
  <c r="AN214" i="5" s="1"/>
  <c r="CD166" i="5" s="1"/>
  <c r="Q214" i="5"/>
  <c r="Y214" i="5" s="1"/>
  <c r="M214" i="5"/>
  <c r="U214" i="5" s="1"/>
  <c r="BZ166" i="5" s="1"/>
  <c r="W214" i="5"/>
  <c r="P214" i="5"/>
  <c r="N214" i="5"/>
  <c r="V214" i="5" s="1"/>
  <c r="CA166" i="5" s="1"/>
  <c r="AQ206" i="5"/>
  <c r="S206" i="5"/>
  <c r="AA206" i="5" s="1"/>
  <c r="AN206" i="5" s="1"/>
  <c r="CD127" i="5" s="1"/>
  <c r="Q206" i="5"/>
  <c r="Y206" i="5" s="1"/>
  <c r="M206" i="5"/>
  <c r="U206" i="5" s="1"/>
  <c r="BZ127" i="5" s="1"/>
  <c r="AQ207" i="5"/>
  <c r="S207" i="5"/>
  <c r="AA207" i="5" s="1"/>
  <c r="AN207" i="5" s="1"/>
  <c r="CD128" i="5" s="1"/>
  <c r="Q207" i="5"/>
  <c r="Y207" i="5" s="1"/>
  <c r="M207" i="5"/>
  <c r="U207" i="5" s="1"/>
  <c r="BZ128" i="5" s="1"/>
  <c r="AQ208" i="5"/>
  <c r="S208" i="5"/>
  <c r="AA208" i="5" s="1"/>
  <c r="AN208" i="5" s="1"/>
  <c r="CD129" i="5" s="1"/>
  <c r="Q208" i="5"/>
  <c r="Y208" i="5" s="1"/>
  <c r="M208" i="5"/>
  <c r="U208" i="5" s="1"/>
  <c r="BZ129" i="5" s="1"/>
  <c r="AQ209" i="5"/>
  <c r="S209" i="5"/>
  <c r="AA209" i="5" s="1"/>
  <c r="AN209" i="5" s="1"/>
  <c r="CD130" i="5" s="1"/>
  <c r="Q209" i="5"/>
  <c r="Y209" i="5" s="1"/>
  <c r="M209" i="5"/>
  <c r="U209" i="5" s="1"/>
  <c r="BZ130" i="5" s="1"/>
  <c r="AQ210" i="5"/>
  <c r="S210" i="5"/>
  <c r="AA210" i="5" s="1"/>
  <c r="AN210" i="5" s="1"/>
  <c r="CD131" i="5" s="1"/>
  <c r="Q210" i="5"/>
  <c r="Y210" i="5" s="1"/>
  <c r="M210" i="5"/>
  <c r="U210" i="5" s="1"/>
  <c r="BZ131" i="5" s="1"/>
  <c r="AQ211" i="5"/>
  <c r="S211" i="5"/>
  <c r="AA211" i="5" s="1"/>
  <c r="AN211" i="5" s="1"/>
  <c r="Q211" i="5"/>
  <c r="Y211" i="5" s="1"/>
  <c r="M211" i="5"/>
  <c r="U211" i="5" s="1"/>
  <c r="W211" i="5"/>
  <c r="P211" i="5"/>
  <c r="N211" i="5"/>
  <c r="V211" i="5" s="1"/>
  <c r="AQ213" i="5"/>
  <c r="S213" i="5"/>
  <c r="AA213" i="5" s="1"/>
  <c r="AN213" i="5" s="1"/>
  <c r="CD165" i="5" s="1"/>
  <c r="Q213" i="5"/>
  <c r="Y213" i="5" s="1"/>
  <c r="M213" i="5"/>
  <c r="U213" i="5" s="1"/>
  <c r="BZ165" i="5" s="1"/>
  <c r="W213" i="5"/>
  <c r="P213" i="5"/>
  <c r="N213" i="5"/>
  <c r="V213" i="5" s="1"/>
  <c r="CA165" i="5" s="1"/>
  <c r="W215" i="5"/>
  <c r="P215" i="5"/>
  <c r="S215" i="5"/>
  <c r="AA215" i="5" s="1"/>
  <c r="AN215" i="5" s="1"/>
  <c r="CD167" i="5" s="1"/>
  <c r="M215" i="5"/>
  <c r="U215" i="5" s="1"/>
  <c r="BZ167" i="5" s="1"/>
  <c r="AQ215" i="5"/>
  <c r="Q215" i="5"/>
  <c r="Y215" i="5" s="1"/>
  <c r="N215" i="5"/>
  <c r="V215" i="5" s="1"/>
  <c r="CA167" i="5" s="1"/>
  <c r="X220" i="5"/>
  <c r="R220" i="5"/>
  <c r="Z220" i="5" s="1"/>
  <c r="X230" i="5"/>
  <c r="R230" i="5"/>
  <c r="Z230" i="5" s="1"/>
  <c r="X232" i="5"/>
  <c r="R232" i="5"/>
  <c r="Z232" i="5" s="1"/>
  <c r="X234" i="5"/>
  <c r="R234" i="5"/>
  <c r="Z234" i="5" s="1"/>
  <c r="X236" i="5"/>
  <c r="R236" i="5"/>
  <c r="Z236" i="5" s="1"/>
  <c r="X238" i="5"/>
  <c r="R238" i="5"/>
  <c r="Z238" i="5" s="1"/>
  <c r="X248" i="5"/>
  <c r="R248" i="5"/>
  <c r="Z248" i="5" s="1"/>
  <c r="X254" i="5"/>
  <c r="R254" i="5"/>
  <c r="Z254" i="5" s="1"/>
  <c r="X258" i="5"/>
  <c r="R258" i="5"/>
  <c r="Z258" i="5" s="1"/>
  <c r="N206" i="5"/>
  <c r="V206" i="5" s="1"/>
  <c r="CA127" i="5" s="1"/>
  <c r="W206" i="5"/>
  <c r="N207" i="5"/>
  <c r="V207" i="5" s="1"/>
  <c r="CA128" i="5" s="1"/>
  <c r="W207" i="5"/>
  <c r="N208" i="5"/>
  <c r="V208" i="5" s="1"/>
  <c r="CA129" i="5" s="1"/>
  <c r="W208" i="5"/>
  <c r="N209" i="5"/>
  <c r="V209" i="5" s="1"/>
  <c r="CA130" i="5" s="1"/>
  <c r="W209" i="5"/>
  <c r="N210" i="5"/>
  <c r="V210" i="5" s="1"/>
  <c r="CA131" i="5" s="1"/>
  <c r="W210" i="5"/>
  <c r="O217" i="5"/>
  <c r="O219" i="5"/>
  <c r="O221" i="5"/>
  <c r="O223" i="5"/>
  <c r="O225" i="5"/>
  <c r="O227" i="5"/>
  <c r="O229" i="5"/>
  <c r="O231" i="5"/>
  <c r="O233" i="5"/>
  <c r="O235" i="5"/>
  <c r="O237" i="5"/>
  <c r="O239" i="5"/>
  <c r="O241" i="5"/>
  <c r="O243" i="5"/>
  <c r="O245" i="5"/>
  <c r="O247" i="5"/>
  <c r="O249" i="5"/>
  <c r="O251" i="5"/>
  <c r="O253" i="5"/>
  <c r="O255" i="5"/>
  <c r="O257" i="5"/>
  <c r="O259" i="5"/>
  <c r="AQ216" i="5"/>
  <c r="S216" i="5"/>
  <c r="AA216" i="5" s="1"/>
  <c r="AN216" i="5" s="1"/>
  <c r="CD168" i="5" s="1"/>
  <c r="Q216" i="5"/>
  <c r="Y216" i="5" s="1"/>
  <c r="M216" i="5"/>
  <c r="U216" i="5" s="1"/>
  <c r="BZ168" i="5" s="1"/>
  <c r="AQ218" i="5"/>
  <c r="S218" i="5"/>
  <c r="AA218" i="5" s="1"/>
  <c r="AN218" i="5" s="1"/>
  <c r="CD170" i="5" s="1"/>
  <c r="Q218" i="5"/>
  <c r="Y218" i="5" s="1"/>
  <c r="M218" i="5"/>
  <c r="U218" i="5" s="1"/>
  <c r="BZ170" i="5" s="1"/>
  <c r="AQ220" i="5"/>
  <c r="S220" i="5"/>
  <c r="AA220" i="5" s="1"/>
  <c r="AN220" i="5" s="1"/>
  <c r="Q220" i="5"/>
  <c r="Y220" i="5" s="1"/>
  <c r="M220" i="5"/>
  <c r="U220" i="5" s="1"/>
  <c r="AQ222" i="5"/>
  <c r="S222" i="5"/>
  <c r="AA222" i="5" s="1"/>
  <c r="AN222" i="5" s="1"/>
  <c r="CD132" i="5" s="1"/>
  <c r="Q222" i="5"/>
  <c r="Y222" i="5" s="1"/>
  <c r="M222" i="5"/>
  <c r="U222" i="5" s="1"/>
  <c r="BZ132" i="5" s="1"/>
  <c r="AQ224" i="5"/>
  <c r="S224" i="5"/>
  <c r="AA224" i="5" s="1"/>
  <c r="AN224" i="5" s="1"/>
  <c r="CD134" i="5" s="1"/>
  <c r="Q224" i="5"/>
  <c r="Y224" i="5" s="1"/>
  <c r="M224" i="5"/>
  <c r="U224" i="5" s="1"/>
  <c r="BZ134" i="5" s="1"/>
  <c r="AQ226" i="5"/>
  <c r="S226" i="5"/>
  <c r="AA226" i="5" s="1"/>
  <c r="AN226" i="5" s="1"/>
  <c r="CD136" i="5" s="1"/>
  <c r="Q226" i="5"/>
  <c r="Y226" i="5" s="1"/>
  <c r="M226" i="5"/>
  <c r="U226" i="5" s="1"/>
  <c r="BZ136" i="5" s="1"/>
  <c r="AQ228" i="5"/>
  <c r="S228" i="5"/>
  <c r="AA228" i="5" s="1"/>
  <c r="AN228" i="5" s="1"/>
  <c r="CD138" i="5" s="1"/>
  <c r="Q228" i="5"/>
  <c r="Y228" i="5" s="1"/>
  <c r="M228" i="5"/>
  <c r="U228" i="5" s="1"/>
  <c r="BZ138" i="5" s="1"/>
  <c r="AQ230" i="5"/>
  <c r="S230" i="5"/>
  <c r="AA230" i="5" s="1"/>
  <c r="AN230" i="5" s="1"/>
  <c r="Q230" i="5"/>
  <c r="Y230" i="5" s="1"/>
  <c r="M230" i="5"/>
  <c r="U230" i="5" s="1"/>
  <c r="AQ232" i="5"/>
  <c r="S232" i="5"/>
  <c r="AA232" i="5" s="1"/>
  <c r="AN232" i="5" s="1"/>
  <c r="Q232" i="5"/>
  <c r="Y232" i="5" s="1"/>
  <c r="M232" i="5"/>
  <c r="U232" i="5" s="1"/>
  <c r="AQ234" i="5"/>
  <c r="S234" i="5"/>
  <c r="AA234" i="5" s="1"/>
  <c r="AN234" i="5" s="1"/>
  <c r="Q234" i="5"/>
  <c r="Y234" i="5" s="1"/>
  <c r="M234" i="5"/>
  <c r="U234" i="5" s="1"/>
  <c r="AQ236" i="5"/>
  <c r="S236" i="5"/>
  <c r="AA236" i="5" s="1"/>
  <c r="AN236" i="5" s="1"/>
  <c r="Q236" i="5"/>
  <c r="Y236" i="5" s="1"/>
  <c r="M236" i="5"/>
  <c r="U236" i="5" s="1"/>
  <c r="AQ238" i="5"/>
  <c r="S238" i="5"/>
  <c r="AA238" i="5" s="1"/>
  <c r="AN238" i="5" s="1"/>
  <c r="Q238" i="5"/>
  <c r="Y238" i="5" s="1"/>
  <c r="M238" i="5"/>
  <c r="U238" i="5" s="1"/>
  <c r="AQ240" i="5"/>
  <c r="S240" i="5"/>
  <c r="AA240" i="5" s="1"/>
  <c r="AN240" i="5" s="1"/>
  <c r="CD172" i="5" s="1"/>
  <c r="Q240" i="5"/>
  <c r="Y240" i="5" s="1"/>
  <c r="M240" i="5"/>
  <c r="U240" i="5" s="1"/>
  <c r="BZ172" i="5" s="1"/>
  <c r="AQ242" i="5"/>
  <c r="S242" i="5"/>
  <c r="AA242" i="5" s="1"/>
  <c r="AN242" i="5" s="1"/>
  <c r="CD174" i="5" s="1"/>
  <c r="Q242" i="5"/>
  <c r="Y242" i="5" s="1"/>
  <c r="M242" i="5"/>
  <c r="U242" i="5" s="1"/>
  <c r="BZ174" i="5" s="1"/>
  <c r="AQ244" i="5"/>
  <c r="S244" i="5"/>
  <c r="AA244" i="5" s="1"/>
  <c r="AN244" i="5" s="1"/>
  <c r="CD189" i="5" s="1"/>
  <c r="Q244" i="5"/>
  <c r="Y244" i="5" s="1"/>
  <c r="M244" i="5"/>
  <c r="U244" i="5" s="1"/>
  <c r="BZ189" i="5" s="1"/>
  <c r="AQ246" i="5"/>
  <c r="S246" i="5"/>
  <c r="AA246" i="5" s="1"/>
  <c r="AN246" i="5" s="1"/>
  <c r="CD177" i="5" s="1"/>
  <c r="Q246" i="5"/>
  <c r="Y246" i="5" s="1"/>
  <c r="M246" i="5"/>
  <c r="U246" i="5" s="1"/>
  <c r="BZ177" i="5" s="1"/>
  <c r="AQ248" i="5"/>
  <c r="S248" i="5"/>
  <c r="AA248" i="5" s="1"/>
  <c r="AN248" i="5" s="1"/>
  <c r="Q248" i="5"/>
  <c r="Y248" i="5" s="1"/>
  <c r="M248" i="5"/>
  <c r="U248" i="5" s="1"/>
  <c r="AQ250" i="5"/>
  <c r="S250" i="5"/>
  <c r="AA250" i="5" s="1"/>
  <c r="AN250" i="5" s="1"/>
  <c r="CD139" i="5" s="1"/>
  <c r="Q250" i="5"/>
  <c r="Y250" i="5" s="1"/>
  <c r="M250" i="5"/>
  <c r="U250" i="5" s="1"/>
  <c r="BZ139" i="5" s="1"/>
  <c r="AQ252" i="5"/>
  <c r="S252" i="5"/>
  <c r="AA252" i="5" s="1"/>
  <c r="AN252" i="5" s="1"/>
  <c r="CD141" i="5" s="1"/>
  <c r="Q252" i="5"/>
  <c r="Y252" i="5" s="1"/>
  <c r="M252" i="5"/>
  <c r="U252" i="5" s="1"/>
  <c r="BZ141" i="5" s="1"/>
  <c r="AQ254" i="5"/>
  <c r="S254" i="5"/>
  <c r="AA254" i="5" s="1"/>
  <c r="AN254" i="5" s="1"/>
  <c r="Q254" i="5"/>
  <c r="Y254" i="5" s="1"/>
  <c r="M254" i="5"/>
  <c r="U254" i="5" s="1"/>
  <c r="AQ256" i="5"/>
  <c r="S256" i="5"/>
  <c r="AA256" i="5" s="1"/>
  <c r="AN256" i="5" s="1"/>
  <c r="CD144" i="5" s="1"/>
  <c r="Q256" i="5"/>
  <c r="Y256" i="5" s="1"/>
  <c r="M256" i="5"/>
  <c r="U256" i="5" s="1"/>
  <c r="BZ144" i="5" s="1"/>
  <c r="AQ258" i="5"/>
  <c r="S258" i="5"/>
  <c r="AA258" i="5" s="1"/>
  <c r="AN258" i="5" s="1"/>
  <c r="Q258" i="5"/>
  <c r="Y258" i="5" s="1"/>
  <c r="M258" i="5"/>
  <c r="U258" i="5" s="1"/>
  <c r="W260" i="5"/>
  <c r="P260" i="5"/>
  <c r="N260" i="5"/>
  <c r="V260" i="5" s="1"/>
  <c r="CA179" i="5" s="1"/>
  <c r="AQ260" i="5"/>
  <c r="S260" i="5"/>
  <c r="AA260" i="5" s="1"/>
  <c r="AN260" i="5" s="1"/>
  <c r="CD179" i="5" s="1"/>
  <c r="Q260" i="5"/>
  <c r="Y260" i="5" s="1"/>
  <c r="M260" i="5"/>
  <c r="U260" i="5" s="1"/>
  <c r="BZ179" i="5" s="1"/>
  <c r="W261" i="5"/>
  <c r="P261" i="5"/>
  <c r="N261" i="5"/>
  <c r="V261" i="5" s="1"/>
  <c r="CA180" i="5" s="1"/>
  <c r="AQ261" i="5"/>
  <c r="S261" i="5"/>
  <c r="AA261" i="5" s="1"/>
  <c r="AN261" i="5" s="1"/>
  <c r="CD180" i="5" s="1"/>
  <c r="Q261" i="5"/>
  <c r="Y261" i="5" s="1"/>
  <c r="M261" i="5"/>
  <c r="U261" i="5" s="1"/>
  <c r="BZ180" i="5" s="1"/>
  <c r="W262" i="5"/>
  <c r="P262" i="5"/>
  <c r="N262" i="5"/>
  <c r="V262" i="5" s="1"/>
  <c r="CA190" i="5" s="1"/>
  <c r="AQ262" i="5"/>
  <c r="S262" i="5"/>
  <c r="AA262" i="5" s="1"/>
  <c r="AN262" i="5" s="1"/>
  <c r="CD190" i="5" s="1"/>
  <c r="Q262" i="5"/>
  <c r="Y262" i="5" s="1"/>
  <c r="M262" i="5"/>
  <c r="U262" i="5" s="1"/>
  <c r="BZ190" i="5" s="1"/>
  <c r="W263" i="5"/>
  <c r="P263" i="5"/>
  <c r="N263" i="5"/>
  <c r="V263" i="5" s="1"/>
  <c r="CA191" i="5" s="1"/>
  <c r="AQ263" i="5"/>
  <c r="S263" i="5"/>
  <c r="AA263" i="5" s="1"/>
  <c r="AN263" i="5" s="1"/>
  <c r="CD191" i="5" s="1"/>
  <c r="Q263" i="5"/>
  <c r="Y263" i="5" s="1"/>
  <c r="M263" i="5"/>
  <c r="U263" i="5" s="1"/>
  <c r="BZ191" i="5" s="1"/>
  <c r="W264" i="5"/>
  <c r="P264" i="5"/>
  <c r="N264" i="5"/>
  <c r="V264" i="5" s="1"/>
  <c r="CA181" i="5" s="1"/>
  <c r="AQ264" i="5"/>
  <c r="S264" i="5"/>
  <c r="AA264" i="5" s="1"/>
  <c r="AN264" i="5" s="1"/>
  <c r="CD181" i="5" s="1"/>
  <c r="Q264" i="5"/>
  <c r="Y264" i="5" s="1"/>
  <c r="M264" i="5"/>
  <c r="U264" i="5" s="1"/>
  <c r="BZ181" i="5" s="1"/>
  <c r="W265" i="5"/>
  <c r="P265" i="5"/>
  <c r="N265" i="5"/>
  <c r="V265" i="5" s="1"/>
  <c r="CA182" i="5" s="1"/>
  <c r="AQ265" i="5"/>
  <c r="S265" i="5"/>
  <c r="AA265" i="5" s="1"/>
  <c r="AN265" i="5" s="1"/>
  <c r="CD182" i="5" s="1"/>
  <c r="Q265" i="5"/>
  <c r="Y265" i="5" s="1"/>
  <c r="M265" i="5"/>
  <c r="U265" i="5" s="1"/>
  <c r="BZ182" i="5" s="1"/>
  <c r="W266" i="5"/>
  <c r="P266" i="5"/>
  <c r="N266" i="5"/>
  <c r="V266" i="5" s="1"/>
  <c r="AQ266" i="5"/>
  <c r="S266" i="5"/>
  <c r="AA266" i="5" s="1"/>
  <c r="AN266" i="5" s="1"/>
  <c r="Q266" i="5"/>
  <c r="Y266" i="5" s="1"/>
  <c r="M266" i="5"/>
  <c r="U266" i="5" s="1"/>
  <c r="W267" i="5"/>
  <c r="P267" i="5"/>
  <c r="N267" i="5"/>
  <c r="V267" i="5" s="1"/>
  <c r="CA193" i="5" s="1"/>
  <c r="AQ267" i="5"/>
  <c r="S267" i="5"/>
  <c r="AA267" i="5" s="1"/>
  <c r="AN267" i="5" s="1"/>
  <c r="CD193" i="5" s="1"/>
  <c r="Q267" i="5"/>
  <c r="Y267" i="5" s="1"/>
  <c r="M267" i="5"/>
  <c r="U267" i="5" s="1"/>
  <c r="BZ193" i="5" s="1"/>
  <c r="W268" i="5"/>
  <c r="P268" i="5"/>
  <c r="N268" i="5"/>
  <c r="V268" i="5" s="1"/>
  <c r="CA194" i="5" s="1"/>
  <c r="AQ268" i="5"/>
  <c r="S268" i="5"/>
  <c r="AA268" i="5" s="1"/>
  <c r="AN268" i="5" s="1"/>
  <c r="CD194" i="5" s="1"/>
  <c r="Q268" i="5"/>
  <c r="Y268" i="5" s="1"/>
  <c r="M268" i="5"/>
  <c r="U268" i="5" s="1"/>
  <c r="BZ194" i="5" s="1"/>
  <c r="W269" i="5"/>
  <c r="P269" i="5"/>
  <c r="N269" i="5"/>
  <c r="V269" i="5" s="1"/>
  <c r="CA195" i="5" s="1"/>
  <c r="AQ269" i="5"/>
  <c r="S269" i="5"/>
  <c r="AA269" i="5" s="1"/>
  <c r="AN269" i="5" s="1"/>
  <c r="CD195" i="5" s="1"/>
  <c r="Q269" i="5"/>
  <c r="Y269" i="5" s="1"/>
  <c r="M269" i="5"/>
  <c r="U269" i="5" s="1"/>
  <c r="BZ195" i="5" s="1"/>
  <c r="W270" i="5"/>
  <c r="P270" i="5"/>
  <c r="N270" i="5"/>
  <c r="V270" i="5" s="1"/>
  <c r="CA206" i="5" s="1"/>
  <c r="AQ270" i="5"/>
  <c r="S270" i="5"/>
  <c r="AA270" i="5" s="1"/>
  <c r="AN270" i="5" s="1"/>
  <c r="CD206" i="5" s="1"/>
  <c r="Q270" i="5"/>
  <c r="Y270" i="5" s="1"/>
  <c r="M270" i="5"/>
  <c r="U270" i="5" s="1"/>
  <c r="BZ206" i="5" s="1"/>
  <c r="W271" i="5"/>
  <c r="P271" i="5"/>
  <c r="N271" i="5"/>
  <c r="V271" i="5" s="1"/>
  <c r="CA207" i="5" s="1"/>
  <c r="AQ271" i="5"/>
  <c r="S271" i="5"/>
  <c r="AA271" i="5" s="1"/>
  <c r="AN271" i="5" s="1"/>
  <c r="CD207" i="5" s="1"/>
  <c r="Q271" i="5"/>
  <c r="Y271" i="5" s="1"/>
  <c r="M271" i="5"/>
  <c r="U271" i="5" s="1"/>
  <c r="BZ207" i="5" s="1"/>
  <c r="W272" i="5"/>
  <c r="P272" i="5"/>
  <c r="N272" i="5"/>
  <c r="V272" i="5" s="1"/>
  <c r="CA196" i="5" s="1"/>
  <c r="AQ272" i="5"/>
  <c r="S272" i="5"/>
  <c r="AA272" i="5" s="1"/>
  <c r="AN272" i="5" s="1"/>
  <c r="CD196" i="5" s="1"/>
  <c r="Q272" i="5"/>
  <c r="Y272" i="5" s="1"/>
  <c r="M272" i="5"/>
  <c r="U272" i="5" s="1"/>
  <c r="BZ196" i="5" s="1"/>
  <c r="W273" i="5"/>
  <c r="P273" i="5"/>
  <c r="N273" i="5"/>
  <c r="V273" i="5" s="1"/>
  <c r="CA197" i="5" s="1"/>
  <c r="AQ273" i="5"/>
  <c r="S273" i="5"/>
  <c r="AA273" i="5" s="1"/>
  <c r="AN273" i="5" s="1"/>
  <c r="CD197" i="5" s="1"/>
  <c r="Q273" i="5"/>
  <c r="Y273" i="5" s="1"/>
  <c r="M273" i="5"/>
  <c r="U273" i="5" s="1"/>
  <c r="BZ197" i="5" s="1"/>
  <c r="W274" i="5"/>
  <c r="P274" i="5"/>
  <c r="N274" i="5"/>
  <c r="V274" i="5" s="1"/>
  <c r="CA208" i="5" s="1"/>
  <c r="AQ274" i="5"/>
  <c r="S274" i="5"/>
  <c r="AA274" i="5" s="1"/>
  <c r="AN274" i="5" s="1"/>
  <c r="CD208" i="5" s="1"/>
  <c r="Q274" i="5"/>
  <c r="Y274" i="5" s="1"/>
  <c r="M274" i="5"/>
  <c r="U274" i="5" s="1"/>
  <c r="BZ208" i="5" s="1"/>
  <c r="W275" i="5"/>
  <c r="P275" i="5"/>
  <c r="N275" i="5"/>
  <c r="V275" i="5" s="1"/>
  <c r="AQ275" i="5"/>
  <c r="S275" i="5"/>
  <c r="AA275" i="5" s="1"/>
  <c r="AN275" i="5" s="1"/>
  <c r="Q275" i="5"/>
  <c r="Y275" i="5" s="1"/>
  <c r="M275" i="5"/>
  <c r="U275" i="5" s="1"/>
  <c r="W276" i="5"/>
  <c r="P276" i="5"/>
  <c r="N276" i="5"/>
  <c r="V276" i="5" s="1"/>
  <c r="AQ276" i="5"/>
  <c r="S276" i="5"/>
  <c r="AA276" i="5" s="1"/>
  <c r="AN276" i="5" s="1"/>
  <c r="Q276" i="5"/>
  <c r="Y276" i="5" s="1"/>
  <c r="M276" i="5"/>
  <c r="U276" i="5" s="1"/>
  <c r="W277" i="5"/>
  <c r="P277" i="5"/>
  <c r="N277" i="5"/>
  <c r="V277" i="5" s="1"/>
  <c r="AQ277" i="5"/>
  <c r="S277" i="5"/>
  <c r="AA277" i="5" s="1"/>
  <c r="AN277" i="5" s="1"/>
  <c r="Q277" i="5"/>
  <c r="Y277" i="5" s="1"/>
  <c r="M277" i="5"/>
  <c r="U277" i="5" s="1"/>
  <c r="W278" i="5"/>
  <c r="P278" i="5"/>
  <c r="N278" i="5"/>
  <c r="V278" i="5" s="1"/>
  <c r="AQ278" i="5"/>
  <c r="S278" i="5"/>
  <c r="AA278" i="5" s="1"/>
  <c r="AN278" i="5" s="1"/>
  <c r="Q278" i="5"/>
  <c r="Y278" i="5" s="1"/>
  <c r="M278" i="5"/>
  <c r="U278" i="5" s="1"/>
  <c r="W279" i="5"/>
  <c r="P279" i="5"/>
  <c r="N279" i="5"/>
  <c r="V279" i="5" s="1"/>
  <c r="AQ279" i="5"/>
  <c r="S279" i="5"/>
  <c r="AA279" i="5" s="1"/>
  <c r="AN279" i="5" s="1"/>
  <c r="Q279" i="5"/>
  <c r="Y279" i="5" s="1"/>
  <c r="M279" i="5"/>
  <c r="U279" i="5" s="1"/>
  <c r="W280" i="5"/>
  <c r="P280" i="5"/>
  <c r="N280" i="5"/>
  <c r="V280" i="5" s="1"/>
  <c r="AQ280" i="5"/>
  <c r="S280" i="5"/>
  <c r="AA280" i="5" s="1"/>
  <c r="AN280" i="5" s="1"/>
  <c r="Q280" i="5"/>
  <c r="Y280" i="5" s="1"/>
  <c r="M280" i="5"/>
  <c r="U280" i="5" s="1"/>
  <c r="AQ281" i="5"/>
  <c r="S281" i="5"/>
  <c r="AA281" i="5" s="1"/>
  <c r="AN281" i="5" s="1"/>
  <c r="W281" i="5"/>
  <c r="P281" i="5"/>
  <c r="N281" i="5"/>
  <c r="V281" i="5" s="1"/>
  <c r="Q281" i="5"/>
  <c r="Y281" i="5" s="1"/>
  <c r="M281" i="5"/>
  <c r="U281" i="5" s="1"/>
  <c r="X283" i="5"/>
  <c r="R283" i="5"/>
  <c r="Z283" i="5" s="1"/>
  <c r="N216" i="5"/>
  <c r="V216" i="5" s="1"/>
  <c r="CA168" i="5" s="1"/>
  <c r="W216" i="5"/>
  <c r="N218" i="5"/>
  <c r="V218" i="5" s="1"/>
  <c r="CA170" i="5" s="1"/>
  <c r="W218" i="5"/>
  <c r="N220" i="5"/>
  <c r="V220" i="5" s="1"/>
  <c r="W220" i="5"/>
  <c r="N222" i="5"/>
  <c r="V222" i="5" s="1"/>
  <c r="CA132" i="5" s="1"/>
  <c r="W222" i="5"/>
  <c r="N224" i="5"/>
  <c r="V224" i="5" s="1"/>
  <c r="CA134" i="5" s="1"/>
  <c r="W224" i="5"/>
  <c r="N226" i="5"/>
  <c r="V226" i="5" s="1"/>
  <c r="CA136" i="5" s="1"/>
  <c r="W226" i="5"/>
  <c r="N228" i="5"/>
  <c r="V228" i="5" s="1"/>
  <c r="CA138" i="5" s="1"/>
  <c r="W228" i="5"/>
  <c r="N230" i="5"/>
  <c r="V230" i="5" s="1"/>
  <c r="W230" i="5"/>
  <c r="N232" i="5"/>
  <c r="V232" i="5" s="1"/>
  <c r="W232" i="5"/>
  <c r="N234" i="5"/>
  <c r="V234" i="5" s="1"/>
  <c r="W234" i="5"/>
  <c r="N236" i="5"/>
  <c r="V236" i="5" s="1"/>
  <c r="W236" i="5"/>
  <c r="N238" i="5"/>
  <c r="V238" i="5" s="1"/>
  <c r="W238" i="5"/>
  <c r="N240" i="5"/>
  <c r="V240" i="5" s="1"/>
  <c r="CA172" i="5" s="1"/>
  <c r="W240" i="5"/>
  <c r="N242" i="5"/>
  <c r="V242" i="5" s="1"/>
  <c r="CA174" i="5" s="1"/>
  <c r="W242" i="5"/>
  <c r="N244" i="5"/>
  <c r="V244" i="5" s="1"/>
  <c r="CA189" i="5" s="1"/>
  <c r="W244" i="5"/>
  <c r="N246" i="5"/>
  <c r="V246" i="5" s="1"/>
  <c r="CA177" i="5" s="1"/>
  <c r="W246" i="5"/>
  <c r="N248" i="5"/>
  <c r="V248" i="5" s="1"/>
  <c r="W248" i="5"/>
  <c r="N250" i="5"/>
  <c r="V250" i="5" s="1"/>
  <c r="CA139" i="5" s="1"/>
  <c r="W250" i="5"/>
  <c r="N252" i="5"/>
  <c r="V252" i="5" s="1"/>
  <c r="CA141" i="5" s="1"/>
  <c r="W252" i="5"/>
  <c r="N254" i="5"/>
  <c r="V254" i="5" s="1"/>
  <c r="W254" i="5"/>
  <c r="N256" i="5"/>
  <c r="V256" i="5" s="1"/>
  <c r="CA144" i="5" s="1"/>
  <c r="W256" i="5"/>
  <c r="N258" i="5"/>
  <c r="V258" i="5" s="1"/>
  <c r="W258" i="5"/>
  <c r="X293" i="5"/>
  <c r="R293" i="5"/>
  <c r="Z293" i="5" s="1"/>
  <c r="X295" i="5"/>
  <c r="R295" i="5"/>
  <c r="Z295" i="5" s="1"/>
  <c r="X297" i="5"/>
  <c r="R297" i="5"/>
  <c r="Z297" i="5" s="1"/>
  <c r="X299" i="5"/>
  <c r="R299" i="5"/>
  <c r="Z299" i="5" s="1"/>
  <c r="X301" i="5"/>
  <c r="R301" i="5"/>
  <c r="Z301" i="5" s="1"/>
  <c r="X303" i="5"/>
  <c r="R303" i="5"/>
  <c r="Z303" i="5" s="1"/>
  <c r="X305" i="5"/>
  <c r="R305" i="5"/>
  <c r="Z305" i="5" s="1"/>
  <c r="X307" i="5"/>
  <c r="R307" i="5"/>
  <c r="Z307" i="5" s="1"/>
  <c r="O282" i="5"/>
  <c r="O284" i="5"/>
  <c r="AQ283" i="5"/>
  <c r="S283" i="5"/>
  <c r="AA283" i="5" s="1"/>
  <c r="AN283" i="5" s="1"/>
  <c r="Q283" i="5"/>
  <c r="Y283" i="5" s="1"/>
  <c r="M283" i="5"/>
  <c r="U283" i="5" s="1"/>
  <c r="AQ285" i="5"/>
  <c r="S285" i="5"/>
  <c r="AA285" i="5" s="1"/>
  <c r="AN285" i="5" s="1"/>
  <c r="CD199" i="5" s="1"/>
  <c r="Q285" i="5"/>
  <c r="Y285" i="5" s="1"/>
  <c r="M285" i="5"/>
  <c r="U285" i="5" s="1"/>
  <c r="BZ199" i="5" s="1"/>
  <c r="W285" i="5"/>
  <c r="P285" i="5"/>
  <c r="N285" i="5"/>
  <c r="V285" i="5" s="1"/>
  <c r="CA199" i="5" s="1"/>
  <c r="AQ286" i="5"/>
  <c r="S286" i="5"/>
  <c r="AA286" i="5" s="1"/>
  <c r="AN286" i="5" s="1"/>
  <c r="CD200" i="5" s="1"/>
  <c r="Q286" i="5"/>
  <c r="Y286" i="5" s="1"/>
  <c r="M286" i="5"/>
  <c r="U286" i="5" s="1"/>
  <c r="BZ200" i="5" s="1"/>
  <c r="W286" i="5"/>
  <c r="P286" i="5"/>
  <c r="N286" i="5"/>
  <c r="V286" i="5" s="1"/>
  <c r="CA200" i="5" s="1"/>
  <c r="AQ287" i="5"/>
  <c r="S287" i="5"/>
  <c r="AA287" i="5" s="1"/>
  <c r="AN287" i="5" s="1"/>
  <c r="CD201" i="5" s="1"/>
  <c r="Q287" i="5"/>
  <c r="Y287" i="5" s="1"/>
  <c r="M287" i="5"/>
  <c r="U287" i="5" s="1"/>
  <c r="BZ201" i="5" s="1"/>
  <c r="W287" i="5"/>
  <c r="P287" i="5"/>
  <c r="N287" i="5"/>
  <c r="V287" i="5" s="1"/>
  <c r="CA201" i="5" s="1"/>
  <c r="AQ288" i="5"/>
  <c r="S288" i="5"/>
  <c r="AA288" i="5" s="1"/>
  <c r="AN288" i="5" s="1"/>
  <c r="CD202" i="5" s="1"/>
  <c r="Q288" i="5"/>
  <c r="Y288" i="5" s="1"/>
  <c r="M288" i="5"/>
  <c r="U288" i="5" s="1"/>
  <c r="BZ202" i="5" s="1"/>
  <c r="W288" i="5"/>
  <c r="P288" i="5"/>
  <c r="N288" i="5"/>
  <c r="V288" i="5" s="1"/>
  <c r="CA202" i="5" s="1"/>
  <c r="N283" i="5"/>
  <c r="V283" i="5" s="1"/>
  <c r="W283" i="5"/>
  <c r="W308" i="5"/>
  <c r="P308" i="5"/>
  <c r="N308" i="5"/>
  <c r="V308" i="5" s="1"/>
  <c r="AQ308" i="5"/>
  <c r="S308" i="5"/>
  <c r="AA308" i="5" s="1"/>
  <c r="AN308" i="5" s="1"/>
  <c r="Q308" i="5"/>
  <c r="Y308" i="5" s="1"/>
  <c r="M308" i="5"/>
  <c r="U308" i="5" s="1"/>
  <c r="W309" i="5"/>
  <c r="P309" i="5"/>
  <c r="N309" i="5"/>
  <c r="V309" i="5" s="1"/>
  <c r="AQ309" i="5"/>
  <c r="S309" i="5"/>
  <c r="AA309" i="5" s="1"/>
  <c r="AN309" i="5" s="1"/>
  <c r="Q309" i="5"/>
  <c r="Y309" i="5" s="1"/>
  <c r="M309" i="5"/>
  <c r="U309" i="5" s="1"/>
  <c r="W310" i="5"/>
  <c r="P310" i="5"/>
  <c r="N310" i="5"/>
  <c r="V310" i="5" s="1"/>
  <c r="AQ310" i="5"/>
  <c r="S310" i="5"/>
  <c r="AA310" i="5" s="1"/>
  <c r="AN310" i="5" s="1"/>
  <c r="Q310" i="5"/>
  <c r="Y310" i="5" s="1"/>
  <c r="M310" i="5"/>
  <c r="U310" i="5" s="1"/>
  <c r="W311" i="5"/>
  <c r="P311" i="5"/>
  <c r="N311" i="5"/>
  <c r="V311" i="5" s="1"/>
  <c r="AQ311" i="5"/>
  <c r="S311" i="5"/>
  <c r="AA311" i="5" s="1"/>
  <c r="AN311" i="5" s="1"/>
  <c r="Q311" i="5"/>
  <c r="Y311" i="5" s="1"/>
  <c r="M311" i="5"/>
  <c r="U311" i="5" s="1"/>
  <c r="W312" i="5"/>
  <c r="P312" i="5"/>
  <c r="N312" i="5"/>
  <c r="V312" i="5" s="1"/>
  <c r="AQ312" i="5"/>
  <c r="S312" i="5"/>
  <c r="AA312" i="5" s="1"/>
  <c r="AN312" i="5" s="1"/>
  <c r="Q312" i="5"/>
  <c r="Y312" i="5" s="1"/>
  <c r="M312" i="5"/>
  <c r="U312" i="5" s="1"/>
  <c r="W313" i="5"/>
  <c r="P313" i="5"/>
  <c r="N313" i="5"/>
  <c r="V313" i="5" s="1"/>
  <c r="CA209" i="5" s="1"/>
  <c r="AQ313" i="5"/>
  <c r="S313" i="5"/>
  <c r="AA313" i="5" s="1"/>
  <c r="AN313" i="5" s="1"/>
  <c r="CD209" i="5" s="1"/>
  <c r="Q313" i="5"/>
  <c r="Y313" i="5" s="1"/>
  <c r="M313" i="5"/>
  <c r="U313" i="5" s="1"/>
  <c r="BZ209" i="5" s="1"/>
  <c r="W314" i="5"/>
  <c r="P314" i="5"/>
  <c r="N314" i="5"/>
  <c r="V314" i="5" s="1"/>
  <c r="CA210" i="5" s="1"/>
  <c r="AQ314" i="5"/>
  <c r="S314" i="5"/>
  <c r="AA314" i="5" s="1"/>
  <c r="AN314" i="5" s="1"/>
  <c r="CD210" i="5" s="1"/>
  <c r="Q314" i="5"/>
  <c r="Y314" i="5" s="1"/>
  <c r="M314" i="5"/>
  <c r="U314" i="5" s="1"/>
  <c r="BZ210" i="5" s="1"/>
  <c r="W315" i="5"/>
  <c r="P315" i="5"/>
  <c r="N315" i="5"/>
  <c r="V315" i="5" s="1"/>
  <c r="CA211" i="5" s="1"/>
  <c r="AQ315" i="5"/>
  <c r="S315" i="5"/>
  <c r="AA315" i="5" s="1"/>
  <c r="AN315" i="5" s="1"/>
  <c r="CD211" i="5" s="1"/>
  <c r="Q315" i="5"/>
  <c r="Y315" i="5" s="1"/>
  <c r="M315" i="5"/>
  <c r="U315" i="5" s="1"/>
  <c r="BZ211" i="5" s="1"/>
  <c r="W317" i="5"/>
  <c r="P317" i="5"/>
  <c r="N317" i="5"/>
  <c r="V317" i="5" s="1"/>
  <c r="CA213" i="5" s="1"/>
  <c r="AQ317" i="5"/>
  <c r="S317" i="5"/>
  <c r="AA317" i="5" s="1"/>
  <c r="AN317" i="5" s="1"/>
  <c r="CD213" i="5" s="1"/>
  <c r="Q317" i="5"/>
  <c r="Y317" i="5" s="1"/>
  <c r="M317" i="5"/>
  <c r="U317" i="5" s="1"/>
  <c r="BZ213" i="5" s="1"/>
  <c r="O290" i="5"/>
  <c r="O292" i="5"/>
  <c r="O294" i="5"/>
  <c r="O296" i="5"/>
  <c r="O298" i="5"/>
  <c r="O300" i="5"/>
  <c r="O302" i="5"/>
  <c r="O304" i="5"/>
  <c r="O306" i="5"/>
  <c r="AQ289" i="5"/>
  <c r="S289" i="5"/>
  <c r="AA289" i="5" s="1"/>
  <c r="AN289" i="5" s="1"/>
  <c r="CD203" i="5" s="1"/>
  <c r="Q289" i="5"/>
  <c r="Y289" i="5" s="1"/>
  <c r="M289" i="5"/>
  <c r="U289" i="5" s="1"/>
  <c r="BZ203" i="5" s="1"/>
  <c r="AQ291" i="5"/>
  <c r="S291" i="5"/>
  <c r="AA291" i="5" s="1"/>
  <c r="AN291" i="5" s="1"/>
  <c r="CD205" i="5" s="1"/>
  <c r="Q291" i="5"/>
  <c r="Y291" i="5" s="1"/>
  <c r="M291" i="5"/>
  <c r="U291" i="5" s="1"/>
  <c r="BZ205" i="5" s="1"/>
  <c r="AQ293" i="5"/>
  <c r="S293" i="5"/>
  <c r="AA293" i="5" s="1"/>
  <c r="AN293" i="5" s="1"/>
  <c r="Q293" i="5"/>
  <c r="Y293" i="5" s="1"/>
  <c r="M293" i="5"/>
  <c r="U293" i="5" s="1"/>
  <c r="AQ295" i="5"/>
  <c r="S295" i="5"/>
  <c r="AA295" i="5" s="1"/>
  <c r="AN295" i="5" s="1"/>
  <c r="Q295" i="5"/>
  <c r="Y295" i="5" s="1"/>
  <c r="M295" i="5"/>
  <c r="U295" i="5" s="1"/>
  <c r="AQ297" i="5"/>
  <c r="S297" i="5"/>
  <c r="AA297" i="5" s="1"/>
  <c r="AN297" i="5" s="1"/>
  <c r="Q297" i="5"/>
  <c r="Y297" i="5" s="1"/>
  <c r="M297" i="5"/>
  <c r="U297" i="5" s="1"/>
  <c r="AQ299" i="5"/>
  <c r="S299" i="5"/>
  <c r="AA299" i="5" s="1"/>
  <c r="AN299" i="5" s="1"/>
  <c r="Q299" i="5"/>
  <c r="Y299" i="5" s="1"/>
  <c r="M299" i="5"/>
  <c r="U299" i="5" s="1"/>
  <c r="AQ301" i="5"/>
  <c r="S301" i="5"/>
  <c r="AA301" i="5" s="1"/>
  <c r="AN301" i="5" s="1"/>
  <c r="Q301" i="5"/>
  <c r="Y301" i="5" s="1"/>
  <c r="M301" i="5"/>
  <c r="U301" i="5" s="1"/>
  <c r="AQ303" i="5"/>
  <c r="S303" i="5"/>
  <c r="AA303" i="5" s="1"/>
  <c r="AN303" i="5" s="1"/>
  <c r="Q303" i="5"/>
  <c r="Y303" i="5" s="1"/>
  <c r="M303" i="5"/>
  <c r="U303" i="5" s="1"/>
  <c r="AQ305" i="5"/>
  <c r="S305" i="5"/>
  <c r="AA305" i="5" s="1"/>
  <c r="AN305" i="5" s="1"/>
  <c r="Q305" i="5"/>
  <c r="Y305" i="5" s="1"/>
  <c r="M305" i="5"/>
  <c r="U305" i="5" s="1"/>
  <c r="AQ307" i="5"/>
  <c r="S307" i="5"/>
  <c r="AA307" i="5" s="1"/>
  <c r="AN307" i="5" s="1"/>
  <c r="Q307" i="5"/>
  <c r="Y307" i="5" s="1"/>
  <c r="M307" i="5"/>
  <c r="U307" i="5" s="1"/>
  <c r="W316" i="5"/>
  <c r="P316" i="5"/>
  <c r="N316" i="5"/>
  <c r="V316" i="5" s="1"/>
  <c r="CA212" i="5" s="1"/>
  <c r="AQ316" i="5"/>
  <c r="S316" i="5"/>
  <c r="AA316" i="5" s="1"/>
  <c r="AN316" i="5" s="1"/>
  <c r="CD212" i="5" s="1"/>
  <c r="Q316" i="5"/>
  <c r="Y316" i="5" s="1"/>
  <c r="M316" i="5"/>
  <c r="U316" i="5" s="1"/>
  <c r="BZ212" i="5" s="1"/>
  <c r="W318" i="5"/>
  <c r="P318" i="5"/>
  <c r="N318" i="5"/>
  <c r="V318" i="5" s="1"/>
  <c r="CA214" i="5" s="1"/>
  <c r="AQ318" i="5"/>
  <c r="S318" i="5"/>
  <c r="AA318" i="5" s="1"/>
  <c r="AN318" i="5" s="1"/>
  <c r="CD214" i="5" s="1"/>
  <c r="Q318" i="5"/>
  <c r="Y318" i="5" s="1"/>
  <c r="M318" i="5"/>
  <c r="U318" i="5" s="1"/>
  <c r="BZ214" i="5" s="1"/>
  <c r="N289" i="5"/>
  <c r="V289" i="5" s="1"/>
  <c r="CA203" i="5" s="1"/>
  <c r="W289" i="5"/>
  <c r="N291" i="5"/>
  <c r="V291" i="5" s="1"/>
  <c r="CA205" i="5" s="1"/>
  <c r="W291" i="5"/>
  <c r="N293" i="5"/>
  <c r="V293" i="5" s="1"/>
  <c r="W293" i="5"/>
  <c r="N295" i="5"/>
  <c r="V295" i="5" s="1"/>
  <c r="W295" i="5"/>
  <c r="N297" i="5"/>
  <c r="V297" i="5" s="1"/>
  <c r="W297" i="5"/>
  <c r="N299" i="5"/>
  <c r="V299" i="5" s="1"/>
  <c r="W299" i="5"/>
  <c r="N301" i="5"/>
  <c r="V301" i="5" s="1"/>
  <c r="W301" i="5"/>
  <c r="N303" i="5"/>
  <c r="V303" i="5" s="1"/>
  <c r="W303" i="5"/>
  <c r="N305" i="5"/>
  <c r="V305" i="5" s="1"/>
  <c r="W305" i="5"/>
  <c r="N307" i="5"/>
  <c r="V307" i="5" s="1"/>
  <c r="W307" i="5"/>
  <c r="BZ179" i="4"/>
  <c r="BS65" i="4"/>
  <c r="Y11" i="4"/>
  <c r="Z11" i="4" s="1"/>
  <c r="Y15" i="4"/>
  <c r="Z15" i="4" s="1"/>
  <c r="Y21" i="4"/>
  <c r="Z21" i="4" s="1"/>
  <c r="I34" i="4"/>
  <c r="O54" i="4"/>
  <c r="S54" i="4" s="1"/>
  <c r="AA54" i="4" s="1"/>
  <c r="AN54" i="4" s="1"/>
  <c r="O41" i="4"/>
  <c r="O44" i="4"/>
  <c r="P44" i="4" s="1"/>
  <c r="O45" i="4"/>
  <c r="N45" i="4" s="1"/>
  <c r="V45" i="4" s="1"/>
  <c r="CB45" i="4" s="1"/>
  <c r="O47" i="4"/>
  <c r="P47" i="4" s="1"/>
  <c r="O55" i="4"/>
  <c r="O57" i="4"/>
  <c r="P57" i="4" s="1"/>
  <c r="O61" i="4"/>
  <c r="BZ63" i="4" s="1"/>
  <c r="O80" i="4"/>
  <c r="P80" i="4" s="1"/>
  <c r="O89" i="4"/>
  <c r="O91" i="4"/>
  <c r="P91" i="4" s="1"/>
  <c r="X91" i="4" s="1"/>
  <c r="O92" i="4"/>
  <c r="P92" i="4" s="1"/>
  <c r="O93" i="4"/>
  <c r="P93" i="4" s="1"/>
  <c r="O94" i="4"/>
  <c r="P94" i="4" s="1"/>
  <c r="O95" i="4"/>
  <c r="P95" i="4" s="1"/>
  <c r="X95" i="4" s="1"/>
  <c r="O98" i="4"/>
  <c r="P98" i="4" s="1"/>
  <c r="O99" i="4"/>
  <c r="P99" i="4" s="1"/>
  <c r="O101" i="4"/>
  <c r="P101" i="4" s="1"/>
  <c r="O103" i="4"/>
  <c r="BR103" i="4" s="1"/>
  <c r="O116" i="4"/>
  <c r="BS49" i="4" s="1"/>
  <c r="O118" i="4"/>
  <c r="O120" i="4"/>
  <c r="BZ96" i="4" s="1"/>
  <c r="O122" i="4"/>
  <c r="BZ98" i="4" s="1"/>
  <c r="O124" i="4"/>
  <c r="S124" i="4" s="1"/>
  <c r="AA124" i="4" s="1"/>
  <c r="AN124" i="4" s="1"/>
  <c r="O126" i="4"/>
  <c r="BS51" i="4" s="1"/>
  <c r="O130" i="4"/>
  <c r="BZ73" i="4" s="1"/>
  <c r="O132" i="4"/>
  <c r="S132" i="4" s="1"/>
  <c r="AA132" i="4" s="1"/>
  <c r="AN132" i="4" s="1"/>
  <c r="O134" i="4"/>
  <c r="O136" i="4"/>
  <c r="O138" i="4"/>
  <c r="O140" i="4"/>
  <c r="S140" i="4" s="1"/>
  <c r="AA140" i="4" s="1"/>
  <c r="AN140" i="4" s="1"/>
  <c r="O141" i="4"/>
  <c r="O142" i="4"/>
  <c r="O143" i="4"/>
  <c r="BZ99" i="4" s="1"/>
  <c r="O144" i="4"/>
  <c r="BZ100" i="4" s="1"/>
  <c r="O145" i="4"/>
  <c r="BZ101" i="4" s="1"/>
  <c r="O146" i="4"/>
  <c r="BZ102" i="4" s="1"/>
  <c r="O148" i="4"/>
  <c r="BZ143" i="4" s="1"/>
  <c r="O150" i="4"/>
  <c r="BZ75" i="4" s="1"/>
  <c r="O152" i="4"/>
  <c r="BZ77" i="4" s="1"/>
  <c r="O154" i="4"/>
  <c r="BZ79" i="4" s="1"/>
  <c r="O156" i="4"/>
  <c r="O166" i="4"/>
  <c r="BZ82" i="4" s="1"/>
  <c r="O168" i="4"/>
  <c r="BZ84" i="4" s="1"/>
  <c r="O170" i="4"/>
  <c r="BZ144" i="4" s="1"/>
  <c r="O171" i="4"/>
  <c r="O172" i="4"/>
  <c r="P172" i="4" s="1"/>
  <c r="O174" i="4"/>
  <c r="BZ105" i="4" s="1"/>
  <c r="O176" i="4"/>
  <c r="BZ107" i="4" s="1"/>
  <c r="O178" i="4"/>
  <c r="BZ109" i="4" s="1"/>
  <c r="O180" i="4"/>
  <c r="P180" i="4" s="1"/>
  <c r="BZ40" i="4"/>
  <c r="BR40" i="4"/>
  <c r="S40" i="4"/>
  <c r="Q40" i="4"/>
  <c r="M40" i="4"/>
  <c r="BS40" i="4"/>
  <c r="W40" i="4"/>
  <c r="P40" i="4"/>
  <c r="N40" i="4"/>
  <c r="O39" i="4"/>
  <c r="O38" i="4" s="1"/>
  <c r="BS41" i="4"/>
  <c r="W41" i="4"/>
  <c r="CC41" i="4" s="1"/>
  <c r="P41" i="4"/>
  <c r="N41" i="4"/>
  <c r="V41" i="4" s="1"/>
  <c r="CB41" i="4" s="1"/>
  <c r="BZ41" i="4"/>
  <c r="BR41" i="4"/>
  <c r="S41" i="4"/>
  <c r="AA41" i="4" s="1"/>
  <c r="AN41" i="4" s="1"/>
  <c r="CE41" i="4" s="1"/>
  <c r="Q41" i="4"/>
  <c r="Y41" i="4" s="1"/>
  <c r="M41" i="4"/>
  <c r="U41" i="4" s="1"/>
  <c r="CA41" i="4" s="1"/>
  <c r="W44" i="4"/>
  <c r="CC44" i="4" s="1"/>
  <c r="W45" i="4"/>
  <c r="CC45" i="4" s="1"/>
  <c r="P45" i="4"/>
  <c r="BR45" i="4"/>
  <c r="S45" i="4"/>
  <c r="AA45" i="4" s="1"/>
  <c r="AN45" i="4" s="1"/>
  <c r="CE45" i="4" s="1"/>
  <c r="W47" i="4"/>
  <c r="CC47" i="4" s="1"/>
  <c r="N47" i="4"/>
  <c r="V47" i="4" s="1"/>
  <c r="CB47" i="4" s="1"/>
  <c r="BR47" i="4"/>
  <c r="Q47" i="4"/>
  <c r="Y47" i="4" s="1"/>
  <c r="BR54" i="4"/>
  <c r="Q54" i="4"/>
  <c r="Y54" i="4" s="1"/>
  <c r="W54" i="4"/>
  <c r="N54" i="4"/>
  <c r="V54" i="4" s="1"/>
  <c r="W55" i="4"/>
  <c r="P55" i="4"/>
  <c r="N55" i="4"/>
  <c r="V55" i="4" s="1"/>
  <c r="BR55" i="4"/>
  <c r="S55" i="4"/>
  <c r="AA55" i="4" s="1"/>
  <c r="AN55" i="4" s="1"/>
  <c r="Q55" i="4"/>
  <c r="Y55" i="4" s="1"/>
  <c r="M55" i="4"/>
  <c r="U55" i="4" s="1"/>
  <c r="N57" i="4"/>
  <c r="V57" i="4" s="1"/>
  <c r="P61" i="4"/>
  <c r="N61" i="4"/>
  <c r="V61" i="4" s="1"/>
  <c r="CB63" i="4" s="1"/>
  <c r="S61" i="4"/>
  <c r="AA61" i="4" s="1"/>
  <c r="AN61" i="4" s="1"/>
  <c r="CE63" i="4" s="1"/>
  <c r="Q61" i="4"/>
  <c r="Y61" i="4" s="1"/>
  <c r="BR66" i="4"/>
  <c r="S66" i="4"/>
  <c r="AA66" i="4" s="1"/>
  <c r="AN66" i="4" s="1"/>
  <c r="Q66" i="4"/>
  <c r="Y66" i="4" s="1"/>
  <c r="M66" i="4"/>
  <c r="U66" i="4" s="1"/>
  <c r="W66" i="4"/>
  <c r="P66" i="4"/>
  <c r="N66" i="4"/>
  <c r="V66" i="4" s="1"/>
  <c r="BR67" i="4"/>
  <c r="S67" i="4"/>
  <c r="AA67" i="4" s="1"/>
  <c r="AN67" i="4" s="1"/>
  <c r="CE48" i="4" s="1"/>
  <c r="Q67" i="4"/>
  <c r="Y67" i="4" s="1"/>
  <c r="M67" i="4"/>
  <c r="U67" i="4" s="1"/>
  <c r="CA48" i="4" s="1"/>
  <c r="BZ48" i="4"/>
  <c r="W67" i="4"/>
  <c r="CC48" i="4" s="1"/>
  <c r="P67" i="4"/>
  <c r="N67" i="4"/>
  <c r="V67" i="4" s="1"/>
  <c r="CB48" i="4" s="1"/>
  <c r="BR70" i="4"/>
  <c r="S70" i="4"/>
  <c r="AA70" i="4" s="1"/>
  <c r="AN70" i="4" s="1"/>
  <c r="CE93" i="4" s="1"/>
  <c r="Q70" i="4"/>
  <c r="Y70" i="4" s="1"/>
  <c r="M70" i="4"/>
  <c r="U70" i="4" s="1"/>
  <c r="CA93" i="4" s="1"/>
  <c r="BS47" i="4"/>
  <c r="BZ93" i="4"/>
  <c r="W70" i="4"/>
  <c r="CC93" i="4" s="1"/>
  <c r="P70" i="4"/>
  <c r="N70" i="4"/>
  <c r="V70" i="4" s="1"/>
  <c r="CB93" i="4" s="1"/>
  <c r="BR72" i="4"/>
  <c r="S72" i="4"/>
  <c r="AA72" i="4" s="1"/>
  <c r="AN72" i="4" s="1"/>
  <c r="CE51" i="4" s="1"/>
  <c r="Q72" i="4"/>
  <c r="Y72" i="4" s="1"/>
  <c r="M72" i="4"/>
  <c r="U72" i="4" s="1"/>
  <c r="CA51" i="4" s="1"/>
  <c r="W72" i="4"/>
  <c r="CC51" i="4" s="1"/>
  <c r="P72" i="4"/>
  <c r="N72" i="4"/>
  <c r="V72" i="4" s="1"/>
  <c r="CB51" i="4" s="1"/>
  <c r="BZ51" i="4"/>
  <c r="BR74" i="4"/>
  <c r="S74" i="4"/>
  <c r="AA74" i="4" s="1"/>
  <c r="AN74" i="4" s="1"/>
  <c r="Q74" i="4"/>
  <c r="Y74" i="4" s="1"/>
  <c r="M74" i="4"/>
  <c r="U74" i="4" s="1"/>
  <c r="W74" i="4"/>
  <c r="P74" i="4"/>
  <c r="N74" i="4"/>
  <c r="V74" i="4" s="1"/>
  <c r="BR75" i="4"/>
  <c r="S75" i="4"/>
  <c r="AA75" i="4" s="1"/>
  <c r="AN75" i="4" s="1"/>
  <c r="Q75" i="4"/>
  <c r="Y75" i="4" s="1"/>
  <c r="M75" i="4"/>
  <c r="U75" i="4" s="1"/>
  <c r="W75" i="4"/>
  <c r="P75" i="4"/>
  <c r="N75" i="4"/>
  <c r="V75" i="4" s="1"/>
  <c r="BR78" i="4"/>
  <c r="S78" i="4"/>
  <c r="AA78" i="4" s="1"/>
  <c r="AN78" i="4" s="1"/>
  <c r="Q78" i="4"/>
  <c r="Y78" i="4" s="1"/>
  <c r="M78" i="4"/>
  <c r="U78" i="4" s="1"/>
  <c r="W78" i="4"/>
  <c r="P78" i="4"/>
  <c r="N78" i="4"/>
  <c r="V78" i="4" s="1"/>
  <c r="X80" i="4"/>
  <c r="R80" i="4"/>
  <c r="Z80" i="4" s="1"/>
  <c r="X92" i="4"/>
  <c r="R92" i="4"/>
  <c r="Z92" i="4" s="1"/>
  <c r="X93" i="4"/>
  <c r="R93" i="4"/>
  <c r="Z93" i="4" s="1"/>
  <c r="X94" i="4"/>
  <c r="R94" i="4"/>
  <c r="Z94" i="4" s="1"/>
  <c r="X98" i="4"/>
  <c r="R98" i="4"/>
  <c r="Z98" i="4" s="1"/>
  <c r="X99" i="4"/>
  <c r="R99" i="4"/>
  <c r="Z99" i="4" s="1"/>
  <c r="X101" i="4"/>
  <c r="CD89" i="4" s="1"/>
  <c r="R101" i="4"/>
  <c r="Z101" i="4" s="1"/>
  <c r="BZ42" i="4"/>
  <c r="BR42" i="4"/>
  <c r="S42" i="4"/>
  <c r="AA42" i="4" s="1"/>
  <c r="AN42" i="4" s="1"/>
  <c r="CE42" i="4" s="1"/>
  <c r="Q42" i="4"/>
  <c r="Y42" i="4" s="1"/>
  <c r="M42" i="4"/>
  <c r="U42" i="4" s="1"/>
  <c r="CA42" i="4" s="1"/>
  <c r="W42" i="4"/>
  <c r="CC42" i="4" s="1"/>
  <c r="P42" i="4"/>
  <c r="N42" i="4"/>
  <c r="V42" i="4" s="1"/>
  <c r="CB42" i="4" s="1"/>
  <c r="BZ43" i="4"/>
  <c r="BR43" i="4"/>
  <c r="S43" i="4"/>
  <c r="AA43" i="4" s="1"/>
  <c r="AN43" i="4" s="1"/>
  <c r="CE43" i="4" s="1"/>
  <c r="Q43" i="4"/>
  <c r="Y43" i="4" s="1"/>
  <c r="M43" i="4"/>
  <c r="U43" i="4" s="1"/>
  <c r="CA43" i="4" s="1"/>
  <c r="W43" i="4"/>
  <c r="CC43" i="4" s="1"/>
  <c r="P43" i="4"/>
  <c r="N43" i="4"/>
  <c r="V43" i="4" s="1"/>
  <c r="CB43" i="4" s="1"/>
  <c r="BZ46" i="4"/>
  <c r="BR46" i="4"/>
  <c r="S46" i="4"/>
  <c r="AA46" i="4" s="1"/>
  <c r="AN46" i="4" s="1"/>
  <c r="CE46" i="4" s="1"/>
  <c r="Q46" i="4"/>
  <c r="Y46" i="4" s="1"/>
  <c r="M46" i="4"/>
  <c r="U46" i="4" s="1"/>
  <c r="CA46" i="4" s="1"/>
  <c r="W46" i="4"/>
  <c r="CC46" i="4" s="1"/>
  <c r="P46" i="4"/>
  <c r="N46" i="4"/>
  <c r="V46" i="4" s="1"/>
  <c r="CB46" i="4" s="1"/>
  <c r="BZ58" i="4"/>
  <c r="BR48" i="4"/>
  <c r="S48" i="4"/>
  <c r="AA48" i="4" s="1"/>
  <c r="AN48" i="4" s="1"/>
  <c r="CE58" i="4" s="1"/>
  <c r="Q48" i="4"/>
  <c r="Y48" i="4" s="1"/>
  <c r="M48" i="4"/>
  <c r="U48" i="4" s="1"/>
  <c r="CA58" i="4" s="1"/>
  <c r="W48" i="4"/>
  <c r="CC58" i="4" s="1"/>
  <c r="P48" i="4"/>
  <c r="N48" i="4"/>
  <c r="V48" i="4" s="1"/>
  <c r="CB58" i="4" s="1"/>
  <c r="BS42" i="4"/>
  <c r="W49" i="4"/>
  <c r="P49" i="4"/>
  <c r="N49" i="4"/>
  <c r="V49" i="4" s="1"/>
  <c r="BR49" i="4"/>
  <c r="S49" i="4"/>
  <c r="AA49" i="4" s="1"/>
  <c r="AN49" i="4" s="1"/>
  <c r="Q49" i="4"/>
  <c r="Y49" i="4" s="1"/>
  <c r="M49" i="4"/>
  <c r="U49" i="4" s="1"/>
  <c r="BR50" i="4"/>
  <c r="S50" i="4"/>
  <c r="AA50" i="4" s="1"/>
  <c r="AN50" i="4" s="1"/>
  <c r="Q50" i="4"/>
  <c r="Y50" i="4" s="1"/>
  <c r="M50" i="4"/>
  <c r="U50" i="4" s="1"/>
  <c r="W50" i="4"/>
  <c r="P50" i="4"/>
  <c r="N50" i="4"/>
  <c r="V50" i="4" s="1"/>
  <c r="W51" i="4"/>
  <c r="P51" i="4"/>
  <c r="N51" i="4"/>
  <c r="V51" i="4" s="1"/>
  <c r="BR51" i="4"/>
  <c r="S51" i="4"/>
  <c r="AA51" i="4" s="1"/>
  <c r="AN51" i="4" s="1"/>
  <c r="Q51" i="4"/>
  <c r="Y51" i="4" s="1"/>
  <c r="M51" i="4"/>
  <c r="U51" i="4" s="1"/>
  <c r="BR52" i="4"/>
  <c r="S52" i="4"/>
  <c r="AA52" i="4" s="1"/>
  <c r="AN52" i="4" s="1"/>
  <c r="Q52" i="4"/>
  <c r="Y52" i="4" s="1"/>
  <c r="M52" i="4"/>
  <c r="U52" i="4" s="1"/>
  <c r="W52" i="4"/>
  <c r="P52" i="4"/>
  <c r="N52" i="4"/>
  <c r="V52" i="4" s="1"/>
  <c r="W53" i="4"/>
  <c r="P53" i="4"/>
  <c r="N53" i="4"/>
  <c r="V53" i="4" s="1"/>
  <c r="BR53" i="4"/>
  <c r="S53" i="4"/>
  <c r="AA53" i="4" s="1"/>
  <c r="AN53" i="4" s="1"/>
  <c r="Q53" i="4"/>
  <c r="Y53" i="4" s="1"/>
  <c r="M53" i="4"/>
  <c r="U53" i="4" s="1"/>
  <c r="BR56" i="4"/>
  <c r="S56" i="4"/>
  <c r="AA56" i="4" s="1"/>
  <c r="AN56" i="4" s="1"/>
  <c r="Q56" i="4"/>
  <c r="Y56" i="4" s="1"/>
  <c r="M56" i="4"/>
  <c r="U56" i="4" s="1"/>
  <c r="W56" i="4"/>
  <c r="P56" i="4"/>
  <c r="N56" i="4"/>
  <c r="V56" i="4" s="1"/>
  <c r="BR58" i="4"/>
  <c r="S58" i="4"/>
  <c r="AA58" i="4" s="1"/>
  <c r="AN58" i="4" s="1"/>
  <c r="CE59" i="4" s="1"/>
  <c r="Q58" i="4"/>
  <c r="Y58" i="4" s="1"/>
  <c r="M58" i="4"/>
  <c r="U58" i="4" s="1"/>
  <c r="CA59" i="4" s="1"/>
  <c r="BZ59" i="4"/>
  <c r="W58" i="4"/>
  <c r="CC59" i="4" s="1"/>
  <c r="P58" i="4"/>
  <c r="N58" i="4"/>
  <c r="V58" i="4" s="1"/>
  <c r="CB59" i="4" s="1"/>
  <c r="BS43" i="4"/>
  <c r="W59" i="4"/>
  <c r="CC61" i="4" s="1"/>
  <c r="P59" i="4"/>
  <c r="N59" i="4"/>
  <c r="V59" i="4" s="1"/>
  <c r="CB61" i="4" s="1"/>
  <c r="BS44" i="4"/>
  <c r="BZ61" i="4"/>
  <c r="BR59" i="4"/>
  <c r="S59" i="4"/>
  <c r="AA59" i="4" s="1"/>
  <c r="AN59" i="4" s="1"/>
  <c r="CE61" i="4" s="1"/>
  <c r="Q59" i="4"/>
  <c r="Y59" i="4" s="1"/>
  <c r="M59" i="4"/>
  <c r="U59" i="4" s="1"/>
  <c r="CA61" i="4" s="1"/>
  <c r="BZ62" i="4"/>
  <c r="BR60" i="4"/>
  <c r="S60" i="4"/>
  <c r="AA60" i="4" s="1"/>
  <c r="AN60" i="4" s="1"/>
  <c r="CE62" i="4" s="1"/>
  <c r="Q60" i="4"/>
  <c r="Y60" i="4" s="1"/>
  <c r="M60" i="4"/>
  <c r="U60" i="4" s="1"/>
  <c r="CA62" i="4" s="1"/>
  <c r="W60" i="4"/>
  <c r="CC62" i="4" s="1"/>
  <c r="P60" i="4"/>
  <c r="N60" i="4"/>
  <c r="V60" i="4" s="1"/>
  <c r="CB62" i="4" s="1"/>
  <c r="BR62" i="4"/>
  <c r="S62" i="4"/>
  <c r="AA62" i="4" s="1"/>
  <c r="AN62" i="4" s="1"/>
  <c r="CE86" i="4" s="1"/>
  <c r="Q62" i="4"/>
  <c r="Y62" i="4" s="1"/>
  <c r="M62" i="4"/>
  <c r="U62" i="4" s="1"/>
  <c r="CA86" i="4" s="1"/>
  <c r="BS45" i="4"/>
  <c r="BZ86" i="4"/>
  <c r="W62" i="4"/>
  <c r="CC86" i="4" s="1"/>
  <c r="P62" i="4"/>
  <c r="N62" i="4"/>
  <c r="V62" i="4" s="1"/>
  <c r="CB86" i="4" s="1"/>
  <c r="W63" i="4"/>
  <c r="CC87" i="4" s="1"/>
  <c r="P63" i="4"/>
  <c r="N63" i="4"/>
  <c r="V63" i="4" s="1"/>
  <c r="CB87" i="4" s="1"/>
  <c r="BZ87" i="4"/>
  <c r="BR63" i="4"/>
  <c r="S63" i="4"/>
  <c r="AA63" i="4" s="1"/>
  <c r="AN63" i="4" s="1"/>
  <c r="CE87" i="4" s="1"/>
  <c r="Q63" i="4"/>
  <c r="Y63" i="4" s="1"/>
  <c r="M63" i="4"/>
  <c r="U63" i="4" s="1"/>
  <c r="CA87" i="4" s="1"/>
  <c r="BZ64" i="4"/>
  <c r="BR64" i="4"/>
  <c r="S64" i="4"/>
  <c r="AA64" i="4" s="1"/>
  <c r="AN64" i="4" s="1"/>
  <c r="CE64" i="4" s="1"/>
  <c r="Q64" i="4"/>
  <c r="Y64" i="4" s="1"/>
  <c r="M64" i="4"/>
  <c r="U64" i="4" s="1"/>
  <c r="CA64" i="4" s="1"/>
  <c r="W64" i="4"/>
  <c r="CC64" i="4" s="1"/>
  <c r="P64" i="4"/>
  <c r="N64" i="4"/>
  <c r="V64" i="4" s="1"/>
  <c r="CB64" i="4" s="1"/>
  <c r="W65" i="4"/>
  <c r="CC91" i="4" s="1"/>
  <c r="P65" i="4"/>
  <c r="N65" i="4"/>
  <c r="V65" i="4" s="1"/>
  <c r="CB91" i="4" s="1"/>
  <c r="BZ91" i="4"/>
  <c r="BR65" i="4"/>
  <c r="S65" i="4"/>
  <c r="AA65" i="4" s="1"/>
  <c r="AN65" i="4" s="1"/>
  <c r="CE91" i="4" s="1"/>
  <c r="Q65" i="4"/>
  <c r="Y65" i="4" s="1"/>
  <c r="M65" i="4"/>
  <c r="U65" i="4" s="1"/>
  <c r="CA91" i="4" s="1"/>
  <c r="BS46" i="4"/>
  <c r="BR68" i="4"/>
  <c r="S68" i="4"/>
  <c r="AA68" i="4" s="1"/>
  <c r="AN68" i="4" s="1"/>
  <c r="CE49" i="4" s="1"/>
  <c r="Q68" i="4"/>
  <c r="Y68" i="4" s="1"/>
  <c r="M68" i="4"/>
  <c r="U68" i="4" s="1"/>
  <c r="CA49" i="4" s="1"/>
  <c r="W68" i="4"/>
  <c r="CC49" i="4" s="1"/>
  <c r="P68" i="4"/>
  <c r="N68" i="4"/>
  <c r="V68" i="4" s="1"/>
  <c r="CB49" i="4" s="1"/>
  <c r="BZ49" i="4"/>
  <c r="BR69" i="4"/>
  <c r="S69" i="4"/>
  <c r="AA69" i="4" s="1"/>
  <c r="AN69" i="4" s="1"/>
  <c r="CE50" i="4" s="1"/>
  <c r="Q69" i="4"/>
  <c r="Y69" i="4" s="1"/>
  <c r="M69" i="4"/>
  <c r="U69" i="4" s="1"/>
  <c r="CA50" i="4" s="1"/>
  <c r="BZ50" i="4"/>
  <c r="W69" i="4"/>
  <c r="CC50" i="4" s="1"/>
  <c r="P69" i="4"/>
  <c r="N69" i="4"/>
  <c r="V69" i="4" s="1"/>
  <c r="CB50" i="4" s="1"/>
  <c r="BR71" i="4"/>
  <c r="S71" i="4"/>
  <c r="AA71" i="4" s="1"/>
  <c r="AN71" i="4" s="1"/>
  <c r="CE94" i="4" s="1"/>
  <c r="Q71" i="4"/>
  <c r="Y71" i="4" s="1"/>
  <c r="M71" i="4"/>
  <c r="U71" i="4" s="1"/>
  <c r="CA94" i="4" s="1"/>
  <c r="BZ94" i="4"/>
  <c r="W71" i="4"/>
  <c r="CC94" i="4" s="1"/>
  <c r="P71" i="4"/>
  <c r="N71" i="4"/>
  <c r="V71" i="4" s="1"/>
  <c r="CB94" i="4" s="1"/>
  <c r="BR73" i="4"/>
  <c r="S73" i="4"/>
  <c r="AA73" i="4" s="1"/>
  <c r="AN73" i="4" s="1"/>
  <c r="Q73" i="4"/>
  <c r="Y73" i="4" s="1"/>
  <c r="M73" i="4"/>
  <c r="U73" i="4" s="1"/>
  <c r="W73" i="4"/>
  <c r="P73" i="4"/>
  <c r="N73" i="4"/>
  <c r="V73" i="4" s="1"/>
  <c r="BR76" i="4"/>
  <c r="S76" i="4"/>
  <c r="AA76" i="4" s="1"/>
  <c r="AN76" i="4" s="1"/>
  <c r="Q76" i="4"/>
  <c r="Y76" i="4" s="1"/>
  <c r="M76" i="4"/>
  <c r="U76" i="4" s="1"/>
  <c r="W76" i="4"/>
  <c r="P76" i="4"/>
  <c r="N76" i="4"/>
  <c r="V76" i="4" s="1"/>
  <c r="BR77" i="4"/>
  <c r="S77" i="4"/>
  <c r="AA77" i="4" s="1"/>
  <c r="AN77" i="4" s="1"/>
  <c r="Q77" i="4"/>
  <c r="Y77" i="4" s="1"/>
  <c r="M77" i="4"/>
  <c r="U77" i="4" s="1"/>
  <c r="W77" i="4"/>
  <c r="P77" i="4"/>
  <c r="N77" i="4"/>
  <c r="V77" i="4" s="1"/>
  <c r="X82" i="4"/>
  <c r="R82" i="4"/>
  <c r="Z82" i="4" s="1"/>
  <c r="X84" i="4"/>
  <c r="CD53" i="4" s="1"/>
  <c r="R84" i="4"/>
  <c r="Z84" i="4" s="1"/>
  <c r="X86" i="4"/>
  <c r="CD55" i="4" s="1"/>
  <c r="R86" i="4"/>
  <c r="Z86" i="4" s="1"/>
  <c r="X88" i="4"/>
  <c r="CD56" i="4" s="1"/>
  <c r="R88" i="4"/>
  <c r="Z88" i="4" s="1"/>
  <c r="X90" i="4"/>
  <c r="R90" i="4"/>
  <c r="Z90" i="4" s="1"/>
  <c r="X96" i="4"/>
  <c r="R96" i="4"/>
  <c r="Z96" i="4" s="1"/>
  <c r="X97" i="4"/>
  <c r="R97" i="4"/>
  <c r="Z97" i="4" s="1"/>
  <c r="X105" i="4"/>
  <c r="CD67" i="4" s="1"/>
  <c r="R105" i="4"/>
  <c r="Z105" i="4" s="1"/>
  <c r="X107" i="4"/>
  <c r="R107" i="4"/>
  <c r="Z107" i="4" s="1"/>
  <c r="X109" i="4"/>
  <c r="CD127" i="4" s="1"/>
  <c r="R109" i="4"/>
  <c r="Z109" i="4" s="1"/>
  <c r="X111" i="4"/>
  <c r="R111" i="4"/>
  <c r="Z111" i="4" s="1"/>
  <c r="X113" i="4"/>
  <c r="R113" i="4"/>
  <c r="Z113" i="4" s="1"/>
  <c r="X115" i="4"/>
  <c r="R115" i="4"/>
  <c r="Z115" i="4" s="1"/>
  <c r="BZ140" i="4"/>
  <c r="BR116" i="4"/>
  <c r="M116" i="4"/>
  <c r="U116" i="4" s="1"/>
  <c r="CA140" i="4" s="1"/>
  <c r="W116" i="4"/>
  <c r="CC140" i="4" s="1"/>
  <c r="BR118" i="4"/>
  <c r="S118" i="4"/>
  <c r="AA118" i="4" s="1"/>
  <c r="AN118" i="4" s="1"/>
  <c r="Q118" i="4"/>
  <c r="Y118" i="4" s="1"/>
  <c r="M118" i="4"/>
  <c r="U118" i="4" s="1"/>
  <c r="W118" i="4"/>
  <c r="P118" i="4"/>
  <c r="N118" i="4"/>
  <c r="V118" i="4" s="1"/>
  <c r="BR120" i="4"/>
  <c r="S120" i="4"/>
  <c r="AA120" i="4" s="1"/>
  <c r="AN120" i="4" s="1"/>
  <c r="CE96" i="4" s="1"/>
  <c r="Q120" i="4"/>
  <c r="Y120" i="4" s="1"/>
  <c r="M120" i="4"/>
  <c r="U120" i="4" s="1"/>
  <c r="CA96" i="4" s="1"/>
  <c r="W120" i="4"/>
  <c r="CC96" i="4" s="1"/>
  <c r="P120" i="4"/>
  <c r="N120" i="4"/>
  <c r="V120" i="4" s="1"/>
  <c r="CB96" i="4" s="1"/>
  <c r="Q122" i="4"/>
  <c r="Y122" i="4" s="1"/>
  <c r="M122" i="4"/>
  <c r="U122" i="4" s="1"/>
  <c r="CA98" i="4" s="1"/>
  <c r="N122" i="4"/>
  <c r="V122" i="4" s="1"/>
  <c r="CB98" i="4" s="1"/>
  <c r="BR124" i="4"/>
  <c r="M124" i="4"/>
  <c r="U124" i="4" s="1"/>
  <c r="W124" i="4"/>
  <c r="BZ142" i="4"/>
  <c r="BR126" i="4"/>
  <c r="S126" i="4"/>
  <c r="AA126" i="4" s="1"/>
  <c r="AN126" i="4" s="1"/>
  <c r="CE142" i="4" s="1"/>
  <c r="Q126" i="4"/>
  <c r="Y126" i="4" s="1"/>
  <c r="M126" i="4"/>
  <c r="U126" i="4" s="1"/>
  <c r="CA142" i="4" s="1"/>
  <c r="W126" i="4"/>
  <c r="CC142" i="4" s="1"/>
  <c r="P126" i="4"/>
  <c r="N126" i="4"/>
  <c r="V126" i="4" s="1"/>
  <c r="CB142" i="4" s="1"/>
  <c r="Y10" i="4"/>
  <c r="Y12" i="4"/>
  <c r="Y14" i="4"/>
  <c r="Y16" i="4"/>
  <c r="Y18" i="4"/>
  <c r="Y19" i="4"/>
  <c r="Y20" i="4"/>
  <c r="Y22" i="4"/>
  <c r="Y24" i="4"/>
  <c r="Y26" i="4"/>
  <c r="H302" i="4"/>
  <c r="AC302" i="4" s="1"/>
  <c r="BY40" i="4"/>
  <c r="O79" i="4"/>
  <c r="O81" i="4"/>
  <c r="O83" i="4"/>
  <c r="O85" i="4"/>
  <c r="P87" i="4"/>
  <c r="BZ89" i="4"/>
  <c r="O100" i="4"/>
  <c r="O102" i="4"/>
  <c r="O104" i="4"/>
  <c r="O106" i="4"/>
  <c r="O108" i="4"/>
  <c r="O110" i="4"/>
  <c r="O112" i="4"/>
  <c r="O114" i="4"/>
  <c r="BR80" i="4"/>
  <c r="S80" i="4"/>
  <c r="AA80" i="4" s="1"/>
  <c r="AN80" i="4" s="1"/>
  <c r="Q80" i="4"/>
  <c r="Y80" i="4" s="1"/>
  <c r="M80" i="4"/>
  <c r="U80" i="4" s="1"/>
  <c r="BR82" i="4"/>
  <c r="S82" i="4"/>
  <c r="AA82" i="4" s="1"/>
  <c r="AN82" i="4" s="1"/>
  <c r="Q82" i="4"/>
  <c r="Y82" i="4" s="1"/>
  <c r="M82" i="4"/>
  <c r="U82" i="4" s="1"/>
  <c r="BR84" i="4"/>
  <c r="S84" i="4"/>
  <c r="AA84" i="4" s="1"/>
  <c r="AN84" i="4" s="1"/>
  <c r="CE53" i="4" s="1"/>
  <c r="Q84" i="4"/>
  <c r="Y84" i="4" s="1"/>
  <c r="M84" i="4"/>
  <c r="U84" i="4" s="1"/>
  <c r="CA53" i="4" s="1"/>
  <c r="BR86" i="4"/>
  <c r="S86" i="4"/>
  <c r="AA86" i="4" s="1"/>
  <c r="AN86" i="4" s="1"/>
  <c r="CE55" i="4" s="1"/>
  <c r="Q86" i="4"/>
  <c r="Y86" i="4" s="1"/>
  <c r="M86" i="4"/>
  <c r="U86" i="4" s="1"/>
  <c r="CA55" i="4" s="1"/>
  <c r="BR87" i="4"/>
  <c r="S87" i="4"/>
  <c r="AA87" i="4" s="1"/>
  <c r="AN87" i="4" s="1"/>
  <c r="CE88" i="4" s="1"/>
  <c r="Q87" i="4"/>
  <c r="Y87" i="4" s="1"/>
  <c r="M87" i="4"/>
  <c r="U87" i="4" s="1"/>
  <c r="CA88" i="4" s="1"/>
  <c r="BR88" i="4"/>
  <c r="S88" i="4"/>
  <c r="AA88" i="4" s="1"/>
  <c r="AN88" i="4" s="1"/>
  <c r="CE56" i="4" s="1"/>
  <c r="Q88" i="4"/>
  <c r="Y88" i="4" s="1"/>
  <c r="M88" i="4"/>
  <c r="U88" i="4" s="1"/>
  <c r="CA56" i="4" s="1"/>
  <c r="BR89" i="4"/>
  <c r="S89" i="4"/>
  <c r="AA89" i="4" s="1"/>
  <c r="AN89" i="4" s="1"/>
  <c r="CE57" i="4" s="1"/>
  <c r="Q89" i="4"/>
  <c r="Y89" i="4" s="1"/>
  <c r="M89" i="4"/>
  <c r="U89" i="4" s="1"/>
  <c r="CA57" i="4" s="1"/>
  <c r="BR90" i="4"/>
  <c r="S90" i="4"/>
  <c r="AA90" i="4" s="1"/>
  <c r="AN90" i="4" s="1"/>
  <c r="Q90" i="4"/>
  <c r="Y90" i="4" s="1"/>
  <c r="M90" i="4"/>
  <c r="U90" i="4" s="1"/>
  <c r="Q91" i="4"/>
  <c r="Y91" i="4" s="1"/>
  <c r="M91" i="4"/>
  <c r="U91" i="4" s="1"/>
  <c r="Q92" i="4"/>
  <c r="Y92" i="4" s="1"/>
  <c r="M92" i="4"/>
  <c r="U92" i="4" s="1"/>
  <c r="BR93" i="4"/>
  <c r="S93" i="4"/>
  <c r="AA93" i="4" s="1"/>
  <c r="AN93" i="4" s="1"/>
  <c r="Q93" i="4"/>
  <c r="Y93" i="4" s="1"/>
  <c r="M93" i="4"/>
  <c r="U93" i="4" s="1"/>
  <c r="BR94" i="4"/>
  <c r="S94" i="4"/>
  <c r="AA94" i="4" s="1"/>
  <c r="AN94" i="4" s="1"/>
  <c r="Q94" i="4"/>
  <c r="Y94" i="4" s="1"/>
  <c r="M94" i="4"/>
  <c r="U94" i="4" s="1"/>
  <c r="Q95" i="4"/>
  <c r="Y95" i="4" s="1"/>
  <c r="M95" i="4"/>
  <c r="U95" i="4" s="1"/>
  <c r="BR96" i="4"/>
  <c r="S96" i="4"/>
  <c r="AA96" i="4" s="1"/>
  <c r="AN96" i="4" s="1"/>
  <c r="Q96" i="4"/>
  <c r="Y96" i="4" s="1"/>
  <c r="M96" i="4"/>
  <c r="U96" i="4" s="1"/>
  <c r="BR97" i="4"/>
  <c r="S97" i="4"/>
  <c r="AA97" i="4" s="1"/>
  <c r="AN97" i="4" s="1"/>
  <c r="Q97" i="4"/>
  <c r="Y97" i="4" s="1"/>
  <c r="M97" i="4"/>
  <c r="U97" i="4" s="1"/>
  <c r="Q98" i="4"/>
  <c r="Y98" i="4" s="1"/>
  <c r="M98" i="4"/>
  <c r="U98" i="4" s="1"/>
  <c r="BR99" i="4"/>
  <c r="S99" i="4"/>
  <c r="AA99" i="4" s="1"/>
  <c r="AN99" i="4" s="1"/>
  <c r="Q99" i="4"/>
  <c r="Y99" i="4" s="1"/>
  <c r="M99" i="4"/>
  <c r="U99" i="4" s="1"/>
  <c r="BR101" i="4"/>
  <c r="S101" i="4"/>
  <c r="AA101" i="4" s="1"/>
  <c r="AN101" i="4" s="1"/>
  <c r="CE89" i="4" s="1"/>
  <c r="Q101" i="4"/>
  <c r="Y101" i="4" s="1"/>
  <c r="M101" i="4"/>
  <c r="U101" i="4" s="1"/>
  <c r="CA89" i="4" s="1"/>
  <c r="Q103" i="4"/>
  <c r="Y103" i="4" s="1"/>
  <c r="M103" i="4"/>
  <c r="U103" i="4" s="1"/>
  <c r="CA65" i="4" s="1"/>
  <c r="BR105" i="4"/>
  <c r="S105" i="4"/>
  <c r="AA105" i="4" s="1"/>
  <c r="AN105" i="4" s="1"/>
  <c r="CE67" i="4" s="1"/>
  <c r="Q105" i="4"/>
  <c r="Y105" i="4" s="1"/>
  <c r="M105" i="4"/>
  <c r="U105" i="4" s="1"/>
  <c r="CA67" i="4" s="1"/>
  <c r="BR107" i="4"/>
  <c r="S107" i="4"/>
  <c r="AA107" i="4" s="1"/>
  <c r="AN107" i="4" s="1"/>
  <c r="Q107" i="4"/>
  <c r="Y107" i="4" s="1"/>
  <c r="M107" i="4"/>
  <c r="U107" i="4" s="1"/>
  <c r="BR109" i="4"/>
  <c r="S109" i="4"/>
  <c r="AA109" i="4" s="1"/>
  <c r="AN109" i="4" s="1"/>
  <c r="CE127" i="4" s="1"/>
  <c r="Q109" i="4"/>
  <c r="Y109" i="4" s="1"/>
  <c r="M109" i="4"/>
  <c r="U109" i="4" s="1"/>
  <c r="CA127" i="4" s="1"/>
  <c r="BZ127" i="4"/>
  <c r="BR111" i="4"/>
  <c r="S111" i="4"/>
  <c r="AA111" i="4" s="1"/>
  <c r="AN111" i="4" s="1"/>
  <c r="Q111" i="4"/>
  <c r="Y111" i="4" s="1"/>
  <c r="M111" i="4"/>
  <c r="U111" i="4" s="1"/>
  <c r="BR113" i="4"/>
  <c r="S113" i="4"/>
  <c r="AA113" i="4" s="1"/>
  <c r="AN113" i="4" s="1"/>
  <c r="Q113" i="4"/>
  <c r="Y113" i="4" s="1"/>
  <c r="M113" i="4"/>
  <c r="U113" i="4" s="1"/>
  <c r="BR115" i="4"/>
  <c r="S115" i="4"/>
  <c r="AA115" i="4" s="1"/>
  <c r="AN115" i="4" s="1"/>
  <c r="Q115" i="4"/>
  <c r="Y115" i="4" s="1"/>
  <c r="M115" i="4"/>
  <c r="U115" i="4" s="1"/>
  <c r="BR117" i="4"/>
  <c r="S117" i="4"/>
  <c r="AA117" i="4" s="1"/>
  <c r="AN117" i="4" s="1"/>
  <c r="Q117" i="4"/>
  <c r="Y117" i="4" s="1"/>
  <c r="M117" i="4"/>
  <c r="U117" i="4" s="1"/>
  <c r="W117" i="4"/>
  <c r="P117" i="4"/>
  <c r="N117" i="4"/>
  <c r="V117" i="4" s="1"/>
  <c r="BR119" i="4"/>
  <c r="S119" i="4"/>
  <c r="AA119" i="4" s="1"/>
  <c r="AN119" i="4" s="1"/>
  <c r="CE95" i="4" s="1"/>
  <c r="Q119" i="4"/>
  <c r="Y119" i="4" s="1"/>
  <c r="M119" i="4"/>
  <c r="U119" i="4" s="1"/>
  <c r="CA95" i="4" s="1"/>
  <c r="W119" i="4"/>
  <c r="CC95" i="4" s="1"/>
  <c r="P119" i="4"/>
  <c r="N119" i="4"/>
  <c r="V119" i="4" s="1"/>
  <c r="CB95" i="4" s="1"/>
  <c r="BR121" i="4"/>
  <c r="S121" i="4"/>
  <c r="AA121" i="4" s="1"/>
  <c r="AN121" i="4" s="1"/>
  <c r="CE97" i="4" s="1"/>
  <c r="Q121" i="4"/>
  <c r="Y121" i="4" s="1"/>
  <c r="M121" i="4"/>
  <c r="U121" i="4" s="1"/>
  <c r="CA97" i="4" s="1"/>
  <c r="W121" i="4"/>
  <c r="CC97" i="4" s="1"/>
  <c r="P121" i="4"/>
  <c r="N121" i="4"/>
  <c r="V121" i="4" s="1"/>
  <c r="CB97" i="4" s="1"/>
  <c r="BZ141" i="4"/>
  <c r="BR123" i="4"/>
  <c r="S123" i="4"/>
  <c r="AA123" i="4" s="1"/>
  <c r="AN123" i="4" s="1"/>
  <c r="CE141" i="4" s="1"/>
  <c r="Q123" i="4"/>
  <c r="Y123" i="4" s="1"/>
  <c r="M123" i="4"/>
  <c r="U123" i="4" s="1"/>
  <c r="CA141" i="4" s="1"/>
  <c r="W123" i="4"/>
  <c r="CC141" i="4" s="1"/>
  <c r="P123" i="4"/>
  <c r="N123" i="4"/>
  <c r="V123" i="4" s="1"/>
  <c r="CB141" i="4" s="1"/>
  <c r="BR125" i="4"/>
  <c r="S125" i="4"/>
  <c r="AA125" i="4" s="1"/>
  <c r="AN125" i="4" s="1"/>
  <c r="CE69" i="4" s="1"/>
  <c r="Q125" i="4"/>
  <c r="Y125" i="4" s="1"/>
  <c r="M125" i="4"/>
  <c r="U125" i="4" s="1"/>
  <c r="CA69" i="4" s="1"/>
  <c r="W125" i="4"/>
  <c r="CC69" i="4" s="1"/>
  <c r="P125" i="4"/>
  <c r="N125" i="4"/>
  <c r="V125" i="4" s="1"/>
  <c r="CB69" i="4" s="1"/>
  <c r="BR127" i="4"/>
  <c r="S127" i="4"/>
  <c r="AA127" i="4" s="1"/>
  <c r="AN127" i="4" s="1"/>
  <c r="CE70" i="4" s="1"/>
  <c r="Q127" i="4"/>
  <c r="Y127" i="4" s="1"/>
  <c r="M127" i="4"/>
  <c r="U127" i="4" s="1"/>
  <c r="CA70" i="4" s="1"/>
  <c r="W127" i="4"/>
  <c r="CC70" i="4" s="1"/>
  <c r="P127" i="4"/>
  <c r="N127" i="4"/>
  <c r="V127" i="4" s="1"/>
  <c r="CB70" i="4" s="1"/>
  <c r="BR128" i="4"/>
  <c r="S128" i="4"/>
  <c r="AA128" i="4" s="1"/>
  <c r="AN128" i="4" s="1"/>
  <c r="CE71" i="4" s="1"/>
  <c r="Q128" i="4"/>
  <c r="Y128" i="4" s="1"/>
  <c r="M128" i="4"/>
  <c r="U128" i="4" s="1"/>
  <c r="CA71" i="4" s="1"/>
  <c r="W128" i="4"/>
  <c r="CC71" i="4" s="1"/>
  <c r="P128" i="4"/>
  <c r="N128" i="4"/>
  <c r="V128" i="4" s="1"/>
  <c r="CB71" i="4" s="1"/>
  <c r="X159" i="4"/>
  <c r="R159" i="4"/>
  <c r="Z159" i="4" s="1"/>
  <c r="X161" i="4"/>
  <c r="R161" i="4"/>
  <c r="Z161" i="4" s="1"/>
  <c r="X163" i="4"/>
  <c r="R163" i="4"/>
  <c r="Z163" i="4" s="1"/>
  <c r="I32" i="4"/>
  <c r="A302" i="4"/>
  <c r="N80" i="4"/>
  <c r="V80" i="4" s="1"/>
  <c r="W80" i="4"/>
  <c r="N82" i="4"/>
  <c r="V82" i="4" s="1"/>
  <c r="W82" i="4"/>
  <c r="N84" i="4"/>
  <c r="V84" i="4" s="1"/>
  <c r="CB53" i="4" s="1"/>
  <c r="W84" i="4"/>
  <c r="CC53" i="4" s="1"/>
  <c r="N86" i="4"/>
  <c r="V86" i="4" s="1"/>
  <c r="CB55" i="4" s="1"/>
  <c r="W86" i="4"/>
  <c r="CC55" i="4" s="1"/>
  <c r="N87" i="4"/>
  <c r="V87" i="4" s="1"/>
  <c r="CB88" i="4" s="1"/>
  <c r="W87" i="4"/>
  <c r="CC88" i="4" s="1"/>
  <c r="N88" i="4"/>
  <c r="V88" i="4" s="1"/>
  <c r="CB56" i="4" s="1"/>
  <c r="W88" i="4"/>
  <c r="CC56" i="4" s="1"/>
  <c r="N89" i="4"/>
  <c r="V89" i="4" s="1"/>
  <c r="CB57" i="4" s="1"/>
  <c r="W89" i="4"/>
  <c r="CC57" i="4" s="1"/>
  <c r="N90" i="4"/>
  <c r="V90" i="4" s="1"/>
  <c r="W90" i="4"/>
  <c r="W91" i="4"/>
  <c r="N92" i="4"/>
  <c r="V92" i="4" s="1"/>
  <c r="W92" i="4"/>
  <c r="N93" i="4"/>
  <c r="V93" i="4" s="1"/>
  <c r="W93" i="4"/>
  <c r="N94" i="4"/>
  <c r="V94" i="4" s="1"/>
  <c r="W94" i="4"/>
  <c r="W95" i="4"/>
  <c r="N96" i="4"/>
  <c r="V96" i="4" s="1"/>
  <c r="W96" i="4"/>
  <c r="N97" i="4"/>
  <c r="V97" i="4" s="1"/>
  <c r="W97" i="4"/>
  <c r="N98" i="4"/>
  <c r="V98" i="4" s="1"/>
  <c r="W98" i="4"/>
  <c r="N99" i="4"/>
  <c r="V99" i="4" s="1"/>
  <c r="W99" i="4"/>
  <c r="N101" i="4"/>
  <c r="V101" i="4" s="1"/>
  <c r="CB89" i="4" s="1"/>
  <c r="W101" i="4"/>
  <c r="CC89" i="4" s="1"/>
  <c r="W103" i="4"/>
  <c r="CC65" i="4" s="1"/>
  <c r="N105" i="4"/>
  <c r="V105" i="4" s="1"/>
  <c r="CB67" i="4" s="1"/>
  <c r="W105" i="4"/>
  <c r="CC67" i="4" s="1"/>
  <c r="N107" i="4"/>
  <c r="V107" i="4" s="1"/>
  <c r="W107" i="4"/>
  <c r="N109" i="4"/>
  <c r="V109" i="4" s="1"/>
  <c r="CB127" i="4" s="1"/>
  <c r="W109" i="4"/>
  <c r="CC127" i="4" s="1"/>
  <c r="N111" i="4"/>
  <c r="V111" i="4" s="1"/>
  <c r="W111" i="4"/>
  <c r="N113" i="4"/>
  <c r="V113" i="4" s="1"/>
  <c r="W113" i="4"/>
  <c r="N115" i="4"/>
  <c r="V115" i="4" s="1"/>
  <c r="W115" i="4"/>
  <c r="BR129" i="4"/>
  <c r="S129" i="4"/>
  <c r="AA129" i="4" s="1"/>
  <c r="AN129" i="4" s="1"/>
  <c r="CE72" i="4" s="1"/>
  <c r="Q129" i="4"/>
  <c r="Y129" i="4" s="1"/>
  <c r="M129" i="4"/>
  <c r="U129" i="4" s="1"/>
  <c r="CA72" i="4" s="1"/>
  <c r="BR130" i="4"/>
  <c r="S130" i="4"/>
  <c r="AA130" i="4" s="1"/>
  <c r="AN130" i="4" s="1"/>
  <c r="CE73" i="4" s="1"/>
  <c r="Q130" i="4"/>
  <c r="Y130" i="4" s="1"/>
  <c r="M130" i="4"/>
  <c r="U130" i="4" s="1"/>
  <c r="CA73" i="4" s="1"/>
  <c r="BR132" i="4"/>
  <c r="M132" i="4"/>
  <c r="U132" i="4" s="1"/>
  <c r="BR134" i="4"/>
  <c r="S134" i="4"/>
  <c r="AA134" i="4" s="1"/>
  <c r="AN134" i="4" s="1"/>
  <c r="Q134" i="4"/>
  <c r="Y134" i="4" s="1"/>
  <c r="M134" i="4"/>
  <c r="U134" i="4" s="1"/>
  <c r="BR136" i="4"/>
  <c r="S136" i="4"/>
  <c r="AA136" i="4" s="1"/>
  <c r="AN136" i="4" s="1"/>
  <c r="Q136" i="4"/>
  <c r="Y136" i="4" s="1"/>
  <c r="M136" i="4"/>
  <c r="U136" i="4" s="1"/>
  <c r="BR138" i="4"/>
  <c r="S138" i="4"/>
  <c r="AA138" i="4" s="1"/>
  <c r="AN138" i="4" s="1"/>
  <c r="Q138" i="4"/>
  <c r="Y138" i="4" s="1"/>
  <c r="M138" i="4"/>
  <c r="U138" i="4" s="1"/>
  <c r="BR140" i="4"/>
  <c r="M140" i="4"/>
  <c r="U140" i="4" s="1"/>
  <c r="BR141" i="4"/>
  <c r="S141" i="4"/>
  <c r="AA141" i="4" s="1"/>
  <c r="AN141" i="4" s="1"/>
  <c r="Q141" i="4"/>
  <c r="Y141" i="4" s="1"/>
  <c r="M141" i="4"/>
  <c r="U141" i="4" s="1"/>
  <c r="BR142" i="4"/>
  <c r="S142" i="4"/>
  <c r="AA142" i="4" s="1"/>
  <c r="AN142" i="4" s="1"/>
  <c r="Q142" i="4"/>
  <c r="Y142" i="4" s="1"/>
  <c r="M142" i="4"/>
  <c r="U142" i="4" s="1"/>
  <c r="BR143" i="4"/>
  <c r="S143" i="4"/>
  <c r="AA143" i="4" s="1"/>
  <c r="AN143" i="4" s="1"/>
  <c r="CE99" i="4" s="1"/>
  <c r="Q143" i="4"/>
  <c r="Y143" i="4" s="1"/>
  <c r="M143" i="4"/>
  <c r="U143" i="4" s="1"/>
  <c r="CA99" i="4" s="1"/>
  <c r="BR144" i="4"/>
  <c r="M144" i="4"/>
  <c r="U144" i="4" s="1"/>
  <c r="CA100" i="4" s="1"/>
  <c r="BR145" i="4"/>
  <c r="S145" i="4"/>
  <c r="AA145" i="4" s="1"/>
  <c r="AN145" i="4" s="1"/>
  <c r="CE101" i="4" s="1"/>
  <c r="Q145" i="4"/>
  <c r="Y145" i="4" s="1"/>
  <c r="M145" i="4"/>
  <c r="U145" i="4" s="1"/>
  <c r="CA101" i="4" s="1"/>
  <c r="BR146" i="4"/>
  <c r="S146" i="4"/>
  <c r="AA146" i="4" s="1"/>
  <c r="AN146" i="4" s="1"/>
  <c r="CE102" i="4" s="1"/>
  <c r="Q146" i="4"/>
  <c r="Y146" i="4" s="1"/>
  <c r="M146" i="4"/>
  <c r="U146" i="4" s="1"/>
  <c r="CA102" i="4" s="1"/>
  <c r="BR148" i="4"/>
  <c r="S148" i="4"/>
  <c r="AA148" i="4" s="1"/>
  <c r="AN148" i="4" s="1"/>
  <c r="CE143" i="4" s="1"/>
  <c r="Q148" i="4"/>
  <c r="Y148" i="4" s="1"/>
  <c r="M148" i="4"/>
  <c r="U148" i="4" s="1"/>
  <c r="CA143" i="4" s="1"/>
  <c r="BR150" i="4"/>
  <c r="M150" i="4"/>
  <c r="U150" i="4" s="1"/>
  <c r="CA75" i="4" s="1"/>
  <c r="BR152" i="4"/>
  <c r="S152" i="4"/>
  <c r="AA152" i="4" s="1"/>
  <c r="AN152" i="4" s="1"/>
  <c r="CE77" i="4" s="1"/>
  <c r="Q152" i="4"/>
  <c r="Y152" i="4" s="1"/>
  <c r="M152" i="4"/>
  <c r="U152" i="4" s="1"/>
  <c r="CA77" i="4" s="1"/>
  <c r="BR154" i="4"/>
  <c r="S154" i="4"/>
  <c r="AA154" i="4" s="1"/>
  <c r="AN154" i="4" s="1"/>
  <c r="CE79" i="4" s="1"/>
  <c r="Q154" i="4"/>
  <c r="Y154" i="4" s="1"/>
  <c r="M154" i="4"/>
  <c r="U154" i="4" s="1"/>
  <c r="CA79" i="4" s="1"/>
  <c r="BR156" i="4"/>
  <c r="S156" i="4"/>
  <c r="AA156" i="4" s="1"/>
  <c r="AN156" i="4" s="1"/>
  <c r="Q156" i="4"/>
  <c r="Y156" i="4" s="1"/>
  <c r="M156" i="4"/>
  <c r="U156" i="4" s="1"/>
  <c r="BR158" i="4"/>
  <c r="S158" i="4"/>
  <c r="AA158" i="4" s="1"/>
  <c r="AN158" i="4" s="1"/>
  <c r="Q158" i="4"/>
  <c r="Y158" i="4" s="1"/>
  <c r="M158" i="4"/>
  <c r="U158" i="4" s="1"/>
  <c r="W166" i="4"/>
  <c r="CC82" i="4" s="1"/>
  <c r="BR166" i="4"/>
  <c r="S166" i="4"/>
  <c r="AA166" i="4" s="1"/>
  <c r="AN166" i="4" s="1"/>
  <c r="CE82" i="4" s="1"/>
  <c r="W168" i="4"/>
  <c r="CC84" i="4" s="1"/>
  <c r="P168" i="4"/>
  <c r="N168" i="4"/>
  <c r="V168" i="4" s="1"/>
  <c r="CB84" i="4" s="1"/>
  <c r="BR168" i="4"/>
  <c r="S168" i="4"/>
  <c r="AA168" i="4" s="1"/>
  <c r="AN168" i="4" s="1"/>
  <c r="CE84" i="4" s="1"/>
  <c r="Q168" i="4"/>
  <c r="Y168" i="4" s="1"/>
  <c r="M168" i="4"/>
  <c r="U168" i="4" s="1"/>
  <c r="CA84" i="4" s="1"/>
  <c r="W170" i="4"/>
  <c r="CC144" i="4" s="1"/>
  <c r="P170" i="4"/>
  <c r="N170" i="4"/>
  <c r="V170" i="4" s="1"/>
  <c r="CB144" i="4" s="1"/>
  <c r="BR170" i="4"/>
  <c r="S170" i="4"/>
  <c r="AA170" i="4" s="1"/>
  <c r="AN170" i="4" s="1"/>
  <c r="CE144" i="4" s="1"/>
  <c r="Q170" i="4"/>
  <c r="Y170" i="4" s="1"/>
  <c r="M170" i="4"/>
  <c r="U170" i="4" s="1"/>
  <c r="CA144" i="4" s="1"/>
  <c r="W171" i="4"/>
  <c r="CC145" i="4" s="1"/>
  <c r="P171" i="4"/>
  <c r="N171" i="4"/>
  <c r="V171" i="4" s="1"/>
  <c r="CB145" i="4" s="1"/>
  <c r="BR171" i="4"/>
  <c r="S171" i="4"/>
  <c r="AA171" i="4" s="1"/>
  <c r="AN171" i="4" s="1"/>
  <c r="CE145" i="4" s="1"/>
  <c r="Q171" i="4"/>
  <c r="Y171" i="4" s="1"/>
  <c r="M171" i="4"/>
  <c r="U171" i="4" s="1"/>
  <c r="CA145" i="4" s="1"/>
  <c r="W172" i="4"/>
  <c r="BR172" i="4"/>
  <c r="S172" i="4"/>
  <c r="AA172" i="4" s="1"/>
  <c r="AN172" i="4" s="1"/>
  <c r="W174" i="4"/>
  <c r="CC105" i="4" s="1"/>
  <c r="P174" i="4"/>
  <c r="N174" i="4"/>
  <c r="V174" i="4" s="1"/>
  <c r="CB105" i="4" s="1"/>
  <c r="BR174" i="4"/>
  <c r="S174" i="4"/>
  <c r="AA174" i="4" s="1"/>
  <c r="AN174" i="4" s="1"/>
  <c r="CE105" i="4" s="1"/>
  <c r="Q174" i="4"/>
  <c r="Y174" i="4" s="1"/>
  <c r="M174" i="4"/>
  <c r="U174" i="4" s="1"/>
  <c r="CA105" i="4" s="1"/>
  <c r="W176" i="4"/>
  <c r="CC107" i="4" s="1"/>
  <c r="P176" i="4"/>
  <c r="N176" i="4"/>
  <c r="V176" i="4" s="1"/>
  <c r="CB107" i="4" s="1"/>
  <c r="BR176" i="4"/>
  <c r="S176" i="4"/>
  <c r="AA176" i="4" s="1"/>
  <c r="AN176" i="4" s="1"/>
  <c r="CE107" i="4" s="1"/>
  <c r="Q176" i="4"/>
  <c r="Y176" i="4" s="1"/>
  <c r="M176" i="4"/>
  <c r="U176" i="4" s="1"/>
  <c r="CA107" i="4" s="1"/>
  <c r="W178" i="4"/>
  <c r="CC109" i="4" s="1"/>
  <c r="P178" i="4"/>
  <c r="N178" i="4"/>
  <c r="V178" i="4" s="1"/>
  <c r="CB109" i="4" s="1"/>
  <c r="BR178" i="4"/>
  <c r="S178" i="4"/>
  <c r="AA178" i="4" s="1"/>
  <c r="AN178" i="4" s="1"/>
  <c r="CE109" i="4" s="1"/>
  <c r="Q178" i="4"/>
  <c r="Y178" i="4" s="1"/>
  <c r="M178" i="4"/>
  <c r="U178" i="4" s="1"/>
  <c r="CA109" i="4" s="1"/>
  <c r="W180" i="4"/>
  <c r="CC150" i="4" s="1"/>
  <c r="BR180" i="4"/>
  <c r="S180" i="4"/>
  <c r="AA180" i="4" s="1"/>
  <c r="AN180" i="4" s="1"/>
  <c r="CE150" i="4" s="1"/>
  <c r="BR181" i="4"/>
  <c r="S181" i="4"/>
  <c r="AA181" i="4" s="1"/>
  <c r="AN181" i="4" s="1"/>
  <c r="CE147" i="4" s="1"/>
  <c r="Q181" i="4"/>
  <c r="Y181" i="4" s="1"/>
  <c r="M181" i="4"/>
  <c r="U181" i="4" s="1"/>
  <c r="CA147" i="4" s="1"/>
  <c r="W181" i="4"/>
  <c r="CC147" i="4" s="1"/>
  <c r="P181" i="4"/>
  <c r="N181" i="4"/>
  <c r="V181" i="4" s="1"/>
  <c r="CB147" i="4" s="1"/>
  <c r="BR182" i="4"/>
  <c r="S182" i="4"/>
  <c r="AA182" i="4" s="1"/>
  <c r="AN182" i="4" s="1"/>
  <c r="CE130" i="4" s="1"/>
  <c r="Q182" i="4"/>
  <c r="Y182" i="4" s="1"/>
  <c r="M182" i="4"/>
  <c r="U182" i="4" s="1"/>
  <c r="CA130" i="4" s="1"/>
  <c r="W182" i="4"/>
  <c r="CC130" i="4" s="1"/>
  <c r="P182" i="4"/>
  <c r="N182" i="4"/>
  <c r="V182" i="4" s="1"/>
  <c r="CB130" i="4" s="1"/>
  <c r="BR183" i="4"/>
  <c r="S183" i="4"/>
  <c r="AA183" i="4" s="1"/>
  <c r="AN183" i="4" s="1"/>
  <c r="CE131" i="4" s="1"/>
  <c r="Q183" i="4"/>
  <c r="Y183" i="4" s="1"/>
  <c r="M183" i="4"/>
  <c r="U183" i="4" s="1"/>
  <c r="CA131" i="4" s="1"/>
  <c r="W183" i="4"/>
  <c r="CC131" i="4" s="1"/>
  <c r="P183" i="4"/>
  <c r="N183" i="4"/>
  <c r="V183" i="4" s="1"/>
  <c r="CB131" i="4" s="1"/>
  <c r="BR184" i="4"/>
  <c r="S184" i="4"/>
  <c r="AA184" i="4" s="1"/>
  <c r="AN184" i="4" s="1"/>
  <c r="CE132" i="4" s="1"/>
  <c r="Q184" i="4"/>
  <c r="Y184" i="4" s="1"/>
  <c r="M184" i="4"/>
  <c r="U184" i="4" s="1"/>
  <c r="CA132" i="4" s="1"/>
  <c r="W184" i="4"/>
  <c r="CC132" i="4" s="1"/>
  <c r="P184" i="4"/>
  <c r="N184" i="4"/>
  <c r="V184" i="4" s="1"/>
  <c r="CB132" i="4" s="1"/>
  <c r="BR185" i="4"/>
  <c r="S185" i="4"/>
  <c r="AA185" i="4" s="1"/>
  <c r="AN185" i="4" s="1"/>
  <c r="CE133" i="4" s="1"/>
  <c r="Q185" i="4"/>
  <c r="Y185" i="4" s="1"/>
  <c r="M185" i="4"/>
  <c r="U185" i="4" s="1"/>
  <c r="CA133" i="4" s="1"/>
  <c r="W185" i="4"/>
  <c r="CC133" i="4" s="1"/>
  <c r="P185" i="4"/>
  <c r="N185" i="4"/>
  <c r="V185" i="4" s="1"/>
  <c r="CB133" i="4" s="1"/>
  <c r="BR186" i="4"/>
  <c r="S186" i="4"/>
  <c r="AA186" i="4" s="1"/>
  <c r="AN186" i="4" s="1"/>
  <c r="CE134" i="4" s="1"/>
  <c r="Q186" i="4"/>
  <c r="Y186" i="4" s="1"/>
  <c r="M186" i="4"/>
  <c r="U186" i="4" s="1"/>
  <c r="CA134" i="4" s="1"/>
  <c r="W186" i="4"/>
  <c r="CC134" i="4" s="1"/>
  <c r="P186" i="4"/>
  <c r="N186" i="4"/>
  <c r="V186" i="4" s="1"/>
  <c r="CB134" i="4" s="1"/>
  <c r="BR187" i="4"/>
  <c r="S187" i="4"/>
  <c r="AA187" i="4" s="1"/>
  <c r="AN187" i="4" s="1"/>
  <c r="CE135" i="4" s="1"/>
  <c r="Q187" i="4"/>
  <c r="Y187" i="4" s="1"/>
  <c r="M187" i="4"/>
  <c r="U187" i="4" s="1"/>
  <c r="CA135" i="4" s="1"/>
  <c r="W187" i="4"/>
  <c r="CC135" i="4" s="1"/>
  <c r="P187" i="4"/>
  <c r="N187" i="4"/>
  <c r="V187" i="4" s="1"/>
  <c r="CB135" i="4" s="1"/>
  <c r="BR188" i="4"/>
  <c r="S188" i="4"/>
  <c r="AA188" i="4" s="1"/>
  <c r="AN188" i="4" s="1"/>
  <c r="CE151" i="4" s="1"/>
  <c r="Q188" i="4"/>
  <c r="Y188" i="4" s="1"/>
  <c r="M188" i="4"/>
  <c r="U188" i="4" s="1"/>
  <c r="CA151" i="4" s="1"/>
  <c r="W188" i="4"/>
  <c r="CC151" i="4" s="1"/>
  <c r="P188" i="4"/>
  <c r="N188" i="4"/>
  <c r="V188" i="4" s="1"/>
  <c r="CB151" i="4" s="1"/>
  <c r="N129" i="4"/>
  <c r="V129" i="4" s="1"/>
  <c r="CB72" i="4" s="1"/>
  <c r="W129" i="4"/>
  <c r="CC72" i="4" s="1"/>
  <c r="N130" i="4"/>
  <c r="V130" i="4" s="1"/>
  <c r="CB73" i="4" s="1"/>
  <c r="W130" i="4"/>
  <c r="CC73" i="4" s="1"/>
  <c r="N132" i="4"/>
  <c r="V132" i="4" s="1"/>
  <c r="W132" i="4"/>
  <c r="N134" i="4"/>
  <c r="V134" i="4" s="1"/>
  <c r="W134" i="4"/>
  <c r="N136" i="4"/>
  <c r="V136" i="4" s="1"/>
  <c r="W136" i="4"/>
  <c r="N138" i="4"/>
  <c r="V138" i="4" s="1"/>
  <c r="W138" i="4"/>
  <c r="N140" i="4"/>
  <c r="V140" i="4" s="1"/>
  <c r="W140" i="4"/>
  <c r="N141" i="4"/>
  <c r="V141" i="4" s="1"/>
  <c r="W141" i="4"/>
  <c r="N142" i="4"/>
  <c r="V142" i="4" s="1"/>
  <c r="W142" i="4"/>
  <c r="N143" i="4"/>
  <c r="V143" i="4" s="1"/>
  <c r="CB99" i="4" s="1"/>
  <c r="W143" i="4"/>
  <c r="CC99" i="4" s="1"/>
  <c r="N144" i="4"/>
  <c r="V144" i="4" s="1"/>
  <c r="CB100" i="4" s="1"/>
  <c r="W144" i="4"/>
  <c r="CC100" i="4" s="1"/>
  <c r="N145" i="4"/>
  <c r="V145" i="4" s="1"/>
  <c r="CB101" i="4" s="1"/>
  <c r="W145" i="4"/>
  <c r="CC101" i="4" s="1"/>
  <c r="N146" i="4"/>
  <c r="V146" i="4" s="1"/>
  <c r="CB102" i="4" s="1"/>
  <c r="W146" i="4"/>
  <c r="CC102" i="4" s="1"/>
  <c r="N148" i="4"/>
  <c r="V148" i="4" s="1"/>
  <c r="CB143" i="4" s="1"/>
  <c r="W148" i="4"/>
  <c r="CC143" i="4" s="1"/>
  <c r="N150" i="4"/>
  <c r="V150" i="4" s="1"/>
  <c r="CB75" i="4" s="1"/>
  <c r="W150" i="4"/>
  <c r="CC75" i="4" s="1"/>
  <c r="N152" i="4"/>
  <c r="V152" i="4" s="1"/>
  <c r="CB77" i="4" s="1"/>
  <c r="W152" i="4"/>
  <c r="CC77" i="4" s="1"/>
  <c r="N154" i="4"/>
  <c r="V154" i="4" s="1"/>
  <c r="CB79" i="4" s="1"/>
  <c r="W154" i="4"/>
  <c r="CC79" i="4" s="1"/>
  <c r="N156" i="4"/>
  <c r="V156" i="4" s="1"/>
  <c r="W156" i="4"/>
  <c r="N158" i="4"/>
  <c r="V158" i="4" s="1"/>
  <c r="W158" i="4"/>
  <c r="O160" i="4"/>
  <c r="O162" i="4"/>
  <c r="O164" i="4"/>
  <c r="BR159" i="4"/>
  <c r="S159" i="4"/>
  <c r="AA159" i="4" s="1"/>
  <c r="AN159" i="4" s="1"/>
  <c r="Q159" i="4"/>
  <c r="Y159" i="4" s="1"/>
  <c r="M159" i="4"/>
  <c r="U159" i="4" s="1"/>
  <c r="BR161" i="4"/>
  <c r="S161" i="4"/>
  <c r="AA161" i="4" s="1"/>
  <c r="AN161" i="4" s="1"/>
  <c r="Q161" i="4"/>
  <c r="Y161" i="4" s="1"/>
  <c r="M161" i="4"/>
  <c r="U161" i="4" s="1"/>
  <c r="BR163" i="4"/>
  <c r="S163" i="4"/>
  <c r="AA163" i="4" s="1"/>
  <c r="AN163" i="4" s="1"/>
  <c r="Q163" i="4"/>
  <c r="Y163" i="4" s="1"/>
  <c r="M163" i="4"/>
  <c r="U163" i="4" s="1"/>
  <c r="BR165" i="4"/>
  <c r="S165" i="4"/>
  <c r="AA165" i="4" s="1"/>
  <c r="AN165" i="4" s="1"/>
  <c r="CE81" i="4" s="1"/>
  <c r="Q165" i="4"/>
  <c r="Y165" i="4" s="1"/>
  <c r="M165" i="4"/>
  <c r="U165" i="4" s="1"/>
  <c r="CA81" i="4" s="1"/>
  <c r="W167" i="4"/>
  <c r="CC83" i="4" s="1"/>
  <c r="P167" i="4"/>
  <c r="N167" i="4"/>
  <c r="V167" i="4" s="1"/>
  <c r="CB83" i="4" s="1"/>
  <c r="BR167" i="4"/>
  <c r="S167" i="4"/>
  <c r="AA167" i="4" s="1"/>
  <c r="AN167" i="4" s="1"/>
  <c r="CE83" i="4" s="1"/>
  <c r="Q167" i="4"/>
  <c r="Y167" i="4" s="1"/>
  <c r="M167" i="4"/>
  <c r="U167" i="4" s="1"/>
  <c r="CA83" i="4" s="1"/>
  <c r="W169" i="4"/>
  <c r="CC85" i="4" s="1"/>
  <c r="P169" i="4"/>
  <c r="N169" i="4"/>
  <c r="V169" i="4" s="1"/>
  <c r="CB85" i="4" s="1"/>
  <c r="BR169" i="4"/>
  <c r="S169" i="4"/>
  <c r="AA169" i="4" s="1"/>
  <c r="AN169" i="4" s="1"/>
  <c r="CE85" i="4" s="1"/>
  <c r="Q169" i="4"/>
  <c r="Y169" i="4" s="1"/>
  <c r="M169" i="4"/>
  <c r="U169" i="4" s="1"/>
  <c r="CA85" i="4" s="1"/>
  <c r="W173" i="4"/>
  <c r="CC104" i="4" s="1"/>
  <c r="P173" i="4"/>
  <c r="N173" i="4"/>
  <c r="V173" i="4" s="1"/>
  <c r="CB104" i="4" s="1"/>
  <c r="BR173" i="4"/>
  <c r="S173" i="4"/>
  <c r="AA173" i="4" s="1"/>
  <c r="AN173" i="4" s="1"/>
  <c r="CE104" i="4" s="1"/>
  <c r="Q173" i="4"/>
  <c r="Y173" i="4" s="1"/>
  <c r="M173" i="4"/>
  <c r="U173" i="4" s="1"/>
  <c r="CA104" i="4" s="1"/>
  <c r="W175" i="4"/>
  <c r="CC106" i="4" s="1"/>
  <c r="P175" i="4"/>
  <c r="N175" i="4"/>
  <c r="V175" i="4" s="1"/>
  <c r="CB106" i="4" s="1"/>
  <c r="BR175" i="4"/>
  <c r="S175" i="4"/>
  <c r="AA175" i="4" s="1"/>
  <c r="AN175" i="4" s="1"/>
  <c r="CE106" i="4" s="1"/>
  <c r="Q175" i="4"/>
  <c r="Y175" i="4" s="1"/>
  <c r="M175" i="4"/>
  <c r="U175" i="4" s="1"/>
  <c r="CA106" i="4" s="1"/>
  <c r="W177" i="4"/>
  <c r="CC108" i="4" s="1"/>
  <c r="P177" i="4"/>
  <c r="N177" i="4"/>
  <c r="V177" i="4" s="1"/>
  <c r="CB108" i="4" s="1"/>
  <c r="BR177" i="4"/>
  <c r="S177" i="4"/>
  <c r="AA177" i="4" s="1"/>
  <c r="AN177" i="4" s="1"/>
  <c r="CE108" i="4" s="1"/>
  <c r="Q177" i="4"/>
  <c r="Y177" i="4" s="1"/>
  <c r="M177" i="4"/>
  <c r="U177" i="4" s="1"/>
  <c r="CA108" i="4" s="1"/>
  <c r="W179" i="4"/>
  <c r="CC146" i="4" s="1"/>
  <c r="P179" i="4"/>
  <c r="N179" i="4"/>
  <c r="V179" i="4" s="1"/>
  <c r="CB146" i="4" s="1"/>
  <c r="BR179" i="4"/>
  <c r="S179" i="4"/>
  <c r="AA179" i="4" s="1"/>
  <c r="AN179" i="4" s="1"/>
  <c r="CE146" i="4" s="1"/>
  <c r="Q179" i="4"/>
  <c r="Y179" i="4" s="1"/>
  <c r="M179" i="4"/>
  <c r="U179" i="4" s="1"/>
  <c r="CA146" i="4" s="1"/>
  <c r="X190" i="4"/>
  <c r="CD110" i="4" s="1"/>
  <c r="R190" i="4"/>
  <c r="Z190" i="4" s="1"/>
  <c r="X192" i="4"/>
  <c r="CD112" i="4" s="1"/>
  <c r="R192" i="4"/>
  <c r="Z192" i="4" s="1"/>
  <c r="X194" i="4"/>
  <c r="CD114" i="4" s="1"/>
  <c r="R194" i="4"/>
  <c r="Z194" i="4" s="1"/>
  <c r="X196" i="4"/>
  <c r="R196" i="4"/>
  <c r="Z196" i="4" s="1"/>
  <c r="X197" i="4"/>
  <c r="R197" i="4"/>
  <c r="Z197" i="4" s="1"/>
  <c r="X198" i="4"/>
  <c r="R198" i="4"/>
  <c r="Z198" i="4" s="1"/>
  <c r="X199" i="4"/>
  <c r="R199" i="4"/>
  <c r="Z199" i="4" s="1"/>
  <c r="X200" i="4"/>
  <c r="R200" i="4"/>
  <c r="Z200" i="4" s="1"/>
  <c r="X201" i="4"/>
  <c r="R201" i="4"/>
  <c r="Z201" i="4" s="1"/>
  <c r="X202" i="4"/>
  <c r="R202" i="4"/>
  <c r="Z202" i="4" s="1"/>
  <c r="X203" i="4"/>
  <c r="R203" i="4"/>
  <c r="Z203" i="4" s="1"/>
  <c r="X204" i="4"/>
  <c r="R204" i="4"/>
  <c r="Z204" i="4" s="1"/>
  <c r="X206" i="4"/>
  <c r="CD116" i="4" s="1"/>
  <c r="R206" i="4"/>
  <c r="Z206" i="4" s="1"/>
  <c r="X208" i="4"/>
  <c r="CD118" i="4" s="1"/>
  <c r="R208" i="4"/>
  <c r="Z208" i="4" s="1"/>
  <c r="X210" i="4"/>
  <c r="CD120" i="4" s="1"/>
  <c r="R210" i="4"/>
  <c r="Z210" i="4" s="1"/>
  <c r="X212" i="4"/>
  <c r="CD122" i="4" s="1"/>
  <c r="R212" i="4"/>
  <c r="Z212" i="4" s="1"/>
  <c r="X213" i="4"/>
  <c r="R213" i="4"/>
  <c r="Z213" i="4" s="1"/>
  <c r="P129" i="4"/>
  <c r="P130" i="4"/>
  <c r="O131" i="4"/>
  <c r="P132" i="4"/>
  <c r="O133" i="4"/>
  <c r="P134" i="4"/>
  <c r="O135" i="4"/>
  <c r="P136" i="4"/>
  <c r="O137" i="4"/>
  <c r="P138" i="4"/>
  <c r="O139" i="4"/>
  <c r="P140" i="4"/>
  <c r="P141" i="4"/>
  <c r="P142" i="4"/>
  <c r="P143" i="4"/>
  <c r="P144" i="4"/>
  <c r="P145" i="4"/>
  <c r="P146" i="4"/>
  <c r="O147" i="4"/>
  <c r="P148" i="4"/>
  <c r="O149" i="4"/>
  <c r="P150" i="4"/>
  <c r="O151" i="4"/>
  <c r="P152" i="4"/>
  <c r="O153" i="4"/>
  <c r="P154" i="4"/>
  <c r="O155" i="4"/>
  <c r="P156" i="4"/>
  <c r="O157" i="4"/>
  <c r="P158" i="4"/>
  <c r="N159" i="4"/>
  <c r="V159" i="4" s="1"/>
  <c r="W159" i="4"/>
  <c r="N161" i="4"/>
  <c r="V161" i="4" s="1"/>
  <c r="W161" i="4"/>
  <c r="N163" i="4"/>
  <c r="V163" i="4" s="1"/>
  <c r="W163" i="4"/>
  <c r="N165" i="4"/>
  <c r="V165" i="4" s="1"/>
  <c r="CB81" i="4" s="1"/>
  <c r="W165" i="4"/>
  <c r="CC81" i="4" s="1"/>
  <c r="BR189" i="4"/>
  <c r="S189" i="4"/>
  <c r="AA189" i="4" s="1"/>
  <c r="AN189" i="4" s="1"/>
  <c r="CE152" i="4" s="1"/>
  <c r="Q189" i="4"/>
  <c r="Y189" i="4" s="1"/>
  <c r="M189" i="4"/>
  <c r="U189" i="4" s="1"/>
  <c r="CA152" i="4" s="1"/>
  <c r="BR190" i="4"/>
  <c r="S190" i="4"/>
  <c r="AA190" i="4" s="1"/>
  <c r="AN190" i="4" s="1"/>
  <c r="CE110" i="4" s="1"/>
  <c r="Q190" i="4"/>
  <c r="Y190" i="4" s="1"/>
  <c r="M190" i="4"/>
  <c r="U190" i="4" s="1"/>
  <c r="CA110" i="4" s="1"/>
  <c r="BR191" i="4"/>
  <c r="S191" i="4"/>
  <c r="AA191" i="4" s="1"/>
  <c r="AN191" i="4" s="1"/>
  <c r="CE111" i="4" s="1"/>
  <c r="Q191" i="4"/>
  <c r="Y191" i="4" s="1"/>
  <c r="M191" i="4"/>
  <c r="U191" i="4" s="1"/>
  <c r="CA111" i="4" s="1"/>
  <c r="BR192" i="4"/>
  <c r="S192" i="4"/>
  <c r="AA192" i="4" s="1"/>
  <c r="AN192" i="4" s="1"/>
  <c r="CE112" i="4" s="1"/>
  <c r="Q192" i="4"/>
  <c r="Y192" i="4" s="1"/>
  <c r="M192" i="4"/>
  <c r="U192" i="4" s="1"/>
  <c r="CA112" i="4" s="1"/>
  <c r="BR193" i="4"/>
  <c r="S193" i="4"/>
  <c r="AA193" i="4" s="1"/>
  <c r="AN193" i="4" s="1"/>
  <c r="CE113" i="4" s="1"/>
  <c r="Q193" i="4"/>
  <c r="Y193" i="4" s="1"/>
  <c r="M193" i="4"/>
  <c r="U193" i="4" s="1"/>
  <c r="CA113" i="4" s="1"/>
  <c r="BR194" i="4"/>
  <c r="S194" i="4"/>
  <c r="AA194" i="4" s="1"/>
  <c r="AN194" i="4" s="1"/>
  <c r="CE114" i="4" s="1"/>
  <c r="Q194" i="4"/>
  <c r="Y194" i="4" s="1"/>
  <c r="M194" i="4"/>
  <c r="U194" i="4" s="1"/>
  <c r="CA114" i="4" s="1"/>
  <c r="BR195" i="4"/>
  <c r="S195" i="4"/>
  <c r="AA195" i="4" s="1"/>
  <c r="AN195" i="4" s="1"/>
  <c r="CE115" i="4" s="1"/>
  <c r="Q195" i="4"/>
  <c r="Y195" i="4" s="1"/>
  <c r="M195" i="4"/>
  <c r="U195" i="4" s="1"/>
  <c r="CA115" i="4" s="1"/>
  <c r="BR196" i="4"/>
  <c r="S196" i="4"/>
  <c r="AA196" i="4" s="1"/>
  <c r="AN196" i="4" s="1"/>
  <c r="Q196" i="4"/>
  <c r="Y196" i="4" s="1"/>
  <c r="M196" i="4"/>
  <c r="U196" i="4" s="1"/>
  <c r="BR197" i="4"/>
  <c r="S197" i="4"/>
  <c r="AA197" i="4" s="1"/>
  <c r="AN197" i="4" s="1"/>
  <c r="Q197" i="4"/>
  <c r="Y197" i="4" s="1"/>
  <c r="M197" i="4"/>
  <c r="U197" i="4" s="1"/>
  <c r="BR198" i="4"/>
  <c r="S198" i="4"/>
  <c r="AA198" i="4" s="1"/>
  <c r="AN198" i="4" s="1"/>
  <c r="Q198" i="4"/>
  <c r="Y198" i="4" s="1"/>
  <c r="M198" i="4"/>
  <c r="U198" i="4" s="1"/>
  <c r="BR199" i="4"/>
  <c r="S199" i="4"/>
  <c r="AA199" i="4" s="1"/>
  <c r="AN199" i="4" s="1"/>
  <c r="Q199" i="4"/>
  <c r="Y199" i="4" s="1"/>
  <c r="M199" i="4"/>
  <c r="U199" i="4" s="1"/>
  <c r="BR200" i="4"/>
  <c r="S200" i="4"/>
  <c r="AA200" i="4" s="1"/>
  <c r="AN200" i="4" s="1"/>
  <c r="Q200" i="4"/>
  <c r="Y200" i="4" s="1"/>
  <c r="M200" i="4"/>
  <c r="U200" i="4" s="1"/>
  <c r="BR201" i="4"/>
  <c r="S201" i="4"/>
  <c r="AA201" i="4" s="1"/>
  <c r="AN201" i="4" s="1"/>
  <c r="Q201" i="4"/>
  <c r="Y201" i="4" s="1"/>
  <c r="M201" i="4"/>
  <c r="U201" i="4" s="1"/>
  <c r="BR202" i="4"/>
  <c r="S202" i="4"/>
  <c r="AA202" i="4" s="1"/>
  <c r="AN202" i="4" s="1"/>
  <c r="Q202" i="4"/>
  <c r="Y202" i="4" s="1"/>
  <c r="M202" i="4"/>
  <c r="U202" i="4" s="1"/>
  <c r="BR203" i="4"/>
  <c r="S203" i="4"/>
  <c r="AA203" i="4" s="1"/>
  <c r="AN203" i="4" s="1"/>
  <c r="Q203" i="4"/>
  <c r="Y203" i="4" s="1"/>
  <c r="M203" i="4"/>
  <c r="U203" i="4" s="1"/>
  <c r="BR204" i="4"/>
  <c r="S204" i="4"/>
  <c r="AA204" i="4" s="1"/>
  <c r="AN204" i="4" s="1"/>
  <c r="Q204" i="4"/>
  <c r="Y204" i="4" s="1"/>
  <c r="M204" i="4"/>
  <c r="U204" i="4" s="1"/>
  <c r="BR205" i="4"/>
  <c r="S205" i="4"/>
  <c r="AA205" i="4" s="1"/>
  <c r="AN205" i="4" s="1"/>
  <c r="CE155" i="4" s="1"/>
  <c r="Q205" i="4"/>
  <c r="Y205" i="4" s="1"/>
  <c r="M205" i="4"/>
  <c r="U205" i="4" s="1"/>
  <c r="CA155" i="4" s="1"/>
  <c r="BR206" i="4"/>
  <c r="S206" i="4"/>
  <c r="AA206" i="4" s="1"/>
  <c r="AN206" i="4" s="1"/>
  <c r="CE116" i="4" s="1"/>
  <c r="Q206" i="4"/>
  <c r="Y206" i="4" s="1"/>
  <c r="M206" i="4"/>
  <c r="U206" i="4" s="1"/>
  <c r="CA116" i="4" s="1"/>
  <c r="BR207" i="4"/>
  <c r="S207" i="4"/>
  <c r="AA207" i="4" s="1"/>
  <c r="AN207" i="4" s="1"/>
  <c r="CE117" i="4" s="1"/>
  <c r="Q207" i="4"/>
  <c r="Y207" i="4" s="1"/>
  <c r="M207" i="4"/>
  <c r="U207" i="4" s="1"/>
  <c r="CA117" i="4" s="1"/>
  <c r="BR208" i="4"/>
  <c r="S208" i="4"/>
  <c r="AA208" i="4" s="1"/>
  <c r="AN208" i="4" s="1"/>
  <c r="CE118" i="4" s="1"/>
  <c r="Q208" i="4"/>
  <c r="Y208" i="4" s="1"/>
  <c r="M208" i="4"/>
  <c r="U208" i="4" s="1"/>
  <c r="CA118" i="4" s="1"/>
  <c r="BR209" i="4"/>
  <c r="S209" i="4"/>
  <c r="AA209" i="4" s="1"/>
  <c r="AN209" i="4" s="1"/>
  <c r="CE119" i="4" s="1"/>
  <c r="Q209" i="4"/>
  <c r="Y209" i="4" s="1"/>
  <c r="M209" i="4"/>
  <c r="U209" i="4" s="1"/>
  <c r="CA119" i="4" s="1"/>
  <c r="BR210" i="4"/>
  <c r="S210" i="4"/>
  <c r="AA210" i="4" s="1"/>
  <c r="AN210" i="4" s="1"/>
  <c r="CE120" i="4" s="1"/>
  <c r="Q210" i="4"/>
  <c r="Y210" i="4" s="1"/>
  <c r="M210" i="4"/>
  <c r="U210" i="4" s="1"/>
  <c r="CA120" i="4" s="1"/>
  <c r="BR211" i="4"/>
  <c r="S211" i="4"/>
  <c r="AA211" i="4" s="1"/>
  <c r="AN211" i="4" s="1"/>
  <c r="CE121" i="4" s="1"/>
  <c r="Q211" i="4"/>
  <c r="Y211" i="4" s="1"/>
  <c r="M211" i="4"/>
  <c r="U211" i="4" s="1"/>
  <c r="CA121" i="4" s="1"/>
  <c r="BR212" i="4"/>
  <c r="S212" i="4"/>
  <c r="AA212" i="4" s="1"/>
  <c r="AN212" i="4" s="1"/>
  <c r="CE122" i="4" s="1"/>
  <c r="Q212" i="4"/>
  <c r="Y212" i="4" s="1"/>
  <c r="M212" i="4"/>
  <c r="U212" i="4" s="1"/>
  <c r="CA122" i="4" s="1"/>
  <c r="BR213" i="4"/>
  <c r="S213" i="4"/>
  <c r="AA213" i="4" s="1"/>
  <c r="AN213" i="4" s="1"/>
  <c r="Q213" i="4"/>
  <c r="Y213" i="4" s="1"/>
  <c r="M213" i="4"/>
  <c r="U213" i="4" s="1"/>
  <c r="BR214" i="4"/>
  <c r="S214" i="4"/>
  <c r="AA214" i="4" s="1"/>
  <c r="AN214" i="4" s="1"/>
  <c r="Q214" i="4"/>
  <c r="Y214" i="4" s="1"/>
  <c r="M214" i="4"/>
  <c r="U214" i="4" s="1"/>
  <c r="W214" i="4"/>
  <c r="P214" i="4"/>
  <c r="N214" i="4"/>
  <c r="V214" i="4" s="1"/>
  <c r="BR215" i="4"/>
  <c r="S215" i="4"/>
  <c r="AA215" i="4" s="1"/>
  <c r="AN215" i="4" s="1"/>
  <c r="Q215" i="4"/>
  <c r="Y215" i="4" s="1"/>
  <c r="M215" i="4"/>
  <c r="U215" i="4" s="1"/>
  <c r="W215" i="4"/>
  <c r="P215" i="4"/>
  <c r="N215" i="4"/>
  <c r="V215" i="4" s="1"/>
  <c r="N189" i="4"/>
  <c r="V189" i="4" s="1"/>
  <c r="CB152" i="4" s="1"/>
  <c r="W189" i="4"/>
  <c r="CC152" i="4" s="1"/>
  <c r="N190" i="4"/>
  <c r="V190" i="4" s="1"/>
  <c r="CB110" i="4" s="1"/>
  <c r="W190" i="4"/>
  <c r="CC110" i="4" s="1"/>
  <c r="N191" i="4"/>
  <c r="V191" i="4" s="1"/>
  <c r="CB111" i="4" s="1"/>
  <c r="W191" i="4"/>
  <c r="CC111" i="4" s="1"/>
  <c r="N192" i="4"/>
  <c r="V192" i="4" s="1"/>
  <c r="CB112" i="4" s="1"/>
  <c r="W192" i="4"/>
  <c r="CC112" i="4" s="1"/>
  <c r="N193" i="4"/>
  <c r="V193" i="4" s="1"/>
  <c r="CB113" i="4" s="1"/>
  <c r="W193" i="4"/>
  <c r="CC113" i="4" s="1"/>
  <c r="N194" i="4"/>
  <c r="V194" i="4" s="1"/>
  <c r="CB114" i="4" s="1"/>
  <c r="W194" i="4"/>
  <c r="CC114" i="4" s="1"/>
  <c r="N195" i="4"/>
  <c r="V195" i="4" s="1"/>
  <c r="CB115" i="4" s="1"/>
  <c r="W195" i="4"/>
  <c r="CC115" i="4" s="1"/>
  <c r="N196" i="4"/>
  <c r="V196" i="4" s="1"/>
  <c r="W196" i="4"/>
  <c r="N197" i="4"/>
  <c r="V197" i="4" s="1"/>
  <c r="W197" i="4"/>
  <c r="N198" i="4"/>
  <c r="V198" i="4" s="1"/>
  <c r="W198" i="4"/>
  <c r="N199" i="4"/>
  <c r="V199" i="4" s="1"/>
  <c r="W199" i="4"/>
  <c r="N200" i="4"/>
  <c r="V200" i="4" s="1"/>
  <c r="W200" i="4"/>
  <c r="N201" i="4"/>
  <c r="V201" i="4" s="1"/>
  <c r="W201" i="4"/>
  <c r="N202" i="4"/>
  <c r="V202" i="4" s="1"/>
  <c r="W202" i="4"/>
  <c r="N203" i="4"/>
  <c r="V203" i="4" s="1"/>
  <c r="W203" i="4"/>
  <c r="N204" i="4"/>
  <c r="V204" i="4" s="1"/>
  <c r="W204" i="4"/>
  <c r="N205" i="4"/>
  <c r="V205" i="4" s="1"/>
  <c r="CB155" i="4" s="1"/>
  <c r="W205" i="4"/>
  <c r="CC155" i="4" s="1"/>
  <c r="N206" i="4"/>
  <c r="V206" i="4" s="1"/>
  <c r="CB116" i="4" s="1"/>
  <c r="W206" i="4"/>
  <c r="CC116" i="4" s="1"/>
  <c r="N207" i="4"/>
  <c r="V207" i="4" s="1"/>
  <c r="CB117" i="4" s="1"/>
  <c r="W207" i="4"/>
  <c r="CC117" i="4" s="1"/>
  <c r="N208" i="4"/>
  <c r="V208" i="4" s="1"/>
  <c r="CB118" i="4" s="1"/>
  <c r="W208" i="4"/>
  <c r="CC118" i="4" s="1"/>
  <c r="N209" i="4"/>
  <c r="V209" i="4" s="1"/>
  <c r="CB119" i="4" s="1"/>
  <c r="W209" i="4"/>
  <c r="CC119" i="4" s="1"/>
  <c r="N210" i="4"/>
  <c r="V210" i="4" s="1"/>
  <c r="CB120" i="4" s="1"/>
  <c r="W210" i="4"/>
  <c r="CC120" i="4" s="1"/>
  <c r="N211" i="4"/>
  <c r="V211" i="4" s="1"/>
  <c r="CB121" i="4" s="1"/>
  <c r="W211" i="4"/>
  <c r="CC121" i="4" s="1"/>
  <c r="N212" i="4"/>
  <c r="V212" i="4" s="1"/>
  <c r="CB122" i="4" s="1"/>
  <c r="W212" i="4"/>
  <c r="CC122" i="4" s="1"/>
  <c r="N213" i="4"/>
  <c r="V213" i="4" s="1"/>
  <c r="W213" i="4"/>
  <c r="BR216" i="4"/>
  <c r="S216" i="4"/>
  <c r="AA216" i="4" s="1"/>
  <c r="AN216" i="4" s="1"/>
  <c r="Q216" i="4"/>
  <c r="Y216" i="4" s="1"/>
  <c r="M216" i="4"/>
  <c r="U216" i="4" s="1"/>
  <c r="BR217" i="4"/>
  <c r="S217" i="4"/>
  <c r="AA217" i="4" s="1"/>
  <c r="AN217" i="4" s="1"/>
  <c r="Q217" i="4"/>
  <c r="Y217" i="4" s="1"/>
  <c r="M217" i="4"/>
  <c r="U217" i="4" s="1"/>
  <c r="BR218" i="4"/>
  <c r="S218" i="4"/>
  <c r="AA218" i="4" s="1"/>
  <c r="AN218" i="4" s="1"/>
  <c r="Q218" i="4"/>
  <c r="Y218" i="4" s="1"/>
  <c r="M218" i="4"/>
  <c r="U218" i="4" s="1"/>
  <c r="BR219" i="4"/>
  <c r="S219" i="4"/>
  <c r="AA219" i="4" s="1"/>
  <c r="AN219" i="4" s="1"/>
  <c r="Q219" i="4"/>
  <c r="Y219" i="4" s="1"/>
  <c r="M219" i="4"/>
  <c r="U219" i="4" s="1"/>
  <c r="BR220" i="4"/>
  <c r="S220" i="4"/>
  <c r="AA220" i="4" s="1"/>
  <c r="AN220" i="4" s="1"/>
  <c r="Q220" i="4"/>
  <c r="Y220" i="4" s="1"/>
  <c r="M220" i="4"/>
  <c r="U220" i="4" s="1"/>
  <c r="BR221" i="4"/>
  <c r="S221" i="4"/>
  <c r="AA221" i="4" s="1"/>
  <c r="AN221" i="4" s="1"/>
  <c r="Q221" i="4"/>
  <c r="Y221" i="4" s="1"/>
  <c r="M221" i="4"/>
  <c r="U221" i="4" s="1"/>
  <c r="BR222" i="4"/>
  <c r="S222" i="4"/>
  <c r="AA222" i="4" s="1"/>
  <c r="AN222" i="4" s="1"/>
  <c r="Q222" i="4"/>
  <c r="Y222" i="4" s="1"/>
  <c r="M222" i="4"/>
  <c r="U222" i="4" s="1"/>
  <c r="BR223" i="4"/>
  <c r="S223" i="4"/>
  <c r="AA223" i="4" s="1"/>
  <c r="AN223" i="4" s="1"/>
  <c r="CE156" i="4" s="1"/>
  <c r="Q223" i="4"/>
  <c r="Y223" i="4" s="1"/>
  <c r="M223" i="4"/>
  <c r="U223" i="4" s="1"/>
  <c r="CA156" i="4" s="1"/>
  <c r="BR224" i="4"/>
  <c r="S224" i="4"/>
  <c r="AA224" i="4" s="1"/>
  <c r="AN224" i="4" s="1"/>
  <c r="CE136" i="4" s="1"/>
  <c r="Q224" i="4"/>
  <c r="Y224" i="4" s="1"/>
  <c r="M224" i="4"/>
  <c r="U224" i="4" s="1"/>
  <c r="CA136" i="4" s="1"/>
  <c r="BR225" i="4"/>
  <c r="S225" i="4"/>
  <c r="AA225" i="4" s="1"/>
  <c r="AN225" i="4" s="1"/>
  <c r="CE137" i="4" s="1"/>
  <c r="Q225" i="4"/>
  <c r="Y225" i="4" s="1"/>
  <c r="M225" i="4"/>
  <c r="U225" i="4" s="1"/>
  <c r="CA137" i="4" s="1"/>
  <c r="BR226" i="4"/>
  <c r="S226" i="4"/>
  <c r="AA226" i="4" s="1"/>
  <c r="AN226" i="4" s="1"/>
  <c r="CE148" i="4" s="1"/>
  <c r="Q226" i="4"/>
  <c r="Y226" i="4" s="1"/>
  <c r="M226" i="4"/>
  <c r="U226" i="4" s="1"/>
  <c r="CA148" i="4" s="1"/>
  <c r="BR227" i="4"/>
  <c r="S227" i="4"/>
  <c r="AA227" i="4" s="1"/>
  <c r="AN227" i="4" s="1"/>
  <c r="CE149" i="4" s="1"/>
  <c r="Q227" i="4"/>
  <c r="Y227" i="4" s="1"/>
  <c r="M227" i="4"/>
  <c r="U227" i="4" s="1"/>
  <c r="CA149" i="4" s="1"/>
  <c r="BR228" i="4"/>
  <c r="S228" i="4"/>
  <c r="AA228" i="4" s="1"/>
  <c r="AN228" i="4" s="1"/>
  <c r="CE138" i="4" s="1"/>
  <c r="Q228" i="4"/>
  <c r="Y228" i="4" s="1"/>
  <c r="M228" i="4"/>
  <c r="U228" i="4" s="1"/>
  <c r="CA138" i="4" s="1"/>
  <c r="BR229" i="4"/>
  <c r="S229" i="4"/>
  <c r="AA229" i="4" s="1"/>
  <c r="AN229" i="4" s="1"/>
  <c r="CE139" i="4" s="1"/>
  <c r="Q229" i="4"/>
  <c r="Y229" i="4" s="1"/>
  <c r="M229" i="4"/>
  <c r="U229" i="4" s="1"/>
  <c r="CA139" i="4" s="1"/>
  <c r="BR230" i="4"/>
  <c r="S230" i="4"/>
  <c r="AA230" i="4" s="1"/>
  <c r="AN230" i="4" s="1"/>
  <c r="Q230" i="4"/>
  <c r="Y230" i="4" s="1"/>
  <c r="M230" i="4"/>
  <c r="U230" i="4" s="1"/>
  <c r="BR231" i="4"/>
  <c r="S231" i="4"/>
  <c r="AA231" i="4" s="1"/>
  <c r="AN231" i="4" s="1"/>
  <c r="Q231" i="4"/>
  <c r="Y231" i="4" s="1"/>
  <c r="M231" i="4"/>
  <c r="U231" i="4" s="1"/>
  <c r="BR232" i="4"/>
  <c r="S232" i="4"/>
  <c r="AA232" i="4" s="1"/>
  <c r="AN232" i="4" s="1"/>
  <c r="CE123" i="4" s="1"/>
  <c r="Q232" i="4"/>
  <c r="Y232" i="4" s="1"/>
  <c r="M232" i="4"/>
  <c r="U232" i="4" s="1"/>
  <c r="CA123" i="4" s="1"/>
  <c r="BR233" i="4"/>
  <c r="S233" i="4"/>
  <c r="AA233" i="4" s="1"/>
  <c r="AN233" i="4" s="1"/>
  <c r="CE124" i="4" s="1"/>
  <c r="Q233" i="4"/>
  <c r="Y233" i="4" s="1"/>
  <c r="M233" i="4"/>
  <c r="U233" i="4" s="1"/>
  <c r="CA124" i="4" s="1"/>
  <c r="BR234" i="4"/>
  <c r="S234" i="4"/>
  <c r="AA234" i="4" s="1"/>
  <c r="AN234" i="4" s="1"/>
  <c r="CE153" i="4" s="1"/>
  <c r="Q234" i="4"/>
  <c r="Y234" i="4" s="1"/>
  <c r="M234" i="4"/>
  <c r="U234" i="4" s="1"/>
  <c r="CA153" i="4" s="1"/>
  <c r="BR235" i="4"/>
  <c r="S235" i="4"/>
  <c r="AA235" i="4" s="1"/>
  <c r="AN235" i="4" s="1"/>
  <c r="CE154" i="4" s="1"/>
  <c r="Q235" i="4"/>
  <c r="Y235" i="4" s="1"/>
  <c r="M235" i="4"/>
  <c r="U235" i="4" s="1"/>
  <c r="CA154" i="4" s="1"/>
  <c r="BR236" i="4"/>
  <c r="S236" i="4"/>
  <c r="AA236" i="4" s="1"/>
  <c r="AN236" i="4" s="1"/>
  <c r="CE125" i="4" s="1"/>
  <c r="Q236" i="4"/>
  <c r="Y236" i="4" s="1"/>
  <c r="M236" i="4"/>
  <c r="U236" i="4" s="1"/>
  <c r="CA125" i="4" s="1"/>
  <c r="BR237" i="4"/>
  <c r="S237" i="4"/>
  <c r="AA237" i="4" s="1"/>
  <c r="AN237" i="4" s="1"/>
  <c r="CE126" i="4" s="1"/>
  <c r="Q237" i="4"/>
  <c r="Y237" i="4" s="1"/>
  <c r="M237" i="4"/>
  <c r="U237" i="4" s="1"/>
  <c r="CA126" i="4" s="1"/>
  <c r="BR238" i="4"/>
  <c r="S238" i="4"/>
  <c r="AA238" i="4" s="1"/>
  <c r="AN238" i="4" s="1"/>
  <c r="Q238" i="4"/>
  <c r="Y238" i="4" s="1"/>
  <c r="M238" i="4"/>
  <c r="U238" i="4" s="1"/>
  <c r="BR239" i="4"/>
  <c r="S239" i="4"/>
  <c r="AA239" i="4" s="1"/>
  <c r="AN239" i="4" s="1"/>
  <c r="Q239" i="4"/>
  <c r="Y239" i="4" s="1"/>
  <c r="M239" i="4"/>
  <c r="U239" i="4" s="1"/>
  <c r="BR240" i="4"/>
  <c r="S240" i="4"/>
  <c r="AA240" i="4" s="1"/>
  <c r="AN240" i="4" s="1"/>
  <c r="Q240" i="4"/>
  <c r="Y240" i="4" s="1"/>
  <c r="M240" i="4"/>
  <c r="U240" i="4" s="1"/>
  <c r="BR241" i="4"/>
  <c r="S241" i="4"/>
  <c r="AA241" i="4" s="1"/>
  <c r="AN241" i="4" s="1"/>
  <c r="Q241" i="4"/>
  <c r="Y241" i="4" s="1"/>
  <c r="M241" i="4"/>
  <c r="U241" i="4" s="1"/>
  <c r="BR242" i="4"/>
  <c r="S242" i="4"/>
  <c r="AA242" i="4" s="1"/>
  <c r="AN242" i="4" s="1"/>
  <c r="Q242" i="4"/>
  <c r="Y242" i="4" s="1"/>
  <c r="M242" i="4"/>
  <c r="U242" i="4" s="1"/>
  <c r="BR243" i="4"/>
  <c r="S243" i="4"/>
  <c r="AA243" i="4" s="1"/>
  <c r="AN243" i="4" s="1"/>
  <c r="Q243" i="4"/>
  <c r="Y243" i="4" s="1"/>
  <c r="M243" i="4"/>
  <c r="U243" i="4" s="1"/>
  <c r="BR244" i="4"/>
  <c r="S244" i="4"/>
  <c r="AA244" i="4" s="1"/>
  <c r="AN244" i="4" s="1"/>
  <c r="Q244" i="4"/>
  <c r="Y244" i="4" s="1"/>
  <c r="M244" i="4"/>
  <c r="U244" i="4" s="1"/>
  <c r="N216" i="4"/>
  <c r="V216" i="4" s="1"/>
  <c r="W216" i="4"/>
  <c r="N217" i="4"/>
  <c r="V217" i="4" s="1"/>
  <c r="W217" i="4"/>
  <c r="N218" i="4"/>
  <c r="V218" i="4" s="1"/>
  <c r="W218" i="4"/>
  <c r="N219" i="4"/>
  <c r="V219" i="4" s="1"/>
  <c r="W219" i="4"/>
  <c r="N220" i="4"/>
  <c r="V220" i="4" s="1"/>
  <c r="W220" i="4"/>
  <c r="N221" i="4"/>
  <c r="V221" i="4" s="1"/>
  <c r="W221" i="4"/>
  <c r="N222" i="4"/>
  <c r="V222" i="4" s="1"/>
  <c r="W222" i="4"/>
  <c r="N223" i="4"/>
  <c r="V223" i="4" s="1"/>
  <c r="CB156" i="4" s="1"/>
  <c r="W223" i="4"/>
  <c r="CC156" i="4" s="1"/>
  <c r="N224" i="4"/>
  <c r="V224" i="4" s="1"/>
  <c r="CB136" i="4" s="1"/>
  <c r="W224" i="4"/>
  <c r="CC136" i="4" s="1"/>
  <c r="N225" i="4"/>
  <c r="V225" i="4" s="1"/>
  <c r="CB137" i="4" s="1"/>
  <c r="W225" i="4"/>
  <c r="CC137" i="4" s="1"/>
  <c r="N226" i="4"/>
  <c r="V226" i="4" s="1"/>
  <c r="CB148" i="4" s="1"/>
  <c r="W226" i="4"/>
  <c r="CC148" i="4" s="1"/>
  <c r="N227" i="4"/>
  <c r="V227" i="4" s="1"/>
  <c r="CB149" i="4" s="1"/>
  <c r="W227" i="4"/>
  <c r="CC149" i="4" s="1"/>
  <c r="N228" i="4"/>
  <c r="V228" i="4" s="1"/>
  <c r="CB138" i="4" s="1"/>
  <c r="W228" i="4"/>
  <c r="CC138" i="4" s="1"/>
  <c r="N229" i="4"/>
  <c r="V229" i="4" s="1"/>
  <c r="CB139" i="4" s="1"/>
  <c r="W229" i="4"/>
  <c r="CC139" i="4" s="1"/>
  <c r="N230" i="4"/>
  <c r="V230" i="4" s="1"/>
  <c r="W230" i="4"/>
  <c r="N231" i="4"/>
  <c r="V231" i="4" s="1"/>
  <c r="W231" i="4"/>
  <c r="N232" i="4"/>
  <c r="V232" i="4" s="1"/>
  <c r="CB123" i="4" s="1"/>
  <c r="W232" i="4"/>
  <c r="CC123" i="4" s="1"/>
  <c r="N233" i="4"/>
  <c r="V233" i="4" s="1"/>
  <c r="CB124" i="4" s="1"/>
  <c r="W233" i="4"/>
  <c r="CC124" i="4" s="1"/>
  <c r="N234" i="4"/>
  <c r="V234" i="4" s="1"/>
  <c r="CB153" i="4" s="1"/>
  <c r="W234" i="4"/>
  <c r="CC153" i="4" s="1"/>
  <c r="N235" i="4"/>
  <c r="V235" i="4" s="1"/>
  <c r="CB154" i="4" s="1"/>
  <c r="W235" i="4"/>
  <c r="CC154" i="4" s="1"/>
  <c r="N236" i="4"/>
  <c r="V236" i="4" s="1"/>
  <c r="CB125" i="4" s="1"/>
  <c r="W236" i="4"/>
  <c r="CC125" i="4" s="1"/>
  <c r="N237" i="4"/>
  <c r="V237" i="4" s="1"/>
  <c r="CB126" i="4" s="1"/>
  <c r="W237" i="4"/>
  <c r="CC126" i="4" s="1"/>
  <c r="N238" i="4"/>
  <c r="V238" i="4" s="1"/>
  <c r="W238" i="4"/>
  <c r="N239" i="4"/>
  <c r="V239" i="4" s="1"/>
  <c r="W239" i="4"/>
  <c r="N240" i="4"/>
  <c r="V240" i="4" s="1"/>
  <c r="W240" i="4"/>
  <c r="N241" i="4"/>
  <c r="V241" i="4" s="1"/>
  <c r="W241" i="4"/>
  <c r="N242" i="4"/>
  <c r="V242" i="4" s="1"/>
  <c r="W242" i="4"/>
  <c r="N243" i="4"/>
  <c r="V243" i="4" s="1"/>
  <c r="W243" i="4"/>
  <c r="N244" i="4"/>
  <c r="V244" i="4" s="1"/>
  <c r="W244" i="4"/>
  <c r="O245" i="4"/>
  <c r="O246" i="4"/>
  <c r="O247" i="4"/>
  <c r="O248" i="4"/>
  <c r="O249" i="4"/>
  <c r="O250" i="4"/>
  <c r="O251" i="4"/>
  <c r="O252" i="4"/>
  <c r="W253" i="4"/>
  <c r="CC161" i="4" s="1"/>
  <c r="P253" i="4"/>
  <c r="N253" i="4"/>
  <c r="V253" i="4" s="1"/>
  <c r="CB161" i="4" s="1"/>
  <c r="BR253" i="4"/>
  <c r="S253" i="4"/>
  <c r="AA253" i="4" s="1"/>
  <c r="AN253" i="4" s="1"/>
  <c r="CE161" i="4" s="1"/>
  <c r="Q253" i="4"/>
  <c r="Y253" i="4" s="1"/>
  <c r="M253" i="4"/>
  <c r="U253" i="4" s="1"/>
  <c r="CA161" i="4" s="1"/>
  <c r="W254" i="4"/>
  <c r="CC162" i="4" s="1"/>
  <c r="P254" i="4"/>
  <c r="N254" i="4"/>
  <c r="V254" i="4" s="1"/>
  <c r="CB162" i="4" s="1"/>
  <c r="BR254" i="4"/>
  <c r="S254" i="4"/>
  <c r="AA254" i="4" s="1"/>
  <c r="AN254" i="4" s="1"/>
  <c r="CE162" i="4" s="1"/>
  <c r="Q254" i="4"/>
  <c r="Y254" i="4" s="1"/>
  <c r="M254" i="4"/>
  <c r="U254" i="4" s="1"/>
  <c r="CA162" i="4" s="1"/>
  <c r="W255" i="4"/>
  <c r="CC176" i="4" s="1"/>
  <c r="P255" i="4"/>
  <c r="N255" i="4"/>
  <c r="V255" i="4" s="1"/>
  <c r="CB176" i="4" s="1"/>
  <c r="BR255" i="4"/>
  <c r="S255" i="4"/>
  <c r="AA255" i="4" s="1"/>
  <c r="AN255" i="4" s="1"/>
  <c r="CE176" i="4" s="1"/>
  <c r="Q255" i="4"/>
  <c r="Y255" i="4" s="1"/>
  <c r="M255" i="4"/>
  <c r="U255" i="4" s="1"/>
  <c r="CA176" i="4" s="1"/>
  <c r="W256" i="4"/>
  <c r="P256" i="4"/>
  <c r="N256" i="4"/>
  <c r="V256" i="4" s="1"/>
  <c r="BR256" i="4"/>
  <c r="S256" i="4"/>
  <c r="AA256" i="4" s="1"/>
  <c r="AN256" i="4" s="1"/>
  <c r="Q256" i="4"/>
  <c r="Y256" i="4" s="1"/>
  <c r="M256" i="4"/>
  <c r="U256" i="4" s="1"/>
  <c r="W257" i="4"/>
  <c r="P257" i="4"/>
  <c r="N257" i="4"/>
  <c r="V257" i="4" s="1"/>
  <c r="BR257" i="4"/>
  <c r="S257" i="4"/>
  <c r="AA257" i="4" s="1"/>
  <c r="AN257" i="4" s="1"/>
  <c r="Q257" i="4"/>
  <c r="Y257" i="4" s="1"/>
  <c r="M257" i="4"/>
  <c r="U257" i="4" s="1"/>
  <c r="W258" i="4"/>
  <c r="P258" i="4"/>
  <c r="N258" i="4"/>
  <c r="V258" i="4" s="1"/>
  <c r="BR258" i="4"/>
  <c r="S258" i="4"/>
  <c r="AA258" i="4" s="1"/>
  <c r="AN258" i="4" s="1"/>
  <c r="Q258" i="4"/>
  <c r="Y258" i="4" s="1"/>
  <c r="M258" i="4"/>
  <c r="U258" i="4" s="1"/>
  <c r="W259" i="4"/>
  <c r="P259" i="4"/>
  <c r="N259" i="4"/>
  <c r="V259" i="4" s="1"/>
  <c r="BR259" i="4"/>
  <c r="S259" i="4"/>
  <c r="AA259" i="4" s="1"/>
  <c r="AN259" i="4" s="1"/>
  <c r="Q259" i="4"/>
  <c r="Y259" i="4" s="1"/>
  <c r="M259" i="4"/>
  <c r="U259" i="4" s="1"/>
  <c r="BR260" i="4"/>
  <c r="W260" i="4"/>
  <c r="P260" i="4"/>
  <c r="N260" i="4"/>
  <c r="V260" i="4" s="1"/>
  <c r="S260" i="4"/>
  <c r="AA260" i="4" s="1"/>
  <c r="AN260" i="4" s="1"/>
  <c r="Q260" i="4"/>
  <c r="Y260" i="4" s="1"/>
  <c r="M260" i="4"/>
  <c r="U260" i="4" s="1"/>
  <c r="X261" i="4"/>
  <c r="R261" i="4"/>
  <c r="Z261" i="4" s="1"/>
  <c r="X262" i="4"/>
  <c r="R262" i="4"/>
  <c r="Z262" i="4" s="1"/>
  <c r="X263" i="4"/>
  <c r="R263" i="4"/>
  <c r="Z263" i="4" s="1"/>
  <c r="X264" i="4"/>
  <c r="R264" i="4"/>
  <c r="Z264" i="4" s="1"/>
  <c r="X265" i="4"/>
  <c r="R265" i="4"/>
  <c r="Z265" i="4" s="1"/>
  <c r="X266" i="4"/>
  <c r="CD163" i="4" s="1"/>
  <c r="R266" i="4"/>
  <c r="Z266" i="4" s="1"/>
  <c r="X268" i="4"/>
  <c r="CD165" i="4" s="1"/>
  <c r="R268" i="4"/>
  <c r="Z268" i="4" s="1"/>
  <c r="X270" i="4"/>
  <c r="CD167" i="4" s="1"/>
  <c r="R270" i="4"/>
  <c r="Z270" i="4" s="1"/>
  <c r="X272" i="4"/>
  <c r="CD169" i="4" s="1"/>
  <c r="R272" i="4"/>
  <c r="Z272" i="4" s="1"/>
  <c r="X273" i="4"/>
  <c r="R273" i="4"/>
  <c r="Z273" i="4" s="1"/>
  <c r="X274" i="4"/>
  <c r="R274" i="4"/>
  <c r="Z274" i="4" s="1"/>
  <c r="X275" i="4"/>
  <c r="R275" i="4"/>
  <c r="Z275" i="4" s="1"/>
  <c r="X276" i="4"/>
  <c r="R276" i="4"/>
  <c r="Z276" i="4" s="1"/>
  <c r="X277" i="4"/>
  <c r="R277" i="4"/>
  <c r="Z277" i="4" s="1"/>
  <c r="X278" i="4"/>
  <c r="R278" i="4"/>
  <c r="Z278" i="4" s="1"/>
  <c r="X279" i="4"/>
  <c r="R279" i="4"/>
  <c r="Z279" i="4" s="1"/>
  <c r="X280" i="4"/>
  <c r="R280" i="4"/>
  <c r="Z280" i="4" s="1"/>
  <c r="X281" i="4"/>
  <c r="R281" i="4"/>
  <c r="Z281" i="4" s="1"/>
  <c r="X282" i="4"/>
  <c r="R282" i="4"/>
  <c r="Z282" i="4" s="1"/>
  <c r="X283" i="4"/>
  <c r="R283" i="4"/>
  <c r="Z283" i="4" s="1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W293" i="4"/>
  <c r="CC172" i="4" s="1"/>
  <c r="P293" i="4"/>
  <c r="N293" i="4"/>
  <c r="V293" i="4" s="1"/>
  <c r="CB172" i="4" s="1"/>
  <c r="BR293" i="4"/>
  <c r="S293" i="4"/>
  <c r="AA293" i="4" s="1"/>
  <c r="AN293" i="4" s="1"/>
  <c r="CE172" i="4" s="1"/>
  <c r="Q293" i="4"/>
  <c r="Y293" i="4" s="1"/>
  <c r="M293" i="4"/>
  <c r="U293" i="4" s="1"/>
  <c r="CA172" i="4" s="1"/>
  <c r="W295" i="4"/>
  <c r="CC174" i="4" s="1"/>
  <c r="P295" i="4"/>
  <c r="N295" i="4"/>
  <c r="V295" i="4" s="1"/>
  <c r="CB174" i="4" s="1"/>
  <c r="BR295" i="4"/>
  <c r="S295" i="4"/>
  <c r="AA295" i="4" s="1"/>
  <c r="AN295" i="4" s="1"/>
  <c r="CE174" i="4" s="1"/>
  <c r="Q295" i="4"/>
  <c r="Y295" i="4" s="1"/>
  <c r="M295" i="4"/>
  <c r="U295" i="4" s="1"/>
  <c r="CA174" i="4" s="1"/>
  <c r="W297" i="4"/>
  <c r="CC178" i="4" s="1"/>
  <c r="P297" i="4"/>
  <c r="N297" i="4"/>
  <c r="V297" i="4" s="1"/>
  <c r="CB178" i="4" s="1"/>
  <c r="BR297" i="4"/>
  <c r="S297" i="4"/>
  <c r="AA297" i="4" s="1"/>
  <c r="AN297" i="4" s="1"/>
  <c r="CE178" i="4" s="1"/>
  <c r="Q297" i="4"/>
  <c r="Y297" i="4" s="1"/>
  <c r="M297" i="4"/>
  <c r="U297" i="4" s="1"/>
  <c r="CA178" i="4" s="1"/>
  <c r="BR261" i="4"/>
  <c r="S261" i="4"/>
  <c r="AA261" i="4" s="1"/>
  <c r="AN261" i="4" s="1"/>
  <c r="Q261" i="4"/>
  <c r="Y261" i="4" s="1"/>
  <c r="M261" i="4"/>
  <c r="U261" i="4" s="1"/>
  <c r="BR262" i="4"/>
  <c r="S262" i="4"/>
  <c r="AA262" i="4" s="1"/>
  <c r="AN262" i="4" s="1"/>
  <c r="Q262" i="4"/>
  <c r="Y262" i="4" s="1"/>
  <c r="M262" i="4"/>
  <c r="U262" i="4" s="1"/>
  <c r="BR263" i="4"/>
  <c r="S263" i="4"/>
  <c r="AA263" i="4" s="1"/>
  <c r="AN263" i="4" s="1"/>
  <c r="Q263" i="4"/>
  <c r="Y263" i="4" s="1"/>
  <c r="M263" i="4"/>
  <c r="U263" i="4" s="1"/>
  <c r="BR264" i="4"/>
  <c r="S264" i="4"/>
  <c r="AA264" i="4" s="1"/>
  <c r="AN264" i="4" s="1"/>
  <c r="Q264" i="4"/>
  <c r="Y264" i="4" s="1"/>
  <c r="M264" i="4"/>
  <c r="U264" i="4" s="1"/>
  <c r="BR265" i="4"/>
  <c r="S265" i="4"/>
  <c r="AA265" i="4" s="1"/>
  <c r="AN265" i="4" s="1"/>
  <c r="Q265" i="4"/>
  <c r="Y265" i="4" s="1"/>
  <c r="M265" i="4"/>
  <c r="U265" i="4" s="1"/>
  <c r="BR266" i="4"/>
  <c r="S266" i="4"/>
  <c r="AA266" i="4" s="1"/>
  <c r="AN266" i="4" s="1"/>
  <c r="CE163" i="4" s="1"/>
  <c r="Q266" i="4"/>
  <c r="Y266" i="4" s="1"/>
  <c r="M266" i="4"/>
  <c r="U266" i="4" s="1"/>
  <c r="CA163" i="4" s="1"/>
  <c r="BR267" i="4"/>
  <c r="S267" i="4"/>
  <c r="AA267" i="4" s="1"/>
  <c r="AN267" i="4" s="1"/>
  <c r="CE164" i="4" s="1"/>
  <c r="Q267" i="4"/>
  <c r="Y267" i="4" s="1"/>
  <c r="M267" i="4"/>
  <c r="U267" i="4" s="1"/>
  <c r="CA164" i="4" s="1"/>
  <c r="BR268" i="4"/>
  <c r="S268" i="4"/>
  <c r="AA268" i="4" s="1"/>
  <c r="AN268" i="4" s="1"/>
  <c r="CE165" i="4" s="1"/>
  <c r="Q268" i="4"/>
  <c r="Y268" i="4" s="1"/>
  <c r="M268" i="4"/>
  <c r="U268" i="4" s="1"/>
  <c r="CA165" i="4" s="1"/>
  <c r="BR269" i="4"/>
  <c r="S269" i="4"/>
  <c r="AA269" i="4" s="1"/>
  <c r="AN269" i="4" s="1"/>
  <c r="CE166" i="4" s="1"/>
  <c r="Q269" i="4"/>
  <c r="Y269" i="4" s="1"/>
  <c r="M269" i="4"/>
  <c r="U269" i="4" s="1"/>
  <c r="CA166" i="4" s="1"/>
  <c r="BR270" i="4"/>
  <c r="S270" i="4"/>
  <c r="AA270" i="4" s="1"/>
  <c r="AN270" i="4" s="1"/>
  <c r="CE167" i="4" s="1"/>
  <c r="Q270" i="4"/>
  <c r="Y270" i="4" s="1"/>
  <c r="M270" i="4"/>
  <c r="U270" i="4" s="1"/>
  <c r="CA167" i="4" s="1"/>
  <c r="BR271" i="4"/>
  <c r="S271" i="4"/>
  <c r="AA271" i="4" s="1"/>
  <c r="AN271" i="4" s="1"/>
  <c r="CE168" i="4" s="1"/>
  <c r="Q271" i="4"/>
  <c r="Y271" i="4" s="1"/>
  <c r="M271" i="4"/>
  <c r="U271" i="4" s="1"/>
  <c r="CA168" i="4" s="1"/>
  <c r="BR272" i="4"/>
  <c r="S272" i="4"/>
  <c r="AA272" i="4" s="1"/>
  <c r="AN272" i="4" s="1"/>
  <c r="CE169" i="4" s="1"/>
  <c r="Q272" i="4"/>
  <c r="Y272" i="4" s="1"/>
  <c r="M272" i="4"/>
  <c r="U272" i="4" s="1"/>
  <c r="CA169" i="4" s="1"/>
  <c r="BR273" i="4"/>
  <c r="S273" i="4"/>
  <c r="AA273" i="4" s="1"/>
  <c r="AN273" i="4" s="1"/>
  <c r="Q273" i="4"/>
  <c r="Y273" i="4" s="1"/>
  <c r="M273" i="4"/>
  <c r="U273" i="4" s="1"/>
  <c r="BR274" i="4"/>
  <c r="S274" i="4"/>
  <c r="AA274" i="4" s="1"/>
  <c r="AN274" i="4" s="1"/>
  <c r="Q274" i="4"/>
  <c r="Y274" i="4" s="1"/>
  <c r="M274" i="4"/>
  <c r="U274" i="4" s="1"/>
  <c r="BR275" i="4"/>
  <c r="S275" i="4"/>
  <c r="AA275" i="4" s="1"/>
  <c r="AN275" i="4" s="1"/>
  <c r="Q275" i="4"/>
  <c r="Y275" i="4" s="1"/>
  <c r="M275" i="4"/>
  <c r="U275" i="4" s="1"/>
  <c r="BR276" i="4"/>
  <c r="S276" i="4"/>
  <c r="AA276" i="4" s="1"/>
  <c r="AN276" i="4" s="1"/>
  <c r="Q276" i="4"/>
  <c r="Y276" i="4" s="1"/>
  <c r="M276" i="4"/>
  <c r="U276" i="4" s="1"/>
  <c r="BR277" i="4"/>
  <c r="S277" i="4"/>
  <c r="AA277" i="4" s="1"/>
  <c r="AN277" i="4" s="1"/>
  <c r="Q277" i="4"/>
  <c r="Y277" i="4" s="1"/>
  <c r="M277" i="4"/>
  <c r="U277" i="4" s="1"/>
  <c r="BR278" i="4"/>
  <c r="S278" i="4"/>
  <c r="AA278" i="4" s="1"/>
  <c r="AN278" i="4" s="1"/>
  <c r="Q278" i="4"/>
  <c r="Y278" i="4" s="1"/>
  <c r="M278" i="4"/>
  <c r="U278" i="4" s="1"/>
  <c r="BR279" i="4"/>
  <c r="S279" i="4"/>
  <c r="AA279" i="4" s="1"/>
  <c r="AN279" i="4" s="1"/>
  <c r="Q279" i="4"/>
  <c r="Y279" i="4" s="1"/>
  <c r="M279" i="4"/>
  <c r="U279" i="4" s="1"/>
  <c r="BR280" i="4"/>
  <c r="S280" i="4"/>
  <c r="AA280" i="4" s="1"/>
  <c r="AN280" i="4" s="1"/>
  <c r="Q280" i="4"/>
  <c r="Y280" i="4" s="1"/>
  <c r="M280" i="4"/>
  <c r="U280" i="4" s="1"/>
  <c r="BR281" i="4"/>
  <c r="S281" i="4"/>
  <c r="AA281" i="4" s="1"/>
  <c r="AN281" i="4" s="1"/>
  <c r="Q281" i="4"/>
  <c r="Y281" i="4" s="1"/>
  <c r="M281" i="4"/>
  <c r="U281" i="4" s="1"/>
  <c r="BR282" i="4"/>
  <c r="S282" i="4"/>
  <c r="AA282" i="4" s="1"/>
  <c r="AN282" i="4" s="1"/>
  <c r="Q282" i="4"/>
  <c r="Y282" i="4" s="1"/>
  <c r="M282" i="4"/>
  <c r="U282" i="4" s="1"/>
  <c r="BR283" i="4"/>
  <c r="S283" i="4"/>
  <c r="AA283" i="4" s="1"/>
  <c r="AN283" i="4" s="1"/>
  <c r="Q283" i="4"/>
  <c r="Y283" i="4" s="1"/>
  <c r="M283" i="4"/>
  <c r="U283" i="4" s="1"/>
  <c r="W284" i="4"/>
  <c r="P284" i="4"/>
  <c r="N284" i="4"/>
  <c r="V284" i="4" s="1"/>
  <c r="BR284" i="4"/>
  <c r="S284" i="4"/>
  <c r="AA284" i="4" s="1"/>
  <c r="AN284" i="4" s="1"/>
  <c r="Q284" i="4"/>
  <c r="Y284" i="4" s="1"/>
  <c r="M284" i="4"/>
  <c r="U284" i="4" s="1"/>
  <c r="W285" i="4"/>
  <c r="P285" i="4"/>
  <c r="N285" i="4"/>
  <c r="V285" i="4" s="1"/>
  <c r="BR285" i="4"/>
  <c r="S285" i="4"/>
  <c r="AA285" i="4" s="1"/>
  <c r="AN285" i="4" s="1"/>
  <c r="Q285" i="4"/>
  <c r="Y285" i="4" s="1"/>
  <c r="M285" i="4"/>
  <c r="U285" i="4" s="1"/>
  <c r="W286" i="4"/>
  <c r="P286" i="4"/>
  <c r="N286" i="4"/>
  <c r="V286" i="4" s="1"/>
  <c r="BR286" i="4"/>
  <c r="S286" i="4"/>
  <c r="AA286" i="4" s="1"/>
  <c r="AN286" i="4" s="1"/>
  <c r="Q286" i="4"/>
  <c r="Y286" i="4" s="1"/>
  <c r="M286" i="4"/>
  <c r="U286" i="4" s="1"/>
  <c r="W287" i="4"/>
  <c r="P287" i="4"/>
  <c r="N287" i="4"/>
  <c r="V287" i="4" s="1"/>
  <c r="BR287" i="4"/>
  <c r="S287" i="4"/>
  <c r="AA287" i="4" s="1"/>
  <c r="AN287" i="4" s="1"/>
  <c r="Q287" i="4"/>
  <c r="Y287" i="4" s="1"/>
  <c r="M287" i="4"/>
  <c r="U287" i="4" s="1"/>
  <c r="W288" i="4"/>
  <c r="P288" i="4"/>
  <c r="N288" i="4"/>
  <c r="V288" i="4" s="1"/>
  <c r="BR288" i="4"/>
  <c r="S288" i="4"/>
  <c r="AA288" i="4" s="1"/>
  <c r="AN288" i="4" s="1"/>
  <c r="Q288" i="4"/>
  <c r="Y288" i="4" s="1"/>
  <c r="M288" i="4"/>
  <c r="U288" i="4" s="1"/>
  <c r="W289" i="4"/>
  <c r="P289" i="4"/>
  <c r="N289" i="4"/>
  <c r="V289" i="4" s="1"/>
  <c r="BR289" i="4"/>
  <c r="S289" i="4"/>
  <c r="AA289" i="4" s="1"/>
  <c r="AN289" i="4" s="1"/>
  <c r="Q289" i="4"/>
  <c r="Y289" i="4" s="1"/>
  <c r="M289" i="4"/>
  <c r="U289" i="4" s="1"/>
  <c r="W290" i="4"/>
  <c r="P290" i="4"/>
  <c r="N290" i="4"/>
  <c r="V290" i="4" s="1"/>
  <c r="BR290" i="4"/>
  <c r="S290" i="4"/>
  <c r="AA290" i="4" s="1"/>
  <c r="AN290" i="4" s="1"/>
  <c r="Q290" i="4"/>
  <c r="Y290" i="4" s="1"/>
  <c r="M290" i="4"/>
  <c r="U290" i="4" s="1"/>
  <c r="W291" i="4"/>
  <c r="P291" i="4"/>
  <c r="N291" i="4"/>
  <c r="V291" i="4" s="1"/>
  <c r="BR291" i="4"/>
  <c r="S291" i="4"/>
  <c r="AA291" i="4" s="1"/>
  <c r="AN291" i="4" s="1"/>
  <c r="Q291" i="4"/>
  <c r="Y291" i="4" s="1"/>
  <c r="M291" i="4"/>
  <c r="U291" i="4" s="1"/>
  <c r="W292" i="4"/>
  <c r="CC177" i="4" s="1"/>
  <c r="P292" i="4"/>
  <c r="N292" i="4"/>
  <c r="V292" i="4" s="1"/>
  <c r="CB177" i="4" s="1"/>
  <c r="BR292" i="4"/>
  <c r="S292" i="4"/>
  <c r="AA292" i="4" s="1"/>
  <c r="AN292" i="4" s="1"/>
  <c r="CE177" i="4" s="1"/>
  <c r="Q292" i="4"/>
  <c r="Y292" i="4" s="1"/>
  <c r="M292" i="4"/>
  <c r="U292" i="4" s="1"/>
  <c r="CA177" i="4" s="1"/>
  <c r="W294" i="4"/>
  <c r="CC173" i="4" s="1"/>
  <c r="P294" i="4"/>
  <c r="N294" i="4"/>
  <c r="V294" i="4" s="1"/>
  <c r="CB173" i="4" s="1"/>
  <c r="BR294" i="4"/>
  <c r="S294" i="4"/>
  <c r="AA294" i="4" s="1"/>
  <c r="AN294" i="4" s="1"/>
  <c r="CE173" i="4" s="1"/>
  <c r="Q294" i="4"/>
  <c r="Y294" i="4" s="1"/>
  <c r="M294" i="4"/>
  <c r="U294" i="4" s="1"/>
  <c r="CA173" i="4" s="1"/>
  <c r="W296" i="4"/>
  <c r="CC175" i="4" s="1"/>
  <c r="P296" i="4"/>
  <c r="N296" i="4"/>
  <c r="V296" i="4" s="1"/>
  <c r="CB175" i="4" s="1"/>
  <c r="BR296" i="4"/>
  <c r="S296" i="4"/>
  <c r="AA296" i="4" s="1"/>
  <c r="AN296" i="4" s="1"/>
  <c r="CE175" i="4" s="1"/>
  <c r="Q296" i="4"/>
  <c r="Y296" i="4" s="1"/>
  <c r="M296" i="4"/>
  <c r="U296" i="4" s="1"/>
  <c r="CA175" i="4" s="1"/>
  <c r="W298" i="4"/>
  <c r="CC179" i="4" s="1"/>
  <c r="P298" i="4"/>
  <c r="N298" i="4"/>
  <c r="V298" i="4" s="1"/>
  <c r="CB179" i="4" s="1"/>
  <c r="BR298" i="4"/>
  <c r="S298" i="4"/>
  <c r="AA298" i="4" s="1"/>
  <c r="AN298" i="4" s="1"/>
  <c r="CE179" i="4" s="1"/>
  <c r="Q298" i="4"/>
  <c r="Y298" i="4" s="1"/>
  <c r="M298" i="4"/>
  <c r="U298" i="4" s="1"/>
  <c r="CA179" i="4" s="1"/>
  <c r="N261" i="4"/>
  <c r="V261" i="4" s="1"/>
  <c r="W261" i="4"/>
  <c r="N262" i="4"/>
  <c r="V262" i="4" s="1"/>
  <c r="W262" i="4"/>
  <c r="N263" i="4"/>
  <c r="V263" i="4" s="1"/>
  <c r="W263" i="4"/>
  <c r="N264" i="4"/>
  <c r="V264" i="4" s="1"/>
  <c r="W264" i="4"/>
  <c r="N265" i="4"/>
  <c r="V265" i="4" s="1"/>
  <c r="W265" i="4"/>
  <c r="N266" i="4"/>
  <c r="V266" i="4" s="1"/>
  <c r="CB163" i="4" s="1"/>
  <c r="W266" i="4"/>
  <c r="CC163" i="4" s="1"/>
  <c r="N267" i="4"/>
  <c r="V267" i="4" s="1"/>
  <c r="CB164" i="4" s="1"/>
  <c r="W267" i="4"/>
  <c r="CC164" i="4" s="1"/>
  <c r="N268" i="4"/>
  <c r="V268" i="4" s="1"/>
  <c r="CB165" i="4" s="1"/>
  <c r="W268" i="4"/>
  <c r="CC165" i="4" s="1"/>
  <c r="N269" i="4"/>
  <c r="V269" i="4" s="1"/>
  <c r="CB166" i="4" s="1"/>
  <c r="W269" i="4"/>
  <c r="CC166" i="4" s="1"/>
  <c r="N270" i="4"/>
  <c r="V270" i="4" s="1"/>
  <c r="CB167" i="4" s="1"/>
  <c r="W270" i="4"/>
  <c r="CC167" i="4" s="1"/>
  <c r="N271" i="4"/>
  <c r="V271" i="4" s="1"/>
  <c r="CB168" i="4" s="1"/>
  <c r="W271" i="4"/>
  <c r="CC168" i="4" s="1"/>
  <c r="N272" i="4"/>
  <c r="V272" i="4" s="1"/>
  <c r="CB169" i="4" s="1"/>
  <c r="W272" i="4"/>
  <c r="CC169" i="4" s="1"/>
  <c r="N273" i="4"/>
  <c r="V273" i="4" s="1"/>
  <c r="W273" i="4"/>
  <c r="N274" i="4"/>
  <c r="V274" i="4" s="1"/>
  <c r="W274" i="4"/>
  <c r="N275" i="4"/>
  <c r="V275" i="4" s="1"/>
  <c r="W275" i="4"/>
  <c r="N276" i="4"/>
  <c r="V276" i="4" s="1"/>
  <c r="W276" i="4"/>
  <c r="N277" i="4"/>
  <c r="V277" i="4" s="1"/>
  <c r="W277" i="4"/>
  <c r="N278" i="4"/>
  <c r="V278" i="4" s="1"/>
  <c r="W278" i="4"/>
  <c r="N279" i="4"/>
  <c r="V279" i="4" s="1"/>
  <c r="W279" i="4"/>
  <c r="N280" i="4"/>
  <c r="V280" i="4" s="1"/>
  <c r="W280" i="4"/>
  <c r="N281" i="4"/>
  <c r="V281" i="4" s="1"/>
  <c r="W281" i="4"/>
  <c r="N282" i="4"/>
  <c r="V282" i="4" s="1"/>
  <c r="W282" i="4"/>
  <c r="N283" i="4"/>
  <c r="V283" i="4" s="1"/>
  <c r="W283" i="4"/>
  <c r="S42" i="3"/>
  <c r="AA42" i="3" s="1"/>
  <c r="AN42" i="3" s="1"/>
  <c r="Q42" i="3"/>
  <c r="Y42" i="3" s="1"/>
  <c r="M42" i="3"/>
  <c r="U42" i="3" s="1"/>
  <c r="W42" i="3"/>
  <c r="P42" i="3"/>
  <c r="N42" i="3"/>
  <c r="V42" i="3" s="1"/>
  <c r="W44" i="3"/>
  <c r="P44" i="3"/>
  <c r="N44" i="3"/>
  <c r="V44" i="3" s="1"/>
  <c r="S44" i="3"/>
  <c r="AA44" i="3" s="1"/>
  <c r="AN44" i="3" s="1"/>
  <c r="Q44" i="3"/>
  <c r="Y44" i="3" s="1"/>
  <c r="M44" i="3"/>
  <c r="U44" i="3" s="1"/>
  <c r="S46" i="3"/>
  <c r="AA46" i="3" s="1"/>
  <c r="AN46" i="3" s="1"/>
  <c r="Q46" i="3"/>
  <c r="Y46" i="3" s="1"/>
  <c r="M46" i="3"/>
  <c r="U46" i="3" s="1"/>
  <c r="W46" i="3"/>
  <c r="P46" i="3"/>
  <c r="N46" i="3"/>
  <c r="V46" i="3" s="1"/>
  <c r="W48" i="3"/>
  <c r="P48" i="3"/>
  <c r="N48" i="3"/>
  <c r="V48" i="3" s="1"/>
  <c r="S48" i="3"/>
  <c r="AA48" i="3" s="1"/>
  <c r="AN48" i="3" s="1"/>
  <c r="Q48" i="3"/>
  <c r="Y48" i="3" s="1"/>
  <c r="M48" i="3"/>
  <c r="U48" i="3" s="1"/>
  <c r="W50" i="3"/>
  <c r="P50" i="3"/>
  <c r="N50" i="3"/>
  <c r="V50" i="3" s="1"/>
  <c r="S50" i="3"/>
  <c r="AA50" i="3" s="1"/>
  <c r="AN50" i="3" s="1"/>
  <c r="Q50" i="3"/>
  <c r="Y50" i="3" s="1"/>
  <c r="M50" i="3"/>
  <c r="U50" i="3" s="1"/>
  <c r="W52" i="3"/>
  <c r="P52" i="3"/>
  <c r="N52" i="3"/>
  <c r="V52" i="3" s="1"/>
  <c r="S52" i="3"/>
  <c r="AA52" i="3" s="1"/>
  <c r="AN52" i="3" s="1"/>
  <c r="Q52" i="3"/>
  <c r="Y52" i="3" s="1"/>
  <c r="M52" i="3"/>
  <c r="U52" i="3" s="1"/>
  <c r="S53" i="3"/>
  <c r="AA53" i="3" s="1"/>
  <c r="AN53" i="3" s="1"/>
  <c r="Q53" i="3"/>
  <c r="Y53" i="3" s="1"/>
  <c r="M53" i="3"/>
  <c r="U53" i="3" s="1"/>
  <c r="W53" i="3"/>
  <c r="P53" i="3"/>
  <c r="N53" i="3"/>
  <c r="V53" i="3" s="1"/>
  <c r="W54" i="3"/>
  <c r="P54" i="3"/>
  <c r="N54" i="3"/>
  <c r="V54" i="3" s="1"/>
  <c r="S54" i="3"/>
  <c r="AA54" i="3" s="1"/>
  <c r="AN54" i="3" s="1"/>
  <c r="Q54" i="3"/>
  <c r="Y54" i="3" s="1"/>
  <c r="M54" i="3"/>
  <c r="U54" i="3" s="1"/>
  <c r="S55" i="3"/>
  <c r="AA55" i="3" s="1"/>
  <c r="AN55" i="3" s="1"/>
  <c r="Q55" i="3"/>
  <c r="Y55" i="3" s="1"/>
  <c r="M55" i="3"/>
  <c r="U55" i="3" s="1"/>
  <c r="W55" i="3"/>
  <c r="P55" i="3"/>
  <c r="N55" i="3"/>
  <c r="V55" i="3" s="1"/>
  <c r="S57" i="3"/>
  <c r="AA57" i="3" s="1"/>
  <c r="AN57" i="3" s="1"/>
  <c r="Q57" i="3"/>
  <c r="Y57" i="3" s="1"/>
  <c r="M57" i="3"/>
  <c r="U57" i="3" s="1"/>
  <c r="W57" i="3"/>
  <c r="P57" i="3"/>
  <c r="N57" i="3"/>
  <c r="V57" i="3" s="1"/>
  <c r="W60" i="3"/>
  <c r="P60" i="3"/>
  <c r="N60" i="3"/>
  <c r="V60" i="3" s="1"/>
  <c r="S60" i="3"/>
  <c r="AA60" i="3" s="1"/>
  <c r="AN60" i="3" s="1"/>
  <c r="Q60" i="3"/>
  <c r="Y60" i="3" s="1"/>
  <c r="M60" i="3"/>
  <c r="U60" i="3" s="1"/>
  <c r="S61" i="3"/>
  <c r="AA61" i="3" s="1"/>
  <c r="AN61" i="3" s="1"/>
  <c r="Q61" i="3"/>
  <c r="Y61" i="3" s="1"/>
  <c r="M61" i="3"/>
  <c r="U61" i="3" s="1"/>
  <c r="W61" i="3"/>
  <c r="P61" i="3"/>
  <c r="N61" i="3"/>
  <c r="V61" i="3" s="1"/>
  <c r="W70" i="3"/>
  <c r="P70" i="3"/>
  <c r="N70" i="3"/>
  <c r="V70" i="3" s="1"/>
  <c r="S70" i="3"/>
  <c r="AA70" i="3" s="1"/>
  <c r="AN70" i="3" s="1"/>
  <c r="Q70" i="3"/>
  <c r="Y70" i="3" s="1"/>
  <c r="M70" i="3"/>
  <c r="U70" i="3" s="1"/>
  <c r="W71" i="3"/>
  <c r="P71" i="3"/>
  <c r="N71" i="3"/>
  <c r="V71" i="3" s="1"/>
  <c r="S71" i="3"/>
  <c r="AA71" i="3" s="1"/>
  <c r="AN71" i="3" s="1"/>
  <c r="Q71" i="3"/>
  <c r="Y71" i="3" s="1"/>
  <c r="M71" i="3"/>
  <c r="U71" i="3" s="1"/>
  <c r="W73" i="3"/>
  <c r="P73" i="3"/>
  <c r="N73" i="3"/>
  <c r="V73" i="3" s="1"/>
  <c r="S73" i="3"/>
  <c r="AA73" i="3" s="1"/>
  <c r="AN73" i="3" s="1"/>
  <c r="Q73" i="3"/>
  <c r="Y73" i="3" s="1"/>
  <c r="M73" i="3"/>
  <c r="U73" i="3" s="1"/>
  <c r="W75" i="3"/>
  <c r="P75" i="3"/>
  <c r="N75" i="3"/>
  <c r="V75" i="3" s="1"/>
  <c r="S75" i="3"/>
  <c r="AA75" i="3" s="1"/>
  <c r="AN75" i="3" s="1"/>
  <c r="Q75" i="3"/>
  <c r="Y75" i="3" s="1"/>
  <c r="M75" i="3"/>
  <c r="U75" i="3" s="1"/>
  <c r="W77" i="3"/>
  <c r="P77" i="3"/>
  <c r="N77" i="3"/>
  <c r="V77" i="3" s="1"/>
  <c r="S77" i="3"/>
  <c r="AA77" i="3" s="1"/>
  <c r="AN77" i="3" s="1"/>
  <c r="Q77" i="3"/>
  <c r="Y77" i="3" s="1"/>
  <c r="M77" i="3"/>
  <c r="U77" i="3" s="1"/>
  <c r="W79" i="3"/>
  <c r="P79" i="3"/>
  <c r="N79" i="3"/>
  <c r="V79" i="3" s="1"/>
  <c r="S79" i="3"/>
  <c r="AA79" i="3" s="1"/>
  <c r="AN79" i="3" s="1"/>
  <c r="Q79" i="3"/>
  <c r="Y79" i="3" s="1"/>
  <c r="M79" i="3"/>
  <c r="U79" i="3" s="1"/>
  <c r="W81" i="3"/>
  <c r="P81" i="3"/>
  <c r="N81" i="3"/>
  <c r="V81" i="3" s="1"/>
  <c r="S81" i="3"/>
  <c r="AA81" i="3" s="1"/>
  <c r="AN81" i="3" s="1"/>
  <c r="Q81" i="3"/>
  <c r="Y81" i="3" s="1"/>
  <c r="M81" i="3"/>
  <c r="U81" i="3" s="1"/>
  <c r="W83" i="3"/>
  <c r="P83" i="3"/>
  <c r="N83" i="3"/>
  <c r="V83" i="3" s="1"/>
  <c r="S83" i="3"/>
  <c r="AA83" i="3" s="1"/>
  <c r="AN83" i="3" s="1"/>
  <c r="Q83" i="3"/>
  <c r="Y83" i="3" s="1"/>
  <c r="M83" i="3"/>
  <c r="U83" i="3" s="1"/>
  <c r="W85" i="3"/>
  <c r="P85" i="3"/>
  <c r="N85" i="3"/>
  <c r="V85" i="3" s="1"/>
  <c r="S85" i="3"/>
  <c r="AA85" i="3" s="1"/>
  <c r="AN85" i="3" s="1"/>
  <c r="Q85" i="3"/>
  <c r="Y85" i="3" s="1"/>
  <c r="M85" i="3"/>
  <c r="U85" i="3" s="1"/>
  <c r="W88" i="3"/>
  <c r="P88" i="3"/>
  <c r="N88" i="3"/>
  <c r="V88" i="3" s="1"/>
  <c r="S88" i="3"/>
  <c r="AA88" i="3" s="1"/>
  <c r="AN88" i="3" s="1"/>
  <c r="Q88" i="3"/>
  <c r="Y88" i="3" s="1"/>
  <c r="M88" i="3"/>
  <c r="U88" i="3" s="1"/>
  <c r="W90" i="3"/>
  <c r="P90" i="3"/>
  <c r="N90" i="3"/>
  <c r="V90" i="3" s="1"/>
  <c r="S90" i="3"/>
  <c r="AA90" i="3" s="1"/>
  <c r="AN90" i="3" s="1"/>
  <c r="Q90" i="3"/>
  <c r="Y90" i="3" s="1"/>
  <c r="M90" i="3"/>
  <c r="U90" i="3" s="1"/>
  <c r="W92" i="3"/>
  <c r="P92" i="3"/>
  <c r="N92" i="3"/>
  <c r="V92" i="3" s="1"/>
  <c r="S92" i="3"/>
  <c r="AA92" i="3" s="1"/>
  <c r="AN92" i="3" s="1"/>
  <c r="Q92" i="3"/>
  <c r="Y92" i="3" s="1"/>
  <c r="M92" i="3"/>
  <c r="U92" i="3" s="1"/>
  <c r="W93" i="3"/>
  <c r="P93" i="3"/>
  <c r="N93" i="3"/>
  <c r="V93" i="3" s="1"/>
  <c r="S93" i="3"/>
  <c r="AA93" i="3" s="1"/>
  <c r="AN93" i="3" s="1"/>
  <c r="Q93" i="3"/>
  <c r="Y93" i="3" s="1"/>
  <c r="M93" i="3"/>
  <c r="U93" i="3" s="1"/>
  <c r="W95" i="3"/>
  <c r="P95" i="3"/>
  <c r="N95" i="3"/>
  <c r="V95" i="3" s="1"/>
  <c r="S95" i="3"/>
  <c r="AA95" i="3" s="1"/>
  <c r="AN95" i="3" s="1"/>
  <c r="Q95" i="3"/>
  <c r="Y95" i="3" s="1"/>
  <c r="M95" i="3"/>
  <c r="U95" i="3" s="1"/>
  <c r="W97" i="3"/>
  <c r="P97" i="3"/>
  <c r="N97" i="3"/>
  <c r="V97" i="3" s="1"/>
  <c r="S97" i="3"/>
  <c r="AA97" i="3" s="1"/>
  <c r="AN97" i="3" s="1"/>
  <c r="Q97" i="3"/>
  <c r="Y97" i="3" s="1"/>
  <c r="M97" i="3"/>
  <c r="U97" i="3" s="1"/>
  <c r="W99" i="3"/>
  <c r="P99" i="3"/>
  <c r="N99" i="3"/>
  <c r="V99" i="3" s="1"/>
  <c r="S99" i="3"/>
  <c r="AA99" i="3" s="1"/>
  <c r="AN99" i="3" s="1"/>
  <c r="Q99" i="3"/>
  <c r="Y99" i="3" s="1"/>
  <c r="M99" i="3"/>
  <c r="U99" i="3" s="1"/>
  <c r="W101" i="3"/>
  <c r="P101" i="3"/>
  <c r="N101" i="3"/>
  <c r="V101" i="3" s="1"/>
  <c r="S101" i="3"/>
  <c r="AA101" i="3" s="1"/>
  <c r="AN101" i="3" s="1"/>
  <c r="Q101" i="3"/>
  <c r="Y101" i="3" s="1"/>
  <c r="M101" i="3"/>
  <c r="U101" i="3" s="1"/>
  <c r="W103" i="3"/>
  <c r="P103" i="3"/>
  <c r="N103" i="3"/>
  <c r="V103" i="3" s="1"/>
  <c r="S103" i="3"/>
  <c r="AA103" i="3" s="1"/>
  <c r="AN103" i="3" s="1"/>
  <c r="Q103" i="3"/>
  <c r="Y103" i="3" s="1"/>
  <c r="M103" i="3"/>
  <c r="U103" i="3" s="1"/>
  <c r="W105" i="3"/>
  <c r="P105" i="3"/>
  <c r="N105" i="3"/>
  <c r="V105" i="3" s="1"/>
  <c r="S105" i="3"/>
  <c r="AA105" i="3" s="1"/>
  <c r="AN105" i="3" s="1"/>
  <c r="Q105" i="3"/>
  <c r="Y105" i="3" s="1"/>
  <c r="M105" i="3"/>
  <c r="U105" i="3" s="1"/>
  <c r="W107" i="3"/>
  <c r="P107" i="3"/>
  <c r="N107" i="3"/>
  <c r="V107" i="3" s="1"/>
  <c r="S107" i="3"/>
  <c r="AA107" i="3" s="1"/>
  <c r="AN107" i="3" s="1"/>
  <c r="Q107" i="3"/>
  <c r="Y107" i="3" s="1"/>
  <c r="M107" i="3"/>
  <c r="U107" i="3" s="1"/>
  <c r="S108" i="3"/>
  <c r="AA108" i="3" s="1"/>
  <c r="AN108" i="3" s="1"/>
  <c r="Q108" i="3"/>
  <c r="Y108" i="3" s="1"/>
  <c r="P108" i="3"/>
  <c r="N108" i="3"/>
  <c r="V108" i="3" s="1"/>
  <c r="W108" i="3"/>
  <c r="M108" i="3"/>
  <c r="U108" i="3" s="1"/>
  <c r="X119" i="3"/>
  <c r="R119" i="3"/>
  <c r="Z119" i="3" s="1"/>
  <c r="X121" i="3"/>
  <c r="R121" i="3"/>
  <c r="Z121" i="3" s="1"/>
  <c r="X123" i="3"/>
  <c r="R123" i="3"/>
  <c r="Z123" i="3" s="1"/>
  <c r="X153" i="3"/>
  <c r="R153" i="3"/>
  <c r="Z153" i="3" s="1"/>
  <c r="W40" i="3"/>
  <c r="N40" i="3"/>
  <c r="S40" i="3"/>
  <c r="M40" i="3"/>
  <c r="S41" i="3"/>
  <c r="AA41" i="3" s="1"/>
  <c r="AN41" i="3" s="1"/>
  <c r="Q41" i="3"/>
  <c r="Y41" i="3" s="1"/>
  <c r="M41" i="3"/>
  <c r="U41" i="3" s="1"/>
  <c r="W41" i="3"/>
  <c r="P41" i="3"/>
  <c r="N41" i="3"/>
  <c r="V41" i="3" s="1"/>
  <c r="W43" i="3"/>
  <c r="P43" i="3"/>
  <c r="N43" i="3"/>
  <c r="V43" i="3" s="1"/>
  <c r="S43" i="3"/>
  <c r="AA43" i="3" s="1"/>
  <c r="AN43" i="3" s="1"/>
  <c r="Q43" i="3"/>
  <c r="Y43" i="3" s="1"/>
  <c r="M43" i="3"/>
  <c r="U43" i="3" s="1"/>
  <c r="S45" i="3"/>
  <c r="AA45" i="3" s="1"/>
  <c r="AN45" i="3" s="1"/>
  <c r="Q45" i="3"/>
  <c r="Y45" i="3" s="1"/>
  <c r="M45" i="3"/>
  <c r="U45" i="3" s="1"/>
  <c r="W45" i="3"/>
  <c r="P45" i="3"/>
  <c r="N45" i="3"/>
  <c r="V45" i="3" s="1"/>
  <c r="W47" i="3"/>
  <c r="P47" i="3"/>
  <c r="N47" i="3"/>
  <c r="V47" i="3" s="1"/>
  <c r="S47" i="3"/>
  <c r="AA47" i="3" s="1"/>
  <c r="AN47" i="3" s="1"/>
  <c r="Q47" i="3"/>
  <c r="Y47" i="3" s="1"/>
  <c r="M47" i="3"/>
  <c r="U47" i="3" s="1"/>
  <c r="S49" i="3"/>
  <c r="AA49" i="3" s="1"/>
  <c r="AN49" i="3" s="1"/>
  <c r="Q49" i="3"/>
  <c r="Y49" i="3" s="1"/>
  <c r="M49" i="3"/>
  <c r="U49" i="3" s="1"/>
  <c r="W49" i="3"/>
  <c r="P49" i="3"/>
  <c r="N49" i="3"/>
  <c r="V49" i="3" s="1"/>
  <c r="S51" i="3"/>
  <c r="AA51" i="3" s="1"/>
  <c r="AN51" i="3" s="1"/>
  <c r="Q51" i="3"/>
  <c r="Y51" i="3" s="1"/>
  <c r="M51" i="3"/>
  <c r="U51" i="3" s="1"/>
  <c r="W51" i="3"/>
  <c r="P51" i="3"/>
  <c r="N51" i="3"/>
  <c r="V51" i="3" s="1"/>
  <c r="W56" i="3"/>
  <c r="P56" i="3"/>
  <c r="N56" i="3"/>
  <c r="V56" i="3" s="1"/>
  <c r="S56" i="3"/>
  <c r="AA56" i="3" s="1"/>
  <c r="AN56" i="3" s="1"/>
  <c r="Q56" i="3"/>
  <c r="Y56" i="3" s="1"/>
  <c r="M56" i="3"/>
  <c r="U56" i="3" s="1"/>
  <c r="W58" i="3"/>
  <c r="P58" i="3"/>
  <c r="N58" i="3"/>
  <c r="V58" i="3" s="1"/>
  <c r="S58" i="3"/>
  <c r="AA58" i="3" s="1"/>
  <c r="AN58" i="3" s="1"/>
  <c r="Q58" i="3"/>
  <c r="Y58" i="3" s="1"/>
  <c r="M58" i="3"/>
  <c r="U58" i="3" s="1"/>
  <c r="S59" i="3"/>
  <c r="AA59" i="3" s="1"/>
  <c r="AN59" i="3" s="1"/>
  <c r="Q59" i="3"/>
  <c r="Y59" i="3" s="1"/>
  <c r="M59" i="3"/>
  <c r="U59" i="3" s="1"/>
  <c r="W59" i="3"/>
  <c r="P59" i="3"/>
  <c r="N59" i="3"/>
  <c r="V59" i="3" s="1"/>
  <c r="W62" i="3"/>
  <c r="P62" i="3"/>
  <c r="N62" i="3"/>
  <c r="V62" i="3" s="1"/>
  <c r="S62" i="3"/>
  <c r="AA62" i="3" s="1"/>
  <c r="AN62" i="3" s="1"/>
  <c r="Q62" i="3"/>
  <c r="Y62" i="3" s="1"/>
  <c r="M62" i="3"/>
  <c r="U62" i="3" s="1"/>
  <c r="Q63" i="3"/>
  <c r="Y63" i="3" s="1"/>
  <c r="W63" i="3"/>
  <c r="N63" i="3"/>
  <c r="V63" i="3" s="1"/>
  <c r="W64" i="3"/>
  <c r="P64" i="3"/>
  <c r="N64" i="3"/>
  <c r="V64" i="3" s="1"/>
  <c r="S64" i="3"/>
  <c r="AA64" i="3" s="1"/>
  <c r="AN64" i="3" s="1"/>
  <c r="Q64" i="3"/>
  <c r="Y64" i="3" s="1"/>
  <c r="M64" i="3"/>
  <c r="U64" i="3" s="1"/>
  <c r="S65" i="3"/>
  <c r="AA65" i="3" s="1"/>
  <c r="AN65" i="3" s="1"/>
  <c r="Q65" i="3"/>
  <c r="Y65" i="3" s="1"/>
  <c r="M65" i="3"/>
  <c r="U65" i="3" s="1"/>
  <c r="W65" i="3"/>
  <c r="P65" i="3"/>
  <c r="N65" i="3"/>
  <c r="V65" i="3" s="1"/>
  <c r="W66" i="3"/>
  <c r="P66" i="3"/>
  <c r="N66" i="3"/>
  <c r="V66" i="3" s="1"/>
  <c r="S66" i="3"/>
  <c r="AA66" i="3" s="1"/>
  <c r="AN66" i="3" s="1"/>
  <c r="Q66" i="3"/>
  <c r="Y66" i="3" s="1"/>
  <c r="M66" i="3"/>
  <c r="U66" i="3" s="1"/>
  <c r="Q67" i="3"/>
  <c r="Y67" i="3" s="1"/>
  <c r="W67" i="3"/>
  <c r="N67" i="3"/>
  <c r="V67" i="3" s="1"/>
  <c r="W68" i="3"/>
  <c r="P68" i="3"/>
  <c r="N68" i="3"/>
  <c r="V68" i="3" s="1"/>
  <c r="S68" i="3"/>
  <c r="AA68" i="3" s="1"/>
  <c r="AN68" i="3" s="1"/>
  <c r="Q68" i="3"/>
  <c r="Y68" i="3" s="1"/>
  <c r="M68" i="3"/>
  <c r="U68" i="3" s="1"/>
  <c r="W69" i="3"/>
  <c r="P69" i="3"/>
  <c r="N69" i="3"/>
  <c r="V69" i="3" s="1"/>
  <c r="S69" i="3"/>
  <c r="AA69" i="3" s="1"/>
  <c r="AN69" i="3" s="1"/>
  <c r="Q69" i="3"/>
  <c r="Y69" i="3" s="1"/>
  <c r="M69" i="3"/>
  <c r="U69" i="3" s="1"/>
  <c r="W72" i="3"/>
  <c r="P72" i="3"/>
  <c r="N72" i="3"/>
  <c r="V72" i="3" s="1"/>
  <c r="S72" i="3"/>
  <c r="AA72" i="3" s="1"/>
  <c r="AN72" i="3" s="1"/>
  <c r="Q72" i="3"/>
  <c r="Y72" i="3" s="1"/>
  <c r="M72" i="3"/>
  <c r="U72" i="3" s="1"/>
  <c r="W74" i="3"/>
  <c r="P74" i="3"/>
  <c r="N74" i="3"/>
  <c r="V74" i="3" s="1"/>
  <c r="S74" i="3"/>
  <c r="AA74" i="3" s="1"/>
  <c r="AN74" i="3" s="1"/>
  <c r="Q74" i="3"/>
  <c r="Y74" i="3" s="1"/>
  <c r="M74" i="3"/>
  <c r="U74" i="3" s="1"/>
  <c r="W76" i="3"/>
  <c r="P76" i="3"/>
  <c r="N76" i="3"/>
  <c r="V76" i="3" s="1"/>
  <c r="S76" i="3"/>
  <c r="AA76" i="3" s="1"/>
  <c r="AN76" i="3" s="1"/>
  <c r="Q76" i="3"/>
  <c r="Y76" i="3" s="1"/>
  <c r="M76" i="3"/>
  <c r="U76" i="3" s="1"/>
  <c r="W78" i="3"/>
  <c r="P78" i="3"/>
  <c r="N78" i="3"/>
  <c r="V78" i="3" s="1"/>
  <c r="S78" i="3"/>
  <c r="AA78" i="3" s="1"/>
  <c r="AN78" i="3" s="1"/>
  <c r="Q78" i="3"/>
  <c r="Y78" i="3" s="1"/>
  <c r="M78" i="3"/>
  <c r="U78" i="3" s="1"/>
  <c r="W80" i="3"/>
  <c r="P80" i="3"/>
  <c r="N80" i="3"/>
  <c r="V80" i="3" s="1"/>
  <c r="S80" i="3"/>
  <c r="AA80" i="3" s="1"/>
  <c r="AN80" i="3" s="1"/>
  <c r="Q80" i="3"/>
  <c r="Y80" i="3" s="1"/>
  <c r="M80" i="3"/>
  <c r="U80" i="3" s="1"/>
  <c r="W82" i="3"/>
  <c r="P82" i="3"/>
  <c r="N82" i="3"/>
  <c r="V82" i="3" s="1"/>
  <c r="S82" i="3"/>
  <c r="AA82" i="3" s="1"/>
  <c r="AN82" i="3" s="1"/>
  <c r="Q82" i="3"/>
  <c r="Y82" i="3" s="1"/>
  <c r="M82" i="3"/>
  <c r="U82" i="3" s="1"/>
  <c r="W84" i="3"/>
  <c r="P84" i="3"/>
  <c r="N84" i="3"/>
  <c r="V84" i="3" s="1"/>
  <c r="S84" i="3"/>
  <c r="AA84" i="3" s="1"/>
  <c r="AN84" i="3" s="1"/>
  <c r="Q84" i="3"/>
  <c r="Y84" i="3" s="1"/>
  <c r="M84" i="3"/>
  <c r="U84" i="3" s="1"/>
  <c r="W86" i="3"/>
  <c r="P86" i="3"/>
  <c r="N86" i="3"/>
  <c r="V86" i="3" s="1"/>
  <c r="S86" i="3"/>
  <c r="AA86" i="3" s="1"/>
  <c r="AN86" i="3" s="1"/>
  <c r="Q86" i="3"/>
  <c r="Y86" i="3" s="1"/>
  <c r="M86" i="3"/>
  <c r="U86" i="3" s="1"/>
  <c r="W87" i="3"/>
  <c r="P87" i="3"/>
  <c r="N87" i="3"/>
  <c r="V87" i="3" s="1"/>
  <c r="S87" i="3"/>
  <c r="AA87" i="3" s="1"/>
  <c r="AN87" i="3" s="1"/>
  <c r="Q87" i="3"/>
  <c r="Y87" i="3" s="1"/>
  <c r="M87" i="3"/>
  <c r="U87" i="3" s="1"/>
  <c r="W89" i="3"/>
  <c r="P89" i="3"/>
  <c r="N89" i="3"/>
  <c r="V89" i="3" s="1"/>
  <c r="S89" i="3"/>
  <c r="AA89" i="3" s="1"/>
  <c r="AN89" i="3" s="1"/>
  <c r="Q89" i="3"/>
  <c r="Y89" i="3" s="1"/>
  <c r="M89" i="3"/>
  <c r="U89" i="3" s="1"/>
  <c r="W91" i="3"/>
  <c r="P91" i="3"/>
  <c r="N91" i="3"/>
  <c r="V91" i="3" s="1"/>
  <c r="S91" i="3"/>
  <c r="AA91" i="3" s="1"/>
  <c r="AN91" i="3" s="1"/>
  <c r="Q91" i="3"/>
  <c r="Y91" i="3" s="1"/>
  <c r="M91" i="3"/>
  <c r="U91" i="3" s="1"/>
  <c r="W94" i="3"/>
  <c r="P94" i="3"/>
  <c r="N94" i="3"/>
  <c r="V94" i="3" s="1"/>
  <c r="S94" i="3"/>
  <c r="AA94" i="3" s="1"/>
  <c r="AN94" i="3" s="1"/>
  <c r="Q94" i="3"/>
  <c r="Y94" i="3" s="1"/>
  <c r="M94" i="3"/>
  <c r="U94" i="3" s="1"/>
  <c r="W96" i="3"/>
  <c r="P96" i="3"/>
  <c r="N96" i="3"/>
  <c r="V96" i="3" s="1"/>
  <c r="S96" i="3"/>
  <c r="AA96" i="3" s="1"/>
  <c r="AN96" i="3" s="1"/>
  <c r="Q96" i="3"/>
  <c r="Y96" i="3" s="1"/>
  <c r="M96" i="3"/>
  <c r="U96" i="3" s="1"/>
  <c r="W98" i="3"/>
  <c r="P98" i="3"/>
  <c r="N98" i="3"/>
  <c r="V98" i="3" s="1"/>
  <c r="S98" i="3"/>
  <c r="AA98" i="3" s="1"/>
  <c r="AN98" i="3" s="1"/>
  <c r="Q98" i="3"/>
  <c r="Y98" i="3" s="1"/>
  <c r="M98" i="3"/>
  <c r="U98" i="3" s="1"/>
  <c r="W100" i="3"/>
  <c r="P100" i="3"/>
  <c r="N100" i="3"/>
  <c r="V100" i="3" s="1"/>
  <c r="S100" i="3"/>
  <c r="AA100" i="3" s="1"/>
  <c r="AN100" i="3" s="1"/>
  <c r="Q100" i="3"/>
  <c r="Y100" i="3" s="1"/>
  <c r="M100" i="3"/>
  <c r="U100" i="3" s="1"/>
  <c r="W102" i="3"/>
  <c r="P102" i="3"/>
  <c r="N102" i="3"/>
  <c r="V102" i="3" s="1"/>
  <c r="S102" i="3"/>
  <c r="AA102" i="3" s="1"/>
  <c r="AN102" i="3" s="1"/>
  <c r="Q102" i="3"/>
  <c r="Y102" i="3" s="1"/>
  <c r="M102" i="3"/>
  <c r="U102" i="3" s="1"/>
  <c r="W104" i="3"/>
  <c r="P104" i="3"/>
  <c r="N104" i="3"/>
  <c r="V104" i="3" s="1"/>
  <c r="S104" i="3"/>
  <c r="AA104" i="3" s="1"/>
  <c r="AN104" i="3" s="1"/>
  <c r="Q104" i="3"/>
  <c r="Y104" i="3" s="1"/>
  <c r="M104" i="3"/>
  <c r="U104" i="3" s="1"/>
  <c r="W106" i="3"/>
  <c r="P106" i="3"/>
  <c r="N106" i="3"/>
  <c r="V106" i="3" s="1"/>
  <c r="S106" i="3"/>
  <c r="AA106" i="3" s="1"/>
  <c r="AN106" i="3" s="1"/>
  <c r="Q106" i="3"/>
  <c r="Y106" i="3" s="1"/>
  <c r="M106" i="3"/>
  <c r="U106" i="3" s="1"/>
  <c r="X125" i="3"/>
  <c r="R125" i="3"/>
  <c r="Z125" i="3" s="1"/>
  <c r="X127" i="3"/>
  <c r="R127" i="3"/>
  <c r="Z127" i="3" s="1"/>
  <c r="X152" i="3"/>
  <c r="R152" i="3"/>
  <c r="Z152" i="3" s="1"/>
  <c r="S130" i="3"/>
  <c r="AA130" i="3" s="1"/>
  <c r="AN130" i="3" s="1"/>
  <c r="Q130" i="3"/>
  <c r="Y130" i="3" s="1"/>
  <c r="M130" i="3"/>
  <c r="U130" i="3" s="1"/>
  <c r="S132" i="3"/>
  <c r="AA132" i="3" s="1"/>
  <c r="AN132" i="3" s="1"/>
  <c r="Q132" i="3"/>
  <c r="Y132" i="3" s="1"/>
  <c r="M132" i="3"/>
  <c r="U132" i="3" s="1"/>
  <c r="S134" i="3"/>
  <c r="AA134" i="3" s="1"/>
  <c r="AN134" i="3" s="1"/>
  <c r="Q134" i="3"/>
  <c r="Y134" i="3" s="1"/>
  <c r="M134" i="3"/>
  <c r="U134" i="3" s="1"/>
  <c r="S136" i="3"/>
  <c r="AA136" i="3" s="1"/>
  <c r="AN136" i="3" s="1"/>
  <c r="Q136" i="3"/>
  <c r="Y136" i="3" s="1"/>
  <c r="M136" i="3"/>
  <c r="U136" i="3" s="1"/>
  <c r="S138" i="3"/>
  <c r="AA138" i="3" s="1"/>
  <c r="AN138" i="3" s="1"/>
  <c r="Q138" i="3"/>
  <c r="Y138" i="3" s="1"/>
  <c r="M138" i="3"/>
  <c r="U138" i="3" s="1"/>
  <c r="S140" i="3"/>
  <c r="AA140" i="3" s="1"/>
  <c r="AN140" i="3" s="1"/>
  <c r="Q140" i="3"/>
  <c r="Y140" i="3" s="1"/>
  <c r="M140" i="3"/>
  <c r="U140" i="3" s="1"/>
  <c r="S142" i="3"/>
  <c r="AA142" i="3" s="1"/>
  <c r="AN142" i="3" s="1"/>
  <c r="Q142" i="3"/>
  <c r="Y142" i="3" s="1"/>
  <c r="M142" i="3"/>
  <c r="U142" i="3" s="1"/>
  <c r="S144" i="3"/>
  <c r="AA144" i="3" s="1"/>
  <c r="AN144" i="3" s="1"/>
  <c r="Q144" i="3"/>
  <c r="Y144" i="3" s="1"/>
  <c r="M144" i="3"/>
  <c r="U144" i="3" s="1"/>
  <c r="S146" i="3"/>
  <c r="AA146" i="3" s="1"/>
  <c r="AN146" i="3" s="1"/>
  <c r="Q146" i="3"/>
  <c r="Y146" i="3" s="1"/>
  <c r="M146" i="3"/>
  <c r="U146" i="3" s="1"/>
  <c r="S147" i="3"/>
  <c r="AA147" i="3" s="1"/>
  <c r="AN147" i="3" s="1"/>
  <c r="Q147" i="3"/>
  <c r="Y147" i="3" s="1"/>
  <c r="M147" i="3"/>
  <c r="U147" i="3" s="1"/>
  <c r="S155" i="3"/>
  <c r="AA155" i="3" s="1"/>
  <c r="AN155" i="3" s="1"/>
  <c r="Q155" i="3"/>
  <c r="Y155" i="3" s="1"/>
  <c r="M155" i="3"/>
  <c r="U155" i="3" s="1"/>
  <c r="W155" i="3"/>
  <c r="P155" i="3"/>
  <c r="N155" i="3"/>
  <c r="V155" i="3" s="1"/>
  <c r="S157" i="3"/>
  <c r="AA157" i="3" s="1"/>
  <c r="AN157" i="3" s="1"/>
  <c r="Q157" i="3"/>
  <c r="Y157" i="3" s="1"/>
  <c r="M157" i="3"/>
  <c r="U157" i="3" s="1"/>
  <c r="W157" i="3"/>
  <c r="P157" i="3"/>
  <c r="N157" i="3"/>
  <c r="V157" i="3" s="1"/>
  <c r="S159" i="3"/>
  <c r="AA159" i="3" s="1"/>
  <c r="AN159" i="3" s="1"/>
  <c r="Q159" i="3"/>
  <c r="Y159" i="3" s="1"/>
  <c r="M159" i="3"/>
  <c r="U159" i="3" s="1"/>
  <c r="W159" i="3"/>
  <c r="P159" i="3"/>
  <c r="N159" i="3"/>
  <c r="V159" i="3" s="1"/>
  <c r="S161" i="3"/>
  <c r="AA161" i="3" s="1"/>
  <c r="AN161" i="3" s="1"/>
  <c r="Q161" i="3"/>
  <c r="Y161" i="3" s="1"/>
  <c r="M161" i="3"/>
  <c r="U161" i="3" s="1"/>
  <c r="W161" i="3"/>
  <c r="P161" i="3"/>
  <c r="N161" i="3"/>
  <c r="V161" i="3" s="1"/>
  <c r="S163" i="3"/>
  <c r="AA163" i="3" s="1"/>
  <c r="AN163" i="3" s="1"/>
  <c r="Q163" i="3"/>
  <c r="Y163" i="3" s="1"/>
  <c r="M163" i="3"/>
  <c r="U163" i="3" s="1"/>
  <c r="W163" i="3"/>
  <c r="P163" i="3"/>
  <c r="N163" i="3"/>
  <c r="V163" i="3" s="1"/>
  <c r="S165" i="3"/>
  <c r="AA165" i="3" s="1"/>
  <c r="AN165" i="3" s="1"/>
  <c r="Q165" i="3"/>
  <c r="Y165" i="3" s="1"/>
  <c r="M165" i="3"/>
  <c r="U165" i="3" s="1"/>
  <c r="W165" i="3"/>
  <c r="P165" i="3"/>
  <c r="N165" i="3"/>
  <c r="V165" i="3" s="1"/>
  <c r="S167" i="3"/>
  <c r="AA167" i="3" s="1"/>
  <c r="AN167" i="3" s="1"/>
  <c r="Q167" i="3"/>
  <c r="Y167" i="3" s="1"/>
  <c r="M167" i="3"/>
  <c r="U167" i="3" s="1"/>
  <c r="W167" i="3"/>
  <c r="P167" i="3"/>
  <c r="N167" i="3"/>
  <c r="V167" i="3" s="1"/>
  <c r="S169" i="3"/>
  <c r="AA169" i="3" s="1"/>
  <c r="AN169" i="3" s="1"/>
  <c r="Q169" i="3"/>
  <c r="Y169" i="3" s="1"/>
  <c r="M169" i="3"/>
  <c r="U169" i="3" s="1"/>
  <c r="W169" i="3"/>
  <c r="P169" i="3"/>
  <c r="N169" i="3"/>
  <c r="V169" i="3" s="1"/>
  <c r="S171" i="3"/>
  <c r="AA171" i="3" s="1"/>
  <c r="AN171" i="3" s="1"/>
  <c r="Q171" i="3"/>
  <c r="Y171" i="3" s="1"/>
  <c r="M171" i="3"/>
  <c r="U171" i="3" s="1"/>
  <c r="W171" i="3"/>
  <c r="P171" i="3"/>
  <c r="N171" i="3"/>
  <c r="V171" i="3" s="1"/>
  <c r="S173" i="3"/>
  <c r="AA173" i="3" s="1"/>
  <c r="AN173" i="3" s="1"/>
  <c r="Q173" i="3"/>
  <c r="Y173" i="3" s="1"/>
  <c r="M173" i="3"/>
  <c r="U173" i="3" s="1"/>
  <c r="W173" i="3"/>
  <c r="P173" i="3"/>
  <c r="N173" i="3"/>
  <c r="V173" i="3" s="1"/>
  <c r="Z10" i="3"/>
  <c r="Y11" i="3"/>
  <c r="Y13" i="3"/>
  <c r="Y15" i="3"/>
  <c r="Y17" i="3"/>
  <c r="Y21" i="3"/>
  <c r="Y23" i="3"/>
  <c r="Y25" i="3"/>
  <c r="Y27" i="3"/>
  <c r="Y28" i="3"/>
  <c r="A42" i="3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O109" i="3"/>
  <c r="O110" i="3"/>
  <c r="O111" i="3"/>
  <c r="O112" i="3"/>
  <c r="O113" i="3"/>
  <c r="O114" i="3"/>
  <c r="O115" i="3"/>
  <c r="O116" i="3"/>
  <c r="O117" i="3"/>
  <c r="O118" i="3"/>
  <c r="O120" i="3"/>
  <c r="O122" i="3"/>
  <c r="O124" i="3"/>
  <c r="O126" i="3"/>
  <c r="O128" i="3"/>
  <c r="N130" i="3"/>
  <c r="V130" i="3" s="1"/>
  <c r="W130" i="3"/>
  <c r="N132" i="3"/>
  <c r="V132" i="3" s="1"/>
  <c r="W132" i="3"/>
  <c r="N134" i="3"/>
  <c r="V134" i="3" s="1"/>
  <c r="W134" i="3"/>
  <c r="N136" i="3"/>
  <c r="V136" i="3" s="1"/>
  <c r="W136" i="3"/>
  <c r="N138" i="3"/>
  <c r="V138" i="3" s="1"/>
  <c r="W138" i="3"/>
  <c r="N140" i="3"/>
  <c r="V140" i="3" s="1"/>
  <c r="W140" i="3"/>
  <c r="N142" i="3"/>
  <c r="V142" i="3" s="1"/>
  <c r="W142" i="3"/>
  <c r="N144" i="3"/>
  <c r="V144" i="3" s="1"/>
  <c r="W144" i="3"/>
  <c r="N146" i="3"/>
  <c r="V146" i="3" s="1"/>
  <c r="W146" i="3"/>
  <c r="N147" i="3"/>
  <c r="V147" i="3" s="1"/>
  <c r="W147" i="3"/>
  <c r="O148" i="3"/>
  <c r="O149" i="3"/>
  <c r="O150" i="3"/>
  <c r="O151" i="3"/>
  <c r="S119" i="3"/>
  <c r="AA119" i="3" s="1"/>
  <c r="AN119" i="3" s="1"/>
  <c r="Q119" i="3"/>
  <c r="Y119" i="3" s="1"/>
  <c r="M119" i="3"/>
  <c r="U119" i="3" s="1"/>
  <c r="S121" i="3"/>
  <c r="AA121" i="3" s="1"/>
  <c r="AN121" i="3" s="1"/>
  <c r="Q121" i="3"/>
  <c r="Y121" i="3" s="1"/>
  <c r="M121" i="3"/>
  <c r="U121" i="3" s="1"/>
  <c r="S123" i="3"/>
  <c r="AA123" i="3" s="1"/>
  <c r="AN123" i="3" s="1"/>
  <c r="Q123" i="3"/>
  <c r="Y123" i="3" s="1"/>
  <c r="M123" i="3"/>
  <c r="U123" i="3" s="1"/>
  <c r="S125" i="3"/>
  <c r="AA125" i="3" s="1"/>
  <c r="AN125" i="3" s="1"/>
  <c r="Q125" i="3"/>
  <c r="Y125" i="3" s="1"/>
  <c r="M125" i="3"/>
  <c r="U125" i="3" s="1"/>
  <c r="S127" i="3"/>
  <c r="AA127" i="3" s="1"/>
  <c r="AN127" i="3" s="1"/>
  <c r="Q127" i="3"/>
  <c r="Y127" i="3" s="1"/>
  <c r="M127" i="3"/>
  <c r="U127" i="3" s="1"/>
  <c r="S152" i="3"/>
  <c r="AA152" i="3" s="1"/>
  <c r="AN152" i="3" s="1"/>
  <c r="Q152" i="3"/>
  <c r="Y152" i="3" s="1"/>
  <c r="M152" i="3"/>
  <c r="U152" i="3" s="1"/>
  <c r="S153" i="3"/>
  <c r="AA153" i="3" s="1"/>
  <c r="AN153" i="3" s="1"/>
  <c r="Q153" i="3"/>
  <c r="Y153" i="3" s="1"/>
  <c r="M153" i="3"/>
  <c r="U153" i="3" s="1"/>
  <c r="S154" i="3"/>
  <c r="AA154" i="3" s="1"/>
  <c r="AN154" i="3" s="1"/>
  <c r="Q154" i="3"/>
  <c r="Y154" i="3" s="1"/>
  <c r="M154" i="3"/>
  <c r="U154" i="3" s="1"/>
  <c r="W154" i="3"/>
  <c r="P154" i="3"/>
  <c r="N154" i="3"/>
  <c r="V154" i="3" s="1"/>
  <c r="S156" i="3"/>
  <c r="AA156" i="3" s="1"/>
  <c r="AN156" i="3" s="1"/>
  <c r="Q156" i="3"/>
  <c r="Y156" i="3" s="1"/>
  <c r="M156" i="3"/>
  <c r="U156" i="3" s="1"/>
  <c r="W156" i="3"/>
  <c r="P156" i="3"/>
  <c r="N156" i="3"/>
  <c r="V156" i="3" s="1"/>
  <c r="S158" i="3"/>
  <c r="AA158" i="3" s="1"/>
  <c r="AN158" i="3" s="1"/>
  <c r="Q158" i="3"/>
  <c r="Y158" i="3" s="1"/>
  <c r="M158" i="3"/>
  <c r="U158" i="3" s="1"/>
  <c r="W158" i="3"/>
  <c r="P158" i="3"/>
  <c r="N158" i="3"/>
  <c r="V158" i="3" s="1"/>
  <c r="S160" i="3"/>
  <c r="AA160" i="3" s="1"/>
  <c r="AN160" i="3" s="1"/>
  <c r="Q160" i="3"/>
  <c r="Y160" i="3" s="1"/>
  <c r="M160" i="3"/>
  <c r="U160" i="3" s="1"/>
  <c r="W160" i="3"/>
  <c r="P160" i="3"/>
  <c r="N160" i="3"/>
  <c r="V160" i="3" s="1"/>
  <c r="S162" i="3"/>
  <c r="AA162" i="3" s="1"/>
  <c r="AN162" i="3" s="1"/>
  <c r="Q162" i="3"/>
  <c r="Y162" i="3" s="1"/>
  <c r="M162" i="3"/>
  <c r="U162" i="3" s="1"/>
  <c r="W162" i="3"/>
  <c r="P162" i="3"/>
  <c r="N162" i="3"/>
  <c r="V162" i="3" s="1"/>
  <c r="S164" i="3"/>
  <c r="AA164" i="3" s="1"/>
  <c r="AN164" i="3" s="1"/>
  <c r="Q164" i="3"/>
  <c r="Y164" i="3" s="1"/>
  <c r="M164" i="3"/>
  <c r="U164" i="3" s="1"/>
  <c r="W164" i="3"/>
  <c r="P164" i="3"/>
  <c r="N164" i="3"/>
  <c r="V164" i="3" s="1"/>
  <c r="S166" i="3"/>
  <c r="AA166" i="3" s="1"/>
  <c r="AN166" i="3" s="1"/>
  <c r="Q166" i="3"/>
  <c r="Y166" i="3" s="1"/>
  <c r="M166" i="3"/>
  <c r="U166" i="3" s="1"/>
  <c r="W166" i="3"/>
  <c r="P166" i="3"/>
  <c r="N166" i="3"/>
  <c r="V166" i="3" s="1"/>
  <c r="S168" i="3"/>
  <c r="AA168" i="3" s="1"/>
  <c r="AN168" i="3" s="1"/>
  <c r="Q168" i="3"/>
  <c r="Y168" i="3" s="1"/>
  <c r="M168" i="3"/>
  <c r="U168" i="3" s="1"/>
  <c r="W168" i="3"/>
  <c r="P168" i="3"/>
  <c r="N168" i="3"/>
  <c r="V168" i="3" s="1"/>
  <c r="S170" i="3"/>
  <c r="AA170" i="3" s="1"/>
  <c r="AN170" i="3" s="1"/>
  <c r="Q170" i="3"/>
  <c r="Y170" i="3" s="1"/>
  <c r="M170" i="3"/>
  <c r="U170" i="3" s="1"/>
  <c r="W170" i="3"/>
  <c r="P170" i="3"/>
  <c r="N170" i="3"/>
  <c r="V170" i="3" s="1"/>
  <c r="S172" i="3"/>
  <c r="AA172" i="3" s="1"/>
  <c r="AN172" i="3" s="1"/>
  <c r="Q172" i="3"/>
  <c r="Y172" i="3" s="1"/>
  <c r="M172" i="3"/>
  <c r="U172" i="3" s="1"/>
  <c r="W172" i="3"/>
  <c r="P172" i="3"/>
  <c r="N172" i="3"/>
  <c r="V172" i="3" s="1"/>
  <c r="X175" i="3"/>
  <c r="R175" i="3"/>
  <c r="Z175" i="3" s="1"/>
  <c r="N119" i="3"/>
  <c r="V119" i="3" s="1"/>
  <c r="W119" i="3"/>
  <c r="N121" i="3"/>
  <c r="V121" i="3" s="1"/>
  <c r="W121" i="3"/>
  <c r="N123" i="3"/>
  <c r="V123" i="3" s="1"/>
  <c r="W123" i="3"/>
  <c r="N125" i="3"/>
  <c r="V125" i="3" s="1"/>
  <c r="W125" i="3"/>
  <c r="N127" i="3"/>
  <c r="V127" i="3" s="1"/>
  <c r="W127" i="3"/>
  <c r="O129" i="3"/>
  <c r="P130" i="3"/>
  <c r="O131" i="3"/>
  <c r="P132" i="3"/>
  <c r="O133" i="3"/>
  <c r="P134" i="3"/>
  <c r="O135" i="3"/>
  <c r="P136" i="3"/>
  <c r="O137" i="3"/>
  <c r="P138" i="3"/>
  <c r="O139" i="3"/>
  <c r="P140" i="3"/>
  <c r="O141" i="3"/>
  <c r="P142" i="3"/>
  <c r="O143" i="3"/>
  <c r="P144" i="3"/>
  <c r="O145" i="3"/>
  <c r="P146" i="3"/>
  <c r="P147" i="3"/>
  <c r="N152" i="3"/>
  <c r="V152" i="3" s="1"/>
  <c r="W152" i="3"/>
  <c r="N153" i="3"/>
  <c r="V153" i="3" s="1"/>
  <c r="W153" i="3"/>
  <c r="W178" i="3"/>
  <c r="P178" i="3"/>
  <c r="N178" i="3"/>
  <c r="V178" i="3" s="1"/>
  <c r="S178" i="3"/>
  <c r="AA178" i="3" s="1"/>
  <c r="AN178" i="3" s="1"/>
  <c r="Q178" i="3"/>
  <c r="Y178" i="3" s="1"/>
  <c r="M178" i="3"/>
  <c r="U178" i="3" s="1"/>
  <c r="W180" i="3"/>
  <c r="P180" i="3"/>
  <c r="N180" i="3"/>
  <c r="V180" i="3" s="1"/>
  <c r="S180" i="3"/>
  <c r="AA180" i="3" s="1"/>
  <c r="AN180" i="3" s="1"/>
  <c r="Q180" i="3"/>
  <c r="Y180" i="3" s="1"/>
  <c r="M180" i="3"/>
  <c r="U180" i="3" s="1"/>
  <c r="W182" i="3"/>
  <c r="P182" i="3"/>
  <c r="N182" i="3"/>
  <c r="V182" i="3" s="1"/>
  <c r="S182" i="3"/>
  <c r="AA182" i="3" s="1"/>
  <c r="AN182" i="3" s="1"/>
  <c r="Q182" i="3"/>
  <c r="Y182" i="3" s="1"/>
  <c r="M182" i="3"/>
  <c r="U182" i="3" s="1"/>
  <c r="W185" i="3"/>
  <c r="P185" i="3"/>
  <c r="N185" i="3"/>
  <c r="V185" i="3" s="1"/>
  <c r="S185" i="3"/>
  <c r="AA185" i="3" s="1"/>
  <c r="AN185" i="3" s="1"/>
  <c r="Q185" i="3"/>
  <c r="Y185" i="3" s="1"/>
  <c r="M185" i="3"/>
  <c r="U185" i="3" s="1"/>
  <c r="W186" i="3"/>
  <c r="P186" i="3"/>
  <c r="N186" i="3"/>
  <c r="V186" i="3" s="1"/>
  <c r="S186" i="3"/>
  <c r="AA186" i="3" s="1"/>
  <c r="AN186" i="3" s="1"/>
  <c r="Q186" i="3"/>
  <c r="Y186" i="3" s="1"/>
  <c r="M186" i="3"/>
  <c r="U186" i="3" s="1"/>
  <c r="W188" i="3"/>
  <c r="P188" i="3"/>
  <c r="N188" i="3"/>
  <c r="V188" i="3" s="1"/>
  <c r="S188" i="3"/>
  <c r="AA188" i="3" s="1"/>
  <c r="AN188" i="3" s="1"/>
  <c r="Q188" i="3"/>
  <c r="Y188" i="3" s="1"/>
  <c r="M188" i="3"/>
  <c r="U188" i="3" s="1"/>
  <c r="W189" i="3"/>
  <c r="P189" i="3"/>
  <c r="N189" i="3"/>
  <c r="V189" i="3" s="1"/>
  <c r="S189" i="3"/>
  <c r="AA189" i="3" s="1"/>
  <c r="AN189" i="3" s="1"/>
  <c r="Q189" i="3"/>
  <c r="Y189" i="3" s="1"/>
  <c r="M189" i="3"/>
  <c r="U189" i="3" s="1"/>
  <c r="W191" i="3"/>
  <c r="P191" i="3"/>
  <c r="N191" i="3"/>
  <c r="V191" i="3" s="1"/>
  <c r="S191" i="3"/>
  <c r="AA191" i="3" s="1"/>
  <c r="AN191" i="3" s="1"/>
  <c r="Q191" i="3"/>
  <c r="Y191" i="3" s="1"/>
  <c r="M191" i="3"/>
  <c r="U191" i="3" s="1"/>
  <c r="W193" i="3"/>
  <c r="P193" i="3"/>
  <c r="N193" i="3"/>
  <c r="V193" i="3" s="1"/>
  <c r="S193" i="3"/>
  <c r="AA193" i="3" s="1"/>
  <c r="AN193" i="3" s="1"/>
  <c r="Q193" i="3"/>
  <c r="Y193" i="3" s="1"/>
  <c r="M193" i="3"/>
  <c r="U193" i="3" s="1"/>
  <c r="W195" i="3"/>
  <c r="P195" i="3"/>
  <c r="N195" i="3"/>
  <c r="V195" i="3" s="1"/>
  <c r="S195" i="3"/>
  <c r="AA195" i="3" s="1"/>
  <c r="AN195" i="3" s="1"/>
  <c r="Q195" i="3"/>
  <c r="Y195" i="3" s="1"/>
  <c r="M195" i="3"/>
  <c r="U195" i="3" s="1"/>
  <c r="W197" i="3"/>
  <c r="P197" i="3"/>
  <c r="N197" i="3"/>
  <c r="V197" i="3" s="1"/>
  <c r="S197" i="3"/>
  <c r="AA197" i="3" s="1"/>
  <c r="AN197" i="3" s="1"/>
  <c r="Q197" i="3"/>
  <c r="Y197" i="3" s="1"/>
  <c r="M197" i="3"/>
  <c r="U197" i="3" s="1"/>
  <c r="W199" i="3"/>
  <c r="P199" i="3"/>
  <c r="N199" i="3"/>
  <c r="V199" i="3" s="1"/>
  <c r="S199" i="3"/>
  <c r="AA199" i="3" s="1"/>
  <c r="AN199" i="3" s="1"/>
  <c r="Q199" i="3"/>
  <c r="Y199" i="3" s="1"/>
  <c r="M199" i="3"/>
  <c r="U199" i="3" s="1"/>
  <c r="W201" i="3"/>
  <c r="P201" i="3"/>
  <c r="N201" i="3"/>
  <c r="V201" i="3" s="1"/>
  <c r="S201" i="3"/>
  <c r="AA201" i="3" s="1"/>
  <c r="AN201" i="3" s="1"/>
  <c r="Q201" i="3"/>
  <c r="Y201" i="3" s="1"/>
  <c r="M201" i="3"/>
  <c r="U201" i="3" s="1"/>
  <c r="W203" i="3"/>
  <c r="P203" i="3"/>
  <c r="N203" i="3"/>
  <c r="V203" i="3" s="1"/>
  <c r="S203" i="3"/>
  <c r="AA203" i="3" s="1"/>
  <c r="AN203" i="3" s="1"/>
  <c r="Q203" i="3"/>
  <c r="Y203" i="3" s="1"/>
  <c r="M203" i="3"/>
  <c r="U203" i="3" s="1"/>
  <c r="W205" i="3"/>
  <c r="P205" i="3"/>
  <c r="N205" i="3"/>
  <c r="V205" i="3" s="1"/>
  <c r="S205" i="3"/>
  <c r="AA205" i="3" s="1"/>
  <c r="AN205" i="3" s="1"/>
  <c r="Q205" i="3"/>
  <c r="Y205" i="3" s="1"/>
  <c r="M205" i="3"/>
  <c r="U205" i="3" s="1"/>
  <c r="W207" i="3"/>
  <c r="P207" i="3"/>
  <c r="N207" i="3"/>
  <c r="V207" i="3" s="1"/>
  <c r="S207" i="3"/>
  <c r="AA207" i="3" s="1"/>
  <c r="AN207" i="3" s="1"/>
  <c r="Q207" i="3"/>
  <c r="Y207" i="3" s="1"/>
  <c r="M207" i="3"/>
  <c r="U207" i="3" s="1"/>
  <c r="W209" i="3"/>
  <c r="P209" i="3"/>
  <c r="N209" i="3"/>
  <c r="V209" i="3" s="1"/>
  <c r="S209" i="3"/>
  <c r="AA209" i="3" s="1"/>
  <c r="AN209" i="3" s="1"/>
  <c r="Q209" i="3"/>
  <c r="Y209" i="3" s="1"/>
  <c r="M209" i="3"/>
  <c r="U209" i="3" s="1"/>
  <c r="W211" i="3"/>
  <c r="P211" i="3"/>
  <c r="N211" i="3"/>
  <c r="V211" i="3" s="1"/>
  <c r="S211" i="3"/>
  <c r="AA211" i="3" s="1"/>
  <c r="AN211" i="3" s="1"/>
  <c r="Q211" i="3"/>
  <c r="Y211" i="3" s="1"/>
  <c r="M211" i="3"/>
  <c r="U211" i="3" s="1"/>
  <c r="W213" i="3"/>
  <c r="P213" i="3"/>
  <c r="N213" i="3"/>
  <c r="V213" i="3" s="1"/>
  <c r="S213" i="3"/>
  <c r="AA213" i="3" s="1"/>
  <c r="AN213" i="3" s="1"/>
  <c r="Q213" i="3"/>
  <c r="Y213" i="3" s="1"/>
  <c r="M213" i="3"/>
  <c r="U213" i="3" s="1"/>
  <c r="W215" i="3"/>
  <c r="P215" i="3"/>
  <c r="N215" i="3"/>
  <c r="V215" i="3" s="1"/>
  <c r="S215" i="3"/>
  <c r="AA215" i="3" s="1"/>
  <c r="AN215" i="3" s="1"/>
  <c r="Q215" i="3"/>
  <c r="Y215" i="3" s="1"/>
  <c r="M215" i="3"/>
  <c r="U215" i="3" s="1"/>
  <c r="S216" i="3"/>
  <c r="AA216" i="3" s="1"/>
  <c r="AN216" i="3" s="1"/>
  <c r="Q216" i="3"/>
  <c r="Y216" i="3" s="1"/>
  <c r="M216" i="3"/>
  <c r="U216" i="3" s="1"/>
  <c r="W216" i="3"/>
  <c r="P216" i="3"/>
  <c r="N216" i="3"/>
  <c r="V216" i="3" s="1"/>
  <c r="S217" i="3"/>
  <c r="AA217" i="3" s="1"/>
  <c r="AN217" i="3" s="1"/>
  <c r="Q217" i="3"/>
  <c r="Y217" i="3" s="1"/>
  <c r="M217" i="3"/>
  <c r="U217" i="3" s="1"/>
  <c r="W217" i="3"/>
  <c r="P217" i="3"/>
  <c r="N217" i="3"/>
  <c r="V217" i="3" s="1"/>
  <c r="S218" i="3"/>
  <c r="AA218" i="3" s="1"/>
  <c r="AN218" i="3" s="1"/>
  <c r="Q218" i="3"/>
  <c r="Y218" i="3" s="1"/>
  <c r="M218" i="3"/>
  <c r="U218" i="3" s="1"/>
  <c r="W218" i="3"/>
  <c r="P218" i="3"/>
  <c r="N218" i="3"/>
  <c r="V218" i="3" s="1"/>
  <c r="S219" i="3"/>
  <c r="AA219" i="3" s="1"/>
  <c r="AN219" i="3" s="1"/>
  <c r="Q219" i="3"/>
  <c r="Y219" i="3" s="1"/>
  <c r="M219" i="3"/>
  <c r="U219" i="3" s="1"/>
  <c r="W219" i="3"/>
  <c r="P219" i="3"/>
  <c r="N219" i="3"/>
  <c r="V219" i="3" s="1"/>
  <c r="S220" i="3"/>
  <c r="AA220" i="3" s="1"/>
  <c r="AN220" i="3" s="1"/>
  <c r="Q220" i="3"/>
  <c r="Y220" i="3" s="1"/>
  <c r="M220" i="3"/>
  <c r="U220" i="3" s="1"/>
  <c r="W220" i="3"/>
  <c r="P220" i="3"/>
  <c r="N220" i="3"/>
  <c r="V220" i="3" s="1"/>
  <c r="S221" i="3"/>
  <c r="AA221" i="3" s="1"/>
  <c r="AN221" i="3" s="1"/>
  <c r="Q221" i="3"/>
  <c r="Y221" i="3" s="1"/>
  <c r="M221" i="3"/>
  <c r="U221" i="3" s="1"/>
  <c r="W221" i="3"/>
  <c r="P221" i="3"/>
  <c r="N221" i="3"/>
  <c r="V221" i="3" s="1"/>
  <c r="S222" i="3"/>
  <c r="AA222" i="3" s="1"/>
  <c r="AN222" i="3" s="1"/>
  <c r="Q222" i="3"/>
  <c r="Y222" i="3" s="1"/>
  <c r="M222" i="3"/>
  <c r="U222" i="3" s="1"/>
  <c r="W222" i="3"/>
  <c r="P222" i="3"/>
  <c r="N222" i="3"/>
  <c r="V222" i="3" s="1"/>
  <c r="S223" i="3"/>
  <c r="AA223" i="3" s="1"/>
  <c r="AN223" i="3" s="1"/>
  <c r="Q223" i="3"/>
  <c r="Y223" i="3" s="1"/>
  <c r="M223" i="3"/>
  <c r="U223" i="3" s="1"/>
  <c r="W223" i="3"/>
  <c r="P223" i="3"/>
  <c r="N223" i="3"/>
  <c r="V223" i="3" s="1"/>
  <c r="S224" i="3"/>
  <c r="AA224" i="3" s="1"/>
  <c r="AN224" i="3" s="1"/>
  <c r="Q224" i="3"/>
  <c r="Y224" i="3" s="1"/>
  <c r="M224" i="3"/>
  <c r="U224" i="3" s="1"/>
  <c r="W224" i="3"/>
  <c r="P224" i="3"/>
  <c r="N224" i="3"/>
  <c r="V224" i="3" s="1"/>
  <c r="S225" i="3"/>
  <c r="AA225" i="3" s="1"/>
  <c r="AN225" i="3" s="1"/>
  <c r="Q225" i="3"/>
  <c r="Y225" i="3" s="1"/>
  <c r="M225" i="3"/>
  <c r="U225" i="3" s="1"/>
  <c r="W225" i="3"/>
  <c r="P225" i="3"/>
  <c r="N225" i="3"/>
  <c r="V225" i="3" s="1"/>
  <c r="S226" i="3"/>
  <c r="AA226" i="3" s="1"/>
  <c r="AN226" i="3" s="1"/>
  <c r="Q226" i="3"/>
  <c r="Y226" i="3" s="1"/>
  <c r="M226" i="3"/>
  <c r="U226" i="3" s="1"/>
  <c r="W226" i="3"/>
  <c r="P226" i="3"/>
  <c r="N226" i="3"/>
  <c r="V226" i="3" s="1"/>
  <c r="S227" i="3"/>
  <c r="AA227" i="3" s="1"/>
  <c r="AN227" i="3" s="1"/>
  <c r="Q227" i="3"/>
  <c r="Y227" i="3" s="1"/>
  <c r="M227" i="3"/>
  <c r="U227" i="3" s="1"/>
  <c r="W227" i="3"/>
  <c r="P227" i="3"/>
  <c r="N227" i="3"/>
  <c r="V227" i="3" s="1"/>
  <c r="S228" i="3"/>
  <c r="AA228" i="3" s="1"/>
  <c r="AN228" i="3" s="1"/>
  <c r="Q228" i="3"/>
  <c r="Y228" i="3" s="1"/>
  <c r="M228" i="3"/>
  <c r="U228" i="3" s="1"/>
  <c r="W228" i="3"/>
  <c r="P228" i="3"/>
  <c r="N228" i="3"/>
  <c r="V228" i="3" s="1"/>
  <c r="S229" i="3"/>
  <c r="AA229" i="3" s="1"/>
  <c r="AN229" i="3" s="1"/>
  <c r="Q229" i="3"/>
  <c r="Y229" i="3" s="1"/>
  <c r="M229" i="3"/>
  <c r="U229" i="3" s="1"/>
  <c r="W229" i="3"/>
  <c r="P229" i="3"/>
  <c r="N229" i="3"/>
  <c r="V229" i="3" s="1"/>
  <c r="S230" i="3"/>
  <c r="AA230" i="3" s="1"/>
  <c r="AN230" i="3" s="1"/>
  <c r="Q230" i="3"/>
  <c r="Y230" i="3" s="1"/>
  <c r="M230" i="3"/>
  <c r="U230" i="3" s="1"/>
  <c r="W230" i="3"/>
  <c r="P230" i="3"/>
  <c r="N230" i="3"/>
  <c r="V230" i="3" s="1"/>
  <c r="S231" i="3"/>
  <c r="AA231" i="3" s="1"/>
  <c r="AN231" i="3" s="1"/>
  <c r="Q231" i="3"/>
  <c r="Y231" i="3" s="1"/>
  <c r="M231" i="3"/>
  <c r="U231" i="3" s="1"/>
  <c r="W231" i="3"/>
  <c r="P231" i="3"/>
  <c r="N231" i="3"/>
  <c r="V231" i="3" s="1"/>
  <c r="S232" i="3"/>
  <c r="AA232" i="3" s="1"/>
  <c r="AN232" i="3" s="1"/>
  <c r="Q232" i="3"/>
  <c r="Y232" i="3" s="1"/>
  <c r="M232" i="3"/>
  <c r="U232" i="3" s="1"/>
  <c r="W232" i="3"/>
  <c r="P232" i="3"/>
  <c r="N232" i="3"/>
  <c r="V232" i="3" s="1"/>
  <c r="S233" i="3"/>
  <c r="AA233" i="3" s="1"/>
  <c r="AN233" i="3" s="1"/>
  <c r="Q233" i="3"/>
  <c r="Y233" i="3" s="1"/>
  <c r="M233" i="3"/>
  <c r="U233" i="3" s="1"/>
  <c r="W233" i="3"/>
  <c r="P233" i="3"/>
  <c r="N233" i="3"/>
  <c r="V233" i="3" s="1"/>
  <c r="S234" i="3"/>
  <c r="AA234" i="3" s="1"/>
  <c r="AN234" i="3" s="1"/>
  <c r="Q234" i="3"/>
  <c r="Y234" i="3" s="1"/>
  <c r="M234" i="3"/>
  <c r="U234" i="3" s="1"/>
  <c r="W234" i="3"/>
  <c r="P234" i="3"/>
  <c r="N234" i="3"/>
  <c r="V234" i="3" s="1"/>
  <c r="S235" i="3"/>
  <c r="AA235" i="3" s="1"/>
  <c r="AN235" i="3" s="1"/>
  <c r="Q235" i="3"/>
  <c r="Y235" i="3" s="1"/>
  <c r="M235" i="3"/>
  <c r="U235" i="3" s="1"/>
  <c r="W235" i="3"/>
  <c r="P235" i="3"/>
  <c r="N235" i="3"/>
  <c r="V235" i="3" s="1"/>
  <c r="O174" i="3"/>
  <c r="O176" i="3"/>
  <c r="S175" i="3"/>
  <c r="AA175" i="3" s="1"/>
  <c r="AN175" i="3" s="1"/>
  <c r="Q175" i="3"/>
  <c r="Y175" i="3" s="1"/>
  <c r="M175" i="3"/>
  <c r="U175" i="3" s="1"/>
  <c r="W177" i="3"/>
  <c r="P177" i="3"/>
  <c r="N177" i="3"/>
  <c r="V177" i="3" s="1"/>
  <c r="S177" i="3"/>
  <c r="AA177" i="3" s="1"/>
  <c r="AN177" i="3" s="1"/>
  <c r="Q177" i="3"/>
  <c r="Y177" i="3" s="1"/>
  <c r="M177" i="3"/>
  <c r="U177" i="3" s="1"/>
  <c r="W179" i="3"/>
  <c r="P179" i="3"/>
  <c r="N179" i="3"/>
  <c r="V179" i="3" s="1"/>
  <c r="S179" i="3"/>
  <c r="AA179" i="3" s="1"/>
  <c r="AN179" i="3" s="1"/>
  <c r="Q179" i="3"/>
  <c r="Y179" i="3" s="1"/>
  <c r="M179" i="3"/>
  <c r="U179" i="3" s="1"/>
  <c r="W181" i="3"/>
  <c r="P181" i="3"/>
  <c r="N181" i="3"/>
  <c r="V181" i="3" s="1"/>
  <c r="S181" i="3"/>
  <c r="AA181" i="3" s="1"/>
  <c r="AN181" i="3" s="1"/>
  <c r="Q181" i="3"/>
  <c r="Y181" i="3" s="1"/>
  <c r="M181" i="3"/>
  <c r="U181" i="3" s="1"/>
  <c r="W183" i="3"/>
  <c r="P183" i="3"/>
  <c r="N183" i="3"/>
  <c r="V183" i="3" s="1"/>
  <c r="S183" i="3"/>
  <c r="AA183" i="3" s="1"/>
  <c r="AN183" i="3" s="1"/>
  <c r="Q183" i="3"/>
  <c r="Y183" i="3" s="1"/>
  <c r="M183" i="3"/>
  <c r="U183" i="3" s="1"/>
  <c r="W184" i="3"/>
  <c r="P184" i="3"/>
  <c r="N184" i="3"/>
  <c r="V184" i="3" s="1"/>
  <c r="S184" i="3"/>
  <c r="AA184" i="3" s="1"/>
  <c r="AN184" i="3" s="1"/>
  <c r="Q184" i="3"/>
  <c r="Y184" i="3" s="1"/>
  <c r="M184" i="3"/>
  <c r="U184" i="3" s="1"/>
  <c r="W187" i="3"/>
  <c r="P187" i="3"/>
  <c r="N187" i="3"/>
  <c r="V187" i="3" s="1"/>
  <c r="S187" i="3"/>
  <c r="AA187" i="3" s="1"/>
  <c r="AN187" i="3" s="1"/>
  <c r="Q187" i="3"/>
  <c r="Y187" i="3" s="1"/>
  <c r="M187" i="3"/>
  <c r="U187" i="3" s="1"/>
  <c r="W190" i="3"/>
  <c r="P190" i="3"/>
  <c r="N190" i="3"/>
  <c r="V190" i="3" s="1"/>
  <c r="S190" i="3"/>
  <c r="AA190" i="3" s="1"/>
  <c r="AN190" i="3" s="1"/>
  <c r="Q190" i="3"/>
  <c r="Y190" i="3" s="1"/>
  <c r="M190" i="3"/>
  <c r="U190" i="3" s="1"/>
  <c r="W192" i="3"/>
  <c r="P192" i="3"/>
  <c r="N192" i="3"/>
  <c r="V192" i="3" s="1"/>
  <c r="S192" i="3"/>
  <c r="AA192" i="3" s="1"/>
  <c r="AN192" i="3" s="1"/>
  <c r="Q192" i="3"/>
  <c r="Y192" i="3" s="1"/>
  <c r="M192" i="3"/>
  <c r="U192" i="3" s="1"/>
  <c r="W194" i="3"/>
  <c r="P194" i="3"/>
  <c r="N194" i="3"/>
  <c r="V194" i="3" s="1"/>
  <c r="S194" i="3"/>
  <c r="AA194" i="3" s="1"/>
  <c r="AN194" i="3" s="1"/>
  <c r="Q194" i="3"/>
  <c r="Y194" i="3" s="1"/>
  <c r="M194" i="3"/>
  <c r="U194" i="3" s="1"/>
  <c r="W196" i="3"/>
  <c r="P196" i="3"/>
  <c r="N196" i="3"/>
  <c r="V196" i="3" s="1"/>
  <c r="S196" i="3"/>
  <c r="AA196" i="3" s="1"/>
  <c r="AN196" i="3" s="1"/>
  <c r="Q196" i="3"/>
  <c r="Y196" i="3" s="1"/>
  <c r="M196" i="3"/>
  <c r="U196" i="3" s="1"/>
  <c r="W198" i="3"/>
  <c r="P198" i="3"/>
  <c r="N198" i="3"/>
  <c r="V198" i="3" s="1"/>
  <c r="S198" i="3"/>
  <c r="AA198" i="3" s="1"/>
  <c r="AN198" i="3" s="1"/>
  <c r="Q198" i="3"/>
  <c r="Y198" i="3" s="1"/>
  <c r="M198" i="3"/>
  <c r="U198" i="3" s="1"/>
  <c r="W200" i="3"/>
  <c r="P200" i="3"/>
  <c r="N200" i="3"/>
  <c r="V200" i="3" s="1"/>
  <c r="S200" i="3"/>
  <c r="AA200" i="3" s="1"/>
  <c r="AN200" i="3" s="1"/>
  <c r="Q200" i="3"/>
  <c r="Y200" i="3" s="1"/>
  <c r="M200" i="3"/>
  <c r="U200" i="3" s="1"/>
  <c r="W202" i="3"/>
  <c r="P202" i="3"/>
  <c r="N202" i="3"/>
  <c r="V202" i="3" s="1"/>
  <c r="S202" i="3"/>
  <c r="AA202" i="3" s="1"/>
  <c r="AN202" i="3" s="1"/>
  <c r="Q202" i="3"/>
  <c r="Y202" i="3" s="1"/>
  <c r="M202" i="3"/>
  <c r="U202" i="3" s="1"/>
  <c r="W204" i="3"/>
  <c r="P204" i="3"/>
  <c r="N204" i="3"/>
  <c r="V204" i="3" s="1"/>
  <c r="S204" i="3"/>
  <c r="AA204" i="3" s="1"/>
  <c r="AN204" i="3" s="1"/>
  <c r="Q204" i="3"/>
  <c r="Y204" i="3" s="1"/>
  <c r="M204" i="3"/>
  <c r="U204" i="3" s="1"/>
  <c r="W206" i="3"/>
  <c r="P206" i="3"/>
  <c r="N206" i="3"/>
  <c r="V206" i="3" s="1"/>
  <c r="S206" i="3"/>
  <c r="AA206" i="3" s="1"/>
  <c r="AN206" i="3" s="1"/>
  <c r="Q206" i="3"/>
  <c r="Y206" i="3" s="1"/>
  <c r="M206" i="3"/>
  <c r="U206" i="3" s="1"/>
  <c r="W208" i="3"/>
  <c r="P208" i="3"/>
  <c r="N208" i="3"/>
  <c r="V208" i="3" s="1"/>
  <c r="S208" i="3"/>
  <c r="AA208" i="3" s="1"/>
  <c r="AN208" i="3" s="1"/>
  <c r="Q208" i="3"/>
  <c r="Y208" i="3" s="1"/>
  <c r="M208" i="3"/>
  <c r="U208" i="3" s="1"/>
  <c r="W210" i="3"/>
  <c r="P210" i="3"/>
  <c r="N210" i="3"/>
  <c r="V210" i="3" s="1"/>
  <c r="S210" i="3"/>
  <c r="AA210" i="3" s="1"/>
  <c r="AN210" i="3" s="1"/>
  <c r="Q210" i="3"/>
  <c r="Y210" i="3" s="1"/>
  <c r="M210" i="3"/>
  <c r="U210" i="3" s="1"/>
  <c r="W212" i="3"/>
  <c r="P212" i="3"/>
  <c r="N212" i="3"/>
  <c r="V212" i="3" s="1"/>
  <c r="S212" i="3"/>
  <c r="AA212" i="3" s="1"/>
  <c r="AN212" i="3" s="1"/>
  <c r="Q212" i="3"/>
  <c r="Y212" i="3" s="1"/>
  <c r="M212" i="3"/>
  <c r="U212" i="3" s="1"/>
  <c r="W214" i="3"/>
  <c r="P214" i="3"/>
  <c r="N214" i="3"/>
  <c r="V214" i="3" s="1"/>
  <c r="S214" i="3"/>
  <c r="AA214" i="3" s="1"/>
  <c r="AN214" i="3" s="1"/>
  <c r="Q214" i="3"/>
  <c r="Y214" i="3" s="1"/>
  <c r="M214" i="3"/>
  <c r="U214" i="3" s="1"/>
  <c r="N175" i="3"/>
  <c r="V175" i="3" s="1"/>
  <c r="W175" i="3"/>
  <c r="S236" i="3"/>
  <c r="AA236" i="3" s="1"/>
  <c r="AN236" i="3" s="1"/>
  <c r="Q236" i="3"/>
  <c r="Y236" i="3" s="1"/>
  <c r="M236" i="3"/>
  <c r="U236" i="3" s="1"/>
  <c r="S237" i="3"/>
  <c r="AA237" i="3" s="1"/>
  <c r="AN237" i="3" s="1"/>
  <c r="Q237" i="3"/>
  <c r="Y237" i="3" s="1"/>
  <c r="M237" i="3"/>
  <c r="U237" i="3" s="1"/>
  <c r="S238" i="3"/>
  <c r="AA238" i="3" s="1"/>
  <c r="AN238" i="3" s="1"/>
  <c r="Q238" i="3"/>
  <c r="Y238" i="3" s="1"/>
  <c r="M238" i="3"/>
  <c r="U238" i="3" s="1"/>
  <c r="S239" i="3"/>
  <c r="AA239" i="3" s="1"/>
  <c r="AN239" i="3" s="1"/>
  <c r="Q239" i="3"/>
  <c r="Y239" i="3" s="1"/>
  <c r="M239" i="3"/>
  <c r="U239" i="3" s="1"/>
  <c r="S240" i="3"/>
  <c r="AA240" i="3" s="1"/>
  <c r="AN240" i="3" s="1"/>
  <c r="Q240" i="3"/>
  <c r="Y240" i="3" s="1"/>
  <c r="M240" i="3"/>
  <c r="U240" i="3" s="1"/>
  <c r="S241" i="3"/>
  <c r="AA241" i="3" s="1"/>
  <c r="AN241" i="3" s="1"/>
  <c r="Q241" i="3"/>
  <c r="Y241" i="3" s="1"/>
  <c r="M241" i="3"/>
  <c r="U241" i="3" s="1"/>
  <c r="S242" i="3"/>
  <c r="AA242" i="3" s="1"/>
  <c r="AN242" i="3" s="1"/>
  <c r="Q242" i="3"/>
  <c r="Y242" i="3" s="1"/>
  <c r="M242" i="3"/>
  <c r="U242" i="3" s="1"/>
  <c r="S243" i="3"/>
  <c r="AA243" i="3" s="1"/>
  <c r="AN243" i="3" s="1"/>
  <c r="Q243" i="3"/>
  <c r="Y243" i="3" s="1"/>
  <c r="M243" i="3"/>
  <c r="U243" i="3" s="1"/>
  <c r="S244" i="3"/>
  <c r="AA244" i="3" s="1"/>
  <c r="AN244" i="3" s="1"/>
  <c r="Q244" i="3"/>
  <c r="Y244" i="3" s="1"/>
  <c r="M244" i="3"/>
  <c r="U244" i="3" s="1"/>
  <c r="S245" i="3"/>
  <c r="AA245" i="3" s="1"/>
  <c r="AN245" i="3" s="1"/>
  <c r="Q245" i="3"/>
  <c r="Y245" i="3" s="1"/>
  <c r="M245" i="3"/>
  <c r="U245" i="3" s="1"/>
  <c r="S246" i="3"/>
  <c r="AA246" i="3" s="1"/>
  <c r="AN246" i="3" s="1"/>
  <c r="Q246" i="3"/>
  <c r="Y246" i="3" s="1"/>
  <c r="M246" i="3"/>
  <c r="U246" i="3" s="1"/>
  <c r="S247" i="3"/>
  <c r="AA247" i="3" s="1"/>
  <c r="AN247" i="3" s="1"/>
  <c r="Q247" i="3"/>
  <c r="Y247" i="3" s="1"/>
  <c r="M247" i="3"/>
  <c r="U247" i="3" s="1"/>
  <c r="S248" i="3"/>
  <c r="AA248" i="3" s="1"/>
  <c r="AN248" i="3" s="1"/>
  <c r="Q248" i="3"/>
  <c r="Y248" i="3" s="1"/>
  <c r="M248" i="3"/>
  <c r="U248" i="3" s="1"/>
  <c r="S249" i="3"/>
  <c r="AA249" i="3" s="1"/>
  <c r="AN249" i="3" s="1"/>
  <c r="Q249" i="3"/>
  <c r="Y249" i="3" s="1"/>
  <c r="M249" i="3"/>
  <c r="U249" i="3" s="1"/>
  <c r="S250" i="3"/>
  <c r="AA250" i="3" s="1"/>
  <c r="AN250" i="3" s="1"/>
  <c r="Q250" i="3"/>
  <c r="Y250" i="3" s="1"/>
  <c r="M250" i="3"/>
  <c r="U250" i="3" s="1"/>
  <c r="S251" i="3"/>
  <c r="AA251" i="3" s="1"/>
  <c r="AN251" i="3" s="1"/>
  <c r="Q251" i="3"/>
  <c r="Y251" i="3" s="1"/>
  <c r="M251" i="3"/>
  <c r="U251" i="3" s="1"/>
  <c r="S252" i="3"/>
  <c r="AA252" i="3" s="1"/>
  <c r="AN252" i="3" s="1"/>
  <c r="Q252" i="3"/>
  <c r="Y252" i="3" s="1"/>
  <c r="M252" i="3"/>
  <c r="U252" i="3" s="1"/>
  <c r="S253" i="3"/>
  <c r="AA253" i="3" s="1"/>
  <c r="AN253" i="3" s="1"/>
  <c r="Q253" i="3"/>
  <c r="Y253" i="3" s="1"/>
  <c r="M253" i="3"/>
  <c r="U253" i="3" s="1"/>
  <c r="S254" i="3"/>
  <c r="AA254" i="3" s="1"/>
  <c r="AN254" i="3" s="1"/>
  <c r="Q254" i="3"/>
  <c r="Y254" i="3" s="1"/>
  <c r="M254" i="3"/>
  <c r="U254" i="3" s="1"/>
  <c r="S255" i="3"/>
  <c r="AA255" i="3" s="1"/>
  <c r="AN255" i="3" s="1"/>
  <c r="Q255" i="3"/>
  <c r="Y255" i="3" s="1"/>
  <c r="M255" i="3"/>
  <c r="U255" i="3" s="1"/>
  <c r="S256" i="3"/>
  <c r="AA256" i="3" s="1"/>
  <c r="AN256" i="3" s="1"/>
  <c r="Q256" i="3"/>
  <c r="Y256" i="3" s="1"/>
  <c r="M256" i="3"/>
  <c r="U256" i="3" s="1"/>
  <c r="S257" i="3"/>
  <c r="AA257" i="3" s="1"/>
  <c r="AN257" i="3" s="1"/>
  <c r="Q257" i="3"/>
  <c r="Y257" i="3" s="1"/>
  <c r="M257" i="3"/>
  <c r="U257" i="3" s="1"/>
  <c r="S258" i="3"/>
  <c r="AA258" i="3" s="1"/>
  <c r="AN258" i="3" s="1"/>
  <c r="Q258" i="3"/>
  <c r="Y258" i="3" s="1"/>
  <c r="M258" i="3"/>
  <c r="U258" i="3" s="1"/>
  <c r="S259" i="3"/>
  <c r="AA259" i="3" s="1"/>
  <c r="AN259" i="3" s="1"/>
  <c r="Q259" i="3"/>
  <c r="Y259" i="3" s="1"/>
  <c r="M259" i="3"/>
  <c r="U259" i="3" s="1"/>
  <c r="S260" i="3"/>
  <c r="AA260" i="3" s="1"/>
  <c r="AN260" i="3" s="1"/>
  <c r="Q260" i="3"/>
  <c r="Y260" i="3" s="1"/>
  <c r="M260" i="3"/>
  <c r="U260" i="3" s="1"/>
  <c r="S261" i="3"/>
  <c r="AA261" i="3" s="1"/>
  <c r="AN261" i="3" s="1"/>
  <c r="Q261" i="3"/>
  <c r="Y261" i="3" s="1"/>
  <c r="M261" i="3"/>
  <c r="U261" i="3" s="1"/>
  <c r="S262" i="3"/>
  <c r="AA262" i="3" s="1"/>
  <c r="AN262" i="3" s="1"/>
  <c r="Q262" i="3"/>
  <c r="Y262" i="3" s="1"/>
  <c r="M262" i="3"/>
  <c r="U262" i="3" s="1"/>
  <c r="S263" i="3"/>
  <c r="AA263" i="3" s="1"/>
  <c r="AN263" i="3" s="1"/>
  <c r="Q263" i="3"/>
  <c r="Y263" i="3" s="1"/>
  <c r="M263" i="3"/>
  <c r="U263" i="3" s="1"/>
  <c r="W263" i="3"/>
  <c r="P263" i="3"/>
  <c r="N263" i="3"/>
  <c r="V263" i="3" s="1"/>
  <c r="S264" i="3"/>
  <c r="AA264" i="3" s="1"/>
  <c r="AN264" i="3" s="1"/>
  <c r="Q264" i="3"/>
  <c r="Y264" i="3" s="1"/>
  <c r="M264" i="3"/>
  <c r="U264" i="3" s="1"/>
  <c r="W264" i="3"/>
  <c r="P264" i="3"/>
  <c r="N264" i="3"/>
  <c r="V264" i="3" s="1"/>
  <c r="S265" i="3"/>
  <c r="AA265" i="3" s="1"/>
  <c r="AN265" i="3" s="1"/>
  <c r="Q265" i="3"/>
  <c r="Y265" i="3" s="1"/>
  <c r="M265" i="3"/>
  <c r="U265" i="3" s="1"/>
  <c r="W265" i="3"/>
  <c r="P265" i="3"/>
  <c r="N265" i="3"/>
  <c r="V265" i="3" s="1"/>
  <c r="S266" i="3"/>
  <c r="AA266" i="3" s="1"/>
  <c r="AN266" i="3" s="1"/>
  <c r="Q266" i="3"/>
  <c r="Y266" i="3" s="1"/>
  <c r="M266" i="3"/>
  <c r="U266" i="3" s="1"/>
  <c r="W266" i="3"/>
  <c r="P266" i="3"/>
  <c r="N266" i="3"/>
  <c r="V266" i="3" s="1"/>
  <c r="S267" i="3"/>
  <c r="AA267" i="3" s="1"/>
  <c r="AN267" i="3" s="1"/>
  <c r="Q267" i="3"/>
  <c r="Y267" i="3" s="1"/>
  <c r="M267" i="3"/>
  <c r="U267" i="3" s="1"/>
  <c r="W267" i="3"/>
  <c r="P267" i="3"/>
  <c r="N267" i="3"/>
  <c r="V267" i="3" s="1"/>
  <c r="S268" i="3"/>
  <c r="AA268" i="3" s="1"/>
  <c r="AN268" i="3" s="1"/>
  <c r="Q268" i="3"/>
  <c r="Y268" i="3" s="1"/>
  <c r="M268" i="3"/>
  <c r="U268" i="3" s="1"/>
  <c r="W268" i="3"/>
  <c r="P268" i="3"/>
  <c r="N268" i="3"/>
  <c r="V268" i="3" s="1"/>
  <c r="S269" i="3"/>
  <c r="AA269" i="3" s="1"/>
  <c r="AN269" i="3" s="1"/>
  <c r="Q269" i="3"/>
  <c r="Y269" i="3" s="1"/>
  <c r="M269" i="3"/>
  <c r="U269" i="3" s="1"/>
  <c r="W269" i="3"/>
  <c r="P269" i="3"/>
  <c r="N269" i="3"/>
  <c r="V269" i="3" s="1"/>
  <c r="S270" i="3"/>
  <c r="AA270" i="3" s="1"/>
  <c r="AN270" i="3" s="1"/>
  <c r="Q270" i="3"/>
  <c r="Y270" i="3" s="1"/>
  <c r="M270" i="3"/>
  <c r="U270" i="3" s="1"/>
  <c r="W270" i="3"/>
  <c r="P270" i="3"/>
  <c r="N270" i="3"/>
  <c r="V270" i="3" s="1"/>
  <c r="S271" i="3"/>
  <c r="AA271" i="3" s="1"/>
  <c r="AN271" i="3" s="1"/>
  <c r="Q271" i="3"/>
  <c r="Y271" i="3" s="1"/>
  <c r="M271" i="3"/>
  <c r="U271" i="3" s="1"/>
  <c r="W271" i="3"/>
  <c r="P271" i="3"/>
  <c r="N271" i="3"/>
  <c r="V271" i="3" s="1"/>
  <c r="S272" i="3"/>
  <c r="AA272" i="3" s="1"/>
  <c r="AN272" i="3" s="1"/>
  <c r="Q272" i="3"/>
  <c r="Y272" i="3" s="1"/>
  <c r="M272" i="3"/>
  <c r="U272" i="3" s="1"/>
  <c r="W272" i="3"/>
  <c r="P272" i="3"/>
  <c r="N272" i="3"/>
  <c r="V272" i="3" s="1"/>
  <c r="N236" i="3"/>
  <c r="V236" i="3" s="1"/>
  <c r="W236" i="3"/>
  <c r="N237" i="3"/>
  <c r="V237" i="3" s="1"/>
  <c r="W237" i="3"/>
  <c r="N238" i="3"/>
  <c r="V238" i="3" s="1"/>
  <c r="W238" i="3"/>
  <c r="N239" i="3"/>
  <c r="V239" i="3" s="1"/>
  <c r="W239" i="3"/>
  <c r="N240" i="3"/>
  <c r="V240" i="3" s="1"/>
  <c r="W240" i="3"/>
  <c r="N241" i="3"/>
  <c r="V241" i="3" s="1"/>
  <c r="W241" i="3"/>
  <c r="N242" i="3"/>
  <c r="V242" i="3" s="1"/>
  <c r="W242" i="3"/>
  <c r="N243" i="3"/>
  <c r="V243" i="3" s="1"/>
  <c r="W243" i="3"/>
  <c r="N244" i="3"/>
  <c r="V244" i="3" s="1"/>
  <c r="W244" i="3"/>
  <c r="N245" i="3"/>
  <c r="V245" i="3" s="1"/>
  <c r="W245" i="3"/>
  <c r="N246" i="3"/>
  <c r="V246" i="3" s="1"/>
  <c r="W246" i="3"/>
  <c r="N247" i="3"/>
  <c r="V247" i="3" s="1"/>
  <c r="W247" i="3"/>
  <c r="N248" i="3"/>
  <c r="V248" i="3" s="1"/>
  <c r="W248" i="3"/>
  <c r="N249" i="3"/>
  <c r="V249" i="3" s="1"/>
  <c r="W249" i="3"/>
  <c r="N250" i="3"/>
  <c r="V250" i="3" s="1"/>
  <c r="W250" i="3"/>
  <c r="N251" i="3"/>
  <c r="V251" i="3" s="1"/>
  <c r="W251" i="3"/>
  <c r="N252" i="3"/>
  <c r="V252" i="3" s="1"/>
  <c r="W252" i="3"/>
  <c r="N253" i="3"/>
  <c r="V253" i="3" s="1"/>
  <c r="W253" i="3"/>
  <c r="N254" i="3"/>
  <c r="V254" i="3" s="1"/>
  <c r="W254" i="3"/>
  <c r="N255" i="3"/>
  <c r="V255" i="3" s="1"/>
  <c r="W255" i="3"/>
  <c r="N256" i="3"/>
  <c r="V256" i="3" s="1"/>
  <c r="W256" i="3"/>
  <c r="N257" i="3"/>
  <c r="V257" i="3" s="1"/>
  <c r="W257" i="3"/>
  <c r="N258" i="3"/>
  <c r="V258" i="3" s="1"/>
  <c r="W258" i="3"/>
  <c r="N259" i="3"/>
  <c r="V259" i="3" s="1"/>
  <c r="W259" i="3"/>
  <c r="N260" i="3"/>
  <c r="V260" i="3" s="1"/>
  <c r="W260" i="3"/>
  <c r="N261" i="3"/>
  <c r="V261" i="3" s="1"/>
  <c r="W261" i="3"/>
  <c r="N262" i="3"/>
  <c r="V262" i="3" s="1"/>
  <c r="W262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S273" i="3"/>
  <c r="AA273" i="3" s="1"/>
  <c r="AN273" i="3" s="1"/>
  <c r="Q273" i="3"/>
  <c r="Y273" i="3" s="1"/>
  <c r="M273" i="3"/>
  <c r="U273" i="3" s="1"/>
  <c r="S274" i="3"/>
  <c r="AA274" i="3" s="1"/>
  <c r="AN274" i="3" s="1"/>
  <c r="Q274" i="3"/>
  <c r="Y274" i="3" s="1"/>
  <c r="M274" i="3"/>
  <c r="U274" i="3" s="1"/>
  <c r="S275" i="3"/>
  <c r="AA275" i="3" s="1"/>
  <c r="AN275" i="3" s="1"/>
  <c r="Q275" i="3"/>
  <c r="Y275" i="3" s="1"/>
  <c r="M275" i="3"/>
  <c r="U275" i="3" s="1"/>
  <c r="S276" i="3"/>
  <c r="AA276" i="3" s="1"/>
  <c r="AN276" i="3" s="1"/>
  <c r="Q276" i="3"/>
  <c r="Y276" i="3" s="1"/>
  <c r="M276" i="3"/>
  <c r="U276" i="3" s="1"/>
  <c r="S277" i="3"/>
  <c r="AA277" i="3" s="1"/>
  <c r="AN277" i="3" s="1"/>
  <c r="Q277" i="3"/>
  <c r="Y277" i="3" s="1"/>
  <c r="M277" i="3"/>
  <c r="U277" i="3" s="1"/>
  <c r="S283" i="3"/>
  <c r="AA283" i="3" s="1"/>
  <c r="AN283" i="3" s="1"/>
  <c r="Q283" i="3"/>
  <c r="Y283" i="3" s="1"/>
  <c r="M283" i="3"/>
  <c r="U283" i="3" s="1"/>
  <c r="P283" i="3"/>
  <c r="S285" i="3"/>
  <c r="AA285" i="3" s="1"/>
  <c r="AN285" i="3" s="1"/>
  <c r="Q285" i="3"/>
  <c r="Y285" i="3" s="1"/>
  <c r="M285" i="3"/>
  <c r="U285" i="3" s="1"/>
  <c r="P285" i="3"/>
  <c r="S287" i="3"/>
  <c r="AA287" i="3" s="1"/>
  <c r="AN287" i="3" s="1"/>
  <c r="Q287" i="3"/>
  <c r="Y287" i="3" s="1"/>
  <c r="M287" i="3"/>
  <c r="U287" i="3" s="1"/>
  <c r="P287" i="3"/>
  <c r="N273" i="3"/>
  <c r="V273" i="3" s="1"/>
  <c r="W273" i="3"/>
  <c r="N274" i="3"/>
  <c r="V274" i="3" s="1"/>
  <c r="W274" i="3"/>
  <c r="N275" i="3"/>
  <c r="V275" i="3" s="1"/>
  <c r="W275" i="3"/>
  <c r="N276" i="3"/>
  <c r="V276" i="3" s="1"/>
  <c r="W276" i="3"/>
  <c r="N277" i="3"/>
  <c r="V277" i="3" s="1"/>
  <c r="W277" i="3"/>
  <c r="O278" i="3"/>
  <c r="O279" i="3"/>
  <c r="O280" i="3"/>
  <c r="O281" i="3"/>
  <c r="N283" i="3"/>
  <c r="V283" i="3" s="1"/>
  <c r="W283" i="3"/>
  <c r="N285" i="3"/>
  <c r="V285" i="3" s="1"/>
  <c r="W285" i="3"/>
  <c r="N287" i="3"/>
  <c r="V287" i="3" s="1"/>
  <c r="W287" i="3"/>
  <c r="S282" i="3"/>
  <c r="AA282" i="3" s="1"/>
  <c r="AN282" i="3" s="1"/>
  <c r="Q282" i="3"/>
  <c r="Y282" i="3" s="1"/>
  <c r="M282" i="3"/>
  <c r="U282" i="3" s="1"/>
  <c r="P282" i="3"/>
  <c r="S284" i="3"/>
  <c r="AA284" i="3" s="1"/>
  <c r="AN284" i="3" s="1"/>
  <c r="Q284" i="3"/>
  <c r="Y284" i="3" s="1"/>
  <c r="M284" i="3"/>
  <c r="U284" i="3" s="1"/>
  <c r="P284" i="3"/>
  <c r="S286" i="3"/>
  <c r="AA286" i="3" s="1"/>
  <c r="AN286" i="3" s="1"/>
  <c r="Q286" i="3"/>
  <c r="Y286" i="3" s="1"/>
  <c r="M286" i="3"/>
  <c r="U286" i="3" s="1"/>
  <c r="P286" i="3"/>
  <c r="S288" i="3"/>
  <c r="AA288" i="3" s="1"/>
  <c r="AN288" i="3" s="1"/>
  <c r="Q288" i="3"/>
  <c r="Y288" i="3" s="1"/>
  <c r="M288" i="3"/>
  <c r="U288" i="3" s="1"/>
  <c r="P288" i="3"/>
  <c r="P273" i="3"/>
  <c r="P274" i="3"/>
  <c r="P275" i="3"/>
  <c r="P276" i="3"/>
  <c r="P277" i="3"/>
  <c r="N282" i="3"/>
  <c r="V282" i="3" s="1"/>
  <c r="W282" i="3"/>
  <c r="N284" i="3"/>
  <c r="V284" i="3" s="1"/>
  <c r="W284" i="3"/>
  <c r="N286" i="3"/>
  <c r="V286" i="3" s="1"/>
  <c r="W286" i="3"/>
  <c r="N288" i="3"/>
  <c r="V288" i="3" s="1"/>
  <c r="W288" i="3"/>
  <c r="S289" i="3"/>
  <c r="AA289" i="3" s="1"/>
  <c r="AN289" i="3" s="1"/>
  <c r="Q289" i="3"/>
  <c r="Y289" i="3" s="1"/>
  <c r="M289" i="3"/>
  <c r="U289" i="3" s="1"/>
  <c r="S290" i="3"/>
  <c r="AA290" i="3" s="1"/>
  <c r="AN290" i="3" s="1"/>
  <c r="Q290" i="3"/>
  <c r="Y290" i="3" s="1"/>
  <c r="M290" i="3"/>
  <c r="U290" i="3" s="1"/>
  <c r="S291" i="3"/>
  <c r="AA291" i="3" s="1"/>
  <c r="AN291" i="3" s="1"/>
  <c r="Q291" i="3"/>
  <c r="Y291" i="3" s="1"/>
  <c r="M291" i="3"/>
  <c r="U291" i="3" s="1"/>
  <c r="S292" i="3"/>
  <c r="AA292" i="3" s="1"/>
  <c r="AN292" i="3" s="1"/>
  <c r="Q292" i="3"/>
  <c r="Y292" i="3" s="1"/>
  <c r="M292" i="3"/>
  <c r="U292" i="3" s="1"/>
  <c r="S293" i="3"/>
  <c r="AA293" i="3" s="1"/>
  <c r="AN293" i="3" s="1"/>
  <c r="Q293" i="3"/>
  <c r="Y293" i="3" s="1"/>
  <c r="M293" i="3"/>
  <c r="U293" i="3" s="1"/>
  <c r="S294" i="3"/>
  <c r="AA294" i="3" s="1"/>
  <c r="AN294" i="3" s="1"/>
  <c r="Q294" i="3"/>
  <c r="Y294" i="3" s="1"/>
  <c r="M294" i="3"/>
  <c r="U294" i="3" s="1"/>
  <c r="S295" i="3"/>
  <c r="AA295" i="3" s="1"/>
  <c r="AN295" i="3" s="1"/>
  <c r="Q295" i="3"/>
  <c r="Y295" i="3" s="1"/>
  <c r="M295" i="3"/>
  <c r="U295" i="3" s="1"/>
  <c r="S296" i="3"/>
  <c r="AA296" i="3" s="1"/>
  <c r="AN296" i="3" s="1"/>
  <c r="Q296" i="3"/>
  <c r="Y296" i="3" s="1"/>
  <c r="M296" i="3"/>
  <c r="U296" i="3" s="1"/>
  <c r="S297" i="3"/>
  <c r="AA297" i="3" s="1"/>
  <c r="AN297" i="3" s="1"/>
  <c r="Q297" i="3"/>
  <c r="Y297" i="3" s="1"/>
  <c r="M297" i="3"/>
  <c r="U297" i="3" s="1"/>
  <c r="S298" i="3"/>
  <c r="AA298" i="3" s="1"/>
  <c r="AN298" i="3" s="1"/>
  <c r="Q298" i="3"/>
  <c r="Y298" i="3" s="1"/>
  <c r="M298" i="3"/>
  <c r="U298" i="3" s="1"/>
  <c r="S299" i="3"/>
  <c r="AA299" i="3" s="1"/>
  <c r="AN299" i="3" s="1"/>
  <c r="Q299" i="3"/>
  <c r="Y299" i="3" s="1"/>
  <c r="M299" i="3"/>
  <c r="U299" i="3" s="1"/>
  <c r="S300" i="3"/>
  <c r="AA300" i="3" s="1"/>
  <c r="AN300" i="3" s="1"/>
  <c r="Q300" i="3"/>
  <c r="Y300" i="3" s="1"/>
  <c r="M300" i="3"/>
  <c r="U300" i="3" s="1"/>
  <c r="S301" i="3"/>
  <c r="AA301" i="3" s="1"/>
  <c r="AN301" i="3" s="1"/>
  <c r="Q301" i="3"/>
  <c r="Y301" i="3" s="1"/>
  <c r="M301" i="3"/>
  <c r="U301" i="3" s="1"/>
  <c r="S302" i="3"/>
  <c r="AA302" i="3" s="1"/>
  <c r="AN302" i="3" s="1"/>
  <c r="Q302" i="3"/>
  <c r="Y302" i="3" s="1"/>
  <c r="M302" i="3"/>
  <c r="U302" i="3" s="1"/>
  <c r="S303" i="3"/>
  <c r="AA303" i="3" s="1"/>
  <c r="AN303" i="3" s="1"/>
  <c r="Q303" i="3"/>
  <c r="Y303" i="3" s="1"/>
  <c r="M303" i="3"/>
  <c r="U303" i="3" s="1"/>
  <c r="S304" i="3"/>
  <c r="AA304" i="3" s="1"/>
  <c r="AN304" i="3" s="1"/>
  <c r="Q304" i="3"/>
  <c r="Y304" i="3" s="1"/>
  <c r="M304" i="3"/>
  <c r="U304" i="3" s="1"/>
  <c r="S305" i="3"/>
  <c r="AA305" i="3" s="1"/>
  <c r="AN305" i="3" s="1"/>
  <c r="Q305" i="3"/>
  <c r="Y305" i="3" s="1"/>
  <c r="M305" i="3"/>
  <c r="U305" i="3" s="1"/>
  <c r="S306" i="3"/>
  <c r="AA306" i="3" s="1"/>
  <c r="AN306" i="3" s="1"/>
  <c r="Q306" i="3"/>
  <c r="Y306" i="3" s="1"/>
  <c r="M306" i="3"/>
  <c r="U306" i="3" s="1"/>
  <c r="S307" i="3"/>
  <c r="AA307" i="3" s="1"/>
  <c r="AN307" i="3" s="1"/>
  <c r="Q307" i="3"/>
  <c r="Y307" i="3" s="1"/>
  <c r="M307" i="3"/>
  <c r="U307" i="3" s="1"/>
  <c r="S308" i="3"/>
  <c r="AA308" i="3" s="1"/>
  <c r="AN308" i="3" s="1"/>
  <c r="Q308" i="3"/>
  <c r="Y308" i="3" s="1"/>
  <c r="M308" i="3"/>
  <c r="U308" i="3" s="1"/>
  <c r="S309" i="3"/>
  <c r="AA309" i="3" s="1"/>
  <c r="AN309" i="3" s="1"/>
  <c r="Q309" i="3"/>
  <c r="Y309" i="3" s="1"/>
  <c r="M309" i="3"/>
  <c r="U309" i="3" s="1"/>
  <c r="S310" i="3"/>
  <c r="AA310" i="3" s="1"/>
  <c r="AN310" i="3" s="1"/>
  <c r="Q310" i="3"/>
  <c r="Y310" i="3" s="1"/>
  <c r="M310" i="3"/>
  <c r="U310" i="3" s="1"/>
  <c r="W311" i="3"/>
  <c r="P311" i="3"/>
  <c r="N311" i="3"/>
  <c r="V311" i="3" s="1"/>
  <c r="S311" i="3"/>
  <c r="AA311" i="3" s="1"/>
  <c r="AN311" i="3" s="1"/>
  <c r="Q311" i="3"/>
  <c r="Y311" i="3" s="1"/>
  <c r="M311" i="3"/>
  <c r="U311" i="3" s="1"/>
  <c r="W312" i="3"/>
  <c r="P312" i="3"/>
  <c r="N312" i="3"/>
  <c r="V312" i="3" s="1"/>
  <c r="S312" i="3"/>
  <c r="AA312" i="3" s="1"/>
  <c r="AN312" i="3" s="1"/>
  <c r="Q312" i="3"/>
  <c r="Y312" i="3" s="1"/>
  <c r="M312" i="3"/>
  <c r="U312" i="3" s="1"/>
  <c r="W313" i="3"/>
  <c r="P313" i="3"/>
  <c r="N313" i="3"/>
  <c r="V313" i="3" s="1"/>
  <c r="S313" i="3"/>
  <c r="AA313" i="3" s="1"/>
  <c r="AN313" i="3" s="1"/>
  <c r="Q313" i="3"/>
  <c r="Y313" i="3" s="1"/>
  <c r="M313" i="3"/>
  <c r="U313" i="3" s="1"/>
  <c r="W314" i="3"/>
  <c r="P314" i="3"/>
  <c r="N314" i="3"/>
  <c r="V314" i="3" s="1"/>
  <c r="S314" i="3"/>
  <c r="AA314" i="3" s="1"/>
  <c r="AN314" i="3" s="1"/>
  <c r="Q314" i="3"/>
  <c r="Y314" i="3" s="1"/>
  <c r="M314" i="3"/>
  <c r="U314" i="3" s="1"/>
  <c r="W315" i="3"/>
  <c r="P315" i="3"/>
  <c r="N315" i="3"/>
  <c r="V315" i="3" s="1"/>
  <c r="S315" i="3"/>
  <c r="AA315" i="3" s="1"/>
  <c r="AN315" i="3" s="1"/>
  <c r="Q315" i="3"/>
  <c r="Y315" i="3" s="1"/>
  <c r="M315" i="3"/>
  <c r="U315" i="3" s="1"/>
  <c r="W316" i="3"/>
  <c r="P316" i="3"/>
  <c r="N316" i="3"/>
  <c r="V316" i="3" s="1"/>
  <c r="S316" i="3"/>
  <c r="AA316" i="3" s="1"/>
  <c r="AN316" i="3" s="1"/>
  <c r="Q316" i="3"/>
  <c r="Y316" i="3" s="1"/>
  <c r="M316" i="3"/>
  <c r="U316" i="3" s="1"/>
  <c r="W317" i="3"/>
  <c r="P317" i="3"/>
  <c r="N317" i="3"/>
  <c r="V317" i="3" s="1"/>
  <c r="S317" i="3"/>
  <c r="AA317" i="3" s="1"/>
  <c r="AN317" i="3" s="1"/>
  <c r="Q317" i="3"/>
  <c r="Y317" i="3" s="1"/>
  <c r="M317" i="3"/>
  <c r="U317" i="3" s="1"/>
  <c r="W318" i="3"/>
  <c r="P318" i="3"/>
  <c r="N318" i="3"/>
  <c r="V318" i="3" s="1"/>
  <c r="S318" i="3"/>
  <c r="AA318" i="3" s="1"/>
  <c r="AN318" i="3" s="1"/>
  <c r="Q318" i="3"/>
  <c r="Y318" i="3" s="1"/>
  <c r="M318" i="3"/>
  <c r="U318" i="3" s="1"/>
  <c r="N289" i="3"/>
  <c r="V289" i="3" s="1"/>
  <c r="W289" i="3"/>
  <c r="N290" i="3"/>
  <c r="V290" i="3" s="1"/>
  <c r="W290" i="3"/>
  <c r="N291" i="3"/>
  <c r="V291" i="3" s="1"/>
  <c r="W291" i="3"/>
  <c r="N292" i="3"/>
  <c r="V292" i="3" s="1"/>
  <c r="W292" i="3"/>
  <c r="N293" i="3"/>
  <c r="V293" i="3" s="1"/>
  <c r="W293" i="3"/>
  <c r="N294" i="3"/>
  <c r="V294" i="3" s="1"/>
  <c r="W294" i="3"/>
  <c r="N295" i="3"/>
  <c r="V295" i="3" s="1"/>
  <c r="W295" i="3"/>
  <c r="N296" i="3"/>
  <c r="V296" i="3" s="1"/>
  <c r="W296" i="3"/>
  <c r="N297" i="3"/>
  <c r="V297" i="3" s="1"/>
  <c r="W297" i="3"/>
  <c r="N298" i="3"/>
  <c r="V298" i="3" s="1"/>
  <c r="W298" i="3"/>
  <c r="N299" i="3"/>
  <c r="V299" i="3" s="1"/>
  <c r="W299" i="3"/>
  <c r="N300" i="3"/>
  <c r="V300" i="3" s="1"/>
  <c r="W300" i="3"/>
  <c r="N301" i="3"/>
  <c r="V301" i="3" s="1"/>
  <c r="W301" i="3"/>
  <c r="N302" i="3"/>
  <c r="V302" i="3" s="1"/>
  <c r="W302" i="3"/>
  <c r="N303" i="3"/>
  <c r="V303" i="3" s="1"/>
  <c r="W303" i="3"/>
  <c r="N304" i="3"/>
  <c r="V304" i="3" s="1"/>
  <c r="W304" i="3"/>
  <c r="N305" i="3"/>
  <c r="V305" i="3" s="1"/>
  <c r="W305" i="3"/>
  <c r="N306" i="3"/>
  <c r="V306" i="3" s="1"/>
  <c r="W306" i="3"/>
  <c r="N307" i="3"/>
  <c r="V307" i="3" s="1"/>
  <c r="W307" i="3"/>
  <c r="N308" i="3"/>
  <c r="V308" i="3" s="1"/>
  <c r="W308" i="3"/>
  <c r="N309" i="3"/>
  <c r="V309" i="3" s="1"/>
  <c r="W309" i="3"/>
  <c r="N310" i="3"/>
  <c r="V310" i="3" s="1"/>
  <c r="W310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W40" i="2"/>
  <c r="P40" i="2"/>
  <c r="N40" i="2"/>
  <c r="O39" i="2"/>
  <c r="O38" i="2" s="1"/>
  <c r="S40" i="2"/>
  <c r="Q40" i="2"/>
  <c r="M40" i="2"/>
  <c r="S41" i="2"/>
  <c r="AA41" i="2" s="1"/>
  <c r="AN41" i="2" s="1"/>
  <c r="Q41" i="2"/>
  <c r="Y41" i="2" s="1"/>
  <c r="M41" i="2"/>
  <c r="U41" i="2" s="1"/>
  <c r="W41" i="2"/>
  <c r="P41" i="2"/>
  <c r="N41" i="2"/>
  <c r="V41" i="2" s="1"/>
  <c r="W43" i="2"/>
  <c r="P43" i="2"/>
  <c r="N43" i="2"/>
  <c r="V43" i="2" s="1"/>
  <c r="S43" i="2"/>
  <c r="AA43" i="2" s="1"/>
  <c r="AN43" i="2" s="1"/>
  <c r="Q43" i="2"/>
  <c r="Y43" i="2" s="1"/>
  <c r="M43" i="2"/>
  <c r="U43" i="2" s="1"/>
  <c r="S45" i="2"/>
  <c r="AA45" i="2" s="1"/>
  <c r="AN45" i="2" s="1"/>
  <c r="Q45" i="2"/>
  <c r="Y45" i="2" s="1"/>
  <c r="M45" i="2"/>
  <c r="U45" i="2" s="1"/>
  <c r="W45" i="2"/>
  <c r="P45" i="2"/>
  <c r="N45" i="2"/>
  <c r="V45" i="2" s="1"/>
  <c r="W47" i="2"/>
  <c r="P47" i="2"/>
  <c r="N47" i="2"/>
  <c r="V47" i="2" s="1"/>
  <c r="S47" i="2"/>
  <c r="AA47" i="2" s="1"/>
  <c r="AN47" i="2" s="1"/>
  <c r="Q47" i="2"/>
  <c r="Y47" i="2" s="1"/>
  <c r="M47" i="2"/>
  <c r="U47" i="2" s="1"/>
  <c r="S50" i="2"/>
  <c r="AA50" i="2" s="1"/>
  <c r="AN50" i="2" s="1"/>
  <c r="Q50" i="2"/>
  <c r="Y50" i="2" s="1"/>
  <c r="M50" i="2"/>
  <c r="U50" i="2" s="1"/>
  <c r="W50" i="2"/>
  <c r="P50" i="2"/>
  <c r="N50" i="2"/>
  <c r="V50" i="2" s="1"/>
  <c r="W51" i="2"/>
  <c r="P51" i="2"/>
  <c r="N51" i="2"/>
  <c r="V51" i="2" s="1"/>
  <c r="S51" i="2"/>
  <c r="AA51" i="2" s="1"/>
  <c r="AN51" i="2" s="1"/>
  <c r="Q51" i="2"/>
  <c r="Y51" i="2" s="1"/>
  <c r="M51" i="2"/>
  <c r="U51" i="2" s="1"/>
  <c r="W52" i="2"/>
  <c r="P52" i="2"/>
  <c r="N52" i="2"/>
  <c r="V52" i="2" s="1"/>
  <c r="S52" i="2"/>
  <c r="AA52" i="2" s="1"/>
  <c r="AN52" i="2" s="1"/>
  <c r="Q52" i="2"/>
  <c r="Y52" i="2" s="1"/>
  <c r="M52" i="2"/>
  <c r="U52" i="2" s="1"/>
  <c r="W54" i="2"/>
  <c r="P54" i="2"/>
  <c r="N54" i="2"/>
  <c r="V54" i="2" s="1"/>
  <c r="S54" i="2"/>
  <c r="AA54" i="2" s="1"/>
  <c r="AN54" i="2" s="1"/>
  <c r="Q54" i="2"/>
  <c r="Y54" i="2" s="1"/>
  <c r="M54" i="2"/>
  <c r="U54" i="2" s="1"/>
  <c r="W56" i="2"/>
  <c r="P56" i="2"/>
  <c r="N56" i="2"/>
  <c r="V56" i="2" s="1"/>
  <c r="S56" i="2"/>
  <c r="AA56" i="2" s="1"/>
  <c r="AN56" i="2" s="1"/>
  <c r="Q56" i="2"/>
  <c r="Y56" i="2" s="1"/>
  <c r="M56" i="2"/>
  <c r="U56" i="2" s="1"/>
  <c r="W58" i="2"/>
  <c r="P58" i="2"/>
  <c r="N58" i="2"/>
  <c r="V58" i="2" s="1"/>
  <c r="S58" i="2"/>
  <c r="AA58" i="2" s="1"/>
  <c r="AN58" i="2" s="1"/>
  <c r="Q58" i="2"/>
  <c r="Y58" i="2" s="1"/>
  <c r="M58" i="2"/>
  <c r="U58" i="2" s="1"/>
  <c r="S59" i="2"/>
  <c r="AA59" i="2" s="1"/>
  <c r="AN59" i="2" s="1"/>
  <c r="Q59" i="2"/>
  <c r="Y59" i="2" s="1"/>
  <c r="M59" i="2"/>
  <c r="U59" i="2" s="1"/>
  <c r="W59" i="2"/>
  <c r="P59" i="2"/>
  <c r="N59" i="2"/>
  <c r="V59" i="2" s="1"/>
  <c r="W66" i="2"/>
  <c r="P66" i="2"/>
  <c r="N66" i="2"/>
  <c r="V66" i="2" s="1"/>
  <c r="S66" i="2"/>
  <c r="AA66" i="2" s="1"/>
  <c r="AN66" i="2" s="1"/>
  <c r="Q66" i="2"/>
  <c r="Y66" i="2" s="1"/>
  <c r="M66" i="2"/>
  <c r="U66" i="2" s="1"/>
  <c r="W68" i="2"/>
  <c r="P68" i="2"/>
  <c r="N68" i="2"/>
  <c r="V68" i="2" s="1"/>
  <c r="S68" i="2"/>
  <c r="AA68" i="2" s="1"/>
  <c r="AN68" i="2" s="1"/>
  <c r="Q68" i="2"/>
  <c r="Y68" i="2" s="1"/>
  <c r="M68" i="2"/>
  <c r="U68" i="2" s="1"/>
  <c r="W70" i="2"/>
  <c r="P70" i="2"/>
  <c r="N70" i="2"/>
  <c r="V70" i="2" s="1"/>
  <c r="S70" i="2"/>
  <c r="AA70" i="2" s="1"/>
  <c r="AN70" i="2" s="1"/>
  <c r="Q70" i="2"/>
  <c r="Y70" i="2" s="1"/>
  <c r="M70" i="2"/>
  <c r="U70" i="2" s="1"/>
  <c r="S42" i="2"/>
  <c r="AA42" i="2" s="1"/>
  <c r="AN42" i="2" s="1"/>
  <c r="Q42" i="2"/>
  <c r="Y42" i="2" s="1"/>
  <c r="M42" i="2"/>
  <c r="U42" i="2" s="1"/>
  <c r="W42" i="2"/>
  <c r="P42" i="2"/>
  <c r="N42" i="2"/>
  <c r="V42" i="2" s="1"/>
  <c r="W44" i="2"/>
  <c r="P44" i="2"/>
  <c r="N44" i="2"/>
  <c r="V44" i="2" s="1"/>
  <c r="S44" i="2"/>
  <c r="AA44" i="2" s="1"/>
  <c r="AN44" i="2" s="1"/>
  <c r="Q44" i="2"/>
  <c r="Y44" i="2" s="1"/>
  <c r="M44" i="2"/>
  <c r="U44" i="2" s="1"/>
  <c r="S46" i="2"/>
  <c r="AA46" i="2" s="1"/>
  <c r="AN46" i="2" s="1"/>
  <c r="Q46" i="2"/>
  <c r="Y46" i="2" s="1"/>
  <c r="M46" i="2"/>
  <c r="U46" i="2" s="1"/>
  <c r="W46" i="2"/>
  <c r="P46" i="2"/>
  <c r="N46" i="2"/>
  <c r="V46" i="2" s="1"/>
  <c r="W48" i="2"/>
  <c r="P48" i="2"/>
  <c r="N48" i="2"/>
  <c r="V48" i="2" s="1"/>
  <c r="S48" i="2"/>
  <c r="AA48" i="2" s="1"/>
  <c r="AN48" i="2" s="1"/>
  <c r="Q48" i="2"/>
  <c r="Y48" i="2" s="1"/>
  <c r="M48" i="2"/>
  <c r="U48" i="2" s="1"/>
  <c r="S49" i="2"/>
  <c r="AA49" i="2" s="1"/>
  <c r="AN49" i="2" s="1"/>
  <c r="Q49" i="2"/>
  <c r="Y49" i="2" s="1"/>
  <c r="M49" i="2"/>
  <c r="U49" i="2" s="1"/>
  <c r="W49" i="2"/>
  <c r="P49" i="2"/>
  <c r="N49" i="2"/>
  <c r="V49" i="2" s="1"/>
  <c r="S53" i="2"/>
  <c r="AA53" i="2" s="1"/>
  <c r="AN53" i="2" s="1"/>
  <c r="Q53" i="2"/>
  <c r="Y53" i="2" s="1"/>
  <c r="M53" i="2"/>
  <c r="U53" i="2" s="1"/>
  <c r="W53" i="2"/>
  <c r="P53" i="2"/>
  <c r="N53" i="2"/>
  <c r="V53" i="2" s="1"/>
  <c r="S55" i="2"/>
  <c r="AA55" i="2" s="1"/>
  <c r="AN55" i="2" s="1"/>
  <c r="Q55" i="2"/>
  <c r="Y55" i="2" s="1"/>
  <c r="M55" i="2"/>
  <c r="U55" i="2" s="1"/>
  <c r="W55" i="2"/>
  <c r="P55" i="2"/>
  <c r="N55" i="2"/>
  <c r="V55" i="2" s="1"/>
  <c r="S57" i="2"/>
  <c r="AA57" i="2" s="1"/>
  <c r="AN57" i="2" s="1"/>
  <c r="Q57" i="2"/>
  <c r="Y57" i="2" s="1"/>
  <c r="M57" i="2"/>
  <c r="U57" i="2" s="1"/>
  <c r="W57" i="2"/>
  <c r="P57" i="2"/>
  <c r="N57" i="2"/>
  <c r="V57" i="2" s="1"/>
  <c r="W60" i="2"/>
  <c r="P60" i="2"/>
  <c r="N60" i="2"/>
  <c r="V60" i="2" s="1"/>
  <c r="S60" i="2"/>
  <c r="AA60" i="2" s="1"/>
  <c r="AN60" i="2" s="1"/>
  <c r="Q60" i="2"/>
  <c r="Y60" i="2" s="1"/>
  <c r="M60" i="2"/>
  <c r="U60" i="2" s="1"/>
  <c r="S61" i="2"/>
  <c r="AA61" i="2" s="1"/>
  <c r="AN61" i="2" s="1"/>
  <c r="Q61" i="2"/>
  <c r="Y61" i="2" s="1"/>
  <c r="M61" i="2"/>
  <c r="U61" i="2" s="1"/>
  <c r="W61" i="2"/>
  <c r="P61" i="2"/>
  <c r="N61" i="2"/>
  <c r="V61" i="2" s="1"/>
  <c r="W62" i="2"/>
  <c r="P62" i="2"/>
  <c r="N62" i="2"/>
  <c r="V62" i="2" s="1"/>
  <c r="S62" i="2"/>
  <c r="AA62" i="2" s="1"/>
  <c r="AN62" i="2" s="1"/>
  <c r="Q62" i="2"/>
  <c r="Y62" i="2" s="1"/>
  <c r="M62" i="2"/>
  <c r="U62" i="2" s="1"/>
  <c r="S63" i="2"/>
  <c r="AA63" i="2" s="1"/>
  <c r="AN63" i="2" s="1"/>
  <c r="Q63" i="2"/>
  <c r="Y63" i="2" s="1"/>
  <c r="M63" i="2"/>
  <c r="U63" i="2" s="1"/>
  <c r="W63" i="2"/>
  <c r="P63" i="2"/>
  <c r="N63" i="2"/>
  <c r="V63" i="2" s="1"/>
  <c r="W64" i="2"/>
  <c r="P64" i="2"/>
  <c r="N64" i="2"/>
  <c r="V64" i="2" s="1"/>
  <c r="S64" i="2"/>
  <c r="AA64" i="2" s="1"/>
  <c r="AN64" i="2" s="1"/>
  <c r="Q64" i="2"/>
  <c r="Y64" i="2" s="1"/>
  <c r="M64" i="2"/>
  <c r="U64" i="2" s="1"/>
  <c r="S65" i="2"/>
  <c r="AA65" i="2" s="1"/>
  <c r="AN65" i="2" s="1"/>
  <c r="Q65" i="2"/>
  <c r="Y65" i="2" s="1"/>
  <c r="M65" i="2"/>
  <c r="U65" i="2" s="1"/>
  <c r="W65" i="2"/>
  <c r="P65" i="2"/>
  <c r="N65" i="2"/>
  <c r="V65" i="2" s="1"/>
  <c r="W67" i="2"/>
  <c r="P67" i="2"/>
  <c r="N67" i="2"/>
  <c r="V67" i="2" s="1"/>
  <c r="S67" i="2"/>
  <c r="AA67" i="2" s="1"/>
  <c r="AN67" i="2" s="1"/>
  <c r="Q67" i="2"/>
  <c r="Y67" i="2" s="1"/>
  <c r="M67" i="2"/>
  <c r="U67" i="2" s="1"/>
  <c r="W69" i="2"/>
  <c r="P69" i="2"/>
  <c r="N69" i="2"/>
  <c r="V69" i="2" s="1"/>
  <c r="S69" i="2"/>
  <c r="AA69" i="2" s="1"/>
  <c r="AN69" i="2" s="1"/>
  <c r="Q69" i="2"/>
  <c r="Y69" i="2" s="1"/>
  <c r="M69" i="2"/>
  <c r="U69" i="2" s="1"/>
  <c r="S76" i="2"/>
  <c r="AA76" i="2" s="1"/>
  <c r="AN76" i="2" s="1"/>
  <c r="Q76" i="2"/>
  <c r="Y76" i="2" s="1"/>
  <c r="M76" i="2"/>
  <c r="U76" i="2" s="1"/>
  <c r="W76" i="2"/>
  <c r="P76" i="2"/>
  <c r="N76" i="2"/>
  <c r="V76" i="2" s="1"/>
  <c r="S77" i="2"/>
  <c r="AA77" i="2" s="1"/>
  <c r="AN77" i="2" s="1"/>
  <c r="Q77" i="2"/>
  <c r="Y77" i="2" s="1"/>
  <c r="M77" i="2"/>
  <c r="U77" i="2" s="1"/>
  <c r="W77" i="2"/>
  <c r="P77" i="2"/>
  <c r="N77" i="2"/>
  <c r="V77" i="2" s="1"/>
  <c r="S78" i="2"/>
  <c r="AA78" i="2" s="1"/>
  <c r="AN78" i="2" s="1"/>
  <c r="Q78" i="2"/>
  <c r="Y78" i="2" s="1"/>
  <c r="M78" i="2"/>
  <c r="U78" i="2" s="1"/>
  <c r="W78" i="2"/>
  <c r="P78" i="2"/>
  <c r="N78" i="2"/>
  <c r="V78" i="2" s="1"/>
  <c r="S79" i="2"/>
  <c r="AA79" i="2" s="1"/>
  <c r="AN79" i="2" s="1"/>
  <c r="Q79" i="2"/>
  <c r="Y79" i="2" s="1"/>
  <c r="M79" i="2"/>
  <c r="U79" i="2" s="1"/>
  <c r="W79" i="2"/>
  <c r="P79" i="2"/>
  <c r="N79" i="2"/>
  <c r="V79" i="2" s="1"/>
  <c r="S81" i="2"/>
  <c r="AA81" i="2" s="1"/>
  <c r="AN81" i="2" s="1"/>
  <c r="Q81" i="2"/>
  <c r="Y81" i="2" s="1"/>
  <c r="M81" i="2"/>
  <c r="U81" i="2" s="1"/>
  <c r="W81" i="2"/>
  <c r="P81" i="2"/>
  <c r="N81" i="2"/>
  <c r="V81" i="2" s="1"/>
  <c r="S82" i="2"/>
  <c r="AA82" i="2" s="1"/>
  <c r="AN82" i="2" s="1"/>
  <c r="Q82" i="2"/>
  <c r="Y82" i="2" s="1"/>
  <c r="M82" i="2"/>
  <c r="U82" i="2" s="1"/>
  <c r="W82" i="2"/>
  <c r="P82" i="2"/>
  <c r="N82" i="2"/>
  <c r="V82" i="2" s="1"/>
  <c r="S83" i="2"/>
  <c r="AA83" i="2" s="1"/>
  <c r="AN83" i="2" s="1"/>
  <c r="Q83" i="2"/>
  <c r="Y83" i="2" s="1"/>
  <c r="M83" i="2"/>
  <c r="U83" i="2" s="1"/>
  <c r="W83" i="2"/>
  <c r="P83" i="2"/>
  <c r="N83" i="2"/>
  <c r="V83" i="2" s="1"/>
  <c r="S86" i="2"/>
  <c r="AA86" i="2" s="1"/>
  <c r="AN86" i="2" s="1"/>
  <c r="Q86" i="2"/>
  <c r="Y86" i="2" s="1"/>
  <c r="M86" i="2"/>
  <c r="U86" i="2" s="1"/>
  <c r="W86" i="2"/>
  <c r="P86" i="2"/>
  <c r="N86" i="2"/>
  <c r="V86" i="2" s="1"/>
  <c r="S87" i="2"/>
  <c r="AA87" i="2" s="1"/>
  <c r="AN87" i="2" s="1"/>
  <c r="Q87" i="2"/>
  <c r="Y87" i="2" s="1"/>
  <c r="M87" i="2"/>
  <c r="U87" i="2" s="1"/>
  <c r="W87" i="2"/>
  <c r="P87" i="2"/>
  <c r="N87" i="2"/>
  <c r="V87" i="2" s="1"/>
  <c r="S88" i="2"/>
  <c r="AA88" i="2" s="1"/>
  <c r="AN88" i="2" s="1"/>
  <c r="Q88" i="2"/>
  <c r="Y88" i="2" s="1"/>
  <c r="M88" i="2"/>
  <c r="U88" i="2" s="1"/>
  <c r="W88" i="2"/>
  <c r="P88" i="2"/>
  <c r="N88" i="2"/>
  <c r="V88" i="2" s="1"/>
  <c r="S90" i="2"/>
  <c r="AA90" i="2" s="1"/>
  <c r="AN90" i="2" s="1"/>
  <c r="Q90" i="2"/>
  <c r="Y90" i="2" s="1"/>
  <c r="M90" i="2"/>
  <c r="U90" i="2" s="1"/>
  <c r="W90" i="2"/>
  <c r="P90" i="2"/>
  <c r="N90" i="2"/>
  <c r="V90" i="2" s="1"/>
  <c r="S97" i="2"/>
  <c r="AA97" i="2" s="1"/>
  <c r="AN97" i="2" s="1"/>
  <c r="Q97" i="2"/>
  <c r="Y97" i="2" s="1"/>
  <c r="M97" i="2"/>
  <c r="U97" i="2" s="1"/>
  <c r="W97" i="2"/>
  <c r="P97" i="2"/>
  <c r="N97" i="2"/>
  <c r="V97" i="2" s="1"/>
  <c r="S98" i="2"/>
  <c r="AA98" i="2" s="1"/>
  <c r="AN98" i="2" s="1"/>
  <c r="Q98" i="2"/>
  <c r="Y98" i="2" s="1"/>
  <c r="M98" i="2"/>
  <c r="U98" i="2" s="1"/>
  <c r="W98" i="2"/>
  <c r="P98" i="2"/>
  <c r="N98" i="2"/>
  <c r="V98" i="2" s="1"/>
  <c r="S101" i="2"/>
  <c r="AA101" i="2" s="1"/>
  <c r="AN101" i="2" s="1"/>
  <c r="Q101" i="2"/>
  <c r="Y101" i="2" s="1"/>
  <c r="M101" i="2"/>
  <c r="U101" i="2" s="1"/>
  <c r="W101" i="2"/>
  <c r="P101" i="2"/>
  <c r="N101" i="2"/>
  <c r="V101" i="2" s="1"/>
  <c r="S102" i="2"/>
  <c r="AA102" i="2" s="1"/>
  <c r="AN102" i="2" s="1"/>
  <c r="Q102" i="2"/>
  <c r="Y102" i="2" s="1"/>
  <c r="M102" i="2"/>
  <c r="U102" i="2" s="1"/>
  <c r="W102" i="2"/>
  <c r="P102" i="2"/>
  <c r="N102" i="2"/>
  <c r="V102" i="2" s="1"/>
  <c r="S103" i="2"/>
  <c r="AA103" i="2" s="1"/>
  <c r="AN103" i="2" s="1"/>
  <c r="Q103" i="2"/>
  <c r="Y103" i="2" s="1"/>
  <c r="M103" i="2"/>
  <c r="U103" i="2" s="1"/>
  <c r="W103" i="2"/>
  <c r="P103" i="2"/>
  <c r="N103" i="2"/>
  <c r="V103" i="2" s="1"/>
  <c r="S104" i="2"/>
  <c r="AA104" i="2" s="1"/>
  <c r="AN104" i="2" s="1"/>
  <c r="Q104" i="2"/>
  <c r="Y104" i="2" s="1"/>
  <c r="M104" i="2"/>
  <c r="U104" i="2" s="1"/>
  <c r="W104" i="2"/>
  <c r="P104" i="2"/>
  <c r="N104" i="2"/>
  <c r="V104" i="2" s="1"/>
  <c r="S105" i="2"/>
  <c r="AA105" i="2" s="1"/>
  <c r="AN105" i="2" s="1"/>
  <c r="Q105" i="2"/>
  <c r="Y105" i="2" s="1"/>
  <c r="M105" i="2"/>
  <c r="U105" i="2" s="1"/>
  <c r="W105" i="2"/>
  <c r="P105" i="2"/>
  <c r="N105" i="2"/>
  <c r="V105" i="2" s="1"/>
  <c r="S108" i="2"/>
  <c r="AA108" i="2" s="1"/>
  <c r="AN108" i="2" s="1"/>
  <c r="Q108" i="2"/>
  <c r="Y108" i="2" s="1"/>
  <c r="M108" i="2"/>
  <c r="U108" i="2" s="1"/>
  <c r="W108" i="2"/>
  <c r="P108" i="2"/>
  <c r="N108" i="2"/>
  <c r="V108" i="2" s="1"/>
  <c r="S109" i="2"/>
  <c r="AA109" i="2" s="1"/>
  <c r="AN109" i="2" s="1"/>
  <c r="Q109" i="2"/>
  <c r="Y109" i="2" s="1"/>
  <c r="M109" i="2"/>
  <c r="U109" i="2" s="1"/>
  <c r="W109" i="2"/>
  <c r="P109" i="2"/>
  <c r="N109" i="2"/>
  <c r="V109" i="2" s="1"/>
  <c r="S112" i="2"/>
  <c r="AA112" i="2" s="1"/>
  <c r="AN112" i="2" s="1"/>
  <c r="Q112" i="2"/>
  <c r="Y112" i="2" s="1"/>
  <c r="M112" i="2"/>
  <c r="U112" i="2" s="1"/>
  <c r="W112" i="2"/>
  <c r="P112" i="2"/>
  <c r="N112" i="2"/>
  <c r="V112" i="2" s="1"/>
  <c r="S113" i="2"/>
  <c r="AA113" i="2" s="1"/>
  <c r="AN113" i="2" s="1"/>
  <c r="Q113" i="2"/>
  <c r="Y113" i="2" s="1"/>
  <c r="M113" i="2"/>
  <c r="U113" i="2" s="1"/>
  <c r="W113" i="2"/>
  <c r="P113" i="2"/>
  <c r="N113" i="2"/>
  <c r="V113" i="2" s="1"/>
  <c r="W118" i="2"/>
  <c r="P118" i="2"/>
  <c r="N118" i="2"/>
  <c r="V118" i="2" s="1"/>
  <c r="Q118" i="2"/>
  <c r="Y118" i="2" s="1"/>
  <c r="M118" i="2"/>
  <c r="U118" i="2" s="1"/>
  <c r="S118" i="2"/>
  <c r="AA118" i="2" s="1"/>
  <c r="AN118" i="2" s="1"/>
  <c r="W122" i="2"/>
  <c r="P122" i="2"/>
  <c r="N122" i="2"/>
  <c r="V122" i="2" s="1"/>
  <c r="Q122" i="2"/>
  <c r="Y122" i="2" s="1"/>
  <c r="M122" i="2"/>
  <c r="U122" i="2" s="1"/>
  <c r="S122" i="2"/>
  <c r="AA122" i="2" s="1"/>
  <c r="AN122" i="2" s="1"/>
  <c r="W126" i="2"/>
  <c r="P126" i="2"/>
  <c r="N126" i="2"/>
  <c r="V126" i="2" s="1"/>
  <c r="Q126" i="2"/>
  <c r="Y126" i="2" s="1"/>
  <c r="M126" i="2"/>
  <c r="U126" i="2" s="1"/>
  <c r="S126" i="2"/>
  <c r="AA126" i="2" s="1"/>
  <c r="AN126" i="2" s="1"/>
  <c r="W138" i="2"/>
  <c r="P138" i="2"/>
  <c r="N138" i="2"/>
  <c r="V138" i="2" s="1"/>
  <c r="Q138" i="2"/>
  <c r="Y138" i="2" s="1"/>
  <c r="M138" i="2"/>
  <c r="U138" i="2" s="1"/>
  <c r="S138" i="2"/>
  <c r="AA138" i="2" s="1"/>
  <c r="AN138" i="2" s="1"/>
  <c r="W142" i="2"/>
  <c r="P142" i="2"/>
  <c r="N142" i="2"/>
  <c r="V142" i="2" s="1"/>
  <c r="Q142" i="2"/>
  <c r="Y142" i="2" s="1"/>
  <c r="M142" i="2"/>
  <c r="U142" i="2" s="1"/>
  <c r="S142" i="2"/>
  <c r="AA142" i="2" s="1"/>
  <c r="AN142" i="2" s="1"/>
  <c r="W151" i="2"/>
  <c r="P151" i="2"/>
  <c r="N151" i="2"/>
  <c r="V151" i="2" s="1"/>
  <c r="Q151" i="2"/>
  <c r="Y151" i="2" s="1"/>
  <c r="M151" i="2"/>
  <c r="U151" i="2" s="1"/>
  <c r="S151" i="2"/>
  <c r="AA151" i="2" s="1"/>
  <c r="AN151" i="2" s="1"/>
  <c r="W152" i="2"/>
  <c r="P152" i="2"/>
  <c r="N152" i="2"/>
  <c r="V152" i="2" s="1"/>
  <c r="Q152" i="2"/>
  <c r="Y152" i="2" s="1"/>
  <c r="M152" i="2"/>
  <c r="U152" i="2" s="1"/>
  <c r="S152" i="2"/>
  <c r="AA152" i="2" s="1"/>
  <c r="AN152" i="2" s="1"/>
  <c r="W153" i="2"/>
  <c r="P153" i="2"/>
  <c r="N153" i="2"/>
  <c r="V153" i="2" s="1"/>
  <c r="Q153" i="2"/>
  <c r="Y153" i="2" s="1"/>
  <c r="M153" i="2"/>
  <c r="U153" i="2" s="1"/>
  <c r="S153" i="2"/>
  <c r="AA153" i="2" s="1"/>
  <c r="AN153" i="2" s="1"/>
  <c r="W157" i="2"/>
  <c r="P157" i="2"/>
  <c r="N157" i="2"/>
  <c r="V157" i="2" s="1"/>
  <c r="Q157" i="2"/>
  <c r="Y157" i="2" s="1"/>
  <c r="M157" i="2"/>
  <c r="U157" i="2" s="1"/>
  <c r="S157" i="2"/>
  <c r="AA157" i="2" s="1"/>
  <c r="AN157" i="2" s="1"/>
  <c r="W161" i="2"/>
  <c r="P161" i="2"/>
  <c r="N161" i="2"/>
  <c r="V161" i="2" s="1"/>
  <c r="Q161" i="2"/>
  <c r="Y161" i="2" s="1"/>
  <c r="M161" i="2"/>
  <c r="U161" i="2" s="1"/>
  <c r="S161" i="2"/>
  <c r="AA161" i="2" s="1"/>
  <c r="AN161" i="2" s="1"/>
  <c r="W165" i="2"/>
  <c r="P165" i="2"/>
  <c r="N165" i="2"/>
  <c r="V165" i="2" s="1"/>
  <c r="Q165" i="2"/>
  <c r="Y165" i="2" s="1"/>
  <c r="M165" i="2"/>
  <c r="U165" i="2" s="1"/>
  <c r="S165" i="2"/>
  <c r="AA165" i="2" s="1"/>
  <c r="AN165" i="2" s="1"/>
  <c r="W166" i="2"/>
  <c r="P166" i="2"/>
  <c r="N166" i="2"/>
  <c r="V166" i="2" s="1"/>
  <c r="Q166" i="2"/>
  <c r="Y166" i="2" s="1"/>
  <c r="M166" i="2"/>
  <c r="U166" i="2" s="1"/>
  <c r="S166" i="2"/>
  <c r="AA166" i="2" s="1"/>
  <c r="AN166" i="2" s="1"/>
  <c r="Z10" i="2"/>
  <c r="Y11" i="2"/>
  <c r="Y13" i="2"/>
  <c r="Y15" i="2"/>
  <c r="Y17" i="2"/>
  <c r="Y21" i="2"/>
  <c r="Y23" i="2"/>
  <c r="Y25" i="2"/>
  <c r="Y27" i="2"/>
  <c r="Y28" i="2"/>
  <c r="A42" i="2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M71" i="2"/>
  <c r="U71" i="2" s="1"/>
  <c r="Q71" i="2"/>
  <c r="Y71" i="2" s="1"/>
  <c r="M72" i="2"/>
  <c r="U72" i="2" s="1"/>
  <c r="W71" i="2"/>
  <c r="P71" i="2"/>
  <c r="N71" i="2"/>
  <c r="V71" i="2" s="1"/>
  <c r="W72" i="2"/>
  <c r="P72" i="2"/>
  <c r="N72" i="2"/>
  <c r="V72" i="2" s="1"/>
  <c r="S73" i="2"/>
  <c r="AA73" i="2" s="1"/>
  <c r="AN73" i="2" s="1"/>
  <c r="Q73" i="2"/>
  <c r="Y73" i="2" s="1"/>
  <c r="M73" i="2"/>
  <c r="U73" i="2" s="1"/>
  <c r="W73" i="2"/>
  <c r="P73" i="2"/>
  <c r="N73" i="2"/>
  <c r="V73" i="2" s="1"/>
  <c r="S74" i="2"/>
  <c r="AA74" i="2" s="1"/>
  <c r="AN74" i="2" s="1"/>
  <c r="Q74" i="2"/>
  <c r="Y74" i="2" s="1"/>
  <c r="M74" i="2"/>
  <c r="U74" i="2" s="1"/>
  <c r="W74" i="2"/>
  <c r="P74" i="2"/>
  <c r="N74" i="2"/>
  <c r="V74" i="2" s="1"/>
  <c r="S75" i="2"/>
  <c r="AA75" i="2" s="1"/>
  <c r="AN75" i="2" s="1"/>
  <c r="Q75" i="2"/>
  <c r="Y75" i="2" s="1"/>
  <c r="M75" i="2"/>
  <c r="U75" i="2" s="1"/>
  <c r="W75" i="2"/>
  <c r="P75" i="2"/>
  <c r="N75" i="2"/>
  <c r="V75" i="2" s="1"/>
  <c r="S80" i="2"/>
  <c r="AA80" i="2" s="1"/>
  <c r="AN80" i="2" s="1"/>
  <c r="Q80" i="2"/>
  <c r="Y80" i="2" s="1"/>
  <c r="M80" i="2"/>
  <c r="U80" i="2" s="1"/>
  <c r="W80" i="2"/>
  <c r="P80" i="2"/>
  <c r="N80" i="2"/>
  <c r="V80" i="2" s="1"/>
  <c r="S84" i="2"/>
  <c r="AA84" i="2" s="1"/>
  <c r="AN84" i="2" s="1"/>
  <c r="Q84" i="2"/>
  <c r="Y84" i="2" s="1"/>
  <c r="M84" i="2"/>
  <c r="U84" i="2" s="1"/>
  <c r="W84" i="2"/>
  <c r="P84" i="2"/>
  <c r="N84" i="2"/>
  <c r="V84" i="2" s="1"/>
  <c r="S85" i="2"/>
  <c r="AA85" i="2" s="1"/>
  <c r="AN85" i="2" s="1"/>
  <c r="Q85" i="2"/>
  <c r="Y85" i="2" s="1"/>
  <c r="M85" i="2"/>
  <c r="U85" i="2" s="1"/>
  <c r="W85" i="2"/>
  <c r="P85" i="2"/>
  <c r="N85" i="2"/>
  <c r="V85" i="2" s="1"/>
  <c r="S89" i="2"/>
  <c r="AA89" i="2" s="1"/>
  <c r="AN89" i="2" s="1"/>
  <c r="Q89" i="2"/>
  <c r="Y89" i="2" s="1"/>
  <c r="M89" i="2"/>
  <c r="U89" i="2" s="1"/>
  <c r="W89" i="2"/>
  <c r="P89" i="2"/>
  <c r="N89" i="2"/>
  <c r="V89" i="2" s="1"/>
  <c r="S91" i="2"/>
  <c r="AA91" i="2" s="1"/>
  <c r="AN91" i="2" s="1"/>
  <c r="Q91" i="2"/>
  <c r="Y91" i="2" s="1"/>
  <c r="M91" i="2"/>
  <c r="U91" i="2" s="1"/>
  <c r="W91" i="2"/>
  <c r="P91" i="2"/>
  <c r="N91" i="2"/>
  <c r="V91" i="2" s="1"/>
  <c r="S92" i="2"/>
  <c r="AA92" i="2" s="1"/>
  <c r="AN92" i="2" s="1"/>
  <c r="Q92" i="2"/>
  <c r="Y92" i="2" s="1"/>
  <c r="M92" i="2"/>
  <c r="U92" i="2" s="1"/>
  <c r="W92" i="2"/>
  <c r="P92" i="2"/>
  <c r="N92" i="2"/>
  <c r="V92" i="2" s="1"/>
  <c r="S93" i="2"/>
  <c r="AA93" i="2" s="1"/>
  <c r="AN93" i="2" s="1"/>
  <c r="Q93" i="2"/>
  <c r="Y93" i="2" s="1"/>
  <c r="M93" i="2"/>
  <c r="U93" i="2" s="1"/>
  <c r="W93" i="2"/>
  <c r="P93" i="2"/>
  <c r="N93" i="2"/>
  <c r="V93" i="2" s="1"/>
  <c r="S94" i="2"/>
  <c r="AA94" i="2" s="1"/>
  <c r="AN94" i="2" s="1"/>
  <c r="Q94" i="2"/>
  <c r="Y94" i="2" s="1"/>
  <c r="M94" i="2"/>
  <c r="U94" i="2" s="1"/>
  <c r="W94" i="2"/>
  <c r="P94" i="2"/>
  <c r="N94" i="2"/>
  <c r="V94" i="2" s="1"/>
  <c r="S95" i="2"/>
  <c r="AA95" i="2" s="1"/>
  <c r="AN95" i="2" s="1"/>
  <c r="Q95" i="2"/>
  <c r="Y95" i="2" s="1"/>
  <c r="M95" i="2"/>
  <c r="U95" i="2" s="1"/>
  <c r="W95" i="2"/>
  <c r="P95" i="2"/>
  <c r="N95" i="2"/>
  <c r="V95" i="2" s="1"/>
  <c r="S96" i="2"/>
  <c r="AA96" i="2" s="1"/>
  <c r="AN96" i="2" s="1"/>
  <c r="Q96" i="2"/>
  <c r="Y96" i="2" s="1"/>
  <c r="M96" i="2"/>
  <c r="U96" i="2" s="1"/>
  <c r="W96" i="2"/>
  <c r="P96" i="2"/>
  <c r="N96" i="2"/>
  <c r="V96" i="2" s="1"/>
  <c r="S99" i="2"/>
  <c r="AA99" i="2" s="1"/>
  <c r="AN99" i="2" s="1"/>
  <c r="Q99" i="2"/>
  <c r="Y99" i="2" s="1"/>
  <c r="M99" i="2"/>
  <c r="U99" i="2" s="1"/>
  <c r="W99" i="2"/>
  <c r="P99" i="2"/>
  <c r="N99" i="2"/>
  <c r="V99" i="2" s="1"/>
  <c r="S100" i="2"/>
  <c r="AA100" i="2" s="1"/>
  <c r="AN100" i="2" s="1"/>
  <c r="Q100" i="2"/>
  <c r="Y100" i="2" s="1"/>
  <c r="M100" i="2"/>
  <c r="U100" i="2" s="1"/>
  <c r="W100" i="2"/>
  <c r="P100" i="2"/>
  <c r="N100" i="2"/>
  <c r="V100" i="2" s="1"/>
  <c r="S106" i="2"/>
  <c r="AA106" i="2" s="1"/>
  <c r="AN106" i="2" s="1"/>
  <c r="Q106" i="2"/>
  <c r="Y106" i="2" s="1"/>
  <c r="M106" i="2"/>
  <c r="U106" i="2" s="1"/>
  <c r="W106" i="2"/>
  <c r="P106" i="2"/>
  <c r="N106" i="2"/>
  <c r="V106" i="2" s="1"/>
  <c r="S107" i="2"/>
  <c r="AA107" i="2" s="1"/>
  <c r="AN107" i="2" s="1"/>
  <c r="Q107" i="2"/>
  <c r="Y107" i="2" s="1"/>
  <c r="M107" i="2"/>
  <c r="U107" i="2" s="1"/>
  <c r="W107" i="2"/>
  <c r="P107" i="2"/>
  <c r="N107" i="2"/>
  <c r="V107" i="2" s="1"/>
  <c r="S110" i="2"/>
  <c r="AA110" i="2" s="1"/>
  <c r="AN110" i="2" s="1"/>
  <c r="Q110" i="2"/>
  <c r="Y110" i="2" s="1"/>
  <c r="M110" i="2"/>
  <c r="U110" i="2" s="1"/>
  <c r="W110" i="2"/>
  <c r="P110" i="2"/>
  <c r="N110" i="2"/>
  <c r="V110" i="2" s="1"/>
  <c r="S111" i="2"/>
  <c r="AA111" i="2" s="1"/>
  <c r="AN111" i="2" s="1"/>
  <c r="Q111" i="2"/>
  <c r="Y111" i="2" s="1"/>
  <c r="M111" i="2"/>
  <c r="U111" i="2" s="1"/>
  <c r="W111" i="2"/>
  <c r="P111" i="2"/>
  <c r="N111" i="2"/>
  <c r="V111" i="2" s="1"/>
  <c r="W114" i="2"/>
  <c r="S114" i="2"/>
  <c r="AA114" i="2" s="1"/>
  <c r="AN114" i="2" s="1"/>
  <c r="Q114" i="2"/>
  <c r="Y114" i="2" s="1"/>
  <c r="M114" i="2"/>
  <c r="U114" i="2" s="1"/>
  <c r="P114" i="2"/>
  <c r="N114" i="2"/>
  <c r="V114" i="2" s="1"/>
  <c r="W115" i="2"/>
  <c r="P115" i="2"/>
  <c r="N115" i="2"/>
  <c r="V115" i="2" s="1"/>
  <c r="Q115" i="2"/>
  <c r="Y115" i="2" s="1"/>
  <c r="M115" i="2"/>
  <c r="U115" i="2" s="1"/>
  <c r="S115" i="2"/>
  <c r="AA115" i="2" s="1"/>
  <c r="AN115" i="2" s="1"/>
  <c r="W116" i="2"/>
  <c r="P116" i="2"/>
  <c r="N116" i="2"/>
  <c r="V116" i="2" s="1"/>
  <c r="Q116" i="2"/>
  <c r="Y116" i="2" s="1"/>
  <c r="M116" i="2"/>
  <c r="U116" i="2" s="1"/>
  <c r="S116" i="2"/>
  <c r="AA116" i="2" s="1"/>
  <c r="AN116" i="2" s="1"/>
  <c r="W120" i="2"/>
  <c r="P120" i="2"/>
  <c r="N120" i="2"/>
  <c r="V120" i="2" s="1"/>
  <c r="Q120" i="2"/>
  <c r="Y120" i="2" s="1"/>
  <c r="M120" i="2"/>
  <c r="U120" i="2" s="1"/>
  <c r="S120" i="2"/>
  <c r="AA120" i="2" s="1"/>
  <c r="AN120" i="2" s="1"/>
  <c r="W124" i="2"/>
  <c r="P124" i="2"/>
  <c r="N124" i="2"/>
  <c r="V124" i="2" s="1"/>
  <c r="Q124" i="2"/>
  <c r="Y124" i="2" s="1"/>
  <c r="M124" i="2"/>
  <c r="U124" i="2" s="1"/>
  <c r="S124" i="2"/>
  <c r="AA124" i="2" s="1"/>
  <c r="AN124" i="2" s="1"/>
  <c r="W128" i="2"/>
  <c r="P128" i="2"/>
  <c r="N128" i="2"/>
  <c r="V128" i="2" s="1"/>
  <c r="Q128" i="2"/>
  <c r="Y128" i="2" s="1"/>
  <c r="M128" i="2"/>
  <c r="U128" i="2" s="1"/>
  <c r="S128" i="2"/>
  <c r="AA128" i="2" s="1"/>
  <c r="AN128" i="2" s="1"/>
  <c r="W130" i="2"/>
  <c r="P130" i="2"/>
  <c r="N130" i="2"/>
  <c r="V130" i="2" s="1"/>
  <c r="Q130" i="2"/>
  <c r="Y130" i="2" s="1"/>
  <c r="M130" i="2"/>
  <c r="U130" i="2" s="1"/>
  <c r="S130" i="2"/>
  <c r="AA130" i="2" s="1"/>
  <c r="AN130" i="2" s="1"/>
  <c r="W131" i="2"/>
  <c r="P131" i="2"/>
  <c r="N131" i="2"/>
  <c r="V131" i="2" s="1"/>
  <c r="Q131" i="2"/>
  <c r="Y131" i="2" s="1"/>
  <c r="M131" i="2"/>
  <c r="U131" i="2" s="1"/>
  <c r="S131" i="2"/>
  <c r="AA131" i="2" s="1"/>
  <c r="AN131" i="2" s="1"/>
  <c r="W132" i="2"/>
  <c r="P132" i="2"/>
  <c r="N132" i="2"/>
  <c r="V132" i="2" s="1"/>
  <c r="Q132" i="2"/>
  <c r="Y132" i="2" s="1"/>
  <c r="M132" i="2"/>
  <c r="U132" i="2" s="1"/>
  <c r="S132" i="2"/>
  <c r="AA132" i="2" s="1"/>
  <c r="AN132" i="2" s="1"/>
  <c r="W133" i="2"/>
  <c r="P133" i="2"/>
  <c r="N133" i="2"/>
  <c r="V133" i="2" s="1"/>
  <c r="Q133" i="2"/>
  <c r="Y133" i="2" s="1"/>
  <c r="M133" i="2"/>
  <c r="U133" i="2" s="1"/>
  <c r="S133" i="2"/>
  <c r="AA133" i="2" s="1"/>
  <c r="AN133" i="2" s="1"/>
  <c r="W134" i="2"/>
  <c r="P134" i="2"/>
  <c r="N134" i="2"/>
  <c r="V134" i="2" s="1"/>
  <c r="Q134" i="2"/>
  <c r="Y134" i="2" s="1"/>
  <c r="M134" i="2"/>
  <c r="U134" i="2" s="1"/>
  <c r="S134" i="2"/>
  <c r="AA134" i="2" s="1"/>
  <c r="AN134" i="2" s="1"/>
  <c r="W135" i="2"/>
  <c r="P135" i="2"/>
  <c r="N135" i="2"/>
  <c r="V135" i="2" s="1"/>
  <c r="Q135" i="2"/>
  <c r="Y135" i="2" s="1"/>
  <c r="M135" i="2"/>
  <c r="U135" i="2" s="1"/>
  <c r="S135" i="2"/>
  <c r="AA135" i="2" s="1"/>
  <c r="AN135" i="2" s="1"/>
  <c r="W136" i="2"/>
  <c r="P136" i="2"/>
  <c r="N136" i="2"/>
  <c r="V136" i="2" s="1"/>
  <c r="Q136" i="2"/>
  <c r="Y136" i="2" s="1"/>
  <c r="M136" i="2"/>
  <c r="U136" i="2" s="1"/>
  <c r="S136" i="2"/>
  <c r="AA136" i="2" s="1"/>
  <c r="AN136" i="2" s="1"/>
  <c r="W140" i="2"/>
  <c r="P140" i="2"/>
  <c r="N140" i="2"/>
  <c r="V140" i="2" s="1"/>
  <c r="Q140" i="2"/>
  <c r="Y140" i="2" s="1"/>
  <c r="M140" i="2"/>
  <c r="U140" i="2" s="1"/>
  <c r="S140" i="2"/>
  <c r="AA140" i="2" s="1"/>
  <c r="AN140" i="2" s="1"/>
  <c r="W144" i="2"/>
  <c r="P144" i="2"/>
  <c r="N144" i="2"/>
  <c r="V144" i="2" s="1"/>
  <c r="Q144" i="2"/>
  <c r="Y144" i="2" s="1"/>
  <c r="M144" i="2"/>
  <c r="U144" i="2" s="1"/>
  <c r="S144" i="2"/>
  <c r="AA144" i="2" s="1"/>
  <c r="AN144" i="2" s="1"/>
  <c r="W149" i="2"/>
  <c r="P149" i="2"/>
  <c r="N149" i="2"/>
  <c r="V149" i="2" s="1"/>
  <c r="Q149" i="2"/>
  <c r="Y149" i="2" s="1"/>
  <c r="M149" i="2"/>
  <c r="U149" i="2" s="1"/>
  <c r="S149" i="2"/>
  <c r="AA149" i="2" s="1"/>
  <c r="AN149" i="2" s="1"/>
  <c r="W155" i="2"/>
  <c r="P155" i="2"/>
  <c r="N155" i="2"/>
  <c r="V155" i="2" s="1"/>
  <c r="Q155" i="2"/>
  <c r="Y155" i="2" s="1"/>
  <c r="M155" i="2"/>
  <c r="U155" i="2" s="1"/>
  <c r="S155" i="2"/>
  <c r="AA155" i="2" s="1"/>
  <c r="AN155" i="2" s="1"/>
  <c r="W159" i="2"/>
  <c r="P159" i="2"/>
  <c r="N159" i="2"/>
  <c r="V159" i="2" s="1"/>
  <c r="Q159" i="2"/>
  <c r="Y159" i="2" s="1"/>
  <c r="M159" i="2"/>
  <c r="U159" i="2" s="1"/>
  <c r="S159" i="2"/>
  <c r="AA159" i="2" s="1"/>
  <c r="AN159" i="2" s="1"/>
  <c r="W163" i="2"/>
  <c r="P163" i="2"/>
  <c r="N163" i="2"/>
  <c r="V163" i="2" s="1"/>
  <c r="Q163" i="2"/>
  <c r="Y163" i="2" s="1"/>
  <c r="M163" i="2"/>
  <c r="U163" i="2" s="1"/>
  <c r="S163" i="2"/>
  <c r="AA163" i="2" s="1"/>
  <c r="AN163" i="2" s="1"/>
  <c r="W168" i="2"/>
  <c r="P168" i="2"/>
  <c r="N168" i="2"/>
  <c r="V168" i="2" s="1"/>
  <c r="Q168" i="2"/>
  <c r="Y168" i="2" s="1"/>
  <c r="M168" i="2"/>
  <c r="U168" i="2" s="1"/>
  <c r="S168" i="2"/>
  <c r="AA168" i="2" s="1"/>
  <c r="AN168" i="2" s="1"/>
  <c r="S71" i="2"/>
  <c r="AA71" i="2" s="1"/>
  <c r="AN71" i="2" s="1"/>
  <c r="S72" i="2"/>
  <c r="AA72" i="2" s="1"/>
  <c r="AN72" i="2" s="1"/>
  <c r="W171" i="2"/>
  <c r="P171" i="2"/>
  <c r="N171" i="2"/>
  <c r="V171" i="2" s="1"/>
  <c r="Q171" i="2"/>
  <c r="Y171" i="2" s="1"/>
  <c r="M171" i="2"/>
  <c r="U171" i="2" s="1"/>
  <c r="W173" i="2"/>
  <c r="P173" i="2"/>
  <c r="N173" i="2"/>
  <c r="V173" i="2" s="1"/>
  <c r="Q173" i="2"/>
  <c r="Y173" i="2" s="1"/>
  <c r="M173" i="2"/>
  <c r="U173" i="2" s="1"/>
  <c r="W175" i="2"/>
  <c r="P175" i="2"/>
  <c r="N175" i="2"/>
  <c r="V175" i="2" s="1"/>
  <c r="Q175" i="2"/>
  <c r="Y175" i="2" s="1"/>
  <c r="M175" i="2"/>
  <c r="U175" i="2" s="1"/>
  <c r="W177" i="2"/>
  <c r="P177" i="2"/>
  <c r="N177" i="2"/>
  <c r="V177" i="2" s="1"/>
  <c r="Q177" i="2"/>
  <c r="Y177" i="2" s="1"/>
  <c r="M177" i="2"/>
  <c r="U177" i="2" s="1"/>
  <c r="W179" i="2"/>
  <c r="P179" i="2"/>
  <c r="N179" i="2"/>
  <c r="V179" i="2" s="1"/>
  <c r="Q179" i="2"/>
  <c r="Y179" i="2" s="1"/>
  <c r="M179" i="2"/>
  <c r="U179" i="2" s="1"/>
  <c r="S181" i="2"/>
  <c r="AA181" i="2" s="1"/>
  <c r="AN181" i="2" s="1"/>
  <c r="Q181" i="2"/>
  <c r="Y181" i="2" s="1"/>
  <c r="M181" i="2"/>
  <c r="U181" i="2" s="1"/>
  <c r="P181" i="2"/>
  <c r="S183" i="2"/>
  <c r="AA183" i="2" s="1"/>
  <c r="AN183" i="2" s="1"/>
  <c r="Q183" i="2"/>
  <c r="Y183" i="2" s="1"/>
  <c r="M183" i="2"/>
  <c r="U183" i="2" s="1"/>
  <c r="P183" i="2"/>
  <c r="S185" i="2"/>
  <c r="AA185" i="2" s="1"/>
  <c r="AN185" i="2" s="1"/>
  <c r="Q185" i="2"/>
  <c r="Y185" i="2" s="1"/>
  <c r="M185" i="2"/>
  <c r="U185" i="2" s="1"/>
  <c r="P185" i="2"/>
  <c r="S187" i="2"/>
  <c r="AA187" i="2" s="1"/>
  <c r="AN187" i="2" s="1"/>
  <c r="Q187" i="2"/>
  <c r="Y187" i="2" s="1"/>
  <c r="M187" i="2"/>
  <c r="U187" i="2" s="1"/>
  <c r="P187" i="2"/>
  <c r="S189" i="2"/>
  <c r="AA189" i="2" s="1"/>
  <c r="AN189" i="2" s="1"/>
  <c r="Q189" i="2"/>
  <c r="Y189" i="2" s="1"/>
  <c r="M189" i="2"/>
  <c r="U189" i="2" s="1"/>
  <c r="P189" i="2"/>
  <c r="S191" i="2"/>
  <c r="AA191" i="2" s="1"/>
  <c r="AN191" i="2" s="1"/>
  <c r="Q191" i="2"/>
  <c r="Y191" i="2" s="1"/>
  <c r="M191" i="2"/>
  <c r="U191" i="2" s="1"/>
  <c r="P191" i="2"/>
  <c r="S193" i="2"/>
  <c r="AA193" i="2" s="1"/>
  <c r="AN193" i="2" s="1"/>
  <c r="Q193" i="2"/>
  <c r="Y193" i="2" s="1"/>
  <c r="M193" i="2"/>
  <c r="U193" i="2" s="1"/>
  <c r="P193" i="2"/>
  <c r="S195" i="2"/>
  <c r="AA195" i="2" s="1"/>
  <c r="AN195" i="2" s="1"/>
  <c r="Q195" i="2"/>
  <c r="Y195" i="2" s="1"/>
  <c r="M195" i="2"/>
  <c r="U195" i="2" s="1"/>
  <c r="W195" i="2"/>
  <c r="N195" i="2"/>
  <c r="V195" i="2" s="1"/>
  <c r="P195" i="2"/>
  <c r="X196" i="2"/>
  <c r="R196" i="2"/>
  <c r="Z196" i="2" s="1"/>
  <c r="X197" i="2"/>
  <c r="R197" i="2"/>
  <c r="Z197" i="2" s="1"/>
  <c r="M117" i="2"/>
  <c r="U117" i="2" s="1"/>
  <c r="Q117" i="2"/>
  <c r="Y117" i="2" s="1"/>
  <c r="M119" i="2"/>
  <c r="U119" i="2" s="1"/>
  <c r="Q119" i="2"/>
  <c r="Y119" i="2" s="1"/>
  <c r="M121" i="2"/>
  <c r="U121" i="2" s="1"/>
  <c r="Q121" i="2"/>
  <c r="Y121" i="2" s="1"/>
  <c r="M123" i="2"/>
  <c r="U123" i="2" s="1"/>
  <c r="Q123" i="2"/>
  <c r="Y123" i="2" s="1"/>
  <c r="M125" i="2"/>
  <c r="U125" i="2" s="1"/>
  <c r="Q125" i="2"/>
  <c r="Y125" i="2" s="1"/>
  <c r="M127" i="2"/>
  <c r="U127" i="2" s="1"/>
  <c r="Q127" i="2"/>
  <c r="Y127" i="2" s="1"/>
  <c r="M129" i="2"/>
  <c r="U129" i="2" s="1"/>
  <c r="Q129" i="2"/>
  <c r="Y129" i="2" s="1"/>
  <c r="M137" i="2"/>
  <c r="U137" i="2" s="1"/>
  <c r="Q137" i="2"/>
  <c r="Y137" i="2" s="1"/>
  <c r="M139" i="2"/>
  <c r="U139" i="2" s="1"/>
  <c r="Q139" i="2"/>
  <c r="Y139" i="2" s="1"/>
  <c r="M141" i="2"/>
  <c r="U141" i="2" s="1"/>
  <c r="Q141" i="2"/>
  <c r="Y141" i="2" s="1"/>
  <c r="M143" i="2"/>
  <c r="U143" i="2" s="1"/>
  <c r="Q143" i="2"/>
  <c r="Y143" i="2" s="1"/>
  <c r="M145" i="2"/>
  <c r="U145" i="2" s="1"/>
  <c r="Q145" i="2"/>
  <c r="Y145" i="2" s="1"/>
  <c r="M146" i="2"/>
  <c r="U146" i="2" s="1"/>
  <c r="Q146" i="2"/>
  <c r="Y146" i="2" s="1"/>
  <c r="M147" i="2"/>
  <c r="U147" i="2" s="1"/>
  <c r="Q147" i="2"/>
  <c r="Y147" i="2" s="1"/>
  <c r="M148" i="2"/>
  <c r="U148" i="2" s="1"/>
  <c r="Q148" i="2"/>
  <c r="Y148" i="2" s="1"/>
  <c r="M150" i="2"/>
  <c r="U150" i="2" s="1"/>
  <c r="Q150" i="2"/>
  <c r="Y150" i="2" s="1"/>
  <c r="M154" i="2"/>
  <c r="U154" i="2" s="1"/>
  <c r="Q154" i="2"/>
  <c r="Y154" i="2" s="1"/>
  <c r="M156" i="2"/>
  <c r="U156" i="2" s="1"/>
  <c r="Q156" i="2"/>
  <c r="Y156" i="2" s="1"/>
  <c r="M158" i="2"/>
  <c r="U158" i="2" s="1"/>
  <c r="Q158" i="2"/>
  <c r="Y158" i="2" s="1"/>
  <c r="M160" i="2"/>
  <c r="U160" i="2" s="1"/>
  <c r="Q160" i="2"/>
  <c r="Y160" i="2" s="1"/>
  <c r="M162" i="2"/>
  <c r="U162" i="2" s="1"/>
  <c r="Q162" i="2"/>
  <c r="Y162" i="2" s="1"/>
  <c r="M164" i="2"/>
  <c r="U164" i="2" s="1"/>
  <c r="Q164" i="2"/>
  <c r="Y164" i="2" s="1"/>
  <c r="M167" i="2"/>
  <c r="U167" i="2" s="1"/>
  <c r="Q167" i="2"/>
  <c r="Y167" i="2" s="1"/>
  <c r="M169" i="2"/>
  <c r="U169" i="2" s="1"/>
  <c r="Q169" i="2"/>
  <c r="Y169" i="2" s="1"/>
  <c r="Q170" i="2"/>
  <c r="Y170" i="2" s="1"/>
  <c r="Q172" i="2"/>
  <c r="Y172" i="2" s="1"/>
  <c r="Q174" i="2"/>
  <c r="Y174" i="2" s="1"/>
  <c r="Q176" i="2"/>
  <c r="Y176" i="2" s="1"/>
  <c r="Q178" i="2"/>
  <c r="Y178" i="2" s="1"/>
  <c r="Q180" i="2"/>
  <c r="Y180" i="2" s="1"/>
  <c r="N181" i="2"/>
  <c r="V181" i="2" s="1"/>
  <c r="W181" i="2"/>
  <c r="N183" i="2"/>
  <c r="V183" i="2" s="1"/>
  <c r="W183" i="2"/>
  <c r="N185" i="2"/>
  <c r="V185" i="2" s="1"/>
  <c r="W185" i="2"/>
  <c r="N187" i="2"/>
  <c r="V187" i="2" s="1"/>
  <c r="W187" i="2"/>
  <c r="N189" i="2"/>
  <c r="V189" i="2" s="1"/>
  <c r="W189" i="2"/>
  <c r="N191" i="2"/>
  <c r="V191" i="2" s="1"/>
  <c r="W191" i="2"/>
  <c r="N193" i="2"/>
  <c r="V193" i="2" s="1"/>
  <c r="W193" i="2"/>
  <c r="W117" i="2"/>
  <c r="P117" i="2"/>
  <c r="N117" i="2"/>
  <c r="V117" i="2" s="1"/>
  <c r="W119" i="2"/>
  <c r="P119" i="2"/>
  <c r="N119" i="2"/>
  <c r="V119" i="2" s="1"/>
  <c r="W121" i="2"/>
  <c r="P121" i="2"/>
  <c r="N121" i="2"/>
  <c r="V121" i="2" s="1"/>
  <c r="W123" i="2"/>
  <c r="P123" i="2"/>
  <c r="N123" i="2"/>
  <c r="V123" i="2" s="1"/>
  <c r="W125" i="2"/>
  <c r="P125" i="2"/>
  <c r="N125" i="2"/>
  <c r="V125" i="2" s="1"/>
  <c r="W127" i="2"/>
  <c r="P127" i="2"/>
  <c r="N127" i="2"/>
  <c r="V127" i="2" s="1"/>
  <c r="W129" i="2"/>
  <c r="P129" i="2"/>
  <c r="N129" i="2"/>
  <c r="V129" i="2" s="1"/>
  <c r="W137" i="2"/>
  <c r="P137" i="2"/>
  <c r="N137" i="2"/>
  <c r="V137" i="2" s="1"/>
  <c r="W139" i="2"/>
  <c r="P139" i="2"/>
  <c r="N139" i="2"/>
  <c r="V139" i="2" s="1"/>
  <c r="W141" i="2"/>
  <c r="P141" i="2"/>
  <c r="N141" i="2"/>
  <c r="V141" i="2" s="1"/>
  <c r="W143" i="2"/>
  <c r="P143" i="2"/>
  <c r="N143" i="2"/>
  <c r="V143" i="2" s="1"/>
  <c r="W145" i="2"/>
  <c r="P145" i="2"/>
  <c r="N145" i="2"/>
  <c r="V145" i="2" s="1"/>
  <c r="W146" i="2"/>
  <c r="P146" i="2"/>
  <c r="N146" i="2"/>
  <c r="V146" i="2" s="1"/>
  <c r="W147" i="2"/>
  <c r="P147" i="2"/>
  <c r="N147" i="2"/>
  <c r="V147" i="2" s="1"/>
  <c r="W148" i="2"/>
  <c r="P148" i="2"/>
  <c r="N148" i="2"/>
  <c r="V148" i="2" s="1"/>
  <c r="W150" i="2"/>
  <c r="P150" i="2"/>
  <c r="N150" i="2"/>
  <c r="V150" i="2" s="1"/>
  <c r="W154" i="2"/>
  <c r="P154" i="2"/>
  <c r="N154" i="2"/>
  <c r="V154" i="2" s="1"/>
  <c r="W156" i="2"/>
  <c r="P156" i="2"/>
  <c r="N156" i="2"/>
  <c r="V156" i="2" s="1"/>
  <c r="W158" i="2"/>
  <c r="P158" i="2"/>
  <c r="N158" i="2"/>
  <c r="V158" i="2" s="1"/>
  <c r="W160" i="2"/>
  <c r="P160" i="2"/>
  <c r="N160" i="2"/>
  <c r="V160" i="2" s="1"/>
  <c r="W162" i="2"/>
  <c r="P162" i="2"/>
  <c r="N162" i="2"/>
  <c r="V162" i="2" s="1"/>
  <c r="W164" i="2"/>
  <c r="P164" i="2"/>
  <c r="N164" i="2"/>
  <c r="V164" i="2" s="1"/>
  <c r="W167" i="2"/>
  <c r="P167" i="2"/>
  <c r="N167" i="2"/>
  <c r="V167" i="2" s="1"/>
  <c r="W169" i="2"/>
  <c r="P169" i="2"/>
  <c r="N169" i="2"/>
  <c r="V169" i="2" s="1"/>
  <c r="W170" i="2"/>
  <c r="P170" i="2"/>
  <c r="N170" i="2"/>
  <c r="V170" i="2" s="1"/>
  <c r="S170" i="2"/>
  <c r="AA170" i="2" s="1"/>
  <c r="AN170" i="2" s="1"/>
  <c r="W172" i="2"/>
  <c r="P172" i="2"/>
  <c r="N172" i="2"/>
  <c r="V172" i="2" s="1"/>
  <c r="S172" i="2"/>
  <c r="AA172" i="2" s="1"/>
  <c r="AN172" i="2" s="1"/>
  <c r="W174" i="2"/>
  <c r="P174" i="2"/>
  <c r="N174" i="2"/>
  <c r="V174" i="2" s="1"/>
  <c r="S174" i="2"/>
  <c r="AA174" i="2" s="1"/>
  <c r="AN174" i="2" s="1"/>
  <c r="W176" i="2"/>
  <c r="P176" i="2"/>
  <c r="N176" i="2"/>
  <c r="V176" i="2" s="1"/>
  <c r="S176" i="2"/>
  <c r="AA176" i="2" s="1"/>
  <c r="AN176" i="2" s="1"/>
  <c r="W178" i="2"/>
  <c r="P178" i="2"/>
  <c r="N178" i="2"/>
  <c r="V178" i="2" s="1"/>
  <c r="S178" i="2"/>
  <c r="AA178" i="2" s="1"/>
  <c r="AN178" i="2" s="1"/>
  <c r="W180" i="2"/>
  <c r="P180" i="2"/>
  <c r="N180" i="2"/>
  <c r="V180" i="2" s="1"/>
  <c r="S180" i="2"/>
  <c r="AA180" i="2" s="1"/>
  <c r="AN180" i="2" s="1"/>
  <c r="S182" i="2"/>
  <c r="AA182" i="2" s="1"/>
  <c r="AN182" i="2" s="1"/>
  <c r="Q182" i="2"/>
  <c r="Y182" i="2" s="1"/>
  <c r="M182" i="2"/>
  <c r="U182" i="2" s="1"/>
  <c r="P182" i="2"/>
  <c r="S184" i="2"/>
  <c r="AA184" i="2" s="1"/>
  <c r="AN184" i="2" s="1"/>
  <c r="Q184" i="2"/>
  <c r="Y184" i="2" s="1"/>
  <c r="M184" i="2"/>
  <c r="U184" i="2" s="1"/>
  <c r="P184" i="2"/>
  <c r="S186" i="2"/>
  <c r="AA186" i="2" s="1"/>
  <c r="AN186" i="2" s="1"/>
  <c r="Q186" i="2"/>
  <c r="Y186" i="2" s="1"/>
  <c r="M186" i="2"/>
  <c r="U186" i="2" s="1"/>
  <c r="P186" i="2"/>
  <c r="S188" i="2"/>
  <c r="AA188" i="2" s="1"/>
  <c r="AN188" i="2" s="1"/>
  <c r="Q188" i="2"/>
  <c r="Y188" i="2" s="1"/>
  <c r="M188" i="2"/>
  <c r="U188" i="2" s="1"/>
  <c r="P188" i="2"/>
  <c r="S190" i="2"/>
  <c r="AA190" i="2" s="1"/>
  <c r="AN190" i="2" s="1"/>
  <c r="Q190" i="2"/>
  <c r="Y190" i="2" s="1"/>
  <c r="M190" i="2"/>
  <c r="U190" i="2" s="1"/>
  <c r="P190" i="2"/>
  <c r="S192" i="2"/>
  <c r="AA192" i="2" s="1"/>
  <c r="AN192" i="2" s="1"/>
  <c r="Q192" i="2"/>
  <c r="Y192" i="2" s="1"/>
  <c r="M192" i="2"/>
  <c r="U192" i="2" s="1"/>
  <c r="P192" i="2"/>
  <c r="S194" i="2"/>
  <c r="AA194" i="2" s="1"/>
  <c r="AN194" i="2" s="1"/>
  <c r="Q194" i="2"/>
  <c r="Y194" i="2" s="1"/>
  <c r="M194" i="2"/>
  <c r="U194" i="2" s="1"/>
  <c r="P194" i="2"/>
  <c r="S117" i="2"/>
  <c r="AA117" i="2" s="1"/>
  <c r="AN117" i="2" s="1"/>
  <c r="S119" i="2"/>
  <c r="AA119" i="2" s="1"/>
  <c r="AN119" i="2" s="1"/>
  <c r="S121" i="2"/>
  <c r="AA121" i="2" s="1"/>
  <c r="AN121" i="2" s="1"/>
  <c r="S123" i="2"/>
  <c r="AA123" i="2" s="1"/>
  <c r="AN123" i="2" s="1"/>
  <c r="S125" i="2"/>
  <c r="AA125" i="2" s="1"/>
  <c r="AN125" i="2" s="1"/>
  <c r="S127" i="2"/>
  <c r="AA127" i="2" s="1"/>
  <c r="AN127" i="2" s="1"/>
  <c r="S129" i="2"/>
  <c r="AA129" i="2" s="1"/>
  <c r="AN129" i="2" s="1"/>
  <c r="S137" i="2"/>
  <c r="AA137" i="2" s="1"/>
  <c r="AN137" i="2" s="1"/>
  <c r="S139" i="2"/>
  <c r="AA139" i="2" s="1"/>
  <c r="AN139" i="2" s="1"/>
  <c r="S141" i="2"/>
  <c r="AA141" i="2" s="1"/>
  <c r="AN141" i="2" s="1"/>
  <c r="S143" i="2"/>
  <c r="AA143" i="2" s="1"/>
  <c r="AN143" i="2" s="1"/>
  <c r="S145" i="2"/>
  <c r="AA145" i="2" s="1"/>
  <c r="AN145" i="2" s="1"/>
  <c r="S146" i="2"/>
  <c r="AA146" i="2" s="1"/>
  <c r="AN146" i="2" s="1"/>
  <c r="S147" i="2"/>
  <c r="AA147" i="2" s="1"/>
  <c r="AN147" i="2" s="1"/>
  <c r="S148" i="2"/>
  <c r="AA148" i="2" s="1"/>
  <c r="AN148" i="2" s="1"/>
  <c r="S150" i="2"/>
  <c r="AA150" i="2" s="1"/>
  <c r="AN150" i="2" s="1"/>
  <c r="S154" i="2"/>
  <c r="AA154" i="2" s="1"/>
  <c r="AN154" i="2" s="1"/>
  <c r="S156" i="2"/>
  <c r="AA156" i="2" s="1"/>
  <c r="AN156" i="2" s="1"/>
  <c r="S158" i="2"/>
  <c r="AA158" i="2" s="1"/>
  <c r="AN158" i="2" s="1"/>
  <c r="S160" i="2"/>
  <c r="AA160" i="2" s="1"/>
  <c r="AN160" i="2" s="1"/>
  <c r="S162" i="2"/>
  <c r="AA162" i="2" s="1"/>
  <c r="AN162" i="2" s="1"/>
  <c r="S164" i="2"/>
  <c r="AA164" i="2" s="1"/>
  <c r="AN164" i="2" s="1"/>
  <c r="S167" i="2"/>
  <c r="AA167" i="2" s="1"/>
  <c r="AN167" i="2" s="1"/>
  <c r="S169" i="2"/>
  <c r="AA169" i="2" s="1"/>
  <c r="AN169" i="2" s="1"/>
  <c r="M170" i="2"/>
  <c r="U170" i="2" s="1"/>
  <c r="M172" i="2"/>
  <c r="U172" i="2" s="1"/>
  <c r="M174" i="2"/>
  <c r="U174" i="2" s="1"/>
  <c r="M176" i="2"/>
  <c r="U176" i="2" s="1"/>
  <c r="M178" i="2"/>
  <c r="U178" i="2" s="1"/>
  <c r="M180" i="2"/>
  <c r="U180" i="2" s="1"/>
  <c r="N182" i="2"/>
  <c r="V182" i="2" s="1"/>
  <c r="W182" i="2"/>
  <c r="N184" i="2"/>
  <c r="V184" i="2" s="1"/>
  <c r="W184" i="2"/>
  <c r="N186" i="2"/>
  <c r="V186" i="2" s="1"/>
  <c r="W186" i="2"/>
  <c r="N188" i="2"/>
  <c r="V188" i="2" s="1"/>
  <c r="W188" i="2"/>
  <c r="N190" i="2"/>
  <c r="V190" i="2" s="1"/>
  <c r="W190" i="2"/>
  <c r="N192" i="2"/>
  <c r="V192" i="2" s="1"/>
  <c r="W192" i="2"/>
  <c r="N194" i="2"/>
  <c r="V194" i="2" s="1"/>
  <c r="W194" i="2"/>
  <c r="S198" i="2"/>
  <c r="AA198" i="2" s="1"/>
  <c r="AN198" i="2" s="1"/>
  <c r="Q198" i="2"/>
  <c r="Y198" i="2" s="1"/>
  <c r="M198" i="2"/>
  <c r="U198" i="2" s="1"/>
  <c r="W198" i="2"/>
  <c r="P198" i="2"/>
  <c r="N198" i="2"/>
  <c r="V198" i="2" s="1"/>
  <c r="S199" i="2"/>
  <c r="AA199" i="2" s="1"/>
  <c r="AN199" i="2" s="1"/>
  <c r="Q199" i="2"/>
  <c r="Y199" i="2" s="1"/>
  <c r="M199" i="2"/>
  <c r="U199" i="2" s="1"/>
  <c r="W199" i="2"/>
  <c r="P199" i="2"/>
  <c r="N199" i="2"/>
  <c r="V199" i="2" s="1"/>
  <c r="S200" i="2"/>
  <c r="AA200" i="2" s="1"/>
  <c r="AN200" i="2" s="1"/>
  <c r="Q200" i="2"/>
  <c r="Y200" i="2" s="1"/>
  <c r="M200" i="2"/>
  <c r="U200" i="2" s="1"/>
  <c r="W200" i="2"/>
  <c r="P200" i="2"/>
  <c r="N200" i="2"/>
  <c r="V200" i="2" s="1"/>
  <c r="S201" i="2"/>
  <c r="AA201" i="2" s="1"/>
  <c r="AN201" i="2" s="1"/>
  <c r="Q201" i="2"/>
  <c r="Y201" i="2" s="1"/>
  <c r="M201" i="2"/>
  <c r="U201" i="2" s="1"/>
  <c r="W201" i="2"/>
  <c r="P201" i="2"/>
  <c r="N201" i="2"/>
  <c r="V201" i="2" s="1"/>
  <c r="S202" i="2"/>
  <c r="AA202" i="2" s="1"/>
  <c r="AN202" i="2" s="1"/>
  <c r="Q202" i="2"/>
  <c r="Y202" i="2" s="1"/>
  <c r="M202" i="2"/>
  <c r="U202" i="2" s="1"/>
  <c r="W202" i="2"/>
  <c r="P202" i="2"/>
  <c r="N202" i="2"/>
  <c r="V202" i="2" s="1"/>
  <c r="S203" i="2"/>
  <c r="AA203" i="2" s="1"/>
  <c r="AN203" i="2" s="1"/>
  <c r="Q203" i="2"/>
  <c r="Y203" i="2" s="1"/>
  <c r="M203" i="2"/>
  <c r="U203" i="2" s="1"/>
  <c r="W203" i="2"/>
  <c r="P203" i="2"/>
  <c r="N203" i="2"/>
  <c r="V203" i="2" s="1"/>
  <c r="S204" i="2"/>
  <c r="AA204" i="2" s="1"/>
  <c r="AN204" i="2" s="1"/>
  <c r="Q204" i="2"/>
  <c r="Y204" i="2" s="1"/>
  <c r="M204" i="2"/>
  <c r="U204" i="2" s="1"/>
  <c r="W204" i="2"/>
  <c r="P204" i="2"/>
  <c r="N204" i="2"/>
  <c r="V204" i="2" s="1"/>
  <c r="S205" i="2"/>
  <c r="AA205" i="2" s="1"/>
  <c r="AN205" i="2" s="1"/>
  <c r="Q205" i="2"/>
  <c r="Y205" i="2" s="1"/>
  <c r="M205" i="2"/>
  <c r="U205" i="2" s="1"/>
  <c r="W205" i="2"/>
  <c r="P205" i="2"/>
  <c r="N205" i="2"/>
  <c r="V205" i="2" s="1"/>
  <c r="S206" i="2"/>
  <c r="AA206" i="2" s="1"/>
  <c r="AN206" i="2" s="1"/>
  <c r="Q206" i="2"/>
  <c r="Y206" i="2" s="1"/>
  <c r="M206" i="2"/>
  <c r="U206" i="2" s="1"/>
  <c r="W206" i="2"/>
  <c r="P206" i="2"/>
  <c r="N206" i="2"/>
  <c r="V206" i="2" s="1"/>
  <c r="S207" i="2"/>
  <c r="AA207" i="2" s="1"/>
  <c r="AN207" i="2" s="1"/>
  <c r="Q207" i="2"/>
  <c r="Y207" i="2" s="1"/>
  <c r="M207" i="2"/>
  <c r="U207" i="2" s="1"/>
  <c r="W207" i="2"/>
  <c r="P207" i="2"/>
  <c r="N207" i="2"/>
  <c r="V207" i="2" s="1"/>
  <c r="S208" i="2"/>
  <c r="AA208" i="2" s="1"/>
  <c r="AN208" i="2" s="1"/>
  <c r="Q208" i="2"/>
  <c r="Y208" i="2" s="1"/>
  <c r="M208" i="2"/>
  <c r="U208" i="2" s="1"/>
  <c r="W208" i="2"/>
  <c r="P208" i="2"/>
  <c r="N208" i="2"/>
  <c r="V208" i="2" s="1"/>
  <c r="S209" i="2"/>
  <c r="AA209" i="2" s="1"/>
  <c r="AN209" i="2" s="1"/>
  <c r="Q209" i="2"/>
  <c r="Y209" i="2" s="1"/>
  <c r="M209" i="2"/>
  <c r="U209" i="2" s="1"/>
  <c r="W209" i="2"/>
  <c r="P209" i="2"/>
  <c r="N209" i="2"/>
  <c r="V209" i="2" s="1"/>
  <c r="S210" i="2"/>
  <c r="AA210" i="2" s="1"/>
  <c r="AN210" i="2" s="1"/>
  <c r="Q210" i="2"/>
  <c r="Y210" i="2" s="1"/>
  <c r="M210" i="2"/>
  <c r="U210" i="2" s="1"/>
  <c r="W210" i="2"/>
  <c r="P210" i="2"/>
  <c r="N210" i="2"/>
  <c r="V210" i="2" s="1"/>
  <c r="S211" i="2"/>
  <c r="AA211" i="2" s="1"/>
  <c r="AN211" i="2" s="1"/>
  <c r="Q211" i="2"/>
  <c r="Y211" i="2" s="1"/>
  <c r="M211" i="2"/>
  <c r="U211" i="2" s="1"/>
  <c r="W211" i="2"/>
  <c r="P211" i="2"/>
  <c r="N211" i="2"/>
  <c r="V211" i="2" s="1"/>
  <c r="S212" i="2"/>
  <c r="AA212" i="2" s="1"/>
  <c r="AN212" i="2" s="1"/>
  <c r="Q212" i="2"/>
  <c r="Y212" i="2" s="1"/>
  <c r="M212" i="2"/>
  <c r="U212" i="2" s="1"/>
  <c r="W212" i="2"/>
  <c r="P212" i="2"/>
  <c r="N212" i="2"/>
  <c r="V212" i="2" s="1"/>
  <c r="S213" i="2"/>
  <c r="AA213" i="2" s="1"/>
  <c r="AN213" i="2" s="1"/>
  <c r="Q213" i="2"/>
  <c r="Y213" i="2" s="1"/>
  <c r="M213" i="2"/>
  <c r="U213" i="2" s="1"/>
  <c r="W213" i="2"/>
  <c r="P213" i="2"/>
  <c r="N213" i="2"/>
  <c r="V213" i="2" s="1"/>
  <c r="S214" i="2"/>
  <c r="AA214" i="2" s="1"/>
  <c r="AN214" i="2" s="1"/>
  <c r="Q214" i="2"/>
  <c r="Y214" i="2" s="1"/>
  <c r="M214" i="2"/>
  <c r="U214" i="2" s="1"/>
  <c r="W214" i="2"/>
  <c r="P214" i="2"/>
  <c r="N214" i="2"/>
  <c r="V214" i="2" s="1"/>
  <c r="S215" i="2"/>
  <c r="AA215" i="2" s="1"/>
  <c r="AN215" i="2" s="1"/>
  <c r="Q215" i="2"/>
  <c r="Y215" i="2" s="1"/>
  <c r="M215" i="2"/>
  <c r="U215" i="2" s="1"/>
  <c r="W215" i="2"/>
  <c r="P215" i="2"/>
  <c r="N215" i="2"/>
  <c r="V215" i="2" s="1"/>
  <c r="S216" i="2"/>
  <c r="AA216" i="2" s="1"/>
  <c r="AN216" i="2" s="1"/>
  <c r="Q216" i="2"/>
  <c r="Y216" i="2" s="1"/>
  <c r="M216" i="2"/>
  <c r="U216" i="2" s="1"/>
  <c r="W216" i="2"/>
  <c r="P216" i="2"/>
  <c r="N216" i="2"/>
  <c r="V216" i="2" s="1"/>
  <c r="S217" i="2"/>
  <c r="AA217" i="2" s="1"/>
  <c r="AN217" i="2" s="1"/>
  <c r="Q217" i="2"/>
  <c r="Y217" i="2" s="1"/>
  <c r="M217" i="2"/>
  <c r="U217" i="2" s="1"/>
  <c r="W217" i="2"/>
  <c r="P217" i="2"/>
  <c r="N217" i="2"/>
  <c r="V217" i="2" s="1"/>
  <c r="S218" i="2"/>
  <c r="AA218" i="2" s="1"/>
  <c r="AN218" i="2" s="1"/>
  <c r="Q218" i="2"/>
  <c r="Y218" i="2" s="1"/>
  <c r="M218" i="2"/>
  <c r="U218" i="2" s="1"/>
  <c r="W218" i="2"/>
  <c r="P218" i="2"/>
  <c r="N218" i="2"/>
  <c r="V218" i="2" s="1"/>
  <c r="S219" i="2"/>
  <c r="AA219" i="2" s="1"/>
  <c r="AN219" i="2" s="1"/>
  <c r="Q219" i="2"/>
  <c r="Y219" i="2" s="1"/>
  <c r="M219" i="2"/>
  <c r="U219" i="2" s="1"/>
  <c r="W219" i="2"/>
  <c r="P219" i="2"/>
  <c r="N219" i="2"/>
  <c r="V219" i="2" s="1"/>
  <c r="S220" i="2"/>
  <c r="AA220" i="2" s="1"/>
  <c r="AN220" i="2" s="1"/>
  <c r="Q220" i="2"/>
  <c r="Y220" i="2" s="1"/>
  <c r="M220" i="2"/>
  <c r="U220" i="2" s="1"/>
  <c r="W220" i="2"/>
  <c r="P220" i="2"/>
  <c r="N220" i="2"/>
  <c r="V220" i="2" s="1"/>
  <c r="S221" i="2"/>
  <c r="AA221" i="2" s="1"/>
  <c r="AN221" i="2" s="1"/>
  <c r="Q221" i="2"/>
  <c r="Y221" i="2" s="1"/>
  <c r="M221" i="2"/>
  <c r="U221" i="2" s="1"/>
  <c r="W221" i="2"/>
  <c r="P221" i="2"/>
  <c r="N221" i="2"/>
  <c r="V221" i="2" s="1"/>
  <c r="S222" i="2"/>
  <c r="AA222" i="2" s="1"/>
  <c r="AN222" i="2" s="1"/>
  <c r="Q222" i="2"/>
  <c r="Y222" i="2" s="1"/>
  <c r="M222" i="2"/>
  <c r="U222" i="2" s="1"/>
  <c r="W222" i="2"/>
  <c r="P222" i="2"/>
  <c r="N222" i="2"/>
  <c r="V222" i="2" s="1"/>
  <c r="S196" i="2"/>
  <c r="AA196" i="2" s="1"/>
  <c r="AN196" i="2" s="1"/>
  <c r="Q196" i="2"/>
  <c r="Y196" i="2" s="1"/>
  <c r="M196" i="2"/>
  <c r="U196" i="2" s="1"/>
  <c r="S197" i="2"/>
  <c r="AA197" i="2" s="1"/>
  <c r="AN197" i="2" s="1"/>
  <c r="Q197" i="2"/>
  <c r="Y197" i="2" s="1"/>
  <c r="M197" i="2"/>
  <c r="U197" i="2" s="1"/>
  <c r="W197" i="2"/>
  <c r="N196" i="2"/>
  <c r="V196" i="2" s="1"/>
  <c r="W196" i="2"/>
  <c r="N197" i="2"/>
  <c r="V197" i="2" s="1"/>
  <c r="S223" i="2"/>
  <c r="AA223" i="2" s="1"/>
  <c r="AN223" i="2" s="1"/>
  <c r="Q223" i="2"/>
  <c r="Y223" i="2" s="1"/>
  <c r="M223" i="2"/>
  <c r="U223" i="2" s="1"/>
  <c r="S224" i="2"/>
  <c r="AA224" i="2" s="1"/>
  <c r="AN224" i="2" s="1"/>
  <c r="Q224" i="2"/>
  <c r="Y224" i="2" s="1"/>
  <c r="M224" i="2"/>
  <c r="U224" i="2" s="1"/>
  <c r="S225" i="2"/>
  <c r="AA225" i="2" s="1"/>
  <c r="AN225" i="2" s="1"/>
  <c r="Q225" i="2"/>
  <c r="Y225" i="2" s="1"/>
  <c r="M225" i="2"/>
  <c r="U225" i="2" s="1"/>
  <c r="S226" i="2"/>
  <c r="AA226" i="2" s="1"/>
  <c r="AN226" i="2" s="1"/>
  <c r="Q226" i="2"/>
  <c r="Y226" i="2" s="1"/>
  <c r="M226" i="2"/>
  <c r="U226" i="2" s="1"/>
  <c r="S227" i="2"/>
  <c r="AA227" i="2" s="1"/>
  <c r="AN227" i="2" s="1"/>
  <c r="Q227" i="2"/>
  <c r="Y227" i="2" s="1"/>
  <c r="M227" i="2"/>
  <c r="U227" i="2" s="1"/>
  <c r="S228" i="2"/>
  <c r="AA228" i="2" s="1"/>
  <c r="AN228" i="2" s="1"/>
  <c r="Q228" i="2"/>
  <c r="Y228" i="2" s="1"/>
  <c r="M228" i="2"/>
  <c r="U228" i="2" s="1"/>
  <c r="S229" i="2"/>
  <c r="AA229" i="2" s="1"/>
  <c r="AN229" i="2" s="1"/>
  <c r="Q229" i="2"/>
  <c r="Y229" i="2" s="1"/>
  <c r="M229" i="2"/>
  <c r="U229" i="2" s="1"/>
  <c r="S230" i="2"/>
  <c r="AA230" i="2" s="1"/>
  <c r="AN230" i="2" s="1"/>
  <c r="Q230" i="2"/>
  <c r="Y230" i="2" s="1"/>
  <c r="M230" i="2"/>
  <c r="U230" i="2" s="1"/>
  <c r="S231" i="2"/>
  <c r="AA231" i="2" s="1"/>
  <c r="AN231" i="2" s="1"/>
  <c r="Q231" i="2"/>
  <c r="Y231" i="2" s="1"/>
  <c r="M231" i="2"/>
  <c r="U231" i="2" s="1"/>
  <c r="S232" i="2"/>
  <c r="AA232" i="2" s="1"/>
  <c r="AN232" i="2" s="1"/>
  <c r="Q232" i="2"/>
  <c r="Y232" i="2" s="1"/>
  <c r="M232" i="2"/>
  <c r="U232" i="2" s="1"/>
  <c r="S233" i="2"/>
  <c r="AA233" i="2" s="1"/>
  <c r="AN233" i="2" s="1"/>
  <c r="Q233" i="2"/>
  <c r="Y233" i="2" s="1"/>
  <c r="M233" i="2"/>
  <c r="U233" i="2" s="1"/>
  <c r="S234" i="2"/>
  <c r="AA234" i="2" s="1"/>
  <c r="AN234" i="2" s="1"/>
  <c r="Q234" i="2"/>
  <c r="Y234" i="2" s="1"/>
  <c r="M234" i="2"/>
  <c r="U234" i="2" s="1"/>
  <c r="S235" i="2"/>
  <c r="AA235" i="2" s="1"/>
  <c r="AN235" i="2" s="1"/>
  <c r="Q235" i="2"/>
  <c r="Y235" i="2" s="1"/>
  <c r="M235" i="2"/>
  <c r="U235" i="2" s="1"/>
  <c r="S236" i="2"/>
  <c r="AA236" i="2" s="1"/>
  <c r="AN236" i="2" s="1"/>
  <c r="Q236" i="2"/>
  <c r="Y236" i="2" s="1"/>
  <c r="M236" i="2"/>
  <c r="U236" i="2" s="1"/>
  <c r="S237" i="2"/>
  <c r="AA237" i="2" s="1"/>
  <c r="AN237" i="2" s="1"/>
  <c r="Q237" i="2"/>
  <c r="Y237" i="2" s="1"/>
  <c r="M237" i="2"/>
  <c r="U237" i="2" s="1"/>
  <c r="S238" i="2"/>
  <c r="AA238" i="2" s="1"/>
  <c r="AN238" i="2" s="1"/>
  <c r="Q238" i="2"/>
  <c r="Y238" i="2" s="1"/>
  <c r="M238" i="2"/>
  <c r="U238" i="2" s="1"/>
  <c r="S239" i="2"/>
  <c r="AA239" i="2" s="1"/>
  <c r="AN239" i="2" s="1"/>
  <c r="Q239" i="2"/>
  <c r="Y239" i="2" s="1"/>
  <c r="M239" i="2"/>
  <c r="U239" i="2" s="1"/>
  <c r="S240" i="2"/>
  <c r="AA240" i="2" s="1"/>
  <c r="AN240" i="2" s="1"/>
  <c r="Q240" i="2"/>
  <c r="Y240" i="2" s="1"/>
  <c r="M240" i="2"/>
  <c r="U240" i="2" s="1"/>
  <c r="S241" i="2"/>
  <c r="AA241" i="2" s="1"/>
  <c r="AN241" i="2" s="1"/>
  <c r="Q241" i="2"/>
  <c r="Y241" i="2" s="1"/>
  <c r="M241" i="2"/>
  <c r="U241" i="2" s="1"/>
  <c r="S242" i="2"/>
  <c r="AA242" i="2" s="1"/>
  <c r="AN242" i="2" s="1"/>
  <c r="Q242" i="2"/>
  <c r="Y242" i="2" s="1"/>
  <c r="M242" i="2"/>
  <c r="U242" i="2" s="1"/>
  <c r="S243" i="2"/>
  <c r="AA243" i="2" s="1"/>
  <c r="AN243" i="2" s="1"/>
  <c r="Q243" i="2"/>
  <c r="Y243" i="2" s="1"/>
  <c r="M243" i="2"/>
  <c r="U243" i="2" s="1"/>
  <c r="S244" i="2"/>
  <c r="AA244" i="2" s="1"/>
  <c r="AN244" i="2" s="1"/>
  <c r="Q244" i="2"/>
  <c r="Y244" i="2" s="1"/>
  <c r="M244" i="2"/>
  <c r="U244" i="2" s="1"/>
  <c r="S245" i="2"/>
  <c r="AA245" i="2" s="1"/>
  <c r="AN245" i="2" s="1"/>
  <c r="Q245" i="2"/>
  <c r="Y245" i="2" s="1"/>
  <c r="M245" i="2"/>
  <c r="U245" i="2" s="1"/>
  <c r="S246" i="2"/>
  <c r="AA246" i="2" s="1"/>
  <c r="AN246" i="2" s="1"/>
  <c r="Q246" i="2"/>
  <c r="Y246" i="2" s="1"/>
  <c r="M246" i="2"/>
  <c r="U246" i="2" s="1"/>
  <c r="S247" i="2"/>
  <c r="AA247" i="2" s="1"/>
  <c r="AN247" i="2" s="1"/>
  <c r="Q247" i="2"/>
  <c r="Y247" i="2" s="1"/>
  <c r="M247" i="2"/>
  <c r="U247" i="2" s="1"/>
  <c r="S248" i="2"/>
  <c r="AA248" i="2" s="1"/>
  <c r="AN248" i="2" s="1"/>
  <c r="Q248" i="2"/>
  <c r="Y248" i="2" s="1"/>
  <c r="M248" i="2"/>
  <c r="U248" i="2" s="1"/>
  <c r="S249" i="2"/>
  <c r="AA249" i="2" s="1"/>
  <c r="AN249" i="2" s="1"/>
  <c r="Q249" i="2"/>
  <c r="Y249" i="2" s="1"/>
  <c r="M249" i="2"/>
  <c r="U249" i="2" s="1"/>
  <c r="S250" i="2"/>
  <c r="AA250" i="2" s="1"/>
  <c r="AN250" i="2" s="1"/>
  <c r="Q250" i="2"/>
  <c r="Y250" i="2" s="1"/>
  <c r="M250" i="2"/>
  <c r="U250" i="2" s="1"/>
  <c r="S251" i="2"/>
  <c r="AA251" i="2" s="1"/>
  <c r="AN251" i="2" s="1"/>
  <c r="Q251" i="2"/>
  <c r="Y251" i="2" s="1"/>
  <c r="M251" i="2"/>
  <c r="U251" i="2" s="1"/>
  <c r="S252" i="2"/>
  <c r="AA252" i="2" s="1"/>
  <c r="AN252" i="2" s="1"/>
  <c r="Q252" i="2"/>
  <c r="Y252" i="2" s="1"/>
  <c r="M252" i="2"/>
  <c r="U252" i="2" s="1"/>
  <c r="W252" i="2"/>
  <c r="P252" i="2"/>
  <c r="N252" i="2"/>
  <c r="V252" i="2" s="1"/>
  <c r="S253" i="2"/>
  <c r="AA253" i="2" s="1"/>
  <c r="AN253" i="2" s="1"/>
  <c r="Q253" i="2"/>
  <c r="Y253" i="2" s="1"/>
  <c r="M253" i="2"/>
  <c r="U253" i="2" s="1"/>
  <c r="W253" i="2"/>
  <c r="P253" i="2"/>
  <c r="N253" i="2"/>
  <c r="V253" i="2" s="1"/>
  <c r="S254" i="2"/>
  <c r="AA254" i="2" s="1"/>
  <c r="AN254" i="2" s="1"/>
  <c r="Q254" i="2"/>
  <c r="Y254" i="2" s="1"/>
  <c r="M254" i="2"/>
  <c r="U254" i="2" s="1"/>
  <c r="W254" i="2"/>
  <c r="P254" i="2"/>
  <c r="N254" i="2"/>
  <c r="V254" i="2" s="1"/>
  <c r="S255" i="2"/>
  <c r="AA255" i="2" s="1"/>
  <c r="AN255" i="2" s="1"/>
  <c r="Q255" i="2"/>
  <c r="Y255" i="2" s="1"/>
  <c r="M255" i="2"/>
  <c r="U255" i="2" s="1"/>
  <c r="W255" i="2"/>
  <c r="P255" i="2"/>
  <c r="N255" i="2"/>
  <c r="V255" i="2" s="1"/>
  <c r="S256" i="2"/>
  <c r="AA256" i="2" s="1"/>
  <c r="AN256" i="2" s="1"/>
  <c r="Q256" i="2"/>
  <c r="Y256" i="2" s="1"/>
  <c r="M256" i="2"/>
  <c r="U256" i="2" s="1"/>
  <c r="W256" i="2"/>
  <c r="P256" i="2"/>
  <c r="N256" i="2"/>
  <c r="V256" i="2" s="1"/>
  <c r="S257" i="2"/>
  <c r="AA257" i="2" s="1"/>
  <c r="AN257" i="2" s="1"/>
  <c r="Q257" i="2"/>
  <c r="Y257" i="2" s="1"/>
  <c r="M257" i="2"/>
  <c r="U257" i="2" s="1"/>
  <c r="W257" i="2"/>
  <c r="P257" i="2"/>
  <c r="N257" i="2"/>
  <c r="V257" i="2" s="1"/>
  <c r="S258" i="2"/>
  <c r="AA258" i="2" s="1"/>
  <c r="AN258" i="2" s="1"/>
  <c r="Q258" i="2"/>
  <c r="Y258" i="2" s="1"/>
  <c r="M258" i="2"/>
  <c r="U258" i="2" s="1"/>
  <c r="W258" i="2"/>
  <c r="P258" i="2"/>
  <c r="N258" i="2"/>
  <c r="V258" i="2" s="1"/>
  <c r="S259" i="2"/>
  <c r="AA259" i="2" s="1"/>
  <c r="AN259" i="2" s="1"/>
  <c r="Q259" i="2"/>
  <c r="Y259" i="2" s="1"/>
  <c r="M259" i="2"/>
  <c r="U259" i="2" s="1"/>
  <c r="W259" i="2"/>
  <c r="P259" i="2"/>
  <c r="N259" i="2"/>
  <c r="V259" i="2" s="1"/>
  <c r="S260" i="2"/>
  <c r="AA260" i="2" s="1"/>
  <c r="AN260" i="2" s="1"/>
  <c r="Q260" i="2"/>
  <c r="Y260" i="2" s="1"/>
  <c r="M260" i="2"/>
  <c r="U260" i="2" s="1"/>
  <c r="W260" i="2"/>
  <c r="P260" i="2"/>
  <c r="N260" i="2"/>
  <c r="V260" i="2" s="1"/>
  <c r="S261" i="2"/>
  <c r="AA261" i="2" s="1"/>
  <c r="AN261" i="2" s="1"/>
  <c r="Q261" i="2"/>
  <c r="Y261" i="2" s="1"/>
  <c r="M261" i="2"/>
  <c r="U261" i="2" s="1"/>
  <c r="W261" i="2"/>
  <c r="P261" i="2"/>
  <c r="N261" i="2"/>
  <c r="V261" i="2" s="1"/>
  <c r="S262" i="2"/>
  <c r="AA262" i="2" s="1"/>
  <c r="AN262" i="2" s="1"/>
  <c r="Q262" i="2"/>
  <c r="Y262" i="2" s="1"/>
  <c r="M262" i="2"/>
  <c r="U262" i="2" s="1"/>
  <c r="W262" i="2"/>
  <c r="P262" i="2"/>
  <c r="N262" i="2"/>
  <c r="V262" i="2" s="1"/>
  <c r="S263" i="2"/>
  <c r="AA263" i="2" s="1"/>
  <c r="AN263" i="2" s="1"/>
  <c r="Q263" i="2"/>
  <c r="Y263" i="2" s="1"/>
  <c r="M263" i="2"/>
  <c r="U263" i="2" s="1"/>
  <c r="W263" i="2"/>
  <c r="P263" i="2"/>
  <c r="N263" i="2"/>
  <c r="V263" i="2" s="1"/>
  <c r="N223" i="2"/>
  <c r="V223" i="2" s="1"/>
  <c r="W223" i="2"/>
  <c r="N224" i="2"/>
  <c r="V224" i="2" s="1"/>
  <c r="W224" i="2"/>
  <c r="N225" i="2"/>
  <c r="V225" i="2" s="1"/>
  <c r="W225" i="2"/>
  <c r="N226" i="2"/>
  <c r="V226" i="2" s="1"/>
  <c r="W226" i="2"/>
  <c r="N227" i="2"/>
  <c r="V227" i="2" s="1"/>
  <c r="W227" i="2"/>
  <c r="N228" i="2"/>
  <c r="V228" i="2" s="1"/>
  <c r="W228" i="2"/>
  <c r="N229" i="2"/>
  <c r="V229" i="2" s="1"/>
  <c r="W229" i="2"/>
  <c r="N230" i="2"/>
  <c r="V230" i="2" s="1"/>
  <c r="W230" i="2"/>
  <c r="N231" i="2"/>
  <c r="V231" i="2" s="1"/>
  <c r="W231" i="2"/>
  <c r="N232" i="2"/>
  <c r="V232" i="2" s="1"/>
  <c r="W232" i="2"/>
  <c r="N233" i="2"/>
  <c r="V233" i="2" s="1"/>
  <c r="W233" i="2"/>
  <c r="N234" i="2"/>
  <c r="V234" i="2" s="1"/>
  <c r="W234" i="2"/>
  <c r="N235" i="2"/>
  <c r="V235" i="2" s="1"/>
  <c r="W235" i="2"/>
  <c r="N236" i="2"/>
  <c r="V236" i="2" s="1"/>
  <c r="W236" i="2"/>
  <c r="N237" i="2"/>
  <c r="V237" i="2" s="1"/>
  <c r="W237" i="2"/>
  <c r="N238" i="2"/>
  <c r="V238" i="2" s="1"/>
  <c r="W238" i="2"/>
  <c r="N239" i="2"/>
  <c r="V239" i="2" s="1"/>
  <c r="W239" i="2"/>
  <c r="N240" i="2"/>
  <c r="V240" i="2" s="1"/>
  <c r="W240" i="2"/>
  <c r="N241" i="2"/>
  <c r="V241" i="2" s="1"/>
  <c r="W241" i="2"/>
  <c r="N242" i="2"/>
  <c r="V242" i="2" s="1"/>
  <c r="W242" i="2"/>
  <c r="N243" i="2"/>
  <c r="V243" i="2" s="1"/>
  <c r="W243" i="2"/>
  <c r="N244" i="2"/>
  <c r="V244" i="2" s="1"/>
  <c r="W244" i="2"/>
  <c r="N245" i="2"/>
  <c r="V245" i="2" s="1"/>
  <c r="W245" i="2"/>
  <c r="N246" i="2"/>
  <c r="V246" i="2" s="1"/>
  <c r="W246" i="2"/>
  <c r="N247" i="2"/>
  <c r="V247" i="2" s="1"/>
  <c r="W247" i="2"/>
  <c r="N248" i="2"/>
  <c r="V248" i="2" s="1"/>
  <c r="W248" i="2"/>
  <c r="N249" i="2"/>
  <c r="V249" i="2" s="1"/>
  <c r="W249" i="2"/>
  <c r="N250" i="2"/>
  <c r="V250" i="2" s="1"/>
  <c r="W250" i="2"/>
  <c r="N251" i="2"/>
  <c r="V251" i="2" s="1"/>
  <c r="W251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S264" i="2"/>
  <c r="AA264" i="2" s="1"/>
  <c r="AN264" i="2" s="1"/>
  <c r="Q264" i="2"/>
  <c r="Y264" i="2" s="1"/>
  <c r="M264" i="2"/>
  <c r="U264" i="2" s="1"/>
  <c r="S265" i="2"/>
  <c r="AA265" i="2" s="1"/>
  <c r="AN265" i="2" s="1"/>
  <c r="Q265" i="2"/>
  <c r="Y265" i="2" s="1"/>
  <c r="M265" i="2"/>
  <c r="U265" i="2" s="1"/>
  <c r="S266" i="2"/>
  <c r="AA266" i="2" s="1"/>
  <c r="AN266" i="2" s="1"/>
  <c r="Q266" i="2"/>
  <c r="Y266" i="2" s="1"/>
  <c r="M266" i="2"/>
  <c r="U266" i="2" s="1"/>
  <c r="S267" i="2"/>
  <c r="AA267" i="2" s="1"/>
  <c r="AN267" i="2" s="1"/>
  <c r="Q267" i="2"/>
  <c r="Y267" i="2" s="1"/>
  <c r="M267" i="2"/>
  <c r="U267" i="2" s="1"/>
  <c r="W269" i="2"/>
  <c r="P269" i="2"/>
  <c r="N269" i="2"/>
  <c r="V269" i="2" s="1"/>
  <c r="S269" i="2"/>
  <c r="AA269" i="2" s="1"/>
  <c r="AN269" i="2" s="1"/>
  <c r="Q269" i="2"/>
  <c r="Y269" i="2" s="1"/>
  <c r="M269" i="2"/>
  <c r="U269" i="2" s="1"/>
  <c r="W270" i="2"/>
  <c r="P270" i="2"/>
  <c r="N270" i="2"/>
  <c r="V270" i="2" s="1"/>
  <c r="S270" i="2"/>
  <c r="AA270" i="2" s="1"/>
  <c r="AN270" i="2" s="1"/>
  <c r="Q270" i="2"/>
  <c r="Y270" i="2" s="1"/>
  <c r="M270" i="2"/>
  <c r="U270" i="2" s="1"/>
  <c r="W271" i="2"/>
  <c r="P271" i="2"/>
  <c r="N271" i="2"/>
  <c r="V271" i="2" s="1"/>
  <c r="S271" i="2"/>
  <c r="AA271" i="2" s="1"/>
  <c r="AN271" i="2" s="1"/>
  <c r="Q271" i="2"/>
  <c r="Y271" i="2" s="1"/>
  <c r="M271" i="2"/>
  <c r="U271" i="2" s="1"/>
  <c r="W272" i="2"/>
  <c r="P272" i="2"/>
  <c r="N272" i="2"/>
  <c r="V272" i="2" s="1"/>
  <c r="S272" i="2"/>
  <c r="AA272" i="2" s="1"/>
  <c r="AN272" i="2" s="1"/>
  <c r="Q272" i="2"/>
  <c r="Y272" i="2" s="1"/>
  <c r="M272" i="2"/>
  <c r="U272" i="2" s="1"/>
  <c r="W273" i="2"/>
  <c r="P273" i="2"/>
  <c r="N273" i="2"/>
  <c r="V273" i="2" s="1"/>
  <c r="S273" i="2"/>
  <c r="AA273" i="2" s="1"/>
  <c r="AN273" i="2" s="1"/>
  <c r="Q273" i="2"/>
  <c r="Y273" i="2" s="1"/>
  <c r="M273" i="2"/>
  <c r="U273" i="2" s="1"/>
  <c r="W274" i="2"/>
  <c r="P274" i="2"/>
  <c r="N274" i="2"/>
  <c r="V274" i="2" s="1"/>
  <c r="S274" i="2"/>
  <c r="AA274" i="2" s="1"/>
  <c r="AN274" i="2" s="1"/>
  <c r="Q274" i="2"/>
  <c r="Y274" i="2" s="1"/>
  <c r="M274" i="2"/>
  <c r="U274" i="2" s="1"/>
  <c r="W275" i="2"/>
  <c r="P275" i="2"/>
  <c r="N275" i="2"/>
  <c r="V275" i="2" s="1"/>
  <c r="S275" i="2"/>
  <c r="AA275" i="2" s="1"/>
  <c r="AN275" i="2" s="1"/>
  <c r="Q275" i="2"/>
  <c r="Y275" i="2" s="1"/>
  <c r="M275" i="2"/>
  <c r="U275" i="2" s="1"/>
  <c r="W276" i="2"/>
  <c r="P276" i="2"/>
  <c r="N276" i="2"/>
  <c r="V276" i="2" s="1"/>
  <c r="S276" i="2"/>
  <c r="AA276" i="2" s="1"/>
  <c r="AN276" i="2" s="1"/>
  <c r="Q276" i="2"/>
  <c r="Y276" i="2" s="1"/>
  <c r="M276" i="2"/>
  <c r="U276" i="2" s="1"/>
  <c r="W277" i="2"/>
  <c r="P277" i="2"/>
  <c r="N277" i="2"/>
  <c r="V277" i="2" s="1"/>
  <c r="S277" i="2"/>
  <c r="AA277" i="2" s="1"/>
  <c r="AN277" i="2" s="1"/>
  <c r="Q277" i="2"/>
  <c r="Y277" i="2" s="1"/>
  <c r="M277" i="2"/>
  <c r="U277" i="2" s="1"/>
  <c r="W278" i="2"/>
  <c r="P278" i="2"/>
  <c r="N278" i="2"/>
  <c r="V278" i="2" s="1"/>
  <c r="S278" i="2"/>
  <c r="AA278" i="2" s="1"/>
  <c r="AN278" i="2" s="1"/>
  <c r="Q278" i="2"/>
  <c r="Y278" i="2" s="1"/>
  <c r="M278" i="2"/>
  <c r="U278" i="2" s="1"/>
  <c r="N264" i="2"/>
  <c r="V264" i="2" s="1"/>
  <c r="W264" i="2"/>
  <c r="N265" i="2"/>
  <c r="V265" i="2" s="1"/>
  <c r="W265" i="2"/>
  <c r="N266" i="2"/>
  <c r="V266" i="2" s="1"/>
  <c r="W266" i="2"/>
  <c r="N267" i="2"/>
  <c r="V267" i="2" s="1"/>
  <c r="W267" i="2"/>
  <c r="O268" i="2"/>
  <c r="W279" i="2"/>
  <c r="P279" i="2"/>
  <c r="N279" i="2"/>
  <c r="V279" i="2" s="1"/>
  <c r="S279" i="2"/>
  <c r="AA279" i="2" s="1"/>
  <c r="AN279" i="2" s="1"/>
  <c r="Q279" i="2"/>
  <c r="Y279" i="2" s="1"/>
  <c r="M279" i="2"/>
  <c r="U279" i="2" s="1"/>
  <c r="W280" i="2"/>
  <c r="P280" i="2"/>
  <c r="N280" i="2"/>
  <c r="V280" i="2" s="1"/>
  <c r="S280" i="2"/>
  <c r="AA280" i="2" s="1"/>
  <c r="AN280" i="2" s="1"/>
  <c r="Q280" i="2"/>
  <c r="Y280" i="2" s="1"/>
  <c r="M280" i="2"/>
  <c r="U280" i="2" s="1"/>
  <c r="W281" i="2"/>
  <c r="P281" i="2"/>
  <c r="N281" i="2"/>
  <c r="V281" i="2" s="1"/>
  <c r="S281" i="2"/>
  <c r="AA281" i="2" s="1"/>
  <c r="AN281" i="2" s="1"/>
  <c r="Q281" i="2"/>
  <c r="Y281" i="2" s="1"/>
  <c r="M281" i="2"/>
  <c r="U281" i="2" s="1"/>
  <c r="W282" i="2"/>
  <c r="P282" i="2"/>
  <c r="N282" i="2"/>
  <c r="V282" i="2" s="1"/>
  <c r="S282" i="2"/>
  <c r="AA282" i="2" s="1"/>
  <c r="AN282" i="2" s="1"/>
  <c r="Q282" i="2"/>
  <c r="Y282" i="2" s="1"/>
  <c r="M282" i="2"/>
  <c r="U282" i="2" s="1"/>
  <c r="X283" i="2"/>
  <c r="R283" i="2"/>
  <c r="Z283" i="2" s="1"/>
  <c r="X284" i="2"/>
  <c r="R284" i="2"/>
  <c r="Z284" i="2" s="1"/>
  <c r="X285" i="2"/>
  <c r="R285" i="2"/>
  <c r="Z285" i="2" s="1"/>
  <c r="X286" i="2"/>
  <c r="R286" i="2"/>
  <c r="Z286" i="2" s="1"/>
  <c r="X287" i="2"/>
  <c r="R287" i="2"/>
  <c r="Z287" i="2" s="1"/>
  <c r="X288" i="2"/>
  <c r="R288" i="2"/>
  <c r="Z288" i="2" s="1"/>
  <c r="X289" i="2"/>
  <c r="R289" i="2"/>
  <c r="Z289" i="2" s="1"/>
  <c r="X290" i="2"/>
  <c r="R290" i="2"/>
  <c r="Z290" i="2" s="1"/>
  <c r="X291" i="2"/>
  <c r="R291" i="2"/>
  <c r="Z291" i="2" s="1"/>
  <c r="X292" i="2"/>
  <c r="R292" i="2"/>
  <c r="Z292" i="2" s="1"/>
  <c r="P264" i="2"/>
  <c r="P265" i="2"/>
  <c r="P266" i="2"/>
  <c r="P267" i="2"/>
  <c r="S283" i="2"/>
  <c r="AA283" i="2" s="1"/>
  <c r="AN283" i="2" s="1"/>
  <c r="Q283" i="2"/>
  <c r="Y283" i="2" s="1"/>
  <c r="M283" i="2"/>
  <c r="U283" i="2" s="1"/>
  <c r="S284" i="2"/>
  <c r="AA284" i="2" s="1"/>
  <c r="AN284" i="2" s="1"/>
  <c r="Q284" i="2"/>
  <c r="Y284" i="2" s="1"/>
  <c r="M284" i="2"/>
  <c r="U284" i="2" s="1"/>
  <c r="S285" i="2"/>
  <c r="AA285" i="2" s="1"/>
  <c r="AN285" i="2" s="1"/>
  <c r="Q285" i="2"/>
  <c r="Y285" i="2" s="1"/>
  <c r="M285" i="2"/>
  <c r="U285" i="2" s="1"/>
  <c r="S286" i="2"/>
  <c r="AA286" i="2" s="1"/>
  <c r="AN286" i="2" s="1"/>
  <c r="Q286" i="2"/>
  <c r="Y286" i="2" s="1"/>
  <c r="M286" i="2"/>
  <c r="U286" i="2" s="1"/>
  <c r="S287" i="2"/>
  <c r="AA287" i="2" s="1"/>
  <c r="AN287" i="2" s="1"/>
  <c r="Q287" i="2"/>
  <c r="Y287" i="2" s="1"/>
  <c r="M287" i="2"/>
  <c r="U287" i="2" s="1"/>
  <c r="S288" i="2"/>
  <c r="AA288" i="2" s="1"/>
  <c r="AN288" i="2" s="1"/>
  <c r="Q288" i="2"/>
  <c r="Y288" i="2" s="1"/>
  <c r="M288" i="2"/>
  <c r="U288" i="2" s="1"/>
  <c r="S289" i="2"/>
  <c r="AA289" i="2" s="1"/>
  <c r="AN289" i="2" s="1"/>
  <c r="Q289" i="2"/>
  <c r="Y289" i="2" s="1"/>
  <c r="M289" i="2"/>
  <c r="U289" i="2" s="1"/>
  <c r="S290" i="2"/>
  <c r="AA290" i="2" s="1"/>
  <c r="AN290" i="2" s="1"/>
  <c r="Q290" i="2"/>
  <c r="Y290" i="2" s="1"/>
  <c r="M290" i="2"/>
  <c r="U290" i="2" s="1"/>
  <c r="S291" i="2"/>
  <c r="AA291" i="2" s="1"/>
  <c r="AN291" i="2" s="1"/>
  <c r="Q291" i="2"/>
  <c r="Y291" i="2" s="1"/>
  <c r="M291" i="2"/>
  <c r="U291" i="2" s="1"/>
  <c r="S292" i="2"/>
  <c r="AA292" i="2" s="1"/>
  <c r="AN292" i="2" s="1"/>
  <c r="Q292" i="2"/>
  <c r="Y292" i="2" s="1"/>
  <c r="M292" i="2"/>
  <c r="U292" i="2" s="1"/>
  <c r="W293" i="2"/>
  <c r="P293" i="2"/>
  <c r="N293" i="2"/>
  <c r="V293" i="2" s="1"/>
  <c r="S293" i="2"/>
  <c r="AA293" i="2" s="1"/>
  <c r="AN293" i="2" s="1"/>
  <c r="Q293" i="2"/>
  <c r="Y293" i="2" s="1"/>
  <c r="M293" i="2"/>
  <c r="U293" i="2" s="1"/>
  <c r="W294" i="2"/>
  <c r="P294" i="2"/>
  <c r="N294" i="2"/>
  <c r="V294" i="2" s="1"/>
  <c r="S294" i="2"/>
  <c r="AA294" i="2" s="1"/>
  <c r="AN294" i="2" s="1"/>
  <c r="Q294" i="2"/>
  <c r="Y294" i="2" s="1"/>
  <c r="M294" i="2"/>
  <c r="U294" i="2" s="1"/>
  <c r="W295" i="2"/>
  <c r="P295" i="2"/>
  <c r="N295" i="2"/>
  <c r="V295" i="2" s="1"/>
  <c r="S295" i="2"/>
  <c r="AA295" i="2" s="1"/>
  <c r="AN295" i="2" s="1"/>
  <c r="Q295" i="2"/>
  <c r="Y295" i="2" s="1"/>
  <c r="M295" i="2"/>
  <c r="U295" i="2" s="1"/>
  <c r="W296" i="2"/>
  <c r="P296" i="2"/>
  <c r="N296" i="2"/>
  <c r="V296" i="2" s="1"/>
  <c r="S296" i="2"/>
  <c r="AA296" i="2" s="1"/>
  <c r="AN296" i="2" s="1"/>
  <c r="Q296" i="2"/>
  <c r="Y296" i="2" s="1"/>
  <c r="M296" i="2"/>
  <c r="U296" i="2" s="1"/>
  <c r="W297" i="2"/>
  <c r="P297" i="2"/>
  <c r="N297" i="2"/>
  <c r="V297" i="2" s="1"/>
  <c r="S297" i="2"/>
  <c r="AA297" i="2" s="1"/>
  <c r="AN297" i="2" s="1"/>
  <c r="Q297" i="2"/>
  <c r="Y297" i="2" s="1"/>
  <c r="M297" i="2"/>
  <c r="U297" i="2" s="1"/>
  <c r="W298" i="2"/>
  <c r="P298" i="2"/>
  <c r="N298" i="2"/>
  <c r="V298" i="2" s="1"/>
  <c r="S298" i="2"/>
  <c r="AA298" i="2" s="1"/>
  <c r="AN298" i="2" s="1"/>
  <c r="Q298" i="2"/>
  <c r="Y298" i="2" s="1"/>
  <c r="M298" i="2"/>
  <c r="U298" i="2" s="1"/>
  <c r="N283" i="2"/>
  <c r="V283" i="2" s="1"/>
  <c r="W283" i="2"/>
  <c r="N284" i="2"/>
  <c r="V284" i="2" s="1"/>
  <c r="W284" i="2"/>
  <c r="N285" i="2"/>
  <c r="V285" i="2" s="1"/>
  <c r="W285" i="2"/>
  <c r="N286" i="2"/>
  <c r="V286" i="2" s="1"/>
  <c r="W286" i="2"/>
  <c r="N287" i="2"/>
  <c r="V287" i="2" s="1"/>
  <c r="W287" i="2"/>
  <c r="N288" i="2"/>
  <c r="V288" i="2" s="1"/>
  <c r="W288" i="2"/>
  <c r="N289" i="2"/>
  <c r="V289" i="2" s="1"/>
  <c r="W289" i="2"/>
  <c r="N290" i="2"/>
  <c r="V290" i="2" s="1"/>
  <c r="W290" i="2"/>
  <c r="N291" i="2"/>
  <c r="V291" i="2" s="1"/>
  <c r="W291" i="2"/>
  <c r="N292" i="2"/>
  <c r="V292" i="2" s="1"/>
  <c r="W292" i="2"/>
  <c r="S40" i="1"/>
  <c r="Q40" i="1"/>
  <c r="M40" i="1"/>
  <c r="W40" i="1"/>
  <c r="P40" i="1"/>
  <c r="N40" i="1"/>
  <c r="O39" i="1"/>
  <c r="O38" i="1" s="1"/>
  <c r="W41" i="1"/>
  <c r="P41" i="1"/>
  <c r="N41" i="1"/>
  <c r="V41" i="1" s="1"/>
  <c r="S41" i="1"/>
  <c r="AA41" i="1" s="1"/>
  <c r="AN41" i="1" s="1"/>
  <c r="Q41" i="1"/>
  <c r="Y41" i="1" s="1"/>
  <c r="M41" i="1"/>
  <c r="U41" i="1" s="1"/>
  <c r="S43" i="1"/>
  <c r="AA43" i="1" s="1"/>
  <c r="AN43" i="1" s="1"/>
  <c r="Q43" i="1"/>
  <c r="Y43" i="1" s="1"/>
  <c r="M43" i="1"/>
  <c r="U43" i="1" s="1"/>
  <c r="W43" i="1"/>
  <c r="P43" i="1"/>
  <c r="N43" i="1"/>
  <c r="V43" i="1" s="1"/>
  <c r="W45" i="1"/>
  <c r="P45" i="1"/>
  <c r="N45" i="1"/>
  <c r="V45" i="1" s="1"/>
  <c r="S45" i="1"/>
  <c r="AA45" i="1" s="1"/>
  <c r="AN45" i="1" s="1"/>
  <c r="Q45" i="1"/>
  <c r="Y45" i="1" s="1"/>
  <c r="M45" i="1"/>
  <c r="U45" i="1" s="1"/>
  <c r="S47" i="1"/>
  <c r="AA47" i="1" s="1"/>
  <c r="AN47" i="1" s="1"/>
  <c r="Q47" i="1"/>
  <c r="Y47" i="1" s="1"/>
  <c r="M47" i="1"/>
  <c r="U47" i="1" s="1"/>
  <c r="W47" i="1"/>
  <c r="P47" i="1"/>
  <c r="N47" i="1"/>
  <c r="V47" i="1" s="1"/>
  <c r="W49" i="1"/>
  <c r="P49" i="1"/>
  <c r="N49" i="1"/>
  <c r="V49" i="1" s="1"/>
  <c r="S49" i="1"/>
  <c r="AA49" i="1" s="1"/>
  <c r="AN49" i="1" s="1"/>
  <c r="Q49" i="1"/>
  <c r="Y49" i="1" s="1"/>
  <c r="M49" i="1"/>
  <c r="U49" i="1" s="1"/>
  <c r="S54" i="1"/>
  <c r="AA54" i="1" s="1"/>
  <c r="AN54" i="1" s="1"/>
  <c r="Q54" i="1"/>
  <c r="Y54" i="1" s="1"/>
  <c r="M54" i="1"/>
  <c r="U54" i="1" s="1"/>
  <c r="W54" i="1"/>
  <c r="P54" i="1"/>
  <c r="N54" i="1"/>
  <c r="V54" i="1" s="1"/>
  <c r="S56" i="1"/>
  <c r="AA56" i="1" s="1"/>
  <c r="AN56" i="1" s="1"/>
  <c r="Q56" i="1"/>
  <c r="Y56" i="1" s="1"/>
  <c r="M56" i="1"/>
  <c r="U56" i="1" s="1"/>
  <c r="W56" i="1"/>
  <c r="P56" i="1"/>
  <c r="N56" i="1"/>
  <c r="V56" i="1" s="1"/>
  <c r="S58" i="1"/>
  <c r="AA58" i="1" s="1"/>
  <c r="AN58" i="1" s="1"/>
  <c r="Q58" i="1"/>
  <c r="Y58" i="1" s="1"/>
  <c r="M58" i="1"/>
  <c r="U58" i="1" s="1"/>
  <c r="W58" i="1"/>
  <c r="P58" i="1"/>
  <c r="N58" i="1"/>
  <c r="V58" i="1" s="1"/>
  <c r="W59" i="1"/>
  <c r="P59" i="1"/>
  <c r="N59" i="1"/>
  <c r="V59" i="1" s="1"/>
  <c r="S59" i="1"/>
  <c r="AA59" i="1" s="1"/>
  <c r="AN59" i="1" s="1"/>
  <c r="Q59" i="1"/>
  <c r="Y59" i="1" s="1"/>
  <c r="M59" i="1"/>
  <c r="U59" i="1" s="1"/>
  <c r="S62" i="1"/>
  <c r="AA62" i="1" s="1"/>
  <c r="AN62" i="1" s="1"/>
  <c r="Q62" i="1"/>
  <c r="Y62" i="1" s="1"/>
  <c r="M62" i="1"/>
  <c r="U62" i="1" s="1"/>
  <c r="W62" i="1"/>
  <c r="P62" i="1"/>
  <c r="N62" i="1"/>
  <c r="V62" i="1" s="1"/>
  <c r="W63" i="1"/>
  <c r="P63" i="1"/>
  <c r="N63" i="1"/>
  <c r="V63" i="1" s="1"/>
  <c r="S63" i="1"/>
  <c r="AA63" i="1" s="1"/>
  <c r="AN63" i="1" s="1"/>
  <c r="Q63" i="1"/>
  <c r="Y63" i="1" s="1"/>
  <c r="M63" i="1"/>
  <c r="U63" i="1" s="1"/>
  <c r="S64" i="1"/>
  <c r="AA64" i="1" s="1"/>
  <c r="AN64" i="1" s="1"/>
  <c r="Q64" i="1"/>
  <c r="Y64" i="1" s="1"/>
  <c r="M64" i="1"/>
  <c r="U64" i="1" s="1"/>
  <c r="W64" i="1"/>
  <c r="P64" i="1"/>
  <c r="N64" i="1"/>
  <c r="V64" i="1" s="1"/>
  <c r="W65" i="1"/>
  <c r="P65" i="1"/>
  <c r="N65" i="1"/>
  <c r="V65" i="1" s="1"/>
  <c r="S65" i="1"/>
  <c r="AA65" i="1" s="1"/>
  <c r="AN65" i="1" s="1"/>
  <c r="Q65" i="1"/>
  <c r="Y65" i="1" s="1"/>
  <c r="M65" i="1"/>
  <c r="U65" i="1" s="1"/>
  <c r="S66" i="1"/>
  <c r="AA66" i="1" s="1"/>
  <c r="AN66" i="1" s="1"/>
  <c r="Q66" i="1"/>
  <c r="Y66" i="1" s="1"/>
  <c r="M66" i="1"/>
  <c r="U66" i="1" s="1"/>
  <c r="W66" i="1"/>
  <c r="P66" i="1"/>
  <c r="N66" i="1"/>
  <c r="V66" i="1" s="1"/>
  <c r="W67" i="1"/>
  <c r="P67" i="1"/>
  <c r="N67" i="1"/>
  <c r="V67" i="1" s="1"/>
  <c r="S67" i="1"/>
  <c r="AA67" i="1" s="1"/>
  <c r="AN67" i="1" s="1"/>
  <c r="Q67" i="1"/>
  <c r="Y67" i="1" s="1"/>
  <c r="M67" i="1"/>
  <c r="U67" i="1" s="1"/>
  <c r="S68" i="1"/>
  <c r="AA68" i="1" s="1"/>
  <c r="AN68" i="1" s="1"/>
  <c r="Q68" i="1"/>
  <c r="Y68" i="1" s="1"/>
  <c r="M68" i="1"/>
  <c r="U68" i="1" s="1"/>
  <c r="W68" i="1"/>
  <c r="P68" i="1"/>
  <c r="N68" i="1"/>
  <c r="V68" i="1" s="1"/>
  <c r="S71" i="1"/>
  <c r="AA71" i="1" s="1"/>
  <c r="AN71" i="1" s="1"/>
  <c r="Q71" i="1"/>
  <c r="Y71" i="1" s="1"/>
  <c r="M71" i="1"/>
  <c r="U71" i="1" s="1"/>
  <c r="W71" i="1"/>
  <c r="P71" i="1"/>
  <c r="N71" i="1"/>
  <c r="V71" i="1" s="1"/>
  <c r="S72" i="1"/>
  <c r="AA72" i="1" s="1"/>
  <c r="AN72" i="1" s="1"/>
  <c r="Q72" i="1"/>
  <c r="Y72" i="1" s="1"/>
  <c r="M72" i="1"/>
  <c r="U72" i="1" s="1"/>
  <c r="W72" i="1"/>
  <c r="P72" i="1"/>
  <c r="N72" i="1"/>
  <c r="V72" i="1" s="1"/>
  <c r="S75" i="1"/>
  <c r="AA75" i="1" s="1"/>
  <c r="AN75" i="1" s="1"/>
  <c r="Q75" i="1"/>
  <c r="Y75" i="1" s="1"/>
  <c r="M75" i="1"/>
  <c r="U75" i="1" s="1"/>
  <c r="W75" i="1"/>
  <c r="P75" i="1"/>
  <c r="N75" i="1"/>
  <c r="V75" i="1" s="1"/>
  <c r="S76" i="1"/>
  <c r="AA76" i="1" s="1"/>
  <c r="AN76" i="1" s="1"/>
  <c r="Q76" i="1"/>
  <c r="Y76" i="1" s="1"/>
  <c r="M76" i="1"/>
  <c r="U76" i="1" s="1"/>
  <c r="W76" i="1"/>
  <c r="P76" i="1"/>
  <c r="N76" i="1"/>
  <c r="V76" i="1" s="1"/>
  <c r="S79" i="1"/>
  <c r="AA79" i="1" s="1"/>
  <c r="AN79" i="1" s="1"/>
  <c r="Q79" i="1"/>
  <c r="Y79" i="1" s="1"/>
  <c r="M79" i="1"/>
  <c r="U79" i="1" s="1"/>
  <c r="W79" i="1"/>
  <c r="P79" i="1"/>
  <c r="N79" i="1"/>
  <c r="V79" i="1" s="1"/>
  <c r="S82" i="1"/>
  <c r="AA82" i="1" s="1"/>
  <c r="AN82" i="1" s="1"/>
  <c r="Q82" i="1"/>
  <c r="Y82" i="1" s="1"/>
  <c r="M82" i="1"/>
  <c r="U82" i="1" s="1"/>
  <c r="W82" i="1"/>
  <c r="P82" i="1"/>
  <c r="N82" i="1"/>
  <c r="V82" i="1" s="1"/>
  <c r="S83" i="1"/>
  <c r="AA83" i="1" s="1"/>
  <c r="AN83" i="1" s="1"/>
  <c r="Q83" i="1"/>
  <c r="Y83" i="1" s="1"/>
  <c r="M83" i="1"/>
  <c r="U83" i="1" s="1"/>
  <c r="W83" i="1"/>
  <c r="P83" i="1"/>
  <c r="N83" i="1"/>
  <c r="V83" i="1" s="1"/>
  <c r="S86" i="1"/>
  <c r="AA86" i="1" s="1"/>
  <c r="AN86" i="1" s="1"/>
  <c r="Q86" i="1"/>
  <c r="Y86" i="1" s="1"/>
  <c r="M86" i="1"/>
  <c r="U86" i="1" s="1"/>
  <c r="W86" i="1"/>
  <c r="P86" i="1"/>
  <c r="N86" i="1"/>
  <c r="V86" i="1" s="1"/>
  <c r="S87" i="1"/>
  <c r="AA87" i="1" s="1"/>
  <c r="AN87" i="1" s="1"/>
  <c r="Q87" i="1"/>
  <c r="Y87" i="1" s="1"/>
  <c r="M87" i="1"/>
  <c r="U87" i="1" s="1"/>
  <c r="W87" i="1"/>
  <c r="P87" i="1"/>
  <c r="N87" i="1"/>
  <c r="V87" i="1" s="1"/>
  <c r="S89" i="1"/>
  <c r="AA89" i="1" s="1"/>
  <c r="AN89" i="1" s="1"/>
  <c r="Q89" i="1"/>
  <c r="Y89" i="1" s="1"/>
  <c r="M89" i="1"/>
  <c r="U89" i="1" s="1"/>
  <c r="W89" i="1"/>
  <c r="P89" i="1"/>
  <c r="N89" i="1"/>
  <c r="V89" i="1" s="1"/>
  <c r="S90" i="1"/>
  <c r="AA90" i="1" s="1"/>
  <c r="AN90" i="1" s="1"/>
  <c r="Q90" i="1"/>
  <c r="Y90" i="1" s="1"/>
  <c r="M90" i="1"/>
  <c r="U90" i="1" s="1"/>
  <c r="W90" i="1"/>
  <c r="P90" i="1"/>
  <c r="N90" i="1"/>
  <c r="V90" i="1" s="1"/>
  <c r="S91" i="1"/>
  <c r="AA91" i="1" s="1"/>
  <c r="AN91" i="1" s="1"/>
  <c r="Q91" i="1"/>
  <c r="Y91" i="1" s="1"/>
  <c r="M91" i="1"/>
  <c r="U91" i="1" s="1"/>
  <c r="W91" i="1"/>
  <c r="P91" i="1"/>
  <c r="N91" i="1"/>
  <c r="V91" i="1" s="1"/>
  <c r="S92" i="1"/>
  <c r="AA92" i="1" s="1"/>
  <c r="AN92" i="1" s="1"/>
  <c r="Q92" i="1"/>
  <c r="Y92" i="1" s="1"/>
  <c r="M92" i="1"/>
  <c r="U92" i="1" s="1"/>
  <c r="W92" i="1"/>
  <c r="P92" i="1"/>
  <c r="N92" i="1"/>
  <c r="V92" i="1" s="1"/>
  <c r="S93" i="1"/>
  <c r="AA93" i="1" s="1"/>
  <c r="AN93" i="1" s="1"/>
  <c r="Q93" i="1"/>
  <c r="Y93" i="1" s="1"/>
  <c r="M93" i="1"/>
  <c r="U93" i="1" s="1"/>
  <c r="W93" i="1"/>
  <c r="P93" i="1"/>
  <c r="N93" i="1"/>
  <c r="V93" i="1" s="1"/>
  <c r="S94" i="1"/>
  <c r="AA94" i="1" s="1"/>
  <c r="AN94" i="1" s="1"/>
  <c r="Q94" i="1"/>
  <c r="Y94" i="1" s="1"/>
  <c r="M94" i="1"/>
  <c r="U94" i="1" s="1"/>
  <c r="W94" i="1"/>
  <c r="P94" i="1"/>
  <c r="N94" i="1"/>
  <c r="V94" i="1" s="1"/>
  <c r="S95" i="1"/>
  <c r="AA95" i="1" s="1"/>
  <c r="AN95" i="1" s="1"/>
  <c r="Q95" i="1"/>
  <c r="Y95" i="1" s="1"/>
  <c r="M95" i="1"/>
  <c r="U95" i="1" s="1"/>
  <c r="W95" i="1"/>
  <c r="P95" i="1"/>
  <c r="N95" i="1"/>
  <c r="V95" i="1" s="1"/>
  <c r="S96" i="1"/>
  <c r="AA96" i="1" s="1"/>
  <c r="AN96" i="1" s="1"/>
  <c r="Q96" i="1"/>
  <c r="Y96" i="1" s="1"/>
  <c r="M96" i="1"/>
  <c r="U96" i="1" s="1"/>
  <c r="W96" i="1"/>
  <c r="P96" i="1"/>
  <c r="N96" i="1"/>
  <c r="V96" i="1" s="1"/>
  <c r="S97" i="1"/>
  <c r="AA97" i="1" s="1"/>
  <c r="AN97" i="1" s="1"/>
  <c r="Q97" i="1"/>
  <c r="Y97" i="1" s="1"/>
  <c r="M97" i="1"/>
  <c r="U97" i="1" s="1"/>
  <c r="W97" i="1"/>
  <c r="P97" i="1"/>
  <c r="N97" i="1"/>
  <c r="V97" i="1" s="1"/>
  <c r="S98" i="1"/>
  <c r="AA98" i="1" s="1"/>
  <c r="AN98" i="1" s="1"/>
  <c r="Q98" i="1"/>
  <c r="Y98" i="1" s="1"/>
  <c r="M98" i="1"/>
  <c r="U98" i="1" s="1"/>
  <c r="W98" i="1"/>
  <c r="P98" i="1"/>
  <c r="N98" i="1"/>
  <c r="V98" i="1" s="1"/>
  <c r="S99" i="1"/>
  <c r="AA99" i="1" s="1"/>
  <c r="AN99" i="1" s="1"/>
  <c r="Q99" i="1"/>
  <c r="Y99" i="1" s="1"/>
  <c r="M99" i="1"/>
  <c r="U99" i="1" s="1"/>
  <c r="W99" i="1"/>
  <c r="P99" i="1"/>
  <c r="N99" i="1"/>
  <c r="V99" i="1" s="1"/>
  <c r="S100" i="1"/>
  <c r="AA100" i="1" s="1"/>
  <c r="AN100" i="1" s="1"/>
  <c r="Q100" i="1"/>
  <c r="Y100" i="1" s="1"/>
  <c r="M100" i="1"/>
  <c r="U100" i="1" s="1"/>
  <c r="W100" i="1"/>
  <c r="P100" i="1"/>
  <c r="N100" i="1"/>
  <c r="V100" i="1" s="1"/>
  <c r="S101" i="1"/>
  <c r="AA101" i="1" s="1"/>
  <c r="AN101" i="1" s="1"/>
  <c r="Q101" i="1"/>
  <c r="Y101" i="1" s="1"/>
  <c r="M101" i="1"/>
  <c r="U101" i="1" s="1"/>
  <c r="W101" i="1"/>
  <c r="P101" i="1"/>
  <c r="N101" i="1"/>
  <c r="V101" i="1" s="1"/>
  <c r="S102" i="1"/>
  <c r="AA102" i="1" s="1"/>
  <c r="AN102" i="1" s="1"/>
  <c r="Q102" i="1"/>
  <c r="Y102" i="1" s="1"/>
  <c r="M102" i="1"/>
  <c r="U102" i="1" s="1"/>
  <c r="W102" i="1"/>
  <c r="P102" i="1"/>
  <c r="N102" i="1"/>
  <c r="V102" i="1" s="1"/>
  <c r="S103" i="1"/>
  <c r="AA103" i="1" s="1"/>
  <c r="AN103" i="1" s="1"/>
  <c r="Q103" i="1"/>
  <c r="Y103" i="1" s="1"/>
  <c r="M103" i="1"/>
  <c r="U103" i="1" s="1"/>
  <c r="W103" i="1"/>
  <c r="P103" i="1"/>
  <c r="N103" i="1"/>
  <c r="V103" i="1" s="1"/>
  <c r="S104" i="1"/>
  <c r="AA104" i="1" s="1"/>
  <c r="AN104" i="1" s="1"/>
  <c r="Q104" i="1"/>
  <c r="Y104" i="1" s="1"/>
  <c r="M104" i="1"/>
  <c r="U104" i="1" s="1"/>
  <c r="W104" i="1"/>
  <c r="P104" i="1"/>
  <c r="N104" i="1"/>
  <c r="V104" i="1" s="1"/>
  <c r="X121" i="1"/>
  <c r="R121" i="1"/>
  <c r="Z121" i="1" s="1"/>
  <c r="X125" i="1"/>
  <c r="R125" i="1"/>
  <c r="Z125" i="1" s="1"/>
  <c r="X127" i="1"/>
  <c r="R127" i="1"/>
  <c r="Z127" i="1" s="1"/>
  <c r="X129" i="1"/>
  <c r="R129" i="1"/>
  <c r="Z129" i="1" s="1"/>
  <c r="X131" i="1"/>
  <c r="R131" i="1"/>
  <c r="Z131" i="1" s="1"/>
  <c r="X133" i="1"/>
  <c r="R133" i="1"/>
  <c r="Z133" i="1" s="1"/>
  <c r="X135" i="1"/>
  <c r="R135" i="1"/>
  <c r="Z135" i="1" s="1"/>
  <c r="X137" i="1"/>
  <c r="R137" i="1"/>
  <c r="Z137" i="1" s="1"/>
  <c r="X139" i="1"/>
  <c r="R139" i="1"/>
  <c r="Z139" i="1" s="1"/>
  <c r="X141" i="1"/>
  <c r="R141" i="1"/>
  <c r="Z141" i="1" s="1"/>
  <c r="X143" i="1"/>
  <c r="R143" i="1"/>
  <c r="Z143" i="1" s="1"/>
  <c r="X145" i="1"/>
  <c r="R145" i="1"/>
  <c r="Z145" i="1" s="1"/>
  <c r="W42" i="1"/>
  <c r="P42" i="1"/>
  <c r="N42" i="1"/>
  <c r="V42" i="1" s="1"/>
  <c r="S42" i="1"/>
  <c r="AA42" i="1" s="1"/>
  <c r="AN42" i="1" s="1"/>
  <c r="Q42" i="1"/>
  <c r="Y42" i="1" s="1"/>
  <c r="M42" i="1"/>
  <c r="U42" i="1" s="1"/>
  <c r="S44" i="1"/>
  <c r="AA44" i="1" s="1"/>
  <c r="AN44" i="1" s="1"/>
  <c r="Q44" i="1"/>
  <c r="Y44" i="1" s="1"/>
  <c r="M44" i="1"/>
  <c r="U44" i="1" s="1"/>
  <c r="W44" i="1"/>
  <c r="P44" i="1"/>
  <c r="N44" i="1"/>
  <c r="V44" i="1" s="1"/>
  <c r="W46" i="1"/>
  <c r="P46" i="1"/>
  <c r="N46" i="1"/>
  <c r="V46" i="1" s="1"/>
  <c r="S46" i="1"/>
  <c r="AA46" i="1" s="1"/>
  <c r="AN46" i="1" s="1"/>
  <c r="Q46" i="1"/>
  <c r="Y46" i="1" s="1"/>
  <c r="M46" i="1"/>
  <c r="U46" i="1" s="1"/>
  <c r="S48" i="1"/>
  <c r="AA48" i="1" s="1"/>
  <c r="AN48" i="1" s="1"/>
  <c r="Q48" i="1"/>
  <c r="Y48" i="1" s="1"/>
  <c r="M48" i="1"/>
  <c r="U48" i="1" s="1"/>
  <c r="W48" i="1"/>
  <c r="P48" i="1"/>
  <c r="N48" i="1"/>
  <c r="V48" i="1" s="1"/>
  <c r="W50" i="1"/>
  <c r="P50" i="1"/>
  <c r="N50" i="1"/>
  <c r="V50" i="1" s="1"/>
  <c r="S50" i="1"/>
  <c r="AA50" i="1" s="1"/>
  <c r="AN50" i="1" s="1"/>
  <c r="Q50" i="1"/>
  <c r="Y50" i="1" s="1"/>
  <c r="M50" i="1"/>
  <c r="U50" i="1" s="1"/>
  <c r="S51" i="1"/>
  <c r="AA51" i="1" s="1"/>
  <c r="AN51" i="1" s="1"/>
  <c r="Q51" i="1"/>
  <c r="Y51" i="1" s="1"/>
  <c r="M51" i="1"/>
  <c r="U51" i="1" s="1"/>
  <c r="W51" i="1"/>
  <c r="P51" i="1"/>
  <c r="N51" i="1"/>
  <c r="V51" i="1" s="1"/>
  <c r="S52" i="1"/>
  <c r="AA52" i="1" s="1"/>
  <c r="AN52" i="1" s="1"/>
  <c r="Q52" i="1"/>
  <c r="Y52" i="1" s="1"/>
  <c r="M52" i="1"/>
  <c r="U52" i="1" s="1"/>
  <c r="W52" i="1"/>
  <c r="P52" i="1"/>
  <c r="N52" i="1"/>
  <c r="V52" i="1" s="1"/>
  <c r="W53" i="1"/>
  <c r="P53" i="1"/>
  <c r="N53" i="1"/>
  <c r="V53" i="1" s="1"/>
  <c r="S53" i="1"/>
  <c r="AA53" i="1" s="1"/>
  <c r="AN53" i="1" s="1"/>
  <c r="Q53" i="1"/>
  <c r="Y53" i="1" s="1"/>
  <c r="M53" i="1"/>
  <c r="U53" i="1" s="1"/>
  <c r="W55" i="1"/>
  <c r="P55" i="1"/>
  <c r="N55" i="1"/>
  <c r="V55" i="1" s="1"/>
  <c r="S55" i="1"/>
  <c r="AA55" i="1" s="1"/>
  <c r="AN55" i="1" s="1"/>
  <c r="Q55" i="1"/>
  <c r="Y55" i="1" s="1"/>
  <c r="M55" i="1"/>
  <c r="U55" i="1" s="1"/>
  <c r="W57" i="1"/>
  <c r="P57" i="1"/>
  <c r="N57" i="1"/>
  <c r="V57" i="1" s="1"/>
  <c r="S57" i="1"/>
  <c r="AA57" i="1" s="1"/>
  <c r="AN57" i="1" s="1"/>
  <c r="Q57" i="1"/>
  <c r="Y57" i="1" s="1"/>
  <c r="M57" i="1"/>
  <c r="U57" i="1" s="1"/>
  <c r="S60" i="1"/>
  <c r="AA60" i="1" s="1"/>
  <c r="AN60" i="1" s="1"/>
  <c r="Q60" i="1"/>
  <c r="Y60" i="1" s="1"/>
  <c r="M60" i="1"/>
  <c r="U60" i="1" s="1"/>
  <c r="W60" i="1"/>
  <c r="P60" i="1"/>
  <c r="N60" i="1"/>
  <c r="V60" i="1" s="1"/>
  <c r="W61" i="1"/>
  <c r="P61" i="1"/>
  <c r="N61" i="1"/>
  <c r="V61" i="1" s="1"/>
  <c r="S61" i="1"/>
  <c r="AA61" i="1" s="1"/>
  <c r="AN61" i="1" s="1"/>
  <c r="Q61" i="1"/>
  <c r="Y61" i="1" s="1"/>
  <c r="M61" i="1"/>
  <c r="U61" i="1" s="1"/>
  <c r="S69" i="1"/>
  <c r="AA69" i="1" s="1"/>
  <c r="AN69" i="1" s="1"/>
  <c r="Q69" i="1"/>
  <c r="Y69" i="1" s="1"/>
  <c r="M69" i="1"/>
  <c r="U69" i="1" s="1"/>
  <c r="W69" i="1"/>
  <c r="P69" i="1"/>
  <c r="N69" i="1"/>
  <c r="V69" i="1" s="1"/>
  <c r="S70" i="1"/>
  <c r="AA70" i="1" s="1"/>
  <c r="AN70" i="1" s="1"/>
  <c r="Q70" i="1"/>
  <c r="Y70" i="1" s="1"/>
  <c r="M70" i="1"/>
  <c r="U70" i="1" s="1"/>
  <c r="W70" i="1"/>
  <c r="P70" i="1"/>
  <c r="N70" i="1"/>
  <c r="V70" i="1" s="1"/>
  <c r="S73" i="1"/>
  <c r="AA73" i="1" s="1"/>
  <c r="AN73" i="1" s="1"/>
  <c r="Q73" i="1"/>
  <c r="Y73" i="1" s="1"/>
  <c r="M73" i="1"/>
  <c r="U73" i="1" s="1"/>
  <c r="W73" i="1"/>
  <c r="P73" i="1"/>
  <c r="N73" i="1"/>
  <c r="V73" i="1" s="1"/>
  <c r="S74" i="1"/>
  <c r="AA74" i="1" s="1"/>
  <c r="AN74" i="1" s="1"/>
  <c r="Q74" i="1"/>
  <c r="Y74" i="1" s="1"/>
  <c r="M74" i="1"/>
  <c r="U74" i="1" s="1"/>
  <c r="W74" i="1"/>
  <c r="P74" i="1"/>
  <c r="N74" i="1"/>
  <c r="V74" i="1" s="1"/>
  <c r="S77" i="1"/>
  <c r="AA77" i="1" s="1"/>
  <c r="AN77" i="1" s="1"/>
  <c r="Q77" i="1"/>
  <c r="Y77" i="1" s="1"/>
  <c r="M77" i="1"/>
  <c r="U77" i="1" s="1"/>
  <c r="W77" i="1"/>
  <c r="P77" i="1"/>
  <c r="N77" i="1"/>
  <c r="V77" i="1" s="1"/>
  <c r="S78" i="1"/>
  <c r="AA78" i="1" s="1"/>
  <c r="AN78" i="1" s="1"/>
  <c r="Q78" i="1"/>
  <c r="Y78" i="1" s="1"/>
  <c r="M78" i="1"/>
  <c r="U78" i="1" s="1"/>
  <c r="W78" i="1"/>
  <c r="P78" i="1"/>
  <c r="N78" i="1"/>
  <c r="V78" i="1" s="1"/>
  <c r="S80" i="1"/>
  <c r="AA80" i="1" s="1"/>
  <c r="AN80" i="1" s="1"/>
  <c r="Q80" i="1"/>
  <c r="Y80" i="1" s="1"/>
  <c r="M80" i="1"/>
  <c r="U80" i="1" s="1"/>
  <c r="W80" i="1"/>
  <c r="P80" i="1"/>
  <c r="N80" i="1"/>
  <c r="V80" i="1" s="1"/>
  <c r="S81" i="1"/>
  <c r="AA81" i="1" s="1"/>
  <c r="AN81" i="1" s="1"/>
  <c r="Q81" i="1"/>
  <c r="Y81" i="1" s="1"/>
  <c r="M81" i="1"/>
  <c r="U81" i="1" s="1"/>
  <c r="W81" i="1"/>
  <c r="P81" i="1"/>
  <c r="N81" i="1"/>
  <c r="V81" i="1" s="1"/>
  <c r="S84" i="1"/>
  <c r="AA84" i="1" s="1"/>
  <c r="AN84" i="1" s="1"/>
  <c r="Q84" i="1"/>
  <c r="Y84" i="1" s="1"/>
  <c r="M84" i="1"/>
  <c r="U84" i="1" s="1"/>
  <c r="W84" i="1"/>
  <c r="P84" i="1"/>
  <c r="N84" i="1"/>
  <c r="V84" i="1" s="1"/>
  <c r="S85" i="1"/>
  <c r="AA85" i="1" s="1"/>
  <c r="AN85" i="1" s="1"/>
  <c r="Q85" i="1"/>
  <c r="Y85" i="1" s="1"/>
  <c r="M85" i="1"/>
  <c r="U85" i="1" s="1"/>
  <c r="W85" i="1"/>
  <c r="P85" i="1"/>
  <c r="N85" i="1"/>
  <c r="V85" i="1" s="1"/>
  <c r="S88" i="1"/>
  <c r="AA88" i="1" s="1"/>
  <c r="AN88" i="1" s="1"/>
  <c r="Q88" i="1"/>
  <c r="Y88" i="1" s="1"/>
  <c r="M88" i="1"/>
  <c r="U88" i="1" s="1"/>
  <c r="W88" i="1"/>
  <c r="P88" i="1"/>
  <c r="N88" i="1"/>
  <c r="V88" i="1" s="1"/>
  <c r="X117" i="1"/>
  <c r="R117" i="1"/>
  <c r="Z117" i="1" s="1"/>
  <c r="X119" i="1"/>
  <c r="R119" i="1"/>
  <c r="Z119" i="1" s="1"/>
  <c r="X123" i="1"/>
  <c r="R123" i="1"/>
  <c r="Z123" i="1" s="1"/>
  <c r="W149" i="1"/>
  <c r="P149" i="1"/>
  <c r="N149" i="1"/>
  <c r="V149" i="1" s="1"/>
  <c r="S149" i="1"/>
  <c r="AA149" i="1" s="1"/>
  <c r="AN149" i="1" s="1"/>
  <c r="Q149" i="1"/>
  <c r="Y149" i="1" s="1"/>
  <c r="M149" i="1"/>
  <c r="U149" i="1" s="1"/>
  <c r="W151" i="1"/>
  <c r="P151" i="1"/>
  <c r="N151" i="1"/>
  <c r="V151" i="1" s="1"/>
  <c r="S151" i="1"/>
  <c r="AA151" i="1" s="1"/>
  <c r="AN151" i="1" s="1"/>
  <c r="Q151" i="1"/>
  <c r="Y151" i="1" s="1"/>
  <c r="M151" i="1"/>
  <c r="U151" i="1" s="1"/>
  <c r="W153" i="1"/>
  <c r="P153" i="1"/>
  <c r="N153" i="1"/>
  <c r="V153" i="1" s="1"/>
  <c r="S153" i="1"/>
  <c r="AA153" i="1" s="1"/>
  <c r="AN153" i="1" s="1"/>
  <c r="Q153" i="1"/>
  <c r="Y153" i="1" s="1"/>
  <c r="M153" i="1"/>
  <c r="U153" i="1" s="1"/>
  <c r="W155" i="1"/>
  <c r="P155" i="1"/>
  <c r="N155" i="1"/>
  <c r="V155" i="1" s="1"/>
  <c r="S155" i="1"/>
  <c r="AA155" i="1" s="1"/>
  <c r="AN155" i="1" s="1"/>
  <c r="Q155" i="1"/>
  <c r="Y155" i="1" s="1"/>
  <c r="M155" i="1"/>
  <c r="U155" i="1" s="1"/>
  <c r="X184" i="1"/>
  <c r="R184" i="1"/>
  <c r="Z184" i="1" s="1"/>
  <c r="O105" i="1"/>
  <c r="O328" i="1" s="1"/>
  <c r="O339" i="1" s="1"/>
  <c r="O106" i="1"/>
  <c r="O107" i="1"/>
  <c r="O108" i="1"/>
  <c r="O109" i="1"/>
  <c r="O110" i="1"/>
  <c r="O111" i="1"/>
  <c r="O112" i="1"/>
  <c r="O113" i="1"/>
  <c r="O114" i="1"/>
  <c r="O115" i="1"/>
  <c r="O116" i="1"/>
  <c r="O118" i="1"/>
  <c r="O120" i="1"/>
  <c r="O122" i="1"/>
  <c r="O124" i="1"/>
  <c r="O126" i="1"/>
  <c r="O128" i="1"/>
  <c r="O130" i="1"/>
  <c r="O132" i="1"/>
  <c r="O134" i="1"/>
  <c r="O136" i="1"/>
  <c r="O138" i="1"/>
  <c r="O140" i="1"/>
  <c r="O142" i="1"/>
  <c r="O144" i="1"/>
  <c r="O146" i="1"/>
  <c r="O147" i="1"/>
  <c r="O148" i="1"/>
  <c r="S117" i="1"/>
  <c r="AA117" i="1" s="1"/>
  <c r="AN117" i="1" s="1"/>
  <c r="Q117" i="1"/>
  <c r="Y117" i="1" s="1"/>
  <c r="M117" i="1"/>
  <c r="U117" i="1" s="1"/>
  <c r="S119" i="1"/>
  <c r="AA119" i="1" s="1"/>
  <c r="AN119" i="1" s="1"/>
  <c r="Q119" i="1"/>
  <c r="Y119" i="1" s="1"/>
  <c r="M119" i="1"/>
  <c r="U119" i="1" s="1"/>
  <c r="S121" i="1"/>
  <c r="AA121" i="1" s="1"/>
  <c r="AN121" i="1" s="1"/>
  <c r="Q121" i="1"/>
  <c r="Y121" i="1" s="1"/>
  <c r="M121" i="1"/>
  <c r="U121" i="1" s="1"/>
  <c r="S123" i="1"/>
  <c r="AA123" i="1" s="1"/>
  <c r="AN123" i="1" s="1"/>
  <c r="Q123" i="1"/>
  <c r="Y123" i="1" s="1"/>
  <c r="M123" i="1"/>
  <c r="U123" i="1" s="1"/>
  <c r="S125" i="1"/>
  <c r="AA125" i="1" s="1"/>
  <c r="AN125" i="1" s="1"/>
  <c r="Q125" i="1"/>
  <c r="Y125" i="1" s="1"/>
  <c r="M125" i="1"/>
  <c r="U125" i="1" s="1"/>
  <c r="S127" i="1"/>
  <c r="AA127" i="1" s="1"/>
  <c r="AN127" i="1" s="1"/>
  <c r="Q127" i="1"/>
  <c r="Y127" i="1" s="1"/>
  <c r="M127" i="1"/>
  <c r="U127" i="1" s="1"/>
  <c r="S129" i="1"/>
  <c r="AA129" i="1" s="1"/>
  <c r="AN129" i="1" s="1"/>
  <c r="Q129" i="1"/>
  <c r="Y129" i="1" s="1"/>
  <c r="M129" i="1"/>
  <c r="U129" i="1" s="1"/>
  <c r="S131" i="1"/>
  <c r="AA131" i="1" s="1"/>
  <c r="AN131" i="1" s="1"/>
  <c r="Q131" i="1"/>
  <c r="Y131" i="1" s="1"/>
  <c r="M131" i="1"/>
  <c r="U131" i="1" s="1"/>
  <c r="S133" i="1"/>
  <c r="AA133" i="1" s="1"/>
  <c r="AN133" i="1" s="1"/>
  <c r="Q133" i="1"/>
  <c r="Y133" i="1" s="1"/>
  <c r="M133" i="1"/>
  <c r="U133" i="1" s="1"/>
  <c r="S135" i="1"/>
  <c r="AA135" i="1" s="1"/>
  <c r="AN135" i="1" s="1"/>
  <c r="Q135" i="1"/>
  <c r="Y135" i="1" s="1"/>
  <c r="M135" i="1"/>
  <c r="U135" i="1" s="1"/>
  <c r="S137" i="1"/>
  <c r="AA137" i="1" s="1"/>
  <c r="AN137" i="1" s="1"/>
  <c r="Q137" i="1"/>
  <c r="Y137" i="1" s="1"/>
  <c r="M137" i="1"/>
  <c r="U137" i="1" s="1"/>
  <c r="S139" i="1"/>
  <c r="AA139" i="1" s="1"/>
  <c r="AN139" i="1" s="1"/>
  <c r="Q139" i="1"/>
  <c r="Y139" i="1" s="1"/>
  <c r="M139" i="1"/>
  <c r="U139" i="1" s="1"/>
  <c r="S141" i="1"/>
  <c r="AA141" i="1" s="1"/>
  <c r="AN141" i="1" s="1"/>
  <c r="Q141" i="1"/>
  <c r="Y141" i="1" s="1"/>
  <c r="M141" i="1"/>
  <c r="U141" i="1" s="1"/>
  <c r="S143" i="1"/>
  <c r="AA143" i="1" s="1"/>
  <c r="AN143" i="1" s="1"/>
  <c r="Q143" i="1"/>
  <c r="Y143" i="1" s="1"/>
  <c r="M143" i="1"/>
  <c r="U143" i="1" s="1"/>
  <c r="S145" i="1"/>
  <c r="AA145" i="1" s="1"/>
  <c r="AN145" i="1" s="1"/>
  <c r="Q145" i="1"/>
  <c r="Y145" i="1" s="1"/>
  <c r="M145" i="1"/>
  <c r="U145" i="1" s="1"/>
  <c r="W150" i="1"/>
  <c r="P150" i="1"/>
  <c r="N150" i="1"/>
  <c r="V150" i="1" s="1"/>
  <c r="S150" i="1"/>
  <c r="AA150" i="1" s="1"/>
  <c r="AN150" i="1" s="1"/>
  <c r="Q150" i="1"/>
  <c r="Y150" i="1" s="1"/>
  <c r="M150" i="1"/>
  <c r="U150" i="1" s="1"/>
  <c r="W152" i="1"/>
  <c r="P152" i="1"/>
  <c r="N152" i="1"/>
  <c r="V152" i="1" s="1"/>
  <c r="S152" i="1"/>
  <c r="AA152" i="1" s="1"/>
  <c r="AN152" i="1" s="1"/>
  <c r="Q152" i="1"/>
  <c r="Y152" i="1" s="1"/>
  <c r="M152" i="1"/>
  <c r="U152" i="1" s="1"/>
  <c r="W154" i="1"/>
  <c r="P154" i="1"/>
  <c r="N154" i="1"/>
  <c r="V154" i="1" s="1"/>
  <c r="S154" i="1"/>
  <c r="AA154" i="1" s="1"/>
  <c r="AN154" i="1" s="1"/>
  <c r="Q154" i="1"/>
  <c r="Y154" i="1" s="1"/>
  <c r="M154" i="1"/>
  <c r="U154" i="1" s="1"/>
  <c r="W156" i="1"/>
  <c r="P156" i="1"/>
  <c r="N156" i="1"/>
  <c r="V156" i="1" s="1"/>
  <c r="S156" i="1"/>
  <c r="AA156" i="1" s="1"/>
  <c r="AN156" i="1" s="1"/>
  <c r="Q156" i="1"/>
  <c r="Y156" i="1" s="1"/>
  <c r="M156" i="1"/>
  <c r="U156" i="1" s="1"/>
  <c r="X159" i="1"/>
  <c r="R159" i="1"/>
  <c r="Z159" i="1" s="1"/>
  <c r="X161" i="1"/>
  <c r="R161" i="1"/>
  <c r="Z161" i="1" s="1"/>
  <c r="X163" i="1"/>
  <c r="R163" i="1"/>
  <c r="Z163" i="1" s="1"/>
  <c r="X165" i="1"/>
  <c r="R165" i="1"/>
  <c r="Z165" i="1" s="1"/>
  <c r="X167" i="1"/>
  <c r="R167" i="1"/>
  <c r="Z167" i="1" s="1"/>
  <c r="X169" i="1"/>
  <c r="R169" i="1"/>
  <c r="Z169" i="1" s="1"/>
  <c r="X171" i="1"/>
  <c r="R171" i="1"/>
  <c r="Z171" i="1" s="1"/>
  <c r="X173" i="1"/>
  <c r="R173" i="1"/>
  <c r="Z173" i="1" s="1"/>
  <c r="X175" i="1"/>
  <c r="R175" i="1"/>
  <c r="Z175" i="1" s="1"/>
  <c r="X177" i="1"/>
  <c r="R177" i="1"/>
  <c r="Z177" i="1" s="1"/>
  <c r="X179" i="1"/>
  <c r="R179" i="1"/>
  <c r="Z179" i="1" s="1"/>
  <c r="X181" i="1"/>
  <c r="R181" i="1"/>
  <c r="Z181" i="1" s="1"/>
  <c r="X183" i="1"/>
  <c r="R183" i="1"/>
  <c r="Z183" i="1" s="1"/>
  <c r="X185" i="1"/>
  <c r="R185" i="1"/>
  <c r="Z185" i="1" s="1"/>
  <c r="Z10" i="1"/>
  <c r="Y11" i="1"/>
  <c r="Y13" i="1"/>
  <c r="Y15" i="1"/>
  <c r="Y17" i="1"/>
  <c r="Y21" i="1"/>
  <c r="Y23" i="1"/>
  <c r="Y25" i="1"/>
  <c r="Y27" i="1"/>
  <c r="Y28" i="1"/>
  <c r="A42" i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N117" i="1"/>
  <c r="V117" i="1" s="1"/>
  <c r="W117" i="1"/>
  <c r="N119" i="1"/>
  <c r="V119" i="1" s="1"/>
  <c r="W119" i="1"/>
  <c r="N121" i="1"/>
  <c r="V121" i="1" s="1"/>
  <c r="W121" i="1"/>
  <c r="N123" i="1"/>
  <c r="V123" i="1" s="1"/>
  <c r="W123" i="1"/>
  <c r="N125" i="1"/>
  <c r="V125" i="1" s="1"/>
  <c r="W125" i="1"/>
  <c r="N127" i="1"/>
  <c r="V127" i="1" s="1"/>
  <c r="W127" i="1"/>
  <c r="N129" i="1"/>
  <c r="V129" i="1" s="1"/>
  <c r="W129" i="1"/>
  <c r="N131" i="1"/>
  <c r="V131" i="1" s="1"/>
  <c r="W131" i="1"/>
  <c r="N133" i="1"/>
  <c r="V133" i="1" s="1"/>
  <c r="W133" i="1"/>
  <c r="N135" i="1"/>
  <c r="V135" i="1" s="1"/>
  <c r="W135" i="1"/>
  <c r="N137" i="1"/>
  <c r="V137" i="1" s="1"/>
  <c r="W137" i="1"/>
  <c r="N139" i="1"/>
  <c r="V139" i="1" s="1"/>
  <c r="W139" i="1"/>
  <c r="N141" i="1"/>
  <c r="V141" i="1" s="1"/>
  <c r="W141" i="1"/>
  <c r="N143" i="1"/>
  <c r="V143" i="1" s="1"/>
  <c r="W143" i="1"/>
  <c r="N145" i="1"/>
  <c r="V145" i="1" s="1"/>
  <c r="W145" i="1"/>
  <c r="S186" i="1"/>
  <c r="AA186" i="1" s="1"/>
  <c r="AN186" i="1" s="1"/>
  <c r="Q186" i="1"/>
  <c r="Y186" i="1" s="1"/>
  <c r="M186" i="1"/>
  <c r="U186" i="1" s="1"/>
  <c r="W186" i="1"/>
  <c r="P186" i="1"/>
  <c r="N186" i="1"/>
  <c r="V186" i="1" s="1"/>
  <c r="S190" i="1"/>
  <c r="AA190" i="1" s="1"/>
  <c r="AN190" i="1" s="1"/>
  <c r="Q190" i="1"/>
  <c r="Y190" i="1" s="1"/>
  <c r="M190" i="1"/>
  <c r="U190" i="1" s="1"/>
  <c r="W190" i="1"/>
  <c r="P190" i="1"/>
  <c r="N190" i="1"/>
  <c r="V190" i="1" s="1"/>
  <c r="S192" i="1"/>
  <c r="AA192" i="1" s="1"/>
  <c r="AN192" i="1" s="1"/>
  <c r="Q192" i="1"/>
  <c r="Y192" i="1" s="1"/>
  <c r="M192" i="1"/>
  <c r="U192" i="1" s="1"/>
  <c r="W192" i="1"/>
  <c r="P192" i="1"/>
  <c r="N192" i="1"/>
  <c r="V192" i="1" s="1"/>
  <c r="S194" i="1"/>
  <c r="AA194" i="1" s="1"/>
  <c r="AN194" i="1" s="1"/>
  <c r="Q194" i="1"/>
  <c r="Y194" i="1" s="1"/>
  <c r="M194" i="1"/>
  <c r="U194" i="1" s="1"/>
  <c r="W194" i="1"/>
  <c r="P194" i="1"/>
  <c r="N194" i="1"/>
  <c r="V194" i="1" s="1"/>
  <c r="S196" i="1"/>
  <c r="AA196" i="1" s="1"/>
  <c r="AN196" i="1" s="1"/>
  <c r="Q196" i="1"/>
  <c r="Y196" i="1" s="1"/>
  <c r="M196" i="1"/>
  <c r="U196" i="1" s="1"/>
  <c r="W196" i="1"/>
  <c r="P196" i="1"/>
  <c r="N196" i="1"/>
  <c r="V196" i="1" s="1"/>
  <c r="S198" i="1"/>
  <c r="AA198" i="1" s="1"/>
  <c r="AN198" i="1" s="1"/>
  <c r="Q198" i="1"/>
  <c r="Y198" i="1" s="1"/>
  <c r="M198" i="1"/>
  <c r="U198" i="1" s="1"/>
  <c r="W198" i="1"/>
  <c r="P198" i="1"/>
  <c r="N198" i="1"/>
  <c r="V198" i="1" s="1"/>
  <c r="S200" i="1"/>
  <c r="AA200" i="1" s="1"/>
  <c r="AN200" i="1" s="1"/>
  <c r="Q200" i="1"/>
  <c r="Y200" i="1" s="1"/>
  <c r="M200" i="1"/>
  <c r="U200" i="1" s="1"/>
  <c r="W200" i="1"/>
  <c r="P200" i="1"/>
  <c r="N200" i="1"/>
  <c r="V200" i="1" s="1"/>
  <c r="S202" i="1"/>
  <c r="AA202" i="1" s="1"/>
  <c r="AN202" i="1" s="1"/>
  <c r="Q202" i="1"/>
  <c r="Y202" i="1" s="1"/>
  <c r="M202" i="1"/>
  <c r="U202" i="1" s="1"/>
  <c r="W202" i="1"/>
  <c r="P202" i="1"/>
  <c r="N202" i="1"/>
  <c r="V202" i="1" s="1"/>
  <c r="S204" i="1"/>
  <c r="AA204" i="1" s="1"/>
  <c r="AN204" i="1" s="1"/>
  <c r="Q204" i="1"/>
  <c r="Y204" i="1" s="1"/>
  <c r="M204" i="1"/>
  <c r="U204" i="1" s="1"/>
  <c r="W204" i="1"/>
  <c r="P204" i="1"/>
  <c r="N204" i="1"/>
  <c r="V204" i="1" s="1"/>
  <c r="S206" i="1"/>
  <c r="AA206" i="1" s="1"/>
  <c r="AN206" i="1" s="1"/>
  <c r="Q206" i="1"/>
  <c r="Y206" i="1" s="1"/>
  <c r="M206" i="1"/>
  <c r="U206" i="1" s="1"/>
  <c r="W206" i="1"/>
  <c r="P206" i="1"/>
  <c r="N206" i="1"/>
  <c r="V206" i="1" s="1"/>
  <c r="S208" i="1"/>
  <c r="AA208" i="1" s="1"/>
  <c r="AN208" i="1" s="1"/>
  <c r="Q208" i="1"/>
  <c r="Y208" i="1" s="1"/>
  <c r="M208" i="1"/>
  <c r="U208" i="1" s="1"/>
  <c r="W208" i="1"/>
  <c r="P208" i="1"/>
  <c r="N208" i="1"/>
  <c r="V208" i="1" s="1"/>
  <c r="S210" i="1"/>
  <c r="AA210" i="1" s="1"/>
  <c r="AN210" i="1" s="1"/>
  <c r="Q210" i="1"/>
  <c r="Y210" i="1" s="1"/>
  <c r="M210" i="1"/>
  <c r="U210" i="1" s="1"/>
  <c r="W210" i="1"/>
  <c r="P210" i="1"/>
  <c r="N210" i="1"/>
  <c r="V210" i="1" s="1"/>
  <c r="S212" i="1"/>
  <c r="AA212" i="1" s="1"/>
  <c r="AN212" i="1" s="1"/>
  <c r="Q212" i="1"/>
  <c r="Y212" i="1" s="1"/>
  <c r="M212" i="1"/>
  <c r="U212" i="1" s="1"/>
  <c r="W212" i="1"/>
  <c r="P212" i="1"/>
  <c r="N212" i="1"/>
  <c r="V212" i="1" s="1"/>
  <c r="W214" i="1"/>
  <c r="S214" i="1"/>
  <c r="AA214" i="1" s="1"/>
  <c r="AN214" i="1" s="1"/>
  <c r="Q214" i="1"/>
  <c r="Y214" i="1" s="1"/>
  <c r="M214" i="1"/>
  <c r="U214" i="1" s="1"/>
  <c r="P214" i="1"/>
  <c r="N214" i="1"/>
  <c r="V214" i="1" s="1"/>
  <c r="P157" i="1"/>
  <c r="O158" i="1"/>
  <c r="O160" i="1"/>
  <c r="O162" i="1"/>
  <c r="O164" i="1"/>
  <c r="O166" i="1"/>
  <c r="O168" i="1"/>
  <c r="O170" i="1"/>
  <c r="O172" i="1"/>
  <c r="O174" i="1"/>
  <c r="O176" i="1"/>
  <c r="O178" i="1"/>
  <c r="O180" i="1"/>
  <c r="O182" i="1"/>
  <c r="S157" i="1"/>
  <c r="AA157" i="1" s="1"/>
  <c r="AN157" i="1" s="1"/>
  <c r="Q157" i="1"/>
  <c r="Y157" i="1" s="1"/>
  <c r="M157" i="1"/>
  <c r="U157" i="1" s="1"/>
  <c r="S159" i="1"/>
  <c r="AA159" i="1" s="1"/>
  <c r="AN159" i="1" s="1"/>
  <c r="Q159" i="1"/>
  <c r="Y159" i="1" s="1"/>
  <c r="M159" i="1"/>
  <c r="U159" i="1" s="1"/>
  <c r="S161" i="1"/>
  <c r="AA161" i="1" s="1"/>
  <c r="AN161" i="1" s="1"/>
  <c r="Q161" i="1"/>
  <c r="Y161" i="1" s="1"/>
  <c r="M161" i="1"/>
  <c r="U161" i="1" s="1"/>
  <c r="S163" i="1"/>
  <c r="AA163" i="1" s="1"/>
  <c r="AN163" i="1" s="1"/>
  <c r="Q163" i="1"/>
  <c r="Y163" i="1" s="1"/>
  <c r="M163" i="1"/>
  <c r="U163" i="1" s="1"/>
  <c r="S165" i="1"/>
  <c r="AA165" i="1" s="1"/>
  <c r="AN165" i="1" s="1"/>
  <c r="Q165" i="1"/>
  <c r="Y165" i="1" s="1"/>
  <c r="M165" i="1"/>
  <c r="U165" i="1" s="1"/>
  <c r="S167" i="1"/>
  <c r="AA167" i="1" s="1"/>
  <c r="AN167" i="1" s="1"/>
  <c r="Q167" i="1"/>
  <c r="Y167" i="1" s="1"/>
  <c r="M167" i="1"/>
  <c r="U167" i="1" s="1"/>
  <c r="S169" i="1"/>
  <c r="AA169" i="1" s="1"/>
  <c r="AN169" i="1" s="1"/>
  <c r="Q169" i="1"/>
  <c r="Y169" i="1" s="1"/>
  <c r="M169" i="1"/>
  <c r="U169" i="1" s="1"/>
  <c r="S171" i="1"/>
  <c r="AA171" i="1" s="1"/>
  <c r="AN171" i="1" s="1"/>
  <c r="Q171" i="1"/>
  <c r="Y171" i="1" s="1"/>
  <c r="M171" i="1"/>
  <c r="U171" i="1" s="1"/>
  <c r="S173" i="1"/>
  <c r="AA173" i="1" s="1"/>
  <c r="AN173" i="1" s="1"/>
  <c r="Q173" i="1"/>
  <c r="Y173" i="1" s="1"/>
  <c r="M173" i="1"/>
  <c r="U173" i="1" s="1"/>
  <c r="S175" i="1"/>
  <c r="AA175" i="1" s="1"/>
  <c r="AN175" i="1" s="1"/>
  <c r="Q175" i="1"/>
  <c r="Y175" i="1" s="1"/>
  <c r="M175" i="1"/>
  <c r="U175" i="1" s="1"/>
  <c r="S177" i="1"/>
  <c r="AA177" i="1" s="1"/>
  <c r="AN177" i="1" s="1"/>
  <c r="Q177" i="1"/>
  <c r="Y177" i="1" s="1"/>
  <c r="M177" i="1"/>
  <c r="U177" i="1" s="1"/>
  <c r="S179" i="1"/>
  <c r="AA179" i="1" s="1"/>
  <c r="AN179" i="1" s="1"/>
  <c r="Q179" i="1"/>
  <c r="Y179" i="1" s="1"/>
  <c r="M179" i="1"/>
  <c r="U179" i="1" s="1"/>
  <c r="S181" i="1"/>
  <c r="AA181" i="1" s="1"/>
  <c r="AN181" i="1" s="1"/>
  <c r="Q181" i="1"/>
  <c r="Y181" i="1" s="1"/>
  <c r="M181" i="1"/>
  <c r="U181" i="1" s="1"/>
  <c r="S183" i="1"/>
  <c r="AA183" i="1" s="1"/>
  <c r="AN183" i="1" s="1"/>
  <c r="Q183" i="1"/>
  <c r="Y183" i="1" s="1"/>
  <c r="M183" i="1"/>
  <c r="U183" i="1" s="1"/>
  <c r="S184" i="1"/>
  <c r="AA184" i="1" s="1"/>
  <c r="AN184" i="1" s="1"/>
  <c r="Q184" i="1"/>
  <c r="Y184" i="1" s="1"/>
  <c r="M184" i="1"/>
  <c r="U184" i="1" s="1"/>
  <c r="S185" i="1"/>
  <c r="AA185" i="1" s="1"/>
  <c r="AN185" i="1" s="1"/>
  <c r="Q185" i="1"/>
  <c r="Y185" i="1" s="1"/>
  <c r="M185" i="1"/>
  <c r="U185" i="1" s="1"/>
  <c r="S187" i="1"/>
  <c r="AA187" i="1" s="1"/>
  <c r="AN187" i="1" s="1"/>
  <c r="Q187" i="1"/>
  <c r="Y187" i="1" s="1"/>
  <c r="M187" i="1"/>
  <c r="U187" i="1" s="1"/>
  <c r="W187" i="1"/>
  <c r="P187" i="1"/>
  <c r="N187" i="1"/>
  <c r="V187" i="1" s="1"/>
  <c r="S188" i="1"/>
  <c r="AA188" i="1" s="1"/>
  <c r="AN188" i="1" s="1"/>
  <c r="Q188" i="1"/>
  <c r="Y188" i="1" s="1"/>
  <c r="M188" i="1"/>
  <c r="U188" i="1" s="1"/>
  <c r="W188" i="1"/>
  <c r="P188" i="1"/>
  <c r="N188" i="1"/>
  <c r="V188" i="1" s="1"/>
  <c r="S189" i="1"/>
  <c r="AA189" i="1" s="1"/>
  <c r="AN189" i="1" s="1"/>
  <c r="Q189" i="1"/>
  <c r="Y189" i="1" s="1"/>
  <c r="M189" i="1"/>
  <c r="U189" i="1" s="1"/>
  <c r="W189" i="1"/>
  <c r="P189" i="1"/>
  <c r="N189" i="1"/>
  <c r="V189" i="1" s="1"/>
  <c r="S191" i="1"/>
  <c r="AA191" i="1" s="1"/>
  <c r="AN191" i="1" s="1"/>
  <c r="Q191" i="1"/>
  <c r="Y191" i="1" s="1"/>
  <c r="M191" i="1"/>
  <c r="U191" i="1" s="1"/>
  <c r="W191" i="1"/>
  <c r="P191" i="1"/>
  <c r="N191" i="1"/>
  <c r="V191" i="1" s="1"/>
  <c r="S193" i="1"/>
  <c r="AA193" i="1" s="1"/>
  <c r="AN193" i="1" s="1"/>
  <c r="Q193" i="1"/>
  <c r="Y193" i="1" s="1"/>
  <c r="M193" i="1"/>
  <c r="U193" i="1" s="1"/>
  <c r="W193" i="1"/>
  <c r="P193" i="1"/>
  <c r="N193" i="1"/>
  <c r="V193" i="1" s="1"/>
  <c r="S195" i="1"/>
  <c r="AA195" i="1" s="1"/>
  <c r="AN195" i="1" s="1"/>
  <c r="Q195" i="1"/>
  <c r="Y195" i="1" s="1"/>
  <c r="M195" i="1"/>
  <c r="U195" i="1" s="1"/>
  <c r="W195" i="1"/>
  <c r="P195" i="1"/>
  <c r="N195" i="1"/>
  <c r="V195" i="1" s="1"/>
  <c r="S197" i="1"/>
  <c r="AA197" i="1" s="1"/>
  <c r="AN197" i="1" s="1"/>
  <c r="Q197" i="1"/>
  <c r="Y197" i="1" s="1"/>
  <c r="M197" i="1"/>
  <c r="U197" i="1" s="1"/>
  <c r="W197" i="1"/>
  <c r="P197" i="1"/>
  <c r="N197" i="1"/>
  <c r="V197" i="1" s="1"/>
  <c r="S199" i="1"/>
  <c r="AA199" i="1" s="1"/>
  <c r="AN199" i="1" s="1"/>
  <c r="Q199" i="1"/>
  <c r="Y199" i="1" s="1"/>
  <c r="M199" i="1"/>
  <c r="U199" i="1" s="1"/>
  <c r="W199" i="1"/>
  <c r="P199" i="1"/>
  <c r="N199" i="1"/>
  <c r="V199" i="1" s="1"/>
  <c r="S201" i="1"/>
  <c r="AA201" i="1" s="1"/>
  <c r="AN201" i="1" s="1"/>
  <c r="Q201" i="1"/>
  <c r="Y201" i="1" s="1"/>
  <c r="M201" i="1"/>
  <c r="U201" i="1" s="1"/>
  <c r="W201" i="1"/>
  <c r="P201" i="1"/>
  <c r="N201" i="1"/>
  <c r="V201" i="1" s="1"/>
  <c r="S203" i="1"/>
  <c r="AA203" i="1" s="1"/>
  <c r="AN203" i="1" s="1"/>
  <c r="Q203" i="1"/>
  <c r="Y203" i="1" s="1"/>
  <c r="M203" i="1"/>
  <c r="U203" i="1" s="1"/>
  <c r="W203" i="1"/>
  <c r="P203" i="1"/>
  <c r="N203" i="1"/>
  <c r="V203" i="1" s="1"/>
  <c r="S205" i="1"/>
  <c r="AA205" i="1" s="1"/>
  <c r="AN205" i="1" s="1"/>
  <c r="Q205" i="1"/>
  <c r="Y205" i="1" s="1"/>
  <c r="M205" i="1"/>
  <c r="U205" i="1" s="1"/>
  <c r="W205" i="1"/>
  <c r="P205" i="1"/>
  <c r="N205" i="1"/>
  <c r="V205" i="1" s="1"/>
  <c r="S207" i="1"/>
  <c r="AA207" i="1" s="1"/>
  <c r="AN207" i="1" s="1"/>
  <c r="Q207" i="1"/>
  <c r="Y207" i="1" s="1"/>
  <c r="M207" i="1"/>
  <c r="U207" i="1" s="1"/>
  <c r="W207" i="1"/>
  <c r="P207" i="1"/>
  <c r="N207" i="1"/>
  <c r="V207" i="1" s="1"/>
  <c r="S209" i="1"/>
  <c r="AA209" i="1" s="1"/>
  <c r="AN209" i="1" s="1"/>
  <c r="Q209" i="1"/>
  <c r="Y209" i="1" s="1"/>
  <c r="M209" i="1"/>
  <c r="U209" i="1" s="1"/>
  <c r="W209" i="1"/>
  <c r="P209" i="1"/>
  <c r="N209" i="1"/>
  <c r="V209" i="1" s="1"/>
  <c r="S211" i="1"/>
  <c r="AA211" i="1" s="1"/>
  <c r="AN211" i="1" s="1"/>
  <c r="Q211" i="1"/>
  <c r="Y211" i="1" s="1"/>
  <c r="M211" i="1"/>
  <c r="U211" i="1" s="1"/>
  <c r="W211" i="1"/>
  <c r="P211" i="1"/>
  <c r="N211" i="1"/>
  <c r="V211" i="1" s="1"/>
  <c r="S213" i="1"/>
  <c r="AA213" i="1" s="1"/>
  <c r="AN213" i="1" s="1"/>
  <c r="Q213" i="1"/>
  <c r="Y213" i="1" s="1"/>
  <c r="M213" i="1"/>
  <c r="U213" i="1" s="1"/>
  <c r="W213" i="1"/>
  <c r="P213" i="1"/>
  <c r="N213" i="1"/>
  <c r="V213" i="1" s="1"/>
  <c r="W215" i="1"/>
  <c r="P215" i="1"/>
  <c r="N215" i="1"/>
  <c r="V215" i="1" s="1"/>
  <c r="Q215" i="1"/>
  <c r="Y215" i="1" s="1"/>
  <c r="M215" i="1"/>
  <c r="U215" i="1" s="1"/>
  <c r="S215" i="1"/>
  <c r="AA215" i="1" s="1"/>
  <c r="AN215" i="1" s="1"/>
  <c r="X216" i="1"/>
  <c r="R216" i="1"/>
  <c r="Z216" i="1" s="1"/>
  <c r="X217" i="1"/>
  <c r="R217" i="1"/>
  <c r="Z217" i="1" s="1"/>
  <c r="X218" i="1"/>
  <c r="R218" i="1"/>
  <c r="Z218" i="1" s="1"/>
  <c r="X219" i="1"/>
  <c r="R219" i="1"/>
  <c r="Z219" i="1" s="1"/>
  <c r="X220" i="1"/>
  <c r="R220" i="1"/>
  <c r="Z220" i="1" s="1"/>
  <c r="X221" i="1"/>
  <c r="R221" i="1"/>
  <c r="Z221" i="1" s="1"/>
  <c r="X222" i="1"/>
  <c r="R222" i="1"/>
  <c r="Z222" i="1" s="1"/>
  <c r="X223" i="1"/>
  <c r="R223" i="1"/>
  <c r="Z223" i="1" s="1"/>
  <c r="X224" i="1"/>
  <c r="R224" i="1"/>
  <c r="Z224" i="1" s="1"/>
  <c r="X225" i="1"/>
  <c r="R225" i="1"/>
  <c r="Z225" i="1" s="1"/>
  <c r="X226" i="1"/>
  <c r="R226" i="1"/>
  <c r="Z226" i="1" s="1"/>
  <c r="X227" i="1"/>
  <c r="R227" i="1"/>
  <c r="Z227" i="1" s="1"/>
  <c r="X228" i="1"/>
  <c r="R228" i="1"/>
  <c r="Z228" i="1" s="1"/>
  <c r="X229" i="1"/>
  <c r="R229" i="1"/>
  <c r="Z229" i="1" s="1"/>
  <c r="X230" i="1"/>
  <c r="R230" i="1"/>
  <c r="Z230" i="1" s="1"/>
  <c r="X231" i="1"/>
  <c r="R231" i="1"/>
  <c r="Z231" i="1" s="1"/>
  <c r="X232" i="1"/>
  <c r="R232" i="1"/>
  <c r="Z232" i="1" s="1"/>
  <c r="X233" i="1"/>
  <c r="R233" i="1"/>
  <c r="Z233" i="1" s="1"/>
  <c r="X234" i="1"/>
  <c r="R234" i="1"/>
  <c r="Z234" i="1" s="1"/>
  <c r="X235" i="1"/>
  <c r="R235" i="1"/>
  <c r="Z235" i="1" s="1"/>
  <c r="X236" i="1"/>
  <c r="R236" i="1"/>
  <c r="Z236" i="1" s="1"/>
  <c r="X237" i="1"/>
  <c r="R237" i="1"/>
  <c r="Z237" i="1" s="1"/>
  <c r="X238" i="1"/>
  <c r="R238" i="1"/>
  <c r="Z238" i="1" s="1"/>
  <c r="N157" i="1"/>
  <c r="V157" i="1" s="1"/>
  <c r="W157" i="1"/>
  <c r="N159" i="1"/>
  <c r="V159" i="1" s="1"/>
  <c r="W159" i="1"/>
  <c r="N161" i="1"/>
  <c r="V161" i="1" s="1"/>
  <c r="W161" i="1"/>
  <c r="N163" i="1"/>
  <c r="V163" i="1" s="1"/>
  <c r="W163" i="1"/>
  <c r="N165" i="1"/>
  <c r="V165" i="1" s="1"/>
  <c r="W165" i="1"/>
  <c r="N167" i="1"/>
  <c r="V167" i="1" s="1"/>
  <c r="W167" i="1"/>
  <c r="N169" i="1"/>
  <c r="V169" i="1" s="1"/>
  <c r="W169" i="1"/>
  <c r="N171" i="1"/>
  <c r="V171" i="1" s="1"/>
  <c r="W171" i="1"/>
  <c r="N173" i="1"/>
  <c r="V173" i="1" s="1"/>
  <c r="W173" i="1"/>
  <c r="N175" i="1"/>
  <c r="V175" i="1" s="1"/>
  <c r="W175" i="1"/>
  <c r="N177" i="1"/>
  <c r="V177" i="1" s="1"/>
  <c r="W177" i="1"/>
  <c r="N179" i="1"/>
  <c r="V179" i="1" s="1"/>
  <c r="W179" i="1"/>
  <c r="N181" i="1"/>
  <c r="V181" i="1" s="1"/>
  <c r="W181" i="1"/>
  <c r="N183" i="1"/>
  <c r="V183" i="1" s="1"/>
  <c r="W183" i="1"/>
  <c r="N184" i="1"/>
  <c r="V184" i="1" s="1"/>
  <c r="W184" i="1"/>
  <c r="N185" i="1"/>
  <c r="V185" i="1" s="1"/>
  <c r="W185" i="1"/>
  <c r="W257" i="1"/>
  <c r="P257" i="1"/>
  <c r="N257" i="1"/>
  <c r="V257" i="1" s="1"/>
  <c r="Q257" i="1"/>
  <c r="Y257" i="1" s="1"/>
  <c r="M257" i="1"/>
  <c r="U257" i="1" s="1"/>
  <c r="S257" i="1"/>
  <c r="AA257" i="1" s="1"/>
  <c r="AN257" i="1" s="1"/>
  <c r="S216" i="1"/>
  <c r="AA216" i="1" s="1"/>
  <c r="AN216" i="1" s="1"/>
  <c r="Q216" i="1"/>
  <c r="Y216" i="1" s="1"/>
  <c r="M216" i="1"/>
  <c r="U216" i="1" s="1"/>
  <c r="S217" i="1"/>
  <c r="AA217" i="1" s="1"/>
  <c r="AN217" i="1" s="1"/>
  <c r="Q217" i="1"/>
  <c r="Y217" i="1" s="1"/>
  <c r="M217" i="1"/>
  <c r="U217" i="1" s="1"/>
  <c r="S218" i="1"/>
  <c r="AA218" i="1" s="1"/>
  <c r="AN218" i="1" s="1"/>
  <c r="Q218" i="1"/>
  <c r="Y218" i="1" s="1"/>
  <c r="M218" i="1"/>
  <c r="U218" i="1" s="1"/>
  <c r="S219" i="1"/>
  <c r="AA219" i="1" s="1"/>
  <c r="AN219" i="1" s="1"/>
  <c r="Q219" i="1"/>
  <c r="Y219" i="1" s="1"/>
  <c r="M219" i="1"/>
  <c r="U219" i="1" s="1"/>
  <c r="S220" i="1"/>
  <c r="AA220" i="1" s="1"/>
  <c r="AN220" i="1" s="1"/>
  <c r="Q220" i="1"/>
  <c r="Y220" i="1" s="1"/>
  <c r="M220" i="1"/>
  <c r="U220" i="1" s="1"/>
  <c r="S221" i="1"/>
  <c r="AA221" i="1" s="1"/>
  <c r="AN221" i="1" s="1"/>
  <c r="Q221" i="1"/>
  <c r="Y221" i="1" s="1"/>
  <c r="M221" i="1"/>
  <c r="U221" i="1" s="1"/>
  <c r="S222" i="1"/>
  <c r="AA222" i="1" s="1"/>
  <c r="AN222" i="1" s="1"/>
  <c r="Q222" i="1"/>
  <c r="Y222" i="1" s="1"/>
  <c r="M222" i="1"/>
  <c r="U222" i="1" s="1"/>
  <c r="S223" i="1"/>
  <c r="AA223" i="1" s="1"/>
  <c r="AN223" i="1" s="1"/>
  <c r="Q223" i="1"/>
  <c r="Y223" i="1" s="1"/>
  <c r="M223" i="1"/>
  <c r="U223" i="1" s="1"/>
  <c r="S224" i="1"/>
  <c r="AA224" i="1" s="1"/>
  <c r="AN224" i="1" s="1"/>
  <c r="Q224" i="1"/>
  <c r="Y224" i="1" s="1"/>
  <c r="M224" i="1"/>
  <c r="U224" i="1" s="1"/>
  <c r="S225" i="1"/>
  <c r="AA225" i="1" s="1"/>
  <c r="AN225" i="1" s="1"/>
  <c r="Q225" i="1"/>
  <c r="Y225" i="1" s="1"/>
  <c r="M225" i="1"/>
  <c r="U225" i="1" s="1"/>
  <c r="S226" i="1"/>
  <c r="AA226" i="1" s="1"/>
  <c r="AN226" i="1" s="1"/>
  <c r="Q226" i="1"/>
  <c r="Y226" i="1" s="1"/>
  <c r="M226" i="1"/>
  <c r="U226" i="1" s="1"/>
  <c r="S227" i="1"/>
  <c r="AA227" i="1" s="1"/>
  <c r="AN227" i="1" s="1"/>
  <c r="Q227" i="1"/>
  <c r="Y227" i="1" s="1"/>
  <c r="M227" i="1"/>
  <c r="U227" i="1" s="1"/>
  <c r="S228" i="1"/>
  <c r="AA228" i="1" s="1"/>
  <c r="AN228" i="1" s="1"/>
  <c r="Q228" i="1"/>
  <c r="Y228" i="1" s="1"/>
  <c r="M228" i="1"/>
  <c r="U228" i="1" s="1"/>
  <c r="S229" i="1"/>
  <c r="AA229" i="1" s="1"/>
  <c r="AN229" i="1" s="1"/>
  <c r="Q229" i="1"/>
  <c r="Y229" i="1" s="1"/>
  <c r="M229" i="1"/>
  <c r="U229" i="1" s="1"/>
  <c r="S230" i="1"/>
  <c r="AA230" i="1" s="1"/>
  <c r="AN230" i="1" s="1"/>
  <c r="Q230" i="1"/>
  <c r="Y230" i="1" s="1"/>
  <c r="M230" i="1"/>
  <c r="U230" i="1" s="1"/>
  <c r="S231" i="1"/>
  <c r="AA231" i="1" s="1"/>
  <c r="AN231" i="1" s="1"/>
  <c r="Q231" i="1"/>
  <c r="Y231" i="1" s="1"/>
  <c r="M231" i="1"/>
  <c r="U231" i="1" s="1"/>
  <c r="S232" i="1"/>
  <c r="AA232" i="1" s="1"/>
  <c r="AN232" i="1" s="1"/>
  <c r="Q232" i="1"/>
  <c r="Y232" i="1" s="1"/>
  <c r="M232" i="1"/>
  <c r="U232" i="1" s="1"/>
  <c r="S233" i="1"/>
  <c r="AA233" i="1" s="1"/>
  <c r="AN233" i="1" s="1"/>
  <c r="Q233" i="1"/>
  <c r="Y233" i="1" s="1"/>
  <c r="M233" i="1"/>
  <c r="U233" i="1" s="1"/>
  <c r="S234" i="1"/>
  <c r="AA234" i="1" s="1"/>
  <c r="AN234" i="1" s="1"/>
  <c r="Q234" i="1"/>
  <c r="Y234" i="1" s="1"/>
  <c r="M234" i="1"/>
  <c r="U234" i="1" s="1"/>
  <c r="S235" i="1"/>
  <c r="AA235" i="1" s="1"/>
  <c r="AN235" i="1" s="1"/>
  <c r="Q235" i="1"/>
  <c r="Y235" i="1" s="1"/>
  <c r="M235" i="1"/>
  <c r="U235" i="1" s="1"/>
  <c r="S236" i="1"/>
  <c r="AA236" i="1" s="1"/>
  <c r="AN236" i="1" s="1"/>
  <c r="Q236" i="1"/>
  <c r="Y236" i="1" s="1"/>
  <c r="M236" i="1"/>
  <c r="U236" i="1" s="1"/>
  <c r="S237" i="1"/>
  <c r="AA237" i="1" s="1"/>
  <c r="AN237" i="1" s="1"/>
  <c r="Q237" i="1"/>
  <c r="Y237" i="1" s="1"/>
  <c r="M237" i="1"/>
  <c r="U237" i="1" s="1"/>
  <c r="S238" i="1"/>
  <c r="AA238" i="1" s="1"/>
  <c r="AN238" i="1" s="1"/>
  <c r="Q238" i="1"/>
  <c r="Y238" i="1" s="1"/>
  <c r="M238" i="1"/>
  <c r="U238" i="1" s="1"/>
  <c r="S239" i="1"/>
  <c r="AA239" i="1" s="1"/>
  <c r="AN239" i="1" s="1"/>
  <c r="Q239" i="1"/>
  <c r="Y239" i="1" s="1"/>
  <c r="M239" i="1"/>
  <c r="U239" i="1" s="1"/>
  <c r="W239" i="1"/>
  <c r="P239" i="1"/>
  <c r="N239" i="1"/>
  <c r="V239" i="1" s="1"/>
  <c r="S240" i="1"/>
  <c r="AA240" i="1" s="1"/>
  <c r="AN240" i="1" s="1"/>
  <c r="Q240" i="1"/>
  <c r="Y240" i="1" s="1"/>
  <c r="M240" i="1"/>
  <c r="U240" i="1" s="1"/>
  <c r="W240" i="1"/>
  <c r="P240" i="1"/>
  <c r="N240" i="1"/>
  <c r="V240" i="1" s="1"/>
  <c r="S241" i="1"/>
  <c r="AA241" i="1" s="1"/>
  <c r="AN241" i="1" s="1"/>
  <c r="Q241" i="1"/>
  <c r="Y241" i="1" s="1"/>
  <c r="M241" i="1"/>
  <c r="U241" i="1" s="1"/>
  <c r="W241" i="1"/>
  <c r="P241" i="1"/>
  <c r="N241" i="1"/>
  <c r="V241" i="1" s="1"/>
  <c r="S242" i="1"/>
  <c r="AA242" i="1" s="1"/>
  <c r="AN242" i="1" s="1"/>
  <c r="Q242" i="1"/>
  <c r="Y242" i="1" s="1"/>
  <c r="M242" i="1"/>
  <c r="U242" i="1" s="1"/>
  <c r="W242" i="1"/>
  <c r="P242" i="1"/>
  <c r="N242" i="1"/>
  <c r="V242" i="1" s="1"/>
  <c r="S243" i="1"/>
  <c r="AA243" i="1" s="1"/>
  <c r="AN243" i="1" s="1"/>
  <c r="Q243" i="1"/>
  <c r="Y243" i="1" s="1"/>
  <c r="M243" i="1"/>
  <c r="U243" i="1" s="1"/>
  <c r="W243" i="1"/>
  <c r="P243" i="1"/>
  <c r="N243" i="1"/>
  <c r="V243" i="1" s="1"/>
  <c r="S244" i="1"/>
  <c r="AA244" i="1" s="1"/>
  <c r="AN244" i="1" s="1"/>
  <c r="Q244" i="1"/>
  <c r="Y244" i="1" s="1"/>
  <c r="M244" i="1"/>
  <c r="U244" i="1" s="1"/>
  <c r="W244" i="1"/>
  <c r="P244" i="1"/>
  <c r="N244" i="1"/>
  <c r="V244" i="1" s="1"/>
  <c r="S245" i="1"/>
  <c r="AA245" i="1" s="1"/>
  <c r="AN245" i="1" s="1"/>
  <c r="Q245" i="1"/>
  <c r="Y245" i="1" s="1"/>
  <c r="M245" i="1"/>
  <c r="U245" i="1" s="1"/>
  <c r="W245" i="1"/>
  <c r="P245" i="1"/>
  <c r="N245" i="1"/>
  <c r="V245" i="1" s="1"/>
  <c r="S246" i="1"/>
  <c r="AA246" i="1" s="1"/>
  <c r="AN246" i="1" s="1"/>
  <c r="Q246" i="1"/>
  <c r="Y246" i="1" s="1"/>
  <c r="M246" i="1"/>
  <c r="U246" i="1" s="1"/>
  <c r="W246" i="1"/>
  <c r="P246" i="1"/>
  <c r="N246" i="1"/>
  <c r="V246" i="1" s="1"/>
  <c r="S247" i="1"/>
  <c r="AA247" i="1" s="1"/>
  <c r="AN247" i="1" s="1"/>
  <c r="Q247" i="1"/>
  <c r="Y247" i="1" s="1"/>
  <c r="M247" i="1"/>
  <c r="U247" i="1" s="1"/>
  <c r="W247" i="1"/>
  <c r="P247" i="1"/>
  <c r="N247" i="1"/>
  <c r="V247" i="1" s="1"/>
  <c r="S248" i="1"/>
  <c r="AA248" i="1" s="1"/>
  <c r="AN248" i="1" s="1"/>
  <c r="Q248" i="1"/>
  <c r="Y248" i="1" s="1"/>
  <c r="M248" i="1"/>
  <c r="U248" i="1" s="1"/>
  <c r="W248" i="1"/>
  <c r="P248" i="1"/>
  <c r="N248" i="1"/>
  <c r="V248" i="1" s="1"/>
  <c r="S249" i="1"/>
  <c r="AA249" i="1" s="1"/>
  <c r="AN249" i="1" s="1"/>
  <c r="Q249" i="1"/>
  <c r="Y249" i="1" s="1"/>
  <c r="M249" i="1"/>
  <c r="U249" i="1" s="1"/>
  <c r="W249" i="1"/>
  <c r="P249" i="1"/>
  <c r="N249" i="1"/>
  <c r="V249" i="1" s="1"/>
  <c r="S250" i="1"/>
  <c r="AA250" i="1" s="1"/>
  <c r="AN250" i="1" s="1"/>
  <c r="Q250" i="1"/>
  <c r="Y250" i="1" s="1"/>
  <c r="M250" i="1"/>
  <c r="U250" i="1" s="1"/>
  <c r="W250" i="1"/>
  <c r="P250" i="1"/>
  <c r="N250" i="1"/>
  <c r="V250" i="1" s="1"/>
  <c r="S251" i="1"/>
  <c r="AA251" i="1" s="1"/>
  <c r="AN251" i="1" s="1"/>
  <c r="Q251" i="1"/>
  <c r="Y251" i="1" s="1"/>
  <c r="M251" i="1"/>
  <c r="U251" i="1" s="1"/>
  <c r="W251" i="1"/>
  <c r="P251" i="1"/>
  <c r="N251" i="1"/>
  <c r="V251" i="1" s="1"/>
  <c r="S252" i="1"/>
  <c r="AA252" i="1" s="1"/>
  <c r="AN252" i="1" s="1"/>
  <c r="Q252" i="1"/>
  <c r="Y252" i="1" s="1"/>
  <c r="M252" i="1"/>
  <c r="U252" i="1" s="1"/>
  <c r="W252" i="1"/>
  <c r="P252" i="1"/>
  <c r="N252" i="1"/>
  <c r="V252" i="1" s="1"/>
  <c r="S253" i="1"/>
  <c r="AA253" i="1" s="1"/>
  <c r="AN253" i="1" s="1"/>
  <c r="Q253" i="1"/>
  <c r="Y253" i="1" s="1"/>
  <c r="M253" i="1"/>
  <c r="U253" i="1" s="1"/>
  <c r="W253" i="1"/>
  <c r="P253" i="1"/>
  <c r="N253" i="1"/>
  <c r="V253" i="1" s="1"/>
  <c r="S254" i="1"/>
  <c r="AA254" i="1" s="1"/>
  <c r="AN254" i="1" s="1"/>
  <c r="Q254" i="1"/>
  <c r="Y254" i="1" s="1"/>
  <c r="M254" i="1"/>
  <c r="U254" i="1" s="1"/>
  <c r="W254" i="1"/>
  <c r="P254" i="1"/>
  <c r="N254" i="1"/>
  <c r="V254" i="1" s="1"/>
  <c r="W255" i="1"/>
  <c r="P255" i="1"/>
  <c r="N255" i="1"/>
  <c r="V255" i="1" s="1"/>
  <c r="Q255" i="1"/>
  <c r="Y255" i="1" s="1"/>
  <c r="M255" i="1"/>
  <c r="U255" i="1" s="1"/>
  <c r="S255" i="1"/>
  <c r="AA255" i="1" s="1"/>
  <c r="AN255" i="1" s="1"/>
  <c r="W259" i="1"/>
  <c r="P259" i="1"/>
  <c r="N259" i="1"/>
  <c r="V259" i="1" s="1"/>
  <c r="Q259" i="1"/>
  <c r="Y259" i="1" s="1"/>
  <c r="M259" i="1"/>
  <c r="U259" i="1" s="1"/>
  <c r="S259" i="1"/>
  <c r="AA259" i="1" s="1"/>
  <c r="AN259" i="1" s="1"/>
  <c r="N216" i="1"/>
  <c r="V216" i="1" s="1"/>
  <c r="W216" i="1"/>
  <c r="N217" i="1"/>
  <c r="V217" i="1" s="1"/>
  <c r="W217" i="1"/>
  <c r="N218" i="1"/>
  <c r="V218" i="1" s="1"/>
  <c r="W218" i="1"/>
  <c r="N219" i="1"/>
  <c r="V219" i="1" s="1"/>
  <c r="W219" i="1"/>
  <c r="N220" i="1"/>
  <c r="V220" i="1" s="1"/>
  <c r="W220" i="1"/>
  <c r="N221" i="1"/>
  <c r="V221" i="1" s="1"/>
  <c r="W221" i="1"/>
  <c r="N222" i="1"/>
  <c r="V222" i="1" s="1"/>
  <c r="W222" i="1"/>
  <c r="N223" i="1"/>
  <c r="V223" i="1" s="1"/>
  <c r="W223" i="1"/>
  <c r="N224" i="1"/>
  <c r="V224" i="1" s="1"/>
  <c r="W224" i="1"/>
  <c r="N225" i="1"/>
  <c r="V225" i="1" s="1"/>
  <c r="W225" i="1"/>
  <c r="N226" i="1"/>
  <c r="V226" i="1" s="1"/>
  <c r="W226" i="1"/>
  <c r="N227" i="1"/>
  <c r="V227" i="1" s="1"/>
  <c r="W227" i="1"/>
  <c r="N228" i="1"/>
  <c r="V228" i="1" s="1"/>
  <c r="W228" i="1"/>
  <c r="N229" i="1"/>
  <c r="V229" i="1" s="1"/>
  <c r="W229" i="1"/>
  <c r="N230" i="1"/>
  <c r="V230" i="1" s="1"/>
  <c r="W230" i="1"/>
  <c r="N231" i="1"/>
  <c r="V231" i="1" s="1"/>
  <c r="W231" i="1"/>
  <c r="N232" i="1"/>
  <c r="V232" i="1" s="1"/>
  <c r="W232" i="1"/>
  <c r="N233" i="1"/>
  <c r="V233" i="1" s="1"/>
  <c r="W233" i="1"/>
  <c r="N234" i="1"/>
  <c r="V234" i="1" s="1"/>
  <c r="W234" i="1"/>
  <c r="N235" i="1"/>
  <c r="V235" i="1" s="1"/>
  <c r="W235" i="1"/>
  <c r="N236" i="1"/>
  <c r="V236" i="1" s="1"/>
  <c r="W236" i="1"/>
  <c r="N237" i="1"/>
  <c r="V237" i="1" s="1"/>
  <c r="W237" i="1"/>
  <c r="N238" i="1"/>
  <c r="V238" i="1" s="1"/>
  <c r="W238" i="1"/>
  <c r="M256" i="1"/>
  <c r="U256" i="1" s="1"/>
  <c r="Q256" i="1"/>
  <c r="Y256" i="1" s="1"/>
  <c r="M258" i="1"/>
  <c r="U258" i="1" s="1"/>
  <c r="Q258" i="1"/>
  <c r="Y258" i="1" s="1"/>
  <c r="W256" i="1"/>
  <c r="P256" i="1"/>
  <c r="N256" i="1"/>
  <c r="V256" i="1" s="1"/>
  <c r="W258" i="1"/>
  <c r="P258" i="1"/>
  <c r="N258" i="1"/>
  <c r="V258" i="1" s="1"/>
  <c r="S260" i="1"/>
  <c r="AA260" i="1" s="1"/>
  <c r="AN260" i="1" s="1"/>
  <c r="Q260" i="1"/>
  <c r="Y260" i="1" s="1"/>
  <c r="M260" i="1"/>
  <c r="U260" i="1" s="1"/>
  <c r="W260" i="1"/>
  <c r="P260" i="1"/>
  <c r="N260" i="1"/>
  <c r="V260" i="1" s="1"/>
  <c r="S261" i="1"/>
  <c r="AA261" i="1" s="1"/>
  <c r="AN261" i="1" s="1"/>
  <c r="Q261" i="1"/>
  <c r="Y261" i="1" s="1"/>
  <c r="M261" i="1"/>
  <c r="U261" i="1" s="1"/>
  <c r="W261" i="1"/>
  <c r="P261" i="1"/>
  <c r="N261" i="1"/>
  <c r="V261" i="1" s="1"/>
  <c r="S262" i="1"/>
  <c r="AA262" i="1" s="1"/>
  <c r="AN262" i="1" s="1"/>
  <c r="Q262" i="1"/>
  <c r="Y262" i="1" s="1"/>
  <c r="M262" i="1"/>
  <c r="U262" i="1" s="1"/>
  <c r="W262" i="1"/>
  <c r="P262" i="1"/>
  <c r="N262" i="1"/>
  <c r="V262" i="1" s="1"/>
  <c r="S263" i="1"/>
  <c r="AA263" i="1" s="1"/>
  <c r="AN263" i="1" s="1"/>
  <c r="Q263" i="1"/>
  <c r="Y263" i="1" s="1"/>
  <c r="M263" i="1"/>
  <c r="U263" i="1" s="1"/>
  <c r="W263" i="1"/>
  <c r="P263" i="1"/>
  <c r="N263" i="1"/>
  <c r="V263" i="1" s="1"/>
  <c r="S264" i="1"/>
  <c r="AA264" i="1" s="1"/>
  <c r="AN264" i="1" s="1"/>
  <c r="Q264" i="1"/>
  <c r="Y264" i="1" s="1"/>
  <c r="W264" i="1"/>
  <c r="M264" i="1"/>
  <c r="U264" i="1" s="1"/>
  <c r="P264" i="1"/>
  <c r="N264" i="1"/>
  <c r="V264" i="1" s="1"/>
  <c r="X265" i="1"/>
  <c r="R265" i="1"/>
  <c r="Z265" i="1" s="1"/>
  <c r="X266" i="1"/>
  <c r="R266" i="1"/>
  <c r="Z266" i="1" s="1"/>
  <c r="X267" i="1"/>
  <c r="R267" i="1"/>
  <c r="Z267" i="1" s="1"/>
  <c r="X268" i="1"/>
  <c r="R268" i="1"/>
  <c r="Z268" i="1" s="1"/>
  <c r="X269" i="1"/>
  <c r="R269" i="1"/>
  <c r="Z269" i="1" s="1"/>
  <c r="X270" i="1"/>
  <c r="R270" i="1"/>
  <c r="Z270" i="1" s="1"/>
  <c r="X271" i="1"/>
  <c r="R271" i="1"/>
  <c r="Z271" i="1" s="1"/>
  <c r="X272" i="1"/>
  <c r="R272" i="1"/>
  <c r="Z272" i="1" s="1"/>
  <c r="X273" i="1"/>
  <c r="R273" i="1"/>
  <c r="Z273" i="1" s="1"/>
  <c r="X274" i="1"/>
  <c r="R274" i="1"/>
  <c r="Z274" i="1" s="1"/>
  <c r="X275" i="1"/>
  <c r="R275" i="1"/>
  <c r="Z275" i="1" s="1"/>
  <c r="X276" i="1"/>
  <c r="R276" i="1"/>
  <c r="Z276" i="1" s="1"/>
  <c r="X277" i="1"/>
  <c r="R277" i="1"/>
  <c r="Z277" i="1" s="1"/>
  <c r="X278" i="1"/>
  <c r="R278" i="1"/>
  <c r="Z278" i="1" s="1"/>
  <c r="X279" i="1"/>
  <c r="R279" i="1"/>
  <c r="Z279" i="1" s="1"/>
  <c r="X280" i="1"/>
  <c r="R280" i="1"/>
  <c r="Z280" i="1" s="1"/>
  <c r="X281" i="1"/>
  <c r="R281" i="1"/>
  <c r="Z281" i="1" s="1"/>
  <c r="X282" i="1"/>
  <c r="R282" i="1"/>
  <c r="Z282" i="1" s="1"/>
  <c r="X283" i="1"/>
  <c r="R283" i="1"/>
  <c r="Z283" i="1" s="1"/>
  <c r="X284" i="1"/>
  <c r="R284" i="1"/>
  <c r="Z284" i="1" s="1"/>
  <c r="X285" i="1"/>
  <c r="R285" i="1"/>
  <c r="Z285" i="1" s="1"/>
  <c r="X286" i="1"/>
  <c r="R286" i="1"/>
  <c r="Z286" i="1" s="1"/>
  <c r="X287" i="1"/>
  <c r="R287" i="1"/>
  <c r="Z287" i="1" s="1"/>
  <c r="X288" i="1"/>
  <c r="R288" i="1"/>
  <c r="Z288" i="1" s="1"/>
  <c r="X289" i="1"/>
  <c r="R289" i="1"/>
  <c r="Z289" i="1" s="1"/>
  <c r="X290" i="1"/>
  <c r="R290" i="1"/>
  <c r="Z290" i="1" s="1"/>
  <c r="X291" i="1"/>
  <c r="R291" i="1"/>
  <c r="Z291" i="1" s="1"/>
  <c r="X292" i="1"/>
  <c r="R292" i="1"/>
  <c r="Z292" i="1" s="1"/>
  <c r="X293" i="1"/>
  <c r="R293" i="1"/>
  <c r="Z293" i="1" s="1"/>
  <c r="S256" i="1"/>
  <c r="AA256" i="1" s="1"/>
  <c r="AN256" i="1" s="1"/>
  <c r="S258" i="1"/>
  <c r="AA258" i="1" s="1"/>
  <c r="AN258" i="1" s="1"/>
  <c r="S265" i="1"/>
  <c r="AA265" i="1" s="1"/>
  <c r="AN265" i="1" s="1"/>
  <c r="Q265" i="1"/>
  <c r="Y265" i="1" s="1"/>
  <c r="M265" i="1"/>
  <c r="U265" i="1" s="1"/>
  <c r="S266" i="1"/>
  <c r="AA266" i="1" s="1"/>
  <c r="AN266" i="1" s="1"/>
  <c r="Q266" i="1"/>
  <c r="Y266" i="1" s="1"/>
  <c r="M266" i="1"/>
  <c r="U266" i="1" s="1"/>
  <c r="S267" i="1"/>
  <c r="AA267" i="1" s="1"/>
  <c r="AN267" i="1" s="1"/>
  <c r="Q267" i="1"/>
  <c r="Y267" i="1" s="1"/>
  <c r="M267" i="1"/>
  <c r="U267" i="1" s="1"/>
  <c r="S268" i="1"/>
  <c r="AA268" i="1" s="1"/>
  <c r="AN268" i="1" s="1"/>
  <c r="Q268" i="1"/>
  <c r="Y268" i="1" s="1"/>
  <c r="M268" i="1"/>
  <c r="U268" i="1" s="1"/>
  <c r="S269" i="1"/>
  <c r="AA269" i="1" s="1"/>
  <c r="AN269" i="1" s="1"/>
  <c r="Q269" i="1"/>
  <c r="Y269" i="1" s="1"/>
  <c r="M269" i="1"/>
  <c r="U269" i="1" s="1"/>
  <c r="S270" i="1"/>
  <c r="AA270" i="1" s="1"/>
  <c r="AN270" i="1" s="1"/>
  <c r="Q270" i="1"/>
  <c r="Y270" i="1" s="1"/>
  <c r="M270" i="1"/>
  <c r="U270" i="1" s="1"/>
  <c r="S271" i="1"/>
  <c r="AA271" i="1" s="1"/>
  <c r="AN271" i="1" s="1"/>
  <c r="Q271" i="1"/>
  <c r="Y271" i="1" s="1"/>
  <c r="M271" i="1"/>
  <c r="U271" i="1" s="1"/>
  <c r="S272" i="1"/>
  <c r="AA272" i="1" s="1"/>
  <c r="AN272" i="1" s="1"/>
  <c r="Q272" i="1"/>
  <c r="Y272" i="1" s="1"/>
  <c r="M272" i="1"/>
  <c r="U272" i="1" s="1"/>
  <c r="S273" i="1"/>
  <c r="AA273" i="1" s="1"/>
  <c r="AN273" i="1" s="1"/>
  <c r="Q273" i="1"/>
  <c r="Y273" i="1" s="1"/>
  <c r="M273" i="1"/>
  <c r="U273" i="1" s="1"/>
  <c r="S274" i="1"/>
  <c r="AA274" i="1" s="1"/>
  <c r="AN274" i="1" s="1"/>
  <c r="Q274" i="1"/>
  <c r="Y274" i="1" s="1"/>
  <c r="M274" i="1"/>
  <c r="U274" i="1" s="1"/>
  <c r="S275" i="1"/>
  <c r="AA275" i="1" s="1"/>
  <c r="AN275" i="1" s="1"/>
  <c r="Q275" i="1"/>
  <c r="Y275" i="1" s="1"/>
  <c r="M275" i="1"/>
  <c r="U275" i="1" s="1"/>
  <c r="S276" i="1"/>
  <c r="AA276" i="1" s="1"/>
  <c r="AN276" i="1" s="1"/>
  <c r="Q276" i="1"/>
  <c r="Y276" i="1" s="1"/>
  <c r="M276" i="1"/>
  <c r="U276" i="1" s="1"/>
  <c r="S277" i="1"/>
  <c r="AA277" i="1" s="1"/>
  <c r="AN277" i="1" s="1"/>
  <c r="Q277" i="1"/>
  <c r="Y277" i="1" s="1"/>
  <c r="M277" i="1"/>
  <c r="U277" i="1" s="1"/>
  <c r="S278" i="1"/>
  <c r="AA278" i="1" s="1"/>
  <c r="AN278" i="1" s="1"/>
  <c r="Q278" i="1"/>
  <c r="Y278" i="1" s="1"/>
  <c r="M278" i="1"/>
  <c r="U278" i="1" s="1"/>
  <c r="S279" i="1"/>
  <c r="AA279" i="1" s="1"/>
  <c r="AN279" i="1" s="1"/>
  <c r="Q279" i="1"/>
  <c r="Y279" i="1" s="1"/>
  <c r="M279" i="1"/>
  <c r="U279" i="1" s="1"/>
  <c r="S280" i="1"/>
  <c r="AA280" i="1" s="1"/>
  <c r="AN280" i="1" s="1"/>
  <c r="Q280" i="1"/>
  <c r="Y280" i="1" s="1"/>
  <c r="M280" i="1"/>
  <c r="U280" i="1" s="1"/>
  <c r="S281" i="1"/>
  <c r="AA281" i="1" s="1"/>
  <c r="AN281" i="1" s="1"/>
  <c r="Q281" i="1"/>
  <c r="Y281" i="1" s="1"/>
  <c r="M281" i="1"/>
  <c r="U281" i="1" s="1"/>
  <c r="S282" i="1"/>
  <c r="AA282" i="1" s="1"/>
  <c r="AN282" i="1" s="1"/>
  <c r="Q282" i="1"/>
  <c r="Y282" i="1" s="1"/>
  <c r="M282" i="1"/>
  <c r="U282" i="1" s="1"/>
  <c r="S283" i="1"/>
  <c r="AA283" i="1" s="1"/>
  <c r="AN283" i="1" s="1"/>
  <c r="Q283" i="1"/>
  <c r="Y283" i="1" s="1"/>
  <c r="M283" i="1"/>
  <c r="U283" i="1" s="1"/>
  <c r="S284" i="1"/>
  <c r="AA284" i="1" s="1"/>
  <c r="AN284" i="1" s="1"/>
  <c r="Q284" i="1"/>
  <c r="Y284" i="1" s="1"/>
  <c r="M284" i="1"/>
  <c r="U284" i="1" s="1"/>
  <c r="S285" i="1"/>
  <c r="AA285" i="1" s="1"/>
  <c r="AN285" i="1" s="1"/>
  <c r="Q285" i="1"/>
  <c r="Y285" i="1" s="1"/>
  <c r="M285" i="1"/>
  <c r="U285" i="1" s="1"/>
  <c r="S286" i="1"/>
  <c r="AA286" i="1" s="1"/>
  <c r="AN286" i="1" s="1"/>
  <c r="Q286" i="1"/>
  <c r="Y286" i="1" s="1"/>
  <c r="M286" i="1"/>
  <c r="U286" i="1" s="1"/>
  <c r="S287" i="1"/>
  <c r="AA287" i="1" s="1"/>
  <c r="AN287" i="1" s="1"/>
  <c r="Q287" i="1"/>
  <c r="Y287" i="1" s="1"/>
  <c r="M287" i="1"/>
  <c r="U287" i="1" s="1"/>
  <c r="S288" i="1"/>
  <c r="AA288" i="1" s="1"/>
  <c r="AN288" i="1" s="1"/>
  <c r="Q288" i="1"/>
  <c r="Y288" i="1" s="1"/>
  <c r="M288" i="1"/>
  <c r="U288" i="1" s="1"/>
  <c r="S289" i="1"/>
  <c r="AA289" i="1" s="1"/>
  <c r="AN289" i="1" s="1"/>
  <c r="Q289" i="1"/>
  <c r="Y289" i="1" s="1"/>
  <c r="M289" i="1"/>
  <c r="U289" i="1" s="1"/>
  <c r="S290" i="1"/>
  <c r="AA290" i="1" s="1"/>
  <c r="AN290" i="1" s="1"/>
  <c r="Q290" i="1"/>
  <c r="Y290" i="1" s="1"/>
  <c r="M290" i="1"/>
  <c r="U290" i="1" s="1"/>
  <c r="S291" i="1"/>
  <c r="AA291" i="1" s="1"/>
  <c r="AN291" i="1" s="1"/>
  <c r="Q291" i="1"/>
  <c r="Y291" i="1" s="1"/>
  <c r="M291" i="1"/>
  <c r="U291" i="1" s="1"/>
  <c r="S292" i="1"/>
  <c r="AA292" i="1" s="1"/>
  <c r="AN292" i="1" s="1"/>
  <c r="Q292" i="1"/>
  <c r="Y292" i="1" s="1"/>
  <c r="M292" i="1"/>
  <c r="U292" i="1" s="1"/>
  <c r="S293" i="1"/>
  <c r="AA293" i="1" s="1"/>
  <c r="AN293" i="1" s="1"/>
  <c r="Q293" i="1"/>
  <c r="Y293" i="1" s="1"/>
  <c r="M293" i="1"/>
  <c r="U293" i="1" s="1"/>
  <c r="W294" i="1"/>
  <c r="P294" i="1"/>
  <c r="N294" i="1"/>
  <c r="V294" i="1" s="1"/>
  <c r="S294" i="1"/>
  <c r="AA294" i="1" s="1"/>
  <c r="AN294" i="1" s="1"/>
  <c r="Q294" i="1"/>
  <c r="Y294" i="1" s="1"/>
  <c r="M294" i="1"/>
  <c r="U294" i="1" s="1"/>
  <c r="W295" i="1"/>
  <c r="P295" i="1"/>
  <c r="N295" i="1"/>
  <c r="V295" i="1" s="1"/>
  <c r="S295" i="1"/>
  <c r="AA295" i="1" s="1"/>
  <c r="AN295" i="1" s="1"/>
  <c r="Q295" i="1"/>
  <c r="Y295" i="1" s="1"/>
  <c r="M295" i="1"/>
  <c r="U295" i="1" s="1"/>
  <c r="W296" i="1"/>
  <c r="P296" i="1"/>
  <c r="N296" i="1"/>
  <c r="V296" i="1" s="1"/>
  <c r="S296" i="1"/>
  <c r="AA296" i="1" s="1"/>
  <c r="AN296" i="1" s="1"/>
  <c r="Q296" i="1"/>
  <c r="Y296" i="1" s="1"/>
  <c r="M296" i="1"/>
  <c r="U296" i="1" s="1"/>
  <c r="W297" i="1"/>
  <c r="P297" i="1"/>
  <c r="N297" i="1"/>
  <c r="V297" i="1" s="1"/>
  <c r="S297" i="1"/>
  <c r="AA297" i="1" s="1"/>
  <c r="AN297" i="1" s="1"/>
  <c r="Q297" i="1"/>
  <c r="Y297" i="1" s="1"/>
  <c r="M297" i="1"/>
  <c r="U297" i="1" s="1"/>
  <c r="W298" i="1"/>
  <c r="P298" i="1"/>
  <c r="N298" i="1"/>
  <c r="V298" i="1" s="1"/>
  <c r="S298" i="1"/>
  <c r="AA298" i="1" s="1"/>
  <c r="AN298" i="1" s="1"/>
  <c r="Q298" i="1"/>
  <c r="Y298" i="1" s="1"/>
  <c r="M298" i="1"/>
  <c r="U298" i="1" s="1"/>
  <c r="W299" i="1"/>
  <c r="P299" i="1"/>
  <c r="N299" i="1"/>
  <c r="V299" i="1" s="1"/>
  <c r="S299" i="1"/>
  <c r="AA299" i="1" s="1"/>
  <c r="AN299" i="1" s="1"/>
  <c r="Q299" i="1"/>
  <c r="Y299" i="1" s="1"/>
  <c r="M299" i="1"/>
  <c r="U299" i="1" s="1"/>
  <c r="W300" i="1"/>
  <c r="P300" i="1"/>
  <c r="N300" i="1"/>
  <c r="V300" i="1" s="1"/>
  <c r="S300" i="1"/>
  <c r="AA300" i="1" s="1"/>
  <c r="AN300" i="1" s="1"/>
  <c r="Q300" i="1"/>
  <c r="Y300" i="1" s="1"/>
  <c r="M300" i="1"/>
  <c r="U300" i="1" s="1"/>
  <c r="W301" i="1"/>
  <c r="P301" i="1"/>
  <c r="N301" i="1"/>
  <c r="V301" i="1" s="1"/>
  <c r="S301" i="1"/>
  <c r="AA301" i="1" s="1"/>
  <c r="AN301" i="1" s="1"/>
  <c r="Q301" i="1"/>
  <c r="Y301" i="1" s="1"/>
  <c r="M301" i="1"/>
  <c r="U301" i="1" s="1"/>
  <c r="W302" i="1"/>
  <c r="P302" i="1"/>
  <c r="N302" i="1"/>
  <c r="V302" i="1" s="1"/>
  <c r="S302" i="1"/>
  <c r="AA302" i="1" s="1"/>
  <c r="AN302" i="1" s="1"/>
  <c r="Q302" i="1"/>
  <c r="Y302" i="1" s="1"/>
  <c r="M302" i="1"/>
  <c r="U302" i="1" s="1"/>
  <c r="X303" i="1"/>
  <c r="R303" i="1"/>
  <c r="Z303" i="1" s="1"/>
  <c r="X304" i="1"/>
  <c r="R304" i="1"/>
  <c r="Z304" i="1" s="1"/>
  <c r="X305" i="1"/>
  <c r="R305" i="1"/>
  <c r="Z305" i="1" s="1"/>
  <c r="X306" i="1"/>
  <c r="R306" i="1"/>
  <c r="Z306" i="1" s="1"/>
  <c r="X307" i="1"/>
  <c r="R307" i="1"/>
  <c r="Z307" i="1" s="1"/>
  <c r="X308" i="1"/>
  <c r="R308" i="1"/>
  <c r="Z308" i="1" s="1"/>
  <c r="X309" i="1"/>
  <c r="R309" i="1"/>
  <c r="Z309" i="1" s="1"/>
  <c r="X310" i="1"/>
  <c r="R310" i="1"/>
  <c r="Z310" i="1" s="1"/>
  <c r="X311" i="1"/>
  <c r="R311" i="1"/>
  <c r="Z311" i="1" s="1"/>
  <c r="X312" i="1"/>
  <c r="R312" i="1"/>
  <c r="Z312" i="1" s="1"/>
  <c r="N265" i="1"/>
  <c r="V265" i="1" s="1"/>
  <c r="W265" i="1"/>
  <c r="N266" i="1"/>
  <c r="V266" i="1" s="1"/>
  <c r="W266" i="1"/>
  <c r="N267" i="1"/>
  <c r="V267" i="1" s="1"/>
  <c r="W267" i="1"/>
  <c r="N268" i="1"/>
  <c r="V268" i="1" s="1"/>
  <c r="W268" i="1"/>
  <c r="N269" i="1"/>
  <c r="V269" i="1" s="1"/>
  <c r="W269" i="1"/>
  <c r="N270" i="1"/>
  <c r="V270" i="1" s="1"/>
  <c r="W270" i="1"/>
  <c r="N271" i="1"/>
  <c r="V271" i="1" s="1"/>
  <c r="W271" i="1"/>
  <c r="N272" i="1"/>
  <c r="V272" i="1" s="1"/>
  <c r="W272" i="1"/>
  <c r="N273" i="1"/>
  <c r="V273" i="1" s="1"/>
  <c r="W273" i="1"/>
  <c r="N274" i="1"/>
  <c r="V274" i="1" s="1"/>
  <c r="W274" i="1"/>
  <c r="N275" i="1"/>
  <c r="V275" i="1" s="1"/>
  <c r="W275" i="1"/>
  <c r="N276" i="1"/>
  <c r="V276" i="1" s="1"/>
  <c r="W276" i="1"/>
  <c r="N277" i="1"/>
  <c r="V277" i="1" s="1"/>
  <c r="W277" i="1"/>
  <c r="N278" i="1"/>
  <c r="V278" i="1" s="1"/>
  <c r="W278" i="1"/>
  <c r="N279" i="1"/>
  <c r="V279" i="1" s="1"/>
  <c r="W279" i="1"/>
  <c r="N280" i="1"/>
  <c r="V280" i="1" s="1"/>
  <c r="W280" i="1"/>
  <c r="N281" i="1"/>
  <c r="V281" i="1" s="1"/>
  <c r="W281" i="1"/>
  <c r="N282" i="1"/>
  <c r="V282" i="1" s="1"/>
  <c r="W282" i="1"/>
  <c r="N283" i="1"/>
  <c r="V283" i="1" s="1"/>
  <c r="W283" i="1"/>
  <c r="N284" i="1"/>
  <c r="V284" i="1" s="1"/>
  <c r="W284" i="1"/>
  <c r="N285" i="1"/>
  <c r="V285" i="1" s="1"/>
  <c r="W285" i="1"/>
  <c r="N286" i="1"/>
  <c r="V286" i="1" s="1"/>
  <c r="W286" i="1"/>
  <c r="N287" i="1"/>
  <c r="V287" i="1" s="1"/>
  <c r="W287" i="1"/>
  <c r="N288" i="1"/>
  <c r="V288" i="1" s="1"/>
  <c r="W288" i="1"/>
  <c r="N289" i="1"/>
  <c r="V289" i="1" s="1"/>
  <c r="W289" i="1"/>
  <c r="N290" i="1"/>
  <c r="V290" i="1" s="1"/>
  <c r="W290" i="1"/>
  <c r="N291" i="1"/>
  <c r="V291" i="1" s="1"/>
  <c r="W291" i="1"/>
  <c r="N292" i="1"/>
  <c r="V292" i="1" s="1"/>
  <c r="W292" i="1"/>
  <c r="N293" i="1"/>
  <c r="V293" i="1" s="1"/>
  <c r="W293" i="1"/>
  <c r="S303" i="1"/>
  <c r="AA303" i="1" s="1"/>
  <c r="AN303" i="1" s="1"/>
  <c r="Q303" i="1"/>
  <c r="Y303" i="1" s="1"/>
  <c r="M303" i="1"/>
  <c r="U303" i="1" s="1"/>
  <c r="S304" i="1"/>
  <c r="AA304" i="1" s="1"/>
  <c r="AN304" i="1" s="1"/>
  <c r="Q304" i="1"/>
  <c r="Y304" i="1" s="1"/>
  <c r="M304" i="1"/>
  <c r="U304" i="1" s="1"/>
  <c r="S305" i="1"/>
  <c r="AA305" i="1" s="1"/>
  <c r="AN305" i="1" s="1"/>
  <c r="Q305" i="1"/>
  <c r="Y305" i="1" s="1"/>
  <c r="M305" i="1"/>
  <c r="U305" i="1" s="1"/>
  <c r="S306" i="1"/>
  <c r="AA306" i="1" s="1"/>
  <c r="AN306" i="1" s="1"/>
  <c r="Q306" i="1"/>
  <c r="Y306" i="1" s="1"/>
  <c r="M306" i="1"/>
  <c r="U306" i="1" s="1"/>
  <c r="S307" i="1"/>
  <c r="AA307" i="1" s="1"/>
  <c r="AN307" i="1" s="1"/>
  <c r="Q307" i="1"/>
  <c r="Y307" i="1" s="1"/>
  <c r="M307" i="1"/>
  <c r="U307" i="1" s="1"/>
  <c r="S308" i="1"/>
  <c r="AA308" i="1" s="1"/>
  <c r="AN308" i="1" s="1"/>
  <c r="Q308" i="1"/>
  <c r="Y308" i="1" s="1"/>
  <c r="M308" i="1"/>
  <c r="U308" i="1" s="1"/>
  <c r="S309" i="1"/>
  <c r="AA309" i="1" s="1"/>
  <c r="AN309" i="1" s="1"/>
  <c r="Q309" i="1"/>
  <c r="Y309" i="1" s="1"/>
  <c r="M309" i="1"/>
  <c r="U309" i="1" s="1"/>
  <c r="S310" i="1"/>
  <c r="AA310" i="1" s="1"/>
  <c r="AN310" i="1" s="1"/>
  <c r="Q310" i="1"/>
  <c r="Y310" i="1" s="1"/>
  <c r="M310" i="1"/>
  <c r="U310" i="1" s="1"/>
  <c r="S311" i="1"/>
  <c r="AA311" i="1" s="1"/>
  <c r="AN311" i="1" s="1"/>
  <c r="Q311" i="1"/>
  <c r="Y311" i="1" s="1"/>
  <c r="M311" i="1"/>
  <c r="U311" i="1" s="1"/>
  <c r="S312" i="1"/>
  <c r="AA312" i="1" s="1"/>
  <c r="AN312" i="1" s="1"/>
  <c r="Q312" i="1"/>
  <c r="Y312" i="1" s="1"/>
  <c r="M312" i="1"/>
  <c r="U312" i="1" s="1"/>
  <c r="W313" i="1"/>
  <c r="P313" i="1"/>
  <c r="N313" i="1"/>
  <c r="V313" i="1" s="1"/>
  <c r="S313" i="1"/>
  <c r="AA313" i="1" s="1"/>
  <c r="AN313" i="1" s="1"/>
  <c r="Q313" i="1"/>
  <c r="Y313" i="1" s="1"/>
  <c r="M313" i="1"/>
  <c r="U313" i="1" s="1"/>
  <c r="W314" i="1"/>
  <c r="P314" i="1"/>
  <c r="N314" i="1"/>
  <c r="V314" i="1" s="1"/>
  <c r="S314" i="1"/>
  <c r="AA314" i="1" s="1"/>
  <c r="AN314" i="1" s="1"/>
  <c r="Q314" i="1"/>
  <c r="Y314" i="1" s="1"/>
  <c r="M314" i="1"/>
  <c r="U314" i="1" s="1"/>
  <c r="W315" i="1"/>
  <c r="P315" i="1"/>
  <c r="N315" i="1"/>
  <c r="V315" i="1" s="1"/>
  <c r="S315" i="1"/>
  <c r="AA315" i="1" s="1"/>
  <c r="AN315" i="1" s="1"/>
  <c r="Q315" i="1"/>
  <c r="Y315" i="1" s="1"/>
  <c r="M315" i="1"/>
  <c r="U315" i="1" s="1"/>
  <c r="W316" i="1"/>
  <c r="P316" i="1"/>
  <c r="N316" i="1"/>
  <c r="V316" i="1" s="1"/>
  <c r="S316" i="1"/>
  <c r="AA316" i="1" s="1"/>
  <c r="AN316" i="1" s="1"/>
  <c r="Q316" i="1"/>
  <c r="Y316" i="1" s="1"/>
  <c r="M316" i="1"/>
  <c r="U316" i="1" s="1"/>
  <c r="W317" i="1"/>
  <c r="P317" i="1"/>
  <c r="N317" i="1"/>
  <c r="V317" i="1" s="1"/>
  <c r="S317" i="1"/>
  <c r="AA317" i="1" s="1"/>
  <c r="AN317" i="1" s="1"/>
  <c r="Q317" i="1"/>
  <c r="Y317" i="1" s="1"/>
  <c r="M317" i="1"/>
  <c r="U317" i="1" s="1"/>
  <c r="W318" i="1"/>
  <c r="P318" i="1"/>
  <c r="N318" i="1"/>
  <c r="V318" i="1" s="1"/>
  <c r="S318" i="1"/>
  <c r="AA318" i="1" s="1"/>
  <c r="AN318" i="1" s="1"/>
  <c r="Q318" i="1"/>
  <c r="Y318" i="1" s="1"/>
  <c r="M318" i="1"/>
  <c r="U318" i="1" s="1"/>
  <c r="N303" i="1"/>
  <c r="V303" i="1" s="1"/>
  <c r="W303" i="1"/>
  <c r="N304" i="1"/>
  <c r="V304" i="1" s="1"/>
  <c r="W304" i="1"/>
  <c r="N305" i="1"/>
  <c r="V305" i="1" s="1"/>
  <c r="W305" i="1"/>
  <c r="N306" i="1"/>
  <c r="V306" i="1" s="1"/>
  <c r="W306" i="1"/>
  <c r="N307" i="1"/>
  <c r="V307" i="1" s="1"/>
  <c r="W307" i="1"/>
  <c r="N308" i="1"/>
  <c r="V308" i="1" s="1"/>
  <c r="W308" i="1"/>
  <c r="N309" i="1"/>
  <c r="V309" i="1" s="1"/>
  <c r="W309" i="1"/>
  <c r="N310" i="1"/>
  <c r="V310" i="1" s="1"/>
  <c r="W310" i="1"/>
  <c r="N311" i="1"/>
  <c r="V311" i="1" s="1"/>
  <c r="W311" i="1"/>
  <c r="N312" i="1"/>
  <c r="V312" i="1" s="1"/>
  <c r="W312" i="1"/>
  <c r="S57" i="4" l="1"/>
  <c r="AA57" i="4" s="1"/>
  <c r="AN57" i="4" s="1"/>
  <c r="N44" i="4"/>
  <c r="V44" i="4" s="1"/>
  <c r="CB44" i="4" s="1"/>
  <c r="CB176" i="6"/>
  <c r="BU62" i="6"/>
  <c r="CB157" i="6"/>
  <c r="BU59" i="6"/>
  <c r="BY209" i="5"/>
  <c r="BQ65" i="5"/>
  <c r="P267" i="4"/>
  <c r="BZ164" i="4"/>
  <c r="P211" i="4"/>
  <c r="BZ121" i="4"/>
  <c r="P195" i="4"/>
  <c r="BZ115" i="4"/>
  <c r="P291" i="5"/>
  <c r="BY205" i="5"/>
  <c r="P191" i="4"/>
  <c r="BZ111" i="4"/>
  <c r="Y29" i="8"/>
  <c r="P307" i="9"/>
  <c r="P318" i="9" s="1"/>
  <c r="CB170" i="6"/>
  <c r="BU61" i="6"/>
  <c r="P48" i="6"/>
  <c r="BU42" i="6"/>
  <c r="BZ156" i="4"/>
  <c r="BS58" i="4"/>
  <c r="P207" i="4"/>
  <c r="BZ117" i="4"/>
  <c r="P269" i="4"/>
  <c r="BZ166" i="4"/>
  <c r="M180" i="4"/>
  <c r="U180" i="4" s="1"/>
  <c r="CA150" i="4" s="1"/>
  <c r="N180" i="4"/>
  <c r="V180" i="4" s="1"/>
  <c r="CB150" i="4" s="1"/>
  <c r="M172" i="4"/>
  <c r="U172" i="4" s="1"/>
  <c r="N172" i="4"/>
  <c r="V172" i="4" s="1"/>
  <c r="M166" i="4"/>
  <c r="U166" i="4" s="1"/>
  <c r="CA82" i="4" s="1"/>
  <c r="N166" i="4"/>
  <c r="V166" i="4" s="1"/>
  <c r="CB82" i="4" s="1"/>
  <c r="Q150" i="4"/>
  <c r="Y150" i="4" s="1"/>
  <c r="Q144" i="4"/>
  <c r="Y144" i="4" s="1"/>
  <c r="Q140" i="4"/>
  <c r="Y140" i="4" s="1"/>
  <c r="Q132" i="4"/>
  <c r="Y132" i="4" s="1"/>
  <c r="N103" i="4"/>
  <c r="V103" i="4" s="1"/>
  <c r="CB65" i="4" s="1"/>
  <c r="N95" i="4"/>
  <c r="V95" i="4" s="1"/>
  <c r="N91" i="4"/>
  <c r="V91" i="4" s="1"/>
  <c r="S103" i="4"/>
  <c r="AA103" i="4" s="1"/>
  <c r="AN103" i="4" s="1"/>
  <c r="CE65" i="4" s="1"/>
  <c r="S98" i="4"/>
  <c r="AA98" i="4" s="1"/>
  <c r="AN98" i="4" s="1"/>
  <c r="S95" i="4"/>
  <c r="AA95" i="4" s="1"/>
  <c r="AN95" i="4" s="1"/>
  <c r="S92" i="4"/>
  <c r="AA92" i="4" s="1"/>
  <c r="AN92" i="4" s="1"/>
  <c r="S91" i="4"/>
  <c r="AA91" i="4" s="1"/>
  <c r="AN91" i="4" s="1"/>
  <c r="N124" i="4"/>
  <c r="V124" i="4" s="1"/>
  <c r="Q124" i="4"/>
  <c r="Y124" i="4" s="1"/>
  <c r="P122" i="4"/>
  <c r="S122" i="4"/>
  <c r="AA122" i="4" s="1"/>
  <c r="AN122" i="4" s="1"/>
  <c r="CE98" i="4" s="1"/>
  <c r="N116" i="4"/>
  <c r="V116" i="4" s="1"/>
  <c r="CB140" i="4" s="1"/>
  <c r="Q116" i="4"/>
  <c r="Y116" i="4" s="1"/>
  <c r="R95" i="4"/>
  <c r="Z95" i="4" s="1"/>
  <c r="R91" i="4"/>
  <c r="Z91" i="4" s="1"/>
  <c r="BR61" i="4"/>
  <c r="W61" i="4"/>
  <c r="CC63" i="4" s="1"/>
  <c r="W57" i="4"/>
  <c r="M45" i="4"/>
  <c r="U45" i="4" s="1"/>
  <c r="CA45" i="4" s="1"/>
  <c r="BZ45" i="4"/>
  <c r="Q44" i="4"/>
  <c r="Y44" i="4" s="1"/>
  <c r="A302" i="6"/>
  <c r="AC29" i="10"/>
  <c r="CB178" i="6"/>
  <c r="BU64" i="6"/>
  <c r="CB158" i="6"/>
  <c r="BU60" i="6"/>
  <c r="P289" i="5"/>
  <c r="BY203" i="5"/>
  <c r="P210" i="5"/>
  <c r="BY131" i="5"/>
  <c r="P209" i="4"/>
  <c r="BZ119" i="4"/>
  <c r="P193" i="4"/>
  <c r="BZ113" i="4"/>
  <c r="BZ146" i="4"/>
  <c r="BS53" i="4"/>
  <c r="A322" i="1"/>
  <c r="Q180" i="4"/>
  <c r="Y180" i="4" s="1"/>
  <c r="Q172" i="4"/>
  <c r="Y172" i="4" s="1"/>
  <c r="Q166" i="4"/>
  <c r="Y166" i="4" s="1"/>
  <c r="P166" i="4"/>
  <c r="S150" i="4"/>
  <c r="AA150" i="4" s="1"/>
  <c r="AN150" i="4" s="1"/>
  <c r="CE75" i="4" s="1"/>
  <c r="S144" i="4"/>
  <c r="AA144" i="4" s="1"/>
  <c r="AN144" i="4" s="1"/>
  <c r="CE100" i="4" s="1"/>
  <c r="BR98" i="4"/>
  <c r="BR95" i="4"/>
  <c r="BR92" i="4"/>
  <c r="BR91" i="4"/>
  <c r="P124" i="4"/>
  <c r="W122" i="4"/>
  <c r="CC98" i="4" s="1"/>
  <c r="BR122" i="4"/>
  <c r="P116" i="4"/>
  <c r="S116" i="4"/>
  <c r="AA116" i="4" s="1"/>
  <c r="AN116" i="4" s="1"/>
  <c r="CE140" i="4" s="1"/>
  <c r="M61" i="4"/>
  <c r="U61" i="4" s="1"/>
  <c r="CA63" i="4" s="1"/>
  <c r="M57" i="4"/>
  <c r="U57" i="4" s="1"/>
  <c r="Q45" i="4"/>
  <c r="Y45" i="4" s="1"/>
  <c r="BR44" i="4"/>
  <c r="BW59" i="9"/>
  <c r="P93" i="5"/>
  <c r="BQ50" i="5"/>
  <c r="P271" i="4"/>
  <c r="BZ168" i="4"/>
  <c r="BZ176" i="4"/>
  <c r="BS62" i="4"/>
  <c r="P208" i="5"/>
  <c r="BY129" i="5"/>
  <c r="P205" i="4"/>
  <c r="BS57" i="4"/>
  <c r="BZ155" i="4"/>
  <c r="P189" i="4"/>
  <c r="BZ152" i="4"/>
  <c r="BS56" i="4"/>
  <c r="P165" i="4"/>
  <c r="BZ81" i="4"/>
  <c r="BY208" i="5"/>
  <c r="BQ64" i="5"/>
  <c r="BY206" i="5"/>
  <c r="BQ63" i="5"/>
  <c r="BY194" i="5"/>
  <c r="BQ62" i="5"/>
  <c r="P256" i="5"/>
  <c r="BY144" i="5"/>
  <c r="P252" i="5"/>
  <c r="BY141" i="5"/>
  <c r="P244" i="5"/>
  <c r="BY189" i="5"/>
  <c r="P240" i="5"/>
  <c r="BY172" i="5"/>
  <c r="P228" i="5"/>
  <c r="BY138" i="5"/>
  <c r="P224" i="5"/>
  <c r="BY134" i="5"/>
  <c r="P216" i="5"/>
  <c r="BY168" i="5"/>
  <c r="P207" i="5"/>
  <c r="BY128" i="5"/>
  <c r="BY193" i="5"/>
  <c r="BQ61" i="5"/>
  <c r="P250" i="5"/>
  <c r="BY139" i="5"/>
  <c r="P246" i="5"/>
  <c r="BY177" i="5"/>
  <c r="P242" i="5"/>
  <c r="BY174" i="5"/>
  <c r="P226" i="5"/>
  <c r="BY136" i="5"/>
  <c r="P222" i="5"/>
  <c r="BY132" i="5"/>
  <c r="P218" i="5"/>
  <c r="BY170" i="5"/>
  <c r="P209" i="5"/>
  <c r="BY130" i="5"/>
  <c r="O328" i="5"/>
  <c r="O339" i="5" s="1"/>
  <c r="A322" i="3"/>
  <c r="P67" i="3"/>
  <c r="M67" i="3"/>
  <c r="U67" i="3" s="1"/>
  <c r="P63" i="3"/>
  <c r="M63" i="3"/>
  <c r="U63" i="3" s="1"/>
  <c r="Q40" i="3"/>
  <c r="O39" i="3"/>
  <c r="O38" i="3" s="1"/>
  <c r="A302" i="2"/>
  <c r="Y29" i="1"/>
  <c r="DN139" i="10"/>
  <c r="EA139" i="10" s="1"/>
  <c r="DH139" i="10"/>
  <c r="DP139" i="10" s="1"/>
  <c r="EC139" i="10" s="1"/>
  <c r="DN135" i="10"/>
  <c r="EA135" i="10" s="1"/>
  <c r="DH135" i="10"/>
  <c r="DP135" i="10" s="1"/>
  <c r="EC135" i="10" s="1"/>
  <c r="DN127" i="10"/>
  <c r="EA127" i="10" s="1"/>
  <c r="DH127" i="10"/>
  <c r="DP127" i="10" s="1"/>
  <c r="EC127" i="10" s="1"/>
  <c r="DN121" i="10"/>
  <c r="EA121" i="10" s="1"/>
  <c r="DH121" i="10"/>
  <c r="DP121" i="10" s="1"/>
  <c r="EC121" i="10" s="1"/>
  <c r="DG118" i="10"/>
  <c r="DE118" i="10"/>
  <c r="DM118" i="10" s="1"/>
  <c r="DZ118" i="10" s="1"/>
  <c r="DD118" i="10"/>
  <c r="DL118" i="10" s="1"/>
  <c r="DY118" i="10" s="1"/>
  <c r="AV118" i="10"/>
  <c r="N118" i="10"/>
  <c r="X118" i="10" s="1"/>
  <c r="AM118" i="10" s="1"/>
  <c r="DJ118" i="10"/>
  <c r="DR118" i="10" s="1"/>
  <c r="EE118" i="10" s="1"/>
  <c r="Z118" i="10"/>
  <c r="AO118" i="10" s="1"/>
  <c r="U118" i="10"/>
  <c r="S118" i="10"/>
  <c r="AC118" i="10" s="1"/>
  <c r="AQ118" i="10" s="1"/>
  <c r="Q118" i="10"/>
  <c r="O118" i="10"/>
  <c r="Y118" i="10" s="1"/>
  <c r="AN118" i="10" s="1"/>
  <c r="CD147" i="10"/>
  <c r="DG117" i="10"/>
  <c r="DE117" i="10"/>
  <c r="DM117" i="10" s="1"/>
  <c r="DZ117" i="10" s="1"/>
  <c r="AV117" i="10"/>
  <c r="N117" i="10"/>
  <c r="X117" i="10" s="1"/>
  <c r="AM117" i="10" s="1"/>
  <c r="CE147" i="10" s="1"/>
  <c r="DJ117" i="10"/>
  <c r="DR117" i="10" s="1"/>
  <c r="EE117" i="10" s="1"/>
  <c r="DD117" i="10"/>
  <c r="DL117" i="10" s="1"/>
  <c r="DY117" i="10" s="1"/>
  <c r="Z117" i="10"/>
  <c r="AO117" i="10" s="1"/>
  <c r="U117" i="10"/>
  <c r="S117" i="10"/>
  <c r="AC117" i="10" s="1"/>
  <c r="AQ117" i="10" s="1"/>
  <c r="Q117" i="10"/>
  <c r="O117" i="10"/>
  <c r="Y117" i="10" s="1"/>
  <c r="AN117" i="10" s="1"/>
  <c r="CF147" i="10" s="1"/>
  <c r="CD146" i="10"/>
  <c r="DG116" i="10"/>
  <c r="DE116" i="10"/>
  <c r="DM116" i="10" s="1"/>
  <c r="DZ116" i="10" s="1"/>
  <c r="AV116" i="10"/>
  <c r="N116" i="10"/>
  <c r="X116" i="10" s="1"/>
  <c r="AM116" i="10" s="1"/>
  <c r="CE146" i="10" s="1"/>
  <c r="BV51" i="10"/>
  <c r="DJ116" i="10"/>
  <c r="DR116" i="10" s="1"/>
  <c r="EE116" i="10" s="1"/>
  <c r="DD116" i="10"/>
  <c r="DL116" i="10" s="1"/>
  <c r="DY116" i="10" s="1"/>
  <c r="Z116" i="10"/>
  <c r="AO116" i="10" s="1"/>
  <c r="U116" i="10"/>
  <c r="S116" i="10"/>
  <c r="AC116" i="10" s="1"/>
  <c r="AQ116" i="10" s="1"/>
  <c r="Q116" i="10"/>
  <c r="O116" i="10"/>
  <c r="Y116" i="10" s="1"/>
  <c r="AN116" i="10" s="1"/>
  <c r="CF146" i="10" s="1"/>
  <c r="DG115" i="10"/>
  <c r="DE115" i="10"/>
  <c r="DM115" i="10" s="1"/>
  <c r="DZ115" i="10" s="1"/>
  <c r="AV115" i="10"/>
  <c r="N115" i="10"/>
  <c r="X115" i="10" s="1"/>
  <c r="AM115" i="10" s="1"/>
  <c r="DJ115" i="10"/>
  <c r="DR115" i="10" s="1"/>
  <c r="EE115" i="10" s="1"/>
  <c r="DD115" i="10"/>
  <c r="DL115" i="10" s="1"/>
  <c r="DY115" i="10" s="1"/>
  <c r="Z115" i="10"/>
  <c r="AO115" i="10" s="1"/>
  <c r="U115" i="10"/>
  <c r="S115" i="10"/>
  <c r="AC115" i="10" s="1"/>
  <c r="AQ115" i="10" s="1"/>
  <c r="Q115" i="10"/>
  <c r="O115" i="10"/>
  <c r="Y115" i="10" s="1"/>
  <c r="AN115" i="10" s="1"/>
  <c r="DG114" i="10"/>
  <c r="DE114" i="10"/>
  <c r="DM114" i="10" s="1"/>
  <c r="DZ114" i="10" s="1"/>
  <c r="AV114" i="10"/>
  <c r="N114" i="10"/>
  <c r="X114" i="10" s="1"/>
  <c r="AM114" i="10" s="1"/>
  <c r="DJ114" i="10"/>
  <c r="DR114" i="10" s="1"/>
  <c r="EE114" i="10" s="1"/>
  <c r="DD114" i="10"/>
  <c r="DL114" i="10" s="1"/>
  <c r="DY114" i="10" s="1"/>
  <c r="Z114" i="10"/>
  <c r="AO114" i="10" s="1"/>
  <c r="U114" i="10"/>
  <c r="S114" i="10"/>
  <c r="AC114" i="10" s="1"/>
  <c r="AQ114" i="10" s="1"/>
  <c r="Q114" i="10"/>
  <c r="O114" i="10"/>
  <c r="Y114" i="10" s="1"/>
  <c r="AN114" i="10" s="1"/>
  <c r="DG113" i="10"/>
  <c r="DE113" i="10"/>
  <c r="DM113" i="10" s="1"/>
  <c r="DZ113" i="10" s="1"/>
  <c r="AV113" i="10"/>
  <c r="N113" i="10"/>
  <c r="X113" i="10" s="1"/>
  <c r="AM113" i="10" s="1"/>
  <c r="DJ113" i="10"/>
  <c r="DR113" i="10" s="1"/>
  <c r="EE113" i="10" s="1"/>
  <c r="DD113" i="10"/>
  <c r="DL113" i="10" s="1"/>
  <c r="DY113" i="10" s="1"/>
  <c r="Z113" i="10"/>
  <c r="AO113" i="10" s="1"/>
  <c r="U113" i="10"/>
  <c r="S113" i="10"/>
  <c r="AC113" i="10" s="1"/>
  <c r="AQ113" i="10" s="1"/>
  <c r="Q113" i="10"/>
  <c r="O113" i="10"/>
  <c r="Y113" i="10" s="1"/>
  <c r="AN113" i="10" s="1"/>
  <c r="DG112" i="10"/>
  <c r="DE112" i="10"/>
  <c r="DM112" i="10" s="1"/>
  <c r="DZ112" i="10" s="1"/>
  <c r="AV112" i="10"/>
  <c r="N112" i="10"/>
  <c r="X112" i="10" s="1"/>
  <c r="AM112" i="10" s="1"/>
  <c r="CE67" i="10" s="1"/>
  <c r="DJ112" i="10"/>
  <c r="DR112" i="10" s="1"/>
  <c r="EE112" i="10" s="1"/>
  <c r="DD112" i="10"/>
  <c r="DL112" i="10" s="1"/>
  <c r="DY112" i="10" s="1"/>
  <c r="Z112" i="10"/>
  <c r="AO112" i="10" s="1"/>
  <c r="U112" i="10"/>
  <c r="S112" i="10"/>
  <c r="AC112" i="10" s="1"/>
  <c r="AQ112" i="10" s="1"/>
  <c r="Q112" i="10"/>
  <c r="O112" i="10"/>
  <c r="Y112" i="10" s="1"/>
  <c r="AN112" i="10" s="1"/>
  <c r="CF67" i="10" s="1"/>
  <c r="CD67" i="10"/>
  <c r="DG111" i="10"/>
  <c r="DE111" i="10"/>
  <c r="DM111" i="10" s="1"/>
  <c r="DZ111" i="10" s="1"/>
  <c r="AV111" i="10"/>
  <c r="N111" i="10"/>
  <c r="X111" i="10" s="1"/>
  <c r="AM111" i="10" s="1"/>
  <c r="CE66" i="10" s="1"/>
  <c r="CD66" i="10"/>
  <c r="DJ111" i="10"/>
  <c r="DR111" i="10" s="1"/>
  <c r="EE111" i="10" s="1"/>
  <c r="DD111" i="10"/>
  <c r="DL111" i="10" s="1"/>
  <c r="DY111" i="10" s="1"/>
  <c r="Z111" i="10"/>
  <c r="AO111" i="10" s="1"/>
  <c r="U111" i="10"/>
  <c r="S111" i="10"/>
  <c r="AC111" i="10" s="1"/>
  <c r="AQ111" i="10" s="1"/>
  <c r="Q111" i="10"/>
  <c r="O111" i="10"/>
  <c r="Y111" i="10" s="1"/>
  <c r="AN111" i="10" s="1"/>
  <c r="CF66" i="10" s="1"/>
  <c r="DG110" i="10"/>
  <c r="DE110" i="10"/>
  <c r="DM110" i="10" s="1"/>
  <c r="DZ110" i="10" s="1"/>
  <c r="AV110" i="10"/>
  <c r="N110" i="10"/>
  <c r="X110" i="10" s="1"/>
  <c r="AM110" i="10" s="1"/>
  <c r="CE65" i="10" s="1"/>
  <c r="DJ110" i="10"/>
  <c r="DR110" i="10" s="1"/>
  <c r="EE110" i="10" s="1"/>
  <c r="DD110" i="10"/>
  <c r="DL110" i="10" s="1"/>
  <c r="DY110" i="10" s="1"/>
  <c r="Z110" i="10"/>
  <c r="AO110" i="10" s="1"/>
  <c r="U110" i="10"/>
  <c r="S110" i="10"/>
  <c r="AC110" i="10" s="1"/>
  <c r="AQ110" i="10" s="1"/>
  <c r="Q110" i="10"/>
  <c r="O110" i="10"/>
  <c r="Y110" i="10" s="1"/>
  <c r="AN110" i="10" s="1"/>
  <c r="CF65" i="10" s="1"/>
  <c r="CD65" i="10"/>
  <c r="DG109" i="10"/>
  <c r="DE109" i="10"/>
  <c r="DM109" i="10" s="1"/>
  <c r="DZ109" i="10" s="1"/>
  <c r="AV109" i="10"/>
  <c r="N109" i="10"/>
  <c r="X109" i="10" s="1"/>
  <c r="AM109" i="10" s="1"/>
  <c r="CE64" i="10" s="1"/>
  <c r="CD64" i="10"/>
  <c r="DJ109" i="10"/>
  <c r="DR109" i="10" s="1"/>
  <c r="EE109" i="10" s="1"/>
  <c r="DD109" i="10"/>
  <c r="DL109" i="10" s="1"/>
  <c r="DY109" i="10" s="1"/>
  <c r="Z109" i="10"/>
  <c r="AO109" i="10" s="1"/>
  <c r="U109" i="10"/>
  <c r="S109" i="10"/>
  <c r="AC109" i="10" s="1"/>
  <c r="AQ109" i="10" s="1"/>
  <c r="Q109" i="10"/>
  <c r="O109" i="10"/>
  <c r="Y109" i="10" s="1"/>
  <c r="AN109" i="10" s="1"/>
  <c r="CF64" i="10" s="1"/>
  <c r="DG108" i="10"/>
  <c r="DE108" i="10"/>
  <c r="DM108" i="10" s="1"/>
  <c r="DZ108" i="10" s="1"/>
  <c r="AV108" i="10"/>
  <c r="N108" i="10"/>
  <c r="X108" i="10" s="1"/>
  <c r="AM108" i="10" s="1"/>
  <c r="CE63" i="10" s="1"/>
  <c r="DJ108" i="10"/>
  <c r="DR108" i="10" s="1"/>
  <c r="EE108" i="10" s="1"/>
  <c r="DD108" i="10"/>
  <c r="DL108" i="10" s="1"/>
  <c r="DY108" i="10" s="1"/>
  <c r="Z108" i="10"/>
  <c r="AO108" i="10" s="1"/>
  <c r="U108" i="10"/>
  <c r="S108" i="10"/>
  <c r="AC108" i="10" s="1"/>
  <c r="AQ108" i="10" s="1"/>
  <c r="Q108" i="10"/>
  <c r="O108" i="10"/>
  <c r="Y108" i="10" s="1"/>
  <c r="AN108" i="10" s="1"/>
  <c r="CF63" i="10" s="1"/>
  <c r="CD63" i="10"/>
  <c r="DG107" i="10"/>
  <c r="DE107" i="10"/>
  <c r="DM107" i="10" s="1"/>
  <c r="DZ107" i="10" s="1"/>
  <c r="AV107" i="10"/>
  <c r="N107" i="10"/>
  <c r="X107" i="10" s="1"/>
  <c r="AM107" i="10" s="1"/>
  <c r="CE90" i="10" s="1"/>
  <c r="DJ107" i="10"/>
  <c r="DR107" i="10" s="1"/>
  <c r="EE107" i="10" s="1"/>
  <c r="DD107" i="10"/>
  <c r="DL107" i="10" s="1"/>
  <c r="DY107" i="10" s="1"/>
  <c r="Z107" i="10"/>
  <c r="AO107" i="10" s="1"/>
  <c r="U107" i="10"/>
  <c r="S107" i="10"/>
  <c r="AC107" i="10" s="1"/>
  <c r="AQ107" i="10" s="1"/>
  <c r="Q107" i="10"/>
  <c r="O107" i="10"/>
  <c r="Y107" i="10" s="1"/>
  <c r="AN107" i="10" s="1"/>
  <c r="CF90" i="10" s="1"/>
  <c r="CD90" i="10"/>
  <c r="DG106" i="10"/>
  <c r="DE106" i="10"/>
  <c r="DM106" i="10" s="1"/>
  <c r="DZ106" i="10" s="1"/>
  <c r="AV106" i="10"/>
  <c r="N106" i="10"/>
  <c r="X106" i="10" s="1"/>
  <c r="AM106" i="10" s="1"/>
  <c r="CE89" i="10" s="1"/>
  <c r="DJ106" i="10"/>
  <c r="DR106" i="10" s="1"/>
  <c r="EE106" i="10" s="1"/>
  <c r="DD106" i="10"/>
  <c r="DL106" i="10" s="1"/>
  <c r="DY106" i="10" s="1"/>
  <c r="Z106" i="10"/>
  <c r="AO106" i="10" s="1"/>
  <c r="U106" i="10"/>
  <c r="S106" i="10"/>
  <c r="AC106" i="10" s="1"/>
  <c r="AQ106" i="10" s="1"/>
  <c r="Q106" i="10"/>
  <c r="O106" i="10"/>
  <c r="Y106" i="10" s="1"/>
  <c r="AN106" i="10" s="1"/>
  <c r="CF89" i="10" s="1"/>
  <c r="CD89" i="10"/>
  <c r="DG105" i="10"/>
  <c r="DE105" i="10"/>
  <c r="DM105" i="10" s="1"/>
  <c r="DZ105" i="10" s="1"/>
  <c r="AV105" i="10"/>
  <c r="N105" i="10"/>
  <c r="X105" i="10" s="1"/>
  <c r="AM105" i="10" s="1"/>
  <c r="CE62" i="10" s="1"/>
  <c r="CD62" i="10"/>
  <c r="DJ105" i="10"/>
  <c r="DR105" i="10" s="1"/>
  <c r="EE105" i="10" s="1"/>
  <c r="DD105" i="10"/>
  <c r="DL105" i="10" s="1"/>
  <c r="DY105" i="10" s="1"/>
  <c r="Z105" i="10"/>
  <c r="AO105" i="10" s="1"/>
  <c r="U105" i="10"/>
  <c r="S105" i="10"/>
  <c r="AC105" i="10" s="1"/>
  <c r="AQ105" i="10" s="1"/>
  <c r="Q105" i="10"/>
  <c r="O105" i="10"/>
  <c r="Y105" i="10" s="1"/>
  <c r="AN105" i="10" s="1"/>
  <c r="CF62" i="10" s="1"/>
  <c r="DG104" i="10"/>
  <c r="DE104" i="10"/>
  <c r="DM104" i="10" s="1"/>
  <c r="DZ104" i="10" s="1"/>
  <c r="AV104" i="10"/>
  <c r="N104" i="10"/>
  <c r="X104" i="10" s="1"/>
  <c r="AM104" i="10" s="1"/>
  <c r="DJ104" i="10"/>
  <c r="DR104" i="10" s="1"/>
  <c r="EE104" i="10" s="1"/>
  <c r="DD104" i="10"/>
  <c r="DL104" i="10" s="1"/>
  <c r="DY104" i="10" s="1"/>
  <c r="Z104" i="10"/>
  <c r="AO104" i="10" s="1"/>
  <c r="U104" i="10"/>
  <c r="S104" i="10"/>
  <c r="AC104" i="10" s="1"/>
  <c r="AQ104" i="10" s="1"/>
  <c r="Q104" i="10"/>
  <c r="O104" i="10"/>
  <c r="Y104" i="10" s="1"/>
  <c r="AN104" i="10" s="1"/>
  <c r="DG103" i="10"/>
  <c r="DE103" i="10"/>
  <c r="DM103" i="10" s="1"/>
  <c r="DZ103" i="10" s="1"/>
  <c r="AV103" i="10"/>
  <c r="N103" i="10"/>
  <c r="X103" i="10" s="1"/>
  <c r="AM103" i="10" s="1"/>
  <c r="DJ103" i="10"/>
  <c r="DR103" i="10" s="1"/>
  <c r="EE103" i="10" s="1"/>
  <c r="DD103" i="10"/>
  <c r="DL103" i="10" s="1"/>
  <c r="DY103" i="10" s="1"/>
  <c r="Z103" i="10"/>
  <c r="AO103" i="10" s="1"/>
  <c r="U103" i="10"/>
  <c r="S103" i="10"/>
  <c r="AC103" i="10" s="1"/>
  <c r="AQ103" i="10" s="1"/>
  <c r="Q103" i="10"/>
  <c r="O103" i="10"/>
  <c r="Y103" i="10" s="1"/>
  <c r="AN103" i="10" s="1"/>
  <c r="DG102" i="10"/>
  <c r="DE102" i="10"/>
  <c r="DM102" i="10" s="1"/>
  <c r="DZ102" i="10" s="1"/>
  <c r="AV102" i="10"/>
  <c r="N102" i="10"/>
  <c r="X102" i="10" s="1"/>
  <c r="AM102" i="10" s="1"/>
  <c r="DJ102" i="10"/>
  <c r="DR102" i="10" s="1"/>
  <c r="EE102" i="10" s="1"/>
  <c r="DD102" i="10"/>
  <c r="DL102" i="10" s="1"/>
  <c r="DY102" i="10" s="1"/>
  <c r="Z102" i="10"/>
  <c r="AO102" i="10" s="1"/>
  <c r="U102" i="10"/>
  <c r="S102" i="10"/>
  <c r="AC102" i="10" s="1"/>
  <c r="AQ102" i="10" s="1"/>
  <c r="Q102" i="10"/>
  <c r="O102" i="10"/>
  <c r="Y102" i="10" s="1"/>
  <c r="AN102" i="10" s="1"/>
  <c r="DG101" i="10"/>
  <c r="DE101" i="10"/>
  <c r="DM101" i="10" s="1"/>
  <c r="DZ101" i="10" s="1"/>
  <c r="AV101" i="10"/>
  <c r="N101" i="10"/>
  <c r="X101" i="10" s="1"/>
  <c r="AM101" i="10" s="1"/>
  <c r="DJ101" i="10"/>
  <c r="DR101" i="10" s="1"/>
  <c r="EE101" i="10" s="1"/>
  <c r="DD101" i="10"/>
  <c r="DL101" i="10" s="1"/>
  <c r="DY101" i="10" s="1"/>
  <c r="Z101" i="10"/>
  <c r="AO101" i="10" s="1"/>
  <c r="U101" i="10"/>
  <c r="S101" i="10"/>
  <c r="AC101" i="10" s="1"/>
  <c r="AQ101" i="10" s="1"/>
  <c r="Q101" i="10"/>
  <c r="O101" i="10"/>
  <c r="Y101" i="10" s="1"/>
  <c r="AN101" i="10" s="1"/>
  <c r="DG100" i="10"/>
  <c r="DE100" i="10"/>
  <c r="DM100" i="10" s="1"/>
  <c r="DZ100" i="10" s="1"/>
  <c r="AV100" i="10"/>
  <c r="N100" i="10"/>
  <c r="X100" i="10" s="1"/>
  <c r="AM100" i="10" s="1"/>
  <c r="DJ100" i="10"/>
  <c r="DR100" i="10" s="1"/>
  <c r="EE100" i="10" s="1"/>
  <c r="DD100" i="10"/>
  <c r="DL100" i="10" s="1"/>
  <c r="DY100" i="10" s="1"/>
  <c r="Z100" i="10"/>
  <c r="AO100" i="10" s="1"/>
  <c r="U100" i="10"/>
  <c r="S100" i="10"/>
  <c r="AC100" i="10" s="1"/>
  <c r="AQ100" i="10" s="1"/>
  <c r="Q100" i="10"/>
  <c r="O100" i="10"/>
  <c r="Y100" i="10" s="1"/>
  <c r="AN100" i="10" s="1"/>
  <c r="DG99" i="10"/>
  <c r="DE99" i="10"/>
  <c r="DM99" i="10" s="1"/>
  <c r="DZ99" i="10" s="1"/>
  <c r="AV99" i="10"/>
  <c r="N99" i="10"/>
  <c r="X99" i="10" s="1"/>
  <c r="AM99" i="10" s="1"/>
  <c r="DJ99" i="10"/>
  <c r="DR99" i="10" s="1"/>
  <c r="EE99" i="10" s="1"/>
  <c r="DD99" i="10"/>
  <c r="DL99" i="10" s="1"/>
  <c r="DY99" i="10" s="1"/>
  <c r="Z99" i="10"/>
  <c r="AO99" i="10" s="1"/>
  <c r="U99" i="10"/>
  <c r="S99" i="10"/>
  <c r="AC99" i="10" s="1"/>
  <c r="AQ99" i="10" s="1"/>
  <c r="Q99" i="10"/>
  <c r="O99" i="10"/>
  <c r="Y99" i="10" s="1"/>
  <c r="AN99" i="10" s="1"/>
  <c r="DG98" i="10"/>
  <c r="DE98" i="10"/>
  <c r="DM98" i="10" s="1"/>
  <c r="DZ98" i="10" s="1"/>
  <c r="AV98" i="10"/>
  <c r="N98" i="10"/>
  <c r="X98" i="10" s="1"/>
  <c r="AM98" i="10" s="1"/>
  <c r="DJ98" i="10"/>
  <c r="DR98" i="10" s="1"/>
  <c r="EE98" i="10" s="1"/>
  <c r="DD98" i="10"/>
  <c r="DL98" i="10" s="1"/>
  <c r="DY98" i="10" s="1"/>
  <c r="Z98" i="10"/>
  <c r="AO98" i="10" s="1"/>
  <c r="U98" i="10"/>
  <c r="S98" i="10"/>
  <c r="AC98" i="10" s="1"/>
  <c r="AQ98" i="10" s="1"/>
  <c r="Q98" i="10"/>
  <c r="O98" i="10"/>
  <c r="Y98" i="10" s="1"/>
  <c r="AN98" i="10" s="1"/>
  <c r="DG97" i="10"/>
  <c r="DE97" i="10"/>
  <c r="DM97" i="10" s="1"/>
  <c r="DZ97" i="10" s="1"/>
  <c r="AV97" i="10"/>
  <c r="N97" i="10"/>
  <c r="X97" i="10" s="1"/>
  <c r="AM97" i="10" s="1"/>
  <c r="DJ97" i="10"/>
  <c r="DR97" i="10" s="1"/>
  <c r="EE97" i="10" s="1"/>
  <c r="DD97" i="10"/>
  <c r="DL97" i="10" s="1"/>
  <c r="DY97" i="10" s="1"/>
  <c r="Z97" i="10"/>
  <c r="AO97" i="10" s="1"/>
  <c r="U97" i="10"/>
  <c r="S97" i="10"/>
  <c r="AC97" i="10" s="1"/>
  <c r="AQ97" i="10" s="1"/>
  <c r="Q97" i="10"/>
  <c r="O97" i="10"/>
  <c r="Y97" i="10" s="1"/>
  <c r="AN97" i="10" s="1"/>
  <c r="DG96" i="10"/>
  <c r="DE96" i="10"/>
  <c r="DM96" i="10" s="1"/>
  <c r="DZ96" i="10" s="1"/>
  <c r="AV96" i="10"/>
  <c r="N96" i="10"/>
  <c r="X96" i="10" s="1"/>
  <c r="AM96" i="10" s="1"/>
  <c r="DJ96" i="10"/>
  <c r="DR96" i="10" s="1"/>
  <c r="EE96" i="10" s="1"/>
  <c r="DD96" i="10"/>
  <c r="DL96" i="10" s="1"/>
  <c r="DY96" i="10" s="1"/>
  <c r="Z96" i="10"/>
  <c r="AO96" i="10" s="1"/>
  <c r="U96" i="10"/>
  <c r="S96" i="10"/>
  <c r="AC96" i="10" s="1"/>
  <c r="AQ96" i="10" s="1"/>
  <c r="Q96" i="10"/>
  <c r="O96" i="10"/>
  <c r="Y96" i="10" s="1"/>
  <c r="AN96" i="10" s="1"/>
  <c r="DG95" i="10"/>
  <c r="DE95" i="10"/>
  <c r="DM95" i="10" s="1"/>
  <c r="DZ95" i="10" s="1"/>
  <c r="AV95" i="10"/>
  <c r="N95" i="10"/>
  <c r="X95" i="10" s="1"/>
  <c r="AM95" i="10" s="1"/>
  <c r="DJ95" i="10"/>
  <c r="DR95" i="10" s="1"/>
  <c r="EE95" i="10" s="1"/>
  <c r="DD95" i="10"/>
  <c r="DL95" i="10" s="1"/>
  <c r="DY95" i="10" s="1"/>
  <c r="Z95" i="10"/>
  <c r="AO95" i="10" s="1"/>
  <c r="U95" i="10"/>
  <c r="S95" i="10"/>
  <c r="AC95" i="10" s="1"/>
  <c r="AQ95" i="10" s="1"/>
  <c r="Q95" i="10"/>
  <c r="O95" i="10"/>
  <c r="Y95" i="10" s="1"/>
  <c r="AN95" i="10" s="1"/>
  <c r="DG94" i="10"/>
  <c r="DE94" i="10"/>
  <c r="DM94" i="10" s="1"/>
  <c r="DZ94" i="10" s="1"/>
  <c r="AV94" i="10"/>
  <c r="N94" i="10"/>
  <c r="X94" i="10" s="1"/>
  <c r="AM94" i="10" s="1"/>
  <c r="CE106" i="10" s="1"/>
  <c r="CD106" i="10"/>
  <c r="DJ94" i="10"/>
  <c r="DR94" i="10" s="1"/>
  <c r="EE94" i="10" s="1"/>
  <c r="DD94" i="10"/>
  <c r="DL94" i="10" s="1"/>
  <c r="DY94" i="10" s="1"/>
  <c r="Z94" i="10"/>
  <c r="AO94" i="10" s="1"/>
  <c r="U94" i="10"/>
  <c r="S94" i="10"/>
  <c r="AC94" i="10" s="1"/>
  <c r="AQ94" i="10" s="1"/>
  <c r="Q94" i="10"/>
  <c r="O94" i="10"/>
  <c r="Y94" i="10" s="1"/>
  <c r="AN94" i="10" s="1"/>
  <c r="CF106" i="10" s="1"/>
  <c r="DG93" i="10"/>
  <c r="DE93" i="10"/>
  <c r="DM93" i="10" s="1"/>
  <c r="DZ93" i="10" s="1"/>
  <c r="AV93" i="10"/>
  <c r="N93" i="10"/>
  <c r="X93" i="10" s="1"/>
  <c r="AM93" i="10" s="1"/>
  <c r="CE105" i="10" s="1"/>
  <c r="CD105" i="10"/>
  <c r="DJ93" i="10"/>
  <c r="DR93" i="10" s="1"/>
  <c r="EE93" i="10" s="1"/>
  <c r="DD93" i="10"/>
  <c r="DL93" i="10" s="1"/>
  <c r="DY93" i="10" s="1"/>
  <c r="Z93" i="10"/>
  <c r="AO93" i="10" s="1"/>
  <c r="U93" i="10"/>
  <c r="S93" i="10"/>
  <c r="AC93" i="10" s="1"/>
  <c r="AQ93" i="10" s="1"/>
  <c r="Q93" i="10"/>
  <c r="O93" i="10"/>
  <c r="Y93" i="10" s="1"/>
  <c r="AN93" i="10" s="1"/>
  <c r="CF105" i="10" s="1"/>
  <c r="BV50" i="10"/>
  <c r="DG92" i="10"/>
  <c r="DE92" i="10"/>
  <c r="DM92" i="10" s="1"/>
  <c r="DZ92" i="10" s="1"/>
  <c r="AV92" i="10"/>
  <c r="N92" i="10"/>
  <c r="X92" i="10" s="1"/>
  <c r="AM92" i="10" s="1"/>
  <c r="CE103" i="10" s="1"/>
  <c r="CD103" i="10"/>
  <c r="DJ92" i="10"/>
  <c r="DR92" i="10" s="1"/>
  <c r="EE92" i="10" s="1"/>
  <c r="DD92" i="10"/>
  <c r="DL92" i="10" s="1"/>
  <c r="DY92" i="10" s="1"/>
  <c r="Z92" i="10"/>
  <c r="AO92" i="10" s="1"/>
  <c r="U92" i="10"/>
  <c r="S92" i="10"/>
  <c r="AC92" i="10" s="1"/>
  <c r="AQ92" i="10" s="1"/>
  <c r="Q92" i="10"/>
  <c r="O92" i="10"/>
  <c r="Y92" i="10" s="1"/>
  <c r="AN92" i="10" s="1"/>
  <c r="CF103" i="10" s="1"/>
  <c r="DG91" i="10"/>
  <c r="DE91" i="10"/>
  <c r="DM91" i="10" s="1"/>
  <c r="DZ91" i="10" s="1"/>
  <c r="AV91" i="10"/>
  <c r="N91" i="10"/>
  <c r="X91" i="10" s="1"/>
  <c r="AM91" i="10" s="1"/>
  <c r="CE102" i="10" s="1"/>
  <c r="CD102" i="10"/>
  <c r="DJ91" i="10"/>
  <c r="DR91" i="10" s="1"/>
  <c r="EE91" i="10" s="1"/>
  <c r="DD91" i="10"/>
  <c r="DL91" i="10" s="1"/>
  <c r="DY91" i="10" s="1"/>
  <c r="Z91" i="10"/>
  <c r="AO91" i="10" s="1"/>
  <c r="U91" i="10"/>
  <c r="S91" i="10"/>
  <c r="AC91" i="10" s="1"/>
  <c r="AQ91" i="10" s="1"/>
  <c r="Q91" i="10"/>
  <c r="O91" i="10"/>
  <c r="Y91" i="10" s="1"/>
  <c r="AN91" i="10" s="1"/>
  <c r="CF102" i="10" s="1"/>
  <c r="DG90" i="10"/>
  <c r="DE90" i="10"/>
  <c r="DM90" i="10" s="1"/>
  <c r="DZ90" i="10" s="1"/>
  <c r="AV90" i="10"/>
  <c r="N90" i="10"/>
  <c r="X90" i="10" s="1"/>
  <c r="AM90" i="10" s="1"/>
  <c r="CE101" i="10" s="1"/>
  <c r="CD101" i="10"/>
  <c r="DJ90" i="10"/>
  <c r="DR90" i="10" s="1"/>
  <c r="EE90" i="10" s="1"/>
  <c r="DD90" i="10"/>
  <c r="DL90" i="10" s="1"/>
  <c r="DY90" i="10" s="1"/>
  <c r="Z90" i="10"/>
  <c r="AO90" i="10" s="1"/>
  <c r="U90" i="10"/>
  <c r="S90" i="10"/>
  <c r="AC90" i="10" s="1"/>
  <c r="AQ90" i="10" s="1"/>
  <c r="Q90" i="10"/>
  <c r="O90" i="10"/>
  <c r="Y90" i="10" s="1"/>
  <c r="AN90" i="10" s="1"/>
  <c r="CF101" i="10" s="1"/>
  <c r="DG89" i="10"/>
  <c r="DE89" i="10"/>
  <c r="DM89" i="10" s="1"/>
  <c r="DZ89" i="10" s="1"/>
  <c r="AV89" i="10"/>
  <c r="N89" i="10"/>
  <c r="X89" i="10" s="1"/>
  <c r="AM89" i="10" s="1"/>
  <c r="CE100" i="10" s="1"/>
  <c r="CD100" i="10"/>
  <c r="DJ89" i="10"/>
  <c r="DR89" i="10" s="1"/>
  <c r="EE89" i="10" s="1"/>
  <c r="DD89" i="10"/>
  <c r="DL89" i="10" s="1"/>
  <c r="DY89" i="10" s="1"/>
  <c r="Z89" i="10"/>
  <c r="AO89" i="10" s="1"/>
  <c r="U89" i="10"/>
  <c r="S89" i="10"/>
  <c r="AC89" i="10" s="1"/>
  <c r="AQ89" i="10" s="1"/>
  <c r="Q89" i="10"/>
  <c r="O89" i="10"/>
  <c r="Y89" i="10" s="1"/>
  <c r="AN89" i="10" s="1"/>
  <c r="CF100" i="10" s="1"/>
  <c r="DG88" i="10"/>
  <c r="DE88" i="10"/>
  <c r="DM88" i="10" s="1"/>
  <c r="DZ88" i="10" s="1"/>
  <c r="AV88" i="10"/>
  <c r="N88" i="10"/>
  <c r="X88" i="10" s="1"/>
  <c r="AM88" i="10" s="1"/>
  <c r="DJ88" i="10"/>
  <c r="DR88" i="10" s="1"/>
  <c r="EE88" i="10" s="1"/>
  <c r="DD88" i="10"/>
  <c r="DL88" i="10" s="1"/>
  <c r="DY88" i="10" s="1"/>
  <c r="Z88" i="10"/>
  <c r="AO88" i="10" s="1"/>
  <c r="U88" i="10"/>
  <c r="S88" i="10"/>
  <c r="AC88" i="10" s="1"/>
  <c r="AQ88" i="10" s="1"/>
  <c r="Q88" i="10"/>
  <c r="O88" i="10"/>
  <c r="Y88" i="10" s="1"/>
  <c r="AN88" i="10" s="1"/>
  <c r="DG87" i="10"/>
  <c r="DE87" i="10"/>
  <c r="DM87" i="10" s="1"/>
  <c r="DZ87" i="10" s="1"/>
  <c r="AV87" i="10"/>
  <c r="N87" i="10"/>
  <c r="X87" i="10" s="1"/>
  <c r="AM87" i="10" s="1"/>
  <c r="DJ87" i="10"/>
  <c r="DR87" i="10" s="1"/>
  <c r="EE87" i="10" s="1"/>
  <c r="DD87" i="10"/>
  <c r="DL87" i="10" s="1"/>
  <c r="DY87" i="10" s="1"/>
  <c r="Z87" i="10"/>
  <c r="AO87" i="10" s="1"/>
  <c r="U87" i="10"/>
  <c r="S87" i="10"/>
  <c r="AC87" i="10" s="1"/>
  <c r="AQ87" i="10" s="1"/>
  <c r="Q87" i="10"/>
  <c r="O87" i="10"/>
  <c r="Y87" i="10" s="1"/>
  <c r="AN87" i="10" s="1"/>
  <c r="DG86" i="10"/>
  <c r="DE86" i="10"/>
  <c r="DM86" i="10" s="1"/>
  <c r="DZ86" i="10" s="1"/>
  <c r="AV86" i="10"/>
  <c r="N86" i="10"/>
  <c r="X86" i="10" s="1"/>
  <c r="AM86" i="10" s="1"/>
  <c r="CE88" i="10" s="1"/>
  <c r="CD88" i="10"/>
  <c r="DJ86" i="10"/>
  <c r="DR86" i="10" s="1"/>
  <c r="EE86" i="10" s="1"/>
  <c r="DD86" i="10"/>
  <c r="DL86" i="10" s="1"/>
  <c r="DY86" i="10" s="1"/>
  <c r="Z86" i="10"/>
  <c r="AO86" i="10" s="1"/>
  <c r="U86" i="10"/>
  <c r="S86" i="10"/>
  <c r="AC86" i="10" s="1"/>
  <c r="AQ86" i="10" s="1"/>
  <c r="Q86" i="10"/>
  <c r="O86" i="10"/>
  <c r="Y86" i="10" s="1"/>
  <c r="AN86" i="10" s="1"/>
  <c r="CF88" i="10" s="1"/>
  <c r="DG85" i="10"/>
  <c r="DE85" i="10"/>
  <c r="DM85" i="10" s="1"/>
  <c r="DZ85" i="10" s="1"/>
  <c r="AV85" i="10"/>
  <c r="N85" i="10"/>
  <c r="X85" i="10" s="1"/>
  <c r="AM85" i="10" s="1"/>
  <c r="CE87" i="10" s="1"/>
  <c r="CD87" i="10"/>
  <c r="DJ85" i="10"/>
  <c r="DR85" i="10" s="1"/>
  <c r="EE85" i="10" s="1"/>
  <c r="DD85" i="10"/>
  <c r="DL85" i="10" s="1"/>
  <c r="DY85" i="10" s="1"/>
  <c r="Z85" i="10"/>
  <c r="AO85" i="10" s="1"/>
  <c r="U85" i="10"/>
  <c r="S85" i="10"/>
  <c r="AC85" i="10" s="1"/>
  <c r="AQ85" i="10" s="1"/>
  <c r="Q85" i="10"/>
  <c r="O85" i="10"/>
  <c r="Y85" i="10" s="1"/>
  <c r="AN85" i="10" s="1"/>
  <c r="CF87" i="10" s="1"/>
  <c r="DG84" i="10"/>
  <c r="DE84" i="10"/>
  <c r="DM84" i="10" s="1"/>
  <c r="DZ84" i="10" s="1"/>
  <c r="AV84" i="10"/>
  <c r="N84" i="10"/>
  <c r="X84" i="10" s="1"/>
  <c r="AM84" i="10" s="1"/>
  <c r="CE61" i="10" s="1"/>
  <c r="DJ84" i="10"/>
  <c r="DR84" i="10" s="1"/>
  <c r="EE84" i="10" s="1"/>
  <c r="DD84" i="10"/>
  <c r="DL84" i="10" s="1"/>
  <c r="DY84" i="10" s="1"/>
  <c r="Z84" i="10"/>
  <c r="AO84" i="10" s="1"/>
  <c r="U84" i="10"/>
  <c r="S84" i="10"/>
  <c r="AC84" i="10" s="1"/>
  <c r="AQ84" i="10" s="1"/>
  <c r="Q84" i="10"/>
  <c r="O84" i="10"/>
  <c r="Y84" i="10" s="1"/>
  <c r="AN84" i="10" s="1"/>
  <c r="CF61" i="10" s="1"/>
  <c r="CD61" i="10"/>
  <c r="DG83" i="10"/>
  <c r="DE83" i="10"/>
  <c r="DM83" i="10" s="1"/>
  <c r="DZ83" i="10" s="1"/>
  <c r="AV83" i="10"/>
  <c r="N83" i="10"/>
  <c r="X83" i="10" s="1"/>
  <c r="AM83" i="10" s="1"/>
  <c r="CE60" i="10" s="1"/>
  <c r="CD60" i="10"/>
  <c r="DJ83" i="10"/>
  <c r="DR83" i="10" s="1"/>
  <c r="EE83" i="10" s="1"/>
  <c r="DD83" i="10"/>
  <c r="DL83" i="10" s="1"/>
  <c r="DY83" i="10" s="1"/>
  <c r="Z83" i="10"/>
  <c r="AO83" i="10" s="1"/>
  <c r="U83" i="10"/>
  <c r="S83" i="10"/>
  <c r="AC83" i="10" s="1"/>
  <c r="AQ83" i="10" s="1"/>
  <c r="Q83" i="10"/>
  <c r="O83" i="10"/>
  <c r="Y83" i="10" s="1"/>
  <c r="AN83" i="10" s="1"/>
  <c r="CF60" i="10" s="1"/>
  <c r="DG82" i="10"/>
  <c r="DE82" i="10"/>
  <c r="DM82" i="10" s="1"/>
  <c r="DZ82" i="10" s="1"/>
  <c r="AV82" i="10"/>
  <c r="N82" i="10"/>
  <c r="X82" i="10" s="1"/>
  <c r="AM82" i="10" s="1"/>
  <c r="CE59" i="10" s="1"/>
  <c r="DJ82" i="10"/>
  <c r="DR82" i="10" s="1"/>
  <c r="EE82" i="10" s="1"/>
  <c r="DD82" i="10"/>
  <c r="DL82" i="10" s="1"/>
  <c r="DY82" i="10" s="1"/>
  <c r="Z82" i="10"/>
  <c r="AO82" i="10" s="1"/>
  <c r="U82" i="10"/>
  <c r="S82" i="10"/>
  <c r="AC82" i="10" s="1"/>
  <c r="AQ82" i="10" s="1"/>
  <c r="Q82" i="10"/>
  <c r="O82" i="10"/>
  <c r="Y82" i="10" s="1"/>
  <c r="AN82" i="10" s="1"/>
  <c r="CF59" i="10" s="1"/>
  <c r="CD59" i="10"/>
  <c r="DG81" i="10"/>
  <c r="DE81" i="10"/>
  <c r="DM81" i="10" s="1"/>
  <c r="DZ81" i="10" s="1"/>
  <c r="AV81" i="10"/>
  <c r="N81" i="10"/>
  <c r="X81" i="10" s="1"/>
  <c r="AM81" i="10" s="1"/>
  <c r="CE58" i="10" s="1"/>
  <c r="CD58" i="10"/>
  <c r="DJ81" i="10"/>
  <c r="DR81" i="10" s="1"/>
  <c r="EE81" i="10" s="1"/>
  <c r="DD81" i="10"/>
  <c r="DL81" i="10" s="1"/>
  <c r="DY81" i="10" s="1"/>
  <c r="Z81" i="10"/>
  <c r="AO81" i="10" s="1"/>
  <c r="U81" i="10"/>
  <c r="S81" i="10"/>
  <c r="AC81" i="10" s="1"/>
  <c r="AQ81" i="10" s="1"/>
  <c r="Q81" i="10"/>
  <c r="O81" i="10"/>
  <c r="Y81" i="10" s="1"/>
  <c r="AN81" i="10" s="1"/>
  <c r="CF58" i="10" s="1"/>
  <c r="DG80" i="10"/>
  <c r="DE80" i="10"/>
  <c r="DM80" i="10" s="1"/>
  <c r="DZ80" i="10" s="1"/>
  <c r="AV80" i="10"/>
  <c r="N80" i="10"/>
  <c r="X80" i="10" s="1"/>
  <c r="AM80" i="10" s="1"/>
  <c r="DJ80" i="10"/>
  <c r="DR80" i="10" s="1"/>
  <c r="EE80" i="10" s="1"/>
  <c r="DD80" i="10"/>
  <c r="DL80" i="10" s="1"/>
  <c r="DY80" i="10" s="1"/>
  <c r="Z80" i="10"/>
  <c r="AO80" i="10" s="1"/>
  <c r="U80" i="10"/>
  <c r="S80" i="10"/>
  <c r="AC80" i="10" s="1"/>
  <c r="AQ80" i="10" s="1"/>
  <c r="Q80" i="10"/>
  <c r="O80" i="10"/>
  <c r="Y80" i="10" s="1"/>
  <c r="AN80" i="10" s="1"/>
  <c r="DG79" i="10"/>
  <c r="DE79" i="10"/>
  <c r="DM79" i="10" s="1"/>
  <c r="DZ79" i="10" s="1"/>
  <c r="AV79" i="10"/>
  <c r="N79" i="10"/>
  <c r="X79" i="10" s="1"/>
  <c r="AM79" i="10" s="1"/>
  <c r="CE104" i="10" s="1"/>
  <c r="BV49" i="10"/>
  <c r="CD104" i="10"/>
  <c r="DJ79" i="10"/>
  <c r="DR79" i="10" s="1"/>
  <c r="EE79" i="10" s="1"/>
  <c r="DD79" i="10"/>
  <c r="DL79" i="10" s="1"/>
  <c r="DY79" i="10" s="1"/>
  <c r="Z79" i="10"/>
  <c r="AO79" i="10" s="1"/>
  <c r="U79" i="10"/>
  <c r="S79" i="10"/>
  <c r="AC79" i="10" s="1"/>
  <c r="AQ79" i="10" s="1"/>
  <c r="Q79" i="10"/>
  <c r="O79" i="10"/>
  <c r="Y79" i="10" s="1"/>
  <c r="AN79" i="10" s="1"/>
  <c r="CF104" i="10" s="1"/>
  <c r="DG78" i="10"/>
  <c r="DE78" i="10"/>
  <c r="DM78" i="10" s="1"/>
  <c r="DZ78" i="10" s="1"/>
  <c r="AV78" i="10"/>
  <c r="N78" i="10"/>
  <c r="X78" i="10" s="1"/>
  <c r="AM78" i="10" s="1"/>
  <c r="CE99" i="10" s="1"/>
  <c r="CD99" i="10"/>
  <c r="DJ78" i="10"/>
  <c r="DR78" i="10" s="1"/>
  <c r="EE78" i="10" s="1"/>
  <c r="DD78" i="10"/>
  <c r="DL78" i="10" s="1"/>
  <c r="DY78" i="10" s="1"/>
  <c r="Z78" i="10"/>
  <c r="AO78" i="10" s="1"/>
  <c r="U78" i="10"/>
  <c r="S78" i="10"/>
  <c r="AC78" i="10" s="1"/>
  <c r="AQ78" i="10" s="1"/>
  <c r="Q78" i="10"/>
  <c r="O78" i="10"/>
  <c r="Y78" i="10" s="1"/>
  <c r="AN78" i="10" s="1"/>
  <c r="CF99" i="10" s="1"/>
  <c r="DG77" i="10"/>
  <c r="DE77" i="10"/>
  <c r="DM77" i="10" s="1"/>
  <c r="DZ77" i="10" s="1"/>
  <c r="AV77" i="10"/>
  <c r="N77" i="10"/>
  <c r="X77" i="10" s="1"/>
  <c r="AM77" i="10" s="1"/>
  <c r="DJ77" i="10"/>
  <c r="DR77" i="10" s="1"/>
  <c r="EE77" i="10" s="1"/>
  <c r="DD77" i="10"/>
  <c r="DL77" i="10" s="1"/>
  <c r="DY77" i="10" s="1"/>
  <c r="Z77" i="10"/>
  <c r="AO77" i="10" s="1"/>
  <c r="U77" i="10"/>
  <c r="S77" i="10"/>
  <c r="AC77" i="10" s="1"/>
  <c r="AQ77" i="10" s="1"/>
  <c r="Q77" i="10"/>
  <c r="O77" i="10"/>
  <c r="Y77" i="10" s="1"/>
  <c r="AN77" i="10" s="1"/>
  <c r="DG76" i="10"/>
  <c r="DE76" i="10"/>
  <c r="DM76" i="10" s="1"/>
  <c r="DZ76" i="10" s="1"/>
  <c r="AV76" i="10"/>
  <c r="N76" i="10"/>
  <c r="X76" i="10" s="1"/>
  <c r="AM76" i="10" s="1"/>
  <c r="DJ76" i="10"/>
  <c r="DR76" i="10" s="1"/>
  <c r="EE76" i="10" s="1"/>
  <c r="DD76" i="10"/>
  <c r="DL76" i="10" s="1"/>
  <c r="DY76" i="10" s="1"/>
  <c r="Z76" i="10"/>
  <c r="AO76" i="10" s="1"/>
  <c r="U76" i="10"/>
  <c r="S76" i="10"/>
  <c r="AC76" i="10" s="1"/>
  <c r="AQ76" i="10" s="1"/>
  <c r="Q76" i="10"/>
  <c r="O76" i="10"/>
  <c r="Y76" i="10" s="1"/>
  <c r="AN76" i="10" s="1"/>
  <c r="DG75" i="10"/>
  <c r="DE75" i="10"/>
  <c r="DM75" i="10" s="1"/>
  <c r="DZ75" i="10" s="1"/>
  <c r="AV75" i="10"/>
  <c r="N75" i="10"/>
  <c r="X75" i="10" s="1"/>
  <c r="AM75" i="10" s="1"/>
  <c r="CE98" i="10" s="1"/>
  <c r="CD98" i="10"/>
  <c r="DJ75" i="10"/>
  <c r="DR75" i="10" s="1"/>
  <c r="EE75" i="10" s="1"/>
  <c r="DD75" i="10"/>
  <c r="DL75" i="10" s="1"/>
  <c r="DY75" i="10" s="1"/>
  <c r="Z75" i="10"/>
  <c r="AO75" i="10" s="1"/>
  <c r="U75" i="10"/>
  <c r="S75" i="10"/>
  <c r="AC75" i="10" s="1"/>
  <c r="AQ75" i="10" s="1"/>
  <c r="Q75" i="10"/>
  <c r="O75" i="10"/>
  <c r="Y75" i="10" s="1"/>
  <c r="AN75" i="10" s="1"/>
  <c r="CF98" i="10" s="1"/>
  <c r="DG74" i="10"/>
  <c r="DE74" i="10"/>
  <c r="DM74" i="10" s="1"/>
  <c r="DZ74" i="10" s="1"/>
  <c r="AV74" i="10"/>
  <c r="N74" i="10"/>
  <c r="X74" i="10" s="1"/>
  <c r="AM74" i="10" s="1"/>
  <c r="CE97" i="10" s="1"/>
  <c r="CD97" i="10"/>
  <c r="DJ74" i="10"/>
  <c r="DR74" i="10" s="1"/>
  <c r="EE74" i="10" s="1"/>
  <c r="DD74" i="10"/>
  <c r="DL74" i="10" s="1"/>
  <c r="DY74" i="10" s="1"/>
  <c r="S74" i="10"/>
  <c r="AC74" i="10" s="1"/>
  <c r="AQ74" i="10" s="1"/>
  <c r="O74" i="10"/>
  <c r="Y74" i="10" s="1"/>
  <c r="AN74" i="10" s="1"/>
  <c r="CF97" i="10" s="1"/>
  <c r="Z74" i="10"/>
  <c r="AO74" i="10" s="1"/>
  <c r="U74" i="10"/>
  <c r="Q74" i="10"/>
  <c r="DG73" i="10"/>
  <c r="DE73" i="10"/>
  <c r="DM73" i="10" s="1"/>
  <c r="DZ73" i="10" s="1"/>
  <c r="AV73" i="10"/>
  <c r="N73" i="10"/>
  <c r="X73" i="10" s="1"/>
  <c r="AM73" i="10" s="1"/>
  <c r="CE96" i="10" s="1"/>
  <c r="CD96" i="10"/>
  <c r="DD73" i="10"/>
  <c r="DL73" i="10" s="1"/>
  <c r="DY73" i="10" s="1"/>
  <c r="Z73" i="10"/>
  <c r="AO73" i="10" s="1"/>
  <c r="U73" i="10"/>
  <c r="Q73" i="10"/>
  <c r="DJ73" i="10"/>
  <c r="DR73" i="10" s="1"/>
  <c r="EE73" i="10" s="1"/>
  <c r="S73" i="10"/>
  <c r="AC73" i="10" s="1"/>
  <c r="AQ73" i="10" s="1"/>
  <c r="O73" i="10"/>
  <c r="Y73" i="10" s="1"/>
  <c r="AN73" i="10" s="1"/>
  <c r="CF96" i="10" s="1"/>
  <c r="DG72" i="10"/>
  <c r="DE72" i="10"/>
  <c r="DM72" i="10" s="1"/>
  <c r="DZ72" i="10" s="1"/>
  <c r="AV72" i="10"/>
  <c r="N72" i="10"/>
  <c r="X72" i="10" s="1"/>
  <c r="AM72" i="10" s="1"/>
  <c r="CE95" i="10" s="1"/>
  <c r="CD95" i="10"/>
  <c r="DJ72" i="10"/>
  <c r="DR72" i="10" s="1"/>
  <c r="EE72" i="10" s="1"/>
  <c r="S72" i="10"/>
  <c r="AC72" i="10" s="1"/>
  <c r="AQ72" i="10" s="1"/>
  <c r="O72" i="10"/>
  <c r="Y72" i="10" s="1"/>
  <c r="AN72" i="10" s="1"/>
  <c r="CF95" i="10" s="1"/>
  <c r="DD72" i="10"/>
  <c r="DL72" i="10" s="1"/>
  <c r="DY72" i="10" s="1"/>
  <c r="Z72" i="10"/>
  <c r="AO72" i="10" s="1"/>
  <c r="U72" i="10"/>
  <c r="Q72" i="10"/>
  <c r="DG71" i="10"/>
  <c r="DE71" i="10"/>
  <c r="DM71" i="10" s="1"/>
  <c r="DZ71" i="10" s="1"/>
  <c r="AV71" i="10"/>
  <c r="N71" i="10"/>
  <c r="X71" i="10" s="1"/>
  <c r="AM71" i="10" s="1"/>
  <c r="CE94" i="10" s="1"/>
  <c r="CD94" i="10"/>
  <c r="DD71" i="10"/>
  <c r="DL71" i="10" s="1"/>
  <c r="DY71" i="10" s="1"/>
  <c r="Z71" i="10"/>
  <c r="AO71" i="10" s="1"/>
  <c r="U71" i="10"/>
  <c r="Q71" i="10"/>
  <c r="DJ71" i="10"/>
  <c r="DR71" i="10" s="1"/>
  <c r="EE71" i="10" s="1"/>
  <c r="S71" i="10"/>
  <c r="AC71" i="10" s="1"/>
  <c r="AQ71" i="10" s="1"/>
  <c r="O71" i="10"/>
  <c r="Y71" i="10" s="1"/>
  <c r="AN71" i="10" s="1"/>
  <c r="CF94" i="10" s="1"/>
  <c r="BV48" i="10"/>
  <c r="DG70" i="10"/>
  <c r="DE70" i="10"/>
  <c r="DM70" i="10" s="1"/>
  <c r="DZ70" i="10" s="1"/>
  <c r="AV70" i="10"/>
  <c r="N70" i="10"/>
  <c r="X70" i="10" s="1"/>
  <c r="AM70" i="10" s="1"/>
  <c r="CE93" i="10" s="1"/>
  <c r="BV47" i="10"/>
  <c r="CD93" i="10"/>
  <c r="DJ70" i="10"/>
  <c r="DR70" i="10" s="1"/>
  <c r="EE70" i="10" s="1"/>
  <c r="S70" i="10"/>
  <c r="AC70" i="10" s="1"/>
  <c r="AQ70" i="10" s="1"/>
  <c r="O70" i="10"/>
  <c r="Y70" i="10" s="1"/>
  <c r="AN70" i="10" s="1"/>
  <c r="CF93" i="10" s="1"/>
  <c r="DD70" i="10"/>
  <c r="DL70" i="10" s="1"/>
  <c r="DY70" i="10" s="1"/>
  <c r="Z70" i="10"/>
  <c r="AO70" i="10" s="1"/>
  <c r="U70" i="10"/>
  <c r="Q70" i="10"/>
  <c r="DG69" i="10"/>
  <c r="DE69" i="10"/>
  <c r="DM69" i="10" s="1"/>
  <c r="DZ69" i="10" s="1"/>
  <c r="AV69" i="10"/>
  <c r="N69" i="10"/>
  <c r="X69" i="10" s="1"/>
  <c r="AM69" i="10" s="1"/>
  <c r="CE91" i="10" s="1"/>
  <c r="CD91" i="10"/>
  <c r="DD69" i="10"/>
  <c r="DL69" i="10" s="1"/>
  <c r="DY69" i="10" s="1"/>
  <c r="Z69" i="10"/>
  <c r="AO69" i="10" s="1"/>
  <c r="U69" i="10"/>
  <c r="Q69" i="10"/>
  <c r="BV46" i="10"/>
  <c r="DJ69" i="10"/>
  <c r="DR69" i="10" s="1"/>
  <c r="EE69" i="10" s="1"/>
  <c r="S69" i="10"/>
  <c r="AC69" i="10" s="1"/>
  <c r="AQ69" i="10" s="1"/>
  <c r="O69" i="10"/>
  <c r="Y69" i="10" s="1"/>
  <c r="AN69" i="10" s="1"/>
  <c r="CF91" i="10" s="1"/>
  <c r="DG68" i="10"/>
  <c r="DE68" i="10"/>
  <c r="DM68" i="10" s="1"/>
  <c r="DZ68" i="10" s="1"/>
  <c r="AV68" i="10"/>
  <c r="N68" i="10"/>
  <c r="X68" i="10" s="1"/>
  <c r="AM68" i="10" s="1"/>
  <c r="CE57" i="10" s="1"/>
  <c r="DJ68" i="10"/>
  <c r="DR68" i="10" s="1"/>
  <c r="EE68" i="10" s="1"/>
  <c r="S68" i="10"/>
  <c r="AC68" i="10" s="1"/>
  <c r="AQ68" i="10" s="1"/>
  <c r="O68" i="10"/>
  <c r="Y68" i="10" s="1"/>
  <c r="AN68" i="10" s="1"/>
  <c r="CF57" i="10" s="1"/>
  <c r="CD57" i="10"/>
  <c r="DD68" i="10"/>
  <c r="DL68" i="10" s="1"/>
  <c r="DY68" i="10" s="1"/>
  <c r="Z68" i="10"/>
  <c r="AO68" i="10" s="1"/>
  <c r="U68" i="10"/>
  <c r="Q68" i="10"/>
  <c r="DH66" i="10"/>
  <c r="DP66" i="10" s="1"/>
  <c r="EC66" i="10" s="1"/>
  <c r="DN66" i="10"/>
  <c r="EA66" i="10" s="1"/>
  <c r="DJ66" i="10"/>
  <c r="DR66" i="10" s="1"/>
  <c r="EE66" i="10" s="1"/>
  <c r="DD66" i="10"/>
  <c r="DL66" i="10" s="1"/>
  <c r="DY66" i="10" s="1"/>
  <c r="AV66" i="10"/>
  <c r="N66" i="10"/>
  <c r="X66" i="10" s="1"/>
  <c r="AM66" i="10" s="1"/>
  <c r="CE85" i="10" s="1"/>
  <c r="BV45" i="10"/>
  <c r="CD85" i="10"/>
  <c r="DG66" i="10"/>
  <c r="Z66" i="10"/>
  <c r="AO66" i="10" s="1"/>
  <c r="U66" i="10"/>
  <c r="Q66" i="10"/>
  <c r="DE66" i="10"/>
  <c r="DM66" i="10" s="1"/>
  <c r="DZ66" i="10" s="1"/>
  <c r="S66" i="10"/>
  <c r="AC66" i="10" s="1"/>
  <c r="AQ66" i="10" s="1"/>
  <c r="O66" i="10"/>
  <c r="Y66" i="10" s="1"/>
  <c r="AN66" i="10" s="1"/>
  <c r="CF85" i="10" s="1"/>
  <c r="DH62" i="10"/>
  <c r="DP62" i="10" s="1"/>
  <c r="EC62" i="10" s="1"/>
  <c r="DN62" i="10"/>
  <c r="EA62" i="10" s="1"/>
  <c r="DJ62" i="10"/>
  <c r="DR62" i="10" s="1"/>
  <c r="EE62" i="10" s="1"/>
  <c r="DD62" i="10"/>
  <c r="DL62" i="10" s="1"/>
  <c r="DY62" i="10" s="1"/>
  <c r="AV62" i="10"/>
  <c r="N62" i="10"/>
  <c r="X62" i="10" s="1"/>
  <c r="AM62" i="10" s="1"/>
  <c r="CE53" i="10" s="1"/>
  <c r="DG62" i="10"/>
  <c r="Z62" i="10"/>
  <c r="AO62" i="10" s="1"/>
  <c r="U62" i="10"/>
  <c r="Q62" i="10"/>
  <c r="CD53" i="10"/>
  <c r="DE62" i="10"/>
  <c r="DM62" i="10" s="1"/>
  <c r="DZ62" i="10" s="1"/>
  <c r="S62" i="10"/>
  <c r="AC62" i="10" s="1"/>
  <c r="AQ62" i="10" s="1"/>
  <c r="O62" i="10"/>
  <c r="Y62" i="10" s="1"/>
  <c r="AN62" i="10" s="1"/>
  <c r="CF53" i="10" s="1"/>
  <c r="DH58" i="10"/>
  <c r="DP58" i="10" s="1"/>
  <c r="EC58" i="10" s="1"/>
  <c r="DN58" i="10"/>
  <c r="EA58" i="10" s="1"/>
  <c r="DJ58" i="10"/>
  <c r="DR58" i="10" s="1"/>
  <c r="EE58" i="10" s="1"/>
  <c r="DD58" i="10"/>
  <c r="DL58" i="10" s="1"/>
  <c r="DY58" i="10" s="1"/>
  <c r="AV58" i="10"/>
  <c r="N58" i="10"/>
  <c r="X58" i="10" s="1"/>
  <c r="AM58" i="10" s="1"/>
  <c r="DG58" i="10"/>
  <c r="Z58" i="10"/>
  <c r="AO58" i="10" s="1"/>
  <c r="U58" i="10"/>
  <c r="Q58" i="10"/>
  <c r="DE58" i="10"/>
  <c r="DM58" i="10" s="1"/>
  <c r="DZ58" i="10" s="1"/>
  <c r="S58" i="10"/>
  <c r="AC58" i="10" s="1"/>
  <c r="AQ58" i="10" s="1"/>
  <c r="O58" i="10"/>
  <c r="Y58" i="10" s="1"/>
  <c r="AN58" i="10" s="1"/>
  <c r="DH54" i="10"/>
  <c r="DP54" i="10" s="1"/>
  <c r="EC54" i="10" s="1"/>
  <c r="DN54" i="10"/>
  <c r="EA54" i="10" s="1"/>
  <c r="DJ54" i="10"/>
  <c r="DR54" i="10" s="1"/>
  <c r="EE54" i="10" s="1"/>
  <c r="DD54" i="10"/>
  <c r="DL54" i="10" s="1"/>
  <c r="DY54" i="10" s="1"/>
  <c r="AV54" i="10"/>
  <c r="N54" i="10"/>
  <c r="X54" i="10" s="1"/>
  <c r="AM54" i="10" s="1"/>
  <c r="DE54" i="10"/>
  <c r="DM54" i="10" s="1"/>
  <c r="DZ54" i="10" s="1"/>
  <c r="Z54" i="10"/>
  <c r="AO54" i="10" s="1"/>
  <c r="U54" i="10"/>
  <c r="Q54" i="10"/>
  <c r="DG54" i="10"/>
  <c r="S54" i="10"/>
  <c r="AC54" i="10" s="1"/>
  <c r="AQ54" i="10" s="1"/>
  <c r="O54" i="10"/>
  <c r="Y54" i="10" s="1"/>
  <c r="AN54" i="10" s="1"/>
  <c r="DH50" i="10"/>
  <c r="DP50" i="10" s="1"/>
  <c r="EC50" i="10" s="1"/>
  <c r="DN50" i="10"/>
  <c r="EA50" i="10" s="1"/>
  <c r="DJ50" i="10"/>
  <c r="DR50" i="10" s="1"/>
  <c r="EE50" i="10" s="1"/>
  <c r="DD50" i="10"/>
  <c r="DL50" i="10" s="1"/>
  <c r="DY50" i="10" s="1"/>
  <c r="AV50" i="10"/>
  <c r="N50" i="10"/>
  <c r="X50" i="10" s="1"/>
  <c r="AM50" i="10" s="1"/>
  <c r="DE50" i="10"/>
  <c r="DM50" i="10" s="1"/>
  <c r="DZ50" i="10" s="1"/>
  <c r="S50" i="10"/>
  <c r="AC50" i="10" s="1"/>
  <c r="AQ50" i="10" s="1"/>
  <c r="O50" i="10"/>
  <c r="Y50" i="10" s="1"/>
  <c r="AN50" i="10" s="1"/>
  <c r="DG50" i="10"/>
  <c r="Z50" i="10"/>
  <c r="AO50" i="10" s="1"/>
  <c r="U50" i="10"/>
  <c r="Q50" i="10"/>
  <c r="DH48" i="10"/>
  <c r="DP48" i="10" s="1"/>
  <c r="EC48" i="10" s="1"/>
  <c r="DN48" i="10"/>
  <c r="EA48" i="10" s="1"/>
  <c r="DJ48" i="10"/>
  <c r="DR48" i="10" s="1"/>
  <c r="EE48" i="10" s="1"/>
  <c r="DD48" i="10"/>
  <c r="DL48" i="10" s="1"/>
  <c r="DY48" i="10" s="1"/>
  <c r="CD48" i="10"/>
  <c r="AV48" i="10"/>
  <c r="N48" i="10"/>
  <c r="X48" i="10" s="1"/>
  <c r="AM48" i="10" s="1"/>
  <c r="CE48" i="10" s="1"/>
  <c r="DE48" i="10"/>
  <c r="DM48" i="10" s="1"/>
  <c r="DZ48" i="10" s="1"/>
  <c r="Z48" i="10"/>
  <c r="AO48" i="10" s="1"/>
  <c r="U48" i="10"/>
  <c r="Q48" i="10"/>
  <c r="DG48" i="10"/>
  <c r="S48" i="10"/>
  <c r="AC48" i="10" s="1"/>
  <c r="AQ48" i="10" s="1"/>
  <c r="O48" i="10"/>
  <c r="Y48" i="10" s="1"/>
  <c r="AN48" i="10" s="1"/>
  <c r="CF48" i="10" s="1"/>
  <c r="DH46" i="10"/>
  <c r="DP46" i="10" s="1"/>
  <c r="EC46" i="10" s="1"/>
  <c r="DN46" i="10"/>
  <c r="EA46" i="10" s="1"/>
  <c r="DJ46" i="10"/>
  <c r="DR46" i="10" s="1"/>
  <c r="EE46" i="10" s="1"/>
  <c r="DD46" i="10"/>
  <c r="DL46" i="10" s="1"/>
  <c r="DY46" i="10" s="1"/>
  <c r="CD46" i="10"/>
  <c r="AV46" i="10"/>
  <c r="N46" i="10"/>
  <c r="X46" i="10" s="1"/>
  <c r="AM46" i="10" s="1"/>
  <c r="CE46" i="10" s="1"/>
  <c r="DG46" i="10"/>
  <c r="S46" i="10"/>
  <c r="AC46" i="10" s="1"/>
  <c r="AQ46" i="10" s="1"/>
  <c r="O46" i="10"/>
  <c r="Y46" i="10" s="1"/>
  <c r="AN46" i="10" s="1"/>
  <c r="CF46" i="10" s="1"/>
  <c r="DE46" i="10"/>
  <c r="DM46" i="10" s="1"/>
  <c r="DZ46" i="10" s="1"/>
  <c r="Z46" i="10"/>
  <c r="AO46" i="10" s="1"/>
  <c r="U46" i="10"/>
  <c r="Q46" i="10"/>
  <c r="DH44" i="10"/>
  <c r="DP44" i="10" s="1"/>
  <c r="EC44" i="10" s="1"/>
  <c r="DN44" i="10"/>
  <c r="EA44" i="10" s="1"/>
  <c r="DJ44" i="10"/>
  <c r="DR44" i="10" s="1"/>
  <c r="EE44" i="10" s="1"/>
  <c r="DD44" i="10"/>
  <c r="DL44" i="10" s="1"/>
  <c r="DY44" i="10" s="1"/>
  <c r="CD44" i="10"/>
  <c r="AV44" i="10"/>
  <c r="N44" i="10"/>
  <c r="X44" i="10" s="1"/>
  <c r="AM44" i="10" s="1"/>
  <c r="CE44" i="10" s="1"/>
  <c r="DE44" i="10"/>
  <c r="DM44" i="10" s="1"/>
  <c r="DZ44" i="10" s="1"/>
  <c r="Z44" i="10"/>
  <c r="AO44" i="10" s="1"/>
  <c r="U44" i="10"/>
  <c r="Q44" i="10"/>
  <c r="DG44" i="10"/>
  <c r="S44" i="10"/>
  <c r="AC44" i="10" s="1"/>
  <c r="AQ44" i="10" s="1"/>
  <c r="O44" i="10"/>
  <c r="Y44" i="10" s="1"/>
  <c r="AN44" i="10" s="1"/>
  <c r="CF44" i="10" s="1"/>
  <c r="DH42" i="10"/>
  <c r="DP42" i="10" s="1"/>
  <c r="EC42" i="10" s="1"/>
  <c r="DN42" i="10"/>
  <c r="EA42" i="10" s="1"/>
  <c r="DJ42" i="10"/>
  <c r="DR42" i="10" s="1"/>
  <c r="EE42" i="10" s="1"/>
  <c r="DD42" i="10"/>
  <c r="DL42" i="10" s="1"/>
  <c r="DY42" i="10" s="1"/>
  <c r="CD42" i="10"/>
  <c r="AV42" i="10"/>
  <c r="N42" i="10"/>
  <c r="X42" i="10" s="1"/>
  <c r="AM42" i="10" s="1"/>
  <c r="CE42" i="10" s="1"/>
  <c r="DG42" i="10"/>
  <c r="S42" i="10"/>
  <c r="AC42" i="10" s="1"/>
  <c r="AQ42" i="10" s="1"/>
  <c r="O42" i="10"/>
  <c r="Y42" i="10" s="1"/>
  <c r="AN42" i="10" s="1"/>
  <c r="CF42" i="10" s="1"/>
  <c r="DE42" i="10"/>
  <c r="DM42" i="10" s="1"/>
  <c r="DZ42" i="10" s="1"/>
  <c r="Z42" i="10"/>
  <c r="AO42" i="10" s="1"/>
  <c r="U42" i="10"/>
  <c r="Q42" i="10"/>
  <c r="P328" i="10"/>
  <c r="P339" i="10" s="1"/>
  <c r="P327" i="10"/>
  <c r="P338" i="10" s="1"/>
  <c r="DG119" i="10"/>
  <c r="DE119" i="10"/>
  <c r="DM119" i="10" s="1"/>
  <c r="DZ119" i="10" s="1"/>
  <c r="AV119" i="10"/>
  <c r="N119" i="10"/>
  <c r="X119" i="10" s="1"/>
  <c r="AM119" i="10" s="1"/>
  <c r="DJ119" i="10"/>
  <c r="DR119" i="10" s="1"/>
  <c r="EE119" i="10" s="1"/>
  <c r="S119" i="10"/>
  <c r="AC119" i="10" s="1"/>
  <c r="AQ119" i="10" s="1"/>
  <c r="O119" i="10"/>
  <c r="Y119" i="10" s="1"/>
  <c r="AN119" i="10" s="1"/>
  <c r="DD119" i="10"/>
  <c r="DL119" i="10" s="1"/>
  <c r="DY119" i="10" s="1"/>
  <c r="Z119" i="10"/>
  <c r="AO119" i="10" s="1"/>
  <c r="U119" i="10"/>
  <c r="Q119" i="10"/>
  <c r="DG120" i="10"/>
  <c r="DE120" i="10"/>
  <c r="DM120" i="10" s="1"/>
  <c r="DZ120" i="10" s="1"/>
  <c r="AV120" i="10"/>
  <c r="N120" i="10"/>
  <c r="X120" i="10" s="1"/>
  <c r="AM120" i="10" s="1"/>
  <c r="DD120" i="10"/>
  <c r="DL120" i="10" s="1"/>
  <c r="DY120" i="10" s="1"/>
  <c r="Z120" i="10"/>
  <c r="AO120" i="10" s="1"/>
  <c r="U120" i="10"/>
  <c r="Q120" i="10"/>
  <c r="DJ120" i="10"/>
  <c r="DR120" i="10" s="1"/>
  <c r="EE120" i="10" s="1"/>
  <c r="S120" i="10"/>
  <c r="AC120" i="10" s="1"/>
  <c r="AQ120" i="10" s="1"/>
  <c r="O120" i="10"/>
  <c r="Y120" i="10" s="1"/>
  <c r="AN120" i="10" s="1"/>
  <c r="DG121" i="10"/>
  <c r="DE121" i="10"/>
  <c r="DM121" i="10" s="1"/>
  <c r="DZ121" i="10" s="1"/>
  <c r="AV121" i="10"/>
  <c r="N121" i="10"/>
  <c r="X121" i="10" s="1"/>
  <c r="AM121" i="10" s="1"/>
  <c r="DJ121" i="10"/>
  <c r="DR121" i="10" s="1"/>
  <c r="EE121" i="10" s="1"/>
  <c r="S121" i="10"/>
  <c r="AC121" i="10" s="1"/>
  <c r="AQ121" i="10" s="1"/>
  <c r="O121" i="10"/>
  <c r="Y121" i="10" s="1"/>
  <c r="AN121" i="10" s="1"/>
  <c r="DD121" i="10"/>
  <c r="DL121" i="10" s="1"/>
  <c r="DY121" i="10" s="1"/>
  <c r="Z121" i="10"/>
  <c r="AO121" i="10" s="1"/>
  <c r="U121" i="10"/>
  <c r="Q121" i="10"/>
  <c r="DG122" i="10"/>
  <c r="DE122" i="10"/>
  <c r="DM122" i="10" s="1"/>
  <c r="DZ122" i="10" s="1"/>
  <c r="AV122" i="10"/>
  <c r="N122" i="10"/>
  <c r="X122" i="10" s="1"/>
  <c r="AM122" i="10" s="1"/>
  <c r="DD122" i="10"/>
  <c r="DL122" i="10" s="1"/>
  <c r="DY122" i="10" s="1"/>
  <c r="Z122" i="10"/>
  <c r="AO122" i="10" s="1"/>
  <c r="U122" i="10"/>
  <c r="Q122" i="10"/>
  <c r="DJ122" i="10"/>
  <c r="DR122" i="10" s="1"/>
  <c r="EE122" i="10" s="1"/>
  <c r="S122" i="10"/>
  <c r="AC122" i="10" s="1"/>
  <c r="AQ122" i="10" s="1"/>
  <c r="O122" i="10"/>
  <c r="Y122" i="10" s="1"/>
  <c r="AN122" i="10" s="1"/>
  <c r="DG123" i="10"/>
  <c r="DE123" i="10"/>
  <c r="DM123" i="10" s="1"/>
  <c r="DZ123" i="10" s="1"/>
  <c r="AV123" i="10"/>
  <c r="N123" i="10"/>
  <c r="X123" i="10" s="1"/>
  <c r="AM123" i="10" s="1"/>
  <c r="DJ123" i="10"/>
  <c r="DR123" i="10" s="1"/>
  <c r="EE123" i="10" s="1"/>
  <c r="S123" i="10"/>
  <c r="AC123" i="10" s="1"/>
  <c r="AQ123" i="10" s="1"/>
  <c r="O123" i="10"/>
  <c r="Y123" i="10" s="1"/>
  <c r="AN123" i="10" s="1"/>
  <c r="DD123" i="10"/>
  <c r="DL123" i="10" s="1"/>
  <c r="DY123" i="10" s="1"/>
  <c r="Z123" i="10"/>
  <c r="AO123" i="10" s="1"/>
  <c r="U123" i="10"/>
  <c r="Q123" i="10"/>
  <c r="DG124" i="10"/>
  <c r="DE124" i="10"/>
  <c r="DM124" i="10" s="1"/>
  <c r="DZ124" i="10" s="1"/>
  <c r="AV124" i="10"/>
  <c r="N124" i="10"/>
  <c r="X124" i="10" s="1"/>
  <c r="AM124" i="10" s="1"/>
  <c r="CE152" i="10" s="1"/>
  <c r="CD152" i="10"/>
  <c r="DD124" i="10"/>
  <c r="DL124" i="10" s="1"/>
  <c r="DY124" i="10" s="1"/>
  <c r="Z124" i="10"/>
  <c r="AO124" i="10" s="1"/>
  <c r="U124" i="10"/>
  <c r="Q124" i="10"/>
  <c r="DJ124" i="10"/>
  <c r="DR124" i="10" s="1"/>
  <c r="EE124" i="10" s="1"/>
  <c r="S124" i="10"/>
  <c r="AC124" i="10" s="1"/>
  <c r="AQ124" i="10" s="1"/>
  <c r="O124" i="10"/>
  <c r="Y124" i="10" s="1"/>
  <c r="AN124" i="10" s="1"/>
  <c r="CF152" i="10" s="1"/>
  <c r="BV52" i="10"/>
  <c r="DG125" i="10"/>
  <c r="DE125" i="10"/>
  <c r="DM125" i="10" s="1"/>
  <c r="DZ125" i="10" s="1"/>
  <c r="AV125" i="10"/>
  <c r="N125" i="10"/>
  <c r="X125" i="10" s="1"/>
  <c r="AM125" i="10" s="1"/>
  <c r="CE148" i="10" s="1"/>
  <c r="CD148" i="10"/>
  <c r="DJ125" i="10"/>
  <c r="DR125" i="10" s="1"/>
  <c r="EE125" i="10" s="1"/>
  <c r="S125" i="10"/>
  <c r="AC125" i="10" s="1"/>
  <c r="AQ125" i="10" s="1"/>
  <c r="O125" i="10"/>
  <c r="Y125" i="10" s="1"/>
  <c r="AN125" i="10" s="1"/>
  <c r="CF148" i="10" s="1"/>
  <c r="DD125" i="10"/>
  <c r="DL125" i="10" s="1"/>
  <c r="DY125" i="10" s="1"/>
  <c r="Z125" i="10"/>
  <c r="AO125" i="10" s="1"/>
  <c r="U125" i="10"/>
  <c r="Q125" i="10"/>
  <c r="DG126" i="10"/>
  <c r="DE126" i="10"/>
  <c r="DM126" i="10" s="1"/>
  <c r="DZ126" i="10" s="1"/>
  <c r="AV126" i="10"/>
  <c r="N126" i="10"/>
  <c r="X126" i="10" s="1"/>
  <c r="AM126" i="10" s="1"/>
  <c r="CE149" i="10" s="1"/>
  <c r="CD149" i="10"/>
  <c r="DD126" i="10"/>
  <c r="DL126" i="10" s="1"/>
  <c r="DY126" i="10" s="1"/>
  <c r="Z126" i="10"/>
  <c r="AO126" i="10" s="1"/>
  <c r="U126" i="10"/>
  <c r="Q126" i="10"/>
  <c r="DJ126" i="10"/>
  <c r="DR126" i="10" s="1"/>
  <c r="EE126" i="10" s="1"/>
  <c r="S126" i="10"/>
  <c r="AC126" i="10" s="1"/>
  <c r="AQ126" i="10" s="1"/>
  <c r="O126" i="10"/>
  <c r="Y126" i="10" s="1"/>
  <c r="AN126" i="10" s="1"/>
  <c r="CF149" i="10" s="1"/>
  <c r="DG127" i="10"/>
  <c r="DE127" i="10"/>
  <c r="DM127" i="10" s="1"/>
  <c r="DZ127" i="10" s="1"/>
  <c r="AV127" i="10"/>
  <c r="N127" i="10"/>
  <c r="X127" i="10" s="1"/>
  <c r="AM127" i="10" s="1"/>
  <c r="CE107" i="10" s="1"/>
  <c r="DJ127" i="10"/>
  <c r="DR127" i="10" s="1"/>
  <c r="EE127" i="10" s="1"/>
  <c r="S127" i="10"/>
  <c r="AC127" i="10" s="1"/>
  <c r="AQ127" i="10" s="1"/>
  <c r="O127" i="10"/>
  <c r="Y127" i="10" s="1"/>
  <c r="AN127" i="10" s="1"/>
  <c r="CF107" i="10" s="1"/>
  <c r="DD127" i="10"/>
  <c r="DL127" i="10" s="1"/>
  <c r="DY127" i="10" s="1"/>
  <c r="Z127" i="10"/>
  <c r="AO127" i="10" s="1"/>
  <c r="U127" i="10"/>
  <c r="Q127" i="10"/>
  <c r="CD107" i="10"/>
  <c r="DG128" i="10"/>
  <c r="DE128" i="10"/>
  <c r="DM128" i="10" s="1"/>
  <c r="DZ128" i="10" s="1"/>
  <c r="AV128" i="10"/>
  <c r="N128" i="10"/>
  <c r="X128" i="10" s="1"/>
  <c r="AM128" i="10" s="1"/>
  <c r="CE108" i="10" s="1"/>
  <c r="DD128" i="10"/>
  <c r="DL128" i="10" s="1"/>
  <c r="DY128" i="10" s="1"/>
  <c r="Z128" i="10"/>
  <c r="AO128" i="10" s="1"/>
  <c r="U128" i="10"/>
  <c r="Q128" i="10"/>
  <c r="DJ128" i="10"/>
  <c r="DR128" i="10" s="1"/>
  <c r="EE128" i="10" s="1"/>
  <c r="S128" i="10"/>
  <c r="AC128" i="10" s="1"/>
  <c r="AQ128" i="10" s="1"/>
  <c r="O128" i="10"/>
  <c r="Y128" i="10" s="1"/>
  <c r="AN128" i="10" s="1"/>
  <c r="CF108" i="10" s="1"/>
  <c r="CD108" i="10"/>
  <c r="DG129" i="10"/>
  <c r="DE129" i="10"/>
  <c r="DM129" i="10" s="1"/>
  <c r="DZ129" i="10" s="1"/>
  <c r="AV129" i="10"/>
  <c r="N129" i="10"/>
  <c r="X129" i="10" s="1"/>
  <c r="AM129" i="10" s="1"/>
  <c r="CE109" i="10" s="1"/>
  <c r="DJ129" i="10"/>
  <c r="DR129" i="10" s="1"/>
  <c r="EE129" i="10" s="1"/>
  <c r="S129" i="10"/>
  <c r="AC129" i="10" s="1"/>
  <c r="AQ129" i="10" s="1"/>
  <c r="O129" i="10"/>
  <c r="Y129" i="10" s="1"/>
  <c r="AN129" i="10" s="1"/>
  <c r="CF109" i="10" s="1"/>
  <c r="DD129" i="10"/>
  <c r="DL129" i="10" s="1"/>
  <c r="DY129" i="10" s="1"/>
  <c r="Z129" i="10"/>
  <c r="AO129" i="10" s="1"/>
  <c r="U129" i="10"/>
  <c r="Q129" i="10"/>
  <c r="CD109" i="10"/>
  <c r="DG130" i="10"/>
  <c r="DE130" i="10"/>
  <c r="DM130" i="10" s="1"/>
  <c r="DZ130" i="10" s="1"/>
  <c r="AV130" i="10"/>
  <c r="N130" i="10"/>
  <c r="X130" i="10" s="1"/>
  <c r="AM130" i="10" s="1"/>
  <c r="CE110" i="10" s="1"/>
  <c r="DD130" i="10"/>
  <c r="DL130" i="10" s="1"/>
  <c r="DY130" i="10" s="1"/>
  <c r="Z130" i="10"/>
  <c r="AO130" i="10" s="1"/>
  <c r="U130" i="10"/>
  <c r="Q130" i="10"/>
  <c r="DJ130" i="10"/>
  <c r="DR130" i="10" s="1"/>
  <c r="EE130" i="10" s="1"/>
  <c r="S130" i="10"/>
  <c r="AC130" i="10" s="1"/>
  <c r="AQ130" i="10" s="1"/>
  <c r="O130" i="10"/>
  <c r="Y130" i="10" s="1"/>
  <c r="AN130" i="10" s="1"/>
  <c r="CF110" i="10" s="1"/>
  <c r="CD110" i="10"/>
  <c r="DG131" i="10"/>
  <c r="DE131" i="10"/>
  <c r="DM131" i="10" s="1"/>
  <c r="DZ131" i="10" s="1"/>
  <c r="AV131" i="10"/>
  <c r="N131" i="10"/>
  <c r="X131" i="10" s="1"/>
  <c r="AM131" i="10" s="1"/>
  <c r="CE153" i="10" s="1"/>
  <c r="CD153" i="10"/>
  <c r="DJ131" i="10"/>
  <c r="DR131" i="10" s="1"/>
  <c r="EE131" i="10" s="1"/>
  <c r="S131" i="10"/>
  <c r="AC131" i="10" s="1"/>
  <c r="AQ131" i="10" s="1"/>
  <c r="O131" i="10"/>
  <c r="Y131" i="10" s="1"/>
  <c r="AN131" i="10" s="1"/>
  <c r="CF153" i="10" s="1"/>
  <c r="BV53" i="10"/>
  <c r="DD131" i="10"/>
  <c r="DL131" i="10" s="1"/>
  <c r="DY131" i="10" s="1"/>
  <c r="Z131" i="10"/>
  <c r="AO131" i="10" s="1"/>
  <c r="U131" i="10"/>
  <c r="Q131" i="10"/>
  <c r="DG132" i="10"/>
  <c r="DE132" i="10"/>
  <c r="DM132" i="10" s="1"/>
  <c r="DZ132" i="10" s="1"/>
  <c r="AV132" i="10"/>
  <c r="N132" i="10"/>
  <c r="X132" i="10" s="1"/>
  <c r="AM132" i="10" s="1"/>
  <c r="DD132" i="10"/>
  <c r="DL132" i="10" s="1"/>
  <c r="DY132" i="10" s="1"/>
  <c r="Z132" i="10"/>
  <c r="AO132" i="10" s="1"/>
  <c r="U132" i="10"/>
  <c r="Q132" i="10"/>
  <c r="DJ132" i="10"/>
  <c r="DR132" i="10" s="1"/>
  <c r="EE132" i="10" s="1"/>
  <c r="S132" i="10"/>
  <c r="AC132" i="10" s="1"/>
  <c r="AQ132" i="10" s="1"/>
  <c r="O132" i="10"/>
  <c r="Y132" i="10" s="1"/>
  <c r="AN132" i="10" s="1"/>
  <c r="DG133" i="10"/>
  <c r="DE133" i="10"/>
  <c r="DM133" i="10" s="1"/>
  <c r="DZ133" i="10" s="1"/>
  <c r="AV133" i="10"/>
  <c r="N133" i="10"/>
  <c r="X133" i="10" s="1"/>
  <c r="AM133" i="10" s="1"/>
  <c r="CE154" i="10" s="1"/>
  <c r="CD154" i="10"/>
  <c r="DJ133" i="10"/>
  <c r="DR133" i="10" s="1"/>
  <c r="EE133" i="10" s="1"/>
  <c r="S133" i="10"/>
  <c r="AC133" i="10" s="1"/>
  <c r="AQ133" i="10" s="1"/>
  <c r="O133" i="10"/>
  <c r="Y133" i="10" s="1"/>
  <c r="AN133" i="10" s="1"/>
  <c r="CF154" i="10" s="1"/>
  <c r="DD133" i="10"/>
  <c r="DL133" i="10" s="1"/>
  <c r="DY133" i="10" s="1"/>
  <c r="Z133" i="10"/>
  <c r="AO133" i="10" s="1"/>
  <c r="U133" i="10"/>
  <c r="Q133" i="10"/>
  <c r="BV54" i="10"/>
  <c r="DG134" i="10"/>
  <c r="DE134" i="10"/>
  <c r="DM134" i="10" s="1"/>
  <c r="DZ134" i="10" s="1"/>
  <c r="AV134" i="10"/>
  <c r="N134" i="10"/>
  <c r="X134" i="10" s="1"/>
  <c r="AM134" i="10" s="1"/>
  <c r="CE155" i="10" s="1"/>
  <c r="CD155" i="10"/>
  <c r="DD134" i="10"/>
  <c r="DL134" i="10" s="1"/>
  <c r="DY134" i="10" s="1"/>
  <c r="Z134" i="10"/>
  <c r="AO134" i="10" s="1"/>
  <c r="U134" i="10"/>
  <c r="Q134" i="10"/>
  <c r="DJ134" i="10"/>
  <c r="DR134" i="10" s="1"/>
  <c r="EE134" i="10" s="1"/>
  <c r="S134" i="10"/>
  <c r="AC134" i="10" s="1"/>
  <c r="AQ134" i="10" s="1"/>
  <c r="O134" i="10"/>
  <c r="Y134" i="10" s="1"/>
  <c r="AN134" i="10" s="1"/>
  <c r="CF155" i="10" s="1"/>
  <c r="DG135" i="10"/>
  <c r="DE135" i="10"/>
  <c r="DM135" i="10" s="1"/>
  <c r="DZ135" i="10" s="1"/>
  <c r="AV135" i="10"/>
  <c r="N135" i="10"/>
  <c r="X135" i="10" s="1"/>
  <c r="AM135" i="10" s="1"/>
  <c r="CE68" i="10" s="1"/>
  <c r="DJ135" i="10"/>
  <c r="DR135" i="10" s="1"/>
  <c r="EE135" i="10" s="1"/>
  <c r="S135" i="10"/>
  <c r="AC135" i="10" s="1"/>
  <c r="AQ135" i="10" s="1"/>
  <c r="O135" i="10"/>
  <c r="Y135" i="10" s="1"/>
  <c r="AN135" i="10" s="1"/>
  <c r="CF68" i="10" s="1"/>
  <c r="DD135" i="10"/>
  <c r="DL135" i="10" s="1"/>
  <c r="DY135" i="10" s="1"/>
  <c r="Z135" i="10"/>
  <c r="AO135" i="10" s="1"/>
  <c r="U135" i="10"/>
  <c r="Q135" i="10"/>
  <c r="CD68" i="10"/>
  <c r="DG136" i="10"/>
  <c r="DE136" i="10"/>
  <c r="DM136" i="10" s="1"/>
  <c r="DZ136" i="10" s="1"/>
  <c r="AV136" i="10"/>
  <c r="N136" i="10"/>
  <c r="X136" i="10" s="1"/>
  <c r="AM136" i="10" s="1"/>
  <c r="CE69" i="10" s="1"/>
  <c r="DD136" i="10"/>
  <c r="DL136" i="10" s="1"/>
  <c r="DY136" i="10" s="1"/>
  <c r="Z136" i="10"/>
  <c r="AO136" i="10" s="1"/>
  <c r="U136" i="10"/>
  <c r="Q136" i="10"/>
  <c r="DJ136" i="10"/>
  <c r="DR136" i="10" s="1"/>
  <c r="EE136" i="10" s="1"/>
  <c r="S136" i="10"/>
  <c r="AC136" i="10" s="1"/>
  <c r="AQ136" i="10" s="1"/>
  <c r="O136" i="10"/>
  <c r="Y136" i="10" s="1"/>
  <c r="AN136" i="10" s="1"/>
  <c r="CF69" i="10" s="1"/>
  <c r="CD69" i="10"/>
  <c r="DG137" i="10"/>
  <c r="DE137" i="10"/>
  <c r="DM137" i="10" s="1"/>
  <c r="DZ137" i="10" s="1"/>
  <c r="AV137" i="10"/>
  <c r="N137" i="10"/>
  <c r="X137" i="10" s="1"/>
  <c r="AM137" i="10" s="1"/>
  <c r="CE70" i="10" s="1"/>
  <c r="DJ137" i="10"/>
  <c r="DR137" i="10" s="1"/>
  <c r="EE137" i="10" s="1"/>
  <c r="S137" i="10"/>
  <c r="AC137" i="10" s="1"/>
  <c r="AQ137" i="10" s="1"/>
  <c r="O137" i="10"/>
  <c r="Y137" i="10" s="1"/>
  <c r="AN137" i="10" s="1"/>
  <c r="CF70" i="10" s="1"/>
  <c r="DD137" i="10"/>
  <c r="DL137" i="10" s="1"/>
  <c r="DY137" i="10" s="1"/>
  <c r="Z137" i="10"/>
  <c r="AO137" i="10" s="1"/>
  <c r="U137" i="10"/>
  <c r="Q137" i="10"/>
  <c r="CD70" i="10"/>
  <c r="DG138" i="10"/>
  <c r="DE138" i="10"/>
  <c r="DM138" i="10" s="1"/>
  <c r="DZ138" i="10" s="1"/>
  <c r="AV138" i="10"/>
  <c r="N138" i="10"/>
  <c r="X138" i="10" s="1"/>
  <c r="AM138" i="10" s="1"/>
  <c r="CE71" i="10" s="1"/>
  <c r="DD138" i="10"/>
  <c r="DL138" i="10" s="1"/>
  <c r="DY138" i="10" s="1"/>
  <c r="Z138" i="10"/>
  <c r="AO138" i="10" s="1"/>
  <c r="U138" i="10"/>
  <c r="Q138" i="10"/>
  <c r="DJ138" i="10"/>
  <c r="DR138" i="10" s="1"/>
  <c r="EE138" i="10" s="1"/>
  <c r="S138" i="10"/>
  <c r="AC138" i="10" s="1"/>
  <c r="AQ138" i="10" s="1"/>
  <c r="O138" i="10"/>
  <c r="Y138" i="10" s="1"/>
  <c r="AN138" i="10" s="1"/>
  <c r="CF71" i="10" s="1"/>
  <c r="CD71" i="10"/>
  <c r="DG139" i="10"/>
  <c r="DE139" i="10"/>
  <c r="DM139" i="10" s="1"/>
  <c r="DZ139" i="10" s="1"/>
  <c r="AV139" i="10"/>
  <c r="N139" i="10"/>
  <c r="X139" i="10" s="1"/>
  <c r="AM139" i="10" s="1"/>
  <c r="DJ139" i="10"/>
  <c r="DR139" i="10" s="1"/>
  <c r="EE139" i="10" s="1"/>
  <c r="S139" i="10"/>
  <c r="AC139" i="10" s="1"/>
  <c r="AQ139" i="10" s="1"/>
  <c r="O139" i="10"/>
  <c r="Y139" i="10" s="1"/>
  <c r="AN139" i="10" s="1"/>
  <c r="DD139" i="10"/>
  <c r="DL139" i="10" s="1"/>
  <c r="DY139" i="10" s="1"/>
  <c r="Z139" i="10"/>
  <c r="AO139" i="10" s="1"/>
  <c r="U139" i="10"/>
  <c r="Q139" i="10"/>
  <c r="DG140" i="10"/>
  <c r="DE140" i="10"/>
  <c r="DM140" i="10" s="1"/>
  <c r="DZ140" i="10" s="1"/>
  <c r="AV140" i="10"/>
  <c r="N140" i="10"/>
  <c r="X140" i="10" s="1"/>
  <c r="AM140" i="10" s="1"/>
  <c r="DD140" i="10"/>
  <c r="DL140" i="10" s="1"/>
  <c r="DY140" i="10" s="1"/>
  <c r="Z140" i="10"/>
  <c r="AO140" i="10" s="1"/>
  <c r="U140" i="10"/>
  <c r="Q140" i="10"/>
  <c r="DJ140" i="10"/>
  <c r="DR140" i="10" s="1"/>
  <c r="EE140" i="10" s="1"/>
  <c r="S140" i="10"/>
  <c r="AC140" i="10" s="1"/>
  <c r="AQ140" i="10" s="1"/>
  <c r="O140" i="10"/>
  <c r="Y140" i="10" s="1"/>
  <c r="AN140" i="10" s="1"/>
  <c r="DG141" i="10"/>
  <c r="DE141" i="10"/>
  <c r="DM141" i="10" s="1"/>
  <c r="DZ141" i="10" s="1"/>
  <c r="AV141" i="10"/>
  <c r="N141" i="10"/>
  <c r="X141" i="10" s="1"/>
  <c r="AM141" i="10" s="1"/>
  <c r="DJ141" i="10"/>
  <c r="DR141" i="10" s="1"/>
  <c r="EE141" i="10" s="1"/>
  <c r="DD141" i="10"/>
  <c r="DL141" i="10" s="1"/>
  <c r="DY141" i="10" s="1"/>
  <c r="Z141" i="10"/>
  <c r="AO141" i="10" s="1"/>
  <c r="U141" i="10"/>
  <c r="S141" i="10"/>
  <c r="AC141" i="10" s="1"/>
  <c r="AQ141" i="10" s="1"/>
  <c r="Q141" i="10"/>
  <c r="O141" i="10"/>
  <c r="Y141" i="10" s="1"/>
  <c r="AN141" i="10" s="1"/>
  <c r="DG142" i="10"/>
  <c r="DE142" i="10"/>
  <c r="DM142" i="10" s="1"/>
  <c r="DZ142" i="10" s="1"/>
  <c r="AV142" i="10"/>
  <c r="N142" i="10"/>
  <c r="X142" i="10" s="1"/>
  <c r="AM142" i="10" s="1"/>
  <c r="DJ142" i="10"/>
  <c r="DR142" i="10" s="1"/>
  <c r="EE142" i="10" s="1"/>
  <c r="DD142" i="10"/>
  <c r="DL142" i="10" s="1"/>
  <c r="DY142" i="10" s="1"/>
  <c r="Z142" i="10"/>
  <c r="AO142" i="10" s="1"/>
  <c r="U142" i="10"/>
  <c r="S142" i="10"/>
  <c r="AC142" i="10" s="1"/>
  <c r="AQ142" i="10" s="1"/>
  <c r="Q142" i="10"/>
  <c r="O142" i="10"/>
  <c r="Y142" i="10" s="1"/>
  <c r="AN142" i="10" s="1"/>
  <c r="DG143" i="10"/>
  <c r="DE143" i="10"/>
  <c r="DM143" i="10" s="1"/>
  <c r="DZ143" i="10" s="1"/>
  <c r="AV143" i="10"/>
  <c r="N143" i="10"/>
  <c r="X143" i="10" s="1"/>
  <c r="AM143" i="10" s="1"/>
  <c r="DJ143" i="10"/>
  <c r="DR143" i="10" s="1"/>
  <c r="EE143" i="10" s="1"/>
  <c r="DD143" i="10"/>
  <c r="DL143" i="10" s="1"/>
  <c r="DY143" i="10" s="1"/>
  <c r="Z143" i="10"/>
  <c r="AO143" i="10" s="1"/>
  <c r="U143" i="10"/>
  <c r="S143" i="10"/>
  <c r="AC143" i="10" s="1"/>
  <c r="AQ143" i="10" s="1"/>
  <c r="Q143" i="10"/>
  <c r="O143" i="10"/>
  <c r="Y143" i="10" s="1"/>
  <c r="AN143" i="10" s="1"/>
  <c r="DG144" i="10"/>
  <c r="DE144" i="10"/>
  <c r="DM144" i="10" s="1"/>
  <c r="DZ144" i="10" s="1"/>
  <c r="AV144" i="10"/>
  <c r="N144" i="10"/>
  <c r="X144" i="10" s="1"/>
  <c r="AM144" i="10" s="1"/>
  <c r="DJ144" i="10"/>
  <c r="DR144" i="10" s="1"/>
  <c r="EE144" i="10" s="1"/>
  <c r="DD144" i="10"/>
  <c r="DL144" i="10" s="1"/>
  <c r="DY144" i="10" s="1"/>
  <c r="Z144" i="10"/>
  <c r="AO144" i="10" s="1"/>
  <c r="U144" i="10"/>
  <c r="S144" i="10"/>
  <c r="AC144" i="10" s="1"/>
  <c r="AQ144" i="10" s="1"/>
  <c r="Q144" i="10"/>
  <c r="O144" i="10"/>
  <c r="Y144" i="10" s="1"/>
  <c r="AN144" i="10" s="1"/>
  <c r="DG145" i="10"/>
  <c r="DE145" i="10"/>
  <c r="DM145" i="10" s="1"/>
  <c r="DZ145" i="10" s="1"/>
  <c r="AV145" i="10"/>
  <c r="N145" i="10"/>
  <c r="X145" i="10" s="1"/>
  <c r="AM145" i="10" s="1"/>
  <c r="DJ145" i="10"/>
  <c r="DR145" i="10" s="1"/>
  <c r="EE145" i="10" s="1"/>
  <c r="DD145" i="10"/>
  <c r="DL145" i="10" s="1"/>
  <c r="DY145" i="10" s="1"/>
  <c r="Z145" i="10"/>
  <c r="AO145" i="10" s="1"/>
  <c r="U145" i="10"/>
  <c r="S145" i="10"/>
  <c r="AC145" i="10" s="1"/>
  <c r="AQ145" i="10" s="1"/>
  <c r="Q145" i="10"/>
  <c r="O145" i="10"/>
  <c r="Y145" i="10" s="1"/>
  <c r="AN145" i="10" s="1"/>
  <c r="DG146" i="10"/>
  <c r="DE146" i="10"/>
  <c r="DM146" i="10" s="1"/>
  <c r="DZ146" i="10" s="1"/>
  <c r="AV146" i="10"/>
  <c r="N146" i="10"/>
  <c r="X146" i="10" s="1"/>
  <c r="AM146" i="10" s="1"/>
  <c r="DJ146" i="10"/>
  <c r="DR146" i="10" s="1"/>
  <c r="EE146" i="10" s="1"/>
  <c r="DD146" i="10"/>
  <c r="DL146" i="10" s="1"/>
  <c r="DY146" i="10" s="1"/>
  <c r="Z146" i="10"/>
  <c r="AO146" i="10" s="1"/>
  <c r="U146" i="10"/>
  <c r="S146" i="10"/>
  <c r="AC146" i="10" s="1"/>
  <c r="AQ146" i="10" s="1"/>
  <c r="Q146" i="10"/>
  <c r="O146" i="10"/>
  <c r="Y146" i="10" s="1"/>
  <c r="AN146" i="10" s="1"/>
  <c r="DG147" i="10"/>
  <c r="DE147" i="10"/>
  <c r="DM147" i="10" s="1"/>
  <c r="DZ147" i="10" s="1"/>
  <c r="AV147" i="10"/>
  <c r="N147" i="10"/>
  <c r="X147" i="10" s="1"/>
  <c r="AM147" i="10" s="1"/>
  <c r="DJ147" i="10"/>
  <c r="DR147" i="10" s="1"/>
  <c r="EE147" i="10" s="1"/>
  <c r="DD147" i="10"/>
  <c r="DL147" i="10" s="1"/>
  <c r="DY147" i="10" s="1"/>
  <c r="Z147" i="10"/>
  <c r="AO147" i="10" s="1"/>
  <c r="U147" i="10"/>
  <c r="S147" i="10"/>
  <c r="AC147" i="10" s="1"/>
  <c r="AQ147" i="10" s="1"/>
  <c r="Q147" i="10"/>
  <c r="O147" i="10"/>
  <c r="Y147" i="10" s="1"/>
  <c r="AN147" i="10" s="1"/>
  <c r="DG148" i="10"/>
  <c r="DE148" i="10"/>
  <c r="DM148" i="10" s="1"/>
  <c r="DZ148" i="10" s="1"/>
  <c r="AV148" i="10"/>
  <c r="N148" i="10"/>
  <c r="X148" i="10" s="1"/>
  <c r="AM148" i="10" s="1"/>
  <c r="DJ148" i="10"/>
  <c r="DR148" i="10" s="1"/>
  <c r="EE148" i="10" s="1"/>
  <c r="DD148" i="10"/>
  <c r="DL148" i="10" s="1"/>
  <c r="DY148" i="10" s="1"/>
  <c r="Z148" i="10"/>
  <c r="AO148" i="10" s="1"/>
  <c r="U148" i="10"/>
  <c r="S148" i="10"/>
  <c r="AC148" i="10" s="1"/>
  <c r="AQ148" i="10" s="1"/>
  <c r="Q148" i="10"/>
  <c r="O148" i="10"/>
  <c r="Y148" i="10" s="1"/>
  <c r="AN148" i="10" s="1"/>
  <c r="DG149" i="10"/>
  <c r="DE149" i="10"/>
  <c r="DM149" i="10" s="1"/>
  <c r="DZ149" i="10" s="1"/>
  <c r="AV149" i="10"/>
  <c r="N149" i="10"/>
  <c r="X149" i="10" s="1"/>
  <c r="AM149" i="10" s="1"/>
  <c r="CE111" i="10" s="1"/>
  <c r="DJ149" i="10"/>
  <c r="DR149" i="10" s="1"/>
  <c r="EE149" i="10" s="1"/>
  <c r="DD149" i="10"/>
  <c r="DL149" i="10" s="1"/>
  <c r="DY149" i="10" s="1"/>
  <c r="Z149" i="10"/>
  <c r="AO149" i="10" s="1"/>
  <c r="U149" i="10"/>
  <c r="S149" i="10"/>
  <c r="AC149" i="10" s="1"/>
  <c r="AQ149" i="10" s="1"/>
  <c r="Q149" i="10"/>
  <c r="O149" i="10"/>
  <c r="Y149" i="10" s="1"/>
  <c r="AN149" i="10" s="1"/>
  <c r="CF111" i="10" s="1"/>
  <c r="CD111" i="10"/>
  <c r="DG150" i="10"/>
  <c r="DE150" i="10"/>
  <c r="DM150" i="10" s="1"/>
  <c r="DZ150" i="10" s="1"/>
  <c r="AV150" i="10"/>
  <c r="N150" i="10"/>
  <c r="X150" i="10" s="1"/>
  <c r="AM150" i="10" s="1"/>
  <c r="CE112" i="10" s="1"/>
  <c r="DJ150" i="10"/>
  <c r="DR150" i="10" s="1"/>
  <c r="EE150" i="10" s="1"/>
  <c r="DD150" i="10"/>
  <c r="DL150" i="10" s="1"/>
  <c r="DY150" i="10" s="1"/>
  <c r="Z150" i="10"/>
  <c r="AO150" i="10" s="1"/>
  <c r="U150" i="10"/>
  <c r="S150" i="10"/>
  <c r="AC150" i="10" s="1"/>
  <c r="AQ150" i="10" s="1"/>
  <c r="Q150" i="10"/>
  <c r="O150" i="10"/>
  <c r="Y150" i="10" s="1"/>
  <c r="AN150" i="10" s="1"/>
  <c r="CF112" i="10" s="1"/>
  <c r="CD112" i="10"/>
  <c r="DG151" i="10"/>
  <c r="DE151" i="10"/>
  <c r="DM151" i="10" s="1"/>
  <c r="DZ151" i="10" s="1"/>
  <c r="AV151" i="10"/>
  <c r="N151" i="10"/>
  <c r="X151" i="10" s="1"/>
  <c r="AM151" i="10" s="1"/>
  <c r="CE113" i="10" s="1"/>
  <c r="DJ151" i="10"/>
  <c r="DR151" i="10" s="1"/>
  <c r="EE151" i="10" s="1"/>
  <c r="DD151" i="10"/>
  <c r="DL151" i="10" s="1"/>
  <c r="DY151" i="10" s="1"/>
  <c r="Z151" i="10"/>
  <c r="AO151" i="10" s="1"/>
  <c r="U151" i="10"/>
  <c r="S151" i="10"/>
  <c r="AC151" i="10" s="1"/>
  <c r="AQ151" i="10" s="1"/>
  <c r="Q151" i="10"/>
  <c r="O151" i="10"/>
  <c r="Y151" i="10" s="1"/>
  <c r="AN151" i="10" s="1"/>
  <c r="CF113" i="10" s="1"/>
  <c r="CD113" i="10"/>
  <c r="DG152" i="10"/>
  <c r="DE152" i="10"/>
  <c r="DM152" i="10" s="1"/>
  <c r="DZ152" i="10" s="1"/>
  <c r="AV152" i="10"/>
  <c r="N152" i="10"/>
  <c r="X152" i="10" s="1"/>
  <c r="AM152" i="10" s="1"/>
  <c r="CE114" i="10" s="1"/>
  <c r="DJ152" i="10"/>
  <c r="DR152" i="10" s="1"/>
  <c r="EE152" i="10" s="1"/>
  <c r="DD152" i="10"/>
  <c r="DL152" i="10" s="1"/>
  <c r="DY152" i="10" s="1"/>
  <c r="Z152" i="10"/>
  <c r="AO152" i="10" s="1"/>
  <c r="U152" i="10"/>
  <c r="S152" i="10"/>
  <c r="AC152" i="10" s="1"/>
  <c r="AQ152" i="10" s="1"/>
  <c r="Q152" i="10"/>
  <c r="O152" i="10"/>
  <c r="Y152" i="10" s="1"/>
  <c r="AN152" i="10" s="1"/>
  <c r="CF114" i="10" s="1"/>
  <c r="CD114" i="10"/>
  <c r="DG153" i="10"/>
  <c r="DE153" i="10"/>
  <c r="DM153" i="10" s="1"/>
  <c r="DZ153" i="10" s="1"/>
  <c r="AV153" i="10"/>
  <c r="N153" i="10"/>
  <c r="X153" i="10" s="1"/>
  <c r="AM153" i="10" s="1"/>
  <c r="CE115" i="10" s="1"/>
  <c r="DJ153" i="10"/>
  <c r="DR153" i="10" s="1"/>
  <c r="EE153" i="10" s="1"/>
  <c r="DD153" i="10"/>
  <c r="DL153" i="10" s="1"/>
  <c r="DY153" i="10" s="1"/>
  <c r="Z153" i="10"/>
  <c r="AO153" i="10" s="1"/>
  <c r="U153" i="10"/>
  <c r="S153" i="10"/>
  <c r="AC153" i="10" s="1"/>
  <c r="AQ153" i="10" s="1"/>
  <c r="Q153" i="10"/>
  <c r="O153" i="10"/>
  <c r="Y153" i="10" s="1"/>
  <c r="AN153" i="10" s="1"/>
  <c r="CF115" i="10" s="1"/>
  <c r="CD115" i="10"/>
  <c r="DG154" i="10"/>
  <c r="DE154" i="10"/>
  <c r="DM154" i="10" s="1"/>
  <c r="DZ154" i="10" s="1"/>
  <c r="AV154" i="10"/>
  <c r="N154" i="10"/>
  <c r="X154" i="10" s="1"/>
  <c r="AM154" i="10" s="1"/>
  <c r="CE116" i="10" s="1"/>
  <c r="DJ154" i="10"/>
  <c r="DR154" i="10" s="1"/>
  <c r="EE154" i="10" s="1"/>
  <c r="DD154" i="10"/>
  <c r="DL154" i="10" s="1"/>
  <c r="DY154" i="10" s="1"/>
  <c r="Z154" i="10"/>
  <c r="AO154" i="10" s="1"/>
  <c r="U154" i="10"/>
  <c r="S154" i="10"/>
  <c r="AC154" i="10" s="1"/>
  <c r="AQ154" i="10" s="1"/>
  <c r="Q154" i="10"/>
  <c r="O154" i="10"/>
  <c r="Y154" i="10" s="1"/>
  <c r="AN154" i="10" s="1"/>
  <c r="CF116" i="10" s="1"/>
  <c r="CD116" i="10"/>
  <c r="DG155" i="10"/>
  <c r="DE155" i="10"/>
  <c r="DM155" i="10" s="1"/>
  <c r="DZ155" i="10" s="1"/>
  <c r="AV155" i="10"/>
  <c r="N155" i="10"/>
  <c r="X155" i="10" s="1"/>
  <c r="AM155" i="10" s="1"/>
  <c r="CE117" i="10" s="1"/>
  <c r="DJ155" i="10"/>
  <c r="DR155" i="10" s="1"/>
  <c r="EE155" i="10" s="1"/>
  <c r="DD155" i="10"/>
  <c r="DL155" i="10" s="1"/>
  <c r="DY155" i="10" s="1"/>
  <c r="Z155" i="10"/>
  <c r="AO155" i="10" s="1"/>
  <c r="U155" i="10"/>
  <c r="S155" i="10"/>
  <c r="AC155" i="10" s="1"/>
  <c r="AQ155" i="10" s="1"/>
  <c r="Q155" i="10"/>
  <c r="O155" i="10"/>
  <c r="Y155" i="10" s="1"/>
  <c r="AN155" i="10" s="1"/>
  <c r="CF117" i="10" s="1"/>
  <c r="CD117" i="10"/>
  <c r="DG156" i="10"/>
  <c r="DE156" i="10"/>
  <c r="DM156" i="10" s="1"/>
  <c r="DZ156" i="10" s="1"/>
  <c r="AV156" i="10"/>
  <c r="N156" i="10"/>
  <c r="X156" i="10" s="1"/>
  <c r="AM156" i="10" s="1"/>
  <c r="CE150" i="10" s="1"/>
  <c r="DJ156" i="10"/>
  <c r="DR156" i="10" s="1"/>
  <c r="EE156" i="10" s="1"/>
  <c r="DD156" i="10"/>
  <c r="DL156" i="10" s="1"/>
  <c r="DY156" i="10" s="1"/>
  <c r="Z156" i="10"/>
  <c r="AO156" i="10" s="1"/>
  <c r="U156" i="10"/>
  <c r="S156" i="10"/>
  <c r="AC156" i="10" s="1"/>
  <c r="AQ156" i="10" s="1"/>
  <c r="Q156" i="10"/>
  <c r="O156" i="10"/>
  <c r="Y156" i="10" s="1"/>
  <c r="AN156" i="10" s="1"/>
  <c r="CF150" i="10" s="1"/>
  <c r="CD150" i="10"/>
  <c r="CD183" i="10"/>
  <c r="DG157" i="10"/>
  <c r="DE157" i="10"/>
  <c r="DM157" i="10" s="1"/>
  <c r="DZ157" i="10" s="1"/>
  <c r="AV157" i="10"/>
  <c r="N157" i="10"/>
  <c r="X157" i="10" s="1"/>
  <c r="AM157" i="10" s="1"/>
  <c r="CE183" i="10" s="1"/>
  <c r="DJ157" i="10"/>
  <c r="DR157" i="10" s="1"/>
  <c r="EE157" i="10" s="1"/>
  <c r="DD157" i="10"/>
  <c r="DL157" i="10" s="1"/>
  <c r="DY157" i="10" s="1"/>
  <c r="Z157" i="10"/>
  <c r="AO157" i="10" s="1"/>
  <c r="U157" i="10"/>
  <c r="S157" i="10"/>
  <c r="AC157" i="10" s="1"/>
  <c r="AQ157" i="10" s="1"/>
  <c r="Q157" i="10"/>
  <c r="O157" i="10"/>
  <c r="Y157" i="10" s="1"/>
  <c r="AN157" i="10" s="1"/>
  <c r="CF183" i="10" s="1"/>
  <c r="BV55" i="10"/>
  <c r="DG158" i="10"/>
  <c r="DE158" i="10"/>
  <c r="DM158" i="10" s="1"/>
  <c r="DZ158" i="10" s="1"/>
  <c r="AV158" i="10"/>
  <c r="N158" i="10"/>
  <c r="X158" i="10" s="1"/>
  <c r="AM158" i="10" s="1"/>
  <c r="DJ158" i="10"/>
  <c r="DR158" i="10" s="1"/>
  <c r="EE158" i="10" s="1"/>
  <c r="DD158" i="10"/>
  <c r="DL158" i="10" s="1"/>
  <c r="DY158" i="10" s="1"/>
  <c r="Z158" i="10"/>
  <c r="AO158" i="10" s="1"/>
  <c r="U158" i="10"/>
  <c r="S158" i="10"/>
  <c r="AC158" i="10" s="1"/>
  <c r="AQ158" i="10" s="1"/>
  <c r="Q158" i="10"/>
  <c r="O158" i="10"/>
  <c r="Y158" i="10" s="1"/>
  <c r="AN158" i="10" s="1"/>
  <c r="DG159" i="10"/>
  <c r="DE159" i="10"/>
  <c r="DM159" i="10" s="1"/>
  <c r="DZ159" i="10" s="1"/>
  <c r="AV159" i="10"/>
  <c r="N159" i="10"/>
  <c r="X159" i="10" s="1"/>
  <c r="AM159" i="10" s="1"/>
  <c r="CE72" i="10" s="1"/>
  <c r="DJ159" i="10"/>
  <c r="DR159" i="10" s="1"/>
  <c r="EE159" i="10" s="1"/>
  <c r="DD159" i="10"/>
  <c r="DL159" i="10" s="1"/>
  <c r="DY159" i="10" s="1"/>
  <c r="Z159" i="10"/>
  <c r="AO159" i="10" s="1"/>
  <c r="U159" i="10"/>
  <c r="S159" i="10"/>
  <c r="AC159" i="10" s="1"/>
  <c r="AQ159" i="10" s="1"/>
  <c r="Q159" i="10"/>
  <c r="O159" i="10"/>
  <c r="Y159" i="10" s="1"/>
  <c r="AN159" i="10" s="1"/>
  <c r="CF72" i="10" s="1"/>
  <c r="CD72" i="10"/>
  <c r="DG160" i="10"/>
  <c r="DE160" i="10"/>
  <c r="DM160" i="10" s="1"/>
  <c r="DZ160" i="10" s="1"/>
  <c r="AV160" i="10"/>
  <c r="N160" i="10"/>
  <c r="X160" i="10" s="1"/>
  <c r="AM160" i="10" s="1"/>
  <c r="CE73" i="10" s="1"/>
  <c r="DJ160" i="10"/>
  <c r="DR160" i="10" s="1"/>
  <c r="EE160" i="10" s="1"/>
  <c r="DD160" i="10"/>
  <c r="DL160" i="10" s="1"/>
  <c r="DY160" i="10" s="1"/>
  <c r="Z160" i="10"/>
  <c r="AO160" i="10" s="1"/>
  <c r="U160" i="10"/>
  <c r="S160" i="10"/>
  <c r="AC160" i="10" s="1"/>
  <c r="AQ160" i="10" s="1"/>
  <c r="Q160" i="10"/>
  <c r="O160" i="10"/>
  <c r="Y160" i="10" s="1"/>
  <c r="AN160" i="10" s="1"/>
  <c r="CF73" i="10" s="1"/>
  <c r="CD73" i="10"/>
  <c r="DN126" i="10"/>
  <c r="EA126" i="10" s="1"/>
  <c r="DH126" i="10"/>
  <c r="DP126" i="10" s="1"/>
  <c r="EC126" i="10" s="1"/>
  <c r="DN122" i="10"/>
  <c r="EA122" i="10" s="1"/>
  <c r="DH122" i="10"/>
  <c r="DP122" i="10" s="1"/>
  <c r="EC122" i="10" s="1"/>
  <c r="DN120" i="10"/>
  <c r="EA120" i="10" s="1"/>
  <c r="DH120" i="10"/>
  <c r="DP120" i="10" s="1"/>
  <c r="EC120" i="10" s="1"/>
  <c r="DN118" i="10"/>
  <c r="EA118" i="10" s="1"/>
  <c r="DH118" i="10"/>
  <c r="DP118" i="10" s="1"/>
  <c r="EC118" i="10" s="1"/>
  <c r="DN116" i="10"/>
  <c r="EA116" i="10" s="1"/>
  <c r="DH116" i="10"/>
  <c r="DP116" i="10" s="1"/>
  <c r="EC116" i="10" s="1"/>
  <c r="DN113" i="10"/>
  <c r="EA113" i="10" s="1"/>
  <c r="DH113" i="10"/>
  <c r="DP113" i="10" s="1"/>
  <c r="EC113" i="10" s="1"/>
  <c r="DN109" i="10"/>
  <c r="EA109" i="10" s="1"/>
  <c r="DH109" i="10"/>
  <c r="DP109" i="10" s="1"/>
  <c r="EC109" i="10" s="1"/>
  <c r="DN105" i="10"/>
  <c r="EA105" i="10" s="1"/>
  <c r="DH105" i="10"/>
  <c r="DP105" i="10" s="1"/>
  <c r="EC105" i="10" s="1"/>
  <c r="DN101" i="10"/>
  <c r="EA101" i="10" s="1"/>
  <c r="DH101" i="10"/>
  <c r="DP101" i="10" s="1"/>
  <c r="EC101" i="10" s="1"/>
  <c r="DN97" i="10"/>
  <c r="EA97" i="10" s="1"/>
  <c r="DH97" i="10"/>
  <c r="DP97" i="10" s="1"/>
  <c r="EC97" i="10" s="1"/>
  <c r="DN137" i="10"/>
  <c r="EA137" i="10" s="1"/>
  <c r="DH137" i="10"/>
  <c r="DP137" i="10" s="1"/>
  <c r="EC137" i="10" s="1"/>
  <c r="DN133" i="10"/>
  <c r="EA133" i="10" s="1"/>
  <c r="DH133" i="10"/>
  <c r="DP133" i="10" s="1"/>
  <c r="EC133" i="10" s="1"/>
  <c r="DN131" i="10"/>
  <c r="EA131" i="10" s="1"/>
  <c r="DH131" i="10"/>
  <c r="DP131" i="10" s="1"/>
  <c r="EC131" i="10" s="1"/>
  <c r="DN129" i="10"/>
  <c r="EA129" i="10" s="1"/>
  <c r="DH129" i="10"/>
  <c r="DP129" i="10" s="1"/>
  <c r="EC129" i="10" s="1"/>
  <c r="DN125" i="10"/>
  <c r="EA125" i="10" s="1"/>
  <c r="DH125" i="10"/>
  <c r="DP125" i="10" s="1"/>
  <c r="EC125" i="10" s="1"/>
  <c r="DN123" i="10"/>
  <c r="EA123" i="10" s="1"/>
  <c r="DH123" i="10"/>
  <c r="DP123" i="10" s="1"/>
  <c r="EC123" i="10" s="1"/>
  <c r="DN119" i="10"/>
  <c r="EA119" i="10" s="1"/>
  <c r="DH119" i="10"/>
  <c r="DP119" i="10" s="1"/>
  <c r="EC119" i="10" s="1"/>
  <c r="DH64" i="10"/>
  <c r="DP64" i="10" s="1"/>
  <c r="EC64" i="10" s="1"/>
  <c r="DN64" i="10"/>
  <c r="EA64" i="10" s="1"/>
  <c r="DJ64" i="10"/>
  <c r="DR64" i="10" s="1"/>
  <c r="EE64" i="10" s="1"/>
  <c r="DD64" i="10"/>
  <c r="DL64" i="10" s="1"/>
  <c r="DY64" i="10" s="1"/>
  <c r="AV64" i="10"/>
  <c r="N64" i="10"/>
  <c r="X64" i="10" s="1"/>
  <c r="AM64" i="10" s="1"/>
  <c r="CE55" i="10" s="1"/>
  <c r="DE64" i="10"/>
  <c r="DM64" i="10" s="1"/>
  <c r="DZ64" i="10" s="1"/>
  <c r="S64" i="10"/>
  <c r="AC64" i="10" s="1"/>
  <c r="AQ64" i="10" s="1"/>
  <c r="O64" i="10"/>
  <c r="Y64" i="10" s="1"/>
  <c r="AN64" i="10" s="1"/>
  <c r="CF55" i="10" s="1"/>
  <c r="DG64" i="10"/>
  <c r="Z64" i="10"/>
  <c r="AO64" i="10" s="1"/>
  <c r="U64" i="10"/>
  <c r="Q64" i="10"/>
  <c r="CD55" i="10"/>
  <c r="DH60" i="10"/>
  <c r="DP60" i="10" s="1"/>
  <c r="EC60" i="10" s="1"/>
  <c r="DN60" i="10"/>
  <c r="EA60" i="10" s="1"/>
  <c r="DJ60" i="10"/>
  <c r="DR60" i="10" s="1"/>
  <c r="EE60" i="10" s="1"/>
  <c r="DD60" i="10"/>
  <c r="DL60" i="10" s="1"/>
  <c r="DY60" i="10" s="1"/>
  <c r="AV60" i="10"/>
  <c r="N60" i="10"/>
  <c r="X60" i="10" s="1"/>
  <c r="AM60" i="10" s="1"/>
  <c r="CE50" i="10" s="1"/>
  <c r="CD50" i="10"/>
  <c r="BV43" i="10"/>
  <c r="DG60" i="10"/>
  <c r="Z60" i="10"/>
  <c r="AO60" i="10" s="1"/>
  <c r="U60" i="10"/>
  <c r="Q60" i="10"/>
  <c r="DE60" i="10"/>
  <c r="DM60" i="10" s="1"/>
  <c r="DZ60" i="10" s="1"/>
  <c r="S60" i="10"/>
  <c r="AC60" i="10" s="1"/>
  <c r="AQ60" i="10" s="1"/>
  <c r="O60" i="10"/>
  <c r="Y60" i="10" s="1"/>
  <c r="AN60" i="10" s="1"/>
  <c r="CF50" i="10" s="1"/>
  <c r="DH56" i="10"/>
  <c r="DP56" i="10" s="1"/>
  <c r="EC56" i="10" s="1"/>
  <c r="DN56" i="10"/>
  <c r="EA56" i="10" s="1"/>
  <c r="DJ56" i="10"/>
  <c r="DR56" i="10" s="1"/>
  <c r="EE56" i="10" s="1"/>
  <c r="DD56" i="10"/>
  <c r="DL56" i="10" s="1"/>
  <c r="DY56" i="10" s="1"/>
  <c r="AV56" i="10"/>
  <c r="N56" i="10"/>
  <c r="X56" i="10" s="1"/>
  <c r="AM56" i="10" s="1"/>
  <c r="DG56" i="10"/>
  <c r="S56" i="10"/>
  <c r="AC56" i="10" s="1"/>
  <c r="AQ56" i="10" s="1"/>
  <c r="O56" i="10"/>
  <c r="Y56" i="10" s="1"/>
  <c r="AN56" i="10" s="1"/>
  <c r="DE56" i="10"/>
  <c r="DM56" i="10" s="1"/>
  <c r="DZ56" i="10" s="1"/>
  <c r="Z56" i="10"/>
  <c r="AO56" i="10" s="1"/>
  <c r="U56" i="10"/>
  <c r="Q56" i="10"/>
  <c r="DH52" i="10"/>
  <c r="DP52" i="10" s="1"/>
  <c r="EC52" i="10" s="1"/>
  <c r="DN52" i="10"/>
  <c r="EA52" i="10" s="1"/>
  <c r="DJ52" i="10"/>
  <c r="DR52" i="10" s="1"/>
  <c r="EE52" i="10" s="1"/>
  <c r="DD52" i="10"/>
  <c r="DL52" i="10" s="1"/>
  <c r="DY52" i="10" s="1"/>
  <c r="AV52" i="10"/>
  <c r="N52" i="10"/>
  <c r="X52" i="10" s="1"/>
  <c r="AM52" i="10" s="1"/>
  <c r="DG52" i="10"/>
  <c r="S52" i="10"/>
  <c r="AC52" i="10" s="1"/>
  <c r="AQ52" i="10" s="1"/>
  <c r="O52" i="10"/>
  <c r="Y52" i="10" s="1"/>
  <c r="AN52" i="10" s="1"/>
  <c r="DE52" i="10"/>
  <c r="DM52" i="10" s="1"/>
  <c r="DZ52" i="10" s="1"/>
  <c r="Z52" i="10"/>
  <c r="AO52" i="10" s="1"/>
  <c r="U52" i="10"/>
  <c r="Q52" i="10"/>
  <c r="DH40" i="10"/>
  <c r="DF39" i="10"/>
  <c r="DF38" i="10" s="1"/>
  <c r="DN40" i="10"/>
  <c r="EA40" i="10" s="1"/>
  <c r="DN141" i="10"/>
  <c r="EA141" i="10" s="1"/>
  <c r="DH141" i="10"/>
  <c r="DP141" i="10" s="1"/>
  <c r="EC141" i="10" s="1"/>
  <c r="DN142" i="10"/>
  <c r="EA142" i="10" s="1"/>
  <c r="DH142" i="10"/>
  <c r="DP142" i="10" s="1"/>
  <c r="EC142" i="10" s="1"/>
  <c r="DN143" i="10"/>
  <c r="EA143" i="10" s="1"/>
  <c r="DH143" i="10"/>
  <c r="DP143" i="10" s="1"/>
  <c r="EC143" i="10" s="1"/>
  <c r="DN144" i="10"/>
  <c r="EA144" i="10" s="1"/>
  <c r="DH144" i="10"/>
  <c r="DP144" i="10" s="1"/>
  <c r="EC144" i="10" s="1"/>
  <c r="DN145" i="10"/>
  <c r="EA145" i="10" s="1"/>
  <c r="DH145" i="10"/>
  <c r="DP145" i="10" s="1"/>
  <c r="EC145" i="10" s="1"/>
  <c r="DN146" i="10"/>
  <c r="EA146" i="10" s="1"/>
  <c r="DH146" i="10"/>
  <c r="DP146" i="10" s="1"/>
  <c r="EC146" i="10" s="1"/>
  <c r="DN147" i="10"/>
  <c r="EA147" i="10" s="1"/>
  <c r="DH147" i="10"/>
  <c r="DP147" i="10" s="1"/>
  <c r="EC147" i="10" s="1"/>
  <c r="DN148" i="10"/>
  <c r="EA148" i="10" s="1"/>
  <c r="DH148" i="10"/>
  <c r="DP148" i="10" s="1"/>
  <c r="EC148" i="10" s="1"/>
  <c r="DN149" i="10"/>
  <c r="EA149" i="10" s="1"/>
  <c r="DH149" i="10"/>
  <c r="DP149" i="10" s="1"/>
  <c r="EC149" i="10" s="1"/>
  <c r="DN150" i="10"/>
  <c r="EA150" i="10" s="1"/>
  <c r="DH150" i="10"/>
  <c r="DP150" i="10" s="1"/>
  <c r="EC150" i="10" s="1"/>
  <c r="DN136" i="10"/>
  <c r="EA136" i="10" s="1"/>
  <c r="DH136" i="10"/>
  <c r="DP136" i="10" s="1"/>
  <c r="EC136" i="10" s="1"/>
  <c r="DN130" i="10"/>
  <c r="EA130" i="10" s="1"/>
  <c r="DH130" i="10"/>
  <c r="DP130" i="10" s="1"/>
  <c r="EC130" i="10" s="1"/>
  <c r="DN124" i="10"/>
  <c r="EA124" i="10" s="1"/>
  <c r="DH124" i="10"/>
  <c r="DP124" i="10" s="1"/>
  <c r="EC124" i="10" s="1"/>
  <c r="DN117" i="10"/>
  <c r="EA117" i="10" s="1"/>
  <c r="DH117" i="10"/>
  <c r="DP117" i="10" s="1"/>
  <c r="EC117" i="10" s="1"/>
  <c r="DN115" i="10"/>
  <c r="EA115" i="10" s="1"/>
  <c r="DH115" i="10"/>
  <c r="DP115" i="10" s="1"/>
  <c r="EC115" i="10" s="1"/>
  <c r="DN111" i="10"/>
  <c r="EA111" i="10" s="1"/>
  <c r="DH111" i="10"/>
  <c r="DP111" i="10" s="1"/>
  <c r="EC111" i="10" s="1"/>
  <c r="DN107" i="10"/>
  <c r="EA107" i="10" s="1"/>
  <c r="DH107" i="10"/>
  <c r="DP107" i="10" s="1"/>
  <c r="EC107" i="10" s="1"/>
  <c r="DN103" i="10"/>
  <c r="EA103" i="10" s="1"/>
  <c r="DH103" i="10"/>
  <c r="DP103" i="10" s="1"/>
  <c r="EC103" i="10" s="1"/>
  <c r="DN99" i="10"/>
  <c r="EA99" i="10" s="1"/>
  <c r="DH99" i="10"/>
  <c r="DP99" i="10" s="1"/>
  <c r="EC99" i="10" s="1"/>
  <c r="Z10" i="10"/>
  <c r="Z14" i="10"/>
  <c r="Z18" i="10"/>
  <c r="Z19" i="10"/>
  <c r="Z20" i="10"/>
  <c r="Z21" i="10"/>
  <c r="Z25" i="10"/>
  <c r="DN151" i="10"/>
  <c r="EA151" i="10" s="1"/>
  <c r="DH151" i="10"/>
  <c r="DP151" i="10" s="1"/>
  <c r="EC151" i="10" s="1"/>
  <c r="DN152" i="10"/>
  <c r="EA152" i="10" s="1"/>
  <c r="DH152" i="10"/>
  <c r="DP152" i="10" s="1"/>
  <c r="EC152" i="10" s="1"/>
  <c r="DN153" i="10"/>
  <c r="EA153" i="10" s="1"/>
  <c r="DH153" i="10"/>
  <c r="DP153" i="10" s="1"/>
  <c r="EC153" i="10" s="1"/>
  <c r="DN154" i="10"/>
  <c r="EA154" i="10" s="1"/>
  <c r="DH154" i="10"/>
  <c r="DP154" i="10" s="1"/>
  <c r="EC154" i="10" s="1"/>
  <c r="DN155" i="10"/>
  <c r="EA155" i="10" s="1"/>
  <c r="DH155" i="10"/>
  <c r="DP155" i="10" s="1"/>
  <c r="EC155" i="10" s="1"/>
  <c r="DN156" i="10"/>
  <c r="EA156" i="10" s="1"/>
  <c r="DH156" i="10"/>
  <c r="DP156" i="10" s="1"/>
  <c r="EC156" i="10" s="1"/>
  <c r="DN157" i="10"/>
  <c r="EA157" i="10" s="1"/>
  <c r="DH157" i="10"/>
  <c r="DP157" i="10" s="1"/>
  <c r="EC157" i="10" s="1"/>
  <c r="DN158" i="10"/>
  <c r="EA158" i="10" s="1"/>
  <c r="DH158" i="10"/>
  <c r="DP158" i="10" s="1"/>
  <c r="EC158" i="10" s="1"/>
  <c r="DN159" i="10"/>
  <c r="EA159" i="10" s="1"/>
  <c r="DH159" i="10"/>
  <c r="DP159" i="10" s="1"/>
  <c r="EC159" i="10" s="1"/>
  <c r="DN160" i="10"/>
  <c r="EA160" i="10" s="1"/>
  <c r="DH160" i="10"/>
  <c r="DP160" i="10" s="1"/>
  <c r="EC160" i="10" s="1"/>
  <c r="DN162" i="10"/>
  <c r="EA162" i="10" s="1"/>
  <c r="DH162" i="10"/>
  <c r="DP162" i="10" s="1"/>
  <c r="EC162" i="10" s="1"/>
  <c r="DN164" i="10"/>
  <c r="EA164" i="10" s="1"/>
  <c r="DH164" i="10"/>
  <c r="DP164" i="10" s="1"/>
  <c r="EC164" i="10" s="1"/>
  <c r="DN166" i="10"/>
  <c r="EA166" i="10" s="1"/>
  <c r="DH166" i="10"/>
  <c r="DP166" i="10" s="1"/>
  <c r="EC166" i="10" s="1"/>
  <c r="DN168" i="10"/>
  <c r="EA168" i="10" s="1"/>
  <c r="DH168" i="10"/>
  <c r="DP168" i="10" s="1"/>
  <c r="EC168" i="10" s="1"/>
  <c r="DN170" i="10"/>
  <c r="EA170" i="10" s="1"/>
  <c r="DH170" i="10"/>
  <c r="DP170" i="10" s="1"/>
  <c r="EC170" i="10" s="1"/>
  <c r="DN172" i="10"/>
  <c r="EA172" i="10" s="1"/>
  <c r="DH172" i="10"/>
  <c r="DP172" i="10" s="1"/>
  <c r="EC172" i="10" s="1"/>
  <c r="DN174" i="10"/>
  <c r="EA174" i="10" s="1"/>
  <c r="DH174" i="10"/>
  <c r="DP174" i="10" s="1"/>
  <c r="EC174" i="10" s="1"/>
  <c r="DN176" i="10"/>
  <c r="EA176" i="10" s="1"/>
  <c r="DH176" i="10"/>
  <c r="DP176" i="10" s="1"/>
  <c r="EC176" i="10" s="1"/>
  <c r="DN178" i="10"/>
  <c r="EA178" i="10" s="1"/>
  <c r="DH178" i="10"/>
  <c r="DP178" i="10" s="1"/>
  <c r="EC178" i="10" s="1"/>
  <c r="DN161" i="10"/>
  <c r="EA161" i="10" s="1"/>
  <c r="DH161" i="10"/>
  <c r="DP161" i="10" s="1"/>
  <c r="EC161" i="10" s="1"/>
  <c r="DN163" i="10"/>
  <c r="EA163" i="10" s="1"/>
  <c r="DH163" i="10"/>
  <c r="DP163" i="10" s="1"/>
  <c r="EC163" i="10" s="1"/>
  <c r="DN165" i="10"/>
  <c r="EA165" i="10" s="1"/>
  <c r="DH165" i="10"/>
  <c r="DP165" i="10" s="1"/>
  <c r="EC165" i="10" s="1"/>
  <c r="DN167" i="10"/>
  <c r="EA167" i="10" s="1"/>
  <c r="DH167" i="10"/>
  <c r="DP167" i="10" s="1"/>
  <c r="EC167" i="10" s="1"/>
  <c r="DN169" i="10"/>
  <c r="EA169" i="10" s="1"/>
  <c r="DH169" i="10"/>
  <c r="DP169" i="10" s="1"/>
  <c r="EC169" i="10" s="1"/>
  <c r="DN171" i="10"/>
  <c r="EA171" i="10" s="1"/>
  <c r="DH171" i="10"/>
  <c r="DP171" i="10" s="1"/>
  <c r="EC171" i="10" s="1"/>
  <c r="DN173" i="10"/>
  <c r="EA173" i="10" s="1"/>
  <c r="DH173" i="10"/>
  <c r="DP173" i="10" s="1"/>
  <c r="EC173" i="10" s="1"/>
  <c r="DN175" i="10"/>
  <c r="EA175" i="10" s="1"/>
  <c r="DH175" i="10"/>
  <c r="DP175" i="10" s="1"/>
  <c r="EC175" i="10" s="1"/>
  <c r="DN177" i="10"/>
  <c r="EA177" i="10" s="1"/>
  <c r="DH177" i="10"/>
  <c r="DP177" i="10" s="1"/>
  <c r="EC177" i="10" s="1"/>
  <c r="DN179" i="10"/>
  <c r="EA179" i="10" s="1"/>
  <c r="DH179" i="10"/>
  <c r="DP179" i="10" s="1"/>
  <c r="EC179" i="10" s="1"/>
  <c r="DG161" i="10"/>
  <c r="DE161" i="10"/>
  <c r="DM161" i="10" s="1"/>
  <c r="DZ161" i="10" s="1"/>
  <c r="AV161" i="10"/>
  <c r="N161" i="10"/>
  <c r="X161" i="10" s="1"/>
  <c r="AM161" i="10" s="1"/>
  <c r="CE74" i="10" s="1"/>
  <c r="DJ161" i="10"/>
  <c r="DR161" i="10" s="1"/>
  <c r="EE161" i="10" s="1"/>
  <c r="S161" i="10"/>
  <c r="AC161" i="10" s="1"/>
  <c r="AQ161" i="10" s="1"/>
  <c r="O161" i="10"/>
  <c r="Y161" i="10" s="1"/>
  <c r="AN161" i="10" s="1"/>
  <c r="CF74" i="10" s="1"/>
  <c r="DD161" i="10"/>
  <c r="DL161" i="10" s="1"/>
  <c r="DY161" i="10" s="1"/>
  <c r="Z161" i="10"/>
  <c r="AO161" i="10" s="1"/>
  <c r="U161" i="10"/>
  <c r="Q161" i="10"/>
  <c r="CD74" i="10"/>
  <c r="DG162" i="10"/>
  <c r="DE162" i="10"/>
  <c r="DM162" i="10" s="1"/>
  <c r="DZ162" i="10" s="1"/>
  <c r="AV162" i="10"/>
  <c r="N162" i="10"/>
  <c r="X162" i="10" s="1"/>
  <c r="AM162" i="10" s="1"/>
  <c r="CE75" i="10" s="1"/>
  <c r="DD162" i="10"/>
  <c r="DL162" i="10" s="1"/>
  <c r="DY162" i="10" s="1"/>
  <c r="Z162" i="10"/>
  <c r="AO162" i="10" s="1"/>
  <c r="U162" i="10"/>
  <c r="Q162" i="10"/>
  <c r="DJ162" i="10"/>
  <c r="DR162" i="10" s="1"/>
  <c r="EE162" i="10" s="1"/>
  <c r="S162" i="10"/>
  <c r="AC162" i="10" s="1"/>
  <c r="AQ162" i="10" s="1"/>
  <c r="O162" i="10"/>
  <c r="Y162" i="10" s="1"/>
  <c r="AN162" i="10" s="1"/>
  <c r="CF75" i="10" s="1"/>
  <c r="CD75" i="10"/>
  <c r="DG163" i="10"/>
  <c r="DE163" i="10"/>
  <c r="DM163" i="10" s="1"/>
  <c r="DZ163" i="10" s="1"/>
  <c r="AV163" i="10"/>
  <c r="N163" i="10"/>
  <c r="X163" i="10" s="1"/>
  <c r="AM163" i="10" s="1"/>
  <c r="CE76" i="10" s="1"/>
  <c r="DJ163" i="10"/>
  <c r="DR163" i="10" s="1"/>
  <c r="EE163" i="10" s="1"/>
  <c r="S163" i="10"/>
  <c r="AC163" i="10" s="1"/>
  <c r="AQ163" i="10" s="1"/>
  <c r="O163" i="10"/>
  <c r="Y163" i="10" s="1"/>
  <c r="AN163" i="10" s="1"/>
  <c r="CF76" i="10" s="1"/>
  <c r="DD163" i="10"/>
  <c r="DL163" i="10" s="1"/>
  <c r="DY163" i="10" s="1"/>
  <c r="Z163" i="10"/>
  <c r="AO163" i="10" s="1"/>
  <c r="U163" i="10"/>
  <c r="Q163" i="10"/>
  <c r="CD76" i="10"/>
  <c r="DG164" i="10"/>
  <c r="DE164" i="10"/>
  <c r="DM164" i="10" s="1"/>
  <c r="DZ164" i="10" s="1"/>
  <c r="AV164" i="10"/>
  <c r="N164" i="10"/>
  <c r="X164" i="10" s="1"/>
  <c r="AM164" i="10" s="1"/>
  <c r="CE77" i="10" s="1"/>
  <c r="DD164" i="10"/>
  <c r="DL164" i="10" s="1"/>
  <c r="DY164" i="10" s="1"/>
  <c r="Z164" i="10"/>
  <c r="AO164" i="10" s="1"/>
  <c r="U164" i="10"/>
  <c r="Q164" i="10"/>
  <c r="DJ164" i="10"/>
  <c r="DR164" i="10" s="1"/>
  <c r="EE164" i="10" s="1"/>
  <c r="S164" i="10"/>
  <c r="AC164" i="10" s="1"/>
  <c r="AQ164" i="10" s="1"/>
  <c r="O164" i="10"/>
  <c r="Y164" i="10" s="1"/>
  <c r="AN164" i="10" s="1"/>
  <c r="CF77" i="10" s="1"/>
  <c r="CD77" i="10"/>
  <c r="DG165" i="10"/>
  <c r="DE165" i="10"/>
  <c r="DM165" i="10" s="1"/>
  <c r="DZ165" i="10" s="1"/>
  <c r="AV165" i="10"/>
  <c r="N165" i="10"/>
  <c r="X165" i="10" s="1"/>
  <c r="AM165" i="10" s="1"/>
  <c r="CE78" i="10" s="1"/>
  <c r="DJ165" i="10"/>
  <c r="DR165" i="10" s="1"/>
  <c r="EE165" i="10" s="1"/>
  <c r="S165" i="10"/>
  <c r="AC165" i="10" s="1"/>
  <c r="AQ165" i="10" s="1"/>
  <c r="O165" i="10"/>
  <c r="Y165" i="10" s="1"/>
  <c r="AN165" i="10" s="1"/>
  <c r="CF78" i="10" s="1"/>
  <c r="DD165" i="10"/>
  <c r="DL165" i="10" s="1"/>
  <c r="DY165" i="10" s="1"/>
  <c r="Z165" i="10"/>
  <c r="AO165" i="10" s="1"/>
  <c r="U165" i="10"/>
  <c r="Q165" i="10"/>
  <c r="CD78" i="10"/>
  <c r="DG166" i="10"/>
  <c r="DE166" i="10"/>
  <c r="DM166" i="10" s="1"/>
  <c r="DZ166" i="10" s="1"/>
  <c r="AV166" i="10"/>
  <c r="N166" i="10"/>
  <c r="X166" i="10" s="1"/>
  <c r="AM166" i="10" s="1"/>
  <c r="DD166" i="10"/>
  <c r="DL166" i="10" s="1"/>
  <c r="DY166" i="10" s="1"/>
  <c r="Z166" i="10"/>
  <c r="AO166" i="10" s="1"/>
  <c r="U166" i="10"/>
  <c r="Q166" i="10"/>
  <c r="DJ166" i="10"/>
  <c r="DR166" i="10" s="1"/>
  <c r="EE166" i="10" s="1"/>
  <c r="S166" i="10"/>
  <c r="AC166" i="10" s="1"/>
  <c r="AQ166" i="10" s="1"/>
  <c r="O166" i="10"/>
  <c r="Y166" i="10" s="1"/>
  <c r="AN166" i="10" s="1"/>
  <c r="DG167" i="10"/>
  <c r="DE167" i="10"/>
  <c r="DM167" i="10" s="1"/>
  <c r="DZ167" i="10" s="1"/>
  <c r="AV167" i="10"/>
  <c r="N167" i="10"/>
  <c r="X167" i="10" s="1"/>
  <c r="AM167" i="10" s="1"/>
  <c r="DJ167" i="10"/>
  <c r="DR167" i="10" s="1"/>
  <c r="EE167" i="10" s="1"/>
  <c r="S167" i="10"/>
  <c r="AC167" i="10" s="1"/>
  <c r="AQ167" i="10" s="1"/>
  <c r="O167" i="10"/>
  <c r="Y167" i="10" s="1"/>
  <c r="AN167" i="10" s="1"/>
  <c r="DD167" i="10"/>
  <c r="DL167" i="10" s="1"/>
  <c r="DY167" i="10" s="1"/>
  <c r="Z167" i="10"/>
  <c r="AO167" i="10" s="1"/>
  <c r="U167" i="10"/>
  <c r="Q167" i="10"/>
  <c r="DG168" i="10"/>
  <c r="DE168" i="10"/>
  <c r="DM168" i="10" s="1"/>
  <c r="DZ168" i="10" s="1"/>
  <c r="AV168" i="10"/>
  <c r="N168" i="10"/>
  <c r="X168" i="10" s="1"/>
  <c r="AM168" i="10" s="1"/>
  <c r="DD168" i="10"/>
  <c r="DL168" i="10" s="1"/>
  <c r="DY168" i="10" s="1"/>
  <c r="Z168" i="10"/>
  <c r="AO168" i="10" s="1"/>
  <c r="U168" i="10"/>
  <c r="Q168" i="10"/>
  <c r="DJ168" i="10"/>
  <c r="DR168" i="10" s="1"/>
  <c r="EE168" i="10" s="1"/>
  <c r="S168" i="10"/>
  <c r="AC168" i="10" s="1"/>
  <c r="AQ168" i="10" s="1"/>
  <c r="O168" i="10"/>
  <c r="Y168" i="10" s="1"/>
  <c r="AN168" i="10" s="1"/>
  <c r="DG169" i="10"/>
  <c r="DE169" i="10"/>
  <c r="DM169" i="10" s="1"/>
  <c r="DZ169" i="10" s="1"/>
  <c r="AV169" i="10"/>
  <c r="N169" i="10"/>
  <c r="X169" i="10" s="1"/>
  <c r="AM169" i="10" s="1"/>
  <c r="CE118" i="10" s="1"/>
  <c r="DJ169" i="10"/>
  <c r="DR169" i="10" s="1"/>
  <c r="EE169" i="10" s="1"/>
  <c r="S169" i="10"/>
  <c r="AC169" i="10" s="1"/>
  <c r="AQ169" i="10" s="1"/>
  <c r="O169" i="10"/>
  <c r="Y169" i="10" s="1"/>
  <c r="AN169" i="10" s="1"/>
  <c r="CF118" i="10" s="1"/>
  <c r="DD169" i="10"/>
  <c r="DL169" i="10" s="1"/>
  <c r="DY169" i="10" s="1"/>
  <c r="Z169" i="10"/>
  <c r="AO169" i="10" s="1"/>
  <c r="U169" i="10"/>
  <c r="Q169" i="10"/>
  <c r="CD118" i="10"/>
  <c r="DG170" i="10"/>
  <c r="DE170" i="10"/>
  <c r="DM170" i="10" s="1"/>
  <c r="DZ170" i="10" s="1"/>
  <c r="AV170" i="10"/>
  <c r="N170" i="10"/>
  <c r="X170" i="10" s="1"/>
  <c r="AM170" i="10" s="1"/>
  <c r="CE119" i="10" s="1"/>
  <c r="DD170" i="10"/>
  <c r="DL170" i="10" s="1"/>
  <c r="DY170" i="10" s="1"/>
  <c r="Z170" i="10"/>
  <c r="AO170" i="10" s="1"/>
  <c r="U170" i="10"/>
  <c r="Q170" i="10"/>
  <c r="DJ170" i="10"/>
  <c r="DR170" i="10" s="1"/>
  <c r="EE170" i="10" s="1"/>
  <c r="S170" i="10"/>
  <c r="AC170" i="10" s="1"/>
  <c r="AQ170" i="10" s="1"/>
  <c r="O170" i="10"/>
  <c r="Y170" i="10" s="1"/>
  <c r="AN170" i="10" s="1"/>
  <c r="CF119" i="10" s="1"/>
  <c r="CD119" i="10"/>
  <c r="DG171" i="10"/>
  <c r="DE171" i="10"/>
  <c r="DM171" i="10" s="1"/>
  <c r="DZ171" i="10" s="1"/>
  <c r="AV171" i="10"/>
  <c r="N171" i="10"/>
  <c r="X171" i="10" s="1"/>
  <c r="AM171" i="10" s="1"/>
  <c r="CE120" i="10" s="1"/>
  <c r="DJ171" i="10"/>
  <c r="DR171" i="10" s="1"/>
  <c r="EE171" i="10" s="1"/>
  <c r="S171" i="10"/>
  <c r="AC171" i="10" s="1"/>
  <c r="AQ171" i="10" s="1"/>
  <c r="O171" i="10"/>
  <c r="Y171" i="10" s="1"/>
  <c r="AN171" i="10" s="1"/>
  <c r="CF120" i="10" s="1"/>
  <c r="DD171" i="10"/>
  <c r="DL171" i="10" s="1"/>
  <c r="DY171" i="10" s="1"/>
  <c r="Z171" i="10"/>
  <c r="AO171" i="10" s="1"/>
  <c r="U171" i="10"/>
  <c r="Q171" i="10"/>
  <c r="CD120" i="10"/>
  <c r="DG172" i="10"/>
  <c r="DE172" i="10"/>
  <c r="DM172" i="10" s="1"/>
  <c r="DZ172" i="10" s="1"/>
  <c r="AV172" i="10"/>
  <c r="N172" i="10"/>
  <c r="X172" i="10" s="1"/>
  <c r="AM172" i="10" s="1"/>
  <c r="CE121" i="10" s="1"/>
  <c r="DD172" i="10"/>
  <c r="DL172" i="10" s="1"/>
  <c r="DY172" i="10" s="1"/>
  <c r="Z172" i="10"/>
  <c r="AO172" i="10" s="1"/>
  <c r="U172" i="10"/>
  <c r="Q172" i="10"/>
  <c r="DJ172" i="10"/>
  <c r="DR172" i="10" s="1"/>
  <c r="EE172" i="10" s="1"/>
  <c r="S172" i="10"/>
  <c r="AC172" i="10" s="1"/>
  <c r="AQ172" i="10" s="1"/>
  <c r="O172" i="10"/>
  <c r="Y172" i="10" s="1"/>
  <c r="AN172" i="10" s="1"/>
  <c r="CF121" i="10" s="1"/>
  <c r="CD121" i="10"/>
  <c r="DG173" i="10"/>
  <c r="DE173" i="10"/>
  <c r="DM173" i="10" s="1"/>
  <c r="DZ173" i="10" s="1"/>
  <c r="AV173" i="10"/>
  <c r="N173" i="10"/>
  <c r="X173" i="10" s="1"/>
  <c r="AM173" i="10" s="1"/>
  <c r="CE122" i="10" s="1"/>
  <c r="DJ173" i="10"/>
  <c r="DR173" i="10" s="1"/>
  <c r="EE173" i="10" s="1"/>
  <c r="S173" i="10"/>
  <c r="AC173" i="10" s="1"/>
  <c r="AQ173" i="10" s="1"/>
  <c r="O173" i="10"/>
  <c r="Y173" i="10" s="1"/>
  <c r="AN173" i="10" s="1"/>
  <c r="CF122" i="10" s="1"/>
  <c r="DD173" i="10"/>
  <c r="DL173" i="10" s="1"/>
  <c r="DY173" i="10" s="1"/>
  <c r="Z173" i="10"/>
  <c r="AO173" i="10" s="1"/>
  <c r="U173" i="10"/>
  <c r="Q173" i="10"/>
  <c r="CD122" i="10"/>
  <c r="DG174" i="10"/>
  <c r="DE174" i="10"/>
  <c r="DM174" i="10" s="1"/>
  <c r="DZ174" i="10" s="1"/>
  <c r="AV174" i="10"/>
  <c r="N174" i="10"/>
  <c r="X174" i="10" s="1"/>
  <c r="AM174" i="10" s="1"/>
  <c r="CE123" i="10" s="1"/>
  <c r="DD174" i="10"/>
  <c r="DL174" i="10" s="1"/>
  <c r="DY174" i="10" s="1"/>
  <c r="Z174" i="10"/>
  <c r="AO174" i="10" s="1"/>
  <c r="U174" i="10"/>
  <c r="Q174" i="10"/>
  <c r="DJ174" i="10"/>
  <c r="DR174" i="10" s="1"/>
  <c r="EE174" i="10" s="1"/>
  <c r="S174" i="10"/>
  <c r="AC174" i="10" s="1"/>
  <c r="AQ174" i="10" s="1"/>
  <c r="O174" i="10"/>
  <c r="Y174" i="10" s="1"/>
  <c r="AN174" i="10" s="1"/>
  <c r="CF123" i="10" s="1"/>
  <c r="CD123" i="10"/>
  <c r="DG175" i="10"/>
  <c r="DE175" i="10"/>
  <c r="DM175" i="10" s="1"/>
  <c r="DZ175" i="10" s="1"/>
  <c r="AV175" i="10"/>
  <c r="N175" i="10"/>
  <c r="X175" i="10" s="1"/>
  <c r="AM175" i="10" s="1"/>
  <c r="CE151" i="10" s="1"/>
  <c r="DJ175" i="10"/>
  <c r="DR175" i="10" s="1"/>
  <c r="EE175" i="10" s="1"/>
  <c r="S175" i="10"/>
  <c r="AC175" i="10" s="1"/>
  <c r="AQ175" i="10" s="1"/>
  <c r="O175" i="10"/>
  <c r="Y175" i="10" s="1"/>
  <c r="AN175" i="10" s="1"/>
  <c r="CF151" i="10" s="1"/>
  <c r="DD175" i="10"/>
  <c r="DL175" i="10" s="1"/>
  <c r="DY175" i="10" s="1"/>
  <c r="Z175" i="10"/>
  <c r="AO175" i="10" s="1"/>
  <c r="U175" i="10"/>
  <c r="Q175" i="10"/>
  <c r="CD151" i="10"/>
  <c r="DG176" i="10"/>
  <c r="DE176" i="10"/>
  <c r="DM176" i="10" s="1"/>
  <c r="DZ176" i="10" s="1"/>
  <c r="AV176" i="10"/>
  <c r="N176" i="10"/>
  <c r="X176" i="10" s="1"/>
  <c r="AM176" i="10" s="1"/>
  <c r="DD176" i="10"/>
  <c r="DL176" i="10" s="1"/>
  <c r="DY176" i="10" s="1"/>
  <c r="Z176" i="10"/>
  <c r="AO176" i="10" s="1"/>
  <c r="U176" i="10"/>
  <c r="Q176" i="10"/>
  <c r="DJ176" i="10"/>
  <c r="DR176" i="10" s="1"/>
  <c r="EE176" i="10" s="1"/>
  <c r="S176" i="10"/>
  <c r="AC176" i="10" s="1"/>
  <c r="AQ176" i="10" s="1"/>
  <c r="O176" i="10"/>
  <c r="Y176" i="10" s="1"/>
  <c r="AN176" i="10" s="1"/>
  <c r="DG177" i="10"/>
  <c r="DE177" i="10"/>
  <c r="DM177" i="10" s="1"/>
  <c r="DZ177" i="10" s="1"/>
  <c r="AV177" i="10"/>
  <c r="N177" i="10"/>
  <c r="X177" i="10" s="1"/>
  <c r="AM177" i="10" s="1"/>
  <c r="CE79" i="10" s="1"/>
  <c r="DJ177" i="10"/>
  <c r="DR177" i="10" s="1"/>
  <c r="EE177" i="10" s="1"/>
  <c r="S177" i="10"/>
  <c r="AC177" i="10" s="1"/>
  <c r="AQ177" i="10" s="1"/>
  <c r="O177" i="10"/>
  <c r="Y177" i="10" s="1"/>
  <c r="AN177" i="10" s="1"/>
  <c r="CF79" i="10" s="1"/>
  <c r="DD177" i="10"/>
  <c r="DL177" i="10" s="1"/>
  <c r="DY177" i="10" s="1"/>
  <c r="Z177" i="10"/>
  <c r="AO177" i="10" s="1"/>
  <c r="U177" i="10"/>
  <c r="Q177" i="10"/>
  <c r="CD79" i="10"/>
  <c r="DG178" i="10"/>
  <c r="DE178" i="10"/>
  <c r="DM178" i="10" s="1"/>
  <c r="DZ178" i="10" s="1"/>
  <c r="AV178" i="10"/>
  <c r="N178" i="10"/>
  <c r="X178" i="10" s="1"/>
  <c r="AM178" i="10" s="1"/>
  <c r="CE80" i="10" s="1"/>
  <c r="DD178" i="10"/>
  <c r="DL178" i="10" s="1"/>
  <c r="DY178" i="10" s="1"/>
  <c r="Z178" i="10"/>
  <c r="AO178" i="10" s="1"/>
  <c r="U178" i="10"/>
  <c r="Q178" i="10"/>
  <c r="DJ178" i="10"/>
  <c r="DR178" i="10" s="1"/>
  <c r="EE178" i="10" s="1"/>
  <c r="S178" i="10"/>
  <c r="AC178" i="10" s="1"/>
  <c r="AQ178" i="10" s="1"/>
  <c r="O178" i="10"/>
  <c r="Y178" i="10" s="1"/>
  <c r="AN178" i="10" s="1"/>
  <c r="CF80" i="10" s="1"/>
  <c r="CD80" i="10"/>
  <c r="DG179" i="10"/>
  <c r="DE179" i="10"/>
  <c r="DM179" i="10" s="1"/>
  <c r="DZ179" i="10" s="1"/>
  <c r="AV179" i="10"/>
  <c r="N179" i="10"/>
  <c r="X179" i="10" s="1"/>
  <c r="AM179" i="10" s="1"/>
  <c r="CE81" i="10" s="1"/>
  <c r="DJ179" i="10"/>
  <c r="DR179" i="10" s="1"/>
  <c r="EE179" i="10" s="1"/>
  <c r="S179" i="10"/>
  <c r="AC179" i="10" s="1"/>
  <c r="AQ179" i="10" s="1"/>
  <c r="O179" i="10"/>
  <c r="Y179" i="10" s="1"/>
  <c r="AN179" i="10" s="1"/>
  <c r="CF81" i="10" s="1"/>
  <c r="DD179" i="10"/>
  <c r="DL179" i="10" s="1"/>
  <c r="DY179" i="10" s="1"/>
  <c r="Z179" i="10"/>
  <c r="AO179" i="10" s="1"/>
  <c r="U179" i="10"/>
  <c r="Q179" i="10"/>
  <c r="CD81" i="10"/>
  <c r="DJ180" i="10"/>
  <c r="DR180" i="10" s="1"/>
  <c r="EE180" i="10" s="1"/>
  <c r="DD180" i="10"/>
  <c r="DL180" i="10" s="1"/>
  <c r="DY180" i="10" s="1"/>
  <c r="DG180" i="10"/>
  <c r="DE180" i="10"/>
  <c r="DM180" i="10" s="1"/>
  <c r="DZ180" i="10" s="1"/>
  <c r="AV180" i="10"/>
  <c r="N180" i="10"/>
  <c r="X180" i="10" s="1"/>
  <c r="AM180" i="10" s="1"/>
  <c r="CE82" i="10" s="1"/>
  <c r="Z180" i="10"/>
  <c r="AO180" i="10" s="1"/>
  <c r="U180" i="10"/>
  <c r="Q180" i="10"/>
  <c r="S180" i="10"/>
  <c r="AC180" i="10" s="1"/>
  <c r="AQ180" i="10" s="1"/>
  <c r="O180" i="10"/>
  <c r="Y180" i="10" s="1"/>
  <c r="AN180" i="10" s="1"/>
  <c r="CF82" i="10" s="1"/>
  <c r="CD82" i="10"/>
  <c r="DJ181" i="10"/>
  <c r="DR181" i="10" s="1"/>
  <c r="EE181" i="10" s="1"/>
  <c r="DD181" i="10"/>
  <c r="DL181" i="10" s="1"/>
  <c r="DY181" i="10" s="1"/>
  <c r="Z181" i="10"/>
  <c r="AO181" i="10" s="1"/>
  <c r="U181" i="10"/>
  <c r="S181" i="10"/>
  <c r="AC181" i="10" s="1"/>
  <c r="AQ181" i="10" s="1"/>
  <c r="Q181" i="10"/>
  <c r="O181" i="10"/>
  <c r="Y181" i="10" s="1"/>
  <c r="AN181" i="10" s="1"/>
  <c r="CF83" i="10" s="1"/>
  <c r="DG181" i="10"/>
  <c r="DE181" i="10"/>
  <c r="DM181" i="10" s="1"/>
  <c r="DZ181" i="10" s="1"/>
  <c r="AV181" i="10"/>
  <c r="N181" i="10"/>
  <c r="X181" i="10" s="1"/>
  <c r="AM181" i="10" s="1"/>
  <c r="CE83" i="10" s="1"/>
  <c r="CD83" i="10"/>
  <c r="DJ182" i="10"/>
  <c r="DR182" i="10" s="1"/>
  <c r="EE182" i="10" s="1"/>
  <c r="DD182" i="10"/>
  <c r="DL182" i="10" s="1"/>
  <c r="DY182" i="10" s="1"/>
  <c r="Z182" i="10"/>
  <c r="AO182" i="10" s="1"/>
  <c r="U182" i="10"/>
  <c r="S182" i="10"/>
  <c r="AC182" i="10" s="1"/>
  <c r="AQ182" i="10" s="1"/>
  <c r="Q182" i="10"/>
  <c r="O182" i="10"/>
  <c r="Y182" i="10" s="1"/>
  <c r="AN182" i="10" s="1"/>
  <c r="CF84" i="10" s="1"/>
  <c r="DG182" i="10"/>
  <c r="DE182" i="10"/>
  <c r="DM182" i="10" s="1"/>
  <c r="DZ182" i="10" s="1"/>
  <c r="AV182" i="10"/>
  <c r="N182" i="10"/>
  <c r="X182" i="10" s="1"/>
  <c r="AM182" i="10" s="1"/>
  <c r="CE84" i="10" s="1"/>
  <c r="CD84" i="10"/>
  <c r="DJ183" i="10"/>
  <c r="DR183" i="10" s="1"/>
  <c r="EE183" i="10" s="1"/>
  <c r="DD183" i="10"/>
  <c r="DL183" i="10" s="1"/>
  <c r="DY183" i="10" s="1"/>
  <c r="Z183" i="10"/>
  <c r="AO183" i="10" s="1"/>
  <c r="U183" i="10"/>
  <c r="S183" i="10"/>
  <c r="AC183" i="10" s="1"/>
  <c r="AQ183" i="10" s="1"/>
  <c r="Q183" i="10"/>
  <c r="O183" i="10"/>
  <c r="Y183" i="10" s="1"/>
  <c r="AN183" i="10" s="1"/>
  <c r="CF156" i="10" s="1"/>
  <c r="DG183" i="10"/>
  <c r="DE183" i="10"/>
  <c r="DM183" i="10" s="1"/>
  <c r="DZ183" i="10" s="1"/>
  <c r="AV183" i="10"/>
  <c r="N183" i="10"/>
  <c r="X183" i="10" s="1"/>
  <c r="AM183" i="10" s="1"/>
  <c r="CE156" i="10" s="1"/>
  <c r="CD156" i="10"/>
  <c r="DJ184" i="10"/>
  <c r="DR184" i="10" s="1"/>
  <c r="EE184" i="10" s="1"/>
  <c r="DD184" i="10"/>
  <c r="DL184" i="10" s="1"/>
  <c r="DY184" i="10" s="1"/>
  <c r="Z184" i="10"/>
  <c r="AO184" i="10" s="1"/>
  <c r="U184" i="10"/>
  <c r="S184" i="10"/>
  <c r="AC184" i="10" s="1"/>
  <c r="AQ184" i="10" s="1"/>
  <c r="Q184" i="10"/>
  <c r="O184" i="10"/>
  <c r="Y184" i="10" s="1"/>
  <c r="AN184" i="10" s="1"/>
  <c r="DG184" i="10"/>
  <c r="DE184" i="10"/>
  <c r="DM184" i="10" s="1"/>
  <c r="DZ184" i="10" s="1"/>
  <c r="AV184" i="10"/>
  <c r="N184" i="10"/>
  <c r="X184" i="10" s="1"/>
  <c r="AM184" i="10" s="1"/>
  <c r="DJ185" i="10"/>
  <c r="DR185" i="10" s="1"/>
  <c r="EE185" i="10" s="1"/>
  <c r="DD185" i="10"/>
  <c r="DL185" i="10" s="1"/>
  <c r="DY185" i="10" s="1"/>
  <c r="Z185" i="10"/>
  <c r="AO185" i="10" s="1"/>
  <c r="U185" i="10"/>
  <c r="S185" i="10"/>
  <c r="AC185" i="10" s="1"/>
  <c r="AQ185" i="10" s="1"/>
  <c r="Q185" i="10"/>
  <c r="O185" i="10"/>
  <c r="Y185" i="10" s="1"/>
  <c r="AN185" i="10" s="1"/>
  <c r="DG185" i="10"/>
  <c r="DE185" i="10"/>
  <c r="DM185" i="10" s="1"/>
  <c r="DZ185" i="10" s="1"/>
  <c r="AV185" i="10"/>
  <c r="N185" i="10"/>
  <c r="X185" i="10" s="1"/>
  <c r="AM185" i="10" s="1"/>
  <c r="DJ186" i="10"/>
  <c r="DR186" i="10" s="1"/>
  <c r="EE186" i="10" s="1"/>
  <c r="DD186" i="10"/>
  <c r="DL186" i="10" s="1"/>
  <c r="DY186" i="10" s="1"/>
  <c r="Z186" i="10"/>
  <c r="AO186" i="10" s="1"/>
  <c r="U186" i="10"/>
  <c r="S186" i="10"/>
  <c r="AC186" i="10" s="1"/>
  <c r="AQ186" i="10" s="1"/>
  <c r="Q186" i="10"/>
  <c r="O186" i="10"/>
  <c r="Y186" i="10" s="1"/>
  <c r="AN186" i="10" s="1"/>
  <c r="DG186" i="10"/>
  <c r="DE186" i="10"/>
  <c r="DM186" i="10" s="1"/>
  <c r="DZ186" i="10" s="1"/>
  <c r="AV186" i="10"/>
  <c r="N186" i="10"/>
  <c r="X186" i="10" s="1"/>
  <c r="AM186" i="10" s="1"/>
  <c r="DJ187" i="10"/>
  <c r="DR187" i="10" s="1"/>
  <c r="EE187" i="10" s="1"/>
  <c r="DD187" i="10"/>
  <c r="DL187" i="10" s="1"/>
  <c r="DY187" i="10" s="1"/>
  <c r="Z187" i="10"/>
  <c r="AO187" i="10" s="1"/>
  <c r="U187" i="10"/>
  <c r="S187" i="10"/>
  <c r="AC187" i="10" s="1"/>
  <c r="AQ187" i="10" s="1"/>
  <c r="Q187" i="10"/>
  <c r="O187" i="10"/>
  <c r="Y187" i="10" s="1"/>
  <c r="AN187" i="10" s="1"/>
  <c r="DG187" i="10"/>
  <c r="DE187" i="10"/>
  <c r="DM187" i="10" s="1"/>
  <c r="DZ187" i="10" s="1"/>
  <c r="AV187" i="10"/>
  <c r="N187" i="10"/>
  <c r="X187" i="10" s="1"/>
  <c r="AM187" i="10" s="1"/>
  <c r="DJ188" i="10"/>
  <c r="DR188" i="10" s="1"/>
  <c r="EE188" i="10" s="1"/>
  <c r="DD188" i="10"/>
  <c r="DL188" i="10" s="1"/>
  <c r="DY188" i="10" s="1"/>
  <c r="Z188" i="10"/>
  <c r="AO188" i="10" s="1"/>
  <c r="U188" i="10"/>
  <c r="S188" i="10"/>
  <c r="AC188" i="10" s="1"/>
  <c r="AQ188" i="10" s="1"/>
  <c r="Q188" i="10"/>
  <c r="O188" i="10"/>
  <c r="Y188" i="10" s="1"/>
  <c r="AN188" i="10" s="1"/>
  <c r="DG188" i="10"/>
  <c r="DE188" i="10"/>
  <c r="DM188" i="10" s="1"/>
  <c r="DZ188" i="10" s="1"/>
  <c r="AV188" i="10"/>
  <c r="N188" i="10"/>
  <c r="X188" i="10" s="1"/>
  <c r="AM188" i="10" s="1"/>
  <c r="Z189" i="10"/>
  <c r="AO189" i="10" s="1"/>
  <c r="U189" i="10"/>
  <c r="S189" i="10"/>
  <c r="AC189" i="10" s="1"/>
  <c r="AQ189" i="10" s="1"/>
  <c r="Q189" i="10"/>
  <c r="O189" i="10"/>
  <c r="Y189" i="10" s="1"/>
  <c r="AN189" i="10" s="1"/>
  <c r="AV189" i="10"/>
  <c r="N189" i="10"/>
  <c r="X189" i="10" s="1"/>
  <c r="AM189" i="10" s="1"/>
  <c r="Z190" i="10"/>
  <c r="AO190" i="10" s="1"/>
  <c r="U190" i="10"/>
  <c r="S190" i="10"/>
  <c r="AC190" i="10" s="1"/>
  <c r="AQ190" i="10" s="1"/>
  <c r="Q190" i="10"/>
  <c r="O190" i="10"/>
  <c r="Y190" i="10" s="1"/>
  <c r="AN190" i="10" s="1"/>
  <c r="AV190" i="10"/>
  <c r="N190" i="10"/>
  <c r="X190" i="10" s="1"/>
  <c r="AM190" i="10" s="1"/>
  <c r="Z191" i="10"/>
  <c r="AO191" i="10" s="1"/>
  <c r="U191" i="10"/>
  <c r="S191" i="10"/>
  <c r="AC191" i="10" s="1"/>
  <c r="AQ191" i="10" s="1"/>
  <c r="Q191" i="10"/>
  <c r="O191" i="10"/>
  <c r="Y191" i="10" s="1"/>
  <c r="AN191" i="10" s="1"/>
  <c r="CF184" i="10" s="1"/>
  <c r="CD184" i="10"/>
  <c r="AV191" i="10"/>
  <c r="N191" i="10"/>
  <c r="X191" i="10" s="1"/>
  <c r="AM191" i="10" s="1"/>
  <c r="CE184" i="10" s="1"/>
  <c r="BV56" i="10"/>
  <c r="Z192" i="10"/>
  <c r="AO192" i="10" s="1"/>
  <c r="U192" i="10"/>
  <c r="S192" i="10"/>
  <c r="AC192" i="10" s="1"/>
  <c r="AQ192" i="10" s="1"/>
  <c r="Q192" i="10"/>
  <c r="O192" i="10"/>
  <c r="Y192" i="10" s="1"/>
  <c r="AN192" i="10" s="1"/>
  <c r="CF186" i="10" s="1"/>
  <c r="CD186" i="10"/>
  <c r="AV192" i="10"/>
  <c r="N192" i="10"/>
  <c r="X192" i="10" s="1"/>
  <c r="AM192" i="10" s="1"/>
  <c r="CE186" i="10" s="1"/>
  <c r="BV57" i="10"/>
  <c r="Z193" i="10"/>
  <c r="AO193" i="10" s="1"/>
  <c r="U193" i="10"/>
  <c r="S193" i="10"/>
  <c r="AC193" i="10" s="1"/>
  <c r="AQ193" i="10" s="1"/>
  <c r="Q193" i="10"/>
  <c r="O193" i="10"/>
  <c r="Y193" i="10" s="1"/>
  <c r="AN193" i="10" s="1"/>
  <c r="CF157" i="10" s="1"/>
  <c r="AV193" i="10"/>
  <c r="N193" i="10"/>
  <c r="X193" i="10" s="1"/>
  <c r="AM193" i="10" s="1"/>
  <c r="CE157" i="10" s="1"/>
  <c r="CD157" i="10"/>
  <c r="Z194" i="10"/>
  <c r="AO194" i="10" s="1"/>
  <c r="U194" i="10"/>
  <c r="S194" i="10"/>
  <c r="AC194" i="10" s="1"/>
  <c r="AQ194" i="10" s="1"/>
  <c r="Q194" i="10"/>
  <c r="O194" i="10"/>
  <c r="Y194" i="10" s="1"/>
  <c r="AN194" i="10" s="1"/>
  <c r="CF158" i="10" s="1"/>
  <c r="AV194" i="10"/>
  <c r="N194" i="10"/>
  <c r="X194" i="10" s="1"/>
  <c r="AM194" i="10" s="1"/>
  <c r="CE158" i="10" s="1"/>
  <c r="CD158" i="10"/>
  <c r="Z195" i="10"/>
  <c r="AO195" i="10" s="1"/>
  <c r="U195" i="10"/>
  <c r="S195" i="10"/>
  <c r="AC195" i="10" s="1"/>
  <c r="AQ195" i="10" s="1"/>
  <c r="Q195" i="10"/>
  <c r="O195" i="10"/>
  <c r="Y195" i="10" s="1"/>
  <c r="AN195" i="10" s="1"/>
  <c r="CF159" i="10" s="1"/>
  <c r="AV195" i="10"/>
  <c r="N195" i="10"/>
  <c r="X195" i="10" s="1"/>
  <c r="AM195" i="10" s="1"/>
  <c r="CE159" i="10" s="1"/>
  <c r="CD159" i="10"/>
  <c r="Z196" i="10"/>
  <c r="AO196" i="10" s="1"/>
  <c r="U196" i="10"/>
  <c r="S196" i="10"/>
  <c r="AC196" i="10" s="1"/>
  <c r="AQ196" i="10" s="1"/>
  <c r="Q196" i="10"/>
  <c r="O196" i="10"/>
  <c r="Y196" i="10" s="1"/>
  <c r="AN196" i="10" s="1"/>
  <c r="CF160" i="10" s="1"/>
  <c r="AV196" i="10"/>
  <c r="N196" i="10"/>
  <c r="X196" i="10" s="1"/>
  <c r="AM196" i="10" s="1"/>
  <c r="CE160" i="10" s="1"/>
  <c r="CD160" i="10"/>
  <c r="Z197" i="10"/>
  <c r="AO197" i="10" s="1"/>
  <c r="U197" i="10"/>
  <c r="S197" i="10"/>
  <c r="AC197" i="10" s="1"/>
  <c r="AQ197" i="10" s="1"/>
  <c r="Q197" i="10"/>
  <c r="O197" i="10"/>
  <c r="Y197" i="10" s="1"/>
  <c r="AN197" i="10" s="1"/>
  <c r="CF161" i="10" s="1"/>
  <c r="AV197" i="10"/>
  <c r="N197" i="10"/>
  <c r="X197" i="10" s="1"/>
  <c r="AM197" i="10" s="1"/>
  <c r="CE161" i="10" s="1"/>
  <c r="CD161" i="10"/>
  <c r="Z198" i="10"/>
  <c r="AO198" i="10" s="1"/>
  <c r="U198" i="10"/>
  <c r="S198" i="10"/>
  <c r="AC198" i="10" s="1"/>
  <c r="AQ198" i="10" s="1"/>
  <c r="Q198" i="10"/>
  <c r="O198" i="10"/>
  <c r="Y198" i="10" s="1"/>
  <c r="AN198" i="10" s="1"/>
  <c r="CF162" i="10" s="1"/>
  <c r="AV198" i="10"/>
  <c r="N198" i="10"/>
  <c r="X198" i="10" s="1"/>
  <c r="AM198" i="10" s="1"/>
  <c r="CE162" i="10" s="1"/>
  <c r="CD162" i="10"/>
  <c r="Z199" i="10"/>
  <c r="AO199" i="10" s="1"/>
  <c r="U199" i="10"/>
  <c r="S199" i="10"/>
  <c r="AC199" i="10" s="1"/>
  <c r="AQ199" i="10" s="1"/>
  <c r="Q199" i="10"/>
  <c r="O199" i="10"/>
  <c r="Y199" i="10" s="1"/>
  <c r="AN199" i="10" s="1"/>
  <c r="CF163" i="10" s="1"/>
  <c r="AV199" i="10"/>
  <c r="N199" i="10"/>
  <c r="X199" i="10" s="1"/>
  <c r="AM199" i="10" s="1"/>
  <c r="CE163" i="10" s="1"/>
  <c r="CD163" i="10"/>
  <c r="Z200" i="10"/>
  <c r="AO200" i="10" s="1"/>
  <c r="U200" i="10"/>
  <c r="S200" i="10"/>
  <c r="AC200" i="10" s="1"/>
  <c r="AQ200" i="10" s="1"/>
  <c r="Q200" i="10"/>
  <c r="O200" i="10"/>
  <c r="Y200" i="10" s="1"/>
  <c r="AN200" i="10" s="1"/>
  <c r="CF164" i="10" s="1"/>
  <c r="AV200" i="10"/>
  <c r="N200" i="10"/>
  <c r="X200" i="10" s="1"/>
  <c r="AM200" i="10" s="1"/>
  <c r="CE164" i="10" s="1"/>
  <c r="CD164" i="10"/>
  <c r="Z201" i="10"/>
  <c r="AO201" i="10" s="1"/>
  <c r="U201" i="10"/>
  <c r="S201" i="10"/>
  <c r="AC201" i="10" s="1"/>
  <c r="AQ201" i="10" s="1"/>
  <c r="Q201" i="10"/>
  <c r="O201" i="10"/>
  <c r="Y201" i="10" s="1"/>
  <c r="AN201" i="10" s="1"/>
  <c r="CF187" i="10" s="1"/>
  <c r="CD187" i="10"/>
  <c r="AV201" i="10"/>
  <c r="N201" i="10"/>
  <c r="X201" i="10" s="1"/>
  <c r="AM201" i="10" s="1"/>
  <c r="CE187" i="10" s="1"/>
  <c r="BV58" i="10"/>
  <c r="Z202" i="10"/>
  <c r="AO202" i="10" s="1"/>
  <c r="U202" i="10"/>
  <c r="S202" i="10"/>
  <c r="AC202" i="10" s="1"/>
  <c r="AQ202" i="10" s="1"/>
  <c r="Q202" i="10"/>
  <c r="O202" i="10"/>
  <c r="Y202" i="10" s="1"/>
  <c r="AN202" i="10" s="1"/>
  <c r="AV202" i="10"/>
  <c r="N202" i="10"/>
  <c r="X202" i="10" s="1"/>
  <c r="AM202" i="10" s="1"/>
  <c r="Z203" i="10"/>
  <c r="AO203" i="10" s="1"/>
  <c r="U203" i="10"/>
  <c r="S203" i="10"/>
  <c r="AC203" i="10" s="1"/>
  <c r="AQ203" i="10" s="1"/>
  <c r="Q203" i="10"/>
  <c r="O203" i="10"/>
  <c r="Y203" i="10" s="1"/>
  <c r="AN203" i="10" s="1"/>
  <c r="CF124" i="10" s="1"/>
  <c r="AV203" i="10"/>
  <c r="N203" i="10"/>
  <c r="X203" i="10" s="1"/>
  <c r="AM203" i="10" s="1"/>
  <c r="CE124" i="10" s="1"/>
  <c r="CD124" i="10"/>
  <c r="Z204" i="10"/>
  <c r="AO204" i="10" s="1"/>
  <c r="U204" i="10"/>
  <c r="S204" i="10"/>
  <c r="AC204" i="10" s="1"/>
  <c r="AQ204" i="10" s="1"/>
  <c r="Q204" i="10"/>
  <c r="O204" i="10"/>
  <c r="Y204" i="10" s="1"/>
  <c r="AN204" i="10" s="1"/>
  <c r="CF125" i="10" s="1"/>
  <c r="AV204" i="10"/>
  <c r="N204" i="10"/>
  <c r="X204" i="10" s="1"/>
  <c r="AM204" i="10" s="1"/>
  <c r="CE125" i="10" s="1"/>
  <c r="CD125" i="10"/>
  <c r="Z205" i="10"/>
  <c r="AO205" i="10" s="1"/>
  <c r="U205" i="10"/>
  <c r="S205" i="10"/>
  <c r="AC205" i="10" s="1"/>
  <c r="AQ205" i="10" s="1"/>
  <c r="Q205" i="10"/>
  <c r="O205" i="10"/>
  <c r="Y205" i="10" s="1"/>
  <c r="AN205" i="10" s="1"/>
  <c r="CF126" i="10" s="1"/>
  <c r="AV205" i="10"/>
  <c r="N205" i="10"/>
  <c r="X205" i="10" s="1"/>
  <c r="AM205" i="10" s="1"/>
  <c r="CE126" i="10" s="1"/>
  <c r="CD126" i="10"/>
  <c r="Z206" i="10"/>
  <c r="AO206" i="10" s="1"/>
  <c r="U206" i="10"/>
  <c r="S206" i="10"/>
  <c r="AC206" i="10" s="1"/>
  <c r="AQ206" i="10" s="1"/>
  <c r="Q206" i="10"/>
  <c r="O206" i="10"/>
  <c r="Y206" i="10" s="1"/>
  <c r="AN206" i="10" s="1"/>
  <c r="CF127" i="10" s="1"/>
  <c r="AV206" i="10"/>
  <c r="N206" i="10"/>
  <c r="X206" i="10" s="1"/>
  <c r="AM206" i="10" s="1"/>
  <c r="CE127" i="10" s="1"/>
  <c r="CD127" i="10"/>
  <c r="Z207" i="10"/>
  <c r="AO207" i="10" s="1"/>
  <c r="U207" i="10"/>
  <c r="S207" i="10"/>
  <c r="AC207" i="10" s="1"/>
  <c r="AQ207" i="10" s="1"/>
  <c r="Q207" i="10"/>
  <c r="O207" i="10"/>
  <c r="Y207" i="10" s="1"/>
  <c r="AN207" i="10" s="1"/>
  <c r="CF128" i="10" s="1"/>
  <c r="AV207" i="10"/>
  <c r="N207" i="10"/>
  <c r="X207" i="10" s="1"/>
  <c r="AM207" i="10" s="1"/>
  <c r="CE128" i="10" s="1"/>
  <c r="CD128" i="10"/>
  <c r="Z208" i="10"/>
  <c r="AO208" i="10" s="1"/>
  <c r="U208" i="10"/>
  <c r="S208" i="10"/>
  <c r="AC208" i="10" s="1"/>
  <c r="AQ208" i="10" s="1"/>
  <c r="Q208" i="10"/>
  <c r="O208" i="10"/>
  <c r="Y208" i="10" s="1"/>
  <c r="AN208" i="10" s="1"/>
  <c r="CF129" i="10" s="1"/>
  <c r="AV208" i="10"/>
  <c r="N208" i="10"/>
  <c r="X208" i="10" s="1"/>
  <c r="AM208" i="10" s="1"/>
  <c r="CE129" i="10" s="1"/>
  <c r="CD129" i="10"/>
  <c r="Z209" i="10"/>
  <c r="AO209" i="10" s="1"/>
  <c r="U209" i="10"/>
  <c r="S209" i="10"/>
  <c r="AC209" i="10" s="1"/>
  <c r="AQ209" i="10" s="1"/>
  <c r="Q209" i="10"/>
  <c r="O209" i="10"/>
  <c r="Y209" i="10" s="1"/>
  <c r="AN209" i="10" s="1"/>
  <c r="CF130" i="10" s="1"/>
  <c r="AV209" i="10"/>
  <c r="N209" i="10"/>
  <c r="X209" i="10" s="1"/>
  <c r="AM209" i="10" s="1"/>
  <c r="CE130" i="10" s="1"/>
  <c r="CD130" i="10"/>
  <c r="Z210" i="10"/>
  <c r="AO210" i="10" s="1"/>
  <c r="U210" i="10"/>
  <c r="S210" i="10"/>
  <c r="AC210" i="10" s="1"/>
  <c r="AQ210" i="10" s="1"/>
  <c r="Q210" i="10"/>
  <c r="O210" i="10"/>
  <c r="Y210" i="10" s="1"/>
  <c r="AN210" i="10" s="1"/>
  <c r="CF131" i="10" s="1"/>
  <c r="AV210" i="10"/>
  <c r="N210" i="10"/>
  <c r="X210" i="10" s="1"/>
  <c r="AM210" i="10" s="1"/>
  <c r="CE131" i="10" s="1"/>
  <c r="CD131" i="10"/>
  <c r="Z211" i="10"/>
  <c r="AO211" i="10" s="1"/>
  <c r="U211" i="10"/>
  <c r="S211" i="10"/>
  <c r="AC211" i="10" s="1"/>
  <c r="AQ211" i="10" s="1"/>
  <c r="Q211" i="10"/>
  <c r="O211" i="10"/>
  <c r="Y211" i="10" s="1"/>
  <c r="AN211" i="10" s="1"/>
  <c r="AV211" i="10"/>
  <c r="N211" i="10"/>
  <c r="X211" i="10" s="1"/>
  <c r="AM211" i="10" s="1"/>
  <c r="Z212" i="10"/>
  <c r="AO212" i="10" s="1"/>
  <c r="U212" i="10"/>
  <c r="S212" i="10"/>
  <c r="AC212" i="10" s="1"/>
  <c r="AQ212" i="10" s="1"/>
  <c r="Q212" i="10"/>
  <c r="O212" i="10"/>
  <c r="Y212" i="10" s="1"/>
  <c r="AN212" i="10" s="1"/>
  <c r="CF188" i="10" s="1"/>
  <c r="CD188" i="10"/>
  <c r="AV212" i="10"/>
  <c r="N212" i="10"/>
  <c r="X212" i="10" s="1"/>
  <c r="AM212" i="10" s="1"/>
  <c r="CE188" i="10" s="1"/>
  <c r="BV59" i="10"/>
  <c r="Z213" i="10"/>
  <c r="AO213" i="10" s="1"/>
  <c r="U213" i="10"/>
  <c r="S213" i="10"/>
  <c r="AC213" i="10" s="1"/>
  <c r="AQ213" i="10" s="1"/>
  <c r="Q213" i="10"/>
  <c r="O213" i="10"/>
  <c r="Y213" i="10" s="1"/>
  <c r="AN213" i="10" s="1"/>
  <c r="CF165" i="10" s="1"/>
  <c r="AV213" i="10"/>
  <c r="N213" i="10"/>
  <c r="X213" i="10" s="1"/>
  <c r="AM213" i="10" s="1"/>
  <c r="CE165" i="10" s="1"/>
  <c r="CD165" i="10"/>
  <c r="Z214" i="10"/>
  <c r="AO214" i="10" s="1"/>
  <c r="U214" i="10"/>
  <c r="S214" i="10"/>
  <c r="AC214" i="10" s="1"/>
  <c r="AQ214" i="10" s="1"/>
  <c r="Q214" i="10"/>
  <c r="O214" i="10"/>
  <c r="Y214" i="10" s="1"/>
  <c r="AN214" i="10" s="1"/>
  <c r="CF166" i="10" s="1"/>
  <c r="AV214" i="10"/>
  <c r="N214" i="10"/>
  <c r="X214" i="10" s="1"/>
  <c r="AM214" i="10" s="1"/>
  <c r="CE166" i="10" s="1"/>
  <c r="CD166" i="10"/>
  <c r="Z215" i="10"/>
  <c r="AO215" i="10" s="1"/>
  <c r="U215" i="10"/>
  <c r="S215" i="10"/>
  <c r="AC215" i="10" s="1"/>
  <c r="AQ215" i="10" s="1"/>
  <c r="Q215" i="10"/>
  <c r="O215" i="10"/>
  <c r="Y215" i="10" s="1"/>
  <c r="AN215" i="10" s="1"/>
  <c r="CF167" i="10" s="1"/>
  <c r="AV215" i="10"/>
  <c r="N215" i="10"/>
  <c r="X215" i="10" s="1"/>
  <c r="AM215" i="10" s="1"/>
  <c r="CE167" i="10" s="1"/>
  <c r="CD167" i="10"/>
  <c r="DH180" i="10"/>
  <c r="DP180" i="10" s="1"/>
  <c r="EC180" i="10" s="1"/>
  <c r="DN180" i="10"/>
  <c r="EA180" i="10" s="1"/>
  <c r="DH181" i="10"/>
  <c r="DP181" i="10" s="1"/>
  <c r="EC181" i="10" s="1"/>
  <c r="DN181" i="10"/>
  <c r="EA181" i="10" s="1"/>
  <c r="DH182" i="10"/>
  <c r="DP182" i="10" s="1"/>
  <c r="EC182" i="10" s="1"/>
  <c r="DN182" i="10"/>
  <c r="EA182" i="10" s="1"/>
  <c r="DH183" i="10"/>
  <c r="DP183" i="10" s="1"/>
  <c r="EC183" i="10" s="1"/>
  <c r="DN183" i="10"/>
  <c r="EA183" i="10" s="1"/>
  <c r="DH184" i="10"/>
  <c r="DP184" i="10" s="1"/>
  <c r="EC184" i="10" s="1"/>
  <c r="DN184" i="10"/>
  <c r="EA184" i="10" s="1"/>
  <c r="DH185" i="10"/>
  <c r="DP185" i="10" s="1"/>
  <c r="EC185" i="10" s="1"/>
  <c r="DN185" i="10"/>
  <c r="EA185" i="10" s="1"/>
  <c r="DH186" i="10"/>
  <c r="DP186" i="10" s="1"/>
  <c r="EC186" i="10" s="1"/>
  <c r="DN186" i="10"/>
  <c r="EA186" i="10" s="1"/>
  <c r="DH187" i="10"/>
  <c r="DP187" i="10" s="1"/>
  <c r="EC187" i="10" s="1"/>
  <c r="DN187" i="10"/>
  <c r="EA187" i="10" s="1"/>
  <c r="DH188" i="10"/>
  <c r="DP188" i="10" s="1"/>
  <c r="EC188" i="10" s="1"/>
  <c r="DN188" i="10"/>
  <c r="EA188" i="10" s="1"/>
  <c r="AV216" i="10"/>
  <c r="N216" i="10"/>
  <c r="X216" i="10" s="1"/>
  <c r="AM216" i="10" s="1"/>
  <c r="CE168" i="10" s="1"/>
  <c r="Z216" i="10"/>
  <c r="AO216" i="10" s="1"/>
  <c r="U216" i="10"/>
  <c r="S216" i="10"/>
  <c r="AC216" i="10" s="1"/>
  <c r="AQ216" i="10" s="1"/>
  <c r="Q216" i="10"/>
  <c r="O216" i="10"/>
  <c r="Y216" i="10" s="1"/>
  <c r="AN216" i="10" s="1"/>
  <c r="CF168" i="10" s="1"/>
  <c r="CD168" i="10"/>
  <c r="AV217" i="10"/>
  <c r="N217" i="10"/>
  <c r="X217" i="10" s="1"/>
  <c r="AM217" i="10" s="1"/>
  <c r="CE169" i="10" s="1"/>
  <c r="Z217" i="10"/>
  <c r="AO217" i="10" s="1"/>
  <c r="U217" i="10"/>
  <c r="S217" i="10"/>
  <c r="AC217" i="10" s="1"/>
  <c r="AQ217" i="10" s="1"/>
  <c r="Q217" i="10"/>
  <c r="O217" i="10"/>
  <c r="Y217" i="10" s="1"/>
  <c r="AN217" i="10" s="1"/>
  <c r="CF169" i="10" s="1"/>
  <c r="CD169" i="10"/>
  <c r="AV218" i="10"/>
  <c r="N218" i="10"/>
  <c r="X218" i="10" s="1"/>
  <c r="AM218" i="10" s="1"/>
  <c r="CE170" i="10" s="1"/>
  <c r="Z218" i="10"/>
  <c r="AO218" i="10" s="1"/>
  <c r="U218" i="10"/>
  <c r="S218" i="10"/>
  <c r="AC218" i="10" s="1"/>
  <c r="AQ218" i="10" s="1"/>
  <c r="Q218" i="10"/>
  <c r="O218" i="10"/>
  <c r="Y218" i="10" s="1"/>
  <c r="AN218" i="10" s="1"/>
  <c r="CF170" i="10" s="1"/>
  <c r="CD170" i="10"/>
  <c r="AV219" i="10"/>
  <c r="N219" i="10"/>
  <c r="X219" i="10" s="1"/>
  <c r="AM219" i="10" s="1"/>
  <c r="CE171" i="10" s="1"/>
  <c r="S219" i="10"/>
  <c r="AC219" i="10" s="1"/>
  <c r="AQ219" i="10" s="1"/>
  <c r="O219" i="10"/>
  <c r="Y219" i="10" s="1"/>
  <c r="AN219" i="10" s="1"/>
  <c r="CF171" i="10" s="1"/>
  <c r="Z219" i="10"/>
  <c r="AO219" i="10" s="1"/>
  <c r="U219" i="10"/>
  <c r="Q219" i="10"/>
  <c r="CD171" i="10"/>
  <c r="AV220" i="10"/>
  <c r="N220" i="10"/>
  <c r="X220" i="10" s="1"/>
  <c r="AM220" i="10" s="1"/>
  <c r="Z220" i="10"/>
  <c r="AO220" i="10" s="1"/>
  <c r="U220" i="10"/>
  <c r="Q220" i="10"/>
  <c r="S220" i="10"/>
  <c r="AC220" i="10" s="1"/>
  <c r="AQ220" i="10" s="1"/>
  <c r="O220" i="10"/>
  <c r="Y220" i="10" s="1"/>
  <c r="AN220" i="10" s="1"/>
  <c r="AV221" i="10"/>
  <c r="N221" i="10"/>
  <c r="X221" i="10" s="1"/>
  <c r="AM221" i="10" s="1"/>
  <c r="CE185" i="10" s="1"/>
  <c r="S221" i="10"/>
  <c r="AC221" i="10" s="1"/>
  <c r="AQ221" i="10" s="1"/>
  <c r="O221" i="10"/>
  <c r="Y221" i="10" s="1"/>
  <c r="AN221" i="10" s="1"/>
  <c r="CF185" i="10" s="1"/>
  <c r="CD185" i="10"/>
  <c r="Z221" i="10"/>
  <c r="AO221" i="10" s="1"/>
  <c r="U221" i="10"/>
  <c r="Q221" i="10"/>
  <c r="AV222" i="10"/>
  <c r="N222" i="10"/>
  <c r="X222" i="10" s="1"/>
  <c r="AM222" i="10" s="1"/>
  <c r="CE132" i="10" s="1"/>
  <c r="Z222" i="10"/>
  <c r="AO222" i="10" s="1"/>
  <c r="U222" i="10"/>
  <c r="Q222" i="10"/>
  <c r="S222" i="10"/>
  <c r="AC222" i="10" s="1"/>
  <c r="AQ222" i="10" s="1"/>
  <c r="O222" i="10"/>
  <c r="Y222" i="10" s="1"/>
  <c r="AN222" i="10" s="1"/>
  <c r="CF132" i="10" s="1"/>
  <c r="CD132" i="10"/>
  <c r="AV223" i="10"/>
  <c r="N223" i="10"/>
  <c r="X223" i="10" s="1"/>
  <c r="AM223" i="10" s="1"/>
  <c r="CE133" i="10" s="1"/>
  <c r="S223" i="10"/>
  <c r="AC223" i="10" s="1"/>
  <c r="AQ223" i="10" s="1"/>
  <c r="O223" i="10"/>
  <c r="Y223" i="10" s="1"/>
  <c r="AN223" i="10" s="1"/>
  <c r="CF133" i="10" s="1"/>
  <c r="Z223" i="10"/>
  <c r="AO223" i="10" s="1"/>
  <c r="U223" i="10"/>
  <c r="Q223" i="10"/>
  <c r="CD133" i="10"/>
  <c r="AV224" i="10"/>
  <c r="N224" i="10"/>
  <c r="X224" i="10" s="1"/>
  <c r="AM224" i="10" s="1"/>
  <c r="CE134" i="10" s="1"/>
  <c r="Z224" i="10"/>
  <c r="AO224" i="10" s="1"/>
  <c r="U224" i="10"/>
  <c r="Q224" i="10"/>
  <c r="S224" i="10"/>
  <c r="AC224" i="10" s="1"/>
  <c r="AQ224" i="10" s="1"/>
  <c r="O224" i="10"/>
  <c r="Y224" i="10" s="1"/>
  <c r="AN224" i="10" s="1"/>
  <c r="CF134" i="10" s="1"/>
  <c r="CD134" i="10"/>
  <c r="AV225" i="10"/>
  <c r="N225" i="10"/>
  <c r="X225" i="10" s="1"/>
  <c r="AM225" i="10" s="1"/>
  <c r="CE135" i="10" s="1"/>
  <c r="Z225" i="10"/>
  <c r="AO225" i="10" s="1"/>
  <c r="U225" i="10"/>
  <c r="S225" i="10"/>
  <c r="AC225" i="10" s="1"/>
  <c r="AQ225" i="10" s="1"/>
  <c r="Q225" i="10"/>
  <c r="O225" i="10"/>
  <c r="Y225" i="10" s="1"/>
  <c r="AN225" i="10" s="1"/>
  <c r="CF135" i="10" s="1"/>
  <c r="CD135" i="10"/>
  <c r="AV226" i="10"/>
  <c r="N226" i="10"/>
  <c r="X226" i="10" s="1"/>
  <c r="AM226" i="10" s="1"/>
  <c r="CE136" i="10" s="1"/>
  <c r="Z226" i="10"/>
  <c r="AO226" i="10" s="1"/>
  <c r="U226" i="10"/>
  <c r="S226" i="10"/>
  <c r="AC226" i="10" s="1"/>
  <c r="AQ226" i="10" s="1"/>
  <c r="Q226" i="10"/>
  <c r="O226" i="10"/>
  <c r="Y226" i="10" s="1"/>
  <c r="AN226" i="10" s="1"/>
  <c r="CF136" i="10" s="1"/>
  <c r="CD136" i="10"/>
  <c r="AV227" i="10"/>
  <c r="N227" i="10"/>
  <c r="X227" i="10" s="1"/>
  <c r="AM227" i="10" s="1"/>
  <c r="CE137" i="10" s="1"/>
  <c r="Z227" i="10"/>
  <c r="AO227" i="10" s="1"/>
  <c r="U227" i="10"/>
  <c r="S227" i="10"/>
  <c r="AC227" i="10" s="1"/>
  <c r="AQ227" i="10" s="1"/>
  <c r="Q227" i="10"/>
  <c r="O227" i="10"/>
  <c r="Y227" i="10" s="1"/>
  <c r="AN227" i="10" s="1"/>
  <c r="CF137" i="10" s="1"/>
  <c r="CD137" i="10"/>
  <c r="AV228" i="10"/>
  <c r="N228" i="10"/>
  <c r="X228" i="10" s="1"/>
  <c r="AM228" i="10" s="1"/>
  <c r="CE138" i="10" s="1"/>
  <c r="Z228" i="10"/>
  <c r="AO228" i="10" s="1"/>
  <c r="U228" i="10"/>
  <c r="S228" i="10"/>
  <c r="AC228" i="10" s="1"/>
  <c r="AQ228" i="10" s="1"/>
  <c r="Q228" i="10"/>
  <c r="O228" i="10"/>
  <c r="Y228" i="10" s="1"/>
  <c r="AN228" i="10" s="1"/>
  <c r="CF138" i="10" s="1"/>
  <c r="CD138" i="10"/>
  <c r="AV229" i="10"/>
  <c r="N229" i="10"/>
  <c r="X229" i="10" s="1"/>
  <c r="AM229" i="10" s="1"/>
  <c r="S229" i="10"/>
  <c r="AC229" i="10" s="1"/>
  <c r="AQ229" i="10" s="1"/>
  <c r="O229" i="10"/>
  <c r="Y229" i="10" s="1"/>
  <c r="AN229" i="10" s="1"/>
  <c r="Z229" i="10"/>
  <c r="AO229" i="10" s="1"/>
  <c r="U229" i="10"/>
  <c r="Q229" i="10"/>
  <c r="AV230" i="10"/>
  <c r="N230" i="10"/>
  <c r="X230" i="10" s="1"/>
  <c r="AM230" i="10" s="1"/>
  <c r="Z230" i="10"/>
  <c r="AO230" i="10" s="1"/>
  <c r="U230" i="10"/>
  <c r="Q230" i="10"/>
  <c r="S230" i="10"/>
  <c r="AC230" i="10" s="1"/>
  <c r="AQ230" i="10" s="1"/>
  <c r="O230" i="10"/>
  <c r="Y230" i="10" s="1"/>
  <c r="AN230" i="10" s="1"/>
  <c r="AV231" i="10"/>
  <c r="N231" i="10"/>
  <c r="X231" i="10" s="1"/>
  <c r="AM231" i="10" s="1"/>
  <c r="S231" i="10"/>
  <c r="AC231" i="10" s="1"/>
  <c r="AQ231" i="10" s="1"/>
  <c r="O231" i="10"/>
  <c r="Y231" i="10" s="1"/>
  <c r="AN231" i="10" s="1"/>
  <c r="Z231" i="10"/>
  <c r="AO231" i="10" s="1"/>
  <c r="U231" i="10"/>
  <c r="Q231" i="10"/>
  <c r="AV232" i="10"/>
  <c r="N232" i="10"/>
  <c r="X232" i="10" s="1"/>
  <c r="AM232" i="10" s="1"/>
  <c r="Z232" i="10"/>
  <c r="AO232" i="10" s="1"/>
  <c r="U232" i="10"/>
  <c r="Q232" i="10"/>
  <c r="S232" i="10"/>
  <c r="AC232" i="10" s="1"/>
  <c r="AQ232" i="10" s="1"/>
  <c r="O232" i="10"/>
  <c r="Y232" i="10" s="1"/>
  <c r="AN232" i="10" s="1"/>
  <c r="AV233" i="10"/>
  <c r="N233" i="10"/>
  <c r="X233" i="10" s="1"/>
  <c r="AM233" i="10" s="1"/>
  <c r="S233" i="10"/>
  <c r="AC233" i="10" s="1"/>
  <c r="AQ233" i="10" s="1"/>
  <c r="O233" i="10"/>
  <c r="Y233" i="10" s="1"/>
  <c r="AN233" i="10" s="1"/>
  <c r="Z233" i="10"/>
  <c r="AO233" i="10" s="1"/>
  <c r="U233" i="10"/>
  <c r="Q233" i="10"/>
  <c r="AV234" i="10"/>
  <c r="N234" i="10"/>
  <c r="X234" i="10" s="1"/>
  <c r="AM234" i="10" s="1"/>
  <c r="Z234" i="10"/>
  <c r="AO234" i="10" s="1"/>
  <c r="U234" i="10"/>
  <c r="Q234" i="10"/>
  <c r="S234" i="10"/>
  <c r="AC234" i="10" s="1"/>
  <c r="AQ234" i="10" s="1"/>
  <c r="O234" i="10"/>
  <c r="Y234" i="10" s="1"/>
  <c r="AN234" i="10" s="1"/>
  <c r="AV235" i="10"/>
  <c r="N235" i="10"/>
  <c r="X235" i="10" s="1"/>
  <c r="AM235" i="10" s="1"/>
  <c r="S235" i="10"/>
  <c r="AC235" i="10" s="1"/>
  <c r="AQ235" i="10" s="1"/>
  <c r="O235" i="10"/>
  <c r="Y235" i="10" s="1"/>
  <c r="AN235" i="10" s="1"/>
  <c r="Z235" i="10"/>
  <c r="AO235" i="10" s="1"/>
  <c r="U235" i="10"/>
  <c r="Q235" i="10"/>
  <c r="AV236" i="10"/>
  <c r="N236" i="10"/>
  <c r="X236" i="10" s="1"/>
  <c r="AM236" i="10" s="1"/>
  <c r="Z236" i="10"/>
  <c r="AO236" i="10" s="1"/>
  <c r="U236" i="10"/>
  <c r="Q236" i="10"/>
  <c r="S236" i="10"/>
  <c r="AC236" i="10" s="1"/>
  <c r="AQ236" i="10" s="1"/>
  <c r="O236" i="10"/>
  <c r="Y236" i="10" s="1"/>
  <c r="AN236" i="10" s="1"/>
  <c r="AV237" i="10"/>
  <c r="N237" i="10"/>
  <c r="X237" i="10" s="1"/>
  <c r="AM237" i="10" s="1"/>
  <c r="S237" i="10"/>
  <c r="AC237" i="10" s="1"/>
  <c r="AQ237" i="10" s="1"/>
  <c r="O237" i="10"/>
  <c r="Y237" i="10" s="1"/>
  <c r="AN237" i="10" s="1"/>
  <c r="Z237" i="10"/>
  <c r="AO237" i="10" s="1"/>
  <c r="U237" i="10"/>
  <c r="Q237" i="10"/>
  <c r="AV238" i="10"/>
  <c r="N238" i="10"/>
  <c r="X238" i="10" s="1"/>
  <c r="AM238" i="10" s="1"/>
  <c r="Z238" i="10"/>
  <c r="AO238" i="10" s="1"/>
  <c r="U238" i="10"/>
  <c r="Q238" i="10"/>
  <c r="S238" i="10"/>
  <c r="AC238" i="10" s="1"/>
  <c r="AQ238" i="10" s="1"/>
  <c r="O238" i="10"/>
  <c r="Y238" i="10" s="1"/>
  <c r="AN238" i="10" s="1"/>
  <c r="AV239" i="10"/>
  <c r="N239" i="10"/>
  <c r="X239" i="10" s="1"/>
  <c r="AM239" i="10" s="1"/>
  <c r="CE192" i="10" s="1"/>
  <c r="S239" i="10"/>
  <c r="AC239" i="10" s="1"/>
  <c r="AQ239" i="10" s="1"/>
  <c r="O239" i="10"/>
  <c r="Y239" i="10" s="1"/>
  <c r="AN239" i="10" s="1"/>
  <c r="CF192" i="10" s="1"/>
  <c r="Z239" i="10"/>
  <c r="AO239" i="10" s="1"/>
  <c r="U239" i="10"/>
  <c r="Q239" i="10"/>
  <c r="CD192" i="10"/>
  <c r="BV60" i="10"/>
  <c r="AV240" i="10"/>
  <c r="N240" i="10"/>
  <c r="X240" i="10" s="1"/>
  <c r="AM240" i="10" s="1"/>
  <c r="CE172" i="10" s="1"/>
  <c r="Z240" i="10"/>
  <c r="AO240" i="10" s="1"/>
  <c r="U240" i="10"/>
  <c r="Q240" i="10"/>
  <c r="S240" i="10"/>
  <c r="AC240" i="10" s="1"/>
  <c r="AQ240" i="10" s="1"/>
  <c r="O240" i="10"/>
  <c r="Y240" i="10" s="1"/>
  <c r="AN240" i="10" s="1"/>
  <c r="CF172" i="10" s="1"/>
  <c r="CD172" i="10"/>
  <c r="AV241" i="10"/>
  <c r="N241" i="10"/>
  <c r="X241" i="10" s="1"/>
  <c r="AM241" i="10" s="1"/>
  <c r="CE173" i="10" s="1"/>
  <c r="S241" i="10"/>
  <c r="AC241" i="10" s="1"/>
  <c r="AQ241" i="10" s="1"/>
  <c r="O241" i="10"/>
  <c r="Y241" i="10" s="1"/>
  <c r="AN241" i="10" s="1"/>
  <c r="CF173" i="10" s="1"/>
  <c r="Z241" i="10"/>
  <c r="AO241" i="10" s="1"/>
  <c r="U241" i="10"/>
  <c r="Q241" i="10"/>
  <c r="CD173" i="10"/>
  <c r="AV242" i="10"/>
  <c r="N242" i="10"/>
  <c r="X242" i="10" s="1"/>
  <c r="AM242" i="10" s="1"/>
  <c r="CE174" i="10" s="1"/>
  <c r="Z242" i="10"/>
  <c r="AO242" i="10" s="1"/>
  <c r="U242" i="10"/>
  <c r="Q242" i="10"/>
  <c r="S242" i="10"/>
  <c r="AC242" i="10" s="1"/>
  <c r="AQ242" i="10" s="1"/>
  <c r="O242" i="10"/>
  <c r="Y242" i="10" s="1"/>
  <c r="AN242" i="10" s="1"/>
  <c r="CF174" i="10" s="1"/>
  <c r="CD174" i="10"/>
  <c r="AV243" i="10"/>
  <c r="N243" i="10"/>
  <c r="X243" i="10" s="1"/>
  <c r="AM243" i="10" s="1"/>
  <c r="CE175" i="10" s="1"/>
  <c r="S243" i="10"/>
  <c r="AC243" i="10" s="1"/>
  <c r="AQ243" i="10" s="1"/>
  <c r="O243" i="10"/>
  <c r="Y243" i="10" s="1"/>
  <c r="AN243" i="10" s="1"/>
  <c r="CF175" i="10" s="1"/>
  <c r="Z243" i="10"/>
  <c r="AO243" i="10" s="1"/>
  <c r="U243" i="10"/>
  <c r="Q243" i="10"/>
  <c r="CD175" i="10"/>
  <c r="AV244" i="10"/>
  <c r="N244" i="10"/>
  <c r="X244" i="10" s="1"/>
  <c r="AM244" i="10" s="1"/>
  <c r="CE189" i="10" s="1"/>
  <c r="Z244" i="10"/>
  <c r="AO244" i="10" s="1"/>
  <c r="U244" i="10"/>
  <c r="Q244" i="10"/>
  <c r="S244" i="10"/>
  <c r="AC244" i="10" s="1"/>
  <c r="AQ244" i="10" s="1"/>
  <c r="O244" i="10"/>
  <c r="Y244" i="10" s="1"/>
  <c r="AN244" i="10" s="1"/>
  <c r="CF189" i="10" s="1"/>
  <c r="CD189" i="10"/>
  <c r="AV245" i="10"/>
  <c r="N245" i="10"/>
  <c r="X245" i="10" s="1"/>
  <c r="AM245" i="10" s="1"/>
  <c r="CE176" i="10" s="1"/>
  <c r="S245" i="10"/>
  <c r="AC245" i="10" s="1"/>
  <c r="AQ245" i="10" s="1"/>
  <c r="O245" i="10"/>
  <c r="Y245" i="10" s="1"/>
  <c r="AN245" i="10" s="1"/>
  <c r="CF176" i="10" s="1"/>
  <c r="Z245" i="10"/>
  <c r="AO245" i="10" s="1"/>
  <c r="U245" i="10"/>
  <c r="Q245" i="10"/>
  <c r="CD176" i="10"/>
  <c r="AV246" i="10"/>
  <c r="N246" i="10"/>
  <c r="X246" i="10" s="1"/>
  <c r="AM246" i="10" s="1"/>
  <c r="CE177" i="10" s="1"/>
  <c r="Z246" i="10"/>
  <c r="AO246" i="10" s="1"/>
  <c r="U246" i="10"/>
  <c r="Q246" i="10"/>
  <c r="S246" i="10"/>
  <c r="AC246" i="10" s="1"/>
  <c r="AQ246" i="10" s="1"/>
  <c r="O246" i="10"/>
  <c r="Y246" i="10" s="1"/>
  <c r="AN246" i="10" s="1"/>
  <c r="CF177" i="10" s="1"/>
  <c r="CD177" i="10"/>
  <c r="AV247" i="10"/>
  <c r="N247" i="10"/>
  <c r="X247" i="10" s="1"/>
  <c r="AM247" i="10" s="1"/>
  <c r="CE178" i="10" s="1"/>
  <c r="S247" i="10"/>
  <c r="AC247" i="10" s="1"/>
  <c r="AQ247" i="10" s="1"/>
  <c r="O247" i="10"/>
  <c r="Y247" i="10" s="1"/>
  <c r="AN247" i="10" s="1"/>
  <c r="CF178" i="10" s="1"/>
  <c r="Z247" i="10"/>
  <c r="AO247" i="10" s="1"/>
  <c r="U247" i="10"/>
  <c r="Q247" i="10"/>
  <c r="CD178" i="10"/>
  <c r="AV248" i="10"/>
  <c r="N248" i="10"/>
  <c r="X248" i="10" s="1"/>
  <c r="AM248" i="10" s="1"/>
  <c r="Z248" i="10"/>
  <c r="AO248" i="10" s="1"/>
  <c r="U248" i="10"/>
  <c r="Q248" i="10"/>
  <c r="S248" i="10"/>
  <c r="AC248" i="10" s="1"/>
  <c r="AQ248" i="10" s="1"/>
  <c r="O248" i="10"/>
  <c r="Y248" i="10" s="1"/>
  <c r="AN248" i="10" s="1"/>
  <c r="AV249" i="10"/>
  <c r="N249" i="10"/>
  <c r="X249" i="10" s="1"/>
  <c r="AM249" i="10" s="1"/>
  <c r="S249" i="10"/>
  <c r="AC249" i="10" s="1"/>
  <c r="AQ249" i="10" s="1"/>
  <c r="O249" i="10"/>
  <c r="Y249" i="10" s="1"/>
  <c r="AN249" i="10" s="1"/>
  <c r="Z249" i="10"/>
  <c r="AO249" i="10" s="1"/>
  <c r="U249" i="10"/>
  <c r="Q249" i="10"/>
  <c r="AV250" i="10"/>
  <c r="N250" i="10"/>
  <c r="X250" i="10" s="1"/>
  <c r="AM250" i="10" s="1"/>
  <c r="CE139" i="10" s="1"/>
  <c r="Z250" i="10"/>
  <c r="AO250" i="10" s="1"/>
  <c r="U250" i="10"/>
  <c r="Q250" i="10"/>
  <c r="S250" i="10"/>
  <c r="AC250" i="10" s="1"/>
  <c r="AQ250" i="10" s="1"/>
  <c r="O250" i="10"/>
  <c r="Y250" i="10" s="1"/>
  <c r="AN250" i="10" s="1"/>
  <c r="CF139" i="10" s="1"/>
  <c r="CD139" i="10"/>
  <c r="AV251" i="10"/>
  <c r="N251" i="10"/>
  <c r="X251" i="10" s="1"/>
  <c r="AM251" i="10" s="1"/>
  <c r="CE140" i="10" s="1"/>
  <c r="S251" i="10"/>
  <c r="AC251" i="10" s="1"/>
  <c r="AQ251" i="10" s="1"/>
  <c r="O251" i="10"/>
  <c r="Y251" i="10" s="1"/>
  <c r="AN251" i="10" s="1"/>
  <c r="CF140" i="10" s="1"/>
  <c r="Z251" i="10"/>
  <c r="AO251" i="10" s="1"/>
  <c r="U251" i="10"/>
  <c r="Q251" i="10"/>
  <c r="CD140" i="10"/>
  <c r="AV252" i="10"/>
  <c r="N252" i="10"/>
  <c r="X252" i="10" s="1"/>
  <c r="AM252" i="10" s="1"/>
  <c r="CE141" i="10" s="1"/>
  <c r="Z252" i="10"/>
  <c r="AO252" i="10" s="1"/>
  <c r="U252" i="10"/>
  <c r="Q252" i="10"/>
  <c r="S252" i="10"/>
  <c r="AC252" i="10" s="1"/>
  <c r="AQ252" i="10" s="1"/>
  <c r="O252" i="10"/>
  <c r="Y252" i="10" s="1"/>
  <c r="AN252" i="10" s="1"/>
  <c r="CF141" i="10" s="1"/>
  <c r="CD141" i="10"/>
  <c r="AV253" i="10"/>
  <c r="N253" i="10"/>
  <c r="X253" i="10" s="1"/>
  <c r="AM253" i="10" s="1"/>
  <c r="CE142" i="10" s="1"/>
  <c r="S253" i="10"/>
  <c r="AC253" i="10" s="1"/>
  <c r="AQ253" i="10" s="1"/>
  <c r="O253" i="10"/>
  <c r="Y253" i="10" s="1"/>
  <c r="AN253" i="10" s="1"/>
  <c r="CF142" i="10" s="1"/>
  <c r="Z253" i="10"/>
  <c r="AO253" i="10" s="1"/>
  <c r="U253" i="10"/>
  <c r="Q253" i="10"/>
  <c r="CD142" i="10"/>
  <c r="AV254" i="10"/>
  <c r="N254" i="10"/>
  <c r="X254" i="10" s="1"/>
  <c r="AM254" i="10" s="1"/>
  <c r="Z254" i="10"/>
  <c r="AO254" i="10" s="1"/>
  <c r="U254" i="10"/>
  <c r="Q254" i="10"/>
  <c r="S254" i="10"/>
  <c r="AC254" i="10" s="1"/>
  <c r="AQ254" i="10" s="1"/>
  <c r="O254" i="10"/>
  <c r="Y254" i="10" s="1"/>
  <c r="AN254" i="10" s="1"/>
  <c r="AV255" i="10"/>
  <c r="N255" i="10"/>
  <c r="X255" i="10" s="1"/>
  <c r="AM255" i="10" s="1"/>
  <c r="CE143" i="10" s="1"/>
  <c r="S255" i="10"/>
  <c r="AC255" i="10" s="1"/>
  <c r="AQ255" i="10" s="1"/>
  <c r="O255" i="10"/>
  <c r="Y255" i="10" s="1"/>
  <c r="AN255" i="10" s="1"/>
  <c r="CF143" i="10" s="1"/>
  <c r="Z255" i="10"/>
  <c r="AO255" i="10" s="1"/>
  <c r="U255" i="10"/>
  <c r="Q255" i="10"/>
  <c r="CD143" i="10"/>
  <c r="AV256" i="10"/>
  <c r="N256" i="10"/>
  <c r="X256" i="10" s="1"/>
  <c r="AM256" i="10" s="1"/>
  <c r="CE144" i="10" s="1"/>
  <c r="Z256" i="10"/>
  <c r="AO256" i="10" s="1"/>
  <c r="U256" i="10"/>
  <c r="Q256" i="10"/>
  <c r="S256" i="10"/>
  <c r="AC256" i="10" s="1"/>
  <c r="AQ256" i="10" s="1"/>
  <c r="O256" i="10"/>
  <c r="Y256" i="10" s="1"/>
  <c r="AN256" i="10" s="1"/>
  <c r="CF144" i="10" s="1"/>
  <c r="CD144" i="10"/>
  <c r="AV257" i="10"/>
  <c r="N257" i="10"/>
  <c r="X257" i="10" s="1"/>
  <c r="AM257" i="10" s="1"/>
  <c r="CE145" i="10" s="1"/>
  <c r="S257" i="10"/>
  <c r="AC257" i="10" s="1"/>
  <c r="AQ257" i="10" s="1"/>
  <c r="O257" i="10"/>
  <c r="Y257" i="10" s="1"/>
  <c r="AN257" i="10" s="1"/>
  <c r="CF145" i="10" s="1"/>
  <c r="Z257" i="10"/>
  <c r="AO257" i="10" s="1"/>
  <c r="U257" i="10"/>
  <c r="Q257" i="10"/>
  <c r="CD145" i="10"/>
  <c r="AV258" i="10"/>
  <c r="N258" i="10"/>
  <c r="X258" i="10" s="1"/>
  <c r="AM258" i="10" s="1"/>
  <c r="Z258" i="10"/>
  <c r="AO258" i="10" s="1"/>
  <c r="U258" i="10"/>
  <c r="Q258" i="10"/>
  <c r="S258" i="10"/>
  <c r="AC258" i="10" s="1"/>
  <c r="AQ258" i="10" s="1"/>
  <c r="O258" i="10"/>
  <c r="Y258" i="10" s="1"/>
  <c r="AN258" i="10" s="1"/>
  <c r="AV259" i="10"/>
  <c r="N259" i="10"/>
  <c r="X259" i="10" s="1"/>
  <c r="AM259" i="10" s="1"/>
  <c r="S259" i="10"/>
  <c r="AC259" i="10" s="1"/>
  <c r="AQ259" i="10" s="1"/>
  <c r="O259" i="10"/>
  <c r="Y259" i="10" s="1"/>
  <c r="AN259" i="10" s="1"/>
  <c r="Z259" i="10"/>
  <c r="U259" i="10"/>
  <c r="Q259" i="10"/>
  <c r="AV260" i="10"/>
  <c r="N260" i="10"/>
  <c r="X260" i="10" s="1"/>
  <c r="AM260" i="10" s="1"/>
  <c r="CE179" i="10" s="1"/>
  <c r="Z260" i="10"/>
  <c r="AO260" i="10" s="1"/>
  <c r="U260" i="10"/>
  <c r="Q260" i="10"/>
  <c r="S260" i="10"/>
  <c r="AC260" i="10" s="1"/>
  <c r="AQ260" i="10" s="1"/>
  <c r="O260" i="10"/>
  <c r="Y260" i="10" s="1"/>
  <c r="AN260" i="10" s="1"/>
  <c r="CF179" i="10" s="1"/>
  <c r="CD179" i="10"/>
  <c r="AV261" i="10"/>
  <c r="N261" i="10"/>
  <c r="X261" i="10" s="1"/>
  <c r="AM261" i="10" s="1"/>
  <c r="CE180" i="10" s="1"/>
  <c r="S261" i="10"/>
  <c r="AC261" i="10" s="1"/>
  <c r="AQ261" i="10" s="1"/>
  <c r="O261" i="10"/>
  <c r="Y261" i="10" s="1"/>
  <c r="AN261" i="10" s="1"/>
  <c r="CF180" i="10" s="1"/>
  <c r="Z261" i="10"/>
  <c r="AO261" i="10" s="1"/>
  <c r="U261" i="10"/>
  <c r="Q261" i="10"/>
  <c r="CD180" i="10"/>
  <c r="AV262" i="10"/>
  <c r="N262" i="10"/>
  <c r="X262" i="10" s="1"/>
  <c r="AM262" i="10" s="1"/>
  <c r="CE190" i="10" s="1"/>
  <c r="Z262" i="10"/>
  <c r="AO262" i="10" s="1"/>
  <c r="U262" i="10"/>
  <c r="Q262" i="10"/>
  <c r="S262" i="10"/>
  <c r="AC262" i="10" s="1"/>
  <c r="AQ262" i="10" s="1"/>
  <c r="O262" i="10"/>
  <c r="Y262" i="10" s="1"/>
  <c r="AN262" i="10" s="1"/>
  <c r="CF190" i="10" s="1"/>
  <c r="CD190" i="10"/>
  <c r="Z263" i="10"/>
  <c r="AO263" i="10" s="1"/>
  <c r="U263" i="10"/>
  <c r="S263" i="10"/>
  <c r="AC263" i="10" s="1"/>
  <c r="AQ263" i="10" s="1"/>
  <c r="Q263" i="10"/>
  <c r="O263" i="10"/>
  <c r="Y263" i="10" s="1"/>
  <c r="AN263" i="10" s="1"/>
  <c r="CF191" i="10" s="1"/>
  <c r="AV263" i="10"/>
  <c r="N263" i="10"/>
  <c r="X263" i="10" s="1"/>
  <c r="AM263" i="10" s="1"/>
  <c r="CE191" i="10" s="1"/>
  <c r="CD191" i="10"/>
  <c r="Z264" i="10"/>
  <c r="AO264" i="10" s="1"/>
  <c r="U264" i="10"/>
  <c r="S264" i="10"/>
  <c r="AC264" i="10" s="1"/>
  <c r="AQ264" i="10" s="1"/>
  <c r="Q264" i="10"/>
  <c r="O264" i="10"/>
  <c r="Y264" i="10" s="1"/>
  <c r="AN264" i="10" s="1"/>
  <c r="CF181" i="10" s="1"/>
  <c r="AV264" i="10"/>
  <c r="N264" i="10"/>
  <c r="X264" i="10" s="1"/>
  <c r="AM264" i="10" s="1"/>
  <c r="CE181" i="10" s="1"/>
  <c r="CD181" i="10"/>
  <c r="Z265" i="10"/>
  <c r="AO265" i="10" s="1"/>
  <c r="U265" i="10"/>
  <c r="S265" i="10"/>
  <c r="AC265" i="10" s="1"/>
  <c r="AQ265" i="10" s="1"/>
  <c r="Q265" i="10"/>
  <c r="O265" i="10"/>
  <c r="Y265" i="10" s="1"/>
  <c r="AN265" i="10" s="1"/>
  <c r="CF182" i="10" s="1"/>
  <c r="AV265" i="10"/>
  <c r="N265" i="10"/>
  <c r="X265" i="10" s="1"/>
  <c r="AM265" i="10" s="1"/>
  <c r="CE182" i="10" s="1"/>
  <c r="CD182" i="10"/>
  <c r="Z266" i="10"/>
  <c r="AO266" i="10" s="1"/>
  <c r="U266" i="10"/>
  <c r="S266" i="10"/>
  <c r="AC266" i="10" s="1"/>
  <c r="AQ266" i="10" s="1"/>
  <c r="Q266" i="10"/>
  <c r="O266" i="10"/>
  <c r="Y266" i="10" s="1"/>
  <c r="AN266" i="10" s="1"/>
  <c r="AV266" i="10"/>
  <c r="N266" i="10"/>
  <c r="X266" i="10" s="1"/>
  <c r="AM266" i="10" s="1"/>
  <c r="Z267" i="10"/>
  <c r="AO267" i="10" s="1"/>
  <c r="U267" i="10"/>
  <c r="S267" i="10"/>
  <c r="AC267" i="10" s="1"/>
  <c r="AQ267" i="10" s="1"/>
  <c r="Q267" i="10"/>
  <c r="O267" i="10"/>
  <c r="Y267" i="10" s="1"/>
  <c r="AN267" i="10" s="1"/>
  <c r="CF193" i="10" s="1"/>
  <c r="AV267" i="10"/>
  <c r="N267" i="10"/>
  <c r="X267" i="10" s="1"/>
  <c r="AM267" i="10" s="1"/>
  <c r="CE193" i="10" s="1"/>
  <c r="CD193" i="10"/>
  <c r="BV61" i="10"/>
  <c r="Z268" i="10"/>
  <c r="AO268" i="10" s="1"/>
  <c r="U268" i="10"/>
  <c r="S268" i="10"/>
  <c r="AC268" i="10" s="1"/>
  <c r="AQ268" i="10" s="1"/>
  <c r="Q268" i="10"/>
  <c r="O268" i="10"/>
  <c r="Y268" i="10" s="1"/>
  <c r="AN268" i="10" s="1"/>
  <c r="CF194" i="10" s="1"/>
  <c r="AV268" i="10"/>
  <c r="N268" i="10"/>
  <c r="X268" i="10" s="1"/>
  <c r="AM268" i="10" s="1"/>
  <c r="CE194" i="10" s="1"/>
  <c r="CD194" i="10"/>
  <c r="BV62" i="10"/>
  <c r="Z269" i="10"/>
  <c r="AO269" i="10" s="1"/>
  <c r="U269" i="10"/>
  <c r="S269" i="10"/>
  <c r="AC269" i="10" s="1"/>
  <c r="AQ269" i="10" s="1"/>
  <c r="Q269" i="10"/>
  <c r="O269" i="10"/>
  <c r="Y269" i="10" s="1"/>
  <c r="AN269" i="10" s="1"/>
  <c r="CF195" i="10" s="1"/>
  <c r="AV269" i="10"/>
  <c r="N269" i="10"/>
  <c r="X269" i="10" s="1"/>
  <c r="AM269" i="10" s="1"/>
  <c r="CE195" i="10" s="1"/>
  <c r="CD195" i="10"/>
  <c r="Z270" i="10"/>
  <c r="AO270" i="10" s="1"/>
  <c r="U270" i="10"/>
  <c r="S270" i="10"/>
  <c r="AC270" i="10" s="1"/>
  <c r="AQ270" i="10" s="1"/>
  <c r="Q270" i="10"/>
  <c r="O270" i="10"/>
  <c r="Y270" i="10" s="1"/>
  <c r="AN270" i="10" s="1"/>
  <c r="CF206" i="10" s="1"/>
  <c r="AV270" i="10"/>
  <c r="N270" i="10"/>
  <c r="X270" i="10" s="1"/>
  <c r="AM270" i="10" s="1"/>
  <c r="CE206" i="10" s="1"/>
  <c r="CD206" i="10"/>
  <c r="BV63" i="10"/>
  <c r="Z271" i="10"/>
  <c r="AO271" i="10" s="1"/>
  <c r="U271" i="10"/>
  <c r="S271" i="10"/>
  <c r="AC271" i="10" s="1"/>
  <c r="AQ271" i="10" s="1"/>
  <c r="Q271" i="10"/>
  <c r="O271" i="10"/>
  <c r="Y271" i="10" s="1"/>
  <c r="AN271" i="10" s="1"/>
  <c r="CF207" i="10" s="1"/>
  <c r="AV271" i="10"/>
  <c r="N271" i="10"/>
  <c r="X271" i="10" s="1"/>
  <c r="AM271" i="10" s="1"/>
  <c r="CE207" i="10" s="1"/>
  <c r="CD207" i="10"/>
  <c r="Z272" i="10"/>
  <c r="AO272" i="10" s="1"/>
  <c r="U272" i="10"/>
  <c r="S272" i="10"/>
  <c r="AC272" i="10" s="1"/>
  <c r="AQ272" i="10" s="1"/>
  <c r="Q272" i="10"/>
  <c r="O272" i="10"/>
  <c r="Y272" i="10" s="1"/>
  <c r="AN272" i="10" s="1"/>
  <c r="CF196" i="10" s="1"/>
  <c r="AV272" i="10"/>
  <c r="N272" i="10"/>
  <c r="X272" i="10" s="1"/>
  <c r="AM272" i="10" s="1"/>
  <c r="CE196" i="10" s="1"/>
  <c r="CD196" i="10"/>
  <c r="Z273" i="10"/>
  <c r="AO273" i="10" s="1"/>
  <c r="U273" i="10"/>
  <c r="S273" i="10"/>
  <c r="AC273" i="10" s="1"/>
  <c r="AQ273" i="10" s="1"/>
  <c r="Q273" i="10"/>
  <c r="O273" i="10"/>
  <c r="Y273" i="10" s="1"/>
  <c r="AN273" i="10" s="1"/>
  <c r="CF197" i="10" s="1"/>
  <c r="AV273" i="10"/>
  <c r="N273" i="10"/>
  <c r="X273" i="10" s="1"/>
  <c r="AM273" i="10" s="1"/>
  <c r="CE197" i="10" s="1"/>
  <c r="CD197" i="10"/>
  <c r="Z274" i="10"/>
  <c r="AO274" i="10" s="1"/>
  <c r="U274" i="10"/>
  <c r="S274" i="10"/>
  <c r="AC274" i="10" s="1"/>
  <c r="AQ274" i="10" s="1"/>
  <c r="Q274" i="10"/>
  <c r="O274" i="10"/>
  <c r="Y274" i="10" s="1"/>
  <c r="AN274" i="10" s="1"/>
  <c r="CF208" i="10" s="1"/>
  <c r="AV274" i="10"/>
  <c r="N274" i="10"/>
  <c r="X274" i="10" s="1"/>
  <c r="AM274" i="10" s="1"/>
  <c r="CE208" i="10" s="1"/>
  <c r="CD208" i="10"/>
  <c r="BV64" i="10"/>
  <c r="Z275" i="10"/>
  <c r="AO275" i="10" s="1"/>
  <c r="U275" i="10"/>
  <c r="S275" i="10"/>
  <c r="AC275" i="10" s="1"/>
  <c r="AQ275" i="10" s="1"/>
  <c r="Q275" i="10"/>
  <c r="O275" i="10"/>
  <c r="Y275" i="10" s="1"/>
  <c r="AN275" i="10" s="1"/>
  <c r="AV275" i="10"/>
  <c r="N275" i="10"/>
  <c r="X275" i="10" s="1"/>
  <c r="AM275" i="10" s="1"/>
  <c r="Z276" i="10"/>
  <c r="AO276" i="10" s="1"/>
  <c r="U276" i="10"/>
  <c r="S276" i="10"/>
  <c r="AC276" i="10" s="1"/>
  <c r="AQ276" i="10" s="1"/>
  <c r="Q276" i="10"/>
  <c r="O276" i="10"/>
  <c r="Y276" i="10" s="1"/>
  <c r="AN276" i="10" s="1"/>
  <c r="AV276" i="10"/>
  <c r="N276" i="10"/>
  <c r="X276" i="10" s="1"/>
  <c r="AM276" i="10" s="1"/>
  <c r="Z277" i="10"/>
  <c r="AO277" i="10" s="1"/>
  <c r="U277" i="10"/>
  <c r="S277" i="10"/>
  <c r="AC277" i="10" s="1"/>
  <c r="AQ277" i="10" s="1"/>
  <c r="Q277" i="10"/>
  <c r="O277" i="10"/>
  <c r="Y277" i="10" s="1"/>
  <c r="AN277" i="10" s="1"/>
  <c r="AV277" i="10"/>
  <c r="N277" i="10"/>
  <c r="X277" i="10" s="1"/>
  <c r="AM277" i="10" s="1"/>
  <c r="Z278" i="10"/>
  <c r="AO278" i="10" s="1"/>
  <c r="U278" i="10"/>
  <c r="S278" i="10"/>
  <c r="AC278" i="10" s="1"/>
  <c r="AQ278" i="10" s="1"/>
  <c r="Q278" i="10"/>
  <c r="O278" i="10"/>
  <c r="Y278" i="10" s="1"/>
  <c r="AN278" i="10" s="1"/>
  <c r="AV278" i="10"/>
  <c r="N278" i="10"/>
  <c r="X278" i="10" s="1"/>
  <c r="AM278" i="10" s="1"/>
  <c r="Z279" i="10"/>
  <c r="AO279" i="10" s="1"/>
  <c r="U279" i="10"/>
  <c r="S279" i="10"/>
  <c r="AC279" i="10" s="1"/>
  <c r="AQ279" i="10" s="1"/>
  <c r="Q279" i="10"/>
  <c r="O279" i="10"/>
  <c r="Y279" i="10" s="1"/>
  <c r="AN279" i="10" s="1"/>
  <c r="AV279" i="10"/>
  <c r="N279" i="10"/>
  <c r="X279" i="10" s="1"/>
  <c r="AM279" i="10" s="1"/>
  <c r="Z280" i="10"/>
  <c r="AO280" i="10" s="1"/>
  <c r="U280" i="10"/>
  <c r="S280" i="10"/>
  <c r="AC280" i="10" s="1"/>
  <c r="AQ280" i="10" s="1"/>
  <c r="Q280" i="10"/>
  <c r="O280" i="10"/>
  <c r="Y280" i="10" s="1"/>
  <c r="AN280" i="10" s="1"/>
  <c r="AV280" i="10"/>
  <c r="N280" i="10"/>
  <c r="X280" i="10" s="1"/>
  <c r="AM280" i="10" s="1"/>
  <c r="AV281" i="10"/>
  <c r="N281" i="10"/>
  <c r="X281" i="10" s="1"/>
  <c r="AM281" i="10" s="1"/>
  <c r="S281" i="10"/>
  <c r="AC281" i="10" s="1"/>
  <c r="AQ281" i="10" s="1"/>
  <c r="O281" i="10"/>
  <c r="Y281" i="10" s="1"/>
  <c r="AN281" i="10" s="1"/>
  <c r="Z281" i="10"/>
  <c r="AO281" i="10" s="1"/>
  <c r="U281" i="10"/>
  <c r="Q281" i="10"/>
  <c r="AV282" i="10"/>
  <c r="N282" i="10"/>
  <c r="X282" i="10" s="1"/>
  <c r="AM282" i="10" s="1"/>
  <c r="Z282" i="10"/>
  <c r="AO282" i="10" s="1"/>
  <c r="U282" i="10"/>
  <c r="Q282" i="10"/>
  <c r="S282" i="10"/>
  <c r="AC282" i="10" s="1"/>
  <c r="AQ282" i="10" s="1"/>
  <c r="O282" i="10"/>
  <c r="Y282" i="10" s="1"/>
  <c r="AN282" i="10" s="1"/>
  <c r="AV283" i="10"/>
  <c r="N283" i="10"/>
  <c r="X283" i="10" s="1"/>
  <c r="AM283" i="10" s="1"/>
  <c r="S283" i="10"/>
  <c r="AC283" i="10" s="1"/>
  <c r="AQ283" i="10" s="1"/>
  <c r="O283" i="10"/>
  <c r="Y283" i="10" s="1"/>
  <c r="AN283" i="10" s="1"/>
  <c r="Z283" i="10"/>
  <c r="AO283" i="10" s="1"/>
  <c r="U283" i="10"/>
  <c r="Q283" i="10"/>
  <c r="AV284" i="10"/>
  <c r="N284" i="10"/>
  <c r="X284" i="10" s="1"/>
  <c r="AM284" i="10" s="1"/>
  <c r="CE198" i="10" s="1"/>
  <c r="Z284" i="10"/>
  <c r="AO284" i="10" s="1"/>
  <c r="U284" i="10"/>
  <c r="S284" i="10"/>
  <c r="AC284" i="10" s="1"/>
  <c r="AQ284" i="10" s="1"/>
  <c r="Q284" i="10"/>
  <c r="O284" i="10"/>
  <c r="Y284" i="10" s="1"/>
  <c r="AN284" i="10" s="1"/>
  <c r="CF198" i="10" s="1"/>
  <c r="CD198" i="10"/>
  <c r="AV285" i="10"/>
  <c r="N285" i="10"/>
  <c r="X285" i="10" s="1"/>
  <c r="AM285" i="10" s="1"/>
  <c r="CE199" i="10" s="1"/>
  <c r="Z285" i="10"/>
  <c r="AO285" i="10" s="1"/>
  <c r="U285" i="10"/>
  <c r="S285" i="10"/>
  <c r="AC285" i="10" s="1"/>
  <c r="AQ285" i="10" s="1"/>
  <c r="Q285" i="10"/>
  <c r="O285" i="10"/>
  <c r="Y285" i="10" s="1"/>
  <c r="AN285" i="10" s="1"/>
  <c r="CF199" i="10" s="1"/>
  <c r="CD199" i="10"/>
  <c r="AV286" i="10"/>
  <c r="Z286" i="10"/>
  <c r="AO286" i="10" s="1"/>
  <c r="U286" i="10"/>
  <c r="N286" i="10"/>
  <c r="X286" i="10" s="1"/>
  <c r="AM286" i="10" s="1"/>
  <c r="CE200" i="10" s="1"/>
  <c r="S286" i="10"/>
  <c r="AC286" i="10" s="1"/>
  <c r="AQ286" i="10" s="1"/>
  <c r="Q286" i="10"/>
  <c r="O286" i="10"/>
  <c r="Y286" i="10" s="1"/>
  <c r="AN286" i="10" s="1"/>
  <c r="CF200" i="10" s="1"/>
  <c r="CD200" i="10"/>
  <c r="AV287" i="10"/>
  <c r="N287" i="10"/>
  <c r="X287" i="10" s="1"/>
  <c r="AM287" i="10" s="1"/>
  <c r="CE201" i="10" s="1"/>
  <c r="S287" i="10"/>
  <c r="AC287" i="10" s="1"/>
  <c r="AQ287" i="10" s="1"/>
  <c r="O287" i="10"/>
  <c r="Y287" i="10" s="1"/>
  <c r="AN287" i="10" s="1"/>
  <c r="CF201" i="10" s="1"/>
  <c r="Z287" i="10"/>
  <c r="AO287" i="10" s="1"/>
  <c r="U287" i="10"/>
  <c r="Q287" i="10"/>
  <c r="CD201" i="10"/>
  <c r="AV288" i="10"/>
  <c r="N288" i="10"/>
  <c r="X288" i="10" s="1"/>
  <c r="AM288" i="10" s="1"/>
  <c r="CE202" i="10" s="1"/>
  <c r="Z288" i="10"/>
  <c r="AO288" i="10" s="1"/>
  <c r="U288" i="10"/>
  <c r="Q288" i="10"/>
  <c r="S288" i="10"/>
  <c r="AC288" i="10" s="1"/>
  <c r="AQ288" i="10" s="1"/>
  <c r="O288" i="10"/>
  <c r="Y288" i="10" s="1"/>
  <c r="AN288" i="10" s="1"/>
  <c r="CF202" i="10" s="1"/>
  <c r="CD202" i="10"/>
  <c r="AV289" i="10"/>
  <c r="N289" i="10"/>
  <c r="X289" i="10" s="1"/>
  <c r="AM289" i="10" s="1"/>
  <c r="CE203" i="10" s="1"/>
  <c r="S289" i="10"/>
  <c r="AC289" i="10" s="1"/>
  <c r="AQ289" i="10" s="1"/>
  <c r="O289" i="10"/>
  <c r="Y289" i="10" s="1"/>
  <c r="AN289" i="10" s="1"/>
  <c r="CF203" i="10" s="1"/>
  <c r="Z289" i="10"/>
  <c r="AO289" i="10" s="1"/>
  <c r="U289" i="10"/>
  <c r="Q289" i="10"/>
  <c r="CD203" i="10"/>
  <c r="AV290" i="10"/>
  <c r="N290" i="10"/>
  <c r="X290" i="10" s="1"/>
  <c r="AM290" i="10" s="1"/>
  <c r="CE204" i="10" s="1"/>
  <c r="Z290" i="10"/>
  <c r="AO290" i="10" s="1"/>
  <c r="U290" i="10"/>
  <c r="Q290" i="10"/>
  <c r="S290" i="10"/>
  <c r="AC290" i="10" s="1"/>
  <c r="AQ290" i="10" s="1"/>
  <c r="O290" i="10"/>
  <c r="Y290" i="10" s="1"/>
  <c r="AN290" i="10" s="1"/>
  <c r="CF204" i="10" s="1"/>
  <c r="CD204" i="10"/>
  <c r="AV291" i="10"/>
  <c r="N291" i="10"/>
  <c r="X291" i="10" s="1"/>
  <c r="AM291" i="10" s="1"/>
  <c r="CE205" i="10" s="1"/>
  <c r="S291" i="10"/>
  <c r="AC291" i="10" s="1"/>
  <c r="AQ291" i="10" s="1"/>
  <c r="O291" i="10"/>
  <c r="Y291" i="10" s="1"/>
  <c r="AN291" i="10" s="1"/>
  <c r="CF205" i="10" s="1"/>
  <c r="Z291" i="10"/>
  <c r="AO291" i="10" s="1"/>
  <c r="U291" i="10"/>
  <c r="Q291" i="10"/>
  <c r="CD205" i="10"/>
  <c r="AV292" i="10"/>
  <c r="N292" i="10"/>
  <c r="X292" i="10" s="1"/>
  <c r="AM292" i="10" s="1"/>
  <c r="Z292" i="10"/>
  <c r="AO292" i="10" s="1"/>
  <c r="U292" i="10"/>
  <c r="Q292" i="10"/>
  <c r="S292" i="10"/>
  <c r="AC292" i="10" s="1"/>
  <c r="AQ292" i="10" s="1"/>
  <c r="O292" i="10"/>
  <c r="Y292" i="10" s="1"/>
  <c r="AN292" i="10" s="1"/>
  <c r="AV293" i="10"/>
  <c r="N293" i="10"/>
  <c r="X293" i="10" s="1"/>
  <c r="AM293" i="10" s="1"/>
  <c r="S293" i="10"/>
  <c r="AC293" i="10" s="1"/>
  <c r="AQ293" i="10" s="1"/>
  <c r="O293" i="10"/>
  <c r="Y293" i="10" s="1"/>
  <c r="AN293" i="10" s="1"/>
  <c r="Z293" i="10"/>
  <c r="AO293" i="10" s="1"/>
  <c r="U293" i="10"/>
  <c r="Q293" i="10"/>
  <c r="AV294" i="10"/>
  <c r="N294" i="10"/>
  <c r="X294" i="10" s="1"/>
  <c r="AM294" i="10" s="1"/>
  <c r="Z294" i="10"/>
  <c r="AO294" i="10" s="1"/>
  <c r="U294" i="10"/>
  <c r="Q294" i="10"/>
  <c r="S294" i="10"/>
  <c r="AC294" i="10" s="1"/>
  <c r="AQ294" i="10" s="1"/>
  <c r="O294" i="10"/>
  <c r="Y294" i="10" s="1"/>
  <c r="AN294" i="10" s="1"/>
  <c r="AV295" i="10"/>
  <c r="N295" i="10"/>
  <c r="X295" i="10" s="1"/>
  <c r="AM295" i="10" s="1"/>
  <c r="S295" i="10"/>
  <c r="AC295" i="10" s="1"/>
  <c r="AQ295" i="10" s="1"/>
  <c r="O295" i="10"/>
  <c r="Y295" i="10" s="1"/>
  <c r="AN295" i="10" s="1"/>
  <c r="Z295" i="10"/>
  <c r="AO295" i="10" s="1"/>
  <c r="U295" i="10"/>
  <c r="Q295" i="10"/>
  <c r="AV296" i="10"/>
  <c r="N296" i="10"/>
  <c r="X296" i="10" s="1"/>
  <c r="AM296" i="10" s="1"/>
  <c r="Z296" i="10"/>
  <c r="AO296" i="10" s="1"/>
  <c r="U296" i="10"/>
  <c r="Q296" i="10"/>
  <c r="S296" i="10"/>
  <c r="AC296" i="10" s="1"/>
  <c r="AQ296" i="10" s="1"/>
  <c r="O296" i="10"/>
  <c r="Y296" i="10" s="1"/>
  <c r="AN296" i="10" s="1"/>
  <c r="AV297" i="10"/>
  <c r="N297" i="10"/>
  <c r="X297" i="10" s="1"/>
  <c r="AM297" i="10" s="1"/>
  <c r="S297" i="10"/>
  <c r="AC297" i="10" s="1"/>
  <c r="AQ297" i="10" s="1"/>
  <c r="O297" i="10"/>
  <c r="Y297" i="10" s="1"/>
  <c r="AN297" i="10" s="1"/>
  <c r="Z297" i="10"/>
  <c r="AO297" i="10" s="1"/>
  <c r="U297" i="10"/>
  <c r="Q297" i="10"/>
  <c r="AV298" i="10"/>
  <c r="N298" i="10"/>
  <c r="X298" i="10" s="1"/>
  <c r="AM298" i="10" s="1"/>
  <c r="Z298" i="10"/>
  <c r="AO298" i="10" s="1"/>
  <c r="U298" i="10"/>
  <c r="Q298" i="10"/>
  <c r="S298" i="10"/>
  <c r="AC298" i="10" s="1"/>
  <c r="AQ298" i="10" s="1"/>
  <c r="O298" i="10"/>
  <c r="Y298" i="10" s="1"/>
  <c r="AN298" i="10" s="1"/>
  <c r="AV299" i="10"/>
  <c r="N299" i="10"/>
  <c r="X299" i="10" s="1"/>
  <c r="AM299" i="10" s="1"/>
  <c r="S299" i="10"/>
  <c r="AC299" i="10" s="1"/>
  <c r="AQ299" i="10" s="1"/>
  <c r="O299" i="10"/>
  <c r="Y299" i="10" s="1"/>
  <c r="AN299" i="10" s="1"/>
  <c r="Z299" i="10"/>
  <c r="AO299" i="10" s="1"/>
  <c r="U299" i="10"/>
  <c r="Q299" i="10"/>
  <c r="AV300" i="10"/>
  <c r="N300" i="10"/>
  <c r="X300" i="10" s="1"/>
  <c r="AM300" i="10" s="1"/>
  <c r="Z300" i="10"/>
  <c r="AO300" i="10" s="1"/>
  <c r="U300" i="10"/>
  <c r="Q300" i="10"/>
  <c r="S300" i="10"/>
  <c r="AC300" i="10" s="1"/>
  <c r="AQ300" i="10" s="1"/>
  <c r="O300" i="10"/>
  <c r="Y300" i="10" s="1"/>
  <c r="AN300" i="10" s="1"/>
  <c r="AV301" i="10"/>
  <c r="N301" i="10"/>
  <c r="X301" i="10" s="1"/>
  <c r="AM301" i="10" s="1"/>
  <c r="S301" i="10"/>
  <c r="AC301" i="10" s="1"/>
  <c r="AQ301" i="10" s="1"/>
  <c r="O301" i="10"/>
  <c r="Y301" i="10" s="1"/>
  <c r="AN301" i="10" s="1"/>
  <c r="Z301" i="10"/>
  <c r="AO301" i="10" s="1"/>
  <c r="U301" i="10"/>
  <c r="Q301" i="10"/>
  <c r="AV302" i="10"/>
  <c r="N302" i="10"/>
  <c r="X302" i="10" s="1"/>
  <c r="AM302" i="10" s="1"/>
  <c r="Z302" i="10"/>
  <c r="AO302" i="10" s="1"/>
  <c r="U302" i="10"/>
  <c r="Q302" i="10"/>
  <c r="S302" i="10"/>
  <c r="AC302" i="10" s="1"/>
  <c r="AQ302" i="10" s="1"/>
  <c r="O302" i="10"/>
  <c r="Y302" i="10" s="1"/>
  <c r="AN302" i="10" s="1"/>
  <c r="Z303" i="10"/>
  <c r="AO303" i="10" s="1"/>
  <c r="U303" i="10"/>
  <c r="S303" i="10"/>
  <c r="AC303" i="10" s="1"/>
  <c r="AQ303" i="10" s="1"/>
  <c r="Q303" i="10"/>
  <c r="O303" i="10"/>
  <c r="Y303" i="10" s="1"/>
  <c r="AN303" i="10" s="1"/>
  <c r="AV303" i="10"/>
  <c r="N303" i="10"/>
  <c r="X303" i="10" s="1"/>
  <c r="AM303" i="10" s="1"/>
  <c r="Z304" i="10"/>
  <c r="AO304" i="10" s="1"/>
  <c r="U304" i="10"/>
  <c r="S304" i="10"/>
  <c r="AC304" i="10" s="1"/>
  <c r="AQ304" i="10" s="1"/>
  <c r="Q304" i="10"/>
  <c r="O304" i="10"/>
  <c r="Y304" i="10" s="1"/>
  <c r="AN304" i="10" s="1"/>
  <c r="AV304" i="10"/>
  <c r="N304" i="10"/>
  <c r="X304" i="10" s="1"/>
  <c r="AM304" i="10" s="1"/>
  <c r="Z305" i="10"/>
  <c r="AO305" i="10" s="1"/>
  <c r="U305" i="10"/>
  <c r="S305" i="10"/>
  <c r="AC305" i="10" s="1"/>
  <c r="AQ305" i="10" s="1"/>
  <c r="Q305" i="10"/>
  <c r="O305" i="10"/>
  <c r="Y305" i="10" s="1"/>
  <c r="AN305" i="10" s="1"/>
  <c r="AV305" i="10"/>
  <c r="N305" i="10"/>
  <c r="X305" i="10" s="1"/>
  <c r="AM305" i="10" s="1"/>
  <c r="Z306" i="10"/>
  <c r="AO306" i="10" s="1"/>
  <c r="U306" i="10"/>
  <c r="S306" i="10"/>
  <c r="AC306" i="10" s="1"/>
  <c r="AQ306" i="10" s="1"/>
  <c r="Q306" i="10"/>
  <c r="O306" i="10"/>
  <c r="Y306" i="10" s="1"/>
  <c r="AN306" i="10" s="1"/>
  <c r="AV306" i="10"/>
  <c r="N306" i="10"/>
  <c r="X306" i="10" s="1"/>
  <c r="AM306" i="10" s="1"/>
  <c r="Z307" i="10"/>
  <c r="AO307" i="10" s="1"/>
  <c r="U307" i="10"/>
  <c r="S307" i="10"/>
  <c r="AC307" i="10" s="1"/>
  <c r="AQ307" i="10" s="1"/>
  <c r="Q307" i="10"/>
  <c r="O307" i="10"/>
  <c r="Y307" i="10" s="1"/>
  <c r="AN307" i="10" s="1"/>
  <c r="AV307" i="10"/>
  <c r="N307" i="10"/>
  <c r="X307" i="10" s="1"/>
  <c r="AM307" i="10" s="1"/>
  <c r="Z308" i="10"/>
  <c r="AO308" i="10" s="1"/>
  <c r="U308" i="10"/>
  <c r="S308" i="10"/>
  <c r="AC308" i="10" s="1"/>
  <c r="AQ308" i="10" s="1"/>
  <c r="Q308" i="10"/>
  <c r="O308" i="10"/>
  <c r="Y308" i="10" s="1"/>
  <c r="AN308" i="10" s="1"/>
  <c r="AV308" i="10"/>
  <c r="N308" i="10"/>
  <c r="X308" i="10" s="1"/>
  <c r="AM308" i="10" s="1"/>
  <c r="Z309" i="10"/>
  <c r="AO309" i="10" s="1"/>
  <c r="U309" i="10"/>
  <c r="S309" i="10"/>
  <c r="AC309" i="10" s="1"/>
  <c r="AQ309" i="10" s="1"/>
  <c r="Q309" i="10"/>
  <c r="O309" i="10"/>
  <c r="Y309" i="10" s="1"/>
  <c r="AN309" i="10" s="1"/>
  <c r="AV309" i="10"/>
  <c r="N309" i="10"/>
  <c r="X309" i="10" s="1"/>
  <c r="AM309" i="10" s="1"/>
  <c r="Z310" i="10"/>
  <c r="AO310" i="10" s="1"/>
  <c r="U310" i="10"/>
  <c r="S310" i="10"/>
  <c r="AC310" i="10" s="1"/>
  <c r="AQ310" i="10" s="1"/>
  <c r="Q310" i="10"/>
  <c r="O310" i="10"/>
  <c r="Y310" i="10" s="1"/>
  <c r="AN310" i="10" s="1"/>
  <c r="AV310" i="10"/>
  <c r="N310" i="10"/>
  <c r="X310" i="10" s="1"/>
  <c r="AM310" i="10" s="1"/>
  <c r="AV311" i="10"/>
  <c r="S311" i="10"/>
  <c r="AC311" i="10" s="1"/>
  <c r="AQ311" i="10" s="1"/>
  <c r="Q311" i="10"/>
  <c r="O311" i="10"/>
  <c r="Y311" i="10" s="1"/>
  <c r="AN311" i="10" s="1"/>
  <c r="Z311" i="10"/>
  <c r="AO311" i="10" s="1"/>
  <c r="U311" i="10"/>
  <c r="N311" i="10"/>
  <c r="X311" i="10" s="1"/>
  <c r="AM311" i="10" s="1"/>
  <c r="AV312" i="10"/>
  <c r="N312" i="10"/>
  <c r="X312" i="10" s="1"/>
  <c r="AM312" i="10" s="1"/>
  <c r="Z312" i="10"/>
  <c r="AO312" i="10" s="1"/>
  <c r="U312" i="10"/>
  <c r="Q312" i="10"/>
  <c r="S312" i="10"/>
  <c r="AC312" i="10" s="1"/>
  <c r="AQ312" i="10" s="1"/>
  <c r="O312" i="10"/>
  <c r="Y312" i="10" s="1"/>
  <c r="AN312" i="10" s="1"/>
  <c r="AV313" i="10"/>
  <c r="N313" i="10"/>
  <c r="X313" i="10" s="1"/>
  <c r="AM313" i="10" s="1"/>
  <c r="CE209" i="10" s="1"/>
  <c r="S313" i="10"/>
  <c r="AC313" i="10" s="1"/>
  <c r="AQ313" i="10" s="1"/>
  <c r="O313" i="10"/>
  <c r="Y313" i="10" s="1"/>
  <c r="AN313" i="10" s="1"/>
  <c r="CF209" i="10" s="1"/>
  <c r="Z313" i="10"/>
  <c r="AO313" i="10" s="1"/>
  <c r="U313" i="10"/>
  <c r="Q313" i="10"/>
  <c r="CD209" i="10"/>
  <c r="BV65" i="10"/>
  <c r="AV314" i="10"/>
  <c r="N314" i="10"/>
  <c r="X314" i="10" s="1"/>
  <c r="AM314" i="10" s="1"/>
  <c r="CE210" i="10" s="1"/>
  <c r="Z314" i="10"/>
  <c r="AO314" i="10" s="1"/>
  <c r="U314" i="10"/>
  <c r="Q314" i="10"/>
  <c r="S314" i="10"/>
  <c r="AC314" i="10" s="1"/>
  <c r="AQ314" i="10" s="1"/>
  <c r="O314" i="10"/>
  <c r="Y314" i="10" s="1"/>
  <c r="AN314" i="10" s="1"/>
  <c r="CF210" i="10" s="1"/>
  <c r="CD210" i="10"/>
  <c r="BV66" i="10"/>
  <c r="Z315" i="10"/>
  <c r="AO315" i="10" s="1"/>
  <c r="U315" i="10"/>
  <c r="S315" i="10"/>
  <c r="AC315" i="10" s="1"/>
  <c r="AQ315" i="10" s="1"/>
  <c r="Q315" i="10"/>
  <c r="O315" i="10"/>
  <c r="Y315" i="10" s="1"/>
  <c r="AN315" i="10" s="1"/>
  <c r="CF211" i="10" s="1"/>
  <c r="AV315" i="10"/>
  <c r="N315" i="10"/>
  <c r="X315" i="10" s="1"/>
  <c r="AM315" i="10" s="1"/>
  <c r="CE211" i="10" s="1"/>
  <c r="CD211" i="10"/>
  <c r="Z316" i="10"/>
  <c r="AO316" i="10" s="1"/>
  <c r="U316" i="10"/>
  <c r="S316" i="10"/>
  <c r="AC316" i="10" s="1"/>
  <c r="AQ316" i="10" s="1"/>
  <c r="Q316" i="10"/>
  <c r="O316" i="10"/>
  <c r="Y316" i="10" s="1"/>
  <c r="AN316" i="10" s="1"/>
  <c r="CF212" i="10" s="1"/>
  <c r="AV316" i="10"/>
  <c r="N316" i="10"/>
  <c r="X316" i="10" s="1"/>
  <c r="AM316" i="10" s="1"/>
  <c r="CE212" i="10" s="1"/>
  <c r="CD212" i="10"/>
  <c r="Z317" i="10"/>
  <c r="AO317" i="10" s="1"/>
  <c r="U317" i="10"/>
  <c r="S317" i="10"/>
  <c r="AC317" i="10" s="1"/>
  <c r="AQ317" i="10" s="1"/>
  <c r="Q317" i="10"/>
  <c r="O317" i="10"/>
  <c r="Y317" i="10" s="1"/>
  <c r="AN317" i="10" s="1"/>
  <c r="CF213" i="10" s="1"/>
  <c r="AV317" i="10"/>
  <c r="N317" i="10"/>
  <c r="X317" i="10" s="1"/>
  <c r="AM317" i="10" s="1"/>
  <c r="CE213" i="10" s="1"/>
  <c r="CD213" i="10"/>
  <c r="Z318" i="10"/>
  <c r="AO318" i="10" s="1"/>
  <c r="U318" i="10"/>
  <c r="S318" i="10"/>
  <c r="AC318" i="10" s="1"/>
  <c r="AQ318" i="10" s="1"/>
  <c r="Q318" i="10"/>
  <c r="O318" i="10"/>
  <c r="Y318" i="10" s="1"/>
  <c r="AN318" i="10" s="1"/>
  <c r="CF214" i="10" s="1"/>
  <c r="AV318" i="10"/>
  <c r="N318" i="10"/>
  <c r="X318" i="10" s="1"/>
  <c r="AM318" i="10" s="1"/>
  <c r="CE214" i="10" s="1"/>
  <c r="CD214" i="10"/>
  <c r="BV67" i="10"/>
  <c r="DN138" i="10"/>
  <c r="EA138" i="10" s="1"/>
  <c r="DH138" i="10"/>
  <c r="DP138" i="10" s="1"/>
  <c r="EC138" i="10" s="1"/>
  <c r="DN134" i="10"/>
  <c r="EA134" i="10" s="1"/>
  <c r="DH134" i="10"/>
  <c r="DP134" i="10" s="1"/>
  <c r="EC134" i="10" s="1"/>
  <c r="DN132" i="10"/>
  <c r="EA132" i="10" s="1"/>
  <c r="DH132" i="10"/>
  <c r="DP132" i="10" s="1"/>
  <c r="EC132" i="10" s="1"/>
  <c r="DN128" i="10"/>
  <c r="EA128" i="10" s="1"/>
  <c r="DH128" i="10"/>
  <c r="DP128" i="10" s="1"/>
  <c r="EC128" i="10" s="1"/>
  <c r="DN114" i="10"/>
  <c r="EA114" i="10" s="1"/>
  <c r="DH114" i="10"/>
  <c r="DP114" i="10" s="1"/>
  <c r="EC114" i="10" s="1"/>
  <c r="DN112" i="10"/>
  <c r="EA112" i="10" s="1"/>
  <c r="DH112" i="10"/>
  <c r="DP112" i="10" s="1"/>
  <c r="EC112" i="10" s="1"/>
  <c r="DN110" i="10"/>
  <c r="EA110" i="10" s="1"/>
  <c r="DH110" i="10"/>
  <c r="DP110" i="10" s="1"/>
  <c r="EC110" i="10" s="1"/>
  <c r="DN108" i="10"/>
  <c r="EA108" i="10" s="1"/>
  <c r="DH108" i="10"/>
  <c r="DP108" i="10" s="1"/>
  <c r="EC108" i="10" s="1"/>
  <c r="DN106" i="10"/>
  <c r="EA106" i="10" s="1"/>
  <c r="DH106" i="10"/>
  <c r="DP106" i="10" s="1"/>
  <c r="EC106" i="10" s="1"/>
  <c r="DN104" i="10"/>
  <c r="EA104" i="10" s="1"/>
  <c r="DH104" i="10"/>
  <c r="DP104" i="10" s="1"/>
  <c r="EC104" i="10" s="1"/>
  <c r="DN102" i="10"/>
  <c r="EA102" i="10" s="1"/>
  <c r="DH102" i="10"/>
  <c r="DP102" i="10" s="1"/>
  <c r="EC102" i="10" s="1"/>
  <c r="DN100" i="10"/>
  <c r="EA100" i="10" s="1"/>
  <c r="DH100" i="10"/>
  <c r="DP100" i="10" s="1"/>
  <c r="EC100" i="10" s="1"/>
  <c r="DN98" i="10"/>
  <c r="EA98" i="10" s="1"/>
  <c r="DH98" i="10"/>
  <c r="DP98" i="10" s="1"/>
  <c r="EC98" i="10" s="1"/>
  <c r="DN96" i="10"/>
  <c r="EA96" i="10" s="1"/>
  <c r="DH96" i="10"/>
  <c r="DP96" i="10" s="1"/>
  <c r="EC96" i="10" s="1"/>
  <c r="DN94" i="10"/>
  <c r="EA94" i="10" s="1"/>
  <c r="DH94" i="10"/>
  <c r="DP94" i="10" s="1"/>
  <c r="EC94" i="10" s="1"/>
  <c r="DN93" i="10"/>
  <c r="EA93" i="10" s="1"/>
  <c r="DH93" i="10"/>
  <c r="DP93" i="10" s="1"/>
  <c r="EC93" i="10" s="1"/>
  <c r="DN92" i="10"/>
  <c r="EA92" i="10" s="1"/>
  <c r="DH92" i="10"/>
  <c r="DP92" i="10" s="1"/>
  <c r="EC92" i="10" s="1"/>
  <c r="DN91" i="10"/>
  <c r="EA91" i="10" s="1"/>
  <c r="DH91" i="10"/>
  <c r="DP91" i="10" s="1"/>
  <c r="EC91" i="10" s="1"/>
  <c r="DO40" i="10"/>
  <c r="EB40" i="10" s="1"/>
  <c r="DG39" i="10"/>
  <c r="DG38" i="10" s="1"/>
  <c r="DI40" i="10"/>
  <c r="N328" i="10"/>
  <c r="N339" i="10" s="1"/>
  <c r="N327" i="10"/>
  <c r="N338" i="10" s="1"/>
  <c r="X40" i="10"/>
  <c r="N39" i="10"/>
  <c r="N38" i="10" s="1"/>
  <c r="AD16" i="10"/>
  <c r="Z16" i="10"/>
  <c r="BO328" i="10"/>
  <c r="BO327" i="10"/>
  <c r="CD40" i="10"/>
  <c r="AA67" i="10"/>
  <c r="AP67" i="10" s="1"/>
  <c r="T67" i="10"/>
  <c r="AD67" i="10" s="1"/>
  <c r="AR67" i="10" s="1"/>
  <c r="AE67" i="10"/>
  <c r="AS67" i="10" s="1"/>
  <c r="CI86" i="10" s="1"/>
  <c r="AA63" i="10"/>
  <c r="AP63" i="10" s="1"/>
  <c r="T63" i="10"/>
  <c r="AD63" i="10" s="1"/>
  <c r="AR63" i="10" s="1"/>
  <c r="AE63" i="10"/>
  <c r="AS63" i="10" s="1"/>
  <c r="CI54" i="10" s="1"/>
  <c r="AA61" i="10"/>
  <c r="AP61" i="10" s="1"/>
  <c r="T61" i="10"/>
  <c r="AD61" i="10" s="1"/>
  <c r="AR61" i="10" s="1"/>
  <c r="AE61" i="10"/>
  <c r="AS61" i="10" s="1"/>
  <c r="CI52" i="10" s="1"/>
  <c r="CP59" i="10"/>
  <c r="CL59" i="10"/>
  <c r="CN59" i="10" s="1"/>
  <c r="DI59" i="10"/>
  <c r="DQ59" i="10" s="1"/>
  <c r="ED59" i="10" s="1"/>
  <c r="DO59" i="10"/>
  <c r="EB59" i="10" s="1"/>
  <c r="AA57" i="10"/>
  <c r="AP57" i="10" s="1"/>
  <c r="T57" i="10"/>
  <c r="AD57" i="10" s="1"/>
  <c r="AR57" i="10" s="1"/>
  <c r="AE57" i="10"/>
  <c r="AS57" i="10" s="1"/>
  <c r="CP53" i="10"/>
  <c r="CL53" i="10"/>
  <c r="CN53" i="10" s="1"/>
  <c r="DI53" i="10"/>
  <c r="DQ53" i="10" s="1"/>
  <c r="ED53" i="10" s="1"/>
  <c r="DO53" i="10"/>
  <c r="EB53" i="10" s="1"/>
  <c r="AA47" i="10"/>
  <c r="AP47" i="10" s="1"/>
  <c r="T47" i="10"/>
  <c r="AD47" i="10" s="1"/>
  <c r="AR47" i="10" s="1"/>
  <c r="AE47" i="10"/>
  <c r="AS47" i="10" s="1"/>
  <c r="CI47" i="10" s="1"/>
  <c r="CP43" i="10"/>
  <c r="CL43" i="10"/>
  <c r="CN43" i="10" s="1"/>
  <c r="CG43" i="10"/>
  <c r="DI43" i="10"/>
  <c r="DQ43" i="10" s="1"/>
  <c r="ED43" i="10" s="1"/>
  <c r="DO43" i="10"/>
  <c r="EB43" i="10" s="1"/>
  <c r="AD13" i="10"/>
  <c r="Z13" i="10"/>
  <c r="AD17" i="10"/>
  <c r="Z17" i="10"/>
  <c r="AD24" i="10"/>
  <c r="Z24" i="10"/>
  <c r="AD27" i="10"/>
  <c r="Z27" i="10"/>
  <c r="CC328" i="10"/>
  <c r="CC327" i="10"/>
  <c r="AX328" i="10"/>
  <c r="AX327" i="10"/>
  <c r="BM40" i="10"/>
  <c r="Q328" i="10"/>
  <c r="Q339" i="10" s="1"/>
  <c r="Q327" i="10"/>
  <c r="Q338" i="10" s="1"/>
  <c r="AA40" i="10"/>
  <c r="T40" i="10"/>
  <c r="Q39" i="10"/>
  <c r="Q38" i="10" s="1"/>
  <c r="R38" i="10" s="1"/>
  <c r="R39" i="10" s="1"/>
  <c r="R63" i="10" s="1"/>
  <c r="AB63" i="10" s="1"/>
  <c r="U328" i="10"/>
  <c r="U339" i="10" s="1"/>
  <c r="U327" i="10"/>
  <c r="U338" i="10" s="1"/>
  <c r="AE40" i="10"/>
  <c r="U39" i="10"/>
  <c r="DD39" i="10"/>
  <c r="DD38" i="10" s="1"/>
  <c r="DL40" i="10"/>
  <c r="DY40" i="10" s="1"/>
  <c r="CP55" i="10"/>
  <c r="CL55" i="10"/>
  <c r="CN55" i="10" s="1"/>
  <c r="DI55" i="10"/>
  <c r="DQ55" i="10" s="1"/>
  <c r="ED55" i="10" s="1"/>
  <c r="DO55" i="10"/>
  <c r="EB55" i="10" s="1"/>
  <c r="T49" i="10"/>
  <c r="AD49" i="10" s="1"/>
  <c r="AR49" i="10" s="1"/>
  <c r="AA49" i="10"/>
  <c r="AP49" i="10" s="1"/>
  <c r="R49" i="10"/>
  <c r="AB49" i="10" s="1"/>
  <c r="AE49" i="10"/>
  <c r="AS49" i="10" s="1"/>
  <c r="CI49" i="10" s="1"/>
  <c r="T41" i="10"/>
  <c r="AD41" i="10" s="1"/>
  <c r="AR41" i="10" s="1"/>
  <c r="AA41" i="10"/>
  <c r="AP41" i="10" s="1"/>
  <c r="R41" i="10"/>
  <c r="AB41" i="10" s="1"/>
  <c r="AE41" i="10"/>
  <c r="AS41" i="10" s="1"/>
  <c r="CI41" i="10" s="1"/>
  <c r="DI41" i="10"/>
  <c r="DQ41" i="10" s="1"/>
  <c r="ED41" i="10" s="1"/>
  <c r="DO41" i="10"/>
  <c r="EB41" i="10" s="1"/>
  <c r="T65" i="10"/>
  <c r="AD65" i="10" s="1"/>
  <c r="AR65" i="10" s="1"/>
  <c r="AA65" i="10"/>
  <c r="AP65" i="10" s="1"/>
  <c r="R65" i="10"/>
  <c r="AB65" i="10" s="1"/>
  <c r="AE65" i="10"/>
  <c r="AS65" i="10" s="1"/>
  <c r="CI56" i="10" s="1"/>
  <c r="CP51" i="10"/>
  <c r="CL51" i="10"/>
  <c r="CN51" i="10" s="1"/>
  <c r="DI51" i="10"/>
  <c r="DQ51" i="10" s="1"/>
  <c r="ED51" i="10" s="1"/>
  <c r="DO51" i="10"/>
  <c r="EB51" i="10" s="1"/>
  <c r="CP45" i="10"/>
  <c r="CL45" i="10"/>
  <c r="CN45" i="10" s="1"/>
  <c r="CG45" i="10"/>
  <c r="DI45" i="10"/>
  <c r="DQ45" i="10" s="1"/>
  <c r="ED45" i="10" s="1"/>
  <c r="DO45" i="10"/>
  <c r="EB45" i="10" s="1"/>
  <c r="AV67" i="10"/>
  <c r="AV63" i="10"/>
  <c r="AV59" i="10"/>
  <c r="AV53" i="10"/>
  <c r="AV43" i="10"/>
  <c r="AV49" i="10"/>
  <c r="AV45" i="10"/>
  <c r="DN95" i="10"/>
  <c r="EA95" i="10" s="1"/>
  <c r="DH95" i="10"/>
  <c r="DP95" i="10" s="1"/>
  <c r="EC95" i="10" s="1"/>
  <c r="BP328" i="10"/>
  <c r="BP327" i="10"/>
  <c r="CE40" i="10"/>
  <c r="AD23" i="10"/>
  <c r="Z23" i="10"/>
  <c r="AD12" i="10"/>
  <c r="Z12" i="10"/>
  <c r="EG90" i="10"/>
  <c r="EN90" i="10"/>
  <c r="EG88" i="10"/>
  <c r="EN88" i="10"/>
  <c r="EG87" i="10"/>
  <c r="EN87" i="10"/>
  <c r="EG86" i="10"/>
  <c r="EN86" i="10"/>
  <c r="EG83" i="10"/>
  <c r="EN83" i="10"/>
  <c r="EG81" i="10"/>
  <c r="EN81" i="10"/>
  <c r="EG79" i="10"/>
  <c r="EN79" i="10"/>
  <c r="EG77" i="10"/>
  <c r="EN77" i="10"/>
  <c r="EG75" i="10"/>
  <c r="EN75" i="10"/>
  <c r="DM40" i="10"/>
  <c r="DZ40" i="10" s="1"/>
  <c r="DE39" i="10"/>
  <c r="DE38" i="10" s="1"/>
  <c r="EG89" i="10"/>
  <c r="EN89" i="10"/>
  <c r="EG85" i="10"/>
  <c r="EN85" i="10"/>
  <c r="EG84" i="10"/>
  <c r="EN84" i="10"/>
  <c r="EG82" i="10"/>
  <c r="EN82" i="10"/>
  <c r="EG80" i="10"/>
  <c r="EN80" i="10"/>
  <c r="EG78" i="10"/>
  <c r="EN78" i="10"/>
  <c r="EG76" i="10"/>
  <c r="EN76" i="10"/>
  <c r="EG74" i="10"/>
  <c r="EN74" i="10"/>
  <c r="CG86" i="10"/>
  <c r="CP67" i="10"/>
  <c r="CL67" i="10"/>
  <c r="CN67" i="10" s="1"/>
  <c r="DI67" i="10"/>
  <c r="DQ67" i="10" s="1"/>
  <c r="ED67" i="10" s="1"/>
  <c r="DO67" i="10"/>
  <c r="EB67" i="10" s="1"/>
  <c r="CP63" i="10"/>
  <c r="CL63" i="10"/>
  <c r="CN63" i="10" s="1"/>
  <c r="CG54" i="10"/>
  <c r="DI63" i="10"/>
  <c r="DQ63" i="10" s="1"/>
  <c r="ED63" i="10" s="1"/>
  <c r="DO63" i="10"/>
  <c r="EB63" i="10" s="1"/>
  <c r="CP61" i="10"/>
  <c r="CL61" i="10"/>
  <c r="CN61" i="10" s="1"/>
  <c r="CG52" i="10"/>
  <c r="DI61" i="10"/>
  <c r="DQ61" i="10" s="1"/>
  <c r="ED61" i="10" s="1"/>
  <c r="DO61" i="10"/>
  <c r="EB61" i="10" s="1"/>
  <c r="AA59" i="10"/>
  <c r="AP59" i="10" s="1"/>
  <c r="R59" i="10"/>
  <c r="AB59" i="10" s="1"/>
  <c r="T59" i="10"/>
  <c r="AD59" i="10" s="1"/>
  <c r="AR59" i="10" s="1"/>
  <c r="AE59" i="10"/>
  <c r="AS59" i="10" s="1"/>
  <c r="CP57" i="10"/>
  <c r="CL57" i="10"/>
  <c r="CN57" i="10" s="1"/>
  <c r="DI57" i="10"/>
  <c r="DQ57" i="10" s="1"/>
  <c r="ED57" i="10" s="1"/>
  <c r="DO57" i="10"/>
  <c r="EB57" i="10" s="1"/>
  <c r="AA53" i="10"/>
  <c r="AP53" i="10" s="1"/>
  <c r="R53" i="10"/>
  <c r="AB53" i="10" s="1"/>
  <c r="T53" i="10"/>
  <c r="AD53" i="10" s="1"/>
  <c r="AR53" i="10" s="1"/>
  <c r="AE53" i="10"/>
  <c r="AS53" i="10" s="1"/>
  <c r="CP47" i="10"/>
  <c r="CL47" i="10"/>
  <c r="CN47" i="10" s="1"/>
  <c r="CG47" i="10"/>
  <c r="DI47" i="10"/>
  <c r="DQ47" i="10" s="1"/>
  <c r="ED47" i="10" s="1"/>
  <c r="DO47" i="10"/>
  <c r="EB47" i="10" s="1"/>
  <c r="AA43" i="10"/>
  <c r="AP43" i="10" s="1"/>
  <c r="R43" i="10"/>
  <c r="AB43" i="10" s="1"/>
  <c r="T43" i="10"/>
  <c r="AD43" i="10" s="1"/>
  <c r="AR43" i="10" s="1"/>
  <c r="AE43" i="10"/>
  <c r="AS43" i="10" s="1"/>
  <c r="CI43" i="10" s="1"/>
  <c r="Z11" i="10"/>
  <c r="AD11" i="10"/>
  <c r="AD29" i="10" s="1"/>
  <c r="Z15" i="10"/>
  <c r="AD15" i="10"/>
  <c r="Z22" i="10"/>
  <c r="AD22" i="10"/>
  <c r="AD26" i="10"/>
  <c r="Z26" i="10"/>
  <c r="AD28" i="10"/>
  <c r="Z28" i="10"/>
  <c r="BK328" i="10"/>
  <c r="BK327" i="10"/>
  <c r="BZ40" i="10"/>
  <c r="AW328" i="10"/>
  <c r="AW327" i="10"/>
  <c r="BL40" i="10"/>
  <c r="O328" i="10"/>
  <c r="O339" i="10" s="1"/>
  <c r="O327" i="10"/>
  <c r="O338" i="10" s="1"/>
  <c r="O39" i="10"/>
  <c r="O38" i="10" s="1"/>
  <c r="Y40" i="10"/>
  <c r="S328" i="10"/>
  <c r="S339" i="10" s="1"/>
  <c r="S327" i="10"/>
  <c r="S338" i="10" s="1"/>
  <c r="S39" i="10"/>
  <c r="S38" i="10" s="1"/>
  <c r="AC40" i="10"/>
  <c r="Z328" i="10"/>
  <c r="Z327" i="10"/>
  <c r="Z324" i="10"/>
  <c r="Z325" i="10" s="1"/>
  <c r="Z322" i="10"/>
  <c r="AO40" i="10"/>
  <c r="DJ39" i="10"/>
  <c r="DJ38" i="10" s="1"/>
  <c r="DR40" i="10"/>
  <c r="EE40" i="10" s="1"/>
  <c r="EG140" i="10"/>
  <c r="EN140" i="10"/>
  <c r="EG72" i="10"/>
  <c r="EN72" i="10"/>
  <c r="EG68" i="10"/>
  <c r="EN68" i="10"/>
  <c r="T55" i="10"/>
  <c r="AD55" i="10" s="1"/>
  <c r="AR55" i="10" s="1"/>
  <c r="AA55" i="10"/>
  <c r="AP55" i="10" s="1"/>
  <c r="R55" i="10"/>
  <c r="AB55" i="10" s="1"/>
  <c r="AE55" i="10"/>
  <c r="AS55" i="10" s="1"/>
  <c r="CP49" i="10"/>
  <c r="CL49" i="10"/>
  <c r="CN49" i="10" s="1"/>
  <c r="CG49" i="10"/>
  <c r="DI49" i="10"/>
  <c r="DQ49" i="10" s="1"/>
  <c r="ED49" i="10" s="1"/>
  <c r="DO49" i="10"/>
  <c r="EB49" i="10" s="1"/>
  <c r="EG47" i="10"/>
  <c r="EN47" i="10"/>
  <c r="EG43" i="10"/>
  <c r="EN43" i="10"/>
  <c r="CP41" i="10"/>
  <c r="CL41" i="10"/>
  <c r="CN41" i="10" s="1"/>
  <c r="CG41" i="10"/>
  <c r="EG70" i="10"/>
  <c r="EN70" i="10"/>
  <c r="EG65" i="10"/>
  <c r="EN65" i="10"/>
  <c r="CP65" i="10"/>
  <c r="CL65" i="10"/>
  <c r="CN65" i="10" s="1"/>
  <c r="CG56" i="10"/>
  <c r="DI65" i="10"/>
  <c r="DQ65" i="10" s="1"/>
  <c r="ED65" i="10" s="1"/>
  <c r="DO65" i="10"/>
  <c r="EB65" i="10" s="1"/>
  <c r="EG61" i="10"/>
  <c r="EN61" i="10"/>
  <c r="EG59" i="10"/>
  <c r="EN59" i="10"/>
  <c r="EG57" i="10"/>
  <c r="EN57" i="10"/>
  <c r="EG53" i="10"/>
  <c r="EN53" i="10"/>
  <c r="T51" i="10"/>
  <c r="AD51" i="10" s="1"/>
  <c r="AR51" i="10" s="1"/>
  <c r="AA51" i="10"/>
  <c r="AP51" i="10" s="1"/>
  <c r="R51" i="10"/>
  <c r="AB51" i="10" s="1"/>
  <c r="AE51" i="10"/>
  <c r="AS51" i="10" s="1"/>
  <c r="T45" i="10"/>
  <c r="AD45" i="10" s="1"/>
  <c r="AR45" i="10" s="1"/>
  <c r="AA45" i="10"/>
  <c r="AP45" i="10" s="1"/>
  <c r="R45" i="10"/>
  <c r="AB45" i="10" s="1"/>
  <c r="AE45" i="10"/>
  <c r="AS45" i="10" s="1"/>
  <c r="CI45" i="10" s="1"/>
  <c r="AV55" i="10"/>
  <c r="AV41" i="10"/>
  <c r="AV65" i="10"/>
  <c r="AV51" i="10"/>
  <c r="AA27" i="9"/>
  <c r="AA17" i="9"/>
  <c r="AA15" i="9"/>
  <c r="AA13" i="9"/>
  <c r="AA11" i="9"/>
  <c r="T164" i="9"/>
  <c r="AB164" i="9" s="1"/>
  <c r="AO164" i="9" s="1"/>
  <c r="CJ80" i="9" s="1"/>
  <c r="R164" i="9"/>
  <c r="Z164" i="9" s="1"/>
  <c r="AM164" i="9" s="1"/>
  <c r="N164" i="9"/>
  <c r="V164" i="9" s="1"/>
  <c r="AI164" i="9" s="1"/>
  <c r="CF80" i="9" s="1"/>
  <c r="X164" i="9"/>
  <c r="AK164" i="9" s="1"/>
  <c r="O164" i="9"/>
  <c r="W164" i="9" s="1"/>
  <c r="AJ164" i="9" s="1"/>
  <c r="CG80" i="9" s="1"/>
  <c r="BW164" i="9"/>
  <c r="Q164" i="9"/>
  <c r="CE80" i="9"/>
  <c r="T165" i="9"/>
  <c r="AB165" i="9" s="1"/>
  <c r="AO165" i="9" s="1"/>
  <c r="CJ81" i="9" s="1"/>
  <c r="R165" i="9"/>
  <c r="Z165" i="9" s="1"/>
  <c r="AM165" i="9" s="1"/>
  <c r="N165" i="9"/>
  <c r="V165" i="9" s="1"/>
  <c r="AI165" i="9" s="1"/>
  <c r="CF81" i="9" s="1"/>
  <c r="X165" i="9"/>
  <c r="AK165" i="9" s="1"/>
  <c r="O165" i="9"/>
  <c r="W165" i="9" s="1"/>
  <c r="AJ165" i="9" s="1"/>
  <c r="CG81" i="9" s="1"/>
  <c r="BW165" i="9"/>
  <c r="Q165" i="9"/>
  <c r="CE81" i="9"/>
  <c r="T166" i="9"/>
  <c r="AB166" i="9" s="1"/>
  <c r="AO166" i="9" s="1"/>
  <c r="CJ82" i="9" s="1"/>
  <c r="R166" i="9"/>
  <c r="Z166" i="9" s="1"/>
  <c r="AM166" i="9" s="1"/>
  <c r="N166" i="9"/>
  <c r="V166" i="9" s="1"/>
  <c r="AI166" i="9" s="1"/>
  <c r="CF82" i="9" s="1"/>
  <c r="X166" i="9"/>
  <c r="AK166" i="9" s="1"/>
  <c r="O166" i="9"/>
  <c r="W166" i="9" s="1"/>
  <c r="AJ166" i="9" s="1"/>
  <c r="CG82" i="9" s="1"/>
  <c r="BW166" i="9"/>
  <c r="Q166" i="9"/>
  <c r="CE82" i="9"/>
  <c r="T167" i="9"/>
  <c r="AB167" i="9" s="1"/>
  <c r="AO167" i="9" s="1"/>
  <c r="CJ83" i="9" s="1"/>
  <c r="R167" i="9"/>
  <c r="Z167" i="9" s="1"/>
  <c r="AM167" i="9" s="1"/>
  <c r="N167" i="9"/>
  <c r="V167" i="9" s="1"/>
  <c r="AI167" i="9" s="1"/>
  <c r="CF83" i="9" s="1"/>
  <c r="X167" i="9"/>
  <c r="AK167" i="9" s="1"/>
  <c r="O167" i="9"/>
  <c r="W167" i="9" s="1"/>
  <c r="AJ167" i="9" s="1"/>
  <c r="CG83" i="9" s="1"/>
  <c r="BW167" i="9"/>
  <c r="Q167" i="9"/>
  <c r="CE83" i="9"/>
  <c r="T168" i="9"/>
  <c r="AB168" i="9" s="1"/>
  <c r="AO168" i="9" s="1"/>
  <c r="CJ84" i="9" s="1"/>
  <c r="R168" i="9"/>
  <c r="Z168" i="9" s="1"/>
  <c r="AM168" i="9" s="1"/>
  <c r="N168" i="9"/>
  <c r="V168" i="9" s="1"/>
  <c r="AI168" i="9" s="1"/>
  <c r="CF84" i="9" s="1"/>
  <c r="X168" i="9"/>
  <c r="AK168" i="9" s="1"/>
  <c r="O168" i="9"/>
  <c r="W168" i="9" s="1"/>
  <c r="AJ168" i="9" s="1"/>
  <c r="CG84" i="9" s="1"/>
  <c r="BW168" i="9"/>
  <c r="Q168" i="9"/>
  <c r="CE84" i="9"/>
  <c r="T169" i="9"/>
  <c r="AB169" i="9" s="1"/>
  <c r="AO169" i="9" s="1"/>
  <c r="CJ85" i="9" s="1"/>
  <c r="R169" i="9"/>
  <c r="Z169" i="9" s="1"/>
  <c r="AM169" i="9" s="1"/>
  <c r="N169" i="9"/>
  <c r="V169" i="9" s="1"/>
  <c r="AI169" i="9" s="1"/>
  <c r="CF85" i="9" s="1"/>
  <c r="X169" i="9"/>
  <c r="AK169" i="9" s="1"/>
  <c r="O169" i="9"/>
  <c r="W169" i="9" s="1"/>
  <c r="AJ169" i="9" s="1"/>
  <c r="CG85" i="9" s="1"/>
  <c r="BW169" i="9"/>
  <c r="Q169" i="9"/>
  <c r="CE85" i="9"/>
  <c r="T170" i="9"/>
  <c r="AB170" i="9" s="1"/>
  <c r="AO170" i="9" s="1"/>
  <c r="CJ144" i="9" s="1"/>
  <c r="R170" i="9"/>
  <c r="Z170" i="9" s="1"/>
  <c r="AM170" i="9" s="1"/>
  <c r="N170" i="9"/>
  <c r="V170" i="9" s="1"/>
  <c r="AI170" i="9" s="1"/>
  <c r="CF144" i="9" s="1"/>
  <c r="X170" i="9"/>
  <c r="AK170" i="9" s="1"/>
  <c r="O170" i="9"/>
  <c r="W170" i="9" s="1"/>
  <c r="AJ170" i="9" s="1"/>
  <c r="CG144" i="9" s="1"/>
  <c r="CE144" i="9"/>
  <c r="BW170" i="9"/>
  <c r="Q170" i="9"/>
  <c r="T171" i="9"/>
  <c r="AB171" i="9" s="1"/>
  <c r="AO171" i="9" s="1"/>
  <c r="CJ145" i="9" s="1"/>
  <c r="R171" i="9"/>
  <c r="Z171" i="9" s="1"/>
  <c r="AM171" i="9" s="1"/>
  <c r="N171" i="9"/>
  <c r="V171" i="9" s="1"/>
  <c r="AI171" i="9" s="1"/>
  <c r="CF145" i="9" s="1"/>
  <c r="X171" i="9"/>
  <c r="AK171" i="9" s="1"/>
  <c r="O171" i="9"/>
  <c r="W171" i="9" s="1"/>
  <c r="AJ171" i="9" s="1"/>
  <c r="CG145" i="9" s="1"/>
  <c r="CE145" i="9"/>
  <c r="BW171" i="9"/>
  <c r="Q171" i="9"/>
  <c r="BX52" i="9"/>
  <c r="T172" i="9"/>
  <c r="AB172" i="9" s="1"/>
  <c r="AO172" i="9" s="1"/>
  <c r="R172" i="9"/>
  <c r="Z172" i="9" s="1"/>
  <c r="AM172" i="9" s="1"/>
  <c r="N172" i="9"/>
  <c r="V172" i="9" s="1"/>
  <c r="AI172" i="9" s="1"/>
  <c r="X172" i="9"/>
  <c r="AK172" i="9" s="1"/>
  <c r="O172" i="9"/>
  <c r="W172" i="9" s="1"/>
  <c r="AJ172" i="9" s="1"/>
  <c r="BW172" i="9"/>
  <c r="Q172" i="9"/>
  <c r="T173" i="9"/>
  <c r="AB173" i="9" s="1"/>
  <c r="AO173" i="9" s="1"/>
  <c r="CJ104" i="9" s="1"/>
  <c r="R173" i="9"/>
  <c r="Z173" i="9" s="1"/>
  <c r="AM173" i="9" s="1"/>
  <c r="N173" i="9"/>
  <c r="V173" i="9" s="1"/>
  <c r="AI173" i="9" s="1"/>
  <c r="CF104" i="9" s="1"/>
  <c r="X173" i="9"/>
  <c r="AK173" i="9" s="1"/>
  <c r="O173" i="9"/>
  <c r="W173" i="9" s="1"/>
  <c r="AJ173" i="9" s="1"/>
  <c r="CG104" i="9" s="1"/>
  <c r="CE104" i="9"/>
  <c r="BW173" i="9"/>
  <c r="Q173" i="9"/>
  <c r="T174" i="9"/>
  <c r="AB174" i="9" s="1"/>
  <c r="AO174" i="9" s="1"/>
  <c r="CJ105" i="9" s="1"/>
  <c r="R174" i="9"/>
  <c r="Z174" i="9" s="1"/>
  <c r="AM174" i="9" s="1"/>
  <c r="N174" i="9"/>
  <c r="V174" i="9" s="1"/>
  <c r="AI174" i="9" s="1"/>
  <c r="CF105" i="9" s="1"/>
  <c r="X174" i="9"/>
  <c r="AK174" i="9" s="1"/>
  <c r="O174" i="9"/>
  <c r="W174" i="9" s="1"/>
  <c r="AJ174" i="9" s="1"/>
  <c r="CG105" i="9" s="1"/>
  <c r="CE105" i="9"/>
  <c r="BW174" i="9"/>
  <c r="Q174" i="9"/>
  <c r="T175" i="9"/>
  <c r="AB175" i="9" s="1"/>
  <c r="AO175" i="9" s="1"/>
  <c r="CJ106" i="9" s="1"/>
  <c r="R175" i="9"/>
  <c r="Z175" i="9" s="1"/>
  <c r="AM175" i="9" s="1"/>
  <c r="N175" i="9"/>
  <c r="V175" i="9" s="1"/>
  <c r="AI175" i="9" s="1"/>
  <c r="CF106" i="9" s="1"/>
  <c r="X175" i="9"/>
  <c r="AK175" i="9" s="1"/>
  <c r="O175" i="9"/>
  <c r="W175" i="9" s="1"/>
  <c r="AJ175" i="9" s="1"/>
  <c r="CG106" i="9" s="1"/>
  <c r="CE106" i="9"/>
  <c r="BW175" i="9"/>
  <c r="Q175" i="9"/>
  <c r="T176" i="9"/>
  <c r="AB176" i="9" s="1"/>
  <c r="AO176" i="9" s="1"/>
  <c r="CJ107" i="9" s="1"/>
  <c r="R176" i="9"/>
  <c r="Z176" i="9" s="1"/>
  <c r="AM176" i="9" s="1"/>
  <c r="N176" i="9"/>
  <c r="V176" i="9" s="1"/>
  <c r="AI176" i="9" s="1"/>
  <c r="CF107" i="9" s="1"/>
  <c r="X176" i="9"/>
  <c r="AK176" i="9" s="1"/>
  <c r="O176" i="9"/>
  <c r="W176" i="9" s="1"/>
  <c r="AJ176" i="9" s="1"/>
  <c r="CG107" i="9" s="1"/>
  <c r="CE107" i="9"/>
  <c r="BW176" i="9"/>
  <c r="Q176" i="9"/>
  <c r="T177" i="9"/>
  <c r="AB177" i="9" s="1"/>
  <c r="AO177" i="9" s="1"/>
  <c r="CJ108" i="9" s="1"/>
  <c r="R177" i="9"/>
  <c r="Z177" i="9" s="1"/>
  <c r="AM177" i="9" s="1"/>
  <c r="N177" i="9"/>
  <c r="V177" i="9" s="1"/>
  <c r="AI177" i="9" s="1"/>
  <c r="CF108" i="9" s="1"/>
  <c r="X177" i="9"/>
  <c r="AK177" i="9" s="1"/>
  <c r="O177" i="9"/>
  <c r="W177" i="9" s="1"/>
  <c r="AJ177" i="9" s="1"/>
  <c r="CG108" i="9" s="1"/>
  <c r="CE108" i="9"/>
  <c r="BW177" i="9"/>
  <c r="Q177" i="9"/>
  <c r="T178" i="9"/>
  <c r="AB178" i="9" s="1"/>
  <c r="AO178" i="9" s="1"/>
  <c r="CJ109" i="9" s="1"/>
  <c r="R178" i="9"/>
  <c r="Z178" i="9" s="1"/>
  <c r="AM178" i="9" s="1"/>
  <c r="N178" i="9"/>
  <c r="V178" i="9" s="1"/>
  <c r="AI178" i="9" s="1"/>
  <c r="CF109" i="9" s="1"/>
  <c r="X178" i="9"/>
  <c r="AK178" i="9" s="1"/>
  <c r="O178" i="9"/>
  <c r="W178" i="9" s="1"/>
  <c r="AJ178" i="9" s="1"/>
  <c r="CG109" i="9" s="1"/>
  <c r="CE109" i="9"/>
  <c r="BW178" i="9"/>
  <c r="Q178" i="9"/>
  <c r="T179" i="9"/>
  <c r="AB179" i="9" s="1"/>
  <c r="AO179" i="9" s="1"/>
  <c r="CJ146" i="9" s="1"/>
  <c r="R179" i="9"/>
  <c r="Z179" i="9" s="1"/>
  <c r="AM179" i="9" s="1"/>
  <c r="N179" i="9"/>
  <c r="V179" i="9" s="1"/>
  <c r="AI179" i="9" s="1"/>
  <c r="CF146" i="9" s="1"/>
  <c r="X179" i="9"/>
  <c r="AK179" i="9" s="1"/>
  <c r="O179" i="9"/>
  <c r="W179" i="9" s="1"/>
  <c r="AJ179" i="9" s="1"/>
  <c r="CG146" i="9" s="1"/>
  <c r="CE146" i="9"/>
  <c r="BW179" i="9"/>
  <c r="Q179" i="9"/>
  <c r="BX53" i="9"/>
  <c r="T180" i="9"/>
  <c r="AB180" i="9" s="1"/>
  <c r="AO180" i="9" s="1"/>
  <c r="CJ150" i="9" s="1"/>
  <c r="R180" i="9"/>
  <c r="Z180" i="9" s="1"/>
  <c r="AM180" i="9" s="1"/>
  <c r="N180" i="9"/>
  <c r="V180" i="9" s="1"/>
  <c r="AI180" i="9" s="1"/>
  <c r="CF150" i="9" s="1"/>
  <c r="X180" i="9"/>
  <c r="AK180" i="9" s="1"/>
  <c r="O180" i="9"/>
  <c r="W180" i="9" s="1"/>
  <c r="AJ180" i="9" s="1"/>
  <c r="CG150" i="9" s="1"/>
  <c r="CE150" i="9"/>
  <c r="BW180" i="9"/>
  <c r="Q180" i="9"/>
  <c r="BX54" i="9"/>
  <c r="T184" i="9"/>
  <c r="AB184" i="9" s="1"/>
  <c r="AO184" i="9" s="1"/>
  <c r="CJ132" i="9" s="1"/>
  <c r="R184" i="9"/>
  <c r="Z184" i="9" s="1"/>
  <c r="AM184" i="9" s="1"/>
  <c r="N184" i="9"/>
  <c r="V184" i="9" s="1"/>
  <c r="AI184" i="9" s="1"/>
  <c r="CF132" i="9" s="1"/>
  <c r="BW184" i="9"/>
  <c r="X184" i="9"/>
  <c r="AK184" i="9" s="1"/>
  <c r="Q184" i="9"/>
  <c r="O184" i="9"/>
  <c r="W184" i="9" s="1"/>
  <c r="AJ184" i="9" s="1"/>
  <c r="CG132" i="9" s="1"/>
  <c r="CE132" i="9"/>
  <c r="T185" i="9"/>
  <c r="AB185" i="9" s="1"/>
  <c r="AO185" i="9" s="1"/>
  <c r="CJ133" i="9" s="1"/>
  <c r="R185" i="9"/>
  <c r="Z185" i="9" s="1"/>
  <c r="AM185" i="9" s="1"/>
  <c r="N185" i="9"/>
  <c r="V185" i="9" s="1"/>
  <c r="AI185" i="9" s="1"/>
  <c r="CF133" i="9" s="1"/>
  <c r="BW185" i="9"/>
  <c r="X185" i="9"/>
  <c r="AK185" i="9" s="1"/>
  <c r="Q185" i="9"/>
  <c r="O185" i="9"/>
  <c r="W185" i="9" s="1"/>
  <c r="AJ185" i="9" s="1"/>
  <c r="CG133" i="9" s="1"/>
  <c r="CE133" i="9"/>
  <c r="T186" i="9"/>
  <c r="AB186" i="9" s="1"/>
  <c r="AO186" i="9" s="1"/>
  <c r="CJ134" i="9" s="1"/>
  <c r="R186" i="9"/>
  <c r="Z186" i="9" s="1"/>
  <c r="AM186" i="9" s="1"/>
  <c r="N186" i="9"/>
  <c r="V186" i="9" s="1"/>
  <c r="AI186" i="9" s="1"/>
  <c r="CF134" i="9" s="1"/>
  <c r="BW186" i="9"/>
  <c r="X186" i="9"/>
  <c r="AK186" i="9" s="1"/>
  <c r="Q186" i="9"/>
  <c r="O186" i="9"/>
  <c r="W186" i="9" s="1"/>
  <c r="AJ186" i="9" s="1"/>
  <c r="CG134" i="9" s="1"/>
  <c r="CE134" i="9"/>
  <c r="T187" i="9"/>
  <c r="AB187" i="9" s="1"/>
  <c r="AO187" i="9" s="1"/>
  <c r="CJ135" i="9" s="1"/>
  <c r="R187" i="9"/>
  <c r="Z187" i="9" s="1"/>
  <c r="AM187" i="9" s="1"/>
  <c r="N187" i="9"/>
  <c r="V187" i="9" s="1"/>
  <c r="AI187" i="9" s="1"/>
  <c r="CF135" i="9" s="1"/>
  <c r="BW187" i="9"/>
  <c r="X187" i="9"/>
  <c r="AK187" i="9" s="1"/>
  <c r="Q187" i="9"/>
  <c r="O187" i="9"/>
  <c r="W187" i="9" s="1"/>
  <c r="AJ187" i="9" s="1"/>
  <c r="CG135" i="9" s="1"/>
  <c r="CE135" i="9"/>
  <c r="T188" i="9"/>
  <c r="AB188" i="9" s="1"/>
  <c r="AO188" i="9" s="1"/>
  <c r="CJ151" i="9" s="1"/>
  <c r="R188" i="9"/>
  <c r="Z188" i="9" s="1"/>
  <c r="AM188" i="9" s="1"/>
  <c r="N188" i="9"/>
  <c r="V188" i="9" s="1"/>
  <c r="AI188" i="9" s="1"/>
  <c r="CF151" i="9" s="1"/>
  <c r="BW188" i="9"/>
  <c r="X188" i="9"/>
  <c r="AK188" i="9" s="1"/>
  <c r="Q188" i="9"/>
  <c r="O188" i="9"/>
  <c r="W188" i="9" s="1"/>
  <c r="AJ188" i="9" s="1"/>
  <c r="CG151" i="9" s="1"/>
  <c r="CE151" i="9"/>
  <c r="BX55" i="9"/>
  <c r="T189" i="9"/>
  <c r="AB189" i="9" s="1"/>
  <c r="AO189" i="9" s="1"/>
  <c r="CJ152" i="9" s="1"/>
  <c r="R189" i="9"/>
  <c r="Z189" i="9" s="1"/>
  <c r="AM189" i="9" s="1"/>
  <c r="N189" i="9"/>
  <c r="V189" i="9" s="1"/>
  <c r="AI189" i="9" s="1"/>
  <c r="CF152" i="9" s="1"/>
  <c r="BW189" i="9"/>
  <c r="X189" i="9"/>
  <c r="AK189" i="9" s="1"/>
  <c r="Q189" i="9"/>
  <c r="O189" i="9"/>
  <c r="W189" i="9" s="1"/>
  <c r="AJ189" i="9" s="1"/>
  <c r="CG152" i="9" s="1"/>
  <c r="CE152" i="9"/>
  <c r="BX56" i="9"/>
  <c r="T190" i="9"/>
  <c r="AB190" i="9" s="1"/>
  <c r="AO190" i="9" s="1"/>
  <c r="CJ110" i="9" s="1"/>
  <c r="R190" i="9"/>
  <c r="Z190" i="9" s="1"/>
  <c r="AM190" i="9" s="1"/>
  <c r="N190" i="9"/>
  <c r="V190" i="9" s="1"/>
  <c r="AI190" i="9" s="1"/>
  <c r="CF110" i="9" s="1"/>
  <c r="BW190" i="9"/>
  <c r="X190" i="9"/>
  <c r="AK190" i="9" s="1"/>
  <c r="Q190" i="9"/>
  <c r="O190" i="9"/>
  <c r="W190" i="9" s="1"/>
  <c r="AJ190" i="9" s="1"/>
  <c r="CG110" i="9" s="1"/>
  <c r="CE110" i="9"/>
  <c r="T191" i="9"/>
  <c r="AB191" i="9" s="1"/>
  <c r="AO191" i="9" s="1"/>
  <c r="CJ111" i="9" s="1"/>
  <c r="R191" i="9"/>
  <c r="Z191" i="9" s="1"/>
  <c r="AM191" i="9" s="1"/>
  <c r="N191" i="9"/>
  <c r="V191" i="9" s="1"/>
  <c r="AI191" i="9" s="1"/>
  <c r="CF111" i="9" s="1"/>
  <c r="BW191" i="9"/>
  <c r="X191" i="9"/>
  <c r="AK191" i="9" s="1"/>
  <c r="Q191" i="9"/>
  <c r="O191" i="9"/>
  <c r="W191" i="9" s="1"/>
  <c r="AJ191" i="9" s="1"/>
  <c r="CG111" i="9" s="1"/>
  <c r="CE111" i="9"/>
  <c r="T192" i="9"/>
  <c r="AB192" i="9" s="1"/>
  <c r="AO192" i="9" s="1"/>
  <c r="CJ112" i="9" s="1"/>
  <c r="R192" i="9"/>
  <c r="Z192" i="9" s="1"/>
  <c r="AM192" i="9" s="1"/>
  <c r="N192" i="9"/>
  <c r="V192" i="9" s="1"/>
  <c r="AI192" i="9" s="1"/>
  <c r="CF112" i="9" s="1"/>
  <c r="BW192" i="9"/>
  <c r="X192" i="9"/>
  <c r="AK192" i="9" s="1"/>
  <c r="Q192" i="9"/>
  <c r="O192" i="9"/>
  <c r="W192" i="9" s="1"/>
  <c r="AJ192" i="9" s="1"/>
  <c r="CG112" i="9" s="1"/>
  <c r="CE112" i="9"/>
  <c r="T193" i="9"/>
  <c r="AB193" i="9" s="1"/>
  <c r="AO193" i="9" s="1"/>
  <c r="CJ113" i="9" s="1"/>
  <c r="R193" i="9"/>
  <c r="Z193" i="9" s="1"/>
  <c r="AM193" i="9" s="1"/>
  <c r="N193" i="9"/>
  <c r="V193" i="9" s="1"/>
  <c r="AI193" i="9" s="1"/>
  <c r="CF113" i="9" s="1"/>
  <c r="BW193" i="9"/>
  <c r="X193" i="9"/>
  <c r="AK193" i="9" s="1"/>
  <c r="Q193" i="9"/>
  <c r="O193" i="9"/>
  <c r="W193" i="9" s="1"/>
  <c r="AJ193" i="9" s="1"/>
  <c r="CG113" i="9" s="1"/>
  <c r="CE113" i="9"/>
  <c r="T194" i="9"/>
  <c r="AB194" i="9" s="1"/>
  <c r="AO194" i="9" s="1"/>
  <c r="CJ114" i="9" s="1"/>
  <c r="R194" i="9"/>
  <c r="Z194" i="9" s="1"/>
  <c r="AM194" i="9" s="1"/>
  <c r="N194" i="9"/>
  <c r="V194" i="9" s="1"/>
  <c r="AI194" i="9" s="1"/>
  <c r="CF114" i="9" s="1"/>
  <c r="BW194" i="9"/>
  <c r="X194" i="9"/>
  <c r="AK194" i="9" s="1"/>
  <c r="Q194" i="9"/>
  <c r="O194" i="9"/>
  <c r="W194" i="9" s="1"/>
  <c r="AJ194" i="9" s="1"/>
  <c r="CG114" i="9" s="1"/>
  <c r="CE114" i="9"/>
  <c r="T195" i="9"/>
  <c r="AB195" i="9" s="1"/>
  <c r="AO195" i="9" s="1"/>
  <c r="CJ115" i="9" s="1"/>
  <c r="R195" i="9"/>
  <c r="Z195" i="9" s="1"/>
  <c r="AM195" i="9" s="1"/>
  <c r="N195" i="9"/>
  <c r="V195" i="9" s="1"/>
  <c r="AI195" i="9" s="1"/>
  <c r="CF115" i="9" s="1"/>
  <c r="BW195" i="9"/>
  <c r="X195" i="9"/>
  <c r="AK195" i="9" s="1"/>
  <c r="Q195" i="9"/>
  <c r="O195" i="9"/>
  <c r="W195" i="9" s="1"/>
  <c r="AJ195" i="9" s="1"/>
  <c r="CG115" i="9" s="1"/>
  <c r="CE115" i="9"/>
  <c r="T196" i="9"/>
  <c r="AB196" i="9" s="1"/>
  <c r="AO196" i="9" s="1"/>
  <c r="R196" i="9"/>
  <c r="Z196" i="9" s="1"/>
  <c r="AM196" i="9" s="1"/>
  <c r="N196" i="9"/>
  <c r="V196" i="9" s="1"/>
  <c r="AI196" i="9" s="1"/>
  <c r="BW196" i="9"/>
  <c r="X196" i="9"/>
  <c r="AK196" i="9" s="1"/>
  <c r="Q196" i="9"/>
  <c r="O196" i="9"/>
  <c r="W196" i="9" s="1"/>
  <c r="AJ196" i="9" s="1"/>
  <c r="T197" i="9"/>
  <c r="AB197" i="9" s="1"/>
  <c r="AO197" i="9" s="1"/>
  <c r="R197" i="9"/>
  <c r="Z197" i="9" s="1"/>
  <c r="AM197" i="9" s="1"/>
  <c r="N197" i="9"/>
  <c r="V197" i="9" s="1"/>
  <c r="AI197" i="9" s="1"/>
  <c r="BW197" i="9"/>
  <c r="X197" i="9"/>
  <c r="AK197" i="9" s="1"/>
  <c r="Q197" i="9"/>
  <c r="O197" i="9"/>
  <c r="W197" i="9" s="1"/>
  <c r="AJ197" i="9" s="1"/>
  <c r="T198" i="9"/>
  <c r="AB198" i="9" s="1"/>
  <c r="AO198" i="9" s="1"/>
  <c r="R198" i="9"/>
  <c r="Z198" i="9" s="1"/>
  <c r="AM198" i="9" s="1"/>
  <c r="N198" i="9"/>
  <c r="V198" i="9" s="1"/>
  <c r="AI198" i="9" s="1"/>
  <c r="BW198" i="9"/>
  <c r="X198" i="9"/>
  <c r="AK198" i="9" s="1"/>
  <c r="Q198" i="9"/>
  <c r="O198" i="9"/>
  <c r="W198" i="9" s="1"/>
  <c r="AJ198" i="9" s="1"/>
  <c r="T199" i="9"/>
  <c r="AB199" i="9" s="1"/>
  <c r="AO199" i="9" s="1"/>
  <c r="R199" i="9"/>
  <c r="Z199" i="9" s="1"/>
  <c r="AM199" i="9" s="1"/>
  <c r="N199" i="9"/>
  <c r="V199" i="9" s="1"/>
  <c r="AI199" i="9" s="1"/>
  <c r="BW199" i="9"/>
  <c r="X199" i="9"/>
  <c r="AK199" i="9" s="1"/>
  <c r="Q199" i="9"/>
  <c r="O199" i="9"/>
  <c r="W199" i="9" s="1"/>
  <c r="AJ199" i="9" s="1"/>
  <c r="T200" i="9"/>
  <c r="AB200" i="9" s="1"/>
  <c r="AO200" i="9" s="1"/>
  <c r="R200" i="9"/>
  <c r="Z200" i="9" s="1"/>
  <c r="AM200" i="9" s="1"/>
  <c r="N200" i="9"/>
  <c r="V200" i="9" s="1"/>
  <c r="AI200" i="9" s="1"/>
  <c r="BW200" i="9"/>
  <c r="X200" i="9"/>
  <c r="AK200" i="9" s="1"/>
  <c r="Q200" i="9"/>
  <c r="O200" i="9"/>
  <c r="W200" i="9" s="1"/>
  <c r="AJ200" i="9" s="1"/>
  <c r="T201" i="9"/>
  <c r="AB201" i="9" s="1"/>
  <c r="AO201" i="9" s="1"/>
  <c r="R201" i="9"/>
  <c r="Z201" i="9" s="1"/>
  <c r="AM201" i="9" s="1"/>
  <c r="N201" i="9"/>
  <c r="V201" i="9" s="1"/>
  <c r="AI201" i="9" s="1"/>
  <c r="BW201" i="9"/>
  <c r="X201" i="9"/>
  <c r="AK201" i="9" s="1"/>
  <c r="Q201" i="9"/>
  <c r="O201" i="9"/>
  <c r="W201" i="9" s="1"/>
  <c r="AJ201" i="9" s="1"/>
  <c r="T202" i="9"/>
  <c r="AB202" i="9" s="1"/>
  <c r="AO202" i="9" s="1"/>
  <c r="R202" i="9"/>
  <c r="Z202" i="9" s="1"/>
  <c r="AM202" i="9" s="1"/>
  <c r="N202" i="9"/>
  <c r="V202" i="9" s="1"/>
  <c r="AI202" i="9" s="1"/>
  <c r="BW202" i="9"/>
  <c r="X202" i="9"/>
  <c r="AK202" i="9" s="1"/>
  <c r="Q202" i="9"/>
  <c r="O202" i="9"/>
  <c r="W202" i="9" s="1"/>
  <c r="AJ202" i="9" s="1"/>
  <c r="T203" i="9"/>
  <c r="AB203" i="9" s="1"/>
  <c r="AO203" i="9" s="1"/>
  <c r="R203" i="9"/>
  <c r="Z203" i="9" s="1"/>
  <c r="AM203" i="9" s="1"/>
  <c r="N203" i="9"/>
  <c r="V203" i="9" s="1"/>
  <c r="AI203" i="9" s="1"/>
  <c r="BW203" i="9"/>
  <c r="X203" i="9"/>
  <c r="AK203" i="9" s="1"/>
  <c r="Q203" i="9"/>
  <c r="O203" i="9"/>
  <c r="W203" i="9" s="1"/>
  <c r="AJ203" i="9" s="1"/>
  <c r="T204" i="9"/>
  <c r="AB204" i="9" s="1"/>
  <c r="AO204" i="9" s="1"/>
  <c r="R204" i="9"/>
  <c r="Z204" i="9" s="1"/>
  <c r="AM204" i="9" s="1"/>
  <c r="N204" i="9"/>
  <c r="V204" i="9" s="1"/>
  <c r="AI204" i="9" s="1"/>
  <c r="BW204" i="9"/>
  <c r="X204" i="9"/>
  <c r="AK204" i="9" s="1"/>
  <c r="Q204" i="9"/>
  <c r="O204" i="9"/>
  <c r="W204" i="9" s="1"/>
  <c r="AJ204" i="9" s="1"/>
  <c r="BW205" i="9"/>
  <c r="T205" i="9"/>
  <c r="AB205" i="9" s="1"/>
  <c r="AO205" i="9" s="1"/>
  <c r="CJ155" i="9" s="1"/>
  <c r="R205" i="9"/>
  <c r="Z205" i="9" s="1"/>
  <c r="AM205" i="9" s="1"/>
  <c r="N205" i="9"/>
  <c r="V205" i="9" s="1"/>
  <c r="AI205" i="9" s="1"/>
  <c r="CF155" i="9" s="1"/>
  <c r="X205" i="9"/>
  <c r="AK205" i="9" s="1"/>
  <c r="Q205" i="9"/>
  <c r="O205" i="9"/>
  <c r="W205" i="9" s="1"/>
  <c r="AJ205" i="9" s="1"/>
  <c r="CG155" i="9" s="1"/>
  <c r="CE155" i="9"/>
  <c r="BX57" i="9"/>
  <c r="T206" i="9"/>
  <c r="AB206" i="9" s="1"/>
  <c r="AO206" i="9" s="1"/>
  <c r="CJ116" i="9" s="1"/>
  <c r="R206" i="9"/>
  <c r="Z206" i="9" s="1"/>
  <c r="AM206" i="9" s="1"/>
  <c r="N206" i="9"/>
  <c r="V206" i="9" s="1"/>
  <c r="AI206" i="9" s="1"/>
  <c r="CF116" i="9" s="1"/>
  <c r="X206" i="9"/>
  <c r="AK206" i="9" s="1"/>
  <c r="O206" i="9"/>
  <c r="W206" i="9" s="1"/>
  <c r="AJ206" i="9" s="1"/>
  <c r="CG116" i="9" s="1"/>
  <c r="BW206" i="9"/>
  <c r="Q206" i="9"/>
  <c r="CE116" i="9"/>
  <c r="T207" i="9"/>
  <c r="AB207" i="9" s="1"/>
  <c r="AO207" i="9" s="1"/>
  <c r="CJ117" i="9" s="1"/>
  <c r="R207" i="9"/>
  <c r="Z207" i="9" s="1"/>
  <c r="AM207" i="9" s="1"/>
  <c r="N207" i="9"/>
  <c r="V207" i="9" s="1"/>
  <c r="AI207" i="9" s="1"/>
  <c r="CF117" i="9" s="1"/>
  <c r="BW207" i="9"/>
  <c r="Q207" i="9"/>
  <c r="X207" i="9"/>
  <c r="AK207" i="9" s="1"/>
  <c r="O207" i="9"/>
  <c r="W207" i="9" s="1"/>
  <c r="AJ207" i="9" s="1"/>
  <c r="CG117" i="9" s="1"/>
  <c r="CE117" i="9"/>
  <c r="T208" i="9"/>
  <c r="AB208" i="9" s="1"/>
  <c r="AO208" i="9" s="1"/>
  <c r="CJ118" i="9" s="1"/>
  <c r="R208" i="9"/>
  <c r="Z208" i="9" s="1"/>
  <c r="AM208" i="9" s="1"/>
  <c r="N208" i="9"/>
  <c r="V208" i="9" s="1"/>
  <c r="AI208" i="9" s="1"/>
  <c r="CF118" i="9" s="1"/>
  <c r="X208" i="9"/>
  <c r="AK208" i="9" s="1"/>
  <c r="O208" i="9"/>
  <c r="W208" i="9" s="1"/>
  <c r="AJ208" i="9" s="1"/>
  <c r="CG118" i="9" s="1"/>
  <c r="BW208" i="9"/>
  <c r="Q208" i="9"/>
  <c r="CE118" i="9"/>
  <c r="T209" i="9"/>
  <c r="AB209" i="9" s="1"/>
  <c r="AO209" i="9" s="1"/>
  <c r="CJ119" i="9" s="1"/>
  <c r="R209" i="9"/>
  <c r="Z209" i="9" s="1"/>
  <c r="AM209" i="9" s="1"/>
  <c r="N209" i="9"/>
  <c r="V209" i="9" s="1"/>
  <c r="AI209" i="9" s="1"/>
  <c r="CF119" i="9" s="1"/>
  <c r="BW209" i="9"/>
  <c r="Q209" i="9"/>
  <c r="X209" i="9"/>
  <c r="AK209" i="9" s="1"/>
  <c r="O209" i="9"/>
  <c r="W209" i="9" s="1"/>
  <c r="AJ209" i="9" s="1"/>
  <c r="CG119" i="9" s="1"/>
  <c r="CE119" i="9"/>
  <c r="T210" i="9"/>
  <c r="AB210" i="9" s="1"/>
  <c r="AO210" i="9" s="1"/>
  <c r="CJ120" i="9" s="1"/>
  <c r="R210" i="9"/>
  <c r="Z210" i="9" s="1"/>
  <c r="AM210" i="9" s="1"/>
  <c r="N210" i="9"/>
  <c r="V210" i="9" s="1"/>
  <c r="AI210" i="9" s="1"/>
  <c r="CF120" i="9" s="1"/>
  <c r="X210" i="9"/>
  <c r="AK210" i="9" s="1"/>
  <c r="O210" i="9"/>
  <c r="W210" i="9" s="1"/>
  <c r="AJ210" i="9" s="1"/>
  <c r="CG120" i="9" s="1"/>
  <c r="BW210" i="9"/>
  <c r="Q210" i="9"/>
  <c r="CE120" i="9"/>
  <c r="T211" i="9"/>
  <c r="AB211" i="9" s="1"/>
  <c r="AO211" i="9" s="1"/>
  <c r="CJ121" i="9" s="1"/>
  <c r="R211" i="9"/>
  <c r="Z211" i="9" s="1"/>
  <c r="AM211" i="9" s="1"/>
  <c r="N211" i="9"/>
  <c r="V211" i="9" s="1"/>
  <c r="AI211" i="9" s="1"/>
  <c r="CF121" i="9" s="1"/>
  <c r="BW211" i="9"/>
  <c r="Q211" i="9"/>
  <c r="X211" i="9"/>
  <c r="AK211" i="9" s="1"/>
  <c r="O211" i="9"/>
  <c r="W211" i="9" s="1"/>
  <c r="AJ211" i="9" s="1"/>
  <c r="CG121" i="9" s="1"/>
  <c r="CE121" i="9"/>
  <c r="T212" i="9"/>
  <c r="AB212" i="9" s="1"/>
  <c r="AO212" i="9" s="1"/>
  <c r="CJ122" i="9" s="1"/>
  <c r="R212" i="9"/>
  <c r="Z212" i="9" s="1"/>
  <c r="AM212" i="9" s="1"/>
  <c r="N212" i="9"/>
  <c r="V212" i="9" s="1"/>
  <c r="AI212" i="9" s="1"/>
  <c r="CF122" i="9" s="1"/>
  <c r="X212" i="9"/>
  <c r="AK212" i="9" s="1"/>
  <c r="O212" i="9"/>
  <c r="W212" i="9" s="1"/>
  <c r="AJ212" i="9" s="1"/>
  <c r="CG122" i="9" s="1"/>
  <c r="BW212" i="9"/>
  <c r="Q212" i="9"/>
  <c r="CE122" i="9"/>
  <c r="T213" i="9"/>
  <c r="AB213" i="9" s="1"/>
  <c r="AO213" i="9" s="1"/>
  <c r="R213" i="9"/>
  <c r="Z213" i="9" s="1"/>
  <c r="AM213" i="9" s="1"/>
  <c r="N213" i="9"/>
  <c r="V213" i="9" s="1"/>
  <c r="AI213" i="9" s="1"/>
  <c r="BW213" i="9"/>
  <c r="Q213" i="9"/>
  <c r="X213" i="9"/>
  <c r="AK213" i="9" s="1"/>
  <c r="O213" i="9"/>
  <c r="W213" i="9" s="1"/>
  <c r="AJ213" i="9" s="1"/>
  <c r="T214" i="9"/>
  <c r="AB214" i="9" s="1"/>
  <c r="AO214" i="9" s="1"/>
  <c r="R214" i="9"/>
  <c r="Z214" i="9" s="1"/>
  <c r="AM214" i="9" s="1"/>
  <c r="N214" i="9"/>
  <c r="V214" i="9" s="1"/>
  <c r="AI214" i="9" s="1"/>
  <c r="X214" i="9"/>
  <c r="AK214" i="9" s="1"/>
  <c r="O214" i="9"/>
  <c r="W214" i="9" s="1"/>
  <c r="AJ214" i="9" s="1"/>
  <c r="BW214" i="9"/>
  <c r="Q214" i="9"/>
  <c r="T215" i="9"/>
  <c r="AB215" i="9" s="1"/>
  <c r="AO215" i="9" s="1"/>
  <c r="R215" i="9"/>
  <c r="Z215" i="9" s="1"/>
  <c r="AM215" i="9" s="1"/>
  <c r="N215" i="9"/>
  <c r="V215" i="9" s="1"/>
  <c r="AI215" i="9" s="1"/>
  <c r="BW215" i="9"/>
  <c r="Q215" i="9"/>
  <c r="X215" i="9"/>
  <c r="AK215" i="9" s="1"/>
  <c r="O215" i="9"/>
  <c r="W215" i="9" s="1"/>
  <c r="AJ215" i="9" s="1"/>
  <c r="X216" i="9"/>
  <c r="AK216" i="9" s="1"/>
  <c r="Q216" i="9"/>
  <c r="O216" i="9"/>
  <c r="W216" i="9" s="1"/>
  <c r="AJ216" i="9" s="1"/>
  <c r="BW216" i="9"/>
  <c r="T216" i="9"/>
  <c r="AB216" i="9" s="1"/>
  <c r="AO216" i="9" s="1"/>
  <c r="R216" i="9"/>
  <c r="Z216" i="9" s="1"/>
  <c r="AM216" i="9" s="1"/>
  <c r="N216" i="9"/>
  <c r="V216" i="9" s="1"/>
  <c r="AI216" i="9" s="1"/>
  <c r="T217" i="9"/>
  <c r="AB217" i="9" s="1"/>
  <c r="AO217" i="9" s="1"/>
  <c r="R217" i="9"/>
  <c r="Z217" i="9" s="1"/>
  <c r="AM217" i="9" s="1"/>
  <c r="N217" i="9"/>
  <c r="V217" i="9" s="1"/>
  <c r="AI217" i="9" s="1"/>
  <c r="BW217" i="9"/>
  <c r="Q217" i="9"/>
  <c r="X217" i="9"/>
  <c r="AK217" i="9" s="1"/>
  <c r="O217" i="9"/>
  <c r="W217" i="9" s="1"/>
  <c r="AJ217" i="9" s="1"/>
  <c r="T218" i="9"/>
  <c r="AB218" i="9" s="1"/>
  <c r="AO218" i="9" s="1"/>
  <c r="R218" i="9"/>
  <c r="Z218" i="9" s="1"/>
  <c r="AM218" i="9" s="1"/>
  <c r="N218" i="9"/>
  <c r="V218" i="9" s="1"/>
  <c r="AI218" i="9" s="1"/>
  <c r="X218" i="9"/>
  <c r="AK218" i="9" s="1"/>
  <c r="O218" i="9"/>
  <c r="W218" i="9" s="1"/>
  <c r="AJ218" i="9" s="1"/>
  <c r="BW218" i="9"/>
  <c r="Q218" i="9"/>
  <c r="T219" i="9"/>
  <c r="AB219" i="9" s="1"/>
  <c r="AO219" i="9" s="1"/>
  <c r="R219" i="9"/>
  <c r="Z219" i="9" s="1"/>
  <c r="AM219" i="9" s="1"/>
  <c r="N219" i="9"/>
  <c r="V219" i="9" s="1"/>
  <c r="AI219" i="9" s="1"/>
  <c r="BW219" i="9"/>
  <c r="Q219" i="9"/>
  <c r="X219" i="9"/>
  <c r="AK219" i="9" s="1"/>
  <c r="O219" i="9"/>
  <c r="W219" i="9" s="1"/>
  <c r="AJ219" i="9" s="1"/>
  <c r="T220" i="9"/>
  <c r="AB220" i="9" s="1"/>
  <c r="AO220" i="9" s="1"/>
  <c r="R220" i="9"/>
  <c r="Z220" i="9" s="1"/>
  <c r="AM220" i="9" s="1"/>
  <c r="N220" i="9"/>
  <c r="V220" i="9" s="1"/>
  <c r="AI220" i="9" s="1"/>
  <c r="X220" i="9"/>
  <c r="AK220" i="9" s="1"/>
  <c r="O220" i="9"/>
  <c r="W220" i="9" s="1"/>
  <c r="AJ220" i="9" s="1"/>
  <c r="BW220" i="9"/>
  <c r="Q220" i="9"/>
  <c r="T221" i="9"/>
  <c r="AB221" i="9" s="1"/>
  <c r="AO221" i="9" s="1"/>
  <c r="R221" i="9"/>
  <c r="Z221" i="9" s="1"/>
  <c r="AM221" i="9" s="1"/>
  <c r="N221" i="9"/>
  <c r="V221" i="9" s="1"/>
  <c r="AI221" i="9" s="1"/>
  <c r="BW221" i="9"/>
  <c r="Q221" i="9"/>
  <c r="X221" i="9"/>
  <c r="AK221" i="9" s="1"/>
  <c r="O221" i="9"/>
  <c r="W221" i="9" s="1"/>
  <c r="AJ221" i="9" s="1"/>
  <c r="T222" i="9"/>
  <c r="AB222" i="9" s="1"/>
  <c r="AO222" i="9" s="1"/>
  <c r="R222" i="9"/>
  <c r="Z222" i="9" s="1"/>
  <c r="AM222" i="9" s="1"/>
  <c r="N222" i="9"/>
  <c r="V222" i="9" s="1"/>
  <c r="AI222" i="9" s="1"/>
  <c r="X222" i="9"/>
  <c r="AK222" i="9" s="1"/>
  <c r="O222" i="9"/>
  <c r="W222" i="9" s="1"/>
  <c r="AJ222" i="9" s="1"/>
  <c r="BW222" i="9"/>
  <c r="Q222" i="9"/>
  <c r="T223" i="9"/>
  <c r="AB223" i="9" s="1"/>
  <c r="AO223" i="9" s="1"/>
  <c r="CJ156" i="9" s="1"/>
  <c r="R223" i="9"/>
  <c r="Z223" i="9" s="1"/>
  <c r="AM223" i="9" s="1"/>
  <c r="N223" i="9"/>
  <c r="V223" i="9" s="1"/>
  <c r="AI223" i="9" s="1"/>
  <c r="CF156" i="9" s="1"/>
  <c r="BW223" i="9"/>
  <c r="Q223" i="9"/>
  <c r="X223" i="9"/>
  <c r="AK223" i="9" s="1"/>
  <c r="O223" i="9"/>
  <c r="W223" i="9" s="1"/>
  <c r="AJ223" i="9" s="1"/>
  <c r="CG156" i="9" s="1"/>
  <c r="CE156" i="9"/>
  <c r="BX58" i="9"/>
  <c r="T224" i="9"/>
  <c r="AB224" i="9" s="1"/>
  <c r="AO224" i="9" s="1"/>
  <c r="CJ136" i="9" s="1"/>
  <c r="R224" i="9"/>
  <c r="Z224" i="9" s="1"/>
  <c r="AM224" i="9" s="1"/>
  <c r="N224" i="9"/>
  <c r="V224" i="9" s="1"/>
  <c r="AI224" i="9" s="1"/>
  <c r="CF136" i="9" s="1"/>
  <c r="X224" i="9"/>
  <c r="AK224" i="9" s="1"/>
  <c r="O224" i="9"/>
  <c r="W224" i="9" s="1"/>
  <c r="AJ224" i="9" s="1"/>
  <c r="CG136" i="9" s="1"/>
  <c r="BW224" i="9"/>
  <c r="Q224" i="9"/>
  <c r="CE136" i="9"/>
  <c r="T225" i="9"/>
  <c r="AB225" i="9" s="1"/>
  <c r="AO225" i="9" s="1"/>
  <c r="CJ137" i="9" s="1"/>
  <c r="R225" i="9"/>
  <c r="Z225" i="9" s="1"/>
  <c r="AM225" i="9" s="1"/>
  <c r="N225" i="9"/>
  <c r="V225" i="9" s="1"/>
  <c r="AI225" i="9" s="1"/>
  <c r="CF137" i="9" s="1"/>
  <c r="BW225" i="9"/>
  <c r="Q225" i="9"/>
  <c r="X225" i="9"/>
  <c r="AK225" i="9" s="1"/>
  <c r="O225" i="9"/>
  <c r="W225" i="9" s="1"/>
  <c r="AJ225" i="9" s="1"/>
  <c r="CG137" i="9" s="1"/>
  <c r="CE137" i="9"/>
  <c r="T226" i="9"/>
  <c r="AB226" i="9" s="1"/>
  <c r="AO226" i="9" s="1"/>
  <c r="CJ148" i="9" s="1"/>
  <c r="R226" i="9"/>
  <c r="Z226" i="9" s="1"/>
  <c r="AM226" i="9" s="1"/>
  <c r="N226" i="9"/>
  <c r="V226" i="9" s="1"/>
  <c r="AI226" i="9" s="1"/>
  <c r="CF148" i="9" s="1"/>
  <c r="X226" i="9"/>
  <c r="AK226" i="9" s="1"/>
  <c r="O226" i="9"/>
  <c r="W226" i="9" s="1"/>
  <c r="AJ226" i="9" s="1"/>
  <c r="CG148" i="9" s="1"/>
  <c r="BW226" i="9"/>
  <c r="Q226" i="9"/>
  <c r="CE148" i="9"/>
  <c r="T227" i="9"/>
  <c r="AB227" i="9" s="1"/>
  <c r="AO227" i="9" s="1"/>
  <c r="CJ149" i="9" s="1"/>
  <c r="R227" i="9"/>
  <c r="Z227" i="9" s="1"/>
  <c r="AM227" i="9" s="1"/>
  <c r="N227" i="9"/>
  <c r="V227" i="9" s="1"/>
  <c r="AI227" i="9" s="1"/>
  <c r="CF149" i="9" s="1"/>
  <c r="BW227" i="9"/>
  <c r="Q227" i="9"/>
  <c r="X227" i="9"/>
  <c r="AK227" i="9" s="1"/>
  <c r="O227" i="9"/>
  <c r="W227" i="9" s="1"/>
  <c r="AJ227" i="9" s="1"/>
  <c r="CG149" i="9" s="1"/>
  <c r="CE149" i="9"/>
  <c r="T228" i="9"/>
  <c r="AB228" i="9" s="1"/>
  <c r="AO228" i="9" s="1"/>
  <c r="CJ138" i="9" s="1"/>
  <c r="R228" i="9"/>
  <c r="Z228" i="9" s="1"/>
  <c r="AM228" i="9" s="1"/>
  <c r="N228" i="9"/>
  <c r="V228" i="9" s="1"/>
  <c r="AI228" i="9" s="1"/>
  <c r="CF138" i="9" s="1"/>
  <c r="X228" i="9"/>
  <c r="AK228" i="9" s="1"/>
  <c r="O228" i="9"/>
  <c r="W228" i="9" s="1"/>
  <c r="AJ228" i="9" s="1"/>
  <c r="CG138" i="9" s="1"/>
  <c r="BW228" i="9"/>
  <c r="Q228" i="9"/>
  <c r="CE138" i="9"/>
  <c r="T229" i="9"/>
  <c r="AB229" i="9" s="1"/>
  <c r="AO229" i="9" s="1"/>
  <c r="CJ139" i="9" s="1"/>
  <c r="R229" i="9"/>
  <c r="Z229" i="9" s="1"/>
  <c r="AM229" i="9" s="1"/>
  <c r="N229" i="9"/>
  <c r="V229" i="9" s="1"/>
  <c r="AI229" i="9" s="1"/>
  <c r="CF139" i="9" s="1"/>
  <c r="BW229" i="9"/>
  <c r="Q229" i="9"/>
  <c r="X229" i="9"/>
  <c r="AK229" i="9" s="1"/>
  <c r="O229" i="9"/>
  <c r="W229" i="9" s="1"/>
  <c r="AJ229" i="9" s="1"/>
  <c r="CG139" i="9" s="1"/>
  <c r="CE139" i="9"/>
  <c r="T230" i="9"/>
  <c r="AB230" i="9" s="1"/>
  <c r="AO230" i="9" s="1"/>
  <c r="R230" i="9"/>
  <c r="Z230" i="9" s="1"/>
  <c r="AM230" i="9" s="1"/>
  <c r="N230" i="9"/>
  <c r="V230" i="9" s="1"/>
  <c r="AI230" i="9" s="1"/>
  <c r="X230" i="9"/>
  <c r="AK230" i="9" s="1"/>
  <c r="O230" i="9"/>
  <c r="W230" i="9" s="1"/>
  <c r="AJ230" i="9" s="1"/>
  <c r="BW230" i="9"/>
  <c r="Q230" i="9"/>
  <c r="T231" i="9"/>
  <c r="AB231" i="9" s="1"/>
  <c r="AO231" i="9" s="1"/>
  <c r="R231" i="9"/>
  <c r="Z231" i="9" s="1"/>
  <c r="AM231" i="9" s="1"/>
  <c r="N231" i="9"/>
  <c r="V231" i="9" s="1"/>
  <c r="AI231" i="9" s="1"/>
  <c r="BW231" i="9"/>
  <c r="Q231" i="9"/>
  <c r="X231" i="9"/>
  <c r="AK231" i="9" s="1"/>
  <c r="O231" i="9"/>
  <c r="W231" i="9" s="1"/>
  <c r="AJ231" i="9" s="1"/>
  <c r="T232" i="9"/>
  <c r="AB232" i="9" s="1"/>
  <c r="AO232" i="9" s="1"/>
  <c r="CJ123" i="9" s="1"/>
  <c r="R232" i="9"/>
  <c r="Z232" i="9" s="1"/>
  <c r="AM232" i="9" s="1"/>
  <c r="N232" i="9"/>
  <c r="V232" i="9" s="1"/>
  <c r="AI232" i="9" s="1"/>
  <c r="CF123" i="9" s="1"/>
  <c r="X232" i="9"/>
  <c r="AK232" i="9" s="1"/>
  <c r="O232" i="9"/>
  <c r="W232" i="9" s="1"/>
  <c r="AJ232" i="9" s="1"/>
  <c r="CG123" i="9" s="1"/>
  <c r="BW232" i="9"/>
  <c r="Q232" i="9"/>
  <c r="CE123" i="9"/>
  <c r="T233" i="9"/>
  <c r="AB233" i="9" s="1"/>
  <c r="AO233" i="9" s="1"/>
  <c r="CJ124" i="9" s="1"/>
  <c r="R233" i="9"/>
  <c r="Z233" i="9" s="1"/>
  <c r="AM233" i="9" s="1"/>
  <c r="N233" i="9"/>
  <c r="V233" i="9" s="1"/>
  <c r="AI233" i="9" s="1"/>
  <c r="CF124" i="9" s="1"/>
  <c r="BW233" i="9"/>
  <c r="Q233" i="9"/>
  <c r="X233" i="9"/>
  <c r="AK233" i="9" s="1"/>
  <c r="O233" i="9"/>
  <c r="W233" i="9" s="1"/>
  <c r="AJ233" i="9" s="1"/>
  <c r="CG124" i="9" s="1"/>
  <c r="CE124" i="9"/>
  <c r="T234" i="9"/>
  <c r="AB234" i="9" s="1"/>
  <c r="AO234" i="9" s="1"/>
  <c r="CJ153" i="9" s="1"/>
  <c r="R234" i="9"/>
  <c r="Z234" i="9" s="1"/>
  <c r="AM234" i="9" s="1"/>
  <c r="N234" i="9"/>
  <c r="V234" i="9" s="1"/>
  <c r="AI234" i="9" s="1"/>
  <c r="CF153" i="9" s="1"/>
  <c r="X234" i="9"/>
  <c r="AK234" i="9" s="1"/>
  <c r="O234" i="9"/>
  <c r="W234" i="9" s="1"/>
  <c r="AJ234" i="9" s="1"/>
  <c r="CG153" i="9" s="1"/>
  <c r="BW234" i="9"/>
  <c r="Q234" i="9"/>
  <c r="CE153" i="9"/>
  <c r="T235" i="9"/>
  <c r="AB235" i="9" s="1"/>
  <c r="AO235" i="9" s="1"/>
  <c r="CJ154" i="9" s="1"/>
  <c r="R235" i="9"/>
  <c r="Z235" i="9" s="1"/>
  <c r="AM235" i="9" s="1"/>
  <c r="N235" i="9"/>
  <c r="V235" i="9" s="1"/>
  <c r="AI235" i="9" s="1"/>
  <c r="CF154" i="9" s="1"/>
  <c r="BW235" i="9"/>
  <c r="Q235" i="9"/>
  <c r="X235" i="9"/>
  <c r="AK235" i="9" s="1"/>
  <c r="O235" i="9"/>
  <c r="W235" i="9" s="1"/>
  <c r="AJ235" i="9" s="1"/>
  <c r="CG154" i="9" s="1"/>
  <c r="CE154" i="9"/>
  <c r="T236" i="9"/>
  <c r="AB236" i="9" s="1"/>
  <c r="AO236" i="9" s="1"/>
  <c r="CJ125" i="9" s="1"/>
  <c r="R236" i="9"/>
  <c r="Z236" i="9" s="1"/>
  <c r="AM236" i="9" s="1"/>
  <c r="N236" i="9"/>
  <c r="V236" i="9" s="1"/>
  <c r="AI236" i="9" s="1"/>
  <c r="CF125" i="9" s="1"/>
  <c r="X236" i="9"/>
  <c r="AK236" i="9" s="1"/>
  <c r="O236" i="9"/>
  <c r="W236" i="9" s="1"/>
  <c r="AJ236" i="9" s="1"/>
  <c r="CG125" i="9" s="1"/>
  <c r="BW236" i="9"/>
  <c r="Q236" i="9"/>
  <c r="CE125" i="9"/>
  <c r="T237" i="9"/>
  <c r="AB237" i="9" s="1"/>
  <c r="AO237" i="9" s="1"/>
  <c r="CJ126" i="9" s="1"/>
  <c r="R237" i="9"/>
  <c r="Z237" i="9" s="1"/>
  <c r="AM237" i="9" s="1"/>
  <c r="N237" i="9"/>
  <c r="V237" i="9" s="1"/>
  <c r="AI237" i="9" s="1"/>
  <c r="CF126" i="9" s="1"/>
  <c r="BW237" i="9"/>
  <c r="Q237" i="9"/>
  <c r="X237" i="9"/>
  <c r="AK237" i="9" s="1"/>
  <c r="O237" i="9"/>
  <c r="W237" i="9" s="1"/>
  <c r="AJ237" i="9" s="1"/>
  <c r="CG126" i="9" s="1"/>
  <c r="CE126" i="9"/>
  <c r="T238" i="9"/>
  <c r="AB238" i="9" s="1"/>
  <c r="AO238" i="9" s="1"/>
  <c r="R238" i="9"/>
  <c r="Z238" i="9" s="1"/>
  <c r="AM238" i="9" s="1"/>
  <c r="N238" i="9"/>
  <c r="V238" i="9" s="1"/>
  <c r="AI238" i="9" s="1"/>
  <c r="X238" i="9"/>
  <c r="AK238" i="9" s="1"/>
  <c r="O238" i="9"/>
  <c r="W238" i="9" s="1"/>
  <c r="AJ238" i="9" s="1"/>
  <c r="BW238" i="9"/>
  <c r="Q238" i="9"/>
  <c r="T239" i="9"/>
  <c r="AB239" i="9" s="1"/>
  <c r="AO239" i="9" s="1"/>
  <c r="R239" i="9"/>
  <c r="Z239" i="9" s="1"/>
  <c r="AM239" i="9" s="1"/>
  <c r="N239" i="9"/>
  <c r="V239" i="9" s="1"/>
  <c r="AI239" i="9" s="1"/>
  <c r="BW239" i="9"/>
  <c r="Q239" i="9"/>
  <c r="X239" i="9"/>
  <c r="AK239" i="9" s="1"/>
  <c r="O239" i="9"/>
  <c r="W239" i="9" s="1"/>
  <c r="AJ239" i="9" s="1"/>
  <c r="T240" i="9"/>
  <c r="AB240" i="9" s="1"/>
  <c r="AO240" i="9" s="1"/>
  <c r="R240" i="9"/>
  <c r="Z240" i="9" s="1"/>
  <c r="AM240" i="9" s="1"/>
  <c r="N240" i="9"/>
  <c r="V240" i="9" s="1"/>
  <c r="AI240" i="9" s="1"/>
  <c r="X240" i="9"/>
  <c r="AK240" i="9" s="1"/>
  <c r="O240" i="9"/>
  <c r="W240" i="9" s="1"/>
  <c r="AJ240" i="9" s="1"/>
  <c r="BW240" i="9"/>
  <c r="Q240" i="9"/>
  <c r="T241" i="9"/>
  <c r="AB241" i="9" s="1"/>
  <c r="AO241" i="9" s="1"/>
  <c r="R241" i="9"/>
  <c r="Z241" i="9" s="1"/>
  <c r="AM241" i="9" s="1"/>
  <c r="N241" i="9"/>
  <c r="V241" i="9" s="1"/>
  <c r="AI241" i="9" s="1"/>
  <c r="BW241" i="9"/>
  <c r="Q241" i="9"/>
  <c r="X241" i="9"/>
  <c r="AK241" i="9" s="1"/>
  <c r="O241" i="9"/>
  <c r="W241" i="9" s="1"/>
  <c r="AJ241" i="9" s="1"/>
  <c r="T242" i="9"/>
  <c r="AB242" i="9" s="1"/>
  <c r="AO242" i="9" s="1"/>
  <c r="R242" i="9"/>
  <c r="Z242" i="9" s="1"/>
  <c r="AM242" i="9" s="1"/>
  <c r="N242" i="9"/>
  <c r="V242" i="9" s="1"/>
  <c r="AI242" i="9" s="1"/>
  <c r="X242" i="9"/>
  <c r="AK242" i="9" s="1"/>
  <c r="O242" i="9"/>
  <c r="W242" i="9" s="1"/>
  <c r="AJ242" i="9" s="1"/>
  <c r="BW242" i="9"/>
  <c r="Q242" i="9"/>
  <c r="T243" i="9"/>
  <c r="AB243" i="9" s="1"/>
  <c r="AO243" i="9" s="1"/>
  <c r="R243" i="9"/>
  <c r="Z243" i="9" s="1"/>
  <c r="AM243" i="9" s="1"/>
  <c r="N243" i="9"/>
  <c r="V243" i="9" s="1"/>
  <c r="AI243" i="9" s="1"/>
  <c r="BW243" i="9"/>
  <c r="Q243" i="9"/>
  <c r="X243" i="9"/>
  <c r="AK243" i="9" s="1"/>
  <c r="O243" i="9"/>
  <c r="W243" i="9" s="1"/>
  <c r="AJ243" i="9" s="1"/>
  <c r="T244" i="9"/>
  <c r="AB244" i="9" s="1"/>
  <c r="AO244" i="9" s="1"/>
  <c r="R244" i="9"/>
  <c r="Z244" i="9" s="1"/>
  <c r="AM244" i="9" s="1"/>
  <c r="N244" i="9"/>
  <c r="V244" i="9" s="1"/>
  <c r="AI244" i="9" s="1"/>
  <c r="BW244" i="9"/>
  <c r="X244" i="9"/>
  <c r="AK244" i="9" s="1"/>
  <c r="Q244" i="9"/>
  <c r="O244" i="9"/>
  <c r="W244" i="9" s="1"/>
  <c r="AJ244" i="9" s="1"/>
  <c r="T245" i="9"/>
  <c r="AB245" i="9" s="1"/>
  <c r="AO245" i="9" s="1"/>
  <c r="R245" i="9"/>
  <c r="Z245" i="9" s="1"/>
  <c r="AM245" i="9" s="1"/>
  <c r="N245" i="9"/>
  <c r="V245" i="9" s="1"/>
  <c r="AI245" i="9" s="1"/>
  <c r="BW245" i="9"/>
  <c r="X245" i="9"/>
  <c r="AK245" i="9" s="1"/>
  <c r="Q245" i="9"/>
  <c r="O245" i="9"/>
  <c r="W245" i="9" s="1"/>
  <c r="AJ245" i="9" s="1"/>
  <c r="T246" i="9"/>
  <c r="AB246" i="9" s="1"/>
  <c r="AO246" i="9" s="1"/>
  <c r="R246" i="9"/>
  <c r="Z246" i="9" s="1"/>
  <c r="AM246" i="9" s="1"/>
  <c r="N246" i="9"/>
  <c r="V246" i="9" s="1"/>
  <c r="AI246" i="9" s="1"/>
  <c r="BW246" i="9"/>
  <c r="X246" i="9"/>
  <c r="AK246" i="9" s="1"/>
  <c r="Q246" i="9"/>
  <c r="O246" i="9"/>
  <c r="W246" i="9" s="1"/>
  <c r="AJ246" i="9" s="1"/>
  <c r="T247" i="9"/>
  <c r="AB247" i="9" s="1"/>
  <c r="AO247" i="9" s="1"/>
  <c r="CJ157" i="9" s="1"/>
  <c r="R247" i="9"/>
  <c r="Z247" i="9" s="1"/>
  <c r="AM247" i="9" s="1"/>
  <c r="N247" i="9"/>
  <c r="V247" i="9" s="1"/>
  <c r="AI247" i="9" s="1"/>
  <c r="CF157" i="9" s="1"/>
  <c r="BW247" i="9"/>
  <c r="X247" i="9"/>
  <c r="AK247" i="9" s="1"/>
  <c r="Q247" i="9"/>
  <c r="O247" i="9"/>
  <c r="W247" i="9" s="1"/>
  <c r="AJ247" i="9" s="1"/>
  <c r="CG157" i="9" s="1"/>
  <c r="CE157" i="9"/>
  <c r="BX59" i="9"/>
  <c r="T248" i="9"/>
  <c r="AB248" i="9" s="1"/>
  <c r="AO248" i="9" s="1"/>
  <c r="CJ158" i="9" s="1"/>
  <c r="R248" i="9"/>
  <c r="Z248" i="9" s="1"/>
  <c r="AM248" i="9" s="1"/>
  <c r="N248" i="9"/>
  <c r="V248" i="9" s="1"/>
  <c r="AI248" i="9" s="1"/>
  <c r="CF158" i="9" s="1"/>
  <c r="BW248" i="9"/>
  <c r="X248" i="9"/>
  <c r="AK248" i="9" s="1"/>
  <c r="Q248" i="9"/>
  <c r="O248" i="9"/>
  <c r="W248" i="9" s="1"/>
  <c r="AJ248" i="9" s="1"/>
  <c r="CG158" i="9" s="1"/>
  <c r="CE158" i="9"/>
  <c r="BX60" i="9"/>
  <c r="T249" i="9"/>
  <c r="AB249" i="9" s="1"/>
  <c r="AO249" i="9" s="1"/>
  <c r="CJ159" i="9" s="1"/>
  <c r="R249" i="9"/>
  <c r="Z249" i="9" s="1"/>
  <c r="AM249" i="9" s="1"/>
  <c r="N249" i="9"/>
  <c r="V249" i="9" s="1"/>
  <c r="AI249" i="9" s="1"/>
  <c r="CF159" i="9" s="1"/>
  <c r="BW249" i="9"/>
  <c r="X249" i="9"/>
  <c r="AK249" i="9" s="1"/>
  <c r="Q249" i="9"/>
  <c r="O249" i="9"/>
  <c r="W249" i="9" s="1"/>
  <c r="AJ249" i="9" s="1"/>
  <c r="CG159" i="9" s="1"/>
  <c r="CE159" i="9"/>
  <c r="T250" i="9"/>
  <c r="AB250" i="9" s="1"/>
  <c r="AO250" i="9" s="1"/>
  <c r="CJ170" i="9" s="1"/>
  <c r="R250" i="9"/>
  <c r="Z250" i="9" s="1"/>
  <c r="AM250" i="9" s="1"/>
  <c r="N250" i="9"/>
  <c r="V250" i="9" s="1"/>
  <c r="AI250" i="9" s="1"/>
  <c r="CF170" i="9" s="1"/>
  <c r="BW250" i="9"/>
  <c r="X250" i="9"/>
  <c r="AK250" i="9" s="1"/>
  <c r="Q250" i="9"/>
  <c r="O250" i="9"/>
  <c r="W250" i="9" s="1"/>
  <c r="AJ250" i="9" s="1"/>
  <c r="CG170" i="9" s="1"/>
  <c r="CE170" i="9"/>
  <c r="BX61" i="9"/>
  <c r="T251" i="9"/>
  <c r="AB251" i="9" s="1"/>
  <c r="AO251" i="9" s="1"/>
  <c r="CJ171" i="9" s="1"/>
  <c r="R251" i="9"/>
  <c r="Z251" i="9" s="1"/>
  <c r="AM251" i="9" s="1"/>
  <c r="N251" i="9"/>
  <c r="V251" i="9" s="1"/>
  <c r="AI251" i="9" s="1"/>
  <c r="CF171" i="9" s="1"/>
  <c r="BW251" i="9"/>
  <c r="X251" i="9"/>
  <c r="AK251" i="9" s="1"/>
  <c r="Q251" i="9"/>
  <c r="O251" i="9"/>
  <c r="W251" i="9" s="1"/>
  <c r="AJ251" i="9" s="1"/>
  <c r="CG171" i="9" s="1"/>
  <c r="CE171" i="9"/>
  <c r="T252" i="9"/>
  <c r="AB252" i="9" s="1"/>
  <c r="AO252" i="9" s="1"/>
  <c r="CJ160" i="9" s="1"/>
  <c r="R252" i="9"/>
  <c r="Z252" i="9" s="1"/>
  <c r="AM252" i="9" s="1"/>
  <c r="N252" i="9"/>
  <c r="V252" i="9" s="1"/>
  <c r="AI252" i="9" s="1"/>
  <c r="CF160" i="9" s="1"/>
  <c r="BW252" i="9"/>
  <c r="X252" i="9"/>
  <c r="AK252" i="9" s="1"/>
  <c r="Q252" i="9"/>
  <c r="O252" i="9"/>
  <c r="W252" i="9" s="1"/>
  <c r="AJ252" i="9" s="1"/>
  <c r="CG160" i="9" s="1"/>
  <c r="CE160" i="9"/>
  <c r="T253" i="9"/>
  <c r="AB253" i="9" s="1"/>
  <c r="AO253" i="9" s="1"/>
  <c r="CJ161" i="9" s="1"/>
  <c r="R253" i="9"/>
  <c r="Z253" i="9" s="1"/>
  <c r="AM253" i="9" s="1"/>
  <c r="N253" i="9"/>
  <c r="V253" i="9" s="1"/>
  <c r="AI253" i="9" s="1"/>
  <c r="CF161" i="9" s="1"/>
  <c r="BW253" i="9"/>
  <c r="X253" i="9"/>
  <c r="AK253" i="9" s="1"/>
  <c r="Q253" i="9"/>
  <c r="O253" i="9"/>
  <c r="W253" i="9" s="1"/>
  <c r="AJ253" i="9" s="1"/>
  <c r="CG161" i="9" s="1"/>
  <c r="CE161" i="9"/>
  <c r="T254" i="9"/>
  <c r="AB254" i="9" s="1"/>
  <c r="AO254" i="9" s="1"/>
  <c r="CJ162" i="9" s="1"/>
  <c r="R254" i="9"/>
  <c r="Z254" i="9" s="1"/>
  <c r="AM254" i="9" s="1"/>
  <c r="N254" i="9"/>
  <c r="V254" i="9" s="1"/>
  <c r="AI254" i="9" s="1"/>
  <c r="CF162" i="9" s="1"/>
  <c r="BW254" i="9"/>
  <c r="X254" i="9"/>
  <c r="AK254" i="9" s="1"/>
  <c r="Q254" i="9"/>
  <c r="O254" i="9"/>
  <c r="W254" i="9" s="1"/>
  <c r="AJ254" i="9" s="1"/>
  <c r="CG162" i="9" s="1"/>
  <c r="CE162" i="9"/>
  <c r="T255" i="9"/>
  <c r="AB255" i="9" s="1"/>
  <c r="AO255" i="9" s="1"/>
  <c r="CJ176" i="9" s="1"/>
  <c r="R255" i="9"/>
  <c r="Z255" i="9" s="1"/>
  <c r="AM255" i="9" s="1"/>
  <c r="N255" i="9"/>
  <c r="V255" i="9" s="1"/>
  <c r="AI255" i="9" s="1"/>
  <c r="CF176" i="9" s="1"/>
  <c r="BW255" i="9"/>
  <c r="X255" i="9"/>
  <c r="AK255" i="9" s="1"/>
  <c r="Q255" i="9"/>
  <c r="O255" i="9"/>
  <c r="W255" i="9" s="1"/>
  <c r="AJ255" i="9" s="1"/>
  <c r="CG176" i="9" s="1"/>
  <c r="CE176" i="9"/>
  <c r="BX62" i="9"/>
  <c r="T256" i="9"/>
  <c r="AB256" i="9" s="1"/>
  <c r="AO256" i="9" s="1"/>
  <c r="R256" i="9"/>
  <c r="Z256" i="9" s="1"/>
  <c r="AM256" i="9" s="1"/>
  <c r="N256" i="9"/>
  <c r="V256" i="9" s="1"/>
  <c r="AI256" i="9" s="1"/>
  <c r="BW256" i="9"/>
  <c r="X256" i="9"/>
  <c r="AK256" i="9" s="1"/>
  <c r="Q256" i="9"/>
  <c r="O256" i="9"/>
  <c r="W256" i="9" s="1"/>
  <c r="AJ256" i="9" s="1"/>
  <c r="T257" i="9"/>
  <c r="AB257" i="9" s="1"/>
  <c r="AO257" i="9" s="1"/>
  <c r="R257" i="9"/>
  <c r="Z257" i="9" s="1"/>
  <c r="AM257" i="9" s="1"/>
  <c r="N257" i="9"/>
  <c r="V257" i="9" s="1"/>
  <c r="AI257" i="9" s="1"/>
  <c r="BW257" i="9"/>
  <c r="X257" i="9"/>
  <c r="AK257" i="9" s="1"/>
  <c r="Q257" i="9"/>
  <c r="O257" i="9"/>
  <c r="W257" i="9" s="1"/>
  <c r="AJ257" i="9" s="1"/>
  <c r="T258" i="9"/>
  <c r="AB258" i="9" s="1"/>
  <c r="AO258" i="9" s="1"/>
  <c r="R258" i="9"/>
  <c r="Z258" i="9" s="1"/>
  <c r="AM258" i="9" s="1"/>
  <c r="N258" i="9"/>
  <c r="V258" i="9" s="1"/>
  <c r="AI258" i="9" s="1"/>
  <c r="BW258" i="9"/>
  <c r="X258" i="9"/>
  <c r="AK258" i="9" s="1"/>
  <c r="Q258" i="9"/>
  <c r="O258" i="9"/>
  <c r="W258" i="9" s="1"/>
  <c r="AJ258" i="9" s="1"/>
  <c r="T259" i="9"/>
  <c r="AB259" i="9" s="1"/>
  <c r="AO259" i="9" s="1"/>
  <c r="R259" i="9"/>
  <c r="Z259" i="9" s="1"/>
  <c r="AM259" i="9" s="1"/>
  <c r="N259" i="9"/>
  <c r="V259" i="9" s="1"/>
  <c r="AI259" i="9" s="1"/>
  <c r="X259" i="9"/>
  <c r="AK259" i="9" s="1"/>
  <c r="O259" i="9"/>
  <c r="W259" i="9" s="1"/>
  <c r="AJ259" i="9" s="1"/>
  <c r="BW259" i="9"/>
  <c r="Q259" i="9"/>
  <c r="T260" i="9"/>
  <c r="AB260" i="9" s="1"/>
  <c r="AO260" i="9" s="1"/>
  <c r="R260" i="9"/>
  <c r="Z260" i="9" s="1"/>
  <c r="AM260" i="9" s="1"/>
  <c r="N260" i="9"/>
  <c r="V260" i="9" s="1"/>
  <c r="AI260" i="9" s="1"/>
  <c r="BW260" i="9"/>
  <c r="Q260" i="9"/>
  <c r="X260" i="9"/>
  <c r="AK260" i="9" s="1"/>
  <c r="O260" i="9"/>
  <c r="W260" i="9" s="1"/>
  <c r="AJ260" i="9" s="1"/>
  <c r="T261" i="9"/>
  <c r="AB261" i="9" s="1"/>
  <c r="AO261" i="9" s="1"/>
  <c r="R261" i="9"/>
  <c r="Z261" i="9" s="1"/>
  <c r="AM261" i="9" s="1"/>
  <c r="N261" i="9"/>
  <c r="V261" i="9" s="1"/>
  <c r="AI261" i="9" s="1"/>
  <c r="X261" i="9"/>
  <c r="AK261" i="9" s="1"/>
  <c r="O261" i="9"/>
  <c r="W261" i="9" s="1"/>
  <c r="AJ261" i="9" s="1"/>
  <c r="BW261" i="9"/>
  <c r="Q261" i="9"/>
  <c r="T262" i="9"/>
  <c r="AB262" i="9" s="1"/>
  <c r="AO262" i="9" s="1"/>
  <c r="R262" i="9"/>
  <c r="Z262" i="9" s="1"/>
  <c r="AM262" i="9" s="1"/>
  <c r="N262" i="9"/>
  <c r="V262" i="9" s="1"/>
  <c r="AI262" i="9" s="1"/>
  <c r="BW262" i="9"/>
  <c r="Q262" i="9"/>
  <c r="X262" i="9"/>
  <c r="AK262" i="9" s="1"/>
  <c r="O262" i="9"/>
  <c r="W262" i="9" s="1"/>
  <c r="AJ262" i="9" s="1"/>
  <c r="T263" i="9"/>
  <c r="AB263" i="9" s="1"/>
  <c r="AO263" i="9" s="1"/>
  <c r="R263" i="9"/>
  <c r="Z263" i="9" s="1"/>
  <c r="AM263" i="9" s="1"/>
  <c r="N263" i="9"/>
  <c r="V263" i="9" s="1"/>
  <c r="AI263" i="9" s="1"/>
  <c r="X263" i="9"/>
  <c r="AK263" i="9" s="1"/>
  <c r="O263" i="9"/>
  <c r="W263" i="9" s="1"/>
  <c r="AJ263" i="9" s="1"/>
  <c r="BW263" i="9"/>
  <c r="Q263" i="9"/>
  <c r="T264" i="9"/>
  <c r="AB264" i="9" s="1"/>
  <c r="AO264" i="9" s="1"/>
  <c r="R264" i="9"/>
  <c r="Z264" i="9" s="1"/>
  <c r="AM264" i="9" s="1"/>
  <c r="N264" i="9"/>
  <c r="V264" i="9" s="1"/>
  <c r="AI264" i="9" s="1"/>
  <c r="BW264" i="9"/>
  <c r="Q264" i="9"/>
  <c r="X264" i="9"/>
  <c r="AK264" i="9" s="1"/>
  <c r="O264" i="9"/>
  <c r="W264" i="9" s="1"/>
  <c r="AJ264" i="9" s="1"/>
  <c r="T265" i="9"/>
  <c r="AB265" i="9" s="1"/>
  <c r="AO265" i="9" s="1"/>
  <c r="R265" i="9"/>
  <c r="Z265" i="9" s="1"/>
  <c r="AM265" i="9" s="1"/>
  <c r="N265" i="9"/>
  <c r="V265" i="9" s="1"/>
  <c r="AI265" i="9" s="1"/>
  <c r="X265" i="9"/>
  <c r="AK265" i="9" s="1"/>
  <c r="O265" i="9"/>
  <c r="W265" i="9" s="1"/>
  <c r="AJ265" i="9" s="1"/>
  <c r="BW265" i="9"/>
  <c r="Q265" i="9"/>
  <c r="T266" i="9"/>
  <c r="AB266" i="9" s="1"/>
  <c r="AO266" i="9" s="1"/>
  <c r="CJ163" i="9" s="1"/>
  <c r="R266" i="9"/>
  <c r="Z266" i="9" s="1"/>
  <c r="AM266" i="9" s="1"/>
  <c r="N266" i="9"/>
  <c r="V266" i="9" s="1"/>
  <c r="AI266" i="9" s="1"/>
  <c r="CF163" i="9" s="1"/>
  <c r="BW266" i="9"/>
  <c r="Q266" i="9"/>
  <c r="X266" i="9"/>
  <c r="AK266" i="9" s="1"/>
  <c r="O266" i="9"/>
  <c r="W266" i="9" s="1"/>
  <c r="AJ266" i="9" s="1"/>
  <c r="CG163" i="9" s="1"/>
  <c r="CE163" i="9"/>
  <c r="T267" i="9"/>
  <c r="AB267" i="9" s="1"/>
  <c r="AO267" i="9" s="1"/>
  <c r="CJ164" i="9" s="1"/>
  <c r="R267" i="9"/>
  <c r="Z267" i="9" s="1"/>
  <c r="AM267" i="9" s="1"/>
  <c r="N267" i="9"/>
  <c r="V267" i="9" s="1"/>
  <c r="AI267" i="9" s="1"/>
  <c r="CF164" i="9" s="1"/>
  <c r="X267" i="9"/>
  <c r="AK267" i="9" s="1"/>
  <c r="O267" i="9"/>
  <c r="W267" i="9" s="1"/>
  <c r="AJ267" i="9" s="1"/>
  <c r="CG164" i="9" s="1"/>
  <c r="BW267" i="9"/>
  <c r="Q267" i="9"/>
  <c r="CE164" i="9"/>
  <c r="T268" i="9"/>
  <c r="AB268" i="9" s="1"/>
  <c r="AO268" i="9" s="1"/>
  <c r="CJ165" i="9" s="1"/>
  <c r="R268" i="9"/>
  <c r="Z268" i="9" s="1"/>
  <c r="AM268" i="9" s="1"/>
  <c r="N268" i="9"/>
  <c r="V268" i="9" s="1"/>
  <c r="AI268" i="9" s="1"/>
  <c r="CF165" i="9" s="1"/>
  <c r="BW268" i="9"/>
  <c r="Q268" i="9"/>
  <c r="X268" i="9"/>
  <c r="AK268" i="9" s="1"/>
  <c r="O268" i="9"/>
  <c r="W268" i="9" s="1"/>
  <c r="AJ268" i="9" s="1"/>
  <c r="CG165" i="9" s="1"/>
  <c r="CE165" i="9"/>
  <c r="T269" i="9"/>
  <c r="AB269" i="9" s="1"/>
  <c r="AO269" i="9" s="1"/>
  <c r="CJ166" i="9" s="1"/>
  <c r="R269" i="9"/>
  <c r="Z269" i="9" s="1"/>
  <c r="AM269" i="9" s="1"/>
  <c r="N269" i="9"/>
  <c r="V269" i="9" s="1"/>
  <c r="AI269" i="9" s="1"/>
  <c r="CF166" i="9" s="1"/>
  <c r="X269" i="9"/>
  <c r="AK269" i="9" s="1"/>
  <c r="O269" i="9"/>
  <c r="W269" i="9" s="1"/>
  <c r="AJ269" i="9" s="1"/>
  <c r="CG166" i="9" s="1"/>
  <c r="BW269" i="9"/>
  <c r="Q269" i="9"/>
  <c r="CE166" i="9"/>
  <c r="T270" i="9"/>
  <c r="AB270" i="9" s="1"/>
  <c r="AO270" i="9" s="1"/>
  <c r="CJ167" i="9" s="1"/>
  <c r="R270" i="9"/>
  <c r="Z270" i="9" s="1"/>
  <c r="AM270" i="9" s="1"/>
  <c r="N270" i="9"/>
  <c r="V270" i="9" s="1"/>
  <c r="AI270" i="9" s="1"/>
  <c r="CF167" i="9" s="1"/>
  <c r="BW270" i="9"/>
  <c r="Q270" i="9"/>
  <c r="X270" i="9"/>
  <c r="AK270" i="9" s="1"/>
  <c r="O270" i="9"/>
  <c r="W270" i="9" s="1"/>
  <c r="AJ270" i="9" s="1"/>
  <c r="CG167" i="9" s="1"/>
  <c r="CE167" i="9"/>
  <c r="T271" i="9"/>
  <c r="AB271" i="9" s="1"/>
  <c r="AO271" i="9" s="1"/>
  <c r="CJ168" i="9" s="1"/>
  <c r="R271" i="9"/>
  <c r="Z271" i="9" s="1"/>
  <c r="AM271" i="9" s="1"/>
  <c r="N271" i="9"/>
  <c r="V271" i="9" s="1"/>
  <c r="AI271" i="9" s="1"/>
  <c r="CF168" i="9" s="1"/>
  <c r="X271" i="9"/>
  <c r="AK271" i="9" s="1"/>
  <c r="O271" i="9"/>
  <c r="W271" i="9" s="1"/>
  <c r="AJ271" i="9" s="1"/>
  <c r="CG168" i="9" s="1"/>
  <c r="BW271" i="9"/>
  <c r="Q271" i="9"/>
  <c r="CE168" i="9"/>
  <c r="T272" i="9"/>
  <c r="AB272" i="9" s="1"/>
  <c r="AO272" i="9" s="1"/>
  <c r="CJ169" i="9" s="1"/>
  <c r="R272" i="9"/>
  <c r="Z272" i="9" s="1"/>
  <c r="AM272" i="9" s="1"/>
  <c r="N272" i="9"/>
  <c r="V272" i="9" s="1"/>
  <c r="AI272" i="9" s="1"/>
  <c r="CF169" i="9" s="1"/>
  <c r="BW272" i="9"/>
  <c r="Q272" i="9"/>
  <c r="X272" i="9"/>
  <c r="AK272" i="9" s="1"/>
  <c r="O272" i="9"/>
  <c r="W272" i="9" s="1"/>
  <c r="AJ272" i="9" s="1"/>
  <c r="CG169" i="9" s="1"/>
  <c r="CE169" i="9"/>
  <c r="T273" i="9"/>
  <c r="AB273" i="9" s="1"/>
  <c r="AO273" i="9" s="1"/>
  <c r="R273" i="9"/>
  <c r="Z273" i="9" s="1"/>
  <c r="AM273" i="9" s="1"/>
  <c r="N273" i="9"/>
  <c r="V273" i="9" s="1"/>
  <c r="AI273" i="9" s="1"/>
  <c r="BW273" i="9"/>
  <c r="X273" i="9"/>
  <c r="AK273" i="9" s="1"/>
  <c r="Q273" i="9"/>
  <c r="O273" i="9"/>
  <c r="W273" i="9" s="1"/>
  <c r="AJ273" i="9" s="1"/>
  <c r="T274" i="9"/>
  <c r="AB274" i="9" s="1"/>
  <c r="AO274" i="9" s="1"/>
  <c r="R274" i="9"/>
  <c r="Z274" i="9" s="1"/>
  <c r="AM274" i="9" s="1"/>
  <c r="N274" i="9"/>
  <c r="V274" i="9" s="1"/>
  <c r="AI274" i="9" s="1"/>
  <c r="BW274" i="9"/>
  <c r="X274" i="9"/>
  <c r="AK274" i="9" s="1"/>
  <c r="Q274" i="9"/>
  <c r="O274" i="9"/>
  <c r="W274" i="9" s="1"/>
  <c r="AJ274" i="9" s="1"/>
  <c r="T275" i="9"/>
  <c r="AB275" i="9" s="1"/>
  <c r="AO275" i="9" s="1"/>
  <c r="R275" i="9"/>
  <c r="Z275" i="9" s="1"/>
  <c r="AM275" i="9" s="1"/>
  <c r="N275" i="9"/>
  <c r="V275" i="9" s="1"/>
  <c r="AI275" i="9" s="1"/>
  <c r="BW275" i="9"/>
  <c r="X275" i="9"/>
  <c r="AK275" i="9" s="1"/>
  <c r="Q275" i="9"/>
  <c r="O275" i="9"/>
  <c r="W275" i="9" s="1"/>
  <c r="AJ275" i="9" s="1"/>
  <c r="T276" i="9"/>
  <c r="AB276" i="9" s="1"/>
  <c r="AO276" i="9" s="1"/>
  <c r="R276" i="9"/>
  <c r="Z276" i="9" s="1"/>
  <c r="AM276" i="9" s="1"/>
  <c r="N276" i="9"/>
  <c r="V276" i="9" s="1"/>
  <c r="AI276" i="9" s="1"/>
  <c r="BW276" i="9"/>
  <c r="X276" i="9"/>
  <c r="AK276" i="9" s="1"/>
  <c r="Q276" i="9"/>
  <c r="O276" i="9"/>
  <c r="W276" i="9" s="1"/>
  <c r="AJ276" i="9" s="1"/>
  <c r="T277" i="9"/>
  <c r="AB277" i="9" s="1"/>
  <c r="AO277" i="9" s="1"/>
  <c r="R277" i="9"/>
  <c r="Z277" i="9" s="1"/>
  <c r="AM277" i="9" s="1"/>
  <c r="N277" i="9"/>
  <c r="V277" i="9" s="1"/>
  <c r="AI277" i="9" s="1"/>
  <c r="BW277" i="9"/>
  <c r="X277" i="9"/>
  <c r="AK277" i="9" s="1"/>
  <c r="Q277" i="9"/>
  <c r="O277" i="9"/>
  <c r="W277" i="9" s="1"/>
  <c r="AJ277" i="9" s="1"/>
  <c r="T278" i="9"/>
  <c r="AB278" i="9" s="1"/>
  <c r="AO278" i="9" s="1"/>
  <c r="R278" i="9"/>
  <c r="Z278" i="9" s="1"/>
  <c r="AM278" i="9" s="1"/>
  <c r="N278" i="9"/>
  <c r="V278" i="9" s="1"/>
  <c r="AI278" i="9" s="1"/>
  <c r="BW278" i="9"/>
  <c r="X278" i="9"/>
  <c r="AK278" i="9" s="1"/>
  <c r="Q278" i="9"/>
  <c r="O278" i="9"/>
  <c r="W278" i="9" s="1"/>
  <c r="AJ278" i="9" s="1"/>
  <c r="T279" i="9"/>
  <c r="AB279" i="9" s="1"/>
  <c r="AO279" i="9" s="1"/>
  <c r="R279" i="9"/>
  <c r="Z279" i="9" s="1"/>
  <c r="AM279" i="9" s="1"/>
  <c r="N279" i="9"/>
  <c r="V279" i="9" s="1"/>
  <c r="AI279" i="9" s="1"/>
  <c r="BW279" i="9"/>
  <c r="X279" i="9"/>
  <c r="AK279" i="9" s="1"/>
  <c r="Q279" i="9"/>
  <c r="O279" i="9"/>
  <c r="W279" i="9" s="1"/>
  <c r="AJ279" i="9" s="1"/>
  <c r="T280" i="9"/>
  <c r="AB280" i="9" s="1"/>
  <c r="AO280" i="9" s="1"/>
  <c r="R280" i="9"/>
  <c r="Z280" i="9" s="1"/>
  <c r="AM280" i="9" s="1"/>
  <c r="N280" i="9"/>
  <c r="V280" i="9" s="1"/>
  <c r="AI280" i="9" s="1"/>
  <c r="BW280" i="9"/>
  <c r="X280" i="9"/>
  <c r="AK280" i="9" s="1"/>
  <c r="Q280" i="9"/>
  <c r="O280" i="9"/>
  <c r="W280" i="9" s="1"/>
  <c r="AJ280" i="9" s="1"/>
  <c r="T281" i="9"/>
  <c r="AB281" i="9" s="1"/>
  <c r="AO281" i="9" s="1"/>
  <c r="R281" i="9"/>
  <c r="Z281" i="9" s="1"/>
  <c r="AM281" i="9" s="1"/>
  <c r="N281" i="9"/>
  <c r="V281" i="9" s="1"/>
  <c r="AI281" i="9" s="1"/>
  <c r="BW281" i="9"/>
  <c r="Q281" i="9"/>
  <c r="X281" i="9"/>
  <c r="AK281" i="9" s="1"/>
  <c r="O281" i="9"/>
  <c r="W281" i="9" s="1"/>
  <c r="AJ281" i="9" s="1"/>
  <c r="T282" i="9"/>
  <c r="AB282" i="9" s="1"/>
  <c r="AO282" i="9" s="1"/>
  <c r="R282" i="9"/>
  <c r="Z282" i="9" s="1"/>
  <c r="AM282" i="9" s="1"/>
  <c r="N282" i="9"/>
  <c r="V282" i="9" s="1"/>
  <c r="AI282" i="9" s="1"/>
  <c r="X282" i="9"/>
  <c r="AK282" i="9" s="1"/>
  <c r="O282" i="9"/>
  <c r="W282" i="9" s="1"/>
  <c r="AJ282" i="9" s="1"/>
  <c r="BW282" i="9"/>
  <c r="Q282" i="9"/>
  <c r="T283" i="9"/>
  <c r="AB283" i="9" s="1"/>
  <c r="AO283" i="9" s="1"/>
  <c r="R283" i="9"/>
  <c r="Z283" i="9" s="1"/>
  <c r="AM283" i="9" s="1"/>
  <c r="N283" i="9"/>
  <c r="V283" i="9" s="1"/>
  <c r="AI283" i="9" s="1"/>
  <c r="BW283" i="9"/>
  <c r="Q283" i="9"/>
  <c r="X283" i="9"/>
  <c r="AK283" i="9" s="1"/>
  <c r="O283" i="9"/>
  <c r="W283" i="9" s="1"/>
  <c r="AJ283" i="9" s="1"/>
  <c r="T284" i="9"/>
  <c r="AB284" i="9" s="1"/>
  <c r="AO284" i="9" s="1"/>
  <c r="R284" i="9"/>
  <c r="Z284" i="9" s="1"/>
  <c r="AM284" i="9" s="1"/>
  <c r="N284" i="9"/>
  <c r="V284" i="9" s="1"/>
  <c r="AI284" i="9" s="1"/>
  <c r="X284" i="9"/>
  <c r="AK284" i="9" s="1"/>
  <c r="O284" i="9"/>
  <c r="W284" i="9" s="1"/>
  <c r="AJ284" i="9" s="1"/>
  <c r="BW284" i="9"/>
  <c r="Q284" i="9"/>
  <c r="T285" i="9"/>
  <c r="AB285" i="9" s="1"/>
  <c r="AO285" i="9" s="1"/>
  <c r="R285" i="9"/>
  <c r="Z285" i="9" s="1"/>
  <c r="AM285" i="9" s="1"/>
  <c r="N285" i="9"/>
  <c r="V285" i="9" s="1"/>
  <c r="AI285" i="9" s="1"/>
  <c r="BW285" i="9"/>
  <c r="Q285" i="9"/>
  <c r="X285" i="9"/>
  <c r="AK285" i="9" s="1"/>
  <c r="O285" i="9"/>
  <c r="W285" i="9" s="1"/>
  <c r="AJ285" i="9" s="1"/>
  <c r="T286" i="9"/>
  <c r="AB286" i="9" s="1"/>
  <c r="AO286" i="9" s="1"/>
  <c r="R286" i="9"/>
  <c r="Z286" i="9" s="1"/>
  <c r="AM286" i="9" s="1"/>
  <c r="N286" i="9"/>
  <c r="V286" i="9" s="1"/>
  <c r="AI286" i="9" s="1"/>
  <c r="BW286" i="9"/>
  <c r="X286" i="9"/>
  <c r="AK286" i="9" s="1"/>
  <c r="Q286" i="9"/>
  <c r="O286" i="9"/>
  <c r="W286" i="9" s="1"/>
  <c r="AJ286" i="9" s="1"/>
  <c r="T287" i="9"/>
  <c r="AB287" i="9" s="1"/>
  <c r="AO287" i="9" s="1"/>
  <c r="R287" i="9"/>
  <c r="Z287" i="9" s="1"/>
  <c r="AM287" i="9" s="1"/>
  <c r="N287" i="9"/>
  <c r="V287" i="9" s="1"/>
  <c r="AI287" i="9" s="1"/>
  <c r="BW287" i="9"/>
  <c r="X287" i="9"/>
  <c r="AK287" i="9" s="1"/>
  <c r="Q287" i="9"/>
  <c r="O287" i="9"/>
  <c r="W287" i="9" s="1"/>
  <c r="AJ287" i="9" s="1"/>
  <c r="T288" i="9"/>
  <c r="AB288" i="9" s="1"/>
  <c r="AO288" i="9" s="1"/>
  <c r="R288" i="9"/>
  <c r="Z288" i="9" s="1"/>
  <c r="AM288" i="9" s="1"/>
  <c r="N288" i="9"/>
  <c r="V288" i="9" s="1"/>
  <c r="AI288" i="9" s="1"/>
  <c r="BW288" i="9"/>
  <c r="X288" i="9"/>
  <c r="AK288" i="9" s="1"/>
  <c r="Q288" i="9"/>
  <c r="O288" i="9"/>
  <c r="W288" i="9" s="1"/>
  <c r="AJ288" i="9" s="1"/>
  <c r="T289" i="9"/>
  <c r="AB289" i="9" s="1"/>
  <c r="AO289" i="9" s="1"/>
  <c r="R289" i="9"/>
  <c r="Z289" i="9" s="1"/>
  <c r="AM289" i="9" s="1"/>
  <c r="N289" i="9"/>
  <c r="V289" i="9" s="1"/>
  <c r="AI289" i="9" s="1"/>
  <c r="BW289" i="9"/>
  <c r="X289" i="9"/>
  <c r="AK289" i="9" s="1"/>
  <c r="Q289" i="9"/>
  <c r="O289" i="9"/>
  <c r="W289" i="9" s="1"/>
  <c r="AJ289" i="9" s="1"/>
  <c r="T290" i="9"/>
  <c r="AB290" i="9" s="1"/>
  <c r="AO290" i="9" s="1"/>
  <c r="R290" i="9"/>
  <c r="Z290" i="9" s="1"/>
  <c r="AM290" i="9" s="1"/>
  <c r="N290" i="9"/>
  <c r="V290" i="9" s="1"/>
  <c r="AI290" i="9" s="1"/>
  <c r="BW290" i="9"/>
  <c r="X290" i="9"/>
  <c r="AK290" i="9" s="1"/>
  <c r="Q290" i="9"/>
  <c r="O290" i="9"/>
  <c r="W290" i="9" s="1"/>
  <c r="AJ290" i="9" s="1"/>
  <c r="T291" i="9"/>
  <c r="AB291" i="9" s="1"/>
  <c r="AO291" i="9" s="1"/>
  <c r="R291" i="9"/>
  <c r="Z291" i="9" s="1"/>
  <c r="AM291" i="9" s="1"/>
  <c r="N291" i="9"/>
  <c r="V291" i="9" s="1"/>
  <c r="AI291" i="9" s="1"/>
  <c r="BW291" i="9"/>
  <c r="Q291" i="9"/>
  <c r="X291" i="9"/>
  <c r="AK291" i="9" s="1"/>
  <c r="O291" i="9"/>
  <c r="W291" i="9" s="1"/>
  <c r="AJ291" i="9" s="1"/>
  <c r="T292" i="9"/>
  <c r="AB292" i="9" s="1"/>
  <c r="AO292" i="9" s="1"/>
  <c r="CJ177" i="9" s="1"/>
  <c r="R292" i="9"/>
  <c r="Z292" i="9" s="1"/>
  <c r="AM292" i="9" s="1"/>
  <c r="N292" i="9"/>
  <c r="V292" i="9" s="1"/>
  <c r="AI292" i="9" s="1"/>
  <c r="CF177" i="9" s="1"/>
  <c r="X292" i="9"/>
  <c r="AK292" i="9" s="1"/>
  <c r="O292" i="9"/>
  <c r="W292" i="9" s="1"/>
  <c r="AJ292" i="9" s="1"/>
  <c r="CG177" i="9" s="1"/>
  <c r="BW292" i="9"/>
  <c r="Q292" i="9"/>
  <c r="CE177" i="9"/>
  <c r="BX63" i="9"/>
  <c r="T293" i="9"/>
  <c r="AB293" i="9" s="1"/>
  <c r="AO293" i="9" s="1"/>
  <c r="CJ172" i="9" s="1"/>
  <c r="R293" i="9"/>
  <c r="Z293" i="9" s="1"/>
  <c r="AM293" i="9" s="1"/>
  <c r="N293" i="9"/>
  <c r="V293" i="9" s="1"/>
  <c r="AI293" i="9" s="1"/>
  <c r="CF172" i="9" s="1"/>
  <c r="BW293" i="9"/>
  <c r="Q293" i="9"/>
  <c r="X293" i="9"/>
  <c r="AK293" i="9" s="1"/>
  <c r="O293" i="9"/>
  <c r="W293" i="9" s="1"/>
  <c r="AJ293" i="9" s="1"/>
  <c r="CG172" i="9" s="1"/>
  <c r="CE172" i="9"/>
  <c r="T294" i="9"/>
  <c r="AB294" i="9" s="1"/>
  <c r="AO294" i="9" s="1"/>
  <c r="CJ173" i="9" s="1"/>
  <c r="R294" i="9"/>
  <c r="Z294" i="9" s="1"/>
  <c r="AM294" i="9" s="1"/>
  <c r="N294" i="9"/>
  <c r="V294" i="9" s="1"/>
  <c r="AI294" i="9" s="1"/>
  <c r="CF173" i="9" s="1"/>
  <c r="X294" i="9"/>
  <c r="AK294" i="9" s="1"/>
  <c r="O294" i="9"/>
  <c r="W294" i="9" s="1"/>
  <c r="AJ294" i="9" s="1"/>
  <c r="CG173" i="9" s="1"/>
  <c r="BW294" i="9"/>
  <c r="Q294" i="9"/>
  <c r="CE173" i="9"/>
  <c r="T295" i="9"/>
  <c r="AB295" i="9" s="1"/>
  <c r="AO295" i="9" s="1"/>
  <c r="CJ174" i="9" s="1"/>
  <c r="R295" i="9"/>
  <c r="Z295" i="9" s="1"/>
  <c r="AM295" i="9" s="1"/>
  <c r="N295" i="9"/>
  <c r="V295" i="9" s="1"/>
  <c r="AI295" i="9" s="1"/>
  <c r="CF174" i="9" s="1"/>
  <c r="BW295" i="9"/>
  <c r="Q295" i="9"/>
  <c r="X295" i="9"/>
  <c r="AK295" i="9" s="1"/>
  <c r="O295" i="9"/>
  <c r="W295" i="9" s="1"/>
  <c r="AJ295" i="9" s="1"/>
  <c r="CG174" i="9" s="1"/>
  <c r="CE174" i="9"/>
  <c r="BW296" i="9"/>
  <c r="X296" i="9"/>
  <c r="AK296" i="9" s="1"/>
  <c r="Q296" i="9"/>
  <c r="O296" i="9"/>
  <c r="W296" i="9" s="1"/>
  <c r="AJ296" i="9" s="1"/>
  <c r="CG175" i="9" s="1"/>
  <c r="T296" i="9"/>
  <c r="AB296" i="9" s="1"/>
  <c r="AO296" i="9" s="1"/>
  <c r="CJ175" i="9" s="1"/>
  <c r="R296" i="9"/>
  <c r="Z296" i="9" s="1"/>
  <c r="AM296" i="9" s="1"/>
  <c r="N296" i="9"/>
  <c r="V296" i="9" s="1"/>
  <c r="AI296" i="9" s="1"/>
  <c r="CF175" i="9" s="1"/>
  <c r="CE175" i="9"/>
  <c r="BW297" i="9"/>
  <c r="X297" i="9"/>
  <c r="AK297" i="9" s="1"/>
  <c r="Q297" i="9"/>
  <c r="O297" i="9"/>
  <c r="W297" i="9" s="1"/>
  <c r="AJ297" i="9" s="1"/>
  <c r="CG178" i="9" s="1"/>
  <c r="T297" i="9"/>
  <c r="AB297" i="9" s="1"/>
  <c r="AO297" i="9" s="1"/>
  <c r="CJ178" i="9" s="1"/>
  <c r="R297" i="9"/>
  <c r="Z297" i="9" s="1"/>
  <c r="AM297" i="9" s="1"/>
  <c r="N297" i="9"/>
  <c r="V297" i="9" s="1"/>
  <c r="AI297" i="9" s="1"/>
  <c r="CF178" i="9" s="1"/>
  <c r="CE178" i="9"/>
  <c r="BX64" i="9"/>
  <c r="BW298" i="9"/>
  <c r="X298" i="9"/>
  <c r="AK298" i="9" s="1"/>
  <c r="Q298" i="9"/>
  <c r="O298" i="9"/>
  <c r="W298" i="9" s="1"/>
  <c r="AJ298" i="9" s="1"/>
  <c r="CG179" i="9" s="1"/>
  <c r="T298" i="9"/>
  <c r="AB298" i="9" s="1"/>
  <c r="AO298" i="9" s="1"/>
  <c r="CJ179" i="9" s="1"/>
  <c r="R298" i="9"/>
  <c r="Z298" i="9" s="1"/>
  <c r="AM298" i="9" s="1"/>
  <c r="N298" i="9"/>
  <c r="V298" i="9" s="1"/>
  <c r="AI298" i="9" s="1"/>
  <c r="CF179" i="9" s="1"/>
  <c r="CE179" i="9"/>
  <c r="BX65" i="9"/>
  <c r="Y55" i="9"/>
  <c r="AL55" i="9" s="1"/>
  <c r="S55" i="9"/>
  <c r="AA55" i="9" s="1"/>
  <c r="AN55" i="9" s="1"/>
  <c r="AX51" i="9"/>
  <c r="DC51" i="9"/>
  <c r="DA51" i="9"/>
  <c r="DB51" i="9" s="1"/>
  <c r="AQ51" i="9"/>
  <c r="Y49" i="9"/>
  <c r="AL49" i="9" s="1"/>
  <c r="S49" i="9"/>
  <c r="AA49" i="9" s="1"/>
  <c r="AN49" i="9" s="1"/>
  <c r="CH45" i="9"/>
  <c r="AX45" i="9"/>
  <c r="DC45" i="9"/>
  <c r="DA45" i="9"/>
  <c r="DB45" i="9" s="1"/>
  <c r="AQ45" i="9"/>
  <c r="Y40" i="9"/>
  <c r="Q39" i="9"/>
  <c r="Q38" i="9" s="1"/>
  <c r="S40" i="9"/>
  <c r="V40" i="9"/>
  <c r="N39" i="9"/>
  <c r="N38" i="9" s="1"/>
  <c r="AB40" i="9"/>
  <c r="T39" i="9"/>
  <c r="T38" i="9" s="1"/>
  <c r="CH61" i="9"/>
  <c r="AX59" i="9"/>
  <c r="DC59" i="9"/>
  <c r="DA59" i="9"/>
  <c r="DB59" i="9" s="1"/>
  <c r="AQ59" i="9"/>
  <c r="AX57" i="9"/>
  <c r="DC57" i="9"/>
  <c r="DA57" i="9"/>
  <c r="DB57" i="9" s="1"/>
  <c r="AQ57" i="9"/>
  <c r="Y53" i="9"/>
  <c r="AL53" i="9" s="1"/>
  <c r="S53" i="9"/>
  <c r="AA53" i="9" s="1"/>
  <c r="AN53" i="9" s="1"/>
  <c r="CH47" i="9"/>
  <c r="AX47" i="9"/>
  <c r="DC47" i="9"/>
  <c r="DA47" i="9"/>
  <c r="DB47" i="9" s="1"/>
  <c r="AQ47" i="9"/>
  <c r="CH43" i="9"/>
  <c r="AX43" i="9"/>
  <c r="DC43" i="9"/>
  <c r="DA43" i="9"/>
  <c r="DB43" i="9" s="1"/>
  <c r="AQ43" i="9"/>
  <c r="CH41" i="9"/>
  <c r="AX41" i="9"/>
  <c r="DC41" i="9"/>
  <c r="DA41" i="9"/>
  <c r="DB41" i="9" s="1"/>
  <c r="AQ41" i="9"/>
  <c r="BW55" i="9"/>
  <c r="BW49" i="9"/>
  <c r="BW40" i="9"/>
  <c r="Z29" i="9"/>
  <c r="BW53" i="9"/>
  <c r="CE91" i="9"/>
  <c r="T65" i="9"/>
  <c r="AB65" i="9" s="1"/>
  <c r="AO65" i="9" s="1"/>
  <c r="CJ91" i="9" s="1"/>
  <c r="R65" i="9"/>
  <c r="Z65" i="9" s="1"/>
  <c r="AM65" i="9" s="1"/>
  <c r="N65" i="9"/>
  <c r="V65" i="9" s="1"/>
  <c r="AI65" i="9" s="1"/>
  <c r="CF91" i="9" s="1"/>
  <c r="BW65" i="9"/>
  <c r="X65" i="9"/>
  <c r="AK65" i="9" s="1"/>
  <c r="Q65" i="9"/>
  <c r="O65" i="9"/>
  <c r="W65" i="9" s="1"/>
  <c r="AJ65" i="9" s="1"/>
  <c r="CG91" i="9" s="1"/>
  <c r="BX46" i="9"/>
  <c r="T63" i="9"/>
  <c r="AB63" i="9" s="1"/>
  <c r="AO63" i="9" s="1"/>
  <c r="CJ87" i="9" s="1"/>
  <c r="R63" i="9"/>
  <c r="Z63" i="9" s="1"/>
  <c r="AM63" i="9" s="1"/>
  <c r="N63" i="9"/>
  <c r="V63" i="9" s="1"/>
  <c r="AI63" i="9" s="1"/>
  <c r="CF87" i="9" s="1"/>
  <c r="CE87" i="9"/>
  <c r="BW63" i="9"/>
  <c r="X63" i="9"/>
  <c r="AK63" i="9" s="1"/>
  <c r="Q63" i="9"/>
  <c r="O63" i="9"/>
  <c r="W63" i="9" s="1"/>
  <c r="AJ63" i="9" s="1"/>
  <c r="CG87" i="9" s="1"/>
  <c r="T61" i="9"/>
  <c r="AB61" i="9" s="1"/>
  <c r="AO61" i="9" s="1"/>
  <c r="CJ63" i="9" s="1"/>
  <c r="R61" i="9"/>
  <c r="Z61" i="9" s="1"/>
  <c r="AM61" i="9" s="1"/>
  <c r="N61" i="9"/>
  <c r="V61" i="9" s="1"/>
  <c r="AI61" i="9" s="1"/>
  <c r="CF63" i="9" s="1"/>
  <c r="CE63" i="9"/>
  <c r="BW61" i="9"/>
  <c r="X61" i="9"/>
  <c r="AK61" i="9" s="1"/>
  <c r="Q61" i="9"/>
  <c r="O61" i="9"/>
  <c r="W61" i="9" s="1"/>
  <c r="AJ61" i="9" s="1"/>
  <c r="CG63" i="9" s="1"/>
  <c r="BW88" i="9"/>
  <c r="X88" i="9"/>
  <c r="AK88" i="9" s="1"/>
  <c r="Q88" i="9"/>
  <c r="O88" i="9"/>
  <c r="W88" i="9" s="1"/>
  <c r="AJ88" i="9" s="1"/>
  <c r="CG56" i="9" s="1"/>
  <c r="CE56" i="9"/>
  <c r="T88" i="9"/>
  <c r="AB88" i="9" s="1"/>
  <c r="AO88" i="9" s="1"/>
  <c r="CJ56" i="9" s="1"/>
  <c r="R88" i="9"/>
  <c r="Z88" i="9" s="1"/>
  <c r="AM88" i="9" s="1"/>
  <c r="N88" i="9"/>
  <c r="V88" i="9" s="1"/>
  <c r="AI88" i="9" s="1"/>
  <c r="CF56" i="9" s="1"/>
  <c r="CE88" i="9"/>
  <c r="BW87" i="9"/>
  <c r="X87" i="9"/>
  <c r="AK87" i="9" s="1"/>
  <c r="Q87" i="9"/>
  <c r="O87" i="9"/>
  <c r="W87" i="9" s="1"/>
  <c r="AJ87" i="9" s="1"/>
  <c r="CG88" i="9" s="1"/>
  <c r="T87" i="9"/>
  <c r="AB87" i="9" s="1"/>
  <c r="AO87" i="9" s="1"/>
  <c r="CJ88" i="9" s="1"/>
  <c r="R87" i="9"/>
  <c r="Z87" i="9" s="1"/>
  <c r="AM87" i="9" s="1"/>
  <c r="N87" i="9"/>
  <c r="V87" i="9" s="1"/>
  <c r="AI87" i="9" s="1"/>
  <c r="CF88" i="9" s="1"/>
  <c r="BW86" i="9"/>
  <c r="X86" i="9"/>
  <c r="AK86" i="9" s="1"/>
  <c r="Q86" i="9"/>
  <c r="O86" i="9"/>
  <c r="W86" i="9" s="1"/>
  <c r="AJ86" i="9" s="1"/>
  <c r="CG55" i="9" s="1"/>
  <c r="T86" i="9"/>
  <c r="AB86" i="9" s="1"/>
  <c r="AO86" i="9" s="1"/>
  <c r="CJ55" i="9" s="1"/>
  <c r="R86" i="9"/>
  <c r="Z86" i="9" s="1"/>
  <c r="AM86" i="9" s="1"/>
  <c r="N86" i="9"/>
  <c r="V86" i="9" s="1"/>
  <c r="AI86" i="9" s="1"/>
  <c r="CF55" i="9" s="1"/>
  <c r="CE55" i="9"/>
  <c r="BW85" i="9"/>
  <c r="X85" i="9"/>
  <c r="AK85" i="9" s="1"/>
  <c r="Q85" i="9"/>
  <c r="O85" i="9"/>
  <c r="W85" i="9" s="1"/>
  <c r="AJ85" i="9" s="1"/>
  <c r="CG54" i="9" s="1"/>
  <c r="CE54" i="9"/>
  <c r="T85" i="9"/>
  <c r="AB85" i="9" s="1"/>
  <c r="AO85" i="9" s="1"/>
  <c r="CJ54" i="9" s="1"/>
  <c r="R85" i="9"/>
  <c r="Z85" i="9" s="1"/>
  <c r="AM85" i="9" s="1"/>
  <c r="N85" i="9"/>
  <c r="V85" i="9" s="1"/>
  <c r="AI85" i="9" s="1"/>
  <c r="CF54" i="9" s="1"/>
  <c r="BW84" i="9"/>
  <c r="X84" i="9"/>
  <c r="AK84" i="9" s="1"/>
  <c r="Q84" i="9"/>
  <c r="O84" i="9"/>
  <c r="W84" i="9" s="1"/>
  <c r="AJ84" i="9" s="1"/>
  <c r="CG53" i="9" s="1"/>
  <c r="T84" i="9"/>
  <c r="AB84" i="9" s="1"/>
  <c r="AO84" i="9" s="1"/>
  <c r="CJ53" i="9" s="1"/>
  <c r="R84" i="9"/>
  <c r="Z84" i="9" s="1"/>
  <c r="AM84" i="9" s="1"/>
  <c r="N84" i="9"/>
  <c r="V84" i="9" s="1"/>
  <c r="AI84" i="9" s="1"/>
  <c r="CF53" i="9" s="1"/>
  <c r="CE53" i="9"/>
  <c r="BW83" i="9"/>
  <c r="X83" i="9"/>
  <c r="AK83" i="9" s="1"/>
  <c r="Q83" i="9"/>
  <c r="O83" i="9"/>
  <c r="W83" i="9" s="1"/>
  <c r="AJ83" i="9" s="1"/>
  <c r="CG52" i="9" s="1"/>
  <c r="CE52" i="9"/>
  <c r="T83" i="9"/>
  <c r="AB83" i="9" s="1"/>
  <c r="AO83" i="9" s="1"/>
  <c r="CJ52" i="9" s="1"/>
  <c r="R83" i="9"/>
  <c r="Z83" i="9" s="1"/>
  <c r="AM83" i="9" s="1"/>
  <c r="N83" i="9"/>
  <c r="V83" i="9" s="1"/>
  <c r="AI83" i="9" s="1"/>
  <c r="CF52" i="9" s="1"/>
  <c r="BW82" i="9"/>
  <c r="X82" i="9"/>
  <c r="AK82" i="9" s="1"/>
  <c r="Q82" i="9"/>
  <c r="O82" i="9"/>
  <c r="W82" i="9" s="1"/>
  <c r="AJ82" i="9" s="1"/>
  <c r="T82" i="9"/>
  <c r="AB82" i="9" s="1"/>
  <c r="AO82" i="9" s="1"/>
  <c r="R82" i="9"/>
  <c r="Z82" i="9" s="1"/>
  <c r="AM82" i="9" s="1"/>
  <c r="N82" i="9"/>
  <c r="V82" i="9" s="1"/>
  <c r="AI82" i="9" s="1"/>
  <c r="BW81" i="9"/>
  <c r="X81" i="9"/>
  <c r="AK81" i="9" s="1"/>
  <c r="Q81" i="9"/>
  <c r="O81" i="9"/>
  <c r="W81" i="9" s="1"/>
  <c r="AJ81" i="9" s="1"/>
  <c r="T81" i="9"/>
  <c r="AB81" i="9" s="1"/>
  <c r="AO81" i="9" s="1"/>
  <c r="R81" i="9"/>
  <c r="Z81" i="9" s="1"/>
  <c r="AM81" i="9" s="1"/>
  <c r="N81" i="9"/>
  <c r="V81" i="9" s="1"/>
  <c r="AI81" i="9" s="1"/>
  <c r="BW80" i="9"/>
  <c r="X80" i="9"/>
  <c r="AK80" i="9" s="1"/>
  <c r="Q80" i="9"/>
  <c r="O80" i="9"/>
  <c r="W80" i="9" s="1"/>
  <c r="AJ80" i="9" s="1"/>
  <c r="T80" i="9"/>
  <c r="AB80" i="9" s="1"/>
  <c r="AO80" i="9" s="1"/>
  <c r="R80" i="9"/>
  <c r="Z80" i="9" s="1"/>
  <c r="AM80" i="9" s="1"/>
  <c r="N80" i="9"/>
  <c r="V80" i="9" s="1"/>
  <c r="AI80" i="9" s="1"/>
  <c r="BW79" i="9"/>
  <c r="X79" i="9"/>
  <c r="AK79" i="9" s="1"/>
  <c r="Q79" i="9"/>
  <c r="O79" i="9"/>
  <c r="W79" i="9" s="1"/>
  <c r="AJ79" i="9" s="1"/>
  <c r="T79" i="9"/>
  <c r="AB79" i="9" s="1"/>
  <c r="AO79" i="9" s="1"/>
  <c r="R79" i="9"/>
  <c r="Z79" i="9" s="1"/>
  <c r="AM79" i="9" s="1"/>
  <c r="N79" i="9"/>
  <c r="V79" i="9" s="1"/>
  <c r="AI79" i="9" s="1"/>
  <c r="BW78" i="9"/>
  <c r="X78" i="9"/>
  <c r="AK78" i="9" s="1"/>
  <c r="Q78" i="9"/>
  <c r="O78" i="9"/>
  <c r="W78" i="9" s="1"/>
  <c r="AJ78" i="9" s="1"/>
  <c r="T78" i="9"/>
  <c r="AB78" i="9" s="1"/>
  <c r="AO78" i="9" s="1"/>
  <c r="R78" i="9"/>
  <c r="Z78" i="9" s="1"/>
  <c r="AM78" i="9" s="1"/>
  <c r="N78" i="9"/>
  <c r="V78" i="9" s="1"/>
  <c r="AI78" i="9" s="1"/>
  <c r="BW77" i="9"/>
  <c r="X77" i="9"/>
  <c r="AK77" i="9" s="1"/>
  <c r="Q77" i="9"/>
  <c r="O77" i="9"/>
  <c r="W77" i="9" s="1"/>
  <c r="AJ77" i="9" s="1"/>
  <c r="T77" i="9"/>
  <c r="AB77" i="9" s="1"/>
  <c r="AO77" i="9" s="1"/>
  <c r="R77" i="9"/>
  <c r="Z77" i="9" s="1"/>
  <c r="AM77" i="9" s="1"/>
  <c r="N77" i="9"/>
  <c r="V77" i="9" s="1"/>
  <c r="AI77" i="9" s="1"/>
  <c r="BW76" i="9"/>
  <c r="X76" i="9"/>
  <c r="AK76" i="9" s="1"/>
  <c r="Q76" i="9"/>
  <c r="O76" i="9"/>
  <c r="W76" i="9" s="1"/>
  <c r="AJ76" i="9" s="1"/>
  <c r="T76" i="9"/>
  <c r="AB76" i="9" s="1"/>
  <c r="AO76" i="9" s="1"/>
  <c r="R76" i="9"/>
  <c r="Z76" i="9" s="1"/>
  <c r="AM76" i="9" s="1"/>
  <c r="N76" i="9"/>
  <c r="V76" i="9" s="1"/>
  <c r="AI76" i="9" s="1"/>
  <c r="BW75" i="9"/>
  <c r="X75" i="9"/>
  <c r="AK75" i="9" s="1"/>
  <c r="Q75" i="9"/>
  <c r="O75" i="9"/>
  <c r="W75" i="9" s="1"/>
  <c r="AJ75" i="9" s="1"/>
  <c r="T75" i="9"/>
  <c r="AB75" i="9" s="1"/>
  <c r="AO75" i="9" s="1"/>
  <c r="R75" i="9"/>
  <c r="Z75" i="9" s="1"/>
  <c r="AM75" i="9" s="1"/>
  <c r="N75" i="9"/>
  <c r="V75" i="9" s="1"/>
  <c r="AI75" i="9" s="1"/>
  <c r="BW74" i="9"/>
  <c r="X74" i="9"/>
  <c r="AK74" i="9" s="1"/>
  <c r="Q74" i="9"/>
  <c r="O74" i="9"/>
  <c r="W74" i="9" s="1"/>
  <c r="AJ74" i="9" s="1"/>
  <c r="T74" i="9"/>
  <c r="AB74" i="9" s="1"/>
  <c r="AO74" i="9" s="1"/>
  <c r="R74" i="9"/>
  <c r="Z74" i="9" s="1"/>
  <c r="AM74" i="9" s="1"/>
  <c r="N74" i="9"/>
  <c r="V74" i="9" s="1"/>
  <c r="AI74" i="9" s="1"/>
  <c r="BW73" i="9"/>
  <c r="X73" i="9"/>
  <c r="AK73" i="9" s="1"/>
  <c r="Q73" i="9"/>
  <c r="O73" i="9"/>
  <c r="W73" i="9" s="1"/>
  <c r="AJ73" i="9" s="1"/>
  <c r="T73" i="9"/>
  <c r="AB73" i="9" s="1"/>
  <c r="AO73" i="9" s="1"/>
  <c r="R73" i="9"/>
  <c r="Z73" i="9" s="1"/>
  <c r="AM73" i="9" s="1"/>
  <c r="N73" i="9"/>
  <c r="V73" i="9" s="1"/>
  <c r="AI73" i="9" s="1"/>
  <c r="BW72" i="9"/>
  <c r="X72" i="9"/>
  <c r="AK72" i="9" s="1"/>
  <c r="Q72" i="9"/>
  <c r="O72" i="9"/>
  <c r="W72" i="9" s="1"/>
  <c r="AJ72" i="9" s="1"/>
  <c r="CG51" i="9" s="1"/>
  <c r="T72" i="9"/>
  <c r="AB72" i="9" s="1"/>
  <c r="AO72" i="9" s="1"/>
  <c r="CJ51" i="9" s="1"/>
  <c r="R72" i="9"/>
  <c r="Z72" i="9" s="1"/>
  <c r="AM72" i="9" s="1"/>
  <c r="N72" i="9"/>
  <c r="V72" i="9" s="1"/>
  <c r="AI72" i="9" s="1"/>
  <c r="CF51" i="9" s="1"/>
  <c r="CE51" i="9"/>
  <c r="CE94" i="9"/>
  <c r="BW71" i="9"/>
  <c r="X71" i="9"/>
  <c r="AK71" i="9" s="1"/>
  <c r="Q71" i="9"/>
  <c r="O71" i="9"/>
  <c r="W71" i="9" s="1"/>
  <c r="AJ71" i="9" s="1"/>
  <c r="CG94" i="9" s="1"/>
  <c r="T71" i="9"/>
  <c r="AB71" i="9" s="1"/>
  <c r="AO71" i="9" s="1"/>
  <c r="CJ94" i="9" s="1"/>
  <c r="R71" i="9"/>
  <c r="Z71" i="9" s="1"/>
  <c r="AM71" i="9" s="1"/>
  <c r="N71" i="9"/>
  <c r="V71" i="9" s="1"/>
  <c r="AI71" i="9" s="1"/>
  <c r="CF94" i="9" s="1"/>
  <c r="CE93" i="9"/>
  <c r="BW70" i="9"/>
  <c r="X70" i="9"/>
  <c r="AK70" i="9" s="1"/>
  <c r="Q70" i="9"/>
  <c r="O70" i="9"/>
  <c r="W70" i="9" s="1"/>
  <c r="AJ70" i="9" s="1"/>
  <c r="CG93" i="9" s="1"/>
  <c r="BX47" i="9"/>
  <c r="T70" i="9"/>
  <c r="AB70" i="9" s="1"/>
  <c r="AO70" i="9" s="1"/>
  <c r="CJ93" i="9" s="1"/>
  <c r="R70" i="9"/>
  <c r="Z70" i="9" s="1"/>
  <c r="AM70" i="9" s="1"/>
  <c r="N70" i="9"/>
  <c r="V70" i="9" s="1"/>
  <c r="AI70" i="9" s="1"/>
  <c r="CF93" i="9" s="1"/>
  <c r="BW69" i="9"/>
  <c r="X69" i="9"/>
  <c r="AK69" i="9" s="1"/>
  <c r="Q69" i="9"/>
  <c r="O69" i="9"/>
  <c r="W69" i="9" s="1"/>
  <c r="AJ69" i="9" s="1"/>
  <c r="CG50" i="9" s="1"/>
  <c r="CE50" i="9"/>
  <c r="T69" i="9"/>
  <c r="AB69" i="9" s="1"/>
  <c r="AO69" i="9" s="1"/>
  <c r="CJ50" i="9" s="1"/>
  <c r="R69" i="9"/>
  <c r="Z69" i="9" s="1"/>
  <c r="AM69" i="9" s="1"/>
  <c r="N69" i="9"/>
  <c r="V69" i="9" s="1"/>
  <c r="AI69" i="9" s="1"/>
  <c r="CF50" i="9" s="1"/>
  <c r="BW68" i="9"/>
  <c r="X68" i="9"/>
  <c r="AK68" i="9" s="1"/>
  <c r="Q68" i="9"/>
  <c r="O68" i="9"/>
  <c r="W68" i="9" s="1"/>
  <c r="AJ68" i="9" s="1"/>
  <c r="CG49" i="9" s="1"/>
  <c r="T68" i="9"/>
  <c r="AB68" i="9" s="1"/>
  <c r="AO68" i="9" s="1"/>
  <c r="CJ49" i="9" s="1"/>
  <c r="R68" i="9"/>
  <c r="Z68" i="9" s="1"/>
  <c r="AM68" i="9" s="1"/>
  <c r="N68" i="9"/>
  <c r="V68" i="9" s="1"/>
  <c r="AI68" i="9" s="1"/>
  <c r="CF49" i="9" s="1"/>
  <c r="CE49" i="9"/>
  <c r="BW67" i="9"/>
  <c r="X67" i="9"/>
  <c r="AK67" i="9" s="1"/>
  <c r="Q67" i="9"/>
  <c r="O67" i="9"/>
  <c r="W67" i="9" s="1"/>
  <c r="AJ67" i="9" s="1"/>
  <c r="CG48" i="9" s="1"/>
  <c r="CE48" i="9"/>
  <c r="T67" i="9"/>
  <c r="AB67" i="9" s="1"/>
  <c r="AO67" i="9" s="1"/>
  <c r="CJ48" i="9" s="1"/>
  <c r="R67" i="9"/>
  <c r="Z67" i="9" s="1"/>
  <c r="AM67" i="9" s="1"/>
  <c r="N67" i="9"/>
  <c r="V67" i="9" s="1"/>
  <c r="AI67" i="9" s="1"/>
  <c r="CF48" i="9" s="1"/>
  <c r="BW66" i="9"/>
  <c r="X66" i="9"/>
  <c r="AK66" i="9" s="1"/>
  <c r="Q66" i="9"/>
  <c r="O66" i="9"/>
  <c r="W66" i="9" s="1"/>
  <c r="AJ66" i="9" s="1"/>
  <c r="T66" i="9"/>
  <c r="AB66" i="9" s="1"/>
  <c r="AO66" i="9" s="1"/>
  <c r="R66" i="9"/>
  <c r="Z66" i="9" s="1"/>
  <c r="AM66" i="9" s="1"/>
  <c r="N66" i="9"/>
  <c r="V66" i="9" s="1"/>
  <c r="AI66" i="9" s="1"/>
  <c r="CE64" i="9"/>
  <c r="BW64" i="9"/>
  <c r="X64" i="9"/>
  <c r="AK64" i="9" s="1"/>
  <c r="Q64" i="9"/>
  <c r="O64" i="9"/>
  <c r="W64" i="9" s="1"/>
  <c r="AJ64" i="9" s="1"/>
  <c r="CG64" i="9" s="1"/>
  <c r="T64" i="9"/>
  <c r="AB64" i="9" s="1"/>
  <c r="AO64" i="9" s="1"/>
  <c r="CJ64" i="9" s="1"/>
  <c r="R64" i="9"/>
  <c r="Z64" i="9" s="1"/>
  <c r="AM64" i="9" s="1"/>
  <c r="N64" i="9"/>
  <c r="V64" i="9" s="1"/>
  <c r="AI64" i="9" s="1"/>
  <c r="CF64" i="9" s="1"/>
  <c r="BW62" i="9"/>
  <c r="X62" i="9"/>
  <c r="AK62" i="9" s="1"/>
  <c r="Q62" i="9"/>
  <c r="O62" i="9"/>
  <c r="W62" i="9" s="1"/>
  <c r="AJ62" i="9" s="1"/>
  <c r="CG86" i="9" s="1"/>
  <c r="BX45" i="9"/>
  <c r="CE86" i="9"/>
  <c r="T62" i="9"/>
  <c r="AB62" i="9" s="1"/>
  <c r="AO62" i="9" s="1"/>
  <c r="CJ86" i="9" s="1"/>
  <c r="R62" i="9"/>
  <c r="Z62" i="9" s="1"/>
  <c r="AM62" i="9" s="1"/>
  <c r="N62" i="9"/>
  <c r="V62" i="9" s="1"/>
  <c r="AI62" i="9" s="1"/>
  <c r="CF86" i="9" s="1"/>
  <c r="CE62" i="9"/>
  <c r="BW60" i="9"/>
  <c r="X60" i="9"/>
  <c r="AK60" i="9" s="1"/>
  <c r="Q60" i="9"/>
  <c r="O60" i="9"/>
  <c r="W60" i="9" s="1"/>
  <c r="AJ60" i="9" s="1"/>
  <c r="CG62" i="9" s="1"/>
  <c r="T60" i="9"/>
  <c r="AB60" i="9" s="1"/>
  <c r="AO60" i="9" s="1"/>
  <c r="CJ62" i="9" s="1"/>
  <c r="R60" i="9"/>
  <c r="Z60" i="9" s="1"/>
  <c r="AM60" i="9" s="1"/>
  <c r="N60" i="9"/>
  <c r="V60" i="9" s="1"/>
  <c r="AI60" i="9" s="1"/>
  <c r="CF62" i="9" s="1"/>
  <c r="BW58" i="9"/>
  <c r="X58" i="9"/>
  <c r="AK58" i="9" s="1"/>
  <c r="Q58" i="9"/>
  <c r="O58" i="9"/>
  <c r="W58" i="9" s="1"/>
  <c r="AJ58" i="9" s="1"/>
  <c r="CG59" i="9" s="1"/>
  <c r="BX43" i="9"/>
  <c r="CE59" i="9"/>
  <c r="T58" i="9"/>
  <c r="AB58" i="9" s="1"/>
  <c r="AO58" i="9" s="1"/>
  <c r="CJ59" i="9" s="1"/>
  <c r="R58" i="9"/>
  <c r="Z58" i="9" s="1"/>
  <c r="AM58" i="9" s="1"/>
  <c r="N58" i="9"/>
  <c r="V58" i="9" s="1"/>
  <c r="AI58" i="9" s="1"/>
  <c r="CF59" i="9" s="1"/>
  <c r="BW56" i="9"/>
  <c r="X56" i="9"/>
  <c r="AK56" i="9" s="1"/>
  <c r="Q56" i="9"/>
  <c r="O56" i="9"/>
  <c r="W56" i="9" s="1"/>
  <c r="AJ56" i="9" s="1"/>
  <c r="T56" i="9"/>
  <c r="AB56" i="9" s="1"/>
  <c r="AO56" i="9" s="1"/>
  <c r="R56" i="9"/>
  <c r="Z56" i="9" s="1"/>
  <c r="AM56" i="9" s="1"/>
  <c r="N56" i="9"/>
  <c r="V56" i="9" s="1"/>
  <c r="AI56" i="9" s="1"/>
  <c r="BW54" i="9"/>
  <c r="X54" i="9"/>
  <c r="AK54" i="9" s="1"/>
  <c r="Q54" i="9"/>
  <c r="O54" i="9"/>
  <c r="W54" i="9" s="1"/>
  <c r="AJ54" i="9" s="1"/>
  <c r="T54" i="9"/>
  <c r="AB54" i="9" s="1"/>
  <c r="AO54" i="9" s="1"/>
  <c r="R54" i="9"/>
  <c r="Z54" i="9" s="1"/>
  <c r="AM54" i="9" s="1"/>
  <c r="N54" i="9"/>
  <c r="V54" i="9" s="1"/>
  <c r="AI54" i="9" s="1"/>
  <c r="BW52" i="9"/>
  <c r="X52" i="9"/>
  <c r="AK52" i="9" s="1"/>
  <c r="Q52" i="9"/>
  <c r="O52" i="9"/>
  <c r="W52" i="9" s="1"/>
  <c r="AJ52" i="9" s="1"/>
  <c r="T52" i="9"/>
  <c r="AB52" i="9" s="1"/>
  <c r="AO52" i="9" s="1"/>
  <c r="R52" i="9"/>
  <c r="Z52" i="9" s="1"/>
  <c r="AM52" i="9" s="1"/>
  <c r="N52" i="9"/>
  <c r="V52" i="9" s="1"/>
  <c r="AI52" i="9" s="1"/>
  <c r="BW50" i="9"/>
  <c r="X50" i="9"/>
  <c r="AK50" i="9" s="1"/>
  <c r="Q50" i="9"/>
  <c r="O50" i="9"/>
  <c r="W50" i="9" s="1"/>
  <c r="AJ50" i="9" s="1"/>
  <c r="T50" i="9"/>
  <c r="AB50" i="9" s="1"/>
  <c r="AO50" i="9" s="1"/>
  <c r="R50" i="9"/>
  <c r="Z50" i="9" s="1"/>
  <c r="AM50" i="9" s="1"/>
  <c r="N50" i="9"/>
  <c r="V50" i="9" s="1"/>
  <c r="AI50" i="9" s="1"/>
  <c r="CE58" i="9"/>
  <c r="BW48" i="9"/>
  <c r="X48" i="9"/>
  <c r="AK48" i="9" s="1"/>
  <c r="Q48" i="9"/>
  <c r="O48" i="9"/>
  <c r="W48" i="9" s="1"/>
  <c r="AJ48" i="9" s="1"/>
  <c r="CG58" i="9" s="1"/>
  <c r="T48" i="9"/>
  <c r="AB48" i="9" s="1"/>
  <c r="AO48" i="9" s="1"/>
  <c r="CJ58" i="9" s="1"/>
  <c r="R48" i="9"/>
  <c r="Z48" i="9" s="1"/>
  <c r="AM48" i="9" s="1"/>
  <c r="N48" i="9"/>
  <c r="V48" i="9" s="1"/>
  <c r="AI48" i="9" s="1"/>
  <c r="CF58" i="9" s="1"/>
  <c r="BX42" i="9"/>
  <c r="CE46" i="9"/>
  <c r="BW46" i="9"/>
  <c r="X46" i="9"/>
  <c r="AK46" i="9" s="1"/>
  <c r="Q46" i="9"/>
  <c r="O46" i="9"/>
  <c r="W46" i="9" s="1"/>
  <c r="AJ46" i="9" s="1"/>
  <c r="CG46" i="9" s="1"/>
  <c r="T46" i="9"/>
  <c r="AB46" i="9" s="1"/>
  <c r="AO46" i="9" s="1"/>
  <c r="CJ46" i="9" s="1"/>
  <c r="R46" i="9"/>
  <c r="Z46" i="9" s="1"/>
  <c r="AM46" i="9" s="1"/>
  <c r="N46" i="9"/>
  <c r="V46" i="9" s="1"/>
  <c r="AI46" i="9" s="1"/>
  <c r="CF46" i="9" s="1"/>
  <c r="CE44" i="9"/>
  <c r="BW44" i="9"/>
  <c r="X44" i="9"/>
  <c r="AK44" i="9" s="1"/>
  <c r="Q44" i="9"/>
  <c r="O44" i="9"/>
  <c r="W44" i="9" s="1"/>
  <c r="AJ44" i="9" s="1"/>
  <c r="CG44" i="9" s="1"/>
  <c r="T44" i="9"/>
  <c r="AB44" i="9" s="1"/>
  <c r="AO44" i="9" s="1"/>
  <c r="CJ44" i="9" s="1"/>
  <c r="R44" i="9"/>
  <c r="Z44" i="9" s="1"/>
  <c r="AM44" i="9" s="1"/>
  <c r="N44" i="9"/>
  <c r="V44" i="9" s="1"/>
  <c r="AI44" i="9" s="1"/>
  <c r="CF44" i="9" s="1"/>
  <c r="CE42" i="9"/>
  <c r="BW42" i="9"/>
  <c r="X42" i="9"/>
  <c r="AK42" i="9" s="1"/>
  <c r="Q42" i="9"/>
  <c r="O42" i="9"/>
  <c r="W42" i="9" s="1"/>
  <c r="AJ42" i="9" s="1"/>
  <c r="CG42" i="9" s="1"/>
  <c r="T42" i="9"/>
  <c r="AB42" i="9" s="1"/>
  <c r="AO42" i="9" s="1"/>
  <c r="CJ42" i="9" s="1"/>
  <c r="R42" i="9"/>
  <c r="Z42" i="9" s="1"/>
  <c r="AM42" i="9" s="1"/>
  <c r="N42" i="9"/>
  <c r="V42" i="9" s="1"/>
  <c r="AI42" i="9" s="1"/>
  <c r="CF42" i="9" s="1"/>
  <c r="AA28" i="9"/>
  <c r="X28" i="9"/>
  <c r="AA26" i="9"/>
  <c r="X26" i="9"/>
  <c r="AA24" i="9"/>
  <c r="X24" i="9"/>
  <c r="AA22" i="9"/>
  <c r="X22" i="9"/>
  <c r="BW181" i="9"/>
  <c r="X181" i="9"/>
  <c r="AK181" i="9" s="1"/>
  <c r="Q181" i="9"/>
  <c r="O181" i="9"/>
  <c r="W181" i="9" s="1"/>
  <c r="AJ181" i="9" s="1"/>
  <c r="CG147" i="9" s="1"/>
  <c r="R181" i="9"/>
  <c r="Z181" i="9" s="1"/>
  <c r="AM181" i="9" s="1"/>
  <c r="N181" i="9"/>
  <c r="V181" i="9" s="1"/>
  <c r="AI181" i="9" s="1"/>
  <c r="CF147" i="9" s="1"/>
  <c r="CE147" i="9"/>
  <c r="T181" i="9"/>
  <c r="AB181" i="9" s="1"/>
  <c r="AO181" i="9" s="1"/>
  <c r="CJ147" i="9" s="1"/>
  <c r="BW183" i="9"/>
  <c r="X183" i="9"/>
  <c r="AK183" i="9" s="1"/>
  <c r="Q183" i="9"/>
  <c r="O183" i="9"/>
  <c r="W183" i="9" s="1"/>
  <c r="AJ183" i="9" s="1"/>
  <c r="CG131" i="9" s="1"/>
  <c r="R183" i="9"/>
  <c r="Z183" i="9" s="1"/>
  <c r="AM183" i="9" s="1"/>
  <c r="N183" i="9"/>
  <c r="V183" i="9" s="1"/>
  <c r="AI183" i="9" s="1"/>
  <c r="CF131" i="9" s="1"/>
  <c r="CE131" i="9"/>
  <c r="T183" i="9"/>
  <c r="AB183" i="9" s="1"/>
  <c r="AO183" i="9" s="1"/>
  <c r="CJ131" i="9" s="1"/>
  <c r="T89" i="9"/>
  <c r="AB89" i="9" s="1"/>
  <c r="AO89" i="9" s="1"/>
  <c r="CJ57" i="9" s="1"/>
  <c r="R89" i="9"/>
  <c r="Z89" i="9" s="1"/>
  <c r="AM89" i="9" s="1"/>
  <c r="N89" i="9"/>
  <c r="V89" i="9" s="1"/>
  <c r="AI89" i="9" s="1"/>
  <c r="CF57" i="9" s="1"/>
  <c r="X89" i="9"/>
  <c r="AK89" i="9" s="1"/>
  <c r="O89" i="9"/>
  <c r="W89" i="9" s="1"/>
  <c r="AJ89" i="9" s="1"/>
  <c r="CG57" i="9" s="1"/>
  <c r="BW89" i="9"/>
  <c r="Q89" i="9"/>
  <c r="CE57" i="9"/>
  <c r="T90" i="9"/>
  <c r="AB90" i="9" s="1"/>
  <c r="AO90" i="9" s="1"/>
  <c r="R90" i="9"/>
  <c r="Z90" i="9" s="1"/>
  <c r="AM90" i="9" s="1"/>
  <c r="N90" i="9"/>
  <c r="V90" i="9" s="1"/>
  <c r="AI90" i="9" s="1"/>
  <c r="X90" i="9"/>
  <c r="AK90" i="9" s="1"/>
  <c r="O90" i="9"/>
  <c r="W90" i="9" s="1"/>
  <c r="AJ90" i="9" s="1"/>
  <c r="BW90" i="9"/>
  <c r="Q90" i="9"/>
  <c r="T91" i="9"/>
  <c r="AB91" i="9" s="1"/>
  <c r="AO91" i="9" s="1"/>
  <c r="R91" i="9"/>
  <c r="Z91" i="9" s="1"/>
  <c r="AM91" i="9" s="1"/>
  <c r="N91" i="9"/>
  <c r="V91" i="9" s="1"/>
  <c r="AI91" i="9" s="1"/>
  <c r="X91" i="9"/>
  <c r="AK91" i="9" s="1"/>
  <c r="O91" i="9"/>
  <c r="W91" i="9" s="1"/>
  <c r="AJ91" i="9" s="1"/>
  <c r="BW91" i="9"/>
  <c r="Q91" i="9"/>
  <c r="T92" i="9"/>
  <c r="AB92" i="9" s="1"/>
  <c r="AO92" i="9" s="1"/>
  <c r="R92" i="9"/>
  <c r="Z92" i="9" s="1"/>
  <c r="AM92" i="9" s="1"/>
  <c r="N92" i="9"/>
  <c r="V92" i="9" s="1"/>
  <c r="AI92" i="9" s="1"/>
  <c r="BW92" i="9"/>
  <c r="Q92" i="9"/>
  <c r="X92" i="9"/>
  <c r="AK92" i="9" s="1"/>
  <c r="O92" i="9"/>
  <c r="W92" i="9" s="1"/>
  <c r="AJ92" i="9" s="1"/>
  <c r="T93" i="9"/>
  <c r="AB93" i="9" s="1"/>
  <c r="AO93" i="9" s="1"/>
  <c r="R93" i="9"/>
  <c r="Z93" i="9" s="1"/>
  <c r="AM93" i="9" s="1"/>
  <c r="N93" i="9"/>
  <c r="V93" i="9" s="1"/>
  <c r="AI93" i="9" s="1"/>
  <c r="X93" i="9"/>
  <c r="AK93" i="9" s="1"/>
  <c r="O93" i="9"/>
  <c r="W93" i="9" s="1"/>
  <c r="AJ93" i="9" s="1"/>
  <c r="BW93" i="9"/>
  <c r="Q93" i="9"/>
  <c r="T94" i="9"/>
  <c r="AB94" i="9" s="1"/>
  <c r="AO94" i="9" s="1"/>
  <c r="R94" i="9"/>
  <c r="Z94" i="9" s="1"/>
  <c r="AM94" i="9" s="1"/>
  <c r="N94" i="9"/>
  <c r="V94" i="9" s="1"/>
  <c r="AI94" i="9" s="1"/>
  <c r="BW94" i="9"/>
  <c r="Q94" i="9"/>
  <c r="X94" i="9"/>
  <c r="AK94" i="9" s="1"/>
  <c r="O94" i="9"/>
  <c r="W94" i="9" s="1"/>
  <c r="AJ94" i="9" s="1"/>
  <c r="T95" i="9"/>
  <c r="AB95" i="9" s="1"/>
  <c r="AO95" i="9" s="1"/>
  <c r="R95" i="9"/>
  <c r="Z95" i="9" s="1"/>
  <c r="AM95" i="9" s="1"/>
  <c r="N95" i="9"/>
  <c r="V95" i="9" s="1"/>
  <c r="AI95" i="9" s="1"/>
  <c r="X95" i="9"/>
  <c r="AK95" i="9" s="1"/>
  <c r="O95" i="9"/>
  <c r="W95" i="9" s="1"/>
  <c r="AJ95" i="9" s="1"/>
  <c r="BW95" i="9"/>
  <c r="Q95" i="9"/>
  <c r="T96" i="9"/>
  <c r="AB96" i="9" s="1"/>
  <c r="AO96" i="9" s="1"/>
  <c r="R96" i="9"/>
  <c r="Z96" i="9" s="1"/>
  <c r="AM96" i="9" s="1"/>
  <c r="N96" i="9"/>
  <c r="V96" i="9" s="1"/>
  <c r="AI96" i="9" s="1"/>
  <c r="X96" i="9"/>
  <c r="AK96" i="9" s="1"/>
  <c r="O96" i="9"/>
  <c r="W96" i="9" s="1"/>
  <c r="AJ96" i="9" s="1"/>
  <c r="BW96" i="9"/>
  <c r="Q96" i="9"/>
  <c r="T97" i="9"/>
  <c r="AB97" i="9" s="1"/>
  <c r="AO97" i="9" s="1"/>
  <c r="R97" i="9"/>
  <c r="Z97" i="9" s="1"/>
  <c r="AM97" i="9" s="1"/>
  <c r="N97" i="9"/>
  <c r="V97" i="9" s="1"/>
  <c r="AI97" i="9" s="1"/>
  <c r="X97" i="9"/>
  <c r="AK97" i="9" s="1"/>
  <c r="O97" i="9"/>
  <c r="W97" i="9" s="1"/>
  <c r="AJ97" i="9" s="1"/>
  <c r="BW97" i="9"/>
  <c r="Q97" i="9"/>
  <c r="T98" i="9"/>
  <c r="AB98" i="9" s="1"/>
  <c r="AO98" i="9" s="1"/>
  <c r="R98" i="9"/>
  <c r="Z98" i="9" s="1"/>
  <c r="AM98" i="9" s="1"/>
  <c r="N98" i="9"/>
  <c r="V98" i="9" s="1"/>
  <c r="AI98" i="9" s="1"/>
  <c r="X98" i="9"/>
  <c r="AK98" i="9" s="1"/>
  <c r="O98" i="9"/>
  <c r="W98" i="9" s="1"/>
  <c r="AJ98" i="9" s="1"/>
  <c r="BW98" i="9"/>
  <c r="Q98" i="9"/>
  <c r="T99" i="9"/>
  <c r="AB99" i="9" s="1"/>
  <c r="AO99" i="9" s="1"/>
  <c r="R99" i="9"/>
  <c r="Z99" i="9" s="1"/>
  <c r="AM99" i="9" s="1"/>
  <c r="N99" i="9"/>
  <c r="V99" i="9" s="1"/>
  <c r="AI99" i="9" s="1"/>
  <c r="X99" i="9"/>
  <c r="AK99" i="9" s="1"/>
  <c r="O99" i="9"/>
  <c r="W99" i="9" s="1"/>
  <c r="AJ99" i="9" s="1"/>
  <c r="BW99" i="9"/>
  <c r="Q99" i="9"/>
  <c r="T100" i="9"/>
  <c r="AB100" i="9" s="1"/>
  <c r="AO100" i="9" s="1"/>
  <c r="R100" i="9"/>
  <c r="Z100" i="9" s="1"/>
  <c r="AM100" i="9" s="1"/>
  <c r="N100" i="9"/>
  <c r="V100" i="9" s="1"/>
  <c r="AI100" i="9" s="1"/>
  <c r="X100" i="9"/>
  <c r="AK100" i="9" s="1"/>
  <c r="O100" i="9"/>
  <c r="W100" i="9" s="1"/>
  <c r="AJ100" i="9" s="1"/>
  <c r="BW100" i="9"/>
  <c r="Q100" i="9"/>
  <c r="T101" i="9"/>
  <c r="AB101" i="9" s="1"/>
  <c r="AO101" i="9" s="1"/>
  <c r="CJ89" i="9" s="1"/>
  <c r="R101" i="9"/>
  <c r="Z101" i="9" s="1"/>
  <c r="AM101" i="9" s="1"/>
  <c r="N101" i="9"/>
  <c r="V101" i="9" s="1"/>
  <c r="AI101" i="9" s="1"/>
  <c r="CF89" i="9" s="1"/>
  <c r="CE89" i="9"/>
  <c r="X101" i="9"/>
  <c r="AK101" i="9" s="1"/>
  <c r="O101" i="9"/>
  <c r="W101" i="9" s="1"/>
  <c r="AJ101" i="9" s="1"/>
  <c r="CG89" i="9" s="1"/>
  <c r="BW101" i="9"/>
  <c r="Q101" i="9"/>
  <c r="T102" i="9"/>
  <c r="AB102" i="9" s="1"/>
  <c r="AO102" i="9" s="1"/>
  <c r="CJ90" i="9" s="1"/>
  <c r="R102" i="9"/>
  <c r="Z102" i="9" s="1"/>
  <c r="AM102" i="9" s="1"/>
  <c r="N102" i="9"/>
  <c r="V102" i="9" s="1"/>
  <c r="AI102" i="9" s="1"/>
  <c r="CF90" i="9" s="1"/>
  <c r="CE90" i="9"/>
  <c r="X102" i="9"/>
  <c r="AK102" i="9" s="1"/>
  <c r="O102" i="9"/>
  <c r="W102" i="9" s="1"/>
  <c r="AJ102" i="9" s="1"/>
  <c r="CG90" i="9" s="1"/>
  <c r="BW102" i="9"/>
  <c r="Q102" i="9"/>
  <c r="T103" i="9"/>
  <c r="AB103" i="9" s="1"/>
  <c r="AO103" i="9" s="1"/>
  <c r="CJ65" i="9" s="1"/>
  <c r="R103" i="9"/>
  <c r="Z103" i="9" s="1"/>
  <c r="AM103" i="9" s="1"/>
  <c r="N103" i="9"/>
  <c r="V103" i="9" s="1"/>
  <c r="AI103" i="9" s="1"/>
  <c r="CF65" i="9" s="1"/>
  <c r="X103" i="9"/>
  <c r="AK103" i="9" s="1"/>
  <c r="O103" i="9"/>
  <c r="W103" i="9" s="1"/>
  <c r="AJ103" i="9" s="1"/>
  <c r="CG65" i="9" s="1"/>
  <c r="BW103" i="9"/>
  <c r="Q103" i="9"/>
  <c r="CE65" i="9"/>
  <c r="T104" i="9"/>
  <c r="AB104" i="9" s="1"/>
  <c r="AO104" i="9" s="1"/>
  <c r="CJ66" i="9" s="1"/>
  <c r="R104" i="9"/>
  <c r="Z104" i="9" s="1"/>
  <c r="AM104" i="9" s="1"/>
  <c r="N104" i="9"/>
  <c r="V104" i="9" s="1"/>
  <c r="AI104" i="9" s="1"/>
  <c r="CF66" i="9" s="1"/>
  <c r="X104" i="9"/>
  <c r="AK104" i="9" s="1"/>
  <c r="O104" i="9"/>
  <c r="W104" i="9" s="1"/>
  <c r="AJ104" i="9" s="1"/>
  <c r="CG66" i="9" s="1"/>
  <c r="BW104" i="9"/>
  <c r="Q104" i="9"/>
  <c r="CE66" i="9"/>
  <c r="T105" i="9"/>
  <c r="AB105" i="9" s="1"/>
  <c r="AO105" i="9" s="1"/>
  <c r="CJ67" i="9" s="1"/>
  <c r="R105" i="9"/>
  <c r="Z105" i="9" s="1"/>
  <c r="AM105" i="9" s="1"/>
  <c r="N105" i="9"/>
  <c r="V105" i="9" s="1"/>
  <c r="AI105" i="9" s="1"/>
  <c r="CF67" i="9" s="1"/>
  <c r="X105" i="9"/>
  <c r="AK105" i="9" s="1"/>
  <c r="O105" i="9"/>
  <c r="W105" i="9" s="1"/>
  <c r="AJ105" i="9" s="1"/>
  <c r="CG67" i="9" s="1"/>
  <c r="BW105" i="9"/>
  <c r="Q105" i="9"/>
  <c r="CE67" i="9"/>
  <c r="T106" i="9"/>
  <c r="AB106" i="9" s="1"/>
  <c r="AO106" i="9" s="1"/>
  <c r="CJ68" i="9" s="1"/>
  <c r="R106" i="9"/>
  <c r="Z106" i="9" s="1"/>
  <c r="AM106" i="9" s="1"/>
  <c r="N106" i="9"/>
  <c r="V106" i="9" s="1"/>
  <c r="AI106" i="9" s="1"/>
  <c r="CF68" i="9" s="1"/>
  <c r="X106" i="9"/>
  <c r="AK106" i="9" s="1"/>
  <c r="O106" i="9"/>
  <c r="W106" i="9" s="1"/>
  <c r="AJ106" i="9" s="1"/>
  <c r="CG68" i="9" s="1"/>
  <c r="BW106" i="9"/>
  <c r="Q106" i="9"/>
  <c r="CE68" i="9"/>
  <c r="T107" i="9"/>
  <c r="AB107" i="9" s="1"/>
  <c r="AO107" i="9" s="1"/>
  <c r="R107" i="9"/>
  <c r="Z107" i="9" s="1"/>
  <c r="AM107" i="9" s="1"/>
  <c r="N107" i="9"/>
  <c r="V107" i="9" s="1"/>
  <c r="AI107" i="9" s="1"/>
  <c r="X107" i="9"/>
  <c r="AK107" i="9" s="1"/>
  <c r="O107" i="9"/>
  <c r="W107" i="9" s="1"/>
  <c r="AJ107" i="9" s="1"/>
  <c r="BW107" i="9"/>
  <c r="Q107" i="9"/>
  <c r="T108" i="9"/>
  <c r="AB108" i="9" s="1"/>
  <c r="AO108" i="9" s="1"/>
  <c r="R108" i="9"/>
  <c r="Z108" i="9" s="1"/>
  <c r="AM108" i="9" s="1"/>
  <c r="N108" i="9"/>
  <c r="V108" i="9" s="1"/>
  <c r="AI108" i="9" s="1"/>
  <c r="X108" i="9"/>
  <c r="AK108" i="9" s="1"/>
  <c r="O108" i="9"/>
  <c r="W108" i="9" s="1"/>
  <c r="AJ108" i="9" s="1"/>
  <c r="BW108" i="9"/>
  <c r="Q108" i="9"/>
  <c r="CE127" i="9"/>
  <c r="T109" i="9"/>
  <c r="AB109" i="9" s="1"/>
  <c r="AO109" i="9" s="1"/>
  <c r="CJ127" i="9" s="1"/>
  <c r="R109" i="9"/>
  <c r="Z109" i="9" s="1"/>
  <c r="AM109" i="9" s="1"/>
  <c r="N109" i="9"/>
  <c r="V109" i="9" s="1"/>
  <c r="AI109" i="9" s="1"/>
  <c r="CF127" i="9" s="1"/>
  <c r="X109" i="9"/>
  <c r="AK109" i="9" s="1"/>
  <c r="O109" i="9"/>
  <c r="W109" i="9" s="1"/>
  <c r="AJ109" i="9" s="1"/>
  <c r="CG127" i="9" s="1"/>
  <c r="BW109" i="9"/>
  <c r="Q109" i="9"/>
  <c r="BX48" i="9"/>
  <c r="CE128" i="9"/>
  <c r="T110" i="9"/>
  <c r="AB110" i="9" s="1"/>
  <c r="AO110" i="9" s="1"/>
  <c r="CJ128" i="9" s="1"/>
  <c r="R110" i="9"/>
  <c r="Z110" i="9" s="1"/>
  <c r="AM110" i="9" s="1"/>
  <c r="N110" i="9"/>
  <c r="V110" i="9" s="1"/>
  <c r="AI110" i="9" s="1"/>
  <c r="CF128" i="9" s="1"/>
  <c r="X110" i="9"/>
  <c r="AK110" i="9" s="1"/>
  <c r="O110" i="9"/>
  <c r="W110" i="9" s="1"/>
  <c r="AJ110" i="9" s="1"/>
  <c r="CG128" i="9" s="1"/>
  <c r="BW110" i="9"/>
  <c r="Q110" i="9"/>
  <c r="T111" i="9"/>
  <c r="AB111" i="9" s="1"/>
  <c r="AO111" i="9" s="1"/>
  <c r="R111" i="9"/>
  <c r="Z111" i="9" s="1"/>
  <c r="AM111" i="9" s="1"/>
  <c r="N111" i="9"/>
  <c r="V111" i="9" s="1"/>
  <c r="AI111" i="9" s="1"/>
  <c r="X111" i="9"/>
  <c r="AK111" i="9" s="1"/>
  <c r="O111" i="9"/>
  <c r="W111" i="9" s="1"/>
  <c r="AJ111" i="9" s="1"/>
  <c r="BW111" i="9"/>
  <c r="Q111" i="9"/>
  <c r="T112" i="9"/>
  <c r="AB112" i="9" s="1"/>
  <c r="AO112" i="9" s="1"/>
  <c r="R112" i="9"/>
  <c r="Z112" i="9" s="1"/>
  <c r="AM112" i="9" s="1"/>
  <c r="N112" i="9"/>
  <c r="V112" i="9" s="1"/>
  <c r="AI112" i="9" s="1"/>
  <c r="X112" i="9"/>
  <c r="AK112" i="9" s="1"/>
  <c r="O112" i="9"/>
  <c r="W112" i="9" s="1"/>
  <c r="AJ112" i="9" s="1"/>
  <c r="BW112" i="9"/>
  <c r="Q112" i="9"/>
  <c r="T113" i="9"/>
  <c r="AB113" i="9" s="1"/>
  <c r="AO113" i="9" s="1"/>
  <c r="R113" i="9"/>
  <c r="Z113" i="9" s="1"/>
  <c r="AM113" i="9" s="1"/>
  <c r="N113" i="9"/>
  <c r="V113" i="9" s="1"/>
  <c r="AI113" i="9" s="1"/>
  <c r="X113" i="9"/>
  <c r="AK113" i="9" s="1"/>
  <c r="O113" i="9"/>
  <c r="W113" i="9" s="1"/>
  <c r="AJ113" i="9" s="1"/>
  <c r="BW113" i="9"/>
  <c r="Q113" i="9"/>
  <c r="T114" i="9"/>
  <c r="AB114" i="9" s="1"/>
  <c r="AO114" i="9" s="1"/>
  <c r="R114" i="9"/>
  <c r="Z114" i="9" s="1"/>
  <c r="AM114" i="9" s="1"/>
  <c r="N114" i="9"/>
  <c r="V114" i="9" s="1"/>
  <c r="AI114" i="9" s="1"/>
  <c r="X114" i="9"/>
  <c r="AK114" i="9" s="1"/>
  <c r="O114" i="9"/>
  <c r="W114" i="9" s="1"/>
  <c r="AJ114" i="9" s="1"/>
  <c r="BW114" i="9"/>
  <c r="Q114" i="9"/>
  <c r="T115" i="9"/>
  <c r="AB115" i="9" s="1"/>
  <c r="AO115" i="9" s="1"/>
  <c r="R115" i="9"/>
  <c r="Z115" i="9" s="1"/>
  <c r="AM115" i="9" s="1"/>
  <c r="N115" i="9"/>
  <c r="V115" i="9" s="1"/>
  <c r="AI115" i="9" s="1"/>
  <c r="X115" i="9"/>
  <c r="AK115" i="9" s="1"/>
  <c r="O115" i="9"/>
  <c r="W115" i="9" s="1"/>
  <c r="AJ115" i="9" s="1"/>
  <c r="BW115" i="9"/>
  <c r="Q115" i="9"/>
  <c r="CE140" i="9"/>
  <c r="T116" i="9"/>
  <c r="AB116" i="9" s="1"/>
  <c r="AO116" i="9" s="1"/>
  <c r="CJ140" i="9" s="1"/>
  <c r="R116" i="9"/>
  <c r="Z116" i="9" s="1"/>
  <c r="AM116" i="9" s="1"/>
  <c r="N116" i="9"/>
  <c r="V116" i="9" s="1"/>
  <c r="AI116" i="9" s="1"/>
  <c r="CF140" i="9" s="1"/>
  <c r="X116" i="9"/>
  <c r="AK116" i="9" s="1"/>
  <c r="O116" i="9"/>
  <c r="W116" i="9" s="1"/>
  <c r="AJ116" i="9" s="1"/>
  <c r="CG140" i="9" s="1"/>
  <c r="BX49" i="9"/>
  <c r="BW116" i="9"/>
  <c r="Q116" i="9"/>
  <c r="T117" i="9"/>
  <c r="AB117" i="9" s="1"/>
  <c r="AO117" i="9" s="1"/>
  <c r="R117" i="9"/>
  <c r="Z117" i="9" s="1"/>
  <c r="AM117" i="9" s="1"/>
  <c r="N117" i="9"/>
  <c r="V117" i="9" s="1"/>
  <c r="AI117" i="9" s="1"/>
  <c r="X117" i="9"/>
  <c r="AK117" i="9" s="1"/>
  <c r="O117" i="9"/>
  <c r="W117" i="9" s="1"/>
  <c r="AJ117" i="9" s="1"/>
  <c r="BW117" i="9"/>
  <c r="Q117" i="9"/>
  <c r="T118" i="9"/>
  <c r="AB118" i="9" s="1"/>
  <c r="AO118" i="9" s="1"/>
  <c r="R118" i="9"/>
  <c r="Z118" i="9" s="1"/>
  <c r="AM118" i="9" s="1"/>
  <c r="N118" i="9"/>
  <c r="V118" i="9" s="1"/>
  <c r="AI118" i="9" s="1"/>
  <c r="X118" i="9"/>
  <c r="AK118" i="9" s="1"/>
  <c r="O118" i="9"/>
  <c r="W118" i="9" s="1"/>
  <c r="AJ118" i="9" s="1"/>
  <c r="BW118" i="9"/>
  <c r="Q118" i="9"/>
  <c r="T119" i="9"/>
  <c r="AB119" i="9" s="1"/>
  <c r="AO119" i="9" s="1"/>
  <c r="CJ95" i="9" s="1"/>
  <c r="R119" i="9"/>
  <c r="Z119" i="9" s="1"/>
  <c r="AM119" i="9" s="1"/>
  <c r="N119" i="9"/>
  <c r="V119" i="9" s="1"/>
  <c r="AI119" i="9" s="1"/>
  <c r="CF95" i="9" s="1"/>
  <c r="CE95" i="9"/>
  <c r="X119" i="9"/>
  <c r="AK119" i="9" s="1"/>
  <c r="O119" i="9"/>
  <c r="W119" i="9" s="1"/>
  <c r="AJ119" i="9" s="1"/>
  <c r="CG95" i="9" s="1"/>
  <c r="BW119" i="9"/>
  <c r="Q119" i="9"/>
  <c r="T120" i="9"/>
  <c r="AB120" i="9" s="1"/>
  <c r="AO120" i="9" s="1"/>
  <c r="CJ96" i="9" s="1"/>
  <c r="R120" i="9"/>
  <c r="Z120" i="9" s="1"/>
  <c r="AM120" i="9" s="1"/>
  <c r="N120" i="9"/>
  <c r="V120" i="9" s="1"/>
  <c r="AI120" i="9" s="1"/>
  <c r="CF96" i="9" s="1"/>
  <c r="CE96" i="9"/>
  <c r="X120" i="9"/>
  <c r="AK120" i="9" s="1"/>
  <c r="O120" i="9"/>
  <c r="W120" i="9" s="1"/>
  <c r="AJ120" i="9" s="1"/>
  <c r="CG96" i="9" s="1"/>
  <c r="BW120" i="9"/>
  <c r="Q120" i="9"/>
  <c r="T121" i="9"/>
  <c r="AB121" i="9" s="1"/>
  <c r="AO121" i="9" s="1"/>
  <c r="CJ97" i="9" s="1"/>
  <c r="R121" i="9"/>
  <c r="Z121" i="9" s="1"/>
  <c r="AM121" i="9" s="1"/>
  <c r="N121" i="9"/>
  <c r="V121" i="9" s="1"/>
  <c r="AI121" i="9" s="1"/>
  <c r="CF97" i="9" s="1"/>
  <c r="CE97" i="9"/>
  <c r="X121" i="9"/>
  <c r="AK121" i="9" s="1"/>
  <c r="O121" i="9"/>
  <c r="W121" i="9" s="1"/>
  <c r="AJ121" i="9" s="1"/>
  <c r="CG97" i="9" s="1"/>
  <c r="BW121" i="9"/>
  <c r="Q121" i="9"/>
  <c r="T122" i="9"/>
  <c r="AB122" i="9" s="1"/>
  <c r="AO122" i="9" s="1"/>
  <c r="CJ98" i="9" s="1"/>
  <c r="R122" i="9"/>
  <c r="Z122" i="9" s="1"/>
  <c r="AM122" i="9" s="1"/>
  <c r="N122" i="9"/>
  <c r="V122" i="9" s="1"/>
  <c r="AI122" i="9" s="1"/>
  <c r="CF98" i="9" s="1"/>
  <c r="CE98" i="9"/>
  <c r="X122" i="9"/>
  <c r="AK122" i="9" s="1"/>
  <c r="O122" i="9"/>
  <c r="W122" i="9" s="1"/>
  <c r="AJ122" i="9" s="1"/>
  <c r="CG98" i="9" s="1"/>
  <c r="BW122" i="9"/>
  <c r="Q122" i="9"/>
  <c r="CE141" i="9"/>
  <c r="T123" i="9"/>
  <c r="AB123" i="9" s="1"/>
  <c r="AO123" i="9" s="1"/>
  <c r="CJ141" i="9" s="1"/>
  <c r="R123" i="9"/>
  <c r="Z123" i="9" s="1"/>
  <c r="AM123" i="9" s="1"/>
  <c r="N123" i="9"/>
  <c r="V123" i="9" s="1"/>
  <c r="AI123" i="9" s="1"/>
  <c r="CF141" i="9" s="1"/>
  <c r="X123" i="9"/>
  <c r="AK123" i="9" s="1"/>
  <c r="O123" i="9"/>
  <c r="W123" i="9" s="1"/>
  <c r="AJ123" i="9" s="1"/>
  <c r="CG141" i="9" s="1"/>
  <c r="BW123" i="9"/>
  <c r="Q123" i="9"/>
  <c r="BX50" i="9"/>
  <c r="T124" i="9"/>
  <c r="AB124" i="9" s="1"/>
  <c r="AO124" i="9" s="1"/>
  <c r="R124" i="9"/>
  <c r="Z124" i="9" s="1"/>
  <c r="AM124" i="9" s="1"/>
  <c r="N124" i="9"/>
  <c r="V124" i="9" s="1"/>
  <c r="AI124" i="9" s="1"/>
  <c r="X124" i="9"/>
  <c r="AK124" i="9" s="1"/>
  <c r="O124" i="9"/>
  <c r="W124" i="9" s="1"/>
  <c r="AJ124" i="9" s="1"/>
  <c r="BW124" i="9"/>
  <c r="Q124" i="9"/>
  <c r="T125" i="9"/>
  <c r="AB125" i="9" s="1"/>
  <c r="AO125" i="9" s="1"/>
  <c r="CJ69" i="9" s="1"/>
  <c r="R125" i="9"/>
  <c r="Z125" i="9" s="1"/>
  <c r="AM125" i="9" s="1"/>
  <c r="N125" i="9"/>
  <c r="V125" i="9" s="1"/>
  <c r="AI125" i="9" s="1"/>
  <c r="CF69" i="9" s="1"/>
  <c r="X125" i="9"/>
  <c r="AK125" i="9" s="1"/>
  <c r="O125" i="9"/>
  <c r="W125" i="9" s="1"/>
  <c r="AJ125" i="9" s="1"/>
  <c r="CG69" i="9" s="1"/>
  <c r="BW125" i="9"/>
  <c r="Q125" i="9"/>
  <c r="CE69" i="9"/>
  <c r="CE142" i="9"/>
  <c r="T126" i="9"/>
  <c r="AB126" i="9" s="1"/>
  <c r="AO126" i="9" s="1"/>
  <c r="CJ142" i="9" s="1"/>
  <c r="R126" i="9"/>
  <c r="Z126" i="9" s="1"/>
  <c r="AM126" i="9" s="1"/>
  <c r="N126" i="9"/>
  <c r="V126" i="9" s="1"/>
  <c r="AI126" i="9" s="1"/>
  <c r="CF142" i="9" s="1"/>
  <c r="X126" i="9"/>
  <c r="AK126" i="9" s="1"/>
  <c r="O126" i="9"/>
  <c r="W126" i="9" s="1"/>
  <c r="AJ126" i="9" s="1"/>
  <c r="CG142" i="9" s="1"/>
  <c r="BX51" i="9"/>
  <c r="BW126" i="9"/>
  <c r="Q126" i="9"/>
  <c r="T127" i="9"/>
  <c r="AB127" i="9" s="1"/>
  <c r="AO127" i="9" s="1"/>
  <c r="CJ70" i="9" s="1"/>
  <c r="R127" i="9"/>
  <c r="Z127" i="9" s="1"/>
  <c r="AM127" i="9" s="1"/>
  <c r="N127" i="9"/>
  <c r="V127" i="9" s="1"/>
  <c r="AI127" i="9" s="1"/>
  <c r="CF70" i="9" s="1"/>
  <c r="X127" i="9"/>
  <c r="AK127" i="9" s="1"/>
  <c r="O127" i="9"/>
  <c r="W127" i="9" s="1"/>
  <c r="AJ127" i="9" s="1"/>
  <c r="CG70" i="9" s="1"/>
  <c r="BW127" i="9"/>
  <c r="Q127" i="9"/>
  <c r="CE70" i="9"/>
  <c r="T128" i="9"/>
  <c r="AB128" i="9" s="1"/>
  <c r="AO128" i="9" s="1"/>
  <c r="CJ71" i="9" s="1"/>
  <c r="R128" i="9"/>
  <c r="Z128" i="9" s="1"/>
  <c r="AM128" i="9" s="1"/>
  <c r="N128" i="9"/>
  <c r="V128" i="9" s="1"/>
  <c r="AI128" i="9" s="1"/>
  <c r="CF71" i="9" s="1"/>
  <c r="BW128" i="9"/>
  <c r="Q128" i="9"/>
  <c r="X128" i="9"/>
  <c r="AK128" i="9" s="1"/>
  <c r="O128" i="9"/>
  <c r="W128" i="9" s="1"/>
  <c r="AJ128" i="9" s="1"/>
  <c r="CG71" i="9" s="1"/>
  <c r="CE71" i="9"/>
  <c r="T129" i="9"/>
  <c r="AB129" i="9" s="1"/>
  <c r="AO129" i="9" s="1"/>
  <c r="CJ72" i="9" s="1"/>
  <c r="R129" i="9"/>
  <c r="Z129" i="9" s="1"/>
  <c r="AM129" i="9" s="1"/>
  <c r="N129" i="9"/>
  <c r="V129" i="9" s="1"/>
  <c r="AI129" i="9" s="1"/>
  <c r="CF72" i="9" s="1"/>
  <c r="X129" i="9"/>
  <c r="AK129" i="9" s="1"/>
  <c r="O129" i="9"/>
  <c r="W129" i="9" s="1"/>
  <c r="AJ129" i="9" s="1"/>
  <c r="CG72" i="9" s="1"/>
  <c r="BW129" i="9"/>
  <c r="Q129" i="9"/>
  <c r="CE72" i="9"/>
  <c r="T130" i="9"/>
  <c r="AB130" i="9" s="1"/>
  <c r="AO130" i="9" s="1"/>
  <c r="CJ73" i="9" s="1"/>
  <c r="R130" i="9"/>
  <c r="Z130" i="9" s="1"/>
  <c r="AM130" i="9" s="1"/>
  <c r="N130" i="9"/>
  <c r="V130" i="9" s="1"/>
  <c r="AI130" i="9" s="1"/>
  <c r="CF73" i="9" s="1"/>
  <c r="X130" i="9"/>
  <c r="AK130" i="9" s="1"/>
  <c r="O130" i="9"/>
  <c r="W130" i="9" s="1"/>
  <c r="AJ130" i="9" s="1"/>
  <c r="CG73" i="9" s="1"/>
  <c r="BW130" i="9"/>
  <c r="Q130" i="9"/>
  <c r="CE73" i="9"/>
  <c r="T131" i="9"/>
  <c r="AB131" i="9" s="1"/>
  <c r="AO131" i="9" s="1"/>
  <c r="CJ74" i="9" s="1"/>
  <c r="R131" i="9"/>
  <c r="Z131" i="9" s="1"/>
  <c r="AM131" i="9" s="1"/>
  <c r="N131" i="9"/>
  <c r="V131" i="9" s="1"/>
  <c r="AI131" i="9" s="1"/>
  <c r="CF74" i="9" s="1"/>
  <c r="X131" i="9"/>
  <c r="AK131" i="9" s="1"/>
  <c r="O131" i="9"/>
  <c r="W131" i="9" s="1"/>
  <c r="AJ131" i="9" s="1"/>
  <c r="CG74" i="9" s="1"/>
  <c r="BW131" i="9"/>
  <c r="Q131" i="9"/>
  <c r="CE74" i="9"/>
  <c r="T132" i="9"/>
  <c r="AB132" i="9" s="1"/>
  <c r="AO132" i="9" s="1"/>
  <c r="R132" i="9"/>
  <c r="Z132" i="9" s="1"/>
  <c r="AM132" i="9" s="1"/>
  <c r="N132" i="9"/>
  <c r="V132" i="9" s="1"/>
  <c r="AI132" i="9" s="1"/>
  <c r="X132" i="9"/>
  <c r="AK132" i="9" s="1"/>
  <c r="O132" i="9"/>
  <c r="W132" i="9" s="1"/>
  <c r="AJ132" i="9" s="1"/>
  <c r="BW132" i="9"/>
  <c r="Q132" i="9"/>
  <c r="T133" i="9"/>
  <c r="AB133" i="9" s="1"/>
  <c r="AO133" i="9" s="1"/>
  <c r="R133" i="9"/>
  <c r="Z133" i="9" s="1"/>
  <c r="AM133" i="9" s="1"/>
  <c r="N133" i="9"/>
  <c r="V133" i="9" s="1"/>
  <c r="AI133" i="9" s="1"/>
  <c r="X133" i="9"/>
  <c r="AK133" i="9" s="1"/>
  <c r="O133" i="9"/>
  <c r="W133" i="9" s="1"/>
  <c r="AJ133" i="9" s="1"/>
  <c r="BW133" i="9"/>
  <c r="Q133" i="9"/>
  <c r="T134" i="9"/>
  <c r="AB134" i="9" s="1"/>
  <c r="AO134" i="9" s="1"/>
  <c r="R134" i="9"/>
  <c r="Z134" i="9" s="1"/>
  <c r="AM134" i="9" s="1"/>
  <c r="N134" i="9"/>
  <c r="V134" i="9" s="1"/>
  <c r="AI134" i="9" s="1"/>
  <c r="X134" i="9"/>
  <c r="AK134" i="9" s="1"/>
  <c r="O134" i="9"/>
  <c r="W134" i="9" s="1"/>
  <c r="AJ134" i="9" s="1"/>
  <c r="BW134" i="9"/>
  <c r="Q134" i="9"/>
  <c r="T135" i="9"/>
  <c r="AB135" i="9" s="1"/>
  <c r="AO135" i="9" s="1"/>
  <c r="R135" i="9"/>
  <c r="Z135" i="9" s="1"/>
  <c r="AM135" i="9" s="1"/>
  <c r="N135" i="9"/>
  <c r="V135" i="9" s="1"/>
  <c r="AI135" i="9" s="1"/>
  <c r="X135" i="9"/>
  <c r="AK135" i="9" s="1"/>
  <c r="O135" i="9"/>
  <c r="W135" i="9" s="1"/>
  <c r="AJ135" i="9" s="1"/>
  <c r="BW135" i="9"/>
  <c r="Q135" i="9"/>
  <c r="T136" i="9"/>
  <c r="AB136" i="9" s="1"/>
  <c r="AO136" i="9" s="1"/>
  <c r="R136" i="9"/>
  <c r="Z136" i="9" s="1"/>
  <c r="AM136" i="9" s="1"/>
  <c r="N136" i="9"/>
  <c r="V136" i="9" s="1"/>
  <c r="AI136" i="9" s="1"/>
  <c r="BW136" i="9"/>
  <c r="X136" i="9"/>
  <c r="AK136" i="9" s="1"/>
  <c r="Q136" i="9"/>
  <c r="O136" i="9"/>
  <c r="W136" i="9" s="1"/>
  <c r="AJ136" i="9" s="1"/>
  <c r="T137" i="9"/>
  <c r="AB137" i="9" s="1"/>
  <c r="AO137" i="9" s="1"/>
  <c r="R137" i="9"/>
  <c r="Z137" i="9" s="1"/>
  <c r="AM137" i="9" s="1"/>
  <c r="N137" i="9"/>
  <c r="V137" i="9" s="1"/>
  <c r="AI137" i="9" s="1"/>
  <c r="BW137" i="9"/>
  <c r="X137" i="9"/>
  <c r="AK137" i="9" s="1"/>
  <c r="Q137" i="9"/>
  <c r="O137" i="9"/>
  <c r="W137" i="9" s="1"/>
  <c r="AJ137" i="9" s="1"/>
  <c r="T138" i="9"/>
  <c r="AB138" i="9" s="1"/>
  <c r="AO138" i="9" s="1"/>
  <c r="R138" i="9"/>
  <c r="Z138" i="9" s="1"/>
  <c r="AM138" i="9" s="1"/>
  <c r="N138" i="9"/>
  <c r="V138" i="9" s="1"/>
  <c r="AI138" i="9" s="1"/>
  <c r="BW138" i="9"/>
  <c r="X138" i="9"/>
  <c r="AK138" i="9" s="1"/>
  <c r="Q138" i="9"/>
  <c r="O138" i="9"/>
  <c r="W138" i="9" s="1"/>
  <c r="AJ138" i="9" s="1"/>
  <c r="T139" i="9"/>
  <c r="AB139" i="9" s="1"/>
  <c r="AO139" i="9" s="1"/>
  <c r="R139" i="9"/>
  <c r="Z139" i="9" s="1"/>
  <c r="AM139" i="9" s="1"/>
  <c r="N139" i="9"/>
  <c r="V139" i="9" s="1"/>
  <c r="AI139" i="9" s="1"/>
  <c r="BW139" i="9"/>
  <c r="X139" i="9"/>
  <c r="AK139" i="9" s="1"/>
  <c r="Q139" i="9"/>
  <c r="O139" i="9"/>
  <c r="W139" i="9" s="1"/>
  <c r="AJ139" i="9" s="1"/>
  <c r="T140" i="9"/>
  <c r="AB140" i="9" s="1"/>
  <c r="AO140" i="9" s="1"/>
  <c r="R140" i="9"/>
  <c r="Z140" i="9" s="1"/>
  <c r="AM140" i="9" s="1"/>
  <c r="N140" i="9"/>
  <c r="V140" i="9" s="1"/>
  <c r="AI140" i="9" s="1"/>
  <c r="BW140" i="9"/>
  <c r="X140" i="9"/>
  <c r="AK140" i="9" s="1"/>
  <c r="Q140" i="9"/>
  <c r="O140" i="9"/>
  <c r="W140" i="9" s="1"/>
  <c r="AJ140" i="9" s="1"/>
  <c r="T141" i="9"/>
  <c r="AB141" i="9" s="1"/>
  <c r="AO141" i="9" s="1"/>
  <c r="R141" i="9"/>
  <c r="Z141" i="9" s="1"/>
  <c r="AM141" i="9" s="1"/>
  <c r="N141" i="9"/>
  <c r="V141" i="9" s="1"/>
  <c r="AI141" i="9" s="1"/>
  <c r="BW141" i="9"/>
  <c r="X141" i="9"/>
  <c r="AK141" i="9" s="1"/>
  <c r="Q141" i="9"/>
  <c r="O141" i="9"/>
  <c r="W141" i="9" s="1"/>
  <c r="AJ141" i="9" s="1"/>
  <c r="T142" i="9"/>
  <c r="AB142" i="9" s="1"/>
  <c r="AO142" i="9" s="1"/>
  <c r="R142" i="9"/>
  <c r="Z142" i="9" s="1"/>
  <c r="AM142" i="9" s="1"/>
  <c r="N142" i="9"/>
  <c r="V142" i="9" s="1"/>
  <c r="AI142" i="9" s="1"/>
  <c r="BW142" i="9"/>
  <c r="X142" i="9"/>
  <c r="AK142" i="9" s="1"/>
  <c r="Q142" i="9"/>
  <c r="O142" i="9"/>
  <c r="W142" i="9" s="1"/>
  <c r="AJ142" i="9" s="1"/>
  <c r="T143" i="9"/>
  <c r="AB143" i="9" s="1"/>
  <c r="AO143" i="9" s="1"/>
  <c r="CJ99" i="9" s="1"/>
  <c r="R143" i="9"/>
  <c r="Z143" i="9" s="1"/>
  <c r="AM143" i="9" s="1"/>
  <c r="N143" i="9"/>
  <c r="V143" i="9" s="1"/>
  <c r="AI143" i="9" s="1"/>
  <c r="CF99" i="9" s="1"/>
  <c r="CE99" i="9"/>
  <c r="BW143" i="9"/>
  <c r="X143" i="9"/>
  <c r="AK143" i="9" s="1"/>
  <c r="Q143" i="9"/>
  <c r="O143" i="9"/>
  <c r="W143" i="9" s="1"/>
  <c r="AJ143" i="9" s="1"/>
  <c r="CG99" i="9" s="1"/>
  <c r="T144" i="9"/>
  <c r="AB144" i="9" s="1"/>
  <c r="AO144" i="9" s="1"/>
  <c r="CJ100" i="9" s="1"/>
  <c r="R144" i="9"/>
  <c r="Z144" i="9" s="1"/>
  <c r="AM144" i="9" s="1"/>
  <c r="N144" i="9"/>
  <c r="V144" i="9" s="1"/>
  <c r="AI144" i="9" s="1"/>
  <c r="CF100" i="9" s="1"/>
  <c r="CE100" i="9"/>
  <c r="BW144" i="9"/>
  <c r="X144" i="9"/>
  <c r="AK144" i="9" s="1"/>
  <c r="Q144" i="9"/>
  <c r="O144" i="9"/>
  <c r="W144" i="9" s="1"/>
  <c r="AJ144" i="9" s="1"/>
  <c r="CG100" i="9" s="1"/>
  <c r="T145" i="9"/>
  <c r="AB145" i="9" s="1"/>
  <c r="AO145" i="9" s="1"/>
  <c r="CJ101" i="9" s="1"/>
  <c r="R145" i="9"/>
  <c r="Z145" i="9" s="1"/>
  <c r="AM145" i="9" s="1"/>
  <c r="N145" i="9"/>
  <c r="V145" i="9" s="1"/>
  <c r="AI145" i="9" s="1"/>
  <c r="CF101" i="9" s="1"/>
  <c r="CE101" i="9"/>
  <c r="BW145" i="9"/>
  <c r="X145" i="9"/>
  <c r="AK145" i="9" s="1"/>
  <c r="Q145" i="9"/>
  <c r="O145" i="9"/>
  <c r="W145" i="9" s="1"/>
  <c r="AJ145" i="9" s="1"/>
  <c r="CG101" i="9" s="1"/>
  <c r="T146" i="9"/>
  <c r="AB146" i="9" s="1"/>
  <c r="AO146" i="9" s="1"/>
  <c r="CJ102" i="9" s="1"/>
  <c r="R146" i="9"/>
  <c r="Z146" i="9" s="1"/>
  <c r="AM146" i="9" s="1"/>
  <c r="N146" i="9"/>
  <c r="V146" i="9" s="1"/>
  <c r="AI146" i="9" s="1"/>
  <c r="CF102" i="9" s="1"/>
  <c r="CE102" i="9"/>
  <c r="BW146" i="9"/>
  <c r="X146" i="9"/>
  <c r="AK146" i="9" s="1"/>
  <c r="Q146" i="9"/>
  <c r="O146" i="9"/>
  <c r="W146" i="9" s="1"/>
  <c r="AJ146" i="9" s="1"/>
  <c r="CG102" i="9" s="1"/>
  <c r="T147" i="9"/>
  <c r="AB147" i="9" s="1"/>
  <c r="AO147" i="9" s="1"/>
  <c r="CJ103" i="9" s="1"/>
  <c r="R147" i="9"/>
  <c r="Z147" i="9" s="1"/>
  <c r="AM147" i="9" s="1"/>
  <c r="N147" i="9"/>
  <c r="V147" i="9" s="1"/>
  <c r="AI147" i="9" s="1"/>
  <c r="CF103" i="9" s="1"/>
  <c r="CE103" i="9"/>
  <c r="BW147" i="9"/>
  <c r="X147" i="9"/>
  <c r="AK147" i="9" s="1"/>
  <c r="Q147" i="9"/>
  <c r="O147" i="9"/>
  <c r="W147" i="9" s="1"/>
  <c r="AJ147" i="9" s="1"/>
  <c r="CG103" i="9" s="1"/>
  <c r="T148" i="9"/>
  <c r="AB148" i="9" s="1"/>
  <c r="AO148" i="9" s="1"/>
  <c r="CJ143" i="9" s="1"/>
  <c r="R148" i="9"/>
  <c r="Z148" i="9" s="1"/>
  <c r="AM148" i="9" s="1"/>
  <c r="N148" i="9"/>
  <c r="V148" i="9" s="1"/>
  <c r="AI148" i="9" s="1"/>
  <c r="CF143" i="9" s="1"/>
  <c r="CE143" i="9"/>
  <c r="BW148" i="9"/>
  <c r="X148" i="9"/>
  <c r="AK148" i="9" s="1"/>
  <c r="Q148" i="9"/>
  <c r="O148" i="9"/>
  <c r="W148" i="9" s="1"/>
  <c r="AJ148" i="9" s="1"/>
  <c r="CG143" i="9" s="1"/>
  <c r="T149" i="9"/>
  <c r="AB149" i="9" s="1"/>
  <c r="AO149" i="9" s="1"/>
  <c r="R149" i="9"/>
  <c r="Z149" i="9" s="1"/>
  <c r="AM149" i="9" s="1"/>
  <c r="N149" i="9"/>
  <c r="V149" i="9" s="1"/>
  <c r="AI149" i="9" s="1"/>
  <c r="BW149" i="9"/>
  <c r="X149" i="9"/>
  <c r="AK149" i="9" s="1"/>
  <c r="Q149" i="9"/>
  <c r="O149" i="9"/>
  <c r="W149" i="9" s="1"/>
  <c r="AJ149" i="9" s="1"/>
  <c r="T150" i="9"/>
  <c r="AB150" i="9" s="1"/>
  <c r="AO150" i="9" s="1"/>
  <c r="CJ75" i="9" s="1"/>
  <c r="R150" i="9"/>
  <c r="Z150" i="9" s="1"/>
  <c r="AM150" i="9" s="1"/>
  <c r="N150" i="9"/>
  <c r="V150" i="9" s="1"/>
  <c r="AI150" i="9" s="1"/>
  <c r="CF75" i="9" s="1"/>
  <c r="BW150" i="9"/>
  <c r="X150" i="9"/>
  <c r="AK150" i="9" s="1"/>
  <c r="Q150" i="9"/>
  <c r="O150" i="9"/>
  <c r="W150" i="9" s="1"/>
  <c r="AJ150" i="9" s="1"/>
  <c r="CG75" i="9" s="1"/>
  <c r="CE75" i="9"/>
  <c r="T151" i="9"/>
  <c r="AB151" i="9" s="1"/>
  <c r="AO151" i="9" s="1"/>
  <c r="CJ76" i="9" s="1"/>
  <c r="R151" i="9"/>
  <c r="Z151" i="9" s="1"/>
  <c r="AM151" i="9" s="1"/>
  <c r="N151" i="9"/>
  <c r="V151" i="9" s="1"/>
  <c r="AI151" i="9" s="1"/>
  <c r="CF76" i="9" s="1"/>
  <c r="BW151" i="9"/>
  <c r="X151" i="9"/>
  <c r="AK151" i="9" s="1"/>
  <c r="Q151" i="9"/>
  <c r="O151" i="9"/>
  <c r="W151" i="9" s="1"/>
  <c r="AJ151" i="9" s="1"/>
  <c r="CG76" i="9" s="1"/>
  <c r="CE76" i="9"/>
  <c r="T152" i="9"/>
  <c r="AB152" i="9" s="1"/>
  <c r="AO152" i="9" s="1"/>
  <c r="CJ77" i="9" s="1"/>
  <c r="R152" i="9"/>
  <c r="Z152" i="9" s="1"/>
  <c r="AM152" i="9" s="1"/>
  <c r="N152" i="9"/>
  <c r="V152" i="9" s="1"/>
  <c r="AI152" i="9" s="1"/>
  <c r="CF77" i="9" s="1"/>
  <c r="BW152" i="9"/>
  <c r="X152" i="9"/>
  <c r="AK152" i="9" s="1"/>
  <c r="Q152" i="9"/>
  <c r="O152" i="9"/>
  <c r="W152" i="9" s="1"/>
  <c r="AJ152" i="9" s="1"/>
  <c r="CG77" i="9" s="1"/>
  <c r="CE77" i="9"/>
  <c r="T153" i="9"/>
  <c r="AB153" i="9" s="1"/>
  <c r="AO153" i="9" s="1"/>
  <c r="CJ78" i="9" s="1"/>
  <c r="R153" i="9"/>
  <c r="Z153" i="9" s="1"/>
  <c r="AM153" i="9" s="1"/>
  <c r="N153" i="9"/>
  <c r="V153" i="9" s="1"/>
  <c r="AI153" i="9" s="1"/>
  <c r="CF78" i="9" s="1"/>
  <c r="BW153" i="9"/>
  <c r="X153" i="9"/>
  <c r="AK153" i="9" s="1"/>
  <c r="Q153" i="9"/>
  <c r="O153" i="9"/>
  <c r="W153" i="9" s="1"/>
  <c r="AJ153" i="9" s="1"/>
  <c r="CG78" i="9" s="1"/>
  <c r="CE78" i="9"/>
  <c r="T154" i="9"/>
  <c r="AB154" i="9" s="1"/>
  <c r="AO154" i="9" s="1"/>
  <c r="CJ79" i="9" s="1"/>
  <c r="R154" i="9"/>
  <c r="Z154" i="9" s="1"/>
  <c r="AM154" i="9" s="1"/>
  <c r="N154" i="9"/>
  <c r="V154" i="9" s="1"/>
  <c r="AI154" i="9" s="1"/>
  <c r="CF79" i="9" s="1"/>
  <c r="BW154" i="9"/>
  <c r="X154" i="9"/>
  <c r="AK154" i="9" s="1"/>
  <c r="Q154" i="9"/>
  <c r="O154" i="9"/>
  <c r="W154" i="9" s="1"/>
  <c r="AJ154" i="9" s="1"/>
  <c r="CG79" i="9" s="1"/>
  <c r="CE79" i="9"/>
  <c r="T155" i="9"/>
  <c r="AB155" i="9" s="1"/>
  <c r="AO155" i="9" s="1"/>
  <c r="CJ129" i="9" s="1"/>
  <c r="R155" i="9"/>
  <c r="Z155" i="9" s="1"/>
  <c r="AM155" i="9" s="1"/>
  <c r="N155" i="9"/>
  <c r="V155" i="9" s="1"/>
  <c r="AI155" i="9" s="1"/>
  <c r="CF129" i="9" s="1"/>
  <c r="CE129" i="9"/>
  <c r="BW155" i="9"/>
  <c r="X155" i="9"/>
  <c r="AK155" i="9" s="1"/>
  <c r="Q155" i="9"/>
  <c r="O155" i="9"/>
  <c r="W155" i="9" s="1"/>
  <c r="AJ155" i="9" s="1"/>
  <c r="CG129" i="9" s="1"/>
  <c r="T156" i="9"/>
  <c r="AB156" i="9" s="1"/>
  <c r="AO156" i="9" s="1"/>
  <c r="R156" i="9"/>
  <c r="Z156" i="9" s="1"/>
  <c r="AM156" i="9" s="1"/>
  <c r="N156" i="9"/>
  <c r="V156" i="9" s="1"/>
  <c r="AI156" i="9" s="1"/>
  <c r="BW156" i="9"/>
  <c r="X156" i="9"/>
  <c r="AK156" i="9" s="1"/>
  <c r="Q156" i="9"/>
  <c r="O156" i="9"/>
  <c r="W156" i="9" s="1"/>
  <c r="AJ156" i="9" s="1"/>
  <c r="T157" i="9"/>
  <c r="AB157" i="9" s="1"/>
  <c r="AO157" i="9" s="1"/>
  <c r="R157" i="9"/>
  <c r="Z157" i="9" s="1"/>
  <c r="AM157" i="9" s="1"/>
  <c r="N157" i="9"/>
  <c r="V157" i="9" s="1"/>
  <c r="AI157" i="9" s="1"/>
  <c r="BW157" i="9"/>
  <c r="X157" i="9"/>
  <c r="AK157" i="9" s="1"/>
  <c r="Q157" i="9"/>
  <c r="O157" i="9"/>
  <c r="W157" i="9" s="1"/>
  <c r="AJ157" i="9" s="1"/>
  <c r="T158" i="9"/>
  <c r="AB158" i="9" s="1"/>
  <c r="AO158" i="9" s="1"/>
  <c r="R158" i="9"/>
  <c r="Z158" i="9" s="1"/>
  <c r="AM158" i="9" s="1"/>
  <c r="N158" i="9"/>
  <c r="V158" i="9" s="1"/>
  <c r="AI158" i="9" s="1"/>
  <c r="BW158" i="9"/>
  <c r="X158" i="9"/>
  <c r="AK158" i="9" s="1"/>
  <c r="Q158" i="9"/>
  <c r="O158" i="9"/>
  <c r="W158" i="9" s="1"/>
  <c r="AJ158" i="9" s="1"/>
  <c r="T159" i="9"/>
  <c r="AB159" i="9" s="1"/>
  <c r="AO159" i="9" s="1"/>
  <c r="R159" i="9"/>
  <c r="Z159" i="9" s="1"/>
  <c r="AM159" i="9" s="1"/>
  <c r="N159" i="9"/>
  <c r="V159" i="9" s="1"/>
  <c r="AI159" i="9" s="1"/>
  <c r="BW159" i="9"/>
  <c r="X159" i="9"/>
  <c r="AK159" i="9" s="1"/>
  <c r="Q159" i="9"/>
  <c r="O159" i="9"/>
  <c r="W159" i="9" s="1"/>
  <c r="AJ159" i="9" s="1"/>
  <c r="T160" i="9"/>
  <c r="AB160" i="9" s="1"/>
  <c r="AO160" i="9" s="1"/>
  <c r="R160" i="9"/>
  <c r="Z160" i="9" s="1"/>
  <c r="AM160" i="9" s="1"/>
  <c r="N160" i="9"/>
  <c r="V160" i="9" s="1"/>
  <c r="AI160" i="9" s="1"/>
  <c r="BW160" i="9"/>
  <c r="X160" i="9"/>
  <c r="AK160" i="9" s="1"/>
  <c r="Q160" i="9"/>
  <c r="O160" i="9"/>
  <c r="W160" i="9" s="1"/>
  <c r="AJ160" i="9" s="1"/>
  <c r="T161" i="9"/>
  <c r="AB161" i="9" s="1"/>
  <c r="AO161" i="9" s="1"/>
  <c r="R161" i="9"/>
  <c r="Z161" i="9" s="1"/>
  <c r="AM161" i="9" s="1"/>
  <c r="N161" i="9"/>
  <c r="V161" i="9" s="1"/>
  <c r="AI161" i="9" s="1"/>
  <c r="BW161" i="9"/>
  <c r="X161" i="9"/>
  <c r="AK161" i="9" s="1"/>
  <c r="Q161" i="9"/>
  <c r="O161" i="9"/>
  <c r="W161" i="9" s="1"/>
  <c r="AJ161" i="9" s="1"/>
  <c r="T162" i="9"/>
  <c r="AB162" i="9" s="1"/>
  <c r="AO162" i="9" s="1"/>
  <c r="R162" i="9"/>
  <c r="Z162" i="9" s="1"/>
  <c r="AM162" i="9" s="1"/>
  <c r="N162" i="9"/>
  <c r="V162" i="9" s="1"/>
  <c r="AI162" i="9" s="1"/>
  <c r="BW162" i="9"/>
  <c r="X162" i="9"/>
  <c r="AK162" i="9" s="1"/>
  <c r="Q162" i="9"/>
  <c r="O162" i="9"/>
  <c r="W162" i="9" s="1"/>
  <c r="AJ162" i="9" s="1"/>
  <c r="T163" i="9"/>
  <c r="AB163" i="9" s="1"/>
  <c r="AO163" i="9" s="1"/>
  <c r="R163" i="9"/>
  <c r="Z163" i="9" s="1"/>
  <c r="AM163" i="9" s="1"/>
  <c r="N163" i="9"/>
  <c r="V163" i="9" s="1"/>
  <c r="AI163" i="9" s="1"/>
  <c r="BW163" i="9"/>
  <c r="X163" i="9"/>
  <c r="AK163" i="9" s="1"/>
  <c r="Q163" i="9"/>
  <c r="O163" i="9"/>
  <c r="W163" i="9" s="1"/>
  <c r="AJ163" i="9" s="1"/>
  <c r="BW182" i="9"/>
  <c r="X182" i="9"/>
  <c r="AK182" i="9" s="1"/>
  <c r="Q182" i="9"/>
  <c r="O182" i="9"/>
  <c r="W182" i="9" s="1"/>
  <c r="AJ182" i="9" s="1"/>
  <c r="CG130" i="9" s="1"/>
  <c r="T182" i="9"/>
  <c r="AB182" i="9" s="1"/>
  <c r="AO182" i="9" s="1"/>
  <c r="CJ130" i="9" s="1"/>
  <c r="CE130" i="9"/>
  <c r="R182" i="9"/>
  <c r="Z182" i="9" s="1"/>
  <c r="AM182" i="9" s="1"/>
  <c r="N182" i="9"/>
  <c r="V182" i="9" s="1"/>
  <c r="AI182" i="9" s="1"/>
  <c r="CF130" i="9" s="1"/>
  <c r="AX55" i="9"/>
  <c r="DC55" i="9"/>
  <c r="DA55" i="9"/>
  <c r="DB55" i="9" s="1"/>
  <c r="AQ55" i="9"/>
  <c r="Y51" i="9"/>
  <c r="AL51" i="9" s="1"/>
  <c r="S51" i="9"/>
  <c r="AA51" i="9" s="1"/>
  <c r="AN51" i="9" s="1"/>
  <c r="AX49" i="9"/>
  <c r="DC49" i="9"/>
  <c r="DA49" i="9"/>
  <c r="DB49" i="9" s="1"/>
  <c r="AQ49" i="9"/>
  <c r="Y45" i="9"/>
  <c r="AL45" i="9" s="1"/>
  <c r="S45" i="9"/>
  <c r="AA45" i="9" s="1"/>
  <c r="AN45" i="9" s="1"/>
  <c r="O307" i="9"/>
  <c r="O318" i="9" s="1"/>
  <c r="W40" i="9"/>
  <c r="O39" i="9"/>
  <c r="O38" i="9" s="1"/>
  <c r="X307" i="9"/>
  <c r="X304" i="9"/>
  <c r="X305" i="9" s="1"/>
  <c r="AK40" i="9"/>
  <c r="R307" i="9"/>
  <c r="R318" i="9" s="1"/>
  <c r="Z40" i="9"/>
  <c r="R39" i="9"/>
  <c r="R38" i="9" s="1"/>
  <c r="Y59" i="9"/>
  <c r="AL59" i="9" s="1"/>
  <c r="S59" i="9"/>
  <c r="AA59" i="9" s="1"/>
  <c r="AN59" i="9" s="1"/>
  <c r="Y57" i="9"/>
  <c r="AL57" i="9" s="1"/>
  <c r="S57" i="9"/>
  <c r="AA57" i="9" s="1"/>
  <c r="AN57" i="9" s="1"/>
  <c r="AX53" i="9"/>
  <c r="DC53" i="9"/>
  <c r="DA53" i="9"/>
  <c r="DB53" i="9" s="1"/>
  <c r="AQ53" i="9"/>
  <c r="Y47" i="9"/>
  <c r="AL47" i="9" s="1"/>
  <c r="S47" i="9"/>
  <c r="AA47" i="9" s="1"/>
  <c r="AN47" i="9" s="1"/>
  <c r="Y43" i="9"/>
  <c r="AL43" i="9" s="1"/>
  <c r="S43" i="9"/>
  <c r="AA43" i="9" s="1"/>
  <c r="AN43" i="9" s="1"/>
  <c r="Y41" i="9"/>
  <c r="AL41" i="9" s="1"/>
  <c r="S41" i="9"/>
  <c r="AA41" i="9" s="1"/>
  <c r="AN41" i="9" s="1"/>
  <c r="AA29" i="9"/>
  <c r="P308" i="9"/>
  <c r="P319" i="9" s="1"/>
  <c r="BW47" i="9"/>
  <c r="BW43" i="9"/>
  <c r="BW41" i="9"/>
  <c r="W10" i="8"/>
  <c r="W19" i="8"/>
  <c r="W21" i="8"/>
  <c r="W23" i="8"/>
  <c r="W25" i="8"/>
  <c r="W12" i="8"/>
  <c r="W14" i="8"/>
  <c r="W16" i="8"/>
  <c r="W18" i="8"/>
  <c r="W20" i="8"/>
  <c r="CD91" i="8"/>
  <c r="S65" i="8"/>
  <c r="AA65" i="8" s="1"/>
  <c r="AN65" i="8" s="1"/>
  <c r="CI91" i="8" s="1"/>
  <c r="Q65" i="8"/>
  <c r="Y65" i="8" s="1"/>
  <c r="AL65" i="8" s="1"/>
  <c r="M65" i="8"/>
  <c r="U65" i="8" s="1"/>
  <c r="AH65" i="8" s="1"/>
  <c r="CE91" i="8" s="1"/>
  <c r="BV65" i="8"/>
  <c r="W65" i="8"/>
  <c r="AJ65" i="8" s="1"/>
  <c r="P65" i="8"/>
  <c r="N65" i="8"/>
  <c r="V65" i="8" s="1"/>
  <c r="AI65" i="8" s="1"/>
  <c r="CF91" i="8" s="1"/>
  <c r="BW46" i="8"/>
  <c r="CD87" i="8"/>
  <c r="S63" i="8"/>
  <c r="AA63" i="8" s="1"/>
  <c r="AN63" i="8" s="1"/>
  <c r="CI87" i="8" s="1"/>
  <c r="Q63" i="8"/>
  <c r="Y63" i="8" s="1"/>
  <c r="AL63" i="8" s="1"/>
  <c r="M63" i="8"/>
  <c r="U63" i="8" s="1"/>
  <c r="AH63" i="8" s="1"/>
  <c r="CE87" i="8" s="1"/>
  <c r="BV63" i="8"/>
  <c r="W63" i="8"/>
  <c r="AJ63" i="8" s="1"/>
  <c r="P63" i="8"/>
  <c r="N63" i="8"/>
  <c r="V63" i="8" s="1"/>
  <c r="AI63" i="8" s="1"/>
  <c r="CF87" i="8" s="1"/>
  <c r="S61" i="8"/>
  <c r="AA61" i="8" s="1"/>
  <c r="AN61" i="8" s="1"/>
  <c r="CI63" i="8" s="1"/>
  <c r="Q61" i="8"/>
  <c r="Y61" i="8" s="1"/>
  <c r="AL61" i="8" s="1"/>
  <c r="M61" i="8"/>
  <c r="U61" i="8" s="1"/>
  <c r="AH61" i="8" s="1"/>
  <c r="CE63" i="8" s="1"/>
  <c r="CD63" i="8"/>
  <c r="BV61" i="8"/>
  <c r="W61" i="8"/>
  <c r="AJ61" i="8" s="1"/>
  <c r="P61" i="8"/>
  <c r="N61" i="8"/>
  <c r="V61" i="8" s="1"/>
  <c r="AI61" i="8" s="1"/>
  <c r="CF63" i="8" s="1"/>
  <c r="S59" i="8"/>
  <c r="AA59" i="8" s="1"/>
  <c r="AN59" i="8" s="1"/>
  <c r="CI61" i="8" s="1"/>
  <c r="Q59" i="8"/>
  <c r="Y59" i="8" s="1"/>
  <c r="AL59" i="8" s="1"/>
  <c r="M59" i="8"/>
  <c r="U59" i="8" s="1"/>
  <c r="AH59" i="8" s="1"/>
  <c r="CE61" i="8" s="1"/>
  <c r="CD61" i="8"/>
  <c r="BV59" i="8"/>
  <c r="W59" i="8"/>
  <c r="AJ59" i="8" s="1"/>
  <c r="P59" i="8"/>
  <c r="N59" i="8"/>
  <c r="V59" i="8" s="1"/>
  <c r="AI59" i="8" s="1"/>
  <c r="CF61" i="8" s="1"/>
  <c r="BW44" i="8"/>
  <c r="S57" i="8"/>
  <c r="AA57" i="8" s="1"/>
  <c r="AN57" i="8" s="1"/>
  <c r="Q57" i="8"/>
  <c r="Y57" i="8" s="1"/>
  <c r="AL57" i="8" s="1"/>
  <c r="M57" i="8"/>
  <c r="U57" i="8" s="1"/>
  <c r="AH57" i="8" s="1"/>
  <c r="BV57" i="8"/>
  <c r="W57" i="8"/>
  <c r="AJ57" i="8" s="1"/>
  <c r="P57" i="8"/>
  <c r="N57" i="8"/>
  <c r="V57" i="8" s="1"/>
  <c r="AI57" i="8" s="1"/>
  <c r="S55" i="8"/>
  <c r="AA55" i="8" s="1"/>
  <c r="AN55" i="8" s="1"/>
  <c r="Q55" i="8"/>
  <c r="Y55" i="8" s="1"/>
  <c r="AL55" i="8" s="1"/>
  <c r="M55" i="8"/>
  <c r="U55" i="8" s="1"/>
  <c r="AH55" i="8" s="1"/>
  <c r="BV55" i="8"/>
  <c r="W55" i="8"/>
  <c r="AJ55" i="8" s="1"/>
  <c r="P55" i="8"/>
  <c r="N55" i="8"/>
  <c r="V55" i="8" s="1"/>
  <c r="AI55" i="8" s="1"/>
  <c r="S53" i="8"/>
  <c r="AA53" i="8" s="1"/>
  <c r="AN53" i="8" s="1"/>
  <c r="Q53" i="8"/>
  <c r="Y53" i="8" s="1"/>
  <c r="AL53" i="8" s="1"/>
  <c r="M53" i="8"/>
  <c r="U53" i="8" s="1"/>
  <c r="AH53" i="8" s="1"/>
  <c r="BV53" i="8"/>
  <c r="W53" i="8"/>
  <c r="AJ53" i="8" s="1"/>
  <c r="P53" i="8"/>
  <c r="N53" i="8"/>
  <c r="V53" i="8" s="1"/>
  <c r="AI53" i="8" s="1"/>
  <c r="S51" i="8"/>
  <c r="AA51" i="8" s="1"/>
  <c r="AN51" i="8" s="1"/>
  <c r="Q51" i="8"/>
  <c r="Y51" i="8" s="1"/>
  <c r="AL51" i="8" s="1"/>
  <c r="M51" i="8"/>
  <c r="U51" i="8" s="1"/>
  <c r="AH51" i="8" s="1"/>
  <c r="BV51" i="8"/>
  <c r="W51" i="8"/>
  <c r="AJ51" i="8" s="1"/>
  <c r="P51" i="8"/>
  <c r="N51" i="8"/>
  <c r="V51" i="8" s="1"/>
  <c r="AI51" i="8" s="1"/>
  <c r="W78" i="8"/>
  <c r="AJ78" i="8" s="1"/>
  <c r="P78" i="8"/>
  <c r="N78" i="8"/>
  <c r="V78" i="8" s="1"/>
  <c r="AI78" i="8" s="1"/>
  <c r="BV78" i="8"/>
  <c r="S78" i="8"/>
  <c r="AA78" i="8" s="1"/>
  <c r="AN78" i="8" s="1"/>
  <c r="Q78" i="8"/>
  <c r="Y78" i="8" s="1"/>
  <c r="AL78" i="8" s="1"/>
  <c r="M78" i="8"/>
  <c r="U78" i="8" s="1"/>
  <c r="AH78" i="8" s="1"/>
  <c r="BV77" i="8"/>
  <c r="W77" i="8"/>
  <c r="AJ77" i="8" s="1"/>
  <c r="P77" i="8"/>
  <c r="N77" i="8"/>
  <c r="V77" i="8" s="1"/>
  <c r="AI77" i="8" s="1"/>
  <c r="S77" i="8"/>
  <c r="AA77" i="8" s="1"/>
  <c r="AN77" i="8" s="1"/>
  <c r="Q77" i="8"/>
  <c r="Y77" i="8" s="1"/>
  <c r="AL77" i="8" s="1"/>
  <c r="M77" i="8"/>
  <c r="U77" i="8" s="1"/>
  <c r="AH77" i="8" s="1"/>
  <c r="BV76" i="8"/>
  <c r="W76" i="8"/>
  <c r="AJ76" i="8" s="1"/>
  <c r="P76" i="8"/>
  <c r="N76" i="8"/>
  <c r="V76" i="8" s="1"/>
  <c r="AI76" i="8" s="1"/>
  <c r="S76" i="8"/>
  <c r="AA76" i="8" s="1"/>
  <c r="AN76" i="8" s="1"/>
  <c r="Q76" i="8"/>
  <c r="Y76" i="8" s="1"/>
  <c r="AL76" i="8" s="1"/>
  <c r="M76" i="8"/>
  <c r="U76" i="8" s="1"/>
  <c r="AH76" i="8" s="1"/>
  <c r="BV75" i="8"/>
  <c r="W75" i="8"/>
  <c r="AJ75" i="8" s="1"/>
  <c r="P75" i="8"/>
  <c r="N75" i="8"/>
  <c r="V75" i="8" s="1"/>
  <c r="AI75" i="8" s="1"/>
  <c r="S75" i="8"/>
  <c r="AA75" i="8" s="1"/>
  <c r="AN75" i="8" s="1"/>
  <c r="Q75" i="8"/>
  <c r="Y75" i="8" s="1"/>
  <c r="AL75" i="8" s="1"/>
  <c r="M75" i="8"/>
  <c r="U75" i="8" s="1"/>
  <c r="AH75" i="8" s="1"/>
  <c r="BV74" i="8"/>
  <c r="W74" i="8"/>
  <c r="AJ74" i="8" s="1"/>
  <c r="P74" i="8"/>
  <c r="N74" i="8"/>
  <c r="V74" i="8" s="1"/>
  <c r="AI74" i="8" s="1"/>
  <c r="S74" i="8"/>
  <c r="AA74" i="8" s="1"/>
  <c r="AN74" i="8" s="1"/>
  <c r="Q74" i="8"/>
  <c r="Y74" i="8" s="1"/>
  <c r="AL74" i="8" s="1"/>
  <c r="M74" i="8"/>
  <c r="U74" i="8" s="1"/>
  <c r="AH74" i="8" s="1"/>
  <c r="BV73" i="8"/>
  <c r="W73" i="8"/>
  <c r="AJ73" i="8" s="1"/>
  <c r="P73" i="8"/>
  <c r="N73" i="8"/>
  <c r="V73" i="8" s="1"/>
  <c r="AI73" i="8" s="1"/>
  <c r="S73" i="8"/>
  <c r="AA73" i="8" s="1"/>
  <c r="AN73" i="8" s="1"/>
  <c r="Q73" i="8"/>
  <c r="Y73" i="8" s="1"/>
  <c r="AL73" i="8" s="1"/>
  <c r="M73" i="8"/>
  <c r="U73" i="8" s="1"/>
  <c r="AH73" i="8" s="1"/>
  <c r="BV72" i="8"/>
  <c r="W72" i="8"/>
  <c r="AJ72" i="8" s="1"/>
  <c r="P72" i="8"/>
  <c r="N72" i="8"/>
  <c r="V72" i="8" s="1"/>
  <c r="AI72" i="8" s="1"/>
  <c r="CF51" i="8" s="1"/>
  <c r="S72" i="8"/>
  <c r="AA72" i="8" s="1"/>
  <c r="AN72" i="8" s="1"/>
  <c r="CI51" i="8" s="1"/>
  <c r="Q72" i="8"/>
  <c r="Y72" i="8" s="1"/>
  <c r="AL72" i="8" s="1"/>
  <c r="M72" i="8"/>
  <c r="U72" i="8" s="1"/>
  <c r="AH72" i="8" s="1"/>
  <c r="CE51" i="8" s="1"/>
  <c r="CD51" i="8"/>
  <c r="CD94" i="8"/>
  <c r="BV71" i="8"/>
  <c r="W71" i="8"/>
  <c r="AJ71" i="8" s="1"/>
  <c r="P71" i="8"/>
  <c r="N71" i="8"/>
  <c r="V71" i="8" s="1"/>
  <c r="AI71" i="8" s="1"/>
  <c r="CF94" i="8" s="1"/>
  <c r="S71" i="8"/>
  <c r="AA71" i="8" s="1"/>
  <c r="AN71" i="8" s="1"/>
  <c r="CI94" i="8" s="1"/>
  <c r="Q71" i="8"/>
  <c r="Y71" i="8" s="1"/>
  <c r="AL71" i="8" s="1"/>
  <c r="M71" i="8"/>
  <c r="U71" i="8" s="1"/>
  <c r="AH71" i="8" s="1"/>
  <c r="CE94" i="8" s="1"/>
  <c r="CD93" i="8"/>
  <c r="BV70" i="8"/>
  <c r="W70" i="8"/>
  <c r="AJ70" i="8" s="1"/>
  <c r="P70" i="8"/>
  <c r="N70" i="8"/>
  <c r="V70" i="8" s="1"/>
  <c r="AI70" i="8" s="1"/>
  <c r="CF93" i="8" s="1"/>
  <c r="BW47" i="8"/>
  <c r="S70" i="8"/>
  <c r="AA70" i="8" s="1"/>
  <c r="AN70" i="8" s="1"/>
  <c r="CI93" i="8" s="1"/>
  <c r="Q70" i="8"/>
  <c r="Y70" i="8" s="1"/>
  <c r="AL70" i="8" s="1"/>
  <c r="M70" i="8"/>
  <c r="U70" i="8" s="1"/>
  <c r="AH70" i="8" s="1"/>
  <c r="CE93" i="8" s="1"/>
  <c r="BV69" i="8"/>
  <c r="W69" i="8"/>
  <c r="AJ69" i="8" s="1"/>
  <c r="P69" i="8"/>
  <c r="N69" i="8"/>
  <c r="V69" i="8" s="1"/>
  <c r="AI69" i="8" s="1"/>
  <c r="CF50" i="8" s="1"/>
  <c r="CD50" i="8"/>
  <c r="S69" i="8"/>
  <c r="AA69" i="8" s="1"/>
  <c r="AN69" i="8" s="1"/>
  <c r="CI50" i="8" s="1"/>
  <c r="Q69" i="8"/>
  <c r="Y69" i="8" s="1"/>
  <c r="AL69" i="8" s="1"/>
  <c r="M69" i="8"/>
  <c r="U69" i="8" s="1"/>
  <c r="AH69" i="8" s="1"/>
  <c r="CE50" i="8" s="1"/>
  <c r="BV68" i="8"/>
  <c r="W68" i="8"/>
  <c r="AJ68" i="8" s="1"/>
  <c r="P68" i="8"/>
  <c r="N68" i="8"/>
  <c r="V68" i="8" s="1"/>
  <c r="AI68" i="8" s="1"/>
  <c r="CF49" i="8" s="1"/>
  <c r="S68" i="8"/>
  <c r="AA68" i="8" s="1"/>
  <c r="AN68" i="8" s="1"/>
  <c r="CI49" i="8" s="1"/>
  <c r="Q68" i="8"/>
  <c r="Y68" i="8" s="1"/>
  <c r="AL68" i="8" s="1"/>
  <c r="M68" i="8"/>
  <c r="U68" i="8" s="1"/>
  <c r="AH68" i="8" s="1"/>
  <c r="CE49" i="8" s="1"/>
  <c r="CD49" i="8"/>
  <c r="BV67" i="8"/>
  <c r="W67" i="8"/>
  <c r="AJ67" i="8" s="1"/>
  <c r="P67" i="8"/>
  <c r="N67" i="8"/>
  <c r="V67" i="8" s="1"/>
  <c r="AI67" i="8" s="1"/>
  <c r="CF48" i="8" s="1"/>
  <c r="CD48" i="8"/>
  <c r="S67" i="8"/>
  <c r="AA67" i="8" s="1"/>
  <c r="AN67" i="8" s="1"/>
  <c r="CI48" i="8" s="1"/>
  <c r="Q67" i="8"/>
  <c r="Y67" i="8" s="1"/>
  <c r="AL67" i="8" s="1"/>
  <c r="M67" i="8"/>
  <c r="U67" i="8" s="1"/>
  <c r="AH67" i="8" s="1"/>
  <c r="CE48" i="8" s="1"/>
  <c r="BV66" i="8"/>
  <c r="W66" i="8"/>
  <c r="AJ66" i="8" s="1"/>
  <c r="P66" i="8"/>
  <c r="N66" i="8"/>
  <c r="V66" i="8" s="1"/>
  <c r="AI66" i="8" s="1"/>
  <c r="S66" i="8"/>
  <c r="AA66" i="8" s="1"/>
  <c r="AN66" i="8" s="1"/>
  <c r="Q66" i="8"/>
  <c r="Y66" i="8" s="1"/>
  <c r="AL66" i="8" s="1"/>
  <c r="M66" i="8"/>
  <c r="U66" i="8" s="1"/>
  <c r="AH66" i="8" s="1"/>
  <c r="CD64" i="8"/>
  <c r="BV64" i="8"/>
  <c r="W64" i="8"/>
  <c r="AJ64" i="8" s="1"/>
  <c r="P64" i="8"/>
  <c r="N64" i="8"/>
  <c r="V64" i="8" s="1"/>
  <c r="AI64" i="8" s="1"/>
  <c r="CF64" i="8" s="1"/>
  <c r="S64" i="8"/>
  <c r="AA64" i="8" s="1"/>
  <c r="AN64" i="8" s="1"/>
  <c r="CI64" i="8" s="1"/>
  <c r="Q64" i="8"/>
  <c r="Y64" i="8" s="1"/>
  <c r="AL64" i="8" s="1"/>
  <c r="M64" i="8"/>
  <c r="U64" i="8" s="1"/>
  <c r="AH64" i="8" s="1"/>
  <c r="CE64" i="8" s="1"/>
  <c r="CD86" i="8"/>
  <c r="BV62" i="8"/>
  <c r="W62" i="8"/>
  <c r="AJ62" i="8" s="1"/>
  <c r="P62" i="8"/>
  <c r="N62" i="8"/>
  <c r="V62" i="8" s="1"/>
  <c r="AI62" i="8" s="1"/>
  <c r="CF86" i="8" s="1"/>
  <c r="BW45" i="8"/>
  <c r="S62" i="8"/>
  <c r="AA62" i="8" s="1"/>
  <c r="AN62" i="8" s="1"/>
  <c r="CI86" i="8" s="1"/>
  <c r="Q62" i="8"/>
  <c r="Y62" i="8" s="1"/>
  <c r="AL62" i="8" s="1"/>
  <c r="M62" i="8"/>
  <c r="U62" i="8" s="1"/>
  <c r="AH62" i="8" s="1"/>
  <c r="CE86" i="8" s="1"/>
  <c r="CD62" i="8"/>
  <c r="BV60" i="8"/>
  <c r="W60" i="8"/>
  <c r="AJ60" i="8" s="1"/>
  <c r="P60" i="8"/>
  <c r="N60" i="8"/>
  <c r="V60" i="8" s="1"/>
  <c r="AI60" i="8" s="1"/>
  <c r="CF62" i="8" s="1"/>
  <c r="S60" i="8"/>
  <c r="AA60" i="8" s="1"/>
  <c r="AN60" i="8" s="1"/>
  <c r="CI62" i="8" s="1"/>
  <c r="Q60" i="8"/>
  <c r="Y60" i="8" s="1"/>
  <c r="AL60" i="8" s="1"/>
  <c r="M60" i="8"/>
  <c r="U60" i="8" s="1"/>
  <c r="AH60" i="8" s="1"/>
  <c r="CE62" i="8" s="1"/>
  <c r="BV58" i="8"/>
  <c r="W58" i="8"/>
  <c r="AJ58" i="8" s="1"/>
  <c r="P58" i="8"/>
  <c r="N58" i="8"/>
  <c r="V58" i="8" s="1"/>
  <c r="AI58" i="8" s="1"/>
  <c r="CF59" i="8" s="1"/>
  <c r="BW43" i="8"/>
  <c r="CD59" i="8"/>
  <c r="S58" i="8"/>
  <c r="AA58" i="8" s="1"/>
  <c r="AN58" i="8" s="1"/>
  <c r="CI59" i="8" s="1"/>
  <c r="Q58" i="8"/>
  <c r="Y58" i="8" s="1"/>
  <c r="AL58" i="8" s="1"/>
  <c r="M58" i="8"/>
  <c r="U58" i="8" s="1"/>
  <c r="AH58" i="8" s="1"/>
  <c r="CE59" i="8" s="1"/>
  <c r="BV56" i="8"/>
  <c r="W56" i="8"/>
  <c r="AJ56" i="8" s="1"/>
  <c r="P56" i="8"/>
  <c r="N56" i="8"/>
  <c r="V56" i="8" s="1"/>
  <c r="AI56" i="8" s="1"/>
  <c r="S56" i="8"/>
  <c r="AA56" i="8" s="1"/>
  <c r="AN56" i="8" s="1"/>
  <c r="Q56" i="8"/>
  <c r="Y56" i="8" s="1"/>
  <c r="AL56" i="8" s="1"/>
  <c r="M56" i="8"/>
  <c r="U56" i="8" s="1"/>
  <c r="AH56" i="8" s="1"/>
  <c r="BV54" i="8"/>
  <c r="W54" i="8"/>
  <c r="AJ54" i="8" s="1"/>
  <c r="P54" i="8"/>
  <c r="N54" i="8"/>
  <c r="V54" i="8" s="1"/>
  <c r="AI54" i="8" s="1"/>
  <c r="S54" i="8"/>
  <c r="AA54" i="8" s="1"/>
  <c r="AN54" i="8" s="1"/>
  <c r="Q54" i="8"/>
  <c r="Y54" i="8" s="1"/>
  <c r="AL54" i="8" s="1"/>
  <c r="M54" i="8"/>
  <c r="U54" i="8" s="1"/>
  <c r="AH54" i="8" s="1"/>
  <c r="BV52" i="8"/>
  <c r="W52" i="8"/>
  <c r="AJ52" i="8" s="1"/>
  <c r="P52" i="8"/>
  <c r="N52" i="8"/>
  <c r="V52" i="8" s="1"/>
  <c r="AI52" i="8" s="1"/>
  <c r="S52" i="8"/>
  <c r="AA52" i="8" s="1"/>
  <c r="AN52" i="8" s="1"/>
  <c r="Q52" i="8"/>
  <c r="Y52" i="8" s="1"/>
  <c r="AL52" i="8" s="1"/>
  <c r="M52" i="8"/>
  <c r="U52" i="8" s="1"/>
  <c r="AH52" i="8" s="1"/>
  <c r="BV50" i="8"/>
  <c r="W50" i="8"/>
  <c r="AJ50" i="8" s="1"/>
  <c r="P50" i="8"/>
  <c r="N50" i="8"/>
  <c r="V50" i="8" s="1"/>
  <c r="AI50" i="8" s="1"/>
  <c r="S50" i="8"/>
  <c r="AA50" i="8" s="1"/>
  <c r="AN50" i="8" s="1"/>
  <c r="Q50" i="8"/>
  <c r="Y50" i="8" s="1"/>
  <c r="AL50" i="8" s="1"/>
  <c r="M50" i="8"/>
  <c r="U50" i="8" s="1"/>
  <c r="AH50" i="8" s="1"/>
  <c r="CD58" i="8"/>
  <c r="BV48" i="8"/>
  <c r="W48" i="8"/>
  <c r="AJ48" i="8" s="1"/>
  <c r="P48" i="8"/>
  <c r="N48" i="8"/>
  <c r="V48" i="8" s="1"/>
  <c r="AI48" i="8" s="1"/>
  <c r="CF58" i="8" s="1"/>
  <c r="S48" i="8"/>
  <c r="AA48" i="8" s="1"/>
  <c r="AN48" i="8" s="1"/>
  <c r="CI58" i="8" s="1"/>
  <c r="Q48" i="8"/>
  <c r="Y48" i="8" s="1"/>
  <c r="AL48" i="8" s="1"/>
  <c r="M48" i="8"/>
  <c r="U48" i="8" s="1"/>
  <c r="AH48" i="8" s="1"/>
  <c r="CE58" i="8" s="1"/>
  <c r="BW42" i="8"/>
  <c r="CD46" i="8"/>
  <c r="BV46" i="8"/>
  <c r="W46" i="8"/>
  <c r="AJ46" i="8" s="1"/>
  <c r="P46" i="8"/>
  <c r="N46" i="8"/>
  <c r="V46" i="8" s="1"/>
  <c r="AI46" i="8" s="1"/>
  <c r="CF46" i="8" s="1"/>
  <c r="S46" i="8"/>
  <c r="AA46" i="8" s="1"/>
  <c r="AN46" i="8" s="1"/>
  <c r="CI46" i="8" s="1"/>
  <c r="Q46" i="8"/>
  <c r="Y46" i="8" s="1"/>
  <c r="AL46" i="8" s="1"/>
  <c r="M46" i="8"/>
  <c r="U46" i="8" s="1"/>
  <c r="AH46" i="8" s="1"/>
  <c r="CE46" i="8" s="1"/>
  <c r="CD44" i="8"/>
  <c r="BV44" i="8"/>
  <c r="W44" i="8"/>
  <c r="AJ44" i="8" s="1"/>
  <c r="P44" i="8"/>
  <c r="N44" i="8"/>
  <c r="V44" i="8" s="1"/>
  <c r="AI44" i="8" s="1"/>
  <c r="CF44" i="8" s="1"/>
  <c r="S44" i="8"/>
  <c r="AA44" i="8" s="1"/>
  <c r="AN44" i="8" s="1"/>
  <c r="CI44" i="8" s="1"/>
  <c r="Q44" i="8"/>
  <c r="Y44" i="8" s="1"/>
  <c r="AL44" i="8" s="1"/>
  <c r="M44" i="8"/>
  <c r="U44" i="8" s="1"/>
  <c r="AH44" i="8" s="1"/>
  <c r="CE44" i="8" s="1"/>
  <c r="CD42" i="8"/>
  <c r="BV42" i="8"/>
  <c r="W42" i="8"/>
  <c r="AJ42" i="8" s="1"/>
  <c r="P42" i="8"/>
  <c r="N42" i="8"/>
  <c r="V42" i="8" s="1"/>
  <c r="AI42" i="8" s="1"/>
  <c r="CF42" i="8" s="1"/>
  <c r="S42" i="8"/>
  <c r="AA42" i="8" s="1"/>
  <c r="AN42" i="8" s="1"/>
  <c r="CI42" i="8" s="1"/>
  <c r="Q42" i="8"/>
  <c r="Y42" i="8" s="1"/>
  <c r="AL42" i="8" s="1"/>
  <c r="M42" i="8"/>
  <c r="U42" i="8" s="1"/>
  <c r="AH42" i="8" s="1"/>
  <c r="CE42" i="8" s="1"/>
  <c r="Z28" i="8"/>
  <c r="W28" i="8"/>
  <c r="Z26" i="8"/>
  <c r="W26" i="8"/>
  <c r="Z24" i="8"/>
  <c r="W24" i="8"/>
  <c r="Z22" i="8"/>
  <c r="W22" i="8"/>
  <c r="BV173" i="8"/>
  <c r="W173" i="8"/>
  <c r="AJ173" i="8" s="1"/>
  <c r="P173" i="8"/>
  <c r="N173" i="8"/>
  <c r="V173" i="8" s="1"/>
  <c r="AI173" i="8" s="1"/>
  <c r="CF104" i="8" s="1"/>
  <c r="S173" i="8"/>
  <c r="AA173" i="8" s="1"/>
  <c r="AN173" i="8" s="1"/>
  <c r="CI104" i="8" s="1"/>
  <c r="Q173" i="8"/>
  <c r="Y173" i="8" s="1"/>
  <c r="AL173" i="8" s="1"/>
  <c r="M173" i="8"/>
  <c r="U173" i="8" s="1"/>
  <c r="AH173" i="8" s="1"/>
  <c r="CE104" i="8" s="1"/>
  <c r="CD104" i="8"/>
  <c r="BV175" i="8"/>
  <c r="W175" i="8"/>
  <c r="AJ175" i="8" s="1"/>
  <c r="P175" i="8"/>
  <c r="N175" i="8"/>
  <c r="V175" i="8" s="1"/>
  <c r="AI175" i="8" s="1"/>
  <c r="CF106" i="8" s="1"/>
  <c r="S175" i="8"/>
  <c r="AA175" i="8" s="1"/>
  <c r="AN175" i="8" s="1"/>
  <c r="CI106" i="8" s="1"/>
  <c r="Q175" i="8"/>
  <c r="Y175" i="8" s="1"/>
  <c r="AL175" i="8" s="1"/>
  <c r="M175" i="8"/>
  <c r="U175" i="8" s="1"/>
  <c r="AH175" i="8" s="1"/>
  <c r="CE106" i="8" s="1"/>
  <c r="CD106" i="8"/>
  <c r="BV177" i="8"/>
  <c r="W177" i="8"/>
  <c r="AJ177" i="8" s="1"/>
  <c r="P177" i="8"/>
  <c r="N177" i="8"/>
  <c r="V177" i="8" s="1"/>
  <c r="AI177" i="8" s="1"/>
  <c r="CF108" i="8" s="1"/>
  <c r="S177" i="8"/>
  <c r="AA177" i="8" s="1"/>
  <c r="AN177" i="8" s="1"/>
  <c r="CI108" i="8" s="1"/>
  <c r="Q177" i="8"/>
  <c r="Y177" i="8" s="1"/>
  <c r="AL177" i="8" s="1"/>
  <c r="M177" i="8"/>
  <c r="U177" i="8" s="1"/>
  <c r="AH177" i="8" s="1"/>
  <c r="CE108" i="8" s="1"/>
  <c r="CD108" i="8"/>
  <c r="BV179" i="8"/>
  <c r="W179" i="8"/>
  <c r="AJ179" i="8" s="1"/>
  <c r="P179" i="8"/>
  <c r="N179" i="8"/>
  <c r="V179" i="8" s="1"/>
  <c r="AI179" i="8" s="1"/>
  <c r="CF146" i="8" s="1"/>
  <c r="S179" i="8"/>
  <c r="AA179" i="8" s="1"/>
  <c r="AN179" i="8" s="1"/>
  <c r="CI146" i="8" s="1"/>
  <c r="Q179" i="8"/>
  <c r="Y179" i="8" s="1"/>
  <c r="AL179" i="8" s="1"/>
  <c r="M179" i="8"/>
  <c r="U179" i="8" s="1"/>
  <c r="AH179" i="8" s="1"/>
  <c r="CE146" i="8" s="1"/>
  <c r="CD146" i="8"/>
  <c r="BW53" i="8"/>
  <c r="X49" i="8"/>
  <c r="AK49" i="8" s="1"/>
  <c r="R49" i="8"/>
  <c r="Z49" i="8" s="1"/>
  <c r="AM49" i="8" s="1"/>
  <c r="CG47" i="8"/>
  <c r="AW47" i="8"/>
  <c r="DB47" i="8"/>
  <c r="CZ47" i="8"/>
  <c r="DA47" i="8" s="1"/>
  <c r="AP47" i="8"/>
  <c r="CG43" i="8"/>
  <c r="AW43" i="8"/>
  <c r="DB43" i="8"/>
  <c r="CZ43" i="8"/>
  <c r="DA43" i="8" s="1"/>
  <c r="AP43" i="8"/>
  <c r="CG41" i="8"/>
  <c r="AW41" i="8"/>
  <c r="DB41" i="8"/>
  <c r="CZ41" i="8"/>
  <c r="DA41" i="8" s="1"/>
  <c r="AP41" i="8"/>
  <c r="X45" i="8"/>
  <c r="AK45" i="8" s="1"/>
  <c r="R45" i="8"/>
  <c r="Z45" i="8" s="1"/>
  <c r="AM45" i="8" s="1"/>
  <c r="X40" i="8"/>
  <c r="R40" i="8"/>
  <c r="P39" i="8"/>
  <c r="P38" i="8" s="1"/>
  <c r="Q39" i="8"/>
  <c r="Q38" i="8" s="1"/>
  <c r="Y40" i="8"/>
  <c r="BV49" i="8"/>
  <c r="BV45" i="8"/>
  <c r="O308" i="8"/>
  <c r="O319" i="8" s="1"/>
  <c r="Z27" i="8"/>
  <c r="W27" i="8"/>
  <c r="Z17" i="8"/>
  <c r="W17" i="8"/>
  <c r="Z15" i="8"/>
  <c r="W15" i="8"/>
  <c r="Z13" i="8"/>
  <c r="W13" i="8"/>
  <c r="Z11" i="8"/>
  <c r="W11" i="8"/>
  <c r="S79" i="8"/>
  <c r="AA79" i="8" s="1"/>
  <c r="AN79" i="8" s="1"/>
  <c r="Q79" i="8"/>
  <c r="Y79" i="8" s="1"/>
  <c r="AL79" i="8" s="1"/>
  <c r="M79" i="8"/>
  <c r="U79" i="8" s="1"/>
  <c r="AH79" i="8" s="1"/>
  <c r="W79" i="8"/>
  <c r="AJ79" i="8" s="1"/>
  <c r="N79" i="8"/>
  <c r="V79" i="8" s="1"/>
  <c r="AI79" i="8" s="1"/>
  <c r="BV79" i="8"/>
  <c r="P79" i="8"/>
  <c r="S80" i="8"/>
  <c r="AA80" i="8" s="1"/>
  <c r="AN80" i="8" s="1"/>
  <c r="Q80" i="8"/>
  <c r="Y80" i="8" s="1"/>
  <c r="AL80" i="8" s="1"/>
  <c r="M80" i="8"/>
  <c r="U80" i="8" s="1"/>
  <c r="AH80" i="8" s="1"/>
  <c r="W80" i="8"/>
  <c r="AJ80" i="8" s="1"/>
  <c r="N80" i="8"/>
  <c r="V80" i="8" s="1"/>
  <c r="AI80" i="8" s="1"/>
  <c r="BV80" i="8"/>
  <c r="P80" i="8"/>
  <c r="S81" i="8"/>
  <c r="AA81" i="8" s="1"/>
  <c r="AN81" i="8" s="1"/>
  <c r="Q81" i="8"/>
  <c r="Y81" i="8" s="1"/>
  <c r="AL81" i="8" s="1"/>
  <c r="M81" i="8"/>
  <c r="U81" i="8" s="1"/>
  <c r="AH81" i="8" s="1"/>
  <c r="W81" i="8"/>
  <c r="AJ81" i="8" s="1"/>
  <c r="N81" i="8"/>
  <c r="V81" i="8" s="1"/>
  <c r="AI81" i="8" s="1"/>
  <c r="BV81" i="8"/>
  <c r="P81" i="8"/>
  <c r="S82" i="8"/>
  <c r="AA82" i="8" s="1"/>
  <c r="AN82" i="8" s="1"/>
  <c r="Q82" i="8"/>
  <c r="Y82" i="8" s="1"/>
  <c r="AL82" i="8" s="1"/>
  <c r="M82" i="8"/>
  <c r="U82" i="8" s="1"/>
  <c r="AH82" i="8" s="1"/>
  <c r="W82" i="8"/>
  <c r="AJ82" i="8" s="1"/>
  <c r="N82" i="8"/>
  <c r="V82" i="8" s="1"/>
  <c r="AI82" i="8" s="1"/>
  <c r="BV82" i="8"/>
  <c r="P82" i="8"/>
  <c r="S83" i="8"/>
  <c r="AA83" i="8" s="1"/>
  <c r="AN83" i="8" s="1"/>
  <c r="CI52" i="8" s="1"/>
  <c r="Q83" i="8"/>
  <c r="Y83" i="8" s="1"/>
  <c r="AL83" i="8" s="1"/>
  <c r="M83" i="8"/>
  <c r="U83" i="8" s="1"/>
  <c r="AH83" i="8" s="1"/>
  <c r="CE52" i="8" s="1"/>
  <c r="W83" i="8"/>
  <c r="AJ83" i="8" s="1"/>
  <c r="N83" i="8"/>
  <c r="V83" i="8" s="1"/>
  <c r="AI83" i="8" s="1"/>
  <c r="CF52" i="8" s="1"/>
  <c r="CD52" i="8"/>
  <c r="BV83" i="8"/>
  <c r="P83" i="8"/>
  <c r="S84" i="8"/>
  <c r="AA84" i="8" s="1"/>
  <c r="AN84" i="8" s="1"/>
  <c r="CI53" i="8" s="1"/>
  <c r="Q84" i="8"/>
  <c r="Y84" i="8" s="1"/>
  <c r="AL84" i="8" s="1"/>
  <c r="M84" i="8"/>
  <c r="U84" i="8" s="1"/>
  <c r="AH84" i="8" s="1"/>
  <c r="CE53" i="8" s="1"/>
  <c r="W84" i="8"/>
  <c r="AJ84" i="8" s="1"/>
  <c r="N84" i="8"/>
  <c r="V84" i="8" s="1"/>
  <c r="AI84" i="8" s="1"/>
  <c r="CF53" i="8" s="1"/>
  <c r="BV84" i="8"/>
  <c r="P84" i="8"/>
  <c r="CD53" i="8"/>
  <c r="S85" i="8"/>
  <c r="AA85" i="8" s="1"/>
  <c r="AN85" i="8" s="1"/>
  <c r="CI54" i="8" s="1"/>
  <c r="Q85" i="8"/>
  <c r="Y85" i="8" s="1"/>
  <c r="AL85" i="8" s="1"/>
  <c r="M85" i="8"/>
  <c r="U85" i="8" s="1"/>
  <c r="AH85" i="8" s="1"/>
  <c r="CE54" i="8" s="1"/>
  <c r="BV85" i="8"/>
  <c r="W85" i="8"/>
  <c r="AJ85" i="8" s="1"/>
  <c r="N85" i="8"/>
  <c r="V85" i="8" s="1"/>
  <c r="AI85" i="8" s="1"/>
  <c r="CF54" i="8" s="1"/>
  <c r="CD54" i="8"/>
  <c r="P85" i="8"/>
  <c r="S86" i="8"/>
  <c r="AA86" i="8" s="1"/>
  <c r="AN86" i="8" s="1"/>
  <c r="CI55" i="8" s="1"/>
  <c r="Q86" i="8"/>
  <c r="Y86" i="8" s="1"/>
  <c r="AL86" i="8" s="1"/>
  <c r="M86" i="8"/>
  <c r="U86" i="8" s="1"/>
  <c r="AH86" i="8" s="1"/>
  <c r="CE55" i="8" s="1"/>
  <c r="BV86" i="8"/>
  <c r="W86" i="8"/>
  <c r="AJ86" i="8" s="1"/>
  <c r="P86" i="8"/>
  <c r="N86" i="8"/>
  <c r="V86" i="8" s="1"/>
  <c r="AI86" i="8" s="1"/>
  <c r="CF55" i="8" s="1"/>
  <c r="CD55" i="8"/>
  <c r="CD88" i="8"/>
  <c r="S87" i="8"/>
  <c r="AA87" i="8" s="1"/>
  <c r="AN87" i="8" s="1"/>
  <c r="CI88" i="8" s="1"/>
  <c r="Q87" i="8"/>
  <c r="Y87" i="8" s="1"/>
  <c r="AL87" i="8" s="1"/>
  <c r="M87" i="8"/>
  <c r="U87" i="8" s="1"/>
  <c r="AH87" i="8" s="1"/>
  <c r="CE88" i="8" s="1"/>
  <c r="BV87" i="8"/>
  <c r="W87" i="8"/>
  <c r="AJ87" i="8" s="1"/>
  <c r="P87" i="8"/>
  <c r="N87" i="8"/>
  <c r="V87" i="8" s="1"/>
  <c r="AI87" i="8" s="1"/>
  <c r="CF88" i="8" s="1"/>
  <c r="S88" i="8"/>
  <c r="AA88" i="8" s="1"/>
  <c r="AN88" i="8" s="1"/>
  <c r="CI56" i="8" s="1"/>
  <c r="Q88" i="8"/>
  <c r="Y88" i="8" s="1"/>
  <c r="AL88" i="8" s="1"/>
  <c r="M88" i="8"/>
  <c r="U88" i="8" s="1"/>
  <c r="AH88" i="8" s="1"/>
  <c r="CE56" i="8" s="1"/>
  <c r="BV88" i="8"/>
  <c r="W88" i="8"/>
  <c r="AJ88" i="8" s="1"/>
  <c r="P88" i="8"/>
  <c r="N88" i="8"/>
  <c r="V88" i="8" s="1"/>
  <c r="AI88" i="8" s="1"/>
  <c r="CF56" i="8" s="1"/>
  <c r="CD56" i="8"/>
  <c r="S89" i="8"/>
  <c r="AA89" i="8" s="1"/>
  <c r="AN89" i="8" s="1"/>
  <c r="CI57" i="8" s="1"/>
  <c r="Q89" i="8"/>
  <c r="Y89" i="8" s="1"/>
  <c r="AL89" i="8" s="1"/>
  <c r="M89" i="8"/>
  <c r="U89" i="8" s="1"/>
  <c r="AH89" i="8" s="1"/>
  <c r="CE57" i="8" s="1"/>
  <c r="BV89" i="8"/>
  <c r="W89" i="8"/>
  <c r="AJ89" i="8" s="1"/>
  <c r="P89" i="8"/>
  <c r="N89" i="8"/>
  <c r="V89" i="8" s="1"/>
  <c r="AI89" i="8" s="1"/>
  <c r="CF57" i="8" s="1"/>
  <c r="CD57" i="8"/>
  <c r="S90" i="8"/>
  <c r="AA90" i="8" s="1"/>
  <c r="AN90" i="8" s="1"/>
  <c r="Q90" i="8"/>
  <c r="Y90" i="8" s="1"/>
  <c r="AL90" i="8" s="1"/>
  <c r="M90" i="8"/>
  <c r="U90" i="8" s="1"/>
  <c r="AH90" i="8" s="1"/>
  <c r="BV90" i="8"/>
  <c r="W90" i="8"/>
  <c r="AJ90" i="8" s="1"/>
  <c r="P90" i="8"/>
  <c r="N90" i="8"/>
  <c r="V90" i="8" s="1"/>
  <c r="AI90" i="8" s="1"/>
  <c r="S91" i="8"/>
  <c r="AA91" i="8" s="1"/>
  <c r="AN91" i="8" s="1"/>
  <c r="Q91" i="8"/>
  <c r="Y91" i="8" s="1"/>
  <c r="AL91" i="8" s="1"/>
  <c r="M91" i="8"/>
  <c r="U91" i="8" s="1"/>
  <c r="AH91" i="8" s="1"/>
  <c r="BV91" i="8"/>
  <c r="W91" i="8"/>
  <c r="AJ91" i="8" s="1"/>
  <c r="P91" i="8"/>
  <c r="N91" i="8"/>
  <c r="V91" i="8" s="1"/>
  <c r="AI91" i="8" s="1"/>
  <c r="S92" i="8"/>
  <c r="AA92" i="8" s="1"/>
  <c r="AN92" i="8" s="1"/>
  <c r="Q92" i="8"/>
  <c r="Y92" i="8" s="1"/>
  <c r="AL92" i="8" s="1"/>
  <c r="M92" i="8"/>
  <c r="U92" i="8" s="1"/>
  <c r="AH92" i="8" s="1"/>
  <c r="BV92" i="8"/>
  <c r="W92" i="8"/>
  <c r="AJ92" i="8" s="1"/>
  <c r="P92" i="8"/>
  <c r="N92" i="8"/>
  <c r="V92" i="8" s="1"/>
  <c r="AI92" i="8" s="1"/>
  <c r="S93" i="8"/>
  <c r="AA93" i="8" s="1"/>
  <c r="AN93" i="8" s="1"/>
  <c r="Q93" i="8"/>
  <c r="Y93" i="8" s="1"/>
  <c r="AL93" i="8" s="1"/>
  <c r="M93" i="8"/>
  <c r="U93" i="8" s="1"/>
  <c r="AH93" i="8" s="1"/>
  <c r="BV93" i="8"/>
  <c r="W93" i="8"/>
  <c r="AJ93" i="8" s="1"/>
  <c r="P93" i="8"/>
  <c r="N93" i="8"/>
  <c r="V93" i="8" s="1"/>
  <c r="AI93" i="8" s="1"/>
  <c r="S94" i="8"/>
  <c r="AA94" i="8" s="1"/>
  <c r="AN94" i="8" s="1"/>
  <c r="Q94" i="8"/>
  <c r="Y94" i="8" s="1"/>
  <c r="AL94" i="8" s="1"/>
  <c r="M94" i="8"/>
  <c r="U94" i="8" s="1"/>
  <c r="AH94" i="8" s="1"/>
  <c r="BV94" i="8"/>
  <c r="W94" i="8"/>
  <c r="AJ94" i="8" s="1"/>
  <c r="P94" i="8"/>
  <c r="N94" i="8"/>
  <c r="V94" i="8" s="1"/>
  <c r="AI94" i="8" s="1"/>
  <c r="S95" i="8"/>
  <c r="AA95" i="8" s="1"/>
  <c r="AN95" i="8" s="1"/>
  <c r="Q95" i="8"/>
  <c r="Y95" i="8" s="1"/>
  <c r="AL95" i="8" s="1"/>
  <c r="M95" i="8"/>
  <c r="U95" i="8" s="1"/>
  <c r="AH95" i="8" s="1"/>
  <c r="BV95" i="8"/>
  <c r="W95" i="8"/>
  <c r="AJ95" i="8" s="1"/>
  <c r="P95" i="8"/>
  <c r="N95" i="8"/>
  <c r="V95" i="8" s="1"/>
  <c r="AI95" i="8" s="1"/>
  <c r="S96" i="8"/>
  <c r="AA96" i="8" s="1"/>
  <c r="AN96" i="8" s="1"/>
  <c r="Q96" i="8"/>
  <c r="Y96" i="8" s="1"/>
  <c r="AL96" i="8" s="1"/>
  <c r="M96" i="8"/>
  <c r="U96" i="8" s="1"/>
  <c r="AH96" i="8" s="1"/>
  <c r="BV96" i="8"/>
  <c r="W96" i="8"/>
  <c r="AJ96" i="8" s="1"/>
  <c r="P96" i="8"/>
  <c r="N96" i="8"/>
  <c r="V96" i="8" s="1"/>
  <c r="AI96" i="8" s="1"/>
  <c r="S97" i="8"/>
  <c r="AA97" i="8" s="1"/>
  <c r="AN97" i="8" s="1"/>
  <c r="Q97" i="8"/>
  <c r="Y97" i="8" s="1"/>
  <c r="AL97" i="8" s="1"/>
  <c r="M97" i="8"/>
  <c r="U97" i="8" s="1"/>
  <c r="AH97" i="8" s="1"/>
  <c r="BV97" i="8"/>
  <c r="W97" i="8"/>
  <c r="AJ97" i="8" s="1"/>
  <c r="P97" i="8"/>
  <c r="N97" i="8"/>
  <c r="V97" i="8" s="1"/>
  <c r="AI97" i="8" s="1"/>
  <c r="S98" i="8"/>
  <c r="AA98" i="8" s="1"/>
  <c r="AN98" i="8" s="1"/>
  <c r="Q98" i="8"/>
  <c r="Y98" i="8" s="1"/>
  <c r="AL98" i="8" s="1"/>
  <c r="M98" i="8"/>
  <c r="U98" i="8" s="1"/>
  <c r="AH98" i="8" s="1"/>
  <c r="BV98" i="8"/>
  <c r="W98" i="8"/>
  <c r="AJ98" i="8" s="1"/>
  <c r="P98" i="8"/>
  <c r="N98" i="8"/>
  <c r="V98" i="8" s="1"/>
  <c r="AI98" i="8" s="1"/>
  <c r="S99" i="8"/>
  <c r="AA99" i="8" s="1"/>
  <c r="AN99" i="8" s="1"/>
  <c r="Q99" i="8"/>
  <c r="Y99" i="8" s="1"/>
  <c r="AL99" i="8" s="1"/>
  <c r="M99" i="8"/>
  <c r="U99" i="8" s="1"/>
  <c r="AH99" i="8" s="1"/>
  <c r="BV99" i="8"/>
  <c r="W99" i="8"/>
  <c r="AJ99" i="8" s="1"/>
  <c r="P99" i="8"/>
  <c r="N99" i="8"/>
  <c r="V99" i="8" s="1"/>
  <c r="AI99" i="8" s="1"/>
  <c r="S100" i="8"/>
  <c r="AA100" i="8" s="1"/>
  <c r="AN100" i="8" s="1"/>
  <c r="Q100" i="8"/>
  <c r="Y100" i="8" s="1"/>
  <c r="AL100" i="8" s="1"/>
  <c r="M100" i="8"/>
  <c r="U100" i="8" s="1"/>
  <c r="AH100" i="8" s="1"/>
  <c r="BV100" i="8"/>
  <c r="W100" i="8"/>
  <c r="AJ100" i="8" s="1"/>
  <c r="P100" i="8"/>
  <c r="N100" i="8"/>
  <c r="V100" i="8" s="1"/>
  <c r="AI100" i="8" s="1"/>
  <c r="S101" i="8"/>
  <c r="AA101" i="8" s="1"/>
  <c r="AN101" i="8" s="1"/>
  <c r="CI89" i="8" s="1"/>
  <c r="Q101" i="8"/>
  <c r="Y101" i="8" s="1"/>
  <c r="AL101" i="8" s="1"/>
  <c r="M101" i="8"/>
  <c r="U101" i="8" s="1"/>
  <c r="AH101" i="8" s="1"/>
  <c r="CE89" i="8" s="1"/>
  <c r="BV101" i="8"/>
  <c r="P101" i="8"/>
  <c r="CD89" i="8"/>
  <c r="W101" i="8"/>
  <c r="AJ101" i="8" s="1"/>
  <c r="N101" i="8"/>
  <c r="V101" i="8" s="1"/>
  <c r="AI101" i="8" s="1"/>
  <c r="CF89" i="8" s="1"/>
  <c r="S102" i="8"/>
  <c r="AA102" i="8" s="1"/>
  <c r="AN102" i="8" s="1"/>
  <c r="CI90" i="8" s="1"/>
  <c r="Q102" i="8"/>
  <c r="Y102" i="8" s="1"/>
  <c r="AL102" i="8" s="1"/>
  <c r="M102" i="8"/>
  <c r="U102" i="8" s="1"/>
  <c r="AH102" i="8" s="1"/>
  <c r="CE90" i="8" s="1"/>
  <c r="BV102" i="8"/>
  <c r="P102" i="8"/>
  <c r="CD90" i="8"/>
  <c r="W102" i="8"/>
  <c r="AJ102" i="8" s="1"/>
  <c r="N102" i="8"/>
  <c r="V102" i="8" s="1"/>
  <c r="AI102" i="8" s="1"/>
  <c r="CF90" i="8" s="1"/>
  <c r="S103" i="8"/>
  <c r="AA103" i="8" s="1"/>
  <c r="AN103" i="8" s="1"/>
  <c r="CI65" i="8" s="1"/>
  <c r="Q103" i="8"/>
  <c r="Y103" i="8" s="1"/>
  <c r="AL103" i="8" s="1"/>
  <c r="M103" i="8"/>
  <c r="U103" i="8" s="1"/>
  <c r="AH103" i="8" s="1"/>
  <c r="CE65" i="8" s="1"/>
  <c r="BV103" i="8"/>
  <c r="P103" i="8"/>
  <c r="W103" i="8"/>
  <c r="AJ103" i="8" s="1"/>
  <c r="N103" i="8"/>
  <c r="V103" i="8" s="1"/>
  <c r="AI103" i="8" s="1"/>
  <c r="CF65" i="8" s="1"/>
  <c r="CD65" i="8"/>
  <c r="S104" i="8"/>
  <c r="AA104" i="8" s="1"/>
  <c r="AN104" i="8" s="1"/>
  <c r="CI66" i="8" s="1"/>
  <c r="Q104" i="8"/>
  <c r="Y104" i="8" s="1"/>
  <c r="AL104" i="8" s="1"/>
  <c r="M104" i="8"/>
  <c r="U104" i="8" s="1"/>
  <c r="AH104" i="8" s="1"/>
  <c r="CE66" i="8" s="1"/>
  <c r="BV104" i="8"/>
  <c r="P104" i="8"/>
  <c r="W104" i="8"/>
  <c r="AJ104" i="8" s="1"/>
  <c r="N104" i="8"/>
  <c r="V104" i="8" s="1"/>
  <c r="AI104" i="8" s="1"/>
  <c r="CF66" i="8" s="1"/>
  <c r="CD66" i="8"/>
  <c r="S105" i="8"/>
  <c r="AA105" i="8" s="1"/>
  <c r="AN105" i="8" s="1"/>
  <c r="CI67" i="8" s="1"/>
  <c r="Q105" i="8"/>
  <c r="Y105" i="8" s="1"/>
  <c r="AL105" i="8" s="1"/>
  <c r="M105" i="8"/>
  <c r="U105" i="8" s="1"/>
  <c r="AH105" i="8" s="1"/>
  <c r="CE67" i="8" s="1"/>
  <c r="BV105" i="8"/>
  <c r="P105" i="8"/>
  <c r="W105" i="8"/>
  <c r="AJ105" i="8" s="1"/>
  <c r="N105" i="8"/>
  <c r="V105" i="8" s="1"/>
  <c r="AI105" i="8" s="1"/>
  <c r="CF67" i="8" s="1"/>
  <c r="CD67" i="8"/>
  <c r="S106" i="8"/>
  <c r="AA106" i="8" s="1"/>
  <c r="AN106" i="8" s="1"/>
  <c r="CI68" i="8" s="1"/>
  <c r="Q106" i="8"/>
  <c r="Y106" i="8" s="1"/>
  <c r="AL106" i="8" s="1"/>
  <c r="M106" i="8"/>
  <c r="U106" i="8" s="1"/>
  <c r="AH106" i="8" s="1"/>
  <c r="CE68" i="8" s="1"/>
  <c r="BV106" i="8"/>
  <c r="P106" i="8"/>
  <c r="W106" i="8"/>
  <c r="AJ106" i="8" s="1"/>
  <c r="N106" i="8"/>
  <c r="V106" i="8" s="1"/>
  <c r="AI106" i="8" s="1"/>
  <c r="CF68" i="8" s="1"/>
  <c r="CD68" i="8"/>
  <c r="S107" i="8"/>
  <c r="AA107" i="8" s="1"/>
  <c r="AN107" i="8" s="1"/>
  <c r="Q107" i="8"/>
  <c r="Y107" i="8" s="1"/>
  <c r="AL107" i="8" s="1"/>
  <c r="M107" i="8"/>
  <c r="U107" i="8" s="1"/>
  <c r="AH107" i="8" s="1"/>
  <c r="BV107" i="8"/>
  <c r="P107" i="8"/>
  <c r="W107" i="8"/>
  <c r="AJ107" i="8" s="1"/>
  <c r="N107" i="8"/>
  <c r="V107" i="8" s="1"/>
  <c r="AI107" i="8" s="1"/>
  <c r="S108" i="8"/>
  <c r="AA108" i="8" s="1"/>
  <c r="AN108" i="8" s="1"/>
  <c r="Q108" i="8"/>
  <c r="Y108" i="8" s="1"/>
  <c r="AL108" i="8" s="1"/>
  <c r="M108" i="8"/>
  <c r="U108" i="8" s="1"/>
  <c r="AH108" i="8" s="1"/>
  <c r="BV108" i="8"/>
  <c r="P108" i="8"/>
  <c r="W108" i="8"/>
  <c r="AJ108" i="8" s="1"/>
  <c r="N108" i="8"/>
  <c r="V108" i="8" s="1"/>
  <c r="AI108" i="8" s="1"/>
  <c r="CD127" i="8"/>
  <c r="S109" i="8"/>
  <c r="AA109" i="8" s="1"/>
  <c r="AN109" i="8" s="1"/>
  <c r="CI127" i="8" s="1"/>
  <c r="Q109" i="8"/>
  <c r="Y109" i="8" s="1"/>
  <c r="AL109" i="8" s="1"/>
  <c r="M109" i="8"/>
  <c r="U109" i="8" s="1"/>
  <c r="AH109" i="8" s="1"/>
  <c r="CE127" i="8" s="1"/>
  <c r="BV109" i="8"/>
  <c r="P109" i="8"/>
  <c r="W109" i="8"/>
  <c r="AJ109" i="8" s="1"/>
  <c r="N109" i="8"/>
  <c r="V109" i="8" s="1"/>
  <c r="AI109" i="8" s="1"/>
  <c r="CF127" i="8" s="1"/>
  <c r="BW48" i="8"/>
  <c r="CD128" i="8"/>
  <c r="S110" i="8"/>
  <c r="AA110" i="8" s="1"/>
  <c r="AN110" i="8" s="1"/>
  <c r="CI128" i="8" s="1"/>
  <c r="Q110" i="8"/>
  <c r="Y110" i="8" s="1"/>
  <c r="AL110" i="8" s="1"/>
  <c r="M110" i="8"/>
  <c r="U110" i="8" s="1"/>
  <c r="AH110" i="8" s="1"/>
  <c r="CE128" i="8" s="1"/>
  <c r="BV110" i="8"/>
  <c r="P110" i="8"/>
  <c r="W110" i="8"/>
  <c r="AJ110" i="8" s="1"/>
  <c r="N110" i="8"/>
  <c r="V110" i="8" s="1"/>
  <c r="AI110" i="8" s="1"/>
  <c r="CF128" i="8" s="1"/>
  <c r="S111" i="8"/>
  <c r="AA111" i="8" s="1"/>
  <c r="AN111" i="8" s="1"/>
  <c r="Q111" i="8"/>
  <c r="Y111" i="8" s="1"/>
  <c r="AL111" i="8" s="1"/>
  <c r="M111" i="8"/>
  <c r="U111" i="8" s="1"/>
  <c r="AH111" i="8" s="1"/>
  <c r="BV111" i="8"/>
  <c r="P111" i="8"/>
  <c r="W111" i="8"/>
  <c r="AJ111" i="8" s="1"/>
  <c r="N111" i="8"/>
  <c r="V111" i="8" s="1"/>
  <c r="AI111" i="8" s="1"/>
  <c r="S112" i="8"/>
  <c r="AA112" i="8" s="1"/>
  <c r="AN112" i="8" s="1"/>
  <c r="Q112" i="8"/>
  <c r="Y112" i="8" s="1"/>
  <c r="AL112" i="8" s="1"/>
  <c r="M112" i="8"/>
  <c r="U112" i="8" s="1"/>
  <c r="AH112" i="8" s="1"/>
  <c r="BV112" i="8"/>
  <c r="P112" i="8"/>
  <c r="W112" i="8"/>
  <c r="AJ112" i="8" s="1"/>
  <c r="N112" i="8"/>
  <c r="V112" i="8" s="1"/>
  <c r="AI112" i="8" s="1"/>
  <c r="S113" i="8"/>
  <c r="AA113" i="8" s="1"/>
  <c r="AN113" i="8" s="1"/>
  <c r="Q113" i="8"/>
  <c r="Y113" i="8" s="1"/>
  <c r="AL113" i="8" s="1"/>
  <c r="M113" i="8"/>
  <c r="U113" i="8" s="1"/>
  <c r="AH113" i="8" s="1"/>
  <c r="BV113" i="8"/>
  <c r="P113" i="8"/>
  <c r="W113" i="8"/>
  <c r="AJ113" i="8" s="1"/>
  <c r="N113" i="8"/>
  <c r="V113" i="8" s="1"/>
  <c r="AI113" i="8" s="1"/>
  <c r="S114" i="8"/>
  <c r="AA114" i="8" s="1"/>
  <c r="AN114" i="8" s="1"/>
  <c r="Q114" i="8"/>
  <c r="Y114" i="8" s="1"/>
  <c r="AL114" i="8" s="1"/>
  <c r="M114" i="8"/>
  <c r="U114" i="8" s="1"/>
  <c r="AH114" i="8" s="1"/>
  <c r="BV114" i="8"/>
  <c r="P114" i="8"/>
  <c r="W114" i="8"/>
  <c r="AJ114" i="8" s="1"/>
  <c r="N114" i="8"/>
  <c r="V114" i="8" s="1"/>
  <c r="AI114" i="8" s="1"/>
  <c r="S115" i="8"/>
  <c r="AA115" i="8" s="1"/>
  <c r="AN115" i="8" s="1"/>
  <c r="Q115" i="8"/>
  <c r="Y115" i="8" s="1"/>
  <c r="AL115" i="8" s="1"/>
  <c r="M115" i="8"/>
  <c r="U115" i="8" s="1"/>
  <c r="AH115" i="8" s="1"/>
  <c r="BV115" i="8"/>
  <c r="P115" i="8"/>
  <c r="W115" i="8"/>
  <c r="AJ115" i="8" s="1"/>
  <c r="N115" i="8"/>
  <c r="V115" i="8" s="1"/>
  <c r="AI115" i="8" s="1"/>
  <c r="CD140" i="8"/>
  <c r="S116" i="8"/>
  <c r="AA116" i="8" s="1"/>
  <c r="AN116" i="8" s="1"/>
  <c r="CI140" i="8" s="1"/>
  <c r="Q116" i="8"/>
  <c r="Y116" i="8" s="1"/>
  <c r="AL116" i="8" s="1"/>
  <c r="M116" i="8"/>
  <c r="U116" i="8" s="1"/>
  <c r="AH116" i="8" s="1"/>
  <c r="CE140" i="8" s="1"/>
  <c r="BV116" i="8"/>
  <c r="P116" i="8"/>
  <c r="W116" i="8"/>
  <c r="AJ116" i="8" s="1"/>
  <c r="N116" i="8"/>
  <c r="V116" i="8" s="1"/>
  <c r="AI116" i="8" s="1"/>
  <c r="CF140" i="8" s="1"/>
  <c r="BW49" i="8"/>
  <c r="S117" i="8"/>
  <c r="AA117" i="8" s="1"/>
  <c r="AN117" i="8" s="1"/>
  <c r="Q117" i="8"/>
  <c r="Y117" i="8" s="1"/>
  <c r="AL117" i="8" s="1"/>
  <c r="M117" i="8"/>
  <c r="U117" i="8" s="1"/>
  <c r="AH117" i="8" s="1"/>
  <c r="BV117" i="8"/>
  <c r="P117" i="8"/>
  <c r="W117" i="8"/>
  <c r="AJ117" i="8" s="1"/>
  <c r="N117" i="8"/>
  <c r="V117" i="8" s="1"/>
  <c r="AI117" i="8" s="1"/>
  <c r="S118" i="8"/>
  <c r="AA118" i="8" s="1"/>
  <c r="AN118" i="8" s="1"/>
  <c r="Q118" i="8"/>
  <c r="Y118" i="8" s="1"/>
  <c r="AL118" i="8" s="1"/>
  <c r="M118" i="8"/>
  <c r="U118" i="8" s="1"/>
  <c r="AH118" i="8" s="1"/>
  <c r="BV118" i="8"/>
  <c r="P118" i="8"/>
  <c r="W118" i="8"/>
  <c r="AJ118" i="8" s="1"/>
  <c r="N118" i="8"/>
  <c r="V118" i="8" s="1"/>
  <c r="AI118" i="8" s="1"/>
  <c r="S119" i="8"/>
  <c r="AA119" i="8" s="1"/>
  <c r="AN119" i="8" s="1"/>
  <c r="CI95" i="8" s="1"/>
  <c r="Q119" i="8"/>
  <c r="Y119" i="8" s="1"/>
  <c r="AL119" i="8" s="1"/>
  <c r="M119" i="8"/>
  <c r="U119" i="8" s="1"/>
  <c r="AH119" i="8" s="1"/>
  <c r="CE95" i="8" s="1"/>
  <c r="BV119" i="8"/>
  <c r="P119" i="8"/>
  <c r="CD95" i="8"/>
  <c r="W119" i="8"/>
  <c r="AJ119" i="8" s="1"/>
  <c r="N119" i="8"/>
  <c r="V119" i="8" s="1"/>
  <c r="AI119" i="8" s="1"/>
  <c r="CF95" i="8" s="1"/>
  <c r="S120" i="8"/>
  <c r="AA120" i="8" s="1"/>
  <c r="AN120" i="8" s="1"/>
  <c r="CI96" i="8" s="1"/>
  <c r="Q120" i="8"/>
  <c r="Y120" i="8" s="1"/>
  <c r="AL120" i="8" s="1"/>
  <c r="M120" i="8"/>
  <c r="U120" i="8" s="1"/>
  <c r="AH120" i="8" s="1"/>
  <c r="CE96" i="8" s="1"/>
  <c r="BV120" i="8"/>
  <c r="P120" i="8"/>
  <c r="CD96" i="8"/>
  <c r="W120" i="8"/>
  <c r="AJ120" i="8" s="1"/>
  <c r="N120" i="8"/>
  <c r="V120" i="8" s="1"/>
  <c r="AI120" i="8" s="1"/>
  <c r="CF96" i="8" s="1"/>
  <c r="S121" i="8"/>
  <c r="AA121" i="8" s="1"/>
  <c r="AN121" i="8" s="1"/>
  <c r="CI97" i="8" s="1"/>
  <c r="Q121" i="8"/>
  <c r="Y121" i="8" s="1"/>
  <c r="AL121" i="8" s="1"/>
  <c r="M121" i="8"/>
  <c r="U121" i="8" s="1"/>
  <c r="AH121" i="8" s="1"/>
  <c r="CE97" i="8" s="1"/>
  <c r="BV121" i="8"/>
  <c r="P121" i="8"/>
  <c r="CD97" i="8"/>
  <c r="W121" i="8"/>
  <c r="AJ121" i="8" s="1"/>
  <c r="N121" i="8"/>
  <c r="V121" i="8" s="1"/>
  <c r="AI121" i="8" s="1"/>
  <c r="CF97" i="8" s="1"/>
  <c r="S122" i="8"/>
  <c r="AA122" i="8" s="1"/>
  <c r="AN122" i="8" s="1"/>
  <c r="CI98" i="8" s="1"/>
  <c r="Q122" i="8"/>
  <c r="Y122" i="8" s="1"/>
  <c r="AL122" i="8" s="1"/>
  <c r="M122" i="8"/>
  <c r="U122" i="8" s="1"/>
  <c r="AH122" i="8" s="1"/>
  <c r="CE98" i="8" s="1"/>
  <c r="BV122" i="8"/>
  <c r="P122" i="8"/>
  <c r="CD98" i="8"/>
  <c r="W122" i="8"/>
  <c r="AJ122" i="8" s="1"/>
  <c r="N122" i="8"/>
  <c r="V122" i="8" s="1"/>
  <c r="AI122" i="8" s="1"/>
  <c r="CF98" i="8" s="1"/>
  <c r="CD141" i="8"/>
  <c r="S123" i="8"/>
  <c r="AA123" i="8" s="1"/>
  <c r="AN123" i="8" s="1"/>
  <c r="CI141" i="8" s="1"/>
  <c r="Q123" i="8"/>
  <c r="Y123" i="8" s="1"/>
  <c r="AL123" i="8" s="1"/>
  <c r="M123" i="8"/>
  <c r="U123" i="8" s="1"/>
  <c r="AH123" i="8" s="1"/>
  <c r="CE141" i="8" s="1"/>
  <c r="BV123" i="8"/>
  <c r="P123" i="8"/>
  <c r="W123" i="8"/>
  <c r="AJ123" i="8" s="1"/>
  <c r="N123" i="8"/>
  <c r="V123" i="8" s="1"/>
  <c r="AI123" i="8" s="1"/>
  <c r="CF141" i="8" s="1"/>
  <c r="BW50" i="8"/>
  <c r="S124" i="8"/>
  <c r="AA124" i="8" s="1"/>
  <c r="AN124" i="8" s="1"/>
  <c r="Q124" i="8"/>
  <c r="Y124" i="8" s="1"/>
  <c r="AL124" i="8" s="1"/>
  <c r="M124" i="8"/>
  <c r="U124" i="8" s="1"/>
  <c r="AH124" i="8" s="1"/>
  <c r="BV124" i="8"/>
  <c r="P124" i="8"/>
  <c r="W124" i="8"/>
  <c r="AJ124" i="8" s="1"/>
  <c r="N124" i="8"/>
  <c r="V124" i="8" s="1"/>
  <c r="AI124" i="8" s="1"/>
  <c r="S125" i="8"/>
  <c r="AA125" i="8" s="1"/>
  <c r="AN125" i="8" s="1"/>
  <c r="CI69" i="8" s="1"/>
  <c r="Q125" i="8"/>
  <c r="Y125" i="8" s="1"/>
  <c r="AL125" i="8" s="1"/>
  <c r="M125" i="8"/>
  <c r="U125" i="8" s="1"/>
  <c r="AH125" i="8" s="1"/>
  <c r="CE69" i="8" s="1"/>
  <c r="BV125" i="8"/>
  <c r="P125" i="8"/>
  <c r="W125" i="8"/>
  <c r="AJ125" i="8" s="1"/>
  <c r="N125" i="8"/>
  <c r="V125" i="8" s="1"/>
  <c r="AI125" i="8" s="1"/>
  <c r="CF69" i="8" s="1"/>
  <c r="CD69" i="8"/>
  <c r="CD142" i="8"/>
  <c r="S126" i="8"/>
  <c r="AA126" i="8" s="1"/>
  <c r="AN126" i="8" s="1"/>
  <c r="CI142" i="8" s="1"/>
  <c r="Q126" i="8"/>
  <c r="Y126" i="8" s="1"/>
  <c r="AL126" i="8" s="1"/>
  <c r="M126" i="8"/>
  <c r="U126" i="8" s="1"/>
  <c r="AH126" i="8" s="1"/>
  <c r="CE142" i="8" s="1"/>
  <c r="BV126" i="8"/>
  <c r="P126" i="8"/>
  <c r="W126" i="8"/>
  <c r="AJ126" i="8" s="1"/>
  <c r="N126" i="8"/>
  <c r="V126" i="8" s="1"/>
  <c r="AI126" i="8" s="1"/>
  <c r="CF142" i="8" s="1"/>
  <c r="BW51" i="8"/>
  <c r="S127" i="8"/>
  <c r="AA127" i="8" s="1"/>
  <c r="AN127" i="8" s="1"/>
  <c r="CI70" i="8" s="1"/>
  <c r="Q127" i="8"/>
  <c r="Y127" i="8" s="1"/>
  <c r="AL127" i="8" s="1"/>
  <c r="M127" i="8"/>
  <c r="U127" i="8" s="1"/>
  <c r="AH127" i="8" s="1"/>
  <c r="CE70" i="8" s="1"/>
  <c r="BV127" i="8"/>
  <c r="P127" i="8"/>
  <c r="W127" i="8"/>
  <c r="AJ127" i="8" s="1"/>
  <c r="N127" i="8"/>
  <c r="V127" i="8" s="1"/>
  <c r="AI127" i="8" s="1"/>
  <c r="CF70" i="8" s="1"/>
  <c r="CD70" i="8"/>
  <c r="S128" i="8"/>
  <c r="AA128" i="8" s="1"/>
  <c r="AN128" i="8" s="1"/>
  <c r="CI71" i="8" s="1"/>
  <c r="Q128" i="8"/>
  <c r="Y128" i="8" s="1"/>
  <c r="AL128" i="8" s="1"/>
  <c r="M128" i="8"/>
  <c r="U128" i="8" s="1"/>
  <c r="AH128" i="8" s="1"/>
  <c r="CE71" i="8" s="1"/>
  <c r="W128" i="8"/>
  <c r="AJ128" i="8" s="1"/>
  <c r="N128" i="8"/>
  <c r="V128" i="8" s="1"/>
  <c r="AI128" i="8" s="1"/>
  <c r="CF71" i="8" s="1"/>
  <c r="BV128" i="8"/>
  <c r="P128" i="8"/>
  <c r="CD71" i="8"/>
  <c r="S129" i="8"/>
  <c r="AA129" i="8" s="1"/>
  <c r="AN129" i="8" s="1"/>
  <c r="CI72" i="8" s="1"/>
  <c r="Q129" i="8"/>
  <c r="Y129" i="8" s="1"/>
  <c r="AL129" i="8" s="1"/>
  <c r="M129" i="8"/>
  <c r="U129" i="8" s="1"/>
  <c r="AH129" i="8" s="1"/>
  <c r="CE72" i="8" s="1"/>
  <c r="BV129" i="8"/>
  <c r="P129" i="8"/>
  <c r="W129" i="8"/>
  <c r="AJ129" i="8" s="1"/>
  <c r="N129" i="8"/>
  <c r="V129" i="8" s="1"/>
  <c r="AI129" i="8" s="1"/>
  <c r="CF72" i="8" s="1"/>
  <c r="CD72" i="8"/>
  <c r="S130" i="8"/>
  <c r="AA130" i="8" s="1"/>
  <c r="AN130" i="8" s="1"/>
  <c r="CI73" i="8" s="1"/>
  <c r="Q130" i="8"/>
  <c r="Y130" i="8" s="1"/>
  <c r="AL130" i="8" s="1"/>
  <c r="M130" i="8"/>
  <c r="U130" i="8" s="1"/>
  <c r="AH130" i="8" s="1"/>
  <c r="CE73" i="8" s="1"/>
  <c r="BV130" i="8"/>
  <c r="P130" i="8"/>
  <c r="W130" i="8"/>
  <c r="AJ130" i="8" s="1"/>
  <c r="N130" i="8"/>
  <c r="V130" i="8" s="1"/>
  <c r="AI130" i="8" s="1"/>
  <c r="CF73" i="8" s="1"/>
  <c r="CD73" i="8"/>
  <c r="S131" i="8"/>
  <c r="AA131" i="8" s="1"/>
  <c r="AN131" i="8" s="1"/>
  <c r="CI74" i="8" s="1"/>
  <c r="Q131" i="8"/>
  <c r="Y131" i="8" s="1"/>
  <c r="AL131" i="8" s="1"/>
  <c r="M131" i="8"/>
  <c r="U131" i="8" s="1"/>
  <c r="AH131" i="8" s="1"/>
  <c r="CE74" i="8" s="1"/>
  <c r="BV131" i="8"/>
  <c r="P131" i="8"/>
  <c r="W131" i="8"/>
  <c r="AJ131" i="8" s="1"/>
  <c r="N131" i="8"/>
  <c r="V131" i="8" s="1"/>
  <c r="AI131" i="8" s="1"/>
  <c r="CF74" i="8" s="1"/>
  <c r="CD74" i="8"/>
  <c r="S132" i="8"/>
  <c r="AA132" i="8" s="1"/>
  <c r="AN132" i="8" s="1"/>
  <c r="Q132" i="8"/>
  <c r="Y132" i="8" s="1"/>
  <c r="AL132" i="8" s="1"/>
  <c r="M132" i="8"/>
  <c r="U132" i="8" s="1"/>
  <c r="AH132" i="8" s="1"/>
  <c r="BV132" i="8"/>
  <c r="P132" i="8"/>
  <c r="W132" i="8"/>
  <c r="AJ132" i="8" s="1"/>
  <c r="N132" i="8"/>
  <c r="V132" i="8" s="1"/>
  <c r="AI132" i="8" s="1"/>
  <c r="S133" i="8"/>
  <c r="AA133" i="8" s="1"/>
  <c r="AN133" i="8" s="1"/>
  <c r="Q133" i="8"/>
  <c r="Y133" i="8" s="1"/>
  <c r="AL133" i="8" s="1"/>
  <c r="M133" i="8"/>
  <c r="U133" i="8" s="1"/>
  <c r="AH133" i="8" s="1"/>
  <c r="BV133" i="8"/>
  <c r="P133" i="8"/>
  <c r="W133" i="8"/>
  <c r="AJ133" i="8" s="1"/>
  <c r="N133" i="8"/>
  <c r="V133" i="8" s="1"/>
  <c r="AI133" i="8" s="1"/>
  <c r="S134" i="8"/>
  <c r="AA134" i="8" s="1"/>
  <c r="AN134" i="8" s="1"/>
  <c r="Q134" i="8"/>
  <c r="Y134" i="8" s="1"/>
  <c r="AL134" i="8" s="1"/>
  <c r="M134" i="8"/>
  <c r="U134" i="8" s="1"/>
  <c r="AH134" i="8" s="1"/>
  <c r="BV134" i="8"/>
  <c r="P134" i="8"/>
  <c r="W134" i="8"/>
  <c r="AJ134" i="8" s="1"/>
  <c r="N134" i="8"/>
  <c r="V134" i="8" s="1"/>
  <c r="AI134" i="8" s="1"/>
  <c r="S135" i="8"/>
  <c r="AA135" i="8" s="1"/>
  <c r="AN135" i="8" s="1"/>
  <c r="Q135" i="8"/>
  <c r="Y135" i="8" s="1"/>
  <c r="AL135" i="8" s="1"/>
  <c r="M135" i="8"/>
  <c r="U135" i="8" s="1"/>
  <c r="AH135" i="8" s="1"/>
  <c r="BV135" i="8"/>
  <c r="P135" i="8"/>
  <c r="W135" i="8"/>
  <c r="AJ135" i="8" s="1"/>
  <c r="N135" i="8"/>
  <c r="V135" i="8" s="1"/>
  <c r="AI135" i="8" s="1"/>
  <c r="S136" i="8"/>
  <c r="AA136" i="8" s="1"/>
  <c r="AN136" i="8" s="1"/>
  <c r="Q136" i="8"/>
  <c r="Y136" i="8" s="1"/>
  <c r="AL136" i="8" s="1"/>
  <c r="M136" i="8"/>
  <c r="U136" i="8" s="1"/>
  <c r="AH136" i="8" s="1"/>
  <c r="BV136" i="8"/>
  <c r="P136" i="8"/>
  <c r="W136" i="8"/>
  <c r="AJ136" i="8" s="1"/>
  <c r="N136" i="8"/>
  <c r="V136" i="8" s="1"/>
  <c r="AI136" i="8" s="1"/>
  <c r="S137" i="8"/>
  <c r="AA137" i="8" s="1"/>
  <c r="AN137" i="8" s="1"/>
  <c r="Q137" i="8"/>
  <c r="Y137" i="8" s="1"/>
  <c r="AL137" i="8" s="1"/>
  <c r="M137" i="8"/>
  <c r="U137" i="8" s="1"/>
  <c r="AH137" i="8" s="1"/>
  <c r="BV137" i="8"/>
  <c r="P137" i="8"/>
  <c r="W137" i="8"/>
  <c r="AJ137" i="8" s="1"/>
  <c r="N137" i="8"/>
  <c r="V137" i="8" s="1"/>
  <c r="AI137" i="8" s="1"/>
  <c r="S138" i="8"/>
  <c r="AA138" i="8" s="1"/>
  <c r="AN138" i="8" s="1"/>
  <c r="Q138" i="8"/>
  <c r="Y138" i="8" s="1"/>
  <c r="AL138" i="8" s="1"/>
  <c r="M138" i="8"/>
  <c r="U138" i="8" s="1"/>
  <c r="AH138" i="8" s="1"/>
  <c r="BV138" i="8"/>
  <c r="P138" i="8"/>
  <c r="W138" i="8"/>
  <c r="AJ138" i="8" s="1"/>
  <c r="N138" i="8"/>
  <c r="V138" i="8" s="1"/>
  <c r="AI138" i="8" s="1"/>
  <c r="S139" i="8"/>
  <c r="AA139" i="8" s="1"/>
  <c r="AN139" i="8" s="1"/>
  <c r="Q139" i="8"/>
  <c r="Y139" i="8" s="1"/>
  <c r="AL139" i="8" s="1"/>
  <c r="M139" i="8"/>
  <c r="U139" i="8" s="1"/>
  <c r="AH139" i="8" s="1"/>
  <c r="BV139" i="8"/>
  <c r="P139" i="8"/>
  <c r="W139" i="8"/>
  <c r="AJ139" i="8" s="1"/>
  <c r="N139" i="8"/>
  <c r="V139" i="8" s="1"/>
  <c r="AI139" i="8" s="1"/>
  <c r="S140" i="8"/>
  <c r="AA140" i="8" s="1"/>
  <c r="AN140" i="8" s="1"/>
  <c r="Q140" i="8"/>
  <c r="Y140" i="8" s="1"/>
  <c r="AL140" i="8" s="1"/>
  <c r="M140" i="8"/>
  <c r="U140" i="8" s="1"/>
  <c r="AH140" i="8" s="1"/>
  <c r="BV140" i="8"/>
  <c r="P140" i="8"/>
  <c r="W140" i="8"/>
  <c r="AJ140" i="8" s="1"/>
  <c r="N140" i="8"/>
  <c r="V140" i="8" s="1"/>
  <c r="AI140" i="8" s="1"/>
  <c r="S141" i="8"/>
  <c r="AA141" i="8" s="1"/>
  <c r="AN141" i="8" s="1"/>
  <c r="Q141" i="8"/>
  <c r="Y141" i="8" s="1"/>
  <c r="AL141" i="8" s="1"/>
  <c r="M141" i="8"/>
  <c r="U141" i="8" s="1"/>
  <c r="AH141" i="8" s="1"/>
  <c r="W141" i="8"/>
  <c r="AJ141" i="8" s="1"/>
  <c r="N141" i="8"/>
  <c r="V141" i="8" s="1"/>
  <c r="AI141" i="8" s="1"/>
  <c r="BV141" i="8"/>
  <c r="P141" i="8"/>
  <c r="S142" i="8"/>
  <c r="AA142" i="8" s="1"/>
  <c r="AN142" i="8" s="1"/>
  <c r="Q142" i="8"/>
  <c r="Y142" i="8" s="1"/>
  <c r="AL142" i="8" s="1"/>
  <c r="M142" i="8"/>
  <c r="U142" i="8" s="1"/>
  <c r="AH142" i="8" s="1"/>
  <c r="BV142" i="8"/>
  <c r="P142" i="8"/>
  <c r="W142" i="8"/>
  <c r="AJ142" i="8" s="1"/>
  <c r="N142" i="8"/>
  <c r="V142" i="8" s="1"/>
  <c r="AI142" i="8" s="1"/>
  <c r="S143" i="8"/>
  <c r="AA143" i="8" s="1"/>
  <c r="AN143" i="8" s="1"/>
  <c r="CI99" i="8" s="1"/>
  <c r="Q143" i="8"/>
  <c r="Y143" i="8" s="1"/>
  <c r="AL143" i="8" s="1"/>
  <c r="M143" i="8"/>
  <c r="U143" i="8" s="1"/>
  <c r="AH143" i="8" s="1"/>
  <c r="CE99" i="8" s="1"/>
  <c r="W143" i="8"/>
  <c r="AJ143" i="8" s="1"/>
  <c r="N143" i="8"/>
  <c r="V143" i="8" s="1"/>
  <c r="AI143" i="8" s="1"/>
  <c r="CF99" i="8" s="1"/>
  <c r="CD99" i="8"/>
  <c r="BV143" i="8"/>
  <c r="P143" i="8"/>
  <c r="S144" i="8"/>
  <c r="AA144" i="8" s="1"/>
  <c r="AN144" i="8" s="1"/>
  <c r="CI100" i="8" s="1"/>
  <c r="Q144" i="8"/>
  <c r="Y144" i="8" s="1"/>
  <c r="AL144" i="8" s="1"/>
  <c r="M144" i="8"/>
  <c r="U144" i="8" s="1"/>
  <c r="AH144" i="8" s="1"/>
  <c r="CE100" i="8" s="1"/>
  <c r="W144" i="8"/>
  <c r="AJ144" i="8" s="1"/>
  <c r="N144" i="8"/>
  <c r="V144" i="8" s="1"/>
  <c r="AI144" i="8" s="1"/>
  <c r="CF100" i="8" s="1"/>
  <c r="CD100" i="8"/>
  <c r="BV144" i="8"/>
  <c r="P144" i="8"/>
  <c r="BV145" i="8"/>
  <c r="W145" i="8"/>
  <c r="AJ145" i="8" s="1"/>
  <c r="P145" i="8"/>
  <c r="N145" i="8"/>
  <c r="V145" i="8" s="1"/>
  <c r="AI145" i="8" s="1"/>
  <c r="CF101" i="8" s="1"/>
  <c r="S145" i="8"/>
  <c r="AA145" i="8" s="1"/>
  <c r="AN145" i="8" s="1"/>
  <c r="CI101" i="8" s="1"/>
  <c r="Q145" i="8"/>
  <c r="Y145" i="8" s="1"/>
  <c r="AL145" i="8" s="1"/>
  <c r="M145" i="8"/>
  <c r="U145" i="8" s="1"/>
  <c r="AH145" i="8" s="1"/>
  <c r="CE101" i="8" s="1"/>
  <c r="CD101" i="8"/>
  <c r="BV146" i="8"/>
  <c r="W146" i="8"/>
  <c r="AJ146" i="8" s="1"/>
  <c r="P146" i="8"/>
  <c r="N146" i="8"/>
  <c r="V146" i="8" s="1"/>
  <c r="AI146" i="8" s="1"/>
  <c r="CF102" i="8" s="1"/>
  <c r="S146" i="8"/>
  <c r="AA146" i="8" s="1"/>
  <c r="AN146" i="8" s="1"/>
  <c r="CI102" i="8" s="1"/>
  <c r="Q146" i="8"/>
  <c r="Y146" i="8" s="1"/>
  <c r="AL146" i="8" s="1"/>
  <c r="M146" i="8"/>
  <c r="U146" i="8" s="1"/>
  <c r="AH146" i="8" s="1"/>
  <c r="CE102" i="8" s="1"/>
  <c r="CD102" i="8"/>
  <c r="BV147" i="8"/>
  <c r="W147" i="8"/>
  <c r="AJ147" i="8" s="1"/>
  <c r="P147" i="8"/>
  <c r="N147" i="8"/>
  <c r="V147" i="8" s="1"/>
  <c r="AI147" i="8" s="1"/>
  <c r="CF103" i="8" s="1"/>
  <c r="S147" i="8"/>
  <c r="AA147" i="8" s="1"/>
  <c r="AN147" i="8" s="1"/>
  <c r="CI103" i="8" s="1"/>
  <c r="Q147" i="8"/>
  <c r="Y147" i="8" s="1"/>
  <c r="AL147" i="8" s="1"/>
  <c r="M147" i="8"/>
  <c r="U147" i="8" s="1"/>
  <c r="AH147" i="8" s="1"/>
  <c r="CE103" i="8" s="1"/>
  <c r="CD103" i="8"/>
  <c r="BV148" i="8"/>
  <c r="W148" i="8"/>
  <c r="AJ148" i="8" s="1"/>
  <c r="P148" i="8"/>
  <c r="N148" i="8"/>
  <c r="V148" i="8" s="1"/>
  <c r="AI148" i="8" s="1"/>
  <c r="CF143" i="8" s="1"/>
  <c r="S148" i="8"/>
  <c r="AA148" i="8" s="1"/>
  <c r="AN148" i="8" s="1"/>
  <c r="CI143" i="8" s="1"/>
  <c r="Q148" i="8"/>
  <c r="Y148" i="8" s="1"/>
  <c r="AL148" i="8" s="1"/>
  <c r="M148" i="8"/>
  <c r="U148" i="8" s="1"/>
  <c r="AH148" i="8" s="1"/>
  <c r="CE143" i="8" s="1"/>
  <c r="CD143" i="8"/>
  <c r="BV149" i="8"/>
  <c r="W149" i="8"/>
  <c r="AJ149" i="8" s="1"/>
  <c r="P149" i="8"/>
  <c r="N149" i="8"/>
  <c r="V149" i="8" s="1"/>
  <c r="AI149" i="8" s="1"/>
  <c r="S149" i="8"/>
  <c r="AA149" i="8" s="1"/>
  <c r="AN149" i="8" s="1"/>
  <c r="Q149" i="8"/>
  <c r="Y149" i="8" s="1"/>
  <c r="AL149" i="8" s="1"/>
  <c r="M149" i="8"/>
  <c r="U149" i="8" s="1"/>
  <c r="AH149" i="8" s="1"/>
  <c r="BV150" i="8"/>
  <c r="W150" i="8"/>
  <c r="AJ150" i="8" s="1"/>
  <c r="P150" i="8"/>
  <c r="N150" i="8"/>
  <c r="V150" i="8" s="1"/>
  <c r="AI150" i="8" s="1"/>
  <c r="CF75" i="8" s="1"/>
  <c r="S150" i="8"/>
  <c r="AA150" i="8" s="1"/>
  <c r="AN150" i="8" s="1"/>
  <c r="CI75" i="8" s="1"/>
  <c r="Q150" i="8"/>
  <c r="Y150" i="8" s="1"/>
  <c r="AL150" i="8" s="1"/>
  <c r="M150" i="8"/>
  <c r="U150" i="8" s="1"/>
  <c r="AH150" i="8" s="1"/>
  <c r="CE75" i="8" s="1"/>
  <c r="CD75" i="8"/>
  <c r="BV151" i="8"/>
  <c r="W151" i="8"/>
  <c r="AJ151" i="8" s="1"/>
  <c r="P151" i="8"/>
  <c r="N151" i="8"/>
  <c r="V151" i="8" s="1"/>
  <c r="AI151" i="8" s="1"/>
  <c r="CF76" i="8" s="1"/>
  <c r="S151" i="8"/>
  <c r="AA151" i="8" s="1"/>
  <c r="AN151" i="8" s="1"/>
  <c r="CI76" i="8" s="1"/>
  <c r="Q151" i="8"/>
  <c r="Y151" i="8" s="1"/>
  <c r="AL151" i="8" s="1"/>
  <c r="M151" i="8"/>
  <c r="U151" i="8" s="1"/>
  <c r="AH151" i="8" s="1"/>
  <c r="CE76" i="8" s="1"/>
  <c r="CD76" i="8"/>
  <c r="BV152" i="8"/>
  <c r="W152" i="8"/>
  <c r="AJ152" i="8" s="1"/>
  <c r="P152" i="8"/>
  <c r="N152" i="8"/>
  <c r="V152" i="8" s="1"/>
  <c r="AI152" i="8" s="1"/>
  <c r="CF77" i="8" s="1"/>
  <c r="S152" i="8"/>
  <c r="AA152" i="8" s="1"/>
  <c r="AN152" i="8" s="1"/>
  <c r="CI77" i="8" s="1"/>
  <c r="Q152" i="8"/>
  <c r="Y152" i="8" s="1"/>
  <c r="AL152" i="8" s="1"/>
  <c r="M152" i="8"/>
  <c r="U152" i="8" s="1"/>
  <c r="AH152" i="8" s="1"/>
  <c r="CE77" i="8" s="1"/>
  <c r="CD77" i="8"/>
  <c r="BV153" i="8"/>
  <c r="W153" i="8"/>
  <c r="AJ153" i="8" s="1"/>
  <c r="P153" i="8"/>
  <c r="N153" i="8"/>
  <c r="V153" i="8" s="1"/>
  <c r="AI153" i="8" s="1"/>
  <c r="CF78" i="8" s="1"/>
  <c r="S153" i="8"/>
  <c r="AA153" i="8" s="1"/>
  <c r="AN153" i="8" s="1"/>
  <c r="CI78" i="8" s="1"/>
  <c r="Q153" i="8"/>
  <c r="Y153" i="8" s="1"/>
  <c r="AL153" i="8" s="1"/>
  <c r="M153" i="8"/>
  <c r="U153" i="8" s="1"/>
  <c r="AH153" i="8" s="1"/>
  <c r="CE78" i="8" s="1"/>
  <c r="CD78" i="8"/>
  <c r="BV154" i="8"/>
  <c r="W154" i="8"/>
  <c r="AJ154" i="8" s="1"/>
  <c r="P154" i="8"/>
  <c r="N154" i="8"/>
  <c r="V154" i="8" s="1"/>
  <c r="AI154" i="8" s="1"/>
  <c r="CF79" i="8" s="1"/>
  <c r="S154" i="8"/>
  <c r="AA154" i="8" s="1"/>
  <c r="AN154" i="8" s="1"/>
  <c r="CI79" i="8" s="1"/>
  <c r="Q154" i="8"/>
  <c r="Y154" i="8" s="1"/>
  <c r="AL154" i="8" s="1"/>
  <c r="M154" i="8"/>
  <c r="U154" i="8" s="1"/>
  <c r="AH154" i="8" s="1"/>
  <c r="CE79" i="8" s="1"/>
  <c r="CD79" i="8"/>
  <c r="BV155" i="8"/>
  <c r="W155" i="8"/>
  <c r="AJ155" i="8" s="1"/>
  <c r="P155" i="8"/>
  <c r="N155" i="8"/>
  <c r="V155" i="8" s="1"/>
  <c r="AI155" i="8" s="1"/>
  <c r="CF129" i="8" s="1"/>
  <c r="S155" i="8"/>
  <c r="AA155" i="8" s="1"/>
  <c r="AN155" i="8" s="1"/>
  <c r="CI129" i="8" s="1"/>
  <c r="Q155" i="8"/>
  <c r="Y155" i="8" s="1"/>
  <c r="AL155" i="8" s="1"/>
  <c r="M155" i="8"/>
  <c r="U155" i="8" s="1"/>
  <c r="AH155" i="8" s="1"/>
  <c r="CE129" i="8" s="1"/>
  <c r="CD129" i="8"/>
  <c r="BV156" i="8"/>
  <c r="W156" i="8"/>
  <c r="AJ156" i="8" s="1"/>
  <c r="P156" i="8"/>
  <c r="N156" i="8"/>
  <c r="V156" i="8" s="1"/>
  <c r="AI156" i="8" s="1"/>
  <c r="S156" i="8"/>
  <c r="AA156" i="8" s="1"/>
  <c r="AN156" i="8" s="1"/>
  <c r="Q156" i="8"/>
  <c r="Y156" i="8" s="1"/>
  <c r="AL156" i="8" s="1"/>
  <c r="M156" i="8"/>
  <c r="U156" i="8" s="1"/>
  <c r="AH156" i="8" s="1"/>
  <c r="BV157" i="8"/>
  <c r="W157" i="8"/>
  <c r="AJ157" i="8" s="1"/>
  <c r="P157" i="8"/>
  <c r="N157" i="8"/>
  <c r="V157" i="8" s="1"/>
  <c r="AI157" i="8" s="1"/>
  <c r="S157" i="8"/>
  <c r="AA157" i="8" s="1"/>
  <c r="AN157" i="8" s="1"/>
  <c r="Q157" i="8"/>
  <c r="Y157" i="8" s="1"/>
  <c r="AL157" i="8" s="1"/>
  <c r="M157" i="8"/>
  <c r="U157" i="8" s="1"/>
  <c r="AH157" i="8" s="1"/>
  <c r="BV158" i="8"/>
  <c r="W158" i="8"/>
  <c r="AJ158" i="8" s="1"/>
  <c r="P158" i="8"/>
  <c r="N158" i="8"/>
  <c r="V158" i="8" s="1"/>
  <c r="AI158" i="8" s="1"/>
  <c r="S158" i="8"/>
  <c r="AA158" i="8" s="1"/>
  <c r="AN158" i="8" s="1"/>
  <c r="Q158" i="8"/>
  <c r="Y158" i="8" s="1"/>
  <c r="AL158" i="8" s="1"/>
  <c r="M158" i="8"/>
  <c r="U158" i="8" s="1"/>
  <c r="AH158" i="8" s="1"/>
  <c r="BV159" i="8"/>
  <c r="W159" i="8"/>
  <c r="AJ159" i="8" s="1"/>
  <c r="P159" i="8"/>
  <c r="N159" i="8"/>
  <c r="V159" i="8" s="1"/>
  <c r="AI159" i="8" s="1"/>
  <c r="S159" i="8"/>
  <c r="AA159" i="8" s="1"/>
  <c r="AN159" i="8" s="1"/>
  <c r="Q159" i="8"/>
  <c r="Y159" i="8" s="1"/>
  <c r="AL159" i="8" s="1"/>
  <c r="M159" i="8"/>
  <c r="U159" i="8" s="1"/>
  <c r="AH159" i="8" s="1"/>
  <c r="BV160" i="8"/>
  <c r="W160" i="8"/>
  <c r="AJ160" i="8" s="1"/>
  <c r="P160" i="8"/>
  <c r="N160" i="8"/>
  <c r="V160" i="8" s="1"/>
  <c r="AI160" i="8" s="1"/>
  <c r="S160" i="8"/>
  <c r="AA160" i="8" s="1"/>
  <c r="AN160" i="8" s="1"/>
  <c r="Q160" i="8"/>
  <c r="Y160" i="8" s="1"/>
  <c r="AL160" i="8" s="1"/>
  <c r="M160" i="8"/>
  <c r="U160" i="8" s="1"/>
  <c r="AH160" i="8" s="1"/>
  <c r="BV161" i="8"/>
  <c r="W161" i="8"/>
  <c r="AJ161" i="8" s="1"/>
  <c r="P161" i="8"/>
  <c r="N161" i="8"/>
  <c r="V161" i="8" s="1"/>
  <c r="AI161" i="8" s="1"/>
  <c r="S161" i="8"/>
  <c r="AA161" i="8" s="1"/>
  <c r="AN161" i="8" s="1"/>
  <c r="Q161" i="8"/>
  <c r="Y161" i="8" s="1"/>
  <c r="AL161" i="8" s="1"/>
  <c r="M161" i="8"/>
  <c r="U161" i="8" s="1"/>
  <c r="AH161" i="8" s="1"/>
  <c r="BV162" i="8"/>
  <c r="W162" i="8"/>
  <c r="AJ162" i="8" s="1"/>
  <c r="P162" i="8"/>
  <c r="N162" i="8"/>
  <c r="V162" i="8" s="1"/>
  <c r="AI162" i="8" s="1"/>
  <c r="S162" i="8"/>
  <c r="AA162" i="8" s="1"/>
  <c r="AN162" i="8" s="1"/>
  <c r="Q162" i="8"/>
  <c r="Y162" i="8" s="1"/>
  <c r="AL162" i="8" s="1"/>
  <c r="M162" i="8"/>
  <c r="U162" i="8" s="1"/>
  <c r="AH162" i="8" s="1"/>
  <c r="BV163" i="8"/>
  <c r="W163" i="8"/>
  <c r="AJ163" i="8" s="1"/>
  <c r="P163" i="8"/>
  <c r="N163" i="8"/>
  <c r="V163" i="8" s="1"/>
  <c r="AI163" i="8" s="1"/>
  <c r="S163" i="8"/>
  <c r="AA163" i="8" s="1"/>
  <c r="AN163" i="8" s="1"/>
  <c r="Q163" i="8"/>
  <c r="Y163" i="8" s="1"/>
  <c r="AL163" i="8" s="1"/>
  <c r="M163" i="8"/>
  <c r="U163" i="8" s="1"/>
  <c r="AH163" i="8" s="1"/>
  <c r="BV164" i="8"/>
  <c r="W164" i="8"/>
  <c r="AJ164" i="8" s="1"/>
  <c r="P164" i="8"/>
  <c r="N164" i="8"/>
  <c r="V164" i="8" s="1"/>
  <c r="AI164" i="8" s="1"/>
  <c r="CF80" i="8" s="1"/>
  <c r="S164" i="8"/>
  <c r="AA164" i="8" s="1"/>
  <c r="AN164" i="8" s="1"/>
  <c r="CI80" i="8" s="1"/>
  <c r="Q164" i="8"/>
  <c r="Y164" i="8" s="1"/>
  <c r="AL164" i="8" s="1"/>
  <c r="M164" i="8"/>
  <c r="U164" i="8" s="1"/>
  <c r="AH164" i="8" s="1"/>
  <c r="CE80" i="8" s="1"/>
  <c r="CD80" i="8"/>
  <c r="BV165" i="8"/>
  <c r="W165" i="8"/>
  <c r="AJ165" i="8" s="1"/>
  <c r="P165" i="8"/>
  <c r="N165" i="8"/>
  <c r="V165" i="8" s="1"/>
  <c r="AI165" i="8" s="1"/>
  <c r="CF81" i="8" s="1"/>
  <c r="S165" i="8"/>
  <c r="AA165" i="8" s="1"/>
  <c r="AN165" i="8" s="1"/>
  <c r="CI81" i="8" s="1"/>
  <c r="Q165" i="8"/>
  <c r="Y165" i="8" s="1"/>
  <c r="AL165" i="8" s="1"/>
  <c r="M165" i="8"/>
  <c r="U165" i="8" s="1"/>
  <c r="AH165" i="8" s="1"/>
  <c r="CE81" i="8" s="1"/>
  <c r="CD81" i="8"/>
  <c r="BV166" i="8"/>
  <c r="W166" i="8"/>
  <c r="AJ166" i="8" s="1"/>
  <c r="P166" i="8"/>
  <c r="N166" i="8"/>
  <c r="V166" i="8" s="1"/>
  <c r="AI166" i="8" s="1"/>
  <c r="CF82" i="8" s="1"/>
  <c r="S166" i="8"/>
  <c r="AA166" i="8" s="1"/>
  <c r="AN166" i="8" s="1"/>
  <c r="CI82" i="8" s="1"/>
  <c r="Q166" i="8"/>
  <c r="Y166" i="8" s="1"/>
  <c r="AL166" i="8" s="1"/>
  <c r="M166" i="8"/>
  <c r="U166" i="8" s="1"/>
  <c r="AH166" i="8" s="1"/>
  <c r="CE82" i="8" s="1"/>
  <c r="CD82" i="8"/>
  <c r="BV167" i="8"/>
  <c r="W167" i="8"/>
  <c r="AJ167" i="8" s="1"/>
  <c r="P167" i="8"/>
  <c r="N167" i="8"/>
  <c r="V167" i="8" s="1"/>
  <c r="AI167" i="8" s="1"/>
  <c r="CF83" i="8" s="1"/>
  <c r="S167" i="8"/>
  <c r="AA167" i="8" s="1"/>
  <c r="AN167" i="8" s="1"/>
  <c r="CI83" i="8" s="1"/>
  <c r="Q167" i="8"/>
  <c r="Y167" i="8" s="1"/>
  <c r="AL167" i="8" s="1"/>
  <c r="M167" i="8"/>
  <c r="U167" i="8" s="1"/>
  <c r="AH167" i="8" s="1"/>
  <c r="CE83" i="8" s="1"/>
  <c r="CD83" i="8"/>
  <c r="BV168" i="8"/>
  <c r="W168" i="8"/>
  <c r="AJ168" i="8" s="1"/>
  <c r="P168" i="8"/>
  <c r="N168" i="8"/>
  <c r="V168" i="8" s="1"/>
  <c r="AI168" i="8" s="1"/>
  <c r="CF84" i="8" s="1"/>
  <c r="S168" i="8"/>
  <c r="AA168" i="8" s="1"/>
  <c r="AN168" i="8" s="1"/>
  <c r="CI84" i="8" s="1"/>
  <c r="Q168" i="8"/>
  <c r="Y168" i="8" s="1"/>
  <c r="AL168" i="8" s="1"/>
  <c r="M168" i="8"/>
  <c r="U168" i="8" s="1"/>
  <c r="AH168" i="8" s="1"/>
  <c r="CE84" i="8" s="1"/>
  <c r="CD84" i="8"/>
  <c r="BV169" i="8"/>
  <c r="W169" i="8"/>
  <c r="AJ169" i="8" s="1"/>
  <c r="P169" i="8"/>
  <c r="N169" i="8"/>
  <c r="V169" i="8" s="1"/>
  <c r="AI169" i="8" s="1"/>
  <c r="CF85" i="8" s="1"/>
  <c r="S169" i="8"/>
  <c r="AA169" i="8" s="1"/>
  <c r="AN169" i="8" s="1"/>
  <c r="CI85" i="8" s="1"/>
  <c r="Q169" i="8"/>
  <c r="Y169" i="8" s="1"/>
  <c r="AL169" i="8" s="1"/>
  <c r="M169" i="8"/>
  <c r="U169" i="8" s="1"/>
  <c r="AH169" i="8" s="1"/>
  <c r="CE85" i="8" s="1"/>
  <c r="CD85" i="8"/>
  <c r="BV170" i="8"/>
  <c r="W170" i="8"/>
  <c r="AJ170" i="8" s="1"/>
  <c r="P170" i="8"/>
  <c r="N170" i="8"/>
  <c r="V170" i="8" s="1"/>
  <c r="AI170" i="8" s="1"/>
  <c r="CF144" i="8" s="1"/>
  <c r="S170" i="8"/>
  <c r="AA170" i="8" s="1"/>
  <c r="AN170" i="8" s="1"/>
  <c r="CI144" i="8" s="1"/>
  <c r="Q170" i="8"/>
  <c r="Y170" i="8" s="1"/>
  <c r="AL170" i="8" s="1"/>
  <c r="M170" i="8"/>
  <c r="U170" i="8" s="1"/>
  <c r="AH170" i="8" s="1"/>
  <c r="CE144" i="8" s="1"/>
  <c r="CD144" i="8"/>
  <c r="BV171" i="8"/>
  <c r="W171" i="8"/>
  <c r="AJ171" i="8" s="1"/>
  <c r="P171" i="8"/>
  <c r="N171" i="8"/>
  <c r="V171" i="8" s="1"/>
  <c r="AI171" i="8" s="1"/>
  <c r="CF145" i="8" s="1"/>
  <c r="S171" i="8"/>
  <c r="AA171" i="8" s="1"/>
  <c r="AN171" i="8" s="1"/>
  <c r="CI145" i="8" s="1"/>
  <c r="Q171" i="8"/>
  <c r="Y171" i="8" s="1"/>
  <c r="AL171" i="8" s="1"/>
  <c r="M171" i="8"/>
  <c r="U171" i="8" s="1"/>
  <c r="AH171" i="8" s="1"/>
  <c r="CE145" i="8" s="1"/>
  <c r="CD145" i="8"/>
  <c r="BW52" i="8"/>
  <c r="BV172" i="8"/>
  <c r="W172" i="8"/>
  <c r="AJ172" i="8" s="1"/>
  <c r="P172" i="8"/>
  <c r="N172" i="8"/>
  <c r="V172" i="8" s="1"/>
  <c r="AI172" i="8" s="1"/>
  <c r="S172" i="8"/>
  <c r="AA172" i="8" s="1"/>
  <c r="AN172" i="8" s="1"/>
  <c r="Q172" i="8"/>
  <c r="Y172" i="8" s="1"/>
  <c r="AL172" i="8" s="1"/>
  <c r="M172" i="8"/>
  <c r="U172" i="8" s="1"/>
  <c r="AH172" i="8" s="1"/>
  <c r="BV174" i="8"/>
  <c r="W174" i="8"/>
  <c r="AJ174" i="8" s="1"/>
  <c r="P174" i="8"/>
  <c r="N174" i="8"/>
  <c r="V174" i="8" s="1"/>
  <c r="AI174" i="8" s="1"/>
  <c r="CF105" i="8" s="1"/>
  <c r="S174" i="8"/>
  <c r="AA174" i="8" s="1"/>
  <c r="AN174" i="8" s="1"/>
  <c r="CI105" i="8" s="1"/>
  <c r="Q174" i="8"/>
  <c r="Y174" i="8" s="1"/>
  <c r="AL174" i="8" s="1"/>
  <c r="M174" i="8"/>
  <c r="U174" i="8" s="1"/>
  <c r="AH174" i="8" s="1"/>
  <c r="CE105" i="8" s="1"/>
  <c r="CD105" i="8"/>
  <c r="BV176" i="8"/>
  <c r="W176" i="8"/>
  <c r="AJ176" i="8" s="1"/>
  <c r="P176" i="8"/>
  <c r="N176" i="8"/>
  <c r="V176" i="8" s="1"/>
  <c r="AI176" i="8" s="1"/>
  <c r="CF107" i="8" s="1"/>
  <c r="S176" i="8"/>
  <c r="AA176" i="8" s="1"/>
  <c r="AN176" i="8" s="1"/>
  <c r="CI107" i="8" s="1"/>
  <c r="Q176" i="8"/>
  <c r="Y176" i="8" s="1"/>
  <c r="AL176" i="8" s="1"/>
  <c r="M176" i="8"/>
  <c r="U176" i="8" s="1"/>
  <c r="AH176" i="8" s="1"/>
  <c r="CE107" i="8" s="1"/>
  <c r="CD107" i="8"/>
  <c r="BV178" i="8"/>
  <c r="W178" i="8"/>
  <c r="AJ178" i="8" s="1"/>
  <c r="P178" i="8"/>
  <c r="N178" i="8"/>
  <c r="V178" i="8" s="1"/>
  <c r="AI178" i="8" s="1"/>
  <c r="CF109" i="8" s="1"/>
  <c r="S178" i="8"/>
  <c r="AA178" i="8" s="1"/>
  <c r="AN178" i="8" s="1"/>
  <c r="CI109" i="8" s="1"/>
  <c r="Q178" i="8"/>
  <c r="Y178" i="8" s="1"/>
  <c r="AL178" i="8" s="1"/>
  <c r="M178" i="8"/>
  <c r="U178" i="8" s="1"/>
  <c r="AH178" i="8" s="1"/>
  <c r="CE109" i="8" s="1"/>
  <c r="CD109" i="8"/>
  <c r="BV180" i="8"/>
  <c r="W180" i="8"/>
  <c r="AJ180" i="8" s="1"/>
  <c r="P180" i="8"/>
  <c r="N180" i="8"/>
  <c r="V180" i="8" s="1"/>
  <c r="AI180" i="8" s="1"/>
  <c r="CF150" i="8" s="1"/>
  <c r="S180" i="8"/>
  <c r="AA180" i="8" s="1"/>
  <c r="AN180" i="8" s="1"/>
  <c r="CI150" i="8" s="1"/>
  <c r="Q180" i="8"/>
  <c r="Y180" i="8" s="1"/>
  <c r="AL180" i="8" s="1"/>
  <c r="M180" i="8"/>
  <c r="U180" i="8" s="1"/>
  <c r="AH180" i="8" s="1"/>
  <c r="CE150" i="8" s="1"/>
  <c r="CD150" i="8"/>
  <c r="BW54" i="8"/>
  <c r="S181" i="8"/>
  <c r="AA181" i="8" s="1"/>
  <c r="AN181" i="8" s="1"/>
  <c r="CI147" i="8" s="1"/>
  <c r="Q181" i="8"/>
  <c r="Y181" i="8" s="1"/>
  <c r="AL181" i="8" s="1"/>
  <c r="M181" i="8"/>
  <c r="U181" i="8" s="1"/>
  <c r="AH181" i="8" s="1"/>
  <c r="CE147" i="8" s="1"/>
  <c r="BV181" i="8"/>
  <c r="P181" i="8"/>
  <c r="W181" i="8"/>
  <c r="AJ181" i="8" s="1"/>
  <c r="N181" i="8"/>
  <c r="V181" i="8" s="1"/>
  <c r="AI181" i="8" s="1"/>
  <c r="CF147" i="8" s="1"/>
  <c r="CD147" i="8"/>
  <c r="S182" i="8"/>
  <c r="AA182" i="8" s="1"/>
  <c r="AN182" i="8" s="1"/>
  <c r="CI130" i="8" s="1"/>
  <c r="Q182" i="8"/>
  <c r="Y182" i="8" s="1"/>
  <c r="AL182" i="8" s="1"/>
  <c r="M182" i="8"/>
  <c r="U182" i="8" s="1"/>
  <c r="AH182" i="8" s="1"/>
  <c r="CE130" i="8" s="1"/>
  <c r="W182" i="8"/>
  <c r="AJ182" i="8" s="1"/>
  <c r="N182" i="8"/>
  <c r="V182" i="8" s="1"/>
  <c r="AI182" i="8" s="1"/>
  <c r="CF130" i="8" s="1"/>
  <c r="BV182" i="8"/>
  <c r="P182" i="8"/>
  <c r="CD130" i="8"/>
  <c r="S183" i="8"/>
  <c r="AA183" i="8" s="1"/>
  <c r="AN183" i="8" s="1"/>
  <c r="CI131" i="8" s="1"/>
  <c r="Q183" i="8"/>
  <c r="Y183" i="8" s="1"/>
  <c r="AL183" i="8" s="1"/>
  <c r="M183" i="8"/>
  <c r="U183" i="8" s="1"/>
  <c r="AH183" i="8" s="1"/>
  <c r="CE131" i="8" s="1"/>
  <c r="BV183" i="8"/>
  <c r="P183" i="8"/>
  <c r="W183" i="8"/>
  <c r="AJ183" i="8" s="1"/>
  <c r="N183" i="8"/>
  <c r="V183" i="8" s="1"/>
  <c r="AI183" i="8" s="1"/>
  <c r="CF131" i="8" s="1"/>
  <c r="CD131" i="8"/>
  <c r="S184" i="8"/>
  <c r="AA184" i="8" s="1"/>
  <c r="AN184" i="8" s="1"/>
  <c r="CI132" i="8" s="1"/>
  <c r="Q184" i="8"/>
  <c r="Y184" i="8" s="1"/>
  <c r="AL184" i="8" s="1"/>
  <c r="M184" i="8"/>
  <c r="U184" i="8" s="1"/>
  <c r="AH184" i="8" s="1"/>
  <c r="CE132" i="8" s="1"/>
  <c r="W184" i="8"/>
  <c r="AJ184" i="8" s="1"/>
  <c r="N184" i="8"/>
  <c r="V184" i="8" s="1"/>
  <c r="AI184" i="8" s="1"/>
  <c r="CF132" i="8" s="1"/>
  <c r="BV184" i="8"/>
  <c r="P184" i="8"/>
  <c r="CD132" i="8"/>
  <c r="S185" i="8"/>
  <c r="AA185" i="8" s="1"/>
  <c r="AN185" i="8" s="1"/>
  <c r="CI133" i="8" s="1"/>
  <c r="Q185" i="8"/>
  <c r="Y185" i="8" s="1"/>
  <c r="AL185" i="8" s="1"/>
  <c r="M185" i="8"/>
  <c r="U185" i="8" s="1"/>
  <c r="AH185" i="8" s="1"/>
  <c r="CE133" i="8" s="1"/>
  <c r="BV185" i="8"/>
  <c r="P185" i="8"/>
  <c r="W185" i="8"/>
  <c r="AJ185" i="8" s="1"/>
  <c r="N185" i="8"/>
  <c r="V185" i="8" s="1"/>
  <c r="AI185" i="8" s="1"/>
  <c r="CF133" i="8" s="1"/>
  <c r="CD133" i="8"/>
  <c r="S186" i="8"/>
  <c r="AA186" i="8" s="1"/>
  <c r="AN186" i="8" s="1"/>
  <c r="CI134" i="8" s="1"/>
  <c r="Q186" i="8"/>
  <c r="Y186" i="8" s="1"/>
  <c r="AL186" i="8" s="1"/>
  <c r="M186" i="8"/>
  <c r="U186" i="8" s="1"/>
  <c r="AH186" i="8" s="1"/>
  <c r="CE134" i="8" s="1"/>
  <c r="W186" i="8"/>
  <c r="AJ186" i="8" s="1"/>
  <c r="N186" i="8"/>
  <c r="V186" i="8" s="1"/>
  <c r="AI186" i="8" s="1"/>
  <c r="CF134" i="8" s="1"/>
  <c r="BV186" i="8"/>
  <c r="P186" i="8"/>
  <c r="CD134" i="8"/>
  <c r="S187" i="8"/>
  <c r="AA187" i="8" s="1"/>
  <c r="AN187" i="8" s="1"/>
  <c r="CI135" i="8" s="1"/>
  <c r="Q187" i="8"/>
  <c r="Y187" i="8" s="1"/>
  <c r="AL187" i="8" s="1"/>
  <c r="M187" i="8"/>
  <c r="U187" i="8" s="1"/>
  <c r="AH187" i="8" s="1"/>
  <c r="CE135" i="8" s="1"/>
  <c r="BV187" i="8"/>
  <c r="P187" i="8"/>
  <c r="W187" i="8"/>
  <c r="AJ187" i="8" s="1"/>
  <c r="N187" i="8"/>
  <c r="V187" i="8" s="1"/>
  <c r="AI187" i="8" s="1"/>
  <c r="CF135" i="8" s="1"/>
  <c r="CD135" i="8"/>
  <c r="S188" i="8"/>
  <c r="AA188" i="8" s="1"/>
  <c r="AN188" i="8" s="1"/>
  <c r="CI151" i="8" s="1"/>
  <c r="Q188" i="8"/>
  <c r="Y188" i="8" s="1"/>
  <c r="AL188" i="8" s="1"/>
  <c r="M188" i="8"/>
  <c r="U188" i="8" s="1"/>
  <c r="AH188" i="8" s="1"/>
  <c r="CE151" i="8" s="1"/>
  <c r="W188" i="8"/>
  <c r="AJ188" i="8" s="1"/>
  <c r="N188" i="8"/>
  <c r="V188" i="8" s="1"/>
  <c r="AI188" i="8" s="1"/>
  <c r="CF151" i="8" s="1"/>
  <c r="BV188" i="8"/>
  <c r="P188" i="8"/>
  <c r="CD151" i="8"/>
  <c r="BW55" i="8"/>
  <c r="S189" i="8"/>
  <c r="AA189" i="8" s="1"/>
  <c r="AN189" i="8" s="1"/>
  <c r="CI152" i="8" s="1"/>
  <c r="Q189" i="8"/>
  <c r="Y189" i="8" s="1"/>
  <c r="AL189" i="8" s="1"/>
  <c r="M189" i="8"/>
  <c r="U189" i="8" s="1"/>
  <c r="AH189" i="8" s="1"/>
  <c r="CE152" i="8" s="1"/>
  <c r="BV189" i="8"/>
  <c r="P189" i="8"/>
  <c r="W189" i="8"/>
  <c r="AJ189" i="8" s="1"/>
  <c r="N189" i="8"/>
  <c r="V189" i="8" s="1"/>
  <c r="AI189" i="8" s="1"/>
  <c r="CF152" i="8" s="1"/>
  <c r="CD152" i="8"/>
  <c r="BW56" i="8"/>
  <c r="S190" i="8"/>
  <c r="AA190" i="8" s="1"/>
  <c r="AN190" i="8" s="1"/>
  <c r="CI110" i="8" s="1"/>
  <c r="Q190" i="8"/>
  <c r="Y190" i="8" s="1"/>
  <c r="AL190" i="8" s="1"/>
  <c r="M190" i="8"/>
  <c r="U190" i="8" s="1"/>
  <c r="AH190" i="8" s="1"/>
  <c r="CE110" i="8" s="1"/>
  <c r="W190" i="8"/>
  <c r="AJ190" i="8" s="1"/>
  <c r="N190" i="8"/>
  <c r="V190" i="8" s="1"/>
  <c r="AI190" i="8" s="1"/>
  <c r="CF110" i="8" s="1"/>
  <c r="BV190" i="8"/>
  <c r="P190" i="8"/>
  <c r="CD110" i="8"/>
  <c r="S191" i="8"/>
  <c r="AA191" i="8" s="1"/>
  <c r="AN191" i="8" s="1"/>
  <c r="CI111" i="8" s="1"/>
  <c r="Q191" i="8"/>
  <c r="Y191" i="8" s="1"/>
  <c r="AL191" i="8" s="1"/>
  <c r="M191" i="8"/>
  <c r="U191" i="8" s="1"/>
  <c r="AH191" i="8" s="1"/>
  <c r="CE111" i="8" s="1"/>
  <c r="BV191" i="8"/>
  <c r="P191" i="8"/>
  <c r="W191" i="8"/>
  <c r="AJ191" i="8" s="1"/>
  <c r="N191" i="8"/>
  <c r="V191" i="8" s="1"/>
  <c r="AI191" i="8" s="1"/>
  <c r="CF111" i="8" s="1"/>
  <c r="CD111" i="8"/>
  <c r="S192" i="8"/>
  <c r="AA192" i="8" s="1"/>
  <c r="AN192" i="8" s="1"/>
  <c r="CI112" i="8" s="1"/>
  <c r="Q192" i="8"/>
  <c r="Y192" i="8" s="1"/>
  <c r="AL192" i="8" s="1"/>
  <c r="M192" i="8"/>
  <c r="U192" i="8" s="1"/>
  <c r="AH192" i="8" s="1"/>
  <c r="CE112" i="8" s="1"/>
  <c r="W192" i="8"/>
  <c r="AJ192" i="8" s="1"/>
  <c r="N192" i="8"/>
  <c r="V192" i="8" s="1"/>
  <c r="AI192" i="8" s="1"/>
  <c r="CF112" i="8" s="1"/>
  <c r="BV192" i="8"/>
  <c r="P192" i="8"/>
  <c r="CD112" i="8"/>
  <c r="S193" i="8"/>
  <c r="AA193" i="8" s="1"/>
  <c r="AN193" i="8" s="1"/>
  <c r="CI113" i="8" s="1"/>
  <c r="Q193" i="8"/>
  <c r="Y193" i="8" s="1"/>
  <c r="AL193" i="8" s="1"/>
  <c r="M193" i="8"/>
  <c r="U193" i="8" s="1"/>
  <c r="AH193" i="8" s="1"/>
  <c r="CE113" i="8" s="1"/>
  <c r="BV193" i="8"/>
  <c r="P193" i="8"/>
  <c r="W193" i="8"/>
  <c r="AJ193" i="8" s="1"/>
  <c r="N193" i="8"/>
  <c r="V193" i="8" s="1"/>
  <c r="AI193" i="8" s="1"/>
  <c r="CF113" i="8" s="1"/>
  <c r="CD113" i="8"/>
  <c r="S194" i="8"/>
  <c r="AA194" i="8" s="1"/>
  <c r="AN194" i="8" s="1"/>
  <c r="CI114" i="8" s="1"/>
  <c r="Q194" i="8"/>
  <c r="Y194" i="8" s="1"/>
  <c r="AL194" i="8" s="1"/>
  <c r="M194" i="8"/>
  <c r="U194" i="8" s="1"/>
  <c r="AH194" i="8" s="1"/>
  <c r="CE114" i="8" s="1"/>
  <c r="W194" i="8"/>
  <c r="AJ194" i="8" s="1"/>
  <c r="N194" i="8"/>
  <c r="V194" i="8" s="1"/>
  <c r="AI194" i="8" s="1"/>
  <c r="CF114" i="8" s="1"/>
  <c r="BV194" i="8"/>
  <c r="P194" i="8"/>
  <c r="CD114" i="8"/>
  <c r="S195" i="8"/>
  <c r="AA195" i="8" s="1"/>
  <c r="AN195" i="8" s="1"/>
  <c r="CI115" i="8" s="1"/>
  <c r="Q195" i="8"/>
  <c r="Y195" i="8" s="1"/>
  <c r="AL195" i="8" s="1"/>
  <c r="M195" i="8"/>
  <c r="U195" i="8" s="1"/>
  <c r="AH195" i="8" s="1"/>
  <c r="CE115" i="8" s="1"/>
  <c r="BV195" i="8"/>
  <c r="P195" i="8"/>
  <c r="W195" i="8"/>
  <c r="AJ195" i="8" s="1"/>
  <c r="N195" i="8"/>
  <c r="V195" i="8" s="1"/>
  <c r="AI195" i="8" s="1"/>
  <c r="CF115" i="8" s="1"/>
  <c r="CD115" i="8"/>
  <c r="S196" i="8"/>
  <c r="AA196" i="8" s="1"/>
  <c r="AN196" i="8" s="1"/>
  <c r="Q196" i="8"/>
  <c r="Y196" i="8" s="1"/>
  <c r="AL196" i="8" s="1"/>
  <c r="M196" i="8"/>
  <c r="U196" i="8" s="1"/>
  <c r="AH196" i="8" s="1"/>
  <c r="W196" i="8"/>
  <c r="AJ196" i="8" s="1"/>
  <c r="N196" i="8"/>
  <c r="V196" i="8" s="1"/>
  <c r="AI196" i="8" s="1"/>
  <c r="BV196" i="8"/>
  <c r="P196" i="8"/>
  <c r="S197" i="8"/>
  <c r="AA197" i="8" s="1"/>
  <c r="AN197" i="8" s="1"/>
  <c r="Q197" i="8"/>
  <c r="Y197" i="8" s="1"/>
  <c r="AL197" i="8" s="1"/>
  <c r="M197" i="8"/>
  <c r="U197" i="8" s="1"/>
  <c r="AH197" i="8" s="1"/>
  <c r="BV197" i="8"/>
  <c r="P197" i="8"/>
  <c r="W197" i="8"/>
  <c r="AJ197" i="8" s="1"/>
  <c r="N197" i="8"/>
  <c r="V197" i="8" s="1"/>
  <c r="AI197" i="8" s="1"/>
  <c r="S198" i="8"/>
  <c r="AA198" i="8" s="1"/>
  <c r="AN198" i="8" s="1"/>
  <c r="Q198" i="8"/>
  <c r="Y198" i="8" s="1"/>
  <c r="AL198" i="8" s="1"/>
  <c r="M198" i="8"/>
  <c r="U198" i="8" s="1"/>
  <c r="AH198" i="8" s="1"/>
  <c r="W198" i="8"/>
  <c r="AJ198" i="8" s="1"/>
  <c r="N198" i="8"/>
  <c r="V198" i="8" s="1"/>
  <c r="AI198" i="8" s="1"/>
  <c r="BV198" i="8"/>
  <c r="P198" i="8"/>
  <c r="S199" i="8"/>
  <c r="AA199" i="8" s="1"/>
  <c r="AN199" i="8" s="1"/>
  <c r="Q199" i="8"/>
  <c r="Y199" i="8" s="1"/>
  <c r="AL199" i="8" s="1"/>
  <c r="M199" i="8"/>
  <c r="U199" i="8" s="1"/>
  <c r="AH199" i="8" s="1"/>
  <c r="BV199" i="8"/>
  <c r="P199" i="8"/>
  <c r="W199" i="8"/>
  <c r="AJ199" i="8" s="1"/>
  <c r="N199" i="8"/>
  <c r="V199" i="8" s="1"/>
  <c r="AI199" i="8" s="1"/>
  <c r="S200" i="8"/>
  <c r="AA200" i="8" s="1"/>
  <c r="AN200" i="8" s="1"/>
  <c r="Q200" i="8"/>
  <c r="Y200" i="8" s="1"/>
  <c r="AL200" i="8" s="1"/>
  <c r="M200" i="8"/>
  <c r="U200" i="8" s="1"/>
  <c r="AH200" i="8" s="1"/>
  <c r="W200" i="8"/>
  <c r="AJ200" i="8" s="1"/>
  <c r="N200" i="8"/>
  <c r="V200" i="8" s="1"/>
  <c r="AI200" i="8" s="1"/>
  <c r="BV200" i="8"/>
  <c r="P200" i="8"/>
  <c r="S201" i="8"/>
  <c r="AA201" i="8" s="1"/>
  <c r="AN201" i="8" s="1"/>
  <c r="Q201" i="8"/>
  <c r="Y201" i="8" s="1"/>
  <c r="AL201" i="8" s="1"/>
  <c r="M201" i="8"/>
  <c r="U201" i="8" s="1"/>
  <c r="AH201" i="8" s="1"/>
  <c r="BV201" i="8"/>
  <c r="P201" i="8"/>
  <c r="W201" i="8"/>
  <c r="AJ201" i="8" s="1"/>
  <c r="N201" i="8"/>
  <c r="V201" i="8" s="1"/>
  <c r="AI201" i="8" s="1"/>
  <c r="BV202" i="8"/>
  <c r="S202" i="8"/>
  <c r="AA202" i="8" s="1"/>
  <c r="AN202" i="8" s="1"/>
  <c r="Q202" i="8"/>
  <c r="Y202" i="8" s="1"/>
  <c r="AL202" i="8" s="1"/>
  <c r="M202" i="8"/>
  <c r="U202" i="8" s="1"/>
  <c r="AH202" i="8" s="1"/>
  <c r="W202" i="8"/>
  <c r="AJ202" i="8" s="1"/>
  <c r="N202" i="8"/>
  <c r="V202" i="8" s="1"/>
  <c r="AI202" i="8" s="1"/>
  <c r="P202" i="8"/>
  <c r="BV203" i="8"/>
  <c r="W203" i="8"/>
  <c r="AJ203" i="8" s="1"/>
  <c r="P203" i="8"/>
  <c r="N203" i="8"/>
  <c r="V203" i="8" s="1"/>
  <c r="AI203" i="8" s="1"/>
  <c r="S203" i="8"/>
  <c r="AA203" i="8" s="1"/>
  <c r="AN203" i="8" s="1"/>
  <c r="Q203" i="8"/>
  <c r="Y203" i="8" s="1"/>
  <c r="AL203" i="8" s="1"/>
  <c r="M203" i="8"/>
  <c r="U203" i="8" s="1"/>
  <c r="AH203" i="8" s="1"/>
  <c r="BV204" i="8"/>
  <c r="W204" i="8"/>
  <c r="AJ204" i="8" s="1"/>
  <c r="P204" i="8"/>
  <c r="N204" i="8"/>
  <c r="V204" i="8" s="1"/>
  <c r="AI204" i="8" s="1"/>
  <c r="S204" i="8"/>
  <c r="AA204" i="8" s="1"/>
  <c r="AN204" i="8" s="1"/>
  <c r="Q204" i="8"/>
  <c r="Y204" i="8" s="1"/>
  <c r="AL204" i="8" s="1"/>
  <c r="M204" i="8"/>
  <c r="U204" i="8" s="1"/>
  <c r="AH204" i="8" s="1"/>
  <c r="BV205" i="8"/>
  <c r="W205" i="8"/>
  <c r="AJ205" i="8" s="1"/>
  <c r="P205" i="8"/>
  <c r="N205" i="8"/>
  <c r="V205" i="8" s="1"/>
  <c r="AI205" i="8" s="1"/>
  <c r="CF155" i="8" s="1"/>
  <c r="S205" i="8"/>
  <c r="AA205" i="8" s="1"/>
  <c r="AN205" i="8" s="1"/>
  <c r="CI155" i="8" s="1"/>
  <c r="Q205" i="8"/>
  <c r="Y205" i="8" s="1"/>
  <c r="AL205" i="8" s="1"/>
  <c r="M205" i="8"/>
  <c r="U205" i="8" s="1"/>
  <c r="AH205" i="8" s="1"/>
  <c r="CE155" i="8" s="1"/>
  <c r="CD155" i="8"/>
  <c r="BW57" i="8"/>
  <c r="BV206" i="8"/>
  <c r="W206" i="8"/>
  <c r="AJ206" i="8" s="1"/>
  <c r="P206" i="8"/>
  <c r="N206" i="8"/>
  <c r="V206" i="8" s="1"/>
  <c r="AI206" i="8" s="1"/>
  <c r="CF116" i="8" s="1"/>
  <c r="S206" i="8"/>
  <c r="AA206" i="8" s="1"/>
  <c r="AN206" i="8" s="1"/>
  <c r="CI116" i="8" s="1"/>
  <c r="Q206" i="8"/>
  <c r="Y206" i="8" s="1"/>
  <c r="AL206" i="8" s="1"/>
  <c r="M206" i="8"/>
  <c r="U206" i="8" s="1"/>
  <c r="AH206" i="8" s="1"/>
  <c r="CE116" i="8" s="1"/>
  <c r="CD116" i="8"/>
  <c r="BV207" i="8"/>
  <c r="W207" i="8"/>
  <c r="AJ207" i="8" s="1"/>
  <c r="P207" i="8"/>
  <c r="N207" i="8"/>
  <c r="V207" i="8" s="1"/>
  <c r="AI207" i="8" s="1"/>
  <c r="CF117" i="8" s="1"/>
  <c r="S207" i="8"/>
  <c r="AA207" i="8" s="1"/>
  <c r="AN207" i="8" s="1"/>
  <c r="CI117" i="8" s="1"/>
  <c r="Q207" i="8"/>
  <c r="Y207" i="8" s="1"/>
  <c r="AL207" i="8" s="1"/>
  <c r="M207" i="8"/>
  <c r="U207" i="8" s="1"/>
  <c r="AH207" i="8" s="1"/>
  <c r="CE117" i="8" s="1"/>
  <c r="CD117" i="8"/>
  <c r="BV208" i="8"/>
  <c r="W208" i="8"/>
  <c r="AJ208" i="8" s="1"/>
  <c r="P208" i="8"/>
  <c r="N208" i="8"/>
  <c r="V208" i="8" s="1"/>
  <c r="AI208" i="8" s="1"/>
  <c r="CF118" i="8" s="1"/>
  <c r="S208" i="8"/>
  <c r="AA208" i="8" s="1"/>
  <c r="AN208" i="8" s="1"/>
  <c r="CI118" i="8" s="1"/>
  <c r="Q208" i="8"/>
  <c r="Y208" i="8" s="1"/>
  <c r="AL208" i="8" s="1"/>
  <c r="M208" i="8"/>
  <c r="U208" i="8" s="1"/>
  <c r="AH208" i="8" s="1"/>
  <c r="CE118" i="8" s="1"/>
  <c r="CD118" i="8"/>
  <c r="BV209" i="8"/>
  <c r="W209" i="8"/>
  <c r="AJ209" i="8" s="1"/>
  <c r="P209" i="8"/>
  <c r="N209" i="8"/>
  <c r="V209" i="8" s="1"/>
  <c r="AI209" i="8" s="1"/>
  <c r="CF119" i="8" s="1"/>
  <c r="S209" i="8"/>
  <c r="AA209" i="8" s="1"/>
  <c r="AN209" i="8" s="1"/>
  <c r="CI119" i="8" s="1"/>
  <c r="Q209" i="8"/>
  <c r="Y209" i="8" s="1"/>
  <c r="AL209" i="8" s="1"/>
  <c r="M209" i="8"/>
  <c r="U209" i="8" s="1"/>
  <c r="AH209" i="8" s="1"/>
  <c r="CE119" i="8" s="1"/>
  <c r="CD119" i="8"/>
  <c r="BV210" i="8"/>
  <c r="W210" i="8"/>
  <c r="AJ210" i="8" s="1"/>
  <c r="P210" i="8"/>
  <c r="N210" i="8"/>
  <c r="V210" i="8" s="1"/>
  <c r="AI210" i="8" s="1"/>
  <c r="CF120" i="8" s="1"/>
  <c r="S210" i="8"/>
  <c r="AA210" i="8" s="1"/>
  <c r="AN210" i="8" s="1"/>
  <c r="CI120" i="8" s="1"/>
  <c r="Q210" i="8"/>
  <c r="Y210" i="8" s="1"/>
  <c r="AL210" i="8" s="1"/>
  <c r="M210" i="8"/>
  <c r="U210" i="8" s="1"/>
  <c r="AH210" i="8" s="1"/>
  <c r="CE120" i="8" s="1"/>
  <c r="CD120" i="8"/>
  <c r="BV211" i="8"/>
  <c r="W211" i="8"/>
  <c r="AJ211" i="8" s="1"/>
  <c r="P211" i="8"/>
  <c r="N211" i="8"/>
  <c r="V211" i="8" s="1"/>
  <c r="AI211" i="8" s="1"/>
  <c r="CF121" i="8" s="1"/>
  <c r="S211" i="8"/>
  <c r="AA211" i="8" s="1"/>
  <c r="AN211" i="8" s="1"/>
  <c r="CI121" i="8" s="1"/>
  <c r="Q211" i="8"/>
  <c r="Y211" i="8" s="1"/>
  <c r="AL211" i="8" s="1"/>
  <c r="M211" i="8"/>
  <c r="U211" i="8" s="1"/>
  <c r="AH211" i="8" s="1"/>
  <c r="CE121" i="8" s="1"/>
  <c r="CD121" i="8"/>
  <c r="BV212" i="8"/>
  <c r="W212" i="8"/>
  <c r="AJ212" i="8" s="1"/>
  <c r="P212" i="8"/>
  <c r="N212" i="8"/>
  <c r="V212" i="8" s="1"/>
  <c r="AI212" i="8" s="1"/>
  <c r="CF122" i="8" s="1"/>
  <c r="S212" i="8"/>
  <c r="AA212" i="8" s="1"/>
  <c r="AN212" i="8" s="1"/>
  <c r="CI122" i="8" s="1"/>
  <c r="Q212" i="8"/>
  <c r="Y212" i="8" s="1"/>
  <c r="AL212" i="8" s="1"/>
  <c r="M212" i="8"/>
  <c r="U212" i="8" s="1"/>
  <c r="AH212" i="8" s="1"/>
  <c r="CE122" i="8" s="1"/>
  <c r="CD122" i="8"/>
  <c r="W213" i="8"/>
  <c r="AJ213" i="8" s="1"/>
  <c r="P213" i="8"/>
  <c r="N213" i="8"/>
  <c r="V213" i="8" s="1"/>
  <c r="AI213" i="8" s="1"/>
  <c r="BV213" i="8"/>
  <c r="S213" i="8"/>
  <c r="AA213" i="8" s="1"/>
  <c r="AN213" i="8" s="1"/>
  <c r="Q213" i="8"/>
  <c r="Y213" i="8" s="1"/>
  <c r="AL213" i="8" s="1"/>
  <c r="M213" i="8"/>
  <c r="U213" i="8" s="1"/>
  <c r="AH213" i="8" s="1"/>
  <c r="S214" i="8"/>
  <c r="AA214" i="8" s="1"/>
  <c r="AN214" i="8" s="1"/>
  <c r="Q214" i="8"/>
  <c r="Y214" i="8" s="1"/>
  <c r="AL214" i="8" s="1"/>
  <c r="M214" i="8"/>
  <c r="U214" i="8" s="1"/>
  <c r="AH214" i="8" s="1"/>
  <c r="BV214" i="8"/>
  <c r="P214" i="8"/>
  <c r="W214" i="8"/>
  <c r="AJ214" i="8" s="1"/>
  <c r="N214" i="8"/>
  <c r="V214" i="8" s="1"/>
  <c r="AI214" i="8" s="1"/>
  <c r="S215" i="8"/>
  <c r="AA215" i="8" s="1"/>
  <c r="AN215" i="8" s="1"/>
  <c r="Q215" i="8"/>
  <c r="Y215" i="8" s="1"/>
  <c r="AL215" i="8" s="1"/>
  <c r="M215" i="8"/>
  <c r="U215" i="8" s="1"/>
  <c r="AH215" i="8" s="1"/>
  <c r="W215" i="8"/>
  <c r="AJ215" i="8" s="1"/>
  <c r="N215" i="8"/>
  <c r="V215" i="8" s="1"/>
  <c r="AI215" i="8" s="1"/>
  <c r="BV215" i="8"/>
  <c r="P215" i="8"/>
  <c r="S216" i="8"/>
  <c r="AA216" i="8" s="1"/>
  <c r="AN216" i="8" s="1"/>
  <c r="Q216" i="8"/>
  <c r="Y216" i="8" s="1"/>
  <c r="AL216" i="8" s="1"/>
  <c r="M216" i="8"/>
  <c r="U216" i="8" s="1"/>
  <c r="AH216" i="8" s="1"/>
  <c r="BV216" i="8"/>
  <c r="P216" i="8"/>
  <c r="W216" i="8"/>
  <c r="AJ216" i="8" s="1"/>
  <c r="N216" i="8"/>
  <c r="V216" i="8" s="1"/>
  <c r="AI216" i="8" s="1"/>
  <c r="S217" i="8"/>
  <c r="AA217" i="8" s="1"/>
  <c r="AN217" i="8" s="1"/>
  <c r="Q217" i="8"/>
  <c r="Y217" i="8" s="1"/>
  <c r="AL217" i="8" s="1"/>
  <c r="M217" i="8"/>
  <c r="U217" i="8" s="1"/>
  <c r="AH217" i="8" s="1"/>
  <c r="W217" i="8"/>
  <c r="AJ217" i="8" s="1"/>
  <c r="N217" i="8"/>
  <c r="V217" i="8" s="1"/>
  <c r="AI217" i="8" s="1"/>
  <c r="BV217" i="8"/>
  <c r="P217" i="8"/>
  <c r="S218" i="8"/>
  <c r="AA218" i="8" s="1"/>
  <c r="AN218" i="8" s="1"/>
  <c r="Q218" i="8"/>
  <c r="Y218" i="8" s="1"/>
  <c r="AL218" i="8" s="1"/>
  <c r="M218" i="8"/>
  <c r="U218" i="8" s="1"/>
  <c r="AH218" i="8" s="1"/>
  <c r="BV218" i="8"/>
  <c r="P218" i="8"/>
  <c r="W218" i="8"/>
  <c r="AJ218" i="8" s="1"/>
  <c r="N218" i="8"/>
  <c r="V218" i="8" s="1"/>
  <c r="AI218" i="8" s="1"/>
  <c r="S219" i="8"/>
  <c r="AA219" i="8" s="1"/>
  <c r="AN219" i="8" s="1"/>
  <c r="Q219" i="8"/>
  <c r="Y219" i="8" s="1"/>
  <c r="AL219" i="8" s="1"/>
  <c r="M219" i="8"/>
  <c r="U219" i="8" s="1"/>
  <c r="AH219" i="8" s="1"/>
  <c r="W219" i="8"/>
  <c r="AJ219" i="8" s="1"/>
  <c r="N219" i="8"/>
  <c r="V219" i="8" s="1"/>
  <c r="AI219" i="8" s="1"/>
  <c r="BV219" i="8"/>
  <c r="P219" i="8"/>
  <c r="S220" i="8"/>
  <c r="AA220" i="8" s="1"/>
  <c r="AN220" i="8" s="1"/>
  <c r="Q220" i="8"/>
  <c r="Y220" i="8" s="1"/>
  <c r="AL220" i="8" s="1"/>
  <c r="M220" i="8"/>
  <c r="U220" i="8" s="1"/>
  <c r="AH220" i="8" s="1"/>
  <c r="BV220" i="8"/>
  <c r="P220" i="8"/>
  <c r="W220" i="8"/>
  <c r="AJ220" i="8" s="1"/>
  <c r="N220" i="8"/>
  <c r="V220" i="8" s="1"/>
  <c r="AI220" i="8" s="1"/>
  <c r="S221" i="8"/>
  <c r="AA221" i="8" s="1"/>
  <c r="AN221" i="8" s="1"/>
  <c r="Q221" i="8"/>
  <c r="Y221" i="8" s="1"/>
  <c r="AL221" i="8" s="1"/>
  <c r="M221" i="8"/>
  <c r="U221" i="8" s="1"/>
  <c r="AH221" i="8" s="1"/>
  <c r="W221" i="8"/>
  <c r="AJ221" i="8" s="1"/>
  <c r="N221" i="8"/>
  <c r="V221" i="8" s="1"/>
  <c r="AI221" i="8" s="1"/>
  <c r="BV221" i="8"/>
  <c r="P221" i="8"/>
  <c r="S222" i="8"/>
  <c r="AA222" i="8" s="1"/>
  <c r="AN222" i="8" s="1"/>
  <c r="Q222" i="8"/>
  <c r="Y222" i="8" s="1"/>
  <c r="AL222" i="8" s="1"/>
  <c r="M222" i="8"/>
  <c r="U222" i="8" s="1"/>
  <c r="AH222" i="8" s="1"/>
  <c r="BV222" i="8"/>
  <c r="P222" i="8"/>
  <c r="W222" i="8"/>
  <c r="AJ222" i="8" s="1"/>
  <c r="N222" i="8"/>
  <c r="V222" i="8" s="1"/>
  <c r="AI222" i="8" s="1"/>
  <c r="S223" i="8"/>
  <c r="AA223" i="8" s="1"/>
  <c r="AN223" i="8" s="1"/>
  <c r="CI156" i="8" s="1"/>
  <c r="Q223" i="8"/>
  <c r="Y223" i="8" s="1"/>
  <c r="AL223" i="8" s="1"/>
  <c r="M223" i="8"/>
  <c r="U223" i="8" s="1"/>
  <c r="AH223" i="8" s="1"/>
  <c r="CE156" i="8" s="1"/>
  <c r="W223" i="8"/>
  <c r="AJ223" i="8" s="1"/>
  <c r="N223" i="8"/>
  <c r="V223" i="8" s="1"/>
  <c r="AI223" i="8" s="1"/>
  <c r="CF156" i="8" s="1"/>
  <c r="BV223" i="8"/>
  <c r="P223" i="8"/>
  <c r="CD156" i="8"/>
  <c r="BW58" i="8"/>
  <c r="S224" i="8"/>
  <c r="AA224" i="8" s="1"/>
  <c r="AN224" i="8" s="1"/>
  <c r="CI136" i="8" s="1"/>
  <c r="Q224" i="8"/>
  <c r="Y224" i="8" s="1"/>
  <c r="AL224" i="8" s="1"/>
  <c r="M224" i="8"/>
  <c r="U224" i="8" s="1"/>
  <c r="AH224" i="8" s="1"/>
  <c r="CE136" i="8" s="1"/>
  <c r="BV224" i="8"/>
  <c r="P224" i="8"/>
  <c r="W224" i="8"/>
  <c r="AJ224" i="8" s="1"/>
  <c r="N224" i="8"/>
  <c r="V224" i="8" s="1"/>
  <c r="AI224" i="8" s="1"/>
  <c r="CF136" i="8" s="1"/>
  <c r="CD136" i="8"/>
  <c r="S225" i="8"/>
  <c r="AA225" i="8" s="1"/>
  <c r="AN225" i="8" s="1"/>
  <c r="CI137" i="8" s="1"/>
  <c r="Q225" i="8"/>
  <c r="Y225" i="8" s="1"/>
  <c r="AL225" i="8" s="1"/>
  <c r="M225" i="8"/>
  <c r="U225" i="8" s="1"/>
  <c r="AH225" i="8" s="1"/>
  <c r="CE137" i="8" s="1"/>
  <c r="W225" i="8"/>
  <c r="AJ225" i="8" s="1"/>
  <c r="N225" i="8"/>
  <c r="V225" i="8" s="1"/>
  <c r="AI225" i="8" s="1"/>
  <c r="CF137" i="8" s="1"/>
  <c r="BV225" i="8"/>
  <c r="P225" i="8"/>
  <c r="CD137" i="8"/>
  <c r="S226" i="8"/>
  <c r="AA226" i="8" s="1"/>
  <c r="AN226" i="8" s="1"/>
  <c r="CI148" i="8" s="1"/>
  <c r="Q226" i="8"/>
  <c r="Y226" i="8" s="1"/>
  <c r="AL226" i="8" s="1"/>
  <c r="M226" i="8"/>
  <c r="U226" i="8" s="1"/>
  <c r="AH226" i="8" s="1"/>
  <c r="CE148" i="8" s="1"/>
  <c r="BV226" i="8"/>
  <c r="P226" i="8"/>
  <c r="W226" i="8"/>
  <c r="AJ226" i="8" s="1"/>
  <c r="N226" i="8"/>
  <c r="V226" i="8" s="1"/>
  <c r="AI226" i="8" s="1"/>
  <c r="CF148" i="8" s="1"/>
  <c r="CD148" i="8"/>
  <c r="S227" i="8"/>
  <c r="AA227" i="8" s="1"/>
  <c r="AN227" i="8" s="1"/>
  <c r="CI149" i="8" s="1"/>
  <c r="Q227" i="8"/>
  <c r="Y227" i="8" s="1"/>
  <c r="AL227" i="8" s="1"/>
  <c r="M227" i="8"/>
  <c r="U227" i="8" s="1"/>
  <c r="AH227" i="8" s="1"/>
  <c r="CE149" i="8" s="1"/>
  <c r="W227" i="8"/>
  <c r="AJ227" i="8" s="1"/>
  <c r="N227" i="8"/>
  <c r="V227" i="8" s="1"/>
  <c r="AI227" i="8" s="1"/>
  <c r="CF149" i="8" s="1"/>
  <c r="BV227" i="8"/>
  <c r="P227" i="8"/>
  <c r="CD149" i="8"/>
  <c r="S228" i="8"/>
  <c r="AA228" i="8" s="1"/>
  <c r="AN228" i="8" s="1"/>
  <c r="CI138" i="8" s="1"/>
  <c r="Q228" i="8"/>
  <c r="Y228" i="8" s="1"/>
  <c r="AL228" i="8" s="1"/>
  <c r="M228" i="8"/>
  <c r="U228" i="8" s="1"/>
  <c r="AH228" i="8" s="1"/>
  <c r="CE138" i="8" s="1"/>
  <c r="BV228" i="8"/>
  <c r="P228" i="8"/>
  <c r="W228" i="8"/>
  <c r="AJ228" i="8" s="1"/>
  <c r="N228" i="8"/>
  <c r="V228" i="8" s="1"/>
  <c r="AI228" i="8" s="1"/>
  <c r="CF138" i="8" s="1"/>
  <c r="CD138" i="8"/>
  <c r="S229" i="8"/>
  <c r="AA229" i="8" s="1"/>
  <c r="AN229" i="8" s="1"/>
  <c r="CI139" i="8" s="1"/>
  <c r="Q229" i="8"/>
  <c r="Y229" i="8" s="1"/>
  <c r="AL229" i="8" s="1"/>
  <c r="M229" i="8"/>
  <c r="U229" i="8" s="1"/>
  <c r="AH229" i="8" s="1"/>
  <c r="CE139" i="8" s="1"/>
  <c r="W229" i="8"/>
  <c r="AJ229" i="8" s="1"/>
  <c r="N229" i="8"/>
  <c r="V229" i="8" s="1"/>
  <c r="AI229" i="8" s="1"/>
  <c r="CF139" i="8" s="1"/>
  <c r="BV229" i="8"/>
  <c r="P229" i="8"/>
  <c r="CD139" i="8"/>
  <c r="S230" i="8"/>
  <c r="AA230" i="8" s="1"/>
  <c r="AN230" i="8" s="1"/>
  <c r="Q230" i="8"/>
  <c r="Y230" i="8" s="1"/>
  <c r="AL230" i="8" s="1"/>
  <c r="M230" i="8"/>
  <c r="U230" i="8" s="1"/>
  <c r="AH230" i="8" s="1"/>
  <c r="BV230" i="8"/>
  <c r="P230" i="8"/>
  <c r="W230" i="8"/>
  <c r="AJ230" i="8" s="1"/>
  <c r="N230" i="8"/>
  <c r="V230" i="8" s="1"/>
  <c r="AI230" i="8" s="1"/>
  <c r="S231" i="8"/>
  <c r="AA231" i="8" s="1"/>
  <c r="AN231" i="8" s="1"/>
  <c r="Q231" i="8"/>
  <c r="Y231" i="8" s="1"/>
  <c r="AL231" i="8" s="1"/>
  <c r="M231" i="8"/>
  <c r="U231" i="8" s="1"/>
  <c r="AH231" i="8" s="1"/>
  <c r="W231" i="8"/>
  <c r="AJ231" i="8" s="1"/>
  <c r="N231" i="8"/>
  <c r="V231" i="8" s="1"/>
  <c r="AI231" i="8" s="1"/>
  <c r="BV231" i="8"/>
  <c r="P231" i="8"/>
  <c r="S232" i="8"/>
  <c r="AA232" i="8" s="1"/>
  <c r="AN232" i="8" s="1"/>
  <c r="CI123" i="8" s="1"/>
  <c r="Q232" i="8"/>
  <c r="Y232" i="8" s="1"/>
  <c r="AL232" i="8" s="1"/>
  <c r="M232" i="8"/>
  <c r="U232" i="8" s="1"/>
  <c r="AH232" i="8" s="1"/>
  <c r="CE123" i="8" s="1"/>
  <c r="BV232" i="8"/>
  <c r="P232" i="8"/>
  <c r="W232" i="8"/>
  <c r="AJ232" i="8" s="1"/>
  <c r="N232" i="8"/>
  <c r="V232" i="8" s="1"/>
  <c r="AI232" i="8" s="1"/>
  <c r="CF123" i="8" s="1"/>
  <c r="CD123" i="8"/>
  <c r="S233" i="8"/>
  <c r="AA233" i="8" s="1"/>
  <c r="AN233" i="8" s="1"/>
  <c r="CI124" i="8" s="1"/>
  <c r="Q233" i="8"/>
  <c r="Y233" i="8" s="1"/>
  <c r="AL233" i="8" s="1"/>
  <c r="M233" i="8"/>
  <c r="U233" i="8" s="1"/>
  <c r="AH233" i="8" s="1"/>
  <c r="CE124" i="8" s="1"/>
  <c r="W233" i="8"/>
  <c r="AJ233" i="8" s="1"/>
  <c r="N233" i="8"/>
  <c r="V233" i="8" s="1"/>
  <c r="AI233" i="8" s="1"/>
  <c r="CF124" i="8" s="1"/>
  <c r="BV233" i="8"/>
  <c r="P233" i="8"/>
  <c r="CD124" i="8"/>
  <c r="S234" i="8"/>
  <c r="AA234" i="8" s="1"/>
  <c r="AN234" i="8" s="1"/>
  <c r="CI153" i="8" s="1"/>
  <c r="Q234" i="8"/>
  <c r="Y234" i="8" s="1"/>
  <c r="AL234" i="8" s="1"/>
  <c r="M234" i="8"/>
  <c r="U234" i="8" s="1"/>
  <c r="AH234" i="8" s="1"/>
  <c r="CE153" i="8" s="1"/>
  <c r="BV234" i="8"/>
  <c r="P234" i="8"/>
  <c r="W234" i="8"/>
  <c r="AJ234" i="8" s="1"/>
  <c r="N234" i="8"/>
  <c r="V234" i="8" s="1"/>
  <c r="AI234" i="8" s="1"/>
  <c r="CF153" i="8" s="1"/>
  <c r="CD153" i="8"/>
  <c r="S235" i="8"/>
  <c r="AA235" i="8" s="1"/>
  <c r="AN235" i="8" s="1"/>
  <c r="CI154" i="8" s="1"/>
  <c r="Q235" i="8"/>
  <c r="Y235" i="8" s="1"/>
  <c r="AL235" i="8" s="1"/>
  <c r="M235" i="8"/>
  <c r="U235" i="8" s="1"/>
  <c r="AH235" i="8" s="1"/>
  <c r="CE154" i="8" s="1"/>
  <c r="W235" i="8"/>
  <c r="AJ235" i="8" s="1"/>
  <c r="N235" i="8"/>
  <c r="V235" i="8" s="1"/>
  <c r="AI235" i="8" s="1"/>
  <c r="CF154" i="8" s="1"/>
  <c r="BV235" i="8"/>
  <c r="P235" i="8"/>
  <c r="CD154" i="8"/>
  <c r="S236" i="8"/>
  <c r="AA236" i="8" s="1"/>
  <c r="AN236" i="8" s="1"/>
  <c r="CI125" i="8" s="1"/>
  <c r="Q236" i="8"/>
  <c r="Y236" i="8" s="1"/>
  <c r="AL236" i="8" s="1"/>
  <c r="M236" i="8"/>
  <c r="U236" i="8" s="1"/>
  <c r="AH236" i="8" s="1"/>
  <c r="CE125" i="8" s="1"/>
  <c r="BV236" i="8"/>
  <c r="P236" i="8"/>
  <c r="W236" i="8"/>
  <c r="AJ236" i="8" s="1"/>
  <c r="N236" i="8"/>
  <c r="V236" i="8" s="1"/>
  <c r="AI236" i="8" s="1"/>
  <c r="CF125" i="8" s="1"/>
  <c r="CD125" i="8"/>
  <c r="S237" i="8"/>
  <c r="AA237" i="8" s="1"/>
  <c r="AN237" i="8" s="1"/>
  <c r="CI126" i="8" s="1"/>
  <c r="Q237" i="8"/>
  <c r="Y237" i="8" s="1"/>
  <c r="AL237" i="8" s="1"/>
  <c r="M237" i="8"/>
  <c r="U237" i="8" s="1"/>
  <c r="AH237" i="8" s="1"/>
  <c r="CE126" i="8" s="1"/>
  <c r="W237" i="8"/>
  <c r="AJ237" i="8" s="1"/>
  <c r="N237" i="8"/>
  <c r="V237" i="8" s="1"/>
  <c r="AI237" i="8" s="1"/>
  <c r="CF126" i="8" s="1"/>
  <c r="BV237" i="8"/>
  <c r="P237" i="8"/>
  <c r="CD126" i="8"/>
  <c r="S238" i="8"/>
  <c r="AA238" i="8" s="1"/>
  <c r="AN238" i="8" s="1"/>
  <c r="Q238" i="8"/>
  <c r="Y238" i="8" s="1"/>
  <c r="AL238" i="8" s="1"/>
  <c r="M238" i="8"/>
  <c r="U238" i="8" s="1"/>
  <c r="AH238" i="8" s="1"/>
  <c r="BV238" i="8"/>
  <c r="P238" i="8"/>
  <c r="W238" i="8"/>
  <c r="AJ238" i="8" s="1"/>
  <c r="N238" i="8"/>
  <c r="V238" i="8" s="1"/>
  <c r="AI238" i="8" s="1"/>
  <c r="S239" i="8"/>
  <c r="AA239" i="8" s="1"/>
  <c r="AN239" i="8" s="1"/>
  <c r="Q239" i="8"/>
  <c r="Y239" i="8" s="1"/>
  <c r="AL239" i="8" s="1"/>
  <c r="M239" i="8"/>
  <c r="U239" i="8" s="1"/>
  <c r="AH239" i="8" s="1"/>
  <c r="W239" i="8"/>
  <c r="AJ239" i="8" s="1"/>
  <c r="N239" i="8"/>
  <c r="V239" i="8" s="1"/>
  <c r="AI239" i="8" s="1"/>
  <c r="BV239" i="8"/>
  <c r="P239" i="8"/>
  <c r="S240" i="8"/>
  <c r="AA240" i="8" s="1"/>
  <c r="AN240" i="8" s="1"/>
  <c r="Q240" i="8"/>
  <c r="Y240" i="8" s="1"/>
  <c r="AL240" i="8" s="1"/>
  <c r="M240" i="8"/>
  <c r="U240" i="8" s="1"/>
  <c r="AH240" i="8" s="1"/>
  <c r="BV240" i="8"/>
  <c r="P240" i="8"/>
  <c r="W240" i="8"/>
  <c r="AJ240" i="8" s="1"/>
  <c r="N240" i="8"/>
  <c r="V240" i="8" s="1"/>
  <c r="AI240" i="8" s="1"/>
  <c r="S241" i="8"/>
  <c r="AA241" i="8" s="1"/>
  <c r="AN241" i="8" s="1"/>
  <c r="Q241" i="8"/>
  <c r="Y241" i="8" s="1"/>
  <c r="AL241" i="8" s="1"/>
  <c r="M241" i="8"/>
  <c r="U241" i="8" s="1"/>
  <c r="AH241" i="8" s="1"/>
  <c r="W241" i="8"/>
  <c r="AJ241" i="8" s="1"/>
  <c r="N241" i="8"/>
  <c r="V241" i="8" s="1"/>
  <c r="AI241" i="8" s="1"/>
  <c r="BV241" i="8"/>
  <c r="P241" i="8"/>
  <c r="BV242" i="8"/>
  <c r="S242" i="8"/>
  <c r="AA242" i="8" s="1"/>
  <c r="AN242" i="8" s="1"/>
  <c r="Q242" i="8"/>
  <c r="Y242" i="8" s="1"/>
  <c r="AL242" i="8" s="1"/>
  <c r="M242" i="8"/>
  <c r="U242" i="8" s="1"/>
  <c r="AH242" i="8" s="1"/>
  <c r="P242" i="8"/>
  <c r="W242" i="8"/>
  <c r="AJ242" i="8" s="1"/>
  <c r="N242" i="8"/>
  <c r="V242" i="8" s="1"/>
  <c r="AI242" i="8" s="1"/>
  <c r="BV243" i="8"/>
  <c r="W243" i="8"/>
  <c r="AJ243" i="8" s="1"/>
  <c r="P243" i="8"/>
  <c r="N243" i="8"/>
  <c r="V243" i="8" s="1"/>
  <c r="AI243" i="8" s="1"/>
  <c r="S243" i="8"/>
  <c r="AA243" i="8" s="1"/>
  <c r="AN243" i="8" s="1"/>
  <c r="Q243" i="8"/>
  <c r="Y243" i="8" s="1"/>
  <c r="AL243" i="8" s="1"/>
  <c r="M243" i="8"/>
  <c r="U243" i="8" s="1"/>
  <c r="AH243" i="8" s="1"/>
  <c r="BV244" i="8"/>
  <c r="W244" i="8"/>
  <c r="AJ244" i="8" s="1"/>
  <c r="P244" i="8"/>
  <c r="N244" i="8"/>
  <c r="V244" i="8" s="1"/>
  <c r="AI244" i="8" s="1"/>
  <c r="S244" i="8"/>
  <c r="AA244" i="8" s="1"/>
  <c r="AN244" i="8" s="1"/>
  <c r="Q244" i="8"/>
  <c r="Y244" i="8" s="1"/>
  <c r="AL244" i="8" s="1"/>
  <c r="M244" i="8"/>
  <c r="U244" i="8" s="1"/>
  <c r="AH244" i="8" s="1"/>
  <c r="BV245" i="8"/>
  <c r="W245" i="8"/>
  <c r="AJ245" i="8" s="1"/>
  <c r="P245" i="8"/>
  <c r="N245" i="8"/>
  <c r="V245" i="8" s="1"/>
  <c r="AI245" i="8" s="1"/>
  <c r="S245" i="8"/>
  <c r="AA245" i="8" s="1"/>
  <c r="AN245" i="8" s="1"/>
  <c r="Q245" i="8"/>
  <c r="Y245" i="8" s="1"/>
  <c r="AL245" i="8" s="1"/>
  <c r="M245" i="8"/>
  <c r="U245" i="8" s="1"/>
  <c r="AH245" i="8" s="1"/>
  <c r="BV246" i="8"/>
  <c r="W246" i="8"/>
  <c r="AJ246" i="8" s="1"/>
  <c r="P246" i="8"/>
  <c r="N246" i="8"/>
  <c r="V246" i="8" s="1"/>
  <c r="AI246" i="8" s="1"/>
  <c r="S246" i="8"/>
  <c r="AA246" i="8" s="1"/>
  <c r="AN246" i="8" s="1"/>
  <c r="Q246" i="8"/>
  <c r="Y246" i="8" s="1"/>
  <c r="AL246" i="8" s="1"/>
  <c r="M246" i="8"/>
  <c r="U246" i="8" s="1"/>
  <c r="AH246" i="8" s="1"/>
  <c r="BV247" i="8"/>
  <c r="W247" i="8"/>
  <c r="AJ247" i="8" s="1"/>
  <c r="P247" i="8"/>
  <c r="N247" i="8"/>
  <c r="V247" i="8" s="1"/>
  <c r="AI247" i="8" s="1"/>
  <c r="CF157" i="8" s="1"/>
  <c r="S247" i="8"/>
  <c r="AA247" i="8" s="1"/>
  <c r="AN247" i="8" s="1"/>
  <c r="CI157" i="8" s="1"/>
  <c r="Q247" i="8"/>
  <c r="Y247" i="8" s="1"/>
  <c r="AL247" i="8" s="1"/>
  <c r="M247" i="8"/>
  <c r="U247" i="8" s="1"/>
  <c r="AH247" i="8" s="1"/>
  <c r="CE157" i="8" s="1"/>
  <c r="CD157" i="8"/>
  <c r="BW59" i="8"/>
  <c r="BV248" i="8"/>
  <c r="W248" i="8"/>
  <c r="AJ248" i="8" s="1"/>
  <c r="P248" i="8"/>
  <c r="N248" i="8"/>
  <c r="V248" i="8" s="1"/>
  <c r="AI248" i="8" s="1"/>
  <c r="CF158" i="8" s="1"/>
  <c r="S248" i="8"/>
  <c r="AA248" i="8" s="1"/>
  <c r="AN248" i="8" s="1"/>
  <c r="CI158" i="8" s="1"/>
  <c r="Q248" i="8"/>
  <c r="Y248" i="8" s="1"/>
  <c r="AL248" i="8" s="1"/>
  <c r="M248" i="8"/>
  <c r="U248" i="8" s="1"/>
  <c r="AH248" i="8" s="1"/>
  <c r="CE158" i="8" s="1"/>
  <c r="CD158" i="8"/>
  <c r="BW60" i="8"/>
  <c r="BV249" i="8"/>
  <c r="W249" i="8"/>
  <c r="AJ249" i="8" s="1"/>
  <c r="P249" i="8"/>
  <c r="N249" i="8"/>
  <c r="V249" i="8" s="1"/>
  <c r="AI249" i="8" s="1"/>
  <c r="CF159" i="8" s="1"/>
  <c r="S249" i="8"/>
  <c r="AA249" i="8" s="1"/>
  <c r="AN249" i="8" s="1"/>
  <c r="CI159" i="8" s="1"/>
  <c r="Q249" i="8"/>
  <c r="Y249" i="8" s="1"/>
  <c r="AL249" i="8" s="1"/>
  <c r="M249" i="8"/>
  <c r="U249" i="8" s="1"/>
  <c r="AH249" i="8" s="1"/>
  <c r="CE159" i="8" s="1"/>
  <c r="CD159" i="8"/>
  <c r="BV250" i="8"/>
  <c r="W250" i="8"/>
  <c r="AJ250" i="8" s="1"/>
  <c r="P250" i="8"/>
  <c r="N250" i="8"/>
  <c r="V250" i="8" s="1"/>
  <c r="AI250" i="8" s="1"/>
  <c r="CF170" i="8" s="1"/>
  <c r="S250" i="8"/>
  <c r="AA250" i="8" s="1"/>
  <c r="AN250" i="8" s="1"/>
  <c r="CI170" i="8" s="1"/>
  <c r="Q250" i="8"/>
  <c r="Y250" i="8" s="1"/>
  <c r="AL250" i="8" s="1"/>
  <c r="M250" i="8"/>
  <c r="U250" i="8" s="1"/>
  <c r="AH250" i="8" s="1"/>
  <c r="CE170" i="8" s="1"/>
  <c r="CD170" i="8"/>
  <c r="BW61" i="8"/>
  <c r="BV251" i="8"/>
  <c r="W251" i="8"/>
  <c r="AJ251" i="8" s="1"/>
  <c r="P251" i="8"/>
  <c r="N251" i="8"/>
  <c r="V251" i="8" s="1"/>
  <c r="AI251" i="8" s="1"/>
  <c r="CF171" i="8" s="1"/>
  <c r="S251" i="8"/>
  <c r="AA251" i="8" s="1"/>
  <c r="AN251" i="8" s="1"/>
  <c r="CI171" i="8" s="1"/>
  <c r="Q251" i="8"/>
  <c r="Y251" i="8" s="1"/>
  <c r="AL251" i="8" s="1"/>
  <c r="M251" i="8"/>
  <c r="U251" i="8" s="1"/>
  <c r="AH251" i="8" s="1"/>
  <c r="CE171" i="8" s="1"/>
  <c r="CD171" i="8"/>
  <c r="BV252" i="8"/>
  <c r="W252" i="8"/>
  <c r="AJ252" i="8" s="1"/>
  <c r="P252" i="8"/>
  <c r="N252" i="8"/>
  <c r="V252" i="8" s="1"/>
  <c r="AI252" i="8" s="1"/>
  <c r="CF160" i="8" s="1"/>
  <c r="S252" i="8"/>
  <c r="AA252" i="8" s="1"/>
  <c r="AN252" i="8" s="1"/>
  <c r="CI160" i="8" s="1"/>
  <c r="Q252" i="8"/>
  <c r="Y252" i="8" s="1"/>
  <c r="AL252" i="8" s="1"/>
  <c r="M252" i="8"/>
  <c r="U252" i="8" s="1"/>
  <c r="AH252" i="8" s="1"/>
  <c r="CE160" i="8" s="1"/>
  <c r="CD160" i="8"/>
  <c r="BV253" i="8"/>
  <c r="W253" i="8"/>
  <c r="AJ253" i="8" s="1"/>
  <c r="P253" i="8"/>
  <c r="N253" i="8"/>
  <c r="V253" i="8" s="1"/>
  <c r="AI253" i="8" s="1"/>
  <c r="CF161" i="8" s="1"/>
  <c r="S253" i="8"/>
  <c r="AA253" i="8" s="1"/>
  <c r="AN253" i="8" s="1"/>
  <c r="CI161" i="8" s="1"/>
  <c r="Q253" i="8"/>
  <c r="Y253" i="8" s="1"/>
  <c r="AL253" i="8" s="1"/>
  <c r="M253" i="8"/>
  <c r="U253" i="8" s="1"/>
  <c r="AH253" i="8" s="1"/>
  <c r="CE161" i="8" s="1"/>
  <c r="CD161" i="8"/>
  <c r="S254" i="8"/>
  <c r="AA254" i="8" s="1"/>
  <c r="AN254" i="8" s="1"/>
  <c r="CI162" i="8" s="1"/>
  <c r="Q254" i="8"/>
  <c r="Y254" i="8" s="1"/>
  <c r="AL254" i="8" s="1"/>
  <c r="M254" i="8"/>
  <c r="U254" i="8" s="1"/>
  <c r="AH254" i="8" s="1"/>
  <c r="CE162" i="8" s="1"/>
  <c r="BV254" i="8"/>
  <c r="P254" i="8"/>
  <c r="W254" i="8"/>
  <c r="AJ254" i="8" s="1"/>
  <c r="N254" i="8"/>
  <c r="V254" i="8" s="1"/>
  <c r="AI254" i="8" s="1"/>
  <c r="CF162" i="8" s="1"/>
  <c r="CD162" i="8"/>
  <c r="S255" i="8"/>
  <c r="AA255" i="8" s="1"/>
  <c r="AN255" i="8" s="1"/>
  <c r="CI176" i="8" s="1"/>
  <c r="Q255" i="8"/>
  <c r="Y255" i="8" s="1"/>
  <c r="AL255" i="8" s="1"/>
  <c r="M255" i="8"/>
  <c r="U255" i="8" s="1"/>
  <c r="AH255" i="8" s="1"/>
  <c r="CE176" i="8" s="1"/>
  <c r="W255" i="8"/>
  <c r="AJ255" i="8" s="1"/>
  <c r="N255" i="8"/>
  <c r="V255" i="8" s="1"/>
  <c r="AI255" i="8" s="1"/>
  <c r="CF176" i="8" s="1"/>
  <c r="BV255" i="8"/>
  <c r="P255" i="8"/>
  <c r="CD176" i="8"/>
  <c r="BW62" i="8"/>
  <c r="S256" i="8"/>
  <c r="AA256" i="8" s="1"/>
  <c r="AN256" i="8" s="1"/>
  <c r="Q256" i="8"/>
  <c r="Y256" i="8" s="1"/>
  <c r="AL256" i="8" s="1"/>
  <c r="M256" i="8"/>
  <c r="U256" i="8" s="1"/>
  <c r="AH256" i="8" s="1"/>
  <c r="BV256" i="8"/>
  <c r="P256" i="8"/>
  <c r="W256" i="8"/>
  <c r="AJ256" i="8" s="1"/>
  <c r="N256" i="8"/>
  <c r="V256" i="8" s="1"/>
  <c r="AI256" i="8" s="1"/>
  <c r="S257" i="8"/>
  <c r="AA257" i="8" s="1"/>
  <c r="AN257" i="8" s="1"/>
  <c r="Q257" i="8"/>
  <c r="Y257" i="8" s="1"/>
  <c r="AL257" i="8" s="1"/>
  <c r="M257" i="8"/>
  <c r="U257" i="8" s="1"/>
  <c r="AH257" i="8" s="1"/>
  <c r="W257" i="8"/>
  <c r="AJ257" i="8" s="1"/>
  <c r="N257" i="8"/>
  <c r="V257" i="8" s="1"/>
  <c r="AI257" i="8" s="1"/>
  <c r="BV257" i="8"/>
  <c r="P257" i="8"/>
  <c r="S258" i="8"/>
  <c r="AA258" i="8" s="1"/>
  <c r="AN258" i="8" s="1"/>
  <c r="Q258" i="8"/>
  <c r="Y258" i="8" s="1"/>
  <c r="AL258" i="8" s="1"/>
  <c r="M258" i="8"/>
  <c r="U258" i="8" s="1"/>
  <c r="AH258" i="8" s="1"/>
  <c r="BV258" i="8"/>
  <c r="P258" i="8"/>
  <c r="W258" i="8"/>
  <c r="AJ258" i="8" s="1"/>
  <c r="N258" i="8"/>
  <c r="V258" i="8" s="1"/>
  <c r="AI258" i="8" s="1"/>
  <c r="S259" i="8"/>
  <c r="AA259" i="8" s="1"/>
  <c r="AN259" i="8" s="1"/>
  <c r="Q259" i="8"/>
  <c r="Y259" i="8" s="1"/>
  <c r="AL259" i="8" s="1"/>
  <c r="M259" i="8"/>
  <c r="U259" i="8" s="1"/>
  <c r="AH259" i="8" s="1"/>
  <c r="W259" i="8"/>
  <c r="AJ259" i="8" s="1"/>
  <c r="N259" i="8"/>
  <c r="V259" i="8" s="1"/>
  <c r="AI259" i="8" s="1"/>
  <c r="BV259" i="8"/>
  <c r="P259" i="8"/>
  <c r="S260" i="8"/>
  <c r="AA260" i="8" s="1"/>
  <c r="AN260" i="8" s="1"/>
  <c r="Q260" i="8"/>
  <c r="Y260" i="8" s="1"/>
  <c r="AL260" i="8" s="1"/>
  <c r="M260" i="8"/>
  <c r="U260" i="8" s="1"/>
  <c r="AH260" i="8" s="1"/>
  <c r="BV260" i="8"/>
  <c r="P260" i="8"/>
  <c r="W260" i="8"/>
  <c r="AJ260" i="8" s="1"/>
  <c r="N260" i="8"/>
  <c r="V260" i="8" s="1"/>
  <c r="AI260" i="8" s="1"/>
  <c r="S261" i="8"/>
  <c r="AA261" i="8" s="1"/>
  <c r="AN261" i="8" s="1"/>
  <c r="Q261" i="8"/>
  <c r="Y261" i="8" s="1"/>
  <c r="AL261" i="8" s="1"/>
  <c r="M261" i="8"/>
  <c r="U261" i="8" s="1"/>
  <c r="AH261" i="8" s="1"/>
  <c r="W261" i="8"/>
  <c r="AJ261" i="8" s="1"/>
  <c r="N261" i="8"/>
  <c r="V261" i="8" s="1"/>
  <c r="AI261" i="8" s="1"/>
  <c r="BV261" i="8"/>
  <c r="P261" i="8"/>
  <c r="S262" i="8"/>
  <c r="AA262" i="8" s="1"/>
  <c r="AN262" i="8" s="1"/>
  <c r="Q262" i="8"/>
  <c r="Y262" i="8" s="1"/>
  <c r="AL262" i="8" s="1"/>
  <c r="M262" i="8"/>
  <c r="U262" i="8" s="1"/>
  <c r="AH262" i="8" s="1"/>
  <c r="BV262" i="8"/>
  <c r="P262" i="8"/>
  <c r="W262" i="8"/>
  <c r="AJ262" i="8" s="1"/>
  <c r="N262" i="8"/>
  <c r="V262" i="8" s="1"/>
  <c r="AI262" i="8" s="1"/>
  <c r="S263" i="8"/>
  <c r="AA263" i="8" s="1"/>
  <c r="AN263" i="8" s="1"/>
  <c r="Q263" i="8"/>
  <c r="Y263" i="8" s="1"/>
  <c r="AL263" i="8" s="1"/>
  <c r="M263" i="8"/>
  <c r="U263" i="8" s="1"/>
  <c r="AH263" i="8" s="1"/>
  <c r="W263" i="8"/>
  <c r="AJ263" i="8" s="1"/>
  <c r="N263" i="8"/>
  <c r="V263" i="8" s="1"/>
  <c r="AI263" i="8" s="1"/>
  <c r="BV263" i="8"/>
  <c r="P263" i="8"/>
  <c r="S264" i="8"/>
  <c r="AA264" i="8" s="1"/>
  <c r="AN264" i="8" s="1"/>
  <c r="Q264" i="8"/>
  <c r="Y264" i="8" s="1"/>
  <c r="AL264" i="8" s="1"/>
  <c r="M264" i="8"/>
  <c r="U264" i="8" s="1"/>
  <c r="AH264" i="8" s="1"/>
  <c r="BV264" i="8"/>
  <c r="P264" i="8"/>
  <c r="W264" i="8"/>
  <c r="AJ264" i="8" s="1"/>
  <c r="N264" i="8"/>
  <c r="V264" i="8" s="1"/>
  <c r="AI264" i="8" s="1"/>
  <c r="S265" i="8"/>
  <c r="AA265" i="8" s="1"/>
  <c r="AN265" i="8" s="1"/>
  <c r="Q265" i="8"/>
  <c r="Y265" i="8" s="1"/>
  <c r="AL265" i="8" s="1"/>
  <c r="M265" i="8"/>
  <c r="U265" i="8" s="1"/>
  <c r="AH265" i="8" s="1"/>
  <c r="W265" i="8"/>
  <c r="AJ265" i="8" s="1"/>
  <c r="N265" i="8"/>
  <c r="V265" i="8" s="1"/>
  <c r="AI265" i="8" s="1"/>
  <c r="BV265" i="8"/>
  <c r="P265" i="8"/>
  <c r="S266" i="8"/>
  <c r="AA266" i="8" s="1"/>
  <c r="AN266" i="8" s="1"/>
  <c r="CI163" i="8" s="1"/>
  <c r="Q266" i="8"/>
  <c r="Y266" i="8" s="1"/>
  <c r="AL266" i="8" s="1"/>
  <c r="M266" i="8"/>
  <c r="U266" i="8" s="1"/>
  <c r="AH266" i="8" s="1"/>
  <c r="CE163" i="8" s="1"/>
  <c r="BV266" i="8"/>
  <c r="P266" i="8"/>
  <c r="W266" i="8"/>
  <c r="AJ266" i="8" s="1"/>
  <c r="N266" i="8"/>
  <c r="V266" i="8" s="1"/>
  <c r="AI266" i="8" s="1"/>
  <c r="CF163" i="8" s="1"/>
  <c r="CD163" i="8"/>
  <c r="S267" i="8"/>
  <c r="AA267" i="8" s="1"/>
  <c r="AN267" i="8" s="1"/>
  <c r="CI164" i="8" s="1"/>
  <c r="Q267" i="8"/>
  <c r="Y267" i="8" s="1"/>
  <c r="AL267" i="8" s="1"/>
  <c r="M267" i="8"/>
  <c r="U267" i="8" s="1"/>
  <c r="AH267" i="8" s="1"/>
  <c r="CE164" i="8" s="1"/>
  <c r="W267" i="8"/>
  <c r="AJ267" i="8" s="1"/>
  <c r="N267" i="8"/>
  <c r="V267" i="8" s="1"/>
  <c r="AI267" i="8" s="1"/>
  <c r="CF164" i="8" s="1"/>
  <c r="BV267" i="8"/>
  <c r="P267" i="8"/>
  <c r="CD164" i="8"/>
  <c r="S268" i="8"/>
  <c r="AA268" i="8" s="1"/>
  <c r="AN268" i="8" s="1"/>
  <c r="CI165" i="8" s="1"/>
  <c r="Q268" i="8"/>
  <c r="Y268" i="8" s="1"/>
  <c r="AL268" i="8" s="1"/>
  <c r="M268" i="8"/>
  <c r="U268" i="8" s="1"/>
  <c r="AH268" i="8" s="1"/>
  <c r="CE165" i="8" s="1"/>
  <c r="BV268" i="8"/>
  <c r="P268" i="8"/>
  <c r="W268" i="8"/>
  <c r="AJ268" i="8" s="1"/>
  <c r="N268" i="8"/>
  <c r="V268" i="8" s="1"/>
  <c r="AI268" i="8" s="1"/>
  <c r="CF165" i="8" s="1"/>
  <c r="CD165" i="8"/>
  <c r="S269" i="8"/>
  <c r="AA269" i="8" s="1"/>
  <c r="AN269" i="8" s="1"/>
  <c r="CI166" i="8" s="1"/>
  <c r="Q269" i="8"/>
  <c r="Y269" i="8" s="1"/>
  <c r="AL269" i="8" s="1"/>
  <c r="M269" i="8"/>
  <c r="U269" i="8" s="1"/>
  <c r="AH269" i="8" s="1"/>
  <c r="CE166" i="8" s="1"/>
  <c r="W269" i="8"/>
  <c r="AJ269" i="8" s="1"/>
  <c r="N269" i="8"/>
  <c r="V269" i="8" s="1"/>
  <c r="AI269" i="8" s="1"/>
  <c r="CF166" i="8" s="1"/>
  <c r="BV269" i="8"/>
  <c r="P269" i="8"/>
  <c r="CD166" i="8"/>
  <c r="S270" i="8"/>
  <c r="AA270" i="8" s="1"/>
  <c r="AN270" i="8" s="1"/>
  <c r="CI167" i="8" s="1"/>
  <c r="Q270" i="8"/>
  <c r="Y270" i="8" s="1"/>
  <c r="AL270" i="8" s="1"/>
  <c r="M270" i="8"/>
  <c r="U270" i="8" s="1"/>
  <c r="AH270" i="8" s="1"/>
  <c r="CE167" i="8" s="1"/>
  <c r="BV270" i="8"/>
  <c r="P270" i="8"/>
  <c r="W270" i="8"/>
  <c r="AJ270" i="8" s="1"/>
  <c r="N270" i="8"/>
  <c r="V270" i="8" s="1"/>
  <c r="AI270" i="8" s="1"/>
  <c r="CF167" i="8" s="1"/>
  <c r="CD167" i="8"/>
  <c r="BV271" i="8"/>
  <c r="S271" i="8"/>
  <c r="AA271" i="8" s="1"/>
  <c r="AN271" i="8" s="1"/>
  <c r="CI168" i="8" s="1"/>
  <c r="Q271" i="8"/>
  <c r="Y271" i="8" s="1"/>
  <c r="AL271" i="8" s="1"/>
  <c r="M271" i="8"/>
  <c r="U271" i="8" s="1"/>
  <c r="AH271" i="8" s="1"/>
  <c r="CE168" i="8" s="1"/>
  <c r="W271" i="8"/>
  <c r="AJ271" i="8" s="1"/>
  <c r="N271" i="8"/>
  <c r="V271" i="8" s="1"/>
  <c r="AI271" i="8" s="1"/>
  <c r="CF168" i="8" s="1"/>
  <c r="P271" i="8"/>
  <c r="CD168" i="8"/>
  <c r="BV272" i="8"/>
  <c r="W272" i="8"/>
  <c r="AJ272" i="8" s="1"/>
  <c r="P272" i="8"/>
  <c r="N272" i="8"/>
  <c r="V272" i="8" s="1"/>
  <c r="AI272" i="8" s="1"/>
  <c r="CF169" i="8" s="1"/>
  <c r="S272" i="8"/>
  <c r="AA272" i="8" s="1"/>
  <c r="AN272" i="8" s="1"/>
  <c r="CI169" i="8" s="1"/>
  <c r="Q272" i="8"/>
  <c r="Y272" i="8" s="1"/>
  <c r="AL272" i="8" s="1"/>
  <c r="M272" i="8"/>
  <c r="U272" i="8" s="1"/>
  <c r="AH272" i="8" s="1"/>
  <c r="CE169" i="8" s="1"/>
  <c r="CD169" i="8"/>
  <c r="BV273" i="8"/>
  <c r="W273" i="8"/>
  <c r="AJ273" i="8" s="1"/>
  <c r="P273" i="8"/>
  <c r="N273" i="8"/>
  <c r="V273" i="8" s="1"/>
  <c r="AI273" i="8" s="1"/>
  <c r="S273" i="8"/>
  <c r="AA273" i="8" s="1"/>
  <c r="AN273" i="8" s="1"/>
  <c r="Q273" i="8"/>
  <c r="Y273" i="8" s="1"/>
  <c r="AL273" i="8" s="1"/>
  <c r="M273" i="8"/>
  <c r="U273" i="8" s="1"/>
  <c r="AH273" i="8" s="1"/>
  <c r="BV274" i="8"/>
  <c r="W274" i="8"/>
  <c r="AJ274" i="8" s="1"/>
  <c r="P274" i="8"/>
  <c r="N274" i="8"/>
  <c r="V274" i="8" s="1"/>
  <c r="AI274" i="8" s="1"/>
  <c r="S274" i="8"/>
  <c r="AA274" i="8" s="1"/>
  <c r="AN274" i="8" s="1"/>
  <c r="Q274" i="8"/>
  <c r="Y274" i="8" s="1"/>
  <c r="AL274" i="8" s="1"/>
  <c r="M274" i="8"/>
  <c r="U274" i="8" s="1"/>
  <c r="AH274" i="8" s="1"/>
  <c r="BV275" i="8"/>
  <c r="W275" i="8"/>
  <c r="AJ275" i="8" s="1"/>
  <c r="P275" i="8"/>
  <c r="N275" i="8"/>
  <c r="V275" i="8" s="1"/>
  <c r="AI275" i="8" s="1"/>
  <c r="S275" i="8"/>
  <c r="AA275" i="8" s="1"/>
  <c r="AN275" i="8" s="1"/>
  <c r="Q275" i="8"/>
  <c r="Y275" i="8" s="1"/>
  <c r="AL275" i="8" s="1"/>
  <c r="M275" i="8"/>
  <c r="U275" i="8" s="1"/>
  <c r="AH275" i="8" s="1"/>
  <c r="BV276" i="8"/>
  <c r="W276" i="8"/>
  <c r="AJ276" i="8" s="1"/>
  <c r="P276" i="8"/>
  <c r="N276" i="8"/>
  <c r="V276" i="8" s="1"/>
  <c r="AI276" i="8" s="1"/>
  <c r="S276" i="8"/>
  <c r="AA276" i="8" s="1"/>
  <c r="AN276" i="8" s="1"/>
  <c r="Q276" i="8"/>
  <c r="Y276" i="8" s="1"/>
  <c r="AL276" i="8" s="1"/>
  <c r="M276" i="8"/>
  <c r="U276" i="8" s="1"/>
  <c r="AH276" i="8" s="1"/>
  <c r="BV277" i="8"/>
  <c r="W277" i="8"/>
  <c r="AJ277" i="8" s="1"/>
  <c r="P277" i="8"/>
  <c r="N277" i="8"/>
  <c r="V277" i="8" s="1"/>
  <c r="AI277" i="8" s="1"/>
  <c r="S277" i="8"/>
  <c r="AA277" i="8" s="1"/>
  <c r="AN277" i="8" s="1"/>
  <c r="Q277" i="8"/>
  <c r="Y277" i="8" s="1"/>
  <c r="AL277" i="8" s="1"/>
  <c r="M277" i="8"/>
  <c r="U277" i="8" s="1"/>
  <c r="AH277" i="8" s="1"/>
  <c r="W278" i="8"/>
  <c r="AJ278" i="8" s="1"/>
  <c r="P278" i="8"/>
  <c r="N278" i="8"/>
  <c r="V278" i="8" s="1"/>
  <c r="AI278" i="8" s="1"/>
  <c r="BV278" i="8"/>
  <c r="S278" i="8"/>
  <c r="AA278" i="8" s="1"/>
  <c r="AN278" i="8" s="1"/>
  <c r="Q278" i="8"/>
  <c r="Y278" i="8" s="1"/>
  <c r="AL278" i="8" s="1"/>
  <c r="M278" i="8"/>
  <c r="U278" i="8" s="1"/>
  <c r="AH278" i="8" s="1"/>
  <c r="S279" i="8"/>
  <c r="AA279" i="8" s="1"/>
  <c r="AN279" i="8" s="1"/>
  <c r="Q279" i="8"/>
  <c r="Y279" i="8" s="1"/>
  <c r="AL279" i="8" s="1"/>
  <c r="M279" i="8"/>
  <c r="U279" i="8" s="1"/>
  <c r="AH279" i="8" s="1"/>
  <c r="BV279" i="8"/>
  <c r="P279" i="8"/>
  <c r="W279" i="8"/>
  <c r="AJ279" i="8" s="1"/>
  <c r="N279" i="8"/>
  <c r="V279" i="8" s="1"/>
  <c r="AI279" i="8" s="1"/>
  <c r="S280" i="8"/>
  <c r="AA280" i="8" s="1"/>
  <c r="AN280" i="8" s="1"/>
  <c r="Q280" i="8"/>
  <c r="Y280" i="8" s="1"/>
  <c r="AL280" i="8" s="1"/>
  <c r="M280" i="8"/>
  <c r="U280" i="8" s="1"/>
  <c r="AH280" i="8" s="1"/>
  <c r="W280" i="8"/>
  <c r="AJ280" i="8" s="1"/>
  <c r="N280" i="8"/>
  <c r="V280" i="8" s="1"/>
  <c r="AI280" i="8" s="1"/>
  <c r="BV280" i="8"/>
  <c r="P280" i="8"/>
  <c r="S281" i="8"/>
  <c r="AA281" i="8" s="1"/>
  <c r="AN281" i="8" s="1"/>
  <c r="Q281" i="8"/>
  <c r="Y281" i="8" s="1"/>
  <c r="AL281" i="8" s="1"/>
  <c r="M281" i="8"/>
  <c r="U281" i="8" s="1"/>
  <c r="AH281" i="8" s="1"/>
  <c r="BV281" i="8"/>
  <c r="P281" i="8"/>
  <c r="W281" i="8"/>
  <c r="AJ281" i="8" s="1"/>
  <c r="N281" i="8"/>
  <c r="V281" i="8" s="1"/>
  <c r="AI281" i="8" s="1"/>
  <c r="S282" i="8"/>
  <c r="AA282" i="8" s="1"/>
  <c r="AN282" i="8" s="1"/>
  <c r="Q282" i="8"/>
  <c r="Y282" i="8" s="1"/>
  <c r="AL282" i="8" s="1"/>
  <c r="M282" i="8"/>
  <c r="U282" i="8" s="1"/>
  <c r="AH282" i="8" s="1"/>
  <c r="W282" i="8"/>
  <c r="AJ282" i="8" s="1"/>
  <c r="N282" i="8"/>
  <c r="V282" i="8" s="1"/>
  <c r="AI282" i="8" s="1"/>
  <c r="BV282" i="8"/>
  <c r="P282" i="8"/>
  <c r="S283" i="8"/>
  <c r="AA283" i="8" s="1"/>
  <c r="AN283" i="8" s="1"/>
  <c r="Q283" i="8"/>
  <c r="Y283" i="8" s="1"/>
  <c r="AL283" i="8" s="1"/>
  <c r="M283" i="8"/>
  <c r="U283" i="8" s="1"/>
  <c r="AH283" i="8" s="1"/>
  <c r="BV283" i="8"/>
  <c r="P283" i="8"/>
  <c r="W283" i="8"/>
  <c r="AJ283" i="8" s="1"/>
  <c r="N283" i="8"/>
  <c r="V283" i="8" s="1"/>
  <c r="AI283" i="8" s="1"/>
  <c r="S284" i="8"/>
  <c r="AA284" i="8" s="1"/>
  <c r="AN284" i="8" s="1"/>
  <c r="Q284" i="8"/>
  <c r="Y284" i="8" s="1"/>
  <c r="AL284" i="8" s="1"/>
  <c r="M284" i="8"/>
  <c r="U284" i="8" s="1"/>
  <c r="AH284" i="8" s="1"/>
  <c r="W284" i="8"/>
  <c r="AJ284" i="8" s="1"/>
  <c r="N284" i="8"/>
  <c r="V284" i="8" s="1"/>
  <c r="AI284" i="8" s="1"/>
  <c r="BV284" i="8"/>
  <c r="P284" i="8"/>
  <c r="S285" i="8"/>
  <c r="AA285" i="8" s="1"/>
  <c r="AN285" i="8" s="1"/>
  <c r="Q285" i="8"/>
  <c r="Y285" i="8" s="1"/>
  <c r="AL285" i="8" s="1"/>
  <c r="M285" i="8"/>
  <c r="U285" i="8" s="1"/>
  <c r="AH285" i="8" s="1"/>
  <c r="BV285" i="8"/>
  <c r="P285" i="8"/>
  <c r="W285" i="8"/>
  <c r="AJ285" i="8" s="1"/>
  <c r="N285" i="8"/>
  <c r="V285" i="8" s="1"/>
  <c r="AI285" i="8" s="1"/>
  <c r="S286" i="8"/>
  <c r="AA286" i="8" s="1"/>
  <c r="AN286" i="8" s="1"/>
  <c r="Q286" i="8"/>
  <c r="Y286" i="8" s="1"/>
  <c r="AL286" i="8" s="1"/>
  <c r="M286" i="8"/>
  <c r="U286" i="8" s="1"/>
  <c r="AH286" i="8" s="1"/>
  <c r="W286" i="8"/>
  <c r="AJ286" i="8" s="1"/>
  <c r="N286" i="8"/>
  <c r="V286" i="8" s="1"/>
  <c r="AI286" i="8" s="1"/>
  <c r="BV286" i="8"/>
  <c r="P286" i="8"/>
  <c r="S287" i="8"/>
  <c r="AA287" i="8" s="1"/>
  <c r="AN287" i="8" s="1"/>
  <c r="Q287" i="8"/>
  <c r="Y287" i="8" s="1"/>
  <c r="AL287" i="8" s="1"/>
  <c r="M287" i="8"/>
  <c r="U287" i="8" s="1"/>
  <c r="AH287" i="8" s="1"/>
  <c r="BV287" i="8"/>
  <c r="P287" i="8"/>
  <c r="W287" i="8"/>
  <c r="AJ287" i="8" s="1"/>
  <c r="N287" i="8"/>
  <c r="V287" i="8" s="1"/>
  <c r="AI287" i="8" s="1"/>
  <c r="S288" i="8"/>
  <c r="AA288" i="8" s="1"/>
  <c r="AN288" i="8" s="1"/>
  <c r="Q288" i="8"/>
  <c r="Y288" i="8" s="1"/>
  <c r="AL288" i="8" s="1"/>
  <c r="M288" i="8"/>
  <c r="U288" i="8" s="1"/>
  <c r="AH288" i="8" s="1"/>
  <c r="W288" i="8"/>
  <c r="AJ288" i="8" s="1"/>
  <c r="N288" i="8"/>
  <c r="V288" i="8" s="1"/>
  <c r="AI288" i="8" s="1"/>
  <c r="BV288" i="8"/>
  <c r="P288" i="8"/>
  <c r="S289" i="8"/>
  <c r="AA289" i="8" s="1"/>
  <c r="AN289" i="8" s="1"/>
  <c r="Q289" i="8"/>
  <c r="Y289" i="8" s="1"/>
  <c r="AL289" i="8" s="1"/>
  <c r="M289" i="8"/>
  <c r="U289" i="8" s="1"/>
  <c r="AH289" i="8" s="1"/>
  <c r="BV289" i="8"/>
  <c r="P289" i="8"/>
  <c r="W289" i="8"/>
  <c r="AJ289" i="8" s="1"/>
  <c r="N289" i="8"/>
  <c r="V289" i="8" s="1"/>
  <c r="AI289" i="8" s="1"/>
  <c r="S290" i="8"/>
  <c r="AA290" i="8" s="1"/>
  <c r="AN290" i="8" s="1"/>
  <c r="Q290" i="8"/>
  <c r="Y290" i="8" s="1"/>
  <c r="AL290" i="8" s="1"/>
  <c r="M290" i="8"/>
  <c r="U290" i="8" s="1"/>
  <c r="AH290" i="8" s="1"/>
  <c r="W290" i="8"/>
  <c r="AJ290" i="8" s="1"/>
  <c r="N290" i="8"/>
  <c r="V290" i="8" s="1"/>
  <c r="AI290" i="8" s="1"/>
  <c r="BV290" i="8"/>
  <c r="P290" i="8"/>
  <c r="BV291" i="8"/>
  <c r="W291" i="8"/>
  <c r="AJ291" i="8" s="1"/>
  <c r="P291" i="8"/>
  <c r="N291" i="8"/>
  <c r="V291" i="8" s="1"/>
  <c r="AI291" i="8" s="1"/>
  <c r="S291" i="8"/>
  <c r="AA291" i="8" s="1"/>
  <c r="AN291" i="8" s="1"/>
  <c r="Q291" i="8"/>
  <c r="Y291" i="8" s="1"/>
  <c r="AL291" i="8" s="1"/>
  <c r="M291" i="8"/>
  <c r="U291" i="8" s="1"/>
  <c r="AH291" i="8" s="1"/>
  <c r="BV292" i="8"/>
  <c r="W292" i="8"/>
  <c r="AJ292" i="8" s="1"/>
  <c r="P292" i="8"/>
  <c r="N292" i="8"/>
  <c r="V292" i="8" s="1"/>
  <c r="AI292" i="8" s="1"/>
  <c r="CF177" i="8" s="1"/>
  <c r="S292" i="8"/>
  <c r="AA292" i="8" s="1"/>
  <c r="AN292" i="8" s="1"/>
  <c r="CI177" i="8" s="1"/>
  <c r="Q292" i="8"/>
  <c r="Y292" i="8" s="1"/>
  <c r="AL292" i="8" s="1"/>
  <c r="M292" i="8"/>
  <c r="U292" i="8" s="1"/>
  <c r="AH292" i="8" s="1"/>
  <c r="CE177" i="8" s="1"/>
  <c r="CD177" i="8"/>
  <c r="BW63" i="8"/>
  <c r="BV293" i="8"/>
  <c r="W293" i="8"/>
  <c r="AJ293" i="8" s="1"/>
  <c r="P293" i="8"/>
  <c r="N293" i="8"/>
  <c r="V293" i="8" s="1"/>
  <c r="AI293" i="8" s="1"/>
  <c r="CF172" i="8" s="1"/>
  <c r="S293" i="8"/>
  <c r="AA293" i="8" s="1"/>
  <c r="AN293" i="8" s="1"/>
  <c r="CI172" i="8" s="1"/>
  <c r="Q293" i="8"/>
  <c r="Y293" i="8" s="1"/>
  <c r="AL293" i="8" s="1"/>
  <c r="M293" i="8"/>
  <c r="U293" i="8" s="1"/>
  <c r="AH293" i="8" s="1"/>
  <c r="CE172" i="8" s="1"/>
  <c r="CD172" i="8"/>
  <c r="BV294" i="8"/>
  <c r="W294" i="8"/>
  <c r="AJ294" i="8" s="1"/>
  <c r="P294" i="8"/>
  <c r="N294" i="8"/>
  <c r="V294" i="8" s="1"/>
  <c r="AI294" i="8" s="1"/>
  <c r="CF173" i="8" s="1"/>
  <c r="S294" i="8"/>
  <c r="AA294" i="8" s="1"/>
  <c r="AN294" i="8" s="1"/>
  <c r="CI173" i="8" s="1"/>
  <c r="Q294" i="8"/>
  <c r="Y294" i="8" s="1"/>
  <c r="AL294" i="8" s="1"/>
  <c r="M294" i="8"/>
  <c r="U294" i="8" s="1"/>
  <c r="AH294" i="8" s="1"/>
  <c r="CE173" i="8" s="1"/>
  <c r="CD173" i="8"/>
  <c r="BV295" i="8"/>
  <c r="W295" i="8"/>
  <c r="AJ295" i="8" s="1"/>
  <c r="P295" i="8"/>
  <c r="N295" i="8"/>
  <c r="V295" i="8" s="1"/>
  <c r="AI295" i="8" s="1"/>
  <c r="CF174" i="8" s="1"/>
  <c r="S295" i="8"/>
  <c r="AA295" i="8" s="1"/>
  <c r="AN295" i="8" s="1"/>
  <c r="CI174" i="8" s="1"/>
  <c r="Q295" i="8"/>
  <c r="Y295" i="8" s="1"/>
  <c r="AL295" i="8" s="1"/>
  <c r="M295" i="8"/>
  <c r="U295" i="8" s="1"/>
  <c r="AH295" i="8" s="1"/>
  <c r="CE174" i="8" s="1"/>
  <c r="CD174" i="8"/>
  <c r="BV296" i="8"/>
  <c r="W296" i="8"/>
  <c r="AJ296" i="8" s="1"/>
  <c r="P296" i="8"/>
  <c r="N296" i="8"/>
  <c r="V296" i="8" s="1"/>
  <c r="AI296" i="8" s="1"/>
  <c r="CF175" i="8" s="1"/>
  <c r="S296" i="8"/>
  <c r="AA296" i="8" s="1"/>
  <c r="AN296" i="8" s="1"/>
  <c r="CI175" i="8" s="1"/>
  <c r="Q296" i="8"/>
  <c r="Y296" i="8" s="1"/>
  <c r="AL296" i="8" s="1"/>
  <c r="M296" i="8"/>
  <c r="U296" i="8" s="1"/>
  <c r="AH296" i="8" s="1"/>
  <c r="CE175" i="8" s="1"/>
  <c r="CD175" i="8"/>
  <c r="BV297" i="8"/>
  <c r="W297" i="8"/>
  <c r="AJ297" i="8" s="1"/>
  <c r="P297" i="8"/>
  <c r="N297" i="8"/>
  <c r="V297" i="8" s="1"/>
  <c r="AI297" i="8" s="1"/>
  <c r="CF178" i="8" s="1"/>
  <c r="S297" i="8"/>
  <c r="AA297" i="8" s="1"/>
  <c r="AN297" i="8" s="1"/>
  <c r="CI178" i="8" s="1"/>
  <c r="Q297" i="8"/>
  <c r="Y297" i="8" s="1"/>
  <c r="AL297" i="8" s="1"/>
  <c r="M297" i="8"/>
  <c r="U297" i="8" s="1"/>
  <c r="AH297" i="8" s="1"/>
  <c r="CE178" i="8" s="1"/>
  <c r="CD178" i="8"/>
  <c r="BW64" i="8"/>
  <c r="BV298" i="8"/>
  <c r="W298" i="8"/>
  <c r="AJ298" i="8" s="1"/>
  <c r="P298" i="8"/>
  <c r="N298" i="8"/>
  <c r="V298" i="8" s="1"/>
  <c r="AI298" i="8" s="1"/>
  <c r="CF179" i="8" s="1"/>
  <c r="S298" i="8"/>
  <c r="AA298" i="8" s="1"/>
  <c r="AN298" i="8" s="1"/>
  <c r="CI179" i="8" s="1"/>
  <c r="Q298" i="8"/>
  <c r="Y298" i="8" s="1"/>
  <c r="AL298" i="8" s="1"/>
  <c r="M298" i="8"/>
  <c r="U298" i="8" s="1"/>
  <c r="AH298" i="8" s="1"/>
  <c r="CE179" i="8" s="1"/>
  <c r="CD179" i="8"/>
  <c r="BW65" i="8"/>
  <c r="AW49" i="8"/>
  <c r="DB49" i="8"/>
  <c r="CZ49" i="8"/>
  <c r="DA49" i="8" s="1"/>
  <c r="AP49" i="8"/>
  <c r="X47" i="8"/>
  <c r="AK47" i="8" s="1"/>
  <c r="R47" i="8"/>
  <c r="Z47" i="8" s="1"/>
  <c r="AM47" i="8" s="1"/>
  <c r="X43" i="8"/>
  <c r="AK43" i="8" s="1"/>
  <c r="R43" i="8"/>
  <c r="Z43" i="8" s="1"/>
  <c r="AM43" i="8" s="1"/>
  <c r="X41" i="8"/>
  <c r="AK41" i="8" s="1"/>
  <c r="R41" i="8"/>
  <c r="Z41" i="8" s="1"/>
  <c r="AM41" i="8" s="1"/>
  <c r="CG45" i="8"/>
  <c r="AW45" i="8"/>
  <c r="DB45" i="8"/>
  <c r="CZ45" i="8"/>
  <c r="DA45" i="8" s="1"/>
  <c r="AP45" i="8"/>
  <c r="N308" i="8"/>
  <c r="N319" i="8" s="1"/>
  <c r="V40" i="8"/>
  <c r="N39" i="8"/>
  <c r="N38" i="8" s="1"/>
  <c r="W302" i="8"/>
  <c r="AJ40" i="8"/>
  <c r="M308" i="8"/>
  <c r="M319" i="8" s="1"/>
  <c r="M39" i="8"/>
  <c r="M38" i="8" s="1"/>
  <c r="U40" i="8"/>
  <c r="S39" i="8"/>
  <c r="S38" i="8" s="1"/>
  <c r="AA40" i="8"/>
  <c r="BV47" i="8"/>
  <c r="BV43" i="8"/>
  <c r="BV41" i="8"/>
  <c r="O307" i="8"/>
  <c r="O318" i="8" s="1"/>
  <c r="AU65" i="7"/>
  <c r="M65" i="7"/>
  <c r="W65" i="7" s="1"/>
  <c r="AL65" i="7" s="1"/>
  <c r="CD56" i="7" s="1"/>
  <c r="Y65" i="7"/>
  <c r="AN65" i="7" s="1"/>
  <c r="T65" i="7"/>
  <c r="R65" i="7"/>
  <c r="AB65" i="7" s="1"/>
  <c r="AP65" i="7" s="1"/>
  <c r="P65" i="7"/>
  <c r="N65" i="7"/>
  <c r="X65" i="7" s="1"/>
  <c r="AM65" i="7" s="1"/>
  <c r="CE56" i="7" s="1"/>
  <c r="CC56" i="7"/>
  <c r="AU57" i="7"/>
  <c r="M57" i="7"/>
  <c r="W57" i="7" s="1"/>
  <c r="AL57" i="7" s="1"/>
  <c r="Y57" i="7"/>
  <c r="AN57" i="7" s="1"/>
  <c r="T57" i="7"/>
  <c r="R57" i="7"/>
  <c r="AB57" i="7" s="1"/>
  <c r="AP57" i="7" s="1"/>
  <c r="P57" i="7"/>
  <c r="N57" i="7"/>
  <c r="X57" i="7" s="1"/>
  <c r="AM57" i="7" s="1"/>
  <c r="A43" i="7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CC85" i="7"/>
  <c r="Y66" i="7"/>
  <c r="AN66" i="7" s="1"/>
  <c r="T66" i="7"/>
  <c r="R66" i="7"/>
  <c r="AB66" i="7" s="1"/>
  <c r="AP66" i="7" s="1"/>
  <c r="P66" i="7"/>
  <c r="N66" i="7"/>
  <c r="X66" i="7" s="1"/>
  <c r="AM66" i="7" s="1"/>
  <c r="CE85" i="7" s="1"/>
  <c r="AU66" i="7"/>
  <c r="M66" i="7"/>
  <c r="W66" i="7" s="1"/>
  <c r="AL66" i="7" s="1"/>
  <c r="CD85" i="7" s="1"/>
  <c r="BU45" i="7"/>
  <c r="Y58" i="7"/>
  <c r="AN58" i="7" s="1"/>
  <c r="T58" i="7"/>
  <c r="R58" i="7"/>
  <c r="AB58" i="7" s="1"/>
  <c r="AP58" i="7" s="1"/>
  <c r="P58" i="7"/>
  <c r="N58" i="7"/>
  <c r="X58" i="7" s="1"/>
  <c r="AM58" i="7" s="1"/>
  <c r="AU58" i="7"/>
  <c r="M58" i="7"/>
  <c r="W58" i="7" s="1"/>
  <c r="AL58" i="7" s="1"/>
  <c r="Y54" i="7"/>
  <c r="AN54" i="7" s="1"/>
  <c r="T54" i="7"/>
  <c r="R54" i="7"/>
  <c r="AB54" i="7" s="1"/>
  <c r="AP54" i="7" s="1"/>
  <c r="P54" i="7"/>
  <c r="N54" i="7"/>
  <c r="X54" i="7" s="1"/>
  <c r="AM54" i="7" s="1"/>
  <c r="AU54" i="7"/>
  <c r="M54" i="7"/>
  <c r="W54" i="7" s="1"/>
  <c r="AL54" i="7" s="1"/>
  <c r="CB327" i="7"/>
  <c r="CB328" i="7"/>
  <c r="AC27" i="7"/>
  <c r="AC17" i="7"/>
  <c r="AC13" i="7"/>
  <c r="AU61" i="7"/>
  <c r="M61" i="7"/>
  <c r="W61" i="7" s="1"/>
  <c r="AL61" i="7" s="1"/>
  <c r="CD52" i="7" s="1"/>
  <c r="BU44" i="7"/>
  <c r="Y61" i="7"/>
  <c r="AN61" i="7" s="1"/>
  <c r="T61" i="7"/>
  <c r="R61" i="7"/>
  <c r="AB61" i="7" s="1"/>
  <c r="AP61" i="7" s="1"/>
  <c r="P61" i="7"/>
  <c r="N61" i="7"/>
  <c r="X61" i="7" s="1"/>
  <c r="AM61" i="7" s="1"/>
  <c r="CE52" i="7" s="1"/>
  <c r="CC52" i="7"/>
  <c r="AU53" i="7"/>
  <c r="M53" i="7"/>
  <c r="W53" i="7" s="1"/>
  <c r="AL53" i="7" s="1"/>
  <c r="Y53" i="7"/>
  <c r="AN53" i="7" s="1"/>
  <c r="T53" i="7"/>
  <c r="R53" i="7"/>
  <c r="AB53" i="7" s="1"/>
  <c r="AP53" i="7" s="1"/>
  <c r="P53" i="7"/>
  <c r="N53" i="7"/>
  <c r="X53" i="7" s="1"/>
  <c r="AM53" i="7" s="1"/>
  <c r="AU109" i="7"/>
  <c r="Y109" i="7"/>
  <c r="AN109" i="7" s="1"/>
  <c r="T109" i="7"/>
  <c r="R109" i="7"/>
  <c r="AB109" i="7" s="1"/>
  <c r="AP109" i="7" s="1"/>
  <c r="P109" i="7"/>
  <c r="N109" i="7"/>
  <c r="X109" i="7" s="1"/>
  <c r="AM109" i="7" s="1"/>
  <c r="CE64" i="7" s="1"/>
  <c r="M109" i="7"/>
  <c r="W109" i="7" s="1"/>
  <c r="AL109" i="7" s="1"/>
  <c r="CD64" i="7" s="1"/>
  <c r="CC64" i="7"/>
  <c r="Y108" i="7"/>
  <c r="AN108" i="7" s="1"/>
  <c r="T108" i="7"/>
  <c r="R108" i="7"/>
  <c r="AB108" i="7" s="1"/>
  <c r="AP108" i="7" s="1"/>
  <c r="P108" i="7"/>
  <c r="N108" i="7"/>
  <c r="X108" i="7" s="1"/>
  <c r="AM108" i="7" s="1"/>
  <c r="CE63" i="7" s="1"/>
  <c r="CC63" i="7"/>
  <c r="AU108" i="7"/>
  <c r="M108" i="7"/>
  <c r="W108" i="7" s="1"/>
  <c r="AL108" i="7" s="1"/>
  <c r="CD63" i="7" s="1"/>
  <c r="Y107" i="7"/>
  <c r="AN107" i="7" s="1"/>
  <c r="T107" i="7"/>
  <c r="R107" i="7"/>
  <c r="AB107" i="7" s="1"/>
  <c r="AP107" i="7" s="1"/>
  <c r="P107" i="7"/>
  <c r="N107" i="7"/>
  <c r="X107" i="7" s="1"/>
  <c r="AM107" i="7" s="1"/>
  <c r="CE90" i="7" s="1"/>
  <c r="CC90" i="7"/>
  <c r="AU107" i="7"/>
  <c r="M107" i="7"/>
  <c r="W107" i="7" s="1"/>
  <c r="AL107" i="7" s="1"/>
  <c r="CD90" i="7" s="1"/>
  <c r="Y105" i="7"/>
  <c r="AN105" i="7" s="1"/>
  <c r="T105" i="7"/>
  <c r="R105" i="7"/>
  <c r="AB105" i="7" s="1"/>
  <c r="AP105" i="7" s="1"/>
  <c r="P105" i="7"/>
  <c r="N105" i="7"/>
  <c r="X105" i="7" s="1"/>
  <c r="AM105" i="7" s="1"/>
  <c r="CE62" i="7" s="1"/>
  <c r="AU105" i="7"/>
  <c r="M105" i="7"/>
  <c r="W105" i="7" s="1"/>
  <c r="AL105" i="7" s="1"/>
  <c r="CD62" i="7" s="1"/>
  <c r="CC62" i="7"/>
  <c r="Y103" i="7"/>
  <c r="AN103" i="7" s="1"/>
  <c r="T103" i="7"/>
  <c r="R103" i="7"/>
  <c r="AB103" i="7" s="1"/>
  <c r="AP103" i="7" s="1"/>
  <c r="P103" i="7"/>
  <c r="N103" i="7"/>
  <c r="X103" i="7" s="1"/>
  <c r="AM103" i="7" s="1"/>
  <c r="AU103" i="7"/>
  <c r="M103" i="7"/>
  <c r="W103" i="7" s="1"/>
  <c r="AL103" i="7" s="1"/>
  <c r="Y101" i="7"/>
  <c r="AN101" i="7" s="1"/>
  <c r="T101" i="7"/>
  <c r="R101" i="7"/>
  <c r="AB101" i="7" s="1"/>
  <c r="AP101" i="7" s="1"/>
  <c r="P101" i="7"/>
  <c r="N101" i="7"/>
  <c r="X101" i="7" s="1"/>
  <c r="AM101" i="7" s="1"/>
  <c r="AU101" i="7"/>
  <c r="M101" i="7"/>
  <c r="W101" i="7" s="1"/>
  <c r="AL101" i="7" s="1"/>
  <c r="Y99" i="7"/>
  <c r="AN99" i="7" s="1"/>
  <c r="T99" i="7"/>
  <c r="R99" i="7"/>
  <c r="AB99" i="7" s="1"/>
  <c r="AP99" i="7" s="1"/>
  <c r="P99" i="7"/>
  <c r="N99" i="7"/>
  <c r="X99" i="7" s="1"/>
  <c r="AM99" i="7" s="1"/>
  <c r="AU99" i="7"/>
  <c r="M99" i="7"/>
  <c r="W99" i="7" s="1"/>
  <c r="AL99" i="7" s="1"/>
  <c r="Y97" i="7"/>
  <c r="AN97" i="7" s="1"/>
  <c r="T97" i="7"/>
  <c r="R97" i="7"/>
  <c r="AB97" i="7" s="1"/>
  <c r="AP97" i="7" s="1"/>
  <c r="P97" i="7"/>
  <c r="N97" i="7"/>
  <c r="X97" i="7" s="1"/>
  <c r="AM97" i="7" s="1"/>
  <c r="AU97" i="7"/>
  <c r="M97" i="7"/>
  <c r="W97" i="7" s="1"/>
  <c r="AL97" i="7" s="1"/>
  <c r="Y95" i="7"/>
  <c r="AN95" i="7" s="1"/>
  <c r="T95" i="7"/>
  <c r="R95" i="7"/>
  <c r="AB95" i="7" s="1"/>
  <c r="AP95" i="7" s="1"/>
  <c r="P95" i="7"/>
  <c r="N95" i="7"/>
  <c r="X95" i="7" s="1"/>
  <c r="AM95" i="7" s="1"/>
  <c r="AU95" i="7"/>
  <c r="M95" i="7"/>
  <c r="W95" i="7" s="1"/>
  <c r="AL95" i="7" s="1"/>
  <c r="CC105" i="7"/>
  <c r="Y93" i="7"/>
  <c r="AN93" i="7" s="1"/>
  <c r="T93" i="7"/>
  <c r="R93" i="7"/>
  <c r="AB93" i="7" s="1"/>
  <c r="AP93" i="7" s="1"/>
  <c r="P93" i="7"/>
  <c r="N93" i="7"/>
  <c r="X93" i="7" s="1"/>
  <c r="AM93" i="7" s="1"/>
  <c r="CE105" i="7" s="1"/>
  <c r="BU50" i="7"/>
  <c r="AU93" i="7"/>
  <c r="M93" i="7"/>
  <c r="W93" i="7" s="1"/>
  <c r="AL93" i="7" s="1"/>
  <c r="CD105" i="7" s="1"/>
  <c r="CC103" i="7"/>
  <c r="Y92" i="7"/>
  <c r="AN92" i="7" s="1"/>
  <c r="T92" i="7"/>
  <c r="R92" i="7"/>
  <c r="AB92" i="7" s="1"/>
  <c r="AP92" i="7" s="1"/>
  <c r="P92" i="7"/>
  <c r="N92" i="7"/>
  <c r="X92" i="7" s="1"/>
  <c r="AM92" i="7" s="1"/>
  <c r="CE103" i="7" s="1"/>
  <c r="AU92" i="7"/>
  <c r="M92" i="7"/>
  <c r="W92" i="7" s="1"/>
  <c r="AL92" i="7" s="1"/>
  <c r="CD103" i="7" s="1"/>
  <c r="Y88" i="7"/>
  <c r="AN88" i="7" s="1"/>
  <c r="T88" i="7"/>
  <c r="R88" i="7"/>
  <c r="AB88" i="7" s="1"/>
  <c r="AP88" i="7" s="1"/>
  <c r="P88" i="7"/>
  <c r="N88" i="7"/>
  <c r="X88" i="7" s="1"/>
  <c r="AM88" i="7" s="1"/>
  <c r="AU88" i="7"/>
  <c r="M88" i="7"/>
  <c r="W88" i="7" s="1"/>
  <c r="AL88" i="7" s="1"/>
  <c r="CC87" i="7"/>
  <c r="Y85" i="7"/>
  <c r="AN85" i="7" s="1"/>
  <c r="T85" i="7"/>
  <c r="R85" i="7"/>
  <c r="AB85" i="7" s="1"/>
  <c r="AP85" i="7" s="1"/>
  <c r="P85" i="7"/>
  <c r="N85" i="7"/>
  <c r="X85" i="7" s="1"/>
  <c r="AM85" i="7" s="1"/>
  <c r="CE87" i="7" s="1"/>
  <c r="AU85" i="7"/>
  <c r="M85" i="7"/>
  <c r="W85" i="7" s="1"/>
  <c r="AL85" i="7" s="1"/>
  <c r="CD87" i="7" s="1"/>
  <c r="Y84" i="7"/>
  <c r="AN84" i="7" s="1"/>
  <c r="T84" i="7"/>
  <c r="R84" i="7"/>
  <c r="AB84" i="7" s="1"/>
  <c r="AP84" i="7" s="1"/>
  <c r="P84" i="7"/>
  <c r="N84" i="7"/>
  <c r="X84" i="7" s="1"/>
  <c r="AM84" i="7" s="1"/>
  <c r="CE61" i="7" s="1"/>
  <c r="CC61" i="7"/>
  <c r="AU84" i="7"/>
  <c r="M84" i="7"/>
  <c r="W84" i="7" s="1"/>
  <c r="AL84" i="7" s="1"/>
  <c r="CD61" i="7" s="1"/>
  <c r="Y83" i="7"/>
  <c r="AN83" i="7" s="1"/>
  <c r="T83" i="7"/>
  <c r="R83" i="7"/>
  <c r="AB83" i="7" s="1"/>
  <c r="AP83" i="7" s="1"/>
  <c r="P83" i="7"/>
  <c r="N83" i="7"/>
  <c r="X83" i="7" s="1"/>
  <c r="AM83" i="7" s="1"/>
  <c r="CE60" i="7" s="1"/>
  <c r="AU83" i="7"/>
  <c r="M83" i="7"/>
  <c r="W83" i="7" s="1"/>
  <c r="AL83" i="7" s="1"/>
  <c r="CD60" i="7" s="1"/>
  <c r="CC60" i="7"/>
  <c r="Y82" i="7"/>
  <c r="AN82" i="7" s="1"/>
  <c r="T82" i="7"/>
  <c r="R82" i="7"/>
  <c r="AB82" i="7" s="1"/>
  <c r="AP82" i="7" s="1"/>
  <c r="P82" i="7"/>
  <c r="N82" i="7"/>
  <c r="X82" i="7" s="1"/>
  <c r="AM82" i="7" s="1"/>
  <c r="CE59" i="7" s="1"/>
  <c r="CC59" i="7"/>
  <c r="AU82" i="7"/>
  <c r="M82" i="7"/>
  <c r="W82" i="7" s="1"/>
  <c r="AL82" i="7" s="1"/>
  <c r="CD59" i="7" s="1"/>
  <c r="Y81" i="7"/>
  <c r="AN81" i="7" s="1"/>
  <c r="T81" i="7"/>
  <c r="R81" i="7"/>
  <c r="AB81" i="7" s="1"/>
  <c r="AP81" i="7" s="1"/>
  <c r="P81" i="7"/>
  <c r="N81" i="7"/>
  <c r="X81" i="7" s="1"/>
  <c r="AM81" i="7" s="1"/>
  <c r="CE58" i="7" s="1"/>
  <c r="AU81" i="7"/>
  <c r="M81" i="7"/>
  <c r="W81" i="7" s="1"/>
  <c r="AL81" i="7" s="1"/>
  <c r="CD58" i="7" s="1"/>
  <c r="CC58" i="7"/>
  <c r="Y80" i="7"/>
  <c r="AN80" i="7" s="1"/>
  <c r="T80" i="7"/>
  <c r="R80" i="7"/>
  <c r="AB80" i="7" s="1"/>
  <c r="AP80" i="7" s="1"/>
  <c r="P80" i="7"/>
  <c r="N80" i="7"/>
  <c r="X80" i="7" s="1"/>
  <c r="AM80" i="7" s="1"/>
  <c r="AU80" i="7"/>
  <c r="M80" i="7"/>
  <c r="W80" i="7" s="1"/>
  <c r="AL80" i="7" s="1"/>
  <c r="CC104" i="7"/>
  <c r="Y79" i="7"/>
  <c r="AN79" i="7" s="1"/>
  <c r="T79" i="7"/>
  <c r="R79" i="7"/>
  <c r="AB79" i="7" s="1"/>
  <c r="AP79" i="7" s="1"/>
  <c r="P79" i="7"/>
  <c r="N79" i="7"/>
  <c r="X79" i="7" s="1"/>
  <c r="AM79" i="7" s="1"/>
  <c r="CE104" i="7" s="1"/>
  <c r="AU79" i="7"/>
  <c r="M79" i="7"/>
  <c r="W79" i="7" s="1"/>
  <c r="AL79" i="7" s="1"/>
  <c r="CD104" i="7" s="1"/>
  <c r="BU49" i="7"/>
  <c r="CC99" i="7"/>
  <c r="Y78" i="7"/>
  <c r="AN78" i="7" s="1"/>
  <c r="T78" i="7"/>
  <c r="R78" i="7"/>
  <c r="AB78" i="7" s="1"/>
  <c r="AP78" i="7" s="1"/>
  <c r="P78" i="7"/>
  <c r="N78" i="7"/>
  <c r="X78" i="7" s="1"/>
  <c r="AM78" i="7" s="1"/>
  <c r="CE99" i="7" s="1"/>
  <c r="AU78" i="7"/>
  <c r="M78" i="7"/>
  <c r="W78" i="7" s="1"/>
  <c r="AL78" i="7" s="1"/>
  <c r="CD99" i="7" s="1"/>
  <c r="Y77" i="7"/>
  <c r="AN77" i="7" s="1"/>
  <c r="T77" i="7"/>
  <c r="R77" i="7"/>
  <c r="AB77" i="7" s="1"/>
  <c r="AP77" i="7" s="1"/>
  <c r="P77" i="7"/>
  <c r="N77" i="7"/>
  <c r="X77" i="7" s="1"/>
  <c r="AM77" i="7" s="1"/>
  <c r="AU77" i="7"/>
  <c r="M77" i="7"/>
  <c r="W77" i="7" s="1"/>
  <c r="AL77" i="7" s="1"/>
  <c r="Y76" i="7"/>
  <c r="AN76" i="7" s="1"/>
  <c r="T76" i="7"/>
  <c r="R76" i="7"/>
  <c r="AB76" i="7" s="1"/>
  <c r="AP76" i="7" s="1"/>
  <c r="P76" i="7"/>
  <c r="N76" i="7"/>
  <c r="X76" i="7" s="1"/>
  <c r="AM76" i="7" s="1"/>
  <c r="AU76" i="7"/>
  <c r="M76" i="7"/>
  <c r="W76" i="7" s="1"/>
  <c r="AL76" i="7" s="1"/>
  <c r="CC98" i="7"/>
  <c r="Y75" i="7"/>
  <c r="AN75" i="7" s="1"/>
  <c r="T75" i="7"/>
  <c r="R75" i="7"/>
  <c r="AB75" i="7" s="1"/>
  <c r="AP75" i="7" s="1"/>
  <c r="P75" i="7"/>
  <c r="N75" i="7"/>
  <c r="X75" i="7" s="1"/>
  <c r="AM75" i="7" s="1"/>
  <c r="CE98" i="7" s="1"/>
  <c r="AU75" i="7"/>
  <c r="M75" i="7"/>
  <c r="W75" i="7" s="1"/>
  <c r="AL75" i="7" s="1"/>
  <c r="CD98" i="7" s="1"/>
  <c r="CC97" i="7"/>
  <c r="Y74" i="7"/>
  <c r="AN74" i="7" s="1"/>
  <c r="T74" i="7"/>
  <c r="R74" i="7"/>
  <c r="AB74" i="7" s="1"/>
  <c r="AP74" i="7" s="1"/>
  <c r="P74" i="7"/>
  <c r="N74" i="7"/>
  <c r="X74" i="7" s="1"/>
  <c r="AM74" i="7" s="1"/>
  <c r="CE97" i="7" s="1"/>
  <c r="AU74" i="7"/>
  <c r="M74" i="7"/>
  <c r="W74" i="7" s="1"/>
  <c r="AL74" i="7" s="1"/>
  <c r="CD97" i="7" s="1"/>
  <c r="CC96" i="7"/>
  <c r="Y73" i="7"/>
  <c r="AN73" i="7" s="1"/>
  <c r="T73" i="7"/>
  <c r="R73" i="7"/>
  <c r="AB73" i="7" s="1"/>
  <c r="AP73" i="7" s="1"/>
  <c r="P73" i="7"/>
  <c r="N73" i="7"/>
  <c r="X73" i="7" s="1"/>
  <c r="AM73" i="7" s="1"/>
  <c r="CE96" i="7" s="1"/>
  <c r="AU73" i="7"/>
  <c r="M73" i="7"/>
  <c r="W73" i="7" s="1"/>
  <c r="AL73" i="7" s="1"/>
  <c r="CD96" i="7" s="1"/>
  <c r="CC95" i="7"/>
  <c r="Y72" i="7"/>
  <c r="AN72" i="7" s="1"/>
  <c r="T72" i="7"/>
  <c r="R72" i="7"/>
  <c r="AB72" i="7" s="1"/>
  <c r="AP72" i="7" s="1"/>
  <c r="P72" i="7"/>
  <c r="N72" i="7"/>
  <c r="X72" i="7" s="1"/>
  <c r="AM72" i="7" s="1"/>
  <c r="CE95" i="7" s="1"/>
  <c r="AU72" i="7"/>
  <c r="M72" i="7"/>
  <c r="W72" i="7" s="1"/>
  <c r="AL72" i="7" s="1"/>
  <c r="CD95" i="7" s="1"/>
  <c r="CC94" i="7"/>
  <c r="Y71" i="7"/>
  <c r="AN71" i="7" s="1"/>
  <c r="T71" i="7"/>
  <c r="R71" i="7"/>
  <c r="AB71" i="7" s="1"/>
  <c r="AP71" i="7" s="1"/>
  <c r="P71" i="7"/>
  <c r="N71" i="7"/>
  <c r="X71" i="7" s="1"/>
  <c r="AM71" i="7" s="1"/>
  <c r="CE94" i="7" s="1"/>
  <c r="BU48" i="7"/>
  <c r="AU71" i="7"/>
  <c r="M71" i="7"/>
  <c r="W71" i="7" s="1"/>
  <c r="AL71" i="7" s="1"/>
  <c r="CD94" i="7" s="1"/>
  <c r="CC93" i="7"/>
  <c r="Y70" i="7"/>
  <c r="AN70" i="7" s="1"/>
  <c r="T70" i="7"/>
  <c r="R70" i="7"/>
  <c r="AB70" i="7" s="1"/>
  <c r="AP70" i="7" s="1"/>
  <c r="P70" i="7"/>
  <c r="N70" i="7"/>
  <c r="X70" i="7" s="1"/>
  <c r="AM70" i="7" s="1"/>
  <c r="CE93" i="7" s="1"/>
  <c r="AU70" i="7"/>
  <c r="M70" i="7"/>
  <c r="W70" i="7" s="1"/>
  <c r="AL70" i="7" s="1"/>
  <c r="CD93" i="7" s="1"/>
  <c r="BU47" i="7"/>
  <c r="CC91" i="7"/>
  <c r="Y69" i="7"/>
  <c r="AN69" i="7" s="1"/>
  <c r="T69" i="7"/>
  <c r="R69" i="7"/>
  <c r="AB69" i="7" s="1"/>
  <c r="AP69" i="7" s="1"/>
  <c r="P69" i="7"/>
  <c r="N69" i="7"/>
  <c r="X69" i="7" s="1"/>
  <c r="AM69" i="7" s="1"/>
  <c r="CE91" i="7" s="1"/>
  <c r="BU46" i="7"/>
  <c r="AU69" i="7"/>
  <c r="M69" i="7"/>
  <c r="W69" i="7" s="1"/>
  <c r="AL69" i="7" s="1"/>
  <c r="CD91" i="7" s="1"/>
  <c r="Y68" i="7"/>
  <c r="AN68" i="7" s="1"/>
  <c r="T68" i="7"/>
  <c r="R68" i="7"/>
  <c r="AB68" i="7" s="1"/>
  <c r="AP68" i="7" s="1"/>
  <c r="P68" i="7"/>
  <c r="N68" i="7"/>
  <c r="X68" i="7" s="1"/>
  <c r="AM68" i="7" s="1"/>
  <c r="CE57" i="7" s="1"/>
  <c r="CC57" i="7"/>
  <c r="AU68" i="7"/>
  <c r="M68" i="7"/>
  <c r="W68" i="7" s="1"/>
  <c r="AL68" i="7" s="1"/>
  <c r="CD57" i="7" s="1"/>
  <c r="Y62" i="7"/>
  <c r="AN62" i="7" s="1"/>
  <c r="T62" i="7"/>
  <c r="R62" i="7"/>
  <c r="AB62" i="7" s="1"/>
  <c r="AP62" i="7" s="1"/>
  <c r="P62" i="7"/>
  <c r="N62" i="7"/>
  <c r="X62" i="7" s="1"/>
  <c r="AM62" i="7" s="1"/>
  <c r="CE53" i="7" s="1"/>
  <c r="CC53" i="7"/>
  <c r="AU62" i="7"/>
  <c r="M62" i="7"/>
  <c r="W62" i="7" s="1"/>
  <c r="AL62" i="7" s="1"/>
  <c r="CD53" i="7" s="1"/>
  <c r="Y56" i="7"/>
  <c r="AN56" i="7" s="1"/>
  <c r="T56" i="7"/>
  <c r="R56" i="7"/>
  <c r="AB56" i="7" s="1"/>
  <c r="AP56" i="7" s="1"/>
  <c r="P56" i="7"/>
  <c r="N56" i="7"/>
  <c r="X56" i="7" s="1"/>
  <c r="AM56" i="7" s="1"/>
  <c r="AU56" i="7"/>
  <c r="M56" i="7"/>
  <c r="W56" i="7" s="1"/>
  <c r="AL56" i="7" s="1"/>
  <c r="Y52" i="7"/>
  <c r="AN52" i="7" s="1"/>
  <c r="T52" i="7"/>
  <c r="R52" i="7"/>
  <c r="AB52" i="7" s="1"/>
  <c r="AP52" i="7" s="1"/>
  <c r="P52" i="7"/>
  <c r="N52" i="7"/>
  <c r="X52" i="7" s="1"/>
  <c r="AM52" i="7" s="1"/>
  <c r="AU52" i="7"/>
  <c r="M52" i="7"/>
  <c r="W52" i="7" s="1"/>
  <c r="AL52" i="7" s="1"/>
  <c r="O328" i="7"/>
  <c r="O339" i="7" s="1"/>
  <c r="AC15" i="7"/>
  <c r="AC11" i="7"/>
  <c r="AB29" i="7"/>
  <c r="Y15" i="7" s="1"/>
  <c r="AU110" i="7"/>
  <c r="M110" i="7"/>
  <c r="W110" i="7" s="1"/>
  <c r="AL110" i="7" s="1"/>
  <c r="CD65" i="7" s="1"/>
  <c r="Y110" i="7"/>
  <c r="AN110" i="7" s="1"/>
  <c r="T110" i="7"/>
  <c r="P110" i="7"/>
  <c r="CC65" i="7"/>
  <c r="R110" i="7"/>
  <c r="AB110" i="7" s="1"/>
  <c r="AP110" i="7" s="1"/>
  <c r="N110" i="7"/>
  <c r="X110" i="7" s="1"/>
  <c r="AM110" i="7" s="1"/>
  <c r="CE65" i="7" s="1"/>
  <c r="AU111" i="7"/>
  <c r="M111" i="7"/>
  <c r="W111" i="7" s="1"/>
  <c r="AL111" i="7" s="1"/>
  <c r="CD66" i="7" s="1"/>
  <c r="Y111" i="7"/>
  <c r="AN111" i="7" s="1"/>
  <c r="T111" i="7"/>
  <c r="P111" i="7"/>
  <c r="R111" i="7"/>
  <c r="AB111" i="7" s="1"/>
  <c r="AP111" i="7" s="1"/>
  <c r="N111" i="7"/>
  <c r="X111" i="7" s="1"/>
  <c r="AM111" i="7" s="1"/>
  <c r="CE66" i="7" s="1"/>
  <c r="CC66" i="7"/>
  <c r="AU112" i="7"/>
  <c r="M112" i="7"/>
  <c r="W112" i="7" s="1"/>
  <c r="AL112" i="7" s="1"/>
  <c r="CD67" i="7" s="1"/>
  <c r="Y112" i="7"/>
  <c r="AN112" i="7" s="1"/>
  <c r="T112" i="7"/>
  <c r="P112" i="7"/>
  <c r="CC67" i="7"/>
  <c r="R112" i="7"/>
  <c r="AB112" i="7" s="1"/>
  <c r="AP112" i="7" s="1"/>
  <c r="N112" i="7"/>
  <c r="X112" i="7" s="1"/>
  <c r="AM112" i="7" s="1"/>
  <c r="CE67" i="7" s="1"/>
  <c r="AU113" i="7"/>
  <c r="M113" i="7"/>
  <c r="W113" i="7" s="1"/>
  <c r="AL113" i="7" s="1"/>
  <c r="Y113" i="7"/>
  <c r="AN113" i="7" s="1"/>
  <c r="T113" i="7"/>
  <c r="P113" i="7"/>
  <c r="R113" i="7"/>
  <c r="AB113" i="7" s="1"/>
  <c r="AP113" i="7" s="1"/>
  <c r="N113" i="7"/>
  <c r="X113" i="7" s="1"/>
  <c r="AM113" i="7" s="1"/>
  <c r="AU114" i="7"/>
  <c r="M114" i="7"/>
  <c r="W114" i="7" s="1"/>
  <c r="AL114" i="7" s="1"/>
  <c r="Y114" i="7"/>
  <c r="AN114" i="7" s="1"/>
  <c r="T114" i="7"/>
  <c r="P114" i="7"/>
  <c r="R114" i="7"/>
  <c r="AB114" i="7" s="1"/>
  <c r="AP114" i="7" s="1"/>
  <c r="N114" i="7"/>
  <c r="X114" i="7" s="1"/>
  <c r="AM114" i="7" s="1"/>
  <c r="AU115" i="7"/>
  <c r="M115" i="7"/>
  <c r="W115" i="7" s="1"/>
  <c r="AL115" i="7" s="1"/>
  <c r="Y115" i="7"/>
  <c r="AN115" i="7" s="1"/>
  <c r="T115" i="7"/>
  <c r="P115" i="7"/>
  <c r="R115" i="7"/>
  <c r="AB115" i="7" s="1"/>
  <c r="AP115" i="7" s="1"/>
  <c r="N115" i="7"/>
  <c r="X115" i="7" s="1"/>
  <c r="AM115" i="7" s="1"/>
  <c r="CC146" i="7"/>
  <c r="AU116" i="7"/>
  <c r="M116" i="7"/>
  <c r="W116" i="7" s="1"/>
  <c r="AL116" i="7" s="1"/>
  <c r="CD146" i="7" s="1"/>
  <c r="Y116" i="7"/>
  <c r="AN116" i="7" s="1"/>
  <c r="T116" i="7"/>
  <c r="P116" i="7"/>
  <c r="R116" i="7"/>
  <c r="AB116" i="7" s="1"/>
  <c r="AP116" i="7" s="1"/>
  <c r="N116" i="7"/>
  <c r="X116" i="7" s="1"/>
  <c r="AM116" i="7" s="1"/>
  <c r="CE146" i="7" s="1"/>
  <c r="BU51" i="7"/>
  <c r="AU117" i="7"/>
  <c r="M117" i="7"/>
  <c r="W117" i="7" s="1"/>
  <c r="AL117" i="7" s="1"/>
  <c r="CD147" i="7" s="1"/>
  <c r="CC147" i="7"/>
  <c r="Y117" i="7"/>
  <c r="AN117" i="7" s="1"/>
  <c r="T117" i="7"/>
  <c r="P117" i="7"/>
  <c r="R117" i="7"/>
  <c r="AB117" i="7" s="1"/>
  <c r="AP117" i="7" s="1"/>
  <c r="N117" i="7"/>
  <c r="X117" i="7" s="1"/>
  <c r="AM117" i="7" s="1"/>
  <c r="CE147" i="7" s="1"/>
  <c r="AU118" i="7"/>
  <c r="M118" i="7"/>
  <c r="W118" i="7" s="1"/>
  <c r="AL118" i="7" s="1"/>
  <c r="Y118" i="7"/>
  <c r="AN118" i="7" s="1"/>
  <c r="T118" i="7"/>
  <c r="P118" i="7"/>
  <c r="R118" i="7"/>
  <c r="AB118" i="7" s="1"/>
  <c r="AP118" i="7" s="1"/>
  <c r="N118" i="7"/>
  <c r="X118" i="7" s="1"/>
  <c r="AM118" i="7" s="1"/>
  <c r="AU119" i="7"/>
  <c r="M119" i="7"/>
  <c r="W119" i="7" s="1"/>
  <c r="AL119" i="7" s="1"/>
  <c r="Y119" i="7"/>
  <c r="AN119" i="7" s="1"/>
  <c r="T119" i="7"/>
  <c r="P119" i="7"/>
  <c r="R119" i="7"/>
  <c r="AB119" i="7" s="1"/>
  <c r="AP119" i="7" s="1"/>
  <c r="N119" i="7"/>
  <c r="X119" i="7" s="1"/>
  <c r="AM119" i="7" s="1"/>
  <c r="AU120" i="7"/>
  <c r="M120" i="7"/>
  <c r="W120" i="7" s="1"/>
  <c r="AL120" i="7" s="1"/>
  <c r="Y120" i="7"/>
  <c r="AN120" i="7" s="1"/>
  <c r="T120" i="7"/>
  <c r="P120" i="7"/>
  <c r="R120" i="7"/>
  <c r="AB120" i="7" s="1"/>
  <c r="AP120" i="7" s="1"/>
  <c r="N120" i="7"/>
  <c r="X120" i="7" s="1"/>
  <c r="AM120" i="7" s="1"/>
  <c r="AU121" i="7"/>
  <c r="M121" i="7"/>
  <c r="W121" i="7" s="1"/>
  <c r="AL121" i="7" s="1"/>
  <c r="Y121" i="7"/>
  <c r="AN121" i="7" s="1"/>
  <c r="T121" i="7"/>
  <c r="P121" i="7"/>
  <c r="R121" i="7"/>
  <c r="AB121" i="7" s="1"/>
  <c r="AP121" i="7" s="1"/>
  <c r="N121" i="7"/>
  <c r="X121" i="7" s="1"/>
  <c r="AM121" i="7" s="1"/>
  <c r="AU122" i="7"/>
  <c r="M122" i="7"/>
  <c r="W122" i="7" s="1"/>
  <c r="AL122" i="7" s="1"/>
  <c r="Y122" i="7"/>
  <c r="AN122" i="7" s="1"/>
  <c r="T122" i="7"/>
  <c r="P122" i="7"/>
  <c r="R122" i="7"/>
  <c r="AB122" i="7" s="1"/>
  <c r="AP122" i="7" s="1"/>
  <c r="N122" i="7"/>
  <c r="X122" i="7" s="1"/>
  <c r="AM122" i="7" s="1"/>
  <c r="AU123" i="7"/>
  <c r="M123" i="7"/>
  <c r="W123" i="7" s="1"/>
  <c r="AL123" i="7" s="1"/>
  <c r="Y123" i="7"/>
  <c r="AN123" i="7" s="1"/>
  <c r="T123" i="7"/>
  <c r="P123" i="7"/>
  <c r="R123" i="7"/>
  <c r="AB123" i="7" s="1"/>
  <c r="AP123" i="7" s="1"/>
  <c r="N123" i="7"/>
  <c r="X123" i="7" s="1"/>
  <c r="AM123" i="7" s="1"/>
  <c r="CC152" i="7"/>
  <c r="AU124" i="7"/>
  <c r="M124" i="7"/>
  <c r="W124" i="7" s="1"/>
  <c r="AL124" i="7" s="1"/>
  <c r="CD152" i="7" s="1"/>
  <c r="Y124" i="7"/>
  <c r="AN124" i="7" s="1"/>
  <c r="T124" i="7"/>
  <c r="P124" i="7"/>
  <c r="BU52" i="7"/>
  <c r="R124" i="7"/>
  <c r="AB124" i="7" s="1"/>
  <c r="AP124" i="7" s="1"/>
  <c r="N124" i="7"/>
  <c r="X124" i="7" s="1"/>
  <c r="AM124" i="7" s="1"/>
  <c r="CE152" i="7" s="1"/>
  <c r="CC148" i="7"/>
  <c r="AU125" i="7"/>
  <c r="M125" i="7"/>
  <c r="W125" i="7" s="1"/>
  <c r="AL125" i="7" s="1"/>
  <c r="CD148" i="7" s="1"/>
  <c r="Y125" i="7"/>
  <c r="AN125" i="7" s="1"/>
  <c r="T125" i="7"/>
  <c r="P125" i="7"/>
  <c r="R125" i="7"/>
  <c r="AB125" i="7" s="1"/>
  <c r="AP125" i="7" s="1"/>
  <c r="N125" i="7"/>
  <c r="X125" i="7" s="1"/>
  <c r="AM125" i="7" s="1"/>
  <c r="CE148" i="7" s="1"/>
  <c r="AU126" i="7"/>
  <c r="M126" i="7"/>
  <c r="W126" i="7" s="1"/>
  <c r="AL126" i="7" s="1"/>
  <c r="CD149" i="7" s="1"/>
  <c r="CC149" i="7"/>
  <c r="Y126" i="7"/>
  <c r="AN126" i="7" s="1"/>
  <c r="T126" i="7"/>
  <c r="P126" i="7"/>
  <c r="R126" i="7"/>
  <c r="AB126" i="7" s="1"/>
  <c r="AP126" i="7" s="1"/>
  <c r="N126" i="7"/>
  <c r="X126" i="7" s="1"/>
  <c r="AM126" i="7" s="1"/>
  <c r="CE149" i="7" s="1"/>
  <c r="AU127" i="7"/>
  <c r="M127" i="7"/>
  <c r="W127" i="7" s="1"/>
  <c r="AL127" i="7" s="1"/>
  <c r="CD107" i="7" s="1"/>
  <c r="Y127" i="7"/>
  <c r="AN127" i="7" s="1"/>
  <c r="T127" i="7"/>
  <c r="R127" i="7"/>
  <c r="AB127" i="7" s="1"/>
  <c r="AP127" i="7" s="1"/>
  <c r="P127" i="7"/>
  <c r="N127" i="7"/>
  <c r="X127" i="7" s="1"/>
  <c r="AM127" i="7" s="1"/>
  <c r="CE107" i="7" s="1"/>
  <c r="CC107" i="7"/>
  <c r="AU128" i="7"/>
  <c r="M128" i="7"/>
  <c r="W128" i="7" s="1"/>
  <c r="AL128" i="7" s="1"/>
  <c r="CD108" i="7" s="1"/>
  <c r="Y128" i="7"/>
  <c r="AN128" i="7" s="1"/>
  <c r="T128" i="7"/>
  <c r="R128" i="7"/>
  <c r="AB128" i="7" s="1"/>
  <c r="AP128" i="7" s="1"/>
  <c r="P128" i="7"/>
  <c r="N128" i="7"/>
  <c r="X128" i="7" s="1"/>
  <c r="AM128" i="7" s="1"/>
  <c r="CE108" i="7" s="1"/>
  <c r="CC108" i="7"/>
  <c r="AU129" i="7"/>
  <c r="M129" i="7"/>
  <c r="W129" i="7" s="1"/>
  <c r="AL129" i="7" s="1"/>
  <c r="CD109" i="7" s="1"/>
  <c r="Y129" i="7"/>
  <c r="AN129" i="7" s="1"/>
  <c r="T129" i="7"/>
  <c r="R129" i="7"/>
  <c r="AB129" i="7" s="1"/>
  <c r="AP129" i="7" s="1"/>
  <c r="P129" i="7"/>
  <c r="N129" i="7"/>
  <c r="X129" i="7" s="1"/>
  <c r="AM129" i="7" s="1"/>
  <c r="CE109" i="7" s="1"/>
  <c r="CC109" i="7"/>
  <c r="AU130" i="7"/>
  <c r="M130" i="7"/>
  <c r="W130" i="7" s="1"/>
  <c r="AL130" i="7" s="1"/>
  <c r="CD110" i="7" s="1"/>
  <c r="Y130" i="7"/>
  <c r="AN130" i="7" s="1"/>
  <c r="T130" i="7"/>
  <c r="R130" i="7"/>
  <c r="AB130" i="7" s="1"/>
  <c r="AP130" i="7" s="1"/>
  <c r="P130" i="7"/>
  <c r="N130" i="7"/>
  <c r="X130" i="7" s="1"/>
  <c r="AM130" i="7" s="1"/>
  <c r="CE110" i="7" s="1"/>
  <c r="CC110" i="7"/>
  <c r="AU131" i="7"/>
  <c r="M131" i="7"/>
  <c r="W131" i="7" s="1"/>
  <c r="AL131" i="7" s="1"/>
  <c r="CD153" i="7" s="1"/>
  <c r="CC153" i="7"/>
  <c r="Y131" i="7"/>
  <c r="AN131" i="7" s="1"/>
  <c r="T131" i="7"/>
  <c r="R131" i="7"/>
  <c r="AB131" i="7" s="1"/>
  <c r="AP131" i="7" s="1"/>
  <c r="P131" i="7"/>
  <c r="N131" i="7"/>
  <c r="X131" i="7" s="1"/>
  <c r="AM131" i="7" s="1"/>
  <c r="CE153" i="7" s="1"/>
  <c r="BU53" i="7"/>
  <c r="AU132" i="7"/>
  <c r="M132" i="7"/>
  <c r="W132" i="7" s="1"/>
  <c r="AL132" i="7" s="1"/>
  <c r="Y132" i="7"/>
  <c r="AN132" i="7" s="1"/>
  <c r="T132" i="7"/>
  <c r="P132" i="7"/>
  <c r="R132" i="7"/>
  <c r="AB132" i="7" s="1"/>
  <c r="AP132" i="7" s="1"/>
  <c r="N132" i="7"/>
  <c r="X132" i="7" s="1"/>
  <c r="AM132" i="7" s="1"/>
  <c r="AU133" i="7"/>
  <c r="M133" i="7"/>
  <c r="W133" i="7" s="1"/>
  <c r="AL133" i="7" s="1"/>
  <c r="CD154" i="7" s="1"/>
  <c r="CC154" i="7"/>
  <c r="Y133" i="7"/>
  <c r="AN133" i="7" s="1"/>
  <c r="T133" i="7"/>
  <c r="P133" i="7"/>
  <c r="R133" i="7"/>
  <c r="AB133" i="7" s="1"/>
  <c r="AP133" i="7" s="1"/>
  <c r="N133" i="7"/>
  <c r="X133" i="7" s="1"/>
  <c r="AM133" i="7" s="1"/>
  <c r="CE154" i="7" s="1"/>
  <c r="BU54" i="7"/>
  <c r="AU134" i="7"/>
  <c r="M134" i="7"/>
  <c r="W134" i="7" s="1"/>
  <c r="AL134" i="7" s="1"/>
  <c r="CD155" i="7" s="1"/>
  <c r="Y134" i="7"/>
  <c r="AN134" i="7" s="1"/>
  <c r="T134" i="7"/>
  <c r="P134" i="7"/>
  <c r="CC155" i="7"/>
  <c r="R134" i="7"/>
  <c r="AB134" i="7" s="1"/>
  <c r="AP134" i="7" s="1"/>
  <c r="N134" i="7"/>
  <c r="X134" i="7" s="1"/>
  <c r="AM134" i="7" s="1"/>
  <c r="CE155" i="7" s="1"/>
  <c r="AU135" i="7"/>
  <c r="M135" i="7"/>
  <c r="W135" i="7" s="1"/>
  <c r="AL135" i="7" s="1"/>
  <c r="CD68" i="7" s="1"/>
  <c r="Y135" i="7"/>
  <c r="AN135" i="7" s="1"/>
  <c r="T135" i="7"/>
  <c r="P135" i="7"/>
  <c r="R135" i="7"/>
  <c r="AB135" i="7" s="1"/>
  <c r="AP135" i="7" s="1"/>
  <c r="N135" i="7"/>
  <c r="X135" i="7" s="1"/>
  <c r="AM135" i="7" s="1"/>
  <c r="CE68" i="7" s="1"/>
  <c r="CC68" i="7"/>
  <c r="AU136" i="7"/>
  <c r="M136" i="7"/>
  <c r="W136" i="7" s="1"/>
  <c r="AL136" i="7" s="1"/>
  <c r="CD69" i="7" s="1"/>
  <c r="Y136" i="7"/>
  <c r="AN136" i="7" s="1"/>
  <c r="T136" i="7"/>
  <c r="P136" i="7"/>
  <c r="R136" i="7"/>
  <c r="AB136" i="7" s="1"/>
  <c r="AP136" i="7" s="1"/>
  <c r="N136" i="7"/>
  <c r="X136" i="7" s="1"/>
  <c r="AM136" i="7" s="1"/>
  <c r="CE69" i="7" s="1"/>
  <c r="CC69" i="7"/>
  <c r="AU137" i="7"/>
  <c r="M137" i="7"/>
  <c r="W137" i="7" s="1"/>
  <c r="AL137" i="7" s="1"/>
  <c r="CD70" i="7" s="1"/>
  <c r="Y137" i="7"/>
  <c r="AN137" i="7" s="1"/>
  <c r="T137" i="7"/>
  <c r="P137" i="7"/>
  <c r="R137" i="7"/>
  <c r="AB137" i="7" s="1"/>
  <c r="AP137" i="7" s="1"/>
  <c r="N137" i="7"/>
  <c r="X137" i="7" s="1"/>
  <c r="AM137" i="7" s="1"/>
  <c r="CE70" i="7" s="1"/>
  <c r="CC70" i="7"/>
  <c r="AU138" i="7"/>
  <c r="M138" i="7"/>
  <c r="W138" i="7" s="1"/>
  <c r="AL138" i="7" s="1"/>
  <c r="CD71" i="7" s="1"/>
  <c r="Y138" i="7"/>
  <c r="AN138" i="7" s="1"/>
  <c r="T138" i="7"/>
  <c r="P138" i="7"/>
  <c r="R138" i="7"/>
  <c r="AB138" i="7" s="1"/>
  <c r="AP138" i="7" s="1"/>
  <c r="N138" i="7"/>
  <c r="X138" i="7" s="1"/>
  <c r="AM138" i="7" s="1"/>
  <c r="CE71" i="7" s="1"/>
  <c r="CC71" i="7"/>
  <c r="AU139" i="7"/>
  <c r="M139" i="7"/>
  <c r="W139" i="7" s="1"/>
  <c r="AL139" i="7" s="1"/>
  <c r="Y139" i="7"/>
  <c r="AN139" i="7" s="1"/>
  <c r="T139" i="7"/>
  <c r="P139" i="7"/>
  <c r="R139" i="7"/>
  <c r="AB139" i="7" s="1"/>
  <c r="AP139" i="7" s="1"/>
  <c r="N139" i="7"/>
  <c r="X139" i="7" s="1"/>
  <c r="AM139" i="7" s="1"/>
  <c r="AU140" i="7"/>
  <c r="M140" i="7"/>
  <c r="W140" i="7" s="1"/>
  <c r="AL140" i="7" s="1"/>
  <c r="Y140" i="7"/>
  <c r="AN140" i="7" s="1"/>
  <c r="T140" i="7"/>
  <c r="P140" i="7"/>
  <c r="R140" i="7"/>
  <c r="AB140" i="7" s="1"/>
  <c r="AP140" i="7" s="1"/>
  <c r="N140" i="7"/>
  <c r="X140" i="7" s="1"/>
  <c r="AM140" i="7" s="1"/>
  <c r="AU141" i="7"/>
  <c r="M141" i="7"/>
  <c r="W141" i="7" s="1"/>
  <c r="AL141" i="7" s="1"/>
  <c r="Y141" i="7"/>
  <c r="AN141" i="7" s="1"/>
  <c r="T141" i="7"/>
  <c r="P141" i="7"/>
  <c r="R141" i="7"/>
  <c r="AB141" i="7" s="1"/>
  <c r="AP141" i="7" s="1"/>
  <c r="N141" i="7"/>
  <c r="X141" i="7" s="1"/>
  <c r="AM141" i="7" s="1"/>
  <c r="AU142" i="7"/>
  <c r="M142" i="7"/>
  <c r="W142" i="7" s="1"/>
  <c r="AL142" i="7" s="1"/>
  <c r="Y142" i="7"/>
  <c r="AN142" i="7" s="1"/>
  <c r="T142" i="7"/>
  <c r="P142" i="7"/>
  <c r="R142" i="7"/>
  <c r="AB142" i="7" s="1"/>
  <c r="AP142" i="7" s="1"/>
  <c r="N142" i="7"/>
  <c r="X142" i="7" s="1"/>
  <c r="AM142" i="7" s="1"/>
  <c r="AU143" i="7"/>
  <c r="M143" i="7"/>
  <c r="W143" i="7" s="1"/>
  <c r="AL143" i="7" s="1"/>
  <c r="Y143" i="7"/>
  <c r="AN143" i="7" s="1"/>
  <c r="T143" i="7"/>
  <c r="P143" i="7"/>
  <c r="R143" i="7"/>
  <c r="AB143" i="7" s="1"/>
  <c r="AP143" i="7" s="1"/>
  <c r="N143" i="7"/>
  <c r="X143" i="7" s="1"/>
  <c r="AM143" i="7" s="1"/>
  <c r="AU144" i="7"/>
  <c r="M144" i="7"/>
  <c r="W144" i="7" s="1"/>
  <c r="AL144" i="7" s="1"/>
  <c r="Y144" i="7"/>
  <c r="AN144" i="7" s="1"/>
  <c r="T144" i="7"/>
  <c r="P144" i="7"/>
  <c r="R144" i="7"/>
  <c r="AB144" i="7" s="1"/>
  <c r="AP144" i="7" s="1"/>
  <c r="N144" i="7"/>
  <c r="X144" i="7" s="1"/>
  <c r="AM144" i="7" s="1"/>
  <c r="AU145" i="7"/>
  <c r="M145" i="7"/>
  <c r="W145" i="7" s="1"/>
  <c r="AL145" i="7" s="1"/>
  <c r="Y145" i="7"/>
  <c r="AN145" i="7" s="1"/>
  <c r="T145" i="7"/>
  <c r="P145" i="7"/>
  <c r="R145" i="7"/>
  <c r="AB145" i="7" s="1"/>
  <c r="AP145" i="7" s="1"/>
  <c r="N145" i="7"/>
  <c r="X145" i="7" s="1"/>
  <c r="AM145" i="7" s="1"/>
  <c r="AU146" i="7"/>
  <c r="M146" i="7"/>
  <c r="W146" i="7" s="1"/>
  <c r="AL146" i="7" s="1"/>
  <c r="Y146" i="7"/>
  <c r="AN146" i="7" s="1"/>
  <c r="T146" i="7"/>
  <c r="P146" i="7"/>
  <c r="R146" i="7"/>
  <c r="AB146" i="7" s="1"/>
  <c r="AP146" i="7" s="1"/>
  <c r="N146" i="7"/>
  <c r="X146" i="7" s="1"/>
  <c r="AM146" i="7" s="1"/>
  <c r="AU147" i="7"/>
  <c r="M147" i="7"/>
  <c r="W147" i="7" s="1"/>
  <c r="AL147" i="7" s="1"/>
  <c r="R147" i="7"/>
  <c r="AB147" i="7" s="1"/>
  <c r="AP147" i="7" s="1"/>
  <c r="N147" i="7"/>
  <c r="X147" i="7" s="1"/>
  <c r="AM147" i="7" s="1"/>
  <c r="Y147" i="7"/>
  <c r="AN147" i="7" s="1"/>
  <c r="T147" i="7"/>
  <c r="P147" i="7"/>
  <c r="AU148" i="7"/>
  <c r="M148" i="7"/>
  <c r="W148" i="7" s="1"/>
  <c r="AL148" i="7" s="1"/>
  <c r="Y148" i="7"/>
  <c r="AN148" i="7" s="1"/>
  <c r="T148" i="7"/>
  <c r="P148" i="7"/>
  <c r="R148" i="7"/>
  <c r="AB148" i="7" s="1"/>
  <c r="AP148" i="7" s="1"/>
  <c r="N148" i="7"/>
  <c r="X148" i="7" s="1"/>
  <c r="AM148" i="7" s="1"/>
  <c r="AU149" i="7"/>
  <c r="M149" i="7"/>
  <c r="W149" i="7" s="1"/>
  <c r="AL149" i="7" s="1"/>
  <c r="CD111" i="7" s="1"/>
  <c r="R149" i="7"/>
  <c r="AB149" i="7" s="1"/>
  <c r="AP149" i="7" s="1"/>
  <c r="N149" i="7"/>
  <c r="X149" i="7" s="1"/>
  <c r="AM149" i="7" s="1"/>
  <c r="CE111" i="7" s="1"/>
  <c r="Y149" i="7"/>
  <c r="AN149" i="7" s="1"/>
  <c r="T149" i="7"/>
  <c r="P149" i="7"/>
  <c r="CC111" i="7"/>
  <c r="AU150" i="7"/>
  <c r="M150" i="7"/>
  <c r="W150" i="7" s="1"/>
  <c r="AL150" i="7" s="1"/>
  <c r="CD112" i="7" s="1"/>
  <c r="Y150" i="7"/>
  <c r="AN150" i="7" s="1"/>
  <c r="T150" i="7"/>
  <c r="P150" i="7"/>
  <c r="R150" i="7"/>
  <c r="AB150" i="7" s="1"/>
  <c r="AP150" i="7" s="1"/>
  <c r="N150" i="7"/>
  <c r="X150" i="7" s="1"/>
  <c r="AM150" i="7" s="1"/>
  <c r="CE112" i="7" s="1"/>
  <c r="CC112" i="7"/>
  <c r="AU151" i="7"/>
  <c r="M151" i="7"/>
  <c r="W151" i="7" s="1"/>
  <c r="AL151" i="7" s="1"/>
  <c r="CD113" i="7" s="1"/>
  <c r="R151" i="7"/>
  <c r="AB151" i="7" s="1"/>
  <c r="AP151" i="7" s="1"/>
  <c r="N151" i="7"/>
  <c r="X151" i="7" s="1"/>
  <c r="AM151" i="7" s="1"/>
  <c r="CE113" i="7" s="1"/>
  <c r="Y151" i="7"/>
  <c r="AN151" i="7" s="1"/>
  <c r="T151" i="7"/>
  <c r="P151" i="7"/>
  <c r="CC113" i="7"/>
  <c r="AU152" i="7"/>
  <c r="M152" i="7"/>
  <c r="W152" i="7" s="1"/>
  <c r="AL152" i="7" s="1"/>
  <c r="CD114" i="7" s="1"/>
  <c r="Y152" i="7"/>
  <c r="AN152" i="7" s="1"/>
  <c r="T152" i="7"/>
  <c r="P152" i="7"/>
  <c r="R152" i="7"/>
  <c r="AB152" i="7" s="1"/>
  <c r="AP152" i="7" s="1"/>
  <c r="N152" i="7"/>
  <c r="X152" i="7" s="1"/>
  <c r="AM152" i="7" s="1"/>
  <c r="CE114" i="7" s="1"/>
  <c r="CC114" i="7"/>
  <c r="AU153" i="7"/>
  <c r="M153" i="7"/>
  <c r="W153" i="7" s="1"/>
  <c r="AL153" i="7" s="1"/>
  <c r="CD115" i="7" s="1"/>
  <c r="R153" i="7"/>
  <c r="AB153" i="7" s="1"/>
  <c r="AP153" i="7" s="1"/>
  <c r="N153" i="7"/>
  <c r="X153" i="7" s="1"/>
  <c r="AM153" i="7" s="1"/>
  <c r="CE115" i="7" s="1"/>
  <c r="Y153" i="7"/>
  <c r="AN153" i="7" s="1"/>
  <c r="T153" i="7"/>
  <c r="P153" i="7"/>
  <c r="CC115" i="7"/>
  <c r="AU154" i="7"/>
  <c r="M154" i="7"/>
  <c r="W154" i="7" s="1"/>
  <c r="AL154" i="7" s="1"/>
  <c r="CD116" i="7" s="1"/>
  <c r="Y154" i="7"/>
  <c r="AN154" i="7" s="1"/>
  <c r="T154" i="7"/>
  <c r="P154" i="7"/>
  <c r="R154" i="7"/>
  <c r="AB154" i="7" s="1"/>
  <c r="AP154" i="7" s="1"/>
  <c r="N154" i="7"/>
  <c r="X154" i="7" s="1"/>
  <c r="AM154" i="7" s="1"/>
  <c r="CE116" i="7" s="1"/>
  <c r="CC116" i="7"/>
  <c r="AU155" i="7"/>
  <c r="M155" i="7"/>
  <c r="W155" i="7" s="1"/>
  <c r="AL155" i="7" s="1"/>
  <c r="CD117" i="7" s="1"/>
  <c r="R155" i="7"/>
  <c r="AB155" i="7" s="1"/>
  <c r="AP155" i="7" s="1"/>
  <c r="N155" i="7"/>
  <c r="X155" i="7" s="1"/>
  <c r="AM155" i="7" s="1"/>
  <c r="CE117" i="7" s="1"/>
  <c r="Y155" i="7"/>
  <c r="AN155" i="7" s="1"/>
  <c r="T155" i="7"/>
  <c r="P155" i="7"/>
  <c r="CC117" i="7"/>
  <c r="AU156" i="7"/>
  <c r="M156" i="7"/>
  <c r="W156" i="7" s="1"/>
  <c r="AL156" i="7" s="1"/>
  <c r="CD150" i="7" s="1"/>
  <c r="Y156" i="7"/>
  <c r="AN156" i="7" s="1"/>
  <c r="T156" i="7"/>
  <c r="P156" i="7"/>
  <c r="CC150" i="7"/>
  <c r="R156" i="7"/>
  <c r="AB156" i="7" s="1"/>
  <c r="AP156" i="7" s="1"/>
  <c r="N156" i="7"/>
  <c r="X156" i="7" s="1"/>
  <c r="AM156" i="7" s="1"/>
  <c r="CE150" i="7" s="1"/>
  <c r="CC183" i="7"/>
  <c r="AU157" i="7"/>
  <c r="M157" i="7"/>
  <c r="W157" i="7" s="1"/>
  <c r="AL157" i="7" s="1"/>
  <c r="CD183" i="7" s="1"/>
  <c r="R157" i="7"/>
  <c r="AB157" i="7" s="1"/>
  <c r="AP157" i="7" s="1"/>
  <c r="N157" i="7"/>
  <c r="X157" i="7" s="1"/>
  <c r="AM157" i="7" s="1"/>
  <c r="CE183" i="7" s="1"/>
  <c r="Y157" i="7"/>
  <c r="AN157" i="7" s="1"/>
  <c r="T157" i="7"/>
  <c r="P157" i="7"/>
  <c r="BU55" i="7"/>
  <c r="AU158" i="7"/>
  <c r="M158" i="7"/>
  <c r="W158" i="7" s="1"/>
  <c r="AL158" i="7" s="1"/>
  <c r="R158" i="7"/>
  <c r="AB158" i="7" s="1"/>
  <c r="AP158" i="7" s="1"/>
  <c r="N158" i="7"/>
  <c r="X158" i="7" s="1"/>
  <c r="AM158" i="7" s="1"/>
  <c r="Y158" i="7"/>
  <c r="AN158" i="7" s="1"/>
  <c r="T158" i="7"/>
  <c r="P158" i="7"/>
  <c r="AU159" i="7"/>
  <c r="M159" i="7"/>
  <c r="W159" i="7" s="1"/>
  <c r="AL159" i="7" s="1"/>
  <c r="CD72" i="7" s="1"/>
  <c r="R159" i="7"/>
  <c r="AB159" i="7" s="1"/>
  <c r="AP159" i="7" s="1"/>
  <c r="N159" i="7"/>
  <c r="X159" i="7" s="1"/>
  <c r="AM159" i="7" s="1"/>
  <c r="CE72" i="7" s="1"/>
  <c r="Y159" i="7"/>
  <c r="AN159" i="7" s="1"/>
  <c r="T159" i="7"/>
  <c r="P159" i="7"/>
  <c r="CC72" i="7"/>
  <c r="AU160" i="7"/>
  <c r="M160" i="7"/>
  <c r="W160" i="7" s="1"/>
  <c r="AL160" i="7" s="1"/>
  <c r="CD73" i="7" s="1"/>
  <c r="R160" i="7"/>
  <c r="AB160" i="7" s="1"/>
  <c r="AP160" i="7" s="1"/>
  <c r="N160" i="7"/>
  <c r="X160" i="7" s="1"/>
  <c r="AM160" i="7" s="1"/>
  <c r="CE73" i="7" s="1"/>
  <c r="Y160" i="7"/>
  <c r="AN160" i="7" s="1"/>
  <c r="T160" i="7"/>
  <c r="P160" i="7"/>
  <c r="CC73" i="7"/>
  <c r="AU161" i="7"/>
  <c r="M161" i="7"/>
  <c r="W161" i="7" s="1"/>
  <c r="AL161" i="7" s="1"/>
  <c r="CD74" i="7" s="1"/>
  <c r="R161" i="7"/>
  <c r="AB161" i="7" s="1"/>
  <c r="AP161" i="7" s="1"/>
  <c r="N161" i="7"/>
  <c r="X161" i="7" s="1"/>
  <c r="AM161" i="7" s="1"/>
  <c r="CE74" i="7" s="1"/>
  <c r="Y161" i="7"/>
  <c r="AN161" i="7" s="1"/>
  <c r="T161" i="7"/>
  <c r="P161" i="7"/>
  <c r="CC74" i="7"/>
  <c r="AU162" i="7"/>
  <c r="M162" i="7"/>
  <c r="W162" i="7" s="1"/>
  <c r="AL162" i="7" s="1"/>
  <c r="CD75" i="7" s="1"/>
  <c r="R162" i="7"/>
  <c r="AB162" i="7" s="1"/>
  <c r="AP162" i="7" s="1"/>
  <c r="N162" i="7"/>
  <c r="X162" i="7" s="1"/>
  <c r="AM162" i="7" s="1"/>
  <c r="CE75" i="7" s="1"/>
  <c r="Y162" i="7"/>
  <c r="AN162" i="7" s="1"/>
  <c r="T162" i="7"/>
  <c r="P162" i="7"/>
  <c r="CC75" i="7"/>
  <c r="AU163" i="7"/>
  <c r="M163" i="7"/>
  <c r="W163" i="7" s="1"/>
  <c r="AL163" i="7" s="1"/>
  <c r="CD76" i="7" s="1"/>
  <c r="R163" i="7"/>
  <c r="AB163" i="7" s="1"/>
  <c r="AP163" i="7" s="1"/>
  <c r="N163" i="7"/>
  <c r="X163" i="7" s="1"/>
  <c r="AM163" i="7" s="1"/>
  <c r="CE76" i="7" s="1"/>
  <c r="Y163" i="7"/>
  <c r="AN163" i="7" s="1"/>
  <c r="T163" i="7"/>
  <c r="P163" i="7"/>
  <c r="CC76" i="7"/>
  <c r="AU164" i="7"/>
  <c r="M164" i="7"/>
  <c r="W164" i="7" s="1"/>
  <c r="AL164" i="7" s="1"/>
  <c r="CD77" i="7" s="1"/>
  <c r="R164" i="7"/>
  <c r="AB164" i="7" s="1"/>
  <c r="AP164" i="7" s="1"/>
  <c r="N164" i="7"/>
  <c r="X164" i="7" s="1"/>
  <c r="AM164" i="7" s="1"/>
  <c r="CE77" i="7" s="1"/>
  <c r="Y164" i="7"/>
  <c r="AN164" i="7" s="1"/>
  <c r="T164" i="7"/>
  <c r="P164" i="7"/>
  <c r="CC77" i="7"/>
  <c r="AU165" i="7"/>
  <c r="M165" i="7"/>
  <c r="W165" i="7" s="1"/>
  <c r="AL165" i="7" s="1"/>
  <c r="CD78" i="7" s="1"/>
  <c r="R165" i="7"/>
  <c r="AB165" i="7" s="1"/>
  <c r="AP165" i="7" s="1"/>
  <c r="N165" i="7"/>
  <c r="X165" i="7" s="1"/>
  <c r="AM165" i="7" s="1"/>
  <c r="CE78" i="7" s="1"/>
  <c r="Y165" i="7"/>
  <c r="AN165" i="7" s="1"/>
  <c r="T165" i="7"/>
  <c r="P165" i="7"/>
  <c r="CC78" i="7"/>
  <c r="AU166" i="7"/>
  <c r="M166" i="7"/>
  <c r="W166" i="7" s="1"/>
  <c r="AL166" i="7" s="1"/>
  <c r="R166" i="7"/>
  <c r="AB166" i="7" s="1"/>
  <c r="AP166" i="7" s="1"/>
  <c r="N166" i="7"/>
  <c r="X166" i="7" s="1"/>
  <c r="AM166" i="7" s="1"/>
  <c r="Y166" i="7"/>
  <c r="AN166" i="7" s="1"/>
  <c r="T166" i="7"/>
  <c r="P166" i="7"/>
  <c r="AU167" i="7"/>
  <c r="M167" i="7"/>
  <c r="W167" i="7" s="1"/>
  <c r="AL167" i="7" s="1"/>
  <c r="R167" i="7"/>
  <c r="AB167" i="7" s="1"/>
  <c r="AP167" i="7" s="1"/>
  <c r="N167" i="7"/>
  <c r="X167" i="7" s="1"/>
  <c r="AM167" i="7" s="1"/>
  <c r="Y167" i="7"/>
  <c r="AN167" i="7" s="1"/>
  <c r="T167" i="7"/>
  <c r="P167" i="7"/>
  <c r="AU168" i="7"/>
  <c r="M168" i="7"/>
  <c r="W168" i="7" s="1"/>
  <c r="AL168" i="7" s="1"/>
  <c r="R168" i="7"/>
  <c r="AB168" i="7" s="1"/>
  <c r="AP168" i="7" s="1"/>
  <c r="N168" i="7"/>
  <c r="X168" i="7" s="1"/>
  <c r="AM168" i="7" s="1"/>
  <c r="Y168" i="7"/>
  <c r="AN168" i="7" s="1"/>
  <c r="T168" i="7"/>
  <c r="P168" i="7"/>
  <c r="AU169" i="7"/>
  <c r="M169" i="7"/>
  <c r="W169" i="7" s="1"/>
  <c r="AL169" i="7" s="1"/>
  <c r="CD118" i="7" s="1"/>
  <c r="R169" i="7"/>
  <c r="AB169" i="7" s="1"/>
  <c r="AP169" i="7" s="1"/>
  <c r="N169" i="7"/>
  <c r="X169" i="7" s="1"/>
  <c r="AM169" i="7" s="1"/>
  <c r="CE118" i="7" s="1"/>
  <c r="Y169" i="7"/>
  <c r="AN169" i="7" s="1"/>
  <c r="T169" i="7"/>
  <c r="P169" i="7"/>
  <c r="CC118" i="7"/>
  <c r="AU170" i="7"/>
  <c r="M170" i="7"/>
  <c r="W170" i="7" s="1"/>
  <c r="AL170" i="7" s="1"/>
  <c r="CD119" i="7" s="1"/>
  <c r="R170" i="7"/>
  <c r="AB170" i="7" s="1"/>
  <c r="AP170" i="7" s="1"/>
  <c r="N170" i="7"/>
  <c r="X170" i="7" s="1"/>
  <c r="AM170" i="7" s="1"/>
  <c r="CE119" i="7" s="1"/>
  <c r="Y170" i="7"/>
  <c r="AN170" i="7" s="1"/>
  <c r="T170" i="7"/>
  <c r="P170" i="7"/>
  <c r="CC119" i="7"/>
  <c r="AU171" i="7"/>
  <c r="M171" i="7"/>
  <c r="W171" i="7" s="1"/>
  <c r="AL171" i="7" s="1"/>
  <c r="CD120" i="7" s="1"/>
  <c r="R171" i="7"/>
  <c r="AB171" i="7" s="1"/>
  <c r="AP171" i="7" s="1"/>
  <c r="N171" i="7"/>
  <c r="X171" i="7" s="1"/>
  <c r="AM171" i="7" s="1"/>
  <c r="CE120" i="7" s="1"/>
  <c r="Y171" i="7"/>
  <c r="AN171" i="7" s="1"/>
  <c r="T171" i="7"/>
  <c r="P171" i="7"/>
  <c r="CC120" i="7"/>
  <c r="AU172" i="7"/>
  <c r="M172" i="7"/>
  <c r="W172" i="7" s="1"/>
  <c r="AL172" i="7" s="1"/>
  <c r="CD121" i="7" s="1"/>
  <c r="R172" i="7"/>
  <c r="AB172" i="7" s="1"/>
  <c r="AP172" i="7" s="1"/>
  <c r="N172" i="7"/>
  <c r="X172" i="7" s="1"/>
  <c r="AM172" i="7" s="1"/>
  <c r="CE121" i="7" s="1"/>
  <c r="Y172" i="7"/>
  <c r="AN172" i="7" s="1"/>
  <c r="T172" i="7"/>
  <c r="P172" i="7"/>
  <c r="CC121" i="7"/>
  <c r="AU173" i="7"/>
  <c r="M173" i="7"/>
  <c r="W173" i="7" s="1"/>
  <c r="AL173" i="7" s="1"/>
  <c r="CD122" i="7" s="1"/>
  <c r="R173" i="7"/>
  <c r="AB173" i="7" s="1"/>
  <c r="AP173" i="7" s="1"/>
  <c r="N173" i="7"/>
  <c r="X173" i="7" s="1"/>
  <c r="AM173" i="7" s="1"/>
  <c r="CE122" i="7" s="1"/>
  <c r="Y173" i="7"/>
  <c r="AN173" i="7" s="1"/>
  <c r="T173" i="7"/>
  <c r="P173" i="7"/>
  <c r="CC122" i="7"/>
  <c r="AU174" i="7"/>
  <c r="M174" i="7"/>
  <c r="W174" i="7" s="1"/>
  <c r="AL174" i="7" s="1"/>
  <c r="CD123" i="7" s="1"/>
  <c r="R174" i="7"/>
  <c r="AB174" i="7" s="1"/>
  <c r="AP174" i="7" s="1"/>
  <c r="N174" i="7"/>
  <c r="X174" i="7" s="1"/>
  <c r="AM174" i="7" s="1"/>
  <c r="CE123" i="7" s="1"/>
  <c r="Y174" i="7"/>
  <c r="AN174" i="7" s="1"/>
  <c r="T174" i="7"/>
  <c r="P174" i="7"/>
  <c r="CC123" i="7"/>
  <c r="AU175" i="7"/>
  <c r="M175" i="7"/>
  <c r="W175" i="7" s="1"/>
  <c r="AL175" i="7" s="1"/>
  <c r="CD151" i="7" s="1"/>
  <c r="R175" i="7"/>
  <c r="AB175" i="7" s="1"/>
  <c r="AP175" i="7" s="1"/>
  <c r="N175" i="7"/>
  <c r="X175" i="7" s="1"/>
  <c r="AM175" i="7" s="1"/>
  <c r="CE151" i="7" s="1"/>
  <c r="Y175" i="7"/>
  <c r="AN175" i="7" s="1"/>
  <c r="T175" i="7"/>
  <c r="P175" i="7"/>
  <c r="CC151" i="7"/>
  <c r="AU176" i="7"/>
  <c r="M176" i="7"/>
  <c r="W176" i="7" s="1"/>
  <c r="AL176" i="7" s="1"/>
  <c r="R176" i="7"/>
  <c r="AB176" i="7" s="1"/>
  <c r="AP176" i="7" s="1"/>
  <c r="N176" i="7"/>
  <c r="X176" i="7" s="1"/>
  <c r="AM176" i="7" s="1"/>
  <c r="Y176" i="7"/>
  <c r="AN176" i="7" s="1"/>
  <c r="T176" i="7"/>
  <c r="P176" i="7"/>
  <c r="AU177" i="7"/>
  <c r="M177" i="7"/>
  <c r="W177" i="7" s="1"/>
  <c r="AL177" i="7" s="1"/>
  <c r="CD79" i="7" s="1"/>
  <c r="R177" i="7"/>
  <c r="AB177" i="7" s="1"/>
  <c r="AP177" i="7" s="1"/>
  <c r="N177" i="7"/>
  <c r="X177" i="7" s="1"/>
  <c r="AM177" i="7" s="1"/>
  <c r="CE79" i="7" s="1"/>
  <c r="Y177" i="7"/>
  <c r="AN177" i="7" s="1"/>
  <c r="T177" i="7"/>
  <c r="P177" i="7"/>
  <c r="CC79" i="7"/>
  <c r="AU178" i="7"/>
  <c r="M178" i="7"/>
  <c r="W178" i="7" s="1"/>
  <c r="AL178" i="7" s="1"/>
  <c r="CD80" i="7" s="1"/>
  <c r="R178" i="7"/>
  <c r="AB178" i="7" s="1"/>
  <c r="AP178" i="7" s="1"/>
  <c r="N178" i="7"/>
  <c r="X178" i="7" s="1"/>
  <c r="AM178" i="7" s="1"/>
  <c r="CE80" i="7" s="1"/>
  <c r="Y178" i="7"/>
  <c r="AN178" i="7" s="1"/>
  <c r="T178" i="7"/>
  <c r="P178" i="7"/>
  <c r="CC80" i="7"/>
  <c r="AU179" i="7"/>
  <c r="M179" i="7"/>
  <c r="W179" i="7" s="1"/>
  <c r="AL179" i="7" s="1"/>
  <c r="CD81" i="7" s="1"/>
  <c r="R179" i="7"/>
  <c r="AB179" i="7" s="1"/>
  <c r="AP179" i="7" s="1"/>
  <c r="N179" i="7"/>
  <c r="X179" i="7" s="1"/>
  <c r="AM179" i="7" s="1"/>
  <c r="CE81" i="7" s="1"/>
  <c r="Y179" i="7"/>
  <c r="AN179" i="7" s="1"/>
  <c r="T179" i="7"/>
  <c r="P179" i="7"/>
  <c r="CC81" i="7"/>
  <c r="AU180" i="7"/>
  <c r="M180" i="7"/>
  <c r="W180" i="7" s="1"/>
  <c r="AL180" i="7" s="1"/>
  <c r="CD82" i="7" s="1"/>
  <c r="R180" i="7"/>
  <c r="AB180" i="7" s="1"/>
  <c r="AP180" i="7" s="1"/>
  <c r="N180" i="7"/>
  <c r="X180" i="7" s="1"/>
  <c r="AM180" i="7" s="1"/>
  <c r="CE82" i="7" s="1"/>
  <c r="Y180" i="7"/>
  <c r="AN180" i="7" s="1"/>
  <c r="T180" i="7"/>
  <c r="P180" i="7"/>
  <c r="CC82" i="7"/>
  <c r="Y181" i="7"/>
  <c r="AN181" i="7" s="1"/>
  <c r="T181" i="7"/>
  <c r="R181" i="7"/>
  <c r="AB181" i="7" s="1"/>
  <c r="AP181" i="7" s="1"/>
  <c r="P181" i="7"/>
  <c r="N181" i="7"/>
  <c r="X181" i="7" s="1"/>
  <c r="AM181" i="7" s="1"/>
  <c r="CE83" i="7" s="1"/>
  <c r="AU181" i="7"/>
  <c r="M181" i="7"/>
  <c r="W181" i="7" s="1"/>
  <c r="AL181" i="7" s="1"/>
  <c r="CD83" i="7" s="1"/>
  <c r="CC83" i="7"/>
  <c r="Y182" i="7"/>
  <c r="AN182" i="7" s="1"/>
  <c r="T182" i="7"/>
  <c r="R182" i="7"/>
  <c r="AB182" i="7" s="1"/>
  <c r="AP182" i="7" s="1"/>
  <c r="P182" i="7"/>
  <c r="N182" i="7"/>
  <c r="X182" i="7" s="1"/>
  <c r="AM182" i="7" s="1"/>
  <c r="CE84" i="7" s="1"/>
  <c r="AU182" i="7"/>
  <c r="M182" i="7"/>
  <c r="W182" i="7" s="1"/>
  <c r="AL182" i="7" s="1"/>
  <c r="CD84" i="7" s="1"/>
  <c r="CC84" i="7"/>
  <c r="Y183" i="7"/>
  <c r="AN183" i="7" s="1"/>
  <c r="T183" i="7"/>
  <c r="R183" i="7"/>
  <c r="AB183" i="7" s="1"/>
  <c r="AP183" i="7" s="1"/>
  <c r="P183" i="7"/>
  <c r="N183" i="7"/>
  <c r="X183" i="7" s="1"/>
  <c r="AM183" i="7" s="1"/>
  <c r="CE156" i="7" s="1"/>
  <c r="AU183" i="7"/>
  <c r="M183" i="7"/>
  <c r="W183" i="7" s="1"/>
  <c r="AL183" i="7" s="1"/>
  <c r="CD156" i="7" s="1"/>
  <c r="CC156" i="7"/>
  <c r="Y184" i="7"/>
  <c r="AN184" i="7" s="1"/>
  <c r="T184" i="7"/>
  <c r="R184" i="7"/>
  <c r="AB184" i="7" s="1"/>
  <c r="AP184" i="7" s="1"/>
  <c r="P184" i="7"/>
  <c r="N184" i="7"/>
  <c r="X184" i="7" s="1"/>
  <c r="AM184" i="7" s="1"/>
  <c r="AU184" i="7"/>
  <c r="M184" i="7"/>
  <c r="W184" i="7" s="1"/>
  <c r="AL184" i="7" s="1"/>
  <c r="Y185" i="7"/>
  <c r="AN185" i="7" s="1"/>
  <c r="T185" i="7"/>
  <c r="R185" i="7"/>
  <c r="AB185" i="7" s="1"/>
  <c r="AP185" i="7" s="1"/>
  <c r="P185" i="7"/>
  <c r="N185" i="7"/>
  <c r="X185" i="7" s="1"/>
  <c r="AM185" i="7" s="1"/>
  <c r="AU185" i="7"/>
  <c r="M185" i="7"/>
  <c r="W185" i="7" s="1"/>
  <c r="AL185" i="7" s="1"/>
  <c r="Y186" i="7"/>
  <c r="AN186" i="7" s="1"/>
  <c r="T186" i="7"/>
  <c r="R186" i="7"/>
  <c r="AB186" i="7" s="1"/>
  <c r="AP186" i="7" s="1"/>
  <c r="P186" i="7"/>
  <c r="N186" i="7"/>
  <c r="X186" i="7" s="1"/>
  <c r="AM186" i="7" s="1"/>
  <c r="AU186" i="7"/>
  <c r="M186" i="7"/>
  <c r="W186" i="7" s="1"/>
  <c r="AL186" i="7" s="1"/>
  <c r="Y187" i="7"/>
  <c r="AN187" i="7" s="1"/>
  <c r="T187" i="7"/>
  <c r="R187" i="7"/>
  <c r="AB187" i="7" s="1"/>
  <c r="AP187" i="7" s="1"/>
  <c r="P187" i="7"/>
  <c r="N187" i="7"/>
  <c r="X187" i="7" s="1"/>
  <c r="AM187" i="7" s="1"/>
  <c r="AU187" i="7"/>
  <c r="M187" i="7"/>
  <c r="W187" i="7" s="1"/>
  <c r="AL187" i="7" s="1"/>
  <c r="Y188" i="7"/>
  <c r="AN188" i="7" s="1"/>
  <c r="T188" i="7"/>
  <c r="R188" i="7"/>
  <c r="AB188" i="7" s="1"/>
  <c r="AP188" i="7" s="1"/>
  <c r="P188" i="7"/>
  <c r="N188" i="7"/>
  <c r="X188" i="7" s="1"/>
  <c r="AM188" i="7" s="1"/>
  <c r="AU188" i="7"/>
  <c r="M188" i="7"/>
  <c r="W188" i="7" s="1"/>
  <c r="AL188" i="7" s="1"/>
  <c r="Y189" i="7"/>
  <c r="AN189" i="7" s="1"/>
  <c r="T189" i="7"/>
  <c r="R189" i="7"/>
  <c r="AB189" i="7" s="1"/>
  <c r="AP189" i="7" s="1"/>
  <c r="P189" i="7"/>
  <c r="N189" i="7"/>
  <c r="X189" i="7" s="1"/>
  <c r="AM189" i="7" s="1"/>
  <c r="AU189" i="7"/>
  <c r="M189" i="7"/>
  <c r="W189" i="7" s="1"/>
  <c r="AL189" i="7" s="1"/>
  <c r="Y190" i="7"/>
  <c r="AN190" i="7" s="1"/>
  <c r="T190" i="7"/>
  <c r="R190" i="7"/>
  <c r="AB190" i="7" s="1"/>
  <c r="AP190" i="7" s="1"/>
  <c r="P190" i="7"/>
  <c r="N190" i="7"/>
  <c r="X190" i="7" s="1"/>
  <c r="AM190" i="7" s="1"/>
  <c r="AU190" i="7"/>
  <c r="M190" i="7"/>
  <c r="W190" i="7" s="1"/>
  <c r="AL190" i="7" s="1"/>
  <c r="Y191" i="7"/>
  <c r="AN191" i="7" s="1"/>
  <c r="T191" i="7"/>
  <c r="R191" i="7"/>
  <c r="AB191" i="7" s="1"/>
  <c r="AP191" i="7" s="1"/>
  <c r="P191" i="7"/>
  <c r="N191" i="7"/>
  <c r="X191" i="7" s="1"/>
  <c r="AM191" i="7" s="1"/>
  <c r="CE184" i="7" s="1"/>
  <c r="CC184" i="7"/>
  <c r="AU191" i="7"/>
  <c r="M191" i="7"/>
  <c r="W191" i="7" s="1"/>
  <c r="AL191" i="7" s="1"/>
  <c r="CD184" i="7" s="1"/>
  <c r="BU56" i="7"/>
  <c r="Y192" i="7"/>
  <c r="AN192" i="7" s="1"/>
  <c r="T192" i="7"/>
  <c r="R192" i="7"/>
  <c r="AB192" i="7" s="1"/>
  <c r="AP192" i="7" s="1"/>
  <c r="P192" i="7"/>
  <c r="N192" i="7"/>
  <c r="X192" i="7" s="1"/>
  <c r="AM192" i="7" s="1"/>
  <c r="CE186" i="7" s="1"/>
  <c r="CC186" i="7"/>
  <c r="AU192" i="7"/>
  <c r="M192" i="7"/>
  <c r="W192" i="7" s="1"/>
  <c r="AL192" i="7" s="1"/>
  <c r="CD186" i="7" s="1"/>
  <c r="BU57" i="7"/>
  <c r="Y193" i="7"/>
  <c r="AN193" i="7" s="1"/>
  <c r="T193" i="7"/>
  <c r="R193" i="7"/>
  <c r="AB193" i="7" s="1"/>
  <c r="AP193" i="7" s="1"/>
  <c r="P193" i="7"/>
  <c r="N193" i="7"/>
  <c r="X193" i="7" s="1"/>
  <c r="AM193" i="7" s="1"/>
  <c r="CE157" i="7" s="1"/>
  <c r="AU193" i="7"/>
  <c r="M193" i="7"/>
  <c r="W193" i="7" s="1"/>
  <c r="AL193" i="7" s="1"/>
  <c r="CD157" i="7" s="1"/>
  <c r="CC157" i="7"/>
  <c r="Y194" i="7"/>
  <c r="AN194" i="7" s="1"/>
  <c r="T194" i="7"/>
  <c r="R194" i="7"/>
  <c r="AB194" i="7" s="1"/>
  <c r="AP194" i="7" s="1"/>
  <c r="P194" i="7"/>
  <c r="N194" i="7"/>
  <c r="X194" i="7" s="1"/>
  <c r="AM194" i="7" s="1"/>
  <c r="CE158" i="7" s="1"/>
  <c r="AU194" i="7"/>
  <c r="M194" i="7"/>
  <c r="W194" i="7" s="1"/>
  <c r="AL194" i="7" s="1"/>
  <c r="CD158" i="7" s="1"/>
  <c r="CC158" i="7"/>
  <c r="Y195" i="7"/>
  <c r="AN195" i="7" s="1"/>
  <c r="T195" i="7"/>
  <c r="R195" i="7"/>
  <c r="AB195" i="7" s="1"/>
  <c r="AP195" i="7" s="1"/>
  <c r="P195" i="7"/>
  <c r="N195" i="7"/>
  <c r="X195" i="7" s="1"/>
  <c r="AM195" i="7" s="1"/>
  <c r="CE159" i="7" s="1"/>
  <c r="AU195" i="7"/>
  <c r="M195" i="7"/>
  <c r="W195" i="7" s="1"/>
  <c r="AL195" i="7" s="1"/>
  <c r="CD159" i="7" s="1"/>
  <c r="CC159" i="7"/>
  <c r="Y196" i="7"/>
  <c r="AN196" i="7" s="1"/>
  <c r="T196" i="7"/>
  <c r="R196" i="7"/>
  <c r="AB196" i="7" s="1"/>
  <c r="AP196" i="7" s="1"/>
  <c r="P196" i="7"/>
  <c r="N196" i="7"/>
  <c r="X196" i="7" s="1"/>
  <c r="AM196" i="7" s="1"/>
  <c r="CE160" i="7" s="1"/>
  <c r="AU196" i="7"/>
  <c r="M196" i="7"/>
  <c r="W196" i="7" s="1"/>
  <c r="AL196" i="7" s="1"/>
  <c r="CD160" i="7" s="1"/>
  <c r="CC160" i="7"/>
  <c r="Y197" i="7"/>
  <c r="AN197" i="7" s="1"/>
  <c r="T197" i="7"/>
  <c r="R197" i="7"/>
  <c r="AB197" i="7" s="1"/>
  <c r="AP197" i="7" s="1"/>
  <c r="P197" i="7"/>
  <c r="N197" i="7"/>
  <c r="X197" i="7" s="1"/>
  <c r="AM197" i="7" s="1"/>
  <c r="CE161" i="7" s="1"/>
  <c r="AU197" i="7"/>
  <c r="M197" i="7"/>
  <c r="W197" i="7" s="1"/>
  <c r="AL197" i="7" s="1"/>
  <c r="CD161" i="7" s="1"/>
  <c r="CC161" i="7"/>
  <c r="Y198" i="7"/>
  <c r="AN198" i="7" s="1"/>
  <c r="T198" i="7"/>
  <c r="R198" i="7"/>
  <c r="AB198" i="7" s="1"/>
  <c r="AP198" i="7" s="1"/>
  <c r="P198" i="7"/>
  <c r="N198" i="7"/>
  <c r="X198" i="7" s="1"/>
  <c r="AM198" i="7" s="1"/>
  <c r="CE162" i="7" s="1"/>
  <c r="AU198" i="7"/>
  <c r="M198" i="7"/>
  <c r="W198" i="7" s="1"/>
  <c r="AL198" i="7" s="1"/>
  <c r="CD162" i="7" s="1"/>
  <c r="CC162" i="7"/>
  <c r="Y199" i="7"/>
  <c r="AN199" i="7" s="1"/>
  <c r="T199" i="7"/>
  <c r="R199" i="7"/>
  <c r="AB199" i="7" s="1"/>
  <c r="AP199" i="7" s="1"/>
  <c r="P199" i="7"/>
  <c r="N199" i="7"/>
  <c r="X199" i="7" s="1"/>
  <c r="AM199" i="7" s="1"/>
  <c r="CE163" i="7" s="1"/>
  <c r="AU199" i="7"/>
  <c r="M199" i="7"/>
  <c r="W199" i="7" s="1"/>
  <c r="AL199" i="7" s="1"/>
  <c r="CD163" i="7" s="1"/>
  <c r="CC163" i="7"/>
  <c r="Y200" i="7"/>
  <c r="AN200" i="7" s="1"/>
  <c r="T200" i="7"/>
  <c r="R200" i="7"/>
  <c r="AB200" i="7" s="1"/>
  <c r="AP200" i="7" s="1"/>
  <c r="P200" i="7"/>
  <c r="N200" i="7"/>
  <c r="X200" i="7" s="1"/>
  <c r="AM200" i="7" s="1"/>
  <c r="CE164" i="7" s="1"/>
  <c r="AU200" i="7"/>
  <c r="M200" i="7"/>
  <c r="W200" i="7" s="1"/>
  <c r="AL200" i="7" s="1"/>
  <c r="CD164" i="7" s="1"/>
  <c r="CC164" i="7"/>
  <c r="Y201" i="7"/>
  <c r="AN201" i="7" s="1"/>
  <c r="T201" i="7"/>
  <c r="R201" i="7"/>
  <c r="AB201" i="7" s="1"/>
  <c r="AP201" i="7" s="1"/>
  <c r="P201" i="7"/>
  <c r="N201" i="7"/>
  <c r="X201" i="7" s="1"/>
  <c r="AM201" i="7" s="1"/>
  <c r="CE187" i="7" s="1"/>
  <c r="CC187" i="7"/>
  <c r="AU201" i="7"/>
  <c r="M201" i="7"/>
  <c r="W201" i="7" s="1"/>
  <c r="AL201" i="7" s="1"/>
  <c r="CD187" i="7" s="1"/>
  <c r="BU58" i="7"/>
  <c r="Y202" i="7"/>
  <c r="AN202" i="7" s="1"/>
  <c r="T202" i="7"/>
  <c r="R202" i="7"/>
  <c r="AB202" i="7" s="1"/>
  <c r="AP202" i="7" s="1"/>
  <c r="P202" i="7"/>
  <c r="N202" i="7"/>
  <c r="X202" i="7" s="1"/>
  <c r="AM202" i="7" s="1"/>
  <c r="AU202" i="7"/>
  <c r="M202" i="7"/>
  <c r="W202" i="7" s="1"/>
  <c r="AL202" i="7" s="1"/>
  <c r="Y203" i="7"/>
  <c r="AN203" i="7" s="1"/>
  <c r="T203" i="7"/>
  <c r="R203" i="7"/>
  <c r="AB203" i="7" s="1"/>
  <c r="AP203" i="7" s="1"/>
  <c r="P203" i="7"/>
  <c r="N203" i="7"/>
  <c r="X203" i="7" s="1"/>
  <c r="AM203" i="7" s="1"/>
  <c r="CE124" i="7" s="1"/>
  <c r="AU203" i="7"/>
  <c r="M203" i="7"/>
  <c r="W203" i="7" s="1"/>
  <c r="AL203" i="7" s="1"/>
  <c r="CD124" i="7" s="1"/>
  <c r="CC124" i="7"/>
  <c r="Y204" i="7"/>
  <c r="AN204" i="7" s="1"/>
  <c r="T204" i="7"/>
  <c r="R204" i="7"/>
  <c r="AB204" i="7" s="1"/>
  <c r="AP204" i="7" s="1"/>
  <c r="P204" i="7"/>
  <c r="N204" i="7"/>
  <c r="X204" i="7" s="1"/>
  <c r="AM204" i="7" s="1"/>
  <c r="CE125" i="7" s="1"/>
  <c r="AU204" i="7"/>
  <c r="M204" i="7"/>
  <c r="W204" i="7" s="1"/>
  <c r="AL204" i="7" s="1"/>
  <c r="CD125" i="7" s="1"/>
  <c r="CC125" i="7"/>
  <c r="Y205" i="7"/>
  <c r="AN205" i="7" s="1"/>
  <c r="T205" i="7"/>
  <c r="R205" i="7"/>
  <c r="AB205" i="7" s="1"/>
  <c r="AP205" i="7" s="1"/>
  <c r="P205" i="7"/>
  <c r="N205" i="7"/>
  <c r="X205" i="7" s="1"/>
  <c r="AM205" i="7" s="1"/>
  <c r="CE126" i="7" s="1"/>
  <c r="AU205" i="7"/>
  <c r="M205" i="7"/>
  <c r="W205" i="7" s="1"/>
  <c r="AL205" i="7" s="1"/>
  <c r="CD126" i="7" s="1"/>
  <c r="CC126" i="7"/>
  <c r="Y206" i="7"/>
  <c r="AN206" i="7" s="1"/>
  <c r="T206" i="7"/>
  <c r="R206" i="7"/>
  <c r="AB206" i="7" s="1"/>
  <c r="AP206" i="7" s="1"/>
  <c r="P206" i="7"/>
  <c r="N206" i="7"/>
  <c r="X206" i="7" s="1"/>
  <c r="AM206" i="7" s="1"/>
  <c r="CE127" i="7" s="1"/>
  <c r="AU206" i="7"/>
  <c r="M206" i="7"/>
  <c r="W206" i="7" s="1"/>
  <c r="AL206" i="7" s="1"/>
  <c r="CD127" i="7" s="1"/>
  <c r="CC127" i="7"/>
  <c r="Y207" i="7"/>
  <c r="AN207" i="7" s="1"/>
  <c r="T207" i="7"/>
  <c r="R207" i="7"/>
  <c r="AB207" i="7" s="1"/>
  <c r="AP207" i="7" s="1"/>
  <c r="P207" i="7"/>
  <c r="N207" i="7"/>
  <c r="X207" i="7" s="1"/>
  <c r="AM207" i="7" s="1"/>
  <c r="CE128" i="7" s="1"/>
  <c r="AU207" i="7"/>
  <c r="M207" i="7"/>
  <c r="W207" i="7" s="1"/>
  <c r="AL207" i="7" s="1"/>
  <c r="CD128" i="7" s="1"/>
  <c r="CC128" i="7"/>
  <c r="Y208" i="7"/>
  <c r="AN208" i="7" s="1"/>
  <c r="T208" i="7"/>
  <c r="R208" i="7"/>
  <c r="AB208" i="7" s="1"/>
  <c r="AP208" i="7" s="1"/>
  <c r="P208" i="7"/>
  <c r="N208" i="7"/>
  <c r="X208" i="7" s="1"/>
  <c r="AM208" i="7" s="1"/>
  <c r="CE129" i="7" s="1"/>
  <c r="AU208" i="7"/>
  <c r="M208" i="7"/>
  <c r="W208" i="7" s="1"/>
  <c r="AL208" i="7" s="1"/>
  <c r="CD129" i="7" s="1"/>
  <c r="CC129" i="7"/>
  <c r="Y209" i="7"/>
  <c r="AN209" i="7" s="1"/>
  <c r="T209" i="7"/>
  <c r="R209" i="7"/>
  <c r="AB209" i="7" s="1"/>
  <c r="AP209" i="7" s="1"/>
  <c r="P209" i="7"/>
  <c r="N209" i="7"/>
  <c r="X209" i="7" s="1"/>
  <c r="AM209" i="7" s="1"/>
  <c r="CE130" i="7" s="1"/>
  <c r="AU209" i="7"/>
  <c r="M209" i="7"/>
  <c r="W209" i="7" s="1"/>
  <c r="AL209" i="7" s="1"/>
  <c r="CD130" i="7" s="1"/>
  <c r="CC130" i="7"/>
  <c r="Y210" i="7"/>
  <c r="AN210" i="7" s="1"/>
  <c r="T210" i="7"/>
  <c r="R210" i="7"/>
  <c r="AB210" i="7" s="1"/>
  <c r="AP210" i="7" s="1"/>
  <c r="P210" i="7"/>
  <c r="N210" i="7"/>
  <c r="X210" i="7" s="1"/>
  <c r="AM210" i="7" s="1"/>
  <c r="CE131" i="7" s="1"/>
  <c r="AU210" i="7"/>
  <c r="M210" i="7"/>
  <c r="W210" i="7" s="1"/>
  <c r="AL210" i="7" s="1"/>
  <c r="CD131" i="7" s="1"/>
  <c r="CC131" i="7"/>
  <c r="Y211" i="7"/>
  <c r="AN211" i="7" s="1"/>
  <c r="T211" i="7"/>
  <c r="R211" i="7"/>
  <c r="AB211" i="7" s="1"/>
  <c r="AP211" i="7" s="1"/>
  <c r="P211" i="7"/>
  <c r="N211" i="7"/>
  <c r="X211" i="7" s="1"/>
  <c r="AM211" i="7" s="1"/>
  <c r="AU211" i="7"/>
  <c r="M211" i="7"/>
  <c r="W211" i="7" s="1"/>
  <c r="AL211" i="7" s="1"/>
  <c r="Y213" i="7"/>
  <c r="AN213" i="7" s="1"/>
  <c r="T213" i="7"/>
  <c r="R213" i="7"/>
  <c r="AB213" i="7" s="1"/>
  <c r="AP213" i="7" s="1"/>
  <c r="P213" i="7"/>
  <c r="N213" i="7"/>
  <c r="X213" i="7" s="1"/>
  <c r="AM213" i="7" s="1"/>
  <c r="CE165" i="7" s="1"/>
  <c r="AU213" i="7"/>
  <c r="M213" i="7"/>
  <c r="W213" i="7" s="1"/>
  <c r="AL213" i="7" s="1"/>
  <c r="CD165" i="7" s="1"/>
  <c r="CC165" i="7"/>
  <c r="Y215" i="7"/>
  <c r="AN215" i="7" s="1"/>
  <c r="T215" i="7"/>
  <c r="R215" i="7"/>
  <c r="AB215" i="7" s="1"/>
  <c r="AP215" i="7" s="1"/>
  <c r="P215" i="7"/>
  <c r="N215" i="7"/>
  <c r="X215" i="7" s="1"/>
  <c r="AM215" i="7" s="1"/>
  <c r="CE167" i="7" s="1"/>
  <c r="AU215" i="7"/>
  <c r="M215" i="7"/>
  <c r="W215" i="7" s="1"/>
  <c r="AL215" i="7" s="1"/>
  <c r="CD167" i="7" s="1"/>
  <c r="CC167" i="7"/>
  <c r="AU216" i="7"/>
  <c r="M216" i="7"/>
  <c r="W216" i="7" s="1"/>
  <c r="AL216" i="7" s="1"/>
  <c r="CD168" i="7" s="1"/>
  <c r="Y216" i="7"/>
  <c r="AN216" i="7" s="1"/>
  <c r="T216" i="7"/>
  <c r="P216" i="7"/>
  <c r="R216" i="7"/>
  <c r="AB216" i="7" s="1"/>
  <c r="AP216" i="7" s="1"/>
  <c r="N216" i="7"/>
  <c r="X216" i="7" s="1"/>
  <c r="AM216" i="7" s="1"/>
  <c r="CE168" i="7" s="1"/>
  <c r="CC168" i="7"/>
  <c r="AU217" i="7"/>
  <c r="M217" i="7"/>
  <c r="W217" i="7" s="1"/>
  <c r="AL217" i="7" s="1"/>
  <c r="CD169" i="7" s="1"/>
  <c r="R217" i="7"/>
  <c r="AB217" i="7" s="1"/>
  <c r="AP217" i="7" s="1"/>
  <c r="N217" i="7"/>
  <c r="X217" i="7" s="1"/>
  <c r="AM217" i="7" s="1"/>
  <c r="CE169" i="7" s="1"/>
  <c r="Y217" i="7"/>
  <c r="AN217" i="7" s="1"/>
  <c r="T217" i="7"/>
  <c r="P217" i="7"/>
  <c r="CC169" i="7"/>
  <c r="AU218" i="7"/>
  <c r="M218" i="7"/>
  <c r="W218" i="7" s="1"/>
  <c r="AL218" i="7" s="1"/>
  <c r="CD170" i="7" s="1"/>
  <c r="Y218" i="7"/>
  <c r="AN218" i="7" s="1"/>
  <c r="T218" i="7"/>
  <c r="P218" i="7"/>
  <c r="R218" i="7"/>
  <c r="AB218" i="7" s="1"/>
  <c r="AP218" i="7" s="1"/>
  <c r="N218" i="7"/>
  <c r="X218" i="7" s="1"/>
  <c r="AM218" i="7" s="1"/>
  <c r="CE170" i="7" s="1"/>
  <c r="CC170" i="7"/>
  <c r="AU219" i="7"/>
  <c r="M219" i="7"/>
  <c r="W219" i="7" s="1"/>
  <c r="AL219" i="7" s="1"/>
  <c r="CD171" i="7" s="1"/>
  <c r="R219" i="7"/>
  <c r="AB219" i="7" s="1"/>
  <c r="AP219" i="7" s="1"/>
  <c r="N219" i="7"/>
  <c r="X219" i="7" s="1"/>
  <c r="AM219" i="7" s="1"/>
  <c r="CE171" i="7" s="1"/>
  <c r="Y219" i="7"/>
  <c r="AN219" i="7" s="1"/>
  <c r="T219" i="7"/>
  <c r="P219" i="7"/>
  <c r="CC171" i="7"/>
  <c r="AU220" i="7"/>
  <c r="M220" i="7"/>
  <c r="W220" i="7" s="1"/>
  <c r="AL220" i="7" s="1"/>
  <c r="Y220" i="7"/>
  <c r="AN220" i="7" s="1"/>
  <c r="T220" i="7"/>
  <c r="P220" i="7"/>
  <c r="R220" i="7"/>
  <c r="AB220" i="7" s="1"/>
  <c r="AP220" i="7" s="1"/>
  <c r="N220" i="7"/>
  <c r="X220" i="7" s="1"/>
  <c r="AM220" i="7" s="1"/>
  <c r="AU221" i="7"/>
  <c r="M221" i="7"/>
  <c r="W221" i="7" s="1"/>
  <c r="AL221" i="7" s="1"/>
  <c r="CD185" i="7" s="1"/>
  <c r="R221" i="7"/>
  <c r="AB221" i="7" s="1"/>
  <c r="AP221" i="7" s="1"/>
  <c r="N221" i="7"/>
  <c r="X221" i="7" s="1"/>
  <c r="AM221" i="7" s="1"/>
  <c r="CE185" i="7" s="1"/>
  <c r="CC185" i="7"/>
  <c r="Y221" i="7"/>
  <c r="AN221" i="7" s="1"/>
  <c r="T221" i="7"/>
  <c r="P221" i="7"/>
  <c r="AU222" i="7"/>
  <c r="M222" i="7"/>
  <c r="W222" i="7" s="1"/>
  <c r="AL222" i="7" s="1"/>
  <c r="CD132" i="7" s="1"/>
  <c r="Y222" i="7"/>
  <c r="AN222" i="7" s="1"/>
  <c r="T222" i="7"/>
  <c r="P222" i="7"/>
  <c r="R222" i="7"/>
  <c r="AB222" i="7" s="1"/>
  <c r="AP222" i="7" s="1"/>
  <c r="N222" i="7"/>
  <c r="X222" i="7" s="1"/>
  <c r="AM222" i="7" s="1"/>
  <c r="CE132" i="7" s="1"/>
  <c r="CC132" i="7"/>
  <c r="AU223" i="7"/>
  <c r="M223" i="7"/>
  <c r="W223" i="7" s="1"/>
  <c r="AL223" i="7" s="1"/>
  <c r="CD133" i="7" s="1"/>
  <c r="R223" i="7"/>
  <c r="AB223" i="7" s="1"/>
  <c r="AP223" i="7" s="1"/>
  <c r="N223" i="7"/>
  <c r="X223" i="7" s="1"/>
  <c r="AM223" i="7" s="1"/>
  <c r="CE133" i="7" s="1"/>
  <c r="Y223" i="7"/>
  <c r="AN223" i="7" s="1"/>
  <c r="T223" i="7"/>
  <c r="P223" i="7"/>
  <c r="CC133" i="7"/>
  <c r="AU224" i="7"/>
  <c r="M224" i="7"/>
  <c r="W224" i="7" s="1"/>
  <c r="AL224" i="7" s="1"/>
  <c r="CD134" i="7" s="1"/>
  <c r="Y224" i="7"/>
  <c r="AN224" i="7" s="1"/>
  <c r="T224" i="7"/>
  <c r="P224" i="7"/>
  <c r="R224" i="7"/>
  <c r="AB224" i="7" s="1"/>
  <c r="AP224" i="7" s="1"/>
  <c r="N224" i="7"/>
  <c r="X224" i="7" s="1"/>
  <c r="AM224" i="7" s="1"/>
  <c r="CE134" i="7" s="1"/>
  <c r="CC134" i="7"/>
  <c r="AU225" i="7"/>
  <c r="M225" i="7"/>
  <c r="W225" i="7" s="1"/>
  <c r="AL225" i="7" s="1"/>
  <c r="CD135" i="7" s="1"/>
  <c r="R225" i="7"/>
  <c r="AB225" i="7" s="1"/>
  <c r="AP225" i="7" s="1"/>
  <c r="N225" i="7"/>
  <c r="X225" i="7" s="1"/>
  <c r="AM225" i="7" s="1"/>
  <c r="CE135" i="7" s="1"/>
  <c r="Y225" i="7"/>
  <c r="AN225" i="7" s="1"/>
  <c r="T225" i="7"/>
  <c r="P225" i="7"/>
  <c r="CC135" i="7"/>
  <c r="AU226" i="7"/>
  <c r="M226" i="7"/>
  <c r="W226" i="7" s="1"/>
  <c r="AL226" i="7" s="1"/>
  <c r="CD136" i="7" s="1"/>
  <c r="Y226" i="7"/>
  <c r="AN226" i="7" s="1"/>
  <c r="T226" i="7"/>
  <c r="P226" i="7"/>
  <c r="R226" i="7"/>
  <c r="AB226" i="7" s="1"/>
  <c r="AP226" i="7" s="1"/>
  <c r="N226" i="7"/>
  <c r="X226" i="7" s="1"/>
  <c r="AM226" i="7" s="1"/>
  <c r="CE136" i="7" s="1"/>
  <c r="CC136" i="7"/>
  <c r="AU227" i="7"/>
  <c r="M227" i="7"/>
  <c r="W227" i="7" s="1"/>
  <c r="AL227" i="7" s="1"/>
  <c r="CD137" i="7" s="1"/>
  <c r="R227" i="7"/>
  <c r="AB227" i="7" s="1"/>
  <c r="AP227" i="7" s="1"/>
  <c r="N227" i="7"/>
  <c r="X227" i="7" s="1"/>
  <c r="AM227" i="7" s="1"/>
  <c r="CE137" i="7" s="1"/>
  <c r="Y227" i="7"/>
  <c r="AN227" i="7" s="1"/>
  <c r="T227" i="7"/>
  <c r="P227" i="7"/>
  <c r="CC137" i="7"/>
  <c r="AU228" i="7"/>
  <c r="M228" i="7"/>
  <c r="W228" i="7" s="1"/>
  <c r="AL228" i="7" s="1"/>
  <c r="CD138" i="7" s="1"/>
  <c r="Y228" i="7"/>
  <c r="AN228" i="7" s="1"/>
  <c r="T228" i="7"/>
  <c r="P228" i="7"/>
  <c r="R228" i="7"/>
  <c r="AB228" i="7" s="1"/>
  <c r="AP228" i="7" s="1"/>
  <c r="N228" i="7"/>
  <c r="X228" i="7" s="1"/>
  <c r="AM228" i="7" s="1"/>
  <c r="CE138" i="7" s="1"/>
  <c r="CC138" i="7"/>
  <c r="AU229" i="7"/>
  <c r="M229" i="7"/>
  <c r="W229" i="7" s="1"/>
  <c r="AL229" i="7" s="1"/>
  <c r="R229" i="7"/>
  <c r="AB229" i="7" s="1"/>
  <c r="AP229" i="7" s="1"/>
  <c r="N229" i="7"/>
  <c r="X229" i="7" s="1"/>
  <c r="AM229" i="7" s="1"/>
  <c r="Y229" i="7"/>
  <c r="AN229" i="7" s="1"/>
  <c r="T229" i="7"/>
  <c r="P229" i="7"/>
  <c r="AU230" i="7"/>
  <c r="M230" i="7"/>
  <c r="W230" i="7" s="1"/>
  <c r="AL230" i="7" s="1"/>
  <c r="Y230" i="7"/>
  <c r="AN230" i="7" s="1"/>
  <c r="T230" i="7"/>
  <c r="P230" i="7"/>
  <c r="R230" i="7"/>
  <c r="AB230" i="7" s="1"/>
  <c r="AP230" i="7" s="1"/>
  <c r="N230" i="7"/>
  <c r="X230" i="7" s="1"/>
  <c r="AM230" i="7" s="1"/>
  <c r="AU231" i="7"/>
  <c r="M231" i="7"/>
  <c r="W231" i="7" s="1"/>
  <c r="AL231" i="7" s="1"/>
  <c r="R231" i="7"/>
  <c r="AB231" i="7" s="1"/>
  <c r="AP231" i="7" s="1"/>
  <c r="N231" i="7"/>
  <c r="X231" i="7" s="1"/>
  <c r="AM231" i="7" s="1"/>
  <c r="Y231" i="7"/>
  <c r="AN231" i="7" s="1"/>
  <c r="T231" i="7"/>
  <c r="P231" i="7"/>
  <c r="AU232" i="7"/>
  <c r="M232" i="7"/>
  <c r="W232" i="7" s="1"/>
  <c r="AL232" i="7" s="1"/>
  <c r="Y232" i="7"/>
  <c r="AN232" i="7" s="1"/>
  <c r="T232" i="7"/>
  <c r="P232" i="7"/>
  <c r="R232" i="7"/>
  <c r="AB232" i="7" s="1"/>
  <c r="AP232" i="7" s="1"/>
  <c r="N232" i="7"/>
  <c r="X232" i="7" s="1"/>
  <c r="AM232" i="7" s="1"/>
  <c r="AU233" i="7"/>
  <c r="M233" i="7"/>
  <c r="W233" i="7" s="1"/>
  <c r="AL233" i="7" s="1"/>
  <c r="R233" i="7"/>
  <c r="AB233" i="7" s="1"/>
  <c r="AP233" i="7" s="1"/>
  <c r="N233" i="7"/>
  <c r="X233" i="7" s="1"/>
  <c r="AM233" i="7" s="1"/>
  <c r="Y233" i="7"/>
  <c r="AN233" i="7" s="1"/>
  <c r="T233" i="7"/>
  <c r="P233" i="7"/>
  <c r="AU234" i="7"/>
  <c r="M234" i="7"/>
  <c r="W234" i="7" s="1"/>
  <c r="AL234" i="7" s="1"/>
  <c r="Y234" i="7"/>
  <c r="AN234" i="7" s="1"/>
  <c r="T234" i="7"/>
  <c r="P234" i="7"/>
  <c r="R234" i="7"/>
  <c r="AB234" i="7" s="1"/>
  <c r="AP234" i="7" s="1"/>
  <c r="N234" i="7"/>
  <c r="X234" i="7" s="1"/>
  <c r="AM234" i="7" s="1"/>
  <c r="AU235" i="7"/>
  <c r="M235" i="7"/>
  <c r="W235" i="7" s="1"/>
  <c r="AL235" i="7" s="1"/>
  <c r="R235" i="7"/>
  <c r="AB235" i="7" s="1"/>
  <c r="AP235" i="7" s="1"/>
  <c r="N235" i="7"/>
  <c r="X235" i="7" s="1"/>
  <c r="AM235" i="7" s="1"/>
  <c r="Y235" i="7"/>
  <c r="AN235" i="7" s="1"/>
  <c r="T235" i="7"/>
  <c r="P235" i="7"/>
  <c r="AU236" i="7"/>
  <c r="M236" i="7"/>
  <c r="W236" i="7" s="1"/>
  <c r="AL236" i="7" s="1"/>
  <c r="Y236" i="7"/>
  <c r="AN236" i="7" s="1"/>
  <c r="T236" i="7"/>
  <c r="P236" i="7"/>
  <c r="R236" i="7"/>
  <c r="AB236" i="7" s="1"/>
  <c r="AP236" i="7" s="1"/>
  <c r="N236" i="7"/>
  <c r="X236" i="7" s="1"/>
  <c r="AM236" i="7" s="1"/>
  <c r="AU237" i="7"/>
  <c r="M237" i="7"/>
  <c r="W237" i="7" s="1"/>
  <c r="AL237" i="7" s="1"/>
  <c r="R237" i="7"/>
  <c r="AB237" i="7" s="1"/>
  <c r="AP237" i="7" s="1"/>
  <c r="N237" i="7"/>
  <c r="X237" i="7" s="1"/>
  <c r="AM237" i="7" s="1"/>
  <c r="Y237" i="7"/>
  <c r="AN237" i="7" s="1"/>
  <c r="T237" i="7"/>
  <c r="P237" i="7"/>
  <c r="AU238" i="7"/>
  <c r="M238" i="7"/>
  <c r="W238" i="7" s="1"/>
  <c r="AL238" i="7" s="1"/>
  <c r="Y238" i="7"/>
  <c r="AN238" i="7" s="1"/>
  <c r="T238" i="7"/>
  <c r="P238" i="7"/>
  <c r="R238" i="7"/>
  <c r="AB238" i="7" s="1"/>
  <c r="AP238" i="7" s="1"/>
  <c r="N238" i="7"/>
  <c r="X238" i="7" s="1"/>
  <c r="AM238" i="7" s="1"/>
  <c r="AU239" i="7"/>
  <c r="M239" i="7"/>
  <c r="W239" i="7" s="1"/>
  <c r="AL239" i="7" s="1"/>
  <c r="CD192" i="7" s="1"/>
  <c r="R239" i="7"/>
  <c r="AB239" i="7" s="1"/>
  <c r="AP239" i="7" s="1"/>
  <c r="N239" i="7"/>
  <c r="X239" i="7" s="1"/>
  <c r="AM239" i="7" s="1"/>
  <c r="CE192" i="7" s="1"/>
  <c r="CC192" i="7"/>
  <c r="Y239" i="7"/>
  <c r="AN239" i="7" s="1"/>
  <c r="T239" i="7"/>
  <c r="P239" i="7"/>
  <c r="BU60" i="7"/>
  <c r="Y240" i="7"/>
  <c r="AN240" i="7" s="1"/>
  <c r="T240" i="7"/>
  <c r="R240" i="7"/>
  <c r="AB240" i="7" s="1"/>
  <c r="AP240" i="7" s="1"/>
  <c r="P240" i="7"/>
  <c r="N240" i="7"/>
  <c r="X240" i="7" s="1"/>
  <c r="AM240" i="7" s="1"/>
  <c r="CE172" i="7" s="1"/>
  <c r="AU240" i="7"/>
  <c r="M240" i="7"/>
  <c r="W240" i="7" s="1"/>
  <c r="AL240" i="7" s="1"/>
  <c r="CD172" i="7" s="1"/>
  <c r="CC172" i="7"/>
  <c r="Y241" i="7"/>
  <c r="AN241" i="7" s="1"/>
  <c r="T241" i="7"/>
  <c r="R241" i="7"/>
  <c r="AB241" i="7" s="1"/>
  <c r="AP241" i="7" s="1"/>
  <c r="P241" i="7"/>
  <c r="N241" i="7"/>
  <c r="X241" i="7" s="1"/>
  <c r="AM241" i="7" s="1"/>
  <c r="CE173" i="7" s="1"/>
  <c r="AU241" i="7"/>
  <c r="M241" i="7"/>
  <c r="W241" i="7" s="1"/>
  <c r="AL241" i="7" s="1"/>
  <c r="CD173" i="7" s="1"/>
  <c r="CC173" i="7"/>
  <c r="Y242" i="7"/>
  <c r="AN242" i="7" s="1"/>
  <c r="T242" i="7"/>
  <c r="R242" i="7"/>
  <c r="AB242" i="7" s="1"/>
  <c r="AP242" i="7" s="1"/>
  <c r="P242" i="7"/>
  <c r="N242" i="7"/>
  <c r="X242" i="7" s="1"/>
  <c r="AM242" i="7" s="1"/>
  <c r="CE174" i="7" s="1"/>
  <c r="AU242" i="7"/>
  <c r="M242" i="7"/>
  <c r="W242" i="7" s="1"/>
  <c r="AL242" i="7" s="1"/>
  <c r="CD174" i="7" s="1"/>
  <c r="CC174" i="7"/>
  <c r="Y243" i="7"/>
  <c r="AN243" i="7" s="1"/>
  <c r="T243" i="7"/>
  <c r="R243" i="7"/>
  <c r="AB243" i="7" s="1"/>
  <c r="AP243" i="7" s="1"/>
  <c r="P243" i="7"/>
  <c r="N243" i="7"/>
  <c r="X243" i="7" s="1"/>
  <c r="AM243" i="7" s="1"/>
  <c r="CE175" i="7" s="1"/>
  <c r="AU243" i="7"/>
  <c r="M243" i="7"/>
  <c r="W243" i="7" s="1"/>
  <c r="AL243" i="7" s="1"/>
  <c r="CD175" i="7" s="1"/>
  <c r="CC175" i="7"/>
  <c r="Y244" i="7"/>
  <c r="AN244" i="7" s="1"/>
  <c r="T244" i="7"/>
  <c r="R244" i="7"/>
  <c r="AB244" i="7" s="1"/>
  <c r="AP244" i="7" s="1"/>
  <c r="P244" i="7"/>
  <c r="N244" i="7"/>
  <c r="X244" i="7" s="1"/>
  <c r="AM244" i="7" s="1"/>
  <c r="CE189" i="7" s="1"/>
  <c r="AU244" i="7"/>
  <c r="M244" i="7"/>
  <c r="W244" i="7" s="1"/>
  <c r="AL244" i="7" s="1"/>
  <c r="CD189" i="7" s="1"/>
  <c r="CC189" i="7"/>
  <c r="Y245" i="7"/>
  <c r="AN245" i="7" s="1"/>
  <c r="T245" i="7"/>
  <c r="R245" i="7"/>
  <c r="AB245" i="7" s="1"/>
  <c r="AP245" i="7" s="1"/>
  <c r="P245" i="7"/>
  <c r="N245" i="7"/>
  <c r="X245" i="7" s="1"/>
  <c r="AM245" i="7" s="1"/>
  <c r="CE176" i="7" s="1"/>
  <c r="AU245" i="7"/>
  <c r="M245" i="7"/>
  <c r="W245" i="7" s="1"/>
  <c r="AL245" i="7" s="1"/>
  <c r="CD176" i="7" s="1"/>
  <c r="CC176" i="7"/>
  <c r="Y246" i="7"/>
  <c r="AN246" i="7" s="1"/>
  <c r="T246" i="7"/>
  <c r="R246" i="7"/>
  <c r="AB246" i="7" s="1"/>
  <c r="AP246" i="7" s="1"/>
  <c r="P246" i="7"/>
  <c r="N246" i="7"/>
  <c r="X246" i="7" s="1"/>
  <c r="AM246" i="7" s="1"/>
  <c r="CE177" i="7" s="1"/>
  <c r="AU246" i="7"/>
  <c r="M246" i="7"/>
  <c r="W246" i="7" s="1"/>
  <c r="AL246" i="7" s="1"/>
  <c r="CD177" i="7" s="1"/>
  <c r="CC177" i="7"/>
  <c r="Y247" i="7"/>
  <c r="AN247" i="7" s="1"/>
  <c r="T247" i="7"/>
  <c r="R247" i="7"/>
  <c r="AB247" i="7" s="1"/>
  <c r="AP247" i="7" s="1"/>
  <c r="P247" i="7"/>
  <c r="N247" i="7"/>
  <c r="X247" i="7" s="1"/>
  <c r="AM247" i="7" s="1"/>
  <c r="CE178" i="7" s="1"/>
  <c r="AU247" i="7"/>
  <c r="M247" i="7"/>
  <c r="W247" i="7" s="1"/>
  <c r="AL247" i="7" s="1"/>
  <c r="CD178" i="7" s="1"/>
  <c r="CC178" i="7"/>
  <c r="Y248" i="7"/>
  <c r="AN248" i="7" s="1"/>
  <c r="T248" i="7"/>
  <c r="R248" i="7"/>
  <c r="AB248" i="7" s="1"/>
  <c r="AP248" i="7" s="1"/>
  <c r="P248" i="7"/>
  <c r="N248" i="7"/>
  <c r="X248" i="7" s="1"/>
  <c r="AM248" i="7" s="1"/>
  <c r="AU248" i="7"/>
  <c r="M248" i="7"/>
  <c r="W248" i="7" s="1"/>
  <c r="AL248" i="7" s="1"/>
  <c r="Y249" i="7"/>
  <c r="AN249" i="7" s="1"/>
  <c r="T249" i="7"/>
  <c r="R249" i="7"/>
  <c r="AB249" i="7" s="1"/>
  <c r="AP249" i="7" s="1"/>
  <c r="P249" i="7"/>
  <c r="N249" i="7"/>
  <c r="X249" i="7" s="1"/>
  <c r="AM249" i="7" s="1"/>
  <c r="AU249" i="7"/>
  <c r="M249" i="7"/>
  <c r="W249" i="7" s="1"/>
  <c r="AL249" i="7" s="1"/>
  <c r="Y250" i="7"/>
  <c r="AN250" i="7" s="1"/>
  <c r="T250" i="7"/>
  <c r="R250" i="7"/>
  <c r="AB250" i="7" s="1"/>
  <c r="AP250" i="7" s="1"/>
  <c r="P250" i="7"/>
  <c r="N250" i="7"/>
  <c r="X250" i="7" s="1"/>
  <c r="AM250" i="7" s="1"/>
  <c r="CE139" i="7" s="1"/>
  <c r="AU250" i="7"/>
  <c r="M250" i="7"/>
  <c r="W250" i="7" s="1"/>
  <c r="AL250" i="7" s="1"/>
  <c r="CD139" i="7" s="1"/>
  <c r="CC139" i="7"/>
  <c r="Y251" i="7"/>
  <c r="AN251" i="7" s="1"/>
  <c r="T251" i="7"/>
  <c r="R251" i="7"/>
  <c r="AB251" i="7" s="1"/>
  <c r="AP251" i="7" s="1"/>
  <c r="P251" i="7"/>
  <c r="N251" i="7"/>
  <c r="X251" i="7" s="1"/>
  <c r="AM251" i="7" s="1"/>
  <c r="CE140" i="7" s="1"/>
  <c r="AU251" i="7"/>
  <c r="M251" i="7"/>
  <c r="W251" i="7" s="1"/>
  <c r="AL251" i="7" s="1"/>
  <c r="CD140" i="7" s="1"/>
  <c r="CC140" i="7"/>
  <c r="Y252" i="7"/>
  <c r="AN252" i="7" s="1"/>
  <c r="T252" i="7"/>
  <c r="R252" i="7"/>
  <c r="AB252" i="7" s="1"/>
  <c r="AP252" i="7" s="1"/>
  <c r="P252" i="7"/>
  <c r="N252" i="7"/>
  <c r="X252" i="7" s="1"/>
  <c r="AM252" i="7" s="1"/>
  <c r="CE141" i="7" s="1"/>
  <c r="AU252" i="7"/>
  <c r="M252" i="7"/>
  <c r="W252" i="7" s="1"/>
  <c r="AL252" i="7" s="1"/>
  <c r="CD141" i="7" s="1"/>
  <c r="CC141" i="7"/>
  <c r="Y253" i="7"/>
  <c r="AN253" i="7" s="1"/>
  <c r="T253" i="7"/>
  <c r="R253" i="7"/>
  <c r="AB253" i="7" s="1"/>
  <c r="AP253" i="7" s="1"/>
  <c r="P253" i="7"/>
  <c r="N253" i="7"/>
  <c r="X253" i="7" s="1"/>
  <c r="AM253" i="7" s="1"/>
  <c r="CE142" i="7" s="1"/>
  <c r="AU253" i="7"/>
  <c r="M253" i="7"/>
  <c r="W253" i="7" s="1"/>
  <c r="AL253" i="7" s="1"/>
  <c r="CD142" i="7" s="1"/>
  <c r="CC142" i="7"/>
  <c r="Y254" i="7"/>
  <c r="AN254" i="7" s="1"/>
  <c r="T254" i="7"/>
  <c r="R254" i="7"/>
  <c r="AB254" i="7" s="1"/>
  <c r="AP254" i="7" s="1"/>
  <c r="P254" i="7"/>
  <c r="N254" i="7"/>
  <c r="X254" i="7" s="1"/>
  <c r="AM254" i="7" s="1"/>
  <c r="AU254" i="7"/>
  <c r="M254" i="7"/>
  <c r="W254" i="7" s="1"/>
  <c r="AL254" i="7" s="1"/>
  <c r="Y255" i="7"/>
  <c r="AN255" i="7" s="1"/>
  <c r="T255" i="7"/>
  <c r="R255" i="7"/>
  <c r="AB255" i="7" s="1"/>
  <c r="AP255" i="7" s="1"/>
  <c r="P255" i="7"/>
  <c r="N255" i="7"/>
  <c r="X255" i="7" s="1"/>
  <c r="AM255" i="7" s="1"/>
  <c r="CE143" i="7" s="1"/>
  <c r="AU255" i="7"/>
  <c r="M255" i="7"/>
  <c r="W255" i="7" s="1"/>
  <c r="AL255" i="7" s="1"/>
  <c r="CD143" i="7" s="1"/>
  <c r="CC143" i="7"/>
  <c r="Y256" i="7"/>
  <c r="AN256" i="7" s="1"/>
  <c r="T256" i="7"/>
  <c r="R256" i="7"/>
  <c r="AB256" i="7" s="1"/>
  <c r="AP256" i="7" s="1"/>
  <c r="P256" i="7"/>
  <c r="N256" i="7"/>
  <c r="X256" i="7" s="1"/>
  <c r="AM256" i="7" s="1"/>
  <c r="CE144" i="7" s="1"/>
  <c r="AU256" i="7"/>
  <c r="M256" i="7"/>
  <c r="W256" i="7" s="1"/>
  <c r="AL256" i="7" s="1"/>
  <c r="CD144" i="7" s="1"/>
  <c r="CC144" i="7"/>
  <c r="AU257" i="7"/>
  <c r="M257" i="7"/>
  <c r="W257" i="7" s="1"/>
  <c r="AL257" i="7" s="1"/>
  <c r="CD145" i="7" s="1"/>
  <c r="R257" i="7"/>
  <c r="AB257" i="7" s="1"/>
  <c r="AP257" i="7" s="1"/>
  <c r="N257" i="7"/>
  <c r="X257" i="7" s="1"/>
  <c r="AM257" i="7" s="1"/>
  <c r="CE145" i="7" s="1"/>
  <c r="Y257" i="7"/>
  <c r="AN257" i="7" s="1"/>
  <c r="T257" i="7"/>
  <c r="P257" i="7"/>
  <c r="CC145" i="7"/>
  <c r="AU258" i="7"/>
  <c r="M258" i="7"/>
  <c r="W258" i="7" s="1"/>
  <c r="AL258" i="7" s="1"/>
  <c r="Y258" i="7"/>
  <c r="AN258" i="7" s="1"/>
  <c r="T258" i="7"/>
  <c r="P258" i="7"/>
  <c r="R258" i="7"/>
  <c r="AB258" i="7" s="1"/>
  <c r="AP258" i="7" s="1"/>
  <c r="N258" i="7"/>
  <c r="X258" i="7" s="1"/>
  <c r="AM258" i="7" s="1"/>
  <c r="AU259" i="7"/>
  <c r="M259" i="7"/>
  <c r="W259" i="7" s="1"/>
  <c r="AL259" i="7" s="1"/>
  <c r="R259" i="7"/>
  <c r="AB259" i="7" s="1"/>
  <c r="AP259" i="7" s="1"/>
  <c r="N259" i="7"/>
  <c r="X259" i="7" s="1"/>
  <c r="AM259" i="7" s="1"/>
  <c r="Y259" i="7"/>
  <c r="T259" i="7"/>
  <c r="P259" i="7"/>
  <c r="AU260" i="7"/>
  <c r="M260" i="7"/>
  <c r="W260" i="7" s="1"/>
  <c r="AL260" i="7" s="1"/>
  <c r="CD179" i="7" s="1"/>
  <c r="Y260" i="7"/>
  <c r="AN260" i="7" s="1"/>
  <c r="T260" i="7"/>
  <c r="P260" i="7"/>
  <c r="R260" i="7"/>
  <c r="AB260" i="7" s="1"/>
  <c r="AP260" i="7" s="1"/>
  <c r="N260" i="7"/>
  <c r="X260" i="7" s="1"/>
  <c r="AM260" i="7" s="1"/>
  <c r="CE179" i="7" s="1"/>
  <c r="CC179" i="7"/>
  <c r="AU261" i="7"/>
  <c r="M261" i="7"/>
  <c r="W261" i="7" s="1"/>
  <c r="AL261" i="7" s="1"/>
  <c r="CD180" i="7" s="1"/>
  <c r="R261" i="7"/>
  <c r="AB261" i="7" s="1"/>
  <c r="AP261" i="7" s="1"/>
  <c r="N261" i="7"/>
  <c r="X261" i="7" s="1"/>
  <c r="AM261" i="7" s="1"/>
  <c r="CE180" i="7" s="1"/>
  <c r="Y261" i="7"/>
  <c r="AN261" i="7" s="1"/>
  <c r="T261" i="7"/>
  <c r="P261" i="7"/>
  <c r="CC180" i="7"/>
  <c r="AU262" i="7"/>
  <c r="M262" i="7"/>
  <c r="W262" i="7" s="1"/>
  <c r="AL262" i="7" s="1"/>
  <c r="CD190" i="7" s="1"/>
  <c r="Y262" i="7"/>
  <c r="AN262" i="7" s="1"/>
  <c r="T262" i="7"/>
  <c r="P262" i="7"/>
  <c r="R262" i="7"/>
  <c r="AB262" i="7" s="1"/>
  <c r="AP262" i="7" s="1"/>
  <c r="N262" i="7"/>
  <c r="X262" i="7" s="1"/>
  <c r="AM262" i="7" s="1"/>
  <c r="CE190" i="7" s="1"/>
  <c r="CC190" i="7"/>
  <c r="AU263" i="7"/>
  <c r="M263" i="7"/>
  <c r="W263" i="7" s="1"/>
  <c r="AL263" i="7" s="1"/>
  <c r="CD191" i="7" s="1"/>
  <c r="R263" i="7"/>
  <c r="AB263" i="7" s="1"/>
  <c r="AP263" i="7" s="1"/>
  <c r="N263" i="7"/>
  <c r="X263" i="7" s="1"/>
  <c r="AM263" i="7" s="1"/>
  <c r="CE191" i="7" s="1"/>
  <c r="Y263" i="7"/>
  <c r="AN263" i="7" s="1"/>
  <c r="T263" i="7"/>
  <c r="P263" i="7"/>
  <c r="CC191" i="7"/>
  <c r="AU264" i="7"/>
  <c r="M264" i="7"/>
  <c r="W264" i="7" s="1"/>
  <c r="AL264" i="7" s="1"/>
  <c r="CD181" i="7" s="1"/>
  <c r="Y264" i="7"/>
  <c r="AN264" i="7" s="1"/>
  <c r="T264" i="7"/>
  <c r="P264" i="7"/>
  <c r="R264" i="7"/>
  <c r="AB264" i="7" s="1"/>
  <c r="AP264" i="7" s="1"/>
  <c r="N264" i="7"/>
  <c r="X264" i="7" s="1"/>
  <c r="AM264" i="7" s="1"/>
  <c r="CE181" i="7" s="1"/>
  <c r="CC181" i="7"/>
  <c r="AU265" i="7"/>
  <c r="M265" i="7"/>
  <c r="W265" i="7" s="1"/>
  <c r="AL265" i="7" s="1"/>
  <c r="CD182" i="7" s="1"/>
  <c r="R265" i="7"/>
  <c r="AB265" i="7" s="1"/>
  <c r="AP265" i="7" s="1"/>
  <c r="N265" i="7"/>
  <c r="X265" i="7" s="1"/>
  <c r="AM265" i="7" s="1"/>
  <c r="CE182" i="7" s="1"/>
  <c r="Y265" i="7"/>
  <c r="AN265" i="7" s="1"/>
  <c r="T265" i="7"/>
  <c r="P265" i="7"/>
  <c r="CC182" i="7"/>
  <c r="AU266" i="7"/>
  <c r="M266" i="7"/>
  <c r="W266" i="7" s="1"/>
  <c r="AL266" i="7" s="1"/>
  <c r="Y266" i="7"/>
  <c r="AN266" i="7" s="1"/>
  <c r="T266" i="7"/>
  <c r="P266" i="7"/>
  <c r="R266" i="7"/>
  <c r="AB266" i="7" s="1"/>
  <c r="AP266" i="7" s="1"/>
  <c r="N266" i="7"/>
  <c r="X266" i="7" s="1"/>
  <c r="AM266" i="7" s="1"/>
  <c r="AU267" i="7"/>
  <c r="M267" i="7"/>
  <c r="W267" i="7" s="1"/>
  <c r="AL267" i="7" s="1"/>
  <c r="CD193" i="7" s="1"/>
  <c r="R267" i="7"/>
  <c r="AB267" i="7" s="1"/>
  <c r="AP267" i="7" s="1"/>
  <c r="N267" i="7"/>
  <c r="X267" i="7" s="1"/>
  <c r="AM267" i="7" s="1"/>
  <c r="CE193" i="7" s="1"/>
  <c r="Y267" i="7"/>
  <c r="AN267" i="7" s="1"/>
  <c r="T267" i="7"/>
  <c r="P267" i="7"/>
  <c r="CC193" i="7"/>
  <c r="BU61" i="7"/>
  <c r="AU268" i="7"/>
  <c r="M268" i="7"/>
  <c r="W268" i="7" s="1"/>
  <c r="AL268" i="7" s="1"/>
  <c r="CD194" i="7" s="1"/>
  <c r="Y268" i="7"/>
  <c r="AN268" i="7" s="1"/>
  <c r="T268" i="7"/>
  <c r="P268" i="7"/>
  <c r="R268" i="7"/>
  <c r="AB268" i="7" s="1"/>
  <c r="AP268" i="7" s="1"/>
  <c r="N268" i="7"/>
  <c r="X268" i="7" s="1"/>
  <c r="AM268" i="7" s="1"/>
  <c r="CE194" i="7" s="1"/>
  <c r="CC194" i="7"/>
  <c r="BU62" i="7"/>
  <c r="AU269" i="7"/>
  <c r="M269" i="7"/>
  <c r="W269" i="7" s="1"/>
  <c r="AL269" i="7" s="1"/>
  <c r="CD195" i="7" s="1"/>
  <c r="R269" i="7"/>
  <c r="AB269" i="7" s="1"/>
  <c r="AP269" i="7" s="1"/>
  <c r="N269" i="7"/>
  <c r="X269" i="7" s="1"/>
  <c r="AM269" i="7" s="1"/>
  <c r="CE195" i="7" s="1"/>
  <c r="Y269" i="7"/>
  <c r="AN269" i="7" s="1"/>
  <c r="T269" i="7"/>
  <c r="P269" i="7"/>
  <c r="CC195" i="7"/>
  <c r="AU270" i="7"/>
  <c r="M270" i="7"/>
  <c r="W270" i="7" s="1"/>
  <c r="AL270" i="7" s="1"/>
  <c r="CD206" i="7" s="1"/>
  <c r="Y270" i="7"/>
  <c r="AN270" i="7" s="1"/>
  <c r="T270" i="7"/>
  <c r="P270" i="7"/>
  <c r="R270" i="7"/>
  <c r="AB270" i="7" s="1"/>
  <c r="AP270" i="7" s="1"/>
  <c r="N270" i="7"/>
  <c r="X270" i="7" s="1"/>
  <c r="AM270" i="7" s="1"/>
  <c r="CE206" i="7" s="1"/>
  <c r="CC206" i="7"/>
  <c r="BU63" i="7"/>
  <c r="AU271" i="7"/>
  <c r="M271" i="7"/>
  <c r="W271" i="7" s="1"/>
  <c r="AL271" i="7" s="1"/>
  <c r="CD207" i="7" s="1"/>
  <c r="R271" i="7"/>
  <c r="AB271" i="7" s="1"/>
  <c r="AP271" i="7" s="1"/>
  <c r="N271" i="7"/>
  <c r="X271" i="7" s="1"/>
  <c r="AM271" i="7" s="1"/>
  <c r="CE207" i="7" s="1"/>
  <c r="Y271" i="7"/>
  <c r="AN271" i="7" s="1"/>
  <c r="T271" i="7"/>
  <c r="P271" i="7"/>
  <c r="CC207" i="7"/>
  <c r="AU272" i="7"/>
  <c r="M272" i="7"/>
  <c r="W272" i="7" s="1"/>
  <c r="AL272" i="7" s="1"/>
  <c r="CD196" i="7" s="1"/>
  <c r="Y272" i="7"/>
  <c r="AN272" i="7" s="1"/>
  <c r="T272" i="7"/>
  <c r="R272" i="7"/>
  <c r="AB272" i="7" s="1"/>
  <c r="AP272" i="7" s="1"/>
  <c r="P272" i="7"/>
  <c r="N272" i="7"/>
  <c r="X272" i="7" s="1"/>
  <c r="AM272" i="7" s="1"/>
  <c r="CE196" i="7" s="1"/>
  <c r="CC196" i="7"/>
  <c r="AU273" i="7"/>
  <c r="M273" i="7"/>
  <c r="W273" i="7" s="1"/>
  <c r="AL273" i="7" s="1"/>
  <c r="CD197" i="7" s="1"/>
  <c r="Y273" i="7"/>
  <c r="AN273" i="7" s="1"/>
  <c r="T273" i="7"/>
  <c r="R273" i="7"/>
  <c r="AB273" i="7" s="1"/>
  <c r="AP273" i="7" s="1"/>
  <c r="P273" i="7"/>
  <c r="N273" i="7"/>
  <c r="X273" i="7" s="1"/>
  <c r="AM273" i="7" s="1"/>
  <c r="CE197" i="7" s="1"/>
  <c r="CC197" i="7"/>
  <c r="AU274" i="7"/>
  <c r="M274" i="7"/>
  <c r="W274" i="7" s="1"/>
  <c r="AL274" i="7" s="1"/>
  <c r="CD208" i="7" s="1"/>
  <c r="Y274" i="7"/>
  <c r="AN274" i="7" s="1"/>
  <c r="T274" i="7"/>
  <c r="R274" i="7"/>
  <c r="AB274" i="7" s="1"/>
  <c r="AP274" i="7" s="1"/>
  <c r="P274" i="7"/>
  <c r="N274" i="7"/>
  <c r="X274" i="7" s="1"/>
  <c r="AM274" i="7" s="1"/>
  <c r="CE208" i="7" s="1"/>
  <c r="CC208" i="7"/>
  <c r="BU64" i="7"/>
  <c r="AU275" i="7"/>
  <c r="M275" i="7"/>
  <c r="W275" i="7" s="1"/>
  <c r="AL275" i="7" s="1"/>
  <c r="Y275" i="7"/>
  <c r="AN275" i="7" s="1"/>
  <c r="T275" i="7"/>
  <c r="R275" i="7"/>
  <c r="AB275" i="7" s="1"/>
  <c r="AP275" i="7" s="1"/>
  <c r="P275" i="7"/>
  <c r="N275" i="7"/>
  <c r="X275" i="7" s="1"/>
  <c r="AM275" i="7" s="1"/>
  <c r="AU276" i="7"/>
  <c r="M276" i="7"/>
  <c r="W276" i="7" s="1"/>
  <c r="AL276" i="7" s="1"/>
  <c r="Y276" i="7"/>
  <c r="AN276" i="7" s="1"/>
  <c r="T276" i="7"/>
  <c r="R276" i="7"/>
  <c r="AB276" i="7" s="1"/>
  <c r="AP276" i="7" s="1"/>
  <c r="P276" i="7"/>
  <c r="N276" i="7"/>
  <c r="X276" i="7" s="1"/>
  <c r="AM276" i="7" s="1"/>
  <c r="AU277" i="7"/>
  <c r="M277" i="7"/>
  <c r="W277" i="7" s="1"/>
  <c r="AL277" i="7" s="1"/>
  <c r="Y277" i="7"/>
  <c r="AN277" i="7" s="1"/>
  <c r="T277" i="7"/>
  <c r="R277" i="7"/>
  <c r="AB277" i="7" s="1"/>
  <c r="AP277" i="7" s="1"/>
  <c r="P277" i="7"/>
  <c r="N277" i="7"/>
  <c r="X277" i="7" s="1"/>
  <c r="AM277" i="7" s="1"/>
  <c r="AU278" i="7"/>
  <c r="M278" i="7"/>
  <c r="W278" i="7" s="1"/>
  <c r="AL278" i="7" s="1"/>
  <c r="Y278" i="7"/>
  <c r="AN278" i="7" s="1"/>
  <c r="T278" i="7"/>
  <c r="P278" i="7"/>
  <c r="R278" i="7"/>
  <c r="AB278" i="7" s="1"/>
  <c r="AP278" i="7" s="1"/>
  <c r="N278" i="7"/>
  <c r="X278" i="7" s="1"/>
  <c r="AM278" i="7" s="1"/>
  <c r="AU279" i="7"/>
  <c r="M279" i="7"/>
  <c r="W279" i="7" s="1"/>
  <c r="AL279" i="7" s="1"/>
  <c r="R279" i="7"/>
  <c r="AB279" i="7" s="1"/>
  <c r="AP279" i="7" s="1"/>
  <c r="N279" i="7"/>
  <c r="X279" i="7" s="1"/>
  <c r="AM279" i="7" s="1"/>
  <c r="Y279" i="7"/>
  <c r="AN279" i="7" s="1"/>
  <c r="T279" i="7"/>
  <c r="P279" i="7"/>
  <c r="AU280" i="7"/>
  <c r="M280" i="7"/>
  <c r="W280" i="7" s="1"/>
  <c r="AL280" i="7" s="1"/>
  <c r="Y280" i="7"/>
  <c r="AN280" i="7" s="1"/>
  <c r="T280" i="7"/>
  <c r="P280" i="7"/>
  <c r="R280" i="7"/>
  <c r="AB280" i="7" s="1"/>
  <c r="AP280" i="7" s="1"/>
  <c r="N280" i="7"/>
  <c r="X280" i="7" s="1"/>
  <c r="AM280" i="7" s="1"/>
  <c r="AU281" i="7"/>
  <c r="M281" i="7"/>
  <c r="W281" i="7" s="1"/>
  <c r="AL281" i="7" s="1"/>
  <c r="R281" i="7"/>
  <c r="AB281" i="7" s="1"/>
  <c r="AP281" i="7" s="1"/>
  <c r="N281" i="7"/>
  <c r="X281" i="7" s="1"/>
  <c r="AM281" i="7" s="1"/>
  <c r="Y281" i="7"/>
  <c r="AN281" i="7" s="1"/>
  <c r="T281" i="7"/>
  <c r="P281" i="7"/>
  <c r="AU282" i="7"/>
  <c r="M282" i="7"/>
  <c r="W282" i="7" s="1"/>
  <c r="AL282" i="7" s="1"/>
  <c r="Y282" i="7"/>
  <c r="AN282" i="7" s="1"/>
  <c r="T282" i="7"/>
  <c r="P282" i="7"/>
  <c r="R282" i="7"/>
  <c r="AB282" i="7" s="1"/>
  <c r="AP282" i="7" s="1"/>
  <c r="N282" i="7"/>
  <c r="X282" i="7" s="1"/>
  <c r="AM282" i="7" s="1"/>
  <c r="AU283" i="7"/>
  <c r="M283" i="7"/>
  <c r="W283" i="7" s="1"/>
  <c r="AL283" i="7" s="1"/>
  <c r="R283" i="7"/>
  <c r="AB283" i="7" s="1"/>
  <c r="AP283" i="7" s="1"/>
  <c r="N283" i="7"/>
  <c r="X283" i="7" s="1"/>
  <c r="AM283" i="7" s="1"/>
  <c r="Y283" i="7"/>
  <c r="AN283" i="7" s="1"/>
  <c r="T283" i="7"/>
  <c r="P283" i="7"/>
  <c r="AU284" i="7"/>
  <c r="M284" i="7"/>
  <c r="W284" i="7" s="1"/>
  <c r="AL284" i="7" s="1"/>
  <c r="CD198" i="7" s="1"/>
  <c r="Y284" i="7"/>
  <c r="AN284" i="7" s="1"/>
  <c r="T284" i="7"/>
  <c r="P284" i="7"/>
  <c r="R284" i="7"/>
  <c r="AB284" i="7" s="1"/>
  <c r="AP284" i="7" s="1"/>
  <c r="N284" i="7"/>
  <c r="X284" i="7" s="1"/>
  <c r="AM284" i="7" s="1"/>
  <c r="CE198" i="7" s="1"/>
  <c r="CC198" i="7"/>
  <c r="AU285" i="7"/>
  <c r="M285" i="7"/>
  <c r="W285" i="7" s="1"/>
  <c r="AL285" i="7" s="1"/>
  <c r="CD199" i="7" s="1"/>
  <c r="R285" i="7"/>
  <c r="AB285" i="7" s="1"/>
  <c r="AP285" i="7" s="1"/>
  <c r="N285" i="7"/>
  <c r="X285" i="7" s="1"/>
  <c r="AM285" i="7" s="1"/>
  <c r="CE199" i="7" s="1"/>
  <c r="Y285" i="7"/>
  <c r="AN285" i="7" s="1"/>
  <c r="T285" i="7"/>
  <c r="P285" i="7"/>
  <c r="CC199" i="7"/>
  <c r="AU286" i="7"/>
  <c r="M286" i="7"/>
  <c r="W286" i="7" s="1"/>
  <c r="AL286" i="7" s="1"/>
  <c r="CD200" i="7" s="1"/>
  <c r="Y286" i="7"/>
  <c r="AN286" i="7" s="1"/>
  <c r="T286" i="7"/>
  <c r="P286" i="7"/>
  <c r="R286" i="7"/>
  <c r="AB286" i="7" s="1"/>
  <c r="AP286" i="7" s="1"/>
  <c r="N286" i="7"/>
  <c r="X286" i="7" s="1"/>
  <c r="AM286" i="7" s="1"/>
  <c r="CE200" i="7" s="1"/>
  <c r="CC200" i="7"/>
  <c r="AU287" i="7"/>
  <c r="M287" i="7"/>
  <c r="W287" i="7" s="1"/>
  <c r="AL287" i="7" s="1"/>
  <c r="CD201" i="7" s="1"/>
  <c r="R287" i="7"/>
  <c r="AB287" i="7" s="1"/>
  <c r="AP287" i="7" s="1"/>
  <c r="N287" i="7"/>
  <c r="X287" i="7" s="1"/>
  <c r="AM287" i="7" s="1"/>
  <c r="CE201" i="7" s="1"/>
  <c r="Y287" i="7"/>
  <c r="AN287" i="7" s="1"/>
  <c r="T287" i="7"/>
  <c r="P287" i="7"/>
  <c r="CC201" i="7"/>
  <c r="AU288" i="7"/>
  <c r="M288" i="7"/>
  <c r="W288" i="7" s="1"/>
  <c r="AL288" i="7" s="1"/>
  <c r="CD202" i="7" s="1"/>
  <c r="Y288" i="7"/>
  <c r="AN288" i="7" s="1"/>
  <c r="T288" i="7"/>
  <c r="P288" i="7"/>
  <c r="R288" i="7"/>
  <c r="AB288" i="7" s="1"/>
  <c r="AP288" i="7" s="1"/>
  <c r="N288" i="7"/>
  <c r="X288" i="7" s="1"/>
  <c r="AM288" i="7" s="1"/>
  <c r="CE202" i="7" s="1"/>
  <c r="CC202" i="7"/>
  <c r="AU289" i="7"/>
  <c r="M289" i="7"/>
  <c r="W289" i="7" s="1"/>
  <c r="AL289" i="7" s="1"/>
  <c r="CD203" i="7" s="1"/>
  <c r="R289" i="7"/>
  <c r="AB289" i="7" s="1"/>
  <c r="AP289" i="7" s="1"/>
  <c r="N289" i="7"/>
  <c r="X289" i="7" s="1"/>
  <c r="AM289" i="7" s="1"/>
  <c r="CE203" i="7" s="1"/>
  <c r="Y289" i="7"/>
  <c r="AN289" i="7" s="1"/>
  <c r="T289" i="7"/>
  <c r="P289" i="7"/>
  <c r="CC203" i="7"/>
  <c r="Y290" i="7"/>
  <c r="AN290" i="7" s="1"/>
  <c r="T290" i="7"/>
  <c r="R290" i="7"/>
  <c r="AB290" i="7" s="1"/>
  <c r="AP290" i="7" s="1"/>
  <c r="P290" i="7"/>
  <c r="N290" i="7"/>
  <c r="X290" i="7" s="1"/>
  <c r="AM290" i="7" s="1"/>
  <c r="CE204" i="7" s="1"/>
  <c r="AU290" i="7"/>
  <c r="M290" i="7"/>
  <c r="W290" i="7" s="1"/>
  <c r="AL290" i="7" s="1"/>
  <c r="CD204" i="7" s="1"/>
  <c r="CC204" i="7"/>
  <c r="Y291" i="7"/>
  <c r="AN291" i="7" s="1"/>
  <c r="T291" i="7"/>
  <c r="R291" i="7"/>
  <c r="AB291" i="7" s="1"/>
  <c r="AP291" i="7" s="1"/>
  <c r="P291" i="7"/>
  <c r="N291" i="7"/>
  <c r="X291" i="7" s="1"/>
  <c r="AM291" i="7" s="1"/>
  <c r="CE205" i="7" s="1"/>
  <c r="AU291" i="7"/>
  <c r="M291" i="7"/>
  <c r="W291" i="7" s="1"/>
  <c r="AL291" i="7" s="1"/>
  <c r="CD205" i="7" s="1"/>
  <c r="CC205" i="7"/>
  <c r="Y292" i="7"/>
  <c r="AN292" i="7" s="1"/>
  <c r="T292" i="7"/>
  <c r="R292" i="7"/>
  <c r="AB292" i="7" s="1"/>
  <c r="AP292" i="7" s="1"/>
  <c r="P292" i="7"/>
  <c r="N292" i="7"/>
  <c r="X292" i="7" s="1"/>
  <c r="AM292" i="7" s="1"/>
  <c r="AU292" i="7"/>
  <c r="M292" i="7"/>
  <c r="W292" i="7" s="1"/>
  <c r="AL292" i="7" s="1"/>
  <c r="Y293" i="7"/>
  <c r="AN293" i="7" s="1"/>
  <c r="T293" i="7"/>
  <c r="R293" i="7"/>
  <c r="AB293" i="7" s="1"/>
  <c r="AP293" i="7" s="1"/>
  <c r="P293" i="7"/>
  <c r="N293" i="7"/>
  <c r="X293" i="7" s="1"/>
  <c r="AM293" i="7" s="1"/>
  <c r="AU293" i="7"/>
  <c r="M293" i="7"/>
  <c r="W293" i="7" s="1"/>
  <c r="AL293" i="7" s="1"/>
  <c r="Y294" i="7"/>
  <c r="AN294" i="7" s="1"/>
  <c r="T294" i="7"/>
  <c r="R294" i="7"/>
  <c r="AB294" i="7" s="1"/>
  <c r="AP294" i="7" s="1"/>
  <c r="P294" i="7"/>
  <c r="N294" i="7"/>
  <c r="X294" i="7" s="1"/>
  <c r="AM294" i="7" s="1"/>
  <c r="AU294" i="7"/>
  <c r="M294" i="7"/>
  <c r="W294" i="7" s="1"/>
  <c r="AL294" i="7" s="1"/>
  <c r="Y295" i="7"/>
  <c r="AN295" i="7" s="1"/>
  <c r="T295" i="7"/>
  <c r="R295" i="7"/>
  <c r="AB295" i="7" s="1"/>
  <c r="AP295" i="7" s="1"/>
  <c r="P295" i="7"/>
  <c r="N295" i="7"/>
  <c r="X295" i="7" s="1"/>
  <c r="AM295" i="7" s="1"/>
  <c r="AU295" i="7"/>
  <c r="M295" i="7"/>
  <c r="W295" i="7" s="1"/>
  <c r="AL295" i="7" s="1"/>
  <c r="Y296" i="7"/>
  <c r="AN296" i="7" s="1"/>
  <c r="T296" i="7"/>
  <c r="R296" i="7"/>
  <c r="AB296" i="7" s="1"/>
  <c r="AP296" i="7" s="1"/>
  <c r="P296" i="7"/>
  <c r="N296" i="7"/>
  <c r="X296" i="7" s="1"/>
  <c r="AM296" i="7" s="1"/>
  <c r="AU296" i="7"/>
  <c r="M296" i="7"/>
  <c r="W296" i="7" s="1"/>
  <c r="AL296" i="7" s="1"/>
  <c r="Y297" i="7"/>
  <c r="AN297" i="7" s="1"/>
  <c r="T297" i="7"/>
  <c r="R297" i="7"/>
  <c r="AB297" i="7" s="1"/>
  <c r="AP297" i="7" s="1"/>
  <c r="P297" i="7"/>
  <c r="N297" i="7"/>
  <c r="X297" i="7" s="1"/>
  <c r="AM297" i="7" s="1"/>
  <c r="AU297" i="7"/>
  <c r="M297" i="7"/>
  <c r="W297" i="7" s="1"/>
  <c r="AL297" i="7" s="1"/>
  <c r="AU298" i="7"/>
  <c r="M298" i="7"/>
  <c r="W298" i="7" s="1"/>
  <c r="AL298" i="7" s="1"/>
  <c r="Y298" i="7"/>
  <c r="AN298" i="7" s="1"/>
  <c r="T298" i="7"/>
  <c r="P298" i="7"/>
  <c r="R298" i="7"/>
  <c r="AB298" i="7" s="1"/>
  <c r="AP298" i="7" s="1"/>
  <c r="N298" i="7"/>
  <c r="X298" i="7" s="1"/>
  <c r="AM298" i="7" s="1"/>
  <c r="AU299" i="7"/>
  <c r="M299" i="7"/>
  <c r="W299" i="7" s="1"/>
  <c r="AL299" i="7" s="1"/>
  <c r="R299" i="7"/>
  <c r="AB299" i="7" s="1"/>
  <c r="AP299" i="7" s="1"/>
  <c r="N299" i="7"/>
  <c r="X299" i="7" s="1"/>
  <c r="AM299" i="7" s="1"/>
  <c r="Y299" i="7"/>
  <c r="AN299" i="7" s="1"/>
  <c r="T299" i="7"/>
  <c r="P299" i="7"/>
  <c r="AU300" i="7"/>
  <c r="M300" i="7"/>
  <c r="W300" i="7" s="1"/>
  <c r="AL300" i="7" s="1"/>
  <c r="Y300" i="7"/>
  <c r="AN300" i="7" s="1"/>
  <c r="T300" i="7"/>
  <c r="P300" i="7"/>
  <c r="R300" i="7"/>
  <c r="AB300" i="7" s="1"/>
  <c r="AP300" i="7" s="1"/>
  <c r="N300" i="7"/>
  <c r="X300" i="7" s="1"/>
  <c r="AM300" i="7" s="1"/>
  <c r="AU301" i="7"/>
  <c r="M301" i="7"/>
  <c r="W301" i="7" s="1"/>
  <c r="AL301" i="7" s="1"/>
  <c r="R301" i="7"/>
  <c r="AB301" i="7" s="1"/>
  <c r="AP301" i="7" s="1"/>
  <c r="N301" i="7"/>
  <c r="X301" i="7" s="1"/>
  <c r="AM301" i="7" s="1"/>
  <c r="Y301" i="7"/>
  <c r="AN301" i="7" s="1"/>
  <c r="T301" i="7"/>
  <c r="P301" i="7"/>
  <c r="AU302" i="7"/>
  <c r="M302" i="7"/>
  <c r="W302" i="7" s="1"/>
  <c r="AL302" i="7" s="1"/>
  <c r="Y302" i="7"/>
  <c r="AN302" i="7" s="1"/>
  <c r="T302" i="7"/>
  <c r="P302" i="7"/>
  <c r="R302" i="7"/>
  <c r="AB302" i="7" s="1"/>
  <c r="AP302" i="7" s="1"/>
  <c r="N302" i="7"/>
  <c r="X302" i="7" s="1"/>
  <c r="AM302" i="7" s="1"/>
  <c r="AU303" i="7"/>
  <c r="M303" i="7"/>
  <c r="W303" i="7" s="1"/>
  <c r="AL303" i="7" s="1"/>
  <c r="R303" i="7"/>
  <c r="AB303" i="7" s="1"/>
  <c r="AP303" i="7" s="1"/>
  <c r="N303" i="7"/>
  <c r="X303" i="7" s="1"/>
  <c r="AM303" i="7" s="1"/>
  <c r="Y303" i="7"/>
  <c r="AN303" i="7" s="1"/>
  <c r="T303" i="7"/>
  <c r="P303" i="7"/>
  <c r="AU304" i="7"/>
  <c r="M304" i="7"/>
  <c r="W304" i="7" s="1"/>
  <c r="AL304" i="7" s="1"/>
  <c r="Y304" i="7"/>
  <c r="AN304" i="7" s="1"/>
  <c r="T304" i="7"/>
  <c r="P304" i="7"/>
  <c r="R304" i="7"/>
  <c r="AB304" i="7" s="1"/>
  <c r="AP304" i="7" s="1"/>
  <c r="N304" i="7"/>
  <c r="X304" i="7" s="1"/>
  <c r="AM304" i="7" s="1"/>
  <c r="AU305" i="7"/>
  <c r="M305" i="7"/>
  <c r="W305" i="7" s="1"/>
  <c r="AL305" i="7" s="1"/>
  <c r="R305" i="7"/>
  <c r="AB305" i="7" s="1"/>
  <c r="AP305" i="7" s="1"/>
  <c r="N305" i="7"/>
  <c r="X305" i="7" s="1"/>
  <c r="AM305" i="7" s="1"/>
  <c r="Y305" i="7"/>
  <c r="AN305" i="7" s="1"/>
  <c r="T305" i="7"/>
  <c r="P305" i="7"/>
  <c r="AU306" i="7"/>
  <c r="M306" i="7"/>
  <c r="W306" i="7" s="1"/>
  <c r="AL306" i="7" s="1"/>
  <c r="Y306" i="7"/>
  <c r="AN306" i="7" s="1"/>
  <c r="T306" i="7"/>
  <c r="P306" i="7"/>
  <c r="R306" i="7"/>
  <c r="AB306" i="7" s="1"/>
  <c r="AP306" i="7" s="1"/>
  <c r="N306" i="7"/>
  <c r="X306" i="7" s="1"/>
  <c r="AM306" i="7" s="1"/>
  <c r="AU307" i="7"/>
  <c r="M307" i="7"/>
  <c r="W307" i="7" s="1"/>
  <c r="AL307" i="7" s="1"/>
  <c r="R307" i="7"/>
  <c r="AB307" i="7" s="1"/>
  <c r="AP307" i="7" s="1"/>
  <c r="N307" i="7"/>
  <c r="X307" i="7" s="1"/>
  <c r="AM307" i="7" s="1"/>
  <c r="Y307" i="7"/>
  <c r="AN307" i="7" s="1"/>
  <c r="T307" i="7"/>
  <c r="P307" i="7"/>
  <c r="AU308" i="7"/>
  <c r="M308" i="7"/>
  <c r="W308" i="7" s="1"/>
  <c r="AL308" i="7" s="1"/>
  <c r="Y308" i="7"/>
  <c r="AN308" i="7" s="1"/>
  <c r="T308" i="7"/>
  <c r="P308" i="7"/>
  <c r="R308" i="7"/>
  <c r="AB308" i="7" s="1"/>
  <c r="AP308" i="7" s="1"/>
  <c r="N308" i="7"/>
  <c r="X308" i="7" s="1"/>
  <c r="AM308" i="7" s="1"/>
  <c r="AU309" i="7"/>
  <c r="M309" i="7"/>
  <c r="W309" i="7" s="1"/>
  <c r="AL309" i="7" s="1"/>
  <c r="R309" i="7"/>
  <c r="AB309" i="7" s="1"/>
  <c r="AP309" i="7" s="1"/>
  <c r="N309" i="7"/>
  <c r="X309" i="7" s="1"/>
  <c r="AM309" i="7" s="1"/>
  <c r="Y309" i="7"/>
  <c r="AN309" i="7" s="1"/>
  <c r="T309" i="7"/>
  <c r="P309" i="7"/>
  <c r="AU310" i="7"/>
  <c r="M310" i="7"/>
  <c r="W310" i="7" s="1"/>
  <c r="AL310" i="7" s="1"/>
  <c r="Y310" i="7"/>
  <c r="AN310" i="7" s="1"/>
  <c r="T310" i="7"/>
  <c r="P310" i="7"/>
  <c r="R310" i="7"/>
  <c r="AB310" i="7" s="1"/>
  <c r="AP310" i="7" s="1"/>
  <c r="N310" i="7"/>
  <c r="X310" i="7" s="1"/>
  <c r="AM310" i="7" s="1"/>
  <c r="AU311" i="7"/>
  <c r="M311" i="7"/>
  <c r="W311" i="7" s="1"/>
  <c r="AL311" i="7" s="1"/>
  <c r="Y311" i="7"/>
  <c r="AN311" i="7" s="1"/>
  <c r="T311" i="7"/>
  <c r="R311" i="7"/>
  <c r="AB311" i="7" s="1"/>
  <c r="AP311" i="7" s="1"/>
  <c r="N311" i="7"/>
  <c r="X311" i="7" s="1"/>
  <c r="AM311" i="7" s="1"/>
  <c r="P311" i="7"/>
  <c r="AU312" i="7"/>
  <c r="M312" i="7"/>
  <c r="W312" i="7" s="1"/>
  <c r="AL312" i="7" s="1"/>
  <c r="Y312" i="7"/>
  <c r="AN312" i="7" s="1"/>
  <c r="T312" i="7"/>
  <c r="R312" i="7"/>
  <c r="AB312" i="7" s="1"/>
  <c r="AP312" i="7" s="1"/>
  <c r="P312" i="7"/>
  <c r="N312" i="7"/>
  <c r="X312" i="7" s="1"/>
  <c r="AM312" i="7" s="1"/>
  <c r="AU313" i="7"/>
  <c r="M313" i="7"/>
  <c r="W313" i="7" s="1"/>
  <c r="AL313" i="7" s="1"/>
  <c r="CD209" i="7" s="1"/>
  <c r="Y313" i="7"/>
  <c r="AN313" i="7" s="1"/>
  <c r="T313" i="7"/>
  <c r="R313" i="7"/>
  <c r="AB313" i="7" s="1"/>
  <c r="AP313" i="7" s="1"/>
  <c r="P313" i="7"/>
  <c r="N313" i="7"/>
  <c r="X313" i="7" s="1"/>
  <c r="AM313" i="7" s="1"/>
  <c r="CE209" i="7" s="1"/>
  <c r="CC209" i="7"/>
  <c r="BU65" i="7"/>
  <c r="AU314" i="7"/>
  <c r="M314" i="7"/>
  <c r="W314" i="7" s="1"/>
  <c r="AL314" i="7" s="1"/>
  <c r="CD210" i="7" s="1"/>
  <c r="Y314" i="7"/>
  <c r="AN314" i="7" s="1"/>
  <c r="T314" i="7"/>
  <c r="R314" i="7"/>
  <c r="AB314" i="7" s="1"/>
  <c r="AP314" i="7" s="1"/>
  <c r="P314" i="7"/>
  <c r="N314" i="7"/>
  <c r="X314" i="7" s="1"/>
  <c r="AM314" i="7" s="1"/>
  <c r="CE210" i="7" s="1"/>
  <c r="CC210" i="7"/>
  <c r="BU66" i="7"/>
  <c r="AU315" i="7"/>
  <c r="M315" i="7"/>
  <c r="W315" i="7" s="1"/>
  <c r="AL315" i="7" s="1"/>
  <c r="CD211" i="7" s="1"/>
  <c r="Y315" i="7"/>
  <c r="AN315" i="7" s="1"/>
  <c r="T315" i="7"/>
  <c r="R315" i="7"/>
  <c r="AB315" i="7" s="1"/>
  <c r="AP315" i="7" s="1"/>
  <c r="P315" i="7"/>
  <c r="N315" i="7"/>
  <c r="X315" i="7" s="1"/>
  <c r="AM315" i="7" s="1"/>
  <c r="CE211" i="7" s="1"/>
  <c r="CC211" i="7"/>
  <c r="AU316" i="7"/>
  <c r="M316" i="7"/>
  <c r="W316" i="7" s="1"/>
  <c r="AL316" i="7" s="1"/>
  <c r="CD212" i="7" s="1"/>
  <c r="Y316" i="7"/>
  <c r="AN316" i="7" s="1"/>
  <c r="T316" i="7"/>
  <c r="R316" i="7"/>
  <c r="AB316" i="7" s="1"/>
  <c r="AP316" i="7" s="1"/>
  <c r="P316" i="7"/>
  <c r="N316" i="7"/>
  <c r="X316" i="7" s="1"/>
  <c r="AM316" i="7" s="1"/>
  <c r="CE212" i="7" s="1"/>
  <c r="CC212" i="7"/>
  <c r="AU317" i="7"/>
  <c r="M317" i="7"/>
  <c r="W317" i="7" s="1"/>
  <c r="AL317" i="7" s="1"/>
  <c r="CD213" i="7" s="1"/>
  <c r="Y317" i="7"/>
  <c r="AN317" i="7" s="1"/>
  <c r="T317" i="7"/>
  <c r="R317" i="7"/>
  <c r="AB317" i="7" s="1"/>
  <c r="AP317" i="7" s="1"/>
  <c r="P317" i="7"/>
  <c r="N317" i="7"/>
  <c r="X317" i="7" s="1"/>
  <c r="AM317" i="7" s="1"/>
  <c r="CE213" i="7" s="1"/>
  <c r="CC213" i="7"/>
  <c r="AU318" i="7"/>
  <c r="M318" i="7"/>
  <c r="W318" i="7" s="1"/>
  <c r="AL318" i="7" s="1"/>
  <c r="CD214" i="7" s="1"/>
  <c r="Y318" i="7"/>
  <c r="AN318" i="7" s="1"/>
  <c r="T318" i="7"/>
  <c r="R318" i="7"/>
  <c r="AB318" i="7" s="1"/>
  <c r="AP318" i="7" s="1"/>
  <c r="P318" i="7"/>
  <c r="N318" i="7"/>
  <c r="X318" i="7" s="1"/>
  <c r="AM318" i="7" s="1"/>
  <c r="CE214" i="7" s="1"/>
  <c r="CC214" i="7"/>
  <c r="BU67" i="7"/>
  <c r="CO49" i="7"/>
  <c r="CK49" i="7"/>
  <c r="CM49" i="7" s="1"/>
  <c r="CF49" i="7"/>
  <c r="Z45" i="7"/>
  <c r="AO45" i="7" s="1"/>
  <c r="S45" i="7"/>
  <c r="AC45" i="7" s="1"/>
  <c r="AQ45" i="7" s="1"/>
  <c r="AD45" i="7"/>
  <c r="AR45" i="7" s="1"/>
  <c r="CH45" i="7" s="1"/>
  <c r="BY328" i="7"/>
  <c r="BY327" i="7"/>
  <c r="Z40" i="7"/>
  <c r="S40" i="7"/>
  <c r="Q40" i="7"/>
  <c r="AA40" i="7" s="1"/>
  <c r="AP40" i="7" s="1"/>
  <c r="P39" i="7"/>
  <c r="P38" i="7" s="1"/>
  <c r="Q38" i="7" s="1"/>
  <c r="Q39" i="7" s="1"/>
  <c r="Q45" i="7" s="1"/>
  <c r="AA45" i="7" s="1"/>
  <c r="AD40" i="7"/>
  <c r="T39" i="7"/>
  <c r="W40" i="7"/>
  <c r="M39" i="7"/>
  <c r="M38" i="7" s="1"/>
  <c r="CO51" i="7"/>
  <c r="CK51" i="7"/>
  <c r="CM51" i="7" s="1"/>
  <c r="Z47" i="7"/>
  <c r="AO47" i="7" s="1"/>
  <c r="S47" i="7"/>
  <c r="AC47" i="7" s="1"/>
  <c r="AQ47" i="7" s="1"/>
  <c r="Q47" i="7"/>
  <c r="AA47" i="7" s="1"/>
  <c r="AD47" i="7"/>
  <c r="AR47" i="7" s="1"/>
  <c r="CH47" i="7" s="1"/>
  <c r="Z43" i="7"/>
  <c r="AO43" i="7" s="1"/>
  <c r="S43" i="7"/>
  <c r="AC43" i="7" s="1"/>
  <c r="AQ43" i="7" s="1"/>
  <c r="Q43" i="7"/>
  <c r="AA43" i="7" s="1"/>
  <c r="AD43" i="7"/>
  <c r="AR43" i="7" s="1"/>
  <c r="CH43" i="7" s="1"/>
  <c r="CC86" i="7"/>
  <c r="AU67" i="7"/>
  <c r="M67" i="7"/>
  <c r="W67" i="7" s="1"/>
  <c r="AL67" i="7" s="1"/>
  <c r="CD86" i="7" s="1"/>
  <c r="Y67" i="7"/>
  <c r="AN67" i="7" s="1"/>
  <c r="T67" i="7"/>
  <c r="R67" i="7"/>
  <c r="AB67" i="7" s="1"/>
  <c r="AP67" i="7" s="1"/>
  <c r="P67" i="7"/>
  <c r="N67" i="7"/>
  <c r="X67" i="7" s="1"/>
  <c r="AM67" i="7" s="1"/>
  <c r="CE86" i="7" s="1"/>
  <c r="AU63" i="7"/>
  <c r="M63" i="7"/>
  <c r="W63" i="7" s="1"/>
  <c r="AL63" i="7" s="1"/>
  <c r="CD54" i="7" s="1"/>
  <c r="Y63" i="7"/>
  <c r="AN63" i="7" s="1"/>
  <c r="T63" i="7"/>
  <c r="R63" i="7"/>
  <c r="AB63" i="7" s="1"/>
  <c r="AP63" i="7" s="1"/>
  <c r="P63" i="7"/>
  <c r="N63" i="7"/>
  <c r="X63" i="7" s="1"/>
  <c r="AM63" i="7" s="1"/>
  <c r="CE54" i="7" s="1"/>
  <c r="CC54" i="7"/>
  <c r="AU59" i="7"/>
  <c r="M59" i="7"/>
  <c r="W59" i="7" s="1"/>
  <c r="AL59" i="7" s="1"/>
  <c r="Y59" i="7"/>
  <c r="AN59" i="7" s="1"/>
  <c r="T59" i="7"/>
  <c r="R59" i="7"/>
  <c r="AB59" i="7" s="1"/>
  <c r="AP59" i="7" s="1"/>
  <c r="P59" i="7"/>
  <c r="N59" i="7"/>
  <c r="X59" i="7" s="1"/>
  <c r="AM59" i="7" s="1"/>
  <c r="AU55" i="7"/>
  <c r="M55" i="7"/>
  <c r="W55" i="7" s="1"/>
  <c r="AL55" i="7" s="1"/>
  <c r="Y55" i="7"/>
  <c r="AN55" i="7" s="1"/>
  <c r="T55" i="7"/>
  <c r="R55" i="7"/>
  <c r="AB55" i="7" s="1"/>
  <c r="AP55" i="7" s="1"/>
  <c r="P55" i="7"/>
  <c r="N55" i="7"/>
  <c r="X55" i="7" s="1"/>
  <c r="AM55" i="7" s="1"/>
  <c r="Y106" i="7"/>
  <c r="AN106" i="7" s="1"/>
  <c r="T106" i="7"/>
  <c r="R106" i="7"/>
  <c r="AB106" i="7" s="1"/>
  <c r="AP106" i="7" s="1"/>
  <c r="P106" i="7"/>
  <c r="N106" i="7"/>
  <c r="X106" i="7" s="1"/>
  <c r="AM106" i="7" s="1"/>
  <c r="CE89" i="7" s="1"/>
  <c r="CC89" i="7"/>
  <c r="AU106" i="7"/>
  <c r="M106" i="7"/>
  <c r="W106" i="7" s="1"/>
  <c r="AL106" i="7" s="1"/>
  <c r="CD89" i="7" s="1"/>
  <c r="Y104" i="7"/>
  <c r="AN104" i="7" s="1"/>
  <c r="T104" i="7"/>
  <c r="R104" i="7"/>
  <c r="AB104" i="7" s="1"/>
  <c r="AP104" i="7" s="1"/>
  <c r="P104" i="7"/>
  <c r="N104" i="7"/>
  <c r="X104" i="7" s="1"/>
  <c r="AM104" i="7" s="1"/>
  <c r="AU104" i="7"/>
  <c r="M104" i="7"/>
  <c r="W104" i="7" s="1"/>
  <c r="AL104" i="7" s="1"/>
  <c r="Y102" i="7"/>
  <c r="AN102" i="7" s="1"/>
  <c r="T102" i="7"/>
  <c r="R102" i="7"/>
  <c r="AB102" i="7" s="1"/>
  <c r="AP102" i="7" s="1"/>
  <c r="P102" i="7"/>
  <c r="N102" i="7"/>
  <c r="X102" i="7" s="1"/>
  <c r="AM102" i="7" s="1"/>
  <c r="AU102" i="7"/>
  <c r="M102" i="7"/>
  <c r="W102" i="7" s="1"/>
  <c r="AL102" i="7" s="1"/>
  <c r="Y100" i="7"/>
  <c r="AN100" i="7" s="1"/>
  <c r="T100" i="7"/>
  <c r="R100" i="7"/>
  <c r="AB100" i="7" s="1"/>
  <c r="AP100" i="7" s="1"/>
  <c r="P100" i="7"/>
  <c r="N100" i="7"/>
  <c r="X100" i="7" s="1"/>
  <c r="AM100" i="7" s="1"/>
  <c r="AU100" i="7"/>
  <c r="M100" i="7"/>
  <c r="W100" i="7" s="1"/>
  <c r="AL100" i="7" s="1"/>
  <c r="Y98" i="7"/>
  <c r="AN98" i="7" s="1"/>
  <c r="T98" i="7"/>
  <c r="R98" i="7"/>
  <c r="AB98" i="7" s="1"/>
  <c r="AP98" i="7" s="1"/>
  <c r="P98" i="7"/>
  <c r="N98" i="7"/>
  <c r="X98" i="7" s="1"/>
  <c r="AM98" i="7" s="1"/>
  <c r="AU98" i="7"/>
  <c r="M98" i="7"/>
  <c r="W98" i="7" s="1"/>
  <c r="AL98" i="7" s="1"/>
  <c r="Y96" i="7"/>
  <c r="AN96" i="7" s="1"/>
  <c r="T96" i="7"/>
  <c r="R96" i="7"/>
  <c r="AB96" i="7" s="1"/>
  <c r="AP96" i="7" s="1"/>
  <c r="P96" i="7"/>
  <c r="N96" i="7"/>
  <c r="X96" i="7" s="1"/>
  <c r="AM96" i="7" s="1"/>
  <c r="AU96" i="7"/>
  <c r="M96" i="7"/>
  <c r="W96" i="7" s="1"/>
  <c r="AL96" i="7" s="1"/>
  <c r="CC106" i="7"/>
  <c r="Y94" i="7"/>
  <c r="AN94" i="7" s="1"/>
  <c r="T94" i="7"/>
  <c r="R94" i="7"/>
  <c r="AB94" i="7" s="1"/>
  <c r="AP94" i="7" s="1"/>
  <c r="P94" i="7"/>
  <c r="N94" i="7"/>
  <c r="X94" i="7" s="1"/>
  <c r="AM94" i="7" s="1"/>
  <c r="CE106" i="7" s="1"/>
  <c r="AU94" i="7"/>
  <c r="M94" i="7"/>
  <c r="W94" i="7" s="1"/>
  <c r="AL94" i="7" s="1"/>
  <c r="CD106" i="7" s="1"/>
  <c r="CC102" i="7"/>
  <c r="Y91" i="7"/>
  <c r="AN91" i="7" s="1"/>
  <c r="T91" i="7"/>
  <c r="R91" i="7"/>
  <c r="AB91" i="7" s="1"/>
  <c r="AP91" i="7" s="1"/>
  <c r="P91" i="7"/>
  <c r="N91" i="7"/>
  <c r="X91" i="7" s="1"/>
  <c r="AM91" i="7" s="1"/>
  <c r="CE102" i="7" s="1"/>
  <c r="AU91" i="7"/>
  <c r="M91" i="7"/>
  <c r="W91" i="7" s="1"/>
  <c r="AL91" i="7" s="1"/>
  <c r="CD102" i="7" s="1"/>
  <c r="CC101" i="7"/>
  <c r="Y90" i="7"/>
  <c r="AN90" i="7" s="1"/>
  <c r="T90" i="7"/>
  <c r="R90" i="7"/>
  <c r="AB90" i="7" s="1"/>
  <c r="AP90" i="7" s="1"/>
  <c r="P90" i="7"/>
  <c r="N90" i="7"/>
  <c r="X90" i="7" s="1"/>
  <c r="AM90" i="7" s="1"/>
  <c r="CE101" i="7" s="1"/>
  <c r="AU90" i="7"/>
  <c r="M90" i="7"/>
  <c r="W90" i="7" s="1"/>
  <c r="AL90" i="7" s="1"/>
  <c r="CD101" i="7" s="1"/>
  <c r="CC100" i="7"/>
  <c r="Y89" i="7"/>
  <c r="AN89" i="7" s="1"/>
  <c r="T89" i="7"/>
  <c r="R89" i="7"/>
  <c r="AB89" i="7" s="1"/>
  <c r="AP89" i="7" s="1"/>
  <c r="P89" i="7"/>
  <c r="N89" i="7"/>
  <c r="X89" i="7" s="1"/>
  <c r="AM89" i="7" s="1"/>
  <c r="CE100" i="7" s="1"/>
  <c r="AU89" i="7"/>
  <c r="M89" i="7"/>
  <c r="W89" i="7" s="1"/>
  <c r="AL89" i="7" s="1"/>
  <c r="CD100" i="7" s="1"/>
  <c r="Y87" i="7"/>
  <c r="AN87" i="7" s="1"/>
  <c r="T87" i="7"/>
  <c r="R87" i="7"/>
  <c r="AB87" i="7" s="1"/>
  <c r="AP87" i="7" s="1"/>
  <c r="P87" i="7"/>
  <c r="N87" i="7"/>
  <c r="X87" i="7" s="1"/>
  <c r="AM87" i="7" s="1"/>
  <c r="AU87" i="7"/>
  <c r="M87" i="7"/>
  <c r="W87" i="7" s="1"/>
  <c r="AL87" i="7" s="1"/>
  <c r="CC88" i="7"/>
  <c r="Y86" i="7"/>
  <c r="AN86" i="7" s="1"/>
  <c r="T86" i="7"/>
  <c r="R86" i="7"/>
  <c r="AB86" i="7" s="1"/>
  <c r="AP86" i="7" s="1"/>
  <c r="P86" i="7"/>
  <c r="N86" i="7"/>
  <c r="X86" i="7" s="1"/>
  <c r="AM86" i="7" s="1"/>
  <c r="CE88" i="7" s="1"/>
  <c r="AU86" i="7"/>
  <c r="M86" i="7"/>
  <c r="W86" i="7" s="1"/>
  <c r="AL86" i="7" s="1"/>
  <c r="CD88" i="7" s="1"/>
  <c r="Y64" i="7"/>
  <c r="AN64" i="7" s="1"/>
  <c r="T64" i="7"/>
  <c r="R64" i="7"/>
  <c r="AB64" i="7" s="1"/>
  <c r="AP64" i="7" s="1"/>
  <c r="P64" i="7"/>
  <c r="N64" i="7"/>
  <c r="X64" i="7" s="1"/>
  <c r="AM64" i="7" s="1"/>
  <c r="CE55" i="7" s="1"/>
  <c r="CC55" i="7"/>
  <c r="AU64" i="7"/>
  <c r="M64" i="7"/>
  <c r="W64" i="7" s="1"/>
  <c r="AL64" i="7" s="1"/>
  <c r="CD55" i="7" s="1"/>
  <c r="Y60" i="7"/>
  <c r="AN60" i="7" s="1"/>
  <c r="T60" i="7"/>
  <c r="R60" i="7"/>
  <c r="AB60" i="7" s="1"/>
  <c r="AP60" i="7" s="1"/>
  <c r="P60" i="7"/>
  <c r="N60" i="7"/>
  <c r="X60" i="7" s="1"/>
  <c r="AM60" i="7" s="1"/>
  <c r="CE50" i="7" s="1"/>
  <c r="AU60" i="7"/>
  <c r="M60" i="7"/>
  <c r="W60" i="7" s="1"/>
  <c r="AL60" i="7" s="1"/>
  <c r="CD50" i="7" s="1"/>
  <c r="CC50" i="7"/>
  <c r="BU43" i="7"/>
  <c r="Y50" i="7"/>
  <c r="AN50" i="7" s="1"/>
  <c r="T50" i="7"/>
  <c r="R50" i="7"/>
  <c r="AB50" i="7" s="1"/>
  <c r="AP50" i="7" s="1"/>
  <c r="P50" i="7"/>
  <c r="N50" i="7"/>
  <c r="X50" i="7" s="1"/>
  <c r="AM50" i="7" s="1"/>
  <c r="AU50" i="7"/>
  <c r="M50" i="7"/>
  <c r="W50" i="7" s="1"/>
  <c r="AL50" i="7" s="1"/>
  <c r="Y48" i="7"/>
  <c r="AN48" i="7" s="1"/>
  <c r="T48" i="7"/>
  <c r="R48" i="7"/>
  <c r="AB48" i="7" s="1"/>
  <c r="AP48" i="7" s="1"/>
  <c r="P48" i="7"/>
  <c r="N48" i="7"/>
  <c r="X48" i="7" s="1"/>
  <c r="AM48" i="7" s="1"/>
  <c r="CE48" i="7" s="1"/>
  <c r="CC48" i="7"/>
  <c r="AU48" i="7"/>
  <c r="M48" i="7"/>
  <c r="W48" i="7" s="1"/>
  <c r="AL48" i="7" s="1"/>
  <c r="CD48" i="7" s="1"/>
  <c r="Y46" i="7"/>
  <c r="AN46" i="7" s="1"/>
  <c r="T46" i="7"/>
  <c r="R46" i="7"/>
  <c r="AB46" i="7" s="1"/>
  <c r="AP46" i="7" s="1"/>
  <c r="P46" i="7"/>
  <c r="N46" i="7"/>
  <c r="X46" i="7" s="1"/>
  <c r="AM46" i="7" s="1"/>
  <c r="CE46" i="7" s="1"/>
  <c r="CC46" i="7"/>
  <c r="AU46" i="7"/>
  <c r="M46" i="7"/>
  <c r="W46" i="7" s="1"/>
  <c r="AL46" i="7" s="1"/>
  <c r="CD46" i="7" s="1"/>
  <c r="Y44" i="7"/>
  <c r="AN44" i="7" s="1"/>
  <c r="T44" i="7"/>
  <c r="R44" i="7"/>
  <c r="AB44" i="7" s="1"/>
  <c r="AP44" i="7" s="1"/>
  <c r="P44" i="7"/>
  <c r="N44" i="7"/>
  <c r="X44" i="7" s="1"/>
  <c r="AM44" i="7" s="1"/>
  <c r="CE44" i="7" s="1"/>
  <c r="CC44" i="7"/>
  <c r="AU44" i="7"/>
  <c r="M44" i="7"/>
  <c r="W44" i="7" s="1"/>
  <c r="AL44" i="7" s="1"/>
  <c r="CD44" i="7" s="1"/>
  <c r="Y42" i="7"/>
  <c r="AN42" i="7" s="1"/>
  <c r="T42" i="7"/>
  <c r="R42" i="7"/>
  <c r="AB42" i="7" s="1"/>
  <c r="AP42" i="7" s="1"/>
  <c r="P42" i="7"/>
  <c r="N42" i="7"/>
  <c r="X42" i="7" s="1"/>
  <c r="AM42" i="7" s="1"/>
  <c r="CE42" i="7" s="1"/>
  <c r="CC42" i="7"/>
  <c r="AU42" i="7"/>
  <c r="M42" i="7"/>
  <c r="W42" i="7" s="1"/>
  <c r="AL42" i="7" s="1"/>
  <c r="CD42" i="7" s="1"/>
  <c r="BU41" i="7"/>
  <c r="Y41" i="7"/>
  <c r="T41" i="7"/>
  <c r="R41" i="7"/>
  <c r="P41" i="7"/>
  <c r="P328" i="7" s="1"/>
  <c r="P339" i="7" s="1"/>
  <c r="N41" i="7"/>
  <c r="CC41" i="7"/>
  <c r="AU41" i="7"/>
  <c r="M41" i="7"/>
  <c r="W41" i="7" s="1"/>
  <c r="AL41" i="7" s="1"/>
  <c r="CD41" i="7" s="1"/>
  <c r="AW328" i="7"/>
  <c r="AW327" i="7"/>
  <c r="BL40" i="7"/>
  <c r="AC28" i="7"/>
  <c r="Y28" i="7"/>
  <c r="AC26" i="7"/>
  <c r="Y26" i="7"/>
  <c r="AC24" i="7"/>
  <c r="Y24" i="7"/>
  <c r="AC22" i="7"/>
  <c r="Y22" i="7"/>
  <c r="Y212" i="7"/>
  <c r="AN212" i="7" s="1"/>
  <c r="T212" i="7"/>
  <c r="R212" i="7"/>
  <c r="AB212" i="7" s="1"/>
  <c r="AP212" i="7" s="1"/>
  <c r="P212" i="7"/>
  <c r="N212" i="7"/>
  <c r="X212" i="7" s="1"/>
  <c r="AM212" i="7" s="1"/>
  <c r="CE188" i="7" s="1"/>
  <c r="CC188" i="7"/>
  <c r="AU212" i="7"/>
  <c r="M212" i="7"/>
  <c r="W212" i="7" s="1"/>
  <c r="AL212" i="7" s="1"/>
  <c r="CD188" i="7" s="1"/>
  <c r="BU59" i="7"/>
  <c r="Y214" i="7"/>
  <c r="AN214" i="7" s="1"/>
  <c r="T214" i="7"/>
  <c r="R214" i="7"/>
  <c r="AB214" i="7" s="1"/>
  <c r="AP214" i="7" s="1"/>
  <c r="P214" i="7"/>
  <c r="N214" i="7"/>
  <c r="X214" i="7" s="1"/>
  <c r="AM214" i="7" s="1"/>
  <c r="CE166" i="7" s="1"/>
  <c r="AU214" i="7"/>
  <c r="M214" i="7"/>
  <c r="W214" i="7" s="1"/>
  <c r="AL214" i="7" s="1"/>
  <c r="CD166" i="7" s="1"/>
  <c r="CC166" i="7"/>
  <c r="Z49" i="7"/>
  <c r="AO49" i="7" s="1"/>
  <c r="S49" i="7"/>
  <c r="AC49" i="7" s="1"/>
  <c r="AQ49" i="7" s="1"/>
  <c r="Q49" i="7"/>
  <c r="AA49" i="7" s="1"/>
  <c r="AD49" i="7"/>
  <c r="AR49" i="7" s="1"/>
  <c r="CH49" i="7" s="1"/>
  <c r="CO45" i="7"/>
  <c r="CK45" i="7"/>
  <c r="CM45" i="7" s="1"/>
  <c r="CF45" i="7"/>
  <c r="BK328" i="7"/>
  <c r="BK327" i="7"/>
  <c r="BZ40" i="7"/>
  <c r="N327" i="7"/>
  <c r="N338" i="7" s="1"/>
  <c r="X40" i="7"/>
  <c r="N39" i="7"/>
  <c r="N38" i="7" s="1"/>
  <c r="R327" i="7"/>
  <c r="R338" i="7" s="1"/>
  <c r="AB40" i="7"/>
  <c r="R39" i="7"/>
  <c r="R38" i="7" s="1"/>
  <c r="Y322" i="7"/>
  <c r="Y327" i="7"/>
  <c r="AN40" i="7"/>
  <c r="Z51" i="7"/>
  <c r="AO51" i="7" s="1"/>
  <c r="S51" i="7"/>
  <c r="AC51" i="7" s="1"/>
  <c r="AQ51" i="7" s="1"/>
  <c r="Q51" i="7"/>
  <c r="AA51" i="7" s="1"/>
  <c r="AD51" i="7"/>
  <c r="AR51" i="7" s="1"/>
  <c r="CO47" i="7"/>
  <c r="CK47" i="7"/>
  <c r="CM47" i="7" s="1"/>
  <c r="CF47" i="7"/>
  <c r="CO43" i="7"/>
  <c r="CK43" i="7"/>
  <c r="CM43" i="7" s="1"/>
  <c r="CF43" i="7"/>
  <c r="BO328" i="7"/>
  <c r="BO327" i="7"/>
  <c r="CD40" i="7"/>
  <c r="AU51" i="7"/>
  <c r="AC29" i="7"/>
  <c r="AU49" i="7"/>
  <c r="AU45" i="7"/>
  <c r="O327" i="7"/>
  <c r="O338" i="7" s="1"/>
  <c r="AU47" i="7"/>
  <c r="AU43" i="7"/>
  <c r="CZ298" i="6"/>
  <c r="CX298" i="6"/>
  <c r="CY298" i="6" s="1"/>
  <c r="AV298" i="6"/>
  <c r="CE179" i="6"/>
  <c r="X296" i="6"/>
  <c r="R296" i="6"/>
  <c r="Z296" i="6" s="1"/>
  <c r="CZ294" i="6"/>
  <c r="CX294" i="6"/>
  <c r="CY294" i="6" s="1"/>
  <c r="AV294" i="6"/>
  <c r="CE173" i="6"/>
  <c r="X292" i="6"/>
  <c r="R292" i="6"/>
  <c r="Z292" i="6" s="1"/>
  <c r="CZ290" i="6"/>
  <c r="CX290" i="6"/>
  <c r="CY290" i="6" s="1"/>
  <c r="AV290" i="6"/>
  <c r="R297" i="6"/>
  <c r="Z297" i="6" s="1"/>
  <c r="X297" i="6"/>
  <c r="X298" i="6"/>
  <c r="R298" i="6"/>
  <c r="Z298" i="6" s="1"/>
  <c r="CZ296" i="6"/>
  <c r="CX296" i="6"/>
  <c r="CY296" i="6" s="1"/>
  <c r="AV296" i="6"/>
  <c r="CE175" i="6"/>
  <c r="X294" i="6"/>
  <c r="R294" i="6"/>
  <c r="Z294" i="6" s="1"/>
  <c r="CZ292" i="6"/>
  <c r="CX292" i="6"/>
  <c r="CY292" i="6" s="1"/>
  <c r="AV292" i="6"/>
  <c r="CE177" i="6"/>
  <c r="X290" i="6"/>
  <c r="R290" i="6"/>
  <c r="Z290" i="6" s="1"/>
  <c r="CZ297" i="6"/>
  <c r="CX297" i="6"/>
  <c r="CY297" i="6" s="1"/>
  <c r="AV297" i="6"/>
  <c r="CE178" i="6"/>
  <c r="R295" i="6"/>
  <c r="Z295" i="6" s="1"/>
  <c r="X295" i="6"/>
  <c r="CZ293" i="6"/>
  <c r="CX293" i="6"/>
  <c r="CY293" i="6" s="1"/>
  <c r="AV293" i="6"/>
  <c r="CE172" i="6"/>
  <c r="R291" i="6"/>
  <c r="Z291" i="6" s="1"/>
  <c r="X291" i="6"/>
  <c r="CZ289" i="6"/>
  <c r="CX289" i="6"/>
  <c r="CY289" i="6" s="1"/>
  <c r="AV289" i="6"/>
  <c r="R287" i="6"/>
  <c r="Z287" i="6" s="1"/>
  <c r="X287" i="6"/>
  <c r="CZ285" i="6"/>
  <c r="CX285" i="6"/>
  <c r="CY285" i="6" s="1"/>
  <c r="AV285" i="6"/>
  <c r="R283" i="6"/>
  <c r="Z283" i="6" s="1"/>
  <c r="X283" i="6"/>
  <c r="CZ281" i="6"/>
  <c r="CX281" i="6"/>
  <c r="CY281" i="6" s="1"/>
  <c r="AV281" i="6"/>
  <c r="R279" i="6"/>
  <c r="Z279" i="6" s="1"/>
  <c r="X279" i="6"/>
  <c r="CZ277" i="6"/>
  <c r="CX277" i="6"/>
  <c r="CY277" i="6" s="1"/>
  <c r="AV277" i="6"/>
  <c r="R275" i="6"/>
  <c r="Z275" i="6" s="1"/>
  <c r="X275" i="6"/>
  <c r="CZ273" i="6"/>
  <c r="CX273" i="6"/>
  <c r="CY273" i="6" s="1"/>
  <c r="AV273" i="6"/>
  <c r="R271" i="6"/>
  <c r="Z271" i="6" s="1"/>
  <c r="X271" i="6"/>
  <c r="CZ269" i="6"/>
  <c r="CX269" i="6"/>
  <c r="CY269" i="6" s="1"/>
  <c r="AV269" i="6"/>
  <c r="CE166" i="6"/>
  <c r="R267" i="6"/>
  <c r="Z267" i="6" s="1"/>
  <c r="X267" i="6"/>
  <c r="CZ265" i="6"/>
  <c r="CX265" i="6"/>
  <c r="CY265" i="6" s="1"/>
  <c r="AV265" i="6"/>
  <c r="R263" i="6"/>
  <c r="Z263" i="6" s="1"/>
  <c r="X263" i="6"/>
  <c r="X288" i="6"/>
  <c r="R288" i="6"/>
  <c r="Z288" i="6" s="1"/>
  <c r="X286" i="6"/>
  <c r="R286" i="6"/>
  <c r="Z286" i="6" s="1"/>
  <c r="CZ284" i="6"/>
  <c r="CX284" i="6"/>
  <c r="CY284" i="6" s="1"/>
  <c r="AV284" i="6"/>
  <c r="X282" i="6"/>
  <c r="R282" i="6"/>
  <c r="Z282" i="6" s="1"/>
  <c r="CZ280" i="6"/>
  <c r="CX280" i="6"/>
  <c r="CY280" i="6" s="1"/>
  <c r="AV280" i="6"/>
  <c r="X278" i="6"/>
  <c r="R278" i="6"/>
  <c r="Z278" i="6" s="1"/>
  <c r="CZ276" i="6"/>
  <c r="CX276" i="6"/>
  <c r="CY276" i="6" s="1"/>
  <c r="AV276" i="6"/>
  <c r="X274" i="6"/>
  <c r="R274" i="6"/>
  <c r="Z274" i="6" s="1"/>
  <c r="CZ272" i="6"/>
  <c r="CX272" i="6"/>
  <c r="CY272" i="6" s="1"/>
  <c r="AV272" i="6"/>
  <c r="CE169" i="6"/>
  <c r="X270" i="6"/>
  <c r="R270" i="6"/>
  <c r="Z270" i="6" s="1"/>
  <c r="CZ268" i="6"/>
  <c r="CX268" i="6"/>
  <c r="CY268" i="6" s="1"/>
  <c r="AV268" i="6"/>
  <c r="CE165" i="6"/>
  <c r="X266" i="6"/>
  <c r="R266" i="6"/>
  <c r="Z266" i="6" s="1"/>
  <c r="CZ264" i="6"/>
  <c r="CX264" i="6"/>
  <c r="CY264" i="6" s="1"/>
  <c r="AV264" i="6"/>
  <c r="X262" i="6"/>
  <c r="R262" i="6"/>
  <c r="Z262" i="6" s="1"/>
  <c r="CZ261" i="6"/>
  <c r="CX261" i="6"/>
  <c r="CY261" i="6" s="1"/>
  <c r="AV261" i="6"/>
  <c r="CZ259" i="6"/>
  <c r="CX259" i="6"/>
  <c r="CY259" i="6" s="1"/>
  <c r="AV259" i="6"/>
  <c r="R257" i="6"/>
  <c r="Z257" i="6" s="1"/>
  <c r="X257" i="6"/>
  <c r="CZ255" i="6"/>
  <c r="CX255" i="6"/>
  <c r="CY255" i="6" s="1"/>
  <c r="AV255" i="6"/>
  <c r="CE176" i="6"/>
  <c r="R253" i="6"/>
  <c r="Z253" i="6" s="1"/>
  <c r="X253" i="6"/>
  <c r="CZ251" i="6"/>
  <c r="CX251" i="6"/>
  <c r="CY251" i="6" s="1"/>
  <c r="AV251" i="6"/>
  <c r="CE171" i="6"/>
  <c r="R249" i="6"/>
  <c r="Z249" i="6" s="1"/>
  <c r="X249" i="6"/>
  <c r="CZ247" i="6"/>
  <c r="CX247" i="6"/>
  <c r="CY247" i="6" s="1"/>
  <c r="AV247" i="6"/>
  <c r="CE157" i="6"/>
  <c r="R245" i="6"/>
  <c r="Z245" i="6" s="1"/>
  <c r="X245" i="6"/>
  <c r="CZ243" i="6"/>
  <c r="CX243" i="6"/>
  <c r="CY243" i="6" s="1"/>
  <c r="AV243" i="6"/>
  <c r="R241" i="6"/>
  <c r="Z241" i="6" s="1"/>
  <c r="X241" i="6"/>
  <c r="CZ239" i="6"/>
  <c r="CX239" i="6"/>
  <c r="CY239" i="6" s="1"/>
  <c r="AV239" i="6"/>
  <c r="CZ260" i="6"/>
  <c r="CX260" i="6"/>
  <c r="CY260" i="6" s="1"/>
  <c r="AV260" i="6"/>
  <c r="X258" i="6"/>
  <c r="R258" i="6"/>
  <c r="Z258" i="6" s="1"/>
  <c r="CZ256" i="6"/>
  <c r="CX256" i="6"/>
  <c r="CY256" i="6" s="1"/>
  <c r="AV256" i="6"/>
  <c r="X254" i="6"/>
  <c r="R254" i="6"/>
  <c r="Z254" i="6" s="1"/>
  <c r="CZ252" i="6"/>
  <c r="CX252" i="6"/>
  <c r="CY252" i="6" s="1"/>
  <c r="AV252" i="6"/>
  <c r="CE160" i="6"/>
  <c r="X250" i="6"/>
  <c r="R250" i="6"/>
  <c r="Z250" i="6" s="1"/>
  <c r="CZ248" i="6"/>
  <c r="CX248" i="6"/>
  <c r="CY248" i="6" s="1"/>
  <c r="AV248" i="6"/>
  <c r="CE158" i="6"/>
  <c r="X246" i="6"/>
  <c r="R246" i="6"/>
  <c r="Z246" i="6" s="1"/>
  <c r="CZ244" i="6"/>
  <c r="CX244" i="6"/>
  <c r="CY244" i="6" s="1"/>
  <c r="AV244" i="6"/>
  <c r="X242" i="6"/>
  <c r="R242" i="6"/>
  <c r="Z242" i="6" s="1"/>
  <c r="CZ240" i="6"/>
  <c r="CX240" i="6"/>
  <c r="CY240" i="6" s="1"/>
  <c r="AV240" i="6"/>
  <c r="X238" i="6"/>
  <c r="R238" i="6"/>
  <c r="Z238" i="6" s="1"/>
  <c r="CZ236" i="6"/>
  <c r="CX236" i="6"/>
  <c r="CY236" i="6" s="1"/>
  <c r="AV236" i="6"/>
  <c r="CE125" i="6"/>
  <c r="CZ234" i="6"/>
  <c r="CX234" i="6"/>
  <c r="CY234" i="6" s="1"/>
  <c r="AV234" i="6"/>
  <c r="CE153" i="6"/>
  <c r="X232" i="6"/>
  <c r="R232" i="6"/>
  <c r="Z232" i="6" s="1"/>
  <c r="CZ230" i="6"/>
  <c r="CX230" i="6"/>
  <c r="CY230" i="6" s="1"/>
  <c r="AV230" i="6"/>
  <c r="X228" i="6"/>
  <c r="R228" i="6"/>
  <c r="Z228" i="6" s="1"/>
  <c r="CZ226" i="6"/>
  <c r="CX226" i="6"/>
  <c r="CY226" i="6" s="1"/>
  <c r="AV226" i="6"/>
  <c r="CE148" i="6"/>
  <c r="X224" i="6"/>
  <c r="R224" i="6"/>
  <c r="Z224" i="6" s="1"/>
  <c r="CZ222" i="6"/>
  <c r="CX222" i="6"/>
  <c r="CY222" i="6" s="1"/>
  <c r="AV222" i="6"/>
  <c r="X220" i="6"/>
  <c r="R220" i="6"/>
  <c r="Z220" i="6" s="1"/>
  <c r="CZ218" i="6"/>
  <c r="CX218" i="6"/>
  <c r="CY218" i="6" s="1"/>
  <c r="AV218" i="6"/>
  <c r="X216" i="6"/>
  <c r="R216" i="6"/>
  <c r="Z216" i="6" s="1"/>
  <c r="CZ214" i="6"/>
  <c r="CX214" i="6"/>
  <c r="CY214" i="6" s="1"/>
  <c r="AV214" i="6"/>
  <c r="X212" i="6"/>
  <c r="R212" i="6"/>
  <c r="Z212" i="6" s="1"/>
  <c r="CZ210" i="6"/>
  <c r="CX210" i="6"/>
  <c r="CY210" i="6" s="1"/>
  <c r="AV210" i="6"/>
  <c r="CE120" i="6"/>
  <c r="X208" i="6"/>
  <c r="R208" i="6"/>
  <c r="Z208" i="6" s="1"/>
  <c r="CZ206" i="6"/>
  <c r="CX206" i="6"/>
  <c r="CY206" i="6" s="1"/>
  <c r="AV206" i="6"/>
  <c r="CE116" i="6"/>
  <c r="X204" i="6"/>
  <c r="R204" i="6"/>
  <c r="Z204" i="6" s="1"/>
  <c r="CZ202" i="6"/>
  <c r="CX202" i="6"/>
  <c r="CY202" i="6" s="1"/>
  <c r="AV202" i="6"/>
  <c r="X200" i="6"/>
  <c r="R200" i="6"/>
  <c r="Z200" i="6" s="1"/>
  <c r="CZ198" i="6"/>
  <c r="CX198" i="6"/>
  <c r="CY198" i="6" s="1"/>
  <c r="AV198" i="6"/>
  <c r="X196" i="6"/>
  <c r="R196" i="6"/>
  <c r="Z196" i="6" s="1"/>
  <c r="CZ194" i="6"/>
  <c r="CX194" i="6"/>
  <c r="CY194" i="6" s="1"/>
  <c r="AV194" i="6"/>
  <c r="CE114" i="6"/>
  <c r="BT190" i="6"/>
  <c r="S190" i="6"/>
  <c r="AA190" i="6" s="1"/>
  <c r="CG110" i="6" s="1"/>
  <c r="Q190" i="6"/>
  <c r="Y190" i="6" s="1"/>
  <c r="M190" i="6"/>
  <c r="U190" i="6" s="1"/>
  <c r="CC110" i="6" s="1"/>
  <c r="P190" i="6"/>
  <c r="W190" i="6"/>
  <c r="N190" i="6"/>
  <c r="V190" i="6" s="1"/>
  <c r="CD110" i="6" s="1"/>
  <c r="CB110" i="6"/>
  <c r="BT186" i="6"/>
  <c r="S186" i="6"/>
  <c r="AA186" i="6" s="1"/>
  <c r="CG134" i="6" s="1"/>
  <c r="Q186" i="6"/>
  <c r="Y186" i="6" s="1"/>
  <c r="M186" i="6"/>
  <c r="U186" i="6" s="1"/>
  <c r="CC134" i="6" s="1"/>
  <c r="P186" i="6"/>
  <c r="W186" i="6"/>
  <c r="N186" i="6"/>
  <c r="V186" i="6" s="1"/>
  <c r="CD134" i="6" s="1"/>
  <c r="CB134" i="6"/>
  <c r="CZ233" i="6"/>
  <c r="CX233" i="6"/>
  <c r="CY233" i="6" s="1"/>
  <c r="AV233" i="6"/>
  <c r="CE124" i="6"/>
  <c r="R231" i="6"/>
  <c r="Z231" i="6" s="1"/>
  <c r="X231" i="6"/>
  <c r="CZ229" i="6"/>
  <c r="CX229" i="6"/>
  <c r="CY229" i="6" s="1"/>
  <c r="AV229" i="6"/>
  <c r="CE139" i="6"/>
  <c r="R227" i="6"/>
  <c r="Z227" i="6" s="1"/>
  <c r="X227" i="6"/>
  <c r="CZ225" i="6"/>
  <c r="CX225" i="6"/>
  <c r="CY225" i="6" s="1"/>
  <c r="AV225" i="6"/>
  <c r="CE137" i="6"/>
  <c r="R223" i="6"/>
  <c r="Z223" i="6" s="1"/>
  <c r="X223" i="6"/>
  <c r="CZ221" i="6"/>
  <c r="CX221" i="6"/>
  <c r="CY221" i="6" s="1"/>
  <c r="AV221" i="6"/>
  <c r="R219" i="6"/>
  <c r="Z219" i="6" s="1"/>
  <c r="X219" i="6"/>
  <c r="CZ217" i="6"/>
  <c r="CX217" i="6"/>
  <c r="CY217" i="6" s="1"/>
  <c r="AV217" i="6"/>
  <c r="R215" i="6"/>
  <c r="Z215" i="6" s="1"/>
  <c r="X215" i="6"/>
  <c r="CZ213" i="6"/>
  <c r="CX213" i="6"/>
  <c r="CY213" i="6" s="1"/>
  <c r="AV213" i="6"/>
  <c r="R211" i="6"/>
  <c r="Z211" i="6" s="1"/>
  <c r="X211" i="6"/>
  <c r="CZ209" i="6"/>
  <c r="CX209" i="6"/>
  <c r="CY209" i="6" s="1"/>
  <c r="AV209" i="6"/>
  <c r="CE119" i="6"/>
  <c r="R207" i="6"/>
  <c r="Z207" i="6" s="1"/>
  <c r="X207" i="6"/>
  <c r="CZ205" i="6"/>
  <c r="CX205" i="6"/>
  <c r="CY205" i="6" s="1"/>
  <c r="AV205" i="6"/>
  <c r="CE155" i="6"/>
  <c r="R203" i="6"/>
  <c r="Z203" i="6" s="1"/>
  <c r="X203" i="6"/>
  <c r="CZ201" i="6"/>
  <c r="CX201" i="6"/>
  <c r="CY201" i="6" s="1"/>
  <c r="AV201" i="6"/>
  <c r="R199" i="6"/>
  <c r="Z199" i="6" s="1"/>
  <c r="X199" i="6"/>
  <c r="CZ197" i="6"/>
  <c r="CX197" i="6"/>
  <c r="CY197" i="6" s="1"/>
  <c r="AV197" i="6"/>
  <c r="R195" i="6"/>
  <c r="Z195" i="6" s="1"/>
  <c r="X195" i="6"/>
  <c r="CZ183" i="6"/>
  <c r="CX183" i="6"/>
  <c r="CY183" i="6" s="1"/>
  <c r="AV183" i="6"/>
  <c r="CE131" i="6"/>
  <c r="BT142" i="6"/>
  <c r="S142" i="6"/>
  <c r="AA142" i="6" s="1"/>
  <c r="Q142" i="6"/>
  <c r="Y142" i="6" s="1"/>
  <c r="M142" i="6"/>
  <c r="U142" i="6" s="1"/>
  <c r="W142" i="6"/>
  <c r="N142" i="6"/>
  <c r="V142" i="6" s="1"/>
  <c r="P142" i="6"/>
  <c r="R181" i="6"/>
  <c r="Z181" i="6" s="1"/>
  <c r="X181" i="6"/>
  <c r="CZ154" i="6"/>
  <c r="CX154" i="6"/>
  <c r="CY154" i="6" s="1"/>
  <c r="AV154" i="6"/>
  <c r="CE79" i="6"/>
  <c r="X153" i="6"/>
  <c r="R153" i="6"/>
  <c r="Z153" i="6" s="1"/>
  <c r="CZ151" i="6"/>
  <c r="CX151" i="6"/>
  <c r="CY151" i="6" s="1"/>
  <c r="AV151" i="6"/>
  <c r="CE76" i="6"/>
  <c r="X147" i="6"/>
  <c r="R147" i="6"/>
  <c r="Z147" i="6" s="1"/>
  <c r="CZ144" i="6"/>
  <c r="AV144" i="6"/>
  <c r="CX144" i="6"/>
  <c r="CY144" i="6" s="1"/>
  <c r="CE100" i="6"/>
  <c r="CZ193" i="6"/>
  <c r="CX193" i="6"/>
  <c r="CY193" i="6" s="1"/>
  <c r="AV193" i="6"/>
  <c r="CE113" i="6"/>
  <c r="R191" i="6"/>
  <c r="Z191" i="6" s="1"/>
  <c r="X191" i="6"/>
  <c r="R189" i="6"/>
  <c r="Z189" i="6" s="1"/>
  <c r="X189" i="6"/>
  <c r="CZ187" i="6"/>
  <c r="CX187" i="6"/>
  <c r="CY187" i="6" s="1"/>
  <c r="AV187" i="6"/>
  <c r="CE135" i="6"/>
  <c r="R185" i="6"/>
  <c r="Z185" i="6" s="1"/>
  <c r="X185" i="6"/>
  <c r="R180" i="6"/>
  <c r="Z180" i="6" s="1"/>
  <c r="X180" i="6"/>
  <c r="CZ179" i="6"/>
  <c r="CX179" i="6"/>
  <c r="CY179" i="6" s="1"/>
  <c r="AV179" i="6"/>
  <c r="CE146" i="6"/>
  <c r="CZ178" i="6"/>
  <c r="CX178" i="6"/>
  <c r="CY178" i="6" s="1"/>
  <c r="AV178" i="6"/>
  <c r="CE109" i="6"/>
  <c r="X177" i="6"/>
  <c r="R177" i="6"/>
  <c r="Z177" i="6" s="1"/>
  <c r="CZ176" i="6"/>
  <c r="CX176" i="6"/>
  <c r="CY176" i="6" s="1"/>
  <c r="AV176" i="6"/>
  <c r="CE107" i="6"/>
  <c r="X175" i="6"/>
  <c r="R175" i="6"/>
  <c r="Z175" i="6" s="1"/>
  <c r="CZ174" i="6"/>
  <c r="CX174" i="6"/>
  <c r="CY174" i="6" s="1"/>
  <c r="AV174" i="6"/>
  <c r="CE105" i="6"/>
  <c r="X173" i="6"/>
  <c r="R173" i="6"/>
  <c r="Z173" i="6" s="1"/>
  <c r="CZ172" i="6"/>
  <c r="CX172" i="6"/>
  <c r="CY172" i="6" s="1"/>
  <c r="AV172" i="6"/>
  <c r="CZ171" i="6"/>
  <c r="CX171" i="6"/>
  <c r="CY171" i="6" s="1"/>
  <c r="AV171" i="6"/>
  <c r="CE145" i="6"/>
  <c r="R170" i="6"/>
  <c r="Z170" i="6" s="1"/>
  <c r="X170" i="6"/>
  <c r="CZ169" i="6"/>
  <c r="CX169" i="6"/>
  <c r="CY169" i="6" s="1"/>
  <c r="AV169" i="6"/>
  <c r="CE85" i="6"/>
  <c r="R168" i="6"/>
  <c r="Z168" i="6" s="1"/>
  <c r="X168" i="6"/>
  <c r="CZ167" i="6"/>
  <c r="CX167" i="6"/>
  <c r="CY167" i="6" s="1"/>
  <c r="AV167" i="6"/>
  <c r="CE83" i="6"/>
  <c r="R166" i="6"/>
  <c r="Z166" i="6" s="1"/>
  <c r="X166" i="6"/>
  <c r="CZ165" i="6"/>
  <c r="CX165" i="6"/>
  <c r="CY165" i="6" s="1"/>
  <c r="AV165" i="6"/>
  <c r="CE81" i="6"/>
  <c r="R164" i="6"/>
  <c r="Z164" i="6" s="1"/>
  <c r="X164" i="6"/>
  <c r="CZ163" i="6"/>
  <c r="CX163" i="6"/>
  <c r="CY163" i="6" s="1"/>
  <c r="AV163" i="6"/>
  <c r="R162" i="6"/>
  <c r="Z162" i="6" s="1"/>
  <c r="X162" i="6"/>
  <c r="CZ161" i="6"/>
  <c r="CX161" i="6"/>
  <c r="CY161" i="6" s="1"/>
  <c r="AV161" i="6"/>
  <c r="R160" i="6"/>
  <c r="Z160" i="6" s="1"/>
  <c r="X160" i="6"/>
  <c r="CZ159" i="6"/>
  <c r="CX159" i="6"/>
  <c r="CY159" i="6" s="1"/>
  <c r="AV159" i="6"/>
  <c r="R158" i="6"/>
  <c r="Z158" i="6" s="1"/>
  <c r="X158" i="6"/>
  <c r="CZ157" i="6"/>
  <c r="CX157" i="6"/>
  <c r="CY157" i="6" s="1"/>
  <c r="AV157" i="6"/>
  <c r="R156" i="6"/>
  <c r="Z156" i="6" s="1"/>
  <c r="X156" i="6"/>
  <c r="CZ155" i="6"/>
  <c r="CX155" i="6"/>
  <c r="CY155" i="6" s="1"/>
  <c r="AV155" i="6"/>
  <c r="CE129" i="6"/>
  <c r="R152" i="6"/>
  <c r="Z152" i="6" s="1"/>
  <c r="X152" i="6"/>
  <c r="CZ150" i="6"/>
  <c r="CX150" i="6"/>
  <c r="CY150" i="6" s="1"/>
  <c r="AV150" i="6"/>
  <c r="CE75" i="6"/>
  <c r="X149" i="6"/>
  <c r="R149" i="6"/>
  <c r="Z149" i="6" s="1"/>
  <c r="R148" i="6"/>
  <c r="Z148" i="6" s="1"/>
  <c r="X148" i="6"/>
  <c r="CZ146" i="6"/>
  <c r="CX146" i="6"/>
  <c r="CY146" i="6" s="1"/>
  <c r="AV146" i="6"/>
  <c r="CE102" i="6"/>
  <c r="R145" i="6"/>
  <c r="Z145" i="6" s="1"/>
  <c r="X145" i="6"/>
  <c r="CZ134" i="6"/>
  <c r="CX134" i="6"/>
  <c r="CY134" i="6" s="1"/>
  <c r="AV134" i="6"/>
  <c r="X133" i="6"/>
  <c r="R133" i="6"/>
  <c r="Z133" i="6" s="1"/>
  <c r="R130" i="6"/>
  <c r="Z130" i="6" s="1"/>
  <c r="X130" i="6"/>
  <c r="CZ129" i="6"/>
  <c r="CX129" i="6"/>
  <c r="CY129" i="6" s="1"/>
  <c r="AV129" i="6"/>
  <c r="CE72" i="6"/>
  <c r="CZ127" i="6"/>
  <c r="CX127" i="6"/>
  <c r="CY127" i="6" s="1"/>
  <c r="AV127" i="6"/>
  <c r="CE70" i="6"/>
  <c r="CZ112" i="6"/>
  <c r="CX112" i="6"/>
  <c r="CY112" i="6" s="1"/>
  <c r="AV112" i="6"/>
  <c r="X111" i="6"/>
  <c r="R111" i="6"/>
  <c r="Z111" i="6" s="1"/>
  <c r="X101" i="6"/>
  <c r="R101" i="6"/>
  <c r="Z101" i="6" s="1"/>
  <c r="CZ100" i="6"/>
  <c r="CX100" i="6"/>
  <c r="CY100" i="6" s="1"/>
  <c r="AV100" i="6"/>
  <c r="R98" i="6"/>
  <c r="Z98" i="6" s="1"/>
  <c r="X98" i="6"/>
  <c r="CZ96" i="6"/>
  <c r="CX96" i="6"/>
  <c r="CY96" i="6" s="1"/>
  <c r="AV96" i="6"/>
  <c r="R94" i="6"/>
  <c r="Z94" i="6" s="1"/>
  <c r="X94" i="6"/>
  <c r="CZ92" i="6"/>
  <c r="CX92" i="6"/>
  <c r="CY92" i="6" s="1"/>
  <c r="AV92" i="6"/>
  <c r="R90" i="6"/>
  <c r="Z90" i="6" s="1"/>
  <c r="X90" i="6"/>
  <c r="R88" i="6"/>
  <c r="Z88" i="6" s="1"/>
  <c r="X88" i="6"/>
  <c r="R86" i="6"/>
  <c r="Z86" i="6" s="1"/>
  <c r="X86" i="6"/>
  <c r="X85" i="6"/>
  <c r="R85" i="6"/>
  <c r="Z85" i="6" s="1"/>
  <c r="R84" i="6"/>
  <c r="Z84" i="6" s="1"/>
  <c r="X84" i="6"/>
  <c r="X83" i="6"/>
  <c r="R83" i="6"/>
  <c r="Z83" i="6" s="1"/>
  <c r="CZ82" i="6"/>
  <c r="CX82" i="6"/>
  <c r="CY82" i="6" s="1"/>
  <c r="AV82" i="6"/>
  <c r="X81" i="6"/>
  <c r="R81" i="6"/>
  <c r="Z81" i="6" s="1"/>
  <c r="CZ80" i="6"/>
  <c r="CX80" i="6"/>
  <c r="CY80" i="6" s="1"/>
  <c r="AV80" i="6"/>
  <c r="X79" i="6"/>
  <c r="R79" i="6"/>
  <c r="Z79" i="6" s="1"/>
  <c r="CZ78" i="6"/>
  <c r="CX78" i="6"/>
  <c r="CY78" i="6" s="1"/>
  <c r="AV78" i="6"/>
  <c r="X77" i="6"/>
  <c r="R77" i="6"/>
  <c r="Z77" i="6" s="1"/>
  <c r="CZ76" i="6"/>
  <c r="CX76" i="6"/>
  <c r="CY76" i="6" s="1"/>
  <c r="AV76" i="6"/>
  <c r="X75" i="6"/>
  <c r="R75" i="6"/>
  <c r="Z75" i="6" s="1"/>
  <c r="CZ73" i="6"/>
  <c r="CX73" i="6"/>
  <c r="CY73" i="6" s="1"/>
  <c r="AV73" i="6"/>
  <c r="X71" i="6"/>
  <c r="R71" i="6"/>
  <c r="Z71" i="6" s="1"/>
  <c r="CZ69" i="6"/>
  <c r="CX69" i="6"/>
  <c r="CY69" i="6" s="1"/>
  <c r="AV69" i="6"/>
  <c r="CE50" i="6"/>
  <c r="CZ67" i="6"/>
  <c r="CX67" i="6"/>
  <c r="CY67" i="6" s="1"/>
  <c r="AV67" i="6"/>
  <c r="CE48" i="6"/>
  <c r="CE91" i="6"/>
  <c r="AV65" i="6"/>
  <c r="CZ65" i="6"/>
  <c r="CX65" i="6"/>
  <c r="CY65" i="6" s="1"/>
  <c r="CE87" i="6"/>
  <c r="AV63" i="6"/>
  <c r="CZ63" i="6"/>
  <c r="CX63" i="6"/>
  <c r="CY63" i="6" s="1"/>
  <c r="CE63" i="6"/>
  <c r="AV61" i="6"/>
  <c r="CZ61" i="6"/>
  <c r="CX61" i="6"/>
  <c r="CY61" i="6" s="1"/>
  <c r="CE61" i="6"/>
  <c r="AV59" i="6"/>
  <c r="CZ59" i="6"/>
  <c r="CX59" i="6"/>
  <c r="CY59" i="6" s="1"/>
  <c r="R56" i="6"/>
  <c r="Z56" i="6" s="1"/>
  <c r="X56" i="6"/>
  <c r="AV55" i="6"/>
  <c r="CZ55" i="6"/>
  <c r="CX55" i="6"/>
  <c r="CY55" i="6" s="1"/>
  <c r="R53" i="6"/>
  <c r="Z53" i="6" s="1"/>
  <c r="X53" i="6"/>
  <c r="CB47" i="6"/>
  <c r="BT47" i="6"/>
  <c r="S47" i="6"/>
  <c r="AA47" i="6" s="1"/>
  <c r="CG47" i="6" s="1"/>
  <c r="Q47" i="6"/>
  <c r="Y47" i="6" s="1"/>
  <c r="M47" i="6"/>
  <c r="U47" i="6" s="1"/>
  <c r="CC47" i="6" s="1"/>
  <c r="P47" i="6"/>
  <c r="W47" i="6"/>
  <c r="N47" i="6"/>
  <c r="V47" i="6" s="1"/>
  <c r="CD47" i="6" s="1"/>
  <c r="Z17" i="6"/>
  <c r="Z15" i="6"/>
  <c r="Z13" i="6"/>
  <c r="Z11" i="6"/>
  <c r="CZ143" i="6"/>
  <c r="CX143" i="6"/>
  <c r="CY143" i="6" s="1"/>
  <c r="AV143" i="6"/>
  <c r="CE99" i="6"/>
  <c r="R141" i="6"/>
  <c r="Z141" i="6" s="1"/>
  <c r="X141" i="6"/>
  <c r="CZ139" i="6"/>
  <c r="CX139" i="6"/>
  <c r="CY139" i="6" s="1"/>
  <c r="AV139" i="6"/>
  <c r="R138" i="6"/>
  <c r="Z138" i="6" s="1"/>
  <c r="X138" i="6"/>
  <c r="CZ137" i="6"/>
  <c r="CX137" i="6"/>
  <c r="CY137" i="6" s="1"/>
  <c r="AV137" i="6"/>
  <c r="R136" i="6"/>
  <c r="Z136" i="6" s="1"/>
  <c r="X136" i="6"/>
  <c r="CZ135" i="6"/>
  <c r="CX135" i="6"/>
  <c r="CY135" i="6" s="1"/>
  <c r="AV135" i="6"/>
  <c r="R132" i="6"/>
  <c r="Z132" i="6" s="1"/>
  <c r="X132" i="6"/>
  <c r="CZ131" i="6"/>
  <c r="CX131" i="6"/>
  <c r="CY131" i="6" s="1"/>
  <c r="AV131" i="6"/>
  <c r="CE74" i="6"/>
  <c r="R128" i="6"/>
  <c r="Z128" i="6" s="1"/>
  <c r="X128" i="6"/>
  <c r="R126" i="6"/>
  <c r="Z126" i="6" s="1"/>
  <c r="X126" i="6"/>
  <c r="X125" i="6"/>
  <c r="R125" i="6"/>
  <c r="Z125" i="6" s="1"/>
  <c r="CZ124" i="6"/>
  <c r="CX124" i="6"/>
  <c r="CY124" i="6" s="1"/>
  <c r="AV124" i="6"/>
  <c r="X123" i="6"/>
  <c r="R123" i="6"/>
  <c r="Z123" i="6" s="1"/>
  <c r="CZ122" i="6"/>
  <c r="CX122" i="6"/>
  <c r="CY122" i="6" s="1"/>
  <c r="AV122" i="6"/>
  <c r="CE98" i="6"/>
  <c r="CE97" i="6"/>
  <c r="CZ121" i="6"/>
  <c r="CX121" i="6"/>
  <c r="CY121" i="6" s="1"/>
  <c r="AV121" i="6"/>
  <c r="CZ120" i="6"/>
  <c r="CX120" i="6"/>
  <c r="CY120" i="6" s="1"/>
  <c r="AV120" i="6"/>
  <c r="CE96" i="6"/>
  <c r="CE95" i="6"/>
  <c r="CZ119" i="6"/>
  <c r="CX119" i="6"/>
  <c r="CY119" i="6" s="1"/>
  <c r="AV119" i="6"/>
  <c r="R118" i="6"/>
  <c r="Z118" i="6" s="1"/>
  <c r="X118" i="6"/>
  <c r="CZ117" i="6"/>
  <c r="CX117" i="6"/>
  <c r="CY117" i="6" s="1"/>
  <c r="AV117" i="6"/>
  <c r="CE140" i="6"/>
  <c r="CZ116" i="6"/>
  <c r="CX116" i="6"/>
  <c r="CY116" i="6" s="1"/>
  <c r="AV116" i="6"/>
  <c r="X115" i="6"/>
  <c r="R115" i="6"/>
  <c r="Z115" i="6" s="1"/>
  <c r="CZ114" i="6"/>
  <c r="CX114" i="6"/>
  <c r="CY114" i="6" s="1"/>
  <c r="AV114" i="6"/>
  <c r="X113" i="6"/>
  <c r="R113" i="6"/>
  <c r="Z113" i="6" s="1"/>
  <c r="CZ110" i="6"/>
  <c r="CX110" i="6"/>
  <c r="CY110" i="6" s="1"/>
  <c r="AV110" i="6"/>
  <c r="CE128" i="6"/>
  <c r="CE127" i="6"/>
  <c r="CZ109" i="6"/>
  <c r="CX109" i="6"/>
  <c r="CY109" i="6" s="1"/>
  <c r="AV109" i="6"/>
  <c r="CZ108" i="6"/>
  <c r="CX108" i="6"/>
  <c r="CY108" i="6" s="1"/>
  <c r="AV108" i="6"/>
  <c r="X107" i="6"/>
  <c r="R107" i="6"/>
  <c r="Z107" i="6" s="1"/>
  <c r="R106" i="6"/>
  <c r="Z106" i="6" s="1"/>
  <c r="X106" i="6"/>
  <c r="X105" i="6"/>
  <c r="R105" i="6"/>
  <c r="Z105" i="6" s="1"/>
  <c r="R104" i="6"/>
  <c r="Z104" i="6" s="1"/>
  <c r="X104" i="6"/>
  <c r="X103" i="6"/>
  <c r="R103" i="6"/>
  <c r="Z103" i="6" s="1"/>
  <c r="R102" i="6"/>
  <c r="Z102" i="6" s="1"/>
  <c r="X102" i="6"/>
  <c r="CZ99" i="6"/>
  <c r="CX99" i="6"/>
  <c r="CY99" i="6" s="1"/>
  <c r="AV99" i="6"/>
  <c r="X97" i="6"/>
  <c r="R97" i="6"/>
  <c r="Z97" i="6" s="1"/>
  <c r="CZ95" i="6"/>
  <c r="CX95" i="6"/>
  <c r="CY95" i="6" s="1"/>
  <c r="AV95" i="6"/>
  <c r="X93" i="6"/>
  <c r="R93" i="6"/>
  <c r="Z93" i="6" s="1"/>
  <c r="CZ91" i="6"/>
  <c r="CX91" i="6"/>
  <c r="CY91" i="6" s="1"/>
  <c r="AV91" i="6"/>
  <c r="CE57" i="6"/>
  <c r="CZ89" i="6"/>
  <c r="CX89" i="6"/>
  <c r="CY89" i="6" s="1"/>
  <c r="AV89" i="6"/>
  <c r="X87" i="6"/>
  <c r="R87" i="6"/>
  <c r="Z87" i="6" s="1"/>
  <c r="R74" i="6"/>
  <c r="Z74" i="6" s="1"/>
  <c r="X74" i="6"/>
  <c r="R72" i="6"/>
  <c r="Z72" i="6" s="1"/>
  <c r="X72" i="6"/>
  <c r="R70" i="6"/>
  <c r="Z70" i="6" s="1"/>
  <c r="X70" i="6"/>
  <c r="R68" i="6"/>
  <c r="Z68" i="6" s="1"/>
  <c r="X68" i="6"/>
  <c r="CZ66" i="6"/>
  <c r="CX66" i="6"/>
  <c r="CY66" i="6" s="1"/>
  <c r="AV66" i="6"/>
  <c r="CE64" i="6"/>
  <c r="AV64" i="6"/>
  <c r="CZ64" i="6"/>
  <c r="CX64" i="6"/>
  <c r="CY64" i="6" s="1"/>
  <c r="R62" i="6"/>
  <c r="Z62" i="6" s="1"/>
  <c r="X62" i="6"/>
  <c r="CE62" i="6"/>
  <c r="AV60" i="6"/>
  <c r="CZ60" i="6"/>
  <c r="CX60" i="6"/>
  <c r="CY60" i="6" s="1"/>
  <c r="CE59" i="6"/>
  <c r="AV58" i="6"/>
  <c r="CZ58" i="6"/>
  <c r="CX58" i="6"/>
  <c r="CY58" i="6" s="1"/>
  <c r="R57" i="6"/>
  <c r="Z57" i="6" s="1"/>
  <c r="X57" i="6"/>
  <c r="AV54" i="6"/>
  <c r="CZ54" i="6"/>
  <c r="CX54" i="6"/>
  <c r="CY54" i="6" s="1"/>
  <c r="R44" i="6"/>
  <c r="Z44" i="6" s="1"/>
  <c r="X44" i="6"/>
  <c r="R42" i="6"/>
  <c r="Z42" i="6" s="1"/>
  <c r="X42" i="6"/>
  <c r="R41" i="6"/>
  <c r="Z41" i="6" s="1"/>
  <c r="X41" i="6"/>
  <c r="AS52" i="6"/>
  <c r="AS50" i="6"/>
  <c r="CF58" i="6"/>
  <c r="AS48" i="6"/>
  <c r="CZ45" i="6"/>
  <c r="CX45" i="6"/>
  <c r="CY45" i="6" s="1"/>
  <c r="CE45" i="6"/>
  <c r="AV45" i="6"/>
  <c r="CE43" i="6"/>
  <c r="AV43" i="6"/>
  <c r="CZ43" i="6"/>
  <c r="CX43" i="6"/>
  <c r="CY43" i="6" s="1"/>
  <c r="V40" i="6"/>
  <c r="N39" i="6"/>
  <c r="N38" i="6" s="1"/>
  <c r="U40" i="6"/>
  <c r="M39" i="6"/>
  <c r="M38" i="6" s="1"/>
  <c r="AA40" i="6"/>
  <c r="S39" i="6"/>
  <c r="S38" i="6" s="1"/>
  <c r="O308" i="6"/>
  <c r="O319" i="6" s="1"/>
  <c r="CZ295" i="6"/>
  <c r="CX295" i="6"/>
  <c r="CY295" i="6" s="1"/>
  <c r="AV295" i="6"/>
  <c r="CE174" i="6"/>
  <c r="R293" i="6"/>
  <c r="Z293" i="6" s="1"/>
  <c r="X293" i="6"/>
  <c r="CZ291" i="6"/>
  <c r="CX291" i="6"/>
  <c r="CY291" i="6" s="1"/>
  <c r="AV291" i="6"/>
  <c r="R289" i="6"/>
  <c r="Z289" i="6" s="1"/>
  <c r="X289" i="6"/>
  <c r="CZ287" i="6"/>
  <c r="CX287" i="6"/>
  <c r="CY287" i="6" s="1"/>
  <c r="AV287" i="6"/>
  <c r="R285" i="6"/>
  <c r="Z285" i="6" s="1"/>
  <c r="X285" i="6"/>
  <c r="CZ283" i="6"/>
  <c r="CX283" i="6"/>
  <c r="CY283" i="6" s="1"/>
  <c r="AV283" i="6"/>
  <c r="R281" i="6"/>
  <c r="Z281" i="6" s="1"/>
  <c r="X281" i="6"/>
  <c r="CZ279" i="6"/>
  <c r="CX279" i="6"/>
  <c r="CY279" i="6" s="1"/>
  <c r="AV279" i="6"/>
  <c r="R277" i="6"/>
  <c r="Z277" i="6" s="1"/>
  <c r="X277" i="6"/>
  <c r="CZ275" i="6"/>
  <c r="CX275" i="6"/>
  <c r="CY275" i="6" s="1"/>
  <c r="AV275" i="6"/>
  <c r="R273" i="6"/>
  <c r="Z273" i="6" s="1"/>
  <c r="X273" i="6"/>
  <c r="CZ271" i="6"/>
  <c r="CX271" i="6"/>
  <c r="CY271" i="6" s="1"/>
  <c r="AV271" i="6"/>
  <c r="CE168" i="6"/>
  <c r="R269" i="6"/>
  <c r="Z269" i="6" s="1"/>
  <c r="X269" i="6"/>
  <c r="CZ267" i="6"/>
  <c r="CX267" i="6"/>
  <c r="CY267" i="6" s="1"/>
  <c r="AV267" i="6"/>
  <c r="CE164" i="6"/>
  <c r="R265" i="6"/>
  <c r="Z265" i="6" s="1"/>
  <c r="X265" i="6"/>
  <c r="CZ263" i="6"/>
  <c r="CX263" i="6"/>
  <c r="CY263" i="6" s="1"/>
  <c r="AV263" i="6"/>
  <c r="CZ288" i="6"/>
  <c r="CX288" i="6"/>
  <c r="CY288" i="6" s="1"/>
  <c r="AV288" i="6"/>
  <c r="CZ286" i="6"/>
  <c r="CX286" i="6"/>
  <c r="CY286" i="6" s="1"/>
  <c r="AV286" i="6"/>
  <c r="X284" i="6"/>
  <c r="R284" i="6"/>
  <c r="Z284" i="6" s="1"/>
  <c r="CZ282" i="6"/>
  <c r="CX282" i="6"/>
  <c r="CY282" i="6" s="1"/>
  <c r="AV282" i="6"/>
  <c r="X280" i="6"/>
  <c r="R280" i="6"/>
  <c r="Z280" i="6" s="1"/>
  <c r="CZ278" i="6"/>
  <c r="CX278" i="6"/>
  <c r="CY278" i="6" s="1"/>
  <c r="AV278" i="6"/>
  <c r="X276" i="6"/>
  <c r="R276" i="6"/>
  <c r="Z276" i="6" s="1"/>
  <c r="CZ274" i="6"/>
  <c r="CX274" i="6"/>
  <c r="CY274" i="6" s="1"/>
  <c r="AV274" i="6"/>
  <c r="X272" i="6"/>
  <c r="R272" i="6"/>
  <c r="Z272" i="6" s="1"/>
  <c r="CZ270" i="6"/>
  <c r="CX270" i="6"/>
  <c r="CY270" i="6" s="1"/>
  <c r="AV270" i="6"/>
  <c r="CE167" i="6"/>
  <c r="X268" i="6"/>
  <c r="R268" i="6"/>
  <c r="Z268" i="6" s="1"/>
  <c r="CZ266" i="6"/>
  <c r="CX266" i="6"/>
  <c r="CY266" i="6" s="1"/>
  <c r="AV266" i="6"/>
  <c r="CE163" i="6"/>
  <c r="X264" i="6"/>
  <c r="R264" i="6"/>
  <c r="Z264" i="6" s="1"/>
  <c r="CZ262" i="6"/>
  <c r="CX262" i="6"/>
  <c r="CY262" i="6" s="1"/>
  <c r="AV262" i="6"/>
  <c r="R261" i="6"/>
  <c r="Z261" i="6" s="1"/>
  <c r="X261" i="6"/>
  <c r="R259" i="6"/>
  <c r="Z259" i="6" s="1"/>
  <c r="X259" i="6"/>
  <c r="CZ257" i="6"/>
  <c r="CX257" i="6"/>
  <c r="CY257" i="6" s="1"/>
  <c r="AV257" i="6"/>
  <c r="R255" i="6"/>
  <c r="Z255" i="6" s="1"/>
  <c r="X255" i="6"/>
  <c r="CZ253" i="6"/>
  <c r="CX253" i="6"/>
  <c r="CY253" i="6" s="1"/>
  <c r="AV253" i="6"/>
  <c r="CE161" i="6"/>
  <c r="R251" i="6"/>
  <c r="Z251" i="6" s="1"/>
  <c r="X251" i="6"/>
  <c r="CZ249" i="6"/>
  <c r="CX249" i="6"/>
  <c r="CY249" i="6" s="1"/>
  <c r="AV249" i="6"/>
  <c r="CE159" i="6"/>
  <c r="R247" i="6"/>
  <c r="Z247" i="6" s="1"/>
  <c r="X247" i="6"/>
  <c r="CZ245" i="6"/>
  <c r="CX245" i="6"/>
  <c r="CY245" i="6" s="1"/>
  <c r="AV245" i="6"/>
  <c r="R243" i="6"/>
  <c r="Z243" i="6" s="1"/>
  <c r="X243" i="6"/>
  <c r="CZ241" i="6"/>
  <c r="CX241" i="6"/>
  <c r="CY241" i="6" s="1"/>
  <c r="AV241" i="6"/>
  <c r="R239" i="6"/>
  <c r="Z239" i="6" s="1"/>
  <c r="X239" i="6"/>
  <c r="W237" i="6"/>
  <c r="BT237" i="6"/>
  <c r="S237" i="6"/>
  <c r="AA237" i="6" s="1"/>
  <c r="CG126" i="6" s="1"/>
  <c r="Q237" i="6"/>
  <c r="Y237" i="6" s="1"/>
  <c r="M237" i="6"/>
  <c r="U237" i="6" s="1"/>
  <c r="CC126" i="6" s="1"/>
  <c r="P237" i="6"/>
  <c r="N237" i="6"/>
  <c r="V237" i="6" s="1"/>
  <c r="CD126" i="6" s="1"/>
  <c r="CB126" i="6"/>
  <c r="BT235" i="6"/>
  <c r="S235" i="6"/>
  <c r="AA235" i="6" s="1"/>
  <c r="CG154" i="6" s="1"/>
  <c r="Q235" i="6"/>
  <c r="Y235" i="6" s="1"/>
  <c r="M235" i="6"/>
  <c r="U235" i="6" s="1"/>
  <c r="CC154" i="6" s="1"/>
  <c r="P235" i="6"/>
  <c r="W235" i="6"/>
  <c r="N235" i="6"/>
  <c r="V235" i="6" s="1"/>
  <c r="CD154" i="6" s="1"/>
  <c r="CB154" i="6"/>
  <c r="X260" i="6"/>
  <c r="R260" i="6"/>
  <c r="Z260" i="6" s="1"/>
  <c r="CZ258" i="6"/>
  <c r="CX258" i="6"/>
  <c r="CY258" i="6" s="1"/>
  <c r="AV258" i="6"/>
  <c r="X256" i="6"/>
  <c r="R256" i="6"/>
  <c r="Z256" i="6" s="1"/>
  <c r="CZ254" i="6"/>
  <c r="CX254" i="6"/>
  <c r="CY254" i="6" s="1"/>
  <c r="AV254" i="6"/>
  <c r="CE162" i="6"/>
  <c r="X252" i="6"/>
  <c r="R252" i="6"/>
  <c r="Z252" i="6" s="1"/>
  <c r="CZ250" i="6"/>
  <c r="CX250" i="6"/>
  <c r="CY250" i="6" s="1"/>
  <c r="AV250" i="6"/>
  <c r="CE170" i="6"/>
  <c r="X248" i="6"/>
  <c r="R248" i="6"/>
  <c r="Z248" i="6" s="1"/>
  <c r="CZ246" i="6"/>
  <c r="CX246" i="6"/>
  <c r="CY246" i="6" s="1"/>
  <c r="AV246" i="6"/>
  <c r="X244" i="6"/>
  <c r="R244" i="6"/>
  <c r="Z244" i="6" s="1"/>
  <c r="CZ242" i="6"/>
  <c r="CX242" i="6"/>
  <c r="CY242" i="6" s="1"/>
  <c r="AV242" i="6"/>
  <c r="X240" i="6"/>
  <c r="R240" i="6"/>
  <c r="Z240" i="6" s="1"/>
  <c r="CZ238" i="6"/>
  <c r="CX238" i="6"/>
  <c r="CY238" i="6" s="1"/>
  <c r="AV238" i="6"/>
  <c r="R236" i="6"/>
  <c r="Z236" i="6" s="1"/>
  <c r="X236" i="6"/>
  <c r="X234" i="6"/>
  <c r="R234" i="6"/>
  <c r="Z234" i="6" s="1"/>
  <c r="CZ232" i="6"/>
  <c r="CX232" i="6"/>
  <c r="CY232" i="6" s="1"/>
  <c r="AV232" i="6"/>
  <c r="CE123" i="6"/>
  <c r="X230" i="6"/>
  <c r="R230" i="6"/>
  <c r="Z230" i="6" s="1"/>
  <c r="CZ228" i="6"/>
  <c r="CX228" i="6"/>
  <c r="CY228" i="6" s="1"/>
  <c r="AV228" i="6"/>
  <c r="CE138" i="6"/>
  <c r="X226" i="6"/>
  <c r="R226" i="6"/>
  <c r="Z226" i="6" s="1"/>
  <c r="CZ224" i="6"/>
  <c r="CX224" i="6"/>
  <c r="CY224" i="6" s="1"/>
  <c r="AV224" i="6"/>
  <c r="CE136" i="6"/>
  <c r="X222" i="6"/>
  <c r="R222" i="6"/>
  <c r="Z222" i="6" s="1"/>
  <c r="CZ220" i="6"/>
  <c r="CX220" i="6"/>
  <c r="CY220" i="6" s="1"/>
  <c r="AV220" i="6"/>
  <c r="X218" i="6"/>
  <c r="R218" i="6"/>
  <c r="Z218" i="6" s="1"/>
  <c r="CZ216" i="6"/>
  <c r="CX216" i="6"/>
  <c r="CY216" i="6" s="1"/>
  <c r="AV216" i="6"/>
  <c r="X214" i="6"/>
  <c r="R214" i="6"/>
  <c r="Z214" i="6" s="1"/>
  <c r="CZ212" i="6"/>
  <c r="CX212" i="6"/>
  <c r="CY212" i="6" s="1"/>
  <c r="AV212" i="6"/>
  <c r="CE122" i="6"/>
  <c r="X210" i="6"/>
  <c r="R210" i="6"/>
  <c r="Z210" i="6" s="1"/>
  <c r="CZ208" i="6"/>
  <c r="CX208" i="6"/>
  <c r="CY208" i="6" s="1"/>
  <c r="AV208" i="6"/>
  <c r="CE118" i="6"/>
  <c r="X206" i="6"/>
  <c r="R206" i="6"/>
  <c r="Z206" i="6" s="1"/>
  <c r="CZ204" i="6"/>
  <c r="CX204" i="6"/>
  <c r="CY204" i="6" s="1"/>
  <c r="AV204" i="6"/>
  <c r="X202" i="6"/>
  <c r="R202" i="6"/>
  <c r="Z202" i="6" s="1"/>
  <c r="CZ200" i="6"/>
  <c r="CX200" i="6"/>
  <c r="CY200" i="6" s="1"/>
  <c r="AV200" i="6"/>
  <c r="X198" i="6"/>
  <c r="R198" i="6"/>
  <c r="Z198" i="6" s="1"/>
  <c r="CZ196" i="6"/>
  <c r="CX196" i="6"/>
  <c r="CY196" i="6" s="1"/>
  <c r="AV196" i="6"/>
  <c r="X194" i="6"/>
  <c r="R194" i="6"/>
  <c r="Z194" i="6" s="1"/>
  <c r="BT192" i="6"/>
  <c r="S192" i="6"/>
  <c r="AA192" i="6" s="1"/>
  <c r="CG112" i="6" s="1"/>
  <c r="Q192" i="6"/>
  <c r="Y192" i="6" s="1"/>
  <c r="M192" i="6"/>
  <c r="U192" i="6" s="1"/>
  <c r="CC112" i="6" s="1"/>
  <c r="P192" i="6"/>
  <c r="W192" i="6"/>
  <c r="N192" i="6"/>
  <c r="V192" i="6" s="1"/>
  <c r="CD112" i="6" s="1"/>
  <c r="CB112" i="6"/>
  <c r="BT188" i="6"/>
  <c r="S188" i="6"/>
  <c r="AA188" i="6" s="1"/>
  <c r="CG151" i="6" s="1"/>
  <c r="Q188" i="6"/>
  <c r="Y188" i="6" s="1"/>
  <c r="M188" i="6"/>
  <c r="U188" i="6" s="1"/>
  <c r="CC151" i="6" s="1"/>
  <c r="P188" i="6"/>
  <c r="W188" i="6"/>
  <c r="N188" i="6"/>
  <c r="V188" i="6" s="1"/>
  <c r="CD151" i="6" s="1"/>
  <c r="CB151" i="6"/>
  <c r="BU55" i="6"/>
  <c r="BT184" i="6"/>
  <c r="S184" i="6"/>
  <c r="AA184" i="6" s="1"/>
  <c r="CG132" i="6" s="1"/>
  <c r="Q184" i="6"/>
  <c r="Y184" i="6" s="1"/>
  <c r="M184" i="6"/>
  <c r="U184" i="6" s="1"/>
  <c r="CC132" i="6" s="1"/>
  <c r="P184" i="6"/>
  <c r="W184" i="6"/>
  <c r="N184" i="6"/>
  <c r="V184" i="6" s="1"/>
  <c r="CD132" i="6" s="1"/>
  <c r="CB132" i="6"/>
  <c r="BT182" i="6"/>
  <c r="S182" i="6"/>
  <c r="AA182" i="6" s="1"/>
  <c r="CG130" i="6" s="1"/>
  <c r="Q182" i="6"/>
  <c r="Y182" i="6" s="1"/>
  <c r="M182" i="6"/>
  <c r="U182" i="6" s="1"/>
  <c r="CC130" i="6" s="1"/>
  <c r="P182" i="6"/>
  <c r="W182" i="6"/>
  <c r="N182" i="6"/>
  <c r="V182" i="6" s="1"/>
  <c r="CD130" i="6" s="1"/>
  <c r="CB130" i="6"/>
  <c r="R233" i="6"/>
  <c r="Z233" i="6" s="1"/>
  <c r="X233" i="6"/>
  <c r="CZ231" i="6"/>
  <c r="CX231" i="6"/>
  <c r="CY231" i="6" s="1"/>
  <c r="AV231" i="6"/>
  <c r="R229" i="6"/>
  <c r="Z229" i="6" s="1"/>
  <c r="X229" i="6"/>
  <c r="CZ227" i="6"/>
  <c r="CX227" i="6"/>
  <c r="CY227" i="6" s="1"/>
  <c r="AV227" i="6"/>
  <c r="CE149" i="6"/>
  <c r="R225" i="6"/>
  <c r="Z225" i="6" s="1"/>
  <c r="X225" i="6"/>
  <c r="CZ223" i="6"/>
  <c r="CX223" i="6"/>
  <c r="CY223" i="6" s="1"/>
  <c r="AV223" i="6"/>
  <c r="CE156" i="6"/>
  <c r="R221" i="6"/>
  <c r="Z221" i="6" s="1"/>
  <c r="X221" i="6"/>
  <c r="CZ219" i="6"/>
  <c r="CX219" i="6"/>
  <c r="CY219" i="6" s="1"/>
  <c r="AV219" i="6"/>
  <c r="R217" i="6"/>
  <c r="Z217" i="6" s="1"/>
  <c r="X217" i="6"/>
  <c r="CZ215" i="6"/>
  <c r="CX215" i="6"/>
  <c r="CY215" i="6" s="1"/>
  <c r="AV215" i="6"/>
  <c r="R213" i="6"/>
  <c r="Z213" i="6" s="1"/>
  <c r="X213" i="6"/>
  <c r="CZ211" i="6"/>
  <c r="CX211" i="6"/>
  <c r="CY211" i="6" s="1"/>
  <c r="AV211" i="6"/>
  <c r="CE121" i="6"/>
  <c r="R209" i="6"/>
  <c r="Z209" i="6" s="1"/>
  <c r="X209" i="6"/>
  <c r="CZ207" i="6"/>
  <c r="CX207" i="6"/>
  <c r="CY207" i="6" s="1"/>
  <c r="AV207" i="6"/>
  <c r="CE117" i="6"/>
  <c r="R205" i="6"/>
  <c r="Z205" i="6" s="1"/>
  <c r="X205" i="6"/>
  <c r="CZ203" i="6"/>
  <c r="CX203" i="6"/>
  <c r="CY203" i="6" s="1"/>
  <c r="AV203" i="6"/>
  <c r="R201" i="6"/>
  <c r="Z201" i="6" s="1"/>
  <c r="X201" i="6"/>
  <c r="CZ199" i="6"/>
  <c r="CX199" i="6"/>
  <c r="CY199" i="6" s="1"/>
  <c r="AV199" i="6"/>
  <c r="R197" i="6"/>
  <c r="Z197" i="6" s="1"/>
  <c r="X197" i="6"/>
  <c r="CZ195" i="6"/>
  <c r="CX195" i="6"/>
  <c r="CY195" i="6" s="1"/>
  <c r="AV195" i="6"/>
  <c r="CE115" i="6"/>
  <c r="R183" i="6"/>
  <c r="Z183" i="6" s="1"/>
  <c r="X183" i="6"/>
  <c r="X144" i="6"/>
  <c r="R144" i="6"/>
  <c r="Z144" i="6" s="1"/>
  <c r="BT140" i="6"/>
  <c r="S140" i="6"/>
  <c r="AA140" i="6" s="1"/>
  <c r="Q140" i="6"/>
  <c r="Y140" i="6" s="1"/>
  <c r="M140" i="6"/>
  <c r="U140" i="6" s="1"/>
  <c r="W140" i="6"/>
  <c r="N140" i="6"/>
  <c r="V140" i="6" s="1"/>
  <c r="P140" i="6"/>
  <c r="CZ181" i="6"/>
  <c r="CX181" i="6"/>
  <c r="CY181" i="6" s="1"/>
  <c r="AV181" i="6"/>
  <c r="CE147" i="6"/>
  <c r="R154" i="6"/>
  <c r="Z154" i="6" s="1"/>
  <c r="X154" i="6"/>
  <c r="CZ153" i="6"/>
  <c r="CX153" i="6"/>
  <c r="CY153" i="6" s="1"/>
  <c r="AV153" i="6"/>
  <c r="CE78" i="6"/>
  <c r="X151" i="6"/>
  <c r="R151" i="6"/>
  <c r="Z151" i="6" s="1"/>
  <c r="CZ147" i="6"/>
  <c r="CX147" i="6"/>
  <c r="CY147" i="6" s="1"/>
  <c r="AV147" i="6"/>
  <c r="CE103" i="6"/>
  <c r="R193" i="6"/>
  <c r="Z193" i="6" s="1"/>
  <c r="X193" i="6"/>
  <c r="CZ191" i="6"/>
  <c r="CX191" i="6"/>
  <c r="CY191" i="6" s="1"/>
  <c r="AV191" i="6"/>
  <c r="CE111" i="6"/>
  <c r="CZ189" i="6"/>
  <c r="CX189" i="6"/>
  <c r="CY189" i="6" s="1"/>
  <c r="AV189" i="6"/>
  <c r="CE152" i="6"/>
  <c r="R187" i="6"/>
  <c r="Z187" i="6" s="1"/>
  <c r="X187" i="6"/>
  <c r="CZ185" i="6"/>
  <c r="CX185" i="6"/>
  <c r="CY185" i="6" s="1"/>
  <c r="AV185" i="6"/>
  <c r="CE133" i="6"/>
  <c r="AV180" i="6"/>
  <c r="CZ180" i="6"/>
  <c r="CX180" i="6"/>
  <c r="CY180" i="6" s="1"/>
  <c r="CE150" i="6"/>
  <c r="X179" i="6"/>
  <c r="R179" i="6"/>
  <c r="Z179" i="6" s="1"/>
  <c r="R178" i="6"/>
  <c r="Z178" i="6" s="1"/>
  <c r="X178" i="6"/>
  <c r="CZ177" i="6"/>
  <c r="CX177" i="6"/>
  <c r="CY177" i="6" s="1"/>
  <c r="AV177" i="6"/>
  <c r="CE108" i="6"/>
  <c r="R176" i="6"/>
  <c r="Z176" i="6" s="1"/>
  <c r="X176" i="6"/>
  <c r="CZ175" i="6"/>
  <c r="CX175" i="6"/>
  <c r="CY175" i="6" s="1"/>
  <c r="AV175" i="6"/>
  <c r="CE106" i="6"/>
  <c r="R174" i="6"/>
  <c r="Z174" i="6" s="1"/>
  <c r="X174" i="6"/>
  <c r="CZ173" i="6"/>
  <c r="CX173" i="6"/>
  <c r="CY173" i="6" s="1"/>
  <c r="AV173" i="6"/>
  <c r="CE104" i="6"/>
  <c r="R172" i="6"/>
  <c r="Z172" i="6" s="1"/>
  <c r="X172" i="6"/>
  <c r="X171" i="6"/>
  <c r="R171" i="6"/>
  <c r="Z171" i="6" s="1"/>
  <c r="CZ170" i="6"/>
  <c r="CX170" i="6"/>
  <c r="CY170" i="6" s="1"/>
  <c r="AV170" i="6"/>
  <c r="CE144" i="6"/>
  <c r="X169" i="6"/>
  <c r="R169" i="6"/>
  <c r="Z169" i="6" s="1"/>
  <c r="CZ168" i="6"/>
  <c r="CX168" i="6"/>
  <c r="CY168" i="6" s="1"/>
  <c r="AV168" i="6"/>
  <c r="CE84" i="6"/>
  <c r="X167" i="6"/>
  <c r="R167" i="6"/>
  <c r="Z167" i="6" s="1"/>
  <c r="CZ166" i="6"/>
  <c r="CX166" i="6"/>
  <c r="CY166" i="6" s="1"/>
  <c r="AV166" i="6"/>
  <c r="CE82" i="6"/>
  <c r="X165" i="6"/>
  <c r="R165" i="6"/>
  <c r="Z165" i="6" s="1"/>
  <c r="CZ164" i="6"/>
  <c r="CX164" i="6"/>
  <c r="CY164" i="6" s="1"/>
  <c r="AV164" i="6"/>
  <c r="CE80" i="6"/>
  <c r="X163" i="6"/>
  <c r="R163" i="6"/>
  <c r="Z163" i="6" s="1"/>
  <c r="CZ162" i="6"/>
  <c r="CX162" i="6"/>
  <c r="CY162" i="6" s="1"/>
  <c r="AV162" i="6"/>
  <c r="X161" i="6"/>
  <c r="R161" i="6"/>
  <c r="Z161" i="6" s="1"/>
  <c r="CZ160" i="6"/>
  <c r="CX160" i="6"/>
  <c r="CY160" i="6" s="1"/>
  <c r="AV160" i="6"/>
  <c r="X159" i="6"/>
  <c r="R159" i="6"/>
  <c r="Z159" i="6" s="1"/>
  <c r="CZ158" i="6"/>
  <c r="CX158" i="6"/>
  <c r="CY158" i="6" s="1"/>
  <c r="AV158" i="6"/>
  <c r="X157" i="6"/>
  <c r="R157" i="6"/>
  <c r="Z157" i="6" s="1"/>
  <c r="CZ156" i="6"/>
  <c r="CX156" i="6"/>
  <c r="CY156" i="6" s="1"/>
  <c r="AV156" i="6"/>
  <c r="X155" i="6"/>
  <c r="R155" i="6"/>
  <c r="Z155" i="6" s="1"/>
  <c r="CZ152" i="6"/>
  <c r="CX152" i="6"/>
  <c r="CY152" i="6" s="1"/>
  <c r="AV152" i="6"/>
  <c r="CE77" i="6"/>
  <c r="R150" i="6"/>
  <c r="Z150" i="6" s="1"/>
  <c r="X150" i="6"/>
  <c r="CZ149" i="6"/>
  <c r="CX149" i="6"/>
  <c r="CY149" i="6" s="1"/>
  <c r="AV149" i="6"/>
  <c r="CZ148" i="6"/>
  <c r="CX148" i="6"/>
  <c r="CY148" i="6" s="1"/>
  <c r="AV148" i="6"/>
  <c r="CE143" i="6"/>
  <c r="R146" i="6"/>
  <c r="Z146" i="6" s="1"/>
  <c r="X146" i="6"/>
  <c r="CZ52" i="6"/>
  <c r="CX52" i="6"/>
  <c r="CY52" i="6" s="1"/>
  <c r="AV52" i="6"/>
  <c r="CZ51" i="6"/>
  <c r="CX51" i="6"/>
  <c r="CY51" i="6" s="1"/>
  <c r="AV51" i="6"/>
  <c r="CZ50" i="6"/>
  <c r="CX50" i="6"/>
  <c r="CY50" i="6" s="1"/>
  <c r="AV50" i="6"/>
  <c r="CZ49" i="6"/>
  <c r="CX49" i="6"/>
  <c r="CY49" i="6" s="1"/>
  <c r="AV49" i="6"/>
  <c r="CE58" i="6"/>
  <c r="CZ48" i="6"/>
  <c r="CX48" i="6"/>
  <c r="CY48" i="6" s="1"/>
  <c r="AV48" i="6"/>
  <c r="CZ46" i="6"/>
  <c r="CX46" i="6"/>
  <c r="CY46" i="6" s="1"/>
  <c r="CE46" i="6"/>
  <c r="AV46" i="6"/>
  <c r="CZ145" i="6"/>
  <c r="CX145" i="6"/>
  <c r="CY145" i="6" s="1"/>
  <c r="AV145" i="6"/>
  <c r="CE101" i="6"/>
  <c r="R134" i="6"/>
  <c r="Z134" i="6" s="1"/>
  <c r="X134" i="6"/>
  <c r="CZ133" i="6"/>
  <c r="CX133" i="6"/>
  <c r="CY133" i="6" s="1"/>
  <c r="AV133" i="6"/>
  <c r="CZ130" i="6"/>
  <c r="CX130" i="6"/>
  <c r="CY130" i="6" s="1"/>
  <c r="AV130" i="6"/>
  <c r="CE73" i="6"/>
  <c r="X129" i="6"/>
  <c r="R129" i="6"/>
  <c r="Z129" i="6" s="1"/>
  <c r="X127" i="6"/>
  <c r="R127" i="6"/>
  <c r="Z127" i="6" s="1"/>
  <c r="R112" i="6"/>
  <c r="Z112" i="6" s="1"/>
  <c r="X112" i="6"/>
  <c r="CZ111" i="6"/>
  <c r="CX111" i="6"/>
  <c r="CY111" i="6" s="1"/>
  <c r="AV111" i="6"/>
  <c r="CE89" i="6"/>
  <c r="CZ101" i="6"/>
  <c r="CX101" i="6"/>
  <c r="CY101" i="6" s="1"/>
  <c r="AV101" i="6"/>
  <c r="R100" i="6"/>
  <c r="Z100" i="6" s="1"/>
  <c r="X100" i="6"/>
  <c r="CZ98" i="6"/>
  <c r="CX98" i="6"/>
  <c r="CY98" i="6" s="1"/>
  <c r="AV98" i="6"/>
  <c r="R96" i="6"/>
  <c r="Z96" i="6" s="1"/>
  <c r="X96" i="6"/>
  <c r="CZ94" i="6"/>
  <c r="CX94" i="6"/>
  <c r="CY94" i="6" s="1"/>
  <c r="AV94" i="6"/>
  <c r="R92" i="6"/>
  <c r="Z92" i="6" s="1"/>
  <c r="X92" i="6"/>
  <c r="CZ90" i="6"/>
  <c r="CX90" i="6"/>
  <c r="CY90" i="6" s="1"/>
  <c r="AV90" i="6"/>
  <c r="CZ88" i="6"/>
  <c r="CX88" i="6"/>
  <c r="CY88" i="6" s="1"/>
  <c r="AV88" i="6"/>
  <c r="CE56" i="6"/>
  <c r="CZ86" i="6"/>
  <c r="CX86" i="6"/>
  <c r="CY86" i="6" s="1"/>
  <c r="AV86" i="6"/>
  <c r="CE55" i="6"/>
  <c r="CE54" i="6"/>
  <c r="CZ85" i="6"/>
  <c r="CX85" i="6"/>
  <c r="CY85" i="6" s="1"/>
  <c r="AV85" i="6"/>
  <c r="CZ84" i="6"/>
  <c r="CX84" i="6"/>
  <c r="CY84" i="6" s="1"/>
  <c r="AV84" i="6"/>
  <c r="CE53" i="6"/>
  <c r="CZ83" i="6"/>
  <c r="CX83" i="6"/>
  <c r="CY83" i="6" s="1"/>
  <c r="AV83" i="6"/>
  <c r="CE52" i="6"/>
  <c r="R82" i="6"/>
  <c r="Z82" i="6" s="1"/>
  <c r="X82" i="6"/>
  <c r="CZ81" i="6"/>
  <c r="CX81" i="6"/>
  <c r="CY81" i="6" s="1"/>
  <c r="AV81" i="6"/>
  <c r="R80" i="6"/>
  <c r="Z80" i="6" s="1"/>
  <c r="X80" i="6"/>
  <c r="CZ79" i="6"/>
  <c r="CX79" i="6"/>
  <c r="CY79" i="6" s="1"/>
  <c r="AV79" i="6"/>
  <c r="R78" i="6"/>
  <c r="Z78" i="6" s="1"/>
  <c r="X78" i="6"/>
  <c r="CZ77" i="6"/>
  <c r="CX77" i="6"/>
  <c r="CY77" i="6" s="1"/>
  <c r="AV77" i="6"/>
  <c r="R76" i="6"/>
  <c r="Z76" i="6" s="1"/>
  <c r="X76" i="6"/>
  <c r="CZ75" i="6"/>
  <c r="CX75" i="6"/>
  <c r="CY75" i="6" s="1"/>
  <c r="AV75" i="6"/>
  <c r="X73" i="6"/>
  <c r="R73" i="6"/>
  <c r="Z73" i="6" s="1"/>
  <c r="CE94" i="6"/>
  <c r="CZ71" i="6"/>
  <c r="CX71" i="6"/>
  <c r="CY71" i="6" s="1"/>
  <c r="AV71" i="6"/>
  <c r="X69" i="6"/>
  <c r="R69" i="6"/>
  <c r="Z69" i="6" s="1"/>
  <c r="X67" i="6"/>
  <c r="R67" i="6"/>
  <c r="Z67" i="6" s="1"/>
  <c r="R65" i="6"/>
  <c r="Z65" i="6" s="1"/>
  <c r="X65" i="6"/>
  <c r="R63" i="6"/>
  <c r="Z63" i="6" s="1"/>
  <c r="X63" i="6"/>
  <c r="R61" i="6"/>
  <c r="Z61" i="6" s="1"/>
  <c r="X61" i="6"/>
  <c r="R59" i="6"/>
  <c r="Z59" i="6" s="1"/>
  <c r="X59" i="6"/>
  <c r="AV56" i="6"/>
  <c r="CZ56" i="6"/>
  <c r="CX56" i="6"/>
  <c r="CY56" i="6" s="1"/>
  <c r="R55" i="6"/>
  <c r="Z55" i="6" s="1"/>
  <c r="X55" i="6"/>
  <c r="AV53" i="6"/>
  <c r="CZ53" i="6"/>
  <c r="CX53" i="6"/>
  <c r="CY53" i="6" s="1"/>
  <c r="Z26" i="6"/>
  <c r="Z24" i="6"/>
  <c r="Z22" i="6"/>
  <c r="R143" i="6"/>
  <c r="Z143" i="6" s="1"/>
  <c r="X143" i="6"/>
  <c r="CZ141" i="6"/>
  <c r="CX141" i="6"/>
  <c r="CY141" i="6" s="1"/>
  <c r="AV141" i="6"/>
  <c r="X139" i="6"/>
  <c r="R139" i="6"/>
  <c r="Z139" i="6" s="1"/>
  <c r="CZ138" i="6"/>
  <c r="CX138" i="6"/>
  <c r="CY138" i="6" s="1"/>
  <c r="AV138" i="6"/>
  <c r="X137" i="6"/>
  <c r="R137" i="6"/>
  <c r="Z137" i="6" s="1"/>
  <c r="CZ136" i="6"/>
  <c r="CX136" i="6"/>
  <c r="CY136" i="6" s="1"/>
  <c r="AV136" i="6"/>
  <c r="X135" i="6"/>
  <c r="R135" i="6"/>
  <c r="Z135" i="6" s="1"/>
  <c r="CZ132" i="6"/>
  <c r="CX132" i="6"/>
  <c r="CY132" i="6" s="1"/>
  <c r="AV132" i="6"/>
  <c r="X131" i="6"/>
  <c r="R131" i="6"/>
  <c r="Z131" i="6" s="1"/>
  <c r="CZ128" i="6"/>
  <c r="CX128" i="6"/>
  <c r="CY128" i="6" s="1"/>
  <c r="AV128" i="6"/>
  <c r="CE71" i="6"/>
  <c r="CE142" i="6"/>
  <c r="CZ126" i="6"/>
  <c r="CX126" i="6"/>
  <c r="CY126" i="6" s="1"/>
  <c r="AV126" i="6"/>
  <c r="CE69" i="6"/>
  <c r="CZ125" i="6"/>
  <c r="CX125" i="6"/>
  <c r="CY125" i="6" s="1"/>
  <c r="AV125" i="6"/>
  <c r="R124" i="6"/>
  <c r="Z124" i="6" s="1"/>
  <c r="X124" i="6"/>
  <c r="CE141" i="6"/>
  <c r="CZ123" i="6"/>
  <c r="CX123" i="6"/>
  <c r="CY123" i="6" s="1"/>
  <c r="AV123" i="6"/>
  <c r="R122" i="6"/>
  <c r="Z122" i="6" s="1"/>
  <c r="X122" i="6"/>
  <c r="X121" i="6"/>
  <c r="R121" i="6"/>
  <c r="Z121" i="6" s="1"/>
  <c r="R120" i="6"/>
  <c r="Z120" i="6" s="1"/>
  <c r="X120" i="6"/>
  <c r="X119" i="6"/>
  <c r="R119" i="6"/>
  <c r="Z119" i="6" s="1"/>
  <c r="CZ118" i="6"/>
  <c r="CX118" i="6"/>
  <c r="CY118" i="6" s="1"/>
  <c r="AV118" i="6"/>
  <c r="X117" i="6"/>
  <c r="R117" i="6"/>
  <c r="Z117" i="6" s="1"/>
  <c r="R116" i="6"/>
  <c r="Z116" i="6" s="1"/>
  <c r="X116" i="6"/>
  <c r="CZ115" i="6"/>
  <c r="CX115" i="6"/>
  <c r="CY115" i="6" s="1"/>
  <c r="AV115" i="6"/>
  <c r="R114" i="6"/>
  <c r="Z114" i="6" s="1"/>
  <c r="X114" i="6"/>
  <c r="CZ113" i="6"/>
  <c r="CX113" i="6"/>
  <c r="CY113" i="6" s="1"/>
  <c r="AV113" i="6"/>
  <c r="R110" i="6"/>
  <c r="Z110" i="6" s="1"/>
  <c r="X110" i="6"/>
  <c r="X109" i="6"/>
  <c r="R109" i="6"/>
  <c r="Z109" i="6" s="1"/>
  <c r="R108" i="6"/>
  <c r="Z108" i="6" s="1"/>
  <c r="X108" i="6"/>
  <c r="CZ107" i="6"/>
  <c r="CX107" i="6"/>
  <c r="CY107" i="6" s="1"/>
  <c r="AV107" i="6"/>
  <c r="CZ106" i="6"/>
  <c r="CX106" i="6"/>
  <c r="CY106" i="6" s="1"/>
  <c r="AV106" i="6"/>
  <c r="CE68" i="6"/>
  <c r="CE67" i="6"/>
  <c r="CZ105" i="6"/>
  <c r="CX105" i="6"/>
  <c r="CY105" i="6" s="1"/>
  <c r="AV105" i="6"/>
  <c r="CZ104" i="6"/>
  <c r="CX104" i="6"/>
  <c r="CY104" i="6" s="1"/>
  <c r="AV104" i="6"/>
  <c r="CE66" i="6"/>
  <c r="CE65" i="6"/>
  <c r="CZ103" i="6"/>
  <c r="CX103" i="6"/>
  <c r="CY103" i="6" s="1"/>
  <c r="AV103" i="6"/>
  <c r="CZ102" i="6"/>
  <c r="CX102" i="6"/>
  <c r="CY102" i="6" s="1"/>
  <c r="AV102" i="6"/>
  <c r="CE90" i="6"/>
  <c r="X99" i="6"/>
  <c r="R99" i="6"/>
  <c r="Z99" i="6" s="1"/>
  <c r="CZ97" i="6"/>
  <c r="CX97" i="6"/>
  <c r="CY97" i="6" s="1"/>
  <c r="AV97" i="6"/>
  <c r="X95" i="6"/>
  <c r="R95" i="6"/>
  <c r="Z95" i="6" s="1"/>
  <c r="CZ93" i="6"/>
  <c r="CX93" i="6"/>
  <c r="CY93" i="6" s="1"/>
  <c r="AV93" i="6"/>
  <c r="X91" i="6"/>
  <c r="R91" i="6"/>
  <c r="Z91" i="6" s="1"/>
  <c r="X89" i="6"/>
  <c r="R89" i="6"/>
  <c r="Z89" i="6" s="1"/>
  <c r="CE88" i="6"/>
  <c r="CZ87" i="6"/>
  <c r="CX87" i="6"/>
  <c r="CY87" i="6" s="1"/>
  <c r="AV87" i="6"/>
  <c r="CZ74" i="6"/>
  <c r="CX74" i="6"/>
  <c r="CY74" i="6" s="1"/>
  <c r="AV74" i="6"/>
  <c r="CZ72" i="6"/>
  <c r="CX72" i="6"/>
  <c r="CY72" i="6" s="1"/>
  <c r="AV72" i="6"/>
  <c r="CE51" i="6"/>
  <c r="CE93" i="6"/>
  <c r="CZ70" i="6"/>
  <c r="CX70" i="6"/>
  <c r="CY70" i="6" s="1"/>
  <c r="AV70" i="6"/>
  <c r="CZ68" i="6"/>
  <c r="CX68" i="6"/>
  <c r="CY68" i="6" s="1"/>
  <c r="AV68" i="6"/>
  <c r="CE49" i="6"/>
  <c r="R66" i="6"/>
  <c r="Z66" i="6" s="1"/>
  <c r="X66" i="6"/>
  <c r="R64" i="6"/>
  <c r="Z64" i="6" s="1"/>
  <c r="X64" i="6"/>
  <c r="AV62" i="6"/>
  <c r="CE86" i="6"/>
  <c r="CZ62" i="6"/>
  <c r="CX62" i="6"/>
  <c r="CY62" i="6" s="1"/>
  <c r="R60" i="6"/>
  <c r="Z60" i="6" s="1"/>
  <c r="X60" i="6"/>
  <c r="R58" i="6"/>
  <c r="Z58" i="6" s="1"/>
  <c r="X58" i="6"/>
  <c r="AV57" i="6"/>
  <c r="CZ57" i="6"/>
  <c r="CX57" i="6"/>
  <c r="CY57" i="6" s="1"/>
  <c r="R54" i="6"/>
  <c r="Z54" i="6" s="1"/>
  <c r="X54" i="6"/>
  <c r="AS51" i="6"/>
  <c r="AS49" i="6"/>
  <c r="CF46" i="6"/>
  <c r="AS46" i="6"/>
  <c r="CE44" i="6"/>
  <c r="AV44" i="6"/>
  <c r="CZ44" i="6"/>
  <c r="CX44" i="6"/>
  <c r="CY44" i="6" s="1"/>
  <c r="CE42" i="6"/>
  <c r="AV42" i="6"/>
  <c r="CZ42" i="6"/>
  <c r="CX42" i="6"/>
  <c r="CY42" i="6" s="1"/>
  <c r="CE41" i="6"/>
  <c r="AV41" i="6"/>
  <c r="CZ41" i="6"/>
  <c r="CX41" i="6"/>
  <c r="CY41" i="6" s="1"/>
  <c r="R45" i="6"/>
  <c r="Z45" i="6" s="1"/>
  <c r="X45" i="6"/>
  <c r="R43" i="6"/>
  <c r="Z43" i="6" s="1"/>
  <c r="X43" i="6"/>
  <c r="P307" i="6"/>
  <c r="P318" i="6" s="1"/>
  <c r="P308" i="6"/>
  <c r="P319" i="6" s="1"/>
  <c r="X40" i="6"/>
  <c r="P39" i="6"/>
  <c r="P38" i="6" s="1"/>
  <c r="R40" i="6"/>
  <c r="Q308" i="6"/>
  <c r="Q319" i="6" s="1"/>
  <c r="Q307" i="6"/>
  <c r="Q318" i="6" s="1"/>
  <c r="Y40" i="6"/>
  <c r="Q39" i="6"/>
  <c r="Q38" i="6" s="1"/>
  <c r="Z29" i="6"/>
  <c r="Y29" i="6"/>
  <c r="O307" i="6"/>
  <c r="O318" i="6" s="1"/>
  <c r="R318" i="5"/>
  <c r="Z318" i="5" s="1"/>
  <c r="X318" i="5"/>
  <c r="CF316" i="5"/>
  <c r="CB212" i="5"/>
  <c r="AQ304" i="5"/>
  <c r="S304" i="5"/>
  <c r="AA304" i="5" s="1"/>
  <c r="AN304" i="5" s="1"/>
  <c r="Q304" i="5"/>
  <c r="Y304" i="5" s="1"/>
  <c r="M304" i="5"/>
  <c r="U304" i="5" s="1"/>
  <c r="P304" i="5"/>
  <c r="W304" i="5"/>
  <c r="N304" i="5"/>
  <c r="V304" i="5" s="1"/>
  <c r="AQ300" i="5"/>
  <c r="S300" i="5"/>
  <c r="AA300" i="5" s="1"/>
  <c r="AN300" i="5" s="1"/>
  <c r="Q300" i="5"/>
  <c r="Y300" i="5" s="1"/>
  <c r="M300" i="5"/>
  <c r="U300" i="5" s="1"/>
  <c r="P300" i="5"/>
  <c r="W300" i="5"/>
  <c r="N300" i="5"/>
  <c r="V300" i="5" s="1"/>
  <c r="AQ296" i="5"/>
  <c r="S296" i="5"/>
  <c r="AA296" i="5" s="1"/>
  <c r="AN296" i="5" s="1"/>
  <c r="Q296" i="5"/>
  <c r="Y296" i="5" s="1"/>
  <c r="M296" i="5"/>
  <c r="U296" i="5" s="1"/>
  <c r="P296" i="5"/>
  <c r="W296" i="5"/>
  <c r="N296" i="5"/>
  <c r="V296" i="5" s="1"/>
  <c r="AQ292" i="5"/>
  <c r="S292" i="5"/>
  <c r="AA292" i="5" s="1"/>
  <c r="AN292" i="5" s="1"/>
  <c r="Q292" i="5"/>
  <c r="Y292" i="5" s="1"/>
  <c r="M292" i="5"/>
  <c r="U292" i="5" s="1"/>
  <c r="P292" i="5"/>
  <c r="W292" i="5"/>
  <c r="N292" i="5"/>
  <c r="V292" i="5" s="1"/>
  <c r="CF317" i="5"/>
  <c r="CB213" i="5"/>
  <c r="R315" i="5"/>
  <c r="Z315" i="5" s="1"/>
  <c r="X315" i="5"/>
  <c r="CF314" i="5"/>
  <c r="CB210" i="5"/>
  <c r="R313" i="5"/>
  <c r="Z313" i="5" s="1"/>
  <c r="X313" i="5"/>
  <c r="CF312" i="5"/>
  <c r="R311" i="5"/>
  <c r="Z311" i="5" s="1"/>
  <c r="X311" i="5"/>
  <c r="CF310" i="5"/>
  <c r="R309" i="5"/>
  <c r="Z309" i="5" s="1"/>
  <c r="X309" i="5"/>
  <c r="CF308" i="5"/>
  <c r="X288" i="5"/>
  <c r="R288" i="5"/>
  <c r="Z288" i="5" s="1"/>
  <c r="CF287" i="5"/>
  <c r="CB201" i="5"/>
  <c r="X286" i="5"/>
  <c r="R286" i="5"/>
  <c r="Z286" i="5" s="1"/>
  <c r="CF285" i="5"/>
  <c r="CB199" i="5"/>
  <c r="AQ282" i="5"/>
  <c r="S282" i="5"/>
  <c r="AA282" i="5" s="1"/>
  <c r="AN282" i="5" s="1"/>
  <c r="Q282" i="5"/>
  <c r="Y282" i="5" s="1"/>
  <c r="M282" i="5"/>
  <c r="U282" i="5" s="1"/>
  <c r="P282" i="5"/>
  <c r="W282" i="5"/>
  <c r="N282" i="5"/>
  <c r="V282" i="5" s="1"/>
  <c r="CG307" i="5"/>
  <c r="CG305" i="5"/>
  <c r="CG303" i="5"/>
  <c r="CG301" i="5"/>
  <c r="CG299" i="5"/>
  <c r="CG297" i="5"/>
  <c r="CG295" i="5"/>
  <c r="CG293" i="5"/>
  <c r="CG291" i="5"/>
  <c r="CC205" i="5"/>
  <c r="CG289" i="5"/>
  <c r="CC203" i="5"/>
  <c r="CG283" i="5"/>
  <c r="X281" i="5"/>
  <c r="R281" i="5"/>
  <c r="Z281" i="5" s="1"/>
  <c r="CF280" i="5"/>
  <c r="R279" i="5"/>
  <c r="Z279" i="5" s="1"/>
  <c r="X279" i="5"/>
  <c r="CF278" i="5"/>
  <c r="R277" i="5"/>
  <c r="Z277" i="5" s="1"/>
  <c r="X277" i="5"/>
  <c r="CF276" i="5"/>
  <c r="R275" i="5"/>
  <c r="Z275" i="5" s="1"/>
  <c r="X275" i="5"/>
  <c r="CF274" i="5"/>
  <c r="CB208" i="5"/>
  <c r="R273" i="5"/>
  <c r="Z273" i="5" s="1"/>
  <c r="X273" i="5"/>
  <c r="CF272" i="5"/>
  <c r="CB196" i="5"/>
  <c r="R271" i="5"/>
  <c r="Z271" i="5" s="1"/>
  <c r="X271" i="5"/>
  <c r="CF307" i="5"/>
  <c r="CF305" i="5"/>
  <c r="CF303" i="5"/>
  <c r="CF301" i="5"/>
  <c r="CF299" i="5"/>
  <c r="Z16" i="5"/>
  <c r="Z12" i="5"/>
  <c r="CF270" i="5"/>
  <c r="CB206" i="5"/>
  <c r="R269" i="5"/>
  <c r="Z269" i="5" s="1"/>
  <c r="X269" i="5"/>
  <c r="CF268" i="5"/>
  <c r="CB194" i="5"/>
  <c r="R267" i="5"/>
  <c r="Z267" i="5" s="1"/>
  <c r="X267" i="5"/>
  <c r="CF266" i="5"/>
  <c r="R265" i="5"/>
  <c r="Z265" i="5" s="1"/>
  <c r="X265" i="5"/>
  <c r="CF264" i="5"/>
  <c r="CB181" i="5"/>
  <c r="R263" i="5"/>
  <c r="Z263" i="5" s="1"/>
  <c r="X263" i="5"/>
  <c r="CF262" i="5"/>
  <c r="CB190" i="5"/>
  <c r="R261" i="5"/>
  <c r="Z261" i="5" s="1"/>
  <c r="X261" i="5"/>
  <c r="CF260" i="5"/>
  <c r="CB179" i="5"/>
  <c r="AQ257" i="5"/>
  <c r="S257" i="5"/>
  <c r="AA257" i="5" s="1"/>
  <c r="AN257" i="5" s="1"/>
  <c r="CD145" i="5" s="1"/>
  <c r="Q257" i="5"/>
  <c r="Y257" i="5" s="1"/>
  <c r="M257" i="5"/>
  <c r="U257" i="5" s="1"/>
  <c r="BZ145" i="5" s="1"/>
  <c r="P257" i="5"/>
  <c r="W257" i="5"/>
  <c r="N257" i="5"/>
  <c r="V257" i="5" s="1"/>
  <c r="CA145" i="5" s="1"/>
  <c r="BY145" i="5"/>
  <c r="AQ253" i="5"/>
  <c r="S253" i="5"/>
  <c r="AA253" i="5" s="1"/>
  <c r="AN253" i="5" s="1"/>
  <c r="CD142" i="5" s="1"/>
  <c r="Q253" i="5"/>
  <c r="Y253" i="5" s="1"/>
  <c r="M253" i="5"/>
  <c r="U253" i="5" s="1"/>
  <c r="BZ142" i="5" s="1"/>
  <c r="P253" i="5"/>
  <c r="W253" i="5"/>
  <c r="N253" i="5"/>
  <c r="V253" i="5" s="1"/>
  <c r="CA142" i="5" s="1"/>
  <c r="BY142" i="5"/>
  <c r="AQ249" i="5"/>
  <c r="S249" i="5"/>
  <c r="AA249" i="5" s="1"/>
  <c r="AN249" i="5" s="1"/>
  <c r="Q249" i="5"/>
  <c r="Y249" i="5" s="1"/>
  <c r="M249" i="5"/>
  <c r="U249" i="5" s="1"/>
  <c r="P249" i="5"/>
  <c r="W249" i="5"/>
  <c r="N249" i="5"/>
  <c r="V249" i="5" s="1"/>
  <c r="AQ245" i="5"/>
  <c r="S245" i="5"/>
  <c r="AA245" i="5" s="1"/>
  <c r="AN245" i="5" s="1"/>
  <c r="CD176" i="5" s="1"/>
  <c r="Q245" i="5"/>
  <c r="Y245" i="5" s="1"/>
  <c r="M245" i="5"/>
  <c r="U245" i="5" s="1"/>
  <c r="BZ176" i="5" s="1"/>
  <c r="P245" i="5"/>
  <c r="W245" i="5"/>
  <c r="N245" i="5"/>
  <c r="V245" i="5" s="1"/>
  <c r="CA176" i="5" s="1"/>
  <c r="BY176" i="5"/>
  <c r="AQ241" i="5"/>
  <c r="S241" i="5"/>
  <c r="AA241" i="5" s="1"/>
  <c r="AN241" i="5" s="1"/>
  <c r="CD173" i="5" s="1"/>
  <c r="Q241" i="5"/>
  <c r="Y241" i="5" s="1"/>
  <c r="M241" i="5"/>
  <c r="U241" i="5" s="1"/>
  <c r="BZ173" i="5" s="1"/>
  <c r="P241" i="5"/>
  <c r="W241" i="5"/>
  <c r="N241" i="5"/>
  <c r="V241" i="5" s="1"/>
  <c r="CA173" i="5" s="1"/>
  <c r="BY173" i="5"/>
  <c r="AQ237" i="5"/>
  <c r="S237" i="5"/>
  <c r="AA237" i="5" s="1"/>
  <c r="AN237" i="5" s="1"/>
  <c r="Q237" i="5"/>
  <c r="Y237" i="5" s="1"/>
  <c r="M237" i="5"/>
  <c r="U237" i="5" s="1"/>
  <c r="P237" i="5"/>
  <c r="W237" i="5"/>
  <c r="N237" i="5"/>
  <c r="V237" i="5" s="1"/>
  <c r="AQ233" i="5"/>
  <c r="S233" i="5"/>
  <c r="AA233" i="5" s="1"/>
  <c r="AN233" i="5" s="1"/>
  <c r="Q233" i="5"/>
  <c r="Y233" i="5" s="1"/>
  <c r="M233" i="5"/>
  <c r="U233" i="5" s="1"/>
  <c r="P233" i="5"/>
  <c r="W233" i="5"/>
  <c r="N233" i="5"/>
  <c r="V233" i="5" s="1"/>
  <c r="AQ229" i="5"/>
  <c r="S229" i="5"/>
  <c r="AA229" i="5" s="1"/>
  <c r="AN229" i="5" s="1"/>
  <c r="Q229" i="5"/>
  <c r="Y229" i="5" s="1"/>
  <c r="M229" i="5"/>
  <c r="U229" i="5" s="1"/>
  <c r="P229" i="5"/>
  <c r="W229" i="5"/>
  <c r="N229" i="5"/>
  <c r="V229" i="5" s="1"/>
  <c r="AQ225" i="5"/>
  <c r="S225" i="5"/>
  <c r="AA225" i="5" s="1"/>
  <c r="AN225" i="5" s="1"/>
  <c r="CD135" i="5" s="1"/>
  <c r="Q225" i="5"/>
  <c r="Y225" i="5" s="1"/>
  <c r="M225" i="5"/>
  <c r="U225" i="5" s="1"/>
  <c r="BZ135" i="5" s="1"/>
  <c r="P225" i="5"/>
  <c r="W225" i="5"/>
  <c r="N225" i="5"/>
  <c r="V225" i="5" s="1"/>
  <c r="CA135" i="5" s="1"/>
  <c r="BY135" i="5"/>
  <c r="AQ221" i="5"/>
  <c r="S221" i="5"/>
  <c r="AA221" i="5" s="1"/>
  <c r="AN221" i="5" s="1"/>
  <c r="CD185" i="5" s="1"/>
  <c r="Q221" i="5"/>
  <c r="Y221" i="5" s="1"/>
  <c r="M221" i="5"/>
  <c r="U221" i="5" s="1"/>
  <c r="BZ185" i="5" s="1"/>
  <c r="P221" i="5"/>
  <c r="W221" i="5"/>
  <c r="N221" i="5"/>
  <c r="V221" i="5" s="1"/>
  <c r="CA185" i="5" s="1"/>
  <c r="BY185" i="5"/>
  <c r="AQ217" i="5"/>
  <c r="S217" i="5"/>
  <c r="AA217" i="5" s="1"/>
  <c r="AN217" i="5" s="1"/>
  <c r="CD169" i="5" s="1"/>
  <c r="Q217" i="5"/>
  <c r="Y217" i="5" s="1"/>
  <c r="M217" i="5"/>
  <c r="U217" i="5" s="1"/>
  <c r="BZ169" i="5" s="1"/>
  <c r="P217" i="5"/>
  <c r="W217" i="5"/>
  <c r="N217" i="5"/>
  <c r="V217" i="5" s="1"/>
  <c r="CA169" i="5" s="1"/>
  <c r="BY169" i="5"/>
  <c r="CG258" i="5"/>
  <c r="CG256" i="5"/>
  <c r="CC144" i="5"/>
  <c r="CG254" i="5"/>
  <c r="CG252" i="5"/>
  <c r="CC141" i="5"/>
  <c r="CG250" i="5"/>
  <c r="CC139" i="5"/>
  <c r="CG248" i="5"/>
  <c r="CG246" i="5"/>
  <c r="CC177" i="5"/>
  <c r="CG244" i="5"/>
  <c r="CC189" i="5"/>
  <c r="CG242" i="5"/>
  <c r="CC174" i="5"/>
  <c r="CG240" i="5"/>
  <c r="CC172" i="5"/>
  <c r="CG238" i="5"/>
  <c r="CG236" i="5"/>
  <c r="CG234" i="5"/>
  <c r="CG232" i="5"/>
  <c r="CG230" i="5"/>
  <c r="CG228" i="5"/>
  <c r="CC138" i="5"/>
  <c r="CG226" i="5"/>
  <c r="CC136" i="5"/>
  <c r="CG224" i="5"/>
  <c r="CC134" i="5"/>
  <c r="CG222" i="5"/>
  <c r="CC132" i="5"/>
  <c r="CG220" i="5"/>
  <c r="CG218" i="5"/>
  <c r="CC170" i="5"/>
  <c r="CG216" i="5"/>
  <c r="CC168" i="5"/>
  <c r="R215" i="5"/>
  <c r="Z215" i="5" s="1"/>
  <c r="X215" i="5"/>
  <c r="CF213" i="5"/>
  <c r="CB165" i="5"/>
  <c r="X211" i="5"/>
  <c r="R211" i="5"/>
  <c r="Z211" i="5" s="1"/>
  <c r="CF214" i="5"/>
  <c r="CB166" i="5"/>
  <c r="X212" i="5"/>
  <c r="R212" i="5"/>
  <c r="Z212" i="5" s="1"/>
  <c r="X173" i="5"/>
  <c r="R173" i="5"/>
  <c r="Z173" i="5" s="1"/>
  <c r="X171" i="5"/>
  <c r="R171" i="5"/>
  <c r="Z171" i="5" s="1"/>
  <c r="X169" i="5"/>
  <c r="R169" i="5"/>
  <c r="Z169" i="5" s="1"/>
  <c r="X167" i="5"/>
  <c r="R167" i="5"/>
  <c r="Z167" i="5" s="1"/>
  <c r="X165" i="5"/>
  <c r="R165" i="5"/>
  <c r="Z165" i="5" s="1"/>
  <c r="X163" i="5"/>
  <c r="R163" i="5"/>
  <c r="Z163" i="5" s="1"/>
  <c r="AQ161" i="5"/>
  <c r="S161" i="5"/>
  <c r="AA161" i="5" s="1"/>
  <c r="AN161" i="5" s="1"/>
  <c r="CD74" i="5" s="1"/>
  <c r="Q161" i="5"/>
  <c r="Y161" i="5" s="1"/>
  <c r="M161" i="5"/>
  <c r="U161" i="5" s="1"/>
  <c r="BZ74" i="5" s="1"/>
  <c r="W161" i="5"/>
  <c r="N161" i="5"/>
  <c r="V161" i="5" s="1"/>
  <c r="CA74" i="5" s="1"/>
  <c r="P161" i="5"/>
  <c r="BY74" i="5"/>
  <c r="AQ159" i="5"/>
  <c r="S159" i="5"/>
  <c r="AA159" i="5" s="1"/>
  <c r="AN159" i="5" s="1"/>
  <c r="CD72" i="5" s="1"/>
  <c r="Q159" i="5"/>
  <c r="Y159" i="5" s="1"/>
  <c r="M159" i="5"/>
  <c r="U159" i="5" s="1"/>
  <c r="BZ72" i="5" s="1"/>
  <c r="W159" i="5"/>
  <c r="N159" i="5"/>
  <c r="V159" i="5" s="1"/>
  <c r="CA72" i="5" s="1"/>
  <c r="P159" i="5"/>
  <c r="BY72" i="5"/>
  <c r="BY183" i="5"/>
  <c r="AQ157" i="5"/>
  <c r="S157" i="5"/>
  <c r="AA157" i="5" s="1"/>
  <c r="AN157" i="5" s="1"/>
  <c r="CD183" i="5" s="1"/>
  <c r="Q157" i="5"/>
  <c r="Y157" i="5" s="1"/>
  <c r="M157" i="5"/>
  <c r="U157" i="5" s="1"/>
  <c r="BZ183" i="5" s="1"/>
  <c r="W157" i="5"/>
  <c r="N157" i="5"/>
  <c r="V157" i="5" s="1"/>
  <c r="CA183" i="5" s="1"/>
  <c r="P157" i="5"/>
  <c r="BQ55" i="5"/>
  <c r="AQ155" i="5"/>
  <c r="S155" i="5"/>
  <c r="AA155" i="5" s="1"/>
  <c r="AN155" i="5" s="1"/>
  <c r="CD117" i="5" s="1"/>
  <c r="Q155" i="5"/>
  <c r="Y155" i="5" s="1"/>
  <c r="M155" i="5"/>
  <c r="U155" i="5" s="1"/>
  <c r="BZ117" i="5" s="1"/>
  <c r="W155" i="5"/>
  <c r="N155" i="5"/>
  <c r="V155" i="5" s="1"/>
  <c r="CA117" i="5" s="1"/>
  <c r="P155" i="5"/>
  <c r="BY117" i="5"/>
  <c r="X154" i="5"/>
  <c r="R154" i="5"/>
  <c r="Z154" i="5" s="1"/>
  <c r="AQ151" i="5"/>
  <c r="S151" i="5"/>
  <c r="AA151" i="5" s="1"/>
  <c r="AN151" i="5" s="1"/>
  <c r="CD113" i="5" s="1"/>
  <c r="Q151" i="5"/>
  <c r="Y151" i="5" s="1"/>
  <c r="M151" i="5"/>
  <c r="U151" i="5" s="1"/>
  <c r="BZ113" i="5" s="1"/>
  <c r="W151" i="5"/>
  <c r="N151" i="5"/>
  <c r="V151" i="5" s="1"/>
  <c r="CA113" i="5" s="1"/>
  <c r="P151" i="5"/>
  <c r="BY113" i="5"/>
  <c r="X150" i="5"/>
  <c r="R150" i="5"/>
  <c r="Z150" i="5" s="1"/>
  <c r="AQ147" i="5"/>
  <c r="S147" i="5"/>
  <c r="AA147" i="5" s="1"/>
  <c r="AN147" i="5" s="1"/>
  <c r="Q147" i="5"/>
  <c r="Y147" i="5" s="1"/>
  <c r="M147" i="5"/>
  <c r="U147" i="5" s="1"/>
  <c r="W147" i="5"/>
  <c r="N147" i="5"/>
  <c r="V147" i="5" s="1"/>
  <c r="P147" i="5"/>
  <c r="X146" i="5"/>
  <c r="R146" i="5"/>
  <c r="Z146" i="5" s="1"/>
  <c r="X144" i="5"/>
  <c r="R144" i="5"/>
  <c r="Z144" i="5" s="1"/>
  <c r="X142" i="5"/>
  <c r="R142" i="5"/>
  <c r="Z142" i="5" s="1"/>
  <c r="X140" i="5"/>
  <c r="R140" i="5"/>
  <c r="Z140" i="5" s="1"/>
  <c r="X138" i="5"/>
  <c r="R138" i="5"/>
  <c r="Z138" i="5" s="1"/>
  <c r="X136" i="5"/>
  <c r="R136" i="5"/>
  <c r="Z136" i="5" s="1"/>
  <c r="X134" i="5"/>
  <c r="R134" i="5"/>
  <c r="Z134" i="5" s="1"/>
  <c r="X132" i="5"/>
  <c r="R132" i="5"/>
  <c r="Z132" i="5" s="1"/>
  <c r="X130" i="5"/>
  <c r="R130" i="5"/>
  <c r="Z130" i="5" s="1"/>
  <c r="X128" i="5"/>
  <c r="R128" i="5"/>
  <c r="Z128" i="5" s="1"/>
  <c r="X126" i="5"/>
  <c r="R126" i="5"/>
  <c r="Z126" i="5" s="1"/>
  <c r="X124" i="5"/>
  <c r="R124" i="5"/>
  <c r="Z124" i="5" s="1"/>
  <c r="X122" i="5"/>
  <c r="R122" i="5"/>
  <c r="Z122" i="5" s="1"/>
  <c r="X120" i="5"/>
  <c r="R120" i="5"/>
  <c r="Z120" i="5" s="1"/>
  <c r="X118" i="5"/>
  <c r="R118" i="5"/>
  <c r="Z118" i="5" s="1"/>
  <c r="X116" i="5"/>
  <c r="R116" i="5"/>
  <c r="Z116" i="5" s="1"/>
  <c r="X114" i="5"/>
  <c r="R114" i="5"/>
  <c r="Z114" i="5" s="1"/>
  <c r="X112" i="5"/>
  <c r="R112" i="5"/>
  <c r="Z112" i="5" s="1"/>
  <c r="X110" i="5"/>
  <c r="R110" i="5"/>
  <c r="Z110" i="5" s="1"/>
  <c r="X108" i="5"/>
  <c r="R108" i="5"/>
  <c r="Z108" i="5" s="1"/>
  <c r="X106" i="5"/>
  <c r="R106" i="5"/>
  <c r="Z106" i="5" s="1"/>
  <c r="AQ103" i="5"/>
  <c r="S103" i="5"/>
  <c r="AA103" i="5" s="1"/>
  <c r="AN103" i="5" s="1"/>
  <c r="Q103" i="5"/>
  <c r="Y103" i="5" s="1"/>
  <c r="M103" i="5"/>
  <c r="U103" i="5" s="1"/>
  <c r="W103" i="5"/>
  <c r="N103" i="5"/>
  <c r="V103" i="5" s="1"/>
  <c r="P103" i="5"/>
  <c r="AQ99" i="5"/>
  <c r="S99" i="5"/>
  <c r="AA99" i="5" s="1"/>
  <c r="AN99" i="5" s="1"/>
  <c r="Q99" i="5"/>
  <c r="Y99" i="5" s="1"/>
  <c r="M99" i="5"/>
  <c r="U99" i="5" s="1"/>
  <c r="W99" i="5"/>
  <c r="N99" i="5"/>
  <c r="V99" i="5" s="1"/>
  <c r="P99" i="5"/>
  <c r="X205" i="5"/>
  <c r="R205" i="5"/>
  <c r="Z205" i="5" s="1"/>
  <c r="R204" i="5"/>
  <c r="Z204" i="5" s="1"/>
  <c r="X204" i="5"/>
  <c r="CF202" i="5"/>
  <c r="R200" i="5"/>
  <c r="Z200" i="5" s="1"/>
  <c r="X200" i="5"/>
  <c r="CF197" i="5"/>
  <c r="CB161" i="5"/>
  <c r="R195" i="5"/>
  <c r="Z195" i="5" s="1"/>
  <c r="X195" i="5"/>
  <c r="CF193" i="5"/>
  <c r="CB157" i="5"/>
  <c r="CF192" i="5"/>
  <c r="CB186" i="5"/>
  <c r="R190" i="5"/>
  <c r="Z190" i="5" s="1"/>
  <c r="X190" i="5"/>
  <c r="CF188" i="5"/>
  <c r="R186" i="5"/>
  <c r="Z186" i="5" s="1"/>
  <c r="X186" i="5"/>
  <c r="CF185" i="5"/>
  <c r="R183" i="5"/>
  <c r="Z183" i="5" s="1"/>
  <c r="X183" i="5"/>
  <c r="CF181" i="5"/>
  <c r="CB83" i="5"/>
  <c r="R179" i="5"/>
  <c r="Z179" i="5" s="1"/>
  <c r="X179" i="5"/>
  <c r="CF178" i="5"/>
  <c r="CB80" i="5"/>
  <c r="CB122" i="5"/>
  <c r="CF173" i="5"/>
  <c r="CB121" i="5"/>
  <c r="CF172" i="5"/>
  <c r="CB120" i="5"/>
  <c r="CF171" i="5"/>
  <c r="CB119" i="5"/>
  <c r="CF170" i="5"/>
  <c r="CB118" i="5"/>
  <c r="CF169" i="5"/>
  <c r="CF168" i="5"/>
  <c r="CF167" i="5"/>
  <c r="CF166" i="5"/>
  <c r="CF165" i="5"/>
  <c r="CB78" i="5"/>
  <c r="CF164" i="5"/>
  <c r="CB77" i="5"/>
  <c r="CF163" i="5"/>
  <c r="CB76" i="5"/>
  <c r="CF162" i="5"/>
  <c r="CB75" i="5"/>
  <c r="CF160" i="5"/>
  <c r="CB73" i="5"/>
  <c r="CF158" i="5"/>
  <c r="CB150" i="5"/>
  <c r="CF156" i="5"/>
  <c r="CB114" i="5"/>
  <c r="CF152" i="5"/>
  <c r="CB112" i="5"/>
  <c r="CF150" i="5"/>
  <c r="CG210" i="5"/>
  <c r="CC131" i="5"/>
  <c r="CG208" i="5"/>
  <c r="CC129" i="5"/>
  <c r="CG206" i="5"/>
  <c r="CC127" i="5"/>
  <c r="R203" i="5"/>
  <c r="Z203" i="5" s="1"/>
  <c r="X203" i="5"/>
  <c r="R201" i="5"/>
  <c r="Z201" i="5" s="1"/>
  <c r="X201" i="5"/>
  <c r="CF199" i="5"/>
  <c r="CB163" i="5"/>
  <c r="R198" i="5"/>
  <c r="Z198" i="5" s="1"/>
  <c r="X198" i="5"/>
  <c r="CF196" i="5"/>
  <c r="CB160" i="5"/>
  <c r="R194" i="5"/>
  <c r="Z194" i="5" s="1"/>
  <c r="X194" i="5"/>
  <c r="R191" i="5"/>
  <c r="Z191" i="5" s="1"/>
  <c r="X191" i="5"/>
  <c r="CF189" i="5"/>
  <c r="R187" i="5"/>
  <c r="Z187" i="5" s="1"/>
  <c r="X187" i="5"/>
  <c r="CF184" i="5"/>
  <c r="R182" i="5"/>
  <c r="Z182" i="5" s="1"/>
  <c r="X182" i="5"/>
  <c r="CF180" i="5"/>
  <c r="CB82" i="5"/>
  <c r="R177" i="5"/>
  <c r="Z177" i="5" s="1"/>
  <c r="X177" i="5"/>
  <c r="CF176" i="5"/>
  <c r="R175" i="5"/>
  <c r="Z175" i="5" s="1"/>
  <c r="X175" i="5"/>
  <c r="CF102" i="5"/>
  <c r="CF98" i="5"/>
  <c r="CF95" i="5"/>
  <c r="CB105" i="5"/>
  <c r="CF93" i="5"/>
  <c r="CB102" i="5"/>
  <c r="CF91" i="5"/>
  <c r="CB101" i="5"/>
  <c r="CF90" i="5"/>
  <c r="CF88" i="5"/>
  <c r="CB88" i="5"/>
  <c r="CF86" i="5"/>
  <c r="X98" i="5"/>
  <c r="R98" i="5"/>
  <c r="Z98" i="5" s="1"/>
  <c r="BY106" i="5"/>
  <c r="AQ94" i="5"/>
  <c r="S94" i="5"/>
  <c r="AA94" i="5" s="1"/>
  <c r="AN94" i="5" s="1"/>
  <c r="CD106" i="5" s="1"/>
  <c r="Q94" i="5"/>
  <c r="Y94" i="5" s="1"/>
  <c r="M94" i="5"/>
  <c r="U94" i="5" s="1"/>
  <c r="BZ106" i="5" s="1"/>
  <c r="P94" i="5"/>
  <c r="W94" i="5"/>
  <c r="N94" i="5"/>
  <c r="V94" i="5" s="1"/>
  <c r="CA106" i="5" s="1"/>
  <c r="X90" i="5"/>
  <c r="R90" i="5"/>
  <c r="Z90" i="5" s="1"/>
  <c r="AQ87" i="5"/>
  <c r="S87" i="5"/>
  <c r="AA87" i="5" s="1"/>
  <c r="AN87" i="5" s="1"/>
  <c r="Q87" i="5"/>
  <c r="Y87" i="5" s="1"/>
  <c r="M87" i="5"/>
  <c r="U87" i="5" s="1"/>
  <c r="P87" i="5"/>
  <c r="W87" i="5"/>
  <c r="N87" i="5"/>
  <c r="V87" i="5" s="1"/>
  <c r="AQ85" i="5"/>
  <c r="S85" i="5"/>
  <c r="AA85" i="5" s="1"/>
  <c r="AN85" i="5" s="1"/>
  <c r="CD87" i="5" s="1"/>
  <c r="Q85" i="5"/>
  <c r="Y85" i="5" s="1"/>
  <c r="M85" i="5"/>
  <c r="U85" i="5" s="1"/>
  <c r="BZ87" i="5" s="1"/>
  <c r="BY87" i="5"/>
  <c r="P85" i="5"/>
  <c r="W85" i="5"/>
  <c r="N85" i="5"/>
  <c r="V85" i="5" s="1"/>
  <c r="CA87" i="5" s="1"/>
  <c r="AQ83" i="5"/>
  <c r="S83" i="5"/>
  <c r="AA83" i="5" s="1"/>
  <c r="AN83" i="5" s="1"/>
  <c r="CD60" i="5" s="1"/>
  <c r="Q83" i="5"/>
  <c r="Y83" i="5" s="1"/>
  <c r="M83" i="5"/>
  <c r="U83" i="5" s="1"/>
  <c r="BZ60" i="5" s="1"/>
  <c r="P83" i="5"/>
  <c r="W83" i="5"/>
  <c r="N83" i="5"/>
  <c r="V83" i="5" s="1"/>
  <c r="CA60" i="5" s="1"/>
  <c r="BY60" i="5"/>
  <c r="AQ81" i="5"/>
  <c r="S81" i="5"/>
  <c r="AA81" i="5" s="1"/>
  <c r="AN81" i="5" s="1"/>
  <c r="CD58" i="5" s="1"/>
  <c r="Q81" i="5"/>
  <c r="Y81" i="5" s="1"/>
  <c r="M81" i="5"/>
  <c r="U81" i="5" s="1"/>
  <c r="BZ58" i="5" s="1"/>
  <c r="P81" i="5"/>
  <c r="W81" i="5"/>
  <c r="N81" i="5"/>
  <c r="V81" i="5" s="1"/>
  <c r="CA58" i="5" s="1"/>
  <c r="BY58" i="5"/>
  <c r="BY104" i="5"/>
  <c r="AQ79" i="5"/>
  <c r="S79" i="5"/>
  <c r="AA79" i="5" s="1"/>
  <c r="AN79" i="5" s="1"/>
  <c r="CD104" i="5" s="1"/>
  <c r="Q79" i="5"/>
  <c r="Y79" i="5" s="1"/>
  <c r="M79" i="5"/>
  <c r="U79" i="5" s="1"/>
  <c r="BZ104" i="5" s="1"/>
  <c r="P79" i="5"/>
  <c r="W79" i="5"/>
  <c r="N79" i="5"/>
  <c r="V79" i="5" s="1"/>
  <c r="CA104" i="5" s="1"/>
  <c r="BQ49" i="5"/>
  <c r="O327" i="5"/>
  <c r="O338" i="5" s="1"/>
  <c r="Z28" i="5"/>
  <c r="W28" i="5"/>
  <c r="Z20" i="5"/>
  <c r="W20" i="5"/>
  <c r="Z18" i="5"/>
  <c r="W18" i="5"/>
  <c r="Z14" i="5"/>
  <c r="W14" i="5"/>
  <c r="Z10" i="5"/>
  <c r="W10" i="5"/>
  <c r="Y29" i="5"/>
  <c r="CF104" i="5"/>
  <c r="X100" i="5"/>
  <c r="R100" i="5"/>
  <c r="Z100" i="5" s="1"/>
  <c r="CG88" i="5"/>
  <c r="CB99" i="5"/>
  <c r="CF78" i="5"/>
  <c r="R76" i="5"/>
  <c r="Z76" i="5" s="1"/>
  <c r="X76" i="5"/>
  <c r="CB96" i="5"/>
  <c r="CF73" i="5"/>
  <c r="R72" i="5"/>
  <c r="Z72" i="5" s="1"/>
  <c r="X72" i="5"/>
  <c r="CB93" i="5"/>
  <c r="CF70" i="5"/>
  <c r="CF68" i="5"/>
  <c r="CB57" i="5"/>
  <c r="CF65" i="5"/>
  <c r="CB56" i="5"/>
  <c r="CF64" i="5"/>
  <c r="CB55" i="5"/>
  <c r="R60" i="5"/>
  <c r="Z60" i="5" s="1"/>
  <c r="X60" i="5"/>
  <c r="CF59" i="5"/>
  <c r="R58" i="5"/>
  <c r="Z58" i="5" s="1"/>
  <c r="X58" i="5"/>
  <c r="CF56" i="5"/>
  <c r="X55" i="5"/>
  <c r="R55" i="5"/>
  <c r="Z55" i="5" s="1"/>
  <c r="CF53" i="5"/>
  <c r="X49" i="5"/>
  <c r="R49" i="5"/>
  <c r="Z49" i="5" s="1"/>
  <c r="CF47" i="5"/>
  <c r="CB47" i="5"/>
  <c r="CF45" i="5"/>
  <c r="CB45" i="5"/>
  <c r="CF43" i="5"/>
  <c r="CB43" i="5"/>
  <c r="CF77" i="5"/>
  <c r="R75" i="5"/>
  <c r="Z75" i="5" s="1"/>
  <c r="X75" i="5"/>
  <c r="CB97" i="5"/>
  <c r="CF74" i="5"/>
  <c r="CB94" i="5"/>
  <c r="CF71" i="5"/>
  <c r="CB91" i="5"/>
  <c r="CF69" i="5"/>
  <c r="X67" i="5"/>
  <c r="R67" i="5"/>
  <c r="Z67" i="5" s="1"/>
  <c r="CB85" i="5"/>
  <c r="CF66" i="5"/>
  <c r="X63" i="5"/>
  <c r="R63" i="5"/>
  <c r="Z63" i="5" s="1"/>
  <c r="R62" i="5"/>
  <c r="Z62" i="5" s="1"/>
  <c r="X62" i="5"/>
  <c r="X61" i="5"/>
  <c r="R61" i="5"/>
  <c r="Z61" i="5" s="1"/>
  <c r="X57" i="5"/>
  <c r="R57" i="5"/>
  <c r="Z57" i="5" s="1"/>
  <c r="CF54" i="5"/>
  <c r="R52" i="5"/>
  <c r="Z52" i="5" s="1"/>
  <c r="X52" i="5"/>
  <c r="CF51" i="5"/>
  <c r="R50" i="5"/>
  <c r="Z50" i="5" s="1"/>
  <c r="X50" i="5"/>
  <c r="R48" i="5"/>
  <c r="Z48" i="5" s="1"/>
  <c r="X48" i="5"/>
  <c r="R46" i="5"/>
  <c r="Z46" i="5" s="1"/>
  <c r="X46" i="5"/>
  <c r="R44" i="5"/>
  <c r="Z44" i="5" s="1"/>
  <c r="X44" i="5"/>
  <c r="R42" i="5"/>
  <c r="Z42" i="5" s="1"/>
  <c r="X42" i="5"/>
  <c r="CF41" i="5"/>
  <c r="CB41" i="5"/>
  <c r="Y40" i="5"/>
  <c r="Q39" i="5"/>
  <c r="Q38" i="5" s="1"/>
  <c r="R40" i="5"/>
  <c r="X40" i="5"/>
  <c r="P39" i="5"/>
  <c r="P38" i="5" s="1"/>
  <c r="CF297" i="5"/>
  <c r="CF295" i="5"/>
  <c r="CF293" i="5"/>
  <c r="CF291" i="5"/>
  <c r="CB205" i="5"/>
  <c r="CF289" i="5"/>
  <c r="CB203" i="5"/>
  <c r="CF318" i="5"/>
  <c r="CB214" i="5"/>
  <c r="R316" i="5"/>
  <c r="Z316" i="5" s="1"/>
  <c r="X316" i="5"/>
  <c r="AQ306" i="5"/>
  <c r="S306" i="5"/>
  <c r="AA306" i="5" s="1"/>
  <c r="AN306" i="5" s="1"/>
  <c r="Q306" i="5"/>
  <c r="Y306" i="5" s="1"/>
  <c r="M306" i="5"/>
  <c r="U306" i="5" s="1"/>
  <c r="P306" i="5"/>
  <c r="W306" i="5"/>
  <c r="N306" i="5"/>
  <c r="V306" i="5" s="1"/>
  <c r="AQ302" i="5"/>
  <c r="S302" i="5"/>
  <c r="AA302" i="5" s="1"/>
  <c r="AN302" i="5" s="1"/>
  <c r="Q302" i="5"/>
  <c r="Y302" i="5" s="1"/>
  <c r="M302" i="5"/>
  <c r="U302" i="5" s="1"/>
  <c r="P302" i="5"/>
  <c r="W302" i="5"/>
  <c r="N302" i="5"/>
  <c r="V302" i="5" s="1"/>
  <c r="AQ298" i="5"/>
  <c r="S298" i="5"/>
  <c r="AA298" i="5" s="1"/>
  <c r="AN298" i="5" s="1"/>
  <c r="Q298" i="5"/>
  <c r="Y298" i="5" s="1"/>
  <c r="M298" i="5"/>
  <c r="U298" i="5" s="1"/>
  <c r="P298" i="5"/>
  <c r="W298" i="5"/>
  <c r="N298" i="5"/>
  <c r="V298" i="5" s="1"/>
  <c r="AQ294" i="5"/>
  <c r="S294" i="5"/>
  <c r="AA294" i="5" s="1"/>
  <c r="AN294" i="5" s="1"/>
  <c r="Q294" i="5"/>
  <c r="Y294" i="5" s="1"/>
  <c r="M294" i="5"/>
  <c r="U294" i="5" s="1"/>
  <c r="P294" i="5"/>
  <c r="W294" i="5"/>
  <c r="N294" i="5"/>
  <c r="V294" i="5" s="1"/>
  <c r="AQ290" i="5"/>
  <c r="S290" i="5"/>
  <c r="AA290" i="5" s="1"/>
  <c r="AN290" i="5" s="1"/>
  <c r="CD204" i="5" s="1"/>
  <c r="Q290" i="5"/>
  <c r="Y290" i="5" s="1"/>
  <c r="M290" i="5"/>
  <c r="U290" i="5" s="1"/>
  <c r="BZ204" i="5" s="1"/>
  <c r="P290" i="5"/>
  <c r="W290" i="5"/>
  <c r="N290" i="5"/>
  <c r="V290" i="5" s="1"/>
  <c r="CA204" i="5" s="1"/>
  <c r="BY204" i="5"/>
  <c r="R317" i="5"/>
  <c r="Z317" i="5" s="1"/>
  <c r="X317" i="5"/>
  <c r="CF315" i="5"/>
  <c r="CB211" i="5"/>
  <c r="R314" i="5"/>
  <c r="Z314" i="5" s="1"/>
  <c r="X314" i="5"/>
  <c r="CF313" i="5"/>
  <c r="CB209" i="5"/>
  <c r="R312" i="5"/>
  <c r="Z312" i="5" s="1"/>
  <c r="X312" i="5"/>
  <c r="CF311" i="5"/>
  <c r="R310" i="5"/>
  <c r="Z310" i="5" s="1"/>
  <c r="X310" i="5"/>
  <c r="CF309" i="5"/>
  <c r="R308" i="5"/>
  <c r="Z308" i="5" s="1"/>
  <c r="X308" i="5"/>
  <c r="CF283" i="5"/>
  <c r="CF288" i="5"/>
  <c r="CB202" i="5"/>
  <c r="X287" i="5"/>
  <c r="R287" i="5"/>
  <c r="Z287" i="5" s="1"/>
  <c r="CF286" i="5"/>
  <c r="CB200" i="5"/>
  <c r="X285" i="5"/>
  <c r="R285" i="5"/>
  <c r="Z285" i="5" s="1"/>
  <c r="AQ284" i="5"/>
  <c r="S284" i="5"/>
  <c r="AA284" i="5" s="1"/>
  <c r="AN284" i="5" s="1"/>
  <c r="CD198" i="5" s="1"/>
  <c r="Q284" i="5"/>
  <c r="Y284" i="5" s="1"/>
  <c r="M284" i="5"/>
  <c r="U284" i="5" s="1"/>
  <c r="BZ198" i="5" s="1"/>
  <c r="P284" i="5"/>
  <c r="W284" i="5"/>
  <c r="N284" i="5"/>
  <c r="V284" i="5" s="1"/>
  <c r="CA198" i="5" s="1"/>
  <c r="BY198" i="5"/>
  <c r="CF258" i="5"/>
  <c r="CF256" i="5"/>
  <c r="CB144" i="5"/>
  <c r="CF254" i="5"/>
  <c r="CF252" i="5"/>
  <c r="CB141" i="5"/>
  <c r="CF250" i="5"/>
  <c r="CB139" i="5"/>
  <c r="CF248" i="5"/>
  <c r="CF246" i="5"/>
  <c r="CB177" i="5"/>
  <c r="CF244" i="5"/>
  <c r="CB189" i="5"/>
  <c r="CF242" i="5"/>
  <c r="CB174" i="5"/>
  <c r="CF240" i="5"/>
  <c r="CB172" i="5"/>
  <c r="CF238" i="5"/>
  <c r="CF236" i="5"/>
  <c r="CF234" i="5"/>
  <c r="CF232" i="5"/>
  <c r="CF230" i="5"/>
  <c r="CF228" i="5"/>
  <c r="CB138" i="5"/>
  <c r="CF226" i="5"/>
  <c r="CB136" i="5"/>
  <c r="CF224" i="5"/>
  <c r="CB134" i="5"/>
  <c r="CF222" i="5"/>
  <c r="CB132" i="5"/>
  <c r="CF220" i="5"/>
  <c r="CF218" i="5"/>
  <c r="CB170" i="5"/>
  <c r="CF216" i="5"/>
  <c r="CB168" i="5"/>
  <c r="CF281" i="5"/>
  <c r="R280" i="5"/>
  <c r="Z280" i="5" s="1"/>
  <c r="X280" i="5"/>
  <c r="CF279" i="5"/>
  <c r="R278" i="5"/>
  <c r="Z278" i="5" s="1"/>
  <c r="X278" i="5"/>
  <c r="CF277" i="5"/>
  <c r="R276" i="5"/>
  <c r="Z276" i="5" s="1"/>
  <c r="X276" i="5"/>
  <c r="CF275" i="5"/>
  <c r="R274" i="5"/>
  <c r="Z274" i="5" s="1"/>
  <c r="X274" i="5"/>
  <c r="CF273" i="5"/>
  <c r="CB197" i="5"/>
  <c r="R272" i="5"/>
  <c r="Z272" i="5" s="1"/>
  <c r="X272" i="5"/>
  <c r="CF271" i="5"/>
  <c r="CB207" i="5"/>
  <c r="R270" i="5"/>
  <c r="Z270" i="5" s="1"/>
  <c r="X270" i="5"/>
  <c r="CF269" i="5"/>
  <c r="CB195" i="5"/>
  <c r="R268" i="5"/>
  <c r="Z268" i="5" s="1"/>
  <c r="X268" i="5"/>
  <c r="CF267" i="5"/>
  <c r="CB193" i="5"/>
  <c r="R266" i="5"/>
  <c r="Z266" i="5" s="1"/>
  <c r="X266" i="5"/>
  <c r="CF265" i="5"/>
  <c r="CB182" i="5"/>
  <c r="R264" i="5"/>
  <c r="Z264" i="5" s="1"/>
  <c r="X264" i="5"/>
  <c r="CF263" i="5"/>
  <c r="CB191" i="5"/>
  <c r="R262" i="5"/>
  <c r="Z262" i="5" s="1"/>
  <c r="X262" i="5"/>
  <c r="CF261" i="5"/>
  <c r="CB180" i="5"/>
  <c r="R260" i="5"/>
  <c r="Z260" i="5" s="1"/>
  <c r="X260" i="5"/>
  <c r="AQ259" i="5"/>
  <c r="S259" i="5"/>
  <c r="AA259" i="5" s="1"/>
  <c r="AN259" i="5" s="1"/>
  <c r="Q259" i="5"/>
  <c r="Y259" i="5" s="1"/>
  <c r="M259" i="5"/>
  <c r="U259" i="5" s="1"/>
  <c r="P259" i="5"/>
  <c r="W259" i="5"/>
  <c r="N259" i="5"/>
  <c r="V259" i="5" s="1"/>
  <c r="AQ255" i="5"/>
  <c r="S255" i="5"/>
  <c r="AA255" i="5" s="1"/>
  <c r="AN255" i="5" s="1"/>
  <c r="CD143" i="5" s="1"/>
  <c r="Q255" i="5"/>
  <c r="Y255" i="5" s="1"/>
  <c r="M255" i="5"/>
  <c r="U255" i="5" s="1"/>
  <c r="BZ143" i="5" s="1"/>
  <c r="P255" i="5"/>
  <c r="W255" i="5"/>
  <c r="N255" i="5"/>
  <c r="V255" i="5" s="1"/>
  <c r="CA143" i="5" s="1"/>
  <c r="BY143" i="5"/>
  <c r="AQ251" i="5"/>
  <c r="S251" i="5"/>
  <c r="AA251" i="5" s="1"/>
  <c r="AN251" i="5" s="1"/>
  <c r="CD140" i="5" s="1"/>
  <c r="Q251" i="5"/>
  <c r="Y251" i="5" s="1"/>
  <c r="M251" i="5"/>
  <c r="U251" i="5" s="1"/>
  <c r="BZ140" i="5" s="1"/>
  <c r="P251" i="5"/>
  <c r="W251" i="5"/>
  <c r="N251" i="5"/>
  <c r="V251" i="5" s="1"/>
  <c r="CA140" i="5" s="1"/>
  <c r="BY140" i="5"/>
  <c r="AQ247" i="5"/>
  <c r="S247" i="5"/>
  <c r="AA247" i="5" s="1"/>
  <c r="AN247" i="5" s="1"/>
  <c r="CD178" i="5" s="1"/>
  <c r="Q247" i="5"/>
  <c r="Y247" i="5" s="1"/>
  <c r="M247" i="5"/>
  <c r="U247" i="5" s="1"/>
  <c r="BZ178" i="5" s="1"/>
  <c r="P247" i="5"/>
  <c r="W247" i="5"/>
  <c r="N247" i="5"/>
  <c r="V247" i="5" s="1"/>
  <c r="CA178" i="5" s="1"/>
  <c r="BY178" i="5"/>
  <c r="AQ243" i="5"/>
  <c r="S243" i="5"/>
  <c r="AA243" i="5" s="1"/>
  <c r="AN243" i="5" s="1"/>
  <c r="CD175" i="5" s="1"/>
  <c r="Q243" i="5"/>
  <c r="Y243" i="5" s="1"/>
  <c r="M243" i="5"/>
  <c r="U243" i="5" s="1"/>
  <c r="BZ175" i="5" s="1"/>
  <c r="P243" i="5"/>
  <c r="W243" i="5"/>
  <c r="N243" i="5"/>
  <c r="V243" i="5" s="1"/>
  <c r="CA175" i="5" s="1"/>
  <c r="BY175" i="5"/>
  <c r="AQ239" i="5"/>
  <c r="S239" i="5"/>
  <c r="AA239" i="5" s="1"/>
  <c r="AN239" i="5" s="1"/>
  <c r="CD192" i="5" s="1"/>
  <c r="Q239" i="5"/>
  <c r="Y239" i="5" s="1"/>
  <c r="M239" i="5"/>
  <c r="U239" i="5" s="1"/>
  <c r="BZ192" i="5" s="1"/>
  <c r="P239" i="5"/>
  <c r="W239" i="5"/>
  <c r="N239" i="5"/>
  <c r="V239" i="5" s="1"/>
  <c r="CA192" i="5" s="1"/>
  <c r="BY192" i="5"/>
  <c r="BQ60" i="5"/>
  <c r="AQ235" i="5"/>
  <c r="S235" i="5"/>
  <c r="AA235" i="5" s="1"/>
  <c r="AN235" i="5" s="1"/>
  <c r="Q235" i="5"/>
  <c r="Y235" i="5" s="1"/>
  <c r="M235" i="5"/>
  <c r="U235" i="5" s="1"/>
  <c r="P235" i="5"/>
  <c r="W235" i="5"/>
  <c r="N235" i="5"/>
  <c r="V235" i="5" s="1"/>
  <c r="AQ231" i="5"/>
  <c r="S231" i="5"/>
  <c r="AA231" i="5" s="1"/>
  <c r="AN231" i="5" s="1"/>
  <c r="Q231" i="5"/>
  <c r="Y231" i="5" s="1"/>
  <c r="M231" i="5"/>
  <c r="U231" i="5" s="1"/>
  <c r="P231" i="5"/>
  <c r="W231" i="5"/>
  <c r="N231" i="5"/>
  <c r="V231" i="5" s="1"/>
  <c r="AQ227" i="5"/>
  <c r="S227" i="5"/>
  <c r="AA227" i="5" s="1"/>
  <c r="AN227" i="5" s="1"/>
  <c r="CD137" i="5" s="1"/>
  <c r="Q227" i="5"/>
  <c r="Y227" i="5" s="1"/>
  <c r="M227" i="5"/>
  <c r="U227" i="5" s="1"/>
  <c r="BZ137" i="5" s="1"/>
  <c r="P227" i="5"/>
  <c r="W227" i="5"/>
  <c r="N227" i="5"/>
  <c r="V227" i="5" s="1"/>
  <c r="CA137" i="5" s="1"/>
  <c r="BY137" i="5"/>
  <c r="AQ223" i="5"/>
  <c r="S223" i="5"/>
  <c r="AA223" i="5" s="1"/>
  <c r="AN223" i="5" s="1"/>
  <c r="CD133" i="5" s="1"/>
  <c r="Q223" i="5"/>
  <c r="Y223" i="5" s="1"/>
  <c r="M223" i="5"/>
  <c r="U223" i="5" s="1"/>
  <c r="BZ133" i="5" s="1"/>
  <c r="P223" i="5"/>
  <c r="W223" i="5"/>
  <c r="N223" i="5"/>
  <c r="V223" i="5" s="1"/>
  <c r="CA133" i="5" s="1"/>
  <c r="BY133" i="5"/>
  <c r="AQ219" i="5"/>
  <c r="S219" i="5"/>
  <c r="AA219" i="5" s="1"/>
  <c r="AN219" i="5" s="1"/>
  <c r="CD171" i="5" s="1"/>
  <c r="Q219" i="5"/>
  <c r="Y219" i="5" s="1"/>
  <c r="M219" i="5"/>
  <c r="U219" i="5" s="1"/>
  <c r="BZ171" i="5" s="1"/>
  <c r="P219" i="5"/>
  <c r="W219" i="5"/>
  <c r="N219" i="5"/>
  <c r="V219" i="5" s="1"/>
  <c r="CA171" i="5" s="1"/>
  <c r="BY171" i="5"/>
  <c r="CF210" i="5"/>
  <c r="CB131" i="5"/>
  <c r="CF209" i="5"/>
  <c r="CB130" i="5"/>
  <c r="CF208" i="5"/>
  <c r="CB129" i="5"/>
  <c r="CF207" i="5"/>
  <c r="CB128" i="5"/>
  <c r="CF206" i="5"/>
  <c r="CB127" i="5"/>
  <c r="CF215" i="5"/>
  <c r="CB167" i="5"/>
  <c r="X213" i="5"/>
  <c r="R213" i="5"/>
  <c r="Z213" i="5" s="1"/>
  <c r="CF211" i="5"/>
  <c r="X214" i="5"/>
  <c r="R214" i="5"/>
  <c r="Z214" i="5" s="1"/>
  <c r="CF212" i="5"/>
  <c r="CB188" i="5"/>
  <c r="X172" i="5"/>
  <c r="R172" i="5"/>
  <c r="Z172" i="5" s="1"/>
  <c r="X170" i="5"/>
  <c r="R170" i="5"/>
  <c r="Z170" i="5" s="1"/>
  <c r="X168" i="5"/>
  <c r="R168" i="5"/>
  <c r="Z168" i="5" s="1"/>
  <c r="X166" i="5"/>
  <c r="R166" i="5"/>
  <c r="Z166" i="5" s="1"/>
  <c r="X164" i="5"/>
  <c r="R164" i="5"/>
  <c r="Z164" i="5" s="1"/>
  <c r="X162" i="5"/>
  <c r="R162" i="5"/>
  <c r="Z162" i="5" s="1"/>
  <c r="X160" i="5"/>
  <c r="R160" i="5"/>
  <c r="Z160" i="5" s="1"/>
  <c r="X158" i="5"/>
  <c r="R158" i="5"/>
  <c r="Z158" i="5" s="1"/>
  <c r="X156" i="5"/>
  <c r="R156" i="5"/>
  <c r="Z156" i="5" s="1"/>
  <c r="AQ153" i="5"/>
  <c r="S153" i="5"/>
  <c r="AA153" i="5" s="1"/>
  <c r="AN153" i="5" s="1"/>
  <c r="CD115" i="5" s="1"/>
  <c r="Q153" i="5"/>
  <c r="Y153" i="5" s="1"/>
  <c r="M153" i="5"/>
  <c r="U153" i="5" s="1"/>
  <c r="BZ115" i="5" s="1"/>
  <c r="W153" i="5"/>
  <c r="N153" i="5"/>
  <c r="V153" i="5" s="1"/>
  <c r="CA115" i="5" s="1"/>
  <c r="P153" i="5"/>
  <c r="BY115" i="5"/>
  <c r="X152" i="5"/>
  <c r="R152" i="5"/>
  <c r="Z152" i="5" s="1"/>
  <c r="AQ149" i="5"/>
  <c r="S149" i="5"/>
  <c r="AA149" i="5" s="1"/>
  <c r="AN149" i="5" s="1"/>
  <c r="CD111" i="5" s="1"/>
  <c r="Q149" i="5"/>
  <c r="Y149" i="5" s="1"/>
  <c r="M149" i="5"/>
  <c r="U149" i="5" s="1"/>
  <c r="BZ111" i="5" s="1"/>
  <c r="W149" i="5"/>
  <c r="N149" i="5"/>
  <c r="V149" i="5" s="1"/>
  <c r="CA111" i="5" s="1"/>
  <c r="P149" i="5"/>
  <c r="BY111" i="5"/>
  <c r="X148" i="5"/>
  <c r="R148" i="5"/>
  <c r="Z148" i="5" s="1"/>
  <c r="X145" i="5"/>
  <c r="R145" i="5"/>
  <c r="Z145" i="5" s="1"/>
  <c r="X143" i="5"/>
  <c r="R143" i="5"/>
  <c r="Z143" i="5" s="1"/>
  <c r="X141" i="5"/>
  <c r="R141" i="5"/>
  <c r="Z141" i="5" s="1"/>
  <c r="X139" i="5"/>
  <c r="R139" i="5"/>
  <c r="Z139" i="5" s="1"/>
  <c r="X137" i="5"/>
  <c r="R137" i="5"/>
  <c r="Z137" i="5" s="1"/>
  <c r="X135" i="5"/>
  <c r="R135" i="5"/>
  <c r="Z135" i="5" s="1"/>
  <c r="X133" i="5"/>
  <c r="R133" i="5"/>
  <c r="Z133" i="5" s="1"/>
  <c r="X131" i="5"/>
  <c r="R131" i="5"/>
  <c r="Z131" i="5" s="1"/>
  <c r="X129" i="5"/>
  <c r="R129" i="5"/>
  <c r="Z129" i="5" s="1"/>
  <c r="X127" i="5"/>
  <c r="R127" i="5"/>
  <c r="Z127" i="5" s="1"/>
  <c r="X125" i="5"/>
  <c r="R125" i="5"/>
  <c r="Z125" i="5" s="1"/>
  <c r="AQ123" i="5"/>
  <c r="S123" i="5"/>
  <c r="AA123" i="5" s="1"/>
  <c r="AN123" i="5" s="1"/>
  <c r="Q123" i="5"/>
  <c r="Y123" i="5" s="1"/>
  <c r="M123" i="5"/>
  <c r="U123" i="5" s="1"/>
  <c r="W123" i="5"/>
  <c r="N123" i="5"/>
  <c r="V123" i="5" s="1"/>
  <c r="P123" i="5"/>
  <c r="AQ121" i="5"/>
  <c r="S121" i="5"/>
  <c r="AA121" i="5" s="1"/>
  <c r="AN121" i="5" s="1"/>
  <c r="Q121" i="5"/>
  <c r="Y121" i="5" s="1"/>
  <c r="M121" i="5"/>
  <c r="U121" i="5" s="1"/>
  <c r="W121" i="5"/>
  <c r="N121" i="5"/>
  <c r="V121" i="5" s="1"/>
  <c r="P121" i="5"/>
  <c r="AQ119" i="5"/>
  <c r="S119" i="5"/>
  <c r="AA119" i="5" s="1"/>
  <c r="AN119" i="5" s="1"/>
  <c r="Q119" i="5"/>
  <c r="Y119" i="5" s="1"/>
  <c r="M119" i="5"/>
  <c r="U119" i="5" s="1"/>
  <c r="W119" i="5"/>
  <c r="N119" i="5"/>
  <c r="V119" i="5" s="1"/>
  <c r="P119" i="5"/>
  <c r="AQ117" i="5"/>
  <c r="S117" i="5"/>
  <c r="AA117" i="5" s="1"/>
  <c r="AN117" i="5" s="1"/>
  <c r="CD147" i="5" s="1"/>
  <c r="Q117" i="5"/>
  <c r="Y117" i="5" s="1"/>
  <c r="M117" i="5"/>
  <c r="U117" i="5" s="1"/>
  <c r="BZ147" i="5" s="1"/>
  <c r="W117" i="5"/>
  <c r="N117" i="5"/>
  <c r="V117" i="5" s="1"/>
  <c r="CA147" i="5" s="1"/>
  <c r="BY147" i="5"/>
  <c r="P117" i="5"/>
  <c r="AQ115" i="5"/>
  <c r="S115" i="5"/>
  <c r="AA115" i="5" s="1"/>
  <c r="AN115" i="5" s="1"/>
  <c r="Q115" i="5"/>
  <c r="Y115" i="5" s="1"/>
  <c r="M115" i="5"/>
  <c r="U115" i="5" s="1"/>
  <c r="W115" i="5"/>
  <c r="N115" i="5"/>
  <c r="V115" i="5" s="1"/>
  <c r="P115" i="5"/>
  <c r="AQ113" i="5"/>
  <c r="S113" i="5"/>
  <c r="AA113" i="5" s="1"/>
  <c r="AN113" i="5" s="1"/>
  <c r="Q113" i="5"/>
  <c r="Y113" i="5" s="1"/>
  <c r="M113" i="5"/>
  <c r="U113" i="5" s="1"/>
  <c r="W113" i="5"/>
  <c r="N113" i="5"/>
  <c r="V113" i="5" s="1"/>
  <c r="P113" i="5"/>
  <c r="AQ111" i="5"/>
  <c r="S111" i="5"/>
  <c r="AA111" i="5" s="1"/>
  <c r="AN111" i="5" s="1"/>
  <c r="CD66" i="5" s="1"/>
  <c r="Q111" i="5"/>
  <c r="Y111" i="5" s="1"/>
  <c r="M111" i="5"/>
  <c r="U111" i="5" s="1"/>
  <c r="BZ66" i="5" s="1"/>
  <c r="W111" i="5"/>
  <c r="N111" i="5"/>
  <c r="V111" i="5" s="1"/>
  <c r="CA66" i="5" s="1"/>
  <c r="P111" i="5"/>
  <c r="BY66" i="5"/>
  <c r="AQ109" i="5"/>
  <c r="S109" i="5"/>
  <c r="AA109" i="5" s="1"/>
  <c r="AN109" i="5" s="1"/>
  <c r="CD64" i="5" s="1"/>
  <c r="Q109" i="5"/>
  <c r="Y109" i="5" s="1"/>
  <c r="M109" i="5"/>
  <c r="U109" i="5" s="1"/>
  <c r="BZ64" i="5" s="1"/>
  <c r="W109" i="5"/>
  <c r="N109" i="5"/>
  <c r="V109" i="5" s="1"/>
  <c r="CA64" i="5" s="1"/>
  <c r="P109" i="5"/>
  <c r="BY64" i="5"/>
  <c r="AQ107" i="5"/>
  <c r="S107" i="5"/>
  <c r="AA107" i="5" s="1"/>
  <c r="AN107" i="5" s="1"/>
  <c r="CD90" i="5" s="1"/>
  <c r="Q107" i="5"/>
  <c r="Y107" i="5" s="1"/>
  <c r="M107" i="5"/>
  <c r="U107" i="5" s="1"/>
  <c r="BZ90" i="5" s="1"/>
  <c r="W107" i="5"/>
  <c r="N107" i="5"/>
  <c r="V107" i="5" s="1"/>
  <c r="CA90" i="5" s="1"/>
  <c r="P107" i="5"/>
  <c r="BY90" i="5"/>
  <c r="AQ105" i="5"/>
  <c r="S105" i="5"/>
  <c r="AA105" i="5" s="1"/>
  <c r="AN105" i="5" s="1"/>
  <c r="CD62" i="5" s="1"/>
  <c r="Q105" i="5"/>
  <c r="Y105" i="5" s="1"/>
  <c r="M105" i="5"/>
  <c r="U105" i="5" s="1"/>
  <c r="BZ62" i="5" s="1"/>
  <c r="W105" i="5"/>
  <c r="N105" i="5"/>
  <c r="V105" i="5" s="1"/>
  <c r="CA62" i="5" s="1"/>
  <c r="P105" i="5"/>
  <c r="BY62" i="5"/>
  <c r="AQ101" i="5"/>
  <c r="S101" i="5"/>
  <c r="AA101" i="5" s="1"/>
  <c r="AN101" i="5" s="1"/>
  <c r="Q101" i="5"/>
  <c r="Y101" i="5" s="1"/>
  <c r="M101" i="5"/>
  <c r="U101" i="5" s="1"/>
  <c r="W101" i="5"/>
  <c r="N101" i="5"/>
  <c r="V101" i="5" s="1"/>
  <c r="P101" i="5"/>
  <c r="AQ97" i="5"/>
  <c r="S97" i="5"/>
  <c r="AA97" i="5" s="1"/>
  <c r="AN97" i="5" s="1"/>
  <c r="Q97" i="5"/>
  <c r="Y97" i="5" s="1"/>
  <c r="M97" i="5"/>
  <c r="U97" i="5" s="1"/>
  <c r="W97" i="5"/>
  <c r="N97" i="5"/>
  <c r="V97" i="5" s="1"/>
  <c r="P97" i="5"/>
  <c r="CG209" i="5"/>
  <c r="CC130" i="5"/>
  <c r="CG207" i="5"/>
  <c r="CC128" i="5"/>
  <c r="CF205" i="5"/>
  <c r="CB126" i="5"/>
  <c r="CF204" i="5"/>
  <c r="CB125" i="5"/>
  <c r="R202" i="5"/>
  <c r="Z202" i="5" s="1"/>
  <c r="X202" i="5"/>
  <c r="CF200" i="5"/>
  <c r="CB164" i="5"/>
  <c r="R197" i="5"/>
  <c r="Z197" i="5" s="1"/>
  <c r="X197" i="5"/>
  <c r="CF195" i="5"/>
  <c r="CB159" i="5"/>
  <c r="R193" i="5"/>
  <c r="Z193" i="5" s="1"/>
  <c r="X193" i="5"/>
  <c r="R192" i="5"/>
  <c r="Z192" i="5" s="1"/>
  <c r="X192" i="5"/>
  <c r="CF190" i="5"/>
  <c r="R188" i="5"/>
  <c r="Z188" i="5" s="1"/>
  <c r="X188" i="5"/>
  <c r="CF186" i="5"/>
  <c r="R185" i="5"/>
  <c r="Z185" i="5" s="1"/>
  <c r="X185" i="5"/>
  <c r="CF183" i="5"/>
  <c r="CB156" i="5"/>
  <c r="R181" i="5"/>
  <c r="Z181" i="5" s="1"/>
  <c r="X181" i="5"/>
  <c r="CF179" i="5"/>
  <c r="CB81" i="5"/>
  <c r="R178" i="5"/>
  <c r="Z178" i="5" s="1"/>
  <c r="X178" i="5"/>
  <c r="AQ174" i="5"/>
  <c r="S174" i="5"/>
  <c r="AA174" i="5" s="1"/>
  <c r="AN174" i="5" s="1"/>
  <c r="CD123" i="5" s="1"/>
  <c r="Q174" i="5"/>
  <c r="Y174" i="5" s="1"/>
  <c r="M174" i="5"/>
  <c r="U174" i="5" s="1"/>
  <c r="BZ123" i="5" s="1"/>
  <c r="P174" i="5"/>
  <c r="W174" i="5"/>
  <c r="N174" i="5"/>
  <c r="V174" i="5" s="1"/>
  <c r="CA123" i="5" s="1"/>
  <c r="BY123" i="5"/>
  <c r="CB116" i="5"/>
  <c r="CF154" i="5"/>
  <c r="CF148" i="5"/>
  <c r="CF146" i="5"/>
  <c r="CF145" i="5"/>
  <c r="CF144" i="5"/>
  <c r="CF143" i="5"/>
  <c r="CF142" i="5"/>
  <c r="CF141" i="5"/>
  <c r="CF140" i="5"/>
  <c r="CF139" i="5"/>
  <c r="CF138" i="5"/>
  <c r="CB71" i="5"/>
  <c r="CF137" i="5"/>
  <c r="CB70" i="5"/>
  <c r="CF136" i="5"/>
  <c r="CB69" i="5"/>
  <c r="CF135" i="5"/>
  <c r="CB68" i="5"/>
  <c r="CB155" i="5"/>
  <c r="CF134" i="5"/>
  <c r="CB154" i="5"/>
  <c r="CF133" i="5"/>
  <c r="CF132" i="5"/>
  <c r="CB153" i="5"/>
  <c r="CF131" i="5"/>
  <c r="CB110" i="5"/>
  <c r="CF130" i="5"/>
  <c r="CB109" i="5"/>
  <c r="CF129" i="5"/>
  <c r="CB108" i="5"/>
  <c r="CF128" i="5"/>
  <c r="CB107" i="5"/>
  <c r="CF127" i="5"/>
  <c r="CB149" i="5"/>
  <c r="CF126" i="5"/>
  <c r="CB148" i="5"/>
  <c r="CF125" i="5"/>
  <c r="CB152" i="5"/>
  <c r="CF124" i="5"/>
  <c r="CF122" i="5"/>
  <c r="CF120" i="5"/>
  <c r="CF118" i="5"/>
  <c r="CB146" i="5"/>
  <c r="CF116" i="5"/>
  <c r="CF114" i="5"/>
  <c r="CF112" i="5"/>
  <c r="CB67" i="5"/>
  <c r="CF110" i="5"/>
  <c r="CB65" i="5"/>
  <c r="CF108" i="5"/>
  <c r="CB63" i="5"/>
  <c r="CB89" i="5"/>
  <c r="CF106" i="5"/>
  <c r="CF203" i="5"/>
  <c r="CB124" i="5"/>
  <c r="CF201" i="5"/>
  <c r="CB187" i="5"/>
  <c r="R199" i="5"/>
  <c r="Z199" i="5" s="1"/>
  <c r="X199" i="5"/>
  <c r="CF198" i="5"/>
  <c r="CB162" i="5"/>
  <c r="R196" i="5"/>
  <c r="Z196" i="5" s="1"/>
  <c r="X196" i="5"/>
  <c r="CF194" i="5"/>
  <c r="CB158" i="5"/>
  <c r="CF191" i="5"/>
  <c r="CB184" i="5"/>
  <c r="R189" i="5"/>
  <c r="Z189" i="5" s="1"/>
  <c r="X189" i="5"/>
  <c r="CF187" i="5"/>
  <c r="R184" i="5"/>
  <c r="Z184" i="5" s="1"/>
  <c r="X184" i="5"/>
  <c r="CF182" i="5"/>
  <c r="CB84" i="5"/>
  <c r="R180" i="5"/>
  <c r="Z180" i="5" s="1"/>
  <c r="X180" i="5"/>
  <c r="CF177" i="5"/>
  <c r="CB79" i="5"/>
  <c r="R176" i="5"/>
  <c r="Z176" i="5" s="1"/>
  <c r="X176" i="5"/>
  <c r="CF175" i="5"/>
  <c r="CB151" i="5"/>
  <c r="X102" i="5"/>
  <c r="R102" i="5"/>
  <c r="Z102" i="5" s="1"/>
  <c r="CF100" i="5"/>
  <c r="AQ96" i="5"/>
  <c r="S96" i="5"/>
  <c r="AA96" i="5" s="1"/>
  <c r="AN96" i="5" s="1"/>
  <c r="Q96" i="5"/>
  <c r="Y96" i="5" s="1"/>
  <c r="M96" i="5"/>
  <c r="U96" i="5" s="1"/>
  <c r="P96" i="5"/>
  <c r="W96" i="5"/>
  <c r="N96" i="5"/>
  <c r="V96" i="5" s="1"/>
  <c r="AQ92" i="5"/>
  <c r="S92" i="5"/>
  <c r="AA92" i="5" s="1"/>
  <c r="AN92" i="5" s="1"/>
  <c r="CD103" i="5" s="1"/>
  <c r="Q92" i="5"/>
  <c r="Y92" i="5" s="1"/>
  <c r="M92" i="5"/>
  <c r="U92" i="5" s="1"/>
  <c r="BZ103" i="5" s="1"/>
  <c r="BY103" i="5"/>
  <c r="P92" i="5"/>
  <c r="W92" i="5"/>
  <c r="N92" i="5"/>
  <c r="V92" i="5" s="1"/>
  <c r="CA103" i="5" s="1"/>
  <c r="BY100" i="5"/>
  <c r="AQ89" i="5"/>
  <c r="S89" i="5"/>
  <c r="AA89" i="5" s="1"/>
  <c r="AN89" i="5" s="1"/>
  <c r="CD100" i="5" s="1"/>
  <c r="Q89" i="5"/>
  <c r="Y89" i="5" s="1"/>
  <c r="M89" i="5"/>
  <c r="U89" i="5" s="1"/>
  <c r="BZ100" i="5" s="1"/>
  <c r="P89" i="5"/>
  <c r="W89" i="5"/>
  <c r="N89" i="5"/>
  <c r="V89" i="5" s="1"/>
  <c r="CA100" i="5" s="1"/>
  <c r="X86" i="5"/>
  <c r="R86" i="5"/>
  <c r="Z86" i="5" s="1"/>
  <c r="AQ84" i="5"/>
  <c r="S84" i="5"/>
  <c r="AA84" i="5" s="1"/>
  <c r="AN84" i="5" s="1"/>
  <c r="CD61" i="5" s="1"/>
  <c r="Q84" i="5"/>
  <c r="Y84" i="5" s="1"/>
  <c r="M84" i="5"/>
  <c r="U84" i="5" s="1"/>
  <c r="BZ61" i="5" s="1"/>
  <c r="P84" i="5"/>
  <c r="BY61" i="5"/>
  <c r="W84" i="5"/>
  <c r="N84" i="5"/>
  <c r="V84" i="5" s="1"/>
  <c r="CA61" i="5" s="1"/>
  <c r="AQ82" i="5"/>
  <c r="S82" i="5"/>
  <c r="AA82" i="5" s="1"/>
  <c r="AN82" i="5" s="1"/>
  <c r="CD59" i="5" s="1"/>
  <c r="Q82" i="5"/>
  <c r="Y82" i="5" s="1"/>
  <c r="M82" i="5"/>
  <c r="U82" i="5" s="1"/>
  <c r="BZ59" i="5" s="1"/>
  <c r="P82" i="5"/>
  <c r="BY59" i="5"/>
  <c r="W82" i="5"/>
  <c r="W328" i="5" s="1"/>
  <c r="N82" i="5"/>
  <c r="V82" i="5" s="1"/>
  <c r="CA59" i="5" s="1"/>
  <c r="AQ80" i="5"/>
  <c r="S80" i="5"/>
  <c r="AA80" i="5" s="1"/>
  <c r="AN80" i="5" s="1"/>
  <c r="Q80" i="5"/>
  <c r="Y80" i="5" s="1"/>
  <c r="M80" i="5"/>
  <c r="U80" i="5" s="1"/>
  <c r="P80" i="5"/>
  <c r="W80" i="5"/>
  <c r="N80" i="5"/>
  <c r="V80" i="5" s="1"/>
  <c r="Z27" i="5"/>
  <c r="W27" i="5"/>
  <c r="Z25" i="5"/>
  <c r="W25" i="5"/>
  <c r="Z23" i="5"/>
  <c r="W23" i="5"/>
  <c r="Z21" i="5"/>
  <c r="W21" i="5"/>
  <c r="Z19" i="5"/>
  <c r="W19" i="5"/>
  <c r="X104" i="5"/>
  <c r="R104" i="5"/>
  <c r="Z104" i="5" s="1"/>
  <c r="X78" i="5"/>
  <c r="R78" i="5"/>
  <c r="Z78" i="5" s="1"/>
  <c r="CF76" i="5"/>
  <c r="R73" i="5"/>
  <c r="Z73" i="5" s="1"/>
  <c r="X73" i="5"/>
  <c r="CB95" i="5"/>
  <c r="CF72" i="5"/>
  <c r="R70" i="5"/>
  <c r="Z70" i="5" s="1"/>
  <c r="X70" i="5"/>
  <c r="R68" i="5"/>
  <c r="Z68" i="5" s="1"/>
  <c r="X68" i="5"/>
  <c r="X65" i="5"/>
  <c r="R65" i="5"/>
  <c r="Z65" i="5" s="1"/>
  <c r="R64" i="5"/>
  <c r="Z64" i="5" s="1"/>
  <c r="X64" i="5"/>
  <c r="CB50" i="5"/>
  <c r="CF60" i="5"/>
  <c r="X59" i="5"/>
  <c r="R59" i="5"/>
  <c r="Z59" i="5" s="1"/>
  <c r="CF58" i="5"/>
  <c r="R56" i="5"/>
  <c r="Z56" i="5" s="1"/>
  <c r="X56" i="5"/>
  <c r="CF55" i="5"/>
  <c r="X53" i="5"/>
  <c r="R53" i="5"/>
  <c r="Z53" i="5" s="1"/>
  <c r="CF49" i="5"/>
  <c r="CB49" i="5"/>
  <c r="X47" i="5"/>
  <c r="R47" i="5"/>
  <c r="Z47" i="5" s="1"/>
  <c r="X45" i="5"/>
  <c r="R45" i="5"/>
  <c r="Z45" i="5" s="1"/>
  <c r="X43" i="5"/>
  <c r="R43" i="5"/>
  <c r="Z43" i="5" s="1"/>
  <c r="CG95" i="5"/>
  <c r="CG93" i="5"/>
  <c r="CC105" i="5"/>
  <c r="CC102" i="5"/>
  <c r="CG91" i="5"/>
  <c r="R77" i="5"/>
  <c r="Z77" i="5" s="1"/>
  <c r="X77" i="5"/>
  <c r="CB98" i="5"/>
  <c r="CF75" i="5"/>
  <c r="R74" i="5"/>
  <c r="Z74" i="5" s="1"/>
  <c r="X74" i="5"/>
  <c r="R71" i="5"/>
  <c r="Z71" i="5" s="1"/>
  <c r="X71" i="5"/>
  <c r="R69" i="5"/>
  <c r="Z69" i="5" s="1"/>
  <c r="X69" i="5"/>
  <c r="CB86" i="5"/>
  <c r="CF67" i="5"/>
  <c r="R66" i="5"/>
  <c r="Z66" i="5" s="1"/>
  <c r="X66" i="5"/>
  <c r="CF63" i="5"/>
  <c r="CB54" i="5"/>
  <c r="CF62" i="5"/>
  <c r="CB53" i="5"/>
  <c r="CF61" i="5"/>
  <c r="CB52" i="5"/>
  <c r="CF57" i="5"/>
  <c r="R54" i="5"/>
  <c r="Z54" i="5" s="1"/>
  <c r="X54" i="5"/>
  <c r="CF52" i="5"/>
  <c r="X51" i="5"/>
  <c r="R51" i="5"/>
  <c r="Z51" i="5" s="1"/>
  <c r="CF50" i="5"/>
  <c r="CB48" i="5"/>
  <c r="CF48" i="5"/>
  <c r="CB46" i="5"/>
  <c r="CF46" i="5"/>
  <c r="CB44" i="5"/>
  <c r="CF44" i="5"/>
  <c r="CB42" i="5"/>
  <c r="CF42" i="5"/>
  <c r="X41" i="5"/>
  <c r="R41" i="5"/>
  <c r="Z41" i="5" s="1"/>
  <c r="U40" i="5"/>
  <c r="M39" i="5"/>
  <c r="M38" i="5" s="1"/>
  <c r="AA40" i="5"/>
  <c r="S39" i="5"/>
  <c r="S38" i="5" s="1"/>
  <c r="V40" i="5"/>
  <c r="N39" i="5"/>
  <c r="N38" i="5" s="1"/>
  <c r="BZ150" i="4"/>
  <c r="BS54" i="4"/>
  <c r="P103" i="4"/>
  <c r="BZ65" i="4"/>
  <c r="BZ145" i="4"/>
  <c r="BS52" i="4"/>
  <c r="P89" i="4"/>
  <c r="BZ57" i="4"/>
  <c r="Q57" i="4"/>
  <c r="Y57" i="4" s="1"/>
  <c r="BR57" i="4"/>
  <c r="P54" i="4"/>
  <c r="X54" i="4" s="1"/>
  <c r="M54" i="4"/>
  <c r="U54" i="4" s="1"/>
  <c r="M47" i="4"/>
  <c r="U47" i="4" s="1"/>
  <c r="CA47" i="4" s="1"/>
  <c r="S47" i="4"/>
  <c r="AA47" i="4" s="1"/>
  <c r="AN47" i="4" s="1"/>
  <c r="CE47" i="4" s="1"/>
  <c r="BZ47" i="4"/>
  <c r="M44" i="4"/>
  <c r="U44" i="4" s="1"/>
  <c r="CA44" i="4" s="1"/>
  <c r="S44" i="4"/>
  <c r="AA44" i="4" s="1"/>
  <c r="AN44" i="4" s="1"/>
  <c r="CE44" i="4" s="1"/>
  <c r="BZ44" i="4"/>
  <c r="R296" i="4"/>
  <c r="Z296" i="4" s="1"/>
  <c r="X296" i="4"/>
  <c r="CD175" i="4" s="1"/>
  <c r="R292" i="4"/>
  <c r="Z292" i="4" s="1"/>
  <c r="X292" i="4"/>
  <c r="CD177" i="4" s="1"/>
  <c r="R290" i="4"/>
  <c r="Z290" i="4" s="1"/>
  <c r="X290" i="4"/>
  <c r="R288" i="4"/>
  <c r="Z288" i="4" s="1"/>
  <c r="X288" i="4"/>
  <c r="R286" i="4"/>
  <c r="Z286" i="4" s="1"/>
  <c r="X286" i="4"/>
  <c r="R284" i="4"/>
  <c r="Z284" i="4" s="1"/>
  <c r="X284" i="4"/>
  <c r="R295" i="4"/>
  <c r="Z295" i="4" s="1"/>
  <c r="X295" i="4"/>
  <c r="CD174" i="4" s="1"/>
  <c r="X243" i="4"/>
  <c r="R243" i="4"/>
  <c r="Z243" i="4" s="1"/>
  <c r="X241" i="4"/>
  <c r="R241" i="4"/>
  <c r="Z241" i="4" s="1"/>
  <c r="X239" i="4"/>
  <c r="R239" i="4"/>
  <c r="Z239" i="4" s="1"/>
  <c r="X237" i="4"/>
  <c r="CD126" i="4" s="1"/>
  <c r="R237" i="4"/>
  <c r="Z237" i="4" s="1"/>
  <c r="X235" i="4"/>
  <c r="CD154" i="4" s="1"/>
  <c r="R235" i="4"/>
  <c r="Z235" i="4" s="1"/>
  <c r="X233" i="4"/>
  <c r="CD124" i="4" s="1"/>
  <c r="R233" i="4"/>
  <c r="Z233" i="4" s="1"/>
  <c r="X231" i="4"/>
  <c r="R231" i="4"/>
  <c r="Z231" i="4" s="1"/>
  <c r="X229" i="4"/>
  <c r="CD139" i="4" s="1"/>
  <c r="R229" i="4"/>
  <c r="Z229" i="4" s="1"/>
  <c r="X227" i="4"/>
  <c r="CD149" i="4" s="1"/>
  <c r="R227" i="4"/>
  <c r="Z227" i="4" s="1"/>
  <c r="X225" i="4"/>
  <c r="CD137" i="4" s="1"/>
  <c r="R225" i="4"/>
  <c r="Z225" i="4" s="1"/>
  <c r="X223" i="4"/>
  <c r="CD156" i="4" s="1"/>
  <c r="R223" i="4"/>
  <c r="Z223" i="4" s="1"/>
  <c r="X221" i="4"/>
  <c r="R221" i="4"/>
  <c r="Z221" i="4" s="1"/>
  <c r="X219" i="4"/>
  <c r="R219" i="4"/>
  <c r="Z219" i="4" s="1"/>
  <c r="X217" i="4"/>
  <c r="R217" i="4"/>
  <c r="Z217" i="4" s="1"/>
  <c r="R260" i="4"/>
  <c r="Z260" i="4" s="1"/>
  <c r="X260" i="4"/>
  <c r="R259" i="4"/>
  <c r="Z259" i="4" s="1"/>
  <c r="X259" i="4"/>
  <c r="R257" i="4"/>
  <c r="Z257" i="4" s="1"/>
  <c r="X257" i="4"/>
  <c r="R255" i="4"/>
  <c r="Z255" i="4" s="1"/>
  <c r="X255" i="4"/>
  <c r="CD176" i="4" s="1"/>
  <c r="R253" i="4"/>
  <c r="Z253" i="4" s="1"/>
  <c r="X253" i="4"/>
  <c r="CD161" i="4" s="1"/>
  <c r="BR252" i="4"/>
  <c r="S252" i="4"/>
  <c r="AA252" i="4" s="1"/>
  <c r="AN252" i="4" s="1"/>
  <c r="CE160" i="4" s="1"/>
  <c r="Q252" i="4"/>
  <c r="Y252" i="4" s="1"/>
  <c r="M252" i="4"/>
  <c r="U252" i="4" s="1"/>
  <c r="CA160" i="4" s="1"/>
  <c r="P252" i="4"/>
  <c r="W252" i="4"/>
  <c r="CC160" i="4" s="1"/>
  <c r="N252" i="4"/>
  <c r="V252" i="4" s="1"/>
  <c r="CB160" i="4" s="1"/>
  <c r="BZ160" i="4"/>
  <c r="BR250" i="4"/>
  <c r="S250" i="4"/>
  <c r="AA250" i="4" s="1"/>
  <c r="AN250" i="4" s="1"/>
  <c r="CE170" i="4" s="1"/>
  <c r="Q250" i="4"/>
  <c r="Y250" i="4" s="1"/>
  <c r="M250" i="4"/>
  <c r="U250" i="4" s="1"/>
  <c r="CA170" i="4" s="1"/>
  <c r="P250" i="4"/>
  <c r="W250" i="4"/>
  <c r="CC170" i="4" s="1"/>
  <c r="N250" i="4"/>
  <c r="V250" i="4" s="1"/>
  <c r="CB170" i="4" s="1"/>
  <c r="BZ170" i="4"/>
  <c r="BS61" i="4"/>
  <c r="BR248" i="4"/>
  <c r="S248" i="4"/>
  <c r="AA248" i="4" s="1"/>
  <c r="AN248" i="4" s="1"/>
  <c r="CE158" i="4" s="1"/>
  <c r="Q248" i="4"/>
  <c r="Y248" i="4" s="1"/>
  <c r="M248" i="4"/>
  <c r="U248" i="4" s="1"/>
  <c r="CA158" i="4" s="1"/>
  <c r="P248" i="4"/>
  <c r="W248" i="4"/>
  <c r="CC158" i="4" s="1"/>
  <c r="N248" i="4"/>
  <c r="V248" i="4" s="1"/>
  <c r="CB158" i="4" s="1"/>
  <c r="BZ158" i="4"/>
  <c r="BS60" i="4"/>
  <c r="BR246" i="4"/>
  <c r="S246" i="4"/>
  <c r="AA246" i="4" s="1"/>
  <c r="AN246" i="4" s="1"/>
  <c r="Q246" i="4"/>
  <c r="Y246" i="4" s="1"/>
  <c r="M246" i="4"/>
  <c r="U246" i="4" s="1"/>
  <c r="P246" i="4"/>
  <c r="W246" i="4"/>
  <c r="N246" i="4"/>
  <c r="V246" i="4" s="1"/>
  <c r="X214" i="4"/>
  <c r="R214" i="4"/>
  <c r="Z214" i="4" s="1"/>
  <c r="X158" i="4"/>
  <c r="R158" i="4"/>
  <c r="Z158" i="4" s="1"/>
  <c r="X156" i="4"/>
  <c r="R156" i="4"/>
  <c r="Z156" i="4" s="1"/>
  <c r="X154" i="4"/>
  <c r="CD79" i="4" s="1"/>
  <c r="R154" i="4"/>
  <c r="Z154" i="4" s="1"/>
  <c r="X152" i="4"/>
  <c r="CD77" i="4" s="1"/>
  <c r="R152" i="4"/>
  <c r="Z152" i="4" s="1"/>
  <c r="X150" i="4"/>
  <c r="CD75" i="4" s="1"/>
  <c r="R150" i="4"/>
  <c r="Z150" i="4" s="1"/>
  <c r="X148" i="4"/>
  <c r="CD143" i="4" s="1"/>
  <c r="R148" i="4"/>
  <c r="Z148" i="4" s="1"/>
  <c r="X146" i="4"/>
  <c r="CD102" i="4" s="1"/>
  <c r="R146" i="4"/>
  <c r="Z146" i="4" s="1"/>
  <c r="X144" i="4"/>
  <c r="CD100" i="4" s="1"/>
  <c r="R144" i="4"/>
  <c r="Z144" i="4" s="1"/>
  <c r="X142" i="4"/>
  <c r="R142" i="4"/>
  <c r="Z142" i="4" s="1"/>
  <c r="X140" i="4"/>
  <c r="R140" i="4"/>
  <c r="Z140" i="4" s="1"/>
  <c r="X138" i="4"/>
  <c r="R138" i="4"/>
  <c r="Z138" i="4" s="1"/>
  <c r="X136" i="4"/>
  <c r="R136" i="4"/>
  <c r="Z136" i="4" s="1"/>
  <c r="X134" i="4"/>
  <c r="R134" i="4"/>
  <c r="Z134" i="4" s="1"/>
  <c r="X132" i="4"/>
  <c r="R132" i="4"/>
  <c r="Z132" i="4" s="1"/>
  <c r="X130" i="4"/>
  <c r="CD73" i="4" s="1"/>
  <c r="R130" i="4"/>
  <c r="Z130" i="4" s="1"/>
  <c r="R177" i="4"/>
  <c r="Z177" i="4" s="1"/>
  <c r="X177" i="4"/>
  <c r="CD108" i="4" s="1"/>
  <c r="R173" i="4"/>
  <c r="Z173" i="4" s="1"/>
  <c r="X173" i="4"/>
  <c r="CD104" i="4" s="1"/>
  <c r="R167" i="4"/>
  <c r="Z167" i="4" s="1"/>
  <c r="X167" i="4"/>
  <c r="CD83" i="4" s="1"/>
  <c r="BR164" i="4"/>
  <c r="S164" i="4"/>
  <c r="AA164" i="4" s="1"/>
  <c r="AN164" i="4" s="1"/>
  <c r="CE80" i="4" s="1"/>
  <c r="Q164" i="4"/>
  <c r="Y164" i="4" s="1"/>
  <c r="M164" i="4"/>
  <c r="U164" i="4" s="1"/>
  <c r="CA80" i="4" s="1"/>
  <c r="P164" i="4"/>
  <c r="W164" i="4"/>
  <c r="CC80" i="4" s="1"/>
  <c r="N164" i="4"/>
  <c r="V164" i="4" s="1"/>
  <c r="CB80" i="4" s="1"/>
  <c r="BZ80" i="4"/>
  <c r="BR160" i="4"/>
  <c r="S160" i="4"/>
  <c r="AA160" i="4" s="1"/>
  <c r="AN160" i="4" s="1"/>
  <c r="Q160" i="4"/>
  <c r="Y160" i="4" s="1"/>
  <c r="M160" i="4"/>
  <c r="U160" i="4" s="1"/>
  <c r="P160" i="4"/>
  <c r="W160" i="4"/>
  <c r="N160" i="4"/>
  <c r="V160" i="4" s="1"/>
  <c r="X188" i="4"/>
  <c r="CD151" i="4" s="1"/>
  <c r="R188" i="4"/>
  <c r="Z188" i="4" s="1"/>
  <c r="X186" i="4"/>
  <c r="CD134" i="4" s="1"/>
  <c r="R186" i="4"/>
  <c r="Z186" i="4" s="1"/>
  <c r="X184" i="4"/>
  <c r="CD132" i="4" s="1"/>
  <c r="R184" i="4"/>
  <c r="Z184" i="4" s="1"/>
  <c r="X182" i="4"/>
  <c r="CD130" i="4" s="1"/>
  <c r="R182" i="4"/>
  <c r="Z182" i="4" s="1"/>
  <c r="R180" i="4"/>
  <c r="Z180" i="4" s="1"/>
  <c r="X180" i="4"/>
  <c r="CD150" i="4" s="1"/>
  <c r="R176" i="4"/>
  <c r="Z176" i="4" s="1"/>
  <c r="X176" i="4"/>
  <c r="CD107" i="4" s="1"/>
  <c r="R172" i="4"/>
  <c r="Z172" i="4" s="1"/>
  <c r="X172" i="4"/>
  <c r="R170" i="4"/>
  <c r="Z170" i="4" s="1"/>
  <c r="X170" i="4"/>
  <c r="CD144" i="4" s="1"/>
  <c r="R166" i="4"/>
  <c r="Z166" i="4" s="1"/>
  <c r="X166" i="4"/>
  <c r="CD82" i="4" s="1"/>
  <c r="X127" i="4"/>
  <c r="CD70" i="4" s="1"/>
  <c r="R127" i="4"/>
  <c r="Z127" i="4" s="1"/>
  <c r="X123" i="4"/>
  <c r="CD141" i="4" s="1"/>
  <c r="R123" i="4"/>
  <c r="Z123" i="4" s="1"/>
  <c r="X121" i="4"/>
  <c r="CD97" i="4" s="1"/>
  <c r="R121" i="4"/>
  <c r="Z121" i="4" s="1"/>
  <c r="X117" i="4"/>
  <c r="R117" i="4"/>
  <c r="Z117" i="4" s="1"/>
  <c r="BR112" i="4"/>
  <c r="S112" i="4"/>
  <c r="AA112" i="4" s="1"/>
  <c r="AN112" i="4" s="1"/>
  <c r="Q112" i="4"/>
  <c r="Y112" i="4" s="1"/>
  <c r="M112" i="4"/>
  <c r="U112" i="4" s="1"/>
  <c r="P112" i="4"/>
  <c r="W112" i="4"/>
  <c r="N112" i="4"/>
  <c r="V112" i="4" s="1"/>
  <c r="BR108" i="4"/>
  <c r="S108" i="4"/>
  <c r="AA108" i="4" s="1"/>
  <c r="AN108" i="4" s="1"/>
  <c r="Q108" i="4"/>
  <c r="Y108" i="4" s="1"/>
  <c r="M108" i="4"/>
  <c r="U108" i="4" s="1"/>
  <c r="P108" i="4"/>
  <c r="W108" i="4"/>
  <c r="N108" i="4"/>
  <c r="V108" i="4" s="1"/>
  <c r="BR104" i="4"/>
  <c r="S104" i="4"/>
  <c r="AA104" i="4" s="1"/>
  <c r="AN104" i="4" s="1"/>
  <c r="CE66" i="4" s="1"/>
  <c r="Q104" i="4"/>
  <c r="Y104" i="4" s="1"/>
  <c r="M104" i="4"/>
  <c r="U104" i="4" s="1"/>
  <c r="CA66" i="4" s="1"/>
  <c r="P104" i="4"/>
  <c r="W104" i="4"/>
  <c r="CC66" i="4" s="1"/>
  <c r="N104" i="4"/>
  <c r="V104" i="4" s="1"/>
  <c r="CB66" i="4" s="1"/>
  <c r="BZ66" i="4"/>
  <c r="BR100" i="4"/>
  <c r="S100" i="4"/>
  <c r="AA100" i="4" s="1"/>
  <c r="AN100" i="4" s="1"/>
  <c r="Q100" i="4"/>
  <c r="Y100" i="4" s="1"/>
  <c r="M100" i="4"/>
  <c r="U100" i="4" s="1"/>
  <c r="P100" i="4"/>
  <c r="W100" i="4"/>
  <c r="N100" i="4"/>
  <c r="V100" i="4" s="1"/>
  <c r="X87" i="4"/>
  <c r="CD88" i="4" s="1"/>
  <c r="R87" i="4"/>
  <c r="Z87" i="4" s="1"/>
  <c r="BR83" i="4"/>
  <c r="S83" i="4"/>
  <c r="AA83" i="4" s="1"/>
  <c r="AN83" i="4" s="1"/>
  <c r="CE52" i="4" s="1"/>
  <c r="Q83" i="4"/>
  <c r="Y83" i="4" s="1"/>
  <c r="M83" i="4"/>
  <c r="U83" i="4" s="1"/>
  <c r="CA52" i="4" s="1"/>
  <c r="P83" i="4"/>
  <c r="BZ52" i="4"/>
  <c r="W83" i="4"/>
  <c r="CC52" i="4" s="1"/>
  <c r="N83" i="4"/>
  <c r="V83" i="4" s="1"/>
  <c r="CB52" i="4" s="1"/>
  <c r="BR79" i="4"/>
  <c r="S79" i="4"/>
  <c r="AA79" i="4" s="1"/>
  <c r="AN79" i="4" s="1"/>
  <c r="Q79" i="4"/>
  <c r="Y79" i="4" s="1"/>
  <c r="M79" i="4"/>
  <c r="U79" i="4" s="1"/>
  <c r="P79" i="4"/>
  <c r="W79" i="4"/>
  <c r="N79" i="4"/>
  <c r="V79" i="4" s="1"/>
  <c r="Z19" i="4"/>
  <c r="X122" i="4"/>
  <c r="CD98" i="4" s="1"/>
  <c r="R122" i="4"/>
  <c r="Z122" i="4" s="1"/>
  <c r="X118" i="4"/>
  <c r="R118" i="4"/>
  <c r="Z118" i="4" s="1"/>
  <c r="X76" i="4"/>
  <c r="R76" i="4"/>
  <c r="Z76" i="4" s="1"/>
  <c r="X71" i="4"/>
  <c r="CD94" i="4" s="1"/>
  <c r="R71" i="4"/>
  <c r="Z71" i="4" s="1"/>
  <c r="X69" i="4"/>
  <c r="CD50" i="4" s="1"/>
  <c r="R69" i="4"/>
  <c r="Z69" i="4" s="1"/>
  <c r="R65" i="4"/>
  <c r="Z65" i="4" s="1"/>
  <c r="X65" i="4"/>
  <c r="CD91" i="4" s="1"/>
  <c r="R63" i="4"/>
  <c r="Z63" i="4" s="1"/>
  <c r="X63" i="4"/>
  <c r="CD87" i="4" s="1"/>
  <c r="X60" i="4"/>
  <c r="CD62" i="4" s="1"/>
  <c r="R60" i="4"/>
  <c r="Z60" i="4" s="1"/>
  <c r="R59" i="4"/>
  <c r="Z59" i="4" s="1"/>
  <c r="X59" i="4"/>
  <c r="CD61" i="4" s="1"/>
  <c r="X58" i="4"/>
  <c r="CD59" i="4" s="1"/>
  <c r="R58" i="4"/>
  <c r="Z58" i="4" s="1"/>
  <c r="X56" i="4"/>
  <c r="R56" i="4"/>
  <c r="Z56" i="4" s="1"/>
  <c r="X52" i="4"/>
  <c r="R52" i="4"/>
  <c r="Z52" i="4" s="1"/>
  <c r="X50" i="4"/>
  <c r="R50" i="4"/>
  <c r="Z50" i="4" s="1"/>
  <c r="X75" i="4"/>
  <c r="R75" i="4"/>
  <c r="Z75" i="4" s="1"/>
  <c r="X70" i="4"/>
  <c r="CD93" i="4" s="1"/>
  <c r="R70" i="4"/>
  <c r="Z70" i="4" s="1"/>
  <c r="R57" i="4"/>
  <c r="Z57" i="4" s="1"/>
  <c r="X57" i="4"/>
  <c r="R47" i="4"/>
  <c r="Z47" i="4" s="1"/>
  <c r="X47" i="4"/>
  <c r="CD47" i="4" s="1"/>
  <c r="R45" i="4"/>
  <c r="Z45" i="4" s="1"/>
  <c r="X45" i="4"/>
  <c r="CD45" i="4" s="1"/>
  <c r="R44" i="4"/>
  <c r="Z44" i="4" s="1"/>
  <c r="X44" i="4"/>
  <c r="CD44" i="4" s="1"/>
  <c r="R41" i="4"/>
  <c r="Z41" i="4" s="1"/>
  <c r="X41" i="4"/>
  <c r="CD41" i="4" s="1"/>
  <c r="V40" i="4"/>
  <c r="N39" i="4"/>
  <c r="N38" i="4" s="1"/>
  <c r="U40" i="4"/>
  <c r="M39" i="4"/>
  <c r="M38" i="4" s="1"/>
  <c r="AA40" i="4"/>
  <c r="S39" i="4"/>
  <c r="S38" i="4" s="1"/>
  <c r="O308" i="4"/>
  <c r="O319" i="4" s="1"/>
  <c r="R298" i="4"/>
  <c r="Z298" i="4" s="1"/>
  <c r="X298" i="4"/>
  <c r="CD179" i="4" s="1"/>
  <c r="R294" i="4"/>
  <c r="Z294" i="4" s="1"/>
  <c r="X294" i="4"/>
  <c r="CD173" i="4" s="1"/>
  <c r="R291" i="4"/>
  <c r="Z291" i="4" s="1"/>
  <c r="X291" i="4"/>
  <c r="R289" i="4"/>
  <c r="Z289" i="4" s="1"/>
  <c r="X289" i="4"/>
  <c r="R287" i="4"/>
  <c r="Z287" i="4" s="1"/>
  <c r="X287" i="4"/>
  <c r="R285" i="4"/>
  <c r="Z285" i="4" s="1"/>
  <c r="X285" i="4"/>
  <c r="R297" i="4"/>
  <c r="Z297" i="4" s="1"/>
  <c r="X297" i="4"/>
  <c r="CD178" i="4" s="1"/>
  <c r="R293" i="4"/>
  <c r="Z293" i="4" s="1"/>
  <c r="X293" i="4"/>
  <c r="CD172" i="4" s="1"/>
  <c r="X244" i="4"/>
  <c r="R244" i="4"/>
  <c r="Z244" i="4" s="1"/>
  <c r="X242" i="4"/>
  <c r="R242" i="4"/>
  <c r="Z242" i="4" s="1"/>
  <c r="X240" i="4"/>
  <c r="R240" i="4"/>
  <c r="Z240" i="4" s="1"/>
  <c r="X238" i="4"/>
  <c r="R238" i="4"/>
  <c r="Z238" i="4" s="1"/>
  <c r="X236" i="4"/>
  <c r="CD125" i="4" s="1"/>
  <c r="R236" i="4"/>
  <c r="Z236" i="4" s="1"/>
  <c r="X234" i="4"/>
  <c r="CD153" i="4" s="1"/>
  <c r="R234" i="4"/>
  <c r="Z234" i="4" s="1"/>
  <c r="X232" i="4"/>
  <c r="CD123" i="4" s="1"/>
  <c r="R232" i="4"/>
  <c r="Z232" i="4" s="1"/>
  <c r="X230" i="4"/>
  <c r="R230" i="4"/>
  <c r="Z230" i="4" s="1"/>
  <c r="X228" i="4"/>
  <c r="CD138" i="4" s="1"/>
  <c r="R228" i="4"/>
  <c r="Z228" i="4" s="1"/>
  <c r="X226" i="4"/>
  <c r="CD148" i="4" s="1"/>
  <c r="R226" i="4"/>
  <c r="Z226" i="4" s="1"/>
  <c r="X224" i="4"/>
  <c r="CD136" i="4" s="1"/>
  <c r="R224" i="4"/>
  <c r="Z224" i="4" s="1"/>
  <c r="X222" i="4"/>
  <c r="R222" i="4"/>
  <c r="Z222" i="4" s="1"/>
  <c r="X220" i="4"/>
  <c r="R220" i="4"/>
  <c r="Z220" i="4" s="1"/>
  <c r="X218" i="4"/>
  <c r="R218" i="4"/>
  <c r="Z218" i="4" s="1"/>
  <c r="X216" i="4"/>
  <c r="R216" i="4"/>
  <c r="Z216" i="4" s="1"/>
  <c r="R258" i="4"/>
  <c r="Z258" i="4" s="1"/>
  <c r="X258" i="4"/>
  <c r="R256" i="4"/>
  <c r="Z256" i="4" s="1"/>
  <c r="X256" i="4"/>
  <c r="R254" i="4"/>
  <c r="Z254" i="4" s="1"/>
  <c r="X254" i="4"/>
  <c r="CD162" i="4" s="1"/>
  <c r="BR251" i="4"/>
  <c r="S251" i="4"/>
  <c r="AA251" i="4" s="1"/>
  <c r="AN251" i="4" s="1"/>
  <c r="CE171" i="4" s="1"/>
  <c r="Q251" i="4"/>
  <c r="Y251" i="4" s="1"/>
  <c r="M251" i="4"/>
  <c r="U251" i="4" s="1"/>
  <c r="CA171" i="4" s="1"/>
  <c r="P251" i="4"/>
  <c r="W251" i="4"/>
  <c r="CC171" i="4" s="1"/>
  <c r="N251" i="4"/>
  <c r="V251" i="4" s="1"/>
  <c r="CB171" i="4" s="1"/>
  <c r="BZ171" i="4"/>
  <c r="BR249" i="4"/>
  <c r="S249" i="4"/>
  <c r="AA249" i="4" s="1"/>
  <c r="AN249" i="4" s="1"/>
  <c r="CE159" i="4" s="1"/>
  <c r="Q249" i="4"/>
  <c r="Y249" i="4" s="1"/>
  <c r="M249" i="4"/>
  <c r="U249" i="4" s="1"/>
  <c r="CA159" i="4" s="1"/>
  <c r="P249" i="4"/>
  <c r="W249" i="4"/>
  <c r="CC159" i="4" s="1"/>
  <c r="N249" i="4"/>
  <c r="V249" i="4" s="1"/>
  <c r="CB159" i="4" s="1"/>
  <c r="BZ159" i="4"/>
  <c r="BR247" i="4"/>
  <c r="S247" i="4"/>
  <c r="AA247" i="4" s="1"/>
  <c r="AN247" i="4" s="1"/>
  <c r="CE157" i="4" s="1"/>
  <c r="Q247" i="4"/>
  <c r="Y247" i="4" s="1"/>
  <c r="M247" i="4"/>
  <c r="U247" i="4" s="1"/>
  <c r="CA157" i="4" s="1"/>
  <c r="P247" i="4"/>
  <c r="W247" i="4"/>
  <c r="CC157" i="4" s="1"/>
  <c r="N247" i="4"/>
  <c r="V247" i="4" s="1"/>
  <c r="CB157" i="4" s="1"/>
  <c r="BZ157" i="4"/>
  <c r="BS59" i="4"/>
  <c r="BR245" i="4"/>
  <c r="S245" i="4"/>
  <c r="AA245" i="4" s="1"/>
  <c r="AN245" i="4" s="1"/>
  <c r="Q245" i="4"/>
  <c r="Y245" i="4" s="1"/>
  <c r="M245" i="4"/>
  <c r="U245" i="4" s="1"/>
  <c r="P245" i="4"/>
  <c r="W245" i="4"/>
  <c r="N245" i="4"/>
  <c r="V245" i="4" s="1"/>
  <c r="X215" i="4"/>
  <c r="R215" i="4"/>
  <c r="Z215" i="4" s="1"/>
  <c r="BR157" i="4"/>
  <c r="S157" i="4"/>
  <c r="AA157" i="4" s="1"/>
  <c r="AN157" i="4" s="1"/>
  <c r="Q157" i="4"/>
  <c r="Y157" i="4" s="1"/>
  <c r="M157" i="4"/>
  <c r="U157" i="4" s="1"/>
  <c r="W157" i="4"/>
  <c r="N157" i="4"/>
  <c r="V157" i="4" s="1"/>
  <c r="P157" i="4"/>
  <c r="BR155" i="4"/>
  <c r="S155" i="4"/>
  <c r="AA155" i="4" s="1"/>
  <c r="AN155" i="4" s="1"/>
  <c r="CE129" i="4" s="1"/>
  <c r="Q155" i="4"/>
  <c r="Y155" i="4" s="1"/>
  <c r="M155" i="4"/>
  <c r="U155" i="4" s="1"/>
  <c r="CA129" i="4" s="1"/>
  <c r="W155" i="4"/>
  <c r="CC129" i="4" s="1"/>
  <c r="N155" i="4"/>
  <c r="V155" i="4" s="1"/>
  <c r="CB129" i="4" s="1"/>
  <c r="BZ129" i="4"/>
  <c r="P155" i="4"/>
  <c r="BR153" i="4"/>
  <c r="S153" i="4"/>
  <c r="AA153" i="4" s="1"/>
  <c r="AN153" i="4" s="1"/>
  <c r="CE78" i="4" s="1"/>
  <c r="Q153" i="4"/>
  <c r="Y153" i="4" s="1"/>
  <c r="M153" i="4"/>
  <c r="U153" i="4" s="1"/>
  <c r="CA78" i="4" s="1"/>
  <c r="W153" i="4"/>
  <c r="CC78" i="4" s="1"/>
  <c r="N153" i="4"/>
  <c r="V153" i="4" s="1"/>
  <c r="CB78" i="4" s="1"/>
  <c r="P153" i="4"/>
  <c r="BZ78" i="4"/>
  <c r="BR151" i="4"/>
  <c r="S151" i="4"/>
  <c r="AA151" i="4" s="1"/>
  <c r="AN151" i="4" s="1"/>
  <c r="CE76" i="4" s="1"/>
  <c r="Q151" i="4"/>
  <c r="Y151" i="4" s="1"/>
  <c r="M151" i="4"/>
  <c r="U151" i="4" s="1"/>
  <c r="CA76" i="4" s="1"/>
  <c r="W151" i="4"/>
  <c r="CC76" i="4" s="1"/>
  <c r="N151" i="4"/>
  <c r="V151" i="4" s="1"/>
  <c r="CB76" i="4" s="1"/>
  <c r="P151" i="4"/>
  <c r="BZ76" i="4"/>
  <c r="BR149" i="4"/>
  <c r="S149" i="4"/>
  <c r="AA149" i="4" s="1"/>
  <c r="AN149" i="4" s="1"/>
  <c r="Q149" i="4"/>
  <c r="Y149" i="4" s="1"/>
  <c r="M149" i="4"/>
  <c r="U149" i="4" s="1"/>
  <c r="W149" i="4"/>
  <c r="N149" i="4"/>
  <c r="V149" i="4" s="1"/>
  <c r="P149" i="4"/>
  <c r="BR147" i="4"/>
  <c r="S147" i="4"/>
  <c r="AA147" i="4" s="1"/>
  <c r="AN147" i="4" s="1"/>
  <c r="CE103" i="4" s="1"/>
  <c r="Q147" i="4"/>
  <c r="Y147" i="4" s="1"/>
  <c r="M147" i="4"/>
  <c r="U147" i="4" s="1"/>
  <c r="CA103" i="4" s="1"/>
  <c r="W147" i="4"/>
  <c r="CC103" i="4" s="1"/>
  <c r="N147" i="4"/>
  <c r="V147" i="4" s="1"/>
  <c r="CB103" i="4" s="1"/>
  <c r="P147" i="4"/>
  <c r="BZ103" i="4"/>
  <c r="X145" i="4"/>
  <c r="CD101" i="4" s="1"/>
  <c r="R145" i="4"/>
  <c r="Z145" i="4" s="1"/>
  <c r="X143" i="4"/>
  <c r="CD99" i="4" s="1"/>
  <c r="R143" i="4"/>
  <c r="Z143" i="4" s="1"/>
  <c r="X141" i="4"/>
  <c r="R141" i="4"/>
  <c r="Z141" i="4" s="1"/>
  <c r="BR139" i="4"/>
  <c r="S139" i="4"/>
  <c r="AA139" i="4" s="1"/>
  <c r="AN139" i="4" s="1"/>
  <c r="Q139" i="4"/>
  <c r="Y139" i="4" s="1"/>
  <c r="M139" i="4"/>
  <c r="U139" i="4" s="1"/>
  <c r="W139" i="4"/>
  <c r="N139" i="4"/>
  <c r="V139" i="4" s="1"/>
  <c r="P139" i="4"/>
  <c r="BR137" i="4"/>
  <c r="S137" i="4"/>
  <c r="AA137" i="4" s="1"/>
  <c r="AN137" i="4" s="1"/>
  <c r="Q137" i="4"/>
  <c r="Y137" i="4" s="1"/>
  <c r="M137" i="4"/>
  <c r="U137" i="4" s="1"/>
  <c r="W137" i="4"/>
  <c r="N137" i="4"/>
  <c r="V137" i="4" s="1"/>
  <c r="P137" i="4"/>
  <c r="BR135" i="4"/>
  <c r="S135" i="4"/>
  <c r="AA135" i="4" s="1"/>
  <c r="AN135" i="4" s="1"/>
  <c r="Q135" i="4"/>
  <c r="Y135" i="4" s="1"/>
  <c r="M135" i="4"/>
  <c r="U135" i="4" s="1"/>
  <c r="W135" i="4"/>
  <c r="N135" i="4"/>
  <c r="V135" i="4" s="1"/>
  <c r="P135" i="4"/>
  <c r="BR133" i="4"/>
  <c r="S133" i="4"/>
  <c r="AA133" i="4" s="1"/>
  <c r="AN133" i="4" s="1"/>
  <c r="Q133" i="4"/>
  <c r="Y133" i="4" s="1"/>
  <c r="M133" i="4"/>
  <c r="U133" i="4" s="1"/>
  <c r="W133" i="4"/>
  <c r="N133" i="4"/>
  <c r="V133" i="4" s="1"/>
  <c r="P133" i="4"/>
  <c r="BR131" i="4"/>
  <c r="S131" i="4"/>
  <c r="AA131" i="4" s="1"/>
  <c r="AN131" i="4" s="1"/>
  <c r="CE74" i="4" s="1"/>
  <c r="Q131" i="4"/>
  <c r="Y131" i="4" s="1"/>
  <c r="M131" i="4"/>
  <c r="U131" i="4" s="1"/>
  <c r="CA74" i="4" s="1"/>
  <c r="W131" i="4"/>
  <c r="CC74" i="4" s="1"/>
  <c r="N131" i="4"/>
  <c r="V131" i="4" s="1"/>
  <c r="CB74" i="4" s="1"/>
  <c r="P131" i="4"/>
  <c r="BZ74" i="4"/>
  <c r="X129" i="4"/>
  <c r="CD72" i="4" s="1"/>
  <c r="R129" i="4"/>
  <c r="Z129" i="4" s="1"/>
  <c r="R179" i="4"/>
  <c r="Z179" i="4" s="1"/>
  <c r="X179" i="4"/>
  <c r="CD146" i="4" s="1"/>
  <c r="R175" i="4"/>
  <c r="Z175" i="4" s="1"/>
  <c r="X175" i="4"/>
  <c r="CD106" i="4" s="1"/>
  <c r="R169" i="4"/>
  <c r="Z169" i="4" s="1"/>
  <c r="X169" i="4"/>
  <c r="CD85" i="4" s="1"/>
  <c r="BR162" i="4"/>
  <c r="S162" i="4"/>
  <c r="AA162" i="4" s="1"/>
  <c r="AN162" i="4" s="1"/>
  <c r="Q162" i="4"/>
  <c r="Y162" i="4" s="1"/>
  <c r="M162" i="4"/>
  <c r="U162" i="4" s="1"/>
  <c r="P162" i="4"/>
  <c r="W162" i="4"/>
  <c r="N162" i="4"/>
  <c r="V162" i="4" s="1"/>
  <c r="X187" i="4"/>
  <c r="CD135" i="4" s="1"/>
  <c r="R187" i="4"/>
  <c r="Z187" i="4" s="1"/>
  <c r="X185" i="4"/>
  <c r="CD133" i="4" s="1"/>
  <c r="R185" i="4"/>
  <c r="Z185" i="4" s="1"/>
  <c r="X183" i="4"/>
  <c r="CD131" i="4" s="1"/>
  <c r="R183" i="4"/>
  <c r="Z183" i="4" s="1"/>
  <c r="X181" i="4"/>
  <c r="CD147" i="4" s="1"/>
  <c r="R181" i="4"/>
  <c r="Z181" i="4" s="1"/>
  <c r="R178" i="4"/>
  <c r="Z178" i="4" s="1"/>
  <c r="X178" i="4"/>
  <c r="CD109" i="4" s="1"/>
  <c r="R174" i="4"/>
  <c r="Z174" i="4" s="1"/>
  <c r="X174" i="4"/>
  <c r="CD105" i="4" s="1"/>
  <c r="R171" i="4"/>
  <c r="Z171" i="4" s="1"/>
  <c r="X171" i="4"/>
  <c r="CD145" i="4" s="1"/>
  <c r="R168" i="4"/>
  <c r="Z168" i="4" s="1"/>
  <c r="X168" i="4"/>
  <c r="CD84" i="4" s="1"/>
  <c r="X128" i="4"/>
  <c r="CD71" i="4" s="1"/>
  <c r="R128" i="4"/>
  <c r="Z128" i="4" s="1"/>
  <c r="X125" i="4"/>
  <c r="CD69" i="4" s="1"/>
  <c r="R125" i="4"/>
  <c r="Z125" i="4" s="1"/>
  <c r="X119" i="4"/>
  <c r="CD95" i="4" s="1"/>
  <c r="R119" i="4"/>
  <c r="Z119" i="4" s="1"/>
  <c r="BR114" i="4"/>
  <c r="S114" i="4"/>
  <c r="AA114" i="4" s="1"/>
  <c r="AN114" i="4" s="1"/>
  <c r="Q114" i="4"/>
  <c r="Y114" i="4" s="1"/>
  <c r="M114" i="4"/>
  <c r="U114" i="4" s="1"/>
  <c r="P114" i="4"/>
  <c r="W114" i="4"/>
  <c r="N114" i="4"/>
  <c r="V114" i="4" s="1"/>
  <c r="BZ128" i="4"/>
  <c r="BR110" i="4"/>
  <c r="S110" i="4"/>
  <c r="AA110" i="4" s="1"/>
  <c r="AN110" i="4" s="1"/>
  <c r="CE128" i="4" s="1"/>
  <c r="Q110" i="4"/>
  <c r="Y110" i="4" s="1"/>
  <c r="M110" i="4"/>
  <c r="U110" i="4" s="1"/>
  <c r="CA128" i="4" s="1"/>
  <c r="P110" i="4"/>
  <c r="W110" i="4"/>
  <c r="CC128" i="4" s="1"/>
  <c r="N110" i="4"/>
  <c r="V110" i="4" s="1"/>
  <c r="CB128" i="4" s="1"/>
  <c r="BR106" i="4"/>
  <c r="S106" i="4"/>
  <c r="AA106" i="4" s="1"/>
  <c r="AN106" i="4" s="1"/>
  <c r="CE68" i="4" s="1"/>
  <c r="Q106" i="4"/>
  <c r="Y106" i="4" s="1"/>
  <c r="M106" i="4"/>
  <c r="U106" i="4" s="1"/>
  <c r="CA68" i="4" s="1"/>
  <c r="P106" i="4"/>
  <c r="W106" i="4"/>
  <c r="CC68" i="4" s="1"/>
  <c r="N106" i="4"/>
  <c r="V106" i="4" s="1"/>
  <c r="CB68" i="4" s="1"/>
  <c r="BZ68" i="4"/>
  <c r="BR102" i="4"/>
  <c r="S102" i="4"/>
  <c r="AA102" i="4" s="1"/>
  <c r="AN102" i="4" s="1"/>
  <c r="CE90" i="4" s="1"/>
  <c r="Q102" i="4"/>
  <c r="Y102" i="4" s="1"/>
  <c r="M102" i="4"/>
  <c r="U102" i="4" s="1"/>
  <c r="CA90" i="4" s="1"/>
  <c r="P102" i="4"/>
  <c r="W102" i="4"/>
  <c r="CC90" i="4" s="1"/>
  <c r="N102" i="4"/>
  <c r="V102" i="4" s="1"/>
  <c r="CB90" i="4" s="1"/>
  <c r="BZ90" i="4"/>
  <c r="BR85" i="4"/>
  <c r="S85" i="4"/>
  <c r="AA85" i="4" s="1"/>
  <c r="AN85" i="4" s="1"/>
  <c r="CE54" i="4" s="1"/>
  <c r="Q85" i="4"/>
  <c r="Y85" i="4" s="1"/>
  <c r="M85" i="4"/>
  <c r="U85" i="4" s="1"/>
  <c r="CA54" i="4" s="1"/>
  <c r="P85" i="4"/>
  <c r="BZ54" i="4"/>
  <c r="W85" i="4"/>
  <c r="CC54" i="4" s="1"/>
  <c r="N85" i="4"/>
  <c r="V85" i="4" s="1"/>
  <c r="CB54" i="4" s="1"/>
  <c r="BR81" i="4"/>
  <c r="S81" i="4"/>
  <c r="AA81" i="4" s="1"/>
  <c r="AN81" i="4" s="1"/>
  <c r="Q81" i="4"/>
  <c r="Y81" i="4" s="1"/>
  <c r="M81" i="4"/>
  <c r="U81" i="4" s="1"/>
  <c r="P81" i="4"/>
  <c r="P308" i="4" s="1"/>
  <c r="P319" i="4" s="1"/>
  <c r="W81" i="4"/>
  <c r="N81" i="4"/>
  <c r="V81" i="4" s="1"/>
  <c r="Z26" i="4"/>
  <c r="Z24" i="4"/>
  <c r="Z22" i="4"/>
  <c r="Z20" i="4"/>
  <c r="Z18" i="4"/>
  <c r="Z16" i="4"/>
  <c r="Z14" i="4"/>
  <c r="Z12" i="4"/>
  <c r="Y29" i="4"/>
  <c r="W26" i="4" s="1"/>
  <c r="Z10" i="4"/>
  <c r="X126" i="4"/>
  <c r="CD142" i="4" s="1"/>
  <c r="R126" i="4"/>
  <c r="Z126" i="4" s="1"/>
  <c r="X124" i="4"/>
  <c r="R124" i="4"/>
  <c r="Z124" i="4" s="1"/>
  <c r="X120" i="4"/>
  <c r="CD96" i="4" s="1"/>
  <c r="R120" i="4"/>
  <c r="Z120" i="4" s="1"/>
  <c r="X116" i="4"/>
  <c r="CD140" i="4" s="1"/>
  <c r="R116" i="4"/>
  <c r="Z116" i="4" s="1"/>
  <c r="X77" i="4"/>
  <c r="R77" i="4"/>
  <c r="Z77" i="4" s="1"/>
  <c r="X73" i="4"/>
  <c r="R73" i="4"/>
  <c r="Z73" i="4" s="1"/>
  <c r="X68" i="4"/>
  <c r="CD49" i="4" s="1"/>
  <c r="R68" i="4"/>
  <c r="Z68" i="4" s="1"/>
  <c r="X64" i="4"/>
  <c r="CD64" i="4" s="1"/>
  <c r="R64" i="4"/>
  <c r="Z64" i="4" s="1"/>
  <c r="X62" i="4"/>
  <c r="CD86" i="4" s="1"/>
  <c r="R62" i="4"/>
  <c r="Z62" i="4" s="1"/>
  <c r="R53" i="4"/>
  <c r="Z53" i="4" s="1"/>
  <c r="X53" i="4"/>
  <c r="R51" i="4"/>
  <c r="Z51" i="4" s="1"/>
  <c r="X51" i="4"/>
  <c r="R49" i="4"/>
  <c r="Z49" i="4" s="1"/>
  <c r="X49" i="4"/>
  <c r="X48" i="4"/>
  <c r="CD58" i="4" s="1"/>
  <c r="R48" i="4"/>
  <c r="Z48" i="4" s="1"/>
  <c r="X46" i="4"/>
  <c r="CD46" i="4" s="1"/>
  <c r="R46" i="4"/>
  <c r="Z46" i="4" s="1"/>
  <c r="X43" i="4"/>
  <c r="CD43" i="4" s="1"/>
  <c r="R43" i="4"/>
  <c r="Z43" i="4" s="1"/>
  <c r="X42" i="4"/>
  <c r="CD42" i="4" s="1"/>
  <c r="R42" i="4"/>
  <c r="Z42" i="4" s="1"/>
  <c r="X78" i="4"/>
  <c r="R78" i="4"/>
  <c r="Z78" i="4" s="1"/>
  <c r="X74" i="4"/>
  <c r="R74" i="4"/>
  <c r="Z74" i="4" s="1"/>
  <c r="X72" i="4"/>
  <c r="CD51" i="4" s="1"/>
  <c r="R72" i="4"/>
  <c r="Z72" i="4" s="1"/>
  <c r="X67" i="4"/>
  <c r="CD48" i="4" s="1"/>
  <c r="R67" i="4"/>
  <c r="Z67" i="4" s="1"/>
  <c r="X66" i="4"/>
  <c r="R66" i="4"/>
  <c r="Z66" i="4" s="1"/>
  <c r="R61" i="4"/>
  <c r="Z61" i="4" s="1"/>
  <c r="X61" i="4"/>
  <c r="CD63" i="4" s="1"/>
  <c r="R55" i="4"/>
  <c r="Z55" i="4" s="1"/>
  <c r="X55" i="4"/>
  <c r="X40" i="4"/>
  <c r="P39" i="4"/>
  <c r="P38" i="4" s="1"/>
  <c r="R40" i="4"/>
  <c r="Y40" i="4"/>
  <c r="Q39" i="4"/>
  <c r="Q38" i="4" s="1"/>
  <c r="O307" i="4"/>
  <c r="O318" i="4" s="1"/>
  <c r="X310" i="3"/>
  <c r="R310" i="3"/>
  <c r="Z310" i="3" s="1"/>
  <c r="X308" i="3"/>
  <c r="R308" i="3"/>
  <c r="Z308" i="3" s="1"/>
  <c r="X306" i="3"/>
  <c r="R306" i="3"/>
  <c r="Z306" i="3" s="1"/>
  <c r="X304" i="3"/>
  <c r="R304" i="3"/>
  <c r="Z304" i="3" s="1"/>
  <c r="X302" i="3"/>
  <c r="R302" i="3"/>
  <c r="Z302" i="3" s="1"/>
  <c r="X300" i="3"/>
  <c r="R300" i="3"/>
  <c r="Z300" i="3" s="1"/>
  <c r="X298" i="3"/>
  <c r="R298" i="3"/>
  <c r="Z298" i="3" s="1"/>
  <c r="X296" i="3"/>
  <c r="R296" i="3"/>
  <c r="Z296" i="3" s="1"/>
  <c r="X294" i="3"/>
  <c r="R294" i="3"/>
  <c r="Z294" i="3" s="1"/>
  <c r="X292" i="3"/>
  <c r="R292" i="3"/>
  <c r="Z292" i="3" s="1"/>
  <c r="X290" i="3"/>
  <c r="R290" i="3"/>
  <c r="Z290" i="3" s="1"/>
  <c r="R317" i="3"/>
  <c r="Z317" i="3" s="1"/>
  <c r="X317" i="3"/>
  <c r="R315" i="3"/>
  <c r="Z315" i="3" s="1"/>
  <c r="X315" i="3"/>
  <c r="R313" i="3"/>
  <c r="Z313" i="3" s="1"/>
  <c r="X313" i="3"/>
  <c r="R311" i="3"/>
  <c r="Z311" i="3" s="1"/>
  <c r="X311" i="3"/>
  <c r="X277" i="3"/>
  <c r="R277" i="3"/>
  <c r="Z277" i="3" s="1"/>
  <c r="X275" i="3"/>
  <c r="R275" i="3"/>
  <c r="Z275" i="3" s="1"/>
  <c r="X273" i="3"/>
  <c r="R273" i="3"/>
  <c r="Z273" i="3" s="1"/>
  <c r="X286" i="3"/>
  <c r="R286" i="3"/>
  <c r="Z286" i="3" s="1"/>
  <c r="X282" i="3"/>
  <c r="R282" i="3"/>
  <c r="Z282" i="3" s="1"/>
  <c r="S280" i="3"/>
  <c r="AA280" i="3" s="1"/>
  <c r="AN280" i="3" s="1"/>
  <c r="Q280" i="3"/>
  <c r="Y280" i="3" s="1"/>
  <c r="M280" i="3"/>
  <c r="U280" i="3" s="1"/>
  <c r="P280" i="3"/>
  <c r="W280" i="3"/>
  <c r="N280" i="3"/>
  <c r="V280" i="3" s="1"/>
  <c r="S278" i="3"/>
  <c r="AA278" i="3" s="1"/>
  <c r="AN278" i="3" s="1"/>
  <c r="Q278" i="3"/>
  <c r="Y278" i="3" s="1"/>
  <c r="M278" i="3"/>
  <c r="U278" i="3" s="1"/>
  <c r="P278" i="3"/>
  <c r="W278" i="3"/>
  <c r="N278" i="3"/>
  <c r="V278" i="3" s="1"/>
  <c r="X285" i="3"/>
  <c r="R285" i="3"/>
  <c r="Z285" i="3" s="1"/>
  <c r="X262" i="3"/>
  <c r="R262" i="3"/>
  <c r="Z262" i="3" s="1"/>
  <c r="X260" i="3"/>
  <c r="R260" i="3"/>
  <c r="Z260" i="3" s="1"/>
  <c r="X258" i="3"/>
  <c r="R258" i="3"/>
  <c r="Z258" i="3" s="1"/>
  <c r="X256" i="3"/>
  <c r="R256" i="3"/>
  <c r="Z256" i="3" s="1"/>
  <c r="X254" i="3"/>
  <c r="R254" i="3"/>
  <c r="Z254" i="3" s="1"/>
  <c r="X252" i="3"/>
  <c r="R252" i="3"/>
  <c r="Z252" i="3" s="1"/>
  <c r="X250" i="3"/>
  <c r="R250" i="3"/>
  <c r="Z250" i="3" s="1"/>
  <c r="X248" i="3"/>
  <c r="R248" i="3"/>
  <c r="Z248" i="3" s="1"/>
  <c r="X246" i="3"/>
  <c r="R246" i="3"/>
  <c r="Z246" i="3" s="1"/>
  <c r="X244" i="3"/>
  <c r="R244" i="3"/>
  <c r="Z244" i="3" s="1"/>
  <c r="X242" i="3"/>
  <c r="R242" i="3"/>
  <c r="Z242" i="3" s="1"/>
  <c r="X240" i="3"/>
  <c r="R240" i="3"/>
  <c r="Z240" i="3" s="1"/>
  <c r="X238" i="3"/>
  <c r="R238" i="3"/>
  <c r="Z238" i="3" s="1"/>
  <c r="X236" i="3"/>
  <c r="R236" i="3"/>
  <c r="Z236" i="3" s="1"/>
  <c r="X272" i="3"/>
  <c r="R272" i="3"/>
  <c r="Z272" i="3" s="1"/>
  <c r="X270" i="3"/>
  <c r="R270" i="3"/>
  <c r="Z270" i="3" s="1"/>
  <c r="X268" i="3"/>
  <c r="R268" i="3"/>
  <c r="Z268" i="3" s="1"/>
  <c r="X266" i="3"/>
  <c r="R266" i="3"/>
  <c r="Z266" i="3" s="1"/>
  <c r="X264" i="3"/>
  <c r="R264" i="3"/>
  <c r="Z264" i="3" s="1"/>
  <c r="R214" i="3"/>
  <c r="Z214" i="3" s="1"/>
  <c r="X214" i="3"/>
  <c r="R212" i="3"/>
  <c r="Z212" i="3" s="1"/>
  <c r="X212" i="3"/>
  <c r="R208" i="3"/>
  <c r="Z208" i="3" s="1"/>
  <c r="X208" i="3"/>
  <c r="R204" i="3"/>
  <c r="Z204" i="3" s="1"/>
  <c r="X204" i="3"/>
  <c r="R200" i="3"/>
  <c r="Z200" i="3" s="1"/>
  <c r="X200" i="3"/>
  <c r="R196" i="3"/>
  <c r="Z196" i="3" s="1"/>
  <c r="X196" i="3"/>
  <c r="R190" i="3"/>
  <c r="Z190" i="3" s="1"/>
  <c r="X190" i="3"/>
  <c r="R184" i="3"/>
  <c r="Z184" i="3" s="1"/>
  <c r="X184" i="3"/>
  <c r="R181" i="3"/>
  <c r="Z181" i="3" s="1"/>
  <c r="X181" i="3"/>
  <c r="R177" i="3"/>
  <c r="Z177" i="3" s="1"/>
  <c r="X177" i="3"/>
  <c r="S176" i="3"/>
  <c r="AA176" i="3" s="1"/>
  <c r="AN176" i="3" s="1"/>
  <c r="Q176" i="3"/>
  <c r="Y176" i="3" s="1"/>
  <c r="M176" i="3"/>
  <c r="U176" i="3" s="1"/>
  <c r="P176" i="3"/>
  <c r="W176" i="3"/>
  <c r="N176" i="3"/>
  <c r="V176" i="3" s="1"/>
  <c r="X234" i="3"/>
  <c r="R234" i="3"/>
  <c r="Z234" i="3" s="1"/>
  <c r="X232" i="3"/>
  <c r="R232" i="3"/>
  <c r="Z232" i="3" s="1"/>
  <c r="X230" i="3"/>
  <c r="R230" i="3"/>
  <c r="Z230" i="3" s="1"/>
  <c r="X228" i="3"/>
  <c r="R228" i="3"/>
  <c r="Z228" i="3" s="1"/>
  <c r="X226" i="3"/>
  <c r="R226" i="3"/>
  <c r="Z226" i="3" s="1"/>
  <c r="X224" i="3"/>
  <c r="R224" i="3"/>
  <c r="Z224" i="3" s="1"/>
  <c r="X222" i="3"/>
  <c r="R222" i="3"/>
  <c r="Z222" i="3" s="1"/>
  <c r="X219" i="3"/>
  <c r="R219" i="3"/>
  <c r="Z219" i="3" s="1"/>
  <c r="X217" i="3"/>
  <c r="R217" i="3"/>
  <c r="Z217" i="3" s="1"/>
  <c r="R215" i="3"/>
  <c r="Z215" i="3" s="1"/>
  <c r="X215" i="3"/>
  <c r="R211" i="3"/>
  <c r="Z211" i="3" s="1"/>
  <c r="X211" i="3"/>
  <c r="R207" i="3"/>
  <c r="Z207" i="3" s="1"/>
  <c r="X207" i="3"/>
  <c r="R203" i="3"/>
  <c r="Z203" i="3" s="1"/>
  <c r="X203" i="3"/>
  <c r="R201" i="3"/>
  <c r="Z201" i="3" s="1"/>
  <c r="X201" i="3"/>
  <c r="R197" i="3"/>
  <c r="Z197" i="3" s="1"/>
  <c r="X197" i="3"/>
  <c r="R193" i="3"/>
  <c r="Z193" i="3" s="1"/>
  <c r="X193" i="3"/>
  <c r="R191" i="3"/>
  <c r="Z191" i="3" s="1"/>
  <c r="X191" i="3"/>
  <c r="R188" i="3"/>
  <c r="Z188" i="3" s="1"/>
  <c r="X188" i="3"/>
  <c r="R185" i="3"/>
  <c r="Z185" i="3" s="1"/>
  <c r="X185" i="3"/>
  <c r="R180" i="3"/>
  <c r="Z180" i="3" s="1"/>
  <c r="X180" i="3"/>
  <c r="X147" i="3"/>
  <c r="R147" i="3"/>
  <c r="Z147" i="3" s="1"/>
  <c r="S145" i="3"/>
  <c r="AA145" i="3" s="1"/>
  <c r="AN145" i="3" s="1"/>
  <c r="Q145" i="3"/>
  <c r="Y145" i="3" s="1"/>
  <c r="M145" i="3"/>
  <c r="U145" i="3" s="1"/>
  <c r="W145" i="3"/>
  <c r="N145" i="3"/>
  <c r="V145" i="3" s="1"/>
  <c r="P145" i="3"/>
  <c r="S143" i="3"/>
  <c r="AA143" i="3" s="1"/>
  <c r="AN143" i="3" s="1"/>
  <c r="Q143" i="3"/>
  <c r="Y143" i="3" s="1"/>
  <c r="M143" i="3"/>
  <c r="U143" i="3" s="1"/>
  <c r="W143" i="3"/>
  <c r="N143" i="3"/>
  <c r="V143" i="3" s="1"/>
  <c r="P143" i="3"/>
  <c r="S141" i="3"/>
  <c r="AA141" i="3" s="1"/>
  <c r="AN141" i="3" s="1"/>
  <c r="Q141" i="3"/>
  <c r="Y141" i="3" s="1"/>
  <c r="M141" i="3"/>
  <c r="U141" i="3" s="1"/>
  <c r="W141" i="3"/>
  <c r="N141" i="3"/>
  <c r="V141" i="3" s="1"/>
  <c r="P141" i="3"/>
  <c r="S139" i="3"/>
  <c r="AA139" i="3" s="1"/>
  <c r="AN139" i="3" s="1"/>
  <c r="Q139" i="3"/>
  <c r="Y139" i="3" s="1"/>
  <c r="M139" i="3"/>
  <c r="U139" i="3" s="1"/>
  <c r="W139" i="3"/>
  <c r="N139" i="3"/>
  <c r="V139" i="3" s="1"/>
  <c r="P139" i="3"/>
  <c r="S137" i="3"/>
  <c r="AA137" i="3" s="1"/>
  <c r="AN137" i="3" s="1"/>
  <c r="Q137" i="3"/>
  <c r="Y137" i="3" s="1"/>
  <c r="M137" i="3"/>
  <c r="U137" i="3" s="1"/>
  <c r="W137" i="3"/>
  <c r="N137" i="3"/>
  <c r="V137" i="3" s="1"/>
  <c r="P137" i="3"/>
  <c r="S135" i="3"/>
  <c r="AA135" i="3" s="1"/>
  <c r="AN135" i="3" s="1"/>
  <c r="Q135" i="3"/>
  <c r="Y135" i="3" s="1"/>
  <c r="M135" i="3"/>
  <c r="U135" i="3" s="1"/>
  <c r="W135" i="3"/>
  <c r="N135" i="3"/>
  <c r="V135" i="3" s="1"/>
  <c r="P135" i="3"/>
  <c r="S133" i="3"/>
  <c r="AA133" i="3" s="1"/>
  <c r="AN133" i="3" s="1"/>
  <c r="Q133" i="3"/>
  <c r="Y133" i="3" s="1"/>
  <c r="M133" i="3"/>
  <c r="U133" i="3" s="1"/>
  <c r="W133" i="3"/>
  <c r="N133" i="3"/>
  <c r="V133" i="3" s="1"/>
  <c r="P133" i="3"/>
  <c r="S131" i="3"/>
  <c r="AA131" i="3" s="1"/>
  <c r="AN131" i="3" s="1"/>
  <c r="Q131" i="3"/>
  <c r="Y131" i="3" s="1"/>
  <c r="M131" i="3"/>
  <c r="U131" i="3" s="1"/>
  <c r="W131" i="3"/>
  <c r="N131" i="3"/>
  <c r="V131" i="3" s="1"/>
  <c r="P131" i="3"/>
  <c r="S129" i="3"/>
  <c r="AA129" i="3" s="1"/>
  <c r="AN129" i="3" s="1"/>
  <c r="Q129" i="3"/>
  <c r="Y129" i="3" s="1"/>
  <c r="M129" i="3"/>
  <c r="U129" i="3" s="1"/>
  <c r="W129" i="3"/>
  <c r="N129" i="3"/>
  <c r="V129" i="3" s="1"/>
  <c r="P129" i="3"/>
  <c r="X170" i="3"/>
  <c r="R170" i="3"/>
  <c r="Z170" i="3" s="1"/>
  <c r="X166" i="3"/>
  <c r="R166" i="3"/>
  <c r="Z166" i="3" s="1"/>
  <c r="X162" i="3"/>
  <c r="R162" i="3"/>
  <c r="Z162" i="3" s="1"/>
  <c r="X158" i="3"/>
  <c r="R158" i="3"/>
  <c r="Z158" i="3" s="1"/>
  <c r="X154" i="3"/>
  <c r="R154" i="3"/>
  <c r="Z154" i="3" s="1"/>
  <c r="S151" i="3"/>
  <c r="AA151" i="3" s="1"/>
  <c r="AN151" i="3" s="1"/>
  <c r="Q151" i="3"/>
  <c r="Y151" i="3" s="1"/>
  <c r="M151" i="3"/>
  <c r="U151" i="3" s="1"/>
  <c r="P151" i="3"/>
  <c r="W151" i="3"/>
  <c r="N151" i="3"/>
  <c r="V151" i="3" s="1"/>
  <c r="S149" i="3"/>
  <c r="AA149" i="3" s="1"/>
  <c r="AN149" i="3" s="1"/>
  <c r="Q149" i="3"/>
  <c r="Y149" i="3" s="1"/>
  <c r="M149" i="3"/>
  <c r="U149" i="3" s="1"/>
  <c r="P149" i="3"/>
  <c r="W149" i="3"/>
  <c r="N149" i="3"/>
  <c r="V149" i="3" s="1"/>
  <c r="S128" i="3"/>
  <c r="AA128" i="3" s="1"/>
  <c r="AN128" i="3" s="1"/>
  <c r="Q128" i="3"/>
  <c r="Y128" i="3" s="1"/>
  <c r="M128" i="3"/>
  <c r="U128" i="3" s="1"/>
  <c r="P128" i="3"/>
  <c r="W128" i="3"/>
  <c r="N128" i="3"/>
  <c r="V128" i="3" s="1"/>
  <c r="S124" i="3"/>
  <c r="AA124" i="3" s="1"/>
  <c r="AN124" i="3" s="1"/>
  <c r="Q124" i="3"/>
  <c r="Y124" i="3" s="1"/>
  <c r="M124" i="3"/>
  <c r="U124" i="3" s="1"/>
  <c r="P124" i="3"/>
  <c r="W124" i="3"/>
  <c r="N124" i="3"/>
  <c r="V124" i="3" s="1"/>
  <c r="S120" i="3"/>
  <c r="AA120" i="3" s="1"/>
  <c r="AN120" i="3" s="1"/>
  <c r="Q120" i="3"/>
  <c r="Y120" i="3" s="1"/>
  <c r="M120" i="3"/>
  <c r="U120" i="3" s="1"/>
  <c r="P120" i="3"/>
  <c r="W120" i="3"/>
  <c r="N120" i="3"/>
  <c r="V120" i="3" s="1"/>
  <c r="S117" i="3"/>
  <c r="AA117" i="3" s="1"/>
  <c r="AN117" i="3" s="1"/>
  <c r="Q117" i="3"/>
  <c r="Y117" i="3" s="1"/>
  <c r="M117" i="3"/>
  <c r="U117" i="3" s="1"/>
  <c r="P117" i="3"/>
  <c r="W117" i="3"/>
  <c r="N117" i="3"/>
  <c r="V117" i="3" s="1"/>
  <c r="S115" i="3"/>
  <c r="AA115" i="3" s="1"/>
  <c r="AN115" i="3" s="1"/>
  <c r="Q115" i="3"/>
  <c r="Y115" i="3" s="1"/>
  <c r="M115" i="3"/>
  <c r="U115" i="3" s="1"/>
  <c r="P115" i="3"/>
  <c r="W115" i="3"/>
  <c r="N115" i="3"/>
  <c r="V115" i="3" s="1"/>
  <c r="S113" i="3"/>
  <c r="AA113" i="3" s="1"/>
  <c r="AN113" i="3" s="1"/>
  <c r="Q113" i="3"/>
  <c r="Y113" i="3" s="1"/>
  <c r="M113" i="3"/>
  <c r="U113" i="3" s="1"/>
  <c r="P113" i="3"/>
  <c r="W113" i="3"/>
  <c r="N113" i="3"/>
  <c r="V113" i="3" s="1"/>
  <c r="S111" i="3"/>
  <c r="AA111" i="3" s="1"/>
  <c r="AN111" i="3" s="1"/>
  <c r="Q111" i="3"/>
  <c r="Y111" i="3" s="1"/>
  <c r="M111" i="3"/>
  <c r="U111" i="3" s="1"/>
  <c r="P111" i="3"/>
  <c r="W111" i="3"/>
  <c r="N111" i="3"/>
  <c r="V111" i="3" s="1"/>
  <c r="S109" i="3"/>
  <c r="AA109" i="3" s="1"/>
  <c r="AN109" i="3" s="1"/>
  <c r="Q109" i="3"/>
  <c r="Y109" i="3" s="1"/>
  <c r="M109" i="3"/>
  <c r="U109" i="3" s="1"/>
  <c r="P109" i="3"/>
  <c r="W109" i="3"/>
  <c r="N109" i="3"/>
  <c r="V109" i="3" s="1"/>
  <c r="Z27" i="3"/>
  <c r="Z25" i="3"/>
  <c r="Z23" i="3"/>
  <c r="Z21" i="3"/>
  <c r="Z17" i="3"/>
  <c r="Z15" i="3"/>
  <c r="Z13" i="3"/>
  <c r="Z11" i="3"/>
  <c r="Z29" i="3" s="1"/>
  <c r="X173" i="3"/>
  <c r="R173" i="3"/>
  <c r="Z173" i="3" s="1"/>
  <c r="X169" i="3"/>
  <c r="R169" i="3"/>
  <c r="Z169" i="3" s="1"/>
  <c r="X165" i="3"/>
  <c r="R165" i="3"/>
  <c r="Z165" i="3" s="1"/>
  <c r="X161" i="3"/>
  <c r="R161" i="3"/>
  <c r="Z161" i="3" s="1"/>
  <c r="X157" i="3"/>
  <c r="R157" i="3"/>
  <c r="Z157" i="3" s="1"/>
  <c r="X155" i="3"/>
  <c r="R155" i="3"/>
  <c r="Z155" i="3" s="1"/>
  <c r="R106" i="3"/>
  <c r="Z106" i="3" s="1"/>
  <c r="X106" i="3"/>
  <c r="R102" i="3"/>
  <c r="Z102" i="3" s="1"/>
  <c r="X102" i="3"/>
  <c r="R98" i="3"/>
  <c r="Z98" i="3" s="1"/>
  <c r="X98" i="3"/>
  <c r="R94" i="3"/>
  <c r="Z94" i="3" s="1"/>
  <c r="X94" i="3"/>
  <c r="R91" i="3"/>
  <c r="Z91" i="3" s="1"/>
  <c r="X91" i="3"/>
  <c r="R89" i="3"/>
  <c r="Z89" i="3" s="1"/>
  <c r="X89" i="3"/>
  <c r="R87" i="3"/>
  <c r="Z87" i="3" s="1"/>
  <c r="X87" i="3"/>
  <c r="R84" i="3"/>
  <c r="Z84" i="3" s="1"/>
  <c r="X84" i="3"/>
  <c r="R82" i="3"/>
  <c r="Z82" i="3" s="1"/>
  <c r="X82" i="3"/>
  <c r="R78" i="3"/>
  <c r="Z78" i="3" s="1"/>
  <c r="X78" i="3"/>
  <c r="R76" i="3"/>
  <c r="Z76" i="3" s="1"/>
  <c r="X76" i="3"/>
  <c r="R69" i="3"/>
  <c r="Z69" i="3" s="1"/>
  <c r="X69" i="3"/>
  <c r="X67" i="3"/>
  <c r="R67" i="3"/>
  <c r="Z67" i="3" s="1"/>
  <c r="X65" i="3"/>
  <c r="R65" i="3"/>
  <c r="Z65" i="3" s="1"/>
  <c r="R64" i="3"/>
  <c r="Z64" i="3" s="1"/>
  <c r="X64" i="3"/>
  <c r="X63" i="3"/>
  <c r="R63" i="3"/>
  <c r="Z63" i="3" s="1"/>
  <c r="R62" i="3"/>
  <c r="Z62" i="3" s="1"/>
  <c r="X62" i="3"/>
  <c r="R58" i="3"/>
  <c r="Z58" i="3" s="1"/>
  <c r="X58" i="3"/>
  <c r="X51" i="3"/>
  <c r="R51" i="3"/>
  <c r="Z51" i="3" s="1"/>
  <c r="X49" i="3"/>
  <c r="R49" i="3"/>
  <c r="Z49" i="3" s="1"/>
  <c r="X45" i="3"/>
  <c r="R45" i="3"/>
  <c r="Z45" i="3" s="1"/>
  <c r="X41" i="3"/>
  <c r="R41" i="3"/>
  <c r="Z41" i="3" s="1"/>
  <c r="U40" i="3"/>
  <c r="M39" i="3"/>
  <c r="M38" i="3" s="1"/>
  <c r="AA40" i="3"/>
  <c r="S39" i="3"/>
  <c r="S38" i="3" s="1"/>
  <c r="V40" i="3"/>
  <c r="N39" i="3"/>
  <c r="N38" i="3" s="1"/>
  <c r="X108" i="3"/>
  <c r="R108" i="3"/>
  <c r="Z108" i="3" s="1"/>
  <c r="R107" i="3"/>
  <c r="Z107" i="3" s="1"/>
  <c r="X107" i="3"/>
  <c r="R105" i="3"/>
  <c r="Z105" i="3" s="1"/>
  <c r="X105" i="3"/>
  <c r="R101" i="3"/>
  <c r="Z101" i="3" s="1"/>
  <c r="X101" i="3"/>
  <c r="R97" i="3"/>
  <c r="Z97" i="3" s="1"/>
  <c r="X97" i="3"/>
  <c r="R85" i="3"/>
  <c r="Z85" i="3" s="1"/>
  <c r="X85" i="3"/>
  <c r="R75" i="3"/>
  <c r="Z75" i="3" s="1"/>
  <c r="X75" i="3"/>
  <c r="R73" i="3"/>
  <c r="Z73" i="3" s="1"/>
  <c r="X73" i="3"/>
  <c r="R70" i="3"/>
  <c r="Z70" i="3" s="1"/>
  <c r="X70" i="3"/>
  <c r="X57" i="3"/>
  <c r="R57" i="3"/>
  <c r="Z57" i="3" s="1"/>
  <c r="R54" i="3"/>
  <c r="Z54" i="3" s="1"/>
  <c r="X54" i="3"/>
  <c r="R52" i="3"/>
  <c r="Z52" i="3" s="1"/>
  <c r="X52" i="3"/>
  <c r="X46" i="3"/>
  <c r="R46" i="3"/>
  <c r="Z46" i="3" s="1"/>
  <c r="X42" i="3"/>
  <c r="R42" i="3"/>
  <c r="Z42" i="3" s="1"/>
  <c r="O327" i="3"/>
  <c r="O338" i="3" s="1"/>
  <c r="X309" i="3"/>
  <c r="R309" i="3"/>
  <c r="Z309" i="3" s="1"/>
  <c r="X307" i="3"/>
  <c r="R307" i="3"/>
  <c r="Z307" i="3" s="1"/>
  <c r="X305" i="3"/>
  <c r="R305" i="3"/>
  <c r="Z305" i="3" s="1"/>
  <c r="X303" i="3"/>
  <c r="R303" i="3"/>
  <c r="Z303" i="3" s="1"/>
  <c r="X301" i="3"/>
  <c r="R301" i="3"/>
  <c r="Z301" i="3" s="1"/>
  <c r="X299" i="3"/>
  <c r="R299" i="3"/>
  <c r="Z299" i="3" s="1"/>
  <c r="X297" i="3"/>
  <c r="R297" i="3"/>
  <c r="Z297" i="3" s="1"/>
  <c r="X295" i="3"/>
  <c r="R295" i="3"/>
  <c r="Z295" i="3" s="1"/>
  <c r="X293" i="3"/>
  <c r="R293" i="3"/>
  <c r="Z293" i="3" s="1"/>
  <c r="X291" i="3"/>
  <c r="R291" i="3"/>
  <c r="Z291" i="3" s="1"/>
  <c r="X289" i="3"/>
  <c r="R289" i="3"/>
  <c r="Z289" i="3" s="1"/>
  <c r="R318" i="3"/>
  <c r="Z318" i="3" s="1"/>
  <c r="X318" i="3"/>
  <c r="R316" i="3"/>
  <c r="Z316" i="3" s="1"/>
  <c r="X316" i="3"/>
  <c r="R314" i="3"/>
  <c r="Z314" i="3" s="1"/>
  <c r="X314" i="3"/>
  <c r="R312" i="3"/>
  <c r="Z312" i="3" s="1"/>
  <c r="X312" i="3"/>
  <c r="X276" i="3"/>
  <c r="R276" i="3"/>
  <c r="Z276" i="3" s="1"/>
  <c r="X274" i="3"/>
  <c r="R274" i="3"/>
  <c r="Z274" i="3" s="1"/>
  <c r="X288" i="3"/>
  <c r="R288" i="3"/>
  <c r="Z288" i="3" s="1"/>
  <c r="X284" i="3"/>
  <c r="R284" i="3"/>
  <c r="Z284" i="3" s="1"/>
  <c r="S281" i="3"/>
  <c r="AA281" i="3" s="1"/>
  <c r="AN281" i="3" s="1"/>
  <c r="Q281" i="3"/>
  <c r="Y281" i="3" s="1"/>
  <c r="P281" i="3"/>
  <c r="M281" i="3"/>
  <c r="U281" i="3" s="1"/>
  <c r="W281" i="3"/>
  <c r="N281" i="3"/>
  <c r="V281" i="3" s="1"/>
  <c r="S279" i="3"/>
  <c r="AA279" i="3" s="1"/>
  <c r="AN279" i="3" s="1"/>
  <c r="Q279" i="3"/>
  <c r="Y279" i="3" s="1"/>
  <c r="M279" i="3"/>
  <c r="U279" i="3" s="1"/>
  <c r="P279" i="3"/>
  <c r="W279" i="3"/>
  <c r="N279" i="3"/>
  <c r="V279" i="3" s="1"/>
  <c r="X287" i="3"/>
  <c r="R287" i="3"/>
  <c r="Z287" i="3" s="1"/>
  <c r="X283" i="3"/>
  <c r="R283" i="3"/>
  <c r="Z283" i="3" s="1"/>
  <c r="X261" i="3"/>
  <c r="R261" i="3"/>
  <c r="Z261" i="3" s="1"/>
  <c r="X259" i="3"/>
  <c r="R259" i="3"/>
  <c r="Z259" i="3" s="1"/>
  <c r="X257" i="3"/>
  <c r="R257" i="3"/>
  <c r="Z257" i="3" s="1"/>
  <c r="X255" i="3"/>
  <c r="R255" i="3"/>
  <c r="Z255" i="3" s="1"/>
  <c r="X253" i="3"/>
  <c r="R253" i="3"/>
  <c r="Z253" i="3" s="1"/>
  <c r="X251" i="3"/>
  <c r="R251" i="3"/>
  <c r="Z251" i="3" s="1"/>
  <c r="X249" i="3"/>
  <c r="R249" i="3"/>
  <c r="Z249" i="3" s="1"/>
  <c r="X247" i="3"/>
  <c r="R247" i="3"/>
  <c r="Z247" i="3" s="1"/>
  <c r="X245" i="3"/>
  <c r="R245" i="3"/>
  <c r="Z245" i="3" s="1"/>
  <c r="X243" i="3"/>
  <c r="R243" i="3"/>
  <c r="Z243" i="3" s="1"/>
  <c r="X241" i="3"/>
  <c r="R241" i="3"/>
  <c r="Z241" i="3" s="1"/>
  <c r="X239" i="3"/>
  <c r="R239" i="3"/>
  <c r="Z239" i="3" s="1"/>
  <c r="X237" i="3"/>
  <c r="R237" i="3"/>
  <c r="Z237" i="3" s="1"/>
  <c r="Y34" i="3"/>
  <c r="X271" i="3"/>
  <c r="R271" i="3"/>
  <c r="Z271" i="3" s="1"/>
  <c r="X269" i="3"/>
  <c r="R269" i="3"/>
  <c r="Z269" i="3" s="1"/>
  <c r="X267" i="3"/>
  <c r="R267" i="3"/>
  <c r="Z267" i="3" s="1"/>
  <c r="X265" i="3"/>
  <c r="R265" i="3"/>
  <c r="Z265" i="3" s="1"/>
  <c r="X263" i="3"/>
  <c r="R263" i="3"/>
  <c r="Z263" i="3" s="1"/>
  <c r="R210" i="3"/>
  <c r="Z210" i="3" s="1"/>
  <c r="X210" i="3"/>
  <c r="R206" i="3"/>
  <c r="Z206" i="3" s="1"/>
  <c r="X206" i="3"/>
  <c r="R202" i="3"/>
  <c r="Z202" i="3" s="1"/>
  <c r="X202" i="3"/>
  <c r="R198" i="3"/>
  <c r="Z198" i="3" s="1"/>
  <c r="X198" i="3"/>
  <c r="R194" i="3"/>
  <c r="Z194" i="3" s="1"/>
  <c r="X194" i="3"/>
  <c r="R192" i="3"/>
  <c r="Z192" i="3" s="1"/>
  <c r="X192" i="3"/>
  <c r="R187" i="3"/>
  <c r="Z187" i="3" s="1"/>
  <c r="X187" i="3"/>
  <c r="R183" i="3"/>
  <c r="Z183" i="3" s="1"/>
  <c r="X183" i="3"/>
  <c r="R179" i="3"/>
  <c r="Z179" i="3" s="1"/>
  <c r="X179" i="3"/>
  <c r="S174" i="3"/>
  <c r="AA174" i="3" s="1"/>
  <c r="AN174" i="3" s="1"/>
  <c r="Q174" i="3"/>
  <c r="Y174" i="3" s="1"/>
  <c r="M174" i="3"/>
  <c r="U174" i="3" s="1"/>
  <c r="P174" i="3"/>
  <c r="W174" i="3"/>
  <c r="N174" i="3"/>
  <c r="V174" i="3" s="1"/>
  <c r="X235" i="3"/>
  <c r="R235" i="3"/>
  <c r="Z235" i="3" s="1"/>
  <c r="X233" i="3"/>
  <c r="R233" i="3"/>
  <c r="Z233" i="3" s="1"/>
  <c r="X231" i="3"/>
  <c r="R231" i="3"/>
  <c r="Z231" i="3" s="1"/>
  <c r="X229" i="3"/>
  <c r="R229" i="3"/>
  <c r="Z229" i="3" s="1"/>
  <c r="X227" i="3"/>
  <c r="R227" i="3"/>
  <c r="Z227" i="3" s="1"/>
  <c r="X225" i="3"/>
  <c r="R225" i="3"/>
  <c r="Z225" i="3" s="1"/>
  <c r="X223" i="3"/>
  <c r="R223" i="3"/>
  <c r="Z223" i="3" s="1"/>
  <c r="X221" i="3"/>
  <c r="R221" i="3"/>
  <c r="Z221" i="3" s="1"/>
  <c r="X220" i="3"/>
  <c r="R220" i="3"/>
  <c r="Z220" i="3" s="1"/>
  <c r="X218" i="3"/>
  <c r="R218" i="3"/>
  <c r="Z218" i="3" s="1"/>
  <c r="X216" i="3"/>
  <c r="R216" i="3"/>
  <c r="Z216" i="3" s="1"/>
  <c r="R213" i="3"/>
  <c r="Z213" i="3" s="1"/>
  <c r="X213" i="3"/>
  <c r="R209" i="3"/>
  <c r="Z209" i="3" s="1"/>
  <c r="X209" i="3"/>
  <c r="R205" i="3"/>
  <c r="Z205" i="3" s="1"/>
  <c r="X205" i="3"/>
  <c r="R199" i="3"/>
  <c r="Z199" i="3" s="1"/>
  <c r="X199" i="3"/>
  <c r="R195" i="3"/>
  <c r="Z195" i="3" s="1"/>
  <c r="X195" i="3"/>
  <c r="R189" i="3"/>
  <c r="Z189" i="3" s="1"/>
  <c r="X189" i="3"/>
  <c r="R186" i="3"/>
  <c r="Z186" i="3" s="1"/>
  <c r="X186" i="3"/>
  <c r="R182" i="3"/>
  <c r="Z182" i="3" s="1"/>
  <c r="X182" i="3"/>
  <c r="R178" i="3"/>
  <c r="Z178" i="3" s="1"/>
  <c r="X178" i="3"/>
  <c r="X146" i="3"/>
  <c r="R146" i="3"/>
  <c r="Z146" i="3" s="1"/>
  <c r="X144" i="3"/>
  <c r="R144" i="3"/>
  <c r="Z144" i="3" s="1"/>
  <c r="X142" i="3"/>
  <c r="R142" i="3"/>
  <c r="Z142" i="3" s="1"/>
  <c r="X140" i="3"/>
  <c r="R140" i="3"/>
  <c r="Z140" i="3" s="1"/>
  <c r="X138" i="3"/>
  <c r="R138" i="3"/>
  <c r="Z138" i="3" s="1"/>
  <c r="X136" i="3"/>
  <c r="R136" i="3"/>
  <c r="Z136" i="3" s="1"/>
  <c r="X134" i="3"/>
  <c r="R134" i="3"/>
  <c r="Z134" i="3" s="1"/>
  <c r="X132" i="3"/>
  <c r="R132" i="3"/>
  <c r="Z132" i="3" s="1"/>
  <c r="X130" i="3"/>
  <c r="R130" i="3"/>
  <c r="Z130" i="3" s="1"/>
  <c r="X172" i="3"/>
  <c r="R172" i="3"/>
  <c r="Z172" i="3" s="1"/>
  <c r="X168" i="3"/>
  <c r="R168" i="3"/>
  <c r="Z168" i="3" s="1"/>
  <c r="X164" i="3"/>
  <c r="R164" i="3"/>
  <c r="Z164" i="3" s="1"/>
  <c r="X160" i="3"/>
  <c r="R160" i="3"/>
  <c r="Z160" i="3" s="1"/>
  <c r="X156" i="3"/>
  <c r="R156" i="3"/>
  <c r="Z156" i="3" s="1"/>
  <c r="S150" i="3"/>
  <c r="AA150" i="3" s="1"/>
  <c r="AN150" i="3" s="1"/>
  <c r="Q150" i="3"/>
  <c r="Y150" i="3" s="1"/>
  <c r="M150" i="3"/>
  <c r="U150" i="3" s="1"/>
  <c r="P150" i="3"/>
  <c r="W150" i="3"/>
  <c r="N150" i="3"/>
  <c r="V150" i="3" s="1"/>
  <c r="S148" i="3"/>
  <c r="AA148" i="3" s="1"/>
  <c r="AN148" i="3" s="1"/>
  <c r="Q148" i="3"/>
  <c r="Y148" i="3" s="1"/>
  <c r="M148" i="3"/>
  <c r="U148" i="3" s="1"/>
  <c r="P148" i="3"/>
  <c r="W148" i="3"/>
  <c r="N148" i="3"/>
  <c r="V148" i="3" s="1"/>
  <c r="S126" i="3"/>
  <c r="AA126" i="3" s="1"/>
  <c r="AN126" i="3" s="1"/>
  <c r="Q126" i="3"/>
  <c r="Y126" i="3" s="1"/>
  <c r="M126" i="3"/>
  <c r="U126" i="3" s="1"/>
  <c r="P126" i="3"/>
  <c r="W126" i="3"/>
  <c r="N126" i="3"/>
  <c r="V126" i="3" s="1"/>
  <c r="S122" i="3"/>
  <c r="AA122" i="3" s="1"/>
  <c r="AN122" i="3" s="1"/>
  <c r="Q122" i="3"/>
  <c r="Y122" i="3" s="1"/>
  <c r="M122" i="3"/>
  <c r="U122" i="3" s="1"/>
  <c r="P122" i="3"/>
  <c r="W122" i="3"/>
  <c r="N122" i="3"/>
  <c r="V122" i="3" s="1"/>
  <c r="S118" i="3"/>
  <c r="AA118" i="3" s="1"/>
  <c r="AN118" i="3" s="1"/>
  <c r="Q118" i="3"/>
  <c r="Y118" i="3" s="1"/>
  <c r="M118" i="3"/>
  <c r="U118" i="3" s="1"/>
  <c r="P118" i="3"/>
  <c r="W118" i="3"/>
  <c r="N118" i="3"/>
  <c r="V118" i="3" s="1"/>
  <c r="S116" i="3"/>
  <c r="AA116" i="3" s="1"/>
  <c r="AN116" i="3" s="1"/>
  <c r="Q116" i="3"/>
  <c r="Y116" i="3" s="1"/>
  <c r="M116" i="3"/>
  <c r="U116" i="3" s="1"/>
  <c r="P116" i="3"/>
  <c r="W116" i="3"/>
  <c r="N116" i="3"/>
  <c r="V116" i="3" s="1"/>
  <c r="S114" i="3"/>
  <c r="AA114" i="3" s="1"/>
  <c r="AN114" i="3" s="1"/>
  <c r="Q114" i="3"/>
  <c r="Y114" i="3" s="1"/>
  <c r="M114" i="3"/>
  <c r="U114" i="3" s="1"/>
  <c r="P114" i="3"/>
  <c r="W114" i="3"/>
  <c r="N114" i="3"/>
  <c r="V114" i="3" s="1"/>
  <c r="S112" i="3"/>
  <c r="AA112" i="3" s="1"/>
  <c r="AN112" i="3" s="1"/>
  <c r="Q112" i="3"/>
  <c r="Y112" i="3" s="1"/>
  <c r="M112" i="3"/>
  <c r="U112" i="3" s="1"/>
  <c r="P112" i="3"/>
  <c r="W112" i="3"/>
  <c r="N112" i="3"/>
  <c r="V112" i="3" s="1"/>
  <c r="S110" i="3"/>
  <c r="AA110" i="3" s="1"/>
  <c r="AN110" i="3" s="1"/>
  <c r="Q110" i="3"/>
  <c r="Y110" i="3" s="1"/>
  <c r="M110" i="3"/>
  <c r="U110" i="3" s="1"/>
  <c r="P110" i="3"/>
  <c r="W110" i="3"/>
  <c r="N110" i="3"/>
  <c r="V110" i="3" s="1"/>
  <c r="Z28" i="3"/>
  <c r="X171" i="3"/>
  <c r="R171" i="3"/>
  <c r="Z171" i="3" s="1"/>
  <c r="X167" i="3"/>
  <c r="R167" i="3"/>
  <c r="Z167" i="3" s="1"/>
  <c r="X163" i="3"/>
  <c r="R163" i="3"/>
  <c r="Z163" i="3" s="1"/>
  <c r="X159" i="3"/>
  <c r="R159" i="3"/>
  <c r="Z159" i="3" s="1"/>
  <c r="R104" i="3"/>
  <c r="Z104" i="3" s="1"/>
  <c r="X104" i="3"/>
  <c r="R100" i="3"/>
  <c r="Z100" i="3" s="1"/>
  <c r="X100" i="3"/>
  <c r="R96" i="3"/>
  <c r="Z96" i="3" s="1"/>
  <c r="X96" i="3"/>
  <c r="R86" i="3"/>
  <c r="Z86" i="3" s="1"/>
  <c r="X86" i="3"/>
  <c r="R80" i="3"/>
  <c r="Z80" i="3" s="1"/>
  <c r="X80" i="3"/>
  <c r="R74" i="3"/>
  <c r="Z74" i="3" s="1"/>
  <c r="X74" i="3"/>
  <c r="R72" i="3"/>
  <c r="Z72" i="3" s="1"/>
  <c r="X72" i="3"/>
  <c r="R68" i="3"/>
  <c r="Z68" i="3" s="1"/>
  <c r="X68" i="3"/>
  <c r="R66" i="3"/>
  <c r="Z66" i="3" s="1"/>
  <c r="X66" i="3"/>
  <c r="X59" i="3"/>
  <c r="R59" i="3"/>
  <c r="Z59" i="3" s="1"/>
  <c r="R56" i="3"/>
  <c r="Z56" i="3" s="1"/>
  <c r="X56" i="3"/>
  <c r="R47" i="3"/>
  <c r="Z47" i="3" s="1"/>
  <c r="X47" i="3"/>
  <c r="R43" i="3"/>
  <c r="Z43" i="3" s="1"/>
  <c r="X43" i="3"/>
  <c r="Q328" i="3"/>
  <c r="Q339" i="3" s="1"/>
  <c r="Q327" i="3"/>
  <c r="Q338" i="3" s="1"/>
  <c r="Y40" i="3"/>
  <c r="Q39" i="3"/>
  <c r="Q38" i="3" s="1"/>
  <c r="P327" i="3"/>
  <c r="P338" i="3" s="1"/>
  <c r="P328" i="3"/>
  <c r="P339" i="3" s="1"/>
  <c r="R40" i="3"/>
  <c r="X40" i="3"/>
  <c r="P39" i="3"/>
  <c r="P38" i="3" s="1"/>
  <c r="R103" i="3"/>
  <c r="Z103" i="3" s="1"/>
  <c r="X103" i="3"/>
  <c r="R99" i="3"/>
  <c r="Z99" i="3" s="1"/>
  <c r="X99" i="3"/>
  <c r="R95" i="3"/>
  <c r="Z95" i="3" s="1"/>
  <c r="X95" i="3"/>
  <c r="R93" i="3"/>
  <c r="Z93" i="3" s="1"/>
  <c r="X93" i="3"/>
  <c r="R92" i="3"/>
  <c r="Z92" i="3" s="1"/>
  <c r="X92" i="3"/>
  <c r="R90" i="3"/>
  <c r="Z90" i="3" s="1"/>
  <c r="X90" i="3"/>
  <c r="R88" i="3"/>
  <c r="Z88" i="3" s="1"/>
  <c r="X88" i="3"/>
  <c r="R83" i="3"/>
  <c r="Z83" i="3" s="1"/>
  <c r="X83" i="3"/>
  <c r="R81" i="3"/>
  <c r="Z81" i="3" s="1"/>
  <c r="X81" i="3"/>
  <c r="R79" i="3"/>
  <c r="Z79" i="3" s="1"/>
  <c r="X79" i="3"/>
  <c r="R77" i="3"/>
  <c r="Z77" i="3" s="1"/>
  <c r="X77" i="3"/>
  <c r="R71" i="3"/>
  <c r="Z71" i="3" s="1"/>
  <c r="X71" i="3"/>
  <c r="X61" i="3"/>
  <c r="R61" i="3"/>
  <c r="Z61" i="3" s="1"/>
  <c r="R60" i="3"/>
  <c r="Z60" i="3" s="1"/>
  <c r="X60" i="3"/>
  <c r="X55" i="3"/>
  <c r="R55" i="3"/>
  <c r="Z55" i="3" s="1"/>
  <c r="X53" i="3"/>
  <c r="R53" i="3"/>
  <c r="Z53" i="3" s="1"/>
  <c r="R50" i="3"/>
  <c r="Z50" i="3" s="1"/>
  <c r="X50" i="3"/>
  <c r="R48" i="3"/>
  <c r="Z48" i="3" s="1"/>
  <c r="X48" i="3"/>
  <c r="R44" i="3"/>
  <c r="Z44" i="3" s="1"/>
  <c r="X44" i="3"/>
  <c r="Y29" i="3"/>
  <c r="O328" i="3"/>
  <c r="O339" i="3" s="1"/>
  <c r="R297" i="2"/>
  <c r="Z297" i="2" s="1"/>
  <c r="X297" i="2"/>
  <c r="R295" i="2"/>
  <c r="Z295" i="2" s="1"/>
  <c r="X295" i="2"/>
  <c r="R293" i="2"/>
  <c r="Z293" i="2" s="1"/>
  <c r="X293" i="2"/>
  <c r="X267" i="2"/>
  <c r="R267" i="2"/>
  <c r="Z267" i="2" s="1"/>
  <c r="X265" i="2"/>
  <c r="R265" i="2"/>
  <c r="Z265" i="2" s="1"/>
  <c r="X282" i="2"/>
  <c r="R282" i="2"/>
  <c r="Z282" i="2" s="1"/>
  <c r="R281" i="2"/>
  <c r="Z281" i="2" s="1"/>
  <c r="X281" i="2"/>
  <c r="R279" i="2"/>
  <c r="Z279" i="2" s="1"/>
  <c r="X279" i="2"/>
  <c r="W268" i="2"/>
  <c r="P268" i="2"/>
  <c r="N268" i="2"/>
  <c r="V268" i="2" s="1"/>
  <c r="S268" i="2"/>
  <c r="AA268" i="2" s="1"/>
  <c r="AN268" i="2" s="1"/>
  <c r="Q268" i="2"/>
  <c r="Y268" i="2" s="1"/>
  <c r="M268" i="2"/>
  <c r="U268" i="2" s="1"/>
  <c r="R278" i="2"/>
  <c r="Z278" i="2" s="1"/>
  <c r="X278" i="2"/>
  <c r="R276" i="2"/>
  <c r="Z276" i="2" s="1"/>
  <c r="X276" i="2"/>
  <c r="R274" i="2"/>
  <c r="Z274" i="2" s="1"/>
  <c r="X274" i="2"/>
  <c r="R272" i="2"/>
  <c r="Z272" i="2" s="1"/>
  <c r="X272" i="2"/>
  <c r="R270" i="2"/>
  <c r="Z270" i="2" s="1"/>
  <c r="X270" i="2"/>
  <c r="X250" i="2"/>
  <c r="R250" i="2"/>
  <c r="Z250" i="2" s="1"/>
  <c r="X248" i="2"/>
  <c r="R248" i="2"/>
  <c r="Z248" i="2" s="1"/>
  <c r="X246" i="2"/>
  <c r="R246" i="2"/>
  <c r="Z246" i="2" s="1"/>
  <c r="X244" i="2"/>
  <c r="R244" i="2"/>
  <c r="Z244" i="2" s="1"/>
  <c r="X242" i="2"/>
  <c r="R242" i="2"/>
  <c r="Z242" i="2" s="1"/>
  <c r="X240" i="2"/>
  <c r="R240" i="2"/>
  <c r="Z240" i="2" s="1"/>
  <c r="X238" i="2"/>
  <c r="R238" i="2"/>
  <c r="Z238" i="2" s="1"/>
  <c r="X236" i="2"/>
  <c r="R236" i="2"/>
  <c r="Z236" i="2" s="1"/>
  <c r="X234" i="2"/>
  <c r="R234" i="2"/>
  <c r="Z234" i="2" s="1"/>
  <c r="X232" i="2"/>
  <c r="R232" i="2"/>
  <c r="Z232" i="2" s="1"/>
  <c r="X230" i="2"/>
  <c r="R230" i="2"/>
  <c r="Z230" i="2" s="1"/>
  <c r="X228" i="2"/>
  <c r="R228" i="2"/>
  <c r="Z228" i="2" s="1"/>
  <c r="X226" i="2"/>
  <c r="R226" i="2"/>
  <c r="Z226" i="2" s="1"/>
  <c r="X224" i="2"/>
  <c r="R224" i="2"/>
  <c r="Z224" i="2" s="1"/>
  <c r="X262" i="2"/>
  <c r="R262" i="2"/>
  <c r="Z262" i="2" s="1"/>
  <c r="X260" i="2"/>
  <c r="R260" i="2"/>
  <c r="Z260" i="2" s="1"/>
  <c r="X258" i="2"/>
  <c r="R258" i="2"/>
  <c r="Z258" i="2" s="1"/>
  <c r="X256" i="2"/>
  <c r="R256" i="2"/>
  <c r="Z256" i="2" s="1"/>
  <c r="X254" i="2"/>
  <c r="R254" i="2"/>
  <c r="Z254" i="2" s="1"/>
  <c r="X252" i="2"/>
  <c r="R252" i="2"/>
  <c r="Z252" i="2" s="1"/>
  <c r="X221" i="2"/>
  <c r="R221" i="2"/>
  <c r="Z221" i="2" s="1"/>
  <c r="X219" i="2"/>
  <c r="R219" i="2"/>
  <c r="Z219" i="2" s="1"/>
  <c r="X217" i="2"/>
  <c r="R217" i="2"/>
  <c r="Z217" i="2" s="1"/>
  <c r="X215" i="2"/>
  <c r="R215" i="2"/>
  <c r="Z215" i="2" s="1"/>
  <c r="X213" i="2"/>
  <c r="R213" i="2"/>
  <c r="Z213" i="2" s="1"/>
  <c r="X211" i="2"/>
  <c r="R211" i="2"/>
  <c r="Z211" i="2" s="1"/>
  <c r="X209" i="2"/>
  <c r="R209" i="2"/>
  <c r="Z209" i="2" s="1"/>
  <c r="X207" i="2"/>
  <c r="R207" i="2"/>
  <c r="Z207" i="2" s="1"/>
  <c r="X205" i="2"/>
  <c r="R205" i="2"/>
  <c r="Z205" i="2" s="1"/>
  <c r="X203" i="2"/>
  <c r="R203" i="2"/>
  <c r="Z203" i="2" s="1"/>
  <c r="X201" i="2"/>
  <c r="R201" i="2"/>
  <c r="Z201" i="2" s="1"/>
  <c r="X199" i="2"/>
  <c r="R199" i="2"/>
  <c r="Z199" i="2" s="1"/>
  <c r="X194" i="2"/>
  <c r="R194" i="2"/>
  <c r="Z194" i="2" s="1"/>
  <c r="X190" i="2"/>
  <c r="R190" i="2"/>
  <c r="Z190" i="2" s="1"/>
  <c r="X188" i="2"/>
  <c r="R188" i="2"/>
  <c r="Z188" i="2" s="1"/>
  <c r="X186" i="2"/>
  <c r="R186" i="2"/>
  <c r="Z186" i="2" s="1"/>
  <c r="X184" i="2"/>
  <c r="R184" i="2"/>
  <c r="Z184" i="2" s="1"/>
  <c r="X182" i="2"/>
  <c r="R182" i="2"/>
  <c r="Z182" i="2" s="1"/>
  <c r="R180" i="2"/>
  <c r="Z180" i="2" s="1"/>
  <c r="X180" i="2"/>
  <c r="R178" i="2"/>
  <c r="Z178" i="2" s="1"/>
  <c r="X178" i="2"/>
  <c r="R176" i="2"/>
  <c r="Z176" i="2" s="1"/>
  <c r="X176" i="2"/>
  <c r="R174" i="2"/>
  <c r="Z174" i="2" s="1"/>
  <c r="X174" i="2"/>
  <c r="R172" i="2"/>
  <c r="Z172" i="2" s="1"/>
  <c r="X172" i="2"/>
  <c r="R169" i="2"/>
  <c r="Z169" i="2" s="1"/>
  <c r="X169" i="2"/>
  <c r="R164" i="2"/>
  <c r="Z164" i="2" s="1"/>
  <c r="X164" i="2"/>
  <c r="R160" i="2"/>
  <c r="Z160" i="2" s="1"/>
  <c r="X160" i="2"/>
  <c r="R156" i="2"/>
  <c r="Z156" i="2" s="1"/>
  <c r="X156" i="2"/>
  <c r="R150" i="2"/>
  <c r="Z150" i="2" s="1"/>
  <c r="X150" i="2"/>
  <c r="R148" i="2"/>
  <c r="Z148" i="2" s="1"/>
  <c r="X148" i="2"/>
  <c r="R146" i="2"/>
  <c r="Z146" i="2" s="1"/>
  <c r="X146" i="2"/>
  <c r="R143" i="2"/>
  <c r="Z143" i="2" s="1"/>
  <c r="X143" i="2"/>
  <c r="R139" i="2"/>
  <c r="Z139" i="2" s="1"/>
  <c r="X139" i="2"/>
  <c r="R129" i="2"/>
  <c r="Z129" i="2" s="1"/>
  <c r="X129" i="2"/>
  <c r="R125" i="2"/>
  <c r="Z125" i="2" s="1"/>
  <c r="X125" i="2"/>
  <c r="R119" i="2"/>
  <c r="Z119" i="2" s="1"/>
  <c r="X119" i="2"/>
  <c r="X193" i="2"/>
  <c r="R193" i="2"/>
  <c r="Z193" i="2" s="1"/>
  <c r="R171" i="2"/>
  <c r="Z171" i="2" s="1"/>
  <c r="X171" i="2"/>
  <c r="R163" i="2"/>
  <c r="Z163" i="2" s="1"/>
  <c r="X163" i="2"/>
  <c r="R149" i="2"/>
  <c r="Z149" i="2" s="1"/>
  <c r="X149" i="2"/>
  <c r="R144" i="2"/>
  <c r="Z144" i="2" s="1"/>
  <c r="X144" i="2"/>
  <c r="R136" i="2"/>
  <c r="Z136" i="2" s="1"/>
  <c r="X136" i="2"/>
  <c r="R134" i="2"/>
  <c r="Z134" i="2" s="1"/>
  <c r="X134" i="2"/>
  <c r="R132" i="2"/>
  <c r="Z132" i="2" s="1"/>
  <c r="X132" i="2"/>
  <c r="R131" i="2"/>
  <c r="Z131" i="2" s="1"/>
  <c r="X131" i="2"/>
  <c r="R130" i="2"/>
  <c r="Z130" i="2" s="1"/>
  <c r="X130" i="2"/>
  <c r="R128" i="2"/>
  <c r="Z128" i="2" s="1"/>
  <c r="X128" i="2"/>
  <c r="R116" i="2"/>
  <c r="Z116" i="2" s="1"/>
  <c r="X116" i="2"/>
  <c r="R115" i="2"/>
  <c r="Z115" i="2" s="1"/>
  <c r="X115" i="2"/>
  <c r="X111" i="2"/>
  <c r="R111" i="2"/>
  <c r="Z111" i="2" s="1"/>
  <c r="X106" i="2"/>
  <c r="R106" i="2"/>
  <c r="Z106" i="2" s="1"/>
  <c r="X99" i="2"/>
  <c r="R99" i="2"/>
  <c r="Z99" i="2" s="1"/>
  <c r="X95" i="2"/>
  <c r="R95" i="2"/>
  <c r="Z95" i="2" s="1"/>
  <c r="X93" i="2"/>
  <c r="R93" i="2"/>
  <c r="Z93" i="2" s="1"/>
  <c r="X91" i="2"/>
  <c r="R91" i="2"/>
  <c r="Z91" i="2" s="1"/>
  <c r="X85" i="2"/>
  <c r="R85" i="2"/>
  <c r="Z85" i="2" s="1"/>
  <c r="X80" i="2"/>
  <c r="R80" i="2"/>
  <c r="Z80" i="2" s="1"/>
  <c r="X74" i="2"/>
  <c r="R74" i="2"/>
  <c r="Z74" i="2" s="1"/>
  <c r="R72" i="2"/>
  <c r="Z72" i="2" s="1"/>
  <c r="X72" i="2"/>
  <c r="R71" i="2"/>
  <c r="Z71" i="2" s="1"/>
  <c r="X71" i="2"/>
  <c r="Z28" i="2"/>
  <c r="R166" i="2"/>
  <c r="Z166" i="2" s="1"/>
  <c r="X166" i="2"/>
  <c r="R165" i="2"/>
  <c r="Z165" i="2" s="1"/>
  <c r="X165" i="2"/>
  <c r="R157" i="2"/>
  <c r="Z157" i="2" s="1"/>
  <c r="X157" i="2"/>
  <c r="R153" i="2"/>
  <c r="Z153" i="2" s="1"/>
  <c r="X153" i="2"/>
  <c r="R152" i="2"/>
  <c r="Z152" i="2" s="1"/>
  <c r="X152" i="2"/>
  <c r="R151" i="2"/>
  <c r="Z151" i="2" s="1"/>
  <c r="X151" i="2"/>
  <c r="R138" i="2"/>
  <c r="Z138" i="2" s="1"/>
  <c r="X138" i="2"/>
  <c r="R122" i="2"/>
  <c r="Z122" i="2" s="1"/>
  <c r="X122" i="2"/>
  <c r="X113" i="2"/>
  <c r="R113" i="2"/>
  <c r="Z113" i="2" s="1"/>
  <c r="X109" i="2"/>
  <c r="R109" i="2"/>
  <c r="Z109" i="2" s="1"/>
  <c r="X108" i="2"/>
  <c r="R108" i="2"/>
  <c r="Z108" i="2" s="1"/>
  <c r="X104" i="2"/>
  <c r="R104" i="2"/>
  <c r="Z104" i="2" s="1"/>
  <c r="X98" i="2"/>
  <c r="R98" i="2"/>
  <c r="Z98" i="2" s="1"/>
  <c r="X90" i="2"/>
  <c r="R90" i="2"/>
  <c r="Z90" i="2" s="1"/>
  <c r="X87" i="2"/>
  <c r="R87" i="2"/>
  <c r="Z87" i="2" s="1"/>
  <c r="X86" i="2"/>
  <c r="R86" i="2"/>
  <c r="Z86" i="2" s="1"/>
  <c r="X82" i="2"/>
  <c r="R82" i="2"/>
  <c r="Z82" i="2" s="1"/>
  <c r="X79" i="2"/>
  <c r="R79" i="2"/>
  <c r="Z79" i="2" s="1"/>
  <c r="X77" i="2"/>
  <c r="R77" i="2"/>
  <c r="Z77" i="2" s="1"/>
  <c r="R69" i="2"/>
  <c r="Z69" i="2" s="1"/>
  <c r="X69" i="2"/>
  <c r="R67" i="2"/>
  <c r="Z67" i="2" s="1"/>
  <c r="X67" i="2"/>
  <c r="X65" i="2"/>
  <c r="R65" i="2"/>
  <c r="Z65" i="2" s="1"/>
  <c r="X63" i="2"/>
  <c r="R63" i="2"/>
  <c r="Z63" i="2" s="1"/>
  <c r="R60" i="2"/>
  <c r="Z60" i="2" s="1"/>
  <c r="X60" i="2"/>
  <c r="X55" i="2"/>
  <c r="R55" i="2"/>
  <c r="Z55" i="2" s="1"/>
  <c r="X49" i="2"/>
  <c r="R49" i="2"/>
  <c r="Z49" i="2" s="1"/>
  <c r="X46" i="2"/>
  <c r="R46" i="2"/>
  <c r="Z46" i="2" s="1"/>
  <c r="X42" i="2"/>
  <c r="R42" i="2"/>
  <c r="Z42" i="2" s="1"/>
  <c r="R68" i="2"/>
  <c r="Z68" i="2" s="1"/>
  <c r="X68" i="2"/>
  <c r="X59" i="2"/>
  <c r="R59" i="2"/>
  <c r="Z59" i="2" s="1"/>
  <c r="R58" i="2"/>
  <c r="Z58" i="2" s="1"/>
  <c r="X58" i="2"/>
  <c r="R56" i="2"/>
  <c r="Z56" i="2" s="1"/>
  <c r="X56" i="2"/>
  <c r="R52" i="2"/>
  <c r="Z52" i="2" s="1"/>
  <c r="X52" i="2"/>
  <c r="R51" i="2"/>
  <c r="Z51" i="2" s="1"/>
  <c r="X51" i="2"/>
  <c r="X50" i="2"/>
  <c r="R50" i="2"/>
  <c r="Z50" i="2" s="1"/>
  <c r="R47" i="2"/>
  <c r="Z47" i="2" s="1"/>
  <c r="X47" i="2"/>
  <c r="R43" i="2"/>
  <c r="Z43" i="2" s="1"/>
  <c r="X43" i="2"/>
  <c r="Q308" i="2"/>
  <c r="Q319" i="2" s="1"/>
  <c r="Q307" i="2"/>
  <c r="Q318" i="2" s="1"/>
  <c r="Y40" i="2"/>
  <c r="Q39" i="2"/>
  <c r="Q38" i="2" s="1"/>
  <c r="P307" i="2"/>
  <c r="P318" i="2" s="1"/>
  <c r="P308" i="2"/>
  <c r="P319" i="2" s="1"/>
  <c r="R40" i="2"/>
  <c r="X40" i="2"/>
  <c r="P39" i="2"/>
  <c r="P38" i="2" s="1"/>
  <c r="O308" i="2"/>
  <c r="O319" i="2" s="1"/>
  <c r="R298" i="2"/>
  <c r="Z298" i="2" s="1"/>
  <c r="X298" i="2"/>
  <c r="R296" i="2"/>
  <c r="Z296" i="2" s="1"/>
  <c r="X296" i="2"/>
  <c r="R294" i="2"/>
  <c r="Z294" i="2" s="1"/>
  <c r="X294" i="2"/>
  <c r="X266" i="2"/>
  <c r="R266" i="2"/>
  <c r="Z266" i="2" s="1"/>
  <c r="X264" i="2"/>
  <c r="R264" i="2"/>
  <c r="Z264" i="2" s="1"/>
  <c r="R280" i="2"/>
  <c r="Z280" i="2" s="1"/>
  <c r="X280" i="2"/>
  <c r="R277" i="2"/>
  <c r="Z277" i="2" s="1"/>
  <c r="X277" i="2"/>
  <c r="R275" i="2"/>
  <c r="Z275" i="2" s="1"/>
  <c r="X275" i="2"/>
  <c r="R273" i="2"/>
  <c r="Z273" i="2" s="1"/>
  <c r="X273" i="2"/>
  <c r="R271" i="2"/>
  <c r="Z271" i="2" s="1"/>
  <c r="X271" i="2"/>
  <c r="R269" i="2"/>
  <c r="Z269" i="2" s="1"/>
  <c r="X269" i="2"/>
  <c r="X251" i="2"/>
  <c r="R251" i="2"/>
  <c r="Z251" i="2" s="1"/>
  <c r="X249" i="2"/>
  <c r="R249" i="2"/>
  <c r="Z249" i="2" s="1"/>
  <c r="X247" i="2"/>
  <c r="R247" i="2"/>
  <c r="Z247" i="2" s="1"/>
  <c r="X245" i="2"/>
  <c r="R245" i="2"/>
  <c r="Z245" i="2" s="1"/>
  <c r="X243" i="2"/>
  <c r="R243" i="2"/>
  <c r="Z243" i="2" s="1"/>
  <c r="X241" i="2"/>
  <c r="R241" i="2"/>
  <c r="Z241" i="2" s="1"/>
  <c r="X239" i="2"/>
  <c r="R239" i="2"/>
  <c r="Z239" i="2" s="1"/>
  <c r="X237" i="2"/>
  <c r="R237" i="2"/>
  <c r="Z237" i="2" s="1"/>
  <c r="X235" i="2"/>
  <c r="R235" i="2"/>
  <c r="Z235" i="2" s="1"/>
  <c r="X233" i="2"/>
  <c r="R233" i="2"/>
  <c r="Z233" i="2" s="1"/>
  <c r="X231" i="2"/>
  <c r="R231" i="2"/>
  <c r="Z231" i="2" s="1"/>
  <c r="X229" i="2"/>
  <c r="R229" i="2"/>
  <c r="Z229" i="2" s="1"/>
  <c r="X227" i="2"/>
  <c r="R227" i="2"/>
  <c r="Z227" i="2" s="1"/>
  <c r="X225" i="2"/>
  <c r="R225" i="2"/>
  <c r="Z225" i="2" s="1"/>
  <c r="X223" i="2"/>
  <c r="R223" i="2"/>
  <c r="Z223" i="2" s="1"/>
  <c r="X263" i="2"/>
  <c r="R263" i="2"/>
  <c r="Z263" i="2" s="1"/>
  <c r="X261" i="2"/>
  <c r="R261" i="2"/>
  <c r="Z261" i="2" s="1"/>
  <c r="X259" i="2"/>
  <c r="R259" i="2"/>
  <c r="Z259" i="2" s="1"/>
  <c r="X257" i="2"/>
  <c r="R257" i="2"/>
  <c r="Z257" i="2" s="1"/>
  <c r="X255" i="2"/>
  <c r="R255" i="2"/>
  <c r="Z255" i="2" s="1"/>
  <c r="X253" i="2"/>
  <c r="R253" i="2"/>
  <c r="Z253" i="2" s="1"/>
  <c r="X222" i="2"/>
  <c r="R222" i="2"/>
  <c r="Z222" i="2" s="1"/>
  <c r="X220" i="2"/>
  <c r="R220" i="2"/>
  <c r="Z220" i="2" s="1"/>
  <c r="X218" i="2"/>
  <c r="R218" i="2"/>
  <c r="Z218" i="2" s="1"/>
  <c r="X216" i="2"/>
  <c r="R216" i="2"/>
  <c r="Z216" i="2" s="1"/>
  <c r="X214" i="2"/>
  <c r="R214" i="2"/>
  <c r="Z214" i="2" s="1"/>
  <c r="X212" i="2"/>
  <c r="R212" i="2"/>
  <c r="Z212" i="2" s="1"/>
  <c r="X210" i="2"/>
  <c r="R210" i="2"/>
  <c r="Z210" i="2" s="1"/>
  <c r="X208" i="2"/>
  <c r="R208" i="2"/>
  <c r="Z208" i="2" s="1"/>
  <c r="X206" i="2"/>
  <c r="R206" i="2"/>
  <c r="Z206" i="2" s="1"/>
  <c r="X204" i="2"/>
  <c r="R204" i="2"/>
  <c r="Z204" i="2" s="1"/>
  <c r="X202" i="2"/>
  <c r="R202" i="2"/>
  <c r="Z202" i="2" s="1"/>
  <c r="X200" i="2"/>
  <c r="R200" i="2"/>
  <c r="Z200" i="2" s="1"/>
  <c r="X198" i="2"/>
  <c r="R198" i="2"/>
  <c r="Z198" i="2" s="1"/>
  <c r="X192" i="2"/>
  <c r="R192" i="2"/>
  <c r="Z192" i="2" s="1"/>
  <c r="R170" i="2"/>
  <c r="Z170" i="2" s="1"/>
  <c r="X170" i="2"/>
  <c r="R167" i="2"/>
  <c r="Z167" i="2" s="1"/>
  <c r="X167" i="2"/>
  <c r="R162" i="2"/>
  <c r="Z162" i="2" s="1"/>
  <c r="X162" i="2"/>
  <c r="R158" i="2"/>
  <c r="Z158" i="2" s="1"/>
  <c r="X158" i="2"/>
  <c r="R154" i="2"/>
  <c r="Z154" i="2" s="1"/>
  <c r="X154" i="2"/>
  <c r="R147" i="2"/>
  <c r="Z147" i="2" s="1"/>
  <c r="X147" i="2"/>
  <c r="R145" i="2"/>
  <c r="Z145" i="2" s="1"/>
  <c r="X145" i="2"/>
  <c r="R141" i="2"/>
  <c r="Z141" i="2" s="1"/>
  <c r="X141" i="2"/>
  <c r="R137" i="2"/>
  <c r="Z137" i="2" s="1"/>
  <c r="X137" i="2"/>
  <c r="R127" i="2"/>
  <c r="Z127" i="2" s="1"/>
  <c r="X127" i="2"/>
  <c r="R123" i="2"/>
  <c r="Z123" i="2" s="1"/>
  <c r="X123" i="2"/>
  <c r="R121" i="2"/>
  <c r="Z121" i="2" s="1"/>
  <c r="X121" i="2"/>
  <c r="R117" i="2"/>
  <c r="Z117" i="2" s="1"/>
  <c r="X117" i="2"/>
  <c r="X195" i="2"/>
  <c r="R195" i="2"/>
  <c r="Z195" i="2" s="1"/>
  <c r="X191" i="2"/>
  <c r="R191" i="2"/>
  <c r="Z191" i="2" s="1"/>
  <c r="X189" i="2"/>
  <c r="R189" i="2"/>
  <c r="Z189" i="2" s="1"/>
  <c r="X187" i="2"/>
  <c r="R187" i="2"/>
  <c r="Z187" i="2" s="1"/>
  <c r="X185" i="2"/>
  <c r="R185" i="2"/>
  <c r="Z185" i="2" s="1"/>
  <c r="X183" i="2"/>
  <c r="R183" i="2"/>
  <c r="Z183" i="2" s="1"/>
  <c r="X181" i="2"/>
  <c r="R181" i="2"/>
  <c r="Z181" i="2" s="1"/>
  <c r="R179" i="2"/>
  <c r="Z179" i="2" s="1"/>
  <c r="X179" i="2"/>
  <c r="R177" i="2"/>
  <c r="Z177" i="2" s="1"/>
  <c r="X177" i="2"/>
  <c r="R175" i="2"/>
  <c r="Z175" i="2" s="1"/>
  <c r="X175" i="2"/>
  <c r="R173" i="2"/>
  <c r="Z173" i="2" s="1"/>
  <c r="X173" i="2"/>
  <c r="R168" i="2"/>
  <c r="Z168" i="2" s="1"/>
  <c r="X168" i="2"/>
  <c r="R159" i="2"/>
  <c r="Z159" i="2" s="1"/>
  <c r="X159" i="2"/>
  <c r="R155" i="2"/>
  <c r="Z155" i="2" s="1"/>
  <c r="X155" i="2"/>
  <c r="R140" i="2"/>
  <c r="Z140" i="2" s="1"/>
  <c r="X140" i="2"/>
  <c r="R135" i="2"/>
  <c r="Z135" i="2" s="1"/>
  <c r="X135" i="2"/>
  <c r="R133" i="2"/>
  <c r="Z133" i="2" s="1"/>
  <c r="X133" i="2"/>
  <c r="R124" i="2"/>
  <c r="Z124" i="2" s="1"/>
  <c r="X124" i="2"/>
  <c r="R120" i="2"/>
  <c r="Z120" i="2" s="1"/>
  <c r="X120" i="2"/>
  <c r="X114" i="2"/>
  <c r="R114" i="2"/>
  <c r="Z114" i="2" s="1"/>
  <c r="X110" i="2"/>
  <c r="R110" i="2"/>
  <c r="Z110" i="2" s="1"/>
  <c r="X107" i="2"/>
  <c r="R107" i="2"/>
  <c r="Z107" i="2" s="1"/>
  <c r="X100" i="2"/>
  <c r="R100" i="2"/>
  <c r="Z100" i="2" s="1"/>
  <c r="X96" i="2"/>
  <c r="R96" i="2"/>
  <c r="Z96" i="2" s="1"/>
  <c r="X94" i="2"/>
  <c r="R94" i="2"/>
  <c r="Z94" i="2" s="1"/>
  <c r="X92" i="2"/>
  <c r="R92" i="2"/>
  <c r="Z92" i="2" s="1"/>
  <c r="X89" i="2"/>
  <c r="R89" i="2"/>
  <c r="Z89" i="2" s="1"/>
  <c r="X84" i="2"/>
  <c r="R84" i="2"/>
  <c r="Z84" i="2" s="1"/>
  <c r="X75" i="2"/>
  <c r="R75" i="2"/>
  <c r="Z75" i="2" s="1"/>
  <c r="X73" i="2"/>
  <c r="R73" i="2"/>
  <c r="Z73" i="2" s="1"/>
  <c r="Z27" i="2"/>
  <c r="Z25" i="2"/>
  <c r="Z23" i="2"/>
  <c r="Z21" i="2"/>
  <c r="Z17" i="2"/>
  <c r="Z15" i="2"/>
  <c r="Z13" i="2"/>
  <c r="Z11" i="2"/>
  <c r="R161" i="2"/>
  <c r="Z161" i="2" s="1"/>
  <c r="X161" i="2"/>
  <c r="R142" i="2"/>
  <c r="Z142" i="2" s="1"/>
  <c r="X142" i="2"/>
  <c r="R126" i="2"/>
  <c r="Z126" i="2" s="1"/>
  <c r="X126" i="2"/>
  <c r="R118" i="2"/>
  <c r="Z118" i="2" s="1"/>
  <c r="X118" i="2"/>
  <c r="X112" i="2"/>
  <c r="R112" i="2"/>
  <c r="Z112" i="2" s="1"/>
  <c r="X105" i="2"/>
  <c r="R105" i="2"/>
  <c r="Z105" i="2" s="1"/>
  <c r="X103" i="2"/>
  <c r="R103" i="2"/>
  <c r="Z103" i="2" s="1"/>
  <c r="X102" i="2"/>
  <c r="R102" i="2"/>
  <c r="Z102" i="2" s="1"/>
  <c r="X101" i="2"/>
  <c r="R101" i="2"/>
  <c r="Z101" i="2" s="1"/>
  <c r="X97" i="2"/>
  <c r="R97" i="2"/>
  <c r="Z97" i="2" s="1"/>
  <c r="X88" i="2"/>
  <c r="R88" i="2"/>
  <c r="Z88" i="2" s="1"/>
  <c r="X83" i="2"/>
  <c r="R83" i="2"/>
  <c r="Z83" i="2" s="1"/>
  <c r="X81" i="2"/>
  <c r="R81" i="2"/>
  <c r="Z81" i="2" s="1"/>
  <c r="X78" i="2"/>
  <c r="R78" i="2"/>
  <c r="Z78" i="2" s="1"/>
  <c r="X76" i="2"/>
  <c r="R76" i="2"/>
  <c r="Z76" i="2" s="1"/>
  <c r="R64" i="2"/>
  <c r="Z64" i="2" s="1"/>
  <c r="X64" i="2"/>
  <c r="R62" i="2"/>
  <c r="Z62" i="2" s="1"/>
  <c r="X62" i="2"/>
  <c r="X61" i="2"/>
  <c r="R61" i="2"/>
  <c r="Z61" i="2" s="1"/>
  <c r="X57" i="2"/>
  <c r="R57" i="2"/>
  <c r="Z57" i="2" s="1"/>
  <c r="X53" i="2"/>
  <c r="R53" i="2"/>
  <c r="Z53" i="2" s="1"/>
  <c r="R48" i="2"/>
  <c r="Z48" i="2" s="1"/>
  <c r="X48" i="2"/>
  <c r="R44" i="2"/>
  <c r="Z44" i="2" s="1"/>
  <c r="X44" i="2"/>
  <c r="R70" i="2"/>
  <c r="Z70" i="2" s="1"/>
  <c r="X70" i="2"/>
  <c r="R66" i="2"/>
  <c r="Z66" i="2" s="1"/>
  <c r="X66" i="2"/>
  <c r="R54" i="2"/>
  <c r="Z54" i="2" s="1"/>
  <c r="X54" i="2"/>
  <c r="X45" i="2"/>
  <c r="R45" i="2"/>
  <c r="Z45" i="2" s="1"/>
  <c r="X41" i="2"/>
  <c r="R41" i="2"/>
  <c r="Z41" i="2" s="1"/>
  <c r="M308" i="2"/>
  <c r="M319" i="2" s="1"/>
  <c r="M307" i="2"/>
  <c r="M318" i="2" s="1"/>
  <c r="U40" i="2"/>
  <c r="M39" i="2"/>
  <c r="M38" i="2" s="1"/>
  <c r="S308" i="2"/>
  <c r="S319" i="2" s="1"/>
  <c r="S307" i="2"/>
  <c r="S318" i="2" s="1"/>
  <c r="AA40" i="2"/>
  <c r="S39" i="2"/>
  <c r="S38" i="2" s="1"/>
  <c r="N307" i="2"/>
  <c r="N318" i="2" s="1"/>
  <c r="N308" i="2"/>
  <c r="N319" i="2" s="1"/>
  <c r="V40" i="2"/>
  <c r="N39" i="2"/>
  <c r="N38" i="2" s="1"/>
  <c r="W307" i="2"/>
  <c r="W308" i="2"/>
  <c r="W304" i="2"/>
  <c r="W305" i="2" s="1"/>
  <c r="W302" i="2"/>
  <c r="Y29" i="2"/>
  <c r="O307" i="2"/>
  <c r="O318" i="2" s="1"/>
  <c r="W10" i="1"/>
  <c r="W19" i="1"/>
  <c r="W12" i="1"/>
  <c r="W14" i="1"/>
  <c r="W16" i="1"/>
  <c r="W18" i="1"/>
  <c r="W20" i="1"/>
  <c r="W22" i="1"/>
  <c r="W24" i="1"/>
  <c r="W26" i="1"/>
  <c r="R317" i="1"/>
  <c r="Z317" i="1" s="1"/>
  <c r="X317" i="1"/>
  <c r="R315" i="1"/>
  <c r="Z315" i="1" s="1"/>
  <c r="X315" i="1"/>
  <c r="R313" i="1"/>
  <c r="Z313" i="1" s="1"/>
  <c r="X313" i="1"/>
  <c r="X302" i="1"/>
  <c r="R302" i="1"/>
  <c r="Z302" i="1" s="1"/>
  <c r="R301" i="1"/>
  <c r="Z301" i="1" s="1"/>
  <c r="X301" i="1"/>
  <c r="R299" i="1"/>
  <c r="Z299" i="1" s="1"/>
  <c r="X299" i="1"/>
  <c r="R297" i="1"/>
  <c r="Z297" i="1" s="1"/>
  <c r="X297" i="1"/>
  <c r="R295" i="1"/>
  <c r="Z295" i="1" s="1"/>
  <c r="X295" i="1"/>
  <c r="X264" i="1"/>
  <c r="R264" i="1"/>
  <c r="Z264" i="1" s="1"/>
  <c r="X262" i="1"/>
  <c r="R262" i="1"/>
  <c r="Z262" i="1" s="1"/>
  <c r="X260" i="1"/>
  <c r="R260" i="1"/>
  <c r="Z260" i="1" s="1"/>
  <c r="R256" i="1"/>
  <c r="Z256" i="1" s="1"/>
  <c r="X256" i="1"/>
  <c r="R259" i="1"/>
  <c r="Z259" i="1" s="1"/>
  <c r="X259" i="1"/>
  <c r="R255" i="1"/>
  <c r="Z255" i="1" s="1"/>
  <c r="X255" i="1"/>
  <c r="X253" i="1"/>
  <c r="R253" i="1"/>
  <c r="Z253" i="1" s="1"/>
  <c r="X251" i="1"/>
  <c r="R251" i="1"/>
  <c r="Z251" i="1" s="1"/>
  <c r="X249" i="1"/>
  <c r="R249" i="1"/>
  <c r="Z249" i="1" s="1"/>
  <c r="X247" i="1"/>
  <c r="R247" i="1"/>
  <c r="Z247" i="1" s="1"/>
  <c r="X245" i="1"/>
  <c r="R245" i="1"/>
  <c r="Z245" i="1" s="1"/>
  <c r="X243" i="1"/>
  <c r="R243" i="1"/>
  <c r="Z243" i="1" s="1"/>
  <c r="X241" i="1"/>
  <c r="R241" i="1"/>
  <c r="Z241" i="1" s="1"/>
  <c r="X239" i="1"/>
  <c r="R239" i="1"/>
  <c r="Z239" i="1" s="1"/>
  <c r="R215" i="1"/>
  <c r="Z215" i="1" s="1"/>
  <c r="X215" i="1"/>
  <c r="X211" i="1"/>
  <c r="R211" i="1"/>
  <c r="Z211" i="1" s="1"/>
  <c r="X207" i="1"/>
  <c r="R207" i="1"/>
  <c r="Z207" i="1" s="1"/>
  <c r="X203" i="1"/>
  <c r="R203" i="1"/>
  <c r="Z203" i="1" s="1"/>
  <c r="X201" i="1"/>
  <c r="R201" i="1"/>
  <c r="Z201" i="1" s="1"/>
  <c r="X197" i="1"/>
  <c r="R197" i="1"/>
  <c r="Z197" i="1" s="1"/>
  <c r="X193" i="1"/>
  <c r="R193" i="1"/>
  <c r="Z193" i="1" s="1"/>
  <c r="X189" i="1"/>
  <c r="R189" i="1"/>
  <c r="Z189" i="1" s="1"/>
  <c r="X187" i="1"/>
  <c r="R187" i="1"/>
  <c r="Z187" i="1" s="1"/>
  <c r="S182" i="1"/>
  <c r="AA182" i="1" s="1"/>
  <c r="AN182" i="1" s="1"/>
  <c r="Q182" i="1"/>
  <c r="Y182" i="1" s="1"/>
  <c r="M182" i="1"/>
  <c r="U182" i="1" s="1"/>
  <c r="P182" i="1"/>
  <c r="W182" i="1"/>
  <c r="N182" i="1"/>
  <c r="V182" i="1" s="1"/>
  <c r="S178" i="1"/>
  <c r="AA178" i="1" s="1"/>
  <c r="AN178" i="1" s="1"/>
  <c r="Q178" i="1"/>
  <c r="Y178" i="1" s="1"/>
  <c r="M178" i="1"/>
  <c r="U178" i="1" s="1"/>
  <c r="P178" i="1"/>
  <c r="W178" i="1"/>
  <c r="N178" i="1"/>
  <c r="V178" i="1" s="1"/>
  <c r="S174" i="1"/>
  <c r="AA174" i="1" s="1"/>
  <c r="AN174" i="1" s="1"/>
  <c r="Q174" i="1"/>
  <c r="Y174" i="1" s="1"/>
  <c r="M174" i="1"/>
  <c r="U174" i="1" s="1"/>
  <c r="P174" i="1"/>
  <c r="W174" i="1"/>
  <c r="N174" i="1"/>
  <c r="V174" i="1" s="1"/>
  <c r="S170" i="1"/>
  <c r="AA170" i="1" s="1"/>
  <c r="AN170" i="1" s="1"/>
  <c r="Q170" i="1"/>
  <c r="Y170" i="1" s="1"/>
  <c r="M170" i="1"/>
  <c r="U170" i="1" s="1"/>
  <c r="P170" i="1"/>
  <c r="W170" i="1"/>
  <c r="N170" i="1"/>
  <c r="V170" i="1" s="1"/>
  <c r="S166" i="1"/>
  <c r="AA166" i="1" s="1"/>
  <c r="AN166" i="1" s="1"/>
  <c r="Q166" i="1"/>
  <c r="Y166" i="1" s="1"/>
  <c r="M166" i="1"/>
  <c r="U166" i="1" s="1"/>
  <c r="P166" i="1"/>
  <c r="W166" i="1"/>
  <c r="N166" i="1"/>
  <c r="V166" i="1" s="1"/>
  <c r="S162" i="1"/>
  <c r="AA162" i="1" s="1"/>
  <c r="AN162" i="1" s="1"/>
  <c r="Q162" i="1"/>
  <c r="Y162" i="1" s="1"/>
  <c r="M162" i="1"/>
  <c r="U162" i="1" s="1"/>
  <c r="P162" i="1"/>
  <c r="W162" i="1"/>
  <c r="N162" i="1"/>
  <c r="V162" i="1" s="1"/>
  <c r="S158" i="1"/>
  <c r="AA158" i="1" s="1"/>
  <c r="AN158" i="1" s="1"/>
  <c r="Q158" i="1"/>
  <c r="Y158" i="1" s="1"/>
  <c r="M158" i="1"/>
  <c r="U158" i="1" s="1"/>
  <c r="P158" i="1"/>
  <c r="W158" i="1"/>
  <c r="N158" i="1"/>
  <c r="V158" i="1" s="1"/>
  <c r="X210" i="1"/>
  <c r="R210" i="1"/>
  <c r="Z210" i="1" s="1"/>
  <c r="X206" i="1"/>
  <c r="R206" i="1"/>
  <c r="Z206" i="1" s="1"/>
  <c r="X202" i="1"/>
  <c r="R202" i="1"/>
  <c r="Z202" i="1" s="1"/>
  <c r="X198" i="1"/>
  <c r="R198" i="1"/>
  <c r="Z198" i="1" s="1"/>
  <c r="X194" i="1"/>
  <c r="R194" i="1"/>
  <c r="Z194" i="1" s="1"/>
  <c r="X192" i="1"/>
  <c r="R192" i="1"/>
  <c r="Z192" i="1" s="1"/>
  <c r="X186" i="1"/>
  <c r="R186" i="1"/>
  <c r="Z186" i="1" s="1"/>
  <c r="Z28" i="1"/>
  <c r="W28" i="1"/>
  <c r="R156" i="1"/>
  <c r="Z156" i="1" s="1"/>
  <c r="X156" i="1"/>
  <c r="R152" i="1"/>
  <c r="Z152" i="1" s="1"/>
  <c r="X152" i="1"/>
  <c r="S147" i="1"/>
  <c r="AA147" i="1" s="1"/>
  <c r="AN147" i="1" s="1"/>
  <c r="Q147" i="1"/>
  <c r="Y147" i="1" s="1"/>
  <c r="M147" i="1"/>
  <c r="U147" i="1" s="1"/>
  <c r="P147" i="1"/>
  <c r="W147" i="1"/>
  <c r="N147" i="1"/>
  <c r="V147" i="1" s="1"/>
  <c r="S144" i="1"/>
  <c r="AA144" i="1" s="1"/>
  <c r="AN144" i="1" s="1"/>
  <c r="Q144" i="1"/>
  <c r="Y144" i="1" s="1"/>
  <c r="M144" i="1"/>
  <c r="U144" i="1" s="1"/>
  <c r="P144" i="1"/>
  <c r="W144" i="1"/>
  <c r="N144" i="1"/>
  <c r="V144" i="1" s="1"/>
  <c r="S140" i="1"/>
  <c r="AA140" i="1" s="1"/>
  <c r="AN140" i="1" s="1"/>
  <c r="Q140" i="1"/>
  <c r="Y140" i="1" s="1"/>
  <c r="M140" i="1"/>
  <c r="U140" i="1" s="1"/>
  <c r="P140" i="1"/>
  <c r="W140" i="1"/>
  <c r="N140" i="1"/>
  <c r="V140" i="1" s="1"/>
  <c r="S136" i="1"/>
  <c r="AA136" i="1" s="1"/>
  <c r="AN136" i="1" s="1"/>
  <c r="Q136" i="1"/>
  <c r="Y136" i="1" s="1"/>
  <c r="M136" i="1"/>
  <c r="U136" i="1" s="1"/>
  <c r="P136" i="1"/>
  <c r="W136" i="1"/>
  <c r="N136" i="1"/>
  <c r="V136" i="1" s="1"/>
  <c r="S132" i="1"/>
  <c r="AA132" i="1" s="1"/>
  <c r="AN132" i="1" s="1"/>
  <c r="Q132" i="1"/>
  <c r="Y132" i="1" s="1"/>
  <c r="M132" i="1"/>
  <c r="U132" i="1" s="1"/>
  <c r="P132" i="1"/>
  <c r="W132" i="1"/>
  <c r="N132" i="1"/>
  <c r="V132" i="1" s="1"/>
  <c r="S128" i="1"/>
  <c r="AA128" i="1" s="1"/>
  <c r="AN128" i="1" s="1"/>
  <c r="Q128" i="1"/>
  <c r="Y128" i="1" s="1"/>
  <c r="M128" i="1"/>
  <c r="U128" i="1" s="1"/>
  <c r="P128" i="1"/>
  <c r="W128" i="1"/>
  <c r="N128" i="1"/>
  <c r="V128" i="1" s="1"/>
  <c r="S124" i="1"/>
  <c r="AA124" i="1" s="1"/>
  <c r="AN124" i="1" s="1"/>
  <c r="Q124" i="1"/>
  <c r="Y124" i="1" s="1"/>
  <c r="M124" i="1"/>
  <c r="U124" i="1" s="1"/>
  <c r="P124" i="1"/>
  <c r="W124" i="1"/>
  <c r="N124" i="1"/>
  <c r="V124" i="1" s="1"/>
  <c r="S120" i="1"/>
  <c r="AA120" i="1" s="1"/>
  <c r="AN120" i="1" s="1"/>
  <c r="Q120" i="1"/>
  <c r="Y120" i="1" s="1"/>
  <c r="M120" i="1"/>
  <c r="U120" i="1" s="1"/>
  <c r="P120" i="1"/>
  <c r="W120" i="1"/>
  <c r="N120" i="1"/>
  <c r="V120" i="1" s="1"/>
  <c r="S116" i="1"/>
  <c r="AA116" i="1" s="1"/>
  <c r="AN116" i="1" s="1"/>
  <c r="Q116" i="1"/>
  <c r="Y116" i="1" s="1"/>
  <c r="M116" i="1"/>
  <c r="U116" i="1" s="1"/>
  <c r="P116" i="1"/>
  <c r="W116" i="1"/>
  <c r="N116" i="1"/>
  <c r="V116" i="1" s="1"/>
  <c r="S114" i="1"/>
  <c r="AA114" i="1" s="1"/>
  <c r="AN114" i="1" s="1"/>
  <c r="Q114" i="1"/>
  <c r="Y114" i="1" s="1"/>
  <c r="M114" i="1"/>
  <c r="U114" i="1" s="1"/>
  <c r="P114" i="1"/>
  <c r="W114" i="1"/>
  <c r="N114" i="1"/>
  <c r="V114" i="1" s="1"/>
  <c r="S112" i="1"/>
  <c r="AA112" i="1" s="1"/>
  <c r="AN112" i="1" s="1"/>
  <c r="Q112" i="1"/>
  <c r="Y112" i="1" s="1"/>
  <c r="M112" i="1"/>
  <c r="U112" i="1" s="1"/>
  <c r="P112" i="1"/>
  <c r="W112" i="1"/>
  <c r="N112" i="1"/>
  <c r="V112" i="1" s="1"/>
  <c r="S110" i="1"/>
  <c r="AA110" i="1" s="1"/>
  <c r="AN110" i="1" s="1"/>
  <c r="Q110" i="1"/>
  <c r="Y110" i="1" s="1"/>
  <c r="M110" i="1"/>
  <c r="U110" i="1" s="1"/>
  <c r="P110" i="1"/>
  <c r="W110" i="1"/>
  <c r="N110" i="1"/>
  <c r="V110" i="1" s="1"/>
  <c r="S108" i="1"/>
  <c r="AA108" i="1" s="1"/>
  <c r="AN108" i="1" s="1"/>
  <c r="Q108" i="1"/>
  <c r="Y108" i="1" s="1"/>
  <c r="M108" i="1"/>
  <c r="U108" i="1" s="1"/>
  <c r="P108" i="1"/>
  <c r="W108" i="1"/>
  <c r="N108" i="1"/>
  <c r="V108" i="1" s="1"/>
  <c r="S106" i="1"/>
  <c r="AA106" i="1" s="1"/>
  <c r="AN106" i="1" s="1"/>
  <c r="Q106" i="1"/>
  <c r="Y106" i="1" s="1"/>
  <c r="M106" i="1"/>
  <c r="U106" i="1" s="1"/>
  <c r="P106" i="1"/>
  <c r="W106" i="1"/>
  <c r="N106" i="1"/>
  <c r="V106" i="1" s="1"/>
  <c r="R155" i="1"/>
  <c r="Z155" i="1" s="1"/>
  <c r="X155" i="1"/>
  <c r="R151" i="1"/>
  <c r="Z151" i="1" s="1"/>
  <c r="X151" i="1"/>
  <c r="X88" i="1"/>
  <c r="R88" i="1"/>
  <c r="Z88" i="1" s="1"/>
  <c r="X84" i="1"/>
  <c r="R84" i="1"/>
  <c r="Z84" i="1" s="1"/>
  <c r="X78" i="1"/>
  <c r="R78" i="1"/>
  <c r="Z78" i="1" s="1"/>
  <c r="X77" i="1"/>
  <c r="R77" i="1"/>
  <c r="Z77" i="1" s="1"/>
  <c r="X69" i="1"/>
  <c r="R69" i="1"/>
  <c r="Z69" i="1" s="1"/>
  <c r="R55" i="1"/>
  <c r="Z55" i="1" s="1"/>
  <c r="X55" i="1"/>
  <c r="X52" i="1"/>
  <c r="R52" i="1"/>
  <c r="Z52" i="1" s="1"/>
  <c r="R50" i="1"/>
  <c r="Z50" i="1" s="1"/>
  <c r="X50" i="1"/>
  <c r="R46" i="1"/>
  <c r="Z46" i="1" s="1"/>
  <c r="X46" i="1"/>
  <c r="R42" i="1"/>
  <c r="Z42" i="1" s="1"/>
  <c r="X42" i="1"/>
  <c r="X104" i="1"/>
  <c r="R104" i="1"/>
  <c r="Z104" i="1" s="1"/>
  <c r="X102" i="1"/>
  <c r="R102" i="1"/>
  <c r="Z102" i="1" s="1"/>
  <c r="X100" i="1"/>
  <c r="R100" i="1"/>
  <c r="Z100" i="1" s="1"/>
  <c r="X98" i="1"/>
  <c r="R98" i="1"/>
  <c r="Z98" i="1" s="1"/>
  <c r="X96" i="1"/>
  <c r="R96" i="1"/>
  <c r="Z96" i="1" s="1"/>
  <c r="X94" i="1"/>
  <c r="R94" i="1"/>
  <c r="Z94" i="1" s="1"/>
  <c r="X93" i="1"/>
  <c r="R93" i="1"/>
  <c r="Z93" i="1" s="1"/>
  <c r="X86" i="1"/>
  <c r="R86" i="1"/>
  <c r="Z86" i="1" s="1"/>
  <c r="X83" i="1"/>
  <c r="R83" i="1"/>
  <c r="Z83" i="1" s="1"/>
  <c r="X75" i="1"/>
  <c r="R75" i="1"/>
  <c r="Z75" i="1" s="1"/>
  <c r="X72" i="1"/>
  <c r="R72" i="1"/>
  <c r="Z72" i="1" s="1"/>
  <c r="X68" i="1"/>
  <c r="R68" i="1"/>
  <c r="Z68" i="1" s="1"/>
  <c r="R67" i="1"/>
  <c r="Z67" i="1" s="1"/>
  <c r="X67" i="1"/>
  <c r="X66" i="1"/>
  <c r="R66" i="1"/>
  <c r="Z66" i="1" s="1"/>
  <c r="R59" i="1"/>
  <c r="Z59" i="1" s="1"/>
  <c r="X59" i="1"/>
  <c r="X56" i="1"/>
  <c r="R56" i="1"/>
  <c r="Z56" i="1" s="1"/>
  <c r="R49" i="1"/>
  <c r="Z49" i="1" s="1"/>
  <c r="X49" i="1"/>
  <c r="R45" i="1"/>
  <c r="Z45" i="1" s="1"/>
  <c r="X45" i="1"/>
  <c r="V40" i="1"/>
  <c r="N39" i="1"/>
  <c r="N38" i="1" s="1"/>
  <c r="U40" i="1"/>
  <c r="M39" i="1"/>
  <c r="M38" i="1" s="1"/>
  <c r="AA40" i="1"/>
  <c r="S39" i="1"/>
  <c r="S38" i="1" s="1"/>
  <c r="R318" i="1"/>
  <c r="Z318" i="1" s="1"/>
  <c r="X318" i="1"/>
  <c r="R316" i="1"/>
  <c r="Z316" i="1" s="1"/>
  <c r="X316" i="1"/>
  <c r="R314" i="1"/>
  <c r="Z314" i="1" s="1"/>
  <c r="X314" i="1"/>
  <c r="R300" i="1"/>
  <c r="Z300" i="1" s="1"/>
  <c r="X300" i="1"/>
  <c r="R298" i="1"/>
  <c r="Z298" i="1" s="1"/>
  <c r="X298" i="1"/>
  <c r="R296" i="1"/>
  <c r="Z296" i="1" s="1"/>
  <c r="X296" i="1"/>
  <c r="R294" i="1"/>
  <c r="Z294" i="1" s="1"/>
  <c r="X294" i="1"/>
  <c r="X263" i="1"/>
  <c r="R263" i="1"/>
  <c r="Z263" i="1" s="1"/>
  <c r="X261" i="1"/>
  <c r="R261" i="1"/>
  <c r="Z261" i="1" s="1"/>
  <c r="R258" i="1"/>
  <c r="Z258" i="1" s="1"/>
  <c r="X258" i="1"/>
  <c r="Y34" i="1"/>
  <c r="X254" i="1"/>
  <c r="R254" i="1"/>
  <c r="Z254" i="1" s="1"/>
  <c r="X252" i="1"/>
  <c r="R252" i="1"/>
  <c r="Z252" i="1" s="1"/>
  <c r="X250" i="1"/>
  <c r="R250" i="1"/>
  <c r="Z250" i="1" s="1"/>
  <c r="X248" i="1"/>
  <c r="R248" i="1"/>
  <c r="Z248" i="1" s="1"/>
  <c r="X246" i="1"/>
  <c r="R246" i="1"/>
  <c r="Z246" i="1" s="1"/>
  <c r="X244" i="1"/>
  <c r="R244" i="1"/>
  <c r="Z244" i="1" s="1"/>
  <c r="X242" i="1"/>
  <c r="R242" i="1"/>
  <c r="Z242" i="1" s="1"/>
  <c r="X240" i="1"/>
  <c r="R240" i="1"/>
  <c r="Z240" i="1" s="1"/>
  <c r="R257" i="1"/>
  <c r="Z257" i="1" s="1"/>
  <c r="X257" i="1"/>
  <c r="X213" i="1"/>
  <c r="R213" i="1"/>
  <c r="Z213" i="1" s="1"/>
  <c r="X209" i="1"/>
  <c r="R209" i="1"/>
  <c r="Z209" i="1" s="1"/>
  <c r="X205" i="1"/>
  <c r="R205" i="1"/>
  <c r="Z205" i="1" s="1"/>
  <c r="X199" i="1"/>
  <c r="R199" i="1"/>
  <c r="Z199" i="1" s="1"/>
  <c r="X195" i="1"/>
  <c r="R195" i="1"/>
  <c r="Z195" i="1" s="1"/>
  <c r="X191" i="1"/>
  <c r="R191" i="1"/>
  <c r="Z191" i="1" s="1"/>
  <c r="X188" i="1"/>
  <c r="R188" i="1"/>
  <c r="Z188" i="1" s="1"/>
  <c r="S180" i="1"/>
  <c r="AA180" i="1" s="1"/>
  <c r="AN180" i="1" s="1"/>
  <c r="Q180" i="1"/>
  <c r="Y180" i="1" s="1"/>
  <c r="M180" i="1"/>
  <c r="U180" i="1" s="1"/>
  <c r="P180" i="1"/>
  <c r="W180" i="1"/>
  <c r="N180" i="1"/>
  <c r="V180" i="1" s="1"/>
  <c r="S176" i="1"/>
  <c r="AA176" i="1" s="1"/>
  <c r="AN176" i="1" s="1"/>
  <c r="Q176" i="1"/>
  <c r="Y176" i="1" s="1"/>
  <c r="M176" i="1"/>
  <c r="U176" i="1" s="1"/>
  <c r="P176" i="1"/>
  <c r="W176" i="1"/>
  <c r="N176" i="1"/>
  <c r="V176" i="1" s="1"/>
  <c r="S172" i="1"/>
  <c r="AA172" i="1" s="1"/>
  <c r="AN172" i="1" s="1"/>
  <c r="Q172" i="1"/>
  <c r="Y172" i="1" s="1"/>
  <c r="M172" i="1"/>
  <c r="U172" i="1" s="1"/>
  <c r="P172" i="1"/>
  <c r="W172" i="1"/>
  <c r="N172" i="1"/>
  <c r="V172" i="1" s="1"/>
  <c r="S168" i="1"/>
  <c r="AA168" i="1" s="1"/>
  <c r="AN168" i="1" s="1"/>
  <c r="Q168" i="1"/>
  <c r="Y168" i="1" s="1"/>
  <c r="M168" i="1"/>
  <c r="U168" i="1" s="1"/>
  <c r="P168" i="1"/>
  <c r="W168" i="1"/>
  <c r="N168" i="1"/>
  <c r="V168" i="1" s="1"/>
  <c r="S164" i="1"/>
  <c r="AA164" i="1" s="1"/>
  <c r="AN164" i="1" s="1"/>
  <c r="Q164" i="1"/>
  <c r="Y164" i="1" s="1"/>
  <c r="M164" i="1"/>
  <c r="U164" i="1" s="1"/>
  <c r="P164" i="1"/>
  <c r="W164" i="1"/>
  <c r="N164" i="1"/>
  <c r="V164" i="1" s="1"/>
  <c r="S160" i="1"/>
  <c r="AA160" i="1" s="1"/>
  <c r="AN160" i="1" s="1"/>
  <c r="Q160" i="1"/>
  <c r="Y160" i="1" s="1"/>
  <c r="M160" i="1"/>
  <c r="U160" i="1" s="1"/>
  <c r="P160" i="1"/>
  <c r="W160" i="1"/>
  <c r="N160" i="1"/>
  <c r="V160" i="1" s="1"/>
  <c r="X157" i="1"/>
  <c r="R157" i="1"/>
  <c r="Z157" i="1" s="1"/>
  <c r="X214" i="1"/>
  <c r="R214" i="1"/>
  <c r="Z214" i="1" s="1"/>
  <c r="X212" i="1"/>
  <c r="R212" i="1"/>
  <c r="Z212" i="1" s="1"/>
  <c r="X208" i="1"/>
  <c r="R208" i="1"/>
  <c r="Z208" i="1" s="1"/>
  <c r="X204" i="1"/>
  <c r="R204" i="1"/>
  <c r="Z204" i="1" s="1"/>
  <c r="X200" i="1"/>
  <c r="R200" i="1"/>
  <c r="Z200" i="1" s="1"/>
  <c r="X196" i="1"/>
  <c r="R196" i="1"/>
  <c r="Z196" i="1" s="1"/>
  <c r="X190" i="1"/>
  <c r="R190" i="1"/>
  <c r="Z190" i="1" s="1"/>
  <c r="Z27" i="1"/>
  <c r="W27" i="1"/>
  <c r="Z25" i="1"/>
  <c r="W25" i="1"/>
  <c r="Z23" i="1"/>
  <c r="W23" i="1"/>
  <c r="Z21" i="1"/>
  <c r="W21" i="1"/>
  <c r="Z17" i="1"/>
  <c r="W17" i="1"/>
  <c r="Z15" i="1"/>
  <c r="W15" i="1"/>
  <c r="Z13" i="1"/>
  <c r="W13" i="1"/>
  <c r="Z11" i="1"/>
  <c r="W11" i="1"/>
  <c r="R154" i="1"/>
  <c r="Z154" i="1" s="1"/>
  <c r="X154" i="1"/>
  <c r="R150" i="1"/>
  <c r="Z150" i="1" s="1"/>
  <c r="X150" i="1"/>
  <c r="S148" i="1"/>
  <c r="AA148" i="1" s="1"/>
  <c r="AN148" i="1" s="1"/>
  <c r="Q148" i="1"/>
  <c r="Y148" i="1" s="1"/>
  <c r="M148" i="1"/>
  <c r="U148" i="1" s="1"/>
  <c r="P148" i="1"/>
  <c r="W148" i="1"/>
  <c r="N148" i="1"/>
  <c r="V148" i="1" s="1"/>
  <c r="S146" i="1"/>
  <c r="AA146" i="1" s="1"/>
  <c r="AN146" i="1" s="1"/>
  <c r="Q146" i="1"/>
  <c r="Y146" i="1" s="1"/>
  <c r="M146" i="1"/>
  <c r="U146" i="1" s="1"/>
  <c r="P146" i="1"/>
  <c r="W146" i="1"/>
  <c r="N146" i="1"/>
  <c r="V146" i="1" s="1"/>
  <c r="S142" i="1"/>
  <c r="AA142" i="1" s="1"/>
  <c r="AN142" i="1" s="1"/>
  <c r="Q142" i="1"/>
  <c r="Y142" i="1" s="1"/>
  <c r="M142" i="1"/>
  <c r="U142" i="1" s="1"/>
  <c r="P142" i="1"/>
  <c r="W142" i="1"/>
  <c r="N142" i="1"/>
  <c r="V142" i="1" s="1"/>
  <c r="S138" i="1"/>
  <c r="AA138" i="1" s="1"/>
  <c r="AN138" i="1" s="1"/>
  <c r="Q138" i="1"/>
  <c r="Y138" i="1" s="1"/>
  <c r="M138" i="1"/>
  <c r="U138" i="1" s="1"/>
  <c r="P138" i="1"/>
  <c r="W138" i="1"/>
  <c r="N138" i="1"/>
  <c r="V138" i="1" s="1"/>
  <c r="S134" i="1"/>
  <c r="AA134" i="1" s="1"/>
  <c r="AN134" i="1" s="1"/>
  <c r="Q134" i="1"/>
  <c r="Y134" i="1" s="1"/>
  <c r="M134" i="1"/>
  <c r="U134" i="1" s="1"/>
  <c r="P134" i="1"/>
  <c r="W134" i="1"/>
  <c r="N134" i="1"/>
  <c r="V134" i="1" s="1"/>
  <c r="S130" i="1"/>
  <c r="AA130" i="1" s="1"/>
  <c r="AN130" i="1" s="1"/>
  <c r="Q130" i="1"/>
  <c r="Y130" i="1" s="1"/>
  <c r="M130" i="1"/>
  <c r="U130" i="1" s="1"/>
  <c r="P130" i="1"/>
  <c r="W130" i="1"/>
  <c r="N130" i="1"/>
  <c r="V130" i="1" s="1"/>
  <c r="S126" i="1"/>
  <c r="AA126" i="1" s="1"/>
  <c r="AN126" i="1" s="1"/>
  <c r="Q126" i="1"/>
  <c r="Y126" i="1" s="1"/>
  <c r="M126" i="1"/>
  <c r="U126" i="1" s="1"/>
  <c r="P126" i="1"/>
  <c r="W126" i="1"/>
  <c r="N126" i="1"/>
  <c r="V126" i="1" s="1"/>
  <c r="S122" i="1"/>
  <c r="AA122" i="1" s="1"/>
  <c r="AN122" i="1" s="1"/>
  <c r="Q122" i="1"/>
  <c r="Y122" i="1" s="1"/>
  <c r="M122" i="1"/>
  <c r="U122" i="1" s="1"/>
  <c r="P122" i="1"/>
  <c r="W122" i="1"/>
  <c r="N122" i="1"/>
  <c r="V122" i="1" s="1"/>
  <c r="S118" i="1"/>
  <c r="AA118" i="1" s="1"/>
  <c r="AN118" i="1" s="1"/>
  <c r="Q118" i="1"/>
  <c r="Y118" i="1" s="1"/>
  <c r="M118" i="1"/>
  <c r="U118" i="1" s="1"/>
  <c r="P118" i="1"/>
  <c r="W118" i="1"/>
  <c r="N118" i="1"/>
  <c r="V118" i="1" s="1"/>
  <c r="S115" i="1"/>
  <c r="AA115" i="1" s="1"/>
  <c r="AN115" i="1" s="1"/>
  <c r="Q115" i="1"/>
  <c r="Y115" i="1" s="1"/>
  <c r="M115" i="1"/>
  <c r="U115" i="1" s="1"/>
  <c r="P115" i="1"/>
  <c r="W115" i="1"/>
  <c r="N115" i="1"/>
  <c r="V115" i="1" s="1"/>
  <c r="S113" i="1"/>
  <c r="AA113" i="1" s="1"/>
  <c r="AN113" i="1" s="1"/>
  <c r="Q113" i="1"/>
  <c r="Y113" i="1" s="1"/>
  <c r="M113" i="1"/>
  <c r="U113" i="1" s="1"/>
  <c r="P113" i="1"/>
  <c r="W113" i="1"/>
  <c r="N113" i="1"/>
  <c r="V113" i="1" s="1"/>
  <c r="S111" i="1"/>
  <c r="AA111" i="1" s="1"/>
  <c r="AN111" i="1" s="1"/>
  <c r="Q111" i="1"/>
  <c r="Y111" i="1" s="1"/>
  <c r="M111" i="1"/>
  <c r="U111" i="1" s="1"/>
  <c r="P111" i="1"/>
  <c r="W111" i="1"/>
  <c r="N111" i="1"/>
  <c r="V111" i="1" s="1"/>
  <c r="S109" i="1"/>
  <c r="AA109" i="1" s="1"/>
  <c r="AN109" i="1" s="1"/>
  <c r="Q109" i="1"/>
  <c r="Y109" i="1" s="1"/>
  <c r="M109" i="1"/>
  <c r="U109" i="1" s="1"/>
  <c r="P109" i="1"/>
  <c r="W109" i="1"/>
  <c r="N109" i="1"/>
  <c r="V109" i="1" s="1"/>
  <c r="S107" i="1"/>
  <c r="AA107" i="1" s="1"/>
  <c r="AN107" i="1" s="1"/>
  <c r="Q107" i="1"/>
  <c r="Y107" i="1" s="1"/>
  <c r="M107" i="1"/>
  <c r="U107" i="1" s="1"/>
  <c r="P107" i="1"/>
  <c r="W107" i="1"/>
  <c r="N107" i="1"/>
  <c r="V107" i="1" s="1"/>
  <c r="S105" i="1"/>
  <c r="AA105" i="1" s="1"/>
  <c r="AN105" i="1" s="1"/>
  <c r="Q105" i="1"/>
  <c r="Y105" i="1" s="1"/>
  <c r="M105" i="1"/>
  <c r="U105" i="1" s="1"/>
  <c r="P105" i="1"/>
  <c r="P328" i="1" s="1"/>
  <c r="P339" i="1" s="1"/>
  <c r="W105" i="1"/>
  <c r="N105" i="1"/>
  <c r="V105" i="1" s="1"/>
  <c r="R153" i="1"/>
  <c r="Z153" i="1" s="1"/>
  <c r="X153" i="1"/>
  <c r="R149" i="1"/>
  <c r="Z149" i="1" s="1"/>
  <c r="X149" i="1"/>
  <c r="X85" i="1"/>
  <c r="R85" i="1"/>
  <c r="Z85" i="1" s="1"/>
  <c r="X81" i="1"/>
  <c r="R81" i="1"/>
  <c r="Z81" i="1" s="1"/>
  <c r="X80" i="1"/>
  <c r="R80" i="1"/>
  <c r="Z80" i="1" s="1"/>
  <c r="X74" i="1"/>
  <c r="R74" i="1"/>
  <c r="Z74" i="1" s="1"/>
  <c r="X73" i="1"/>
  <c r="R73" i="1"/>
  <c r="Z73" i="1" s="1"/>
  <c r="X70" i="1"/>
  <c r="R70" i="1"/>
  <c r="Z70" i="1" s="1"/>
  <c r="R61" i="1"/>
  <c r="Z61" i="1" s="1"/>
  <c r="X61" i="1"/>
  <c r="X60" i="1"/>
  <c r="R60" i="1"/>
  <c r="Z60" i="1" s="1"/>
  <c r="R57" i="1"/>
  <c r="Z57" i="1" s="1"/>
  <c r="X57" i="1"/>
  <c r="R53" i="1"/>
  <c r="Z53" i="1" s="1"/>
  <c r="X53" i="1"/>
  <c r="X51" i="1"/>
  <c r="R51" i="1"/>
  <c r="Z51" i="1" s="1"/>
  <c r="X48" i="1"/>
  <c r="R48" i="1"/>
  <c r="Z48" i="1" s="1"/>
  <c r="X44" i="1"/>
  <c r="R44" i="1"/>
  <c r="Z44" i="1" s="1"/>
  <c r="X103" i="1"/>
  <c r="R103" i="1"/>
  <c r="Z103" i="1" s="1"/>
  <c r="X101" i="1"/>
  <c r="R101" i="1"/>
  <c r="Z101" i="1" s="1"/>
  <c r="X99" i="1"/>
  <c r="R99" i="1"/>
  <c r="Z99" i="1" s="1"/>
  <c r="X97" i="1"/>
  <c r="R97" i="1"/>
  <c r="Z97" i="1" s="1"/>
  <c r="X95" i="1"/>
  <c r="R95" i="1"/>
  <c r="Z95" i="1" s="1"/>
  <c r="X92" i="1"/>
  <c r="R92" i="1"/>
  <c r="Z92" i="1" s="1"/>
  <c r="X91" i="1"/>
  <c r="R91" i="1"/>
  <c r="Z91" i="1" s="1"/>
  <c r="X90" i="1"/>
  <c r="R90" i="1"/>
  <c r="Z90" i="1" s="1"/>
  <c r="X89" i="1"/>
  <c r="R89" i="1"/>
  <c r="Z89" i="1" s="1"/>
  <c r="X87" i="1"/>
  <c r="R87" i="1"/>
  <c r="Z87" i="1" s="1"/>
  <c r="X82" i="1"/>
  <c r="R82" i="1"/>
  <c r="Z82" i="1" s="1"/>
  <c r="X79" i="1"/>
  <c r="R79" i="1"/>
  <c r="Z79" i="1" s="1"/>
  <c r="X76" i="1"/>
  <c r="R76" i="1"/>
  <c r="Z76" i="1" s="1"/>
  <c r="X71" i="1"/>
  <c r="R71" i="1"/>
  <c r="Z71" i="1" s="1"/>
  <c r="R65" i="1"/>
  <c r="Z65" i="1" s="1"/>
  <c r="X65" i="1"/>
  <c r="X64" i="1"/>
  <c r="R64" i="1"/>
  <c r="Z64" i="1" s="1"/>
  <c r="R63" i="1"/>
  <c r="Z63" i="1" s="1"/>
  <c r="X63" i="1"/>
  <c r="X62" i="1"/>
  <c r="R62" i="1"/>
  <c r="Z62" i="1" s="1"/>
  <c r="X58" i="1"/>
  <c r="R58" i="1"/>
  <c r="Z58" i="1" s="1"/>
  <c r="X54" i="1"/>
  <c r="R54" i="1"/>
  <c r="Z54" i="1" s="1"/>
  <c r="X47" i="1"/>
  <c r="R47" i="1"/>
  <c r="Z47" i="1" s="1"/>
  <c r="X43" i="1"/>
  <c r="R43" i="1"/>
  <c r="Z43" i="1" s="1"/>
  <c r="R41" i="1"/>
  <c r="Z41" i="1" s="1"/>
  <c r="X41" i="1"/>
  <c r="P327" i="1"/>
  <c r="P338" i="1" s="1"/>
  <c r="X40" i="1"/>
  <c r="P39" i="1"/>
  <c r="P38" i="1" s="1"/>
  <c r="R40" i="1"/>
  <c r="Q327" i="1"/>
  <c r="Q338" i="1" s="1"/>
  <c r="Y40" i="1"/>
  <c r="Q39" i="1"/>
  <c r="Q38" i="1" s="1"/>
  <c r="O327" i="1"/>
  <c r="O338" i="1" s="1"/>
  <c r="Z29" i="1" l="1"/>
  <c r="Q308" i="4"/>
  <c r="Q319" i="4" s="1"/>
  <c r="M327" i="7"/>
  <c r="M338" i="7" s="1"/>
  <c r="X205" i="4"/>
  <c r="CD155" i="4" s="1"/>
  <c r="R205" i="4"/>
  <c r="Z205" i="4" s="1"/>
  <c r="X93" i="5"/>
  <c r="R93" i="5"/>
  <c r="Z93" i="5" s="1"/>
  <c r="W308" i="8"/>
  <c r="Z29" i="8"/>
  <c r="X189" i="4"/>
  <c r="CD152" i="4" s="1"/>
  <c r="R189" i="4"/>
  <c r="Z189" i="4" s="1"/>
  <c r="X193" i="4"/>
  <c r="CD113" i="4" s="1"/>
  <c r="R193" i="4"/>
  <c r="Z193" i="4" s="1"/>
  <c r="X210" i="5"/>
  <c r="R210" i="5"/>
  <c r="Z210" i="5" s="1"/>
  <c r="X207" i="4"/>
  <c r="CD117" i="4" s="1"/>
  <c r="R207" i="4"/>
  <c r="Z207" i="4" s="1"/>
  <c r="X48" i="6"/>
  <c r="R48" i="6"/>
  <c r="Z48" i="6" s="1"/>
  <c r="X291" i="5"/>
  <c r="R291" i="5"/>
  <c r="Z291" i="5" s="1"/>
  <c r="X211" i="4"/>
  <c r="CD121" i="4" s="1"/>
  <c r="R211" i="4"/>
  <c r="Z211" i="4" s="1"/>
  <c r="W322" i="5"/>
  <c r="X165" i="4"/>
  <c r="CD81" i="4" s="1"/>
  <c r="R165" i="4"/>
  <c r="Z165" i="4" s="1"/>
  <c r="X208" i="5"/>
  <c r="R208" i="5"/>
  <c r="Z208" i="5" s="1"/>
  <c r="R271" i="4"/>
  <c r="Z271" i="4" s="1"/>
  <c r="X271" i="4"/>
  <c r="CD168" i="4" s="1"/>
  <c r="Z29" i="2"/>
  <c r="S327" i="5"/>
  <c r="S338" i="5" s="1"/>
  <c r="CC328" i="7"/>
  <c r="S308" i="8"/>
  <c r="S319" i="8" s="1"/>
  <c r="X209" i="4"/>
  <c r="CD119" i="4" s="1"/>
  <c r="R209" i="4"/>
  <c r="Z209" i="4" s="1"/>
  <c r="X289" i="5"/>
  <c r="R289" i="5"/>
  <c r="Z289" i="5" s="1"/>
  <c r="R269" i="4"/>
  <c r="Z269" i="4" s="1"/>
  <c r="X269" i="4"/>
  <c r="CD166" i="4" s="1"/>
  <c r="X191" i="4"/>
  <c r="CD111" i="4" s="1"/>
  <c r="R191" i="4"/>
  <c r="Z191" i="4" s="1"/>
  <c r="X195" i="4"/>
  <c r="CD115" i="4" s="1"/>
  <c r="R195" i="4"/>
  <c r="Z195" i="4" s="1"/>
  <c r="R267" i="4"/>
  <c r="Z267" i="4" s="1"/>
  <c r="X267" i="4"/>
  <c r="CD164" i="4" s="1"/>
  <c r="R209" i="5"/>
  <c r="Z209" i="5" s="1"/>
  <c r="X209" i="5"/>
  <c r="X218" i="5"/>
  <c r="R218" i="5"/>
  <c r="Z218" i="5" s="1"/>
  <c r="X222" i="5"/>
  <c r="R222" i="5"/>
  <c r="Z222" i="5" s="1"/>
  <c r="X226" i="5"/>
  <c r="R226" i="5"/>
  <c r="Z226" i="5" s="1"/>
  <c r="X242" i="5"/>
  <c r="R242" i="5"/>
  <c r="Z242" i="5" s="1"/>
  <c r="X246" i="5"/>
  <c r="R246" i="5"/>
  <c r="Z246" i="5" s="1"/>
  <c r="X250" i="5"/>
  <c r="R250" i="5"/>
  <c r="Z250" i="5" s="1"/>
  <c r="R207" i="5"/>
  <c r="Z207" i="5" s="1"/>
  <c r="X207" i="5"/>
  <c r="X216" i="5"/>
  <c r="R216" i="5"/>
  <c r="Z216" i="5" s="1"/>
  <c r="X224" i="5"/>
  <c r="R224" i="5"/>
  <c r="Z224" i="5" s="1"/>
  <c r="X228" i="5"/>
  <c r="R228" i="5"/>
  <c r="Z228" i="5" s="1"/>
  <c r="X240" i="5"/>
  <c r="R240" i="5"/>
  <c r="Z240" i="5" s="1"/>
  <c r="X244" i="5"/>
  <c r="R244" i="5"/>
  <c r="Z244" i="5" s="1"/>
  <c r="X252" i="5"/>
  <c r="R252" i="5"/>
  <c r="Z252" i="5" s="1"/>
  <c r="X256" i="5"/>
  <c r="R256" i="5"/>
  <c r="Z256" i="5" s="1"/>
  <c r="N328" i="5"/>
  <c r="N339" i="5" s="1"/>
  <c r="M327" i="5"/>
  <c r="M338" i="5" s="1"/>
  <c r="P327" i="5"/>
  <c r="P338" i="5" s="1"/>
  <c r="CQ51" i="10"/>
  <c r="CM51" i="10"/>
  <c r="EK65" i="10"/>
  <c r="EH65" i="10"/>
  <c r="EF65" i="10"/>
  <c r="EM65" i="10"/>
  <c r="EI65" i="10"/>
  <c r="EJ65" i="10" s="1"/>
  <c r="EM70" i="10"/>
  <c r="EI70" i="10"/>
  <c r="EJ70" i="10" s="1"/>
  <c r="EK49" i="10"/>
  <c r="EF49" i="10"/>
  <c r="EH49" i="10"/>
  <c r="CQ55" i="10"/>
  <c r="CM55" i="10"/>
  <c r="BD40" i="10"/>
  <c r="CP40" i="10"/>
  <c r="CL40" i="10"/>
  <c r="BZ328" i="10"/>
  <c r="BZ327" i="10"/>
  <c r="EK47" i="10"/>
  <c r="EH47" i="10"/>
  <c r="EF47" i="10"/>
  <c r="EK57" i="10"/>
  <c r="EH57" i="10"/>
  <c r="EF57" i="10"/>
  <c r="CQ59" i="10"/>
  <c r="CM59" i="10"/>
  <c r="EK63" i="10"/>
  <c r="EF63" i="10"/>
  <c r="EH63" i="10"/>
  <c r="CE328" i="10"/>
  <c r="CE327" i="10"/>
  <c r="EG95" i="10"/>
  <c r="EN95" i="10"/>
  <c r="EK45" i="10"/>
  <c r="EF45" i="10"/>
  <c r="EH45" i="10"/>
  <c r="CH56" i="10"/>
  <c r="CQ65" i="10"/>
  <c r="CM65" i="10"/>
  <c r="EK41" i="10"/>
  <c r="EF41" i="10"/>
  <c r="EH41" i="10"/>
  <c r="CQ49" i="10"/>
  <c r="CM49" i="10"/>
  <c r="CH49" i="10"/>
  <c r="EK55" i="10"/>
  <c r="EF55" i="10"/>
  <c r="EH55" i="10"/>
  <c r="U38" i="10"/>
  <c r="AT40" i="10"/>
  <c r="AD40" i="10"/>
  <c r="T39" i="10"/>
  <c r="T38" i="10" s="1"/>
  <c r="V39" i="10" s="1"/>
  <c r="AP40" i="10"/>
  <c r="EK43" i="10"/>
  <c r="EH43" i="10"/>
  <c r="EF43" i="10"/>
  <c r="EK53" i="10"/>
  <c r="EH53" i="10"/>
  <c r="EF53" i="10"/>
  <c r="CQ57" i="10"/>
  <c r="CM57" i="10"/>
  <c r="CH54" i="10"/>
  <c r="CQ63" i="10"/>
  <c r="CM63" i="10"/>
  <c r="CD328" i="10"/>
  <c r="CD327" i="10"/>
  <c r="X328" i="10"/>
  <c r="X327" i="10"/>
  <c r="X324" i="10"/>
  <c r="X325" i="10" s="1"/>
  <c r="X322" i="10"/>
  <c r="N330" i="10" s="1"/>
  <c r="AM40" i="10"/>
  <c r="CP318" i="10"/>
  <c r="CL318" i="10"/>
  <c r="CN318" i="10" s="1"/>
  <c r="CG214" i="10"/>
  <c r="CP317" i="10"/>
  <c r="CL317" i="10"/>
  <c r="CN317" i="10" s="1"/>
  <c r="CG213" i="10"/>
  <c r="CP316" i="10"/>
  <c r="CL316" i="10"/>
  <c r="CN316" i="10" s="1"/>
  <c r="CG212" i="10"/>
  <c r="CP315" i="10"/>
  <c r="CL315" i="10"/>
  <c r="CN315" i="10" s="1"/>
  <c r="CG211" i="10"/>
  <c r="AE314" i="10"/>
  <c r="AS314" i="10" s="1"/>
  <c r="CI210" i="10" s="1"/>
  <c r="AA313" i="10"/>
  <c r="AP313" i="10" s="1"/>
  <c r="T313" i="10"/>
  <c r="AD313" i="10" s="1"/>
  <c r="AR313" i="10" s="1"/>
  <c r="R313" i="10"/>
  <c r="AB313" i="10" s="1"/>
  <c r="CP313" i="10"/>
  <c r="CL313" i="10"/>
  <c r="CN313" i="10" s="1"/>
  <c r="CG209" i="10"/>
  <c r="AE312" i="10"/>
  <c r="AS312" i="10" s="1"/>
  <c r="CP311" i="10"/>
  <c r="CL311" i="10"/>
  <c r="CN311" i="10" s="1"/>
  <c r="AA311" i="10"/>
  <c r="AP311" i="10" s="1"/>
  <c r="T311" i="10"/>
  <c r="AD311" i="10" s="1"/>
  <c r="AR311" i="10" s="1"/>
  <c r="R311" i="10"/>
  <c r="AB311" i="10" s="1"/>
  <c r="AA310" i="10"/>
  <c r="AP310" i="10" s="1"/>
  <c r="T310" i="10"/>
  <c r="AD310" i="10" s="1"/>
  <c r="AR310" i="10" s="1"/>
  <c r="R310" i="10"/>
  <c r="AB310" i="10" s="1"/>
  <c r="AE310" i="10"/>
  <c r="AS310" i="10" s="1"/>
  <c r="CP309" i="10"/>
  <c r="CL309" i="10"/>
  <c r="CN309" i="10" s="1"/>
  <c r="AA308" i="10"/>
  <c r="AP308" i="10" s="1"/>
  <c r="T308" i="10"/>
  <c r="AD308" i="10" s="1"/>
  <c r="AR308" i="10" s="1"/>
  <c r="R308" i="10"/>
  <c r="AB308" i="10" s="1"/>
  <c r="AE308" i="10"/>
  <c r="AS308" i="10" s="1"/>
  <c r="CP307" i="10"/>
  <c r="CL307" i="10"/>
  <c r="CN307" i="10" s="1"/>
  <c r="AA306" i="10"/>
  <c r="AP306" i="10" s="1"/>
  <c r="T306" i="10"/>
  <c r="AD306" i="10" s="1"/>
  <c r="AR306" i="10" s="1"/>
  <c r="R306" i="10"/>
  <c r="AB306" i="10" s="1"/>
  <c r="AE306" i="10"/>
  <c r="AS306" i="10" s="1"/>
  <c r="CP305" i="10"/>
  <c r="CL305" i="10"/>
  <c r="CN305" i="10" s="1"/>
  <c r="AA304" i="10"/>
  <c r="AP304" i="10" s="1"/>
  <c r="T304" i="10"/>
  <c r="AD304" i="10" s="1"/>
  <c r="AR304" i="10" s="1"/>
  <c r="R304" i="10"/>
  <c r="AB304" i="10" s="1"/>
  <c r="AE304" i="10"/>
  <c r="AS304" i="10" s="1"/>
  <c r="CP303" i="10"/>
  <c r="CL303" i="10"/>
  <c r="CN303" i="10" s="1"/>
  <c r="AE302" i="10"/>
  <c r="AS302" i="10" s="1"/>
  <c r="AA301" i="10"/>
  <c r="AP301" i="10" s="1"/>
  <c r="T301" i="10"/>
  <c r="AD301" i="10" s="1"/>
  <c r="AR301" i="10" s="1"/>
  <c r="R301" i="10"/>
  <c r="AB301" i="10" s="1"/>
  <c r="CP301" i="10"/>
  <c r="CL301" i="10"/>
  <c r="CN301" i="10" s="1"/>
  <c r="AE300" i="10"/>
  <c r="AS300" i="10" s="1"/>
  <c r="AA299" i="10"/>
  <c r="AP299" i="10" s="1"/>
  <c r="T299" i="10"/>
  <c r="AD299" i="10" s="1"/>
  <c r="AR299" i="10" s="1"/>
  <c r="R299" i="10"/>
  <c r="AB299" i="10" s="1"/>
  <c r="CP299" i="10"/>
  <c r="CL299" i="10"/>
  <c r="CN299" i="10" s="1"/>
  <c r="AE298" i="10"/>
  <c r="AS298" i="10" s="1"/>
  <c r="AA297" i="10"/>
  <c r="AP297" i="10" s="1"/>
  <c r="T297" i="10"/>
  <c r="AD297" i="10" s="1"/>
  <c r="AR297" i="10" s="1"/>
  <c r="R297" i="10"/>
  <c r="AB297" i="10" s="1"/>
  <c r="CP297" i="10"/>
  <c r="CL297" i="10"/>
  <c r="CN297" i="10" s="1"/>
  <c r="AE296" i="10"/>
  <c r="AS296" i="10" s="1"/>
  <c r="AA295" i="10"/>
  <c r="AP295" i="10" s="1"/>
  <c r="T295" i="10"/>
  <c r="AD295" i="10" s="1"/>
  <c r="AR295" i="10" s="1"/>
  <c r="R295" i="10"/>
  <c r="AB295" i="10" s="1"/>
  <c r="CP295" i="10"/>
  <c r="CL295" i="10"/>
  <c r="CN295" i="10" s="1"/>
  <c r="AE294" i="10"/>
  <c r="AS294" i="10" s="1"/>
  <c r="AA293" i="10"/>
  <c r="AP293" i="10" s="1"/>
  <c r="T293" i="10"/>
  <c r="AD293" i="10" s="1"/>
  <c r="AR293" i="10" s="1"/>
  <c r="R293" i="10"/>
  <c r="AB293" i="10" s="1"/>
  <c r="CP293" i="10"/>
  <c r="CL293" i="10"/>
  <c r="CN293" i="10" s="1"/>
  <c r="AE292" i="10"/>
  <c r="AS292" i="10" s="1"/>
  <c r="AE291" i="10"/>
  <c r="AS291" i="10" s="1"/>
  <c r="CI205" i="10" s="1"/>
  <c r="AE290" i="10"/>
  <c r="AS290" i="10" s="1"/>
  <c r="CI204" i="10" s="1"/>
  <c r="AE289" i="10"/>
  <c r="AS289" i="10" s="1"/>
  <c r="CI203" i="10" s="1"/>
  <c r="AE288" i="10"/>
  <c r="AS288" i="10" s="1"/>
  <c r="CI202" i="10" s="1"/>
  <c r="AE287" i="10"/>
  <c r="AS287" i="10" s="1"/>
  <c r="CI201" i="10" s="1"/>
  <c r="AA286" i="10"/>
  <c r="AP286" i="10" s="1"/>
  <c r="T286" i="10"/>
  <c r="AD286" i="10" s="1"/>
  <c r="AR286" i="10" s="1"/>
  <c r="R286" i="10"/>
  <c r="AB286" i="10" s="1"/>
  <c r="CP286" i="10"/>
  <c r="CL286" i="10"/>
  <c r="CN286" i="10" s="1"/>
  <c r="CG200" i="10"/>
  <c r="AA285" i="10"/>
  <c r="AP285" i="10" s="1"/>
  <c r="T285" i="10"/>
  <c r="AD285" i="10" s="1"/>
  <c r="AR285" i="10" s="1"/>
  <c r="R285" i="10"/>
  <c r="AB285" i="10" s="1"/>
  <c r="AE285" i="10"/>
  <c r="AS285" i="10" s="1"/>
  <c r="CI199" i="10" s="1"/>
  <c r="AA284" i="10"/>
  <c r="AP284" i="10" s="1"/>
  <c r="T284" i="10"/>
  <c r="AD284" i="10" s="1"/>
  <c r="AR284" i="10" s="1"/>
  <c r="R284" i="10"/>
  <c r="AB284" i="10" s="1"/>
  <c r="AE284" i="10"/>
  <c r="AS284" i="10" s="1"/>
  <c r="CI198" i="10" s="1"/>
  <c r="AA283" i="10"/>
  <c r="AP283" i="10" s="1"/>
  <c r="T283" i="10"/>
  <c r="AD283" i="10" s="1"/>
  <c r="AR283" i="10" s="1"/>
  <c r="R283" i="10"/>
  <c r="AB283" i="10" s="1"/>
  <c r="CP283" i="10"/>
  <c r="CL283" i="10"/>
  <c r="CN283" i="10" s="1"/>
  <c r="AE282" i="10"/>
  <c r="AS282" i="10" s="1"/>
  <c r="AA281" i="10"/>
  <c r="AP281" i="10" s="1"/>
  <c r="T281" i="10"/>
  <c r="AD281" i="10" s="1"/>
  <c r="AR281" i="10" s="1"/>
  <c r="R281" i="10"/>
  <c r="AB281" i="10" s="1"/>
  <c r="CP281" i="10"/>
  <c r="CL281" i="10"/>
  <c r="CN281" i="10" s="1"/>
  <c r="AA280" i="10"/>
  <c r="AP280" i="10" s="1"/>
  <c r="T280" i="10"/>
  <c r="AD280" i="10" s="1"/>
  <c r="AR280" i="10" s="1"/>
  <c r="R280" i="10"/>
  <c r="AB280" i="10" s="1"/>
  <c r="AE280" i="10"/>
  <c r="AS280" i="10" s="1"/>
  <c r="CP279" i="10"/>
  <c r="CL279" i="10"/>
  <c r="CN279" i="10" s="1"/>
  <c r="AA278" i="10"/>
  <c r="AP278" i="10" s="1"/>
  <c r="T278" i="10"/>
  <c r="AD278" i="10" s="1"/>
  <c r="AR278" i="10" s="1"/>
  <c r="R278" i="10"/>
  <c r="AB278" i="10" s="1"/>
  <c r="AE278" i="10"/>
  <c r="AS278" i="10" s="1"/>
  <c r="CP277" i="10"/>
  <c r="CL277" i="10"/>
  <c r="CN277" i="10" s="1"/>
  <c r="AA276" i="10"/>
  <c r="AP276" i="10" s="1"/>
  <c r="T276" i="10"/>
  <c r="AD276" i="10" s="1"/>
  <c r="AR276" i="10" s="1"/>
  <c r="R276" i="10"/>
  <c r="AB276" i="10" s="1"/>
  <c r="AE276" i="10"/>
  <c r="AS276" i="10" s="1"/>
  <c r="CP275" i="10"/>
  <c r="CL275" i="10"/>
  <c r="CN275" i="10" s="1"/>
  <c r="AA274" i="10"/>
  <c r="AP274" i="10" s="1"/>
  <c r="T274" i="10"/>
  <c r="AD274" i="10" s="1"/>
  <c r="AR274" i="10" s="1"/>
  <c r="R274" i="10"/>
  <c r="AB274" i="10" s="1"/>
  <c r="AE274" i="10"/>
  <c r="AS274" i="10" s="1"/>
  <c r="CI208" i="10" s="1"/>
  <c r="AA273" i="10"/>
  <c r="AP273" i="10" s="1"/>
  <c r="T273" i="10"/>
  <c r="AD273" i="10" s="1"/>
  <c r="AR273" i="10" s="1"/>
  <c r="R273" i="10"/>
  <c r="AB273" i="10" s="1"/>
  <c r="AE273" i="10"/>
  <c r="AS273" i="10" s="1"/>
  <c r="CI197" i="10" s="1"/>
  <c r="AA272" i="10"/>
  <c r="AP272" i="10" s="1"/>
  <c r="T272" i="10"/>
  <c r="AD272" i="10" s="1"/>
  <c r="AR272" i="10" s="1"/>
  <c r="R272" i="10"/>
  <c r="AB272" i="10" s="1"/>
  <c r="AE272" i="10"/>
  <c r="AS272" i="10" s="1"/>
  <c r="CI196" i="10" s="1"/>
  <c r="AA271" i="10"/>
  <c r="AP271" i="10" s="1"/>
  <c r="T271" i="10"/>
  <c r="AD271" i="10" s="1"/>
  <c r="AR271" i="10" s="1"/>
  <c r="R271" i="10"/>
  <c r="AB271" i="10" s="1"/>
  <c r="AE271" i="10"/>
  <c r="AS271" i="10" s="1"/>
  <c r="CI207" i="10" s="1"/>
  <c r="CP270" i="10"/>
  <c r="CL270" i="10"/>
  <c r="CN270" i="10" s="1"/>
  <c r="CG206" i="10"/>
  <c r="CP269" i="10"/>
  <c r="CL269" i="10"/>
  <c r="CN269" i="10" s="1"/>
  <c r="CG195" i="10"/>
  <c r="AA268" i="10"/>
  <c r="AP268" i="10" s="1"/>
  <c r="T268" i="10"/>
  <c r="AD268" i="10" s="1"/>
  <c r="AR268" i="10" s="1"/>
  <c r="R268" i="10"/>
  <c r="AB268" i="10" s="1"/>
  <c r="AE268" i="10"/>
  <c r="AS268" i="10" s="1"/>
  <c r="CI194" i="10" s="1"/>
  <c r="CP267" i="10"/>
  <c r="CL267" i="10"/>
  <c r="CN267" i="10" s="1"/>
  <c r="CG193" i="10"/>
  <c r="AA266" i="10"/>
  <c r="AP266" i="10" s="1"/>
  <c r="T266" i="10"/>
  <c r="AD266" i="10" s="1"/>
  <c r="AR266" i="10" s="1"/>
  <c r="R266" i="10"/>
  <c r="AB266" i="10" s="1"/>
  <c r="AE266" i="10"/>
  <c r="AS266" i="10" s="1"/>
  <c r="AA265" i="10"/>
  <c r="AP265" i="10" s="1"/>
  <c r="T265" i="10"/>
  <c r="AD265" i="10" s="1"/>
  <c r="AR265" i="10" s="1"/>
  <c r="R265" i="10"/>
  <c r="AB265" i="10" s="1"/>
  <c r="AE265" i="10"/>
  <c r="AS265" i="10" s="1"/>
  <c r="CI182" i="10" s="1"/>
  <c r="AA264" i="10"/>
  <c r="AP264" i="10" s="1"/>
  <c r="T264" i="10"/>
  <c r="AD264" i="10" s="1"/>
  <c r="AR264" i="10" s="1"/>
  <c r="R264" i="10"/>
  <c r="AB264" i="10" s="1"/>
  <c r="AE264" i="10"/>
  <c r="AS264" i="10" s="1"/>
  <c r="CI181" i="10" s="1"/>
  <c r="AA263" i="10"/>
  <c r="AP263" i="10" s="1"/>
  <c r="T263" i="10"/>
  <c r="AD263" i="10" s="1"/>
  <c r="AR263" i="10" s="1"/>
  <c r="R263" i="10"/>
  <c r="AB263" i="10" s="1"/>
  <c r="AE263" i="10"/>
  <c r="AS263" i="10" s="1"/>
  <c r="CI191" i="10" s="1"/>
  <c r="AE262" i="10"/>
  <c r="AS262" i="10" s="1"/>
  <c r="CI190" i="10" s="1"/>
  <c r="AE261" i="10"/>
  <c r="AS261" i="10" s="1"/>
  <c r="CI180" i="10" s="1"/>
  <c r="AE260" i="10"/>
  <c r="AS260" i="10" s="1"/>
  <c r="CI179" i="10" s="1"/>
  <c r="AA259" i="10"/>
  <c r="AP259" i="10" s="1"/>
  <c r="T259" i="10"/>
  <c r="AD259" i="10" s="1"/>
  <c r="AR259" i="10" s="1"/>
  <c r="R259" i="10"/>
  <c r="AB259" i="10" s="1"/>
  <c r="AO259" i="10"/>
  <c r="AO328" i="10" s="1"/>
  <c r="AO335" i="10" s="1"/>
  <c r="AC34" i="10"/>
  <c r="AE258" i="10"/>
  <c r="AS258" i="10" s="1"/>
  <c r="AE257" i="10"/>
  <c r="AS257" i="10" s="1"/>
  <c r="CI145" i="10" s="1"/>
  <c r="AE256" i="10"/>
  <c r="AS256" i="10" s="1"/>
  <c r="CI144" i="10" s="1"/>
  <c r="AE255" i="10"/>
  <c r="AS255" i="10" s="1"/>
  <c r="CI143" i="10" s="1"/>
  <c r="AA254" i="10"/>
  <c r="AP254" i="10" s="1"/>
  <c r="T254" i="10"/>
  <c r="AD254" i="10" s="1"/>
  <c r="AR254" i="10" s="1"/>
  <c r="R254" i="10"/>
  <c r="AB254" i="10" s="1"/>
  <c r="CP254" i="10"/>
  <c r="CL254" i="10"/>
  <c r="CN254" i="10" s="1"/>
  <c r="AA253" i="10"/>
  <c r="AP253" i="10" s="1"/>
  <c r="T253" i="10"/>
  <c r="AD253" i="10" s="1"/>
  <c r="AR253" i="10" s="1"/>
  <c r="R253" i="10"/>
  <c r="AB253" i="10" s="1"/>
  <c r="CP253" i="10"/>
  <c r="CL253" i="10"/>
  <c r="CN253" i="10" s="1"/>
  <c r="CG142" i="10"/>
  <c r="AA252" i="10"/>
  <c r="AP252" i="10" s="1"/>
  <c r="T252" i="10"/>
  <c r="AD252" i="10" s="1"/>
  <c r="AR252" i="10" s="1"/>
  <c r="R252" i="10"/>
  <c r="AB252" i="10" s="1"/>
  <c r="CP252" i="10"/>
  <c r="CL252" i="10"/>
  <c r="CN252" i="10" s="1"/>
  <c r="CG141" i="10"/>
  <c r="AA251" i="10"/>
  <c r="AP251" i="10" s="1"/>
  <c r="T251" i="10"/>
  <c r="AD251" i="10" s="1"/>
  <c r="AR251" i="10" s="1"/>
  <c r="R251" i="10"/>
  <c r="AB251" i="10" s="1"/>
  <c r="CP251" i="10"/>
  <c r="CL251" i="10"/>
  <c r="CN251" i="10" s="1"/>
  <c r="CG140" i="10"/>
  <c r="AA250" i="10"/>
  <c r="AP250" i="10" s="1"/>
  <c r="T250" i="10"/>
  <c r="AD250" i="10" s="1"/>
  <c r="AR250" i="10" s="1"/>
  <c r="R250" i="10"/>
  <c r="AB250" i="10" s="1"/>
  <c r="CP250" i="10"/>
  <c r="CL250" i="10"/>
  <c r="CN250" i="10" s="1"/>
  <c r="CG139" i="10"/>
  <c r="AE249" i="10"/>
  <c r="AS249" i="10" s="1"/>
  <c r="AA248" i="10"/>
  <c r="AP248" i="10" s="1"/>
  <c r="T248" i="10"/>
  <c r="AD248" i="10" s="1"/>
  <c r="AR248" i="10" s="1"/>
  <c r="R248" i="10"/>
  <c r="AB248" i="10" s="1"/>
  <c r="CP248" i="10"/>
  <c r="CL248" i="10"/>
  <c r="CN248" i="10" s="1"/>
  <c r="AA247" i="10"/>
  <c r="AP247" i="10" s="1"/>
  <c r="T247" i="10"/>
  <c r="AD247" i="10" s="1"/>
  <c r="AR247" i="10" s="1"/>
  <c r="R247" i="10"/>
  <c r="AB247" i="10" s="1"/>
  <c r="CP247" i="10"/>
  <c r="CL247" i="10"/>
  <c r="CN247" i="10" s="1"/>
  <c r="CG178" i="10"/>
  <c r="AA246" i="10"/>
  <c r="AP246" i="10" s="1"/>
  <c r="T246" i="10"/>
  <c r="AD246" i="10" s="1"/>
  <c r="AR246" i="10" s="1"/>
  <c r="R246" i="10"/>
  <c r="AB246" i="10" s="1"/>
  <c r="CP246" i="10"/>
  <c r="CL246" i="10"/>
  <c r="CN246" i="10" s="1"/>
  <c r="CG177" i="10"/>
  <c r="AA245" i="10"/>
  <c r="AP245" i="10" s="1"/>
  <c r="T245" i="10"/>
  <c r="AD245" i="10" s="1"/>
  <c r="AR245" i="10" s="1"/>
  <c r="R245" i="10"/>
  <c r="AB245" i="10" s="1"/>
  <c r="CP245" i="10"/>
  <c r="CL245" i="10"/>
  <c r="CN245" i="10" s="1"/>
  <c r="CG176" i="10"/>
  <c r="AA244" i="10"/>
  <c r="AP244" i="10" s="1"/>
  <c r="T244" i="10"/>
  <c r="AD244" i="10" s="1"/>
  <c r="AR244" i="10" s="1"/>
  <c r="R244" i="10"/>
  <c r="AB244" i="10" s="1"/>
  <c r="CP244" i="10"/>
  <c r="CL244" i="10"/>
  <c r="CN244" i="10" s="1"/>
  <c r="CG189" i="10"/>
  <c r="AA243" i="10"/>
  <c r="AP243" i="10" s="1"/>
  <c r="T243" i="10"/>
  <c r="AD243" i="10" s="1"/>
  <c r="AR243" i="10" s="1"/>
  <c r="R243" i="10"/>
  <c r="AB243" i="10" s="1"/>
  <c r="CP243" i="10"/>
  <c r="CL243" i="10"/>
  <c r="CN243" i="10" s="1"/>
  <c r="CG175" i="10"/>
  <c r="AA242" i="10"/>
  <c r="AP242" i="10" s="1"/>
  <c r="T242" i="10"/>
  <c r="AD242" i="10" s="1"/>
  <c r="AR242" i="10" s="1"/>
  <c r="R242" i="10"/>
  <c r="AB242" i="10" s="1"/>
  <c r="CP242" i="10"/>
  <c r="CL242" i="10"/>
  <c r="CN242" i="10" s="1"/>
  <c r="CG174" i="10"/>
  <c r="AA241" i="10"/>
  <c r="AP241" i="10" s="1"/>
  <c r="T241" i="10"/>
  <c r="AD241" i="10" s="1"/>
  <c r="AR241" i="10" s="1"/>
  <c r="R241" i="10"/>
  <c r="AB241" i="10" s="1"/>
  <c r="CP241" i="10"/>
  <c r="CL241" i="10"/>
  <c r="CN241" i="10" s="1"/>
  <c r="CG173" i="10"/>
  <c r="AA240" i="10"/>
  <c r="AP240" i="10" s="1"/>
  <c r="T240" i="10"/>
  <c r="AD240" i="10" s="1"/>
  <c r="AR240" i="10" s="1"/>
  <c r="R240" i="10"/>
  <c r="AB240" i="10" s="1"/>
  <c r="CP240" i="10"/>
  <c r="CL240" i="10"/>
  <c r="CN240" i="10" s="1"/>
  <c r="CG172" i="10"/>
  <c r="AE239" i="10"/>
  <c r="AS239" i="10" s="1"/>
  <c r="CI192" i="10" s="1"/>
  <c r="AA238" i="10"/>
  <c r="AP238" i="10" s="1"/>
  <c r="T238" i="10"/>
  <c r="AD238" i="10" s="1"/>
  <c r="AR238" i="10" s="1"/>
  <c r="R238" i="10"/>
  <c r="AB238" i="10" s="1"/>
  <c r="CP238" i="10"/>
  <c r="CL238" i="10"/>
  <c r="CN238" i="10" s="1"/>
  <c r="AE237" i="10"/>
  <c r="AS237" i="10" s="1"/>
  <c r="AA236" i="10"/>
  <c r="AP236" i="10" s="1"/>
  <c r="T236" i="10"/>
  <c r="AD236" i="10" s="1"/>
  <c r="AR236" i="10" s="1"/>
  <c r="R236" i="10"/>
  <c r="AB236" i="10" s="1"/>
  <c r="CP236" i="10"/>
  <c r="CL236" i="10"/>
  <c r="CN236" i="10" s="1"/>
  <c r="AE235" i="10"/>
  <c r="AS235" i="10" s="1"/>
  <c r="AA234" i="10"/>
  <c r="AP234" i="10" s="1"/>
  <c r="T234" i="10"/>
  <c r="AD234" i="10" s="1"/>
  <c r="AR234" i="10" s="1"/>
  <c r="R234" i="10"/>
  <c r="AB234" i="10" s="1"/>
  <c r="CP234" i="10"/>
  <c r="CL234" i="10"/>
  <c r="CN234" i="10" s="1"/>
  <c r="AE233" i="10"/>
  <c r="AS233" i="10" s="1"/>
  <c r="AA232" i="10"/>
  <c r="AP232" i="10" s="1"/>
  <c r="T232" i="10"/>
  <c r="AD232" i="10" s="1"/>
  <c r="AR232" i="10" s="1"/>
  <c r="R232" i="10"/>
  <c r="AB232" i="10" s="1"/>
  <c r="CP232" i="10"/>
  <c r="CL232" i="10"/>
  <c r="CN232" i="10" s="1"/>
  <c r="AE231" i="10"/>
  <c r="AS231" i="10" s="1"/>
  <c r="AA230" i="10"/>
  <c r="AP230" i="10" s="1"/>
  <c r="T230" i="10"/>
  <c r="AD230" i="10" s="1"/>
  <c r="AR230" i="10" s="1"/>
  <c r="R230" i="10"/>
  <c r="AB230" i="10" s="1"/>
  <c r="CP230" i="10"/>
  <c r="CL230" i="10"/>
  <c r="CN230" i="10" s="1"/>
  <c r="AE229" i="10"/>
  <c r="AS229" i="10" s="1"/>
  <c r="AA228" i="10"/>
  <c r="AP228" i="10" s="1"/>
  <c r="T228" i="10"/>
  <c r="AD228" i="10" s="1"/>
  <c r="AR228" i="10" s="1"/>
  <c r="R228" i="10"/>
  <c r="AB228" i="10" s="1"/>
  <c r="AE228" i="10"/>
  <c r="AS228" i="10" s="1"/>
  <c r="CI138" i="10" s="1"/>
  <c r="AA227" i="10"/>
  <c r="AP227" i="10" s="1"/>
  <c r="T227" i="10"/>
  <c r="AD227" i="10" s="1"/>
  <c r="AR227" i="10" s="1"/>
  <c r="R227" i="10"/>
  <c r="AB227" i="10" s="1"/>
  <c r="AE227" i="10"/>
  <c r="AS227" i="10" s="1"/>
  <c r="CI137" i="10" s="1"/>
  <c r="AA226" i="10"/>
  <c r="AP226" i="10" s="1"/>
  <c r="T226" i="10"/>
  <c r="AD226" i="10" s="1"/>
  <c r="AR226" i="10" s="1"/>
  <c r="R226" i="10"/>
  <c r="AB226" i="10" s="1"/>
  <c r="AE226" i="10"/>
  <c r="AS226" i="10" s="1"/>
  <c r="CI136" i="10" s="1"/>
  <c r="AA225" i="10"/>
  <c r="AP225" i="10" s="1"/>
  <c r="T225" i="10"/>
  <c r="AD225" i="10" s="1"/>
  <c r="AR225" i="10" s="1"/>
  <c r="R225" i="10"/>
  <c r="AB225" i="10" s="1"/>
  <c r="AE225" i="10"/>
  <c r="AS225" i="10" s="1"/>
  <c r="CI135" i="10" s="1"/>
  <c r="AE224" i="10"/>
  <c r="AS224" i="10" s="1"/>
  <c r="CI134" i="10" s="1"/>
  <c r="AE223" i="10"/>
  <c r="AS223" i="10" s="1"/>
  <c r="CI133" i="10" s="1"/>
  <c r="AE222" i="10"/>
  <c r="AS222" i="10" s="1"/>
  <c r="CI132" i="10" s="1"/>
  <c r="AA221" i="10"/>
  <c r="AP221" i="10" s="1"/>
  <c r="T221" i="10"/>
  <c r="AD221" i="10" s="1"/>
  <c r="AR221" i="10" s="1"/>
  <c r="R221" i="10"/>
  <c r="AB221" i="10" s="1"/>
  <c r="CP221" i="10"/>
  <c r="CL221" i="10"/>
  <c r="CN221" i="10" s="1"/>
  <c r="CG185" i="10"/>
  <c r="AA220" i="10"/>
  <c r="AP220" i="10" s="1"/>
  <c r="T220" i="10"/>
  <c r="AD220" i="10" s="1"/>
  <c r="AR220" i="10" s="1"/>
  <c r="R220" i="10"/>
  <c r="AB220" i="10" s="1"/>
  <c r="CP220" i="10"/>
  <c r="CL220" i="10"/>
  <c r="CN220" i="10" s="1"/>
  <c r="AA219" i="10"/>
  <c r="AP219" i="10" s="1"/>
  <c r="T219" i="10"/>
  <c r="AD219" i="10" s="1"/>
  <c r="AR219" i="10" s="1"/>
  <c r="R219" i="10"/>
  <c r="AB219" i="10" s="1"/>
  <c r="CP219" i="10"/>
  <c r="CL219" i="10"/>
  <c r="CN219" i="10" s="1"/>
  <c r="CG171" i="10"/>
  <c r="CP218" i="10"/>
  <c r="CL218" i="10"/>
  <c r="CN218" i="10" s="1"/>
  <c r="CG170" i="10"/>
  <c r="CP217" i="10"/>
  <c r="CL217" i="10"/>
  <c r="CN217" i="10" s="1"/>
  <c r="CG169" i="10"/>
  <c r="CP216" i="10"/>
  <c r="CL216" i="10"/>
  <c r="CN216" i="10" s="1"/>
  <c r="CG168" i="10"/>
  <c r="CP215" i="10"/>
  <c r="CL215" i="10"/>
  <c r="CN215" i="10" s="1"/>
  <c r="CG167" i="10"/>
  <c r="CP214" i="10"/>
  <c r="CL214" i="10"/>
  <c r="CN214" i="10" s="1"/>
  <c r="CG166" i="10"/>
  <c r="CP213" i="10"/>
  <c r="CL213" i="10"/>
  <c r="CN213" i="10" s="1"/>
  <c r="CG165" i="10"/>
  <c r="AA212" i="10"/>
  <c r="AP212" i="10" s="1"/>
  <c r="T212" i="10"/>
  <c r="AD212" i="10" s="1"/>
  <c r="AR212" i="10" s="1"/>
  <c r="R212" i="10"/>
  <c r="AB212" i="10" s="1"/>
  <c r="AE212" i="10"/>
  <c r="AS212" i="10" s="1"/>
  <c r="CI188" i="10" s="1"/>
  <c r="CP211" i="10"/>
  <c r="CL211" i="10"/>
  <c r="CN211" i="10" s="1"/>
  <c r="CP210" i="10"/>
  <c r="CL210" i="10"/>
  <c r="CN210" i="10" s="1"/>
  <c r="CG131" i="10"/>
  <c r="CP209" i="10"/>
  <c r="CL209" i="10"/>
  <c r="CN209" i="10" s="1"/>
  <c r="CG130" i="10"/>
  <c r="CP208" i="10"/>
  <c r="CL208" i="10"/>
  <c r="CN208" i="10" s="1"/>
  <c r="CG129" i="10"/>
  <c r="CP207" i="10"/>
  <c r="CL207" i="10"/>
  <c r="CN207" i="10" s="1"/>
  <c r="CG128" i="10"/>
  <c r="CP206" i="10"/>
  <c r="CL206" i="10"/>
  <c r="CN206" i="10" s="1"/>
  <c r="CG127" i="10"/>
  <c r="CP205" i="10"/>
  <c r="CL205" i="10"/>
  <c r="CN205" i="10" s="1"/>
  <c r="CG126" i="10"/>
  <c r="CP204" i="10"/>
  <c r="CL204" i="10"/>
  <c r="CN204" i="10" s="1"/>
  <c r="CG125" i="10"/>
  <c r="CP203" i="10"/>
  <c r="CL203" i="10"/>
  <c r="CN203" i="10" s="1"/>
  <c r="CG124" i="10"/>
  <c r="AA202" i="10"/>
  <c r="AP202" i="10" s="1"/>
  <c r="T202" i="10"/>
  <c r="AD202" i="10" s="1"/>
  <c r="AR202" i="10" s="1"/>
  <c r="R202" i="10"/>
  <c r="AB202" i="10" s="1"/>
  <c r="AE202" i="10"/>
  <c r="AS202" i="10" s="1"/>
  <c r="CP201" i="10"/>
  <c r="CL201" i="10"/>
  <c r="CN201" i="10" s="1"/>
  <c r="CG187" i="10"/>
  <c r="CP200" i="10"/>
  <c r="CL200" i="10"/>
  <c r="CN200" i="10" s="1"/>
  <c r="CG164" i="10"/>
  <c r="CP199" i="10"/>
  <c r="CL199" i="10"/>
  <c r="CN199" i="10" s="1"/>
  <c r="CG163" i="10"/>
  <c r="CP198" i="10"/>
  <c r="CL198" i="10"/>
  <c r="CN198" i="10" s="1"/>
  <c r="CG162" i="10"/>
  <c r="CP197" i="10"/>
  <c r="CL197" i="10"/>
  <c r="CN197" i="10" s="1"/>
  <c r="CG161" i="10"/>
  <c r="CP196" i="10"/>
  <c r="CL196" i="10"/>
  <c r="CN196" i="10" s="1"/>
  <c r="CG160" i="10"/>
  <c r="CP195" i="10"/>
  <c r="CL195" i="10"/>
  <c r="CN195" i="10" s="1"/>
  <c r="CG159" i="10"/>
  <c r="CP194" i="10"/>
  <c r="CL194" i="10"/>
  <c r="CN194" i="10" s="1"/>
  <c r="CG158" i="10"/>
  <c r="CP193" i="10"/>
  <c r="CL193" i="10"/>
  <c r="CN193" i="10" s="1"/>
  <c r="CG157" i="10"/>
  <c r="AA192" i="10"/>
  <c r="AP192" i="10" s="1"/>
  <c r="T192" i="10"/>
  <c r="AD192" i="10" s="1"/>
  <c r="AR192" i="10" s="1"/>
  <c r="R192" i="10"/>
  <c r="AB192" i="10" s="1"/>
  <c r="AE192" i="10"/>
  <c r="AS192" i="10" s="1"/>
  <c r="CI186" i="10" s="1"/>
  <c r="CP191" i="10"/>
  <c r="CL191" i="10"/>
  <c r="CN191" i="10" s="1"/>
  <c r="CG184" i="10"/>
  <c r="AA190" i="10"/>
  <c r="AP190" i="10" s="1"/>
  <c r="T190" i="10"/>
  <c r="AD190" i="10" s="1"/>
  <c r="AR190" i="10" s="1"/>
  <c r="R190" i="10"/>
  <c r="AB190" i="10" s="1"/>
  <c r="AE190" i="10"/>
  <c r="AS190" i="10" s="1"/>
  <c r="CP189" i="10"/>
  <c r="CL189" i="10"/>
  <c r="CN189" i="10" s="1"/>
  <c r="DO188" i="10"/>
  <c r="EB188" i="10" s="1"/>
  <c r="DI188" i="10"/>
  <c r="DQ188" i="10" s="1"/>
  <c r="ED188" i="10" s="1"/>
  <c r="AA188" i="10"/>
  <c r="AP188" i="10" s="1"/>
  <c r="T188" i="10"/>
  <c r="AD188" i="10" s="1"/>
  <c r="AR188" i="10" s="1"/>
  <c r="R188" i="10"/>
  <c r="AB188" i="10" s="1"/>
  <c r="AE188" i="10"/>
  <c r="AS188" i="10" s="1"/>
  <c r="CP187" i="10"/>
  <c r="CL187" i="10"/>
  <c r="CN187" i="10" s="1"/>
  <c r="DO186" i="10"/>
  <c r="EB186" i="10" s="1"/>
  <c r="DI186" i="10"/>
  <c r="DQ186" i="10" s="1"/>
  <c r="ED186" i="10" s="1"/>
  <c r="AA186" i="10"/>
  <c r="AP186" i="10" s="1"/>
  <c r="T186" i="10"/>
  <c r="AD186" i="10" s="1"/>
  <c r="AR186" i="10" s="1"/>
  <c r="R186" i="10"/>
  <c r="AB186" i="10" s="1"/>
  <c r="AE186" i="10"/>
  <c r="AS186" i="10" s="1"/>
  <c r="CP185" i="10"/>
  <c r="CL185" i="10"/>
  <c r="CN185" i="10" s="1"/>
  <c r="DO184" i="10"/>
  <c r="EB184" i="10" s="1"/>
  <c r="DI184" i="10"/>
  <c r="DQ184" i="10" s="1"/>
  <c r="ED184" i="10" s="1"/>
  <c r="AA184" i="10"/>
  <c r="AP184" i="10" s="1"/>
  <c r="T184" i="10"/>
  <c r="AD184" i="10" s="1"/>
  <c r="AR184" i="10" s="1"/>
  <c r="R184" i="10"/>
  <c r="AB184" i="10" s="1"/>
  <c r="AE184" i="10"/>
  <c r="AS184" i="10" s="1"/>
  <c r="DO183" i="10"/>
  <c r="EB183" i="10" s="1"/>
  <c r="DI183" i="10"/>
  <c r="DQ183" i="10" s="1"/>
  <c r="ED183" i="10" s="1"/>
  <c r="AA183" i="10"/>
  <c r="AP183" i="10" s="1"/>
  <c r="T183" i="10"/>
  <c r="AD183" i="10" s="1"/>
  <c r="AR183" i="10" s="1"/>
  <c r="R183" i="10"/>
  <c r="AB183" i="10" s="1"/>
  <c r="AE183" i="10"/>
  <c r="AS183" i="10" s="1"/>
  <c r="CI156" i="10" s="1"/>
  <c r="DO182" i="10"/>
  <c r="EB182" i="10" s="1"/>
  <c r="DI182" i="10"/>
  <c r="DQ182" i="10" s="1"/>
  <c r="ED182" i="10" s="1"/>
  <c r="AA182" i="10"/>
  <c r="AP182" i="10" s="1"/>
  <c r="T182" i="10"/>
  <c r="AD182" i="10" s="1"/>
  <c r="AR182" i="10" s="1"/>
  <c r="R182" i="10"/>
  <c r="AB182" i="10" s="1"/>
  <c r="AE182" i="10"/>
  <c r="AS182" i="10" s="1"/>
  <c r="CI84" i="10" s="1"/>
  <c r="DO181" i="10"/>
  <c r="EB181" i="10" s="1"/>
  <c r="DI181" i="10"/>
  <c r="DQ181" i="10" s="1"/>
  <c r="ED181" i="10" s="1"/>
  <c r="AA181" i="10"/>
  <c r="AP181" i="10" s="1"/>
  <c r="T181" i="10"/>
  <c r="AD181" i="10" s="1"/>
  <c r="AR181" i="10" s="1"/>
  <c r="R181" i="10"/>
  <c r="AB181" i="10" s="1"/>
  <c r="AE181" i="10"/>
  <c r="AS181" i="10" s="1"/>
  <c r="CI83" i="10" s="1"/>
  <c r="AE180" i="10"/>
  <c r="AS180" i="10" s="1"/>
  <c r="CI82" i="10" s="1"/>
  <c r="AE179" i="10"/>
  <c r="AS179" i="10" s="1"/>
  <c r="CI81" i="10" s="1"/>
  <c r="AA178" i="10"/>
  <c r="AP178" i="10" s="1"/>
  <c r="T178" i="10"/>
  <c r="AD178" i="10" s="1"/>
  <c r="AR178" i="10" s="1"/>
  <c r="R178" i="10"/>
  <c r="AB178" i="10" s="1"/>
  <c r="CP178" i="10"/>
  <c r="CL178" i="10"/>
  <c r="CN178" i="10" s="1"/>
  <c r="CG80" i="10"/>
  <c r="AE177" i="10"/>
  <c r="AS177" i="10" s="1"/>
  <c r="CI79" i="10" s="1"/>
  <c r="AE176" i="10"/>
  <c r="AS176" i="10" s="1"/>
  <c r="DI176" i="10"/>
  <c r="DQ176" i="10" s="1"/>
  <c r="ED176" i="10" s="1"/>
  <c r="DO176" i="10"/>
  <c r="EB176" i="10" s="1"/>
  <c r="AA175" i="10"/>
  <c r="AP175" i="10" s="1"/>
  <c r="T175" i="10"/>
  <c r="AD175" i="10" s="1"/>
  <c r="AR175" i="10" s="1"/>
  <c r="R175" i="10"/>
  <c r="AB175" i="10" s="1"/>
  <c r="CP175" i="10"/>
  <c r="CL175" i="10"/>
  <c r="CN175" i="10" s="1"/>
  <c r="CG151" i="10"/>
  <c r="DI175" i="10"/>
  <c r="DQ175" i="10" s="1"/>
  <c r="ED175" i="10" s="1"/>
  <c r="DO175" i="10"/>
  <c r="EB175" i="10" s="1"/>
  <c r="AE174" i="10"/>
  <c r="AS174" i="10" s="1"/>
  <c r="CI123" i="10" s="1"/>
  <c r="DI174" i="10"/>
  <c r="DQ174" i="10" s="1"/>
  <c r="ED174" i="10" s="1"/>
  <c r="DO174" i="10"/>
  <c r="EB174" i="10" s="1"/>
  <c r="AA173" i="10"/>
  <c r="AP173" i="10" s="1"/>
  <c r="T173" i="10"/>
  <c r="AD173" i="10" s="1"/>
  <c r="AR173" i="10" s="1"/>
  <c r="R173" i="10"/>
  <c r="AB173" i="10" s="1"/>
  <c r="CP173" i="10"/>
  <c r="CL173" i="10"/>
  <c r="CN173" i="10" s="1"/>
  <c r="CG122" i="10"/>
  <c r="R47" i="10"/>
  <c r="AB47" i="10" s="1"/>
  <c r="R61" i="10"/>
  <c r="AB61" i="10" s="1"/>
  <c r="R67" i="10"/>
  <c r="AB67" i="10" s="1"/>
  <c r="AV328" i="10"/>
  <c r="AV327" i="10"/>
  <c r="CQ45" i="10"/>
  <c r="CM45" i="10"/>
  <c r="CH45" i="10"/>
  <c r="EM53" i="10"/>
  <c r="EI53" i="10"/>
  <c r="EJ53" i="10" s="1"/>
  <c r="EM57" i="10"/>
  <c r="EI57" i="10"/>
  <c r="EJ57" i="10" s="1"/>
  <c r="EM59" i="10"/>
  <c r="EI59" i="10"/>
  <c r="EJ59" i="10" s="1"/>
  <c r="EM61" i="10"/>
  <c r="EI61" i="10"/>
  <c r="EJ61" i="10" s="1"/>
  <c r="EM43" i="10"/>
  <c r="EI43" i="10"/>
  <c r="EJ43" i="10" s="1"/>
  <c r="EM47" i="10"/>
  <c r="EI47" i="10"/>
  <c r="EJ47" i="10" s="1"/>
  <c r="EM68" i="10"/>
  <c r="EI68" i="10"/>
  <c r="EJ68" i="10" s="1"/>
  <c r="EM72" i="10"/>
  <c r="EI72" i="10"/>
  <c r="EJ72" i="10" s="1"/>
  <c r="EM140" i="10"/>
  <c r="EI140" i="10"/>
  <c r="EJ140" i="10" s="1"/>
  <c r="N322" i="10"/>
  <c r="O323" i="10" s="1"/>
  <c r="N332" i="10"/>
  <c r="AC328" i="10"/>
  <c r="AC327" i="10"/>
  <c r="AC324" i="10"/>
  <c r="AC325" i="10" s="1"/>
  <c r="AC322" i="10"/>
  <c r="N334" i="10" s="1"/>
  <c r="S329" i="10" s="1"/>
  <c r="AR40" i="10"/>
  <c r="Y324" i="10"/>
  <c r="Y325" i="10" s="1"/>
  <c r="Y322" i="10"/>
  <c r="N331" i="10" s="1"/>
  <c r="O329" i="10" s="1"/>
  <c r="Y328" i="10"/>
  <c r="Y327" i="10"/>
  <c r="AN40" i="10"/>
  <c r="BL328" i="10"/>
  <c r="BL327" i="10"/>
  <c r="CA40" i="10"/>
  <c r="CQ43" i="10"/>
  <c r="CM43" i="10"/>
  <c r="CH43" i="10"/>
  <c r="CQ53" i="10"/>
  <c r="CM53" i="10"/>
  <c r="EK61" i="10"/>
  <c r="EH61" i="10"/>
  <c r="EF61" i="10"/>
  <c r="EK67" i="10"/>
  <c r="EF67" i="10"/>
  <c r="EH67" i="10"/>
  <c r="EM74" i="10"/>
  <c r="EI74" i="10"/>
  <c r="EJ74" i="10" s="1"/>
  <c r="EM76" i="10"/>
  <c r="EI76" i="10"/>
  <c r="EJ76" i="10" s="1"/>
  <c r="EM78" i="10"/>
  <c r="EI78" i="10"/>
  <c r="EJ78" i="10" s="1"/>
  <c r="EM80" i="10"/>
  <c r="EI80" i="10"/>
  <c r="EJ80" i="10" s="1"/>
  <c r="EM82" i="10"/>
  <c r="EI82" i="10"/>
  <c r="EJ82" i="10" s="1"/>
  <c r="EM84" i="10"/>
  <c r="EI84" i="10"/>
  <c r="EJ84" i="10" s="1"/>
  <c r="EM85" i="10"/>
  <c r="EI85" i="10"/>
  <c r="EJ85" i="10" s="1"/>
  <c r="EM89" i="10"/>
  <c r="EI89" i="10"/>
  <c r="EJ89" i="10" s="1"/>
  <c r="EM75" i="10"/>
  <c r="EI75" i="10"/>
  <c r="EJ75" i="10" s="1"/>
  <c r="EM77" i="10"/>
  <c r="EI77" i="10"/>
  <c r="EJ77" i="10" s="1"/>
  <c r="EM79" i="10"/>
  <c r="EI79" i="10"/>
  <c r="EJ79" i="10" s="1"/>
  <c r="EM81" i="10"/>
  <c r="EI81" i="10"/>
  <c r="EJ81" i="10" s="1"/>
  <c r="EM83" i="10"/>
  <c r="EI83" i="10"/>
  <c r="EJ83" i="10" s="1"/>
  <c r="EM86" i="10"/>
  <c r="EI86" i="10"/>
  <c r="EJ86" i="10" s="1"/>
  <c r="EM87" i="10"/>
  <c r="EI87" i="10"/>
  <c r="EJ87" i="10" s="1"/>
  <c r="EM88" i="10"/>
  <c r="EI88" i="10"/>
  <c r="EJ88" i="10" s="1"/>
  <c r="EM90" i="10"/>
  <c r="EI90" i="10"/>
  <c r="EJ90" i="10" s="1"/>
  <c r="EK51" i="10"/>
  <c r="EF51" i="10"/>
  <c r="EH51" i="10"/>
  <c r="CQ41" i="10"/>
  <c r="CM41" i="10"/>
  <c r="CH41" i="10"/>
  <c r="BM328" i="10"/>
  <c r="BM327" i="10"/>
  <c r="CB40" i="10"/>
  <c r="CQ47" i="10"/>
  <c r="CM47" i="10"/>
  <c r="CH47" i="10"/>
  <c r="EK59" i="10"/>
  <c r="EH59" i="10"/>
  <c r="EF59" i="10"/>
  <c r="CH52" i="10"/>
  <c r="CQ61" i="10"/>
  <c r="CM61" i="10"/>
  <c r="CH86" i="10"/>
  <c r="CQ67" i="10"/>
  <c r="CM67" i="10"/>
  <c r="DQ40" i="10"/>
  <c r="ED40" i="10" s="1"/>
  <c r="DI39" i="10"/>
  <c r="DI38" i="10" s="1"/>
  <c r="EH40" i="10"/>
  <c r="EF40" i="10"/>
  <c r="EF38" i="10"/>
  <c r="EK40" i="10"/>
  <c r="EG91" i="10"/>
  <c r="EN91" i="10"/>
  <c r="EG92" i="10"/>
  <c r="EN92" i="10"/>
  <c r="EG93" i="10"/>
  <c r="EN93" i="10"/>
  <c r="EG94" i="10"/>
  <c r="EN94" i="10"/>
  <c r="EG96" i="10"/>
  <c r="EN96" i="10"/>
  <c r="EG98" i="10"/>
  <c r="EN98" i="10"/>
  <c r="EG100" i="10"/>
  <c r="EN100" i="10"/>
  <c r="EG102" i="10"/>
  <c r="EN102" i="10"/>
  <c r="EG104" i="10"/>
  <c r="EN104" i="10"/>
  <c r="EG106" i="10"/>
  <c r="EN106" i="10"/>
  <c r="EG108" i="10"/>
  <c r="EN108" i="10"/>
  <c r="EG110" i="10"/>
  <c r="EN110" i="10"/>
  <c r="EG112" i="10"/>
  <c r="EN112" i="10"/>
  <c r="EG114" i="10"/>
  <c r="EN114" i="10"/>
  <c r="EG128" i="10"/>
  <c r="EN128" i="10"/>
  <c r="EG132" i="10"/>
  <c r="EN132" i="10"/>
  <c r="EG134" i="10"/>
  <c r="EN134" i="10"/>
  <c r="EG138" i="10"/>
  <c r="EN138" i="10"/>
  <c r="AA318" i="10"/>
  <c r="AP318" i="10" s="1"/>
  <c r="T318" i="10"/>
  <c r="AD318" i="10" s="1"/>
  <c r="AR318" i="10" s="1"/>
  <c r="R318" i="10"/>
  <c r="AB318" i="10" s="1"/>
  <c r="AE318" i="10"/>
  <c r="AS318" i="10" s="1"/>
  <c r="CI214" i="10" s="1"/>
  <c r="AA317" i="10"/>
  <c r="AP317" i="10" s="1"/>
  <c r="T317" i="10"/>
  <c r="AD317" i="10" s="1"/>
  <c r="AR317" i="10" s="1"/>
  <c r="R317" i="10"/>
  <c r="AB317" i="10" s="1"/>
  <c r="AE317" i="10"/>
  <c r="AS317" i="10" s="1"/>
  <c r="CI213" i="10" s="1"/>
  <c r="AA316" i="10"/>
  <c r="AP316" i="10" s="1"/>
  <c r="T316" i="10"/>
  <c r="AD316" i="10" s="1"/>
  <c r="AR316" i="10" s="1"/>
  <c r="R316" i="10"/>
  <c r="AB316" i="10" s="1"/>
  <c r="AE316" i="10"/>
  <c r="AS316" i="10" s="1"/>
  <c r="CI212" i="10" s="1"/>
  <c r="AA315" i="10"/>
  <c r="AP315" i="10" s="1"/>
  <c r="T315" i="10"/>
  <c r="AD315" i="10" s="1"/>
  <c r="AR315" i="10" s="1"/>
  <c r="R315" i="10"/>
  <c r="AB315" i="10" s="1"/>
  <c r="AE315" i="10"/>
  <c r="AS315" i="10" s="1"/>
  <c r="CI211" i="10" s="1"/>
  <c r="AA314" i="10"/>
  <c r="AP314" i="10" s="1"/>
  <c r="T314" i="10"/>
  <c r="AD314" i="10" s="1"/>
  <c r="AR314" i="10" s="1"/>
  <c r="R314" i="10"/>
  <c r="AB314" i="10" s="1"/>
  <c r="CP314" i="10"/>
  <c r="CL314" i="10"/>
  <c r="CN314" i="10" s="1"/>
  <c r="CG210" i="10"/>
  <c r="AE313" i="10"/>
  <c r="AS313" i="10" s="1"/>
  <c r="CI209" i="10" s="1"/>
  <c r="AA312" i="10"/>
  <c r="AP312" i="10" s="1"/>
  <c r="T312" i="10"/>
  <c r="AD312" i="10" s="1"/>
  <c r="AR312" i="10" s="1"/>
  <c r="R312" i="10"/>
  <c r="AB312" i="10" s="1"/>
  <c r="CP312" i="10"/>
  <c r="CL312" i="10"/>
  <c r="CN312" i="10" s="1"/>
  <c r="AE311" i="10"/>
  <c r="AS311" i="10" s="1"/>
  <c r="CP310" i="10"/>
  <c r="CL310" i="10"/>
  <c r="CN310" i="10" s="1"/>
  <c r="AA309" i="10"/>
  <c r="AP309" i="10" s="1"/>
  <c r="T309" i="10"/>
  <c r="AD309" i="10" s="1"/>
  <c r="AR309" i="10" s="1"/>
  <c r="R309" i="10"/>
  <c r="AB309" i="10" s="1"/>
  <c r="AE309" i="10"/>
  <c r="AS309" i="10" s="1"/>
  <c r="CP308" i="10"/>
  <c r="CL308" i="10"/>
  <c r="CN308" i="10" s="1"/>
  <c r="AA307" i="10"/>
  <c r="AP307" i="10" s="1"/>
  <c r="T307" i="10"/>
  <c r="AD307" i="10" s="1"/>
  <c r="AR307" i="10" s="1"/>
  <c r="R307" i="10"/>
  <c r="AB307" i="10" s="1"/>
  <c r="AE307" i="10"/>
  <c r="AS307" i="10" s="1"/>
  <c r="CP306" i="10"/>
  <c r="CL306" i="10"/>
  <c r="CN306" i="10" s="1"/>
  <c r="AA305" i="10"/>
  <c r="AP305" i="10" s="1"/>
  <c r="T305" i="10"/>
  <c r="AD305" i="10" s="1"/>
  <c r="AR305" i="10" s="1"/>
  <c r="R305" i="10"/>
  <c r="AB305" i="10" s="1"/>
  <c r="AE305" i="10"/>
  <c r="AS305" i="10" s="1"/>
  <c r="CP304" i="10"/>
  <c r="CL304" i="10"/>
  <c r="CN304" i="10" s="1"/>
  <c r="AA303" i="10"/>
  <c r="AP303" i="10" s="1"/>
  <c r="T303" i="10"/>
  <c r="AD303" i="10" s="1"/>
  <c r="AR303" i="10" s="1"/>
  <c r="R303" i="10"/>
  <c r="AB303" i="10" s="1"/>
  <c r="AE303" i="10"/>
  <c r="AS303" i="10" s="1"/>
  <c r="AA302" i="10"/>
  <c r="AP302" i="10" s="1"/>
  <c r="T302" i="10"/>
  <c r="AD302" i="10" s="1"/>
  <c r="AR302" i="10" s="1"/>
  <c r="R302" i="10"/>
  <c r="AB302" i="10" s="1"/>
  <c r="CP302" i="10"/>
  <c r="CL302" i="10"/>
  <c r="CN302" i="10" s="1"/>
  <c r="AE301" i="10"/>
  <c r="AS301" i="10" s="1"/>
  <c r="AA300" i="10"/>
  <c r="AP300" i="10" s="1"/>
  <c r="T300" i="10"/>
  <c r="AD300" i="10" s="1"/>
  <c r="AR300" i="10" s="1"/>
  <c r="R300" i="10"/>
  <c r="AB300" i="10" s="1"/>
  <c r="CP300" i="10"/>
  <c r="CL300" i="10"/>
  <c r="CN300" i="10" s="1"/>
  <c r="AE299" i="10"/>
  <c r="AS299" i="10" s="1"/>
  <c r="AA298" i="10"/>
  <c r="AP298" i="10" s="1"/>
  <c r="T298" i="10"/>
  <c r="AD298" i="10" s="1"/>
  <c r="AR298" i="10" s="1"/>
  <c r="R298" i="10"/>
  <c r="AB298" i="10" s="1"/>
  <c r="CP298" i="10"/>
  <c r="CL298" i="10"/>
  <c r="CN298" i="10" s="1"/>
  <c r="AE297" i="10"/>
  <c r="AS297" i="10" s="1"/>
  <c r="AA296" i="10"/>
  <c r="AP296" i="10" s="1"/>
  <c r="T296" i="10"/>
  <c r="AD296" i="10" s="1"/>
  <c r="AR296" i="10" s="1"/>
  <c r="R296" i="10"/>
  <c r="AB296" i="10" s="1"/>
  <c r="CP296" i="10"/>
  <c r="CL296" i="10"/>
  <c r="CN296" i="10" s="1"/>
  <c r="AE295" i="10"/>
  <c r="AS295" i="10" s="1"/>
  <c r="AA294" i="10"/>
  <c r="AP294" i="10" s="1"/>
  <c r="T294" i="10"/>
  <c r="AD294" i="10" s="1"/>
  <c r="AR294" i="10" s="1"/>
  <c r="R294" i="10"/>
  <c r="AB294" i="10" s="1"/>
  <c r="CP294" i="10"/>
  <c r="CL294" i="10"/>
  <c r="CN294" i="10" s="1"/>
  <c r="AE293" i="10"/>
  <c r="AS293" i="10" s="1"/>
  <c r="AA292" i="10"/>
  <c r="AP292" i="10" s="1"/>
  <c r="T292" i="10"/>
  <c r="AD292" i="10" s="1"/>
  <c r="AR292" i="10" s="1"/>
  <c r="R292" i="10"/>
  <c r="AB292" i="10" s="1"/>
  <c r="CP292" i="10"/>
  <c r="CL292" i="10"/>
  <c r="CN292" i="10" s="1"/>
  <c r="AA291" i="10"/>
  <c r="AP291" i="10" s="1"/>
  <c r="T291" i="10"/>
  <c r="AD291" i="10" s="1"/>
  <c r="AR291" i="10" s="1"/>
  <c r="R291" i="10"/>
  <c r="AB291" i="10" s="1"/>
  <c r="CP291" i="10"/>
  <c r="CL291" i="10"/>
  <c r="CN291" i="10" s="1"/>
  <c r="CG205" i="10"/>
  <c r="AA290" i="10"/>
  <c r="AP290" i="10" s="1"/>
  <c r="T290" i="10"/>
  <c r="AD290" i="10" s="1"/>
  <c r="AR290" i="10" s="1"/>
  <c r="R290" i="10"/>
  <c r="AB290" i="10" s="1"/>
  <c r="CP290" i="10"/>
  <c r="CL290" i="10"/>
  <c r="CN290" i="10" s="1"/>
  <c r="CG204" i="10"/>
  <c r="AA289" i="10"/>
  <c r="AP289" i="10" s="1"/>
  <c r="T289" i="10"/>
  <c r="AD289" i="10" s="1"/>
  <c r="AR289" i="10" s="1"/>
  <c r="R289" i="10"/>
  <c r="AB289" i="10" s="1"/>
  <c r="CP289" i="10"/>
  <c r="CL289" i="10"/>
  <c r="CN289" i="10" s="1"/>
  <c r="CG203" i="10"/>
  <c r="AA288" i="10"/>
  <c r="AP288" i="10" s="1"/>
  <c r="T288" i="10"/>
  <c r="AD288" i="10" s="1"/>
  <c r="AR288" i="10" s="1"/>
  <c r="R288" i="10"/>
  <c r="AB288" i="10" s="1"/>
  <c r="CP288" i="10"/>
  <c r="CL288" i="10"/>
  <c r="CN288" i="10" s="1"/>
  <c r="CG202" i="10"/>
  <c r="AA287" i="10"/>
  <c r="AP287" i="10" s="1"/>
  <c r="T287" i="10"/>
  <c r="AD287" i="10" s="1"/>
  <c r="AR287" i="10" s="1"/>
  <c r="R287" i="10"/>
  <c r="AB287" i="10" s="1"/>
  <c r="CP287" i="10"/>
  <c r="CL287" i="10"/>
  <c r="CN287" i="10" s="1"/>
  <c r="CG201" i="10"/>
  <c r="AE286" i="10"/>
  <c r="AS286" i="10" s="1"/>
  <c r="CI200" i="10" s="1"/>
  <c r="CP285" i="10"/>
  <c r="CL285" i="10"/>
  <c r="CN285" i="10" s="1"/>
  <c r="CG199" i="10"/>
  <c r="CP284" i="10"/>
  <c r="CL284" i="10"/>
  <c r="CN284" i="10" s="1"/>
  <c r="CG198" i="10"/>
  <c r="AE283" i="10"/>
  <c r="AS283" i="10" s="1"/>
  <c r="AA282" i="10"/>
  <c r="AP282" i="10" s="1"/>
  <c r="T282" i="10"/>
  <c r="AD282" i="10" s="1"/>
  <c r="AR282" i="10" s="1"/>
  <c r="R282" i="10"/>
  <c r="AB282" i="10" s="1"/>
  <c r="CP282" i="10"/>
  <c r="CL282" i="10"/>
  <c r="CN282" i="10" s="1"/>
  <c r="AE281" i="10"/>
  <c r="AS281" i="10" s="1"/>
  <c r="CP280" i="10"/>
  <c r="CL280" i="10"/>
  <c r="CN280" i="10" s="1"/>
  <c r="AA279" i="10"/>
  <c r="AP279" i="10" s="1"/>
  <c r="T279" i="10"/>
  <c r="AD279" i="10" s="1"/>
  <c r="AR279" i="10" s="1"/>
  <c r="R279" i="10"/>
  <c r="AB279" i="10" s="1"/>
  <c r="AE279" i="10"/>
  <c r="AS279" i="10" s="1"/>
  <c r="CP278" i="10"/>
  <c r="CL278" i="10"/>
  <c r="CN278" i="10" s="1"/>
  <c r="AA277" i="10"/>
  <c r="AP277" i="10" s="1"/>
  <c r="T277" i="10"/>
  <c r="AD277" i="10" s="1"/>
  <c r="AR277" i="10" s="1"/>
  <c r="R277" i="10"/>
  <c r="AB277" i="10" s="1"/>
  <c r="AE277" i="10"/>
  <c r="AS277" i="10" s="1"/>
  <c r="CP276" i="10"/>
  <c r="CL276" i="10"/>
  <c r="CN276" i="10" s="1"/>
  <c r="AA275" i="10"/>
  <c r="AP275" i="10" s="1"/>
  <c r="T275" i="10"/>
  <c r="AD275" i="10" s="1"/>
  <c r="AR275" i="10" s="1"/>
  <c r="R275" i="10"/>
  <c r="AB275" i="10" s="1"/>
  <c r="AE275" i="10"/>
  <c r="AS275" i="10" s="1"/>
  <c r="CP274" i="10"/>
  <c r="CL274" i="10"/>
  <c r="CN274" i="10" s="1"/>
  <c r="CG208" i="10"/>
  <c r="CP273" i="10"/>
  <c r="CL273" i="10"/>
  <c r="CN273" i="10" s="1"/>
  <c r="CG197" i="10"/>
  <c r="CP272" i="10"/>
  <c r="CL272" i="10"/>
  <c r="CN272" i="10" s="1"/>
  <c r="CG196" i="10"/>
  <c r="CP271" i="10"/>
  <c r="CL271" i="10"/>
  <c r="CN271" i="10" s="1"/>
  <c r="CG207" i="10"/>
  <c r="AA270" i="10"/>
  <c r="AP270" i="10" s="1"/>
  <c r="T270" i="10"/>
  <c r="AD270" i="10" s="1"/>
  <c r="AR270" i="10" s="1"/>
  <c r="R270" i="10"/>
  <c r="AB270" i="10" s="1"/>
  <c r="AE270" i="10"/>
  <c r="AS270" i="10" s="1"/>
  <c r="CI206" i="10" s="1"/>
  <c r="AA269" i="10"/>
  <c r="AP269" i="10" s="1"/>
  <c r="T269" i="10"/>
  <c r="AD269" i="10" s="1"/>
  <c r="AR269" i="10" s="1"/>
  <c r="R269" i="10"/>
  <c r="AB269" i="10" s="1"/>
  <c r="AE269" i="10"/>
  <c r="AS269" i="10" s="1"/>
  <c r="CI195" i="10" s="1"/>
  <c r="CP268" i="10"/>
  <c r="CL268" i="10"/>
  <c r="CN268" i="10" s="1"/>
  <c r="CG194" i="10"/>
  <c r="AA267" i="10"/>
  <c r="AP267" i="10" s="1"/>
  <c r="T267" i="10"/>
  <c r="AD267" i="10" s="1"/>
  <c r="AR267" i="10" s="1"/>
  <c r="R267" i="10"/>
  <c r="AB267" i="10" s="1"/>
  <c r="AE267" i="10"/>
  <c r="AS267" i="10" s="1"/>
  <c r="CI193" i="10" s="1"/>
  <c r="CP266" i="10"/>
  <c r="CL266" i="10"/>
  <c r="CN266" i="10" s="1"/>
  <c r="CP265" i="10"/>
  <c r="CL265" i="10"/>
  <c r="CN265" i="10" s="1"/>
  <c r="CG182" i="10"/>
  <c r="CP264" i="10"/>
  <c r="CL264" i="10"/>
  <c r="CN264" i="10" s="1"/>
  <c r="CG181" i="10"/>
  <c r="CP263" i="10"/>
  <c r="CL263" i="10"/>
  <c r="CN263" i="10" s="1"/>
  <c r="CG191" i="10"/>
  <c r="AA262" i="10"/>
  <c r="AP262" i="10" s="1"/>
  <c r="T262" i="10"/>
  <c r="AD262" i="10" s="1"/>
  <c r="AR262" i="10" s="1"/>
  <c r="R262" i="10"/>
  <c r="AB262" i="10" s="1"/>
  <c r="CP262" i="10"/>
  <c r="CL262" i="10"/>
  <c r="CN262" i="10" s="1"/>
  <c r="CG190" i="10"/>
  <c r="AA261" i="10"/>
  <c r="AP261" i="10" s="1"/>
  <c r="T261" i="10"/>
  <c r="AD261" i="10" s="1"/>
  <c r="AR261" i="10" s="1"/>
  <c r="R261" i="10"/>
  <c r="AB261" i="10" s="1"/>
  <c r="CP261" i="10"/>
  <c r="CL261" i="10"/>
  <c r="CN261" i="10" s="1"/>
  <c r="CG180" i="10"/>
  <c r="AA260" i="10"/>
  <c r="AP260" i="10" s="1"/>
  <c r="T260" i="10"/>
  <c r="AD260" i="10" s="1"/>
  <c r="AR260" i="10" s="1"/>
  <c r="R260" i="10"/>
  <c r="AB260" i="10" s="1"/>
  <c r="CP260" i="10"/>
  <c r="CL260" i="10"/>
  <c r="CN260" i="10" s="1"/>
  <c r="CG179" i="10"/>
  <c r="AE259" i="10"/>
  <c r="AS259" i="10" s="1"/>
  <c r="AA258" i="10"/>
  <c r="AP258" i="10" s="1"/>
  <c r="T258" i="10"/>
  <c r="AD258" i="10" s="1"/>
  <c r="AR258" i="10" s="1"/>
  <c r="R258" i="10"/>
  <c r="AB258" i="10" s="1"/>
  <c r="CP258" i="10"/>
  <c r="CL258" i="10"/>
  <c r="CN258" i="10" s="1"/>
  <c r="AA257" i="10"/>
  <c r="AP257" i="10" s="1"/>
  <c r="T257" i="10"/>
  <c r="AD257" i="10" s="1"/>
  <c r="AR257" i="10" s="1"/>
  <c r="R257" i="10"/>
  <c r="AB257" i="10" s="1"/>
  <c r="CP257" i="10"/>
  <c r="CL257" i="10"/>
  <c r="CN257" i="10" s="1"/>
  <c r="CG145" i="10"/>
  <c r="AA256" i="10"/>
  <c r="AP256" i="10" s="1"/>
  <c r="T256" i="10"/>
  <c r="AD256" i="10" s="1"/>
  <c r="AR256" i="10" s="1"/>
  <c r="R256" i="10"/>
  <c r="AB256" i="10" s="1"/>
  <c r="CP256" i="10"/>
  <c r="CL256" i="10"/>
  <c r="CN256" i="10" s="1"/>
  <c r="CG144" i="10"/>
  <c r="AA255" i="10"/>
  <c r="AP255" i="10" s="1"/>
  <c r="T255" i="10"/>
  <c r="AD255" i="10" s="1"/>
  <c r="AR255" i="10" s="1"/>
  <c r="R255" i="10"/>
  <c r="AB255" i="10" s="1"/>
  <c r="CP255" i="10"/>
  <c r="CL255" i="10"/>
  <c r="CN255" i="10" s="1"/>
  <c r="CG143" i="10"/>
  <c r="AE254" i="10"/>
  <c r="AS254" i="10" s="1"/>
  <c r="AE253" i="10"/>
  <c r="AS253" i="10" s="1"/>
  <c r="CI142" i="10" s="1"/>
  <c r="AE252" i="10"/>
  <c r="AS252" i="10" s="1"/>
  <c r="CI141" i="10" s="1"/>
  <c r="AE251" i="10"/>
  <c r="AS251" i="10" s="1"/>
  <c r="CI140" i="10" s="1"/>
  <c r="AE250" i="10"/>
  <c r="AS250" i="10" s="1"/>
  <c r="CI139" i="10" s="1"/>
  <c r="AA249" i="10"/>
  <c r="AP249" i="10" s="1"/>
  <c r="T249" i="10"/>
  <c r="AD249" i="10" s="1"/>
  <c r="AR249" i="10" s="1"/>
  <c r="R249" i="10"/>
  <c r="AB249" i="10" s="1"/>
  <c r="CP249" i="10"/>
  <c r="CL249" i="10"/>
  <c r="CN249" i="10" s="1"/>
  <c r="AE248" i="10"/>
  <c r="AS248" i="10" s="1"/>
  <c r="AE247" i="10"/>
  <c r="AS247" i="10" s="1"/>
  <c r="CI178" i="10" s="1"/>
  <c r="AE246" i="10"/>
  <c r="AS246" i="10" s="1"/>
  <c r="CI177" i="10" s="1"/>
  <c r="AE245" i="10"/>
  <c r="AS245" i="10" s="1"/>
  <c r="CI176" i="10" s="1"/>
  <c r="AE244" i="10"/>
  <c r="AS244" i="10" s="1"/>
  <c r="CI189" i="10" s="1"/>
  <c r="AE243" i="10"/>
  <c r="AS243" i="10" s="1"/>
  <c r="CI175" i="10" s="1"/>
  <c r="AE242" i="10"/>
  <c r="AS242" i="10" s="1"/>
  <c r="CI174" i="10" s="1"/>
  <c r="AE241" i="10"/>
  <c r="AS241" i="10" s="1"/>
  <c r="CI173" i="10" s="1"/>
  <c r="AE240" i="10"/>
  <c r="AS240" i="10" s="1"/>
  <c r="CI172" i="10" s="1"/>
  <c r="AA239" i="10"/>
  <c r="AP239" i="10" s="1"/>
  <c r="T239" i="10"/>
  <c r="AD239" i="10" s="1"/>
  <c r="AR239" i="10" s="1"/>
  <c r="R239" i="10"/>
  <c r="AB239" i="10" s="1"/>
  <c r="CP239" i="10"/>
  <c r="CL239" i="10"/>
  <c r="CN239" i="10" s="1"/>
  <c r="CG192" i="10"/>
  <c r="AE238" i="10"/>
  <c r="AS238" i="10" s="1"/>
  <c r="AA237" i="10"/>
  <c r="AP237" i="10" s="1"/>
  <c r="T237" i="10"/>
  <c r="AD237" i="10" s="1"/>
  <c r="AR237" i="10" s="1"/>
  <c r="R237" i="10"/>
  <c r="AB237" i="10" s="1"/>
  <c r="CP237" i="10"/>
  <c r="CL237" i="10"/>
  <c r="CN237" i="10" s="1"/>
  <c r="AE236" i="10"/>
  <c r="AS236" i="10" s="1"/>
  <c r="AA235" i="10"/>
  <c r="AP235" i="10" s="1"/>
  <c r="T235" i="10"/>
  <c r="AD235" i="10" s="1"/>
  <c r="AR235" i="10" s="1"/>
  <c r="R235" i="10"/>
  <c r="AB235" i="10" s="1"/>
  <c r="CP235" i="10"/>
  <c r="CL235" i="10"/>
  <c r="CN235" i="10" s="1"/>
  <c r="AE234" i="10"/>
  <c r="AS234" i="10" s="1"/>
  <c r="AA233" i="10"/>
  <c r="AP233" i="10" s="1"/>
  <c r="T233" i="10"/>
  <c r="AD233" i="10" s="1"/>
  <c r="AR233" i="10" s="1"/>
  <c r="R233" i="10"/>
  <c r="AB233" i="10" s="1"/>
  <c r="CP233" i="10"/>
  <c r="CL233" i="10"/>
  <c r="CN233" i="10" s="1"/>
  <c r="AE232" i="10"/>
  <c r="AS232" i="10" s="1"/>
  <c r="AA231" i="10"/>
  <c r="AP231" i="10" s="1"/>
  <c r="T231" i="10"/>
  <c r="AD231" i="10" s="1"/>
  <c r="AR231" i="10" s="1"/>
  <c r="R231" i="10"/>
  <c r="AB231" i="10" s="1"/>
  <c r="CP231" i="10"/>
  <c r="CL231" i="10"/>
  <c r="CN231" i="10" s="1"/>
  <c r="AE230" i="10"/>
  <c r="AS230" i="10" s="1"/>
  <c r="AA229" i="10"/>
  <c r="AP229" i="10" s="1"/>
  <c r="T229" i="10"/>
  <c r="AD229" i="10" s="1"/>
  <c r="AR229" i="10" s="1"/>
  <c r="R229" i="10"/>
  <c r="AB229" i="10" s="1"/>
  <c r="CP229" i="10"/>
  <c r="CL229" i="10"/>
  <c r="CN229" i="10" s="1"/>
  <c r="CP228" i="10"/>
  <c r="CL228" i="10"/>
  <c r="CN228" i="10" s="1"/>
  <c r="CG138" i="10"/>
  <c r="CP227" i="10"/>
  <c r="CL227" i="10"/>
  <c r="CN227" i="10" s="1"/>
  <c r="CG137" i="10"/>
  <c r="CP226" i="10"/>
  <c r="CL226" i="10"/>
  <c r="CN226" i="10" s="1"/>
  <c r="CG136" i="10"/>
  <c r="CP225" i="10"/>
  <c r="CL225" i="10"/>
  <c r="CN225" i="10" s="1"/>
  <c r="CG135" i="10"/>
  <c r="AA224" i="10"/>
  <c r="AP224" i="10" s="1"/>
  <c r="T224" i="10"/>
  <c r="AD224" i="10" s="1"/>
  <c r="AR224" i="10" s="1"/>
  <c r="R224" i="10"/>
  <c r="AB224" i="10" s="1"/>
  <c r="CP224" i="10"/>
  <c r="CL224" i="10"/>
  <c r="CN224" i="10" s="1"/>
  <c r="CG134" i="10"/>
  <c r="AA223" i="10"/>
  <c r="AP223" i="10" s="1"/>
  <c r="T223" i="10"/>
  <c r="AD223" i="10" s="1"/>
  <c r="AR223" i="10" s="1"/>
  <c r="R223" i="10"/>
  <c r="AB223" i="10" s="1"/>
  <c r="CP223" i="10"/>
  <c r="CL223" i="10"/>
  <c r="CN223" i="10" s="1"/>
  <c r="CG133" i="10"/>
  <c r="AA222" i="10"/>
  <c r="AP222" i="10" s="1"/>
  <c r="T222" i="10"/>
  <c r="AD222" i="10" s="1"/>
  <c r="AR222" i="10" s="1"/>
  <c r="R222" i="10"/>
  <c r="AB222" i="10" s="1"/>
  <c r="CP222" i="10"/>
  <c r="CL222" i="10"/>
  <c r="CN222" i="10" s="1"/>
  <c r="CG132" i="10"/>
  <c r="AE221" i="10"/>
  <c r="AS221" i="10" s="1"/>
  <c r="CI185" i="10" s="1"/>
  <c r="AE220" i="10"/>
  <c r="AS220" i="10" s="1"/>
  <c r="AE219" i="10"/>
  <c r="AS219" i="10" s="1"/>
  <c r="CI171" i="10" s="1"/>
  <c r="AA218" i="10"/>
  <c r="AP218" i="10" s="1"/>
  <c r="T218" i="10"/>
  <c r="AD218" i="10" s="1"/>
  <c r="AR218" i="10" s="1"/>
  <c r="R218" i="10"/>
  <c r="AB218" i="10" s="1"/>
  <c r="AE218" i="10"/>
  <c r="AS218" i="10" s="1"/>
  <c r="CI170" i="10" s="1"/>
  <c r="AA217" i="10"/>
  <c r="AP217" i="10" s="1"/>
  <c r="T217" i="10"/>
  <c r="AD217" i="10" s="1"/>
  <c r="AR217" i="10" s="1"/>
  <c r="R217" i="10"/>
  <c r="AB217" i="10" s="1"/>
  <c r="AE217" i="10"/>
  <c r="AS217" i="10" s="1"/>
  <c r="CI169" i="10" s="1"/>
  <c r="AA216" i="10"/>
  <c r="AP216" i="10" s="1"/>
  <c r="T216" i="10"/>
  <c r="AD216" i="10" s="1"/>
  <c r="AR216" i="10" s="1"/>
  <c r="R216" i="10"/>
  <c r="AB216" i="10" s="1"/>
  <c r="AE216" i="10"/>
  <c r="AS216" i="10" s="1"/>
  <c r="CI168" i="10" s="1"/>
  <c r="EN188" i="10"/>
  <c r="EG188" i="10"/>
  <c r="EN187" i="10"/>
  <c r="EG187" i="10"/>
  <c r="EN186" i="10"/>
  <c r="EG186" i="10"/>
  <c r="EN185" i="10"/>
  <c r="EG185" i="10"/>
  <c r="EN184" i="10"/>
  <c r="EG184" i="10"/>
  <c r="EN183" i="10"/>
  <c r="EG183" i="10"/>
  <c r="EN182" i="10"/>
  <c r="EG182" i="10"/>
  <c r="EN181" i="10"/>
  <c r="EG181" i="10"/>
  <c r="EN180" i="10"/>
  <c r="EG180" i="10"/>
  <c r="AA215" i="10"/>
  <c r="AP215" i="10" s="1"/>
  <c r="T215" i="10"/>
  <c r="AD215" i="10" s="1"/>
  <c r="AR215" i="10" s="1"/>
  <c r="R215" i="10"/>
  <c r="AB215" i="10" s="1"/>
  <c r="AE215" i="10"/>
  <c r="AS215" i="10" s="1"/>
  <c r="CI167" i="10" s="1"/>
  <c r="AA214" i="10"/>
  <c r="AP214" i="10" s="1"/>
  <c r="T214" i="10"/>
  <c r="AD214" i="10" s="1"/>
  <c r="AR214" i="10" s="1"/>
  <c r="R214" i="10"/>
  <c r="AB214" i="10" s="1"/>
  <c r="AE214" i="10"/>
  <c r="AS214" i="10" s="1"/>
  <c r="CI166" i="10" s="1"/>
  <c r="AA213" i="10"/>
  <c r="AP213" i="10" s="1"/>
  <c r="T213" i="10"/>
  <c r="AD213" i="10" s="1"/>
  <c r="AR213" i="10" s="1"/>
  <c r="R213" i="10"/>
  <c r="AB213" i="10" s="1"/>
  <c r="AE213" i="10"/>
  <c r="AS213" i="10" s="1"/>
  <c r="CI165" i="10" s="1"/>
  <c r="CP212" i="10"/>
  <c r="CL212" i="10"/>
  <c r="CN212" i="10" s="1"/>
  <c r="CG188" i="10"/>
  <c r="AA211" i="10"/>
  <c r="AP211" i="10" s="1"/>
  <c r="T211" i="10"/>
  <c r="AD211" i="10" s="1"/>
  <c r="AR211" i="10" s="1"/>
  <c r="R211" i="10"/>
  <c r="AB211" i="10" s="1"/>
  <c r="AE211" i="10"/>
  <c r="AS211" i="10" s="1"/>
  <c r="AA210" i="10"/>
  <c r="AP210" i="10" s="1"/>
  <c r="T210" i="10"/>
  <c r="AD210" i="10" s="1"/>
  <c r="AR210" i="10" s="1"/>
  <c r="R210" i="10"/>
  <c r="AB210" i="10" s="1"/>
  <c r="AE210" i="10"/>
  <c r="AS210" i="10" s="1"/>
  <c r="CI131" i="10" s="1"/>
  <c r="AA209" i="10"/>
  <c r="AP209" i="10" s="1"/>
  <c r="T209" i="10"/>
  <c r="AD209" i="10" s="1"/>
  <c r="AR209" i="10" s="1"/>
  <c r="R209" i="10"/>
  <c r="AB209" i="10" s="1"/>
  <c r="AE209" i="10"/>
  <c r="AS209" i="10" s="1"/>
  <c r="CI130" i="10" s="1"/>
  <c r="AA208" i="10"/>
  <c r="AP208" i="10" s="1"/>
  <c r="T208" i="10"/>
  <c r="AD208" i="10" s="1"/>
  <c r="AR208" i="10" s="1"/>
  <c r="R208" i="10"/>
  <c r="AB208" i="10" s="1"/>
  <c r="AE208" i="10"/>
  <c r="AS208" i="10" s="1"/>
  <c r="CI129" i="10" s="1"/>
  <c r="AA207" i="10"/>
  <c r="AP207" i="10" s="1"/>
  <c r="T207" i="10"/>
  <c r="AD207" i="10" s="1"/>
  <c r="AR207" i="10" s="1"/>
  <c r="R207" i="10"/>
  <c r="AB207" i="10" s="1"/>
  <c r="AE207" i="10"/>
  <c r="AS207" i="10" s="1"/>
  <c r="CI128" i="10" s="1"/>
  <c r="AA206" i="10"/>
  <c r="AP206" i="10" s="1"/>
  <c r="T206" i="10"/>
  <c r="AD206" i="10" s="1"/>
  <c r="AR206" i="10" s="1"/>
  <c r="R206" i="10"/>
  <c r="AB206" i="10" s="1"/>
  <c r="AE206" i="10"/>
  <c r="AS206" i="10" s="1"/>
  <c r="CI127" i="10" s="1"/>
  <c r="AA205" i="10"/>
  <c r="AP205" i="10" s="1"/>
  <c r="T205" i="10"/>
  <c r="AD205" i="10" s="1"/>
  <c r="AR205" i="10" s="1"/>
  <c r="R205" i="10"/>
  <c r="AB205" i="10" s="1"/>
  <c r="AE205" i="10"/>
  <c r="AS205" i="10" s="1"/>
  <c r="CI126" i="10" s="1"/>
  <c r="AA204" i="10"/>
  <c r="AP204" i="10" s="1"/>
  <c r="T204" i="10"/>
  <c r="AD204" i="10" s="1"/>
  <c r="AR204" i="10" s="1"/>
  <c r="R204" i="10"/>
  <c r="AB204" i="10" s="1"/>
  <c r="AE204" i="10"/>
  <c r="AS204" i="10" s="1"/>
  <c r="CI125" i="10" s="1"/>
  <c r="AA203" i="10"/>
  <c r="AP203" i="10" s="1"/>
  <c r="T203" i="10"/>
  <c r="AD203" i="10" s="1"/>
  <c r="AR203" i="10" s="1"/>
  <c r="R203" i="10"/>
  <c r="AB203" i="10" s="1"/>
  <c r="AE203" i="10"/>
  <c r="AS203" i="10" s="1"/>
  <c r="CI124" i="10" s="1"/>
  <c r="CP202" i="10"/>
  <c r="CL202" i="10"/>
  <c r="CN202" i="10" s="1"/>
  <c r="AA201" i="10"/>
  <c r="AP201" i="10" s="1"/>
  <c r="T201" i="10"/>
  <c r="AD201" i="10" s="1"/>
  <c r="AR201" i="10" s="1"/>
  <c r="R201" i="10"/>
  <c r="AB201" i="10" s="1"/>
  <c r="AE201" i="10"/>
  <c r="AS201" i="10" s="1"/>
  <c r="CI187" i="10" s="1"/>
  <c r="AA200" i="10"/>
  <c r="AP200" i="10" s="1"/>
  <c r="T200" i="10"/>
  <c r="AD200" i="10" s="1"/>
  <c r="AR200" i="10" s="1"/>
  <c r="R200" i="10"/>
  <c r="AB200" i="10" s="1"/>
  <c r="AE200" i="10"/>
  <c r="AS200" i="10" s="1"/>
  <c r="CI164" i="10" s="1"/>
  <c r="AA199" i="10"/>
  <c r="AP199" i="10" s="1"/>
  <c r="T199" i="10"/>
  <c r="AD199" i="10" s="1"/>
  <c r="AR199" i="10" s="1"/>
  <c r="R199" i="10"/>
  <c r="AB199" i="10" s="1"/>
  <c r="AE199" i="10"/>
  <c r="AS199" i="10" s="1"/>
  <c r="CI163" i="10" s="1"/>
  <c r="AA198" i="10"/>
  <c r="AP198" i="10" s="1"/>
  <c r="T198" i="10"/>
  <c r="AD198" i="10" s="1"/>
  <c r="AR198" i="10" s="1"/>
  <c r="R198" i="10"/>
  <c r="AB198" i="10" s="1"/>
  <c r="AE198" i="10"/>
  <c r="AS198" i="10" s="1"/>
  <c r="CI162" i="10" s="1"/>
  <c r="AA197" i="10"/>
  <c r="AP197" i="10" s="1"/>
  <c r="T197" i="10"/>
  <c r="AD197" i="10" s="1"/>
  <c r="AR197" i="10" s="1"/>
  <c r="R197" i="10"/>
  <c r="AB197" i="10" s="1"/>
  <c r="AE197" i="10"/>
  <c r="AS197" i="10" s="1"/>
  <c r="CI161" i="10" s="1"/>
  <c r="AA196" i="10"/>
  <c r="AP196" i="10" s="1"/>
  <c r="T196" i="10"/>
  <c r="AD196" i="10" s="1"/>
  <c r="AR196" i="10" s="1"/>
  <c r="R196" i="10"/>
  <c r="AB196" i="10" s="1"/>
  <c r="AE196" i="10"/>
  <c r="AS196" i="10" s="1"/>
  <c r="CI160" i="10" s="1"/>
  <c r="AA195" i="10"/>
  <c r="AP195" i="10" s="1"/>
  <c r="T195" i="10"/>
  <c r="AD195" i="10" s="1"/>
  <c r="AR195" i="10" s="1"/>
  <c r="R195" i="10"/>
  <c r="AB195" i="10" s="1"/>
  <c r="AE195" i="10"/>
  <c r="AS195" i="10" s="1"/>
  <c r="CI159" i="10" s="1"/>
  <c r="AA194" i="10"/>
  <c r="AP194" i="10" s="1"/>
  <c r="T194" i="10"/>
  <c r="AD194" i="10" s="1"/>
  <c r="AR194" i="10" s="1"/>
  <c r="R194" i="10"/>
  <c r="AB194" i="10" s="1"/>
  <c r="AE194" i="10"/>
  <c r="AS194" i="10" s="1"/>
  <c r="CI158" i="10" s="1"/>
  <c r="AA193" i="10"/>
  <c r="AP193" i="10" s="1"/>
  <c r="T193" i="10"/>
  <c r="AD193" i="10" s="1"/>
  <c r="AR193" i="10" s="1"/>
  <c r="R193" i="10"/>
  <c r="AB193" i="10" s="1"/>
  <c r="AE193" i="10"/>
  <c r="AS193" i="10" s="1"/>
  <c r="CI157" i="10" s="1"/>
  <c r="CP192" i="10"/>
  <c r="CL192" i="10"/>
  <c r="CN192" i="10" s="1"/>
  <c r="CG186" i="10"/>
  <c r="AA191" i="10"/>
  <c r="AP191" i="10" s="1"/>
  <c r="T191" i="10"/>
  <c r="AD191" i="10" s="1"/>
  <c r="AR191" i="10" s="1"/>
  <c r="R191" i="10"/>
  <c r="AB191" i="10" s="1"/>
  <c r="AE191" i="10"/>
  <c r="AS191" i="10" s="1"/>
  <c r="CI184" i="10" s="1"/>
  <c r="CP190" i="10"/>
  <c r="CL190" i="10"/>
  <c r="CN190" i="10" s="1"/>
  <c r="AA189" i="10"/>
  <c r="AP189" i="10" s="1"/>
  <c r="T189" i="10"/>
  <c r="AD189" i="10" s="1"/>
  <c r="AR189" i="10" s="1"/>
  <c r="R189" i="10"/>
  <c r="AB189" i="10" s="1"/>
  <c r="AE189" i="10"/>
  <c r="AS189" i="10" s="1"/>
  <c r="CP188" i="10"/>
  <c r="CL188" i="10"/>
  <c r="CN188" i="10" s="1"/>
  <c r="DO187" i="10"/>
  <c r="EB187" i="10" s="1"/>
  <c r="DI187" i="10"/>
  <c r="DQ187" i="10" s="1"/>
  <c r="ED187" i="10" s="1"/>
  <c r="AA187" i="10"/>
  <c r="AP187" i="10" s="1"/>
  <c r="T187" i="10"/>
  <c r="AD187" i="10" s="1"/>
  <c r="AR187" i="10" s="1"/>
  <c r="R187" i="10"/>
  <c r="AB187" i="10" s="1"/>
  <c r="AE187" i="10"/>
  <c r="AS187" i="10" s="1"/>
  <c r="CP186" i="10"/>
  <c r="CL186" i="10"/>
  <c r="CN186" i="10" s="1"/>
  <c r="DO185" i="10"/>
  <c r="EB185" i="10" s="1"/>
  <c r="DI185" i="10"/>
  <c r="DQ185" i="10" s="1"/>
  <c r="ED185" i="10" s="1"/>
  <c r="AA185" i="10"/>
  <c r="AP185" i="10" s="1"/>
  <c r="T185" i="10"/>
  <c r="AD185" i="10" s="1"/>
  <c r="AR185" i="10" s="1"/>
  <c r="R185" i="10"/>
  <c r="AB185" i="10" s="1"/>
  <c r="AE185" i="10"/>
  <c r="AS185" i="10" s="1"/>
  <c r="CP184" i="10"/>
  <c r="CL184" i="10"/>
  <c r="CN184" i="10" s="1"/>
  <c r="CP183" i="10"/>
  <c r="CL183" i="10"/>
  <c r="CN183" i="10" s="1"/>
  <c r="CG156" i="10"/>
  <c r="CP182" i="10"/>
  <c r="CL182" i="10"/>
  <c r="CN182" i="10" s="1"/>
  <c r="CG84" i="10"/>
  <c r="CP181" i="10"/>
  <c r="CL181" i="10"/>
  <c r="CN181" i="10" s="1"/>
  <c r="CG83" i="10"/>
  <c r="AA180" i="10"/>
  <c r="AP180" i="10" s="1"/>
  <c r="T180" i="10"/>
  <c r="AD180" i="10" s="1"/>
  <c r="AR180" i="10" s="1"/>
  <c r="R180" i="10"/>
  <c r="AB180" i="10" s="1"/>
  <c r="CP180" i="10"/>
  <c r="CL180" i="10"/>
  <c r="CN180" i="10" s="1"/>
  <c r="CG82" i="10"/>
  <c r="DO180" i="10"/>
  <c r="EB180" i="10" s="1"/>
  <c r="DI180" i="10"/>
  <c r="DQ180" i="10" s="1"/>
  <c r="ED180" i="10" s="1"/>
  <c r="AA179" i="10"/>
  <c r="AP179" i="10" s="1"/>
  <c r="T179" i="10"/>
  <c r="AD179" i="10" s="1"/>
  <c r="AR179" i="10" s="1"/>
  <c r="R179" i="10"/>
  <c r="AB179" i="10" s="1"/>
  <c r="CP179" i="10"/>
  <c r="CL179" i="10"/>
  <c r="CN179" i="10" s="1"/>
  <c r="CG81" i="10"/>
  <c r="DI179" i="10"/>
  <c r="DQ179" i="10" s="1"/>
  <c r="ED179" i="10" s="1"/>
  <c r="DO179" i="10"/>
  <c r="EB179" i="10" s="1"/>
  <c r="AE178" i="10"/>
  <c r="AS178" i="10" s="1"/>
  <c r="CI80" i="10" s="1"/>
  <c r="DI178" i="10"/>
  <c r="DQ178" i="10" s="1"/>
  <c r="ED178" i="10" s="1"/>
  <c r="DO178" i="10"/>
  <c r="EB178" i="10" s="1"/>
  <c r="AA177" i="10"/>
  <c r="AP177" i="10" s="1"/>
  <c r="T177" i="10"/>
  <c r="AD177" i="10" s="1"/>
  <c r="AR177" i="10" s="1"/>
  <c r="R177" i="10"/>
  <c r="AB177" i="10" s="1"/>
  <c r="CP177" i="10"/>
  <c r="CL177" i="10"/>
  <c r="CN177" i="10" s="1"/>
  <c r="CG79" i="10"/>
  <c r="DI177" i="10"/>
  <c r="DQ177" i="10" s="1"/>
  <c r="ED177" i="10" s="1"/>
  <c r="DO177" i="10"/>
  <c r="EB177" i="10" s="1"/>
  <c r="AA176" i="10"/>
  <c r="AP176" i="10" s="1"/>
  <c r="T176" i="10"/>
  <c r="AD176" i="10" s="1"/>
  <c r="AR176" i="10" s="1"/>
  <c r="R176" i="10"/>
  <c r="AB176" i="10" s="1"/>
  <c r="CP176" i="10"/>
  <c r="CL176" i="10"/>
  <c r="CN176" i="10" s="1"/>
  <c r="AE175" i="10"/>
  <c r="AS175" i="10" s="1"/>
  <c r="CI151" i="10" s="1"/>
  <c r="AA174" i="10"/>
  <c r="AP174" i="10" s="1"/>
  <c r="T174" i="10"/>
  <c r="AD174" i="10" s="1"/>
  <c r="AR174" i="10" s="1"/>
  <c r="R174" i="10"/>
  <c r="AB174" i="10" s="1"/>
  <c r="CP174" i="10"/>
  <c r="CL174" i="10"/>
  <c r="CN174" i="10" s="1"/>
  <c r="CG123" i="10"/>
  <c r="AE173" i="10"/>
  <c r="AS173" i="10" s="1"/>
  <c r="CI122" i="10" s="1"/>
  <c r="AA172" i="10"/>
  <c r="AP172" i="10" s="1"/>
  <c r="T172" i="10"/>
  <c r="AD172" i="10" s="1"/>
  <c r="AR172" i="10" s="1"/>
  <c r="R172" i="10"/>
  <c r="AB172" i="10" s="1"/>
  <c r="CP172" i="10"/>
  <c r="CL172" i="10"/>
  <c r="CN172" i="10" s="1"/>
  <c r="CG121" i="10"/>
  <c r="AE171" i="10"/>
  <c r="AS171" i="10" s="1"/>
  <c r="CI120" i="10" s="1"/>
  <c r="AA170" i="10"/>
  <c r="AP170" i="10" s="1"/>
  <c r="T170" i="10"/>
  <c r="AD170" i="10" s="1"/>
  <c r="AR170" i="10" s="1"/>
  <c r="R170" i="10"/>
  <c r="AB170" i="10" s="1"/>
  <c r="CP170" i="10"/>
  <c r="CL170" i="10"/>
  <c r="CN170" i="10" s="1"/>
  <c r="CG119" i="10"/>
  <c r="AE169" i="10"/>
  <c r="AS169" i="10" s="1"/>
  <c r="CI118" i="10" s="1"/>
  <c r="AE168" i="10"/>
  <c r="AS168" i="10" s="1"/>
  <c r="DI168" i="10"/>
  <c r="DQ168" i="10" s="1"/>
  <c r="ED168" i="10" s="1"/>
  <c r="DO168" i="10"/>
  <c r="EB168" i="10" s="1"/>
  <c r="AE167" i="10"/>
  <c r="AS167" i="10" s="1"/>
  <c r="R40" i="10"/>
  <c r="AB40" i="10" s="1"/>
  <c r="AQ40" i="10" s="1"/>
  <c r="R57" i="10"/>
  <c r="AB57" i="10" s="1"/>
  <c r="DI173" i="10"/>
  <c r="DQ173" i="10" s="1"/>
  <c r="ED173" i="10" s="1"/>
  <c r="DO173" i="10"/>
  <c r="EB173" i="10" s="1"/>
  <c r="AE172" i="10"/>
  <c r="AS172" i="10" s="1"/>
  <c r="CI121" i="10" s="1"/>
  <c r="DI172" i="10"/>
  <c r="DQ172" i="10" s="1"/>
  <c r="ED172" i="10" s="1"/>
  <c r="DO172" i="10"/>
  <c r="EB172" i="10" s="1"/>
  <c r="AA171" i="10"/>
  <c r="AP171" i="10" s="1"/>
  <c r="T171" i="10"/>
  <c r="AD171" i="10" s="1"/>
  <c r="AR171" i="10" s="1"/>
  <c r="R171" i="10"/>
  <c r="AB171" i="10" s="1"/>
  <c r="CP171" i="10"/>
  <c r="CL171" i="10"/>
  <c r="CN171" i="10" s="1"/>
  <c r="CG120" i="10"/>
  <c r="DI171" i="10"/>
  <c r="DQ171" i="10" s="1"/>
  <c r="ED171" i="10" s="1"/>
  <c r="DO171" i="10"/>
  <c r="EB171" i="10" s="1"/>
  <c r="AE170" i="10"/>
  <c r="AS170" i="10" s="1"/>
  <c r="CI119" i="10" s="1"/>
  <c r="DI170" i="10"/>
  <c r="DQ170" i="10" s="1"/>
  <c r="ED170" i="10" s="1"/>
  <c r="DO170" i="10"/>
  <c r="EB170" i="10" s="1"/>
  <c r="AA169" i="10"/>
  <c r="AP169" i="10" s="1"/>
  <c r="T169" i="10"/>
  <c r="AD169" i="10" s="1"/>
  <c r="AR169" i="10" s="1"/>
  <c r="R169" i="10"/>
  <c r="AB169" i="10" s="1"/>
  <c r="CP169" i="10"/>
  <c r="CL169" i="10"/>
  <c r="CN169" i="10" s="1"/>
  <c r="CG118" i="10"/>
  <c r="DI169" i="10"/>
  <c r="DQ169" i="10" s="1"/>
  <c r="ED169" i="10" s="1"/>
  <c r="DO169" i="10"/>
  <c r="EB169" i="10" s="1"/>
  <c r="AA168" i="10"/>
  <c r="AP168" i="10" s="1"/>
  <c r="T168" i="10"/>
  <c r="AD168" i="10" s="1"/>
  <c r="AR168" i="10" s="1"/>
  <c r="R168" i="10"/>
  <c r="AB168" i="10" s="1"/>
  <c r="CP168" i="10"/>
  <c r="CL168" i="10"/>
  <c r="CN168" i="10" s="1"/>
  <c r="AA167" i="10"/>
  <c r="AP167" i="10" s="1"/>
  <c r="T167" i="10"/>
  <c r="AD167" i="10" s="1"/>
  <c r="AR167" i="10" s="1"/>
  <c r="R167" i="10"/>
  <c r="AB167" i="10" s="1"/>
  <c r="CP167" i="10"/>
  <c r="CL167" i="10"/>
  <c r="CN167" i="10" s="1"/>
  <c r="DI167" i="10"/>
  <c r="DQ167" i="10" s="1"/>
  <c r="ED167" i="10" s="1"/>
  <c r="DO167" i="10"/>
  <c r="EB167" i="10" s="1"/>
  <c r="AA166" i="10"/>
  <c r="AP166" i="10" s="1"/>
  <c r="T166" i="10"/>
  <c r="AD166" i="10" s="1"/>
  <c r="AR166" i="10" s="1"/>
  <c r="R166" i="10"/>
  <c r="AB166" i="10" s="1"/>
  <c r="CP166" i="10"/>
  <c r="CL166" i="10"/>
  <c r="CN166" i="10" s="1"/>
  <c r="AE165" i="10"/>
  <c r="AS165" i="10" s="1"/>
  <c r="CI78" i="10" s="1"/>
  <c r="AA164" i="10"/>
  <c r="AP164" i="10" s="1"/>
  <c r="T164" i="10"/>
  <c r="AD164" i="10" s="1"/>
  <c r="AR164" i="10" s="1"/>
  <c r="R164" i="10"/>
  <c r="AB164" i="10" s="1"/>
  <c r="CP164" i="10"/>
  <c r="CL164" i="10"/>
  <c r="CN164" i="10" s="1"/>
  <c r="CG77" i="10"/>
  <c r="AE163" i="10"/>
  <c r="AS163" i="10" s="1"/>
  <c r="CI76" i="10" s="1"/>
  <c r="AA162" i="10"/>
  <c r="AP162" i="10" s="1"/>
  <c r="T162" i="10"/>
  <c r="AD162" i="10" s="1"/>
  <c r="AR162" i="10" s="1"/>
  <c r="R162" i="10"/>
  <c r="AB162" i="10" s="1"/>
  <c r="CP162" i="10"/>
  <c r="CL162" i="10"/>
  <c r="CN162" i="10" s="1"/>
  <c r="CG75" i="10"/>
  <c r="AE161" i="10"/>
  <c r="AS161" i="10" s="1"/>
  <c r="CI74" i="10" s="1"/>
  <c r="EG99" i="10"/>
  <c r="EN99" i="10"/>
  <c r="EG103" i="10"/>
  <c r="EN103" i="10"/>
  <c r="EG107" i="10"/>
  <c r="EN107" i="10"/>
  <c r="EG111" i="10"/>
  <c r="EN111" i="10"/>
  <c r="EG115" i="10"/>
  <c r="EN115" i="10"/>
  <c r="EG117" i="10"/>
  <c r="EN117" i="10"/>
  <c r="EG124" i="10"/>
  <c r="EN124" i="10"/>
  <c r="EG130" i="10"/>
  <c r="EN130" i="10"/>
  <c r="EG136" i="10"/>
  <c r="EN136" i="10"/>
  <c r="EG150" i="10"/>
  <c r="EN150" i="10"/>
  <c r="EG149" i="10"/>
  <c r="EN149" i="10"/>
  <c r="EG148" i="10"/>
  <c r="EN148" i="10"/>
  <c r="EG147" i="10"/>
  <c r="EN147" i="10"/>
  <c r="EG146" i="10"/>
  <c r="EN146" i="10"/>
  <c r="EG145" i="10"/>
  <c r="EN145" i="10"/>
  <c r="EG144" i="10"/>
  <c r="EN144" i="10"/>
  <c r="EG143" i="10"/>
  <c r="EN143" i="10"/>
  <c r="EG142" i="10"/>
  <c r="EN142" i="10"/>
  <c r="EG141" i="10"/>
  <c r="EN141" i="10"/>
  <c r="AA52" i="10"/>
  <c r="AP52" i="10" s="1"/>
  <c r="T52" i="10"/>
  <c r="AD52" i="10" s="1"/>
  <c r="AR52" i="10" s="1"/>
  <c r="R52" i="10"/>
  <c r="AB52" i="10" s="1"/>
  <c r="CP52" i="10"/>
  <c r="CL52" i="10"/>
  <c r="CN52" i="10" s="1"/>
  <c r="DO52" i="10"/>
  <c r="EB52" i="10" s="1"/>
  <c r="DI52" i="10"/>
  <c r="DQ52" i="10" s="1"/>
  <c r="ED52" i="10" s="1"/>
  <c r="AE56" i="10"/>
  <c r="AS56" i="10" s="1"/>
  <c r="EN56" i="10"/>
  <c r="EG56" i="10"/>
  <c r="AE60" i="10"/>
  <c r="AS60" i="10" s="1"/>
  <c r="CI50" i="10" s="1"/>
  <c r="DO60" i="10"/>
  <c r="EB60" i="10" s="1"/>
  <c r="DI60" i="10"/>
  <c r="DQ60" i="10" s="1"/>
  <c r="ED60" i="10" s="1"/>
  <c r="AA64" i="10"/>
  <c r="AP64" i="10" s="1"/>
  <c r="T64" i="10"/>
  <c r="AD64" i="10" s="1"/>
  <c r="AR64" i="10" s="1"/>
  <c r="R64" i="10"/>
  <c r="AB64" i="10" s="1"/>
  <c r="CG55" i="10"/>
  <c r="CP64" i="10"/>
  <c r="CL64" i="10"/>
  <c r="CN64" i="10" s="1"/>
  <c r="EG119" i="10"/>
  <c r="EN119" i="10"/>
  <c r="EG123" i="10"/>
  <c r="EN123" i="10"/>
  <c r="EG125" i="10"/>
  <c r="EN125" i="10"/>
  <c r="EG129" i="10"/>
  <c r="EN129" i="10"/>
  <c r="EG131" i="10"/>
  <c r="EN131" i="10"/>
  <c r="EG133" i="10"/>
  <c r="EN133" i="10"/>
  <c r="EG137" i="10"/>
  <c r="EN137" i="10"/>
  <c r="EG97" i="10"/>
  <c r="EN97" i="10"/>
  <c r="EG101" i="10"/>
  <c r="EN101" i="10"/>
  <c r="EG105" i="10"/>
  <c r="EN105" i="10"/>
  <c r="EG109" i="10"/>
  <c r="EN109" i="10"/>
  <c r="EG113" i="10"/>
  <c r="EN113" i="10"/>
  <c r="EG116" i="10"/>
  <c r="EN116" i="10"/>
  <c r="EG118" i="10"/>
  <c r="EN118" i="10"/>
  <c r="EG120" i="10"/>
  <c r="EN120" i="10"/>
  <c r="EG122" i="10"/>
  <c r="EN122" i="10"/>
  <c r="EG126" i="10"/>
  <c r="EN126" i="10"/>
  <c r="CP160" i="10"/>
  <c r="CL160" i="10"/>
  <c r="CN160" i="10" s="1"/>
  <c r="CG73" i="10"/>
  <c r="DI160" i="10"/>
  <c r="DQ160" i="10" s="1"/>
  <c r="ED160" i="10" s="1"/>
  <c r="DO160" i="10"/>
  <c r="EB160" i="10" s="1"/>
  <c r="CP159" i="10"/>
  <c r="CL159" i="10"/>
  <c r="CN159" i="10" s="1"/>
  <c r="CG72" i="10"/>
  <c r="DI159" i="10"/>
  <c r="DQ159" i="10" s="1"/>
  <c r="ED159" i="10" s="1"/>
  <c r="DO159" i="10"/>
  <c r="EB159" i="10" s="1"/>
  <c r="AA158" i="10"/>
  <c r="AP158" i="10" s="1"/>
  <c r="T158" i="10"/>
  <c r="AD158" i="10" s="1"/>
  <c r="AR158" i="10" s="1"/>
  <c r="R158" i="10"/>
  <c r="AB158" i="10" s="1"/>
  <c r="AE158" i="10"/>
  <c r="AS158" i="10" s="1"/>
  <c r="AA157" i="10"/>
  <c r="AP157" i="10" s="1"/>
  <c r="T157" i="10"/>
  <c r="AD157" i="10" s="1"/>
  <c r="AR157" i="10" s="1"/>
  <c r="R157" i="10"/>
  <c r="AB157" i="10" s="1"/>
  <c r="AE157" i="10"/>
  <c r="AS157" i="10" s="1"/>
  <c r="CI183" i="10" s="1"/>
  <c r="CP156" i="10"/>
  <c r="CL156" i="10"/>
  <c r="CN156" i="10" s="1"/>
  <c r="CG150" i="10"/>
  <c r="DI156" i="10"/>
  <c r="DQ156" i="10" s="1"/>
  <c r="ED156" i="10" s="1"/>
  <c r="DO156" i="10"/>
  <c r="EB156" i="10" s="1"/>
  <c r="CP155" i="10"/>
  <c r="CL155" i="10"/>
  <c r="CN155" i="10" s="1"/>
  <c r="CG117" i="10"/>
  <c r="DI155" i="10"/>
  <c r="DQ155" i="10" s="1"/>
  <c r="ED155" i="10" s="1"/>
  <c r="DO155" i="10"/>
  <c r="EB155" i="10" s="1"/>
  <c r="CP154" i="10"/>
  <c r="CL154" i="10"/>
  <c r="CN154" i="10" s="1"/>
  <c r="CG116" i="10"/>
  <c r="DI154" i="10"/>
  <c r="DQ154" i="10" s="1"/>
  <c r="ED154" i="10" s="1"/>
  <c r="DO154" i="10"/>
  <c r="EB154" i="10" s="1"/>
  <c r="CP153" i="10"/>
  <c r="CL153" i="10"/>
  <c r="CN153" i="10" s="1"/>
  <c r="CG115" i="10"/>
  <c r="DI153" i="10"/>
  <c r="DQ153" i="10" s="1"/>
  <c r="ED153" i="10" s="1"/>
  <c r="DO153" i="10"/>
  <c r="EB153" i="10" s="1"/>
  <c r="CP152" i="10"/>
  <c r="CL152" i="10"/>
  <c r="CN152" i="10" s="1"/>
  <c r="CG114" i="10"/>
  <c r="DI152" i="10"/>
  <c r="DQ152" i="10" s="1"/>
  <c r="ED152" i="10" s="1"/>
  <c r="DO152" i="10"/>
  <c r="EB152" i="10" s="1"/>
  <c r="CP151" i="10"/>
  <c r="CL151" i="10"/>
  <c r="CN151" i="10" s="1"/>
  <c r="CG113" i="10"/>
  <c r="DI151" i="10"/>
  <c r="DQ151" i="10" s="1"/>
  <c r="ED151" i="10" s="1"/>
  <c r="DO151" i="10"/>
  <c r="EB151" i="10" s="1"/>
  <c r="CP150" i="10"/>
  <c r="CL150" i="10"/>
  <c r="CN150" i="10" s="1"/>
  <c r="CG112" i="10"/>
  <c r="DI150" i="10"/>
  <c r="DQ150" i="10" s="1"/>
  <c r="ED150" i="10" s="1"/>
  <c r="DO150" i="10"/>
  <c r="EB150" i="10" s="1"/>
  <c r="CP149" i="10"/>
  <c r="CL149" i="10"/>
  <c r="CN149" i="10" s="1"/>
  <c r="CG111" i="10"/>
  <c r="DI149" i="10"/>
  <c r="DQ149" i="10" s="1"/>
  <c r="ED149" i="10" s="1"/>
  <c r="DO149" i="10"/>
  <c r="EB149" i="10" s="1"/>
  <c r="AA148" i="10"/>
  <c r="AP148" i="10" s="1"/>
  <c r="T148" i="10"/>
  <c r="AD148" i="10" s="1"/>
  <c r="AR148" i="10" s="1"/>
  <c r="R148" i="10"/>
  <c r="AB148" i="10" s="1"/>
  <c r="AE148" i="10"/>
  <c r="AS148" i="10" s="1"/>
  <c r="CP147" i="10"/>
  <c r="CL147" i="10"/>
  <c r="CN147" i="10" s="1"/>
  <c r="DI147" i="10"/>
  <c r="DQ147" i="10" s="1"/>
  <c r="ED147" i="10" s="1"/>
  <c r="DO147" i="10"/>
  <c r="EB147" i="10" s="1"/>
  <c r="AA146" i="10"/>
  <c r="AP146" i="10" s="1"/>
  <c r="T146" i="10"/>
  <c r="AD146" i="10" s="1"/>
  <c r="AR146" i="10" s="1"/>
  <c r="R146" i="10"/>
  <c r="AB146" i="10" s="1"/>
  <c r="AE146" i="10"/>
  <c r="AS146" i="10" s="1"/>
  <c r="CP145" i="10"/>
  <c r="CL145" i="10"/>
  <c r="CN145" i="10" s="1"/>
  <c r="DI145" i="10"/>
  <c r="DQ145" i="10" s="1"/>
  <c r="ED145" i="10" s="1"/>
  <c r="DO145" i="10"/>
  <c r="EB145" i="10" s="1"/>
  <c r="AA144" i="10"/>
  <c r="AP144" i="10" s="1"/>
  <c r="T144" i="10"/>
  <c r="AD144" i="10" s="1"/>
  <c r="AR144" i="10" s="1"/>
  <c r="R144" i="10"/>
  <c r="AB144" i="10" s="1"/>
  <c r="AE144" i="10"/>
  <c r="AS144" i="10" s="1"/>
  <c r="CP143" i="10"/>
  <c r="CL143" i="10"/>
  <c r="CN143" i="10" s="1"/>
  <c r="DI143" i="10"/>
  <c r="DQ143" i="10" s="1"/>
  <c r="ED143" i="10" s="1"/>
  <c r="DO143" i="10"/>
  <c r="EB143" i="10" s="1"/>
  <c r="AA142" i="10"/>
  <c r="AP142" i="10" s="1"/>
  <c r="T142" i="10"/>
  <c r="AD142" i="10" s="1"/>
  <c r="AR142" i="10" s="1"/>
  <c r="R142" i="10"/>
  <c r="AB142" i="10" s="1"/>
  <c r="AE142" i="10"/>
  <c r="AS142" i="10" s="1"/>
  <c r="CP141" i="10"/>
  <c r="CL141" i="10"/>
  <c r="CN141" i="10" s="1"/>
  <c r="DI141" i="10"/>
  <c r="DQ141" i="10" s="1"/>
  <c r="ED141" i="10" s="1"/>
  <c r="DO141" i="10"/>
  <c r="EB141" i="10" s="1"/>
  <c r="AA140" i="10"/>
  <c r="AP140" i="10" s="1"/>
  <c r="T140" i="10"/>
  <c r="AD140" i="10" s="1"/>
  <c r="AR140" i="10" s="1"/>
  <c r="R140" i="10"/>
  <c r="AB140" i="10" s="1"/>
  <c r="CP140" i="10"/>
  <c r="CL140" i="10"/>
  <c r="CN140" i="10" s="1"/>
  <c r="AA139" i="10"/>
  <c r="AP139" i="10" s="1"/>
  <c r="T139" i="10"/>
  <c r="AD139" i="10" s="1"/>
  <c r="AR139" i="10" s="1"/>
  <c r="R139" i="10"/>
  <c r="AB139" i="10" s="1"/>
  <c r="CP139" i="10"/>
  <c r="CL139" i="10"/>
  <c r="CN139" i="10" s="1"/>
  <c r="DI139" i="10"/>
  <c r="DQ139" i="10" s="1"/>
  <c r="ED139" i="10" s="1"/>
  <c r="DO139" i="10"/>
  <c r="EB139" i="10" s="1"/>
  <c r="AE138" i="10"/>
  <c r="AS138" i="10" s="1"/>
  <c r="CI71" i="10" s="1"/>
  <c r="DI138" i="10"/>
  <c r="DQ138" i="10" s="1"/>
  <c r="ED138" i="10" s="1"/>
  <c r="DO138" i="10"/>
  <c r="EB138" i="10" s="1"/>
  <c r="AA137" i="10"/>
  <c r="AP137" i="10" s="1"/>
  <c r="T137" i="10"/>
  <c r="AD137" i="10" s="1"/>
  <c r="AR137" i="10" s="1"/>
  <c r="R137" i="10"/>
  <c r="AB137" i="10" s="1"/>
  <c r="CP137" i="10"/>
  <c r="CL137" i="10"/>
  <c r="CN137" i="10" s="1"/>
  <c r="CG70" i="10"/>
  <c r="DI137" i="10"/>
  <c r="DQ137" i="10" s="1"/>
  <c r="ED137" i="10" s="1"/>
  <c r="DO137" i="10"/>
  <c r="EB137" i="10" s="1"/>
  <c r="AE136" i="10"/>
  <c r="AS136" i="10" s="1"/>
  <c r="CI69" i="10" s="1"/>
  <c r="DI136" i="10"/>
  <c r="DQ136" i="10" s="1"/>
  <c r="ED136" i="10" s="1"/>
  <c r="DO136" i="10"/>
  <c r="EB136" i="10" s="1"/>
  <c r="AA135" i="10"/>
  <c r="AP135" i="10" s="1"/>
  <c r="T135" i="10"/>
  <c r="AD135" i="10" s="1"/>
  <c r="AR135" i="10" s="1"/>
  <c r="R135" i="10"/>
  <c r="AB135" i="10" s="1"/>
  <c r="CP135" i="10"/>
  <c r="CL135" i="10"/>
  <c r="CN135" i="10" s="1"/>
  <c r="CG68" i="10"/>
  <c r="DI135" i="10"/>
  <c r="DQ135" i="10" s="1"/>
  <c r="ED135" i="10" s="1"/>
  <c r="DO135" i="10"/>
  <c r="EB135" i="10" s="1"/>
  <c r="AA134" i="10"/>
  <c r="AP134" i="10" s="1"/>
  <c r="T134" i="10"/>
  <c r="AD134" i="10" s="1"/>
  <c r="AR134" i="10" s="1"/>
  <c r="R134" i="10"/>
  <c r="AB134" i="10" s="1"/>
  <c r="CG155" i="10"/>
  <c r="CP134" i="10"/>
  <c r="CL134" i="10"/>
  <c r="CN134" i="10" s="1"/>
  <c r="DI134" i="10"/>
  <c r="DQ134" i="10" s="1"/>
  <c r="ED134" i="10" s="1"/>
  <c r="DO134" i="10"/>
  <c r="EB134" i="10" s="1"/>
  <c r="AA133" i="10"/>
  <c r="AP133" i="10" s="1"/>
  <c r="T133" i="10"/>
  <c r="AD133" i="10" s="1"/>
  <c r="AR133" i="10" s="1"/>
  <c r="R133" i="10"/>
  <c r="AB133" i="10" s="1"/>
  <c r="CG154" i="10"/>
  <c r="CP133" i="10"/>
  <c r="CL133" i="10"/>
  <c r="CN133" i="10" s="1"/>
  <c r="AE132" i="10"/>
  <c r="AS132" i="10" s="1"/>
  <c r="DI132" i="10"/>
  <c r="DQ132" i="10" s="1"/>
  <c r="ED132" i="10" s="1"/>
  <c r="DO132" i="10"/>
  <c r="EB132" i="10" s="1"/>
  <c r="AE131" i="10"/>
  <c r="AS131" i="10" s="1"/>
  <c r="CI153" i="10" s="1"/>
  <c r="AA130" i="10"/>
  <c r="AP130" i="10" s="1"/>
  <c r="T130" i="10"/>
  <c r="AD130" i="10" s="1"/>
  <c r="AR130" i="10" s="1"/>
  <c r="R130" i="10"/>
  <c r="AB130" i="10" s="1"/>
  <c r="CP130" i="10"/>
  <c r="CL130" i="10"/>
  <c r="CN130" i="10" s="1"/>
  <c r="CG110" i="10"/>
  <c r="AE129" i="10"/>
  <c r="AS129" i="10" s="1"/>
  <c r="CI109" i="10" s="1"/>
  <c r="AA128" i="10"/>
  <c r="AP128" i="10" s="1"/>
  <c r="T128" i="10"/>
  <c r="AD128" i="10" s="1"/>
  <c r="AR128" i="10" s="1"/>
  <c r="R128" i="10"/>
  <c r="AB128" i="10" s="1"/>
  <c r="CP128" i="10"/>
  <c r="CL128" i="10"/>
  <c r="CN128" i="10" s="1"/>
  <c r="CG108" i="10"/>
  <c r="AE127" i="10"/>
  <c r="AS127" i="10" s="1"/>
  <c r="CI107" i="10" s="1"/>
  <c r="AE126" i="10"/>
  <c r="AS126" i="10" s="1"/>
  <c r="CI149" i="10" s="1"/>
  <c r="AA125" i="10"/>
  <c r="AP125" i="10" s="1"/>
  <c r="T125" i="10"/>
  <c r="AD125" i="10" s="1"/>
  <c r="AR125" i="10" s="1"/>
  <c r="R125" i="10"/>
  <c r="AB125" i="10" s="1"/>
  <c r="CG148" i="10"/>
  <c r="CP125" i="10"/>
  <c r="CL125" i="10"/>
  <c r="CN125" i="10" s="1"/>
  <c r="AA124" i="10"/>
  <c r="AP124" i="10" s="1"/>
  <c r="T124" i="10"/>
  <c r="AD124" i="10" s="1"/>
  <c r="AR124" i="10" s="1"/>
  <c r="R124" i="10"/>
  <c r="AB124" i="10" s="1"/>
  <c r="CG152" i="10"/>
  <c r="CP124" i="10"/>
  <c r="CL124" i="10"/>
  <c r="CN124" i="10" s="1"/>
  <c r="DI124" i="10"/>
  <c r="DQ124" i="10" s="1"/>
  <c r="ED124" i="10" s="1"/>
  <c r="DO124" i="10"/>
  <c r="EB124" i="10" s="1"/>
  <c r="AE123" i="10"/>
  <c r="AS123" i="10" s="1"/>
  <c r="AE122" i="10"/>
  <c r="AS122" i="10" s="1"/>
  <c r="DI122" i="10"/>
  <c r="DQ122" i="10" s="1"/>
  <c r="ED122" i="10" s="1"/>
  <c r="DO122" i="10"/>
  <c r="EB122" i="10" s="1"/>
  <c r="AE121" i="10"/>
  <c r="AS121" i="10" s="1"/>
  <c r="AE120" i="10"/>
  <c r="AS120" i="10" s="1"/>
  <c r="DI120" i="10"/>
  <c r="DQ120" i="10" s="1"/>
  <c r="ED120" i="10" s="1"/>
  <c r="DO120" i="10"/>
  <c r="EB120" i="10" s="1"/>
  <c r="AE119" i="10"/>
  <c r="AS119" i="10" s="1"/>
  <c r="AA42" i="10"/>
  <c r="AP42" i="10" s="1"/>
  <c r="T42" i="10"/>
  <c r="AD42" i="10" s="1"/>
  <c r="AR42" i="10" s="1"/>
  <c r="R42" i="10"/>
  <c r="AB42" i="10" s="1"/>
  <c r="CP42" i="10"/>
  <c r="CL42" i="10"/>
  <c r="CN42" i="10" s="1"/>
  <c r="CG42" i="10"/>
  <c r="DO42" i="10"/>
  <c r="EB42" i="10" s="1"/>
  <c r="DI42" i="10"/>
  <c r="DQ42" i="10" s="1"/>
  <c r="ED42" i="10" s="1"/>
  <c r="EN42" i="10"/>
  <c r="EG42" i="10"/>
  <c r="DO44" i="10"/>
  <c r="EB44" i="10" s="1"/>
  <c r="DI44" i="10"/>
  <c r="DQ44" i="10" s="1"/>
  <c r="ED44" i="10" s="1"/>
  <c r="AE44" i="10"/>
  <c r="AS44" i="10" s="1"/>
  <c r="CI44" i="10" s="1"/>
  <c r="EN44" i="10"/>
  <c r="EG44" i="10"/>
  <c r="AA46" i="10"/>
  <c r="AP46" i="10" s="1"/>
  <c r="T46" i="10"/>
  <c r="AD46" i="10" s="1"/>
  <c r="AR46" i="10" s="1"/>
  <c r="R46" i="10"/>
  <c r="AB46" i="10" s="1"/>
  <c r="CP46" i="10"/>
  <c r="CL46" i="10"/>
  <c r="CN46" i="10" s="1"/>
  <c r="CG46" i="10"/>
  <c r="DO46" i="10"/>
  <c r="EB46" i="10" s="1"/>
  <c r="DI46" i="10"/>
  <c r="DQ46" i="10" s="1"/>
  <c r="ED46" i="10" s="1"/>
  <c r="EN46" i="10"/>
  <c r="EG46" i="10"/>
  <c r="DO48" i="10"/>
  <c r="EB48" i="10" s="1"/>
  <c r="DI48" i="10"/>
  <c r="DQ48" i="10" s="1"/>
  <c r="ED48" i="10" s="1"/>
  <c r="AE48" i="10"/>
  <c r="AS48" i="10" s="1"/>
  <c r="CI48" i="10" s="1"/>
  <c r="EN48" i="10"/>
  <c r="EG48" i="10"/>
  <c r="AA50" i="10"/>
  <c r="AP50" i="10" s="1"/>
  <c r="T50" i="10"/>
  <c r="AD50" i="10" s="1"/>
  <c r="AR50" i="10" s="1"/>
  <c r="R50" i="10"/>
  <c r="AB50" i="10" s="1"/>
  <c r="CP50" i="10"/>
  <c r="CL50" i="10"/>
  <c r="CN50" i="10" s="1"/>
  <c r="AA54" i="10"/>
  <c r="AP54" i="10" s="1"/>
  <c r="T54" i="10"/>
  <c r="AD54" i="10" s="1"/>
  <c r="AR54" i="10" s="1"/>
  <c r="R54" i="10"/>
  <c r="AB54" i="10" s="1"/>
  <c r="CP54" i="10"/>
  <c r="CL54" i="10"/>
  <c r="CN54" i="10" s="1"/>
  <c r="EN54" i="10"/>
  <c r="EG54" i="10"/>
  <c r="AE58" i="10"/>
  <c r="AS58" i="10" s="1"/>
  <c r="DO58" i="10"/>
  <c r="EB58" i="10" s="1"/>
  <c r="DI58" i="10"/>
  <c r="DQ58" i="10" s="1"/>
  <c r="ED58" i="10" s="1"/>
  <c r="AE62" i="10"/>
  <c r="AS62" i="10" s="1"/>
  <c r="CI53" i="10" s="1"/>
  <c r="DO62" i="10"/>
  <c r="EB62" i="10" s="1"/>
  <c r="DI62" i="10"/>
  <c r="DQ62" i="10" s="1"/>
  <c r="ED62" i="10" s="1"/>
  <c r="AA66" i="10"/>
  <c r="AP66" i="10" s="1"/>
  <c r="T66" i="10"/>
  <c r="AD66" i="10" s="1"/>
  <c r="AR66" i="10" s="1"/>
  <c r="R66" i="10"/>
  <c r="AB66" i="10" s="1"/>
  <c r="CG85" i="10"/>
  <c r="CP66" i="10"/>
  <c r="CL66" i="10"/>
  <c r="CN66" i="10" s="1"/>
  <c r="EN66" i="10"/>
  <c r="EG66" i="10"/>
  <c r="AA68" i="10"/>
  <c r="AP68" i="10" s="1"/>
  <c r="T68" i="10"/>
  <c r="AD68" i="10" s="1"/>
  <c r="AR68" i="10" s="1"/>
  <c r="R68" i="10"/>
  <c r="AB68" i="10" s="1"/>
  <c r="CP68" i="10"/>
  <c r="CL68" i="10"/>
  <c r="CN68" i="10" s="1"/>
  <c r="CG57" i="10"/>
  <c r="AA69" i="10"/>
  <c r="AP69" i="10" s="1"/>
  <c r="T69" i="10"/>
  <c r="AD69" i="10" s="1"/>
  <c r="AR69" i="10" s="1"/>
  <c r="R69" i="10"/>
  <c r="AB69" i="10" s="1"/>
  <c r="CG91" i="10"/>
  <c r="CP69" i="10"/>
  <c r="CL69" i="10"/>
  <c r="CN69" i="10" s="1"/>
  <c r="DI69" i="10"/>
  <c r="DQ69" i="10" s="1"/>
  <c r="ED69" i="10" s="1"/>
  <c r="DO69" i="10"/>
  <c r="EB69" i="10" s="1"/>
  <c r="AE70" i="10"/>
  <c r="AS70" i="10" s="1"/>
  <c r="CI93" i="10" s="1"/>
  <c r="AA71" i="10"/>
  <c r="AP71" i="10" s="1"/>
  <c r="T71" i="10"/>
  <c r="AD71" i="10" s="1"/>
  <c r="AR71" i="10" s="1"/>
  <c r="R71" i="10"/>
  <c r="AB71" i="10" s="1"/>
  <c r="CG94" i="10"/>
  <c r="CP71" i="10"/>
  <c r="CL71" i="10"/>
  <c r="CN71" i="10" s="1"/>
  <c r="DI71" i="10"/>
  <c r="DQ71" i="10" s="1"/>
  <c r="ED71" i="10" s="1"/>
  <c r="DO71" i="10"/>
  <c r="EB71" i="10" s="1"/>
  <c r="AE72" i="10"/>
  <c r="AS72" i="10" s="1"/>
  <c r="CI95" i="10" s="1"/>
  <c r="DI72" i="10"/>
  <c r="DQ72" i="10" s="1"/>
  <c r="ED72" i="10" s="1"/>
  <c r="DO72" i="10"/>
  <c r="EB72" i="10" s="1"/>
  <c r="AA73" i="10"/>
  <c r="AP73" i="10" s="1"/>
  <c r="T73" i="10"/>
  <c r="AD73" i="10" s="1"/>
  <c r="AR73" i="10" s="1"/>
  <c r="R73" i="10"/>
  <c r="AB73" i="10" s="1"/>
  <c r="CG96" i="10"/>
  <c r="CP73" i="10"/>
  <c r="CL73" i="10"/>
  <c r="CN73" i="10" s="1"/>
  <c r="DI73" i="10"/>
  <c r="DQ73" i="10" s="1"/>
  <c r="ED73" i="10" s="1"/>
  <c r="DO73" i="10"/>
  <c r="EB73" i="10" s="1"/>
  <c r="AE74" i="10"/>
  <c r="AS74" i="10" s="1"/>
  <c r="CI97" i="10" s="1"/>
  <c r="DI74" i="10"/>
  <c r="DQ74" i="10" s="1"/>
  <c r="ED74" i="10" s="1"/>
  <c r="DO74" i="10"/>
  <c r="EB74" i="10" s="1"/>
  <c r="AA75" i="10"/>
  <c r="AP75" i="10" s="1"/>
  <c r="T75" i="10"/>
  <c r="AD75" i="10" s="1"/>
  <c r="AR75" i="10" s="1"/>
  <c r="R75" i="10"/>
  <c r="AB75" i="10" s="1"/>
  <c r="AE75" i="10"/>
  <c r="AS75" i="10" s="1"/>
  <c r="CI98" i="10" s="1"/>
  <c r="DI75" i="10"/>
  <c r="DQ75" i="10" s="1"/>
  <c r="ED75" i="10" s="1"/>
  <c r="DO75" i="10"/>
  <c r="EB75" i="10" s="1"/>
  <c r="AA76" i="10"/>
  <c r="AP76" i="10" s="1"/>
  <c r="T76" i="10"/>
  <c r="AD76" i="10" s="1"/>
  <c r="AR76" i="10" s="1"/>
  <c r="R76" i="10"/>
  <c r="AB76" i="10" s="1"/>
  <c r="AE76" i="10"/>
  <c r="AS76" i="10" s="1"/>
  <c r="CP77" i="10"/>
  <c r="CL77" i="10"/>
  <c r="CN77" i="10" s="1"/>
  <c r="DI77" i="10"/>
  <c r="DQ77" i="10" s="1"/>
  <c r="ED77" i="10" s="1"/>
  <c r="DO77" i="10"/>
  <c r="EB77" i="10" s="1"/>
  <c r="AA78" i="10"/>
  <c r="AP78" i="10" s="1"/>
  <c r="T78" i="10"/>
  <c r="AD78" i="10" s="1"/>
  <c r="AR78" i="10" s="1"/>
  <c r="R78" i="10"/>
  <c r="AB78" i="10" s="1"/>
  <c r="AE78" i="10"/>
  <c r="AS78" i="10" s="1"/>
  <c r="CI99" i="10" s="1"/>
  <c r="DI78" i="10"/>
  <c r="DQ78" i="10" s="1"/>
  <c r="ED78" i="10" s="1"/>
  <c r="DO78" i="10"/>
  <c r="EB78" i="10" s="1"/>
  <c r="AA79" i="10"/>
  <c r="AP79" i="10" s="1"/>
  <c r="T79" i="10"/>
  <c r="AD79" i="10" s="1"/>
  <c r="AR79" i="10" s="1"/>
  <c r="R79" i="10"/>
  <c r="AB79" i="10" s="1"/>
  <c r="AE79" i="10"/>
  <c r="AS79" i="10" s="1"/>
  <c r="CI104" i="10" s="1"/>
  <c r="CP80" i="10"/>
  <c r="CL80" i="10"/>
  <c r="CN80" i="10" s="1"/>
  <c r="DI80" i="10"/>
  <c r="DQ80" i="10" s="1"/>
  <c r="ED80" i="10" s="1"/>
  <c r="DO80" i="10"/>
  <c r="EB80" i="10" s="1"/>
  <c r="AA81" i="10"/>
  <c r="AP81" i="10" s="1"/>
  <c r="T81" i="10"/>
  <c r="AD81" i="10" s="1"/>
  <c r="AR81" i="10" s="1"/>
  <c r="R81" i="10"/>
  <c r="AB81" i="10" s="1"/>
  <c r="AE81" i="10"/>
  <c r="AS81" i="10" s="1"/>
  <c r="CI58" i="10" s="1"/>
  <c r="DI81" i="10"/>
  <c r="DQ81" i="10" s="1"/>
  <c r="ED81" i="10" s="1"/>
  <c r="DO81" i="10"/>
  <c r="EB81" i="10" s="1"/>
  <c r="CP82" i="10"/>
  <c r="CL82" i="10"/>
  <c r="CN82" i="10" s="1"/>
  <c r="CG59" i="10"/>
  <c r="DI82" i="10"/>
  <c r="DQ82" i="10" s="1"/>
  <c r="ED82" i="10" s="1"/>
  <c r="DO82" i="10"/>
  <c r="EB82" i="10" s="1"/>
  <c r="AA83" i="10"/>
  <c r="AP83" i="10" s="1"/>
  <c r="T83" i="10"/>
  <c r="AD83" i="10" s="1"/>
  <c r="AR83" i="10" s="1"/>
  <c r="R83" i="10"/>
  <c r="AB83" i="10" s="1"/>
  <c r="AE83" i="10"/>
  <c r="AS83" i="10" s="1"/>
  <c r="CI60" i="10" s="1"/>
  <c r="DI83" i="10"/>
  <c r="DQ83" i="10" s="1"/>
  <c r="ED83" i="10" s="1"/>
  <c r="DO83" i="10"/>
  <c r="EB83" i="10" s="1"/>
  <c r="CP84" i="10"/>
  <c r="CL84" i="10"/>
  <c r="CN84" i="10" s="1"/>
  <c r="CG61" i="10"/>
  <c r="DI84" i="10"/>
  <c r="DQ84" i="10" s="1"/>
  <c r="ED84" i="10" s="1"/>
  <c r="DO84" i="10"/>
  <c r="EB84" i="10" s="1"/>
  <c r="AA85" i="10"/>
  <c r="AP85" i="10" s="1"/>
  <c r="T85" i="10"/>
  <c r="AD85" i="10" s="1"/>
  <c r="AR85" i="10" s="1"/>
  <c r="R85" i="10"/>
  <c r="AB85" i="10" s="1"/>
  <c r="AE85" i="10"/>
  <c r="AS85" i="10" s="1"/>
  <c r="CI87" i="10" s="1"/>
  <c r="DI85" i="10"/>
  <c r="DQ85" i="10" s="1"/>
  <c r="ED85" i="10" s="1"/>
  <c r="DO85" i="10"/>
  <c r="EB85" i="10" s="1"/>
  <c r="AA86" i="10"/>
  <c r="AP86" i="10" s="1"/>
  <c r="T86" i="10"/>
  <c r="AD86" i="10" s="1"/>
  <c r="AR86" i="10" s="1"/>
  <c r="R86" i="10"/>
  <c r="AB86" i="10" s="1"/>
  <c r="AE86" i="10"/>
  <c r="AS86" i="10" s="1"/>
  <c r="CI88" i="10" s="1"/>
  <c r="DI86" i="10"/>
  <c r="DQ86" i="10" s="1"/>
  <c r="ED86" i="10" s="1"/>
  <c r="DO86" i="10"/>
  <c r="EB86" i="10" s="1"/>
  <c r="AA87" i="10"/>
  <c r="AP87" i="10" s="1"/>
  <c r="T87" i="10"/>
  <c r="AD87" i="10" s="1"/>
  <c r="AR87" i="10" s="1"/>
  <c r="R87" i="10"/>
  <c r="AB87" i="10" s="1"/>
  <c r="AE87" i="10"/>
  <c r="AS87" i="10" s="1"/>
  <c r="CP88" i="10"/>
  <c r="CL88" i="10"/>
  <c r="CN88" i="10" s="1"/>
  <c r="DI88" i="10"/>
  <c r="DQ88" i="10" s="1"/>
  <c r="ED88" i="10" s="1"/>
  <c r="DO88" i="10"/>
  <c r="EB88" i="10" s="1"/>
  <c r="AA89" i="10"/>
  <c r="AP89" i="10" s="1"/>
  <c r="T89" i="10"/>
  <c r="AD89" i="10" s="1"/>
  <c r="AR89" i="10" s="1"/>
  <c r="R89" i="10"/>
  <c r="AB89" i="10" s="1"/>
  <c r="AE89" i="10"/>
  <c r="AS89" i="10" s="1"/>
  <c r="CI100" i="10" s="1"/>
  <c r="DI89" i="10"/>
  <c r="DQ89" i="10" s="1"/>
  <c r="ED89" i="10" s="1"/>
  <c r="DO89" i="10"/>
  <c r="EB89" i="10" s="1"/>
  <c r="AA90" i="10"/>
  <c r="AP90" i="10" s="1"/>
  <c r="T90" i="10"/>
  <c r="AD90" i="10" s="1"/>
  <c r="AR90" i="10" s="1"/>
  <c r="R90" i="10"/>
  <c r="AB90" i="10" s="1"/>
  <c r="AE90" i="10"/>
  <c r="AS90" i="10" s="1"/>
  <c r="CI101" i="10" s="1"/>
  <c r="DI90" i="10"/>
  <c r="DQ90" i="10" s="1"/>
  <c r="ED90" i="10" s="1"/>
  <c r="DO90" i="10"/>
  <c r="EB90" i="10" s="1"/>
  <c r="AA91" i="10"/>
  <c r="AP91" i="10" s="1"/>
  <c r="T91" i="10"/>
  <c r="AD91" i="10" s="1"/>
  <c r="AR91" i="10" s="1"/>
  <c r="R91" i="10"/>
  <c r="AB91" i="10" s="1"/>
  <c r="AE91" i="10"/>
  <c r="AS91" i="10" s="1"/>
  <c r="CI102" i="10" s="1"/>
  <c r="DI91" i="10"/>
  <c r="DQ91" i="10" s="1"/>
  <c r="ED91" i="10" s="1"/>
  <c r="DO91" i="10"/>
  <c r="EB91" i="10" s="1"/>
  <c r="AA92" i="10"/>
  <c r="AP92" i="10" s="1"/>
  <c r="T92" i="10"/>
  <c r="AD92" i="10" s="1"/>
  <c r="AR92" i="10" s="1"/>
  <c r="R92" i="10"/>
  <c r="AB92" i="10" s="1"/>
  <c r="AE92" i="10"/>
  <c r="AS92" i="10" s="1"/>
  <c r="CI103" i="10" s="1"/>
  <c r="DI92" i="10"/>
  <c r="DQ92" i="10" s="1"/>
  <c r="ED92" i="10" s="1"/>
  <c r="DO92" i="10"/>
  <c r="EB92" i="10" s="1"/>
  <c r="CG105" i="10"/>
  <c r="CP93" i="10"/>
  <c r="CL93" i="10"/>
  <c r="CN93" i="10" s="1"/>
  <c r="CG106" i="10"/>
  <c r="CP94" i="10"/>
  <c r="CL94" i="10"/>
  <c r="CN94" i="10" s="1"/>
  <c r="CP95" i="10"/>
  <c r="CL95" i="10"/>
  <c r="CN95" i="10" s="1"/>
  <c r="DI95" i="10"/>
  <c r="DQ95" i="10" s="1"/>
  <c r="ED95" i="10" s="1"/>
  <c r="DO95" i="10"/>
  <c r="EB95" i="10" s="1"/>
  <c r="AA96" i="10"/>
  <c r="AP96" i="10" s="1"/>
  <c r="T96" i="10"/>
  <c r="AD96" i="10" s="1"/>
  <c r="AR96" i="10" s="1"/>
  <c r="R96" i="10"/>
  <c r="AB96" i="10" s="1"/>
  <c r="AE96" i="10"/>
  <c r="AS96" i="10" s="1"/>
  <c r="CP97" i="10"/>
  <c r="CL97" i="10"/>
  <c r="CN97" i="10" s="1"/>
  <c r="DI97" i="10"/>
  <c r="DQ97" i="10" s="1"/>
  <c r="ED97" i="10" s="1"/>
  <c r="DO97" i="10"/>
  <c r="EB97" i="10" s="1"/>
  <c r="AA98" i="10"/>
  <c r="AP98" i="10" s="1"/>
  <c r="T98" i="10"/>
  <c r="AD98" i="10" s="1"/>
  <c r="AR98" i="10" s="1"/>
  <c r="R98" i="10"/>
  <c r="AB98" i="10" s="1"/>
  <c r="AE98" i="10"/>
  <c r="AS98" i="10" s="1"/>
  <c r="CP99" i="10"/>
  <c r="CL99" i="10"/>
  <c r="CN99" i="10" s="1"/>
  <c r="DI99" i="10"/>
  <c r="DQ99" i="10" s="1"/>
  <c r="ED99" i="10" s="1"/>
  <c r="DO99" i="10"/>
  <c r="EB99" i="10" s="1"/>
  <c r="AA100" i="10"/>
  <c r="AP100" i="10" s="1"/>
  <c r="T100" i="10"/>
  <c r="AD100" i="10" s="1"/>
  <c r="AR100" i="10" s="1"/>
  <c r="R100" i="10"/>
  <c r="AB100" i="10" s="1"/>
  <c r="AE100" i="10"/>
  <c r="AS100" i="10" s="1"/>
  <c r="CP101" i="10"/>
  <c r="CL101" i="10"/>
  <c r="CN101" i="10" s="1"/>
  <c r="DI101" i="10"/>
  <c r="DQ101" i="10" s="1"/>
  <c r="ED101" i="10" s="1"/>
  <c r="DO101" i="10"/>
  <c r="EB101" i="10" s="1"/>
  <c r="AA102" i="10"/>
  <c r="AP102" i="10" s="1"/>
  <c r="T102" i="10"/>
  <c r="AD102" i="10" s="1"/>
  <c r="AR102" i="10" s="1"/>
  <c r="R102" i="10"/>
  <c r="AB102" i="10" s="1"/>
  <c r="AE102" i="10"/>
  <c r="AS102" i="10" s="1"/>
  <c r="CP103" i="10"/>
  <c r="CL103" i="10"/>
  <c r="CN103" i="10" s="1"/>
  <c r="DI103" i="10"/>
  <c r="DQ103" i="10" s="1"/>
  <c r="ED103" i="10" s="1"/>
  <c r="DO103" i="10"/>
  <c r="EB103" i="10" s="1"/>
  <c r="AA104" i="10"/>
  <c r="AP104" i="10" s="1"/>
  <c r="T104" i="10"/>
  <c r="AD104" i="10" s="1"/>
  <c r="AR104" i="10" s="1"/>
  <c r="R104" i="10"/>
  <c r="AB104" i="10" s="1"/>
  <c r="AE104" i="10"/>
  <c r="AS104" i="10" s="1"/>
  <c r="CP105" i="10"/>
  <c r="CL105" i="10"/>
  <c r="CN105" i="10" s="1"/>
  <c r="CG62" i="10"/>
  <c r="AA106" i="10"/>
  <c r="AP106" i="10" s="1"/>
  <c r="T106" i="10"/>
  <c r="AD106" i="10" s="1"/>
  <c r="AR106" i="10" s="1"/>
  <c r="R106" i="10"/>
  <c r="AB106" i="10" s="1"/>
  <c r="AE106" i="10"/>
  <c r="AS106" i="10" s="1"/>
  <c r="CI89" i="10" s="1"/>
  <c r="AA107" i="10"/>
  <c r="AP107" i="10" s="1"/>
  <c r="T107" i="10"/>
  <c r="AD107" i="10" s="1"/>
  <c r="AR107" i="10" s="1"/>
  <c r="R107" i="10"/>
  <c r="AB107" i="10" s="1"/>
  <c r="AE107" i="10"/>
  <c r="AS107" i="10" s="1"/>
  <c r="CI90" i="10" s="1"/>
  <c r="AA108" i="10"/>
  <c r="AP108" i="10" s="1"/>
  <c r="T108" i="10"/>
  <c r="AD108" i="10" s="1"/>
  <c r="AR108" i="10" s="1"/>
  <c r="R108" i="10"/>
  <c r="AB108" i="10" s="1"/>
  <c r="AE108" i="10"/>
  <c r="AS108" i="10" s="1"/>
  <c r="CI63" i="10" s="1"/>
  <c r="CP109" i="10"/>
  <c r="CL109" i="10"/>
  <c r="CN109" i="10" s="1"/>
  <c r="CG64" i="10"/>
  <c r="AA110" i="10"/>
  <c r="AP110" i="10" s="1"/>
  <c r="T110" i="10"/>
  <c r="AD110" i="10" s="1"/>
  <c r="AR110" i="10" s="1"/>
  <c r="R110" i="10"/>
  <c r="AB110" i="10" s="1"/>
  <c r="AE110" i="10"/>
  <c r="AS110" i="10" s="1"/>
  <c r="CI65" i="10" s="1"/>
  <c r="CP111" i="10"/>
  <c r="CL111" i="10"/>
  <c r="CN111" i="10" s="1"/>
  <c r="CG66" i="10"/>
  <c r="AA112" i="10"/>
  <c r="AP112" i="10" s="1"/>
  <c r="T112" i="10"/>
  <c r="AD112" i="10" s="1"/>
  <c r="AR112" i="10" s="1"/>
  <c r="R112" i="10"/>
  <c r="AB112" i="10" s="1"/>
  <c r="AE112" i="10"/>
  <c r="AS112" i="10" s="1"/>
  <c r="CI67" i="10" s="1"/>
  <c r="CP113" i="10"/>
  <c r="CL113" i="10"/>
  <c r="CN113" i="10" s="1"/>
  <c r="DI113" i="10"/>
  <c r="DQ113" i="10" s="1"/>
  <c r="ED113" i="10" s="1"/>
  <c r="DO113" i="10"/>
  <c r="EB113" i="10" s="1"/>
  <c r="AA114" i="10"/>
  <c r="AP114" i="10" s="1"/>
  <c r="T114" i="10"/>
  <c r="AD114" i="10" s="1"/>
  <c r="AR114" i="10" s="1"/>
  <c r="R114" i="10"/>
  <c r="AB114" i="10" s="1"/>
  <c r="AE114" i="10"/>
  <c r="AS114" i="10" s="1"/>
  <c r="CP115" i="10"/>
  <c r="CL115" i="10"/>
  <c r="CN115" i="10" s="1"/>
  <c r="DI115" i="10"/>
  <c r="DQ115" i="10" s="1"/>
  <c r="ED115" i="10" s="1"/>
  <c r="DO115" i="10"/>
  <c r="EB115" i="10" s="1"/>
  <c r="AA116" i="10"/>
  <c r="AP116" i="10" s="1"/>
  <c r="T116" i="10"/>
  <c r="AD116" i="10" s="1"/>
  <c r="AR116" i="10" s="1"/>
  <c r="R116" i="10"/>
  <c r="AB116" i="10" s="1"/>
  <c r="AE116" i="10"/>
  <c r="AS116" i="10" s="1"/>
  <c r="CI146" i="10" s="1"/>
  <c r="DI116" i="10"/>
  <c r="DQ116" i="10" s="1"/>
  <c r="ED116" i="10" s="1"/>
  <c r="DO116" i="10"/>
  <c r="EB116" i="10" s="1"/>
  <c r="CG147" i="10"/>
  <c r="CP117" i="10"/>
  <c r="CL117" i="10"/>
  <c r="CN117" i="10" s="1"/>
  <c r="DI117" i="10"/>
  <c r="DQ117" i="10" s="1"/>
  <c r="ED117" i="10" s="1"/>
  <c r="DO117" i="10"/>
  <c r="EB117" i="10" s="1"/>
  <c r="CP118" i="10"/>
  <c r="CL118" i="10"/>
  <c r="CN118" i="10" s="1"/>
  <c r="DI118" i="10"/>
  <c r="DQ118" i="10" s="1"/>
  <c r="ED118" i="10" s="1"/>
  <c r="DO118" i="10"/>
  <c r="EB118" i="10" s="1"/>
  <c r="EG121" i="10"/>
  <c r="EN121" i="10"/>
  <c r="EG127" i="10"/>
  <c r="EN127" i="10"/>
  <c r="EG135" i="10"/>
  <c r="EN135" i="10"/>
  <c r="EG139" i="10"/>
  <c r="EN139" i="10"/>
  <c r="Z29" i="10"/>
  <c r="AE166" i="10"/>
  <c r="AS166" i="10" s="1"/>
  <c r="DI166" i="10"/>
  <c r="DQ166" i="10" s="1"/>
  <c r="ED166" i="10" s="1"/>
  <c r="DO166" i="10"/>
  <c r="EB166" i="10" s="1"/>
  <c r="AA165" i="10"/>
  <c r="AP165" i="10" s="1"/>
  <c r="T165" i="10"/>
  <c r="AD165" i="10" s="1"/>
  <c r="AR165" i="10" s="1"/>
  <c r="R165" i="10"/>
  <c r="AB165" i="10" s="1"/>
  <c r="CP165" i="10"/>
  <c r="CL165" i="10"/>
  <c r="CN165" i="10" s="1"/>
  <c r="CG78" i="10"/>
  <c r="DI165" i="10"/>
  <c r="DQ165" i="10" s="1"/>
  <c r="ED165" i="10" s="1"/>
  <c r="DO165" i="10"/>
  <c r="EB165" i="10" s="1"/>
  <c r="AE164" i="10"/>
  <c r="AS164" i="10" s="1"/>
  <c r="CI77" i="10" s="1"/>
  <c r="DI164" i="10"/>
  <c r="DQ164" i="10" s="1"/>
  <c r="ED164" i="10" s="1"/>
  <c r="DO164" i="10"/>
  <c r="EB164" i="10" s="1"/>
  <c r="AA163" i="10"/>
  <c r="AP163" i="10" s="1"/>
  <c r="T163" i="10"/>
  <c r="AD163" i="10" s="1"/>
  <c r="AR163" i="10" s="1"/>
  <c r="R163" i="10"/>
  <c r="AB163" i="10" s="1"/>
  <c r="CP163" i="10"/>
  <c r="CL163" i="10"/>
  <c r="CN163" i="10" s="1"/>
  <c r="CG76" i="10"/>
  <c r="DI163" i="10"/>
  <c r="DQ163" i="10" s="1"/>
  <c r="ED163" i="10" s="1"/>
  <c r="DO163" i="10"/>
  <c r="EB163" i="10" s="1"/>
  <c r="AE162" i="10"/>
  <c r="AS162" i="10" s="1"/>
  <c r="CI75" i="10" s="1"/>
  <c r="DI162" i="10"/>
  <c r="DQ162" i="10" s="1"/>
  <c r="ED162" i="10" s="1"/>
  <c r="DO162" i="10"/>
  <c r="EB162" i="10" s="1"/>
  <c r="AA161" i="10"/>
  <c r="AP161" i="10" s="1"/>
  <c r="T161" i="10"/>
  <c r="AD161" i="10" s="1"/>
  <c r="AR161" i="10" s="1"/>
  <c r="R161" i="10"/>
  <c r="AB161" i="10" s="1"/>
  <c r="CP161" i="10"/>
  <c r="CL161" i="10"/>
  <c r="CN161" i="10" s="1"/>
  <c r="CG74" i="10"/>
  <c r="DI161" i="10"/>
  <c r="DQ161" i="10" s="1"/>
  <c r="ED161" i="10" s="1"/>
  <c r="DO161" i="10"/>
  <c r="EB161" i="10" s="1"/>
  <c r="EG179" i="10"/>
  <c r="EN179" i="10"/>
  <c r="EG177" i="10"/>
  <c r="EN177" i="10"/>
  <c r="EG175" i="10"/>
  <c r="EN175" i="10"/>
  <c r="EG173" i="10"/>
  <c r="EN173" i="10"/>
  <c r="EG171" i="10"/>
  <c r="EN171" i="10"/>
  <c r="EG169" i="10"/>
  <c r="EN169" i="10"/>
  <c r="EG167" i="10"/>
  <c r="EN167" i="10"/>
  <c r="EG165" i="10"/>
  <c r="EN165" i="10"/>
  <c r="EG163" i="10"/>
  <c r="EN163" i="10"/>
  <c r="EG161" i="10"/>
  <c r="EN161" i="10"/>
  <c r="EG178" i="10"/>
  <c r="EN178" i="10"/>
  <c r="EG176" i="10"/>
  <c r="EN176" i="10"/>
  <c r="EG174" i="10"/>
  <c r="EN174" i="10"/>
  <c r="EG172" i="10"/>
  <c r="EN172" i="10"/>
  <c r="EG170" i="10"/>
  <c r="EN170" i="10"/>
  <c r="EG168" i="10"/>
  <c r="EN168" i="10"/>
  <c r="EG166" i="10"/>
  <c r="EN166" i="10"/>
  <c r="EG164" i="10"/>
  <c r="EN164" i="10"/>
  <c r="EG162" i="10"/>
  <c r="EN162" i="10"/>
  <c r="EG160" i="10"/>
  <c r="EN160" i="10"/>
  <c r="EG159" i="10"/>
  <c r="EN159" i="10"/>
  <c r="EG158" i="10"/>
  <c r="EN158" i="10"/>
  <c r="EG157" i="10"/>
  <c r="EN157" i="10"/>
  <c r="EG156" i="10"/>
  <c r="EN156" i="10"/>
  <c r="EG155" i="10"/>
  <c r="EN155" i="10"/>
  <c r="EG154" i="10"/>
  <c r="EN154" i="10"/>
  <c r="EG153" i="10"/>
  <c r="EN153" i="10"/>
  <c r="EG152" i="10"/>
  <c r="EN152" i="10"/>
  <c r="EG151" i="10"/>
  <c r="EN151" i="10"/>
  <c r="EN40" i="10"/>
  <c r="EG40" i="10"/>
  <c r="DH39" i="10"/>
  <c r="DH38" i="10" s="1"/>
  <c r="DP40" i="10"/>
  <c r="EC40" i="10" s="1"/>
  <c r="AE52" i="10"/>
  <c r="AS52" i="10" s="1"/>
  <c r="EN52" i="10"/>
  <c r="EG52" i="10"/>
  <c r="AA56" i="10"/>
  <c r="AP56" i="10" s="1"/>
  <c r="T56" i="10"/>
  <c r="AD56" i="10" s="1"/>
  <c r="AR56" i="10" s="1"/>
  <c r="R56" i="10"/>
  <c r="AB56" i="10" s="1"/>
  <c r="CP56" i="10"/>
  <c r="CL56" i="10"/>
  <c r="CN56" i="10" s="1"/>
  <c r="DO56" i="10"/>
  <c r="EB56" i="10" s="1"/>
  <c r="DI56" i="10"/>
  <c r="DQ56" i="10" s="1"/>
  <c r="ED56" i="10" s="1"/>
  <c r="AA60" i="10"/>
  <c r="AP60" i="10" s="1"/>
  <c r="T60" i="10"/>
  <c r="AD60" i="10" s="1"/>
  <c r="AR60" i="10" s="1"/>
  <c r="R60" i="10"/>
  <c r="AB60" i="10" s="1"/>
  <c r="CG50" i="10"/>
  <c r="CP60" i="10"/>
  <c r="CL60" i="10"/>
  <c r="CN60" i="10" s="1"/>
  <c r="EN60" i="10"/>
  <c r="EG60" i="10"/>
  <c r="AE64" i="10"/>
  <c r="AS64" i="10" s="1"/>
  <c r="CI55" i="10" s="1"/>
  <c r="DO64" i="10"/>
  <c r="EB64" i="10" s="1"/>
  <c r="DI64" i="10"/>
  <c r="DQ64" i="10" s="1"/>
  <c r="ED64" i="10" s="1"/>
  <c r="EN64" i="10"/>
  <c r="EG64" i="10"/>
  <c r="AA160" i="10"/>
  <c r="AP160" i="10" s="1"/>
  <c r="T160" i="10"/>
  <c r="AD160" i="10" s="1"/>
  <c r="AR160" i="10" s="1"/>
  <c r="R160" i="10"/>
  <c r="AB160" i="10" s="1"/>
  <c r="AE160" i="10"/>
  <c r="AS160" i="10" s="1"/>
  <c r="CI73" i="10" s="1"/>
  <c r="AA159" i="10"/>
  <c r="AP159" i="10" s="1"/>
  <c r="T159" i="10"/>
  <c r="AD159" i="10" s="1"/>
  <c r="AR159" i="10" s="1"/>
  <c r="R159" i="10"/>
  <c r="AB159" i="10" s="1"/>
  <c r="AE159" i="10"/>
  <c r="AS159" i="10" s="1"/>
  <c r="CI72" i="10" s="1"/>
  <c r="CP158" i="10"/>
  <c r="CL158" i="10"/>
  <c r="CN158" i="10" s="1"/>
  <c r="DI158" i="10"/>
  <c r="DQ158" i="10" s="1"/>
  <c r="ED158" i="10" s="1"/>
  <c r="DO158" i="10"/>
  <c r="EB158" i="10" s="1"/>
  <c r="CG183" i="10"/>
  <c r="CP157" i="10"/>
  <c r="CL157" i="10"/>
  <c r="CN157" i="10" s="1"/>
  <c r="DI157" i="10"/>
  <c r="DQ157" i="10" s="1"/>
  <c r="ED157" i="10" s="1"/>
  <c r="DO157" i="10"/>
  <c r="EB157" i="10" s="1"/>
  <c r="AA156" i="10"/>
  <c r="AP156" i="10" s="1"/>
  <c r="T156" i="10"/>
  <c r="AD156" i="10" s="1"/>
  <c r="AR156" i="10" s="1"/>
  <c r="R156" i="10"/>
  <c r="AB156" i="10" s="1"/>
  <c r="AE156" i="10"/>
  <c r="AS156" i="10" s="1"/>
  <c r="CI150" i="10" s="1"/>
  <c r="AA155" i="10"/>
  <c r="AP155" i="10" s="1"/>
  <c r="T155" i="10"/>
  <c r="AD155" i="10" s="1"/>
  <c r="AR155" i="10" s="1"/>
  <c r="R155" i="10"/>
  <c r="AB155" i="10" s="1"/>
  <c r="AE155" i="10"/>
  <c r="AS155" i="10" s="1"/>
  <c r="CI117" i="10" s="1"/>
  <c r="AA154" i="10"/>
  <c r="AP154" i="10" s="1"/>
  <c r="T154" i="10"/>
  <c r="AD154" i="10" s="1"/>
  <c r="AR154" i="10" s="1"/>
  <c r="R154" i="10"/>
  <c r="AB154" i="10" s="1"/>
  <c r="AE154" i="10"/>
  <c r="AS154" i="10" s="1"/>
  <c r="CI116" i="10" s="1"/>
  <c r="AA153" i="10"/>
  <c r="AP153" i="10" s="1"/>
  <c r="T153" i="10"/>
  <c r="AD153" i="10" s="1"/>
  <c r="AR153" i="10" s="1"/>
  <c r="R153" i="10"/>
  <c r="AB153" i="10" s="1"/>
  <c r="AE153" i="10"/>
  <c r="AS153" i="10" s="1"/>
  <c r="CI115" i="10" s="1"/>
  <c r="AA152" i="10"/>
  <c r="AP152" i="10" s="1"/>
  <c r="T152" i="10"/>
  <c r="AD152" i="10" s="1"/>
  <c r="AR152" i="10" s="1"/>
  <c r="R152" i="10"/>
  <c r="AB152" i="10" s="1"/>
  <c r="AE152" i="10"/>
  <c r="AS152" i="10" s="1"/>
  <c r="CI114" i="10" s="1"/>
  <c r="AA151" i="10"/>
  <c r="AP151" i="10" s="1"/>
  <c r="T151" i="10"/>
  <c r="AD151" i="10" s="1"/>
  <c r="AR151" i="10" s="1"/>
  <c r="R151" i="10"/>
  <c r="AB151" i="10" s="1"/>
  <c r="AE151" i="10"/>
  <c r="AS151" i="10" s="1"/>
  <c r="CI113" i="10" s="1"/>
  <c r="AA150" i="10"/>
  <c r="AP150" i="10" s="1"/>
  <c r="T150" i="10"/>
  <c r="AD150" i="10" s="1"/>
  <c r="AR150" i="10" s="1"/>
  <c r="R150" i="10"/>
  <c r="AB150" i="10" s="1"/>
  <c r="AE150" i="10"/>
  <c r="AS150" i="10" s="1"/>
  <c r="CI112" i="10" s="1"/>
  <c r="AA149" i="10"/>
  <c r="AP149" i="10" s="1"/>
  <c r="T149" i="10"/>
  <c r="AD149" i="10" s="1"/>
  <c r="AR149" i="10" s="1"/>
  <c r="R149" i="10"/>
  <c r="AB149" i="10" s="1"/>
  <c r="AE149" i="10"/>
  <c r="AS149" i="10" s="1"/>
  <c r="CI111" i="10" s="1"/>
  <c r="CP148" i="10"/>
  <c r="CL148" i="10"/>
  <c r="CN148" i="10" s="1"/>
  <c r="DI148" i="10"/>
  <c r="DQ148" i="10" s="1"/>
  <c r="ED148" i="10" s="1"/>
  <c r="DO148" i="10"/>
  <c r="EB148" i="10" s="1"/>
  <c r="AA147" i="10"/>
  <c r="AP147" i="10" s="1"/>
  <c r="T147" i="10"/>
  <c r="AD147" i="10" s="1"/>
  <c r="AR147" i="10" s="1"/>
  <c r="R147" i="10"/>
  <c r="AB147" i="10" s="1"/>
  <c r="AE147" i="10"/>
  <c r="AS147" i="10" s="1"/>
  <c r="CP146" i="10"/>
  <c r="CL146" i="10"/>
  <c r="CN146" i="10" s="1"/>
  <c r="DI146" i="10"/>
  <c r="DQ146" i="10" s="1"/>
  <c r="ED146" i="10" s="1"/>
  <c r="DO146" i="10"/>
  <c r="EB146" i="10" s="1"/>
  <c r="AA145" i="10"/>
  <c r="AP145" i="10" s="1"/>
  <c r="T145" i="10"/>
  <c r="AD145" i="10" s="1"/>
  <c r="AR145" i="10" s="1"/>
  <c r="R145" i="10"/>
  <c r="AB145" i="10" s="1"/>
  <c r="AE145" i="10"/>
  <c r="AS145" i="10" s="1"/>
  <c r="CP144" i="10"/>
  <c r="CL144" i="10"/>
  <c r="CN144" i="10" s="1"/>
  <c r="DI144" i="10"/>
  <c r="DQ144" i="10" s="1"/>
  <c r="ED144" i="10" s="1"/>
  <c r="DO144" i="10"/>
  <c r="EB144" i="10" s="1"/>
  <c r="AA143" i="10"/>
  <c r="AP143" i="10" s="1"/>
  <c r="T143" i="10"/>
  <c r="AD143" i="10" s="1"/>
  <c r="AR143" i="10" s="1"/>
  <c r="R143" i="10"/>
  <c r="AB143" i="10" s="1"/>
  <c r="AE143" i="10"/>
  <c r="AS143" i="10" s="1"/>
  <c r="CP142" i="10"/>
  <c r="CL142" i="10"/>
  <c r="CN142" i="10" s="1"/>
  <c r="DI142" i="10"/>
  <c r="DQ142" i="10" s="1"/>
  <c r="ED142" i="10" s="1"/>
  <c r="DO142" i="10"/>
  <c r="EB142" i="10" s="1"/>
  <c r="AA141" i="10"/>
  <c r="AP141" i="10" s="1"/>
  <c r="T141" i="10"/>
  <c r="AD141" i="10" s="1"/>
  <c r="AR141" i="10" s="1"/>
  <c r="R141" i="10"/>
  <c r="AB141" i="10" s="1"/>
  <c r="AE141" i="10"/>
  <c r="AS141" i="10" s="1"/>
  <c r="AE140" i="10"/>
  <c r="AS140" i="10" s="1"/>
  <c r="DI140" i="10"/>
  <c r="DQ140" i="10" s="1"/>
  <c r="ED140" i="10" s="1"/>
  <c r="DO140" i="10"/>
  <c r="EB140" i="10" s="1"/>
  <c r="AE139" i="10"/>
  <c r="AS139" i="10" s="1"/>
  <c r="AA138" i="10"/>
  <c r="AP138" i="10" s="1"/>
  <c r="T138" i="10"/>
  <c r="AD138" i="10" s="1"/>
  <c r="AR138" i="10" s="1"/>
  <c r="R138" i="10"/>
  <c r="AB138" i="10" s="1"/>
  <c r="CP138" i="10"/>
  <c r="CL138" i="10"/>
  <c r="CN138" i="10" s="1"/>
  <c r="CG71" i="10"/>
  <c r="AE137" i="10"/>
  <c r="AS137" i="10" s="1"/>
  <c r="CI70" i="10" s="1"/>
  <c r="AA136" i="10"/>
  <c r="AP136" i="10" s="1"/>
  <c r="T136" i="10"/>
  <c r="AD136" i="10" s="1"/>
  <c r="AR136" i="10" s="1"/>
  <c r="R136" i="10"/>
  <c r="AB136" i="10" s="1"/>
  <c r="CP136" i="10"/>
  <c r="CL136" i="10"/>
  <c r="CN136" i="10" s="1"/>
  <c r="CG69" i="10"/>
  <c r="AE135" i="10"/>
  <c r="AS135" i="10" s="1"/>
  <c r="CI68" i="10" s="1"/>
  <c r="AE134" i="10"/>
  <c r="AS134" i="10" s="1"/>
  <c r="CI155" i="10" s="1"/>
  <c r="AE133" i="10"/>
  <c r="AS133" i="10" s="1"/>
  <c r="CI154" i="10" s="1"/>
  <c r="DI133" i="10"/>
  <c r="DQ133" i="10" s="1"/>
  <c r="ED133" i="10" s="1"/>
  <c r="DO133" i="10"/>
  <c r="EB133" i="10" s="1"/>
  <c r="AA132" i="10"/>
  <c r="AP132" i="10" s="1"/>
  <c r="T132" i="10"/>
  <c r="AD132" i="10" s="1"/>
  <c r="AR132" i="10" s="1"/>
  <c r="R132" i="10"/>
  <c r="AB132" i="10" s="1"/>
  <c r="CP132" i="10"/>
  <c r="CL132" i="10"/>
  <c r="CN132" i="10" s="1"/>
  <c r="AA131" i="10"/>
  <c r="AP131" i="10" s="1"/>
  <c r="T131" i="10"/>
  <c r="AD131" i="10" s="1"/>
  <c r="AR131" i="10" s="1"/>
  <c r="R131" i="10"/>
  <c r="AB131" i="10" s="1"/>
  <c r="CG153" i="10"/>
  <c r="CP131" i="10"/>
  <c r="CL131" i="10"/>
  <c r="CN131" i="10" s="1"/>
  <c r="DI131" i="10"/>
  <c r="DQ131" i="10" s="1"/>
  <c r="ED131" i="10" s="1"/>
  <c r="DO131" i="10"/>
  <c r="EB131" i="10" s="1"/>
  <c r="AE130" i="10"/>
  <c r="AS130" i="10" s="1"/>
  <c r="CI110" i="10" s="1"/>
  <c r="DI130" i="10"/>
  <c r="DQ130" i="10" s="1"/>
  <c r="ED130" i="10" s="1"/>
  <c r="DO130" i="10"/>
  <c r="EB130" i="10" s="1"/>
  <c r="AA129" i="10"/>
  <c r="AP129" i="10" s="1"/>
  <c r="T129" i="10"/>
  <c r="AD129" i="10" s="1"/>
  <c r="AR129" i="10" s="1"/>
  <c r="R129" i="10"/>
  <c r="AB129" i="10" s="1"/>
  <c r="CP129" i="10"/>
  <c r="CL129" i="10"/>
  <c r="CN129" i="10" s="1"/>
  <c r="CG109" i="10"/>
  <c r="DI129" i="10"/>
  <c r="DQ129" i="10" s="1"/>
  <c r="ED129" i="10" s="1"/>
  <c r="DO129" i="10"/>
  <c r="EB129" i="10" s="1"/>
  <c r="AE128" i="10"/>
  <c r="AS128" i="10" s="1"/>
  <c r="CI108" i="10" s="1"/>
  <c r="DI128" i="10"/>
  <c r="DQ128" i="10" s="1"/>
  <c r="ED128" i="10" s="1"/>
  <c r="DO128" i="10"/>
  <c r="EB128" i="10" s="1"/>
  <c r="AA127" i="10"/>
  <c r="AP127" i="10" s="1"/>
  <c r="T127" i="10"/>
  <c r="AD127" i="10" s="1"/>
  <c r="AR127" i="10" s="1"/>
  <c r="R127" i="10"/>
  <c r="AB127" i="10" s="1"/>
  <c r="CP127" i="10"/>
  <c r="CL127" i="10"/>
  <c r="CN127" i="10" s="1"/>
  <c r="CG107" i="10"/>
  <c r="DI127" i="10"/>
  <c r="DQ127" i="10" s="1"/>
  <c r="ED127" i="10" s="1"/>
  <c r="DO127" i="10"/>
  <c r="EB127" i="10" s="1"/>
  <c r="AA126" i="10"/>
  <c r="AP126" i="10" s="1"/>
  <c r="T126" i="10"/>
  <c r="AD126" i="10" s="1"/>
  <c r="AR126" i="10" s="1"/>
  <c r="R126" i="10"/>
  <c r="AB126" i="10" s="1"/>
  <c r="CG149" i="10"/>
  <c r="CP126" i="10"/>
  <c r="CL126" i="10"/>
  <c r="CN126" i="10" s="1"/>
  <c r="DI126" i="10"/>
  <c r="DQ126" i="10" s="1"/>
  <c r="ED126" i="10" s="1"/>
  <c r="DO126" i="10"/>
  <c r="EB126" i="10" s="1"/>
  <c r="AE125" i="10"/>
  <c r="AS125" i="10" s="1"/>
  <c r="CI148" i="10" s="1"/>
  <c r="DI125" i="10"/>
  <c r="DQ125" i="10" s="1"/>
  <c r="ED125" i="10" s="1"/>
  <c r="DO125" i="10"/>
  <c r="EB125" i="10" s="1"/>
  <c r="AE124" i="10"/>
  <c r="AS124" i="10" s="1"/>
  <c r="CI152" i="10" s="1"/>
  <c r="AA123" i="10"/>
  <c r="AP123" i="10" s="1"/>
  <c r="T123" i="10"/>
  <c r="AD123" i="10" s="1"/>
  <c r="AR123" i="10" s="1"/>
  <c r="R123" i="10"/>
  <c r="AB123" i="10" s="1"/>
  <c r="CP123" i="10"/>
  <c r="CL123" i="10"/>
  <c r="CN123" i="10" s="1"/>
  <c r="DI123" i="10"/>
  <c r="DQ123" i="10" s="1"/>
  <c r="ED123" i="10" s="1"/>
  <c r="DO123" i="10"/>
  <c r="EB123" i="10" s="1"/>
  <c r="AA122" i="10"/>
  <c r="AP122" i="10" s="1"/>
  <c r="T122" i="10"/>
  <c r="AD122" i="10" s="1"/>
  <c r="AR122" i="10" s="1"/>
  <c r="R122" i="10"/>
  <c r="AB122" i="10" s="1"/>
  <c r="CP122" i="10"/>
  <c r="CL122" i="10"/>
  <c r="CN122" i="10" s="1"/>
  <c r="AA121" i="10"/>
  <c r="AP121" i="10" s="1"/>
  <c r="T121" i="10"/>
  <c r="AD121" i="10" s="1"/>
  <c r="AR121" i="10" s="1"/>
  <c r="R121" i="10"/>
  <c r="AB121" i="10" s="1"/>
  <c r="CP121" i="10"/>
  <c r="CL121" i="10"/>
  <c r="CN121" i="10" s="1"/>
  <c r="DI121" i="10"/>
  <c r="DQ121" i="10" s="1"/>
  <c r="ED121" i="10" s="1"/>
  <c r="DO121" i="10"/>
  <c r="EB121" i="10" s="1"/>
  <c r="AA120" i="10"/>
  <c r="AP120" i="10" s="1"/>
  <c r="T120" i="10"/>
  <c r="AD120" i="10" s="1"/>
  <c r="AR120" i="10" s="1"/>
  <c r="R120" i="10"/>
  <c r="AB120" i="10" s="1"/>
  <c r="CP120" i="10"/>
  <c r="CL120" i="10"/>
  <c r="CN120" i="10" s="1"/>
  <c r="AA119" i="10"/>
  <c r="AP119" i="10" s="1"/>
  <c r="T119" i="10"/>
  <c r="AD119" i="10" s="1"/>
  <c r="AR119" i="10" s="1"/>
  <c r="R119" i="10"/>
  <c r="AB119" i="10" s="1"/>
  <c r="CP119" i="10"/>
  <c r="CL119" i="10"/>
  <c r="CN119" i="10" s="1"/>
  <c r="DI119" i="10"/>
  <c r="DQ119" i="10" s="1"/>
  <c r="ED119" i="10" s="1"/>
  <c r="DO119" i="10"/>
  <c r="EB119" i="10" s="1"/>
  <c r="AE42" i="10"/>
  <c r="AS42" i="10" s="1"/>
  <c r="CI42" i="10" s="1"/>
  <c r="AA44" i="10"/>
  <c r="AP44" i="10" s="1"/>
  <c r="T44" i="10"/>
  <c r="AD44" i="10" s="1"/>
  <c r="AR44" i="10" s="1"/>
  <c r="R44" i="10"/>
  <c r="AB44" i="10" s="1"/>
  <c r="CP44" i="10"/>
  <c r="CL44" i="10"/>
  <c r="CN44" i="10" s="1"/>
  <c r="CG44" i="10"/>
  <c r="AE46" i="10"/>
  <c r="AS46" i="10" s="1"/>
  <c r="CI46" i="10" s="1"/>
  <c r="AA48" i="10"/>
  <c r="AP48" i="10" s="1"/>
  <c r="T48" i="10"/>
  <c r="AD48" i="10" s="1"/>
  <c r="AR48" i="10" s="1"/>
  <c r="R48" i="10"/>
  <c r="AB48" i="10" s="1"/>
  <c r="CP48" i="10"/>
  <c r="CL48" i="10"/>
  <c r="CN48" i="10" s="1"/>
  <c r="CG48" i="10"/>
  <c r="AE50" i="10"/>
  <c r="AS50" i="10" s="1"/>
  <c r="DO50" i="10"/>
  <c r="EB50" i="10" s="1"/>
  <c r="DI50" i="10"/>
  <c r="DQ50" i="10" s="1"/>
  <c r="ED50" i="10" s="1"/>
  <c r="EN50" i="10"/>
  <c r="EG50" i="10"/>
  <c r="DO54" i="10"/>
  <c r="EB54" i="10" s="1"/>
  <c r="DI54" i="10"/>
  <c r="DQ54" i="10" s="1"/>
  <c r="ED54" i="10" s="1"/>
  <c r="AE54" i="10"/>
  <c r="AS54" i="10" s="1"/>
  <c r="AA58" i="10"/>
  <c r="AP58" i="10" s="1"/>
  <c r="T58" i="10"/>
  <c r="AD58" i="10" s="1"/>
  <c r="AR58" i="10" s="1"/>
  <c r="R58" i="10"/>
  <c r="AB58" i="10" s="1"/>
  <c r="CP58" i="10"/>
  <c r="CL58" i="10"/>
  <c r="CN58" i="10" s="1"/>
  <c r="EN58" i="10"/>
  <c r="EG58" i="10"/>
  <c r="AA62" i="10"/>
  <c r="AP62" i="10" s="1"/>
  <c r="T62" i="10"/>
  <c r="AD62" i="10" s="1"/>
  <c r="AR62" i="10" s="1"/>
  <c r="R62" i="10"/>
  <c r="AB62" i="10" s="1"/>
  <c r="CG53" i="10"/>
  <c r="CP62" i="10"/>
  <c r="CL62" i="10"/>
  <c r="CN62" i="10" s="1"/>
  <c r="EN62" i="10"/>
  <c r="EG62" i="10"/>
  <c r="AE66" i="10"/>
  <c r="AS66" i="10" s="1"/>
  <c r="CI85" i="10" s="1"/>
  <c r="DO66" i="10"/>
  <c r="EB66" i="10" s="1"/>
  <c r="DI66" i="10"/>
  <c r="DQ66" i="10" s="1"/>
  <c r="ED66" i="10" s="1"/>
  <c r="AE68" i="10"/>
  <c r="AS68" i="10" s="1"/>
  <c r="CI57" i="10" s="1"/>
  <c r="DI68" i="10"/>
  <c r="DQ68" i="10" s="1"/>
  <c r="ED68" i="10" s="1"/>
  <c r="DO68" i="10"/>
  <c r="EB68" i="10" s="1"/>
  <c r="AE69" i="10"/>
  <c r="AS69" i="10" s="1"/>
  <c r="CI91" i="10" s="1"/>
  <c r="AA70" i="10"/>
  <c r="AP70" i="10" s="1"/>
  <c r="T70" i="10"/>
  <c r="AD70" i="10" s="1"/>
  <c r="AR70" i="10" s="1"/>
  <c r="R70" i="10"/>
  <c r="AB70" i="10" s="1"/>
  <c r="CG93" i="10"/>
  <c r="CP70" i="10"/>
  <c r="CL70" i="10"/>
  <c r="CN70" i="10" s="1"/>
  <c r="DI70" i="10"/>
  <c r="DQ70" i="10" s="1"/>
  <c r="ED70" i="10" s="1"/>
  <c r="DO70" i="10"/>
  <c r="EB70" i="10" s="1"/>
  <c r="AE71" i="10"/>
  <c r="AS71" i="10" s="1"/>
  <c r="CI94" i="10" s="1"/>
  <c r="AA72" i="10"/>
  <c r="AP72" i="10" s="1"/>
  <c r="T72" i="10"/>
  <c r="AD72" i="10" s="1"/>
  <c r="AR72" i="10" s="1"/>
  <c r="R72" i="10"/>
  <c r="AB72" i="10" s="1"/>
  <c r="CG95" i="10"/>
  <c r="CP72" i="10"/>
  <c r="CL72" i="10"/>
  <c r="CN72" i="10" s="1"/>
  <c r="AE73" i="10"/>
  <c r="AS73" i="10" s="1"/>
  <c r="CI96" i="10" s="1"/>
  <c r="AA74" i="10"/>
  <c r="AP74" i="10" s="1"/>
  <c r="T74" i="10"/>
  <c r="AD74" i="10" s="1"/>
  <c r="AR74" i="10" s="1"/>
  <c r="R74" i="10"/>
  <c r="AB74" i="10" s="1"/>
  <c r="CG97" i="10"/>
  <c r="CP74" i="10"/>
  <c r="CL74" i="10"/>
  <c r="CN74" i="10" s="1"/>
  <c r="CG98" i="10"/>
  <c r="CP75" i="10"/>
  <c r="CL75" i="10"/>
  <c r="CN75" i="10" s="1"/>
  <c r="CP76" i="10"/>
  <c r="CL76" i="10"/>
  <c r="CN76" i="10" s="1"/>
  <c r="DI76" i="10"/>
  <c r="DQ76" i="10" s="1"/>
  <c r="ED76" i="10" s="1"/>
  <c r="DO76" i="10"/>
  <c r="EB76" i="10" s="1"/>
  <c r="AA77" i="10"/>
  <c r="AP77" i="10" s="1"/>
  <c r="T77" i="10"/>
  <c r="AD77" i="10" s="1"/>
  <c r="AR77" i="10" s="1"/>
  <c r="R77" i="10"/>
  <c r="AB77" i="10" s="1"/>
  <c r="AE77" i="10"/>
  <c r="AS77" i="10" s="1"/>
  <c r="CG99" i="10"/>
  <c r="CP78" i="10"/>
  <c r="CL78" i="10"/>
  <c r="CN78" i="10" s="1"/>
  <c r="CG104" i="10"/>
  <c r="CP79" i="10"/>
  <c r="CL79" i="10"/>
  <c r="CN79" i="10" s="1"/>
  <c r="DI79" i="10"/>
  <c r="DQ79" i="10" s="1"/>
  <c r="ED79" i="10" s="1"/>
  <c r="DO79" i="10"/>
  <c r="EB79" i="10" s="1"/>
  <c r="AA80" i="10"/>
  <c r="AP80" i="10" s="1"/>
  <c r="T80" i="10"/>
  <c r="AD80" i="10" s="1"/>
  <c r="AR80" i="10" s="1"/>
  <c r="R80" i="10"/>
  <c r="AB80" i="10" s="1"/>
  <c r="AE80" i="10"/>
  <c r="AS80" i="10" s="1"/>
  <c r="CP81" i="10"/>
  <c r="CL81" i="10"/>
  <c r="CN81" i="10" s="1"/>
  <c r="CG58" i="10"/>
  <c r="AA82" i="10"/>
  <c r="AP82" i="10" s="1"/>
  <c r="T82" i="10"/>
  <c r="AD82" i="10" s="1"/>
  <c r="AR82" i="10" s="1"/>
  <c r="R82" i="10"/>
  <c r="AB82" i="10" s="1"/>
  <c r="AE82" i="10"/>
  <c r="AS82" i="10" s="1"/>
  <c r="CI59" i="10" s="1"/>
  <c r="CP83" i="10"/>
  <c r="CL83" i="10"/>
  <c r="CN83" i="10" s="1"/>
  <c r="CG60" i="10"/>
  <c r="AA84" i="10"/>
  <c r="AP84" i="10" s="1"/>
  <c r="T84" i="10"/>
  <c r="AD84" i="10" s="1"/>
  <c r="AR84" i="10" s="1"/>
  <c r="R84" i="10"/>
  <c r="AB84" i="10" s="1"/>
  <c r="AE84" i="10"/>
  <c r="AS84" i="10" s="1"/>
  <c r="CI61" i="10" s="1"/>
  <c r="CG87" i="10"/>
  <c r="CP85" i="10"/>
  <c r="CL85" i="10"/>
  <c r="CN85" i="10" s="1"/>
  <c r="CG88" i="10"/>
  <c r="CP86" i="10"/>
  <c r="CL86" i="10"/>
  <c r="CN86" i="10" s="1"/>
  <c r="CP87" i="10"/>
  <c r="CL87" i="10"/>
  <c r="CN87" i="10" s="1"/>
  <c r="DI87" i="10"/>
  <c r="DQ87" i="10" s="1"/>
  <c r="ED87" i="10" s="1"/>
  <c r="DO87" i="10"/>
  <c r="EB87" i="10" s="1"/>
  <c r="AA88" i="10"/>
  <c r="AP88" i="10" s="1"/>
  <c r="T88" i="10"/>
  <c r="AD88" i="10" s="1"/>
  <c r="AR88" i="10" s="1"/>
  <c r="R88" i="10"/>
  <c r="AB88" i="10" s="1"/>
  <c r="AE88" i="10"/>
  <c r="AS88" i="10" s="1"/>
  <c r="CG100" i="10"/>
  <c r="CP89" i="10"/>
  <c r="CL89" i="10"/>
  <c r="CN89" i="10" s="1"/>
  <c r="CG101" i="10"/>
  <c r="CP90" i="10"/>
  <c r="CL90" i="10"/>
  <c r="CN90" i="10" s="1"/>
  <c r="CG102" i="10"/>
  <c r="CP91" i="10"/>
  <c r="CL91" i="10"/>
  <c r="CN91" i="10" s="1"/>
  <c r="CG103" i="10"/>
  <c r="CP92" i="10"/>
  <c r="CL92" i="10"/>
  <c r="CN92" i="10" s="1"/>
  <c r="AA93" i="10"/>
  <c r="AP93" i="10" s="1"/>
  <c r="T93" i="10"/>
  <c r="AD93" i="10" s="1"/>
  <c r="AR93" i="10" s="1"/>
  <c r="R93" i="10"/>
  <c r="AB93" i="10" s="1"/>
  <c r="AE93" i="10"/>
  <c r="AS93" i="10" s="1"/>
  <c r="CI105" i="10" s="1"/>
  <c r="DI93" i="10"/>
  <c r="DQ93" i="10" s="1"/>
  <c r="ED93" i="10" s="1"/>
  <c r="DO93" i="10"/>
  <c r="EB93" i="10" s="1"/>
  <c r="AA94" i="10"/>
  <c r="AP94" i="10" s="1"/>
  <c r="T94" i="10"/>
  <c r="AD94" i="10" s="1"/>
  <c r="AR94" i="10" s="1"/>
  <c r="R94" i="10"/>
  <c r="AB94" i="10" s="1"/>
  <c r="AE94" i="10"/>
  <c r="AS94" i="10" s="1"/>
  <c r="CI106" i="10" s="1"/>
  <c r="DI94" i="10"/>
  <c r="DQ94" i="10" s="1"/>
  <c r="ED94" i="10" s="1"/>
  <c r="DO94" i="10"/>
  <c r="EB94" i="10" s="1"/>
  <c r="AA95" i="10"/>
  <c r="AP95" i="10" s="1"/>
  <c r="T95" i="10"/>
  <c r="AD95" i="10" s="1"/>
  <c r="AR95" i="10" s="1"/>
  <c r="R95" i="10"/>
  <c r="AB95" i="10" s="1"/>
  <c r="AE95" i="10"/>
  <c r="AS95" i="10" s="1"/>
  <c r="CP96" i="10"/>
  <c r="CL96" i="10"/>
  <c r="CN96" i="10" s="1"/>
  <c r="DI96" i="10"/>
  <c r="DQ96" i="10" s="1"/>
  <c r="ED96" i="10" s="1"/>
  <c r="DO96" i="10"/>
  <c r="EB96" i="10" s="1"/>
  <c r="AA97" i="10"/>
  <c r="AP97" i="10" s="1"/>
  <c r="T97" i="10"/>
  <c r="AD97" i="10" s="1"/>
  <c r="AR97" i="10" s="1"/>
  <c r="R97" i="10"/>
  <c r="AB97" i="10" s="1"/>
  <c r="AE97" i="10"/>
  <c r="AS97" i="10" s="1"/>
  <c r="CP98" i="10"/>
  <c r="CL98" i="10"/>
  <c r="CN98" i="10" s="1"/>
  <c r="DI98" i="10"/>
  <c r="DQ98" i="10" s="1"/>
  <c r="ED98" i="10" s="1"/>
  <c r="DO98" i="10"/>
  <c r="EB98" i="10" s="1"/>
  <c r="AA99" i="10"/>
  <c r="AP99" i="10" s="1"/>
  <c r="T99" i="10"/>
  <c r="AD99" i="10" s="1"/>
  <c r="AR99" i="10" s="1"/>
  <c r="R99" i="10"/>
  <c r="AB99" i="10" s="1"/>
  <c r="AE99" i="10"/>
  <c r="AS99" i="10" s="1"/>
  <c r="CP100" i="10"/>
  <c r="CL100" i="10"/>
  <c r="CN100" i="10" s="1"/>
  <c r="DI100" i="10"/>
  <c r="DQ100" i="10" s="1"/>
  <c r="ED100" i="10" s="1"/>
  <c r="DO100" i="10"/>
  <c r="EB100" i="10" s="1"/>
  <c r="AA101" i="10"/>
  <c r="AP101" i="10" s="1"/>
  <c r="T101" i="10"/>
  <c r="AD101" i="10" s="1"/>
  <c r="AR101" i="10" s="1"/>
  <c r="R101" i="10"/>
  <c r="AB101" i="10" s="1"/>
  <c r="AE101" i="10"/>
  <c r="AS101" i="10" s="1"/>
  <c r="CP102" i="10"/>
  <c r="CL102" i="10"/>
  <c r="CN102" i="10" s="1"/>
  <c r="DI102" i="10"/>
  <c r="DQ102" i="10" s="1"/>
  <c r="ED102" i="10" s="1"/>
  <c r="DO102" i="10"/>
  <c r="EB102" i="10" s="1"/>
  <c r="AA103" i="10"/>
  <c r="AP103" i="10" s="1"/>
  <c r="T103" i="10"/>
  <c r="AD103" i="10" s="1"/>
  <c r="AR103" i="10" s="1"/>
  <c r="R103" i="10"/>
  <c r="AB103" i="10" s="1"/>
  <c r="AE103" i="10"/>
  <c r="AS103" i="10" s="1"/>
  <c r="CP104" i="10"/>
  <c r="CL104" i="10"/>
  <c r="CN104" i="10" s="1"/>
  <c r="DI104" i="10"/>
  <c r="DQ104" i="10" s="1"/>
  <c r="ED104" i="10" s="1"/>
  <c r="DO104" i="10"/>
  <c r="EB104" i="10" s="1"/>
  <c r="AA105" i="10"/>
  <c r="AP105" i="10" s="1"/>
  <c r="T105" i="10"/>
  <c r="AD105" i="10" s="1"/>
  <c r="AR105" i="10" s="1"/>
  <c r="R105" i="10"/>
  <c r="AB105" i="10" s="1"/>
  <c r="AE105" i="10"/>
  <c r="AS105" i="10" s="1"/>
  <c r="CI62" i="10" s="1"/>
  <c r="DI105" i="10"/>
  <c r="DQ105" i="10" s="1"/>
  <c r="ED105" i="10" s="1"/>
  <c r="DO105" i="10"/>
  <c r="EB105" i="10" s="1"/>
  <c r="CP106" i="10"/>
  <c r="CL106" i="10"/>
  <c r="CN106" i="10" s="1"/>
  <c r="CG89" i="10"/>
  <c r="DI106" i="10"/>
  <c r="DQ106" i="10" s="1"/>
  <c r="ED106" i="10" s="1"/>
  <c r="DO106" i="10"/>
  <c r="EB106" i="10" s="1"/>
  <c r="CP107" i="10"/>
  <c r="CL107" i="10"/>
  <c r="CN107" i="10" s="1"/>
  <c r="CG90" i="10"/>
  <c r="DI107" i="10"/>
  <c r="DQ107" i="10" s="1"/>
  <c r="ED107" i="10" s="1"/>
  <c r="DO107" i="10"/>
  <c r="EB107" i="10" s="1"/>
  <c r="CP108" i="10"/>
  <c r="CL108" i="10"/>
  <c r="CN108" i="10" s="1"/>
  <c r="CG63" i="10"/>
  <c r="DI108" i="10"/>
  <c r="DQ108" i="10" s="1"/>
  <c r="ED108" i="10" s="1"/>
  <c r="DO108" i="10"/>
  <c r="EB108" i="10" s="1"/>
  <c r="AA109" i="10"/>
  <c r="AP109" i="10" s="1"/>
  <c r="T109" i="10"/>
  <c r="AD109" i="10" s="1"/>
  <c r="AR109" i="10" s="1"/>
  <c r="R109" i="10"/>
  <c r="AB109" i="10" s="1"/>
  <c r="AE109" i="10"/>
  <c r="AS109" i="10" s="1"/>
  <c r="CI64" i="10" s="1"/>
  <c r="DI109" i="10"/>
  <c r="DQ109" i="10" s="1"/>
  <c r="ED109" i="10" s="1"/>
  <c r="DO109" i="10"/>
  <c r="EB109" i="10" s="1"/>
  <c r="CP110" i="10"/>
  <c r="CL110" i="10"/>
  <c r="CN110" i="10" s="1"/>
  <c r="CG65" i="10"/>
  <c r="DI110" i="10"/>
  <c r="DQ110" i="10" s="1"/>
  <c r="ED110" i="10" s="1"/>
  <c r="DO110" i="10"/>
  <c r="EB110" i="10" s="1"/>
  <c r="AA111" i="10"/>
  <c r="AP111" i="10" s="1"/>
  <c r="T111" i="10"/>
  <c r="AD111" i="10" s="1"/>
  <c r="AR111" i="10" s="1"/>
  <c r="R111" i="10"/>
  <c r="AB111" i="10" s="1"/>
  <c r="AE111" i="10"/>
  <c r="AS111" i="10" s="1"/>
  <c r="CI66" i="10" s="1"/>
  <c r="DI111" i="10"/>
  <c r="DQ111" i="10" s="1"/>
  <c r="ED111" i="10" s="1"/>
  <c r="DO111" i="10"/>
  <c r="EB111" i="10" s="1"/>
  <c r="CP112" i="10"/>
  <c r="CL112" i="10"/>
  <c r="CN112" i="10" s="1"/>
  <c r="CG67" i="10"/>
  <c r="DI112" i="10"/>
  <c r="DQ112" i="10" s="1"/>
  <c r="ED112" i="10" s="1"/>
  <c r="DO112" i="10"/>
  <c r="EB112" i="10" s="1"/>
  <c r="AA113" i="10"/>
  <c r="AP113" i="10" s="1"/>
  <c r="T113" i="10"/>
  <c r="AD113" i="10" s="1"/>
  <c r="AR113" i="10" s="1"/>
  <c r="R113" i="10"/>
  <c r="AB113" i="10" s="1"/>
  <c r="AE113" i="10"/>
  <c r="AS113" i="10" s="1"/>
  <c r="CP114" i="10"/>
  <c r="CL114" i="10"/>
  <c r="CN114" i="10" s="1"/>
  <c r="DI114" i="10"/>
  <c r="DQ114" i="10" s="1"/>
  <c r="ED114" i="10" s="1"/>
  <c r="DO114" i="10"/>
  <c r="EB114" i="10" s="1"/>
  <c r="AA115" i="10"/>
  <c r="AP115" i="10" s="1"/>
  <c r="T115" i="10"/>
  <c r="AD115" i="10" s="1"/>
  <c r="AR115" i="10" s="1"/>
  <c r="R115" i="10"/>
  <c r="AB115" i="10" s="1"/>
  <c r="AE115" i="10"/>
  <c r="AS115" i="10" s="1"/>
  <c r="CG146" i="10"/>
  <c r="CP116" i="10"/>
  <c r="CL116" i="10"/>
  <c r="CN116" i="10" s="1"/>
  <c r="AA117" i="10"/>
  <c r="AP117" i="10" s="1"/>
  <c r="T117" i="10"/>
  <c r="AD117" i="10" s="1"/>
  <c r="AR117" i="10" s="1"/>
  <c r="R117" i="10"/>
  <c r="AB117" i="10" s="1"/>
  <c r="AE117" i="10"/>
  <c r="AS117" i="10" s="1"/>
  <c r="CI147" i="10" s="1"/>
  <c r="AA118" i="10"/>
  <c r="AP118" i="10" s="1"/>
  <c r="T118" i="10"/>
  <c r="AD118" i="10" s="1"/>
  <c r="AR118" i="10" s="1"/>
  <c r="R118" i="10"/>
  <c r="AB118" i="10" s="1"/>
  <c r="AE118" i="10"/>
  <c r="AS118" i="10" s="1"/>
  <c r="AW53" i="9"/>
  <c r="AS53" i="9"/>
  <c r="AT53" i="9" s="1"/>
  <c r="AK308" i="9"/>
  <c r="AK313" i="9" s="1"/>
  <c r="AK307" i="9"/>
  <c r="AK312" i="9" s="1"/>
  <c r="AK302" i="9"/>
  <c r="DC40" i="9"/>
  <c r="DA40" i="9"/>
  <c r="DB40" i="9" s="1"/>
  <c r="CH40" i="9"/>
  <c r="AX40" i="9"/>
  <c r="AQ40" i="9"/>
  <c r="W308" i="9"/>
  <c r="W304" i="9"/>
  <c r="W305" i="9" s="1"/>
  <c r="W302" i="9"/>
  <c r="N311" i="9" s="1"/>
  <c r="O309" i="9" s="1"/>
  <c r="W307" i="9"/>
  <c r="AJ40" i="9"/>
  <c r="AR45" i="9"/>
  <c r="CI45" i="9"/>
  <c r="AU45" i="9"/>
  <c r="AR51" i="9"/>
  <c r="AU51" i="9"/>
  <c r="S182" i="9"/>
  <c r="AA182" i="9" s="1"/>
  <c r="AN182" i="9" s="1"/>
  <c r="Y182" i="9"/>
  <c r="AL182" i="9" s="1"/>
  <c r="Y163" i="9"/>
  <c r="AL163" i="9" s="1"/>
  <c r="S163" i="9"/>
  <c r="AA163" i="9" s="1"/>
  <c r="AN163" i="9" s="1"/>
  <c r="DC162" i="9"/>
  <c r="DA162" i="9"/>
  <c r="DB162" i="9" s="1"/>
  <c r="AX162" i="9"/>
  <c r="AQ162" i="9"/>
  <c r="Y161" i="9"/>
  <c r="AL161" i="9" s="1"/>
  <c r="S161" i="9"/>
  <c r="AA161" i="9" s="1"/>
  <c r="AN161" i="9" s="1"/>
  <c r="DC160" i="9"/>
  <c r="DA160" i="9"/>
  <c r="DB160" i="9" s="1"/>
  <c r="AX160" i="9"/>
  <c r="AQ160" i="9"/>
  <c r="Y159" i="9"/>
  <c r="AL159" i="9" s="1"/>
  <c r="S159" i="9"/>
  <c r="AA159" i="9" s="1"/>
  <c r="AN159" i="9" s="1"/>
  <c r="DC158" i="9"/>
  <c r="DA158" i="9"/>
  <c r="DB158" i="9" s="1"/>
  <c r="AX158" i="9"/>
  <c r="AQ158" i="9"/>
  <c r="Y157" i="9"/>
  <c r="AL157" i="9" s="1"/>
  <c r="S157" i="9"/>
  <c r="AA157" i="9" s="1"/>
  <c r="AN157" i="9" s="1"/>
  <c r="DC156" i="9"/>
  <c r="DA156" i="9"/>
  <c r="DB156" i="9" s="1"/>
  <c r="AX156" i="9"/>
  <c r="AQ156" i="9"/>
  <c r="Y155" i="9"/>
  <c r="AL155" i="9" s="1"/>
  <c r="S155" i="9"/>
  <c r="AA155" i="9" s="1"/>
  <c r="AN155" i="9" s="1"/>
  <c r="DC154" i="9"/>
  <c r="DA154" i="9"/>
  <c r="DB154" i="9" s="1"/>
  <c r="AX154" i="9"/>
  <c r="AQ154" i="9"/>
  <c r="CH79" i="9"/>
  <c r="DC153" i="9"/>
  <c r="DA153" i="9"/>
  <c r="DB153" i="9" s="1"/>
  <c r="AX153" i="9"/>
  <c r="AQ153" i="9"/>
  <c r="CH78" i="9"/>
  <c r="DC152" i="9"/>
  <c r="DA152" i="9"/>
  <c r="DB152" i="9" s="1"/>
  <c r="AX152" i="9"/>
  <c r="AQ152" i="9"/>
  <c r="CH77" i="9"/>
  <c r="DC151" i="9"/>
  <c r="DA151" i="9"/>
  <c r="DB151" i="9" s="1"/>
  <c r="AX151" i="9"/>
  <c r="AQ151" i="9"/>
  <c r="CH76" i="9"/>
  <c r="DC150" i="9"/>
  <c r="DA150" i="9"/>
  <c r="DB150" i="9" s="1"/>
  <c r="AX150" i="9"/>
  <c r="AQ150" i="9"/>
  <c r="CH75" i="9"/>
  <c r="Y149" i="9"/>
  <c r="AL149" i="9" s="1"/>
  <c r="S149" i="9"/>
  <c r="AA149" i="9" s="1"/>
  <c r="AN149" i="9" s="1"/>
  <c r="DC148" i="9"/>
  <c r="DA148" i="9"/>
  <c r="DB148" i="9" s="1"/>
  <c r="AX148" i="9"/>
  <c r="AQ148" i="9"/>
  <c r="CH143" i="9"/>
  <c r="DC147" i="9"/>
  <c r="DA147" i="9"/>
  <c r="DB147" i="9" s="1"/>
  <c r="AX147" i="9"/>
  <c r="AQ147" i="9"/>
  <c r="CH103" i="9"/>
  <c r="DC146" i="9"/>
  <c r="DA146" i="9"/>
  <c r="DB146" i="9" s="1"/>
  <c r="AX146" i="9"/>
  <c r="AQ146" i="9"/>
  <c r="CH102" i="9"/>
  <c r="AR41" i="9"/>
  <c r="CI41" i="9"/>
  <c r="AU41" i="9"/>
  <c r="AR43" i="9"/>
  <c r="CI43" i="9"/>
  <c r="AU43" i="9"/>
  <c r="AR47" i="9"/>
  <c r="CI47" i="9"/>
  <c r="AU47" i="9"/>
  <c r="AR57" i="9"/>
  <c r="AU57" i="9"/>
  <c r="AR59" i="9"/>
  <c r="CI61" i="9"/>
  <c r="AU59" i="9"/>
  <c r="Z307" i="9"/>
  <c r="Z308" i="9"/>
  <c r="Z304" i="9"/>
  <c r="Z305" i="9" s="1"/>
  <c r="Z302" i="9"/>
  <c r="N314" i="9" s="1"/>
  <c r="R309" i="9" s="1"/>
  <c r="AM40" i="9"/>
  <c r="AW49" i="9"/>
  <c r="AS49" i="9"/>
  <c r="AT49" i="9" s="1"/>
  <c r="AW55" i="9"/>
  <c r="AS55" i="9"/>
  <c r="AT55" i="9" s="1"/>
  <c r="AQ182" i="9"/>
  <c r="DA182" i="9"/>
  <c r="DB182" i="9" s="1"/>
  <c r="DC182" i="9"/>
  <c r="AX182" i="9"/>
  <c r="CH130" i="9"/>
  <c r="DC163" i="9"/>
  <c r="DA163" i="9"/>
  <c r="DB163" i="9" s="1"/>
  <c r="AX163" i="9"/>
  <c r="AQ163" i="9"/>
  <c r="Y162" i="9"/>
  <c r="AL162" i="9" s="1"/>
  <c r="S162" i="9"/>
  <c r="AA162" i="9" s="1"/>
  <c r="AN162" i="9" s="1"/>
  <c r="DC161" i="9"/>
  <c r="DA161" i="9"/>
  <c r="DB161" i="9" s="1"/>
  <c r="AX161" i="9"/>
  <c r="AQ161" i="9"/>
  <c r="Y160" i="9"/>
  <c r="AL160" i="9" s="1"/>
  <c r="S160" i="9"/>
  <c r="AA160" i="9" s="1"/>
  <c r="AN160" i="9" s="1"/>
  <c r="DC159" i="9"/>
  <c r="DA159" i="9"/>
  <c r="DB159" i="9" s="1"/>
  <c r="AX159" i="9"/>
  <c r="AQ159" i="9"/>
  <c r="Y158" i="9"/>
  <c r="AL158" i="9" s="1"/>
  <c r="S158" i="9"/>
  <c r="AA158" i="9" s="1"/>
  <c r="AN158" i="9" s="1"/>
  <c r="R308" i="9"/>
  <c r="R319" i="9" s="1"/>
  <c r="X302" i="9"/>
  <c r="X308" i="9"/>
  <c r="O308" i="9"/>
  <c r="O319" i="9" s="1"/>
  <c r="DC145" i="9"/>
  <c r="DA145" i="9"/>
  <c r="DB145" i="9" s="1"/>
  <c r="AX145" i="9"/>
  <c r="AQ145" i="9"/>
  <c r="CH101" i="9"/>
  <c r="DC144" i="9"/>
  <c r="DA144" i="9"/>
  <c r="DB144" i="9" s="1"/>
  <c r="AX144" i="9"/>
  <c r="AQ144" i="9"/>
  <c r="CH100" i="9"/>
  <c r="DC143" i="9"/>
  <c r="DA143" i="9"/>
  <c r="DB143" i="9" s="1"/>
  <c r="AX143" i="9"/>
  <c r="AQ143" i="9"/>
  <c r="CH99" i="9"/>
  <c r="DC142" i="9"/>
  <c r="DA142" i="9"/>
  <c r="DB142" i="9" s="1"/>
  <c r="AX142" i="9"/>
  <c r="AQ142" i="9"/>
  <c r="Y141" i="9"/>
  <c r="AL141" i="9" s="1"/>
  <c r="S141" i="9"/>
  <c r="AA141" i="9" s="1"/>
  <c r="AN141" i="9" s="1"/>
  <c r="DC140" i="9"/>
  <c r="DA140" i="9"/>
  <c r="DB140" i="9" s="1"/>
  <c r="AX140" i="9"/>
  <c r="AQ140" i="9"/>
  <c r="Y139" i="9"/>
  <c r="AL139" i="9" s="1"/>
  <c r="S139" i="9"/>
  <c r="AA139" i="9" s="1"/>
  <c r="AN139" i="9" s="1"/>
  <c r="DC138" i="9"/>
  <c r="DA138" i="9"/>
  <c r="DB138" i="9" s="1"/>
  <c r="AX138" i="9"/>
  <c r="AQ138" i="9"/>
  <c r="Y137" i="9"/>
  <c r="AL137" i="9" s="1"/>
  <c r="S137" i="9"/>
  <c r="AA137" i="9" s="1"/>
  <c r="AN137" i="9" s="1"/>
  <c r="DC136" i="9"/>
  <c r="DA136" i="9"/>
  <c r="DB136" i="9" s="1"/>
  <c r="AX136" i="9"/>
  <c r="AQ136" i="9"/>
  <c r="DC135" i="9"/>
  <c r="DA135" i="9"/>
  <c r="DB135" i="9" s="1"/>
  <c r="AX135" i="9"/>
  <c r="AQ135" i="9"/>
  <c r="Y134" i="9"/>
  <c r="AL134" i="9" s="1"/>
  <c r="S134" i="9"/>
  <c r="AA134" i="9" s="1"/>
  <c r="AN134" i="9" s="1"/>
  <c r="DC133" i="9"/>
  <c r="DA133" i="9"/>
  <c r="DB133" i="9" s="1"/>
  <c r="AX133" i="9"/>
  <c r="AQ133" i="9"/>
  <c r="Y132" i="9"/>
  <c r="AL132" i="9" s="1"/>
  <c r="S132" i="9"/>
  <c r="AA132" i="9" s="1"/>
  <c r="AN132" i="9" s="1"/>
  <c r="Y131" i="9"/>
  <c r="AL131" i="9" s="1"/>
  <c r="S131" i="9"/>
  <c r="AA131" i="9" s="1"/>
  <c r="AN131" i="9" s="1"/>
  <c r="Y130" i="9"/>
  <c r="AL130" i="9" s="1"/>
  <c r="S130" i="9"/>
  <c r="AA130" i="9" s="1"/>
  <c r="AN130" i="9" s="1"/>
  <c r="Y129" i="9"/>
  <c r="AL129" i="9" s="1"/>
  <c r="S129" i="9"/>
  <c r="AA129" i="9" s="1"/>
  <c r="AN129" i="9" s="1"/>
  <c r="Y128" i="9"/>
  <c r="AL128" i="9" s="1"/>
  <c r="S128" i="9"/>
  <c r="AA128" i="9" s="1"/>
  <c r="AN128" i="9" s="1"/>
  <c r="Y127" i="9"/>
  <c r="AL127" i="9" s="1"/>
  <c r="S127" i="9"/>
  <c r="AA127" i="9" s="1"/>
  <c r="AN127" i="9" s="1"/>
  <c r="DC125" i="9"/>
  <c r="DA125" i="9"/>
  <c r="DB125" i="9" s="1"/>
  <c r="AX125" i="9"/>
  <c r="AQ125" i="9"/>
  <c r="CH69" i="9"/>
  <c r="Y124" i="9"/>
  <c r="AL124" i="9" s="1"/>
  <c r="S124" i="9"/>
  <c r="AA124" i="9" s="1"/>
  <c r="AN124" i="9" s="1"/>
  <c r="Y123" i="9"/>
  <c r="AL123" i="9" s="1"/>
  <c r="S123" i="9"/>
  <c r="AA123" i="9" s="1"/>
  <c r="AN123" i="9" s="1"/>
  <c r="Y122" i="9"/>
  <c r="AL122" i="9" s="1"/>
  <c r="S122" i="9"/>
  <c r="AA122" i="9" s="1"/>
  <c r="AN122" i="9" s="1"/>
  <c r="Y121" i="9"/>
  <c r="AL121" i="9" s="1"/>
  <c r="S121" i="9"/>
  <c r="AA121" i="9" s="1"/>
  <c r="AN121" i="9" s="1"/>
  <c r="Y120" i="9"/>
  <c r="AL120" i="9" s="1"/>
  <c r="S120" i="9"/>
  <c r="AA120" i="9" s="1"/>
  <c r="AN120" i="9" s="1"/>
  <c r="Y119" i="9"/>
  <c r="AL119" i="9" s="1"/>
  <c r="S119" i="9"/>
  <c r="AA119" i="9" s="1"/>
  <c r="AN119" i="9" s="1"/>
  <c r="Y118" i="9"/>
  <c r="AL118" i="9" s="1"/>
  <c r="S118" i="9"/>
  <c r="AA118" i="9" s="1"/>
  <c r="AN118" i="9" s="1"/>
  <c r="DC117" i="9"/>
  <c r="DA117" i="9"/>
  <c r="DB117" i="9" s="1"/>
  <c r="AX117" i="9"/>
  <c r="AQ117" i="9"/>
  <c r="Y116" i="9"/>
  <c r="AL116" i="9" s="1"/>
  <c r="S116" i="9"/>
  <c r="AA116" i="9" s="1"/>
  <c r="AN116" i="9" s="1"/>
  <c r="DC116" i="9"/>
  <c r="DA116" i="9"/>
  <c r="DB116" i="9" s="1"/>
  <c r="AX116" i="9"/>
  <c r="CH140" i="9"/>
  <c r="AQ116" i="9"/>
  <c r="DC115" i="9"/>
  <c r="DA115" i="9"/>
  <c r="DB115" i="9" s="1"/>
  <c r="AX115" i="9"/>
  <c r="AQ115" i="9"/>
  <c r="Y114" i="9"/>
  <c r="AL114" i="9" s="1"/>
  <c r="S114" i="9"/>
  <c r="AA114" i="9" s="1"/>
  <c r="AN114" i="9" s="1"/>
  <c r="DC113" i="9"/>
  <c r="DA113" i="9"/>
  <c r="DB113" i="9" s="1"/>
  <c r="AX113" i="9"/>
  <c r="AQ113" i="9"/>
  <c r="Y112" i="9"/>
  <c r="AL112" i="9" s="1"/>
  <c r="S112" i="9"/>
  <c r="AA112" i="9" s="1"/>
  <c r="AN112" i="9" s="1"/>
  <c r="DC111" i="9"/>
  <c r="DA111" i="9"/>
  <c r="DB111" i="9" s="1"/>
  <c r="AX111" i="9"/>
  <c r="AQ111" i="9"/>
  <c r="Y110" i="9"/>
  <c r="AL110" i="9" s="1"/>
  <c r="S110" i="9"/>
  <c r="AA110" i="9" s="1"/>
  <c r="AN110" i="9" s="1"/>
  <c r="DC109" i="9"/>
  <c r="DA109" i="9"/>
  <c r="DB109" i="9" s="1"/>
  <c r="AX109" i="9"/>
  <c r="CH127" i="9"/>
  <c r="AQ109" i="9"/>
  <c r="DC108" i="9"/>
  <c r="DA108" i="9"/>
  <c r="DB108" i="9" s="1"/>
  <c r="AX108" i="9"/>
  <c r="AQ108" i="9"/>
  <c r="Y107" i="9"/>
  <c r="AL107" i="9" s="1"/>
  <c r="S107" i="9"/>
  <c r="AA107" i="9" s="1"/>
  <c r="AN107" i="9" s="1"/>
  <c r="Y106" i="9"/>
  <c r="AL106" i="9" s="1"/>
  <c r="S106" i="9"/>
  <c r="AA106" i="9" s="1"/>
  <c r="AN106" i="9" s="1"/>
  <c r="Y105" i="9"/>
  <c r="AL105" i="9" s="1"/>
  <c r="S105" i="9"/>
  <c r="AA105" i="9" s="1"/>
  <c r="AN105" i="9" s="1"/>
  <c r="Y104" i="9"/>
  <c r="AL104" i="9" s="1"/>
  <c r="S104" i="9"/>
  <c r="AA104" i="9" s="1"/>
  <c r="AN104" i="9" s="1"/>
  <c r="Y103" i="9"/>
  <c r="AL103" i="9" s="1"/>
  <c r="S103" i="9"/>
  <c r="AA103" i="9" s="1"/>
  <c r="AN103" i="9" s="1"/>
  <c r="DC102" i="9"/>
  <c r="DA102" i="9"/>
  <c r="DB102" i="9" s="1"/>
  <c r="AX102" i="9"/>
  <c r="AQ102" i="9"/>
  <c r="CH90" i="9"/>
  <c r="DC101" i="9"/>
  <c r="DA101" i="9"/>
  <c r="DB101" i="9" s="1"/>
  <c r="AX101" i="9"/>
  <c r="AQ101" i="9"/>
  <c r="CH89" i="9"/>
  <c r="DC100" i="9"/>
  <c r="DA100" i="9"/>
  <c r="DB100" i="9" s="1"/>
  <c r="AX100" i="9"/>
  <c r="AQ100" i="9"/>
  <c r="Y99" i="9"/>
  <c r="AL99" i="9" s="1"/>
  <c r="S99" i="9"/>
  <c r="AA99" i="9" s="1"/>
  <c r="AN99" i="9" s="1"/>
  <c r="DC98" i="9"/>
  <c r="DA98" i="9"/>
  <c r="DB98" i="9" s="1"/>
  <c r="AX98" i="9"/>
  <c r="AQ98" i="9"/>
  <c r="Y97" i="9"/>
  <c r="AL97" i="9" s="1"/>
  <c r="S97" i="9"/>
  <c r="AA97" i="9" s="1"/>
  <c r="AN97" i="9" s="1"/>
  <c r="DC96" i="9"/>
  <c r="DA96" i="9"/>
  <c r="DB96" i="9" s="1"/>
  <c r="AX96" i="9"/>
  <c r="AQ96" i="9"/>
  <c r="Y95" i="9"/>
  <c r="AL95" i="9" s="1"/>
  <c r="S95" i="9"/>
  <c r="AA95" i="9" s="1"/>
  <c r="AN95" i="9" s="1"/>
  <c r="DC94" i="9"/>
  <c r="DA94" i="9"/>
  <c r="DB94" i="9" s="1"/>
  <c r="AX94" i="9"/>
  <c r="AQ94" i="9"/>
  <c r="Y93" i="9"/>
  <c r="AL93" i="9" s="1"/>
  <c r="S93" i="9"/>
  <c r="AA93" i="9" s="1"/>
  <c r="AN93" i="9" s="1"/>
  <c r="DC92" i="9"/>
  <c r="DA92" i="9"/>
  <c r="DB92" i="9" s="1"/>
  <c r="AX92" i="9"/>
  <c r="AQ92" i="9"/>
  <c r="Y91" i="9"/>
  <c r="AL91" i="9" s="1"/>
  <c r="S91" i="9"/>
  <c r="AA91" i="9" s="1"/>
  <c r="AN91" i="9" s="1"/>
  <c r="DC90" i="9"/>
  <c r="DA90" i="9"/>
  <c r="DB90" i="9" s="1"/>
  <c r="AX90" i="9"/>
  <c r="AQ90" i="9"/>
  <c r="DC89" i="9"/>
  <c r="DA89" i="9"/>
  <c r="DB89" i="9" s="1"/>
  <c r="AX89" i="9"/>
  <c r="AQ89" i="9"/>
  <c r="CH57" i="9"/>
  <c r="DC183" i="9"/>
  <c r="DA183" i="9"/>
  <c r="DB183" i="9" s="1"/>
  <c r="AX183" i="9"/>
  <c r="AQ183" i="9"/>
  <c r="CH131" i="9"/>
  <c r="AQ181" i="9"/>
  <c r="DC181" i="9"/>
  <c r="AX181" i="9"/>
  <c r="DA181" i="9"/>
  <c r="DB181" i="9" s="1"/>
  <c r="CH147" i="9"/>
  <c r="S42" i="9"/>
  <c r="AA42" i="9" s="1"/>
  <c r="AN42" i="9" s="1"/>
  <c r="Y42" i="9"/>
  <c r="AL42" i="9" s="1"/>
  <c r="S44" i="9"/>
  <c r="AA44" i="9" s="1"/>
  <c r="AN44" i="9" s="1"/>
  <c r="Y44" i="9"/>
  <c r="AL44" i="9" s="1"/>
  <c r="S46" i="9"/>
  <c r="AA46" i="9" s="1"/>
  <c r="AN46" i="9" s="1"/>
  <c r="Y46" i="9"/>
  <c r="AL46" i="9" s="1"/>
  <c r="DC48" i="9"/>
  <c r="DA48" i="9"/>
  <c r="DB48" i="9" s="1"/>
  <c r="AQ48" i="9"/>
  <c r="CH58" i="9"/>
  <c r="AX48" i="9"/>
  <c r="DC50" i="9"/>
  <c r="DA50" i="9"/>
  <c r="DB50" i="9" s="1"/>
  <c r="AQ50" i="9"/>
  <c r="AX50" i="9"/>
  <c r="S52" i="9"/>
  <c r="AA52" i="9" s="1"/>
  <c r="AN52" i="9" s="1"/>
  <c r="Y52" i="9"/>
  <c r="AL52" i="9" s="1"/>
  <c r="DC54" i="9"/>
  <c r="DA54" i="9"/>
  <c r="DB54" i="9" s="1"/>
  <c r="AQ54" i="9"/>
  <c r="AX54" i="9"/>
  <c r="S56" i="9"/>
  <c r="AA56" i="9" s="1"/>
  <c r="AN56" i="9" s="1"/>
  <c r="Y56" i="9"/>
  <c r="AL56" i="9" s="1"/>
  <c r="CH59" i="9"/>
  <c r="DC58" i="9"/>
  <c r="DA58" i="9"/>
  <c r="DB58" i="9" s="1"/>
  <c r="AQ58" i="9"/>
  <c r="AX58" i="9"/>
  <c r="S60" i="9"/>
  <c r="AA60" i="9" s="1"/>
  <c r="AN60" i="9" s="1"/>
  <c r="Y60" i="9"/>
  <c r="AL60" i="9" s="1"/>
  <c r="S62" i="9"/>
  <c r="AA62" i="9" s="1"/>
  <c r="AN62" i="9" s="1"/>
  <c r="Y62" i="9"/>
  <c r="AL62" i="9" s="1"/>
  <c r="DC64" i="9"/>
  <c r="DA64" i="9"/>
  <c r="DB64" i="9" s="1"/>
  <c r="AQ64" i="9"/>
  <c r="CH64" i="9"/>
  <c r="AX64" i="9"/>
  <c r="AQ66" i="9"/>
  <c r="DC66" i="9"/>
  <c r="DA66" i="9"/>
  <c r="DB66" i="9" s="1"/>
  <c r="AX66" i="9"/>
  <c r="AQ67" i="9"/>
  <c r="DC67" i="9"/>
  <c r="DA67" i="9"/>
  <c r="DB67" i="9" s="1"/>
  <c r="AX67" i="9"/>
  <c r="CH48" i="9"/>
  <c r="AQ68" i="9"/>
  <c r="CH49" i="9"/>
  <c r="DC68" i="9"/>
  <c r="DA68" i="9"/>
  <c r="DB68" i="9" s="1"/>
  <c r="AX68" i="9"/>
  <c r="AQ69" i="9"/>
  <c r="DC69" i="9"/>
  <c r="DA69" i="9"/>
  <c r="DB69" i="9" s="1"/>
  <c r="AX69" i="9"/>
  <c r="CH50" i="9"/>
  <c r="CH93" i="9"/>
  <c r="AQ70" i="9"/>
  <c r="DC70" i="9"/>
  <c r="DA70" i="9"/>
  <c r="DB70" i="9" s="1"/>
  <c r="AX70" i="9"/>
  <c r="AQ71" i="9"/>
  <c r="CH94" i="9"/>
  <c r="DC71" i="9"/>
  <c r="DA71" i="9"/>
  <c r="DB71" i="9" s="1"/>
  <c r="AX71" i="9"/>
  <c r="S72" i="9"/>
  <c r="AA72" i="9" s="1"/>
  <c r="AN72" i="9" s="1"/>
  <c r="Y72" i="9"/>
  <c r="AL72" i="9" s="1"/>
  <c r="AQ73" i="9"/>
  <c r="DC73" i="9"/>
  <c r="DA73" i="9"/>
  <c r="DB73" i="9" s="1"/>
  <c r="AX73" i="9"/>
  <c r="S74" i="9"/>
  <c r="AA74" i="9" s="1"/>
  <c r="AN74" i="9" s="1"/>
  <c r="Y74" i="9"/>
  <c r="AL74" i="9" s="1"/>
  <c r="AQ75" i="9"/>
  <c r="DC75" i="9"/>
  <c r="DA75" i="9"/>
  <c r="DB75" i="9" s="1"/>
  <c r="AX75" i="9"/>
  <c r="S76" i="9"/>
  <c r="AA76" i="9" s="1"/>
  <c r="AN76" i="9" s="1"/>
  <c r="Y76" i="9"/>
  <c r="AL76" i="9" s="1"/>
  <c r="AQ77" i="9"/>
  <c r="DC77" i="9"/>
  <c r="DA77" i="9"/>
  <c r="DB77" i="9" s="1"/>
  <c r="AX77" i="9"/>
  <c r="S78" i="9"/>
  <c r="AA78" i="9" s="1"/>
  <c r="AN78" i="9" s="1"/>
  <c r="Y78" i="9"/>
  <c r="AL78" i="9" s="1"/>
  <c r="AQ79" i="9"/>
  <c r="DC79" i="9"/>
  <c r="DA79" i="9"/>
  <c r="DB79" i="9" s="1"/>
  <c r="AX79" i="9"/>
  <c r="S80" i="9"/>
  <c r="AA80" i="9" s="1"/>
  <c r="AN80" i="9" s="1"/>
  <c r="Y80" i="9"/>
  <c r="AL80" i="9" s="1"/>
  <c r="AQ81" i="9"/>
  <c r="DC81" i="9"/>
  <c r="DA81" i="9"/>
  <c r="DB81" i="9" s="1"/>
  <c r="AX81" i="9"/>
  <c r="S82" i="9"/>
  <c r="AA82" i="9" s="1"/>
  <c r="AN82" i="9" s="1"/>
  <c r="Y82" i="9"/>
  <c r="AL82" i="9" s="1"/>
  <c r="S83" i="9"/>
  <c r="AA83" i="9" s="1"/>
  <c r="AN83" i="9" s="1"/>
  <c r="Y83" i="9"/>
  <c r="AL83" i="9" s="1"/>
  <c r="S84" i="9"/>
  <c r="AA84" i="9" s="1"/>
  <c r="AN84" i="9" s="1"/>
  <c r="Y84" i="9"/>
  <c r="AL84" i="9" s="1"/>
  <c r="S85" i="9"/>
  <c r="AA85" i="9" s="1"/>
  <c r="AN85" i="9" s="1"/>
  <c r="Y85" i="9"/>
  <c r="AL85" i="9" s="1"/>
  <c r="S86" i="9"/>
  <c r="AA86" i="9" s="1"/>
  <c r="AN86" i="9" s="1"/>
  <c r="Y86" i="9"/>
  <c r="AL86" i="9" s="1"/>
  <c r="AQ87" i="9"/>
  <c r="CH88" i="9"/>
  <c r="DC87" i="9"/>
  <c r="DA87" i="9"/>
  <c r="DB87" i="9" s="1"/>
  <c r="AX87" i="9"/>
  <c r="S88" i="9"/>
  <c r="AA88" i="9" s="1"/>
  <c r="AN88" i="9" s="1"/>
  <c r="Y88" i="9"/>
  <c r="AL88" i="9" s="1"/>
  <c r="Y61" i="9"/>
  <c r="AL61" i="9" s="1"/>
  <c r="S61" i="9"/>
  <c r="AA61" i="9" s="1"/>
  <c r="AN61" i="9" s="1"/>
  <c r="Y63" i="9"/>
  <c r="AL63" i="9" s="1"/>
  <c r="S63" i="9"/>
  <c r="AA63" i="9" s="1"/>
  <c r="AN63" i="9" s="1"/>
  <c r="CH91" i="9"/>
  <c r="AX65" i="9"/>
  <c r="DC65" i="9"/>
  <c r="DA65" i="9"/>
  <c r="DB65" i="9" s="1"/>
  <c r="AQ65" i="9"/>
  <c r="AW43" i="9"/>
  <c r="AS43" i="9"/>
  <c r="AT43" i="9" s="1"/>
  <c r="AW57" i="9"/>
  <c r="AS57" i="9"/>
  <c r="AT57" i="9" s="1"/>
  <c r="AW59" i="9"/>
  <c r="AS59" i="9"/>
  <c r="AT59" i="9" s="1"/>
  <c r="AB307" i="9"/>
  <c r="AB308" i="9"/>
  <c r="AB304" i="9"/>
  <c r="AB305" i="9" s="1"/>
  <c r="AB302" i="9"/>
  <c r="N316" i="9" s="1"/>
  <c r="AO40" i="9"/>
  <c r="V307" i="9"/>
  <c r="V308" i="9"/>
  <c r="V304" i="9"/>
  <c r="V305" i="9" s="1"/>
  <c r="V302" i="9"/>
  <c r="N310" i="9" s="1"/>
  <c r="AI40" i="9"/>
  <c r="AW45" i="9"/>
  <c r="AS45" i="9"/>
  <c r="AT45" i="9" s="1"/>
  <c r="AR49" i="9"/>
  <c r="AU49" i="9"/>
  <c r="AR55" i="9"/>
  <c r="AU55" i="9"/>
  <c r="AQ298" i="9"/>
  <c r="DC298" i="9"/>
  <c r="DA298" i="9"/>
  <c r="DB298" i="9" s="1"/>
  <c r="AX298" i="9"/>
  <c r="CH179" i="9"/>
  <c r="S297" i="9"/>
  <c r="AA297" i="9" s="1"/>
  <c r="AN297" i="9" s="1"/>
  <c r="Y297" i="9"/>
  <c r="AL297" i="9" s="1"/>
  <c r="S296" i="9"/>
  <c r="AA296" i="9" s="1"/>
  <c r="AN296" i="9" s="1"/>
  <c r="Y296" i="9"/>
  <c r="AL296" i="9" s="1"/>
  <c r="Y295" i="9"/>
  <c r="AL295" i="9" s="1"/>
  <c r="S295" i="9"/>
  <c r="AA295" i="9" s="1"/>
  <c r="AN295" i="9" s="1"/>
  <c r="Y294" i="9"/>
  <c r="AL294" i="9" s="1"/>
  <c r="S294" i="9"/>
  <c r="AA294" i="9" s="1"/>
  <c r="AN294" i="9" s="1"/>
  <c r="Y293" i="9"/>
  <c r="AL293" i="9" s="1"/>
  <c r="S293" i="9"/>
  <c r="AA293" i="9" s="1"/>
  <c r="AN293" i="9" s="1"/>
  <c r="DC292" i="9"/>
  <c r="DA292" i="9"/>
  <c r="DB292" i="9" s="1"/>
  <c r="AX292" i="9"/>
  <c r="AQ292" i="9"/>
  <c r="CH177" i="9"/>
  <c r="Y291" i="9"/>
  <c r="AL291" i="9" s="1"/>
  <c r="S291" i="9"/>
  <c r="AA291" i="9" s="1"/>
  <c r="AN291" i="9" s="1"/>
  <c r="Y290" i="9"/>
  <c r="AL290" i="9" s="1"/>
  <c r="S290" i="9"/>
  <c r="AA290" i="9" s="1"/>
  <c r="AN290" i="9" s="1"/>
  <c r="DC289" i="9"/>
  <c r="DA289" i="9"/>
  <c r="DB289" i="9" s="1"/>
  <c r="AX289" i="9"/>
  <c r="AQ289" i="9"/>
  <c r="Y288" i="9"/>
  <c r="AL288" i="9" s="1"/>
  <c r="S288" i="9"/>
  <c r="AA288" i="9" s="1"/>
  <c r="AN288" i="9" s="1"/>
  <c r="DC287" i="9"/>
  <c r="DA287" i="9"/>
  <c r="DB287" i="9" s="1"/>
  <c r="AX287" i="9"/>
  <c r="AQ287" i="9"/>
  <c r="Y286" i="9"/>
  <c r="AL286" i="9" s="1"/>
  <c r="S286" i="9"/>
  <c r="AA286" i="9" s="1"/>
  <c r="AN286" i="9" s="1"/>
  <c r="Y285" i="9"/>
  <c r="AL285" i="9" s="1"/>
  <c r="S285" i="9"/>
  <c r="AA285" i="9" s="1"/>
  <c r="AN285" i="9" s="1"/>
  <c r="DC284" i="9"/>
  <c r="DA284" i="9"/>
  <c r="DB284" i="9" s="1"/>
  <c r="AX284" i="9"/>
  <c r="AQ284" i="9"/>
  <c r="Y283" i="9"/>
  <c r="AL283" i="9" s="1"/>
  <c r="S283" i="9"/>
  <c r="AA283" i="9" s="1"/>
  <c r="AN283" i="9" s="1"/>
  <c r="DC282" i="9"/>
  <c r="DA282" i="9"/>
  <c r="DB282" i="9" s="1"/>
  <c r="AX282" i="9"/>
  <c r="AQ282" i="9"/>
  <c r="Y281" i="9"/>
  <c r="AL281" i="9" s="1"/>
  <c r="S281" i="9"/>
  <c r="AA281" i="9" s="1"/>
  <c r="AN281" i="9" s="1"/>
  <c r="Y280" i="9"/>
  <c r="AL280" i="9" s="1"/>
  <c r="S280" i="9"/>
  <c r="AA280" i="9" s="1"/>
  <c r="AN280" i="9" s="1"/>
  <c r="DC279" i="9"/>
  <c r="DA279" i="9"/>
  <c r="DB279" i="9" s="1"/>
  <c r="AX279" i="9"/>
  <c r="AQ279" i="9"/>
  <c r="Y278" i="9"/>
  <c r="AL278" i="9" s="1"/>
  <c r="S278" i="9"/>
  <c r="AA278" i="9" s="1"/>
  <c r="AN278" i="9" s="1"/>
  <c r="DC277" i="9"/>
  <c r="DA277" i="9"/>
  <c r="DB277" i="9" s="1"/>
  <c r="AX277" i="9"/>
  <c r="AQ277" i="9"/>
  <c r="Y276" i="9"/>
  <c r="AL276" i="9" s="1"/>
  <c r="S276" i="9"/>
  <c r="AA276" i="9" s="1"/>
  <c r="AN276" i="9" s="1"/>
  <c r="DC275" i="9"/>
  <c r="DA275" i="9"/>
  <c r="DB275" i="9" s="1"/>
  <c r="AX275" i="9"/>
  <c r="AQ275" i="9"/>
  <c r="Y274" i="9"/>
  <c r="AL274" i="9" s="1"/>
  <c r="S274" i="9"/>
  <c r="AA274" i="9" s="1"/>
  <c r="AN274" i="9" s="1"/>
  <c r="DC273" i="9"/>
  <c r="DA273" i="9"/>
  <c r="DB273" i="9" s="1"/>
  <c r="AX273" i="9"/>
  <c r="AQ273" i="9"/>
  <c r="Y272" i="9"/>
  <c r="AL272" i="9" s="1"/>
  <c r="S272" i="9"/>
  <c r="AA272" i="9" s="1"/>
  <c r="AN272" i="9" s="1"/>
  <c r="Y271" i="9"/>
  <c r="AL271" i="9" s="1"/>
  <c r="S271" i="9"/>
  <c r="AA271" i="9" s="1"/>
  <c r="AN271" i="9" s="1"/>
  <c r="Y270" i="9"/>
  <c r="AL270" i="9" s="1"/>
  <c r="S270" i="9"/>
  <c r="AA270" i="9" s="1"/>
  <c r="AN270" i="9" s="1"/>
  <c r="Y269" i="9"/>
  <c r="AL269" i="9" s="1"/>
  <c r="S269" i="9"/>
  <c r="AA269" i="9" s="1"/>
  <c r="AN269" i="9" s="1"/>
  <c r="Y268" i="9"/>
  <c r="AL268" i="9" s="1"/>
  <c r="S268" i="9"/>
  <c r="AA268" i="9" s="1"/>
  <c r="AN268" i="9" s="1"/>
  <c r="Y267" i="9"/>
  <c r="AL267" i="9" s="1"/>
  <c r="S267" i="9"/>
  <c r="AA267" i="9" s="1"/>
  <c r="AN267" i="9" s="1"/>
  <c r="Y266" i="9"/>
  <c r="AL266" i="9" s="1"/>
  <c r="S266" i="9"/>
  <c r="AA266" i="9" s="1"/>
  <c r="AN266" i="9" s="1"/>
  <c r="DC265" i="9"/>
  <c r="DA265" i="9"/>
  <c r="DB265" i="9" s="1"/>
  <c r="AX265" i="9"/>
  <c r="AQ265" i="9"/>
  <c r="Y264" i="9"/>
  <c r="AL264" i="9" s="1"/>
  <c r="S264" i="9"/>
  <c r="AA264" i="9" s="1"/>
  <c r="AN264" i="9" s="1"/>
  <c r="DC263" i="9"/>
  <c r="DA263" i="9"/>
  <c r="DB263" i="9" s="1"/>
  <c r="AX263" i="9"/>
  <c r="AQ263" i="9"/>
  <c r="Y262" i="9"/>
  <c r="AL262" i="9" s="1"/>
  <c r="S262" i="9"/>
  <c r="AA262" i="9" s="1"/>
  <c r="AN262" i="9" s="1"/>
  <c r="DC261" i="9"/>
  <c r="DA261" i="9"/>
  <c r="DB261" i="9" s="1"/>
  <c r="AX261" i="9"/>
  <c r="AQ261" i="9"/>
  <c r="Y260" i="9"/>
  <c r="AL260" i="9" s="1"/>
  <c r="S260" i="9"/>
  <c r="AA260" i="9" s="1"/>
  <c r="AN260" i="9" s="1"/>
  <c r="DC259" i="9"/>
  <c r="DA259" i="9"/>
  <c r="DB259" i="9" s="1"/>
  <c r="AX259" i="9"/>
  <c r="AQ259" i="9"/>
  <c r="DC258" i="9"/>
  <c r="DA258" i="9"/>
  <c r="DB258" i="9" s="1"/>
  <c r="AX258" i="9"/>
  <c r="AQ258" i="9"/>
  <c r="Y257" i="9"/>
  <c r="AL257" i="9" s="1"/>
  <c r="S257" i="9"/>
  <c r="AA257" i="9" s="1"/>
  <c r="AN257" i="9" s="1"/>
  <c r="DC256" i="9"/>
  <c r="DA256" i="9"/>
  <c r="DB256" i="9" s="1"/>
  <c r="AX256" i="9"/>
  <c r="AQ256" i="9"/>
  <c r="Y255" i="9"/>
  <c r="AL255" i="9" s="1"/>
  <c r="S255" i="9"/>
  <c r="AA255" i="9" s="1"/>
  <c r="AN255" i="9" s="1"/>
  <c r="Y254" i="9"/>
  <c r="AL254" i="9" s="1"/>
  <c r="S254" i="9"/>
  <c r="AA254" i="9" s="1"/>
  <c r="AN254" i="9" s="1"/>
  <c r="Y253" i="9"/>
  <c r="AL253" i="9" s="1"/>
  <c r="S253" i="9"/>
  <c r="AA253" i="9" s="1"/>
  <c r="AN253" i="9" s="1"/>
  <c r="Y252" i="9"/>
  <c r="AL252" i="9" s="1"/>
  <c r="S252" i="9"/>
  <c r="AA252" i="9" s="1"/>
  <c r="AN252" i="9" s="1"/>
  <c r="Y251" i="9"/>
  <c r="AL251" i="9" s="1"/>
  <c r="S251" i="9"/>
  <c r="AA251" i="9" s="1"/>
  <c r="AN251" i="9" s="1"/>
  <c r="DC250" i="9"/>
  <c r="DA250" i="9"/>
  <c r="DB250" i="9" s="1"/>
  <c r="AX250" i="9"/>
  <c r="AQ250" i="9"/>
  <c r="CH170" i="9"/>
  <c r="DC249" i="9"/>
  <c r="DA249" i="9"/>
  <c r="DB249" i="9" s="1"/>
  <c r="AX249" i="9"/>
  <c r="AQ249" i="9"/>
  <c r="CH159" i="9"/>
  <c r="Y248" i="9"/>
  <c r="AL248" i="9" s="1"/>
  <c r="S248" i="9"/>
  <c r="AA248" i="9" s="1"/>
  <c r="AN248" i="9" s="1"/>
  <c r="DC247" i="9"/>
  <c r="DA247" i="9"/>
  <c r="DB247" i="9" s="1"/>
  <c r="AX247" i="9"/>
  <c r="AQ247" i="9"/>
  <c r="CH157" i="9"/>
  <c r="Y246" i="9"/>
  <c r="AL246" i="9" s="1"/>
  <c r="S246" i="9"/>
  <c r="AA246" i="9" s="1"/>
  <c r="AN246" i="9" s="1"/>
  <c r="DC245" i="9"/>
  <c r="DA245" i="9"/>
  <c r="DB245" i="9" s="1"/>
  <c r="AX245" i="9"/>
  <c r="AQ245" i="9"/>
  <c r="Y244" i="9"/>
  <c r="AL244" i="9" s="1"/>
  <c r="S244" i="9"/>
  <c r="AA244" i="9" s="1"/>
  <c r="AN244" i="9" s="1"/>
  <c r="Y243" i="9"/>
  <c r="AL243" i="9" s="1"/>
  <c r="S243" i="9"/>
  <c r="AA243" i="9" s="1"/>
  <c r="AN243" i="9" s="1"/>
  <c r="DC242" i="9"/>
  <c r="DA242" i="9"/>
  <c r="DB242" i="9" s="1"/>
  <c r="AX242" i="9"/>
  <c r="AQ242" i="9"/>
  <c r="Y241" i="9"/>
  <c r="AL241" i="9" s="1"/>
  <c r="S241" i="9"/>
  <c r="AA241" i="9" s="1"/>
  <c r="AN241" i="9" s="1"/>
  <c r="DC240" i="9"/>
  <c r="DA240" i="9"/>
  <c r="DB240" i="9" s="1"/>
  <c r="AX240" i="9"/>
  <c r="AQ240" i="9"/>
  <c r="Y239" i="9"/>
  <c r="AL239" i="9" s="1"/>
  <c r="S239" i="9"/>
  <c r="AA239" i="9" s="1"/>
  <c r="AN239" i="9" s="1"/>
  <c r="DC238" i="9"/>
  <c r="DA238" i="9"/>
  <c r="DB238" i="9" s="1"/>
  <c r="AX238" i="9"/>
  <c r="AQ238" i="9"/>
  <c r="DC237" i="9"/>
  <c r="DA237" i="9"/>
  <c r="DB237" i="9" s="1"/>
  <c r="AX237" i="9"/>
  <c r="AQ237" i="9"/>
  <c r="CH126" i="9"/>
  <c r="DC236" i="9"/>
  <c r="DA236" i="9"/>
  <c r="DB236" i="9" s="1"/>
  <c r="AX236" i="9"/>
  <c r="AQ236" i="9"/>
  <c r="CH125" i="9"/>
  <c r="DC235" i="9"/>
  <c r="DA235" i="9"/>
  <c r="DB235" i="9" s="1"/>
  <c r="AX235" i="9"/>
  <c r="AQ235" i="9"/>
  <c r="CH154" i="9"/>
  <c r="DC234" i="9"/>
  <c r="DA234" i="9"/>
  <c r="DB234" i="9" s="1"/>
  <c r="AX234" i="9"/>
  <c r="AQ234" i="9"/>
  <c r="CH153" i="9"/>
  <c r="DC233" i="9"/>
  <c r="DA233" i="9"/>
  <c r="DB233" i="9" s="1"/>
  <c r="AX233" i="9"/>
  <c r="AQ233" i="9"/>
  <c r="CH124" i="9"/>
  <c r="DC232" i="9"/>
  <c r="DA232" i="9"/>
  <c r="DB232" i="9" s="1"/>
  <c r="AX232" i="9"/>
  <c r="AQ232" i="9"/>
  <c r="CH123" i="9"/>
  <c r="Y231" i="9"/>
  <c r="AL231" i="9" s="1"/>
  <c r="S231" i="9"/>
  <c r="AA231" i="9" s="1"/>
  <c r="AN231" i="9" s="1"/>
  <c r="DC230" i="9"/>
  <c r="DA230" i="9"/>
  <c r="DB230" i="9" s="1"/>
  <c r="AX230" i="9"/>
  <c r="AQ230" i="9"/>
  <c r="DC229" i="9"/>
  <c r="DA229" i="9"/>
  <c r="DB229" i="9" s="1"/>
  <c r="AX229" i="9"/>
  <c r="AQ229" i="9"/>
  <c r="CH139" i="9"/>
  <c r="DC228" i="9"/>
  <c r="DA228" i="9"/>
  <c r="DB228" i="9" s="1"/>
  <c r="AX228" i="9"/>
  <c r="AQ228" i="9"/>
  <c r="CH138" i="9"/>
  <c r="DC227" i="9"/>
  <c r="DA227" i="9"/>
  <c r="DB227" i="9" s="1"/>
  <c r="AX227" i="9"/>
  <c r="AQ227" i="9"/>
  <c r="CH149" i="9"/>
  <c r="DC226" i="9"/>
  <c r="DA226" i="9"/>
  <c r="DB226" i="9" s="1"/>
  <c r="AX226" i="9"/>
  <c r="AQ226" i="9"/>
  <c r="CH148" i="9"/>
  <c r="DC225" i="9"/>
  <c r="DA225" i="9"/>
  <c r="DB225" i="9" s="1"/>
  <c r="AX225" i="9"/>
  <c r="AQ225" i="9"/>
  <c r="CH137" i="9"/>
  <c r="DC224" i="9"/>
  <c r="DA224" i="9"/>
  <c r="DB224" i="9" s="1"/>
  <c r="AX224" i="9"/>
  <c r="AQ224" i="9"/>
  <c r="CH136" i="9"/>
  <c r="Y223" i="9"/>
  <c r="AL223" i="9" s="1"/>
  <c r="S223" i="9"/>
  <c r="AA223" i="9" s="1"/>
  <c r="AN223" i="9" s="1"/>
  <c r="DC222" i="9"/>
  <c r="DA222" i="9"/>
  <c r="DB222" i="9" s="1"/>
  <c r="AX222" i="9"/>
  <c r="AQ222" i="9"/>
  <c r="Y221" i="9"/>
  <c r="AL221" i="9" s="1"/>
  <c r="S221" i="9"/>
  <c r="AA221" i="9" s="1"/>
  <c r="AN221" i="9" s="1"/>
  <c r="DC220" i="9"/>
  <c r="DA220" i="9"/>
  <c r="DB220" i="9" s="1"/>
  <c r="AX220" i="9"/>
  <c r="AQ220" i="9"/>
  <c r="Y219" i="9"/>
  <c r="AL219" i="9" s="1"/>
  <c r="S219" i="9"/>
  <c r="AA219" i="9" s="1"/>
  <c r="AN219" i="9" s="1"/>
  <c r="DC218" i="9"/>
  <c r="DA218" i="9"/>
  <c r="DB218" i="9" s="1"/>
  <c r="AX218" i="9"/>
  <c r="AQ218" i="9"/>
  <c r="Y217" i="9"/>
  <c r="AL217" i="9" s="1"/>
  <c r="S217" i="9"/>
  <c r="AA217" i="9" s="1"/>
  <c r="AN217" i="9" s="1"/>
  <c r="S216" i="9"/>
  <c r="AA216" i="9" s="1"/>
  <c r="AN216" i="9" s="1"/>
  <c r="Y216" i="9"/>
  <c r="AL216" i="9" s="1"/>
  <c r="Y215" i="9"/>
  <c r="AL215" i="9" s="1"/>
  <c r="S215" i="9"/>
  <c r="AA215" i="9" s="1"/>
  <c r="AN215" i="9" s="1"/>
  <c r="DC214" i="9"/>
  <c r="DA214" i="9"/>
  <c r="DB214" i="9" s="1"/>
  <c r="AX214" i="9"/>
  <c r="AQ214" i="9"/>
  <c r="Y213" i="9"/>
  <c r="AL213" i="9" s="1"/>
  <c r="S213" i="9"/>
  <c r="AA213" i="9" s="1"/>
  <c r="AN213" i="9" s="1"/>
  <c r="Y212" i="9"/>
  <c r="AL212" i="9" s="1"/>
  <c r="S212" i="9"/>
  <c r="AA212" i="9" s="1"/>
  <c r="AN212" i="9" s="1"/>
  <c r="Y211" i="9"/>
  <c r="AL211" i="9" s="1"/>
  <c r="S211" i="9"/>
  <c r="AA211" i="9" s="1"/>
  <c r="AN211" i="9" s="1"/>
  <c r="Y210" i="9"/>
  <c r="AL210" i="9" s="1"/>
  <c r="S210" i="9"/>
  <c r="AA210" i="9" s="1"/>
  <c r="AN210" i="9" s="1"/>
  <c r="Y209" i="9"/>
  <c r="AL209" i="9" s="1"/>
  <c r="S209" i="9"/>
  <c r="AA209" i="9" s="1"/>
  <c r="AN209" i="9" s="1"/>
  <c r="Y208" i="9"/>
  <c r="AL208" i="9" s="1"/>
  <c r="S208" i="9"/>
  <c r="AA208" i="9" s="1"/>
  <c r="AN208" i="9" s="1"/>
  <c r="Y207" i="9"/>
  <c r="AL207" i="9" s="1"/>
  <c r="S207" i="9"/>
  <c r="AA207" i="9" s="1"/>
  <c r="AN207" i="9" s="1"/>
  <c r="Y206" i="9"/>
  <c r="AL206" i="9" s="1"/>
  <c r="S206" i="9"/>
  <c r="AA206" i="9" s="1"/>
  <c r="AN206" i="9" s="1"/>
  <c r="Y205" i="9"/>
  <c r="AL205" i="9" s="1"/>
  <c r="S205" i="9"/>
  <c r="AA205" i="9" s="1"/>
  <c r="AN205" i="9" s="1"/>
  <c r="DC204" i="9"/>
  <c r="DA204" i="9"/>
  <c r="DB204" i="9" s="1"/>
  <c r="AX204" i="9"/>
  <c r="AQ204" i="9"/>
  <c r="Y203" i="9"/>
  <c r="AL203" i="9" s="1"/>
  <c r="S203" i="9"/>
  <c r="AA203" i="9" s="1"/>
  <c r="AN203" i="9" s="1"/>
  <c r="DC202" i="9"/>
  <c r="DA202" i="9"/>
  <c r="DB202" i="9" s="1"/>
  <c r="AX202" i="9"/>
  <c r="AQ202" i="9"/>
  <c r="Y201" i="9"/>
  <c r="AL201" i="9" s="1"/>
  <c r="S201" i="9"/>
  <c r="AA201" i="9" s="1"/>
  <c r="AN201" i="9" s="1"/>
  <c r="DC200" i="9"/>
  <c r="DA200" i="9"/>
  <c r="DB200" i="9" s="1"/>
  <c r="AX200" i="9"/>
  <c r="AQ200" i="9"/>
  <c r="Y199" i="9"/>
  <c r="AL199" i="9" s="1"/>
  <c r="S199" i="9"/>
  <c r="AA199" i="9" s="1"/>
  <c r="AN199" i="9" s="1"/>
  <c r="DC198" i="9"/>
  <c r="DA198" i="9"/>
  <c r="DB198" i="9" s="1"/>
  <c r="AX198" i="9"/>
  <c r="AQ198" i="9"/>
  <c r="Y197" i="9"/>
  <c r="AL197" i="9" s="1"/>
  <c r="S197" i="9"/>
  <c r="AA197" i="9" s="1"/>
  <c r="AN197" i="9" s="1"/>
  <c r="DC196" i="9"/>
  <c r="DA196" i="9"/>
  <c r="DB196" i="9" s="1"/>
  <c r="AX196" i="9"/>
  <c r="AQ196" i="9"/>
  <c r="DC195" i="9"/>
  <c r="DA195" i="9"/>
  <c r="DB195" i="9" s="1"/>
  <c r="AX195" i="9"/>
  <c r="AQ195" i="9"/>
  <c r="CH115" i="9"/>
  <c r="DC194" i="9"/>
  <c r="DA194" i="9"/>
  <c r="DB194" i="9" s="1"/>
  <c r="AX194" i="9"/>
  <c r="AQ194" i="9"/>
  <c r="CH114" i="9"/>
  <c r="DC193" i="9"/>
  <c r="DA193" i="9"/>
  <c r="DB193" i="9" s="1"/>
  <c r="AX193" i="9"/>
  <c r="AQ193" i="9"/>
  <c r="CH113" i="9"/>
  <c r="DC192" i="9"/>
  <c r="DA192" i="9"/>
  <c r="DB192" i="9" s="1"/>
  <c r="AX192" i="9"/>
  <c r="AQ192" i="9"/>
  <c r="CH112" i="9"/>
  <c r="DC191" i="9"/>
  <c r="DA191" i="9"/>
  <c r="DB191" i="9" s="1"/>
  <c r="AX191" i="9"/>
  <c r="AQ191" i="9"/>
  <c r="CH111" i="9"/>
  <c r="DC190" i="9"/>
  <c r="DA190" i="9"/>
  <c r="DB190" i="9" s="1"/>
  <c r="AX190" i="9"/>
  <c r="AQ190" i="9"/>
  <c r="CH110" i="9"/>
  <c r="Y189" i="9"/>
  <c r="AL189" i="9" s="1"/>
  <c r="S189" i="9"/>
  <c r="AA189" i="9" s="1"/>
  <c r="AN189" i="9" s="1"/>
  <c r="DC188" i="9"/>
  <c r="DA188" i="9"/>
  <c r="DB188" i="9" s="1"/>
  <c r="AX188" i="9"/>
  <c r="AQ188" i="9"/>
  <c r="CH151" i="9"/>
  <c r="DC187" i="9"/>
  <c r="DA187" i="9"/>
  <c r="DB187" i="9" s="1"/>
  <c r="AX187" i="9"/>
  <c r="AQ187" i="9"/>
  <c r="CH135" i="9"/>
  <c r="DC186" i="9"/>
  <c r="DA186" i="9"/>
  <c r="DB186" i="9" s="1"/>
  <c r="AX186" i="9"/>
  <c r="AQ186" i="9"/>
  <c r="CH134" i="9"/>
  <c r="DC185" i="9"/>
  <c r="DA185" i="9"/>
  <c r="DB185" i="9" s="1"/>
  <c r="AX185" i="9"/>
  <c r="AQ185" i="9"/>
  <c r="CH133" i="9"/>
  <c r="DC184" i="9"/>
  <c r="DA184" i="9"/>
  <c r="DB184" i="9" s="1"/>
  <c r="AX184" i="9"/>
  <c r="AQ184" i="9"/>
  <c r="CH132" i="9"/>
  <c r="Y180" i="9"/>
  <c r="AL180" i="9" s="1"/>
  <c r="S180" i="9"/>
  <c r="AA180" i="9" s="1"/>
  <c r="AN180" i="9" s="1"/>
  <c r="AX180" i="9"/>
  <c r="DA180" i="9"/>
  <c r="DB180" i="9" s="1"/>
  <c r="AQ180" i="9"/>
  <c r="DC180" i="9"/>
  <c r="CH150" i="9"/>
  <c r="DC172" i="9"/>
  <c r="DA172" i="9"/>
  <c r="DB172" i="9" s="1"/>
  <c r="AX172" i="9"/>
  <c r="AQ172" i="9"/>
  <c r="Y169" i="9"/>
  <c r="AL169" i="9" s="1"/>
  <c r="S169" i="9"/>
  <c r="AA169" i="9" s="1"/>
  <c r="AN169" i="9" s="1"/>
  <c r="Y168" i="9"/>
  <c r="AL168" i="9" s="1"/>
  <c r="S168" i="9"/>
  <c r="AA168" i="9" s="1"/>
  <c r="AN168" i="9" s="1"/>
  <c r="Y167" i="9"/>
  <c r="AL167" i="9" s="1"/>
  <c r="S167" i="9"/>
  <c r="AA167" i="9" s="1"/>
  <c r="AN167" i="9" s="1"/>
  <c r="Y166" i="9"/>
  <c r="AL166" i="9" s="1"/>
  <c r="S166" i="9"/>
  <c r="AA166" i="9" s="1"/>
  <c r="AN166" i="9" s="1"/>
  <c r="Y165" i="9"/>
  <c r="AL165" i="9" s="1"/>
  <c r="S165" i="9"/>
  <c r="AA165" i="9" s="1"/>
  <c r="AN165" i="9" s="1"/>
  <c r="Y164" i="9"/>
  <c r="AL164" i="9" s="1"/>
  <c r="S164" i="9"/>
  <c r="AA164" i="9" s="1"/>
  <c r="AN164" i="9" s="1"/>
  <c r="T308" i="9"/>
  <c r="T319" i="9" s="1"/>
  <c r="N308" i="9"/>
  <c r="N319" i="9" s="1"/>
  <c r="Q308" i="9"/>
  <c r="Q319" i="9" s="1"/>
  <c r="DC157" i="9"/>
  <c r="DA157" i="9"/>
  <c r="DB157" i="9" s="1"/>
  <c r="AX157" i="9"/>
  <c r="AQ157" i="9"/>
  <c r="Y156" i="9"/>
  <c r="AL156" i="9" s="1"/>
  <c r="S156" i="9"/>
  <c r="AA156" i="9" s="1"/>
  <c r="AN156" i="9" s="1"/>
  <c r="DC155" i="9"/>
  <c r="DA155" i="9"/>
  <c r="DB155" i="9" s="1"/>
  <c r="AX155" i="9"/>
  <c r="AQ155" i="9"/>
  <c r="CH129" i="9"/>
  <c r="Y154" i="9"/>
  <c r="AL154" i="9" s="1"/>
  <c r="S154" i="9"/>
  <c r="AA154" i="9" s="1"/>
  <c r="AN154" i="9" s="1"/>
  <c r="Y153" i="9"/>
  <c r="AL153" i="9" s="1"/>
  <c r="S153" i="9"/>
  <c r="AA153" i="9" s="1"/>
  <c r="AN153" i="9" s="1"/>
  <c r="Y152" i="9"/>
  <c r="AL152" i="9" s="1"/>
  <c r="S152" i="9"/>
  <c r="AA152" i="9" s="1"/>
  <c r="AN152" i="9" s="1"/>
  <c r="Y151" i="9"/>
  <c r="AL151" i="9" s="1"/>
  <c r="S151" i="9"/>
  <c r="AA151" i="9" s="1"/>
  <c r="AN151" i="9" s="1"/>
  <c r="Y150" i="9"/>
  <c r="AL150" i="9" s="1"/>
  <c r="S150" i="9"/>
  <c r="AA150" i="9" s="1"/>
  <c r="AN150" i="9" s="1"/>
  <c r="DC149" i="9"/>
  <c r="DA149" i="9"/>
  <c r="DB149" i="9" s="1"/>
  <c r="AX149" i="9"/>
  <c r="AQ149" i="9"/>
  <c r="Y148" i="9"/>
  <c r="AL148" i="9" s="1"/>
  <c r="S148" i="9"/>
  <c r="AA148" i="9" s="1"/>
  <c r="AN148" i="9" s="1"/>
  <c r="Y147" i="9"/>
  <c r="AL147" i="9" s="1"/>
  <c r="S147" i="9"/>
  <c r="AA147" i="9" s="1"/>
  <c r="AN147" i="9" s="1"/>
  <c r="Y146" i="9"/>
  <c r="AL146" i="9" s="1"/>
  <c r="S146" i="9"/>
  <c r="AA146" i="9" s="1"/>
  <c r="AN146" i="9" s="1"/>
  <c r="Y145" i="9"/>
  <c r="AL145" i="9" s="1"/>
  <c r="S145" i="9"/>
  <c r="AA145" i="9" s="1"/>
  <c r="AN145" i="9" s="1"/>
  <c r="Y144" i="9"/>
  <c r="AL144" i="9" s="1"/>
  <c r="S144" i="9"/>
  <c r="AA144" i="9" s="1"/>
  <c r="AN144" i="9" s="1"/>
  <c r="Y143" i="9"/>
  <c r="AL143" i="9" s="1"/>
  <c r="S143" i="9"/>
  <c r="AA143" i="9" s="1"/>
  <c r="AN143" i="9" s="1"/>
  <c r="Y142" i="9"/>
  <c r="AL142" i="9" s="1"/>
  <c r="S142" i="9"/>
  <c r="AA142" i="9" s="1"/>
  <c r="AN142" i="9" s="1"/>
  <c r="DC141" i="9"/>
  <c r="DA141" i="9"/>
  <c r="DB141" i="9" s="1"/>
  <c r="AX141" i="9"/>
  <c r="AQ141" i="9"/>
  <c r="Y140" i="9"/>
  <c r="AL140" i="9" s="1"/>
  <c r="S140" i="9"/>
  <c r="AA140" i="9" s="1"/>
  <c r="AN140" i="9" s="1"/>
  <c r="DC139" i="9"/>
  <c r="DA139" i="9"/>
  <c r="DB139" i="9" s="1"/>
  <c r="AX139" i="9"/>
  <c r="AQ139" i="9"/>
  <c r="Y138" i="9"/>
  <c r="AL138" i="9" s="1"/>
  <c r="S138" i="9"/>
  <c r="AA138" i="9" s="1"/>
  <c r="AN138" i="9" s="1"/>
  <c r="DC137" i="9"/>
  <c r="DA137" i="9"/>
  <c r="DB137" i="9" s="1"/>
  <c r="AX137" i="9"/>
  <c r="AQ137" i="9"/>
  <c r="Y136" i="9"/>
  <c r="AL136" i="9" s="1"/>
  <c r="S136" i="9"/>
  <c r="AA136" i="9" s="1"/>
  <c r="AN136" i="9" s="1"/>
  <c r="Y135" i="9"/>
  <c r="AL135" i="9" s="1"/>
  <c r="S135" i="9"/>
  <c r="AA135" i="9" s="1"/>
  <c r="AN135" i="9" s="1"/>
  <c r="DC134" i="9"/>
  <c r="DA134" i="9"/>
  <c r="DB134" i="9" s="1"/>
  <c r="AX134" i="9"/>
  <c r="AQ134" i="9"/>
  <c r="Y133" i="9"/>
  <c r="AL133" i="9" s="1"/>
  <c r="S133" i="9"/>
  <c r="AA133" i="9" s="1"/>
  <c r="AN133" i="9" s="1"/>
  <c r="DC132" i="9"/>
  <c r="DA132" i="9"/>
  <c r="DB132" i="9" s="1"/>
  <c r="AX132" i="9"/>
  <c r="AQ132" i="9"/>
  <c r="DC131" i="9"/>
  <c r="DA131" i="9"/>
  <c r="DB131" i="9" s="1"/>
  <c r="AX131" i="9"/>
  <c r="AQ131" i="9"/>
  <c r="CH74" i="9"/>
  <c r="DC130" i="9"/>
  <c r="DA130" i="9"/>
  <c r="DB130" i="9" s="1"/>
  <c r="AX130" i="9"/>
  <c r="AQ130" i="9"/>
  <c r="CH73" i="9"/>
  <c r="DC129" i="9"/>
  <c r="DA129" i="9"/>
  <c r="DB129" i="9" s="1"/>
  <c r="AX129" i="9"/>
  <c r="AQ129" i="9"/>
  <c r="CH72" i="9"/>
  <c r="DC128" i="9"/>
  <c r="DA128" i="9"/>
  <c r="DB128" i="9" s="1"/>
  <c r="AX128" i="9"/>
  <c r="CH71" i="9"/>
  <c r="AQ128" i="9"/>
  <c r="DC127" i="9"/>
  <c r="DA127" i="9"/>
  <c r="DB127" i="9" s="1"/>
  <c r="AX127" i="9"/>
  <c r="AQ127" i="9"/>
  <c r="CH70" i="9"/>
  <c r="Y126" i="9"/>
  <c r="AL126" i="9" s="1"/>
  <c r="S126" i="9"/>
  <c r="AA126" i="9" s="1"/>
  <c r="AN126" i="9" s="1"/>
  <c r="DC126" i="9"/>
  <c r="DA126" i="9"/>
  <c r="DB126" i="9" s="1"/>
  <c r="AX126" i="9"/>
  <c r="CH142" i="9"/>
  <c r="AQ126" i="9"/>
  <c r="Y125" i="9"/>
  <c r="AL125" i="9" s="1"/>
  <c r="S125" i="9"/>
  <c r="AA125" i="9" s="1"/>
  <c r="AN125" i="9" s="1"/>
  <c r="DC124" i="9"/>
  <c r="DA124" i="9"/>
  <c r="DB124" i="9" s="1"/>
  <c r="AX124" i="9"/>
  <c r="AQ124" i="9"/>
  <c r="DC123" i="9"/>
  <c r="DA123" i="9"/>
  <c r="DB123" i="9" s="1"/>
  <c r="AX123" i="9"/>
  <c r="CH141" i="9"/>
  <c r="AQ123" i="9"/>
  <c r="DC122" i="9"/>
  <c r="DA122" i="9"/>
  <c r="DB122" i="9" s="1"/>
  <c r="AX122" i="9"/>
  <c r="AQ122" i="9"/>
  <c r="CH98" i="9"/>
  <c r="DC121" i="9"/>
  <c r="DA121" i="9"/>
  <c r="DB121" i="9" s="1"/>
  <c r="AX121" i="9"/>
  <c r="AQ121" i="9"/>
  <c r="CH97" i="9"/>
  <c r="DC120" i="9"/>
  <c r="DA120" i="9"/>
  <c r="DB120" i="9" s="1"/>
  <c r="AX120" i="9"/>
  <c r="AQ120" i="9"/>
  <c r="CH96" i="9"/>
  <c r="DC119" i="9"/>
  <c r="DA119" i="9"/>
  <c r="DB119" i="9" s="1"/>
  <c r="AX119" i="9"/>
  <c r="AQ119" i="9"/>
  <c r="CH95" i="9"/>
  <c r="DC118" i="9"/>
  <c r="DA118" i="9"/>
  <c r="DB118" i="9" s="1"/>
  <c r="AX118" i="9"/>
  <c r="AQ118" i="9"/>
  <c r="Y117" i="9"/>
  <c r="AL117" i="9" s="1"/>
  <c r="S117" i="9"/>
  <c r="AA117" i="9" s="1"/>
  <c r="AN117" i="9" s="1"/>
  <c r="Y115" i="9"/>
  <c r="AL115" i="9" s="1"/>
  <c r="S115" i="9"/>
  <c r="AA115" i="9" s="1"/>
  <c r="AN115" i="9" s="1"/>
  <c r="DC114" i="9"/>
  <c r="DA114" i="9"/>
  <c r="DB114" i="9" s="1"/>
  <c r="AX114" i="9"/>
  <c r="AQ114" i="9"/>
  <c r="Y113" i="9"/>
  <c r="AL113" i="9" s="1"/>
  <c r="S113" i="9"/>
  <c r="AA113" i="9" s="1"/>
  <c r="AN113" i="9" s="1"/>
  <c r="DC112" i="9"/>
  <c r="DA112" i="9"/>
  <c r="DB112" i="9" s="1"/>
  <c r="AX112" i="9"/>
  <c r="AQ112" i="9"/>
  <c r="Y111" i="9"/>
  <c r="AL111" i="9" s="1"/>
  <c r="S111" i="9"/>
  <c r="AA111" i="9" s="1"/>
  <c r="AN111" i="9" s="1"/>
  <c r="DC110" i="9"/>
  <c r="DA110" i="9"/>
  <c r="DB110" i="9" s="1"/>
  <c r="AX110" i="9"/>
  <c r="AQ110" i="9"/>
  <c r="CH128" i="9"/>
  <c r="Y109" i="9"/>
  <c r="AL109" i="9" s="1"/>
  <c r="S109" i="9"/>
  <c r="AA109" i="9" s="1"/>
  <c r="AN109" i="9" s="1"/>
  <c r="Y108" i="9"/>
  <c r="AL108" i="9" s="1"/>
  <c r="S108" i="9"/>
  <c r="AA108" i="9" s="1"/>
  <c r="AN108" i="9" s="1"/>
  <c r="DC107" i="9"/>
  <c r="DA107" i="9"/>
  <c r="DB107" i="9" s="1"/>
  <c r="AX107" i="9"/>
  <c r="AQ107" i="9"/>
  <c r="DC106" i="9"/>
  <c r="DA106" i="9"/>
  <c r="DB106" i="9" s="1"/>
  <c r="AX106" i="9"/>
  <c r="AQ106" i="9"/>
  <c r="CH68" i="9"/>
  <c r="DC105" i="9"/>
  <c r="DA105" i="9"/>
  <c r="DB105" i="9" s="1"/>
  <c r="AX105" i="9"/>
  <c r="AQ105" i="9"/>
  <c r="CH67" i="9"/>
  <c r="DC104" i="9"/>
  <c r="DA104" i="9"/>
  <c r="DB104" i="9" s="1"/>
  <c r="AX104" i="9"/>
  <c r="AQ104" i="9"/>
  <c r="CH66" i="9"/>
  <c r="DC103" i="9"/>
  <c r="DA103" i="9"/>
  <c r="DB103" i="9" s="1"/>
  <c r="AX103" i="9"/>
  <c r="AQ103" i="9"/>
  <c r="CH65" i="9"/>
  <c r="Y102" i="9"/>
  <c r="AL102" i="9" s="1"/>
  <c r="S102" i="9"/>
  <c r="AA102" i="9" s="1"/>
  <c r="AN102" i="9" s="1"/>
  <c r="Y101" i="9"/>
  <c r="AL101" i="9" s="1"/>
  <c r="S101" i="9"/>
  <c r="AA101" i="9" s="1"/>
  <c r="AN101" i="9" s="1"/>
  <c r="Y100" i="9"/>
  <c r="AL100" i="9" s="1"/>
  <c r="S100" i="9"/>
  <c r="AA100" i="9" s="1"/>
  <c r="AN100" i="9" s="1"/>
  <c r="DC99" i="9"/>
  <c r="DA99" i="9"/>
  <c r="DB99" i="9" s="1"/>
  <c r="AX99" i="9"/>
  <c r="AQ99" i="9"/>
  <c r="Y98" i="9"/>
  <c r="AL98" i="9" s="1"/>
  <c r="S98" i="9"/>
  <c r="AA98" i="9" s="1"/>
  <c r="AN98" i="9" s="1"/>
  <c r="DC97" i="9"/>
  <c r="DA97" i="9"/>
  <c r="DB97" i="9" s="1"/>
  <c r="AX97" i="9"/>
  <c r="AQ97" i="9"/>
  <c r="Y96" i="9"/>
  <c r="AL96" i="9" s="1"/>
  <c r="S96" i="9"/>
  <c r="AA96" i="9" s="1"/>
  <c r="AN96" i="9" s="1"/>
  <c r="DC95" i="9"/>
  <c r="DA95" i="9"/>
  <c r="DB95" i="9" s="1"/>
  <c r="AX95" i="9"/>
  <c r="AQ95" i="9"/>
  <c r="Y94" i="9"/>
  <c r="AL94" i="9" s="1"/>
  <c r="S94" i="9"/>
  <c r="AA94" i="9" s="1"/>
  <c r="AN94" i="9" s="1"/>
  <c r="DC93" i="9"/>
  <c r="DA93" i="9"/>
  <c r="DB93" i="9" s="1"/>
  <c r="AX93" i="9"/>
  <c r="AQ93" i="9"/>
  <c r="Y92" i="9"/>
  <c r="AL92" i="9" s="1"/>
  <c r="S92" i="9"/>
  <c r="AA92" i="9" s="1"/>
  <c r="AN92" i="9" s="1"/>
  <c r="DC91" i="9"/>
  <c r="DA91" i="9"/>
  <c r="DB91" i="9" s="1"/>
  <c r="AX91" i="9"/>
  <c r="AQ91" i="9"/>
  <c r="Y90" i="9"/>
  <c r="AL90" i="9" s="1"/>
  <c r="S90" i="9"/>
  <c r="AA90" i="9" s="1"/>
  <c r="AN90" i="9" s="1"/>
  <c r="Y89" i="9"/>
  <c r="AL89" i="9" s="1"/>
  <c r="S89" i="9"/>
  <c r="AA89" i="9" s="1"/>
  <c r="AN89" i="9" s="1"/>
  <c r="S183" i="9"/>
  <c r="AA183" i="9" s="1"/>
  <c r="AN183" i="9" s="1"/>
  <c r="Y183" i="9"/>
  <c r="AL183" i="9" s="1"/>
  <c r="S181" i="9"/>
  <c r="AA181" i="9" s="1"/>
  <c r="AN181" i="9" s="1"/>
  <c r="Y181" i="9"/>
  <c r="AL181" i="9" s="1"/>
  <c r="DC42" i="9"/>
  <c r="DA42" i="9"/>
  <c r="DB42" i="9" s="1"/>
  <c r="AQ42" i="9"/>
  <c r="CH42" i="9"/>
  <c r="AX42" i="9"/>
  <c r="DC44" i="9"/>
  <c r="DA44" i="9"/>
  <c r="DB44" i="9" s="1"/>
  <c r="AQ44" i="9"/>
  <c r="CH44" i="9"/>
  <c r="AX44" i="9"/>
  <c r="DC46" i="9"/>
  <c r="DA46" i="9"/>
  <c r="DB46" i="9" s="1"/>
  <c r="AQ46" i="9"/>
  <c r="CH46" i="9"/>
  <c r="AX46" i="9"/>
  <c r="S48" i="9"/>
  <c r="AA48" i="9" s="1"/>
  <c r="AN48" i="9" s="1"/>
  <c r="Y48" i="9"/>
  <c r="AL48" i="9" s="1"/>
  <c r="S50" i="9"/>
  <c r="AA50" i="9" s="1"/>
  <c r="AN50" i="9" s="1"/>
  <c r="Y50" i="9"/>
  <c r="AL50" i="9" s="1"/>
  <c r="DC52" i="9"/>
  <c r="DA52" i="9"/>
  <c r="DB52" i="9" s="1"/>
  <c r="AQ52" i="9"/>
  <c r="AX52" i="9"/>
  <c r="S54" i="9"/>
  <c r="AA54" i="9" s="1"/>
  <c r="AN54" i="9" s="1"/>
  <c r="Y54" i="9"/>
  <c r="AL54" i="9" s="1"/>
  <c r="DC56" i="9"/>
  <c r="DA56" i="9"/>
  <c r="DB56" i="9" s="1"/>
  <c r="AQ56" i="9"/>
  <c r="AX56" i="9"/>
  <c r="S58" i="9"/>
  <c r="AA58" i="9" s="1"/>
  <c r="AN58" i="9" s="1"/>
  <c r="Y58" i="9"/>
  <c r="AL58" i="9" s="1"/>
  <c r="DC60" i="9"/>
  <c r="DA60" i="9"/>
  <c r="DB60" i="9" s="1"/>
  <c r="AQ60" i="9"/>
  <c r="CH62" i="9"/>
  <c r="AX60" i="9"/>
  <c r="CH86" i="9"/>
  <c r="DC62" i="9"/>
  <c r="DA62" i="9"/>
  <c r="DB62" i="9" s="1"/>
  <c r="AQ62" i="9"/>
  <c r="AX62" i="9"/>
  <c r="S64" i="9"/>
  <c r="AA64" i="9" s="1"/>
  <c r="AN64" i="9" s="1"/>
  <c r="Y64" i="9"/>
  <c r="AL64" i="9" s="1"/>
  <c r="S66" i="9"/>
  <c r="AA66" i="9" s="1"/>
  <c r="AN66" i="9" s="1"/>
  <c r="Y66" i="9"/>
  <c r="AL66" i="9" s="1"/>
  <c r="S67" i="9"/>
  <c r="AA67" i="9" s="1"/>
  <c r="AN67" i="9" s="1"/>
  <c r="Y67" i="9"/>
  <c r="AL67" i="9" s="1"/>
  <c r="S68" i="9"/>
  <c r="AA68" i="9" s="1"/>
  <c r="AN68" i="9" s="1"/>
  <c r="Y68" i="9"/>
  <c r="AL68" i="9" s="1"/>
  <c r="S69" i="9"/>
  <c r="AA69" i="9" s="1"/>
  <c r="AN69" i="9" s="1"/>
  <c r="Y69" i="9"/>
  <c r="AL69" i="9" s="1"/>
  <c r="S70" i="9"/>
  <c r="AA70" i="9" s="1"/>
  <c r="AN70" i="9" s="1"/>
  <c r="Y70" i="9"/>
  <c r="AL70" i="9" s="1"/>
  <c r="S71" i="9"/>
  <c r="AA71" i="9" s="1"/>
  <c r="AN71" i="9" s="1"/>
  <c r="Y71" i="9"/>
  <c r="AL71" i="9" s="1"/>
  <c r="AQ72" i="9"/>
  <c r="CH51" i="9"/>
  <c r="DC72" i="9"/>
  <c r="DA72" i="9"/>
  <c r="DB72" i="9" s="1"/>
  <c r="AX72" i="9"/>
  <c r="S73" i="9"/>
  <c r="AA73" i="9" s="1"/>
  <c r="AN73" i="9" s="1"/>
  <c r="Y73" i="9"/>
  <c r="AL73" i="9" s="1"/>
  <c r="AQ74" i="9"/>
  <c r="DC74" i="9"/>
  <c r="DA74" i="9"/>
  <c r="DB74" i="9" s="1"/>
  <c r="AX74" i="9"/>
  <c r="S75" i="9"/>
  <c r="AA75" i="9" s="1"/>
  <c r="AN75" i="9" s="1"/>
  <c r="Y75" i="9"/>
  <c r="AL75" i="9" s="1"/>
  <c r="AQ76" i="9"/>
  <c r="DC76" i="9"/>
  <c r="DA76" i="9"/>
  <c r="DB76" i="9" s="1"/>
  <c r="AX76" i="9"/>
  <c r="S77" i="9"/>
  <c r="AA77" i="9" s="1"/>
  <c r="AN77" i="9" s="1"/>
  <c r="Y77" i="9"/>
  <c r="AL77" i="9" s="1"/>
  <c r="AQ78" i="9"/>
  <c r="DC78" i="9"/>
  <c r="DA78" i="9"/>
  <c r="DB78" i="9" s="1"/>
  <c r="AX78" i="9"/>
  <c r="S79" i="9"/>
  <c r="AA79" i="9" s="1"/>
  <c r="AN79" i="9" s="1"/>
  <c r="Y79" i="9"/>
  <c r="AL79" i="9" s="1"/>
  <c r="AQ80" i="9"/>
  <c r="DC80" i="9"/>
  <c r="DA80" i="9"/>
  <c r="DB80" i="9" s="1"/>
  <c r="AX80" i="9"/>
  <c r="S81" i="9"/>
  <c r="AA81" i="9" s="1"/>
  <c r="AN81" i="9" s="1"/>
  <c r="Y81" i="9"/>
  <c r="AL81" i="9" s="1"/>
  <c r="AQ82" i="9"/>
  <c r="DC82" i="9"/>
  <c r="DA82" i="9"/>
  <c r="DB82" i="9" s="1"/>
  <c r="AX82" i="9"/>
  <c r="AQ83" i="9"/>
  <c r="DC83" i="9"/>
  <c r="DA83" i="9"/>
  <c r="DB83" i="9" s="1"/>
  <c r="AX83" i="9"/>
  <c r="CH52" i="9"/>
  <c r="AQ84" i="9"/>
  <c r="CH53" i="9"/>
  <c r="DC84" i="9"/>
  <c r="DA84" i="9"/>
  <c r="DB84" i="9" s="1"/>
  <c r="AX84" i="9"/>
  <c r="AQ85" i="9"/>
  <c r="DC85" i="9"/>
  <c r="DA85" i="9"/>
  <c r="DB85" i="9" s="1"/>
  <c r="AX85" i="9"/>
  <c r="CH54" i="9"/>
  <c r="AQ86" i="9"/>
  <c r="CH55" i="9"/>
  <c r="DC86" i="9"/>
  <c r="DA86" i="9"/>
  <c r="DB86" i="9" s="1"/>
  <c r="AX86" i="9"/>
  <c r="S87" i="9"/>
  <c r="AA87" i="9" s="1"/>
  <c r="AN87" i="9" s="1"/>
  <c r="Y87" i="9"/>
  <c r="AL87" i="9" s="1"/>
  <c r="DC88" i="9"/>
  <c r="DA88" i="9"/>
  <c r="DB88" i="9" s="1"/>
  <c r="AX88" i="9"/>
  <c r="AQ88" i="9"/>
  <c r="CH56" i="9"/>
  <c r="CH63" i="9"/>
  <c r="AX61" i="9"/>
  <c r="DC61" i="9"/>
  <c r="DA61" i="9"/>
  <c r="DB61" i="9" s="1"/>
  <c r="AQ61" i="9"/>
  <c r="CH87" i="9"/>
  <c r="AX63" i="9"/>
  <c r="DC63" i="9"/>
  <c r="DA63" i="9"/>
  <c r="DB63" i="9" s="1"/>
  <c r="AQ63" i="9"/>
  <c r="Y65" i="9"/>
  <c r="AL65" i="9" s="1"/>
  <c r="S65" i="9"/>
  <c r="AA65" i="9" s="1"/>
  <c r="AN65" i="9" s="1"/>
  <c r="X12" i="9"/>
  <c r="X14" i="9"/>
  <c r="X16" i="9"/>
  <c r="X18" i="9"/>
  <c r="X20" i="9"/>
  <c r="X10" i="9"/>
  <c r="X19" i="9"/>
  <c r="X21" i="9"/>
  <c r="X23" i="9"/>
  <c r="X25" i="9"/>
  <c r="AW41" i="9"/>
  <c r="AS41" i="9"/>
  <c r="AW47" i="9"/>
  <c r="AS47" i="9"/>
  <c r="AT47" i="9" s="1"/>
  <c r="AR53" i="9"/>
  <c r="AU53" i="9"/>
  <c r="AA40" i="9"/>
  <c r="S39" i="9"/>
  <c r="S38" i="9" s="1"/>
  <c r="AL40" i="9"/>
  <c r="AW51" i="9"/>
  <c r="AS51" i="9"/>
  <c r="AT51" i="9" s="1"/>
  <c r="S298" i="9"/>
  <c r="AA298" i="9" s="1"/>
  <c r="AN298" i="9" s="1"/>
  <c r="Y298" i="9"/>
  <c r="AL298" i="9" s="1"/>
  <c r="AQ297" i="9"/>
  <c r="DC297" i="9"/>
  <c r="DA297" i="9"/>
  <c r="DB297" i="9" s="1"/>
  <c r="AX297" i="9"/>
  <c r="CH178" i="9"/>
  <c r="AQ296" i="9"/>
  <c r="DC296" i="9"/>
  <c r="DA296" i="9"/>
  <c r="DB296" i="9" s="1"/>
  <c r="AX296" i="9"/>
  <c r="CH175" i="9"/>
  <c r="DC295" i="9"/>
  <c r="DA295" i="9"/>
  <c r="DB295" i="9" s="1"/>
  <c r="AX295" i="9"/>
  <c r="AQ295" i="9"/>
  <c r="CH174" i="9"/>
  <c r="DC294" i="9"/>
  <c r="DA294" i="9"/>
  <c r="DB294" i="9" s="1"/>
  <c r="AX294" i="9"/>
  <c r="AQ294" i="9"/>
  <c r="CH173" i="9"/>
  <c r="DC293" i="9"/>
  <c r="DA293" i="9"/>
  <c r="DB293" i="9" s="1"/>
  <c r="AX293" i="9"/>
  <c r="AQ293" i="9"/>
  <c r="CH172" i="9"/>
  <c r="Y292" i="9"/>
  <c r="AL292" i="9" s="1"/>
  <c r="S292" i="9"/>
  <c r="AA292" i="9" s="1"/>
  <c r="AN292" i="9" s="1"/>
  <c r="DC291" i="9"/>
  <c r="DA291" i="9"/>
  <c r="DB291" i="9" s="1"/>
  <c r="AX291" i="9"/>
  <c r="AQ291" i="9"/>
  <c r="DC290" i="9"/>
  <c r="DA290" i="9"/>
  <c r="DB290" i="9" s="1"/>
  <c r="AX290" i="9"/>
  <c r="AQ290" i="9"/>
  <c r="Y289" i="9"/>
  <c r="AL289" i="9" s="1"/>
  <c r="S289" i="9"/>
  <c r="AA289" i="9" s="1"/>
  <c r="AN289" i="9" s="1"/>
  <c r="DC288" i="9"/>
  <c r="DA288" i="9"/>
  <c r="DB288" i="9" s="1"/>
  <c r="AX288" i="9"/>
  <c r="AQ288" i="9"/>
  <c r="Y287" i="9"/>
  <c r="AL287" i="9" s="1"/>
  <c r="S287" i="9"/>
  <c r="AA287" i="9" s="1"/>
  <c r="AN287" i="9" s="1"/>
  <c r="DC286" i="9"/>
  <c r="DA286" i="9"/>
  <c r="DB286" i="9" s="1"/>
  <c r="AX286" i="9"/>
  <c r="AQ286" i="9"/>
  <c r="DC285" i="9"/>
  <c r="DA285" i="9"/>
  <c r="DB285" i="9" s="1"/>
  <c r="AX285" i="9"/>
  <c r="AQ285" i="9"/>
  <c r="Y284" i="9"/>
  <c r="AL284" i="9" s="1"/>
  <c r="S284" i="9"/>
  <c r="AA284" i="9" s="1"/>
  <c r="AN284" i="9" s="1"/>
  <c r="DC283" i="9"/>
  <c r="DA283" i="9"/>
  <c r="DB283" i="9" s="1"/>
  <c r="AX283" i="9"/>
  <c r="AQ283" i="9"/>
  <c r="Y282" i="9"/>
  <c r="AL282" i="9" s="1"/>
  <c r="S282" i="9"/>
  <c r="AA282" i="9" s="1"/>
  <c r="AN282" i="9" s="1"/>
  <c r="DC281" i="9"/>
  <c r="DA281" i="9"/>
  <c r="DB281" i="9" s="1"/>
  <c r="AX281" i="9"/>
  <c r="AQ281" i="9"/>
  <c r="DC280" i="9"/>
  <c r="DA280" i="9"/>
  <c r="DB280" i="9" s="1"/>
  <c r="AX280" i="9"/>
  <c r="AQ280" i="9"/>
  <c r="Y279" i="9"/>
  <c r="AL279" i="9" s="1"/>
  <c r="S279" i="9"/>
  <c r="AA279" i="9" s="1"/>
  <c r="AN279" i="9" s="1"/>
  <c r="DC278" i="9"/>
  <c r="DA278" i="9"/>
  <c r="DB278" i="9" s="1"/>
  <c r="AX278" i="9"/>
  <c r="AQ278" i="9"/>
  <c r="Y277" i="9"/>
  <c r="AL277" i="9" s="1"/>
  <c r="S277" i="9"/>
  <c r="AA277" i="9" s="1"/>
  <c r="AN277" i="9" s="1"/>
  <c r="DC276" i="9"/>
  <c r="DA276" i="9"/>
  <c r="DB276" i="9" s="1"/>
  <c r="AX276" i="9"/>
  <c r="AQ276" i="9"/>
  <c r="Y275" i="9"/>
  <c r="AL275" i="9" s="1"/>
  <c r="S275" i="9"/>
  <c r="AA275" i="9" s="1"/>
  <c r="AN275" i="9" s="1"/>
  <c r="DC274" i="9"/>
  <c r="DA274" i="9"/>
  <c r="DB274" i="9" s="1"/>
  <c r="AX274" i="9"/>
  <c r="AQ274" i="9"/>
  <c r="Y273" i="9"/>
  <c r="AL273" i="9" s="1"/>
  <c r="S273" i="9"/>
  <c r="AA273" i="9" s="1"/>
  <c r="AN273" i="9" s="1"/>
  <c r="DC272" i="9"/>
  <c r="DA272" i="9"/>
  <c r="DB272" i="9" s="1"/>
  <c r="AX272" i="9"/>
  <c r="AQ272" i="9"/>
  <c r="CH169" i="9"/>
  <c r="DC271" i="9"/>
  <c r="DA271" i="9"/>
  <c r="DB271" i="9" s="1"/>
  <c r="AX271" i="9"/>
  <c r="AQ271" i="9"/>
  <c r="CH168" i="9"/>
  <c r="DC270" i="9"/>
  <c r="DA270" i="9"/>
  <c r="DB270" i="9" s="1"/>
  <c r="AX270" i="9"/>
  <c r="AQ270" i="9"/>
  <c r="CH167" i="9"/>
  <c r="DC269" i="9"/>
  <c r="DA269" i="9"/>
  <c r="DB269" i="9" s="1"/>
  <c r="AX269" i="9"/>
  <c r="AQ269" i="9"/>
  <c r="CH166" i="9"/>
  <c r="DC268" i="9"/>
  <c r="DA268" i="9"/>
  <c r="DB268" i="9" s="1"/>
  <c r="AX268" i="9"/>
  <c r="AQ268" i="9"/>
  <c r="CH165" i="9"/>
  <c r="DC267" i="9"/>
  <c r="DA267" i="9"/>
  <c r="DB267" i="9" s="1"/>
  <c r="AX267" i="9"/>
  <c r="AQ267" i="9"/>
  <c r="CH164" i="9"/>
  <c r="DC266" i="9"/>
  <c r="DA266" i="9"/>
  <c r="DB266" i="9" s="1"/>
  <c r="AX266" i="9"/>
  <c r="AQ266" i="9"/>
  <c r="CH163" i="9"/>
  <c r="Y265" i="9"/>
  <c r="AL265" i="9" s="1"/>
  <c r="S265" i="9"/>
  <c r="AA265" i="9" s="1"/>
  <c r="AN265" i="9" s="1"/>
  <c r="DC264" i="9"/>
  <c r="DA264" i="9"/>
  <c r="DB264" i="9" s="1"/>
  <c r="AX264" i="9"/>
  <c r="AQ264" i="9"/>
  <c r="Y263" i="9"/>
  <c r="AL263" i="9" s="1"/>
  <c r="S263" i="9"/>
  <c r="AA263" i="9" s="1"/>
  <c r="AN263" i="9" s="1"/>
  <c r="DC262" i="9"/>
  <c r="DA262" i="9"/>
  <c r="DB262" i="9" s="1"/>
  <c r="AX262" i="9"/>
  <c r="AQ262" i="9"/>
  <c r="Y261" i="9"/>
  <c r="AL261" i="9" s="1"/>
  <c r="S261" i="9"/>
  <c r="AA261" i="9" s="1"/>
  <c r="AN261" i="9" s="1"/>
  <c r="DC260" i="9"/>
  <c r="DA260" i="9"/>
  <c r="DB260" i="9" s="1"/>
  <c r="AX260" i="9"/>
  <c r="AQ260" i="9"/>
  <c r="Y259" i="9"/>
  <c r="AL259" i="9" s="1"/>
  <c r="S259" i="9"/>
  <c r="AA259" i="9" s="1"/>
  <c r="AN259" i="9" s="1"/>
  <c r="Y258" i="9"/>
  <c r="AL258" i="9" s="1"/>
  <c r="S258" i="9"/>
  <c r="AA258" i="9" s="1"/>
  <c r="AN258" i="9" s="1"/>
  <c r="DC257" i="9"/>
  <c r="DA257" i="9"/>
  <c r="DB257" i="9" s="1"/>
  <c r="AX257" i="9"/>
  <c r="AQ257" i="9"/>
  <c r="Y256" i="9"/>
  <c r="AL256" i="9" s="1"/>
  <c r="S256" i="9"/>
  <c r="AA256" i="9" s="1"/>
  <c r="AN256" i="9" s="1"/>
  <c r="DC255" i="9"/>
  <c r="DA255" i="9"/>
  <c r="DB255" i="9" s="1"/>
  <c r="AX255" i="9"/>
  <c r="AQ255" i="9"/>
  <c r="CH176" i="9"/>
  <c r="DC254" i="9"/>
  <c r="DA254" i="9"/>
  <c r="DB254" i="9" s="1"/>
  <c r="AX254" i="9"/>
  <c r="AQ254" i="9"/>
  <c r="CH162" i="9"/>
  <c r="DC253" i="9"/>
  <c r="DA253" i="9"/>
  <c r="DB253" i="9" s="1"/>
  <c r="AX253" i="9"/>
  <c r="AQ253" i="9"/>
  <c r="CH161" i="9"/>
  <c r="DC252" i="9"/>
  <c r="DA252" i="9"/>
  <c r="DB252" i="9" s="1"/>
  <c r="AX252" i="9"/>
  <c r="AQ252" i="9"/>
  <c r="CH160" i="9"/>
  <c r="DC251" i="9"/>
  <c r="DA251" i="9"/>
  <c r="DB251" i="9" s="1"/>
  <c r="AX251" i="9"/>
  <c r="AQ251" i="9"/>
  <c r="CH171" i="9"/>
  <c r="Y250" i="9"/>
  <c r="AL250" i="9" s="1"/>
  <c r="S250" i="9"/>
  <c r="AA250" i="9" s="1"/>
  <c r="AN250" i="9" s="1"/>
  <c r="Y249" i="9"/>
  <c r="AL249" i="9" s="1"/>
  <c r="S249" i="9"/>
  <c r="AA249" i="9" s="1"/>
  <c r="AN249" i="9" s="1"/>
  <c r="DC248" i="9"/>
  <c r="DA248" i="9"/>
  <c r="DB248" i="9" s="1"/>
  <c r="AX248" i="9"/>
  <c r="AQ248" i="9"/>
  <c r="CH158" i="9"/>
  <c r="Y247" i="9"/>
  <c r="AL247" i="9" s="1"/>
  <c r="S247" i="9"/>
  <c r="AA247" i="9" s="1"/>
  <c r="AN247" i="9" s="1"/>
  <c r="DC246" i="9"/>
  <c r="DA246" i="9"/>
  <c r="DB246" i="9" s="1"/>
  <c r="AX246" i="9"/>
  <c r="AQ246" i="9"/>
  <c r="Y245" i="9"/>
  <c r="AL245" i="9" s="1"/>
  <c r="S245" i="9"/>
  <c r="AA245" i="9" s="1"/>
  <c r="AN245" i="9" s="1"/>
  <c r="DC244" i="9"/>
  <c r="DA244" i="9"/>
  <c r="DB244" i="9" s="1"/>
  <c r="AX244" i="9"/>
  <c r="AQ244" i="9"/>
  <c r="DC243" i="9"/>
  <c r="DA243" i="9"/>
  <c r="DB243" i="9" s="1"/>
  <c r="AX243" i="9"/>
  <c r="AQ243" i="9"/>
  <c r="Y242" i="9"/>
  <c r="AL242" i="9" s="1"/>
  <c r="S242" i="9"/>
  <c r="AA242" i="9" s="1"/>
  <c r="AN242" i="9" s="1"/>
  <c r="DC241" i="9"/>
  <c r="DA241" i="9"/>
  <c r="DB241" i="9" s="1"/>
  <c r="AX241" i="9"/>
  <c r="AQ241" i="9"/>
  <c r="Y240" i="9"/>
  <c r="AL240" i="9" s="1"/>
  <c r="S240" i="9"/>
  <c r="AA240" i="9" s="1"/>
  <c r="AN240" i="9" s="1"/>
  <c r="DC239" i="9"/>
  <c r="DA239" i="9"/>
  <c r="DB239" i="9" s="1"/>
  <c r="AX239" i="9"/>
  <c r="AQ239" i="9"/>
  <c r="Y238" i="9"/>
  <c r="AL238" i="9" s="1"/>
  <c r="S238" i="9"/>
  <c r="AA238" i="9" s="1"/>
  <c r="AN238" i="9" s="1"/>
  <c r="Y237" i="9"/>
  <c r="AL237" i="9" s="1"/>
  <c r="S237" i="9"/>
  <c r="AA237" i="9" s="1"/>
  <c r="AN237" i="9" s="1"/>
  <c r="Y236" i="9"/>
  <c r="AL236" i="9" s="1"/>
  <c r="S236" i="9"/>
  <c r="AA236" i="9" s="1"/>
  <c r="AN236" i="9" s="1"/>
  <c r="Y235" i="9"/>
  <c r="AL235" i="9" s="1"/>
  <c r="S235" i="9"/>
  <c r="AA235" i="9" s="1"/>
  <c r="AN235" i="9" s="1"/>
  <c r="Y234" i="9"/>
  <c r="AL234" i="9" s="1"/>
  <c r="S234" i="9"/>
  <c r="AA234" i="9" s="1"/>
  <c r="AN234" i="9" s="1"/>
  <c r="Y233" i="9"/>
  <c r="AL233" i="9" s="1"/>
  <c r="S233" i="9"/>
  <c r="AA233" i="9" s="1"/>
  <c r="AN233" i="9" s="1"/>
  <c r="Y232" i="9"/>
  <c r="AL232" i="9" s="1"/>
  <c r="S232" i="9"/>
  <c r="AA232" i="9" s="1"/>
  <c r="AN232" i="9" s="1"/>
  <c r="DC231" i="9"/>
  <c r="DA231" i="9"/>
  <c r="DB231" i="9" s="1"/>
  <c r="AX231" i="9"/>
  <c r="AQ231" i="9"/>
  <c r="Y230" i="9"/>
  <c r="AL230" i="9" s="1"/>
  <c r="S230" i="9"/>
  <c r="AA230" i="9" s="1"/>
  <c r="AN230" i="9" s="1"/>
  <c r="Y229" i="9"/>
  <c r="AL229" i="9" s="1"/>
  <c r="S229" i="9"/>
  <c r="AA229" i="9" s="1"/>
  <c r="AN229" i="9" s="1"/>
  <c r="Y228" i="9"/>
  <c r="AL228" i="9" s="1"/>
  <c r="S228" i="9"/>
  <c r="AA228" i="9" s="1"/>
  <c r="AN228" i="9" s="1"/>
  <c r="Y227" i="9"/>
  <c r="AL227" i="9" s="1"/>
  <c r="S227" i="9"/>
  <c r="AA227" i="9" s="1"/>
  <c r="AN227" i="9" s="1"/>
  <c r="Y226" i="9"/>
  <c r="AL226" i="9" s="1"/>
  <c r="S226" i="9"/>
  <c r="AA226" i="9" s="1"/>
  <c r="AN226" i="9" s="1"/>
  <c r="Y225" i="9"/>
  <c r="AL225" i="9" s="1"/>
  <c r="S225" i="9"/>
  <c r="AA225" i="9" s="1"/>
  <c r="AN225" i="9" s="1"/>
  <c r="Y224" i="9"/>
  <c r="AL224" i="9" s="1"/>
  <c r="S224" i="9"/>
  <c r="AA224" i="9" s="1"/>
  <c r="AN224" i="9" s="1"/>
  <c r="DC223" i="9"/>
  <c r="DA223" i="9"/>
  <c r="DB223" i="9" s="1"/>
  <c r="AX223" i="9"/>
  <c r="AQ223" i="9"/>
  <c r="CH156" i="9"/>
  <c r="Y222" i="9"/>
  <c r="AL222" i="9" s="1"/>
  <c r="S222" i="9"/>
  <c r="AA222" i="9" s="1"/>
  <c r="AN222" i="9" s="1"/>
  <c r="DC221" i="9"/>
  <c r="DA221" i="9"/>
  <c r="DB221" i="9" s="1"/>
  <c r="AX221" i="9"/>
  <c r="AQ221" i="9"/>
  <c r="Y220" i="9"/>
  <c r="AL220" i="9" s="1"/>
  <c r="S220" i="9"/>
  <c r="AA220" i="9" s="1"/>
  <c r="AN220" i="9" s="1"/>
  <c r="DC219" i="9"/>
  <c r="DA219" i="9"/>
  <c r="DB219" i="9" s="1"/>
  <c r="AX219" i="9"/>
  <c r="AQ219" i="9"/>
  <c r="Y218" i="9"/>
  <c r="AL218" i="9" s="1"/>
  <c r="S218" i="9"/>
  <c r="AA218" i="9" s="1"/>
  <c r="AN218" i="9" s="1"/>
  <c r="DC217" i="9"/>
  <c r="DA217" i="9"/>
  <c r="DB217" i="9" s="1"/>
  <c r="AX217" i="9"/>
  <c r="AQ217" i="9"/>
  <c r="DC216" i="9"/>
  <c r="DA216" i="9"/>
  <c r="DB216" i="9" s="1"/>
  <c r="AQ216" i="9"/>
  <c r="AX216" i="9"/>
  <c r="DC215" i="9"/>
  <c r="DA215" i="9"/>
  <c r="DB215" i="9" s="1"/>
  <c r="AX215" i="9"/>
  <c r="AQ215" i="9"/>
  <c r="Y214" i="9"/>
  <c r="AL214" i="9" s="1"/>
  <c r="S214" i="9"/>
  <c r="AA214" i="9" s="1"/>
  <c r="AN214" i="9" s="1"/>
  <c r="DC213" i="9"/>
  <c r="DA213" i="9"/>
  <c r="DB213" i="9" s="1"/>
  <c r="AX213" i="9"/>
  <c r="AQ213" i="9"/>
  <c r="DC212" i="9"/>
  <c r="DA212" i="9"/>
  <c r="DB212" i="9" s="1"/>
  <c r="AX212" i="9"/>
  <c r="AQ212" i="9"/>
  <c r="CH122" i="9"/>
  <c r="DC211" i="9"/>
  <c r="DA211" i="9"/>
  <c r="DB211" i="9" s="1"/>
  <c r="AX211" i="9"/>
  <c r="AQ211" i="9"/>
  <c r="CH121" i="9"/>
  <c r="DC210" i="9"/>
  <c r="DA210" i="9"/>
  <c r="DB210" i="9" s="1"/>
  <c r="AX210" i="9"/>
  <c r="AQ210" i="9"/>
  <c r="CH120" i="9"/>
  <c r="DC209" i="9"/>
  <c r="DA209" i="9"/>
  <c r="DB209" i="9" s="1"/>
  <c r="AX209" i="9"/>
  <c r="AQ209" i="9"/>
  <c r="CH119" i="9"/>
  <c r="DC208" i="9"/>
  <c r="DA208" i="9"/>
  <c r="DB208" i="9" s="1"/>
  <c r="AX208" i="9"/>
  <c r="AQ208" i="9"/>
  <c r="CH118" i="9"/>
  <c r="DC207" i="9"/>
  <c r="DA207" i="9"/>
  <c r="DB207" i="9" s="1"/>
  <c r="AX207" i="9"/>
  <c r="AQ207" i="9"/>
  <c r="CH117" i="9"/>
  <c r="DC206" i="9"/>
  <c r="DA206" i="9"/>
  <c r="DB206" i="9" s="1"/>
  <c r="AX206" i="9"/>
  <c r="AQ206" i="9"/>
  <c r="CH116" i="9"/>
  <c r="DC205" i="9"/>
  <c r="DA205" i="9"/>
  <c r="DB205" i="9" s="1"/>
  <c r="AX205" i="9"/>
  <c r="AQ205" i="9"/>
  <c r="CH155" i="9"/>
  <c r="Y204" i="9"/>
  <c r="AL204" i="9" s="1"/>
  <c r="S204" i="9"/>
  <c r="AA204" i="9" s="1"/>
  <c r="AN204" i="9" s="1"/>
  <c r="DC203" i="9"/>
  <c r="DA203" i="9"/>
  <c r="DB203" i="9" s="1"/>
  <c r="AX203" i="9"/>
  <c r="AQ203" i="9"/>
  <c r="Y202" i="9"/>
  <c r="AL202" i="9" s="1"/>
  <c r="S202" i="9"/>
  <c r="AA202" i="9" s="1"/>
  <c r="AN202" i="9" s="1"/>
  <c r="DC201" i="9"/>
  <c r="DA201" i="9"/>
  <c r="DB201" i="9" s="1"/>
  <c r="AX201" i="9"/>
  <c r="AQ201" i="9"/>
  <c r="Y200" i="9"/>
  <c r="AL200" i="9" s="1"/>
  <c r="S200" i="9"/>
  <c r="AA200" i="9" s="1"/>
  <c r="AN200" i="9" s="1"/>
  <c r="DC199" i="9"/>
  <c r="DA199" i="9"/>
  <c r="DB199" i="9" s="1"/>
  <c r="AX199" i="9"/>
  <c r="AQ199" i="9"/>
  <c r="Y198" i="9"/>
  <c r="AL198" i="9" s="1"/>
  <c r="S198" i="9"/>
  <c r="AA198" i="9" s="1"/>
  <c r="AN198" i="9" s="1"/>
  <c r="DC197" i="9"/>
  <c r="DA197" i="9"/>
  <c r="DB197" i="9" s="1"/>
  <c r="AX197" i="9"/>
  <c r="AQ197" i="9"/>
  <c r="Y196" i="9"/>
  <c r="AL196" i="9" s="1"/>
  <c r="S196" i="9"/>
  <c r="AA196" i="9" s="1"/>
  <c r="AN196" i="9" s="1"/>
  <c r="Y195" i="9"/>
  <c r="AL195" i="9" s="1"/>
  <c r="S195" i="9"/>
  <c r="AA195" i="9" s="1"/>
  <c r="AN195" i="9" s="1"/>
  <c r="Y194" i="9"/>
  <c r="AL194" i="9" s="1"/>
  <c r="S194" i="9"/>
  <c r="AA194" i="9" s="1"/>
  <c r="AN194" i="9" s="1"/>
  <c r="Y193" i="9"/>
  <c r="AL193" i="9" s="1"/>
  <c r="S193" i="9"/>
  <c r="AA193" i="9" s="1"/>
  <c r="AN193" i="9" s="1"/>
  <c r="Y192" i="9"/>
  <c r="AL192" i="9" s="1"/>
  <c r="S192" i="9"/>
  <c r="AA192" i="9" s="1"/>
  <c r="AN192" i="9" s="1"/>
  <c r="Y191" i="9"/>
  <c r="AL191" i="9" s="1"/>
  <c r="S191" i="9"/>
  <c r="AA191" i="9" s="1"/>
  <c r="AN191" i="9" s="1"/>
  <c r="Y190" i="9"/>
  <c r="AL190" i="9" s="1"/>
  <c r="S190" i="9"/>
  <c r="AA190" i="9" s="1"/>
  <c r="AN190" i="9" s="1"/>
  <c r="DC189" i="9"/>
  <c r="DA189" i="9"/>
  <c r="DB189" i="9" s="1"/>
  <c r="AX189" i="9"/>
  <c r="AQ189" i="9"/>
  <c r="CH152" i="9"/>
  <c r="Y188" i="9"/>
  <c r="AL188" i="9" s="1"/>
  <c r="S188" i="9"/>
  <c r="AA188" i="9" s="1"/>
  <c r="AN188" i="9" s="1"/>
  <c r="Y187" i="9"/>
  <c r="AL187" i="9" s="1"/>
  <c r="S187" i="9"/>
  <c r="AA187" i="9" s="1"/>
  <c r="AN187" i="9" s="1"/>
  <c r="Y186" i="9"/>
  <c r="AL186" i="9" s="1"/>
  <c r="S186" i="9"/>
  <c r="AA186" i="9" s="1"/>
  <c r="AN186" i="9" s="1"/>
  <c r="Y185" i="9"/>
  <c r="AL185" i="9" s="1"/>
  <c r="S185" i="9"/>
  <c r="AA185" i="9" s="1"/>
  <c r="AN185" i="9" s="1"/>
  <c r="Y184" i="9"/>
  <c r="AL184" i="9" s="1"/>
  <c r="S184" i="9"/>
  <c r="AA184" i="9" s="1"/>
  <c r="AN184" i="9" s="1"/>
  <c r="Y179" i="9"/>
  <c r="AL179" i="9" s="1"/>
  <c r="S179" i="9"/>
  <c r="AA179" i="9" s="1"/>
  <c r="AN179" i="9" s="1"/>
  <c r="DC179" i="9"/>
  <c r="DA179" i="9"/>
  <c r="DB179" i="9" s="1"/>
  <c r="AX179" i="9"/>
  <c r="AQ179" i="9"/>
  <c r="CH146" i="9"/>
  <c r="Y178" i="9"/>
  <c r="AL178" i="9" s="1"/>
  <c r="S178" i="9"/>
  <c r="AA178" i="9" s="1"/>
  <c r="AN178" i="9" s="1"/>
  <c r="DC178" i="9"/>
  <c r="DA178" i="9"/>
  <c r="DB178" i="9" s="1"/>
  <c r="AX178" i="9"/>
  <c r="AQ178" i="9"/>
  <c r="CH109" i="9"/>
  <c r="Y177" i="9"/>
  <c r="AL177" i="9" s="1"/>
  <c r="S177" i="9"/>
  <c r="AA177" i="9" s="1"/>
  <c r="AN177" i="9" s="1"/>
  <c r="DC177" i="9"/>
  <c r="DA177" i="9"/>
  <c r="DB177" i="9" s="1"/>
  <c r="AX177" i="9"/>
  <c r="AQ177" i="9"/>
  <c r="CH108" i="9"/>
  <c r="Y176" i="9"/>
  <c r="AL176" i="9" s="1"/>
  <c r="S176" i="9"/>
  <c r="AA176" i="9" s="1"/>
  <c r="AN176" i="9" s="1"/>
  <c r="DC176" i="9"/>
  <c r="DA176" i="9"/>
  <c r="DB176" i="9" s="1"/>
  <c r="AX176" i="9"/>
  <c r="AQ176" i="9"/>
  <c r="CH107" i="9"/>
  <c r="Y175" i="9"/>
  <c r="AL175" i="9" s="1"/>
  <c r="S175" i="9"/>
  <c r="AA175" i="9" s="1"/>
  <c r="AN175" i="9" s="1"/>
  <c r="DC175" i="9"/>
  <c r="DA175" i="9"/>
  <c r="DB175" i="9" s="1"/>
  <c r="AX175" i="9"/>
  <c r="AQ175" i="9"/>
  <c r="CH106" i="9"/>
  <c r="Y174" i="9"/>
  <c r="AL174" i="9" s="1"/>
  <c r="S174" i="9"/>
  <c r="AA174" i="9" s="1"/>
  <c r="AN174" i="9" s="1"/>
  <c r="DC174" i="9"/>
  <c r="DA174" i="9"/>
  <c r="DB174" i="9" s="1"/>
  <c r="AX174" i="9"/>
  <c r="AQ174" i="9"/>
  <c r="CH105" i="9"/>
  <c r="Y173" i="9"/>
  <c r="AL173" i="9" s="1"/>
  <c r="S173" i="9"/>
  <c r="AA173" i="9" s="1"/>
  <c r="AN173" i="9" s="1"/>
  <c r="DC173" i="9"/>
  <c r="DA173" i="9"/>
  <c r="DB173" i="9" s="1"/>
  <c r="AX173" i="9"/>
  <c r="AQ173" i="9"/>
  <c r="CH104" i="9"/>
  <c r="Y172" i="9"/>
  <c r="AL172" i="9" s="1"/>
  <c r="S172" i="9"/>
  <c r="AA172" i="9" s="1"/>
  <c r="AN172" i="9" s="1"/>
  <c r="Y171" i="9"/>
  <c r="AL171" i="9" s="1"/>
  <c r="S171" i="9"/>
  <c r="AA171" i="9" s="1"/>
  <c r="AN171" i="9" s="1"/>
  <c r="DC171" i="9"/>
  <c r="DA171" i="9"/>
  <c r="DB171" i="9" s="1"/>
  <c r="AX171" i="9"/>
  <c r="AQ171" i="9"/>
  <c r="CH145" i="9"/>
  <c r="Y170" i="9"/>
  <c r="AL170" i="9" s="1"/>
  <c r="S170" i="9"/>
  <c r="AA170" i="9" s="1"/>
  <c r="AN170" i="9" s="1"/>
  <c r="DC170" i="9"/>
  <c r="DA170" i="9"/>
  <c r="DB170" i="9" s="1"/>
  <c r="AX170" i="9"/>
  <c r="AQ170" i="9"/>
  <c r="CH144" i="9"/>
  <c r="DC169" i="9"/>
  <c r="DA169" i="9"/>
  <c r="DB169" i="9" s="1"/>
  <c r="AX169" i="9"/>
  <c r="AQ169" i="9"/>
  <c r="CH85" i="9"/>
  <c r="DC168" i="9"/>
  <c r="DA168" i="9"/>
  <c r="DB168" i="9" s="1"/>
  <c r="AX168" i="9"/>
  <c r="AQ168" i="9"/>
  <c r="CH84" i="9"/>
  <c r="DC167" i="9"/>
  <c r="DA167" i="9"/>
  <c r="DB167" i="9" s="1"/>
  <c r="AX167" i="9"/>
  <c r="AQ167" i="9"/>
  <c r="CH83" i="9"/>
  <c r="DC166" i="9"/>
  <c r="DA166" i="9"/>
  <c r="DB166" i="9" s="1"/>
  <c r="AX166" i="9"/>
  <c r="AQ166" i="9"/>
  <c r="CH82" i="9"/>
  <c r="DC165" i="9"/>
  <c r="DA165" i="9"/>
  <c r="DB165" i="9" s="1"/>
  <c r="AX165" i="9"/>
  <c r="AQ165" i="9"/>
  <c r="CH81" i="9"/>
  <c r="DC164" i="9"/>
  <c r="DA164" i="9"/>
  <c r="DB164" i="9" s="1"/>
  <c r="AX164" i="9"/>
  <c r="AQ164" i="9"/>
  <c r="CH80" i="9"/>
  <c r="T307" i="9"/>
  <c r="T318" i="9" s="1"/>
  <c r="N307" i="9"/>
  <c r="N318" i="9" s="1"/>
  <c r="Q307" i="9"/>
  <c r="Q318" i="9" s="1"/>
  <c r="X11" i="9"/>
  <c r="X13" i="9"/>
  <c r="X15" i="9"/>
  <c r="X17" i="9"/>
  <c r="X27" i="9"/>
  <c r="AA307" i="8"/>
  <c r="AA308" i="8"/>
  <c r="AA304" i="8"/>
  <c r="AA305" i="8" s="1"/>
  <c r="AA302" i="8"/>
  <c r="M316" i="8" s="1"/>
  <c r="AN40" i="8"/>
  <c r="U307" i="8"/>
  <c r="U308" i="8"/>
  <c r="U304" i="8"/>
  <c r="U305" i="8" s="1"/>
  <c r="U302" i="8"/>
  <c r="M310" i="8" s="1"/>
  <c r="AH40" i="8"/>
  <c r="AJ308" i="8"/>
  <c r="AJ313" i="8" s="1"/>
  <c r="AJ307" i="8"/>
  <c r="AJ312" i="8" s="1"/>
  <c r="AJ302" i="8"/>
  <c r="DB40" i="8"/>
  <c r="CZ40" i="8"/>
  <c r="DA40" i="8" s="1"/>
  <c r="CG40" i="8"/>
  <c r="AW40" i="8"/>
  <c r="AP40" i="8"/>
  <c r="V308" i="8"/>
  <c r="V304" i="8"/>
  <c r="V305" i="8" s="1"/>
  <c r="V302" i="8"/>
  <c r="M311" i="8" s="1"/>
  <c r="N309" i="8" s="1"/>
  <c r="V307" i="8"/>
  <c r="AI40" i="8"/>
  <c r="AV49" i="8"/>
  <c r="AR49" i="8"/>
  <c r="AS49" i="8" s="1"/>
  <c r="S307" i="8"/>
  <c r="S318" i="8" s="1"/>
  <c r="M307" i="8"/>
  <c r="M318" i="8" s="1"/>
  <c r="W304" i="8"/>
  <c r="W305" i="8" s="1"/>
  <c r="W307" i="8"/>
  <c r="N307" i="8"/>
  <c r="N318" i="8" s="1"/>
  <c r="M302" i="8"/>
  <c r="N303" i="8" s="1"/>
  <c r="M312" i="8"/>
  <c r="AV45" i="8"/>
  <c r="AR45" i="8"/>
  <c r="AS45" i="8" s="1"/>
  <c r="AQ41" i="8"/>
  <c r="CH41" i="8"/>
  <c r="AT41" i="8"/>
  <c r="AQ43" i="8"/>
  <c r="CH43" i="8"/>
  <c r="AT43" i="8"/>
  <c r="AQ47" i="8"/>
  <c r="CH47" i="8"/>
  <c r="AT47" i="8"/>
  <c r="AP298" i="8"/>
  <c r="DB298" i="8"/>
  <c r="CZ298" i="8"/>
  <c r="DA298" i="8" s="1"/>
  <c r="AW298" i="8"/>
  <c r="CG179" i="8"/>
  <c r="R297" i="8"/>
  <c r="Z297" i="8" s="1"/>
  <c r="AM297" i="8" s="1"/>
  <c r="X297" i="8"/>
  <c r="AK297" i="8" s="1"/>
  <c r="R296" i="8"/>
  <c r="Z296" i="8" s="1"/>
  <c r="AM296" i="8" s="1"/>
  <c r="X296" i="8"/>
  <c r="AK296" i="8" s="1"/>
  <c r="R295" i="8"/>
  <c r="Z295" i="8" s="1"/>
  <c r="AM295" i="8" s="1"/>
  <c r="X295" i="8"/>
  <c r="AK295" i="8" s="1"/>
  <c r="R294" i="8"/>
  <c r="Z294" i="8" s="1"/>
  <c r="AM294" i="8" s="1"/>
  <c r="X294" i="8"/>
  <c r="AK294" i="8" s="1"/>
  <c r="R293" i="8"/>
  <c r="Z293" i="8" s="1"/>
  <c r="AM293" i="8" s="1"/>
  <c r="X293" i="8"/>
  <c r="AK293" i="8" s="1"/>
  <c r="AP292" i="8"/>
  <c r="DB292" i="8"/>
  <c r="CZ292" i="8"/>
  <c r="DA292" i="8" s="1"/>
  <c r="AW292" i="8"/>
  <c r="CG177" i="8"/>
  <c r="R291" i="8"/>
  <c r="Z291" i="8" s="1"/>
  <c r="AM291" i="8" s="1"/>
  <c r="X291" i="8"/>
  <c r="AK291" i="8" s="1"/>
  <c r="DB290" i="8"/>
  <c r="CZ290" i="8"/>
  <c r="DA290" i="8" s="1"/>
  <c r="AW290" i="8"/>
  <c r="AP290" i="8"/>
  <c r="X289" i="8"/>
  <c r="AK289" i="8" s="1"/>
  <c r="R289" i="8"/>
  <c r="Z289" i="8" s="1"/>
  <c r="AM289" i="8" s="1"/>
  <c r="DB288" i="8"/>
  <c r="CZ288" i="8"/>
  <c r="DA288" i="8" s="1"/>
  <c r="AW288" i="8"/>
  <c r="AP288" i="8"/>
  <c r="X287" i="8"/>
  <c r="AK287" i="8" s="1"/>
  <c r="R287" i="8"/>
  <c r="Z287" i="8" s="1"/>
  <c r="AM287" i="8" s="1"/>
  <c r="DB286" i="8"/>
  <c r="CZ286" i="8"/>
  <c r="DA286" i="8" s="1"/>
  <c r="AW286" i="8"/>
  <c r="AP286" i="8"/>
  <c r="X285" i="8"/>
  <c r="AK285" i="8" s="1"/>
  <c r="R285" i="8"/>
  <c r="Z285" i="8" s="1"/>
  <c r="AM285" i="8" s="1"/>
  <c r="DB284" i="8"/>
  <c r="CZ284" i="8"/>
  <c r="DA284" i="8" s="1"/>
  <c r="AW284" i="8"/>
  <c r="AP284" i="8"/>
  <c r="X283" i="8"/>
  <c r="AK283" i="8" s="1"/>
  <c r="R283" i="8"/>
  <c r="Z283" i="8" s="1"/>
  <c r="AM283" i="8" s="1"/>
  <c r="DB282" i="8"/>
  <c r="CZ282" i="8"/>
  <c r="DA282" i="8" s="1"/>
  <c r="AW282" i="8"/>
  <c r="AP282" i="8"/>
  <c r="X281" i="8"/>
  <c r="AK281" i="8" s="1"/>
  <c r="R281" i="8"/>
  <c r="Z281" i="8" s="1"/>
  <c r="AM281" i="8" s="1"/>
  <c r="DB280" i="8"/>
  <c r="CZ280" i="8"/>
  <c r="DA280" i="8" s="1"/>
  <c r="AW280" i="8"/>
  <c r="AP280" i="8"/>
  <c r="X279" i="8"/>
  <c r="AK279" i="8" s="1"/>
  <c r="R279" i="8"/>
  <c r="Z279" i="8" s="1"/>
  <c r="AM279" i="8" s="1"/>
  <c r="R278" i="8"/>
  <c r="Z278" i="8" s="1"/>
  <c r="AM278" i="8" s="1"/>
  <c r="X278" i="8"/>
  <c r="AK278" i="8" s="1"/>
  <c r="R277" i="8"/>
  <c r="Z277" i="8" s="1"/>
  <c r="AM277" i="8" s="1"/>
  <c r="X277" i="8"/>
  <c r="AK277" i="8" s="1"/>
  <c r="AP276" i="8"/>
  <c r="DB276" i="8"/>
  <c r="CZ276" i="8"/>
  <c r="DA276" i="8" s="1"/>
  <c r="AW276" i="8"/>
  <c r="R275" i="8"/>
  <c r="Z275" i="8" s="1"/>
  <c r="AM275" i="8" s="1"/>
  <c r="X275" i="8"/>
  <c r="AK275" i="8" s="1"/>
  <c r="AP274" i="8"/>
  <c r="DB274" i="8"/>
  <c r="CZ274" i="8"/>
  <c r="DA274" i="8" s="1"/>
  <c r="AW274" i="8"/>
  <c r="R273" i="8"/>
  <c r="Z273" i="8" s="1"/>
  <c r="AM273" i="8" s="1"/>
  <c r="X273" i="8"/>
  <c r="AK273" i="8" s="1"/>
  <c r="R272" i="8"/>
  <c r="Z272" i="8" s="1"/>
  <c r="AM272" i="8" s="1"/>
  <c r="X272" i="8"/>
  <c r="AK272" i="8" s="1"/>
  <c r="X271" i="8"/>
  <c r="AK271" i="8" s="1"/>
  <c r="R271" i="8"/>
  <c r="Z271" i="8" s="1"/>
  <c r="AM271" i="8" s="1"/>
  <c r="DB271" i="8"/>
  <c r="CZ271" i="8"/>
  <c r="DA271" i="8" s="1"/>
  <c r="AW271" i="8"/>
  <c r="AP271" i="8"/>
  <c r="CG168" i="8"/>
  <c r="X270" i="8"/>
  <c r="AK270" i="8" s="1"/>
  <c r="R270" i="8"/>
  <c r="Z270" i="8" s="1"/>
  <c r="AM270" i="8" s="1"/>
  <c r="X269" i="8"/>
  <c r="AK269" i="8" s="1"/>
  <c r="R269" i="8"/>
  <c r="Z269" i="8" s="1"/>
  <c r="AM269" i="8" s="1"/>
  <c r="X268" i="8"/>
  <c r="AK268" i="8" s="1"/>
  <c r="R268" i="8"/>
  <c r="Z268" i="8" s="1"/>
  <c r="AM268" i="8" s="1"/>
  <c r="X267" i="8"/>
  <c r="AK267" i="8" s="1"/>
  <c r="R267" i="8"/>
  <c r="Z267" i="8" s="1"/>
  <c r="AM267" i="8" s="1"/>
  <c r="X266" i="8"/>
  <c r="AK266" i="8" s="1"/>
  <c r="R266" i="8"/>
  <c r="Z266" i="8" s="1"/>
  <c r="AM266" i="8" s="1"/>
  <c r="DB265" i="8"/>
  <c r="CZ265" i="8"/>
  <c r="DA265" i="8" s="1"/>
  <c r="AW265" i="8"/>
  <c r="AP265" i="8"/>
  <c r="X264" i="8"/>
  <c r="AK264" i="8" s="1"/>
  <c r="R264" i="8"/>
  <c r="Z264" i="8" s="1"/>
  <c r="AM264" i="8" s="1"/>
  <c r="DB263" i="8"/>
  <c r="CZ263" i="8"/>
  <c r="DA263" i="8" s="1"/>
  <c r="AW263" i="8"/>
  <c r="AP263" i="8"/>
  <c r="X262" i="8"/>
  <c r="AK262" i="8" s="1"/>
  <c r="R262" i="8"/>
  <c r="Z262" i="8" s="1"/>
  <c r="AM262" i="8" s="1"/>
  <c r="DB261" i="8"/>
  <c r="CZ261" i="8"/>
  <c r="DA261" i="8" s="1"/>
  <c r="AW261" i="8"/>
  <c r="AP261" i="8"/>
  <c r="X260" i="8"/>
  <c r="AK260" i="8" s="1"/>
  <c r="R260" i="8"/>
  <c r="Z260" i="8" s="1"/>
  <c r="AM260" i="8" s="1"/>
  <c r="DB259" i="8"/>
  <c r="CZ259" i="8"/>
  <c r="DA259" i="8" s="1"/>
  <c r="AW259" i="8"/>
  <c r="AP259" i="8"/>
  <c r="X258" i="8"/>
  <c r="AK258" i="8" s="1"/>
  <c r="R258" i="8"/>
  <c r="Z258" i="8" s="1"/>
  <c r="AM258" i="8" s="1"/>
  <c r="DB257" i="8"/>
  <c r="CZ257" i="8"/>
  <c r="DA257" i="8" s="1"/>
  <c r="AW257" i="8"/>
  <c r="AP257" i="8"/>
  <c r="X256" i="8"/>
  <c r="AK256" i="8" s="1"/>
  <c r="R256" i="8"/>
  <c r="Z256" i="8" s="1"/>
  <c r="AM256" i="8" s="1"/>
  <c r="DB255" i="8"/>
  <c r="CZ255" i="8"/>
  <c r="DA255" i="8" s="1"/>
  <c r="AW255" i="8"/>
  <c r="AP255" i="8"/>
  <c r="CG176" i="8"/>
  <c r="DB254" i="8"/>
  <c r="CZ254" i="8"/>
  <c r="DA254" i="8" s="1"/>
  <c r="AW254" i="8"/>
  <c r="AP254" i="8"/>
  <c r="CG162" i="8"/>
  <c r="AP253" i="8"/>
  <c r="DB253" i="8"/>
  <c r="CZ253" i="8"/>
  <c r="DA253" i="8" s="1"/>
  <c r="AW253" i="8"/>
  <c r="CG161" i="8"/>
  <c r="AP252" i="8"/>
  <c r="DB252" i="8"/>
  <c r="CZ252" i="8"/>
  <c r="DA252" i="8" s="1"/>
  <c r="AW252" i="8"/>
  <c r="CG160" i="8"/>
  <c r="AP251" i="8"/>
  <c r="DB251" i="8"/>
  <c r="CZ251" i="8"/>
  <c r="DA251" i="8" s="1"/>
  <c r="AW251" i="8"/>
  <c r="CG171" i="8"/>
  <c r="R250" i="8"/>
  <c r="Z250" i="8" s="1"/>
  <c r="AM250" i="8" s="1"/>
  <c r="X250" i="8"/>
  <c r="AK250" i="8" s="1"/>
  <c r="R249" i="8"/>
  <c r="Z249" i="8" s="1"/>
  <c r="AM249" i="8" s="1"/>
  <c r="X249" i="8"/>
  <c r="AK249" i="8" s="1"/>
  <c r="AP248" i="8"/>
  <c r="DB248" i="8"/>
  <c r="CZ248" i="8"/>
  <c r="DA248" i="8" s="1"/>
  <c r="AW248" i="8"/>
  <c r="CG158" i="8"/>
  <c r="R247" i="8"/>
  <c r="Z247" i="8" s="1"/>
  <c r="AM247" i="8" s="1"/>
  <c r="X247" i="8"/>
  <c r="AK247" i="8" s="1"/>
  <c r="AP246" i="8"/>
  <c r="DB246" i="8"/>
  <c r="CZ246" i="8"/>
  <c r="DA246" i="8" s="1"/>
  <c r="AW246" i="8"/>
  <c r="R245" i="8"/>
  <c r="Z245" i="8" s="1"/>
  <c r="AM245" i="8" s="1"/>
  <c r="X245" i="8"/>
  <c r="AK245" i="8" s="1"/>
  <c r="AP244" i="8"/>
  <c r="DB244" i="8"/>
  <c r="CZ244" i="8"/>
  <c r="DA244" i="8" s="1"/>
  <c r="AW244" i="8"/>
  <c r="R243" i="8"/>
  <c r="Z243" i="8" s="1"/>
  <c r="AM243" i="8" s="1"/>
  <c r="X243" i="8"/>
  <c r="AK243" i="8" s="1"/>
  <c r="DB242" i="8"/>
  <c r="CZ242" i="8"/>
  <c r="DA242" i="8" s="1"/>
  <c r="AW242" i="8"/>
  <c r="AP242" i="8"/>
  <c r="X241" i="8"/>
  <c r="AK241" i="8" s="1"/>
  <c r="R241" i="8"/>
  <c r="Z241" i="8" s="1"/>
  <c r="AM241" i="8" s="1"/>
  <c r="DB240" i="8"/>
  <c r="CZ240" i="8"/>
  <c r="DA240" i="8" s="1"/>
  <c r="AW240" i="8"/>
  <c r="AP240" i="8"/>
  <c r="X239" i="8"/>
  <c r="AK239" i="8" s="1"/>
  <c r="R239" i="8"/>
  <c r="Z239" i="8" s="1"/>
  <c r="AM239" i="8" s="1"/>
  <c r="DB238" i="8"/>
  <c r="CZ238" i="8"/>
  <c r="DA238" i="8" s="1"/>
  <c r="AW238" i="8"/>
  <c r="AP238" i="8"/>
  <c r="DB237" i="8"/>
  <c r="CZ237" i="8"/>
  <c r="DA237" i="8" s="1"/>
  <c r="AW237" i="8"/>
  <c r="AP237" i="8"/>
  <c r="CG126" i="8"/>
  <c r="DB236" i="8"/>
  <c r="CZ236" i="8"/>
  <c r="DA236" i="8" s="1"/>
  <c r="AW236" i="8"/>
  <c r="AP236" i="8"/>
  <c r="CG125" i="8"/>
  <c r="DB235" i="8"/>
  <c r="CZ235" i="8"/>
  <c r="DA235" i="8" s="1"/>
  <c r="AW235" i="8"/>
  <c r="AP235" i="8"/>
  <c r="CG154" i="8"/>
  <c r="DB234" i="8"/>
  <c r="CZ234" i="8"/>
  <c r="DA234" i="8" s="1"/>
  <c r="AW234" i="8"/>
  <c r="AP234" i="8"/>
  <c r="CG153" i="8"/>
  <c r="DB233" i="8"/>
  <c r="CZ233" i="8"/>
  <c r="DA233" i="8" s="1"/>
  <c r="AW233" i="8"/>
  <c r="AP233" i="8"/>
  <c r="CG124" i="8"/>
  <c r="DB232" i="8"/>
  <c r="CZ232" i="8"/>
  <c r="DA232" i="8" s="1"/>
  <c r="AW232" i="8"/>
  <c r="AP232" i="8"/>
  <c r="CG123" i="8"/>
  <c r="X231" i="8"/>
  <c r="AK231" i="8" s="1"/>
  <c r="R231" i="8"/>
  <c r="Z231" i="8" s="1"/>
  <c r="AM231" i="8" s="1"/>
  <c r="DB230" i="8"/>
  <c r="CZ230" i="8"/>
  <c r="DA230" i="8" s="1"/>
  <c r="AW230" i="8"/>
  <c r="AP230" i="8"/>
  <c r="DB229" i="8"/>
  <c r="CZ229" i="8"/>
  <c r="DA229" i="8" s="1"/>
  <c r="AW229" i="8"/>
  <c r="AP229" i="8"/>
  <c r="CG139" i="8"/>
  <c r="DB228" i="8"/>
  <c r="CZ228" i="8"/>
  <c r="DA228" i="8" s="1"/>
  <c r="AW228" i="8"/>
  <c r="AP228" i="8"/>
  <c r="CG138" i="8"/>
  <c r="DB227" i="8"/>
  <c r="CZ227" i="8"/>
  <c r="DA227" i="8" s="1"/>
  <c r="AW227" i="8"/>
  <c r="AP227" i="8"/>
  <c r="CG149" i="8"/>
  <c r="DB226" i="8"/>
  <c r="CZ226" i="8"/>
  <c r="DA226" i="8" s="1"/>
  <c r="AW226" i="8"/>
  <c r="AP226" i="8"/>
  <c r="CG148" i="8"/>
  <c r="DB225" i="8"/>
  <c r="CZ225" i="8"/>
  <c r="DA225" i="8" s="1"/>
  <c r="AW225" i="8"/>
  <c r="AP225" i="8"/>
  <c r="CG137" i="8"/>
  <c r="DB224" i="8"/>
  <c r="CZ224" i="8"/>
  <c r="DA224" i="8" s="1"/>
  <c r="AW224" i="8"/>
  <c r="AP224" i="8"/>
  <c r="CG136" i="8"/>
  <c r="X223" i="8"/>
  <c r="AK223" i="8" s="1"/>
  <c r="R223" i="8"/>
  <c r="Z223" i="8" s="1"/>
  <c r="AM223" i="8" s="1"/>
  <c r="DB222" i="8"/>
  <c r="CZ222" i="8"/>
  <c r="DA222" i="8" s="1"/>
  <c r="AW222" i="8"/>
  <c r="AP222" i="8"/>
  <c r="X221" i="8"/>
  <c r="AK221" i="8" s="1"/>
  <c r="R221" i="8"/>
  <c r="Z221" i="8" s="1"/>
  <c r="AM221" i="8" s="1"/>
  <c r="DB220" i="8"/>
  <c r="CZ220" i="8"/>
  <c r="DA220" i="8" s="1"/>
  <c r="AW220" i="8"/>
  <c r="AP220" i="8"/>
  <c r="X219" i="8"/>
  <c r="AK219" i="8" s="1"/>
  <c r="R219" i="8"/>
  <c r="Z219" i="8" s="1"/>
  <c r="AM219" i="8" s="1"/>
  <c r="DB218" i="8"/>
  <c r="CZ218" i="8"/>
  <c r="DA218" i="8" s="1"/>
  <c r="AW218" i="8"/>
  <c r="AP218" i="8"/>
  <c r="X217" i="8"/>
  <c r="AK217" i="8" s="1"/>
  <c r="R217" i="8"/>
  <c r="Z217" i="8" s="1"/>
  <c r="AM217" i="8" s="1"/>
  <c r="DB216" i="8"/>
  <c r="CZ216" i="8"/>
  <c r="DA216" i="8" s="1"/>
  <c r="AW216" i="8"/>
  <c r="AP216" i="8"/>
  <c r="X215" i="8"/>
  <c r="AK215" i="8" s="1"/>
  <c r="R215" i="8"/>
  <c r="Z215" i="8" s="1"/>
  <c r="AM215" i="8" s="1"/>
  <c r="DB214" i="8"/>
  <c r="CZ214" i="8"/>
  <c r="DA214" i="8" s="1"/>
  <c r="AW214" i="8"/>
  <c r="AP214" i="8"/>
  <c r="DB213" i="8"/>
  <c r="CZ213" i="8"/>
  <c r="DA213" i="8" s="1"/>
  <c r="AW213" i="8"/>
  <c r="AP213" i="8"/>
  <c r="R212" i="8"/>
  <c r="Z212" i="8" s="1"/>
  <c r="AM212" i="8" s="1"/>
  <c r="X212" i="8"/>
  <c r="AK212" i="8" s="1"/>
  <c r="R211" i="8"/>
  <c r="Z211" i="8" s="1"/>
  <c r="AM211" i="8" s="1"/>
  <c r="X211" i="8"/>
  <c r="AK211" i="8" s="1"/>
  <c r="R210" i="8"/>
  <c r="Z210" i="8" s="1"/>
  <c r="AM210" i="8" s="1"/>
  <c r="X210" i="8"/>
  <c r="AK210" i="8" s="1"/>
  <c r="R209" i="8"/>
  <c r="Z209" i="8" s="1"/>
  <c r="AM209" i="8" s="1"/>
  <c r="X209" i="8"/>
  <c r="AK209" i="8" s="1"/>
  <c r="R208" i="8"/>
  <c r="Z208" i="8" s="1"/>
  <c r="AM208" i="8" s="1"/>
  <c r="X208" i="8"/>
  <c r="AK208" i="8" s="1"/>
  <c r="R207" i="8"/>
  <c r="Z207" i="8" s="1"/>
  <c r="AM207" i="8" s="1"/>
  <c r="X207" i="8"/>
  <c r="AK207" i="8" s="1"/>
  <c r="R206" i="8"/>
  <c r="Z206" i="8" s="1"/>
  <c r="AM206" i="8" s="1"/>
  <c r="X206" i="8"/>
  <c r="AK206" i="8" s="1"/>
  <c r="AP205" i="8"/>
  <c r="DB205" i="8"/>
  <c r="CZ205" i="8"/>
  <c r="DA205" i="8" s="1"/>
  <c r="AW205" i="8"/>
  <c r="CG155" i="8"/>
  <c r="R204" i="8"/>
  <c r="Z204" i="8" s="1"/>
  <c r="AM204" i="8" s="1"/>
  <c r="X204" i="8"/>
  <c r="AK204" i="8" s="1"/>
  <c r="AP203" i="8"/>
  <c r="DB203" i="8"/>
  <c r="CZ203" i="8"/>
  <c r="DA203" i="8" s="1"/>
  <c r="AW203" i="8"/>
  <c r="X202" i="8"/>
  <c r="AK202" i="8" s="1"/>
  <c r="R202" i="8"/>
  <c r="Z202" i="8" s="1"/>
  <c r="AM202" i="8" s="1"/>
  <c r="AP202" i="8"/>
  <c r="DB202" i="8"/>
  <c r="CZ202" i="8"/>
  <c r="DA202" i="8" s="1"/>
  <c r="AW202" i="8"/>
  <c r="DB201" i="8"/>
  <c r="CZ201" i="8"/>
  <c r="DA201" i="8" s="1"/>
  <c r="AW201" i="8"/>
  <c r="AP201" i="8"/>
  <c r="X200" i="8"/>
  <c r="AK200" i="8" s="1"/>
  <c r="R200" i="8"/>
  <c r="Z200" i="8" s="1"/>
  <c r="AM200" i="8" s="1"/>
  <c r="DB199" i="8"/>
  <c r="CZ199" i="8"/>
  <c r="DA199" i="8" s="1"/>
  <c r="AW199" i="8"/>
  <c r="AP199" i="8"/>
  <c r="X198" i="8"/>
  <c r="AK198" i="8" s="1"/>
  <c r="R198" i="8"/>
  <c r="Z198" i="8" s="1"/>
  <c r="AM198" i="8" s="1"/>
  <c r="DB197" i="8"/>
  <c r="CZ197" i="8"/>
  <c r="DA197" i="8" s="1"/>
  <c r="AW197" i="8"/>
  <c r="AP197" i="8"/>
  <c r="X196" i="8"/>
  <c r="AK196" i="8" s="1"/>
  <c r="R196" i="8"/>
  <c r="Z196" i="8" s="1"/>
  <c r="AM196" i="8" s="1"/>
  <c r="X195" i="8"/>
  <c r="AK195" i="8" s="1"/>
  <c r="R195" i="8"/>
  <c r="Z195" i="8" s="1"/>
  <c r="AM195" i="8" s="1"/>
  <c r="X194" i="8"/>
  <c r="AK194" i="8" s="1"/>
  <c r="R194" i="8"/>
  <c r="Z194" i="8" s="1"/>
  <c r="AM194" i="8" s="1"/>
  <c r="X193" i="8"/>
  <c r="AK193" i="8" s="1"/>
  <c r="R193" i="8"/>
  <c r="Z193" i="8" s="1"/>
  <c r="AM193" i="8" s="1"/>
  <c r="X192" i="8"/>
  <c r="AK192" i="8" s="1"/>
  <c r="R192" i="8"/>
  <c r="Z192" i="8" s="1"/>
  <c r="AM192" i="8" s="1"/>
  <c r="X191" i="8"/>
  <c r="AK191" i="8" s="1"/>
  <c r="R191" i="8"/>
  <c r="Z191" i="8" s="1"/>
  <c r="AM191" i="8" s="1"/>
  <c r="X190" i="8"/>
  <c r="AK190" i="8" s="1"/>
  <c r="R190" i="8"/>
  <c r="Z190" i="8" s="1"/>
  <c r="AM190" i="8" s="1"/>
  <c r="DB189" i="8"/>
  <c r="CZ189" i="8"/>
  <c r="DA189" i="8" s="1"/>
  <c r="AW189" i="8"/>
  <c r="CG152" i="8"/>
  <c r="AP189" i="8"/>
  <c r="X188" i="8"/>
  <c r="AK188" i="8" s="1"/>
  <c r="R188" i="8"/>
  <c r="Z188" i="8" s="1"/>
  <c r="AM188" i="8" s="1"/>
  <c r="X187" i="8"/>
  <c r="AK187" i="8" s="1"/>
  <c r="R187" i="8"/>
  <c r="Z187" i="8" s="1"/>
  <c r="AM187" i="8" s="1"/>
  <c r="X186" i="8"/>
  <c r="AK186" i="8" s="1"/>
  <c r="R186" i="8"/>
  <c r="Z186" i="8" s="1"/>
  <c r="AM186" i="8" s="1"/>
  <c r="X185" i="8"/>
  <c r="AK185" i="8" s="1"/>
  <c r="R185" i="8"/>
  <c r="Z185" i="8" s="1"/>
  <c r="AM185" i="8" s="1"/>
  <c r="X184" i="8"/>
  <c r="AK184" i="8" s="1"/>
  <c r="R184" i="8"/>
  <c r="Z184" i="8" s="1"/>
  <c r="AM184" i="8" s="1"/>
  <c r="X183" i="8"/>
  <c r="AK183" i="8" s="1"/>
  <c r="R183" i="8"/>
  <c r="Z183" i="8" s="1"/>
  <c r="AM183" i="8" s="1"/>
  <c r="X182" i="8"/>
  <c r="AK182" i="8" s="1"/>
  <c r="R182" i="8"/>
  <c r="Z182" i="8" s="1"/>
  <c r="AM182" i="8" s="1"/>
  <c r="X181" i="8"/>
  <c r="AK181" i="8" s="1"/>
  <c r="R181" i="8"/>
  <c r="Z181" i="8" s="1"/>
  <c r="AM181" i="8" s="1"/>
  <c r="DB180" i="8"/>
  <c r="CZ180" i="8"/>
  <c r="DA180" i="8" s="1"/>
  <c r="AP180" i="8"/>
  <c r="CG150" i="8"/>
  <c r="AW180" i="8"/>
  <c r="AP178" i="8"/>
  <c r="DB178" i="8"/>
  <c r="CZ178" i="8"/>
  <c r="DA178" i="8" s="1"/>
  <c r="AW178" i="8"/>
  <c r="CG109" i="8"/>
  <c r="AP176" i="8"/>
  <c r="DB176" i="8"/>
  <c r="CZ176" i="8"/>
  <c r="DA176" i="8" s="1"/>
  <c r="AW176" i="8"/>
  <c r="CG107" i="8"/>
  <c r="AP174" i="8"/>
  <c r="DB174" i="8"/>
  <c r="CZ174" i="8"/>
  <c r="DA174" i="8" s="1"/>
  <c r="AW174" i="8"/>
  <c r="CG105" i="8"/>
  <c r="R172" i="8"/>
  <c r="Z172" i="8" s="1"/>
  <c r="AM172" i="8" s="1"/>
  <c r="X172" i="8"/>
  <c r="AK172" i="8" s="1"/>
  <c r="AP171" i="8"/>
  <c r="CG145" i="8"/>
  <c r="DB171" i="8"/>
  <c r="CZ171" i="8"/>
  <c r="DA171" i="8" s="1"/>
  <c r="AW171" i="8"/>
  <c r="AP170" i="8"/>
  <c r="DB170" i="8"/>
  <c r="CZ170" i="8"/>
  <c r="DA170" i="8" s="1"/>
  <c r="AW170" i="8"/>
  <c r="CG144" i="8"/>
  <c r="AP169" i="8"/>
  <c r="DB169" i="8"/>
  <c r="CZ169" i="8"/>
  <c r="DA169" i="8" s="1"/>
  <c r="AW169" i="8"/>
  <c r="CG85" i="8"/>
  <c r="AP168" i="8"/>
  <c r="DB168" i="8"/>
  <c r="CZ168" i="8"/>
  <c r="DA168" i="8" s="1"/>
  <c r="AW168" i="8"/>
  <c r="CG84" i="8"/>
  <c r="AP167" i="8"/>
  <c r="DB167" i="8"/>
  <c r="CZ167" i="8"/>
  <c r="DA167" i="8" s="1"/>
  <c r="AW167" i="8"/>
  <c r="CG83" i="8"/>
  <c r="AP166" i="8"/>
  <c r="DB166" i="8"/>
  <c r="CZ166" i="8"/>
  <c r="DA166" i="8" s="1"/>
  <c r="AW166" i="8"/>
  <c r="CG82" i="8"/>
  <c r="AP165" i="8"/>
  <c r="DB165" i="8"/>
  <c r="CZ165" i="8"/>
  <c r="DA165" i="8" s="1"/>
  <c r="AW165" i="8"/>
  <c r="CG81" i="8"/>
  <c r="AP164" i="8"/>
  <c r="DB164" i="8"/>
  <c r="CZ164" i="8"/>
  <c r="DA164" i="8" s="1"/>
  <c r="AW164" i="8"/>
  <c r="CG80" i="8"/>
  <c r="R163" i="8"/>
  <c r="Z163" i="8" s="1"/>
  <c r="AM163" i="8" s="1"/>
  <c r="X163" i="8"/>
  <c r="AK163" i="8" s="1"/>
  <c r="AP162" i="8"/>
  <c r="DB162" i="8"/>
  <c r="CZ162" i="8"/>
  <c r="DA162" i="8" s="1"/>
  <c r="AW162" i="8"/>
  <c r="R161" i="8"/>
  <c r="Z161" i="8" s="1"/>
  <c r="AM161" i="8" s="1"/>
  <c r="X161" i="8"/>
  <c r="AK161" i="8" s="1"/>
  <c r="AP160" i="8"/>
  <c r="DB160" i="8"/>
  <c r="CZ160" i="8"/>
  <c r="DA160" i="8" s="1"/>
  <c r="AW160" i="8"/>
  <c r="R159" i="8"/>
  <c r="Z159" i="8" s="1"/>
  <c r="AM159" i="8" s="1"/>
  <c r="X159" i="8"/>
  <c r="AK159" i="8" s="1"/>
  <c r="AP158" i="8"/>
  <c r="DB158" i="8"/>
  <c r="CZ158" i="8"/>
  <c r="DA158" i="8" s="1"/>
  <c r="AW158" i="8"/>
  <c r="R157" i="8"/>
  <c r="Z157" i="8" s="1"/>
  <c r="AM157" i="8" s="1"/>
  <c r="X157" i="8"/>
  <c r="AK157" i="8" s="1"/>
  <c r="AP156" i="8"/>
  <c r="DB156" i="8"/>
  <c r="CZ156" i="8"/>
  <c r="DA156" i="8" s="1"/>
  <c r="AW156" i="8"/>
  <c r="AP155" i="8"/>
  <c r="DB155" i="8"/>
  <c r="CZ155" i="8"/>
  <c r="DA155" i="8" s="1"/>
  <c r="AW155" i="8"/>
  <c r="CG129" i="8"/>
  <c r="AP154" i="8"/>
  <c r="DB154" i="8"/>
  <c r="CZ154" i="8"/>
  <c r="DA154" i="8" s="1"/>
  <c r="AW154" i="8"/>
  <c r="CG79" i="8"/>
  <c r="AP153" i="8"/>
  <c r="DB153" i="8"/>
  <c r="CZ153" i="8"/>
  <c r="DA153" i="8" s="1"/>
  <c r="AW153" i="8"/>
  <c r="CG78" i="8"/>
  <c r="AP152" i="8"/>
  <c r="DB152" i="8"/>
  <c r="CZ152" i="8"/>
  <c r="DA152" i="8" s="1"/>
  <c r="AW152" i="8"/>
  <c r="CG77" i="8"/>
  <c r="AP151" i="8"/>
  <c r="DB151" i="8"/>
  <c r="CZ151" i="8"/>
  <c r="DA151" i="8" s="1"/>
  <c r="AW151" i="8"/>
  <c r="CG76" i="8"/>
  <c r="AP150" i="8"/>
  <c r="DB150" i="8"/>
  <c r="CZ150" i="8"/>
  <c r="DA150" i="8" s="1"/>
  <c r="AW150" i="8"/>
  <c r="CG75" i="8"/>
  <c r="R149" i="8"/>
  <c r="Z149" i="8" s="1"/>
  <c r="AM149" i="8" s="1"/>
  <c r="X149" i="8"/>
  <c r="AK149" i="8" s="1"/>
  <c r="R148" i="8"/>
  <c r="Z148" i="8" s="1"/>
  <c r="AM148" i="8" s="1"/>
  <c r="X148" i="8"/>
  <c r="AK148" i="8" s="1"/>
  <c r="R147" i="8"/>
  <c r="Z147" i="8" s="1"/>
  <c r="AM147" i="8" s="1"/>
  <c r="X147" i="8"/>
  <c r="AK147" i="8" s="1"/>
  <c r="R146" i="8"/>
  <c r="Z146" i="8" s="1"/>
  <c r="AM146" i="8" s="1"/>
  <c r="X146" i="8"/>
  <c r="AK146" i="8" s="1"/>
  <c r="R145" i="8"/>
  <c r="Z145" i="8" s="1"/>
  <c r="AM145" i="8" s="1"/>
  <c r="X145" i="8"/>
  <c r="AK145" i="8" s="1"/>
  <c r="DB142" i="8"/>
  <c r="CZ142" i="8"/>
  <c r="DA142" i="8" s="1"/>
  <c r="AW142" i="8"/>
  <c r="AP142" i="8"/>
  <c r="X141" i="8"/>
  <c r="AK141" i="8" s="1"/>
  <c r="R141" i="8"/>
  <c r="Z141" i="8" s="1"/>
  <c r="AM141" i="8" s="1"/>
  <c r="DB140" i="8"/>
  <c r="CZ140" i="8"/>
  <c r="DA140" i="8" s="1"/>
  <c r="AW140" i="8"/>
  <c r="AP140" i="8"/>
  <c r="X139" i="8"/>
  <c r="AK139" i="8" s="1"/>
  <c r="R139" i="8"/>
  <c r="Z139" i="8" s="1"/>
  <c r="AM139" i="8" s="1"/>
  <c r="DB138" i="8"/>
  <c r="CZ138" i="8"/>
  <c r="DA138" i="8" s="1"/>
  <c r="AW138" i="8"/>
  <c r="AP138" i="8"/>
  <c r="X137" i="8"/>
  <c r="AK137" i="8" s="1"/>
  <c r="R137" i="8"/>
  <c r="Z137" i="8" s="1"/>
  <c r="AM137" i="8" s="1"/>
  <c r="DB136" i="8"/>
  <c r="CZ136" i="8"/>
  <c r="DA136" i="8" s="1"/>
  <c r="AW136" i="8"/>
  <c r="AP136" i="8"/>
  <c r="X135" i="8"/>
  <c r="AK135" i="8" s="1"/>
  <c r="R135" i="8"/>
  <c r="Z135" i="8" s="1"/>
  <c r="AM135" i="8" s="1"/>
  <c r="DB134" i="8"/>
  <c r="CZ134" i="8"/>
  <c r="DA134" i="8" s="1"/>
  <c r="AW134" i="8"/>
  <c r="AP134" i="8"/>
  <c r="X133" i="8"/>
  <c r="AK133" i="8" s="1"/>
  <c r="R133" i="8"/>
  <c r="Z133" i="8" s="1"/>
  <c r="AM133" i="8" s="1"/>
  <c r="DB132" i="8"/>
  <c r="CZ132" i="8"/>
  <c r="DA132" i="8" s="1"/>
  <c r="AW132" i="8"/>
  <c r="AP132" i="8"/>
  <c r="DB131" i="8"/>
  <c r="CZ131" i="8"/>
  <c r="DA131" i="8" s="1"/>
  <c r="AW131" i="8"/>
  <c r="AP131" i="8"/>
  <c r="CG74" i="8"/>
  <c r="DB130" i="8"/>
  <c r="CZ130" i="8"/>
  <c r="DA130" i="8" s="1"/>
  <c r="AW130" i="8"/>
  <c r="AP130" i="8"/>
  <c r="CG73" i="8"/>
  <c r="DB129" i="8"/>
  <c r="CZ129" i="8"/>
  <c r="DA129" i="8" s="1"/>
  <c r="AW129" i="8"/>
  <c r="AP129" i="8"/>
  <c r="CG72" i="8"/>
  <c r="DB128" i="8"/>
  <c r="CZ128" i="8"/>
  <c r="DA128" i="8" s="1"/>
  <c r="AW128" i="8"/>
  <c r="AP128" i="8"/>
  <c r="CG71" i="8"/>
  <c r="DB127" i="8"/>
  <c r="CZ127" i="8"/>
  <c r="DA127" i="8" s="1"/>
  <c r="AW127" i="8"/>
  <c r="AP127" i="8"/>
  <c r="CG70" i="8"/>
  <c r="DB126" i="8"/>
  <c r="CZ126" i="8"/>
  <c r="DA126" i="8" s="1"/>
  <c r="AW126" i="8"/>
  <c r="CG142" i="8"/>
  <c r="AP126" i="8"/>
  <c r="X125" i="8"/>
  <c r="AK125" i="8" s="1"/>
  <c r="R125" i="8"/>
  <c r="Z125" i="8" s="1"/>
  <c r="AM125" i="8" s="1"/>
  <c r="DB124" i="8"/>
  <c r="CZ124" i="8"/>
  <c r="DA124" i="8" s="1"/>
  <c r="AW124" i="8"/>
  <c r="AP124" i="8"/>
  <c r="DB123" i="8"/>
  <c r="CZ123" i="8"/>
  <c r="DA123" i="8" s="1"/>
  <c r="AW123" i="8"/>
  <c r="CG141" i="8"/>
  <c r="AP123" i="8"/>
  <c r="DB122" i="8"/>
  <c r="CZ122" i="8"/>
  <c r="DA122" i="8" s="1"/>
  <c r="AW122" i="8"/>
  <c r="AP122" i="8"/>
  <c r="CG98" i="8"/>
  <c r="X122" i="8"/>
  <c r="AK122" i="8" s="1"/>
  <c r="R122" i="8"/>
  <c r="Z122" i="8" s="1"/>
  <c r="AM122" i="8" s="1"/>
  <c r="DB121" i="8"/>
  <c r="CZ121" i="8"/>
  <c r="DA121" i="8" s="1"/>
  <c r="AW121" i="8"/>
  <c r="AP121" i="8"/>
  <c r="CG97" i="8"/>
  <c r="X121" i="8"/>
  <c r="AK121" i="8" s="1"/>
  <c r="R121" i="8"/>
  <c r="Z121" i="8" s="1"/>
  <c r="AM121" i="8" s="1"/>
  <c r="DB120" i="8"/>
  <c r="CZ120" i="8"/>
  <c r="DA120" i="8" s="1"/>
  <c r="AW120" i="8"/>
  <c r="AP120" i="8"/>
  <c r="CG96" i="8"/>
  <c r="X120" i="8"/>
  <c r="AK120" i="8" s="1"/>
  <c r="R120" i="8"/>
  <c r="Z120" i="8" s="1"/>
  <c r="AM120" i="8" s="1"/>
  <c r="DB119" i="8"/>
  <c r="CZ119" i="8"/>
  <c r="DA119" i="8" s="1"/>
  <c r="AW119" i="8"/>
  <c r="AP119" i="8"/>
  <c r="CG95" i="8"/>
  <c r="X119" i="8"/>
  <c r="AK119" i="8" s="1"/>
  <c r="R119" i="8"/>
  <c r="Z119" i="8" s="1"/>
  <c r="AM119" i="8" s="1"/>
  <c r="DB118" i="8"/>
  <c r="CZ118" i="8"/>
  <c r="DA118" i="8" s="1"/>
  <c r="AW118" i="8"/>
  <c r="AP118" i="8"/>
  <c r="X117" i="8"/>
  <c r="AK117" i="8" s="1"/>
  <c r="R117" i="8"/>
  <c r="Z117" i="8" s="1"/>
  <c r="AM117" i="8" s="1"/>
  <c r="X116" i="8"/>
  <c r="AK116" i="8" s="1"/>
  <c r="R116" i="8"/>
  <c r="Z116" i="8" s="1"/>
  <c r="AM116" i="8" s="1"/>
  <c r="X115" i="8"/>
  <c r="AK115" i="8" s="1"/>
  <c r="R115" i="8"/>
  <c r="Z115" i="8" s="1"/>
  <c r="AM115" i="8" s="1"/>
  <c r="DB114" i="8"/>
  <c r="CZ114" i="8"/>
  <c r="DA114" i="8" s="1"/>
  <c r="AW114" i="8"/>
  <c r="AP114" i="8"/>
  <c r="X113" i="8"/>
  <c r="AK113" i="8" s="1"/>
  <c r="R113" i="8"/>
  <c r="Z113" i="8" s="1"/>
  <c r="AM113" i="8" s="1"/>
  <c r="DB112" i="8"/>
  <c r="CZ112" i="8"/>
  <c r="DA112" i="8" s="1"/>
  <c r="AW112" i="8"/>
  <c r="AP112" i="8"/>
  <c r="X111" i="8"/>
  <c r="AK111" i="8" s="1"/>
  <c r="R111" i="8"/>
  <c r="Z111" i="8" s="1"/>
  <c r="AM111" i="8" s="1"/>
  <c r="DB110" i="8"/>
  <c r="CZ110" i="8"/>
  <c r="DA110" i="8" s="1"/>
  <c r="AW110" i="8"/>
  <c r="CG128" i="8"/>
  <c r="AP110" i="8"/>
  <c r="X109" i="8"/>
  <c r="AK109" i="8" s="1"/>
  <c r="R109" i="8"/>
  <c r="Z109" i="8" s="1"/>
  <c r="AM109" i="8" s="1"/>
  <c r="X108" i="8"/>
  <c r="AK108" i="8" s="1"/>
  <c r="R108" i="8"/>
  <c r="Z108" i="8" s="1"/>
  <c r="AM108" i="8" s="1"/>
  <c r="DB107" i="8"/>
  <c r="CZ107" i="8"/>
  <c r="DA107" i="8" s="1"/>
  <c r="AW107" i="8"/>
  <c r="AP107" i="8"/>
  <c r="DB106" i="8"/>
  <c r="CZ106" i="8"/>
  <c r="DA106" i="8" s="1"/>
  <c r="AW106" i="8"/>
  <c r="AP106" i="8"/>
  <c r="CG68" i="8"/>
  <c r="DB105" i="8"/>
  <c r="CZ105" i="8"/>
  <c r="DA105" i="8" s="1"/>
  <c r="AW105" i="8"/>
  <c r="AP105" i="8"/>
  <c r="CG67" i="8"/>
  <c r="DB104" i="8"/>
  <c r="CZ104" i="8"/>
  <c r="DA104" i="8" s="1"/>
  <c r="AW104" i="8"/>
  <c r="AP104" i="8"/>
  <c r="CG66" i="8"/>
  <c r="DB103" i="8"/>
  <c r="CZ103" i="8"/>
  <c r="DA103" i="8" s="1"/>
  <c r="AW103" i="8"/>
  <c r="AP103" i="8"/>
  <c r="CG65" i="8"/>
  <c r="DB100" i="8"/>
  <c r="CZ100" i="8"/>
  <c r="DA100" i="8" s="1"/>
  <c r="AW100" i="8"/>
  <c r="AP100" i="8"/>
  <c r="X99" i="8"/>
  <c r="AK99" i="8" s="1"/>
  <c r="R99" i="8"/>
  <c r="Z99" i="8" s="1"/>
  <c r="AM99" i="8" s="1"/>
  <c r="DB98" i="8"/>
  <c r="CZ98" i="8"/>
  <c r="DA98" i="8" s="1"/>
  <c r="AW98" i="8"/>
  <c r="AP98" i="8"/>
  <c r="X97" i="8"/>
  <c r="AK97" i="8" s="1"/>
  <c r="R97" i="8"/>
  <c r="Z97" i="8" s="1"/>
  <c r="AM97" i="8" s="1"/>
  <c r="DB96" i="8"/>
  <c r="CZ96" i="8"/>
  <c r="DA96" i="8" s="1"/>
  <c r="AW96" i="8"/>
  <c r="AP96" i="8"/>
  <c r="X95" i="8"/>
  <c r="AK95" i="8" s="1"/>
  <c r="R95" i="8"/>
  <c r="Z95" i="8" s="1"/>
  <c r="AM95" i="8" s="1"/>
  <c r="DB94" i="8"/>
  <c r="CZ94" i="8"/>
  <c r="DA94" i="8" s="1"/>
  <c r="AW94" i="8"/>
  <c r="AP94" i="8"/>
  <c r="X93" i="8"/>
  <c r="AK93" i="8" s="1"/>
  <c r="R93" i="8"/>
  <c r="Z93" i="8" s="1"/>
  <c r="AM93" i="8" s="1"/>
  <c r="DB92" i="8"/>
  <c r="CZ92" i="8"/>
  <c r="DA92" i="8" s="1"/>
  <c r="AW92" i="8"/>
  <c r="AP92" i="8"/>
  <c r="X91" i="8"/>
  <c r="AK91" i="8" s="1"/>
  <c r="R91" i="8"/>
  <c r="Z91" i="8" s="1"/>
  <c r="AM91" i="8" s="1"/>
  <c r="DB90" i="8"/>
  <c r="CZ90" i="8"/>
  <c r="DA90" i="8" s="1"/>
  <c r="AW90" i="8"/>
  <c r="AP90" i="8"/>
  <c r="DB89" i="8"/>
  <c r="CZ89" i="8"/>
  <c r="DA89" i="8" s="1"/>
  <c r="AW89" i="8"/>
  <c r="AP89" i="8"/>
  <c r="CG57" i="8"/>
  <c r="DB88" i="8"/>
  <c r="CZ88" i="8"/>
  <c r="DA88" i="8" s="1"/>
  <c r="AW88" i="8"/>
  <c r="AP88" i="8"/>
  <c r="CG56" i="8"/>
  <c r="X87" i="8"/>
  <c r="AK87" i="8" s="1"/>
  <c r="R87" i="8"/>
  <c r="Z87" i="8" s="1"/>
  <c r="AM87" i="8" s="1"/>
  <c r="DB86" i="8"/>
  <c r="CZ86" i="8"/>
  <c r="DA86" i="8" s="1"/>
  <c r="AW86" i="8"/>
  <c r="AP86" i="8"/>
  <c r="CG55" i="8"/>
  <c r="DB85" i="8"/>
  <c r="CZ85" i="8"/>
  <c r="DA85" i="8" s="1"/>
  <c r="AW85" i="8"/>
  <c r="AP85" i="8"/>
  <c r="CG54" i="8"/>
  <c r="X84" i="8"/>
  <c r="AK84" i="8" s="1"/>
  <c r="R84" i="8"/>
  <c r="Z84" i="8" s="1"/>
  <c r="AM84" i="8" s="1"/>
  <c r="DB82" i="8"/>
  <c r="CZ82" i="8"/>
  <c r="DA82" i="8" s="1"/>
  <c r="AW82" i="8"/>
  <c r="AP82" i="8"/>
  <c r="X81" i="8"/>
  <c r="AK81" i="8" s="1"/>
  <c r="R81" i="8"/>
  <c r="Z81" i="8" s="1"/>
  <c r="AM81" i="8" s="1"/>
  <c r="DB80" i="8"/>
  <c r="CZ80" i="8"/>
  <c r="DA80" i="8" s="1"/>
  <c r="AW80" i="8"/>
  <c r="AP80" i="8"/>
  <c r="X79" i="8"/>
  <c r="AK79" i="8" s="1"/>
  <c r="R79" i="8"/>
  <c r="Z79" i="8" s="1"/>
  <c r="AM79" i="8" s="1"/>
  <c r="Z40" i="8"/>
  <c r="R39" i="8"/>
  <c r="R38" i="8" s="1"/>
  <c r="AV41" i="8"/>
  <c r="AR41" i="8"/>
  <c r="AV47" i="8"/>
  <c r="AR47" i="8"/>
  <c r="AS47" i="8" s="1"/>
  <c r="AQ49" i="8"/>
  <c r="AT49" i="8"/>
  <c r="AP179" i="8"/>
  <c r="DB179" i="8"/>
  <c r="CG146" i="8"/>
  <c r="CZ179" i="8"/>
  <c r="DA179" i="8" s="1"/>
  <c r="AW179" i="8"/>
  <c r="AP177" i="8"/>
  <c r="DB177" i="8"/>
  <c r="CZ177" i="8"/>
  <c r="DA177" i="8" s="1"/>
  <c r="AW177" i="8"/>
  <c r="CG108" i="8"/>
  <c r="AP175" i="8"/>
  <c r="DB175" i="8"/>
  <c r="CZ175" i="8"/>
  <c r="DA175" i="8" s="1"/>
  <c r="AW175" i="8"/>
  <c r="CG106" i="8"/>
  <c r="AP173" i="8"/>
  <c r="DB173" i="8"/>
  <c r="CZ173" i="8"/>
  <c r="DA173" i="8" s="1"/>
  <c r="AW173" i="8"/>
  <c r="CG104" i="8"/>
  <c r="R42" i="8"/>
  <c r="Z42" i="8" s="1"/>
  <c r="AM42" i="8" s="1"/>
  <c r="X42" i="8"/>
  <c r="R44" i="8"/>
  <c r="Z44" i="8" s="1"/>
  <c r="AM44" i="8" s="1"/>
  <c r="X44" i="8"/>
  <c r="AK44" i="8" s="1"/>
  <c r="R46" i="8"/>
  <c r="Z46" i="8" s="1"/>
  <c r="AM46" i="8" s="1"/>
  <c r="X46" i="8"/>
  <c r="AK46" i="8" s="1"/>
  <c r="DB48" i="8"/>
  <c r="CZ48" i="8"/>
  <c r="DA48" i="8" s="1"/>
  <c r="AP48" i="8"/>
  <c r="CG58" i="8"/>
  <c r="AW48" i="8"/>
  <c r="DB50" i="8"/>
  <c r="CZ50" i="8"/>
  <c r="DA50" i="8" s="1"/>
  <c r="AP50" i="8"/>
  <c r="AW50" i="8"/>
  <c r="R52" i="8"/>
  <c r="Z52" i="8" s="1"/>
  <c r="AM52" i="8" s="1"/>
  <c r="X52" i="8"/>
  <c r="AK52" i="8" s="1"/>
  <c r="DB54" i="8"/>
  <c r="CZ54" i="8"/>
  <c r="DA54" i="8" s="1"/>
  <c r="AP54" i="8"/>
  <c r="AW54" i="8"/>
  <c r="R56" i="8"/>
  <c r="Z56" i="8" s="1"/>
  <c r="AM56" i="8" s="1"/>
  <c r="X56" i="8"/>
  <c r="AK56" i="8" s="1"/>
  <c r="CG59" i="8"/>
  <c r="DB58" i="8"/>
  <c r="CZ58" i="8"/>
  <c r="DA58" i="8" s="1"/>
  <c r="AP58" i="8"/>
  <c r="AW58" i="8"/>
  <c r="R60" i="8"/>
  <c r="Z60" i="8" s="1"/>
  <c r="AM60" i="8" s="1"/>
  <c r="X60" i="8"/>
  <c r="AK60" i="8" s="1"/>
  <c r="CG86" i="8"/>
  <c r="DB62" i="8"/>
  <c r="CZ62" i="8"/>
  <c r="DA62" i="8" s="1"/>
  <c r="AP62" i="8"/>
  <c r="AW62" i="8"/>
  <c r="DB64" i="8"/>
  <c r="CZ64" i="8"/>
  <c r="DA64" i="8" s="1"/>
  <c r="AP64" i="8"/>
  <c r="CG64" i="8"/>
  <c r="AW64" i="8"/>
  <c r="AP66" i="8"/>
  <c r="DB66" i="8"/>
  <c r="CZ66" i="8"/>
  <c r="DA66" i="8" s="1"/>
  <c r="AW66" i="8"/>
  <c r="AP67" i="8"/>
  <c r="DB67" i="8"/>
  <c r="CZ67" i="8"/>
  <c r="DA67" i="8" s="1"/>
  <c r="AW67" i="8"/>
  <c r="CG48" i="8"/>
  <c r="AP68" i="8"/>
  <c r="CG49" i="8"/>
  <c r="DB68" i="8"/>
  <c r="CZ68" i="8"/>
  <c r="DA68" i="8" s="1"/>
  <c r="AW68" i="8"/>
  <c r="AP69" i="8"/>
  <c r="DB69" i="8"/>
  <c r="CZ69" i="8"/>
  <c r="DA69" i="8" s="1"/>
  <c r="AW69" i="8"/>
  <c r="CG50" i="8"/>
  <c r="CG93" i="8"/>
  <c r="AP70" i="8"/>
  <c r="DB70" i="8"/>
  <c r="CZ70" i="8"/>
  <c r="DA70" i="8" s="1"/>
  <c r="AW70" i="8"/>
  <c r="CG94" i="8"/>
  <c r="AP71" i="8"/>
  <c r="DB71" i="8"/>
  <c r="CZ71" i="8"/>
  <c r="DA71" i="8" s="1"/>
  <c r="AW71" i="8"/>
  <c r="R72" i="8"/>
  <c r="Z72" i="8" s="1"/>
  <c r="AM72" i="8" s="1"/>
  <c r="X72" i="8"/>
  <c r="AK72" i="8" s="1"/>
  <c r="AP73" i="8"/>
  <c r="DB73" i="8"/>
  <c r="CZ73" i="8"/>
  <c r="DA73" i="8" s="1"/>
  <c r="AW73" i="8"/>
  <c r="R74" i="8"/>
  <c r="Z74" i="8" s="1"/>
  <c r="AM74" i="8" s="1"/>
  <c r="X74" i="8"/>
  <c r="AK74" i="8" s="1"/>
  <c r="AP75" i="8"/>
  <c r="DB75" i="8"/>
  <c r="CZ75" i="8"/>
  <c r="DA75" i="8" s="1"/>
  <c r="AW75" i="8"/>
  <c r="R76" i="8"/>
  <c r="Z76" i="8" s="1"/>
  <c r="AM76" i="8" s="1"/>
  <c r="X76" i="8"/>
  <c r="AK76" i="8" s="1"/>
  <c r="AP77" i="8"/>
  <c r="DB77" i="8"/>
  <c r="CZ77" i="8"/>
  <c r="DA77" i="8" s="1"/>
  <c r="AW77" i="8"/>
  <c r="DB78" i="8"/>
  <c r="CZ78" i="8"/>
  <c r="DA78" i="8" s="1"/>
  <c r="AW78" i="8"/>
  <c r="AP78" i="8"/>
  <c r="X51" i="8"/>
  <c r="AK51" i="8" s="1"/>
  <c r="R51" i="8"/>
  <c r="Z51" i="8" s="1"/>
  <c r="AM51" i="8" s="1"/>
  <c r="AW53" i="8"/>
  <c r="DB53" i="8"/>
  <c r="CZ53" i="8"/>
  <c r="DA53" i="8" s="1"/>
  <c r="AP53" i="8"/>
  <c r="X55" i="8"/>
  <c r="AK55" i="8" s="1"/>
  <c r="R55" i="8"/>
  <c r="Z55" i="8" s="1"/>
  <c r="AM55" i="8" s="1"/>
  <c r="AW57" i="8"/>
  <c r="DB57" i="8"/>
  <c r="CZ57" i="8"/>
  <c r="DA57" i="8" s="1"/>
  <c r="AP57" i="8"/>
  <c r="CG61" i="8"/>
  <c r="AW59" i="8"/>
  <c r="DB59" i="8"/>
  <c r="CZ59" i="8"/>
  <c r="DA59" i="8" s="1"/>
  <c r="AP59" i="8"/>
  <c r="CG63" i="8"/>
  <c r="AW61" i="8"/>
  <c r="DB61" i="8"/>
  <c r="CZ61" i="8"/>
  <c r="DA61" i="8" s="1"/>
  <c r="AP61" i="8"/>
  <c r="CG87" i="8"/>
  <c r="AW63" i="8"/>
  <c r="DB63" i="8"/>
  <c r="CZ63" i="8"/>
  <c r="DA63" i="8" s="1"/>
  <c r="AP63" i="8"/>
  <c r="X65" i="8"/>
  <c r="AK65" i="8" s="1"/>
  <c r="R65" i="8"/>
  <c r="Z65" i="8" s="1"/>
  <c r="AM65" i="8" s="1"/>
  <c r="Q308" i="8"/>
  <c r="Q319" i="8" s="1"/>
  <c r="P308" i="8"/>
  <c r="P319" i="8" s="1"/>
  <c r="W29" i="8"/>
  <c r="R298" i="8"/>
  <c r="Z298" i="8" s="1"/>
  <c r="AM298" i="8" s="1"/>
  <c r="X298" i="8"/>
  <c r="AK298" i="8" s="1"/>
  <c r="AP297" i="8"/>
  <c r="DB297" i="8"/>
  <c r="CZ297" i="8"/>
  <c r="DA297" i="8" s="1"/>
  <c r="AW297" i="8"/>
  <c r="CG178" i="8"/>
  <c r="AP296" i="8"/>
  <c r="DB296" i="8"/>
  <c r="CZ296" i="8"/>
  <c r="DA296" i="8" s="1"/>
  <c r="AW296" i="8"/>
  <c r="CG175" i="8"/>
  <c r="AP295" i="8"/>
  <c r="DB295" i="8"/>
  <c r="CZ295" i="8"/>
  <c r="DA295" i="8" s="1"/>
  <c r="AW295" i="8"/>
  <c r="CG174" i="8"/>
  <c r="AP294" i="8"/>
  <c r="DB294" i="8"/>
  <c r="CZ294" i="8"/>
  <c r="DA294" i="8" s="1"/>
  <c r="AW294" i="8"/>
  <c r="CG173" i="8"/>
  <c r="AP293" i="8"/>
  <c r="DB293" i="8"/>
  <c r="CZ293" i="8"/>
  <c r="DA293" i="8" s="1"/>
  <c r="AW293" i="8"/>
  <c r="CG172" i="8"/>
  <c r="R292" i="8"/>
  <c r="Z292" i="8" s="1"/>
  <c r="AM292" i="8" s="1"/>
  <c r="X292" i="8"/>
  <c r="AK292" i="8" s="1"/>
  <c r="AP291" i="8"/>
  <c r="DB291" i="8"/>
  <c r="CZ291" i="8"/>
  <c r="DA291" i="8" s="1"/>
  <c r="AW291" i="8"/>
  <c r="X290" i="8"/>
  <c r="AK290" i="8" s="1"/>
  <c r="R290" i="8"/>
  <c r="Z290" i="8" s="1"/>
  <c r="AM290" i="8" s="1"/>
  <c r="DB289" i="8"/>
  <c r="CZ289" i="8"/>
  <c r="DA289" i="8" s="1"/>
  <c r="AW289" i="8"/>
  <c r="AP289" i="8"/>
  <c r="X288" i="8"/>
  <c r="AK288" i="8" s="1"/>
  <c r="R288" i="8"/>
  <c r="Z288" i="8" s="1"/>
  <c r="AM288" i="8" s="1"/>
  <c r="DB287" i="8"/>
  <c r="CZ287" i="8"/>
  <c r="DA287" i="8" s="1"/>
  <c r="AW287" i="8"/>
  <c r="AP287" i="8"/>
  <c r="X286" i="8"/>
  <c r="AK286" i="8" s="1"/>
  <c r="R286" i="8"/>
  <c r="Z286" i="8" s="1"/>
  <c r="AM286" i="8" s="1"/>
  <c r="DB285" i="8"/>
  <c r="CZ285" i="8"/>
  <c r="DA285" i="8" s="1"/>
  <c r="AW285" i="8"/>
  <c r="AP285" i="8"/>
  <c r="X284" i="8"/>
  <c r="AK284" i="8" s="1"/>
  <c r="R284" i="8"/>
  <c r="Z284" i="8" s="1"/>
  <c r="AM284" i="8" s="1"/>
  <c r="DB283" i="8"/>
  <c r="CZ283" i="8"/>
  <c r="DA283" i="8" s="1"/>
  <c r="AW283" i="8"/>
  <c r="AP283" i="8"/>
  <c r="X282" i="8"/>
  <c r="AK282" i="8" s="1"/>
  <c r="R282" i="8"/>
  <c r="Z282" i="8" s="1"/>
  <c r="AM282" i="8" s="1"/>
  <c r="DB281" i="8"/>
  <c r="CZ281" i="8"/>
  <c r="DA281" i="8" s="1"/>
  <c r="AW281" i="8"/>
  <c r="AP281" i="8"/>
  <c r="X280" i="8"/>
  <c r="AK280" i="8" s="1"/>
  <c r="R280" i="8"/>
  <c r="Z280" i="8" s="1"/>
  <c r="AM280" i="8" s="1"/>
  <c r="DB279" i="8"/>
  <c r="CZ279" i="8"/>
  <c r="DA279" i="8" s="1"/>
  <c r="AW279" i="8"/>
  <c r="AP279" i="8"/>
  <c r="DB278" i="8"/>
  <c r="CZ278" i="8"/>
  <c r="DA278" i="8" s="1"/>
  <c r="AW278" i="8"/>
  <c r="AP278" i="8"/>
  <c r="AP277" i="8"/>
  <c r="DB277" i="8"/>
  <c r="CZ277" i="8"/>
  <c r="DA277" i="8" s="1"/>
  <c r="AW277" i="8"/>
  <c r="R276" i="8"/>
  <c r="Z276" i="8" s="1"/>
  <c r="AM276" i="8" s="1"/>
  <c r="X276" i="8"/>
  <c r="AK276" i="8" s="1"/>
  <c r="AP275" i="8"/>
  <c r="DB275" i="8"/>
  <c r="CZ275" i="8"/>
  <c r="DA275" i="8" s="1"/>
  <c r="AW275" i="8"/>
  <c r="R274" i="8"/>
  <c r="Z274" i="8" s="1"/>
  <c r="AM274" i="8" s="1"/>
  <c r="X274" i="8"/>
  <c r="AK274" i="8" s="1"/>
  <c r="AP273" i="8"/>
  <c r="DB273" i="8"/>
  <c r="CZ273" i="8"/>
  <c r="DA273" i="8" s="1"/>
  <c r="AW273" i="8"/>
  <c r="AP272" i="8"/>
  <c r="DB272" i="8"/>
  <c r="CZ272" i="8"/>
  <c r="DA272" i="8" s="1"/>
  <c r="AW272" i="8"/>
  <c r="CG169" i="8"/>
  <c r="DB270" i="8"/>
  <c r="CZ270" i="8"/>
  <c r="DA270" i="8" s="1"/>
  <c r="AW270" i="8"/>
  <c r="AP270" i="8"/>
  <c r="CG167" i="8"/>
  <c r="DB269" i="8"/>
  <c r="CZ269" i="8"/>
  <c r="DA269" i="8" s="1"/>
  <c r="AW269" i="8"/>
  <c r="AP269" i="8"/>
  <c r="CG166" i="8"/>
  <c r="DB268" i="8"/>
  <c r="CZ268" i="8"/>
  <c r="DA268" i="8" s="1"/>
  <c r="AW268" i="8"/>
  <c r="AP268" i="8"/>
  <c r="CG165" i="8"/>
  <c r="DB267" i="8"/>
  <c r="CZ267" i="8"/>
  <c r="DA267" i="8" s="1"/>
  <c r="AW267" i="8"/>
  <c r="AP267" i="8"/>
  <c r="CG164" i="8"/>
  <c r="DB266" i="8"/>
  <c r="CZ266" i="8"/>
  <c r="DA266" i="8" s="1"/>
  <c r="AW266" i="8"/>
  <c r="AP266" i="8"/>
  <c r="CG163" i="8"/>
  <c r="X265" i="8"/>
  <c r="AK265" i="8" s="1"/>
  <c r="R265" i="8"/>
  <c r="Z265" i="8" s="1"/>
  <c r="AM265" i="8" s="1"/>
  <c r="DB264" i="8"/>
  <c r="CZ264" i="8"/>
  <c r="DA264" i="8" s="1"/>
  <c r="AW264" i="8"/>
  <c r="AP264" i="8"/>
  <c r="X263" i="8"/>
  <c r="AK263" i="8" s="1"/>
  <c r="R263" i="8"/>
  <c r="Z263" i="8" s="1"/>
  <c r="AM263" i="8" s="1"/>
  <c r="DB262" i="8"/>
  <c r="CZ262" i="8"/>
  <c r="DA262" i="8" s="1"/>
  <c r="AW262" i="8"/>
  <c r="AP262" i="8"/>
  <c r="X261" i="8"/>
  <c r="AK261" i="8" s="1"/>
  <c r="R261" i="8"/>
  <c r="Z261" i="8" s="1"/>
  <c r="AM261" i="8" s="1"/>
  <c r="DB260" i="8"/>
  <c r="CZ260" i="8"/>
  <c r="DA260" i="8" s="1"/>
  <c r="AW260" i="8"/>
  <c r="AP260" i="8"/>
  <c r="X259" i="8"/>
  <c r="AK259" i="8" s="1"/>
  <c r="R259" i="8"/>
  <c r="Z259" i="8" s="1"/>
  <c r="AM259" i="8" s="1"/>
  <c r="DB258" i="8"/>
  <c r="CZ258" i="8"/>
  <c r="DA258" i="8" s="1"/>
  <c r="AW258" i="8"/>
  <c r="AP258" i="8"/>
  <c r="X257" i="8"/>
  <c r="AK257" i="8" s="1"/>
  <c r="R257" i="8"/>
  <c r="Z257" i="8" s="1"/>
  <c r="AM257" i="8" s="1"/>
  <c r="DB256" i="8"/>
  <c r="CZ256" i="8"/>
  <c r="DA256" i="8" s="1"/>
  <c r="AW256" i="8"/>
  <c r="AP256" i="8"/>
  <c r="X255" i="8"/>
  <c r="AK255" i="8" s="1"/>
  <c r="R255" i="8"/>
  <c r="Z255" i="8" s="1"/>
  <c r="AM255" i="8" s="1"/>
  <c r="X254" i="8"/>
  <c r="AK254" i="8" s="1"/>
  <c r="R254" i="8"/>
  <c r="Z254" i="8" s="1"/>
  <c r="AM254" i="8" s="1"/>
  <c r="R253" i="8"/>
  <c r="Z253" i="8" s="1"/>
  <c r="AM253" i="8" s="1"/>
  <c r="X253" i="8"/>
  <c r="AK253" i="8" s="1"/>
  <c r="R252" i="8"/>
  <c r="Z252" i="8" s="1"/>
  <c r="AM252" i="8" s="1"/>
  <c r="X252" i="8"/>
  <c r="AK252" i="8" s="1"/>
  <c r="R251" i="8"/>
  <c r="Z251" i="8" s="1"/>
  <c r="AM251" i="8" s="1"/>
  <c r="X251" i="8"/>
  <c r="AK251" i="8" s="1"/>
  <c r="AP250" i="8"/>
  <c r="DB250" i="8"/>
  <c r="CZ250" i="8"/>
  <c r="DA250" i="8" s="1"/>
  <c r="AW250" i="8"/>
  <c r="CG170" i="8"/>
  <c r="AP249" i="8"/>
  <c r="DB249" i="8"/>
  <c r="CZ249" i="8"/>
  <c r="DA249" i="8" s="1"/>
  <c r="AW249" i="8"/>
  <c r="CG159" i="8"/>
  <c r="R248" i="8"/>
  <c r="Z248" i="8" s="1"/>
  <c r="AM248" i="8" s="1"/>
  <c r="X248" i="8"/>
  <c r="AK248" i="8" s="1"/>
  <c r="AP247" i="8"/>
  <c r="DB247" i="8"/>
  <c r="CZ247" i="8"/>
  <c r="DA247" i="8" s="1"/>
  <c r="AW247" i="8"/>
  <c r="CG157" i="8"/>
  <c r="R246" i="8"/>
  <c r="Z246" i="8" s="1"/>
  <c r="AM246" i="8" s="1"/>
  <c r="X246" i="8"/>
  <c r="AK246" i="8" s="1"/>
  <c r="AP245" i="8"/>
  <c r="DB245" i="8"/>
  <c r="CZ245" i="8"/>
  <c r="DA245" i="8" s="1"/>
  <c r="AW245" i="8"/>
  <c r="R244" i="8"/>
  <c r="Z244" i="8" s="1"/>
  <c r="AM244" i="8" s="1"/>
  <c r="X244" i="8"/>
  <c r="AK244" i="8" s="1"/>
  <c r="AP243" i="8"/>
  <c r="DB243" i="8"/>
  <c r="CZ243" i="8"/>
  <c r="DA243" i="8" s="1"/>
  <c r="AW243" i="8"/>
  <c r="X242" i="8"/>
  <c r="AK242" i="8" s="1"/>
  <c r="R242" i="8"/>
  <c r="Z242" i="8" s="1"/>
  <c r="AM242" i="8" s="1"/>
  <c r="DB241" i="8"/>
  <c r="CZ241" i="8"/>
  <c r="DA241" i="8" s="1"/>
  <c r="AW241" i="8"/>
  <c r="AP241" i="8"/>
  <c r="X240" i="8"/>
  <c r="AK240" i="8" s="1"/>
  <c r="R240" i="8"/>
  <c r="Z240" i="8" s="1"/>
  <c r="AM240" i="8" s="1"/>
  <c r="DB239" i="8"/>
  <c r="CZ239" i="8"/>
  <c r="DA239" i="8" s="1"/>
  <c r="AW239" i="8"/>
  <c r="AP239" i="8"/>
  <c r="X238" i="8"/>
  <c r="AK238" i="8" s="1"/>
  <c r="R238" i="8"/>
  <c r="Z238" i="8" s="1"/>
  <c r="AM238" i="8" s="1"/>
  <c r="X237" i="8"/>
  <c r="AK237" i="8" s="1"/>
  <c r="R237" i="8"/>
  <c r="Z237" i="8" s="1"/>
  <c r="AM237" i="8" s="1"/>
  <c r="X236" i="8"/>
  <c r="AK236" i="8" s="1"/>
  <c r="R236" i="8"/>
  <c r="Z236" i="8" s="1"/>
  <c r="AM236" i="8" s="1"/>
  <c r="X235" i="8"/>
  <c r="AK235" i="8" s="1"/>
  <c r="R235" i="8"/>
  <c r="Z235" i="8" s="1"/>
  <c r="AM235" i="8" s="1"/>
  <c r="X234" i="8"/>
  <c r="AK234" i="8" s="1"/>
  <c r="R234" i="8"/>
  <c r="Z234" i="8" s="1"/>
  <c r="AM234" i="8" s="1"/>
  <c r="X233" i="8"/>
  <c r="AK233" i="8" s="1"/>
  <c r="R233" i="8"/>
  <c r="Z233" i="8" s="1"/>
  <c r="AM233" i="8" s="1"/>
  <c r="X232" i="8"/>
  <c r="AK232" i="8" s="1"/>
  <c r="R232" i="8"/>
  <c r="Z232" i="8" s="1"/>
  <c r="AM232" i="8" s="1"/>
  <c r="DB231" i="8"/>
  <c r="CZ231" i="8"/>
  <c r="DA231" i="8" s="1"/>
  <c r="AW231" i="8"/>
  <c r="AP231" i="8"/>
  <c r="X230" i="8"/>
  <c r="AK230" i="8" s="1"/>
  <c r="R230" i="8"/>
  <c r="Z230" i="8" s="1"/>
  <c r="AM230" i="8" s="1"/>
  <c r="X229" i="8"/>
  <c r="AK229" i="8" s="1"/>
  <c r="R229" i="8"/>
  <c r="Z229" i="8" s="1"/>
  <c r="AM229" i="8" s="1"/>
  <c r="X228" i="8"/>
  <c r="AK228" i="8" s="1"/>
  <c r="R228" i="8"/>
  <c r="Z228" i="8" s="1"/>
  <c r="AM228" i="8" s="1"/>
  <c r="X227" i="8"/>
  <c r="AK227" i="8" s="1"/>
  <c r="R227" i="8"/>
  <c r="Z227" i="8" s="1"/>
  <c r="AM227" i="8" s="1"/>
  <c r="X226" i="8"/>
  <c r="AK226" i="8" s="1"/>
  <c r="R226" i="8"/>
  <c r="Z226" i="8" s="1"/>
  <c r="AM226" i="8" s="1"/>
  <c r="X225" i="8"/>
  <c r="AK225" i="8" s="1"/>
  <c r="R225" i="8"/>
  <c r="Z225" i="8" s="1"/>
  <c r="AM225" i="8" s="1"/>
  <c r="X224" i="8"/>
  <c r="AK224" i="8" s="1"/>
  <c r="R224" i="8"/>
  <c r="Z224" i="8" s="1"/>
  <c r="AM224" i="8" s="1"/>
  <c r="DB223" i="8"/>
  <c r="CZ223" i="8"/>
  <c r="DA223" i="8" s="1"/>
  <c r="AW223" i="8"/>
  <c r="AP223" i="8"/>
  <c r="CG156" i="8"/>
  <c r="X222" i="8"/>
  <c r="AK222" i="8" s="1"/>
  <c r="R222" i="8"/>
  <c r="Z222" i="8" s="1"/>
  <c r="AM222" i="8" s="1"/>
  <c r="DB221" i="8"/>
  <c r="CZ221" i="8"/>
  <c r="DA221" i="8" s="1"/>
  <c r="AW221" i="8"/>
  <c r="AP221" i="8"/>
  <c r="X220" i="8"/>
  <c r="AK220" i="8" s="1"/>
  <c r="R220" i="8"/>
  <c r="Z220" i="8" s="1"/>
  <c r="AM220" i="8" s="1"/>
  <c r="DB219" i="8"/>
  <c r="CZ219" i="8"/>
  <c r="DA219" i="8" s="1"/>
  <c r="AW219" i="8"/>
  <c r="AP219" i="8"/>
  <c r="X218" i="8"/>
  <c r="AK218" i="8" s="1"/>
  <c r="R218" i="8"/>
  <c r="Z218" i="8" s="1"/>
  <c r="AM218" i="8" s="1"/>
  <c r="DB217" i="8"/>
  <c r="CZ217" i="8"/>
  <c r="DA217" i="8" s="1"/>
  <c r="AW217" i="8"/>
  <c r="AP217" i="8"/>
  <c r="X216" i="8"/>
  <c r="AK216" i="8" s="1"/>
  <c r="R216" i="8"/>
  <c r="Z216" i="8" s="1"/>
  <c r="AM216" i="8" s="1"/>
  <c r="DB215" i="8"/>
  <c r="CZ215" i="8"/>
  <c r="DA215" i="8" s="1"/>
  <c r="AW215" i="8"/>
  <c r="AP215" i="8"/>
  <c r="X214" i="8"/>
  <c r="AK214" i="8" s="1"/>
  <c r="R214" i="8"/>
  <c r="Z214" i="8" s="1"/>
  <c r="AM214" i="8" s="1"/>
  <c r="R213" i="8"/>
  <c r="Z213" i="8" s="1"/>
  <c r="AM213" i="8" s="1"/>
  <c r="X213" i="8"/>
  <c r="AK213" i="8" s="1"/>
  <c r="AP212" i="8"/>
  <c r="DB212" i="8"/>
  <c r="CZ212" i="8"/>
  <c r="DA212" i="8" s="1"/>
  <c r="AW212" i="8"/>
  <c r="CG122" i="8"/>
  <c r="AP211" i="8"/>
  <c r="DB211" i="8"/>
  <c r="CZ211" i="8"/>
  <c r="DA211" i="8" s="1"/>
  <c r="AW211" i="8"/>
  <c r="CG121" i="8"/>
  <c r="AP210" i="8"/>
  <c r="DB210" i="8"/>
  <c r="CZ210" i="8"/>
  <c r="DA210" i="8" s="1"/>
  <c r="AW210" i="8"/>
  <c r="CG120" i="8"/>
  <c r="AP209" i="8"/>
  <c r="DB209" i="8"/>
  <c r="CZ209" i="8"/>
  <c r="DA209" i="8" s="1"/>
  <c r="AW209" i="8"/>
  <c r="CG119" i="8"/>
  <c r="AP208" i="8"/>
  <c r="DB208" i="8"/>
  <c r="CZ208" i="8"/>
  <c r="DA208" i="8" s="1"/>
  <c r="AW208" i="8"/>
  <c r="CG118" i="8"/>
  <c r="AP207" i="8"/>
  <c r="DB207" i="8"/>
  <c r="CZ207" i="8"/>
  <c r="DA207" i="8" s="1"/>
  <c r="AW207" i="8"/>
  <c r="CG117" i="8"/>
  <c r="AP206" i="8"/>
  <c r="DB206" i="8"/>
  <c r="CZ206" i="8"/>
  <c r="DA206" i="8" s="1"/>
  <c r="AW206" i="8"/>
  <c r="CG116" i="8"/>
  <c r="R205" i="8"/>
  <c r="Z205" i="8" s="1"/>
  <c r="AM205" i="8" s="1"/>
  <c r="X205" i="8"/>
  <c r="AK205" i="8" s="1"/>
  <c r="AP204" i="8"/>
  <c r="DB204" i="8"/>
  <c r="CZ204" i="8"/>
  <c r="DA204" i="8" s="1"/>
  <c r="AW204" i="8"/>
  <c r="R203" i="8"/>
  <c r="Z203" i="8" s="1"/>
  <c r="AM203" i="8" s="1"/>
  <c r="X203" i="8"/>
  <c r="AK203" i="8" s="1"/>
  <c r="X201" i="8"/>
  <c r="AK201" i="8" s="1"/>
  <c r="R201" i="8"/>
  <c r="Z201" i="8" s="1"/>
  <c r="AM201" i="8" s="1"/>
  <c r="DB200" i="8"/>
  <c r="CZ200" i="8"/>
  <c r="DA200" i="8" s="1"/>
  <c r="AW200" i="8"/>
  <c r="AP200" i="8"/>
  <c r="X199" i="8"/>
  <c r="AK199" i="8" s="1"/>
  <c r="R199" i="8"/>
  <c r="Z199" i="8" s="1"/>
  <c r="AM199" i="8" s="1"/>
  <c r="DB198" i="8"/>
  <c r="CZ198" i="8"/>
  <c r="DA198" i="8" s="1"/>
  <c r="AW198" i="8"/>
  <c r="AP198" i="8"/>
  <c r="X197" i="8"/>
  <c r="AK197" i="8" s="1"/>
  <c r="R197" i="8"/>
  <c r="Z197" i="8" s="1"/>
  <c r="AM197" i="8" s="1"/>
  <c r="DB196" i="8"/>
  <c r="CZ196" i="8"/>
  <c r="DA196" i="8" s="1"/>
  <c r="AW196" i="8"/>
  <c r="AP196" i="8"/>
  <c r="DB195" i="8"/>
  <c r="CZ195" i="8"/>
  <c r="DA195" i="8" s="1"/>
  <c r="AW195" i="8"/>
  <c r="AP195" i="8"/>
  <c r="CG115" i="8"/>
  <c r="DB194" i="8"/>
  <c r="CZ194" i="8"/>
  <c r="DA194" i="8" s="1"/>
  <c r="AW194" i="8"/>
  <c r="AP194" i="8"/>
  <c r="CG114" i="8"/>
  <c r="DB193" i="8"/>
  <c r="CZ193" i="8"/>
  <c r="DA193" i="8" s="1"/>
  <c r="AW193" i="8"/>
  <c r="AP193" i="8"/>
  <c r="CG113" i="8"/>
  <c r="DB192" i="8"/>
  <c r="CZ192" i="8"/>
  <c r="DA192" i="8" s="1"/>
  <c r="AW192" i="8"/>
  <c r="AP192" i="8"/>
  <c r="CG112" i="8"/>
  <c r="DB191" i="8"/>
  <c r="CZ191" i="8"/>
  <c r="DA191" i="8" s="1"/>
  <c r="AW191" i="8"/>
  <c r="AP191" i="8"/>
  <c r="CG111" i="8"/>
  <c r="DB190" i="8"/>
  <c r="CZ190" i="8"/>
  <c r="DA190" i="8" s="1"/>
  <c r="AW190" i="8"/>
  <c r="AP190" i="8"/>
  <c r="CG110" i="8"/>
  <c r="X189" i="8"/>
  <c r="AK189" i="8" s="1"/>
  <c r="R189" i="8"/>
  <c r="Z189" i="8" s="1"/>
  <c r="AM189" i="8" s="1"/>
  <c r="DB188" i="8"/>
  <c r="CZ188" i="8"/>
  <c r="DA188" i="8" s="1"/>
  <c r="AW188" i="8"/>
  <c r="AP188" i="8"/>
  <c r="CG151" i="8"/>
  <c r="DB187" i="8"/>
  <c r="CZ187" i="8"/>
  <c r="DA187" i="8" s="1"/>
  <c r="AW187" i="8"/>
  <c r="AP187" i="8"/>
  <c r="CG135" i="8"/>
  <c r="DB186" i="8"/>
  <c r="CZ186" i="8"/>
  <c r="DA186" i="8" s="1"/>
  <c r="AW186" i="8"/>
  <c r="AP186" i="8"/>
  <c r="CG134" i="8"/>
  <c r="DB185" i="8"/>
  <c r="CZ185" i="8"/>
  <c r="DA185" i="8" s="1"/>
  <c r="AW185" i="8"/>
  <c r="AP185" i="8"/>
  <c r="CG133" i="8"/>
  <c r="DB184" i="8"/>
  <c r="CZ184" i="8"/>
  <c r="DA184" i="8" s="1"/>
  <c r="AW184" i="8"/>
  <c r="AP184" i="8"/>
  <c r="CG132" i="8"/>
  <c r="DB183" i="8"/>
  <c r="CZ183" i="8"/>
  <c r="DA183" i="8" s="1"/>
  <c r="AW183" i="8"/>
  <c r="AP183" i="8"/>
  <c r="CG131" i="8"/>
  <c r="DB182" i="8"/>
  <c r="CZ182" i="8"/>
  <c r="DA182" i="8" s="1"/>
  <c r="AW182" i="8"/>
  <c r="AP182" i="8"/>
  <c r="CG130" i="8"/>
  <c r="DB181" i="8"/>
  <c r="CZ181" i="8"/>
  <c r="DA181" i="8" s="1"/>
  <c r="AW181" i="8"/>
  <c r="CG147" i="8"/>
  <c r="AP181" i="8"/>
  <c r="R180" i="8"/>
  <c r="Z180" i="8" s="1"/>
  <c r="AM180" i="8" s="1"/>
  <c r="X180" i="8"/>
  <c r="AK180" i="8" s="1"/>
  <c r="R178" i="8"/>
  <c r="Z178" i="8" s="1"/>
  <c r="AM178" i="8" s="1"/>
  <c r="X178" i="8"/>
  <c r="AK178" i="8" s="1"/>
  <c r="R176" i="8"/>
  <c r="Z176" i="8" s="1"/>
  <c r="AM176" i="8" s="1"/>
  <c r="X176" i="8"/>
  <c r="AK176" i="8" s="1"/>
  <c r="R174" i="8"/>
  <c r="Z174" i="8" s="1"/>
  <c r="AM174" i="8" s="1"/>
  <c r="X174" i="8"/>
  <c r="AK174" i="8" s="1"/>
  <c r="AP172" i="8"/>
  <c r="DB172" i="8"/>
  <c r="CZ172" i="8"/>
  <c r="DA172" i="8" s="1"/>
  <c r="AW172" i="8"/>
  <c r="R171" i="8"/>
  <c r="Z171" i="8" s="1"/>
  <c r="AM171" i="8" s="1"/>
  <c r="X171" i="8"/>
  <c r="AK171" i="8" s="1"/>
  <c r="R170" i="8"/>
  <c r="Z170" i="8" s="1"/>
  <c r="AM170" i="8" s="1"/>
  <c r="X170" i="8"/>
  <c r="AK170" i="8" s="1"/>
  <c r="R169" i="8"/>
  <c r="Z169" i="8" s="1"/>
  <c r="AM169" i="8" s="1"/>
  <c r="X169" i="8"/>
  <c r="AK169" i="8" s="1"/>
  <c r="R168" i="8"/>
  <c r="Z168" i="8" s="1"/>
  <c r="AM168" i="8" s="1"/>
  <c r="X168" i="8"/>
  <c r="AK168" i="8" s="1"/>
  <c r="R167" i="8"/>
  <c r="Z167" i="8" s="1"/>
  <c r="AM167" i="8" s="1"/>
  <c r="X167" i="8"/>
  <c r="AK167" i="8" s="1"/>
  <c r="R166" i="8"/>
  <c r="Z166" i="8" s="1"/>
  <c r="AM166" i="8" s="1"/>
  <c r="X166" i="8"/>
  <c r="AK166" i="8" s="1"/>
  <c r="R165" i="8"/>
  <c r="Z165" i="8" s="1"/>
  <c r="AM165" i="8" s="1"/>
  <c r="X165" i="8"/>
  <c r="AK165" i="8" s="1"/>
  <c r="R164" i="8"/>
  <c r="Z164" i="8" s="1"/>
  <c r="AM164" i="8" s="1"/>
  <c r="X164" i="8"/>
  <c r="AK164" i="8" s="1"/>
  <c r="AP163" i="8"/>
  <c r="DB163" i="8"/>
  <c r="CZ163" i="8"/>
  <c r="DA163" i="8" s="1"/>
  <c r="AW163" i="8"/>
  <c r="R162" i="8"/>
  <c r="Z162" i="8" s="1"/>
  <c r="AM162" i="8" s="1"/>
  <c r="X162" i="8"/>
  <c r="AK162" i="8" s="1"/>
  <c r="AP161" i="8"/>
  <c r="DB161" i="8"/>
  <c r="CZ161" i="8"/>
  <c r="DA161" i="8" s="1"/>
  <c r="AW161" i="8"/>
  <c r="R160" i="8"/>
  <c r="Z160" i="8" s="1"/>
  <c r="AM160" i="8" s="1"/>
  <c r="X160" i="8"/>
  <c r="AK160" i="8" s="1"/>
  <c r="AP159" i="8"/>
  <c r="DB159" i="8"/>
  <c r="CZ159" i="8"/>
  <c r="DA159" i="8" s="1"/>
  <c r="AW159" i="8"/>
  <c r="R158" i="8"/>
  <c r="Z158" i="8" s="1"/>
  <c r="AM158" i="8" s="1"/>
  <c r="X158" i="8"/>
  <c r="AK158" i="8" s="1"/>
  <c r="AP157" i="8"/>
  <c r="DB157" i="8"/>
  <c r="CZ157" i="8"/>
  <c r="DA157" i="8" s="1"/>
  <c r="AW157" i="8"/>
  <c r="R156" i="8"/>
  <c r="Z156" i="8" s="1"/>
  <c r="AM156" i="8" s="1"/>
  <c r="X156" i="8"/>
  <c r="AK156" i="8" s="1"/>
  <c r="R155" i="8"/>
  <c r="Z155" i="8" s="1"/>
  <c r="AM155" i="8" s="1"/>
  <c r="X155" i="8"/>
  <c r="AK155" i="8" s="1"/>
  <c r="R154" i="8"/>
  <c r="Z154" i="8" s="1"/>
  <c r="AM154" i="8" s="1"/>
  <c r="X154" i="8"/>
  <c r="AK154" i="8" s="1"/>
  <c r="R153" i="8"/>
  <c r="Z153" i="8" s="1"/>
  <c r="AM153" i="8" s="1"/>
  <c r="X153" i="8"/>
  <c r="AK153" i="8" s="1"/>
  <c r="R152" i="8"/>
  <c r="Z152" i="8" s="1"/>
  <c r="AM152" i="8" s="1"/>
  <c r="X152" i="8"/>
  <c r="AK152" i="8" s="1"/>
  <c r="R151" i="8"/>
  <c r="Z151" i="8" s="1"/>
  <c r="AM151" i="8" s="1"/>
  <c r="X151" i="8"/>
  <c r="AK151" i="8" s="1"/>
  <c r="R150" i="8"/>
  <c r="Z150" i="8" s="1"/>
  <c r="AM150" i="8" s="1"/>
  <c r="X150" i="8"/>
  <c r="AK150" i="8" s="1"/>
  <c r="AP149" i="8"/>
  <c r="DB149" i="8"/>
  <c r="CZ149" i="8"/>
  <c r="DA149" i="8" s="1"/>
  <c r="AW149" i="8"/>
  <c r="AP148" i="8"/>
  <c r="DB148" i="8"/>
  <c r="CZ148" i="8"/>
  <c r="DA148" i="8" s="1"/>
  <c r="AW148" i="8"/>
  <c r="CG143" i="8"/>
  <c r="AP147" i="8"/>
  <c r="DB147" i="8"/>
  <c r="CZ147" i="8"/>
  <c r="DA147" i="8" s="1"/>
  <c r="AW147" i="8"/>
  <c r="CG103" i="8"/>
  <c r="AP146" i="8"/>
  <c r="DB146" i="8"/>
  <c r="CZ146" i="8"/>
  <c r="DA146" i="8" s="1"/>
  <c r="AW146" i="8"/>
  <c r="CG102" i="8"/>
  <c r="AP145" i="8"/>
  <c r="DB145" i="8"/>
  <c r="CZ145" i="8"/>
  <c r="DA145" i="8" s="1"/>
  <c r="AW145" i="8"/>
  <c r="CG101" i="8"/>
  <c r="X144" i="8"/>
  <c r="AK144" i="8" s="1"/>
  <c r="R144" i="8"/>
  <c r="Z144" i="8" s="1"/>
  <c r="AM144" i="8" s="1"/>
  <c r="DB144" i="8"/>
  <c r="CZ144" i="8"/>
  <c r="DA144" i="8" s="1"/>
  <c r="AW144" i="8"/>
  <c r="AP144" i="8"/>
  <c r="CG100" i="8"/>
  <c r="X143" i="8"/>
  <c r="AK143" i="8" s="1"/>
  <c r="R143" i="8"/>
  <c r="Z143" i="8" s="1"/>
  <c r="AM143" i="8" s="1"/>
  <c r="DB143" i="8"/>
  <c r="CZ143" i="8"/>
  <c r="DA143" i="8" s="1"/>
  <c r="AW143" i="8"/>
  <c r="AP143" i="8"/>
  <c r="CG99" i="8"/>
  <c r="X142" i="8"/>
  <c r="AK142" i="8" s="1"/>
  <c r="R142" i="8"/>
  <c r="Z142" i="8" s="1"/>
  <c r="AM142" i="8" s="1"/>
  <c r="DB141" i="8"/>
  <c r="CZ141" i="8"/>
  <c r="DA141" i="8" s="1"/>
  <c r="AW141" i="8"/>
  <c r="AP141" i="8"/>
  <c r="X140" i="8"/>
  <c r="AK140" i="8" s="1"/>
  <c r="R140" i="8"/>
  <c r="Z140" i="8" s="1"/>
  <c r="AM140" i="8" s="1"/>
  <c r="DB139" i="8"/>
  <c r="CZ139" i="8"/>
  <c r="DA139" i="8" s="1"/>
  <c r="AW139" i="8"/>
  <c r="AP139" i="8"/>
  <c r="X138" i="8"/>
  <c r="AK138" i="8" s="1"/>
  <c r="R138" i="8"/>
  <c r="Z138" i="8" s="1"/>
  <c r="AM138" i="8" s="1"/>
  <c r="DB137" i="8"/>
  <c r="CZ137" i="8"/>
  <c r="DA137" i="8" s="1"/>
  <c r="AW137" i="8"/>
  <c r="AP137" i="8"/>
  <c r="X136" i="8"/>
  <c r="AK136" i="8" s="1"/>
  <c r="R136" i="8"/>
  <c r="Z136" i="8" s="1"/>
  <c r="AM136" i="8" s="1"/>
  <c r="DB135" i="8"/>
  <c r="CZ135" i="8"/>
  <c r="DA135" i="8" s="1"/>
  <c r="AW135" i="8"/>
  <c r="AP135" i="8"/>
  <c r="X134" i="8"/>
  <c r="AK134" i="8" s="1"/>
  <c r="R134" i="8"/>
  <c r="Z134" i="8" s="1"/>
  <c r="AM134" i="8" s="1"/>
  <c r="DB133" i="8"/>
  <c r="CZ133" i="8"/>
  <c r="DA133" i="8" s="1"/>
  <c r="AW133" i="8"/>
  <c r="AP133" i="8"/>
  <c r="X132" i="8"/>
  <c r="AK132" i="8" s="1"/>
  <c r="R132" i="8"/>
  <c r="Z132" i="8" s="1"/>
  <c r="AM132" i="8" s="1"/>
  <c r="X131" i="8"/>
  <c r="AK131" i="8" s="1"/>
  <c r="R131" i="8"/>
  <c r="Z131" i="8" s="1"/>
  <c r="AM131" i="8" s="1"/>
  <c r="X130" i="8"/>
  <c r="AK130" i="8" s="1"/>
  <c r="R130" i="8"/>
  <c r="Z130" i="8" s="1"/>
  <c r="AM130" i="8" s="1"/>
  <c r="X129" i="8"/>
  <c r="AK129" i="8" s="1"/>
  <c r="R129" i="8"/>
  <c r="Z129" i="8" s="1"/>
  <c r="AM129" i="8" s="1"/>
  <c r="X128" i="8"/>
  <c r="AK128" i="8" s="1"/>
  <c r="R128" i="8"/>
  <c r="Z128" i="8" s="1"/>
  <c r="AM128" i="8" s="1"/>
  <c r="X127" i="8"/>
  <c r="AK127" i="8" s="1"/>
  <c r="R127" i="8"/>
  <c r="Z127" i="8" s="1"/>
  <c r="AM127" i="8" s="1"/>
  <c r="X126" i="8"/>
  <c r="AK126" i="8" s="1"/>
  <c r="R126" i="8"/>
  <c r="Z126" i="8" s="1"/>
  <c r="AM126" i="8" s="1"/>
  <c r="DB125" i="8"/>
  <c r="CZ125" i="8"/>
  <c r="DA125" i="8" s="1"/>
  <c r="AW125" i="8"/>
  <c r="AP125" i="8"/>
  <c r="CG69" i="8"/>
  <c r="X124" i="8"/>
  <c r="AK124" i="8" s="1"/>
  <c r="R124" i="8"/>
  <c r="Z124" i="8" s="1"/>
  <c r="AM124" i="8" s="1"/>
  <c r="X123" i="8"/>
  <c r="AK123" i="8" s="1"/>
  <c r="R123" i="8"/>
  <c r="Z123" i="8" s="1"/>
  <c r="AM123" i="8" s="1"/>
  <c r="X118" i="8"/>
  <c r="AK118" i="8" s="1"/>
  <c r="R118" i="8"/>
  <c r="Z118" i="8" s="1"/>
  <c r="AM118" i="8" s="1"/>
  <c r="DB117" i="8"/>
  <c r="CZ117" i="8"/>
  <c r="DA117" i="8" s="1"/>
  <c r="AW117" i="8"/>
  <c r="AP117" i="8"/>
  <c r="DB116" i="8"/>
  <c r="CZ116" i="8"/>
  <c r="DA116" i="8" s="1"/>
  <c r="AW116" i="8"/>
  <c r="CG140" i="8"/>
  <c r="AP116" i="8"/>
  <c r="DB115" i="8"/>
  <c r="CZ115" i="8"/>
  <c r="DA115" i="8" s="1"/>
  <c r="AW115" i="8"/>
  <c r="AP115" i="8"/>
  <c r="X114" i="8"/>
  <c r="AK114" i="8" s="1"/>
  <c r="R114" i="8"/>
  <c r="Z114" i="8" s="1"/>
  <c r="AM114" i="8" s="1"/>
  <c r="DB113" i="8"/>
  <c r="CZ113" i="8"/>
  <c r="DA113" i="8" s="1"/>
  <c r="AW113" i="8"/>
  <c r="AP113" i="8"/>
  <c r="X112" i="8"/>
  <c r="AK112" i="8" s="1"/>
  <c r="R112" i="8"/>
  <c r="Z112" i="8" s="1"/>
  <c r="AM112" i="8" s="1"/>
  <c r="DB111" i="8"/>
  <c r="CZ111" i="8"/>
  <c r="DA111" i="8" s="1"/>
  <c r="AW111" i="8"/>
  <c r="AP111" i="8"/>
  <c r="X110" i="8"/>
  <c r="AK110" i="8" s="1"/>
  <c r="R110" i="8"/>
  <c r="Z110" i="8" s="1"/>
  <c r="AM110" i="8" s="1"/>
  <c r="DB109" i="8"/>
  <c r="CZ109" i="8"/>
  <c r="DA109" i="8" s="1"/>
  <c r="AW109" i="8"/>
  <c r="CG127" i="8"/>
  <c r="AP109" i="8"/>
  <c r="DB108" i="8"/>
  <c r="CZ108" i="8"/>
  <c r="DA108" i="8" s="1"/>
  <c r="AW108" i="8"/>
  <c r="AP108" i="8"/>
  <c r="X107" i="8"/>
  <c r="AK107" i="8" s="1"/>
  <c r="R107" i="8"/>
  <c r="Z107" i="8" s="1"/>
  <c r="AM107" i="8" s="1"/>
  <c r="X106" i="8"/>
  <c r="AK106" i="8" s="1"/>
  <c r="R106" i="8"/>
  <c r="Z106" i="8" s="1"/>
  <c r="AM106" i="8" s="1"/>
  <c r="X105" i="8"/>
  <c r="AK105" i="8" s="1"/>
  <c r="R105" i="8"/>
  <c r="Z105" i="8" s="1"/>
  <c r="AM105" i="8" s="1"/>
  <c r="X104" i="8"/>
  <c r="AK104" i="8" s="1"/>
  <c r="R104" i="8"/>
  <c r="Z104" i="8" s="1"/>
  <c r="AM104" i="8" s="1"/>
  <c r="X103" i="8"/>
  <c r="AK103" i="8" s="1"/>
  <c r="R103" i="8"/>
  <c r="Z103" i="8" s="1"/>
  <c r="AM103" i="8" s="1"/>
  <c r="DB102" i="8"/>
  <c r="CZ102" i="8"/>
  <c r="DA102" i="8" s="1"/>
  <c r="AW102" i="8"/>
  <c r="AP102" i="8"/>
  <c r="CG90" i="8"/>
  <c r="X102" i="8"/>
  <c r="AK102" i="8" s="1"/>
  <c r="R102" i="8"/>
  <c r="Z102" i="8" s="1"/>
  <c r="AM102" i="8" s="1"/>
  <c r="DB101" i="8"/>
  <c r="CZ101" i="8"/>
  <c r="DA101" i="8" s="1"/>
  <c r="AW101" i="8"/>
  <c r="AP101" i="8"/>
  <c r="CG89" i="8"/>
  <c r="X101" i="8"/>
  <c r="AK101" i="8" s="1"/>
  <c r="R101" i="8"/>
  <c r="Z101" i="8" s="1"/>
  <c r="AM101" i="8" s="1"/>
  <c r="X100" i="8"/>
  <c r="AK100" i="8" s="1"/>
  <c r="R100" i="8"/>
  <c r="Z100" i="8" s="1"/>
  <c r="AM100" i="8" s="1"/>
  <c r="DB99" i="8"/>
  <c r="CZ99" i="8"/>
  <c r="DA99" i="8" s="1"/>
  <c r="AW99" i="8"/>
  <c r="AP99" i="8"/>
  <c r="X98" i="8"/>
  <c r="AK98" i="8" s="1"/>
  <c r="R98" i="8"/>
  <c r="Z98" i="8" s="1"/>
  <c r="AM98" i="8" s="1"/>
  <c r="DB97" i="8"/>
  <c r="CZ97" i="8"/>
  <c r="DA97" i="8" s="1"/>
  <c r="AW97" i="8"/>
  <c r="AP97" i="8"/>
  <c r="X96" i="8"/>
  <c r="AK96" i="8" s="1"/>
  <c r="R96" i="8"/>
  <c r="Z96" i="8" s="1"/>
  <c r="AM96" i="8" s="1"/>
  <c r="DB95" i="8"/>
  <c r="CZ95" i="8"/>
  <c r="DA95" i="8" s="1"/>
  <c r="AW95" i="8"/>
  <c r="AP95" i="8"/>
  <c r="X94" i="8"/>
  <c r="AK94" i="8" s="1"/>
  <c r="R94" i="8"/>
  <c r="Z94" i="8" s="1"/>
  <c r="AM94" i="8" s="1"/>
  <c r="DB93" i="8"/>
  <c r="CZ93" i="8"/>
  <c r="DA93" i="8" s="1"/>
  <c r="AW93" i="8"/>
  <c r="AP93" i="8"/>
  <c r="X92" i="8"/>
  <c r="AK92" i="8" s="1"/>
  <c r="R92" i="8"/>
  <c r="Z92" i="8" s="1"/>
  <c r="AM92" i="8" s="1"/>
  <c r="DB91" i="8"/>
  <c r="CZ91" i="8"/>
  <c r="DA91" i="8" s="1"/>
  <c r="AW91" i="8"/>
  <c r="AP91" i="8"/>
  <c r="X90" i="8"/>
  <c r="AK90" i="8" s="1"/>
  <c r="R90" i="8"/>
  <c r="Z90" i="8" s="1"/>
  <c r="AM90" i="8" s="1"/>
  <c r="X89" i="8"/>
  <c r="AK89" i="8" s="1"/>
  <c r="R89" i="8"/>
  <c r="Z89" i="8" s="1"/>
  <c r="AM89" i="8" s="1"/>
  <c r="X88" i="8"/>
  <c r="AK88" i="8" s="1"/>
  <c r="R88" i="8"/>
  <c r="Z88" i="8" s="1"/>
  <c r="AM88" i="8" s="1"/>
  <c r="DB87" i="8"/>
  <c r="CZ87" i="8"/>
  <c r="DA87" i="8" s="1"/>
  <c r="AW87" i="8"/>
  <c r="CG88" i="8"/>
  <c r="AP87" i="8"/>
  <c r="X86" i="8"/>
  <c r="AK86" i="8" s="1"/>
  <c r="R86" i="8"/>
  <c r="Z86" i="8" s="1"/>
  <c r="AM86" i="8" s="1"/>
  <c r="X85" i="8"/>
  <c r="AK85" i="8" s="1"/>
  <c r="R85" i="8"/>
  <c r="Z85" i="8" s="1"/>
  <c r="AM85" i="8" s="1"/>
  <c r="DB84" i="8"/>
  <c r="CZ84" i="8"/>
  <c r="DA84" i="8" s="1"/>
  <c r="AW84" i="8"/>
  <c r="AP84" i="8"/>
  <c r="CG53" i="8"/>
  <c r="X83" i="8"/>
  <c r="AK83" i="8" s="1"/>
  <c r="R83" i="8"/>
  <c r="Z83" i="8" s="1"/>
  <c r="AM83" i="8" s="1"/>
  <c r="DB83" i="8"/>
  <c r="CZ83" i="8"/>
  <c r="DA83" i="8" s="1"/>
  <c r="AW83" i="8"/>
  <c r="AP83" i="8"/>
  <c r="CG52" i="8"/>
  <c r="X82" i="8"/>
  <c r="AK82" i="8" s="1"/>
  <c r="R82" i="8"/>
  <c r="Z82" i="8" s="1"/>
  <c r="AM82" i="8" s="1"/>
  <c r="DB81" i="8"/>
  <c r="CZ81" i="8"/>
  <c r="DA81" i="8" s="1"/>
  <c r="AW81" i="8"/>
  <c r="AP81" i="8"/>
  <c r="X80" i="8"/>
  <c r="AK80" i="8" s="1"/>
  <c r="R80" i="8"/>
  <c r="Z80" i="8" s="1"/>
  <c r="AM80" i="8" s="1"/>
  <c r="DB79" i="8"/>
  <c r="CZ79" i="8"/>
  <c r="DA79" i="8" s="1"/>
  <c r="AW79" i="8"/>
  <c r="AP79" i="8"/>
  <c r="Y307" i="8"/>
  <c r="Y308" i="8"/>
  <c r="Y304" i="8"/>
  <c r="Y305" i="8" s="1"/>
  <c r="Y302" i="8"/>
  <c r="M314" i="8" s="1"/>
  <c r="Q309" i="8" s="1"/>
  <c r="AL40" i="8"/>
  <c r="AK40" i="8"/>
  <c r="AQ45" i="8"/>
  <c r="CH45" i="8"/>
  <c r="AT45" i="8"/>
  <c r="AV43" i="8"/>
  <c r="AR43" i="8"/>
  <c r="AS43" i="8" s="1"/>
  <c r="R179" i="8"/>
  <c r="Z179" i="8" s="1"/>
  <c r="AM179" i="8" s="1"/>
  <c r="X179" i="8"/>
  <c r="AK179" i="8" s="1"/>
  <c r="R177" i="8"/>
  <c r="Z177" i="8" s="1"/>
  <c r="AM177" i="8" s="1"/>
  <c r="X177" i="8"/>
  <c r="AK177" i="8" s="1"/>
  <c r="R175" i="8"/>
  <c r="Z175" i="8" s="1"/>
  <c r="AM175" i="8" s="1"/>
  <c r="X175" i="8"/>
  <c r="AK175" i="8" s="1"/>
  <c r="R173" i="8"/>
  <c r="Z173" i="8" s="1"/>
  <c r="AM173" i="8" s="1"/>
  <c r="X173" i="8"/>
  <c r="AK173" i="8" s="1"/>
  <c r="DB42" i="8"/>
  <c r="CZ42" i="8"/>
  <c r="DA42" i="8" s="1"/>
  <c r="AP42" i="8"/>
  <c r="CG42" i="8"/>
  <c r="AW42" i="8"/>
  <c r="DB44" i="8"/>
  <c r="CZ44" i="8"/>
  <c r="DA44" i="8" s="1"/>
  <c r="AP44" i="8"/>
  <c r="CG44" i="8"/>
  <c r="AW44" i="8"/>
  <c r="DB46" i="8"/>
  <c r="CZ46" i="8"/>
  <c r="DA46" i="8" s="1"/>
  <c r="AP46" i="8"/>
  <c r="CG46" i="8"/>
  <c r="AW46" i="8"/>
  <c r="R48" i="8"/>
  <c r="Z48" i="8" s="1"/>
  <c r="AM48" i="8" s="1"/>
  <c r="X48" i="8"/>
  <c r="AK48" i="8" s="1"/>
  <c r="R50" i="8"/>
  <c r="Z50" i="8" s="1"/>
  <c r="AM50" i="8" s="1"/>
  <c r="X50" i="8"/>
  <c r="AK50" i="8" s="1"/>
  <c r="DB52" i="8"/>
  <c r="CZ52" i="8"/>
  <c r="DA52" i="8" s="1"/>
  <c r="AP52" i="8"/>
  <c r="AW52" i="8"/>
  <c r="R54" i="8"/>
  <c r="Z54" i="8" s="1"/>
  <c r="AM54" i="8" s="1"/>
  <c r="X54" i="8"/>
  <c r="AK54" i="8" s="1"/>
  <c r="DB56" i="8"/>
  <c r="CZ56" i="8"/>
  <c r="DA56" i="8" s="1"/>
  <c r="AP56" i="8"/>
  <c r="AW56" i="8"/>
  <c r="R58" i="8"/>
  <c r="Z58" i="8" s="1"/>
  <c r="AM58" i="8" s="1"/>
  <c r="X58" i="8"/>
  <c r="AK58" i="8" s="1"/>
  <c r="DB60" i="8"/>
  <c r="CZ60" i="8"/>
  <c r="DA60" i="8" s="1"/>
  <c r="AP60" i="8"/>
  <c r="CG62" i="8"/>
  <c r="AW60" i="8"/>
  <c r="R62" i="8"/>
  <c r="Z62" i="8" s="1"/>
  <c r="AM62" i="8" s="1"/>
  <c r="X62" i="8"/>
  <c r="AK62" i="8" s="1"/>
  <c r="R64" i="8"/>
  <c r="Z64" i="8" s="1"/>
  <c r="AM64" i="8" s="1"/>
  <c r="X64" i="8"/>
  <c r="AK64" i="8" s="1"/>
  <c r="R66" i="8"/>
  <c r="Z66" i="8" s="1"/>
  <c r="AM66" i="8" s="1"/>
  <c r="X66" i="8"/>
  <c r="AK66" i="8" s="1"/>
  <c r="R67" i="8"/>
  <c r="Z67" i="8" s="1"/>
  <c r="AM67" i="8" s="1"/>
  <c r="X67" i="8"/>
  <c r="AK67" i="8" s="1"/>
  <c r="R68" i="8"/>
  <c r="Z68" i="8" s="1"/>
  <c r="AM68" i="8" s="1"/>
  <c r="X68" i="8"/>
  <c r="AK68" i="8" s="1"/>
  <c r="R69" i="8"/>
  <c r="Z69" i="8" s="1"/>
  <c r="AM69" i="8" s="1"/>
  <c r="X69" i="8"/>
  <c r="AK69" i="8" s="1"/>
  <c r="R70" i="8"/>
  <c r="Z70" i="8" s="1"/>
  <c r="AM70" i="8" s="1"/>
  <c r="X70" i="8"/>
  <c r="AK70" i="8" s="1"/>
  <c r="R71" i="8"/>
  <c r="Z71" i="8" s="1"/>
  <c r="AM71" i="8" s="1"/>
  <c r="X71" i="8"/>
  <c r="AK71" i="8" s="1"/>
  <c r="AP72" i="8"/>
  <c r="CG51" i="8"/>
  <c r="DB72" i="8"/>
  <c r="CZ72" i="8"/>
  <c r="DA72" i="8" s="1"/>
  <c r="AW72" i="8"/>
  <c r="R73" i="8"/>
  <c r="Z73" i="8" s="1"/>
  <c r="AM73" i="8" s="1"/>
  <c r="X73" i="8"/>
  <c r="AK73" i="8" s="1"/>
  <c r="AP74" i="8"/>
  <c r="DB74" i="8"/>
  <c r="CZ74" i="8"/>
  <c r="DA74" i="8" s="1"/>
  <c r="AW74" i="8"/>
  <c r="R75" i="8"/>
  <c r="Z75" i="8" s="1"/>
  <c r="AM75" i="8" s="1"/>
  <c r="X75" i="8"/>
  <c r="AK75" i="8" s="1"/>
  <c r="AP76" i="8"/>
  <c r="DB76" i="8"/>
  <c r="CZ76" i="8"/>
  <c r="DA76" i="8" s="1"/>
  <c r="AW76" i="8"/>
  <c r="R77" i="8"/>
  <c r="Z77" i="8" s="1"/>
  <c r="AM77" i="8" s="1"/>
  <c r="X77" i="8"/>
  <c r="AK77" i="8" s="1"/>
  <c r="R78" i="8"/>
  <c r="Z78" i="8" s="1"/>
  <c r="AM78" i="8" s="1"/>
  <c r="X78" i="8"/>
  <c r="AK78" i="8" s="1"/>
  <c r="AW51" i="8"/>
  <c r="DB51" i="8"/>
  <c r="CZ51" i="8"/>
  <c r="DA51" i="8" s="1"/>
  <c r="AP51" i="8"/>
  <c r="X53" i="8"/>
  <c r="AK53" i="8" s="1"/>
  <c r="R53" i="8"/>
  <c r="Z53" i="8" s="1"/>
  <c r="AM53" i="8" s="1"/>
  <c r="AW55" i="8"/>
  <c r="DB55" i="8"/>
  <c r="CZ55" i="8"/>
  <c r="DA55" i="8" s="1"/>
  <c r="AP55" i="8"/>
  <c r="X57" i="8"/>
  <c r="AK57" i="8" s="1"/>
  <c r="R57" i="8"/>
  <c r="Z57" i="8" s="1"/>
  <c r="AM57" i="8" s="1"/>
  <c r="X59" i="8"/>
  <c r="AK59" i="8" s="1"/>
  <c r="R59" i="8"/>
  <c r="Z59" i="8" s="1"/>
  <c r="AM59" i="8" s="1"/>
  <c r="X61" i="8"/>
  <c r="AK61" i="8" s="1"/>
  <c r="R61" i="8"/>
  <c r="Z61" i="8" s="1"/>
  <c r="AM61" i="8" s="1"/>
  <c r="X63" i="8"/>
  <c r="AK63" i="8" s="1"/>
  <c r="R63" i="8"/>
  <c r="Z63" i="8" s="1"/>
  <c r="AM63" i="8" s="1"/>
  <c r="CG91" i="8"/>
  <c r="AW65" i="8"/>
  <c r="DB65" i="8"/>
  <c r="CZ65" i="8"/>
  <c r="DA65" i="8" s="1"/>
  <c r="AP65" i="8"/>
  <c r="Q307" i="8"/>
  <c r="Q318" i="8" s="1"/>
  <c r="P307" i="8"/>
  <c r="P318" i="8" s="1"/>
  <c r="M332" i="7"/>
  <c r="M322" i="7"/>
  <c r="N323" i="7" s="1"/>
  <c r="CP49" i="7"/>
  <c r="CL49" i="7"/>
  <c r="CG49" i="7"/>
  <c r="CO214" i="7"/>
  <c r="CK214" i="7"/>
  <c r="CM214" i="7" s="1"/>
  <c r="CF166" i="7"/>
  <c r="S212" i="7"/>
  <c r="AC212" i="7" s="1"/>
  <c r="AQ212" i="7" s="1"/>
  <c r="Z212" i="7"/>
  <c r="AO212" i="7" s="1"/>
  <c r="Q212" i="7"/>
  <c r="AA212" i="7" s="1"/>
  <c r="AD212" i="7"/>
  <c r="AR212" i="7" s="1"/>
  <c r="CH188" i="7" s="1"/>
  <c r="BL328" i="7"/>
  <c r="BL327" i="7"/>
  <c r="CA40" i="7"/>
  <c r="AU328" i="7"/>
  <c r="AU327" i="7"/>
  <c r="X41" i="7"/>
  <c r="AM41" i="7" s="1"/>
  <c r="CE41" i="7" s="1"/>
  <c r="N328" i="7"/>
  <c r="N339" i="7" s="1"/>
  <c r="AB41" i="7"/>
  <c r="AP41" i="7" s="1"/>
  <c r="R328" i="7"/>
  <c r="R339" i="7" s="1"/>
  <c r="AN41" i="7"/>
  <c r="Y324" i="7"/>
  <c r="Y325" i="7" s="1"/>
  <c r="Y328" i="7"/>
  <c r="Z42" i="7"/>
  <c r="AO42" i="7" s="1"/>
  <c r="S42" i="7"/>
  <c r="AC42" i="7" s="1"/>
  <c r="AQ42" i="7" s="1"/>
  <c r="Q42" i="7"/>
  <c r="AA42" i="7" s="1"/>
  <c r="AD42" i="7"/>
  <c r="AR42" i="7" s="1"/>
  <c r="CH42" i="7" s="1"/>
  <c r="Z44" i="7"/>
  <c r="AO44" i="7" s="1"/>
  <c r="S44" i="7"/>
  <c r="AC44" i="7" s="1"/>
  <c r="AQ44" i="7" s="1"/>
  <c r="Q44" i="7"/>
  <c r="AA44" i="7" s="1"/>
  <c r="AD44" i="7"/>
  <c r="AR44" i="7" s="1"/>
  <c r="CH44" i="7" s="1"/>
  <c r="Z46" i="7"/>
  <c r="AO46" i="7" s="1"/>
  <c r="S46" i="7"/>
  <c r="AC46" i="7" s="1"/>
  <c r="AQ46" i="7" s="1"/>
  <c r="Q46" i="7"/>
  <c r="AA46" i="7" s="1"/>
  <c r="AD46" i="7"/>
  <c r="AR46" i="7" s="1"/>
  <c r="CH46" i="7" s="1"/>
  <c r="Z48" i="7"/>
  <c r="AO48" i="7" s="1"/>
  <c r="S48" i="7"/>
  <c r="AC48" i="7" s="1"/>
  <c r="AQ48" i="7" s="1"/>
  <c r="Q48" i="7"/>
  <c r="AA48" i="7" s="1"/>
  <c r="AD48" i="7"/>
  <c r="AR48" i="7" s="1"/>
  <c r="CH48" i="7" s="1"/>
  <c r="CO50" i="7"/>
  <c r="CK50" i="7"/>
  <c r="CM50" i="7" s="1"/>
  <c r="Z60" i="7"/>
  <c r="AO60" i="7" s="1"/>
  <c r="S60" i="7"/>
  <c r="AC60" i="7" s="1"/>
  <c r="AQ60" i="7" s="1"/>
  <c r="Q60" i="7"/>
  <c r="AA60" i="7" s="1"/>
  <c r="AD60" i="7"/>
  <c r="AR60" i="7" s="1"/>
  <c r="CH50" i="7" s="1"/>
  <c r="Z64" i="7"/>
  <c r="AO64" i="7" s="1"/>
  <c r="S64" i="7"/>
  <c r="AC64" i="7" s="1"/>
  <c r="AQ64" i="7" s="1"/>
  <c r="Q64" i="7"/>
  <c r="AA64" i="7" s="1"/>
  <c r="AD64" i="7"/>
  <c r="AR64" i="7" s="1"/>
  <c r="CH55" i="7" s="1"/>
  <c r="CF88" i="7"/>
  <c r="CO86" i="7"/>
  <c r="CK86" i="7"/>
  <c r="CM86" i="7" s="1"/>
  <c r="CO87" i="7"/>
  <c r="CK87" i="7"/>
  <c r="CM87" i="7" s="1"/>
  <c r="Z89" i="7"/>
  <c r="AO89" i="7" s="1"/>
  <c r="S89" i="7"/>
  <c r="AC89" i="7" s="1"/>
  <c r="AQ89" i="7" s="1"/>
  <c r="Q89" i="7"/>
  <c r="AA89" i="7" s="1"/>
  <c r="AD89" i="7"/>
  <c r="AR89" i="7" s="1"/>
  <c r="CH100" i="7" s="1"/>
  <c r="Z90" i="7"/>
  <c r="AO90" i="7" s="1"/>
  <c r="S90" i="7"/>
  <c r="AC90" i="7" s="1"/>
  <c r="AQ90" i="7" s="1"/>
  <c r="Q90" i="7"/>
  <c r="AA90" i="7" s="1"/>
  <c r="AD90" i="7"/>
  <c r="AR90" i="7" s="1"/>
  <c r="CH101" i="7" s="1"/>
  <c r="Z91" i="7"/>
  <c r="AO91" i="7" s="1"/>
  <c r="S91" i="7"/>
  <c r="AC91" i="7" s="1"/>
  <c r="AQ91" i="7" s="1"/>
  <c r="Q91" i="7"/>
  <c r="AA91" i="7" s="1"/>
  <c r="AD91" i="7"/>
  <c r="AR91" i="7" s="1"/>
  <c r="CH102" i="7" s="1"/>
  <c r="Z94" i="7"/>
  <c r="AO94" i="7" s="1"/>
  <c r="S94" i="7"/>
  <c r="AC94" i="7" s="1"/>
  <c r="AQ94" i="7" s="1"/>
  <c r="Q94" i="7"/>
  <c r="AA94" i="7" s="1"/>
  <c r="AD94" i="7"/>
  <c r="AR94" i="7" s="1"/>
  <c r="CH106" i="7" s="1"/>
  <c r="Z96" i="7"/>
  <c r="AO96" i="7" s="1"/>
  <c r="S96" i="7"/>
  <c r="AC96" i="7" s="1"/>
  <c r="AQ96" i="7" s="1"/>
  <c r="Q96" i="7"/>
  <c r="AA96" i="7" s="1"/>
  <c r="AD96" i="7"/>
  <c r="AR96" i="7" s="1"/>
  <c r="CO98" i="7"/>
  <c r="CK98" i="7"/>
  <c r="CM98" i="7" s="1"/>
  <c r="Z100" i="7"/>
  <c r="AO100" i="7" s="1"/>
  <c r="S100" i="7"/>
  <c r="AC100" i="7" s="1"/>
  <c r="AQ100" i="7" s="1"/>
  <c r="Q100" i="7"/>
  <c r="AA100" i="7" s="1"/>
  <c r="AD100" i="7"/>
  <c r="AR100" i="7" s="1"/>
  <c r="CO102" i="7"/>
  <c r="CK102" i="7"/>
  <c r="CM102" i="7" s="1"/>
  <c r="Z104" i="7"/>
  <c r="AO104" i="7" s="1"/>
  <c r="S104" i="7"/>
  <c r="AC104" i="7" s="1"/>
  <c r="AQ104" i="7" s="1"/>
  <c r="Q104" i="7"/>
  <c r="AA104" i="7" s="1"/>
  <c r="AD104" i="7"/>
  <c r="AR104" i="7" s="1"/>
  <c r="Z106" i="7"/>
  <c r="AO106" i="7" s="1"/>
  <c r="S106" i="7"/>
  <c r="AC106" i="7" s="1"/>
  <c r="AQ106" i="7" s="1"/>
  <c r="Q106" i="7"/>
  <c r="AA106" i="7" s="1"/>
  <c r="AD106" i="7"/>
  <c r="AR106" i="7" s="1"/>
  <c r="CH89" i="7" s="1"/>
  <c r="CO55" i="7"/>
  <c r="CK55" i="7"/>
  <c r="CM55" i="7" s="1"/>
  <c r="Z59" i="7"/>
  <c r="AO59" i="7" s="1"/>
  <c r="S59" i="7"/>
  <c r="AC59" i="7" s="1"/>
  <c r="AQ59" i="7" s="1"/>
  <c r="Q59" i="7"/>
  <c r="AA59" i="7" s="1"/>
  <c r="AD59" i="7"/>
  <c r="AR59" i="7" s="1"/>
  <c r="Z63" i="7"/>
  <c r="AO63" i="7" s="1"/>
  <c r="S63" i="7"/>
  <c r="AC63" i="7" s="1"/>
  <c r="AQ63" i="7" s="1"/>
  <c r="Q63" i="7"/>
  <c r="AA63" i="7" s="1"/>
  <c r="AD63" i="7"/>
  <c r="AR63" i="7" s="1"/>
  <c r="CH54" i="7" s="1"/>
  <c r="CF86" i="7"/>
  <c r="CO67" i="7"/>
  <c r="CK67" i="7"/>
  <c r="CM67" i="7" s="1"/>
  <c r="CP43" i="7"/>
  <c r="CL43" i="7"/>
  <c r="CG43" i="7"/>
  <c r="T38" i="7"/>
  <c r="AP328" i="7"/>
  <c r="AP335" i="7" s="1"/>
  <c r="AP327" i="7"/>
  <c r="AP334" i="7" s="1"/>
  <c r="AP322" i="7"/>
  <c r="BE40" i="7"/>
  <c r="AO40" i="7"/>
  <c r="CC327" i="7"/>
  <c r="T328" i="7"/>
  <c r="T339" i="7" s="1"/>
  <c r="CP51" i="7"/>
  <c r="CL51" i="7"/>
  <c r="BZ328" i="7"/>
  <c r="BZ327" i="7"/>
  <c r="AS40" i="7"/>
  <c r="Z318" i="7"/>
  <c r="AO318" i="7" s="1"/>
  <c r="S318" i="7"/>
  <c r="AC318" i="7" s="1"/>
  <c r="AQ318" i="7" s="1"/>
  <c r="Q318" i="7"/>
  <c r="AA318" i="7" s="1"/>
  <c r="AD318" i="7"/>
  <c r="AR318" i="7" s="1"/>
  <c r="CH214" i="7" s="1"/>
  <c r="Z317" i="7"/>
  <c r="AO317" i="7" s="1"/>
  <c r="S317" i="7"/>
  <c r="AC317" i="7" s="1"/>
  <c r="AQ317" i="7" s="1"/>
  <c r="Q317" i="7"/>
  <c r="AA317" i="7" s="1"/>
  <c r="AD317" i="7"/>
  <c r="AR317" i="7" s="1"/>
  <c r="CH213" i="7" s="1"/>
  <c r="Z316" i="7"/>
  <c r="AO316" i="7" s="1"/>
  <c r="S316" i="7"/>
  <c r="AC316" i="7" s="1"/>
  <c r="AQ316" i="7" s="1"/>
  <c r="Q316" i="7"/>
  <c r="AA316" i="7" s="1"/>
  <c r="AD316" i="7"/>
  <c r="AR316" i="7" s="1"/>
  <c r="CH212" i="7" s="1"/>
  <c r="Z315" i="7"/>
  <c r="AO315" i="7" s="1"/>
  <c r="S315" i="7"/>
  <c r="AC315" i="7" s="1"/>
  <c r="AQ315" i="7" s="1"/>
  <c r="Q315" i="7"/>
  <c r="AA315" i="7" s="1"/>
  <c r="AD315" i="7"/>
  <c r="AR315" i="7" s="1"/>
  <c r="CH211" i="7" s="1"/>
  <c r="CO314" i="7"/>
  <c r="CK314" i="7"/>
  <c r="CM314" i="7" s="1"/>
  <c r="CF210" i="7"/>
  <c r="Z313" i="7"/>
  <c r="AO313" i="7" s="1"/>
  <c r="S313" i="7"/>
  <c r="AC313" i="7" s="1"/>
  <c r="AQ313" i="7" s="1"/>
  <c r="Q313" i="7"/>
  <c r="AA313" i="7" s="1"/>
  <c r="AD313" i="7"/>
  <c r="AR313" i="7" s="1"/>
  <c r="CH209" i="7" s="1"/>
  <c r="CO312" i="7"/>
  <c r="CK312" i="7"/>
  <c r="CM312" i="7" s="1"/>
  <c r="AD311" i="7"/>
  <c r="AR311" i="7" s="1"/>
  <c r="Z310" i="7"/>
  <c r="AO310" i="7" s="1"/>
  <c r="S310" i="7"/>
  <c r="AC310" i="7" s="1"/>
  <c r="AQ310" i="7" s="1"/>
  <c r="Q310" i="7"/>
  <c r="AA310" i="7" s="1"/>
  <c r="CO310" i="7"/>
  <c r="CK310" i="7"/>
  <c r="CM310" i="7" s="1"/>
  <c r="AD309" i="7"/>
  <c r="AR309" i="7" s="1"/>
  <c r="Z308" i="7"/>
  <c r="AO308" i="7" s="1"/>
  <c r="S308" i="7"/>
  <c r="AC308" i="7" s="1"/>
  <c r="AQ308" i="7" s="1"/>
  <c r="Q308" i="7"/>
  <c r="AA308" i="7" s="1"/>
  <c r="CO308" i="7"/>
  <c r="CK308" i="7"/>
  <c r="CM308" i="7" s="1"/>
  <c r="AD307" i="7"/>
  <c r="AR307" i="7" s="1"/>
  <c r="Z306" i="7"/>
  <c r="AO306" i="7" s="1"/>
  <c r="S306" i="7"/>
  <c r="AC306" i="7" s="1"/>
  <c r="AQ306" i="7" s="1"/>
  <c r="Q306" i="7"/>
  <c r="AA306" i="7" s="1"/>
  <c r="CO306" i="7"/>
  <c r="CK306" i="7"/>
  <c r="CM306" i="7" s="1"/>
  <c r="AD305" i="7"/>
  <c r="AR305" i="7" s="1"/>
  <c r="Z304" i="7"/>
  <c r="AO304" i="7" s="1"/>
  <c r="S304" i="7"/>
  <c r="AC304" i="7" s="1"/>
  <c r="AQ304" i="7" s="1"/>
  <c r="Q304" i="7"/>
  <c r="AA304" i="7" s="1"/>
  <c r="CO304" i="7"/>
  <c r="CK304" i="7"/>
  <c r="CM304" i="7" s="1"/>
  <c r="AD303" i="7"/>
  <c r="AR303" i="7" s="1"/>
  <c r="Z302" i="7"/>
  <c r="AO302" i="7" s="1"/>
  <c r="S302" i="7"/>
  <c r="AC302" i="7" s="1"/>
  <c r="AQ302" i="7" s="1"/>
  <c r="Q302" i="7"/>
  <c r="AA302" i="7" s="1"/>
  <c r="CO302" i="7"/>
  <c r="CK302" i="7"/>
  <c r="CM302" i="7" s="1"/>
  <c r="AD301" i="7"/>
  <c r="AR301" i="7" s="1"/>
  <c r="Z300" i="7"/>
  <c r="AO300" i="7" s="1"/>
  <c r="S300" i="7"/>
  <c r="AC300" i="7" s="1"/>
  <c r="AQ300" i="7" s="1"/>
  <c r="Q300" i="7"/>
  <c r="AA300" i="7" s="1"/>
  <c r="CO300" i="7"/>
  <c r="CK300" i="7"/>
  <c r="CM300" i="7" s="1"/>
  <c r="AD299" i="7"/>
  <c r="AR299" i="7" s="1"/>
  <c r="Z298" i="7"/>
  <c r="AO298" i="7" s="1"/>
  <c r="S298" i="7"/>
  <c r="AC298" i="7" s="1"/>
  <c r="AQ298" i="7" s="1"/>
  <c r="Q298" i="7"/>
  <c r="AA298" i="7" s="1"/>
  <c r="CO298" i="7"/>
  <c r="CK298" i="7"/>
  <c r="CM298" i="7" s="1"/>
  <c r="Z297" i="7"/>
  <c r="AO297" i="7" s="1"/>
  <c r="S297" i="7"/>
  <c r="AC297" i="7" s="1"/>
  <c r="AQ297" i="7" s="1"/>
  <c r="Q297" i="7"/>
  <c r="AA297" i="7" s="1"/>
  <c r="AD297" i="7"/>
  <c r="AR297" i="7" s="1"/>
  <c r="CO296" i="7"/>
  <c r="CK296" i="7"/>
  <c r="CM296" i="7" s="1"/>
  <c r="Z295" i="7"/>
  <c r="AO295" i="7" s="1"/>
  <c r="S295" i="7"/>
  <c r="AC295" i="7" s="1"/>
  <c r="AQ295" i="7" s="1"/>
  <c r="Q295" i="7"/>
  <c r="AA295" i="7" s="1"/>
  <c r="AD295" i="7"/>
  <c r="AR295" i="7" s="1"/>
  <c r="CO294" i="7"/>
  <c r="CK294" i="7"/>
  <c r="CM294" i="7" s="1"/>
  <c r="Z293" i="7"/>
  <c r="AO293" i="7" s="1"/>
  <c r="S293" i="7"/>
  <c r="AC293" i="7" s="1"/>
  <c r="AQ293" i="7" s="1"/>
  <c r="Q293" i="7"/>
  <c r="AA293" i="7" s="1"/>
  <c r="AD293" i="7"/>
  <c r="AR293" i="7" s="1"/>
  <c r="CO292" i="7"/>
  <c r="CK292" i="7"/>
  <c r="CM292" i="7" s="1"/>
  <c r="CO291" i="7"/>
  <c r="CK291" i="7"/>
  <c r="CM291" i="7" s="1"/>
  <c r="CF205" i="7"/>
  <c r="CO290" i="7"/>
  <c r="CK290" i="7"/>
  <c r="CM290" i="7" s="1"/>
  <c r="CF204" i="7"/>
  <c r="Z289" i="7"/>
  <c r="AO289" i="7" s="1"/>
  <c r="S289" i="7"/>
  <c r="AC289" i="7" s="1"/>
  <c r="AQ289" i="7" s="1"/>
  <c r="Q289" i="7"/>
  <c r="AA289" i="7" s="1"/>
  <c r="CO289" i="7"/>
  <c r="CK289" i="7"/>
  <c r="CM289" i="7" s="1"/>
  <c r="CF203" i="7"/>
  <c r="Z288" i="7"/>
  <c r="AO288" i="7" s="1"/>
  <c r="S288" i="7"/>
  <c r="AC288" i="7" s="1"/>
  <c r="AQ288" i="7" s="1"/>
  <c r="Q288" i="7"/>
  <c r="AA288" i="7" s="1"/>
  <c r="CO288" i="7"/>
  <c r="CK288" i="7"/>
  <c r="CM288" i="7" s="1"/>
  <c r="CF202" i="7"/>
  <c r="Z287" i="7"/>
  <c r="AO287" i="7" s="1"/>
  <c r="S287" i="7"/>
  <c r="AC287" i="7" s="1"/>
  <c r="AQ287" i="7" s="1"/>
  <c r="Q287" i="7"/>
  <c r="AA287" i="7" s="1"/>
  <c r="CO287" i="7"/>
  <c r="CK287" i="7"/>
  <c r="CM287" i="7" s="1"/>
  <c r="CF201" i="7"/>
  <c r="Z286" i="7"/>
  <c r="AO286" i="7" s="1"/>
  <c r="S286" i="7"/>
  <c r="AC286" i="7" s="1"/>
  <c r="AQ286" i="7" s="1"/>
  <c r="Q286" i="7"/>
  <c r="AA286" i="7" s="1"/>
  <c r="CO286" i="7"/>
  <c r="CK286" i="7"/>
  <c r="CM286" i="7" s="1"/>
  <c r="CF200" i="7"/>
  <c r="Z285" i="7"/>
  <c r="AO285" i="7" s="1"/>
  <c r="S285" i="7"/>
  <c r="AC285" i="7" s="1"/>
  <c r="AQ285" i="7" s="1"/>
  <c r="Q285" i="7"/>
  <c r="AA285" i="7" s="1"/>
  <c r="CO285" i="7"/>
  <c r="CK285" i="7"/>
  <c r="CM285" i="7" s="1"/>
  <c r="CF199" i="7"/>
  <c r="Z284" i="7"/>
  <c r="AO284" i="7" s="1"/>
  <c r="S284" i="7"/>
  <c r="AC284" i="7" s="1"/>
  <c r="AQ284" i="7" s="1"/>
  <c r="Q284" i="7"/>
  <c r="AA284" i="7" s="1"/>
  <c r="CO284" i="7"/>
  <c r="CK284" i="7"/>
  <c r="CM284" i="7" s="1"/>
  <c r="CF198" i="7"/>
  <c r="AD283" i="7"/>
  <c r="AR283" i="7" s="1"/>
  <c r="Z282" i="7"/>
  <c r="AO282" i="7" s="1"/>
  <c r="S282" i="7"/>
  <c r="AC282" i="7" s="1"/>
  <c r="AQ282" i="7" s="1"/>
  <c r="Q282" i="7"/>
  <c r="AA282" i="7" s="1"/>
  <c r="CO282" i="7"/>
  <c r="CK282" i="7"/>
  <c r="CM282" i="7" s="1"/>
  <c r="AD281" i="7"/>
  <c r="AR281" i="7" s="1"/>
  <c r="Z280" i="7"/>
  <c r="AO280" i="7" s="1"/>
  <c r="S280" i="7"/>
  <c r="AC280" i="7" s="1"/>
  <c r="AQ280" i="7" s="1"/>
  <c r="Q280" i="7"/>
  <c r="AA280" i="7" s="1"/>
  <c r="CO280" i="7"/>
  <c r="CK280" i="7"/>
  <c r="CM280" i="7" s="1"/>
  <c r="AD279" i="7"/>
  <c r="AR279" i="7" s="1"/>
  <c r="Z278" i="7"/>
  <c r="AO278" i="7" s="1"/>
  <c r="S278" i="7"/>
  <c r="AC278" i="7" s="1"/>
  <c r="AQ278" i="7" s="1"/>
  <c r="Q278" i="7"/>
  <c r="AA278" i="7" s="1"/>
  <c r="CO278" i="7"/>
  <c r="CK278" i="7"/>
  <c r="CM278" i="7" s="1"/>
  <c r="Z277" i="7"/>
  <c r="AO277" i="7" s="1"/>
  <c r="S277" i="7"/>
  <c r="AC277" i="7" s="1"/>
  <c r="AQ277" i="7" s="1"/>
  <c r="Q277" i="7"/>
  <c r="AA277" i="7" s="1"/>
  <c r="AD277" i="7"/>
  <c r="AR277" i="7" s="1"/>
  <c r="CO276" i="7"/>
  <c r="CK276" i="7"/>
  <c r="CM276" i="7" s="1"/>
  <c r="Z275" i="7"/>
  <c r="AO275" i="7" s="1"/>
  <c r="S275" i="7"/>
  <c r="AC275" i="7" s="1"/>
  <c r="AQ275" i="7" s="1"/>
  <c r="Q275" i="7"/>
  <c r="AA275" i="7" s="1"/>
  <c r="AD275" i="7"/>
  <c r="AR275" i="7" s="1"/>
  <c r="CO274" i="7"/>
  <c r="CK274" i="7"/>
  <c r="CM274" i="7" s="1"/>
  <c r="CF208" i="7"/>
  <c r="CO273" i="7"/>
  <c r="CK273" i="7"/>
  <c r="CM273" i="7" s="1"/>
  <c r="CF197" i="7"/>
  <c r="CO272" i="7"/>
  <c r="CK272" i="7"/>
  <c r="CM272" i="7" s="1"/>
  <c r="CF196" i="7"/>
  <c r="Z271" i="7"/>
  <c r="AO271" i="7" s="1"/>
  <c r="S271" i="7"/>
  <c r="AC271" i="7" s="1"/>
  <c r="AQ271" i="7" s="1"/>
  <c r="Q271" i="7"/>
  <c r="AA271" i="7" s="1"/>
  <c r="CO271" i="7"/>
  <c r="CK271" i="7"/>
  <c r="CM271" i="7" s="1"/>
  <c r="CF207" i="7"/>
  <c r="AD270" i="7"/>
  <c r="AR270" i="7" s="1"/>
  <c r="CH206" i="7" s="1"/>
  <c r="AD269" i="7"/>
  <c r="AR269" i="7" s="1"/>
  <c r="CH195" i="7" s="1"/>
  <c r="Z268" i="7"/>
  <c r="AO268" i="7" s="1"/>
  <c r="S268" i="7"/>
  <c r="AC268" i="7" s="1"/>
  <c r="AQ268" i="7" s="1"/>
  <c r="Q268" i="7"/>
  <c r="AA268" i="7" s="1"/>
  <c r="CO268" i="7"/>
  <c r="CK268" i="7"/>
  <c r="CM268" i="7" s="1"/>
  <c r="CF194" i="7"/>
  <c r="AD267" i="7"/>
  <c r="AR267" i="7" s="1"/>
  <c r="CH193" i="7" s="1"/>
  <c r="Z266" i="7"/>
  <c r="AO266" i="7" s="1"/>
  <c r="S266" i="7"/>
  <c r="AC266" i="7" s="1"/>
  <c r="AQ266" i="7" s="1"/>
  <c r="Q266" i="7"/>
  <c r="AA266" i="7" s="1"/>
  <c r="CO266" i="7"/>
  <c r="CK266" i="7"/>
  <c r="CM266" i="7" s="1"/>
  <c r="Z265" i="7"/>
  <c r="AO265" i="7" s="1"/>
  <c r="S265" i="7"/>
  <c r="AC265" i="7" s="1"/>
  <c r="AQ265" i="7" s="1"/>
  <c r="Q265" i="7"/>
  <c r="AA265" i="7" s="1"/>
  <c r="CO265" i="7"/>
  <c r="CK265" i="7"/>
  <c r="CM265" i="7" s="1"/>
  <c r="CF182" i="7"/>
  <c r="Z264" i="7"/>
  <c r="AO264" i="7" s="1"/>
  <c r="S264" i="7"/>
  <c r="AC264" i="7" s="1"/>
  <c r="AQ264" i="7" s="1"/>
  <c r="Q264" i="7"/>
  <c r="AA264" i="7" s="1"/>
  <c r="CO264" i="7"/>
  <c r="CK264" i="7"/>
  <c r="CM264" i="7" s="1"/>
  <c r="CF181" i="7"/>
  <c r="Z263" i="7"/>
  <c r="AO263" i="7" s="1"/>
  <c r="S263" i="7"/>
  <c r="AC263" i="7" s="1"/>
  <c r="AQ263" i="7" s="1"/>
  <c r="Q263" i="7"/>
  <c r="AA263" i="7" s="1"/>
  <c r="CO263" i="7"/>
  <c r="CK263" i="7"/>
  <c r="CM263" i="7" s="1"/>
  <c r="CF191" i="7"/>
  <c r="Z262" i="7"/>
  <c r="AO262" i="7" s="1"/>
  <c r="S262" i="7"/>
  <c r="AC262" i="7" s="1"/>
  <c r="AQ262" i="7" s="1"/>
  <c r="Q262" i="7"/>
  <c r="AA262" i="7" s="1"/>
  <c r="CO262" i="7"/>
  <c r="CK262" i="7"/>
  <c r="CM262" i="7" s="1"/>
  <c r="CF190" i="7"/>
  <c r="Z261" i="7"/>
  <c r="AO261" i="7" s="1"/>
  <c r="S261" i="7"/>
  <c r="AC261" i="7" s="1"/>
  <c r="AQ261" i="7" s="1"/>
  <c r="Q261" i="7"/>
  <c r="AA261" i="7" s="1"/>
  <c r="CO261" i="7"/>
  <c r="CK261" i="7"/>
  <c r="CM261" i="7" s="1"/>
  <c r="CF180" i="7"/>
  <c r="Z260" i="7"/>
  <c r="AO260" i="7" s="1"/>
  <c r="S260" i="7"/>
  <c r="AC260" i="7" s="1"/>
  <c r="AQ260" i="7" s="1"/>
  <c r="Q260" i="7"/>
  <c r="AA260" i="7" s="1"/>
  <c r="CO260" i="7"/>
  <c r="CK260" i="7"/>
  <c r="CM260" i="7" s="1"/>
  <c r="CF179" i="7"/>
  <c r="AD259" i="7"/>
  <c r="AR259" i="7" s="1"/>
  <c r="Z258" i="7"/>
  <c r="AO258" i="7" s="1"/>
  <c r="S258" i="7"/>
  <c r="AC258" i="7" s="1"/>
  <c r="AQ258" i="7" s="1"/>
  <c r="Q258" i="7"/>
  <c r="AA258" i="7" s="1"/>
  <c r="CO258" i="7"/>
  <c r="CK258" i="7"/>
  <c r="CM258" i="7" s="1"/>
  <c r="Z257" i="7"/>
  <c r="AO257" i="7" s="1"/>
  <c r="S257" i="7"/>
  <c r="AC257" i="7" s="1"/>
  <c r="AQ257" i="7" s="1"/>
  <c r="Q257" i="7"/>
  <c r="AA257" i="7" s="1"/>
  <c r="CO257" i="7"/>
  <c r="CK257" i="7"/>
  <c r="CM257" i="7" s="1"/>
  <c r="CF145" i="7"/>
  <c r="CO256" i="7"/>
  <c r="CK256" i="7"/>
  <c r="CM256" i="7" s="1"/>
  <c r="CF144" i="7"/>
  <c r="CO255" i="7"/>
  <c r="CK255" i="7"/>
  <c r="CM255" i="7" s="1"/>
  <c r="CF143" i="7"/>
  <c r="Z254" i="7"/>
  <c r="AO254" i="7" s="1"/>
  <c r="S254" i="7"/>
  <c r="AC254" i="7" s="1"/>
  <c r="AQ254" i="7" s="1"/>
  <c r="Q254" i="7"/>
  <c r="AA254" i="7" s="1"/>
  <c r="AD254" i="7"/>
  <c r="AR254" i="7" s="1"/>
  <c r="Z253" i="7"/>
  <c r="AO253" i="7" s="1"/>
  <c r="S253" i="7"/>
  <c r="AC253" i="7" s="1"/>
  <c r="AQ253" i="7" s="1"/>
  <c r="Q253" i="7"/>
  <c r="AA253" i="7" s="1"/>
  <c r="AD253" i="7"/>
  <c r="AR253" i="7" s="1"/>
  <c r="CH142" i="7" s="1"/>
  <c r="Z252" i="7"/>
  <c r="AO252" i="7" s="1"/>
  <c r="S252" i="7"/>
  <c r="AC252" i="7" s="1"/>
  <c r="AQ252" i="7" s="1"/>
  <c r="Q252" i="7"/>
  <c r="AA252" i="7" s="1"/>
  <c r="AD252" i="7"/>
  <c r="AR252" i="7" s="1"/>
  <c r="CH141" i="7" s="1"/>
  <c r="Z251" i="7"/>
  <c r="AO251" i="7" s="1"/>
  <c r="S251" i="7"/>
  <c r="AC251" i="7" s="1"/>
  <c r="AQ251" i="7" s="1"/>
  <c r="Q251" i="7"/>
  <c r="AA251" i="7" s="1"/>
  <c r="AD251" i="7"/>
  <c r="AR251" i="7" s="1"/>
  <c r="CH140" i="7" s="1"/>
  <c r="Z250" i="7"/>
  <c r="AO250" i="7" s="1"/>
  <c r="S250" i="7"/>
  <c r="AC250" i="7" s="1"/>
  <c r="AQ250" i="7" s="1"/>
  <c r="Q250" i="7"/>
  <c r="AA250" i="7" s="1"/>
  <c r="AD250" i="7"/>
  <c r="AR250" i="7" s="1"/>
  <c r="CH139" i="7" s="1"/>
  <c r="CO249" i="7"/>
  <c r="CK249" i="7"/>
  <c r="CM249" i="7" s="1"/>
  <c r="Z248" i="7"/>
  <c r="AO248" i="7" s="1"/>
  <c r="S248" i="7"/>
  <c r="AC248" i="7" s="1"/>
  <c r="AQ248" i="7" s="1"/>
  <c r="Q248" i="7"/>
  <c r="AA248" i="7" s="1"/>
  <c r="CD328" i="7"/>
  <c r="CD327" i="7"/>
  <c r="CO40" i="7"/>
  <c r="CK40" i="7"/>
  <c r="BC40" i="7"/>
  <c r="AB324" i="7"/>
  <c r="AB325" i="7" s="1"/>
  <c r="AB322" i="7"/>
  <c r="M334" i="7" s="1"/>
  <c r="R329" i="7" s="1"/>
  <c r="AB328" i="7"/>
  <c r="AB327" i="7"/>
  <c r="AQ40" i="7"/>
  <c r="X328" i="7"/>
  <c r="X327" i="7"/>
  <c r="X324" i="7"/>
  <c r="X325" i="7" s="1"/>
  <c r="X322" i="7"/>
  <c r="M331" i="7" s="1"/>
  <c r="N329" i="7" s="1"/>
  <c r="AM40" i="7"/>
  <c r="S214" i="7"/>
  <c r="AC214" i="7" s="1"/>
  <c r="AQ214" i="7" s="1"/>
  <c r="Z214" i="7"/>
  <c r="AO214" i="7" s="1"/>
  <c r="Q214" i="7"/>
  <c r="AA214" i="7" s="1"/>
  <c r="AD214" i="7"/>
  <c r="AR214" i="7" s="1"/>
  <c r="CH166" i="7" s="1"/>
  <c r="CO212" i="7"/>
  <c r="CK212" i="7"/>
  <c r="CM212" i="7" s="1"/>
  <c r="CF188" i="7"/>
  <c r="Z41" i="7"/>
  <c r="AO41" i="7" s="1"/>
  <c r="S41" i="7"/>
  <c r="AC41" i="7" s="1"/>
  <c r="AQ41" i="7" s="1"/>
  <c r="Q41" i="7"/>
  <c r="AA41" i="7" s="1"/>
  <c r="AD41" i="7"/>
  <c r="AR41" i="7" s="1"/>
  <c r="CH41" i="7" s="1"/>
  <c r="CO42" i="7"/>
  <c r="CK42" i="7"/>
  <c r="CM42" i="7" s="1"/>
  <c r="CF42" i="7"/>
  <c r="CO44" i="7"/>
  <c r="CK44" i="7"/>
  <c r="CM44" i="7" s="1"/>
  <c r="CF44" i="7"/>
  <c r="CO46" i="7"/>
  <c r="CK46" i="7"/>
  <c r="CM46" i="7" s="1"/>
  <c r="CF46" i="7"/>
  <c r="CO48" i="7"/>
  <c r="CK48" i="7"/>
  <c r="CM48" i="7" s="1"/>
  <c r="CF48" i="7"/>
  <c r="Z50" i="7"/>
  <c r="AO50" i="7" s="1"/>
  <c r="S50" i="7"/>
  <c r="AC50" i="7" s="1"/>
  <c r="AQ50" i="7" s="1"/>
  <c r="Q50" i="7"/>
  <c r="AA50" i="7" s="1"/>
  <c r="AD50" i="7"/>
  <c r="AR50" i="7" s="1"/>
  <c r="CO60" i="7"/>
  <c r="CK60" i="7"/>
  <c r="CM60" i="7" s="1"/>
  <c r="CF50" i="7"/>
  <c r="CO64" i="7"/>
  <c r="CK64" i="7"/>
  <c r="CM64" i="7" s="1"/>
  <c r="CF55" i="7"/>
  <c r="Z86" i="7"/>
  <c r="AO86" i="7" s="1"/>
  <c r="S86" i="7"/>
  <c r="AC86" i="7" s="1"/>
  <c r="AQ86" i="7" s="1"/>
  <c r="Q86" i="7"/>
  <c r="AA86" i="7" s="1"/>
  <c r="AD86" i="7"/>
  <c r="AR86" i="7" s="1"/>
  <c r="CH88" i="7" s="1"/>
  <c r="Z87" i="7"/>
  <c r="AO87" i="7" s="1"/>
  <c r="S87" i="7"/>
  <c r="AC87" i="7" s="1"/>
  <c r="AQ87" i="7" s="1"/>
  <c r="Q87" i="7"/>
  <c r="AA87" i="7" s="1"/>
  <c r="AD87" i="7"/>
  <c r="AR87" i="7" s="1"/>
  <c r="CF100" i="7"/>
  <c r="CO89" i="7"/>
  <c r="CK89" i="7"/>
  <c r="CM89" i="7" s="1"/>
  <c r="CF101" i="7"/>
  <c r="CO90" i="7"/>
  <c r="CK90" i="7"/>
  <c r="CM90" i="7" s="1"/>
  <c r="CF102" i="7"/>
  <c r="CO91" i="7"/>
  <c r="CK91" i="7"/>
  <c r="CM91" i="7" s="1"/>
  <c r="CF106" i="7"/>
  <c r="CO94" i="7"/>
  <c r="CK94" i="7"/>
  <c r="CM94" i="7" s="1"/>
  <c r="CO96" i="7"/>
  <c r="CK96" i="7"/>
  <c r="CM96" i="7" s="1"/>
  <c r="Z98" i="7"/>
  <c r="AO98" i="7" s="1"/>
  <c r="S98" i="7"/>
  <c r="AC98" i="7" s="1"/>
  <c r="AQ98" i="7" s="1"/>
  <c r="Q98" i="7"/>
  <c r="AA98" i="7" s="1"/>
  <c r="AD98" i="7"/>
  <c r="AR98" i="7" s="1"/>
  <c r="CO100" i="7"/>
  <c r="CK100" i="7"/>
  <c r="CM100" i="7" s="1"/>
  <c r="Z102" i="7"/>
  <c r="AO102" i="7" s="1"/>
  <c r="S102" i="7"/>
  <c r="AC102" i="7" s="1"/>
  <c r="AQ102" i="7" s="1"/>
  <c r="Q102" i="7"/>
  <c r="AA102" i="7" s="1"/>
  <c r="AD102" i="7"/>
  <c r="AR102" i="7" s="1"/>
  <c r="CO104" i="7"/>
  <c r="CK104" i="7"/>
  <c r="CM104" i="7" s="1"/>
  <c r="CO106" i="7"/>
  <c r="CK106" i="7"/>
  <c r="CM106" i="7" s="1"/>
  <c r="CF89" i="7"/>
  <c r="Z55" i="7"/>
  <c r="AO55" i="7" s="1"/>
  <c r="S55" i="7"/>
  <c r="AC55" i="7" s="1"/>
  <c r="AQ55" i="7" s="1"/>
  <c r="Q55" i="7"/>
  <c r="AA55" i="7" s="1"/>
  <c r="AD55" i="7"/>
  <c r="AR55" i="7" s="1"/>
  <c r="CO59" i="7"/>
  <c r="CK59" i="7"/>
  <c r="CM59" i="7" s="1"/>
  <c r="CF54" i="7"/>
  <c r="CO63" i="7"/>
  <c r="CK63" i="7"/>
  <c r="CM63" i="7" s="1"/>
  <c r="Z67" i="7"/>
  <c r="AO67" i="7" s="1"/>
  <c r="S67" i="7"/>
  <c r="AC67" i="7" s="1"/>
  <c r="AQ67" i="7" s="1"/>
  <c r="Q67" i="7"/>
  <c r="AA67" i="7" s="1"/>
  <c r="AD67" i="7"/>
  <c r="AR67" i="7" s="1"/>
  <c r="CH86" i="7" s="1"/>
  <c r="CP47" i="7"/>
  <c r="CL47" i="7"/>
  <c r="CG47" i="7"/>
  <c r="W324" i="7"/>
  <c r="W325" i="7" s="1"/>
  <c r="W322" i="7"/>
  <c r="M330" i="7" s="1"/>
  <c r="W328" i="7"/>
  <c r="W327" i="7"/>
  <c r="AL40" i="7"/>
  <c r="AC40" i="7"/>
  <c r="S39" i="7"/>
  <c r="S38" i="7" s="1"/>
  <c r="U39" i="7" s="1"/>
  <c r="CP45" i="7"/>
  <c r="CL45" i="7"/>
  <c r="CG45" i="7"/>
  <c r="CO318" i="7"/>
  <c r="CK318" i="7"/>
  <c r="CM318" i="7" s="1"/>
  <c r="CF214" i="7"/>
  <c r="CO317" i="7"/>
  <c r="CK317" i="7"/>
  <c r="CM317" i="7" s="1"/>
  <c r="CF213" i="7"/>
  <c r="CO316" i="7"/>
  <c r="CK316" i="7"/>
  <c r="CM316" i="7" s="1"/>
  <c r="CF212" i="7"/>
  <c r="CO315" i="7"/>
  <c r="CK315" i="7"/>
  <c r="CM315" i="7" s="1"/>
  <c r="CF211" i="7"/>
  <c r="Z314" i="7"/>
  <c r="AO314" i="7" s="1"/>
  <c r="S314" i="7"/>
  <c r="AC314" i="7" s="1"/>
  <c r="AQ314" i="7" s="1"/>
  <c r="Q314" i="7"/>
  <c r="AA314" i="7" s="1"/>
  <c r="AD314" i="7"/>
  <c r="AR314" i="7" s="1"/>
  <c r="CH210" i="7" s="1"/>
  <c r="CO313" i="7"/>
  <c r="CK313" i="7"/>
  <c r="CM313" i="7" s="1"/>
  <c r="CF209" i="7"/>
  <c r="Z312" i="7"/>
  <c r="AO312" i="7" s="1"/>
  <c r="S312" i="7"/>
  <c r="AC312" i="7" s="1"/>
  <c r="AQ312" i="7" s="1"/>
  <c r="Q312" i="7"/>
  <c r="AA312" i="7" s="1"/>
  <c r="AD312" i="7"/>
  <c r="AR312" i="7" s="1"/>
  <c r="Z311" i="7"/>
  <c r="AO311" i="7" s="1"/>
  <c r="S311" i="7"/>
  <c r="AC311" i="7" s="1"/>
  <c r="AQ311" i="7" s="1"/>
  <c r="Q311" i="7"/>
  <c r="AA311" i="7" s="1"/>
  <c r="CO311" i="7"/>
  <c r="CK311" i="7"/>
  <c r="CM311" i="7" s="1"/>
  <c r="AD310" i="7"/>
  <c r="AR310" i="7" s="1"/>
  <c r="Z309" i="7"/>
  <c r="AO309" i="7" s="1"/>
  <c r="S309" i="7"/>
  <c r="AC309" i="7" s="1"/>
  <c r="AQ309" i="7" s="1"/>
  <c r="Q309" i="7"/>
  <c r="AA309" i="7" s="1"/>
  <c r="CO309" i="7"/>
  <c r="CK309" i="7"/>
  <c r="CM309" i="7" s="1"/>
  <c r="AD308" i="7"/>
  <c r="AR308" i="7" s="1"/>
  <c r="Z307" i="7"/>
  <c r="AO307" i="7" s="1"/>
  <c r="S307" i="7"/>
  <c r="AC307" i="7" s="1"/>
  <c r="AQ307" i="7" s="1"/>
  <c r="Q307" i="7"/>
  <c r="AA307" i="7" s="1"/>
  <c r="CO307" i="7"/>
  <c r="CK307" i="7"/>
  <c r="CM307" i="7" s="1"/>
  <c r="AD306" i="7"/>
  <c r="AR306" i="7" s="1"/>
  <c r="Z305" i="7"/>
  <c r="AO305" i="7" s="1"/>
  <c r="S305" i="7"/>
  <c r="AC305" i="7" s="1"/>
  <c r="AQ305" i="7" s="1"/>
  <c r="Q305" i="7"/>
  <c r="AA305" i="7" s="1"/>
  <c r="CO305" i="7"/>
  <c r="CK305" i="7"/>
  <c r="CM305" i="7" s="1"/>
  <c r="AD304" i="7"/>
  <c r="AR304" i="7" s="1"/>
  <c r="Z303" i="7"/>
  <c r="AO303" i="7" s="1"/>
  <c r="S303" i="7"/>
  <c r="AC303" i="7" s="1"/>
  <c r="AQ303" i="7" s="1"/>
  <c r="Q303" i="7"/>
  <c r="AA303" i="7" s="1"/>
  <c r="CO303" i="7"/>
  <c r="CK303" i="7"/>
  <c r="CM303" i="7" s="1"/>
  <c r="AD302" i="7"/>
  <c r="AR302" i="7" s="1"/>
  <c r="Z301" i="7"/>
  <c r="AO301" i="7" s="1"/>
  <c r="S301" i="7"/>
  <c r="AC301" i="7" s="1"/>
  <c r="AQ301" i="7" s="1"/>
  <c r="Q301" i="7"/>
  <c r="AA301" i="7" s="1"/>
  <c r="CO301" i="7"/>
  <c r="CK301" i="7"/>
  <c r="CM301" i="7" s="1"/>
  <c r="AD300" i="7"/>
  <c r="AR300" i="7" s="1"/>
  <c r="Z299" i="7"/>
  <c r="AO299" i="7" s="1"/>
  <c r="S299" i="7"/>
  <c r="AC299" i="7" s="1"/>
  <c r="AQ299" i="7" s="1"/>
  <c r="Q299" i="7"/>
  <c r="AA299" i="7" s="1"/>
  <c r="CO299" i="7"/>
  <c r="CK299" i="7"/>
  <c r="CM299" i="7" s="1"/>
  <c r="AD298" i="7"/>
  <c r="AR298" i="7" s="1"/>
  <c r="CO297" i="7"/>
  <c r="CK297" i="7"/>
  <c r="CM297" i="7" s="1"/>
  <c r="Z296" i="7"/>
  <c r="AO296" i="7" s="1"/>
  <c r="S296" i="7"/>
  <c r="AC296" i="7" s="1"/>
  <c r="AQ296" i="7" s="1"/>
  <c r="Q296" i="7"/>
  <c r="AA296" i="7" s="1"/>
  <c r="AD296" i="7"/>
  <c r="AR296" i="7" s="1"/>
  <c r="CO295" i="7"/>
  <c r="CK295" i="7"/>
  <c r="CM295" i="7" s="1"/>
  <c r="Z294" i="7"/>
  <c r="AO294" i="7" s="1"/>
  <c r="S294" i="7"/>
  <c r="AC294" i="7" s="1"/>
  <c r="AQ294" i="7" s="1"/>
  <c r="Q294" i="7"/>
  <c r="AA294" i="7" s="1"/>
  <c r="AD294" i="7"/>
  <c r="AR294" i="7" s="1"/>
  <c r="CO293" i="7"/>
  <c r="CK293" i="7"/>
  <c r="CM293" i="7" s="1"/>
  <c r="Z292" i="7"/>
  <c r="AO292" i="7" s="1"/>
  <c r="S292" i="7"/>
  <c r="AC292" i="7" s="1"/>
  <c r="AQ292" i="7" s="1"/>
  <c r="Q292" i="7"/>
  <c r="AA292" i="7" s="1"/>
  <c r="AD292" i="7"/>
  <c r="AR292" i="7" s="1"/>
  <c r="Z291" i="7"/>
  <c r="AO291" i="7" s="1"/>
  <c r="S291" i="7"/>
  <c r="AC291" i="7" s="1"/>
  <c r="AQ291" i="7" s="1"/>
  <c r="Q291" i="7"/>
  <c r="AA291" i="7" s="1"/>
  <c r="AD291" i="7"/>
  <c r="AR291" i="7" s="1"/>
  <c r="CH205" i="7" s="1"/>
  <c r="Z290" i="7"/>
  <c r="AO290" i="7" s="1"/>
  <c r="S290" i="7"/>
  <c r="AC290" i="7" s="1"/>
  <c r="AQ290" i="7" s="1"/>
  <c r="Q290" i="7"/>
  <c r="AA290" i="7" s="1"/>
  <c r="AD290" i="7"/>
  <c r="AR290" i="7" s="1"/>
  <c r="CH204" i="7" s="1"/>
  <c r="AD289" i="7"/>
  <c r="AR289" i="7" s="1"/>
  <c r="CH203" i="7" s="1"/>
  <c r="AD288" i="7"/>
  <c r="AR288" i="7" s="1"/>
  <c r="CH202" i="7" s="1"/>
  <c r="AD287" i="7"/>
  <c r="AR287" i="7" s="1"/>
  <c r="CH201" i="7" s="1"/>
  <c r="AD286" i="7"/>
  <c r="AR286" i="7" s="1"/>
  <c r="CH200" i="7" s="1"/>
  <c r="AD285" i="7"/>
  <c r="AR285" i="7" s="1"/>
  <c r="CH199" i="7" s="1"/>
  <c r="AD284" i="7"/>
  <c r="AR284" i="7" s="1"/>
  <c r="CH198" i="7" s="1"/>
  <c r="Z283" i="7"/>
  <c r="AO283" i="7" s="1"/>
  <c r="S283" i="7"/>
  <c r="AC283" i="7" s="1"/>
  <c r="AQ283" i="7" s="1"/>
  <c r="Q283" i="7"/>
  <c r="AA283" i="7" s="1"/>
  <c r="CO283" i="7"/>
  <c r="CK283" i="7"/>
  <c r="CM283" i="7" s="1"/>
  <c r="AD282" i="7"/>
  <c r="AR282" i="7" s="1"/>
  <c r="Z281" i="7"/>
  <c r="AO281" i="7" s="1"/>
  <c r="S281" i="7"/>
  <c r="AC281" i="7" s="1"/>
  <c r="AQ281" i="7" s="1"/>
  <c r="Q281" i="7"/>
  <c r="AA281" i="7" s="1"/>
  <c r="CO281" i="7"/>
  <c r="CK281" i="7"/>
  <c r="CM281" i="7" s="1"/>
  <c r="AD280" i="7"/>
  <c r="AR280" i="7" s="1"/>
  <c r="Z279" i="7"/>
  <c r="AO279" i="7" s="1"/>
  <c r="S279" i="7"/>
  <c r="AC279" i="7" s="1"/>
  <c r="AQ279" i="7" s="1"/>
  <c r="Q279" i="7"/>
  <c r="AA279" i="7" s="1"/>
  <c r="CO279" i="7"/>
  <c r="CK279" i="7"/>
  <c r="CM279" i="7" s="1"/>
  <c r="AD278" i="7"/>
  <c r="AR278" i="7" s="1"/>
  <c r="CO277" i="7"/>
  <c r="CK277" i="7"/>
  <c r="CM277" i="7" s="1"/>
  <c r="Z276" i="7"/>
  <c r="AO276" i="7" s="1"/>
  <c r="S276" i="7"/>
  <c r="AC276" i="7" s="1"/>
  <c r="AQ276" i="7" s="1"/>
  <c r="Q276" i="7"/>
  <c r="AA276" i="7" s="1"/>
  <c r="AD276" i="7"/>
  <c r="AR276" i="7" s="1"/>
  <c r="CO275" i="7"/>
  <c r="CK275" i="7"/>
  <c r="CM275" i="7" s="1"/>
  <c r="Z274" i="7"/>
  <c r="AO274" i="7" s="1"/>
  <c r="S274" i="7"/>
  <c r="AC274" i="7" s="1"/>
  <c r="AQ274" i="7" s="1"/>
  <c r="Q274" i="7"/>
  <c r="AA274" i="7" s="1"/>
  <c r="AD274" i="7"/>
  <c r="AR274" i="7" s="1"/>
  <c r="CH208" i="7" s="1"/>
  <c r="Z273" i="7"/>
  <c r="AO273" i="7" s="1"/>
  <c r="S273" i="7"/>
  <c r="AC273" i="7" s="1"/>
  <c r="AQ273" i="7" s="1"/>
  <c r="Q273" i="7"/>
  <c r="AA273" i="7" s="1"/>
  <c r="AD273" i="7"/>
  <c r="AR273" i="7" s="1"/>
  <c r="CH197" i="7" s="1"/>
  <c r="Z272" i="7"/>
  <c r="AO272" i="7" s="1"/>
  <c r="S272" i="7"/>
  <c r="AC272" i="7" s="1"/>
  <c r="AQ272" i="7" s="1"/>
  <c r="Q272" i="7"/>
  <c r="AA272" i="7" s="1"/>
  <c r="AD272" i="7"/>
  <c r="AR272" i="7" s="1"/>
  <c r="CH196" i="7" s="1"/>
  <c r="AD271" i="7"/>
  <c r="AR271" i="7" s="1"/>
  <c r="CH207" i="7" s="1"/>
  <c r="Z270" i="7"/>
  <c r="AO270" i="7" s="1"/>
  <c r="S270" i="7"/>
  <c r="AC270" i="7" s="1"/>
  <c r="AQ270" i="7" s="1"/>
  <c r="Q270" i="7"/>
  <c r="AA270" i="7" s="1"/>
  <c r="CO270" i="7"/>
  <c r="CK270" i="7"/>
  <c r="CM270" i="7" s="1"/>
  <c r="CF206" i="7"/>
  <c r="Z269" i="7"/>
  <c r="AO269" i="7" s="1"/>
  <c r="S269" i="7"/>
  <c r="AC269" i="7" s="1"/>
  <c r="AQ269" i="7" s="1"/>
  <c r="Q269" i="7"/>
  <c r="AA269" i="7" s="1"/>
  <c r="CO269" i="7"/>
  <c r="CK269" i="7"/>
  <c r="CM269" i="7" s="1"/>
  <c r="CF195" i="7"/>
  <c r="AD268" i="7"/>
  <c r="AR268" i="7" s="1"/>
  <c r="CH194" i="7" s="1"/>
  <c r="Z267" i="7"/>
  <c r="AO267" i="7" s="1"/>
  <c r="S267" i="7"/>
  <c r="AC267" i="7" s="1"/>
  <c r="AQ267" i="7" s="1"/>
  <c r="Q267" i="7"/>
  <c r="AA267" i="7" s="1"/>
  <c r="CO267" i="7"/>
  <c r="CK267" i="7"/>
  <c r="CM267" i="7" s="1"/>
  <c r="CF193" i="7"/>
  <c r="AD266" i="7"/>
  <c r="AR266" i="7" s="1"/>
  <c r="AD265" i="7"/>
  <c r="AR265" i="7" s="1"/>
  <c r="CH182" i="7" s="1"/>
  <c r="AD264" i="7"/>
  <c r="AR264" i="7" s="1"/>
  <c r="CH181" i="7" s="1"/>
  <c r="AD263" i="7"/>
  <c r="AR263" i="7" s="1"/>
  <c r="CH191" i="7" s="1"/>
  <c r="AD262" i="7"/>
  <c r="AR262" i="7" s="1"/>
  <c r="CH190" i="7" s="1"/>
  <c r="AD261" i="7"/>
  <c r="AR261" i="7" s="1"/>
  <c r="CH180" i="7" s="1"/>
  <c r="AD260" i="7"/>
  <c r="AR260" i="7" s="1"/>
  <c r="CH179" i="7" s="1"/>
  <c r="Z259" i="7"/>
  <c r="AO259" i="7" s="1"/>
  <c r="S259" i="7"/>
  <c r="AC259" i="7" s="1"/>
  <c r="AQ259" i="7" s="1"/>
  <c r="Q259" i="7"/>
  <c r="AA259" i="7" s="1"/>
  <c r="AN259" i="7"/>
  <c r="AN327" i="7" s="1"/>
  <c r="AN334" i="7" s="1"/>
  <c r="AB34" i="7"/>
  <c r="AD258" i="7"/>
  <c r="AR258" i="7" s="1"/>
  <c r="AD257" i="7"/>
  <c r="AR257" i="7" s="1"/>
  <c r="CH145" i="7" s="1"/>
  <c r="Z256" i="7"/>
  <c r="AO256" i="7" s="1"/>
  <c r="S256" i="7"/>
  <c r="AC256" i="7" s="1"/>
  <c r="AQ256" i="7" s="1"/>
  <c r="Q256" i="7"/>
  <c r="AA256" i="7" s="1"/>
  <c r="AD256" i="7"/>
  <c r="AR256" i="7" s="1"/>
  <c r="CH144" i="7" s="1"/>
  <c r="Z255" i="7"/>
  <c r="AO255" i="7" s="1"/>
  <c r="S255" i="7"/>
  <c r="AC255" i="7" s="1"/>
  <c r="AQ255" i="7" s="1"/>
  <c r="Q255" i="7"/>
  <c r="AA255" i="7" s="1"/>
  <c r="AD255" i="7"/>
  <c r="AR255" i="7" s="1"/>
  <c r="CH143" i="7" s="1"/>
  <c r="CO254" i="7"/>
  <c r="CK254" i="7"/>
  <c r="CM254" i="7" s="1"/>
  <c r="CO253" i="7"/>
  <c r="CK253" i="7"/>
  <c r="CM253" i="7" s="1"/>
  <c r="CF142" i="7"/>
  <c r="CO252" i="7"/>
  <c r="CK252" i="7"/>
  <c r="CM252" i="7" s="1"/>
  <c r="CF141" i="7"/>
  <c r="CO251" i="7"/>
  <c r="CK251" i="7"/>
  <c r="CM251" i="7" s="1"/>
  <c r="CF140" i="7"/>
  <c r="CO250" i="7"/>
  <c r="CK250" i="7"/>
  <c r="CM250" i="7" s="1"/>
  <c r="CF139" i="7"/>
  <c r="Z249" i="7"/>
  <c r="AO249" i="7" s="1"/>
  <c r="S249" i="7"/>
  <c r="AC249" i="7" s="1"/>
  <c r="AQ249" i="7" s="1"/>
  <c r="Q249" i="7"/>
  <c r="AA249" i="7" s="1"/>
  <c r="AD249" i="7"/>
  <c r="AR249" i="7" s="1"/>
  <c r="CO248" i="7"/>
  <c r="CK248" i="7"/>
  <c r="CM248" i="7" s="1"/>
  <c r="CO247" i="7"/>
  <c r="CK247" i="7"/>
  <c r="CM247" i="7" s="1"/>
  <c r="CF178" i="7"/>
  <c r="CO246" i="7"/>
  <c r="CK246" i="7"/>
  <c r="CM246" i="7" s="1"/>
  <c r="CF177" i="7"/>
  <c r="CO245" i="7"/>
  <c r="CK245" i="7"/>
  <c r="CM245" i="7" s="1"/>
  <c r="CF176" i="7"/>
  <c r="CO244" i="7"/>
  <c r="CK244" i="7"/>
  <c r="CM244" i="7" s="1"/>
  <c r="CF189" i="7"/>
  <c r="CO243" i="7"/>
  <c r="CK243" i="7"/>
  <c r="CM243" i="7" s="1"/>
  <c r="CF175" i="7"/>
  <c r="CO242" i="7"/>
  <c r="CK242" i="7"/>
  <c r="CM242" i="7" s="1"/>
  <c r="CF174" i="7"/>
  <c r="CO241" i="7"/>
  <c r="CK241" i="7"/>
  <c r="CM241" i="7" s="1"/>
  <c r="CF173" i="7"/>
  <c r="CO240" i="7"/>
  <c r="CK240" i="7"/>
  <c r="CM240" i="7" s="1"/>
  <c r="CF172" i="7"/>
  <c r="Z239" i="7"/>
  <c r="AO239" i="7" s="1"/>
  <c r="S239" i="7"/>
  <c r="AC239" i="7" s="1"/>
  <c r="AQ239" i="7" s="1"/>
  <c r="Q239" i="7"/>
  <c r="AA239" i="7" s="1"/>
  <c r="CO239" i="7"/>
  <c r="CK239" i="7"/>
  <c r="CM239" i="7" s="1"/>
  <c r="CF192" i="7"/>
  <c r="Z238" i="7"/>
  <c r="AO238" i="7" s="1"/>
  <c r="S238" i="7"/>
  <c r="AC238" i="7" s="1"/>
  <c r="AQ238" i="7" s="1"/>
  <c r="Q238" i="7"/>
  <c r="AA238" i="7" s="1"/>
  <c r="CO238" i="7"/>
  <c r="CK238" i="7"/>
  <c r="CM238" i="7" s="1"/>
  <c r="AD237" i="7"/>
  <c r="AR237" i="7" s="1"/>
  <c r="Z236" i="7"/>
  <c r="AO236" i="7" s="1"/>
  <c r="S236" i="7"/>
  <c r="AC236" i="7" s="1"/>
  <c r="AQ236" i="7" s="1"/>
  <c r="Q236" i="7"/>
  <c r="AA236" i="7" s="1"/>
  <c r="CO236" i="7"/>
  <c r="CK236" i="7"/>
  <c r="CM236" i="7" s="1"/>
  <c r="AD235" i="7"/>
  <c r="AR235" i="7" s="1"/>
  <c r="Z234" i="7"/>
  <c r="AO234" i="7" s="1"/>
  <c r="S234" i="7"/>
  <c r="AC234" i="7" s="1"/>
  <c r="AQ234" i="7" s="1"/>
  <c r="Q234" i="7"/>
  <c r="AA234" i="7" s="1"/>
  <c r="CO234" i="7"/>
  <c r="CK234" i="7"/>
  <c r="CM234" i="7" s="1"/>
  <c r="AD233" i="7"/>
  <c r="AR233" i="7" s="1"/>
  <c r="Z232" i="7"/>
  <c r="AO232" i="7" s="1"/>
  <c r="S232" i="7"/>
  <c r="AC232" i="7" s="1"/>
  <c r="AQ232" i="7" s="1"/>
  <c r="Q232" i="7"/>
  <c r="AA232" i="7" s="1"/>
  <c r="CO232" i="7"/>
  <c r="CK232" i="7"/>
  <c r="CM232" i="7" s="1"/>
  <c r="AD231" i="7"/>
  <c r="AR231" i="7" s="1"/>
  <c r="Z230" i="7"/>
  <c r="AO230" i="7" s="1"/>
  <c r="S230" i="7"/>
  <c r="AC230" i="7" s="1"/>
  <c r="AQ230" i="7" s="1"/>
  <c r="Q230" i="7"/>
  <c r="AA230" i="7" s="1"/>
  <c r="CO230" i="7"/>
  <c r="CK230" i="7"/>
  <c r="CM230" i="7" s="1"/>
  <c r="AD229" i="7"/>
  <c r="AR229" i="7" s="1"/>
  <c r="AD228" i="7"/>
  <c r="AR228" i="7" s="1"/>
  <c r="CH138" i="7" s="1"/>
  <c r="AD227" i="7"/>
  <c r="AR227" i="7" s="1"/>
  <c r="CH137" i="7" s="1"/>
  <c r="AD226" i="7"/>
  <c r="AR226" i="7" s="1"/>
  <c r="CH136" i="7" s="1"/>
  <c r="AD225" i="7"/>
  <c r="AR225" i="7" s="1"/>
  <c r="CH135" i="7" s="1"/>
  <c r="AD224" i="7"/>
  <c r="AR224" i="7" s="1"/>
  <c r="CH134" i="7" s="1"/>
  <c r="AD223" i="7"/>
  <c r="AR223" i="7" s="1"/>
  <c r="CH133" i="7" s="1"/>
  <c r="AD222" i="7"/>
  <c r="AR222" i="7" s="1"/>
  <c r="CH132" i="7" s="1"/>
  <c r="Z221" i="7"/>
  <c r="AO221" i="7" s="1"/>
  <c r="S221" i="7"/>
  <c r="AC221" i="7" s="1"/>
  <c r="AQ221" i="7" s="1"/>
  <c r="Q221" i="7"/>
  <c r="AA221" i="7" s="1"/>
  <c r="CO221" i="7"/>
  <c r="CK221" i="7"/>
  <c r="CM221" i="7" s="1"/>
  <c r="CF185" i="7"/>
  <c r="Z220" i="7"/>
  <c r="AO220" i="7" s="1"/>
  <c r="S220" i="7"/>
  <c r="AC220" i="7" s="1"/>
  <c r="AQ220" i="7" s="1"/>
  <c r="Q220" i="7"/>
  <c r="AA220" i="7" s="1"/>
  <c r="CO220" i="7"/>
  <c r="CK220" i="7"/>
  <c r="CM220" i="7" s="1"/>
  <c r="Z219" i="7"/>
  <c r="AO219" i="7" s="1"/>
  <c r="S219" i="7"/>
  <c r="AC219" i="7" s="1"/>
  <c r="AQ219" i="7" s="1"/>
  <c r="Q219" i="7"/>
  <c r="AA219" i="7" s="1"/>
  <c r="CO219" i="7"/>
  <c r="CK219" i="7"/>
  <c r="CM219" i="7" s="1"/>
  <c r="CF171" i="7"/>
  <c r="Z218" i="7"/>
  <c r="AO218" i="7" s="1"/>
  <c r="S218" i="7"/>
  <c r="AC218" i="7" s="1"/>
  <c r="AQ218" i="7" s="1"/>
  <c r="Q218" i="7"/>
  <c r="AA218" i="7" s="1"/>
  <c r="CO218" i="7"/>
  <c r="CK218" i="7"/>
  <c r="CM218" i="7" s="1"/>
  <c r="CF170" i="7"/>
  <c r="Z217" i="7"/>
  <c r="AO217" i="7" s="1"/>
  <c r="S217" i="7"/>
  <c r="AC217" i="7" s="1"/>
  <c r="AQ217" i="7" s="1"/>
  <c r="Q217" i="7"/>
  <c r="AA217" i="7" s="1"/>
  <c r="CO217" i="7"/>
  <c r="CK217" i="7"/>
  <c r="CM217" i="7" s="1"/>
  <c r="CF169" i="7"/>
  <c r="Z216" i="7"/>
  <c r="AO216" i="7" s="1"/>
  <c r="S216" i="7"/>
  <c r="AC216" i="7" s="1"/>
  <c r="AQ216" i="7" s="1"/>
  <c r="Q216" i="7"/>
  <c r="AA216" i="7" s="1"/>
  <c r="CO216" i="7"/>
  <c r="CK216" i="7"/>
  <c r="CM216" i="7" s="1"/>
  <c r="CF168" i="7"/>
  <c r="CO215" i="7"/>
  <c r="CK215" i="7"/>
  <c r="CM215" i="7" s="1"/>
  <c r="CF167" i="7"/>
  <c r="CO213" i="7"/>
  <c r="CK213" i="7"/>
  <c r="CM213" i="7" s="1"/>
  <c r="CF165" i="7"/>
  <c r="Z211" i="7"/>
  <c r="AO211" i="7" s="1"/>
  <c r="S211" i="7"/>
  <c r="AC211" i="7" s="1"/>
  <c r="AQ211" i="7" s="1"/>
  <c r="Q211" i="7"/>
  <c r="AA211" i="7" s="1"/>
  <c r="AD211" i="7"/>
  <c r="AR211" i="7" s="1"/>
  <c r="Z210" i="7"/>
  <c r="AO210" i="7" s="1"/>
  <c r="S210" i="7"/>
  <c r="AC210" i="7" s="1"/>
  <c r="AQ210" i="7" s="1"/>
  <c r="Q210" i="7"/>
  <c r="AA210" i="7" s="1"/>
  <c r="AD210" i="7"/>
  <c r="AR210" i="7" s="1"/>
  <c r="CH131" i="7" s="1"/>
  <c r="Z209" i="7"/>
  <c r="AO209" i="7" s="1"/>
  <c r="S209" i="7"/>
  <c r="AC209" i="7" s="1"/>
  <c r="AQ209" i="7" s="1"/>
  <c r="Q209" i="7"/>
  <c r="AA209" i="7" s="1"/>
  <c r="AD209" i="7"/>
  <c r="AR209" i="7" s="1"/>
  <c r="CH130" i="7" s="1"/>
  <c r="Z208" i="7"/>
  <c r="AO208" i="7" s="1"/>
  <c r="S208" i="7"/>
  <c r="AC208" i="7" s="1"/>
  <c r="AQ208" i="7" s="1"/>
  <c r="Q208" i="7"/>
  <c r="AA208" i="7" s="1"/>
  <c r="AD208" i="7"/>
  <c r="AR208" i="7" s="1"/>
  <c r="CH129" i="7" s="1"/>
  <c r="Z207" i="7"/>
  <c r="AO207" i="7" s="1"/>
  <c r="S207" i="7"/>
  <c r="AC207" i="7" s="1"/>
  <c r="AQ207" i="7" s="1"/>
  <c r="Q207" i="7"/>
  <c r="AA207" i="7" s="1"/>
  <c r="AD207" i="7"/>
  <c r="AR207" i="7" s="1"/>
  <c r="CH128" i="7" s="1"/>
  <c r="Z206" i="7"/>
  <c r="AO206" i="7" s="1"/>
  <c r="S206" i="7"/>
  <c r="AC206" i="7" s="1"/>
  <c r="AQ206" i="7" s="1"/>
  <c r="Q206" i="7"/>
  <c r="AA206" i="7" s="1"/>
  <c r="AD206" i="7"/>
  <c r="AR206" i="7" s="1"/>
  <c r="CH127" i="7" s="1"/>
  <c r="Z205" i="7"/>
  <c r="AO205" i="7" s="1"/>
  <c r="S205" i="7"/>
  <c r="AC205" i="7" s="1"/>
  <c r="AQ205" i="7" s="1"/>
  <c r="Q205" i="7"/>
  <c r="AA205" i="7" s="1"/>
  <c r="AD205" i="7"/>
  <c r="AR205" i="7" s="1"/>
  <c r="CH126" i="7" s="1"/>
  <c r="Z204" i="7"/>
  <c r="AO204" i="7" s="1"/>
  <c r="S204" i="7"/>
  <c r="AC204" i="7" s="1"/>
  <c r="AQ204" i="7" s="1"/>
  <c r="Q204" i="7"/>
  <c r="AA204" i="7" s="1"/>
  <c r="AD204" i="7"/>
  <c r="AR204" i="7" s="1"/>
  <c r="CH125" i="7" s="1"/>
  <c r="Z203" i="7"/>
  <c r="AO203" i="7" s="1"/>
  <c r="S203" i="7"/>
  <c r="AC203" i="7" s="1"/>
  <c r="AQ203" i="7" s="1"/>
  <c r="Q203" i="7"/>
  <c r="AA203" i="7" s="1"/>
  <c r="AD203" i="7"/>
  <c r="AR203" i="7" s="1"/>
  <c r="CH124" i="7" s="1"/>
  <c r="CO202" i="7"/>
  <c r="CK202" i="7"/>
  <c r="CM202" i="7" s="1"/>
  <c r="Z201" i="7"/>
  <c r="AO201" i="7" s="1"/>
  <c r="S201" i="7"/>
  <c r="AC201" i="7" s="1"/>
  <c r="AQ201" i="7" s="1"/>
  <c r="Q201" i="7"/>
  <c r="AA201" i="7" s="1"/>
  <c r="AD201" i="7"/>
  <c r="AR201" i="7" s="1"/>
  <c r="CH187" i="7" s="1"/>
  <c r="Z200" i="7"/>
  <c r="AO200" i="7" s="1"/>
  <c r="S200" i="7"/>
  <c r="AC200" i="7" s="1"/>
  <c r="AQ200" i="7" s="1"/>
  <c r="Q200" i="7"/>
  <c r="AA200" i="7" s="1"/>
  <c r="AD200" i="7"/>
  <c r="AR200" i="7" s="1"/>
  <c r="CH164" i="7" s="1"/>
  <c r="Z199" i="7"/>
  <c r="AO199" i="7" s="1"/>
  <c r="S199" i="7"/>
  <c r="AC199" i="7" s="1"/>
  <c r="AQ199" i="7" s="1"/>
  <c r="Q199" i="7"/>
  <c r="AA199" i="7" s="1"/>
  <c r="AD199" i="7"/>
  <c r="AR199" i="7" s="1"/>
  <c r="CH163" i="7" s="1"/>
  <c r="Z198" i="7"/>
  <c r="AO198" i="7" s="1"/>
  <c r="S198" i="7"/>
  <c r="AC198" i="7" s="1"/>
  <c r="AQ198" i="7" s="1"/>
  <c r="Q198" i="7"/>
  <c r="AA198" i="7" s="1"/>
  <c r="AD198" i="7"/>
  <c r="AR198" i="7" s="1"/>
  <c r="CH162" i="7" s="1"/>
  <c r="Z197" i="7"/>
  <c r="AO197" i="7" s="1"/>
  <c r="S197" i="7"/>
  <c r="AC197" i="7" s="1"/>
  <c r="AQ197" i="7" s="1"/>
  <c r="Q197" i="7"/>
  <c r="AA197" i="7" s="1"/>
  <c r="AD197" i="7"/>
  <c r="AR197" i="7" s="1"/>
  <c r="CH161" i="7" s="1"/>
  <c r="Z196" i="7"/>
  <c r="AO196" i="7" s="1"/>
  <c r="S196" i="7"/>
  <c r="AC196" i="7" s="1"/>
  <c r="AQ196" i="7" s="1"/>
  <c r="Q196" i="7"/>
  <c r="AA196" i="7" s="1"/>
  <c r="AD196" i="7"/>
  <c r="AR196" i="7" s="1"/>
  <c r="CH160" i="7" s="1"/>
  <c r="Z195" i="7"/>
  <c r="AO195" i="7" s="1"/>
  <c r="S195" i="7"/>
  <c r="AC195" i="7" s="1"/>
  <c r="AQ195" i="7" s="1"/>
  <c r="Q195" i="7"/>
  <c r="AA195" i="7" s="1"/>
  <c r="AD195" i="7"/>
  <c r="AR195" i="7" s="1"/>
  <c r="CH159" i="7" s="1"/>
  <c r="Z194" i="7"/>
  <c r="AO194" i="7" s="1"/>
  <c r="S194" i="7"/>
  <c r="AC194" i="7" s="1"/>
  <c r="AQ194" i="7" s="1"/>
  <c r="Q194" i="7"/>
  <c r="AA194" i="7" s="1"/>
  <c r="AD194" i="7"/>
  <c r="AR194" i="7" s="1"/>
  <c r="CH158" i="7" s="1"/>
  <c r="Z193" i="7"/>
  <c r="AO193" i="7" s="1"/>
  <c r="S193" i="7"/>
  <c r="AC193" i="7" s="1"/>
  <c r="AQ193" i="7" s="1"/>
  <c r="Q193" i="7"/>
  <c r="AA193" i="7" s="1"/>
  <c r="AD193" i="7"/>
  <c r="AR193" i="7" s="1"/>
  <c r="CH157" i="7" s="1"/>
  <c r="CO192" i="7"/>
  <c r="CK192" i="7"/>
  <c r="CM192" i="7" s="1"/>
  <c r="CF186" i="7"/>
  <c r="Z191" i="7"/>
  <c r="AO191" i="7" s="1"/>
  <c r="S191" i="7"/>
  <c r="AC191" i="7" s="1"/>
  <c r="AQ191" i="7" s="1"/>
  <c r="Q191" i="7"/>
  <c r="AA191" i="7" s="1"/>
  <c r="AD191" i="7"/>
  <c r="AR191" i="7" s="1"/>
  <c r="CH184" i="7" s="1"/>
  <c r="CO190" i="7"/>
  <c r="CK190" i="7"/>
  <c r="CM190" i="7" s="1"/>
  <c r="Z189" i="7"/>
  <c r="AO189" i="7" s="1"/>
  <c r="S189" i="7"/>
  <c r="AC189" i="7" s="1"/>
  <c r="AQ189" i="7" s="1"/>
  <c r="Q189" i="7"/>
  <c r="AA189" i="7" s="1"/>
  <c r="AD189" i="7"/>
  <c r="AR189" i="7" s="1"/>
  <c r="CO188" i="7"/>
  <c r="CK188" i="7"/>
  <c r="CM188" i="7" s="1"/>
  <c r="Z187" i="7"/>
  <c r="AO187" i="7" s="1"/>
  <c r="S187" i="7"/>
  <c r="AC187" i="7" s="1"/>
  <c r="AQ187" i="7" s="1"/>
  <c r="Q187" i="7"/>
  <c r="AA187" i="7" s="1"/>
  <c r="AD187" i="7"/>
  <c r="AR187" i="7" s="1"/>
  <c r="CO186" i="7"/>
  <c r="CK186" i="7"/>
  <c r="CM186" i="7" s="1"/>
  <c r="Z185" i="7"/>
  <c r="AO185" i="7" s="1"/>
  <c r="S185" i="7"/>
  <c r="AC185" i="7" s="1"/>
  <c r="AQ185" i="7" s="1"/>
  <c r="Q185" i="7"/>
  <c r="AA185" i="7" s="1"/>
  <c r="AD185" i="7"/>
  <c r="AR185" i="7" s="1"/>
  <c r="CO184" i="7"/>
  <c r="CK184" i="7"/>
  <c r="CM184" i="7" s="1"/>
  <c r="CO183" i="7"/>
  <c r="CK183" i="7"/>
  <c r="CM183" i="7" s="1"/>
  <c r="CF156" i="7"/>
  <c r="CO182" i="7"/>
  <c r="CK182" i="7"/>
  <c r="CM182" i="7" s="1"/>
  <c r="CF84" i="7"/>
  <c r="CO181" i="7"/>
  <c r="CK181" i="7"/>
  <c r="CM181" i="7" s="1"/>
  <c r="CF83" i="7"/>
  <c r="Z180" i="7"/>
  <c r="AO180" i="7" s="1"/>
  <c r="S180" i="7"/>
  <c r="AC180" i="7" s="1"/>
  <c r="AQ180" i="7" s="1"/>
  <c r="Q180" i="7"/>
  <c r="AA180" i="7" s="1"/>
  <c r="CO180" i="7"/>
  <c r="CK180" i="7"/>
  <c r="CM180" i="7" s="1"/>
  <c r="CF82" i="7"/>
  <c r="Z179" i="7"/>
  <c r="AO179" i="7" s="1"/>
  <c r="S179" i="7"/>
  <c r="AC179" i="7" s="1"/>
  <c r="AQ179" i="7" s="1"/>
  <c r="Q179" i="7"/>
  <c r="AA179" i="7" s="1"/>
  <c r="CO179" i="7"/>
  <c r="CK179" i="7"/>
  <c r="CM179" i="7" s="1"/>
  <c r="CF81" i="7"/>
  <c r="Z178" i="7"/>
  <c r="AO178" i="7" s="1"/>
  <c r="S178" i="7"/>
  <c r="AC178" i="7" s="1"/>
  <c r="AQ178" i="7" s="1"/>
  <c r="Q178" i="7"/>
  <c r="AA178" i="7" s="1"/>
  <c r="CO178" i="7"/>
  <c r="CK178" i="7"/>
  <c r="CM178" i="7" s="1"/>
  <c r="CF80" i="7"/>
  <c r="Z177" i="7"/>
  <c r="AO177" i="7" s="1"/>
  <c r="S177" i="7"/>
  <c r="AC177" i="7" s="1"/>
  <c r="AQ177" i="7" s="1"/>
  <c r="Q177" i="7"/>
  <c r="AA177" i="7" s="1"/>
  <c r="CO177" i="7"/>
  <c r="CK177" i="7"/>
  <c r="CM177" i="7" s="1"/>
  <c r="CF79" i="7"/>
  <c r="AD176" i="7"/>
  <c r="AR176" i="7" s="1"/>
  <c r="AD175" i="7"/>
  <c r="AR175" i="7" s="1"/>
  <c r="CH151" i="7" s="1"/>
  <c r="AD174" i="7"/>
  <c r="AR174" i="7" s="1"/>
  <c r="CH123" i="7" s="1"/>
  <c r="AD173" i="7"/>
  <c r="AR173" i="7" s="1"/>
  <c r="CH122" i="7" s="1"/>
  <c r="AD172" i="7"/>
  <c r="AR172" i="7" s="1"/>
  <c r="CH121" i="7" s="1"/>
  <c r="AD171" i="7"/>
  <c r="AR171" i="7" s="1"/>
  <c r="CH120" i="7" s="1"/>
  <c r="AD170" i="7"/>
  <c r="AR170" i="7" s="1"/>
  <c r="CH119" i="7" s="1"/>
  <c r="AD169" i="7"/>
  <c r="AR169" i="7" s="1"/>
  <c r="CH118" i="7" s="1"/>
  <c r="Z168" i="7"/>
  <c r="AO168" i="7" s="1"/>
  <c r="S168" i="7"/>
  <c r="AC168" i="7" s="1"/>
  <c r="AQ168" i="7" s="1"/>
  <c r="Q168" i="7"/>
  <c r="AA168" i="7" s="1"/>
  <c r="CO168" i="7"/>
  <c r="CK168" i="7"/>
  <c r="CM168" i="7" s="1"/>
  <c r="AD167" i="7"/>
  <c r="AR167" i="7" s="1"/>
  <c r="Z166" i="7"/>
  <c r="AO166" i="7" s="1"/>
  <c r="S166" i="7"/>
  <c r="AC166" i="7" s="1"/>
  <c r="AQ166" i="7" s="1"/>
  <c r="Q166" i="7"/>
  <c r="AA166" i="7" s="1"/>
  <c r="CO166" i="7"/>
  <c r="CK166" i="7"/>
  <c r="CM166" i="7" s="1"/>
  <c r="Z165" i="7"/>
  <c r="AO165" i="7" s="1"/>
  <c r="S165" i="7"/>
  <c r="AC165" i="7" s="1"/>
  <c r="AQ165" i="7" s="1"/>
  <c r="Q165" i="7"/>
  <c r="AA165" i="7" s="1"/>
  <c r="CO165" i="7"/>
  <c r="CK165" i="7"/>
  <c r="CM165" i="7" s="1"/>
  <c r="CF78" i="7"/>
  <c r="Z164" i="7"/>
  <c r="AO164" i="7" s="1"/>
  <c r="S164" i="7"/>
  <c r="AC164" i="7" s="1"/>
  <c r="AQ164" i="7" s="1"/>
  <c r="Q164" i="7"/>
  <c r="AA164" i="7" s="1"/>
  <c r="CO164" i="7"/>
  <c r="CK164" i="7"/>
  <c r="CM164" i="7" s="1"/>
  <c r="CF77" i="7"/>
  <c r="Z163" i="7"/>
  <c r="AO163" i="7" s="1"/>
  <c r="S163" i="7"/>
  <c r="AC163" i="7" s="1"/>
  <c r="AQ163" i="7" s="1"/>
  <c r="Q163" i="7"/>
  <c r="AA163" i="7" s="1"/>
  <c r="CO163" i="7"/>
  <c r="CK163" i="7"/>
  <c r="CM163" i="7" s="1"/>
  <c r="CF76" i="7"/>
  <c r="Z162" i="7"/>
  <c r="AO162" i="7" s="1"/>
  <c r="S162" i="7"/>
  <c r="AC162" i="7" s="1"/>
  <c r="AQ162" i="7" s="1"/>
  <c r="Q162" i="7"/>
  <c r="AA162" i="7" s="1"/>
  <c r="CO162" i="7"/>
  <c r="CK162" i="7"/>
  <c r="CM162" i="7" s="1"/>
  <c r="CF75" i="7"/>
  <c r="Z161" i="7"/>
  <c r="AO161" i="7" s="1"/>
  <c r="S161" i="7"/>
  <c r="AC161" i="7" s="1"/>
  <c r="AQ161" i="7" s="1"/>
  <c r="Q161" i="7"/>
  <c r="AA161" i="7" s="1"/>
  <c r="CO161" i="7"/>
  <c r="CK161" i="7"/>
  <c r="CM161" i="7" s="1"/>
  <c r="CF74" i="7"/>
  <c r="Z160" i="7"/>
  <c r="AO160" i="7" s="1"/>
  <c r="S160" i="7"/>
  <c r="AC160" i="7" s="1"/>
  <c r="AQ160" i="7" s="1"/>
  <c r="Q160" i="7"/>
  <c r="AA160" i="7" s="1"/>
  <c r="CO160" i="7"/>
  <c r="CK160" i="7"/>
  <c r="CM160" i="7" s="1"/>
  <c r="CF73" i="7"/>
  <c r="Z159" i="7"/>
  <c r="AO159" i="7" s="1"/>
  <c r="S159" i="7"/>
  <c r="AC159" i="7" s="1"/>
  <c r="AQ159" i="7" s="1"/>
  <c r="Q159" i="7"/>
  <c r="AA159" i="7" s="1"/>
  <c r="CO159" i="7"/>
  <c r="CK159" i="7"/>
  <c r="CM159" i="7" s="1"/>
  <c r="CF72" i="7"/>
  <c r="AD158" i="7"/>
  <c r="AR158" i="7" s="1"/>
  <c r="AD157" i="7"/>
  <c r="AR157" i="7" s="1"/>
  <c r="CH183" i="7" s="1"/>
  <c r="Z156" i="7"/>
  <c r="AO156" i="7" s="1"/>
  <c r="S156" i="7"/>
  <c r="AC156" i="7" s="1"/>
  <c r="AQ156" i="7" s="1"/>
  <c r="Q156" i="7"/>
  <c r="AA156" i="7" s="1"/>
  <c r="CO156" i="7"/>
  <c r="CK156" i="7"/>
  <c r="CM156" i="7" s="1"/>
  <c r="CF150" i="7"/>
  <c r="Z155" i="7"/>
  <c r="AO155" i="7" s="1"/>
  <c r="S155" i="7"/>
  <c r="AC155" i="7" s="1"/>
  <c r="AQ155" i="7" s="1"/>
  <c r="Q155" i="7"/>
  <c r="AA155" i="7" s="1"/>
  <c r="CO155" i="7"/>
  <c r="CK155" i="7"/>
  <c r="CM155" i="7" s="1"/>
  <c r="CF117" i="7"/>
  <c r="Z154" i="7"/>
  <c r="AO154" i="7" s="1"/>
  <c r="S154" i="7"/>
  <c r="AC154" i="7" s="1"/>
  <c r="AQ154" i="7" s="1"/>
  <c r="Q154" i="7"/>
  <c r="AA154" i="7" s="1"/>
  <c r="CO154" i="7"/>
  <c r="CK154" i="7"/>
  <c r="CM154" i="7" s="1"/>
  <c r="CF116" i="7"/>
  <c r="Z153" i="7"/>
  <c r="AO153" i="7" s="1"/>
  <c r="S153" i="7"/>
  <c r="AC153" i="7" s="1"/>
  <c r="AQ153" i="7" s="1"/>
  <c r="Q153" i="7"/>
  <c r="AA153" i="7" s="1"/>
  <c r="CO153" i="7"/>
  <c r="CK153" i="7"/>
  <c r="CM153" i="7" s="1"/>
  <c r="CF115" i="7"/>
  <c r="Z152" i="7"/>
  <c r="AO152" i="7" s="1"/>
  <c r="S152" i="7"/>
  <c r="AC152" i="7" s="1"/>
  <c r="AQ152" i="7" s="1"/>
  <c r="Q152" i="7"/>
  <c r="AA152" i="7" s="1"/>
  <c r="CO152" i="7"/>
  <c r="CK152" i="7"/>
  <c r="CM152" i="7" s="1"/>
  <c r="CF114" i="7"/>
  <c r="Z151" i="7"/>
  <c r="AO151" i="7" s="1"/>
  <c r="S151" i="7"/>
  <c r="AC151" i="7" s="1"/>
  <c r="AQ151" i="7" s="1"/>
  <c r="Q151" i="7"/>
  <c r="AA151" i="7" s="1"/>
  <c r="CO151" i="7"/>
  <c r="CK151" i="7"/>
  <c r="CM151" i="7" s="1"/>
  <c r="CF113" i="7"/>
  <c r="Z150" i="7"/>
  <c r="AO150" i="7" s="1"/>
  <c r="S150" i="7"/>
  <c r="AC150" i="7" s="1"/>
  <c r="AQ150" i="7" s="1"/>
  <c r="Q150" i="7"/>
  <c r="AA150" i="7" s="1"/>
  <c r="CO150" i="7"/>
  <c r="CK150" i="7"/>
  <c r="CM150" i="7" s="1"/>
  <c r="CF112" i="7"/>
  <c r="Z149" i="7"/>
  <c r="AO149" i="7" s="1"/>
  <c r="S149" i="7"/>
  <c r="AC149" i="7" s="1"/>
  <c r="AQ149" i="7" s="1"/>
  <c r="Q149" i="7"/>
  <c r="AA149" i="7" s="1"/>
  <c r="CO149" i="7"/>
  <c r="CK149" i="7"/>
  <c r="CM149" i="7" s="1"/>
  <c r="CF111" i="7"/>
  <c r="AD148" i="7"/>
  <c r="AR148" i="7" s="1"/>
  <c r="Z147" i="7"/>
  <c r="AO147" i="7" s="1"/>
  <c r="S147" i="7"/>
  <c r="AC147" i="7" s="1"/>
  <c r="AQ147" i="7" s="1"/>
  <c r="Q147" i="7"/>
  <c r="AA147" i="7" s="1"/>
  <c r="CO147" i="7"/>
  <c r="CK147" i="7"/>
  <c r="CM147" i="7" s="1"/>
  <c r="AD146" i="7"/>
  <c r="AR146" i="7" s="1"/>
  <c r="Z145" i="7"/>
  <c r="AO145" i="7" s="1"/>
  <c r="S145" i="7"/>
  <c r="AC145" i="7" s="1"/>
  <c r="AQ145" i="7" s="1"/>
  <c r="Q145" i="7"/>
  <c r="AA145" i="7" s="1"/>
  <c r="CO145" i="7"/>
  <c r="CK145" i="7"/>
  <c r="CM145" i="7" s="1"/>
  <c r="AD144" i="7"/>
  <c r="AR144" i="7" s="1"/>
  <c r="Z143" i="7"/>
  <c r="AO143" i="7" s="1"/>
  <c r="S143" i="7"/>
  <c r="AC143" i="7" s="1"/>
  <c r="AQ143" i="7" s="1"/>
  <c r="Q143" i="7"/>
  <c r="AA143" i="7" s="1"/>
  <c r="CO143" i="7"/>
  <c r="CK143" i="7"/>
  <c r="CM143" i="7" s="1"/>
  <c r="AD142" i="7"/>
  <c r="AR142" i="7" s="1"/>
  <c r="Z141" i="7"/>
  <c r="AO141" i="7" s="1"/>
  <c r="S141" i="7"/>
  <c r="AC141" i="7" s="1"/>
  <c r="AQ141" i="7" s="1"/>
  <c r="Q141" i="7"/>
  <c r="AA141" i="7" s="1"/>
  <c r="CO141" i="7"/>
  <c r="CK141" i="7"/>
  <c r="CM141" i="7" s="1"/>
  <c r="AD140" i="7"/>
  <c r="AR140" i="7" s="1"/>
  <c r="Z139" i="7"/>
  <c r="AO139" i="7" s="1"/>
  <c r="S139" i="7"/>
  <c r="AC139" i="7" s="1"/>
  <c r="AQ139" i="7" s="1"/>
  <c r="Q139" i="7"/>
  <c r="AA139" i="7" s="1"/>
  <c r="CO139" i="7"/>
  <c r="CK139" i="7"/>
  <c r="CM139" i="7" s="1"/>
  <c r="Z138" i="7"/>
  <c r="AO138" i="7" s="1"/>
  <c r="S138" i="7"/>
  <c r="AC138" i="7" s="1"/>
  <c r="AQ138" i="7" s="1"/>
  <c r="Q138" i="7"/>
  <c r="AA138" i="7" s="1"/>
  <c r="CO138" i="7"/>
  <c r="CK138" i="7"/>
  <c r="CM138" i="7" s="1"/>
  <c r="CF71" i="7"/>
  <c r="Z137" i="7"/>
  <c r="AO137" i="7" s="1"/>
  <c r="S137" i="7"/>
  <c r="AC137" i="7" s="1"/>
  <c r="AQ137" i="7" s="1"/>
  <c r="Q137" i="7"/>
  <c r="AA137" i="7" s="1"/>
  <c r="CO137" i="7"/>
  <c r="CK137" i="7"/>
  <c r="CM137" i="7" s="1"/>
  <c r="CF70" i="7"/>
  <c r="Z136" i="7"/>
  <c r="AO136" i="7" s="1"/>
  <c r="S136" i="7"/>
  <c r="AC136" i="7" s="1"/>
  <c r="AQ136" i="7" s="1"/>
  <c r="Q136" i="7"/>
  <c r="AA136" i="7" s="1"/>
  <c r="CO136" i="7"/>
  <c r="CK136" i="7"/>
  <c r="CM136" i="7" s="1"/>
  <c r="CF69" i="7"/>
  <c r="Z135" i="7"/>
  <c r="AO135" i="7" s="1"/>
  <c r="S135" i="7"/>
  <c r="AC135" i="7" s="1"/>
  <c r="AQ135" i="7" s="1"/>
  <c r="Q135" i="7"/>
  <c r="AA135" i="7" s="1"/>
  <c r="CO135" i="7"/>
  <c r="CK135" i="7"/>
  <c r="CM135" i="7" s="1"/>
  <c r="CF68" i="7"/>
  <c r="Z134" i="7"/>
  <c r="AO134" i="7" s="1"/>
  <c r="S134" i="7"/>
  <c r="AC134" i="7" s="1"/>
  <c r="AQ134" i="7" s="1"/>
  <c r="Q134" i="7"/>
  <c r="AA134" i="7" s="1"/>
  <c r="CF155" i="7"/>
  <c r="CO134" i="7"/>
  <c r="CK134" i="7"/>
  <c r="CM134" i="7" s="1"/>
  <c r="Z133" i="7"/>
  <c r="AO133" i="7" s="1"/>
  <c r="S133" i="7"/>
  <c r="AC133" i="7" s="1"/>
  <c r="AQ133" i="7" s="1"/>
  <c r="Q133" i="7"/>
  <c r="AA133" i="7" s="1"/>
  <c r="CF154" i="7"/>
  <c r="CO133" i="7"/>
  <c r="CK133" i="7"/>
  <c r="CM133" i="7" s="1"/>
  <c r="Z132" i="7"/>
  <c r="AO132" i="7" s="1"/>
  <c r="S132" i="7"/>
  <c r="AC132" i="7" s="1"/>
  <c r="AQ132" i="7" s="1"/>
  <c r="Q132" i="7"/>
  <c r="AA132" i="7" s="1"/>
  <c r="CO132" i="7"/>
  <c r="CK132" i="7"/>
  <c r="CM132" i="7" s="1"/>
  <c r="CF153" i="7"/>
  <c r="CO131" i="7"/>
  <c r="CK131" i="7"/>
  <c r="CM131" i="7" s="1"/>
  <c r="Z130" i="7"/>
  <c r="AO130" i="7" s="1"/>
  <c r="S130" i="7"/>
  <c r="AC130" i="7" s="1"/>
  <c r="AQ130" i="7" s="1"/>
  <c r="Q130" i="7"/>
  <c r="AA130" i="7" s="1"/>
  <c r="AD130" i="7"/>
  <c r="AR130" i="7" s="1"/>
  <c r="CH110" i="7" s="1"/>
  <c r="Z129" i="7"/>
  <c r="AO129" i="7" s="1"/>
  <c r="S129" i="7"/>
  <c r="AC129" i="7" s="1"/>
  <c r="AQ129" i="7" s="1"/>
  <c r="Q129" i="7"/>
  <c r="AA129" i="7" s="1"/>
  <c r="AD129" i="7"/>
  <c r="AR129" i="7" s="1"/>
  <c r="CH109" i="7" s="1"/>
  <c r="Z128" i="7"/>
  <c r="AO128" i="7" s="1"/>
  <c r="S128" i="7"/>
  <c r="AC128" i="7" s="1"/>
  <c r="AQ128" i="7" s="1"/>
  <c r="Q128" i="7"/>
  <c r="AA128" i="7" s="1"/>
  <c r="AD128" i="7"/>
  <c r="AR128" i="7" s="1"/>
  <c r="CH108" i="7" s="1"/>
  <c r="Z127" i="7"/>
  <c r="AO127" i="7" s="1"/>
  <c r="S127" i="7"/>
  <c r="AC127" i="7" s="1"/>
  <c r="AQ127" i="7" s="1"/>
  <c r="Q127" i="7"/>
  <c r="AA127" i="7" s="1"/>
  <c r="AD127" i="7"/>
  <c r="AR127" i="7" s="1"/>
  <c r="CH107" i="7" s="1"/>
  <c r="Z126" i="7"/>
  <c r="AO126" i="7" s="1"/>
  <c r="S126" i="7"/>
  <c r="AC126" i="7" s="1"/>
  <c r="AQ126" i="7" s="1"/>
  <c r="Q126" i="7"/>
  <c r="AA126" i="7" s="1"/>
  <c r="CF149" i="7"/>
  <c r="CO126" i="7"/>
  <c r="CK126" i="7"/>
  <c r="CM126" i="7" s="1"/>
  <c r="Z125" i="7"/>
  <c r="AO125" i="7" s="1"/>
  <c r="S125" i="7"/>
  <c r="AC125" i="7" s="1"/>
  <c r="AQ125" i="7" s="1"/>
  <c r="Q125" i="7"/>
  <c r="AA125" i="7" s="1"/>
  <c r="CF148" i="7"/>
  <c r="CO125" i="7"/>
  <c r="CK125" i="7"/>
  <c r="CM125" i="7" s="1"/>
  <c r="AD124" i="7"/>
  <c r="AR124" i="7" s="1"/>
  <c r="CH152" i="7" s="1"/>
  <c r="AD123" i="7"/>
  <c r="AR123" i="7" s="1"/>
  <c r="Z122" i="7"/>
  <c r="AO122" i="7" s="1"/>
  <c r="S122" i="7"/>
  <c r="AC122" i="7" s="1"/>
  <c r="AQ122" i="7" s="1"/>
  <c r="Q122" i="7"/>
  <c r="AA122" i="7" s="1"/>
  <c r="CO122" i="7"/>
  <c r="CK122" i="7"/>
  <c r="CM122" i="7" s="1"/>
  <c r="AD121" i="7"/>
  <c r="AR121" i="7" s="1"/>
  <c r="Z120" i="7"/>
  <c r="AO120" i="7" s="1"/>
  <c r="S120" i="7"/>
  <c r="AC120" i="7" s="1"/>
  <c r="AQ120" i="7" s="1"/>
  <c r="Q120" i="7"/>
  <c r="AA120" i="7" s="1"/>
  <c r="CO120" i="7"/>
  <c r="CK120" i="7"/>
  <c r="CM120" i="7" s="1"/>
  <c r="AD119" i="7"/>
  <c r="AR119" i="7" s="1"/>
  <c r="Z118" i="7"/>
  <c r="AO118" i="7" s="1"/>
  <c r="S118" i="7"/>
  <c r="AC118" i="7" s="1"/>
  <c r="AQ118" i="7" s="1"/>
  <c r="Q118" i="7"/>
  <c r="AA118" i="7" s="1"/>
  <c r="CO118" i="7"/>
  <c r="CK118" i="7"/>
  <c r="CM118" i="7" s="1"/>
  <c r="AD117" i="7"/>
  <c r="AR117" i="7" s="1"/>
  <c r="CH147" i="7" s="1"/>
  <c r="Z116" i="7"/>
  <c r="AO116" i="7" s="1"/>
  <c r="S116" i="7"/>
  <c r="AC116" i="7" s="1"/>
  <c r="AQ116" i="7" s="1"/>
  <c r="Q116" i="7"/>
  <c r="AA116" i="7" s="1"/>
  <c r="CF146" i="7"/>
  <c r="CO116" i="7"/>
  <c r="CK116" i="7"/>
  <c r="CM116" i="7" s="1"/>
  <c r="Z115" i="7"/>
  <c r="AO115" i="7" s="1"/>
  <c r="S115" i="7"/>
  <c r="AC115" i="7" s="1"/>
  <c r="AQ115" i="7" s="1"/>
  <c r="Q115" i="7"/>
  <c r="AA115" i="7" s="1"/>
  <c r="CO115" i="7"/>
  <c r="CK115" i="7"/>
  <c r="CM115" i="7" s="1"/>
  <c r="AD114" i="7"/>
  <c r="AR114" i="7" s="1"/>
  <c r="Z113" i="7"/>
  <c r="AO113" i="7" s="1"/>
  <c r="S113" i="7"/>
  <c r="AC113" i="7" s="1"/>
  <c r="AQ113" i="7" s="1"/>
  <c r="Q113" i="7"/>
  <c r="AA113" i="7" s="1"/>
  <c r="CO113" i="7"/>
  <c r="CK113" i="7"/>
  <c r="CM113" i="7" s="1"/>
  <c r="Z112" i="7"/>
  <c r="AO112" i="7" s="1"/>
  <c r="S112" i="7"/>
  <c r="AC112" i="7" s="1"/>
  <c r="AQ112" i="7" s="1"/>
  <c r="Q112" i="7"/>
  <c r="AA112" i="7" s="1"/>
  <c r="CO112" i="7"/>
  <c r="CK112" i="7"/>
  <c r="CM112" i="7" s="1"/>
  <c r="CF67" i="7"/>
  <c r="Z111" i="7"/>
  <c r="AO111" i="7" s="1"/>
  <c r="S111" i="7"/>
  <c r="AC111" i="7" s="1"/>
  <c r="AQ111" i="7" s="1"/>
  <c r="Q111" i="7"/>
  <c r="AA111" i="7" s="1"/>
  <c r="CO111" i="7"/>
  <c r="CK111" i="7"/>
  <c r="CM111" i="7" s="1"/>
  <c r="CF66" i="7"/>
  <c r="Z110" i="7"/>
  <c r="AO110" i="7" s="1"/>
  <c r="S110" i="7"/>
  <c r="AC110" i="7" s="1"/>
  <c r="AQ110" i="7" s="1"/>
  <c r="Q110" i="7"/>
  <c r="AA110" i="7" s="1"/>
  <c r="CO110" i="7"/>
  <c r="CK110" i="7"/>
  <c r="CM110" i="7" s="1"/>
  <c r="CF65" i="7"/>
  <c r="Z52" i="7"/>
  <c r="AO52" i="7" s="1"/>
  <c r="S52" i="7"/>
  <c r="AC52" i="7" s="1"/>
  <c r="AQ52" i="7" s="1"/>
  <c r="Q52" i="7"/>
  <c r="AA52" i="7" s="1"/>
  <c r="AD52" i="7"/>
  <c r="AR52" i="7" s="1"/>
  <c r="CO56" i="7"/>
  <c r="CK56" i="7"/>
  <c r="CM56" i="7" s="1"/>
  <c r="CO62" i="7"/>
  <c r="CK62" i="7"/>
  <c r="CM62" i="7" s="1"/>
  <c r="CF53" i="7"/>
  <c r="CO68" i="7"/>
  <c r="CK68" i="7"/>
  <c r="CM68" i="7" s="1"/>
  <c r="CF57" i="7"/>
  <c r="CF91" i="7"/>
  <c r="CO69" i="7"/>
  <c r="CK69" i="7"/>
  <c r="CM69" i="7" s="1"/>
  <c r="Z70" i="7"/>
  <c r="AO70" i="7" s="1"/>
  <c r="S70" i="7"/>
  <c r="AC70" i="7" s="1"/>
  <c r="AQ70" i="7" s="1"/>
  <c r="Q70" i="7"/>
  <c r="AA70" i="7" s="1"/>
  <c r="AD70" i="7"/>
  <c r="AR70" i="7" s="1"/>
  <c r="CH93" i="7" s="1"/>
  <c r="CF94" i="7"/>
  <c r="CO71" i="7"/>
  <c r="CK71" i="7"/>
  <c r="CM71" i="7" s="1"/>
  <c r="CF95" i="7"/>
  <c r="CO72" i="7"/>
  <c r="CK72" i="7"/>
  <c r="CM72" i="7" s="1"/>
  <c r="CF96" i="7"/>
  <c r="CO73" i="7"/>
  <c r="CK73" i="7"/>
  <c r="CM73" i="7" s="1"/>
  <c r="CF97" i="7"/>
  <c r="CO74" i="7"/>
  <c r="CK74" i="7"/>
  <c r="CM74" i="7" s="1"/>
  <c r="CF98" i="7"/>
  <c r="CO75" i="7"/>
  <c r="CK75" i="7"/>
  <c r="CM75" i="7" s="1"/>
  <c r="CO76" i="7"/>
  <c r="CK76" i="7"/>
  <c r="CM76" i="7" s="1"/>
  <c r="Z77" i="7"/>
  <c r="AO77" i="7" s="1"/>
  <c r="S77" i="7"/>
  <c r="AC77" i="7" s="1"/>
  <c r="AQ77" i="7" s="1"/>
  <c r="Q77" i="7"/>
  <c r="AA77" i="7" s="1"/>
  <c r="AD77" i="7"/>
  <c r="AR77" i="7" s="1"/>
  <c r="CF99" i="7"/>
  <c r="CO78" i="7"/>
  <c r="CK78" i="7"/>
  <c r="CM78" i="7" s="1"/>
  <c r="Z79" i="7"/>
  <c r="AO79" i="7" s="1"/>
  <c r="S79" i="7"/>
  <c r="AC79" i="7" s="1"/>
  <c r="AQ79" i="7" s="1"/>
  <c r="Q79" i="7"/>
  <c r="AA79" i="7" s="1"/>
  <c r="AD79" i="7"/>
  <c r="AR79" i="7" s="1"/>
  <c r="CH104" i="7" s="1"/>
  <c r="Z80" i="7"/>
  <c r="AO80" i="7" s="1"/>
  <c r="S80" i="7"/>
  <c r="AC80" i="7" s="1"/>
  <c r="AQ80" i="7" s="1"/>
  <c r="Q80" i="7"/>
  <c r="AA80" i="7" s="1"/>
  <c r="AD80" i="7"/>
  <c r="AR80" i="7" s="1"/>
  <c r="Z81" i="7"/>
  <c r="AO81" i="7" s="1"/>
  <c r="S81" i="7"/>
  <c r="AC81" i="7" s="1"/>
  <c r="AQ81" i="7" s="1"/>
  <c r="Q81" i="7"/>
  <c r="AA81" i="7" s="1"/>
  <c r="AD81" i="7"/>
  <c r="AR81" i="7" s="1"/>
  <c r="CH58" i="7" s="1"/>
  <c r="Z82" i="7"/>
  <c r="AO82" i="7" s="1"/>
  <c r="S82" i="7"/>
  <c r="AC82" i="7" s="1"/>
  <c r="AQ82" i="7" s="1"/>
  <c r="Q82" i="7"/>
  <c r="AA82" i="7" s="1"/>
  <c r="AD82" i="7"/>
  <c r="AR82" i="7" s="1"/>
  <c r="CH59" i="7" s="1"/>
  <c r="Z83" i="7"/>
  <c r="AO83" i="7" s="1"/>
  <c r="S83" i="7"/>
  <c r="AC83" i="7" s="1"/>
  <c r="AQ83" i="7" s="1"/>
  <c r="Q83" i="7"/>
  <c r="AA83" i="7" s="1"/>
  <c r="AD83" i="7"/>
  <c r="AR83" i="7" s="1"/>
  <c r="CH60" i="7" s="1"/>
  <c r="Z84" i="7"/>
  <c r="AO84" i="7" s="1"/>
  <c r="S84" i="7"/>
  <c r="AC84" i="7" s="1"/>
  <c r="AQ84" i="7" s="1"/>
  <c r="Q84" i="7"/>
  <c r="AA84" i="7" s="1"/>
  <c r="AD84" i="7"/>
  <c r="AR84" i="7" s="1"/>
  <c r="CH61" i="7" s="1"/>
  <c r="CF87" i="7"/>
  <c r="CO85" i="7"/>
  <c r="CK85" i="7"/>
  <c r="CM85" i="7" s="1"/>
  <c r="CO88" i="7"/>
  <c r="CK88" i="7"/>
  <c r="CM88" i="7" s="1"/>
  <c r="Z92" i="7"/>
  <c r="AO92" i="7" s="1"/>
  <c r="S92" i="7"/>
  <c r="AC92" i="7" s="1"/>
  <c r="AQ92" i="7" s="1"/>
  <c r="Q92" i="7"/>
  <c r="AA92" i="7" s="1"/>
  <c r="AD92" i="7"/>
  <c r="AR92" i="7" s="1"/>
  <c r="CH103" i="7" s="1"/>
  <c r="CF105" i="7"/>
  <c r="CO93" i="7"/>
  <c r="CK93" i="7"/>
  <c r="CM93" i="7" s="1"/>
  <c r="CO95" i="7"/>
  <c r="CK95" i="7"/>
  <c r="CM95" i="7" s="1"/>
  <c r="Z97" i="7"/>
  <c r="AO97" i="7" s="1"/>
  <c r="S97" i="7"/>
  <c r="AC97" i="7" s="1"/>
  <c r="AQ97" i="7" s="1"/>
  <c r="Q97" i="7"/>
  <c r="AA97" i="7" s="1"/>
  <c r="AD97" i="7"/>
  <c r="AR97" i="7" s="1"/>
  <c r="CO99" i="7"/>
  <c r="CK99" i="7"/>
  <c r="CM99" i="7" s="1"/>
  <c r="Z101" i="7"/>
  <c r="AO101" i="7" s="1"/>
  <c r="S101" i="7"/>
  <c r="AC101" i="7" s="1"/>
  <c r="AQ101" i="7" s="1"/>
  <c r="Q101" i="7"/>
  <c r="AA101" i="7" s="1"/>
  <c r="AD101" i="7"/>
  <c r="AR101" i="7" s="1"/>
  <c r="CO103" i="7"/>
  <c r="CK103" i="7"/>
  <c r="CM103" i="7" s="1"/>
  <c r="CF62" i="7"/>
  <c r="CO105" i="7"/>
  <c r="CK105" i="7"/>
  <c r="CM105" i="7" s="1"/>
  <c r="CO107" i="7"/>
  <c r="CK107" i="7"/>
  <c r="CM107" i="7" s="1"/>
  <c r="CF90" i="7"/>
  <c r="CO108" i="7"/>
  <c r="CK108" i="7"/>
  <c r="CM108" i="7" s="1"/>
  <c r="CF63" i="7"/>
  <c r="Z109" i="7"/>
  <c r="AO109" i="7" s="1"/>
  <c r="S109" i="7"/>
  <c r="AC109" i="7" s="1"/>
  <c r="AQ109" i="7" s="1"/>
  <c r="Q109" i="7"/>
  <c r="AA109" i="7" s="1"/>
  <c r="AD109" i="7"/>
  <c r="AR109" i="7" s="1"/>
  <c r="CH64" i="7" s="1"/>
  <c r="Z53" i="7"/>
  <c r="AO53" i="7" s="1"/>
  <c r="S53" i="7"/>
  <c r="AC53" i="7" s="1"/>
  <c r="AQ53" i="7" s="1"/>
  <c r="Q53" i="7"/>
  <c r="AA53" i="7" s="1"/>
  <c r="AD53" i="7"/>
  <c r="AR53" i="7" s="1"/>
  <c r="Z61" i="7"/>
  <c r="AO61" i="7" s="1"/>
  <c r="S61" i="7"/>
  <c r="AC61" i="7" s="1"/>
  <c r="AQ61" i="7" s="1"/>
  <c r="Q61" i="7"/>
  <c r="AA61" i="7" s="1"/>
  <c r="AD61" i="7"/>
  <c r="AR61" i="7" s="1"/>
  <c r="CH52" i="7" s="1"/>
  <c r="Z54" i="7"/>
  <c r="AO54" i="7" s="1"/>
  <c r="S54" i="7"/>
  <c r="AC54" i="7" s="1"/>
  <c r="AQ54" i="7" s="1"/>
  <c r="Q54" i="7"/>
  <c r="AA54" i="7" s="1"/>
  <c r="AD54" i="7"/>
  <c r="AR54" i="7" s="1"/>
  <c r="CO58" i="7"/>
  <c r="CK58" i="7"/>
  <c r="CM58" i="7" s="1"/>
  <c r="CO66" i="7"/>
  <c r="CK66" i="7"/>
  <c r="CM66" i="7" s="1"/>
  <c r="CF85" i="7"/>
  <c r="CO57" i="7"/>
  <c r="CK57" i="7"/>
  <c r="CM57" i="7" s="1"/>
  <c r="CF56" i="7"/>
  <c r="CO65" i="7"/>
  <c r="CK65" i="7"/>
  <c r="CM65" i="7" s="1"/>
  <c r="M328" i="7"/>
  <c r="M339" i="7" s="1"/>
  <c r="T327" i="7"/>
  <c r="T338" i="7" s="1"/>
  <c r="P327" i="7"/>
  <c r="P338" i="7" s="1"/>
  <c r="Y11" i="7"/>
  <c r="A322" i="7"/>
  <c r="AD248" i="7"/>
  <c r="AR248" i="7" s="1"/>
  <c r="Z247" i="7"/>
  <c r="AO247" i="7" s="1"/>
  <c r="S247" i="7"/>
  <c r="AC247" i="7" s="1"/>
  <c r="AQ247" i="7" s="1"/>
  <c r="Q247" i="7"/>
  <c r="AA247" i="7" s="1"/>
  <c r="AD247" i="7"/>
  <c r="AR247" i="7" s="1"/>
  <c r="CH178" i="7" s="1"/>
  <c r="Z246" i="7"/>
  <c r="AO246" i="7" s="1"/>
  <c r="S246" i="7"/>
  <c r="AC246" i="7" s="1"/>
  <c r="AQ246" i="7" s="1"/>
  <c r="Q246" i="7"/>
  <c r="AA246" i="7" s="1"/>
  <c r="AD246" i="7"/>
  <c r="AR246" i="7" s="1"/>
  <c r="CH177" i="7" s="1"/>
  <c r="Z245" i="7"/>
  <c r="AO245" i="7" s="1"/>
  <c r="S245" i="7"/>
  <c r="AC245" i="7" s="1"/>
  <c r="AQ245" i="7" s="1"/>
  <c r="Q245" i="7"/>
  <c r="AA245" i="7" s="1"/>
  <c r="AD245" i="7"/>
  <c r="AR245" i="7" s="1"/>
  <c r="CH176" i="7" s="1"/>
  <c r="Z244" i="7"/>
  <c r="AO244" i="7" s="1"/>
  <c r="S244" i="7"/>
  <c r="AC244" i="7" s="1"/>
  <c r="AQ244" i="7" s="1"/>
  <c r="Q244" i="7"/>
  <c r="AA244" i="7" s="1"/>
  <c r="AD244" i="7"/>
  <c r="AR244" i="7" s="1"/>
  <c r="CH189" i="7" s="1"/>
  <c r="Z243" i="7"/>
  <c r="AO243" i="7" s="1"/>
  <c r="S243" i="7"/>
  <c r="AC243" i="7" s="1"/>
  <c r="AQ243" i="7" s="1"/>
  <c r="Q243" i="7"/>
  <c r="AA243" i="7" s="1"/>
  <c r="AD243" i="7"/>
  <c r="AR243" i="7" s="1"/>
  <c r="CH175" i="7" s="1"/>
  <c r="Z242" i="7"/>
  <c r="AO242" i="7" s="1"/>
  <c r="S242" i="7"/>
  <c r="AC242" i="7" s="1"/>
  <c r="AQ242" i="7" s="1"/>
  <c r="Q242" i="7"/>
  <c r="AA242" i="7" s="1"/>
  <c r="AD242" i="7"/>
  <c r="AR242" i="7" s="1"/>
  <c r="CH174" i="7" s="1"/>
  <c r="Z241" i="7"/>
  <c r="AO241" i="7" s="1"/>
  <c r="S241" i="7"/>
  <c r="AC241" i="7" s="1"/>
  <c r="AQ241" i="7" s="1"/>
  <c r="Q241" i="7"/>
  <c r="AA241" i="7" s="1"/>
  <c r="AD241" i="7"/>
  <c r="AR241" i="7" s="1"/>
  <c r="CH173" i="7" s="1"/>
  <c r="Z240" i="7"/>
  <c r="AO240" i="7" s="1"/>
  <c r="S240" i="7"/>
  <c r="AC240" i="7" s="1"/>
  <c r="AQ240" i="7" s="1"/>
  <c r="Q240" i="7"/>
  <c r="AA240" i="7" s="1"/>
  <c r="AD240" i="7"/>
  <c r="AR240" i="7" s="1"/>
  <c r="CH172" i="7" s="1"/>
  <c r="AD239" i="7"/>
  <c r="AR239" i="7" s="1"/>
  <c r="CH192" i="7" s="1"/>
  <c r="AD238" i="7"/>
  <c r="AR238" i="7" s="1"/>
  <c r="Z237" i="7"/>
  <c r="AO237" i="7" s="1"/>
  <c r="S237" i="7"/>
  <c r="AC237" i="7" s="1"/>
  <c r="AQ237" i="7" s="1"/>
  <c r="Q237" i="7"/>
  <c r="AA237" i="7" s="1"/>
  <c r="CO237" i="7"/>
  <c r="CK237" i="7"/>
  <c r="CM237" i="7" s="1"/>
  <c r="AD236" i="7"/>
  <c r="AR236" i="7" s="1"/>
  <c r="Z235" i="7"/>
  <c r="AO235" i="7" s="1"/>
  <c r="S235" i="7"/>
  <c r="AC235" i="7" s="1"/>
  <c r="AQ235" i="7" s="1"/>
  <c r="Q235" i="7"/>
  <c r="AA235" i="7" s="1"/>
  <c r="CO235" i="7"/>
  <c r="CK235" i="7"/>
  <c r="CM235" i="7" s="1"/>
  <c r="AD234" i="7"/>
  <c r="AR234" i="7" s="1"/>
  <c r="Z233" i="7"/>
  <c r="AO233" i="7" s="1"/>
  <c r="S233" i="7"/>
  <c r="AC233" i="7" s="1"/>
  <c r="AQ233" i="7" s="1"/>
  <c r="Q233" i="7"/>
  <c r="AA233" i="7" s="1"/>
  <c r="CO233" i="7"/>
  <c r="CK233" i="7"/>
  <c r="CM233" i="7" s="1"/>
  <c r="AD232" i="7"/>
  <c r="AR232" i="7" s="1"/>
  <c r="Z231" i="7"/>
  <c r="AO231" i="7" s="1"/>
  <c r="S231" i="7"/>
  <c r="AC231" i="7" s="1"/>
  <c r="AQ231" i="7" s="1"/>
  <c r="Q231" i="7"/>
  <c r="AA231" i="7" s="1"/>
  <c r="CO231" i="7"/>
  <c r="CK231" i="7"/>
  <c r="CM231" i="7" s="1"/>
  <c r="AD230" i="7"/>
  <c r="AR230" i="7" s="1"/>
  <c r="Z229" i="7"/>
  <c r="AO229" i="7" s="1"/>
  <c r="S229" i="7"/>
  <c r="AC229" i="7" s="1"/>
  <c r="AQ229" i="7" s="1"/>
  <c r="Q229" i="7"/>
  <c r="AA229" i="7" s="1"/>
  <c r="CO229" i="7"/>
  <c r="CK229" i="7"/>
  <c r="CM229" i="7" s="1"/>
  <c r="Z228" i="7"/>
  <c r="AO228" i="7" s="1"/>
  <c r="S228" i="7"/>
  <c r="AC228" i="7" s="1"/>
  <c r="AQ228" i="7" s="1"/>
  <c r="Q228" i="7"/>
  <c r="AA228" i="7" s="1"/>
  <c r="CO228" i="7"/>
  <c r="CK228" i="7"/>
  <c r="CM228" i="7" s="1"/>
  <c r="CF138" i="7"/>
  <c r="Z227" i="7"/>
  <c r="AO227" i="7" s="1"/>
  <c r="S227" i="7"/>
  <c r="AC227" i="7" s="1"/>
  <c r="AQ227" i="7" s="1"/>
  <c r="Q227" i="7"/>
  <c r="AA227" i="7" s="1"/>
  <c r="CO227" i="7"/>
  <c r="CK227" i="7"/>
  <c r="CM227" i="7" s="1"/>
  <c r="CF137" i="7"/>
  <c r="Z226" i="7"/>
  <c r="AO226" i="7" s="1"/>
  <c r="S226" i="7"/>
  <c r="AC226" i="7" s="1"/>
  <c r="AQ226" i="7" s="1"/>
  <c r="Q226" i="7"/>
  <c r="AA226" i="7" s="1"/>
  <c r="CO226" i="7"/>
  <c r="CK226" i="7"/>
  <c r="CM226" i="7" s="1"/>
  <c r="CF136" i="7"/>
  <c r="Z225" i="7"/>
  <c r="AO225" i="7" s="1"/>
  <c r="S225" i="7"/>
  <c r="AC225" i="7" s="1"/>
  <c r="AQ225" i="7" s="1"/>
  <c r="Q225" i="7"/>
  <c r="AA225" i="7" s="1"/>
  <c r="CO225" i="7"/>
  <c r="CK225" i="7"/>
  <c r="CM225" i="7" s="1"/>
  <c r="CF135" i="7"/>
  <c r="Z224" i="7"/>
  <c r="AO224" i="7" s="1"/>
  <c r="S224" i="7"/>
  <c r="AC224" i="7" s="1"/>
  <c r="AQ224" i="7" s="1"/>
  <c r="Q224" i="7"/>
  <c r="AA224" i="7" s="1"/>
  <c r="CO224" i="7"/>
  <c r="CK224" i="7"/>
  <c r="CM224" i="7" s="1"/>
  <c r="CF134" i="7"/>
  <c r="Z223" i="7"/>
  <c r="AO223" i="7" s="1"/>
  <c r="S223" i="7"/>
  <c r="AC223" i="7" s="1"/>
  <c r="AQ223" i="7" s="1"/>
  <c r="Q223" i="7"/>
  <c r="AA223" i="7" s="1"/>
  <c r="CO223" i="7"/>
  <c r="CK223" i="7"/>
  <c r="CM223" i="7" s="1"/>
  <c r="CF133" i="7"/>
  <c r="Z222" i="7"/>
  <c r="AO222" i="7" s="1"/>
  <c r="S222" i="7"/>
  <c r="AC222" i="7" s="1"/>
  <c r="AQ222" i="7" s="1"/>
  <c r="Q222" i="7"/>
  <c r="AA222" i="7" s="1"/>
  <c r="CO222" i="7"/>
  <c r="CK222" i="7"/>
  <c r="CM222" i="7" s="1"/>
  <c r="CF132" i="7"/>
  <c r="AD221" i="7"/>
  <c r="AR221" i="7" s="1"/>
  <c r="CH185" i="7" s="1"/>
  <c r="AD220" i="7"/>
  <c r="AR220" i="7" s="1"/>
  <c r="AD219" i="7"/>
  <c r="AR219" i="7" s="1"/>
  <c r="CH171" i="7" s="1"/>
  <c r="AD218" i="7"/>
  <c r="AR218" i="7" s="1"/>
  <c r="CH170" i="7" s="1"/>
  <c r="AD217" i="7"/>
  <c r="AR217" i="7" s="1"/>
  <c r="CH169" i="7" s="1"/>
  <c r="AD216" i="7"/>
  <c r="AR216" i="7" s="1"/>
  <c r="CH168" i="7" s="1"/>
  <c r="S215" i="7"/>
  <c r="AC215" i="7" s="1"/>
  <c r="AQ215" i="7" s="1"/>
  <c r="Z215" i="7"/>
  <c r="AO215" i="7" s="1"/>
  <c r="Q215" i="7"/>
  <c r="AA215" i="7" s="1"/>
  <c r="AD215" i="7"/>
  <c r="AR215" i="7" s="1"/>
  <c r="CH167" i="7" s="1"/>
  <c r="S213" i="7"/>
  <c r="AC213" i="7" s="1"/>
  <c r="AQ213" i="7" s="1"/>
  <c r="Z213" i="7"/>
  <c r="AO213" i="7" s="1"/>
  <c r="Q213" i="7"/>
  <c r="AA213" i="7" s="1"/>
  <c r="AD213" i="7"/>
  <c r="AR213" i="7" s="1"/>
  <c r="CH165" i="7" s="1"/>
  <c r="CO211" i="7"/>
  <c r="CK211" i="7"/>
  <c r="CM211" i="7" s="1"/>
  <c r="CO210" i="7"/>
  <c r="CK210" i="7"/>
  <c r="CM210" i="7" s="1"/>
  <c r="CF131" i="7"/>
  <c r="CO209" i="7"/>
  <c r="CK209" i="7"/>
  <c r="CM209" i="7" s="1"/>
  <c r="CF130" i="7"/>
  <c r="CO208" i="7"/>
  <c r="CK208" i="7"/>
  <c r="CM208" i="7" s="1"/>
  <c r="CF129" i="7"/>
  <c r="CO207" i="7"/>
  <c r="CK207" i="7"/>
  <c r="CM207" i="7" s="1"/>
  <c r="CF128" i="7"/>
  <c r="CO206" i="7"/>
  <c r="CK206" i="7"/>
  <c r="CM206" i="7" s="1"/>
  <c r="CF127" i="7"/>
  <c r="CO205" i="7"/>
  <c r="CK205" i="7"/>
  <c r="CM205" i="7" s="1"/>
  <c r="CF126" i="7"/>
  <c r="CO204" i="7"/>
  <c r="CK204" i="7"/>
  <c r="CM204" i="7" s="1"/>
  <c r="CF125" i="7"/>
  <c r="CO203" i="7"/>
  <c r="CK203" i="7"/>
  <c r="CM203" i="7" s="1"/>
  <c r="CF124" i="7"/>
  <c r="Z202" i="7"/>
  <c r="AO202" i="7" s="1"/>
  <c r="S202" i="7"/>
  <c r="AC202" i="7" s="1"/>
  <c r="AQ202" i="7" s="1"/>
  <c r="Q202" i="7"/>
  <c r="AA202" i="7" s="1"/>
  <c r="AD202" i="7"/>
  <c r="AR202" i="7" s="1"/>
  <c r="CO201" i="7"/>
  <c r="CK201" i="7"/>
  <c r="CM201" i="7" s="1"/>
  <c r="CF187" i="7"/>
  <c r="CO200" i="7"/>
  <c r="CK200" i="7"/>
  <c r="CM200" i="7" s="1"/>
  <c r="CF164" i="7"/>
  <c r="CO199" i="7"/>
  <c r="CK199" i="7"/>
  <c r="CM199" i="7" s="1"/>
  <c r="CF163" i="7"/>
  <c r="CO198" i="7"/>
  <c r="CK198" i="7"/>
  <c r="CM198" i="7" s="1"/>
  <c r="CF162" i="7"/>
  <c r="CO197" i="7"/>
  <c r="CK197" i="7"/>
  <c r="CM197" i="7" s="1"/>
  <c r="CF161" i="7"/>
  <c r="CO196" i="7"/>
  <c r="CK196" i="7"/>
  <c r="CM196" i="7" s="1"/>
  <c r="CF160" i="7"/>
  <c r="CO195" i="7"/>
  <c r="CK195" i="7"/>
  <c r="CM195" i="7" s="1"/>
  <c r="CF159" i="7"/>
  <c r="CO194" i="7"/>
  <c r="CK194" i="7"/>
  <c r="CM194" i="7" s="1"/>
  <c r="CF158" i="7"/>
  <c r="CO193" i="7"/>
  <c r="CK193" i="7"/>
  <c r="CM193" i="7" s="1"/>
  <c r="CF157" i="7"/>
  <c r="Z192" i="7"/>
  <c r="AO192" i="7" s="1"/>
  <c r="S192" i="7"/>
  <c r="AC192" i="7" s="1"/>
  <c r="AQ192" i="7" s="1"/>
  <c r="Q192" i="7"/>
  <c r="AA192" i="7" s="1"/>
  <c r="AD192" i="7"/>
  <c r="AR192" i="7" s="1"/>
  <c r="CH186" i="7" s="1"/>
  <c r="CO191" i="7"/>
  <c r="CK191" i="7"/>
  <c r="CM191" i="7" s="1"/>
  <c r="CF184" i="7"/>
  <c r="Z190" i="7"/>
  <c r="AO190" i="7" s="1"/>
  <c r="S190" i="7"/>
  <c r="AC190" i="7" s="1"/>
  <c r="AQ190" i="7" s="1"/>
  <c r="Q190" i="7"/>
  <c r="AA190" i="7" s="1"/>
  <c r="AD190" i="7"/>
  <c r="AR190" i="7" s="1"/>
  <c r="CO189" i="7"/>
  <c r="CK189" i="7"/>
  <c r="CM189" i="7" s="1"/>
  <c r="Z188" i="7"/>
  <c r="AO188" i="7" s="1"/>
  <c r="S188" i="7"/>
  <c r="AC188" i="7" s="1"/>
  <c r="AQ188" i="7" s="1"/>
  <c r="Q188" i="7"/>
  <c r="AA188" i="7" s="1"/>
  <c r="AD188" i="7"/>
  <c r="AR188" i="7" s="1"/>
  <c r="CO187" i="7"/>
  <c r="CK187" i="7"/>
  <c r="CM187" i="7" s="1"/>
  <c r="Z186" i="7"/>
  <c r="AO186" i="7" s="1"/>
  <c r="S186" i="7"/>
  <c r="AC186" i="7" s="1"/>
  <c r="AQ186" i="7" s="1"/>
  <c r="Q186" i="7"/>
  <c r="AA186" i="7" s="1"/>
  <c r="AD186" i="7"/>
  <c r="AR186" i="7" s="1"/>
  <c r="CO185" i="7"/>
  <c r="CK185" i="7"/>
  <c r="CM185" i="7" s="1"/>
  <c r="Z184" i="7"/>
  <c r="AO184" i="7" s="1"/>
  <c r="S184" i="7"/>
  <c r="AC184" i="7" s="1"/>
  <c r="AQ184" i="7" s="1"/>
  <c r="Q184" i="7"/>
  <c r="AA184" i="7" s="1"/>
  <c r="AD184" i="7"/>
  <c r="AR184" i="7" s="1"/>
  <c r="Z183" i="7"/>
  <c r="AO183" i="7" s="1"/>
  <c r="S183" i="7"/>
  <c r="AC183" i="7" s="1"/>
  <c r="AQ183" i="7" s="1"/>
  <c r="Q183" i="7"/>
  <c r="AA183" i="7" s="1"/>
  <c r="AD183" i="7"/>
  <c r="AR183" i="7" s="1"/>
  <c r="CH156" i="7" s="1"/>
  <c r="Z182" i="7"/>
  <c r="AO182" i="7" s="1"/>
  <c r="S182" i="7"/>
  <c r="AC182" i="7" s="1"/>
  <c r="AQ182" i="7" s="1"/>
  <c r="Q182" i="7"/>
  <c r="AA182" i="7" s="1"/>
  <c r="AD182" i="7"/>
  <c r="AR182" i="7" s="1"/>
  <c r="CH84" i="7" s="1"/>
  <c r="Z181" i="7"/>
  <c r="AO181" i="7" s="1"/>
  <c r="S181" i="7"/>
  <c r="AC181" i="7" s="1"/>
  <c r="AQ181" i="7" s="1"/>
  <c r="Q181" i="7"/>
  <c r="AA181" i="7" s="1"/>
  <c r="AD181" i="7"/>
  <c r="AR181" i="7" s="1"/>
  <c r="CH83" i="7" s="1"/>
  <c r="AD180" i="7"/>
  <c r="AR180" i="7" s="1"/>
  <c r="CH82" i="7" s="1"/>
  <c r="AD179" i="7"/>
  <c r="AR179" i="7" s="1"/>
  <c r="CH81" i="7" s="1"/>
  <c r="AD178" i="7"/>
  <c r="AR178" i="7" s="1"/>
  <c r="CH80" i="7" s="1"/>
  <c r="AD177" i="7"/>
  <c r="AR177" i="7" s="1"/>
  <c r="CH79" i="7" s="1"/>
  <c r="Z176" i="7"/>
  <c r="AO176" i="7" s="1"/>
  <c r="S176" i="7"/>
  <c r="AC176" i="7" s="1"/>
  <c r="AQ176" i="7" s="1"/>
  <c r="Q176" i="7"/>
  <c r="AA176" i="7" s="1"/>
  <c r="CO176" i="7"/>
  <c r="CK176" i="7"/>
  <c r="CM176" i="7" s="1"/>
  <c r="Z175" i="7"/>
  <c r="AO175" i="7" s="1"/>
  <c r="S175" i="7"/>
  <c r="AC175" i="7" s="1"/>
  <c r="AQ175" i="7" s="1"/>
  <c r="Q175" i="7"/>
  <c r="AA175" i="7" s="1"/>
  <c r="CO175" i="7"/>
  <c r="CK175" i="7"/>
  <c r="CM175" i="7" s="1"/>
  <c r="CF151" i="7"/>
  <c r="Z174" i="7"/>
  <c r="AO174" i="7" s="1"/>
  <c r="S174" i="7"/>
  <c r="AC174" i="7" s="1"/>
  <c r="AQ174" i="7" s="1"/>
  <c r="Q174" i="7"/>
  <c r="AA174" i="7" s="1"/>
  <c r="CO174" i="7"/>
  <c r="CK174" i="7"/>
  <c r="CM174" i="7" s="1"/>
  <c r="CF123" i="7"/>
  <c r="Z173" i="7"/>
  <c r="AO173" i="7" s="1"/>
  <c r="S173" i="7"/>
  <c r="AC173" i="7" s="1"/>
  <c r="AQ173" i="7" s="1"/>
  <c r="Q173" i="7"/>
  <c r="AA173" i="7" s="1"/>
  <c r="CO173" i="7"/>
  <c r="CK173" i="7"/>
  <c r="CM173" i="7" s="1"/>
  <c r="CF122" i="7"/>
  <c r="Z172" i="7"/>
  <c r="AO172" i="7" s="1"/>
  <c r="S172" i="7"/>
  <c r="AC172" i="7" s="1"/>
  <c r="AQ172" i="7" s="1"/>
  <c r="Q172" i="7"/>
  <c r="AA172" i="7" s="1"/>
  <c r="CO172" i="7"/>
  <c r="CK172" i="7"/>
  <c r="CM172" i="7" s="1"/>
  <c r="CF121" i="7"/>
  <c r="Z171" i="7"/>
  <c r="AO171" i="7" s="1"/>
  <c r="S171" i="7"/>
  <c r="AC171" i="7" s="1"/>
  <c r="AQ171" i="7" s="1"/>
  <c r="Q171" i="7"/>
  <c r="AA171" i="7" s="1"/>
  <c r="CO171" i="7"/>
  <c r="CK171" i="7"/>
  <c r="CM171" i="7" s="1"/>
  <c r="CF120" i="7"/>
  <c r="Z170" i="7"/>
  <c r="AO170" i="7" s="1"/>
  <c r="S170" i="7"/>
  <c r="AC170" i="7" s="1"/>
  <c r="AQ170" i="7" s="1"/>
  <c r="Q170" i="7"/>
  <c r="AA170" i="7" s="1"/>
  <c r="CO170" i="7"/>
  <c r="CK170" i="7"/>
  <c r="CM170" i="7" s="1"/>
  <c r="CF119" i="7"/>
  <c r="Z169" i="7"/>
  <c r="AO169" i="7" s="1"/>
  <c r="S169" i="7"/>
  <c r="AC169" i="7" s="1"/>
  <c r="AQ169" i="7" s="1"/>
  <c r="Q169" i="7"/>
  <c r="AA169" i="7" s="1"/>
  <c r="CO169" i="7"/>
  <c r="CK169" i="7"/>
  <c r="CM169" i="7" s="1"/>
  <c r="CF118" i="7"/>
  <c r="AD168" i="7"/>
  <c r="AR168" i="7" s="1"/>
  <c r="Z167" i="7"/>
  <c r="AO167" i="7" s="1"/>
  <c r="S167" i="7"/>
  <c r="AC167" i="7" s="1"/>
  <c r="AQ167" i="7" s="1"/>
  <c r="Q167" i="7"/>
  <c r="AA167" i="7" s="1"/>
  <c r="CO167" i="7"/>
  <c r="CK167" i="7"/>
  <c r="CM167" i="7" s="1"/>
  <c r="AD166" i="7"/>
  <c r="AR166" i="7" s="1"/>
  <c r="AD165" i="7"/>
  <c r="AR165" i="7" s="1"/>
  <c r="CH78" i="7" s="1"/>
  <c r="AD164" i="7"/>
  <c r="AR164" i="7" s="1"/>
  <c r="CH77" i="7" s="1"/>
  <c r="AD163" i="7"/>
  <c r="AR163" i="7" s="1"/>
  <c r="CH76" i="7" s="1"/>
  <c r="AD162" i="7"/>
  <c r="AR162" i="7" s="1"/>
  <c r="CH75" i="7" s="1"/>
  <c r="AD161" i="7"/>
  <c r="AR161" i="7" s="1"/>
  <c r="CH74" i="7" s="1"/>
  <c r="AD160" i="7"/>
  <c r="AR160" i="7" s="1"/>
  <c r="CH73" i="7" s="1"/>
  <c r="AD159" i="7"/>
  <c r="AR159" i="7" s="1"/>
  <c r="CH72" i="7" s="1"/>
  <c r="Z158" i="7"/>
  <c r="AO158" i="7" s="1"/>
  <c r="S158" i="7"/>
  <c r="AC158" i="7" s="1"/>
  <c r="AQ158" i="7" s="1"/>
  <c r="Q158" i="7"/>
  <c r="AA158" i="7" s="1"/>
  <c r="CO158" i="7"/>
  <c r="CK158" i="7"/>
  <c r="CM158" i="7" s="1"/>
  <c r="Z157" i="7"/>
  <c r="AO157" i="7" s="1"/>
  <c r="S157" i="7"/>
  <c r="AC157" i="7" s="1"/>
  <c r="AQ157" i="7" s="1"/>
  <c r="Q157" i="7"/>
  <c r="AA157" i="7" s="1"/>
  <c r="CF183" i="7"/>
  <c r="CO157" i="7"/>
  <c r="CK157" i="7"/>
  <c r="CM157" i="7" s="1"/>
  <c r="AD156" i="7"/>
  <c r="AR156" i="7" s="1"/>
  <c r="CH150" i="7" s="1"/>
  <c r="AD155" i="7"/>
  <c r="AR155" i="7" s="1"/>
  <c r="CH117" i="7" s="1"/>
  <c r="AD154" i="7"/>
  <c r="AR154" i="7" s="1"/>
  <c r="CH116" i="7" s="1"/>
  <c r="AD153" i="7"/>
  <c r="AR153" i="7" s="1"/>
  <c r="CH115" i="7" s="1"/>
  <c r="AD152" i="7"/>
  <c r="AR152" i="7" s="1"/>
  <c r="CH114" i="7" s="1"/>
  <c r="AD151" i="7"/>
  <c r="AR151" i="7" s="1"/>
  <c r="CH113" i="7" s="1"/>
  <c r="AD150" i="7"/>
  <c r="AR150" i="7" s="1"/>
  <c r="CH112" i="7" s="1"/>
  <c r="AD149" i="7"/>
  <c r="AR149" i="7" s="1"/>
  <c r="CH111" i="7" s="1"/>
  <c r="Z148" i="7"/>
  <c r="AO148" i="7" s="1"/>
  <c r="S148" i="7"/>
  <c r="AC148" i="7" s="1"/>
  <c r="AQ148" i="7" s="1"/>
  <c r="Q148" i="7"/>
  <c r="AA148" i="7" s="1"/>
  <c r="CO148" i="7"/>
  <c r="CK148" i="7"/>
  <c r="CM148" i="7" s="1"/>
  <c r="AD147" i="7"/>
  <c r="AR147" i="7" s="1"/>
  <c r="Z146" i="7"/>
  <c r="AO146" i="7" s="1"/>
  <c r="S146" i="7"/>
  <c r="AC146" i="7" s="1"/>
  <c r="AQ146" i="7" s="1"/>
  <c r="Q146" i="7"/>
  <c r="AA146" i="7" s="1"/>
  <c r="CO146" i="7"/>
  <c r="CK146" i="7"/>
  <c r="CM146" i="7" s="1"/>
  <c r="AD145" i="7"/>
  <c r="AR145" i="7" s="1"/>
  <c r="Z144" i="7"/>
  <c r="AO144" i="7" s="1"/>
  <c r="S144" i="7"/>
  <c r="AC144" i="7" s="1"/>
  <c r="AQ144" i="7" s="1"/>
  <c r="Q144" i="7"/>
  <c r="AA144" i="7" s="1"/>
  <c r="CO144" i="7"/>
  <c r="CK144" i="7"/>
  <c r="CM144" i="7" s="1"/>
  <c r="AD143" i="7"/>
  <c r="AR143" i="7" s="1"/>
  <c r="Z142" i="7"/>
  <c r="AO142" i="7" s="1"/>
  <c r="S142" i="7"/>
  <c r="AC142" i="7" s="1"/>
  <c r="AQ142" i="7" s="1"/>
  <c r="Q142" i="7"/>
  <c r="AA142" i="7" s="1"/>
  <c r="CO142" i="7"/>
  <c r="CK142" i="7"/>
  <c r="CM142" i="7" s="1"/>
  <c r="AD141" i="7"/>
  <c r="AR141" i="7" s="1"/>
  <c r="Z140" i="7"/>
  <c r="AO140" i="7" s="1"/>
  <c r="S140" i="7"/>
  <c r="AC140" i="7" s="1"/>
  <c r="AQ140" i="7" s="1"/>
  <c r="Q140" i="7"/>
  <c r="AA140" i="7" s="1"/>
  <c r="CO140" i="7"/>
  <c r="CK140" i="7"/>
  <c r="CM140" i="7" s="1"/>
  <c r="AD139" i="7"/>
  <c r="AR139" i="7" s="1"/>
  <c r="AD138" i="7"/>
  <c r="AR138" i="7" s="1"/>
  <c r="CH71" i="7" s="1"/>
  <c r="AD137" i="7"/>
  <c r="AR137" i="7" s="1"/>
  <c r="CH70" i="7" s="1"/>
  <c r="AD136" i="7"/>
  <c r="AR136" i="7" s="1"/>
  <c r="CH69" i="7" s="1"/>
  <c r="AD135" i="7"/>
  <c r="AR135" i="7" s="1"/>
  <c r="CH68" i="7" s="1"/>
  <c r="AD134" i="7"/>
  <c r="AR134" i="7" s="1"/>
  <c r="CH155" i="7" s="1"/>
  <c r="AD133" i="7"/>
  <c r="AR133" i="7" s="1"/>
  <c r="CH154" i="7" s="1"/>
  <c r="AD132" i="7"/>
  <c r="AR132" i="7" s="1"/>
  <c r="Z131" i="7"/>
  <c r="AO131" i="7" s="1"/>
  <c r="S131" i="7"/>
  <c r="AC131" i="7" s="1"/>
  <c r="AQ131" i="7" s="1"/>
  <c r="Q131" i="7"/>
  <c r="AA131" i="7" s="1"/>
  <c r="AD131" i="7"/>
  <c r="AR131" i="7" s="1"/>
  <c r="CH153" i="7" s="1"/>
  <c r="CO130" i="7"/>
  <c r="CK130" i="7"/>
  <c r="CM130" i="7" s="1"/>
  <c r="CF110" i="7"/>
  <c r="CO129" i="7"/>
  <c r="CK129" i="7"/>
  <c r="CM129" i="7" s="1"/>
  <c r="CF109" i="7"/>
  <c r="CO128" i="7"/>
  <c r="CK128" i="7"/>
  <c r="CM128" i="7" s="1"/>
  <c r="CF108" i="7"/>
  <c r="CO127" i="7"/>
  <c r="CK127" i="7"/>
  <c r="CM127" i="7" s="1"/>
  <c r="CF107" i="7"/>
  <c r="AD126" i="7"/>
  <c r="AR126" i="7" s="1"/>
  <c r="CH149" i="7" s="1"/>
  <c r="AD125" i="7"/>
  <c r="AR125" i="7" s="1"/>
  <c r="CH148" i="7" s="1"/>
  <c r="Z124" i="7"/>
  <c r="AO124" i="7" s="1"/>
  <c r="S124" i="7"/>
  <c r="AC124" i="7" s="1"/>
  <c r="AQ124" i="7" s="1"/>
  <c r="Q124" i="7"/>
  <c r="AA124" i="7" s="1"/>
  <c r="CF152" i="7"/>
  <c r="CO124" i="7"/>
  <c r="CK124" i="7"/>
  <c r="CM124" i="7" s="1"/>
  <c r="Z123" i="7"/>
  <c r="AO123" i="7" s="1"/>
  <c r="S123" i="7"/>
  <c r="AC123" i="7" s="1"/>
  <c r="AQ123" i="7" s="1"/>
  <c r="Q123" i="7"/>
  <c r="AA123" i="7" s="1"/>
  <c r="CO123" i="7"/>
  <c r="CK123" i="7"/>
  <c r="CM123" i="7" s="1"/>
  <c r="AD122" i="7"/>
  <c r="AR122" i="7" s="1"/>
  <c r="Z121" i="7"/>
  <c r="AO121" i="7" s="1"/>
  <c r="S121" i="7"/>
  <c r="AC121" i="7" s="1"/>
  <c r="AQ121" i="7" s="1"/>
  <c r="Q121" i="7"/>
  <c r="AA121" i="7" s="1"/>
  <c r="CO121" i="7"/>
  <c r="CK121" i="7"/>
  <c r="CM121" i="7" s="1"/>
  <c r="AD120" i="7"/>
  <c r="AR120" i="7" s="1"/>
  <c r="Z119" i="7"/>
  <c r="AO119" i="7" s="1"/>
  <c r="S119" i="7"/>
  <c r="AC119" i="7" s="1"/>
  <c r="AQ119" i="7" s="1"/>
  <c r="Q119" i="7"/>
  <c r="AA119" i="7" s="1"/>
  <c r="CO119" i="7"/>
  <c r="CK119" i="7"/>
  <c r="CM119" i="7" s="1"/>
  <c r="AD118" i="7"/>
  <c r="AR118" i="7" s="1"/>
  <c r="Z117" i="7"/>
  <c r="AO117" i="7" s="1"/>
  <c r="S117" i="7"/>
  <c r="AC117" i="7" s="1"/>
  <c r="AQ117" i="7" s="1"/>
  <c r="Q117" i="7"/>
  <c r="AA117" i="7" s="1"/>
  <c r="CF147" i="7"/>
  <c r="CO117" i="7"/>
  <c r="CK117" i="7"/>
  <c r="CM117" i="7" s="1"/>
  <c r="AD116" i="7"/>
  <c r="AR116" i="7" s="1"/>
  <c r="CH146" i="7" s="1"/>
  <c r="AD115" i="7"/>
  <c r="AR115" i="7" s="1"/>
  <c r="Z114" i="7"/>
  <c r="AO114" i="7" s="1"/>
  <c r="S114" i="7"/>
  <c r="AC114" i="7" s="1"/>
  <c r="AQ114" i="7" s="1"/>
  <c r="Q114" i="7"/>
  <c r="AA114" i="7" s="1"/>
  <c r="CO114" i="7"/>
  <c r="CK114" i="7"/>
  <c r="CM114" i="7" s="1"/>
  <c r="AD113" i="7"/>
  <c r="AR113" i="7" s="1"/>
  <c r="AD112" i="7"/>
  <c r="AR112" i="7" s="1"/>
  <c r="CH67" i="7" s="1"/>
  <c r="AD111" i="7"/>
  <c r="AR111" i="7" s="1"/>
  <c r="CH66" i="7" s="1"/>
  <c r="AD110" i="7"/>
  <c r="AR110" i="7" s="1"/>
  <c r="CH65" i="7" s="1"/>
  <c r="Y12" i="7"/>
  <c r="Y14" i="7"/>
  <c r="Y16" i="7"/>
  <c r="Y18" i="7"/>
  <c r="Y20" i="7"/>
  <c r="Y10" i="7"/>
  <c r="Y19" i="7"/>
  <c r="Y21" i="7"/>
  <c r="Y23" i="7"/>
  <c r="Y25" i="7"/>
  <c r="CO52" i="7"/>
  <c r="CK52" i="7"/>
  <c r="CM52" i="7" s="1"/>
  <c r="Z56" i="7"/>
  <c r="AO56" i="7" s="1"/>
  <c r="S56" i="7"/>
  <c r="AC56" i="7" s="1"/>
  <c r="AQ56" i="7" s="1"/>
  <c r="Q56" i="7"/>
  <c r="AA56" i="7" s="1"/>
  <c r="AD56" i="7"/>
  <c r="AR56" i="7" s="1"/>
  <c r="Z62" i="7"/>
  <c r="AO62" i="7" s="1"/>
  <c r="S62" i="7"/>
  <c r="AC62" i="7" s="1"/>
  <c r="AQ62" i="7" s="1"/>
  <c r="Q62" i="7"/>
  <c r="AA62" i="7" s="1"/>
  <c r="AD62" i="7"/>
  <c r="AR62" i="7" s="1"/>
  <c r="CH53" i="7" s="1"/>
  <c r="Z68" i="7"/>
  <c r="AO68" i="7" s="1"/>
  <c r="S68" i="7"/>
  <c r="AC68" i="7" s="1"/>
  <c r="AQ68" i="7" s="1"/>
  <c r="Q68" i="7"/>
  <c r="AA68" i="7" s="1"/>
  <c r="AD68" i="7"/>
  <c r="AR68" i="7" s="1"/>
  <c r="CH57" i="7" s="1"/>
  <c r="Z69" i="7"/>
  <c r="AO69" i="7" s="1"/>
  <c r="S69" i="7"/>
  <c r="AC69" i="7" s="1"/>
  <c r="AQ69" i="7" s="1"/>
  <c r="Q69" i="7"/>
  <c r="AA69" i="7" s="1"/>
  <c r="AD69" i="7"/>
  <c r="AR69" i="7" s="1"/>
  <c r="CH91" i="7" s="1"/>
  <c r="CF93" i="7"/>
  <c r="CO70" i="7"/>
  <c r="CK70" i="7"/>
  <c r="CM70" i="7" s="1"/>
  <c r="Z71" i="7"/>
  <c r="AO71" i="7" s="1"/>
  <c r="S71" i="7"/>
  <c r="AC71" i="7" s="1"/>
  <c r="AQ71" i="7" s="1"/>
  <c r="Q71" i="7"/>
  <c r="AA71" i="7" s="1"/>
  <c r="AD71" i="7"/>
  <c r="AR71" i="7" s="1"/>
  <c r="CH94" i="7" s="1"/>
  <c r="Z72" i="7"/>
  <c r="AO72" i="7" s="1"/>
  <c r="S72" i="7"/>
  <c r="AC72" i="7" s="1"/>
  <c r="AQ72" i="7" s="1"/>
  <c r="Q72" i="7"/>
  <c r="AA72" i="7" s="1"/>
  <c r="AD72" i="7"/>
  <c r="AR72" i="7" s="1"/>
  <c r="CH95" i="7" s="1"/>
  <c r="Z73" i="7"/>
  <c r="AO73" i="7" s="1"/>
  <c r="S73" i="7"/>
  <c r="AC73" i="7" s="1"/>
  <c r="AQ73" i="7" s="1"/>
  <c r="Q73" i="7"/>
  <c r="AA73" i="7" s="1"/>
  <c r="AD73" i="7"/>
  <c r="AR73" i="7" s="1"/>
  <c r="CH96" i="7" s="1"/>
  <c r="Z74" i="7"/>
  <c r="AO74" i="7" s="1"/>
  <c r="S74" i="7"/>
  <c r="AC74" i="7" s="1"/>
  <c r="AQ74" i="7" s="1"/>
  <c r="Q74" i="7"/>
  <c r="AA74" i="7" s="1"/>
  <c r="AD74" i="7"/>
  <c r="AR74" i="7" s="1"/>
  <c r="CH97" i="7" s="1"/>
  <c r="Z75" i="7"/>
  <c r="AO75" i="7" s="1"/>
  <c r="S75" i="7"/>
  <c r="AC75" i="7" s="1"/>
  <c r="AQ75" i="7" s="1"/>
  <c r="Q75" i="7"/>
  <c r="AA75" i="7" s="1"/>
  <c r="AD75" i="7"/>
  <c r="AR75" i="7" s="1"/>
  <c r="CH98" i="7" s="1"/>
  <c r="Z76" i="7"/>
  <c r="AO76" i="7" s="1"/>
  <c r="S76" i="7"/>
  <c r="AC76" i="7" s="1"/>
  <c r="AQ76" i="7" s="1"/>
  <c r="Q76" i="7"/>
  <c r="AA76" i="7" s="1"/>
  <c r="AD76" i="7"/>
  <c r="AR76" i="7" s="1"/>
  <c r="CO77" i="7"/>
  <c r="CK77" i="7"/>
  <c r="CM77" i="7" s="1"/>
  <c r="Z78" i="7"/>
  <c r="AO78" i="7" s="1"/>
  <c r="S78" i="7"/>
  <c r="AC78" i="7" s="1"/>
  <c r="AQ78" i="7" s="1"/>
  <c r="Q78" i="7"/>
  <c r="AA78" i="7" s="1"/>
  <c r="AD78" i="7"/>
  <c r="AR78" i="7" s="1"/>
  <c r="CH99" i="7" s="1"/>
  <c r="CF104" i="7"/>
  <c r="CO79" i="7"/>
  <c r="CK79" i="7"/>
  <c r="CM79" i="7" s="1"/>
  <c r="CO80" i="7"/>
  <c r="CK80" i="7"/>
  <c r="CM80" i="7" s="1"/>
  <c r="CF58" i="7"/>
  <c r="CO81" i="7"/>
  <c r="CK81" i="7"/>
  <c r="CM81" i="7" s="1"/>
  <c r="CO82" i="7"/>
  <c r="CK82" i="7"/>
  <c r="CM82" i="7" s="1"/>
  <c r="CF59" i="7"/>
  <c r="CF60" i="7"/>
  <c r="CO83" i="7"/>
  <c r="CK83" i="7"/>
  <c r="CM83" i="7" s="1"/>
  <c r="CO84" i="7"/>
  <c r="CK84" i="7"/>
  <c r="CM84" i="7" s="1"/>
  <c r="CF61" i="7"/>
  <c r="Z85" i="7"/>
  <c r="AO85" i="7" s="1"/>
  <c r="S85" i="7"/>
  <c r="AC85" i="7" s="1"/>
  <c r="AQ85" i="7" s="1"/>
  <c r="Q85" i="7"/>
  <c r="AA85" i="7" s="1"/>
  <c r="AD85" i="7"/>
  <c r="AR85" i="7" s="1"/>
  <c r="CH87" i="7" s="1"/>
  <c r="Z88" i="7"/>
  <c r="AO88" i="7" s="1"/>
  <c r="S88" i="7"/>
  <c r="AC88" i="7" s="1"/>
  <c r="AQ88" i="7" s="1"/>
  <c r="Q88" i="7"/>
  <c r="AA88" i="7" s="1"/>
  <c r="AD88" i="7"/>
  <c r="AR88" i="7" s="1"/>
  <c r="CF103" i="7"/>
  <c r="CO92" i="7"/>
  <c r="CK92" i="7"/>
  <c r="CM92" i="7" s="1"/>
  <c r="Z93" i="7"/>
  <c r="AO93" i="7" s="1"/>
  <c r="S93" i="7"/>
  <c r="AC93" i="7" s="1"/>
  <c r="AQ93" i="7" s="1"/>
  <c r="Q93" i="7"/>
  <c r="AA93" i="7" s="1"/>
  <c r="AD93" i="7"/>
  <c r="AR93" i="7" s="1"/>
  <c r="CH105" i="7" s="1"/>
  <c r="Z95" i="7"/>
  <c r="AO95" i="7" s="1"/>
  <c r="S95" i="7"/>
  <c r="AC95" i="7" s="1"/>
  <c r="AQ95" i="7" s="1"/>
  <c r="Q95" i="7"/>
  <c r="AA95" i="7" s="1"/>
  <c r="AD95" i="7"/>
  <c r="AR95" i="7" s="1"/>
  <c r="CO97" i="7"/>
  <c r="CK97" i="7"/>
  <c r="CM97" i="7" s="1"/>
  <c r="Z99" i="7"/>
  <c r="AO99" i="7" s="1"/>
  <c r="S99" i="7"/>
  <c r="AC99" i="7" s="1"/>
  <c r="AQ99" i="7" s="1"/>
  <c r="Q99" i="7"/>
  <c r="AA99" i="7" s="1"/>
  <c r="AD99" i="7"/>
  <c r="AR99" i="7" s="1"/>
  <c r="CO101" i="7"/>
  <c r="CK101" i="7"/>
  <c r="CM101" i="7" s="1"/>
  <c r="Z103" i="7"/>
  <c r="AO103" i="7" s="1"/>
  <c r="S103" i="7"/>
  <c r="AC103" i="7" s="1"/>
  <c r="AQ103" i="7" s="1"/>
  <c r="Q103" i="7"/>
  <c r="AA103" i="7" s="1"/>
  <c r="AD103" i="7"/>
  <c r="AR103" i="7" s="1"/>
  <c r="Z105" i="7"/>
  <c r="AO105" i="7" s="1"/>
  <c r="S105" i="7"/>
  <c r="AC105" i="7" s="1"/>
  <c r="AQ105" i="7" s="1"/>
  <c r="Q105" i="7"/>
  <c r="AA105" i="7" s="1"/>
  <c r="AD105" i="7"/>
  <c r="AR105" i="7" s="1"/>
  <c r="CH62" i="7" s="1"/>
  <c r="Z107" i="7"/>
  <c r="AO107" i="7" s="1"/>
  <c r="S107" i="7"/>
  <c r="AC107" i="7" s="1"/>
  <c r="AQ107" i="7" s="1"/>
  <c r="Q107" i="7"/>
  <c r="AA107" i="7" s="1"/>
  <c r="AD107" i="7"/>
  <c r="AR107" i="7" s="1"/>
  <c r="CH90" i="7" s="1"/>
  <c r="Z108" i="7"/>
  <c r="AO108" i="7" s="1"/>
  <c r="S108" i="7"/>
  <c r="AC108" i="7" s="1"/>
  <c r="AQ108" i="7" s="1"/>
  <c r="Q108" i="7"/>
  <c r="AA108" i="7" s="1"/>
  <c r="AD108" i="7"/>
  <c r="AR108" i="7" s="1"/>
  <c r="CH63" i="7" s="1"/>
  <c r="CO109" i="7"/>
  <c r="CK109" i="7"/>
  <c r="CM109" i="7" s="1"/>
  <c r="CF64" i="7"/>
  <c r="CO53" i="7"/>
  <c r="CK53" i="7"/>
  <c r="CM53" i="7" s="1"/>
  <c r="CF52" i="7"/>
  <c r="CO61" i="7"/>
  <c r="CK61" i="7"/>
  <c r="CM61" i="7" s="1"/>
  <c r="CO54" i="7"/>
  <c r="CK54" i="7"/>
  <c r="CM54" i="7" s="1"/>
  <c r="Z58" i="7"/>
  <c r="AO58" i="7" s="1"/>
  <c r="S58" i="7"/>
  <c r="AC58" i="7" s="1"/>
  <c r="AQ58" i="7" s="1"/>
  <c r="Q58" i="7"/>
  <c r="AA58" i="7" s="1"/>
  <c r="AD58" i="7"/>
  <c r="AR58" i="7" s="1"/>
  <c r="Z66" i="7"/>
  <c r="AO66" i="7" s="1"/>
  <c r="S66" i="7"/>
  <c r="AC66" i="7" s="1"/>
  <c r="AQ66" i="7" s="1"/>
  <c r="Q66" i="7"/>
  <c r="AA66" i="7" s="1"/>
  <c r="AD66" i="7"/>
  <c r="AR66" i="7" s="1"/>
  <c r="CH85" i="7" s="1"/>
  <c r="Z57" i="7"/>
  <c r="AO57" i="7" s="1"/>
  <c r="S57" i="7"/>
  <c r="AC57" i="7" s="1"/>
  <c r="AQ57" i="7" s="1"/>
  <c r="Q57" i="7"/>
  <c r="AA57" i="7" s="1"/>
  <c r="AD57" i="7"/>
  <c r="AR57" i="7" s="1"/>
  <c r="Z65" i="7"/>
  <c r="AO65" i="7" s="1"/>
  <c r="S65" i="7"/>
  <c r="AC65" i="7" s="1"/>
  <c r="AQ65" i="7" s="1"/>
  <c r="Q65" i="7"/>
  <c r="AA65" i="7" s="1"/>
  <c r="AD65" i="7"/>
  <c r="AR65" i="7" s="1"/>
  <c r="CH56" i="7" s="1"/>
  <c r="Y13" i="7"/>
  <c r="Y17" i="7"/>
  <c r="Y27" i="7"/>
  <c r="W12" i="6"/>
  <c r="W14" i="6"/>
  <c r="W16" i="6"/>
  <c r="W18" i="6"/>
  <c r="W20" i="6"/>
  <c r="W28" i="6"/>
  <c r="W10" i="6"/>
  <c r="W19" i="6"/>
  <c r="W21" i="6"/>
  <c r="W23" i="6"/>
  <c r="W25" i="6"/>
  <c r="W27" i="6"/>
  <c r="W17" i="6"/>
  <c r="W15" i="6"/>
  <c r="W13" i="6"/>
  <c r="W11" i="6"/>
  <c r="W26" i="6"/>
  <c r="W24" i="6"/>
  <c r="W22" i="6"/>
  <c r="Z40" i="6"/>
  <c r="R39" i="6"/>
  <c r="R38" i="6" s="1"/>
  <c r="Y307" i="6"/>
  <c r="Y308" i="6"/>
  <c r="Y304" i="6"/>
  <c r="Y305" i="6" s="1"/>
  <c r="Y302" i="6"/>
  <c r="M314" i="6" s="1"/>
  <c r="Q309" i="6" s="1"/>
  <c r="CF43" i="6"/>
  <c r="AS43" i="6"/>
  <c r="CF45" i="6"/>
  <c r="AS45" i="6"/>
  <c r="AU41" i="6"/>
  <c r="AQ41" i="6"/>
  <c r="AU44" i="6"/>
  <c r="AQ44" i="6"/>
  <c r="AR44" i="6" s="1"/>
  <c r="CT49" i="6"/>
  <c r="CU49" i="6" s="1"/>
  <c r="AT49" i="6"/>
  <c r="CT51" i="6"/>
  <c r="CU51" i="6" s="1"/>
  <c r="AT51" i="6"/>
  <c r="AS54" i="6"/>
  <c r="AU57" i="6"/>
  <c r="AQ57" i="6"/>
  <c r="AR57" i="6" s="1"/>
  <c r="CF59" i="6"/>
  <c r="AS58" i="6"/>
  <c r="CF62" i="6"/>
  <c r="AS60" i="6"/>
  <c r="AU62" i="6"/>
  <c r="AQ62" i="6"/>
  <c r="AR62" i="6" s="1"/>
  <c r="AU68" i="6"/>
  <c r="AQ68" i="6"/>
  <c r="AR68" i="6" s="1"/>
  <c r="AU70" i="6"/>
  <c r="AQ70" i="6"/>
  <c r="AR70" i="6" s="1"/>
  <c r="AU72" i="6"/>
  <c r="AQ72" i="6"/>
  <c r="AR72" i="6" s="1"/>
  <c r="AU74" i="6"/>
  <c r="AQ74" i="6"/>
  <c r="AR74" i="6" s="1"/>
  <c r="AU87" i="6"/>
  <c r="AQ87" i="6"/>
  <c r="AR87" i="6" s="1"/>
  <c r="AS89" i="6"/>
  <c r="CF57" i="6"/>
  <c r="AS91" i="6"/>
  <c r="AU93" i="6"/>
  <c r="AQ93" i="6"/>
  <c r="AR93" i="6" s="1"/>
  <c r="AS95" i="6"/>
  <c r="AU97" i="6"/>
  <c r="AQ97" i="6"/>
  <c r="AR97" i="6" s="1"/>
  <c r="AS99" i="6"/>
  <c r="AU102" i="6"/>
  <c r="AQ102" i="6"/>
  <c r="AR102" i="6" s="1"/>
  <c r="AU103" i="6"/>
  <c r="AQ103" i="6"/>
  <c r="AR103" i="6" s="1"/>
  <c r="AU104" i="6"/>
  <c r="AQ104" i="6"/>
  <c r="AR104" i="6" s="1"/>
  <c r="AU105" i="6"/>
  <c r="AQ105" i="6"/>
  <c r="AR105" i="6" s="1"/>
  <c r="AU106" i="6"/>
  <c r="AQ106" i="6"/>
  <c r="AR106" i="6" s="1"/>
  <c r="AS108" i="6"/>
  <c r="CF128" i="6"/>
  <c r="AS110" i="6"/>
  <c r="AS114" i="6"/>
  <c r="CF140" i="6"/>
  <c r="AS116" i="6"/>
  <c r="AU118" i="6"/>
  <c r="AQ118" i="6"/>
  <c r="AR118" i="6" s="1"/>
  <c r="CF96" i="6"/>
  <c r="AS120" i="6"/>
  <c r="CF98" i="6"/>
  <c r="AS122" i="6"/>
  <c r="AU126" i="6"/>
  <c r="AQ126" i="6"/>
  <c r="AR126" i="6" s="1"/>
  <c r="AU132" i="6"/>
  <c r="AQ132" i="6"/>
  <c r="AR132" i="6" s="1"/>
  <c r="AU136" i="6"/>
  <c r="AQ136" i="6"/>
  <c r="AR136" i="6" s="1"/>
  <c r="AU138" i="6"/>
  <c r="AQ138" i="6"/>
  <c r="AR138" i="6" s="1"/>
  <c r="AU141" i="6"/>
  <c r="AQ141" i="6"/>
  <c r="AR141" i="6" s="1"/>
  <c r="AS143" i="6"/>
  <c r="CF99" i="6"/>
  <c r="AU53" i="6"/>
  <c r="AQ53" i="6"/>
  <c r="AR53" i="6" s="1"/>
  <c r="AS55" i="6"/>
  <c r="AU56" i="6"/>
  <c r="AQ56" i="6"/>
  <c r="AR56" i="6" s="1"/>
  <c r="CF61" i="6"/>
  <c r="AS59" i="6"/>
  <c r="CF63" i="6"/>
  <c r="AS61" i="6"/>
  <c r="CF87" i="6"/>
  <c r="AS63" i="6"/>
  <c r="CF91" i="6"/>
  <c r="AS65" i="6"/>
  <c r="AU71" i="6"/>
  <c r="AQ71" i="6"/>
  <c r="AR71" i="6" s="1"/>
  <c r="AS73" i="6"/>
  <c r="AU75" i="6"/>
  <c r="AQ75" i="6"/>
  <c r="AR75" i="6" s="1"/>
  <c r="AU77" i="6"/>
  <c r="AQ77" i="6"/>
  <c r="AR77" i="6" s="1"/>
  <c r="AU79" i="6"/>
  <c r="AQ79" i="6"/>
  <c r="AR79" i="6" s="1"/>
  <c r="AU81" i="6"/>
  <c r="AQ81" i="6"/>
  <c r="AR81" i="6" s="1"/>
  <c r="AU84" i="6"/>
  <c r="AQ84" i="6"/>
  <c r="AR84" i="6" s="1"/>
  <c r="AU86" i="6"/>
  <c r="AQ86" i="6"/>
  <c r="AR86" i="6" s="1"/>
  <c r="AU90" i="6"/>
  <c r="AQ90" i="6"/>
  <c r="AR90" i="6" s="1"/>
  <c r="AS92" i="6"/>
  <c r="AU94" i="6"/>
  <c r="AQ94" i="6"/>
  <c r="AR94" i="6" s="1"/>
  <c r="AS96" i="6"/>
  <c r="AU98" i="6"/>
  <c r="AQ98" i="6"/>
  <c r="AR98" i="6" s="1"/>
  <c r="AS100" i="6"/>
  <c r="AU101" i="6"/>
  <c r="AQ101" i="6"/>
  <c r="AR101" i="6" s="1"/>
  <c r="AU111" i="6"/>
  <c r="AQ111" i="6"/>
  <c r="AR111" i="6" s="1"/>
  <c r="AS127" i="6"/>
  <c r="CF70" i="6"/>
  <c r="AS129" i="6"/>
  <c r="CF72" i="6"/>
  <c r="AS134" i="6"/>
  <c r="AU145" i="6"/>
  <c r="AQ145" i="6"/>
  <c r="AR145" i="6" s="1"/>
  <c r="AU49" i="6"/>
  <c r="AQ49" i="6"/>
  <c r="AR49" i="6" s="1"/>
  <c r="AU50" i="6"/>
  <c r="AQ50" i="6"/>
  <c r="AR50" i="6" s="1"/>
  <c r="AU51" i="6"/>
  <c r="AQ51" i="6"/>
  <c r="AR51" i="6" s="1"/>
  <c r="AU52" i="6"/>
  <c r="AQ52" i="6"/>
  <c r="AR52" i="6" s="1"/>
  <c r="AU148" i="6"/>
  <c r="AQ148" i="6"/>
  <c r="AR148" i="6" s="1"/>
  <c r="AS150" i="6"/>
  <c r="CF75" i="6"/>
  <c r="AS155" i="6"/>
  <c r="CF129" i="6"/>
  <c r="AS157" i="6"/>
  <c r="AS159" i="6"/>
  <c r="AS161" i="6"/>
  <c r="AS163" i="6"/>
  <c r="AU164" i="6"/>
  <c r="AQ164" i="6"/>
  <c r="AR164" i="6" s="1"/>
  <c r="AS167" i="6"/>
  <c r="CF83" i="6"/>
  <c r="AU168" i="6"/>
  <c r="AQ168" i="6"/>
  <c r="AR168" i="6" s="1"/>
  <c r="AS171" i="6"/>
  <c r="CF145" i="6"/>
  <c r="AS174" i="6"/>
  <c r="CF105" i="6"/>
  <c r="AU175" i="6"/>
  <c r="AQ175" i="6"/>
  <c r="AR175" i="6" s="1"/>
  <c r="AS178" i="6"/>
  <c r="CF109" i="6"/>
  <c r="AU185" i="6"/>
  <c r="AQ185" i="6"/>
  <c r="AR185" i="6" s="1"/>
  <c r="AS187" i="6"/>
  <c r="CF135" i="6"/>
  <c r="AU191" i="6"/>
  <c r="AQ191" i="6"/>
  <c r="AR191" i="6" s="1"/>
  <c r="AS193" i="6"/>
  <c r="CF113" i="6"/>
  <c r="AU147" i="6"/>
  <c r="AQ147" i="6"/>
  <c r="AR147" i="6" s="1"/>
  <c r="AS151" i="6"/>
  <c r="CF76" i="6"/>
  <c r="AS154" i="6"/>
  <c r="CF79" i="6"/>
  <c r="AU181" i="6"/>
  <c r="AQ181" i="6"/>
  <c r="AR181" i="6" s="1"/>
  <c r="AS183" i="6"/>
  <c r="CF131" i="6"/>
  <c r="AU207" i="6"/>
  <c r="AQ207" i="6"/>
  <c r="AR207" i="6" s="1"/>
  <c r="AS209" i="6"/>
  <c r="CF119" i="6"/>
  <c r="AU223" i="6"/>
  <c r="AQ223" i="6"/>
  <c r="AR223" i="6" s="1"/>
  <c r="AS225" i="6"/>
  <c r="CF137" i="6"/>
  <c r="X182" i="6"/>
  <c r="R182" i="6"/>
  <c r="Z182" i="6" s="1"/>
  <c r="X184" i="6"/>
  <c r="R184" i="6"/>
  <c r="Z184" i="6" s="1"/>
  <c r="CX188" i="6"/>
  <c r="CY188" i="6" s="1"/>
  <c r="AV188" i="6"/>
  <c r="CE151" i="6"/>
  <c r="CZ188" i="6"/>
  <c r="CX192" i="6"/>
  <c r="CY192" i="6" s="1"/>
  <c r="AV192" i="6"/>
  <c r="CZ192" i="6"/>
  <c r="CE112" i="6"/>
  <c r="AU208" i="6"/>
  <c r="AQ208" i="6"/>
  <c r="AR208" i="6" s="1"/>
  <c r="AS210" i="6"/>
  <c r="CF120" i="6"/>
  <c r="AU224" i="6"/>
  <c r="AQ224" i="6"/>
  <c r="AR224" i="6" s="1"/>
  <c r="AS226" i="6"/>
  <c r="CF148" i="6"/>
  <c r="AU232" i="6"/>
  <c r="AQ232" i="6"/>
  <c r="AR232" i="6" s="1"/>
  <c r="AS234" i="6"/>
  <c r="CF153" i="6"/>
  <c r="AU238" i="6"/>
  <c r="AQ238" i="6"/>
  <c r="AR238" i="6" s="1"/>
  <c r="AS240" i="6"/>
  <c r="AU242" i="6"/>
  <c r="AQ242" i="6"/>
  <c r="AR242" i="6" s="1"/>
  <c r="AS244" i="6"/>
  <c r="AU246" i="6"/>
  <c r="AQ246" i="6"/>
  <c r="AR246" i="6" s="1"/>
  <c r="AS248" i="6"/>
  <c r="CF158" i="6"/>
  <c r="AU254" i="6"/>
  <c r="AQ254" i="6"/>
  <c r="AR254" i="6" s="1"/>
  <c r="AS256" i="6"/>
  <c r="AU258" i="6"/>
  <c r="AQ258" i="6"/>
  <c r="AR258" i="6" s="1"/>
  <c r="AS260" i="6"/>
  <c r="X235" i="6"/>
  <c r="R235" i="6"/>
  <c r="Z235" i="6" s="1"/>
  <c r="CZ237" i="6"/>
  <c r="CX237" i="6"/>
  <c r="CY237" i="6" s="1"/>
  <c r="AV237" i="6"/>
  <c r="CE126" i="6"/>
  <c r="AU249" i="6"/>
  <c r="AQ249" i="6"/>
  <c r="AR249" i="6" s="1"/>
  <c r="AS251" i="6"/>
  <c r="CF171" i="6"/>
  <c r="AU262" i="6"/>
  <c r="AQ262" i="6"/>
  <c r="AR262" i="6" s="1"/>
  <c r="AS264" i="6"/>
  <c r="AU270" i="6"/>
  <c r="AQ270" i="6"/>
  <c r="AR270" i="6" s="1"/>
  <c r="AS272" i="6"/>
  <c r="CF169" i="6"/>
  <c r="AU274" i="6"/>
  <c r="AQ274" i="6"/>
  <c r="AR274" i="6" s="1"/>
  <c r="AS276" i="6"/>
  <c r="AU278" i="6"/>
  <c r="AQ278" i="6"/>
  <c r="AR278" i="6" s="1"/>
  <c r="AS280" i="6"/>
  <c r="AU282" i="6"/>
  <c r="AQ282" i="6"/>
  <c r="AR282" i="6" s="1"/>
  <c r="AS284" i="6"/>
  <c r="AU286" i="6"/>
  <c r="AQ286" i="6"/>
  <c r="AR286" i="6" s="1"/>
  <c r="AU288" i="6"/>
  <c r="AQ288" i="6"/>
  <c r="AR288" i="6" s="1"/>
  <c r="AU267" i="6"/>
  <c r="AQ267" i="6"/>
  <c r="AR267" i="6" s="1"/>
  <c r="AS269" i="6"/>
  <c r="CF166" i="6"/>
  <c r="AU295" i="6"/>
  <c r="AQ295" i="6"/>
  <c r="AR295" i="6" s="1"/>
  <c r="AA307" i="6"/>
  <c r="AA308" i="6"/>
  <c r="AA304" i="6"/>
  <c r="AA305" i="6" s="1"/>
  <c r="AA302" i="6"/>
  <c r="M316" i="6" s="1"/>
  <c r="U307" i="6"/>
  <c r="U308" i="6"/>
  <c r="U304" i="6"/>
  <c r="U305" i="6" s="1"/>
  <c r="U302" i="6"/>
  <c r="M310" i="6" s="1"/>
  <c r="AU43" i="6"/>
  <c r="AQ43" i="6"/>
  <c r="AR43" i="6" s="1"/>
  <c r="CT48" i="6"/>
  <c r="CU48" i="6" s="1"/>
  <c r="AT48" i="6"/>
  <c r="AU60" i="6"/>
  <c r="AQ60" i="6"/>
  <c r="AR60" i="6" s="1"/>
  <c r="AU66" i="6"/>
  <c r="AQ66" i="6"/>
  <c r="AR66" i="6" s="1"/>
  <c r="AS68" i="6"/>
  <c r="CF49" i="6"/>
  <c r="CF93" i="6"/>
  <c r="AS70" i="6"/>
  <c r="AS72" i="6"/>
  <c r="CF51" i="6"/>
  <c r="AS74" i="6"/>
  <c r="AU89" i="6"/>
  <c r="AQ89" i="6"/>
  <c r="AR89" i="6" s="1"/>
  <c r="AU91" i="6"/>
  <c r="AQ91" i="6"/>
  <c r="AR91" i="6" s="1"/>
  <c r="AS93" i="6"/>
  <c r="AU95" i="6"/>
  <c r="AQ95" i="6"/>
  <c r="AR95" i="6" s="1"/>
  <c r="AS97" i="6"/>
  <c r="AU99" i="6"/>
  <c r="AQ99" i="6"/>
  <c r="AR99" i="6" s="1"/>
  <c r="AS103" i="6"/>
  <c r="CF65" i="6"/>
  <c r="AS105" i="6"/>
  <c r="CF67" i="6"/>
  <c r="AS107" i="6"/>
  <c r="AU109" i="6"/>
  <c r="AQ109" i="6"/>
  <c r="AR109" i="6" s="1"/>
  <c r="AU110" i="6"/>
  <c r="AQ110" i="6"/>
  <c r="AR110" i="6" s="1"/>
  <c r="AS113" i="6"/>
  <c r="AS115" i="6"/>
  <c r="AS118" i="6"/>
  <c r="AU119" i="6"/>
  <c r="AQ119" i="6"/>
  <c r="AR119" i="6" s="1"/>
  <c r="AU120" i="6"/>
  <c r="AQ120" i="6"/>
  <c r="AR120" i="6" s="1"/>
  <c r="AU121" i="6"/>
  <c r="AQ121" i="6"/>
  <c r="AR121" i="6" s="1"/>
  <c r="AU122" i="6"/>
  <c r="AQ122" i="6"/>
  <c r="AR122" i="6" s="1"/>
  <c r="AU124" i="6"/>
  <c r="AQ124" i="6"/>
  <c r="AR124" i="6" s="1"/>
  <c r="CF142" i="6"/>
  <c r="AS126" i="6"/>
  <c r="AS128" i="6"/>
  <c r="CF71" i="6"/>
  <c r="AU131" i="6"/>
  <c r="AQ131" i="6"/>
  <c r="AR131" i="6" s="1"/>
  <c r="AU135" i="6"/>
  <c r="AQ135" i="6"/>
  <c r="AR135" i="6" s="1"/>
  <c r="AU137" i="6"/>
  <c r="AQ137" i="6"/>
  <c r="AR137" i="6" s="1"/>
  <c r="X47" i="6"/>
  <c r="R47" i="6"/>
  <c r="Z47" i="6" s="1"/>
  <c r="AS53" i="6"/>
  <c r="AU55" i="6"/>
  <c r="AQ55" i="6"/>
  <c r="AR55" i="6" s="1"/>
  <c r="AS56" i="6"/>
  <c r="AU59" i="6"/>
  <c r="AQ59" i="6"/>
  <c r="AR59" i="6" s="1"/>
  <c r="AU63" i="6"/>
  <c r="AQ63" i="6"/>
  <c r="AR63" i="6" s="1"/>
  <c r="AU67" i="6"/>
  <c r="AQ67" i="6"/>
  <c r="AR67" i="6" s="1"/>
  <c r="AU76" i="6"/>
  <c r="AQ76" i="6"/>
  <c r="AR76" i="6" s="1"/>
  <c r="AU78" i="6"/>
  <c r="AQ78" i="6"/>
  <c r="AR78" i="6" s="1"/>
  <c r="AU80" i="6"/>
  <c r="AQ80" i="6"/>
  <c r="AR80" i="6" s="1"/>
  <c r="AU82" i="6"/>
  <c r="AQ82" i="6"/>
  <c r="AR82" i="6" s="1"/>
  <c r="AS84" i="6"/>
  <c r="CF53" i="6"/>
  <c r="AS86" i="6"/>
  <c r="CF55" i="6"/>
  <c r="AS88" i="6"/>
  <c r="CF56" i="6"/>
  <c r="AS90" i="6"/>
  <c r="AU92" i="6"/>
  <c r="AQ92" i="6"/>
  <c r="AR92" i="6" s="1"/>
  <c r="AS94" i="6"/>
  <c r="AU96" i="6"/>
  <c r="AQ96" i="6"/>
  <c r="AR96" i="6" s="1"/>
  <c r="AS98" i="6"/>
  <c r="AU100" i="6"/>
  <c r="AQ100" i="6"/>
  <c r="AR100" i="6" s="1"/>
  <c r="AU112" i="6"/>
  <c r="AQ112" i="6"/>
  <c r="AR112" i="6" s="1"/>
  <c r="AU127" i="6"/>
  <c r="AQ127" i="6"/>
  <c r="AR127" i="6" s="1"/>
  <c r="AS130" i="6"/>
  <c r="CF73" i="6"/>
  <c r="AU134" i="6"/>
  <c r="AQ134" i="6"/>
  <c r="AR134" i="6" s="1"/>
  <c r="AS145" i="6"/>
  <c r="CF101" i="6"/>
  <c r="AS149" i="6"/>
  <c r="AU150" i="6"/>
  <c r="AQ150" i="6"/>
  <c r="AR150" i="6" s="1"/>
  <c r="AS152" i="6"/>
  <c r="CF77" i="6"/>
  <c r="AU155" i="6"/>
  <c r="AQ155" i="6"/>
  <c r="AR155" i="6" s="1"/>
  <c r="AU157" i="6"/>
  <c r="AQ157" i="6"/>
  <c r="AR157" i="6" s="1"/>
  <c r="AU159" i="6"/>
  <c r="AQ159" i="6"/>
  <c r="AR159" i="6" s="1"/>
  <c r="AU161" i="6"/>
  <c r="AQ161" i="6"/>
  <c r="AR161" i="6" s="1"/>
  <c r="AU163" i="6"/>
  <c r="AQ163" i="6"/>
  <c r="AR163" i="6" s="1"/>
  <c r="AS166" i="6"/>
  <c r="CF82" i="6"/>
  <c r="AU167" i="6"/>
  <c r="AQ167" i="6"/>
  <c r="AR167" i="6" s="1"/>
  <c r="AS170" i="6"/>
  <c r="CF144" i="6"/>
  <c r="AU171" i="6"/>
  <c r="AQ171" i="6"/>
  <c r="AR171" i="6" s="1"/>
  <c r="AS173" i="6"/>
  <c r="CF104" i="6"/>
  <c r="AU174" i="6"/>
  <c r="AQ174" i="6"/>
  <c r="AR174" i="6" s="1"/>
  <c r="AS177" i="6"/>
  <c r="CF108" i="6"/>
  <c r="AU178" i="6"/>
  <c r="AQ178" i="6"/>
  <c r="AR178" i="6" s="1"/>
  <c r="AU179" i="6"/>
  <c r="AQ179" i="6"/>
  <c r="AR179" i="6" s="1"/>
  <c r="AU187" i="6"/>
  <c r="AQ187" i="6"/>
  <c r="AR187" i="6" s="1"/>
  <c r="AS189" i="6"/>
  <c r="CF152" i="6"/>
  <c r="AS191" i="6"/>
  <c r="CF111" i="6"/>
  <c r="AU151" i="6"/>
  <c r="AQ151" i="6"/>
  <c r="AR151" i="6" s="1"/>
  <c r="AS153" i="6"/>
  <c r="CF78" i="6"/>
  <c r="AU154" i="6"/>
  <c r="AQ154" i="6"/>
  <c r="AR154" i="6" s="1"/>
  <c r="AS181" i="6"/>
  <c r="CF147" i="6"/>
  <c r="X142" i="6"/>
  <c r="R142" i="6"/>
  <c r="Z142" i="6" s="1"/>
  <c r="CZ142" i="6"/>
  <c r="CX142" i="6"/>
  <c r="CY142" i="6" s="1"/>
  <c r="AV142" i="6"/>
  <c r="AU183" i="6"/>
  <c r="AQ183" i="6"/>
  <c r="AR183" i="6" s="1"/>
  <c r="AS195" i="6"/>
  <c r="CF115" i="6"/>
  <c r="AU197" i="6"/>
  <c r="AQ197" i="6"/>
  <c r="AR197" i="6" s="1"/>
  <c r="AS199" i="6"/>
  <c r="AU201" i="6"/>
  <c r="AQ201" i="6"/>
  <c r="AR201" i="6" s="1"/>
  <c r="AS203" i="6"/>
  <c r="AU209" i="6"/>
  <c r="AQ209" i="6"/>
  <c r="AR209" i="6" s="1"/>
  <c r="AS211" i="6"/>
  <c r="CF121" i="6"/>
  <c r="AU213" i="6"/>
  <c r="AQ213" i="6"/>
  <c r="AR213" i="6" s="1"/>
  <c r="AS215" i="6"/>
  <c r="AU217" i="6"/>
  <c r="AQ217" i="6"/>
  <c r="AR217" i="6" s="1"/>
  <c r="AS219" i="6"/>
  <c r="AU221" i="6"/>
  <c r="AQ221" i="6"/>
  <c r="AR221" i="6" s="1"/>
  <c r="AS223" i="6"/>
  <c r="CF156" i="6"/>
  <c r="AU229" i="6"/>
  <c r="AQ229" i="6"/>
  <c r="AR229" i="6" s="1"/>
  <c r="AS231" i="6"/>
  <c r="X186" i="6"/>
  <c r="R186" i="6"/>
  <c r="Z186" i="6" s="1"/>
  <c r="X190" i="6"/>
  <c r="R190" i="6"/>
  <c r="Z190" i="6" s="1"/>
  <c r="AU206" i="6"/>
  <c r="AQ206" i="6"/>
  <c r="AR206" i="6" s="1"/>
  <c r="AS208" i="6"/>
  <c r="CF118" i="6"/>
  <c r="AU226" i="6"/>
  <c r="AQ226" i="6"/>
  <c r="AR226" i="6" s="1"/>
  <c r="AS228" i="6"/>
  <c r="CF138" i="6"/>
  <c r="AU230" i="6"/>
  <c r="AQ230" i="6"/>
  <c r="AR230" i="6" s="1"/>
  <c r="AS232" i="6"/>
  <c r="CF123" i="6"/>
  <c r="AQ234" i="6"/>
  <c r="AR234" i="6" s="1"/>
  <c r="AU234" i="6"/>
  <c r="AS238" i="6"/>
  <c r="AU240" i="6"/>
  <c r="AQ240" i="6"/>
  <c r="AR240" i="6" s="1"/>
  <c r="AS242" i="6"/>
  <c r="AU244" i="6"/>
  <c r="AQ244" i="6"/>
  <c r="AR244" i="6" s="1"/>
  <c r="AS246" i="6"/>
  <c r="AU252" i="6"/>
  <c r="AQ252" i="6"/>
  <c r="AR252" i="6" s="1"/>
  <c r="AS254" i="6"/>
  <c r="CF162" i="6"/>
  <c r="AU256" i="6"/>
  <c r="AQ256" i="6"/>
  <c r="AR256" i="6" s="1"/>
  <c r="AS258" i="6"/>
  <c r="AU260" i="6"/>
  <c r="AQ260" i="6"/>
  <c r="AR260" i="6" s="1"/>
  <c r="AU247" i="6"/>
  <c r="AQ247" i="6"/>
  <c r="AR247" i="6" s="1"/>
  <c r="AS249" i="6"/>
  <c r="CF159" i="6"/>
  <c r="AU255" i="6"/>
  <c r="AQ255" i="6"/>
  <c r="AR255" i="6" s="1"/>
  <c r="AS257" i="6"/>
  <c r="AU259" i="6"/>
  <c r="AQ259" i="6"/>
  <c r="AR259" i="6" s="1"/>
  <c r="AU261" i="6"/>
  <c r="AQ261" i="6"/>
  <c r="AR261" i="6" s="1"/>
  <c r="AU268" i="6"/>
  <c r="AQ268" i="6"/>
  <c r="AR268" i="6" s="1"/>
  <c r="AS270" i="6"/>
  <c r="CF167" i="6"/>
  <c r="AS263" i="6"/>
  <c r="AU265" i="6"/>
  <c r="AQ265" i="6"/>
  <c r="AR265" i="6" s="1"/>
  <c r="AS267" i="6"/>
  <c r="CF164" i="6"/>
  <c r="AU293" i="6"/>
  <c r="AQ293" i="6"/>
  <c r="AR293" i="6" s="1"/>
  <c r="AS295" i="6"/>
  <c r="CF174" i="6"/>
  <c r="AS290" i="6"/>
  <c r="AU296" i="6"/>
  <c r="AQ296" i="6"/>
  <c r="AR296" i="6" s="1"/>
  <c r="AS298" i="6"/>
  <c r="CF179" i="6"/>
  <c r="AU290" i="6"/>
  <c r="AQ290" i="6"/>
  <c r="AR290" i="6" s="1"/>
  <c r="AS292" i="6"/>
  <c r="CF177" i="6"/>
  <c r="AU298" i="6"/>
  <c r="AQ298" i="6"/>
  <c r="AR298" i="6" s="1"/>
  <c r="S308" i="6"/>
  <c r="S319" i="6" s="1"/>
  <c r="M308" i="6"/>
  <c r="M319" i="6" s="1"/>
  <c r="W302" i="6"/>
  <c r="W308" i="6"/>
  <c r="N308" i="6"/>
  <c r="N319" i="6" s="1"/>
  <c r="AU42" i="6"/>
  <c r="AQ42" i="6"/>
  <c r="AR42" i="6" s="1"/>
  <c r="CT46" i="6"/>
  <c r="CU46" i="6" s="1"/>
  <c r="AT46" i="6"/>
  <c r="CF64" i="6"/>
  <c r="AS64" i="6"/>
  <c r="AS66" i="6"/>
  <c r="AU107" i="6"/>
  <c r="AQ107" i="6"/>
  <c r="AR107" i="6" s="1"/>
  <c r="AS109" i="6"/>
  <c r="CF127" i="6"/>
  <c r="AU113" i="6"/>
  <c r="AQ113" i="6"/>
  <c r="AR113" i="6" s="1"/>
  <c r="AU115" i="6"/>
  <c r="AQ115" i="6"/>
  <c r="AR115" i="6" s="1"/>
  <c r="AS117" i="6"/>
  <c r="AS119" i="6"/>
  <c r="CF95" i="6"/>
  <c r="AS121" i="6"/>
  <c r="CF97" i="6"/>
  <c r="AU123" i="6"/>
  <c r="AQ123" i="6"/>
  <c r="AR123" i="6" s="1"/>
  <c r="AS124" i="6"/>
  <c r="AU125" i="6"/>
  <c r="AQ125" i="6"/>
  <c r="AR125" i="6" s="1"/>
  <c r="AU128" i="6"/>
  <c r="AQ128" i="6"/>
  <c r="AR128" i="6" s="1"/>
  <c r="AS131" i="6"/>
  <c r="CF74" i="6"/>
  <c r="AS135" i="6"/>
  <c r="AS137" i="6"/>
  <c r="AS139" i="6"/>
  <c r="AS67" i="6"/>
  <c r="CF48" i="6"/>
  <c r="AS69" i="6"/>
  <c r="CF50" i="6"/>
  <c r="AS76" i="6"/>
  <c r="AS78" i="6"/>
  <c r="AS80" i="6"/>
  <c r="AS82" i="6"/>
  <c r="AU83" i="6"/>
  <c r="AQ83" i="6"/>
  <c r="AR83" i="6" s="1"/>
  <c r="AU85" i="6"/>
  <c r="AQ85" i="6"/>
  <c r="AR85" i="6" s="1"/>
  <c r="AU88" i="6"/>
  <c r="AQ88" i="6"/>
  <c r="AR88" i="6" s="1"/>
  <c r="AS112" i="6"/>
  <c r="AU130" i="6"/>
  <c r="AQ130" i="6"/>
  <c r="AR130" i="6" s="1"/>
  <c r="AU133" i="6"/>
  <c r="AQ133" i="6"/>
  <c r="AR133" i="6" s="1"/>
  <c r="AU46" i="6"/>
  <c r="AQ46" i="6"/>
  <c r="AR46" i="6" s="1"/>
  <c r="AU48" i="6"/>
  <c r="AQ48" i="6"/>
  <c r="AR48" i="6" s="1"/>
  <c r="AS146" i="6"/>
  <c r="CF102" i="6"/>
  <c r="AU149" i="6"/>
  <c r="AQ149" i="6"/>
  <c r="AR149" i="6" s="1"/>
  <c r="AU152" i="6"/>
  <c r="AQ152" i="6"/>
  <c r="AR152" i="6" s="1"/>
  <c r="AU156" i="6"/>
  <c r="AQ156" i="6"/>
  <c r="AR156" i="6" s="1"/>
  <c r="AU158" i="6"/>
  <c r="AQ158" i="6"/>
  <c r="AR158" i="6" s="1"/>
  <c r="AU160" i="6"/>
  <c r="AQ160" i="6"/>
  <c r="AR160" i="6" s="1"/>
  <c r="AU162" i="6"/>
  <c r="AQ162" i="6"/>
  <c r="AR162" i="6" s="1"/>
  <c r="AS165" i="6"/>
  <c r="CF81" i="6"/>
  <c r="AU166" i="6"/>
  <c r="AQ166" i="6"/>
  <c r="AR166" i="6" s="1"/>
  <c r="AS169" i="6"/>
  <c r="CF85" i="6"/>
  <c r="AU170" i="6"/>
  <c r="AQ170" i="6"/>
  <c r="AR170" i="6" s="1"/>
  <c r="AS172" i="6"/>
  <c r="AU173" i="6"/>
  <c r="AQ173" i="6"/>
  <c r="AR173" i="6" s="1"/>
  <c r="AS176" i="6"/>
  <c r="CF107" i="6"/>
  <c r="AU177" i="6"/>
  <c r="AQ177" i="6"/>
  <c r="AR177" i="6" s="1"/>
  <c r="AS179" i="6"/>
  <c r="CF146" i="6"/>
  <c r="AU180" i="6"/>
  <c r="AQ180" i="6"/>
  <c r="AR180" i="6" s="1"/>
  <c r="AU189" i="6"/>
  <c r="AQ189" i="6"/>
  <c r="AR189" i="6" s="1"/>
  <c r="AU153" i="6"/>
  <c r="AQ153" i="6"/>
  <c r="AR153" i="6" s="1"/>
  <c r="X140" i="6"/>
  <c r="R140" i="6"/>
  <c r="Z140" i="6" s="1"/>
  <c r="CZ140" i="6"/>
  <c r="CX140" i="6"/>
  <c r="CY140" i="6" s="1"/>
  <c r="AV140" i="6"/>
  <c r="AS144" i="6"/>
  <c r="CF100" i="6"/>
  <c r="AU195" i="6"/>
  <c r="AQ195" i="6"/>
  <c r="AR195" i="6" s="1"/>
  <c r="AS197" i="6"/>
  <c r="AU199" i="6"/>
  <c r="AQ199" i="6"/>
  <c r="AR199" i="6" s="1"/>
  <c r="AS201" i="6"/>
  <c r="AU203" i="6"/>
  <c r="AQ203" i="6"/>
  <c r="AR203" i="6" s="1"/>
  <c r="AS205" i="6"/>
  <c r="CF155" i="6"/>
  <c r="AU211" i="6"/>
  <c r="AQ211" i="6"/>
  <c r="AR211" i="6" s="1"/>
  <c r="AS213" i="6"/>
  <c r="AU215" i="6"/>
  <c r="AQ215" i="6"/>
  <c r="AR215" i="6" s="1"/>
  <c r="AS217" i="6"/>
  <c r="AU219" i="6"/>
  <c r="AQ219" i="6"/>
  <c r="AR219" i="6" s="1"/>
  <c r="AS221" i="6"/>
  <c r="AU227" i="6"/>
  <c r="AQ227" i="6"/>
  <c r="AR227" i="6" s="1"/>
  <c r="AS229" i="6"/>
  <c r="CF139" i="6"/>
  <c r="AU231" i="6"/>
  <c r="AQ231" i="6"/>
  <c r="AR231" i="6" s="1"/>
  <c r="AS233" i="6"/>
  <c r="CF124" i="6"/>
  <c r="CX182" i="6"/>
  <c r="CY182" i="6" s="1"/>
  <c r="AV182" i="6"/>
  <c r="CZ182" i="6"/>
  <c r="CE130" i="6"/>
  <c r="CX184" i="6"/>
  <c r="CY184" i="6" s="1"/>
  <c r="AV184" i="6"/>
  <c r="CZ184" i="6"/>
  <c r="CE132" i="6"/>
  <c r="X188" i="6"/>
  <c r="R188" i="6"/>
  <c r="Z188" i="6" s="1"/>
  <c r="X192" i="6"/>
  <c r="R192" i="6"/>
  <c r="Z192" i="6" s="1"/>
  <c r="AS194" i="6"/>
  <c r="CF114" i="6"/>
  <c r="AU196" i="6"/>
  <c r="AQ196" i="6"/>
  <c r="AR196" i="6" s="1"/>
  <c r="AS198" i="6"/>
  <c r="AU200" i="6"/>
  <c r="AQ200" i="6"/>
  <c r="AR200" i="6" s="1"/>
  <c r="AS202" i="6"/>
  <c r="AU204" i="6"/>
  <c r="AQ204" i="6"/>
  <c r="AR204" i="6" s="1"/>
  <c r="AS206" i="6"/>
  <c r="CF116" i="6"/>
  <c r="AU212" i="6"/>
  <c r="AQ212" i="6"/>
  <c r="AR212" i="6" s="1"/>
  <c r="AS214" i="6"/>
  <c r="AU216" i="6"/>
  <c r="AQ216" i="6"/>
  <c r="AR216" i="6" s="1"/>
  <c r="AS218" i="6"/>
  <c r="AU220" i="6"/>
  <c r="AQ220" i="6"/>
  <c r="AR220" i="6" s="1"/>
  <c r="AS222" i="6"/>
  <c r="AU228" i="6"/>
  <c r="AQ228" i="6"/>
  <c r="AR228" i="6" s="1"/>
  <c r="AS230" i="6"/>
  <c r="AS236" i="6"/>
  <c r="CF125" i="6"/>
  <c r="AU250" i="6"/>
  <c r="AQ250" i="6"/>
  <c r="AR250" i="6" s="1"/>
  <c r="AS252" i="6"/>
  <c r="CF160" i="6"/>
  <c r="CX235" i="6"/>
  <c r="CY235" i="6" s="1"/>
  <c r="AV235" i="6"/>
  <c r="CZ235" i="6"/>
  <c r="CE154" i="6"/>
  <c r="X237" i="6"/>
  <c r="R237" i="6"/>
  <c r="Z237" i="6" s="1"/>
  <c r="AS239" i="6"/>
  <c r="AU241" i="6"/>
  <c r="AQ241" i="6"/>
  <c r="AR241" i="6" s="1"/>
  <c r="AS243" i="6"/>
  <c r="AU245" i="6"/>
  <c r="AQ245" i="6"/>
  <c r="AR245" i="6" s="1"/>
  <c r="AS247" i="6"/>
  <c r="CF157" i="6"/>
  <c r="AU253" i="6"/>
  <c r="AQ253" i="6"/>
  <c r="AR253" i="6" s="1"/>
  <c r="AS255" i="6"/>
  <c r="CF176" i="6"/>
  <c r="AU257" i="6"/>
  <c r="AQ257" i="6"/>
  <c r="AR257" i="6" s="1"/>
  <c r="AS259" i="6"/>
  <c r="AS261" i="6"/>
  <c r="AU266" i="6"/>
  <c r="AQ266" i="6"/>
  <c r="AR266" i="6" s="1"/>
  <c r="AS268" i="6"/>
  <c r="CF165" i="6"/>
  <c r="AU263" i="6"/>
  <c r="AQ263" i="6"/>
  <c r="AR263" i="6" s="1"/>
  <c r="AS265" i="6"/>
  <c r="AU271" i="6"/>
  <c r="AQ271" i="6"/>
  <c r="AR271" i="6" s="1"/>
  <c r="AS273" i="6"/>
  <c r="AU275" i="6"/>
  <c r="AQ275" i="6"/>
  <c r="AR275" i="6" s="1"/>
  <c r="AS277" i="6"/>
  <c r="AU279" i="6"/>
  <c r="AQ279" i="6"/>
  <c r="AR279" i="6" s="1"/>
  <c r="AS281" i="6"/>
  <c r="AU283" i="6"/>
  <c r="AQ283" i="6"/>
  <c r="AR283" i="6" s="1"/>
  <c r="AS285" i="6"/>
  <c r="AU287" i="6"/>
  <c r="AQ287" i="6"/>
  <c r="AR287" i="6" s="1"/>
  <c r="AS289" i="6"/>
  <c r="AU291" i="6"/>
  <c r="AQ291" i="6"/>
  <c r="AR291" i="6" s="1"/>
  <c r="AS293" i="6"/>
  <c r="CF172" i="6"/>
  <c r="AJ308" i="6"/>
  <c r="AJ313" i="6" s="1"/>
  <c r="AJ307" i="6"/>
  <c r="AJ312" i="6" s="1"/>
  <c r="AJ302" i="6"/>
  <c r="CZ40" i="6"/>
  <c r="CX40" i="6"/>
  <c r="CY40" i="6" s="1"/>
  <c r="CE40" i="6"/>
  <c r="AV40" i="6"/>
  <c r="V308" i="6"/>
  <c r="V304" i="6"/>
  <c r="V305" i="6" s="1"/>
  <c r="V302" i="6"/>
  <c r="M311" i="6" s="1"/>
  <c r="N309" i="6" s="1"/>
  <c r="V307" i="6"/>
  <c r="AU45" i="6"/>
  <c r="AQ45" i="6"/>
  <c r="AR45" i="6" s="1"/>
  <c r="CT50" i="6"/>
  <c r="CU50" i="6" s="1"/>
  <c r="AT50" i="6"/>
  <c r="CT52" i="6"/>
  <c r="CU52" i="6" s="1"/>
  <c r="AT52" i="6"/>
  <c r="CF41" i="6"/>
  <c r="AS41" i="6"/>
  <c r="CF42" i="6"/>
  <c r="AS42" i="6"/>
  <c r="CF44" i="6"/>
  <c r="AS44" i="6"/>
  <c r="AU54" i="6"/>
  <c r="AQ54" i="6"/>
  <c r="AR54" i="6" s="1"/>
  <c r="AS57" i="6"/>
  <c r="AU58" i="6"/>
  <c r="AQ58" i="6"/>
  <c r="AR58" i="6" s="1"/>
  <c r="CF86" i="6"/>
  <c r="AS62" i="6"/>
  <c r="AU64" i="6"/>
  <c r="AQ64" i="6"/>
  <c r="AR64" i="6" s="1"/>
  <c r="CF88" i="6"/>
  <c r="AS87" i="6"/>
  <c r="CF90" i="6"/>
  <c r="AS102" i="6"/>
  <c r="CF66" i="6"/>
  <c r="AS104" i="6"/>
  <c r="CF68" i="6"/>
  <c r="AS106" i="6"/>
  <c r="AU108" i="6"/>
  <c r="AQ108" i="6"/>
  <c r="AR108" i="6" s="1"/>
  <c r="AU114" i="6"/>
  <c r="AQ114" i="6"/>
  <c r="AR114" i="6" s="1"/>
  <c r="AU116" i="6"/>
  <c r="AQ116" i="6"/>
  <c r="AR116" i="6" s="1"/>
  <c r="AU117" i="6"/>
  <c r="AQ117" i="6"/>
  <c r="AR117" i="6" s="1"/>
  <c r="CF141" i="6"/>
  <c r="AS123" i="6"/>
  <c r="AS125" i="6"/>
  <c r="CF69" i="6"/>
  <c r="AS132" i="6"/>
  <c r="AS136" i="6"/>
  <c r="AS138" i="6"/>
  <c r="AU139" i="6"/>
  <c r="AQ139" i="6"/>
  <c r="AR139" i="6" s="1"/>
  <c r="AS141" i="6"/>
  <c r="AU143" i="6"/>
  <c r="AQ143" i="6"/>
  <c r="AR143" i="6" s="1"/>
  <c r="CZ47" i="6"/>
  <c r="CX47" i="6"/>
  <c r="CY47" i="6" s="1"/>
  <c r="CE47" i="6"/>
  <c r="AV47" i="6"/>
  <c r="AU61" i="6"/>
  <c r="AQ61" i="6"/>
  <c r="AR61" i="6" s="1"/>
  <c r="AU65" i="6"/>
  <c r="AQ65" i="6"/>
  <c r="AR65" i="6" s="1"/>
  <c r="AU69" i="6"/>
  <c r="AQ69" i="6"/>
  <c r="AR69" i="6" s="1"/>
  <c r="CF94" i="6"/>
  <c r="AS71" i="6"/>
  <c r="AU73" i="6"/>
  <c r="AQ73" i="6"/>
  <c r="AR73" i="6" s="1"/>
  <c r="AS75" i="6"/>
  <c r="AS77" i="6"/>
  <c r="AS79" i="6"/>
  <c r="AS81" i="6"/>
  <c r="AS83" i="6"/>
  <c r="CF52" i="6"/>
  <c r="AS85" i="6"/>
  <c r="CF54" i="6"/>
  <c r="AS101" i="6"/>
  <c r="CF89" i="6"/>
  <c r="AS111" i="6"/>
  <c r="AU129" i="6"/>
  <c r="AQ129" i="6"/>
  <c r="AR129" i="6" s="1"/>
  <c r="AS133" i="6"/>
  <c r="AU146" i="6"/>
  <c r="AQ146" i="6"/>
  <c r="AR146" i="6" s="1"/>
  <c r="AS148" i="6"/>
  <c r="CF143" i="6"/>
  <c r="AS156" i="6"/>
  <c r="AS158" i="6"/>
  <c r="AS160" i="6"/>
  <c r="AS162" i="6"/>
  <c r="AS164" i="6"/>
  <c r="CF80" i="6"/>
  <c r="AU165" i="6"/>
  <c r="AQ165" i="6"/>
  <c r="AR165" i="6" s="1"/>
  <c r="AS168" i="6"/>
  <c r="CF84" i="6"/>
  <c r="AU169" i="6"/>
  <c r="AQ169" i="6"/>
  <c r="AR169" i="6" s="1"/>
  <c r="AU172" i="6"/>
  <c r="AQ172" i="6"/>
  <c r="AR172" i="6" s="1"/>
  <c r="AS175" i="6"/>
  <c r="CF106" i="6"/>
  <c r="AU176" i="6"/>
  <c r="AQ176" i="6"/>
  <c r="AR176" i="6" s="1"/>
  <c r="CF150" i="6"/>
  <c r="AS180" i="6"/>
  <c r="AS185" i="6"/>
  <c r="CF133" i="6"/>
  <c r="AU193" i="6"/>
  <c r="AQ193" i="6"/>
  <c r="AR193" i="6" s="1"/>
  <c r="AU144" i="6"/>
  <c r="AQ144" i="6"/>
  <c r="AR144" i="6" s="1"/>
  <c r="AS147" i="6"/>
  <c r="CF103" i="6"/>
  <c r="AU205" i="6"/>
  <c r="AQ205" i="6"/>
  <c r="AR205" i="6" s="1"/>
  <c r="AS207" i="6"/>
  <c r="CF117" i="6"/>
  <c r="AU225" i="6"/>
  <c r="AQ225" i="6"/>
  <c r="AR225" i="6" s="1"/>
  <c r="AS227" i="6"/>
  <c r="CF149" i="6"/>
  <c r="AU233" i="6"/>
  <c r="AQ233" i="6"/>
  <c r="AR233" i="6" s="1"/>
  <c r="CX186" i="6"/>
  <c r="CY186" i="6" s="1"/>
  <c r="AV186" i="6"/>
  <c r="CZ186" i="6"/>
  <c r="CE134" i="6"/>
  <c r="CX190" i="6"/>
  <c r="CY190" i="6" s="1"/>
  <c r="AV190" i="6"/>
  <c r="CZ190" i="6"/>
  <c r="CE110" i="6"/>
  <c r="AU194" i="6"/>
  <c r="AQ194" i="6"/>
  <c r="AR194" i="6" s="1"/>
  <c r="AS196" i="6"/>
  <c r="AU198" i="6"/>
  <c r="AQ198" i="6"/>
  <c r="AR198" i="6" s="1"/>
  <c r="AS200" i="6"/>
  <c r="AU202" i="6"/>
  <c r="AQ202" i="6"/>
  <c r="AR202" i="6" s="1"/>
  <c r="AS204" i="6"/>
  <c r="AU210" i="6"/>
  <c r="AQ210" i="6"/>
  <c r="AR210" i="6" s="1"/>
  <c r="AS212" i="6"/>
  <c r="CF122" i="6"/>
  <c r="AU214" i="6"/>
  <c r="AQ214" i="6"/>
  <c r="AR214" i="6" s="1"/>
  <c r="AS216" i="6"/>
  <c r="AU218" i="6"/>
  <c r="AQ218" i="6"/>
  <c r="AR218" i="6" s="1"/>
  <c r="AS220" i="6"/>
  <c r="AU222" i="6"/>
  <c r="AQ222" i="6"/>
  <c r="AR222" i="6" s="1"/>
  <c r="AS224" i="6"/>
  <c r="CF136" i="6"/>
  <c r="AU236" i="6"/>
  <c r="AQ236" i="6"/>
  <c r="AR236" i="6" s="1"/>
  <c r="AU248" i="6"/>
  <c r="AQ248" i="6"/>
  <c r="AR248" i="6" s="1"/>
  <c r="AS250" i="6"/>
  <c r="CF170" i="6"/>
  <c r="AU239" i="6"/>
  <c r="AQ239" i="6"/>
  <c r="AR239" i="6" s="1"/>
  <c r="AS241" i="6"/>
  <c r="AU243" i="6"/>
  <c r="AQ243" i="6"/>
  <c r="AR243" i="6" s="1"/>
  <c r="AS245" i="6"/>
  <c r="AU251" i="6"/>
  <c r="AQ251" i="6"/>
  <c r="AR251" i="6" s="1"/>
  <c r="AS253" i="6"/>
  <c r="CF161" i="6"/>
  <c r="AS262" i="6"/>
  <c r="AU264" i="6"/>
  <c r="AQ264" i="6"/>
  <c r="AR264" i="6" s="1"/>
  <c r="AS266" i="6"/>
  <c r="CF163" i="6"/>
  <c r="AU272" i="6"/>
  <c r="AQ272" i="6"/>
  <c r="AR272" i="6" s="1"/>
  <c r="AS274" i="6"/>
  <c r="AU276" i="6"/>
  <c r="AQ276" i="6"/>
  <c r="AR276" i="6" s="1"/>
  <c r="AS278" i="6"/>
  <c r="AU280" i="6"/>
  <c r="AQ280" i="6"/>
  <c r="AR280" i="6" s="1"/>
  <c r="AS282" i="6"/>
  <c r="AU284" i="6"/>
  <c r="AQ284" i="6"/>
  <c r="AR284" i="6" s="1"/>
  <c r="AS286" i="6"/>
  <c r="AS288" i="6"/>
  <c r="AU269" i="6"/>
  <c r="AQ269" i="6"/>
  <c r="AR269" i="6" s="1"/>
  <c r="AS271" i="6"/>
  <c r="CF168" i="6"/>
  <c r="AU273" i="6"/>
  <c r="AQ273" i="6"/>
  <c r="AR273" i="6" s="1"/>
  <c r="AS275" i="6"/>
  <c r="AU277" i="6"/>
  <c r="AQ277" i="6"/>
  <c r="AR277" i="6" s="1"/>
  <c r="AS279" i="6"/>
  <c r="AU281" i="6"/>
  <c r="AQ281" i="6"/>
  <c r="AR281" i="6" s="1"/>
  <c r="AS283" i="6"/>
  <c r="AU285" i="6"/>
  <c r="AQ285" i="6"/>
  <c r="AR285" i="6" s="1"/>
  <c r="AS287" i="6"/>
  <c r="AU289" i="6"/>
  <c r="AQ289" i="6"/>
  <c r="AR289" i="6" s="1"/>
  <c r="AS291" i="6"/>
  <c r="AU297" i="6"/>
  <c r="AQ297" i="6"/>
  <c r="AR297" i="6" s="1"/>
  <c r="AU292" i="6"/>
  <c r="AQ292" i="6"/>
  <c r="AR292" i="6" s="1"/>
  <c r="AS294" i="6"/>
  <c r="CF173" i="6"/>
  <c r="AS297" i="6"/>
  <c r="CF178" i="6"/>
  <c r="AU294" i="6"/>
  <c r="AQ294" i="6"/>
  <c r="AR294" i="6" s="1"/>
  <c r="AS296" i="6"/>
  <c r="CF175" i="6"/>
  <c r="S307" i="6"/>
  <c r="S318" i="6" s="1"/>
  <c r="M307" i="6"/>
  <c r="M318" i="6" s="1"/>
  <c r="W304" i="6"/>
  <c r="W305" i="6" s="1"/>
  <c r="W307" i="6"/>
  <c r="N307" i="6"/>
  <c r="N318" i="6" s="1"/>
  <c r="CB40" i="5"/>
  <c r="CF40" i="5"/>
  <c r="V328" i="5"/>
  <c r="V324" i="5"/>
  <c r="V325" i="5" s="1"/>
  <c r="V322" i="5"/>
  <c r="M331" i="5" s="1"/>
  <c r="N329" i="5" s="1"/>
  <c r="V327" i="5"/>
  <c r="AA327" i="5"/>
  <c r="AA328" i="5"/>
  <c r="AA324" i="5"/>
  <c r="AA325" i="5" s="1"/>
  <c r="AA322" i="5"/>
  <c r="M336" i="5" s="1"/>
  <c r="AN40" i="5"/>
  <c r="U327" i="5"/>
  <c r="U328" i="5"/>
  <c r="U324" i="5"/>
  <c r="U325" i="5" s="1"/>
  <c r="U322" i="5"/>
  <c r="M330" i="5" s="1"/>
  <c r="CC41" i="5"/>
  <c r="CG41" i="5"/>
  <c r="CG51" i="5"/>
  <c r="CC85" i="5"/>
  <c r="CG66" i="5"/>
  <c r="CG77" i="5"/>
  <c r="CG53" i="5"/>
  <c r="CG59" i="5"/>
  <c r="CG64" i="5"/>
  <c r="CC55" i="5"/>
  <c r="CC57" i="5"/>
  <c r="CG68" i="5"/>
  <c r="CC93" i="5"/>
  <c r="CG70" i="5"/>
  <c r="CG78" i="5"/>
  <c r="CC99" i="5"/>
  <c r="CG104" i="5"/>
  <c r="CF80" i="5"/>
  <c r="X89" i="5"/>
  <c r="R89" i="5"/>
  <c r="Z89" i="5" s="1"/>
  <c r="X92" i="5"/>
  <c r="R92" i="5"/>
  <c r="Z92" i="5" s="1"/>
  <c r="X96" i="5"/>
  <c r="R96" i="5"/>
  <c r="Z96" i="5" s="1"/>
  <c r="CG102" i="5"/>
  <c r="CG176" i="5"/>
  <c r="CG184" i="5"/>
  <c r="CG189" i="5"/>
  <c r="CG196" i="5"/>
  <c r="CC160" i="5"/>
  <c r="X174" i="5"/>
  <c r="R174" i="5"/>
  <c r="Z174" i="5" s="1"/>
  <c r="CG181" i="5"/>
  <c r="CC83" i="5"/>
  <c r="CG197" i="5"/>
  <c r="CC161" i="5"/>
  <c r="X101" i="5"/>
  <c r="R101" i="5"/>
  <c r="Z101" i="5" s="1"/>
  <c r="CF101" i="5"/>
  <c r="X105" i="5"/>
  <c r="R105" i="5"/>
  <c r="Z105" i="5" s="1"/>
  <c r="CF105" i="5"/>
  <c r="CB62" i="5"/>
  <c r="X107" i="5"/>
  <c r="R107" i="5"/>
  <c r="Z107" i="5" s="1"/>
  <c r="CF107" i="5"/>
  <c r="CB90" i="5"/>
  <c r="X109" i="5"/>
  <c r="R109" i="5"/>
  <c r="Z109" i="5" s="1"/>
  <c r="CF109" i="5"/>
  <c r="CB64" i="5"/>
  <c r="X111" i="5"/>
  <c r="R111" i="5"/>
  <c r="Z111" i="5" s="1"/>
  <c r="CF111" i="5"/>
  <c r="CB66" i="5"/>
  <c r="X115" i="5"/>
  <c r="R115" i="5"/>
  <c r="Z115" i="5" s="1"/>
  <c r="CF115" i="5"/>
  <c r="CB147" i="5"/>
  <c r="CF117" i="5"/>
  <c r="X121" i="5"/>
  <c r="R121" i="5"/>
  <c r="Z121" i="5" s="1"/>
  <c r="CF121" i="5"/>
  <c r="CG214" i="5"/>
  <c r="CC166" i="5"/>
  <c r="CG213" i="5"/>
  <c r="CC165" i="5"/>
  <c r="X219" i="5"/>
  <c r="R219" i="5"/>
  <c r="Z219" i="5" s="1"/>
  <c r="X223" i="5"/>
  <c r="R223" i="5"/>
  <c r="Z223" i="5" s="1"/>
  <c r="X227" i="5"/>
  <c r="R227" i="5"/>
  <c r="Z227" i="5" s="1"/>
  <c r="CF231" i="5"/>
  <c r="X235" i="5"/>
  <c r="R235" i="5"/>
  <c r="Z235" i="5" s="1"/>
  <c r="CF239" i="5"/>
  <c r="CB192" i="5"/>
  <c r="CF243" i="5"/>
  <c r="CB175" i="5"/>
  <c r="CF247" i="5"/>
  <c r="CB178" i="5"/>
  <c r="CF251" i="5"/>
  <c r="CB140" i="5"/>
  <c r="CF255" i="5"/>
  <c r="CB143" i="5"/>
  <c r="X259" i="5"/>
  <c r="R259" i="5"/>
  <c r="Z259" i="5" s="1"/>
  <c r="CG262" i="5"/>
  <c r="CC190" i="5"/>
  <c r="CG266" i="5"/>
  <c r="CG270" i="5"/>
  <c r="CC206" i="5"/>
  <c r="CG274" i="5"/>
  <c r="CC208" i="5"/>
  <c r="CG276" i="5"/>
  <c r="CG278" i="5"/>
  <c r="CG280" i="5"/>
  <c r="X284" i="5"/>
  <c r="R284" i="5"/>
  <c r="Z284" i="5" s="1"/>
  <c r="CG285" i="5"/>
  <c r="CC199" i="5"/>
  <c r="CG314" i="5"/>
  <c r="CC210" i="5"/>
  <c r="X290" i="5"/>
  <c r="R290" i="5"/>
  <c r="Z290" i="5" s="1"/>
  <c r="CF294" i="5"/>
  <c r="X298" i="5"/>
  <c r="R298" i="5"/>
  <c r="Z298" i="5" s="1"/>
  <c r="CF302" i="5"/>
  <c r="X306" i="5"/>
  <c r="R306" i="5"/>
  <c r="Z306" i="5" s="1"/>
  <c r="Z40" i="5"/>
  <c r="R39" i="5"/>
  <c r="R38" i="5" s="1"/>
  <c r="Y327" i="5"/>
  <c r="Y328" i="5"/>
  <c r="Y324" i="5"/>
  <c r="Y325" i="5" s="1"/>
  <c r="Y322" i="5"/>
  <c r="M334" i="5" s="1"/>
  <c r="Q329" i="5" s="1"/>
  <c r="CG42" i="5"/>
  <c r="CC42" i="5"/>
  <c r="CG44" i="5"/>
  <c r="CC44" i="5"/>
  <c r="CG46" i="5"/>
  <c r="CC46" i="5"/>
  <c r="CG48" i="5"/>
  <c r="CC48" i="5"/>
  <c r="CG50" i="5"/>
  <c r="CG52" i="5"/>
  <c r="CG62" i="5"/>
  <c r="CC53" i="5"/>
  <c r="CC86" i="5"/>
  <c r="CG67" i="5"/>
  <c r="CC98" i="5"/>
  <c r="CG75" i="5"/>
  <c r="CC49" i="5"/>
  <c r="CG49" i="5"/>
  <c r="CG55" i="5"/>
  <c r="CG76" i="5"/>
  <c r="CG100" i="5"/>
  <c r="X79" i="5"/>
  <c r="R79" i="5"/>
  <c r="Z79" i="5" s="1"/>
  <c r="CF81" i="5"/>
  <c r="CB58" i="5"/>
  <c r="CF83" i="5"/>
  <c r="CB60" i="5"/>
  <c r="X85" i="5"/>
  <c r="R85" i="5"/>
  <c r="Z85" i="5" s="1"/>
  <c r="X87" i="5"/>
  <c r="R87" i="5"/>
  <c r="Z87" i="5" s="1"/>
  <c r="CG90" i="5"/>
  <c r="CC101" i="5"/>
  <c r="CB106" i="5"/>
  <c r="CF94" i="5"/>
  <c r="CG98" i="5"/>
  <c r="CG182" i="5"/>
  <c r="CC84" i="5"/>
  <c r="CG187" i="5"/>
  <c r="CC184" i="5"/>
  <c r="CG191" i="5"/>
  <c r="CG194" i="5"/>
  <c r="CC158" i="5"/>
  <c r="CC187" i="5"/>
  <c r="CG201" i="5"/>
  <c r="CG203" i="5"/>
  <c r="CC124" i="5"/>
  <c r="CG183" i="5"/>
  <c r="CC156" i="5"/>
  <c r="CG186" i="5"/>
  <c r="CG190" i="5"/>
  <c r="CG195" i="5"/>
  <c r="CC159" i="5"/>
  <c r="CG205" i="5"/>
  <c r="CC126" i="5"/>
  <c r="X103" i="5"/>
  <c r="R103" i="5"/>
  <c r="Z103" i="5" s="1"/>
  <c r="CF103" i="5"/>
  <c r="CG106" i="5"/>
  <c r="CC89" i="5"/>
  <c r="CG108" i="5"/>
  <c r="CC63" i="5"/>
  <c r="CG110" i="5"/>
  <c r="CC65" i="5"/>
  <c r="CG112" i="5"/>
  <c r="CC67" i="5"/>
  <c r="CG114" i="5"/>
  <c r="CG116" i="5"/>
  <c r="CC146" i="5"/>
  <c r="CG118" i="5"/>
  <c r="CG120" i="5"/>
  <c r="CG122" i="5"/>
  <c r="CG124" i="5"/>
  <c r="CC152" i="5"/>
  <c r="CG126" i="5"/>
  <c r="CC149" i="5"/>
  <c r="CG128" i="5"/>
  <c r="CC108" i="5"/>
  <c r="CG130" i="5"/>
  <c r="CC110" i="5"/>
  <c r="CG132" i="5"/>
  <c r="CG134" i="5"/>
  <c r="CC155" i="5"/>
  <c r="CG136" i="5"/>
  <c r="CC69" i="5"/>
  <c r="CG138" i="5"/>
  <c r="CC71" i="5"/>
  <c r="CG140" i="5"/>
  <c r="CG142" i="5"/>
  <c r="CG144" i="5"/>
  <c r="CG146" i="5"/>
  <c r="X159" i="5"/>
  <c r="R159" i="5"/>
  <c r="Z159" i="5" s="1"/>
  <c r="CF159" i="5"/>
  <c r="CB72" i="5"/>
  <c r="X161" i="5"/>
  <c r="R161" i="5"/>
  <c r="Z161" i="5" s="1"/>
  <c r="CF161" i="5"/>
  <c r="CB74" i="5"/>
  <c r="CG163" i="5"/>
  <c r="CC76" i="5"/>
  <c r="CG165" i="5"/>
  <c r="CC78" i="5"/>
  <c r="CG167" i="5"/>
  <c r="CG169" i="5"/>
  <c r="CC118" i="5"/>
  <c r="CG171" i="5"/>
  <c r="CC120" i="5"/>
  <c r="CG173" i="5"/>
  <c r="CC122" i="5"/>
  <c r="CG212" i="5"/>
  <c r="CC188" i="5"/>
  <c r="CF217" i="5"/>
  <c r="CB169" i="5"/>
  <c r="CF221" i="5"/>
  <c r="CB185" i="5"/>
  <c r="CF225" i="5"/>
  <c r="CB135" i="5"/>
  <c r="X229" i="5"/>
  <c r="R229" i="5"/>
  <c r="Z229" i="5" s="1"/>
  <c r="CF233" i="5"/>
  <c r="X237" i="5"/>
  <c r="R237" i="5"/>
  <c r="Z237" i="5" s="1"/>
  <c r="X241" i="5"/>
  <c r="R241" i="5"/>
  <c r="Z241" i="5" s="1"/>
  <c r="X245" i="5"/>
  <c r="R245" i="5"/>
  <c r="Z245" i="5" s="1"/>
  <c r="CF249" i="5"/>
  <c r="CF253" i="5"/>
  <c r="CB142" i="5"/>
  <c r="CF257" i="5"/>
  <c r="CB145" i="5"/>
  <c r="CG263" i="5"/>
  <c r="CC191" i="5"/>
  <c r="CG269" i="5"/>
  <c r="CC195" i="5"/>
  <c r="CG273" i="5"/>
  <c r="CC197" i="5"/>
  <c r="CG281" i="5"/>
  <c r="CF282" i="5"/>
  <c r="CG286" i="5"/>
  <c r="CC200" i="5"/>
  <c r="CG309" i="5"/>
  <c r="CG311" i="5"/>
  <c r="CG313" i="5"/>
  <c r="CC209" i="5"/>
  <c r="X292" i="5"/>
  <c r="R292" i="5"/>
  <c r="Z292" i="5" s="1"/>
  <c r="CF296" i="5"/>
  <c r="X300" i="5"/>
  <c r="R300" i="5"/>
  <c r="Z300" i="5" s="1"/>
  <c r="CF304" i="5"/>
  <c r="W324" i="5"/>
  <c r="W325" i="5" s="1"/>
  <c r="W327" i="5"/>
  <c r="N327" i="5"/>
  <c r="N338" i="5" s="1"/>
  <c r="S328" i="5"/>
  <c r="S339" i="5" s="1"/>
  <c r="M328" i="5"/>
  <c r="M339" i="5" s="1"/>
  <c r="Q328" i="5"/>
  <c r="Q339" i="5" s="1"/>
  <c r="M322" i="5"/>
  <c r="N323" i="5" s="1"/>
  <c r="M332" i="5"/>
  <c r="CG54" i="5"/>
  <c r="CC91" i="5"/>
  <c r="CG69" i="5"/>
  <c r="CC94" i="5"/>
  <c r="CG71" i="5"/>
  <c r="CC97" i="5"/>
  <c r="CG74" i="5"/>
  <c r="CC43" i="5"/>
  <c r="CG43" i="5"/>
  <c r="CC45" i="5"/>
  <c r="CG45" i="5"/>
  <c r="CC47" i="5"/>
  <c r="CG47" i="5"/>
  <c r="CG56" i="5"/>
  <c r="CG65" i="5"/>
  <c r="CC56" i="5"/>
  <c r="CC96" i="5"/>
  <c r="CG73" i="5"/>
  <c r="X80" i="5"/>
  <c r="R80" i="5"/>
  <c r="Z80" i="5" s="1"/>
  <c r="CF82" i="5"/>
  <c r="CB59" i="5"/>
  <c r="X82" i="5"/>
  <c r="R82" i="5"/>
  <c r="Z82" i="5" s="1"/>
  <c r="CF84" i="5"/>
  <c r="CB61" i="5"/>
  <c r="X84" i="5"/>
  <c r="R84" i="5"/>
  <c r="Z84" i="5" s="1"/>
  <c r="CG86" i="5"/>
  <c r="CC88" i="5"/>
  <c r="CB100" i="5"/>
  <c r="CF89" i="5"/>
  <c r="CB103" i="5"/>
  <c r="CF92" i="5"/>
  <c r="CF96" i="5"/>
  <c r="CG180" i="5"/>
  <c r="CC82" i="5"/>
  <c r="CG199" i="5"/>
  <c r="CC163" i="5"/>
  <c r="CF174" i="5"/>
  <c r="CB123" i="5"/>
  <c r="CG178" i="5"/>
  <c r="CC80" i="5"/>
  <c r="CG185" i="5"/>
  <c r="CG188" i="5"/>
  <c r="CC186" i="5"/>
  <c r="CG192" i="5"/>
  <c r="CG193" i="5"/>
  <c r="CC157" i="5"/>
  <c r="CG202" i="5"/>
  <c r="X97" i="5"/>
  <c r="R97" i="5"/>
  <c r="Z97" i="5" s="1"/>
  <c r="CF97" i="5"/>
  <c r="X113" i="5"/>
  <c r="R113" i="5"/>
  <c r="Z113" i="5" s="1"/>
  <c r="CF113" i="5"/>
  <c r="X117" i="5"/>
  <c r="R117" i="5"/>
  <c r="Z117" i="5" s="1"/>
  <c r="X119" i="5"/>
  <c r="R119" i="5"/>
  <c r="Z119" i="5" s="1"/>
  <c r="CF119" i="5"/>
  <c r="X123" i="5"/>
  <c r="R123" i="5"/>
  <c r="Z123" i="5" s="1"/>
  <c r="CF123" i="5"/>
  <c r="CG125" i="5"/>
  <c r="CC148" i="5"/>
  <c r="CG127" i="5"/>
  <c r="CC107" i="5"/>
  <c r="CG129" i="5"/>
  <c r="CC109" i="5"/>
  <c r="CG131" i="5"/>
  <c r="CC153" i="5"/>
  <c r="CG133" i="5"/>
  <c r="CC154" i="5"/>
  <c r="CG135" i="5"/>
  <c r="CC68" i="5"/>
  <c r="CG137" i="5"/>
  <c r="CC70" i="5"/>
  <c r="CG139" i="5"/>
  <c r="CG141" i="5"/>
  <c r="CG143" i="5"/>
  <c r="CG145" i="5"/>
  <c r="CG148" i="5"/>
  <c r="X149" i="5"/>
  <c r="R149" i="5"/>
  <c r="Z149" i="5" s="1"/>
  <c r="CB111" i="5"/>
  <c r="CF149" i="5"/>
  <c r="CG152" i="5"/>
  <c r="CC114" i="5"/>
  <c r="X153" i="5"/>
  <c r="R153" i="5"/>
  <c r="Z153" i="5" s="1"/>
  <c r="CB115" i="5"/>
  <c r="CF153" i="5"/>
  <c r="CG156" i="5"/>
  <c r="CC150" i="5"/>
  <c r="CG158" i="5"/>
  <c r="CG160" i="5"/>
  <c r="CC73" i="5"/>
  <c r="CG162" i="5"/>
  <c r="CC75" i="5"/>
  <c r="CG164" i="5"/>
  <c r="CC77" i="5"/>
  <c r="CG166" i="5"/>
  <c r="CG168" i="5"/>
  <c r="CG170" i="5"/>
  <c r="CC119" i="5"/>
  <c r="CG172" i="5"/>
  <c r="CC121" i="5"/>
  <c r="CF219" i="5"/>
  <c r="CB171" i="5"/>
  <c r="CF223" i="5"/>
  <c r="CB133" i="5"/>
  <c r="CF227" i="5"/>
  <c r="CB137" i="5"/>
  <c r="X231" i="5"/>
  <c r="R231" i="5"/>
  <c r="Z231" i="5" s="1"/>
  <c r="CF235" i="5"/>
  <c r="X239" i="5"/>
  <c r="R239" i="5"/>
  <c r="Z239" i="5" s="1"/>
  <c r="X243" i="5"/>
  <c r="R243" i="5"/>
  <c r="Z243" i="5" s="1"/>
  <c r="X247" i="5"/>
  <c r="R247" i="5"/>
  <c r="Z247" i="5" s="1"/>
  <c r="X251" i="5"/>
  <c r="R251" i="5"/>
  <c r="Z251" i="5" s="1"/>
  <c r="X255" i="5"/>
  <c r="R255" i="5"/>
  <c r="Z255" i="5" s="1"/>
  <c r="AJ328" i="5"/>
  <c r="AJ335" i="5" s="1"/>
  <c r="Y34" i="5"/>
  <c r="CG260" i="5"/>
  <c r="CC179" i="5"/>
  <c r="CG264" i="5"/>
  <c r="CC181" i="5"/>
  <c r="CG268" i="5"/>
  <c r="CC194" i="5"/>
  <c r="CG272" i="5"/>
  <c r="CC196" i="5"/>
  <c r="CF284" i="5"/>
  <c r="CB198" i="5"/>
  <c r="CG287" i="5"/>
  <c r="CC201" i="5"/>
  <c r="CG308" i="5"/>
  <c r="CG310" i="5"/>
  <c r="CG312" i="5"/>
  <c r="CG317" i="5"/>
  <c r="CC213" i="5"/>
  <c r="CF290" i="5"/>
  <c r="CB204" i="5"/>
  <c r="X294" i="5"/>
  <c r="R294" i="5"/>
  <c r="Z294" i="5" s="1"/>
  <c r="CF298" i="5"/>
  <c r="X302" i="5"/>
  <c r="R302" i="5"/>
  <c r="Z302" i="5" s="1"/>
  <c r="CF306" i="5"/>
  <c r="CG316" i="5"/>
  <c r="CC212" i="5"/>
  <c r="CG57" i="5"/>
  <c r="CG61" i="5"/>
  <c r="CC52" i="5"/>
  <c r="CG63" i="5"/>
  <c r="CC54" i="5"/>
  <c r="CG58" i="5"/>
  <c r="CG60" i="5"/>
  <c r="CC50" i="5"/>
  <c r="CC95" i="5"/>
  <c r="CG72" i="5"/>
  <c r="W11" i="5"/>
  <c r="W13" i="5"/>
  <c r="W15" i="5"/>
  <c r="W17" i="5"/>
  <c r="W22" i="5"/>
  <c r="W24" i="5"/>
  <c r="W26" i="5"/>
  <c r="CB104" i="5"/>
  <c r="CF79" i="5"/>
  <c r="X81" i="5"/>
  <c r="R81" i="5"/>
  <c r="Z81" i="5" s="1"/>
  <c r="X83" i="5"/>
  <c r="R83" i="5"/>
  <c r="Z83" i="5" s="1"/>
  <c r="CB87" i="5"/>
  <c r="CF85" i="5"/>
  <c r="CF87" i="5"/>
  <c r="X94" i="5"/>
  <c r="R94" i="5"/>
  <c r="Z94" i="5" s="1"/>
  <c r="CG175" i="5"/>
  <c r="CC151" i="5"/>
  <c r="CG177" i="5"/>
  <c r="CC79" i="5"/>
  <c r="CG198" i="5"/>
  <c r="CC162" i="5"/>
  <c r="CG179" i="5"/>
  <c r="CC81" i="5"/>
  <c r="CG200" i="5"/>
  <c r="CC164" i="5"/>
  <c r="CG204" i="5"/>
  <c r="CC125" i="5"/>
  <c r="X99" i="5"/>
  <c r="R99" i="5"/>
  <c r="Z99" i="5" s="1"/>
  <c r="CF99" i="5"/>
  <c r="X147" i="5"/>
  <c r="R147" i="5"/>
  <c r="Z147" i="5" s="1"/>
  <c r="CF147" i="5"/>
  <c r="CG150" i="5"/>
  <c r="CC112" i="5"/>
  <c r="X151" i="5"/>
  <c r="R151" i="5"/>
  <c r="Z151" i="5" s="1"/>
  <c r="CB113" i="5"/>
  <c r="CF151" i="5"/>
  <c r="CG154" i="5"/>
  <c r="CC116" i="5"/>
  <c r="X155" i="5"/>
  <c r="R155" i="5"/>
  <c r="Z155" i="5" s="1"/>
  <c r="CB117" i="5"/>
  <c r="CF155" i="5"/>
  <c r="X157" i="5"/>
  <c r="R157" i="5"/>
  <c r="Z157" i="5" s="1"/>
  <c r="CB183" i="5"/>
  <c r="CF157" i="5"/>
  <c r="CG211" i="5"/>
  <c r="CG215" i="5"/>
  <c r="CC167" i="5"/>
  <c r="X217" i="5"/>
  <c r="R217" i="5"/>
  <c r="Z217" i="5" s="1"/>
  <c r="X221" i="5"/>
  <c r="R221" i="5"/>
  <c r="Z221" i="5" s="1"/>
  <c r="X225" i="5"/>
  <c r="R225" i="5"/>
  <c r="Z225" i="5" s="1"/>
  <c r="CF229" i="5"/>
  <c r="X233" i="5"/>
  <c r="R233" i="5"/>
  <c r="Z233" i="5" s="1"/>
  <c r="CF237" i="5"/>
  <c r="CF241" i="5"/>
  <c r="CB173" i="5"/>
  <c r="CF245" i="5"/>
  <c r="CB176" i="5"/>
  <c r="X249" i="5"/>
  <c r="R249" i="5"/>
  <c r="Z249" i="5" s="1"/>
  <c r="X253" i="5"/>
  <c r="R253" i="5"/>
  <c r="Z253" i="5" s="1"/>
  <c r="X257" i="5"/>
  <c r="R257" i="5"/>
  <c r="Z257" i="5" s="1"/>
  <c r="CG261" i="5"/>
  <c r="CC180" i="5"/>
  <c r="CG265" i="5"/>
  <c r="CC182" i="5"/>
  <c r="CG267" i="5"/>
  <c r="CC193" i="5"/>
  <c r="CG271" i="5"/>
  <c r="CC207" i="5"/>
  <c r="CG275" i="5"/>
  <c r="CG277" i="5"/>
  <c r="CG279" i="5"/>
  <c r="X282" i="5"/>
  <c r="R282" i="5"/>
  <c r="Z282" i="5" s="1"/>
  <c r="CG288" i="5"/>
  <c r="CC202" i="5"/>
  <c r="CG315" i="5"/>
  <c r="CC211" i="5"/>
  <c r="CF292" i="5"/>
  <c r="X296" i="5"/>
  <c r="R296" i="5"/>
  <c r="Z296" i="5" s="1"/>
  <c r="CF300" i="5"/>
  <c r="X304" i="5"/>
  <c r="R304" i="5"/>
  <c r="Z304" i="5" s="1"/>
  <c r="CG318" i="5"/>
  <c r="CC214" i="5"/>
  <c r="P328" i="5"/>
  <c r="P339" i="5" s="1"/>
  <c r="Q327" i="5"/>
  <c r="Q338" i="5" s="1"/>
  <c r="Z29" i="5"/>
  <c r="W12" i="5"/>
  <c r="W16" i="5"/>
  <c r="R89" i="4"/>
  <c r="Z89" i="4" s="1"/>
  <c r="X89" i="4"/>
  <c r="CD57" i="4" s="1"/>
  <c r="R103" i="4"/>
  <c r="Z103" i="4" s="1"/>
  <c r="X103" i="4"/>
  <c r="CD65" i="4" s="1"/>
  <c r="W10" i="4"/>
  <c r="R54" i="4"/>
  <c r="Z54" i="4" s="1"/>
  <c r="Q307" i="4"/>
  <c r="Q318" i="4" s="1"/>
  <c r="P307" i="4"/>
  <c r="P318" i="4" s="1"/>
  <c r="Z40" i="4"/>
  <c r="R39" i="4"/>
  <c r="R38" i="4" s="1"/>
  <c r="X81" i="4"/>
  <c r="R81" i="4"/>
  <c r="Z81" i="4" s="1"/>
  <c r="X85" i="4"/>
  <c r="CD54" i="4" s="1"/>
  <c r="R85" i="4"/>
  <c r="Z85" i="4" s="1"/>
  <c r="X102" i="4"/>
  <c r="CD90" i="4" s="1"/>
  <c r="R102" i="4"/>
  <c r="Z102" i="4" s="1"/>
  <c r="X106" i="4"/>
  <c r="CD68" i="4" s="1"/>
  <c r="R106" i="4"/>
  <c r="Z106" i="4" s="1"/>
  <c r="X162" i="4"/>
  <c r="R162" i="4"/>
  <c r="Z162" i="4" s="1"/>
  <c r="X131" i="4"/>
  <c r="CD74" i="4" s="1"/>
  <c r="R131" i="4"/>
  <c r="Z131" i="4" s="1"/>
  <c r="X135" i="4"/>
  <c r="R135" i="4"/>
  <c r="Z135" i="4" s="1"/>
  <c r="X139" i="4"/>
  <c r="R139" i="4"/>
  <c r="Z139" i="4" s="1"/>
  <c r="X147" i="4"/>
  <c r="CD103" i="4" s="1"/>
  <c r="R147" i="4"/>
  <c r="Z147" i="4" s="1"/>
  <c r="X155" i="4"/>
  <c r="CD129" i="4" s="1"/>
  <c r="R155" i="4"/>
  <c r="Z155" i="4" s="1"/>
  <c r="X157" i="4"/>
  <c r="R157" i="4"/>
  <c r="Z157" i="4" s="1"/>
  <c r="X247" i="4"/>
  <c r="CD157" i="4" s="1"/>
  <c r="R247" i="4"/>
  <c r="Z247" i="4" s="1"/>
  <c r="X249" i="4"/>
  <c r="CD159" i="4" s="1"/>
  <c r="R249" i="4"/>
  <c r="Z249" i="4" s="1"/>
  <c r="X251" i="4"/>
  <c r="CD171" i="4" s="1"/>
  <c r="R251" i="4"/>
  <c r="Z251" i="4" s="1"/>
  <c r="AJ308" i="4"/>
  <c r="AJ313" i="4" s="1"/>
  <c r="AJ307" i="4"/>
  <c r="AJ312" i="4" s="1"/>
  <c r="AJ302" i="4"/>
  <c r="CC40" i="4"/>
  <c r="V308" i="4"/>
  <c r="V304" i="4"/>
  <c r="V305" i="4" s="1"/>
  <c r="V302" i="4"/>
  <c r="M311" i="4" s="1"/>
  <c r="N309" i="4" s="1"/>
  <c r="V307" i="4"/>
  <c r="X100" i="4"/>
  <c r="R100" i="4"/>
  <c r="Z100" i="4" s="1"/>
  <c r="X104" i="4"/>
  <c r="CD66" i="4" s="1"/>
  <c r="R104" i="4"/>
  <c r="Z104" i="4" s="1"/>
  <c r="X112" i="4"/>
  <c r="R112" i="4"/>
  <c r="Z112" i="4" s="1"/>
  <c r="X246" i="4"/>
  <c r="R246" i="4"/>
  <c r="Z246" i="4" s="1"/>
  <c r="X250" i="4"/>
  <c r="CD170" i="4" s="1"/>
  <c r="R250" i="4"/>
  <c r="Z250" i="4" s="1"/>
  <c r="X252" i="4"/>
  <c r="CD160" i="4" s="1"/>
  <c r="R252" i="4"/>
  <c r="Z252" i="4" s="1"/>
  <c r="Z29" i="4"/>
  <c r="W12" i="4"/>
  <c r="W14" i="4"/>
  <c r="W16" i="4"/>
  <c r="W18" i="4"/>
  <c r="W20" i="4"/>
  <c r="W22" i="4"/>
  <c r="W24" i="4"/>
  <c r="S307" i="4"/>
  <c r="S318" i="4" s="1"/>
  <c r="M307" i="4"/>
  <c r="M318" i="4" s="1"/>
  <c r="W304" i="4"/>
  <c r="W305" i="4" s="1"/>
  <c r="W307" i="4"/>
  <c r="N307" i="4"/>
  <c r="N318" i="4" s="1"/>
  <c r="Y307" i="4"/>
  <c r="Y308" i="4"/>
  <c r="Y304" i="4"/>
  <c r="Y305" i="4" s="1"/>
  <c r="Y302" i="4"/>
  <c r="M314" i="4" s="1"/>
  <c r="Q309" i="4" s="1"/>
  <c r="W28" i="4"/>
  <c r="W11" i="4"/>
  <c r="W13" i="4"/>
  <c r="W15" i="4"/>
  <c r="W17" i="4"/>
  <c r="W21" i="4"/>
  <c r="W23" i="4"/>
  <c r="W25" i="4"/>
  <c r="W27" i="4"/>
  <c r="X110" i="4"/>
  <c r="CD128" i="4" s="1"/>
  <c r="R110" i="4"/>
  <c r="Z110" i="4" s="1"/>
  <c r="X114" i="4"/>
  <c r="R114" i="4"/>
  <c r="Z114" i="4" s="1"/>
  <c r="X133" i="4"/>
  <c r="R133" i="4"/>
  <c r="Z133" i="4" s="1"/>
  <c r="X137" i="4"/>
  <c r="R137" i="4"/>
  <c r="Z137" i="4" s="1"/>
  <c r="X149" i="4"/>
  <c r="R149" i="4"/>
  <c r="Z149" i="4" s="1"/>
  <c r="X151" i="4"/>
  <c r="CD76" i="4" s="1"/>
  <c r="R151" i="4"/>
  <c r="Z151" i="4" s="1"/>
  <c r="X153" i="4"/>
  <c r="CD78" i="4" s="1"/>
  <c r="R153" i="4"/>
  <c r="Z153" i="4" s="1"/>
  <c r="X245" i="4"/>
  <c r="R245" i="4"/>
  <c r="Z245" i="4" s="1"/>
  <c r="AA307" i="4"/>
  <c r="AA308" i="4"/>
  <c r="AA304" i="4"/>
  <c r="AA305" i="4" s="1"/>
  <c r="AA302" i="4"/>
  <c r="M316" i="4" s="1"/>
  <c r="AN40" i="4"/>
  <c r="U307" i="4"/>
  <c r="U308" i="4"/>
  <c r="U304" i="4"/>
  <c r="U305" i="4" s="1"/>
  <c r="U302" i="4"/>
  <c r="M310" i="4" s="1"/>
  <c r="X79" i="4"/>
  <c r="R79" i="4"/>
  <c r="Z79" i="4" s="1"/>
  <c r="X83" i="4"/>
  <c r="CD52" i="4" s="1"/>
  <c r="R83" i="4"/>
  <c r="Z83" i="4" s="1"/>
  <c r="X108" i="4"/>
  <c r="R108" i="4"/>
  <c r="Z108" i="4" s="1"/>
  <c r="X160" i="4"/>
  <c r="R160" i="4"/>
  <c r="Z160" i="4" s="1"/>
  <c r="X164" i="4"/>
  <c r="CD80" i="4" s="1"/>
  <c r="R164" i="4"/>
  <c r="Z164" i="4" s="1"/>
  <c r="X248" i="4"/>
  <c r="CD158" i="4" s="1"/>
  <c r="R248" i="4"/>
  <c r="Z248" i="4" s="1"/>
  <c r="S308" i="4"/>
  <c r="S319" i="4" s="1"/>
  <c r="M308" i="4"/>
  <c r="M319" i="4" s="1"/>
  <c r="W302" i="4"/>
  <c r="W308" i="4"/>
  <c r="N308" i="4"/>
  <c r="N319" i="4" s="1"/>
  <c r="W19" i="4"/>
  <c r="W12" i="3"/>
  <c r="W14" i="3"/>
  <c r="W16" i="3"/>
  <c r="W18" i="3"/>
  <c r="W20" i="3"/>
  <c r="W22" i="3"/>
  <c r="W24" i="3"/>
  <c r="W26" i="3"/>
  <c r="W10" i="3"/>
  <c r="W19" i="3"/>
  <c r="Z40" i="3"/>
  <c r="R39" i="3"/>
  <c r="R38" i="3" s="1"/>
  <c r="Y327" i="3"/>
  <c r="Y328" i="3"/>
  <c r="Y324" i="3"/>
  <c r="Y325" i="3" s="1"/>
  <c r="Y322" i="3"/>
  <c r="M334" i="3" s="1"/>
  <c r="Q329" i="3" s="1"/>
  <c r="X110" i="3"/>
  <c r="R110" i="3"/>
  <c r="Z110" i="3" s="1"/>
  <c r="X112" i="3"/>
  <c r="R112" i="3"/>
  <c r="Z112" i="3" s="1"/>
  <c r="X122" i="3"/>
  <c r="R122" i="3"/>
  <c r="Z122" i="3" s="1"/>
  <c r="X279" i="3"/>
  <c r="R279" i="3"/>
  <c r="Z279" i="3" s="1"/>
  <c r="X281" i="3"/>
  <c r="R281" i="3"/>
  <c r="Z281" i="3" s="1"/>
  <c r="X113" i="3"/>
  <c r="R113" i="3"/>
  <c r="Z113" i="3" s="1"/>
  <c r="X117" i="3"/>
  <c r="R117" i="3"/>
  <c r="Z117" i="3" s="1"/>
  <c r="X120" i="3"/>
  <c r="R120" i="3"/>
  <c r="Z120" i="3" s="1"/>
  <c r="X129" i="3"/>
  <c r="R129" i="3"/>
  <c r="Z129" i="3" s="1"/>
  <c r="X135" i="3"/>
  <c r="R135" i="3"/>
  <c r="Z135" i="3" s="1"/>
  <c r="X137" i="3"/>
  <c r="R137" i="3"/>
  <c r="Z137" i="3" s="1"/>
  <c r="X139" i="3"/>
  <c r="R139" i="3"/>
  <c r="Z139" i="3" s="1"/>
  <c r="X143" i="3"/>
  <c r="R143" i="3"/>
  <c r="Z143" i="3" s="1"/>
  <c r="X176" i="3"/>
  <c r="R176" i="3"/>
  <c r="Z176" i="3" s="1"/>
  <c r="X280" i="3"/>
  <c r="R280" i="3"/>
  <c r="Z280" i="3" s="1"/>
  <c r="W322" i="3"/>
  <c r="W328" i="3"/>
  <c r="N328" i="3"/>
  <c r="N339" i="3" s="1"/>
  <c r="S327" i="3"/>
  <c r="S338" i="3" s="1"/>
  <c r="M327" i="3"/>
  <c r="M338" i="3" s="1"/>
  <c r="W11" i="3"/>
  <c r="W13" i="3"/>
  <c r="W15" i="3"/>
  <c r="W17" i="3"/>
  <c r="W21" i="3"/>
  <c r="W23" i="3"/>
  <c r="W25" i="3"/>
  <c r="W27" i="3"/>
  <c r="X114" i="3"/>
  <c r="R114" i="3"/>
  <c r="Z114" i="3" s="1"/>
  <c r="X116" i="3"/>
  <c r="R116" i="3"/>
  <c r="Z116" i="3" s="1"/>
  <c r="X118" i="3"/>
  <c r="R118" i="3"/>
  <c r="Z118" i="3" s="1"/>
  <c r="X126" i="3"/>
  <c r="R126" i="3"/>
  <c r="Z126" i="3" s="1"/>
  <c r="X148" i="3"/>
  <c r="R148" i="3"/>
  <c r="Z148" i="3" s="1"/>
  <c r="X150" i="3"/>
  <c r="R150" i="3"/>
  <c r="Z150" i="3" s="1"/>
  <c r="X174" i="3"/>
  <c r="R174" i="3"/>
  <c r="Z174" i="3" s="1"/>
  <c r="AJ328" i="3"/>
  <c r="AJ335" i="3" s="1"/>
  <c r="AJ327" i="3"/>
  <c r="AJ334" i="3" s="1"/>
  <c r="AJ322" i="3"/>
  <c r="V328" i="3"/>
  <c r="V324" i="3"/>
  <c r="V325" i="3" s="1"/>
  <c r="V322" i="3"/>
  <c r="M331" i="3" s="1"/>
  <c r="N329" i="3" s="1"/>
  <c r="V327" i="3"/>
  <c r="AA327" i="3"/>
  <c r="AA328" i="3"/>
  <c r="AA324" i="3"/>
  <c r="AA325" i="3" s="1"/>
  <c r="AA322" i="3"/>
  <c r="M336" i="3" s="1"/>
  <c r="AN40" i="3"/>
  <c r="U327" i="3"/>
  <c r="U328" i="3"/>
  <c r="U324" i="3"/>
  <c r="U325" i="3" s="1"/>
  <c r="U322" i="3"/>
  <c r="M330" i="3" s="1"/>
  <c r="X109" i="3"/>
  <c r="R109" i="3"/>
  <c r="Z109" i="3" s="1"/>
  <c r="X111" i="3"/>
  <c r="R111" i="3"/>
  <c r="Z111" i="3" s="1"/>
  <c r="X115" i="3"/>
  <c r="R115" i="3"/>
  <c r="Z115" i="3" s="1"/>
  <c r="X124" i="3"/>
  <c r="R124" i="3"/>
  <c r="Z124" i="3" s="1"/>
  <c r="X128" i="3"/>
  <c r="R128" i="3"/>
  <c r="Z128" i="3" s="1"/>
  <c r="X149" i="3"/>
  <c r="R149" i="3"/>
  <c r="Z149" i="3" s="1"/>
  <c r="X151" i="3"/>
  <c r="R151" i="3"/>
  <c r="Z151" i="3" s="1"/>
  <c r="X131" i="3"/>
  <c r="R131" i="3"/>
  <c r="Z131" i="3" s="1"/>
  <c r="X133" i="3"/>
  <c r="R133" i="3"/>
  <c r="Z133" i="3" s="1"/>
  <c r="X141" i="3"/>
  <c r="R141" i="3"/>
  <c r="Z141" i="3" s="1"/>
  <c r="X145" i="3"/>
  <c r="R145" i="3"/>
  <c r="Z145" i="3" s="1"/>
  <c r="X278" i="3"/>
  <c r="R278" i="3"/>
  <c r="Z278" i="3" s="1"/>
  <c r="W28" i="3"/>
  <c r="W324" i="3"/>
  <c r="W325" i="3" s="1"/>
  <c r="W327" i="3"/>
  <c r="N327" i="3"/>
  <c r="N338" i="3" s="1"/>
  <c r="S328" i="3"/>
  <c r="S339" i="3" s="1"/>
  <c r="M328" i="3"/>
  <c r="M339" i="3" s="1"/>
  <c r="W10" i="2"/>
  <c r="W19" i="2"/>
  <c r="W12" i="2"/>
  <c r="W14" i="2"/>
  <c r="W16" i="2"/>
  <c r="W18" i="2"/>
  <c r="W20" i="2"/>
  <c r="W22" i="2"/>
  <c r="W24" i="2"/>
  <c r="W26" i="2"/>
  <c r="M302" i="2"/>
  <c r="N303" i="2" s="1"/>
  <c r="M312" i="2"/>
  <c r="Z40" i="2"/>
  <c r="R39" i="2"/>
  <c r="R38" i="2" s="1"/>
  <c r="Y307" i="2"/>
  <c r="Y308" i="2"/>
  <c r="Y304" i="2"/>
  <c r="Y305" i="2" s="1"/>
  <c r="Y302" i="2"/>
  <c r="M314" i="2" s="1"/>
  <c r="Q309" i="2" s="1"/>
  <c r="W11" i="2"/>
  <c r="W13" i="2"/>
  <c r="W15" i="2"/>
  <c r="W17" i="2"/>
  <c r="W21" i="2"/>
  <c r="W23" i="2"/>
  <c r="W25" i="2"/>
  <c r="W27" i="2"/>
  <c r="AJ308" i="2"/>
  <c r="AJ313" i="2" s="1"/>
  <c r="AJ307" i="2"/>
  <c r="AJ312" i="2" s="1"/>
  <c r="AJ302" i="2"/>
  <c r="V308" i="2"/>
  <c r="V304" i="2"/>
  <c r="V305" i="2" s="1"/>
  <c r="V302" i="2"/>
  <c r="M311" i="2" s="1"/>
  <c r="N309" i="2" s="1"/>
  <c r="V307" i="2"/>
  <c r="AA307" i="2"/>
  <c r="AA308" i="2"/>
  <c r="AA304" i="2"/>
  <c r="AA305" i="2" s="1"/>
  <c r="AA302" i="2"/>
  <c r="M316" i="2" s="1"/>
  <c r="AN40" i="2"/>
  <c r="U307" i="2"/>
  <c r="U308" i="2"/>
  <c r="U304" i="2"/>
  <c r="U305" i="2" s="1"/>
  <c r="U302" i="2"/>
  <c r="M310" i="2" s="1"/>
  <c r="X307" i="2"/>
  <c r="R268" i="2"/>
  <c r="Z268" i="2" s="1"/>
  <c r="X268" i="2"/>
  <c r="W28" i="2"/>
  <c r="Y327" i="1"/>
  <c r="Y328" i="1"/>
  <c r="Y324" i="1"/>
  <c r="Y325" i="1" s="1"/>
  <c r="Y322" i="1"/>
  <c r="M334" i="1" s="1"/>
  <c r="Q329" i="1" s="1"/>
  <c r="X113" i="1"/>
  <c r="R113" i="1"/>
  <c r="Z113" i="1" s="1"/>
  <c r="X118" i="1"/>
  <c r="R118" i="1"/>
  <c r="Z118" i="1" s="1"/>
  <c r="X126" i="1"/>
  <c r="R126" i="1"/>
  <c r="Z126" i="1" s="1"/>
  <c r="X134" i="1"/>
  <c r="R134" i="1"/>
  <c r="Z134" i="1" s="1"/>
  <c r="X142" i="1"/>
  <c r="R142" i="1"/>
  <c r="Z142" i="1" s="1"/>
  <c r="X148" i="1"/>
  <c r="R148" i="1"/>
  <c r="Z148" i="1" s="1"/>
  <c r="X160" i="1"/>
  <c r="R160" i="1"/>
  <c r="Z160" i="1" s="1"/>
  <c r="X164" i="1"/>
  <c r="R164" i="1"/>
  <c r="Z164" i="1" s="1"/>
  <c r="X176" i="1"/>
  <c r="R176" i="1"/>
  <c r="Z176" i="1" s="1"/>
  <c r="X180" i="1"/>
  <c r="R180" i="1"/>
  <c r="Z180" i="1" s="1"/>
  <c r="AJ328" i="1"/>
  <c r="AJ335" i="1" s="1"/>
  <c r="AJ327" i="1"/>
  <c r="AJ334" i="1" s="1"/>
  <c r="AJ322" i="1"/>
  <c r="V328" i="1"/>
  <c r="V324" i="1"/>
  <c r="V325" i="1" s="1"/>
  <c r="V322" i="1"/>
  <c r="M331" i="1" s="1"/>
  <c r="N329" i="1" s="1"/>
  <c r="V327" i="1"/>
  <c r="X106" i="1"/>
  <c r="R106" i="1"/>
  <c r="Z106" i="1" s="1"/>
  <c r="X108" i="1"/>
  <c r="R108" i="1"/>
  <c r="Z108" i="1" s="1"/>
  <c r="X110" i="1"/>
  <c r="R110" i="1"/>
  <c r="Z110" i="1" s="1"/>
  <c r="X112" i="1"/>
  <c r="R112" i="1"/>
  <c r="Z112" i="1" s="1"/>
  <c r="X128" i="1"/>
  <c r="R128" i="1"/>
  <c r="Z128" i="1" s="1"/>
  <c r="X140" i="1"/>
  <c r="R140" i="1"/>
  <c r="Z140" i="1" s="1"/>
  <c r="X147" i="1"/>
  <c r="R147" i="1"/>
  <c r="Z147" i="1" s="1"/>
  <c r="X166" i="1"/>
  <c r="R166" i="1"/>
  <c r="Z166" i="1" s="1"/>
  <c r="X170" i="1"/>
  <c r="R170" i="1"/>
  <c r="Z170" i="1" s="1"/>
  <c r="X174" i="1"/>
  <c r="R174" i="1"/>
  <c r="Z174" i="1" s="1"/>
  <c r="X178" i="1"/>
  <c r="R178" i="1"/>
  <c r="Z178" i="1" s="1"/>
  <c r="X182" i="1"/>
  <c r="R182" i="1"/>
  <c r="Z182" i="1" s="1"/>
  <c r="Q328" i="1"/>
  <c r="Q339" i="1" s="1"/>
  <c r="S327" i="1"/>
  <c r="S338" i="1" s="1"/>
  <c r="M327" i="1"/>
  <c r="M338" i="1" s="1"/>
  <c r="W324" i="1"/>
  <c r="W325" i="1" s="1"/>
  <c r="W327" i="1"/>
  <c r="N327" i="1"/>
  <c r="N338" i="1" s="1"/>
  <c r="W29" i="1"/>
  <c r="Z40" i="1"/>
  <c r="R39" i="1"/>
  <c r="R38" i="1" s="1"/>
  <c r="X105" i="1"/>
  <c r="R105" i="1"/>
  <c r="Z105" i="1" s="1"/>
  <c r="X107" i="1"/>
  <c r="R107" i="1"/>
  <c r="Z107" i="1" s="1"/>
  <c r="X109" i="1"/>
  <c r="R109" i="1"/>
  <c r="Z109" i="1" s="1"/>
  <c r="X111" i="1"/>
  <c r="R111" i="1"/>
  <c r="Z111" i="1" s="1"/>
  <c r="X115" i="1"/>
  <c r="R115" i="1"/>
  <c r="Z115" i="1" s="1"/>
  <c r="X122" i="1"/>
  <c r="R122" i="1"/>
  <c r="Z122" i="1" s="1"/>
  <c r="X130" i="1"/>
  <c r="R130" i="1"/>
  <c r="Z130" i="1" s="1"/>
  <c r="X138" i="1"/>
  <c r="R138" i="1"/>
  <c r="Z138" i="1" s="1"/>
  <c r="X146" i="1"/>
  <c r="R146" i="1"/>
  <c r="Z146" i="1" s="1"/>
  <c r="X168" i="1"/>
  <c r="R168" i="1"/>
  <c r="Z168" i="1" s="1"/>
  <c r="X172" i="1"/>
  <c r="R172" i="1"/>
  <c r="Z172" i="1" s="1"/>
  <c r="AA327" i="1"/>
  <c r="AA328" i="1"/>
  <c r="AA324" i="1"/>
  <c r="AA325" i="1" s="1"/>
  <c r="AA322" i="1"/>
  <c r="M336" i="1" s="1"/>
  <c r="AN40" i="1"/>
  <c r="U327" i="1"/>
  <c r="U328" i="1"/>
  <c r="U324" i="1"/>
  <c r="U325" i="1" s="1"/>
  <c r="U322" i="1"/>
  <c r="M330" i="1" s="1"/>
  <c r="X114" i="1"/>
  <c r="R114" i="1"/>
  <c r="Z114" i="1" s="1"/>
  <c r="X116" i="1"/>
  <c r="R116" i="1"/>
  <c r="Z116" i="1" s="1"/>
  <c r="X120" i="1"/>
  <c r="R120" i="1"/>
  <c r="Z120" i="1" s="1"/>
  <c r="X124" i="1"/>
  <c r="R124" i="1"/>
  <c r="Z124" i="1" s="1"/>
  <c r="X132" i="1"/>
  <c r="R132" i="1"/>
  <c r="Z132" i="1" s="1"/>
  <c r="X136" i="1"/>
  <c r="R136" i="1"/>
  <c r="Z136" i="1" s="1"/>
  <c r="X144" i="1"/>
  <c r="R144" i="1"/>
  <c r="Z144" i="1" s="1"/>
  <c r="X158" i="1"/>
  <c r="R158" i="1"/>
  <c r="Z158" i="1" s="1"/>
  <c r="X162" i="1"/>
  <c r="R162" i="1"/>
  <c r="Z162" i="1" s="1"/>
  <c r="S328" i="1"/>
  <c r="S339" i="1" s="1"/>
  <c r="M328" i="1"/>
  <c r="M339" i="1" s="1"/>
  <c r="W322" i="1"/>
  <c r="W328" i="1"/>
  <c r="N328" i="1"/>
  <c r="N339" i="1" s="1"/>
  <c r="W29" i="5" l="1"/>
  <c r="V67" i="10"/>
  <c r="AF67" i="10" s="1"/>
  <c r="V61" i="10"/>
  <c r="AF61" i="10" s="1"/>
  <c r="V47" i="10"/>
  <c r="AF47" i="10" s="1"/>
  <c r="V40" i="10"/>
  <c r="AF40" i="10" s="1"/>
  <c r="AU40" i="10" s="1"/>
  <c r="V49" i="10"/>
  <c r="AF49" i="10" s="1"/>
  <c r="V65" i="10"/>
  <c r="AF65" i="10" s="1"/>
  <c r="V53" i="10"/>
  <c r="AF53" i="10" s="1"/>
  <c r="V43" i="10"/>
  <c r="AF43" i="10" s="1"/>
  <c r="V55" i="10"/>
  <c r="AF55" i="10" s="1"/>
  <c r="V51" i="10"/>
  <c r="AF51" i="10" s="1"/>
  <c r="V63" i="10"/>
  <c r="AF63" i="10" s="1"/>
  <c r="V57" i="10"/>
  <c r="AF57" i="10" s="1"/>
  <c r="V41" i="10"/>
  <c r="AF41" i="10" s="1"/>
  <c r="V59" i="10"/>
  <c r="AF59" i="10" s="1"/>
  <c r="V45" i="10"/>
  <c r="AF45" i="10" s="1"/>
  <c r="V308" i="10"/>
  <c r="AF308" i="10" s="1"/>
  <c r="V304" i="10"/>
  <c r="AF304" i="10" s="1"/>
  <c r="V302" i="10"/>
  <c r="AF302" i="10" s="1"/>
  <c r="V298" i="10"/>
  <c r="AF298" i="10" s="1"/>
  <c r="V294" i="10"/>
  <c r="AF294" i="10" s="1"/>
  <c r="V285" i="10"/>
  <c r="AF285" i="10" s="1"/>
  <c r="V282" i="10"/>
  <c r="AF282" i="10" s="1"/>
  <c r="V280" i="10"/>
  <c r="AF280" i="10" s="1"/>
  <c r="V276" i="10"/>
  <c r="AF276" i="10" s="1"/>
  <c r="V273" i="10"/>
  <c r="AF273" i="10" s="1"/>
  <c r="V271" i="10"/>
  <c r="AF271" i="10" s="1"/>
  <c r="V265" i="10"/>
  <c r="AF265" i="10" s="1"/>
  <c r="V263" i="10"/>
  <c r="AF263" i="10" s="1"/>
  <c r="V262" i="10"/>
  <c r="AF262" i="10" s="1"/>
  <c r="V261" i="10"/>
  <c r="AF261" i="10" s="1"/>
  <c r="V260" i="10"/>
  <c r="AF260" i="10" s="1"/>
  <c r="V249" i="10"/>
  <c r="AF249" i="10" s="1"/>
  <c r="V237" i="10"/>
  <c r="AF237" i="10" s="1"/>
  <c r="V233" i="10"/>
  <c r="AF233" i="10" s="1"/>
  <c r="V229" i="10"/>
  <c r="AF229" i="10" s="1"/>
  <c r="V227" i="10"/>
  <c r="AF227" i="10" s="1"/>
  <c r="V225" i="10"/>
  <c r="AF225" i="10" s="1"/>
  <c r="V224" i="10"/>
  <c r="AF224" i="10" s="1"/>
  <c r="V223" i="10"/>
  <c r="AF223" i="10" s="1"/>
  <c r="V222" i="10"/>
  <c r="AF222" i="10" s="1"/>
  <c r="V212" i="10"/>
  <c r="AF212" i="10" s="1"/>
  <c r="V188" i="10"/>
  <c r="AF188" i="10" s="1"/>
  <c r="V184" i="10"/>
  <c r="AF184" i="10" s="1"/>
  <c r="V182" i="10"/>
  <c r="AF182" i="10" s="1"/>
  <c r="V318" i="10"/>
  <c r="AF318" i="10" s="1"/>
  <c r="V316" i="10"/>
  <c r="AF316" i="10" s="1"/>
  <c r="V311" i="10"/>
  <c r="AF311" i="10" s="1"/>
  <c r="V307" i="10"/>
  <c r="AF307" i="10" s="1"/>
  <c r="V303" i="10"/>
  <c r="AF303" i="10" s="1"/>
  <c r="V299" i="10"/>
  <c r="AF299" i="10" s="1"/>
  <c r="V295" i="10"/>
  <c r="AF295" i="10" s="1"/>
  <c r="V286" i="10"/>
  <c r="AF286" i="10" s="1"/>
  <c r="V283" i="10"/>
  <c r="AF283" i="10" s="1"/>
  <c r="V279" i="10"/>
  <c r="AF279" i="10" s="1"/>
  <c r="V275" i="10"/>
  <c r="AF275" i="10" s="1"/>
  <c r="V269" i="10"/>
  <c r="AF269" i="10" s="1"/>
  <c r="V267" i="10"/>
  <c r="AF267" i="10" s="1"/>
  <c r="V254" i="10"/>
  <c r="AF254" i="10" s="1"/>
  <c r="V253" i="10"/>
  <c r="AF253" i="10" s="1"/>
  <c r="V252" i="10"/>
  <c r="AF252" i="10" s="1"/>
  <c r="V251" i="10"/>
  <c r="AF251" i="10" s="1"/>
  <c r="V250" i="10"/>
  <c r="AF250" i="10" s="1"/>
  <c r="V236" i="10"/>
  <c r="AF236" i="10" s="1"/>
  <c r="V232" i="10"/>
  <c r="AF232" i="10" s="1"/>
  <c r="V221" i="10"/>
  <c r="AF221" i="10" s="1"/>
  <c r="V220" i="10"/>
  <c r="AF220" i="10" s="1"/>
  <c r="V219" i="10"/>
  <c r="AF219" i="10" s="1"/>
  <c r="V217" i="10"/>
  <c r="AF217" i="10" s="1"/>
  <c r="V215" i="10"/>
  <c r="AF215" i="10" s="1"/>
  <c r="V213" i="10"/>
  <c r="AF213" i="10" s="1"/>
  <c r="V211" i="10"/>
  <c r="AF211" i="10" s="1"/>
  <c r="V209" i="10"/>
  <c r="AF209" i="10" s="1"/>
  <c r="V207" i="10"/>
  <c r="AF207" i="10" s="1"/>
  <c r="V205" i="10"/>
  <c r="AF205" i="10" s="1"/>
  <c r="V203" i="10"/>
  <c r="AF203" i="10" s="1"/>
  <c r="V200" i="10"/>
  <c r="AF200" i="10" s="1"/>
  <c r="V198" i="10"/>
  <c r="AF198" i="10" s="1"/>
  <c r="V196" i="10"/>
  <c r="AF196" i="10" s="1"/>
  <c r="V194" i="10"/>
  <c r="AF194" i="10" s="1"/>
  <c r="V189" i="10"/>
  <c r="AF189" i="10" s="1"/>
  <c r="V185" i="10"/>
  <c r="AF185" i="10" s="1"/>
  <c r="V175" i="10"/>
  <c r="AF175" i="10" s="1"/>
  <c r="V173" i="10"/>
  <c r="AF173" i="10" s="1"/>
  <c r="V171" i="10"/>
  <c r="AF171" i="10" s="1"/>
  <c r="V169" i="10"/>
  <c r="AF169" i="10" s="1"/>
  <c r="V168" i="10"/>
  <c r="AF168" i="10" s="1"/>
  <c r="V167" i="10"/>
  <c r="AF167" i="10" s="1"/>
  <c r="V172" i="10"/>
  <c r="AF172" i="10" s="1"/>
  <c r="V170" i="10"/>
  <c r="AF170" i="10" s="1"/>
  <c r="V56" i="10"/>
  <c r="AF56" i="10" s="1"/>
  <c r="V60" i="10"/>
  <c r="AF60" i="10" s="1"/>
  <c r="V157" i="10"/>
  <c r="AF157" i="10" s="1"/>
  <c r="V146" i="10"/>
  <c r="AF146" i="10" s="1"/>
  <c r="V142" i="10"/>
  <c r="AF142" i="10" s="1"/>
  <c r="V138" i="10"/>
  <c r="AF138" i="10" s="1"/>
  <c r="V136" i="10"/>
  <c r="AF136" i="10" s="1"/>
  <c r="V132" i="10"/>
  <c r="AF132" i="10" s="1"/>
  <c r="V131" i="10"/>
  <c r="AF131" i="10" s="1"/>
  <c r="V129" i="10"/>
  <c r="AF129" i="10" s="1"/>
  <c r="V127" i="10"/>
  <c r="AF127" i="10" s="1"/>
  <c r="V126" i="10"/>
  <c r="AF126" i="10" s="1"/>
  <c r="V123" i="10"/>
  <c r="AF123" i="10" s="1"/>
  <c r="V122" i="10"/>
  <c r="AF122" i="10" s="1"/>
  <c r="V121" i="10"/>
  <c r="AF121" i="10" s="1"/>
  <c r="V120" i="10"/>
  <c r="AF120" i="10" s="1"/>
  <c r="V119" i="10"/>
  <c r="AF119" i="10" s="1"/>
  <c r="V44" i="10"/>
  <c r="AF44" i="10" s="1"/>
  <c r="V48" i="10"/>
  <c r="AF48" i="10" s="1"/>
  <c r="V58" i="10"/>
  <c r="AF58" i="10" s="1"/>
  <c r="V62" i="10"/>
  <c r="AF62" i="10" s="1"/>
  <c r="V70" i="10"/>
  <c r="AF70" i="10" s="1"/>
  <c r="V72" i="10"/>
  <c r="AF72" i="10" s="1"/>
  <c r="V74" i="10"/>
  <c r="AF74" i="10" s="1"/>
  <c r="V76" i="10"/>
  <c r="AF76" i="10" s="1"/>
  <c r="V79" i="10"/>
  <c r="AF79" i="10" s="1"/>
  <c r="V86" i="10"/>
  <c r="AF86" i="10" s="1"/>
  <c r="V89" i="10"/>
  <c r="AF89" i="10" s="1"/>
  <c r="V91" i="10"/>
  <c r="AF91" i="10" s="1"/>
  <c r="V96" i="10"/>
  <c r="AF96" i="10" s="1"/>
  <c r="V100" i="10"/>
  <c r="AF100" i="10" s="1"/>
  <c r="V104" i="10"/>
  <c r="AF104" i="10" s="1"/>
  <c r="V106" i="10"/>
  <c r="AF106" i="10" s="1"/>
  <c r="V108" i="10"/>
  <c r="AF108" i="10" s="1"/>
  <c r="V110" i="10"/>
  <c r="AF110" i="10" s="1"/>
  <c r="V112" i="10"/>
  <c r="AF112" i="10" s="1"/>
  <c r="V116" i="10"/>
  <c r="AF116" i="10" s="1"/>
  <c r="V166" i="10"/>
  <c r="AF166" i="10" s="1"/>
  <c r="V164" i="10"/>
  <c r="AF164" i="10" s="1"/>
  <c r="V162" i="10"/>
  <c r="AF162" i="10" s="1"/>
  <c r="V52" i="10"/>
  <c r="AF52" i="10" s="1"/>
  <c r="V160" i="10"/>
  <c r="AF160" i="10" s="1"/>
  <c r="V155" i="10"/>
  <c r="AF155" i="10" s="1"/>
  <c r="V153" i="10"/>
  <c r="AF153" i="10" s="1"/>
  <c r="V151" i="10"/>
  <c r="AF151" i="10" s="1"/>
  <c r="V149" i="10"/>
  <c r="AF149" i="10" s="1"/>
  <c r="V145" i="10"/>
  <c r="AF145" i="10" s="1"/>
  <c r="V141" i="10"/>
  <c r="AF141" i="10" s="1"/>
  <c r="V140" i="10"/>
  <c r="AF140" i="10" s="1"/>
  <c r="V139" i="10"/>
  <c r="AF139" i="10" s="1"/>
  <c r="V137" i="10"/>
  <c r="AF137" i="10" s="1"/>
  <c r="V135" i="10"/>
  <c r="AF135" i="10" s="1"/>
  <c r="V134" i="10"/>
  <c r="AF134" i="10" s="1"/>
  <c r="V133" i="10"/>
  <c r="AF133" i="10" s="1"/>
  <c r="V42" i="10"/>
  <c r="AF42" i="10" s="1"/>
  <c r="V46" i="10"/>
  <c r="AF46" i="10" s="1"/>
  <c r="V50" i="10"/>
  <c r="AF50" i="10" s="1"/>
  <c r="V54" i="10"/>
  <c r="AF54" i="10" s="1"/>
  <c r="V80" i="10"/>
  <c r="AF80" i="10" s="1"/>
  <c r="V82" i="10"/>
  <c r="AF82" i="10" s="1"/>
  <c r="V84" i="10"/>
  <c r="AF84" i="10" s="1"/>
  <c r="V93" i="10"/>
  <c r="AF93" i="10" s="1"/>
  <c r="V95" i="10"/>
  <c r="AF95" i="10" s="1"/>
  <c r="V99" i="10"/>
  <c r="AF99" i="10" s="1"/>
  <c r="V103" i="10"/>
  <c r="AF103" i="10" s="1"/>
  <c r="V115" i="10"/>
  <c r="AF115" i="10" s="1"/>
  <c r="V117" i="10"/>
  <c r="AF117" i="10" s="1"/>
  <c r="V314" i="10"/>
  <c r="AF314" i="10" s="1"/>
  <c r="V312" i="10"/>
  <c r="AF312" i="10" s="1"/>
  <c r="V310" i="10"/>
  <c r="AF310" i="10" s="1"/>
  <c r="V306" i="10"/>
  <c r="AF306" i="10" s="1"/>
  <c r="V300" i="10"/>
  <c r="AF300" i="10" s="1"/>
  <c r="V296" i="10"/>
  <c r="AF296" i="10" s="1"/>
  <c r="V292" i="10"/>
  <c r="AF292" i="10" s="1"/>
  <c r="V291" i="10"/>
  <c r="AF291" i="10" s="1"/>
  <c r="V290" i="10"/>
  <c r="AF290" i="10" s="1"/>
  <c r="V289" i="10"/>
  <c r="AF289" i="10" s="1"/>
  <c r="V288" i="10"/>
  <c r="AF288" i="10" s="1"/>
  <c r="V287" i="10"/>
  <c r="AF287" i="10" s="1"/>
  <c r="V284" i="10"/>
  <c r="AF284" i="10" s="1"/>
  <c r="V278" i="10"/>
  <c r="AF278" i="10" s="1"/>
  <c r="V274" i="10"/>
  <c r="AF274" i="10" s="1"/>
  <c r="V272" i="10"/>
  <c r="AF272" i="10" s="1"/>
  <c r="V268" i="10"/>
  <c r="AF268" i="10" s="1"/>
  <c r="V266" i="10"/>
  <c r="AF266" i="10" s="1"/>
  <c r="V264" i="10"/>
  <c r="AF264" i="10" s="1"/>
  <c r="V258" i="10"/>
  <c r="AF258" i="10" s="1"/>
  <c r="V257" i="10"/>
  <c r="AF257" i="10" s="1"/>
  <c r="V256" i="10"/>
  <c r="AF256" i="10" s="1"/>
  <c r="V255" i="10"/>
  <c r="AF255" i="10" s="1"/>
  <c r="V239" i="10"/>
  <c r="AF239" i="10" s="1"/>
  <c r="V235" i="10"/>
  <c r="AF235" i="10" s="1"/>
  <c r="V231" i="10"/>
  <c r="AF231" i="10" s="1"/>
  <c r="V228" i="10"/>
  <c r="AF228" i="10" s="1"/>
  <c r="V226" i="10"/>
  <c r="AF226" i="10" s="1"/>
  <c r="V202" i="10"/>
  <c r="AF202" i="10" s="1"/>
  <c r="V192" i="10"/>
  <c r="AF192" i="10" s="1"/>
  <c r="V190" i="10"/>
  <c r="AF190" i="10" s="1"/>
  <c r="V186" i="10"/>
  <c r="AF186" i="10" s="1"/>
  <c r="V183" i="10"/>
  <c r="AF183" i="10" s="1"/>
  <c r="V181" i="10"/>
  <c r="AF181" i="10" s="1"/>
  <c r="V180" i="10"/>
  <c r="AF180" i="10" s="1"/>
  <c r="V179" i="10"/>
  <c r="AF179" i="10" s="1"/>
  <c r="V177" i="10"/>
  <c r="AF177" i="10" s="1"/>
  <c r="V176" i="10"/>
  <c r="AF176" i="10" s="1"/>
  <c r="V174" i="10"/>
  <c r="AF174" i="10" s="1"/>
  <c r="V317" i="10"/>
  <c r="AF317" i="10" s="1"/>
  <c r="V315" i="10"/>
  <c r="AF315" i="10" s="1"/>
  <c r="V313" i="10"/>
  <c r="AF313" i="10" s="1"/>
  <c r="V309" i="10"/>
  <c r="AF309" i="10" s="1"/>
  <c r="V305" i="10"/>
  <c r="AF305" i="10" s="1"/>
  <c r="V301" i="10"/>
  <c r="AF301" i="10" s="1"/>
  <c r="V297" i="10"/>
  <c r="AF297" i="10" s="1"/>
  <c r="V293" i="10"/>
  <c r="AF293" i="10" s="1"/>
  <c r="V281" i="10"/>
  <c r="AF281" i="10" s="1"/>
  <c r="V277" i="10"/>
  <c r="AF277" i="10" s="1"/>
  <c r="V270" i="10"/>
  <c r="AF270" i="10" s="1"/>
  <c r="V259" i="10"/>
  <c r="AF259" i="10" s="1"/>
  <c r="V248" i="10"/>
  <c r="AF248" i="10" s="1"/>
  <c r="V247" i="10"/>
  <c r="AF247" i="10" s="1"/>
  <c r="V246" i="10"/>
  <c r="AF246" i="10" s="1"/>
  <c r="V245" i="10"/>
  <c r="AF245" i="10" s="1"/>
  <c r="V244" i="10"/>
  <c r="AF244" i="10" s="1"/>
  <c r="V243" i="10"/>
  <c r="AF243" i="10" s="1"/>
  <c r="V242" i="10"/>
  <c r="AF242" i="10" s="1"/>
  <c r="V241" i="10"/>
  <c r="AF241" i="10" s="1"/>
  <c r="V240" i="10"/>
  <c r="AF240" i="10" s="1"/>
  <c r="V238" i="10"/>
  <c r="AF238" i="10" s="1"/>
  <c r="V234" i="10"/>
  <c r="AF234" i="10" s="1"/>
  <c r="V230" i="10"/>
  <c r="AF230" i="10" s="1"/>
  <c r="V218" i="10"/>
  <c r="AF218" i="10" s="1"/>
  <c r="V216" i="10"/>
  <c r="AF216" i="10" s="1"/>
  <c r="V214" i="10"/>
  <c r="AF214" i="10" s="1"/>
  <c r="V210" i="10"/>
  <c r="AF210" i="10" s="1"/>
  <c r="V208" i="10"/>
  <c r="AF208" i="10" s="1"/>
  <c r="V206" i="10"/>
  <c r="AF206" i="10" s="1"/>
  <c r="V204" i="10"/>
  <c r="AF204" i="10" s="1"/>
  <c r="V201" i="10"/>
  <c r="AF201" i="10" s="1"/>
  <c r="V199" i="10"/>
  <c r="AF199" i="10" s="1"/>
  <c r="V197" i="10"/>
  <c r="AF197" i="10" s="1"/>
  <c r="V195" i="10"/>
  <c r="AF195" i="10" s="1"/>
  <c r="V193" i="10"/>
  <c r="AF193" i="10" s="1"/>
  <c r="V191" i="10"/>
  <c r="AF191" i="10" s="1"/>
  <c r="V187" i="10"/>
  <c r="AF187" i="10" s="1"/>
  <c r="V178" i="10"/>
  <c r="AF178" i="10" s="1"/>
  <c r="V165" i="10"/>
  <c r="AF165" i="10" s="1"/>
  <c r="V163" i="10"/>
  <c r="AF163" i="10" s="1"/>
  <c r="V161" i="10"/>
  <c r="AF161" i="10" s="1"/>
  <c r="V158" i="10"/>
  <c r="AF158" i="10" s="1"/>
  <c r="V148" i="10"/>
  <c r="AF148" i="10" s="1"/>
  <c r="V144" i="10"/>
  <c r="AF144" i="10" s="1"/>
  <c r="V75" i="10"/>
  <c r="AF75" i="10" s="1"/>
  <c r="V78" i="10"/>
  <c r="AF78" i="10" s="1"/>
  <c r="V81" i="10"/>
  <c r="AF81" i="10" s="1"/>
  <c r="V83" i="10"/>
  <c r="AF83" i="10" s="1"/>
  <c r="V85" i="10"/>
  <c r="AF85" i="10" s="1"/>
  <c r="V87" i="10"/>
  <c r="AF87" i="10" s="1"/>
  <c r="V90" i="10"/>
  <c r="AF90" i="10" s="1"/>
  <c r="V92" i="10"/>
  <c r="AF92" i="10" s="1"/>
  <c r="V98" i="10"/>
  <c r="AF98" i="10" s="1"/>
  <c r="V102" i="10"/>
  <c r="AF102" i="10" s="1"/>
  <c r="V107" i="10"/>
  <c r="AF107" i="10" s="1"/>
  <c r="V114" i="10"/>
  <c r="AF114" i="10" s="1"/>
  <c r="V64" i="10"/>
  <c r="AF64" i="10" s="1"/>
  <c r="V159" i="10"/>
  <c r="AF159" i="10" s="1"/>
  <c r="V156" i="10"/>
  <c r="AF156" i="10" s="1"/>
  <c r="V154" i="10"/>
  <c r="AF154" i="10" s="1"/>
  <c r="V152" i="10"/>
  <c r="AF152" i="10" s="1"/>
  <c r="V150" i="10"/>
  <c r="AF150" i="10" s="1"/>
  <c r="V147" i="10"/>
  <c r="AF147" i="10" s="1"/>
  <c r="V143" i="10"/>
  <c r="AF143" i="10" s="1"/>
  <c r="V130" i="10"/>
  <c r="AF130" i="10" s="1"/>
  <c r="V128" i="10"/>
  <c r="AF128" i="10" s="1"/>
  <c r="V125" i="10"/>
  <c r="AF125" i="10" s="1"/>
  <c r="V124" i="10"/>
  <c r="AF124" i="10" s="1"/>
  <c r="V66" i="10"/>
  <c r="AF66" i="10" s="1"/>
  <c r="V68" i="10"/>
  <c r="AF68" i="10" s="1"/>
  <c r="V69" i="10"/>
  <c r="AF69" i="10" s="1"/>
  <c r="V71" i="10"/>
  <c r="AF71" i="10" s="1"/>
  <c r="V73" i="10"/>
  <c r="AF73" i="10" s="1"/>
  <c r="V77" i="10"/>
  <c r="AF77" i="10" s="1"/>
  <c r="V88" i="10"/>
  <c r="AF88" i="10" s="1"/>
  <c r="V94" i="10"/>
  <c r="AF94" i="10" s="1"/>
  <c r="V97" i="10"/>
  <c r="AF97" i="10" s="1"/>
  <c r="V101" i="10"/>
  <c r="AF101" i="10" s="1"/>
  <c r="V105" i="10"/>
  <c r="AF105" i="10" s="1"/>
  <c r="V109" i="10"/>
  <c r="AF109" i="10" s="1"/>
  <c r="V111" i="10"/>
  <c r="AF111" i="10" s="1"/>
  <c r="V113" i="10"/>
  <c r="AF113" i="10" s="1"/>
  <c r="V118" i="10"/>
  <c r="AF118" i="10" s="1"/>
  <c r="CQ118" i="10"/>
  <c r="CM118" i="10"/>
  <c r="EK114" i="10"/>
  <c r="EH114" i="10"/>
  <c r="EF114" i="10"/>
  <c r="CQ113" i="10"/>
  <c r="CM113" i="10"/>
  <c r="EK111" i="10"/>
  <c r="EH111" i="10"/>
  <c r="EF111" i="10"/>
  <c r="CH66" i="10"/>
  <c r="CQ111" i="10"/>
  <c r="CM111" i="10"/>
  <c r="EK109" i="10"/>
  <c r="EH109" i="10"/>
  <c r="EF109" i="10"/>
  <c r="CH64" i="10"/>
  <c r="CQ109" i="10"/>
  <c r="CM109" i="10"/>
  <c r="EK107" i="10"/>
  <c r="EH107" i="10"/>
  <c r="EF107" i="10"/>
  <c r="EK105" i="10"/>
  <c r="EH105" i="10"/>
  <c r="EF105" i="10"/>
  <c r="CH62" i="10"/>
  <c r="CQ105" i="10"/>
  <c r="CM105" i="10"/>
  <c r="EK102" i="10"/>
  <c r="EH102" i="10"/>
  <c r="EF102" i="10"/>
  <c r="CQ101" i="10"/>
  <c r="CM101" i="10"/>
  <c r="EK98" i="10"/>
  <c r="EH98" i="10"/>
  <c r="EF98" i="10"/>
  <c r="CQ97" i="10"/>
  <c r="CM97" i="10"/>
  <c r="EK94" i="10"/>
  <c r="EH94" i="10"/>
  <c r="EF94" i="10"/>
  <c r="CH106" i="10"/>
  <c r="CQ94" i="10"/>
  <c r="CM94" i="10"/>
  <c r="CQ88" i="10"/>
  <c r="CM88" i="10"/>
  <c r="EK79" i="10"/>
  <c r="EH79" i="10"/>
  <c r="EF79" i="10"/>
  <c r="CQ77" i="10"/>
  <c r="CM77" i="10"/>
  <c r="EK70" i="10"/>
  <c r="EH70" i="10"/>
  <c r="EF70" i="10"/>
  <c r="EK68" i="10"/>
  <c r="EH68" i="10"/>
  <c r="EF68" i="10"/>
  <c r="EM62" i="10"/>
  <c r="EI62" i="10"/>
  <c r="EJ62" i="10" s="1"/>
  <c r="EM58" i="10"/>
  <c r="EI58" i="10"/>
  <c r="EJ58" i="10" s="1"/>
  <c r="CQ58" i="10"/>
  <c r="CM58" i="10"/>
  <c r="EH54" i="10"/>
  <c r="EF54" i="10"/>
  <c r="EK54" i="10"/>
  <c r="EH50" i="10"/>
  <c r="EF50" i="10"/>
  <c r="EK50" i="10"/>
  <c r="CQ48" i="10"/>
  <c r="CM48" i="10"/>
  <c r="CH48" i="10"/>
  <c r="CQ44" i="10"/>
  <c r="CM44" i="10"/>
  <c r="CH44" i="10"/>
  <c r="CQ120" i="10"/>
  <c r="CM120" i="10"/>
  <c r="CQ122" i="10"/>
  <c r="CM122" i="10"/>
  <c r="EK125" i="10"/>
  <c r="EH125" i="10"/>
  <c r="EF125" i="10"/>
  <c r="EK126" i="10"/>
  <c r="EF126" i="10"/>
  <c r="EH126" i="10"/>
  <c r="EK127" i="10"/>
  <c r="EH127" i="10"/>
  <c r="EF127" i="10"/>
  <c r="EK128" i="10"/>
  <c r="EF128" i="10"/>
  <c r="EH128" i="10"/>
  <c r="EK129" i="10"/>
  <c r="EH129" i="10"/>
  <c r="EF129" i="10"/>
  <c r="EK130" i="10"/>
  <c r="EF130" i="10"/>
  <c r="EH130" i="10"/>
  <c r="EK131" i="10"/>
  <c r="EH131" i="10"/>
  <c r="EF131" i="10"/>
  <c r="CQ132" i="10"/>
  <c r="CM132" i="10"/>
  <c r="CQ136" i="10"/>
  <c r="CM136" i="10"/>
  <c r="CH69" i="10"/>
  <c r="CQ138" i="10"/>
  <c r="CM138" i="10"/>
  <c r="CH71" i="10"/>
  <c r="EK142" i="10"/>
  <c r="EH142" i="10"/>
  <c r="EF142" i="10"/>
  <c r="CQ143" i="10"/>
  <c r="CM143" i="10"/>
  <c r="EK146" i="10"/>
  <c r="EH146" i="10"/>
  <c r="EF146" i="10"/>
  <c r="CQ147" i="10"/>
  <c r="CM147" i="10"/>
  <c r="CQ150" i="10"/>
  <c r="CM150" i="10"/>
  <c r="CH112" i="10"/>
  <c r="CQ152" i="10"/>
  <c r="CM152" i="10"/>
  <c r="CH114" i="10"/>
  <c r="CQ154" i="10"/>
  <c r="CM154" i="10"/>
  <c r="CH116" i="10"/>
  <c r="CQ156" i="10"/>
  <c r="CM156" i="10"/>
  <c r="CH150" i="10"/>
  <c r="EK158" i="10"/>
  <c r="EH158" i="10"/>
  <c r="EF158" i="10"/>
  <c r="CQ159" i="10"/>
  <c r="CM159" i="10"/>
  <c r="CH72" i="10"/>
  <c r="EM64" i="10"/>
  <c r="EI64" i="10"/>
  <c r="EJ64" i="10" s="1"/>
  <c r="EM60" i="10"/>
  <c r="EI60" i="10"/>
  <c r="EJ60" i="10" s="1"/>
  <c r="CQ56" i="10"/>
  <c r="CM56" i="10"/>
  <c r="EM151" i="10"/>
  <c r="EI151" i="10"/>
  <c r="EJ151" i="10" s="1"/>
  <c r="EM152" i="10"/>
  <c r="EI152" i="10"/>
  <c r="EJ152" i="10" s="1"/>
  <c r="EM153" i="10"/>
  <c r="EI153" i="10"/>
  <c r="EJ153" i="10" s="1"/>
  <c r="EM154" i="10"/>
  <c r="EI154" i="10"/>
  <c r="EJ154" i="10" s="1"/>
  <c r="EM155" i="10"/>
  <c r="EI155" i="10"/>
  <c r="EJ155" i="10" s="1"/>
  <c r="EM156" i="10"/>
  <c r="EI156" i="10"/>
  <c r="EJ156" i="10" s="1"/>
  <c r="EM157" i="10"/>
  <c r="EI157" i="10"/>
  <c r="EJ157" i="10" s="1"/>
  <c r="EM158" i="10"/>
  <c r="EI158" i="10"/>
  <c r="EJ158" i="10" s="1"/>
  <c r="EM159" i="10"/>
  <c r="EI159" i="10"/>
  <c r="EJ159" i="10" s="1"/>
  <c r="EM160" i="10"/>
  <c r="EI160" i="10"/>
  <c r="EJ160" i="10" s="1"/>
  <c r="EM162" i="10"/>
  <c r="EI162" i="10"/>
  <c r="EJ162" i="10" s="1"/>
  <c r="EM164" i="10"/>
  <c r="EI164" i="10"/>
  <c r="EJ164" i="10" s="1"/>
  <c r="EM166" i="10"/>
  <c r="EI166" i="10"/>
  <c r="EJ166" i="10" s="1"/>
  <c r="EM168" i="10"/>
  <c r="EI168" i="10"/>
  <c r="EJ168" i="10" s="1"/>
  <c r="EM170" i="10"/>
  <c r="EI170" i="10"/>
  <c r="EJ170" i="10" s="1"/>
  <c r="EM172" i="10"/>
  <c r="EI172" i="10"/>
  <c r="EJ172" i="10" s="1"/>
  <c r="EM174" i="10"/>
  <c r="EI174" i="10"/>
  <c r="EJ174" i="10" s="1"/>
  <c r="EM176" i="10"/>
  <c r="EI176" i="10"/>
  <c r="EJ176" i="10" s="1"/>
  <c r="EM178" i="10"/>
  <c r="EI178" i="10"/>
  <c r="EJ178" i="10" s="1"/>
  <c r="EM161" i="10"/>
  <c r="EI161" i="10"/>
  <c r="EJ161" i="10" s="1"/>
  <c r="EM163" i="10"/>
  <c r="EI163" i="10"/>
  <c r="EJ163" i="10" s="1"/>
  <c r="EM165" i="10"/>
  <c r="EI165" i="10"/>
  <c r="EJ165" i="10" s="1"/>
  <c r="EM167" i="10"/>
  <c r="EI167" i="10"/>
  <c r="EJ167" i="10" s="1"/>
  <c r="EM169" i="10"/>
  <c r="EI169" i="10"/>
  <c r="EJ169" i="10" s="1"/>
  <c r="EM171" i="10"/>
  <c r="EI171" i="10"/>
  <c r="EJ171" i="10" s="1"/>
  <c r="EM173" i="10"/>
  <c r="EI173" i="10"/>
  <c r="EJ173" i="10" s="1"/>
  <c r="EM175" i="10"/>
  <c r="EI175" i="10"/>
  <c r="EJ175" i="10" s="1"/>
  <c r="EM177" i="10"/>
  <c r="EI177" i="10"/>
  <c r="EJ177" i="10" s="1"/>
  <c r="EM179" i="10"/>
  <c r="EI179" i="10"/>
  <c r="EJ179" i="10" s="1"/>
  <c r="CQ161" i="10"/>
  <c r="CM161" i="10"/>
  <c r="CH74" i="10"/>
  <c r="CQ163" i="10"/>
  <c r="CM163" i="10"/>
  <c r="CH76" i="10"/>
  <c r="CQ165" i="10"/>
  <c r="CM165" i="10"/>
  <c r="CH78" i="10"/>
  <c r="EK118" i="10"/>
  <c r="EF118" i="10"/>
  <c r="EH118" i="10"/>
  <c r="EK117" i="10"/>
  <c r="EH117" i="10"/>
  <c r="EF117" i="10"/>
  <c r="EK115" i="10"/>
  <c r="EH115" i="10"/>
  <c r="EF115" i="10"/>
  <c r="CQ114" i="10"/>
  <c r="CM114" i="10"/>
  <c r="CQ107" i="10"/>
  <c r="CM107" i="10"/>
  <c r="CH90" i="10"/>
  <c r="EK103" i="10"/>
  <c r="EH103" i="10"/>
  <c r="EF103" i="10"/>
  <c r="CQ102" i="10"/>
  <c r="CM102" i="10"/>
  <c r="EK99" i="10"/>
  <c r="EH99" i="10"/>
  <c r="EF99" i="10"/>
  <c r="CQ98" i="10"/>
  <c r="CM98" i="10"/>
  <c r="EK95" i="10"/>
  <c r="EH95" i="10"/>
  <c r="EF95" i="10"/>
  <c r="EK92" i="10"/>
  <c r="EH92" i="10"/>
  <c r="EF92" i="10"/>
  <c r="CH103" i="10"/>
  <c r="CQ92" i="10"/>
  <c r="CM92" i="10"/>
  <c r="EK90" i="10"/>
  <c r="EH90" i="10"/>
  <c r="EF90" i="10"/>
  <c r="CH101" i="10"/>
  <c r="CQ90" i="10"/>
  <c r="CM90" i="10"/>
  <c r="EK88" i="10"/>
  <c r="EH88" i="10"/>
  <c r="EF88" i="10"/>
  <c r="CQ87" i="10"/>
  <c r="CM87" i="10"/>
  <c r="EK85" i="10"/>
  <c r="EH85" i="10"/>
  <c r="EF85" i="10"/>
  <c r="CH87" i="10"/>
  <c r="CQ85" i="10"/>
  <c r="CM85" i="10"/>
  <c r="EK83" i="10"/>
  <c r="EH83" i="10"/>
  <c r="EF83" i="10"/>
  <c r="CH60" i="10"/>
  <c r="CQ83" i="10"/>
  <c r="CM83" i="10"/>
  <c r="EK81" i="10"/>
  <c r="EH81" i="10"/>
  <c r="EF81" i="10"/>
  <c r="CH58" i="10"/>
  <c r="CQ81" i="10"/>
  <c r="CM81" i="10"/>
  <c r="EK78" i="10"/>
  <c r="EH78" i="10"/>
  <c r="EF78" i="10"/>
  <c r="CH99" i="10"/>
  <c r="CQ78" i="10"/>
  <c r="CM78" i="10"/>
  <c r="EK75" i="10"/>
  <c r="EH75" i="10"/>
  <c r="EF75" i="10"/>
  <c r="CH98" i="10"/>
  <c r="CQ75" i="10"/>
  <c r="CM75" i="10"/>
  <c r="CH96" i="10"/>
  <c r="CQ73" i="10"/>
  <c r="CM73" i="10"/>
  <c r="CH94" i="10"/>
  <c r="CQ71" i="10"/>
  <c r="CM71" i="10"/>
  <c r="CH91" i="10"/>
  <c r="CQ69" i="10"/>
  <c r="CM69" i="10"/>
  <c r="CQ68" i="10"/>
  <c r="CM68" i="10"/>
  <c r="CH57" i="10"/>
  <c r="CQ66" i="10"/>
  <c r="CM66" i="10"/>
  <c r="CH85" i="10"/>
  <c r="EH62" i="10"/>
  <c r="EF62" i="10"/>
  <c r="EK62" i="10"/>
  <c r="EH58" i="10"/>
  <c r="EF58" i="10"/>
  <c r="EK58" i="10"/>
  <c r="CQ50" i="10"/>
  <c r="CM50" i="10"/>
  <c r="EH48" i="10"/>
  <c r="EF48" i="10"/>
  <c r="EK48" i="10"/>
  <c r="EH46" i="10"/>
  <c r="EF46" i="10"/>
  <c r="EK46" i="10"/>
  <c r="CQ46" i="10"/>
  <c r="CM46" i="10"/>
  <c r="CH46" i="10"/>
  <c r="EH44" i="10"/>
  <c r="EF44" i="10"/>
  <c r="EK44" i="10"/>
  <c r="EH42" i="10"/>
  <c r="EF42" i="10"/>
  <c r="EK42" i="10"/>
  <c r="CQ42" i="10"/>
  <c r="CM42" i="10"/>
  <c r="CH42" i="10"/>
  <c r="CH152" i="10"/>
  <c r="CQ124" i="10"/>
  <c r="CM124" i="10"/>
  <c r="CH148" i="10"/>
  <c r="CQ125" i="10"/>
  <c r="CM125" i="10"/>
  <c r="CQ128" i="10"/>
  <c r="CM128" i="10"/>
  <c r="CH108" i="10"/>
  <c r="CQ130" i="10"/>
  <c r="CM130" i="10"/>
  <c r="CH110" i="10"/>
  <c r="CH154" i="10"/>
  <c r="CQ133" i="10"/>
  <c r="CM133" i="10"/>
  <c r="CH155" i="10"/>
  <c r="CQ134" i="10"/>
  <c r="CM134" i="10"/>
  <c r="CQ135" i="10"/>
  <c r="CM135" i="10"/>
  <c r="CH68" i="10"/>
  <c r="CQ137" i="10"/>
  <c r="CM137" i="10"/>
  <c r="CH70" i="10"/>
  <c r="CQ140" i="10"/>
  <c r="CM140" i="10"/>
  <c r="EK143" i="10"/>
  <c r="EH143" i="10"/>
  <c r="EF143" i="10"/>
  <c r="CQ144" i="10"/>
  <c r="CM144" i="10"/>
  <c r="EK147" i="10"/>
  <c r="EH147" i="10"/>
  <c r="EF147" i="10"/>
  <c r="CQ148" i="10"/>
  <c r="CM148" i="10"/>
  <c r="EK150" i="10"/>
  <c r="EH150" i="10"/>
  <c r="EF150" i="10"/>
  <c r="EK152" i="10"/>
  <c r="EH152" i="10"/>
  <c r="EF152" i="10"/>
  <c r="EK154" i="10"/>
  <c r="EH154" i="10"/>
  <c r="EF154" i="10"/>
  <c r="EK156" i="10"/>
  <c r="EH156" i="10"/>
  <c r="EF156" i="10"/>
  <c r="CQ158" i="10"/>
  <c r="CM158" i="10"/>
  <c r="EK160" i="10"/>
  <c r="EH160" i="10"/>
  <c r="EF160" i="10"/>
  <c r="EM126" i="10"/>
  <c r="EI126" i="10"/>
  <c r="EJ126" i="10" s="1"/>
  <c r="EM122" i="10"/>
  <c r="EI122" i="10"/>
  <c r="EJ122" i="10" s="1"/>
  <c r="EM120" i="10"/>
  <c r="EI120" i="10"/>
  <c r="EJ120" i="10" s="1"/>
  <c r="EM118" i="10"/>
  <c r="EI118" i="10"/>
  <c r="EJ118" i="10" s="1"/>
  <c r="EM116" i="10"/>
  <c r="EI116" i="10"/>
  <c r="EJ116" i="10" s="1"/>
  <c r="EM113" i="10"/>
  <c r="EI113" i="10"/>
  <c r="EJ113" i="10" s="1"/>
  <c r="EM109" i="10"/>
  <c r="EI109" i="10"/>
  <c r="EJ109" i="10" s="1"/>
  <c r="EM105" i="10"/>
  <c r="EI105" i="10"/>
  <c r="EJ105" i="10" s="1"/>
  <c r="EM101" i="10"/>
  <c r="EI101" i="10"/>
  <c r="EJ101" i="10" s="1"/>
  <c r="EM97" i="10"/>
  <c r="EI97" i="10"/>
  <c r="EJ97" i="10" s="1"/>
  <c r="EM137" i="10"/>
  <c r="EI137" i="10"/>
  <c r="EJ137" i="10" s="1"/>
  <c r="EM133" i="10"/>
  <c r="EI133" i="10"/>
  <c r="EJ133" i="10" s="1"/>
  <c r="EM131" i="10"/>
  <c r="EI131" i="10"/>
  <c r="EJ131" i="10" s="1"/>
  <c r="EM129" i="10"/>
  <c r="EI129" i="10"/>
  <c r="EJ129" i="10" s="1"/>
  <c r="EM125" i="10"/>
  <c r="EI125" i="10"/>
  <c r="EJ125" i="10" s="1"/>
  <c r="EM123" i="10"/>
  <c r="EI123" i="10"/>
  <c r="EJ123" i="10" s="1"/>
  <c r="EM119" i="10"/>
  <c r="EI119" i="10"/>
  <c r="EJ119" i="10" s="1"/>
  <c r="CQ64" i="10"/>
  <c r="CM64" i="10"/>
  <c r="CH55" i="10"/>
  <c r="EH60" i="10"/>
  <c r="EF60" i="10"/>
  <c r="EK60" i="10"/>
  <c r="EH52" i="10"/>
  <c r="EF52" i="10"/>
  <c r="EK52" i="10"/>
  <c r="CQ166" i="10"/>
  <c r="CM166" i="10"/>
  <c r="CQ168" i="10"/>
  <c r="CM168" i="10"/>
  <c r="CQ169" i="10"/>
  <c r="CM169" i="10"/>
  <c r="CH118" i="10"/>
  <c r="CQ171" i="10"/>
  <c r="CM171" i="10"/>
  <c r="CH120" i="10"/>
  <c r="AQ328" i="10"/>
  <c r="AQ335" i="10" s="1"/>
  <c r="AQ327" i="10"/>
  <c r="AQ334" i="10" s="1"/>
  <c r="AQ322" i="10"/>
  <c r="BF40" i="10"/>
  <c r="CQ170" i="10"/>
  <c r="CM170" i="10"/>
  <c r="CH119" i="10"/>
  <c r="CQ172" i="10"/>
  <c r="CM172" i="10"/>
  <c r="CH121" i="10"/>
  <c r="CQ174" i="10"/>
  <c r="CM174" i="10"/>
  <c r="CH123" i="10"/>
  <c r="EK177" i="10"/>
  <c r="EH177" i="10"/>
  <c r="EF177" i="10"/>
  <c r="EK178" i="10"/>
  <c r="EF178" i="10"/>
  <c r="EH178" i="10"/>
  <c r="EK179" i="10"/>
  <c r="EH179" i="10"/>
  <c r="EF179" i="10"/>
  <c r="CQ187" i="10"/>
  <c r="CM187" i="10"/>
  <c r="EH187" i="10"/>
  <c r="EF187" i="10"/>
  <c r="EK187" i="10"/>
  <c r="CQ191" i="10"/>
  <c r="CM191" i="10"/>
  <c r="CH184" i="10"/>
  <c r="CQ193" i="10"/>
  <c r="CM193" i="10"/>
  <c r="CH157" i="10"/>
  <c r="CQ195" i="10"/>
  <c r="CM195" i="10"/>
  <c r="CH159" i="10"/>
  <c r="CQ197" i="10"/>
  <c r="CM197" i="10"/>
  <c r="CH161" i="10"/>
  <c r="CQ199" i="10"/>
  <c r="CM199" i="10"/>
  <c r="CH163" i="10"/>
  <c r="CQ201" i="10"/>
  <c r="CM201" i="10"/>
  <c r="CH187" i="10"/>
  <c r="CQ204" i="10"/>
  <c r="CM204" i="10"/>
  <c r="CH125" i="10"/>
  <c r="CQ206" i="10"/>
  <c r="CM206" i="10"/>
  <c r="CH127" i="10"/>
  <c r="CQ208" i="10"/>
  <c r="CM208" i="10"/>
  <c r="CH129" i="10"/>
  <c r="CQ210" i="10"/>
  <c r="CM210" i="10"/>
  <c r="CH131" i="10"/>
  <c r="CQ214" i="10"/>
  <c r="CM214" i="10"/>
  <c r="CH166" i="10"/>
  <c r="EM180" i="10"/>
  <c r="EI180" i="10"/>
  <c r="EJ180" i="10" s="1"/>
  <c r="EM181" i="10"/>
  <c r="EI181" i="10"/>
  <c r="EJ181" i="10" s="1"/>
  <c r="EM182" i="10"/>
  <c r="EI182" i="10"/>
  <c r="EJ182" i="10" s="1"/>
  <c r="EM183" i="10"/>
  <c r="EI183" i="10"/>
  <c r="EJ183" i="10" s="1"/>
  <c r="EM184" i="10"/>
  <c r="EI184" i="10"/>
  <c r="EJ184" i="10" s="1"/>
  <c r="EM185" i="10"/>
  <c r="EI185" i="10"/>
  <c r="EJ185" i="10" s="1"/>
  <c r="EM186" i="10"/>
  <c r="EI186" i="10"/>
  <c r="EJ186" i="10" s="1"/>
  <c r="EM187" i="10"/>
  <c r="EI187" i="10"/>
  <c r="EJ187" i="10" s="1"/>
  <c r="EM188" i="10"/>
  <c r="EI188" i="10"/>
  <c r="EJ188" i="10" s="1"/>
  <c r="CQ216" i="10"/>
  <c r="CM216" i="10"/>
  <c r="CH168" i="10"/>
  <c r="CQ218" i="10"/>
  <c r="CM218" i="10"/>
  <c r="CH170" i="10"/>
  <c r="CQ222" i="10"/>
  <c r="CM222" i="10"/>
  <c r="CH132" i="10"/>
  <c r="CQ223" i="10"/>
  <c r="CM223" i="10"/>
  <c r="CH133" i="10"/>
  <c r="CQ224" i="10"/>
  <c r="CM224" i="10"/>
  <c r="CH134" i="10"/>
  <c r="CQ231" i="10"/>
  <c r="CM231" i="10"/>
  <c r="CQ235" i="10"/>
  <c r="CM235" i="10"/>
  <c r="CQ249" i="10"/>
  <c r="CM249" i="10"/>
  <c r="CQ255" i="10"/>
  <c r="CM255" i="10"/>
  <c r="CH143" i="10"/>
  <c r="CQ256" i="10"/>
  <c r="CM256" i="10"/>
  <c r="CH144" i="10"/>
  <c r="CQ257" i="10"/>
  <c r="CM257" i="10"/>
  <c r="CH145" i="10"/>
  <c r="CQ270" i="10"/>
  <c r="CM270" i="10"/>
  <c r="CH206" i="10"/>
  <c r="CQ277" i="10"/>
  <c r="CM277" i="10"/>
  <c r="CQ282" i="10"/>
  <c r="CM282" i="10"/>
  <c r="CQ287" i="10"/>
  <c r="CM287" i="10"/>
  <c r="CH201" i="10"/>
  <c r="CQ288" i="10"/>
  <c r="CM288" i="10"/>
  <c r="CH202" i="10"/>
  <c r="CQ289" i="10"/>
  <c r="CM289" i="10"/>
  <c r="CH203" i="10"/>
  <c r="CQ290" i="10"/>
  <c r="CM290" i="10"/>
  <c r="CH204" i="10"/>
  <c r="CQ291" i="10"/>
  <c r="CM291" i="10"/>
  <c r="CH205" i="10"/>
  <c r="CQ294" i="10"/>
  <c r="CM294" i="10"/>
  <c r="CQ298" i="10"/>
  <c r="CM298" i="10"/>
  <c r="CQ302" i="10"/>
  <c r="CM302" i="10"/>
  <c r="CQ305" i="10"/>
  <c r="CM305" i="10"/>
  <c r="CQ309" i="10"/>
  <c r="CM309" i="10"/>
  <c r="CQ315" i="10"/>
  <c r="CM315" i="10"/>
  <c r="CH211" i="10"/>
  <c r="CQ317" i="10"/>
  <c r="CM317" i="10"/>
  <c r="CH213" i="10"/>
  <c r="CO67" i="10"/>
  <c r="EO51" i="10"/>
  <c r="EL51" i="10"/>
  <c r="CO53" i="10"/>
  <c r="CO43" i="10"/>
  <c r="CA328" i="10"/>
  <c r="CA327" i="10"/>
  <c r="AR328" i="10"/>
  <c r="AR335" i="10" s="1"/>
  <c r="AR327" i="10"/>
  <c r="AR334" i="10" s="1"/>
  <c r="AR322" i="10"/>
  <c r="BG40" i="10"/>
  <c r="CO45" i="10"/>
  <c r="EK174" i="10"/>
  <c r="EF174" i="10"/>
  <c r="EH174" i="10"/>
  <c r="EK175" i="10"/>
  <c r="EH175" i="10"/>
  <c r="EF175" i="10"/>
  <c r="EK176" i="10"/>
  <c r="EF176" i="10"/>
  <c r="EH176" i="10"/>
  <c r="CQ181" i="10"/>
  <c r="CM181" i="10"/>
  <c r="CH83" i="10"/>
  <c r="EH181" i="10"/>
  <c r="EF181" i="10"/>
  <c r="EK181" i="10"/>
  <c r="CQ183" i="10"/>
  <c r="CM183" i="10"/>
  <c r="CH156" i="10"/>
  <c r="EH183" i="10"/>
  <c r="EF183" i="10"/>
  <c r="EK183" i="10"/>
  <c r="CQ186" i="10"/>
  <c r="CM186" i="10"/>
  <c r="EH186" i="10"/>
  <c r="EF186" i="10"/>
  <c r="EK186" i="10"/>
  <c r="CQ190" i="10"/>
  <c r="CM190" i="10"/>
  <c r="CQ192" i="10"/>
  <c r="CM192" i="10"/>
  <c r="CH186" i="10"/>
  <c r="CQ202" i="10"/>
  <c r="CM202" i="10"/>
  <c r="CQ220" i="10"/>
  <c r="CM220" i="10"/>
  <c r="CH185" i="10"/>
  <c r="CQ221" i="10"/>
  <c r="CM221" i="10"/>
  <c r="CQ226" i="10"/>
  <c r="CM226" i="10"/>
  <c r="CH136" i="10"/>
  <c r="CQ228" i="10"/>
  <c r="CM228" i="10"/>
  <c r="CH138" i="10"/>
  <c r="CQ232" i="10"/>
  <c r="CM232" i="10"/>
  <c r="CQ236" i="10"/>
  <c r="CM236" i="10"/>
  <c r="CQ248" i="10"/>
  <c r="CM248" i="10"/>
  <c r="CQ250" i="10"/>
  <c r="CM250" i="10"/>
  <c r="CH139" i="10"/>
  <c r="CQ251" i="10"/>
  <c r="CM251" i="10"/>
  <c r="CH140" i="10"/>
  <c r="CQ252" i="10"/>
  <c r="CM252" i="10"/>
  <c r="CH141" i="10"/>
  <c r="CQ253" i="10"/>
  <c r="CM253" i="10"/>
  <c r="CH142" i="10"/>
  <c r="CQ259" i="10"/>
  <c r="CM259" i="10"/>
  <c r="CQ264" i="10"/>
  <c r="CM264" i="10"/>
  <c r="CH181" i="10"/>
  <c r="CQ266" i="10"/>
  <c r="CM266" i="10"/>
  <c r="CQ268" i="10"/>
  <c r="CM268" i="10"/>
  <c r="CH194" i="10"/>
  <c r="CQ272" i="10"/>
  <c r="CM272" i="10"/>
  <c r="CH196" i="10"/>
  <c r="CQ274" i="10"/>
  <c r="CM274" i="10"/>
  <c r="CH208" i="10"/>
  <c r="CQ278" i="10"/>
  <c r="CM278" i="10"/>
  <c r="CQ281" i="10"/>
  <c r="CM281" i="10"/>
  <c r="CQ284" i="10"/>
  <c r="CM284" i="10"/>
  <c r="CH198" i="10"/>
  <c r="CQ293" i="10"/>
  <c r="CM293" i="10"/>
  <c r="CQ297" i="10"/>
  <c r="CM297" i="10"/>
  <c r="CQ301" i="10"/>
  <c r="CM301" i="10"/>
  <c r="CQ306" i="10"/>
  <c r="CM306" i="10"/>
  <c r="CQ310" i="10"/>
  <c r="CM310" i="10"/>
  <c r="AM328" i="10"/>
  <c r="AM335" i="10" s="1"/>
  <c r="AM327" i="10"/>
  <c r="AM334" i="10" s="1"/>
  <c r="AM322" i="10"/>
  <c r="BB40" i="10"/>
  <c r="CO57" i="10"/>
  <c r="EO43" i="10"/>
  <c r="EL43" i="10"/>
  <c r="AP328" i="10"/>
  <c r="AP335" i="10" s="1"/>
  <c r="AP327" i="10"/>
  <c r="AP334" i="10" s="1"/>
  <c r="AP322" i="10"/>
  <c r="CQ40" i="10"/>
  <c r="CM40" i="10"/>
  <c r="BE40" i="10"/>
  <c r="CK38" i="10"/>
  <c r="CK111" i="10" s="1"/>
  <c r="CK34" i="10"/>
  <c r="AD324" i="10"/>
  <c r="AD325" i="10" s="1"/>
  <c r="AD322" i="10"/>
  <c r="N335" i="10" s="1"/>
  <c r="T329" i="10" s="1"/>
  <c r="AD328" i="10"/>
  <c r="AD327" i="10"/>
  <c r="AS40" i="10"/>
  <c r="EO55" i="10"/>
  <c r="EL55" i="10"/>
  <c r="CO49" i="10"/>
  <c r="EO45" i="10"/>
  <c r="EL45" i="10"/>
  <c r="EM95" i="10"/>
  <c r="EI95" i="10"/>
  <c r="EJ95" i="10" s="1"/>
  <c r="EO57" i="10"/>
  <c r="EL57" i="10"/>
  <c r="EO49" i="10"/>
  <c r="EL49" i="10"/>
  <c r="EO65" i="10"/>
  <c r="EL65" i="10"/>
  <c r="CO51" i="10"/>
  <c r="AA328" i="10"/>
  <c r="AA324" i="10"/>
  <c r="AA325" i="10" s="1"/>
  <c r="T328" i="10"/>
  <c r="T339" i="10" s="1"/>
  <c r="AE322" i="10"/>
  <c r="N336" i="10" s="1"/>
  <c r="AE327" i="10"/>
  <c r="V38" i="10"/>
  <c r="AO322" i="10"/>
  <c r="CH147" i="10"/>
  <c r="CQ117" i="10"/>
  <c r="CM117" i="10"/>
  <c r="CK117" i="10"/>
  <c r="CQ115" i="10"/>
  <c r="CM115" i="10"/>
  <c r="CK115" i="10"/>
  <c r="EK112" i="10"/>
  <c r="EH112" i="10"/>
  <c r="EF112" i="10"/>
  <c r="EK110" i="10"/>
  <c r="EH110" i="10"/>
  <c r="EF110" i="10"/>
  <c r="EK108" i="10"/>
  <c r="EH108" i="10"/>
  <c r="EF108" i="10"/>
  <c r="EK106" i="10"/>
  <c r="EH106" i="10"/>
  <c r="EF106" i="10"/>
  <c r="EK104" i="10"/>
  <c r="EH104" i="10"/>
  <c r="EF104" i="10"/>
  <c r="CQ103" i="10"/>
  <c r="CM103" i="10"/>
  <c r="CK103" i="10"/>
  <c r="EK100" i="10"/>
  <c r="EH100" i="10"/>
  <c r="EF100" i="10"/>
  <c r="CQ99" i="10"/>
  <c r="CM99" i="10"/>
  <c r="CK99" i="10"/>
  <c r="EK96" i="10"/>
  <c r="EH96" i="10"/>
  <c r="EF96" i="10"/>
  <c r="CQ95" i="10"/>
  <c r="CM95" i="10"/>
  <c r="CK95" i="10"/>
  <c r="EK93" i="10"/>
  <c r="EH93" i="10"/>
  <c r="EF93" i="10"/>
  <c r="CH105" i="10"/>
  <c r="CQ93" i="10"/>
  <c r="CM93" i="10"/>
  <c r="CK93" i="10"/>
  <c r="EK87" i="10"/>
  <c r="EH87" i="10"/>
  <c r="EF87" i="10"/>
  <c r="CQ84" i="10"/>
  <c r="CM84" i="10"/>
  <c r="CK84" i="10"/>
  <c r="CH61" i="10"/>
  <c r="CQ82" i="10"/>
  <c r="CM82" i="10"/>
  <c r="CK82" i="10"/>
  <c r="CH59" i="10"/>
  <c r="CQ80" i="10"/>
  <c r="CM80" i="10"/>
  <c r="CK80" i="10"/>
  <c r="EK76" i="10"/>
  <c r="EH76" i="10"/>
  <c r="EF76" i="10"/>
  <c r="CH97" i="10"/>
  <c r="CQ74" i="10"/>
  <c r="CM74" i="10"/>
  <c r="CK74" i="10"/>
  <c r="CH95" i="10"/>
  <c r="CQ72" i="10"/>
  <c r="CM72" i="10"/>
  <c r="CK72" i="10"/>
  <c r="CH93" i="10"/>
  <c r="CQ70" i="10"/>
  <c r="CM70" i="10"/>
  <c r="CK70" i="10"/>
  <c r="EH66" i="10"/>
  <c r="EF66" i="10"/>
  <c r="EK66" i="10"/>
  <c r="CQ62" i="10"/>
  <c r="CM62" i="10"/>
  <c r="CK62" i="10"/>
  <c r="CH53" i="10"/>
  <c r="EM50" i="10"/>
  <c r="EI50" i="10"/>
  <c r="EJ50" i="10" s="1"/>
  <c r="EK119" i="10"/>
  <c r="EH119" i="10"/>
  <c r="EF119" i="10"/>
  <c r="CQ119" i="10"/>
  <c r="CM119" i="10"/>
  <c r="CK119" i="10"/>
  <c r="EK121" i="10"/>
  <c r="EH121" i="10"/>
  <c r="EF121" i="10"/>
  <c r="CQ121" i="10"/>
  <c r="CM121" i="10"/>
  <c r="CK121" i="10"/>
  <c r="EK123" i="10"/>
  <c r="EH123" i="10"/>
  <c r="EF123" i="10"/>
  <c r="CQ123" i="10"/>
  <c r="CM123" i="10"/>
  <c r="CK123" i="10"/>
  <c r="CH149" i="10"/>
  <c r="CK126" i="10"/>
  <c r="CQ126" i="10"/>
  <c r="CM126" i="10"/>
  <c r="CQ127" i="10"/>
  <c r="CM127" i="10"/>
  <c r="CK127" i="10"/>
  <c r="CH107" i="10"/>
  <c r="CQ129" i="10"/>
  <c r="CM129" i="10"/>
  <c r="CK129" i="10"/>
  <c r="CH109" i="10"/>
  <c r="CH153" i="10"/>
  <c r="CQ131" i="10"/>
  <c r="CM131" i="10"/>
  <c r="CK131" i="10"/>
  <c r="EK133" i="10"/>
  <c r="EH133" i="10"/>
  <c r="EF133" i="10"/>
  <c r="EK140" i="10"/>
  <c r="EF140" i="10"/>
  <c r="EH140" i="10"/>
  <c r="CQ141" i="10"/>
  <c r="CM141" i="10"/>
  <c r="CK141" i="10"/>
  <c r="EK144" i="10"/>
  <c r="EH144" i="10"/>
  <c r="EF144" i="10"/>
  <c r="CQ145" i="10"/>
  <c r="CM145" i="10"/>
  <c r="CK145" i="10"/>
  <c r="EK148" i="10"/>
  <c r="EH148" i="10"/>
  <c r="EF148" i="10"/>
  <c r="CQ149" i="10"/>
  <c r="CM149" i="10"/>
  <c r="CK149" i="10"/>
  <c r="CH111" i="10"/>
  <c r="CQ151" i="10"/>
  <c r="CM151" i="10"/>
  <c r="CK151" i="10"/>
  <c r="CH113" i="10"/>
  <c r="CQ153" i="10"/>
  <c r="CM153" i="10"/>
  <c r="CK153" i="10"/>
  <c r="CH115" i="10"/>
  <c r="CQ155" i="10"/>
  <c r="CM155" i="10"/>
  <c r="CK155" i="10"/>
  <c r="CH117" i="10"/>
  <c r="EK157" i="10"/>
  <c r="EH157" i="10"/>
  <c r="EF157" i="10"/>
  <c r="CQ160" i="10"/>
  <c r="CM160" i="10"/>
  <c r="CK160" i="10"/>
  <c r="CH73" i="10"/>
  <c r="EH64" i="10"/>
  <c r="EF64" i="10"/>
  <c r="EK64" i="10"/>
  <c r="CQ60" i="10"/>
  <c r="CM60" i="10"/>
  <c r="CK60" i="10"/>
  <c r="CH50" i="10"/>
  <c r="EH56" i="10"/>
  <c r="EF56" i="10"/>
  <c r="EK56" i="10"/>
  <c r="EM52" i="10"/>
  <c r="EI52" i="10"/>
  <c r="EJ52" i="10" s="1"/>
  <c r="EM40" i="10"/>
  <c r="EI40" i="10"/>
  <c r="EJ40" i="10" s="1"/>
  <c r="EK161" i="10"/>
  <c r="EH161" i="10"/>
  <c r="EF161" i="10"/>
  <c r="EK162" i="10"/>
  <c r="EF162" i="10"/>
  <c r="EH162" i="10"/>
  <c r="EK163" i="10"/>
  <c r="EH163" i="10"/>
  <c r="EF163" i="10"/>
  <c r="EK164" i="10"/>
  <c r="EF164" i="10"/>
  <c r="EH164" i="10"/>
  <c r="EK165" i="10"/>
  <c r="EH165" i="10"/>
  <c r="EF165" i="10"/>
  <c r="EK166" i="10"/>
  <c r="EF166" i="10"/>
  <c r="EH166" i="10"/>
  <c r="EM139" i="10"/>
  <c r="EI139" i="10"/>
  <c r="EJ139" i="10" s="1"/>
  <c r="EM135" i="10"/>
  <c r="EI135" i="10"/>
  <c r="EJ135" i="10" s="1"/>
  <c r="EM127" i="10"/>
  <c r="EI127" i="10"/>
  <c r="EJ127" i="10" s="1"/>
  <c r="EM121" i="10"/>
  <c r="EI121" i="10"/>
  <c r="EJ121" i="10" s="1"/>
  <c r="EK116" i="10"/>
  <c r="EH116" i="10"/>
  <c r="EF116" i="10"/>
  <c r="CH146" i="10"/>
  <c r="CQ116" i="10"/>
  <c r="CM116" i="10"/>
  <c r="CK116" i="10"/>
  <c r="EK113" i="10"/>
  <c r="EH113" i="10"/>
  <c r="EF113" i="10"/>
  <c r="CQ112" i="10"/>
  <c r="CM112" i="10"/>
  <c r="CK112" i="10"/>
  <c r="CH67" i="10"/>
  <c r="CQ110" i="10"/>
  <c r="CM110" i="10"/>
  <c r="CK110" i="10"/>
  <c r="CH65" i="10"/>
  <c r="CQ108" i="10"/>
  <c r="CM108" i="10"/>
  <c r="CK108" i="10"/>
  <c r="CH63" i="10"/>
  <c r="CQ106" i="10"/>
  <c r="CM106" i="10"/>
  <c r="CK106" i="10"/>
  <c r="CH89" i="10"/>
  <c r="CQ104" i="10"/>
  <c r="CM104" i="10"/>
  <c r="CK104" i="10"/>
  <c r="EK101" i="10"/>
  <c r="EH101" i="10"/>
  <c r="EF101" i="10"/>
  <c r="CQ100" i="10"/>
  <c r="CM100" i="10"/>
  <c r="CK100" i="10"/>
  <c r="EK97" i="10"/>
  <c r="EH97" i="10"/>
  <c r="EF97" i="10"/>
  <c r="CQ96" i="10"/>
  <c r="CM96" i="10"/>
  <c r="CK96" i="10"/>
  <c r="EK91" i="10"/>
  <c r="EH91" i="10"/>
  <c r="EF91" i="10"/>
  <c r="CH102" i="10"/>
  <c r="CQ91" i="10"/>
  <c r="CM91" i="10"/>
  <c r="CK91" i="10"/>
  <c r="EK89" i="10"/>
  <c r="EH89" i="10"/>
  <c r="EF89" i="10"/>
  <c r="CH100" i="10"/>
  <c r="CQ89" i="10"/>
  <c r="CM89" i="10"/>
  <c r="CK89" i="10"/>
  <c r="EK86" i="10"/>
  <c r="EH86" i="10"/>
  <c r="EF86" i="10"/>
  <c r="CH88" i="10"/>
  <c r="CQ86" i="10"/>
  <c r="CM86" i="10"/>
  <c r="CK86" i="10"/>
  <c r="EK84" i="10"/>
  <c r="EH84" i="10"/>
  <c r="EF84" i="10"/>
  <c r="EK82" i="10"/>
  <c r="EH82" i="10"/>
  <c r="EF82" i="10"/>
  <c r="EK80" i="10"/>
  <c r="EH80" i="10"/>
  <c r="EF80" i="10"/>
  <c r="CH104" i="10"/>
  <c r="CQ79" i="10"/>
  <c r="CM79" i="10"/>
  <c r="CK79" i="10"/>
  <c r="EK77" i="10"/>
  <c r="EH77" i="10"/>
  <c r="EF77" i="10"/>
  <c r="CQ76" i="10"/>
  <c r="CM76" i="10"/>
  <c r="CK76" i="10"/>
  <c r="EK74" i="10"/>
  <c r="EH74" i="10"/>
  <c r="EF74" i="10"/>
  <c r="EK73" i="10"/>
  <c r="EF73" i="10"/>
  <c r="EH73" i="10"/>
  <c r="EK72" i="10"/>
  <c r="EH72" i="10"/>
  <c r="EF72" i="10"/>
  <c r="EK71" i="10"/>
  <c r="EF71" i="10"/>
  <c r="EH71" i="10"/>
  <c r="EK69" i="10"/>
  <c r="EF69" i="10"/>
  <c r="EH69" i="10"/>
  <c r="EM66" i="10"/>
  <c r="EI66" i="10"/>
  <c r="EJ66" i="10" s="1"/>
  <c r="EM54" i="10"/>
  <c r="EI54" i="10"/>
  <c r="EJ54" i="10" s="1"/>
  <c r="CQ54" i="10"/>
  <c r="CM54" i="10"/>
  <c r="CK54" i="10"/>
  <c r="EM48" i="10"/>
  <c r="EI48" i="10"/>
  <c r="EJ48" i="10" s="1"/>
  <c r="EM46" i="10"/>
  <c r="EI46" i="10"/>
  <c r="EJ46" i="10" s="1"/>
  <c r="EM44" i="10"/>
  <c r="EI44" i="10"/>
  <c r="EJ44" i="10" s="1"/>
  <c r="EM42" i="10"/>
  <c r="EI42" i="10"/>
  <c r="EJ42" i="10" s="1"/>
  <c r="EK120" i="10"/>
  <c r="EF120" i="10"/>
  <c r="EH120" i="10"/>
  <c r="EK122" i="10"/>
  <c r="EF122" i="10"/>
  <c r="EH122" i="10"/>
  <c r="EK124" i="10"/>
  <c r="EF124" i="10"/>
  <c r="EH124" i="10"/>
  <c r="EK132" i="10"/>
  <c r="EF132" i="10"/>
  <c r="EH132" i="10"/>
  <c r="EK134" i="10"/>
  <c r="EF134" i="10"/>
  <c r="EH134" i="10"/>
  <c r="EK135" i="10"/>
  <c r="EH135" i="10"/>
  <c r="EF135" i="10"/>
  <c r="EK136" i="10"/>
  <c r="EF136" i="10"/>
  <c r="EH136" i="10"/>
  <c r="EK137" i="10"/>
  <c r="EH137" i="10"/>
  <c r="EF137" i="10"/>
  <c r="EK138" i="10"/>
  <c r="EF138" i="10"/>
  <c r="EH138" i="10"/>
  <c r="EK139" i="10"/>
  <c r="EH139" i="10"/>
  <c r="EF139" i="10"/>
  <c r="CQ139" i="10"/>
  <c r="CM139" i="10"/>
  <c r="CK139" i="10"/>
  <c r="EK141" i="10"/>
  <c r="EH141" i="10"/>
  <c r="EF141" i="10"/>
  <c r="CQ142" i="10"/>
  <c r="CM142" i="10"/>
  <c r="CK142" i="10"/>
  <c r="EK145" i="10"/>
  <c r="EH145" i="10"/>
  <c r="EF145" i="10"/>
  <c r="CQ146" i="10"/>
  <c r="CM146" i="10"/>
  <c r="CK146" i="10"/>
  <c r="EK149" i="10"/>
  <c r="EH149" i="10"/>
  <c r="EF149" i="10"/>
  <c r="EK151" i="10"/>
  <c r="EH151" i="10"/>
  <c r="EF151" i="10"/>
  <c r="EK153" i="10"/>
  <c r="EH153" i="10"/>
  <c r="EF153" i="10"/>
  <c r="EK155" i="10"/>
  <c r="EH155" i="10"/>
  <c r="EF155" i="10"/>
  <c r="CH183" i="10"/>
  <c r="CQ157" i="10"/>
  <c r="CM157" i="10"/>
  <c r="CK157" i="10"/>
  <c r="EK159" i="10"/>
  <c r="EH159" i="10"/>
  <c r="EF159" i="10"/>
  <c r="EM56" i="10"/>
  <c r="EI56" i="10"/>
  <c r="EJ56" i="10" s="1"/>
  <c r="CQ52" i="10"/>
  <c r="CM52" i="10"/>
  <c r="CK52" i="10"/>
  <c r="EM141" i="10"/>
  <c r="EI141" i="10"/>
  <c r="EJ141" i="10" s="1"/>
  <c r="EM142" i="10"/>
  <c r="EI142" i="10"/>
  <c r="EJ142" i="10" s="1"/>
  <c r="EM143" i="10"/>
  <c r="EI143" i="10"/>
  <c r="EJ143" i="10" s="1"/>
  <c r="EM144" i="10"/>
  <c r="EI144" i="10"/>
  <c r="EJ144" i="10" s="1"/>
  <c r="EM145" i="10"/>
  <c r="EI145" i="10"/>
  <c r="EJ145" i="10" s="1"/>
  <c r="EM146" i="10"/>
  <c r="EI146" i="10"/>
  <c r="EJ146" i="10" s="1"/>
  <c r="EM147" i="10"/>
  <c r="EI147" i="10"/>
  <c r="EJ147" i="10" s="1"/>
  <c r="EM148" i="10"/>
  <c r="EI148" i="10"/>
  <c r="EJ148" i="10" s="1"/>
  <c r="EM149" i="10"/>
  <c r="EI149" i="10"/>
  <c r="EJ149" i="10" s="1"/>
  <c r="EM150" i="10"/>
  <c r="EI150" i="10"/>
  <c r="EJ150" i="10" s="1"/>
  <c r="EM136" i="10"/>
  <c r="EI136" i="10"/>
  <c r="EJ136" i="10" s="1"/>
  <c r="EM130" i="10"/>
  <c r="EI130" i="10"/>
  <c r="EJ130" i="10" s="1"/>
  <c r="EM124" i="10"/>
  <c r="EI124" i="10"/>
  <c r="EJ124" i="10" s="1"/>
  <c r="EM117" i="10"/>
  <c r="EI117" i="10"/>
  <c r="EJ117" i="10" s="1"/>
  <c r="EM115" i="10"/>
  <c r="EI115" i="10"/>
  <c r="EJ115" i="10" s="1"/>
  <c r="EM111" i="10"/>
  <c r="EI111" i="10"/>
  <c r="EJ111" i="10" s="1"/>
  <c r="EM107" i="10"/>
  <c r="EI107" i="10"/>
  <c r="EJ107" i="10" s="1"/>
  <c r="EM103" i="10"/>
  <c r="EI103" i="10"/>
  <c r="EJ103" i="10" s="1"/>
  <c r="EM99" i="10"/>
  <c r="EI99" i="10"/>
  <c r="EJ99" i="10" s="1"/>
  <c r="CK162" i="10"/>
  <c r="CQ162" i="10"/>
  <c r="CM162" i="10"/>
  <c r="CH75" i="10"/>
  <c r="CK164" i="10"/>
  <c r="CQ164" i="10"/>
  <c r="CM164" i="10"/>
  <c r="CH77" i="10"/>
  <c r="EK167" i="10"/>
  <c r="EH167" i="10"/>
  <c r="EF167" i="10"/>
  <c r="CQ167" i="10"/>
  <c r="CM167" i="10"/>
  <c r="CK167" i="10"/>
  <c r="EK169" i="10"/>
  <c r="EH169" i="10"/>
  <c r="EF169" i="10"/>
  <c r="EK170" i="10"/>
  <c r="EF170" i="10"/>
  <c r="EH170" i="10"/>
  <c r="EK171" i="10"/>
  <c r="EH171" i="10"/>
  <c r="EF171" i="10"/>
  <c r="EK172" i="10"/>
  <c r="EF172" i="10"/>
  <c r="EH172" i="10"/>
  <c r="EK173" i="10"/>
  <c r="EH173" i="10"/>
  <c r="EF173" i="10"/>
  <c r="EK168" i="10"/>
  <c r="EF168" i="10"/>
  <c r="EH168" i="10"/>
  <c r="CK176" i="10"/>
  <c r="CQ176" i="10"/>
  <c r="CM176" i="10"/>
  <c r="CQ177" i="10"/>
  <c r="CM177" i="10"/>
  <c r="CK177" i="10"/>
  <c r="CH79" i="10"/>
  <c r="CQ179" i="10"/>
  <c r="CM179" i="10"/>
  <c r="CK179" i="10"/>
  <c r="CH81" i="10"/>
  <c r="EH180" i="10"/>
  <c r="EF180" i="10"/>
  <c r="EK180" i="10"/>
  <c r="CQ180" i="10"/>
  <c r="CM180" i="10"/>
  <c r="CK180" i="10"/>
  <c r="CH82" i="10"/>
  <c r="CQ185" i="10"/>
  <c r="CM185" i="10"/>
  <c r="CK185" i="10"/>
  <c r="EH185" i="10"/>
  <c r="EF185" i="10"/>
  <c r="EK185" i="10"/>
  <c r="CQ189" i="10"/>
  <c r="CM189" i="10"/>
  <c r="CK189" i="10"/>
  <c r="CQ194" i="10"/>
  <c r="CM194" i="10"/>
  <c r="CK194" i="10"/>
  <c r="CH158" i="10"/>
  <c r="CQ196" i="10"/>
  <c r="CM196" i="10"/>
  <c r="CK196" i="10"/>
  <c r="CH160" i="10"/>
  <c r="CQ198" i="10"/>
  <c r="CM198" i="10"/>
  <c r="CK198" i="10"/>
  <c r="CH162" i="10"/>
  <c r="CQ200" i="10"/>
  <c r="CM200" i="10"/>
  <c r="CK200" i="10"/>
  <c r="CH164" i="10"/>
  <c r="CQ203" i="10"/>
  <c r="CM203" i="10"/>
  <c r="CK203" i="10"/>
  <c r="CH124" i="10"/>
  <c r="CQ205" i="10"/>
  <c r="CM205" i="10"/>
  <c r="CK205" i="10"/>
  <c r="CH126" i="10"/>
  <c r="CQ207" i="10"/>
  <c r="CM207" i="10"/>
  <c r="CK207" i="10"/>
  <c r="CH128" i="10"/>
  <c r="CQ209" i="10"/>
  <c r="CM209" i="10"/>
  <c r="CK209" i="10"/>
  <c r="CH130" i="10"/>
  <c r="CQ211" i="10"/>
  <c r="CM211" i="10"/>
  <c r="CK211" i="10"/>
  <c r="CQ213" i="10"/>
  <c r="CM213" i="10"/>
  <c r="CK213" i="10"/>
  <c r="CH165" i="10"/>
  <c r="CQ215" i="10"/>
  <c r="CM215" i="10"/>
  <c r="CK215" i="10"/>
  <c r="CH167" i="10"/>
  <c r="CQ217" i="10"/>
  <c r="CM217" i="10"/>
  <c r="CK217" i="10"/>
  <c r="CH169" i="10"/>
  <c r="CK229" i="10"/>
  <c r="CQ229" i="10"/>
  <c r="CM229" i="10"/>
  <c r="CK233" i="10"/>
  <c r="CQ233" i="10"/>
  <c r="CM233" i="10"/>
  <c r="CK237" i="10"/>
  <c r="CQ237" i="10"/>
  <c r="CM237" i="10"/>
  <c r="CK239" i="10"/>
  <c r="CQ239" i="10"/>
  <c r="CM239" i="10"/>
  <c r="CH192" i="10"/>
  <c r="CQ258" i="10"/>
  <c r="CM258" i="10"/>
  <c r="CK258" i="10"/>
  <c r="CQ260" i="10"/>
  <c r="CM260" i="10"/>
  <c r="CK260" i="10"/>
  <c r="CH179" i="10"/>
  <c r="CK261" i="10"/>
  <c r="CQ261" i="10"/>
  <c r="CM261" i="10"/>
  <c r="CH180" i="10"/>
  <c r="CQ262" i="10"/>
  <c r="CM262" i="10"/>
  <c r="CK262" i="10"/>
  <c r="CH190" i="10"/>
  <c r="CQ267" i="10"/>
  <c r="CM267" i="10"/>
  <c r="CK267" i="10"/>
  <c r="CH193" i="10"/>
  <c r="CQ269" i="10"/>
  <c r="CM269" i="10"/>
  <c r="CK269" i="10"/>
  <c r="CH195" i="10"/>
  <c r="CQ275" i="10"/>
  <c r="CM275" i="10"/>
  <c r="CK275" i="10"/>
  <c r="CQ279" i="10"/>
  <c r="CM279" i="10"/>
  <c r="CK279" i="10"/>
  <c r="CQ292" i="10"/>
  <c r="CM292" i="10"/>
  <c r="CK292" i="10"/>
  <c r="CQ296" i="10"/>
  <c r="CM296" i="10"/>
  <c r="CK296" i="10"/>
  <c r="CQ300" i="10"/>
  <c r="CM300" i="10"/>
  <c r="CK300" i="10"/>
  <c r="CQ303" i="10"/>
  <c r="CM303" i="10"/>
  <c r="CK303" i="10"/>
  <c r="CQ307" i="10"/>
  <c r="CM307" i="10"/>
  <c r="CK307" i="10"/>
  <c r="CQ312" i="10"/>
  <c r="CM312" i="10"/>
  <c r="CK312" i="10"/>
  <c r="CQ314" i="10"/>
  <c r="CM314" i="10"/>
  <c r="CK314" i="10"/>
  <c r="CH210" i="10"/>
  <c r="CQ316" i="10"/>
  <c r="CM316" i="10"/>
  <c r="CK316" i="10"/>
  <c r="CH212" i="10"/>
  <c r="CQ318" i="10"/>
  <c r="CM318" i="10"/>
  <c r="CK318" i="10"/>
  <c r="CH214" i="10"/>
  <c r="EM138" i="10"/>
  <c r="EI138" i="10"/>
  <c r="EJ138" i="10" s="1"/>
  <c r="EM134" i="10"/>
  <c r="EI134" i="10"/>
  <c r="EJ134" i="10" s="1"/>
  <c r="EM132" i="10"/>
  <c r="EI132" i="10"/>
  <c r="EJ132" i="10" s="1"/>
  <c r="EM128" i="10"/>
  <c r="EI128" i="10"/>
  <c r="EJ128" i="10" s="1"/>
  <c r="EM114" i="10"/>
  <c r="EI114" i="10"/>
  <c r="EJ114" i="10" s="1"/>
  <c r="EM112" i="10"/>
  <c r="EI112" i="10"/>
  <c r="EJ112" i="10" s="1"/>
  <c r="EM110" i="10"/>
  <c r="EI110" i="10"/>
  <c r="EJ110" i="10" s="1"/>
  <c r="EM108" i="10"/>
  <c r="EI108" i="10"/>
  <c r="EJ108" i="10" s="1"/>
  <c r="EM106" i="10"/>
  <c r="EI106" i="10"/>
  <c r="EJ106" i="10" s="1"/>
  <c r="EM104" i="10"/>
  <c r="EI104" i="10"/>
  <c r="EJ104" i="10" s="1"/>
  <c r="EM102" i="10"/>
  <c r="EI102" i="10"/>
  <c r="EJ102" i="10" s="1"/>
  <c r="EM100" i="10"/>
  <c r="EI100" i="10"/>
  <c r="EJ100" i="10" s="1"/>
  <c r="EM98" i="10"/>
  <c r="EI98" i="10"/>
  <c r="EJ98" i="10" s="1"/>
  <c r="EM96" i="10"/>
  <c r="EI96" i="10"/>
  <c r="EJ96" i="10" s="1"/>
  <c r="EM94" i="10"/>
  <c r="EI94" i="10"/>
  <c r="EJ94" i="10" s="1"/>
  <c r="EM93" i="10"/>
  <c r="EI93" i="10"/>
  <c r="EJ93" i="10" s="1"/>
  <c r="EM92" i="10"/>
  <c r="EI92" i="10"/>
  <c r="EJ92" i="10" s="1"/>
  <c r="EM91" i="10"/>
  <c r="EI91" i="10"/>
  <c r="EJ91" i="10" s="1"/>
  <c r="EL40" i="10"/>
  <c r="EO40" i="10"/>
  <c r="EO38" i="10"/>
  <c r="CO61" i="10"/>
  <c r="EO59" i="10"/>
  <c r="EL59" i="10"/>
  <c r="CO47" i="10"/>
  <c r="CB328" i="10"/>
  <c r="CB327" i="10"/>
  <c r="CO41" i="10"/>
  <c r="EO67" i="10"/>
  <c r="EL67" i="10"/>
  <c r="EO61" i="10"/>
  <c r="EL61" i="10"/>
  <c r="AN328" i="10"/>
  <c r="AN335" i="10" s="1"/>
  <c r="AN327" i="10"/>
  <c r="AN334" i="10" s="1"/>
  <c r="AN322" i="10"/>
  <c r="BC40" i="10"/>
  <c r="P329" i="10"/>
  <c r="N27" i="10"/>
  <c r="P27" i="10" s="1"/>
  <c r="CQ173" i="10"/>
  <c r="CM173" i="10"/>
  <c r="CK173" i="10"/>
  <c r="CH122" i="10"/>
  <c r="CQ175" i="10"/>
  <c r="CM175" i="10"/>
  <c r="CK175" i="10"/>
  <c r="CH151" i="10"/>
  <c r="CK178" i="10"/>
  <c r="CQ178" i="10"/>
  <c r="CM178" i="10"/>
  <c r="CH80" i="10"/>
  <c r="CQ182" i="10"/>
  <c r="CM182" i="10"/>
  <c r="CK182" i="10"/>
  <c r="CH84" i="10"/>
  <c r="EH182" i="10"/>
  <c r="EF182" i="10"/>
  <c r="EK182" i="10"/>
  <c r="CQ184" i="10"/>
  <c r="CM184" i="10"/>
  <c r="CK184" i="10"/>
  <c r="EH184" i="10"/>
  <c r="EF184" i="10"/>
  <c r="EK184" i="10"/>
  <c r="CQ188" i="10"/>
  <c r="CM188" i="10"/>
  <c r="CK188" i="10"/>
  <c r="EH188" i="10"/>
  <c r="EF188" i="10"/>
  <c r="EK188" i="10"/>
  <c r="CQ212" i="10"/>
  <c r="CM212" i="10"/>
  <c r="CK212" i="10"/>
  <c r="CH188" i="10"/>
  <c r="CK219" i="10"/>
  <c r="CQ219" i="10"/>
  <c r="CM219" i="10"/>
  <c r="CH171" i="10"/>
  <c r="CQ225" i="10"/>
  <c r="CM225" i="10"/>
  <c r="CK225" i="10"/>
  <c r="CH135" i="10"/>
  <c r="CQ227" i="10"/>
  <c r="CM227" i="10"/>
  <c r="CK227" i="10"/>
  <c r="CH137" i="10"/>
  <c r="CQ230" i="10"/>
  <c r="CM230" i="10"/>
  <c r="CK230" i="10"/>
  <c r="CQ234" i="10"/>
  <c r="CM234" i="10"/>
  <c r="CK234" i="10"/>
  <c r="CQ238" i="10"/>
  <c r="CM238" i="10"/>
  <c r="CK238" i="10"/>
  <c r="CQ240" i="10"/>
  <c r="CM240" i="10"/>
  <c r="CK240" i="10"/>
  <c r="CH172" i="10"/>
  <c r="CK241" i="10"/>
  <c r="CQ241" i="10"/>
  <c r="CM241" i="10"/>
  <c r="CH173" i="10"/>
  <c r="CQ242" i="10"/>
  <c r="CM242" i="10"/>
  <c r="CK242" i="10"/>
  <c r="CH174" i="10"/>
  <c r="CK243" i="10"/>
  <c r="CQ243" i="10"/>
  <c r="CM243" i="10"/>
  <c r="CH175" i="10"/>
  <c r="CQ244" i="10"/>
  <c r="CM244" i="10"/>
  <c r="CK244" i="10"/>
  <c r="CH189" i="10"/>
  <c r="CK245" i="10"/>
  <c r="CQ245" i="10"/>
  <c r="CM245" i="10"/>
  <c r="CH176" i="10"/>
  <c r="CQ246" i="10"/>
  <c r="CM246" i="10"/>
  <c r="CK246" i="10"/>
  <c r="CH177" i="10"/>
  <c r="CK247" i="10"/>
  <c r="CQ247" i="10"/>
  <c r="CM247" i="10"/>
  <c r="CH178" i="10"/>
  <c r="CQ254" i="10"/>
  <c r="CM254" i="10"/>
  <c r="CK254" i="10"/>
  <c r="CP259" i="10"/>
  <c r="CP327" i="10" s="1"/>
  <c r="CL259" i="10"/>
  <c r="CN259" i="10" s="1"/>
  <c r="CQ263" i="10"/>
  <c r="CM263" i="10"/>
  <c r="CK263" i="10"/>
  <c r="CH191" i="10"/>
  <c r="CQ265" i="10"/>
  <c r="CM265" i="10"/>
  <c r="CK265" i="10"/>
  <c r="CH182" i="10"/>
  <c r="CQ271" i="10"/>
  <c r="CM271" i="10"/>
  <c r="CK271" i="10"/>
  <c r="CH207" i="10"/>
  <c r="CQ273" i="10"/>
  <c r="CM273" i="10"/>
  <c r="CK273" i="10"/>
  <c r="CH197" i="10"/>
  <c r="CQ276" i="10"/>
  <c r="CM276" i="10"/>
  <c r="CK276" i="10"/>
  <c r="CQ280" i="10"/>
  <c r="CM280" i="10"/>
  <c r="CK280" i="10"/>
  <c r="CK283" i="10"/>
  <c r="CQ283" i="10"/>
  <c r="CM283" i="10"/>
  <c r="CQ285" i="10"/>
  <c r="CM285" i="10"/>
  <c r="CK285" i="10"/>
  <c r="CH199" i="10"/>
  <c r="CQ286" i="10"/>
  <c r="CM286" i="10"/>
  <c r="CK286" i="10"/>
  <c r="CH200" i="10"/>
  <c r="CK295" i="10"/>
  <c r="CQ295" i="10"/>
  <c r="CM295" i="10"/>
  <c r="CK299" i="10"/>
  <c r="CQ299" i="10"/>
  <c r="CM299" i="10"/>
  <c r="CQ304" i="10"/>
  <c r="CM304" i="10"/>
  <c r="CK304" i="10"/>
  <c r="CQ308" i="10"/>
  <c r="CM308" i="10"/>
  <c r="CK308" i="10"/>
  <c r="CK311" i="10"/>
  <c r="CQ311" i="10"/>
  <c r="CM311" i="10"/>
  <c r="CK313" i="10"/>
  <c r="CQ313" i="10"/>
  <c r="CM313" i="10"/>
  <c r="CH209" i="10"/>
  <c r="N329" i="10"/>
  <c r="N26" i="10"/>
  <c r="O26" i="10" s="1"/>
  <c r="CO63" i="10"/>
  <c r="EO53" i="10"/>
  <c r="EL53" i="10"/>
  <c r="AT328" i="10"/>
  <c r="AT327" i="10"/>
  <c r="BI40" i="10"/>
  <c r="EO41" i="10"/>
  <c r="EL41" i="10"/>
  <c r="CO65" i="10"/>
  <c r="EO63" i="10"/>
  <c r="EL63" i="10"/>
  <c r="CO59" i="10"/>
  <c r="EO47" i="10"/>
  <c r="EL47" i="10"/>
  <c r="CL328" i="10"/>
  <c r="CL327" i="10"/>
  <c r="CN40" i="10"/>
  <c r="BD328" i="10"/>
  <c r="BD327" i="10"/>
  <c r="BS40" i="10"/>
  <c r="CO55" i="10"/>
  <c r="AA327" i="10"/>
  <c r="AA322" i="10"/>
  <c r="N333" i="10" s="1"/>
  <c r="Q329" i="10" s="1"/>
  <c r="T327" i="10"/>
  <c r="T338" i="10" s="1"/>
  <c r="AE324" i="10"/>
  <c r="AE325" i="10" s="1"/>
  <c r="AE328" i="10"/>
  <c r="AO327" i="10"/>
  <c r="AO334" i="10" s="1"/>
  <c r="AW165" i="9"/>
  <c r="AS165" i="9"/>
  <c r="AT165" i="9" s="1"/>
  <c r="AW167" i="9"/>
  <c r="AS167" i="9"/>
  <c r="AT167" i="9" s="1"/>
  <c r="AW169" i="9"/>
  <c r="AS169" i="9"/>
  <c r="AT169" i="9" s="1"/>
  <c r="AR170" i="9"/>
  <c r="AU170" i="9"/>
  <c r="CI144" i="9"/>
  <c r="AW171" i="9"/>
  <c r="AS171" i="9"/>
  <c r="AT171" i="9" s="1"/>
  <c r="AR173" i="9"/>
  <c r="AU173" i="9"/>
  <c r="CI104" i="9"/>
  <c r="AW174" i="9"/>
  <c r="AS174" i="9"/>
  <c r="AT174" i="9" s="1"/>
  <c r="AR175" i="9"/>
  <c r="AU175" i="9"/>
  <c r="CI106" i="9"/>
  <c r="AW176" i="9"/>
  <c r="AS176" i="9"/>
  <c r="AT176" i="9" s="1"/>
  <c r="AR177" i="9"/>
  <c r="AU177" i="9"/>
  <c r="CI108" i="9"/>
  <c r="AW178" i="9"/>
  <c r="AS178" i="9"/>
  <c r="AT178" i="9" s="1"/>
  <c r="AR179" i="9"/>
  <c r="AU179" i="9"/>
  <c r="CI146" i="9"/>
  <c r="AR184" i="9"/>
  <c r="AU184" i="9"/>
  <c r="CI132" i="9"/>
  <c r="AR185" i="9"/>
  <c r="AU185" i="9"/>
  <c r="CI133" i="9"/>
  <c r="AR186" i="9"/>
  <c r="AU186" i="9"/>
  <c r="CI134" i="9"/>
  <c r="AR187" i="9"/>
  <c r="AU187" i="9"/>
  <c r="CI135" i="9"/>
  <c r="AR188" i="9"/>
  <c r="AU188" i="9"/>
  <c r="CI151" i="9"/>
  <c r="AW189" i="9"/>
  <c r="AS189" i="9"/>
  <c r="AT189" i="9" s="1"/>
  <c r="AW197" i="9"/>
  <c r="AS197" i="9"/>
  <c r="AT197" i="9" s="1"/>
  <c r="AW199" i="9"/>
  <c r="AS199" i="9"/>
  <c r="AT199" i="9" s="1"/>
  <c r="AW201" i="9"/>
  <c r="AS201" i="9"/>
  <c r="AT201" i="9" s="1"/>
  <c r="AW203" i="9"/>
  <c r="AS203" i="9"/>
  <c r="AT203" i="9" s="1"/>
  <c r="AW206" i="9"/>
  <c r="AS206" i="9"/>
  <c r="AT206" i="9" s="1"/>
  <c r="AW208" i="9"/>
  <c r="AS208" i="9"/>
  <c r="AT208" i="9" s="1"/>
  <c r="AW210" i="9"/>
  <c r="AS210" i="9"/>
  <c r="AT210" i="9" s="1"/>
  <c r="AW212" i="9"/>
  <c r="AS212" i="9"/>
  <c r="AT212" i="9" s="1"/>
  <c r="AW213" i="9"/>
  <c r="AS213" i="9"/>
  <c r="AT213" i="9" s="1"/>
  <c r="AW215" i="9"/>
  <c r="AS215" i="9"/>
  <c r="AT215" i="9" s="1"/>
  <c r="AW217" i="9"/>
  <c r="AS217" i="9"/>
  <c r="AT217" i="9" s="1"/>
  <c r="AW219" i="9"/>
  <c r="AS219" i="9"/>
  <c r="AT219" i="9" s="1"/>
  <c r="AW221" i="9"/>
  <c r="AS221" i="9"/>
  <c r="AT221" i="9" s="1"/>
  <c r="AR224" i="9"/>
  <c r="AU224" i="9"/>
  <c r="CI136" i="9"/>
  <c r="AR225" i="9"/>
  <c r="AU225" i="9"/>
  <c r="CI137" i="9"/>
  <c r="AR226" i="9"/>
  <c r="AU226" i="9"/>
  <c r="CI148" i="9"/>
  <c r="AR227" i="9"/>
  <c r="AU227" i="9"/>
  <c r="CI149" i="9"/>
  <c r="AR228" i="9"/>
  <c r="AU228" i="9"/>
  <c r="CI138" i="9"/>
  <c r="AR229" i="9"/>
  <c r="AU229" i="9"/>
  <c r="CI139" i="9"/>
  <c r="AR230" i="9"/>
  <c r="AU230" i="9"/>
  <c r="AR232" i="9"/>
  <c r="AU232" i="9"/>
  <c r="CI123" i="9"/>
  <c r="AR233" i="9"/>
  <c r="AU233" i="9"/>
  <c r="CI124" i="9"/>
  <c r="AR234" i="9"/>
  <c r="AU234" i="9"/>
  <c r="CI153" i="9"/>
  <c r="AR235" i="9"/>
  <c r="AU235" i="9"/>
  <c r="CI154" i="9"/>
  <c r="AR236" i="9"/>
  <c r="AU236" i="9"/>
  <c r="CI125" i="9"/>
  <c r="AR237" i="9"/>
  <c r="AU237" i="9"/>
  <c r="CI126" i="9"/>
  <c r="AR238" i="9"/>
  <c r="AU238" i="9"/>
  <c r="AR240" i="9"/>
  <c r="AU240" i="9"/>
  <c r="AR242" i="9"/>
  <c r="AU242" i="9"/>
  <c r="AR245" i="9"/>
  <c r="AU245" i="9"/>
  <c r="AR247" i="9"/>
  <c r="AU247" i="9"/>
  <c r="CI157" i="9"/>
  <c r="AW248" i="9"/>
  <c r="AS248" i="9"/>
  <c r="AT248" i="9" s="1"/>
  <c r="AW252" i="9"/>
  <c r="AS252" i="9"/>
  <c r="AT252" i="9" s="1"/>
  <c r="AW254" i="9"/>
  <c r="AS254" i="9"/>
  <c r="AT254" i="9" s="1"/>
  <c r="AR256" i="9"/>
  <c r="AU256" i="9"/>
  <c r="AR258" i="9"/>
  <c r="AU258" i="9"/>
  <c r="AR259" i="9"/>
  <c r="AU259" i="9"/>
  <c r="AR261" i="9"/>
  <c r="AU261" i="9"/>
  <c r="AR263" i="9"/>
  <c r="AU263" i="9"/>
  <c r="AR265" i="9"/>
  <c r="AU265" i="9"/>
  <c r="AW266" i="9"/>
  <c r="AS266" i="9"/>
  <c r="AT266" i="9" s="1"/>
  <c r="AW268" i="9"/>
  <c r="AS268" i="9"/>
  <c r="AT268" i="9" s="1"/>
  <c r="AW270" i="9"/>
  <c r="AS270" i="9"/>
  <c r="AT270" i="9" s="1"/>
  <c r="AW272" i="9"/>
  <c r="AS272" i="9"/>
  <c r="AT272" i="9" s="1"/>
  <c r="AW274" i="9"/>
  <c r="AS274" i="9"/>
  <c r="AT274" i="9" s="1"/>
  <c r="AW276" i="9"/>
  <c r="AS276" i="9"/>
  <c r="AT276" i="9" s="1"/>
  <c r="AW278" i="9"/>
  <c r="AS278" i="9"/>
  <c r="AT278" i="9" s="1"/>
  <c r="AW280" i="9"/>
  <c r="AS280" i="9"/>
  <c r="AT280" i="9" s="1"/>
  <c r="AW281" i="9"/>
  <c r="AS281" i="9"/>
  <c r="AT281" i="9" s="1"/>
  <c r="AW283" i="9"/>
  <c r="AS283" i="9"/>
  <c r="AT283" i="9" s="1"/>
  <c r="AW285" i="9"/>
  <c r="AS285" i="9"/>
  <c r="AT285" i="9" s="1"/>
  <c r="AW286" i="9"/>
  <c r="AS286" i="9"/>
  <c r="AT286" i="9" s="1"/>
  <c r="AW288" i="9"/>
  <c r="AS288" i="9"/>
  <c r="AT288" i="9" s="1"/>
  <c r="AW290" i="9"/>
  <c r="AS290" i="9"/>
  <c r="AT290" i="9" s="1"/>
  <c r="AW291" i="9"/>
  <c r="AS291" i="9"/>
  <c r="AT291" i="9" s="1"/>
  <c r="AW294" i="9"/>
  <c r="AS294" i="9"/>
  <c r="AT294" i="9" s="1"/>
  <c r="AW297" i="9"/>
  <c r="AS297" i="9"/>
  <c r="AT297" i="9" s="1"/>
  <c r="AV53" i="9"/>
  <c r="CW53" i="9"/>
  <c r="CX53" i="9" s="1"/>
  <c r="CI91" i="9"/>
  <c r="AR65" i="9"/>
  <c r="AU65" i="9"/>
  <c r="AW61" i="9"/>
  <c r="AS61" i="9"/>
  <c r="AT61" i="9" s="1"/>
  <c r="AW88" i="9"/>
  <c r="AS88" i="9"/>
  <c r="AT88" i="9" s="1"/>
  <c r="CI88" i="9"/>
  <c r="AU87" i="9"/>
  <c r="AR87" i="9"/>
  <c r="AW86" i="9"/>
  <c r="AS86" i="9"/>
  <c r="AT86" i="9" s="1"/>
  <c r="AW84" i="9"/>
  <c r="AS84" i="9"/>
  <c r="AT84" i="9" s="1"/>
  <c r="AU81" i="9"/>
  <c r="AR81" i="9"/>
  <c r="AU79" i="9"/>
  <c r="AR79" i="9"/>
  <c r="AU77" i="9"/>
  <c r="AR77" i="9"/>
  <c r="AU75" i="9"/>
  <c r="AR75" i="9"/>
  <c r="AU73" i="9"/>
  <c r="AR73" i="9"/>
  <c r="AW72" i="9"/>
  <c r="AS72" i="9"/>
  <c r="AT72" i="9" s="1"/>
  <c r="AW62" i="9"/>
  <c r="AS62" i="9"/>
  <c r="AT62" i="9" s="1"/>
  <c r="AW60" i="9"/>
  <c r="AS60" i="9"/>
  <c r="AT60" i="9" s="1"/>
  <c r="AW56" i="9"/>
  <c r="AS56" i="9"/>
  <c r="AT56" i="9" s="1"/>
  <c r="AW52" i="9"/>
  <c r="AS52" i="9"/>
  <c r="AT52" i="9" s="1"/>
  <c r="AW44" i="9"/>
  <c r="AS44" i="9"/>
  <c r="AT44" i="9" s="1"/>
  <c r="AU181" i="9"/>
  <c r="CI147" i="9"/>
  <c r="AR181" i="9"/>
  <c r="AU183" i="9"/>
  <c r="CI131" i="9"/>
  <c r="AR183" i="9"/>
  <c r="AW91" i="9"/>
  <c r="AS91" i="9"/>
  <c r="AT91" i="9" s="1"/>
  <c r="AW93" i="9"/>
  <c r="AS93" i="9"/>
  <c r="AT93" i="9" s="1"/>
  <c r="AW95" i="9"/>
  <c r="AS95" i="9"/>
  <c r="AT95" i="9" s="1"/>
  <c r="AW97" i="9"/>
  <c r="AS97" i="9"/>
  <c r="AT97" i="9" s="1"/>
  <c r="AW99" i="9"/>
  <c r="AS99" i="9"/>
  <c r="AT99" i="9" s="1"/>
  <c r="AW104" i="9"/>
  <c r="AS104" i="9"/>
  <c r="AT104" i="9" s="1"/>
  <c r="AW106" i="9"/>
  <c r="AS106" i="9"/>
  <c r="AT106" i="9" s="1"/>
  <c r="AW107" i="9"/>
  <c r="AS107" i="9"/>
  <c r="AT107" i="9" s="1"/>
  <c r="AR111" i="9"/>
  <c r="AU111" i="9"/>
  <c r="AR113" i="9"/>
  <c r="AU113" i="9"/>
  <c r="AR115" i="9"/>
  <c r="AU115" i="9"/>
  <c r="AR117" i="9"/>
  <c r="AU117" i="9"/>
  <c r="AW119" i="9"/>
  <c r="AS119" i="9"/>
  <c r="AT119" i="9" s="1"/>
  <c r="AW121" i="9"/>
  <c r="AS121" i="9"/>
  <c r="AT121" i="9" s="1"/>
  <c r="AW124" i="9"/>
  <c r="AS124" i="9"/>
  <c r="AT124" i="9" s="1"/>
  <c r="AW126" i="9"/>
  <c r="AS126" i="9"/>
  <c r="AT126" i="9" s="1"/>
  <c r="CI142" i="9"/>
  <c r="AR126" i="9"/>
  <c r="AU126" i="9"/>
  <c r="AW127" i="9"/>
  <c r="AS127" i="9"/>
  <c r="AT127" i="9" s="1"/>
  <c r="AW128" i="9"/>
  <c r="AS128" i="9"/>
  <c r="AT128" i="9" s="1"/>
  <c r="AW129" i="9"/>
  <c r="AS129" i="9"/>
  <c r="AT129" i="9" s="1"/>
  <c r="AW131" i="9"/>
  <c r="AS131" i="9"/>
  <c r="AT131" i="9" s="1"/>
  <c r="AW132" i="9"/>
  <c r="AS132" i="9"/>
  <c r="AT132" i="9" s="1"/>
  <c r="AW134" i="9"/>
  <c r="AS134" i="9"/>
  <c r="AT134" i="9" s="1"/>
  <c r="AW137" i="9"/>
  <c r="AS137" i="9"/>
  <c r="AT137" i="9" s="1"/>
  <c r="AW139" i="9"/>
  <c r="AS139" i="9"/>
  <c r="AT139" i="9" s="1"/>
  <c r="AW141" i="9"/>
  <c r="AS141" i="9"/>
  <c r="AT141" i="9" s="1"/>
  <c r="AW149" i="9"/>
  <c r="AS149" i="9"/>
  <c r="AT149" i="9" s="1"/>
  <c r="AR156" i="9"/>
  <c r="AU156" i="9"/>
  <c r="AW172" i="9"/>
  <c r="AS172" i="9"/>
  <c r="AT172" i="9" s="1"/>
  <c r="AW180" i="9"/>
  <c r="AS180" i="9"/>
  <c r="AT180" i="9" s="1"/>
  <c r="AR180" i="9"/>
  <c r="AU180" i="9"/>
  <c r="CI150" i="9"/>
  <c r="AW184" i="9"/>
  <c r="AS184" i="9"/>
  <c r="AT184" i="9" s="1"/>
  <c r="AW186" i="9"/>
  <c r="AS186" i="9"/>
  <c r="AT186" i="9" s="1"/>
  <c r="AW188" i="9"/>
  <c r="AS188" i="9"/>
  <c r="AT188" i="9" s="1"/>
  <c r="AW191" i="9"/>
  <c r="AS191" i="9"/>
  <c r="AT191" i="9" s="1"/>
  <c r="AW193" i="9"/>
  <c r="AS193" i="9"/>
  <c r="AT193" i="9" s="1"/>
  <c r="AW195" i="9"/>
  <c r="AS195" i="9"/>
  <c r="AT195" i="9" s="1"/>
  <c r="AW196" i="9"/>
  <c r="AS196" i="9"/>
  <c r="AT196" i="9" s="1"/>
  <c r="AW198" i="9"/>
  <c r="AS198" i="9"/>
  <c r="AT198" i="9" s="1"/>
  <c r="AW200" i="9"/>
  <c r="AS200" i="9"/>
  <c r="AT200" i="9" s="1"/>
  <c r="AW202" i="9"/>
  <c r="AS202" i="9"/>
  <c r="AT202" i="9" s="1"/>
  <c r="AW204" i="9"/>
  <c r="AS204" i="9"/>
  <c r="AT204" i="9" s="1"/>
  <c r="AW214" i="9"/>
  <c r="AS214" i="9"/>
  <c r="AT214" i="9" s="1"/>
  <c r="AU216" i="9"/>
  <c r="AR216" i="9"/>
  <c r="AW218" i="9"/>
  <c r="AS218" i="9"/>
  <c r="AT218" i="9" s="1"/>
  <c r="AW220" i="9"/>
  <c r="AS220" i="9"/>
  <c r="AT220" i="9" s="1"/>
  <c r="AW222" i="9"/>
  <c r="AS222" i="9"/>
  <c r="AT222" i="9" s="1"/>
  <c r="AW225" i="9"/>
  <c r="AS225" i="9"/>
  <c r="AT225" i="9" s="1"/>
  <c r="AW227" i="9"/>
  <c r="AS227" i="9"/>
  <c r="AT227" i="9" s="1"/>
  <c r="AW229" i="9"/>
  <c r="AS229" i="9"/>
  <c r="AT229" i="9" s="1"/>
  <c r="AW230" i="9"/>
  <c r="AS230" i="9"/>
  <c r="AT230" i="9" s="1"/>
  <c r="AW233" i="9"/>
  <c r="AS233" i="9"/>
  <c r="AT233" i="9" s="1"/>
  <c r="AW235" i="9"/>
  <c r="AS235" i="9"/>
  <c r="AT235" i="9" s="1"/>
  <c r="AW237" i="9"/>
  <c r="AS237" i="9"/>
  <c r="AT237" i="9" s="1"/>
  <c r="AW238" i="9"/>
  <c r="AS238" i="9"/>
  <c r="AT238" i="9" s="1"/>
  <c r="AW240" i="9"/>
  <c r="AS240" i="9"/>
  <c r="AT240" i="9" s="1"/>
  <c r="AW242" i="9"/>
  <c r="AS242" i="9"/>
  <c r="AT242" i="9" s="1"/>
  <c r="AW245" i="9"/>
  <c r="AS245" i="9"/>
  <c r="AT245" i="9" s="1"/>
  <c r="AR248" i="9"/>
  <c r="AU248" i="9"/>
  <c r="CI158" i="9"/>
  <c r="AW249" i="9"/>
  <c r="AS249" i="9"/>
  <c r="AT249" i="9" s="1"/>
  <c r="AR251" i="9"/>
  <c r="AU251" i="9"/>
  <c r="CI171" i="9"/>
  <c r="AR252" i="9"/>
  <c r="AU252" i="9"/>
  <c r="CI160" i="9"/>
  <c r="AR253" i="9"/>
  <c r="AU253" i="9"/>
  <c r="CI161" i="9"/>
  <c r="AR254" i="9"/>
  <c r="AU254" i="9"/>
  <c r="CI162" i="9"/>
  <c r="AR255" i="9"/>
  <c r="AU255" i="9"/>
  <c r="CI176" i="9"/>
  <c r="AR257" i="9"/>
  <c r="AU257" i="9"/>
  <c r="AR260" i="9"/>
  <c r="AU260" i="9"/>
  <c r="AR262" i="9"/>
  <c r="AU262" i="9"/>
  <c r="AR264" i="9"/>
  <c r="AU264" i="9"/>
  <c r="AR266" i="9"/>
  <c r="AU266" i="9"/>
  <c r="CI163" i="9"/>
  <c r="AR267" i="9"/>
  <c r="AU267" i="9"/>
  <c r="CI164" i="9"/>
  <c r="AR268" i="9"/>
  <c r="AU268" i="9"/>
  <c r="CI165" i="9"/>
  <c r="AR269" i="9"/>
  <c r="AU269" i="9"/>
  <c r="CI166" i="9"/>
  <c r="AR270" i="9"/>
  <c r="AU270" i="9"/>
  <c r="CI167" i="9"/>
  <c r="AR271" i="9"/>
  <c r="AU271" i="9"/>
  <c r="CI168" i="9"/>
  <c r="AR272" i="9"/>
  <c r="AU272" i="9"/>
  <c r="CI169" i="9"/>
  <c r="AR274" i="9"/>
  <c r="AU274" i="9"/>
  <c r="AR276" i="9"/>
  <c r="AU276" i="9"/>
  <c r="AR278" i="9"/>
  <c r="AU278" i="9"/>
  <c r="AR280" i="9"/>
  <c r="AU280" i="9"/>
  <c r="AR281" i="9"/>
  <c r="AU281" i="9"/>
  <c r="AR283" i="9"/>
  <c r="AU283" i="9"/>
  <c r="AR285" i="9"/>
  <c r="AU285" i="9"/>
  <c r="AR286" i="9"/>
  <c r="AU286" i="9"/>
  <c r="AR288" i="9"/>
  <c r="AU288" i="9"/>
  <c r="AR290" i="9"/>
  <c r="AU290" i="9"/>
  <c r="AR291" i="9"/>
  <c r="AU291" i="9"/>
  <c r="AW292" i="9"/>
  <c r="AS292" i="9"/>
  <c r="AT292" i="9" s="1"/>
  <c r="AU296" i="9"/>
  <c r="AR296" i="9"/>
  <c r="CI175" i="9"/>
  <c r="AU297" i="9"/>
  <c r="AR297" i="9"/>
  <c r="CI178" i="9"/>
  <c r="AW298" i="9"/>
  <c r="AS298" i="9"/>
  <c r="AT298" i="9" s="1"/>
  <c r="AV49" i="9"/>
  <c r="CW49" i="9"/>
  <c r="CX49" i="9" s="1"/>
  <c r="N309" i="9"/>
  <c r="N26" i="9"/>
  <c r="AO308" i="9"/>
  <c r="AO313" i="9" s="1"/>
  <c r="AO307" i="9"/>
  <c r="AO312" i="9" s="1"/>
  <c r="AO302" i="9"/>
  <c r="CJ40" i="9"/>
  <c r="AR88" i="9"/>
  <c r="CI56" i="9"/>
  <c r="AU88" i="9"/>
  <c r="AW87" i="9"/>
  <c r="AS87" i="9"/>
  <c r="AT87" i="9" s="1"/>
  <c r="AW81" i="9"/>
  <c r="AS81" i="9"/>
  <c r="AT81" i="9" s="1"/>
  <c r="AW79" i="9"/>
  <c r="AS79" i="9"/>
  <c r="AT79" i="9" s="1"/>
  <c r="AW77" i="9"/>
  <c r="AS77" i="9"/>
  <c r="AT77" i="9" s="1"/>
  <c r="AW75" i="9"/>
  <c r="AS75" i="9"/>
  <c r="AT75" i="9" s="1"/>
  <c r="AW73" i="9"/>
  <c r="AS73" i="9"/>
  <c r="AT73" i="9" s="1"/>
  <c r="AW68" i="9"/>
  <c r="AS68" i="9"/>
  <c r="AT68" i="9" s="1"/>
  <c r="AW64" i="9"/>
  <c r="AS64" i="9"/>
  <c r="AT64" i="9" s="1"/>
  <c r="AW58" i="9"/>
  <c r="AS58" i="9"/>
  <c r="AT58" i="9" s="1"/>
  <c r="AU56" i="9"/>
  <c r="AR56" i="9"/>
  <c r="AU52" i="9"/>
  <c r="AR52" i="9"/>
  <c r="AW48" i="9"/>
  <c r="AS48" i="9"/>
  <c r="AT48" i="9" s="1"/>
  <c r="AW89" i="9"/>
  <c r="AS89" i="9"/>
  <c r="AT89" i="9" s="1"/>
  <c r="AW90" i="9"/>
  <c r="AS90" i="9"/>
  <c r="AT90" i="9" s="1"/>
  <c r="AW92" i="9"/>
  <c r="AS92" i="9"/>
  <c r="AT92" i="9" s="1"/>
  <c r="AW94" i="9"/>
  <c r="AS94" i="9"/>
  <c r="AT94" i="9" s="1"/>
  <c r="AW96" i="9"/>
  <c r="AS96" i="9"/>
  <c r="AT96" i="9" s="1"/>
  <c r="AW98" i="9"/>
  <c r="AS98" i="9"/>
  <c r="AT98" i="9" s="1"/>
  <c r="AW100" i="9"/>
  <c r="AS100" i="9"/>
  <c r="AT100" i="9" s="1"/>
  <c r="AW102" i="9"/>
  <c r="AS102" i="9"/>
  <c r="AT102" i="9" s="1"/>
  <c r="AW108" i="9"/>
  <c r="AS108" i="9"/>
  <c r="AT108" i="9" s="1"/>
  <c r="AW109" i="9"/>
  <c r="AS109" i="9"/>
  <c r="AT109" i="9" s="1"/>
  <c r="CI128" i="9"/>
  <c r="AR110" i="9"/>
  <c r="AU110" i="9"/>
  <c r="AR112" i="9"/>
  <c r="AU112" i="9"/>
  <c r="AR114" i="9"/>
  <c r="AU114" i="9"/>
  <c r="AW117" i="9"/>
  <c r="AS117" i="9"/>
  <c r="AT117" i="9" s="1"/>
  <c r="AR127" i="9"/>
  <c r="AU127" i="9"/>
  <c r="CI70" i="9"/>
  <c r="AR128" i="9"/>
  <c r="AU128" i="9"/>
  <c r="CI71" i="9"/>
  <c r="AR129" i="9"/>
  <c r="AU129" i="9"/>
  <c r="CI72" i="9"/>
  <c r="AR130" i="9"/>
  <c r="AU130" i="9"/>
  <c r="CI73" i="9"/>
  <c r="AR131" i="9"/>
  <c r="AU131" i="9"/>
  <c r="CI74" i="9"/>
  <c r="AR132" i="9"/>
  <c r="AU132" i="9"/>
  <c r="AR134" i="9"/>
  <c r="AU134" i="9"/>
  <c r="AR137" i="9"/>
  <c r="AU137" i="9"/>
  <c r="AR139" i="9"/>
  <c r="AU139" i="9"/>
  <c r="AR141" i="9"/>
  <c r="AU141" i="9"/>
  <c r="AW143" i="9"/>
  <c r="AS143" i="9"/>
  <c r="AT143" i="9" s="1"/>
  <c r="AW145" i="9"/>
  <c r="AS145" i="9"/>
  <c r="AT145" i="9" s="1"/>
  <c r="N302" i="9"/>
  <c r="O303" i="9" s="1"/>
  <c r="N312" i="9"/>
  <c r="AW159" i="9"/>
  <c r="AS159" i="9"/>
  <c r="AT159" i="9" s="1"/>
  <c r="AW161" i="9"/>
  <c r="AS161" i="9"/>
  <c r="AT161" i="9" s="1"/>
  <c r="AW163" i="9"/>
  <c r="AS163" i="9"/>
  <c r="AT163" i="9" s="1"/>
  <c r="AW182" i="9"/>
  <c r="AS182" i="9"/>
  <c r="AT182" i="9" s="1"/>
  <c r="AV57" i="9"/>
  <c r="CW57" i="9"/>
  <c r="CX57" i="9" s="1"/>
  <c r="AV47" i="9"/>
  <c r="CW47" i="9"/>
  <c r="CX47" i="9" s="1"/>
  <c r="AV43" i="9"/>
  <c r="CW43" i="9"/>
  <c r="CX43" i="9" s="1"/>
  <c r="AV41" i="9"/>
  <c r="CW41" i="9"/>
  <c r="CX41" i="9" s="1"/>
  <c r="AW146" i="9"/>
  <c r="AS146" i="9"/>
  <c r="AT146" i="9" s="1"/>
  <c r="AW148" i="9"/>
  <c r="AS148" i="9"/>
  <c r="AT148" i="9" s="1"/>
  <c r="AW151" i="9"/>
  <c r="AS151" i="9"/>
  <c r="AT151" i="9" s="1"/>
  <c r="AW153" i="9"/>
  <c r="AS153" i="9"/>
  <c r="AT153" i="9" s="1"/>
  <c r="AR155" i="9"/>
  <c r="CI129" i="9"/>
  <c r="AU155" i="9"/>
  <c r="AR157" i="9"/>
  <c r="AU157" i="9"/>
  <c r="AR159" i="9"/>
  <c r="AU159" i="9"/>
  <c r="AR161" i="9"/>
  <c r="AU161" i="9"/>
  <c r="AR163" i="9"/>
  <c r="AU163" i="9"/>
  <c r="AJ307" i="9"/>
  <c r="AJ312" i="9" s="1"/>
  <c r="AJ302" i="9"/>
  <c r="AJ308" i="9"/>
  <c r="AJ313" i="9" s="1"/>
  <c r="CG40" i="9"/>
  <c r="AX307" i="9"/>
  <c r="AX312" i="9" s="1"/>
  <c r="AX302" i="9"/>
  <c r="AX308" i="9"/>
  <c r="AX313" i="9" s="1"/>
  <c r="Y307" i="9"/>
  <c r="Y304" i="9"/>
  <c r="Y305" i="9" s="1"/>
  <c r="S308" i="9"/>
  <c r="S319" i="9" s="1"/>
  <c r="DB302" i="9"/>
  <c r="AW164" i="9"/>
  <c r="AS164" i="9"/>
  <c r="AT164" i="9" s="1"/>
  <c r="AW166" i="9"/>
  <c r="AS166" i="9"/>
  <c r="AT166" i="9" s="1"/>
  <c r="AW168" i="9"/>
  <c r="AS168" i="9"/>
  <c r="AT168" i="9" s="1"/>
  <c r="AW170" i="9"/>
  <c r="AS170" i="9"/>
  <c r="AT170" i="9" s="1"/>
  <c r="AR171" i="9"/>
  <c r="AU171" i="9"/>
  <c r="CI145" i="9"/>
  <c r="AR172" i="9"/>
  <c r="AU172" i="9"/>
  <c r="AW173" i="9"/>
  <c r="AS173" i="9"/>
  <c r="AT173" i="9" s="1"/>
  <c r="AR174" i="9"/>
  <c r="AU174" i="9"/>
  <c r="CI105" i="9"/>
  <c r="AW175" i="9"/>
  <c r="AS175" i="9"/>
  <c r="AT175" i="9" s="1"/>
  <c r="AR176" i="9"/>
  <c r="AU176" i="9"/>
  <c r="CI107" i="9"/>
  <c r="AW177" i="9"/>
  <c r="AS177" i="9"/>
  <c r="AT177" i="9" s="1"/>
  <c r="AR178" i="9"/>
  <c r="AU178" i="9"/>
  <c r="CI109" i="9"/>
  <c r="AW179" i="9"/>
  <c r="AS179" i="9"/>
  <c r="AT179" i="9" s="1"/>
  <c r="AR190" i="9"/>
  <c r="AU190" i="9"/>
  <c r="CI110" i="9"/>
  <c r="AR191" i="9"/>
  <c r="AU191" i="9"/>
  <c r="CI111" i="9"/>
  <c r="AR192" i="9"/>
  <c r="AU192" i="9"/>
  <c r="CI112" i="9"/>
  <c r="AR193" i="9"/>
  <c r="AU193" i="9"/>
  <c r="CI113" i="9"/>
  <c r="AR194" i="9"/>
  <c r="AU194" i="9"/>
  <c r="CI114" i="9"/>
  <c r="AR195" i="9"/>
  <c r="AU195" i="9"/>
  <c r="CI115" i="9"/>
  <c r="AR196" i="9"/>
  <c r="AU196" i="9"/>
  <c r="AR198" i="9"/>
  <c r="AU198" i="9"/>
  <c r="AR200" i="9"/>
  <c r="AU200" i="9"/>
  <c r="AR202" i="9"/>
  <c r="AU202" i="9"/>
  <c r="AR204" i="9"/>
  <c r="AU204" i="9"/>
  <c r="AW205" i="9"/>
  <c r="AS205" i="9"/>
  <c r="AT205" i="9" s="1"/>
  <c r="AW207" i="9"/>
  <c r="AS207" i="9"/>
  <c r="AT207" i="9" s="1"/>
  <c r="AW209" i="9"/>
  <c r="AS209" i="9"/>
  <c r="AT209" i="9" s="1"/>
  <c r="AW211" i="9"/>
  <c r="AS211" i="9"/>
  <c r="AT211" i="9" s="1"/>
  <c r="AR214" i="9"/>
  <c r="AU214" i="9"/>
  <c r="AW216" i="9"/>
  <c r="AS216" i="9"/>
  <c r="AT216" i="9" s="1"/>
  <c r="AR218" i="9"/>
  <c r="AU218" i="9"/>
  <c r="AR220" i="9"/>
  <c r="AU220" i="9"/>
  <c r="AR222" i="9"/>
  <c r="AU222" i="9"/>
  <c r="AW223" i="9"/>
  <c r="AS223" i="9"/>
  <c r="AT223" i="9" s="1"/>
  <c r="AW231" i="9"/>
  <c r="AS231" i="9"/>
  <c r="AT231" i="9" s="1"/>
  <c r="AW239" i="9"/>
  <c r="AS239" i="9"/>
  <c r="AT239" i="9" s="1"/>
  <c r="AW241" i="9"/>
  <c r="AS241" i="9"/>
  <c r="AT241" i="9" s="1"/>
  <c r="AW243" i="9"/>
  <c r="AS243" i="9"/>
  <c r="AT243" i="9" s="1"/>
  <c r="AW244" i="9"/>
  <c r="AS244" i="9"/>
  <c r="AT244" i="9" s="1"/>
  <c r="AW246" i="9"/>
  <c r="AS246" i="9"/>
  <c r="AT246" i="9" s="1"/>
  <c r="AR249" i="9"/>
  <c r="AU249" i="9"/>
  <c r="CI159" i="9"/>
  <c r="AR250" i="9"/>
  <c r="AU250" i="9"/>
  <c r="CI170" i="9"/>
  <c r="AW251" i="9"/>
  <c r="AS251" i="9"/>
  <c r="AT251" i="9" s="1"/>
  <c r="AW253" i="9"/>
  <c r="AS253" i="9"/>
  <c r="AT253" i="9" s="1"/>
  <c r="AW255" i="9"/>
  <c r="AS255" i="9"/>
  <c r="AT255" i="9" s="1"/>
  <c r="AW257" i="9"/>
  <c r="AS257" i="9"/>
  <c r="AT257" i="9" s="1"/>
  <c r="AW260" i="9"/>
  <c r="AS260" i="9"/>
  <c r="AT260" i="9" s="1"/>
  <c r="AW262" i="9"/>
  <c r="AS262" i="9"/>
  <c r="AT262" i="9" s="1"/>
  <c r="AW264" i="9"/>
  <c r="AS264" i="9"/>
  <c r="AT264" i="9" s="1"/>
  <c r="AW267" i="9"/>
  <c r="AS267" i="9"/>
  <c r="AT267" i="9" s="1"/>
  <c r="AW269" i="9"/>
  <c r="AS269" i="9"/>
  <c r="AT269" i="9" s="1"/>
  <c r="AW271" i="9"/>
  <c r="AS271" i="9"/>
  <c r="AT271" i="9" s="1"/>
  <c r="AR273" i="9"/>
  <c r="AU273" i="9"/>
  <c r="AR275" i="9"/>
  <c r="AU275" i="9"/>
  <c r="AR277" i="9"/>
  <c r="AU277" i="9"/>
  <c r="AR279" i="9"/>
  <c r="AU279" i="9"/>
  <c r="AR282" i="9"/>
  <c r="AU282" i="9"/>
  <c r="AR284" i="9"/>
  <c r="AU284" i="9"/>
  <c r="AR287" i="9"/>
  <c r="AU287" i="9"/>
  <c r="AR289" i="9"/>
  <c r="AU289" i="9"/>
  <c r="AR292" i="9"/>
  <c r="AU292" i="9"/>
  <c r="CI177" i="9"/>
  <c r="AW293" i="9"/>
  <c r="AS293" i="9"/>
  <c r="AT293" i="9" s="1"/>
  <c r="AW295" i="9"/>
  <c r="AS295" i="9"/>
  <c r="AT295" i="9" s="1"/>
  <c r="AW296" i="9"/>
  <c r="AS296" i="9"/>
  <c r="AT296" i="9" s="1"/>
  <c r="AU298" i="9"/>
  <c r="AR298" i="9"/>
  <c r="CI179" i="9"/>
  <c r="AL307" i="9"/>
  <c r="AL312" i="9" s="1"/>
  <c r="AL302" i="9"/>
  <c r="AL308" i="9"/>
  <c r="AL313" i="9" s="1"/>
  <c r="AR40" i="9"/>
  <c r="AP38" i="9"/>
  <c r="AP232" i="9" s="1"/>
  <c r="CI40" i="9"/>
  <c r="AU40" i="9"/>
  <c r="AA308" i="9"/>
  <c r="AA304" i="9"/>
  <c r="AA305" i="9" s="1"/>
  <c r="AA302" i="9"/>
  <c r="N315" i="9" s="1"/>
  <c r="S309" i="9" s="1"/>
  <c r="AA307" i="9"/>
  <c r="AN40" i="9"/>
  <c r="AT41" i="9"/>
  <c r="AW63" i="9"/>
  <c r="AS63" i="9"/>
  <c r="AT63" i="9" s="1"/>
  <c r="AW85" i="9"/>
  <c r="AS85" i="9"/>
  <c r="AT85" i="9" s="1"/>
  <c r="AW83" i="9"/>
  <c r="AS83" i="9"/>
  <c r="AT83" i="9" s="1"/>
  <c r="AW82" i="9"/>
  <c r="AS82" i="9"/>
  <c r="AT82" i="9" s="1"/>
  <c r="AW80" i="9"/>
  <c r="AS80" i="9"/>
  <c r="AT80" i="9" s="1"/>
  <c r="AW78" i="9"/>
  <c r="AS78" i="9"/>
  <c r="AT78" i="9" s="1"/>
  <c r="AW76" i="9"/>
  <c r="AS76" i="9"/>
  <c r="AT76" i="9" s="1"/>
  <c r="AW74" i="9"/>
  <c r="AS74" i="9"/>
  <c r="AT74" i="9" s="1"/>
  <c r="CI94" i="9"/>
  <c r="AU71" i="9"/>
  <c r="AR71" i="9"/>
  <c r="AP71" i="9"/>
  <c r="CI93" i="9"/>
  <c r="AU70" i="9"/>
  <c r="AR70" i="9"/>
  <c r="AP70" i="9"/>
  <c r="AU69" i="9"/>
  <c r="CI50" i="9"/>
  <c r="AR69" i="9"/>
  <c r="AP69" i="9"/>
  <c r="AU68" i="9"/>
  <c r="AR68" i="9"/>
  <c r="CI49" i="9"/>
  <c r="AU67" i="9"/>
  <c r="CI48" i="9"/>
  <c r="AR67" i="9"/>
  <c r="AP67" i="9"/>
  <c r="AU66" i="9"/>
  <c r="AR66" i="9"/>
  <c r="AP66" i="9"/>
  <c r="CI64" i="9"/>
  <c r="AU64" i="9"/>
  <c r="AR64" i="9"/>
  <c r="AP64" i="9"/>
  <c r="AU58" i="9"/>
  <c r="CI59" i="9"/>
  <c r="AR58" i="9"/>
  <c r="AP58" i="9"/>
  <c r="AU54" i="9"/>
  <c r="AR54" i="9"/>
  <c r="AU50" i="9"/>
  <c r="AR50" i="9"/>
  <c r="AP50" i="9"/>
  <c r="CI58" i="9"/>
  <c r="AU48" i="9"/>
  <c r="AR48" i="9"/>
  <c r="AP48" i="9"/>
  <c r="AW46" i="9"/>
  <c r="AS46" i="9"/>
  <c r="AT46" i="9" s="1"/>
  <c r="AW42" i="9"/>
  <c r="AS42" i="9"/>
  <c r="AT42" i="9" s="1"/>
  <c r="AR89" i="9"/>
  <c r="AP89" i="9"/>
  <c r="AU89" i="9"/>
  <c r="CI57" i="9"/>
  <c r="AR90" i="9"/>
  <c r="AP90" i="9"/>
  <c r="AU90" i="9"/>
  <c r="AR92" i="9"/>
  <c r="AU92" i="9"/>
  <c r="AR94" i="9"/>
  <c r="AP94" i="9"/>
  <c r="AU94" i="9"/>
  <c r="AR96" i="9"/>
  <c r="AP96" i="9"/>
  <c r="AU96" i="9"/>
  <c r="AR98" i="9"/>
  <c r="AP98" i="9"/>
  <c r="AU98" i="9"/>
  <c r="AR100" i="9"/>
  <c r="AU100" i="9"/>
  <c r="AR101" i="9"/>
  <c r="AP101" i="9"/>
  <c r="CI89" i="9"/>
  <c r="AU101" i="9"/>
  <c r="AR102" i="9"/>
  <c r="AP102" i="9"/>
  <c r="CI90" i="9"/>
  <c r="AU102" i="9"/>
  <c r="AW103" i="9"/>
  <c r="AS103" i="9"/>
  <c r="AT103" i="9" s="1"/>
  <c r="AW105" i="9"/>
  <c r="AS105" i="9"/>
  <c r="AT105" i="9" s="1"/>
  <c r="AR108" i="9"/>
  <c r="AP108" i="9"/>
  <c r="AU108" i="9"/>
  <c r="CI127" i="9"/>
  <c r="AR109" i="9"/>
  <c r="AP109" i="9"/>
  <c r="AU109" i="9"/>
  <c r="AW110" i="9"/>
  <c r="AS110" i="9"/>
  <c r="AT110" i="9" s="1"/>
  <c r="AW112" i="9"/>
  <c r="AS112" i="9"/>
  <c r="AT112" i="9" s="1"/>
  <c r="AW114" i="9"/>
  <c r="AS114" i="9"/>
  <c r="AT114" i="9" s="1"/>
  <c r="AW118" i="9"/>
  <c r="AS118" i="9"/>
  <c r="AT118" i="9" s="1"/>
  <c r="AW120" i="9"/>
  <c r="AS120" i="9"/>
  <c r="AT120" i="9" s="1"/>
  <c r="AW122" i="9"/>
  <c r="AS122" i="9"/>
  <c r="AT122" i="9" s="1"/>
  <c r="AW123" i="9"/>
  <c r="AS123" i="9"/>
  <c r="AT123" i="9" s="1"/>
  <c r="AR125" i="9"/>
  <c r="AU125" i="9"/>
  <c r="CI69" i="9"/>
  <c r="AW130" i="9"/>
  <c r="AS130" i="9"/>
  <c r="AT130" i="9" s="1"/>
  <c r="AR133" i="9"/>
  <c r="AP133" i="9"/>
  <c r="AU133" i="9"/>
  <c r="AR135" i="9"/>
  <c r="AP135" i="9"/>
  <c r="AU135" i="9"/>
  <c r="AR136" i="9"/>
  <c r="AU136" i="9"/>
  <c r="AR138" i="9"/>
  <c r="AP138" i="9"/>
  <c r="AU138" i="9"/>
  <c r="AR140" i="9"/>
  <c r="AP140" i="9"/>
  <c r="AU140" i="9"/>
  <c r="AR142" i="9"/>
  <c r="AP142" i="9"/>
  <c r="AU142" i="9"/>
  <c r="AR143" i="9"/>
  <c r="AP143" i="9"/>
  <c r="CI99" i="9"/>
  <c r="AU143" i="9"/>
  <c r="AR144" i="9"/>
  <c r="AP144" i="9"/>
  <c r="CI100" i="9"/>
  <c r="AU144" i="9"/>
  <c r="AR145" i="9"/>
  <c r="AP145" i="9"/>
  <c r="CI101" i="9"/>
  <c r="AU145" i="9"/>
  <c r="AR146" i="9"/>
  <c r="AP146" i="9"/>
  <c r="CI102" i="9"/>
  <c r="AU146" i="9"/>
  <c r="AR147" i="9"/>
  <c r="AP147" i="9"/>
  <c r="CI103" i="9"/>
  <c r="AU147" i="9"/>
  <c r="AR148" i="9"/>
  <c r="AP148" i="9"/>
  <c r="CI143" i="9"/>
  <c r="AU148" i="9"/>
  <c r="AR150" i="9"/>
  <c r="AP150" i="9"/>
  <c r="AU150" i="9"/>
  <c r="CI75" i="9"/>
  <c r="AR151" i="9"/>
  <c r="AP151" i="9"/>
  <c r="AU151" i="9"/>
  <c r="CI76" i="9"/>
  <c r="AR152" i="9"/>
  <c r="AP152" i="9"/>
  <c r="AU152" i="9"/>
  <c r="CI77" i="9"/>
  <c r="AR153" i="9"/>
  <c r="AP153" i="9"/>
  <c r="AU153" i="9"/>
  <c r="CI78" i="9"/>
  <c r="AR154" i="9"/>
  <c r="AP154" i="9"/>
  <c r="AU154" i="9"/>
  <c r="CI79" i="9"/>
  <c r="AW155" i="9"/>
  <c r="AS155" i="9"/>
  <c r="AT155" i="9" s="1"/>
  <c r="AW157" i="9"/>
  <c r="AS157" i="9"/>
  <c r="AT157" i="9" s="1"/>
  <c r="AR164" i="9"/>
  <c r="AP164" i="9"/>
  <c r="AU164" i="9"/>
  <c r="CI80" i="9"/>
  <c r="AR165" i="9"/>
  <c r="AP165" i="9"/>
  <c r="AU165" i="9"/>
  <c r="CI81" i="9"/>
  <c r="AR166" i="9"/>
  <c r="AP166" i="9"/>
  <c r="AU166" i="9"/>
  <c r="CI82" i="9"/>
  <c r="AR167" i="9"/>
  <c r="AP167" i="9"/>
  <c r="AU167" i="9"/>
  <c r="CI83" i="9"/>
  <c r="AR168" i="9"/>
  <c r="AP168" i="9"/>
  <c r="AU168" i="9"/>
  <c r="CI84" i="9"/>
  <c r="AR169" i="9"/>
  <c r="AP169" i="9"/>
  <c r="AU169" i="9"/>
  <c r="CI85" i="9"/>
  <c r="AW185" i="9"/>
  <c r="AS185" i="9"/>
  <c r="AT185" i="9" s="1"/>
  <c r="AW187" i="9"/>
  <c r="AS187" i="9"/>
  <c r="AT187" i="9" s="1"/>
  <c r="AR189" i="9"/>
  <c r="AP189" i="9"/>
  <c r="AU189" i="9"/>
  <c r="CI152" i="9"/>
  <c r="AW190" i="9"/>
  <c r="AS190" i="9"/>
  <c r="AT190" i="9" s="1"/>
  <c r="AW192" i="9"/>
  <c r="AS192" i="9"/>
  <c r="AT192" i="9" s="1"/>
  <c r="AW194" i="9"/>
  <c r="AS194" i="9"/>
  <c r="AT194" i="9" s="1"/>
  <c r="AR197" i="9"/>
  <c r="AP197" i="9"/>
  <c r="AU197" i="9"/>
  <c r="AR199" i="9"/>
  <c r="AP199" i="9"/>
  <c r="AU199" i="9"/>
  <c r="AR201" i="9"/>
  <c r="AP201" i="9"/>
  <c r="AU201" i="9"/>
  <c r="AR203" i="9"/>
  <c r="AP203" i="9"/>
  <c r="AU203" i="9"/>
  <c r="AR205" i="9"/>
  <c r="AP205" i="9"/>
  <c r="AU205" i="9"/>
  <c r="CI155" i="9"/>
  <c r="AR206" i="9"/>
  <c r="AP206" i="9"/>
  <c r="AU206" i="9"/>
  <c r="CI116" i="9"/>
  <c r="AR207" i="9"/>
  <c r="AP207" i="9"/>
  <c r="AU207" i="9"/>
  <c r="CI117" i="9"/>
  <c r="AR208" i="9"/>
  <c r="AP208" i="9"/>
  <c r="AU208" i="9"/>
  <c r="CI118" i="9"/>
  <c r="AR209" i="9"/>
  <c r="AP209" i="9"/>
  <c r="AU209" i="9"/>
  <c r="CI119" i="9"/>
  <c r="AR210" i="9"/>
  <c r="AP210" i="9"/>
  <c r="AU210" i="9"/>
  <c r="CI120" i="9"/>
  <c r="AR211" i="9"/>
  <c r="AP211" i="9"/>
  <c r="AU211" i="9"/>
  <c r="CI121" i="9"/>
  <c r="AR212" i="9"/>
  <c r="AP212" i="9"/>
  <c r="AU212" i="9"/>
  <c r="CI122" i="9"/>
  <c r="AR213" i="9"/>
  <c r="AP213" i="9"/>
  <c r="AU213" i="9"/>
  <c r="AR215" i="9"/>
  <c r="AP215" i="9"/>
  <c r="AU215" i="9"/>
  <c r="AR217" i="9"/>
  <c r="AP217" i="9"/>
  <c r="AU217" i="9"/>
  <c r="AR219" i="9"/>
  <c r="AP219" i="9"/>
  <c r="AU219" i="9"/>
  <c r="AR221" i="9"/>
  <c r="AP221" i="9"/>
  <c r="AU221" i="9"/>
  <c r="AR223" i="9"/>
  <c r="AP223" i="9"/>
  <c r="AU223" i="9"/>
  <c r="CI156" i="9"/>
  <c r="AW224" i="9"/>
  <c r="AS224" i="9"/>
  <c r="AT224" i="9" s="1"/>
  <c r="AW226" i="9"/>
  <c r="AS226" i="9"/>
  <c r="AT226" i="9" s="1"/>
  <c r="AW228" i="9"/>
  <c r="AS228" i="9"/>
  <c r="AT228" i="9" s="1"/>
  <c r="AR231" i="9"/>
  <c r="AP231" i="9"/>
  <c r="AU231" i="9"/>
  <c r="AW232" i="9"/>
  <c r="AS232" i="9"/>
  <c r="AT232" i="9" s="1"/>
  <c r="AW234" i="9"/>
  <c r="AS234" i="9"/>
  <c r="AT234" i="9" s="1"/>
  <c r="AW236" i="9"/>
  <c r="AS236" i="9"/>
  <c r="AT236" i="9" s="1"/>
  <c r="AR239" i="9"/>
  <c r="AP239" i="9"/>
  <c r="AU239" i="9"/>
  <c r="AR241" i="9"/>
  <c r="AP241" i="9"/>
  <c r="AU241" i="9"/>
  <c r="AR243" i="9"/>
  <c r="AP243" i="9"/>
  <c r="AU243" i="9"/>
  <c r="AR244" i="9"/>
  <c r="AP244" i="9"/>
  <c r="AU244" i="9"/>
  <c r="AR246" i="9"/>
  <c r="AP246" i="9"/>
  <c r="AU246" i="9"/>
  <c r="AW247" i="9"/>
  <c r="AS247" i="9"/>
  <c r="AT247" i="9" s="1"/>
  <c r="AW250" i="9"/>
  <c r="AS250" i="9"/>
  <c r="AT250" i="9" s="1"/>
  <c r="AW256" i="9"/>
  <c r="AS256" i="9"/>
  <c r="AT256" i="9" s="1"/>
  <c r="AW258" i="9"/>
  <c r="AS258" i="9"/>
  <c r="AT258" i="9" s="1"/>
  <c r="AW259" i="9"/>
  <c r="AS259" i="9"/>
  <c r="AT259" i="9" s="1"/>
  <c r="AW261" i="9"/>
  <c r="AS261" i="9"/>
  <c r="AT261" i="9" s="1"/>
  <c r="AW263" i="9"/>
  <c r="AS263" i="9"/>
  <c r="AT263" i="9" s="1"/>
  <c r="AW265" i="9"/>
  <c r="AS265" i="9"/>
  <c r="AT265" i="9" s="1"/>
  <c r="AW273" i="9"/>
  <c r="AS273" i="9"/>
  <c r="AT273" i="9" s="1"/>
  <c r="AW275" i="9"/>
  <c r="AS275" i="9"/>
  <c r="AT275" i="9" s="1"/>
  <c r="AW277" i="9"/>
  <c r="AS277" i="9"/>
  <c r="AT277" i="9" s="1"/>
  <c r="AW279" i="9"/>
  <c r="AS279" i="9"/>
  <c r="AT279" i="9" s="1"/>
  <c r="AW282" i="9"/>
  <c r="AS282" i="9"/>
  <c r="AT282" i="9" s="1"/>
  <c r="AW284" i="9"/>
  <c r="AS284" i="9"/>
  <c r="AT284" i="9" s="1"/>
  <c r="AW287" i="9"/>
  <c r="AS287" i="9"/>
  <c r="AT287" i="9" s="1"/>
  <c r="AW289" i="9"/>
  <c r="AS289" i="9"/>
  <c r="AT289" i="9" s="1"/>
  <c r="AR293" i="9"/>
  <c r="AP293" i="9"/>
  <c r="AU293" i="9"/>
  <c r="CI172" i="9"/>
  <c r="AR294" i="9"/>
  <c r="AP294" i="9"/>
  <c r="AU294" i="9"/>
  <c r="CI173" i="9"/>
  <c r="AR295" i="9"/>
  <c r="AP295" i="9"/>
  <c r="AU295" i="9"/>
  <c r="CI174" i="9"/>
  <c r="AV55" i="9"/>
  <c r="CW55" i="9"/>
  <c r="CX55" i="9" s="1"/>
  <c r="AI308" i="9"/>
  <c r="AI313" i="9" s="1"/>
  <c r="AI307" i="9"/>
  <c r="AI312" i="9" s="1"/>
  <c r="AI302" i="9"/>
  <c r="CF40" i="9"/>
  <c r="T309" i="9"/>
  <c r="N28" i="9"/>
  <c r="AW65" i="9"/>
  <c r="AS65" i="9"/>
  <c r="AT65" i="9" s="1"/>
  <c r="AR63" i="9"/>
  <c r="AP63" i="9"/>
  <c r="CI87" i="9"/>
  <c r="AU63" i="9"/>
  <c r="AR61" i="9"/>
  <c r="AP61" i="9"/>
  <c r="CI63" i="9"/>
  <c r="AU61" i="9"/>
  <c r="AU86" i="9"/>
  <c r="AR86" i="9"/>
  <c r="AP86" i="9"/>
  <c r="CI55" i="9"/>
  <c r="AU85" i="9"/>
  <c r="CI54" i="9"/>
  <c r="AR85" i="9"/>
  <c r="AP85" i="9"/>
  <c r="AU84" i="9"/>
  <c r="AR84" i="9"/>
  <c r="AP84" i="9"/>
  <c r="CI53" i="9"/>
  <c r="AU83" i="9"/>
  <c r="CI52" i="9"/>
  <c r="AR83" i="9"/>
  <c r="AP83" i="9"/>
  <c r="AU82" i="9"/>
  <c r="AR82" i="9"/>
  <c r="AP82" i="9"/>
  <c r="AU80" i="9"/>
  <c r="AR80" i="9"/>
  <c r="AP80" i="9"/>
  <c r="AU78" i="9"/>
  <c r="AR78" i="9"/>
  <c r="AP78" i="9"/>
  <c r="AU76" i="9"/>
  <c r="AR76" i="9"/>
  <c r="AP76" i="9"/>
  <c r="AU74" i="9"/>
  <c r="AR74" i="9"/>
  <c r="AP74" i="9"/>
  <c r="AU72" i="9"/>
  <c r="AR72" i="9"/>
  <c r="AP72" i="9"/>
  <c r="CI51" i="9"/>
  <c r="AW71" i="9"/>
  <c r="AS71" i="9"/>
  <c r="AT71" i="9" s="1"/>
  <c r="AW70" i="9"/>
  <c r="AS70" i="9"/>
  <c r="AT70" i="9" s="1"/>
  <c r="AW69" i="9"/>
  <c r="AS69" i="9"/>
  <c r="AT69" i="9" s="1"/>
  <c r="AW67" i="9"/>
  <c r="AS67" i="9"/>
  <c r="AT67" i="9" s="1"/>
  <c r="AW66" i="9"/>
  <c r="AS66" i="9"/>
  <c r="AT66" i="9" s="1"/>
  <c r="AU62" i="9"/>
  <c r="CI86" i="9"/>
  <c r="AR62" i="9"/>
  <c r="AP62" i="9"/>
  <c r="CI62" i="9"/>
  <c r="AU60" i="9"/>
  <c r="AR60" i="9"/>
  <c r="AP60" i="9"/>
  <c r="AW54" i="9"/>
  <c r="AS54" i="9"/>
  <c r="AT54" i="9" s="1"/>
  <c r="AW50" i="9"/>
  <c r="AS50" i="9"/>
  <c r="AT50" i="9" s="1"/>
  <c r="CI46" i="9"/>
  <c r="AU46" i="9"/>
  <c r="AR46" i="9"/>
  <c r="AP46" i="9"/>
  <c r="CI44" i="9"/>
  <c r="AU44" i="9"/>
  <c r="AR44" i="9"/>
  <c r="AP44" i="9"/>
  <c r="CI42" i="9"/>
  <c r="AU42" i="9"/>
  <c r="AR42" i="9"/>
  <c r="AP42" i="9"/>
  <c r="AW181" i="9"/>
  <c r="AS181" i="9"/>
  <c r="AT181" i="9" s="1"/>
  <c r="AW183" i="9"/>
  <c r="AS183" i="9"/>
  <c r="AT183" i="9" s="1"/>
  <c r="AR91" i="9"/>
  <c r="AP91" i="9"/>
  <c r="AU91" i="9"/>
  <c r="AR93" i="9"/>
  <c r="AP93" i="9"/>
  <c r="AU93" i="9"/>
  <c r="AR95" i="9"/>
  <c r="AP95" i="9"/>
  <c r="AU95" i="9"/>
  <c r="AR97" i="9"/>
  <c r="AP97" i="9"/>
  <c r="AU97" i="9"/>
  <c r="AR99" i="9"/>
  <c r="AP99" i="9"/>
  <c r="AU99" i="9"/>
  <c r="AW101" i="9"/>
  <c r="AS101" i="9"/>
  <c r="AT101" i="9" s="1"/>
  <c r="AR103" i="9"/>
  <c r="AP103" i="9"/>
  <c r="AU103" i="9"/>
  <c r="CI65" i="9"/>
  <c r="AR104" i="9"/>
  <c r="AP104" i="9"/>
  <c r="AU104" i="9"/>
  <c r="CI66" i="9"/>
  <c r="AR105" i="9"/>
  <c r="AP105" i="9"/>
  <c r="AU105" i="9"/>
  <c r="CI67" i="9"/>
  <c r="AR106" i="9"/>
  <c r="AP106" i="9"/>
  <c r="AU106" i="9"/>
  <c r="CI68" i="9"/>
  <c r="AR107" i="9"/>
  <c r="AP107" i="9"/>
  <c r="AU107" i="9"/>
  <c r="AW111" i="9"/>
  <c r="AS111" i="9"/>
  <c r="AT111" i="9" s="1"/>
  <c r="AW113" i="9"/>
  <c r="AS113" i="9"/>
  <c r="AT113" i="9" s="1"/>
  <c r="AW115" i="9"/>
  <c r="AS115" i="9"/>
  <c r="AT115" i="9" s="1"/>
  <c r="AW116" i="9"/>
  <c r="AS116" i="9"/>
  <c r="AT116" i="9" s="1"/>
  <c r="CI140" i="9"/>
  <c r="AR116" i="9"/>
  <c r="AP116" i="9"/>
  <c r="AU116" i="9"/>
  <c r="AR118" i="9"/>
  <c r="AP118" i="9"/>
  <c r="AU118" i="9"/>
  <c r="AR119" i="9"/>
  <c r="AP119" i="9"/>
  <c r="CI95" i="9"/>
  <c r="AU119" i="9"/>
  <c r="AR120" i="9"/>
  <c r="AP120" i="9"/>
  <c r="CI96" i="9"/>
  <c r="AU120" i="9"/>
  <c r="AR121" i="9"/>
  <c r="AP121" i="9"/>
  <c r="CI97" i="9"/>
  <c r="AU121" i="9"/>
  <c r="AR122" i="9"/>
  <c r="AP122" i="9"/>
  <c r="CI98" i="9"/>
  <c r="AU122" i="9"/>
  <c r="CI141" i="9"/>
  <c r="AR123" i="9"/>
  <c r="AP123" i="9"/>
  <c r="AU123" i="9"/>
  <c r="AR124" i="9"/>
  <c r="AP124" i="9"/>
  <c r="AU124" i="9"/>
  <c r="AW125" i="9"/>
  <c r="AS125" i="9"/>
  <c r="AT125" i="9" s="1"/>
  <c r="AW133" i="9"/>
  <c r="AS133" i="9"/>
  <c r="AT133" i="9" s="1"/>
  <c r="AW135" i="9"/>
  <c r="AS135" i="9"/>
  <c r="AT135" i="9" s="1"/>
  <c r="AW136" i="9"/>
  <c r="AS136" i="9"/>
  <c r="AT136" i="9" s="1"/>
  <c r="AW138" i="9"/>
  <c r="AS138" i="9"/>
  <c r="AT138" i="9" s="1"/>
  <c r="AW140" i="9"/>
  <c r="AS140" i="9"/>
  <c r="AT140" i="9" s="1"/>
  <c r="AW142" i="9"/>
  <c r="AS142" i="9"/>
  <c r="AT142" i="9" s="1"/>
  <c r="AW144" i="9"/>
  <c r="AS144" i="9"/>
  <c r="AT144" i="9" s="1"/>
  <c r="AR158" i="9"/>
  <c r="AP158" i="9"/>
  <c r="AU158" i="9"/>
  <c r="AR160" i="9"/>
  <c r="AP160" i="9"/>
  <c r="AU160" i="9"/>
  <c r="AR162" i="9"/>
  <c r="AP162" i="9"/>
  <c r="AU162" i="9"/>
  <c r="AM308" i="9"/>
  <c r="AM313" i="9" s="1"/>
  <c r="AM307" i="9"/>
  <c r="AM312" i="9" s="1"/>
  <c r="AM302" i="9"/>
  <c r="AV59" i="9"/>
  <c r="CW59" i="9"/>
  <c r="CX59" i="9" s="1"/>
  <c r="AW147" i="9"/>
  <c r="AS147" i="9"/>
  <c r="AT147" i="9" s="1"/>
  <c r="AR149" i="9"/>
  <c r="AP149" i="9"/>
  <c r="AU149" i="9"/>
  <c r="AW150" i="9"/>
  <c r="AS150" i="9"/>
  <c r="AT150" i="9" s="1"/>
  <c r="AW152" i="9"/>
  <c r="AS152" i="9"/>
  <c r="AT152" i="9" s="1"/>
  <c r="AW154" i="9"/>
  <c r="AS154" i="9"/>
  <c r="AT154" i="9" s="1"/>
  <c r="AW156" i="9"/>
  <c r="AS156" i="9"/>
  <c r="AT156" i="9" s="1"/>
  <c r="AW158" i="9"/>
  <c r="AS158" i="9"/>
  <c r="AT158" i="9" s="1"/>
  <c r="AW160" i="9"/>
  <c r="AS160" i="9"/>
  <c r="AT160" i="9" s="1"/>
  <c r="AW162" i="9"/>
  <c r="AS162" i="9"/>
  <c r="AT162" i="9" s="1"/>
  <c r="AU182" i="9"/>
  <c r="AR182" i="9"/>
  <c r="CI130" i="9"/>
  <c r="AP182" i="9"/>
  <c r="AV51" i="9"/>
  <c r="CW51" i="9"/>
  <c r="CX51" i="9" s="1"/>
  <c r="AV45" i="9"/>
  <c r="CW45" i="9"/>
  <c r="CX45" i="9" s="1"/>
  <c r="AQ308" i="9"/>
  <c r="AQ313" i="9" s="1"/>
  <c r="AQ307" i="9"/>
  <c r="AQ312" i="9" s="1"/>
  <c r="AW40" i="9"/>
  <c r="AS40" i="9"/>
  <c r="Y302" i="9"/>
  <c r="N313" i="9" s="1"/>
  <c r="Q309" i="9" s="1"/>
  <c r="Y308" i="9"/>
  <c r="S307" i="9"/>
  <c r="S318" i="9" s="1"/>
  <c r="X29" i="9"/>
  <c r="DC302" i="9"/>
  <c r="CH87" i="8"/>
  <c r="AQ63" i="8"/>
  <c r="AT63" i="8"/>
  <c r="AQ59" i="8"/>
  <c r="CH61" i="8"/>
  <c r="AT59" i="8"/>
  <c r="AQ53" i="8"/>
  <c r="AT53" i="8"/>
  <c r="AV76" i="8"/>
  <c r="AR76" i="8"/>
  <c r="AS76" i="8" s="1"/>
  <c r="CH93" i="8"/>
  <c r="AT70" i="8"/>
  <c r="AQ70" i="8"/>
  <c r="AT67" i="8"/>
  <c r="CH48" i="8"/>
  <c r="AQ67" i="8"/>
  <c r="CH64" i="8"/>
  <c r="AT64" i="8"/>
  <c r="AQ64" i="8"/>
  <c r="AT175" i="8"/>
  <c r="AQ175" i="8"/>
  <c r="CH106" i="8"/>
  <c r="AU45" i="8"/>
  <c r="CV45" i="8"/>
  <c r="CW45" i="8" s="1"/>
  <c r="AL308" i="8"/>
  <c r="AL313" i="8" s="1"/>
  <c r="AL307" i="8"/>
  <c r="AL312" i="8" s="1"/>
  <c r="AL302" i="8"/>
  <c r="AV59" i="8"/>
  <c r="AR59" i="8"/>
  <c r="AS59" i="8" s="1"/>
  <c r="AQ55" i="8"/>
  <c r="AT55" i="8"/>
  <c r="AQ51" i="8"/>
  <c r="AT51" i="8"/>
  <c r="AV77" i="8"/>
  <c r="AR77" i="8"/>
  <c r="AS77" i="8" s="1"/>
  <c r="AV75" i="8"/>
  <c r="AR75" i="8"/>
  <c r="AS75" i="8" s="1"/>
  <c r="AV73" i="8"/>
  <c r="AR73" i="8"/>
  <c r="AS73" i="8" s="1"/>
  <c r="AV71" i="8"/>
  <c r="AR71" i="8"/>
  <c r="AS71" i="8" s="1"/>
  <c r="AV68" i="8"/>
  <c r="AR68" i="8"/>
  <c r="AS68" i="8" s="1"/>
  <c r="AV64" i="8"/>
  <c r="AR64" i="8"/>
  <c r="AS64" i="8" s="1"/>
  <c r="AV62" i="8"/>
  <c r="AR62" i="8"/>
  <c r="AS62" i="8" s="1"/>
  <c r="CH62" i="8"/>
  <c r="AT60" i="8"/>
  <c r="AQ60" i="8"/>
  <c r="AV54" i="8"/>
  <c r="AR54" i="8"/>
  <c r="AS54" i="8" s="1"/>
  <c r="AV50" i="8"/>
  <c r="AR50" i="8"/>
  <c r="AS50" i="8" s="1"/>
  <c r="CH46" i="8"/>
  <c r="AT46" i="8"/>
  <c r="AQ46" i="8"/>
  <c r="CH44" i="8"/>
  <c r="AT44" i="8"/>
  <c r="AQ44" i="8"/>
  <c r="AK42" i="8"/>
  <c r="X308" i="8"/>
  <c r="X302" i="8"/>
  <c r="M313" i="8" s="1"/>
  <c r="P309" i="8" s="1"/>
  <c r="AV173" i="8"/>
  <c r="AR173" i="8"/>
  <c r="AS173" i="8" s="1"/>
  <c r="AV177" i="8"/>
  <c r="AR177" i="8"/>
  <c r="AS177" i="8" s="1"/>
  <c r="AQ79" i="8"/>
  <c r="AT79" i="8"/>
  <c r="AQ81" i="8"/>
  <c r="AT81" i="8"/>
  <c r="AQ84" i="8"/>
  <c r="AT84" i="8"/>
  <c r="CH53" i="8"/>
  <c r="AV85" i="8"/>
  <c r="AR85" i="8"/>
  <c r="AS85" i="8" s="1"/>
  <c r="CH88" i="8"/>
  <c r="AQ87" i="8"/>
  <c r="AT87" i="8"/>
  <c r="AV88" i="8"/>
  <c r="AR88" i="8"/>
  <c r="AS88" i="8" s="1"/>
  <c r="AQ91" i="8"/>
  <c r="AT91" i="8"/>
  <c r="AQ93" i="8"/>
  <c r="AT93" i="8"/>
  <c r="AQ95" i="8"/>
  <c r="AT95" i="8"/>
  <c r="AQ97" i="8"/>
  <c r="AT97" i="8"/>
  <c r="AQ99" i="8"/>
  <c r="AT99" i="8"/>
  <c r="R307" i="8"/>
  <c r="R318" i="8" s="1"/>
  <c r="AV65" i="8"/>
  <c r="AR65" i="8"/>
  <c r="AS65" i="8" s="1"/>
  <c r="AQ61" i="8"/>
  <c r="CH63" i="8"/>
  <c r="AT61" i="8"/>
  <c r="AQ57" i="8"/>
  <c r="AT57" i="8"/>
  <c r="AV74" i="8"/>
  <c r="AR74" i="8"/>
  <c r="AS74" i="8" s="1"/>
  <c r="CH94" i="8"/>
  <c r="AT71" i="8"/>
  <c r="AQ71" i="8"/>
  <c r="AT69" i="8"/>
  <c r="CH50" i="8"/>
  <c r="AQ69" i="8"/>
  <c r="AT68" i="8"/>
  <c r="AQ68" i="8"/>
  <c r="CH49" i="8"/>
  <c r="AT66" i="8"/>
  <c r="AQ66" i="8"/>
  <c r="CH86" i="8"/>
  <c r="AT62" i="8"/>
  <c r="AQ62" i="8"/>
  <c r="AV60" i="8"/>
  <c r="AR60" i="8"/>
  <c r="AS60" i="8" s="1"/>
  <c r="AV56" i="8"/>
  <c r="AR56" i="8"/>
  <c r="AS56" i="8" s="1"/>
  <c r="AV52" i="8"/>
  <c r="AR52" i="8"/>
  <c r="AS52" i="8" s="1"/>
  <c r="AV44" i="8"/>
  <c r="AR44" i="8"/>
  <c r="AS44" i="8" s="1"/>
  <c r="AT173" i="8"/>
  <c r="AQ173" i="8"/>
  <c r="CH104" i="8"/>
  <c r="AT177" i="8"/>
  <c r="AQ177" i="8"/>
  <c r="CH108" i="8"/>
  <c r="AQ80" i="8"/>
  <c r="AT80" i="8"/>
  <c r="AQ82" i="8"/>
  <c r="AT82" i="8"/>
  <c r="AV83" i="8"/>
  <c r="AR83" i="8"/>
  <c r="AS83" i="8" s="1"/>
  <c r="AQ85" i="8"/>
  <c r="AT85" i="8"/>
  <c r="CH54" i="8"/>
  <c r="AQ86" i="8"/>
  <c r="AT86" i="8"/>
  <c r="CH55" i="8"/>
  <c r="AV91" i="8"/>
  <c r="AR91" i="8"/>
  <c r="AS91" i="8" s="1"/>
  <c r="AV93" i="8"/>
  <c r="AR93" i="8"/>
  <c r="AS93" i="8" s="1"/>
  <c r="AV95" i="8"/>
  <c r="AR95" i="8"/>
  <c r="AS95" i="8" s="1"/>
  <c r="AV97" i="8"/>
  <c r="AR97" i="8"/>
  <c r="AS97" i="8" s="1"/>
  <c r="AV99" i="8"/>
  <c r="AR99" i="8"/>
  <c r="AS99" i="8" s="1"/>
  <c r="AQ102" i="8"/>
  <c r="CH90" i="8"/>
  <c r="AT102" i="8"/>
  <c r="AV102" i="8"/>
  <c r="AR102" i="8"/>
  <c r="AS102" i="8" s="1"/>
  <c r="AV108" i="8"/>
  <c r="AR108" i="8"/>
  <c r="AS108" i="8" s="1"/>
  <c r="AV109" i="8"/>
  <c r="AR109" i="8"/>
  <c r="AS109" i="8" s="1"/>
  <c r="CH128" i="8"/>
  <c r="AQ110" i="8"/>
  <c r="AT110" i="8"/>
  <c r="AQ112" i="8"/>
  <c r="AT112" i="8"/>
  <c r="AQ114" i="8"/>
  <c r="AT114" i="8"/>
  <c r="AV117" i="8"/>
  <c r="AR117" i="8"/>
  <c r="AS117" i="8" s="1"/>
  <c r="CH142" i="8"/>
  <c r="AQ126" i="8"/>
  <c r="AT126" i="8"/>
  <c r="AQ127" i="8"/>
  <c r="AT127" i="8"/>
  <c r="CH70" i="8"/>
  <c r="AQ128" i="8"/>
  <c r="AT128" i="8"/>
  <c r="CH71" i="8"/>
  <c r="AQ129" i="8"/>
  <c r="AT129" i="8"/>
  <c r="CH72" i="8"/>
  <c r="AQ130" i="8"/>
  <c r="AT130" i="8"/>
  <c r="CH73" i="8"/>
  <c r="AQ131" i="8"/>
  <c r="AT131" i="8"/>
  <c r="CH74" i="8"/>
  <c r="AQ132" i="8"/>
  <c r="AT132" i="8"/>
  <c r="AQ134" i="8"/>
  <c r="AT134" i="8"/>
  <c r="AQ136" i="8"/>
  <c r="AT136" i="8"/>
  <c r="AQ138" i="8"/>
  <c r="AT138" i="8"/>
  <c r="AQ140" i="8"/>
  <c r="AT140" i="8"/>
  <c r="AQ142" i="8"/>
  <c r="AT142" i="8"/>
  <c r="AV143" i="8"/>
  <c r="AR143" i="8"/>
  <c r="AS143" i="8" s="1"/>
  <c r="AQ144" i="8"/>
  <c r="CH100" i="8"/>
  <c r="AT144" i="8"/>
  <c r="AV146" i="8"/>
  <c r="AR146" i="8"/>
  <c r="AS146" i="8" s="1"/>
  <c r="AV148" i="8"/>
  <c r="AR148" i="8"/>
  <c r="AS148" i="8" s="1"/>
  <c r="AV149" i="8"/>
  <c r="AR149" i="8"/>
  <c r="AS149" i="8" s="1"/>
  <c r="AV157" i="8"/>
  <c r="AR157" i="8"/>
  <c r="AS157" i="8" s="1"/>
  <c r="AV159" i="8"/>
  <c r="AR159" i="8"/>
  <c r="AS159" i="8" s="1"/>
  <c r="AV161" i="8"/>
  <c r="AR161" i="8"/>
  <c r="AS161" i="8" s="1"/>
  <c r="AV163" i="8"/>
  <c r="AR163" i="8"/>
  <c r="AS163" i="8" s="1"/>
  <c r="AV172" i="8"/>
  <c r="AR172" i="8"/>
  <c r="AS172" i="8" s="1"/>
  <c r="AV183" i="8"/>
  <c r="AR183" i="8"/>
  <c r="AS183" i="8" s="1"/>
  <c r="AV185" i="8"/>
  <c r="AR185" i="8"/>
  <c r="AS185" i="8" s="1"/>
  <c r="AV187" i="8"/>
  <c r="AR187" i="8"/>
  <c r="AS187" i="8" s="1"/>
  <c r="AQ189" i="8"/>
  <c r="AT189" i="8"/>
  <c r="CH152" i="8"/>
  <c r="AV190" i="8"/>
  <c r="AR190" i="8"/>
  <c r="AS190" i="8" s="1"/>
  <c r="AV192" i="8"/>
  <c r="AR192" i="8"/>
  <c r="AS192" i="8" s="1"/>
  <c r="AV194" i="8"/>
  <c r="AR194" i="8"/>
  <c r="AS194" i="8" s="1"/>
  <c r="AQ197" i="8"/>
  <c r="AT197" i="8"/>
  <c r="AQ199" i="8"/>
  <c r="AT199" i="8"/>
  <c r="AQ201" i="8"/>
  <c r="AT201" i="8"/>
  <c r="AV204" i="8"/>
  <c r="AR204" i="8"/>
  <c r="AS204" i="8" s="1"/>
  <c r="AV207" i="8"/>
  <c r="AR207" i="8"/>
  <c r="AS207" i="8" s="1"/>
  <c r="AV209" i="8"/>
  <c r="AR209" i="8"/>
  <c r="AS209" i="8" s="1"/>
  <c r="AV211" i="8"/>
  <c r="AR211" i="8"/>
  <c r="AS211" i="8" s="1"/>
  <c r="AT213" i="8"/>
  <c r="AQ213" i="8"/>
  <c r="AV215" i="8"/>
  <c r="AR215" i="8"/>
  <c r="AS215" i="8" s="1"/>
  <c r="AV217" i="8"/>
  <c r="AR217" i="8"/>
  <c r="AS217" i="8" s="1"/>
  <c r="AV219" i="8"/>
  <c r="AR219" i="8"/>
  <c r="AS219" i="8" s="1"/>
  <c r="AV221" i="8"/>
  <c r="AR221" i="8"/>
  <c r="AS221" i="8" s="1"/>
  <c r="AQ224" i="8"/>
  <c r="AT224" i="8"/>
  <c r="CH136" i="8"/>
  <c r="AQ225" i="8"/>
  <c r="AT225" i="8"/>
  <c r="CH137" i="8"/>
  <c r="AQ226" i="8"/>
  <c r="AT226" i="8"/>
  <c r="CH148" i="8"/>
  <c r="AQ227" i="8"/>
  <c r="AT227" i="8"/>
  <c r="CH149" i="8"/>
  <c r="AQ228" i="8"/>
  <c r="AT228" i="8"/>
  <c r="CH138" i="8"/>
  <c r="AQ229" i="8"/>
  <c r="AT229" i="8"/>
  <c r="CH139" i="8"/>
  <c r="AQ230" i="8"/>
  <c r="AT230" i="8"/>
  <c r="AQ232" i="8"/>
  <c r="AT232" i="8"/>
  <c r="CH123" i="8"/>
  <c r="AQ233" i="8"/>
  <c r="AT233" i="8"/>
  <c r="CH124" i="8"/>
  <c r="AQ234" i="8"/>
  <c r="AT234" i="8"/>
  <c r="CH153" i="8"/>
  <c r="AQ235" i="8"/>
  <c r="AT235" i="8"/>
  <c r="CH154" i="8"/>
  <c r="AQ236" i="8"/>
  <c r="AT236" i="8"/>
  <c r="CH125" i="8"/>
  <c r="AQ237" i="8"/>
  <c r="AT237" i="8"/>
  <c r="CH126" i="8"/>
  <c r="AQ238" i="8"/>
  <c r="AT238" i="8"/>
  <c r="AQ240" i="8"/>
  <c r="AT240" i="8"/>
  <c r="AQ242" i="8"/>
  <c r="AT242" i="8"/>
  <c r="AV243" i="8"/>
  <c r="AR243" i="8"/>
  <c r="AS243" i="8" s="1"/>
  <c r="AV245" i="8"/>
  <c r="AR245" i="8"/>
  <c r="AS245" i="8" s="1"/>
  <c r="AT248" i="8"/>
  <c r="AQ248" i="8"/>
  <c r="CH158" i="8"/>
  <c r="AV249" i="8"/>
  <c r="AR249" i="8"/>
  <c r="AS249" i="8" s="1"/>
  <c r="AT251" i="8"/>
  <c r="AQ251" i="8"/>
  <c r="CH171" i="8"/>
  <c r="AT252" i="8"/>
  <c r="AQ252" i="8"/>
  <c r="CH160" i="8"/>
  <c r="AT253" i="8"/>
  <c r="AQ253" i="8"/>
  <c r="CH161" i="8"/>
  <c r="AV256" i="8"/>
  <c r="AR256" i="8"/>
  <c r="AS256" i="8" s="1"/>
  <c r="AV258" i="8"/>
  <c r="AR258" i="8"/>
  <c r="AS258" i="8" s="1"/>
  <c r="AV260" i="8"/>
  <c r="AR260" i="8"/>
  <c r="AS260" i="8" s="1"/>
  <c r="AV262" i="8"/>
  <c r="AR262" i="8"/>
  <c r="AS262" i="8" s="1"/>
  <c r="AV264" i="8"/>
  <c r="AR264" i="8"/>
  <c r="AS264" i="8" s="1"/>
  <c r="AV267" i="8"/>
  <c r="AR267" i="8"/>
  <c r="AS267" i="8" s="1"/>
  <c r="AV269" i="8"/>
  <c r="AR269" i="8"/>
  <c r="AS269" i="8" s="1"/>
  <c r="AT274" i="8"/>
  <c r="AQ274" i="8"/>
  <c r="AT276" i="8"/>
  <c r="AQ276" i="8"/>
  <c r="AV278" i="8"/>
  <c r="AR278" i="8"/>
  <c r="AS278" i="8" s="1"/>
  <c r="AV279" i="8"/>
  <c r="AR279" i="8"/>
  <c r="AS279" i="8" s="1"/>
  <c r="AV281" i="8"/>
  <c r="AR281" i="8"/>
  <c r="AS281" i="8" s="1"/>
  <c r="AV283" i="8"/>
  <c r="AR283" i="8"/>
  <c r="AS283" i="8" s="1"/>
  <c r="AV285" i="8"/>
  <c r="AR285" i="8"/>
  <c r="AS285" i="8" s="1"/>
  <c r="AV287" i="8"/>
  <c r="AR287" i="8"/>
  <c r="AS287" i="8" s="1"/>
  <c r="AV289" i="8"/>
  <c r="AR289" i="8"/>
  <c r="AS289" i="8" s="1"/>
  <c r="AT292" i="8"/>
  <c r="AQ292" i="8"/>
  <c r="CH177" i="8"/>
  <c r="AV293" i="8"/>
  <c r="AR293" i="8"/>
  <c r="AS293" i="8" s="1"/>
  <c r="AV295" i="8"/>
  <c r="AR295" i="8"/>
  <c r="AS295" i="8" s="1"/>
  <c r="AV297" i="8"/>
  <c r="AR297" i="8"/>
  <c r="AS297" i="8" s="1"/>
  <c r="AV63" i="8"/>
  <c r="AR63" i="8"/>
  <c r="AS63" i="8" s="1"/>
  <c r="AV55" i="8"/>
  <c r="AR55" i="8"/>
  <c r="AS55" i="8" s="1"/>
  <c r="AV51" i="8"/>
  <c r="AR51" i="8"/>
  <c r="AS51" i="8" s="1"/>
  <c r="AQ78" i="8"/>
  <c r="AT78" i="8"/>
  <c r="AT77" i="8"/>
  <c r="AQ77" i="8"/>
  <c r="AT75" i="8"/>
  <c r="AQ75" i="8"/>
  <c r="AT73" i="8"/>
  <c r="AQ73" i="8"/>
  <c r="AV72" i="8"/>
  <c r="AR72" i="8"/>
  <c r="AS72" i="8" s="1"/>
  <c r="AT58" i="8"/>
  <c r="CH59" i="8"/>
  <c r="AQ58" i="8"/>
  <c r="AT54" i="8"/>
  <c r="AQ54" i="8"/>
  <c r="AT50" i="8"/>
  <c r="AQ50" i="8"/>
  <c r="CH58" i="8"/>
  <c r="AT48" i="8"/>
  <c r="AQ48" i="8"/>
  <c r="AV46" i="8"/>
  <c r="AR46" i="8"/>
  <c r="AS46" i="8" s="1"/>
  <c r="AV42" i="8"/>
  <c r="AR42" i="8"/>
  <c r="AS42" i="8" s="1"/>
  <c r="AU49" i="8"/>
  <c r="CV49" i="8"/>
  <c r="CW49" i="8" s="1"/>
  <c r="Z308" i="8"/>
  <c r="Z304" i="8"/>
  <c r="Z305" i="8" s="1"/>
  <c r="Z302" i="8"/>
  <c r="M315" i="8" s="1"/>
  <c r="R309" i="8" s="1"/>
  <c r="Z307" i="8"/>
  <c r="AM40" i="8"/>
  <c r="X307" i="8"/>
  <c r="X304" i="8"/>
  <c r="X305" i="8" s="1"/>
  <c r="AT179" i="8"/>
  <c r="AQ179" i="8"/>
  <c r="CH146" i="8"/>
  <c r="AK307" i="8"/>
  <c r="AK312" i="8" s="1"/>
  <c r="AK302" i="8"/>
  <c r="AK308" i="8"/>
  <c r="AK313" i="8" s="1"/>
  <c r="AQ40" i="8"/>
  <c r="AO38" i="8"/>
  <c r="AO63" i="8" s="1"/>
  <c r="CH40" i="8"/>
  <c r="AT40" i="8"/>
  <c r="AV79" i="8"/>
  <c r="AR79" i="8"/>
  <c r="AS79" i="8" s="1"/>
  <c r="AV81" i="8"/>
  <c r="AR81" i="8"/>
  <c r="AS81" i="8" s="1"/>
  <c r="AQ83" i="8"/>
  <c r="AO83" i="8"/>
  <c r="AT83" i="8"/>
  <c r="CH52" i="8"/>
  <c r="AV84" i="8"/>
  <c r="AR84" i="8"/>
  <c r="AS84" i="8" s="1"/>
  <c r="AV87" i="8"/>
  <c r="AR87" i="8"/>
  <c r="AS87" i="8" s="1"/>
  <c r="AQ88" i="8"/>
  <c r="AO88" i="8"/>
  <c r="AT88" i="8"/>
  <c r="CH56" i="8"/>
  <c r="AQ89" i="8"/>
  <c r="AO89" i="8"/>
  <c r="AT89" i="8"/>
  <c r="CH57" i="8"/>
  <c r="AQ90" i="8"/>
  <c r="AO90" i="8"/>
  <c r="AT90" i="8"/>
  <c r="AQ92" i="8"/>
  <c r="AT92" i="8"/>
  <c r="AQ94" i="8"/>
  <c r="AO94" i="8"/>
  <c r="AT94" i="8"/>
  <c r="AQ96" i="8"/>
  <c r="AT96" i="8"/>
  <c r="AQ98" i="8"/>
  <c r="AO98" i="8"/>
  <c r="AT98" i="8"/>
  <c r="AQ100" i="8"/>
  <c r="AT100" i="8"/>
  <c r="AQ101" i="8"/>
  <c r="CH89" i="8"/>
  <c r="AT101" i="8"/>
  <c r="AV101" i="8"/>
  <c r="AR101" i="8"/>
  <c r="AS101" i="8" s="1"/>
  <c r="AQ103" i="8"/>
  <c r="AO103" i="8"/>
  <c r="AT103" i="8"/>
  <c r="CH65" i="8"/>
  <c r="AQ104" i="8"/>
  <c r="AO104" i="8"/>
  <c r="AT104" i="8"/>
  <c r="CH66" i="8"/>
  <c r="AQ105" i="8"/>
  <c r="AO105" i="8"/>
  <c r="AT105" i="8"/>
  <c r="CH67" i="8"/>
  <c r="AQ106" i="8"/>
  <c r="AO106" i="8"/>
  <c r="AT106" i="8"/>
  <c r="CH68" i="8"/>
  <c r="AQ107" i="8"/>
  <c r="AO107" i="8"/>
  <c r="AT107" i="8"/>
  <c r="AV111" i="8"/>
  <c r="AR111" i="8"/>
  <c r="AS111" i="8" s="1"/>
  <c r="AV113" i="8"/>
  <c r="AR113" i="8"/>
  <c r="AS113" i="8" s="1"/>
  <c r="AV115" i="8"/>
  <c r="AR115" i="8"/>
  <c r="AS115" i="8" s="1"/>
  <c r="AV116" i="8"/>
  <c r="AR116" i="8"/>
  <c r="AS116" i="8" s="1"/>
  <c r="AQ118" i="8"/>
  <c r="AO118" i="8"/>
  <c r="AT118" i="8"/>
  <c r="CH141" i="8"/>
  <c r="AQ123" i="8"/>
  <c r="AO123" i="8"/>
  <c r="AT123" i="8"/>
  <c r="AQ124" i="8"/>
  <c r="AO124" i="8"/>
  <c r="AT124" i="8"/>
  <c r="AV125" i="8"/>
  <c r="AR125" i="8"/>
  <c r="AS125" i="8" s="1"/>
  <c r="AV133" i="8"/>
  <c r="AR133" i="8"/>
  <c r="AS133" i="8" s="1"/>
  <c r="AV135" i="8"/>
  <c r="AR135" i="8"/>
  <c r="AS135" i="8" s="1"/>
  <c r="AV137" i="8"/>
  <c r="AR137" i="8"/>
  <c r="AS137" i="8" s="1"/>
  <c r="AV139" i="8"/>
  <c r="AR139" i="8"/>
  <c r="AS139" i="8" s="1"/>
  <c r="AV141" i="8"/>
  <c r="AR141" i="8"/>
  <c r="AS141" i="8" s="1"/>
  <c r="AQ143" i="8"/>
  <c r="AO143" i="8"/>
  <c r="AT143" i="8"/>
  <c r="CH99" i="8"/>
  <c r="AV144" i="8"/>
  <c r="AR144" i="8"/>
  <c r="AS144" i="8" s="1"/>
  <c r="AV145" i="8"/>
  <c r="AR145" i="8"/>
  <c r="AS145" i="8" s="1"/>
  <c r="AV147" i="8"/>
  <c r="AR147" i="8"/>
  <c r="AS147" i="8" s="1"/>
  <c r="AT150" i="8"/>
  <c r="AQ150" i="8"/>
  <c r="AO150" i="8"/>
  <c r="CH75" i="8"/>
  <c r="AT151" i="8"/>
  <c r="AQ151" i="8"/>
  <c r="AO151" i="8"/>
  <c r="CH76" i="8"/>
  <c r="AT152" i="8"/>
  <c r="AQ152" i="8"/>
  <c r="AO152" i="8"/>
  <c r="CH77" i="8"/>
  <c r="AT153" i="8"/>
  <c r="AQ153" i="8"/>
  <c r="AO153" i="8"/>
  <c r="CH78" i="8"/>
  <c r="AT154" i="8"/>
  <c r="AQ154" i="8"/>
  <c r="AO154" i="8"/>
  <c r="CH79" i="8"/>
  <c r="AT155" i="8"/>
  <c r="AQ155" i="8"/>
  <c r="AO155" i="8"/>
  <c r="CH129" i="8"/>
  <c r="AT156" i="8"/>
  <c r="AQ156" i="8"/>
  <c r="AO156" i="8"/>
  <c r="AT158" i="8"/>
  <c r="AQ158" i="8"/>
  <c r="AO158" i="8"/>
  <c r="AT160" i="8"/>
  <c r="AQ160" i="8"/>
  <c r="AO160" i="8"/>
  <c r="AT162" i="8"/>
  <c r="AQ162" i="8"/>
  <c r="AO162" i="8"/>
  <c r="AT164" i="8"/>
  <c r="AQ164" i="8"/>
  <c r="AO164" i="8"/>
  <c r="CH80" i="8"/>
  <c r="AT165" i="8"/>
  <c r="AQ165" i="8"/>
  <c r="AO165" i="8"/>
  <c r="CH81" i="8"/>
  <c r="AT166" i="8"/>
  <c r="AQ166" i="8"/>
  <c r="AO166" i="8"/>
  <c r="CH82" i="8"/>
  <c r="AT167" i="8"/>
  <c r="AQ167" i="8"/>
  <c r="AO167" i="8"/>
  <c r="CH83" i="8"/>
  <c r="AT168" i="8"/>
  <c r="AQ168" i="8"/>
  <c r="AO168" i="8"/>
  <c r="CH84" i="8"/>
  <c r="AT169" i="8"/>
  <c r="AQ169" i="8"/>
  <c r="AO169" i="8"/>
  <c r="CH85" i="8"/>
  <c r="AT170" i="8"/>
  <c r="AQ170" i="8"/>
  <c r="AO170" i="8"/>
  <c r="CH144" i="8"/>
  <c r="AT171" i="8"/>
  <c r="AQ171" i="8"/>
  <c r="AO171" i="8"/>
  <c r="CH145" i="8"/>
  <c r="AT174" i="8"/>
  <c r="AQ174" i="8"/>
  <c r="AO174" i="8"/>
  <c r="CH105" i="8"/>
  <c r="AT176" i="8"/>
  <c r="AQ176" i="8"/>
  <c r="AO176" i="8"/>
  <c r="CH107" i="8"/>
  <c r="AT178" i="8"/>
  <c r="AQ178" i="8"/>
  <c r="AO178" i="8"/>
  <c r="CH109" i="8"/>
  <c r="AT180" i="8"/>
  <c r="AQ180" i="8"/>
  <c r="AO180" i="8"/>
  <c r="CH150" i="8"/>
  <c r="AV181" i="8"/>
  <c r="AR181" i="8"/>
  <c r="AS181" i="8" s="1"/>
  <c r="AV182" i="8"/>
  <c r="AR182" i="8"/>
  <c r="AS182" i="8" s="1"/>
  <c r="AV184" i="8"/>
  <c r="AR184" i="8"/>
  <c r="AS184" i="8" s="1"/>
  <c r="AV186" i="8"/>
  <c r="AR186" i="8"/>
  <c r="AS186" i="8" s="1"/>
  <c r="AV188" i="8"/>
  <c r="AR188" i="8"/>
  <c r="AS188" i="8" s="1"/>
  <c r="AV191" i="8"/>
  <c r="AR191" i="8"/>
  <c r="AS191" i="8" s="1"/>
  <c r="AV193" i="8"/>
  <c r="AR193" i="8"/>
  <c r="AS193" i="8" s="1"/>
  <c r="AV195" i="8"/>
  <c r="AR195" i="8"/>
  <c r="AS195" i="8" s="1"/>
  <c r="AV196" i="8"/>
  <c r="AR196" i="8"/>
  <c r="AS196" i="8" s="1"/>
  <c r="AV198" i="8"/>
  <c r="AR198" i="8"/>
  <c r="AS198" i="8" s="1"/>
  <c r="AV200" i="8"/>
  <c r="AR200" i="8"/>
  <c r="AS200" i="8" s="1"/>
  <c r="AT203" i="8"/>
  <c r="AQ203" i="8"/>
  <c r="AO203" i="8"/>
  <c r="AT205" i="8"/>
  <c r="AQ205" i="8"/>
  <c r="AO205" i="8"/>
  <c r="CH155" i="8"/>
  <c r="AV206" i="8"/>
  <c r="AR206" i="8"/>
  <c r="AS206" i="8" s="1"/>
  <c r="AV208" i="8"/>
  <c r="AR208" i="8"/>
  <c r="AS208" i="8" s="1"/>
  <c r="AV210" i="8"/>
  <c r="AR210" i="8"/>
  <c r="AS210" i="8" s="1"/>
  <c r="AV212" i="8"/>
  <c r="AR212" i="8"/>
  <c r="AS212" i="8" s="1"/>
  <c r="AQ214" i="8"/>
  <c r="AO214" i="8"/>
  <c r="AT214" i="8"/>
  <c r="AQ216" i="8"/>
  <c r="AO216" i="8"/>
  <c r="AT216" i="8"/>
  <c r="AQ218" i="8"/>
  <c r="AO218" i="8"/>
  <c r="AT218" i="8"/>
  <c r="AQ220" i="8"/>
  <c r="AO220" i="8"/>
  <c r="AT220" i="8"/>
  <c r="AQ222" i="8"/>
  <c r="AO222" i="8"/>
  <c r="AT222" i="8"/>
  <c r="AV223" i="8"/>
  <c r="AR223" i="8"/>
  <c r="AS223" i="8" s="1"/>
  <c r="AV231" i="8"/>
  <c r="AR231" i="8"/>
  <c r="AS231" i="8" s="1"/>
  <c r="AV239" i="8"/>
  <c r="AR239" i="8"/>
  <c r="AS239" i="8" s="1"/>
  <c r="AV241" i="8"/>
  <c r="AR241" i="8"/>
  <c r="AS241" i="8" s="1"/>
  <c r="AT244" i="8"/>
  <c r="AQ244" i="8"/>
  <c r="AO244" i="8"/>
  <c r="AT246" i="8"/>
  <c r="AQ246" i="8"/>
  <c r="AO246" i="8"/>
  <c r="AV247" i="8"/>
  <c r="AR247" i="8"/>
  <c r="AS247" i="8" s="1"/>
  <c r="AV250" i="8"/>
  <c r="AR250" i="8"/>
  <c r="AS250" i="8" s="1"/>
  <c r="AQ254" i="8"/>
  <c r="AO254" i="8"/>
  <c r="AT254" i="8"/>
  <c r="CH162" i="8"/>
  <c r="AQ255" i="8"/>
  <c r="AO255" i="8"/>
  <c r="AT255" i="8"/>
  <c r="CH176" i="8"/>
  <c r="AQ257" i="8"/>
  <c r="AO257" i="8"/>
  <c r="AT257" i="8"/>
  <c r="AQ259" i="8"/>
  <c r="AO259" i="8"/>
  <c r="AT259" i="8"/>
  <c r="AQ261" i="8"/>
  <c r="AO261" i="8"/>
  <c r="AT261" i="8"/>
  <c r="AQ263" i="8"/>
  <c r="AO263" i="8"/>
  <c r="AT263" i="8"/>
  <c r="AQ265" i="8"/>
  <c r="AO265" i="8"/>
  <c r="AT265" i="8"/>
  <c r="AV266" i="8"/>
  <c r="AR266" i="8"/>
  <c r="AS266" i="8" s="1"/>
  <c r="AV268" i="8"/>
  <c r="AR268" i="8"/>
  <c r="AS268" i="8" s="1"/>
  <c r="AV270" i="8"/>
  <c r="AR270" i="8"/>
  <c r="AS270" i="8" s="1"/>
  <c r="AV272" i="8"/>
  <c r="AR272" i="8"/>
  <c r="AS272" i="8" s="1"/>
  <c r="AV273" i="8"/>
  <c r="AR273" i="8"/>
  <c r="AS273" i="8" s="1"/>
  <c r="AV275" i="8"/>
  <c r="AR275" i="8"/>
  <c r="AS275" i="8" s="1"/>
  <c r="AV277" i="8"/>
  <c r="AR277" i="8"/>
  <c r="AS277" i="8" s="1"/>
  <c r="AQ280" i="8"/>
  <c r="AO280" i="8"/>
  <c r="AT280" i="8"/>
  <c r="AQ282" i="8"/>
  <c r="AO282" i="8"/>
  <c r="AT282" i="8"/>
  <c r="AQ284" i="8"/>
  <c r="AO284" i="8"/>
  <c r="AT284" i="8"/>
  <c r="AQ286" i="8"/>
  <c r="AO286" i="8"/>
  <c r="AT286" i="8"/>
  <c r="AQ288" i="8"/>
  <c r="AO288" i="8"/>
  <c r="AT288" i="8"/>
  <c r="AQ290" i="8"/>
  <c r="AO290" i="8"/>
  <c r="AT290" i="8"/>
  <c r="AV291" i="8"/>
  <c r="AR291" i="8"/>
  <c r="AS291" i="8" s="1"/>
  <c r="AV294" i="8"/>
  <c r="AR294" i="8"/>
  <c r="AS294" i="8" s="1"/>
  <c r="AV296" i="8"/>
  <c r="AR296" i="8"/>
  <c r="AS296" i="8" s="1"/>
  <c r="AT298" i="8"/>
  <c r="AQ298" i="8"/>
  <c r="AO298" i="8"/>
  <c r="CH179" i="8"/>
  <c r="CH91" i="8"/>
  <c r="AQ65" i="8"/>
  <c r="AO65" i="8"/>
  <c r="AT65" i="8"/>
  <c r="AV61" i="8"/>
  <c r="AR61" i="8"/>
  <c r="AS61" i="8" s="1"/>
  <c r="AV57" i="8"/>
  <c r="AR57" i="8"/>
  <c r="AS57" i="8" s="1"/>
  <c r="AV53" i="8"/>
  <c r="AR53" i="8"/>
  <c r="AS53" i="8" s="1"/>
  <c r="AV78" i="8"/>
  <c r="AR78" i="8"/>
  <c r="AS78" i="8" s="1"/>
  <c r="AT76" i="8"/>
  <c r="AQ76" i="8"/>
  <c r="AO76" i="8"/>
  <c r="AT74" i="8"/>
  <c r="AQ74" i="8"/>
  <c r="AO74" i="8"/>
  <c r="AT72" i="8"/>
  <c r="AQ72" i="8"/>
  <c r="AO72" i="8"/>
  <c r="CH51" i="8"/>
  <c r="AV70" i="8"/>
  <c r="AR70" i="8"/>
  <c r="AS70" i="8" s="1"/>
  <c r="AV69" i="8"/>
  <c r="AR69" i="8"/>
  <c r="AS69" i="8" s="1"/>
  <c r="AV67" i="8"/>
  <c r="AR67" i="8"/>
  <c r="AS67" i="8" s="1"/>
  <c r="AV66" i="8"/>
  <c r="AR66" i="8"/>
  <c r="AS66" i="8" s="1"/>
  <c r="AV58" i="8"/>
  <c r="AR58" i="8"/>
  <c r="AS58" i="8" s="1"/>
  <c r="AT56" i="8"/>
  <c r="AQ56" i="8"/>
  <c r="AO56" i="8"/>
  <c r="AT52" i="8"/>
  <c r="AQ52" i="8"/>
  <c r="AO52" i="8"/>
  <c r="AV48" i="8"/>
  <c r="AR48" i="8"/>
  <c r="AS48" i="8" s="1"/>
  <c r="AV175" i="8"/>
  <c r="AR175" i="8"/>
  <c r="AS175" i="8" s="1"/>
  <c r="AV179" i="8"/>
  <c r="AR179" i="8"/>
  <c r="AS179" i="8" s="1"/>
  <c r="AS41" i="8"/>
  <c r="AV80" i="8"/>
  <c r="AR80" i="8"/>
  <c r="AS80" i="8" s="1"/>
  <c r="AV82" i="8"/>
  <c r="AR82" i="8"/>
  <c r="AS82" i="8" s="1"/>
  <c r="AV86" i="8"/>
  <c r="AR86" i="8"/>
  <c r="AS86" i="8" s="1"/>
  <c r="AV89" i="8"/>
  <c r="AR89" i="8"/>
  <c r="AS89" i="8" s="1"/>
  <c r="AV90" i="8"/>
  <c r="AR90" i="8"/>
  <c r="AS90" i="8" s="1"/>
  <c r="AV92" i="8"/>
  <c r="AR92" i="8"/>
  <c r="AS92" i="8" s="1"/>
  <c r="AV94" i="8"/>
  <c r="AR94" i="8"/>
  <c r="AS94" i="8" s="1"/>
  <c r="AV96" i="8"/>
  <c r="AR96" i="8"/>
  <c r="AS96" i="8" s="1"/>
  <c r="AV98" i="8"/>
  <c r="AR98" i="8"/>
  <c r="AS98" i="8" s="1"/>
  <c r="AV100" i="8"/>
  <c r="AR100" i="8"/>
  <c r="AS100" i="8" s="1"/>
  <c r="AV104" i="8"/>
  <c r="AR104" i="8"/>
  <c r="AS104" i="8" s="1"/>
  <c r="AV106" i="8"/>
  <c r="AR106" i="8"/>
  <c r="AS106" i="8" s="1"/>
  <c r="AV107" i="8"/>
  <c r="AR107" i="8"/>
  <c r="AS107" i="8" s="1"/>
  <c r="AV110" i="8"/>
  <c r="AR110" i="8"/>
  <c r="AS110" i="8" s="1"/>
  <c r="AQ111" i="8"/>
  <c r="AO111" i="8"/>
  <c r="AT111" i="8"/>
  <c r="AQ113" i="8"/>
  <c r="AO113" i="8"/>
  <c r="AT113" i="8"/>
  <c r="AQ115" i="8"/>
  <c r="AO115" i="8"/>
  <c r="AT115" i="8"/>
  <c r="CH140" i="8"/>
  <c r="AQ116" i="8"/>
  <c r="AO116" i="8"/>
  <c r="AT116" i="8"/>
  <c r="AQ117" i="8"/>
  <c r="AO117" i="8"/>
  <c r="AT117" i="8"/>
  <c r="AQ119" i="8"/>
  <c r="AO119" i="8"/>
  <c r="CH95" i="8"/>
  <c r="AT119" i="8"/>
  <c r="AV119" i="8"/>
  <c r="AR119" i="8"/>
  <c r="AS119" i="8" s="1"/>
  <c r="AQ121" i="8"/>
  <c r="AO121" i="8"/>
  <c r="CH97" i="8"/>
  <c r="AT121" i="8"/>
  <c r="AV121" i="8"/>
  <c r="AR121" i="8"/>
  <c r="AS121" i="8" s="1"/>
  <c r="AV124" i="8"/>
  <c r="AR124" i="8"/>
  <c r="AS124" i="8" s="1"/>
  <c r="AV126" i="8"/>
  <c r="AR126" i="8"/>
  <c r="AS126" i="8" s="1"/>
  <c r="AV127" i="8"/>
  <c r="AR127" i="8"/>
  <c r="AS127" i="8" s="1"/>
  <c r="AV129" i="8"/>
  <c r="AR129" i="8"/>
  <c r="AS129" i="8" s="1"/>
  <c r="AV131" i="8"/>
  <c r="AR131" i="8"/>
  <c r="AS131" i="8" s="1"/>
  <c r="AV132" i="8"/>
  <c r="AR132" i="8"/>
  <c r="AS132" i="8" s="1"/>
  <c r="AV134" i="8"/>
  <c r="AR134" i="8"/>
  <c r="AS134" i="8" s="1"/>
  <c r="AV136" i="8"/>
  <c r="AR136" i="8"/>
  <c r="AS136" i="8" s="1"/>
  <c r="AV138" i="8"/>
  <c r="AR138" i="8"/>
  <c r="AS138" i="8" s="1"/>
  <c r="AV140" i="8"/>
  <c r="AR140" i="8"/>
  <c r="AS140" i="8" s="1"/>
  <c r="AV142" i="8"/>
  <c r="AR142" i="8"/>
  <c r="AS142" i="8" s="1"/>
  <c r="AT145" i="8"/>
  <c r="AQ145" i="8"/>
  <c r="AO145" i="8"/>
  <c r="CH101" i="8"/>
  <c r="AT146" i="8"/>
  <c r="AQ146" i="8"/>
  <c r="AO146" i="8"/>
  <c r="CH102" i="8"/>
  <c r="AT147" i="8"/>
  <c r="AQ147" i="8"/>
  <c r="AO147" i="8"/>
  <c r="CH103" i="8"/>
  <c r="AT148" i="8"/>
  <c r="AQ148" i="8"/>
  <c r="AO148" i="8"/>
  <c r="CH143" i="8"/>
  <c r="AT149" i="8"/>
  <c r="AQ149" i="8"/>
  <c r="AO149" i="8"/>
  <c r="AV150" i="8"/>
  <c r="AR150" i="8"/>
  <c r="AS150" i="8" s="1"/>
  <c r="AV152" i="8"/>
  <c r="AR152" i="8"/>
  <c r="AS152" i="8" s="1"/>
  <c r="AV154" i="8"/>
  <c r="AR154" i="8"/>
  <c r="AS154" i="8" s="1"/>
  <c r="AT157" i="8"/>
  <c r="AQ157" i="8"/>
  <c r="AO157" i="8"/>
  <c r="AT159" i="8"/>
  <c r="AQ159" i="8"/>
  <c r="AO159" i="8"/>
  <c r="AT161" i="8"/>
  <c r="AQ161" i="8"/>
  <c r="AO161" i="8"/>
  <c r="AT163" i="8"/>
  <c r="AQ163" i="8"/>
  <c r="AO163" i="8"/>
  <c r="AV164" i="8"/>
  <c r="AR164" i="8"/>
  <c r="AS164" i="8" s="1"/>
  <c r="AV166" i="8"/>
  <c r="AR166" i="8"/>
  <c r="AS166" i="8" s="1"/>
  <c r="AV168" i="8"/>
  <c r="AR168" i="8"/>
  <c r="AS168" i="8" s="1"/>
  <c r="AV170" i="8"/>
  <c r="AR170" i="8"/>
  <c r="AS170" i="8" s="1"/>
  <c r="AT172" i="8"/>
  <c r="AQ172" i="8"/>
  <c r="AO172" i="8"/>
  <c r="AV174" i="8"/>
  <c r="AR174" i="8"/>
  <c r="AS174" i="8" s="1"/>
  <c r="AV178" i="8"/>
  <c r="AR178" i="8"/>
  <c r="AS178" i="8" s="1"/>
  <c r="AV189" i="8"/>
  <c r="AR189" i="8"/>
  <c r="AS189" i="8" s="1"/>
  <c r="AQ190" i="8"/>
  <c r="AO190" i="8"/>
  <c r="AT190" i="8"/>
  <c r="CH110" i="8"/>
  <c r="AQ191" i="8"/>
  <c r="AO191" i="8"/>
  <c r="AT191" i="8"/>
  <c r="CH111" i="8"/>
  <c r="AQ192" i="8"/>
  <c r="AO192" i="8"/>
  <c r="AT192" i="8"/>
  <c r="CH112" i="8"/>
  <c r="AQ193" i="8"/>
  <c r="AO193" i="8"/>
  <c r="AT193" i="8"/>
  <c r="CH113" i="8"/>
  <c r="AQ194" i="8"/>
  <c r="AO194" i="8"/>
  <c r="AT194" i="8"/>
  <c r="CH114" i="8"/>
  <c r="AQ195" i="8"/>
  <c r="AO195" i="8"/>
  <c r="AT195" i="8"/>
  <c r="CH115" i="8"/>
  <c r="AQ196" i="8"/>
  <c r="AO196" i="8"/>
  <c r="AT196" i="8"/>
  <c r="AQ198" i="8"/>
  <c r="AO198" i="8"/>
  <c r="AT198" i="8"/>
  <c r="AQ200" i="8"/>
  <c r="AO200" i="8"/>
  <c r="AT200" i="8"/>
  <c r="AV202" i="8"/>
  <c r="AR202" i="8"/>
  <c r="AS202" i="8" s="1"/>
  <c r="AT202" i="8"/>
  <c r="AQ202" i="8"/>
  <c r="AO202" i="8"/>
  <c r="AV203" i="8"/>
  <c r="AR203" i="8"/>
  <c r="AS203" i="8" s="1"/>
  <c r="AT206" i="8"/>
  <c r="AQ206" i="8"/>
  <c r="AO206" i="8"/>
  <c r="CH116" i="8"/>
  <c r="AT207" i="8"/>
  <c r="AQ207" i="8"/>
  <c r="AO207" i="8"/>
  <c r="CH117" i="8"/>
  <c r="AT208" i="8"/>
  <c r="AQ208" i="8"/>
  <c r="AO208" i="8"/>
  <c r="CH118" i="8"/>
  <c r="AT209" i="8"/>
  <c r="AQ209" i="8"/>
  <c r="AO209" i="8"/>
  <c r="CH119" i="8"/>
  <c r="AT210" i="8"/>
  <c r="AQ210" i="8"/>
  <c r="AO210" i="8"/>
  <c r="CH120" i="8"/>
  <c r="AT211" i="8"/>
  <c r="AQ211" i="8"/>
  <c r="AO211" i="8"/>
  <c r="CH121" i="8"/>
  <c r="AT212" i="8"/>
  <c r="AQ212" i="8"/>
  <c r="AO212" i="8"/>
  <c r="CH122" i="8"/>
  <c r="AR213" i="8"/>
  <c r="AS213" i="8" s="1"/>
  <c r="AV213" i="8"/>
  <c r="AV214" i="8"/>
  <c r="AR214" i="8"/>
  <c r="AS214" i="8" s="1"/>
  <c r="AV216" i="8"/>
  <c r="AR216" i="8"/>
  <c r="AS216" i="8" s="1"/>
  <c r="AV218" i="8"/>
  <c r="AR218" i="8"/>
  <c r="AS218" i="8" s="1"/>
  <c r="AV220" i="8"/>
  <c r="AR220" i="8"/>
  <c r="AS220" i="8" s="1"/>
  <c r="AV222" i="8"/>
  <c r="AR222" i="8"/>
  <c r="AS222" i="8" s="1"/>
  <c r="AV225" i="8"/>
  <c r="AR225" i="8"/>
  <c r="AS225" i="8" s="1"/>
  <c r="AV227" i="8"/>
  <c r="AR227" i="8"/>
  <c r="AS227" i="8" s="1"/>
  <c r="AV229" i="8"/>
  <c r="AR229" i="8"/>
  <c r="AS229" i="8" s="1"/>
  <c r="AV230" i="8"/>
  <c r="AR230" i="8"/>
  <c r="AS230" i="8" s="1"/>
  <c r="AV233" i="8"/>
  <c r="AR233" i="8"/>
  <c r="AS233" i="8" s="1"/>
  <c r="AV235" i="8"/>
  <c r="AR235" i="8"/>
  <c r="AS235" i="8" s="1"/>
  <c r="AV237" i="8"/>
  <c r="AR237" i="8"/>
  <c r="AS237" i="8" s="1"/>
  <c r="AV238" i="8"/>
  <c r="AR238" i="8"/>
  <c r="AS238" i="8" s="1"/>
  <c r="AV240" i="8"/>
  <c r="AR240" i="8"/>
  <c r="AS240" i="8" s="1"/>
  <c r="AV242" i="8"/>
  <c r="AR242" i="8"/>
  <c r="AS242" i="8" s="1"/>
  <c r="AT243" i="8"/>
  <c r="AQ243" i="8"/>
  <c r="AO243" i="8"/>
  <c r="AT245" i="8"/>
  <c r="AQ245" i="8"/>
  <c r="AO245" i="8"/>
  <c r="AT247" i="8"/>
  <c r="AQ247" i="8"/>
  <c r="AO247" i="8"/>
  <c r="CH157" i="8"/>
  <c r="AV248" i="8"/>
  <c r="AR248" i="8"/>
  <c r="AS248" i="8" s="1"/>
  <c r="AV252" i="8"/>
  <c r="AR252" i="8"/>
  <c r="AS252" i="8" s="1"/>
  <c r="AV255" i="8"/>
  <c r="AR255" i="8"/>
  <c r="AS255" i="8" s="1"/>
  <c r="AV257" i="8"/>
  <c r="AR257" i="8"/>
  <c r="AS257" i="8" s="1"/>
  <c r="AV259" i="8"/>
  <c r="AR259" i="8"/>
  <c r="AS259" i="8" s="1"/>
  <c r="AV261" i="8"/>
  <c r="AR261" i="8"/>
  <c r="AS261" i="8" s="1"/>
  <c r="AV263" i="8"/>
  <c r="AR263" i="8"/>
  <c r="AS263" i="8" s="1"/>
  <c r="AV265" i="8"/>
  <c r="AR265" i="8"/>
  <c r="AS265" i="8" s="1"/>
  <c r="AQ271" i="8"/>
  <c r="AO271" i="8"/>
  <c r="AT271" i="8"/>
  <c r="CH168" i="8"/>
  <c r="AV274" i="8"/>
  <c r="AR274" i="8"/>
  <c r="AS274" i="8" s="1"/>
  <c r="AV276" i="8"/>
  <c r="AR276" i="8"/>
  <c r="AS276" i="8" s="1"/>
  <c r="AQ279" i="8"/>
  <c r="AO279" i="8"/>
  <c r="AT279" i="8"/>
  <c r="AQ281" i="8"/>
  <c r="AO281" i="8"/>
  <c r="AT281" i="8"/>
  <c r="AQ283" i="8"/>
  <c r="AO283" i="8"/>
  <c r="AT283" i="8"/>
  <c r="AQ285" i="8"/>
  <c r="AO285" i="8"/>
  <c r="AT285" i="8"/>
  <c r="AQ287" i="8"/>
  <c r="AO287" i="8"/>
  <c r="AT287" i="8"/>
  <c r="AQ289" i="8"/>
  <c r="AO289" i="8"/>
  <c r="AT289" i="8"/>
  <c r="AT293" i="8"/>
  <c r="AQ293" i="8"/>
  <c r="AO293" i="8"/>
  <c r="CH172" i="8"/>
  <c r="AT294" i="8"/>
  <c r="AQ294" i="8"/>
  <c r="AO294" i="8"/>
  <c r="CH173" i="8"/>
  <c r="AT295" i="8"/>
  <c r="AQ295" i="8"/>
  <c r="AO295" i="8"/>
  <c r="CH174" i="8"/>
  <c r="AT296" i="8"/>
  <c r="AQ296" i="8"/>
  <c r="AO296" i="8"/>
  <c r="CH175" i="8"/>
  <c r="AT297" i="8"/>
  <c r="AQ297" i="8"/>
  <c r="AO297" i="8"/>
  <c r="CH178" i="8"/>
  <c r="AV298" i="8"/>
  <c r="AR298" i="8"/>
  <c r="AS298" i="8" s="1"/>
  <c r="AU47" i="8"/>
  <c r="CV47" i="8"/>
  <c r="CW47" i="8" s="1"/>
  <c r="AU43" i="8"/>
  <c r="CV43" i="8"/>
  <c r="CW43" i="8" s="1"/>
  <c r="AU41" i="8"/>
  <c r="CV41" i="8"/>
  <c r="CW41" i="8" s="1"/>
  <c r="AI307" i="8"/>
  <c r="AI312" i="8" s="1"/>
  <c r="AI302" i="8"/>
  <c r="AI308" i="8"/>
  <c r="AI313" i="8" s="1"/>
  <c r="CF40" i="8"/>
  <c r="AW307" i="8"/>
  <c r="AW312" i="8" s="1"/>
  <c r="AW302" i="8"/>
  <c r="AW308" i="8"/>
  <c r="AW313" i="8" s="1"/>
  <c r="M309" i="8"/>
  <c r="M26" i="8"/>
  <c r="AN308" i="8"/>
  <c r="AN313" i="8" s="1"/>
  <c r="AN307" i="8"/>
  <c r="AN312" i="8" s="1"/>
  <c r="AN302" i="8"/>
  <c r="CI40" i="8"/>
  <c r="R308" i="8"/>
  <c r="R319" i="8" s="1"/>
  <c r="DA302" i="8"/>
  <c r="AV103" i="8"/>
  <c r="AR103" i="8"/>
  <c r="AS103" i="8" s="1"/>
  <c r="AV105" i="8"/>
  <c r="AR105" i="8"/>
  <c r="AS105" i="8" s="1"/>
  <c r="AQ108" i="8"/>
  <c r="AO108" i="8"/>
  <c r="AT108" i="8"/>
  <c r="CH127" i="8"/>
  <c r="AQ109" i="8"/>
  <c r="AO109" i="8"/>
  <c r="AT109" i="8"/>
  <c r="AV112" i="8"/>
  <c r="AR112" i="8"/>
  <c r="AS112" i="8" s="1"/>
  <c r="AV114" i="8"/>
  <c r="AR114" i="8"/>
  <c r="AS114" i="8" s="1"/>
  <c r="AV118" i="8"/>
  <c r="AR118" i="8"/>
  <c r="AS118" i="8" s="1"/>
  <c r="AQ120" i="8"/>
  <c r="AO120" i="8"/>
  <c r="CH96" i="8"/>
  <c r="AT120" i="8"/>
  <c r="AV120" i="8"/>
  <c r="AR120" i="8"/>
  <c r="AS120" i="8" s="1"/>
  <c r="AQ122" i="8"/>
  <c r="AO122" i="8"/>
  <c r="CH98" i="8"/>
  <c r="AT122" i="8"/>
  <c r="AV122" i="8"/>
  <c r="AR122" i="8"/>
  <c r="AS122" i="8" s="1"/>
  <c r="AV123" i="8"/>
  <c r="AR123" i="8"/>
  <c r="AS123" i="8" s="1"/>
  <c r="AQ125" i="8"/>
  <c r="AO125" i="8"/>
  <c r="AT125" i="8"/>
  <c r="CH69" i="8"/>
  <c r="AV128" i="8"/>
  <c r="AR128" i="8"/>
  <c r="AS128" i="8" s="1"/>
  <c r="AV130" i="8"/>
  <c r="AR130" i="8"/>
  <c r="AS130" i="8" s="1"/>
  <c r="AQ133" i="8"/>
  <c r="AO133" i="8"/>
  <c r="AT133" i="8"/>
  <c r="AQ135" i="8"/>
  <c r="AO135" i="8"/>
  <c r="AT135" i="8"/>
  <c r="AQ137" i="8"/>
  <c r="AO137" i="8"/>
  <c r="AT137" i="8"/>
  <c r="AQ139" i="8"/>
  <c r="AO139" i="8"/>
  <c r="AT139" i="8"/>
  <c r="AQ141" i="8"/>
  <c r="AO141" i="8"/>
  <c r="AT141" i="8"/>
  <c r="AV151" i="8"/>
  <c r="AR151" i="8"/>
  <c r="AS151" i="8" s="1"/>
  <c r="AV153" i="8"/>
  <c r="AR153" i="8"/>
  <c r="AS153" i="8" s="1"/>
  <c r="AV155" i="8"/>
  <c r="AR155" i="8"/>
  <c r="AS155" i="8" s="1"/>
  <c r="AV156" i="8"/>
  <c r="AR156" i="8"/>
  <c r="AS156" i="8" s="1"/>
  <c r="AV158" i="8"/>
  <c r="AR158" i="8"/>
  <c r="AS158" i="8" s="1"/>
  <c r="AV160" i="8"/>
  <c r="AR160" i="8"/>
  <c r="AS160" i="8" s="1"/>
  <c r="AV162" i="8"/>
  <c r="AR162" i="8"/>
  <c r="AS162" i="8" s="1"/>
  <c r="AV165" i="8"/>
  <c r="AR165" i="8"/>
  <c r="AS165" i="8" s="1"/>
  <c r="AV167" i="8"/>
  <c r="AR167" i="8"/>
  <c r="AS167" i="8" s="1"/>
  <c r="AV169" i="8"/>
  <c r="AR169" i="8"/>
  <c r="AS169" i="8" s="1"/>
  <c r="AV171" i="8"/>
  <c r="AR171" i="8"/>
  <c r="AS171" i="8" s="1"/>
  <c r="AV176" i="8"/>
  <c r="AR176" i="8"/>
  <c r="AS176" i="8" s="1"/>
  <c r="AV180" i="8"/>
  <c r="AR180" i="8"/>
  <c r="AS180" i="8" s="1"/>
  <c r="AQ181" i="8"/>
  <c r="AO181" i="8"/>
  <c r="AT181" i="8"/>
  <c r="CH147" i="8"/>
  <c r="AQ182" i="8"/>
  <c r="AO182" i="8"/>
  <c r="AT182" i="8"/>
  <c r="CH130" i="8"/>
  <c r="AQ183" i="8"/>
  <c r="AO183" i="8"/>
  <c r="AT183" i="8"/>
  <c r="CH131" i="8"/>
  <c r="AQ184" i="8"/>
  <c r="AO184" i="8"/>
  <c r="AT184" i="8"/>
  <c r="CH132" i="8"/>
  <c r="AQ185" i="8"/>
  <c r="AO185" i="8"/>
  <c r="AT185" i="8"/>
  <c r="CH133" i="8"/>
  <c r="AQ186" i="8"/>
  <c r="AO186" i="8"/>
  <c r="AT186" i="8"/>
  <c r="CH134" i="8"/>
  <c r="AQ187" i="8"/>
  <c r="AO187" i="8"/>
  <c r="AT187" i="8"/>
  <c r="CH135" i="8"/>
  <c r="AQ188" i="8"/>
  <c r="AO188" i="8"/>
  <c r="AT188" i="8"/>
  <c r="CH151" i="8"/>
  <c r="AV197" i="8"/>
  <c r="AR197" i="8"/>
  <c r="AS197" i="8" s="1"/>
  <c r="AV199" i="8"/>
  <c r="AR199" i="8"/>
  <c r="AS199" i="8" s="1"/>
  <c r="AV201" i="8"/>
  <c r="AR201" i="8"/>
  <c r="AS201" i="8" s="1"/>
  <c r="AT204" i="8"/>
  <c r="AQ204" i="8"/>
  <c r="AO204" i="8"/>
  <c r="AV205" i="8"/>
  <c r="AR205" i="8"/>
  <c r="AS205" i="8" s="1"/>
  <c r="AQ215" i="8"/>
  <c r="AO215" i="8"/>
  <c r="AT215" i="8"/>
  <c r="AQ217" i="8"/>
  <c r="AO217" i="8"/>
  <c r="AT217" i="8"/>
  <c r="AQ219" i="8"/>
  <c r="AO219" i="8"/>
  <c r="AT219" i="8"/>
  <c r="AQ221" i="8"/>
  <c r="AO221" i="8"/>
  <c r="AT221" i="8"/>
  <c r="AQ223" i="8"/>
  <c r="AO223" i="8"/>
  <c r="AT223" i="8"/>
  <c r="CH156" i="8"/>
  <c r="AV224" i="8"/>
  <c r="AR224" i="8"/>
  <c r="AS224" i="8" s="1"/>
  <c r="AV226" i="8"/>
  <c r="AR226" i="8"/>
  <c r="AS226" i="8" s="1"/>
  <c r="AV228" i="8"/>
  <c r="AR228" i="8"/>
  <c r="AS228" i="8" s="1"/>
  <c r="AQ231" i="8"/>
  <c r="AO231" i="8"/>
  <c r="AT231" i="8"/>
  <c r="AV232" i="8"/>
  <c r="AR232" i="8"/>
  <c r="AS232" i="8" s="1"/>
  <c r="AV234" i="8"/>
  <c r="AR234" i="8"/>
  <c r="AS234" i="8" s="1"/>
  <c r="AV236" i="8"/>
  <c r="AR236" i="8"/>
  <c r="AS236" i="8" s="1"/>
  <c r="AQ239" i="8"/>
  <c r="AO239" i="8"/>
  <c r="AT239" i="8"/>
  <c r="AQ241" i="8"/>
  <c r="AO241" i="8"/>
  <c r="AT241" i="8"/>
  <c r="AV244" i="8"/>
  <c r="AR244" i="8"/>
  <c r="AS244" i="8" s="1"/>
  <c r="AV246" i="8"/>
  <c r="AR246" i="8"/>
  <c r="AS246" i="8" s="1"/>
  <c r="AT249" i="8"/>
  <c r="AQ249" i="8"/>
  <c r="AO249" i="8"/>
  <c r="CH159" i="8"/>
  <c r="AT250" i="8"/>
  <c r="AQ250" i="8"/>
  <c r="AO250" i="8"/>
  <c r="CH170" i="8"/>
  <c r="AV251" i="8"/>
  <c r="AR251" i="8"/>
  <c r="AS251" i="8" s="1"/>
  <c r="AV253" i="8"/>
  <c r="AR253" i="8"/>
  <c r="AS253" i="8" s="1"/>
  <c r="AV254" i="8"/>
  <c r="AR254" i="8"/>
  <c r="AS254" i="8" s="1"/>
  <c r="AQ256" i="8"/>
  <c r="AO256" i="8"/>
  <c r="AT256" i="8"/>
  <c r="AQ258" i="8"/>
  <c r="AO258" i="8"/>
  <c r="AT258" i="8"/>
  <c r="AQ260" i="8"/>
  <c r="AO260" i="8"/>
  <c r="AT260" i="8"/>
  <c r="AQ262" i="8"/>
  <c r="AO262" i="8"/>
  <c r="AT262" i="8"/>
  <c r="AQ264" i="8"/>
  <c r="AO264" i="8"/>
  <c r="AT264" i="8"/>
  <c r="AQ266" i="8"/>
  <c r="AO266" i="8"/>
  <c r="AT266" i="8"/>
  <c r="CH163" i="8"/>
  <c r="AQ267" i="8"/>
  <c r="AO267" i="8"/>
  <c r="AT267" i="8"/>
  <c r="CH164" i="8"/>
  <c r="AQ268" i="8"/>
  <c r="AO268" i="8"/>
  <c r="AT268" i="8"/>
  <c r="CH165" i="8"/>
  <c r="AQ269" i="8"/>
  <c r="AO269" i="8"/>
  <c r="AT269" i="8"/>
  <c r="CH166" i="8"/>
  <c r="AQ270" i="8"/>
  <c r="AO270" i="8"/>
  <c r="AT270" i="8"/>
  <c r="CH167" i="8"/>
  <c r="AV271" i="8"/>
  <c r="AR271" i="8"/>
  <c r="AS271" i="8" s="1"/>
  <c r="AT272" i="8"/>
  <c r="AQ272" i="8"/>
  <c r="AO272" i="8"/>
  <c r="CH169" i="8"/>
  <c r="AT273" i="8"/>
  <c r="AQ273" i="8"/>
  <c r="AO273" i="8"/>
  <c r="AT275" i="8"/>
  <c r="AQ275" i="8"/>
  <c r="AO275" i="8"/>
  <c r="AT277" i="8"/>
  <c r="AQ277" i="8"/>
  <c r="AO277" i="8"/>
  <c r="AQ278" i="8"/>
  <c r="AO278" i="8"/>
  <c r="AT278" i="8"/>
  <c r="AV280" i="8"/>
  <c r="AR280" i="8"/>
  <c r="AS280" i="8" s="1"/>
  <c r="AV282" i="8"/>
  <c r="AR282" i="8"/>
  <c r="AS282" i="8" s="1"/>
  <c r="AV284" i="8"/>
  <c r="AR284" i="8"/>
  <c r="AS284" i="8" s="1"/>
  <c r="AV286" i="8"/>
  <c r="AR286" i="8"/>
  <c r="AS286" i="8" s="1"/>
  <c r="AV288" i="8"/>
  <c r="AR288" i="8"/>
  <c r="AS288" i="8" s="1"/>
  <c r="AV290" i="8"/>
  <c r="AR290" i="8"/>
  <c r="AS290" i="8" s="1"/>
  <c r="AT291" i="8"/>
  <c r="AQ291" i="8"/>
  <c r="AO291" i="8"/>
  <c r="AV292" i="8"/>
  <c r="AR292" i="8"/>
  <c r="AS292" i="8" s="1"/>
  <c r="O309" i="8"/>
  <c r="M27" i="8"/>
  <c r="O27" i="8" s="1"/>
  <c r="AP308" i="8"/>
  <c r="AP313" i="8" s="1"/>
  <c r="AP307" i="8"/>
  <c r="AP312" i="8" s="1"/>
  <c r="AV40" i="8"/>
  <c r="AR40" i="8"/>
  <c r="AH308" i="8"/>
  <c r="AH313" i="8" s="1"/>
  <c r="AH307" i="8"/>
  <c r="AH312" i="8" s="1"/>
  <c r="AH302" i="8"/>
  <c r="CE40" i="8"/>
  <c r="S309" i="8"/>
  <c r="M28" i="8"/>
  <c r="N28" i="8" s="1"/>
  <c r="DB302" i="8"/>
  <c r="U45" i="7"/>
  <c r="AE45" i="7" s="1"/>
  <c r="U40" i="7"/>
  <c r="AE40" i="7" s="1"/>
  <c r="AT40" i="7" s="1"/>
  <c r="U47" i="7"/>
  <c r="AE47" i="7" s="1"/>
  <c r="U51" i="7"/>
  <c r="AE51" i="7" s="1"/>
  <c r="U43" i="7"/>
  <c r="AE43" i="7" s="1"/>
  <c r="U49" i="7"/>
  <c r="AE49" i="7" s="1"/>
  <c r="U212" i="7"/>
  <c r="AE212" i="7" s="1"/>
  <c r="U44" i="7"/>
  <c r="AE44" i="7" s="1"/>
  <c r="U48" i="7"/>
  <c r="AE48" i="7" s="1"/>
  <c r="U64" i="7"/>
  <c r="AE64" i="7" s="1"/>
  <c r="U89" i="7"/>
  <c r="AE89" i="7" s="1"/>
  <c r="U91" i="7"/>
  <c r="AE91" i="7" s="1"/>
  <c r="U96" i="7"/>
  <c r="AE96" i="7" s="1"/>
  <c r="U104" i="7"/>
  <c r="AE104" i="7" s="1"/>
  <c r="U59" i="7"/>
  <c r="AE59" i="7" s="1"/>
  <c r="U318" i="7"/>
  <c r="AE318" i="7" s="1"/>
  <c r="U316" i="7"/>
  <c r="AE316" i="7" s="1"/>
  <c r="U309" i="7"/>
  <c r="AE309" i="7" s="1"/>
  <c r="U305" i="7"/>
  <c r="AE305" i="7" s="1"/>
  <c r="U301" i="7"/>
  <c r="AE301" i="7" s="1"/>
  <c r="U295" i="7"/>
  <c r="AE295" i="7" s="1"/>
  <c r="U281" i="7"/>
  <c r="AE281" i="7" s="1"/>
  <c r="U275" i="7"/>
  <c r="AE275" i="7" s="1"/>
  <c r="U259" i="7"/>
  <c r="AE259" i="7" s="1"/>
  <c r="U254" i="7"/>
  <c r="AE254" i="7" s="1"/>
  <c r="U252" i="7"/>
  <c r="AE252" i="7" s="1"/>
  <c r="U250" i="7"/>
  <c r="AE250" i="7" s="1"/>
  <c r="U214" i="7"/>
  <c r="AE214" i="7" s="1"/>
  <c r="U41" i="7"/>
  <c r="AE41" i="7" s="1"/>
  <c r="U86" i="7"/>
  <c r="AE86" i="7" s="1"/>
  <c r="U98" i="7"/>
  <c r="AE98" i="7" s="1"/>
  <c r="U310" i="7"/>
  <c r="AE310" i="7" s="1"/>
  <c r="U306" i="7"/>
  <c r="AE306" i="7" s="1"/>
  <c r="U302" i="7"/>
  <c r="AE302" i="7" s="1"/>
  <c r="U298" i="7"/>
  <c r="AE298" i="7" s="1"/>
  <c r="U294" i="7"/>
  <c r="AE294" i="7" s="1"/>
  <c r="U291" i="7"/>
  <c r="AE291" i="7" s="1"/>
  <c r="U282" i="7"/>
  <c r="AE282" i="7" s="1"/>
  <c r="U278" i="7"/>
  <c r="AE278" i="7" s="1"/>
  <c r="U274" i="7"/>
  <c r="AE274" i="7" s="1"/>
  <c r="U272" i="7"/>
  <c r="AE272" i="7" s="1"/>
  <c r="U271" i="7"/>
  <c r="AE271" i="7" s="1"/>
  <c r="U268" i="7"/>
  <c r="AE268" i="7" s="1"/>
  <c r="U266" i="7"/>
  <c r="AE266" i="7" s="1"/>
  <c r="U265" i="7"/>
  <c r="AE265" i="7" s="1"/>
  <c r="U264" i="7"/>
  <c r="AE264" i="7" s="1"/>
  <c r="U263" i="7"/>
  <c r="AE263" i="7" s="1"/>
  <c r="U262" i="7"/>
  <c r="AE262" i="7" s="1"/>
  <c r="U261" i="7"/>
  <c r="AE261" i="7" s="1"/>
  <c r="U260" i="7"/>
  <c r="AE260" i="7" s="1"/>
  <c r="U256" i="7"/>
  <c r="AE256" i="7" s="1"/>
  <c r="U249" i="7"/>
  <c r="AE249" i="7" s="1"/>
  <c r="U235" i="7"/>
  <c r="AE235" i="7" s="1"/>
  <c r="U231" i="7"/>
  <c r="AE231" i="7" s="1"/>
  <c r="U210" i="7"/>
  <c r="AE210" i="7" s="1"/>
  <c r="U208" i="7"/>
  <c r="AE208" i="7" s="1"/>
  <c r="U206" i="7"/>
  <c r="AE206" i="7" s="1"/>
  <c r="U204" i="7"/>
  <c r="AE204" i="7" s="1"/>
  <c r="U201" i="7"/>
  <c r="AE201" i="7" s="1"/>
  <c r="U199" i="7"/>
  <c r="AE199" i="7" s="1"/>
  <c r="U197" i="7"/>
  <c r="AE197" i="7" s="1"/>
  <c r="U195" i="7"/>
  <c r="AE195" i="7" s="1"/>
  <c r="U193" i="7"/>
  <c r="AE193" i="7" s="1"/>
  <c r="U191" i="7"/>
  <c r="AE191" i="7" s="1"/>
  <c r="U187" i="7"/>
  <c r="AE187" i="7" s="1"/>
  <c r="U176" i="7"/>
  <c r="AE176" i="7" s="1"/>
  <c r="U175" i="7"/>
  <c r="AE175" i="7" s="1"/>
  <c r="U174" i="7"/>
  <c r="AE174" i="7" s="1"/>
  <c r="U173" i="7"/>
  <c r="AE173" i="7" s="1"/>
  <c r="U172" i="7"/>
  <c r="AE172" i="7" s="1"/>
  <c r="U171" i="7"/>
  <c r="AE171" i="7" s="1"/>
  <c r="U170" i="7"/>
  <c r="AE170" i="7" s="1"/>
  <c r="U169" i="7"/>
  <c r="AE169" i="7" s="1"/>
  <c r="U158" i="7"/>
  <c r="AE158" i="7" s="1"/>
  <c r="U157" i="7"/>
  <c r="AE157" i="7" s="1"/>
  <c r="U148" i="7"/>
  <c r="AE148" i="7" s="1"/>
  <c r="U144" i="7"/>
  <c r="AE144" i="7" s="1"/>
  <c r="U140" i="7"/>
  <c r="AE140" i="7" s="1"/>
  <c r="U130" i="7"/>
  <c r="AE130" i="7" s="1"/>
  <c r="U128" i="7"/>
  <c r="AE128" i="7" s="1"/>
  <c r="U121" i="7"/>
  <c r="AE121" i="7" s="1"/>
  <c r="U117" i="7"/>
  <c r="AE117" i="7" s="1"/>
  <c r="U80" i="7"/>
  <c r="AE80" i="7" s="1"/>
  <c r="U82" i="7"/>
  <c r="AE82" i="7" s="1"/>
  <c r="U84" i="7"/>
  <c r="AE84" i="7" s="1"/>
  <c r="U92" i="7"/>
  <c r="AE92" i="7" s="1"/>
  <c r="U97" i="7"/>
  <c r="AE97" i="7" s="1"/>
  <c r="U53" i="7"/>
  <c r="AE53" i="7" s="1"/>
  <c r="U54" i="7"/>
  <c r="AE54" i="7" s="1"/>
  <c r="U247" i="7"/>
  <c r="AE247" i="7" s="1"/>
  <c r="U245" i="7"/>
  <c r="AE245" i="7" s="1"/>
  <c r="U243" i="7"/>
  <c r="AE243" i="7" s="1"/>
  <c r="U241" i="7"/>
  <c r="AE241" i="7" s="1"/>
  <c r="U236" i="7"/>
  <c r="AE236" i="7" s="1"/>
  <c r="U232" i="7"/>
  <c r="AE232" i="7" s="1"/>
  <c r="U221" i="7"/>
  <c r="AE221" i="7" s="1"/>
  <c r="U220" i="7"/>
  <c r="AE220" i="7" s="1"/>
  <c r="U219" i="7"/>
  <c r="AE219" i="7" s="1"/>
  <c r="U218" i="7"/>
  <c r="AE218" i="7" s="1"/>
  <c r="U217" i="7"/>
  <c r="AE217" i="7" s="1"/>
  <c r="U216" i="7"/>
  <c r="AE216" i="7" s="1"/>
  <c r="U213" i="7"/>
  <c r="AE213" i="7" s="1"/>
  <c r="U188" i="7"/>
  <c r="AE188" i="7" s="1"/>
  <c r="U184" i="7"/>
  <c r="AE184" i="7" s="1"/>
  <c r="U182" i="7"/>
  <c r="AE182" i="7" s="1"/>
  <c r="U168" i="7"/>
  <c r="AE168" i="7" s="1"/>
  <c r="U156" i="7"/>
  <c r="AE156" i="7" s="1"/>
  <c r="U155" i="7"/>
  <c r="AE155" i="7" s="1"/>
  <c r="U154" i="7"/>
  <c r="AE154" i="7" s="1"/>
  <c r="U153" i="7"/>
  <c r="AE153" i="7" s="1"/>
  <c r="U152" i="7"/>
  <c r="AE152" i="7" s="1"/>
  <c r="U151" i="7"/>
  <c r="AE151" i="7" s="1"/>
  <c r="U150" i="7"/>
  <c r="AE150" i="7" s="1"/>
  <c r="U149" i="7"/>
  <c r="AE149" i="7" s="1"/>
  <c r="U145" i="7"/>
  <c r="AE145" i="7" s="1"/>
  <c r="U141" i="7"/>
  <c r="AE141" i="7" s="1"/>
  <c r="U131" i="7"/>
  <c r="AE131" i="7" s="1"/>
  <c r="U126" i="7"/>
  <c r="AE126" i="7" s="1"/>
  <c r="U125" i="7"/>
  <c r="AE125" i="7" s="1"/>
  <c r="U120" i="7"/>
  <c r="AE120" i="7" s="1"/>
  <c r="U113" i="7"/>
  <c r="AE113" i="7" s="1"/>
  <c r="U112" i="7"/>
  <c r="AE112" i="7" s="1"/>
  <c r="U111" i="7"/>
  <c r="AE111" i="7" s="1"/>
  <c r="U110" i="7"/>
  <c r="AE110" i="7" s="1"/>
  <c r="U62" i="7"/>
  <c r="AE62" i="7" s="1"/>
  <c r="U69" i="7"/>
  <c r="AE69" i="7" s="1"/>
  <c r="U71" i="7"/>
  <c r="AE71" i="7" s="1"/>
  <c r="U73" i="7"/>
  <c r="AE73" i="7" s="1"/>
  <c r="U75" i="7"/>
  <c r="AE75" i="7" s="1"/>
  <c r="U78" i="7"/>
  <c r="AE78" i="7" s="1"/>
  <c r="U85" i="7"/>
  <c r="AE85" i="7" s="1"/>
  <c r="U95" i="7"/>
  <c r="AE95" i="7" s="1"/>
  <c r="U103" i="7"/>
  <c r="AE103" i="7" s="1"/>
  <c r="U107" i="7"/>
  <c r="AE107" i="7" s="1"/>
  <c r="U58" i="7"/>
  <c r="AE58" i="7" s="1"/>
  <c r="U57" i="7"/>
  <c r="AE57" i="7" s="1"/>
  <c r="U42" i="7"/>
  <c r="AE42" i="7" s="1"/>
  <c r="U46" i="7"/>
  <c r="AE46" i="7" s="1"/>
  <c r="U60" i="7"/>
  <c r="AE60" i="7" s="1"/>
  <c r="U90" i="7"/>
  <c r="AE90" i="7" s="1"/>
  <c r="U94" i="7"/>
  <c r="AE94" i="7" s="1"/>
  <c r="U100" i="7"/>
  <c r="AE100" i="7" s="1"/>
  <c r="U106" i="7"/>
  <c r="AE106" i="7" s="1"/>
  <c r="U63" i="7"/>
  <c r="AE63" i="7" s="1"/>
  <c r="U317" i="7"/>
  <c r="AE317" i="7" s="1"/>
  <c r="U315" i="7"/>
  <c r="AE315" i="7" s="1"/>
  <c r="U313" i="7"/>
  <c r="AE313" i="7" s="1"/>
  <c r="U311" i="7"/>
  <c r="AE311" i="7" s="1"/>
  <c r="U307" i="7"/>
  <c r="AE307" i="7" s="1"/>
  <c r="U303" i="7"/>
  <c r="AE303" i="7" s="1"/>
  <c r="U299" i="7"/>
  <c r="AE299" i="7" s="1"/>
  <c r="U297" i="7"/>
  <c r="AE297" i="7" s="1"/>
  <c r="U293" i="7"/>
  <c r="AE293" i="7" s="1"/>
  <c r="U283" i="7"/>
  <c r="AE283" i="7" s="1"/>
  <c r="U279" i="7"/>
  <c r="AE279" i="7" s="1"/>
  <c r="U277" i="7"/>
  <c r="AE277" i="7" s="1"/>
  <c r="U270" i="7"/>
  <c r="AE270" i="7" s="1"/>
  <c r="U269" i="7"/>
  <c r="AE269" i="7" s="1"/>
  <c r="U267" i="7"/>
  <c r="AE267" i="7" s="1"/>
  <c r="U253" i="7"/>
  <c r="AE253" i="7" s="1"/>
  <c r="U251" i="7"/>
  <c r="AE251" i="7" s="1"/>
  <c r="U50" i="7"/>
  <c r="AE50" i="7" s="1"/>
  <c r="U87" i="7"/>
  <c r="AE87" i="7" s="1"/>
  <c r="U102" i="7"/>
  <c r="AE102" i="7" s="1"/>
  <c r="U55" i="7"/>
  <c r="AE55" i="7" s="1"/>
  <c r="U67" i="7"/>
  <c r="AE67" i="7" s="1"/>
  <c r="U314" i="7"/>
  <c r="AE314" i="7" s="1"/>
  <c r="U312" i="7"/>
  <c r="AE312" i="7" s="1"/>
  <c r="U308" i="7"/>
  <c r="AE308" i="7" s="1"/>
  <c r="U304" i="7"/>
  <c r="AE304" i="7" s="1"/>
  <c r="U300" i="7"/>
  <c r="AE300" i="7" s="1"/>
  <c r="U296" i="7"/>
  <c r="AE296" i="7" s="1"/>
  <c r="U292" i="7"/>
  <c r="AE292" i="7" s="1"/>
  <c r="U290" i="7"/>
  <c r="AE290" i="7" s="1"/>
  <c r="U289" i="7"/>
  <c r="AE289" i="7" s="1"/>
  <c r="U288" i="7"/>
  <c r="AE288" i="7" s="1"/>
  <c r="U287" i="7"/>
  <c r="AE287" i="7" s="1"/>
  <c r="U286" i="7"/>
  <c r="AE286" i="7" s="1"/>
  <c r="U285" i="7"/>
  <c r="AE285" i="7" s="1"/>
  <c r="U284" i="7"/>
  <c r="AE284" i="7" s="1"/>
  <c r="U280" i="7"/>
  <c r="AE280" i="7" s="1"/>
  <c r="U276" i="7"/>
  <c r="AE276" i="7" s="1"/>
  <c r="U273" i="7"/>
  <c r="AE273" i="7" s="1"/>
  <c r="U258" i="7"/>
  <c r="AE258" i="7" s="1"/>
  <c r="U257" i="7"/>
  <c r="AE257" i="7" s="1"/>
  <c r="U255" i="7"/>
  <c r="AE255" i="7" s="1"/>
  <c r="U237" i="7"/>
  <c r="AE237" i="7" s="1"/>
  <c r="U233" i="7"/>
  <c r="AE233" i="7" s="1"/>
  <c r="U229" i="7"/>
  <c r="AE229" i="7" s="1"/>
  <c r="U228" i="7"/>
  <c r="AE228" i="7" s="1"/>
  <c r="U227" i="7"/>
  <c r="AE227" i="7" s="1"/>
  <c r="U226" i="7"/>
  <c r="AE226" i="7" s="1"/>
  <c r="U225" i="7"/>
  <c r="AE225" i="7" s="1"/>
  <c r="U224" i="7"/>
  <c r="AE224" i="7" s="1"/>
  <c r="U223" i="7"/>
  <c r="AE223" i="7" s="1"/>
  <c r="U222" i="7"/>
  <c r="AE222" i="7" s="1"/>
  <c r="U211" i="7"/>
  <c r="AE211" i="7" s="1"/>
  <c r="U209" i="7"/>
  <c r="AE209" i="7" s="1"/>
  <c r="U207" i="7"/>
  <c r="AE207" i="7" s="1"/>
  <c r="U205" i="7"/>
  <c r="AE205" i="7" s="1"/>
  <c r="U203" i="7"/>
  <c r="AE203" i="7" s="1"/>
  <c r="U200" i="7"/>
  <c r="AE200" i="7" s="1"/>
  <c r="U198" i="7"/>
  <c r="AE198" i="7" s="1"/>
  <c r="U196" i="7"/>
  <c r="AE196" i="7" s="1"/>
  <c r="U194" i="7"/>
  <c r="AE194" i="7" s="1"/>
  <c r="U189" i="7"/>
  <c r="AE189" i="7" s="1"/>
  <c r="U185" i="7"/>
  <c r="AE185" i="7" s="1"/>
  <c r="U167" i="7"/>
  <c r="AE167" i="7" s="1"/>
  <c r="U146" i="7"/>
  <c r="AE146" i="7" s="1"/>
  <c r="U142" i="7"/>
  <c r="AE142" i="7" s="1"/>
  <c r="U129" i="7"/>
  <c r="AE129" i="7" s="1"/>
  <c r="U127" i="7"/>
  <c r="AE127" i="7" s="1"/>
  <c r="U124" i="7"/>
  <c r="AE124" i="7" s="1"/>
  <c r="U123" i="7"/>
  <c r="AE123" i="7" s="1"/>
  <c r="U119" i="7"/>
  <c r="AE119" i="7" s="1"/>
  <c r="U114" i="7"/>
  <c r="AE114" i="7" s="1"/>
  <c r="U52" i="7"/>
  <c r="AE52" i="7" s="1"/>
  <c r="U70" i="7"/>
  <c r="AE70" i="7" s="1"/>
  <c r="U77" i="7"/>
  <c r="AE77" i="7" s="1"/>
  <c r="U79" i="7"/>
  <c r="AE79" i="7" s="1"/>
  <c r="U81" i="7"/>
  <c r="AE81" i="7" s="1"/>
  <c r="U83" i="7"/>
  <c r="AE83" i="7" s="1"/>
  <c r="U101" i="7"/>
  <c r="AE101" i="7" s="1"/>
  <c r="U109" i="7"/>
  <c r="AE109" i="7" s="1"/>
  <c r="U61" i="7"/>
  <c r="AE61" i="7" s="1"/>
  <c r="U248" i="7"/>
  <c r="AE248" i="7" s="1"/>
  <c r="U246" i="7"/>
  <c r="AE246" i="7" s="1"/>
  <c r="U244" i="7"/>
  <c r="AE244" i="7" s="1"/>
  <c r="U242" i="7"/>
  <c r="AE242" i="7" s="1"/>
  <c r="U240" i="7"/>
  <c r="AE240" i="7" s="1"/>
  <c r="U239" i="7"/>
  <c r="AE239" i="7" s="1"/>
  <c r="U238" i="7"/>
  <c r="AE238" i="7" s="1"/>
  <c r="U234" i="7"/>
  <c r="AE234" i="7" s="1"/>
  <c r="U230" i="7"/>
  <c r="AE230" i="7" s="1"/>
  <c r="U215" i="7"/>
  <c r="AE215" i="7" s="1"/>
  <c r="U202" i="7"/>
  <c r="AE202" i="7" s="1"/>
  <c r="U192" i="7"/>
  <c r="AE192" i="7" s="1"/>
  <c r="U190" i="7"/>
  <c r="AE190" i="7" s="1"/>
  <c r="U186" i="7"/>
  <c r="AE186" i="7" s="1"/>
  <c r="U183" i="7"/>
  <c r="AE183" i="7" s="1"/>
  <c r="U181" i="7"/>
  <c r="AE181" i="7" s="1"/>
  <c r="U180" i="7"/>
  <c r="AE180" i="7" s="1"/>
  <c r="U179" i="7"/>
  <c r="AE179" i="7" s="1"/>
  <c r="U178" i="7"/>
  <c r="AE178" i="7" s="1"/>
  <c r="U177" i="7"/>
  <c r="AE177" i="7" s="1"/>
  <c r="U166" i="7"/>
  <c r="AE166" i="7" s="1"/>
  <c r="U165" i="7"/>
  <c r="AE165" i="7" s="1"/>
  <c r="U164" i="7"/>
  <c r="AE164" i="7" s="1"/>
  <c r="U163" i="7"/>
  <c r="AE163" i="7" s="1"/>
  <c r="U162" i="7"/>
  <c r="AE162" i="7" s="1"/>
  <c r="U161" i="7"/>
  <c r="AE161" i="7" s="1"/>
  <c r="U160" i="7"/>
  <c r="AE160" i="7" s="1"/>
  <c r="U159" i="7"/>
  <c r="AE159" i="7" s="1"/>
  <c r="U147" i="7"/>
  <c r="AE147" i="7" s="1"/>
  <c r="U143" i="7"/>
  <c r="AE143" i="7" s="1"/>
  <c r="U139" i="7"/>
  <c r="AE139" i="7" s="1"/>
  <c r="U138" i="7"/>
  <c r="AE138" i="7" s="1"/>
  <c r="U137" i="7"/>
  <c r="AE137" i="7" s="1"/>
  <c r="U136" i="7"/>
  <c r="AE136" i="7" s="1"/>
  <c r="U135" i="7"/>
  <c r="AE135" i="7" s="1"/>
  <c r="U134" i="7"/>
  <c r="AE134" i="7" s="1"/>
  <c r="U133" i="7"/>
  <c r="AE133" i="7" s="1"/>
  <c r="U132" i="7"/>
  <c r="AE132" i="7" s="1"/>
  <c r="U122" i="7"/>
  <c r="AE122" i="7" s="1"/>
  <c r="U118" i="7"/>
  <c r="AE118" i="7" s="1"/>
  <c r="U116" i="7"/>
  <c r="AE116" i="7" s="1"/>
  <c r="U115" i="7"/>
  <c r="AE115" i="7" s="1"/>
  <c r="U56" i="7"/>
  <c r="AE56" i="7" s="1"/>
  <c r="U68" i="7"/>
  <c r="AE68" i="7" s="1"/>
  <c r="U72" i="7"/>
  <c r="AE72" i="7" s="1"/>
  <c r="U74" i="7"/>
  <c r="AE74" i="7" s="1"/>
  <c r="U76" i="7"/>
  <c r="AE76" i="7" s="1"/>
  <c r="U88" i="7"/>
  <c r="AE88" i="7" s="1"/>
  <c r="U93" i="7"/>
  <c r="AE93" i="7" s="1"/>
  <c r="U99" i="7"/>
  <c r="AE99" i="7" s="1"/>
  <c r="U105" i="7"/>
  <c r="AE105" i="7" s="1"/>
  <c r="U108" i="7"/>
  <c r="AE108" i="7" s="1"/>
  <c r="U66" i="7"/>
  <c r="AE66" i="7" s="1"/>
  <c r="U65" i="7"/>
  <c r="AE65" i="7" s="1"/>
  <c r="CP65" i="7"/>
  <c r="CL65" i="7"/>
  <c r="CG56" i="7"/>
  <c r="CG85" i="7"/>
  <c r="CP66" i="7"/>
  <c r="CL66" i="7"/>
  <c r="CP108" i="7"/>
  <c r="CL108" i="7"/>
  <c r="CG63" i="7"/>
  <c r="CP105" i="7"/>
  <c r="CL105" i="7"/>
  <c r="CG62" i="7"/>
  <c r="CP99" i="7"/>
  <c r="CL99" i="7"/>
  <c r="CG105" i="7"/>
  <c r="CP93" i="7"/>
  <c r="CL93" i="7"/>
  <c r="CP88" i="7"/>
  <c r="CL88" i="7"/>
  <c r="CP76" i="7"/>
  <c r="CL76" i="7"/>
  <c r="CG97" i="7"/>
  <c r="CP74" i="7"/>
  <c r="CL74" i="7"/>
  <c r="CG95" i="7"/>
  <c r="CP72" i="7"/>
  <c r="CL72" i="7"/>
  <c r="CP68" i="7"/>
  <c r="CL68" i="7"/>
  <c r="CG57" i="7"/>
  <c r="CP56" i="7"/>
  <c r="CL56" i="7"/>
  <c r="CP119" i="7"/>
  <c r="CL119" i="7"/>
  <c r="CP123" i="7"/>
  <c r="CL123" i="7"/>
  <c r="CG152" i="7"/>
  <c r="CP124" i="7"/>
  <c r="CL124" i="7"/>
  <c r="CP140" i="7"/>
  <c r="CL140" i="7"/>
  <c r="CP144" i="7"/>
  <c r="CL144" i="7"/>
  <c r="CP148" i="7"/>
  <c r="CL148" i="7"/>
  <c r="CG183" i="7"/>
  <c r="CP157" i="7"/>
  <c r="CL157" i="7"/>
  <c r="CP167" i="7"/>
  <c r="CL167" i="7"/>
  <c r="CP169" i="7"/>
  <c r="CL169" i="7"/>
  <c r="CG118" i="7"/>
  <c r="CP170" i="7"/>
  <c r="CL170" i="7"/>
  <c r="CG119" i="7"/>
  <c r="CP171" i="7"/>
  <c r="CL171" i="7"/>
  <c r="CG120" i="7"/>
  <c r="CP172" i="7"/>
  <c r="CL172" i="7"/>
  <c r="CG121" i="7"/>
  <c r="CP173" i="7"/>
  <c r="CL173" i="7"/>
  <c r="CG122" i="7"/>
  <c r="CP174" i="7"/>
  <c r="CL174" i="7"/>
  <c r="CG123" i="7"/>
  <c r="CP175" i="7"/>
  <c r="CL175" i="7"/>
  <c r="CG151" i="7"/>
  <c r="CP181" i="7"/>
  <c r="CL181" i="7"/>
  <c r="CG83" i="7"/>
  <c r="CP183" i="7"/>
  <c r="CL183" i="7"/>
  <c r="CG156" i="7"/>
  <c r="CP186" i="7"/>
  <c r="CL186" i="7"/>
  <c r="CP190" i="7"/>
  <c r="CL190" i="7"/>
  <c r="CP192" i="7"/>
  <c r="CL192" i="7"/>
  <c r="CG186" i="7"/>
  <c r="CP202" i="7"/>
  <c r="CL202" i="7"/>
  <c r="CP213" i="7"/>
  <c r="CL213" i="7"/>
  <c r="CG165" i="7"/>
  <c r="CP222" i="7"/>
  <c r="CL222" i="7"/>
  <c r="CG132" i="7"/>
  <c r="CP223" i="7"/>
  <c r="CL223" i="7"/>
  <c r="CG133" i="7"/>
  <c r="CP224" i="7"/>
  <c r="CL224" i="7"/>
  <c r="CG134" i="7"/>
  <c r="CP225" i="7"/>
  <c r="CL225" i="7"/>
  <c r="CG135" i="7"/>
  <c r="CP226" i="7"/>
  <c r="CL226" i="7"/>
  <c r="CG136" i="7"/>
  <c r="CP227" i="7"/>
  <c r="CL227" i="7"/>
  <c r="CG137" i="7"/>
  <c r="CP228" i="7"/>
  <c r="CL228" i="7"/>
  <c r="CG138" i="7"/>
  <c r="CP231" i="7"/>
  <c r="CL231" i="7"/>
  <c r="CP235" i="7"/>
  <c r="CL235" i="7"/>
  <c r="CP240" i="7"/>
  <c r="CL240" i="7"/>
  <c r="CG172" i="7"/>
  <c r="CP242" i="7"/>
  <c r="CL242" i="7"/>
  <c r="CG174" i="7"/>
  <c r="CP244" i="7"/>
  <c r="CL244" i="7"/>
  <c r="CG189" i="7"/>
  <c r="CP246" i="7"/>
  <c r="CL246" i="7"/>
  <c r="CG177" i="7"/>
  <c r="CP61" i="7"/>
  <c r="CL61" i="7"/>
  <c r="CG52" i="7"/>
  <c r="CP109" i="7"/>
  <c r="CL109" i="7"/>
  <c r="CG64" i="7"/>
  <c r="CP101" i="7"/>
  <c r="CL101" i="7"/>
  <c r="CP83" i="7"/>
  <c r="CL83" i="7"/>
  <c r="CG60" i="7"/>
  <c r="CP81" i="7"/>
  <c r="CL81" i="7"/>
  <c r="CG58" i="7"/>
  <c r="CG104" i="7"/>
  <c r="CP79" i="7"/>
  <c r="CL79" i="7"/>
  <c r="CP77" i="7"/>
  <c r="CL77" i="7"/>
  <c r="CG93" i="7"/>
  <c r="CP70" i="7"/>
  <c r="CL70" i="7"/>
  <c r="CP52" i="7"/>
  <c r="CL52" i="7"/>
  <c r="CG65" i="7"/>
  <c r="CP110" i="7"/>
  <c r="CL110" i="7"/>
  <c r="CP111" i="7"/>
  <c r="CL111" i="7"/>
  <c r="CG66" i="7"/>
  <c r="CG67" i="7"/>
  <c r="CP112" i="7"/>
  <c r="CL112" i="7"/>
  <c r="CP115" i="7"/>
  <c r="CL115" i="7"/>
  <c r="CG146" i="7"/>
  <c r="CP116" i="7"/>
  <c r="CL116" i="7"/>
  <c r="CP120" i="7"/>
  <c r="CL120" i="7"/>
  <c r="CP127" i="7"/>
  <c r="CL127" i="7"/>
  <c r="CG107" i="7"/>
  <c r="CP129" i="7"/>
  <c r="CL129" i="7"/>
  <c r="CG109" i="7"/>
  <c r="CP139" i="7"/>
  <c r="CL139" i="7"/>
  <c r="CP143" i="7"/>
  <c r="CL143" i="7"/>
  <c r="CP147" i="7"/>
  <c r="CL147" i="7"/>
  <c r="CP149" i="7"/>
  <c r="CL149" i="7"/>
  <c r="CG111" i="7"/>
  <c r="CP150" i="7"/>
  <c r="CL150" i="7"/>
  <c r="CG112" i="7"/>
  <c r="CP151" i="7"/>
  <c r="CL151" i="7"/>
  <c r="CG113" i="7"/>
  <c r="CP152" i="7"/>
  <c r="CL152" i="7"/>
  <c r="CG114" i="7"/>
  <c r="CP153" i="7"/>
  <c r="CL153" i="7"/>
  <c r="CG115" i="7"/>
  <c r="CP154" i="7"/>
  <c r="CL154" i="7"/>
  <c r="CG116" i="7"/>
  <c r="CP155" i="7"/>
  <c r="CL155" i="7"/>
  <c r="CG117" i="7"/>
  <c r="CP156" i="7"/>
  <c r="CL156" i="7"/>
  <c r="CG150" i="7"/>
  <c r="CP159" i="7"/>
  <c r="CL159" i="7"/>
  <c r="CG72" i="7"/>
  <c r="CP160" i="7"/>
  <c r="CL160" i="7"/>
  <c r="CG73" i="7"/>
  <c r="CP161" i="7"/>
  <c r="CL161" i="7"/>
  <c r="CG74" i="7"/>
  <c r="CP162" i="7"/>
  <c r="CL162" i="7"/>
  <c r="CG75" i="7"/>
  <c r="CP163" i="7"/>
  <c r="CL163" i="7"/>
  <c r="CG76" i="7"/>
  <c r="CP164" i="7"/>
  <c r="CL164" i="7"/>
  <c r="CG77" i="7"/>
  <c r="CP165" i="7"/>
  <c r="CL165" i="7"/>
  <c r="CG78" i="7"/>
  <c r="CP168" i="7"/>
  <c r="CL168" i="7"/>
  <c r="CP177" i="7"/>
  <c r="CL177" i="7"/>
  <c r="CG79" i="7"/>
  <c r="CP178" i="7"/>
  <c r="CL178" i="7"/>
  <c r="CG80" i="7"/>
  <c r="CP179" i="7"/>
  <c r="CL179" i="7"/>
  <c r="CG81" i="7"/>
  <c r="CP180" i="7"/>
  <c r="CL180" i="7"/>
  <c r="CG82" i="7"/>
  <c r="CP185" i="7"/>
  <c r="CL185" i="7"/>
  <c r="CP189" i="7"/>
  <c r="CL189" i="7"/>
  <c r="CP194" i="7"/>
  <c r="CL194" i="7"/>
  <c r="CG158" i="7"/>
  <c r="CP196" i="7"/>
  <c r="CL196" i="7"/>
  <c r="CG160" i="7"/>
  <c r="CP198" i="7"/>
  <c r="CL198" i="7"/>
  <c r="CG162" i="7"/>
  <c r="CP200" i="7"/>
  <c r="CL200" i="7"/>
  <c r="CG164" i="7"/>
  <c r="CP203" i="7"/>
  <c r="CL203" i="7"/>
  <c r="CG124" i="7"/>
  <c r="CP205" i="7"/>
  <c r="CL205" i="7"/>
  <c r="CG126" i="7"/>
  <c r="CP207" i="7"/>
  <c r="CL207" i="7"/>
  <c r="CG128" i="7"/>
  <c r="CP209" i="7"/>
  <c r="CL209" i="7"/>
  <c r="CG130" i="7"/>
  <c r="CP211" i="7"/>
  <c r="CL211" i="7"/>
  <c r="CP216" i="7"/>
  <c r="CL216" i="7"/>
  <c r="CG168" i="7"/>
  <c r="CP217" i="7"/>
  <c r="CL217" i="7"/>
  <c r="CG169" i="7"/>
  <c r="CP218" i="7"/>
  <c r="CL218" i="7"/>
  <c r="CG170" i="7"/>
  <c r="CP219" i="7"/>
  <c r="CL219" i="7"/>
  <c r="CG171" i="7"/>
  <c r="CP230" i="7"/>
  <c r="CL230" i="7"/>
  <c r="CP234" i="7"/>
  <c r="CL234" i="7"/>
  <c r="CP238" i="7"/>
  <c r="CL238" i="7"/>
  <c r="CG192" i="7"/>
  <c r="CP239" i="7"/>
  <c r="CL239" i="7"/>
  <c r="CP255" i="7"/>
  <c r="CL255" i="7"/>
  <c r="CG143" i="7"/>
  <c r="CP259" i="7"/>
  <c r="CL259" i="7"/>
  <c r="CP267" i="7"/>
  <c r="CL267" i="7"/>
  <c r="CG193" i="7"/>
  <c r="CP269" i="7"/>
  <c r="CL269" i="7"/>
  <c r="CG195" i="7"/>
  <c r="CP270" i="7"/>
  <c r="CL270" i="7"/>
  <c r="CG206" i="7"/>
  <c r="CP273" i="7"/>
  <c r="CL273" i="7"/>
  <c r="CG197" i="7"/>
  <c r="CP276" i="7"/>
  <c r="CL276" i="7"/>
  <c r="CP281" i="7"/>
  <c r="CL281" i="7"/>
  <c r="CP290" i="7"/>
  <c r="CL290" i="7"/>
  <c r="CG204" i="7"/>
  <c r="CP292" i="7"/>
  <c r="CL292" i="7"/>
  <c r="CP296" i="7"/>
  <c r="CL296" i="7"/>
  <c r="CP301" i="7"/>
  <c r="CL301" i="7"/>
  <c r="CP305" i="7"/>
  <c r="CL305" i="7"/>
  <c r="CP309" i="7"/>
  <c r="CL309" i="7"/>
  <c r="CP312" i="7"/>
  <c r="CL312" i="7"/>
  <c r="CP314" i="7"/>
  <c r="CL314" i="7"/>
  <c r="CG210" i="7"/>
  <c r="AC328" i="7"/>
  <c r="AC327" i="7"/>
  <c r="AC324" i="7"/>
  <c r="AC325" i="7" s="1"/>
  <c r="AC322" i="7"/>
  <c r="M335" i="7" s="1"/>
  <c r="S329" i="7" s="1"/>
  <c r="AR40" i="7"/>
  <c r="M329" i="7"/>
  <c r="M26" i="7"/>
  <c r="CN47" i="7"/>
  <c r="CG86" i="7"/>
  <c r="CP67" i="7"/>
  <c r="CL67" i="7"/>
  <c r="CP55" i="7"/>
  <c r="CL55" i="7"/>
  <c r="CP102" i="7"/>
  <c r="CL102" i="7"/>
  <c r="CP87" i="7"/>
  <c r="CL87" i="7"/>
  <c r="CP50" i="7"/>
  <c r="CL50" i="7"/>
  <c r="CP214" i="7"/>
  <c r="CL214" i="7"/>
  <c r="CG166" i="7"/>
  <c r="AM328" i="7"/>
  <c r="AM335" i="7" s="1"/>
  <c r="AM327" i="7"/>
  <c r="AM334" i="7" s="1"/>
  <c r="AM322" i="7"/>
  <c r="BB40" i="7"/>
  <c r="BC328" i="7"/>
  <c r="BC327" i="7"/>
  <c r="BR40" i="7"/>
  <c r="CP248" i="7"/>
  <c r="CL248" i="7"/>
  <c r="CP251" i="7"/>
  <c r="CL251" i="7"/>
  <c r="CG140" i="7"/>
  <c r="CP253" i="7"/>
  <c r="CL253" i="7"/>
  <c r="CG142" i="7"/>
  <c r="CP258" i="7"/>
  <c r="CL258" i="7"/>
  <c r="CP260" i="7"/>
  <c r="CL260" i="7"/>
  <c r="CG179" i="7"/>
  <c r="CP261" i="7"/>
  <c r="CL261" i="7"/>
  <c r="CG180" i="7"/>
  <c r="CP262" i="7"/>
  <c r="CL262" i="7"/>
  <c r="CG190" i="7"/>
  <c r="CP263" i="7"/>
  <c r="CL263" i="7"/>
  <c r="CG191" i="7"/>
  <c r="CP264" i="7"/>
  <c r="CL264" i="7"/>
  <c r="CG181" i="7"/>
  <c r="CP265" i="7"/>
  <c r="CL265" i="7"/>
  <c r="CG182" i="7"/>
  <c r="CP277" i="7"/>
  <c r="CL277" i="7"/>
  <c r="CP280" i="7"/>
  <c r="CL280" i="7"/>
  <c r="CP293" i="7"/>
  <c r="CL293" i="7"/>
  <c r="CP297" i="7"/>
  <c r="CL297" i="7"/>
  <c r="CP300" i="7"/>
  <c r="CL300" i="7"/>
  <c r="CP304" i="7"/>
  <c r="CL304" i="7"/>
  <c r="CP308" i="7"/>
  <c r="CL308" i="7"/>
  <c r="CP313" i="7"/>
  <c r="CL313" i="7"/>
  <c r="CG209" i="7"/>
  <c r="CP315" i="7"/>
  <c r="CL315" i="7"/>
  <c r="CG211" i="7"/>
  <c r="CP317" i="7"/>
  <c r="CL317" i="7"/>
  <c r="CG213" i="7"/>
  <c r="AS328" i="7"/>
  <c r="AS327" i="7"/>
  <c r="BH40" i="7"/>
  <c r="CN51" i="7"/>
  <c r="AO328" i="7"/>
  <c r="AO335" i="7" s="1"/>
  <c r="AO327" i="7"/>
  <c r="AO334" i="7" s="1"/>
  <c r="AO322" i="7"/>
  <c r="CS41" i="7"/>
  <c r="CS40" i="7"/>
  <c r="CP40" i="7"/>
  <c r="CL40" i="7"/>
  <c r="BD40" i="7"/>
  <c r="CJ38" i="7"/>
  <c r="CJ60" i="7" s="1"/>
  <c r="CJ34" i="7"/>
  <c r="CP63" i="7"/>
  <c r="CL63" i="7"/>
  <c r="CJ63" i="7"/>
  <c r="CG54" i="7"/>
  <c r="CP106" i="7"/>
  <c r="CL106" i="7"/>
  <c r="CJ106" i="7"/>
  <c r="CG89" i="7"/>
  <c r="CP100" i="7"/>
  <c r="CL100" i="7"/>
  <c r="CJ100" i="7"/>
  <c r="CG106" i="7"/>
  <c r="CP94" i="7"/>
  <c r="CL94" i="7"/>
  <c r="CJ94" i="7"/>
  <c r="CG101" i="7"/>
  <c r="CP90" i="7"/>
  <c r="CL90" i="7"/>
  <c r="CJ90" i="7"/>
  <c r="CP60" i="7"/>
  <c r="CL60" i="7"/>
  <c r="CG50" i="7"/>
  <c r="CP46" i="7"/>
  <c r="CL46" i="7"/>
  <c r="CG46" i="7"/>
  <c r="CP42" i="7"/>
  <c r="CL42" i="7"/>
  <c r="CG42" i="7"/>
  <c r="CA328" i="7"/>
  <c r="CA327" i="7"/>
  <c r="CP212" i="7"/>
  <c r="CL212" i="7"/>
  <c r="CJ212" i="7"/>
  <c r="CG188" i="7"/>
  <c r="O329" i="7"/>
  <c r="M27" i="7"/>
  <c r="O27" i="7" s="1"/>
  <c r="S328" i="7"/>
  <c r="S339" i="7" s="1"/>
  <c r="AD328" i="7"/>
  <c r="AD324" i="7"/>
  <c r="AD325" i="7" s="1"/>
  <c r="Z324" i="7"/>
  <c r="Z325" i="7" s="1"/>
  <c r="Z328" i="7"/>
  <c r="CP57" i="7"/>
  <c r="CL57" i="7"/>
  <c r="CJ57" i="7"/>
  <c r="CP58" i="7"/>
  <c r="CL58" i="7"/>
  <c r="CP107" i="7"/>
  <c r="CL107" i="7"/>
  <c r="CJ107" i="7"/>
  <c r="CG90" i="7"/>
  <c r="CP103" i="7"/>
  <c r="CL103" i="7"/>
  <c r="CJ103" i="7"/>
  <c r="CP95" i="7"/>
  <c r="CL95" i="7"/>
  <c r="CJ95" i="7"/>
  <c r="CG87" i="7"/>
  <c r="CP85" i="7"/>
  <c r="CL85" i="7"/>
  <c r="CJ85" i="7"/>
  <c r="CG99" i="7"/>
  <c r="CP78" i="7"/>
  <c r="CL78" i="7"/>
  <c r="CJ78" i="7"/>
  <c r="CG98" i="7"/>
  <c r="CP75" i="7"/>
  <c r="CL75" i="7"/>
  <c r="CJ75" i="7"/>
  <c r="CG96" i="7"/>
  <c r="CP73" i="7"/>
  <c r="CL73" i="7"/>
  <c r="CJ73" i="7"/>
  <c r="CG94" i="7"/>
  <c r="CP71" i="7"/>
  <c r="CL71" i="7"/>
  <c r="CJ71" i="7"/>
  <c r="CG91" i="7"/>
  <c r="CP69" i="7"/>
  <c r="CL69" i="7"/>
  <c r="CJ69" i="7"/>
  <c r="CG53" i="7"/>
  <c r="CP62" i="7"/>
  <c r="CL62" i="7"/>
  <c r="CJ62" i="7"/>
  <c r="CJ114" i="7"/>
  <c r="CP114" i="7"/>
  <c r="CL114" i="7"/>
  <c r="CG147" i="7"/>
  <c r="CJ117" i="7"/>
  <c r="CP117" i="7"/>
  <c r="CL117" i="7"/>
  <c r="CJ121" i="7"/>
  <c r="CP121" i="7"/>
  <c r="CL121" i="7"/>
  <c r="CJ131" i="7"/>
  <c r="CG153" i="7"/>
  <c r="CP131" i="7"/>
  <c r="CL131" i="7"/>
  <c r="CJ142" i="7"/>
  <c r="CP142" i="7"/>
  <c r="CL142" i="7"/>
  <c r="CP146" i="7"/>
  <c r="CL146" i="7"/>
  <c r="CJ146" i="7"/>
  <c r="CP158" i="7"/>
  <c r="CL158" i="7"/>
  <c r="CJ158" i="7"/>
  <c r="CP176" i="7"/>
  <c r="CL176" i="7"/>
  <c r="CJ176" i="7"/>
  <c r="CP182" i="7"/>
  <c r="CL182" i="7"/>
  <c r="CJ182" i="7"/>
  <c r="CG84" i="7"/>
  <c r="CP184" i="7"/>
  <c r="CL184" i="7"/>
  <c r="CJ184" i="7"/>
  <c r="CP188" i="7"/>
  <c r="CL188" i="7"/>
  <c r="CJ188" i="7"/>
  <c r="CJ215" i="7"/>
  <c r="CP215" i="7"/>
  <c r="CL215" i="7"/>
  <c r="CG167" i="7"/>
  <c r="CJ229" i="7"/>
  <c r="CP229" i="7"/>
  <c r="CL229" i="7"/>
  <c r="CJ233" i="7"/>
  <c r="CP233" i="7"/>
  <c r="CL233" i="7"/>
  <c r="CJ237" i="7"/>
  <c r="CP237" i="7"/>
  <c r="CL237" i="7"/>
  <c r="CP241" i="7"/>
  <c r="CL241" i="7"/>
  <c r="CJ241" i="7"/>
  <c r="CG173" i="7"/>
  <c r="CP243" i="7"/>
  <c r="CL243" i="7"/>
  <c r="CJ243" i="7"/>
  <c r="CG175" i="7"/>
  <c r="CP245" i="7"/>
  <c r="CL245" i="7"/>
  <c r="CJ245" i="7"/>
  <c r="CG176" i="7"/>
  <c r="CP247" i="7"/>
  <c r="CL247" i="7"/>
  <c r="CJ247" i="7"/>
  <c r="CG178" i="7"/>
  <c r="CP54" i="7"/>
  <c r="CL54" i="7"/>
  <c r="CJ54" i="7"/>
  <c r="CP53" i="7"/>
  <c r="CL53" i="7"/>
  <c r="CJ53" i="7"/>
  <c r="CP97" i="7"/>
  <c r="CL97" i="7"/>
  <c r="CJ97" i="7"/>
  <c r="CG103" i="7"/>
  <c r="CP92" i="7"/>
  <c r="CL92" i="7"/>
  <c r="CJ92" i="7"/>
  <c r="CP84" i="7"/>
  <c r="CL84" i="7"/>
  <c r="CJ84" i="7"/>
  <c r="CG61" i="7"/>
  <c r="CP82" i="7"/>
  <c r="CL82" i="7"/>
  <c r="CJ82" i="7"/>
  <c r="CG59" i="7"/>
  <c r="CP80" i="7"/>
  <c r="CL80" i="7"/>
  <c r="CJ80" i="7"/>
  <c r="CJ113" i="7"/>
  <c r="CP113" i="7"/>
  <c r="CL113" i="7"/>
  <c r="CJ118" i="7"/>
  <c r="CP118" i="7"/>
  <c r="CL118" i="7"/>
  <c r="CJ122" i="7"/>
  <c r="CP122" i="7"/>
  <c r="CL122" i="7"/>
  <c r="CG148" i="7"/>
  <c r="CJ125" i="7"/>
  <c r="CP125" i="7"/>
  <c r="CL125" i="7"/>
  <c r="CG149" i="7"/>
  <c r="CJ126" i="7"/>
  <c r="CP126" i="7"/>
  <c r="CL126" i="7"/>
  <c r="CP128" i="7"/>
  <c r="CL128" i="7"/>
  <c r="CJ128" i="7"/>
  <c r="CG108" i="7"/>
  <c r="CP130" i="7"/>
  <c r="CL130" i="7"/>
  <c r="CJ130" i="7"/>
  <c r="CG110" i="7"/>
  <c r="CJ132" i="7"/>
  <c r="CP132" i="7"/>
  <c r="CL132" i="7"/>
  <c r="CG154" i="7"/>
  <c r="CJ133" i="7"/>
  <c r="CP133" i="7"/>
  <c r="CL133" i="7"/>
  <c r="CJ134" i="7"/>
  <c r="CG155" i="7"/>
  <c r="CP134" i="7"/>
  <c r="CL134" i="7"/>
  <c r="CJ135" i="7"/>
  <c r="CP135" i="7"/>
  <c r="CL135" i="7"/>
  <c r="CG68" i="7"/>
  <c r="CJ136" i="7"/>
  <c r="CP136" i="7"/>
  <c r="CL136" i="7"/>
  <c r="CG69" i="7"/>
  <c r="CJ137" i="7"/>
  <c r="CP137" i="7"/>
  <c r="CL137" i="7"/>
  <c r="CG70" i="7"/>
  <c r="CJ138" i="7"/>
  <c r="CP138" i="7"/>
  <c r="CL138" i="7"/>
  <c r="CG71" i="7"/>
  <c r="CJ141" i="7"/>
  <c r="CP141" i="7"/>
  <c r="CL141" i="7"/>
  <c r="CJ145" i="7"/>
  <c r="CP145" i="7"/>
  <c r="CL145" i="7"/>
  <c r="CP166" i="7"/>
  <c r="CL166" i="7"/>
  <c r="CJ166" i="7"/>
  <c r="CP187" i="7"/>
  <c r="CL187" i="7"/>
  <c r="CJ187" i="7"/>
  <c r="CP191" i="7"/>
  <c r="CL191" i="7"/>
  <c r="CJ191" i="7"/>
  <c r="CG184" i="7"/>
  <c r="CP193" i="7"/>
  <c r="CL193" i="7"/>
  <c r="CJ193" i="7"/>
  <c r="CG157" i="7"/>
  <c r="CP195" i="7"/>
  <c r="CL195" i="7"/>
  <c r="CJ195" i="7"/>
  <c r="CG159" i="7"/>
  <c r="CP197" i="7"/>
  <c r="CL197" i="7"/>
  <c r="CJ197" i="7"/>
  <c r="CG161" i="7"/>
  <c r="CP199" i="7"/>
  <c r="CL199" i="7"/>
  <c r="CJ199" i="7"/>
  <c r="CG163" i="7"/>
  <c r="CP201" i="7"/>
  <c r="CL201" i="7"/>
  <c r="CJ201" i="7"/>
  <c r="CG187" i="7"/>
  <c r="CP204" i="7"/>
  <c r="CL204" i="7"/>
  <c r="CJ204" i="7"/>
  <c r="CG125" i="7"/>
  <c r="CP206" i="7"/>
  <c r="CL206" i="7"/>
  <c r="CJ206" i="7"/>
  <c r="CG127" i="7"/>
  <c r="CP208" i="7"/>
  <c r="CL208" i="7"/>
  <c r="CJ208" i="7"/>
  <c r="CG129" i="7"/>
  <c r="CP210" i="7"/>
  <c r="CL210" i="7"/>
  <c r="CJ210" i="7"/>
  <c r="CG131" i="7"/>
  <c r="CP220" i="7"/>
  <c r="CL220" i="7"/>
  <c r="CJ220" i="7"/>
  <c r="CJ221" i="7"/>
  <c r="CG185" i="7"/>
  <c r="CP221" i="7"/>
  <c r="CL221" i="7"/>
  <c r="CP232" i="7"/>
  <c r="CL232" i="7"/>
  <c r="CJ232" i="7"/>
  <c r="CP236" i="7"/>
  <c r="CL236" i="7"/>
  <c r="CJ236" i="7"/>
  <c r="CP249" i="7"/>
  <c r="CL249" i="7"/>
  <c r="CJ249" i="7"/>
  <c r="CP256" i="7"/>
  <c r="CL256" i="7"/>
  <c r="CJ256" i="7"/>
  <c r="CG144" i="7"/>
  <c r="CO259" i="7"/>
  <c r="CK259" i="7"/>
  <c r="CM259" i="7" s="1"/>
  <c r="CP272" i="7"/>
  <c r="CL272" i="7"/>
  <c r="CJ272" i="7"/>
  <c r="CG196" i="7"/>
  <c r="CP274" i="7"/>
  <c r="CL274" i="7"/>
  <c r="CJ274" i="7"/>
  <c r="CG208" i="7"/>
  <c r="CJ279" i="7"/>
  <c r="CP279" i="7"/>
  <c r="CL279" i="7"/>
  <c r="CJ283" i="7"/>
  <c r="CP283" i="7"/>
  <c r="CL283" i="7"/>
  <c r="CP291" i="7"/>
  <c r="CL291" i="7"/>
  <c r="CJ291" i="7"/>
  <c r="CG205" i="7"/>
  <c r="CP294" i="7"/>
  <c r="CL294" i="7"/>
  <c r="CJ294" i="7"/>
  <c r="CJ299" i="7"/>
  <c r="CP299" i="7"/>
  <c r="CL299" i="7"/>
  <c r="CJ303" i="7"/>
  <c r="CP303" i="7"/>
  <c r="CL303" i="7"/>
  <c r="CJ307" i="7"/>
  <c r="CP307" i="7"/>
  <c r="CL307" i="7"/>
  <c r="CP311" i="7"/>
  <c r="CL311" i="7"/>
  <c r="CJ311" i="7"/>
  <c r="CN45" i="7"/>
  <c r="AL347" i="7"/>
  <c r="AL349" i="7" s="1"/>
  <c r="AL328" i="7"/>
  <c r="AL335" i="7" s="1"/>
  <c r="AL327" i="7"/>
  <c r="AL334" i="7" s="1"/>
  <c r="AL322" i="7"/>
  <c r="AL346" i="7"/>
  <c r="BA40" i="7"/>
  <c r="CP98" i="7"/>
  <c r="CL98" i="7"/>
  <c r="CJ98" i="7"/>
  <c r="CG88" i="7"/>
  <c r="CP86" i="7"/>
  <c r="CL86" i="7"/>
  <c r="CJ86" i="7"/>
  <c r="CP41" i="7"/>
  <c r="CL41" i="7"/>
  <c r="CJ41" i="7"/>
  <c r="CG41" i="7"/>
  <c r="AQ328" i="7"/>
  <c r="AQ335" i="7" s="1"/>
  <c r="AQ327" i="7"/>
  <c r="AQ334" i="7" s="1"/>
  <c r="AQ322" i="7"/>
  <c r="BF40" i="7"/>
  <c r="CM40" i="7"/>
  <c r="CP250" i="7"/>
  <c r="CL250" i="7"/>
  <c r="CJ250" i="7"/>
  <c r="CG139" i="7"/>
  <c r="CP252" i="7"/>
  <c r="CL252" i="7"/>
  <c r="CJ252" i="7"/>
  <c r="CG141" i="7"/>
  <c r="CP254" i="7"/>
  <c r="CL254" i="7"/>
  <c r="CJ254" i="7"/>
  <c r="CJ257" i="7"/>
  <c r="CP257" i="7"/>
  <c r="CL257" i="7"/>
  <c r="CG145" i="7"/>
  <c r="CP266" i="7"/>
  <c r="CL266" i="7"/>
  <c r="CJ266" i="7"/>
  <c r="CP268" i="7"/>
  <c r="CL268" i="7"/>
  <c r="CJ268" i="7"/>
  <c r="CG194" i="7"/>
  <c r="CJ271" i="7"/>
  <c r="CP271" i="7"/>
  <c r="CL271" i="7"/>
  <c r="CG207" i="7"/>
  <c r="CP275" i="7"/>
  <c r="CL275" i="7"/>
  <c r="CJ275" i="7"/>
  <c r="CP278" i="7"/>
  <c r="CL278" i="7"/>
  <c r="CJ278" i="7"/>
  <c r="CP282" i="7"/>
  <c r="CL282" i="7"/>
  <c r="CJ282" i="7"/>
  <c r="CP284" i="7"/>
  <c r="CL284" i="7"/>
  <c r="CJ284" i="7"/>
  <c r="CG198" i="7"/>
  <c r="CJ285" i="7"/>
  <c r="CP285" i="7"/>
  <c r="CL285" i="7"/>
  <c r="CG199" i="7"/>
  <c r="CP286" i="7"/>
  <c r="CL286" i="7"/>
  <c r="CJ286" i="7"/>
  <c r="CG200" i="7"/>
  <c r="CJ287" i="7"/>
  <c r="CP287" i="7"/>
  <c r="CL287" i="7"/>
  <c r="CG201" i="7"/>
  <c r="CP288" i="7"/>
  <c r="CL288" i="7"/>
  <c r="CJ288" i="7"/>
  <c r="CG202" i="7"/>
  <c r="CJ289" i="7"/>
  <c r="CP289" i="7"/>
  <c r="CL289" i="7"/>
  <c r="CG203" i="7"/>
  <c r="CP295" i="7"/>
  <c r="CL295" i="7"/>
  <c r="CJ295" i="7"/>
  <c r="CP298" i="7"/>
  <c r="CL298" i="7"/>
  <c r="CJ298" i="7"/>
  <c r="CP302" i="7"/>
  <c r="CL302" i="7"/>
  <c r="CJ302" i="7"/>
  <c r="CP306" i="7"/>
  <c r="CL306" i="7"/>
  <c r="CJ306" i="7"/>
  <c r="CP310" i="7"/>
  <c r="CL310" i="7"/>
  <c r="CJ310" i="7"/>
  <c r="CP316" i="7"/>
  <c r="CL316" i="7"/>
  <c r="CJ316" i="7"/>
  <c r="CG212" i="7"/>
  <c r="CP318" i="7"/>
  <c r="CL318" i="7"/>
  <c r="CJ318" i="7"/>
  <c r="CG214" i="7"/>
  <c r="BE328" i="7"/>
  <c r="BE327" i="7"/>
  <c r="BT40" i="7"/>
  <c r="CN43" i="7"/>
  <c r="CP59" i="7"/>
  <c r="CL59" i="7"/>
  <c r="CJ59" i="7"/>
  <c r="CP104" i="7"/>
  <c r="CL104" i="7"/>
  <c r="CJ104" i="7"/>
  <c r="CP96" i="7"/>
  <c r="CL96" i="7"/>
  <c r="CJ96" i="7"/>
  <c r="CG102" i="7"/>
  <c r="CP91" i="7"/>
  <c r="CL91" i="7"/>
  <c r="CJ91" i="7"/>
  <c r="CG100" i="7"/>
  <c r="CP89" i="7"/>
  <c r="CL89" i="7"/>
  <c r="CJ89" i="7"/>
  <c r="CG55" i="7"/>
  <c r="CP64" i="7"/>
  <c r="CL64" i="7"/>
  <c r="CJ64" i="7"/>
  <c r="CP48" i="7"/>
  <c r="CL48" i="7"/>
  <c r="CJ48" i="7"/>
  <c r="CG48" i="7"/>
  <c r="CP44" i="7"/>
  <c r="CL44" i="7"/>
  <c r="CJ44" i="7"/>
  <c r="CG44" i="7"/>
  <c r="CO41" i="7"/>
  <c r="CO327" i="7" s="1"/>
  <c r="CK41" i="7"/>
  <c r="CM41" i="7" s="1"/>
  <c r="CF41" i="7"/>
  <c r="CN49" i="7"/>
  <c r="Y29" i="7"/>
  <c r="S327" i="7"/>
  <c r="S338" i="7" s="1"/>
  <c r="AN322" i="7"/>
  <c r="AN328" i="7"/>
  <c r="AN335" i="7" s="1"/>
  <c r="AD327" i="7"/>
  <c r="AD322" i="7"/>
  <c r="M336" i="7" s="1"/>
  <c r="Z322" i="7"/>
  <c r="M333" i="7" s="1"/>
  <c r="P329" i="7" s="1"/>
  <c r="Z327" i="7"/>
  <c r="U38" i="7"/>
  <c r="CT296" i="6"/>
  <c r="CU296" i="6" s="1"/>
  <c r="AT296" i="6"/>
  <c r="CT297" i="6"/>
  <c r="CU297" i="6" s="1"/>
  <c r="AT297" i="6"/>
  <c r="CT294" i="6"/>
  <c r="CU294" i="6" s="1"/>
  <c r="AT294" i="6"/>
  <c r="CT271" i="6"/>
  <c r="CU271" i="6" s="1"/>
  <c r="AT271" i="6"/>
  <c r="CT266" i="6"/>
  <c r="CU266" i="6" s="1"/>
  <c r="AT266" i="6"/>
  <c r="CT262" i="6"/>
  <c r="CU262" i="6" s="1"/>
  <c r="AT262" i="6"/>
  <c r="CT253" i="6"/>
  <c r="CU253" i="6" s="1"/>
  <c r="AT253" i="6"/>
  <c r="CT245" i="6"/>
  <c r="CU245" i="6" s="1"/>
  <c r="AT245" i="6"/>
  <c r="CT241" i="6"/>
  <c r="CU241" i="6" s="1"/>
  <c r="AT241" i="6"/>
  <c r="CT250" i="6"/>
  <c r="CU250" i="6" s="1"/>
  <c r="AT250" i="6"/>
  <c r="CT212" i="6"/>
  <c r="CU212" i="6" s="1"/>
  <c r="AT212" i="6"/>
  <c r="CT204" i="6"/>
  <c r="CU204" i="6" s="1"/>
  <c r="AT204" i="6"/>
  <c r="CT200" i="6"/>
  <c r="CU200" i="6" s="1"/>
  <c r="AT200" i="6"/>
  <c r="CT196" i="6"/>
  <c r="CU196" i="6" s="1"/>
  <c r="AT196" i="6"/>
  <c r="AU190" i="6"/>
  <c r="AQ190" i="6"/>
  <c r="AR190" i="6" s="1"/>
  <c r="CT227" i="6"/>
  <c r="CU227" i="6" s="1"/>
  <c r="AT227" i="6"/>
  <c r="AT180" i="6"/>
  <c r="CT180" i="6"/>
  <c r="CU180" i="6" s="1"/>
  <c r="CT175" i="6"/>
  <c r="CU175" i="6" s="1"/>
  <c r="AT175" i="6"/>
  <c r="CT168" i="6"/>
  <c r="CU168" i="6" s="1"/>
  <c r="AT168" i="6"/>
  <c r="CT148" i="6"/>
  <c r="CU148" i="6" s="1"/>
  <c r="AT148" i="6"/>
  <c r="CT101" i="6"/>
  <c r="CU101" i="6" s="1"/>
  <c r="AT101" i="6"/>
  <c r="CT83" i="6"/>
  <c r="CU83" i="6" s="1"/>
  <c r="AT83" i="6"/>
  <c r="CT81" i="6"/>
  <c r="CU81" i="6" s="1"/>
  <c r="AT81" i="6"/>
  <c r="CT79" i="6"/>
  <c r="CU79" i="6" s="1"/>
  <c r="AT79" i="6"/>
  <c r="CT77" i="6"/>
  <c r="CU77" i="6" s="1"/>
  <c r="AT77" i="6"/>
  <c r="CT75" i="6"/>
  <c r="CU75" i="6" s="1"/>
  <c r="AT75" i="6"/>
  <c r="CT71" i="6"/>
  <c r="CU71" i="6" s="1"/>
  <c r="AT71" i="6"/>
  <c r="CT106" i="6"/>
  <c r="CU106" i="6" s="1"/>
  <c r="AT106" i="6"/>
  <c r="CT102" i="6"/>
  <c r="CU102" i="6" s="1"/>
  <c r="AT102" i="6"/>
  <c r="AT57" i="6"/>
  <c r="CT57" i="6"/>
  <c r="CU57" i="6" s="1"/>
  <c r="AT42" i="6"/>
  <c r="CT42" i="6"/>
  <c r="CU42" i="6" s="1"/>
  <c r="AI307" i="6"/>
  <c r="AI312" i="6" s="1"/>
  <c r="AI302" i="6"/>
  <c r="AI308" i="6"/>
  <c r="AI313" i="6" s="1"/>
  <c r="CD40" i="6"/>
  <c r="CT261" i="6"/>
  <c r="CU261" i="6" s="1"/>
  <c r="AT261" i="6"/>
  <c r="CT259" i="6"/>
  <c r="CU259" i="6" s="1"/>
  <c r="AT259" i="6"/>
  <c r="CT247" i="6"/>
  <c r="CU247" i="6" s="1"/>
  <c r="AT247" i="6"/>
  <c r="CT243" i="6"/>
  <c r="CU243" i="6" s="1"/>
  <c r="AT243" i="6"/>
  <c r="CT239" i="6"/>
  <c r="CU239" i="6" s="1"/>
  <c r="AT239" i="6"/>
  <c r="AS237" i="6"/>
  <c r="CF126" i="6"/>
  <c r="CT230" i="6"/>
  <c r="CU230" i="6" s="1"/>
  <c r="AT230" i="6"/>
  <c r="CT222" i="6"/>
  <c r="CU222" i="6" s="1"/>
  <c r="AT222" i="6"/>
  <c r="CT218" i="6"/>
  <c r="CU218" i="6" s="1"/>
  <c r="AT218" i="6"/>
  <c r="CT214" i="6"/>
  <c r="CU214" i="6" s="1"/>
  <c r="AT214" i="6"/>
  <c r="CT194" i="6"/>
  <c r="CU194" i="6" s="1"/>
  <c r="AT194" i="6"/>
  <c r="AU184" i="6"/>
  <c r="AQ184" i="6"/>
  <c r="AR184" i="6" s="1"/>
  <c r="CT233" i="6"/>
  <c r="CU233" i="6" s="1"/>
  <c r="AT233" i="6"/>
  <c r="CT205" i="6"/>
  <c r="CU205" i="6" s="1"/>
  <c r="AT205" i="6"/>
  <c r="CT201" i="6"/>
  <c r="CU201" i="6" s="1"/>
  <c r="AT201" i="6"/>
  <c r="CT197" i="6"/>
  <c r="CU197" i="6" s="1"/>
  <c r="AT197" i="6"/>
  <c r="CT179" i="6"/>
  <c r="CU179" i="6" s="1"/>
  <c r="AT179" i="6"/>
  <c r="CT165" i="6"/>
  <c r="CU165" i="6" s="1"/>
  <c r="AT165" i="6"/>
  <c r="CT146" i="6"/>
  <c r="CU146" i="6" s="1"/>
  <c r="AT146" i="6"/>
  <c r="CT112" i="6"/>
  <c r="CU112" i="6" s="1"/>
  <c r="AT112" i="6"/>
  <c r="CT82" i="6"/>
  <c r="CU82" i="6" s="1"/>
  <c r="AT82" i="6"/>
  <c r="CT80" i="6"/>
  <c r="CU80" i="6" s="1"/>
  <c r="AT80" i="6"/>
  <c r="CT78" i="6"/>
  <c r="CU78" i="6" s="1"/>
  <c r="AT78" i="6"/>
  <c r="CT76" i="6"/>
  <c r="CU76" i="6" s="1"/>
  <c r="AT76" i="6"/>
  <c r="CT69" i="6"/>
  <c r="CU69" i="6" s="1"/>
  <c r="AT69" i="6"/>
  <c r="CT119" i="6"/>
  <c r="CU119" i="6" s="1"/>
  <c r="AT119" i="6"/>
  <c r="CT117" i="6"/>
  <c r="CU117" i="6" s="1"/>
  <c r="AT117" i="6"/>
  <c r="CT109" i="6"/>
  <c r="CU109" i="6" s="1"/>
  <c r="AT109" i="6"/>
  <c r="CT66" i="6"/>
  <c r="CU66" i="6" s="1"/>
  <c r="AT66" i="6"/>
  <c r="M302" i="6"/>
  <c r="N303" i="6" s="1"/>
  <c r="M312" i="6"/>
  <c r="CT292" i="6"/>
  <c r="CU292" i="6" s="1"/>
  <c r="AT292" i="6"/>
  <c r="CT267" i="6"/>
  <c r="CU267" i="6" s="1"/>
  <c r="AT267" i="6"/>
  <c r="CT263" i="6"/>
  <c r="CU263" i="6" s="1"/>
  <c r="AT263" i="6"/>
  <c r="CT270" i="6"/>
  <c r="CU270" i="6" s="1"/>
  <c r="AT270" i="6"/>
  <c r="CT249" i="6"/>
  <c r="CU249" i="6" s="1"/>
  <c r="AT249" i="6"/>
  <c r="CT254" i="6"/>
  <c r="CU254" i="6" s="1"/>
  <c r="AT254" i="6"/>
  <c r="CT246" i="6"/>
  <c r="CU246" i="6" s="1"/>
  <c r="AT246" i="6"/>
  <c r="CT242" i="6"/>
  <c r="CU242" i="6" s="1"/>
  <c r="AT242" i="6"/>
  <c r="CT238" i="6"/>
  <c r="CU238" i="6" s="1"/>
  <c r="AT238" i="6"/>
  <c r="CT228" i="6"/>
  <c r="CU228" i="6" s="1"/>
  <c r="AT228" i="6"/>
  <c r="AS190" i="6"/>
  <c r="CF110" i="6"/>
  <c r="AS186" i="6"/>
  <c r="CF134" i="6"/>
  <c r="CT231" i="6"/>
  <c r="CU231" i="6" s="1"/>
  <c r="AT231" i="6"/>
  <c r="CT211" i="6"/>
  <c r="CU211" i="6" s="1"/>
  <c r="AT211" i="6"/>
  <c r="CT203" i="6"/>
  <c r="CU203" i="6" s="1"/>
  <c r="AT203" i="6"/>
  <c r="CT199" i="6"/>
  <c r="CU199" i="6" s="1"/>
  <c r="AT199" i="6"/>
  <c r="CT181" i="6"/>
  <c r="CU181" i="6" s="1"/>
  <c r="AT181" i="6"/>
  <c r="CT153" i="6"/>
  <c r="CU153" i="6" s="1"/>
  <c r="AT153" i="6"/>
  <c r="CT191" i="6"/>
  <c r="CU191" i="6" s="1"/>
  <c r="AT191" i="6"/>
  <c r="CT173" i="6"/>
  <c r="CU173" i="6" s="1"/>
  <c r="AT173" i="6"/>
  <c r="CT170" i="6"/>
  <c r="CU170" i="6" s="1"/>
  <c r="AT170" i="6"/>
  <c r="CT152" i="6"/>
  <c r="CU152" i="6" s="1"/>
  <c r="AT152" i="6"/>
  <c r="CT130" i="6"/>
  <c r="CU130" i="6" s="1"/>
  <c r="AT130" i="6"/>
  <c r="CT98" i="6"/>
  <c r="CU98" i="6" s="1"/>
  <c r="AT98" i="6"/>
  <c r="CT94" i="6"/>
  <c r="CU94" i="6" s="1"/>
  <c r="AT94" i="6"/>
  <c r="CT90" i="6"/>
  <c r="CU90" i="6" s="1"/>
  <c r="AT90" i="6"/>
  <c r="CT86" i="6"/>
  <c r="CU86" i="6" s="1"/>
  <c r="AT86" i="6"/>
  <c r="CT128" i="6"/>
  <c r="CU128" i="6" s="1"/>
  <c r="AT128" i="6"/>
  <c r="CT115" i="6"/>
  <c r="CU115" i="6" s="1"/>
  <c r="AT115" i="6"/>
  <c r="CT113" i="6"/>
  <c r="CU113" i="6" s="1"/>
  <c r="AT113" i="6"/>
  <c r="CT107" i="6"/>
  <c r="CU107" i="6" s="1"/>
  <c r="AT107" i="6"/>
  <c r="CT103" i="6"/>
  <c r="CU103" i="6" s="1"/>
  <c r="AT103" i="6"/>
  <c r="CT97" i="6"/>
  <c r="CU97" i="6" s="1"/>
  <c r="AT97" i="6"/>
  <c r="CT93" i="6"/>
  <c r="CU93" i="6" s="1"/>
  <c r="AT93" i="6"/>
  <c r="CT72" i="6"/>
  <c r="CU72" i="6" s="1"/>
  <c r="AT72" i="6"/>
  <c r="CT68" i="6"/>
  <c r="CU68" i="6" s="1"/>
  <c r="AT68" i="6"/>
  <c r="M309" i="6"/>
  <c r="M26" i="6"/>
  <c r="AN308" i="6"/>
  <c r="AN313" i="6" s="1"/>
  <c r="AN307" i="6"/>
  <c r="AN312" i="6" s="1"/>
  <c r="AN302" i="6"/>
  <c r="CG40" i="6"/>
  <c r="CT284" i="6"/>
  <c r="CU284" i="6" s="1"/>
  <c r="AT284" i="6"/>
  <c r="CT280" i="6"/>
  <c r="CU280" i="6" s="1"/>
  <c r="AT280" i="6"/>
  <c r="CT276" i="6"/>
  <c r="CU276" i="6" s="1"/>
  <c r="AT276" i="6"/>
  <c r="AS235" i="6"/>
  <c r="CF154" i="6"/>
  <c r="CT248" i="6"/>
  <c r="CU248" i="6" s="1"/>
  <c r="AT248" i="6"/>
  <c r="CT244" i="6"/>
  <c r="CU244" i="6" s="1"/>
  <c r="AT244" i="6"/>
  <c r="CT240" i="6"/>
  <c r="CU240" i="6" s="1"/>
  <c r="AT240" i="6"/>
  <c r="CT226" i="6"/>
  <c r="CU226" i="6" s="1"/>
  <c r="AT226" i="6"/>
  <c r="AU188" i="6"/>
  <c r="AQ188" i="6"/>
  <c r="AR188" i="6" s="1"/>
  <c r="AS184" i="6"/>
  <c r="CF132" i="6"/>
  <c r="AS182" i="6"/>
  <c r="CF130" i="6"/>
  <c r="CT209" i="6"/>
  <c r="CU209" i="6" s="1"/>
  <c r="AT209" i="6"/>
  <c r="CT154" i="6"/>
  <c r="CU154" i="6" s="1"/>
  <c r="AT154" i="6"/>
  <c r="CT151" i="6"/>
  <c r="CU151" i="6" s="1"/>
  <c r="AT151" i="6"/>
  <c r="CT193" i="6"/>
  <c r="CU193" i="6" s="1"/>
  <c r="AT193" i="6"/>
  <c r="CT178" i="6"/>
  <c r="CU178" i="6" s="1"/>
  <c r="AT178" i="6"/>
  <c r="CT167" i="6"/>
  <c r="CU167" i="6" s="1"/>
  <c r="AT167" i="6"/>
  <c r="CT163" i="6"/>
  <c r="CU163" i="6" s="1"/>
  <c r="AT163" i="6"/>
  <c r="CT161" i="6"/>
  <c r="CU161" i="6" s="1"/>
  <c r="AT161" i="6"/>
  <c r="CT159" i="6"/>
  <c r="CU159" i="6" s="1"/>
  <c r="AT159" i="6"/>
  <c r="CT157" i="6"/>
  <c r="CU157" i="6" s="1"/>
  <c r="AT157" i="6"/>
  <c r="CT129" i="6"/>
  <c r="CU129" i="6" s="1"/>
  <c r="AT129" i="6"/>
  <c r="CT73" i="6"/>
  <c r="CU73" i="6" s="1"/>
  <c r="AT73" i="6"/>
  <c r="AT65" i="6"/>
  <c r="CT65" i="6"/>
  <c r="CU65" i="6" s="1"/>
  <c r="AT61" i="6"/>
  <c r="CT61" i="6"/>
  <c r="CU61" i="6" s="1"/>
  <c r="CT143" i="6"/>
  <c r="CU143" i="6" s="1"/>
  <c r="AT143" i="6"/>
  <c r="CT120" i="6"/>
  <c r="CU120" i="6" s="1"/>
  <c r="AT120" i="6"/>
  <c r="CT108" i="6"/>
  <c r="CU108" i="6" s="1"/>
  <c r="AT108" i="6"/>
  <c r="CT89" i="6"/>
  <c r="CU89" i="6" s="1"/>
  <c r="AT89" i="6"/>
  <c r="AT60" i="6"/>
  <c r="CT60" i="6"/>
  <c r="CU60" i="6" s="1"/>
  <c r="AR41" i="6"/>
  <c r="CT45" i="6"/>
  <c r="CU45" i="6" s="1"/>
  <c r="AT45" i="6"/>
  <c r="AL308" i="6"/>
  <c r="AL313" i="6" s="1"/>
  <c r="AL307" i="6"/>
  <c r="AL312" i="6" s="1"/>
  <c r="AL302" i="6"/>
  <c r="CT291" i="6"/>
  <c r="CU291" i="6" s="1"/>
  <c r="AT291" i="6"/>
  <c r="CT287" i="6"/>
  <c r="CU287" i="6" s="1"/>
  <c r="AT287" i="6"/>
  <c r="CT283" i="6"/>
  <c r="CU283" i="6" s="1"/>
  <c r="AT283" i="6"/>
  <c r="CT279" i="6"/>
  <c r="CU279" i="6" s="1"/>
  <c r="AT279" i="6"/>
  <c r="CT275" i="6"/>
  <c r="CU275" i="6" s="1"/>
  <c r="AT275" i="6"/>
  <c r="CT288" i="6"/>
  <c r="CU288" i="6" s="1"/>
  <c r="AT288" i="6"/>
  <c r="CT286" i="6"/>
  <c r="CU286" i="6" s="1"/>
  <c r="AT286" i="6"/>
  <c r="CT282" i="6"/>
  <c r="CU282" i="6" s="1"/>
  <c r="AT282" i="6"/>
  <c r="CT278" i="6"/>
  <c r="CU278" i="6" s="1"/>
  <c r="AT278" i="6"/>
  <c r="CT274" i="6"/>
  <c r="CU274" i="6" s="1"/>
  <c r="AT274" i="6"/>
  <c r="CT224" i="6"/>
  <c r="CU224" i="6" s="1"/>
  <c r="AT224" i="6"/>
  <c r="CT220" i="6"/>
  <c r="CU220" i="6" s="1"/>
  <c r="AT220" i="6"/>
  <c r="CT216" i="6"/>
  <c r="CU216" i="6" s="1"/>
  <c r="AT216" i="6"/>
  <c r="AU186" i="6"/>
  <c r="AQ186" i="6"/>
  <c r="AR186" i="6" s="1"/>
  <c r="CT207" i="6"/>
  <c r="CU207" i="6" s="1"/>
  <c r="AT207" i="6"/>
  <c r="CT147" i="6"/>
  <c r="CU147" i="6" s="1"/>
  <c r="AT147" i="6"/>
  <c r="CT185" i="6"/>
  <c r="CU185" i="6" s="1"/>
  <c r="AT185" i="6"/>
  <c r="CT164" i="6"/>
  <c r="CU164" i="6" s="1"/>
  <c r="AT164" i="6"/>
  <c r="CT162" i="6"/>
  <c r="CU162" i="6" s="1"/>
  <c r="AT162" i="6"/>
  <c r="CT160" i="6"/>
  <c r="CU160" i="6" s="1"/>
  <c r="AT160" i="6"/>
  <c r="CT158" i="6"/>
  <c r="CU158" i="6" s="1"/>
  <c r="AT158" i="6"/>
  <c r="CT156" i="6"/>
  <c r="CU156" i="6" s="1"/>
  <c r="AT156" i="6"/>
  <c r="CT133" i="6"/>
  <c r="CU133" i="6" s="1"/>
  <c r="AT133" i="6"/>
  <c r="CT111" i="6"/>
  <c r="CU111" i="6" s="1"/>
  <c r="AT111" i="6"/>
  <c r="CT85" i="6"/>
  <c r="CU85" i="6" s="1"/>
  <c r="AT85" i="6"/>
  <c r="AU47" i="6"/>
  <c r="AQ47" i="6"/>
  <c r="AR47" i="6" s="1"/>
  <c r="CT141" i="6"/>
  <c r="CU141" i="6" s="1"/>
  <c r="AT141" i="6"/>
  <c r="CT138" i="6"/>
  <c r="CU138" i="6" s="1"/>
  <c r="AT138" i="6"/>
  <c r="CT136" i="6"/>
  <c r="CU136" i="6" s="1"/>
  <c r="AT136" i="6"/>
  <c r="CT132" i="6"/>
  <c r="CU132" i="6" s="1"/>
  <c r="AT132" i="6"/>
  <c r="CT125" i="6"/>
  <c r="CU125" i="6" s="1"/>
  <c r="AT125" i="6"/>
  <c r="CT123" i="6"/>
  <c r="CU123" i="6" s="1"/>
  <c r="AT123" i="6"/>
  <c r="CT104" i="6"/>
  <c r="CU104" i="6" s="1"/>
  <c r="AT104" i="6"/>
  <c r="CT87" i="6"/>
  <c r="CU87" i="6" s="1"/>
  <c r="AT87" i="6"/>
  <c r="AT62" i="6"/>
  <c r="CT62" i="6"/>
  <c r="CU62" i="6" s="1"/>
  <c r="AT44" i="6"/>
  <c r="CT44" i="6"/>
  <c r="CU44" i="6" s="1"/>
  <c r="AT41" i="6"/>
  <c r="CT41" i="6"/>
  <c r="CU41" i="6" s="1"/>
  <c r="AU40" i="6"/>
  <c r="AQ40" i="6"/>
  <c r="AR40" i="6" s="1"/>
  <c r="CT293" i="6"/>
  <c r="CU293" i="6" s="1"/>
  <c r="AT293" i="6"/>
  <c r="CT289" i="6"/>
  <c r="CU289" i="6" s="1"/>
  <c r="AT289" i="6"/>
  <c r="CT285" i="6"/>
  <c r="CU285" i="6" s="1"/>
  <c r="AT285" i="6"/>
  <c r="CT281" i="6"/>
  <c r="CU281" i="6" s="1"/>
  <c r="AT281" i="6"/>
  <c r="CT277" i="6"/>
  <c r="CU277" i="6" s="1"/>
  <c r="AT277" i="6"/>
  <c r="CT273" i="6"/>
  <c r="CU273" i="6" s="1"/>
  <c r="AT273" i="6"/>
  <c r="CT265" i="6"/>
  <c r="CU265" i="6" s="1"/>
  <c r="AT265" i="6"/>
  <c r="CT268" i="6"/>
  <c r="CU268" i="6" s="1"/>
  <c r="AT268" i="6"/>
  <c r="CT255" i="6"/>
  <c r="CU255" i="6" s="1"/>
  <c r="AT255" i="6"/>
  <c r="AU235" i="6"/>
  <c r="AQ235" i="6"/>
  <c r="AR235" i="6" s="1"/>
  <c r="CT252" i="6"/>
  <c r="CU252" i="6" s="1"/>
  <c r="AT252" i="6"/>
  <c r="CT236" i="6"/>
  <c r="CU236" i="6" s="1"/>
  <c r="AT236" i="6"/>
  <c r="CT206" i="6"/>
  <c r="CU206" i="6" s="1"/>
  <c r="AT206" i="6"/>
  <c r="CT202" i="6"/>
  <c r="CU202" i="6" s="1"/>
  <c r="AT202" i="6"/>
  <c r="CT198" i="6"/>
  <c r="CU198" i="6" s="1"/>
  <c r="AT198" i="6"/>
  <c r="AS192" i="6"/>
  <c r="CF112" i="6"/>
  <c r="AS188" i="6"/>
  <c r="CF151" i="6"/>
  <c r="AU182" i="6"/>
  <c r="AQ182" i="6"/>
  <c r="AR182" i="6" s="1"/>
  <c r="CT229" i="6"/>
  <c r="CU229" i="6" s="1"/>
  <c r="AT229" i="6"/>
  <c r="CT221" i="6"/>
  <c r="CU221" i="6" s="1"/>
  <c r="AT221" i="6"/>
  <c r="CT217" i="6"/>
  <c r="CU217" i="6" s="1"/>
  <c r="AT217" i="6"/>
  <c r="CT213" i="6"/>
  <c r="CU213" i="6" s="1"/>
  <c r="AT213" i="6"/>
  <c r="CT144" i="6"/>
  <c r="CU144" i="6" s="1"/>
  <c r="AT144" i="6"/>
  <c r="AU140" i="6"/>
  <c r="AQ140" i="6"/>
  <c r="AR140" i="6" s="1"/>
  <c r="AS140" i="6"/>
  <c r="CT176" i="6"/>
  <c r="CU176" i="6" s="1"/>
  <c r="AT176" i="6"/>
  <c r="CT172" i="6"/>
  <c r="CU172" i="6" s="1"/>
  <c r="AT172" i="6"/>
  <c r="CT169" i="6"/>
  <c r="CU169" i="6" s="1"/>
  <c r="AT169" i="6"/>
  <c r="CT67" i="6"/>
  <c r="CU67" i="6" s="1"/>
  <c r="AT67" i="6"/>
  <c r="CT139" i="6"/>
  <c r="CU139" i="6" s="1"/>
  <c r="AT139" i="6"/>
  <c r="CT137" i="6"/>
  <c r="CU137" i="6" s="1"/>
  <c r="AT137" i="6"/>
  <c r="CT135" i="6"/>
  <c r="CU135" i="6" s="1"/>
  <c r="AT135" i="6"/>
  <c r="CT131" i="6"/>
  <c r="CU131" i="6" s="1"/>
  <c r="AT131" i="6"/>
  <c r="CT124" i="6"/>
  <c r="CU124" i="6" s="1"/>
  <c r="AT124" i="6"/>
  <c r="CT121" i="6"/>
  <c r="CU121" i="6" s="1"/>
  <c r="AT121" i="6"/>
  <c r="AT64" i="6"/>
  <c r="CT64" i="6"/>
  <c r="CU64" i="6" s="1"/>
  <c r="CT298" i="6"/>
  <c r="CU298" i="6" s="1"/>
  <c r="AT298" i="6"/>
  <c r="CT290" i="6"/>
  <c r="CU290" i="6" s="1"/>
  <c r="AT290" i="6"/>
  <c r="CT295" i="6"/>
  <c r="CU295" i="6" s="1"/>
  <c r="AT295" i="6"/>
  <c r="CT257" i="6"/>
  <c r="CU257" i="6" s="1"/>
  <c r="AT257" i="6"/>
  <c r="CT258" i="6"/>
  <c r="CU258" i="6" s="1"/>
  <c r="AT258" i="6"/>
  <c r="CT232" i="6"/>
  <c r="CU232" i="6" s="1"/>
  <c r="AT232" i="6"/>
  <c r="CT208" i="6"/>
  <c r="CU208" i="6" s="1"/>
  <c r="AT208" i="6"/>
  <c r="CT223" i="6"/>
  <c r="CU223" i="6" s="1"/>
  <c r="AT223" i="6"/>
  <c r="CT219" i="6"/>
  <c r="CU219" i="6" s="1"/>
  <c r="AT219" i="6"/>
  <c r="CT215" i="6"/>
  <c r="CU215" i="6" s="1"/>
  <c r="AT215" i="6"/>
  <c r="CT195" i="6"/>
  <c r="CU195" i="6" s="1"/>
  <c r="AT195" i="6"/>
  <c r="AU142" i="6"/>
  <c r="AQ142" i="6"/>
  <c r="AR142" i="6" s="1"/>
  <c r="AS142" i="6"/>
  <c r="CT189" i="6"/>
  <c r="CU189" i="6" s="1"/>
  <c r="AT189" i="6"/>
  <c r="CT177" i="6"/>
  <c r="CU177" i="6" s="1"/>
  <c r="AT177" i="6"/>
  <c r="CT166" i="6"/>
  <c r="CU166" i="6" s="1"/>
  <c r="AT166" i="6"/>
  <c r="CT149" i="6"/>
  <c r="CU149" i="6" s="1"/>
  <c r="AT149" i="6"/>
  <c r="CT145" i="6"/>
  <c r="CU145" i="6" s="1"/>
  <c r="AT145" i="6"/>
  <c r="CT88" i="6"/>
  <c r="CU88" i="6" s="1"/>
  <c r="AT88" i="6"/>
  <c r="CT84" i="6"/>
  <c r="CU84" i="6" s="1"/>
  <c r="AT84" i="6"/>
  <c r="AT56" i="6"/>
  <c r="CT56" i="6"/>
  <c r="CU56" i="6" s="1"/>
  <c r="AT53" i="6"/>
  <c r="CT53" i="6"/>
  <c r="CU53" i="6" s="1"/>
  <c r="CF47" i="6"/>
  <c r="AS47" i="6"/>
  <c r="CT126" i="6"/>
  <c r="CU126" i="6" s="1"/>
  <c r="AT126" i="6"/>
  <c r="CT118" i="6"/>
  <c r="CU118" i="6" s="1"/>
  <c r="AT118" i="6"/>
  <c r="CT105" i="6"/>
  <c r="CU105" i="6" s="1"/>
  <c r="AT105" i="6"/>
  <c r="CT74" i="6"/>
  <c r="CU74" i="6" s="1"/>
  <c r="AT74" i="6"/>
  <c r="CT70" i="6"/>
  <c r="CU70" i="6" s="1"/>
  <c r="AT70" i="6"/>
  <c r="AH308" i="6"/>
  <c r="AH313" i="6" s="1"/>
  <c r="AH307" i="6"/>
  <c r="AH312" i="6" s="1"/>
  <c r="AH302" i="6"/>
  <c r="CC40" i="6"/>
  <c r="S309" i="6"/>
  <c r="M28" i="6"/>
  <c r="CT269" i="6"/>
  <c r="CU269" i="6" s="1"/>
  <c r="AT269" i="6"/>
  <c r="CT272" i="6"/>
  <c r="CU272" i="6" s="1"/>
  <c r="AT272" i="6"/>
  <c r="CT264" i="6"/>
  <c r="CU264" i="6" s="1"/>
  <c r="AT264" i="6"/>
  <c r="CT251" i="6"/>
  <c r="CU251" i="6" s="1"/>
  <c r="AT251" i="6"/>
  <c r="AU237" i="6"/>
  <c r="AQ237" i="6"/>
  <c r="AR237" i="6" s="1"/>
  <c r="CT260" i="6"/>
  <c r="CU260" i="6" s="1"/>
  <c r="AT260" i="6"/>
  <c r="CT256" i="6"/>
  <c r="CU256" i="6" s="1"/>
  <c r="AT256" i="6"/>
  <c r="CT234" i="6"/>
  <c r="CU234" i="6" s="1"/>
  <c r="AT234" i="6"/>
  <c r="CT210" i="6"/>
  <c r="CU210" i="6" s="1"/>
  <c r="AT210" i="6"/>
  <c r="AU192" i="6"/>
  <c r="AQ192" i="6"/>
  <c r="AR192" i="6" s="1"/>
  <c r="CT225" i="6"/>
  <c r="CU225" i="6" s="1"/>
  <c r="AT225" i="6"/>
  <c r="CT183" i="6"/>
  <c r="CU183" i="6" s="1"/>
  <c r="AT183" i="6"/>
  <c r="CT187" i="6"/>
  <c r="CU187" i="6" s="1"/>
  <c r="AT187" i="6"/>
  <c r="CT174" i="6"/>
  <c r="CU174" i="6" s="1"/>
  <c r="AT174" i="6"/>
  <c r="CT171" i="6"/>
  <c r="CU171" i="6" s="1"/>
  <c r="AT171" i="6"/>
  <c r="CT155" i="6"/>
  <c r="CU155" i="6" s="1"/>
  <c r="AT155" i="6"/>
  <c r="CT150" i="6"/>
  <c r="CU150" i="6" s="1"/>
  <c r="AT150" i="6"/>
  <c r="CT134" i="6"/>
  <c r="CU134" i="6" s="1"/>
  <c r="AT134" i="6"/>
  <c r="CT127" i="6"/>
  <c r="CU127" i="6" s="1"/>
  <c r="AT127" i="6"/>
  <c r="CT100" i="6"/>
  <c r="CU100" i="6" s="1"/>
  <c r="AT100" i="6"/>
  <c r="CT96" i="6"/>
  <c r="CU96" i="6" s="1"/>
  <c r="AT96" i="6"/>
  <c r="CT92" i="6"/>
  <c r="CU92" i="6" s="1"/>
  <c r="AT92" i="6"/>
  <c r="AT63" i="6"/>
  <c r="CT63" i="6"/>
  <c r="CU63" i="6" s="1"/>
  <c r="AT59" i="6"/>
  <c r="CT59" i="6"/>
  <c r="CU59" i="6" s="1"/>
  <c r="AT55" i="6"/>
  <c r="CT55" i="6"/>
  <c r="CU55" i="6" s="1"/>
  <c r="CT122" i="6"/>
  <c r="CU122" i="6" s="1"/>
  <c r="AT122" i="6"/>
  <c r="CT116" i="6"/>
  <c r="CU116" i="6" s="1"/>
  <c r="AT116" i="6"/>
  <c r="CT114" i="6"/>
  <c r="CU114" i="6" s="1"/>
  <c r="AT114" i="6"/>
  <c r="CT110" i="6"/>
  <c r="CU110" i="6" s="1"/>
  <c r="AT110" i="6"/>
  <c r="CT99" i="6"/>
  <c r="CU99" i="6" s="1"/>
  <c r="AT99" i="6"/>
  <c r="CT95" i="6"/>
  <c r="CU95" i="6" s="1"/>
  <c r="AT95" i="6"/>
  <c r="CT91" i="6"/>
  <c r="CU91" i="6" s="1"/>
  <c r="AT91" i="6"/>
  <c r="AT58" i="6"/>
  <c r="CT58" i="6"/>
  <c r="CU58" i="6" s="1"/>
  <c r="AT54" i="6"/>
  <c r="CT54" i="6"/>
  <c r="CU54" i="6" s="1"/>
  <c r="AT43" i="6"/>
  <c r="CT43" i="6"/>
  <c r="CU43" i="6" s="1"/>
  <c r="AK307" i="6"/>
  <c r="AK312" i="6" s="1"/>
  <c r="AK302" i="6"/>
  <c r="AK308" i="6"/>
  <c r="AK313" i="6" s="1"/>
  <c r="CF40" i="6"/>
  <c r="AS40" i="6"/>
  <c r="AS302" i="6" s="1"/>
  <c r="Z308" i="6"/>
  <c r="Z304" i="6"/>
  <c r="Z305" i="6" s="1"/>
  <c r="Z302" i="6"/>
  <c r="M315" i="6" s="1"/>
  <c r="R309" i="6" s="1"/>
  <c r="Z307" i="6"/>
  <c r="CZ302" i="6"/>
  <c r="X307" i="6"/>
  <c r="X304" i="6"/>
  <c r="X305" i="6" s="1"/>
  <c r="R308" i="6"/>
  <c r="R319" i="6" s="1"/>
  <c r="W29" i="6"/>
  <c r="AV302" i="6"/>
  <c r="CY302" i="6"/>
  <c r="X302" i="6"/>
  <c r="M313" i="6" s="1"/>
  <c r="P309" i="6" s="1"/>
  <c r="X308" i="6"/>
  <c r="R307" i="6"/>
  <c r="R318" i="6" s="1"/>
  <c r="CG296" i="5"/>
  <c r="CG282" i="5"/>
  <c r="CG257" i="5"/>
  <c r="CC145" i="5"/>
  <c r="CG253" i="5"/>
  <c r="CC142" i="5"/>
  <c r="CG249" i="5"/>
  <c r="CG233" i="5"/>
  <c r="CG225" i="5"/>
  <c r="CC135" i="5"/>
  <c r="CG221" i="5"/>
  <c r="CC185" i="5"/>
  <c r="CG217" i="5"/>
  <c r="CC169" i="5"/>
  <c r="CC183" i="5"/>
  <c r="CG157" i="5"/>
  <c r="CG147" i="5"/>
  <c r="CG99" i="5"/>
  <c r="CC106" i="5"/>
  <c r="CG94" i="5"/>
  <c r="AK327" i="5"/>
  <c r="AK334" i="5" s="1"/>
  <c r="AK322" i="5"/>
  <c r="AK328" i="5"/>
  <c r="AK335" i="5" s="1"/>
  <c r="CG40" i="5"/>
  <c r="CC40" i="5"/>
  <c r="CG123" i="5"/>
  <c r="CG119" i="5"/>
  <c r="CG117" i="5"/>
  <c r="CC147" i="5"/>
  <c r="CG113" i="5"/>
  <c r="CG97" i="5"/>
  <c r="CG82" i="5"/>
  <c r="CC59" i="5"/>
  <c r="O329" i="5"/>
  <c r="M27" i="5"/>
  <c r="O27" i="5" s="1"/>
  <c r="CG300" i="5"/>
  <c r="CG292" i="5"/>
  <c r="CG159" i="5"/>
  <c r="CC72" i="5"/>
  <c r="CG103" i="5"/>
  <c r="CG87" i="5"/>
  <c r="CG85" i="5"/>
  <c r="CC87" i="5"/>
  <c r="CC104" i="5"/>
  <c r="CG79" i="5"/>
  <c r="CG259" i="5"/>
  <c r="CG115" i="5"/>
  <c r="CG109" i="5"/>
  <c r="CC64" i="5"/>
  <c r="CG105" i="5"/>
  <c r="CC62" i="5"/>
  <c r="CG101" i="5"/>
  <c r="CG174" i="5"/>
  <c r="CC123" i="5"/>
  <c r="AH328" i="5"/>
  <c r="AH335" i="5" s="1"/>
  <c r="AH327" i="5"/>
  <c r="AH334" i="5" s="1"/>
  <c r="AH322" i="5"/>
  <c r="BZ40" i="5"/>
  <c r="S329" i="5"/>
  <c r="M28" i="5"/>
  <c r="N28" i="5" s="1"/>
  <c r="AI327" i="5"/>
  <c r="AI334" i="5" s="1"/>
  <c r="AI322" i="5"/>
  <c r="AI328" i="5"/>
  <c r="AI335" i="5" s="1"/>
  <c r="CA40" i="5"/>
  <c r="X322" i="5"/>
  <c r="M333" i="5" s="1"/>
  <c r="P329" i="5" s="1"/>
  <c r="X328" i="5"/>
  <c r="R328" i="5"/>
  <c r="R339" i="5" s="1"/>
  <c r="AJ322" i="5"/>
  <c r="CG304" i="5"/>
  <c r="CG155" i="5"/>
  <c r="CC117" i="5"/>
  <c r="CG151" i="5"/>
  <c r="CC113" i="5"/>
  <c r="CG83" i="5"/>
  <c r="CC60" i="5"/>
  <c r="CG81" i="5"/>
  <c r="CC58" i="5"/>
  <c r="CG302" i="5"/>
  <c r="CG294" i="5"/>
  <c r="CF259" i="5"/>
  <c r="CG255" i="5"/>
  <c r="CC143" i="5"/>
  <c r="CG251" i="5"/>
  <c r="CC140" i="5"/>
  <c r="CG247" i="5"/>
  <c r="CC178" i="5"/>
  <c r="CG243" i="5"/>
  <c r="CC175" i="5"/>
  <c r="CG239" i="5"/>
  <c r="CC192" i="5"/>
  <c r="CG231" i="5"/>
  <c r="CG153" i="5"/>
  <c r="CC115" i="5"/>
  <c r="CG149" i="5"/>
  <c r="CC111" i="5"/>
  <c r="CG84" i="5"/>
  <c r="CC61" i="5"/>
  <c r="CG80" i="5"/>
  <c r="CG245" i="5"/>
  <c r="CC176" i="5"/>
  <c r="CG241" i="5"/>
  <c r="CC173" i="5"/>
  <c r="CG237" i="5"/>
  <c r="CG229" i="5"/>
  <c r="CG161" i="5"/>
  <c r="CC74" i="5"/>
  <c r="AL328" i="5"/>
  <c r="AL335" i="5" s="1"/>
  <c r="AL327" i="5"/>
  <c r="AL334" i="5" s="1"/>
  <c r="AL322" i="5"/>
  <c r="Z328" i="5"/>
  <c r="Z324" i="5"/>
  <c r="Z325" i="5" s="1"/>
  <c r="Z322" i="5"/>
  <c r="M335" i="5" s="1"/>
  <c r="R329" i="5" s="1"/>
  <c r="Z327" i="5"/>
  <c r="CG306" i="5"/>
  <c r="CG298" i="5"/>
  <c r="CG290" i="5"/>
  <c r="CC204" i="5"/>
  <c r="CG284" i="5"/>
  <c r="CC198" i="5"/>
  <c r="CG235" i="5"/>
  <c r="CG227" i="5"/>
  <c r="CC137" i="5"/>
  <c r="CG223" i="5"/>
  <c r="CC133" i="5"/>
  <c r="CG219" i="5"/>
  <c r="CC171" i="5"/>
  <c r="CG121" i="5"/>
  <c r="CG111" i="5"/>
  <c r="CC66" i="5"/>
  <c r="CG107" i="5"/>
  <c r="CC90" i="5"/>
  <c r="CG96" i="5"/>
  <c r="CG92" i="5"/>
  <c r="CC103" i="5"/>
  <c r="CC100" i="5"/>
  <c r="CG89" i="5"/>
  <c r="M329" i="5"/>
  <c r="M26" i="5"/>
  <c r="AN328" i="5"/>
  <c r="AN335" i="5" s="1"/>
  <c r="AN327" i="5"/>
  <c r="AN334" i="5" s="1"/>
  <c r="AN322" i="5"/>
  <c r="CD40" i="5"/>
  <c r="X327" i="5"/>
  <c r="X324" i="5"/>
  <c r="X325" i="5" s="1"/>
  <c r="R327" i="5"/>
  <c r="R338" i="5" s="1"/>
  <c r="AJ327" i="5"/>
  <c r="AJ334" i="5" s="1"/>
  <c r="W29" i="4"/>
  <c r="M302" i="4"/>
  <c r="N303" i="4" s="1"/>
  <c r="M312" i="4"/>
  <c r="AH308" i="4"/>
  <c r="AH313" i="4" s="1"/>
  <c r="AH307" i="4"/>
  <c r="AH312" i="4" s="1"/>
  <c r="AH302" i="4"/>
  <c r="CA40" i="4"/>
  <c r="S309" i="4"/>
  <c r="M28" i="4"/>
  <c r="AK307" i="4"/>
  <c r="AK312" i="4" s="1"/>
  <c r="AK302" i="4"/>
  <c r="AK308" i="4"/>
  <c r="AK313" i="4" s="1"/>
  <c r="CD40" i="4"/>
  <c r="Z308" i="4"/>
  <c r="Z304" i="4"/>
  <c r="Z305" i="4" s="1"/>
  <c r="Z302" i="4"/>
  <c r="M315" i="4" s="1"/>
  <c r="R309" i="4" s="1"/>
  <c r="Z307" i="4"/>
  <c r="X302" i="4"/>
  <c r="M313" i="4" s="1"/>
  <c r="P309" i="4" s="1"/>
  <c r="X308" i="4"/>
  <c r="R307" i="4"/>
  <c r="R318" i="4" s="1"/>
  <c r="M309" i="4"/>
  <c r="M26" i="4"/>
  <c r="AN308" i="4"/>
  <c r="AN313" i="4" s="1"/>
  <c r="AN307" i="4"/>
  <c r="AN312" i="4" s="1"/>
  <c r="AN302" i="4"/>
  <c r="CE40" i="4"/>
  <c r="AL308" i="4"/>
  <c r="AL313" i="4" s="1"/>
  <c r="AL307" i="4"/>
  <c r="AL312" i="4" s="1"/>
  <c r="AL302" i="4"/>
  <c r="AI307" i="4"/>
  <c r="AI312" i="4" s="1"/>
  <c r="AI302" i="4"/>
  <c r="AI308" i="4"/>
  <c r="AI313" i="4" s="1"/>
  <c r="CB40" i="4"/>
  <c r="X307" i="4"/>
  <c r="X304" i="4"/>
  <c r="X305" i="4" s="1"/>
  <c r="R308" i="4"/>
  <c r="R319" i="4" s="1"/>
  <c r="M329" i="3"/>
  <c r="M26" i="3"/>
  <c r="AN328" i="3"/>
  <c r="AN335" i="3" s="1"/>
  <c r="AN327" i="3"/>
  <c r="AN334" i="3" s="1"/>
  <c r="AN322" i="3"/>
  <c r="AK327" i="3"/>
  <c r="AK334" i="3" s="1"/>
  <c r="AK322" i="3"/>
  <c r="AK328" i="3"/>
  <c r="AK335" i="3" s="1"/>
  <c r="AL328" i="3"/>
  <c r="AL335" i="3" s="1"/>
  <c r="AL327" i="3"/>
  <c r="AL334" i="3" s="1"/>
  <c r="AL322" i="3"/>
  <c r="Z328" i="3"/>
  <c r="Z324" i="3"/>
  <c r="Z325" i="3" s="1"/>
  <c r="Z322" i="3"/>
  <c r="M335" i="3" s="1"/>
  <c r="R329" i="3" s="1"/>
  <c r="Z327" i="3"/>
  <c r="X322" i="3"/>
  <c r="M333" i="3" s="1"/>
  <c r="P329" i="3" s="1"/>
  <c r="X328" i="3"/>
  <c r="R327" i="3"/>
  <c r="R338" i="3" s="1"/>
  <c r="W29" i="3"/>
  <c r="AH328" i="3"/>
  <c r="AH335" i="3" s="1"/>
  <c r="AH327" i="3"/>
  <c r="AH334" i="3" s="1"/>
  <c r="AH322" i="3"/>
  <c r="S329" i="3"/>
  <c r="M28" i="3"/>
  <c r="AI327" i="3"/>
  <c r="AI334" i="3" s="1"/>
  <c r="AI322" i="3"/>
  <c r="AI328" i="3"/>
  <c r="AI335" i="3" s="1"/>
  <c r="M322" i="3"/>
  <c r="N323" i="3" s="1"/>
  <c r="M332" i="3"/>
  <c r="X327" i="3"/>
  <c r="X324" i="3"/>
  <c r="X325" i="3" s="1"/>
  <c r="R328" i="3"/>
  <c r="R339" i="3" s="1"/>
  <c r="AK307" i="2"/>
  <c r="AK312" i="2" s="1"/>
  <c r="AK302" i="2"/>
  <c r="AK308" i="2"/>
  <c r="AK313" i="2" s="1"/>
  <c r="M309" i="2"/>
  <c r="M26" i="2"/>
  <c r="AN308" i="2"/>
  <c r="AN313" i="2" s="1"/>
  <c r="AN307" i="2"/>
  <c r="AN312" i="2" s="1"/>
  <c r="AN302" i="2"/>
  <c r="AL308" i="2"/>
  <c r="AL313" i="2" s="1"/>
  <c r="AL307" i="2"/>
  <c r="AL312" i="2" s="1"/>
  <c r="AL302" i="2"/>
  <c r="Z308" i="2"/>
  <c r="Z304" i="2"/>
  <c r="Z305" i="2" s="1"/>
  <c r="Z302" i="2"/>
  <c r="M315" i="2" s="1"/>
  <c r="R309" i="2" s="1"/>
  <c r="Z307" i="2"/>
  <c r="X302" i="2"/>
  <c r="M313" i="2" s="1"/>
  <c r="P309" i="2" s="1"/>
  <c r="X308" i="2"/>
  <c r="R307" i="2"/>
  <c r="R318" i="2" s="1"/>
  <c r="W29" i="2"/>
  <c r="AH308" i="2"/>
  <c r="AH313" i="2" s="1"/>
  <c r="AH307" i="2"/>
  <c r="AH312" i="2" s="1"/>
  <c r="AH302" i="2"/>
  <c r="S309" i="2"/>
  <c r="M28" i="2"/>
  <c r="AI307" i="2"/>
  <c r="AI312" i="2" s="1"/>
  <c r="AI302" i="2"/>
  <c r="AI308" i="2"/>
  <c r="AI313" i="2" s="1"/>
  <c r="O309" i="2"/>
  <c r="M27" i="2"/>
  <c r="O27" i="2" s="1"/>
  <c r="X304" i="2"/>
  <c r="X305" i="2" s="1"/>
  <c r="R308" i="2"/>
  <c r="R319" i="2" s="1"/>
  <c r="M322" i="1"/>
  <c r="N323" i="1" s="1"/>
  <c r="M332" i="1"/>
  <c r="M329" i="1"/>
  <c r="M26" i="1"/>
  <c r="AN328" i="1"/>
  <c r="AN335" i="1" s="1"/>
  <c r="AN327" i="1"/>
  <c r="AN334" i="1" s="1"/>
  <c r="AN322" i="1"/>
  <c r="AL328" i="1"/>
  <c r="AL335" i="1" s="1"/>
  <c r="AL327" i="1"/>
  <c r="AL334" i="1" s="1"/>
  <c r="AL322" i="1"/>
  <c r="X327" i="1"/>
  <c r="X324" i="1"/>
  <c r="X325" i="1" s="1"/>
  <c r="R328" i="1"/>
  <c r="R339" i="1" s="1"/>
  <c r="AH328" i="1"/>
  <c r="AH335" i="1" s="1"/>
  <c r="AH327" i="1"/>
  <c r="AH334" i="1" s="1"/>
  <c r="AH322" i="1"/>
  <c r="S329" i="1"/>
  <c r="M28" i="1"/>
  <c r="AK327" i="1"/>
  <c r="AK334" i="1" s="1"/>
  <c r="AK322" i="1"/>
  <c r="AK328" i="1"/>
  <c r="AK335" i="1" s="1"/>
  <c r="Z328" i="1"/>
  <c r="Z324" i="1"/>
  <c r="Z325" i="1" s="1"/>
  <c r="Z322" i="1"/>
  <c r="M335" i="1" s="1"/>
  <c r="R329" i="1" s="1"/>
  <c r="Z327" i="1"/>
  <c r="AI327" i="1"/>
  <c r="AI334" i="1" s="1"/>
  <c r="AI322" i="1"/>
  <c r="AI328" i="1"/>
  <c r="AI335" i="1" s="1"/>
  <c r="X322" i="1"/>
  <c r="M333" i="1" s="1"/>
  <c r="P329" i="1" s="1"/>
  <c r="X328" i="1"/>
  <c r="R327" i="1"/>
  <c r="R338" i="1" s="1"/>
  <c r="AS350" i="7" l="1"/>
  <c r="AP298" i="9"/>
  <c r="AP275" i="9"/>
  <c r="AP289" i="9"/>
  <c r="CJ58" i="7"/>
  <c r="CJ42" i="7"/>
  <c r="CJ46" i="7"/>
  <c r="AP68" i="9"/>
  <c r="AP40" i="9"/>
  <c r="AP284" i="9"/>
  <c r="AO101" i="8"/>
  <c r="AP136" i="9"/>
  <c r="AP125" i="9"/>
  <c r="AP100" i="9"/>
  <c r="AP92" i="9"/>
  <c r="AP54" i="9"/>
  <c r="AP279" i="9"/>
  <c r="CN328" i="10"/>
  <c r="CN327" i="10"/>
  <c r="CN322" i="10"/>
  <c r="CO311" i="10"/>
  <c r="CO308" i="10"/>
  <c r="CO295" i="10"/>
  <c r="CO276" i="10"/>
  <c r="CO273" i="10"/>
  <c r="CO271" i="10"/>
  <c r="CO265" i="10"/>
  <c r="CO263" i="10"/>
  <c r="CO247" i="10"/>
  <c r="CO245" i="10"/>
  <c r="CO243" i="10"/>
  <c r="CO241" i="10"/>
  <c r="CO238" i="10"/>
  <c r="CO230" i="10"/>
  <c r="CO227" i="10"/>
  <c r="CO225" i="10"/>
  <c r="CO212" i="10"/>
  <c r="EL188" i="10"/>
  <c r="EO188" i="10"/>
  <c r="CO188" i="10"/>
  <c r="EL184" i="10"/>
  <c r="EO184" i="10"/>
  <c r="CO184" i="10"/>
  <c r="EL182" i="10"/>
  <c r="EO182" i="10"/>
  <c r="CO178" i="10"/>
  <c r="CO318" i="10"/>
  <c r="CO316" i="10"/>
  <c r="CO314" i="10"/>
  <c r="CO307" i="10"/>
  <c r="CO300" i="10"/>
  <c r="CO292" i="10"/>
  <c r="CO275" i="10"/>
  <c r="CO269" i="10"/>
  <c r="CO267" i="10"/>
  <c r="CO262" i="10"/>
  <c r="CO260" i="10"/>
  <c r="CO239" i="10"/>
  <c r="CO233" i="10"/>
  <c r="CO217" i="10"/>
  <c r="CO215" i="10"/>
  <c r="CO213" i="10"/>
  <c r="CO189" i="10"/>
  <c r="EL185" i="10"/>
  <c r="EO185" i="10"/>
  <c r="CO185" i="10"/>
  <c r="CO180" i="10"/>
  <c r="EL180" i="10"/>
  <c r="EO180" i="10"/>
  <c r="EO168" i="10"/>
  <c r="EL168" i="10"/>
  <c r="EO173" i="10"/>
  <c r="EL173" i="10"/>
  <c r="EO172" i="10"/>
  <c r="EL172" i="10"/>
  <c r="EO171" i="10"/>
  <c r="EL171" i="10"/>
  <c r="EO170" i="10"/>
  <c r="EL170" i="10"/>
  <c r="EO169" i="10"/>
  <c r="EL169" i="10"/>
  <c r="EO167" i="10"/>
  <c r="EL167" i="10"/>
  <c r="EO159" i="10"/>
  <c r="EL159" i="10"/>
  <c r="EO153" i="10"/>
  <c r="EL153" i="10"/>
  <c r="EO149" i="10"/>
  <c r="EL149" i="10"/>
  <c r="EO145" i="10"/>
  <c r="EL145" i="10"/>
  <c r="EO141" i="10"/>
  <c r="EL141" i="10"/>
  <c r="EO139" i="10"/>
  <c r="EL139" i="10"/>
  <c r="EO138" i="10"/>
  <c r="EL138" i="10"/>
  <c r="EO137" i="10"/>
  <c r="EL137" i="10"/>
  <c r="EO136" i="10"/>
  <c r="EL136" i="10"/>
  <c r="EO135" i="10"/>
  <c r="EL135" i="10"/>
  <c r="EO134" i="10"/>
  <c r="EL134" i="10"/>
  <c r="EO124" i="10"/>
  <c r="EL124" i="10"/>
  <c r="EO120" i="10"/>
  <c r="EL120" i="10"/>
  <c r="CO54" i="10"/>
  <c r="EO69" i="10"/>
  <c r="EL69" i="10"/>
  <c r="CO76" i="10"/>
  <c r="CO79" i="10"/>
  <c r="EO80" i="10"/>
  <c r="EL80" i="10"/>
  <c r="EO84" i="10"/>
  <c r="EL84" i="10"/>
  <c r="CO89" i="10"/>
  <c r="EO89" i="10"/>
  <c r="EL89" i="10"/>
  <c r="CO96" i="10"/>
  <c r="CO100" i="10"/>
  <c r="CO104" i="10"/>
  <c r="CO106" i="10"/>
  <c r="CO108" i="10"/>
  <c r="CO110" i="10"/>
  <c r="CO112" i="10"/>
  <c r="CO116" i="10"/>
  <c r="EO116" i="10"/>
  <c r="EL116" i="10"/>
  <c r="EO166" i="10"/>
  <c r="EL166" i="10"/>
  <c r="EO165" i="10"/>
  <c r="EL165" i="10"/>
  <c r="EO164" i="10"/>
  <c r="EL164" i="10"/>
  <c r="EO163" i="10"/>
  <c r="EL163" i="10"/>
  <c r="EO162" i="10"/>
  <c r="EL162" i="10"/>
  <c r="EO161" i="10"/>
  <c r="EL161" i="10"/>
  <c r="EL56" i="10"/>
  <c r="EO56" i="10"/>
  <c r="CO160" i="10"/>
  <c r="EO148" i="10"/>
  <c r="EL148" i="10"/>
  <c r="EO144" i="10"/>
  <c r="EL144" i="10"/>
  <c r="CO131" i="10"/>
  <c r="CO123" i="10"/>
  <c r="CO121" i="10"/>
  <c r="CO119" i="10"/>
  <c r="CO80" i="10"/>
  <c r="CO82" i="10"/>
  <c r="CO84" i="10"/>
  <c r="CO93" i="10"/>
  <c r="EO93" i="10"/>
  <c r="EL93" i="10"/>
  <c r="EO96" i="10"/>
  <c r="EL96" i="10"/>
  <c r="EO100" i="10"/>
  <c r="EL100" i="10"/>
  <c r="EO104" i="10"/>
  <c r="EL104" i="10"/>
  <c r="EO108" i="10"/>
  <c r="EL108" i="10"/>
  <c r="EO112" i="10"/>
  <c r="EL112" i="10"/>
  <c r="CO117" i="10"/>
  <c r="U329" i="10"/>
  <c r="N28" i="10"/>
  <c r="O28" i="10" s="1"/>
  <c r="BE328" i="10"/>
  <c r="BE327" i="10"/>
  <c r="BT40" i="10"/>
  <c r="CM328" i="10"/>
  <c r="CM327" i="10"/>
  <c r="CO40" i="10"/>
  <c r="CR39" i="10"/>
  <c r="CR274" i="10" s="1"/>
  <c r="CO310" i="10"/>
  <c r="CR310" i="10"/>
  <c r="CO297" i="10"/>
  <c r="CO284" i="10"/>
  <c r="CO281" i="10"/>
  <c r="CO278" i="10"/>
  <c r="CR278" i="10"/>
  <c r="CO274" i="10"/>
  <c r="CO272" i="10"/>
  <c r="CR272" i="10"/>
  <c r="CO268" i="10"/>
  <c r="CO252" i="10"/>
  <c r="CO250" i="10"/>
  <c r="CO236" i="10"/>
  <c r="CO220" i="10"/>
  <c r="CO190" i="10"/>
  <c r="CR190" i="10"/>
  <c r="EL186" i="10"/>
  <c r="EO186" i="10"/>
  <c r="CO186" i="10"/>
  <c r="CR186" i="10"/>
  <c r="EL183" i="10"/>
  <c r="EO183" i="10"/>
  <c r="CO181" i="10"/>
  <c r="CR181" i="10"/>
  <c r="EO176" i="10"/>
  <c r="EL176" i="10"/>
  <c r="EO175" i="10"/>
  <c r="EL175" i="10"/>
  <c r="EO174" i="10"/>
  <c r="EL174" i="10"/>
  <c r="CO309" i="10"/>
  <c r="CR309" i="10"/>
  <c r="CR302" i="10"/>
  <c r="CO302" i="10"/>
  <c r="CR294" i="10"/>
  <c r="CO294" i="10"/>
  <c r="CR290" i="10"/>
  <c r="CO290" i="10"/>
  <c r="CR288" i="10"/>
  <c r="CO288" i="10"/>
  <c r="CO277" i="10"/>
  <c r="CO270" i="10"/>
  <c r="CR270" i="10"/>
  <c r="CR256" i="10"/>
  <c r="CO256" i="10"/>
  <c r="CR249" i="10"/>
  <c r="CO249" i="10"/>
  <c r="CR231" i="10"/>
  <c r="CO231" i="10"/>
  <c r="CR223" i="10"/>
  <c r="CO223" i="10"/>
  <c r="EO179" i="10"/>
  <c r="EL179" i="10"/>
  <c r="EO178" i="10"/>
  <c r="EL178" i="10"/>
  <c r="EO177" i="10"/>
  <c r="EL177" i="10"/>
  <c r="BF328" i="10"/>
  <c r="BF327" i="10"/>
  <c r="BU40" i="10"/>
  <c r="CO171" i="10"/>
  <c r="CR169" i="10"/>
  <c r="CO169" i="10"/>
  <c r="CO168" i="10"/>
  <c r="EL52" i="10"/>
  <c r="EO52" i="10"/>
  <c r="CO64" i="10"/>
  <c r="CR64" i="10"/>
  <c r="CR158" i="10"/>
  <c r="CO158" i="10"/>
  <c r="EO154" i="10"/>
  <c r="EL154" i="10"/>
  <c r="EO150" i="10"/>
  <c r="EL150" i="10"/>
  <c r="EO147" i="10"/>
  <c r="EL147" i="10"/>
  <c r="EO143" i="10"/>
  <c r="EL143" i="10"/>
  <c r="CR140" i="10"/>
  <c r="CO140" i="10"/>
  <c r="CR133" i="10"/>
  <c r="CO133" i="10"/>
  <c r="CR130" i="10"/>
  <c r="CO130" i="10"/>
  <c r="CR128" i="10"/>
  <c r="CO128" i="10"/>
  <c r="CR125" i="10"/>
  <c r="CO125" i="10"/>
  <c r="EL44" i="10"/>
  <c r="EO44" i="10"/>
  <c r="EL48" i="10"/>
  <c r="EO48" i="10"/>
  <c r="CO50" i="10"/>
  <c r="CR50" i="10"/>
  <c r="EL58" i="10"/>
  <c r="EO58" i="10"/>
  <c r="CO66" i="10"/>
  <c r="CR66" i="10"/>
  <c r="CR68" i="10"/>
  <c r="CO68" i="10"/>
  <c r="CR69" i="10"/>
  <c r="CO69" i="10"/>
  <c r="CR71" i="10"/>
  <c r="CO71" i="10"/>
  <c r="CR73" i="10"/>
  <c r="CO73" i="10"/>
  <c r="CR78" i="10"/>
  <c r="CO78" i="10"/>
  <c r="EO78" i="10"/>
  <c r="EL78" i="10"/>
  <c r="CR83" i="10"/>
  <c r="CO83" i="10"/>
  <c r="EO83" i="10"/>
  <c r="EL83" i="10"/>
  <c r="CR87" i="10"/>
  <c r="CO87" i="10"/>
  <c r="CR90" i="10"/>
  <c r="CO90" i="10"/>
  <c r="EO90" i="10"/>
  <c r="EL90" i="10"/>
  <c r="EO95" i="10"/>
  <c r="EL95" i="10"/>
  <c r="EO99" i="10"/>
  <c r="EL99" i="10"/>
  <c r="EO103" i="10"/>
  <c r="EL103" i="10"/>
  <c r="CR107" i="10"/>
  <c r="CO107" i="10"/>
  <c r="EO115" i="10"/>
  <c r="EL115" i="10"/>
  <c r="CR165" i="10"/>
  <c r="CO165" i="10"/>
  <c r="CR163" i="10"/>
  <c r="CO163" i="10"/>
  <c r="CR161" i="10"/>
  <c r="CO161" i="10"/>
  <c r="EO158" i="10"/>
  <c r="EL158" i="10"/>
  <c r="CR156" i="10"/>
  <c r="CO156" i="10"/>
  <c r="CR154" i="10"/>
  <c r="CO154" i="10"/>
  <c r="CR152" i="10"/>
  <c r="CO152" i="10"/>
  <c r="CR150" i="10"/>
  <c r="CO150" i="10"/>
  <c r="EO146" i="10"/>
  <c r="EL146" i="10"/>
  <c r="EO142" i="10"/>
  <c r="EL142" i="10"/>
  <c r="CR132" i="10"/>
  <c r="CO132" i="10"/>
  <c r="EO131" i="10"/>
  <c r="EL131" i="10"/>
  <c r="EO130" i="10"/>
  <c r="EL130" i="10"/>
  <c r="EO129" i="10"/>
  <c r="EL129" i="10"/>
  <c r="EO128" i="10"/>
  <c r="EL128" i="10"/>
  <c r="EO127" i="10"/>
  <c r="EL127" i="10"/>
  <c r="EO126" i="10"/>
  <c r="EL126" i="10"/>
  <c r="EO125" i="10"/>
  <c r="EL125" i="10"/>
  <c r="CR122" i="10"/>
  <c r="CO122" i="10"/>
  <c r="CO44" i="10"/>
  <c r="CR44" i="10"/>
  <c r="CO48" i="10"/>
  <c r="CR48" i="10"/>
  <c r="EL50" i="10"/>
  <c r="EO50" i="10"/>
  <c r="EO68" i="10"/>
  <c r="EL68" i="10"/>
  <c r="CR77" i="10"/>
  <c r="CO77" i="10"/>
  <c r="CR88" i="10"/>
  <c r="CO88" i="10"/>
  <c r="CR97" i="10"/>
  <c r="CO97" i="10"/>
  <c r="CR101" i="10"/>
  <c r="CO101" i="10"/>
  <c r="CR105" i="10"/>
  <c r="CO105" i="10"/>
  <c r="EO105" i="10"/>
  <c r="EL105" i="10"/>
  <c r="CR109" i="10"/>
  <c r="CO109" i="10"/>
  <c r="EO109" i="10"/>
  <c r="EL109" i="10"/>
  <c r="CR113" i="10"/>
  <c r="CO113" i="10"/>
  <c r="CP322" i="10"/>
  <c r="CP328" i="10"/>
  <c r="CK306" i="10"/>
  <c r="CK297" i="10"/>
  <c r="CK281" i="10"/>
  <c r="CK266" i="10"/>
  <c r="CK264" i="10"/>
  <c r="CK248" i="10"/>
  <c r="CK232" i="10"/>
  <c r="CK228" i="10"/>
  <c r="CK226" i="10"/>
  <c r="CK221" i="10"/>
  <c r="CK202" i="10"/>
  <c r="CK192" i="10"/>
  <c r="CK183" i="10"/>
  <c r="CK317" i="10"/>
  <c r="CK315" i="10"/>
  <c r="CK305" i="10"/>
  <c r="CK298" i="10"/>
  <c r="CK282" i="10"/>
  <c r="CK249" i="10"/>
  <c r="CK231" i="10"/>
  <c r="CK224" i="10"/>
  <c r="CK223" i="10"/>
  <c r="CK222" i="10"/>
  <c r="CK218" i="10"/>
  <c r="CK216" i="10"/>
  <c r="CK214" i="10"/>
  <c r="CK210" i="10"/>
  <c r="CK208" i="10"/>
  <c r="CK206" i="10"/>
  <c r="CK204" i="10"/>
  <c r="CK201" i="10"/>
  <c r="CK199" i="10"/>
  <c r="CK197" i="10"/>
  <c r="CK195" i="10"/>
  <c r="CK193" i="10"/>
  <c r="CK191" i="10"/>
  <c r="CK187" i="10"/>
  <c r="CK168" i="10"/>
  <c r="CK148" i="10"/>
  <c r="CK144" i="10"/>
  <c r="CK140" i="10"/>
  <c r="CK137" i="10"/>
  <c r="CK135" i="10"/>
  <c r="CK130" i="10"/>
  <c r="CK128" i="10"/>
  <c r="CK42" i="10"/>
  <c r="CK46" i="10"/>
  <c r="CK68" i="10"/>
  <c r="CK69" i="10"/>
  <c r="CK71" i="10"/>
  <c r="CK73" i="10"/>
  <c r="CK75" i="10"/>
  <c r="CK81" i="10"/>
  <c r="CK85" i="10"/>
  <c r="CK92" i="10"/>
  <c r="CK98" i="10"/>
  <c r="CK102" i="10"/>
  <c r="CK114" i="10"/>
  <c r="CK56" i="10"/>
  <c r="CK159" i="10"/>
  <c r="CK147" i="10"/>
  <c r="CK143" i="10"/>
  <c r="CK132" i="10"/>
  <c r="CK122" i="10"/>
  <c r="CK58" i="10"/>
  <c r="CK94" i="10"/>
  <c r="BS328" i="10"/>
  <c r="BS327" i="10"/>
  <c r="CH40" i="10"/>
  <c r="BI328" i="10"/>
  <c r="BI327" i="10"/>
  <c r="BX40" i="10"/>
  <c r="CR313" i="10"/>
  <c r="CO313" i="10"/>
  <c r="CO304" i="10"/>
  <c r="CR304" i="10"/>
  <c r="CR299" i="10"/>
  <c r="CO299" i="10"/>
  <c r="CR286" i="10"/>
  <c r="CO286" i="10"/>
  <c r="CR285" i="10"/>
  <c r="CO285" i="10"/>
  <c r="CR283" i="10"/>
  <c r="CO283" i="10"/>
  <c r="CO280" i="10"/>
  <c r="CR280" i="10"/>
  <c r="CR254" i="10"/>
  <c r="CO254" i="10"/>
  <c r="CR246" i="10"/>
  <c r="CO246" i="10"/>
  <c r="CR244" i="10"/>
  <c r="CO244" i="10"/>
  <c r="CR242" i="10"/>
  <c r="CO242" i="10"/>
  <c r="CR240" i="10"/>
  <c r="CO240" i="10"/>
  <c r="CR234" i="10"/>
  <c r="CO234" i="10"/>
  <c r="CR219" i="10"/>
  <c r="CO219" i="10"/>
  <c r="CO182" i="10"/>
  <c r="CR182" i="10"/>
  <c r="CR175" i="10"/>
  <c r="CO175" i="10"/>
  <c r="CR173" i="10"/>
  <c r="CO173" i="10"/>
  <c r="BC328" i="10"/>
  <c r="BC327" i="10"/>
  <c r="BR40" i="10"/>
  <c r="CR312" i="10"/>
  <c r="CO312" i="10"/>
  <c r="CO303" i="10"/>
  <c r="CR303" i="10"/>
  <c r="CR296" i="10"/>
  <c r="CO296" i="10"/>
  <c r="CO279" i="10"/>
  <c r="CR279" i="10"/>
  <c r="CR261" i="10"/>
  <c r="CO261" i="10"/>
  <c r="CR258" i="10"/>
  <c r="CO258" i="10"/>
  <c r="CR237" i="10"/>
  <c r="CO237" i="10"/>
  <c r="CR229" i="10"/>
  <c r="CO229" i="10"/>
  <c r="CO211" i="10"/>
  <c r="CR211" i="10"/>
  <c r="CO209" i="10"/>
  <c r="CR209" i="10"/>
  <c r="CO207" i="10"/>
  <c r="CR207" i="10"/>
  <c r="CO205" i="10"/>
  <c r="CR205" i="10"/>
  <c r="CO203" i="10"/>
  <c r="CR203" i="10"/>
  <c r="CO200" i="10"/>
  <c r="CR200" i="10"/>
  <c r="CO198" i="10"/>
  <c r="CR198" i="10"/>
  <c r="CO196" i="10"/>
  <c r="CR196" i="10"/>
  <c r="CO194" i="10"/>
  <c r="CR194" i="10"/>
  <c r="CR179" i="10"/>
  <c r="CO179" i="10"/>
  <c r="CR177" i="10"/>
  <c r="CO177" i="10"/>
  <c r="CR176" i="10"/>
  <c r="CO176" i="10"/>
  <c r="CR167" i="10"/>
  <c r="CO167" i="10"/>
  <c r="CR164" i="10"/>
  <c r="CO164" i="10"/>
  <c r="CR162" i="10"/>
  <c r="CO162" i="10"/>
  <c r="CO52" i="10"/>
  <c r="CR52" i="10"/>
  <c r="CR157" i="10"/>
  <c r="CO157" i="10"/>
  <c r="EO155" i="10"/>
  <c r="EL155" i="10"/>
  <c r="EO151" i="10"/>
  <c r="EL151" i="10"/>
  <c r="CR146" i="10"/>
  <c r="CO146" i="10"/>
  <c r="CR142" i="10"/>
  <c r="CO142" i="10"/>
  <c r="CR139" i="10"/>
  <c r="CO139" i="10"/>
  <c r="EO132" i="10"/>
  <c r="EL132" i="10"/>
  <c r="EO122" i="10"/>
  <c r="EL122" i="10"/>
  <c r="EO71" i="10"/>
  <c r="EL71" i="10"/>
  <c r="EO72" i="10"/>
  <c r="EL72" i="10"/>
  <c r="EO73" i="10"/>
  <c r="EL73" i="10"/>
  <c r="EO74" i="10"/>
  <c r="EL74" i="10"/>
  <c r="EO77" i="10"/>
  <c r="EL77" i="10"/>
  <c r="EO82" i="10"/>
  <c r="EL82" i="10"/>
  <c r="CR86" i="10"/>
  <c r="CO86" i="10"/>
  <c r="EO86" i="10"/>
  <c r="EL86" i="10"/>
  <c r="CR91" i="10"/>
  <c r="CO91" i="10"/>
  <c r="EO91" i="10"/>
  <c r="EL91" i="10"/>
  <c r="EO97" i="10"/>
  <c r="EL97" i="10"/>
  <c r="EO101" i="10"/>
  <c r="EL101" i="10"/>
  <c r="EO113" i="10"/>
  <c r="EL113" i="10"/>
  <c r="CO60" i="10"/>
  <c r="CR60" i="10"/>
  <c r="EL64" i="10"/>
  <c r="EO64" i="10"/>
  <c r="EO157" i="10"/>
  <c r="EL157" i="10"/>
  <c r="CR155" i="10"/>
  <c r="CO155" i="10"/>
  <c r="CR153" i="10"/>
  <c r="CO153" i="10"/>
  <c r="CR151" i="10"/>
  <c r="CO151" i="10"/>
  <c r="CR149" i="10"/>
  <c r="CO149" i="10"/>
  <c r="CR145" i="10"/>
  <c r="CO145" i="10"/>
  <c r="CR141" i="10"/>
  <c r="CO141" i="10"/>
  <c r="EO140" i="10"/>
  <c r="EL140" i="10"/>
  <c r="EO133" i="10"/>
  <c r="EL133" i="10"/>
  <c r="CR129" i="10"/>
  <c r="CO129" i="10"/>
  <c r="CR127" i="10"/>
  <c r="CO127" i="10"/>
  <c r="CR126" i="10"/>
  <c r="CO126" i="10"/>
  <c r="EO123" i="10"/>
  <c r="EL123" i="10"/>
  <c r="EO121" i="10"/>
  <c r="EL121" i="10"/>
  <c r="EO119" i="10"/>
  <c r="EL119" i="10"/>
  <c r="CO62" i="10"/>
  <c r="CR62" i="10"/>
  <c r="EL66" i="10"/>
  <c r="EO66" i="10"/>
  <c r="CR70" i="10"/>
  <c r="CO70" i="10"/>
  <c r="CR72" i="10"/>
  <c r="CO72" i="10"/>
  <c r="CR74" i="10"/>
  <c r="CO74" i="10"/>
  <c r="EO76" i="10"/>
  <c r="EL76" i="10"/>
  <c r="EO87" i="10"/>
  <c r="EL87" i="10"/>
  <c r="CR95" i="10"/>
  <c r="CO95" i="10"/>
  <c r="CR99" i="10"/>
  <c r="CO99" i="10"/>
  <c r="CR103" i="10"/>
  <c r="CO103" i="10"/>
  <c r="EO106" i="10"/>
  <c r="EL106" i="10"/>
  <c r="EO110" i="10"/>
  <c r="EL110" i="10"/>
  <c r="CR115" i="10"/>
  <c r="CO115" i="10"/>
  <c r="AS328" i="10"/>
  <c r="AS335" i="10" s="1"/>
  <c r="AS327" i="10"/>
  <c r="AS334" i="10" s="1"/>
  <c r="AS322" i="10"/>
  <c r="BH40" i="10"/>
  <c r="CK55" i="10"/>
  <c r="CK57" i="10"/>
  <c r="CK63" i="10"/>
  <c r="CK53" i="10"/>
  <c r="CK41" i="10"/>
  <c r="CK47" i="10"/>
  <c r="CK51" i="10"/>
  <c r="CK59" i="10"/>
  <c r="CK65" i="10"/>
  <c r="CK49" i="10"/>
  <c r="CK45" i="10"/>
  <c r="CK43" i="10"/>
  <c r="CK61" i="10"/>
  <c r="CK67" i="10"/>
  <c r="CQ328" i="10"/>
  <c r="CQ327" i="10"/>
  <c r="CQ322" i="10"/>
  <c r="BB328" i="10"/>
  <c r="BB327" i="10"/>
  <c r="BQ40" i="10"/>
  <c r="CO306" i="10"/>
  <c r="CR306" i="10"/>
  <c r="CR301" i="10"/>
  <c r="CO301" i="10"/>
  <c r="CR293" i="10"/>
  <c r="CO293" i="10"/>
  <c r="CO266" i="10"/>
  <c r="CR266" i="10"/>
  <c r="CO264" i="10"/>
  <c r="CR264" i="10"/>
  <c r="CR259" i="10"/>
  <c r="CO259" i="10"/>
  <c r="CR253" i="10"/>
  <c r="CO253" i="10"/>
  <c r="CR251" i="10"/>
  <c r="CO251" i="10"/>
  <c r="CR248" i="10"/>
  <c r="CO248" i="10"/>
  <c r="CR232" i="10"/>
  <c r="CO232" i="10"/>
  <c r="CR228" i="10"/>
  <c r="CO228" i="10"/>
  <c r="CR226" i="10"/>
  <c r="CO226" i="10"/>
  <c r="CR221" i="10"/>
  <c r="CO221" i="10"/>
  <c r="CO202" i="10"/>
  <c r="CR202" i="10"/>
  <c r="CO192" i="10"/>
  <c r="CR192" i="10"/>
  <c r="CO183" i="10"/>
  <c r="CR183" i="10"/>
  <c r="EL181" i="10"/>
  <c r="EO181" i="10"/>
  <c r="BG328" i="10"/>
  <c r="BG327" i="10"/>
  <c r="BV40" i="10"/>
  <c r="CO317" i="10"/>
  <c r="CR317" i="10"/>
  <c r="CO315" i="10"/>
  <c r="CR315" i="10"/>
  <c r="CO305" i="10"/>
  <c r="CR305" i="10"/>
  <c r="CR298" i="10"/>
  <c r="CO298" i="10"/>
  <c r="CR291" i="10"/>
  <c r="CO291" i="10"/>
  <c r="CR289" i="10"/>
  <c r="CO289" i="10"/>
  <c r="CR287" i="10"/>
  <c r="CO287" i="10"/>
  <c r="CR282" i="10"/>
  <c r="CO282" i="10"/>
  <c r="CR257" i="10"/>
  <c r="CO257" i="10"/>
  <c r="CR255" i="10"/>
  <c r="CO255" i="10"/>
  <c r="CR235" i="10"/>
  <c r="CO235" i="10"/>
  <c r="CR224" i="10"/>
  <c r="CO224" i="10"/>
  <c r="CR222" i="10"/>
  <c r="CO222" i="10"/>
  <c r="CR218" i="10"/>
  <c r="CO218" i="10"/>
  <c r="CR216" i="10"/>
  <c r="CO216" i="10"/>
  <c r="CO214" i="10"/>
  <c r="CR214" i="10"/>
  <c r="CO210" i="10"/>
  <c r="CR210" i="10"/>
  <c r="CO208" i="10"/>
  <c r="CR208" i="10"/>
  <c r="CO206" i="10"/>
  <c r="CR206" i="10"/>
  <c r="CO204" i="10"/>
  <c r="CR204" i="10"/>
  <c r="CO201" i="10"/>
  <c r="CR201" i="10"/>
  <c r="CO199" i="10"/>
  <c r="CR199" i="10"/>
  <c r="CO197" i="10"/>
  <c r="CR197" i="10"/>
  <c r="CO195" i="10"/>
  <c r="CR195" i="10"/>
  <c r="CO193" i="10"/>
  <c r="CR193" i="10"/>
  <c r="CO191" i="10"/>
  <c r="CR191" i="10"/>
  <c r="EL187" i="10"/>
  <c r="EO187" i="10"/>
  <c r="CO187" i="10"/>
  <c r="CR187" i="10"/>
  <c r="CR174" i="10"/>
  <c r="CO174" i="10"/>
  <c r="CR172" i="10"/>
  <c r="CO172" i="10"/>
  <c r="CR170" i="10"/>
  <c r="CO170" i="10"/>
  <c r="CR166" i="10"/>
  <c r="CO166" i="10"/>
  <c r="EL60" i="10"/>
  <c r="EO60" i="10"/>
  <c r="EO160" i="10"/>
  <c r="EL160" i="10"/>
  <c r="EO156" i="10"/>
  <c r="EL156" i="10"/>
  <c r="EO152" i="10"/>
  <c r="EL152" i="10"/>
  <c r="CR148" i="10"/>
  <c r="CO148" i="10"/>
  <c r="CR144" i="10"/>
  <c r="CO144" i="10"/>
  <c r="CR137" i="10"/>
  <c r="CO137" i="10"/>
  <c r="CR135" i="10"/>
  <c r="CO135" i="10"/>
  <c r="CR134" i="10"/>
  <c r="CO134" i="10"/>
  <c r="CR124" i="10"/>
  <c r="CO124" i="10"/>
  <c r="CO42" i="10"/>
  <c r="CR42" i="10"/>
  <c r="EL42" i="10"/>
  <c r="EO42" i="10"/>
  <c r="CO46" i="10"/>
  <c r="CR46" i="10"/>
  <c r="EL46" i="10"/>
  <c r="EO46" i="10"/>
  <c r="EL62" i="10"/>
  <c r="EO62" i="10"/>
  <c r="CR75" i="10"/>
  <c r="CO75" i="10"/>
  <c r="EO75" i="10"/>
  <c r="EL75" i="10"/>
  <c r="CR81" i="10"/>
  <c r="CO81" i="10"/>
  <c r="EO81" i="10"/>
  <c r="EL81" i="10"/>
  <c r="CR85" i="10"/>
  <c r="CO85" i="10"/>
  <c r="EO85" i="10"/>
  <c r="EL85" i="10"/>
  <c r="EO88" i="10"/>
  <c r="EL88" i="10"/>
  <c r="CR92" i="10"/>
  <c r="CO92" i="10"/>
  <c r="EO92" i="10"/>
  <c r="EL92" i="10"/>
  <c r="CR98" i="10"/>
  <c r="CO98" i="10"/>
  <c r="CR102" i="10"/>
  <c r="CO102" i="10"/>
  <c r="CR114" i="10"/>
  <c r="CO114" i="10"/>
  <c r="EO117" i="10"/>
  <c r="EL117" i="10"/>
  <c r="EO118" i="10"/>
  <c r="EL118" i="10"/>
  <c r="CO56" i="10"/>
  <c r="CR56" i="10"/>
  <c r="CR159" i="10"/>
  <c r="CO159" i="10"/>
  <c r="CR147" i="10"/>
  <c r="CO147" i="10"/>
  <c r="CR143" i="10"/>
  <c r="CO143" i="10"/>
  <c r="CR138" i="10"/>
  <c r="CO138" i="10"/>
  <c r="CR136" i="10"/>
  <c r="CO136" i="10"/>
  <c r="CR120" i="10"/>
  <c r="CO120" i="10"/>
  <c r="EL54" i="10"/>
  <c r="EO54" i="10"/>
  <c r="CO58" i="10"/>
  <c r="CR58" i="10"/>
  <c r="EO70" i="10"/>
  <c r="EL70" i="10"/>
  <c r="EO79" i="10"/>
  <c r="EL79" i="10"/>
  <c r="CR94" i="10"/>
  <c r="CO94" i="10"/>
  <c r="EO94" i="10"/>
  <c r="EL94" i="10"/>
  <c r="EO98" i="10"/>
  <c r="EL98" i="10"/>
  <c r="EO102" i="10"/>
  <c r="EL102" i="10"/>
  <c r="EO107" i="10"/>
  <c r="EL107" i="10"/>
  <c r="CR111" i="10"/>
  <c r="CO111" i="10"/>
  <c r="EO111" i="10"/>
  <c r="EL111" i="10"/>
  <c r="EO114" i="10"/>
  <c r="EL114" i="10"/>
  <c r="CR118" i="10"/>
  <c r="CO118" i="10"/>
  <c r="AU328" i="10"/>
  <c r="AU327" i="10"/>
  <c r="BJ40" i="10"/>
  <c r="CK40" i="10"/>
  <c r="CK310" i="10"/>
  <c r="CK301" i="10"/>
  <c r="CK293" i="10"/>
  <c r="CK284" i="10"/>
  <c r="CK278" i="10"/>
  <c r="CK274" i="10"/>
  <c r="CK272" i="10"/>
  <c r="CK268" i="10"/>
  <c r="CK259" i="10"/>
  <c r="CK253" i="10"/>
  <c r="CK252" i="10"/>
  <c r="CK251" i="10"/>
  <c r="CK250" i="10"/>
  <c r="CK236" i="10"/>
  <c r="CK220" i="10"/>
  <c r="CK190" i="10"/>
  <c r="CK186" i="10"/>
  <c r="CK181" i="10"/>
  <c r="CK309" i="10"/>
  <c r="CK302" i="10"/>
  <c r="CK294" i="10"/>
  <c r="CK291" i="10"/>
  <c r="CK290" i="10"/>
  <c r="CK289" i="10"/>
  <c r="CK288" i="10"/>
  <c r="CK287" i="10"/>
  <c r="CK277" i="10"/>
  <c r="CK270" i="10"/>
  <c r="CK257" i="10"/>
  <c r="CK256" i="10"/>
  <c r="CK255" i="10"/>
  <c r="CK235" i="10"/>
  <c r="CK174" i="10"/>
  <c r="CK172" i="10"/>
  <c r="CK170" i="10"/>
  <c r="CK171" i="10"/>
  <c r="CK169" i="10"/>
  <c r="CK166" i="10"/>
  <c r="CK64" i="10"/>
  <c r="CK158" i="10"/>
  <c r="CK134" i="10"/>
  <c r="CK133" i="10"/>
  <c r="CK125" i="10"/>
  <c r="CK124" i="10"/>
  <c r="CK50" i="10"/>
  <c r="CK66" i="10"/>
  <c r="CK78" i="10"/>
  <c r="CK83" i="10"/>
  <c r="CK87" i="10"/>
  <c r="CK90" i="10"/>
  <c r="CK107" i="10"/>
  <c r="CK165" i="10"/>
  <c r="CK163" i="10"/>
  <c r="CK161" i="10"/>
  <c r="CK156" i="10"/>
  <c r="CK154" i="10"/>
  <c r="CK152" i="10"/>
  <c r="CK150" i="10"/>
  <c r="CK138" i="10"/>
  <c r="CK136" i="10"/>
  <c r="CK120" i="10"/>
  <c r="CK44" i="10"/>
  <c r="CK48" i="10"/>
  <c r="CK77" i="10"/>
  <c r="CK88" i="10"/>
  <c r="CK97" i="10"/>
  <c r="CK101" i="10"/>
  <c r="CK105" i="10"/>
  <c r="CK109" i="10"/>
  <c r="CK113" i="10"/>
  <c r="CK118" i="10"/>
  <c r="AW308" i="9"/>
  <c r="AW313" i="9" s="1"/>
  <c r="AW307" i="9"/>
  <c r="AW312" i="9" s="1"/>
  <c r="AW302" i="9"/>
  <c r="CW160" i="9"/>
  <c r="CX160" i="9" s="1"/>
  <c r="AV160" i="9"/>
  <c r="CW124" i="9"/>
  <c r="CX124" i="9" s="1"/>
  <c r="AV124" i="9"/>
  <c r="CW122" i="9"/>
  <c r="CX122" i="9" s="1"/>
  <c r="AV122" i="9"/>
  <c r="CW121" i="9"/>
  <c r="CX121" i="9" s="1"/>
  <c r="AV121" i="9"/>
  <c r="CW120" i="9"/>
  <c r="CX120" i="9" s="1"/>
  <c r="AV120" i="9"/>
  <c r="CW119" i="9"/>
  <c r="CX119" i="9" s="1"/>
  <c r="AV119" i="9"/>
  <c r="CW116" i="9"/>
  <c r="CX116" i="9" s="1"/>
  <c r="AV116" i="9"/>
  <c r="CW107" i="9"/>
  <c r="CX107" i="9" s="1"/>
  <c r="AV107" i="9"/>
  <c r="CW106" i="9"/>
  <c r="CX106" i="9" s="1"/>
  <c r="AV106" i="9"/>
  <c r="CW105" i="9"/>
  <c r="CX105" i="9" s="1"/>
  <c r="AV105" i="9"/>
  <c r="CW104" i="9"/>
  <c r="CX104" i="9" s="1"/>
  <c r="AV104" i="9"/>
  <c r="CW103" i="9"/>
  <c r="CX103" i="9" s="1"/>
  <c r="AV103" i="9"/>
  <c r="CW97" i="9"/>
  <c r="CX97" i="9" s="1"/>
  <c r="AV97" i="9"/>
  <c r="CW93" i="9"/>
  <c r="CX93" i="9" s="1"/>
  <c r="AV93" i="9"/>
  <c r="CW72" i="9"/>
  <c r="CX72" i="9" s="1"/>
  <c r="AV72" i="9"/>
  <c r="CW76" i="9"/>
  <c r="CX76" i="9" s="1"/>
  <c r="AV76" i="9"/>
  <c r="CW80" i="9"/>
  <c r="CX80" i="9" s="1"/>
  <c r="AV80" i="9"/>
  <c r="CW83" i="9"/>
  <c r="CX83" i="9" s="1"/>
  <c r="AV83" i="9"/>
  <c r="CW85" i="9"/>
  <c r="CX85" i="9" s="1"/>
  <c r="AV85" i="9"/>
  <c r="AV61" i="9"/>
  <c r="CW61" i="9"/>
  <c r="CX61" i="9" s="1"/>
  <c r="AV63" i="9"/>
  <c r="CW63" i="9"/>
  <c r="CX63" i="9" s="1"/>
  <c r="CW295" i="9"/>
  <c r="CX295" i="9" s="1"/>
  <c r="AV295" i="9"/>
  <c r="CW294" i="9"/>
  <c r="CX294" i="9" s="1"/>
  <c r="AV294" i="9"/>
  <c r="CW293" i="9"/>
  <c r="CX293" i="9" s="1"/>
  <c r="AV293" i="9"/>
  <c r="CW244" i="9"/>
  <c r="CX244" i="9" s="1"/>
  <c r="AV244" i="9"/>
  <c r="CW241" i="9"/>
  <c r="CX241" i="9" s="1"/>
  <c r="AV241" i="9"/>
  <c r="CW231" i="9"/>
  <c r="CX231" i="9" s="1"/>
  <c r="AV231" i="9"/>
  <c r="CW223" i="9"/>
  <c r="CX223" i="9" s="1"/>
  <c r="AV223" i="9"/>
  <c r="CW219" i="9"/>
  <c r="CX219" i="9" s="1"/>
  <c r="AV219" i="9"/>
  <c r="CW215" i="9"/>
  <c r="CX215" i="9" s="1"/>
  <c r="AV215" i="9"/>
  <c r="CW203" i="9"/>
  <c r="CX203" i="9" s="1"/>
  <c r="AV203" i="9"/>
  <c r="CW199" i="9"/>
  <c r="CX199" i="9" s="1"/>
  <c r="AV199" i="9"/>
  <c r="CW142" i="9"/>
  <c r="CX142" i="9" s="1"/>
  <c r="AV142" i="9"/>
  <c r="CW138" i="9"/>
  <c r="CX138" i="9" s="1"/>
  <c r="AV138" i="9"/>
  <c r="CW135" i="9"/>
  <c r="CX135" i="9" s="1"/>
  <c r="AV135" i="9"/>
  <c r="CW109" i="9"/>
  <c r="CX109" i="9" s="1"/>
  <c r="AV109" i="9"/>
  <c r="CW108" i="9"/>
  <c r="CX108" i="9" s="1"/>
  <c r="AV108" i="9"/>
  <c r="CW102" i="9"/>
  <c r="CX102" i="9" s="1"/>
  <c r="AV102" i="9"/>
  <c r="CW101" i="9"/>
  <c r="CX101" i="9" s="1"/>
  <c r="AV101" i="9"/>
  <c r="CW98" i="9"/>
  <c r="CX98" i="9" s="1"/>
  <c r="AV98" i="9"/>
  <c r="CW94" i="9"/>
  <c r="CX94" i="9" s="1"/>
  <c r="AV94" i="9"/>
  <c r="CW90" i="9"/>
  <c r="CX90" i="9" s="1"/>
  <c r="AV90" i="9"/>
  <c r="CW89" i="9"/>
  <c r="CX89" i="9" s="1"/>
  <c r="AV89" i="9"/>
  <c r="CW48" i="9"/>
  <c r="CX48" i="9" s="1"/>
  <c r="AV48" i="9"/>
  <c r="CW50" i="9"/>
  <c r="CX50" i="9" s="1"/>
  <c r="AV50" i="9"/>
  <c r="CW58" i="9"/>
  <c r="CX58" i="9" s="1"/>
  <c r="AV58" i="9"/>
  <c r="CW64" i="9"/>
  <c r="CX64" i="9" s="1"/>
  <c r="AV64" i="9"/>
  <c r="CW66" i="9"/>
  <c r="CX66" i="9" s="1"/>
  <c r="AV66" i="9"/>
  <c r="CW68" i="9"/>
  <c r="CX68" i="9" s="1"/>
  <c r="AV68" i="9"/>
  <c r="AN307" i="9"/>
  <c r="AN312" i="9" s="1"/>
  <c r="AN302" i="9"/>
  <c r="AN308" i="9"/>
  <c r="AN313" i="9" s="1"/>
  <c r="CW292" i="9"/>
  <c r="CX292" i="9" s="1"/>
  <c r="AV292" i="9"/>
  <c r="CW287" i="9"/>
  <c r="CX287" i="9" s="1"/>
  <c r="AV287" i="9"/>
  <c r="CW282" i="9"/>
  <c r="CX282" i="9" s="1"/>
  <c r="AV282" i="9"/>
  <c r="CW277" i="9"/>
  <c r="CX277" i="9" s="1"/>
  <c r="AV277" i="9"/>
  <c r="CW273" i="9"/>
  <c r="CX273" i="9" s="1"/>
  <c r="AV273" i="9"/>
  <c r="CW250" i="9"/>
  <c r="CX250" i="9" s="1"/>
  <c r="AV250" i="9"/>
  <c r="CW249" i="9"/>
  <c r="CX249" i="9" s="1"/>
  <c r="AV249" i="9"/>
  <c r="CW220" i="9"/>
  <c r="CX220" i="9" s="1"/>
  <c r="AV220" i="9"/>
  <c r="CW214" i="9"/>
  <c r="CX214" i="9" s="1"/>
  <c r="AV214" i="9"/>
  <c r="CW202" i="9"/>
  <c r="CX202" i="9" s="1"/>
  <c r="AV202" i="9"/>
  <c r="CW198" i="9"/>
  <c r="CX198" i="9" s="1"/>
  <c r="AV198" i="9"/>
  <c r="CW172" i="9"/>
  <c r="CX172" i="9" s="1"/>
  <c r="AV172" i="9"/>
  <c r="CW171" i="9"/>
  <c r="CX171" i="9" s="1"/>
  <c r="AV171" i="9"/>
  <c r="CW163" i="9"/>
  <c r="CX163" i="9" s="1"/>
  <c r="AV163" i="9"/>
  <c r="CW159" i="9"/>
  <c r="CX159" i="9" s="1"/>
  <c r="AV159" i="9"/>
  <c r="CW139" i="9"/>
  <c r="CX139" i="9" s="1"/>
  <c r="AV139" i="9"/>
  <c r="CW134" i="9"/>
  <c r="CX134" i="9" s="1"/>
  <c r="AV134" i="9"/>
  <c r="CW114" i="9"/>
  <c r="CX114" i="9" s="1"/>
  <c r="AV114" i="9"/>
  <c r="CW110" i="9"/>
  <c r="CX110" i="9" s="1"/>
  <c r="AV110" i="9"/>
  <c r="CW56" i="9"/>
  <c r="CX56" i="9" s="1"/>
  <c r="AV56" i="9"/>
  <c r="CW297" i="9"/>
  <c r="CX297" i="9" s="1"/>
  <c r="AV297" i="9"/>
  <c r="CW296" i="9"/>
  <c r="CX296" i="9" s="1"/>
  <c r="AV296" i="9"/>
  <c r="CW291" i="9"/>
  <c r="CX291" i="9" s="1"/>
  <c r="AV291" i="9"/>
  <c r="CW288" i="9"/>
  <c r="CX288" i="9" s="1"/>
  <c r="AV288" i="9"/>
  <c r="CW285" i="9"/>
  <c r="CX285" i="9" s="1"/>
  <c r="AV285" i="9"/>
  <c r="CW281" i="9"/>
  <c r="CX281" i="9" s="1"/>
  <c r="AV281" i="9"/>
  <c r="CW278" i="9"/>
  <c r="CX278" i="9" s="1"/>
  <c r="AV278" i="9"/>
  <c r="CW274" i="9"/>
  <c r="CX274" i="9" s="1"/>
  <c r="AV274" i="9"/>
  <c r="CW272" i="9"/>
  <c r="CX272" i="9" s="1"/>
  <c r="AV272" i="9"/>
  <c r="CW271" i="9"/>
  <c r="CX271" i="9" s="1"/>
  <c r="AV271" i="9"/>
  <c r="CW270" i="9"/>
  <c r="CX270" i="9" s="1"/>
  <c r="AV270" i="9"/>
  <c r="CW269" i="9"/>
  <c r="CX269" i="9" s="1"/>
  <c r="AV269" i="9"/>
  <c r="CW268" i="9"/>
  <c r="CX268" i="9" s="1"/>
  <c r="AV268" i="9"/>
  <c r="CW267" i="9"/>
  <c r="CX267" i="9" s="1"/>
  <c r="AV267" i="9"/>
  <c r="CW266" i="9"/>
  <c r="CX266" i="9" s="1"/>
  <c r="AV266" i="9"/>
  <c r="CW262" i="9"/>
  <c r="CX262" i="9" s="1"/>
  <c r="AV262" i="9"/>
  <c r="CW257" i="9"/>
  <c r="CX257" i="9" s="1"/>
  <c r="AV257" i="9"/>
  <c r="CW255" i="9"/>
  <c r="CX255" i="9" s="1"/>
  <c r="AV255" i="9"/>
  <c r="CW254" i="9"/>
  <c r="CX254" i="9" s="1"/>
  <c r="AV254" i="9"/>
  <c r="CW253" i="9"/>
  <c r="CX253" i="9" s="1"/>
  <c r="AV253" i="9"/>
  <c r="CW252" i="9"/>
  <c r="CX252" i="9" s="1"/>
  <c r="AV252" i="9"/>
  <c r="CW251" i="9"/>
  <c r="CX251" i="9" s="1"/>
  <c r="AV251" i="9"/>
  <c r="CW248" i="9"/>
  <c r="CX248" i="9" s="1"/>
  <c r="AV248" i="9"/>
  <c r="CW216" i="9"/>
  <c r="CX216" i="9" s="1"/>
  <c r="AV216" i="9"/>
  <c r="CW156" i="9"/>
  <c r="CX156" i="9" s="1"/>
  <c r="AV156" i="9"/>
  <c r="CW115" i="9"/>
  <c r="CX115" i="9" s="1"/>
  <c r="AV115" i="9"/>
  <c r="CW111" i="9"/>
  <c r="CX111" i="9" s="1"/>
  <c r="AV111" i="9"/>
  <c r="CW73" i="9"/>
  <c r="CX73" i="9" s="1"/>
  <c r="AV73" i="9"/>
  <c r="CW77" i="9"/>
  <c r="CX77" i="9" s="1"/>
  <c r="AV77" i="9"/>
  <c r="CW81" i="9"/>
  <c r="CX81" i="9" s="1"/>
  <c r="AV81" i="9"/>
  <c r="AV65" i="9"/>
  <c r="CW65" i="9"/>
  <c r="CX65" i="9" s="1"/>
  <c r="CW265" i="9"/>
  <c r="CX265" i="9" s="1"/>
  <c r="AV265" i="9"/>
  <c r="CW261" i="9"/>
  <c r="CX261" i="9" s="1"/>
  <c r="AV261" i="9"/>
  <c r="CW258" i="9"/>
  <c r="CX258" i="9" s="1"/>
  <c r="AV258" i="9"/>
  <c r="CW245" i="9"/>
  <c r="CX245" i="9" s="1"/>
  <c r="AV245" i="9"/>
  <c r="CW240" i="9"/>
  <c r="CX240" i="9" s="1"/>
  <c r="AV240" i="9"/>
  <c r="CW230" i="9"/>
  <c r="CX230" i="9" s="1"/>
  <c r="AV230" i="9"/>
  <c r="CW229" i="9"/>
  <c r="CX229" i="9" s="1"/>
  <c r="AV229" i="9"/>
  <c r="CW228" i="9"/>
  <c r="CX228" i="9" s="1"/>
  <c r="AV228" i="9"/>
  <c r="CW227" i="9"/>
  <c r="CX227" i="9" s="1"/>
  <c r="AV227" i="9"/>
  <c r="CW226" i="9"/>
  <c r="CX226" i="9" s="1"/>
  <c r="AV226" i="9"/>
  <c r="CW225" i="9"/>
  <c r="CX225" i="9" s="1"/>
  <c r="AV225" i="9"/>
  <c r="CW224" i="9"/>
  <c r="CX224" i="9" s="1"/>
  <c r="AV224" i="9"/>
  <c r="CW188" i="9"/>
  <c r="CX188" i="9" s="1"/>
  <c r="AV188" i="9"/>
  <c r="CW187" i="9"/>
  <c r="CX187" i="9" s="1"/>
  <c r="AV187" i="9"/>
  <c r="CW186" i="9"/>
  <c r="CX186" i="9" s="1"/>
  <c r="AV186" i="9"/>
  <c r="CW185" i="9"/>
  <c r="CX185" i="9" s="1"/>
  <c r="AV185" i="9"/>
  <c r="CW184" i="9"/>
  <c r="CX184" i="9" s="1"/>
  <c r="AV184" i="9"/>
  <c r="CW179" i="9"/>
  <c r="CX179" i="9" s="1"/>
  <c r="AV179" i="9"/>
  <c r="CW177" i="9"/>
  <c r="CX177" i="9" s="1"/>
  <c r="AV177" i="9"/>
  <c r="CW175" i="9"/>
  <c r="CX175" i="9" s="1"/>
  <c r="AV175" i="9"/>
  <c r="CW173" i="9"/>
  <c r="CX173" i="9" s="1"/>
  <c r="AV173" i="9"/>
  <c r="CW170" i="9"/>
  <c r="CX170" i="9" s="1"/>
  <c r="AV170" i="9"/>
  <c r="AP222" i="9"/>
  <c r="AP218" i="9"/>
  <c r="AP204" i="9"/>
  <c r="AP200" i="9"/>
  <c r="AP196" i="9"/>
  <c r="AP195" i="9"/>
  <c r="AP194" i="9"/>
  <c r="AP193" i="9"/>
  <c r="AP192" i="9"/>
  <c r="AP191" i="9"/>
  <c r="AP190" i="9"/>
  <c r="AP178" i="9"/>
  <c r="AP176" i="9"/>
  <c r="AP174" i="9"/>
  <c r="AP161" i="9"/>
  <c r="AP157" i="9"/>
  <c r="AP155" i="9"/>
  <c r="AP141" i="9"/>
  <c r="AP137" i="9"/>
  <c r="AP132" i="9"/>
  <c r="AP131" i="9"/>
  <c r="AP130" i="9"/>
  <c r="AP129" i="9"/>
  <c r="AP128" i="9"/>
  <c r="AP127" i="9"/>
  <c r="AP112" i="9"/>
  <c r="AP52" i="9"/>
  <c r="AP88" i="9"/>
  <c r="AP290" i="9"/>
  <c r="AP286" i="9"/>
  <c r="AP283" i="9"/>
  <c r="AP280" i="9"/>
  <c r="AP276" i="9"/>
  <c r="AP264" i="9"/>
  <c r="AP260" i="9"/>
  <c r="AP180" i="9"/>
  <c r="AP126" i="9"/>
  <c r="AP117" i="9"/>
  <c r="AP113" i="9"/>
  <c r="AP75" i="9"/>
  <c r="AP79" i="9"/>
  <c r="AP87" i="9"/>
  <c r="AP263" i="9"/>
  <c r="AP259" i="9"/>
  <c r="AP256" i="9"/>
  <c r="AP247" i="9"/>
  <c r="AP242" i="9"/>
  <c r="AP238" i="9"/>
  <c r="AP237" i="9"/>
  <c r="AP236" i="9"/>
  <c r="AP235" i="9"/>
  <c r="AP234" i="9"/>
  <c r="AP233" i="9"/>
  <c r="AS308" i="9"/>
  <c r="AS313" i="9" s="1"/>
  <c r="AS307" i="9"/>
  <c r="AS312" i="9" s="1"/>
  <c r="AT40" i="9"/>
  <c r="AV182" i="9"/>
  <c r="CW182" i="9"/>
  <c r="CX182" i="9" s="1"/>
  <c r="CW149" i="9"/>
  <c r="CX149" i="9" s="1"/>
  <c r="AV149" i="9"/>
  <c r="CW162" i="9"/>
  <c r="CX162" i="9" s="1"/>
  <c r="AV162" i="9"/>
  <c r="CW158" i="9"/>
  <c r="CX158" i="9" s="1"/>
  <c r="AV158" i="9"/>
  <c r="CW123" i="9"/>
  <c r="CX123" i="9" s="1"/>
  <c r="AV123" i="9"/>
  <c r="CW118" i="9"/>
  <c r="CX118" i="9" s="1"/>
  <c r="AV118" i="9"/>
  <c r="CW99" i="9"/>
  <c r="CX99" i="9" s="1"/>
  <c r="AV99" i="9"/>
  <c r="CW95" i="9"/>
  <c r="CX95" i="9" s="1"/>
  <c r="AV95" i="9"/>
  <c r="CW91" i="9"/>
  <c r="CX91" i="9" s="1"/>
  <c r="AV91" i="9"/>
  <c r="CW42" i="9"/>
  <c r="CX42" i="9" s="1"/>
  <c r="AV42" i="9"/>
  <c r="CW44" i="9"/>
  <c r="CX44" i="9" s="1"/>
  <c r="AV44" i="9"/>
  <c r="CW46" i="9"/>
  <c r="CX46" i="9" s="1"/>
  <c r="AV46" i="9"/>
  <c r="CW60" i="9"/>
  <c r="CX60" i="9" s="1"/>
  <c r="AV60" i="9"/>
  <c r="CW62" i="9"/>
  <c r="CX62" i="9" s="1"/>
  <c r="AV62" i="9"/>
  <c r="CW74" i="9"/>
  <c r="CX74" i="9" s="1"/>
  <c r="AV74" i="9"/>
  <c r="CW78" i="9"/>
  <c r="CX78" i="9" s="1"/>
  <c r="AV78" i="9"/>
  <c r="CW82" i="9"/>
  <c r="CX82" i="9" s="1"/>
  <c r="AV82" i="9"/>
  <c r="CW84" i="9"/>
  <c r="CX84" i="9" s="1"/>
  <c r="AV84" i="9"/>
  <c r="CW86" i="9"/>
  <c r="CX86" i="9" s="1"/>
  <c r="AV86" i="9"/>
  <c r="CW246" i="9"/>
  <c r="CX246" i="9" s="1"/>
  <c r="AV246" i="9"/>
  <c r="CW243" i="9"/>
  <c r="CX243" i="9" s="1"/>
  <c r="AV243" i="9"/>
  <c r="CW239" i="9"/>
  <c r="CX239" i="9" s="1"/>
  <c r="AV239" i="9"/>
  <c r="CW221" i="9"/>
  <c r="CX221" i="9" s="1"/>
  <c r="AV221" i="9"/>
  <c r="CW217" i="9"/>
  <c r="CX217" i="9" s="1"/>
  <c r="AV217" i="9"/>
  <c r="CW213" i="9"/>
  <c r="CX213" i="9" s="1"/>
  <c r="AV213" i="9"/>
  <c r="CW212" i="9"/>
  <c r="CX212" i="9" s="1"/>
  <c r="AV212" i="9"/>
  <c r="CW211" i="9"/>
  <c r="CX211" i="9" s="1"/>
  <c r="AV211" i="9"/>
  <c r="CW210" i="9"/>
  <c r="CX210" i="9" s="1"/>
  <c r="AV210" i="9"/>
  <c r="CW209" i="9"/>
  <c r="CX209" i="9" s="1"/>
  <c r="AV209" i="9"/>
  <c r="CW208" i="9"/>
  <c r="CX208" i="9" s="1"/>
  <c r="AV208" i="9"/>
  <c r="CW207" i="9"/>
  <c r="CX207" i="9" s="1"/>
  <c r="AV207" i="9"/>
  <c r="CW206" i="9"/>
  <c r="CX206" i="9" s="1"/>
  <c r="AV206" i="9"/>
  <c r="CW205" i="9"/>
  <c r="CX205" i="9" s="1"/>
  <c r="AV205" i="9"/>
  <c r="CW201" i="9"/>
  <c r="CX201" i="9" s="1"/>
  <c r="AV201" i="9"/>
  <c r="CW197" i="9"/>
  <c r="CX197" i="9" s="1"/>
  <c r="AV197" i="9"/>
  <c r="CW189" i="9"/>
  <c r="CX189" i="9" s="1"/>
  <c r="AV189" i="9"/>
  <c r="CW169" i="9"/>
  <c r="CX169" i="9" s="1"/>
  <c r="AV169" i="9"/>
  <c r="CW168" i="9"/>
  <c r="CX168" i="9" s="1"/>
  <c r="AV168" i="9"/>
  <c r="CW167" i="9"/>
  <c r="CX167" i="9" s="1"/>
  <c r="AV167" i="9"/>
  <c r="CW166" i="9"/>
  <c r="CX166" i="9" s="1"/>
  <c r="AV166" i="9"/>
  <c r="CW165" i="9"/>
  <c r="CX165" i="9" s="1"/>
  <c r="AV165" i="9"/>
  <c r="CW164" i="9"/>
  <c r="CX164" i="9" s="1"/>
  <c r="AV164" i="9"/>
  <c r="CW154" i="9"/>
  <c r="CX154" i="9" s="1"/>
  <c r="AV154" i="9"/>
  <c r="CW153" i="9"/>
  <c r="CX153" i="9" s="1"/>
  <c r="AV153" i="9"/>
  <c r="CW152" i="9"/>
  <c r="CX152" i="9" s="1"/>
  <c r="AV152" i="9"/>
  <c r="CW151" i="9"/>
  <c r="CX151" i="9" s="1"/>
  <c r="AV151" i="9"/>
  <c r="CW150" i="9"/>
  <c r="CX150" i="9" s="1"/>
  <c r="AV150" i="9"/>
  <c r="CW148" i="9"/>
  <c r="CX148" i="9" s="1"/>
  <c r="AV148" i="9"/>
  <c r="CW147" i="9"/>
  <c r="CX147" i="9" s="1"/>
  <c r="AV147" i="9"/>
  <c r="CW146" i="9"/>
  <c r="CX146" i="9" s="1"/>
  <c r="AV146" i="9"/>
  <c r="CW145" i="9"/>
  <c r="CX145" i="9" s="1"/>
  <c r="AV145" i="9"/>
  <c r="CW144" i="9"/>
  <c r="CX144" i="9" s="1"/>
  <c r="AV144" i="9"/>
  <c r="CW143" i="9"/>
  <c r="CX143" i="9" s="1"/>
  <c r="AV143" i="9"/>
  <c r="CW140" i="9"/>
  <c r="CX140" i="9" s="1"/>
  <c r="AV140" i="9"/>
  <c r="CW136" i="9"/>
  <c r="CX136" i="9" s="1"/>
  <c r="AV136" i="9"/>
  <c r="CW133" i="9"/>
  <c r="CX133" i="9" s="1"/>
  <c r="AV133" i="9"/>
  <c r="CW125" i="9"/>
  <c r="CX125" i="9" s="1"/>
  <c r="AV125" i="9"/>
  <c r="CW100" i="9"/>
  <c r="CX100" i="9" s="1"/>
  <c r="AV100" i="9"/>
  <c r="CW96" i="9"/>
  <c r="CX96" i="9" s="1"/>
  <c r="AV96" i="9"/>
  <c r="CW92" i="9"/>
  <c r="CX92" i="9" s="1"/>
  <c r="AV92" i="9"/>
  <c r="CW54" i="9"/>
  <c r="CX54" i="9" s="1"/>
  <c r="AV54" i="9"/>
  <c r="CW67" i="9"/>
  <c r="CX67" i="9" s="1"/>
  <c r="AV67" i="9"/>
  <c r="CW69" i="9"/>
  <c r="CX69" i="9" s="1"/>
  <c r="AV69" i="9"/>
  <c r="CW70" i="9"/>
  <c r="CX70" i="9" s="1"/>
  <c r="AV70" i="9"/>
  <c r="CW71" i="9"/>
  <c r="CX71" i="9" s="1"/>
  <c r="AV71" i="9"/>
  <c r="AU308" i="9"/>
  <c r="AU313" i="9" s="1"/>
  <c r="AU307" i="9"/>
  <c r="AU312" i="9" s="1"/>
  <c r="AU302" i="9"/>
  <c r="AP41" i="9"/>
  <c r="AP43" i="9"/>
  <c r="AP47" i="9"/>
  <c r="AP57" i="9"/>
  <c r="AP49" i="9"/>
  <c r="AP53" i="9"/>
  <c r="AP45" i="9"/>
  <c r="AP51" i="9"/>
  <c r="AP59" i="9"/>
  <c r="AP55" i="9"/>
  <c r="AR307" i="9"/>
  <c r="AR312" i="9" s="1"/>
  <c r="AR308" i="9"/>
  <c r="AR313" i="9" s="1"/>
  <c r="AV40" i="9"/>
  <c r="AY39" i="9"/>
  <c r="AY72" i="9" s="1"/>
  <c r="CW40" i="9"/>
  <c r="CX40" i="9" s="1"/>
  <c r="AY40" i="9"/>
  <c r="AZ39" i="9"/>
  <c r="AY298" i="9"/>
  <c r="CW298" i="9"/>
  <c r="CX298" i="9" s="1"/>
  <c r="AV298" i="9"/>
  <c r="CW289" i="9"/>
  <c r="CX289" i="9" s="1"/>
  <c r="AZ289" i="9"/>
  <c r="AV289" i="9"/>
  <c r="AY289" i="9"/>
  <c r="CW284" i="9"/>
  <c r="CX284" i="9" s="1"/>
  <c r="AZ284" i="9"/>
  <c r="AV284" i="9"/>
  <c r="AY284" i="9"/>
  <c r="CW279" i="9"/>
  <c r="CX279" i="9" s="1"/>
  <c r="AZ279" i="9"/>
  <c r="AV279" i="9"/>
  <c r="AY279" i="9"/>
  <c r="CW275" i="9"/>
  <c r="CX275" i="9" s="1"/>
  <c r="AZ275" i="9"/>
  <c r="AV275" i="9"/>
  <c r="AY275" i="9"/>
  <c r="CW222" i="9"/>
  <c r="CX222" i="9" s="1"/>
  <c r="AZ222" i="9"/>
  <c r="AV222" i="9"/>
  <c r="AY222" i="9"/>
  <c r="CW218" i="9"/>
  <c r="CX218" i="9" s="1"/>
  <c r="AZ218" i="9"/>
  <c r="AV218" i="9"/>
  <c r="AY218" i="9"/>
  <c r="CW204" i="9"/>
  <c r="CX204" i="9" s="1"/>
  <c r="AZ204" i="9"/>
  <c r="AV204" i="9"/>
  <c r="AY204" i="9"/>
  <c r="CW200" i="9"/>
  <c r="CX200" i="9" s="1"/>
  <c r="AZ200" i="9"/>
  <c r="AV200" i="9"/>
  <c r="AY200" i="9"/>
  <c r="CW196" i="9"/>
  <c r="CX196" i="9" s="1"/>
  <c r="AZ196" i="9"/>
  <c r="AV196" i="9"/>
  <c r="AY196" i="9"/>
  <c r="CW195" i="9"/>
  <c r="CX195" i="9" s="1"/>
  <c r="AZ195" i="9"/>
  <c r="AV195" i="9"/>
  <c r="AY195" i="9"/>
  <c r="CW194" i="9"/>
  <c r="CX194" i="9" s="1"/>
  <c r="AZ194" i="9"/>
  <c r="AV194" i="9"/>
  <c r="AY194" i="9"/>
  <c r="CW193" i="9"/>
  <c r="CX193" i="9" s="1"/>
  <c r="AZ193" i="9"/>
  <c r="AV193" i="9"/>
  <c r="AY193" i="9"/>
  <c r="CW192" i="9"/>
  <c r="CX192" i="9" s="1"/>
  <c r="AZ192" i="9"/>
  <c r="AV192" i="9"/>
  <c r="AY192" i="9"/>
  <c r="CW191" i="9"/>
  <c r="CX191" i="9" s="1"/>
  <c r="AZ191" i="9"/>
  <c r="AV191" i="9"/>
  <c r="AY191" i="9"/>
  <c r="CW190" i="9"/>
  <c r="CX190" i="9" s="1"/>
  <c r="AZ190" i="9"/>
  <c r="AV190" i="9"/>
  <c r="AY190" i="9"/>
  <c r="CW178" i="9"/>
  <c r="CX178" i="9" s="1"/>
  <c r="AZ178" i="9"/>
  <c r="AV178" i="9"/>
  <c r="AY178" i="9"/>
  <c r="CW176" i="9"/>
  <c r="CX176" i="9" s="1"/>
  <c r="AZ176" i="9"/>
  <c r="AV176" i="9"/>
  <c r="AY176" i="9"/>
  <c r="CW174" i="9"/>
  <c r="CX174" i="9" s="1"/>
  <c r="AZ174" i="9"/>
  <c r="AV174" i="9"/>
  <c r="AY174" i="9"/>
  <c r="CW161" i="9"/>
  <c r="CX161" i="9" s="1"/>
  <c r="AZ161" i="9"/>
  <c r="AV161" i="9"/>
  <c r="AY161" i="9"/>
  <c r="CW157" i="9"/>
  <c r="CX157" i="9" s="1"/>
  <c r="AZ157" i="9"/>
  <c r="AV157" i="9"/>
  <c r="AY157" i="9"/>
  <c r="CW155" i="9"/>
  <c r="CX155" i="9" s="1"/>
  <c r="AZ155" i="9"/>
  <c r="AV155" i="9"/>
  <c r="AY155" i="9"/>
  <c r="P309" i="9"/>
  <c r="N27" i="9"/>
  <c r="P27" i="9" s="1"/>
  <c r="CW141" i="9"/>
  <c r="CX141" i="9" s="1"/>
  <c r="AZ141" i="9"/>
  <c r="AV141" i="9"/>
  <c r="AY141" i="9"/>
  <c r="CW137" i="9"/>
  <c r="CX137" i="9" s="1"/>
  <c r="AZ137" i="9"/>
  <c r="AV137" i="9"/>
  <c r="AY137" i="9"/>
  <c r="CW132" i="9"/>
  <c r="CX132" i="9" s="1"/>
  <c r="AZ132" i="9"/>
  <c r="AV132" i="9"/>
  <c r="AY132" i="9"/>
  <c r="CW131" i="9"/>
  <c r="CX131" i="9" s="1"/>
  <c r="AZ131" i="9"/>
  <c r="AV131" i="9"/>
  <c r="AY131" i="9"/>
  <c r="CW130" i="9"/>
  <c r="CX130" i="9" s="1"/>
  <c r="AZ130" i="9"/>
  <c r="AV130" i="9"/>
  <c r="AY130" i="9"/>
  <c r="CW129" i="9"/>
  <c r="CX129" i="9" s="1"/>
  <c r="AZ129" i="9"/>
  <c r="AV129" i="9"/>
  <c r="AY129" i="9"/>
  <c r="CW128" i="9"/>
  <c r="CX128" i="9" s="1"/>
  <c r="AZ128" i="9"/>
  <c r="AV128" i="9"/>
  <c r="AY128" i="9"/>
  <c r="CW127" i="9"/>
  <c r="CX127" i="9" s="1"/>
  <c r="AZ127" i="9"/>
  <c r="AV127" i="9"/>
  <c r="AY127" i="9"/>
  <c r="CW112" i="9"/>
  <c r="CX112" i="9" s="1"/>
  <c r="AZ112" i="9"/>
  <c r="AV112" i="9"/>
  <c r="AY112" i="9"/>
  <c r="CW52" i="9"/>
  <c r="CX52" i="9" s="1"/>
  <c r="AY52" i="9"/>
  <c r="AV52" i="9"/>
  <c r="CW88" i="9"/>
  <c r="CX88" i="9" s="1"/>
  <c r="AZ88" i="9"/>
  <c r="AV88" i="9"/>
  <c r="AY88" i="9"/>
  <c r="CW290" i="9"/>
  <c r="CX290" i="9" s="1"/>
  <c r="AZ290" i="9"/>
  <c r="AY290" i="9"/>
  <c r="AV290" i="9"/>
  <c r="CW286" i="9"/>
  <c r="CX286" i="9" s="1"/>
  <c r="AZ286" i="9"/>
  <c r="AV286" i="9"/>
  <c r="AY286" i="9"/>
  <c r="CW283" i="9"/>
  <c r="CX283" i="9" s="1"/>
  <c r="AZ283" i="9"/>
  <c r="AV283" i="9"/>
  <c r="AY283" i="9"/>
  <c r="CW280" i="9"/>
  <c r="CX280" i="9" s="1"/>
  <c r="AZ280" i="9"/>
  <c r="AV280" i="9"/>
  <c r="AY280" i="9"/>
  <c r="CW276" i="9"/>
  <c r="CX276" i="9" s="1"/>
  <c r="AZ276" i="9"/>
  <c r="AV276" i="9"/>
  <c r="AY276" i="9"/>
  <c r="CW264" i="9"/>
  <c r="CX264" i="9" s="1"/>
  <c r="AZ264" i="9"/>
  <c r="AV264" i="9"/>
  <c r="AY264" i="9"/>
  <c r="CW260" i="9"/>
  <c r="CX260" i="9" s="1"/>
  <c r="AZ260" i="9"/>
  <c r="AV260" i="9"/>
  <c r="AY260" i="9"/>
  <c r="AZ180" i="9"/>
  <c r="AV180" i="9"/>
  <c r="AY180" i="9"/>
  <c r="CW180" i="9"/>
  <c r="CX180" i="9" s="1"/>
  <c r="CW126" i="9"/>
  <c r="CX126" i="9" s="1"/>
  <c r="AZ126" i="9"/>
  <c r="AV126" i="9"/>
  <c r="AY126" i="9"/>
  <c r="CW117" i="9"/>
  <c r="CX117" i="9" s="1"/>
  <c r="AZ117" i="9"/>
  <c r="AV117" i="9"/>
  <c r="AY117" i="9"/>
  <c r="CW113" i="9"/>
  <c r="CX113" i="9" s="1"/>
  <c r="AZ113" i="9"/>
  <c r="AV113" i="9"/>
  <c r="AY113" i="9"/>
  <c r="CW183" i="9"/>
  <c r="CX183" i="9" s="1"/>
  <c r="AZ183" i="9"/>
  <c r="AY183" i="9"/>
  <c r="AV183" i="9"/>
  <c r="AY181" i="9"/>
  <c r="CW181" i="9"/>
  <c r="CX181" i="9" s="1"/>
  <c r="AZ181" i="9"/>
  <c r="AV181" i="9"/>
  <c r="AY75" i="9"/>
  <c r="CW75" i="9"/>
  <c r="CX75" i="9" s="1"/>
  <c r="AZ75" i="9"/>
  <c r="AV75" i="9"/>
  <c r="AY79" i="9"/>
  <c r="CW79" i="9"/>
  <c r="CX79" i="9" s="1"/>
  <c r="AZ79" i="9"/>
  <c r="AV79" i="9"/>
  <c r="AY87" i="9"/>
  <c r="CW87" i="9"/>
  <c r="CX87" i="9" s="1"/>
  <c r="AZ87" i="9"/>
  <c r="AV87" i="9"/>
  <c r="CW263" i="9"/>
  <c r="CX263" i="9" s="1"/>
  <c r="AZ263" i="9"/>
  <c r="AV263" i="9"/>
  <c r="AY263" i="9"/>
  <c r="CW259" i="9"/>
  <c r="CX259" i="9" s="1"/>
  <c r="AZ259" i="9"/>
  <c r="AV259" i="9"/>
  <c r="AY259" i="9"/>
  <c r="CW256" i="9"/>
  <c r="CX256" i="9" s="1"/>
  <c r="AZ256" i="9"/>
  <c r="AV256" i="9"/>
  <c r="AY256" i="9"/>
  <c r="CW247" i="9"/>
  <c r="CX247" i="9" s="1"/>
  <c r="AZ247" i="9"/>
  <c r="AV247" i="9"/>
  <c r="AY247" i="9"/>
  <c r="CW242" i="9"/>
  <c r="CX242" i="9" s="1"/>
  <c r="AZ242" i="9"/>
  <c r="AV242" i="9"/>
  <c r="AY242" i="9"/>
  <c r="CW238" i="9"/>
  <c r="CX238" i="9" s="1"/>
  <c r="AZ238" i="9"/>
  <c r="AV238" i="9"/>
  <c r="AY238" i="9"/>
  <c r="CW237" i="9"/>
  <c r="CX237" i="9" s="1"/>
  <c r="AZ237" i="9"/>
  <c r="AV237" i="9"/>
  <c r="AY237" i="9"/>
  <c r="CW236" i="9"/>
  <c r="CX236" i="9" s="1"/>
  <c r="AZ236" i="9"/>
  <c r="AV236" i="9"/>
  <c r="AY236" i="9"/>
  <c r="CW235" i="9"/>
  <c r="CX235" i="9" s="1"/>
  <c r="AZ235" i="9"/>
  <c r="AV235" i="9"/>
  <c r="AY235" i="9"/>
  <c r="CW234" i="9"/>
  <c r="CX234" i="9" s="1"/>
  <c r="AZ234" i="9"/>
  <c r="AV234" i="9"/>
  <c r="AY234" i="9"/>
  <c r="CW233" i="9"/>
  <c r="CX233" i="9" s="1"/>
  <c r="AZ233" i="9"/>
  <c r="AV233" i="9"/>
  <c r="AY233" i="9"/>
  <c r="CW232" i="9"/>
  <c r="CX232" i="9" s="1"/>
  <c r="AZ232" i="9"/>
  <c r="AV232" i="9"/>
  <c r="AY232" i="9"/>
  <c r="AS330" i="9"/>
  <c r="AP292" i="9"/>
  <c r="AP287" i="9"/>
  <c r="AP282" i="9"/>
  <c r="AP277" i="9"/>
  <c r="AP273" i="9"/>
  <c r="AP250" i="9"/>
  <c r="AP249" i="9"/>
  <c r="AP220" i="9"/>
  <c r="AP214" i="9"/>
  <c r="AP202" i="9"/>
  <c r="AP198" i="9"/>
  <c r="AP172" i="9"/>
  <c r="AP171" i="9"/>
  <c r="AP163" i="9"/>
  <c r="AP159" i="9"/>
  <c r="AP139" i="9"/>
  <c r="AP134" i="9"/>
  <c r="AP114" i="9"/>
  <c r="AP110" i="9"/>
  <c r="AP56" i="9"/>
  <c r="AP297" i="9"/>
  <c r="AP296" i="9"/>
  <c r="AP291" i="9"/>
  <c r="AP288" i="9"/>
  <c r="AP285" i="9"/>
  <c r="AP281" i="9"/>
  <c r="AP278" i="9"/>
  <c r="AP274" i="9"/>
  <c r="AP272" i="9"/>
  <c r="AP271" i="9"/>
  <c r="AP270" i="9"/>
  <c r="AP269" i="9"/>
  <c r="AP268" i="9"/>
  <c r="AP267" i="9"/>
  <c r="AP266" i="9"/>
  <c r="AP262" i="9"/>
  <c r="AP257" i="9"/>
  <c r="AP255" i="9"/>
  <c r="AP254" i="9"/>
  <c r="AP253" i="9"/>
  <c r="AP252" i="9"/>
  <c r="AP251" i="9"/>
  <c r="AP248" i="9"/>
  <c r="AP216" i="9"/>
  <c r="AP156" i="9"/>
  <c r="AP115" i="9"/>
  <c r="AP111" i="9"/>
  <c r="AP183" i="9"/>
  <c r="AP181" i="9"/>
  <c r="AP73" i="9"/>
  <c r="AP77" i="9"/>
  <c r="AP81" i="9"/>
  <c r="AP65" i="9"/>
  <c r="AP265" i="9"/>
  <c r="AP261" i="9"/>
  <c r="AP258" i="9"/>
  <c r="AP245" i="9"/>
  <c r="AP240" i="9"/>
  <c r="AP230" i="9"/>
  <c r="AP229" i="9"/>
  <c r="AP228" i="9"/>
  <c r="AP227" i="9"/>
  <c r="AP226" i="9"/>
  <c r="AP225" i="9"/>
  <c r="AP224" i="9"/>
  <c r="AP188" i="9"/>
  <c r="AP187" i="9"/>
  <c r="AP186" i="9"/>
  <c r="AP185" i="9"/>
  <c r="AP184" i="9"/>
  <c r="AP179" i="9"/>
  <c r="AP177" i="9"/>
  <c r="AP175" i="9"/>
  <c r="AP173" i="9"/>
  <c r="AP170" i="9"/>
  <c r="AV308" i="8"/>
  <c r="AV313" i="8" s="1"/>
  <c r="AV307" i="8"/>
  <c r="AV312" i="8" s="1"/>
  <c r="AV302" i="8"/>
  <c r="CV291" i="8"/>
  <c r="CW291" i="8" s="1"/>
  <c r="AU291" i="8"/>
  <c r="CV278" i="8"/>
  <c r="CW278" i="8" s="1"/>
  <c r="AU278" i="8"/>
  <c r="CV277" i="8"/>
  <c r="CW277" i="8" s="1"/>
  <c r="AU277" i="8"/>
  <c r="CV273" i="8"/>
  <c r="CW273" i="8" s="1"/>
  <c r="AU273" i="8"/>
  <c r="CV272" i="8"/>
  <c r="CW272" i="8" s="1"/>
  <c r="AU272" i="8"/>
  <c r="CV264" i="8"/>
  <c r="CW264" i="8" s="1"/>
  <c r="AU264" i="8"/>
  <c r="CV260" i="8"/>
  <c r="CW260" i="8" s="1"/>
  <c r="AU260" i="8"/>
  <c r="CV256" i="8"/>
  <c r="CW256" i="8" s="1"/>
  <c r="AU256" i="8"/>
  <c r="CV239" i="8"/>
  <c r="CW239" i="8" s="1"/>
  <c r="AU239" i="8"/>
  <c r="CV221" i="8"/>
  <c r="CW221" i="8" s="1"/>
  <c r="AU221" i="8"/>
  <c r="CV217" i="8"/>
  <c r="CW217" i="8" s="1"/>
  <c r="AU217" i="8"/>
  <c r="CV188" i="8"/>
  <c r="CW188" i="8" s="1"/>
  <c r="AU188" i="8"/>
  <c r="CV187" i="8"/>
  <c r="CW187" i="8" s="1"/>
  <c r="AU187" i="8"/>
  <c r="CV186" i="8"/>
  <c r="CW186" i="8" s="1"/>
  <c r="AU186" i="8"/>
  <c r="CV185" i="8"/>
  <c r="CW185" i="8" s="1"/>
  <c r="AU185" i="8"/>
  <c r="CV184" i="8"/>
  <c r="CW184" i="8" s="1"/>
  <c r="AU184" i="8"/>
  <c r="CV183" i="8"/>
  <c r="CW183" i="8" s="1"/>
  <c r="AU183" i="8"/>
  <c r="CV182" i="8"/>
  <c r="CW182" i="8" s="1"/>
  <c r="AU182" i="8"/>
  <c r="CV181" i="8"/>
  <c r="CW181" i="8" s="1"/>
  <c r="AU181" i="8"/>
  <c r="CV139" i="8"/>
  <c r="CW139" i="8" s="1"/>
  <c r="AU139" i="8"/>
  <c r="CV135" i="8"/>
  <c r="CW135" i="8" s="1"/>
  <c r="AU135" i="8"/>
  <c r="CV109" i="8"/>
  <c r="CW109" i="8" s="1"/>
  <c r="AU109" i="8"/>
  <c r="CV108" i="8"/>
  <c r="CW108" i="8" s="1"/>
  <c r="AU108" i="8"/>
  <c r="CV287" i="8"/>
  <c r="CW287" i="8" s="1"/>
  <c r="AU287" i="8"/>
  <c r="CV283" i="8"/>
  <c r="CW283" i="8" s="1"/>
  <c r="AU283" i="8"/>
  <c r="CV279" i="8"/>
  <c r="CW279" i="8" s="1"/>
  <c r="AU279" i="8"/>
  <c r="CV271" i="8"/>
  <c r="CW271" i="8" s="1"/>
  <c r="AU271" i="8"/>
  <c r="CV245" i="8"/>
  <c r="CW245" i="8" s="1"/>
  <c r="AU245" i="8"/>
  <c r="CV202" i="8"/>
  <c r="CW202" i="8" s="1"/>
  <c r="AU202" i="8"/>
  <c r="CV200" i="8"/>
  <c r="CW200" i="8" s="1"/>
  <c r="AU200" i="8"/>
  <c r="CV196" i="8"/>
  <c r="CW196" i="8" s="1"/>
  <c r="AU196" i="8"/>
  <c r="CV195" i="8"/>
  <c r="CW195" i="8" s="1"/>
  <c r="AU195" i="8"/>
  <c r="CV194" i="8"/>
  <c r="CW194" i="8" s="1"/>
  <c r="AU194" i="8"/>
  <c r="CV193" i="8"/>
  <c r="CW193" i="8" s="1"/>
  <c r="AU193" i="8"/>
  <c r="CV192" i="8"/>
  <c r="CW192" i="8" s="1"/>
  <c r="AU192" i="8"/>
  <c r="CV191" i="8"/>
  <c r="CW191" i="8" s="1"/>
  <c r="AU191" i="8"/>
  <c r="CV190" i="8"/>
  <c r="CW190" i="8" s="1"/>
  <c r="AU190" i="8"/>
  <c r="CV172" i="8"/>
  <c r="CW172" i="8" s="1"/>
  <c r="AU172" i="8"/>
  <c r="CV161" i="8"/>
  <c r="CW161" i="8" s="1"/>
  <c r="AU161" i="8"/>
  <c r="CV157" i="8"/>
  <c r="CW157" i="8" s="1"/>
  <c r="AU157" i="8"/>
  <c r="CV121" i="8"/>
  <c r="CW121" i="8" s="1"/>
  <c r="AU121" i="8"/>
  <c r="CV119" i="8"/>
  <c r="CW119" i="8" s="1"/>
  <c r="AU119" i="8"/>
  <c r="CV116" i="8"/>
  <c r="CW116" i="8" s="1"/>
  <c r="AU116" i="8"/>
  <c r="CV115" i="8"/>
  <c r="CW115" i="8" s="1"/>
  <c r="AU115" i="8"/>
  <c r="CV111" i="8"/>
  <c r="CW111" i="8" s="1"/>
  <c r="AU111" i="8"/>
  <c r="CV52" i="8"/>
  <c r="CW52" i="8" s="1"/>
  <c r="AU52" i="8"/>
  <c r="CV74" i="8"/>
  <c r="CW74" i="8" s="1"/>
  <c r="AU74" i="8"/>
  <c r="CV288" i="8"/>
  <c r="CW288" i="8" s="1"/>
  <c r="AU288" i="8"/>
  <c r="CV284" i="8"/>
  <c r="CW284" i="8" s="1"/>
  <c r="AU284" i="8"/>
  <c r="CV280" i="8"/>
  <c r="CW280" i="8" s="1"/>
  <c r="AU280" i="8"/>
  <c r="CV263" i="8"/>
  <c r="CW263" i="8" s="1"/>
  <c r="AU263" i="8"/>
  <c r="CV259" i="8"/>
  <c r="CW259" i="8" s="1"/>
  <c r="AU259" i="8"/>
  <c r="CV244" i="8"/>
  <c r="CW244" i="8" s="1"/>
  <c r="AU244" i="8"/>
  <c r="CV222" i="8"/>
  <c r="CW222" i="8" s="1"/>
  <c r="AU222" i="8"/>
  <c r="CV218" i="8"/>
  <c r="CW218" i="8" s="1"/>
  <c r="AU218" i="8"/>
  <c r="CV214" i="8"/>
  <c r="CW214" i="8" s="1"/>
  <c r="AU214" i="8"/>
  <c r="CV203" i="8"/>
  <c r="CW203" i="8" s="1"/>
  <c r="AU203" i="8"/>
  <c r="CV180" i="8"/>
  <c r="CW180" i="8" s="1"/>
  <c r="AU180" i="8"/>
  <c r="CV178" i="8"/>
  <c r="CW178" i="8" s="1"/>
  <c r="AU178" i="8"/>
  <c r="CV176" i="8"/>
  <c r="CW176" i="8" s="1"/>
  <c r="AU176" i="8"/>
  <c r="CV174" i="8"/>
  <c r="CW174" i="8" s="1"/>
  <c r="AU174" i="8"/>
  <c r="CV171" i="8"/>
  <c r="CW171" i="8" s="1"/>
  <c r="AU171" i="8"/>
  <c r="CV170" i="8"/>
  <c r="CW170" i="8" s="1"/>
  <c r="AU170" i="8"/>
  <c r="CV169" i="8"/>
  <c r="CW169" i="8" s="1"/>
  <c r="AU169" i="8"/>
  <c r="CV168" i="8"/>
  <c r="CW168" i="8" s="1"/>
  <c r="AU168" i="8"/>
  <c r="CV167" i="8"/>
  <c r="CW167" i="8" s="1"/>
  <c r="AU167" i="8"/>
  <c r="CV166" i="8"/>
  <c r="CW166" i="8" s="1"/>
  <c r="AU166" i="8"/>
  <c r="CV165" i="8"/>
  <c r="CW165" i="8" s="1"/>
  <c r="AU165" i="8"/>
  <c r="CV164" i="8"/>
  <c r="CW164" i="8" s="1"/>
  <c r="AU164" i="8"/>
  <c r="CV160" i="8"/>
  <c r="CW160" i="8" s="1"/>
  <c r="AU160" i="8"/>
  <c r="CV156" i="8"/>
  <c r="CW156" i="8" s="1"/>
  <c r="AU156" i="8"/>
  <c r="CV155" i="8"/>
  <c r="CW155" i="8" s="1"/>
  <c r="AU155" i="8"/>
  <c r="CV154" i="8"/>
  <c r="CW154" i="8" s="1"/>
  <c r="AU154" i="8"/>
  <c r="CV153" i="8"/>
  <c r="CW153" i="8" s="1"/>
  <c r="AU153" i="8"/>
  <c r="CV152" i="8"/>
  <c r="CW152" i="8" s="1"/>
  <c r="AU152" i="8"/>
  <c r="CV151" i="8"/>
  <c r="CW151" i="8" s="1"/>
  <c r="AU151" i="8"/>
  <c r="CV150" i="8"/>
  <c r="CW150" i="8" s="1"/>
  <c r="AU150" i="8"/>
  <c r="CV124" i="8"/>
  <c r="CW124" i="8" s="1"/>
  <c r="AU124" i="8"/>
  <c r="CV107" i="8"/>
  <c r="CW107" i="8" s="1"/>
  <c r="AU107" i="8"/>
  <c r="CV106" i="8"/>
  <c r="CW106" i="8" s="1"/>
  <c r="AU106" i="8"/>
  <c r="CV105" i="8"/>
  <c r="CW105" i="8" s="1"/>
  <c r="AU105" i="8"/>
  <c r="CV104" i="8"/>
  <c r="CW104" i="8" s="1"/>
  <c r="AU104" i="8"/>
  <c r="CV103" i="8"/>
  <c r="CW103" i="8" s="1"/>
  <c r="AU103" i="8"/>
  <c r="CV101" i="8"/>
  <c r="CW101" i="8" s="1"/>
  <c r="AU101" i="8"/>
  <c r="CV98" i="8"/>
  <c r="CW98" i="8" s="1"/>
  <c r="AU98" i="8"/>
  <c r="CV94" i="8"/>
  <c r="CW94" i="8" s="1"/>
  <c r="AU94" i="8"/>
  <c r="CV90" i="8"/>
  <c r="CW90" i="8" s="1"/>
  <c r="AU90" i="8"/>
  <c r="CV89" i="8"/>
  <c r="CW89" i="8" s="1"/>
  <c r="AU89" i="8"/>
  <c r="CV88" i="8"/>
  <c r="CW88" i="8" s="1"/>
  <c r="AU88" i="8"/>
  <c r="CV83" i="8"/>
  <c r="CW83" i="8" s="1"/>
  <c r="AU83" i="8"/>
  <c r="CV54" i="8"/>
  <c r="CW54" i="8" s="1"/>
  <c r="AU54" i="8"/>
  <c r="CV75" i="8"/>
  <c r="CW75" i="8" s="1"/>
  <c r="AU75" i="8"/>
  <c r="CV292" i="8"/>
  <c r="CW292" i="8" s="1"/>
  <c r="AU292" i="8"/>
  <c r="CV274" i="8"/>
  <c r="CW274" i="8" s="1"/>
  <c r="AU274" i="8"/>
  <c r="CV253" i="8"/>
  <c r="CW253" i="8" s="1"/>
  <c r="AU253" i="8"/>
  <c r="CV252" i="8"/>
  <c r="CW252" i="8" s="1"/>
  <c r="AU252" i="8"/>
  <c r="CV251" i="8"/>
  <c r="CW251" i="8" s="1"/>
  <c r="AU251" i="8"/>
  <c r="CV248" i="8"/>
  <c r="CW248" i="8" s="1"/>
  <c r="AU248" i="8"/>
  <c r="CV242" i="8"/>
  <c r="CW242" i="8" s="1"/>
  <c r="AU242" i="8"/>
  <c r="CV238" i="8"/>
  <c r="CW238" i="8" s="1"/>
  <c r="AU238" i="8"/>
  <c r="CV237" i="8"/>
  <c r="CW237" i="8" s="1"/>
  <c r="AU237" i="8"/>
  <c r="CV236" i="8"/>
  <c r="CW236" i="8" s="1"/>
  <c r="AU236" i="8"/>
  <c r="CV235" i="8"/>
  <c r="CW235" i="8" s="1"/>
  <c r="AU235" i="8"/>
  <c r="CV234" i="8"/>
  <c r="CW234" i="8" s="1"/>
  <c r="AU234" i="8"/>
  <c r="CV233" i="8"/>
  <c r="CW233" i="8" s="1"/>
  <c r="AU233" i="8"/>
  <c r="CV232" i="8"/>
  <c r="CW232" i="8" s="1"/>
  <c r="AU232" i="8"/>
  <c r="CV199" i="8"/>
  <c r="CW199" i="8" s="1"/>
  <c r="AU199" i="8"/>
  <c r="CV142" i="8"/>
  <c r="CW142" i="8" s="1"/>
  <c r="AU142" i="8"/>
  <c r="CV138" i="8"/>
  <c r="CW138" i="8" s="1"/>
  <c r="AU138" i="8"/>
  <c r="CV134" i="8"/>
  <c r="CW134" i="8" s="1"/>
  <c r="AU134" i="8"/>
  <c r="CV126" i="8"/>
  <c r="CW126" i="8" s="1"/>
  <c r="AU126" i="8"/>
  <c r="CV114" i="8"/>
  <c r="CW114" i="8" s="1"/>
  <c r="AU114" i="8"/>
  <c r="CV110" i="8"/>
  <c r="CW110" i="8" s="1"/>
  <c r="AU110" i="8"/>
  <c r="CV82" i="8"/>
  <c r="CW82" i="8" s="1"/>
  <c r="AU82" i="8"/>
  <c r="CV177" i="8"/>
  <c r="CW177" i="8" s="1"/>
  <c r="AU177" i="8"/>
  <c r="CV173" i="8"/>
  <c r="CW173" i="8" s="1"/>
  <c r="AU173" i="8"/>
  <c r="CV69" i="8"/>
  <c r="CW69" i="8" s="1"/>
  <c r="AU69" i="8"/>
  <c r="CV71" i="8"/>
  <c r="CW71" i="8" s="1"/>
  <c r="AU71" i="8"/>
  <c r="CV97" i="8"/>
  <c r="CW97" i="8" s="1"/>
  <c r="AU97" i="8"/>
  <c r="CV93" i="8"/>
  <c r="CW93" i="8" s="1"/>
  <c r="AU93" i="8"/>
  <c r="CV87" i="8"/>
  <c r="CW87" i="8" s="1"/>
  <c r="AU87" i="8"/>
  <c r="CV81" i="8"/>
  <c r="CW81" i="8" s="1"/>
  <c r="AU81" i="8"/>
  <c r="CH42" i="8"/>
  <c r="AT42" i="8"/>
  <c r="AQ42" i="8"/>
  <c r="AO42" i="8"/>
  <c r="CV44" i="8"/>
  <c r="CW44" i="8" s="1"/>
  <c r="AU44" i="8"/>
  <c r="CV46" i="8"/>
  <c r="CW46" i="8" s="1"/>
  <c r="AU46" i="8"/>
  <c r="CV60" i="8"/>
  <c r="CW60" i="8" s="1"/>
  <c r="AU60" i="8"/>
  <c r="AU55" i="8"/>
  <c r="CV55" i="8"/>
  <c r="CW55" i="8" s="1"/>
  <c r="CV175" i="8"/>
  <c r="CW175" i="8" s="1"/>
  <c r="AU175" i="8"/>
  <c r="AU53" i="8"/>
  <c r="CV53" i="8"/>
  <c r="CW53" i="8" s="1"/>
  <c r="AU59" i="8"/>
  <c r="CV59" i="8"/>
  <c r="CW59" i="8" s="1"/>
  <c r="AO100" i="8"/>
  <c r="AO96" i="8"/>
  <c r="AO92" i="8"/>
  <c r="AO40" i="8"/>
  <c r="AO179" i="8"/>
  <c r="AO48" i="8"/>
  <c r="AO50" i="8"/>
  <c r="AO58" i="8"/>
  <c r="AO73" i="8"/>
  <c r="AO77" i="8"/>
  <c r="AO78" i="8"/>
  <c r="AO276" i="8"/>
  <c r="AO240" i="8"/>
  <c r="AO230" i="8"/>
  <c r="AO229" i="8"/>
  <c r="AO228" i="8"/>
  <c r="AO227" i="8"/>
  <c r="AO226" i="8"/>
  <c r="AO225" i="8"/>
  <c r="AO224" i="8"/>
  <c r="AO213" i="8"/>
  <c r="AO201" i="8"/>
  <c r="AO197" i="8"/>
  <c r="AO189" i="8"/>
  <c r="AO144" i="8"/>
  <c r="AO140" i="8"/>
  <c r="AO136" i="8"/>
  <c r="AO132" i="8"/>
  <c r="AO131" i="8"/>
  <c r="AO130" i="8"/>
  <c r="AO129" i="8"/>
  <c r="AO128" i="8"/>
  <c r="AO127" i="8"/>
  <c r="AO112" i="8"/>
  <c r="AO102" i="8"/>
  <c r="AO86" i="8"/>
  <c r="AO85" i="8"/>
  <c r="AO80" i="8"/>
  <c r="AO62" i="8"/>
  <c r="AO66" i="8"/>
  <c r="AO68" i="8"/>
  <c r="AO57" i="8"/>
  <c r="AO61" i="8"/>
  <c r="AO99" i="8"/>
  <c r="AO95" i="8"/>
  <c r="AO91" i="8"/>
  <c r="AO84" i="8"/>
  <c r="AO79" i="8"/>
  <c r="AO51" i="8"/>
  <c r="AO64" i="8"/>
  <c r="AO67" i="8"/>
  <c r="AO70" i="8"/>
  <c r="AR308" i="8"/>
  <c r="AR313" i="8" s="1"/>
  <c r="AR307" i="8"/>
  <c r="AR312" i="8" s="1"/>
  <c r="AS40" i="8"/>
  <c r="CV275" i="8"/>
  <c r="CW275" i="8" s="1"/>
  <c r="AU275" i="8"/>
  <c r="CV270" i="8"/>
  <c r="CW270" i="8" s="1"/>
  <c r="AU270" i="8"/>
  <c r="CV269" i="8"/>
  <c r="CW269" i="8" s="1"/>
  <c r="AU269" i="8"/>
  <c r="CV268" i="8"/>
  <c r="CW268" i="8" s="1"/>
  <c r="AU268" i="8"/>
  <c r="CV267" i="8"/>
  <c r="CW267" i="8" s="1"/>
  <c r="AU267" i="8"/>
  <c r="CV266" i="8"/>
  <c r="CW266" i="8" s="1"/>
  <c r="AU266" i="8"/>
  <c r="CV262" i="8"/>
  <c r="CW262" i="8" s="1"/>
  <c r="AU262" i="8"/>
  <c r="CV258" i="8"/>
  <c r="CW258" i="8" s="1"/>
  <c r="AU258" i="8"/>
  <c r="CV250" i="8"/>
  <c r="CW250" i="8" s="1"/>
  <c r="AU250" i="8"/>
  <c r="CV249" i="8"/>
  <c r="CW249" i="8" s="1"/>
  <c r="AU249" i="8"/>
  <c r="CV241" i="8"/>
  <c r="CW241" i="8" s="1"/>
  <c r="AU241" i="8"/>
  <c r="CV231" i="8"/>
  <c r="CW231" i="8" s="1"/>
  <c r="AU231" i="8"/>
  <c r="CV223" i="8"/>
  <c r="CW223" i="8" s="1"/>
  <c r="AU223" i="8"/>
  <c r="CV219" i="8"/>
  <c r="CW219" i="8" s="1"/>
  <c r="AU219" i="8"/>
  <c r="CV215" i="8"/>
  <c r="CW215" i="8" s="1"/>
  <c r="AU215" i="8"/>
  <c r="CV204" i="8"/>
  <c r="CW204" i="8" s="1"/>
  <c r="AU204" i="8"/>
  <c r="CV141" i="8"/>
  <c r="CW141" i="8" s="1"/>
  <c r="AU141" i="8"/>
  <c r="CV137" i="8"/>
  <c r="CW137" i="8" s="1"/>
  <c r="AU137" i="8"/>
  <c r="CV133" i="8"/>
  <c r="CW133" i="8" s="1"/>
  <c r="AU133" i="8"/>
  <c r="CV125" i="8"/>
  <c r="CW125" i="8" s="1"/>
  <c r="AU125" i="8"/>
  <c r="CV122" i="8"/>
  <c r="CW122" i="8" s="1"/>
  <c r="AU122" i="8"/>
  <c r="CV120" i="8"/>
  <c r="CW120" i="8" s="1"/>
  <c r="AU120" i="8"/>
  <c r="CV297" i="8"/>
  <c r="CW297" i="8" s="1"/>
  <c r="AU297" i="8"/>
  <c r="CV296" i="8"/>
  <c r="CW296" i="8" s="1"/>
  <c r="AU296" i="8"/>
  <c r="CV295" i="8"/>
  <c r="CW295" i="8" s="1"/>
  <c r="AU295" i="8"/>
  <c r="CV294" i="8"/>
  <c r="CW294" i="8" s="1"/>
  <c r="AU294" i="8"/>
  <c r="CV293" i="8"/>
  <c r="CW293" i="8" s="1"/>
  <c r="AU293" i="8"/>
  <c r="CV289" i="8"/>
  <c r="CW289" i="8" s="1"/>
  <c r="AU289" i="8"/>
  <c r="CV285" i="8"/>
  <c r="CW285" i="8" s="1"/>
  <c r="AU285" i="8"/>
  <c r="CV281" i="8"/>
  <c r="CW281" i="8" s="1"/>
  <c r="AU281" i="8"/>
  <c r="CV247" i="8"/>
  <c r="CW247" i="8" s="1"/>
  <c r="AU247" i="8"/>
  <c r="CV243" i="8"/>
  <c r="CW243" i="8" s="1"/>
  <c r="AU243" i="8"/>
  <c r="CV212" i="8"/>
  <c r="CW212" i="8" s="1"/>
  <c r="AU212" i="8"/>
  <c r="CV211" i="8"/>
  <c r="CW211" i="8" s="1"/>
  <c r="AU211" i="8"/>
  <c r="CV210" i="8"/>
  <c r="CW210" i="8" s="1"/>
  <c r="AU210" i="8"/>
  <c r="CV209" i="8"/>
  <c r="CW209" i="8" s="1"/>
  <c r="AU209" i="8"/>
  <c r="CV208" i="8"/>
  <c r="CW208" i="8" s="1"/>
  <c r="AU208" i="8"/>
  <c r="CV207" i="8"/>
  <c r="CW207" i="8" s="1"/>
  <c r="AU207" i="8"/>
  <c r="CV206" i="8"/>
  <c r="CW206" i="8" s="1"/>
  <c r="AU206" i="8"/>
  <c r="CV198" i="8"/>
  <c r="CW198" i="8" s="1"/>
  <c r="AU198" i="8"/>
  <c r="CV163" i="8"/>
  <c r="CW163" i="8" s="1"/>
  <c r="AU163" i="8"/>
  <c r="CV159" i="8"/>
  <c r="CW159" i="8" s="1"/>
  <c r="AU159" i="8"/>
  <c r="CV149" i="8"/>
  <c r="CW149" i="8" s="1"/>
  <c r="AU149" i="8"/>
  <c r="CV148" i="8"/>
  <c r="CW148" i="8" s="1"/>
  <c r="AU148" i="8"/>
  <c r="CV147" i="8"/>
  <c r="CW147" i="8" s="1"/>
  <c r="AU147" i="8"/>
  <c r="CV146" i="8"/>
  <c r="CW146" i="8" s="1"/>
  <c r="AU146" i="8"/>
  <c r="CV145" i="8"/>
  <c r="CW145" i="8" s="1"/>
  <c r="AU145" i="8"/>
  <c r="CV117" i="8"/>
  <c r="CW117" i="8" s="1"/>
  <c r="AU117" i="8"/>
  <c r="CV113" i="8"/>
  <c r="CW113" i="8" s="1"/>
  <c r="AU113" i="8"/>
  <c r="CV56" i="8"/>
  <c r="CW56" i="8" s="1"/>
  <c r="AU56" i="8"/>
  <c r="CV72" i="8"/>
  <c r="CW72" i="8" s="1"/>
  <c r="AU72" i="8"/>
  <c r="CV76" i="8"/>
  <c r="CW76" i="8" s="1"/>
  <c r="AU76" i="8"/>
  <c r="AU65" i="8"/>
  <c r="CV65" i="8"/>
  <c r="CW65" i="8" s="1"/>
  <c r="CV298" i="8"/>
  <c r="CW298" i="8" s="1"/>
  <c r="AU298" i="8"/>
  <c r="CV290" i="8"/>
  <c r="CW290" i="8" s="1"/>
  <c r="AU290" i="8"/>
  <c r="CV286" i="8"/>
  <c r="CW286" i="8" s="1"/>
  <c r="AU286" i="8"/>
  <c r="CV282" i="8"/>
  <c r="CW282" i="8" s="1"/>
  <c r="AU282" i="8"/>
  <c r="CV265" i="8"/>
  <c r="CW265" i="8" s="1"/>
  <c r="AU265" i="8"/>
  <c r="CV261" i="8"/>
  <c r="CW261" i="8" s="1"/>
  <c r="AU261" i="8"/>
  <c r="CV257" i="8"/>
  <c r="CW257" i="8" s="1"/>
  <c r="AU257" i="8"/>
  <c r="CV255" i="8"/>
  <c r="CW255" i="8" s="1"/>
  <c r="AU255" i="8"/>
  <c r="CV254" i="8"/>
  <c r="CW254" i="8" s="1"/>
  <c r="AU254" i="8"/>
  <c r="CV246" i="8"/>
  <c r="CW246" i="8" s="1"/>
  <c r="AU246" i="8"/>
  <c r="CV220" i="8"/>
  <c r="CW220" i="8" s="1"/>
  <c r="AU220" i="8"/>
  <c r="CV216" i="8"/>
  <c r="CW216" i="8" s="1"/>
  <c r="AU216" i="8"/>
  <c r="CV205" i="8"/>
  <c r="CW205" i="8" s="1"/>
  <c r="AU205" i="8"/>
  <c r="CV162" i="8"/>
  <c r="CW162" i="8" s="1"/>
  <c r="AU162" i="8"/>
  <c r="CV158" i="8"/>
  <c r="CW158" i="8" s="1"/>
  <c r="AU158" i="8"/>
  <c r="CV143" i="8"/>
  <c r="CW143" i="8" s="1"/>
  <c r="AU143" i="8"/>
  <c r="CV123" i="8"/>
  <c r="CW123" i="8" s="1"/>
  <c r="AU123" i="8"/>
  <c r="CV118" i="8"/>
  <c r="CW118" i="8" s="1"/>
  <c r="AU118" i="8"/>
  <c r="CV100" i="8"/>
  <c r="CW100" i="8" s="1"/>
  <c r="AU100" i="8"/>
  <c r="CV96" i="8"/>
  <c r="CW96" i="8" s="1"/>
  <c r="AU96" i="8"/>
  <c r="CV92" i="8"/>
  <c r="CW92" i="8" s="1"/>
  <c r="AU92" i="8"/>
  <c r="AT308" i="8"/>
  <c r="AT313" i="8" s="1"/>
  <c r="AT307" i="8"/>
  <c r="AT312" i="8" s="1"/>
  <c r="AT302" i="8"/>
  <c r="AO41" i="8"/>
  <c r="AO43" i="8"/>
  <c r="AO47" i="8"/>
  <c r="AO49" i="8"/>
  <c r="AO45" i="8"/>
  <c r="AQ307" i="8"/>
  <c r="AQ312" i="8" s="1"/>
  <c r="AQ308" i="8"/>
  <c r="AQ313" i="8" s="1"/>
  <c r="AU40" i="8"/>
  <c r="CV40" i="8"/>
  <c r="CW40" i="8" s="1"/>
  <c r="AY39" i="8"/>
  <c r="AY278" i="8" s="1"/>
  <c r="AX38" i="8"/>
  <c r="AX158" i="8" s="1"/>
  <c r="CV179" i="8"/>
  <c r="CW179" i="8" s="1"/>
  <c r="AY179" i="8"/>
  <c r="AU179" i="8"/>
  <c r="AM307" i="8"/>
  <c r="AM312" i="8" s="1"/>
  <c r="AM302" i="8"/>
  <c r="AM308" i="8"/>
  <c r="AM313" i="8" s="1"/>
  <c r="CV48" i="8"/>
  <c r="CW48" i="8" s="1"/>
  <c r="AX48" i="8"/>
  <c r="AU48" i="8"/>
  <c r="CV50" i="8"/>
  <c r="CW50" i="8" s="1"/>
  <c r="AX50" i="8"/>
  <c r="AU50" i="8"/>
  <c r="CV58" i="8"/>
  <c r="CW58" i="8" s="1"/>
  <c r="AX58" i="8"/>
  <c r="AU58" i="8"/>
  <c r="AX73" i="8"/>
  <c r="CV73" i="8"/>
  <c r="CW73" i="8" s="1"/>
  <c r="AU73" i="8"/>
  <c r="AX77" i="8"/>
  <c r="CV77" i="8"/>
  <c r="CW77" i="8" s="1"/>
  <c r="AU77" i="8"/>
  <c r="CV78" i="8"/>
  <c r="CW78" i="8" s="1"/>
  <c r="AY78" i="8"/>
  <c r="AU78" i="8"/>
  <c r="AX276" i="8"/>
  <c r="CV276" i="8"/>
  <c r="CW276" i="8" s="1"/>
  <c r="AU276" i="8"/>
  <c r="CV240" i="8"/>
  <c r="CW240" i="8" s="1"/>
  <c r="AY240" i="8"/>
  <c r="AU240" i="8"/>
  <c r="AX240" i="8"/>
  <c r="CV230" i="8"/>
  <c r="CW230" i="8" s="1"/>
  <c r="AY230" i="8"/>
  <c r="AU230" i="8"/>
  <c r="AX230" i="8"/>
  <c r="CV229" i="8"/>
  <c r="CW229" i="8" s="1"/>
  <c r="AY229" i="8"/>
  <c r="AU229" i="8"/>
  <c r="AX229" i="8"/>
  <c r="CV228" i="8"/>
  <c r="CW228" i="8" s="1"/>
  <c r="AY228" i="8"/>
  <c r="AU228" i="8"/>
  <c r="AX228" i="8"/>
  <c r="CV227" i="8"/>
  <c r="CW227" i="8" s="1"/>
  <c r="AY227" i="8"/>
  <c r="AU227" i="8"/>
  <c r="AX227" i="8"/>
  <c r="CV226" i="8"/>
  <c r="CW226" i="8" s="1"/>
  <c r="AY226" i="8"/>
  <c r="AU226" i="8"/>
  <c r="AX226" i="8"/>
  <c r="CV225" i="8"/>
  <c r="CW225" i="8" s="1"/>
  <c r="AY225" i="8"/>
  <c r="AU225" i="8"/>
  <c r="AX225" i="8"/>
  <c r="CV224" i="8"/>
  <c r="CW224" i="8" s="1"/>
  <c r="AY224" i="8"/>
  <c r="AU224" i="8"/>
  <c r="AX224" i="8"/>
  <c r="CV213" i="8"/>
  <c r="CW213" i="8" s="1"/>
  <c r="AY213" i="8"/>
  <c r="AU213" i="8"/>
  <c r="AX213" i="8"/>
  <c r="CV201" i="8"/>
  <c r="CW201" i="8" s="1"/>
  <c r="AY201" i="8"/>
  <c r="AU201" i="8"/>
  <c r="AX201" i="8"/>
  <c r="CV197" i="8"/>
  <c r="CW197" i="8" s="1"/>
  <c r="AY197" i="8"/>
  <c r="AU197" i="8"/>
  <c r="AX197" i="8"/>
  <c r="CV189" i="8"/>
  <c r="CW189" i="8" s="1"/>
  <c r="AY189" i="8"/>
  <c r="AU189" i="8"/>
  <c r="AX189" i="8"/>
  <c r="CV144" i="8"/>
  <c r="CW144" i="8" s="1"/>
  <c r="AY144" i="8"/>
  <c r="AU144" i="8"/>
  <c r="AX144" i="8"/>
  <c r="CV140" i="8"/>
  <c r="CW140" i="8" s="1"/>
  <c r="AY140" i="8"/>
  <c r="AU140" i="8"/>
  <c r="AX140" i="8"/>
  <c r="CV136" i="8"/>
  <c r="CW136" i="8" s="1"/>
  <c r="AY136" i="8"/>
  <c r="AU136" i="8"/>
  <c r="AX136" i="8"/>
  <c r="CV132" i="8"/>
  <c r="CW132" i="8" s="1"/>
  <c r="AY132" i="8"/>
  <c r="AU132" i="8"/>
  <c r="AX132" i="8"/>
  <c r="CV131" i="8"/>
  <c r="CW131" i="8" s="1"/>
  <c r="AY131" i="8"/>
  <c r="AU131" i="8"/>
  <c r="AX131" i="8"/>
  <c r="CV130" i="8"/>
  <c r="CW130" i="8" s="1"/>
  <c r="AY130" i="8"/>
  <c r="AU130" i="8"/>
  <c r="AX130" i="8"/>
  <c r="CV129" i="8"/>
  <c r="CW129" i="8" s="1"/>
  <c r="AY129" i="8"/>
  <c r="AU129" i="8"/>
  <c r="AX129" i="8"/>
  <c r="CV128" i="8"/>
  <c r="CW128" i="8" s="1"/>
  <c r="AY128" i="8"/>
  <c r="AU128" i="8"/>
  <c r="AX128" i="8"/>
  <c r="CV127" i="8"/>
  <c r="CW127" i="8" s="1"/>
  <c r="AY127" i="8"/>
  <c r="AU127" i="8"/>
  <c r="AX127" i="8"/>
  <c r="CV112" i="8"/>
  <c r="CW112" i="8" s="1"/>
  <c r="AY112" i="8"/>
  <c r="AU112" i="8"/>
  <c r="AX112" i="8"/>
  <c r="CV102" i="8"/>
  <c r="CW102" i="8" s="1"/>
  <c r="AY102" i="8"/>
  <c r="AU102" i="8"/>
  <c r="AX102" i="8"/>
  <c r="CV86" i="8"/>
  <c r="CW86" i="8" s="1"/>
  <c r="AY86" i="8"/>
  <c r="AU86" i="8"/>
  <c r="AX86" i="8"/>
  <c r="CV85" i="8"/>
  <c r="CW85" i="8" s="1"/>
  <c r="AY85" i="8"/>
  <c r="AU85" i="8"/>
  <c r="AX85" i="8"/>
  <c r="CV80" i="8"/>
  <c r="CW80" i="8" s="1"/>
  <c r="AY80" i="8"/>
  <c r="AU80" i="8"/>
  <c r="AX80" i="8"/>
  <c r="CV62" i="8"/>
  <c r="CW62" i="8" s="1"/>
  <c r="AX62" i="8"/>
  <c r="AU62" i="8"/>
  <c r="AX66" i="8"/>
  <c r="CV66" i="8"/>
  <c r="CW66" i="8" s="1"/>
  <c r="AU66" i="8"/>
  <c r="AX68" i="8"/>
  <c r="CV68" i="8"/>
  <c r="CW68" i="8" s="1"/>
  <c r="AU68" i="8"/>
  <c r="AU57" i="8"/>
  <c r="CV57" i="8"/>
  <c r="CW57" i="8" s="1"/>
  <c r="AX57" i="8"/>
  <c r="AU61" i="8"/>
  <c r="CV61" i="8"/>
  <c r="CW61" i="8" s="1"/>
  <c r="AX61" i="8"/>
  <c r="CV99" i="8"/>
  <c r="CW99" i="8" s="1"/>
  <c r="AY99" i="8"/>
  <c r="AU99" i="8"/>
  <c r="AX99" i="8"/>
  <c r="CV95" i="8"/>
  <c r="CW95" i="8" s="1"/>
  <c r="AY95" i="8"/>
  <c r="AU95" i="8"/>
  <c r="AX95" i="8"/>
  <c r="CV91" i="8"/>
  <c r="CW91" i="8" s="1"/>
  <c r="AY91" i="8"/>
  <c r="AU91" i="8"/>
  <c r="AX91" i="8"/>
  <c r="CV84" i="8"/>
  <c r="CW84" i="8" s="1"/>
  <c r="AY84" i="8"/>
  <c r="AU84" i="8"/>
  <c r="AX84" i="8"/>
  <c r="CV79" i="8"/>
  <c r="CW79" i="8" s="1"/>
  <c r="AY79" i="8"/>
  <c r="AU79" i="8"/>
  <c r="AX79" i="8"/>
  <c r="AU51" i="8"/>
  <c r="CV51" i="8"/>
  <c r="CW51" i="8" s="1"/>
  <c r="AX51" i="8"/>
  <c r="CV64" i="8"/>
  <c r="CW64" i="8" s="1"/>
  <c r="AX64" i="8"/>
  <c r="AU64" i="8"/>
  <c r="AX67" i="8"/>
  <c r="CV67" i="8"/>
  <c r="CW67" i="8" s="1"/>
  <c r="AU67" i="8"/>
  <c r="AX70" i="8"/>
  <c r="CV70" i="8"/>
  <c r="CW70" i="8" s="1"/>
  <c r="AU70" i="8"/>
  <c r="AY63" i="8"/>
  <c r="AU63" i="8"/>
  <c r="CV63" i="8"/>
  <c r="CW63" i="8" s="1"/>
  <c r="AX63" i="8"/>
  <c r="N26" i="8"/>
  <c r="AO54" i="8"/>
  <c r="AO75" i="8"/>
  <c r="AO292" i="8"/>
  <c r="AO274" i="8"/>
  <c r="AO253" i="8"/>
  <c r="AO252" i="8"/>
  <c r="AO251" i="8"/>
  <c r="AO248" i="8"/>
  <c r="AO242" i="8"/>
  <c r="AO238" i="8"/>
  <c r="AO237" i="8"/>
  <c r="AO236" i="8"/>
  <c r="AO235" i="8"/>
  <c r="AO234" i="8"/>
  <c r="AO233" i="8"/>
  <c r="AO232" i="8"/>
  <c r="AO199" i="8"/>
  <c r="AO142" i="8"/>
  <c r="AO138" i="8"/>
  <c r="AO134" i="8"/>
  <c r="AO126" i="8"/>
  <c r="AO114" i="8"/>
  <c r="AO110" i="8"/>
  <c r="AO82" i="8"/>
  <c r="AO177" i="8"/>
  <c r="AO173" i="8"/>
  <c r="AO69" i="8"/>
  <c r="AO71" i="8"/>
  <c r="AO97" i="8"/>
  <c r="AO93" i="8"/>
  <c r="AO87" i="8"/>
  <c r="AO81" i="8"/>
  <c r="AO44" i="8"/>
  <c r="AO46" i="8"/>
  <c r="AO60" i="8"/>
  <c r="AO55" i="8"/>
  <c r="AO175" i="8"/>
  <c r="AO53" i="8"/>
  <c r="AO59" i="8"/>
  <c r="T329" i="7"/>
  <c r="M28" i="7"/>
  <c r="N28" i="7" s="1"/>
  <c r="CN64" i="7"/>
  <c r="CN89" i="7"/>
  <c r="CN91" i="7"/>
  <c r="CN96" i="7"/>
  <c r="CN59" i="7"/>
  <c r="BT328" i="7"/>
  <c r="BT327" i="7"/>
  <c r="CI40" i="7"/>
  <c r="CN310" i="7"/>
  <c r="CN302" i="7"/>
  <c r="CN295" i="7"/>
  <c r="CN288" i="7"/>
  <c r="CN286" i="7"/>
  <c r="CN284" i="7"/>
  <c r="CN278" i="7"/>
  <c r="CN271" i="7"/>
  <c r="CN266" i="7"/>
  <c r="BF328" i="7"/>
  <c r="BF327" i="7"/>
  <c r="BU40" i="7"/>
  <c r="CN41" i="7"/>
  <c r="CN311" i="7"/>
  <c r="CN307" i="7"/>
  <c r="CN299" i="7"/>
  <c r="CN294" i="7"/>
  <c r="CN291" i="7"/>
  <c r="CN283" i="7"/>
  <c r="CN274" i="7"/>
  <c r="CN272" i="7"/>
  <c r="CN256" i="7"/>
  <c r="CN236" i="7"/>
  <c r="CN220" i="7"/>
  <c r="CN210" i="7"/>
  <c r="CN208" i="7"/>
  <c r="CN206" i="7"/>
  <c r="CN204" i="7"/>
  <c r="CN201" i="7"/>
  <c r="CN199" i="7"/>
  <c r="CN197" i="7"/>
  <c r="CN195" i="7"/>
  <c r="CN193" i="7"/>
  <c r="CN191" i="7"/>
  <c r="CN166" i="7"/>
  <c r="CN145" i="7"/>
  <c r="CN134" i="7"/>
  <c r="CN133" i="7"/>
  <c r="CN132" i="7"/>
  <c r="CN118" i="7"/>
  <c r="CN92" i="7"/>
  <c r="CN97" i="7"/>
  <c r="CN54" i="7"/>
  <c r="CN247" i="7"/>
  <c r="CN245" i="7"/>
  <c r="CN243" i="7"/>
  <c r="CN241" i="7"/>
  <c r="CN237" i="7"/>
  <c r="CN229" i="7"/>
  <c r="CN215" i="7"/>
  <c r="CN188" i="7"/>
  <c r="CN176" i="7"/>
  <c r="CN146" i="7"/>
  <c r="CN142" i="7"/>
  <c r="CN117" i="7"/>
  <c r="CN114" i="7"/>
  <c r="CN62" i="7"/>
  <c r="CN69" i="7"/>
  <c r="CN71" i="7"/>
  <c r="CN73" i="7"/>
  <c r="CN75" i="7"/>
  <c r="CN78" i="7"/>
  <c r="CN85" i="7"/>
  <c r="CN95" i="7"/>
  <c r="CN58" i="7"/>
  <c r="CN212" i="7"/>
  <c r="CN42" i="7"/>
  <c r="CN46" i="7"/>
  <c r="CN60" i="7"/>
  <c r="CJ51" i="7"/>
  <c r="CJ47" i="7"/>
  <c r="CJ49" i="7"/>
  <c r="CJ43" i="7"/>
  <c r="CJ45" i="7"/>
  <c r="CP328" i="7"/>
  <c r="CP327" i="7"/>
  <c r="CP322" i="7"/>
  <c r="BH328" i="7"/>
  <c r="BH327" i="7"/>
  <c r="BW40" i="7"/>
  <c r="CN308" i="7"/>
  <c r="CN300" i="7"/>
  <c r="CN293" i="7"/>
  <c r="CN264" i="7"/>
  <c r="CN262" i="7"/>
  <c r="CN260" i="7"/>
  <c r="CN248" i="7"/>
  <c r="BB328" i="7"/>
  <c r="BB327" i="7"/>
  <c r="BQ40" i="7"/>
  <c r="CN214" i="7"/>
  <c r="CN87" i="7"/>
  <c r="CN55" i="7"/>
  <c r="AR328" i="7"/>
  <c r="AR335" i="7" s="1"/>
  <c r="AR327" i="7"/>
  <c r="AR334" i="7" s="1"/>
  <c r="AR322" i="7"/>
  <c r="BG40" i="7"/>
  <c r="CN312" i="7"/>
  <c r="CN309" i="7"/>
  <c r="CN301" i="7"/>
  <c r="CN296" i="7"/>
  <c r="CN269" i="7"/>
  <c r="CN267" i="7"/>
  <c r="CN255" i="7"/>
  <c r="CN239" i="7"/>
  <c r="CN234" i="7"/>
  <c r="CN219" i="7"/>
  <c r="CN217" i="7"/>
  <c r="CN211" i="7"/>
  <c r="CN209" i="7"/>
  <c r="CN207" i="7"/>
  <c r="CN205" i="7"/>
  <c r="CN203" i="7"/>
  <c r="CN200" i="7"/>
  <c r="CN198" i="7"/>
  <c r="CN196" i="7"/>
  <c r="CN194" i="7"/>
  <c r="CN185" i="7"/>
  <c r="CN180" i="7"/>
  <c r="CN179" i="7"/>
  <c r="CN178" i="7"/>
  <c r="CN177" i="7"/>
  <c r="CN155" i="7"/>
  <c r="CN153" i="7"/>
  <c r="CN151" i="7"/>
  <c r="CN149" i="7"/>
  <c r="CN143" i="7"/>
  <c r="CN129" i="7"/>
  <c r="CN127" i="7"/>
  <c r="CN120" i="7"/>
  <c r="CN112" i="7"/>
  <c r="CN110" i="7"/>
  <c r="CN70" i="7"/>
  <c r="CN77" i="7"/>
  <c r="CN81" i="7"/>
  <c r="CN83" i="7"/>
  <c r="CN109" i="7"/>
  <c r="CN231" i="7"/>
  <c r="CN227" i="7"/>
  <c r="CN225" i="7"/>
  <c r="CN223" i="7"/>
  <c r="CN202" i="7"/>
  <c r="CN192" i="7"/>
  <c r="CN186" i="7"/>
  <c r="CN183" i="7"/>
  <c r="CN181" i="7"/>
  <c r="CN175" i="7"/>
  <c r="CN174" i="7"/>
  <c r="CN173" i="7"/>
  <c r="CN172" i="7"/>
  <c r="CN171" i="7"/>
  <c r="CN170" i="7"/>
  <c r="CN169" i="7"/>
  <c r="CN157" i="7"/>
  <c r="CN148" i="7"/>
  <c r="CN144" i="7"/>
  <c r="CN124" i="7"/>
  <c r="CN123" i="7"/>
  <c r="CN72" i="7"/>
  <c r="CN74" i="7"/>
  <c r="CN76" i="7"/>
  <c r="CN93" i="7"/>
  <c r="CN99" i="7"/>
  <c r="CN105" i="7"/>
  <c r="CN108" i="7"/>
  <c r="CN65" i="7"/>
  <c r="CK327" i="7"/>
  <c r="CJ40" i="7"/>
  <c r="CJ317" i="7"/>
  <c r="CJ315" i="7"/>
  <c r="CJ313" i="7"/>
  <c r="CJ304" i="7"/>
  <c r="CJ297" i="7"/>
  <c r="CJ280" i="7"/>
  <c r="CJ258" i="7"/>
  <c r="CJ253" i="7"/>
  <c r="CJ251" i="7"/>
  <c r="CO322" i="7"/>
  <c r="CO328" i="7"/>
  <c r="CJ50" i="7"/>
  <c r="CJ102" i="7"/>
  <c r="CJ67" i="7"/>
  <c r="N26" i="7"/>
  <c r="CJ314" i="7"/>
  <c r="CJ309" i="7"/>
  <c r="CJ301" i="7"/>
  <c r="CJ292" i="7"/>
  <c r="CJ290" i="7"/>
  <c r="CJ276" i="7"/>
  <c r="CJ273" i="7"/>
  <c r="CJ270" i="7"/>
  <c r="CJ269" i="7"/>
  <c r="CJ267" i="7"/>
  <c r="CJ238" i="7"/>
  <c r="CJ230" i="7"/>
  <c r="CJ219" i="7"/>
  <c r="CJ218" i="7"/>
  <c r="CJ217" i="7"/>
  <c r="CJ216" i="7"/>
  <c r="CJ189" i="7"/>
  <c r="CJ168" i="7"/>
  <c r="CJ165" i="7"/>
  <c r="CJ164" i="7"/>
  <c r="CJ163" i="7"/>
  <c r="CJ162" i="7"/>
  <c r="CJ161" i="7"/>
  <c r="CJ160" i="7"/>
  <c r="CJ159" i="7"/>
  <c r="CJ155" i="7"/>
  <c r="CJ154" i="7"/>
  <c r="CJ153" i="7"/>
  <c r="CJ152" i="7"/>
  <c r="CJ151" i="7"/>
  <c r="CJ150" i="7"/>
  <c r="CJ149" i="7"/>
  <c r="CJ143" i="7"/>
  <c r="CJ120" i="7"/>
  <c r="CJ52" i="7"/>
  <c r="CJ79" i="7"/>
  <c r="CJ101" i="7"/>
  <c r="CJ109" i="7"/>
  <c r="CJ61" i="7"/>
  <c r="CJ246" i="7"/>
  <c r="CJ244" i="7"/>
  <c r="CJ242" i="7"/>
  <c r="CJ240" i="7"/>
  <c r="CJ231" i="7"/>
  <c r="CJ228" i="7"/>
  <c r="CJ227" i="7"/>
  <c r="CJ226" i="7"/>
  <c r="CJ225" i="7"/>
  <c r="CJ224" i="7"/>
  <c r="CJ223" i="7"/>
  <c r="CJ222" i="7"/>
  <c r="CJ213" i="7"/>
  <c r="CJ190" i="7"/>
  <c r="CJ167" i="7"/>
  <c r="CJ144" i="7"/>
  <c r="CJ124" i="7"/>
  <c r="CJ123" i="7"/>
  <c r="CJ56" i="7"/>
  <c r="CJ68" i="7"/>
  <c r="CJ88" i="7"/>
  <c r="CJ66" i="7"/>
  <c r="CN44" i="7"/>
  <c r="CN48" i="7"/>
  <c r="CN104" i="7"/>
  <c r="CN318" i="7"/>
  <c r="CN316" i="7"/>
  <c r="CN306" i="7"/>
  <c r="CN298" i="7"/>
  <c r="CN289" i="7"/>
  <c r="CN287" i="7"/>
  <c r="CN285" i="7"/>
  <c r="CN282" i="7"/>
  <c r="CN275" i="7"/>
  <c r="CN268" i="7"/>
  <c r="CN257" i="7"/>
  <c r="CN254" i="7"/>
  <c r="CN252" i="7"/>
  <c r="CN250" i="7"/>
  <c r="CM328" i="7"/>
  <c r="CM327" i="7"/>
  <c r="CM322" i="7"/>
  <c r="CN86" i="7"/>
  <c r="CN98" i="7"/>
  <c r="BA328" i="7"/>
  <c r="BA327" i="7"/>
  <c r="BP40" i="7"/>
  <c r="CN303" i="7"/>
  <c r="CN279" i="7"/>
  <c r="CN249" i="7"/>
  <c r="CN232" i="7"/>
  <c r="CN221" i="7"/>
  <c r="CN187" i="7"/>
  <c r="CN141" i="7"/>
  <c r="CN138" i="7"/>
  <c r="CN137" i="7"/>
  <c r="CN136" i="7"/>
  <c r="CN135" i="7"/>
  <c r="CN130" i="7"/>
  <c r="CN128" i="7"/>
  <c r="CN126" i="7"/>
  <c r="CN125" i="7"/>
  <c r="CN122" i="7"/>
  <c r="CN113" i="7"/>
  <c r="CN80" i="7"/>
  <c r="CN82" i="7"/>
  <c r="CN84" i="7"/>
  <c r="CN53" i="7"/>
  <c r="CN233" i="7"/>
  <c r="CN184" i="7"/>
  <c r="CN182" i="7"/>
  <c r="CN158" i="7"/>
  <c r="CN131" i="7"/>
  <c r="CN121" i="7"/>
  <c r="CN103" i="7"/>
  <c r="CN107" i="7"/>
  <c r="CN57" i="7"/>
  <c r="CN90" i="7"/>
  <c r="CN94" i="7"/>
  <c r="CN100" i="7"/>
  <c r="CN106" i="7"/>
  <c r="CN63" i="7"/>
  <c r="BD328" i="7"/>
  <c r="BD327" i="7"/>
  <c r="BS40" i="7"/>
  <c r="CL328" i="7"/>
  <c r="CL327" i="7"/>
  <c r="CQ38" i="7"/>
  <c r="CQ40" i="7" s="1"/>
  <c r="CN40" i="7"/>
  <c r="CN317" i="7"/>
  <c r="CQ315" i="7"/>
  <c r="CN315" i="7"/>
  <c r="CN313" i="7"/>
  <c r="CQ304" i="7"/>
  <c r="CN304" i="7"/>
  <c r="CN297" i="7"/>
  <c r="CQ280" i="7"/>
  <c r="CN280" i="7"/>
  <c r="CN277" i="7"/>
  <c r="CQ265" i="7"/>
  <c r="CN265" i="7"/>
  <c r="CN263" i="7"/>
  <c r="CQ261" i="7"/>
  <c r="CN261" i="7"/>
  <c r="CN258" i="7"/>
  <c r="CN253" i="7"/>
  <c r="CN251" i="7"/>
  <c r="BR328" i="7"/>
  <c r="BR327" i="7"/>
  <c r="CG40" i="7"/>
  <c r="CN50" i="7"/>
  <c r="CN102" i="7"/>
  <c r="CN67" i="7"/>
  <c r="CQ67" i="7"/>
  <c r="CN314" i="7"/>
  <c r="CN305" i="7"/>
  <c r="CN292" i="7"/>
  <c r="CN290" i="7"/>
  <c r="CQ290" i="7"/>
  <c r="CN281" i="7"/>
  <c r="CN276" i="7"/>
  <c r="CN273" i="7"/>
  <c r="CQ270" i="7"/>
  <c r="CN270" i="7"/>
  <c r="CN259" i="7"/>
  <c r="CQ238" i="7"/>
  <c r="CN238" i="7"/>
  <c r="CN230" i="7"/>
  <c r="CQ218" i="7"/>
  <c r="CN218" i="7"/>
  <c r="CN216" i="7"/>
  <c r="CN189" i="7"/>
  <c r="CQ189" i="7"/>
  <c r="CN168" i="7"/>
  <c r="CQ165" i="7"/>
  <c r="CN165" i="7"/>
  <c r="CN164" i="7"/>
  <c r="CQ163" i="7"/>
  <c r="CN163" i="7"/>
  <c r="CN162" i="7"/>
  <c r="CQ161" i="7"/>
  <c r="CN161" i="7"/>
  <c r="CN160" i="7"/>
  <c r="CQ159" i="7"/>
  <c r="CN159" i="7"/>
  <c r="CN156" i="7"/>
  <c r="CQ154" i="7"/>
  <c r="CN154" i="7"/>
  <c r="CN152" i="7"/>
  <c r="CQ150" i="7"/>
  <c r="CN150" i="7"/>
  <c r="CN147" i="7"/>
  <c r="CQ139" i="7"/>
  <c r="CN139" i="7"/>
  <c r="CQ116" i="7"/>
  <c r="CN116" i="7"/>
  <c r="CQ115" i="7"/>
  <c r="CN115" i="7"/>
  <c r="CQ111" i="7"/>
  <c r="CN111" i="7"/>
  <c r="CQ52" i="7"/>
  <c r="CN52" i="7"/>
  <c r="CN79" i="7"/>
  <c r="CN101" i="7"/>
  <c r="CQ101" i="7"/>
  <c r="CN61" i="7"/>
  <c r="CN246" i="7"/>
  <c r="CQ246" i="7"/>
  <c r="CN244" i="7"/>
  <c r="CN242" i="7"/>
  <c r="CQ242" i="7"/>
  <c r="CN240" i="7"/>
  <c r="CQ235" i="7"/>
  <c r="CN235" i="7"/>
  <c r="CQ228" i="7"/>
  <c r="CN228" i="7"/>
  <c r="CQ226" i="7"/>
  <c r="CN226" i="7"/>
  <c r="CQ224" i="7"/>
  <c r="CN224" i="7"/>
  <c r="CQ222" i="7"/>
  <c r="CN222" i="7"/>
  <c r="CN213" i="7"/>
  <c r="CN190" i="7"/>
  <c r="CQ190" i="7"/>
  <c r="CQ167" i="7"/>
  <c r="CN167" i="7"/>
  <c r="CQ140" i="7"/>
  <c r="CN140" i="7"/>
  <c r="CQ119" i="7"/>
  <c r="CN119" i="7"/>
  <c r="CQ56" i="7"/>
  <c r="CN56" i="7"/>
  <c r="CN68" i="7"/>
  <c r="CN88" i="7"/>
  <c r="CQ88" i="7"/>
  <c r="CQ66" i="7"/>
  <c r="CN66" i="7"/>
  <c r="AT328" i="7"/>
  <c r="AT327" i="7"/>
  <c r="BI40" i="7"/>
  <c r="CK328" i="7"/>
  <c r="CJ308" i="7"/>
  <c r="CJ300" i="7"/>
  <c r="CJ293" i="7"/>
  <c r="CJ277" i="7"/>
  <c r="CJ265" i="7"/>
  <c r="CJ264" i="7"/>
  <c r="CJ263" i="7"/>
  <c r="CJ262" i="7"/>
  <c r="CJ261" i="7"/>
  <c r="CJ260" i="7"/>
  <c r="CJ248" i="7"/>
  <c r="CJ214" i="7"/>
  <c r="CJ87" i="7"/>
  <c r="CJ55" i="7"/>
  <c r="CJ312" i="7"/>
  <c r="CJ305" i="7"/>
  <c r="CJ296" i="7"/>
  <c r="CJ281" i="7"/>
  <c r="CJ259" i="7"/>
  <c r="CJ255" i="7"/>
  <c r="CJ239" i="7"/>
  <c r="CJ234" i="7"/>
  <c r="CJ211" i="7"/>
  <c r="CJ209" i="7"/>
  <c r="CJ207" i="7"/>
  <c r="CJ205" i="7"/>
  <c r="CJ203" i="7"/>
  <c r="CJ200" i="7"/>
  <c r="CJ198" i="7"/>
  <c r="CJ196" i="7"/>
  <c r="CJ194" i="7"/>
  <c r="CJ185" i="7"/>
  <c r="CJ180" i="7"/>
  <c r="CJ179" i="7"/>
  <c r="CJ178" i="7"/>
  <c r="CJ177" i="7"/>
  <c r="CJ156" i="7"/>
  <c r="CJ147" i="7"/>
  <c r="CJ139" i="7"/>
  <c r="CJ129" i="7"/>
  <c r="CJ127" i="7"/>
  <c r="CJ116" i="7"/>
  <c r="CJ115" i="7"/>
  <c r="CJ112" i="7"/>
  <c r="CJ111" i="7"/>
  <c r="CJ110" i="7"/>
  <c r="CJ70" i="7"/>
  <c r="CJ77" i="7"/>
  <c r="CJ81" i="7"/>
  <c r="CJ83" i="7"/>
  <c r="CJ235" i="7"/>
  <c r="CJ202" i="7"/>
  <c r="CJ192" i="7"/>
  <c r="CJ186" i="7"/>
  <c r="CJ183" i="7"/>
  <c r="CJ181" i="7"/>
  <c r="CJ175" i="7"/>
  <c r="CJ174" i="7"/>
  <c r="CJ173" i="7"/>
  <c r="CJ172" i="7"/>
  <c r="CJ171" i="7"/>
  <c r="CJ170" i="7"/>
  <c r="CJ169" i="7"/>
  <c r="CJ157" i="7"/>
  <c r="CJ148" i="7"/>
  <c r="CJ140" i="7"/>
  <c r="CJ119" i="7"/>
  <c r="CJ72" i="7"/>
  <c r="CJ74" i="7"/>
  <c r="CJ76" i="7"/>
  <c r="CJ93" i="7"/>
  <c r="CJ99" i="7"/>
  <c r="CJ105" i="7"/>
  <c r="CJ108" i="7"/>
  <c r="CJ65" i="7"/>
  <c r="AM307" i="6"/>
  <c r="AM312" i="6" s="1"/>
  <c r="AM302" i="6"/>
  <c r="AM308" i="6"/>
  <c r="AM313" i="6" s="1"/>
  <c r="CT142" i="6"/>
  <c r="CU142" i="6" s="1"/>
  <c r="AT142" i="6"/>
  <c r="CT140" i="6"/>
  <c r="CU140" i="6" s="1"/>
  <c r="AT140" i="6"/>
  <c r="CT192" i="6"/>
  <c r="CU192" i="6" s="1"/>
  <c r="AT192" i="6"/>
  <c r="CT184" i="6"/>
  <c r="CU184" i="6" s="1"/>
  <c r="AT184" i="6"/>
  <c r="CT186" i="6"/>
  <c r="CU186" i="6" s="1"/>
  <c r="AT186" i="6"/>
  <c r="CT40" i="6"/>
  <c r="CU40" i="6" s="1"/>
  <c r="AT40" i="6"/>
  <c r="CT47" i="6"/>
  <c r="CU47" i="6" s="1"/>
  <c r="AT47" i="6"/>
  <c r="CT188" i="6"/>
  <c r="CU188" i="6" s="1"/>
  <c r="AT188" i="6"/>
  <c r="CT182" i="6"/>
  <c r="CU182" i="6" s="1"/>
  <c r="AT182" i="6"/>
  <c r="CT235" i="6"/>
  <c r="CU235" i="6" s="1"/>
  <c r="AT235" i="6"/>
  <c r="CT190" i="6"/>
  <c r="CU190" i="6" s="1"/>
  <c r="AT190" i="6"/>
  <c r="O309" i="6"/>
  <c r="M27" i="6"/>
  <c r="O27" i="6" s="1"/>
  <c r="CT237" i="6"/>
  <c r="CU237" i="6" s="1"/>
  <c r="AT237" i="6"/>
  <c r="AR302" i="6"/>
  <c r="AP330" i="6"/>
  <c r="AU302" i="6"/>
  <c r="AQ330" i="6"/>
  <c r="N26" i="6"/>
  <c r="AM327" i="5"/>
  <c r="AM334" i="5" s="1"/>
  <c r="AM322" i="5"/>
  <c r="AM328" i="5"/>
  <c r="AM335" i="5" s="1"/>
  <c r="N26" i="5"/>
  <c r="AM307" i="4"/>
  <c r="AM312" i="4" s="1"/>
  <c r="AM302" i="4"/>
  <c r="AM308" i="4"/>
  <c r="AM313" i="4" s="1"/>
  <c r="O309" i="4"/>
  <c r="M27" i="4"/>
  <c r="O27" i="4" s="1"/>
  <c r="O329" i="3"/>
  <c r="M27" i="3"/>
  <c r="O27" i="3" s="1"/>
  <c r="AM327" i="3"/>
  <c r="AM334" i="3" s="1"/>
  <c r="AM322" i="3"/>
  <c r="AM328" i="3"/>
  <c r="AM335" i="3" s="1"/>
  <c r="N28" i="3"/>
  <c r="AM307" i="2"/>
  <c r="AM312" i="2" s="1"/>
  <c r="AM302" i="2"/>
  <c r="AM308" i="2"/>
  <c r="AM313" i="2" s="1"/>
  <c r="N28" i="2"/>
  <c r="N26" i="2"/>
  <c r="AM327" i="1"/>
  <c r="AM334" i="1" s="1"/>
  <c r="AM322" i="1"/>
  <c r="AM328" i="1"/>
  <c r="AM335" i="1" s="1"/>
  <c r="O329" i="1"/>
  <c r="M27" i="1"/>
  <c r="O27" i="1" s="1"/>
  <c r="CQ68" i="7" l="1"/>
  <c r="CQ213" i="7"/>
  <c r="CQ240" i="7"/>
  <c r="CQ244" i="7"/>
  <c r="CQ61" i="7"/>
  <c r="CQ79" i="7"/>
  <c r="CQ292" i="7"/>
  <c r="CQ102" i="7"/>
  <c r="CQ258" i="7"/>
  <c r="CQ263" i="7"/>
  <c r="CQ277" i="7"/>
  <c r="CQ313" i="7"/>
  <c r="CQ317" i="7"/>
  <c r="AX246" i="8"/>
  <c r="N28" i="6"/>
  <c r="CQ147" i="7"/>
  <c r="CQ152" i="7"/>
  <c r="CQ156" i="7"/>
  <c r="CQ160" i="7"/>
  <c r="CQ162" i="7"/>
  <c r="CQ164" i="7"/>
  <c r="CQ168" i="7"/>
  <c r="CQ216" i="7"/>
  <c r="CQ230" i="7"/>
  <c r="CQ259" i="7"/>
  <c r="CQ273" i="7"/>
  <c r="CQ281" i="7"/>
  <c r="CQ314" i="7"/>
  <c r="CQ253" i="7"/>
  <c r="AX78" i="8"/>
  <c r="AX205" i="8"/>
  <c r="AP307" i="9"/>
  <c r="AP312" i="9" s="1"/>
  <c r="N26" i="3"/>
  <c r="AX179" i="8"/>
  <c r="AX162" i="8"/>
  <c r="CQ276" i="7"/>
  <c r="CQ305" i="7"/>
  <c r="CQ50" i="7"/>
  <c r="CQ251" i="7"/>
  <c r="CQ297" i="7"/>
  <c r="CR168" i="10"/>
  <c r="CR171" i="10"/>
  <c r="CR277" i="10"/>
  <c r="CR268" i="10"/>
  <c r="N26" i="1"/>
  <c r="BJ328" i="10"/>
  <c r="BJ327" i="10"/>
  <c r="BY40" i="10"/>
  <c r="BQ328" i="10"/>
  <c r="BQ327" i="10"/>
  <c r="CF40" i="10"/>
  <c r="BH328" i="10"/>
  <c r="BH327" i="10"/>
  <c r="BW40" i="10"/>
  <c r="BR328" i="10"/>
  <c r="BR327" i="10"/>
  <c r="CG40" i="10"/>
  <c r="CH328" i="10"/>
  <c r="CH327" i="10"/>
  <c r="CR51" i="10"/>
  <c r="CR63" i="10"/>
  <c r="CR67" i="10"/>
  <c r="CR53" i="10"/>
  <c r="CR43" i="10"/>
  <c r="CR45" i="10"/>
  <c r="CR57" i="10"/>
  <c r="CR49" i="10"/>
  <c r="CR61" i="10"/>
  <c r="CR47" i="10"/>
  <c r="CR41" i="10"/>
  <c r="CR65" i="10"/>
  <c r="CR59" i="10"/>
  <c r="CR55" i="10"/>
  <c r="CO328" i="10"/>
  <c r="CO327" i="10"/>
  <c r="CO322" i="10"/>
  <c r="CR54" i="10"/>
  <c r="CR180" i="10"/>
  <c r="CR185" i="10"/>
  <c r="CR189" i="10"/>
  <c r="CR213" i="10"/>
  <c r="CR267" i="10"/>
  <c r="CR269" i="10"/>
  <c r="CR275" i="10"/>
  <c r="CR307" i="10"/>
  <c r="CR316" i="10"/>
  <c r="CR318" i="10"/>
  <c r="CR184" i="10"/>
  <c r="CR188" i="10"/>
  <c r="CR212" i="10"/>
  <c r="CR263" i="10"/>
  <c r="CR265" i="10"/>
  <c r="CR271" i="10"/>
  <c r="CR273" i="10"/>
  <c r="CR276" i="10"/>
  <c r="CR308" i="10"/>
  <c r="CK328" i="10"/>
  <c r="CK327" i="10"/>
  <c r="BV328" i="10"/>
  <c r="BV327" i="10"/>
  <c r="BX328" i="10"/>
  <c r="BX327" i="10"/>
  <c r="BU328" i="10"/>
  <c r="BU327" i="10"/>
  <c r="CJ40" i="10"/>
  <c r="BT328" i="10"/>
  <c r="BT327" i="10"/>
  <c r="CI40" i="10"/>
  <c r="CR220" i="10"/>
  <c r="CR236" i="10"/>
  <c r="CR250" i="10"/>
  <c r="CR252" i="10"/>
  <c r="CR281" i="10"/>
  <c r="CR284" i="10"/>
  <c r="CR297" i="10"/>
  <c r="CR40" i="10"/>
  <c r="CR117" i="10"/>
  <c r="CR93" i="10"/>
  <c r="CR84" i="10"/>
  <c r="CR82" i="10"/>
  <c r="CR80" i="10"/>
  <c r="CR119" i="10"/>
  <c r="CR121" i="10"/>
  <c r="CR123" i="10"/>
  <c r="CR131" i="10"/>
  <c r="CR160" i="10"/>
  <c r="CR116" i="10"/>
  <c r="CR112" i="10"/>
  <c r="CR110" i="10"/>
  <c r="CR108" i="10"/>
  <c r="CR106" i="10"/>
  <c r="CR104" i="10"/>
  <c r="CR100" i="10"/>
  <c r="CR96" i="10"/>
  <c r="CR89" i="10"/>
  <c r="CR79" i="10"/>
  <c r="CR76" i="10"/>
  <c r="CR215" i="10"/>
  <c r="CR217" i="10"/>
  <c r="CR233" i="10"/>
  <c r="CR239" i="10"/>
  <c r="CR260" i="10"/>
  <c r="CR262" i="10"/>
  <c r="CR292" i="10"/>
  <c r="CR300" i="10"/>
  <c r="CR314" i="10"/>
  <c r="CR178" i="10"/>
  <c r="CR225" i="10"/>
  <c r="CR227" i="10"/>
  <c r="CR230" i="10"/>
  <c r="CR238" i="10"/>
  <c r="CR241" i="10"/>
  <c r="CR243" i="10"/>
  <c r="CR245" i="10"/>
  <c r="CR247" i="10"/>
  <c r="CR295" i="10"/>
  <c r="CR311" i="10"/>
  <c r="AZ53" i="9"/>
  <c r="AZ49" i="9"/>
  <c r="AZ41" i="9"/>
  <c r="AZ59" i="9"/>
  <c r="AZ57" i="9"/>
  <c r="AZ47" i="9"/>
  <c r="AZ43" i="9"/>
  <c r="AZ55" i="9"/>
  <c r="AZ51" i="9"/>
  <c r="AZ45" i="9"/>
  <c r="AV307" i="9"/>
  <c r="AV312" i="9" s="1"/>
  <c r="AV302" i="9"/>
  <c r="AV308" i="9"/>
  <c r="AV313" i="9" s="1"/>
  <c r="CX302" i="9"/>
  <c r="AZ71" i="9"/>
  <c r="AY71" i="9"/>
  <c r="AZ70" i="9"/>
  <c r="AY70" i="9"/>
  <c r="AZ69" i="9"/>
  <c r="AY69" i="9"/>
  <c r="AZ67" i="9"/>
  <c r="AY67" i="9"/>
  <c r="AZ54" i="9"/>
  <c r="AZ86" i="9"/>
  <c r="AY86" i="9"/>
  <c r="AZ84" i="9"/>
  <c r="AY84" i="9"/>
  <c r="AZ82" i="9"/>
  <c r="AY82" i="9"/>
  <c r="AZ78" i="9"/>
  <c r="AY78" i="9"/>
  <c r="AZ74" i="9"/>
  <c r="AY74" i="9"/>
  <c r="AZ62" i="9"/>
  <c r="AZ60" i="9"/>
  <c r="AZ46" i="9"/>
  <c r="AZ44" i="9"/>
  <c r="AZ42" i="9"/>
  <c r="AY182" i="9"/>
  <c r="AY170" i="9"/>
  <c r="AZ170" i="9"/>
  <c r="AY173" i="9"/>
  <c r="AZ173" i="9"/>
  <c r="AY175" i="9"/>
  <c r="AZ175" i="9"/>
  <c r="AY177" i="9"/>
  <c r="AZ177" i="9"/>
  <c r="AY179" i="9"/>
  <c r="AZ179" i="9"/>
  <c r="AY184" i="9"/>
  <c r="AZ184" i="9"/>
  <c r="AY185" i="9"/>
  <c r="AZ185" i="9"/>
  <c r="AY186" i="9"/>
  <c r="AZ186" i="9"/>
  <c r="AY187" i="9"/>
  <c r="AZ187" i="9"/>
  <c r="AY188" i="9"/>
  <c r="AZ188" i="9"/>
  <c r="AY224" i="9"/>
  <c r="AZ224" i="9"/>
  <c r="AY225" i="9"/>
  <c r="AZ225" i="9"/>
  <c r="AY226" i="9"/>
  <c r="AZ226" i="9"/>
  <c r="AY227" i="9"/>
  <c r="AZ227" i="9"/>
  <c r="AY228" i="9"/>
  <c r="AZ228" i="9"/>
  <c r="AY229" i="9"/>
  <c r="AZ229" i="9"/>
  <c r="AY230" i="9"/>
  <c r="AZ230" i="9"/>
  <c r="AY240" i="9"/>
  <c r="AZ240" i="9"/>
  <c r="AY245" i="9"/>
  <c r="AZ245" i="9"/>
  <c r="AY258" i="9"/>
  <c r="AZ258" i="9"/>
  <c r="AY261" i="9"/>
  <c r="AZ261" i="9"/>
  <c r="AY265" i="9"/>
  <c r="AZ265" i="9"/>
  <c r="AY65" i="9"/>
  <c r="AY111" i="9"/>
  <c r="AZ111" i="9"/>
  <c r="AY115" i="9"/>
  <c r="AZ115" i="9"/>
  <c r="AY156" i="9"/>
  <c r="AZ156" i="9"/>
  <c r="AZ216" i="9"/>
  <c r="AY248" i="9"/>
  <c r="AZ248" i="9"/>
  <c r="AY251" i="9"/>
  <c r="AZ251" i="9"/>
  <c r="AY252" i="9"/>
  <c r="AZ252" i="9"/>
  <c r="AY253" i="9"/>
  <c r="AZ253" i="9"/>
  <c r="AY254" i="9"/>
  <c r="AZ254" i="9"/>
  <c r="AY255" i="9"/>
  <c r="AZ255" i="9"/>
  <c r="AY257" i="9"/>
  <c r="AZ257" i="9"/>
  <c r="AY262" i="9"/>
  <c r="AZ262" i="9"/>
  <c r="AY266" i="9"/>
  <c r="AZ266" i="9"/>
  <c r="AY267" i="9"/>
  <c r="AZ267" i="9"/>
  <c r="AY268" i="9"/>
  <c r="AZ268" i="9"/>
  <c r="AY269" i="9"/>
  <c r="AZ269" i="9"/>
  <c r="AY270" i="9"/>
  <c r="AZ270" i="9"/>
  <c r="AY271" i="9"/>
  <c r="AZ271" i="9"/>
  <c r="AY272" i="9"/>
  <c r="AZ272" i="9"/>
  <c r="AY274" i="9"/>
  <c r="AZ274" i="9"/>
  <c r="AY278" i="9"/>
  <c r="AZ278" i="9"/>
  <c r="AY281" i="9"/>
  <c r="AZ281" i="9"/>
  <c r="AY285" i="9"/>
  <c r="AZ285" i="9"/>
  <c r="AY288" i="9"/>
  <c r="AZ288" i="9"/>
  <c r="AY291" i="9"/>
  <c r="AZ291" i="9"/>
  <c r="AY56" i="9"/>
  <c r="AY110" i="9"/>
  <c r="AZ110" i="9"/>
  <c r="AY114" i="9"/>
  <c r="AZ114" i="9"/>
  <c r="AY134" i="9"/>
  <c r="AZ134" i="9"/>
  <c r="AY139" i="9"/>
  <c r="AZ139" i="9"/>
  <c r="AY159" i="9"/>
  <c r="AZ159" i="9"/>
  <c r="AY163" i="9"/>
  <c r="AZ163" i="9"/>
  <c r="AY171" i="9"/>
  <c r="AZ171" i="9"/>
  <c r="AY172" i="9"/>
  <c r="AZ172" i="9"/>
  <c r="AY198" i="9"/>
  <c r="AZ198" i="9"/>
  <c r="AY202" i="9"/>
  <c r="AZ202" i="9"/>
  <c r="AY214" i="9"/>
  <c r="AZ214" i="9"/>
  <c r="AY220" i="9"/>
  <c r="AZ220" i="9"/>
  <c r="AY249" i="9"/>
  <c r="AZ249" i="9"/>
  <c r="AY250" i="9"/>
  <c r="AZ250" i="9"/>
  <c r="AY273" i="9"/>
  <c r="AZ273" i="9"/>
  <c r="AY277" i="9"/>
  <c r="AZ277" i="9"/>
  <c r="AY282" i="9"/>
  <c r="AZ282" i="9"/>
  <c r="AY287" i="9"/>
  <c r="AZ287" i="9"/>
  <c r="AY292" i="9"/>
  <c r="AZ292" i="9"/>
  <c r="AP308" i="9"/>
  <c r="AP313" i="9" s="1"/>
  <c r="AZ68" i="9"/>
  <c r="AY68" i="9"/>
  <c r="AZ66" i="9"/>
  <c r="AY66" i="9"/>
  <c r="AZ64" i="9"/>
  <c r="AZ58" i="9"/>
  <c r="AZ50" i="9"/>
  <c r="AZ48" i="9"/>
  <c r="AZ63" i="9"/>
  <c r="AZ61" i="9"/>
  <c r="AZ85" i="9"/>
  <c r="AY85" i="9"/>
  <c r="AZ83" i="9"/>
  <c r="AY83" i="9"/>
  <c r="AZ80" i="9"/>
  <c r="AY80" i="9"/>
  <c r="AZ76" i="9"/>
  <c r="AY76" i="9"/>
  <c r="AZ72" i="9"/>
  <c r="AR330" i="9"/>
  <c r="AY57" i="9"/>
  <c r="AY47" i="9"/>
  <c r="AY43" i="9"/>
  <c r="AY55" i="9"/>
  <c r="AY51" i="9"/>
  <c r="AY45" i="9"/>
  <c r="AY53" i="9"/>
  <c r="AY49" i="9"/>
  <c r="AY41" i="9"/>
  <c r="AY59" i="9"/>
  <c r="AT307" i="9"/>
  <c r="AT312" i="9" s="1"/>
  <c r="AT302" i="9"/>
  <c r="AT308" i="9"/>
  <c r="AT313" i="9" s="1"/>
  <c r="O28" i="9"/>
  <c r="AZ52" i="9"/>
  <c r="AZ298" i="9"/>
  <c r="AZ40" i="9"/>
  <c r="AY54" i="9"/>
  <c r="AY92" i="9"/>
  <c r="AZ92" i="9"/>
  <c r="AY96" i="9"/>
  <c r="AZ96" i="9"/>
  <c r="AY100" i="9"/>
  <c r="AZ100" i="9"/>
  <c r="AY125" i="9"/>
  <c r="AZ125" i="9"/>
  <c r="AY133" i="9"/>
  <c r="AZ133" i="9"/>
  <c r="AY136" i="9"/>
  <c r="AZ136" i="9"/>
  <c r="AY140" i="9"/>
  <c r="AZ140" i="9"/>
  <c r="AY143" i="9"/>
  <c r="AZ143" i="9"/>
  <c r="AY144" i="9"/>
  <c r="AZ144" i="9"/>
  <c r="AY145" i="9"/>
  <c r="AZ145" i="9"/>
  <c r="AY146" i="9"/>
  <c r="AZ146" i="9"/>
  <c r="AY147" i="9"/>
  <c r="AZ147" i="9"/>
  <c r="AY148" i="9"/>
  <c r="AZ148" i="9"/>
  <c r="AY150" i="9"/>
  <c r="AZ150" i="9"/>
  <c r="AY151" i="9"/>
  <c r="AZ151" i="9"/>
  <c r="AY152" i="9"/>
  <c r="AZ152" i="9"/>
  <c r="AY153" i="9"/>
  <c r="AZ153" i="9"/>
  <c r="AY154" i="9"/>
  <c r="AZ154" i="9"/>
  <c r="AY164" i="9"/>
  <c r="AZ164" i="9"/>
  <c r="AY165" i="9"/>
  <c r="AZ165" i="9"/>
  <c r="AY166" i="9"/>
  <c r="AZ166" i="9"/>
  <c r="AY167" i="9"/>
  <c r="AZ167" i="9"/>
  <c r="AY168" i="9"/>
  <c r="AZ168" i="9"/>
  <c r="AY169" i="9"/>
  <c r="AZ169" i="9"/>
  <c r="AY189" i="9"/>
  <c r="AZ189" i="9"/>
  <c r="AY197" i="9"/>
  <c r="AZ197" i="9"/>
  <c r="AY201" i="9"/>
  <c r="AZ201" i="9"/>
  <c r="AY205" i="9"/>
  <c r="AZ205" i="9"/>
  <c r="AY206" i="9"/>
  <c r="AZ206" i="9"/>
  <c r="AY207" i="9"/>
  <c r="AZ207" i="9"/>
  <c r="AY208" i="9"/>
  <c r="AZ208" i="9"/>
  <c r="AY209" i="9"/>
  <c r="AZ209" i="9"/>
  <c r="AY210" i="9"/>
  <c r="AZ210" i="9"/>
  <c r="AY211" i="9"/>
  <c r="AZ211" i="9"/>
  <c r="AY212" i="9"/>
  <c r="AZ212" i="9"/>
  <c r="AY213" i="9"/>
  <c r="AZ213" i="9"/>
  <c r="AY217" i="9"/>
  <c r="AZ217" i="9"/>
  <c r="AY221" i="9"/>
  <c r="AZ221" i="9"/>
  <c r="AY239" i="9"/>
  <c r="AZ239" i="9"/>
  <c r="AY243" i="9"/>
  <c r="AZ243" i="9"/>
  <c r="AY246" i="9"/>
  <c r="AZ246" i="9"/>
  <c r="AY62" i="9"/>
  <c r="AY60" i="9"/>
  <c r="AY46" i="9"/>
  <c r="AY44" i="9"/>
  <c r="AY42" i="9"/>
  <c r="AY91" i="9"/>
  <c r="AZ91" i="9"/>
  <c r="AY95" i="9"/>
  <c r="AZ95" i="9"/>
  <c r="AY99" i="9"/>
  <c r="AZ99" i="9"/>
  <c r="AY118" i="9"/>
  <c r="AZ118" i="9"/>
  <c r="AY123" i="9"/>
  <c r="AZ123" i="9"/>
  <c r="AY158" i="9"/>
  <c r="AZ158" i="9"/>
  <c r="AY162" i="9"/>
  <c r="AZ162" i="9"/>
  <c r="AY149" i="9"/>
  <c r="AZ149" i="9"/>
  <c r="AZ182" i="9"/>
  <c r="O26" i="9"/>
  <c r="AZ65" i="9"/>
  <c r="AZ81" i="9"/>
  <c r="AY81" i="9"/>
  <c r="AZ77" i="9"/>
  <c r="AY77" i="9"/>
  <c r="AZ73" i="9"/>
  <c r="AY73" i="9"/>
  <c r="AY216" i="9"/>
  <c r="AZ296" i="9"/>
  <c r="AY296" i="9"/>
  <c r="AZ297" i="9"/>
  <c r="AY297" i="9"/>
  <c r="AZ56" i="9"/>
  <c r="AY64" i="9"/>
  <c r="AY58" i="9"/>
  <c r="AY50" i="9"/>
  <c r="AY48" i="9"/>
  <c r="AY89" i="9"/>
  <c r="AZ89" i="9"/>
  <c r="AY90" i="9"/>
  <c r="AZ90" i="9"/>
  <c r="AY94" i="9"/>
  <c r="AZ94" i="9"/>
  <c r="AY98" i="9"/>
  <c r="AZ98" i="9"/>
  <c r="AY101" i="9"/>
  <c r="AZ101" i="9"/>
  <c r="AY102" i="9"/>
  <c r="AZ102" i="9"/>
  <c r="AY108" i="9"/>
  <c r="AZ108" i="9"/>
  <c r="AY109" i="9"/>
  <c r="AZ109" i="9"/>
  <c r="AY135" i="9"/>
  <c r="AZ135" i="9"/>
  <c r="AY138" i="9"/>
  <c r="AZ138" i="9"/>
  <c r="AY142" i="9"/>
  <c r="AZ142" i="9"/>
  <c r="AY199" i="9"/>
  <c r="AZ199" i="9"/>
  <c r="AY203" i="9"/>
  <c r="AZ203" i="9"/>
  <c r="AY215" i="9"/>
  <c r="AZ215" i="9"/>
  <c r="AY219" i="9"/>
  <c r="AZ219" i="9"/>
  <c r="AY223" i="9"/>
  <c r="AZ223" i="9"/>
  <c r="AY231" i="9"/>
  <c r="AZ231" i="9"/>
  <c r="AY241" i="9"/>
  <c r="AZ241" i="9"/>
  <c r="AY244" i="9"/>
  <c r="AZ244" i="9"/>
  <c r="AY293" i="9"/>
  <c r="AZ293" i="9"/>
  <c r="AY294" i="9"/>
  <c r="AZ294" i="9"/>
  <c r="AY295" i="9"/>
  <c r="AZ295" i="9"/>
  <c r="AY63" i="9"/>
  <c r="AY61" i="9"/>
  <c r="AY93" i="9"/>
  <c r="AZ93" i="9"/>
  <c r="AY97" i="9"/>
  <c r="AZ97" i="9"/>
  <c r="AY103" i="9"/>
  <c r="AZ103" i="9"/>
  <c r="AY104" i="9"/>
  <c r="AZ104" i="9"/>
  <c r="AY105" i="9"/>
  <c r="AZ105" i="9"/>
  <c r="AY106" i="9"/>
  <c r="AZ106" i="9"/>
  <c r="AY107" i="9"/>
  <c r="AZ107" i="9"/>
  <c r="AY116" i="9"/>
  <c r="AZ116" i="9"/>
  <c r="AY119" i="9"/>
  <c r="AZ119" i="9"/>
  <c r="AY120" i="9"/>
  <c r="AZ120" i="9"/>
  <c r="AY121" i="9"/>
  <c r="AZ121" i="9"/>
  <c r="AY122" i="9"/>
  <c r="AZ122" i="9"/>
  <c r="AY124" i="9"/>
  <c r="AZ124" i="9"/>
  <c r="AY160" i="9"/>
  <c r="AZ160" i="9"/>
  <c r="AX47" i="8"/>
  <c r="AX43" i="8"/>
  <c r="AX45" i="8"/>
  <c r="AX49" i="8"/>
  <c r="AX41" i="8"/>
  <c r="AS307" i="8"/>
  <c r="AS312" i="8" s="1"/>
  <c r="AS302" i="8"/>
  <c r="AS308" i="8"/>
  <c r="AS313" i="8" s="1"/>
  <c r="AY70" i="8"/>
  <c r="AY67" i="8"/>
  <c r="AY64" i="8"/>
  <c r="AY51" i="8"/>
  <c r="AY61" i="8"/>
  <c r="AY57" i="8"/>
  <c r="AY68" i="8"/>
  <c r="AY66" i="8"/>
  <c r="AY62" i="8"/>
  <c r="AY276" i="8"/>
  <c r="AY77" i="8"/>
  <c r="AY73" i="8"/>
  <c r="AY58" i="8"/>
  <c r="AY50" i="8"/>
  <c r="AY48" i="8"/>
  <c r="AX40" i="8"/>
  <c r="AX92" i="8"/>
  <c r="AY92" i="8"/>
  <c r="AX96" i="8"/>
  <c r="AY96" i="8"/>
  <c r="AX100" i="8"/>
  <c r="AY100" i="8"/>
  <c r="AX118" i="8"/>
  <c r="AY118" i="8"/>
  <c r="AX123" i="8"/>
  <c r="AY123" i="8"/>
  <c r="AX143" i="8"/>
  <c r="AY143" i="8"/>
  <c r="AX216" i="8"/>
  <c r="AY216" i="8"/>
  <c r="AX220" i="8"/>
  <c r="AY220" i="8"/>
  <c r="AX254" i="8"/>
  <c r="AY254" i="8"/>
  <c r="AX255" i="8"/>
  <c r="AY255" i="8"/>
  <c r="AX257" i="8"/>
  <c r="AY257" i="8"/>
  <c r="AX261" i="8"/>
  <c r="AY261" i="8"/>
  <c r="AX265" i="8"/>
  <c r="AY265" i="8"/>
  <c r="AX282" i="8"/>
  <c r="AY282" i="8"/>
  <c r="AX286" i="8"/>
  <c r="AY286" i="8"/>
  <c r="AX290" i="8"/>
  <c r="AY290" i="8"/>
  <c r="AX65" i="8"/>
  <c r="AX56" i="8"/>
  <c r="AX113" i="8"/>
  <c r="AY113" i="8"/>
  <c r="AX117" i="8"/>
  <c r="AY117" i="8"/>
  <c r="AX198" i="8"/>
  <c r="AY198" i="8"/>
  <c r="AX281" i="8"/>
  <c r="AY281" i="8"/>
  <c r="AX285" i="8"/>
  <c r="AY285" i="8"/>
  <c r="AX289" i="8"/>
  <c r="AY289" i="8"/>
  <c r="AX120" i="8"/>
  <c r="AY120" i="8"/>
  <c r="AX122" i="8"/>
  <c r="AY122" i="8"/>
  <c r="AX125" i="8"/>
  <c r="AY125" i="8"/>
  <c r="AX133" i="8"/>
  <c r="AY133" i="8"/>
  <c r="AX137" i="8"/>
  <c r="AY137" i="8"/>
  <c r="AX141" i="8"/>
  <c r="AY141" i="8"/>
  <c r="AX215" i="8"/>
  <c r="AY215" i="8"/>
  <c r="AX219" i="8"/>
  <c r="AY219" i="8"/>
  <c r="AX223" i="8"/>
  <c r="AY223" i="8"/>
  <c r="AX231" i="8"/>
  <c r="AY231" i="8"/>
  <c r="AX241" i="8"/>
  <c r="AY241" i="8"/>
  <c r="AX258" i="8"/>
  <c r="AY258" i="8"/>
  <c r="AX262" i="8"/>
  <c r="AY262" i="8"/>
  <c r="AX266" i="8"/>
  <c r="AY266" i="8"/>
  <c r="AX267" i="8"/>
  <c r="AY267" i="8"/>
  <c r="AX268" i="8"/>
  <c r="AY268" i="8"/>
  <c r="AX269" i="8"/>
  <c r="AY269" i="8"/>
  <c r="AX270" i="8"/>
  <c r="AY270" i="8"/>
  <c r="AX59" i="8"/>
  <c r="AX53" i="8"/>
  <c r="AX55" i="8"/>
  <c r="AX60" i="8"/>
  <c r="AX46" i="8"/>
  <c r="AX44" i="8"/>
  <c r="AX81" i="8"/>
  <c r="AY81" i="8"/>
  <c r="AX87" i="8"/>
  <c r="AY87" i="8"/>
  <c r="AX93" i="8"/>
  <c r="AY93" i="8"/>
  <c r="AX97" i="8"/>
  <c r="AY97" i="8"/>
  <c r="AX82" i="8"/>
  <c r="AY82" i="8"/>
  <c r="AX110" i="8"/>
  <c r="AY110" i="8"/>
  <c r="AX114" i="8"/>
  <c r="AY114" i="8"/>
  <c r="AX126" i="8"/>
  <c r="AY126" i="8"/>
  <c r="AX134" i="8"/>
  <c r="AY134" i="8"/>
  <c r="AX138" i="8"/>
  <c r="AY138" i="8"/>
  <c r="AX142" i="8"/>
  <c r="AY142" i="8"/>
  <c r="AX199" i="8"/>
  <c r="AY199" i="8"/>
  <c r="AX232" i="8"/>
  <c r="AY232" i="8"/>
  <c r="AX233" i="8"/>
  <c r="AY233" i="8"/>
  <c r="AX234" i="8"/>
  <c r="AY234" i="8"/>
  <c r="AX235" i="8"/>
  <c r="AY235" i="8"/>
  <c r="AX236" i="8"/>
  <c r="AY236" i="8"/>
  <c r="AX237" i="8"/>
  <c r="AY237" i="8"/>
  <c r="AX238" i="8"/>
  <c r="AY238" i="8"/>
  <c r="AX54" i="8"/>
  <c r="AX83" i="8"/>
  <c r="AY83" i="8"/>
  <c r="AX88" i="8"/>
  <c r="AY88" i="8"/>
  <c r="AX89" i="8"/>
  <c r="AY89" i="8"/>
  <c r="AX90" i="8"/>
  <c r="AY90" i="8"/>
  <c r="AX94" i="8"/>
  <c r="AY94" i="8"/>
  <c r="AX98" i="8"/>
  <c r="AY98" i="8"/>
  <c r="AX101" i="8"/>
  <c r="AY101" i="8"/>
  <c r="AX103" i="8"/>
  <c r="AY103" i="8"/>
  <c r="AX104" i="8"/>
  <c r="AY104" i="8"/>
  <c r="AX105" i="8"/>
  <c r="AY105" i="8"/>
  <c r="AX106" i="8"/>
  <c r="AY106" i="8"/>
  <c r="AX107" i="8"/>
  <c r="AY107" i="8"/>
  <c r="AX124" i="8"/>
  <c r="AY124" i="8"/>
  <c r="AX180" i="8"/>
  <c r="AX214" i="8"/>
  <c r="AY214" i="8"/>
  <c r="AX218" i="8"/>
  <c r="AY218" i="8"/>
  <c r="AX222" i="8"/>
  <c r="AY222" i="8"/>
  <c r="AX259" i="8"/>
  <c r="AY259" i="8"/>
  <c r="AX263" i="8"/>
  <c r="AY263" i="8"/>
  <c r="AX280" i="8"/>
  <c r="AY280" i="8"/>
  <c r="AX284" i="8"/>
  <c r="AY284" i="8"/>
  <c r="AX288" i="8"/>
  <c r="AY288" i="8"/>
  <c r="AX52" i="8"/>
  <c r="AX111" i="8"/>
  <c r="AY111" i="8"/>
  <c r="AX115" i="8"/>
  <c r="AY115" i="8"/>
  <c r="AX116" i="8"/>
  <c r="AY116" i="8"/>
  <c r="AX119" i="8"/>
  <c r="AY119" i="8"/>
  <c r="AX121" i="8"/>
  <c r="AY121" i="8"/>
  <c r="AX190" i="8"/>
  <c r="AY190" i="8"/>
  <c r="AX191" i="8"/>
  <c r="AY191" i="8"/>
  <c r="AX192" i="8"/>
  <c r="AY192" i="8"/>
  <c r="AX193" i="8"/>
  <c r="AY193" i="8"/>
  <c r="AX194" i="8"/>
  <c r="AY194" i="8"/>
  <c r="AX195" i="8"/>
  <c r="AY195" i="8"/>
  <c r="AX196" i="8"/>
  <c r="AY196" i="8"/>
  <c r="AX200" i="8"/>
  <c r="AY200" i="8"/>
  <c r="AX271" i="8"/>
  <c r="AY271" i="8"/>
  <c r="AX279" i="8"/>
  <c r="AY279" i="8"/>
  <c r="AX283" i="8"/>
  <c r="AY283" i="8"/>
  <c r="AX287" i="8"/>
  <c r="AY287" i="8"/>
  <c r="AX108" i="8"/>
  <c r="AY108" i="8"/>
  <c r="AX109" i="8"/>
  <c r="AY109" i="8"/>
  <c r="AX135" i="8"/>
  <c r="AY135" i="8"/>
  <c r="AX139" i="8"/>
  <c r="AY139" i="8"/>
  <c r="AX181" i="8"/>
  <c r="AY181" i="8"/>
  <c r="AX182" i="8"/>
  <c r="AY182" i="8"/>
  <c r="AX183" i="8"/>
  <c r="AY183" i="8"/>
  <c r="AX184" i="8"/>
  <c r="AY184" i="8"/>
  <c r="AX185" i="8"/>
  <c r="AY185" i="8"/>
  <c r="AX186" i="8"/>
  <c r="AY186" i="8"/>
  <c r="AX187" i="8"/>
  <c r="AY187" i="8"/>
  <c r="AX188" i="8"/>
  <c r="AY188" i="8"/>
  <c r="AX217" i="8"/>
  <c r="AY217" i="8"/>
  <c r="AX221" i="8"/>
  <c r="AY221" i="8"/>
  <c r="AX239" i="8"/>
  <c r="AY239" i="8"/>
  <c r="AX256" i="8"/>
  <c r="AY256" i="8"/>
  <c r="AX260" i="8"/>
  <c r="AY260" i="8"/>
  <c r="AX264" i="8"/>
  <c r="AY264" i="8"/>
  <c r="AX278" i="8"/>
  <c r="AY45" i="8"/>
  <c r="AY49" i="8"/>
  <c r="AY41" i="8"/>
  <c r="AY47" i="8"/>
  <c r="AY43" i="8"/>
  <c r="AO307" i="8"/>
  <c r="AO312" i="8" s="1"/>
  <c r="AO308" i="8"/>
  <c r="AO313" i="8" s="1"/>
  <c r="CV42" i="8"/>
  <c r="CW42" i="8" s="1"/>
  <c r="CW302" i="8" s="1"/>
  <c r="AX42" i="8"/>
  <c r="AY42" i="8"/>
  <c r="AU42" i="8"/>
  <c r="AU307" i="8" s="1"/>
  <c r="AU312" i="8" s="1"/>
  <c r="AQ330" i="8"/>
  <c r="AY40" i="8"/>
  <c r="AY158" i="8"/>
  <c r="AY162" i="8"/>
  <c r="AY205" i="8"/>
  <c r="AY246" i="8"/>
  <c r="AY298" i="8"/>
  <c r="AX298" i="8"/>
  <c r="AY65" i="8"/>
  <c r="AY76" i="8"/>
  <c r="AX76" i="8"/>
  <c r="AY72" i="8"/>
  <c r="AX72" i="8"/>
  <c r="AY56" i="8"/>
  <c r="AY145" i="8"/>
  <c r="AX145" i="8"/>
  <c r="AY146" i="8"/>
  <c r="AX146" i="8"/>
  <c r="AY147" i="8"/>
  <c r="AX147" i="8"/>
  <c r="AY148" i="8"/>
  <c r="AX148" i="8"/>
  <c r="AY149" i="8"/>
  <c r="AX149" i="8"/>
  <c r="AY159" i="8"/>
  <c r="AX159" i="8"/>
  <c r="AY163" i="8"/>
  <c r="AX163" i="8"/>
  <c r="AY206" i="8"/>
  <c r="AX206" i="8"/>
  <c r="AY207" i="8"/>
  <c r="AX207" i="8"/>
  <c r="AY208" i="8"/>
  <c r="AX208" i="8"/>
  <c r="AY209" i="8"/>
  <c r="AX209" i="8"/>
  <c r="AY210" i="8"/>
  <c r="AX210" i="8"/>
  <c r="AY211" i="8"/>
  <c r="AX211" i="8"/>
  <c r="AY212" i="8"/>
  <c r="AX212" i="8"/>
  <c r="AY243" i="8"/>
  <c r="AX243" i="8"/>
  <c r="AY247" i="8"/>
  <c r="AX247" i="8"/>
  <c r="AY293" i="8"/>
  <c r="AX293" i="8"/>
  <c r="AY294" i="8"/>
  <c r="AX294" i="8"/>
  <c r="AY295" i="8"/>
  <c r="AX295" i="8"/>
  <c r="AY296" i="8"/>
  <c r="AX296" i="8"/>
  <c r="AY297" i="8"/>
  <c r="AX297" i="8"/>
  <c r="AY204" i="8"/>
  <c r="AX204" i="8"/>
  <c r="AY249" i="8"/>
  <c r="AX249" i="8"/>
  <c r="AY250" i="8"/>
  <c r="AX250" i="8"/>
  <c r="AY275" i="8"/>
  <c r="AX275" i="8"/>
  <c r="AR330" i="8"/>
  <c r="AY59" i="8"/>
  <c r="AY53" i="8"/>
  <c r="AY175" i="8"/>
  <c r="AX175" i="8"/>
  <c r="AY55" i="8"/>
  <c r="AY60" i="8"/>
  <c r="AY46" i="8"/>
  <c r="AY44" i="8"/>
  <c r="AY71" i="8"/>
  <c r="AX71" i="8"/>
  <c r="AY69" i="8"/>
  <c r="AX69" i="8"/>
  <c r="AY173" i="8"/>
  <c r="AX173" i="8"/>
  <c r="AY177" i="8"/>
  <c r="AX177" i="8"/>
  <c r="AY242" i="8"/>
  <c r="AX242" i="8"/>
  <c r="AY248" i="8"/>
  <c r="AX248" i="8"/>
  <c r="AY251" i="8"/>
  <c r="AX251" i="8"/>
  <c r="AY252" i="8"/>
  <c r="AX252" i="8"/>
  <c r="AY253" i="8"/>
  <c r="AX253" i="8"/>
  <c r="AY274" i="8"/>
  <c r="AX274" i="8"/>
  <c r="AY292" i="8"/>
  <c r="AX292" i="8"/>
  <c r="AY75" i="8"/>
  <c r="AX75" i="8"/>
  <c r="AY54" i="8"/>
  <c r="AY150" i="8"/>
  <c r="AX150" i="8"/>
  <c r="AY151" i="8"/>
  <c r="AX151" i="8"/>
  <c r="AY152" i="8"/>
  <c r="AX152" i="8"/>
  <c r="AY153" i="8"/>
  <c r="AX153" i="8"/>
  <c r="AY154" i="8"/>
  <c r="AX154" i="8"/>
  <c r="AY155" i="8"/>
  <c r="AX155" i="8"/>
  <c r="AY156" i="8"/>
  <c r="AX156" i="8"/>
  <c r="AY160" i="8"/>
  <c r="AX160" i="8"/>
  <c r="AY164" i="8"/>
  <c r="AX164" i="8"/>
  <c r="AY165" i="8"/>
  <c r="AX165" i="8"/>
  <c r="AY166" i="8"/>
  <c r="AX166" i="8"/>
  <c r="AY167" i="8"/>
  <c r="AX167" i="8"/>
  <c r="AY168" i="8"/>
  <c r="AX168" i="8"/>
  <c r="AY169" i="8"/>
  <c r="AX169" i="8"/>
  <c r="AY170" i="8"/>
  <c r="AX170" i="8"/>
  <c r="AY171" i="8"/>
  <c r="AX171" i="8"/>
  <c r="AY174" i="8"/>
  <c r="AX174" i="8"/>
  <c r="AY176" i="8"/>
  <c r="AX176" i="8"/>
  <c r="AY178" i="8"/>
  <c r="AX178" i="8"/>
  <c r="AY180" i="8"/>
  <c r="AY203" i="8"/>
  <c r="AX203" i="8"/>
  <c r="AY244" i="8"/>
  <c r="AX244" i="8"/>
  <c r="AY74" i="8"/>
  <c r="AX74" i="8"/>
  <c r="AY52" i="8"/>
  <c r="AY157" i="8"/>
  <c r="AX157" i="8"/>
  <c r="AY161" i="8"/>
  <c r="AX161" i="8"/>
  <c r="AY172" i="8"/>
  <c r="AX172" i="8"/>
  <c r="AY202" i="8"/>
  <c r="AX202" i="8"/>
  <c r="AY245" i="8"/>
  <c r="AX245" i="8"/>
  <c r="AY272" i="8"/>
  <c r="AX272" i="8"/>
  <c r="AY273" i="8"/>
  <c r="AX273" i="8"/>
  <c r="AY277" i="8"/>
  <c r="AX277" i="8"/>
  <c r="AY291" i="8"/>
  <c r="AX291" i="8"/>
  <c r="CG328" i="7"/>
  <c r="CG327" i="7"/>
  <c r="CQ45" i="7"/>
  <c r="CQ47" i="7"/>
  <c r="CQ51" i="7"/>
  <c r="CQ43" i="7"/>
  <c r="CQ49" i="7"/>
  <c r="BS328" i="7"/>
  <c r="BS327" i="7"/>
  <c r="CH40" i="7"/>
  <c r="BW328" i="7"/>
  <c r="BW327" i="7"/>
  <c r="CI215" i="7"/>
  <c r="CI328" i="7" s="1"/>
  <c r="AT350" i="7"/>
  <c r="CQ121" i="7"/>
  <c r="CQ131" i="7"/>
  <c r="CQ158" i="7"/>
  <c r="CQ233" i="7"/>
  <c r="CQ113" i="7"/>
  <c r="CQ122" i="7"/>
  <c r="CQ125" i="7"/>
  <c r="CQ126" i="7"/>
  <c r="CQ128" i="7"/>
  <c r="CQ130" i="7"/>
  <c r="CQ135" i="7"/>
  <c r="CQ136" i="7"/>
  <c r="CQ137" i="7"/>
  <c r="CQ138" i="7"/>
  <c r="CQ141" i="7"/>
  <c r="CQ221" i="7"/>
  <c r="CQ232" i="7"/>
  <c r="CQ279" i="7"/>
  <c r="CQ303" i="7"/>
  <c r="CQ98" i="7"/>
  <c r="CQ86" i="7"/>
  <c r="CQ257" i="7"/>
  <c r="CQ268" i="7"/>
  <c r="CQ275" i="7"/>
  <c r="CQ282" i="7"/>
  <c r="CQ285" i="7"/>
  <c r="CQ287" i="7"/>
  <c r="CQ289" i="7"/>
  <c r="CQ298" i="7"/>
  <c r="CQ306" i="7"/>
  <c r="CQ316" i="7"/>
  <c r="CQ318" i="7"/>
  <c r="CQ48" i="7"/>
  <c r="CQ44" i="7"/>
  <c r="CQ123" i="7"/>
  <c r="CQ124" i="7"/>
  <c r="CQ144" i="7"/>
  <c r="CQ148" i="7"/>
  <c r="CQ157" i="7"/>
  <c r="CQ169" i="7"/>
  <c r="CQ170" i="7"/>
  <c r="CQ171" i="7"/>
  <c r="CQ172" i="7"/>
  <c r="CQ173" i="7"/>
  <c r="CQ174" i="7"/>
  <c r="CQ175" i="7"/>
  <c r="CQ223" i="7"/>
  <c r="CQ225" i="7"/>
  <c r="CQ227" i="7"/>
  <c r="CQ231" i="7"/>
  <c r="CQ109" i="7"/>
  <c r="CQ110" i="7"/>
  <c r="CQ112" i="7"/>
  <c r="CQ120" i="7"/>
  <c r="CQ127" i="7"/>
  <c r="CQ129" i="7"/>
  <c r="CQ143" i="7"/>
  <c r="CQ149" i="7"/>
  <c r="CQ151" i="7"/>
  <c r="CQ153" i="7"/>
  <c r="CQ155" i="7"/>
  <c r="CQ177" i="7"/>
  <c r="CQ178" i="7"/>
  <c r="CQ179" i="7"/>
  <c r="CQ180" i="7"/>
  <c r="CQ217" i="7"/>
  <c r="CQ219" i="7"/>
  <c r="CQ234" i="7"/>
  <c r="CQ239" i="7"/>
  <c r="CQ267" i="7"/>
  <c r="CQ269" i="7"/>
  <c r="CQ301" i="7"/>
  <c r="CQ309" i="7"/>
  <c r="CQ312" i="7"/>
  <c r="CQ248" i="7"/>
  <c r="CQ293" i="7"/>
  <c r="CQ60" i="7"/>
  <c r="CQ46" i="7"/>
  <c r="CQ42" i="7"/>
  <c r="CQ58" i="7"/>
  <c r="CQ62" i="7"/>
  <c r="CQ114" i="7"/>
  <c r="CQ117" i="7"/>
  <c r="CQ142" i="7"/>
  <c r="CQ146" i="7"/>
  <c r="CQ176" i="7"/>
  <c r="CQ215" i="7"/>
  <c r="CQ229" i="7"/>
  <c r="CQ237" i="7"/>
  <c r="CQ54" i="7"/>
  <c r="CQ118" i="7"/>
  <c r="CQ132" i="7"/>
  <c r="CQ133" i="7"/>
  <c r="CQ134" i="7"/>
  <c r="CQ145" i="7"/>
  <c r="CQ166" i="7"/>
  <c r="CQ220" i="7"/>
  <c r="CQ236" i="7"/>
  <c r="CQ272" i="7"/>
  <c r="CQ274" i="7"/>
  <c r="CQ283" i="7"/>
  <c r="CQ299" i="7"/>
  <c r="CQ307" i="7"/>
  <c r="CQ311" i="7"/>
  <c r="CQ41" i="7"/>
  <c r="CQ295" i="7"/>
  <c r="CQ64" i="7"/>
  <c r="BI328" i="7"/>
  <c r="BI327" i="7"/>
  <c r="BX40" i="7"/>
  <c r="CN328" i="7"/>
  <c r="CN327" i="7"/>
  <c r="CN322" i="7"/>
  <c r="BP328" i="7"/>
  <c r="BP327" i="7"/>
  <c r="CE40" i="7"/>
  <c r="CJ328" i="7"/>
  <c r="CJ327" i="7"/>
  <c r="BG328" i="7"/>
  <c r="BG327" i="7"/>
  <c r="BV40" i="7"/>
  <c r="BQ328" i="7"/>
  <c r="BQ327" i="7"/>
  <c r="CF40" i="7"/>
  <c r="BU328" i="7"/>
  <c r="BU327" i="7"/>
  <c r="CQ63" i="7"/>
  <c r="CQ106" i="7"/>
  <c r="CQ100" i="7"/>
  <c r="CQ94" i="7"/>
  <c r="CQ90" i="7"/>
  <c r="CQ57" i="7"/>
  <c r="CQ107" i="7"/>
  <c r="CQ103" i="7"/>
  <c r="CQ182" i="7"/>
  <c r="CQ184" i="7"/>
  <c r="CQ53" i="7"/>
  <c r="CQ84" i="7"/>
  <c r="CQ82" i="7"/>
  <c r="CQ80" i="7"/>
  <c r="CQ187" i="7"/>
  <c r="CQ249" i="7"/>
  <c r="CQ250" i="7"/>
  <c r="CQ252" i="7"/>
  <c r="CQ254" i="7"/>
  <c r="CQ104" i="7"/>
  <c r="CQ65" i="7"/>
  <c r="CQ108" i="7"/>
  <c r="CQ105" i="7"/>
  <c r="CQ99" i="7"/>
  <c r="CQ93" i="7"/>
  <c r="CQ76" i="7"/>
  <c r="CQ74" i="7"/>
  <c r="CQ72" i="7"/>
  <c r="CQ181" i="7"/>
  <c r="CQ183" i="7"/>
  <c r="CQ186" i="7"/>
  <c r="CQ192" i="7"/>
  <c r="CQ202" i="7"/>
  <c r="CQ83" i="7"/>
  <c r="CQ81" i="7"/>
  <c r="CQ77" i="7"/>
  <c r="CQ70" i="7"/>
  <c r="CQ185" i="7"/>
  <c r="CQ194" i="7"/>
  <c r="CQ196" i="7"/>
  <c r="CQ198" i="7"/>
  <c r="CQ200" i="7"/>
  <c r="CQ203" i="7"/>
  <c r="CQ205" i="7"/>
  <c r="CQ207" i="7"/>
  <c r="CQ209" i="7"/>
  <c r="CQ211" i="7"/>
  <c r="CQ255" i="7"/>
  <c r="CQ296" i="7"/>
  <c r="CQ55" i="7"/>
  <c r="CQ87" i="7"/>
  <c r="CQ214" i="7"/>
  <c r="CQ260" i="7"/>
  <c r="CQ262" i="7"/>
  <c r="CQ264" i="7"/>
  <c r="CQ300" i="7"/>
  <c r="CQ308" i="7"/>
  <c r="CQ212" i="7"/>
  <c r="CQ95" i="7"/>
  <c r="CQ85" i="7"/>
  <c r="CQ78" i="7"/>
  <c r="CQ75" i="7"/>
  <c r="CQ73" i="7"/>
  <c r="CQ71" i="7"/>
  <c r="CQ69" i="7"/>
  <c r="CQ188" i="7"/>
  <c r="CQ241" i="7"/>
  <c r="CQ243" i="7"/>
  <c r="CQ245" i="7"/>
  <c r="CQ247" i="7"/>
  <c r="CQ97" i="7"/>
  <c r="CQ92" i="7"/>
  <c r="CQ191" i="7"/>
  <c r="CQ193" i="7"/>
  <c r="CQ195" i="7"/>
  <c r="CQ197" i="7"/>
  <c r="CQ199" i="7"/>
  <c r="CQ201" i="7"/>
  <c r="CQ204" i="7"/>
  <c r="CQ206" i="7"/>
  <c r="CQ208" i="7"/>
  <c r="CQ210" i="7"/>
  <c r="CQ256" i="7"/>
  <c r="CQ291" i="7"/>
  <c r="CQ294" i="7"/>
  <c r="CQ266" i="7"/>
  <c r="CQ271" i="7"/>
  <c r="CQ278" i="7"/>
  <c r="CQ284" i="7"/>
  <c r="CQ286" i="7"/>
  <c r="CQ288" i="7"/>
  <c r="CQ302" i="7"/>
  <c r="CQ310" i="7"/>
  <c r="CQ59" i="7"/>
  <c r="CQ96" i="7"/>
  <c r="CQ91" i="7"/>
  <c r="CQ89" i="7"/>
  <c r="AT302" i="6"/>
  <c r="CU302" i="6"/>
  <c r="N28" i="4"/>
  <c r="N26" i="4"/>
  <c r="N28" i="1"/>
  <c r="CI327" i="7" l="1"/>
  <c r="CQ328" i="7"/>
  <c r="AY308" i="9"/>
  <c r="AY313" i="9" s="1"/>
  <c r="AY307" i="9"/>
  <c r="AY312" i="9" s="1"/>
  <c r="CR328" i="10"/>
  <c r="CR327" i="10"/>
  <c r="CI328" i="10"/>
  <c r="CI327" i="10"/>
  <c r="BW328" i="10"/>
  <c r="BW327" i="10"/>
  <c r="BY328" i="10"/>
  <c r="BY327" i="10"/>
  <c r="CJ215" i="10"/>
  <c r="CJ327" i="10" s="1"/>
  <c r="CG328" i="10"/>
  <c r="CG327" i="10"/>
  <c r="CF328" i="10"/>
  <c r="CF327" i="10"/>
  <c r="AX308" i="8"/>
  <c r="AX313" i="8" s="1"/>
  <c r="AX307" i="8"/>
  <c r="AX312" i="8" s="1"/>
  <c r="AU302" i="8"/>
  <c r="AU308" i="8"/>
  <c r="AU313" i="8" s="1"/>
  <c r="CQ327" i="7"/>
  <c r="BV328" i="7"/>
  <c r="BV327" i="7"/>
  <c r="CF328" i="7"/>
  <c r="CF327" i="7"/>
  <c r="CE328" i="7"/>
  <c r="CE327" i="7"/>
  <c r="BX328" i="7"/>
  <c r="BX327" i="7"/>
  <c r="CH328" i="7"/>
  <c r="CH327" i="7"/>
  <c r="CJ328" i="10" l="1"/>
</calcChain>
</file>

<file path=xl/comments1.xml><?xml version="1.0" encoding="utf-8"?>
<comments xmlns="http://schemas.openxmlformats.org/spreadsheetml/2006/main">
  <authors>
    <author>FADIL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D6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D7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2.xml><?xml version="1.0" encoding="utf-8"?>
<comments xmlns="http://schemas.openxmlformats.org/spreadsheetml/2006/main">
  <authors>
    <author>FADIL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D78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3.xml><?xml version="1.0" encoding="utf-8"?>
<comments xmlns="http://schemas.openxmlformats.org/spreadsheetml/2006/main">
  <authors>
    <author>FADIL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D6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D7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4.xml><?xml version="1.0" encoding="utf-8"?>
<comments xmlns="http://schemas.openxmlformats.org/spreadsheetml/2006/main">
  <authors>
    <author>FADIL</author>
    <author>Sales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S40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</t>
        </r>
      </text>
    </comment>
    <comment ref="BS41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2,3,4</t>
        </r>
      </text>
    </comment>
    <comment ref="BS42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</t>
        </r>
      </text>
    </comment>
    <comment ref="BS43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6</t>
        </r>
      </text>
    </comment>
    <comment ref="BS44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7,8,9,10,11</t>
        </r>
      </text>
    </comment>
    <comment ref="BS45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12,13,14
</t>
        </r>
      </text>
    </comment>
    <comment ref="BS46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15</t>
        </r>
      </text>
    </comment>
    <comment ref="BS47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16,17,18,19,20,21,22</t>
        </r>
      </text>
    </comment>
    <comment ref="BS48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23,24,25,26</t>
        </r>
      </text>
    </comment>
    <comment ref="BS49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27
</t>
        </r>
      </text>
    </comment>
    <comment ref="BS50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28</t>
        </r>
      </text>
    </comment>
    <comment ref="BS51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29,30,31</t>
        </r>
      </text>
    </comment>
    <comment ref="BS52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32</t>
        </r>
      </text>
    </comment>
    <comment ref="BS53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33,34,35</t>
        </r>
      </text>
    </comment>
    <comment ref="BS54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36</t>
        </r>
      </text>
    </comment>
    <comment ref="BS55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37</t>
        </r>
      </text>
    </comment>
    <comment ref="BS56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38,39</t>
        </r>
      </text>
    </comment>
    <comment ref="BS57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40</t>
        </r>
      </text>
    </comment>
    <comment ref="BS58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41</t>
        </r>
      </text>
    </comment>
    <comment ref="BS59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42</t>
        </r>
      </text>
    </comment>
    <comment ref="BS60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43,44</t>
        </r>
      </text>
    </comment>
    <comment ref="BS61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45,46</t>
        </r>
      </text>
    </comment>
    <comment ref="BS62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47</t>
        </r>
      </text>
    </comment>
    <comment ref="BS63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48</t>
        </r>
      </text>
    </comment>
    <comment ref="BS64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49</t>
        </r>
      </text>
    </comment>
    <comment ref="BS65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50
</t>
        </r>
      </text>
    </comment>
    <comment ref="D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5.xml><?xml version="1.0" encoding="utf-8"?>
<comments xmlns="http://schemas.openxmlformats.org/spreadsheetml/2006/main">
  <authors>
    <author>FADIL</author>
    <author>Sales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Q4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Q4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</t>
        </r>
      </text>
    </comment>
    <comment ref="BQ4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</t>
        </r>
      </text>
    </comment>
    <comment ref="BQ4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</t>
        </r>
      </text>
    </comment>
    <comment ref="BQ4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5,6,7,8,9,10</t>
        </r>
      </text>
    </comment>
    <comment ref="BQ4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11,12,13</t>
        </r>
      </text>
    </comment>
    <comment ref="BQ4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14</t>
        </r>
      </text>
    </comment>
    <comment ref="BQ4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Q4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</t>
        </r>
      </text>
    </comment>
    <comment ref="BQ4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18</t>
        </r>
      </text>
    </comment>
    <comment ref="BQ5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19,20,21,22,23,24,25</t>
        </r>
      </text>
    </comment>
    <comment ref="BQ5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26,27,28,29</t>
        </r>
      </text>
    </comment>
    <comment ref="BQ5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30</t>
        </r>
      </text>
    </comment>
    <comment ref="BQ5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31</t>
        </r>
      </text>
    </comment>
    <comment ref="BQ5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32,33,34,35,36,37</t>
        </r>
      </text>
    </comment>
    <comment ref="BQ5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</t>
        </r>
      </text>
    </comment>
    <comment ref="BQ5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39,40</t>
        </r>
      </text>
    </comment>
    <comment ref="BQ5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Q5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Q5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43,44,45</t>
        </r>
      </text>
    </comment>
    <comment ref="BQ6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46</t>
        </r>
      </text>
    </comment>
    <comment ref="BQ6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
</t>
        </r>
      </text>
    </comment>
    <comment ref="BQ6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48,49</t>
        </r>
      </text>
    </comment>
    <comment ref="BQ6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</t>
        </r>
      </text>
    </comment>
    <comment ref="BQ6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51</t>
        </r>
      </text>
    </comment>
    <comment ref="BQ6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52</t>
        </r>
      </text>
    </comment>
    <comment ref="D6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BQ6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53
</t>
        </r>
      </text>
    </comment>
    <comment ref="BQ6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54
</t>
        </r>
      </text>
    </comment>
    <comment ref="D7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6.xml><?xml version="1.0" encoding="utf-8"?>
<comments xmlns="http://schemas.openxmlformats.org/spreadsheetml/2006/main">
  <authors>
    <author>FADIL</author>
    <author>Sales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U4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U4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2,3,4</t>
        </r>
      </text>
    </comment>
    <comment ref="BU4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</t>
        </r>
      </text>
    </comment>
    <comment ref="BU4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6</t>
        </r>
      </text>
    </comment>
    <comment ref="BU4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7,8,9,10,11</t>
        </r>
      </text>
    </comment>
    <comment ref="BU4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12,13,14
</t>
        </r>
      </text>
    </comment>
    <comment ref="BU4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U4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16,17,18,19,20,21,22</t>
        </r>
      </text>
    </comment>
    <comment ref="BU4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23,24,25,26</t>
        </r>
      </text>
    </comment>
    <comment ref="BU4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27
</t>
        </r>
      </text>
    </comment>
    <comment ref="BU5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28</t>
        </r>
      </text>
    </comment>
    <comment ref="BU5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29,30,31</t>
        </r>
      </text>
    </comment>
    <comment ref="BU5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</t>
        </r>
      </text>
    </comment>
    <comment ref="BU5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33,34,35</t>
        </r>
      </text>
    </comment>
    <comment ref="BU5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36</t>
        </r>
      </text>
    </comment>
    <comment ref="BU5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37</t>
        </r>
      </text>
    </comment>
    <comment ref="BU5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38,39</t>
        </r>
      </text>
    </comment>
    <comment ref="BU5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40</t>
        </r>
      </text>
    </comment>
    <comment ref="BU5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U5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U6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</t>
        </r>
      </text>
    </comment>
    <comment ref="BU6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45,46</t>
        </r>
      </text>
    </comment>
    <comment ref="BU6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</t>
        </r>
      </text>
    </comment>
    <comment ref="BU6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</t>
        </r>
      </text>
    </comment>
    <comment ref="BU6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49</t>
        </r>
      </text>
    </comment>
    <comment ref="BU6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
</t>
        </r>
      </text>
    </comment>
    <comment ref="D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7.xml><?xml version="1.0" encoding="utf-8"?>
<comments xmlns="http://schemas.openxmlformats.org/spreadsheetml/2006/main">
  <authors>
    <author>FADIL</author>
    <author>Sales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Q4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Q4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</t>
        </r>
      </text>
    </comment>
    <comment ref="BQ4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</t>
        </r>
      </text>
    </comment>
    <comment ref="BQ4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</t>
        </r>
      </text>
    </comment>
    <comment ref="BQ4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5,6,7,8,9,10</t>
        </r>
      </text>
    </comment>
    <comment ref="BQ4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11,12,13</t>
        </r>
      </text>
    </comment>
    <comment ref="BQ4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14</t>
        </r>
      </text>
    </comment>
    <comment ref="BQ4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Q4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</t>
        </r>
      </text>
    </comment>
    <comment ref="BQ4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18</t>
        </r>
      </text>
    </comment>
    <comment ref="BQ5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19,20,21,22,23,24,25</t>
        </r>
      </text>
    </comment>
    <comment ref="BQ5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26,27,28,29</t>
        </r>
      </text>
    </comment>
    <comment ref="BQ5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30</t>
        </r>
      </text>
    </comment>
    <comment ref="BQ5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31</t>
        </r>
      </text>
    </comment>
    <comment ref="BQ5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32,33,34,35,36,37</t>
        </r>
      </text>
    </comment>
    <comment ref="BQ5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</t>
        </r>
      </text>
    </comment>
    <comment ref="BQ5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39,40</t>
        </r>
      </text>
    </comment>
    <comment ref="BQ5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Q5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Q5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43,44,45</t>
        </r>
      </text>
    </comment>
    <comment ref="BQ6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46</t>
        </r>
      </text>
    </comment>
    <comment ref="BQ6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
</t>
        </r>
      </text>
    </comment>
    <comment ref="BQ6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48,49</t>
        </r>
      </text>
    </comment>
    <comment ref="BQ6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</t>
        </r>
      </text>
    </comment>
    <comment ref="BQ6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51</t>
        </r>
      </text>
    </comment>
    <comment ref="BQ6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52</t>
        </r>
      </text>
    </comment>
    <comment ref="D6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BQ6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53
</t>
        </r>
      </text>
    </comment>
    <comment ref="BQ6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54
</t>
        </r>
      </text>
    </comment>
    <comment ref="D7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8.xml><?xml version="1.0" encoding="utf-8"?>
<comments xmlns="http://schemas.openxmlformats.org/spreadsheetml/2006/main">
  <authors>
    <author>FADIL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D78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1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9.xml><?xml version="1.0" encoding="utf-8"?>
<comments xmlns="http://schemas.openxmlformats.org/spreadsheetml/2006/main">
  <authors>
    <author>FADIL</author>
    <author>Sales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Q40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</t>
        </r>
      </text>
    </comment>
    <comment ref="BQ41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</t>
        </r>
      </text>
    </comment>
    <comment ref="BQ42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</t>
        </r>
      </text>
    </comment>
    <comment ref="BQ43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</t>
        </r>
      </text>
    </comment>
    <comment ref="BQ44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5,6,7,8,9,10</t>
        </r>
      </text>
    </comment>
    <comment ref="BQ45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11,12,13</t>
        </r>
      </text>
    </comment>
    <comment ref="BQ46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14</t>
        </r>
      </text>
    </comment>
    <comment ref="BQ47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15</t>
        </r>
      </text>
    </comment>
    <comment ref="BQ48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16,17</t>
        </r>
      </text>
    </comment>
    <comment ref="BQ49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18</t>
        </r>
      </text>
    </comment>
    <comment ref="BQ50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19,20,21,22,23,24,25</t>
        </r>
      </text>
    </comment>
    <comment ref="BQ51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26,27,28,29</t>
        </r>
      </text>
    </comment>
    <comment ref="BQ52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30</t>
        </r>
      </text>
    </comment>
    <comment ref="BQ53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31</t>
        </r>
      </text>
    </comment>
    <comment ref="BQ54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32,33,34,35,36,37</t>
        </r>
      </text>
    </comment>
    <comment ref="BQ55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38</t>
        </r>
      </text>
    </comment>
    <comment ref="BQ56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39,40</t>
        </r>
      </text>
    </comment>
    <comment ref="BQ57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41</t>
        </r>
      </text>
    </comment>
    <comment ref="BQ58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42</t>
        </r>
      </text>
    </comment>
    <comment ref="BQ59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43,44,45</t>
        </r>
      </text>
    </comment>
    <comment ref="BQ60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46</t>
        </r>
      </text>
    </comment>
    <comment ref="BQ61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47
</t>
        </r>
      </text>
    </comment>
    <comment ref="BQ62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48,49</t>
        </r>
      </text>
    </comment>
    <comment ref="BQ63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50</t>
        </r>
      </text>
    </comment>
    <comment ref="BQ64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51</t>
        </r>
      </text>
    </comment>
    <comment ref="BQ65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52</t>
        </r>
      </text>
    </comment>
    <comment ref="D6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BQ66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53
</t>
        </r>
      </text>
    </comment>
    <comment ref="BQ67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54
</t>
        </r>
      </text>
    </comment>
    <comment ref="D7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10.xml><?xml version="1.0" encoding="utf-8"?>
<comments xmlns="http://schemas.openxmlformats.org/spreadsheetml/2006/main">
  <authors>
    <author>FADIL</author>
    <author>Sales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U40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</t>
        </r>
      </text>
    </comment>
    <comment ref="BU41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2,3,4</t>
        </r>
      </text>
    </comment>
    <comment ref="BU42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</t>
        </r>
      </text>
    </comment>
    <comment ref="BU43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6</t>
        </r>
      </text>
    </comment>
    <comment ref="BU44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7,8,9,10,11</t>
        </r>
      </text>
    </comment>
    <comment ref="BU45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12,13,14
</t>
        </r>
      </text>
    </comment>
    <comment ref="BU46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15</t>
        </r>
      </text>
    </comment>
    <comment ref="BU47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16,17,18,19,20,21,22</t>
        </r>
      </text>
    </comment>
    <comment ref="BU48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23,24,25,26</t>
        </r>
      </text>
    </comment>
    <comment ref="BU49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27
</t>
        </r>
      </text>
    </comment>
    <comment ref="BU50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28</t>
        </r>
      </text>
    </comment>
    <comment ref="BU51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29,30,31</t>
        </r>
      </text>
    </comment>
    <comment ref="BU52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32</t>
        </r>
      </text>
    </comment>
    <comment ref="BU53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33,34,35</t>
        </r>
      </text>
    </comment>
    <comment ref="BU54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36</t>
        </r>
      </text>
    </comment>
    <comment ref="BU55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37</t>
        </r>
      </text>
    </comment>
    <comment ref="BU56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38,39</t>
        </r>
      </text>
    </comment>
    <comment ref="BU57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40</t>
        </r>
      </text>
    </comment>
    <comment ref="BU58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41</t>
        </r>
      </text>
    </comment>
    <comment ref="BU59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42</t>
        </r>
      </text>
    </comment>
    <comment ref="BU60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43,44</t>
        </r>
      </text>
    </comment>
    <comment ref="BU61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45,46</t>
        </r>
      </text>
    </comment>
    <comment ref="BU62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47</t>
        </r>
      </text>
    </comment>
    <comment ref="BU63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48</t>
        </r>
      </text>
    </comment>
    <comment ref="BU64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49</t>
        </r>
      </text>
    </comment>
    <comment ref="BU65" authorId="1" shapeId="0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50
</t>
        </r>
      </text>
    </comment>
    <comment ref="D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11.xml><?xml version="1.0" encoding="utf-8"?>
<comments xmlns="http://schemas.openxmlformats.org/spreadsheetml/2006/main">
  <authors>
    <author>FADIL</author>
    <author>Sales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U4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U4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</t>
        </r>
      </text>
    </comment>
    <comment ref="BU4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</t>
        </r>
      </text>
    </comment>
    <comment ref="BU4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</t>
        </r>
      </text>
    </comment>
    <comment ref="BU4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5,6,7,8,9,10</t>
        </r>
      </text>
    </comment>
    <comment ref="BU4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11,12,13</t>
        </r>
      </text>
    </comment>
    <comment ref="BU4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14</t>
        </r>
      </text>
    </comment>
    <comment ref="BU4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U4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</t>
        </r>
      </text>
    </comment>
    <comment ref="BU4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18</t>
        </r>
      </text>
    </comment>
    <comment ref="BU5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19,20,21,22,23,24,25</t>
        </r>
      </text>
    </comment>
    <comment ref="BU5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26,27,28,29</t>
        </r>
      </text>
    </comment>
    <comment ref="BU5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30</t>
        </r>
      </text>
    </comment>
    <comment ref="BU5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31</t>
        </r>
      </text>
    </comment>
    <comment ref="BU5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32,33,34,35,36,37</t>
        </r>
      </text>
    </comment>
    <comment ref="BU5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</t>
        </r>
      </text>
    </comment>
    <comment ref="BU5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39,40</t>
        </r>
      </text>
    </comment>
    <comment ref="BU5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U5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U5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43,44,45</t>
        </r>
      </text>
    </comment>
    <comment ref="BU6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46</t>
        </r>
      </text>
    </comment>
    <comment ref="BU6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
</t>
        </r>
      </text>
    </comment>
    <comment ref="BU6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48,49</t>
        </r>
      </text>
    </comment>
    <comment ref="BU6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</t>
        </r>
      </text>
    </comment>
    <comment ref="BU6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51</t>
        </r>
      </text>
    </comment>
    <comment ref="BU6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52</t>
        </r>
      </text>
    </comment>
    <comment ref="D6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BU6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53
</t>
        </r>
      </text>
    </comment>
    <comment ref="BU6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54
</t>
        </r>
      </text>
    </comment>
    <comment ref="D7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12.xml><?xml version="1.0" encoding="utf-8"?>
<comments xmlns="http://schemas.openxmlformats.org/spreadsheetml/2006/main">
  <authors>
    <author>FADIL</author>
    <author>Sales</author>
    <author>lenovo</author>
  </authors>
  <commentList>
    <comment ref="I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W4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W4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2,3,4</t>
        </r>
      </text>
    </comment>
    <comment ref="BW4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</t>
        </r>
      </text>
    </comment>
    <comment ref="BW4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6</t>
        </r>
      </text>
    </comment>
    <comment ref="BW4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7,8,9,10,11</t>
        </r>
      </text>
    </comment>
    <comment ref="BW4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12,13,14
</t>
        </r>
      </text>
    </comment>
    <comment ref="BW4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W4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16,17,18,19,20,21,22</t>
        </r>
      </text>
    </comment>
    <comment ref="BW4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23,24,25,26</t>
        </r>
      </text>
    </comment>
    <comment ref="BW4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27
</t>
        </r>
      </text>
    </comment>
    <comment ref="BW5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28</t>
        </r>
      </text>
    </comment>
    <comment ref="BW5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29,30,31</t>
        </r>
      </text>
    </comment>
    <comment ref="BW5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</t>
        </r>
      </text>
    </comment>
    <comment ref="BW5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33,34,35</t>
        </r>
      </text>
    </comment>
    <comment ref="BW5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36</t>
        </r>
      </text>
    </comment>
    <comment ref="BW5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37</t>
        </r>
      </text>
    </comment>
    <comment ref="BW5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38,39</t>
        </r>
      </text>
    </comment>
    <comment ref="BW5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40</t>
        </r>
      </text>
    </comment>
    <comment ref="BW5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W5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W6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</t>
        </r>
      </text>
    </comment>
    <comment ref="BW6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45,46</t>
        </r>
      </text>
    </comment>
    <comment ref="BW6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</t>
        </r>
      </text>
    </comment>
    <comment ref="BW6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</t>
        </r>
      </text>
    </comment>
    <comment ref="BW6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49</t>
        </r>
      </text>
    </comment>
    <comment ref="BW6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
</t>
        </r>
      </text>
    </comment>
    <comment ref="D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13.xml><?xml version="1.0" encoding="utf-8"?>
<comments xmlns="http://schemas.openxmlformats.org/spreadsheetml/2006/main">
  <authors>
    <author>FADIL</author>
    <author>Sales</author>
    <author>lenovo</author>
  </authors>
  <commentList>
    <comment ref="J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V4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V4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</t>
        </r>
      </text>
    </comment>
    <comment ref="BV4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</t>
        </r>
      </text>
    </comment>
    <comment ref="BV4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</t>
        </r>
      </text>
    </comment>
    <comment ref="BV4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5,6,7,8,9,10</t>
        </r>
      </text>
    </comment>
    <comment ref="BV4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11,12,13</t>
        </r>
      </text>
    </comment>
    <comment ref="BV4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14</t>
        </r>
      </text>
    </comment>
    <comment ref="BV4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V4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</t>
        </r>
      </text>
    </comment>
    <comment ref="BV4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18</t>
        </r>
      </text>
    </comment>
    <comment ref="BV5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19,20,21,22,23,24,25</t>
        </r>
      </text>
    </comment>
    <comment ref="BV5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26,27,28,29</t>
        </r>
      </text>
    </comment>
    <comment ref="BV5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30</t>
        </r>
      </text>
    </comment>
    <comment ref="BV5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31</t>
        </r>
      </text>
    </comment>
    <comment ref="BV5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32,33,34,35,36,37</t>
        </r>
      </text>
    </comment>
    <comment ref="BV5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</t>
        </r>
      </text>
    </comment>
    <comment ref="BV5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39,40</t>
        </r>
      </text>
    </comment>
    <comment ref="BV5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V5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V5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43,44,45</t>
        </r>
      </text>
    </comment>
    <comment ref="BV6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46</t>
        </r>
      </text>
    </comment>
    <comment ref="BV6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
</t>
        </r>
      </text>
    </comment>
    <comment ref="BV6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48,49</t>
        </r>
      </text>
    </comment>
    <comment ref="BV6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</t>
        </r>
      </text>
    </comment>
    <comment ref="BV6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51</t>
        </r>
      </text>
    </comment>
    <comment ref="BV6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52</t>
        </r>
      </text>
    </comment>
    <comment ref="E6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BV6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53
</t>
        </r>
      </text>
    </comment>
    <comment ref="BV6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54
</t>
        </r>
      </text>
    </comment>
    <comment ref="E7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CU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CU8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CU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E10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E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CU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CU12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CU13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E15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CU16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E16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CU16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CU1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E19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E21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E24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E25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14.xml><?xml version="1.0" encoding="utf-8"?>
<comments xmlns="http://schemas.openxmlformats.org/spreadsheetml/2006/main">
  <authors>
    <author>FADIL</author>
    <author>Sales</author>
    <author>lenovo</author>
  </authors>
  <commentList>
    <comment ref="J27" authorId="0" shape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X4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X4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2,3,4</t>
        </r>
      </text>
    </comment>
    <comment ref="BX4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</t>
        </r>
      </text>
    </comment>
    <comment ref="BX4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6</t>
        </r>
      </text>
    </comment>
    <comment ref="BX4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7,8,9,10,11</t>
        </r>
      </text>
    </comment>
    <comment ref="BX4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12,13,14
</t>
        </r>
      </text>
    </comment>
    <comment ref="BX4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X4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16,17,18,19,20,21,22</t>
        </r>
      </text>
    </comment>
    <comment ref="BX4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23,24,25,26</t>
        </r>
      </text>
    </comment>
    <comment ref="BX4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27
</t>
        </r>
      </text>
    </comment>
    <comment ref="BX5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28</t>
        </r>
      </text>
    </comment>
    <comment ref="BX5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29,30,31</t>
        </r>
      </text>
    </comment>
    <comment ref="BX5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</t>
        </r>
      </text>
    </comment>
    <comment ref="BX5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33,34,35</t>
        </r>
      </text>
    </comment>
    <comment ref="BX5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36</t>
        </r>
      </text>
    </comment>
    <comment ref="BX5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37</t>
        </r>
      </text>
    </comment>
    <comment ref="BX56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38,39</t>
        </r>
      </text>
    </comment>
    <comment ref="BX57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40</t>
        </r>
      </text>
    </comment>
    <comment ref="BX58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X59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X60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</t>
        </r>
      </text>
    </comment>
    <comment ref="BX61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45,46</t>
        </r>
      </text>
    </comment>
    <comment ref="BX62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</t>
        </r>
      </text>
    </comment>
    <comment ref="BX63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</t>
        </r>
      </text>
    </comment>
    <comment ref="BX64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49</t>
        </r>
      </text>
    </comment>
    <comment ref="BX65" authorId="1" shapeId="0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
</t>
        </r>
      </text>
    </comment>
    <comment ref="E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E8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E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E117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E12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E13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E16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E16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E178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E205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E214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E242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E250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E259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E293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E296" authorId="2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sharedStrings.xml><?xml version="1.0" encoding="utf-8"?>
<sst xmlns="http://schemas.openxmlformats.org/spreadsheetml/2006/main" count="13970" uniqueCount="285">
  <si>
    <t>PRICELIST CONDOMINIUM JAYA ANCOL SEAFRONT</t>
  </si>
  <si>
    <t>SEAVIEW</t>
  </si>
  <si>
    <t>SG</t>
  </si>
  <si>
    <t>NOVEMBER 2014</t>
  </si>
  <si>
    <t>FAKTOR STRATEGIS VERTIKAL</t>
  </si>
  <si>
    <t>3-6</t>
  </si>
  <si>
    <t>7,9</t>
  </si>
  <si>
    <t>10-16</t>
  </si>
  <si>
    <t>17-19</t>
  </si>
  <si>
    <t>20-26</t>
  </si>
  <si>
    <t>27-29</t>
  </si>
  <si>
    <t>30-33</t>
  </si>
  <si>
    <t>35-36</t>
  </si>
  <si>
    <t>1-2</t>
  </si>
  <si>
    <t>8</t>
  </si>
  <si>
    <t>FAKTOR STRATEGIS SKY GARDEN</t>
  </si>
  <si>
    <t>sea view</t>
  </si>
  <si>
    <t>city view</t>
  </si>
  <si>
    <t>fh</t>
  </si>
  <si>
    <t>01</t>
  </si>
  <si>
    <t>SV</t>
  </si>
  <si>
    <t>void</t>
  </si>
  <si>
    <t>ASUMSI</t>
  </si>
  <si>
    <t>1,2,3</t>
  </si>
  <si>
    <t>02</t>
  </si>
  <si>
    <t>CV</t>
  </si>
  <si>
    <t>sea view ke city view</t>
  </si>
  <si>
    <t>5-6</t>
  </si>
  <si>
    <t>8,18,28</t>
  </si>
  <si>
    <t>03</t>
  </si>
  <si>
    <t>sky garden</t>
  </si>
  <si>
    <t>9,19,29</t>
  </si>
  <si>
    <t>05</t>
  </si>
  <si>
    <t>city view ke sea view</t>
  </si>
  <si>
    <t>7,15,16,17,27</t>
  </si>
  <si>
    <t>06</t>
  </si>
  <si>
    <t>luasan nett</t>
  </si>
  <si>
    <t>luasan semi gross</t>
  </si>
  <si>
    <t>07</t>
  </si>
  <si>
    <t>2BR-2</t>
  </si>
  <si>
    <t>10-12</t>
  </si>
  <si>
    <t>08</t>
  </si>
  <si>
    <t>1BR-6</t>
  </si>
  <si>
    <t>20-23</t>
  </si>
  <si>
    <t>09</t>
  </si>
  <si>
    <t>1BR-8</t>
  </si>
  <si>
    <t>25-26</t>
  </si>
  <si>
    <t>10</t>
  </si>
  <si>
    <t>1BR-10</t>
  </si>
  <si>
    <t>11</t>
  </si>
  <si>
    <t>1BR-12</t>
  </si>
  <si>
    <t>12</t>
  </si>
  <si>
    <t>1BR-16</t>
  </si>
  <si>
    <t>15</t>
  </si>
  <si>
    <t>2BR-18</t>
  </si>
  <si>
    <t>16</t>
  </si>
  <si>
    <t>2BR-5</t>
  </si>
  <si>
    <t>17</t>
  </si>
  <si>
    <t>2BR-7</t>
  </si>
  <si>
    <t>18</t>
  </si>
  <si>
    <t>2BR-9</t>
  </si>
  <si>
    <t>19</t>
  </si>
  <si>
    <t>2BR-11</t>
  </si>
  <si>
    <t>20</t>
  </si>
  <si>
    <t>2BR-15</t>
  </si>
  <si>
    <t>21</t>
  </si>
  <si>
    <t>STANDARD</t>
  </si>
  <si>
    <t>2BR-17</t>
  </si>
  <si>
    <t>FAKTOR STRATEGIS HORIZONTAL</t>
  </si>
  <si>
    <t>22</t>
  </si>
  <si>
    <t>1BR-20</t>
  </si>
  <si>
    <t>3,5,7,9</t>
  </si>
  <si>
    <t>3BR-1</t>
  </si>
  <si>
    <t>11,15,17</t>
  </si>
  <si>
    <t>2BR-3</t>
  </si>
  <si>
    <t>SEA VIEW TENGAH</t>
  </si>
  <si>
    <t>/M2</t>
  </si>
  <si>
    <t>Min</t>
  </si>
  <si>
    <t>3BR-19</t>
  </si>
  <si>
    <t>6,8,10,12,16,18,20</t>
  </si>
  <si>
    <t>CITY VIEW TENGAH</t>
  </si>
  <si>
    <t>HARGA JUAL PERDANA</t>
  </si>
  <si>
    <t>H.RATA2</t>
  </si>
  <si>
    <t>SUDUT</t>
  </si>
  <si>
    <t>3BR-21</t>
  </si>
  <si>
    <t>SEA VIEW UTARA BARAT</t>
  </si>
  <si>
    <t>TOTAL UNIT</t>
  </si>
  <si>
    <t>unit</t>
  </si>
  <si>
    <t>Max</t>
  </si>
  <si>
    <t>2BR-22</t>
  </si>
  <si>
    <t>CITY VIEW SELATAN BARAT</t>
  </si>
  <si>
    <t>SEA VIEW TIMUR</t>
  </si>
  <si>
    <t>CITY VIEW TIMUR</t>
  </si>
  <si>
    <t/>
  </si>
  <si>
    <t>CASH KERAS 3X</t>
  </si>
  <si>
    <t>CASH</t>
  </si>
  <si>
    <t>HARGA TERMURAH</t>
  </si>
  <si>
    <t>CASH BERTAHAP 36X</t>
  </si>
  <si>
    <t>BERTAHAP</t>
  </si>
  <si>
    <t>HARGA TERMAHAL</t>
  </si>
  <si>
    <t>KPA</t>
  </si>
  <si>
    <t>RATA-RATA HARGA</t>
  </si>
  <si>
    <t>BLOK</t>
  </si>
  <si>
    <t>TYPE</t>
  </si>
  <si>
    <t>LUAS SEMI GROSS</t>
  </si>
  <si>
    <t>luas nett</t>
  </si>
  <si>
    <t>HB</t>
  </si>
  <si>
    <t>POSISI N-S</t>
  </si>
  <si>
    <t>FS-h</t>
  </si>
  <si>
    <t>FS-v</t>
  </si>
  <si>
    <t>HARGA JUAL (excl. PPN)</t>
  </si>
  <si>
    <t>PAYMENT</t>
  </si>
  <si>
    <t>DISC</t>
  </si>
  <si>
    <t>KET BYR</t>
  </si>
  <si>
    <t>kode</t>
  </si>
  <si>
    <t>HARGA JUAL (Incl. PPN)</t>
  </si>
  <si>
    <t>CASH KERAS</t>
  </si>
  <si>
    <t>CB 24X</t>
  </si>
  <si>
    <t>CB 36X</t>
  </si>
  <si>
    <t>CB 48X</t>
  </si>
  <si>
    <t>KPA 24X 50%</t>
  </si>
  <si>
    <t>KPA 36X 50%</t>
  </si>
  <si>
    <t>KPA 48X 50%</t>
  </si>
  <si>
    <t>No</t>
  </si>
  <si>
    <t>Lantai</t>
  </si>
  <si>
    <t>Type</t>
  </si>
  <si>
    <t>No. Unit</t>
  </si>
  <si>
    <t>Luas Semi Gross</t>
  </si>
  <si>
    <t>Luas Nett</t>
  </si>
  <si>
    <t>Harga / m2 (cicilan 36x)</t>
  </si>
  <si>
    <t>Cash Keras</t>
  </si>
  <si>
    <t>KPA 48X</t>
  </si>
  <si>
    <t>A1</t>
  </si>
  <si>
    <t>1,2</t>
  </si>
  <si>
    <t>A2</t>
  </si>
  <si>
    <t>3,6,9,10,12</t>
  </si>
  <si>
    <t>15,17,19</t>
  </si>
  <si>
    <t>3</t>
  </si>
  <si>
    <t>6</t>
  </si>
  <si>
    <t>A3</t>
  </si>
  <si>
    <t>9,10</t>
  </si>
  <si>
    <t>12,15</t>
  </si>
  <si>
    <t>A5</t>
  </si>
  <si>
    <t>A6</t>
  </si>
  <si>
    <t>3,5</t>
  </si>
  <si>
    <t>A7</t>
  </si>
  <si>
    <t>9</t>
  </si>
  <si>
    <t>5,7,8</t>
  </si>
  <si>
    <t>5</t>
  </si>
  <si>
    <t>A8</t>
  </si>
  <si>
    <t>7,8</t>
  </si>
  <si>
    <t>A9</t>
  </si>
  <si>
    <t>A10</t>
  </si>
  <si>
    <t>18,20</t>
  </si>
  <si>
    <t>A11</t>
  </si>
  <si>
    <t>A12</t>
  </si>
  <si>
    <t>25,26</t>
  </si>
  <si>
    <t>28</t>
  </si>
  <si>
    <t>A15</t>
  </si>
  <si>
    <t>A16</t>
  </si>
  <si>
    <t>16,17</t>
  </si>
  <si>
    <t>11,16,18,20,28</t>
  </si>
  <si>
    <t>11,22,25,26,28</t>
  </si>
  <si>
    <t>A17</t>
  </si>
  <si>
    <t>23</t>
  </si>
  <si>
    <t>A18</t>
  </si>
  <si>
    <t>27</t>
  </si>
  <si>
    <t>A19</t>
  </si>
  <si>
    <t>29</t>
  </si>
  <si>
    <t>A20</t>
  </si>
  <si>
    <t>21,22</t>
  </si>
  <si>
    <t>21,23,27,29</t>
  </si>
  <si>
    <t>27,28</t>
  </si>
  <si>
    <t>A21</t>
  </si>
  <si>
    <t>27,29</t>
  </si>
  <si>
    <t>30,31,32,33,35</t>
  </si>
  <si>
    <t>30,31</t>
  </si>
  <si>
    <t>32,33,35</t>
  </si>
  <si>
    <t>A22</t>
  </si>
  <si>
    <t>36</t>
  </si>
  <si>
    <t>A23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</si>
  <si>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</si>
  <si>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</si>
  <si>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</si>
  <si>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</si>
  <si>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</si>
  <si>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</si>
  <si>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</si>
  <si>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</si>
  <si>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</si>
  <si>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A35</t>
  </si>
  <si>
    <t>A36</t>
  </si>
  <si>
    <t>Total Luas Nett =</t>
  </si>
  <si>
    <t>Weighted Average H.Jual =</t>
  </si>
  <si>
    <t>HARGA MIN</t>
  </si>
  <si>
    <t>HARGA MAX</t>
  </si>
  <si>
    <t>HARGA RATA2</t>
  </si>
  <si>
    <t>Weighted Avg (Exc PPn)</t>
  </si>
  <si>
    <t>Cash</t>
  </si>
  <si>
    <t>CB 24x</t>
  </si>
  <si>
    <t>CB 36x</t>
  </si>
  <si>
    <t>CB 48x</t>
  </si>
  <si>
    <t>KPA 24x 50%</t>
  </si>
  <si>
    <t>KPA 36x 50%</t>
  </si>
  <si>
    <t>KPA 48x 50%</t>
  </si>
  <si>
    <t>GREEN BAY PLUIT</t>
  </si>
  <si>
    <t>SEAFRONT</t>
  </si>
  <si>
    <t xml:space="preserve">Lantai </t>
  </si>
  <si>
    <t xml:space="preserve"> 1-6</t>
  </si>
  <si>
    <t>03 - 06</t>
  </si>
  <si>
    <t>07 - 09</t>
  </si>
  <si>
    <t>07 , 09</t>
  </si>
  <si>
    <t>10 - 16</t>
  </si>
  <si>
    <t>17 - 19</t>
  </si>
  <si>
    <t>20 - 26</t>
  </si>
  <si>
    <t>27 - 29</t>
  </si>
  <si>
    <t>30 - 31</t>
  </si>
  <si>
    <t>30 - 33</t>
  </si>
  <si>
    <t>32 - 36</t>
  </si>
  <si>
    <t>35 - 36</t>
  </si>
  <si>
    <t>faktor strategis horisontal</t>
  </si>
  <si>
    <t>faktor strategis vertikal</t>
  </si>
  <si>
    <t>nmr unit seaview</t>
  </si>
  <si>
    <t>nmr unit city view</t>
  </si>
  <si>
    <t>10-19</t>
  </si>
  <si>
    <t>citi view</t>
  </si>
  <si>
    <t>20 - 29</t>
  </si>
  <si>
    <t>30 - 36</t>
  </si>
  <si>
    <t>ANCOL VIEW</t>
  </si>
  <si>
    <t>1,2,5,7,8</t>
  </si>
  <si>
    <t>3,6</t>
  </si>
  <si>
    <t>5,6</t>
  </si>
  <si>
    <t>16,18</t>
  </si>
  <si>
    <t>10,11</t>
  </si>
  <si>
    <t>17,18</t>
  </si>
  <si>
    <t>21,23</t>
  </si>
  <si>
    <t>22,23</t>
  </si>
  <si>
    <t>28,29</t>
  </si>
  <si>
    <t>DESEMBER 2014</t>
  </si>
  <si>
    <t>JANUARI 2015</t>
  </si>
  <si>
    <t>KPA 24x 40%</t>
  </si>
  <si>
    <t>KPA 36x 40%</t>
  </si>
  <si>
    <t>KPA DP 24x 40%</t>
  </si>
  <si>
    <t>mei 2015</t>
  </si>
  <si>
    <t>JUNI 2015</t>
  </si>
  <si>
    <t xml:space="preserve">HARGA JUAL </t>
  </si>
  <si>
    <t>CB 60</t>
  </si>
  <si>
    <t>KPA 24X 40%</t>
  </si>
  <si>
    <t>KPA 36X 40%</t>
  </si>
  <si>
    <t>KPA 48X 40%</t>
  </si>
  <si>
    <t>KPA 36x 30%</t>
  </si>
  <si>
    <t>CB 60x</t>
  </si>
  <si>
    <t>KPA 30% 36</t>
  </si>
  <si>
    <t>CB 60 x</t>
  </si>
  <si>
    <t>INC PPN</t>
  </si>
  <si>
    <t>KPA 36 30%</t>
  </si>
  <si>
    <t>JULY 2015</t>
  </si>
  <si>
    <t>HARGA</t>
  </si>
  <si>
    <t>Harga sudah termasuk :</t>
  </si>
  <si>
    <t>PPN Tanah dan Bangunan</t>
  </si>
  <si>
    <t>Biaya IMB</t>
  </si>
  <si>
    <t>Biaya pemasangan Jaringan PAM dan Listrik</t>
  </si>
  <si>
    <t>Harga belum termasuk :</t>
  </si>
  <si>
    <t>Biaya balik nama Sertifikat</t>
  </si>
  <si>
    <t>Pajak Balik nama Sertifikat</t>
  </si>
  <si>
    <t>Biaya KPA, Biaya Provisi dan Asuransi</t>
  </si>
  <si>
    <t>Biaya Notaris Akte Jual Beli (AJB)</t>
  </si>
  <si>
    <t>BPHTB (Biaya Perolehan Hak Ats Tanah dan Bangunan)</t>
  </si>
  <si>
    <t>Biaya penyambungan PAM dan Listrik</t>
  </si>
  <si>
    <t>Biaya-biaya atau pajak-pajak lain bila ada, dikemudian hari.</t>
  </si>
  <si>
    <t>Pola Bayar Cash Keras</t>
  </si>
  <si>
    <t>Uang Tanda Jadi (UTJ) sebesar Rp. 20.000.000 (dua puluh juta rupiah)</t>
  </si>
  <si>
    <t>Pelunasan Cash Keras dibayar 30 hari setelah UTJ</t>
  </si>
  <si>
    <t>Discount untuk cash Keras sebesar 25%</t>
  </si>
  <si>
    <t>Pola Bayar Cash Bertahap 60x</t>
  </si>
  <si>
    <t>Pembayaran DP 1 = 10% selambat-lambatnya 14 hari setelah UTJ</t>
  </si>
  <si>
    <t>Pembayaran DP 2 = 10% selambat-lambatnya 30 hari setelah DP - 1</t>
  </si>
  <si>
    <t>Pembayaran DP 3 dan seterusnya selambat-lambatnya 30 hari setelah DP - 2, dan seterusnya.</t>
  </si>
  <si>
    <t>Pola Bayar KPA (Kredit Pemilikan Apartemen)</t>
  </si>
  <si>
    <t>DP (Down Payment) minimal 30%</t>
  </si>
  <si>
    <t>Pembayaran DP 1 selambat-lambatnya 14 hari setelah UTJ</t>
  </si>
  <si>
    <t>Pembayaran DP 2 dan seterusnya selambat-lambatnya 30 hari setelah DP - 1 dan seterusnya</t>
  </si>
  <si>
    <t>Note. Harga tidak mengikat dan sewaktu-waktu dapat berubah tanpa pemberitahuan</t>
  </si>
  <si>
    <t>MARET 2015</t>
  </si>
  <si>
    <t>FEBRUARI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</si>
</sst>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_(* #,##0.000_);_(* \(#,##0.000\);_(* &quot;-&quot;??_);_(@_)"/>
    <numFmt numFmtId="167" formatCode="0.0%"/>
    <numFmt numFmtId="168" formatCode="_(&quot;Rp.&quot;* #,##0_);_(&quot;Rp.&quot;* \(#,##0\);_(&quot;Rp.&quot;* &quot;-&quot;_);_(@_)"/>
    <numFmt numFmtId="169" formatCode="0.00_)"/>
    <numFmt numFmtId="170" formatCode="_(* #,##0.0_);_(* \(#,##0.0\);_(* &quot;-&quot;_);_(@_)"/>
    <numFmt numFmtId="171" formatCode="_-* #,##0_-;\-* #,##0_-;_-* &quot;-&quot;??_-;_-@_-"/>
    <numFmt numFmtId="172" formatCode="_-* #,##0.00_-;\-* #,##0.00_-;_-* &quot;-&quot;??_-;_-@_-"/>
    <numFmt numFmtId="173" formatCode="_(* #,##0.0000_);_(* \(#,##0.0000\);_(* &quot;-&quot;??_);_(@_)"/>
  </numFmts>
  <fonts count="50">
    <font>
      <sz val="11"/>
      <color indexed="8"/>
      <name val="Calibri"/>
      <family val="2"/>
    </font>
    <font>
      <sz val="10"/>
      <name val="Arial"/>
      <family val="2"/>
    </font>
    <font>
      <b/>
      <sz val="18"/>
      <color indexed="8"/>
      <name val="Verdana"/>
      <family val="2"/>
    </font>
    <font>
      <sz val="10"/>
      <color indexed="8"/>
      <name val="Verdana"/>
      <family val="2"/>
    </font>
    <font>
      <sz val="11"/>
      <color indexed="8"/>
      <name val="Calibri"/>
      <family val="2"/>
      <charset val="1"/>
    </font>
    <font>
      <b/>
      <sz val="10"/>
      <color indexed="8"/>
      <name val="Verdana"/>
      <family val="2"/>
    </font>
    <font>
      <b/>
      <sz val="10"/>
      <color indexed="9"/>
      <name val="Verdana"/>
      <family val="2"/>
    </font>
    <font>
      <sz val="10"/>
      <name val="Verdana"/>
      <family val="2"/>
    </font>
    <font>
      <sz val="11"/>
      <color indexed="8"/>
      <name val="Calibri"/>
      <family val="2"/>
    </font>
    <font>
      <sz val="10"/>
      <color indexed="22"/>
      <name val="Verdana"/>
      <family val="2"/>
    </font>
    <font>
      <sz val="10"/>
      <color indexed="9"/>
      <name val="Verdan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</font>
    <font>
      <sz val="8"/>
      <color indexed="81"/>
      <name val="Tahoma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0"/>
      <name val="Times New Roman"/>
      <family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9"/>
      <name val="Arial"/>
      <family val="2"/>
    </font>
    <font>
      <sz val="11"/>
      <color indexed="60"/>
      <name val="Calibri"/>
      <family val="2"/>
      <charset val="1"/>
    </font>
    <font>
      <b/>
      <i/>
      <sz val="16"/>
      <name val="Helv"/>
    </font>
    <font>
      <sz val="10"/>
      <name val="Courier"/>
      <family val="3"/>
    </font>
    <font>
      <sz val="10"/>
      <name val="Century Gothic"/>
      <family val="2"/>
    </font>
    <font>
      <b/>
      <sz val="11"/>
      <color indexed="63"/>
      <name val="Calibri"/>
      <family val="2"/>
      <charset val="1"/>
    </font>
    <font>
      <sz val="10"/>
      <name val="Helv"/>
      <charset val="204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18"/>
      <color indexed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0"/>
      <name val="Verdana"/>
      <family val="2"/>
    </font>
    <font>
      <b/>
      <sz val="14"/>
      <color indexed="8"/>
      <name val="Verdana"/>
      <family val="2"/>
    </font>
    <font>
      <sz val="14"/>
      <color indexed="8"/>
      <name val="Verdana"/>
      <family val="2"/>
    </font>
    <font>
      <b/>
      <sz val="14"/>
      <color indexed="9"/>
      <name val="Verdana"/>
      <family val="2"/>
    </font>
    <font>
      <sz val="14"/>
      <name val="Verdana"/>
      <family val="2"/>
    </font>
    <font>
      <sz val="10"/>
      <color theme="1"/>
      <name val="Verdana"/>
      <family val="2"/>
    </font>
    <font>
      <sz val="7"/>
      <color indexed="8"/>
      <name val="Verdana"/>
      <family val="2"/>
    </font>
    <font>
      <sz val="9"/>
      <color indexed="8"/>
      <name val="Verdana"/>
      <family val="2"/>
    </font>
    <font>
      <b/>
      <sz val="7"/>
      <color indexed="8"/>
      <name val="Verdana"/>
      <family val="2"/>
    </font>
  </fonts>
  <fills count="5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6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/>
      <top style="thin">
        <color indexed="55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/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 style="thin">
        <color indexed="64"/>
      </top>
      <bottom style="thin">
        <color indexed="55"/>
      </bottom>
      <diagonal/>
    </border>
    <border>
      <left/>
      <right/>
      <top style="thin">
        <color indexed="64"/>
      </top>
      <bottom style="thin">
        <color indexed="55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55"/>
      </left>
      <right/>
      <top/>
      <bottom/>
      <diagonal/>
    </border>
    <border>
      <left style="thin">
        <color indexed="55"/>
      </left>
      <right/>
      <top style="thin">
        <color indexed="55"/>
      </top>
      <bottom/>
      <diagonal/>
    </border>
    <border>
      <left/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indexed="55"/>
      </top>
      <bottom/>
      <diagonal/>
    </border>
    <border>
      <left style="thin">
        <color theme="0"/>
      </left>
      <right style="thin">
        <color theme="0"/>
      </right>
      <top style="thin">
        <color indexed="55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/>
      </right>
      <top/>
      <bottom style="thin">
        <color theme="0" tint="-0.24994659260841701"/>
      </bottom>
      <diagonal/>
    </border>
    <border>
      <left style="thin">
        <color theme="0"/>
      </left>
      <right style="thin">
        <color theme="0"/>
      </right>
      <top/>
      <bottom style="thin">
        <color theme="0" tint="-0.24994659260841701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</borders>
  <cellStyleXfs count="647">
    <xf numFmtId="0" fontId="0" fillId="0" borderId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" fillId="0" borderId="0"/>
    <xf numFmtId="4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36" borderId="0" applyNumberFormat="0" applyBorder="0" applyAlignment="0" applyProtection="0"/>
    <xf numFmtId="0" fontId="15" fillId="37" borderId="0" applyNumberFormat="0" applyBorder="0" applyAlignment="0" applyProtection="0"/>
    <xf numFmtId="0" fontId="15" fillId="40" borderId="0" applyNumberFormat="0" applyBorder="0" applyAlignment="0" applyProtection="0"/>
    <xf numFmtId="0" fontId="15" fillId="41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0" borderId="0" applyNumberFormat="0" applyBorder="0" applyAlignment="0" applyProtection="0"/>
    <xf numFmtId="0" fontId="15" fillId="41" borderId="0" applyNumberFormat="0" applyBorder="0" applyAlignment="0" applyProtection="0"/>
    <xf numFmtId="0" fontId="15" fillId="46" borderId="0" applyNumberFormat="0" applyBorder="0" applyAlignment="0" applyProtection="0"/>
    <xf numFmtId="0" fontId="1" fillId="0" borderId="0" applyFill="0" applyBorder="0">
      <alignment vertical="center"/>
    </xf>
    <xf numFmtId="0" fontId="16" fillId="30" borderId="0" applyNumberFormat="0" applyBorder="0" applyAlignment="0" applyProtection="0"/>
    <xf numFmtId="0" fontId="17" fillId="47" borderId="15" applyNumberFormat="0" applyAlignment="0" applyProtection="0"/>
    <xf numFmtId="0" fontId="18" fillId="48" borderId="16" applyNumberFormat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4" fillId="0" borderId="0"/>
    <xf numFmtId="0" fontId="4" fillId="0" borderId="0"/>
    <xf numFmtId="0" fontId="20" fillId="0" borderId="0" applyNumberFormat="0" applyFill="0" applyBorder="0" applyAlignment="0" applyProtection="0"/>
    <xf numFmtId="0" fontId="21" fillId="31" borderId="0" applyNumberFormat="0" applyBorder="0" applyAlignment="0" applyProtection="0"/>
    <xf numFmtId="38" fontId="22" fillId="8" borderId="0" applyNumberFormat="0" applyBorder="0" applyAlignment="0" applyProtection="0"/>
    <xf numFmtId="0" fontId="23" fillId="0" borderId="17" applyNumberFormat="0" applyFill="0" applyAlignment="0" applyProtection="0"/>
    <xf numFmtId="0" fontId="24" fillId="0" borderId="18" applyNumberFormat="0" applyFill="0" applyAlignment="0" applyProtection="0"/>
    <xf numFmtId="0" fontId="25" fillId="0" borderId="19" applyNumberFormat="0" applyFill="0" applyAlignment="0" applyProtection="0"/>
    <xf numFmtId="0" fontId="25" fillId="0" borderId="0" applyNumberFormat="0" applyFill="0" applyBorder="0" applyAlignment="0" applyProtection="0"/>
    <xf numFmtId="10" fontId="22" fillId="49" borderId="1" applyNumberFormat="0" applyBorder="0" applyAlignment="0" applyProtection="0"/>
    <xf numFmtId="0" fontId="26" fillId="34" borderId="15" applyNumberFormat="0" applyAlignment="0" applyProtection="0"/>
    <xf numFmtId="0" fontId="27" fillId="0" borderId="20" applyNumberFormat="0" applyFill="0" applyAlignment="0" applyProtection="0"/>
    <xf numFmtId="0" fontId="28" fillId="0" borderId="21">
      <alignment horizontal="center"/>
    </xf>
    <xf numFmtId="0" fontId="29" fillId="50" borderId="0" applyNumberFormat="0" applyBorder="0" applyAlignment="0" applyProtection="0"/>
    <xf numFmtId="169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37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4" fillId="0" borderId="0"/>
    <xf numFmtId="0" fontId="4" fillId="0" borderId="0"/>
    <xf numFmtId="0" fontId="4" fillId="51" borderId="22" applyNumberFormat="0" applyFont="0" applyAlignment="0" applyProtection="0"/>
    <xf numFmtId="0" fontId="32" fillId="0" borderId="0"/>
    <xf numFmtId="0" fontId="33" fillId="47" borderId="23" applyNumberFormat="0" applyAlignment="0" applyProtection="0"/>
    <xf numFmtId="10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4" fillId="0" borderId="0"/>
    <xf numFmtId="0" fontId="35" fillId="0" borderId="0" applyNumberFormat="0" applyFill="0" applyBorder="0" applyAlignment="0" applyProtection="0"/>
    <xf numFmtId="0" fontId="36" fillId="0" borderId="24" applyNumberFormat="0" applyFill="0" applyAlignment="0" applyProtection="0"/>
    <xf numFmtId="0" fontId="37" fillId="0" borderId="0" applyNumberFormat="0" applyFill="0" applyBorder="0" applyAlignment="0" applyProtection="0"/>
  </cellStyleXfs>
  <cellXfs count="693">
    <xf numFmtId="0" fontId="0" fillId="0" borderId="0" xfId="0"/>
    <xf numFmtId="0" fontId="2" fillId="0" borderId="0" xfId="4" applyFont="1"/>
    <xf numFmtId="0" fontId="3" fillId="0" borderId="0" xfId="4" applyFont="1"/>
    <xf numFmtId="0" fontId="3" fillId="0" borderId="0" xfId="4" applyFont="1" applyFill="1"/>
    <xf numFmtId="0" fontId="3" fillId="0" borderId="0" xfId="4" applyFont="1" applyAlignment="1">
      <alignment horizontal="center"/>
    </xf>
    <xf numFmtId="41" fontId="3" fillId="0" borderId="0" xfId="5" applyFont="1" applyAlignment="1">
      <alignment horizontal="center"/>
    </xf>
    <xf numFmtId="41" fontId="3" fillId="0" borderId="0" xfId="5" applyFont="1"/>
    <xf numFmtId="17" fontId="2" fillId="0" borderId="0" xfId="4" quotePrefix="1" applyNumberFormat="1" applyFont="1"/>
    <xf numFmtId="0" fontId="6" fillId="0" borderId="0" xfId="4" applyFont="1"/>
    <xf numFmtId="16" fontId="3" fillId="3" borderId="0" xfId="4" quotePrefix="1" applyNumberFormat="1" applyFont="1" applyFill="1" applyAlignment="1">
      <alignment horizontal="center"/>
    </xf>
    <xf numFmtId="0" fontId="3" fillId="3" borderId="0" xfId="4" quotePrefix="1" applyFont="1" applyFill="1" applyAlignment="1">
      <alignment horizontal="center"/>
    </xf>
    <xf numFmtId="0" fontId="3" fillId="3" borderId="0" xfId="4" applyFont="1" applyFill="1" applyAlignment="1">
      <alignment horizontal="center"/>
    </xf>
    <xf numFmtId="41" fontId="3" fillId="3" borderId="0" xfId="5" quotePrefix="1" applyFont="1" applyFill="1" applyAlignment="1">
      <alignment horizontal="center"/>
    </xf>
    <xf numFmtId="0" fontId="7" fillId="3" borderId="0" xfId="4" quotePrefix="1" applyFont="1" applyFill="1" applyAlignment="1">
      <alignment horizontal="center"/>
    </xf>
    <xf numFmtId="0" fontId="5" fillId="0" borderId="0" xfId="4" applyFont="1"/>
    <xf numFmtId="0" fontId="3" fillId="0" borderId="1" xfId="4" applyFont="1" applyBorder="1"/>
    <xf numFmtId="0" fontId="3" fillId="4" borderId="0" xfId="4" quotePrefix="1" applyFont="1" applyFill="1"/>
    <xf numFmtId="0" fontId="3" fillId="4" borderId="0" xfId="4" applyFont="1" applyFill="1"/>
    <xf numFmtId="9" fontId="3" fillId="4" borderId="0" xfId="3" applyFont="1" applyFill="1" applyAlignment="1">
      <alignment horizontal="center"/>
    </xf>
    <xf numFmtId="10" fontId="3" fillId="4" borderId="0" xfId="3" applyNumberFormat="1" applyFont="1" applyFill="1" applyAlignment="1">
      <alignment horizontal="center"/>
    </xf>
    <xf numFmtId="9" fontId="3" fillId="4" borderId="0" xfId="4" applyNumberFormat="1" applyFont="1" applyFill="1"/>
    <xf numFmtId="9" fontId="3" fillId="0" borderId="0" xfId="4" applyNumberFormat="1" applyFont="1"/>
    <xf numFmtId="16" fontId="3" fillId="0" borderId="1" xfId="4" quotePrefix="1" applyNumberFormat="1" applyFont="1" applyBorder="1"/>
    <xf numFmtId="0" fontId="3" fillId="0" borderId="2" xfId="4" applyFont="1" applyBorder="1"/>
    <xf numFmtId="0" fontId="3" fillId="0" borderId="0" xfId="4" applyFont="1" applyBorder="1"/>
    <xf numFmtId="0" fontId="3" fillId="0" borderId="3" xfId="4" applyFont="1" applyBorder="1"/>
    <xf numFmtId="9" fontId="3" fillId="0" borderId="0" xfId="3" applyFont="1" applyFill="1" applyAlignment="1">
      <alignment horizontal="center"/>
    </xf>
    <xf numFmtId="0" fontId="3" fillId="2" borderId="0" xfId="4" applyFont="1" applyFill="1"/>
    <xf numFmtId="16" fontId="3" fillId="0" borderId="0" xfId="4" quotePrefix="1" applyNumberFormat="1" applyFont="1"/>
    <xf numFmtId="0" fontId="3" fillId="6" borderId="1" xfId="0" applyFont="1" applyFill="1" applyBorder="1"/>
    <xf numFmtId="10" fontId="3" fillId="0" borderId="1" xfId="3" applyNumberFormat="1" applyFont="1" applyBorder="1"/>
    <xf numFmtId="164" fontId="3" fillId="4" borderId="1" xfId="0" applyNumberFormat="1" applyFont="1" applyFill="1" applyBorder="1"/>
    <xf numFmtId="0" fontId="3" fillId="0" borderId="1" xfId="4" applyFont="1" applyFill="1" applyBorder="1"/>
    <xf numFmtId="165" fontId="9" fillId="0" borderId="0" xfId="1" applyNumberFormat="1" applyFont="1"/>
    <xf numFmtId="166" fontId="3" fillId="0" borderId="0" xfId="1" applyNumberFormat="1" applyFont="1"/>
    <xf numFmtId="9" fontId="3" fillId="0" borderId="0" xfId="3" applyFont="1"/>
    <xf numFmtId="17" fontId="3" fillId="0" borderId="1" xfId="4" quotePrefix="1" applyNumberFormat="1" applyFont="1" applyBorder="1"/>
    <xf numFmtId="10" fontId="3" fillId="0" borderId="0" xfId="3" applyNumberFormat="1" applyFont="1"/>
    <xf numFmtId="17" fontId="3" fillId="0" borderId="0" xfId="4" quotePrefix="1" applyNumberFormat="1" applyFont="1"/>
    <xf numFmtId="0" fontId="3" fillId="0" borderId="1" xfId="0" applyFont="1" applyBorder="1"/>
    <xf numFmtId="0" fontId="3" fillId="0" borderId="1" xfId="0" applyFont="1" applyFill="1" applyBorder="1"/>
    <xf numFmtId="10" fontId="3" fillId="0" borderId="1" xfId="3" applyNumberFormat="1" applyFont="1" applyFill="1" applyBorder="1"/>
    <xf numFmtId="165" fontId="3" fillId="0" borderId="1" xfId="1" applyNumberFormat="1" applyFont="1" applyBorder="1"/>
    <xf numFmtId="165" fontId="3" fillId="0" borderId="0" xfId="1" applyNumberFormat="1" applyFont="1"/>
    <xf numFmtId="1" fontId="3" fillId="0" borderId="1" xfId="4" applyNumberFormat="1" applyFont="1" applyBorder="1"/>
    <xf numFmtId="0" fontId="3" fillId="0" borderId="0" xfId="4" quotePrefix="1" applyFont="1"/>
    <xf numFmtId="43" fontId="3" fillId="0" borderId="0" xfId="4" applyNumberFormat="1" applyFont="1"/>
    <xf numFmtId="164" fontId="3" fillId="4" borderId="1" xfId="2" applyNumberFormat="1" applyFont="1" applyFill="1" applyBorder="1"/>
    <xf numFmtId="43" fontId="3" fillId="0" borderId="0" xfId="1" applyFont="1"/>
    <xf numFmtId="0" fontId="3" fillId="0" borderId="1" xfId="0" applyFont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165" fontId="3" fillId="0" borderId="1" xfId="1" applyNumberFormat="1" applyFont="1" applyFill="1" applyBorder="1"/>
    <xf numFmtId="0" fontId="10" fillId="7" borderId="4" xfId="4" applyFont="1" applyFill="1" applyBorder="1" applyAlignment="1">
      <alignment horizontal="left"/>
    </xf>
    <xf numFmtId="41" fontId="3" fillId="0" borderId="0" xfId="4" applyNumberFormat="1" applyFont="1"/>
    <xf numFmtId="167" fontId="3" fillId="0" borderId="0" xfId="6" applyNumberFormat="1" applyFont="1"/>
    <xf numFmtId="0" fontId="3" fillId="4" borderId="0" xfId="4" applyFont="1" applyFill="1" applyBorder="1"/>
    <xf numFmtId="41" fontId="3" fillId="4" borderId="0" xfId="4" applyNumberFormat="1" applyFont="1" applyFill="1"/>
    <xf numFmtId="10" fontId="3" fillId="0" borderId="0" xfId="6" applyNumberFormat="1" applyFont="1"/>
    <xf numFmtId="165" fontId="3" fillId="0" borderId="0" xfId="4" applyNumberFormat="1" applyFont="1"/>
    <xf numFmtId="41" fontId="3" fillId="0" borderId="0" xfId="4" applyNumberFormat="1" applyFont="1" applyFill="1"/>
    <xf numFmtId="0" fontId="10" fillId="7" borderId="5" xfId="4" applyFont="1" applyFill="1" applyBorder="1" applyAlignment="1">
      <alignment horizontal="left"/>
    </xf>
    <xf numFmtId="0" fontId="10" fillId="7" borderId="7" xfId="4" applyFont="1" applyFill="1" applyBorder="1" applyAlignment="1">
      <alignment horizontal="left"/>
    </xf>
    <xf numFmtId="0" fontId="10" fillId="7" borderId="6" xfId="4" applyFont="1" applyFill="1" applyBorder="1" applyAlignment="1">
      <alignment horizontal="left"/>
    </xf>
    <xf numFmtId="0" fontId="3" fillId="6" borderId="1" xfId="0" applyFont="1" applyFill="1" applyBorder="1" applyAlignment="1">
      <alignment horizontal="left"/>
    </xf>
    <xf numFmtId="0" fontId="10" fillId="0" borderId="8" xfId="4" applyFont="1" applyFill="1" applyBorder="1" applyAlignment="1">
      <alignment horizontal="left"/>
    </xf>
    <xf numFmtId="41" fontId="3" fillId="0" borderId="8" xfId="5" applyFont="1" applyFill="1" applyBorder="1" applyAlignment="1">
      <alignment horizontal="center"/>
    </xf>
    <xf numFmtId="9" fontId="3" fillId="3" borderId="0" xfId="3" applyFont="1" applyFill="1"/>
    <xf numFmtId="164" fontId="3" fillId="0" borderId="0" xfId="4" applyNumberFormat="1" applyFont="1"/>
    <xf numFmtId="41" fontId="3" fillId="3" borderId="0" xfId="4" applyNumberFormat="1" applyFont="1" applyFill="1"/>
    <xf numFmtId="41" fontId="9" fillId="0" borderId="0" xfId="4" applyNumberFormat="1" applyFont="1" applyFill="1"/>
    <xf numFmtId="10" fontId="3" fillId="0" borderId="0" xfId="4" applyNumberFormat="1" applyFont="1"/>
    <xf numFmtId="0" fontId="7" fillId="0" borderId="0" xfId="4" applyFont="1" applyFill="1" applyBorder="1" applyAlignment="1">
      <alignment horizontal="left"/>
    </xf>
    <xf numFmtId="41" fontId="7" fillId="0" borderId="0" xfId="5" applyFont="1" applyFill="1" applyBorder="1" applyAlignment="1">
      <alignment horizontal="center"/>
    </xf>
    <xf numFmtId="167" fontId="7" fillId="0" borderId="0" xfId="5" applyNumberFormat="1" applyFont="1" applyFill="1" applyBorder="1" applyAlignment="1">
      <alignment horizontal="center"/>
    </xf>
    <xf numFmtId="9" fontId="3" fillId="4" borderId="0" xfId="4" applyNumberFormat="1" applyFont="1" applyFill="1" applyBorder="1"/>
    <xf numFmtId="0" fontId="10" fillId="0" borderId="9" xfId="4" applyFont="1" applyFill="1" applyBorder="1" applyAlignment="1">
      <alignment horizontal="left"/>
    </xf>
    <xf numFmtId="41" fontId="3" fillId="0" borderId="9" xfId="5" applyFont="1" applyFill="1" applyBorder="1" applyAlignment="1">
      <alignment horizontal="center"/>
    </xf>
    <xf numFmtId="0" fontId="3" fillId="0" borderId="0" xfId="4" quotePrefix="1" applyFont="1" applyBorder="1"/>
    <xf numFmtId="41" fontId="3" fillId="8" borderId="4" xfId="5" applyFont="1" applyFill="1" applyBorder="1"/>
    <xf numFmtId="9" fontId="3" fillId="8" borderId="4" xfId="4" applyNumberFormat="1" applyFont="1" applyFill="1" applyBorder="1"/>
    <xf numFmtId="41" fontId="3" fillId="0" borderId="6" xfId="4" applyNumberFormat="1" applyFont="1" applyBorder="1" applyAlignment="1"/>
    <xf numFmtId="0" fontId="10" fillId="7" borderId="10" xfId="4" applyFont="1" applyFill="1" applyBorder="1" applyAlignment="1">
      <alignment horizontal="left"/>
    </xf>
    <xf numFmtId="41" fontId="3" fillId="0" borderId="4" xfId="4" applyNumberFormat="1" applyFont="1" applyBorder="1"/>
    <xf numFmtId="165" fontId="3" fillId="0" borderId="0" xfId="7" applyNumberFormat="1" applyFont="1"/>
    <xf numFmtId="0" fontId="3" fillId="0" borderId="0" xfId="4" applyFont="1" applyFill="1" applyAlignment="1">
      <alignment horizontal="center"/>
    </xf>
    <xf numFmtId="43" fontId="3" fillId="4" borderId="0" xfId="1" applyFont="1" applyFill="1"/>
    <xf numFmtId="0" fontId="3" fillId="9" borderId="0" xfId="4" applyFont="1" applyFill="1" applyAlignment="1">
      <alignment horizontal="center"/>
    </xf>
    <xf numFmtId="0" fontId="10" fillId="7" borderId="4" xfId="4" applyFont="1" applyFill="1" applyBorder="1" applyAlignment="1">
      <alignment horizontal="center" vertical="center" wrapText="1"/>
    </xf>
    <xf numFmtId="0" fontId="10" fillId="7" borderId="6" xfId="4" applyFont="1" applyFill="1" applyBorder="1" applyAlignment="1">
      <alignment horizontal="center" vertical="center" wrapText="1"/>
    </xf>
    <xf numFmtId="0" fontId="10" fillId="0" borderId="7" xfId="4" applyFont="1" applyFill="1" applyBorder="1" applyAlignment="1">
      <alignment horizontal="center" vertical="center" wrapText="1"/>
    </xf>
    <xf numFmtId="17" fontId="3" fillId="0" borderId="0" xfId="4" applyNumberFormat="1" applyFont="1" applyAlignment="1">
      <alignment horizontal="center"/>
    </xf>
    <xf numFmtId="0" fontId="10" fillId="7" borderId="5" xfId="4" applyFont="1" applyFill="1" applyBorder="1" applyAlignment="1">
      <alignment horizontal="center" vertical="center" wrapText="1"/>
    </xf>
    <xf numFmtId="0" fontId="10" fillId="0" borderId="4" xfId="4" applyFont="1" applyFill="1" applyBorder="1" applyAlignment="1">
      <alignment horizontal="center" vertical="center" wrapText="1"/>
    </xf>
    <xf numFmtId="10" fontId="10" fillId="7" borderId="4" xfId="4" applyNumberFormat="1" applyFont="1" applyFill="1" applyBorder="1" applyAlignment="1">
      <alignment horizontal="center" vertical="center" wrapText="1"/>
    </xf>
    <xf numFmtId="10" fontId="10" fillId="0" borderId="4" xfId="4" applyNumberFormat="1" applyFont="1" applyFill="1" applyBorder="1" applyAlignment="1">
      <alignment horizontal="center" vertical="center" wrapText="1"/>
    </xf>
    <xf numFmtId="10" fontId="10" fillId="7" borderId="4" xfId="4" applyNumberFormat="1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right"/>
    </xf>
    <xf numFmtId="0" fontId="3" fillId="0" borderId="4" xfId="0" quotePrefix="1" applyFont="1" applyFill="1" applyBorder="1" applyAlignment="1">
      <alignment horizontal="center"/>
    </xf>
    <xf numFmtId="0" fontId="3" fillId="0" borderId="4" xfId="4" quotePrefix="1" applyFont="1" applyFill="1" applyBorder="1" applyAlignment="1">
      <alignment horizontal="center"/>
    </xf>
    <xf numFmtId="0" fontId="3" fillId="0" borderId="4" xfId="0" applyFont="1" applyFill="1" applyBorder="1"/>
    <xf numFmtId="43" fontId="3" fillId="0" borderId="4" xfId="7" applyFont="1" applyFill="1" applyBorder="1"/>
    <xf numFmtId="41" fontId="3" fillId="0" borderId="4" xfId="4" applyNumberFormat="1" applyFont="1" applyFill="1" applyBorder="1"/>
    <xf numFmtId="10" fontId="3" fillId="0" borderId="4" xfId="6" applyNumberFormat="1" applyFont="1" applyFill="1" applyBorder="1"/>
    <xf numFmtId="10" fontId="3" fillId="0" borderId="4" xfId="4" applyNumberFormat="1" applyFont="1" applyFill="1" applyBorder="1" applyAlignment="1">
      <alignment horizontal="center"/>
    </xf>
    <xf numFmtId="41" fontId="3" fillId="0" borderId="4" xfId="5" applyFont="1" applyFill="1" applyBorder="1" applyAlignment="1">
      <alignment horizontal="center"/>
    </xf>
    <xf numFmtId="41" fontId="7" fillId="0" borderId="4" xfId="5" applyFont="1" applyFill="1" applyBorder="1" applyAlignment="1">
      <alignment horizontal="center"/>
    </xf>
    <xf numFmtId="0" fontId="3" fillId="0" borderId="4" xfId="4" applyFont="1" applyFill="1" applyBorder="1"/>
    <xf numFmtId="9" fontId="3" fillId="0" borderId="4" xfId="6" applyFont="1" applyFill="1" applyBorder="1" applyAlignment="1">
      <alignment horizontal="center"/>
    </xf>
    <xf numFmtId="0" fontId="3" fillId="0" borderId="4" xfId="5" applyNumberFormat="1" applyFont="1" applyFill="1" applyBorder="1" applyAlignment="1">
      <alignment horizontal="center"/>
    </xf>
    <xf numFmtId="41" fontId="3" fillId="0" borderId="4" xfId="5" applyFont="1" applyFill="1" applyBorder="1"/>
    <xf numFmtId="41" fontId="7" fillId="0" borderId="4" xfId="5" applyFont="1" applyFill="1" applyBorder="1"/>
    <xf numFmtId="0" fontId="7" fillId="0" borderId="0" xfId="4" applyFont="1"/>
    <xf numFmtId="0" fontId="7" fillId="0" borderId="0" xfId="4" applyFont="1" applyAlignment="1">
      <alignment horizontal="center"/>
    </xf>
    <xf numFmtId="43" fontId="7" fillId="0" borderId="0" xfId="4" applyNumberFormat="1" applyFont="1"/>
    <xf numFmtId="41" fontId="7" fillId="0" borderId="0" xfId="4" applyNumberFormat="1" applyFont="1"/>
    <xf numFmtId="0" fontId="7" fillId="0" borderId="0" xfId="4" applyFont="1" applyFill="1" applyAlignment="1">
      <alignment horizontal="center"/>
    </xf>
    <xf numFmtId="41" fontId="3" fillId="0" borderId="0" xfId="5" applyFont="1" applyBorder="1" applyAlignment="1">
      <alignment horizontal="center"/>
    </xf>
    <xf numFmtId="165" fontId="3" fillId="0" borderId="0" xfId="5" applyNumberFormat="1" applyFont="1" applyBorder="1"/>
    <xf numFmtId="41" fontId="3" fillId="0" borderId="0" xfId="5" applyFont="1" applyBorder="1"/>
    <xf numFmtId="10" fontId="3" fillId="0" borderId="0" xfId="6" applyNumberFormat="1" applyFont="1" applyBorder="1"/>
    <xf numFmtId="0" fontId="7" fillId="0" borderId="0" xfId="4" quotePrefix="1" applyFont="1"/>
    <xf numFmtId="41" fontId="3" fillId="21" borderId="0" xfId="4" applyNumberFormat="1" applyFont="1" applyFill="1"/>
    <xf numFmtId="41" fontId="3" fillId="22" borderId="0" xfId="4" applyNumberFormat="1" applyFont="1" applyFill="1"/>
    <xf numFmtId="41" fontId="3" fillId="23" borderId="0" xfId="4" applyNumberFormat="1" applyFont="1" applyFill="1"/>
    <xf numFmtId="41" fontId="3" fillId="6" borderId="0" xfId="4" applyNumberFormat="1" applyFont="1" applyFill="1"/>
    <xf numFmtId="41" fontId="3" fillId="13" borderId="0" xfId="4" applyNumberFormat="1" applyFont="1" applyFill="1"/>
    <xf numFmtId="41" fontId="3" fillId="12" borderId="0" xfId="4" applyNumberFormat="1" applyFont="1" applyFill="1"/>
    <xf numFmtId="41" fontId="3" fillId="25" borderId="0" xfId="4" applyNumberFormat="1" applyFont="1" applyFill="1"/>
    <xf numFmtId="41" fontId="3" fillId="14" borderId="0" xfId="4" applyNumberFormat="1" applyFont="1" applyFill="1"/>
    <xf numFmtId="41" fontId="3" fillId="2" borderId="0" xfId="4" applyNumberFormat="1" applyFont="1" applyFill="1"/>
    <xf numFmtId="165" fontId="3" fillId="0" borderId="0" xfId="1" applyNumberFormat="1" applyFont="1" applyAlignment="1">
      <alignment horizontal="center"/>
    </xf>
    <xf numFmtId="41" fontId="3" fillId="27" borderId="0" xfId="4" applyNumberFormat="1" applyFont="1" applyFill="1"/>
    <xf numFmtId="41" fontId="3" fillId="5" borderId="0" xfId="4" applyNumberFormat="1" applyFont="1" applyFill="1"/>
    <xf numFmtId="0" fontId="3" fillId="9" borderId="0" xfId="4" applyFont="1" applyFill="1"/>
    <xf numFmtId="0" fontId="3" fillId="0" borderId="4" xfId="4" applyFont="1" applyBorder="1" applyAlignment="1">
      <alignment horizontal="center"/>
    </xf>
    <xf numFmtId="0" fontId="3" fillId="0" borderId="4" xfId="4" applyFont="1" applyBorder="1" applyAlignment="1">
      <alignment horizontal="right"/>
    </xf>
    <xf numFmtId="0" fontId="3" fillId="0" borderId="4" xfId="4" applyFont="1" applyBorder="1"/>
    <xf numFmtId="43" fontId="3" fillId="0" borderId="4" xfId="7" applyFont="1" applyBorder="1"/>
    <xf numFmtId="9" fontId="3" fillId="0" borderId="4" xfId="4" applyNumberFormat="1" applyFont="1" applyBorder="1" applyAlignment="1">
      <alignment horizontal="center"/>
    </xf>
    <xf numFmtId="9" fontId="3" fillId="0" borderId="4" xfId="4" applyNumberFormat="1" applyFont="1" applyFill="1" applyBorder="1" applyAlignment="1">
      <alignment horizontal="center"/>
    </xf>
    <xf numFmtId="41" fontId="3" fillId="0" borderId="4" xfId="5" applyFont="1" applyBorder="1" applyAlignment="1">
      <alignment horizontal="center"/>
    </xf>
    <xf numFmtId="41" fontId="10" fillId="0" borderId="4" xfId="5" applyFont="1" applyBorder="1" applyAlignment="1">
      <alignment horizontal="center"/>
    </xf>
    <xf numFmtId="41" fontId="3" fillId="0" borderId="4" xfId="5" applyFont="1" applyBorder="1"/>
    <xf numFmtId="9" fontId="3" fillId="0" borderId="4" xfId="6" applyFont="1" applyBorder="1" applyAlignment="1">
      <alignment horizontal="center"/>
    </xf>
    <xf numFmtId="0" fontId="3" fillId="0" borderId="4" xfId="5" applyNumberFormat="1" applyFont="1" applyBorder="1" applyAlignment="1">
      <alignment horizontal="center"/>
    </xf>
    <xf numFmtId="0" fontId="10" fillId="0" borderId="4" xfId="4" applyFont="1" applyBorder="1"/>
    <xf numFmtId="0" fontId="3" fillId="0" borderId="4" xfId="4" quotePrefix="1" applyFont="1" applyBorder="1" applyAlignment="1">
      <alignment horizontal="right"/>
    </xf>
    <xf numFmtId="0" fontId="5" fillId="9" borderId="0" xfId="4" applyFont="1" applyFill="1"/>
    <xf numFmtId="0" fontId="5" fillId="0" borderId="1" xfId="4" applyFont="1" applyBorder="1" applyAlignment="1">
      <alignment horizontal="center"/>
    </xf>
    <xf numFmtId="0" fontId="5" fillId="0" borderId="1" xfId="4" applyFont="1" applyBorder="1"/>
    <xf numFmtId="165" fontId="5" fillId="0" borderId="1" xfId="7" applyNumberFormat="1" applyFont="1" applyBorder="1"/>
    <xf numFmtId="41" fontId="5" fillId="0" borderId="1" xfId="4" applyNumberFormat="1" applyFont="1" applyBorder="1"/>
    <xf numFmtId="167" fontId="5" fillId="0" borderId="1" xfId="4" applyNumberFormat="1" applyFont="1" applyBorder="1" applyAlignment="1">
      <alignment horizontal="center"/>
    </xf>
    <xf numFmtId="167" fontId="5" fillId="0" borderId="1" xfId="4" applyNumberFormat="1" applyFont="1" applyFill="1" applyBorder="1" applyAlignment="1">
      <alignment horizontal="center"/>
    </xf>
    <xf numFmtId="41" fontId="5" fillId="0" borderId="1" xfId="5" applyFont="1" applyBorder="1" applyAlignment="1">
      <alignment horizontal="center"/>
    </xf>
    <xf numFmtId="9" fontId="5" fillId="0" borderId="1" xfId="6" applyFont="1" applyBorder="1" applyAlignment="1">
      <alignment horizontal="center"/>
    </xf>
    <xf numFmtId="0" fontId="5" fillId="0" borderId="1" xfId="5" applyNumberFormat="1" applyFont="1" applyBorder="1" applyAlignment="1">
      <alignment horizontal="center"/>
    </xf>
    <xf numFmtId="41" fontId="5" fillId="0" borderId="1" xfId="5" applyFont="1" applyBorder="1"/>
    <xf numFmtId="0" fontId="3" fillId="3" borderId="0" xfId="4" applyFont="1" applyFill="1"/>
    <xf numFmtId="0" fontId="3" fillId="27" borderId="11" xfId="4" applyFont="1" applyFill="1" applyBorder="1"/>
    <xf numFmtId="0" fontId="3" fillId="27" borderId="9" xfId="4" applyFont="1" applyFill="1" applyBorder="1"/>
    <xf numFmtId="0" fontId="3" fillId="27" borderId="11" xfId="4" applyFont="1" applyFill="1" applyBorder="1" applyAlignment="1">
      <alignment horizontal="right"/>
    </xf>
    <xf numFmtId="0" fontId="3" fillId="27" borderId="9" xfId="4" applyFont="1" applyFill="1" applyBorder="1" applyAlignment="1">
      <alignment horizontal="right"/>
    </xf>
    <xf numFmtId="41" fontId="5" fillId="27" borderId="12" xfId="4" applyNumberFormat="1" applyFont="1" applyFill="1" applyBorder="1"/>
    <xf numFmtId="0" fontId="3" fillId="27" borderId="13" xfId="4" applyFont="1" applyFill="1" applyBorder="1" applyAlignment="1"/>
    <xf numFmtId="41" fontId="3" fillId="27" borderId="14" xfId="5" applyFont="1" applyFill="1" applyBorder="1" applyAlignment="1"/>
    <xf numFmtId="0" fontId="3" fillId="27" borderId="14" xfId="4" applyFont="1" applyFill="1" applyBorder="1" applyAlignment="1"/>
    <xf numFmtId="0" fontId="3" fillId="0" borderId="14" xfId="4" applyFont="1" applyFill="1" applyBorder="1" applyAlignment="1"/>
    <xf numFmtId="41" fontId="3" fillId="4" borderId="14" xfId="4" applyNumberFormat="1" applyFont="1" applyFill="1" applyBorder="1" applyAlignment="1"/>
    <xf numFmtId="41" fontId="3" fillId="27" borderId="14" xfId="4" applyNumberFormat="1" applyFont="1" applyFill="1" applyBorder="1" applyAlignment="1"/>
    <xf numFmtId="0" fontId="3" fillId="4" borderId="9" xfId="4" applyFont="1" applyFill="1" applyBorder="1" applyAlignment="1">
      <alignment horizontal="right"/>
    </xf>
    <xf numFmtId="41" fontId="5" fillId="4" borderId="12" xfId="5" applyFont="1" applyFill="1" applyBorder="1"/>
    <xf numFmtId="0" fontId="3" fillId="0" borderId="9" xfId="4" applyFont="1" applyBorder="1"/>
    <xf numFmtId="0" fontId="3" fillId="0" borderId="12" xfId="4" applyFont="1" applyBorder="1"/>
    <xf numFmtId="41" fontId="5" fillId="4" borderId="12" xfId="4" applyNumberFormat="1" applyFont="1" applyFill="1" applyBorder="1"/>
    <xf numFmtId="0" fontId="3" fillId="0" borderId="0" xfId="4" applyFont="1" applyFill="1" applyBorder="1"/>
    <xf numFmtId="0" fontId="3" fillId="0" borderId="0" xfId="4" applyFont="1" applyFill="1" applyBorder="1" applyAlignment="1">
      <alignment horizontal="right"/>
    </xf>
    <xf numFmtId="41" fontId="5" fillId="0" borderId="0" xfId="4" applyNumberFormat="1" applyFont="1" applyFill="1" applyBorder="1"/>
    <xf numFmtId="0" fontId="3" fillId="0" borderId="0" xfId="4" applyFont="1" applyFill="1" applyBorder="1" applyAlignment="1"/>
    <xf numFmtId="41" fontId="3" fillId="0" borderId="0" xfId="5" applyFont="1" applyFill="1" applyBorder="1" applyAlignment="1"/>
    <xf numFmtId="41" fontId="3" fillId="0" borderId="0" xfId="4" applyNumberFormat="1" applyFont="1" applyFill="1" applyBorder="1" applyAlignment="1"/>
    <xf numFmtId="41" fontId="5" fillId="0" borderId="0" xfId="5" applyFont="1" applyFill="1" applyBorder="1"/>
    <xf numFmtId="41" fontId="3" fillId="0" borderId="0" xfId="5" applyFont="1" applyFill="1" applyAlignment="1">
      <alignment horizontal="center"/>
    </xf>
    <xf numFmtId="41" fontId="3" fillId="0" borderId="0" xfId="5" applyFont="1" applyFill="1"/>
    <xf numFmtId="165" fontId="3" fillId="0" borderId="0" xfId="1" applyNumberFormat="1" applyFont="1" applyFill="1" applyBorder="1" applyAlignment="1"/>
    <xf numFmtId="165" fontId="3" fillId="0" borderId="0" xfId="5" applyNumberFormat="1" applyFont="1" applyFill="1" applyBorder="1" applyAlignment="1"/>
    <xf numFmtId="41" fontId="3" fillId="0" borderId="1" xfId="4" applyNumberFormat="1" applyFont="1" applyBorder="1"/>
    <xf numFmtId="41" fontId="3" fillId="0" borderId="0" xfId="4" applyNumberFormat="1" applyFont="1" applyBorder="1"/>
    <xf numFmtId="165" fontId="3" fillId="4" borderId="0" xfId="7" applyNumberFormat="1" applyFont="1" applyFill="1"/>
    <xf numFmtId="3" fontId="3" fillId="0" borderId="0" xfId="4" applyNumberFormat="1" applyFont="1"/>
    <xf numFmtId="0" fontId="5" fillId="0" borderId="4" xfId="4" applyFont="1" applyBorder="1"/>
    <xf numFmtId="0" fontId="5" fillId="0" borderId="0" xfId="4" applyFont="1" applyAlignment="1">
      <alignment horizontal="center"/>
    </xf>
    <xf numFmtId="0" fontId="5" fillId="0" borderId="0" xfId="4" applyFont="1" applyFill="1" applyAlignment="1">
      <alignment horizontal="center"/>
    </xf>
    <xf numFmtId="0" fontId="5" fillId="28" borderId="0" xfId="4" applyFont="1" applyFill="1" applyBorder="1"/>
    <xf numFmtId="0" fontId="5" fillId="28" borderId="0" xfId="4" applyFont="1" applyFill="1"/>
    <xf numFmtId="0" fontId="5" fillId="27" borderId="0" xfId="4" applyFont="1" applyFill="1"/>
    <xf numFmtId="0" fontId="3" fillId="27" borderId="0" xfId="4" applyFont="1" applyFill="1"/>
    <xf numFmtId="41" fontId="5" fillId="0" borderId="4" xfId="4" applyNumberFormat="1" applyFont="1" applyBorder="1"/>
    <xf numFmtId="0" fontId="5" fillId="28" borderId="1" xfId="4" applyFont="1" applyFill="1" applyBorder="1"/>
    <xf numFmtId="0" fontId="5" fillId="27" borderId="1" xfId="4" applyFont="1" applyFill="1" applyBorder="1"/>
    <xf numFmtId="49" fontId="3" fillId="28" borderId="1" xfId="4" applyNumberFormat="1" applyFont="1" applyFill="1" applyBorder="1"/>
    <xf numFmtId="0" fontId="3" fillId="28" borderId="1" xfId="4" applyFont="1" applyFill="1" applyBorder="1"/>
    <xf numFmtId="49" fontId="3" fillId="27" borderId="3" xfId="4" applyNumberFormat="1" applyFont="1" applyFill="1" applyBorder="1"/>
    <xf numFmtId="0" fontId="3" fillId="27" borderId="1" xfId="4" applyFont="1" applyFill="1" applyBorder="1"/>
    <xf numFmtId="49" fontId="3" fillId="28" borderId="1" xfId="4" quotePrefix="1" applyNumberFormat="1" applyFont="1" applyFill="1" applyBorder="1"/>
    <xf numFmtId="49" fontId="3" fillId="27" borderId="3" xfId="4" quotePrefix="1" applyNumberFormat="1" applyFont="1" applyFill="1" applyBorder="1"/>
    <xf numFmtId="16" fontId="3" fillId="0" borderId="0" xfId="4" quotePrefix="1" applyNumberFormat="1" applyFont="1" applyBorder="1"/>
    <xf numFmtId="17" fontId="3" fillId="0" borderId="0" xfId="4" quotePrefix="1" applyNumberFormat="1" applyFont="1" applyBorder="1"/>
    <xf numFmtId="49" fontId="3" fillId="0" borderId="0" xfId="4" applyNumberFormat="1" applyFont="1" applyBorder="1"/>
    <xf numFmtId="0" fontId="5" fillId="4" borderId="0" xfId="4" applyFont="1" applyFill="1"/>
    <xf numFmtId="0" fontId="3" fillId="28" borderId="0" xfId="4" applyFont="1" applyFill="1"/>
    <xf numFmtId="16" fontId="3" fillId="11" borderId="1" xfId="4" quotePrefix="1" applyNumberFormat="1" applyFont="1" applyFill="1" applyBorder="1"/>
    <xf numFmtId="0" fontId="3" fillId="11" borderId="1" xfId="4" applyFont="1" applyFill="1" applyBorder="1"/>
    <xf numFmtId="43" fontId="3" fillId="11" borderId="1" xfId="1" applyFont="1" applyFill="1" applyBorder="1"/>
    <xf numFmtId="0" fontId="3" fillId="11" borderId="1" xfId="4" quotePrefix="1" applyFont="1" applyFill="1" applyBorder="1"/>
    <xf numFmtId="0" fontId="3" fillId="3" borderId="1" xfId="4" quotePrefix="1" applyFont="1" applyFill="1" applyBorder="1"/>
    <xf numFmtId="0" fontId="3" fillId="3" borderId="1" xfId="4" applyFont="1" applyFill="1" applyBorder="1"/>
    <xf numFmtId="43" fontId="3" fillId="3" borderId="1" xfId="1" applyFont="1" applyFill="1" applyBorder="1"/>
    <xf numFmtId="0" fontId="3" fillId="28" borderId="1" xfId="4" quotePrefix="1" applyFont="1" applyFill="1" applyBorder="1"/>
    <xf numFmtId="43" fontId="3" fillId="28" borderId="1" xfId="1" applyFont="1" applyFill="1" applyBorder="1"/>
    <xf numFmtId="0" fontId="38" fillId="0" borderId="0" xfId="4" applyFont="1"/>
    <xf numFmtId="0" fontId="2" fillId="0" borderId="0" xfId="4" quotePrefix="1" applyFont="1"/>
    <xf numFmtId="41" fontId="3" fillId="10" borderId="0" xfId="4" applyNumberFormat="1" applyFont="1" applyFill="1"/>
    <xf numFmtId="0" fontId="5" fillId="0" borderId="0" xfId="4" applyFont="1" applyBorder="1" applyAlignment="1">
      <alignment horizontal="center" vertical="center" wrapText="1"/>
    </xf>
    <xf numFmtId="0" fontId="5" fillId="0" borderId="0" xfId="4" applyFont="1" applyBorder="1" applyAlignment="1">
      <alignment horizontal="center"/>
    </xf>
    <xf numFmtId="41" fontId="5" fillId="0" borderId="0" xfId="5" applyFont="1" applyBorder="1" applyAlignment="1">
      <alignment horizontal="center"/>
    </xf>
    <xf numFmtId="170" fontId="3" fillId="0" borderId="0" xfId="5" applyNumberFormat="1" applyFont="1" applyBorder="1" applyAlignment="1">
      <alignment horizontal="center"/>
    </xf>
    <xf numFmtId="165" fontId="3" fillId="0" borderId="0" xfId="4" applyNumberFormat="1" applyFont="1" applyBorder="1"/>
    <xf numFmtId="0" fontId="5" fillId="0" borderId="0" xfId="4" applyFont="1" applyBorder="1" applyAlignment="1">
      <alignment horizontal="center" vertical="center"/>
    </xf>
    <xf numFmtId="0" fontId="3" fillId="0" borderId="0" xfId="4" applyFont="1" applyBorder="1" applyAlignment="1">
      <alignment horizontal="center"/>
    </xf>
    <xf numFmtId="9" fontId="3" fillId="0" borderId="0" xfId="6" applyFont="1"/>
    <xf numFmtId="41" fontId="3" fillId="15" borderId="0" xfId="4" applyNumberFormat="1" applyFont="1" applyFill="1"/>
    <xf numFmtId="41" fontId="3" fillId="52" borderId="0" xfId="4" applyNumberFormat="1" applyFont="1" applyFill="1"/>
    <xf numFmtId="41" fontId="3" fillId="18" borderId="0" xfId="4" applyNumberFormat="1" applyFont="1" applyFill="1"/>
    <xf numFmtId="41" fontId="3" fillId="20" borderId="0" xfId="4" applyNumberFormat="1" applyFont="1" applyFill="1"/>
    <xf numFmtId="41" fontId="3" fillId="53" borderId="0" xfId="4" applyNumberFormat="1" applyFont="1" applyFill="1"/>
    <xf numFmtId="41" fontId="3" fillId="54" borderId="0" xfId="4" applyNumberFormat="1" applyFont="1" applyFill="1"/>
    <xf numFmtId="41" fontId="3" fillId="55" borderId="0" xfId="4" applyNumberFormat="1" applyFont="1" applyFill="1"/>
    <xf numFmtId="10" fontId="3" fillId="23" borderId="4" xfId="4" applyNumberFormat="1" applyFont="1" applyFill="1" applyBorder="1" applyAlignment="1">
      <alignment horizontal="center"/>
    </xf>
    <xf numFmtId="171" fontId="3" fillId="0" borderId="0" xfId="4" applyNumberFormat="1" applyFont="1"/>
    <xf numFmtId="0" fontId="10" fillId="7" borderId="4" xfId="4" applyFont="1" applyFill="1" applyBorder="1" applyAlignment="1">
      <alignment horizontal="center"/>
    </xf>
    <xf numFmtId="0" fontId="10" fillId="7" borderId="28" xfId="4" applyFont="1" applyFill="1" applyBorder="1" applyAlignment="1">
      <alignment horizontal="center" vertical="center" wrapText="1"/>
    </xf>
    <xf numFmtId="0" fontId="10" fillId="7" borderId="29" xfId="4" applyFont="1" applyFill="1" applyBorder="1" applyAlignment="1">
      <alignment horizontal="center" vertical="center" wrapText="1"/>
    </xf>
    <xf numFmtId="0" fontId="10" fillId="7" borderId="30" xfId="4" applyFont="1" applyFill="1" applyBorder="1" applyAlignment="1">
      <alignment horizontal="center" vertical="center" wrapText="1"/>
    </xf>
    <xf numFmtId="10" fontId="10" fillId="7" borderId="30" xfId="4" applyNumberFormat="1" applyFont="1" applyFill="1" applyBorder="1" applyAlignment="1">
      <alignment horizontal="center" vertical="center" wrapText="1"/>
    </xf>
    <xf numFmtId="10" fontId="10" fillId="0" borderId="30" xfId="4" applyNumberFormat="1" applyFont="1" applyFill="1" applyBorder="1" applyAlignment="1">
      <alignment horizontal="center" vertical="center" wrapText="1"/>
    </xf>
    <xf numFmtId="10" fontId="10" fillId="7" borderId="30" xfId="4" applyNumberFormat="1" applyFont="1" applyFill="1" applyBorder="1" applyAlignment="1">
      <alignment horizontal="center"/>
    </xf>
    <xf numFmtId="0" fontId="10" fillId="7" borderId="31" xfId="4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right"/>
    </xf>
    <xf numFmtId="0" fontId="3" fillId="0" borderId="1" xfId="0" quotePrefix="1" applyFont="1" applyFill="1" applyBorder="1" applyAlignment="1">
      <alignment horizontal="center"/>
    </xf>
    <xf numFmtId="0" fontId="3" fillId="0" borderId="1" xfId="4" quotePrefix="1" applyFont="1" applyFill="1" applyBorder="1" applyAlignment="1">
      <alignment horizontal="center"/>
    </xf>
    <xf numFmtId="43" fontId="3" fillId="0" borderId="1" xfId="7" applyFont="1" applyFill="1" applyBorder="1"/>
    <xf numFmtId="41" fontId="3" fillId="0" borderId="1" xfId="4" applyNumberFormat="1" applyFont="1" applyFill="1" applyBorder="1"/>
    <xf numFmtId="10" fontId="3" fillId="0" borderId="1" xfId="6" applyNumberFormat="1" applyFont="1" applyFill="1" applyBorder="1"/>
    <xf numFmtId="10" fontId="3" fillId="0" borderId="1" xfId="4" applyNumberFormat="1" applyFont="1" applyFill="1" applyBorder="1" applyAlignment="1">
      <alignment horizontal="center"/>
    </xf>
    <xf numFmtId="41" fontId="3" fillId="0" borderId="1" xfId="5" applyFont="1" applyFill="1" applyBorder="1" applyAlignment="1">
      <alignment horizontal="center"/>
    </xf>
    <xf numFmtId="41" fontId="7" fillId="0" borderId="1" xfId="5" applyFont="1" applyFill="1" applyBorder="1" applyAlignment="1">
      <alignment horizontal="center"/>
    </xf>
    <xf numFmtId="9" fontId="3" fillId="0" borderId="1" xfId="6" applyFont="1" applyFill="1" applyBorder="1" applyAlignment="1">
      <alignment horizontal="center"/>
    </xf>
    <xf numFmtId="0" fontId="3" fillId="0" borderId="1" xfId="5" applyNumberFormat="1" applyFont="1" applyFill="1" applyBorder="1" applyAlignment="1">
      <alignment horizontal="center"/>
    </xf>
    <xf numFmtId="41" fontId="3" fillId="0" borderId="1" xfId="5" applyFont="1" applyFill="1" applyBorder="1"/>
    <xf numFmtId="41" fontId="7" fillId="0" borderId="1" xfId="5" applyFont="1" applyFill="1" applyBorder="1"/>
    <xf numFmtId="0" fontId="3" fillId="4" borderId="1" xfId="4" applyFont="1" applyFill="1" applyBorder="1"/>
    <xf numFmtId="41" fontId="3" fillId="0" borderId="1" xfId="4" applyNumberFormat="1" applyFont="1" applyBorder="1" applyAlignment="1">
      <alignment horizontal="center"/>
    </xf>
    <xf numFmtId="0" fontId="3" fillId="0" borderId="1" xfId="4" applyFont="1" applyBorder="1" applyAlignment="1">
      <alignment horizontal="center"/>
    </xf>
    <xf numFmtId="41" fontId="3" fillId="0" borderId="1" xfId="5" applyFont="1" applyBorder="1" applyAlignment="1">
      <alignment horizontal="center"/>
    </xf>
    <xf numFmtId="165" fontId="3" fillId="10" borderId="1" xfId="1" applyNumberFormat="1" applyFont="1" applyFill="1" applyBorder="1" applyAlignment="1">
      <alignment horizontal="center"/>
    </xf>
    <xf numFmtId="0" fontId="7" fillId="11" borderId="1" xfId="4" applyFont="1" applyFill="1" applyBorder="1" applyAlignment="1">
      <alignment horizontal="center"/>
    </xf>
    <xf numFmtId="0" fontId="7" fillId="0" borderId="1" xfId="4" applyFont="1" applyBorder="1"/>
    <xf numFmtId="0" fontId="7" fillId="0" borderId="1" xfId="4" applyFont="1" applyBorder="1" applyAlignment="1">
      <alignment horizontal="center"/>
    </xf>
    <xf numFmtId="43" fontId="7" fillId="0" borderId="1" xfId="4" applyNumberFormat="1" applyFont="1" applyBorder="1"/>
    <xf numFmtId="41" fontId="7" fillId="0" borderId="1" xfId="4" applyNumberFormat="1" applyFont="1" applyBorder="1"/>
    <xf numFmtId="172" fontId="3" fillId="0" borderId="0" xfId="4" applyNumberFormat="1" applyFont="1"/>
    <xf numFmtId="165" fontId="3" fillId="12" borderId="1" xfId="1" applyNumberFormat="1" applyFont="1" applyFill="1" applyBorder="1" applyAlignment="1">
      <alignment horizontal="center"/>
    </xf>
    <xf numFmtId="165" fontId="3" fillId="13" borderId="1" xfId="1" applyNumberFormat="1" applyFont="1" applyFill="1" applyBorder="1" applyAlignment="1">
      <alignment horizontal="center"/>
    </xf>
    <xf numFmtId="0" fontId="7" fillId="0" borderId="1" xfId="4" applyFont="1" applyFill="1" applyBorder="1" applyAlignment="1">
      <alignment horizontal="center"/>
    </xf>
    <xf numFmtId="41" fontId="3" fillId="0" borderId="1" xfId="5" applyNumberFormat="1" applyFont="1" applyBorder="1" applyAlignment="1">
      <alignment horizontal="center"/>
    </xf>
    <xf numFmtId="165" fontId="3" fillId="0" borderId="1" xfId="4" applyNumberFormat="1" applyFont="1" applyBorder="1" applyAlignment="1">
      <alignment horizontal="center"/>
    </xf>
    <xf numFmtId="165" fontId="3" fillId="0" borderId="1" xfId="5" applyNumberFormat="1" applyFont="1" applyBorder="1"/>
    <xf numFmtId="41" fontId="3" fillId="0" borderId="1" xfId="5" applyFont="1" applyBorder="1"/>
    <xf numFmtId="165" fontId="3" fillId="3" borderId="1" xfId="1" applyNumberFormat="1" applyFont="1" applyFill="1" applyBorder="1" applyAlignment="1">
      <alignment horizontal="center"/>
    </xf>
    <xf numFmtId="41" fontId="5" fillId="0" borderId="1" xfId="5" applyFont="1" applyBorder="1" applyAlignment="1"/>
    <xf numFmtId="41" fontId="5" fillId="0" borderId="1" xfId="4" applyNumberFormat="1" applyFont="1" applyBorder="1" applyAlignment="1"/>
    <xf numFmtId="165" fontId="3" fillId="14" borderId="1" xfId="1" applyNumberFormat="1" applyFont="1" applyFill="1" applyBorder="1" applyAlignment="1">
      <alignment vertical="center"/>
    </xf>
    <xf numFmtId="0" fontId="3" fillId="0" borderId="1" xfId="0" applyFont="1" applyFill="1" applyBorder="1" applyAlignment="1">
      <alignment horizontal="center"/>
    </xf>
    <xf numFmtId="165" fontId="3" fillId="2" borderId="1" xfId="1" applyNumberFormat="1" applyFont="1" applyFill="1" applyBorder="1" applyAlignment="1">
      <alignment horizontal="center"/>
    </xf>
    <xf numFmtId="0" fontId="5" fillId="0" borderId="1" xfId="4" applyFont="1" applyBorder="1" applyAlignment="1">
      <alignment vertical="center" wrapText="1"/>
    </xf>
    <xf numFmtId="165" fontId="3" fillId="15" borderId="1" xfId="1" applyNumberFormat="1" applyFont="1" applyFill="1" applyBorder="1" applyAlignment="1">
      <alignment vertical="center" wrapText="1"/>
    </xf>
    <xf numFmtId="165" fontId="3" fillId="16" borderId="1" xfId="1" applyNumberFormat="1" applyFont="1" applyFill="1" applyBorder="1" applyAlignment="1">
      <alignment vertical="center" wrapText="1"/>
    </xf>
    <xf numFmtId="10" fontId="3" fillId="0" borderId="1" xfId="6" applyNumberFormat="1" applyFont="1" applyBorder="1"/>
    <xf numFmtId="165" fontId="3" fillId="17" borderId="1" xfId="1" applyNumberFormat="1" applyFont="1" applyFill="1" applyBorder="1" applyAlignment="1">
      <alignment horizontal="center"/>
    </xf>
    <xf numFmtId="165" fontId="3" fillId="18" borderId="1" xfId="1" applyNumberFormat="1" applyFont="1" applyFill="1" applyBorder="1" applyAlignment="1">
      <alignment horizontal="center"/>
    </xf>
    <xf numFmtId="165" fontId="3" fillId="5" borderId="1" xfId="1" applyNumberFormat="1" applyFont="1" applyFill="1" applyBorder="1" applyAlignment="1">
      <alignment horizontal="center"/>
    </xf>
    <xf numFmtId="165" fontId="3" fillId="19" borderId="1" xfId="1" applyNumberFormat="1" applyFont="1" applyFill="1" applyBorder="1" applyAlignment="1">
      <alignment horizontal="center"/>
    </xf>
    <xf numFmtId="165" fontId="3" fillId="20" borderId="1" xfId="1" applyNumberFormat="1" applyFont="1" applyFill="1" applyBorder="1" applyAlignment="1">
      <alignment horizontal="center"/>
    </xf>
    <xf numFmtId="0" fontId="7" fillId="0" borderId="1" xfId="4" quotePrefix="1" applyFont="1" applyBorder="1"/>
    <xf numFmtId="165" fontId="3" fillId="0" borderId="1" xfId="1" applyNumberFormat="1" applyFont="1" applyBorder="1" applyAlignment="1">
      <alignment horizontal="center"/>
    </xf>
    <xf numFmtId="41" fontId="3" fillId="21" borderId="1" xfId="4" applyNumberFormat="1" applyFont="1" applyFill="1" applyBorder="1"/>
    <xf numFmtId="41" fontId="3" fillId="22" borderId="1" xfId="4" applyNumberFormat="1" applyFont="1" applyFill="1" applyBorder="1"/>
    <xf numFmtId="41" fontId="3" fillId="23" borderId="1" xfId="4" applyNumberFormat="1" applyFont="1" applyFill="1" applyBorder="1"/>
    <xf numFmtId="41" fontId="3" fillId="6" borderId="1" xfId="4" applyNumberFormat="1" applyFont="1" applyFill="1" applyBorder="1"/>
    <xf numFmtId="41" fontId="3" fillId="13" borderId="1" xfId="4" applyNumberFormat="1" applyFont="1" applyFill="1" applyBorder="1"/>
    <xf numFmtId="41" fontId="3" fillId="24" borderId="1" xfId="4" applyNumberFormat="1" applyFont="1" applyFill="1" applyBorder="1"/>
    <xf numFmtId="41" fontId="3" fillId="12" borderId="1" xfId="4" applyNumberFormat="1" applyFont="1" applyFill="1" applyBorder="1"/>
    <xf numFmtId="10" fontId="3" fillId="23" borderId="1" xfId="4" applyNumberFormat="1" applyFont="1" applyFill="1" applyBorder="1" applyAlignment="1">
      <alignment horizontal="center"/>
    </xf>
    <xf numFmtId="41" fontId="3" fillId="25" borderId="1" xfId="4" applyNumberFormat="1" applyFont="1" applyFill="1" applyBorder="1"/>
    <xf numFmtId="41" fontId="3" fillId="3" borderId="1" xfId="4" applyNumberFormat="1" applyFont="1" applyFill="1" applyBorder="1"/>
    <xf numFmtId="41" fontId="3" fillId="26" borderId="1" xfId="4" applyNumberFormat="1" applyFont="1" applyFill="1" applyBorder="1"/>
    <xf numFmtId="41" fontId="3" fillId="14" borderId="1" xfId="4" applyNumberFormat="1" applyFont="1" applyFill="1" applyBorder="1"/>
    <xf numFmtId="41" fontId="3" fillId="2" borderId="1" xfId="4" applyNumberFormat="1" applyFont="1" applyFill="1" applyBorder="1"/>
    <xf numFmtId="41" fontId="3" fillId="27" borderId="1" xfId="4" applyNumberFormat="1" applyFont="1" applyFill="1" applyBorder="1"/>
    <xf numFmtId="41" fontId="3" fillId="5" borderId="1" xfId="4" applyNumberFormat="1" applyFont="1" applyFill="1" applyBorder="1"/>
    <xf numFmtId="41" fontId="3" fillId="28" borderId="1" xfId="4" applyNumberFormat="1" applyFont="1" applyFill="1" applyBorder="1"/>
    <xf numFmtId="0" fontId="3" fillId="0" borderId="1" xfId="4" applyFont="1" applyFill="1" applyBorder="1" applyAlignment="1">
      <alignment horizontal="center"/>
    </xf>
    <xf numFmtId="0" fontId="3" fillId="0" borderId="1" xfId="4" quotePrefix="1" applyFont="1" applyBorder="1"/>
    <xf numFmtId="43" fontId="3" fillId="0" borderId="1" xfId="4" applyNumberFormat="1" applyFont="1" applyBorder="1"/>
    <xf numFmtId="0" fontId="3" fillId="0" borderId="10" xfId="4" applyFont="1" applyBorder="1" applyAlignment="1">
      <alignment horizontal="right"/>
    </xf>
    <xf numFmtId="0" fontId="3" fillId="0" borderId="10" xfId="4" applyFont="1" applyBorder="1" applyAlignment="1">
      <alignment horizontal="center"/>
    </xf>
    <xf numFmtId="0" fontId="3" fillId="0" borderId="10" xfId="4" applyFont="1" applyBorder="1"/>
    <xf numFmtId="43" fontId="3" fillId="0" borderId="10" xfId="7" applyFont="1" applyBorder="1"/>
    <xf numFmtId="41" fontId="3" fillId="0" borderId="10" xfId="4" applyNumberFormat="1" applyFont="1" applyBorder="1"/>
    <xf numFmtId="9" fontId="3" fillId="0" borderId="10" xfId="4" applyNumberFormat="1" applyFont="1" applyBorder="1" applyAlignment="1">
      <alignment horizontal="center"/>
    </xf>
    <xf numFmtId="9" fontId="3" fillId="0" borderId="10" xfId="4" applyNumberFormat="1" applyFont="1" applyFill="1" applyBorder="1" applyAlignment="1">
      <alignment horizontal="center"/>
    </xf>
    <xf numFmtId="41" fontId="3" fillId="0" borderId="10" xfId="5" applyFont="1" applyBorder="1" applyAlignment="1">
      <alignment horizontal="center"/>
    </xf>
    <xf numFmtId="41" fontId="10" fillId="0" borderId="10" xfId="5" applyFont="1" applyBorder="1" applyAlignment="1">
      <alignment horizontal="center"/>
    </xf>
    <xf numFmtId="41" fontId="3" fillId="0" borderId="10" xfId="5" applyFont="1" applyBorder="1"/>
    <xf numFmtId="9" fontId="3" fillId="0" borderId="10" xfId="6" applyFont="1" applyBorder="1" applyAlignment="1">
      <alignment horizontal="center"/>
    </xf>
    <xf numFmtId="0" fontId="3" fillId="0" borderId="10" xfId="5" applyNumberFormat="1" applyFont="1" applyBorder="1" applyAlignment="1">
      <alignment horizontal="center"/>
    </xf>
    <xf numFmtId="0" fontId="10" fillId="0" borderId="10" xfId="4" applyFont="1" applyBorder="1"/>
    <xf numFmtId="10" fontId="10" fillId="7" borderId="5" xfId="4" applyNumberFormat="1" applyFont="1" applyFill="1" applyBorder="1" applyAlignment="1">
      <alignment horizontal="center"/>
    </xf>
    <xf numFmtId="10" fontId="10" fillId="7" borderId="10" xfId="4" applyNumberFormat="1" applyFont="1" applyFill="1" applyBorder="1" applyAlignment="1">
      <alignment horizontal="center"/>
    </xf>
    <xf numFmtId="10" fontId="10" fillId="7" borderId="28" xfId="4" applyNumberFormat="1" applyFont="1" applyFill="1" applyBorder="1" applyAlignment="1">
      <alignment horizontal="center"/>
    </xf>
    <xf numFmtId="10" fontId="10" fillId="7" borderId="32" xfId="4" applyNumberFormat="1" applyFont="1" applyFill="1" applyBorder="1" applyAlignment="1">
      <alignment horizontal="center"/>
    </xf>
    <xf numFmtId="17" fontId="3" fillId="7" borderId="32" xfId="4" applyNumberFormat="1" applyFont="1" applyFill="1" applyBorder="1" applyAlignment="1">
      <alignment horizontal="center"/>
    </xf>
    <xf numFmtId="9" fontId="3" fillId="0" borderId="0" xfId="3" applyFont="1" applyAlignment="1">
      <alignment horizontal="center"/>
    </xf>
    <xf numFmtId="165" fontId="3" fillId="0" borderId="0" xfId="4" applyNumberFormat="1" applyFont="1" applyAlignment="1">
      <alignment horizontal="center"/>
    </xf>
    <xf numFmtId="0" fontId="5" fillId="0" borderId="0" xfId="4" applyFont="1" applyBorder="1"/>
    <xf numFmtId="41" fontId="5" fillId="0" borderId="0" xfId="4" applyNumberFormat="1" applyFont="1" applyBorder="1"/>
    <xf numFmtId="0" fontId="2" fillId="56" borderId="0" xfId="4" applyFont="1" applyFill="1"/>
    <xf numFmtId="0" fontId="3" fillId="56" borderId="0" xfId="4" applyFont="1" applyFill="1"/>
    <xf numFmtId="0" fontId="3" fillId="56" borderId="0" xfId="4" applyFont="1" applyFill="1" applyAlignment="1">
      <alignment horizontal="center"/>
    </xf>
    <xf numFmtId="41" fontId="3" fillId="56" borderId="0" xfId="5" applyFont="1" applyFill="1" applyAlignment="1">
      <alignment horizontal="center"/>
    </xf>
    <xf numFmtId="41" fontId="3" fillId="56" borderId="0" xfId="5" applyFont="1" applyFill="1"/>
    <xf numFmtId="17" fontId="2" fillId="56" borderId="0" xfId="4" quotePrefix="1" applyNumberFormat="1" applyFont="1" applyFill="1"/>
    <xf numFmtId="0" fontId="6" fillId="56" borderId="0" xfId="4" applyFont="1" applyFill="1"/>
    <xf numFmtId="16" fontId="3" fillId="56" borderId="0" xfId="4" quotePrefix="1" applyNumberFormat="1" applyFont="1" applyFill="1" applyAlignment="1">
      <alignment horizontal="center"/>
    </xf>
    <xf numFmtId="0" fontId="3" fillId="56" borderId="0" xfId="4" quotePrefix="1" applyFont="1" applyFill="1" applyAlignment="1">
      <alignment horizontal="center"/>
    </xf>
    <xf numFmtId="41" fontId="3" fillId="56" borderId="0" xfId="5" quotePrefix="1" applyFont="1" applyFill="1" applyAlignment="1">
      <alignment horizontal="center"/>
    </xf>
    <xf numFmtId="0" fontId="7" fillId="56" borderId="0" xfId="4" quotePrefix="1" applyFont="1" applyFill="1" applyAlignment="1">
      <alignment horizontal="center"/>
    </xf>
    <xf numFmtId="0" fontId="5" fillId="56" borderId="0" xfId="4" applyFont="1" applyFill="1"/>
    <xf numFmtId="0" fontId="3" fillId="56" borderId="1" xfId="4" applyFont="1" applyFill="1" applyBorder="1"/>
    <xf numFmtId="0" fontId="3" fillId="56" borderId="0" xfId="4" quotePrefix="1" applyFont="1" applyFill="1"/>
    <xf numFmtId="9" fontId="3" fillId="56" borderId="0" xfId="3" applyFont="1" applyFill="1" applyAlignment="1">
      <alignment horizontal="center"/>
    </xf>
    <xf numFmtId="10" fontId="3" fillId="56" borderId="0" xfId="3" applyNumberFormat="1" applyFont="1" applyFill="1" applyAlignment="1">
      <alignment horizontal="center"/>
    </xf>
    <xf numFmtId="9" fontId="3" fillId="56" borderId="0" xfId="4" applyNumberFormat="1" applyFont="1" applyFill="1"/>
    <xf numFmtId="16" fontId="3" fillId="56" borderId="1" xfId="4" quotePrefix="1" applyNumberFormat="1" applyFont="1" applyFill="1" applyBorder="1"/>
    <xf numFmtId="0" fontId="3" fillId="56" borderId="2" xfId="4" applyFont="1" applyFill="1" applyBorder="1"/>
    <xf numFmtId="0" fontId="3" fillId="56" borderId="0" xfId="4" applyFont="1" applyFill="1" applyBorder="1"/>
    <xf numFmtId="0" fontId="3" fillId="56" borderId="3" xfId="4" applyFont="1" applyFill="1" applyBorder="1"/>
    <xf numFmtId="16" fontId="3" fillId="56" borderId="0" xfId="4" quotePrefix="1" applyNumberFormat="1" applyFont="1" applyFill="1"/>
    <xf numFmtId="0" fontId="3" fillId="56" borderId="1" xfId="0" applyFont="1" applyFill="1" applyBorder="1"/>
    <xf numFmtId="10" fontId="3" fillId="56" borderId="1" xfId="3" applyNumberFormat="1" applyFont="1" applyFill="1" applyBorder="1"/>
    <xf numFmtId="164" fontId="3" fillId="56" borderId="1" xfId="0" applyNumberFormat="1" applyFont="1" applyFill="1" applyBorder="1"/>
    <xf numFmtId="165" fontId="9" fillId="56" borderId="0" xfId="1" applyNumberFormat="1" applyFont="1" applyFill="1"/>
    <xf numFmtId="166" fontId="3" fillId="56" borderId="0" xfId="1" applyNumberFormat="1" applyFont="1" applyFill="1"/>
    <xf numFmtId="9" fontId="3" fillId="56" borderId="0" xfId="3" applyFont="1" applyFill="1"/>
    <xf numFmtId="17" fontId="3" fillId="56" borderId="1" xfId="4" quotePrefix="1" applyNumberFormat="1" applyFont="1" applyFill="1" applyBorder="1"/>
    <xf numFmtId="10" fontId="3" fillId="56" borderId="0" xfId="3" applyNumberFormat="1" applyFont="1" applyFill="1"/>
    <xf numFmtId="17" fontId="3" fillId="56" borderId="0" xfId="4" quotePrefix="1" applyNumberFormat="1" applyFont="1" applyFill="1"/>
    <xf numFmtId="165" fontId="3" fillId="56" borderId="1" xfId="1" applyNumberFormat="1" applyFont="1" applyFill="1" applyBorder="1"/>
    <xf numFmtId="165" fontId="3" fillId="56" borderId="0" xfId="1" applyNumberFormat="1" applyFont="1" applyFill="1"/>
    <xf numFmtId="1" fontId="3" fillId="56" borderId="1" xfId="4" applyNumberFormat="1" applyFont="1" applyFill="1" applyBorder="1"/>
    <xf numFmtId="171" fontId="3" fillId="56" borderId="0" xfId="4" applyNumberFormat="1" applyFont="1" applyFill="1"/>
    <xf numFmtId="43" fontId="3" fillId="56" borderId="0" xfId="4" applyNumberFormat="1" applyFont="1" applyFill="1"/>
    <xf numFmtId="164" fontId="3" fillId="56" borderId="1" xfId="2" applyNumberFormat="1" applyFont="1" applyFill="1" applyBorder="1"/>
    <xf numFmtId="43" fontId="3" fillId="56" borderId="0" xfId="1" applyFont="1" applyFill="1"/>
    <xf numFmtId="0" fontId="3" fillId="56" borderId="1" xfId="0" applyFont="1" applyFill="1" applyBorder="1" applyAlignment="1">
      <alignment horizontal="left"/>
    </xf>
    <xf numFmtId="0" fontId="10" fillId="56" borderId="4" xfId="4" applyFont="1" applyFill="1" applyBorder="1" applyAlignment="1">
      <alignment horizontal="left"/>
    </xf>
    <xf numFmtId="41" fontId="3" fillId="56" borderId="0" xfId="4" applyNumberFormat="1" applyFont="1" applyFill="1"/>
    <xf numFmtId="167" fontId="3" fillId="56" borderId="0" xfId="6" applyNumberFormat="1" applyFont="1" applyFill="1"/>
    <xf numFmtId="10" fontId="3" fillId="56" borderId="0" xfId="6" applyNumberFormat="1" applyFont="1" applyFill="1"/>
    <xf numFmtId="165" fontId="3" fillId="56" borderId="0" xfId="4" applyNumberFormat="1" applyFont="1" applyFill="1"/>
    <xf numFmtId="0" fontId="10" fillId="56" borderId="7" xfId="4" applyFont="1" applyFill="1" applyBorder="1" applyAlignment="1">
      <alignment horizontal="left"/>
    </xf>
    <xf numFmtId="0" fontId="10" fillId="56" borderId="6" xfId="4" applyFont="1" applyFill="1" applyBorder="1" applyAlignment="1">
      <alignment horizontal="left"/>
    </xf>
    <xf numFmtId="0" fontId="10" fillId="56" borderId="8" xfId="4" applyFont="1" applyFill="1" applyBorder="1" applyAlignment="1">
      <alignment horizontal="left"/>
    </xf>
    <xf numFmtId="41" fontId="3" fillId="56" borderId="8" xfId="5" applyFont="1" applyFill="1" applyBorder="1" applyAlignment="1">
      <alignment horizontal="center"/>
    </xf>
    <xf numFmtId="164" fontId="3" fillId="56" borderId="0" xfId="4" applyNumberFormat="1" applyFont="1" applyFill="1"/>
    <xf numFmtId="41" fontId="9" fillId="56" borderId="0" xfId="4" applyNumberFormat="1" applyFont="1" applyFill="1"/>
    <xf numFmtId="10" fontId="3" fillId="56" borderId="0" xfId="4" applyNumberFormat="1" applyFont="1" applyFill="1"/>
    <xf numFmtId="0" fontId="7" fillId="56" borderId="0" xfId="4" applyFont="1" applyFill="1" applyBorder="1" applyAlignment="1">
      <alignment horizontal="left"/>
    </xf>
    <xf numFmtId="41" fontId="7" fillId="56" borderId="0" xfId="5" applyFont="1" applyFill="1" applyBorder="1" applyAlignment="1">
      <alignment horizontal="center"/>
    </xf>
    <xf numFmtId="167" fontId="7" fillId="56" borderId="0" xfId="5" applyNumberFormat="1" applyFont="1" applyFill="1" applyBorder="1" applyAlignment="1">
      <alignment horizontal="center"/>
    </xf>
    <xf numFmtId="9" fontId="3" fillId="56" borderId="0" xfId="4" applyNumberFormat="1" applyFont="1" applyFill="1" applyBorder="1"/>
    <xf numFmtId="0" fontId="10" fillId="56" borderId="9" xfId="4" applyFont="1" applyFill="1" applyBorder="1" applyAlignment="1">
      <alignment horizontal="left"/>
    </xf>
    <xf numFmtId="41" fontId="3" fillId="56" borderId="9" xfId="5" applyFont="1" applyFill="1" applyBorder="1" applyAlignment="1">
      <alignment horizontal="center"/>
    </xf>
    <xf numFmtId="0" fontId="3" fillId="56" borderId="0" xfId="4" quotePrefix="1" applyFont="1" applyFill="1" applyBorder="1"/>
    <xf numFmtId="41" fontId="3" fillId="56" borderId="4" xfId="5" applyFont="1" applyFill="1" applyBorder="1"/>
    <xf numFmtId="9" fontId="3" fillId="56" borderId="4" xfId="4" applyNumberFormat="1" applyFont="1" applyFill="1" applyBorder="1"/>
    <xf numFmtId="41" fontId="3" fillId="56" borderId="6" xfId="4" applyNumberFormat="1" applyFont="1" applyFill="1" applyBorder="1" applyAlignment="1"/>
    <xf numFmtId="0" fontId="10" fillId="56" borderId="10" xfId="4" applyFont="1" applyFill="1" applyBorder="1" applyAlignment="1">
      <alignment horizontal="left"/>
    </xf>
    <xf numFmtId="41" fontId="3" fillId="56" borderId="4" xfId="4" applyNumberFormat="1" applyFont="1" applyFill="1" applyBorder="1"/>
    <xf numFmtId="41" fontId="3" fillId="56" borderId="0" xfId="4" applyNumberFormat="1" applyFont="1" applyFill="1" applyBorder="1"/>
    <xf numFmtId="165" fontId="3" fillId="56" borderId="0" xfId="7" applyNumberFormat="1" applyFont="1" applyFill="1"/>
    <xf numFmtId="0" fontId="10" fillId="7" borderId="7" xfId="4" applyFont="1" applyFill="1" applyBorder="1" applyAlignment="1">
      <alignment horizontal="center" vertical="center" wrapText="1"/>
    </xf>
    <xf numFmtId="0" fontId="3" fillId="57" borderId="0" xfId="4" applyFont="1" applyFill="1" applyAlignment="1">
      <alignment horizontal="center"/>
    </xf>
    <xf numFmtId="0" fontId="10" fillId="57" borderId="4" xfId="4" applyFont="1" applyFill="1" applyBorder="1" applyAlignment="1">
      <alignment horizontal="center" vertical="center" wrapText="1"/>
    </xf>
    <xf numFmtId="17" fontId="3" fillId="57" borderId="0" xfId="4" applyNumberFormat="1" applyFont="1" applyFill="1" applyAlignment="1">
      <alignment horizontal="center"/>
    </xf>
    <xf numFmtId="41" fontId="3" fillId="57" borderId="0" xfId="5" applyFont="1" applyFill="1" applyAlignment="1">
      <alignment horizontal="center"/>
    </xf>
    <xf numFmtId="0" fontId="41" fillId="57" borderId="34" xfId="4" applyFont="1" applyFill="1" applyBorder="1" applyAlignment="1">
      <alignment horizontal="center"/>
    </xf>
    <xf numFmtId="0" fontId="10" fillId="57" borderId="34" xfId="4" applyFont="1" applyFill="1" applyBorder="1" applyAlignment="1">
      <alignment horizontal="center"/>
    </xf>
    <xf numFmtId="0" fontId="3" fillId="57" borderId="34" xfId="4" applyFont="1" applyFill="1" applyBorder="1" applyAlignment="1">
      <alignment horizontal="center"/>
    </xf>
    <xf numFmtId="10" fontId="10" fillId="57" borderId="4" xfId="4" applyNumberFormat="1" applyFont="1" applyFill="1" applyBorder="1" applyAlignment="1">
      <alignment horizontal="center"/>
    </xf>
    <xf numFmtId="0" fontId="7" fillId="57" borderId="34" xfId="4" applyFont="1" applyFill="1" applyBorder="1" applyAlignment="1">
      <alignment horizontal="center"/>
    </xf>
    <xf numFmtId="10" fontId="10" fillId="57" borderId="34" xfId="4" applyNumberFormat="1" applyFont="1" applyFill="1" applyBorder="1" applyAlignment="1">
      <alignment horizontal="center"/>
    </xf>
    <xf numFmtId="43" fontId="3" fillId="0" borderId="0" xfId="1" applyFont="1" applyAlignment="1">
      <alignment horizontal="center"/>
    </xf>
    <xf numFmtId="10" fontId="10" fillId="57" borderId="30" xfId="4" applyNumberFormat="1" applyFont="1" applyFill="1" applyBorder="1" applyAlignment="1">
      <alignment horizontal="center"/>
    </xf>
    <xf numFmtId="0" fontId="10" fillId="57" borderId="30" xfId="4" applyFont="1" applyFill="1" applyBorder="1" applyAlignment="1">
      <alignment horizontal="center" vertical="center" wrapText="1"/>
    </xf>
    <xf numFmtId="165" fontId="7" fillId="0" borderId="1" xfId="1" applyNumberFormat="1" applyFont="1" applyFill="1" applyBorder="1"/>
    <xf numFmtId="165" fontId="7" fillId="0" borderId="31" xfId="1" applyNumberFormat="1" applyFont="1" applyFill="1" applyBorder="1"/>
    <xf numFmtId="165" fontId="3" fillId="0" borderId="31" xfId="1" applyNumberFormat="1" applyFont="1" applyBorder="1"/>
    <xf numFmtId="41" fontId="3" fillId="0" borderId="0" xfId="2" applyFont="1"/>
    <xf numFmtId="165" fontId="3" fillId="4" borderId="1" xfId="1" applyNumberFormat="1" applyFont="1" applyFill="1" applyBorder="1"/>
    <xf numFmtId="165" fontId="7" fillId="11" borderId="1" xfId="1" applyNumberFormat="1" applyFont="1" applyFill="1" applyBorder="1" applyAlignment="1">
      <alignment horizontal="center"/>
    </xf>
    <xf numFmtId="165" fontId="7" fillId="0" borderId="1" xfId="1" applyNumberFormat="1" applyFont="1" applyBorder="1"/>
    <xf numFmtId="165" fontId="7" fillId="0" borderId="1" xfId="1" applyNumberFormat="1" applyFont="1" applyBorder="1" applyAlignment="1">
      <alignment horizontal="center"/>
    </xf>
    <xf numFmtId="165" fontId="7" fillId="0" borderId="1" xfId="1" applyNumberFormat="1" applyFont="1" applyFill="1" applyBorder="1" applyAlignment="1">
      <alignment horizontal="center"/>
    </xf>
    <xf numFmtId="165" fontId="5" fillId="0" borderId="1" xfId="1" applyNumberFormat="1" applyFont="1" applyBorder="1" applyAlignment="1"/>
    <xf numFmtId="165" fontId="5" fillId="0" borderId="1" xfId="1" applyNumberFormat="1" applyFont="1" applyBorder="1" applyAlignment="1">
      <alignment vertical="center" wrapText="1"/>
    </xf>
    <xf numFmtId="165" fontId="7" fillId="0" borderId="1" xfId="1" quotePrefix="1" applyNumberFormat="1" applyFont="1" applyBorder="1"/>
    <xf numFmtId="165" fontId="3" fillId="21" borderId="1" xfId="1" applyNumberFormat="1" applyFont="1" applyFill="1" applyBorder="1"/>
    <xf numFmtId="165" fontId="3" fillId="22" borderId="1" xfId="1" applyNumberFormat="1" applyFont="1" applyFill="1" applyBorder="1"/>
    <xf numFmtId="165" fontId="3" fillId="23" borderId="1" xfId="1" applyNumberFormat="1" applyFont="1" applyFill="1" applyBorder="1"/>
    <xf numFmtId="165" fontId="3" fillId="6" borderId="1" xfId="1" applyNumberFormat="1" applyFont="1" applyFill="1" applyBorder="1"/>
    <xf numFmtId="165" fontId="3" fillId="13" borderId="1" xfId="1" applyNumberFormat="1" applyFont="1" applyFill="1" applyBorder="1"/>
    <xf numFmtId="165" fontId="3" fillId="24" borderId="1" xfId="1" applyNumberFormat="1" applyFont="1" applyFill="1" applyBorder="1"/>
    <xf numFmtId="165" fontId="3" fillId="12" borderId="1" xfId="1" applyNumberFormat="1" applyFont="1" applyFill="1" applyBorder="1"/>
    <xf numFmtId="165" fontId="3" fillId="25" borderId="1" xfId="1" applyNumberFormat="1" applyFont="1" applyFill="1" applyBorder="1"/>
    <xf numFmtId="165" fontId="3" fillId="3" borderId="1" xfId="1" applyNumberFormat="1" applyFont="1" applyFill="1" applyBorder="1"/>
    <xf numFmtId="165" fontId="3" fillId="26" borderId="1" xfId="1" applyNumberFormat="1" applyFont="1" applyFill="1" applyBorder="1"/>
    <xf numFmtId="165" fontId="3" fillId="14" borderId="1" xfId="1" applyNumberFormat="1" applyFont="1" applyFill="1" applyBorder="1"/>
    <xf numFmtId="165" fontId="3" fillId="2" borderId="1" xfId="1" applyNumberFormat="1" applyFont="1" applyFill="1" applyBorder="1"/>
    <xf numFmtId="165" fontId="3" fillId="27" borderId="1" xfId="1" applyNumberFormat="1" applyFont="1" applyFill="1" applyBorder="1"/>
    <xf numFmtId="165" fontId="3" fillId="5" borderId="1" xfId="1" applyNumberFormat="1" applyFont="1" applyFill="1" applyBorder="1"/>
    <xf numFmtId="165" fontId="3" fillId="28" borderId="1" xfId="1" applyNumberFormat="1" applyFont="1" applyFill="1" applyBorder="1"/>
    <xf numFmtId="165" fontId="3" fillId="0" borderId="1" xfId="1" applyNumberFormat="1" applyFont="1" applyFill="1" applyBorder="1" applyAlignment="1">
      <alignment horizontal="center"/>
    </xf>
    <xf numFmtId="165" fontId="3" fillId="0" borderId="1" xfId="1" quotePrefix="1" applyNumberFormat="1" applyFont="1" applyBorder="1"/>
    <xf numFmtId="41" fontId="3" fillId="4" borderId="9" xfId="4" applyNumberFormat="1" applyFont="1" applyFill="1" applyBorder="1" applyAlignment="1"/>
    <xf numFmtId="0" fontId="10" fillId="7" borderId="0" xfId="4" applyFont="1" applyFill="1" applyBorder="1" applyAlignment="1">
      <alignment horizontal="center" vertical="center" wrapText="1"/>
    </xf>
    <xf numFmtId="0" fontId="5" fillId="27" borderId="0" xfId="4" applyFont="1" applyFill="1" applyBorder="1"/>
    <xf numFmtId="0" fontId="3" fillId="27" borderId="0" xfId="4" applyFont="1" applyFill="1" applyBorder="1"/>
    <xf numFmtId="43" fontId="3" fillId="11" borderId="0" xfId="1" applyFont="1" applyFill="1" applyBorder="1"/>
    <xf numFmtId="43" fontId="3" fillId="3" borderId="0" xfId="1" applyFont="1" applyFill="1" applyBorder="1"/>
    <xf numFmtId="43" fontId="3" fillId="28" borderId="0" xfId="1" applyFont="1" applyFill="1" applyBorder="1"/>
    <xf numFmtId="0" fontId="3" fillId="28" borderId="0" xfId="4" applyFont="1" applyFill="1" applyBorder="1"/>
    <xf numFmtId="0" fontId="10" fillId="56" borderId="5" xfId="4" applyFont="1" applyFill="1" applyBorder="1" applyAlignment="1">
      <alignment horizontal="left"/>
    </xf>
    <xf numFmtId="0" fontId="10" fillId="0" borderId="8" xfId="4" applyFont="1" applyFill="1" applyBorder="1" applyAlignment="1">
      <alignment horizontal="center" vertical="center" wrapText="1"/>
    </xf>
    <xf numFmtId="0" fontId="10" fillId="7" borderId="35" xfId="4" applyFont="1" applyFill="1" applyBorder="1" applyAlignment="1">
      <alignment horizontal="center" vertical="center" wrapText="1"/>
    </xf>
    <xf numFmtId="0" fontId="10" fillId="0" borderId="35" xfId="4" applyFont="1" applyFill="1" applyBorder="1" applyAlignment="1">
      <alignment horizontal="center" vertical="center" wrapText="1"/>
    </xf>
    <xf numFmtId="0" fontId="10" fillId="7" borderId="35" xfId="4" applyFont="1" applyFill="1" applyBorder="1" applyAlignment="1">
      <alignment horizontal="center"/>
    </xf>
    <xf numFmtId="17" fontId="3" fillId="0" borderId="35" xfId="4" applyNumberFormat="1" applyFont="1" applyBorder="1" applyAlignment="1">
      <alignment horizontal="center"/>
    </xf>
    <xf numFmtId="41" fontId="3" fillId="0" borderId="35" xfId="5" applyFont="1" applyBorder="1" applyAlignment="1">
      <alignment horizontal="center"/>
    </xf>
    <xf numFmtId="41" fontId="41" fillId="57" borderId="35" xfId="5" applyFont="1" applyFill="1" applyBorder="1" applyAlignment="1">
      <alignment horizontal="center"/>
    </xf>
    <xf numFmtId="10" fontId="10" fillId="7" borderId="35" xfId="4" applyNumberFormat="1" applyFont="1" applyFill="1" applyBorder="1" applyAlignment="1">
      <alignment horizontal="center" vertical="center" wrapText="1"/>
    </xf>
    <xf numFmtId="10" fontId="10" fillId="0" borderId="35" xfId="4" applyNumberFormat="1" applyFont="1" applyFill="1" applyBorder="1" applyAlignment="1">
      <alignment horizontal="center" vertical="center" wrapText="1"/>
    </xf>
    <xf numFmtId="10" fontId="10" fillId="7" borderId="35" xfId="4" applyNumberFormat="1" applyFont="1" applyFill="1" applyBorder="1" applyAlignment="1">
      <alignment horizontal="center"/>
    </xf>
    <xf numFmtId="10" fontId="7" fillId="7" borderId="35" xfId="4" applyNumberFormat="1" applyFont="1" applyFill="1" applyBorder="1" applyAlignment="1">
      <alignment horizontal="center"/>
    </xf>
    <xf numFmtId="173" fontId="3" fillId="57" borderId="35" xfId="1" applyNumberFormat="1" applyFont="1" applyFill="1" applyBorder="1" applyAlignment="1">
      <alignment horizontal="center"/>
    </xf>
    <xf numFmtId="17" fontId="3" fillId="7" borderId="35" xfId="4" applyNumberFormat="1" applyFont="1" applyFill="1" applyBorder="1" applyAlignment="1">
      <alignment horizontal="center"/>
    </xf>
    <xf numFmtId="41" fontId="3" fillId="57" borderId="35" xfId="5" applyFont="1" applyFill="1" applyBorder="1" applyAlignment="1">
      <alignment horizontal="center"/>
    </xf>
    <xf numFmtId="166" fontId="3" fillId="0" borderId="0" xfId="1" applyNumberFormat="1" applyFont="1" applyAlignment="1">
      <alignment horizontal="center"/>
    </xf>
    <xf numFmtId="0" fontId="3" fillId="0" borderId="31" xfId="0" applyFont="1" applyFill="1" applyBorder="1" applyAlignment="1">
      <alignment horizontal="right"/>
    </xf>
    <xf numFmtId="0" fontId="3" fillId="0" borderId="31" xfId="0" quotePrefix="1" applyFont="1" applyFill="1" applyBorder="1" applyAlignment="1">
      <alignment horizontal="center"/>
    </xf>
    <xf numFmtId="0" fontId="3" fillId="0" borderId="31" xfId="4" quotePrefix="1" applyFont="1" applyFill="1" applyBorder="1" applyAlignment="1">
      <alignment horizontal="center"/>
    </xf>
    <xf numFmtId="0" fontId="3" fillId="0" borderId="31" xfId="0" applyFont="1" applyFill="1" applyBorder="1"/>
    <xf numFmtId="43" fontId="3" fillId="0" borderId="31" xfId="7" applyFont="1" applyFill="1" applyBorder="1"/>
    <xf numFmtId="41" fontId="3" fillId="0" borderId="31" xfId="4" applyNumberFormat="1" applyFont="1" applyFill="1" applyBorder="1"/>
    <xf numFmtId="10" fontId="3" fillId="0" borderId="31" xfId="6" applyNumberFormat="1" applyFont="1" applyFill="1" applyBorder="1"/>
    <xf numFmtId="10" fontId="3" fillId="0" borderId="31" xfId="4" applyNumberFormat="1" applyFont="1" applyFill="1" applyBorder="1" applyAlignment="1">
      <alignment horizontal="center"/>
    </xf>
    <xf numFmtId="41" fontId="3" fillId="0" borderId="31" xfId="5" applyFont="1" applyFill="1" applyBorder="1" applyAlignment="1">
      <alignment horizontal="center"/>
    </xf>
    <xf numFmtId="41" fontId="7" fillId="0" borderId="31" xfId="5" applyFont="1" applyFill="1" applyBorder="1" applyAlignment="1">
      <alignment horizontal="center"/>
    </xf>
    <xf numFmtId="0" fontId="3" fillId="0" borderId="31" xfId="4" applyFont="1" applyFill="1" applyBorder="1"/>
    <xf numFmtId="9" fontId="3" fillId="0" borderId="31" xfId="6" applyFont="1" applyFill="1" applyBorder="1" applyAlignment="1">
      <alignment horizontal="center"/>
    </xf>
    <xf numFmtId="0" fontId="3" fillId="0" borderId="31" xfId="5" applyNumberFormat="1" applyFont="1" applyFill="1" applyBorder="1" applyAlignment="1">
      <alignment horizontal="center"/>
    </xf>
    <xf numFmtId="41" fontId="3" fillId="0" borderId="31" xfId="5" applyFont="1" applyFill="1" applyBorder="1"/>
    <xf numFmtId="41" fontId="7" fillId="0" borderId="31" xfId="5" applyFont="1" applyFill="1" applyBorder="1"/>
    <xf numFmtId="165" fontId="3" fillId="0" borderId="31" xfId="1" applyNumberFormat="1" applyFont="1" applyFill="1" applyBorder="1"/>
    <xf numFmtId="41" fontId="3" fillId="0" borderId="31" xfId="5" applyFont="1" applyBorder="1" applyAlignment="1">
      <alignment horizontal="center"/>
    </xf>
    <xf numFmtId="0" fontId="42" fillId="56" borderId="0" xfId="4" applyFont="1" applyFill="1"/>
    <xf numFmtId="0" fontId="43" fillId="56" borderId="0" xfId="4" applyFont="1" applyFill="1"/>
    <xf numFmtId="0" fontId="43" fillId="56" borderId="0" xfId="4" applyFont="1" applyFill="1" applyAlignment="1">
      <alignment horizontal="center"/>
    </xf>
    <xf numFmtId="41" fontId="43" fillId="0" borderId="0" xfId="5" applyFont="1" applyAlignment="1">
      <alignment horizontal="center"/>
    </xf>
    <xf numFmtId="41" fontId="43" fillId="0" borderId="0" xfId="5" applyFont="1"/>
    <xf numFmtId="0" fontId="43" fillId="0" borderId="0" xfId="4" applyFont="1"/>
    <xf numFmtId="0" fontId="43" fillId="0" borderId="0" xfId="4" applyFont="1" applyFill="1" applyAlignment="1">
      <alignment horizontal="center"/>
    </xf>
    <xf numFmtId="0" fontId="43" fillId="0" borderId="0" xfId="4" applyFont="1" applyAlignment="1">
      <alignment horizontal="center"/>
    </xf>
    <xf numFmtId="0" fontId="43" fillId="56" borderId="36" xfId="4" applyFont="1" applyFill="1" applyBorder="1"/>
    <xf numFmtId="0" fontId="43" fillId="0" borderId="37" xfId="4" applyFont="1" applyBorder="1"/>
    <xf numFmtId="17" fontId="42" fillId="56" borderId="0" xfId="4" quotePrefix="1" applyNumberFormat="1" applyFont="1" applyFill="1"/>
    <xf numFmtId="0" fontId="44" fillId="56" borderId="0" xfId="4" applyFont="1" applyFill="1"/>
    <xf numFmtId="16" fontId="43" fillId="56" borderId="0" xfId="4" quotePrefix="1" applyNumberFormat="1" applyFont="1" applyFill="1" applyAlignment="1">
      <alignment horizontal="center"/>
    </xf>
    <xf numFmtId="0" fontId="43" fillId="56" borderId="0" xfId="4" quotePrefix="1" applyFont="1" applyFill="1" applyAlignment="1">
      <alignment horizontal="center"/>
    </xf>
    <xf numFmtId="41" fontId="43" fillId="3" borderId="0" xfId="5" quotePrefix="1" applyFont="1" applyFill="1" applyAlignment="1">
      <alignment horizontal="center"/>
    </xf>
    <xf numFmtId="16" fontId="43" fillId="3" borderId="0" xfId="4" quotePrefix="1" applyNumberFormat="1" applyFont="1" applyFill="1" applyAlignment="1">
      <alignment horizontal="center"/>
    </xf>
    <xf numFmtId="0" fontId="43" fillId="3" borderId="0" xfId="4" quotePrefix="1" applyFont="1" applyFill="1" applyAlignment="1">
      <alignment horizontal="center"/>
    </xf>
    <xf numFmtId="0" fontId="45" fillId="3" borderId="0" xfId="4" quotePrefix="1" applyFont="1" applyFill="1" applyAlignment="1">
      <alignment horizontal="center"/>
    </xf>
    <xf numFmtId="0" fontId="42" fillId="0" borderId="0" xfId="4" applyFont="1"/>
    <xf numFmtId="0" fontId="10" fillId="0" borderId="0" xfId="4" applyFont="1" applyFill="1" applyBorder="1" applyAlignment="1">
      <alignment horizontal="center" vertical="center" wrapText="1"/>
    </xf>
    <xf numFmtId="0" fontId="46" fillId="57" borderId="0" xfId="4" applyFont="1" applyFill="1" applyBorder="1" applyAlignment="1">
      <alignment horizontal="center"/>
    </xf>
    <xf numFmtId="0" fontId="46" fillId="57" borderId="40" xfId="4" applyFont="1" applyFill="1" applyBorder="1" applyAlignment="1">
      <alignment horizontal="center"/>
    </xf>
    <xf numFmtId="0" fontId="10" fillId="7" borderId="26" xfId="4" applyFont="1" applyFill="1" applyBorder="1" applyAlignment="1">
      <alignment horizontal="center" vertical="center" wrapText="1"/>
    </xf>
    <xf numFmtId="0" fontId="10" fillId="7" borderId="25" xfId="4" applyFont="1" applyFill="1" applyBorder="1" applyAlignment="1">
      <alignment horizontal="center" vertical="center" wrapText="1"/>
    </xf>
    <xf numFmtId="10" fontId="46" fillId="57" borderId="0" xfId="4" applyNumberFormat="1" applyFont="1" applyFill="1" applyBorder="1" applyAlignment="1">
      <alignment horizontal="center"/>
    </xf>
    <xf numFmtId="0" fontId="46" fillId="57" borderId="0" xfId="4" applyFont="1" applyFill="1" applyBorder="1" applyAlignment="1">
      <alignment horizontal="center" vertical="center" wrapText="1"/>
    </xf>
    <xf numFmtId="17" fontId="46" fillId="57" borderId="0" xfId="4" applyNumberFormat="1" applyFont="1" applyFill="1" applyBorder="1" applyAlignment="1">
      <alignment horizontal="center"/>
    </xf>
    <xf numFmtId="41" fontId="46" fillId="57" borderId="0" xfId="5" applyFont="1" applyFill="1" applyBorder="1" applyAlignment="1">
      <alignment horizontal="center"/>
    </xf>
    <xf numFmtId="0" fontId="3" fillId="0" borderId="40" xfId="4" applyFont="1" applyBorder="1" applyAlignment="1">
      <alignment horizontal="center"/>
    </xf>
    <xf numFmtId="10" fontId="10" fillId="7" borderId="0" xfId="4" applyNumberFormat="1" applyFont="1" applyFill="1" applyBorder="1" applyAlignment="1">
      <alignment horizontal="center"/>
    </xf>
    <xf numFmtId="17" fontId="3" fillId="7" borderId="0" xfId="4" applyNumberFormat="1" applyFont="1" applyFill="1" applyBorder="1" applyAlignment="1">
      <alignment horizontal="center"/>
    </xf>
    <xf numFmtId="17" fontId="3" fillId="0" borderId="0" xfId="4" applyNumberFormat="1" applyFont="1" applyBorder="1" applyAlignment="1">
      <alignment horizontal="center"/>
    </xf>
    <xf numFmtId="173" fontId="3" fillId="57" borderId="0" xfId="1" applyNumberFormat="1" applyFont="1" applyFill="1" applyBorder="1" applyAlignment="1">
      <alignment horizontal="center"/>
    </xf>
    <xf numFmtId="165" fontId="3" fillId="0" borderId="45" xfId="1" applyNumberFormat="1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37" xfId="4" applyFont="1" applyBorder="1"/>
    <xf numFmtId="0" fontId="47" fillId="0" borderId="0" xfId="4" applyFont="1"/>
    <xf numFmtId="0" fontId="47" fillId="0" borderId="0" xfId="4" applyFont="1" applyBorder="1"/>
    <xf numFmtId="49" fontId="47" fillId="28" borderId="1" xfId="4" applyNumberFormat="1" applyFont="1" applyFill="1" applyBorder="1"/>
    <xf numFmtId="0" fontId="47" fillId="28" borderId="1" xfId="4" applyFont="1" applyFill="1" applyBorder="1"/>
    <xf numFmtId="49" fontId="47" fillId="27" borderId="3" xfId="4" applyNumberFormat="1" applyFont="1" applyFill="1" applyBorder="1"/>
    <xf numFmtId="0" fontId="47" fillId="27" borderId="1" xfId="4" applyFont="1" applyFill="1" applyBorder="1"/>
    <xf numFmtId="0" fontId="47" fillId="0" borderId="0" xfId="4" applyFont="1" applyFill="1"/>
    <xf numFmtId="0" fontId="47" fillId="0" borderId="0" xfId="4" applyFont="1" applyAlignment="1">
      <alignment horizontal="center"/>
    </xf>
    <xf numFmtId="41" fontId="47" fillId="0" borderId="0" xfId="5" applyFont="1" applyAlignment="1">
      <alignment horizontal="center"/>
    </xf>
    <xf numFmtId="41" fontId="47" fillId="0" borderId="0" xfId="5" applyFont="1"/>
    <xf numFmtId="0" fontId="47" fillId="0" borderId="0" xfId="4" applyFont="1" applyFill="1" applyAlignment="1">
      <alignment horizontal="center"/>
    </xf>
    <xf numFmtId="0" fontId="48" fillId="0" borderId="0" xfId="4" applyFont="1"/>
    <xf numFmtId="49" fontId="47" fillId="0" borderId="0" xfId="4" applyNumberFormat="1" applyFont="1" applyBorder="1"/>
    <xf numFmtId="0" fontId="49" fillId="4" borderId="0" xfId="4" applyFont="1" applyFill="1"/>
    <xf numFmtId="0" fontId="47" fillId="4" borderId="0" xfId="4" applyFont="1" applyFill="1"/>
    <xf numFmtId="0" fontId="49" fillId="28" borderId="0" xfId="4" applyFont="1" applyFill="1"/>
    <xf numFmtId="0" fontId="47" fillId="28" borderId="0" xfId="4" applyFont="1" applyFill="1"/>
    <xf numFmtId="9" fontId="47" fillId="4" borderId="0" xfId="4" applyNumberFormat="1" applyFont="1" applyFill="1"/>
    <xf numFmtId="16" fontId="47" fillId="11" borderId="1" xfId="4" quotePrefix="1" applyNumberFormat="1" applyFont="1" applyFill="1" applyBorder="1"/>
    <xf numFmtId="0" fontId="47" fillId="11" borderId="1" xfId="4" applyFont="1" applyFill="1" applyBorder="1"/>
    <xf numFmtId="43" fontId="47" fillId="11" borderId="1" xfId="1" applyFont="1" applyFill="1" applyBorder="1"/>
    <xf numFmtId="9" fontId="47" fillId="4" borderId="0" xfId="3" applyFont="1" applyFill="1" applyAlignment="1">
      <alignment horizontal="center"/>
    </xf>
    <xf numFmtId="0" fontId="47" fillId="11" borderId="1" xfId="4" quotePrefix="1" applyFont="1" applyFill="1" applyBorder="1"/>
    <xf numFmtId="9" fontId="47" fillId="4" borderId="0" xfId="4" applyNumberFormat="1" applyFont="1" applyFill="1" applyBorder="1"/>
    <xf numFmtId="0" fontId="47" fillId="3" borderId="1" xfId="4" quotePrefix="1" applyFont="1" applyFill="1" applyBorder="1"/>
    <xf numFmtId="0" fontId="47" fillId="3" borderId="1" xfId="4" applyFont="1" applyFill="1" applyBorder="1"/>
    <xf numFmtId="43" fontId="47" fillId="3" borderId="1" xfId="1" applyFont="1" applyFill="1" applyBorder="1"/>
    <xf numFmtId="0" fontId="10" fillId="7" borderId="47" xfId="4" applyFont="1" applyFill="1" applyBorder="1" applyAlignment="1">
      <alignment horizontal="center" vertical="center" wrapText="1"/>
    </xf>
    <xf numFmtId="0" fontId="10" fillId="7" borderId="49" xfId="4" applyFont="1" applyFill="1" applyBorder="1" applyAlignment="1">
      <alignment horizontal="center" vertical="center" wrapText="1"/>
    </xf>
    <xf numFmtId="0" fontId="10" fillId="7" borderId="50" xfId="4" applyFont="1" applyFill="1" applyBorder="1" applyAlignment="1">
      <alignment horizontal="center" vertical="center" wrapText="1"/>
    </xf>
    <xf numFmtId="0" fontId="10" fillId="0" borderId="50" xfId="4" applyFont="1" applyFill="1" applyBorder="1" applyAlignment="1">
      <alignment horizontal="center" vertical="center" wrapText="1"/>
    </xf>
    <xf numFmtId="0" fontId="3" fillId="57" borderId="50" xfId="4" applyFont="1" applyFill="1" applyBorder="1" applyAlignment="1">
      <alignment horizontal="center"/>
    </xf>
    <xf numFmtId="0" fontId="3" fillId="57" borderId="51" xfId="4" applyFont="1" applyFill="1" applyBorder="1" applyAlignment="1">
      <alignment horizontal="center"/>
    </xf>
    <xf numFmtId="0" fontId="3" fillId="57" borderId="48" xfId="4" applyFont="1" applyFill="1" applyBorder="1" applyAlignment="1">
      <alignment horizontal="center"/>
    </xf>
    <xf numFmtId="0" fontId="10" fillId="7" borderId="52" xfId="4" applyFont="1" applyFill="1" applyBorder="1" applyAlignment="1">
      <alignment horizontal="center" vertical="center" wrapText="1"/>
    </xf>
    <xf numFmtId="0" fontId="10" fillId="7" borderId="3" xfId="4" applyFont="1" applyFill="1" applyBorder="1" applyAlignment="1">
      <alignment horizontal="center" vertical="center" wrapText="1"/>
    </xf>
    <xf numFmtId="0" fontId="10" fillId="7" borderId="1" xfId="4" applyFont="1" applyFill="1" applyBorder="1" applyAlignment="1">
      <alignment horizontal="center" vertical="center" wrapText="1"/>
    </xf>
    <xf numFmtId="0" fontId="10" fillId="0" borderId="1" xfId="4" applyFont="1" applyFill="1" applyBorder="1" applyAlignment="1">
      <alignment horizontal="center" vertical="center" wrapText="1"/>
    </xf>
    <xf numFmtId="0" fontId="10" fillId="57" borderId="1" xfId="4" applyFont="1" applyFill="1" applyBorder="1" applyAlignment="1">
      <alignment horizontal="center" vertical="center" wrapText="1"/>
    </xf>
    <xf numFmtId="17" fontId="3" fillId="57" borderId="1" xfId="4" applyNumberFormat="1" applyFont="1" applyFill="1" applyBorder="1" applyAlignment="1">
      <alignment horizontal="center"/>
    </xf>
    <xf numFmtId="41" fontId="3" fillId="57" borderId="1" xfId="5" applyFont="1" applyFill="1" applyBorder="1" applyAlignment="1">
      <alignment horizontal="center"/>
    </xf>
    <xf numFmtId="0" fontId="3" fillId="57" borderId="1" xfId="4" applyFont="1" applyFill="1" applyBorder="1" applyAlignment="1">
      <alignment horizontal="center"/>
    </xf>
    <xf numFmtId="0" fontId="41" fillId="57" borderId="1" xfId="4" applyFont="1" applyFill="1" applyBorder="1" applyAlignment="1">
      <alignment horizontal="center"/>
    </xf>
    <xf numFmtId="0" fontId="10" fillId="57" borderId="1" xfId="4" applyFont="1" applyFill="1" applyBorder="1" applyAlignment="1">
      <alignment horizontal="center"/>
    </xf>
    <xf numFmtId="0" fontId="3" fillId="57" borderId="2" xfId="4" applyFont="1" applyFill="1" applyBorder="1" applyAlignment="1">
      <alignment horizontal="center"/>
    </xf>
    <xf numFmtId="0" fontId="41" fillId="57" borderId="53" xfId="4" applyFont="1" applyFill="1" applyBorder="1" applyAlignment="1">
      <alignment horizontal="center" vertical="center" wrapText="1"/>
    </xf>
    <xf numFmtId="10" fontId="10" fillId="7" borderId="1" xfId="4" applyNumberFormat="1" applyFont="1" applyFill="1" applyBorder="1" applyAlignment="1">
      <alignment horizontal="center" vertical="center" wrapText="1"/>
    </xf>
    <xf numFmtId="10" fontId="10" fillId="0" borderId="1" xfId="4" applyNumberFormat="1" applyFont="1" applyFill="1" applyBorder="1" applyAlignment="1">
      <alignment horizontal="center" vertical="center" wrapText="1"/>
    </xf>
    <xf numFmtId="10" fontId="10" fillId="57" borderId="1" xfId="4" applyNumberFormat="1" applyFont="1" applyFill="1" applyBorder="1" applyAlignment="1">
      <alignment horizontal="center"/>
    </xf>
    <xf numFmtId="0" fontId="7" fillId="57" borderId="1" xfId="4" applyFont="1" applyFill="1" applyBorder="1" applyAlignment="1">
      <alignment horizontal="center"/>
    </xf>
    <xf numFmtId="0" fontId="46" fillId="57" borderId="53" xfId="4" applyFont="1" applyFill="1" applyBorder="1" applyAlignment="1">
      <alignment horizontal="center" wrapText="1"/>
    </xf>
    <xf numFmtId="0" fontId="10" fillId="7" borderId="54" xfId="4" applyFont="1" applyFill="1" applyBorder="1" applyAlignment="1">
      <alignment horizontal="center" vertical="center" wrapText="1"/>
    </xf>
    <xf numFmtId="0" fontId="10" fillId="7" borderId="56" xfId="4" applyFont="1" applyFill="1" applyBorder="1" applyAlignment="1">
      <alignment horizontal="center" vertical="center" wrapText="1"/>
    </xf>
    <xf numFmtId="0" fontId="10" fillId="7" borderId="57" xfId="4" applyFont="1" applyFill="1" applyBorder="1" applyAlignment="1">
      <alignment horizontal="center" vertical="center" wrapText="1"/>
    </xf>
    <xf numFmtId="10" fontId="10" fillId="7" borderId="57" xfId="4" applyNumberFormat="1" applyFont="1" applyFill="1" applyBorder="1" applyAlignment="1">
      <alignment horizontal="center" vertical="center" wrapText="1"/>
    </xf>
    <xf numFmtId="10" fontId="10" fillId="0" borderId="57" xfId="4" applyNumberFormat="1" applyFont="1" applyFill="1" applyBorder="1" applyAlignment="1">
      <alignment horizontal="center" vertical="center" wrapText="1"/>
    </xf>
    <xf numFmtId="10" fontId="10" fillId="57" borderId="57" xfId="4" applyNumberFormat="1" applyFont="1" applyFill="1" applyBorder="1" applyAlignment="1">
      <alignment horizontal="center"/>
    </xf>
    <xf numFmtId="0" fontId="10" fillId="57" borderId="57" xfId="4" applyFont="1" applyFill="1" applyBorder="1" applyAlignment="1">
      <alignment horizontal="center" vertical="center" wrapText="1"/>
    </xf>
    <xf numFmtId="17" fontId="3" fillId="57" borderId="57" xfId="4" applyNumberFormat="1" applyFont="1" applyFill="1" applyBorder="1" applyAlignment="1">
      <alignment horizontal="center"/>
    </xf>
    <xf numFmtId="41" fontId="3" fillId="57" borderId="57" xfId="5" applyFont="1" applyFill="1" applyBorder="1" applyAlignment="1">
      <alignment horizontal="center"/>
    </xf>
    <xf numFmtId="0" fontId="3" fillId="57" borderId="57" xfId="4" applyFont="1" applyFill="1" applyBorder="1" applyAlignment="1">
      <alignment horizontal="center"/>
    </xf>
    <xf numFmtId="0" fontId="41" fillId="57" borderId="57" xfId="4" applyFont="1" applyFill="1" applyBorder="1" applyAlignment="1">
      <alignment horizontal="center"/>
    </xf>
    <xf numFmtId="0" fontId="10" fillId="57" borderId="57" xfId="4" applyFont="1" applyFill="1" applyBorder="1" applyAlignment="1">
      <alignment horizontal="center"/>
    </xf>
    <xf numFmtId="0" fontId="3" fillId="57" borderId="58" xfId="4" applyFont="1" applyFill="1" applyBorder="1" applyAlignment="1">
      <alignment horizontal="center"/>
    </xf>
    <xf numFmtId="0" fontId="7" fillId="57" borderId="55" xfId="4" applyFont="1" applyFill="1" applyBorder="1" applyAlignment="1">
      <alignment horizontal="center" wrapText="1"/>
    </xf>
    <xf numFmtId="0" fontId="49" fillId="0" borderId="0" xfId="4" applyFont="1"/>
    <xf numFmtId="43" fontId="47" fillId="3" borderId="0" xfId="1" applyFont="1" applyFill="1" applyBorder="1"/>
    <xf numFmtId="0" fontId="3" fillId="6" borderId="0" xfId="0" applyFont="1" applyFill="1" applyBorder="1"/>
    <xf numFmtId="10" fontId="3" fillId="0" borderId="0" xfId="3" applyNumberFormat="1" applyFont="1" applyBorder="1"/>
    <xf numFmtId="164" fontId="3" fillId="4" borderId="0" xfId="0" applyNumberFormat="1" applyFont="1" applyFill="1" applyBorder="1"/>
    <xf numFmtId="0" fontId="3" fillId="0" borderId="0" xfId="0" applyFont="1" applyBorder="1"/>
    <xf numFmtId="0" fontId="3" fillId="0" borderId="0" xfId="0" applyFont="1" applyFill="1" applyBorder="1"/>
    <xf numFmtId="10" fontId="3" fillId="0" borderId="0" xfId="3" applyNumberFormat="1" applyFont="1" applyFill="1" applyBorder="1"/>
    <xf numFmtId="165" fontId="3" fillId="0" borderId="0" xfId="1" applyNumberFormat="1" applyFont="1" applyBorder="1"/>
    <xf numFmtId="1" fontId="3" fillId="0" borderId="0" xfId="4" applyNumberFormat="1" applyFont="1" applyBorder="1"/>
    <xf numFmtId="164" fontId="3" fillId="4" borderId="0" xfId="2" applyNumberFormat="1" applyFont="1" applyFill="1" applyBorder="1"/>
    <xf numFmtId="0" fontId="3" fillId="0" borderId="0" xfId="0" applyFont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10" fillId="7" borderId="0" xfId="4" applyFont="1" applyFill="1" applyBorder="1" applyAlignment="1">
      <alignment horizontal="left"/>
    </xf>
    <xf numFmtId="0" fontId="3" fillId="6" borderId="0" xfId="0" applyFont="1" applyFill="1" applyBorder="1" applyAlignment="1">
      <alignment horizontal="left"/>
    </xf>
    <xf numFmtId="0" fontId="10" fillId="0" borderId="0" xfId="4" applyFont="1" applyFill="1" applyBorder="1" applyAlignment="1">
      <alignment horizontal="left"/>
    </xf>
    <xf numFmtId="41" fontId="3" fillId="0" borderId="0" xfId="5" applyFont="1" applyFill="1" applyBorder="1" applyAlignment="1">
      <alignment horizontal="center"/>
    </xf>
    <xf numFmtId="41" fontId="3" fillId="8" borderId="0" xfId="5" applyFont="1" applyFill="1" applyBorder="1"/>
    <xf numFmtId="9" fontId="3" fillId="8" borderId="0" xfId="4" applyNumberFormat="1" applyFont="1" applyFill="1" applyBorder="1"/>
    <xf numFmtId="41" fontId="3" fillId="0" borderId="0" xfId="4" applyNumberFormat="1" applyFont="1" applyBorder="1" applyAlignment="1"/>
    <xf numFmtId="0" fontId="3" fillId="0" borderId="0" xfId="4" applyFont="1" applyBorder="1" applyAlignment="1">
      <alignment horizontal="right"/>
    </xf>
    <xf numFmtId="43" fontId="3" fillId="0" borderId="0" xfId="7" applyFont="1" applyBorder="1"/>
    <xf numFmtId="9" fontId="3" fillId="0" borderId="0" xfId="4" applyNumberFormat="1" applyFont="1" applyBorder="1" applyAlignment="1">
      <alignment horizontal="center"/>
    </xf>
    <xf numFmtId="9" fontId="3" fillId="0" borderId="0" xfId="4" applyNumberFormat="1" applyFont="1" applyFill="1" applyBorder="1" applyAlignment="1">
      <alignment horizontal="center"/>
    </xf>
    <xf numFmtId="41" fontId="10" fillId="0" borderId="0" xfId="5" applyFont="1" applyBorder="1" applyAlignment="1">
      <alignment horizontal="center"/>
    </xf>
    <xf numFmtId="9" fontId="3" fillId="0" borderId="0" xfId="6" applyFont="1" applyBorder="1" applyAlignment="1">
      <alignment horizontal="center"/>
    </xf>
    <xf numFmtId="0" fontId="3" fillId="0" borderId="0" xfId="5" applyNumberFormat="1" applyFont="1" applyBorder="1" applyAlignment="1">
      <alignment horizontal="center"/>
    </xf>
    <xf numFmtId="0" fontId="10" fillId="0" borderId="0" xfId="4" applyFont="1" applyBorder="1"/>
    <xf numFmtId="0" fontId="3" fillId="0" borderId="0" xfId="4" quotePrefix="1" applyFont="1" applyBorder="1" applyAlignment="1">
      <alignment horizontal="right"/>
    </xf>
    <xf numFmtId="165" fontId="5" fillId="0" borderId="0" xfId="7" applyNumberFormat="1" applyFont="1" applyBorder="1"/>
    <xf numFmtId="167" fontId="5" fillId="0" borderId="0" xfId="4" applyNumberFormat="1" applyFont="1" applyBorder="1" applyAlignment="1">
      <alignment horizontal="center"/>
    </xf>
    <xf numFmtId="167" fontId="5" fillId="0" borderId="0" xfId="4" applyNumberFormat="1" applyFont="1" applyFill="1" applyBorder="1" applyAlignment="1">
      <alignment horizontal="center"/>
    </xf>
    <xf numFmtId="9" fontId="5" fillId="0" borderId="0" xfId="6" applyFont="1" applyBorder="1" applyAlignment="1">
      <alignment horizontal="center"/>
    </xf>
    <xf numFmtId="0" fontId="5" fillId="0" borderId="0" xfId="5" applyNumberFormat="1" applyFont="1" applyBorder="1" applyAlignment="1">
      <alignment horizontal="center"/>
    </xf>
    <xf numFmtId="41" fontId="5" fillId="0" borderId="0" xfId="5" applyFont="1" applyBorder="1"/>
    <xf numFmtId="0" fontId="3" fillId="27" borderId="0" xfId="4" applyFont="1" applyFill="1" applyBorder="1" applyAlignment="1">
      <alignment horizontal="right"/>
    </xf>
    <xf numFmtId="41" fontId="5" fillId="27" borderId="0" xfId="4" applyNumberFormat="1" applyFont="1" applyFill="1" applyBorder="1"/>
    <xf numFmtId="0" fontId="3" fillId="27" borderId="0" xfId="4" applyFont="1" applyFill="1" applyBorder="1" applyAlignment="1"/>
    <xf numFmtId="41" fontId="3" fillId="27" borderId="0" xfId="5" applyFont="1" applyFill="1" applyBorder="1" applyAlignment="1"/>
    <xf numFmtId="41" fontId="3" fillId="4" borderId="0" xfId="4" applyNumberFormat="1" applyFont="1" applyFill="1" applyBorder="1" applyAlignment="1"/>
    <xf numFmtId="41" fontId="3" fillId="27" borderId="0" xfId="4" applyNumberFormat="1" applyFont="1" applyFill="1" applyBorder="1" applyAlignment="1"/>
    <xf numFmtId="0" fontId="3" fillId="4" borderId="0" xfId="4" applyFont="1" applyFill="1" applyBorder="1" applyAlignment="1">
      <alignment horizontal="right"/>
    </xf>
    <xf numFmtId="41" fontId="5" fillId="4" borderId="0" xfId="5" applyFont="1" applyFill="1" applyBorder="1"/>
    <xf numFmtId="41" fontId="5" fillId="4" borderId="0" xfId="4" applyNumberFormat="1" applyFont="1" applyFill="1" applyBorder="1"/>
    <xf numFmtId="49" fontId="3" fillId="28" borderId="0" xfId="4" applyNumberFormat="1" applyFont="1" applyFill="1" applyBorder="1"/>
    <xf numFmtId="49" fontId="3" fillId="27" borderId="0" xfId="4" applyNumberFormat="1" applyFont="1" applyFill="1" applyBorder="1"/>
    <xf numFmtId="49" fontId="3" fillId="28" borderId="0" xfId="4" quotePrefix="1" applyNumberFormat="1" applyFont="1" applyFill="1" applyBorder="1"/>
    <xf numFmtId="49" fontId="3" fillId="27" borderId="0" xfId="4" quotePrefix="1" applyNumberFormat="1" applyFont="1" applyFill="1" applyBorder="1"/>
    <xf numFmtId="16" fontId="3" fillId="11" borderId="0" xfId="4" quotePrefix="1" applyNumberFormat="1" applyFont="1" applyFill="1" applyBorder="1"/>
    <xf numFmtId="0" fontId="3" fillId="11" borderId="0" xfId="4" applyFont="1" applyFill="1" applyBorder="1"/>
    <xf numFmtId="0" fontId="3" fillId="11" borderId="0" xfId="4" quotePrefix="1" applyFont="1" applyFill="1" applyBorder="1"/>
    <xf numFmtId="0" fontId="3" fillId="3" borderId="0" xfId="4" quotePrefix="1" applyFont="1" applyFill="1" applyBorder="1"/>
    <xf numFmtId="0" fontId="3" fillId="3" borderId="0" xfId="4" applyFont="1" applyFill="1" applyBorder="1"/>
    <xf numFmtId="0" fontId="3" fillId="28" borderId="0" xfId="4" quotePrefix="1" applyFont="1" applyFill="1" applyBorder="1"/>
    <xf numFmtId="17" fontId="3" fillId="0" borderId="1" xfId="4" applyNumberFormat="1" applyFont="1" applyBorder="1" applyAlignment="1">
      <alignment horizontal="center"/>
    </xf>
    <xf numFmtId="0" fontId="10" fillId="7" borderId="1" xfId="4" applyFont="1" applyFill="1" applyBorder="1" applyAlignment="1">
      <alignment horizontal="center"/>
    </xf>
    <xf numFmtId="10" fontId="10" fillId="7" borderId="1" xfId="4" applyNumberFormat="1" applyFont="1" applyFill="1" applyBorder="1" applyAlignment="1">
      <alignment horizontal="center"/>
    </xf>
    <xf numFmtId="0" fontId="41" fillId="57" borderId="33" xfId="4" applyFont="1" applyFill="1" applyBorder="1" applyAlignment="1">
      <alignment horizontal="center" vertical="center"/>
    </xf>
    <xf numFmtId="41" fontId="3" fillId="0" borderId="5" xfId="5" applyFont="1" applyBorder="1" applyAlignment="1">
      <alignment horizontal="center"/>
    </xf>
    <xf numFmtId="41" fontId="3" fillId="0" borderId="6" xfId="5" applyFont="1" applyBorder="1" applyAlignment="1">
      <alignment horizontal="center"/>
    </xf>
    <xf numFmtId="41" fontId="3" fillId="4" borderId="5" xfId="5" applyFont="1" applyFill="1" applyBorder="1" applyAlignment="1">
      <alignment horizontal="center"/>
    </xf>
    <xf numFmtId="41" fontId="3" fillId="4" borderId="6" xfId="5" applyFont="1" applyFill="1" applyBorder="1" applyAlignment="1">
      <alignment horizontal="center"/>
    </xf>
    <xf numFmtId="41" fontId="3" fillId="3" borderId="5" xfId="5" applyFont="1" applyFill="1" applyBorder="1" applyAlignment="1">
      <alignment horizontal="center"/>
    </xf>
    <xf numFmtId="41" fontId="3" fillId="3" borderId="6" xfId="5" applyFont="1" applyFill="1" applyBorder="1" applyAlignment="1">
      <alignment horizontal="center"/>
    </xf>
    <xf numFmtId="0" fontId="10" fillId="7" borderId="5" xfId="4" applyFont="1" applyFill="1" applyBorder="1" applyAlignment="1">
      <alignment horizontal="center" vertical="center" wrapText="1"/>
    </xf>
    <xf numFmtId="0" fontId="10" fillId="7" borderId="6" xfId="4" applyFont="1" applyFill="1" applyBorder="1" applyAlignment="1">
      <alignment horizontal="center" vertical="center" wrapText="1"/>
    </xf>
    <xf numFmtId="0" fontId="10" fillId="7" borderId="7" xfId="4" applyFont="1" applyFill="1" applyBorder="1" applyAlignment="1">
      <alignment horizontal="center" vertical="center" wrapText="1"/>
    </xf>
    <xf numFmtId="0" fontId="5" fillId="2" borderId="0" xfId="4" applyFont="1" applyFill="1" applyAlignment="1">
      <alignment horizontal="center"/>
    </xf>
    <xf numFmtId="0" fontId="10" fillId="7" borderId="25" xfId="4" applyFont="1" applyFill="1" applyBorder="1" applyAlignment="1">
      <alignment horizontal="center" vertical="center" wrapText="1"/>
    </xf>
    <xf numFmtId="0" fontId="10" fillId="7" borderId="26" xfId="4" applyFont="1" applyFill="1" applyBorder="1" applyAlignment="1">
      <alignment horizontal="center" vertical="center" wrapText="1"/>
    </xf>
    <xf numFmtId="0" fontId="10" fillId="7" borderId="27" xfId="4" applyFont="1" applyFill="1" applyBorder="1" applyAlignment="1">
      <alignment horizontal="center" vertical="center" wrapText="1"/>
    </xf>
    <xf numFmtId="0" fontId="10" fillId="7" borderId="0" xfId="4" applyFont="1" applyFill="1" applyBorder="1" applyAlignment="1">
      <alignment horizontal="center" vertical="center" wrapText="1"/>
    </xf>
    <xf numFmtId="0" fontId="10" fillId="7" borderId="21" xfId="4" applyFont="1" applyFill="1" applyBorder="1" applyAlignment="1">
      <alignment horizontal="center" vertical="center" wrapText="1"/>
    </xf>
    <xf numFmtId="41" fontId="3" fillId="0" borderId="0" xfId="5" applyFont="1" applyBorder="1" applyAlignment="1">
      <alignment horizontal="center"/>
    </xf>
    <xf numFmtId="41" fontId="3" fillId="4" borderId="0" xfId="5" applyFont="1" applyFill="1" applyBorder="1" applyAlignment="1">
      <alignment horizontal="center"/>
    </xf>
    <xf numFmtId="41" fontId="3" fillId="3" borderId="0" xfId="5" applyFont="1" applyFill="1" applyBorder="1" applyAlignment="1">
      <alignment horizontal="center"/>
    </xf>
    <xf numFmtId="0" fontId="10" fillId="7" borderId="1" xfId="4" applyFont="1" applyFill="1" applyBorder="1" applyAlignment="1">
      <alignment horizontal="center" vertical="center" wrapText="1"/>
    </xf>
    <xf numFmtId="0" fontId="5" fillId="56" borderId="0" xfId="4" applyFont="1" applyFill="1" applyAlignment="1">
      <alignment horizontal="center"/>
    </xf>
    <xf numFmtId="41" fontId="3" fillId="56" borderId="5" xfId="5" applyFont="1" applyFill="1" applyBorder="1" applyAlignment="1">
      <alignment horizontal="center"/>
    </xf>
    <xf numFmtId="41" fontId="3" fillId="56" borderId="6" xfId="5" applyFont="1" applyFill="1" applyBorder="1" applyAlignment="1">
      <alignment horizontal="center"/>
    </xf>
    <xf numFmtId="0" fontId="10" fillId="57" borderId="27" xfId="4" applyFont="1" applyFill="1" applyBorder="1" applyAlignment="1">
      <alignment horizontal="center" vertical="center" wrapText="1"/>
    </xf>
    <xf numFmtId="0" fontId="10" fillId="57" borderId="0" xfId="4" applyFont="1" applyFill="1" applyBorder="1" applyAlignment="1">
      <alignment horizontal="center" vertical="center" wrapText="1"/>
    </xf>
    <xf numFmtId="0" fontId="10" fillId="7" borderId="28" xfId="4" applyFont="1" applyFill="1" applyBorder="1" applyAlignment="1">
      <alignment horizontal="center" vertical="center" wrapText="1"/>
    </xf>
    <xf numFmtId="0" fontId="10" fillId="7" borderId="29" xfId="4" applyFont="1" applyFill="1" applyBorder="1" applyAlignment="1">
      <alignment horizontal="center" vertical="center" wrapText="1"/>
    </xf>
    <xf numFmtId="0" fontId="10" fillId="7" borderId="8" xfId="4" applyFont="1" applyFill="1" applyBorder="1" applyAlignment="1">
      <alignment horizontal="center" vertical="center" wrapText="1"/>
    </xf>
    <xf numFmtId="0" fontId="10" fillId="7" borderId="46" xfId="4" applyFont="1" applyFill="1" applyBorder="1" applyAlignment="1">
      <alignment horizontal="center" vertical="center"/>
    </xf>
    <xf numFmtId="0" fontId="10" fillId="7" borderId="48" xfId="4" applyFont="1" applyFill="1" applyBorder="1" applyAlignment="1">
      <alignment horizontal="center" vertical="center" wrapText="1"/>
    </xf>
    <xf numFmtId="0" fontId="10" fillId="7" borderId="53" xfId="4" applyFont="1" applyFill="1" applyBorder="1" applyAlignment="1">
      <alignment horizontal="center" vertical="center" wrapText="1"/>
    </xf>
    <xf numFmtId="0" fontId="10" fillId="7" borderId="55" xfId="4" applyFont="1" applyFill="1" applyBorder="1" applyAlignment="1">
      <alignment horizontal="center" vertical="center" wrapText="1"/>
    </xf>
    <xf numFmtId="0" fontId="10" fillId="7" borderId="50" xfId="4" applyFont="1" applyFill="1" applyBorder="1" applyAlignment="1">
      <alignment horizontal="center" vertical="center" wrapText="1"/>
    </xf>
    <xf numFmtId="0" fontId="10" fillId="57" borderId="50" xfId="4" applyFont="1" applyFill="1" applyBorder="1" applyAlignment="1">
      <alignment horizontal="center" vertical="center" wrapText="1"/>
    </xf>
    <xf numFmtId="0" fontId="42" fillId="2" borderId="0" xfId="4" applyFont="1" applyFill="1" applyAlignment="1">
      <alignment horizontal="center"/>
    </xf>
    <xf numFmtId="0" fontId="10" fillId="7" borderId="8" xfId="4" applyFont="1" applyFill="1" applyBorder="1" applyAlignment="1">
      <alignment horizontal="center" vertical="center"/>
    </xf>
    <xf numFmtId="0" fontId="10" fillId="7" borderId="38" xfId="4" applyFont="1" applyFill="1" applyBorder="1" applyAlignment="1">
      <alignment horizontal="center" vertical="center"/>
    </xf>
    <xf numFmtId="0" fontId="10" fillId="7" borderId="0" xfId="4" applyFont="1" applyFill="1" applyBorder="1" applyAlignment="1">
      <alignment horizontal="center" vertical="center"/>
    </xf>
    <xf numFmtId="0" fontId="10" fillId="7" borderId="37" xfId="4" applyFont="1" applyFill="1" applyBorder="1" applyAlignment="1">
      <alignment horizontal="center" vertical="center"/>
    </xf>
    <xf numFmtId="0" fontId="10" fillId="7" borderId="42" xfId="4" applyFont="1" applyFill="1" applyBorder="1" applyAlignment="1">
      <alignment horizontal="center" vertical="center"/>
    </xf>
    <xf numFmtId="0" fontId="10" fillId="7" borderId="43" xfId="4" applyFont="1" applyFill="1" applyBorder="1" applyAlignment="1">
      <alignment horizontal="center" vertical="center"/>
    </xf>
    <xf numFmtId="0" fontId="10" fillId="7" borderId="39" xfId="4" applyFont="1" applyFill="1" applyBorder="1" applyAlignment="1">
      <alignment horizontal="center" vertical="center" wrapText="1"/>
    </xf>
    <xf numFmtId="0" fontId="10" fillId="7" borderId="41" xfId="4" applyFont="1" applyFill="1" applyBorder="1" applyAlignment="1">
      <alignment horizontal="center" vertical="center" wrapText="1"/>
    </xf>
    <xf numFmtId="0" fontId="10" fillId="7" borderId="44" xfId="4" applyFont="1" applyFill="1" applyBorder="1" applyAlignment="1">
      <alignment horizontal="center" vertical="center" wrapText="1"/>
    </xf>
    <xf numFmtId="0" fontId="41" fillId="57" borderId="0" xfId="4" applyFont="1" applyFill="1" applyBorder="1" applyAlignment="1">
      <alignment horizontal="center" vertical="center" wrapText="1"/>
    </xf>
    <xf numFmtId="165" fontId="3" fillId="0" borderId="0" xfId="1" applyNumberFormat="1" applyFont="1" applyAlignment="1">
      <alignment wrapText="1"/>
    </xf>
  </cellXfs>
  <cellStyles count="647">
    <cellStyle name="20% - Accent1 2" xfId="8"/>
    <cellStyle name="20% - Accent2 2" xfId="9"/>
    <cellStyle name="20% - Accent3 2" xfId="10"/>
    <cellStyle name="20% - Accent4 2" xfId="11"/>
    <cellStyle name="20% - Accent5 2" xfId="12"/>
    <cellStyle name="20% - Accent6 2" xfId="13"/>
    <cellStyle name="40% - Accent1 2" xfId="14"/>
    <cellStyle name="40% - Accent2 2" xfId="15"/>
    <cellStyle name="40% - Accent3 2" xfId="16"/>
    <cellStyle name="40% - Accent4 2" xfId="17"/>
    <cellStyle name="40% - Accent5 2" xfId="18"/>
    <cellStyle name="40% - Accent6 2" xfId="19"/>
    <cellStyle name="60% - Accent1 2" xfId="20"/>
    <cellStyle name="60% - Accent2 2" xfId="21"/>
    <cellStyle name="60% - Accent3 2" xfId="22"/>
    <cellStyle name="60% - Accent4 2" xfId="23"/>
    <cellStyle name="60% - Accent5 2" xfId="24"/>
    <cellStyle name="60% - Accent6 2" xfId="25"/>
    <cellStyle name="Accent1 2" xfId="26"/>
    <cellStyle name="Accent2 2" xfId="27"/>
    <cellStyle name="Accent3 2" xfId="28"/>
    <cellStyle name="Accent4 2" xfId="29"/>
    <cellStyle name="Accent5 2" xfId="30"/>
    <cellStyle name="Accent6 2" xfId="31"/>
    <cellStyle name="Arial10" xfId="32"/>
    <cellStyle name="Bad 2" xfId="33"/>
    <cellStyle name="Calculation 2" xfId="34"/>
    <cellStyle name="Check Cell 2" xfId="35"/>
    <cellStyle name="Comma" xfId="1" builtinId="3"/>
    <cellStyle name="Comma [0]" xfId="2" builtinId="6"/>
    <cellStyle name="Comma [0] 13" xfId="36"/>
    <cellStyle name="Comma [0] 16" xfId="37"/>
    <cellStyle name="Comma [0] 2" xfId="38"/>
    <cellStyle name="Comma [0] 2 2" xfId="5"/>
    <cellStyle name="Comma [0] 2 2 10" xfId="39"/>
    <cellStyle name="Comma [0] 2 2 11" xfId="40"/>
    <cellStyle name="Comma [0] 2 2 12" xfId="41"/>
    <cellStyle name="Comma [0] 2 2 13" xfId="42"/>
    <cellStyle name="Comma [0] 2 2 13 2" xfId="43"/>
    <cellStyle name="Comma [0] 2 2 13 2 2" xfId="44"/>
    <cellStyle name="Comma [0] 2 2 13 2 3" xfId="45"/>
    <cellStyle name="Comma [0] 2 2 13 2 4" xfId="46"/>
    <cellStyle name="Comma [0] 2 2 13 2 5" xfId="47"/>
    <cellStyle name="Comma [0] 2 2 13 2 6" xfId="48"/>
    <cellStyle name="Comma [0] 2 2 13 2 7" xfId="49"/>
    <cellStyle name="Comma [0] 2 2 13 2 8" xfId="50"/>
    <cellStyle name="Comma [0] 2 2 13 3" xfId="51"/>
    <cellStyle name="Comma [0] 2 2 13 4" xfId="52"/>
    <cellStyle name="Comma [0] 2 2 13 5" xfId="53"/>
    <cellStyle name="Comma [0] 2 2 13 6" xfId="54"/>
    <cellStyle name="Comma [0] 2 2 13 7" xfId="55"/>
    <cellStyle name="Comma [0] 2 2 13 8" xfId="56"/>
    <cellStyle name="Comma [0] 2 2 13 9" xfId="57"/>
    <cellStyle name="Comma [0] 2 2 14" xfId="58"/>
    <cellStyle name="Comma [0] 2 2 15" xfId="59"/>
    <cellStyle name="Comma [0] 2 2 16" xfId="60"/>
    <cellStyle name="Comma [0] 2 2 17" xfId="61"/>
    <cellStyle name="Comma [0] 2 2 18" xfId="62"/>
    <cellStyle name="Comma [0] 2 2 19" xfId="63"/>
    <cellStyle name="Comma [0] 2 2 2" xfId="64"/>
    <cellStyle name="Comma [0] 2 2 2 10" xfId="65"/>
    <cellStyle name="Comma [0] 2 2 2 11" xfId="66"/>
    <cellStyle name="Comma [0] 2 2 2 11 2" xfId="67"/>
    <cellStyle name="Comma [0] 2 2 2 11 2 2" xfId="68"/>
    <cellStyle name="Comma [0] 2 2 2 11 2 3" xfId="69"/>
    <cellStyle name="Comma [0] 2 2 2 11 2 4" xfId="70"/>
    <cellStyle name="Comma [0] 2 2 2 11 2 5" xfId="71"/>
    <cellStyle name="Comma [0] 2 2 2 11 2 6" xfId="72"/>
    <cellStyle name="Comma [0] 2 2 2 11 2 7" xfId="73"/>
    <cellStyle name="Comma [0] 2 2 2 11 2 8" xfId="74"/>
    <cellStyle name="Comma [0] 2 2 2 11 3" xfId="75"/>
    <cellStyle name="Comma [0] 2 2 2 11 4" xfId="76"/>
    <cellStyle name="Comma [0] 2 2 2 11 5" xfId="77"/>
    <cellStyle name="Comma [0] 2 2 2 11 6" xfId="78"/>
    <cellStyle name="Comma [0] 2 2 2 11 7" xfId="79"/>
    <cellStyle name="Comma [0] 2 2 2 11 8" xfId="80"/>
    <cellStyle name="Comma [0] 2 2 2 11 9" xfId="81"/>
    <cellStyle name="Comma [0] 2 2 2 12" xfId="82"/>
    <cellStyle name="Comma [0] 2 2 2 13" xfId="83"/>
    <cellStyle name="Comma [0] 2 2 2 14" xfId="84"/>
    <cellStyle name="Comma [0] 2 2 2 15" xfId="85"/>
    <cellStyle name="Comma [0] 2 2 2 16" xfId="86"/>
    <cellStyle name="Comma [0] 2 2 2 17" xfId="87"/>
    <cellStyle name="Comma [0] 2 2 2 18" xfId="88"/>
    <cellStyle name="Comma [0] 2 2 2 19" xfId="89"/>
    <cellStyle name="Comma [0] 2 2 2 2" xfId="90"/>
    <cellStyle name="Comma [0] 2 2 2 2 10" xfId="91"/>
    <cellStyle name="Comma [0] 2 2 2 2 11" xfId="92"/>
    <cellStyle name="Comma [0] 2 2 2 2 11 2" xfId="93"/>
    <cellStyle name="Comma [0] 2 2 2 2 11 3" xfId="94"/>
    <cellStyle name="Comma [0] 2 2 2 2 11 4" xfId="95"/>
    <cellStyle name="Comma [0] 2 2 2 2 11 5" xfId="96"/>
    <cellStyle name="Comma [0] 2 2 2 2 11 6" xfId="97"/>
    <cellStyle name="Comma [0] 2 2 2 2 11 7" xfId="98"/>
    <cellStyle name="Comma [0] 2 2 2 2 11 8" xfId="99"/>
    <cellStyle name="Comma [0] 2 2 2 2 12" xfId="100"/>
    <cellStyle name="Comma [0] 2 2 2 2 13" xfId="101"/>
    <cellStyle name="Comma [0] 2 2 2 2 14" xfId="102"/>
    <cellStyle name="Comma [0] 2 2 2 2 15" xfId="103"/>
    <cellStyle name="Comma [0] 2 2 2 2 16" xfId="104"/>
    <cellStyle name="Comma [0] 2 2 2 2 17" xfId="105"/>
    <cellStyle name="Comma [0] 2 2 2 2 2" xfId="106"/>
    <cellStyle name="Comma [0] 2 2 2 2 2 10" xfId="107"/>
    <cellStyle name="Comma [0] 2 2 2 2 2 11" xfId="108"/>
    <cellStyle name="Comma [0] 2 2 2 2 2 11 2" xfId="109"/>
    <cellStyle name="Comma [0] 2 2 2 2 2 11 3" xfId="110"/>
    <cellStyle name="Comma [0] 2 2 2 2 2 11 4" xfId="111"/>
    <cellStyle name="Comma [0] 2 2 2 2 2 11 5" xfId="112"/>
    <cellStyle name="Comma [0] 2 2 2 2 2 11 6" xfId="113"/>
    <cellStyle name="Comma [0] 2 2 2 2 2 11 7" xfId="114"/>
    <cellStyle name="Comma [0] 2 2 2 2 2 11 8" xfId="115"/>
    <cellStyle name="Comma [0] 2 2 2 2 2 12" xfId="116"/>
    <cellStyle name="Comma [0] 2 2 2 2 2 13" xfId="117"/>
    <cellStyle name="Comma [0] 2 2 2 2 2 14" xfId="118"/>
    <cellStyle name="Comma [0] 2 2 2 2 2 15" xfId="119"/>
    <cellStyle name="Comma [0] 2 2 2 2 2 16" xfId="120"/>
    <cellStyle name="Comma [0] 2 2 2 2 2 17" xfId="121"/>
    <cellStyle name="Comma [0] 2 2 2 2 2 2" xfId="122"/>
    <cellStyle name="Comma [0] 2 2 2 2 2 2 2" xfId="123"/>
    <cellStyle name="Comma [0] 2 2 2 2 2 2 2 2" xfId="124"/>
    <cellStyle name="Comma [0] 2 2 2 2 2 2 2 3" xfId="125"/>
    <cellStyle name="Comma [0] 2 2 2 2 2 2 2 4" xfId="126"/>
    <cellStyle name="Comma [0] 2 2 2 2 2 2 2 5" xfId="127"/>
    <cellStyle name="Comma [0] 2 2 2 2 2 2 2 6" xfId="128"/>
    <cellStyle name="Comma [0] 2 2 2 2 2 2 2 7" xfId="129"/>
    <cellStyle name="Comma [0] 2 2 2 2 2 2 2 8" xfId="130"/>
    <cellStyle name="Comma [0] 2 2 2 2 2 2 3" xfId="131"/>
    <cellStyle name="Comma [0] 2 2 2 2 2 2 4" xfId="132"/>
    <cellStyle name="Comma [0] 2 2 2 2 2 2 5" xfId="133"/>
    <cellStyle name="Comma [0] 2 2 2 2 2 2 6" xfId="134"/>
    <cellStyle name="Comma [0] 2 2 2 2 2 2 7" xfId="135"/>
    <cellStyle name="Comma [0] 2 2 2 2 2 2 8" xfId="136"/>
    <cellStyle name="Comma [0] 2 2 2 2 2 2 9" xfId="137"/>
    <cellStyle name="Comma [0] 2 2 2 2 2 3" xfId="138"/>
    <cellStyle name="Comma [0] 2 2 2 2 2 4" xfId="139"/>
    <cellStyle name="Comma [0] 2 2 2 2 2 5" xfId="140"/>
    <cellStyle name="Comma [0] 2 2 2 2 2 6" xfId="141"/>
    <cellStyle name="Comma [0] 2 2 2 2 2 7" xfId="142"/>
    <cellStyle name="Comma [0] 2 2 2 2 2 8" xfId="143"/>
    <cellStyle name="Comma [0] 2 2 2 2 2 9" xfId="144"/>
    <cellStyle name="Comma [0] 2 2 2 2 3" xfId="145"/>
    <cellStyle name="Comma [0] 2 2 2 2 3 2" xfId="146"/>
    <cellStyle name="Comma [0] 2 2 2 2 3 2 2" xfId="147"/>
    <cellStyle name="Comma [0] 2 2 2 2 3 2 3" xfId="148"/>
    <cellStyle name="Comma [0] 2 2 2 2 3 2 4" xfId="149"/>
    <cellStyle name="Comma [0] 2 2 2 2 3 2 5" xfId="150"/>
    <cellStyle name="Comma [0] 2 2 2 2 3 2 6" xfId="151"/>
    <cellStyle name="Comma [0] 2 2 2 2 3 2 7" xfId="152"/>
    <cellStyle name="Comma [0] 2 2 2 2 3 2 8" xfId="153"/>
    <cellStyle name="Comma [0] 2 2 2 2 3 3" xfId="154"/>
    <cellStyle name="Comma [0] 2 2 2 2 3 4" xfId="155"/>
    <cellStyle name="Comma [0] 2 2 2 2 3 5" xfId="156"/>
    <cellStyle name="Comma [0] 2 2 2 2 3 6" xfId="157"/>
    <cellStyle name="Comma [0] 2 2 2 2 3 7" xfId="158"/>
    <cellStyle name="Comma [0] 2 2 2 2 3 8" xfId="159"/>
    <cellStyle name="Comma [0] 2 2 2 2 3 9" xfId="160"/>
    <cellStyle name="Comma [0] 2 2 2 2 4" xfId="161"/>
    <cellStyle name="Comma [0] 2 2 2 2 5" xfId="162"/>
    <cellStyle name="Comma [0] 2 2 2 2 6" xfId="163"/>
    <cellStyle name="Comma [0] 2 2 2 2 7" xfId="164"/>
    <cellStyle name="Comma [0] 2 2 2 2 8" xfId="165"/>
    <cellStyle name="Comma [0] 2 2 2 2 9" xfId="166"/>
    <cellStyle name="Comma [0] 2 2 2 20" xfId="167"/>
    <cellStyle name="Comma [0] 2 2 2 20 2" xfId="168"/>
    <cellStyle name="Comma [0] 2 2 2 20 3" xfId="169"/>
    <cellStyle name="Comma [0] 2 2 2 20 4" xfId="170"/>
    <cellStyle name="Comma [0] 2 2 2 20 5" xfId="171"/>
    <cellStyle name="Comma [0] 2 2 2 20 6" xfId="172"/>
    <cellStyle name="Comma [0] 2 2 2 20 7" xfId="173"/>
    <cellStyle name="Comma [0] 2 2 2 20 8" xfId="174"/>
    <cellStyle name="Comma [0] 2 2 2 21" xfId="175"/>
    <cellStyle name="Comma [0] 2 2 2 22" xfId="176"/>
    <cellStyle name="Comma [0] 2 2 2 23" xfId="177"/>
    <cellStyle name="Comma [0] 2 2 2 24" xfId="178"/>
    <cellStyle name="Comma [0] 2 2 2 25" xfId="179"/>
    <cellStyle name="Comma [0] 2 2 2 26" xfId="180"/>
    <cellStyle name="Comma [0] 2 2 2 3" xfId="181"/>
    <cellStyle name="Comma [0] 2 2 2 4" xfId="182"/>
    <cellStyle name="Comma [0] 2 2 2 5" xfId="183"/>
    <cellStyle name="Comma [0] 2 2 2 6" xfId="184"/>
    <cellStyle name="Comma [0] 2 2 2 7" xfId="185"/>
    <cellStyle name="Comma [0] 2 2 2 8" xfId="186"/>
    <cellStyle name="Comma [0] 2 2 2 9" xfId="187"/>
    <cellStyle name="Comma [0] 2 2 20" xfId="188"/>
    <cellStyle name="Comma [0] 2 2 21" xfId="189"/>
    <cellStyle name="Comma [0] 2 2 22" xfId="190"/>
    <cellStyle name="Comma [0] 2 2 22 2" xfId="191"/>
    <cellStyle name="Comma [0] 2 2 22 3" xfId="192"/>
    <cellStyle name="Comma [0] 2 2 22 4" xfId="193"/>
    <cellStyle name="Comma [0] 2 2 22 5" xfId="194"/>
    <cellStyle name="Comma [0] 2 2 22 6" xfId="195"/>
    <cellStyle name="Comma [0] 2 2 22 7" xfId="196"/>
    <cellStyle name="Comma [0] 2 2 22 8" xfId="197"/>
    <cellStyle name="Comma [0] 2 2 23" xfId="198"/>
    <cellStyle name="Comma [0] 2 2 24" xfId="199"/>
    <cellStyle name="Comma [0] 2 2 25" xfId="200"/>
    <cellStyle name="Comma [0] 2 2 26" xfId="201"/>
    <cellStyle name="Comma [0] 2 2 27" xfId="202"/>
    <cellStyle name="Comma [0] 2 2 28" xfId="203"/>
    <cellStyle name="Comma [0] 2 2 3" xfId="204"/>
    <cellStyle name="Comma [0] 2 2 4" xfId="205"/>
    <cellStyle name="Comma [0] 2 2 5" xfId="206"/>
    <cellStyle name="Comma [0] 2 2 5 10" xfId="207"/>
    <cellStyle name="Comma [0] 2 2 5 11" xfId="208"/>
    <cellStyle name="Comma [0] 2 2 5 11 2" xfId="209"/>
    <cellStyle name="Comma [0] 2 2 5 11 3" xfId="210"/>
    <cellStyle name="Comma [0] 2 2 5 11 4" xfId="211"/>
    <cellStyle name="Comma [0] 2 2 5 11 5" xfId="212"/>
    <cellStyle name="Comma [0] 2 2 5 11 6" xfId="213"/>
    <cellStyle name="Comma [0] 2 2 5 11 7" xfId="214"/>
    <cellStyle name="Comma [0] 2 2 5 11 8" xfId="215"/>
    <cellStyle name="Comma [0] 2 2 5 12" xfId="216"/>
    <cellStyle name="Comma [0] 2 2 5 13" xfId="217"/>
    <cellStyle name="Comma [0] 2 2 5 14" xfId="218"/>
    <cellStyle name="Comma [0] 2 2 5 15" xfId="219"/>
    <cellStyle name="Comma [0] 2 2 5 16" xfId="220"/>
    <cellStyle name="Comma [0] 2 2 5 17" xfId="221"/>
    <cellStyle name="Comma [0] 2 2 5 2" xfId="222"/>
    <cellStyle name="Comma [0] 2 2 5 2 10" xfId="223"/>
    <cellStyle name="Comma [0] 2 2 5 2 11" xfId="224"/>
    <cellStyle name="Comma [0] 2 2 5 2 11 2" xfId="225"/>
    <cellStyle name="Comma [0] 2 2 5 2 11 3" xfId="226"/>
    <cellStyle name="Comma [0] 2 2 5 2 11 4" xfId="227"/>
    <cellStyle name="Comma [0] 2 2 5 2 11 5" xfId="228"/>
    <cellStyle name="Comma [0] 2 2 5 2 11 6" xfId="229"/>
    <cellStyle name="Comma [0] 2 2 5 2 11 7" xfId="230"/>
    <cellStyle name="Comma [0] 2 2 5 2 11 8" xfId="231"/>
    <cellStyle name="Comma [0] 2 2 5 2 12" xfId="232"/>
    <cellStyle name="Comma [0] 2 2 5 2 13" xfId="233"/>
    <cellStyle name="Comma [0] 2 2 5 2 14" xfId="234"/>
    <cellStyle name="Comma [0] 2 2 5 2 15" xfId="235"/>
    <cellStyle name="Comma [0] 2 2 5 2 16" xfId="236"/>
    <cellStyle name="Comma [0] 2 2 5 2 17" xfId="237"/>
    <cellStyle name="Comma [0] 2 2 5 2 2" xfId="238"/>
    <cellStyle name="Comma [0] 2 2 5 2 2 2" xfId="239"/>
    <cellStyle name="Comma [0] 2 2 5 2 2 2 2" xfId="240"/>
    <cellStyle name="Comma [0] 2 2 5 2 2 2 3" xfId="241"/>
    <cellStyle name="Comma [0] 2 2 5 2 2 2 4" xfId="242"/>
    <cellStyle name="Comma [0] 2 2 5 2 2 2 5" xfId="243"/>
    <cellStyle name="Comma [0] 2 2 5 2 2 2 6" xfId="244"/>
    <cellStyle name="Comma [0] 2 2 5 2 2 2 7" xfId="245"/>
    <cellStyle name="Comma [0] 2 2 5 2 2 2 8" xfId="246"/>
    <cellStyle name="Comma [0] 2 2 5 2 2 3" xfId="247"/>
    <cellStyle name="Comma [0] 2 2 5 2 2 4" xfId="248"/>
    <cellStyle name="Comma [0] 2 2 5 2 2 5" xfId="249"/>
    <cellStyle name="Comma [0] 2 2 5 2 2 6" xfId="250"/>
    <cellStyle name="Comma [0] 2 2 5 2 2 7" xfId="251"/>
    <cellStyle name="Comma [0] 2 2 5 2 2 8" xfId="252"/>
    <cellStyle name="Comma [0] 2 2 5 2 2 9" xfId="253"/>
    <cellStyle name="Comma [0] 2 2 5 2 3" xfId="254"/>
    <cellStyle name="Comma [0] 2 2 5 2 4" xfId="255"/>
    <cellStyle name="Comma [0] 2 2 5 2 5" xfId="256"/>
    <cellStyle name="Comma [0] 2 2 5 2 6" xfId="257"/>
    <cellStyle name="Comma [0] 2 2 5 2 7" xfId="258"/>
    <cellStyle name="Comma [0] 2 2 5 2 8" xfId="259"/>
    <cellStyle name="Comma [0] 2 2 5 2 9" xfId="260"/>
    <cellStyle name="Comma [0] 2 2 5 3" xfId="261"/>
    <cellStyle name="Comma [0] 2 2 5 3 2" xfId="262"/>
    <cellStyle name="Comma [0] 2 2 5 3 2 2" xfId="263"/>
    <cellStyle name="Comma [0] 2 2 5 3 2 3" xfId="264"/>
    <cellStyle name="Comma [0] 2 2 5 3 2 4" xfId="265"/>
    <cellStyle name="Comma [0] 2 2 5 3 2 5" xfId="266"/>
    <cellStyle name="Comma [0] 2 2 5 3 2 6" xfId="267"/>
    <cellStyle name="Comma [0] 2 2 5 3 2 7" xfId="268"/>
    <cellStyle name="Comma [0] 2 2 5 3 2 8" xfId="269"/>
    <cellStyle name="Comma [0] 2 2 5 3 3" xfId="270"/>
    <cellStyle name="Comma [0] 2 2 5 3 4" xfId="271"/>
    <cellStyle name="Comma [0] 2 2 5 3 5" xfId="272"/>
    <cellStyle name="Comma [0] 2 2 5 3 6" xfId="273"/>
    <cellStyle name="Comma [0] 2 2 5 3 7" xfId="274"/>
    <cellStyle name="Comma [0] 2 2 5 3 8" xfId="275"/>
    <cellStyle name="Comma [0] 2 2 5 3 9" xfId="276"/>
    <cellStyle name="Comma [0] 2 2 5 4" xfId="277"/>
    <cellStyle name="Comma [0] 2 2 5 5" xfId="278"/>
    <cellStyle name="Comma [0] 2 2 5 6" xfId="279"/>
    <cellStyle name="Comma [0] 2 2 5 7" xfId="280"/>
    <cellStyle name="Comma [0] 2 2 5 8" xfId="281"/>
    <cellStyle name="Comma [0] 2 2 5 9" xfId="282"/>
    <cellStyle name="Comma [0] 2 2 6" xfId="283"/>
    <cellStyle name="Comma [0] 2 2 7" xfId="284"/>
    <cellStyle name="Comma [0] 2 2 8" xfId="285"/>
    <cellStyle name="Comma [0] 2 2 9" xfId="286"/>
    <cellStyle name="Comma [0] 2 3" xfId="287"/>
    <cellStyle name="Comma [0] 2 4" xfId="288"/>
    <cellStyle name="Comma [0] 2 5" xfId="289"/>
    <cellStyle name="Comma [0] 2 6" xfId="290"/>
    <cellStyle name="Comma [0] 2 7" xfId="291"/>
    <cellStyle name="Comma [0] 2 8" xfId="292"/>
    <cellStyle name="Comma [0] 3" xfId="293"/>
    <cellStyle name="Comma [0] 32" xfId="294"/>
    <cellStyle name="Comma [0] 33" xfId="295"/>
    <cellStyle name="Comma [0] 34" xfId="296"/>
    <cellStyle name="Comma [0] 4" xfId="297"/>
    <cellStyle name="Comma [0] 4 2" xfId="298"/>
    <cellStyle name="Comma [0] 4 3" xfId="299"/>
    <cellStyle name="Comma [0] 5" xfId="300"/>
    <cellStyle name="Comma [0] 5 2" xfId="301"/>
    <cellStyle name="Comma [0] 5 3" xfId="302"/>
    <cellStyle name="Comma [0] 6" xfId="303"/>
    <cellStyle name="Comma [0] 7" xfId="304"/>
    <cellStyle name="Comma [0] 8" xfId="305"/>
    <cellStyle name="Comma 10" xfId="306"/>
    <cellStyle name="Comma 11" xfId="307"/>
    <cellStyle name="Comma 12" xfId="308"/>
    <cellStyle name="Comma 13" xfId="309"/>
    <cellStyle name="Comma 14" xfId="310"/>
    <cellStyle name="Comma 15" xfId="311"/>
    <cellStyle name="Comma 16" xfId="312"/>
    <cellStyle name="Comma 17" xfId="313"/>
    <cellStyle name="Comma 2" xfId="314"/>
    <cellStyle name="Comma 2 2" xfId="315"/>
    <cellStyle name="Comma 2 2 10" xfId="316"/>
    <cellStyle name="Comma 2 2 11" xfId="317"/>
    <cellStyle name="Comma 2 2 12" xfId="318"/>
    <cellStyle name="Comma 2 2 13" xfId="319"/>
    <cellStyle name="Comma 2 2 13 2" xfId="320"/>
    <cellStyle name="Comma 2 2 13 2 2" xfId="321"/>
    <cellStyle name="Comma 2 2 13 2 3" xfId="322"/>
    <cellStyle name="Comma 2 2 13 2 4" xfId="323"/>
    <cellStyle name="Comma 2 2 13 2 5" xfId="324"/>
    <cellStyle name="Comma 2 2 13 2 6" xfId="325"/>
    <cellStyle name="Comma 2 2 13 2 7" xfId="326"/>
    <cellStyle name="Comma 2 2 13 2 8" xfId="327"/>
    <cellStyle name="Comma 2 2 13 3" xfId="328"/>
    <cellStyle name="Comma 2 2 13 4" xfId="329"/>
    <cellStyle name="Comma 2 2 13 5" xfId="330"/>
    <cellStyle name="Comma 2 2 13 6" xfId="331"/>
    <cellStyle name="Comma 2 2 13 7" xfId="332"/>
    <cellStyle name="Comma 2 2 13 8" xfId="333"/>
    <cellStyle name="Comma 2 2 13 9" xfId="334"/>
    <cellStyle name="Comma 2 2 14" xfId="335"/>
    <cellStyle name="Comma 2 2 15" xfId="336"/>
    <cellStyle name="Comma 2 2 16" xfId="337"/>
    <cellStyle name="Comma 2 2 17" xfId="338"/>
    <cellStyle name="Comma 2 2 18" xfId="339"/>
    <cellStyle name="Comma 2 2 19" xfId="340"/>
    <cellStyle name="Comma 2 2 2" xfId="341"/>
    <cellStyle name="Comma 2 2 2 10" xfId="342"/>
    <cellStyle name="Comma 2 2 2 11" xfId="343"/>
    <cellStyle name="Comma 2 2 2 11 2" xfId="344"/>
    <cellStyle name="Comma 2 2 2 11 2 2" xfId="345"/>
    <cellStyle name="Comma 2 2 2 11 2 3" xfId="346"/>
    <cellStyle name="Comma 2 2 2 11 2 4" xfId="347"/>
    <cellStyle name="Comma 2 2 2 11 2 5" xfId="348"/>
    <cellStyle name="Comma 2 2 2 11 2 6" xfId="349"/>
    <cellStyle name="Comma 2 2 2 11 2 7" xfId="350"/>
    <cellStyle name="Comma 2 2 2 11 2 8" xfId="351"/>
    <cellStyle name="Comma 2 2 2 11 3" xfId="352"/>
    <cellStyle name="Comma 2 2 2 11 4" xfId="353"/>
    <cellStyle name="Comma 2 2 2 11 5" xfId="354"/>
    <cellStyle name="Comma 2 2 2 11 6" xfId="355"/>
    <cellStyle name="Comma 2 2 2 11 7" xfId="356"/>
    <cellStyle name="Comma 2 2 2 11 8" xfId="357"/>
    <cellStyle name="Comma 2 2 2 11 9" xfId="358"/>
    <cellStyle name="Comma 2 2 2 12" xfId="359"/>
    <cellStyle name="Comma 2 2 2 13" xfId="360"/>
    <cellStyle name="Comma 2 2 2 14" xfId="361"/>
    <cellStyle name="Comma 2 2 2 15" xfId="362"/>
    <cellStyle name="Comma 2 2 2 16" xfId="363"/>
    <cellStyle name="Comma 2 2 2 17" xfId="364"/>
    <cellStyle name="Comma 2 2 2 18" xfId="365"/>
    <cellStyle name="Comma 2 2 2 19" xfId="366"/>
    <cellStyle name="Comma 2 2 2 2" xfId="367"/>
    <cellStyle name="Comma 2 2 2 2 10" xfId="368"/>
    <cellStyle name="Comma 2 2 2 2 11" xfId="369"/>
    <cellStyle name="Comma 2 2 2 2 11 2" xfId="370"/>
    <cellStyle name="Comma 2 2 2 2 11 3" xfId="371"/>
    <cellStyle name="Comma 2 2 2 2 11 4" xfId="372"/>
    <cellStyle name="Comma 2 2 2 2 11 5" xfId="373"/>
    <cellStyle name="Comma 2 2 2 2 11 6" xfId="374"/>
    <cellStyle name="Comma 2 2 2 2 11 7" xfId="375"/>
    <cellStyle name="Comma 2 2 2 2 11 8" xfId="376"/>
    <cellStyle name="Comma 2 2 2 2 12" xfId="377"/>
    <cellStyle name="Comma 2 2 2 2 13" xfId="378"/>
    <cellStyle name="Comma 2 2 2 2 14" xfId="379"/>
    <cellStyle name="Comma 2 2 2 2 15" xfId="380"/>
    <cellStyle name="Comma 2 2 2 2 16" xfId="381"/>
    <cellStyle name="Comma 2 2 2 2 17" xfId="382"/>
    <cellStyle name="Comma 2 2 2 2 2" xfId="383"/>
    <cellStyle name="Comma 2 2 2 2 2 10" xfId="384"/>
    <cellStyle name="Comma 2 2 2 2 2 11" xfId="385"/>
    <cellStyle name="Comma 2 2 2 2 2 11 2" xfId="386"/>
    <cellStyle name="Comma 2 2 2 2 2 11 3" xfId="387"/>
    <cellStyle name="Comma 2 2 2 2 2 11 4" xfId="388"/>
    <cellStyle name="Comma 2 2 2 2 2 11 5" xfId="389"/>
    <cellStyle name="Comma 2 2 2 2 2 11 6" xfId="390"/>
    <cellStyle name="Comma 2 2 2 2 2 11 7" xfId="391"/>
    <cellStyle name="Comma 2 2 2 2 2 11 8" xfId="392"/>
    <cellStyle name="Comma 2 2 2 2 2 12" xfId="393"/>
    <cellStyle name="Comma 2 2 2 2 2 13" xfId="394"/>
    <cellStyle name="Comma 2 2 2 2 2 14" xfId="395"/>
    <cellStyle name="Comma 2 2 2 2 2 15" xfId="396"/>
    <cellStyle name="Comma 2 2 2 2 2 16" xfId="397"/>
    <cellStyle name="Comma 2 2 2 2 2 17" xfId="398"/>
    <cellStyle name="Comma 2 2 2 2 2 2" xfId="399"/>
    <cellStyle name="Comma 2 2 2 2 2 2 2" xfId="400"/>
    <cellStyle name="Comma 2 2 2 2 2 2 2 2" xfId="401"/>
    <cellStyle name="Comma 2 2 2 2 2 2 2 3" xfId="402"/>
    <cellStyle name="Comma 2 2 2 2 2 2 2 4" xfId="403"/>
    <cellStyle name="Comma 2 2 2 2 2 2 2 5" xfId="404"/>
    <cellStyle name="Comma 2 2 2 2 2 2 2 6" xfId="405"/>
    <cellStyle name="Comma 2 2 2 2 2 2 2 7" xfId="406"/>
    <cellStyle name="Comma 2 2 2 2 2 2 2 8" xfId="407"/>
    <cellStyle name="Comma 2 2 2 2 2 2 3" xfId="408"/>
    <cellStyle name="Comma 2 2 2 2 2 2 4" xfId="409"/>
    <cellStyle name="Comma 2 2 2 2 2 2 5" xfId="410"/>
    <cellStyle name="Comma 2 2 2 2 2 2 6" xfId="411"/>
    <cellStyle name="Comma 2 2 2 2 2 2 7" xfId="412"/>
    <cellStyle name="Comma 2 2 2 2 2 2 8" xfId="413"/>
    <cellStyle name="Comma 2 2 2 2 2 2 9" xfId="414"/>
    <cellStyle name="Comma 2 2 2 2 2 3" xfId="415"/>
    <cellStyle name="Comma 2 2 2 2 2 4" xfId="416"/>
    <cellStyle name="Comma 2 2 2 2 2 5" xfId="417"/>
    <cellStyle name="Comma 2 2 2 2 2 6" xfId="418"/>
    <cellStyle name="Comma 2 2 2 2 2 7" xfId="419"/>
    <cellStyle name="Comma 2 2 2 2 2 8" xfId="420"/>
    <cellStyle name="Comma 2 2 2 2 2 9" xfId="421"/>
    <cellStyle name="Comma 2 2 2 2 3" xfId="422"/>
    <cellStyle name="Comma 2 2 2 2 3 2" xfId="423"/>
    <cellStyle name="Comma 2 2 2 2 3 2 2" xfId="424"/>
    <cellStyle name="Comma 2 2 2 2 3 2 3" xfId="425"/>
    <cellStyle name="Comma 2 2 2 2 3 2 4" xfId="426"/>
    <cellStyle name="Comma 2 2 2 2 3 2 5" xfId="427"/>
    <cellStyle name="Comma 2 2 2 2 3 2 6" xfId="428"/>
    <cellStyle name="Comma 2 2 2 2 3 2 7" xfId="429"/>
    <cellStyle name="Comma 2 2 2 2 3 2 8" xfId="430"/>
    <cellStyle name="Comma 2 2 2 2 3 3" xfId="431"/>
    <cellStyle name="Comma 2 2 2 2 3 4" xfId="432"/>
    <cellStyle name="Comma 2 2 2 2 3 5" xfId="433"/>
    <cellStyle name="Comma 2 2 2 2 3 6" xfId="434"/>
    <cellStyle name="Comma 2 2 2 2 3 7" xfId="435"/>
    <cellStyle name="Comma 2 2 2 2 3 8" xfId="436"/>
    <cellStyle name="Comma 2 2 2 2 3 9" xfId="437"/>
    <cellStyle name="Comma 2 2 2 2 4" xfId="438"/>
    <cellStyle name="Comma 2 2 2 2 5" xfId="439"/>
    <cellStyle name="Comma 2 2 2 2 6" xfId="440"/>
    <cellStyle name="Comma 2 2 2 2 7" xfId="441"/>
    <cellStyle name="Comma 2 2 2 2 8" xfId="442"/>
    <cellStyle name="Comma 2 2 2 2 9" xfId="443"/>
    <cellStyle name="Comma 2 2 2 20" xfId="444"/>
    <cellStyle name="Comma 2 2 2 20 2" xfId="445"/>
    <cellStyle name="Comma 2 2 2 20 3" xfId="446"/>
    <cellStyle name="Comma 2 2 2 20 4" xfId="447"/>
    <cellStyle name="Comma 2 2 2 20 5" xfId="448"/>
    <cellStyle name="Comma 2 2 2 20 6" xfId="449"/>
    <cellStyle name="Comma 2 2 2 20 7" xfId="450"/>
    <cellStyle name="Comma 2 2 2 20 8" xfId="451"/>
    <cellStyle name="Comma 2 2 2 21" xfId="452"/>
    <cellStyle name="Comma 2 2 2 22" xfId="453"/>
    <cellStyle name="Comma 2 2 2 23" xfId="454"/>
    <cellStyle name="Comma 2 2 2 24" xfId="455"/>
    <cellStyle name="Comma 2 2 2 25" xfId="456"/>
    <cellStyle name="Comma 2 2 2 26" xfId="457"/>
    <cellStyle name="Comma 2 2 2 3" xfId="458"/>
    <cellStyle name="Comma 2 2 2 4" xfId="459"/>
    <cellStyle name="Comma 2 2 2 5" xfId="460"/>
    <cellStyle name="Comma 2 2 2 6" xfId="461"/>
    <cellStyle name="Comma 2 2 2 7" xfId="462"/>
    <cellStyle name="Comma 2 2 2 8" xfId="463"/>
    <cellStyle name="Comma 2 2 2 9" xfId="464"/>
    <cellStyle name="Comma 2 2 20" xfId="465"/>
    <cellStyle name="Comma 2 2 21" xfId="466"/>
    <cellStyle name="Comma 2 2 22" xfId="467"/>
    <cellStyle name="Comma 2 2 22 2" xfId="468"/>
    <cellStyle name="Comma 2 2 22 3" xfId="469"/>
    <cellStyle name="Comma 2 2 22 4" xfId="470"/>
    <cellStyle name="Comma 2 2 22 5" xfId="471"/>
    <cellStyle name="Comma 2 2 22 6" xfId="472"/>
    <cellStyle name="Comma 2 2 22 7" xfId="473"/>
    <cellStyle name="Comma 2 2 22 8" xfId="474"/>
    <cellStyle name="Comma 2 2 23" xfId="475"/>
    <cellStyle name="Comma 2 2 24" xfId="476"/>
    <cellStyle name="Comma 2 2 25" xfId="477"/>
    <cellStyle name="Comma 2 2 26" xfId="478"/>
    <cellStyle name="Comma 2 2 27" xfId="479"/>
    <cellStyle name="Comma 2 2 28" xfId="480"/>
    <cellStyle name="Comma 2 2 3" xfId="481"/>
    <cellStyle name="Comma 2 2 4" xfId="482"/>
    <cellStyle name="Comma 2 2 5" xfId="483"/>
    <cellStyle name="Comma 2 2 5 10" xfId="484"/>
    <cellStyle name="Comma 2 2 5 11" xfId="485"/>
    <cellStyle name="Comma 2 2 5 11 2" xfId="486"/>
    <cellStyle name="Comma 2 2 5 11 3" xfId="487"/>
    <cellStyle name="Comma 2 2 5 11 4" xfId="488"/>
    <cellStyle name="Comma 2 2 5 11 5" xfId="489"/>
    <cellStyle name="Comma 2 2 5 11 6" xfId="490"/>
    <cellStyle name="Comma 2 2 5 11 7" xfId="491"/>
    <cellStyle name="Comma 2 2 5 11 8" xfId="492"/>
    <cellStyle name="Comma 2 2 5 12" xfId="493"/>
    <cellStyle name="Comma 2 2 5 13" xfId="494"/>
    <cellStyle name="Comma 2 2 5 14" xfId="495"/>
    <cellStyle name="Comma 2 2 5 15" xfId="496"/>
    <cellStyle name="Comma 2 2 5 16" xfId="497"/>
    <cellStyle name="Comma 2 2 5 17" xfId="498"/>
    <cellStyle name="Comma 2 2 5 2" xfId="499"/>
    <cellStyle name="Comma 2 2 5 2 10" xfId="500"/>
    <cellStyle name="Comma 2 2 5 2 11" xfId="501"/>
    <cellStyle name="Comma 2 2 5 2 11 2" xfId="502"/>
    <cellStyle name="Comma 2 2 5 2 11 3" xfId="503"/>
    <cellStyle name="Comma 2 2 5 2 11 4" xfId="504"/>
    <cellStyle name="Comma 2 2 5 2 11 5" xfId="505"/>
    <cellStyle name="Comma 2 2 5 2 11 6" xfId="506"/>
    <cellStyle name="Comma 2 2 5 2 11 7" xfId="507"/>
    <cellStyle name="Comma 2 2 5 2 11 8" xfId="508"/>
    <cellStyle name="Comma 2 2 5 2 12" xfId="509"/>
    <cellStyle name="Comma 2 2 5 2 13" xfId="510"/>
    <cellStyle name="Comma 2 2 5 2 14" xfId="511"/>
    <cellStyle name="Comma 2 2 5 2 15" xfId="512"/>
    <cellStyle name="Comma 2 2 5 2 16" xfId="513"/>
    <cellStyle name="Comma 2 2 5 2 17" xfId="514"/>
    <cellStyle name="Comma 2 2 5 2 2" xfId="515"/>
    <cellStyle name="Comma 2 2 5 2 2 2" xfId="516"/>
    <cellStyle name="Comma 2 2 5 2 2 2 2" xfId="517"/>
    <cellStyle name="Comma 2 2 5 2 2 2 3" xfId="518"/>
    <cellStyle name="Comma 2 2 5 2 2 2 4" xfId="519"/>
    <cellStyle name="Comma 2 2 5 2 2 2 5" xfId="520"/>
    <cellStyle name="Comma 2 2 5 2 2 2 6" xfId="521"/>
    <cellStyle name="Comma 2 2 5 2 2 2 7" xfId="522"/>
    <cellStyle name="Comma 2 2 5 2 2 2 8" xfId="523"/>
    <cellStyle name="Comma 2 2 5 2 2 3" xfId="524"/>
    <cellStyle name="Comma 2 2 5 2 2 4" xfId="525"/>
    <cellStyle name="Comma 2 2 5 2 2 5" xfId="526"/>
    <cellStyle name="Comma 2 2 5 2 2 6" xfId="527"/>
    <cellStyle name="Comma 2 2 5 2 2 7" xfId="528"/>
    <cellStyle name="Comma 2 2 5 2 2 8" xfId="529"/>
    <cellStyle name="Comma 2 2 5 2 2 9" xfId="530"/>
    <cellStyle name="Comma 2 2 5 2 3" xfId="531"/>
    <cellStyle name="Comma 2 2 5 2 4" xfId="532"/>
    <cellStyle name="Comma 2 2 5 2 5" xfId="533"/>
    <cellStyle name="Comma 2 2 5 2 6" xfId="534"/>
    <cellStyle name="Comma 2 2 5 2 7" xfId="535"/>
    <cellStyle name="Comma 2 2 5 2 8" xfId="536"/>
    <cellStyle name="Comma 2 2 5 2 9" xfId="537"/>
    <cellStyle name="Comma 2 2 5 3" xfId="538"/>
    <cellStyle name="Comma 2 2 5 3 2" xfId="539"/>
    <cellStyle name="Comma 2 2 5 3 2 2" xfId="540"/>
    <cellStyle name="Comma 2 2 5 3 2 3" xfId="541"/>
    <cellStyle name="Comma 2 2 5 3 2 4" xfId="542"/>
    <cellStyle name="Comma 2 2 5 3 2 5" xfId="543"/>
    <cellStyle name="Comma 2 2 5 3 2 6" xfId="544"/>
    <cellStyle name="Comma 2 2 5 3 2 7" xfId="545"/>
    <cellStyle name="Comma 2 2 5 3 2 8" xfId="546"/>
    <cellStyle name="Comma 2 2 5 3 3" xfId="547"/>
    <cellStyle name="Comma 2 2 5 3 4" xfId="548"/>
    <cellStyle name="Comma 2 2 5 3 5" xfId="549"/>
    <cellStyle name="Comma 2 2 5 3 6" xfId="550"/>
    <cellStyle name="Comma 2 2 5 3 7" xfId="551"/>
    <cellStyle name="Comma 2 2 5 3 8" xfId="552"/>
    <cellStyle name="Comma 2 2 5 3 9" xfId="553"/>
    <cellStyle name="Comma 2 2 5 4" xfId="554"/>
    <cellStyle name="Comma 2 2 5 5" xfId="555"/>
    <cellStyle name="Comma 2 2 5 6" xfId="556"/>
    <cellStyle name="Comma 2 2 5 7" xfId="557"/>
    <cellStyle name="Comma 2 2 5 8" xfId="558"/>
    <cellStyle name="Comma 2 2 5 9" xfId="559"/>
    <cellStyle name="Comma 2 2 6" xfId="560"/>
    <cellStyle name="Comma 2 2 7" xfId="561"/>
    <cellStyle name="Comma 2 2 8" xfId="562"/>
    <cellStyle name="Comma 2 2 9" xfId="563"/>
    <cellStyle name="Comma 2 3" xfId="564"/>
    <cellStyle name="Comma 2 4" xfId="565"/>
    <cellStyle name="Comma 2 5" xfId="566"/>
    <cellStyle name="Comma 2 6" xfId="567"/>
    <cellStyle name="Comma 2 7" xfId="568"/>
    <cellStyle name="Comma 2 8" xfId="569"/>
    <cellStyle name="Comma 3" xfId="570"/>
    <cellStyle name="Comma 33" xfId="571"/>
    <cellStyle name="Comma 34" xfId="572"/>
    <cellStyle name="Comma 35" xfId="573"/>
    <cellStyle name="Comma 36" xfId="574"/>
    <cellStyle name="Comma 37" xfId="575"/>
    <cellStyle name="Comma 4" xfId="576"/>
    <cellStyle name="Comma 5" xfId="577"/>
    <cellStyle name="Comma 5 2" xfId="578"/>
    <cellStyle name="Comma 6" xfId="579"/>
    <cellStyle name="Comma 7" xfId="580"/>
    <cellStyle name="Comma 7 2" xfId="581"/>
    <cellStyle name="Comma 7 3" xfId="7"/>
    <cellStyle name="Comma 8" xfId="582"/>
    <cellStyle name="Comma 9" xfId="583"/>
    <cellStyle name="Excel Built-in Comma [0]" xfId="584"/>
    <cellStyle name="Excel Built-in Normal" xfId="585"/>
    <cellStyle name="Explanatory Text 2" xfId="586"/>
    <cellStyle name="Good 2" xfId="587"/>
    <cellStyle name="Grey" xfId="588"/>
    <cellStyle name="Heading 1 2" xfId="589"/>
    <cellStyle name="Heading 2 2" xfId="590"/>
    <cellStyle name="Heading 3 2" xfId="591"/>
    <cellStyle name="Heading 4 2" xfId="592"/>
    <cellStyle name="Input [yellow]" xfId="593"/>
    <cellStyle name="Input 2" xfId="594"/>
    <cellStyle name="Linked Cell 2" xfId="595"/>
    <cellStyle name="m" xfId="596"/>
    <cellStyle name="Neutral 2" xfId="597"/>
    <cellStyle name="Normal" xfId="0" builtinId="0"/>
    <cellStyle name="Normal - Style1" xfId="598"/>
    <cellStyle name="Normal 10" xfId="599"/>
    <cellStyle name="Normal 11" xfId="600"/>
    <cellStyle name="Normal 12" xfId="601"/>
    <cellStyle name="Normal 13" xfId="602"/>
    <cellStyle name="Normal 14" xfId="603"/>
    <cellStyle name="Normal 15" xfId="604"/>
    <cellStyle name="Normal 2" xfId="605"/>
    <cellStyle name="Normal 2 2" xfId="4"/>
    <cellStyle name="Normal 2 3" xfId="606"/>
    <cellStyle name="Normal 2_BPR midzone EDIT MASTER 20 may 2013" xfId="607"/>
    <cellStyle name="Normal 3" xfId="608"/>
    <cellStyle name="Normal 3 2" xfId="609"/>
    <cellStyle name="Normal 3_draft contoh_jas3" xfId="610"/>
    <cellStyle name="Normal 4" xfId="611"/>
    <cellStyle name="Normal 4 2" xfId="612"/>
    <cellStyle name="Normal 4_BPR midzone " xfId="613"/>
    <cellStyle name="Normal 5" xfId="614"/>
    <cellStyle name="Normal 5 2" xfId="615"/>
    <cellStyle name="Normal 6" xfId="616"/>
    <cellStyle name="Normal 6 2" xfId="617"/>
    <cellStyle name="Normal 7" xfId="618"/>
    <cellStyle name="Normal 8" xfId="619"/>
    <cellStyle name="Normal 9" xfId="620"/>
    <cellStyle name="Note 2" xfId="621"/>
    <cellStyle name="Omet" xfId="622"/>
    <cellStyle name="Output 2" xfId="623"/>
    <cellStyle name="Percent" xfId="3" builtinId="5"/>
    <cellStyle name="Percent [2]" xfId="624"/>
    <cellStyle name="Percent 10" xfId="625"/>
    <cellStyle name="Percent 11" xfId="626"/>
    <cellStyle name="Percent 2" xfId="627"/>
    <cellStyle name="Percent 2 2" xfId="6"/>
    <cellStyle name="Percent 2 3" xfId="628"/>
    <cellStyle name="Percent 2 4" xfId="629"/>
    <cellStyle name="Percent 2 5" xfId="630"/>
    <cellStyle name="Percent 2 6" xfId="631"/>
    <cellStyle name="Percent 2 7" xfId="632"/>
    <cellStyle name="Percent 3" xfId="633"/>
    <cellStyle name="Percent 4" xfId="634"/>
    <cellStyle name="Percent 4 2" xfId="635"/>
    <cellStyle name="Percent 5" xfId="636"/>
    <cellStyle name="Percent 6" xfId="637"/>
    <cellStyle name="Percent 7" xfId="638"/>
    <cellStyle name="Percent 7 2" xfId="639"/>
    <cellStyle name="Percent 7 3" xfId="640"/>
    <cellStyle name="Percent 8" xfId="641"/>
    <cellStyle name="Percent 9" xfId="642"/>
    <cellStyle name="Style 1" xfId="643"/>
    <cellStyle name="Title 2" xfId="644"/>
    <cellStyle name="Total 2" xfId="645"/>
    <cellStyle name="Warning Text 2" xfId="64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7.xml"/><Relationship Id="rId34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28.xml"/><Relationship Id="rId47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36.xml"/><Relationship Id="rId55" Type="http://schemas.openxmlformats.org/officeDocument/2006/relationships/externalLink" Target="externalLinks/externalLink4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27.xml"/><Relationship Id="rId54" Type="http://schemas.openxmlformats.org/officeDocument/2006/relationships/externalLink" Target="externalLinks/externalLink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18.xml"/><Relationship Id="rId37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26.xml"/><Relationship Id="rId45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39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22.xml"/><Relationship Id="rId49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43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4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38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29.xml"/><Relationship Id="rId48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4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19.xml"/><Relationship Id="rId38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32.xml"/><Relationship Id="rId5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39</xdr:row>
      <xdr:rowOff>85725</xdr:rowOff>
    </xdr:from>
    <xdr:to>
      <xdr:col>40</xdr:col>
      <xdr:colOff>2241</xdr:colOff>
      <xdr:row>39</xdr:row>
      <xdr:rowOff>85725</xdr:rowOff>
    </xdr:to>
    <xdr:cxnSp macro="">
      <xdr:nvCxnSpPr>
        <xdr:cNvPr id="8" name="AutoShape 19"/>
        <xdr:cNvCxnSpPr/>
      </xdr:nvCxnSpPr>
      <xdr:spPr>
        <a:xfrm>
          <a:off x="92678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40</xdr:row>
      <xdr:rowOff>81243</xdr:rowOff>
    </xdr:from>
    <xdr:to>
      <xdr:col>40</xdr:col>
      <xdr:colOff>2241</xdr:colOff>
      <xdr:row>40</xdr:row>
      <xdr:rowOff>81243</xdr:rowOff>
    </xdr:to>
    <xdr:cxnSp macro="">
      <xdr:nvCxnSpPr>
        <xdr:cNvPr id="9" name="AutoShape 20"/>
        <xdr:cNvCxnSpPr/>
      </xdr:nvCxnSpPr>
      <xdr:spPr>
        <a:xfrm>
          <a:off x="9267825" y="207196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41</xdr:row>
      <xdr:rowOff>86285</xdr:rowOff>
    </xdr:from>
    <xdr:to>
      <xdr:col>40</xdr:col>
      <xdr:colOff>2241</xdr:colOff>
      <xdr:row>41</xdr:row>
      <xdr:rowOff>86285</xdr:rowOff>
    </xdr:to>
    <xdr:cxnSp macro="">
      <xdr:nvCxnSpPr>
        <xdr:cNvPr id="10" name="AutoShape 21"/>
        <xdr:cNvCxnSpPr/>
      </xdr:nvCxnSpPr>
      <xdr:spPr>
        <a:xfrm>
          <a:off x="9267825" y="223893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42</xdr:row>
      <xdr:rowOff>81803</xdr:rowOff>
    </xdr:from>
    <xdr:to>
      <xdr:col>40</xdr:col>
      <xdr:colOff>2241</xdr:colOff>
      <xdr:row>42</xdr:row>
      <xdr:rowOff>81803</xdr:rowOff>
    </xdr:to>
    <xdr:cxnSp macro="">
      <xdr:nvCxnSpPr>
        <xdr:cNvPr id="11" name="AutoShape 22"/>
        <xdr:cNvCxnSpPr/>
      </xdr:nvCxnSpPr>
      <xdr:spPr>
        <a:xfrm>
          <a:off x="9267825" y="239637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43</xdr:row>
      <xdr:rowOff>86846</xdr:rowOff>
    </xdr:from>
    <xdr:to>
      <xdr:col>40</xdr:col>
      <xdr:colOff>2241</xdr:colOff>
      <xdr:row>43</xdr:row>
      <xdr:rowOff>86846</xdr:rowOff>
    </xdr:to>
    <xdr:cxnSp macro="">
      <xdr:nvCxnSpPr>
        <xdr:cNvPr id="12" name="AutoShape 23"/>
        <xdr:cNvCxnSpPr/>
      </xdr:nvCxnSpPr>
      <xdr:spPr>
        <a:xfrm>
          <a:off x="9267825" y="256334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44</xdr:row>
      <xdr:rowOff>82363</xdr:rowOff>
    </xdr:from>
    <xdr:to>
      <xdr:col>40</xdr:col>
      <xdr:colOff>2241</xdr:colOff>
      <xdr:row>44</xdr:row>
      <xdr:rowOff>82363</xdr:rowOff>
    </xdr:to>
    <xdr:cxnSp macro="">
      <xdr:nvCxnSpPr>
        <xdr:cNvPr id="13" name="AutoShape 24"/>
        <xdr:cNvCxnSpPr/>
      </xdr:nvCxnSpPr>
      <xdr:spPr>
        <a:xfrm>
          <a:off x="9267825" y="272078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45</xdr:row>
      <xdr:rowOff>87406</xdr:rowOff>
    </xdr:from>
    <xdr:to>
      <xdr:col>40</xdr:col>
      <xdr:colOff>2241</xdr:colOff>
      <xdr:row>45</xdr:row>
      <xdr:rowOff>87406</xdr:rowOff>
    </xdr:to>
    <xdr:cxnSp macro="">
      <xdr:nvCxnSpPr>
        <xdr:cNvPr id="14" name="AutoShape 25"/>
        <xdr:cNvCxnSpPr/>
      </xdr:nvCxnSpPr>
      <xdr:spPr>
        <a:xfrm>
          <a:off x="9267825" y="288775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46</xdr:row>
      <xdr:rowOff>82924</xdr:rowOff>
    </xdr:from>
    <xdr:to>
      <xdr:col>40</xdr:col>
      <xdr:colOff>2241</xdr:colOff>
      <xdr:row>46</xdr:row>
      <xdr:rowOff>82924</xdr:rowOff>
    </xdr:to>
    <xdr:cxnSp macro="">
      <xdr:nvCxnSpPr>
        <xdr:cNvPr id="15" name="AutoShape 26"/>
        <xdr:cNvCxnSpPr/>
      </xdr:nvCxnSpPr>
      <xdr:spPr>
        <a:xfrm>
          <a:off x="9267825" y="304519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47</xdr:row>
      <xdr:rowOff>87966</xdr:rowOff>
    </xdr:from>
    <xdr:to>
      <xdr:col>40</xdr:col>
      <xdr:colOff>2241</xdr:colOff>
      <xdr:row>47</xdr:row>
      <xdr:rowOff>87966</xdr:rowOff>
    </xdr:to>
    <xdr:cxnSp macro="">
      <xdr:nvCxnSpPr>
        <xdr:cNvPr id="16" name="AutoShape 27"/>
        <xdr:cNvCxnSpPr/>
      </xdr:nvCxnSpPr>
      <xdr:spPr>
        <a:xfrm>
          <a:off x="9267825" y="321216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48</xdr:row>
      <xdr:rowOff>83484</xdr:rowOff>
    </xdr:from>
    <xdr:to>
      <xdr:col>40</xdr:col>
      <xdr:colOff>2241</xdr:colOff>
      <xdr:row>48</xdr:row>
      <xdr:rowOff>83484</xdr:rowOff>
    </xdr:to>
    <xdr:cxnSp macro="">
      <xdr:nvCxnSpPr>
        <xdr:cNvPr id="17" name="AutoShape 28"/>
        <xdr:cNvCxnSpPr/>
      </xdr:nvCxnSpPr>
      <xdr:spPr>
        <a:xfrm>
          <a:off x="9267825" y="336960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49</xdr:row>
      <xdr:rowOff>79002</xdr:rowOff>
    </xdr:from>
    <xdr:to>
      <xdr:col>40</xdr:col>
      <xdr:colOff>2241</xdr:colOff>
      <xdr:row>49</xdr:row>
      <xdr:rowOff>79002</xdr:rowOff>
    </xdr:to>
    <xdr:cxnSp macro="">
      <xdr:nvCxnSpPr>
        <xdr:cNvPr id="18" name="AutoShape 29"/>
        <xdr:cNvCxnSpPr/>
      </xdr:nvCxnSpPr>
      <xdr:spPr>
        <a:xfrm>
          <a:off x="9267825" y="352705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50</xdr:row>
      <xdr:rowOff>84044</xdr:rowOff>
    </xdr:from>
    <xdr:to>
      <xdr:col>40</xdr:col>
      <xdr:colOff>2241</xdr:colOff>
      <xdr:row>50</xdr:row>
      <xdr:rowOff>84044</xdr:rowOff>
    </xdr:to>
    <xdr:cxnSp macro="">
      <xdr:nvCxnSpPr>
        <xdr:cNvPr id="19" name="AutoShape 30"/>
        <xdr:cNvCxnSpPr/>
      </xdr:nvCxnSpPr>
      <xdr:spPr>
        <a:xfrm>
          <a:off x="9267825" y="369401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51</xdr:row>
      <xdr:rowOff>79562</xdr:rowOff>
    </xdr:from>
    <xdr:to>
      <xdr:col>40</xdr:col>
      <xdr:colOff>2241</xdr:colOff>
      <xdr:row>51</xdr:row>
      <xdr:rowOff>79562</xdr:rowOff>
    </xdr:to>
    <xdr:cxnSp macro="">
      <xdr:nvCxnSpPr>
        <xdr:cNvPr id="20" name="AutoShape 31"/>
        <xdr:cNvCxnSpPr/>
      </xdr:nvCxnSpPr>
      <xdr:spPr>
        <a:xfrm>
          <a:off x="9267825" y="385146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52</xdr:row>
      <xdr:rowOff>84605</xdr:rowOff>
    </xdr:from>
    <xdr:to>
      <xdr:col>40</xdr:col>
      <xdr:colOff>2241</xdr:colOff>
      <xdr:row>52</xdr:row>
      <xdr:rowOff>84605</xdr:rowOff>
    </xdr:to>
    <xdr:cxnSp macro="">
      <xdr:nvCxnSpPr>
        <xdr:cNvPr id="21" name="AutoShape 32"/>
        <xdr:cNvCxnSpPr/>
      </xdr:nvCxnSpPr>
      <xdr:spPr>
        <a:xfrm>
          <a:off x="9267825" y="401843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53</xdr:row>
      <xdr:rowOff>80122</xdr:rowOff>
    </xdr:from>
    <xdr:to>
      <xdr:col>40</xdr:col>
      <xdr:colOff>2241</xdr:colOff>
      <xdr:row>53</xdr:row>
      <xdr:rowOff>80122</xdr:rowOff>
    </xdr:to>
    <xdr:cxnSp macro="">
      <xdr:nvCxnSpPr>
        <xdr:cNvPr id="22" name="AutoShape 33"/>
        <xdr:cNvCxnSpPr/>
      </xdr:nvCxnSpPr>
      <xdr:spPr>
        <a:xfrm>
          <a:off x="9267825" y="417587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54</xdr:row>
      <xdr:rowOff>85165</xdr:rowOff>
    </xdr:from>
    <xdr:to>
      <xdr:col>40</xdr:col>
      <xdr:colOff>2241</xdr:colOff>
      <xdr:row>54</xdr:row>
      <xdr:rowOff>85165</xdr:rowOff>
    </xdr:to>
    <xdr:cxnSp macro="">
      <xdr:nvCxnSpPr>
        <xdr:cNvPr id="23" name="AutoShape 34"/>
        <xdr:cNvCxnSpPr/>
      </xdr:nvCxnSpPr>
      <xdr:spPr>
        <a:xfrm>
          <a:off x="9267825" y="434284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55</xdr:row>
      <xdr:rowOff>80683</xdr:rowOff>
    </xdr:from>
    <xdr:to>
      <xdr:col>40</xdr:col>
      <xdr:colOff>2241</xdr:colOff>
      <xdr:row>55</xdr:row>
      <xdr:rowOff>80683</xdr:rowOff>
    </xdr:to>
    <xdr:cxnSp macro="">
      <xdr:nvCxnSpPr>
        <xdr:cNvPr id="24" name="AutoShape 35"/>
        <xdr:cNvCxnSpPr/>
      </xdr:nvCxnSpPr>
      <xdr:spPr>
        <a:xfrm>
          <a:off x="9267825" y="450028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56</xdr:row>
      <xdr:rowOff>85725</xdr:rowOff>
    </xdr:from>
    <xdr:to>
      <xdr:col>40</xdr:col>
      <xdr:colOff>2241</xdr:colOff>
      <xdr:row>56</xdr:row>
      <xdr:rowOff>85725</xdr:rowOff>
    </xdr:to>
    <xdr:cxnSp macro="">
      <xdr:nvCxnSpPr>
        <xdr:cNvPr id="25" name="AutoShape 36"/>
        <xdr:cNvCxnSpPr/>
      </xdr:nvCxnSpPr>
      <xdr:spPr>
        <a:xfrm>
          <a:off x="9267825" y="46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57</xdr:row>
      <xdr:rowOff>81243</xdr:rowOff>
    </xdr:from>
    <xdr:to>
      <xdr:col>40</xdr:col>
      <xdr:colOff>2241</xdr:colOff>
      <xdr:row>57</xdr:row>
      <xdr:rowOff>81243</xdr:rowOff>
    </xdr:to>
    <xdr:cxnSp macro="">
      <xdr:nvCxnSpPr>
        <xdr:cNvPr id="26" name="AutoShape 37"/>
        <xdr:cNvCxnSpPr/>
      </xdr:nvCxnSpPr>
      <xdr:spPr>
        <a:xfrm>
          <a:off x="9267825" y="482469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58</xdr:row>
      <xdr:rowOff>86285</xdr:rowOff>
    </xdr:from>
    <xdr:to>
      <xdr:col>40</xdr:col>
      <xdr:colOff>2241</xdr:colOff>
      <xdr:row>58</xdr:row>
      <xdr:rowOff>86285</xdr:rowOff>
    </xdr:to>
    <xdr:cxnSp macro="">
      <xdr:nvCxnSpPr>
        <xdr:cNvPr id="27" name="AutoShape 38"/>
        <xdr:cNvCxnSpPr/>
      </xdr:nvCxnSpPr>
      <xdr:spPr>
        <a:xfrm>
          <a:off x="9267825" y="499166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59</xdr:row>
      <xdr:rowOff>81803</xdr:rowOff>
    </xdr:from>
    <xdr:to>
      <xdr:col>40</xdr:col>
      <xdr:colOff>2241</xdr:colOff>
      <xdr:row>59</xdr:row>
      <xdr:rowOff>81803</xdr:rowOff>
    </xdr:to>
    <xdr:cxnSp macro="">
      <xdr:nvCxnSpPr>
        <xdr:cNvPr id="28" name="AutoShape 39"/>
        <xdr:cNvCxnSpPr/>
      </xdr:nvCxnSpPr>
      <xdr:spPr>
        <a:xfrm>
          <a:off x="9267825" y="514910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60</xdr:row>
      <xdr:rowOff>86846</xdr:rowOff>
    </xdr:from>
    <xdr:to>
      <xdr:col>40</xdr:col>
      <xdr:colOff>2241</xdr:colOff>
      <xdr:row>60</xdr:row>
      <xdr:rowOff>86846</xdr:rowOff>
    </xdr:to>
    <xdr:cxnSp macro="">
      <xdr:nvCxnSpPr>
        <xdr:cNvPr id="29" name="AutoShape 40"/>
        <xdr:cNvCxnSpPr/>
      </xdr:nvCxnSpPr>
      <xdr:spPr>
        <a:xfrm>
          <a:off x="9267825" y="531607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61</xdr:row>
      <xdr:rowOff>82363</xdr:rowOff>
    </xdr:from>
    <xdr:to>
      <xdr:col>40</xdr:col>
      <xdr:colOff>2241</xdr:colOff>
      <xdr:row>61</xdr:row>
      <xdr:rowOff>82363</xdr:rowOff>
    </xdr:to>
    <xdr:cxnSp macro="">
      <xdr:nvCxnSpPr>
        <xdr:cNvPr id="30" name="AutoShape 41"/>
        <xdr:cNvCxnSpPr/>
      </xdr:nvCxnSpPr>
      <xdr:spPr>
        <a:xfrm>
          <a:off x="9267825" y="547351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62</xdr:row>
      <xdr:rowOff>87406</xdr:rowOff>
    </xdr:from>
    <xdr:to>
      <xdr:col>40</xdr:col>
      <xdr:colOff>2241</xdr:colOff>
      <xdr:row>62</xdr:row>
      <xdr:rowOff>87406</xdr:rowOff>
    </xdr:to>
    <xdr:cxnSp macro="">
      <xdr:nvCxnSpPr>
        <xdr:cNvPr id="31" name="AutoShape 42"/>
        <xdr:cNvCxnSpPr/>
      </xdr:nvCxnSpPr>
      <xdr:spPr>
        <a:xfrm>
          <a:off x="9267825" y="564048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63</xdr:row>
      <xdr:rowOff>82924</xdr:rowOff>
    </xdr:from>
    <xdr:to>
      <xdr:col>40</xdr:col>
      <xdr:colOff>2241</xdr:colOff>
      <xdr:row>63</xdr:row>
      <xdr:rowOff>82924</xdr:rowOff>
    </xdr:to>
    <xdr:cxnSp macro="">
      <xdr:nvCxnSpPr>
        <xdr:cNvPr id="32" name="AutoShape 43"/>
        <xdr:cNvCxnSpPr/>
      </xdr:nvCxnSpPr>
      <xdr:spPr>
        <a:xfrm>
          <a:off x="9267825" y="579792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64</xdr:row>
      <xdr:rowOff>87966</xdr:rowOff>
    </xdr:from>
    <xdr:to>
      <xdr:col>40</xdr:col>
      <xdr:colOff>2241</xdr:colOff>
      <xdr:row>64</xdr:row>
      <xdr:rowOff>87966</xdr:rowOff>
    </xdr:to>
    <xdr:cxnSp macro="">
      <xdr:nvCxnSpPr>
        <xdr:cNvPr id="33" name="AutoShape 44"/>
        <xdr:cNvCxnSpPr/>
      </xdr:nvCxnSpPr>
      <xdr:spPr>
        <a:xfrm>
          <a:off x="9267825" y="596489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65</xdr:row>
      <xdr:rowOff>83484</xdr:rowOff>
    </xdr:from>
    <xdr:to>
      <xdr:col>40</xdr:col>
      <xdr:colOff>2241</xdr:colOff>
      <xdr:row>65</xdr:row>
      <xdr:rowOff>83484</xdr:rowOff>
    </xdr:to>
    <xdr:cxnSp macro="">
      <xdr:nvCxnSpPr>
        <xdr:cNvPr id="34" name="AutoShape 45"/>
        <xdr:cNvCxnSpPr/>
      </xdr:nvCxnSpPr>
      <xdr:spPr>
        <a:xfrm>
          <a:off x="9267825" y="612233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66</xdr:row>
      <xdr:rowOff>79002</xdr:rowOff>
    </xdr:from>
    <xdr:to>
      <xdr:col>40</xdr:col>
      <xdr:colOff>2241</xdr:colOff>
      <xdr:row>66</xdr:row>
      <xdr:rowOff>79002</xdr:rowOff>
    </xdr:to>
    <xdr:cxnSp macro="">
      <xdr:nvCxnSpPr>
        <xdr:cNvPr id="35" name="AutoShape 46"/>
        <xdr:cNvCxnSpPr/>
      </xdr:nvCxnSpPr>
      <xdr:spPr>
        <a:xfrm>
          <a:off x="9267825" y="627977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67</xdr:row>
      <xdr:rowOff>84044</xdr:rowOff>
    </xdr:from>
    <xdr:to>
      <xdr:col>40</xdr:col>
      <xdr:colOff>2241</xdr:colOff>
      <xdr:row>67</xdr:row>
      <xdr:rowOff>84044</xdr:rowOff>
    </xdr:to>
    <xdr:cxnSp macro="">
      <xdr:nvCxnSpPr>
        <xdr:cNvPr id="36" name="AutoShape 47"/>
        <xdr:cNvCxnSpPr/>
      </xdr:nvCxnSpPr>
      <xdr:spPr>
        <a:xfrm>
          <a:off x="9267825" y="644674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68</xdr:row>
      <xdr:rowOff>79562</xdr:rowOff>
    </xdr:from>
    <xdr:to>
      <xdr:col>40</xdr:col>
      <xdr:colOff>2241</xdr:colOff>
      <xdr:row>68</xdr:row>
      <xdr:rowOff>79562</xdr:rowOff>
    </xdr:to>
    <xdr:cxnSp macro="">
      <xdr:nvCxnSpPr>
        <xdr:cNvPr id="37" name="AutoShape 48"/>
        <xdr:cNvCxnSpPr/>
      </xdr:nvCxnSpPr>
      <xdr:spPr>
        <a:xfrm>
          <a:off x="9267825" y="660418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69</xdr:row>
      <xdr:rowOff>84605</xdr:rowOff>
    </xdr:from>
    <xdr:to>
      <xdr:col>40</xdr:col>
      <xdr:colOff>2241</xdr:colOff>
      <xdr:row>69</xdr:row>
      <xdr:rowOff>84605</xdr:rowOff>
    </xdr:to>
    <xdr:cxnSp macro="">
      <xdr:nvCxnSpPr>
        <xdr:cNvPr id="38" name="AutoShape 49"/>
        <xdr:cNvCxnSpPr/>
      </xdr:nvCxnSpPr>
      <xdr:spPr>
        <a:xfrm>
          <a:off x="9267825" y="677115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70</xdr:row>
      <xdr:rowOff>80122</xdr:rowOff>
    </xdr:from>
    <xdr:to>
      <xdr:col>40</xdr:col>
      <xdr:colOff>2241</xdr:colOff>
      <xdr:row>70</xdr:row>
      <xdr:rowOff>80122</xdr:rowOff>
    </xdr:to>
    <xdr:cxnSp macro="">
      <xdr:nvCxnSpPr>
        <xdr:cNvPr id="39" name="AutoShape 50"/>
        <xdr:cNvCxnSpPr/>
      </xdr:nvCxnSpPr>
      <xdr:spPr>
        <a:xfrm>
          <a:off x="9267825" y="692859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71</xdr:row>
      <xdr:rowOff>85165</xdr:rowOff>
    </xdr:from>
    <xdr:to>
      <xdr:col>40</xdr:col>
      <xdr:colOff>2241</xdr:colOff>
      <xdr:row>71</xdr:row>
      <xdr:rowOff>85165</xdr:rowOff>
    </xdr:to>
    <xdr:cxnSp macro="">
      <xdr:nvCxnSpPr>
        <xdr:cNvPr id="40" name="AutoShape 51"/>
        <xdr:cNvCxnSpPr/>
      </xdr:nvCxnSpPr>
      <xdr:spPr>
        <a:xfrm>
          <a:off x="9267825" y="709556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72</xdr:row>
      <xdr:rowOff>80683</xdr:rowOff>
    </xdr:from>
    <xdr:to>
      <xdr:col>40</xdr:col>
      <xdr:colOff>2241</xdr:colOff>
      <xdr:row>72</xdr:row>
      <xdr:rowOff>80683</xdr:rowOff>
    </xdr:to>
    <xdr:cxnSp macro="">
      <xdr:nvCxnSpPr>
        <xdr:cNvPr id="41" name="AutoShape 52"/>
        <xdr:cNvCxnSpPr/>
      </xdr:nvCxnSpPr>
      <xdr:spPr>
        <a:xfrm>
          <a:off x="9267825" y="725300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73</xdr:row>
      <xdr:rowOff>85725</xdr:rowOff>
    </xdr:from>
    <xdr:to>
      <xdr:col>40</xdr:col>
      <xdr:colOff>2241</xdr:colOff>
      <xdr:row>73</xdr:row>
      <xdr:rowOff>85725</xdr:rowOff>
    </xdr:to>
    <xdr:cxnSp macro="">
      <xdr:nvCxnSpPr>
        <xdr:cNvPr id="42" name="AutoShape 53"/>
        <xdr:cNvCxnSpPr/>
      </xdr:nvCxnSpPr>
      <xdr:spPr>
        <a:xfrm>
          <a:off x="9267825" y="74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74</xdr:row>
      <xdr:rowOff>81243</xdr:rowOff>
    </xdr:from>
    <xdr:to>
      <xdr:col>40</xdr:col>
      <xdr:colOff>2241</xdr:colOff>
      <xdr:row>74</xdr:row>
      <xdr:rowOff>81243</xdr:rowOff>
    </xdr:to>
    <xdr:cxnSp macro="">
      <xdr:nvCxnSpPr>
        <xdr:cNvPr id="43" name="AutoShape 54"/>
        <xdr:cNvCxnSpPr/>
      </xdr:nvCxnSpPr>
      <xdr:spPr>
        <a:xfrm>
          <a:off x="9267825" y="757741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75</xdr:row>
      <xdr:rowOff>86285</xdr:rowOff>
    </xdr:from>
    <xdr:to>
      <xdr:col>40</xdr:col>
      <xdr:colOff>2241</xdr:colOff>
      <xdr:row>75</xdr:row>
      <xdr:rowOff>86285</xdr:rowOff>
    </xdr:to>
    <xdr:cxnSp macro="">
      <xdr:nvCxnSpPr>
        <xdr:cNvPr id="44" name="AutoShape 55"/>
        <xdr:cNvCxnSpPr/>
      </xdr:nvCxnSpPr>
      <xdr:spPr>
        <a:xfrm>
          <a:off x="9267825" y="774438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76</xdr:row>
      <xdr:rowOff>81803</xdr:rowOff>
    </xdr:from>
    <xdr:to>
      <xdr:col>40</xdr:col>
      <xdr:colOff>2241</xdr:colOff>
      <xdr:row>76</xdr:row>
      <xdr:rowOff>81803</xdr:rowOff>
    </xdr:to>
    <xdr:cxnSp macro="">
      <xdr:nvCxnSpPr>
        <xdr:cNvPr id="45" name="AutoShape 56"/>
        <xdr:cNvCxnSpPr/>
      </xdr:nvCxnSpPr>
      <xdr:spPr>
        <a:xfrm>
          <a:off x="9267825" y="790182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77</xdr:row>
      <xdr:rowOff>86846</xdr:rowOff>
    </xdr:from>
    <xdr:to>
      <xdr:col>40</xdr:col>
      <xdr:colOff>2241</xdr:colOff>
      <xdr:row>77</xdr:row>
      <xdr:rowOff>86846</xdr:rowOff>
    </xdr:to>
    <xdr:cxnSp macro="">
      <xdr:nvCxnSpPr>
        <xdr:cNvPr id="46" name="AutoShape 57"/>
        <xdr:cNvCxnSpPr/>
      </xdr:nvCxnSpPr>
      <xdr:spPr>
        <a:xfrm>
          <a:off x="9267825" y="806879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78</xdr:row>
      <xdr:rowOff>82363</xdr:rowOff>
    </xdr:from>
    <xdr:to>
      <xdr:col>40</xdr:col>
      <xdr:colOff>2241</xdr:colOff>
      <xdr:row>78</xdr:row>
      <xdr:rowOff>82363</xdr:rowOff>
    </xdr:to>
    <xdr:cxnSp macro="">
      <xdr:nvCxnSpPr>
        <xdr:cNvPr id="47" name="AutoShape 58"/>
        <xdr:cNvCxnSpPr/>
      </xdr:nvCxnSpPr>
      <xdr:spPr>
        <a:xfrm>
          <a:off x="9267825" y="822623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39</xdr:row>
      <xdr:rowOff>85725</xdr:rowOff>
    </xdr:from>
    <xdr:to>
      <xdr:col>40</xdr:col>
      <xdr:colOff>2241</xdr:colOff>
      <xdr:row>39</xdr:row>
      <xdr:rowOff>85725</xdr:rowOff>
    </xdr:to>
    <xdr:cxnSp macro="">
      <xdr:nvCxnSpPr>
        <xdr:cNvPr id="8" name="AutoShape 19"/>
        <xdr:cNvCxnSpPr/>
      </xdr:nvCxnSpPr>
      <xdr:spPr>
        <a:xfrm>
          <a:off x="92678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40</xdr:row>
      <xdr:rowOff>81243</xdr:rowOff>
    </xdr:from>
    <xdr:to>
      <xdr:col>40</xdr:col>
      <xdr:colOff>2241</xdr:colOff>
      <xdr:row>40</xdr:row>
      <xdr:rowOff>81243</xdr:rowOff>
    </xdr:to>
    <xdr:cxnSp macro="">
      <xdr:nvCxnSpPr>
        <xdr:cNvPr id="9" name="AutoShape 20"/>
        <xdr:cNvCxnSpPr/>
      </xdr:nvCxnSpPr>
      <xdr:spPr>
        <a:xfrm>
          <a:off x="9267825" y="207196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41</xdr:row>
      <xdr:rowOff>86285</xdr:rowOff>
    </xdr:from>
    <xdr:to>
      <xdr:col>40</xdr:col>
      <xdr:colOff>2241</xdr:colOff>
      <xdr:row>41</xdr:row>
      <xdr:rowOff>86285</xdr:rowOff>
    </xdr:to>
    <xdr:cxnSp macro="">
      <xdr:nvCxnSpPr>
        <xdr:cNvPr id="10" name="AutoShape 21"/>
        <xdr:cNvCxnSpPr/>
      </xdr:nvCxnSpPr>
      <xdr:spPr>
        <a:xfrm>
          <a:off x="9267825" y="223893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42</xdr:row>
      <xdr:rowOff>81803</xdr:rowOff>
    </xdr:from>
    <xdr:to>
      <xdr:col>40</xdr:col>
      <xdr:colOff>2241</xdr:colOff>
      <xdr:row>42</xdr:row>
      <xdr:rowOff>81803</xdr:rowOff>
    </xdr:to>
    <xdr:cxnSp macro="">
      <xdr:nvCxnSpPr>
        <xdr:cNvPr id="11" name="AutoShape 22"/>
        <xdr:cNvCxnSpPr/>
      </xdr:nvCxnSpPr>
      <xdr:spPr>
        <a:xfrm>
          <a:off x="9267825" y="239637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43</xdr:row>
      <xdr:rowOff>86846</xdr:rowOff>
    </xdr:from>
    <xdr:to>
      <xdr:col>40</xdr:col>
      <xdr:colOff>2241</xdr:colOff>
      <xdr:row>43</xdr:row>
      <xdr:rowOff>86846</xdr:rowOff>
    </xdr:to>
    <xdr:cxnSp macro="">
      <xdr:nvCxnSpPr>
        <xdr:cNvPr id="12" name="AutoShape 23"/>
        <xdr:cNvCxnSpPr/>
      </xdr:nvCxnSpPr>
      <xdr:spPr>
        <a:xfrm>
          <a:off x="9267825" y="256334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44</xdr:row>
      <xdr:rowOff>82363</xdr:rowOff>
    </xdr:from>
    <xdr:to>
      <xdr:col>40</xdr:col>
      <xdr:colOff>2241</xdr:colOff>
      <xdr:row>44</xdr:row>
      <xdr:rowOff>82363</xdr:rowOff>
    </xdr:to>
    <xdr:cxnSp macro="">
      <xdr:nvCxnSpPr>
        <xdr:cNvPr id="13" name="AutoShape 24"/>
        <xdr:cNvCxnSpPr/>
      </xdr:nvCxnSpPr>
      <xdr:spPr>
        <a:xfrm>
          <a:off x="9267825" y="272078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45</xdr:row>
      <xdr:rowOff>87406</xdr:rowOff>
    </xdr:from>
    <xdr:to>
      <xdr:col>40</xdr:col>
      <xdr:colOff>2241</xdr:colOff>
      <xdr:row>45</xdr:row>
      <xdr:rowOff>87406</xdr:rowOff>
    </xdr:to>
    <xdr:cxnSp macro="">
      <xdr:nvCxnSpPr>
        <xdr:cNvPr id="14" name="AutoShape 25"/>
        <xdr:cNvCxnSpPr/>
      </xdr:nvCxnSpPr>
      <xdr:spPr>
        <a:xfrm>
          <a:off x="9267825" y="288775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46</xdr:row>
      <xdr:rowOff>82924</xdr:rowOff>
    </xdr:from>
    <xdr:to>
      <xdr:col>40</xdr:col>
      <xdr:colOff>2241</xdr:colOff>
      <xdr:row>46</xdr:row>
      <xdr:rowOff>82924</xdr:rowOff>
    </xdr:to>
    <xdr:cxnSp macro="">
      <xdr:nvCxnSpPr>
        <xdr:cNvPr id="15" name="AutoShape 26"/>
        <xdr:cNvCxnSpPr/>
      </xdr:nvCxnSpPr>
      <xdr:spPr>
        <a:xfrm>
          <a:off x="9267825" y="304519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47</xdr:row>
      <xdr:rowOff>87966</xdr:rowOff>
    </xdr:from>
    <xdr:to>
      <xdr:col>40</xdr:col>
      <xdr:colOff>2241</xdr:colOff>
      <xdr:row>47</xdr:row>
      <xdr:rowOff>87966</xdr:rowOff>
    </xdr:to>
    <xdr:cxnSp macro="">
      <xdr:nvCxnSpPr>
        <xdr:cNvPr id="16" name="AutoShape 27"/>
        <xdr:cNvCxnSpPr/>
      </xdr:nvCxnSpPr>
      <xdr:spPr>
        <a:xfrm>
          <a:off x="9267825" y="321216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48</xdr:row>
      <xdr:rowOff>83484</xdr:rowOff>
    </xdr:from>
    <xdr:to>
      <xdr:col>40</xdr:col>
      <xdr:colOff>2241</xdr:colOff>
      <xdr:row>48</xdr:row>
      <xdr:rowOff>83484</xdr:rowOff>
    </xdr:to>
    <xdr:cxnSp macro="">
      <xdr:nvCxnSpPr>
        <xdr:cNvPr id="17" name="AutoShape 28"/>
        <xdr:cNvCxnSpPr/>
      </xdr:nvCxnSpPr>
      <xdr:spPr>
        <a:xfrm>
          <a:off x="9267825" y="336960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49</xdr:row>
      <xdr:rowOff>79002</xdr:rowOff>
    </xdr:from>
    <xdr:to>
      <xdr:col>40</xdr:col>
      <xdr:colOff>2241</xdr:colOff>
      <xdr:row>49</xdr:row>
      <xdr:rowOff>79002</xdr:rowOff>
    </xdr:to>
    <xdr:cxnSp macro="">
      <xdr:nvCxnSpPr>
        <xdr:cNvPr id="18" name="AutoShape 29"/>
        <xdr:cNvCxnSpPr/>
      </xdr:nvCxnSpPr>
      <xdr:spPr>
        <a:xfrm>
          <a:off x="9267825" y="352705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50</xdr:row>
      <xdr:rowOff>84044</xdr:rowOff>
    </xdr:from>
    <xdr:to>
      <xdr:col>40</xdr:col>
      <xdr:colOff>2241</xdr:colOff>
      <xdr:row>50</xdr:row>
      <xdr:rowOff>84044</xdr:rowOff>
    </xdr:to>
    <xdr:cxnSp macro="">
      <xdr:nvCxnSpPr>
        <xdr:cNvPr id="19" name="AutoShape 30"/>
        <xdr:cNvCxnSpPr/>
      </xdr:nvCxnSpPr>
      <xdr:spPr>
        <a:xfrm>
          <a:off x="9267825" y="369401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51</xdr:row>
      <xdr:rowOff>79562</xdr:rowOff>
    </xdr:from>
    <xdr:to>
      <xdr:col>40</xdr:col>
      <xdr:colOff>2241</xdr:colOff>
      <xdr:row>51</xdr:row>
      <xdr:rowOff>79562</xdr:rowOff>
    </xdr:to>
    <xdr:cxnSp macro="">
      <xdr:nvCxnSpPr>
        <xdr:cNvPr id="20" name="AutoShape 31"/>
        <xdr:cNvCxnSpPr/>
      </xdr:nvCxnSpPr>
      <xdr:spPr>
        <a:xfrm>
          <a:off x="9267825" y="385146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52</xdr:row>
      <xdr:rowOff>84605</xdr:rowOff>
    </xdr:from>
    <xdr:to>
      <xdr:col>40</xdr:col>
      <xdr:colOff>2241</xdr:colOff>
      <xdr:row>52</xdr:row>
      <xdr:rowOff>84605</xdr:rowOff>
    </xdr:to>
    <xdr:cxnSp macro="">
      <xdr:nvCxnSpPr>
        <xdr:cNvPr id="21" name="AutoShape 32"/>
        <xdr:cNvCxnSpPr/>
      </xdr:nvCxnSpPr>
      <xdr:spPr>
        <a:xfrm>
          <a:off x="9267825" y="401843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53</xdr:row>
      <xdr:rowOff>80122</xdr:rowOff>
    </xdr:from>
    <xdr:to>
      <xdr:col>40</xdr:col>
      <xdr:colOff>2241</xdr:colOff>
      <xdr:row>53</xdr:row>
      <xdr:rowOff>80122</xdr:rowOff>
    </xdr:to>
    <xdr:cxnSp macro="">
      <xdr:nvCxnSpPr>
        <xdr:cNvPr id="22" name="AutoShape 33"/>
        <xdr:cNvCxnSpPr/>
      </xdr:nvCxnSpPr>
      <xdr:spPr>
        <a:xfrm>
          <a:off x="9267825" y="417587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54</xdr:row>
      <xdr:rowOff>85165</xdr:rowOff>
    </xdr:from>
    <xdr:to>
      <xdr:col>40</xdr:col>
      <xdr:colOff>2241</xdr:colOff>
      <xdr:row>54</xdr:row>
      <xdr:rowOff>85165</xdr:rowOff>
    </xdr:to>
    <xdr:cxnSp macro="">
      <xdr:nvCxnSpPr>
        <xdr:cNvPr id="23" name="AutoShape 34"/>
        <xdr:cNvCxnSpPr/>
      </xdr:nvCxnSpPr>
      <xdr:spPr>
        <a:xfrm>
          <a:off x="9267825" y="434284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55</xdr:row>
      <xdr:rowOff>80683</xdr:rowOff>
    </xdr:from>
    <xdr:to>
      <xdr:col>40</xdr:col>
      <xdr:colOff>2241</xdr:colOff>
      <xdr:row>55</xdr:row>
      <xdr:rowOff>80683</xdr:rowOff>
    </xdr:to>
    <xdr:cxnSp macro="">
      <xdr:nvCxnSpPr>
        <xdr:cNvPr id="24" name="AutoShape 35"/>
        <xdr:cNvCxnSpPr/>
      </xdr:nvCxnSpPr>
      <xdr:spPr>
        <a:xfrm>
          <a:off x="9267825" y="450028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56</xdr:row>
      <xdr:rowOff>85725</xdr:rowOff>
    </xdr:from>
    <xdr:to>
      <xdr:col>40</xdr:col>
      <xdr:colOff>2241</xdr:colOff>
      <xdr:row>56</xdr:row>
      <xdr:rowOff>85725</xdr:rowOff>
    </xdr:to>
    <xdr:cxnSp macro="">
      <xdr:nvCxnSpPr>
        <xdr:cNvPr id="25" name="AutoShape 36"/>
        <xdr:cNvCxnSpPr/>
      </xdr:nvCxnSpPr>
      <xdr:spPr>
        <a:xfrm>
          <a:off x="9267825" y="46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57</xdr:row>
      <xdr:rowOff>81243</xdr:rowOff>
    </xdr:from>
    <xdr:to>
      <xdr:col>40</xdr:col>
      <xdr:colOff>2241</xdr:colOff>
      <xdr:row>57</xdr:row>
      <xdr:rowOff>81243</xdr:rowOff>
    </xdr:to>
    <xdr:cxnSp macro="">
      <xdr:nvCxnSpPr>
        <xdr:cNvPr id="26" name="AutoShape 37"/>
        <xdr:cNvCxnSpPr/>
      </xdr:nvCxnSpPr>
      <xdr:spPr>
        <a:xfrm>
          <a:off x="9267825" y="482469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58</xdr:row>
      <xdr:rowOff>86285</xdr:rowOff>
    </xdr:from>
    <xdr:to>
      <xdr:col>40</xdr:col>
      <xdr:colOff>2241</xdr:colOff>
      <xdr:row>58</xdr:row>
      <xdr:rowOff>86285</xdr:rowOff>
    </xdr:to>
    <xdr:cxnSp macro="">
      <xdr:nvCxnSpPr>
        <xdr:cNvPr id="27" name="AutoShape 38"/>
        <xdr:cNvCxnSpPr/>
      </xdr:nvCxnSpPr>
      <xdr:spPr>
        <a:xfrm>
          <a:off x="9267825" y="499166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59</xdr:row>
      <xdr:rowOff>81803</xdr:rowOff>
    </xdr:from>
    <xdr:to>
      <xdr:col>40</xdr:col>
      <xdr:colOff>2241</xdr:colOff>
      <xdr:row>59</xdr:row>
      <xdr:rowOff>81803</xdr:rowOff>
    </xdr:to>
    <xdr:cxnSp macro="">
      <xdr:nvCxnSpPr>
        <xdr:cNvPr id="28" name="AutoShape 39"/>
        <xdr:cNvCxnSpPr/>
      </xdr:nvCxnSpPr>
      <xdr:spPr>
        <a:xfrm>
          <a:off x="9267825" y="514910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60</xdr:row>
      <xdr:rowOff>86846</xdr:rowOff>
    </xdr:from>
    <xdr:to>
      <xdr:col>40</xdr:col>
      <xdr:colOff>2241</xdr:colOff>
      <xdr:row>60</xdr:row>
      <xdr:rowOff>86846</xdr:rowOff>
    </xdr:to>
    <xdr:cxnSp macro="">
      <xdr:nvCxnSpPr>
        <xdr:cNvPr id="29" name="AutoShape 40"/>
        <xdr:cNvCxnSpPr/>
      </xdr:nvCxnSpPr>
      <xdr:spPr>
        <a:xfrm>
          <a:off x="9267825" y="531607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61</xdr:row>
      <xdr:rowOff>82363</xdr:rowOff>
    </xdr:from>
    <xdr:to>
      <xdr:col>40</xdr:col>
      <xdr:colOff>2241</xdr:colOff>
      <xdr:row>61</xdr:row>
      <xdr:rowOff>82363</xdr:rowOff>
    </xdr:to>
    <xdr:cxnSp macro="">
      <xdr:nvCxnSpPr>
        <xdr:cNvPr id="30" name="AutoShape 41"/>
        <xdr:cNvCxnSpPr/>
      </xdr:nvCxnSpPr>
      <xdr:spPr>
        <a:xfrm>
          <a:off x="9267825" y="547351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62</xdr:row>
      <xdr:rowOff>87406</xdr:rowOff>
    </xdr:from>
    <xdr:to>
      <xdr:col>40</xdr:col>
      <xdr:colOff>2241</xdr:colOff>
      <xdr:row>62</xdr:row>
      <xdr:rowOff>87406</xdr:rowOff>
    </xdr:to>
    <xdr:cxnSp macro="">
      <xdr:nvCxnSpPr>
        <xdr:cNvPr id="31" name="AutoShape 42"/>
        <xdr:cNvCxnSpPr/>
      </xdr:nvCxnSpPr>
      <xdr:spPr>
        <a:xfrm>
          <a:off x="9267825" y="564048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63</xdr:row>
      <xdr:rowOff>82924</xdr:rowOff>
    </xdr:from>
    <xdr:to>
      <xdr:col>40</xdr:col>
      <xdr:colOff>2241</xdr:colOff>
      <xdr:row>63</xdr:row>
      <xdr:rowOff>82924</xdr:rowOff>
    </xdr:to>
    <xdr:cxnSp macro="">
      <xdr:nvCxnSpPr>
        <xdr:cNvPr id="32" name="AutoShape 43"/>
        <xdr:cNvCxnSpPr/>
      </xdr:nvCxnSpPr>
      <xdr:spPr>
        <a:xfrm>
          <a:off x="9267825" y="579792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64</xdr:row>
      <xdr:rowOff>87966</xdr:rowOff>
    </xdr:from>
    <xdr:to>
      <xdr:col>40</xdr:col>
      <xdr:colOff>2241</xdr:colOff>
      <xdr:row>64</xdr:row>
      <xdr:rowOff>87966</xdr:rowOff>
    </xdr:to>
    <xdr:cxnSp macro="">
      <xdr:nvCxnSpPr>
        <xdr:cNvPr id="33" name="AutoShape 44"/>
        <xdr:cNvCxnSpPr/>
      </xdr:nvCxnSpPr>
      <xdr:spPr>
        <a:xfrm>
          <a:off x="9267825" y="596489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65</xdr:row>
      <xdr:rowOff>83484</xdr:rowOff>
    </xdr:from>
    <xdr:to>
      <xdr:col>40</xdr:col>
      <xdr:colOff>2241</xdr:colOff>
      <xdr:row>65</xdr:row>
      <xdr:rowOff>83484</xdr:rowOff>
    </xdr:to>
    <xdr:cxnSp macro="">
      <xdr:nvCxnSpPr>
        <xdr:cNvPr id="34" name="AutoShape 45"/>
        <xdr:cNvCxnSpPr/>
      </xdr:nvCxnSpPr>
      <xdr:spPr>
        <a:xfrm>
          <a:off x="9267825" y="612233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66</xdr:row>
      <xdr:rowOff>79002</xdr:rowOff>
    </xdr:from>
    <xdr:to>
      <xdr:col>40</xdr:col>
      <xdr:colOff>2241</xdr:colOff>
      <xdr:row>66</xdr:row>
      <xdr:rowOff>79002</xdr:rowOff>
    </xdr:to>
    <xdr:cxnSp macro="">
      <xdr:nvCxnSpPr>
        <xdr:cNvPr id="35" name="AutoShape 46"/>
        <xdr:cNvCxnSpPr/>
      </xdr:nvCxnSpPr>
      <xdr:spPr>
        <a:xfrm>
          <a:off x="9267825" y="627977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67</xdr:row>
      <xdr:rowOff>84044</xdr:rowOff>
    </xdr:from>
    <xdr:to>
      <xdr:col>40</xdr:col>
      <xdr:colOff>2241</xdr:colOff>
      <xdr:row>67</xdr:row>
      <xdr:rowOff>84044</xdr:rowOff>
    </xdr:to>
    <xdr:cxnSp macro="">
      <xdr:nvCxnSpPr>
        <xdr:cNvPr id="36" name="AutoShape 47"/>
        <xdr:cNvCxnSpPr/>
      </xdr:nvCxnSpPr>
      <xdr:spPr>
        <a:xfrm>
          <a:off x="9267825" y="644674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68</xdr:row>
      <xdr:rowOff>79562</xdr:rowOff>
    </xdr:from>
    <xdr:to>
      <xdr:col>40</xdr:col>
      <xdr:colOff>2241</xdr:colOff>
      <xdr:row>68</xdr:row>
      <xdr:rowOff>79562</xdr:rowOff>
    </xdr:to>
    <xdr:cxnSp macro="">
      <xdr:nvCxnSpPr>
        <xdr:cNvPr id="37" name="AutoShape 48"/>
        <xdr:cNvCxnSpPr/>
      </xdr:nvCxnSpPr>
      <xdr:spPr>
        <a:xfrm>
          <a:off x="9267825" y="660418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69</xdr:row>
      <xdr:rowOff>84605</xdr:rowOff>
    </xdr:from>
    <xdr:to>
      <xdr:col>40</xdr:col>
      <xdr:colOff>2241</xdr:colOff>
      <xdr:row>69</xdr:row>
      <xdr:rowOff>84605</xdr:rowOff>
    </xdr:to>
    <xdr:cxnSp macro="">
      <xdr:nvCxnSpPr>
        <xdr:cNvPr id="38" name="AutoShape 49"/>
        <xdr:cNvCxnSpPr/>
      </xdr:nvCxnSpPr>
      <xdr:spPr>
        <a:xfrm>
          <a:off x="9267825" y="677115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70</xdr:row>
      <xdr:rowOff>80122</xdr:rowOff>
    </xdr:from>
    <xdr:to>
      <xdr:col>40</xdr:col>
      <xdr:colOff>2241</xdr:colOff>
      <xdr:row>70</xdr:row>
      <xdr:rowOff>80122</xdr:rowOff>
    </xdr:to>
    <xdr:cxnSp macro="">
      <xdr:nvCxnSpPr>
        <xdr:cNvPr id="39" name="AutoShape 50"/>
        <xdr:cNvCxnSpPr/>
      </xdr:nvCxnSpPr>
      <xdr:spPr>
        <a:xfrm>
          <a:off x="9267825" y="692859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71</xdr:row>
      <xdr:rowOff>85165</xdr:rowOff>
    </xdr:from>
    <xdr:to>
      <xdr:col>40</xdr:col>
      <xdr:colOff>2241</xdr:colOff>
      <xdr:row>71</xdr:row>
      <xdr:rowOff>85165</xdr:rowOff>
    </xdr:to>
    <xdr:cxnSp macro="">
      <xdr:nvCxnSpPr>
        <xdr:cNvPr id="40" name="AutoShape 51"/>
        <xdr:cNvCxnSpPr/>
      </xdr:nvCxnSpPr>
      <xdr:spPr>
        <a:xfrm>
          <a:off x="9267825" y="709556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72</xdr:row>
      <xdr:rowOff>80683</xdr:rowOff>
    </xdr:from>
    <xdr:to>
      <xdr:col>40</xdr:col>
      <xdr:colOff>2241</xdr:colOff>
      <xdr:row>72</xdr:row>
      <xdr:rowOff>80683</xdr:rowOff>
    </xdr:to>
    <xdr:cxnSp macro="">
      <xdr:nvCxnSpPr>
        <xdr:cNvPr id="41" name="AutoShape 52"/>
        <xdr:cNvCxnSpPr/>
      </xdr:nvCxnSpPr>
      <xdr:spPr>
        <a:xfrm>
          <a:off x="9267825" y="725300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73</xdr:row>
      <xdr:rowOff>85725</xdr:rowOff>
    </xdr:from>
    <xdr:to>
      <xdr:col>40</xdr:col>
      <xdr:colOff>2241</xdr:colOff>
      <xdr:row>73</xdr:row>
      <xdr:rowOff>85725</xdr:rowOff>
    </xdr:to>
    <xdr:cxnSp macro="">
      <xdr:nvCxnSpPr>
        <xdr:cNvPr id="42" name="AutoShape 53"/>
        <xdr:cNvCxnSpPr/>
      </xdr:nvCxnSpPr>
      <xdr:spPr>
        <a:xfrm>
          <a:off x="9267825" y="74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74</xdr:row>
      <xdr:rowOff>81243</xdr:rowOff>
    </xdr:from>
    <xdr:to>
      <xdr:col>40</xdr:col>
      <xdr:colOff>2241</xdr:colOff>
      <xdr:row>74</xdr:row>
      <xdr:rowOff>81243</xdr:rowOff>
    </xdr:to>
    <xdr:cxnSp macro="">
      <xdr:nvCxnSpPr>
        <xdr:cNvPr id="43" name="AutoShape 54"/>
        <xdr:cNvCxnSpPr/>
      </xdr:nvCxnSpPr>
      <xdr:spPr>
        <a:xfrm>
          <a:off x="9267825" y="757741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75</xdr:row>
      <xdr:rowOff>86285</xdr:rowOff>
    </xdr:from>
    <xdr:to>
      <xdr:col>40</xdr:col>
      <xdr:colOff>2241</xdr:colOff>
      <xdr:row>75</xdr:row>
      <xdr:rowOff>86285</xdr:rowOff>
    </xdr:to>
    <xdr:cxnSp macro="">
      <xdr:nvCxnSpPr>
        <xdr:cNvPr id="44" name="AutoShape 55"/>
        <xdr:cNvCxnSpPr/>
      </xdr:nvCxnSpPr>
      <xdr:spPr>
        <a:xfrm>
          <a:off x="9267825" y="774438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76</xdr:row>
      <xdr:rowOff>81803</xdr:rowOff>
    </xdr:from>
    <xdr:to>
      <xdr:col>40</xdr:col>
      <xdr:colOff>2241</xdr:colOff>
      <xdr:row>76</xdr:row>
      <xdr:rowOff>81803</xdr:rowOff>
    </xdr:to>
    <xdr:cxnSp macro="">
      <xdr:nvCxnSpPr>
        <xdr:cNvPr id="45" name="AutoShape 56"/>
        <xdr:cNvCxnSpPr/>
      </xdr:nvCxnSpPr>
      <xdr:spPr>
        <a:xfrm>
          <a:off x="9267825" y="790182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77</xdr:row>
      <xdr:rowOff>86846</xdr:rowOff>
    </xdr:from>
    <xdr:to>
      <xdr:col>40</xdr:col>
      <xdr:colOff>2241</xdr:colOff>
      <xdr:row>77</xdr:row>
      <xdr:rowOff>86846</xdr:rowOff>
    </xdr:to>
    <xdr:cxnSp macro="">
      <xdr:nvCxnSpPr>
        <xdr:cNvPr id="46" name="AutoShape 57"/>
        <xdr:cNvCxnSpPr/>
      </xdr:nvCxnSpPr>
      <xdr:spPr>
        <a:xfrm>
          <a:off x="9267825" y="806879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78</xdr:row>
      <xdr:rowOff>82363</xdr:rowOff>
    </xdr:from>
    <xdr:to>
      <xdr:col>40</xdr:col>
      <xdr:colOff>2241</xdr:colOff>
      <xdr:row>78</xdr:row>
      <xdr:rowOff>82363</xdr:rowOff>
    </xdr:to>
    <xdr:cxnSp macro="">
      <xdr:nvCxnSpPr>
        <xdr:cNvPr id="47" name="AutoShape 58"/>
        <xdr:cNvCxnSpPr/>
      </xdr:nvCxnSpPr>
      <xdr:spPr>
        <a:xfrm>
          <a:off x="9267825" y="822623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39</xdr:row>
      <xdr:rowOff>85725</xdr:rowOff>
    </xdr:from>
    <xdr:to>
      <xdr:col>40</xdr:col>
      <xdr:colOff>1142440</xdr:colOff>
      <xdr:row>39</xdr:row>
      <xdr:rowOff>85725</xdr:rowOff>
    </xdr:to>
    <xdr:cxnSp macro="">
      <xdr:nvCxnSpPr>
        <xdr:cNvPr id="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40</xdr:row>
      <xdr:rowOff>81243</xdr:rowOff>
    </xdr:from>
    <xdr:to>
      <xdr:col>40</xdr:col>
      <xdr:colOff>1142440</xdr:colOff>
      <xdr:row>40</xdr:row>
      <xdr:rowOff>81243</xdr:rowOff>
    </xdr:to>
    <xdr:cxnSp macro="">
      <xdr:nvCxnSpPr>
        <xdr:cNvPr id="9" name="AutoShape 20"/>
        <xdr:cNvCxnSpPr/>
      </xdr:nvCxnSpPr>
      <xdr:spPr>
        <a:xfrm>
          <a:off x="2333625" y="207196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41</xdr:row>
      <xdr:rowOff>86285</xdr:rowOff>
    </xdr:from>
    <xdr:to>
      <xdr:col>40</xdr:col>
      <xdr:colOff>1142440</xdr:colOff>
      <xdr:row>41</xdr:row>
      <xdr:rowOff>86285</xdr:rowOff>
    </xdr:to>
    <xdr:cxnSp macro="">
      <xdr:nvCxnSpPr>
        <xdr:cNvPr id="10" name="AutoShape 21"/>
        <xdr:cNvCxnSpPr/>
      </xdr:nvCxnSpPr>
      <xdr:spPr>
        <a:xfrm>
          <a:off x="2333625" y="223893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42</xdr:row>
      <xdr:rowOff>81803</xdr:rowOff>
    </xdr:from>
    <xdr:to>
      <xdr:col>40</xdr:col>
      <xdr:colOff>1142440</xdr:colOff>
      <xdr:row>42</xdr:row>
      <xdr:rowOff>81803</xdr:rowOff>
    </xdr:to>
    <xdr:cxnSp macro="">
      <xdr:nvCxnSpPr>
        <xdr:cNvPr id="11" name="AutoShape 22"/>
        <xdr:cNvCxnSpPr/>
      </xdr:nvCxnSpPr>
      <xdr:spPr>
        <a:xfrm>
          <a:off x="2333625" y="239637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43</xdr:row>
      <xdr:rowOff>86846</xdr:rowOff>
    </xdr:from>
    <xdr:to>
      <xdr:col>40</xdr:col>
      <xdr:colOff>1142440</xdr:colOff>
      <xdr:row>43</xdr:row>
      <xdr:rowOff>86846</xdr:rowOff>
    </xdr:to>
    <xdr:cxnSp macro="">
      <xdr:nvCxnSpPr>
        <xdr:cNvPr id="12" name="AutoShape 23"/>
        <xdr:cNvCxnSpPr/>
      </xdr:nvCxnSpPr>
      <xdr:spPr>
        <a:xfrm>
          <a:off x="2333625" y="256334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44</xdr:row>
      <xdr:rowOff>82363</xdr:rowOff>
    </xdr:from>
    <xdr:to>
      <xdr:col>40</xdr:col>
      <xdr:colOff>1142440</xdr:colOff>
      <xdr:row>44</xdr:row>
      <xdr:rowOff>82363</xdr:rowOff>
    </xdr:to>
    <xdr:cxnSp macro="">
      <xdr:nvCxnSpPr>
        <xdr:cNvPr id="13" name="AutoShape 24"/>
        <xdr:cNvCxnSpPr/>
      </xdr:nvCxnSpPr>
      <xdr:spPr>
        <a:xfrm>
          <a:off x="2333625" y="272078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45</xdr:row>
      <xdr:rowOff>87406</xdr:rowOff>
    </xdr:from>
    <xdr:to>
      <xdr:col>40</xdr:col>
      <xdr:colOff>1142440</xdr:colOff>
      <xdr:row>45</xdr:row>
      <xdr:rowOff>87406</xdr:rowOff>
    </xdr:to>
    <xdr:cxnSp macro="">
      <xdr:nvCxnSpPr>
        <xdr:cNvPr id="14" name="AutoShape 25"/>
        <xdr:cNvCxnSpPr/>
      </xdr:nvCxnSpPr>
      <xdr:spPr>
        <a:xfrm>
          <a:off x="2333625" y="288775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46</xdr:row>
      <xdr:rowOff>82924</xdr:rowOff>
    </xdr:from>
    <xdr:to>
      <xdr:col>40</xdr:col>
      <xdr:colOff>1142440</xdr:colOff>
      <xdr:row>46</xdr:row>
      <xdr:rowOff>82924</xdr:rowOff>
    </xdr:to>
    <xdr:cxnSp macro="">
      <xdr:nvCxnSpPr>
        <xdr:cNvPr id="15" name="AutoShape 26"/>
        <xdr:cNvCxnSpPr/>
      </xdr:nvCxnSpPr>
      <xdr:spPr>
        <a:xfrm>
          <a:off x="2333625" y="304519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47</xdr:row>
      <xdr:rowOff>87966</xdr:rowOff>
    </xdr:from>
    <xdr:to>
      <xdr:col>40</xdr:col>
      <xdr:colOff>1142440</xdr:colOff>
      <xdr:row>47</xdr:row>
      <xdr:rowOff>87966</xdr:rowOff>
    </xdr:to>
    <xdr:cxnSp macro="">
      <xdr:nvCxnSpPr>
        <xdr:cNvPr id="16" name="AutoShape 27"/>
        <xdr:cNvCxnSpPr/>
      </xdr:nvCxnSpPr>
      <xdr:spPr>
        <a:xfrm>
          <a:off x="2333625" y="321216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48</xdr:row>
      <xdr:rowOff>83484</xdr:rowOff>
    </xdr:from>
    <xdr:to>
      <xdr:col>40</xdr:col>
      <xdr:colOff>1142440</xdr:colOff>
      <xdr:row>48</xdr:row>
      <xdr:rowOff>83484</xdr:rowOff>
    </xdr:to>
    <xdr:cxnSp macro="">
      <xdr:nvCxnSpPr>
        <xdr:cNvPr id="17" name="AutoShape 28"/>
        <xdr:cNvCxnSpPr/>
      </xdr:nvCxnSpPr>
      <xdr:spPr>
        <a:xfrm>
          <a:off x="2333625" y="336960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49</xdr:row>
      <xdr:rowOff>79002</xdr:rowOff>
    </xdr:from>
    <xdr:to>
      <xdr:col>40</xdr:col>
      <xdr:colOff>1142440</xdr:colOff>
      <xdr:row>49</xdr:row>
      <xdr:rowOff>79002</xdr:rowOff>
    </xdr:to>
    <xdr:cxnSp macro="">
      <xdr:nvCxnSpPr>
        <xdr:cNvPr id="18" name="AutoShape 29"/>
        <xdr:cNvCxnSpPr/>
      </xdr:nvCxnSpPr>
      <xdr:spPr>
        <a:xfrm>
          <a:off x="2333625" y="352705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50</xdr:row>
      <xdr:rowOff>84044</xdr:rowOff>
    </xdr:from>
    <xdr:to>
      <xdr:col>40</xdr:col>
      <xdr:colOff>1142440</xdr:colOff>
      <xdr:row>50</xdr:row>
      <xdr:rowOff>84044</xdr:rowOff>
    </xdr:to>
    <xdr:cxnSp macro="">
      <xdr:nvCxnSpPr>
        <xdr:cNvPr id="19" name="AutoShape 30"/>
        <xdr:cNvCxnSpPr/>
      </xdr:nvCxnSpPr>
      <xdr:spPr>
        <a:xfrm>
          <a:off x="2333625" y="369401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51</xdr:row>
      <xdr:rowOff>79562</xdr:rowOff>
    </xdr:from>
    <xdr:to>
      <xdr:col>40</xdr:col>
      <xdr:colOff>1142440</xdr:colOff>
      <xdr:row>51</xdr:row>
      <xdr:rowOff>79562</xdr:rowOff>
    </xdr:to>
    <xdr:cxnSp macro="">
      <xdr:nvCxnSpPr>
        <xdr:cNvPr id="20" name="AutoShape 31"/>
        <xdr:cNvCxnSpPr/>
      </xdr:nvCxnSpPr>
      <xdr:spPr>
        <a:xfrm>
          <a:off x="2333625" y="385146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52</xdr:row>
      <xdr:rowOff>84605</xdr:rowOff>
    </xdr:from>
    <xdr:to>
      <xdr:col>40</xdr:col>
      <xdr:colOff>1142440</xdr:colOff>
      <xdr:row>52</xdr:row>
      <xdr:rowOff>84605</xdr:rowOff>
    </xdr:to>
    <xdr:cxnSp macro="">
      <xdr:nvCxnSpPr>
        <xdr:cNvPr id="21" name="AutoShape 32"/>
        <xdr:cNvCxnSpPr/>
      </xdr:nvCxnSpPr>
      <xdr:spPr>
        <a:xfrm>
          <a:off x="2333625" y="401843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53</xdr:row>
      <xdr:rowOff>80122</xdr:rowOff>
    </xdr:from>
    <xdr:to>
      <xdr:col>40</xdr:col>
      <xdr:colOff>1142440</xdr:colOff>
      <xdr:row>53</xdr:row>
      <xdr:rowOff>80122</xdr:rowOff>
    </xdr:to>
    <xdr:cxnSp macro="">
      <xdr:nvCxnSpPr>
        <xdr:cNvPr id="22" name="AutoShape 33"/>
        <xdr:cNvCxnSpPr/>
      </xdr:nvCxnSpPr>
      <xdr:spPr>
        <a:xfrm>
          <a:off x="2333625" y="417587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54</xdr:row>
      <xdr:rowOff>85165</xdr:rowOff>
    </xdr:from>
    <xdr:to>
      <xdr:col>40</xdr:col>
      <xdr:colOff>1142440</xdr:colOff>
      <xdr:row>54</xdr:row>
      <xdr:rowOff>85165</xdr:rowOff>
    </xdr:to>
    <xdr:cxnSp macro="">
      <xdr:nvCxnSpPr>
        <xdr:cNvPr id="23" name="AutoShape 34"/>
        <xdr:cNvCxnSpPr/>
      </xdr:nvCxnSpPr>
      <xdr:spPr>
        <a:xfrm>
          <a:off x="2333625" y="434284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55</xdr:row>
      <xdr:rowOff>80683</xdr:rowOff>
    </xdr:from>
    <xdr:to>
      <xdr:col>40</xdr:col>
      <xdr:colOff>1142440</xdr:colOff>
      <xdr:row>55</xdr:row>
      <xdr:rowOff>80683</xdr:rowOff>
    </xdr:to>
    <xdr:cxnSp macro="">
      <xdr:nvCxnSpPr>
        <xdr:cNvPr id="24" name="AutoShape 35"/>
        <xdr:cNvCxnSpPr/>
      </xdr:nvCxnSpPr>
      <xdr:spPr>
        <a:xfrm>
          <a:off x="2333625" y="450028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56</xdr:row>
      <xdr:rowOff>85725</xdr:rowOff>
    </xdr:from>
    <xdr:to>
      <xdr:col>40</xdr:col>
      <xdr:colOff>1142440</xdr:colOff>
      <xdr:row>56</xdr:row>
      <xdr:rowOff>85725</xdr:rowOff>
    </xdr:to>
    <xdr:cxnSp macro="">
      <xdr:nvCxnSpPr>
        <xdr:cNvPr id="25" name="AutoShape 36"/>
        <xdr:cNvCxnSpPr/>
      </xdr:nvCxnSpPr>
      <xdr:spPr>
        <a:xfrm>
          <a:off x="2333625" y="46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57</xdr:row>
      <xdr:rowOff>81243</xdr:rowOff>
    </xdr:from>
    <xdr:to>
      <xdr:col>40</xdr:col>
      <xdr:colOff>1142440</xdr:colOff>
      <xdr:row>57</xdr:row>
      <xdr:rowOff>81243</xdr:rowOff>
    </xdr:to>
    <xdr:cxnSp macro="">
      <xdr:nvCxnSpPr>
        <xdr:cNvPr id="26" name="AutoShape 37"/>
        <xdr:cNvCxnSpPr/>
      </xdr:nvCxnSpPr>
      <xdr:spPr>
        <a:xfrm>
          <a:off x="2333625" y="482469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58</xdr:row>
      <xdr:rowOff>86285</xdr:rowOff>
    </xdr:from>
    <xdr:to>
      <xdr:col>40</xdr:col>
      <xdr:colOff>1142440</xdr:colOff>
      <xdr:row>58</xdr:row>
      <xdr:rowOff>86285</xdr:rowOff>
    </xdr:to>
    <xdr:cxnSp macro="">
      <xdr:nvCxnSpPr>
        <xdr:cNvPr id="27" name="AutoShape 38"/>
        <xdr:cNvCxnSpPr/>
      </xdr:nvCxnSpPr>
      <xdr:spPr>
        <a:xfrm>
          <a:off x="2333625" y="499166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59</xdr:row>
      <xdr:rowOff>81803</xdr:rowOff>
    </xdr:from>
    <xdr:to>
      <xdr:col>40</xdr:col>
      <xdr:colOff>1142440</xdr:colOff>
      <xdr:row>59</xdr:row>
      <xdr:rowOff>81803</xdr:rowOff>
    </xdr:to>
    <xdr:cxnSp macro="">
      <xdr:nvCxnSpPr>
        <xdr:cNvPr id="28" name="AutoShape 39"/>
        <xdr:cNvCxnSpPr/>
      </xdr:nvCxnSpPr>
      <xdr:spPr>
        <a:xfrm>
          <a:off x="2333625" y="514910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60</xdr:row>
      <xdr:rowOff>86846</xdr:rowOff>
    </xdr:from>
    <xdr:to>
      <xdr:col>40</xdr:col>
      <xdr:colOff>1142440</xdr:colOff>
      <xdr:row>60</xdr:row>
      <xdr:rowOff>86846</xdr:rowOff>
    </xdr:to>
    <xdr:cxnSp macro="">
      <xdr:nvCxnSpPr>
        <xdr:cNvPr id="29" name="AutoShape 40"/>
        <xdr:cNvCxnSpPr/>
      </xdr:nvCxnSpPr>
      <xdr:spPr>
        <a:xfrm>
          <a:off x="2333625" y="531607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61</xdr:row>
      <xdr:rowOff>82363</xdr:rowOff>
    </xdr:from>
    <xdr:to>
      <xdr:col>40</xdr:col>
      <xdr:colOff>1142440</xdr:colOff>
      <xdr:row>61</xdr:row>
      <xdr:rowOff>82363</xdr:rowOff>
    </xdr:to>
    <xdr:cxnSp macro="">
      <xdr:nvCxnSpPr>
        <xdr:cNvPr id="30" name="AutoShape 41"/>
        <xdr:cNvCxnSpPr/>
      </xdr:nvCxnSpPr>
      <xdr:spPr>
        <a:xfrm>
          <a:off x="2333625" y="547351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62</xdr:row>
      <xdr:rowOff>87406</xdr:rowOff>
    </xdr:from>
    <xdr:to>
      <xdr:col>40</xdr:col>
      <xdr:colOff>1142440</xdr:colOff>
      <xdr:row>62</xdr:row>
      <xdr:rowOff>87406</xdr:rowOff>
    </xdr:to>
    <xdr:cxnSp macro="">
      <xdr:nvCxnSpPr>
        <xdr:cNvPr id="31" name="AutoShape 42"/>
        <xdr:cNvCxnSpPr/>
      </xdr:nvCxnSpPr>
      <xdr:spPr>
        <a:xfrm>
          <a:off x="2333625" y="564048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63</xdr:row>
      <xdr:rowOff>82924</xdr:rowOff>
    </xdr:from>
    <xdr:to>
      <xdr:col>40</xdr:col>
      <xdr:colOff>1142440</xdr:colOff>
      <xdr:row>63</xdr:row>
      <xdr:rowOff>82924</xdr:rowOff>
    </xdr:to>
    <xdr:cxnSp macro="">
      <xdr:nvCxnSpPr>
        <xdr:cNvPr id="32" name="AutoShape 43"/>
        <xdr:cNvCxnSpPr/>
      </xdr:nvCxnSpPr>
      <xdr:spPr>
        <a:xfrm>
          <a:off x="2333625" y="579792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64</xdr:row>
      <xdr:rowOff>87966</xdr:rowOff>
    </xdr:from>
    <xdr:to>
      <xdr:col>40</xdr:col>
      <xdr:colOff>1142440</xdr:colOff>
      <xdr:row>64</xdr:row>
      <xdr:rowOff>87966</xdr:rowOff>
    </xdr:to>
    <xdr:cxnSp macro="">
      <xdr:nvCxnSpPr>
        <xdr:cNvPr id="33" name="AutoShape 44"/>
        <xdr:cNvCxnSpPr/>
      </xdr:nvCxnSpPr>
      <xdr:spPr>
        <a:xfrm>
          <a:off x="2333625" y="596489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65</xdr:row>
      <xdr:rowOff>83484</xdr:rowOff>
    </xdr:from>
    <xdr:to>
      <xdr:col>40</xdr:col>
      <xdr:colOff>1142440</xdr:colOff>
      <xdr:row>65</xdr:row>
      <xdr:rowOff>83484</xdr:rowOff>
    </xdr:to>
    <xdr:cxnSp macro="">
      <xdr:nvCxnSpPr>
        <xdr:cNvPr id="34" name="AutoShape 45"/>
        <xdr:cNvCxnSpPr/>
      </xdr:nvCxnSpPr>
      <xdr:spPr>
        <a:xfrm>
          <a:off x="2333625" y="612233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66</xdr:row>
      <xdr:rowOff>79002</xdr:rowOff>
    </xdr:from>
    <xdr:to>
      <xdr:col>40</xdr:col>
      <xdr:colOff>1142440</xdr:colOff>
      <xdr:row>66</xdr:row>
      <xdr:rowOff>79002</xdr:rowOff>
    </xdr:to>
    <xdr:cxnSp macro="">
      <xdr:nvCxnSpPr>
        <xdr:cNvPr id="35" name="AutoShape 46"/>
        <xdr:cNvCxnSpPr/>
      </xdr:nvCxnSpPr>
      <xdr:spPr>
        <a:xfrm>
          <a:off x="2333625" y="627977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67</xdr:row>
      <xdr:rowOff>84044</xdr:rowOff>
    </xdr:from>
    <xdr:to>
      <xdr:col>40</xdr:col>
      <xdr:colOff>1142440</xdr:colOff>
      <xdr:row>67</xdr:row>
      <xdr:rowOff>84044</xdr:rowOff>
    </xdr:to>
    <xdr:cxnSp macro="">
      <xdr:nvCxnSpPr>
        <xdr:cNvPr id="36" name="AutoShape 47"/>
        <xdr:cNvCxnSpPr/>
      </xdr:nvCxnSpPr>
      <xdr:spPr>
        <a:xfrm>
          <a:off x="2333625" y="644674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68</xdr:row>
      <xdr:rowOff>79562</xdr:rowOff>
    </xdr:from>
    <xdr:to>
      <xdr:col>40</xdr:col>
      <xdr:colOff>1142440</xdr:colOff>
      <xdr:row>68</xdr:row>
      <xdr:rowOff>79562</xdr:rowOff>
    </xdr:to>
    <xdr:cxnSp macro="">
      <xdr:nvCxnSpPr>
        <xdr:cNvPr id="37" name="AutoShape 48"/>
        <xdr:cNvCxnSpPr/>
      </xdr:nvCxnSpPr>
      <xdr:spPr>
        <a:xfrm>
          <a:off x="2333625" y="660418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69</xdr:row>
      <xdr:rowOff>84605</xdr:rowOff>
    </xdr:from>
    <xdr:to>
      <xdr:col>40</xdr:col>
      <xdr:colOff>1142440</xdr:colOff>
      <xdr:row>69</xdr:row>
      <xdr:rowOff>84605</xdr:rowOff>
    </xdr:to>
    <xdr:cxnSp macro="">
      <xdr:nvCxnSpPr>
        <xdr:cNvPr id="38" name="AutoShape 49"/>
        <xdr:cNvCxnSpPr/>
      </xdr:nvCxnSpPr>
      <xdr:spPr>
        <a:xfrm>
          <a:off x="2333625" y="677115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70</xdr:row>
      <xdr:rowOff>80122</xdr:rowOff>
    </xdr:from>
    <xdr:to>
      <xdr:col>40</xdr:col>
      <xdr:colOff>1142440</xdr:colOff>
      <xdr:row>70</xdr:row>
      <xdr:rowOff>80122</xdr:rowOff>
    </xdr:to>
    <xdr:cxnSp macro="">
      <xdr:nvCxnSpPr>
        <xdr:cNvPr id="39" name="AutoShape 50"/>
        <xdr:cNvCxnSpPr/>
      </xdr:nvCxnSpPr>
      <xdr:spPr>
        <a:xfrm>
          <a:off x="2333625" y="692859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71</xdr:row>
      <xdr:rowOff>85165</xdr:rowOff>
    </xdr:from>
    <xdr:to>
      <xdr:col>40</xdr:col>
      <xdr:colOff>1142440</xdr:colOff>
      <xdr:row>71</xdr:row>
      <xdr:rowOff>85165</xdr:rowOff>
    </xdr:to>
    <xdr:cxnSp macro="">
      <xdr:nvCxnSpPr>
        <xdr:cNvPr id="40" name="AutoShape 51"/>
        <xdr:cNvCxnSpPr/>
      </xdr:nvCxnSpPr>
      <xdr:spPr>
        <a:xfrm>
          <a:off x="2333625" y="709556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72</xdr:row>
      <xdr:rowOff>80683</xdr:rowOff>
    </xdr:from>
    <xdr:to>
      <xdr:col>40</xdr:col>
      <xdr:colOff>1142440</xdr:colOff>
      <xdr:row>72</xdr:row>
      <xdr:rowOff>80683</xdr:rowOff>
    </xdr:to>
    <xdr:cxnSp macro="">
      <xdr:nvCxnSpPr>
        <xdr:cNvPr id="41" name="AutoShape 52"/>
        <xdr:cNvCxnSpPr/>
      </xdr:nvCxnSpPr>
      <xdr:spPr>
        <a:xfrm>
          <a:off x="2333625" y="725300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73</xdr:row>
      <xdr:rowOff>85725</xdr:rowOff>
    </xdr:from>
    <xdr:to>
      <xdr:col>40</xdr:col>
      <xdr:colOff>1142440</xdr:colOff>
      <xdr:row>73</xdr:row>
      <xdr:rowOff>85725</xdr:rowOff>
    </xdr:to>
    <xdr:cxnSp macro="">
      <xdr:nvCxnSpPr>
        <xdr:cNvPr id="42" name="AutoShape 53"/>
        <xdr:cNvCxnSpPr/>
      </xdr:nvCxnSpPr>
      <xdr:spPr>
        <a:xfrm>
          <a:off x="2333625" y="74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74</xdr:row>
      <xdr:rowOff>81243</xdr:rowOff>
    </xdr:from>
    <xdr:to>
      <xdr:col>40</xdr:col>
      <xdr:colOff>1142440</xdr:colOff>
      <xdr:row>74</xdr:row>
      <xdr:rowOff>81243</xdr:rowOff>
    </xdr:to>
    <xdr:cxnSp macro="">
      <xdr:nvCxnSpPr>
        <xdr:cNvPr id="43" name="AutoShape 54"/>
        <xdr:cNvCxnSpPr/>
      </xdr:nvCxnSpPr>
      <xdr:spPr>
        <a:xfrm>
          <a:off x="2333625" y="757741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75</xdr:row>
      <xdr:rowOff>86285</xdr:rowOff>
    </xdr:from>
    <xdr:to>
      <xdr:col>40</xdr:col>
      <xdr:colOff>1142440</xdr:colOff>
      <xdr:row>75</xdr:row>
      <xdr:rowOff>86285</xdr:rowOff>
    </xdr:to>
    <xdr:cxnSp macro="">
      <xdr:nvCxnSpPr>
        <xdr:cNvPr id="44" name="AutoShape 55"/>
        <xdr:cNvCxnSpPr/>
      </xdr:nvCxnSpPr>
      <xdr:spPr>
        <a:xfrm>
          <a:off x="2333625" y="774438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76</xdr:row>
      <xdr:rowOff>81803</xdr:rowOff>
    </xdr:from>
    <xdr:to>
      <xdr:col>40</xdr:col>
      <xdr:colOff>1142440</xdr:colOff>
      <xdr:row>76</xdr:row>
      <xdr:rowOff>81803</xdr:rowOff>
    </xdr:to>
    <xdr:cxnSp macro="">
      <xdr:nvCxnSpPr>
        <xdr:cNvPr id="45" name="AutoShape 56"/>
        <xdr:cNvCxnSpPr/>
      </xdr:nvCxnSpPr>
      <xdr:spPr>
        <a:xfrm>
          <a:off x="2333625" y="790182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77</xdr:row>
      <xdr:rowOff>86846</xdr:rowOff>
    </xdr:from>
    <xdr:to>
      <xdr:col>40</xdr:col>
      <xdr:colOff>1142440</xdr:colOff>
      <xdr:row>77</xdr:row>
      <xdr:rowOff>86846</xdr:rowOff>
    </xdr:to>
    <xdr:cxnSp macro="">
      <xdr:nvCxnSpPr>
        <xdr:cNvPr id="46" name="AutoShape 57"/>
        <xdr:cNvCxnSpPr/>
      </xdr:nvCxnSpPr>
      <xdr:spPr>
        <a:xfrm>
          <a:off x="2333625" y="806879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78</xdr:row>
      <xdr:rowOff>82363</xdr:rowOff>
    </xdr:from>
    <xdr:to>
      <xdr:col>40</xdr:col>
      <xdr:colOff>1142440</xdr:colOff>
      <xdr:row>78</xdr:row>
      <xdr:rowOff>82363</xdr:rowOff>
    </xdr:to>
    <xdr:cxnSp macro="">
      <xdr:nvCxnSpPr>
        <xdr:cNvPr id="47" name="AutoShape 58"/>
        <xdr:cNvCxnSpPr/>
      </xdr:nvCxnSpPr>
      <xdr:spPr>
        <a:xfrm>
          <a:off x="2333625" y="822623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1142440</xdr:colOff>
      <xdr:row>39</xdr:row>
      <xdr:rowOff>85725</xdr:rowOff>
    </xdr:from>
    <xdr:to>
      <xdr:col>41</xdr:col>
      <xdr:colOff>1142440</xdr:colOff>
      <xdr:row>39</xdr:row>
      <xdr:rowOff>85725</xdr:rowOff>
    </xdr:to>
    <xdr:cxnSp macro="">
      <xdr:nvCxnSpPr>
        <xdr:cNvPr id="4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1142440</xdr:colOff>
      <xdr:row>39</xdr:row>
      <xdr:rowOff>85725</xdr:rowOff>
    </xdr:from>
    <xdr:to>
      <xdr:col>42</xdr:col>
      <xdr:colOff>1142440</xdr:colOff>
      <xdr:row>39</xdr:row>
      <xdr:rowOff>85725</xdr:rowOff>
    </xdr:to>
    <xdr:cxnSp macro="">
      <xdr:nvCxnSpPr>
        <xdr:cNvPr id="49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1142440</xdr:colOff>
      <xdr:row>39</xdr:row>
      <xdr:rowOff>85725</xdr:rowOff>
    </xdr:from>
    <xdr:to>
      <xdr:col>43</xdr:col>
      <xdr:colOff>1142440</xdr:colOff>
      <xdr:row>39</xdr:row>
      <xdr:rowOff>85725</xdr:rowOff>
    </xdr:to>
    <xdr:cxnSp macro="">
      <xdr:nvCxnSpPr>
        <xdr:cNvPr id="50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1142440</xdr:colOff>
      <xdr:row>39</xdr:row>
      <xdr:rowOff>85725</xdr:rowOff>
    </xdr:from>
    <xdr:to>
      <xdr:col>44</xdr:col>
      <xdr:colOff>1142440</xdr:colOff>
      <xdr:row>39</xdr:row>
      <xdr:rowOff>85725</xdr:rowOff>
    </xdr:to>
    <xdr:cxnSp macro="">
      <xdr:nvCxnSpPr>
        <xdr:cNvPr id="51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1142440</xdr:colOff>
      <xdr:row>39</xdr:row>
      <xdr:rowOff>85725</xdr:rowOff>
    </xdr:from>
    <xdr:to>
      <xdr:col>45</xdr:col>
      <xdr:colOff>1142440</xdr:colOff>
      <xdr:row>39</xdr:row>
      <xdr:rowOff>85725</xdr:rowOff>
    </xdr:to>
    <xdr:cxnSp macro="">
      <xdr:nvCxnSpPr>
        <xdr:cNvPr id="52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1142440</xdr:colOff>
      <xdr:row>39</xdr:row>
      <xdr:rowOff>85725</xdr:rowOff>
    </xdr:from>
    <xdr:to>
      <xdr:col>46</xdr:col>
      <xdr:colOff>1142440</xdr:colOff>
      <xdr:row>39</xdr:row>
      <xdr:rowOff>85725</xdr:rowOff>
    </xdr:to>
    <xdr:cxnSp macro="">
      <xdr:nvCxnSpPr>
        <xdr:cNvPr id="53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1142440</xdr:colOff>
      <xdr:row>39</xdr:row>
      <xdr:rowOff>85725</xdr:rowOff>
    </xdr:from>
    <xdr:to>
      <xdr:col>47</xdr:col>
      <xdr:colOff>1142440</xdr:colOff>
      <xdr:row>39</xdr:row>
      <xdr:rowOff>85725</xdr:rowOff>
    </xdr:to>
    <xdr:cxnSp macro="">
      <xdr:nvCxnSpPr>
        <xdr:cNvPr id="54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1142440</xdr:colOff>
      <xdr:row>39</xdr:row>
      <xdr:rowOff>85725</xdr:rowOff>
    </xdr:from>
    <xdr:to>
      <xdr:col>48</xdr:col>
      <xdr:colOff>1142440</xdr:colOff>
      <xdr:row>39</xdr:row>
      <xdr:rowOff>85725</xdr:rowOff>
    </xdr:to>
    <xdr:cxnSp macro="">
      <xdr:nvCxnSpPr>
        <xdr:cNvPr id="55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1142440</xdr:colOff>
      <xdr:row>39</xdr:row>
      <xdr:rowOff>85725</xdr:rowOff>
    </xdr:from>
    <xdr:to>
      <xdr:col>49</xdr:col>
      <xdr:colOff>1142440</xdr:colOff>
      <xdr:row>39</xdr:row>
      <xdr:rowOff>85725</xdr:rowOff>
    </xdr:to>
    <xdr:cxnSp macro="">
      <xdr:nvCxnSpPr>
        <xdr:cNvPr id="56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1142440</xdr:colOff>
      <xdr:row>39</xdr:row>
      <xdr:rowOff>85725</xdr:rowOff>
    </xdr:from>
    <xdr:to>
      <xdr:col>50</xdr:col>
      <xdr:colOff>1142440</xdr:colOff>
      <xdr:row>39</xdr:row>
      <xdr:rowOff>85725</xdr:rowOff>
    </xdr:to>
    <xdr:cxnSp macro="">
      <xdr:nvCxnSpPr>
        <xdr:cNvPr id="57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1142440</xdr:colOff>
      <xdr:row>39</xdr:row>
      <xdr:rowOff>85725</xdr:rowOff>
    </xdr:from>
    <xdr:to>
      <xdr:col>51</xdr:col>
      <xdr:colOff>1142440</xdr:colOff>
      <xdr:row>39</xdr:row>
      <xdr:rowOff>85725</xdr:rowOff>
    </xdr:to>
    <xdr:cxnSp macro="">
      <xdr:nvCxnSpPr>
        <xdr:cNvPr id="5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1142440</xdr:colOff>
      <xdr:row>39</xdr:row>
      <xdr:rowOff>85725</xdr:rowOff>
    </xdr:from>
    <xdr:to>
      <xdr:col>52</xdr:col>
      <xdr:colOff>1142440</xdr:colOff>
      <xdr:row>39</xdr:row>
      <xdr:rowOff>85725</xdr:rowOff>
    </xdr:to>
    <xdr:cxnSp macro="">
      <xdr:nvCxnSpPr>
        <xdr:cNvPr id="59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1142440</xdr:colOff>
      <xdr:row>39</xdr:row>
      <xdr:rowOff>85725</xdr:rowOff>
    </xdr:from>
    <xdr:to>
      <xdr:col>53</xdr:col>
      <xdr:colOff>1142440</xdr:colOff>
      <xdr:row>39</xdr:row>
      <xdr:rowOff>85725</xdr:rowOff>
    </xdr:to>
    <xdr:cxnSp macro="">
      <xdr:nvCxnSpPr>
        <xdr:cNvPr id="60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1142440</xdr:colOff>
      <xdr:row>39</xdr:row>
      <xdr:rowOff>85725</xdr:rowOff>
    </xdr:from>
    <xdr:to>
      <xdr:col>54</xdr:col>
      <xdr:colOff>1142440</xdr:colOff>
      <xdr:row>39</xdr:row>
      <xdr:rowOff>85725</xdr:rowOff>
    </xdr:to>
    <xdr:cxnSp macro="">
      <xdr:nvCxnSpPr>
        <xdr:cNvPr id="61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1142440</xdr:colOff>
      <xdr:row>39</xdr:row>
      <xdr:rowOff>85725</xdr:rowOff>
    </xdr:from>
    <xdr:to>
      <xdr:col>55</xdr:col>
      <xdr:colOff>1142440</xdr:colOff>
      <xdr:row>39</xdr:row>
      <xdr:rowOff>85725</xdr:rowOff>
    </xdr:to>
    <xdr:cxnSp macro="">
      <xdr:nvCxnSpPr>
        <xdr:cNvPr id="62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1142440</xdr:colOff>
      <xdr:row>39</xdr:row>
      <xdr:rowOff>85725</xdr:rowOff>
    </xdr:from>
    <xdr:to>
      <xdr:col>56</xdr:col>
      <xdr:colOff>1142440</xdr:colOff>
      <xdr:row>39</xdr:row>
      <xdr:rowOff>85725</xdr:rowOff>
    </xdr:to>
    <xdr:cxnSp macro="">
      <xdr:nvCxnSpPr>
        <xdr:cNvPr id="63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1142440</xdr:colOff>
      <xdr:row>39</xdr:row>
      <xdr:rowOff>85725</xdr:rowOff>
    </xdr:from>
    <xdr:to>
      <xdr:col>57</xdr:col>
      <xdr:colOff>1142440</xdr:colOff>
      <xdr:row>39</xdr:row>
      <xdr:rowOff>85725</xdr:rowOff>
    </xdr:to>
    <xdr:cxnSp macro="">
      <xdr:nvCxnSpPr>
        <xdr:cNvPr id="64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1142440</xdr:colOff>
      <xdr:row>39</xdr:row>
      <xdr:rowOff>85725</xdr:rowOff>
    </xdr:from>
    <xdr:to>
      <xdr:col>58</xdr:col>
      <xdr:colOff>1142440</xdr:colOff>
      <xdr:row>39</xdr:row>
      <xdr:rowOff>85725</xdr:rowOff>
    </xdr:to>
    <xdr:cxnSp macro="">
      <xdr:nvCxnSpPr>
        <xdr:cNvPr id="65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1142440</xdr:colOff>
      <xdr:row>39</xdr:row>
      <xdr:rowOff>85725</xdr:rowOff>
    </xdr:from>
    <xdr:to>
      <xdr:col>59</xdr:col>
      <xdr:colOff>1142440</xdr:colOff>
      <xdr:row>39</xdr:row>
      <xdr:rowOff>85725</xdr:rowOff>
    </xdr:to>
    <xdr:cxnSp macro="">
      <xdr:nvCxnSpPr>
        <xdr:cNvPr id="66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1142440</xdr:colOff>
      <xdr:row>39</xdr:row>
      <xdr:rowOff>85725</xdr:rowOff>
    </xdr:from>
    <xdr:to>
      <xdr:col>60</xdr:col>
      <xdr:colOff>1142440</xdr:colOff>
      <xdr:row>39</xdr:row>
      <xdr:rowOff>85725</xdr:rowOff>
    </xdr:to>
    <xdr:cxnSp macro="">
      <xdr:nvCxnSpPr>
        <xdr:cNvPr id="67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1142440</xdr:colOff>
      <xdr:row>39</xdr:row>
      <xdr:rowOff>85725</xdr:rowOff>
    </xdr:from>
    <xdr:to>
      <xdr:col>61</xdr:col>
      <xdr:colOff>1142440</xdr:colOff>
      <xdr:row>39</xdr:row>
      <xdr:rowOff>85725</xdr:rowOff>
    </xdr:to>
    <xdr:cxnSp macro="">
      <xdr:nvCxnSpPr>
        <xdr:cNvPr id="6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1142440</xdr:colOff>
      <xdr:row>39</xdr:row>
      <xdr:rowOff>85725</xdr:rowOff>
    </xdr:from>
    <xdr:to>
      <xdr:col>62</xdr:col>
      <xdr:colOff>1142440</xdr:colOff>
      <xdr:row>39</xdr:row>
      <xdr:rowOff>85725</xdr:rowOff>
    </xdr:to>
    <xdr:cxnSp macro="">
      <xdr:nvCxnSpPr>
        <xdr:cNvPr id="69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1142440</xdr:colOff>
      <xdr:row>39</xdr:row>
      <xdr:rowOff>85725</xdr:rowOff>
    </xdr:from>
    <xdr:to>
      <xdr:col>63</xdr:col>
      <xdr:colOff>1142440</xdr:colOff>
      <xdr:row>39</xdr:row>
      <xdr:rowOff>85725</xdr:rowOff>
    </xdr:to>
    <xdr:cxnSp macro="">
      <xdr:nvCxnSpPr>
        <xdr:cNvPr id="70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1142440</xdr:colOff>
      <xdr:row>39</xdr:row>
      <xdr:rowOff>85725</xdr:rowOff>
    </xdr:from>
    <xdr:to>
      <xdr:col>64</xdr:col>
      <xdr:colOff>1142440</xdr:colOff>
      <xdr:row>39</xdr:row>
      <xdr:rowOff>85725</xdr:rowOff>
    </xdr:to>
    <xdr:cxnSp macro="">
      <xdr:nvCxnSpPr>
        <xdr:cNvPr id="71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1142440</xdr:colOff>
      <xdr:row>39</xdr:row>
      <xdr:rowOff>85725</xdr:rowOff>
    </xdr:from>
    <xdr:to>
      <xdr:col>65</xdr:col>
      <xdr:colOff>1142440</xdr:colOff>
      <xdr:row>39</xdr:row>
      <xdr:rowOff>85725</xdr:rowOff>
    </xdr:to>
    <xdr:cxnSp macro="">
      <xdr:nvCxnSpPr>
        <xdr:cNvPr id="72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1142440</xdr:colOff>
      <xdr:row>39</xdr:row>
      <xdr:rowOff>85725</xdr:rowOff>
    </xdr:from>
    <xdr:to>
      <xdr:col>66</xdr:col>
      <xdr:colOff>1142440</xdr:colOff>
      <xdr:row>39</xdr:row>
      <xdr:rowOff>85725</xdr:rowOff>
    </xdr:to>
    <xdr:cxnSp macro="">
      <xdr:nvCxnSpPr>
        <xdr:cNvPr id="73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1142440</xdr:colOff>
      <xdr:row>39</xdr:row>
      <xdr:rowOff>85725</xdr:rowOff>
    </xdr:from>
    <xdr:to>
      <xdr:col>67</xdr:col>
      <xdr:colOff>1142440</xdr:colOff>
      <xdr:row>39</xdr:row>
      <xdr:rowOff>85725</xdr:rowOff>
    </xdr:to>
    <xdr:cxnSp macro="">
      <xdr:nvCxnSpPr>
        <xdr:cNvPr id="74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1142440</xdr:colOff>
      <xdr:row>39</xdr:row>
      <xdr:rowOff>85725</xdr:rowOff>
    </xdr:from>
    <xdr:to>
      <xdr:col>68</xdr:col>
      <xdr:colOff>1142440</xdr:colOff>
      <xdr:row>39</xdr:row>
      <xdr:rowOff>85725</xdr:rowOff>
    </xdr:to>
    <xdr:cxnSp macro="">
      <xdr:nvCxnSpPr>
        <xdr:cNvPr id="75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1142440</xdr:colOff>
      <xdr:row>39</xdr:row>
      <xdr:rowOff>85725</xdr:rowOff>
    </xdr:from>
    <xdr:to>
      <xdr:col>69</xdr:col>
      <xdr:colOff>1142440</xdr:colOff>
      <xdr:row>39</xdr:row>
      <xdr:rowOff>85725</xdr:rowOff>
    </xdr:to>
    <xdr:cxnSp macro="">
      <xdr:nvCxnSpPr>
        <xdr:cNvPr id="76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1142440</xdr:colOff>
      <xdr:row>39</xdr:row>
      <xdr:rowOff>85725</xdr:rowOff>
    </xdr:from>
    <xdr:to>
      <xdr:col>70</xdr:col>
      <xdr:colOff>1142440</xdr:colOff>
      <xdr:row>39</xdr:row>
      <xdr:rowOff>85725</xdr:rowOff>
    </xdr:to>
    <xdr:cxnSp macro="">
      <xdr:nvCxnSpPr>
        <xdr:cNvPr id="77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1142440</xdr:colOff>
      <xdr:row>39</xdr:row>
      <xdr:rowOff>85725</xdr:rowOff>
    </xdr:from>
    <xdr:to>
      <xdr:col>71</xdr:col>
      <xdr:colOff>1142440</xdr:colOff>
      <xdr:row>39</xdr:row>
      <xdr:rowOff>85725</xdr:rowOff>
    </xdr:to>
    <xdr:cxnSp macro="">
      <xdr:nvCxnSpPr>
        <xdr:cNvPr id="7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1142440</xdr:colOff>
      <xdr:row>39</xdr:row>
      <xdr:rowOff>85725</xdr:rowOff>
    </xdr:from>
    <xdr:to>
      <xdr:col>72</xdr:col>
      <xdr:colOff>1142440</xdr:colOff>
      <xdr:row>39</xdr:row>
      <xdr:rowOff>85725</xdr:rowOff>
    </xdr:to>
    <xdr:cxnSp macro="">
      <xdr:nvCxnSpPr>
        <xdr:cNvPr id="79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1142440</xdr:colOff>
      <xdr:row>39</xdr:row>
      <xdr:rowOff>85725</xdr:rowOff>
    </xdr:from>
    <xdr:to>
      <xdr:col>73</xdr:col>
      <xdr:colOff>1142440</xdr:colOff>
      <xdr:row>39</xdr:row>
      <xdr:rowOff>85725</xdr:rowOff>
    </xdr:to>
    <xdr:cxnSp macro="">
      <xdr:nvCxnSpPr>
        <xdr:cNvPr id="80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1142440</xdr:colOff>
      <xdr:row>39</xdr:row>
      <xdr:rowOff>85725</xdr:rowOff>
    </xdr:from>
    <xdr:to>
      <xdr:col>74</xdr:col>
      <xdr:colOff>1142440</xdr:colOff>
      <xdr:row>39</xdr:row>
      <xdr:rowOff>85725</xdr:rowOff>
    </xdr:to>
    <xdr:cxnSp macro="">
      <xdr:nvCxnSpPr>
        <xdr:cNvPr id="81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1142440</xdr:colOff>
      <xdr:row>39</xdr:row>
      <xdr:rowOff>85725</xdr:rowOff>
    </xdr:from>
    <xdr:to>
      <xdr:col>75</xdr:col>
      <xdr:colOff>1142440</xdr:colOff>
      <xdr:row>39</xdr:row>
      <xdr:rowOff>85725</xdr:rowOff>
    </xdr:to>
    <xdr:cxnSp macro="">
      <xdr:nvCxnSpPr>
        <xdr:cNvPr id="82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1142440</xdr:colOff>
      <xdr:row>39</xdr:row>
      <xdr:rowOff>85725</xdr:rowOff>
    </xdr:from>
    <xdr:to>
      <xdr:col>76</xdr:col>
      <xdr:colOff>1142440</xdr:colOff>
      <xdr:row>39</xdr:row>
      <xdr:rowOff>85725</xdr:rowOff>
    </xdr:to>
    <xdr:cxnSp macro="">
      <xdr:nvCxnSpPr>
        <xdr:cNvPr id="83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1142440</xdr:colOff>
      <xdr:row>39</xdr:row>
      <xdr:rowOff>85725</xdr:rowOff>
    </xdr:from>
    <xdr:to>
      <xdr:col>77</xdr:col>
      <xdr:colOff>1142440</xdr:colOff>
      <xdr:row>39</xdr:row>
      <xdr:rowOff>85725</xdr:rowOff>
    </xdr:to>
    <xdr:cxnSp macro="">
      <xdr:nvCxnSpPr>
        <xdr:cNvPr id="84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1142440</xdr:colOff>
      <xdr:row>39</xdr:row>
      <xdr:rowOff>85725</xdr:rowOff>
    </xdr:from>
    <xdr:to>
      <xdr:col>78</xdr:col>
      <xdr:colOff>1142440</xdr:colOff>
      <xdr:row>39</xdr:row>
      <xdr:rowOff>85725</xdr:rowOff>
    </xdr:to>
    <xdr:cxnSp macro="">
      <xdr:nvCxnSpPr>
        <xdr:cNvPr id="85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1142440</xdr:colOff>
      <xdr:row>39</xdr:row>
      <xdr:rowOff>85725</xdr:rowOff>
    </xdr:from>
    <xdr:to>
      <xdr:col>79</xdr:col>
      <xdr:colOff>1142440</xdr:colOff>
      <xdr:row>39</xdr:row>
      <xdr:rowOff>85725</xdr:rowOff>
    </xdr:to>
    <xdr:cxnSp macro="">
      <xdr:nvCxnSpPr>
        <xdr:cNvPr id="86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1142440</xdr:colOff>
      <xdr:row>39</xdr:row>
      <xdr:rowOff>85725</xdr:rowOff>
    </xdr:from>
    <xdr:to>
      <xdr:col>80</xdr:col>
      <xdr:colOff>1142440</xdr:colOff>
      <xdr:row>39</xdr:row>
      <xdr:rowOff>85725</xdr:rowOff>
    </xdr:to>
    <xdr:cxnSp macro="">
      <xdr:nvCxnSpPr>
        <xdr:cNvPr id="87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1142440</xdr:colOff>
      <xdr:row>39</xdr:row>
      <xdr:rowOff>85725</xdr:rowOff>
    </xdr:from>
    <xdr:to>
      <xdr:col>81</xdr:col>
      <xdr:colOff>1142440</xdr:colOff>
      <xdr:row>39</xdr:row>
      <xdr:rowOff>85725</xdr:rowOff>
    </xdr:to>
    <xdr:cxnSp macro="">
      <xdr:nvCxnSpPr>
        <xdr:cNvPr id="8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1142440</xdr:colOff>
      <xdr:row>39</xdr:row>
      <xdr:rowOff>85725</xdr:rowOff>
    </xdr:from>
    <xdr:to>
      <xdr:col>82</xdr:col>
      <xdr:colOff>1142440</xdr:colOff>
      <xdr:row>39</xdr:row>
      <xdr:rowOff>85725</xdr:rowOff>
    </xdr:to>
    <xdr:cxnSp macro="">
      <xdr:nvCxnSpPr>
        <xdr:cNvPr id="89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1142440</xdr:colOff>
      <xdr:row>39</xdr:row>
      <xdr:rowOff>85725</xdr:rowOff>
    </xdr:from>
    <xdr:to>
      <xdr:col>83</xdr:col>
      <xdr:colOff>1142440</xdr:colOff>
      <xdr:row>39</xdr:row>
      <xdr:rowOff>85725</xdr:rowOff>
    </xdr:to>
    <xdr:cxnSp macro="">
      <xdr:nvCxnSpPr>
        <xdr:cNvPr id="90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1142440</xdr:colOff>
      <xdr:row>39</xdr:row>
      <xdr:rowOff>85725</xdr:rowOff>
    </xdr:from>
    <xdr:to>
      <xdr:col>84</xdr:col>
      <xdr:colOff>1142440</xdr:colOff>
      <xdr:row>39</xdr:row>
      <xdr:rowOff>85725</xdr:rowOff>
    </xdr:to>
    <xdr:cxnSp macro="">
      <xdr:nvCxnSpPr>
        <xdr:cNvPr id="91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1142440</xdr:colOff>
      <xdr:row>39</xdr:row>
      <xdr:rowOff>85725</xdr:rowOff>
    </xdr:from>
    <xdr:to>
      <xdr:col>85</xdr:col>
      <xdr:colOff>1142440</xdr:colOff>
      <xdr:row>39</xdr:row>
      <xdr:rowOff>85725</xdr:rowOff>
    </xdr:to>
    <xdr:cxnSp macro="">
      <xdr:nvCxnSpPr>
        <xdr:cNvPr id="92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1142440</xdr:colOff>
      <xdr:row>39</xdr:row>
      <xdr:rowOff>85725</xdr:rowOff>
    </xdr:from>
    <xdr:to>
      <xdr:col>86</xdr:col>
      <xdr:colOff>1142440</xdr:colOff>
      <xdr:row>39</xdr:row>
      <xdr:rowOff>85725</xdr:rowOff>
    </xdr:to>
    <xdr:cxnSp macro="">
      <xdr:nvCxnSpPr>
        <xdr:cNvPr id="93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39</xdr:row>
      <xdr:rowOff>85725</xdr:rowOff>
    </xdr:from>
    <xdr:to>
      <xdr:col>87</xdr:col>
      <xdr:colOff>1142440</xdr:colOff>
      <xdr:row>39</xdr:row>
      <xdr:rowOff>85725</xdr:rowOff>
    </xdr:to>
    <xdr:cxnSp macro="">
      <xdr:nvCxnSpPr>
        <xdr:cNvPr id="94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40</xdr:row>
      <xdr:rowOff>85725</xdr:rowOff>
    </xdr:from>
    <xdr:to>
      <xdr:col>87</xdr:col>
      <xdr:colOff>1142440</xdr:colOff>
      <xdr:row>40</xdr:row>
      <xdr:rowOff>85725</xdr:rowOff>
    </xdr:to>
    <xdr:cxnSp macro="">
      <xdr:nvCxnSpPr>
        <xdr:cNvPr id="95" name="AutoShape 19"/>
        <xdr:cNvCxnSpPr/>
      </xdr:nvCxnSpPr>
      <xdr:spPr>
        <a:xfrm>
          <a:off x="2333625" y="2076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41</xdr:row>
      <xdr:rowOff>85725</xdr:rowOff>
    </xdr:from>
    <xdr:to>
      <xdr:col>87</xdr:col>
      <xdr:colOff>1142440</xdr:colOff>
      <xdr:row>41</xdr:row>
      <xdr:rowOff>85725</xdr:rowOff>
    </xdr:to>
    <xdr:cxnSp macro="">
      <xdr:nvCxnSpPr>
        <xdr:cNvPr id="96" name="AutoShape 19"/>
        <xdr:cNvCxnSpPr/>
      </xdr:nvCxnSpPr>
      <xdr:spPr>
        <a:xfrm>
          <a:off x="2333625" y="2238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42</xdr:row>
      <xdr:rowOff>85725</xdr:rowOff>
    </xdr:from>
    <xdr:to>
      <xdr:col>87</xdr:col>
      <xdr:colOff>1142440</xdr:colOff>
      <xdr:row>42</xdr:row>
      <xdr:rowOff>85725</xdr:rowOff>
    </xdr:to>
    <xdr:cxnSp macro="">
      <xdr:nvCxnSpPr>
        <xdr:cNvPr id="97" name="AutoShape 19"/>
        <xdr:cNvCxnSpPr/>
      </xdr:nvCxnSpPr>
      <xdr:spPr>
        <a:xfrm>
          <a:off x="2333625" y="2400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43</xdr:row>
      <xdr:rowOff>85725</xdr:rowOff>
    </xdr:from>
    <xdr:to>
      <xdr:col>87</xdr:col>
      <xdr:colOff>1142440</xdr:colOff>
      <xdr:row>43</xdr:row>
      <xdr:rowOff>85725</xdr:rowOff>
    </xdr:to>
    <xdr:cxnSp macro="">
      <xdr:nvCxnSpPr>
        <xdr:cNvPr id="98" name="AutoShape 19"/>
        <xdr:cNvCxnSpPr/>
      </xdr:nvCxnSpPr>
      <xdr:spPr>
        <a:xfrm>
          <a:off x="2333625" y="2562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44</xdr:row>
      <xdr:rowOff>85725</xdr:rowOff>
    </xdr:from>
    <xdr:to>
      <xdr:col>87</xdr:col>
      <xdr:colOff>1142440</xdr:colOff>
      <xdr:row>44</xdr:row>
      <xdr:rowOff>85725</xdr:rowOff>
    </xdr:to>
    <xdr:cxnSp macro="">
      <xdr:nvCxnSpPr>
        <xdr:cNvPr id="99" name="AutoShape 19"/>
        <xdr:cNvCxnSpPr/>
      </xdr:nvCxnSpPr>
      <xdr:spPr>
        <a:xfrm>
          <a:off x="2333625" y="2724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45</xdr:row>
      <xdr:rowOff>85725</xdr:rowOff>
    </xdr:from>
    <xdr:to>
      <xdr:col>87</xdr:col>
      <xdr:colOff>1142440</xdr:colOff>
      <xdr:row>45</xdr:row>
      <xdr:rowOff>85725</xdr:rowOff>
    </xdr:to>
    <xdr:cxnSp macro="">
      <xdr:nvCxnSpPr>
        <xdr:cNvPr id="100" name="AutoShape 19"/>
        <xdr:cNvCxnSpPr/>
      </xdr:nvCxnSpPr>
      <xdr:spPr>
        <a:xfrm>
          <a:off x="2333625" y="2886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46</xdr:row>
      <xdr:rowOff>85725</xdr:rowOff>
    </xdr:from>
    <xdr:to>
      <xdr:col>87</xdr:col>
      <xdr:colOff>1142440</xdr:colOff>
      <xdr:row>46</xdr:row>
      <xdr:rowOff>85725</xdr:rowOff>
    </xdr:to>
    <xdr:cxnSp macro="">
      <xdr:nvCxnSpPr>
        <xdr:cNvPr id="101" name="AutoShape 19"/>
        <xdr:cNvCxnSpPr/>
      </xdr:nvCxnSpPr>
      <xdr:spPr>
        <a:xfrm>
          <a:off x="2333625" y="3048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47</xdr:row>
      <xdr:rowOff>85725</xdr:rowOff>
    </xdr:from>
    <xdr:to>
      <xdr:col>87</xdr:col>
      <xdr:colOff>1142440</xdr:colOff>
      <xdr:row>47</xdr:row>
      <xdr:rowOff>85725</xdr:rowOff>
    </xdr:to>
    <xdr:cxnSp macro="">
      <xdr:nvCxnSpPr>
        <xdr:cNvPr id="102" name="AutoShape 19"/>
        <xdr:cNvCxnSpPr/>
      </xdr:nvCxnSpPr>
      <xdr:spPr>
        <a:xfrm>
          <a:off x="2333625" y="3209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48</xdr:row>
      <xdr:rowOff>85725</xdr:rowOff>
    </xdr:from>
    <xdr:to>
      <xdr:col>87</xdr:col>
      <xdr:colOff>1142440</xdr:colOff>
      <xdr:row>48</xdr:row>
      <xdr:rowOff>85725</xdr:rowOff>
    </xdr:to>
    <xdr:cxnSp macro="">
      <xdr:nvCxnSpPr>
        <xdr:cNvPr id="103" name="AutoShape 19"/>
        <xdr:cNvCxnSpPr/>
      </xdr:nvCxnSpPr>
      <xdr:spPr>
        <a:xfrm>
          <a:off x="2333625" y="3371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49</xdr:row>
      <xdr:rowOff>85725</xdr:rowOff>
    </xdr:from>
    <xdr:to>
      <xdr:col>87</xdr:col>
      <xdr:colOff>1142440</xdr:colOff>
      <xdr:row>49</xdr:row>
      <xdr:rowOff>85725</xdr:rowOff>
    </xdr:to>
    <xdr:cxnSp macro="">
      <xdr:nvCxnSpPr>
        <xdr:cNvPr id="104" name="AutoShape 19"/>
        <xdr:cNvCxnSpPr/>
      </xdr:nvCxnSpPr>
      <xdr:spPr>
        <a:xfrm>
          <a:off x="2333625" y="3533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50</xdr:row>
      <xdr:rowOff>85725</xdr:rowOff>
    </xdr:from>
    <xdr:to>
      <xdr:col>87</xdr:col>
      <xdr:colOff>1142440</xdr:colOff>
      <xdr:row>50</xdr:row>
      <xdr:rowOff>85725</xdr:rowOff>
    </xdr:to>
    <xdr:cxnSp macro="">
      <xdr:nvCxnSpPr>
        <xdr:cNvPr id="105" name="AutoShape 19"/>
        <xdr:cNvCxnSpPr/>
      </xdr:nvCxnSpPr>
      <xdr:spPr>
        <a:xfrm>
          <a:off x="2333625" y="3695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51</xdr:row>
      <xdr:rowOff>85725</xdr:rowOff>
    </xdr:from>
    <xdr:to>
      <xdr:col>87</xdr:col>
      <xdr:colOff>1142440</xdr:colOff>
      <xdr:row>51</xdr:row>
      <xdr:rowOff>85725</xdr:rowOff>
    </xdr:to>
    <xdr:cxnSp macro="">
      <xdr:nvCxnSpPr>
        <xdr:cNvPr id="106" name="AutoShape 19"/>
        <xdr:cNvCxnSpPr/>
      </xdr:nvCxnSpPr>
      <xdr:spPr>
        <a:xfrm>
          <a:off x="2333625" y="3857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52</xdr:row>
      <xdr:rowOff>85725</xdr:rowOff>
    </xdr:from>
    <xdr:to>
      <xdr:col>87</xdr:col>
      <xdr:colOff>1142440</xdr:colOff>
      <xdr:row>52</xdr:row>
      <xdr:rowOff>85725</xdr:rowOff>
    </xdr:to>
    <xdr:cxnSp macro="">
      <xdr:nvCxnSpPr>
        <xdr:cNvPr id="107" name="AutoShape 19"/>
        <xdr:cNvCxnSpPr/>
      </xdr:nvCxnSpPr>
      <xdr:spPr>
        <a:xfrm>
          <a:off x="2333625" y="4019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53</xdr:row>
      <xdr:rowOff>85725</xdr:rowOff>
    </xdr:from>
    <xdr:to>
      <xdr:col>87</xdr:col>
      <xdr:colOff>1142440</xdr:colOff>
      <xdr:row>53</xdr:row>
      <xdr:rowOff>85725</xdr:rowOff>
    </xdr:to>
    <xdr:cxnSp macro="">
      <xdr:nvCxnSpPr>
        <xdr:cNvPr id="108" name="AutoShape 19"/>
        <xdr:cNvCxnSpPr/>
      </xdr:nvCxnSpPr>
      <xdr:spPr>
        <a:xfrm>
          <a:off x="2333625" y="4181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54</xdr:row>
      <xdr:rowOff>85725</xdr:rowOff>
    </xdr:from>
    <xdr:to>
      <xdr:col>87</xdr:col>
      <xdr:colOff>1142440</xdr:colOff>
      <xdr:row>54</xdr:row>
      <xdr:rowOff>85725</xdr:rowOff>
    </xdr:to>
    <xdr:cxnSp macro="">
      <xdr:nvCxnSpPr>
        <xdr:cNvPr id="109" name="AutoShape 19"/>
        <xdr:cNvCxnSpPr/>
      </xdr:nvCxnSpPr>
      <xdr:spPr>
        <a:xfrm>
          <a:off x="2333625" y="4343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55</xdr:row>
      <xdr:rowOff>85725</xdr:rowOff>
    </xdr:from>
    <xdr:to>
      <xdr:col>87</xdr:col>
      <xdr:colOff>1142440</xdr:colOff>
      <xdr:row>55</xdr:row>
      <xdr:rowOff>85725</xdr:rowOff>
    </xdr:to>
    <xdr:cxnSp macro="">
      <xdr:nvCxnSpPr>
        <xdr:cNvPr id="110" name="AutoShape 19"/>
        <xdr:cNvCxnSpPr/>
      </xdr:nvCxnSpPr>
      <xdr:spPr>
        <a:xfrm>
          <a:off x="2333625" y="4505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56</xdr:row>
      <xdr:rowOff>85725</xdr:rowOff>
    </xdr:from>
    <xdr:to>
      <xdr:col>87</xdr:col>
      <xdr:colOff>1142440</xdr:colOff>
      <xdr:row>56</xdr:row>
      <xdr:rowOff>85725</xdr:rowOff>
    </xdr:to>
    <xdr:cxnSp macro="">
      <xdr:nvCxnSpPr>
        <xdr:cNvPr id="111" name="AutoShape 19"/>
        <xdr:cNvCxnSpPr/>
      </xdr:nvCxnSpPr>
      <xdr:spPr>
        <a:xfrm>
          <a:off x="2333625" y="46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57</xdr:row>
      <xdr:rowOff>85725</xdr:rowOff>
    </xdr:from>
    <xdr:to>
      <xdr:col>87</xdr:col>
      <xdr:colOff>1142440</xdr:colOff>
      <xdr:row>57</xdr:row>
      <xdr:rowOff>85725</xdr:rowOff>
    </xdr:to>
    <xdr:cxnSp macro="">
      <xdr:nvCxnSpPr>
        <xdr:cNvPr id="112" name="AutoShape 19"/>
        <xdr:cNvCxnSpPr/>
      </xdr:nvCxnSpPr>
      <xdr:spPr>
        <a:xfrm>
          <a:off x="2333625" y="4829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58</xdr:row>
      <xdr:rowOff>85725</xdr:rowOff>
    </xdr:from>
    <xdr:to>
      <xdr:col>87</xdr:col>
      <xdr:colOff>1142440</xdr:colOff>
      <xdr:row>58</xdr:row>
      <xdr:rowOff>85725</xdr:rowOff>
    </xdr:to>
    <xdr:cxnSp macro="">
      <xdr:nvCxnSpPr>
        <xdr:cNvPr id="113" name="AutoShape 19"/>
        <xdr:cNvCxnSpPr/>
      </xdr:nvCxnSpPr>
      <xdr:spPr>
        <a:xfrm>
          <a:off x="2333625" y="4991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59</xdr:row>
      <xdr:rowOff>85725</xdr:rowOff>
    </xdr:from>
    <xdr:to>
      <xdr:col>87</xdr:col>
      <xdr:colOff>1142440</xdr:colOff>
      <xdr:row>59</xdr:row>
      <xdr:rowOff>85725</xdr:rowOff>
    </xdr:to>
    <xdr:cxnSp macro="">
      <xdr:nvCxnSpPr>
        <xdr:cNvPr id="114" name="AutoShape 19"/>
        <xdr:cNvCxnSpPr/>
      </xdr:nvCxnSpPr>
      <xdr:spPr>
        <a:xfrm>
          <a:off x="2333625" y="5153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60</xdr:row>
      <xdr:rowOff>85725</xdr:rowOff>
    </xdr:from>
    <xdr:to>
      <xdr:col>87</xdr:col>
      <xdr:colOff>1142440</xdr:colOff>
      <xdr:row>60</xdr:row>
      <xdr:rowOff>85725</xdr:rowOff>
    </xdr:to>
    <xdr:cxnSp macro="">
      <xdr:nvCxnSpPr>
        <xdr:cNvPr id="115" name="AutoShape 19"/>
        <xdr:cNvCxnSpPr/>
      </xdr:nvCxnSpPr>
      <xdr:spPr>
        <a:xfrm>
          <a:off x="2333625" y="5314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61</xdr:row>
      <xdr:rowOff>85725</xdr:rowOff>
    </xdr:from>
    <xdr:to>
      <xdr:col>87</xdr:col>
      <xdr:colOff>1142440</xdr:colOff>
      <xdr:row>61</xdr:row>
      <xdr:rowOff>85725</xdr:rowOff>
    </xdr:to>
    <xdr:cxnSp macro="">
      <xdr:nvCxnSpPr>
        <xdr:cNvPr id="116" name="AutoShape 19"/>
        <xdr:cNvCxnSpPr/>
      </xdr:nvCxnSpPr>
      <xdr:spPr>
        <a:xfrm>
          <a:off x="2333625" y="5476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62</xdr:row>
      <xdr:rowOff>85725</xdr:rowOff>
    </xdr:from>
    <xdr:to>
      <xdr:col>87</xdr:col>
      <xdr:colOff>1142440</xdr:colOff>
      <xdr:row>62</xdr:row>
      <xdr:rowOff>85725</xdr:rowOff>
    </xdr:to>
    <xdr:cxnSp macro="">
      <xdr:nvCxnSpPr>
        <xdr:cNvPr id="117" name="AutoShape 19"/>
        <xdr:cNvCxnSpPr/>
      </xdr:nvCxnSpPr>
      <xdr:spPr>
        <a:xfrm>
          <a:off x="2333625" y="5638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63</xdr:row>
      <xdr:rowOff>85725</xdr:rowOff>
    </xdr:from>
    <xdr:to>
      <xdr:col>87</xdr:col>
      <xdr:colOff>1142440</xdr:colOff>
      <xdr:row>63</xdr:row>
      <xdr:rowOff>85725</xdr:rowOff>
    </xdr:to>
    <xdr:cxnSp macro="">
      <xdr:nvCxnSpPr>
        <xdr:cNvPr id="118" name="AutoShape 19"/>
        <xdr:cNvCxnSpPr/>
      </xdr:nvCxnSpPr>
      <xdr:spPr>
        <a:xfrm>
          <a:off x="2333625" y="5800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64</xdr:row>
      <xdr:rowOff>85725</xdr:rowOff>
    </xdr:from>
    <xdr:to>
      <xdr:col>87</xdr:col>
      <xdr:colOff>1142440</xdr:colOff>
      <xdr:row>64</xdr:row>
      <xdr:rowOff>85725</xdr:rowOff>
    </xdr:to>
    <xdr:cxnSp macro="">
      <xdr:nvCxnSpPr>
        <xdr:cNvPr id="119" name="AutoShape 19"/>
        <xdr:cNvCxnSpPr/>
      </xdr:nvCxnSpPr>
      <xdr:spPr>
        <a:xfrm>
          <a:off x="2333625" y="5962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65</xdr:row>
      <xdr:rowOff>85725</xdr:rowOff>
    </xdr:from>
    <xdr:to>
      <xdr:col>87</xdr:col>
      <xdr:colOff>1142440</xdr:colOff>
      <xdr:row>65</xdr:row>
      <xdr:rowOff>85725</xdr:rowOff>
    </xdr:to>
    <xdr:cxnSp macro="">
      <xdr:nvCxnSpPr>
        <xdr:cNvPr id="120" name="AutoShape 19"/>
        <xdr:cNvCxnSpPr/>
      </xdr:nvCxnSpPr>
      <xdr:spPr>
        <a:xfrm>
          <a:off x="2333625" y="6124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66</xdr:row>
      <xdr:rowOff>85725</xdr:rowOff>
    </xdr:from>
    <xdr:to>
      <xdr:col>87</xdr:col>
      <xdr:colOff>1142440</xdr:colOff>
      <xdr:row>66</xdr:row>
      <xdr:rowOff>85725</xdr:rowOff>
    </xdr:to>
    <xdr:cxnSp macro="">
      <xdr:nvCxnSpPr>
        <xdr:cNvPr id="121" name="AutoShape 19"/>
        <xdr:cNvCxnSpPr/>
      </xdr:nvCxnSpPr>
      <xdr:spPr>
        <a:xfrm>
          <a:off x="2333625" y="6286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67</xdr:row>
      <xdr:rowOff>85725</xdr:rowOff>
    </xdr:from>
    <xdr:to>
      <xdr:col>87</xdr:col>
      <xdr:colOff>1142440</xdr:colOff>
      <xdr:row>67</xdr:row>
      <xdr:rowOff>85725</xdr:rowOff>
    </xdr:to>
    <xdr:cxnSp macro="">
      <xdr:nvCxnSpPr>
        <xdr:cNvPr id="122" name="AutoShape 19"/>
        <xdr:cNvCxnSpPr/>
      </xdr:nvCxnSpPr>
      <xdr:spPr>
        <a:xfrm>
          <a:off x="2333625" y="6448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68</xdr:row>
      <xdr:rowOff>85725</xdr:rowOff>
    </xdr:from>
    <xdr:to>
      <xdr:col>87</xdr:col>
      <xdr:colOff>1142440</xdr:colOff>
      <xdr:row>68</xdr:row>
      <xdr:rowOff>85725</xdr:rowOff>
    </xdr:to>
    <xdr:cxnSp macro="">
      <xdr:nvCxnSpPr>
        <xdr:cNvPr id="123" name="AutoShape 19"/>
        <xdr:cNvCxnSpPr/>
      </xdr:nvCxnSpPr>
      <xdr:spPr>
        <a:xfrm>
          <a:off x="2333625" y="6610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69</xdr:row>
      <xdr:rowOff>85725</xdr:rowOff>
    </xdr:from>
    <xdr:to>
      <xdr:col>87</xdr:col>
      <xdr:colOff>1142440</xdr:colOff>
      <xdr:row>69</xdr:row>
      <xdr:rowOff>85725</xdr:rowOff>
    </xdr:to>
    <xdr:cxnSp macro="">
      <xdr:nvCxnSpPr>
        <xdr:cNvPr id="124" name="AutoShape 19"/>
        <xdr:cNvCxnSpPr/>
      </xdr:nvCxnSpPr>
      <xdr:spPr>
        <a:xfrm>
          <a:off x="2333625" y="6772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70</xdr:row>
      <xdr:rowOff>85725</xdr:rowOff>
    </xdr:from>
    <xdr:to>
      <xdr:col>87</xdr:col>
      <xdr:colOff>1142440</xdr:colOff>
      <xdr:row>70</xdr:row>
      <xdr:rowOff>85725</xdr:rowOff>
    </xdr:to>
    <xdr:cxnSp macro="">
      <xdr:nvCxnSpPr>
        <xdr:cNvPr id="125" name="AutoShape 19"/>
        <xdr:cNvCxnSpPr/>
      </xdr:nvCxnSpPr>
      <xdr:spPr>
        <a:xfrm>
          <a:off x="2333625" y="6934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71</xdr:row>
      <xdr:rowOff>85725</xdr:rowOff>
    </xdr:from>
    <xdr:to>
      <xdr:col>87</xdr:col>
      <xdr:colOff>1142440</xdr:colOff>
      <xdr:row>71</xdr:row>
      <xdr:rowOff>85725</xdr:rowOff>
    </xdr:to>
    <xdr:cxnSp macro="">
      <xdr:nvCxnSpPr>
        <xdr:cNvPr id="126" name="AutoShape 19"/>
        <xdr:cNvCxnSpPr/>
      </xdr:nvCxnSpPr>
      <xdr:spPr>
        <a:xfrm>
          <a:off x="2333625" y="7096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72</xdr:row>
      <xdr:rowOff>85725</xdr:rowOff>
    </xdr:from>
    <xdr:to>
      <xdr:col>87</xdr:col>
      <xdr:colOff>1142440</xdr:colOff>
      <xdr:row>72</xdr:row>
      <xdr:rowOff>85725</xdr:rowOff>
    </xdr:to>
    <xdr:cxnSp macro="">
      <xdr:nvCxnSpPr>
        <xdr:cNvPr id="127" name="AutoShape 19"/>
        <xdr:cNvCxnSpPr/>
      </xdr:nvCxnSpPr>
      <xdr:spPr>
        <a:xfrm>
          <a:off x="2333625" y="7258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73</xdr:row>
      <xdr:rowOff>85725</xdr:rowOff>
    </xdr:from>
    <xdr:to>
      <xdr:col>87</xdr:col>
      <xdr:colOff>1142440</xdr:colOff>
      <xdr:row>73</xdr:row>
      <xdr:rowOff>85725</xdr:rowOff>
    </xdr:to>
    <xdr:cxnSp macro="">
      <xdr:nvCxnSpPr>
        <xdr:cNvPr id="128" name="AutoShape 19"/>
        <xdr:cNvCxnSpPr/>
      </xdr:nvCxnSpPr>
      <xdr:spPr>
        <a:xfrm>
          <a:off x="2333625" y="74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74</xdr:row>
      <xdr:rowOff>85725</xdr:rowOff>
    </xdr:from>
    <xdr:to>
      <xdr:col>87</xdr:col>
      <xdr:colOff>1142440</xdr:colOff>
      <xdr:row>74</xdr:row>
      <xdr:rowOff>85725</xdr:rowOff>
    </xdr:to>
    <xdr:cxnSp macro="">
      <xdr:nvCxnSpPr>
        <xdr:cNvPr id="129" name="AutoShape 19"/>
        <xdr:cNvCxnSpPr/>
      </xdr:nvCxnSpPr>
      <xdr:spPr>
        <a:xfrm>
          <a:off x="2333625" y="7581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75</xdr:row>
      <xdr:rowOff>85725</xdr:rowOff>
    </xdr:from>
    <xdr:to>
      <xdr:col>87</xdr:col>
      <xdr:colOff>1142440</xdr:colOff>
      <xdr:row>75</xdr:row>
      <xdr:rowOff>85725</xdr:rowOff>
    </xdr:to>
    <xdr:cxnSp macro="">
      <xdr:nvCxnSpPr>
        <xdr:cNvPr id="130" name="AutoShape 19"/>
        <xdr:cNvCxnSpPr/>
      </xdr:nvCxnSpPr>
      <xdr:spPr>
        <a:xfrm>
          <a:off x="2333625" y="7743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76</xdr:row>
      <xdr:rowOff>85725</xdr:rowOff>
    </xdr:from>
    <xdr:to>
      <xdr:col>87</xdr:col>
      <xdr:colOff>1142440</xdr:colOff>
      <xdr:row>76</xdr:row>
      <xdr:rowOff>85725</xdr:rowOff>
    </xdr:to>
    <xdr:cxnSp macro="">
      <xdr:nvCxnSpPr>
        <xdr:cNvPr id="131" name="AutoShape 19"/>
        <xdr:cNvCxnSpPr/>
      </xdr:nvCxnSpPr>
      <xdr:spPr>
        <a:xfrm>
          <a:off x="2333625" y="7905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77</xdr:row>
      <xdr:rowOff>85725</xdr:rowOff>
    </xdr:from>
    <xdr:to>
      <xdr:col>87</xdr:col>
      <xdr:colOff>1142440</xdr:colOff>
      <xdr:row>77</xdr:row>
      <xdr:rowOff>85725</xdr:rowOff>
    </xdr:to>
    <xdr:cxnSp macro="">
      <xdr:nvCxnSpPr>
        <xdr:cNvPr id="132" name="AutoShape 19"/>
        <xdr:cNvCxnSpPr/>
      </xdr:nvCxnSpPr>
      <xdr:spPr>
        <a:xfrm>
          <a:off x="2333625" y="8067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78</xdr:row>
      <xdr:rowOff>85725</xdr:rowOff>
    </xdr:from>
    <xdr:to>
      <xdr:col>87</xdr:col>
      <xdr:colOff>1142440</xdr:colOff>
      <xdr:row>78</xdr:row>
      <xdr:rowOff>85725</xdr:rowOff>
    </xdr:to>
    <xdr:cxnSp macro="">
      <xdr:nvCxnSpPr>
        <xdr:cNvPr id="133" name="AutoShape 19"/>
        <xdr:cNvCxnSpPr/>
      </xdr:nvCxnSpPr>
      <xdr:spPr>
        <a:xfrm>
          <a:off x="2333625" y="8229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79</xdr:row>
      <xdr:rowOff>85725</xdr:rowOff>
    </xdr:from>
    <xdr:to>
      <xdr:col>87</xdr:col>
      <xdr:colOff>1142440</xdr:colOff>
      <xdr:row>79</xdr:row>
      <xdr:rowOff>85725</xdr:rowOff>
    </xdr:to>
    <xdr:cxnSp macro="">
      <xdr:nvCxnSpPr>
        <xdr:cNvPr id="134" name="AutoShape 19"/>
        <xdr:cNvCxnSpPr/>
      </xdr:nvCxnSpPr>
      <xdr:spPr>
        <a:xfrm>
          <a:off x="2333625" y="8391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80</xdr:row>
      <xdr:rowOff>85725</xdr:rowOff>
    </xdr:from>
    <xdr:to>
      <xdr:col>87</xdr:col>
      <xdr:colOff>1142440</xdr:colOff>
      <xdr:row>80</xdr:row>
      <xdr:rowOff>85725</xdr:rowOff>
    </xdr:to>
    <xdr:cxnSp macro="">
      <xdr:nvCxnSpPr>
        <xdr:cNvPr id="135" name="AutoShape 19"/>
        <xdr:cNvCxnSpPr/>
      </xdr:nvCxnSpPr>
      <xdr:spPr>
        <a:xfrm>
          <a:off x="2333625" y="8553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81</xdr:row>
      <xdr:rowOff>85725</xdr:rowOff>
    </xdr:from>
    <xdr:to>
      <xdr:col>87</xdr:col>
      <xdr:colOff>1142440</xdr:colOff>
      <xdr:row>81</xdr:row>
      <xdr:rowOff>85725</xdr:rowOff>
    </xdr:to>
    <xdr:cxnSp macro="">
      <xdr:nvCxnSpPr>
        <xdr:cNvPr id="136" name="AutoShape 19"/>
        <xdr:cNvCxnSpPr/>
      </xdr:nvCxnSpPr>
      <xdr:spPr>
        <a:xfrm>
          <a:off x="2333625" y="8715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82</xdr:row>
      <xdr:rowOff>85725</xdr:rowOff>
    </xdr:from>
    <xdr:to>
      <xdr:col>87</xdr:col>
      <xdr:colOff>1142440</xdr:colOff>
      <xdr:row>82</xdr:row>
      <xdr:rowOff>85725</xdr:rowOff>
    </xdr:to>
    <xdr:cxnSp macro="">
      <xdr:nvCxnSpPr>
        <xdr:cNvPr id="137" name="AutoShape 19"/>
        <xdr:cNvCxnSpPr/>
      </xdr:nvCxnSpPr>
      <xdr:spPr>
        <a:xfrm>
          <a:off x="2333625" y="8877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83</xdr:row>
      <xdr:rowOff>85725</xdr:rowOff>
    </xdr:from>
    <xdr:to>
      <xdr:col>87</xdr:col>
      <xdr:colOff>1142440</xdr:colOff>
      <xdr:row>83</xdr:row>
      <xdr:rowOff>85725</xdr:rowOff>
    </xdr:to>
    <xdr:cxnSp macro="">
      <xdr:nvCxnSpPr>
        <xdr:cNvPr id="138" name="AutoShape 19"/>
        <xdr:cNvCxnSpPr/>
      </xdr:nvCxnSpPr>
      <xdr:spPr>
        <a:xfrm>
          <a:off x="2333625" y="9039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84</xdr:row>
      <xdr:rowOff>85725</xdr:rowOff>
    </xdr:from>
    <xdr:to>
      <xdr:col>87</xdr:col>
      <xdr:colOff>1142440</xdr:colOff>
      <xdr:row>84</xdr:row>
      <xdr:rowOff>85725</xdr:rowOff>
    </xdr:to>
    <xdr:cxnSp macro="">
      <xdr:nvCxnSpPr>
        <xdr:cNvPr id="139" name="AutoShape 19"/>
        <xdr:cNvCxnSpPr/>
      </xdr:nvCxnSpPr>
      <xdr:spPr>
        <a:xfrm>
          <a:off x="2333625" y="9201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85</xdr:row>
      <xdr:rowOff>85725</xdr:rowOff>
    </xdr:from>
    <xdr:to>
      <xdr:col>87</xdr:col>
      <xdr:colOff>1142440</xdr:colOff>
      <xdr:row>85</xdr:row>
      <xdr:rowOff>85725</xdr:rowOff>
    </xdr:to>
    <xdr:cxnSp macro="">
      <xdr:nvCxnSpPr>
        <xdr:cNvPr id="140" name="AutoShape 19"/>
        <xdr:cNvCxnSpPr/>
      </xdr:nvCxnSpPr>
      <xdr:spPr>
        <a:xfrm>
          <a:off x="2333625" y="9363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86</xdr:row>
      <xdr:rowOff>85725</xdr:rowOff>
    </xdr:from>
    <xdr:to>
      <xdr:col>87</xdr:col>
      <xdr:colOff>1142440</xdr:colOff>
      <xdr:row>86</xdr:row>
      <xdr:rowOff>85725</xdr:rowOff>
    </xdr:to>
    <xdr:cxnSp macro="">
      <xdr:nvCxnSpPr>
        <xdr:cNvPr id="141" name="AutoShape 19"/>
        <xdr:cNvCxnSpPr/>
      </xdr:nvCxnSpPr>
      <xdr:spPr>
        <a:xfrm>
          <a:off x="2333625" y="9525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87</xdr:row>
      <xdr:rowOff>85725</xdr:rowOff>
    </xdr:from>
    <xdr:to>
      <xdr:col>87</xdr:col>
      <xdr:colOff>1142440</xdr:colOff>
      <xdr:row>87</xdr:row>
      <xdr:rowOff>85725</xdr:rowOff>
    </xdr:to>
    <xdr:cxnSp macro="">
      <xdr:nvCxnSpPr>
        <xdr:cNvPr id="142" name="AutoShape 19"/>
        <xdr:cNvCxnSpPr/>
      </xdr:nvCxnSpPr>
      <xdr:spPr>
        <a:xfrm>
          <a:off x="2333625" y="9686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88</xdr:row>
      <xdr:rowOff>85725</xdr:rowOff>
    </xdr:from>
    <xdr:to>
      <xdr:col>87</xdr:col>
      <xdr:colOff>1142440</xdr:colOff>
      <xdr:row>88</xdr:row>
      <xdr:rowOff>85725</xdr:rowOff>
    </xdr:to>
    <xdr:cxnSp macro="">
      <xdr:nvCxnSpPr>
        <xdr:cNvPr id="143" name="AutoShape 19"/>
        <xdr:cNvCxnSpPr/>
      </xdr:nvCxnSpPr>
      <xdr:spPr>
        <a:xfrm>
          <a:off x="2333625" y="9848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89</xdr:row>
      <xdr:rowOff>85725</xdr:rowOff>
    </xdr:from>
    <xdr:to>
      <xdr:col>87</xdr:col>
      <xdr:colOff>1142440</xdr:colOff>
      <xdr:row>89</xdr:row>
      <xdr:rowOff>85725</xdr:rowOff>
    </xdr:to>
    <xdr:cxnSp macro="">
      <xdr:nvCxnSpPr>
        <xdr:cNvPr id="144" name="AutoShape 19"/>
        <xdr:cNvCxnSpPr/>
      </xdr:nvCxnSpPr>
      <xdr:spPr>
        <a:xfrm>
          <a:off x="2333625" y="10010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90</xdr:row>
      <xdr:rowOff>85725</xdr:rowOff>
    </xdr:from>
    <xdr:to>
      <xdr:col>87</xdr:col>
      <xdr:colOff>1142440</xdr:colOff>
      <xdr:row>90</xdr:row>
      <xdr:rowOff>85725</xdr:rowOff>
    </xdr:to>
    <xdr:cxnSp macro="">
      <xdr:nvCxnSpPr>
        <xdr:cNvPr id="145" name="AutoShape 19"/>
        <xdr:cNvCxnSpPr/>
      </xdr:nvCxnSpPr>
      <xdr:spPr>
        <a:xfrm>
          <a:off x="2333625" y="10172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91</xdr:row>
      <xdr:rowOff>85725</xdr:rowOff>
    </xdr:from>
    <xdr:to>
      <xdr:col>87</xdr:col>
      <xdr:colOff>1142440</xdr:colOff>
      <xdr:row>91</xdr:row>
      <xdr:rowOff>85725</xdr:rowOff>
    </xdr:to>
    <xdr:cxnSp macro="">
      <xdr:nvCxnSpPr>
        <xdr:cNvPr id="146" name="AutoShape 19"/>
        <xdr:cNvCxnSpPr/>
      </xdr:nvCxnSpPr>
      <xdr:spPr>
        <a:xfrm>
          <a:off x="2333625" y="10334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92</xdr:row>
      <xdr:rowOff>85725</xdr:rowOff>
    </xdr:from>
    <xdr:to>
      <xdr:col>87</xdr:col>
      <xdr:colOff>1142440</xdr:colOff>
      <xdr:row>92</xdr:row>
      <xdr:rowOff>85725</xdr:rowOff>
    </xdr:to>
    <xdr:cxnSp macro="">
      <xdr:nvCxnSpPr>
        <xdr:cNvPr id="147" name="AutoShape 19"/>
        <xdr:cNvCxnSpPr/>
      </xdr:nvCxnSpPr>
      <xdr:spPr>
        <a:xfrm>
          <a:off x="2333625" y="10496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93</xdr:row>
      <xdr:rowOff>85725</xdr:rowOff>
    </xdr:from>
    <xdr:to>
      <xdr:col>87</xdr:col>
      <xdr:colOff>1142440</xdr:colOff>
      <xdr:row>93</xdr:row>
      <xdr:rowOff>85725</xdr:rowOff>
    </xdr:to>
    <xdr:cxnSp macro="">
      <xdr:nvCxnSpPr>
        <xdr:cNvPr id="148" name="AutoShape 19"/>
        <xdr:cNvCxnSpPr/>
      </xdr:nvCxnSpPr>
      <xdr:spPr>
        <a:xfrm>
          <a:off x="2333625" y="10658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94</xdr:row>
      <xdr:rowOff>85725</xdr:rowOff>
    </xdr:from>
    <xdr:to>
      <xdr:col>87</xdr:col>
      <xdr:colOff>1142440</xdr:colOff>
      <xdr:row>94</xdr:row>
      <xdr:rowOff>85725</xdr:rowOff>
    </xdr:to>
    <xdr:cxnSp macro="">
      <xdr:nvCxnSpPr>
        <xdr:cNvPr id="149" name="AutoShape 19"/>
        <xdr:cNvCxnSpPr/>
      </xdr:nvCxnSpPr>
      <xdr:spPr>
        <a:xfrm>
          <a:off x="2333625" y="10820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95</xdr:row>
      <xdr:rowOff>85725</xdr:rowOff>
    </xdr:from>
    <xdr:to>
      <xdr:col>87</xdr:col>
      <xdr:colOff>1142440</xdr:colOff>
      <xdr:row>95</xdr:row>
      <xdr:rowOff>85725</xdr:rowOff>
    </xdr:to>
    <xdr:cxnSp macro="">
      <xdr:nvCxnSpPr>
        <xdr:cNvPr id="150" name="AutoShape 19"/>
        <xdr:cNvCxnSpPr/>
      </xdr:nvCxnSpPr>
      <xdr:spPr>
        <a:xfrm>
          <a:off x="2333625" y="10982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96</xdr:row>
      <xdr:rowOff>85725</xdr:rowOff>
    </xdr:from>
    <xdr:to>
      <xdr:col>87</xdr:col>
      <xdr:colOff>1142440</xdr:colOff>
      <xdr:row>96</xdr:row>
      <xdr:rowOff>85725</xdr:rowOff>
    </xdr:to>
    <xdr:cxnSp macro="">
      <xdr:nvCxnSpPr>
        <xdr:cNvPr id="151" name="AutoShape 19"/>
        <xdr:cNvCxnSpPr/>
      </xdr:nvCxnSpPr>
      <xdr:spPr>
        <a:xfrm>
          <a:off x="2333625" y="11144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97</xdr:row>
      <xdr:rowOff>85725</xdr:rowOff>
    </xdr:from>
    <xdr:to>
      <xdr:col>87</xdr:col>
      <xdr:colOff>1142440</xdr:colOff>
      <xdr:row>97</xdr:row>
      <xdr:rowOff>85725</xdr:rowOff>
    </xdr:to>
    <xdr:cxnSp macro="">
      <xdr:nvCxnSpPr>
        <xdr:cNvPr id="152" name="AutoShape 19"/>
        <xdr:cNvCxnSpPr/>
      </xdr:nvCxnSpPr>
      <xdr:spPr>
        <a:xfrm>
          <a:off x="2333625" y="11306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98</xdr:row>
      <xdr:rowOff>85725</xdr:rowOff>
    </xdr:from>
    <xdr:to>
      <xdr:col>87</xdr:col>
      <xdr:colOff>1142440</xdr:colOff>
      <xdr:row>98</xdr:row>
      <xdr:rowOff>85725</xdr:rowOff>
    </xdr:to>
    <xdr:cxnSp macro="">
      <xdr:nvCxnSpPr>
        <xdr:cNvPr id="153" name="AutoShape 19"/>
        <xdr:cNvCxnSpPr/>
      </xdr:nvCxnSpPr>
      <xdr:spPr>
        <a:xfrm>
          <a:off x="2333625" y="11468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99</xdr:row>
      <xdr:rowOff>85725</xdr:rowOff>
    </xdr:from>
    <xdr:to>
      <xdr:col>87</xdr:col>
      <xdr:colOff>1142440</xdr:colOff>
      <xdr:row>99</xdr:row>
      <xdr:rowOff>85725</xdr:rowOff>
    </xdr:to>
    <xdr:cxnSp macro="">
      <xdr:nvCxnSpPr>
        <xdr:cNvPr id="154" name="AutoShape 19"/>
        <xdr:cNvCxnSpPr/>
      </xdr:nvCxnSpPr>
      <xdr:spPr>
        <a:xfrm>
          <a:off x="2333625" y="11630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100</xdr:row>
      <xdr:rowOff>85725</xdr:rowOff>
    </xdr:from>
    <xdr:to>
      <xdr:col>87</xdr:col>
      <xdr:colOff>1142440</xdr:colOff>
      <xdr:row>100</xdr:row>
      <xdr:rowOff>85725</xdr:rowOff>
    </xdr:to>
    <xdr:cxnSp macro="">
      <xdr:nvCxnSpPr>
        <xdr:cNvPr id="155" name="AutoShape 19"/>
        <xdr:cNvCxnSpPr/>
      </xdr:nvCxnSpPr>
      <xdr:spPr>
        <a:xfrm>
          <a:off x="2333625" y="11791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101</xdr:row>
      <xdr:rowOff>85725</xdr:rowOff>
    </xdr:from>
    <xdr:to>
      <xdr:col>87</xdr:col>
      <xdr:colOff>1142440</xdr:colOff>
      <xdr:row>101</xdr:row>
      <xdr:rowOff>85725</xdr:rowOff>
    </xdr:to>
    <xdr:cxnSp macro="">
      <xdr:nvCxnSpPr>
        <xdr:cNvPr id="156" name="AutoShape 19"/>
        <xdr:cNvCxnSpPr/>
      </xdr:nvCxnSpPr>
      <xdr:spPr>
        <a:xfrm>
          <a:off x="2333625" y="11953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102</xdr:row>
      <xdr:rowOff>85725</xdr:rowOff>
    </xdr:from>
    <xdr:to>
      <xdr:col>87</xdr:col>
      <xdr:colOff>1142440</xdr:colOff>
      <xdr:row>102</xdr:row>
      <xdr:rowOff>85725</xdr:rowOff>
    </xdr:to>
    <xdr:cxnSp macro="">
      <xdr:nvCxnSpPr>
        <xdr:cNvPr id="157" name="AutoShape 19"/>
        <xdr:cNvCxnSpPr/>
      </xdr:nvCxnSpPr>
      <xdr:spPr>
        <a:xfrm>
          <a:off x="2333625" y="12115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103</xdr:row>
      <xdr:rowOff>85725</xdr:rowOff>
    </xdr:from>
    <xdr:to>
      <xdr:col>87</xdr:col>
      <xdr:colOff>1142440</xdr:colOff>
      <xdr:row>103</xdr:row>
      <xdr:rowOff>85725</xdr:rowOff>
    </xdr:to>
    <xdr:cxnSp macro="">
      <xdr:nvCxnSpPr>
        <xdr:cNvPr id="158" name="AutoShape 19"/>
        <xdr:cNvCxnSpPr/>
      </xdr:nvCxnSpPr>
      <xdr:spPr>
        <a:xfrm>
          <a:off x="2333625" y="12277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104</xdr:row>
      <xdr:rowOff>85725</xdr:rowOff>
    </xdr:from>
    <xdr:to>
      <xdr:col>87</xdr:col>
      <xdr:colOff>1142440</xdr:colOff>
      <xdr:row>104</xdr:row>
      <xdr:rowOff>85725</xdr:rowOff>
    </xdr:to>
    <xdr:cxnSp macro="">
      <xdr:nvCxnSpPr>
        <xdr:cNvPr id="159" name="AutoShape 19"/>
        <xdr:cNvCxnSpPr/>
      </xdr:nvCxnSpPr>
      <xdr:spPr>
        <a:xfrm>
          <a:off x="2333625" y="12439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105</xdr:row>
      <xdr:rowOff>85725</xdr:rowOff>
    </xdr:from>
    <xdr:to>
      <xdr:col>87</xdr:col>
      <xdr:colOff>1142440</xdr:colOff>
      <xdr:row>105</xdr:row>
      <xdr:rowOff>85725</xdr:rowOff>
    </xdr:to>
    <xdr:cxnSp macro="">
      <xdr:nvCxnSpPr>
        <xdr:cNvPr id="160" name="AutoShape 19"/>
        <xdr:cNvCxnSpPr/>
      </xdr:nvCxnSpPr>
      <xdr:spPr>
        <a:xfrm>
          <a:off x="2333625" y="12601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106</xdr:row>
      <xdr:rowOff>85725</xdr:rowOff>
    </xdr:from>
    <xdr:to>
      <xdr:col>87</xdr:col>
      <xdr:colOff>1142440</xdr:colOff>
      <xdr:row>106</xdr:row>
      <xdr:rowOff>85725</xdr:rowOff>
    </xdr:to>
    <xdr:cxnSp macro="">
      <xdr:nvCxnSpPr>
        <xdr:cNvPr id="161" name="AutoShape 19"/>
        <xdr:cNvCxnSpPr/>
      </xdr:nvCxnSpPr>
      <xdr:spPr>
        <a:xfrm>
          <a:off x="2333625" y="12763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107</xdr:row>
      <xdr:rowOff>85725</xdr:rowOff>
    </xdr:from>
    <xdr:to>
      <xdr:col>87</xdr:col>
      <xdr:colOff>1142440</xdr:colOff>
      <xdr:row>107</xdr:row>
      <xdr:rowOff>85725</xdr:rowOff>
    </xdr:to>
    <xdr:cxnSp macro="">
      <xdr:nvCxnSpPr>
        <xdr:cNvPr id="162" name="AutoShape 19"/>
        <xdr:cNvCxnSpPr/>
      </xdr:nvCxnSpPr>
      <xdr:spPr>
        <a:xfrm>
          <a:off x="2333625" y="12925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108</xdr:row>
      <xdr:rowOff>85725</xdr:rowOff>
    </xdr:from>
    <xdr:to>
      <xdr:col>87</xdr:col>
      <xdr:colOff>1142440</xdr:colOff>
      <xdr:row>108</xdr:row>
      <xdr:rowOff>85725</xdr:rowOff>
    </xdr:to>
    <xdr:cxnSp macro="">
      <xdr:nvCxnSpPr>
        <xdr:cNvPr id="163" name="AutoShape 19"/>
        <xdr:cNvCxnSpPr/>
      </xdr:nvCxnSpPr>
      <xdr:spPr>
        <a:xfrm>
          <a:off x="2333625" y="13087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109</xdr:row>
      <xdr:rowOff>85725</xdr:rowOff>
    </xdr:from>
    <xdr:to>
      <xdr:col>87</xdr:col>
      <xdr:colOff>1142440</xdr:colOff>
      <xdr:row>109</xdr:row>
      <xdr:rowOff>85725</xdr:rowOff>
    </xdr:to>
    <xdr:cxnSp macro="">
      <xdr:nvCxnSpPr>
        <xdr:cNvPr id="164" name="AutoShape 19"/>
        <xdr:cNvCxnSpPr/>
      </xdr:nvCxnSpPr>
      <xdr:spPr>
        <a:xfrm>
          <a:off x="2333625" y="13249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110</xdr:row>
      <xdr:rowOff>85725</xdr:rowOff>
    </xdr:from>
    <xdr:to>
      <xdr:col>87</xdr:col>
      <xdr:colOff>1142440</xdr:colOff>
      <xdr:row>110</xdr:row>
      <xdr:rowOff>85725</xdr:rowOff>
    </xdr:to>
    <xdr:cxnSp macro="">
      <xdr:nvCxnSpPr>
        <xdr:cNvPr id="165" name="AutoShape 19"/>
        <xdr:cNvCxnSpPr/>
      </xdr:nvCxnSpPr>
      <xdr:spPr>
        <a:xfrm>
          <a:off x="2333625" y="13411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111</xdr:row>
      <xdr:rowOff>85725</xdr:rowOff>
    </xdr:from>
    <xdr:to>
      <xdr:col>87</xdr:col>
      <xdr:colOff>1142440</xdr:colOff>
      <xdr:row>111</xdr:row>
      <xdr:rowOff>85725</xdr:rowOff>
    </xdr:to>
    <xdr:cxnSp macro="">
      <xdr:nvCxnSpPr>
        <xdr:cNvPr id="166" name="AutoShape 19"/>
        <xdr:cNvCxnSpPr/>
      </xdr:nvCxnSpPr>
      <xdr:spPr>
        <a:xfrm>
          <a:off x="2333625" y="13573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112</xdr:row>
      <xdr:rowOff>85725</xdr:rowOff>
    </xdr:from>
    <xdr:to>
      <xdr:col>87</xdr:col>
      <xdr:colOff>1142440</xdr:colOff>
      <xdr:row>112</xdr:row>
      <xdr:rowOff>85725</xdr:rowOff>
    </xdr:to>
    <xdr:cxnSp macro="">
      <xdr:nvCxnSpPr>
        <xdr:cNvPr id="167" name="AutoShape 19"/>
        <xdr:cNvCxnSpPr/>
      </xdr:nvCxnSpPr>
      <xdr:spPr>
        <a:xfrm>
          <a:off x="2333625" y="13735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113</xdr:row>
      <xdr:rowOff>85725</xdr:rowOff>
    </xdr:from>
    <xdr:to>
      <xdr:col>87</xdr:col>
      <xdr:colOff>1142440</xdr:colOff>
      <xdr:row>113</xdr:row>
      <xdr:rowOff>85725</xdr:rowOff>
    </xdr:to>
    <xdr:cxnSp macro="">
      <xdr:nvCxnSpPr>
        <xdr:cNvPr id="168" name="AutoShape 19"/>
        <xdr:cNvCxnSpPr/>
      </xdr:nvCxnSpPr>
      <xdr:spPr>
        <a:xfrm>
          <a:off x="2333625" y="13896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114</xdr:row>
      <xdr:rowOff>85725</xdr:rowOff>
    </xdr:from>
    <xdr:to>
      <xdr:col>87</xdr:col>
      <xdr:colOff>1142440</xdr:colOff>
      <xdr:row>114</xdr:row>
      <xdr:rowOff>85725</xdr:rowOff>
    </xdr:to>
    <xdr:cxnSp macro="">
      <xdr:nvCxnSpPr>
        <xdr:cNvPr id="169" name="AutoShape 19"/>
        <xdr:cNvCxnSpPr/>
      </xdr:nvCxnSpPr>
      <xdr:spPr>
        <a:xfrm>
          <a:off x="2333625" y="14058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115</xdr:row>
      <xdr:rowOff>85725</xdr:rowOff>
    </xdr:from>
    <xdr:to>
      <xdr:col>87</xdr:col>
      <xdr:colOff>1142440</xdr:colOff>
      <xdr:row>115</xdr:row>
      <xdr:rowOff>85725</xdr:rowOff>
    </xdr:to>
    <xdr:cxnSp macro="">
      <xdr:nvCxnSpPr>
        <xdr:cNvPr id="170" name="AutoShape 19"/>
        <xdr:cNvCxnSpPr/>
      </xdr:nvCxnSpPr>
      <xdr:spPr>
        <a:xfrm>
          <a:off x="2333625" y="14220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116</xdr:row>
      <xdr:rowOff>85725</xdr:rowOff>
    </xdr:from>
    <xdr:to>
      <xdr:col>87</xdr:col>
      <xdr:colOff>1142440</xdr:colOff>
      <xdr:row>116</xdr:row>
      <xdr:rowOff>85725</xdr:rowOff>
    </xdr:to>
    <xdr:cxnSp macro="">
      <xdr:nvCxnSpPr>
        <xdr:cNvPr id="171" name="AutoShape 19"/>
        <xdr:cNvCxnSpPr/>
      </xdr:nvCxnSpPr>
      <xdr:spPr>
        <a:xfrm>
          <a:off x="2333625" y="14382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117</xdr:row>
      <xdr:rowOff>85725</xdr:rowOff>
    </xdr:from>
    <xdr:to>
      <xdr:col>87</xdr:col>
      <xdr:colOff>1142440</xdr:colOff>
      <xdr:row>117</xdr:row>
      <xdr:rowOff>85725</xdr:rowOff>
    </xdr:to>
    <xdr:cxnSp macro="">
      <xdr:nvCxnSpPr>
        <xdr:cNvPr id="172" name="AutoShape 19"/>
        <xdr:cNvCxnSpPr/>
      </xdr:nvCxnSpPr>
      <xdr:spPr>
        <a:xfrm>
          <a:off x="2333625" y="14544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118</xdr:row>
      <xdr:rowOff>85725</xdr:rowOff>
    </xdr:from>
    <xdr:to>
      <xdr:col>87</xdr:col>
      <xdr:colOff>1142440</xdr:colOff>
      <xdr:row>118</xdr:row>
      <xdr:rowOff>85725</xdr:rowOff>
    </xdr:to>
    <xdr:cxnSp macro="">
      <xdr:nvCxnSpPr>
        <xdr:cNvPr id="173" name="AutoShape 19"/>
        <xdr:cNvCxnSpPr/>
      </xdr:nvCxnSpPr>
      <xdr:spPr>
        <a:xfrm>
          <a:off x="2333625" y="14706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119</xdr:row>
      <xdr:rowOff>85725</xdr:rowOff>
    </xdr:from>
    <xdr:to>
      <xdr:col>87</xdr:col>
      <xdr:colOff>1142440</xdr:colOff>
      <xdr:row>119</xdr:row>
      <xdr:rowOff>85725</xdr:rowOff>
    </xdr:to>
    <xdr:cxnSp macro="">
      <xdr:nvCxnSpPr>
        <xdr:cNvPr id="174" name="AutoShape 19"/>
        <xdr:cNvCxnSpPr/>
      </xdr:nvCxnSpPr>
      <xdr:spPr>
        <a:xfrm>
          <a:off x="2333625" y="14868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120</xdr:row>
      <xdr:rowOff>85725</xdr:rowOff>
    </xdr:from>
    <xdr:to>
      <xdr:col>87</xdr:col>
      <xdr:colOff>1142440</xdr:colOff>
      <xdr:row>120</xdr:row>
      <xdr:rowOff>85725</xdr:rowOff>
    </xdr:to>
    <xdr:cxnSp macro="">
      <xdr:nvCxnSpPr>
        <xdr:cNvPr id="175" name="AutoShape 19"/>
        <xdr:cNvCxnSpPr/>
      </xdr:nvCxnSpPr>
      <xdr:spPr>
        <a:xfrm>
          <a:off x="2333625" y="15030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121</xdr:row>
      <xdr:rowOff>85725</xdr:rowOff>
    </xdr:from>
    <xdr:to>
      <xdr:col>87</xdr:col>
      <xdr:colOff>1142440</xdr:colOff>
      <xdr:row>121</xdr:row>
      <xdr:rowOff>85725</xdr:rowOff>
    </xdr:to>
    <xdr:cxnSp macro="">
      <xdr:nvCxnSpPr>
        <xdr:cNvPr id="176" name="AutoShape 19"/>
        <xdr:cNvCxnSpPr/>
      </xdr:nvCxnSpPr>
      <xdr:spPr>
        <a:xfrm>
          <a:off x="2333625" y="15192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122</xdr:row>
      <xdr:rowOff>85725</xdr:rowOff>
    </xdr:from>
    <xdr:to>
      <xdr:col>87</xdr:col>
      <xdr:colOff>1142440</xdr:colOff>
      <xdr:row>122</xdr:row>
      <xdr:rowOff>85725</xdr:rowOff>
    </xdr:to>
    <xdr:cxnSp macro="">
      <xdr:nvCxnSpPr>
        <xdr:cNvPr id="177" name="AutoShape 19"/>
        <xdr:cNvCxnSpPr/>
      </xdr:nvCxnSpPr>
      <xdr:spPr>
        <a:xfrm>
          <a:off x="2333625" y="15354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123</xdr:row>
      <xdr:rowOff>85725</xdr:rowOff>
    </xdr:from>
    <xdr:to>
      <xdr:col>87</xdr:col>
      <xdr:colOff>1142440</xdr:colOff>
      <xdr:row>123</xdr:row>
      <xdr:rowOff>85725</xdr:rowOff>
    </xdr:to>
    <xdr:cxnSp macro="">
      <xdr:nvCxnSpPr>
        <xdr:cNvPr id="178" name="AutoShape 19"/>
        <xdr:cNvCxnSpPr/>
      </xdr:nvCxnSpPr>
      <xdr:spPr>
        <a:xfrm>
          <a:off x="2333625" y="15516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124</xdr:row>
      <xdr:rowOff>85725</xdr:rowOff>
    </xdr:from>
    <xdr:to>
      <xdr:col>87</xdr:col>
      <xdr:colOff>1142440</xdr:colOff>
      <xdr:row>124</xdr:row>
      <xdr:rowOff>85725</xdr:rowOff>
    </xdr:to>
    <xdr:cxnSp macro="">
      <xdr:nvCxnSpPr>
        <xdr:cNvPr id="179" name="AutoShape 19"/>
        <xdr:cNvCxnSpPr/>
      </xdr:nvCxnSpPr>
      <xdr:spPr>
        <a:xfrm>
          <a:off x="2333625" y="15678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125</xdr:row>
      <xdr:rowOff>85725</xdr:rowOff>
    </xdr:from>
    <xdr:to>
      <xdr:col>87</xdr:col>
      <xdr:colOff>1142440</xdr:colOff>
      <xdr:row>125</xdr:row>
      <xdr:rowOff>85725</xdr:rowOff>
    </xdr:to>
    <xdr:cxnSp macro="">
      <xdr:nvCxnSpPr>
        <xdr:cNvPr id="180" name="AutoShape 19"/>
        <xdr:cNvCxnSpPr/>
      </xdr:nvCxnSpPr>
      <xdr:spPr>
        <a:xfrm>
          <a:off x="2333625" y="15840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126</xdr:row>
      <xdr:rowOff>85725</xdr:rowOff>
    </xdr:from>
    <xdr:to>
      <xdr:col>87</xdr:col>
      <xdr:colOff>1142440</xdr:colOff>
      <xdr:row>126</xdr:row>
      <xdr:rowOff>85725</xdr:rowOff>
    </xdr:to>
    <xdr:cxnSp macro="">
      <xdr:nvCxnSpPr>
        <xdr:cNvPr id="181" name="AutoShape 19"/>
        <xdr:cNvCxnSpPr/>
      </xdr:nvCxnSpPr>
      <xdr:spPr>
        <a:xfrm>
          <a:off x="2333625" y="16002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127</xdr:row>
      <xdr:rowOff>85725</xdr:rowOff>
    </xdr:from>
    <xdr:to>
      <xdr:col>87</xdr:col>
      <xdr:colOff>1142440</xdr:colOff>
      <xdr:row>127</xdr:row>
      <xdr:rowOff>85725</xdr:rowOff>
    </xdr:to>
    <xdr:cxnSp macro="">
      <xdr:nvCxnSpPr>
        <xdr:cNvPr id="182" name="AutoShape 19"/>
        <xdr:cNvCxnSpPr/>
      </xdr:nvCxnSpPr>
      <xdr:spPr>
        <a:xfrm>
          <a:off x="2333625" y="16163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128</xdr:row>
      <xdr:rowOff>85725</xdr:rowOff>
    </xdr:from>
    <xdr:to>
      <xdr:col>87</xdr:col>
      <xdr:colOff>1142440</xdr:colOff>
      <xdr:row>128</xdr:row>
      <xdr:rowOff>85725</xdr:rowOff>
    </xdr:to>
    <xdr:cxnSp macro="">
      <xdr:nvCxnSpPr>
        <xdr:cNvPr id="183" name="AutoShape 19"/>
        <xdr:cNvCxnSpPr/>
      </xdr:nvCxnSpPr>
      <xdr:spPr>
        <a:xfrm>
          <a:off x="2333625" y="16325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129</xdr:row>
      <xdr:rowOff>85725</xdr:rowOff>
    </xdr:from>
    <xdr:to>
      <xdr:col>87</xdr:col>
      <xdr:colOff>1142440</xdr:colOff>
      <xdr:row>129</xdr:row>
      <xdr:rowOff>85725</xdr:rowOff>
    </xdr:to>
    <xdr:cxnSp macro="">
      <xdr:nvCxnSpPr>
        <xdr:cNvPr id="184" name="AutoShape 19"/>
        <xdr:cNvCxnSpPr/>
      </xdr:nvCxnSpPr>
      <xdr:spPr>
        <a:xfrm>
          <a:off x="2333625" y="16487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130</xdr:row>
      <xdr:rowOff>85725</xdr:rowOff>
    </xdr:from>
    <xdr:to>
      <xdr:col>87</xdr:col>
      <xdr:colOff>1142440</xdr:colOff>
      <xdr:row>130</xdr:row>
      <xdr:rowOff>85725</xdr:rowOff>
    </xdr:to>
    <xdr:cxnSp macro="">
      <xdr:nvCxnSpPr>
        <xdr:cNvPr id="185" name="AutoShape 19"/>
        <xdr:cNvCxnSpPr/>
      </xdr:nvCxnSpPr>
      <xdr:spPr>
        <a:xfrm>
          <a:off x="2333625" y="16649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131</xdr:row>
      <xdr:rowOff>85725</xdr:rowOff>
    </xdr:from>
    <xdr:to>
      <xdr:col>87</xdr:col>
      <xdr:colOff>1142440</xdr:colOff>
      <xdr:row>131</xdr:row>
      <xdr:rowOff>85725</xdr:rowOff>
    </xdr:to>
    <xdr:cxnSp macro="">
      <xdr:nvCxnSpPr>
        <xdr:cNvPr id="186" name="AutoShape 19"/>
        <xdr:cNvCxnSpPr/>
      </xdr:nvCxnSpPr>
      <xdr:spPr>
        <a:xfrm>
          <a:off x="2333625" y="16811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132</xdr:row>
      <xdr:rowOff>85725</xdr:rowOff>
    </xdr:from>
    <xdr:to>
      <xdr:col>87</xdr:col>
      <xdr:colOff>1142440</xdr:colOff>
      <xdr:row>132</xdr:row>
      <xdr:rowOff>85725</xdr:rowOff>
    </xdr:to>
    <xdr:cxnSp macro="">
      <xdr:nvCxnSpPr>
        <xdr:cNvPr id="187" name="AutoShape 19"/>
        <xdr:cNvCxnSpPr/>
      </xdr:nvCxnSpPr>
      <xdr:spPr>
        <a:xfrm>
          <a:off x="2333625" y="16973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133</xdr:row>
      <xdr:rowOff>85725</xdr:rowOff>
    </xdr:from>
    <xdr:to>
      <xdr:col>87</xdr:col>
      <xdr:colOff>1142440</xdr:colOff>
      <xdr:row>133</xdr:row>
      <xdr:rowOff>85725</xdr:rowOff>
    </xdr:to>
    <xdr:cxnSp macro="">
      <xdr:nvCxnSpPr>
        <xdr:cNvPr id="188" name="AutoShape 19"/>
        <xdr:cNvCxnSpPr/>
      </xdr:nvCxnSpPr>
      <xdr:spPr>
        <a:xfrm>
          <a:off x="2333625" y="17135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134</xdr:row>
      <xdr:rowOff>85725</xdr:rowOff>
    </xdr:from>
    <xdr:to>
      <xdr:col>87</xdr:col>
      <xdr:colOff>1142440</xdr:colOff>
      <xdr:row>134</xdr:row>
      <xdr:rowOff>85725</xdr:rowOff>
    </xdr:to>
    <xdr:cxnSp macro="">
      <xdr:nvCxnSpPr>
        <xdr:cNvPr id="189" name="AutoShape 19"/>
        <xdr:cNvCxnSpPr/>
      </xdr:nvCxnSpPr>
      <xdr:spPr>
        <a:xfrm>
          <a:off x="2333625" y="17297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135</xdr:row>
      <xdr:rowOff>85725</xdr:rowOff>
    </xdr:from>
    <xdr:to>
      <xdr:col>87</xdr:col>
      <xdr:colOff>1142440</xdr:colOff>
      <xdr:row>135</xdr:row>
      <xdr:rowOff>85725</xdr:rowOff>
    </xdr:to>
    <xdr:cxnSp macro="">
      <xdr:nvCxnSpPr>
        <xdr:cNvPr id="190" name="AutoShape 19"/>
        <xdr:cNvCxnSpPr/>
      </xdr:nvCxnSpPr>
      <xdr:spPr>
        <a:xfrm>
          <a:off x="2333625" y="17459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136</xdr:row>
      <xdr:rowOff>85725</xdr:rowOff>
    </xdr:from>
    <xdr:to>
      <xdr:col>87</xdr:col>
      <xdr:colOff>1142440</xdr:colOff>
      <xdr:row>136</xdr:row>
      <xdr:rowOff>85725</xdr:rowOff>
    </xdr:to>
    <xdr:cxnSp macro="">
      <xdr:nvCxnSpPr>
        <xdr:cNvPr id="191" name="AutoShape 19"/>
        <xdr:cNvCxnSpPr/>
      </xdr:nvCxnSpPr>
      <xdr:spPr>
        <a:xfrm>
          <a:off x="2333625" y="17621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137</xdr:row>
      <xdr:rowOff>85725</xdr:rowOff>
    </xdr:from>
    <xdr:to>
      <xdr:col>87</xdr:col>
      <xdr:colOff>1142440</xdr:colOff>
      <xdr:row>137</xdr:row>
      <xdr:rowOff>85725</xdr:rowOff>
    </xdr:to>
    <xdr:cxnSp macro="">
      <xdr:nvCxnSpPr>
        <xdr:cNvPr id="192" name="AutoShape 19"/>
        <xdr:cNvCxnSpPr/>
      </xdr:nvCxnSpPr>
      <xdr:spPr>
        <a:xfrm>
          <a:off x="2333625" y="17783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138</xdr:row>
      <xdr:rowOff>85725</xdr:rowOff>
    </xdr:from>
    <xdr:to>
      <xdr:col>87</xdr:col>
      <xdr:colOff>1142440</xdr:colOff>
      <xdr:row>138</xdr:row>
      <xdr:rowOff>85725</xdr:rowOff>
    </xdr:to>
    <xdr:cxnSp macro="">
      <xdr:nvCxnSpPr>
        <xdr:cNvPr id="193" name="AutoShape 19"/>
        <xdr:cNvCxnSpPr/>
      </xdr:nvCxnSpPr>
      <xdr:spPr>
        <a:xfrm>
          <a:off x="2333625" y="17945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139</xdr:row>
      <xdr:rowOff>85725</xdr:rowOff>
    </xdr:from>
    <xdr:to>
      <xdr:col>87</xdr:col>
      <xdr:colOff>1142440</xdr:colOff>
      <xdr:row>139</xdr:row>
      <xdr:rowOff>85725</xdr:rowOff>
    </xdr:to>
    <xdr:cxnSp macro="">
      <xdr:nvCxnSpPr>
        <xdr:cNvPr id="194" name="AutoShape 19"/>
        <xdr:cNvCxnSpPr/>
      </xdr:nvCxnSpPr>
      <xdr:spPr>
        <a:xfrm>
          <a:off x="2333625" y="18107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140</xdr:row>
      <xdr:rowOff>85725</xdr:rowOff>
    </xdr:from>
    <xdr:to>
      <xdr:col>87</xdr:col>
      <xdr:colOff>1142440</xdr:colOff>
      <xdr:row>140</xdr:row>
      <xdr:rowOff>85725</xdr:rowOff>
    </xdr:to>
    <xdr:cxnSp macro="">
      <xdr:nvCxnSpPr>
        <xdr:cNvPr id="195" name="AutoShape 19"/>
        <xdr:cNvCxnSpPr/>
      </xdr:nvCxnSpPr>
      <xdr:spPr>
        <a:xfrm>
          <a:off x="2333625" y="18268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141</xdr:row>
      <xdr:rowOff>85725</xdr:rowOff>
    </xdr:from>
    <xdr:to>
      <xdr:col>87</xdr:col>
      <xdr:colOff>1142440</xdr:colOff>
      <xdr:row>141</xdr:row>
      <xdr:rowOff>85725</xdr:rowOff>
    </xdr:to>
    <xdr:cxnSp macro="">
      <xdr:nvCxnSpPr>
        <xdr:cNvPr id="196" name="AutoShape 19"/>
        <xdr:cNvCxnSpPr/>
      </xdr:nvCxnSpPr>
      <xdr:spPr>
        <a:xfrm>
          <a:off x="2333625" y="18430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142</xdr:row>
      <xdr:rowOff>85725</xdr:rowOff>
    </xdr:from>
    <xdr:to>
      <xdr:col>87</xdr:col>
      <xdr:colOff>1142440</xdr:colOff>
      <xdr:row>142</xdr:row>
      <xdr:rowOff>85725</xdr:rowOff>
    </xdr:to>
    <xdr:cxnSp macro="">
      <xdr:nvCxnSpPr>
        <xdr:cNvPr id="197" name="AutoShape 19"/>
        <xdr:cNvCxnSpPr/>
      </xdr:nvCxnSpPr>
      <xdr:spPr>
        <a:xfrm>
          <a:off x="2333625" y="18592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143</xdr:row>
      <xdr:rowOff>85725</xdr:rowOff>
    </xdr:from>
    <xdr:to>
      <xdr:col>87</xdr:col>
      <xdr:colOff>1142440</xdr:colOff>
      <xdr:row>143</xdr:row>
      <xdr:rowOff>85725</xdr:rowOff>
    </xdr:to>
    <xdr:cxnSp macro="">
      <xdr:nvCxnSpPr>
        <xdr:cNvPr id="198" name="AutoShape 19"/>
        <xdr:cNvCxnSpPr/>
      </xdr:nvCxnSpPr>
      <xdr:spPr>
        <a:xfrm>
          <a:off x="2333625" y="18754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144</xdr:row>
      <xdr:rowOff>85725</xdr:rowOff>
    </xdr:from>
    <xdr:to>
      <xdr:col>87</xdr:col>
      <xdr:colOff>1142440</xdr:colOff>
      <xdr:row>144</xdr:row>
      <xdr:rowOff>85725</xdr:rowOff>
    </xdr:to>
    <xdr:cxnSp macro="">
      <xdr:nvCxnSpPr>
        <xdr:cNvPr id="199" name="AutoShape 19"/>
        <xdr:cNvCxnSpPr/>
      </xdr:nvCxnSpPr>
      <xdr:spPr>
        <a:xfrm>
          <a:off x="2333625" y="18916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145</xdr:row>
      <xdr:rowOff>85725</xdr:rowOff>
    </xdr:from>
    <xdr:to>
      <xdr:col>87</xdr:col>
      <xdr:colOff>1142440</xdr:colOff>
      <xdr:row>145</xdr:row>
      <xdr:rowOff>85725</xdr:rowOff>
    </xdr:to>
    <xdr:cxnSp macro="">
      <xdr:nvCxnSpPr>
        <xdr:cNvPr id="200" name="AutoShape 19"/>
        <xdr:cNvCxnSpPr/>
      </xdr:nvCxnSpPr>
      <xdr:spPr>
        <a:xfrm>
          <a:off x="2333625" y="19078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146</xdr:row>
      <xdr:rowOff>85725</xdr:rowOff>
    </xdr:from>
    <xdr:to>
      <xdr:col>87</xdr:col>
      <xdr:colOff>1142440</xdr:colOff>
      <xdr:row>146</xdr:row>
      <xdr:rowOff>85725</xdr:rowOff>
    </xdr:to>
    <xdr:cxnSp macro="">
      <xdr:nvCxnSpPr>
        <xdr:cNvPr id="201" name="AutoShape 19"/>
        <xdr:cNvCxnSpPr/>
      </xdr:nvCxnSpPr>
      <xdr:spPr>
        <a:xfrm>
          <a:off x="2333625" y="19240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147</xdr:row>
      <xdr:rowOff>85725</xdr:rowOff>
    </xdr:from>
    <xdr:to>
      <xdr:col>87</xdr:col>
      <xdr:colOff>1142440</xdr:colOff>
      <xdr:row>147</xdr:row>
      <xdr:rowOff>85725</xdr:rowOff>
    </xdr:to>
    <xdr:cxnSp macro="">
      <xdr:nvCxnSpPr>
        <xdr:cNvPr id="202" name="AutoShape 19"/>
        <xdr:cNvCxnSpPr/>
      </xdr:nvCxnSpPr>
      <xdr:spPr>
        <a:xfrm>
          <a:off x="2333625" y="19402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148</xdr:row>
      <xdr:rowOff>85725</xdr:rowOff>
    </xdr:from>
    <xdr:to>
      <xdr:col>87</xdr:col>
      <xdr:colOff>1142440</xdr:colOff>
      <xdr:row>148</xdr:row>
      <xdr:rowOff>85725</xdr:rowOff>
    </xdr:to>
    <xdr:cxnSp macro="">
      <xdr:nvCxnSpPr>
        <xdr:cNvPr id="203" name="AutoShape 19"/>
        <xdr:cNvCxnSpPr/>
      </xdr:nvCxnSpPr>
      <xdr:spPr>
        <a:xfrm>
          <a:off x="2333625" y="19564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149</xdr:row>
      <xdr:rowOff>85725</xdr:rowOff>
    </xdr:from>
    <xdr:to>
      <xdr:col>87</xdr:col>
      <xdr:colOff>1142440</xdr:colOff>
      <xdr:row>149</xdr:row>
      <xdr:rowOff>85725</xdr:rowOff>
    </xdr:to>
    <xdr:cxnSp macro="">
      <xdr:nvCxnSpPr>
        <xdr:cNvPr id="204" name="AutoShape 19"/>
        <xdr:cNvCxnSpPr/>
      </xdr:nvCxnSpPr>
      <xdr:spPr>
        <a:xfrm>
          <a:off x="2333625" y="19726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150</xdr:row>
      <xdr:rowOff>85725</xdr:rowOff>
    </xdr:from>
    <xdr:to>
      <xdr:col>87</xdr:col>
      <xdr:colOff>1142440</xdr:colOff>
      <xdr:row>150</xdr:row>
      <xdr:rowOff>85725</xdr:rowOff>
    </xdr:to>
    <xdr:cxnSp macro="">
      <xdr:nvCxnSpPr>
        <xdr:cNvPr id="205" name="AutoShape 19"/>
        <xdr:cNvCxnSpPr/>
      </xdr:nvCxnSpPr>
      <xdr:spPr>
        <a:xfrm>
          <a:off x="2333625" y="19888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151</xdr:row>
      <xdr:rowOff>85725</xdr:rowOff>
    </xdr:from>
    <xdr:to>
      <xdr:col>87</xdr:col>
      <xdr:colOff>1142440</xdr:colOff>
      <xdr:row>151</xdr:row>
      <xdr:rowOff>85725</xdr:rowOff>
    </xdr:to>
    <xdr:cxnSp macro="">
      <xdr:nvCxnSpPr>
        <xdr:cNvPr id="206" name="AutoShape 19"/>
        <xdr:cNvCxnSpPr/>
      </xdr:nvCxnSpPr>
      <xdr:spPr>
        <a:xfrm>
          <a:off x="2333625" y="20050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152</xdr:row>
      <xdr:rowOff>85725</xdr:rowOff>
    </xdr:from>
    <xdr:to>
      <xdr:col>87</xdr:col>
      <xdr:colOff>1142440</xdr:colOff>
      <xdr:row>152</xdr:row>
      <xdr:rowOff>85725</xdr:rowOff>
    </xdr:to>
    <xdr:cxnSp macro="">
      <xdr:nvCxnSpPr>
        <xdr:cNvPr id="207" name="AutoShape 19"/>
        <xdr:cNvCxnSpPr/>
      </xdr:nvCxnSpPr>
      <xdr:spPr>
        <a:xfrm>
          <a:off x="2333625" y="20212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153</xdr:row>
      <xdr:rowOff>85725</xdr:rowOff>
    </xdr:from>
    <xdr:to>
      <xdr:col>87</xdr:col>
      <xdr:colOff>1142440</xdr:colOff>
      <xdr:row>153</xdr:row>
      <xdr:rowOff>85725</xdr:rowOff>
    </xdr:to>
    <xdr:cxnSp macro="">
      <xdr:nvCxnSpPr>
        <xdr:cNvPr id="208" name="AutoShape 19"/>
        <xdr:cNvCxnSpPr/>
      </xdr:nvCxnSpPr>
      <xdr:spPr>
        <a:xfrm>
          <a:off x="2333625" y="20373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154</xdr:row>
      <xdr:rowOff>85725</xdr:rowOff>
    </xdr:from>
    <xdr:to>
      <xdr:col>87</xdr:col>
      <xdr:colOff>1142440</xdr:colOff>
      <xdr:row>154</xdr:row>
      <xdr:rowOff>85725</xdr:rowOff>
    </xdr:to>
    <xdr:cxnSp macro="">
      <xdr:nvCxnSpPr>
        <xdr:cNvPr id="209" name="AutoShape 19"/>
        <xdr:cNvCxnSpPr/>
      </xdr:nvCxnSpPr>
      <xdr:spPr>
        <a:xfrm>
          <a:off x="2333625" y="20535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155</xdr:row>
      <xdr:rowOff>85725</xdr:rowOff>
    </xdr:from>
    <xdr:to>
      <xdr:col>87</xdr:col>
      <xdr:colOff>1142440</xdr:colOff>
      <xdr:row>155</xdr:row>
      <xdr:rowOff>85725</xdr:rowOff>
    </xdr:to>
    <xdr:cxnSp macro="">
      <xdr:nvCxnSpPr>
        <xdr:cNvPr id="210" name="AutoShape 19"/>
        <xdr:cNvCxnSpPr/>
      </xdr:nvCxnSpPr>
      <xdr:spPr>
        <a:xfrm>
          <a:off x="2333625" y="20697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156</xdr:row>
      <xdr:rowOff>85725</xdr:rowOff>
    </xdr:from>
    <xdr:to>
      <xdr:col>87</xdr:col>
      <xdr:colOff>1142440</xdr:colOff>
      <xdr:row>156</xdr:row>
      <xdr:rowOff>85725</xdr:rowOff>
    </xdr:to>
    <xdr:cxnSp macro="">
      <xdr:nvCxnSpPr>
        <xdr:cNvPr id="211" name="AutoShape 19"/>
        <xdr:cNvCxnSpPr/>
      </xdr:nvCxnSpPr>
      <xdr:spPr>
        <a:xfrm>
          <a:off x="2333625" y="20859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157</xdr:row>
      <xdr:rowOff>85725</xdr:rowOff>
    </xdr:from>
    <xdr:to>
      <xdr:col>87</xdr:col>
      <xdr:colOff>1142440</xdr:colOff>
      <xdr:row>157</xdr:row>
      <xdr:rowOff>85725</xdr:rowOff>
    </xdr:to>
    <xdr:cxnSp macro="">
      <xdr:nvCxnSpPr>
        <xdr:cNvPr id="212" name="AutoShape 19"/>
        <xdr:cNvCxnSpPr/>
      </xdr:nvCxnSpPr>
      <xdr:spPr>
        <a:xfrm>
          <a:off x="2333625" y="21021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158</xdr:row>
      <xdr:rowOff>85725</xdr:rowOff>
    </xdr:from>
    <xdr:to>
      <xdr:col>87</xdr:col>
      <xdr:colOff>1142440</xdr:colOff>
      <xdr:row>158</xdr:row>
      <xdr:rowOff>85725</xdr:rowOff>
    </xdr:to>
    <xdr:cxnSp macro="">
      <xdr:nvCxnSpPr>
        <xdr:cNvPr id="213" name="AutoShape 19"/>
        <xdr:cNvCxnSpPr/>
      </xdr:nvCxnSpPr>
      <xdr:spPr>
        <a:xfrm>
          <a:off x="2333625" y="21183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159</xdr:row>
      <xdr:rowOff>85725</xdr:rowOff>
    </xdr:from>
    <xdr:to>
      <xdr:col>87</xdr:col>
      <xdr:colOff>1142440</xdr:colOff>
      <xdr:row>159</xdr:row>
      <xdr:rowOff>85725</xdr:rowOff>
    </xdr:to>
    <xdr:cxnSp macro="">
      <xdr:nvCxnSpPr>
        <xdr:cNvPr id="214" name="AutoShape 19"/>
        <xdr:cNvCxnSpPr/>
      </xdr:nvCxnSpPr>
      <xdr:spPr>
        <a:xfrm>
          <a:off x="2333625" y="21345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160</xdr:row>
      <xdr:rowOff>85725</xdr:rowOff>
    </xdr:from>
    <xdr:to>
      <xdr:col>87</xdr:col>
      <xdr:colOff>1142440</xdr:colOff>
      <xdr:row>160</xdr:row>
      <xdr:rowOff>85725</xdr:rowOff>
    </xdr:to>
    <xdr:cxnSp macro="">
      <xdr:nvCxnSpPr>
        <xdr:cNvPr id="215" name="AutoShape 19"/>
        <xdr:cNvCxnSpPr/>
      </xdr:nvCxnSpPr>
      <xdr:spPr>
        <a:xfrm>
          <a:off x="2333625" y="21507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161</xdr:row>
      <xdr:rowOff>85725</xdr:rowOff>
    </xdr:from>
    <xdr:to>
      <xdr:col>87</xdr:col>
      <xdr:colOff>1142440</xdr:colOff>
      <xdr:row>161</xdr:row>
      <xdr:rowOff>85725</xdr:rowOff>
    </xdr:to>
    <xdr:cxnSp macro="">
      <xdr:nvCxnSpPr>
        <xdr:cNvPr id="216" name="AutoShape 19"/>
        <xdr:cNvCxnSpPr/>
      </xdr:nvCxnSpPr>
      <xdr:spPr>
        <a:xfrm>
          <a:off x="2333625" y="21669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162</xdr:row>
      <xdr:rowOff>85725</xdr:rowOff>
    </xdr:from>
    <xdr:to>
      <xdr:col>87</xdr:col>
      <xdr:colOff>1142440</xdr:colOff>
      <xdr:row>162</xdr:row>
      <xdr:rowOff>85725</xdr:rowOff>
    </xdr:to>
    <xdr:cxnSp macro="">
      <xdr:nvCxnSpPr>
        <xdr:cNvPr id="217" name="AutoShape 19"/>
        <xdr:cNvCxnSpPr/>
      </xdr:nvCxnSpPr>
      <xdr:spPr>
        <a:xfrm>
          <a:off x="2333625" y="21831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163</xdr:row>
      <xdr:rowOff>85725</xdr:rowOff>
    </xdr:from>
    <xdr:to>
      <xdr:col>87</xdr:col>
      <xdr:colOff>1142440</xdr:colOff>
      <xdr:row>163</xdr:row>
      <xdr:rowOff>85725</xdr:rowOff>
    </xdr:to>
    <xdr:cxnSp macro="">
      <xdr:nvCxnSpPr>
        <xdr:cNvPr id="218" name="AutoShape 19"/>
        <xdr:cNvCxnSpPr/>
      </xdr:nvCxnSpPr>
      <xdr:spPr>
        <a:xfrm>
          <a:off x="2333625" y="21993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164</xdr:row>
      <xdr:rowOff>85725</xdr:rowOff>
    </xdr:from>
    <xdr:to>
      <xdr:col>87</xdr:col>
      <xdr:colOff>1142440</xdr:colOff>
      <xdr:row>164</xdr:row>
      <xdr:rowOff>85725</xdr:rowOff>
    </xdr:to>
    <xdr:cxnSp macro="">
      <xdr:nvCxnSpPr>
        <xdr:cNvPr id="219" name="AutoShape 19"/>
        <xdr:cNvCxnSpPr/>
      </xdr:nvCxnSpPr>
      <xdr:spPr>
        <a:xfrm>
          <a:off x="2333625" y="22155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165</xdr:row>
      <xdr:rowOff>85725</xdr:rowOff>
    </xdr:from>
    <xdr:to>
      <xdr:col>87</xdr:col>
      <xdr:colOff>1142440</xdr:colOff>
      <xdr:row>165</xdr:row>
      <xdr:rowOff>85725</xdr:rowOff>
    </xdr:to>
    <xdr:cxnSp macro="">
      <xdr:nvCxnSpPr>
        <xdr:cNvPr id="220" name="AutoShape 19"/>
        <xdr:cNvCxnSpPr/>
      </xdr:nvCxnSpPr>
      <xdr:spPr>
        <a:xfrm>
          <a:off x="2333625" y="22317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166</xdr:row>
      <xdr:rowOff>85725</xdr:rowOff>
    </xdr:from>
    <xdr:to>
      <xdr:col>87</xdr:col>
      <xdr:colOff>1142440</xdr:colOff>
      <xdr:row>166</xdr:row>
      <xdr:rowOff>85725</xdr:rowOff>
    </xdr:to>
    <xdr:cxnSp macro="">
      <xdr:nvCxnSpPr>
        <xdr:cNvPr id="221" name="AutoShape 19"/>
        <xdr:cNvCxnSpPr/>
      </xdr:nvCxnSpPr>
      <xdr:spPr>
        <a:xfrm>
          <a:off x="2333625" y="22479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167</xdr:row>
      <xdr:rowOff>85725</xdr:rowOff>
    </xdr:from>
    <xdr:to>
      <xdr:col>87</xdr:col>
      <xdr:colOff>1142440</xdr:colOff>
      <xdr:row>167</xdr:row>
      <xdr:rowOff>85725</xdr:rowOff>
    </xdr:to>
    <xdr:cxnSp macro="">
      <xdr:nvCxnSpPr>
        <xdr:cNvPr id="222" name="AutoShape 19"/>
        <xdr:cNvCxnSpPr/>
      </xdr:nvCxnSpPr>
      <xdr:spPr>
        <a:xfrm>
          <a:off x="2333625" y="22640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168</xdr:row>
      <xdr:rowOff>85725</xdr:rowOff>
    </xdr:from>
    <xdr:to>
      <xdr:col>87</xdr:col>
      <xdr:colOff>1142440</xdr:colOff>
      <xdr:row>168</xdr:row>
      <xdr:rowOff>85725</xdr:rowOff>
    </xdr:to>
    <xdr:cxnSp macro="">
      <xdr:nvCxnSpPr>
        <xdr:cNvPr id="223" name="AutoShape 19"/>
        <xdr:cNvCxnSpPr/>
      </xdr:nvCxnSpPr>
      <xdr:spPr>
        <a:xfrm>
          <a:off x="2333625" y="22802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169</xdr:row>
      <xdr:rowOff>85725</xdr:rowOff>
    </xdr:from>
    <xdr:to>
      <xdr:col>87</xdr:col>
      <xdr:colOff>1142440</xdr:colOff>
      <xdr:row>169</xdr:row>
      <xdr:rowOff>85725</xdr:rowOff>
    </xdr:to>
    <xdr:cxnSp macro="">
      <xdr:nvCxnSpPr>
        <xdr:cNvPr id="224" name="AutoShape 19"/>
        <xdr:cNvCxnSpPr/>
      </xdr:nvCxnSpPr>
      <xdr:spPr>
        <a:xfrm>
          <a:off x="2333625" y="22964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170</xdr:row>
      <xdr:rowOff>85725</xdr:rowOff>
    </xdr:from>
    <xdr:to>
      <xdr:col>87</xdr:col>
      <xdr:colOff>1142440</xdr:colOff>
      <xdr:row>170</xdr:row>
      <xdr:rowOff>85725</xdr:rowOff>
    </xdr:to>
    <xdr:cxnSp macro="">
      <xdr:nvCxnSpPr>
        <xdr:cNvPr id="225" name="AutoShape 19"/>
        <xdr:cNvCxnSpPr/>
      </xdr:nvCxnSpPr>
      <xdr:spPr>
        <a:xfrm>
          <a:off x="2333625" y="23126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171</xdr:row>
      <xdr:rowOff>85725</xdr:rowOff>
    </xdr:from>
    <xdr:to>
      <xdr:col>87</xdr:col>
      <xdr:colOff>1142440</xdr:colOff>
      <xdr:row>171</xdr:row>
      <xdr:rowOff>85725</xdr:rowOff>
    </xdr:to>
    <xdr:cxnSp macro="">
      <xdr:nvCxnSpPr>
        <xdr:cNvPr id="226" name="AutoShape 19"/>
        <xdr:cNvCxnSpPr/>
      </xdr:nvCxnSpPr>
      <xdr:spPr>
        <a:xfrm>
          <a:off x="2333625" y="23288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172</xdr:row>
      <xdr:rowOff>85725</xdr:rowOff>
    </xdr:from>
    <xdr:to>
      <xdr:col>87</xdr:col>
      <xdr:colOff>1142440</xdr:colOff>
      <xdr:row>172</xdr:row>
      <xdr:rowOff>85725</xdr:rowOff>
    </xdr:to>
    <xdr:cxnSp macro="">
      <xdr:nvCxnSpPr>
        <xdr:cNvPr id="227" name="AutoShape 19"/>
        <xdr:cNvCxnSpPr/>
      </xdr:nvCxnSpPr>
      <xdr:spPr>
        <a:xfrm>
          <a:off x="2333625" y="23450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173</xdr:row>
      <xdr:rowOff>85725</xdr:rowOff>
    </xdr:from>
    <xdr:to>
      <xdr:col>87</xdr:col>
      <xdr:colOff>1142440</xdr:colOff>
      <xdr:row>173</xdr:row>
      <xdr:rowOff>85725</xdr:rowOff>
    </xdr:to>
    <xdr:cxnSp macro="">
      <xdr:nvCxnSpPr>
        <xdr:cNvPr id="228" name="AutoShape 19"/>
        <xdr:cNvCxnSpPr/>
      </xdr:nvCxnSpPr>
      <xdr:spPr>
        <a:xfrm>
          <a:off x="2333625" y="23612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174</xdr:row>
      <xdr:rowOff>85725</xdr:rowOff>
    </xdr:from>
    <xdr:to>
      <xdr:col>87</xdr:col>
      <xdr:colOff>1142440</xdr:colOff>
      <xdr:row>174</xdr:row>
      <xdr:rowOff>85725</xdr:rowOff>
    </xdr:to>
    <xdr:cxnSp macro="">
      <xdr:nvCxnSpPr>
        <xdr:cNvPr id="229" name="AutoShape 19"/>
        <xdr:cNvCxnSpPr/>
      </xdr:nvCxnSpPr>
      <xdr:spPr>
        <a:xfrm>
          <a:off x="2333625" y="23774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175</xdr:row>
      <xdr:rowOff>85725</xdr:rowOff>
    </xdr:from>
    <xdr:to>
      <xdr:col>87</xdr:col>
      <xdr:colOff>1142440</xdr:colOff>
      <xdr:row>175</xdr:row>
      <xdr:rowOff>85725</xdr:rowOff>
    </xdr:to>
    <xdr:cxnSp macro="">
      <xdr:nvCxnSpPr>
        <xdr:cNvPr id="230" name="AutoShape 19"/>
        <xdr:cNvCxnSpPr/>
      </xdr:nvCxnSpPr>
      <xdr:spPr>
        <a:xfrm>
          <a:off x="2333625" y="23936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176</xdr:row>
      <xdr:rowOff>85725</xdr:rowOff>
    </xdr:from>
    <xdr:to>
      <xdr:col>87</xdr:col>
      <xdr:colOff>1142440</xdr:colOff>
      <xdr:row>176</xdr:row>
      <xdr:rowOff>85725</xdr:rowOff>
    </xdr:to>
    <xdr:cxnSp macro="">
      <xdr:nvCxnSpPr>
        <xdr:cNvPr id="231" name="AutoShape 19"/>
        <xdr:cNvCxnSpPr/>
      </xdr:nvCxnSpPr>
      <xdr:spPr>
        <a:xfrm>
          <a:off x="2333625" y="24098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177</xdr:row>
      <xdr:rowOff>85725</xdr:rowOff>
    </xdr:from>
    <xdr:to>
      <xdr:col>87</xdr:col>
      <xdr:colOff>1142440</xdr:colOff>
      <xdr:row>177</xdr:row>
      <xdr:rowOff>85725</xdr:rowOff>
    </xdr:to>
    <xdr:cxnSp macro="">
      <xdr:nvCxnSpPr>
        <xdr:cNvPr id="232" name="AutoShape 19"/>
        <xdr:cNvCxnSpPr/>
      </xdr:nvCxnSpPr>
      <xdr:spPr>
        <a:xfrm>
          <a:off x="2333625" y="24260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178</xdr:row>
      <xdr:rowOff>85725</xdr:rowOff>
    </xdr:from>
    <xdr:to>
      <xdr:col>87</xdr:col>
      <xdr:colOff>1142440</xdr:colOff>
      <xdr:row>178</xdr:row>
      <xdr:rowOff>85725</xdr:rowOff>
    </xdr:to>
    <xdr:cxnSp macro="">
      <xdr:nvCxnSpPr>
        <xdr:cNvPr id="233" name="AutoShape 19"/>
        <xdr:cNvCxnSpPr/>
      </xdr:nvCxnSpPr>
      <xdr:spPr>
        <a:xfrm>
          <a:off x="2333625" y="24422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179</xdr:row>
      <xdr:rowOff>85725</xdr:rowOff>
    </xdr:from>
    <xdr:to>
      <xdr:col>87</xdr:col>
      <xdr:colOff>1142440</xdr:colOff>
      <xdr:row>179</xdr:row>
      <xdr:rowOff>85725</xdr:rowOff>
    </xdr:to>
    <xdr:cxnSp macro="">
      <xdr:nvCxnSpPr>
        <xdr:cNvPr id="234" name="AutoShape 19"/>
        <xdr:cNvCxnSpPr/>
      </xdr:nvCxnSpPr>
      <xdr:spPr>
        <a:xfrm>
          <a:off x="2333625" y="24584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180</xdr:row>
      <xdr:rowOff>85725</xdr:rowOff>
    </xdr:from>
    <xdr:to>
      <xdr:col>87</xdr:col>
      <xdr:colOff>1142440</xdr:colOff>
      <xdr:row>180</xdr:row>
      <xdr:rowOff>85725</xdr:rowOff>
    </xdr:to>
    <xdr:cxnSp macro="">
      <xdr:nvCxnSpPr>
        <xdr:cNvPr id="235" name="AutoShape 19"/>
        <xdr:cNvCxnSpPr/>
      </xdr:nvCxnSpPr>
      <xdr:spPr>
        <a:xfrm>
          <a:off x="2333625" y="24745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181</xdr:row>
      <xdr:rowOff>85725</xdr:rowOff>
    </xdr:from>
    <xdr:to>
      <xdr:col>87</xdr:col>
      <xdr:colOff>1142440</xdr:colOff>
      <xdr:row>181</xdr:row>
      <xdr:rowOff>85725</xdr:rowOff>
    </xdr:to>
    <xdr:cxnSp macro="">
      <xdr:nvCxnSpPr>
        <xdr:cNvPr id="236" name="AutoShape 19"/>
        <xdr:cNvCxnSpPr/>
      </xdr:nvCxnSpPr>
      <xdr:spPr>
        <a:xfrm>
          <a:off x="2333625" y="24907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182</xdr:row>
      <xdr:rowOff>85725</xdr:rowOff>
    </xdr:from>
    <xdr:to>
      <xdr:col>87</xdr:col>
      <xdr:colOff>1142440</xdr:colOff>
      <xdr:row>182</xdr:row>
      <xdr:rowOff>85725</xdr:rowOff>
    </xdr:to>
    <xdr:cxnSp macro="">
      <xdr:nvCxnSpPr>
        <xdr:cNvPr id="237" name="AutoShape 19"/>
        <xdr:cNvCxnSpPr/>
      </xdr:nvCxnSpPr>
      <xdr:spPr>
        <a:xfrm>
          <a:off x="2333625" y="25069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183</xdr:row>
      <xdr:rowOff>85725</xdr:rowOff>
    </xdr:from>
    <xdr:to>
      <xdr:col>87</xdr:col>
      <xdr:colOff>1142440</xdr:colOff>
      <xdr:row>183</xdr:row>
      <xdr:rowOff>85725</xdr:rowOff>
    </xdr:to>
    <xdr:cxnSp macro="">
      <xdr:nvCxnSpPr>
        <xdr:cNvPr id="238" name="AutoShape 19"/>
        <xdr:cNvCxnSpPr/>
      </xdr:nvCxnSpPr>
      <xdr:spPr>
        <a:xfrm>
          <a:off x="2333625" y="25231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184</xdr:row>
      <xdr:rowOff>85725</xdr:rowOff>
    </xdr:from>
    <xdr:to>
      <xdr:col>87</xdr:col>
      <xdr:colOff>1142440</xdr:colOff>
      <xdr:row>184</xdr:row>
      <xdr:rowOff>85725</xdr:rowOff>
    </xdr:to>
    <xdr:cxnSp macro="">
      <xdr:nvCxnSpPr>
        <xdr:cNvPr id="239" name="AutoShape 19"/>
        <xdr:cNvCxnSpPr/>
      </xdr:nvCxnSpPr>
      <xdr:spPr>
        <a:xfrm>
          <a:off x="2333625" y="25393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185</xdr:row>
      <xdr:rowOff>85725</xdr:rowOff>
    </xdr:from>
    <xdr:to>
      <xdr:col>87</xdr:col>
      <xdr:colOff>1142440</xdr:colOff>
      <xdr:row>185</xdr:row>
      <xdr:rowOff>85725</xdr:rowOff>
    </xdr:to>
    <xdr:cxnSp macro="">
      <xdr:nvCxnSpPr>
        <xdr:cNvPr id="240" name="AutoShape 19"/>
        <xdr:cNvCxnSpPr/>
      </xdr:nvCxnSpPr>
      <xdr:spPr>
        <a:xfrm>
          <a:off x="2333625" y="25555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186</xdr:row>
      <xdr:rowOff>85725</xdr:rowOff>
    </xdr:from>
    <xdr:to>
      <xdr:col>87</xdr:col>
      <xdr:colOff>1142440</xdr:colOff>
      <xdr:row>186</xdr:row>
      <xdr:rowOff>85725</xdr:rowOff>
    </xdr:to>
    <xdr:cxnSp macro="">
      <xdr:nvCxnSpPr>
        <xdr:cNvPr id="241" name="AutoShape 19"/>
        <xdr:cNvCxnSpPr/>
      </xdr:nvCxnSpPr>
      <xdr:spPr>
        <a:xfrm>
          <a:off x="2333625" y="25717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187</xdr:row>
      <xdr:rowOff>85725</xdr:rowOff>
    </xdr:from>
    <xdr:to>
      <xdr:col>87</xdr:col>
      <xdr:colOff>1142440</xdr:colOff>
      <xdr:row>187</xdr:row>
      <xdr:rowOff>85725</xdr:rowOff>
    </xdr:to>
    <xdr:cxnSp macro="">
      <xdr:nvCxnSpPr>
        <xdr:cNvPr id="242" name="AutoShape 19"/>
        <xdr:cNvCxnSpPr/>
      </xdr:nvCxnSpPr>
      <xdr:spPr>
        <a:xfrm>
          <a:off x="2333625" y="25879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188</xdr:row>
      <xdr:rowOff>85725</xdr:rowOff>
    </xdr:from>
    <xdr:to>
      <xdr:col>87</xdr:col>
      <xdr:colOff>1142440</xdr:colOff>
      <xdr:row>188</xdr:row>
      <xdr:rowOff>85725</xdr:rowOff>
    </xdr:to>
    <xdr:cxnSp macro="">
      <xdr:nvCxnSpPr>
        <xdr:cNvPr id="243" name="AutoShape 19"/>
        <xdr:cNvCxnSpPr/>
      </xdr:nvCxnSpPr>
      <xdr:spPr>
        <a:xfrm>
          <a:off x="2333625" y="26041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189</xdr:row>
      <xdr:rowOff>85725</xdr:rowOff>
    </xdr:from>
    <xdr:to>
      <xdr:col>87</xdr:col>
      <xdr:colOff>1142440</xdr:colOff>
      <xdr:row>189</xdr:row>
      <xdr:rowOff>85725</xdr:rowOff>
    </xdr:to>
    <xdr:cxnSp macro="">
      <xdr:nvCxnSpPr>
        <xdr:cNvPr id="244" name="AutoShape 19"/>
        <xdr:cNvCxnSpPr/>
      </xdr:nvCxnSpPr>
      <xdr:spPr>
        <a:xfrm>
          <a:off x="2333625" y="26203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190</xdr:row>
      <xdr:rowOff>85725</xdr:rowOff>
    </xdr:from>
    <xdr:to>
      <xdr:col>87</xdr:col>
      <xdr:colOff>1142440</xdr:colOff>
      <xdr:row>190</xdr:row>
      <xdr:rowOff>85725</xdr:rowOff>
    </xdr:to>
    <xdr:cxnSp macro="">
      <xdr:nvCxnSpPr>
        <xdr:cNvPr id="245" name="AutoShape 19"/>
        <xdr:cNvCxnSpPr/>
      </xdr:nvCxnSpPr>
      <xdr:spPr>
        <a:xfrm>
          <a:off x="2333625" y="26365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191</xdr:row>
      <xdr:rowOff>85725</xdr:rowOff>
    </xdr:from>
    <xdr:to>
      <xdr:col>87</xdr:col>
      <xdr:colOff>1142440</xdr:colOff>
      <xdr:row>191</xdr:row>
      <xdr:rowOff>85725</xdr:rowOff>
    </xdr:to>
    <xdr:cxnSp macro="">
      <xdr:nvCxnSpPr>
        <xdr:cNvPr id="246" name="AutoShape 19"/>
        <xdr:cNvCxnSpPr/>
      </xdr:nvCxnSpPr>
      <xdr:spPr>
        <a:xfrm>
          <a:off x="2333625" y="26527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192</xdr:row>
      <xdr:rowOff>85725</xdr:rowOff>
    </xdr:from>
    <xdr:to>
      <xdr:col>87</xdr:col>
      <xdr:colOff>1142440</xdr:colOff>
      <xdr:row>192</xdr:row>
      <xdr:rowOff>85725</xdr:rowOff>
    </xdr:to>
    <xdr:cxnSp macro="">
      <xdr:nvCxnSpPr>
        <xdr:cNvPr id="247" name="AutoShape 19"/>
        <xdr:cNvCxnSpPr/>
      </xdr:nvCxnSpPr>
      <xdr:spPr>
        <a:xfrm>
          <a:off x="2333625" y="26689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193</xdr:row>
      <xdr:rowOff>85725</xdr:rowOff>
    </xdr:from>
    <xdr:to>
      <xdr:col>87</xdr:col>
      <xdr:colOff>1142440</xdr:colOff>
      <xdr:row>193</xdr:row>
      <xdr:rowOff>85725</xdr:rowOff>
    </xdr:to>
    <xdr:cxnSp macro="">
      <xdr:nvCxnSpPr>
        <xdr:cNvPr id="248" name="AutoShape 19"/>
        <xdr:cNvCxnSpPr/>
      </xdr:nvCxnSpPr>
      <xdr:spPr>
        <a:xfrm>
          <a:off x="2333625" y="26850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194</xdr:row>
      <xdr:rowOff>85725</xdr:rowOff>
    </xdr:from>
    <xdr:to>
      <xdr:col>87</xdr:col>
      <xdr:colOff>1142440</xdr:colOff>
      <xdr:row>194</xdr:row>
      <xdr:rowOff>85725</xdr:rowOff>
    </xdr:to>
    <xdr:cxnSp macro="">
      <xdr:nvCxnSpPr>
        <xdr:cNvPr id="249" name="AutoShape 19"/>
        <xdr:cNvCxnSpPr/>
      </xdr:nvCxnSpPr>
      <xdr:spPr>
        <a:xfrm>
          <a:off x="2333625" y="27012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195</xdr:row>
      <xdr:rowOff>85725</xdr:rowOff>
    </xdr:from>
    <xdr:to>
      <xdr:col>87</xdr:col>
      <xdr:colOff>1142440</xdr:colOff>
      <xdr:row>195</xdr:row>
      <xdr:rowOff>85725</xdr:rowOff>
    </xdr:to>
    <xdr:cxnSp macro="">
      <xdr:nvCxnSpPr>
        <xdr:cNvPr id="250" name="AutoShape 19"/>
        <xdr:cNvCxnSpPr/>
      </xdr:nvCxnSpPr>
      <xdr:spPr>
        <a:xfrm>
          <a:off x="2333625" y="27174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196</xdr:row>
      <xdr:rowOff>85725</xdr:rowOff>
    </xdr:from>
    <xdr:to>
      <xdr:col>87</xdr:col>
      <xdr:colOff>1142440</xdr:colOff>
      <xdr:row>196</xdr:row>
      <xdr:rowOff>85725</xdr:rowOff>
    </xdr:to>
    <xdr:cxnSp macro="">
      <xdr:nvCxnSpPr>
        <xdr:cNvPr id="251" name="AutoShape 19"/>
        <xdr:cNvCxnSpPr/>
      </xdr:nvCxnSpPr>
      <xdr:spPr>
        <a:xfrm>
          <a:off x="2333625" y="27336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197</xdr:row>
      <xdr:rowOff>85725</xdr:rowOff>
    </xdr:from>
    <xdr:to>
      <xdr:col>87</xdr:col>
      <xdr:colOff>1142440</xdr:colOff>
      <xdr:row>197</xdr:row>
      <xdr:rowOff>85725</xdr:rowOff>
    </xdr:to>
    <xdr:cxnSp macro="">
      <xdr:nvCxnSpPr>
        <xdr:cNvPr id="252" name="AutoShape 19"/>
        <xdr:cNvCxnSpPr/>
      </xdr:nvCxnSpPr>
      <xdr:spPr>
        <a:xfrm>
          <a:off x="2333625" y="27498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198</xdr:row>
      <xdr:rowOff>85725</xdr:rowOff>
    </xdr:from>
    <xdr:to>
      <xdr:col>87</xdr:col>
      <xdr:colOff>1142440</xdr:colOff>
      <xdr:row>198</xdr:row>
      <xdr:rowOff>85725</xdr:rowOff>
    </xdr:to>
    <xdr:cxnSp macro="">
      <xdr:nvCxnSpPr>
        <xdr:cNvPr id="253" name="AutoShape 19"/>
        <xdr:cNvCxnSpPr/>
      </xdr:nvCxnSpPr>
      <xdr:spPr>
        <a:xfrm>
          <a:off x="2333625" y="27660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199</xdr:row>
      <xdr:rowOff>85725</xdr:rowOff>
    </xdr:from>
    <xdr:to>
      <xdr:col>87</xdr:col>
      <xdr:colOff>1142440</xdr:colOff>
      <xdr:row>199</xdr:row>
      <xdr:rowOff>85725</xdr:rowOff>
    </xdr:to>
    <xdr:cxnSp macro="">
      <xdr:nvCxnSpPr>
        <xdr:cNvPr id="254" name="AutoShape 19"/>
        <xdr:cNvCxnSpPr/>
      </xdr:nvCxnSpPr>
      <xdr:spPr>
        <a:xfrm>
          <a:off x="2333625" y="27822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200</xdr:row>
      <xdr:rowOff>85725</xdr:rowOff>
    </xdr:from>
    <xdr:to>
      <xdr:col>87</xdr:col>
      <xdr:colOff>1142440</xdr:colOff>
      <xdr:row>200</xdr:row>
      <xdr:rowOff>85725</xdr:rowOff>
    </xdr:to>
    <xdr:cxnSp macro="">
      <xdr:nvCxnSpPr>
        <xdr:cNvPr id="255" name="AutoShape 19"/>
        <xdr:cNvCxnSpPr/>
      </xdr:nvCxnSpPr>
      <xdr:spPr>
        <a:xfrm>
          <a:off x="2333625" y="27984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201</xdr:row>
      <xdr:rowOff>85725</xdr:rowOff>
    </xdr:from>
    <xdr:to>
      <xdr:col>87</xdr:col>
      <xdr:colOff>1142440</xdr:colOff>
      <xdr:row>201</xdr:row>
      <xdr:rowOff>85725</xdr:rowOff>
    </xdr:to>
    <xdr:cxnSp macro="">
      <xdr:nvCxnSpPr>
        <xdr:cNvPr id="256" name="AutoShape 19"/>
        <xdr:cNvCxnSpPr/>
      </xdr:nvCxnSpPr>
      <xdr:spPr>
        <a:xfrm>
          <a:off x="2333625" y="28146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202</xdr:row>
      <xdr:rowOff>85725</xdr:rowOff>
    </xdr:from>
    <xdr:to>
      <xdr:col>87</xdr:col>
      <xdr:colOff>1142440</xdr:colOff>
      <xdr:row>202</xdr:row>
      <xdr:rowOff>85725</xdr:rowOff>
    </xdr:to>
    <xdr:cxnSp macro="">
      <xdr:nvCxnSpPr>
        <xdr:cNvPr id="257" name="AutoShape 19"/>
        <xdr:cNvCxnSpPr/>
      </xdr:nvCxnSpPr>
      <xdr:spPr>
        <a:xfrm>
          <a:off x="2333625" y="28308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203</xdr:row>
      <xdr:rowOff>85725</xdr:rowOff>
    </xdr:from>
    <xdr:to>
      <xdr:col>87</xdr:col>
      <xdr:colOff>1142440</xdr:colOff>
      <xdr:row>203</xdr:row>
      <xdr:rowOff>85725</xdr:rowOff>
    </xdr:to>
    <xdr:cxnSp macro="">
      <xdr:nvCxnSpPr>
        <xdr:cNvPr id="258" name="AutoShape 19"/>
        <xdr:cNvCxnSpPr/>
      </xdr:nvCxnSpPr>
      <xdr:spPr>
        <a:xfrm>
          <a:off x="2333625" y="28470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204</xdr:row>
      <xdr:rowOff>85725</xdr:rowOff>
    </xdr:from>
    <xdr:to>
      <xdr:col>87</xdr:col>
      <xdr:colOff>1142440</xdr:colOff>
      <xdr:row>204</xdr:row>
      <xdr:rowOff>85725</xdr:rowOff>
    </xdr:to>
    <xdr:cxnSp macro="">
      <xdr:nvCxnSpPr>
        <xdr:cNvPr id="259" name="AutoShape 19"/>
        <xdr:cNvCxnSpPr/>
      </xdr:nvCxnSpPr>
      <xdr:spPr>
        <a:xfrm>
          <a:off x="2333625" y="2863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205</xdr:row>
      <xdr:rowOff>85725</xdr:rowOff>
    </xdr:from>
    <xdr:to>
      <xdr:col>87</xdr:col>
      <xdr:colOff>1142440</xdr:colOff>
      <xdr:row>205</xdr:row>
      <xdr:rowOff>85725</xdr:rowOff>
    </xdr:to>
    <xdr:cxnSp macro="">
      <xdr:nvCxnSpPr>
        <xdr:cNvPr id="260" name="AutoShape 19"/>
        <xdr:cNvCxnSpPr/>
      </xdr:nvCxnSpPr>
      <xdr:spPr>
        <a:xfrm>
          <a:off x="2333625" y="28794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206</xdr:row>
      <xdr:rowOff>85725</xdr:rowOff>
    </xdr:from>
    <xdr:to>
      <xdr:col>87</xdr:col>
      <xdr:colOff>1142440</xdr:colOff>
      <xdr:row>206</xdr:row>
      <xdr:rowOff>85725</xdr:rowOff>
    </xdr:to>
    <xdr:cxnSp macro="">
      <xdr:nvCxnSpPr>
        <xdr:cNvPr id="261" name="AutoShape 19"/>
        <xdr:cNvCxnSpPr/>
      </xdr:nvCxnSpPr>
      <xdr:spPr>
        <a:xfrm>
          <a:off x="2333625" y="28956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207</xdr:row>
      <xdr:rowOff>85725</xdr:rowOff>
    </xdr:from>
    <xdr:to>
      <xdr:col>87</xdr:col>
      <xdr:colOff>1142440</xdr:colOff>
      <xdr:row>207</xdr:row>
      <xdr:rowOff>85725</xdr:rowOff>
    </xdr:to>
    <xdr:cxnSp macro="">
      <xdr:nvCxnSpPr>
        <xdr:cNvPr id="262" name="AutoShape 19"/>
        <xdr:cNvCxnSpPr/>
      </xdr:nvCxnSpPr>
      <xdr:spPr>
        <a:xfrm>
          <a:off x="2333625" y="29117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208</xdr:row>
      <xdr:rowOff>85725</xdr:rowOff>
    </xdr:from>
    <xdr:to>
      <xdr:col>87</xdr:col>
      <xdr:colOff>1142440</xdr:colOff>
      <xdr:row>208</xdr:row>
      <xdr:rowOff>85725</xdr:rowOff>
    </xdr:to>
    <xdr:cxnSp macro="">
      <xdr:nvCxnSpPr>
        <xdr:cNvPr id="263" name="AutoShape 19"/>
        <xdr:cNvCxnSpPr/>
      </xdr:nvCxnSpPr>
      <xdr:spPr>
        <a:xfrm>
          <a:off x="2333625" y="29279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209</xdr:row>
      <xdr:rowOff>85725</xdr:rowOff>
    </xdr:from>
    <xdr:to>
      <xdr:col>87</xdr:col>
      <xdr:colOff>1142440</xdr:colOff>
      <xdr:row>209</xdr:row>
      <xdr:rowOff>85725</xdr:rowOff>
    </xdr:to>
    <xdr:cxnSp macro="">
      <xdr:nvCxnSpPr>
        <xdr:cNvPr id="264" name="AutoShape 19"/>
        <xdr:cNvCxnSpPr/>
      </xdr:nvCxnSpPr>
      <xdr:spPr>
        <a:xfrm>
          <a:off x="2333625" y="29441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210</xdr:row>
      <xdr:rowOff>85725</xdr:rowOff>
    </xdr:from>
    <xdr:to>
      <xdr:col>87</xdr:col>
      <xdr:colOff>1142440</xdr:colOff>
      <xdr:row>210</xdr:row>
      <xdr:rowOff>85725</xdr:rowOff>
    </xdr:to>
    <xdr:cxnSp macro="">
      <xdr:nvCxnSpPr>
        <xdr:cNvPr id="265" name="AutoShape 19"/>
        <xdr:cNvCxnSpPr/>
      </xdr:nvCxnSpPr>
      <xdr:spPr>
        <a:xfrm>
          <a:off x="2333625" y="29603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211</xdr:row>
      <xdr:rowOff>85725</xdr:rowOff>
    </xdr:from>
    <xdr:to>
      <xdr:col>87</xdr:col>
      <xdr:colOff>1142440</xdr:colOff>
      <xdr:row>211</xdr:row>
      <xdr:rowOff>85725</xdr:rowOff>
    </xdr:to>
    <xdr:cxnSp macro="">
      <xdr:nvCxnSpPr>
        <xdr:cNvPr id="266" name="AutoShape 19"/>
        <xdr:cNvCxnSpPr/>
      </xdr:nvCxnSpPr>
      <xdr:spPr>
        <a:xfrm>
          <a:off x="2333625" y="29765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212</xdr:row>
      <xdr:rowOff>85725</xdr:rowOff>
    </xdr:from>
    <xdr:to>
      <xdr:col>87</xdr:col>
      <xdr:colOff>1142440</xdr:colOff>
      <xdr:row>212</xdr:row>
      <xdr:rowOff>85725</xdr:rowOff>
    </xdr:to>
    <xdr:cxnSp macro="">
      <xdr:nvCxnSpPr>
        <xdr:cNvPr id="267" name="AutoShape 19"/>
        <xdr:cNvCxnSpPr/>
      </xdr:nvCxnSpPr>
      <xdr:spPr>
        <a:xfrm>
          <a:off x="2333625" y="29927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213</xdr:row>
      <xdr:rowOff>85725</xdr:rowOff>
    </xdr:from>
    <xdr:to>
      <xdr:col>87</xdr:col>
      <xdr:colOff>1142440</xdr:colOff>
      <xdr:row>213</xdr:row>
      <xdr:rowOff>85725</xdr:rowOff>
    </xdr:to>
    <xdr:cxnSp macro="">
      <xdr:nvCxnSpPr>
        <xdr:cNvPr id="268" name="AutoShape 19"/>
        <xdr:cNvCxnSpPr/>
      </xdr:nvCxnSpPr>
      <xdr:spPr>
        <a:xfrm>
          <a:off x="2333625" y="30089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214</xdr:row>
      <xdr:rowOff>85725</xdr:rowOff>
    </xdr:from>
    <xdr:to>
      <xdr:col>87</xdr:col>
      <xdr:colOff>1142440</xdr:colOff>
      <xdr:row>214</xdr:row>
      <xdr:rowOff>85725</xdr:rowOff>
    </xdr:to>
    <xdr:cxnSp macro="">
      <xdr:nvCxnSpPr>
        <xdr:cNvPr id="269" name="AutoShape 19"/>
        <xdr:cNvCxnSpPr/>
      </xdr:nvCxnSpPr>
      <xdr:spPr>
        <a:xfrm>
          <a:off x="2333625" y="30251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215</xdr:row>
      <xdr:rowOff>85725</xdr:rowOff>
    </xdr:from>
    <xdr:to>
      <xdr:col>87</xdr:col>
      <xdr:colOff>1142440</xdr:colOff>
      <xdr:row>215</xdr:row>
      <xdr:rowOff>85725</xdr:rowOff>
    </xdr:to>
    <xdr:cxnSp macro="">
      <xdr:nvCxnSpPr>
        <xdr:cNvPr id="270" name="AutoShape 19"/>
        <xdr:cNvCxnSpPr/>
      </xdr:nvCxnSpPr>
      <xdr:spPr>
        <a:xfrm>
          <a:off x="2333625" y="30413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216</xdr:row>
      <xdr:rowOff>85725</xdr:rowOff>
    </xdr:from>
    <xdr:to>
      <xdr:col>87</xdr:col>
      <xdr:colOff>1142440</xdr:colOff>
      <xdr:row>216</xdr:row>
      <xdr:rowOff>85725</xdr:rowOff>
    </xdr:to>
    <xdr:cxnSp macro="">
      <xdr:nvCxnSpPr>
        <xdr:cNvPr id="271" name="AutoShape 19"/>
        <xdr:cNvCxnSpPr/>
      </xdr:nvCxnSpPr>
      <xdr:spPr>
        <a:xfrm>
          <a:off x="2333625" y="30575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217</xdr:row>
      <xdr:rowOff>85725</xdr:rowOff>
    </xdr:from>
    <xdr:to>
      <xdr:col>87</xdr:col>
      <xdr:colOff>1142440</xdr:colOff>
      <xdr:row>217</xdr:row>
      <xdr:rowOff>85725</xdr:rowOff>
    </xdr:to>
    <xdr:cxnSp macro="">
      <xdr:nvCxnSpPr>
        <xdr:cNvPr id="272" name="AutoShape 19"/>
        <xdr:cNvCxnSpPr/>
      </xdr:nvCxnSpPr>
      <xdr:spPr>
        <a:xfrm>
          <a:off x="2333625" y="30737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218</xdr:row>
      <xdr:rowOff>85725</xdr:rowOff>
    </xdr:from>
    <xdr:to>
      <xdr:col>87</xdr:col>
      <xdr:colOff>1142440</xdr:colOff>
      <xdr:row>218</xdr:row>
      <xdr:rowOff>85725</xdr:rowOff>
    </xdr:to>
    <xdr:cxnSp macro="">
      <xdr:nvCxnSpPr>
        <xdr:cNvPr id="273" name="AutoShape 19"/>
        <xdr:cNvCxnSpPr/>
      </xdr:nvCxnSpPr>
      <xdr:spPr>
        <a:xfrm>
          <a:off x="2333625" y="30899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219</xdr:row>
      <xdr:rowOff>85725</xdr:rowOff>
    </xdr:from>
    <xdr:to>
      <xdr:col>87</xdr:col>
      <xdr:colOff>1142440</xdr:colOff>
      <xdr:row>219</xdr:row>
      <xdr:rowOff>85725</xdr:rowOff>
    </xdr:to>
    <xdr:cxnSp macro="">
      <xdr:nvCxnSpPr>
        <xdr:cNvPr id="274" name="AutoShape 19"/>
        <xdr:cNvCxnSpPr/>
      </xdr:nvCxnSpPr>
      <xdr:spPr>
        <a:xfrm>
          <a:off x="2333625" y="31061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220</xdr:row>
      <xdr:rowOff>85725</xdr:rowOff>
    </xdr:from>
    <xdr:to>
      <xdr:col>87</xdr:col>
      <xdr:colOff>1142440</xdr:colOff>
      <xdr:row>220</xdr:row>
      <xdr:rowOff>85725</xdr:rowOff>
    </xdr:to>
    <xdr:cxnSp macro="">
      <xdr:nvCxnSpPr>
        <xdr:cNvPr id="275" name="AutoShape 19"/>
        <xdr:cNvCxnSpPr/>
      </xdr:nvCxnSpPr>
      <xdr:spPr>
        <a:xfrm>
          <a:off x="2333625" y="3122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221</xdr:row>
      <xdr:rowOff>85725</xdr:rowOff>
    </xdr:from>
    <xdr:to>
      <xdr:col>87</xdr:col>
      <xdr:colOff>1142440</xdr:colOff>
      <xdr:row>221</xdr:row>
      <xdr:rowOff>85725</xdr:rowOff>
    </xdr:to>
    <xdr:cxnSp macro="">
      <xdr:nvCxnSpPr>
        <xdr:cNvPr id="276" name="AutoShape 19"/>
        <xdr:cNvCxnSpPr/>
      </xdr:nvCxnSpPr>
      <xdr:spPr>
        <a:xfrm>
          <a:off x="2333625" y="31384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222</xdr:row>
      <xdr:rowOff>85725</xdr:rowOff>
    </xdr:from>
    <xdr:to>
      <xdr:col>87</xdr:col>
      <xdr:colOff>1142440</xdr:colOff>
      <xdr:row>222</xdr:row>
      <xdr:rowOff>85725</xdr:rowOff>
    </xdr:to>
    <xdr:cxnSp macro="">
      <xdr:nvCxnSpPr>
        <xdr:cNvPr id="277" name="AutoShape 19"/>
        <xdr:cNvCxnSpPr/>
      </xdr:nvCxnSpPr>
      <xdr:spPr>
        <a:xfrm>
          <a:off x="2333625" y="31546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223</xdr:row>
      <xdr:rowOff>85725</xdr:rowOff>
    </xdr:from>
    <xdr:to>
      <xdr:col>87</xdr:col>
      <xdr:colOff>1142440</xdr:colOff>
      <xdr:row>223</xdr:row>
      <xdr:rowOff>85725</xdr:rowOff>
    </xdr:to>
    <xdr:cxnSp macro="">
      <xdr:nvCxnSpPr>
        <xdr:cNvPr id="278" name="AutoShape 19"/>
        <xdr:cNvCxnSpPr/>
      </xdr:nvCxnSpPr>
      <xdr:spPr>
        <a:xfrm>
          <a:off x="2333625" y="31708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224</xdr:row>
      <xdr:rowOff>85725</xdr:rowOff>
    </xdr:from>
    <xdr:to>
      <xdr:col>87</xdr:col>
      <xdr:colOff>1142440</xdr:colOff>
      <xdr:row>224</xdr:row>
      <xdr:rowOff>85725</xdr:rowOff>
    </xdr:to>
    <xdr:cxnSp macro="">
      <xdr:nvCxnSpPr>
        <xdr:cNvPr id="279" name="AutoShape 19"/>
        <xdr:cNvCxnSpPr/>
      </xdr:nvCxnSpPr>
      <xdr:spPr>
        <a:xfrm>
          <a:off x="2333625" y="31870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225</xdr:row>
      <xdr:rowOff>85725</xdr:rowOff>
    </xdr:from>
    <xdr:to>
      <xdr:col>87</xdr:col>
      <xdr:colOff>1142440</xdr:colOff>
      <xdr:row>225</xdr:row>
      <xdr:rowOff>85725</xdr:rowOff>
    </xdr:to>
    <xdr:cxnSp macro="">
      <xdr:nvCxnSpPr>
        <xdr:cNvPr id="280" name="AutoShape 19"/>
        <xdr:cNvCxnSpPr/>
      </xdr:nvCxnSpPr>
      <xdr:spPr>
        <a:xfrm>
          <a:off x="2333625" y="32032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226</xdr:row>
      <xdr:rowOff>85725</xdr:rowOff>
    </xdr:from>
    <xdr:to>
      <xdr:col>87</xdr:col>
      <xdr:colOff>1142440</xdr:colOff>
      <xdr:row>226</xdr:row>
      <xdr:rowOff>85725</xdr:rowOff>
    </xdr:to>
    <xdr:cxnSp macro="">
      <xdr:nvCxnSpPr>
        <xdr:cNvPr id="281" name="AutoShape 19"/>
        <xdr:cNvCxnSpPr/>
      </xdr:nvCxnSpPr>
      <xdr:spPr>
        <a:xfrm>
          <a:off x="2333625" y="32194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227</xdr:row>
      <xdr:rowOff>85725</xdr:rowOff>
    </xdr:from>
    <xdr:to>
      <xdr:col>87</xdr:col>
      <xdr:colOff>1142440</xdr:colOff>
      <xdr:row>227</xdr:row>
      <xdr:rowOff>85725</xdr:rowOff>
    </xdr:to>
    <xdr:cxnSp macro="">
      <xdr:nvCxnSpPr>
        <xdr:cNvPr id="282" name="AutoShape 19"/>
        <xdr:cNvCxnSpPr/>
      </xdr:nvCxnSpPr>
      <xdr:spPr>
        <a:xfrm>
          <a:off x="2333625" y="32356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228</xdr:row>
      <xdr:rowOff>85725</xdr:rowOff>
    </xdr:from>
    <xdr:to>
      <xdr:col>87</xdr:col>
      <xdr:colOff>1142440</xdr:colOff>
      <xdr:row>228</xdr:row>
      <xdr:rowOff>85725</xdr:rowOff>
    </xdr:to>
    <xdr:cxnSp macro="">
      <xdr:nvCxnSpPr>
        <xdr:cNvPr id="283" name="AutoShape 19"/>
        <xdr:cNvCxnSpPr/>
      </xdr:nvCxnSpPr>
      <xdr:spPr>
        <a:xfrm>
          <a:off x="2333625" y="32518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229</xdr:row>
      <xdr:rowOff>85725</xdr:rowOff>
    </xdr:from>
    <xdr:to>
      <xdr:col>87</xdr:col>
      <xdr:colOff>1142440</xdr:colOff>
      <xdr:row>229</xdr:row>
      <xdr:rowOff>85725</xdr:rowOff>
    </xdr:to>
    <xdr:cxnSp macro="">
      <xdr:nvCxnSpPr>
        <xdr:cNvPr id="284" name="AutoShape 19"/>
        <xdr:cNvCxnSpPr/>
      </xdr:nvCxnSpPr>
      <xdr:spPr>
        <a:xfrm>
          <a:off x="2333625" y="32680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230</xdr:row>
      <xdr:rowOff>85725</xdr:rowOff>
    </xdr:from>
    <xdr:to>
      <xdr:col>87</xdr:col>
      <xdr:colOff>1142440</xdr:colOff>
      <xdr:row>230</xdr:row>
      <xdr:rowOff>85725</xdr:rowOff>
    </xdr:to>
    <xdr:cxnSp macro="">
      <xdr:nvCxnSpPr>
        <xdr:cNvPr id="285" name="AutoShape 19"/>
        <xdr:cNvCxnSpPr/>
      </xdr:nvCxnSpPr>
      <xdr:spPr>
        <a:xfrm>
          <a:off x="2333625" y="32842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231</xdr:row>
      <xdr:rowOff>85725</xdr:rowOff>
    </xdr:from>
    <xdr:to>
      <xdr:col>87</xdr:col>
      <xdr:colOff>1142440</xdr:colOff>
      <xdr:row>231</xdr:row>
      <xdr:rowOff>85725</xdr:rowOff>
    </xdr:to>
    <xdr:cxnSp macro="">
      <xdr:nvCxnSpPr>
        <xdr:cNvPr id="286" name="AutoShape 19"/>
        <xdr:cNvCxnSpPr/>
      </xdr:nvCxnSpPr>
      <xdr:spPr>
        <a:xfrm>
          <a:off x="2333625" y="33004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232</xdr:row>
      <xdr:rowOff>85725</xdr:rowOff>
    </xdr:from>
    <xdr:to>
      <xdr:col>87</xdr:col>
      <xdr:colOff>1142440</xdr:colOff>
      <xdr:row>232</xdr:row>
      <xdr:rowOff>85725</xdr:rowOff>
    </xdr:to>
    <xdr:cxnSp macro="">
      <xdr:nvCxnSpPr>
        <xdr:cNvPr id="287" name="AutoShape 19"/>
        <xdr:cNvCxnSpPr/>
      </xdr:nvCxnSpPr>
      <xdr:spPr>
        <a:xfrm>
          <a:off x="2333625" y="33166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233</xdr:row>
      <xdr:rowOff>85725</xdr:rowOff>
    </xdr:from>
    <xdr:to>
      <xdr:col>87</xdr:col>
      <xdr:colOff>1142440</xdr:colOff>
      <xdr:row>233</xdr:row>
      <xdr:rowOff>85725</xdr:rowOff>
    </xdr:to>
    <xdr:cxnSp macro="">
      <xdr:nvCxnSpPr>
        <xdr:cNvPr id="288" name="AutoShape 19"/>
        <xdr:cNvCxnSpPr/>
      </xdr:nvCxnSpPr>
      <xdr:spPr>
        <a:xfrm>
          <a:off x="2333625" y="33327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234</xdr:row>
      <xdr:rowOff>85725</xdr:rowOff>
    </xdr:from>
    <xdr:to>
      <xdr:col>87</xdr:col>
      <xdr:colOff>1142440</xdr:colOff>
      <xdr:row>234</xdr:row>
      <xdr:rowOff>85725</xdr:rowOff>
    </xdr:to>
    <xdr:cxnSp macro="">
      <xdr:nvCxnSpPr>
        <xdr:cNvPr id="289" name="AutoShape 19"/>
        <xdr:cNvCxnSpPr/>
      </xdr:nvCxnSpPr>
      <xdr:spPr>
        <a:xfrm>
          <a:off x="2333625" y="33489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235</xdr:row>
      <xdr:rowOff>85725</xdr:rowOff>
    </xdr:from>
    <xdr:to>
      <xdr:col>87</xdr:col>
      <xdr:colOff>1142440</xdr:colOff>
      <xdr:row>235</xdr:row>
      <xdr:rowOff>85725</xdr:rowOff>
    </xdr:to>
    <xdr:cxnSp macro="">
      <xdr:nvCxnSpPr>
        <xdr:cNvPr id="290" name="AutoShape 19"/>
        <xdr:cNvCxnSpPr/>
      </xdr:nvCxnSpPr>
      <xdr:spPr>
        <a:xfrm>
          <a:off x="2333625" y="33651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236</xdr:row>
      <xdr:rowOff>85725</xdr:rowOff>
    </xdr:from>
    <xdr:to>
      <xdr:col>87</xdr:col>
      <xdr:colOff>1142440</xdr:colOff>
      <xdr:row>236</xdr:row>
      <xdr:rowOff>85725</xdr:rowOff>
    </xdr:to>
    <xdr:cxnSp macro="">
      <xdr:nvCxnSpPr>
        <xdr:cNvPr id="291" name="AutoShape 19"/>
        <xdr:cNvCxnSpPr/>
      </xdr:nvCxnSpPr>
      <xdr:spPr>
        <a:xfrm>
          <a:off x="2333625" y="33813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237</xdr:row>
      <xdr:rowOff>85725</xdr:rowOff>
    </xdr:from>
    <xdr:to>
      <xdr:col>87</xdr:col>
      <xdr:colOff>1142440</xdr:colOff>
      <xdr:row>237</xdr:row>
      <xdr:rowOff>85725</xdr:rowOff>
    </xdr:to>
    <xdr:cxnSp macro="">
      <xdr:nvCxnSpPr>
        <xdr:cNvPr id="292" name="AutoShape 19"/>
        <xdr:cNvCxnSpPr/>
      </xdr:nvCxnSpPr>
      <xdr:spPr>
        <a:xfrm>
          <a:off x="2333625" y="33975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238</xdr:row>
      <xdr:rowOff>85725</xdr:rowOff>
    </xdr:from>
    <xdr:to>
      <xdr:col>87</xdr:col>
      <xdr:colOff>1142440</xdr:colOff>
      <xdr:row>238</xdr:row>
      <xdr:rowOff>85725</xdr:rowOff>
    </xdr:to>
    <xdr:cxnSp macro="">
      <xdr:nvCxnSpPr>
        <xdr:cNvPr id="293" name="AutoShape 19"/>
        <xdr:cNvCxnSpPr/>
      </xdr:nvCxnSpPr>
      <xdr:spPr>
        <a:xfrm>
          <a:off x="2333625" y="34137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239</xdr:row>
      <xdr:rowOff>85725</xdr:rowOff>
    </xdr:from>
    <xdr:to>
      <xdr:col>87</xdr:col>
      <xdr:colOff>1142440</xdr:colOff>
      <xdr:row>239</xdr:row>
      <xdr:rowOff>85725</xdr:rowOff>
    </xdr:to>
    <xdr:cxnSp macro="">
      <xdr:nvCxnSpPr>
        <xdr:cNvPr id="294" name="AutoShape 19"/>
        <xdr:cNvCxnSpPr/>
      </xdr:nvCxnSpPr>
      <xdr:spPr>
        <a:xfrm>
          <a:off x="2333625" y="34299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240</xdr:row>
      <xdr:rowOff>85725</xdr:rowOff>
    </xdr:from>
    <xdr:to>
      <xdr:col>87</xdr:col>
      <xdr:colOff>1142440</xdr:colOff>
      <xdr:row>240</xdr:row>
      <xdr:rowOff>85725</xdr:rowOff>
    </xdr:to>
    <xdr:cxnSp macro="">
      <xdr:nvCxnSpPr>
        <xdr:cNvPr id="295" name="AutoShape 19"/>
        <xdr:cNvCxnSpPr/>
      </xdr:nvCxnSpPr>
      <xdr:spPr>
        <a:xfrm>
          <a:off x="2333625" y="34461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241</xdr:row>
      <xdr:rowOff>85725</xdr:rowOff>
    </xdr:from>
    <xdr:to>
      <xdr:col>87</xdr:col>
      <xdr:colOff>1142440</xdr:colOff>
      <xdr:row>241</xdr:row>
      <xdr:rowOff>85725</xdr:rowOff>
    </xdr:to>
    <xdr:cxnSp macro="">
      <xdr:nvCxnSpPr>
        <xdr:cNvPr id="296" name="AutoShape 19"/>
        <xdr:cNvCxnSpPr/>
      </xdr:nvCxnSpPr>
      <xdr:spPr>
        <a:xfrm>
          <a:off x="2333625" y="34623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242</xdr:row>
      <xdr:rowOff>85725</xdr:rowOff>
    </xdr:from>
    <xdr:to>
      <xdr:col>87</xdr:col>
      <xdr:colOff>1142440</xdr:colOff>
      <xdr:row>242</xdr:row>
      <xdr:rowOff>85725</xdr:rowOff>
    </xdr:to>
    <xdr:cxnSp macro="">
      <xdr:nvCxnSpPr>
        <xdr:cNvPr id="297" name="AutoShape 19"/>
        <xdr:cNvCxnSpPr/>
      </xdr:nvCxnSpPr>
      <xdr:spPr>
        <a:xfrm>
          <a:off x="2333625" y="34785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243</xdr:row>
      <xdr:rowOff>85725</xdr:rowOff>
    </xdr:from>
    <xdr:to>
      <xdr:col>87</xdr:col>
      <xdr:colOff>1142440</xdr:colOff>
      <xdr:row>243</xdr:row>
      <xdr:rowOff>85725</xdr:rowOff>
    </xdr:to>
    <xdr:cxnSp macro="">
      <xdr:nvCxnSpPr>
        <xdr:cNvPr id="298" name="AutoShape 19"/>
        <xdr:cNvCxnSpPr/>
      </xdr:nvCxnSpPr>
      <xdr:spPr>
        <a:xfrm>
          <a:off x="2333625" y="34947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244</xdr:row>
      <xdr:rowOff>85725</xdr:rowOff>
    </xdr:from>
    <xdr:to>
      <xdr:col>87</xdr:col>
      <xdr:colOff>1142440</xdr:colOff>
      <xdr:row>244</xdr:row>
      <xdr:rowOff>85725</xdr:rowOff>
    </xdr:to>
    <xdr:cxnSp macro="">
      <xdr:nvCxnSpPr>
        <xdr:cNvPr id="299" name="AutoShape 19"/>
        <xdr:cNvCxnSpPr/>
      </xdr:nvCxnSpPr>
      <xdr:spPr>
        <a:xfrm>
          <a:off x="2333625" y="35109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245</xdr:row>
      <xdr:rowOff>85725</xdr:rowOff>
    </xdr:from>
    <xdr:to>
      <xdr:col>87</xdr:col>
      <xdr:colOff>1142440</xdr:colOff>
      <xdr:row>245</xdr:row>
      <xdr:rowOff>85725</xdr:rowOff>
    </xdr:to>
    <xdr:cxnSp macro="">
      <xdr:nvCxnSpPr>
        <xdr:cNvPr id="300" name="AutoShape 19"/>
        <xdr:cNvCxnSpPr/>
      </xdr:nvCxnSpPr>
      <xdr:spPr>
        <a:xfrm>
          <a:off x="2333625" y="35271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246</xdr:row>
      <xdr:rowOff>85725</xdr:rowOff>
    </xdr:from>
    <xdr:to>
      <xdr:col>87</xdr:col>
      <xdr:colOff>1142440</xdr:colOff>
      <xdr:row>246</xdr:row>
      <xdr:rowOff>85725</xdr:rowOff>
    </xdr:to>
    <xdr:cxnSp macro="">
      <xdr:nvCxnSpPr>
        <xdr:cNvPr id="301" name="AutoShape 19"/>
        <xdr:cNvCxnSpPr/>
      </xdr:nvCxnSpPr>
      <xdr:spPr>
        <a:xfrm>
          <a:off x="2333625" y="35433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247</xdr:row>
      <xdr:rowOff>85725</xdr:rowOff>
    </xdr:from>
    <xdr:to>
      <xdr:col>87</xdr:col>
      <xdr:colOff>1142440</xdr:colOff>
      <xdr:row>247</xdr:row>
      <xdr:rowOff>85725</xdr:rowOff>
    </xdr:to>
    <xdr:cxnSp macro="">
      <xdr:nvCxnSpPr>
        <xdr:cNvPr id="302" name="AutoShape 19"/>
        <xdr:cNvCxnSpPr/>
      </xdr:nvCxnSpPr>
      <xdr:spPr>
        <a:xfrm>
          <a:off x="2333625" y="35594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248</xdr:row>
      <xdr:rowOff>85725</xdr:rowOff>
    </xdr:from>
    <xdr:to>
      <xdr:col>87</xdr:col>
      <xdr:colOff>1142440</xdr:colOff>
      <xdr:row>248</xdr:row>
      <xdr:rowOff>85725</xdr:rowOff>
    </xdr:to>
    <xdr:cxnSp macro="">
      <xdr:nvCxnSpPr>
        <xdr:cNvPr id="303" name="AutoShape 19"/>
        <xdr:cNvCxnSpPr/>
      </xdr:nvCxnSpPr>
      <xdr:spPr>
        <a:xfrm>
          <a:off x="2333625" y="35756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249</xdr:row>
      <xdr:rowOff>85725</xdr:rowOff>
    </xdr:from>
    <xdr:to>
      <xdr:col>87</xdr:col>
      <xdr:colOff>1142440</xdr:colOff>
      <xdr:row>249</xdr:row>
      <xdr:rowOff>85725</xdr:rowOff>
    </xdr:to>
    <xdr:cxnSp macro="">
      <xdr:nvCxnSpPr>
        <xdr:cNvPr id="304" name="AutoShape 19"/>
        <xdr:cNvCxnSpPr/>
      </xdr:nvCxnSpPr>
      <xdr:spPr>
        <a:xfrm>
          <a:off x="2333625" y="35918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250</xdr:row>
      <xdr:rowOff>85725</xdr:rowOff>
    </xdr:from>
    <xdr:to>
      <xdr:col>87</xdr:col>
      <xdr:colOff>1142440</xdr:colOff>
      <xdr:row>250</xdr:row>
      <xdr:rowOff>85725</xdr:rowOff>
    </xdr:to>
    <xdr:cxnSp macro="">
      <xdr:nvCxnSpPr>
        <xdr:cNvPr id="305" name="AutoShape 19"/>
        <xdr:cNvCxnSpPr/>
      </xdr:nvCxnSpPr>
      <xdr:spPr>
        <a:xfrm>
          <a:off x="2333625" y="36080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251</xdr:row>
      <xdr:rowOff>85725</xdr:rowOff>
    </xdr:from>
    <xdr:to>
      <xdr:col>87</xdr:col>
      <xdr:colOff>1142440</xdr:colOff>
      <xdr:row>251</xdr:row>
      <xdr:rowOff>85725</xdr:rowOff>
    </xdr:to>
    <xdr:cxnSp macro="">
      <xdr:nvCxnSpPr>
        <xdr:cNvPr id="306" name="AutoShape 19"/>
        <xdr:cNvCxnSpPr/>
      </xdr:nvCxnSpPr>
      <xdr:spPr>
        <a:xfrm>
          <a:off x="2333625" y="36242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252</xdr:row>
      <xdr:rowOff>85725</xdr:rowOff>
    </xdr:from>
    <xdr:to>
      <xdr:col>87</xdr:col>
      <xdr:colOff>1142440</xdr:colOff>
      <xdr:row>252</xdr:row>
      <xdr:rowOff>85725</xdr:rowOff>
    </xdr:to>
    <xdr:cxnSp macro="">
      <xdr:nvCxnSpPr>
        <xdr:cNvPr id="307" name="AutoShape 19"/>
        <xdr:cNvCxnSpPr/>
      </xdr:nvCxnSpPr>
      <xdr:spPr>
        <a:xfrm>
          <a:off x="2333625" y="36404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253</xdr:row>
      <xdr:rowOff>85725</xdr:rowOff>
    </xdr:from>
    <xdr:to>
      <xdr:col>87</xdr:col>
      <xdr:colOff>1142440</xdr:colOff>
      <xdr:row>253</xdr:row>
      <xdr:rowOff>85725</xdr:rowOff>
    </xdr:to>
    <xdr:cxnSp macro="">
      <xdr:nvCxnSpPr>
        <xdr:cNvPr id="308" name="AutoShape 19"/>
        <xdr:cNvCxnSpPr/>
      </xdr:nvCxnSpPr>
      <xdr:spPr>
        <a:xfrm>
          <a:off x="2333625" y="36566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254</xdr:row>
      <xdr:rowOff>85725</xdr:rowOff>
    </xdr:from>
    <xdr:to>
      <xdr:col>87</xdr:col>
      <xdr:colOff>1142440</xdr:colOff>
      <xdr:row>254</xdr:row>
      <xdr:rowOff>85725</xdr:rowOff>
    </xdr:to>
    <xdr:cxnSp macro="">
      <xdr:nvCxnSpPr>
        <xdr:cNvPr id="309" name="AutoShape 19"/>
        <xdr:cNvCxnSpPr/>
      </xdr:nvCxnSpPr>
      <xdr:spPr>
        <a:xfrm>
          <a:off x="2333625" y="36728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255</xdr:row>
      <xdr:rowOff>85725</xdr:rowOff>
    </xdr:from>
    <xdr:to>
      <xdr:col>87</xdr:col>
      <xdr:colOff>1142440</xdr:colOff>
      <xdr:row>255</xdr:row>
      <xdr:rowOff>85725</xdr:rowOff>
    </xdr:to>
    <xdr:cxnSp macro="">
      <xdr:nvCxnSpPr>
        <xdr:cNvPr id="310" name="AutoShape 19"/>
        <xdr:cNvCxnSpPr/>
      </xdr:nvCxnSpPr>
      <xdr:spPr>
        <a:xfrm>
          <a:off x="2333625" y="36890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256</xdr:row>
      <xdr:rowOff>85725</xdr:rowOff>
    </xdr:from>
    <xdr:to>
      <xdr:col>87</xdr:col>
      <xdr:colOff>1142440</xdr:colOff>
      <xdr:row>256</xdr:row>
      <xdr:rowOff>85725</xdr:rowOff>
    </xdr:to>
    <xdr:cxnSp macro="">
      <xdr:nvCxnSpPr>
        <xdr:cNvPr id="311" name="AutoShape 19"/>
        <xdr:cNvCxnSpPr/>
      </xdr:nvCxnSpPr>
      <xdr:spPr>
        <a:xfrm>
          <a:off x="2333625" y="37052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257</xdr:row>
      <xdr:rowOff>85725</xdr:rowOff>
    </xdr:from>
    <xdr:to>
      <xdr:col>87</xdr:col>
      <xdr:colOff>1142440</xdr:colOff>
      <xdr:row>257</xdr:row>
      <xdr:rowOff>85725</xdr:rowOff>
    </xdr:to>
    <xdr:cxnSp macro="">
      <xdr:nvCxnSpPr>
        <xdr:cNvPr id="312" name="AutoShape 19"/>
        <xdr:cNvCxnSpPr/>
      </xdr:nvCxnSpPr>
      <xdr:spPr>
        <a:xfrm>
          <a:off x="2333625" y="37214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258</xdr:row>
      <xdr:rowOff>85725</xdr:rowOff>
    </xdr:from>
    <xdr:to>
      <xdr:col>87</xdr:col>
      <xdr:colOff>1142440</xdr:colOff>
      <xdr:row>258</xdr:row>
      <xdr:rowOff>85725</xdr:rowOff>
    </xdr:to>
    <xdr:cxnSp macro="">
      <xdr:nvCxnSpPr>
        <xdr:cNvPr id="313" name="AutoShape 19"/>
        <xdr:cNvCxnSpPr/>
      </xdr:nvCxnSpPr>
      <xdr:spPr>
        <a:xfrm>
          <a:off x="2333625" y="37376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259</xdr:row>
      <xdr:rowOff>85725</xdr:rowOff>
    </xdr:from>
    <xdr:to>
      <xdr:col>87</xdr:col>
      <xdr:colOff>1142440</xdr:colOff>
      <xdr:row>259</xdr:row>
      <xdr:rowOff>85725</xdr:rowOff>
    </xdr:to>
    <xdr:cxnSp macro="">
      <xdr:nvCxnSpPr>
        <xdr:cNvPr id="314" name="AutoShape 19"/>
        <xdr:cNvCxnSpPr/>
      </xdr:nvCxnSpPr>
      <xdr:spPr>
        <a:xfrm>
          <a:off x="2333625" y="37538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260</xdr:row>
      <xdr:rowOff>85725</xdr:rowOff>
    </xdr:from>
    <xdr:to>
      <xdr:col>87</xdr:col>
      <xdr:colOff>1142440</xdr:colOff>
      <xdr:row>260</xdr:row>
      <xdr:rowOff>85725</xdr:rowOff>
    </xdr:to>
    <xdr:cxnSp macro="">
      <xdr:nvCxnSpPr>
        <xdr:cNvPr id="315" name="AutoShape 19"/>
        <xdr:cNvCxnSpPr/>
      </xdr:nvCxnSpPr>
      <xdr:spPr>
        <a:xfrm>
          <a:off x="2333625" y="37699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261</xdr:row>
      <xdr:rowOff>85725</xdr:rowOff>
    </xdr:from>
    <xdr:to>
      <xdr:col>87</xdr:col>
      <xdr:colOff>1142440</xdr:colOff>
      <xdr:row>261</xdr:row>
      <xdr:rowOff>85725</xdr:rowOff>
    </xdr:to>
    <xdr:cxnSp macro="">
      <xdr:nvCxnSpPr>
        <xdr:cNvPr id="316" name="AutoShape 19"/>
        <xdr:cNvCxnSpPr/>
      </xdr:nvCxnSpPr>
      <xdr:spPr>
        <a:xfrm>
          <a:off x="2333625" y="37861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262</xdr:row>
      <xdr:rowOff>85725</xdr:rowOff>
    </xdr:from>
    <xdr:to>
      <xdr:col>87</xdr:col>
      <xdr:colOff>1142440</xdr:colOff>
      <xdr:row>262</xdr:row>
      <xdr:rowOff>85725</xdr:rowOff>
    </xdr:to>
    <xdr:cxnSp macro="">
      <xdr:nvCxnSpPr>
        <xdr:cNvPr id="317" name="AutoShape 19"/>
        <xdr:cNvCxnSpPr/>
      </xdr:nvCxnSpPr>
      <xdr:spPr>
        <a:xfrm>
          <a:off x="2333625" y="38023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263</xdr:row>
      <xdr:rowOff>85725</xdr:rowOff>
    </xdr:from>
    <xdr:to>
      <xdr:col>87</xdr:col>
      <xdr:colOff>1142440</xdr:colOff>
      <xdr:row>263</xdr:row>
      <xdr:rowOff>85725</xdr:rowOff>
    </xdr:to>
    <xdr:cxnSp macro="">
      <xdr:nvCxnSpPr>
        <xdr:cNvPr id="318" name="AutoShape 19"/>
        <xdr:cNvCxnSpPr/>
      </xdr:nvCxnSpPr>
      <xdr:spPr>
        <a:xfrm>
          <a:off x="2333625" y="38185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264</xdr:row>
      <xdr:rowOff>85725</xdr:rowOff>
    </xdr:from>
    <xdr:to>
      <xdr:col>87</xdr:col>
      <xdr:colOff>1142440</xdr:colOff>
      <xdr:row>264</xdr:row>
      <xdr:rowOff>85725</xdr:rowOff>
    </xdr:to>
    <xdr:cxnSp macro="">
      <xdr:nvCxnSpPr>
        <xdr:cNvPr id="319" name="AutoShape 19"/>
        <xdr:cNvCxnSpPr/>
      </xdr:nvCxnSpPr>
      <xdr:spPr>
        <a:xfrm>
          <a:off x="2333625" y="38347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265</xdr:row>
      <xdr:rowOff>85725</xdr:rowOff>
    </xdr:from>
    <xdr:to>
      <xdr:col>87</xdr:col>
      <xdr:colOff>1142440</xdr:colOff>
      <xdr:row>265</xdr:row>
      <xdr:rowOff>85725</xdr:rowOff>
    </xdr:to>
    <xdr:cxnSp macro="">
      <xdr:nvCxnSpPr>
        <xdr:cNvPr id="320" name="AutoShape 19"/>
        <xdr:cNvCxnSpPr/>
      </xdr:nvCxnSpPr>
      <xdr:spPr>
        <a:xfrm>
          <a:off x="2333625" y="38509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266</xdr:row>
      <xdr:rowOff>85725</xdr:rowOff>
    </xdr:from>
    <xdr:to>
      <xdr:col>87</xdr:col>
      <xdr:colOff>1142440</xdr:colOff>
      <xdr:row>266</xdr:row>
      <xdr:rowOff>85725</xdr:rowOff>
    </xdr:to>
    <xdr:cxnSp macro="">
      <xdr:nvCxnSpPr>
        <xdr:cNvPr id="321" name="AutoShape 19"/>
        <xdr:cNvCxnSpPr/>
      </xdr:nvCxnSpPr>
      <xdr:spPr>
        <a:xfrm>
          <a:off x="2333625" y="38671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267</xdr:row>
      <xdr:rowOff>85725</xdr:rowOff>
    </xdr:from>
    <xdr:to>
      <xdr:col>87</xdr:col>
      <xdr:colOff>1142440</xdr:colOff>
      <xdr:row>267</xdr:row>
      <xdr:rowOff>85725</xdr:rowOff>
    </xdr:to>
    <xdr:cxnSp macro="">
      <xdr:nvCxnSpPr>
        <xdr:cNvPr id="322" name="AutoShape 19"/>
        <xdr:cNvCxnSpPr/>
      </xdr:nvCxnSpPr>
      <xdr:spPr>
        <a:xfrm>
          <a:off x="2333625" y="38833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268</xdr:row>
      <xdr:rowOff>85725</xdr:rowOff>
    </xdr:from>
    <xdr:to>
      <xdr:col>87</xdr:col>
      <xdr:colOff>1142440</xdr:colOff>
      <xdr:row>268</xdr:row>
      <xdr:rowOff>85725</xdr:rowOff>
    </xdr:to>
    <xdr:cxnSp macro="">
      <xdr:nvCxnSpPr>
        <xdr:cNvPr id="323" name="AutoShape 19"/>
        <xdr:cNvCxnSpPr/>
      </xdr:nvCxnSpPr>
      <xdr:spPr>
        <a:xfrm>
          <a:off x="2333625" y="38995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269</xdr:row>
      <xdr:rowOff>85725</xdr:rowOff>
    </xdr:from>
    <xdr:to>
      <xdr:col>87</xdr:col>
      <xdr:colOff>1142440</xdr:colOff>
      <xdr:row>269</xdr:row>
      <xdr:rowOff>85725</xdr:rowOff>
    </xdr:to>
    <xdr:cxnSp macro="">
      <xdr:nvCxnSpPr>
        <xdr:cNvPr id="324" name="AutoShape 19"/>
        <xdr:cNvCxnSpPr/>
      </xdr:nvCxnSpPr>
      <xdr:spPr>
        <a:xfrm>
          <a:off x="2333625" y="39157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270</xdr:row>
      <xdr:rowOff>85725</xdr:rowOff>
    </xdr:from>
    <xdr:to>
      <xdr:col>87</xdr:col>
      <xdr:colOff>1142440</xdr:colOff>
      <xdr:row>270</xdr:row>
      <xdr:rowOff>85725</xdr:rowOff>
    </xdr:to>
    <xdr:cxnSp macro="">
      <xdr:nvCxnSpPr>
        <xdr:cNvPr id="325" name="AutoShape 19"/>
        <xdr:cNvCxnSpPr/>
      </xdr:nvCxnSpPr>
      <xdr:spPr>
        <a:xfrm>
          <a:off x="2333625" y="39319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271</xdr:row>
      <xdr:rowOff>85725</xdr:rowOff>
    </xdr:from>
    <xdr:to>
      <xdr:col>87</xdr:col>
      <xdr:colOff>1142440</xdr:colOff>
      <xdr:row>271</xdr:row>
      <xdr:rowOff>85725</xdr:rowOff>
    </xdr:to>
    <xdr:cxnSp macro="">
      <xdr:nvCxnSpPr>
        <xdr:cNvPr id="326" name="AutoShape 19"/>
        <xdr:cNvCxnSpPr/>
      </xdr:nvCxnSpPr>
      <xdr:spPr>
        <a:xfrm>
          <a:off x="2333625" y="39481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272</xdr:row>
      <xdr:rowOff>85725</xdr:rowOff>
    </xdr:from>
    <xdr:to>
      <xdr:col>87</xdr:col>
      <xdr:colOff>1142440</xdr:colOff>
      <xdr:row>272</xdr:row>
      <xdr:rowOff>85725</xdr:rowOff>
    </xdr:to>
    <xdr:cxnSp macro="">
      <xdr:nvCxnSpPr>
        <xdr:cNvPr id="327" name="AutoShape 19"/>
        <xdr:cNvCxnSpPr/>
      </xdr:nvCxnSpPr>
      <xdr:spPr>
        <a:xfrm>
          <a:off x="2333625" y="39643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273</xdr:row>
      <xdr:rowOff>85725</xdr:rowOff>
    </xdr:from>
    <xdr:to>
      <xdr:col>87</xdr:col>
      <xdr:colOff>1142440</xdr:colOff>
      <xdr:row>273</xdr:row>
      <xdr:rowOff>85725</xdr:rowOff>
    </xdr:to>
    <xdr:cxnSp macro="">
      <xdr:nvCxnSpPr>
        <xdr:cNvPr id="328" name="AutoShape 19"/>
        <xdr:cNvCxnSpPr/>
      </xdr:nvCxnSpPr>
      <xdr:spPr>
        <a:xfrm>
          <a:off x="2333625" y="39804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274</xdr:row>
      <xdr:rowOff>85725</xdr:rowOff>
    </xdr:from>
    <xdr:to>
      <xdr:col>87</xdr:col>
      <xdr:colOff>1142440</xdr:colOff>
      <xdr:row>274</xdr:row>
      <xdr:rowOff>85725</xdr:rowOff>
    </xdr:to>
    <xdr:cxnSp macro="">
      <xdr:nvCxnSpPr>
        <xdr:cNvPr id="329" name="AutoShape 19"/>
        <xdr:cNvCxnSpPr/>
      </xdr:nvCxnSpPr>
      <xdr:spPr>
        <a:xfrm>
          <a:off x="2333625" y="39966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275</xdr:row>
      <xdr:rowOff>85725</xdr:rowOff>
    </xdr:from>
    <xdr:to>
      <xdr:col>87</xdr:col>
      <xdr:colOff>1142440</xdr:colOff>
      <xdr:row>275</xdr:row>
      <xdr:rowOff>85725</xdr:rowOff>
    </xdr:to>
    <xdr:cxnSp macro="">
      <xdr:nvCxnSpPr>
        <xdr:cNvPr id="330" name="AutoShape 19"/>
        <xdr:cNvCxnSpPr/>
      </xdr:nvCxnSpPr>
      <xdr:spPr>
        <a:xfrm>
          <a:off x="2333625" y="40128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276</xdr:row>
      <xdr:rowOff>85725</xdr:rowOff>
    </xdr:from>
    <xdr:to>
      <xdr:col>87</xdr:col>
      <xdr:colOff>1142440</xdr:colOff>
      <xdr:row>276</xdr:row>
      <xdr:rowOff>85725</xdr:rowOff>
    </xdr:to>
    <xdr:cxnSp macro="">
      <xdr:nvCxnSpPr>
        <xdr:cNvPr id="331" name="AutoShape 19"/>
        <xdr:cNvCxnSpPr/>
      </xdr:nvCxnSpPr>
      <xdr:spPr>
        <a:xfrm>
          <a:off x="2333625" y="40290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277</xdr:row>
      <xdr:rowOff>85725</xdr:rowOff>
    </xdr:from>
    <xdr:to>
      <xdr:col>87</xdr:col>
      <xdr:colOff>1142440</xdr:colOff>
      <xdr:row>277</xdr:row>
      <xdr:rowOff>85725</xdr:rowOff>
    </xdr:to>
    <xdr:cxnSp macro="">
      <xdr:nvCxnSpPr>
        <xdr:cNvPr id="332" name="AutoShape 19"/>
        <xdr:cNvCxnSpPr/>
      </xdr:nvCxnSpPr>
      <xdr:spPr>
        <a:xfrm>
          <a:off x="2333625" y="40452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278</xdr:row>
      <xdr:rowOff>85725</xdr:rowOff>
    </xdr:from>
    <xdr:to>
      <xdr:col>87</xdr:col>
      <xdr:colOff>1142440</xdr:colOff>
      <xdr:row>278</xdr:row>
      <xdr:rowOff>85725</xdr:rowOff>
    </xdr:to>
    <xdr:cxnSp macro="">
      <xdr:nvCxnSpPr>
        <xdr:cNvPr id="333" name="AutoShape 19"/>
        <xdr:cNvCxnSpPr/>
      </xdr:nvCxnSpPr>
      <xdr:spPr>
        <a:xfrm>
          <a:off x="2333625" y="40614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279</xdr:row>
      <xdr:rowOff>85725</xdr:rowOff>
    </xdr:from>
    <xdr:to>
      <xdr:col>87</xdr:col>
      <xdr:colOff>1142440</xdr:colOff>
      <xdr:row>279</xdr:row>
      <xdr:rowOff>85725</xdr:rowOff>
    </xdr:to>
    <xdr:cxnSp macro="">
      <xdr:nvCxnSpPr>
        <xdr:cNvPr id="334" name="AutoShape 19"/>
        <xdr:cNvCxnSpPr/>
      </xdr:nvCxnSpPr>
      <xdr:spPr>
        <a:xfrm>
          <a:off x="2333625" y="40776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280</xdr:row>
      <xdr:rowOff>85725</xdr:rowOff>
    </xdr:from>
    <xdr:to>
      <xdr:col>87</xdr:col>
      <xdr:colOff>1142440</xdr:colOff>
      <xdr:row>280</xdr:row>
      <xdr:rowOff>85725</xdr:rowOff>
    </xdr:to>
    <xdr:cxnSp macro="">
      <xdr:nvCxnSpPr>
        <xdr:cNvPr id="335" name="AutoShape 19"/>
        <xdr:cNvCxnSpPr/>
      </xdr:nvCxnSpPr>
      <xdr:spPr>
        <a:xfrm>
          <a:off x="2333625" y="40938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281</xdr:row>
      <xdr:rowOff>85725</xdr:rowOff>
    </xdr:from>
    <xdr:to>
      <xdr:col>87</xdr:col>
      <xdr:colOff>1142440</xdr:colOff>
      <xdr:row>281</xdr:row>
      <xdr:rowOff>85725</xdr:rowOff>
    </xdr:to>
    <xdr:cxnSp macro="">
      <xdr:nvCxnSpPr>
        <xdr:cNvPr id="336" name="AutoShape 19"/>
        <xdr:cNvCxnSpPr/>
      </xdr:nvCxnSpPr>
      <xdr:spPr>
        <a:xfrm>
          <a:off x="2333625" y="41100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282</xdr:row>
      <xdr:rowOff>85725</xdr:rowOff>
    </xdr:from>
    <xdr:to>
      <xdr:col>87</xdr:col>
      <xdr:colOff>1142440</xdr:colOff>
      <xdr:row>282</xdr:row>
      <xdr:rowOff>85725</xdr:rowOff>
    </xdr:to>
    <xdr:cxnSp macro="">
      <xdr:nvCxnSpPr>
        <xdr:cNvPr id="337" name="AutoShape 19"/>
        <xdr:cNvCxnSpPr/>
      </xdr:nvCxnSpPr>
      <xdr:spPr>
        <a:xfrm>
          <a:off x="2333625" y="41262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283</xdr:row>
      <xdr:rowOff>85725</xdr:rowOff>
    </xdr:from>
    <xdr:to>
      <xdr:col>87</xdr:col>
      <xdr:colOff>1142440</xdr:colOff>
      <xdr:row>283</xdr:row>
      <xdr:rowOff>85725</xdr:rowOff>
    </xdr:to>
    <xdr:cxnSp macro="">
      <xdr:nvCxnSpPr>
        <xdr:cNvPr id="338" name="AutoShape 19"/>
        <xdr:cNvCxnSpPr/>
      </xdr:nvCxnSpPr>
      <xdr:spPr>
        <a:xfrm>
          <a:off x="2333625" y="41424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284</xdr:row>
      <xdr:rowOff>85725</xdr:rowOff>
    </xdr:from>
    <xdr:to>
      <xdr:col>87</xdr:col>
      <xdr:colOff>1142440</xdr:colOff>
      <xdr:row>284</xdr:row>
      <xdr:rowOff>85725</xdr:rowOff>
    </xdr:to>
    <xdr:cxnSp macro="">
      <xdr:nvCxnSpPr>
        <xdr:cNvPr id="339" name="AutoShape 19"/>
        <xdr:cNvCxnSpPr/>
      </xdr:nvCxnSpPr>
      <xdr:spPr>
        <a:xfrm>
          <a:off x="2333625" y="41586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285</xdr:row>
      <xdr:rowOff>85725</xdr:rowOff>
    </xdr:from>
    <xdr:to>
      <xdr:col>87</xdr:col>
      <xdr:colOff>1142440</xdr:colOff>
      <xdr:row>285</xdr:row>
      <xdr:rowOff>85725</xdr:rowOff>
    </xdr:to>
    <xdr:cxnSp macro="">
      <xdr:nvCxnSpPr>
        <xdr:cNvPr id="340" name="AutoShape 19"/>
        <xdr:cNvCxnSpPr/>
      </xdr:nvCxnSpPr>
      <xdr:spPr>
        <a:xfrm>
          <a:off x="2333625" y="41748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286</xdr:row>
      <xdr:rowOff>85725</xdr:rowOff>
    </xdr:from>
    <xdr:to>
      <xdr:col>87</xdr:col>
      <xdr:colOff>1142440</xdr:colOff>
      <xdr:row>286</xdr:row>
      <xdr:rowOff>85725</xdr:rowOff>
    </xdr:to>
    <xdr:cxnSp macro="">
      <xdr:nvCxnSpPr>
        <xdr:cNvPr id="341" name="AutoShape 19"/>
        <xdr:cNvCxnSpPr/>
      </xdr:nvCxnSpPr>
      <xdr:spPr>
        <a:xfrm>
          <a:off x="2333625" y="41910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287</xdr:row>
      <xdr:rowOff>85725</xdr:rowOff>
    </xdr:from>
    <xdr:to>
      <xdr:col>87</xdr:col>
      <xdr:colOff>1142440</xdr:colOff>
      <xdr:row>287</xdr:row>
      <xdr:rowOff>85725</xdr:rowOff>
    </xdr:to>
    <xdr:cxnSp macro="">
      <xdr:nvCxnSpPr>
        <xdr:cNvPr id="342" name="AutoShape 19"/>
        <xdr:cNvCxnSpPr/>
      </xdr:nvCxnSpPr>
      <xdr:spPr>
        <a:xfrm>
          <a:off x="2333625" y="42071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288</xdr:row>
      <xdr:rowOff>85725</xdr:rowOff>
    </xdr:from>
    <xdr:to>
      <xdr:col>87</xdr:col>
      <xdr:colOff>1142440</xdr:colOff>
      <xdr:row>288</xdr:row>
      <xdr:rowOff>85725</xdr:rowOff>
    </xdr:to>
    <xdr:cxnSp macro="">
      <xdr:nvCxnSpPr>
        <xdr:cNvPr id="343" name="AutoShape 19"/>
        <xdr:cNvCxnSpPr/>
      </xdr:nvCxnSpPr>
      <xdr:spPr>
        <a:xfrm>
          <a:off x="2333625" y="42233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289</xdr:row>
      <xdr:rowOff>85725</xdr:rowOff>
    </xdr:from>
    <xdr:to>
      <xdr:col>87</xdr:col>
      <xdr:colOff>1142440</xdr:colOff>
      <xdr:row>289</xdr:row>
      <xdr:rowOff>85725</xdr:rowOff>
    </xdr:to>
    <xdr:cxnSp macro="">
      <xdr:nvCxnSpPr>
        <xdr:cNvPr id="344" name="AutoShape 19"/>
        <xdr:cNvCxnSpPr/>
      </xdr:nvCxnSpPr>
      <xdr:spPr>
        <a:xfrm>
          <a:off x="2333625" y="42395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290</xdr:row>
      <xdr:rowOff>85725</xdr:rowOff>
    </xdr:from>
    <xdr:to>
      <xdr:col>87</xdr:col>
      <xdr:colOff>1142440</xdr:colOff>
      <xdr:row>290</xdr:row>
      <xdr:rowOff>85725</xdr:rowOff>
    </xdr:to>
    <xdr:cxnSp macro="">
      <xdr:nvCxnSpPr>
        <xdr:cNvPr id="345" name="AutoShape 19"/>
        <xdr:cNvCxnSpPr/>
      </xdr:nvCxnSpPr>
      <xdr:spPr>
        <a:xfrm>
          <a:off x="2333625" y="42557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291</xdr:row>
      <xdr:rowOff>85725</xdr:rowOff>
    </xdr:from>
    <xdr:to>
      <xdr:col>87</xdr:col>
      <xdr:colOff>1142440</xdr:colOff>
      <xdr:row>291</xdr:row>
      <xdr:rowOff>85725</xdr:rowOff>
    </xdr:to>
    <xdr:cxnSp macro="">
      <xdr:nvCxnSpPr>
        <xdr:cNvPr id="346" name="AutoShape 19"/>
        <xdr:cNvCxnSpPr/>
      </xdr:nvCxnSpPr>
      <xdr:spPr>
        <a:xfrm>
          <a:off x="2333625" y="42719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292</xdr:row>
      <xdr:rowOff>85725</xdr:rowOff>
    </xdr:from>
    <xdr:to>
      <xdr:col>87</xdr:col>
      <xdr:colOff>1142440</xdr:colOff>
      <xdr:row>292</xdr:row>
      <xdr:rowOff>85725</xdr:rowOff>
    </xdr:to>
    <xdr:cxnSp macro="">
      <xdr:nvCxnSpPr>
        <xdr:cNvPr id="347" name="AutoShape 19"/>
        <xdr:cNvCxnSpPr/>
      </xdr:nvCxnSpPr>
      <xdr:spPr>
        <a:xfrm>
          <a:off x="2333625" y="42881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293</xdr:row>
      <xdr:rowOff>85725</xdr:rowOff>
    </xdr:from>
    <xdr:to>
      <xdr:col>87</xdr:col>
      <xdr:colOff>1142440</xdr:colOff>
      <xdr:row>293</xdr:row>
      <xdr:rowOff>85725</xdr:rowOff>
    </xdr:to>
    <xdr:cxnSp macro="">
      <xdr:nvCxnSpPr>
        <xdr:cNvPr id="348" name="AutoShape 19"/>
        <xdr:cNvCxnSpPr/>
      </xdr:nvCxnSpPr>
      <xdr:spPr>
        <a:xfrm>
          <a:off x="2333625" y="43043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294</xdr:row>
      <xdr:rowOff>85725</xdr:rowOff>
    </xdr:from>
    <xdr:to>
      <xdr:col>87</xdr:col>
      <xdr:colOff>1142440</xdr:colOff>
      <xdr:row>294</xdr:row>
      <xdr:rowOff>85725</xdr:rowOff>
    </xdr:to>
    <xdr:cxnSp macro="">
      <xdr:nvCxnSpPr>
        <xdr:cNvPr id="349" name="AutoShape 19"/>
        <xdr:cNvCxnSpPr/>
      </xdr:nvCxnSpPr>
      <xdr:spPr>
        <a:xfrm>
          <a:off x="2333625" y="43205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295</xdr:row>
      <xdr:rowOff>85725</xdr:rowOff>
    </xdr:from>
    <xdr:to>
      <xdr:col>87</xdr:col>
      <xdr:colOff>1142440</xdr:colOff>
      <xdr:row>295</xdr:row>
      <xdr:rowOff>85725</xdr:rowOff>
    </xdr:to>
    <xdr:cxnSp macro="">
      <xdr:nvCxnSpPr>
        <xdr:cNvPr id="350" name="AutoShape 19"/>
        <xdr:cNvCxnSpPr/>
      </xdr:nvCxnSpPr>
      <xdr:spPr>
        <a:xfrm>
          <a:off x="2333625" y="43367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296</xdr:row>
      <xdr:rowOff>85725</xdr:rowOff>
    </xdr:from>
    <xdr:to>
      <xdr:col>87</xdr:col>
      <xdr:colOff>1142440</xdr:colOff>
      <xdr:row>296</xdr:row>
      <xdr:rowOff>85725</xdr:rowOff>
    </xdr:to>
    <xdr:cxnSp macro="">
      <xdr:nvCxnSpPr>
        <xdr:cNvPr id="351" name="AutoShape 19"/>
        <xdr:cNvCxnSpPr/>
      </xdr:nvCxnSpPr>
      <xdr:spPr>
        <a:xfrm>
          <a:off x="2333625" y="43529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297</xdr:row>
      <xdr:rowOff>85725</xdr:rowOff>
    </xdr:from>
    <xdr:to>
      <xdr:col>87</xdr:col>
      <xdr:colOff>1142440</xdr:colOff>
      <xdr:row>297</xdr:row>
      <xdr:rowOff>85725</xdr:rowOff>
    </xdr:to>
    <xdr:cxnSp macro="">
      <xdr:nvCxnSpPr>
        <xdr:cNvPr id="352" name="AutoShape 19"/>
        <xdr:cNvCxnSpPr/>
      </xdr:nvCxnSpPr>
      <xdr:spPr>
        <a:xfrm>
          <a:off x="2333625" y="43691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298</xdr:row>
      <xdr:rowOff>85725</xdr:rowOff>
    </xdr:from>
    <xdr:to>
      <xdr:col>87</xdr:col>
      <xdr:colOff>1142440</xdr:colOff>
      <xdr:row>298</xdr:row>
      <xdr:rowOff>85725</xdr:rowOff>
    </xdr:to>
    <xdr:cxnSp macro="">
      <xdr:nvCxnSpPr>
        <xdr:cNvPr id="353" name="AutoShape 19"/>
        <xdr:cNvCxnSpPr/>
      </xdr:nvCxnSpPr>
      <xdr:spPr>
        <a:xfrm>
          <a:off x="2333625" y="43853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299</xdr:row>
      <xdr:rowOff>85725</xdr:rowOff>
    </xdr:from>
    <xdr:to>
      <xdr:col>87</xdr:col>
      <xdr:colOff>1142440</xdr:colOff>
      <xdr:row>299</xdr:row>
      <xdr:rowOff>85725</xdr:rowOff>
    </xdr:to>
    <xdr:cxnSp macro="">
      <xdr:nvCxnSpPr>
        <xdr:cNvPr id="354" name="AutoShape 19"/>
        <xdr:cNvCxnSpPr/>
      </xdr:nvCxnSpPr>
      <xdr:spPr>
        <a:xfrm>
          <a:off x="2333625" y="44015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300</xdr:row>
      <xdr:rowOff>85725</xdr:rowOff>
    </xdr:from>
    <xdr:to>
      <xdr:col>87</xdr:col>
      <xdr:colOff>1142440</xdr:colOff>
      <xdr:row>300</xdr:row>
      <xdr:rowOff>85725</xdr:rowOff>
    </xdr:to>
    <xdr:cxnSp macro="">
      <xdr:nvCxnSpPr>
        <xdr:cNvPr id="355" name="AutoShape 19"/>
        <xdr:cNvCxnSpPr/>
      </xdr:nvCxnSpPr>
      <xdr:spPr>
        <a:xfrm>
          <a:off x="2333625" y="44176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301</xdr:row>
      <xdr:rowOff>85725</xdr:rowOff>
    </xdr:from>
    <xdr:to>
      <xdr:col>87</xdr:col>
      <xdr:colOff>1142440</xdr:colOff>
      <xdr:row>301</xdr:row>
      <xdr:rowOff>85725</xdr:rowOff>
    </xdr:to>
    <xdr:cxnSp macro="">
      <xdr:nvCxnSpPr>
        <xdr:cNvPr id="356" name="AutoShape 19"/>
        <xdr:cNvCxnSpPr/>
      </xdr:nvCxnSpPr>
      <xdr:spPr>
        <a:xfrm>
          <a:off x="2333625" y="44338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302</xdr:row>
      <xdr:rowOff>85725</xdr:rowOff>
    </xdr:from>
    <xdr:to>
      <xdr:col>87</xdr:col>
      <xdr:colOff>1142440</xdr:colOff>
      <xdr:row>302</xdr:row>
      <xdr:rowOff>85725</xdr:rowOff>
    </xdr:to>
    <xdr:cxnSp macro="">
      <xdr:nvCxnSpPr>
        <xdr:cNvPr id="357" name="AutoShape 19"/>
        <xdr:cNvCxnSpPr/>
      </xdr:nvCxnSpPr>
      <xdr:spPr>
        <a:xfrm>
          <a:off x="2333625" y="44500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303</xdr:row>
      <xdr:rowOff>85725</xdr:rowOff>
    </xdr:from>
    <xdr:to>
      <xdr:col>87</xdr:col>
      <xdr:colOff>1142440</xdr:colOff>
      <xdr:row>303</xdr:row>
      <xdr:rowOff>85725</xdr:rowOff>
    </xdr:to>
    <xdr:cxnSp macro="">
      <xdr:nvCxnSpPr>
        <xdr:cNvPr id="358" name="AutoShape 19"/>
        <xdr:cNvCxnSpPr/>
      </xdr:nvCxnSpPr>
      <xdr:spPr>
        <a:xfrm>
          <a:off x="2333625" y="44662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304</xdr:row>
      <xdr:rowOff>85725</xdr:rowOff>
    </xdr:from>
    <xdr:to>
      <xdr:col>87</xdr:col>
      <xdr:colOff>1142440</xdr:colOff>
      <xdr:row>304</xdr:row>
      <xdr:rowOff>85725</xdr:rowOff>
    </xdr:to>
    <xdr:cxnSp macro="">
      <xdr:nvCxnSpPr>
        <xdr:cNvPr id="359" name="AutoShape 19"/>
        <xdr:cNvCxnSpPr/>
      </xdr:nvCxnSpPr>
      <xdr:spPr>
        <a:xfrm>
          <a:off x="2333625" y="44824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305</xdr:row>
      <xdr:rowOff>85725</xdr:rowOff>
    </xdr:from>
    <xdr:to>
      <xdr:col>87</xdr:col>
      <xdr:colOff>1142440</xdr:colOff>
      <xdr:row>305</xdr:row>
      <xdr:rowOff>85725</xdr:rowOff>
    </xdr:to>
    <xdr:cxnSp macro="">
      <xdr:nvCxnSpPr>
        <xdr:cNvPr id="360" name="AutoShape 19"/>
        <xdr:cNvCxnSpPr/>
      </xdr:nvCxnSpPr>
      <xdr:spPr>
        <a:xfrm>
          <a:off x="2333625" y="44986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306</xdr:row>
      <xdr:rowOff>85725</xdr:rowOff>
    </xdr:from>
    <xdr:to>
      <xdr:col>87</xdr:col>
      <xdr:colOff>1142440</xdr:colOff>
      <xdr:row>306</xdr:row>
      <xdr:rowOff>85725</xdr:rowOff>
    </xdr:to>
    <xdr:cxnSp macro="">
      <xdr:nvCxnSpPr>
        <xdr:cNvPr id="361" name="AutoShape 19"/>
        <xdr:cNvCxnSpPr/>
      </xdr:nvCxnSpPr>
      <xdr:spPr>
        <a:xfrm>
          <a:off x="2333625" y="45148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307</xdr:row>
      <xdr:rowOff>85725</xdr:rowOff>
    </xdr:from>
    <xdr:to>
      <xdr:col>87</xdr:col>
      <xdr:colOff>1142440</xdr:colOff>
      <xdr:row>307</xdr:row>
      <xdr:rowOff>85725</xdr:rowOff>
    </xdr:to>
    <xdr:cxnSp macro="">
      <xdr:nvCxnSpPr>
        <xdr:cNvPr id="362" name="AutoShape 19"/>
        <xdr:cNvCxnSpPr/>
      </xdr:nvCxnSpPr>
      <xdr:spPr>
        <a:xfrm>
          <a:off x="2333625" y="45310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308</xdr:row>
      <xdr:rowOff>85725</xdr:rowOff>
    </xdr:from>
    <xdr:to>
      <xdr:col>87</xdr:col>
      <xdr:colOff>1142440</xdr:colOff>
      <xdr:row>308</xdr:row>
      <xdr:rowOff>85725</xdr:rowOff>
    </xdr:to>
    <xdr:cxnSp macro="">
      <xdr:nvCxnSpPr>
        <xdr:cNvPr id="363" name="AutoShape 19"/>
        <xdr:cNvCxnSpPr/>
      </xdr:nvCxnSpPr>
      <xdr:spPr>
        <a:xfrm>
          <a:off x="2333625" y="45472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309</xdr:row>
      <xdr:rowOff>85725</xdr:rowOff>
    </xdr:from>
    <xdr:to>
      <xdr:col>87</xdr:col>
      <xdr:colOff>1142440</xdr:colOff>
      <xdr:row>309</xdr:row>
      <xdr:rowOff>85725</xdr:rowOff>
    </xdr:to>
    <xdr:cxnSp macro="">
      <xdr:nvCxnSpPr>
        <xdr:cNvPr id="364" name="AutoShape 19"/>
        <xdr:cNvCxnSpPr/>
      </xdr:nvCxnSpPr>
      <xdr:spPr>
        <a:xfrm>
          <a:off x="2333625" y="45634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310</xdr:row>
      <xdr:rowOff>85725</xdr:rowOff>
    </xdr:from>
    <xdr:to>
      <xdr:col>87</xdr:col>
      <xdr:colOff>1142440</xdr:colOff>
      <xdr:row>310</xdr:row>
      <xdr:rowOff>85725</xdr:rowOff>
    </xdr:to>
    <xdr:cxnSp macro="">
      <xdr:nvCxnSpPr>
        <xdr:cNvPr id="365" name="AutoShape 19"/>
        <xdr:cNvCxnSpPr/>
      </xdr:nvCxnSpPr>
      <xdr:spPr>
        <a:xfrm>
          <a:off x="2333625" y="45796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311</xdr:row>
      <xdr:rowOff>85725</xdr:rowOff>
    </xdr:from>
    <xdr:to>
      <xdr:col>87</xdr:col>
      <xdr:colOff>1142440</xdr:colOff>
      <xdr:row>311</xdr:row>
      <xdr:rowOff>85725</xdr:rowOff>
    </xdr:to>
    <xdr:cxnSp macro="">
      <xdr:nvCxnSpPr>
        <xdr:cNvPr id="366" name="AutoShape 19"/>
        <xdr:cNvCxnSpPr/>
      </xdr:nvCxnSpPr>
      <xdr:spPr>
        <a:xfrm>
          <a:off x="2333625" y="45958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312</xdr:row>
      <xdr:rowOff>85725</xdr:rowOff>
    </xdr:from>
    <xdr:to>
      <xdr:col>87</xdr:col>
      <xdr:colOff>1142440</xdr:colOff>
      <xdr:row>312</xdr:row>
      <xdr:rowOff>85725</xdr:rowOff>
    </xdr:to>
    <xdr:cxnSp macro="">
      <xdr:nvCxnSpPr>
        <xdr:cNvPr id="367" name="AutoShape 19"/>
        <xdr:cNvCxnSpPr/>
      </xdr:nvCxnSpPr>
      <xdr:spPr>
        <a:xfrm>
          <a:off x="2333625" y="46120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313</xdr:row>
      <xdr:rowOff>85725</xdr:rowOff>
    </xdr:from>
    <xdr:to>
      <xdr:col>87</xdr:col>
      <xdr:colOff>1142440</xdr:colOff>
      <xdr:row>313</xdr:row>
      <xdr:rowOff>85725</xdr:rowOff>
    </xdr:to>
    <xdr:cxnSp macro="">
      <xdr:nvCxnSpPr>
        <xdr:cNvPr id="368" name="AutoShape 19"/>
        <xdr:cNvCxnSpPr/>
      </xdr:nvCxnSpPr>
      <xdr:spPr>
        <a:xfrm>
          <a:off x="2333625" y="46281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314</xdr:row>
      <xdr:rowOff>85725</xdr:rowOff>
    </xdr:from>
    <xdr:to>
      <xdr:col>87</xdr:col>
      <xdr:colOff>1142440</xdr:colOff>
      <xdr:row>314</xdr:row>
      <xdr:rowOff>85725</xdr:rowOff>
    </xdr:to>
    <xdr:cxnSp macro="">
      <xdr:nvCxnSpPr>
        <xdr:cNvPr id="369" name="AutoShape 19"/>
        <xdr:cNvCxnSpPr/>
      </xdr:nvCxnSpPr>
      <xdr:spPr>
        <a:xfrm>
          <a:off x="2333625" y="46443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315</xdr:row>
      <xdr:rowOff>85725</xdr:rowOff>
    </xdr:from>
    <xdr:to>
      <xdr:col>87</xdr:col>
      <xdr:colOff>1142440</xdr:colOff>
      <xdr:row>315</xdr:row>
      <xdr:rowOff>85725</xdr:rowOff>
    </xdr:to>
    <xdr:cxnSp macro="">
      <xdr:nvCxnSpPr>
        <xdr:cNvPr id="370" name="AutoShape 19"/>
        <xdr:cNvCxnSpPr/>
      </xdr:nvCxnSpPr>
      <xdr:spPr>
        <a:xfrm>
          <a:off x="2333625" y="46605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316</xdr:row>
      <xdr:rowOff>85725</xdr:rowOff>
    </xdr:from>
    <xdr:to>
      <xdr:col>87</xdr:col>
      <xdr:colOff>1142440</xdr:colOff>
      <xdr:row>316</xdr:row>
      <xdr:rowOff>85725</xdr:rowOff>
    </xdr:to>
    <xdr:cxnSp macro="">
      <xdr:nvCxnSpPr>
        <xdr:cNvPr id="371" name="AutoShape 19"/>
        <xdr:cNvCxnSpPr/>
      </xdr:nvCxnSpPr>
      <xdr:spPr>
        <a:xfrm>
          <a:off x="2333625" y="46767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317</xdr:row>
      <xdr:rowOff>85725</xdr:rowOff>
    </xdr:from>
    <xdr:to>
      <xdr:col>87</xdr:col>
      <xdr:colOff>1142440</xdr:colOff>
      <xdr:row>317</xdr:row>
      <xdr:rowOff>85725</xdr:rowOff>
    </xdr:to>
    <xdr:cxnSp macro="">
      <xdr:nvCxnSpPr>
        <xdr:cNvPr id="372" name="AutoShape 19"/>
        <xdr:cNvCxnSpPr/>
      </xdr:nvCxnSpPr>
      <xdr:spPr>
        <a:xfrm>
          <a:off x="2333625" y="46929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40</xdr:row>
      <xdr:rowOff>85725</xdr:rowOff>
    </xdr:from>
    <xdr:to>
      <xdr:col>87</xdr:col>
      <xdr:colOff>1142440</xdr:colOff>
      <xdr:row>40</xdr:row>
      <xdr:rowOff>85725</xdr:rowOff>
    </xdr:to>
    <xdr:cxnSp macro="">
      <xdr:nvCxnSpPr>
        <xdr:cNvPr id="373" name="AutoShape 19"/>
        <xdr:cNvCxnSpPr/>
      </xdr:nvCxnSpPr>
      <xdr:spPr>
        <a:xfrm>
          <a:off x="2333625" y="2076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41</xdr:row>
      <xdr:rowOff>85725</xdr:rowOff>
    </xdr:from>
    <xdr:to>
      <xdr:col>87</xdr:col>
      <xdr:colOff>1142440</xdr:colOff>
      <xdr:row>41</xdr:row>
      <xdr:rowOff>85725</xdr:rowOff>
    </xdr:to>
    <xdr:cxnSp macro="">
      <xdr:nvCxnSpPr>
        <xdr:cNvPr id="374" name="AutoShape 19"/>
        <xdr:cNvCxnSpPr/>
      </xdr:nvCxnSpPr>
      <xdr:spPr>
        <a:xfrm>
          <a:off x="2333625" y="2238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42</xdr:row>
      <xdr:rowOff>85725</xdr:rowOff>
    </xdr:from>
    <xdr:to>
      <xdr:col>87</xdr:col>
      <xdr:colOff>1142440</xdr:colOff>
      <xdr:row>42</xdr:row>
      <xdr:rowOff>85725</xdr:rowOff>
    </xdr:to>
    <xdr:cxnSp macro="">
      <xdr:nvCxnSpPr>
        <xdr:cNvPr id="375" name="AutoShape 19"/>
        <xdr:cNvCxnSpPr/>
      </xdr:nvCxnSpPr>
      <xdr:spPr>
        <a:xfrm>
          <a:off x="2333625" y="2400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43</xdr:row>
      <xdr:rowOff>85725</xdr:rowOff>
    </xdr:from>
    <xdr:to>
      <xdr:col>87</xdr:col>
      <xdr:colOff>1142440</xdr:colOff>
      <xdr:row>43</xdr:row>
      <xdr:rowOff>85725</xdr:rowOff>
    </xdr:to>
    <xdr:cxnSp macro="">
      <xdr:nvCxnSpPr>
        <xdr:cNvPr id="376" name="AutoShape 19"/>
        <xdr:cNvCxnSpPr/>
      </xdr:nvCxnSpPr>
      <xdr:spPr>
        <a:xfrm>
          <a:off x="2333625" y="2562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44</xdr:row>
      <xdr:rowOff>85725</xdr:rowOff>
    </xdr:from>
    <xdr:to>
      <xdr:col>87</xdr:col>
      <xdr:colOff>1142440</xdr:colOff>
      <xdr:row>44</xdr:row>
      <xdr:rowOff>85725</xdr:rowOff>
    </xdr:to>
    <xdr:cxnSp macro="">
      <xdr:nvCxnSpPr>
        <xdr:cNvPr id="377" name="AutoShape 19"/>
        <xdr:cNvCxnSpPr/>
      </xdr:nvCxnSpPr>
      <xdr:spPr>
        <a:xfrm>
          <a:off x="2333625" y="2724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45</xdr:row>
      <xdr:rowOff>85725</xdr:rowOff>
    </xdr:from>
    <xdr:to>
      <xdr:col>87</xdr:col>
      <xdr:colOff>1142440</xdr:colOff>
      <xdr:row>45</xdr:row>
      <xdr:rowOff>85725</xdr:rowOff>
    </xdr:to>
    <xdr:cxnSp macro="">
      <xdr:nvCxnSpPr>
        <xdr:cNvPr id="378" name="AutoShape 19"/>
        <xdr:cNvCxnSpPr/>
      </xdr:nvCxnSpPr>
      <xdr:spPr>
        <a:xfrm>
          <a:off x="2333625" y="2886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46</xdr:row>
      <xdr:rowOff>85725</xdr:rowOff>
    </xdr:from>
    <xdr:to>
      <xdr:col>87</xdr:col>
      <xdr:colOff>1142440</xdr:colOff>
      <xdr:row>46</xdr:row>
      <xdr:rowOff>85725</xdr:rowOff>
    </xdr:to>
    <xdr:cxnSp macro="">
      <xdr:nvCxnSpPr>
        <xdr:cNvPr id="379" name="AutoShape 19"/>
        <xdr:cNvCxnSpPr/>
      </xdr:nvCxnSpPr>
      <xdr:spPr>
        <a:xfrm>
          <a:off x="2333625" y="3048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47</xdr:row>
      <xdr:rowOff>85725</xdr:rowOff>
    </xdr:from>
    <xdr:to>
      <xdr:col>87</xdr:col>
      <xdr:colOff>1142440</xdr:colOff>
      <xdr:row>47</xdr:row>
      <xdr:rowOff>85725</xdr:rowOff>
    </xdr:to>
    <xdr:cxnSp macro="">
      <xdr:nvCxnSpPr>
        <xdr:cNvPr id="380" name="AutoShape 19"/>
        <xdr:cNvCxnSpPr/>
      </xdr:nvCxnSpPr>
      <xdr:spPr>
        <a:xfrm>
          <a:off x="2333625" y="3209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48</xdr:row>
      <xdr:rowOff>85725</xdr:rowOff>
    </xdr:from>
    <xdr:to>
      <xdr:col>87</xdr:col>
      <xdr:colOff>1142440</xdr:colOff>
      <xdr:row>48</xdr:row>
      <xdr:rowOff>85725</xdr:rowOff>
    </xdr:to>
    <xdr:cxnSp macro="">
      <xdr:nvCxnSpPr>
        <xdr:cNvPr id="381" name="AutoShape 19"/>
        <xdr:cNvCxnSpPr/>
      </xdr:nvCxnSpPr>
      <xdr:spPr>
        <a:xfrm>
          <a:off x="2333625" y="3371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49</xdr:row>
      <xdr:rowOff>85725</xdr:rowOff>
    </xdr:from>
    <xdr:to>
      <xdr:col>87</xdr:col>
      <xdr:colOff>1142440</xdr:colOff>
      <xdr:row>49</xdr:row>
      <xdr:rowOff>85725</xdr:rowOff>
    </xdr:to>
    <xdr:cxnSp macro="">
      <xdr:nvCxnSpPr>
        <xdr:cNvPr id="382" name="AutoShape 19"/>
        <xdr:cNvCxnSpPr/>
      </xdr:nvCxnSpPr>
      <xdr:spPr>
        <a:xfrm>
          <a:off x="2333625" y="3533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50</xdr:row>
      <xdr:rowOff>85725</xdr:rowOff>
    </xdr:from>
    <xdr:to>
      <xdr:col>87</xdr:col>
      <xdr:colOff>1142440</xdr:colOff>
      <xdr:row>50</xdr:row>
      <xdr:rowOff>85725</xdr:rowOff>
    </xdr:to>
    <xdr:cxnSp macro="">
      <xdr:nvCxnSpPr>
        <xdr:cNvPr id="383" name="AutoShape 19"/>
        <xdr:cNvCxnSpPr/>
      </xdr:nvCxnSpPr>
      <xdr:spPr>
        <a:xfrm>
          <a:off x="2333625" y="3695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51</xdr:row>
      <xdr:rowOff>85725</xdr:rowOff>
    </xdr:from>
    <xdr:to>
      <xdr:col>87</xdr:col>
      <xdr:colOff>1142440</xdr:colOff>
      <xdr:row>51</xdr:row>
      <xdr:rowOff>85725</xdr:rowOff>
    </xdr:to>
    <xdr:cxnSp macro="">
      <xdr:nvCxnSpPr>
        <xdr:cNvPr id="384" name="AutoShape 19"/>
        <xdr:cNvCxnSpPr/>
      </xdr:nvCxnSpPr>
      <xdr:spPr>
        <a:xfrm>
          <a:off x="2333625" y="3857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52</xdr:row>
      <xdr:rowOff>85725</xdr:rowOff>
    </xdr:from>
    <xdr:to>
      <xdr:col>87</xdr:col>
      <xdr:colOff>1142440</xdr:colOff>
      <xdr:row>52</xdr:row>
      <xdr:rowOff>85725</xdr:rowOff>
    </xdr:to>
    <xdr:cxnSp macro="">
      <xdr:nvCxnSpPr>
        <xdr:cNvPr id="385" name="AutoShape 19"/>
        <xdr:cNvCxnSpPr/>
      </xdr:nvCxnSpPr>
      <xdr:spPr>
        <a:xfrm>
          <a:off x="2333625" y="4019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53</xdr:row>
      <xdr:rowOff>85725</xdr:rowOff>
    </xdr:from>
    <xdr:to>
      <xdr:col>87</xdr:col>
      <xdr:colOff>1142440</xdr:colOff>
      <xdr:row>53</xdr:row>
      <xdr:rowOff>85725</xdr:rowOff>
    </xdr:to>
    <xdr:cxnSp macro="">
      <xdr:nvCxnSpPr>
        <xdr:cNvPr id="386" name="AutoShape 19"/>
        <xdr:cNvCxnSpPr/>
      </xdr:nvCxnSpPr>
      <xdr:spPr>
        <a:xfrm>
          <a:off x="2333625" y="4181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54</xdr:row>
      <xdr:rowOff>85725</xdr:rowOff>
    </xdr:from>
    <xdr:to>
      <xdr:col>87</xdr:col>
      <xdr:colOff>1142440</xdr:colOff>
      <xdr:row>54</xdr:row>
      <xdr:rowOff>85725</xdr:rowOff>
    </xdr:to>
    <xdr:cxnSp macro="">
      <xdr:nvCxnSpPr>
        <xdr:cNvPr id="387" name="AutoShape 19"/>
        <xdr:cNvCxnSpPr/>
      </xdr:nvCxnSpPr>
      <xdr:spPr>
        <a:xfrm>
          <a:off x="2333625" y="4343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55</xdr:row>
      <xdr:rowOff>85725</xdr:rowOff>
    </xdr:from>
    <xdr:to>
      <xdr:col>87</xdr:col>
      <xdr:colOff>1142440</xdr:colOff>
      <xdr:row>55</xdr:row>
      <xdr:rowOff>85725</xdr:rowOff>
    </xdr:to>
    <xdr:cxnSp macro="">
      <xdr:nvCxnSpPr>
        <xdr:cNvPr id="388" name="AutoShape 19"/>
        <xdr:cNvCxnSpPr/>
      </xdr:nvCxnSpPr>
      <xdr:spPr>
        <a:xfrm>
          <a:off x="2333625" y="4505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56</xdr:row>
      <xdr:rowOff>85725</xdr:rowOff>
    </xdr:from>
    <xdr:to>
      <xdr:col>87</xdr:col>
      <xdr:colOff>1142440</xdr:colOff>
      <xdr:row>56</xdr:row>
      <xdr:rowOff>85725</xdr:rowOff>
    </xdr:to>
    <xdr:cxnSp macro="">
      <xdr:nvCxnSpPr>
        <xdr:cNvPr id="389" name="AutoShape 19"/>
        <xdr:cNvCxnSpPr/>
      </xdr:nvCxnSpPr>
      <xdr:spPr>
        <a:xfrm>
          <a:off x="2333625" y="46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57</xdr:row>
      <xdr:rowOff>85725</xdr:rowOff>
    </xdr:from>
    <xdr:to>
      <xdr:col>87</xdr:col>
      <xdr:colOff>1142440</xdr:colOff>
      <xdr:row>57</xdr:row>
      <xdr:rowOff>85725</xdr:rowOff>
    </xdr:to>
    <xdr:cxnSp macro="">
      <xdr:nvCxnSpPr>
        <xdr:cNvPr id="390" name="AutoShape 19"/>
        <xdr:cNvCxnSpPr/>
      </xdr:nvCxnSpPr>
      <xdr:spPr>
        <a:xfrm>
          <a:off x="2333625" y="4829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58</xdr:row>
      <xdr:rowOff>85725</xdr:rowOff>
    </xdr:from>
    <xdr:to>
      <xdr:col>87</xdr:col>
      <xdr:colOff>1142440</xdr:colOff>
      <xdr:row>58</xdr:row>
      <xdr:rowOff>85725</xdr:rowOff>
    </xdr:to>
    <xdr:cxnSp macro="">
      <xdr:nvCxnSpPr>
        <xdr:cNvPr id="391" name="AutoShape 19"/>
        <xdr:cNvCxnSpPr/>
      </xdr:nvCxnSpPr>
      <xdr:spPr>
        <a:xfrm>
          <a:off x="2333625" y="4991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59</xdr:row>
      <xdr:rowOff>85725</xdr:rowOff>
    </xdr:from>
    <xdr:to>
      <xdr:col>87</xdr:col>
      <xdr:colOff>1142440</xdr:colOff>
      <xdr:row>59</xdr:row>
      <xdr:rowOff>85725</xdr:rowOff>
    </xdr:to>
    <xdr:cxnSp macro="">
      <xdr:nvCxnSpPr>
        <xdr:cNvPr id="392" name="AutoShape 19"/>
        <xdr:cNvCxnSpPr/>
      </xdr:nvCxnSpPr>
      <xdr:spPr>
        <a:xfrm>
          <a:off x="2333625" y="5153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60</xdr:row>
      <xdr:rowOff>85725</xdr:rowOff>
    </xdr:from>
    <xdr:to>
      <xdr:col>87</xdr:col>
      <xdr:colOff>1142440</xdr:colOff>
      <xdr:row>60</xdr:row>
      <xdr:rowOff>85725</xdr:rowOff>
    </xdr:to>
    <xdr:cxnSp macro="">
      <xdr:nvCxnSpPr>
        <xdr:cNvPr id="393" name="AutoShape 19"/>
        <xdr:cNvCxnSpPr/>
      </xdr:nvCxnSpPr>
      <xdr:spPr>
        <a:xfrm>
          <a:off x="2333625" y="5314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61</xdr:row>
      <xdr:rowOff>85725</xdr:rowOff>
    </xdr:from>
    <xdr:to>
      <xdr:col>87</xdr:col>
      <xdr:colOff>1142440</xdr:colOff>
      <xdr:row>61</xdr:row>
      <xdr:rowOff>85725</xdr:rowOff>
    </xdr:to>
    <xdr:cxnSp macro="">
      <xdr:nvCxnSpPr>
        <xdr:cNvPr id="394" name="AutoShape 19"/>
        <xdr:cNvCxnSpPr/>
      </xdr:nvCxnSpPr>
      <xdr:spPr>
        <a:xfrm>
          <a:off x="2333625" y="5476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62</xdr:row>
      <xdr:rowOff>85725</xdr:rowOff>
    </xdr:from>
    <xdr:to>
      <xdr:col>87</xdr:col>
      <xdr:colOff>1142440</xdr:colOff>
      <xdr:row>62</xdr:row>
      <xdr:rowOff>85725</xdr:rowOff>
    </xdr:to>
    <xdr:cxnSp macro="">
      <xdr:nvCxnSpPr>
        <xdr:cNvPr id="395" name="AutoShape 19"/>
        <xdr:cNvCxnSpPr/>
      </xdr:nvCxnSpPr>
      <xdr:spPr>
        <a:xfrm>
          <a:off x="2333625" y="5638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63</xdr:row>
      <xdr:rowOff>85725</xdr:rowOff>
    </xdr:from>
    <xdr:to>
      <xdr:col>87</xdr:col>
      <xdr:colOff>1142440</xdr:colOff>
      <xdr:row>63</xdr:row>
      <xdr:rowOff>85725</xdr:rowOff>
    </xdr:to>
    <xdr:cxnSp macro="">
      <xdr:nvCxnSpPr>
        <xdr:cNvPr id="396" name="AutoShape 19"/>
        <xdr:cNvCxnSpPr/>
      </xdr:nvCxnSpPr>
      <xdr:spPr>
        <a:xfrm>
          <a:off x="2333625" y="5800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64</xdr:row>
      <xdr:rowOff>85725</xdr:rowOff>
    </xdr:from>
    <xdr:to>
      <xdr:col>87</xdr:col>
      <xdr:colOff>1142440</xdr:colOff>
      <xdr:row>64</xdr:row>
      <xdr:rowOff>85725</xdr:rowOff>
    </xdr:to>
    <xdr:cxnSp macro="">
      <xdr:nvCxnSpPr>
        <xdr:cNvPr id="397" name="AutoShape 19"/>
        <xdr:cNvCxnSpPr/>
      </xdr:nvCxnSpPr>
      <xdr:spPr>
        <a:xfrm>
          <a:off x="2333625" y="5962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65</xdr:row>
      <xdr:rowOff>85725</xdr:rowOff>
    </xdr:from>
    <xdr:to>
      <xdr:col>87</xdr:col>
      <xdr:colOff>1142440</xdr:colOff>
      <xdr:row>65</xdr:row>
      <xdr:rowOff>85725</xdr:rowOff>
    </xdr:to>
    <xdr:cxnSp macro="">
      <xdr:nvCxnSpPr>
        <xdr:cNvPr id="398" name="AutoShape 19"/>
        <xdr:cNvCxnSpPr/>
      </xdr:nvCxnSpPr>
      <xdr:spPr>
        <a:xfrm>
          <a:off x="2333625" y="6124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66</xdr:row>
      <xdr:rowOff>85725</xdr:rowOff>
    </xdr:from>
    <xdr:to>
      <xdr:col>87</xdr:col>
      <xdr:colOff>1142440</xdr:colOff>
      <xdr:row>66</xdr:row>
      <xdr:rowOff>85725</xdr:rowOff>
    </xdr:to>
    <xdr:cxnSp macro="">
      <xdr:nvCxnSpPr>
        <xdr:cNvPr id="399" name="AutoShape 19"/>
        <xdr:cNvCxnSpPr/>
      </xdr:nvCxnSpPr>
      <xdr:spPr>
        <a:xfrm>
          <a:off x="2333625" y="6286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67</xdr:row>
      <xdr:rowOff>85725</xdr:rowOff>
    </xdr:from>
    <xdr:to>
      <xdr:col>87</xdr:col>
      <xdr:colOff>1142440</xdr:colOff>
      <xdr:row>67</xdr:row>
      <xdr:rowOff>85725</xdr:rowOff>
    </xdr:to>
    <xdr:cxnSp macro="">
      <xdr:nvCxnSpPr>
        <xdr:cNvPr id="400" name="AutoShape 19"/>
        <xdr:cNvCxnSpPr/>
      </xdr:nvCxnSpPr>
      <xdr:spPr>
        <a:xfrm>
          <a:off x="2333625" y="6448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68</xdr:row>
      <xdr:rowOff>85725</xdr:rowOff>
    </xdr:from>
    <xdr:to>
      <xdr:col>87</xdr:col>
      <xdr:colOff>1142440</xdr:colOff>
      <xdr:row>68</xdr:row>
      <xdr:rowOff>85725</xdr:rowOff>
    </xdr:to>
    <xdr:cxnSp macro="">
      <xdr:nvCxnSpPr>
        <xdr:cNvPr id="401" name="AutoShape 19"/>
        <xdr:cNvCxnSpPr/>
      </xdr:nvCxnSpPr>
      <xdr:spPr>
        <a:xfrm>
          <a:off x="2333625" y="6610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69</xdr:row>
      <xdr:rowOff>85725</xdr:rowOff>
    </xdr:from>
    <xdr:to>
      <xdr:col>87</xdr:col>
      <xdr:colOff>1142440</xdr:colOff>
      <xdr:row>69</xdr:row>
      <xdr:rowOff>85725</xdr:rowOff>
    </xdr:to>
    <xdr:cxnSp macro="">
      <xdr:nvCxnSpPr>
        <xdr:cNvPr id="402" name="AutoShape 19"/>
        <xdr:cNvCxnSpPr/>
      </xdr:nvCxnSpPr>
      <xdr:spPr>
        <a:xfrm>
          <a:off x="2333625" y="6772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70</xdr:row>
      <xdr:rowOff>85725</xdr:rowOff>
    </xdr:from>
    <xdr:to>
      <xdr:col>87</xdr:col>
      <xdr:colOff>1142440</xdr:colOff>
      <xdr:row>70</xdr:row>
      <xdr:rowOff>85725</xdr:rowOff>
    </xdr:to>
    <xdr:cxnSp macro="">
      <xdr:nvCxnSpPr>
        <xdr:cNvPr id="403" name="AutoShape 19"/>
        <xdr:cNvCxnSpPr/>
      </xdr:nvCxnSpPr>
      <xdr:spPr>
        <a:xfrm>
          <a:off x="2333625" y="6934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71</xdr:row>
      <xdr:rowOff>85725</xdr:rowOff>
    </xdr:from>
    <xdr:to>
      <xdr:col>87</xdr:col>
      <xdr:colOff>1142440</xdr:colOff>
      <xdr:row>71</xdr:row>
      <xdr:rowOff>85725</xdr:rowOff>
    </xdr:to>
    <xdr:cxnSp macro="">
      <xdr:nvCxnSpPr>
        <xdr:cNvPr id="404" name="AutoShape 19"/>
        <xdr:cNvCxnSpPr/>
      </xdr:nvCxnSpPr>
      <xdr:spPr>
        <a:xfrm>
          <a:off x="2333625" y="7096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72</xdr:row>
      <xdr:rowOff>85725</xdr:rowOff>
    </xdr:from>
    <xdr:to>
      <xdr:col>87</xdr:col>
      <xdr:colOff>1142440</xdr:colOff>
      <xdr:row>72</xdr:row>
      <xdr:rowOff>85725</xdr:rowOff>
    </xdr:to>
    <xdr:cxnSp macro="">
      <xdr:nvCxnSpPr>
        <xdr:cNvPr id="405" name="AutoShape 19"/>
        <xdr:cNvCxnSpPr/>
      </xdr:nvCxnSpPr>
      <xdr:spPr>
        <a:xfrm>
          <a:off x="2333625" y="7258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73</xdr:row>
      <xdr:rowOff>85725</xdr:rowOff>
    </xdr:from>
    <xdr:to>
      <xdr:col>87</xdr:col>
      <xdr:colOff>1142440</xdr:colOff>
      <xdr:row>73</xdr:row>
      <xdr:rowOff>85725</xdr:rowOff>
    </xdr:to>
    <xdr:cxnSp macro="">
      <xdr:nvCxnSpPr>
        <xdr:cNvPr id="406" name="AutoShape 19"/>
        <xdr:cNvCxnSpPr/>
      </xdr:nvCxnSpPr>
      <xdr:spPr>
        <a:xfrm>
          <a:off x="2333625" y="74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74</xdr:row>
      <xdr:rowOff>85725</xdr:rowOff>
    </xdr:from>
    <xdr:to>
      <xdr:col>87</xdr:col>
      <xdr:colOff>1142440</xdr:colOff>
      <xdr:row>74</xdr:row>
      <xdr:rowOff>85725</xdr:rowOff>
    </xdr:to>
    <xdr:cxnSp macro="">
      <xdr:nvCxnSpPr>
        <xdr:cNvPr id="407" name="AutoShape 19"/>
        <xdr:cNvCxnSpPr/>
      </xdr:nvCxnSpPr>
      <xdr:spPr>
        <a:xfrm>
          <a:off x="2333625" y="7581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75</xdr:row>
      <xdr:rowOff>85725</xdr:rowOff>
    </xdr:from>
    <xdr:to>
      <xdr:col>87</xdr:col>
      <xdr:colOff>1142440</xdr:colOff>
      <xdr:row>75</xdr:row>
      <xdr:rowOff>85725</xdr:rowOff>
    </xdr:to>
    <xdr:cxnSp macro="">
      <xdr:nvCxnSpPr>
        <xdr:cNvPr id="408" name="AutoShape 19"/>
        <xdr:cNvCxnSpPr/>
      </xdr:nvCxnSpPr>
      <xdr:spPr>
        <a:xfrm>
          <a:off x="2333625" y="7743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76</xdr:row>
      <xdr:rowOff>85725</xdr:rowOff>
    </xdr:from>
    <xdr:to>
      <xdr:col>87</xdr:col>
      <xdr:colOff>1142440</xdr:colOff>
      <xdr:row>76</xdr:row>
      <xdr:rowOff>85725</xdr:rowOff>
    </xdr:to>
    <xdr:cxnSp macro="">
      <xdr:nvCxnSpPr>
        <xdr:cNvPr id="409" name="AutoShape 19"/>
        <xdr:cNvCxnSpPr/>
      </xdr:nvCxnSpPr>
      <xdr:spPr>
        <a:xfrm>
          <a:off x="2333625" y="7905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77</xdr:row>
      <xdr:rowOff>85725</xdr:rowOff>
    </xdr:from>
    <xdr:to>
      <xdr:col>87</xdr:col>
      <xdr:colOff>1142440</xdr:colOff>
      <xdr:row>77</xdr:row>
      <xdr:rowOff>85725</xdr:rowOff>
    </xdr:to>
    <xdr:cxnSp macro="">
      <xdr:nvCxnSpPr>
        <xdr:cNvPr id="410" name="AutoShape 19"/>
        <xdr:cNvCxnSpPr/>
      </xdr:nvCxnSpPr>
      <xdr:spPr>
        <a:xfrm>
          <a:off x="2333625" y="8067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78</xdr:row>
      <xdr:rowOff>85725</xdr:rowOff>
    </xdr:from>
    <xdr:to>
      <xdr:col>87</xdr:col>
      <xdr:colOff>1142440</xdr:colOff>
      <xdr:row>78</xdr:row>
      <xdr:rowOff>85725</xdr:rowOff>
    </xdr:to>
    <xdr:cxnSp macro="">
      <xdr:nvCxnSpPr>
        <xdr:cNvPr id="411" name="AutoShape 19"/>
        <xdr:cNvCxnSpPr/>
      </xdr:nvCxnSpPr>
      <xdr:spPr>
        <a:xfrm>
          <a:off x="2333625" y="8229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79</xdr:row>
      <xdr:rowOff>85725</xdr:rowOff>
    </xdr:from>
    <xdr:to>
      <xdr:col>87</xdr:col>
      <xdr:colOff>1142440</xdr:colOff>
      <xdr:row>79</xdr:row>
      <xdr:rowOff>85725</xdr:rowOff>
    </xdr:to>
    <xdr:cxnSp macro="">
      <xdr:nvCxnSpPr>
        <xdr:cNvPr id="412" name="AutoShape 19"/>
        <xdr:cNvCxnSpPr/>
      </xdr:nvCxnSpPr>
      <xdr:spPr>
        <a:xfrm>
          <a:off x="2333625" y="8391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80</xdr:row>
      <xdr:rowOff>85725</xdr:rowOff>
    </xdr:from>
    <xdr:to>
      <xdr:col>87</xdr:col>
      <xdr:colOff>1142440</xdr:colOff>
      <xdr:row>80</xdr:row>
      <xdr:rowOff>85725</xdr:rowOff>
    </xdr:to>
    <xdr:cxnSp macro="">
      <xdr:nvCxnSpPr>
        <xdr:cNvPr id="413" name="AutoShape 19"/>
        <xdr:cNvCxnSpPr/>
      </xdr:nvCxnSpPr>
      <xdr:spPr>
        <a:xfrm>
          <a:off x="2333625" y="8553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81</xdr:row>
      <xdr:rowOff>85725</xdr:rowOff>
    </xdr:from>
    <xdr:to>
      <xdr:col>87</xdr:col>
      <xdr:colOff>1142440</xdr:colOff>
      <xdr:row>81</xdr:row>
      <xdr:rowOff>85725</xdr:rowOff>
    </xdr:to>
    <xdr:cxnSp macro="">
      <xdr:nvCxnSpPr>
        <xdr:cNvPr id="414" name="AutoShape 19"/>
        <xdr:cNvCxnSpPr/>
      </xdr:nvCxnSpPr>
      <xdr:spPr>
        <a:xfrm>
          <a:off x="2333625" y="8715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82</xdr:row>
      <xdr:rowOff>85725</xdr:rowOff>
    </xdr:from>
    <xdr:to>
      <xdr:col>87</xdr:col>
      <xdr:colOff>1142440</xdr:colOff>
      <xdr:row>82</xdr:row>
      <xdr:rowOff>85725</xdr:rowOff>
    </xdr:to>
    <xdr:cxnSp macro="">
      <xdr:nvCxnSpPr>
        <xdr:cNvPr id="415" name="AutoShape 19"/>
        <xdr:cNvCxnSpPr/>
      </xdr:nvCxnSpPr>
      <xdr:spPr>
        <a:xfrm>
          <a:off x="2333625" y="8877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83</xdr:row>
      <xdr:rowOff>85725</xdr:rowOff>
    </xdr:from>
    <xdr:to>
      <xdr:col>87</xdr:col>
      <xdr:colOff>1142440</xdr:colOff>
      <xdr:row>83</xdr:row>
      <xdr:rowOff>85725</xdr:rowOff>
    </xdr:to>
    <xdr:cxnSp macro="">
      <xdr:nvCxnSpPr>
        <xdr:cNvPr id="416" name="AutoShape 19"/>
        <xdr:cNvCxnSpPr/>
      </xdr:nvCxnSpPr>
      <xdr:spPr>
        <a:xfrm>
          <a:off x="2333625" y="9039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84</xdr:row>
      <xdr:rowOff>85725</xdr:rowOff>
    </xdr:from>
    <xdr:to>
      <xdr:col>87</xdr:col>
      <xdr:colOff>1142440</xdr:colOff>
      <xdr:row>84</xdr:row>
      <xdr:rowOff>85725</xdr:rowOff>
    </xdr:to>
    <xdr:cxnSp macro="">
      <xdr:nvCxnSpPr>
        <xdr:cNvPr id="417" name="AutoShape 19"/>
        <xdr:cNvCxnSpPr/>
      </xdr:nvCxnSpPr>
      <xdr:spPr>
        <a:xfrm>
          <a:off x="2333625" y="9201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85</xdr:row>
      <xdr:rowOff>85725</xdr:rowOff>
    </xdr:from>
    <xdr:to>
      <xdr:col>87</xdr:col>
      <xdr:colOff>1142440</xdr:colOff>
      <xdr:row>85</xdr:row>
      <xdr:rowOff>85725</xdr:rowOff>
    </xdr:to>
    <xdr:cxnSp macro="">
      <xdr:nvCxnSpPr>
        <xdr:cNvPr id="418" name="AutoShape 19"/>
        <xdr:cNvCxnSpPr/>
      </xdr:nvCxnSpPr>
      <xdr:spPr>
        <a:xfrm>
          <a:off x="2333625" y="9363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86</xdr:row>
      <xdr:rowOff>85725</xdr:rowOff>
    </xdr:from>
    <xdr:to>
      <xdr:col>87</xdr:col>
      <xdr:colOff>1142440</xdr:colOff>
      <xdr:row>86</xdr:row>
      <xdr:rowOff>85725</xdr:rowOff>
    </xdr:to>
    <xdr:cxnSp macro="">
      <xdr:nvCxnSpPr>
        <xdr:cNvPr id="419" name="AutoShape 19"/>
        <xdr:cNvCxnSpPr/>
      </xdr:nvCxnSpPr>
      <xdr:spPr>
        <a:xfrm>
          <a:off x="2333625" y="9525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87</xdr:row>
      <xdr:rowOff>85725</xdr:rowOff>
    </xdr:from>
    <xdr:to>
      <xdr:col>87</xdr:col>
      <xdr:colOff>1142440</xdr:colOff>
      <xdr:row>87</xdr:row>
      <xdr:rowOff>85725</xdr:rowOff>
    </xdr:to>
    <xdr:cxnSp macro="">
      <xdr:nvCxnSpPr>
        <xdr:cNvPr id="420" name="AutoShape 19"/>
        <xdr:cNvCxnSpPr/>
      </xdr:nvCxnSpPr>
      <xdr:spPr>
        <a:xfrm>
          <a:off x="2333625" y="9686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88</xdr:row>
      <xdr:rowOff>85725</xdr:rowOff>
    </xdr:from>
    <xdr:to>
      <xdr:col>87</xdr:col>
      <xdr:colOff>1142440</xdr:colOff>
      <xdr:row>88</xdr:row>
      <xdr:rowOff>85725</xdr:rowOff>
    </xdr:to>
    <xdr:cxnSp macro="">
      <xdr:nvCxnSpPr>
        <xdr:cNvPr id="421" name="AutoShape 19"/>
        <xdr:cNvCxnSpPr/>
      </xdr:nvCxnSpPr>
      <xdr:spPr>
        <a:xfrm>
          <a:off x="2333625" y="9848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89</xdr:row>
      <xdr:rowOff>85725</xdr:rowOff>
    </xdr:from>
    <xdr:to>
      <xdr:col>87</xdr:col>
      <xdr:colOff>1142440</xdr:colOff>
      <xdr:row>89</xdr:row>
      <xdr:rowOff>85725</xdr:rowOff>
    </xdr:to>
    <xdr:cxnSp macro="">
      <xdr:nvCxnSpPr>
        <xdr:cNvPr id="422" name="AutoShape 19"/>
        <xdr:cNvCxnSpPr/>
      </xdr:nvCxnSpPr>
      <xdr:spPr>
        <a:xfrm>
          <a:off x="2333625" y="10010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90</xdr:row>
      <xdr:rowOff>85725</xdr:rowOff>
    </xdr:from>
    <xdr:to>
      <xdr:col>87</xdr:col>
      <xdr:colOff>1142440</xdr:colOff>
      <xdr:row>90</xdr:row>
      <xdr:rowOff>85725</xdr:rowOff>
    </xdr:to>
    <xdr:cxnSp macro="">
      <xdr:nvCxnSpPr>
        <xdr:cNvPr id="423" name="AutoShape 19"/>
        <xdr:cNvCxnSpPr/>
      </xdr:nvCxnSpPr>
      <xdr:spPr>
        <a:xfrm>
          <a:off x="2333625" y="10172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91</xdr:row>
      <xdr:rowOff>85725</xdr:rowOff>
    </xdr:from>
    <xdr:to>
      <xdr:col>87</xdr:col>
      <xdr:colOff>1142440</xdr:colOff>
      <xdr:row>91</xdr:row>
      <xdr:rowOff>85725</xdr:rowOff>
    </xdr:to>
    <xdr:cxnSp macro="">
      <xdr:nvCxnSpPr>
        <xdr:cNvPr id="424" name="AutoShape 19"/>
        <xdr:cNvCxnSpPr/>
      </xdr:nvCxnSpPr>
      <xdr:spPr>
        <a:xfrm>
          <a:off x="2333625" y="10334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92</xdr:row>
      <xdr:rowOff>85725</xdr:rowOff>
    </xdr:from>
    <xdr:to>
      <xdr:col>87</xdr:col>
      <xdr:colOff>1142440</xdr:colOff>
      <xdr:row>92</xdr:row>
      <xdr:rowOff>85725</xdr:rowOff>
    </xdr:to>
    <xdr:cxnSp macro="">
      <xdr:nvCxnSpPr>
        <xdr:cNvPr id="425" name="AutoShape 19"/>
        <xdr:cNvCxnSpPr/>
      </xdr:nvCxnSpPr>
      <xdr:spPr>
        <a:xfrm>
          <a:off x="2333625" y="10496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93</xdr:row>
      <xdr:rowOff>85725</xdr:rowOff>
    </xdr:from>
    <xdr:to>
      <xdr:col>87</xdr:col>
      <xdr:colOff>1142440</xdr:colOff>
      <xdr:row>93</xdr:row>
      <xdr:rowOff>85725</xdr:rowOff>
    </xdr:to>
    <xdr:cxnSp macro="">
      <xdr:nvCxnSpPr>
        <xdr:cNvPr id="426" name="AutoShape 19"/>
        <xdr:cNvCxnSpPr/>
      </xdr:nvCxnSpPr>
      <xdr:spPr>
        <a:xfrm>
          <a:off x="2333625" y="10658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94</xdr:row>
      <xdr:rowOff>85725</xdr:rowOff>
    </xdr:from>
    <xdr:to>
      <xdr:col>87</xdr:col>
      <xdr:colOff>1142440</xdr:colOff>
      <xdr:row>94</xdr:row>
      <xdr:rowOff>85725</xdr:rowOff>
    </xdr:to>
    <xdr:cxnSp macro="">
      <xdr:nvCxnSpPr>
        <xdr:cNvPr id="427" name="AutoShape 19"/>
        <xdr:cNvCxnSpPr/>
      </xdr:nvCxnSpPr>
      <xdr:spPr>
        <a:xfrm>
          <a:off x="2333625" y="10820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95</xdr:row>
      <xdr:rowOff>85725</xdr:rowOff>
    </xdr:from>
    <xdr:to>
      <xdr:col>87</xdr:col>
      <xdr:colOff>1142440</xdr:colOff>
      <xdr:row>95</xdr:row>
      <xdr:rowOff>85725</xdr:rowOff>
    </xdr:to>
    <xdr:cxnSp macro="">
      <xdr:nvCxnSpPr>
        <xdr:cNvPr id="428" name="AutoShape 19"/>
        <xdr:cNvCxnSpPr/>
      </xdr:nvCxnSpPr>
      <xdr:spPr>
        <a:xfrm>
          <a:off x="2333625" y="10982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96</xdr:row>
      <xdr:rowOff>85725</xdr:rowOff>
    </xdr:from>
    <xdr:to>
      <xdr:col>87</xdr:col>
      <xdr:colOff>1142440</xdr:colOff>
      <xdr:row>96</xdr:row>
      <xdr:rowOff>85725</xdr:rowOff>
    </xdr:to>
    <xdr:cxnSp macro="">
      <xdr:nvCxnSpPr>
        <xdr:cNvPr id="429" name="AutoShape 19"/>
        <xdr:cNvCxnSpPr/>
      </xdr:nvCxnSpPr>
      <xdr:spPr>
        <a:xfrm>
          <a:off x="2333625" y="11144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97</xdr:row>
      <xdr:rowOff>85725</xdr:rowOff>
    </xdr:from>
    <xdr:to>
      <xdr:col>87</xdr:col>
      <xdr:colOff>1142440</xdr:colOff>
      <xdr:row>97</xdr:row>
      <xdr:rowOff>85725</xdr:rowOff>
    </xdr:to>
    <xdr:cxnSp macro="">
      <xdr:nvCxnSpPr>
        <xdr:cNvPr id="430" name="AutoShape 19"/>
        <xdr:cNvCxnSpPr/>
      </xdr:nvCxnSpPr>
      <xdr:spPr>
        <a:xfrm>
          <a:off x="2333625" y="11306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98</xdr:row>
      <xdr:rowOff>85725</xdr:rowOff>
    </xdr:from>
    <xdr:to>
      <xdr:col>87</xdr:col>
      <xdr:colOff>1142440</xdr:colOff>
      <xdr:row>98</xdr:row>
      <xdr:rowOff>85725</xdr:rowOff>
    </xdr:to>
    <xdr:cxnSp macro="">
      <xdr:nvCxnSpPr>
        <xdr:cNvPr id="431" name="AutoShape 19"/>
        <xdr:cNvCxnSpPr/>
      </xdr:nvCxnSpPr>
      <xdr:spPr>
        <a:xfrm>
          <a:off x="2333625" y="11468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99</xdr:row>
      <xdr:rowOff>85725</xdr:rowOff>
    </xdr:from>
    <xdr:to>
      <xdr:col>87</xdr:col>
      <xdr:colOff>1142440</xdr:colOff>
      <xdr:row>99</xdr:row>
      <xdr:rowOff>85725</xdr:rowOff>
    </xdr:to>
    <xdr:cxnSp macro="">
      <xdr:nvCxnSpPr>
        <xdr:cNvPr id="432" name="AutoShape 19"/>
        <xdr:cNvCxnSpPr/>
      </xdr:nvCxnSpPr>
      <xdr:spPr>
        <a:xfrm>
          <a:off x="2333625" y="11630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100</xdr:row>
      <xdr:rowOff>85725</xdr:rowOff>
    </xdr:from>
    <xdr:to>
      <xdr:col>87</xdr:col>
      <xdr:colOff>1142440</xdr:colOff>
      <xdr:row>100</xdr:row>
      <xdr:rowOff>85725</xdr:rowOff>
    </xdr:to>
    <xdr:cxnSp macro="">
      <xdr:nvCxnSpPr>
        <xdr:cNvPr id="433" name="AutoShape 19"/>
        <xdr:cNvCxnSpPr/>
      </xdr:nvCxnSpPr>
      <xdr:spPr>
        <a:xfrm>
          <a:off x="2333625" y="11791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101</xdr:row>
      <xdr:rowOff>85725</xdr:rowOff>
    </xdr:from>
    <xdr:to>
      <xdr:col>87</xdr:col>
      <xdr:colOff>1142440</xdr:colOff>
      <xdr:row>101</xdr:row>
      <xdr:rowOff>85725</xdr:rowOff>
    </xdr:to>
    <xdr:cxnSp macro="">
      <xdr:nvCxnSpPr>
        <xdr:cNvPr id="434" name="AutoShape 19"/>
        <xdr:cNvCxnSpPr/>
      </xdr:nvCxnSpPr>
      <xdr:spPr>
        <a:xfrm>
          <a:off x="2333625" y="11953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102</xdr:row>
      <xdr:rowOff>85725</xdr:rowOff>
    </xdr:from>
    <xdr:to>
      <xdr:col>87</xdr:col>
      <xdr:colOff>1142440</xdr:colOff>
      <xdr:row>102</xdr:row>
      <xdr:rowOff>85725</xdr:rowOff>
    </xdr:to>
    <xdr:cxnSp macro="">
      <xdr:nvCxnSpPr>
        <xdr:cNvPr id="435" name="AutoShape 19"/>
        <xdr:cNvCxnSpPr/>
      </xdr:nvCxnSpPr>
      <xdr:spPr>
        <a:xfrm>
          <a:off x="2333625" y="12115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103</xdr:row>
      <xdr:rowOff>85725</xdr:rowOff>
    </xdr:from>
    <xdr:to>
      <xdr:col>87</xdr:col>
      <xdr:colOff>1142440</xdr:colOff>
      <xdr:row>103</xdr:row>
      <xdr:rowOff>85725</xdr:rowOff>
    </xdr:to>
    <xdr:cxnSp macro="">
      <xdr:nvCxnSpPr>
        <xdr:cNvPr id="436" name="AutoShape 19"/>
        <xdr:cNvCxnSpPr/>
      </xdr:nvCxnSpPr>
      <xdr:spPr>
        <a:xfrm>
          <a:off x="2333625" y="12277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104</xdr:row>
      <xdr:rowOff>85725</xdr:rowOff>
    </xdr:from>
    <xdr:to>
      <xdr:col>87</xdr:col>
      <xdr:colOff>1142440</xdr:colOff>
      <xdr:row>104</xdr:row>
      <xdr:rowOff>85725</xdr:rowOff>
    </xdr:to>
    <xdr:cxnSp macro="">
      <xdr:nvCxnSpPr>
        <xdr:cNvPr id="437" name="AutoShape 19"/>
        <xdr:cNvCxnSpPr/>
      </xdr:nvCxnSpPr>
      <xdr:spPr>
        <a:xfrm>
          <a:off x="2333625" y="12439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105</xdr:row>
      <xdr:rowOff>85725</xdr:rowOff>
    </xdr:from>
    <xdr:to>
      <xdr:col>87</xdr:col>
      <xdr:colOff>1142440</xdr:colOff>
      <xdr:row>105</xdr:row>
      <xdr:rowOff>85725</xdr:rowOff>
    </xdr:to>
    <xdr:cxnSp macro="">
      <xdr:nvCxnSpPr>
        <xdr:cNvPr id="438" name="AutoShape 19"/>
        <xdr:cNvCxnSpPr/>
      </xdr:nvCxnSpPr>
      <xdr:spPr>
        <a:xfrm>
          <a:off x="2333625" y="12601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106</xdr:row>
      <xdr:rowOff>85725</xdr:rowOff>
    </xdr:from>
    <xdr:to>
      <xdr:col>87</xdr:col>
      <xdr:colOff>1142440</xdr:colOff>
      <xdr:row>106</xdr:row>
      <xdr:rowOff>85725</xdr:rowOff>
    </xdr:to>
    <xdr:cxnSp macro="">
      <xdr:nvCxnSpPr>
        <xdr:cNvPr id="439" name="AutoShape 19"/>
        <xdr:cNvCxnSpPr/>
      </xdr:nvCxnSpPr>
      <xdr:spPr>
        <a:xfrm>
          <a:off x="2333625" y="12763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107</xdr:row>
      <xdr:rowOff>85725</xdr:rowOff>
    </xdr:from>
    <xdr:to>
      <xdr:col>87</xdr:col>
      <xdr:colOff>1142440</xdr:colOff>
      <xdr:row>107</xdr:row>
      <xdr:rowOff>85725</xdr:rowOff>
    </xdr:to>
    <xdr:cxnSp macro="">
      <xdr:nvCxnSpPr>
        <xdr:cNvPr id="440" name="AutoShape 19"/>
        <xdr:cNvCxnSpPr/>
      </xdr:nvCxnSpPr>
      <xdr:spPr>
        <a:xfrm>
          <a:off x="2333625" y="12925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108</xdr:row>
      <xdr:rowOff>85725</xdr:rowOff>
    </xdr:from>
    <xdr:to>
      <xdr:col>87</xdr:col>
      <xdr:colOff>1142440</xdr:colOff>
      <xdr:row>108</xdr:row>
      <xdr:rowOff>85725</xdr:rowOff>
    </xdr:to>
    <xdr:cxnSp macro="">
      <xdr:nvCxnSpPr>
        <xdr:cNvPr id="441" name="AutoShape 19"/>
        <xdr:cNvCxnSpPr/>
      </xdr:nvCxnSpPr>
      <xdr:spPr>
        <a:xfrm>
          <a:off x="2333625" y="13087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109</xdr:row>
      <xdr:rowOff>85725</xdr:rowOff>
    </xdr:from>
    <xdr:to>
      <xdr:col>87</xdr:col>
      <xdr:colOff>1142440</xdr:colOff>
      <xdr:row>109</xdr:row>
      <xdr:rowOff>85725</xdr:rowOff>
    </xdr:to>
    <xdr:cxnSp macro="">
      <xdr:nvCxnSpPr>
        <xdr:cNvPr id="442" name="AutoShape 19"/>
        <xdr:cNvCxnSpPr/>
      </xdr:nvCxnSpPr>
      <xdr:spPr>
        <a:xfrm>
          <a:off x="2333625" y="13249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110</xdr:row>
      <xdr:rowOff>85725</xdr:rowOff>
    </xdr:from>
    <xdr:to>
      <xdr:col>87</xdr:col>
      <xdr:colOff>1142440</xdr:colOff>
      <xdr:row>110</xdr:row>
      <xdr:rowOff>85725</xdr:rowOff>
    </xdr:to>
    <xdr:cxnSp macro="">
      <xdr:nvCxnSpPr>
        <xdr:cNvPr id="443" name="AutoShape 19"/>
        <xdr:cNvCxnSpPr/>
      </xdr:nvCxnSpPr>
      <xdr:spPr>
        <a:xfrm>
          <a:off x="2333625" y="13411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111</xdr:row>
      <xdr:rowOff>85725</xdr:rowOff>
    </xdr:from>
    <xdr:to>
      <xdr:col>87</xdr:col>
      <xdr:colOff>1142440</xdr:colOff>
      <xdr:row>111</xdr:row>
      <xdr:rowOff>85725</xdr:rowOff>
    </xdr:to>
    <xdr:cxnSp macro="">
      <xdr:nvCxnSpPr>
        <xdr:cNvPr id="444" name="AutoShape 19"/>
        <xdr:cNvCxnSpPr/>
      </xdr:nvCxnSpPr>
      <xdr:spPr>
        <a:xfrm>
          <a:off x="2333625" y="13573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112</xdr:row>
      <xdr:rowOff>85725</xdr:rowOff>
    </xdr:from>
    <xdr:to>
      <xdr:col>87</xdr:col>
      <xdr:colOff>1142440</xdr:colOff>
      <xdr:row>112</xdr:row>
      <xdr:rowOff>85725</xdr:rowOff>
    </xdr:to>
    <xdr:cxnSp macro="">
      <xdr:nvCxnSpPr>
        <xdr:cNvPr id="445" name="AutoShape 19"/>
        <xdr:cNvCxnSpPr/>
      </xdr:nvCxnSpPr>
      <xdr:spPr>
        <a:xfrm>
          <a:off x="2333625" y="13735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113</xdr:row>
      <xdr:rowOff>85725</xdr:rowOff>
    </xdr:from>
    <xdr:to>
      <xdr:col>87</xdr:col>
      <xdr:colOff>1142440</xdr:colOff>
      <xdr:row>113</xdr:row>
      <xdr:rowOff>85725</xdr:rowOff>
    </xdr:to>
    <xdr:cxnSp macro="">
      <xdr:nvCxnSpPr>
        <xdr:cNvPr id="446" name="AutoShape 19"/>
        <xdr:cNvCxnSpPr/>
      </xdr:nvCxnSpPr>
      <xdr:spPr>
        <a:xfrm>
          <a:off x="2333625" y="13896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114</xdr:row>
      <xdr:rowOff>85725</xdr:rowOff>
    </xdr:from>
    <xdr:to>
      <xdr:col>87</xdr:col>
      <xdr:colOff>1142440</xdr:colOff>
      <xdr:row>114</xdr:row>
      <xdr:rowOff>85725</xdr:rowOff>
    </xdr:to>
    <xdr:cxnSp macro="">
      <xdr:nvCxnSpPr>
        <xdr:cNvPr id="447" name="AutoShape 19"/>
        <xdr:cNvCxnSpPr/>
      </xdr:nvCxnSpPr>
      <xdr:spPr>
        <a:xfrm>
          <a:off x="2333625" y="14058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115</xdr:row>
      <xdr:rowOff>85725</xdr:rowOff>
    </xdr:from>
    <xdr:to>
      <xdr:col>87</xdr:col>
      <xdr:colOff>1142440</xdr:colOff>
      <xdr:row>115</xdr:row>
      <xdr:rowOff>85725</xdr:rowOff>
    </xdr:to>
    <xdr:cxnSp macro="">
      <xdr:nvCxnSpPr>
        <xdr:cNvPr id="448" name="AutoShape 19"/>
        <xdr:cNvCxnSpPr/>
      </xdr:nvCxnSpPr>
      <xdr:spPr>
        <a:xfrm>
          <a:off x="2333625" y="14220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116</xdr:row>
      <xdr:rowOff>85725</xdr:rowOff>
    </xdr:from>
    <xdr:to>
      <xdr:col>87</xdr:col>
      <xdr:colOff>1142440</xdr:colOff>
      <xdr:row>116</xdr:row>
      <xdr:rowOff>85725</xdr:rowOff>
    </xdr:to>
    <xdr:cxnSp macro="">
      <xdr:nvCxnSpPr>
        <xdr:cNvPr id="449" name="AutoShape 19"/>
        <xdr:cNvCxnSpPr/>
      </xdr:nvCxnSpPr>
      <xdr:spPr>
        <a:xfrm>
          <a:off x="2333625" y="14382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117</xdr:row>
      <xdr:rowOff>85725</xdr:rowOff>
    </xdr:from>
    <xdr:to>
      <xdr:col>87</xdr:col>
      <xdr:colOff>1142440</xdr:colOff>
      <xdr:row>117</xdr:row>
      <xdr:rowOff>85725</xdr:rowOff>
    </xdr:to>
    <xdr:cxnSp macro="">
      <xdr:nvCxnSpPr>
        <xdr:cNvPr id="450" name="AutoShape 19"/>
        <xdr:cNvCxnSpPr/>
      </xdr:nvCxnSpPr>
      <xdr:spPr>
        <a:xfrm>
          <a:off x="2333625" y="14544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118</xdr:row>
      <xdr:rowOff>85725</xdr:rowOff>
    </xdr:from>
    <xdr:to>
      <xdr:col>87</xdr:col>
      <xdr:colOff>1142440</xdr:colOff>
      <xdr:row>118</xdr:row>
      <xdr:rowOff>85725</xdr:rowOff>
    </xdr:to>
    <xdr:cxnSp macro="">
      <xdr:nvCxnSpPr>
        <xdr:cNvPr id="451" name="AutoShape 19"/>
        <xdr:cNvCxnSpPr/>
      </xdr:nvCxnSpPr>
      <xdr:spPr>
        <a:xfrm>
          <a:off x="2333625" y="14706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119</xdr:row>
      <xdr:rowOff>85725</xdr:rowOff>
    </xdr:from>
    <xdr:to>
      <xdr:col>87</xdr:col>
      <xdr:colOff>1142440</xdr:colOff>
      <xdr:row>119</xdr:row>
      <xdr:rowOff>85725</xdr:rowOff>
    </xdr:to>
    <xdr:cxnSp macro="">
      <xdr:nvCxnSpPr>
        <xdr:cNvPr id="452" name="AutoShape 19"/>
        <xdr:cNvCxnSpPr/>
      </xdr:nvCxnSpPr>
      <xdr:spPr>
        <a:xfrm>
          <a:off x="2333625" y="14868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120</xdr:row>
      <xdr:rowOff>85725</xdr:rowOff>
    </xdr:from>
    <xdr:to>
      <xdr:col>87</xdr:col>
      <xdr:colOff>1142440</xdr:colOff>
      <xdr:row>120</xdr:row>
      <xdr:rowOff>85725</xdr:rowOff>
    </xdr:to>
    <xdr:cxnSp macro="">
      <xdr:nvCxnSpPr>
        <xdr:cNvPr id="453" name="AutoShape 19"/>
        <xdr:cNvCxnSpPr/>
      </xdr:nvCxnSpPr>
      <xdr:spPr>
        <a:xfrm>
          <a:off x="2333625" y="15030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121</xdr:row>
      <xdr:rowOff>85725</xdr:rowOff>
    </xdr:from>
    <xdr:to>
      <xdr:col>87</xdr:col>
      <xdr:colOff>1142440</xdr:colOff>
      <xdr:row>121</xdr:row>
      <xdr:rowOff>85725</xdr:rowOff>
    </xdr:to>
    <xdr:cxnSp macro="">
      <xdr:nvCxnSpPr>
        <xdr:cNvPr id="454" name="AutoShape 19"/>
        <xdr:cNvCxnSpPr/>
      </xdr:nvCxnSpPr>
      <xdr:spPr>
        <a:xfrm>
          <a:off x="2333625" y="15192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122</xdr:row>
      <xdr:rowOff>85725</xdr:rowOff>
    </xdr:from>
    <xdr:to>
      <xdr:col>87</xdr:col>
      <xdr:colOff>1142440</xdr:colOff>
      <xdr:row>122</xdr:row>
      <xdr:rowOff>85725</xdr:rowOff>
    </xdr:to>
    <xdr:cxnSp macro="">
      <xdr:nvCxnSpPr>
        <xdr:cNvPr id="455" name="AutoShape 19"/>
        <xdr:cNvCxnSpPr/>
      </xdr:nvCxnSpPr>
      <xdr:spPr>
        <a:xfrm>
          <a:off x="2333625" y="15354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123</xdr:row>
      <xdr:rowOff>85725</xdr:rowOff>
    </xdr:from>
    <xdr:to>
      <xdr:col>87</xdr:col>
      <xdr:colOff>1142440</xdr:colOff>
      <xdr:row>123</xdr:row>
      <xdr:rowOff>85725</xdr:rowOff>
    </xdr:to>
    <xdr:cxnSp macro="">
      <xdr:nvCxnSpPr>
        <xdr:cNvPr id="456" name="AutoShape 19"/>
        <xdr:cNvCxnSpPr/>
      </xdr:nvCxnSpPr>
      <xdr:spPr>
        <a:xfrm>
          <a:off x="2333625" y="15516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124</xdr:row>
      <xdr:rowOff>85725</xdr:rowOff>
    </xdr:from>
    <xdr:to>
      <xdr:col>87</xdr:col>
      <xdr:colOff>1142440</xdr:colOff>
      <xdr:row>124</xdr:row>
      <xdr:rowOff>85725</xdr:rowOff>
    </xdr:to>
    <xdr:cxnSp macro="">
      <xdr:nvCxnSpPr>
        <xdr:cNvPr id="457" name="AutoShape 19"/>
        <xdr:cNvCxnSpPr/>
      </xdr:nvCxnSpPr>
      <xdr:spPr>
        <a:xfrm>
          <a:off x="2333625" y="15678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125</xdr:row>
      <xdr:rowOff>85725</xdr:rowOff>
    </xdr:from>
    <xdr:to>
      <xdr:col>87</xdr:col>
      <xdr:colOff>1142440</xdr:colOff>
      <xdr:row>125</xdr:row>
      <xdr:rowOff>85725</xdr:rowOff>
    </xdr:to>
    <xdr:cxnSp macro="">
      <xdr:nvCxnSpPr>
        <xdr:cNvPr id="458" name="AutoShape 19"/>
        <xdr:cNvCxnSpPr/>
      </xdr:nvCxnSpPr>
      <xdr:spPr>
        <a:xfrm>
          <a:off x="2333625" y="15840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126</xdr:row>
      <xdr:rowOff>85725</xdr:rowOff>
    </xdr:from>
    <xdr:to>
      <xdr:col>87</xdr:col>
      <xdr:colOff>1142440</xdr:colOff>
      <xdr:row>126</xdr:row>
      <xdr:rowOff>85725</xdr:rowOff>
    </xdr:to>
    <xdr:cxnSp macro="">
      <xdr:nvCxnSpPr>
        <xdr:cNvPr id="459" name="AutoShape 19"/>
        <xdr:cNvCxnSpPr/>
      </xdr:nvCxnSpPr>
      <xdr:spPr>
        <a:xfrm>
          <a:off x="2333625" y="16002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127</xdr:row>
      <xdr:rowOff>85725</xdr:rowOff>
    </xdr:from>
    <xdr:to>
      <xdr:col>87</xdr:col>
      <xdr:colOff>1142440</xdr:colOff>
      <xdr:row>127</xdr:row>
      <xdr:rowOff>85725</xdr:rowOff>
    </xdr:to>
    <xdr:cxnSp macro="">
      <xdr:nvCxnSpPr>
        <xdr:cNvPr id="460" name="AutoShape 19"/>
        <xdr:cNvCxnSpPr/>
      </xdr:nvCxnSpPr>
      <xdr:spPr>
        <a:xfrm>
          <a:off x="2333625" y="16163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128</xdr:row>
      <xdr:rowOff>85725</xdr:rowOff>
    </xdr:from>
    <xdr:to>
      <xdr:col>87</xdr:col>
      <xdr:colOff>1142440</xdr:colOff>
      <xdr:row>128</xdr:row>
      <xdr:rowOff>85725</xdr:rowOff>
    </xdr:to>
    <xdr:cxnSp macro="">
      <xdr:nvCxnSpPr>
        <xdr:cNvPr id="461" name="AutoShape 19"/>
        <xdr:cNvCxnSpPr/>
      </xdr:nvCxnSpPr>
      <xdr:spPr>
        <a:xfrm>
          <a:off x="2333625" y="16325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129</xdr:row>
      <xdr:rowOff>85725</xdr:rowOff>
    </xdr:from>
    <xdr:to>
      <xdr:col>87</xdr:col>
      <xdr:colOff>1142440</xdr:colOff>
      <xdr:row>129</xdr:row>
      <xdr:rowOff>85725</xdr:rowOff>
    </xdr:to>
    <xdr:cxnSp macro="">
      <xdr:nvCxnSpPr>
        <xdr:cNvPr id="462" name="AutoShape 19"/>
        <xdr:cNvCxnSpPr/>
      </xdr:nvCxnSpPr>
      <xdr:spPr>
        <a:xfrm>
          <a:off x="2333625" y="16487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130</xdr:row>
      <xdr:rowOff>85725</xdr:rowOff>
    </xdr:from>
    <xdr:to>
      <xdr:col>87</xdr:col>
      <xdr:colOff>1142440</xdr:colOff>
      <xdr:row>130</xdr:row>
      <xdr:rowOff>85725</xdr:rowOff>
    </xdr:to>
    <xdr:cxnSp macro="">
      <xdr:nvCxnSpPr>
        <xdr:cNvPr id="463" name="AutoShape 19"/>
        <xdr:cNvCxnSpPr/>
      </xdr:nvCxnSpPr>
      <xdr:spPr>
        <a:xfrm>
          <a:off x="2333625" y="16649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131</xdr:row>
      <xdr:rowOff>85725</xdr:rowOff>
    </xdr:from>
    <xdr:to>
      <xdr:col>87</xdr:col>
      <xdr:colOff>1142440</xdr:colOff>
      <xdr:row>131</xdr:row>
      <xdr:rowOff>85725</xdr:rowOff>
    </xdr:to>
    <xdr:cxnSp macro="">
      <xdr:nvCxnSpPr>
        <xdr:cNvPr id="464" name="AutoShape 19"/>
        <xdr:cNvCxnSpPr/>
      </xdr:nvCxnSpPr>
      <xdr:spPr>
        <a:xfrm>
          <a:off x="2333625" y="16811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132</xdr:row>
      <xdr:rowOff>85725</xdr:rowOff>
    </xdr:from>
    <xdr:to>
      <xdr:col>87</xdr:col>
      <xdr:colOff>1142440</xdr:colOff>
      <xdr:row>132</xdr:row>
      <xdr:rowOff>85725</xdr:rowOff>
    </xdr:to>
    <xdr:cxnSp macro="">
      <xdr:nvCxnSpPr>
        <xdr:cNvPr id="465" name="AutoShape 19"/>
        <xdr:cNvCxnSpPr/>
      </xdr:nvCxnSpPr>
      <xdr:spPr>
        <a:xfrm>
          <a:off x="2333625" y="16973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133</xdr:row>
      <xdr:rowOff>85725</xdr:rowOff>
    </xdr:from>
    <xdr:to>
      <xdr:col>87</xdr:col>
      <xdr:colOff>1142440</xdr:colOff>
      <xdr:row>133</xdr:row>
      <xdr:rowOff>85725</xdr:rowOff>
    </xdr:to>
    <xdr:cxnSp macro="">
      <xdr:nvCxnSpPr>
        <xdr:cNvPr id="466" name="AutoShape 19"/>
        <xdr:cNvCxnSpPr/>
      </xdr:nvCxnSpPr>
      <xdr:spPr>
        <a:xfrm>
          <a:off x="2333625" y="17135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134</xdr:row>
      <xdr:rowOff>85725</xdr:rowOff>
    </xdr:from>
    <xdr:to>
      <xdr:col>87</xdr:col>
      <xdr:colOff>1142440</xdr:colOff>
      <xdr:row>134</xdr:row>
      <xdr:rowOff>85725</xdr:rowOff>
    </xdr:to>
    <xdr:cxnSp macro="">
      <xdr:nvCxnSpPr>
        <xdr:cNvPr id="467" name="AutoShape 19"/>
        <xdr:cNvCxnSpPr/>
      </xdr:nvCxnSpPr>
      <xdr:spPr>
        <a:xfrm>
          <a:off x="2333625" y="17297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135</xdr:row>
      <xdr:rowOff>85725</xdr:rowOff>
    </xdr:from>
    <xdr:to>
      <xdr:col>87</xdr:col>
      <xdr:colOff>1142440</xdr:colOff>
      <xdr:row>135</xdr:row>
      <xdr:rowOff>85725</xdr:rowOff>
    </xdr:to>
    <xdr:cxnSp macro="">
      <xdr:nvCxnSpPr>
        <xdr:cNvPr id="468" name="AutoShape 19"/>
        <xdr:cNvCxnSpPr/>
      </xdr:nvCxnSpPr>
      <xdr:spPr>
        <a:xfrm>
          <a:off x="2333625" y="17459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136</xdr:row>
      <xdr:rowOff>85725</xdr:rowOff>
    </xdr:from>
    <xdr:to>
      <xdr:col>87</xdr:col>
      <xdr:colOff>1142440</xdr:colOff>
      <xdr:row>136</xdr:row>
      <xdr:rowOff>85725</xdr:rowOff>
    </xdr:to>
    <xdr:cxnSp macro="">
      <xdr:nvCxnSpPr>
        <xdr:cNvPr id="469" name="AutoShape 19"/>
        <xdr:cNvCxnSpPr/>
      </xdr:nvCxnSpPr>
      <xdr:spPr>
        <a:xfrm>
          <a:off x="2333625" y="17621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137</xdr:row>
      <xdr:rowOff>85725</xdr:rowOff>
    </xdr:from>
    <xdr:to>
      <xdr:col>87</xdr:col>
      <xdr:colOff>1142440</xdr:colOff>
      <xdr:row>137</xdr:row>
      <xdr:rowOff>85725</xdr:rowOff>
    </xdr:to>
    <xdr:cxnSp macro="">
      <xdr:nvCxnSpPr>
        <xdr:cNvPr id="470" name="AutoShape 19"/>
        <xdr:cNvCxnSpPr/>
      </xdr:nvCxnSpPr>
      <xdr:spPr>
        <a:xfrm>
          <a:off x="2333625" y="17783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138</xdr:row>
      <xdr:rowOff>85725</xdr:rowOff>
    </xdr:from>
    <xdr:to>
      <xdr:col>87</xdr:col>
      <xdr:colOff>1142440</xdr:colOff>
      <xdr:row>138</xdr:row>
      <xdr:rowOff>85725</xdr:rowOff>
    </xdr:to>
    <xdr:cxnSp macro="">
      <xdr:nvCxnSpPr>
        <xdr:cNvPr id="471" name="AutoShape 19"/>
        <xdr:cNvCxnSpPr/>
      </xdr:nvCxnSpPr>
      <xdr:spPr>
        <a:xfrm>
          <a:off x="2333625" y="17945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139</xdr:row>
      <xdr:rowOff>85725</xdr:rowOff>
    </xdr:from>
    <xdr:to>
      <xdr:col>87</xdr:col>
      <xdr:colOff>1142440</xdr:colOff>
      <xdr:row>139</xdr:row>
      <xdr:rowOff>85725</xdr:rowOff>
    </xdr:to>
    <xdr:cxnSp macro="">
      <xdr:nvCxnSpPr>
        <xdr:cNvPr id="472" name="AutoShape 19"/>
        <xdr:cNvCxnSpPr/>
      </xdr:nvCxnSpPr>
      <xdr:spPr>
        <a:xfrm>
          <a:off x="2333625" y="18107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140</xdr:row>
      <xdr:rowOff>85725</xdr:rowOff>
    </xdr:from>
    <xdr:to>
      <xdr:col>87</xdr:col>
      <xdr:colOff>1142440</xdr:colOff>
      <xdr:row>140</xdr:row>
      <xdr:rowOff>85725</xdr:rowOff>
    </xdr:to>
    <xdr:cxnSp macro="">
      <xdr:nvCxnSpPr>
        <xdr:cNvPr id="473" name="AutoShape 19"/>
        <xdr:cNvCxnSpPr/>
      </xdr:nvCxnSpPr>
      <xdr:spPr>
        <a:xfrm>
          <a:off x="2333625" y="18268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141</xdr:row>
      <xdr:rowOff>85725</xdr:rowOff>
    </xdr:from>
    <xdr:to>
      <xdr:col>87</xdr:col>
      <xdr:colOff>1142440</xdr:colOff>
      <xdr:row>141</xdr:row>
      <xdr:rowOff>85725</xdr:rowOff>
    </xdr:to>
    <xdr:cxnSp macro="">
      <xdr:nvCxnSpPr>
        <xdr:cNvPr id="474" name="AutoShape 19"/>
        <xdr:cNvCxnSpPr/>
      </xdr:nvCxnSpPr>
      <xdr:spPr>
        <a:xfrm>
          <a:off x="2333625" y="18430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142</xdr:row>
      <xdr:rowOff>85725</xdr:rowOff>
    </xdr:from>
    <xdr:to>
      <xdr:col>87</xdr:col>
      <xdr:colOff>1142440</xdr:colOff>
      <xdr:row>142</xdr:row>
      <xdr:rowOff>85725</xdr:rowOff>
    </xdr:to>
    <xdr:cxnSp macro="">
      <xdr:nvCxnSpPr>
        <xdr:cNvPr id="475" name="AutoShape 19"/>
        <xdr:cNvCxnSpPr/>
      </xdr:nvCxnSpPr>
      <xdr:spPr>
        <a:xfrm>
          <a:off x="2333625" y="18592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143</xdr:row>
      <xdr:rowOff>85725</xdr:rowOff>
    </xdr:from>
    <xdr:to>
      <xdr:col>87</xdr:col>
      <xdr:colOff>1142440</xdr:colOff>
      <xdr:row>143</xdr:row>
      <xdr:rowOff>85725</xdr:rowOff>
    </xdr:to>
    <xdr:cxnSp macro="">
      <xdr:nvCxnSpPr>
        <xdr:cNvPr id="476" name="AutoShape 19"/>
        <xdr:cNvCxnSpPr/>
      </xdr:nvCxnSpPr>
      <xdr:spPr>
        <a:xfrm>
          <a:off x="2333625" y="18754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144</xdr:row>
      <xdr:rowOff>85725</xdr:rowOff>
    </xdr:from>
    <xdr:to>
      <xdr:col>87</xdr:col>
      <xdr:colOff>1142440</xdr:colOff>
      <xdr:row>144</xdr:row>
      <xdr:rowOff>85725</xdr:rowOff>
    </xdr:to>
    <xdr:cxnSp macro="">
      <xdr:nvCxnSpPr>
        <xdr:cNvPr id="477" name="AutoShape 19"/>
        <xdr:cNvCxnSpPr/>
      </xdr:nvCxnSpPr>
      <xdr:spPr>
        <a:xfrm>
          <a:off x="2333625" y="18916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145</xdr:row>
      <xdr:rowOff>85725</xdr:rowOff>
    </xdr:from>
    <xdr:to>
      <xdr:col>87</xdr:col>
      <xdr:colOff>1142440</xdr:colOff>
      <xdr:row>145</xdr:row>
      <xdr:rowOff>85725</xdr:rowOff>
    </xdr:to>
    <xdr:cxnSp macro="">
      <xdr:nvCxnSpPr>
        <xdr:cNvPr id="478" name="AutoShape 19"/>
        <xdr:cNvCxnSpPr/>
      </xdr:nvCxnSpPr>
      <xdr:spPr>
        <a:xfrm>
          <a:off x="2333625" y="19078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146</xdr:row>
      <xdr:rowOff>85725</xdr:rowOff>
    </xdr:from>
    <xdr:to>
      <xdr:col>87</xdr:col>
      <xdr:colOff>1142440</xdr:colOff>
      <xdr:row>146</xdr:row>
      <xdr:rowOff>85725</xdr:rowOff>
    </xdr:to>
    <xdr:cxnSp macro="">
      <xdr:nvCxnSpPr>
        <xdr:cNvPr id="479" name="AutoShape 19"/>
        <xdr:cNvCxnSpPr/>
      </xdr:nvCxnSpPr>
      <xdr:spPr>
        <a:xfrm>
          <a:off x="2333625" y="19240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147</xdr:row>
      <xdr:rowOff>85725</xdr:rowOff>
    </xdr:from>
    <xdr:to>
      <xdr:col>87</xdr:col>
      <xdr:colOff>1142440</xdr:colOff>
      <xdr:row>147</xdr:row>
      <xdr:rowOff>85725</xdr:rowOff>
    </xdr:to>
    <xdr:cxnSp macro="">
      <xdr:nvCxnSpPr>
        <xdr:cNvPr id="480" name="AutoShape 19"/>
        <xdr:cNvCxnSpPr/>
      </xdr:nvCxnSpPr>
      <xdr:spPr>
        <a:xfrm>
          <a:off x="2333625" y="19402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148</xdr:row>
      <xdr:rowOff>85725</xdr:rowOff>
    </xdr:from>
    <xdr:to>
      <xdr:col>87</xdr:col>
      <xdr:colOff>1142440</xdr:colOff>
      <xdr:row>148</xdr:row>
      <xdr:rowOff>85725</xdr:rowOff>
    </xdr:to>
    <xdr:cxnSp macro="">
      <xdr:nvCxnSpPr>
        <xdr:cNvPr id="481" name="AutoShape 19"/>
        <xdr:cNvCxnSpPr/>
      </xdr:nvCxnSpPr>
      <xdr:spPr>
        <a:xfrm>
          <a:off x="2333625" y="19564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149</xdr:row>
      <xdr:rowOff>85725</xdr:rowOff>
    </xdr:from>
    <xdr:to>
      <xdr:col>87</xdr:col>
      <xdr:colOff>1142440</xdr:colOff>
      <xdr:row>149</xdr:row>
      <xdr:rowOff>85725</xdr:rowOff>
    </xdr:to>
    <xdr:cxnSp macro="">
      <xdr:nvCxnSpPr>
        <xdr:cNvPr id="482" name="AutoShape 19"/>
        <xdr:cNvCxnSpPr/>
      </xdr:nvCxnSpPr>
      <xdr:spPr>
        <a:xfrm>
          <a:off x="2333625" y="19726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150</xdr:row>
      <xdr:rowOff>85725</xdr:rowOff>
    </xdr:from>
    <xdr:to>
      <xdr:col>87</xdr:col>
      <xdr:colOff>1142440</xdr:colOff>
      <xdr:row>150</xdr:row>
      <xdr:rowOff>85725</xdr:rowOff>
    </xdr:to>
    <xdr:cxnSp macro="">
      <xdr:nvCxnSpPr>
        <xdr:cNvPr id="483" name="AutoShape 19"/>
        <xdr:cNvCxnSpPr/>
      </xdr:nvCxnSpPr>
      <xdr:spPr>
        <a:xfrm>
          <a:off x="2333625" y="19888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151</xdr:row>
      <xdr:rowOff>85725</xdr:rowOff>
    </xdr:from>
    <xdr:to>
      <xdr:col>87</xdr:col>
      <xdr:colOff>1142440</xdr:colOff>
      <xdr:row>151</xdr:row>
      <xdr:rowOff>85725</xdr:rowOff>
    </xdr:to>
    <xdr:cxnSp macro="">
      <xdr:nvCxnSpPr>
        <xdr:cNvPr id="484" name="AutoShape 19"/>
        <xdr:cNvCxnSpPr/>
      </xdr:nvCxnSpPr>
      <xdr:spPr>
        <a:xfrm>
          <a:off x="2333625" y="20050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152</xdr:row>
      <xdr:rowOff>85725</xdr:rowOff>
    </xdr:from>
    <xdr:to>
      <xdr:col>87</xdr:col>
      <xdr:colOff>1142440</xdr:colOff>
      <xdr:row>152</xdr:row>
      <xdr:rowOff>85725</xdr:rowOff>
    </xdr:to>
    <xdr:cxnSp macro="">
      <xdr:nvCxnSpPr>
        <xdr:cNvPr id="485" name="AutoShape 19"/>
        <xdr:cNvCxnSpPr/>
      </xdr:nvCxnSpPr>
      <xdr:spPr>
        <a:xfrm>
          <a:off x="2333625" y="20212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153</xdr:row>
      <xdr:rowOff>85725</xdr:rowOff>
    </xdr:from>
    <xdr:to>
      <xdr:col>87</xdr:col>
      <xdr:colOff>1142440</xdr:colOff>
      <xdr:row>153</xdr:row>
      <xdr:rowOff>85725</xdr:rowOff>
    </xdr:to>
    <xdr:cxnSp macro="">
      <xdr:nvCxnSpPr>
        <xdr:cNvPr id="486" name="AutoShape 19"/>
        <xdr:cNvCxnSpPr/>
      </xdr:nvCxnSpPr>
      <xdr:spPr>
        <a:xfrm>
          <a:off x="2333625" y="20373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154</xdr:row>
      <xdr:rowOff>85725</xdr:rowOff>
    </xdr:from>
    <xdr:to>
      <xdr:col>87</xdr:col>
      <xdr:colOff>1142440</xdr:colOff>
      <xdr:row>154</xdr:row>
      <xdr:rowOff>85725</xdr:rowOff>
    </xdr:to>
    <xdr:cxnSp macro="">
      <xdr:nvCxnSpPr>
        <xdr:cNvPr id="487" name="AutoShape 19"/>
        <xdr:cNvCxnSpPr/>
      </xdr:nvCxnSpPr>
      <xdr:spPr>
        <a:xfrm>
          <a:off x="2333625" y="20535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155</xdr:row>
      <xdr:rowOff>85725</xdr:rowOff>
    </xdr:from>
    <xdr:to>
      <xdr:col>87</xdr:col>
      <xdr:colOff>1142440</xdr:colOff>
      <xdr:row>155</xdr:row>
      <xdr:rowOff>85725</xdr:rowOff>
    </xdr:to>
    <xdr:cxnSp macro="">
      <xdr:nvCxnSpPr>
        <xdr:cNvPr id="488" name="AutoShape 19"/>
        <xdr:cNvCxnSpPr/>
      </xdr:nvCxnSpPr>
      <xdr:spPr>
        <a:xfrm>
          <a:off x="2333625" y="20697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156</xdr:row>
      <xdr:rowOff>85725</xdr:rowOff>
    </xdr:from>
    <xdr:to>
      <xdr:col>87</xdr:col>
      <xdr:colOff>1142440</xdr:colOff>
      <xdr:row>156</xdr:row>
      <xdr:rowOff>85725</xdr:rowOff>
    </xdr:to>
    <xdr:cxnSp macro="">
      <xdr:nvCxnSpPr>
        <xdr:cNvPr id="489" name="AutoShape 19"/>
        <xdr:cNvCxnSpPr/>
      </xdr:nvCxnSpPr>
      <xdr:spPr>
        <a:xfrm>
          <a:off x="2333625" y="20859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157</xdr:row>
      <xdr:rowOff>85725</xdr:rowOff>
    </xdr:from>
    <xdr:to>
      <xdr:col>87</xdr:col>
      <xdr:colOff>1142440</xdr:colOff>
      <xdr:row>157</xdr:row>
      <xdr:rowOff>85725</xdr:rowOff>
    </xdr:to>
    <xdr:cxnSp macro="">
      <xdr:nvCxnSpPr>
        <xdr:cNvPr id="490" name="AutoShape 19"/>
        <xdr:cNvCxnSpPr/>
      </xdr:nvCxnSpPr>
      <xdr:spPr>
        <a:xfrm>
          <a:off x="2333625" y="21021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158</xdr:row>
      <xdr:rowOff>85725</xdr:rowOff>
    </xdr:from>
    <xdr:to>
      <xdr:col>87</xdr:col>
      <xdr:colOff>1142440</xdr:colOff>
      <xdr:row>158</xdr:row>
      <xdr:rowOff>85725</xdr:rowOff>
    </xdr:to>
    <xdr:cxnSp macro="">
      <xdr:nvCxnSpPr>
        <xdr:cNvPr id="491" name="AutoShape 19"/>
        <xdr:cNvCxnSpPr/>
      </xdr:nvCxnSpPr>
      <xdr:spPr>
        <a:xfrm>
          <a:off x="2333625" y="21183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159</xdr:row>
      <xdr:rowOff>85725</xdr:rowOff>
    </xdr:from>
    <xdr:to>
      <xdr:col>87</xdr:col>
      <xdr:colOff>1142440</xdr:colOff>
      <xdr:row>159</xdr:row>
      <xdr:rowOff>85725</xdr:rowOff>
    </xdr:to>
    <xdr:cxnSp macro="">
      <xdr:nvCxnSpPr>
        <xdr:cNvPr id="492" name="AutoShape 19"/>
        <xdr:cNvCxnSpPr/>
      </xdr:nvCxnSpPr>
      <xdr:spPr>
        <a:xfrm>
          <a:off x="2333625" y="21345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160</xdr:row>
      <xdr:rowOff>85725</xdr:rowOff>
    </xdr:from>
    <xdr:to>
      <xdr:col>87</xdr:col>
      <xdr:colOff>1142440</xdr:colOff>
      <xdr:row>160</xdr:row>
      <xdr:rowOff>85725</xdr:rowOff>
    </xdr:to>
    <xdr:cxnSp macro="">
      <xdr:nvCxnSpPr>
        <xdr:cNvPr id="493" name="AutoShape 19"/>
        <xdr:cNvCxnSpPr/>
      </xdr:nvCxnSpPr>
      <xdr:spPr>
        <a:xfrm>
          <a:off x="2333625" y="21507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161</xdr:row>
      <xdr:rowOff>85725</xdr:rowOff>
    </xdr:from>
    <xdr:to>
      <xdr:col>87</xdr:col>
      <xdr:colOff>1142440</xdr:colOff>
      <xdr:row>161</xdr:row>
      <xdr:rowOff>85725</xdr:rowOff>
    </xdr:to>
    <xdr:cxnSp macro="">
      <xdr:nvCxnSpPr>
        <xdr:cNvPr id="494" name="AutoShape 19"/>
        <xdr:cNvCxnSpPr/>
      </xdr:nvCxnSpPr>
      <xdr:spPr>
        <a:xfrm>
          <a:off x="2333625" y="21669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162</xdr:row>
      <xdr:rowOff>85725</xdr:rowOff>
    </xdr:from>
    <xdr:to>
      <xdr:col>87</xdr:col>
      <xdr:colOff>1142440</xdr:colOff>
      <xdr:row>162</xdr:row>
      <xdr:rowOff>85725</xdr:rowOff>
    </xdr:to>
    <xdr:cxnSp macro="">
      <xdr:nvCxnSpPr>
        <xdr:cNvPr id="495" name="AutoShape 19"/>
        <xdr:cNvCxnSpPr/>
      </xdr:nvCxnSpPr>
      <xdr:spPr>
        <a:xfrm>
          <a:off x="2333625" y="21831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163</xdr:row>
      <xdr:rowOff>85725</xdr:rowOff>
    </xdr:from>
    <xdr:to>
      <xdr:col>87</xdr:col>
      <xdr:colOff>1142440</xdr:colOff>
      <xdr:row>163</xdr:row>
      <xdr:rowOff>85725</xdr:rowOff>
    </xdr:to>
    <xdr:cxnSp macro="">
      <xdr:nvCxnSpPr>
        <xdr:cNvPr id="496" name="AutoShape 19"/>
        <xdr:cNvCxnSpPr/>
      </xdr:nvCxnSpPr>
      <xdr:spPr>
        <a:xfrm>
          <a:off x="2333625" y="21993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164</xdr:row>
      <xdr:rowOff>85725</xdr:rowOff>
    </xdr:from>
    <xdr:to>
      <xdr:col>87</xdr:col>
      <xdr:colOff>1142440</xdr:colOff>
      <xdr:row>164</xdr:row>
      <xdr:rowOff>85725</xdr:rowOff>
    </xdr:to>
    <xdr:cxnSp macro="">
      <xdr:nvCxnSpPr>
        <xdr:cNvPr id="497" name="AutoShape 19"/>
        <xdr:cNvCxnSpPr/>
      </xdr:nvCxnSpPr>
      <xdr:spPr>
        <a:xfrm>
          <a:off x="2333625" y="22155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165</xdr:row>
      <xdr:rowOff>85725</xdr:rowOff>
    </xdr:from>
    <xdr:to>
      <xdr:col>87</xdr:col>
      <xdr:colOff>1142440</xdr:colOff>
      <xdr:row>165</xdr:row>
      <xdr:rowOff>85725</xdr:rowOff>
    </xdr:to>
    <xdr:cxnSp macro="">
      <xdr:nvCxnSpPr>
        <xdr:cNvPr id="498" name="AutoShape 19"/>
        <xdr:cNvCxnSpPr/>
      </xdr:nvCxnSpPr>
      <xdr:spPr>
        <a:xfrm>
          <a:off x="2333625" y="22317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166</xdr:row>
      <xdr:rowOff>85725</xdr:rowOff>
    </xdr:from>
    <xdr:to>
      <xdr:col>87</xdr:col>
      <xdr:colOff>1142440</xdr:colOff>
      <xdr:row>166</xdr:row>
      <xdr:rowOff>85725</xdr:rowOff>
    </xdr:to>
    <xdr:cxnSp macro="">
      <xdr:nvCxnSpPr>
        <xdr:cNvPr id="499" name="AutoShape 19"/>
        <xdr:cNvCxnSpPr/>
      </xdr:nvCxnSpPr>
      <xdr:spPr>
        <a:xfrm>
          <a:off x="2333625" y="22479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167</xdr:row>
      <xdr:rowOff>85725</xdr:rowOff>
    </xdr:from>
    <xdr:to>
      <xdr:col>87</xdr:col>
      <xdr:colOff>1142440</xdr:colOff>
      <xdr:row>167</xdr:row>
      <xdr:rowOff>85725</xdr:rowOff>
    </xdr:to>
    <xdr:cxnSp macro="">
      <xdr:nvCxnSpPr>
        <xdr:cNvPr id="500" name="AutoShape 19"/>
        <xdr:cNvCxnSpPr/>
      </xdr:nvCxnSpPr>
      <xdr:spPr>
        <a:xfrm>
          <a:off x="2333625" y="22640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168</xdr:row>
      <xdr:rowOff>85725</xdr:rowOff>
    </xdr:from>
    <xdr:to>
      <xdr:col>87</xdr:col>
      <xdr:colOff>1142440</xdr:colOff>
      <xdr:row>168</xdr:row>
      <xdr:rowOff>85725</xdr:rowOff>
    </xdr:to>
    <xdr:cxnSp macro="">
      <xdr:nvCxnSpPr>
        <xdr:cNvPr id="501" name="AutoShape 19"/>
        <xdr:cNvCxnSpPr/>
      </xdr:nvCxnSpPr>
      <xdr:spPr>
        <a:xfrm>
          <a:off x="2333625" y="22802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169</xdr:row>
      <xdr:rowOff>85725</xdr:rowOff>
    </xdr:from>
    <xdr:to>
      <xdr:col>87</xdr:col>
      <xdr:colOff>1142440</xdr:colOff>
      <xdr:row>169</xdr:row>
      <xdr:rowOff>85725</xdr:rowOff>
    </xdr:to>
    <xdr:cxnSp macro="">
      <xdr:nvCxnSpPr>
        <xdr:cNvPr id="502" name="AutoShape 19"/>
        <xdr:cNvCxnSpPr/>
      </xdr:nvCxnSpPr>
      <xdr:spPr>
        <a:xfrm>
          <a:off x="2333625" y="22964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170</xdr:row>
      <xdr:rowOff>85725</xdr:rowOff>
    </xdr:from>
    <xdr:to>
      <xdr:col>87</xdr:col>
      <xdr:colOff>1142440</xdr:colOff>
      <xdr:row>170</xdr:row>
      <xdr:rowOff>85725</xdr:rowOff>
    </xdr:to>
    <xdr:cxnSp macro="">
      <xdr:nvCxnSpPr>
        <xdr:cNvPr id="503" name="AutoShape 19"/>
        <xdr:cNvCxnSpPr/>
      </xdr:nvCxnSpPr>
      <xdr:spPr>
        <a:xfrm>
          <a:off x="2333625" y="23126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171</xdr:row>
      <xdr:rowOff>85725</xdr:rowOff>
    </xdr:from>
    <xdr:to>
      <xdr:col>87</xdr:col>
      <xdr:colOff>1142440</xdr:colOff>
      <xdr:row>171</xdr:row>
      <xdr:rowOff>85725</xdr:rowOff>
    </xdr:to>
    <xdr:cxnSp macro="">
      <xdr:nvCxnSpPr>
        <xdr:cNvPr id="504" name="AutoShape 19"/>
        <xdr:cNvCxnSpPr/>
      </xdr:nvCxnSpPr>
      <xdr:spPr>
        <a:xfrm>
          <a:off x="2333625" y="23288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172</xdr:row>
      <xdr:rowOff>85725</xdr:rowOff>
    </xdr:from>
    <xdr:to>
      <xdr:col>87</xdr:col>
      <xdr:colOff>1142440</xdr:colOff>
      <xdr:row>172</xdr:row>
      <xdr:rowOff>85725</xdr:rowOff>
    </xdr:to>
    <xdr:cxnSp macro="">
      <xdr:nvCxnSpPr>
        <xdr:cNvPr id="505" name="AutoShape 19"/>
        <xdr:cNvCxnSpPr/>
      </xdr:nvCxnSpPr>
      <xdr:spPr>
        <a:xfrm>
          <a:off x="2333625" y="23450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173</xdr:row>
      <xdr:rowOff>85725</xdr:rowOff>
    </xdr:from>
    <xdr:to>
      <xdr:col>87</xdr:col>
      <xdr:colOff>1142440</xdr:colOff>
      <xdr:row>173</xdr:row>
      <xdr:rowOff>85725</xdr:rowOff>
    </xdr:to>
    <xdr:cxnSp macro="">
      <xdr:nvCxnSpPr>
        <xdr:cNvPr id="506" name="AutoShape 19"/>
        <xdr:cNvCxnSpPr/>
      </xdr:nvCxnSpPr>
      <xdr:spPr>
        <a:xfrm>
          <a:off x="2333625" y="23612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174</xdr:row>
      <xdr:rowOff>85725</xdr:rowOff>
    </xdr:from>
    <xdr:to>
      <xdr:col>87</xdr:col>
      <xdr:colOff>1142440</xdr:colOff>
      <xdr:row>174</xdr:row>
      <xdr:rowOff>85725</xdr:rowOff>
    </xdr:to>
    <xdr:cxnSp macro="">
      <xdr:nvCxnSpPr>
        <xdr:cNvPr id="507" name="AutoShape 19"/>
        <xdr:cNvCxnSpPr/>
      </xdr:nvCxnSpPr>
      <xdr:spPr>
        <a:xfrm>
          <a:off x="2333625" y="23774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175</xdr:row>
      <xdr:rowOff>85725</xdr:rowOff>
    </xdr:from>
    <xdr:to>
      <xdr:col>87</xdr:col>
      <xdr:colOff>1142440</xdr:colOff>
      <xdr:row>175</xdr:row>
      <xdr:rowOff>85725</xdr:rowOff>
    </xdr:to>
    <xdr:cxnSp macro="">
      <xdr:nvCxnSpPr>
        <xdr:cNvPr id="508" name="AutoShape 19"/>
        <xdr:cNvCxnSpPr/>
      </xdr:nvCxnSpPr>
      <xdr:spPr>
        <a:xfrm>
          <a:off x="2333625" y="23936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176</xdr:row>
      <xdr:rowOff>85725</xdr:rowOff>
    </xdr:from>
    <xdr:to>
      <xdr:col>87</xdr:col>
      <xdr:colOff>1142440</xdr:colOff>
      <xdr:row>176</xdr:row>
      <xdr:rowOff>85725</xdr:rowOff>
    </xdr:to>
    <xdr:cxnSp macro="">
      <xdr:nvCxnSpPr>
        <xdr:cNvPr id="509" name="AutoShape 19"/>
        <xdr:cNvCxnSpPr/>
      </xdr:nvCxnSpPr>
      <xdr:spPr>
        <a:xfrm>
          <a:off x="2333625" y="24098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177</xdr:row>
      <xdr:rowOff>85725</xdr:rowOff>
    </xdr:from>
    <xdr:to>
      <xdr:col>87</xdr:col>
      <xdr:colOff>1142440</xdr:colOff>
      <xdr:row>177</xdr:row>
      <xdr:rowOff>85725</xdr:rowOff>
    </xdr:to>
    <xdr:cxnSp macro="">
      <xdr:nvCxnSpPr>
        <xdr:cNvPr id="510" name="AutoShape 19"/>
        <xdr:cNvCxnSpPr/>
      </xdr:nvCxnSpPr>
      <xdr:spPr>
        <a:xfrm>
          <a:off x="2333625" y="24260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178</xdr:row>
      <xdr:rowOff>85725</xdr:rowOff>
    </xdr:from>
    <xdr:to>
      <xdr:col>87</xdr:col>
      <xdr:colOff>1142440</xdr:colOff>
      <xdr:row>178</xdr:row>
      <xdr:rowOff>85725</xdr:rowOff>
    </xdr:to>
    <xdr:cxnSp macro="">
      <xdr:nvCxnSpPr>
        <xdr:cNvPr id="511" name="AutoShape 19"/>
        <xdr:cNvCxnSpPr/>
      </xdr:nvCxnSpPr>
      <xdr:spPr>
        <a:xfrm>
          <a:off x="2333625" y="24422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179</xdr:row>
      <xdr:rowOff>85725</xdr:rowOff>
    </xdr:from>
    <xdr:to>
      <xdr:col>87</xdr:col>
      <xdr:colOff>1142440</xdr:colOff>
      <xdr:row>179</xdr:row>
      <xdr:rowOff>85725</xdr:rowOff>
    </xdr:to>
    <xdr:cxnSp macro="">
      <xdr:nvCxnSpPr>
        <xdr:cNvPr id="512" name="AutoShape 19"/>
        <xdr:cNvCxnSpPr/>
      </xdr:nvCxnSpPr>
      <xdr:spPr>
        <a:xfrm>
          <a:off x="2333625" y="24584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180</xdr:row>
      <xdr:rowOff>85725</xdr:rowOff>
    </xdr:from>
    <xdr:to>
      <xdr:col>87</xdr:col>
      <xdr:colOff>1142440</xdr:colOff>
      <xdr:row>180</xdr:row>
      <xdr:rowOff>85725</xdr:rowOff>
    </xdr:to>
    <xdr:cxnSp macro="">
      <xdr:nvCxnSpPr>
        <xdr:cNvPr id="513" name="AutoShape 19"/>
        <xdr:cNvCxnSpPr/>
      </xdr:nvCxnSpPr>
      <xdr:spPr>
        <a:xfrm>
          <a:off x="2333625" y="24745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181</xdr:row>
      <xdr:rowOff>85725</xdr:rowOff>
    </xdr:from>
    <xdr:to>
      <xdr:col>87</xdr:col>
      <xdr:colOff>1142440</xdr:colOff>
      <xdr:row>181</xdr:row>
      <xdr:rowOff>85725</xdr:rowOff>
    </xdr:to>
    <xdr:cxnSp macro="">
      <xdr:nvCxnSpPr>
        <xdr:cNvPr id="514" name="AutoShape 19"/>
        <xdr:cNvCxnSpPr/>
      </xdr:nvCxnSpPr>
      <xdr:spPr>
        <a:xfrm>
          <a:off x="2333625" y="24907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182</xdr:row>
      <xdr:rowOff>85725</xdr:rowOff>
    </xdr:from>
    <xdr:to>
      <xdr:col>87</xdr:col>
      <xdr:colOff>1142440</xdr:colOff>
      <xdr:row>182</xdr:row>
      <xdr:rowOff>85725</xdr:rowOff>
    </xdr:to>
    <xdr:cxnSp macro="">
      <xdr:nvCxnSpPr>
        <xdr:cNvPr id="515" name="AutoShape 19"/>
        <xdr:cNvCxnSpPr/>
      </xdr:nvCxnSpPr>
      <xdr:spPr>
        <a:xfrm>
          <a:off x="2333625" y="25069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183</xdr:row>
      <xdr:rowOff>85725</xdr:rowOff>
    </xdr:from>
    <xdr:to>
      <xdr:col>87</xdr:col>
      <xdr:colOff>1142440</xdr:colOff>
      <xdr:row>183</xdr:row>
      <xdr:rowOff>85725</xdr:rowOff>
    </xdr:to>
    <xdr:cxnSp macro="">
      <xdr:nvCxnSpPr>
        <xdr:cNvPr id="516" name="AutoShape 19"/>
        <xdr:cNvCxnSpPr/>
      </xdr:nvCxnSpPr>
      <xdr:spPr>
        <a:xfrm>
          <a:off x="2333625" y="25231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184</xdr:row>
      <xdr:rowOff>85725</xdr:rowOff>
    </xdr:from>
    <xdr:to>
      <xdr:col>87</xdr:col>
      <xdr:colOff>1142440</xdr:colOff>
      <xdr:row>184</xdr:row>
      <xdr:rowOff>85725</xdr:rowOff>
    </xdr:to>
    <xdr:cxnSp macro="">
      <xdr:nvCxnSpPr>
        <xdr:cNvPr id="517" name="AutoShape 19"/>
        <xdr:cNvCxnSpPr/>
      </xdr:nvCxnSpPr>
      <xdr:spPr>
        <a:xfrm>
          <a:off x="2333625" y="25393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185</xdr:row>
      <xdr:rowOff>85725</xdr:rowOff>
    </xdr:from>
    <xdr:to>
      <xdr:col>87</xdr:col>
      <xdr:colOff>1142440</xdr:colOff>
      <xdr:row>185</xdr:row>
      <xdr:rowOff>85725</xdr:rowOff>
    </xdr:to>
    <xdr:cxnSp macro="">
      <xdr:nvCxnSpPr>
        <xdr:cNvPr id="518" name="AutoShape 19"/>
        <xdr:cNvCxnSpPr/>
      </xdr:nvCxnSpPr>
      <xdr:spPr>
        <a:xfrm>
          <a:off x="2333625" y="25555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186</xdr:row>
      <xdr:rowOff>85725</xdr:rowOff>
    </xdr:from>
    <xdr:to>
      <xdr:col>87</xdr:col>
      <xdr:colOff>1142440</xdr:colOff>
      <xdr:row>186</xdr:row>
      <xdr:rowOff>85725</xdr:rowOff>
    </xdr:to>
    <xdr:cxnSp macro="">
      <xdr:nvCxnSpPr>
        <xdr:cNvPr id="519" name="AutoShape 19"/>
        <xdr:cNvCxnSpPr/>
      </xdr:nvCxnSpPr>
      <xdr:spPr>
        <a:xfrm>
          <a:off x="2333625" y="25717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187</xdr:row>
      <xdr:rowOff>85725</xdr:rowOff>
    </xdr:from>
    <xdr:to>
      <xdr:col>87</xdr:col>
      <xdr:colOff>1142440</xdr:colOff>
      <xdr:row>187</xdr:row>
      <xdr:rowOff>85725</xdr:rowOff>
    </xdr:to>
    <xdr:cxnSp macro="">
      <xdr:nvCxnSpPr>
        <xdr:cNvPr id="520" name="AutoShape 19"/>
        <xdr:cNvCxnSpPr/>
      </xdr:nvCxnSpPr>
      <xdr:spPr>
        <a:xfrm>
          <a:off x="2333625" y="25879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188</xdr:row>
      <xdr:rowOff>85725</xdr:rowOff>
    </xdr:from>
    <xdr:to>
      <xdr:col>87</xdr:col>
      <xdr:colOff>1142440</xdr:colOff>
      <xdr:row>188</xdr:row>
      <xdr:rowOff>85725</xdr:rowOff>
    </xdr:to>
    <xdr:cxnSp macro="">
      <xdr:nvCxnSpPr>
        <xdr:cNvPr id="521" name="AutoShape 19"/>
        <xdr:cNvCxnSpPr/>
      </xdr:nvCxnSpPr>
      <xdr:spPr>
        <a:xfrm>
          <a:off x="2333625" y="26041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189</xdr:row>
      <xdr:rowOff>85725</xdr:rowOff>
    </xdr:from>
    <xdr:to>
      <xdr:col>87</xdr:col>
      <xdr:colOff>1142440</xdr:colOff>
      <xdr:row>189</xdr:row>
      <xdr:rowOff>85725</xdr:rowOff>
    </xdr:to>
    <xdr:cxnSp macro="">
      <xdr:nvCxnSpPr>
        <xdr:cNvPr id="522" name="AutoShape 19"/>
        <xdr:cNvCxnSpPr/>
      </xdr:nvCxnSpPr>
      <xdr:spPr>
        <a:xfrm>
          <a:off x="2333625" y="26203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190</xdr:row>
      <xdr:rowOff>85725</xdr:rowOff>
    </xdr:from>
    <xdr:to>
      <xdr:col>87</xdr:col>
      <xdr:colOff>1142440</xdr:colOff>
      <xdr:row>190</xdr:row>
      <xdr:rowOff>85725</xdr:rowOff>
    </xdr:to>
    <xdr:cxnSp macro="">
      <xdr:nvCxnSpPr>
        <xdr:cNvPr id="523" name="AutoShape 19"/>
        <xdr:cNvCxnSpPr/>
      </xdr:nvCxnSpPr>
      <xdr:spPr>
        <a:xfrm>
          <a:off x="2333625" y="26365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191</xdr:row>
      <xdr:rowOff>85725</xdr:rowOff>
    </xdr:from>
    <xdr:to>
      <xdr:col>87</xdr:col>
      <xdr:colOff>1142440</xdr:colOff>
      <xdr:row>191</xdr:row>
      <xdr:rowOff>85725</xdr:rowOff>
    </xdr:to>
    <xdr:cxnSp macro="">
      <xdr:nvCxnSpPr>
        <xdr:cNvPr id="524" name="AutoShape 19"/>
        <xdr:cNvCxnSpPr/>
      </xdr:nvCxnSpPr>
      <xdr:spPr>
        <a:xfrm>
          <a:off x="2333625" y="26527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192</xdr:row>
      <xdr:rowOff>85725</xdr:rowOff>
    </xdr:from>
    <xdr:to>
      <xdr:col>87</xdr:col>
      <xdr:colOff>1142440</xdr:colOff>
      <xdr:row>192</xdr:row>
      <xdr:rowOff>85725</xdr:rowOff>
    </xdr:to>
    <xdr:cxnSp macro="">
      <xdr:nvCxnSpPr>
        <xdr:cNvPr id="525" name="AutoShape 19"/>
        <xdr:cNvCxnSpPr/>
      </xdr:nvCxnSpPr>
      <xdr:spPr>
        <a:xfrm>
          <a:off x="2333625" y="26689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193</xdr:row>
      <xdr:rowOff>85725</xdr:rowOff>
    </xdr:from>
    <xdr:to>
      <xdr:col>87</xdr:col>
      <xdr:colOff>1142440</xdr:colOff>
      <xdr:row>193</xdr:row>
      <xdr:rowOff>85725</xdr:rowOff>
    </xdr:to>
    <xdr:cxnSp macro="">
      <xdr:nvCxnSpPr>
        <xdr:cNvPr id="526" name="AutoShape 19"/>
        <xdr:cNvCxnSpPr/>
      </xdr:nvCxnSpPr>
      <xdr:spPr>
        <a:xfrm>
          <a:off x="2333625" y="26850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194</xdr:row>
      <xdr:rowOff>85725</xdr:rowOff>
    </xdr:from>
    <xdr:to>
      <xdr:col>87</xdr:col>
      <xdr:colOff>1142440</xdr:colOff>
      <xdr:row>194</xdr:row>
      <xdr:rowOff>85725</xdr:rowOff>
    </xdr:to>
    <xdr:cxnSp macro="">
      <xdr:nvCxnSpPr>
        <xdr:cNvPr id="527" name="AutoShape 19"/>
        <xdr:cNvCxnSpPr/>
      </xdr:nvCxnSpPr>
      <xdr:spPr>
        <a:xfrm>
          <a:off x="2333625" y="27012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195</xdr:row>
      <xdr:rowOff>85725</xdr:rowOff>
    </xdr:from>
    <xdr:to>
      <xdr:col>87</xdr:col>
      <xdr:colOff>1142440</xdr:colOff>
      <xdr:row>195</xdr:row>
      <xdr:rowOff>85725</xdr:rowOff>
    </xdr:to>
    <xdr:cxnSp macro="">
      <xdr:nvCxnSpPr>
        <xdr:cNvPr id="528" name="AutoShape 19"/>
        <xdr:cNvCxnSpPr/>
      </xdr:nvCxnSpPr>
      <xdr:spPr>
        <a:xfrm>
          <a:off x="2333625" y="27174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196</xdr:row>
      <xdr:rowOff>85725</xdr:rowOff>
    </xdr:from>
    <xdr:to>
      <xdr:col>87</xdr:col>
      <xdr:colOff>1142440</xdr:colOff>
      <xdr:row>196</xdr:row>
      <xdr:rowOff>85725</xdr:rowOff>
    </xdr:to>
    <xdr:cxnSp macro="">
      <xdr:nvCxnSpPr>
        <xdr:cNvPr id="529" name="AutoShape 19"/>
        <xdr:cNvCxnSpPr/>
      </xdr:nvCxnSpPr>
      <xdr:spPr>
        <a:xfrm>
          <a:off x="2333625" y="27336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197</xdr:row>
      <xdr:rowOff>85725</xdr:rowOff>
    </xdr:from>
    <xdr:to>
      <xdr:col>87</xdr:col>
      <xdr:colOff>1142440</xdr:colOff>
      <xdr:row>197</xdr:row>
      <xdr:rowOff>85725</xdr:rowOff>
    </xdr:to>
    <xdr:cxnSp macro="">
      <xdr:nvCxnSpPr>
        <xdr:cNvPr id="530" name="AutoShape 19"/>
        <xdr:cNvCxnSpPr/>
      </xdr:nvCxnSpPr>
      <xdr:spPr>
        <a:xfrm>
          <a:off x="2333625" y="27498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198</xdr:row>
      <xdr:rowOff>85725</xdr:rowOff>
    </xdr:from>
    <xdr:to>
      <xdr:col>87</xdr:col>
      <xdr:colOff>1142440</xdr:colOff>
      <xdr:row>198</xdr:row>
      <xdr:rowOff>85725</xdr:rowOff>
    </xdr:to>
    <xdr:cxnSp macro="">
      <xdr:nvCxnSpPr>
        <xdr:cNvPr id="531" name="AutoShape 19"/>
        <xdr:cNvCxnSpPr/>
      </xdr:nvCxnSpPr>
      <xdr:spPr>
        <a:xfrm>
          <a:off x="2333625" y="27660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199</xdr:row>
      <xdr:rowOff>85725</xdr:rowOff>
    </xdr:from>
    <xdr:to>
      <xdr:col>87</xdr:col>
      <xdr:colOff>1142440</xdr:colOff>
      <xdr:row>199</xdr:row>
      <xdr:rowOff>85725</xdr:rowOff>
    </xdr:to>
    <xdr:cxnSp macro="">
      <xdr:nvCxnSpPr>
        <xdr:cNvPr id="532" name="AutoShape 19"/>
        <xdr:cNvCxnSpPr/>
      </xdr:nvCxnSpPr>
      <xdr:spPr>
        <a:xfrm>
          <a:off x="2333625" y="27822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200</xdr:row>
      <xdr:rowOff>85725</xdr:rowOff>
    </xdr:from>
    <xdr:to>
      <xdr:col>87</xdr:col>
      <xdr:colOff>1142440</xdr:colOff>
      <xdr:row>200</xdr:row>
      <xdr:rowOff>85725</xdr:rowOff>
    </xdr:to>
    <xdr:cxnSp macro="">
      <xdr:nvCxnSpPr>
        <xdr:cNvPr id="533" name="AutoShape 19"/>
        <xdr:cNvCxnSpPr/>
      </xdr:nvCxnSpPr>
      <xdr:spPr>
        <a:xfrm>
          <a:off x="2333625" y="27984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201</xdr:row>
      <xdr:rowOff>85725</xdr:rowOff>
    </xdr:from>
    <xdr:to>
      <xdr:col>87</xdr:col>
      <xdr:colOff>1142440</xdr:colOff>
      <xdr:row>201</xdr:row>
      <xdr:rowOff>85725</xdr:rowOff>
    </xdr:to>
    <xdr:cxnSp macro="">
      <xdr:nvCxnSpPr>
        <xdr:cNvPr id="534" name="AutoShape 19"/>
        <xdr:cNvCxnSpPr/>
      </xdr:nvCxnSpPr>
      <xdr:spPr>
        <a:xfrm>
          <a:off x="2333625" y="28146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202</xdr:row>
      <xdr:rowOff>85725</xdr:rowOff>
    </xdr:from>
    <xdr:to>
      <xdr:col>87</xdr:col>
      <xdr:colOff>1142440</xdr:colOff>
      <xdr:row>202</xdr:row>
      <xdr:rowOff>85725</xdr:rowOff>
    </xdr:to>
    <xdr:cxnSp macro="">
      <xdr:nvCxnSpPr>
        <xdr:cNvPr id="535" name="AutoShape 19"/>
        <xdr:cNvCxnSpPr/>
      </xdr:nvCxnSpPr>
      <xdr:spPr>
        <a:xfrm>
          <a:off x="2333625" y="28308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203</xdr:row>
      <xdr:rowOff>85725</xdr:rowOff>
    </xdr:from>
    <xdr:to>
      <xdr:col>87</xdr:col>
      <xdr:colOff>1142440</xdr:colOff>
      <xdr:row>203</xdr:row>
      <xdr:rowOff>85725</xdr:rowOff>
    </xdr:to>
    <xdr:cxnSp macro="">
      <xdr:nvCxnSpPr>
        <xdr:cNvPr id="536" name="AutoShape 19"/>
        <xdr:cNvCxnSpPr/>
      </xdr:nvCxnSpPr>
      <xdr:spPr>
        <a:xfrm>
          <a:off x="2333625" y="28470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204</xdr:row>
      <xdr:rowOff>85725</xdr:rowOff>
    </xdr:from>
    <xdr:to>
      <xdr:col>87</xdr:col>
      <xdr:colOff>1142440</xdr:colOff>
      <xdr:row>204</xdr:row>
      <xdr:rowOff>85725</xdr:rowOff>
    </xdr:to>
    <xdr:cxnSp macro="">
      <xdr:nvCxnSpPr>
        <xdr:cNvPr id="537" name="AutoShape 19"/>
        <xdr:cNvCxnSpPr/>
      </xdr:nvCxnSpPr>
      <xdr:spPr>
        <a:xfrm>
          <a:off x="2333625" y="2863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205</xdr:row>
      <xdr:rowOff>85725</xdr:rowOff>
    </xdr:from>
    <xdr:to>
      <xdr:col>87</xdr:col>
      <xdr:colOff>1142440</xdr:colOff>
      <xdr:row>205</xdr:row>
      <xdr:rowOff>85725</xdr:rowOff>
    </xdr:to>
    <xdr:cxnSp macro="">
      <xdr:nvCxnSpPr>
        <xdr:cNvPr id="538" name="AutoShape 19"/>
        <xdr:cNvCxnSpPr/>
      </xdr:nvCxnSpPr>
      <xdr:spPr>
        <a:xfrm>
          <a:off x="2333625" y="28794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206</xdr:row>
      <xdr:rowOff>85725</xdr:rowOff>
    </xdr:from>
    <xdr:to>
      <xdr:col>87</xdr:col>
      <xdr:colOff>1142440</xdr:colOff>
      <xdr:row>206</xdr:row>
      <xdr:rowOff>85725</xdr:rowOff>
    </xdr:to>
    <xdr:cxnSp macro="">
      <xdr:nvCxnSpPr>
        <xdr:cNvPr id="539" name="AutoShape 19"/>
        <xdr:cNvCxnSpPr/>
      </xdr:nvCxnSpPr>
      <xdr:spPr>
        <a:xfrm>
          <a:off x="2333625" y="28956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207</xdr:row>
      <xdr:rowOff>85725</xdr:rowOff>
    </xdr:from>
    <xdr:to>
      <xdr:col>87</xdr:col>
      <xdr:colOff>1142440</xdr:colOff>
      <xdr:row>207</xdr:row>
      <xdr:rowOff>85725</xdr:rowOff>
    </xdr:to>
    <xdr:cxnSp macro="">
      <xdr:nvCxnSpPr>
        <xdr:cNvPr id="540" name="AutoShape 19"/>
        <xdr:cNvCxnSpPr/>
      </xdr:nvCxnSpPr>
      <xdr:spPr>
        <a:xfrm>
          <a:off x="2333625" y="29117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208</xdr:row>
      <xdr:rowOff>85725</xdr:rowOff>
    </xdr:from>
    <xdr:to>
      <xdr:col>87</xdr:col>
      <xdr:colOff>1142440</xdr:colOff>
      <xdr:row>208</xdr:row>
      <xdr:rowOff>85725</xdr:rowOff>
    </xdr:to>
    <xdr:cxnSp macro="">
      <xdr:nvCxnSpPr>
        <xdr:cNvPr id="541" name="AutoShape 19"/>
        <xdr:cNvCxnSpPr/>
      </xdr:nvCxnSpPr>
      <xdr:spPr>
        <a:xfrm>
          <a:off x="2333625" y="29279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209</xdr:row>
      <xdr:rowOff>85725</xdr:rowOff>
    </xdr:from>
    <xdr:to>
      <xdr:col>87</xdr:col>
      <xdr:colOff>1142440</xdr:colOff>
      <xdr:row>209</xdr:row>
      <xdr:rowOff>85725</xdr:rowOff>
    </xdr:to>
    <xdr:cxnSp macro="">
      <xdr:nvCxnSpPr>
        <xdr:cNvPr id="542" name="AutoShape 19"/>
        <xdr:cNvCxnSpPr/>
      </xdr:nvCxnSpPr>
      <xdr:spPr>
        <a:xfrm>
          <a:off x="2333625" y="29441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210</xdr:row>
      <xdr:rowOff>85725</xdr:rowOff>
    </xdr:from>
    <xdr:to>
      <xdr:col>87</xdr:col>
      <xdr:colOff>1142440</xdr:colOff>
      <xdr:row>210</xdr:row>
      <xdr:rowOff>85725</xdr:rowOff>
    </xdr:to>
    <xdr:cxnSp macro="">
      <xdr:nvCxnSpPr>
        <xdr:cNvPr id="543" name="AutoShape 19"/>
        <xdr:cNvCxnSpPr/>
      </xdr:nvCxnSpPr>
      <xdr:spPr>
        <a:xfrm>
          <a:off x="2333625" y="29603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211</xdr:row>
      <xdr:rowOff>85725</xdr:rowOff>
    </xdr:from>
    <xdr:to>
      <xdr:col>87</xdr:col>
      <xdr:colOff>1142440</xdr:colOff>
      <xdr:row>211</xdr:row>
      <xdr:rowOff>85725</xdr:rowOff>
    </xdr:to>
    <xdr:cxnSp macro="">
      <xdr:nvCxnSpPr>
        <xdr:cNvPr id="544" name="AutoShape 19"/>
        <xdr:cNvCxnSpPr/>
      </xdr:nvCxnSpPr>
      <xdr:spPr>
        <a:xfrm>
          <a:off x="2333625" y="29765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212</xdr:row>
      <xdr:rowOff>85725</xdr:rowOff>
    </xdr:from>
    <xdr:to>
      <xdr:col>87</xdr:col>
      <xdr:colOff>1142440</xdr:colOff>
      <xdr:row>212</xdr:row>
      <xdr:rowOff>85725</xdr:rowOff>
    </xdr:to>
    <xdr:cxnSp macro="">
      <xdr:nvCxnSpPr>
        <xdr:cNvPr id="545" name="AutoShape 19"/>
        <xdr:cNvCxnSpPr/>
      </xdr:nvCxnSpPr>
      <xdr:spPr>
        <a:xfrm>
          <a:off x="2333625" y="29927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213</xdr:row>
      <xdr:rowOff>85725</xdr:rowOff>
    </xdr:from>
    <xdr:to>
      <xdr:col>87</xdr:col>
      <xdr:colOff>1142440</xdr:colOff>
      <xdr:row>213</xdr:row>
      <xdr:rowOff>85725</xdr:rowOff>
    </xdr:to>
    <xdr:cxnSp macro="">
      <xdr:nvCxnSpPr>
        <xdr:cNvPr id="546" name="AutoShape 19"/>
        <xdr:cNvCxnSpPr/>
      </xdr:nvCxnSpPr>
      <xdr:spPr>
        <a:xfrm>
          <a:off x="2333625" y="30089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214</xdr:row>
      <xdr:rowOff>85725</xdr:rowOff>
    </xdr:from>
    <xdr:to>
      <xdr:col>87</xdr:col>
      <xdr:colOff>1142440</xdr:colOff>
      <xdr:row>214</xdr:row>
      <xdr:rowOff>85725</xdr:rowOff>
    </xdr:to>
    <xdr:cxnSp macro="">
      <xdr:nvCxnSpPr>
        <xdr:cNvPr id="547" name="AutoShape 19"/>
        <xdr:cNvCxnSpPr/>
      </xdr:nvCxnSpPr>
      <xdr:spPr>
        <a:xfrm>
          <a:off x="2333625" y="30251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215</xdr:row>
      <xdr:rowOff>85725</xdr:rowOff>
    </xdr:from>
    <xdr:to>
      <xdr:col>87</xdr:col>
      <xdr:colOff>1142440</xdr:colOff>
      <xdr:row>215</xdr:row>
      <xdr:rowOff>85725</xdr:rowOff>
    </xdr:to>
    <xdr:cxnSp macro="">
      <xdr:nvCxnSpPr>
        <xdr:cNvPr id="548" name="AutoShape 19"/>
        <xdr:cNvCxnSpPr/>
      </xdr:nvCxnSpPr>
      <xdr:spPr>
        <a:xfrm>
          <a:off x="2333625" y="30413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216</xdr:row>
      <xdr:rowOff>85725</xdr:rowOff>
    </xdr:from>
    <xdr:to>
      <xdr:col>87</xdr:col>
      <xdr:colOff>1142440</xdr:colOff>
      <xdr:row>216</xdr:row>
      <xdr:rowOff>85725</xdr:rowOff>
    </xdr:to>
    <xdr:cxnSp macro="">
      <xdr:nvCxnSpPr>
        <xdr:cNvPr id="549" name="AutoShape 19"/>
        <xdr:cNvCxnSpPr/>
      </xdr:nvCxnSpPr>
      <xdr:spPr>
        <a:xfrm>
          <a:off x="2333625" y="30575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217</xdr:row>
      <xdr:rowOff>85725</xdr:rowOff>
    </xdr:from>
    <xdr:to>
      <xdr:col>87</xdr:col>
      <xdr:colOff>1142440</xdr:colOff>
      <xdr:row>217</xdr:row>
      <xdr:rowOff>85725</xdr:rowOff>
    </xdr:to>
    <xdr:cxnSp macro="">
      <xdr:nvCxnSpPr>
        <xdr:cNvPr id="550" name="AutoShape 19"/>
        <xdr:cNvCxnSpPr/>
      </xdr:nvCxnSpPr>
      <xdr:spPr>
        <a:xfrm>
          <a:off x="2333625" y="30737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218</xdr:row>
      <xdr:rowOff>85725</xdr:rowOff>
    </xdr:from>
    <xdr:to>
      <xdr:col>87</xdr:col>
      <xdr:colOff>1142440</xdr:colOff>
      <xdr:row>218</xdr:row>
      <xdr:rowOff>85725</xdr:rowOff>
    </xdr:to>
    <xdr:cxnSp macro="">
      <xdr:nvCxnSpPr>
        <xdr:cNvPr id="551" name="AutoShape 19"/>
        <xdr:cNvCxnSpPr/>
      </xdr:nvCxnSpPr>
      <xdr:spPr>
        <a:xfrm>
          <a:off x="2333625" y="30899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219</xdr:row>
      <xdr:rowOff>85725</xdr:rowOff>
    </xdr:from>
    <xdr:to>
      <xdr:col>87</xdr:col>
      <xdr:colOff>1142440</xdr:colOff>
      <xdr:row>219</xdr:row>
      <xdr:rowOff>85725</xdr:rowOff>
    </xdr:to>
    <xdr:cxnSp macro="">
      <xdr:nvCxnSpPr>
        <xdr:cNvPr id="552" name="AutoShape 19"/>
        <xdr:cNvCxnSpPr/>
      </xdr:nvCxnSpPr>
      <xdr:spPr>
        <a:xfrm>
          <a:off x="2333625" y="31061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220</xdr:row>
      <xdr:rowOff>85725</xdr:rowOff>
    </xdr:from>
    <xdr:to>
      <xdr:col>87</xdr:col>
      <xdr:colOff>1142440</xdr:colOff>
      <xdr:row>220</xdr:row>
      <xdr:rowOff>85725</xdr:rowOff>
    </xdr:to>
    <xdr:cxnSp macro="">
      <xdr:nvCxnSpPr>
        <xdr:cNvPr id="553" name="AutoShape 19"/>
        <xdr:cNvCxnSpPr/>
      </xdr:nvCxnSpPr>
      <xdr:spPr>
        <a:xfrm>
          <a:off x="2333625" y="3122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221</xdr:row>
      <xdr:rowOff>85725</xdr:rowOff>
    </xdr:from>
    <xdr:to>
      <xdr:col>87</xdr:col>
      <xdr:colOff>1142440</xdr:colOff>
      <xdr:row>221</xdr:row>
      <xdr:rowOff>85725</xdr:rowOff>
    </xdr:to>
    <xdr:cxnSp macro="">
      <xdr:nvCxnSpPr>
        <xdr:cNvPr id="554" name="AutoShape 19"/>
        <xdr:cNvCxnSpPr/>
      </xdr:nvCxnSpPr>
      <xdr:spPr>
        <a:xfrm>
          <a:off x="2333625" y="31384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222</xdr:row>
      <xdr:rowOff>85725</xdr:rowOff>
    </xdr:from>
    <xdr:to>
      <xdr:col>87</xdr:col>
      <xdr:colOff>1142440</xdr:colOff>
      <xdr:row>222</xdr:row>
      <xdr:rowOff>85725</xdr:rowOff>
    </xdr:to>
    <xdr:cxnSp macro="">
      <xdr:nvCxnSpPr>
        <xdr:cNvPr id="555" name="AutoShape 19"/>
        <xdr:cNvCxnSpPr/>
      </xdr:nvCxnSpPr>
      <xdr:spPr>
        <a:xfrm>
          <a:off x="2333625" y="31546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223</xdr:row>
      <xdr:rowOff>85725</xdr:rowOff>
    </xdr:from>
    <xdr:to>
      <xdr:col>87</xdr:col>
      <xdr:colOff>1142440</xdr:colOff>
      <xdr:row>223</xdr:row>
      <xdr:rowOff>85725</xdr:rowOff>
    </xdr:to>
    <xdr:cxnSp macro="">
      <xdr:nvCxnSpPr>
        <xdr:cNvPr id="556" name="AutoShape 19"/>
        <xdr:cNvCxnSpPr/>
      </xdr:nvCxnSpPr>
      <xdr:spPr>
        <a:xfrm>
          <a:off x="2333625" y="31708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224</xdr:row>
      <xdr:rowOff>85725</xdr:rowOff>
    </xdr:from>
    <xdr:to>
      <xdr:col>87</xdr:col>
      <xdr:colOff>1142440</xdr:colOff>
      <xdr:row>224</xdr:row>
      <xdr:rowOff>85725</xdr:rowOff>
    </xdr:to>
    <xdr:cxnSp macro="">
      <xdr:nvCxnSpPr>
        <xdr:cNvPr id="557" name="AutoShape 19"/>
        <xdr:cNvCxnSpPr/>
      </xdr:nvCxnSpPr>
      <xdr:spPr>
        <a:xfrm>
          <a:off x="2333625" y="31870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225</xdr:row>
      <xdr:rowOff>85725</xdr:rowOff>
    </xdr:from>
    <xdr:to>
      <xdr:col>87</xdr:col>
      <xdr:colOff>1142440</xdr:colOff>
      <xdr:row>225</xdr:row>
      <xdr:rowOff>85725</xdr:rowOff>
    </xdr:to>
    <xdr:cxnSp macro="">
      <xdr:nvCxnSpPr>
        <xdr:cNvPr id="558" name="AutoShape 19"/>
        <xdr:cNvCxnSpPr/>
      </xdr:nvCxnSpPr>
      <xdr:spPr>
        <a:xfrm>
          <a:off x="2333625" y="32032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226</xdr:row>
      <xdr:rowOff>85725</xdr:rowOff>
    </xdr:from>
    <xdr:to>
      <xdr:col>87</xdr:col>
      <xdr:colOff>1142440</xdr:colOff>
      <xdr:row>226</xdr:row>
      <xdr:rowOff>85725</xdr:rowOff>
    </xdr:to>
    <xdr:cxnSp macro="">
      <xdr:nvCxnSpPr>
        <xdr:cNvPr id="559" name="AutoShape 19"/>
        <xdr:cNvCxnSpPr/>
      </xdr:nvCxnSpPr>
      <xdr:spPr>
        <a:xfrm>
          <a:off x="2333625" y="32194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227</xdr:row>
      <xdr:rowOff>85725</xdr:rowOff>
    </xdr:from>
    <xdr:to>
      <xdr:col>87</xdr:col>
      <xdr:colOff>1142440</xdr:colOff>
      <xdr:row>227</xdr:row>
      <xdr:rowOff>85725</xdr:rowOff>
    </xdr:to>
    <xdr:cxnSp macro="">
      <xdr:nvCxnSpPr>
        <xdr:cNvPr id="560" name="AutoShape 19"/>
        <xdr:cNvCxnSpPr/>
      </xdr:nvCxnSpPr>
      <xdr:spPr>
        <a:xfrm>
          <a:off x="2333625" y="32356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228</xdr:row>
      <xdr:rowOff>85725</xdr:rowOff>
    </xdr:from>
    <xdr:to>
      <xdr:col>87</xdr:col>
      <xdr:colOff>1142440</xdr:colOff>
      <xdr:row>228</xdr:row>
      <xdr:rowOff>85725</xdr:rowOff>
    </xdr:to>
    <xdr:cxnSp macro="">
      <xdr:nvCxnSpPr>
        <xdr:cNvPr id="561" name="AutoShape 19"/>
        <xdr:cNvCxnSpPr/>
      </xdr:nvCxnSpPr>
      <xdr:spPr>
        <a:xfrm>
          <a:off x="2333625" y="32518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229</xdr:row>
      <xdr:rowOff>85725</xdr:rowOff>
    </xdr:from>
    <xdr:to>
      <xdr:col>87</xdr:col>
      <xdr:colOff>1142440</xdr:colOff>
      <xdr:row>229</xdr:row>
      <xdr:rowOff>85725</xdr:rowOff>
    </xdr:to>
    <xdr:cxnSp macro="">
      <xdr:nvCxnSpPr>
        <xdr:cNvPr id="562" name="AutoShape 19"/>
        <xdr:cNvCxnSpPr/>
      </xdr:nvCxnSpPr>
      <xdr:spPr>
        <a:xfrm>
          <a:off x="2333625" y="32680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230</xdr:row>
      <xdr:rowOff>85725</xdr:rowOff>
    </xdr:from>
    <xdr:to>
      <xdr:col>87</xdr:col>
      <xdr:colOff>1142440</xdr:colOff>
      <xdr:row>230</xdr:row>
      <xdr:rowOff>85725</xdr:rowOff>
    </xdr:to>
    <xdr:cxnSp macro="">
      <xdr:nvCxnSpPr>
        <xdr:cNvPr id="563" name="AutoShape 19"/>
        <xdr:cNvCxnSpPr/>
      </xdr:nvCxnSpPr>
      <xdr:spPr>
        <a:xfrm>
          <a:off x="2333625" y="32842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231</xdr:row>
      <xdr:rowOff>85725</xdr:rowOff>
    </xdr:from>
    <xdr:to>
      <xdr:col>87</xdr:col>
      <xdr:colOff>1142440</xdr:colOff>
      <xdr:row>231</xdr:row>
      <xdr:rowOff>85725</xdr:rowOff>
    </xdr:to>
    <xdr:cxnSp macro="">
      <xdr:nvCxnSpPr>
        <xdr:cNvPr id="564" name="AutoShape 19"/>
        <xdr:cNvCxnSpPr/>
      </xdr:nvCxnSpPr>
      <xdr:spPr>
        <a:xfrm>
          <a:off x="2333625" y="33004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232</xdr:row>
      <xdr:rowOff>85725</xdr:rowOff>
    </xdr:from>
    <xdr:to>
      <xdr:col>87</xdr:col>
      <xdr:colOff>1142440</xdr:colOff>
      <xdr:row>232</xdr:row>
      <xdr:rowOff>85725</xdr:rowOff>
    </xdr:to>
    <xdr:cxnSp macro="">
      <xdr:nvCxnSpPr>
        <xdr:cNvPr id="565" name="AutoShape 19"/>
        <xdr:cNvCxnSpPr/>
      </xdr:nvCxnSpPr>
      <xdr:spPr>
        <a:xfrm>
          <a:off x="2333625" y="33166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233</xdr:row>
      <xdr:rowOff>85725</xdr:rowOff>
    </xdr:from>
    <xdr:to>
      <xdr:col>87</xdr:col>
      <xdr:colOff>1142440</xdr:colOff>
      <xdr:row>233</xdr:row>
      <xdr:rowOff>85725</xdr:rowOff>
    </xdr:to>
    <xdr:cxnSp macro="">
      <xdr:nvCxnSpPr>
        <xdr:cNvPr id="566" name="AutoShape 19"/>
        <xdr:cNvCxnSpPr/>
      </xdr:nvCxnSpPr>
      <xdr:spPr>
        <a:xfrm>
          <a:off x="2333625" y="33327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234</xdr:row>
      <xdr:rowOff>85725</xdr:rowOff>
    </xdr:from>
    <xdr:to>
      <xdr:col>87</xdr:col>
      <xdr:colOff>1142440</xdr:colOff>
      <xdr:row>234</xdr:row>
      <xdr:rowOff>85725</xdr:rowOff>
    </xdr:to>
    <xdr:cxnSp macro="">
      <xdr:nvCxnSpPr>
        <xdr:cNvPr id="567" name="AutoShape 19"/>
        <xdr:cNvCxnSpPr/>
      </xdr:nvCxnSpPr>
      <xdr:spPr>
        <a:xfrm>
          <a:off x="2333625" y="33489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235</xdr:row>
      <xdr:rowOff>85725</xdr:rowOff>
    </xdr:from>
    <xdr:to>
      <xdr:col>87</xdr:col>
      <xdr:colOff>1142440</xdr:colOff>
      <xdr:row>235</xdr:row>
      <xdr:rowOff>85725</xdr:rowOff>
    </xdr:to>
    <xdr:cxnSp macro="">
      <xdr:nvCxnSpPr>
        <xdr:cNvPr id="568" name="AutoShape 19"/>
        <xdr:cNvCxnSpPr/>
      </xdr:nvCxnSpPr>
      <xdr:spPr>
        <a:xfrm>
          <a:off x="2333625" y="33651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236</xdr:row>
      <xdr:rowOff>85725</xdr:rowOff>
    </xdr:from>
    <xdr:to>
      <xdr:col>87</xdr:col>
      <xdr:colOff>1142440</xdr:colOff>
      <xdr:row>236</xdr:row>
      <xdr:rowOff>85725</xdr:rowOff>
    </xdr:to>
    <xdr:cxnSp macro="">
      <xdr:nvCxnSpPr>
        <xdr:cNvPr id="569" name="AutoShape 19"/>
        <xdr:cNvCxnSpPr/>
      </xdr:nvCxnSpPr>
      <xdr:spPr>
        <a:xfrm>
          <a:off x="2333625" y="33813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237</xdr:row>
      <xdr:rowOff>85725</xdr:rowOff>
    </xdr:from>
    <xdr:to>
      <xdr:col>87</xdr:col>
      <xdr:colOff>1142440</xdr:colOff>
      <xdr:row>237</xdr:row>
      <xdr:rowOff>85725</xdr:rowOff>
    </xdr:to>
    <xdr:cxnSp macro="">
      <xdr:nvCxnSpPr>
        <xdr:cNvPr id="570" name="AutoShape 19"/>
        <xdr:cNvCxnSpPr/>
      </xdr:nvCxnSpPr>
      <xdr:spPr>
        <a:xfrm>
          <a:off x="2333625" y="33975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238</xdr:row>
      <xdr:rowOff>85725</xdr:rowOff>
    </xdr:from>
    <xdr:to>
      <xdr:col>87</xdr:col>
      <xdr:colOff>1142440</xdr:colOff>
      <xdr:row>238</xdr:row>
      <xdr:rowOff>85725</xdr:rowOff>
    </xdr:to>
    <xdr:cxnSp macro="">
      <xdr:nvCxnSpPr>
        <xdr:cNvPr id="571" name="AutoShape 19"/>
        <xdr:cNvCxnSpPr/>
      </xdr:nvCxnSpPr>
      <xdr:spPr>
        <a:xfrm>
          <a:off x="2333625" y="34137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239</xdr:row>
      <xdr:rowOff>85725</xdr:rowOff>
    </xdr:from>
    <xdr:to>
      <xdr:col>87</xdr:col>
      <xdr:colOff>1142440</xdr:colOff>
      <xdr:row>239</xdr:row>
      <xdr:rowOff>85725</xdr:rowOff>
    </xdr:to>
    <xdr:cxnSp macro="">
      <xdr:nvCxnSpPr>
        <xdr:cNvPr id="572" name="AutoShape 19"/>
        <xdr:cNvCxnSpPr/>
      </xdr:nvCxnSpPr>
      <xdr:spPr>
        <a:xfrm>
          <a:off x="2333625" y="34299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240</xdr:row>
      <xdr:rowOff>85725</xdr:rowOff>
    </xdr:from>
    <xdr:to>
      <xdr:col>87</xdr:col>
      <xdr:colOff>1142440</xdr:colOff>
      <xdr:row>240</xdr:row>
      <xdr:rowOff>85725</xdr:rowOff>
    </xdr:to>
    <xdr:cxnSp macro="">
      <xdr:nvCxnSpPr>
        <xdr:cNvPr id="573" name="AutoShape 19"/>
        <xdr:cNvCxnSpPr/>
      </xdr:nvCxnSpPr>
      <xdr:spPr>
        <a:xfrm>
          <a:off x="2333625" y="34461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241</xdr:row>
      <xdr:rowOff>85725</xdr:rowOff>
    </xdr:from>
    <xdr:to>
      <xdr:col>87</xdr:col>
      <xdr:colOff>1142440</xdr:colOff>
      <xdr:row>241</xdr:row>
      <xdr:rowOff>85725</xdr:rowOff>
    </xdr:to>
    <xdr:cxnSp macro="">
      <xdr:nvCxnSpPr>
        <xdr:cNvPr id="574" name="AutoShape 19"/>
        <xdr:cNvCxnSpPr/>
      </xdr:nvCxnSpPr>
      <xdr:spPr>
        <a:xfrm>
          <a:off x="2333625" y="34623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242</xdr:row>
      <xdr:rowOff>85725</xdr:rowOff>
    </xdr:from>
    <xdr:to>
      <xdr:col>87</xdr:col>
      <xdr:colOff>1142440</xdr:colOff>
      <xdr:row>242</xdr:row>
      <xdr:rowOff>85725</xdr:rowOff>
    </xdr:to>
    <xdr:cxnSp macro="">
      <xdr:nvCxnSpPr>
        <xdr:cNvPr id="575" name="AutoShape 19"/>
        <xdr:cNvCxnSpPr/>
      </xdr:nvCxnSpPr>
      <xdr:spPr>
        <a:xfrm>
          <a:off x="2333625" y="34785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243</xdr:row>
      <xdr:rowOff>85725</xdr:rowOff>
    </xdr:from>
    <xdr:to>
      <xdr:col>87</xdr:col>
      <xdr:colOff>1142440</xdr:colOff>
      <xdr:row>243</xdr:row>
      <xdr:rowOff>85725</xdr:rowOff>
    </xdr:to>
    <xdr:cxnSp macro="">
      <xdr:nvCxnSpPr>
        <xdr:cNvPr id="576" name="AutoShape 19"/>
        <xdr:cNvCxnSpPr/>
      </xdr:nvCxnSpPr>
      <xdr:spPr>
        <a:xfrm>
          <a:off x="2333625" y="34947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244</xdr:row>
      <xdr:rowOff>85725</xdr:rowOff>
    </xdr:from>
    <xdr:to>
      <xdr:col>87</xdr:col>
      <xdr:colOff>1142440</xdr:colOff>
      <xdr:row>244</xdr:row>
      <xdr:rowOff>85725</xdr:rowOff>
    </xdr:to>
    <xdr:cxnSp macro="">
      <xdr:nvCxnSpPr>
        <xdr:cNvPr id="577" name="AutoShape 19"/>
        <xdr:cNvCxnSpPr/>
      </xdr:nvCxnSpPr>
      <xdr:spPr>
        <a:xfrm>
          <a:off x="2333625" y="35109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245</xdr:row>
      <xdr:rowOff>85725</xdr:rowOff>
    </xdr:from>
    <xdr:to>
      <xdr:col>87</xdr:col>
      <xdr:colOff>1142440</xdr:colOff>
      <xdr:row>245</xdr:row>
      <xdr:rowOff>85725</xdr:rowOff>
    </xdr:to>
    <xdr:cxnSp macro="">
      <xdr:nvCxnSpPr>
        <xdr:cNvPr id="578" name="AutoShape 19"/>
        <xdr:cNvCxnSpPr/>
      </xdr:nvCxnSpPr>
      <xdr:spPr>
        <a:xfrm>
          <a:off x="2333625" y="35271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246</xdr:row>
      <xdr:rowOff>85725</xdr:rowOff>
    </xdr:from>
    <xdr:to>
      <xdr:col>87</xdr:col>
      <xdr:colOff>1142440</xdr:colOff>
      <xdr:row>246</xdr:row>
      <xdr:rowOff>85725</xdr:rowOff>
    </xdr:to>
    <xdr:cxnSp macro="">
      <xdr:nvCxnSpPr>
        <xdr:cNvPr id="579" name="AutoShape 19"/>
        <xdr:cNvCxnSpPr/>
      </xdr:nvCxnSpPr>
      <xdr:spPr>
        <a:xfrm>
          <a:off x="2333625" y="35433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247</xdr:row>
      <xdr:rowOff>85725</xdr:rowOff>
    </xdr:from>
    <xdr:to>
      <xdr:col>87</xdr:col>
      <xdr:colOff>1142440</xdr:colOff>
      <xdr:row>247</xdr:row>
      <xdr:rowOff>85725</xdr:rowOff>
    </xdr:to>
    <xdr:cxnSp macro="">
      <xdr:nvCxnSpPr>
        <xdr:cNvPr id="580" name="AutoShape 19"/>
        <xdr:cNvCxnSpPr/>
      </xdr:nvCxnSpPr>
      <xdr:spPr>
        <a:xfrm>
          <a:off x="2333625" y="35594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248</xdr:row>
      <xdr:rowOff>85725</xdr:rowOff>
    </xdr:from>
    <xdr:to>
      <xdr:col>87</xdr:col>
      <xdr:colOff>1142440</xdr:colOff>
      <xdr:row>248</xdr:row>
      <xdr:rowOff>85725</xdr:rowOff>
    </xdr:to>
    <xdr:cxnSp macro="">
      <xdr:nvCxnSpPr>
        <xdr:cNvPr id="581" name="AutoShape 19"/>
        <xdr:cNvCxnSpPr/>
      </xdr:nvCxnSpPr>
      <xdr:spPr>
        <a:xfrm>
          <a:off x="2333625" y="35756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249</xdr:row>
      <xdr:rowOff>85725</xdr:rowOff>
    </xdr:from>
    <xdr:to>
      <xdr:col>87</xdr:col>
      <xdr:colOff>1142440</xdr:colOff>
      <xdr:row>249</xdr:row>
      <xdr:rowOff>85725</xdr:rowOff>
    </xdr:to>
    <xdr:cxnSp macro="">
      <xdr:nvCxnSpPr>
        <xdr:cNvPr id="582" name="AutoShape 19"/>
        <xdr:cNvCxnSpPr/>
      </xdr:nvCxnSpPr>
      <xdr:spPr>
        <a:xfrm>
          <a:off x="2333625" y="35918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250</xdr:row>
      <xdr:rowOff>85725</xdr:rowOff>
    </xdr:from>
    <xdr:to>
      <xdr:col>87</xdr:col>
      <xdr:colOff>1142440</xdr:colOff>
      <xdr:row>250</xdr:row>
      <xdr:rowOff>85725</xdr:rowOff>
    </xdr:to>
    <xdr:cxnSp macro="">
      <xdr:nvCxnSpPr>
        <xdr:cNvPr id="583" name="AutoShape 19"/>
        <xdr:cNvCxnSpPr/>
      </xdr:nvCxnSpPr>
      <xdr:spPr>
        <a:xfrm>
          <a:off x="2333625" y="36080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251</xdr:row>
      <xdr:rowOff>85725</xdr:rowOff>
    </xdr:from>
    <xdr:to>
      <xdr:col>87</xdr:col>
      <xdr:colOff>1142440</xdr:colOff>
      <xdr:row>251</xdr:row>
      <xdr:rowOff>85725</xdr:rowOff>
    </xdr:to>
    <xdr:cxnSp macro="">
      <xdr:nvCxnSpPr>
        <xdr:cNvPr id="584" name="AutoShape 19"/>
        <xdr:cNvCxnSpPr/>
      </xdr:nvCxnSpPr>
      <xdr:spPr>
        <a:xfrm>
          <a:off x="2333625" y="36242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252</xdr:row>
      <xdr:rowOff>85725</xdr:rowOff>
    </xdr:from>
    <xdr:to>
      <xdr:col>87</xdr:col>
      <xdr:colOff>1142440</xdr:colOff>
      <xdr:row>252</xdr:row>
      <xdr:rowOff>85725</xdr:rowOff>
    </xdr:to>
    <xdr:cxnSp macro="">
      <xdr:nvCxnSpPr>
        <xdr:cNvPr id="585" name="AutoShape 19"/>
        <xdr:cNvCxnSpPr/>
      </xdr:nvCxnSpPr>
      <xdr:spPr>
        <a:xfrm>
          <a:off x="2333625" y="36404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253</xdr:row>
      <xdr:rowOff>85725</xdr:rowOff>
    </xdr:from>
    <xdr:to>
      <xdr:col>87</xdr:col>
      <xdr:colOff>1142440</xdr:colOff>
      <xdr:row>253</xdr:row>
      <xdr:rowOff>85725</xdr:rowOff>
    </xdr:to>
    <xdr:cxnSp macro="">
      <xdr:nvCxnSpPr>
        <xdr:cNvPr id="586" name="AutoShape 19"/>
        <xdr:cNvCxnSpPr/>
      </xdr:nvCxnSpPr>
      <xdr:spPr>
        <a:xfrm>
          <a:off x="2333625" y="36566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254</xdr:row>
      <xdr:rowOff>85725</xdr:rowOff>
    </xdr:from>
    <xdr:to>
      <xdr:col>87</xdr:col>
      <xdr:colOff>1142440</xdr:colOff>
      <xdr:row>254</xdr:row>
      <xdr:rowOff>85725</xdr:rowOff>
    </xdr:to>
    <xdr:cxnSp macro="">
      <xdr:nvCxnSpPr>
        <xdr:cNvPr id="587" name="AutoShape 19"/>
        <xdr:cNvCxnSpPr/>
      </xdr:nvCxnSpPr>
      <xdr:spPr>
        <a:xfrm>
          <a:off x="2333625" y="36728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255</xdr:row>
      <xdr:rowOff>85725</xdr:rowOff>
    </xdr:from>
    <xdr:to>
      <xdr:col>87</xdr:col>
      <xdr:colOff>1142440</xdr:colOff>
      <xdr:row>255</xdr:row>
      <xdr:rowOff>85725</xdr:rowOff>
    </xdr:to>
    <xdr:cxnSp macro="">
      <xdr:nvCxnSpPr>
        <xdr:cNvPr id="588" name="AutoShape 19"/>
        <xdr:cNvCxnSpPr/>
      </xdr:nvCxnSpPr>
      <xdr:spPr>
        <a:xfrm>
          <a:off x="2333625" y="36890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256</xdr:row>
      <xdr:rowOff>85725</xdr:rowOff>
    </xdr:from>
    <xdr:to>
      <xdr:col>87</xdr:col>
      <xdr:colOff>1142440</xdr:colOff>
      <xdr:row>256</xdr:row>
      <xdr:rowOff>85725</xdr:rowOff>
    </xdr:to>
    <xdr:cxnSp macro="">
      <xdr:nvCxnSpPr>
        <xdr:cNvPr id="589" name="AutoShape 19"/>
        <xdr:cNvCxnSpPr/>
      </xdr:nvCxnSpPr>
      <xdr:spPr>
        <a:xfrm>
          <a:off x="2333625" y="37052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257</xdr:row>
      <xdr:rowOff>85725</xdr:rowOff>
    </xdr:from>
    <xdr:to>
      <xdr:col>87</xdr:col>
      <xdr:colOff>1142440</xdr:colOff>
      <xdr:row>257</xdr:row>
      <xdr:rowOff>85725</xdr:rowOff>
    </xdr:to>
    <xdr:cxnSp macro="">
      <xdr:nvCxnSpPr>
        <xdr:cNvPr id="590" name="AutoShape 19"/>
        <xdr:cNvCxnSpPr/>
      </xdr:nvCxnSpPr>
      <xdr:spPr>
        <a:xfrm>
          <a:off x="2333625" y="37214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258</xdr:row>
      <xdr:rowOff>85725</xdr:rowOff>
    </xdr:from>
    <xdr:to>
      <xdr:col>87</xdr:col>
      <xdr:colOff>1142440</xdr:colOff>
      <xdr:row>258</xdr:row>
      <xdr:rowOff>85725</xdr:rowOff>
    </xdr:to>
    <xdr:cxnSp macro="">
      <xdr:nvCxnSpPr>
        <xdr:cNvPr id="591" name="AutoShape 19"/>
        <xdr:cNvCxnSpPr/>
      </xdr:nvCxnSpPr>
      <xdr:spPr>
        <a:xfrm>
          <a:off x="2333625" y="37376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259</xdr:row>
      <xdr:rowOff>85725</xdr:rowOff>
    </xdr:from>
    <xdr:to>
      <xdr:col>87</xdr:col>
      <xdr:colOff>1142440</xdr:colOff>
      <xdr:row>259</xdr:row>
      <xdr:rowOff>85725</xdr:rowOff>
    </xdr:to>
    <xdr:cxnSp macro="">
      <xdr:nvCxnSpPr>
        <xdr:cNvPr id="592" name="AutoShape 19"/>
        <xdr:cNvCxnSpPr/>
      </xdr:nvCxnSpPr>
      <xdr:spPr>
        <a:xfrm>
          <a:off x="2333625" y="37538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260</xdr:row>
      <xdr:rowOff>85725</xdr:rowOff>
    </xdr:from>
    <xdr:to>
      <xdr:col>87</xdr:col>
      <xdr:colOff>1142440</xdr:colOff>
      <xdr:row>260</xdr:row>
      <xdr:rowOff>85725</xdr:rowOff>
    </xdr:to>
    <xdr:cxnSp macro="">
      <xdr:nvCxnSpPr>
        <xdr:cNvPr id="593" name="AutoShape 19"/>
        <xdr:cNvCxnSpPr/>
      </xdr:nvCxnSpPr>
      <xdr:spPr>
        <a:xfrm>
          <a:off x="2333625" y="37699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261</xdr:row>
      <xdr:rowOff>85725</xdr:rowOff>
    </xdr:from>
    <xdr:to>
      <xdr:col>87</xdr:col>
      <xdr:colOff>1142440</xdr:colOff>
      <xdr:row>261</xdr:row>
      <xdr:rowOff>85725</xdr:rowOff>
    </xdr:to>
    <xdr:cxnSp macro="">
      <xdr:nvCxnSpPr>
        <xdr:cNvPr id="594" name="AutoShape 19"/>
        <xdr:cNvCxnSpPr/>
      </xdr:nvCxnSpPr>
      <xdr:spPr>
        <a:xfrm>
          <a:off x="2333625" y="37861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262</xdr:row>
      <xdr:rowOff>85725</xdr:rowOff>
    </xdr:from>
    <xdr:to>
      <xdr:col>87</xdr:col>
      <xdr:colOff>1142440</xdr:colOff>
      <xdr:row>262</xdr:row>
      <xdr:rowOff>85725</xdr:rowOff>
    </xdr:to>
    <xdr:cxnSp macro="">
      <xdr:nvCxnSpPr>
        <xdr:cNvPr id="595" name="AutoShape 19"/>
        <xdr:cNvCxnSpPr/>
      </xdr:nvCxnSpPr>
      <xdr:spPr>
        <a:xfrm>
          <a:off x="2333625" y="38023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263</xdr:row>
      <xdr:rowOff>85725</xdr:rowOff>
    </xdr:from>
    <xdr:to>
      <xdr:col>87</xdr:col>
      <xdr:colOff>1142440</xdr:colOff>
      <xdr:row>263</xdr:row>
      <xdr:rowOff>85725</xdr:rowOff>
    </xdr:to>
    <xdr:cxnSp macro="">
      <xdr:nvCxnSpPr>
        <xdr:cNvPr id="596" name="AutoShape 19"/>
        <xdr:cNvCxnSpPr/>
      </xdr:nvCxnSpPr>
      <xdr:spPr>
        <a:xfrm>
          <a:off x="2333625" y="38185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264</xdr:row>
      <xdr:rowOff>85725</xdr:rowOff>
    </xdr:from>
    <xdr:to>
      <xdr:col>87</xdr:col>
      <xdr:colOff>1142440</xdr:colOff>
      <xdr:row>264</xdr:row>
      <xdr:rowOff>85725</xdr:rowOff>
    </xdr:to>
    <xdr:cxnSp macro="">
      <xdr:nvCxnSpPr>
        <xdr:cNvPr id="597" name="AutoShape 19"/>
        <xdr:cNvCxnSpPr/>
      </xdr:nvCxnSpPr>
      <xdr:spPr>
        <a:xfrm>
          <a:off x="2333625" y="38347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265</xdr:row>
      <xdr:rowOff>85725</xdr:rowOff>
    </xdr:from>
    <xdr:to>
      <xdr:col>87</xdr:col>
      <xdr:colOff>1142440</xdr:colOff>
      <xdr:row>265</xdr:row>
      <xdr:rowOff>85725</xdr:rowOff>
    </xdr:to>
    <xdr:cxnSp macro="">
      <xdr:nvCxnSpPr>
        <xdr:cNvPr id="598" name="AutoShape 19"/>
        <xdr:cNvCxnSpPr/>
      </xdr:nvCxnSpPr>
      <xdr:spPr>
        <a:xfrm>
          <a:off x="2333625" y="38509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266</xdr:row>
      <xdr:rowOff>85725</xdr:rowOff>
    </xdr:from>
    <xdr:to>
      <xdr:col>87</xdr:col>
      <xdr:colOff>1142440</xdr:colOff>
      <xdr:row>266</xdr:row>
      <xdr:rowOff>85725</xdr:rowOff>
    </xdr:to>
    <xdr:cxnSp macro="">
      <xdr:nvCxnSpPr>
        <xdr:cNvPr id="599" name="AutoShape 19"/>
        <xdr:cNvCxnSpPr/>
      </xdr:nvCxnSpPr>
      <xdr:spPr>
        <a:xfrm>
          <a:off x="2333625" y="38671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267</xdr:row>
      <xdr:rowOff>85725</xdr:rowOff>
    </xdr:from>
    <xdr:to>
      <xdr:col>87</xdr:col>
      <xdr:colOff>1142440</xdr:colOff>
      <xdr:row>267</xdr:row>
      <xdr:rowOff>85725</xdr:rowOff>
    </xdr:to>
    <xdr:cxnSp macro="">
      <xdr:nvCxnSpPr>
        <xdr:cNvPr id="600" name="AutoShape 19"/>
        <xdr:cNvCxnSpPr/>
      </xdr:nvCxnSpPr>
      <xdr:spPr>
        <a:xfrm>
          <a:off x="2333625" y="38833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268</xdr:row>
      <xdr:rowOff>85725</xdr:rowOff>
    </xdr:from>
    <xdr:to>
      <xdr:col>87</xdr:col>
      <xdr:colOff>1142440</xdr:colOff>
      <xdr:row>268</xdr:row>
      <xdr:rowOff>85725</xdr:rowOff>
    </xdr:to>
    <xdr:cxnSp macro="">
      <xdr:nvCxnSpPr>
        <xdr:cNvPr id="601" name="AutoShape 19"/>
        <xdr:cNvCxnSpPr/>
      </xdr:nvCxnSpPr>
      <xdr:spPr>
        <a:xfrm>
          <a:off x="2333625" y="38995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269</xdr:row>
      <xdr:rowOff>85725</xdr:rowOff>
    </xdr:from>
    <xdr:to>
      <xdr:col>87</xdr:col>
      <xdr:colOff>1142440</xdr:colOff>
      <xdr:row>269</xdr:row>
      <xdr:rowOff>85725</xdr:rowOff>
    </xdr:to>
    <xdr:cxnSp macro="">
      <xdr:nvCxnSpPr>
        <xdr:cNvPr id="602" name="AutoShape 19"/>
        <xdr:cNvCxnSpPr/>
      </xdr:nvCxnSpPr>
      <xdr:spPr>
        <a:xfrm>
          <a:off x="2333625" y="39157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270</xdr:row>
      <xdr:rowOff>85725</xdr:rowOff>
    </xdr:from>
    <xdr:to>
      <xdr:col>87</xdr:col>
      <xdr:colOff>1142440</xdr:colOff>
      <xdr:row>270</xdr:row>
      <xdr:rowOff>85725</xdr:rowOff>
    </xdr:to>
    <xdr:cxnSp macro="">
      <xdr:nvCxnSpPr>
        <xdr:cNvPr id="603" name="AutoShape 19"/>
        <xdr:cNvCxnSpPr/>
      </xdr:nvCxnSpPr>
      <xdr:spPr>
        <a:xfrm>
          <a:off x="2333625" y="39319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271</xdr:row>
      <xdr:rowOff>85725</xdr:rowOff>
    </xdr:from>
    <xdr:to>
      <xdr:col>87</xdr:col>
      <xdr:colOff>1142440</xdr:colOff>
      <xdr:row>271</xdr:row>
      <xdr:rowOff>85725</xdr:rowOff>
    </xdr:to>
    <xdr:cxnSp macro="">
      <xdr:nvCxnSpPr>
        <xdr:cNvPr id="604" name="AutoShape 19"/>
        <xdr:cNvCxnSpPr/>
      </xdr:nvCxnSpPr>
      <xdr:spPr>
        <a:xfrm>
          <a:off x="2333625" y="39481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272</xdr:row>
      <xdr:rowOff>85725</xdr:rowOff>
    </xdr:from>
    <xdr:to>
      <xdr:col>87</xdr:col>
      <xdr:colOff>1142440</xdr:colOff>
      <xdr:row>272</xdr:row>
      <xdr:rowOff>85725</xdr:rowOff>
    </xdr:to>
    <xdr:cxnSp macro="">
      <xdr:nvCxnSpPr>
        <xdr:cNvPr id="605" name="AutoShape 19"/>
        <xdr:cNvCxnSpPr/>
      </xdr:nvCxnSpPr>
      <xdr:spPr>
        <a:xfrm>
          <a:off x="2333625" y="39643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273</xdr:row>
      <xdr:rowOff>85725</xdr:rowOff>
    </xdr:from>
    <xdr:to>
      <xdr:col>87</xdr:col>
      <xdr:colOff>1142440</xdr:colOff>
      <xdr:row>273</xdr:row>
      <xdr:rowOff>85725</xdr:rowOff>
    </xdr:to>
    <xdr:cxnSp macro="">
      <xdr:nvCxnSpPr>
        <xdr:cNvPr id="606" name="AutoShape 19"/>
        <xdr:cNvCxnSpPr/>
      </xdr:nvCxnSpPr>
      <xdr:spPr>
        <a:xfrm>
          <a:off x="2333625" y="39804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274</xdr:row>
      <xdr:rowOff>85725</xdr:rowOff>
    </xdr:from>
    <xdr:to>
      <xdr:col>87</xdr:col>
      <xdr:colOff>1142440</xdr:colOff>
      <xdr:row>274</xdr:row>
      <xdr:rowOff>85725</xdr:rowOff>
    </xdr:to>
    <xdr:cxnSp macro="">
      <xdr:nvCxnSpPr>
        <xdr:cNvPr id="607" name="AutoShape 19"/>
        <xdr:cNvCxnSpPr/>
      </xdr:nvCxnSpPr>
      <xdr:spPr>
        <a:xfrm>
          <a:off x="2333625" y="39966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275</xdr:row>
      <xdr:rowOff>85725</xdr:rowOff>
    </xdr:from>
    <xdr:to>
      <xdr:col>87</xdr:col>
      <xdr:colOff>1142440</xdr:colOff>
      <xdr:row>275</xdr:row>
      <xdr:rowOff>85725</xdr:rowOff>
    </xdr:to>
    <xdr:cxnSp macro="">
      <xdr:nvCxnSpPr>
        <xdr:cNvPr id="608" name="AutoShape 19"/>
        <xdr:cNvCxnSpPr/>
      </xdr:nvCxnSpPr>
      <xdr:spPr>
        <a:xfrm>
          <a:off x="2333625" y="40128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276</xdr:row>
      <xdr:rowOff>85725</xdr:rowOff>
    </xdr:from>
    <xdr:to>
      <xdr:col>87</xdr:col>
      <xdr:colOff>1142440</xdr:colOff>
      <xdr:row>276</xdr:row>
      <xdr:rowOff>85725</xdr:rowOff>
    </xdr:to>
    <xdr:cxnSp macro="">
      <xdr:nvCxnSpPr>
        <xdr:cNvPr id="609" name="AutoShape 19"/>
        <xdr:cNvCxnSpPr/>
      </xdr:nvCxnSpPr>
      <xdr:spPr>
        <a:xfrm>
          <a:off x="2333625" y="40290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277</xdr:row>
      <xdr:rowOff>85725</xdr:rowOff>
    </xdr:from>
    <xdr:to>
      <xdr:col>87</xdr:col>
      <xdr:colOff>1142440</xdr:colOff>
      <xdr:row>277</xdr:row>
      <xdr:rowOff>85725</xdr:rowOff>
    </xdr:to>
    <xdr:cxnSp macro="">
      <xdr:nvCxnSpPr>
        <xdr:cNvPr id="610" name="AutoShape 19"/>
        <xdr:cNvCxnSpPr/>
      </xdr:nvCxnSpPr>
      <xdr:spPr>
        <a:xfrm>
          <a:off x="2333625" y="40452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278</xdr:row>
      <xdr:rowOff>85725</xdr:rowOff>
    </xdr:from>
    <xdr:to>
      <xdr:col>87</xdr:col>
      <xdr:colOff>1142440</xdr:colOff>
      <xdr:row>278</xdr:row>
      <xdr:rowOff>85725</xdr:rowOff>
    </xdr:to>
    <xdr:cxnSp macro="">
      <xdr:nvCxnSpPr>
        <xdr:cNvPr id="611" name="AutoShape 19"/>
        <xdr:cNvCxnSpPr/>
      </xdr:nvCxnSpPr>
      <xdr:spPr>
        <a:xfrm>
          <a:off x="2333625" y="40614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279</xdr:row>
      <xdr:rowOff>85725</xdr:rowOff>
    </xdr:from>
    <xdr:to>
      <xdr:col>87</xdr:col>
      <xdr:colOff>1142440</xdr:colOff>
      <xdr:row>279</xdr:row>
      <xdr:rowOff>85725</xdr:rowOff>
    </xdr:to>
    <xdr:cxnSp macro="">
      <xdr:nvCxnSpPr>
        <xdr:cNvPr id="612" name="AutoShape 19"/>
        <xdr:cNvCxnSpPr/>
      </xdr:nvCxnSpPr>
      <xdr:spPr>
        <a:xfrm>
          <a:off x="2333625" y="40776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280</xdr:row>
      <xdr:rowOff>85725</xdr:rowOff>
    </xdr:from>
    <xdr:to>
      <xdr:col>87</xdr:col>
      <xdr:colOff>1142440</xdr:colOff>
      <xdr:row>280</xdr:row>
      <xdr:rowOff>85725</xdr:rowOff>
    </xdr:to>
    <xdr:cxnSp macro="">
      <xdr:nvCxnSpPr>
        <xdr:cNvPr id="613" name="AutoShape 19"/>
        <xdr:cNvCxnSpPr/>
      </xdr:nvCxnSpPr>
      <xdr:spPr>
        <a:xfrm>
          <a:off x="2333625" y="40938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281</xdr:row>
      <xdr:rowOff>85725</xdr:rowOff>
    </xdr:from>
    <xdr:to>
      <xdr:col>87</xdr:col>
      <xdr:colOff>1142440</xdr:colOff>
      <xdr:row>281</xdr:row>
      <xdr:rowOff>85725</xdr:rowOff>
    </xdr:to>
    <xdr:cxnSp macro="">
      <xdr:nvCxnSpPr>
        <xdr:cNvPr id="614" name="AutoShape 19"/>
        <xdr:cNvCxnSpPr/>
      </xdr:nvCxnSpPr>
      <xdr:spPr>
        <a:xfrm>
          <a:off x="2333625" y="41100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282</xdr:row>
      <xdr:rowOff>85725</xdr:rowOff>
    </xdr:from>
    <xdr:to>
      <xdr:col>87</xdr:col>
      <xdr:colOff>1142440</xdr:colOff>
      <xdr:row>282</xdr:row>
      <xdr:rowOff>85725</xdr:rowOff>
    </xdr:to>
    <xdr:cxnSp macro="">
      <xdr:nvCxnSpPr>
        <xdr:cNvPr id="615" name="AutoShape 19"/>
        <xdr:cNvCxnSpPr/>
      </xdr:nvCxnSpPr>
      <xdr:spPr>
        <a:xfrm>
          <a:off x="2333625" y="41262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283</xdr:row>
      <xdr:rowOff>85725</xdr:rowOff>
    </xdr:from>
    <xdr:to>
      <xdr:col>87</xdr:col>
      <xdr:colOff>1142440</xdr:colOff>
      <xdr:row>283</xdr:row>
      <xdr:rowOff>85725</xdr:rowOff>
    </xdr:to>
    <xdr:cxnSp macro="">
      <xdr:nvCxnSpPr>
        <xdr:cNvPr id="616" name="AutoShape 19"/>
        <xdr:cNvCxnSpPr/>
      </xdr:nvCxnSpPr>
      <xdr:spPr>
        <a:xfrm>
          <a:off x="2333625" y="41424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284</xdr:row>
      <xdr:rowOff>85725</xdr:rowOff>
    </xdr:from>
    <xdr:to>
      <xdr:col>87</xdr:col>
      <xdr:colOff>1142440</xdr:colOff>
      <xdr:row>284</xdr:row>
      <xdr:rowOff>85725</xdr:rowOff>
    </xdr:to>
    <xdr:cxnSp macro="">
      <xdr:nvCxnSpPr>
        <xdr:cNvPr id="617" name="AutoShape 19"/>
        <xdr:cNvCxnSpPr/>
      </xdr:nvCxnSpPr>
      <xdr:spPr>
        <a:xfrm>
          <a:off x="2333625" y="41586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285</xdr:row>
      <xdr:rowOff>85725</xdr:rowOff>
    </xdr:from>
    <xdr:to>
      <xdr:col>87</xdr:col>
      <xdr:colOff>1142440</xdr:colOff>
      <xdr:row>285</xdr:row>
      <xdr:rowOff>85725</xdr:rowOff>
    </xdr:to>
    <xdr:cxnSp macro="">
      <xdr:nvCxnSpPr>
        <xdr:cNvPr id="618" name="AutoShape 19"/>
        <xdr:cNvCxnSpPr/>
      </xdr:nvCxnSpPr>
      <xdr:spPr>
        <a:xfrm>
          <a:off x="2333625" y="41748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286</xdr:row>
      <xdr:rowOff>85725</xdr:rowOff>
    </xdr:from>
    <xdr:to>
      <xdr:col>87</xdr:col>
      <xdr:colOff>1142440</xdr:colOff>
      <xdr:row>286</xdr:row>
      <xdr:rowOff>85725</xdr:rowOff>
    </xdr:to>
    <xdr:cxnSp macro="">
      <xdr:nvCxnSpPr>
        <xdr:cNvPr id="619" name="AutoShape 19"/>
        <xdr:cNvCxnSpPr/>
      </xdr:nvCxnSpPr>
      <xdr:spPr>
        <a:xfrm>
          <a:off x="2333625" y="41910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287</xdr:row>
      <xdr:rowOff>85725</xdr:rowOff>
    </xdr:from>
    <xdr:to>
      <xdr:col>87</xdr:col>
      <xdr:colOff>1142440</xdr:colOff>
      <xdr:row>287</xdr:row>
      <xdr:rowOff>85725</xdr:rowOff>
    </xdr:to>
    <xdr:cxnSp macro="">
      <xdr:nvCxnSpPr>
        <xdr:cNvPr id="620" name="AutoShape 19"/>
        <xdr:cNvCxnSpPr/>
      </xdr:nvCxnSpPr>
      <xdr:spPr>
        <a:xfrm>
          <a:off x="2333625" y="42071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288</xdr:row>
      <xdr:rowOff>85725</xdr:rowOff>
    </xdr:from>
    <xdr:to>
      <xdr:col>87</xdr:col>
      <xdr:colOff>1142440</xdr:colOff>
      <xdr:row>288</xdr:row>
      <xdr:rowOff>85725</xdr:rowOff>
    </xdr:to>
    <xdr:cxnSp macro="">
      <xdr:nvCxnSpPr>
        <xdr:cNvPr id="621" name="AutoShape 19"/>
        <xdr:cNvCxnSpPr/>
      </xdr:nvCxnSpPr>
      <xdr:spPr>
        <a:xfrm>
          <a:off x="2333625" y="42233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289</xdr:row>
      <xdr:rowOff>85725</xdr:rowOff>
    </xdr:from>
    <xdr:to>
      <xdr:col>87</xdr:col>
      <xdr:colOff>1142440</xdr:colOff>
      <xdr:row>289</xdr:row>
      <xdr:rowOff>85725</xdr:rowOff>
    </xdr:to>
    <xdr:cxnSp macro="">
      <xdr:nvCxnSpPr>
        <xdr:cNvPr id="622" name="AutoShape 19"/>
        <xdr:cNvCxnSpPr/>
      </xdr:nvCxnSpPr>
      <xdr:spPr>
        <a:xfrm>
          <a:off x="2333625" y="42395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290</xdr:row>
      <xdr:rowOff>85725</xdr:rowOff>
    </xdr:from>
    <xdr:to>
      <xdr:col>87</xdr:col>
      <xdr:colOff>1142440</xdr:colOff>
      <xdr:row>290</xdr:row>
      <xdr:rowOff>85725</xdr:rowOff>
    </xdr:to>
    <xdr:cxnSp macro="">
      <xdr:nvCxnSpPr>
        <xdr:cNvPr id="623" name="AutoShape 19"/>
        <xdr:cNvCxnSpPr/>
      </xdr:nvCxnSpPr>
      <xdr:spPr>
        <a:xfrm>
          <a:off x="2333625" y="42557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291</xdr:row>
      <xdr:rowOff>85725</xdr:rowOff>
    </xdr:from>
    <xdr:to>
      <xdr:col>87</xdr:col>
      <xdr:colOff>1142440</xdr:colOff>
      <xdr:row>291</xdr:row>
      <xdr:rowOff>85725</xdr:rowOff>
    </xdr:to>
    <xdr:cxnSp macro="">
      <xdr:nvCxnSpPr>
        <xdr:cNvPr id="624" name="AutoShape 19"/>
        <xdr:cNvCxnSpPr/>
      </xdr:nvCxnSpPr>
      <xdr:spPr>
        <a:xfrm>
          <a:off x="2333625" y="42719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292</xdr:row>
      <xdr:rowOff>85725</xdr:rowOff>
    </xdr:from>
    <xdr:to>
      <xdr:col>87</xdr:col>
      <xdr:colOff>1142440</xdr:colOff>
      <xdr:row>292</xdr:row>
      <xdr:rowOff>85725</xdr:rowOff>
    </xdr:to>
    <xdr:cxnSp macro="">
      <xdr:nvCxnSpPr>
        <xdr:cNvPr id="625" name="AutoShape 19"/>
        <xdr:cNvCxnSpPr/>
      </xdr:nvCxnSpPr>
      <xdr:spPr>
        <a:xfrm>
          <a:off x="2333625" y="42881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293</xdr:row>
      <xdr:rowOff>85725</xdr:rowOff>
    </xdr:from>
    <xdr:to>
      <xdr:col>87</xdr:col>
      <xdr:colOff>1142440</xdr:colOff>
      <xdr:row>293</xdr:row>
      <xdr:rowOff>85725</xdr:rowOff>
    </xdr:to>
    <xdr:cxnSp macro="">
      <xdr:nvCxnSpPr>
        <xdr:cNvPr id="626" name="AutoShape 19"/>
        <xdr:cNvCxnSpPr/>
      </xdr:nvCxnSpPr>
      <xdr:spPr>
        <a:xfrm>
          <a:off x="2333625" y="43043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294</xdr:row>
      <xdr:rowOff>85725</xdr:rowOff>
    </xdr:from>
    <xdr:to>
      <xdr:col>87</xdr:col>
      <xdr:colOff>1142440</xdr:colOff>
      <xdr:row>294</xdr:row>
      <xdr:rowOff>85725</xdr:rowOff>
    </xdr:to>
    <xdr:cxnSp macro="">
      <xdr:nvCxnSpPr>
        <xdr:cNvPr id="627" name="AutoShape 19"/>
        <xdr:cNvCxnSpPr/>
      </xdr:nvCxnSpPr>
      <xdr:spPr>
        <a:xfrm>
          <a:off x="2333625" y="43205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295</xdr:row>
      <xdr:rowOff>85725</xdr:rowOff>
    </xdr:from>
    <xdr:to>
      <xdr:col>87</xdr:col>
      <xdr:colOff>1142440</xdr:colOff>
      <xdr:row>295</xdr:row>
      <xdr:rowOff>85725</xdr:rowOff>
    </xdr:to>
    <xdr:cxnSp macro="">
      <xdr:nvCxnSpPr>
        <xdr:cNvPr id="628" name="AutoShape 19"/>
        <xdr:cNvCxnSpPr/>
      </xdr:nvCxnSpPr>
      <xdr:spPr>
        <a:xfrm>
          <a:off x="2333625" y="43367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296</xdr:row>
      <xdr:rowOff>85725</xdr:rowOff>
    </xdr:from>
    <xdr:to>
      <xdr:col>87</xdr:col>
      <xdr:colOff>1142440</xdr:colOff>
      <xdr:row>296</xdr:row>
      <xdr:rowOff>85725</xdr:rowOff>
    </xdr:to>
    <xdr:cxnSp macro="">
      <xdr:nvCxnSpPr>
        <xdr:cNvPr id="629" name="AutoShape 19"/>
        <xdr:cNvCxnSpPr/>
      </xdr:nvCxnSpPr>
      <xdr:spPr>
        <a:xfrm>
          <a:off x="2333625" y="43529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297</xdr:row>
      <xdr:rowOff>85725</xdr:rowOff>
    </xdr:from>
    <xdr:to>
      <xdr:col>87</xdr:col>
      <xdr:colOff>1142440</xdr:colOff>
      <xdr:row>297</xdr:row>
      <xdr:rowOff>85725</xdr:rowOff>
    </xdr:to>
    <xdr:cxnSp macro="">
      <xdr:nvCxnSpPr>
        <xdr:cNvPr id="630" name="AutoShape 19"/>
        <xdr:cNvCxnSpPr/>
      </xdr:nvCxnSpPr>
      <xdr:spPr>
        <a:xfrm>
          <a:off x="2333625" y="43691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298</xdr:row>
      <xdr:rowOff>85725</xdr:rowOff>
    </xdr:from>
    <xdr:to>
      <xdr:col>87</xdr:col>
      <xdr:colOff>1142440</xdr:colOff>
      <xdr:row>298</xdr:row>
      <xdr:rowOff>85725</xdr:rowOff>
    </xdr:to>
    <xdr:cxnSp macro="">
      <xdr:nvCxnSpPr>
        <xdr:cNvPr id="631" name="AutoShape 19"/>
        <xdr:cNvCxnSpPr/>
      </xdr:nvCxnSpPr>
      <xdr:spPr>
        <a:xfrm>
          <a:off x="2333625" y="43853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299</xdr:row>
      <xdr:rowOff>85725</xdr:rowOff>
    </xdr:from>
    <xdr:to>
      <xdr:col>87</xdr:col>
      <xdr:colOff>1142440</xdr:colOff>
      <xdr:row>299</xdr:row>
      <xdr:rowOff>85725</xdr:rowOff>
    </xdr:to>
    <xdr:cxnSp macro="">
      <xdr:nvCxnSpPr>
        <xdr:cNvPr id="632" name="AutoShape 19"/>
        <xdr:cNvCxnSpPr/>
      </xdr:nvCxnSpPr>
      <xdr:spPr>
        <a:xfrm>
          <a:off x="2333625" y="44015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300</xdr:row>
      <xdr:rowOff>85725</xdr:rowOff>
    </xdr:from>
    <xdr:to>
      <xdr:col>87</xdr:col>
      <xdr:colOff>1142440</xdr:colOff>
      <xdr:row>300</xdr:row>
      <xdr:rowOff>85725</xdr:rowOff>
    </xdr:to>
    <xdr:cxnSp macro="">
      <xdr:nvCxnSpPr>
        <xdr:cNvPr id="633" name="AutoShape 19"/>
        <xdr:cNvCxnSpPr/>
      </xdr:nvCxnSpPr>
      <xdr:spPr>
        <a:xfrm>
          <a:off x="2333625" y="44176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301</xdr:row>
      <xdr:rowOff>85725</xdr:rowOff>
    </xdr:from>
    <xdr:to>
      <xdr:col>87</xdr:col>
      <xdr:colOff>1142440</xdr:colOff>
      <xdr:row>301</xdr:row>
      <xdr:rowOff>85725</xdr:rowOff>
    </xdr:to>
    <xdr:cxnSp macro="">
      <xdr:nvCxnSpPr>
        <xdr:cNvPr id="634" name="AutoShape 19"/>
        <xdr:cNvCxnSpPr/>
      </xdr:nvCxnSpPr>
      <xdr:spPr>
        <a:xfrm>
          <a:off x="2333625" y="44338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302</xdr:row>
      <xdr:rowOff>85725</xdr:rowOff>
    </xdr:from>
    <xdr:to>
      <xdr:col>87</xdr:col>
      <xdr:colOff>1142440</xdr:colOff>
      <xdr:row>302</xdr:row>
      <xdr:rowOff>85725</xdr:rowOff>
    </xdr:to>
    <xdr:cxnSp macro="">
      <xdr:nvCxnSpPr>
        <xdr:cNvPr id="635" name="AutoShape 19"/>
        <xdr:cNvCxnSpPr/>
      </xdr:nvCxnSpPr>
      <xdr:spPr>
        <a:xfrm>
          <a:off x="2333625" y="44500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303</xdr:row>
      <xdr:rowOff>85725</xdr:rowOff>
    </xdr:from>
    <xdr:to>
      <xdr:col>87</xdr:col>
      <xdr:colOff>1142440</xdr:colOff>
      <xdr:row>303</xdr:row>
      <xdr:rowOff>85725</xdr:rowOff>
    </xdr:to>
    <xdr:cxnSp macro="">
      <xdr:nvCxnSpPr>
        <xdr:cNvPr id="636" name="AutoShape 19"/>
        <xdr:cNvCxnSpPr/>
      </xdr:nvCxnSpPr>
      <xdr:spPr>
        <a:xfrm>
          <a:off x="2333625" y="44662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304</xdr:row>
      <xdr:rowOff>85725</xdr:rowOff>
    </xdr:from>
    <xdr:to>
      <xdr:col>87</xdr:col>
      <xdr:colOff>1142440</xdr:colOff>
      <xdr:row>304</xdr:row>
      <xdr:rowOff>85725</xdr:rowOff>
    </xdr:to>
    <xdr:cxnSp macro="">
      <xdr:nvCxnSpPr>
        <xdr:cNvPr id="637" name="AutoShape 19"/>
        <xdr:cNvCxnSpPr/>
      </xdr:nvCxnSpPr>
      <xdr:spPr>
        <a:xfrm>
          <a:off x="2333625" y="44824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305</xdr:row>
      <xdr:rowOff>85725</xdr:rowOff>
    </xdr:from>
    <xdr:to>
      <xdr:col>87</xdr:col>
      <xdr:colOff>1142440</xdr:colOff>
      <xdr:row>305</xdr:row>
      <xdr:rowOff>85725</xdr:rowOff>
    </xdr:to>
    <xdr:cxnSp macro="">
      <xdr:nvCxnSpPr>
        <xdr:cNvPr id="638" name="AutoShape 19"/>
        <xdr:cNvCxnSpPr/>
      </xdr:nvCxnSpPr>
      <xdr:spPr>
        <a:xfrm>
          <a:off x="2333625" y="44986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306</xdr:row>
      <xdr:rowOff>85725</xdr:rowOff>
    </xdr:from>
    <xdr:to>
      <xdr:col>87</xdr:col>
      <xdr:colOff>1142440</xdr:colOff>
      <xdr:row>306</xdr:row>
      <xdr:rowOff>85725</xdr:rowOff>
    </xdr:to>
    <xdr:cxnSp macro="">
      <xdr:nvCxnSpPr>
        <xdr:cNvPr id="639" name="AutoShape 19"/>
        <xdr:cNvCxnSpPr/>
      </xdr:nvCxnSpPr>
      <xdr:spPr>
        <a:xfrm>
          <a:off x="2333625" y="45148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307</xdr:row>
      <xdr:rowOff>85725</xdr:rowOff>
    </xdr:from>
    <xdr:to>
      <xdr:col>87</xdr:col>
      <xdr:colOff>1142440</xdr:colOff>
      <xdr:row>307</xdr:row>
      <xdr:rowOff>85725</xdr:rowOff>
    </xdr:to>
    <xdr:cxnSp macro="">
      <xdr:nvCxnSpPr>
        <xdr:cNvPr id="640" name="AutoShape 19"/>
        <xdr:cNvCxnSpPr/>
      </xdr:nvCxnSpPr>
      <xdr:spPr>
        <a:xfrm>
          <a:off x="2333625" y="45310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308</xdr:row>
      <xdr:rowOff>85725</xdr:rowOff>
    </xdr:from>
    <xdr:to>
      <xdr:col>87</xdr:col>
      <xdr:colOff>1142440</xdr:colOff>
      <xdr:row>308</xdr:row>
      <xdr:rowOff>85725</xdr:rowOff>
    </xdr:to>
    <xdr:cxnSp macro="">
      <xdr:nvCxnSpPr>
        <xdr:cNvPr id="641" name="AutoShape 19"/>
        <xdr:cNvCxnSpPr/>
      </xdr:nvCxnSpPr>
      <xdr:spPr>
        <a:xfrm>
          <a:off x="2333625" y="45472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309</xdr:row>
      <xdr:rowOff>85725</xdr:rowOff>
    </xdr:from>
    <xdr:to>
      <xdr:col>87</xdr:col>
      <xdr:colOff>1142440</xdr:colOff>
      <xdr:row>309</xdr:row>
      <xdr:rowOff>85725</xdr:rowOff>
    </xdr:to>
    <xdr:cxnSp macro="">
      <xdr:nvCxnSpPr>
        <xdr:cNvPr id="642" name="AutoShape 19"/>
        <xdr:cNvCxnSpPr/>
      </xdr:nvCxnSpPr>
      <xdr:spPr>
        <a:xfrm>
          <a:off x="2333625" y="45634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310</xdr:row>
      <xdr:rowOff>85725</xdr:rowOff>
    </xdr:from>
    <xdr:to>
      <xdr:col>87</xdr:col>
      <xdr:colOff>1142440</xdr:colOff>
      <xdr:row>310</xdr:row>
      <xdr:rowOff>85725</xdr:rowOff>
    </xdr:to>
    <xdr:cxnSp macro="">
      <xdr:nvCxnSpPr>
        <xdr:cNvPr id="643" name="AutoShape 19"/>
        <xdr:cNvCxnSpPr/>
      </xdr:nvCxnSpPr>
      <xdr:spPr>
        <a:xfrm>
          <a:off x="2333625" y="45796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311</xdr:row>
      <xdr:rowOff>85725</xdr:rowOff>
    </xdr:from>
    <xdr:to>
      <xdr:col>87</xdr:col>
      <xdr:colOff>1142440</xdr:colOff>
      <xdr:row>311</xdr:row>
      <xdr:rowOff>85725</xdr:rowOff>
    </xdr:to>
    <xdr:cxnSp macro="">
      <xdr:nvCxnSpPr>
        <xdr:cNvPr id="644" name="AutoShape 19"/>
        <xdr:cNvCxnSpPr/>
      </xdr:nvCxnSpPr>
      <xdr:spPr>
        <a:xfrm>
          <a:off x="2333625" y="45958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312</xdr:row>
      <xdr:rowOff>85725</xdr:rowOff>
    </xdr:from>
    <xdr:to>
      <xdr:col>87</xdr:col>
      <xdr:colOff>1142440</xdr:colOff>
      <xdr:row>312</xdr:row>
      <xdr:rowOff>85725</xdr:rowOff>
    </xdr:to>
    <xdr:cxnSp macro="">
      <xdr:nvCxnSpPr>
        <xdr:cNvPr id="645" name="AutoShape 19"/>
        <xdr:cNvCxnSpPr/>
      </xdr:nvCxnSpPr>
      <xdr:spPr>
        <a:xfrm>
          <a:off x="2333625" y="46120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313</xdr:row>
      <xdr:rowOff>85725</xdr:rowOff>
    </xdr:from>
    <xdr:to>
      <xdr:col>87</xdr:col>
      <xdr:colOff>1142440</xdr:colOff>
      <xdr:row>313</xdr:row>
      <xdr:rowOff>85725</xdr:rowOff>
    </xdr:to>
    <xdr:cxnSp macro="">
      <xdr:nvCxnSpPr>
        <xdr:cNvPr id="646" name="AutoShape 19"/>
        <xdr:cNvCxnSpPr/>
      </xdr:nvCxnSpPr>
      <xdr:spPr>
        <a:xfrm>
          <a:off x="2333625" y="46281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314</xdr:row>
      <xdr:rowOff>85725</xdr:rowOff>
    </xdr:from>
    <xdr:to>
      <xdr:col>87</xdr:col>
      <xdr:colOff>1142440</xdr:colOff>
      <xdr:row>314</xdr:row>
      <xdr:rowOff>85725</xdr:rowOff>
    </xdr:to>
    <xdr:cxnSp macro="">
      <xdr:nvCxnSpPr>
        <xdr:cNvPr id="647" name="AutoShape 19"/>
        <xdr:cNvCxnSpPr/>
      </xdr:nvCxnSpPr>
      <xdr:spPr>
        <a:xfrm>
          <a:off x="2333625" y="46443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315</xdr:row>
      <xdr:rowOff>85725</xdr:rowOff>
    </xdr:from>
    <xdr:to>
      <xdr:col>87</xdr:col>
      <xdr:colOff>1142440</xdr:colOff>
      <xdr:row>315</xdr:row>
      <xdr:rowOff>85725</xdr:rowOff>
    </xdr:to>
    <xdr:cxnSp macro="">
      <xdr:nvCxnSpPr>
        <xdr:cNvPr id="648" name="AutoShape 19"/>
        <xdr:cNvCxnSpPr/>
      </xdr:nvCxnSpPr>
      <xdr:spPr>
        <a:xfrm>
          <a:off x="2333625" y="46605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316</xdr:row>
      <xdr:rowOff>85725</xdr:rowOff>
    </xdr:from>
    <xdr:to>
      <xdr:col>87</xdr:col>
      <xdr:colOff>1142440</xdr:colOff>
      <xdr:row>316</xdr:row>
      <xdr:rowOff>85725</xdr:rowOff>
    </xdr:to>
    <xdr:cxnSp macro="">
      <xdr:nvCxnSpPr>
        <xdr:cNvPr id="649" name="AutoShape 19"/>
        <xdr:cNvCxnSpPr/>
      </xdr:nvCxnSpPr>
      <xdr:spPr>
        <a:xfrm>
          <a:off x="2333625" y="46767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317</xdr:row>
      <xdr:rowOff>85725</xdr:rowOff>
    </xdr:from>
    <xdr:to>
      <xdr:col>87</xdr:col>
      <xdr:colOff>1142440</xdr:colOff>
      <xdr:row>317</xdr:row>
      <xdr:rowOff>85725</xdr:rowOff>
    </xdr:to>
    <xdr:cxnSp macro="">
      <xdr:nvCxnSpPr>
        <xdr:cNvPr id="650" name="AutoShape 19"/>
        <xdr:cNvCxnSpPr/>
      </xdr:nvCxnSpPr>
      <xdr:spPr>
        <a:xfrm>
          <a:off x="2333625" y="46929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39</xdr:row>
      <xdr:rowOff>85725</xdr:rowOff>
    </xdr:from>
    <xdr:to>
      <xdr:col>41</xdr:col>
      <xdr:colOff>609040</xdr:colOff>
      <xdr:row>39</xdr:row>
      <xdr:rowOff>85725</xdr:rowOff>
    </xdr:to>
    <xdr:cxnSp macro="">
      <xdr:nvCxnSpPr>
        <xdr:cNvPr id="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40</xdr:row>
      <xdr:rowOff>81243</xdr:rowOff>
    </xdr:from>
    <xdr:to>
      <xdr:col>41</xdr:col>
      <xdr:colOff>609040</xdr:colOff>
      <xdr:row>40</xdr:row>
      <xdr:rowOff>81243</xdr:rowOff>
    </xdr:to>
    <xdr:cxnSp macro="">
      <xdr:nvCxnSpPr>
        <xdr:cNvPr id="9" name="AutoShape 20"/>
        <xdr:cNvCxnSpPr/>
      </xdr:nvCxnSpPr>
      <xdr:spPr>
        <a:xfrm>
          <a:off x="2352675" y="211959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41</xdr:row>
      <xdr:rowOff>86285</xdr:rowOff>
    </xdr:from>
    <xdr:to>
      <xdr:col>41</xdr:col>
      <xdr:colOff>609040</xdr:colOff>
      <xdr:row>41</xdr:row>
      <xdr:rowOff>86285</xdr:rowOff>
    </xdr:to>
    <xdr:cxnSp macro="">
      <xdr:nvCxnSpPr>
        <xdr:cNvPr id="10" name="AutoShape 21"/>
        <xdr:cNvCxnSpPr/>
      </xdr:nvCxnSpPr>
      <xdr:spPr>
        <a:xfrm>
          <a:off x="2352675" y="228656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42</xdr:row>
      <xdr:rowOff>81803</xdr:rowOff>
    </xdr:from>
    <xdr:to>
      <xdr:col>41</xdr:col>
      <xdr:colOff>609040</xdr:colOff>
      <xdr:row>42</xdr:row>
      <xdr:rowOff>81803</xdr:rowOff>
    </xdr:to>
    <xdr:cxnSp macro="">
      <xdr:nvCxnSpPr>
        <xdr:cNvPr id="11" name="AutoShape 22"/>
        <xdr:cNvCxnSpPr/>
      </xdr:nvCxnSpPr>
      <xdr:spPr>
        <a:xfrm>
          <a:off x="2352675" y="244400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43</xdr:row>
      <xdr:rowOff>86846</xdr:rowOff>
    </xdr:from>
    <xdr:to>
      <xdr:col>41</xdr:col>
      <xdr:colOff>609040</xdr:colOff>
      <xdr:row>43</xdr:row>
      <xdr:rowOff>86846</xdr:rowOff>
    </xdr:to>
    <xdr:cxnSp macro="">
      <xdr:nvCxnSpPr>
        <xdr:cNvPr id="12" name="AutoShape 23"/>
        <xdr:cNvCxnSpPr/>
      </xdr:nvCxnSpPr>
      <xdr:spPr>
        <a:xfrm>
          <a:off x="2352675" y="261097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44</xdr:row>
      <xdr:rowOff>82363</xdr:rowOff>
    </xdr:from>
    <xdr:to>
      <xdr:col>41</xdr:col>
      <xdr:colOff>609040</xdr:colOff>
      <xdr:row>44</xdr:row>
      <xdr:rowOff>82363</xdr:rowOff>
    </xdr:to>
    <xdr:cxnSp macro="">
      <xdr:nvCxnSpPr>
        <xdr:cNvPr id="13" name="AutoShape 24"/>
        <xdr:cNvCxnSpPr/>
      </xdr:nvCxnSpPr>
      <xdr:spPr>
        <a:xfrm>
          <a:off x="2352675" y="276841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45</xdr:row>
      <xdr:rowOff>87406</xdr:rowOff>
    </xdr:from>
    <xdr:to>
      <xdr:col>41</xdr:col>
      <xdr:colOff>609040</xdr:colOff>
      <xdr:row>45</xdr:row>
      <xdr:rowOff>87406</xdr:rowOff>
    </xdr:to>
    <xdr:cxnSp macro="">
      <xdr:nvCxnSpPr>
        <xdr:cNvPr id="14" name="AutoShape 25"/>
        <xdr:cNvCxnSpPr/>
      </xdr:nvCxnSpPr>
      <xdr:spPr>
        <a:xfrm>
          <a:off x="2352675" y="293538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46</xdr:row>
      <xdr:rowOff>82924</xdr:rowOff>
    </xdr:from>
    <xdr:to>
      <xdr:col>41</xdr:col>
      <xdr:colOff>609040</xdr:colOff>
      <xdr:row>46</xdr:row>
      <xdr:rowOff>82924</xdr:rowOff>
    </xdr:to>
    <xdr:cxnSp macro="">
      <xdr:nvCxnSpPr>
        <xdr:cNvPr id="15" name="AutoShape 26"/>
        <xdr:cNvCxnSpPr/>
      </xdr:nvCxnSpPr>
      <xdr:spPr>
        <a:xfrm>
          <a:off x="2352675" y="309282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47</xdr:row>
      <xdr:rowOff>87966</xdr:rowOff>
    </xdr:from>
    <xdr:to>
      <xdr:col>41</xdr:col>
      <xdr:colOff>609040</xdr:colOff>
      <xdr:row>47</xdr:row>
      <xdr:rowOff>87966</xdr:rowOff>
    </xdr:to>
    <xdr:cxnSp macro="">
      <xdr:nvCxnSpPr>
        <xdr:cNvPr id="16" name="AutoShape 27"/>
        <xdr:cNvCxnSpPr/>
      </xdr:nvCxnSpPr>
      <xdr:spPr>
        <a:xfrm>
          <a:off x="2352675" y="325979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48</xdr:row>
      <xdr:rowOff>83484</xdr:rowOff>
    </xdr:from>
    <xdr:to>
      <xdr:col>41</xdr:col>
      <xdr:colOff>609040</xdr:colOff>
      <xdr:row>48</xdr:row>
      <xdr:rowOff>83484</xdr:rowOff>
    </xdr:to>
    <xdr:cxnSp macro="">
      <xdr:nvCxnSpPr>
        <xdr:cNvPr id="17" name="AutoShape 28"/>
        <xdr:cNvCxnSpPr/>
      </xdr:nvCxnSpPr>
      <xdr:spPr>
        <a:xfrm>
          <a:off x="2352675" y="341723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49</xdr:row>
      <xdr:rowOff>79002</xdr:rowOff>
    </xdr:from>
    <xdr:to>
      <xdr:col>41</xdr:col>
      <xdr:colOff>609040</xdr:colOff>
      <xdr:row>49</xdr:row>
      <xdr:rowOff>79002</xdr:rowOff>
    </xdr:to>
    <xdr:cxnSp macro="">
      <xdr:nvCxnSpPr>
        <xdr:cNvPr id="18" name="AutoShape 29"/>
        <xdr:cNvCxnSpPr/>
      </xdr:nvCxnSpPr>
      <xdr:spPr>
        <a:xfrm>
          <a:off x="2352675" y="357467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50</xdr:row>
      <xdr:rowOff>84044</xdr:rowOff>
    </xdr:from>
    <xdr:to>
      <xdr:col>41</xdr:col>
      <xdr:colOff>609040</xdr:colOff>
      <xdr:row>50</xdr:row>
      <xdr:rowOff>84044</xdr:rowOff>
    </xdr:to>
    <xdr:cxnSp macro="">
      <xdr:nvCxnSpPr>
        <xdr:cNvPr id="19" name="AutoShape 30"/>
        <xdr:cNvCxnSpPr/>
      </xdr:nvCxnSpPr>
      <xdr:spPr>
        <a:xfrm>
          <a:off x="2352675" y="374164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51</xdr:row>
      <xdr:rowOff>79562</xdr:rowOff>
    </xdr:from>
    <xdr:to>
      <xdr:col>41</xdr:col>
      <xdr:colOff>609040</xdr:colOff>
      <xdr:row>51</xdr:row>
      <xdr:rowOff>79562</xdr:rowOff>
    </xdr:to>
    <xdr:cxnSp macro="">
      <xdr:nvCxnSpPr>
        <xdr:cNvPr id="20" name="AutoShape 31"/>
        <xdr:cNvCxnSpPr/>
      </xdr:nvCxnSpPr>
      <xdr:spPr>
        <a:xfrm>
          <a:off x="2352675" y="389908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52</xdr:row>
      <xdr:rowOff>84605</xdr:rowOff>
    </xdr:from>
    <xdr:to>
      <xdr:col>41</xdr:col>
      <xdr:colOff>609040</xdr:colOff>
      <xdr:row>52</xdr:row>
      <xdr:rowOff>84605</xdr:rowOff>
    </xdr:to>
    <xdr:cxnSp macro="">
      <xdr:nvCxnSpPr>
        <xdr:cNvPr id="21" name="AutoShape 32"/>
        <xdr:cNvCxnSpPr/>
      </xdr:nvCxnSpPr>
      <xdr:spPr>
        <a:xfrm>
          <a:off x="2352675" y="406605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53</xdr:row>
      <xdr:rowOff>80122</xdr:rowOff>
    </xdr:from>
    <xdr:to>
      <xdr:col>41</xdr:col>
      <xdr:colOff>609040</xdr:colOff>
      <xdr:row>53</xdr:row>
      <xdr:rowOff>80122</xdr:rowOff>
    </xdr:to>
    <xdr:cxnSp macro="">
      <xdr:nvCxnSpPr>
        <xdr:cNvPr id="22" name="AutoShape 33"/>
        <xdr:cNvCxnSpPr/>
      </xdr:nvCxnSpPr>
      <xdr:spPr>
        <a:xfrm>
          <a:off x="2352675" y="422349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54</xdr:row>
      <xdr:rowOff>85165</xdr:rowOff>
    </xdr:from>
    <xdr:to>
      <xdr:col>41</xdr:col>
      <xdr:colOff>609040</xdr:colOff>
      <xdr:row>54</xdr:row>
      <xdr:rowOff>85165</xdr:rowOff>
    </xdr:to>
    <xdr:cxnSp macro="">
      <xdr:nvCxnSpPr>
        <xdr:cNvPr id="23" name="AutoShape 34"/>
        <xdr:cNvCxnSpPr/>
      </xdr:nvCxnSpPr>
      <xdr:spPr>
        <a:xfrm>
          <a:off x="2352675" y="439046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55</xdr:row>
      <xdr:rowOff>80683</xdr:rowOff>
    </xdr:from>
    <xdr:to>
      <xdr:col>41</xdr:col>
      <xdr:colOff>609040</xdr:colOff>
      <xdr:row>55</xdr:row>
      <xdr:rowOff>80683</xdr:rowOff>
    </xdr:to>
    <xdr:cxnSp macro="">
      <xdr:nvCxnSpPr>
        <xdr:cNvPr id="24" name="AutoShape 35"/>
        <xdr:cNvCxnSpPr/>
      </xdr:nvCxnSpPr>
      <xdr:spPr>
        <a:xfrm>
          <a:off x="2352675" y="454790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56</xdr:row>
      <xdr:rowOff>85725</xdr:rowOff>
    </xdr:from>
    <xdr:to>
      <xdr:col>41</xdr:col>
      <xdr:colOff>609040</xdr:colOff>
      <xdr:row>56</xdr:row>
      <xdr:rowOff>85725</xdr:rowOff>
    </xdr:to>
    <xdr:cxnSp macro="">
      <xdr:nvCxnSpPr>
        <xdr:cNvPr id="25" name="AutoShape 36"/>
        <xdr:cNvCxnSpPr/>
      </xdr:nvCxnSpPr>
      <xdr:spPr>
        <a:xfrm>
          <a:off x="2352675" y="4714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57</xdr:row>
      <xdr:rowOff>81243</xdr:rowOff>
    </xdr:from>
    <xdr:to>
      <xdr:col>41</xdr:col>
      <xdr:colOff>609040</xdr:colOff>
      <xdr:row>57</xdr:row>
      <xdr:rowOff>81243</xdr:rowOff>
    </xdr:to>
    <xdr:cxnSp macro="">
      <xdr:nvCxnSpPr>
        <xdr:cNvPr id="26" name="AutoShape 37"/>
        <xdr:cNvCxnSpPr/>
      </xdr:nvCxnSpPr>
      <xdr:spPr>
        <a:xfrm>
          <a:off x="2352675" y="487231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58</xdr:row>
      <xdr:rowOff>86285</xdr:rowOff>
    </xdr:from>
    <xdr:to>
      <xdr:col>41</xdr:col>
      <xdr:colOff>609040</xdr:colOff>
      <xdr:row>58</xdr:row>
      <xdr:rowOff>86285</xdr:rowOff>
    </xdr:to>
    <xdr:cxnSp macro="">
      <xdr:nvCxnSpPr>
        <xdr:cNvPr id="27" name="AutoShape 38"/>
        <xdr:cNvCxnSpPr/>
      </xdr:nvCxnSpPr>
      <xdr:spPr>
        <a:xfrm>
          <a:off x="2352675" y="503928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59</xdr:row>
      <xdr:rowOff>81803</xdr:rowOff>
    </xdr:from>
    <xdr:to>
      <xdr:col>41</xdr:col>
      <xdr:colOff>609040</xdr:colOff>
      <xdr:row>59</xdr:row>
      <xdr:rowOff>81803</xdr:rowOff>
    </xdr:to>
    <xdr:cxnSp macro="">
      <xdr:nvCxnSpPr>
        <xdr:cNvPr id="28" name="AutoShape 39"/>
        <xdr:cNvCxnSpPr/>
      </xdr:nvCxnSpPr>
      <xdr:spPr>
        <a:xfrm>
          <a:off x="2352675" y="519672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60</xdr:row>
      <xdr:rowOff>86846</xdr:rowOff>
    </xdr:from>
    <xdr:to>
      <xdr:col>41</xdr:col>
      <xdr:colOff>609040</xdr:colOff>
      <xdr:row>60</xdr:row>
      <xdr:rowOff>86846</xdr:rowOff>
    </xdr:to>
    <xdr:cxnSp macro="">
      <xdr:nvCxnSpPr>
        <xdr:cNvPr id="29" name="AutoShape 40"/>
        <xdr:cNvCxnSpPr/>
      </xdr:nvCxnSpPr>
      <xdr:spPr>
        <a:xfrm>
          <a:off x="2352675" y="536369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61</xdr:row>
      <xdr:rowOff>82363</xdr:rowOff>
    </xdr:from>
    <xdr:to>
      <xdr:col>41</xdr:col>
      <xdr:colOff>609040</xdr:colOff>
      <xdr:row>61</xdr:row>
      <xdr:rowOff>82363</xdr:rowOff>
    </xdr:to>
    <xdr:cxnSp macro="">
      <xdr:nvCxnSpPr>
        <xdr:cNvPr id="30" name="AutoShape 41"/>
        <xdr:cNvCxnSpPr/>
      </xdr:nvCxnSpPr>
      <xdr:spPr>
        <a:xfrm>
          <a:off x="2352675" y="552113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62</xdr:row>
      <xdr:rowOff>87406</xdr:rowOff>
    </xdr:from>
    <xdr:to>
      <xdr:col>41</xdr:col>
      <xdr:colOff>609040</xdr:colOff>
      <xdr:row>62</xdr:row>
      <xdr:rowOff>87406</xdr:rowOff>
    </xdr:to>
    <xdr:cxnSp macro="">
      <xdr:nvCxnSpPr>
        <xdr:cNvPr id="31" name="AutoShape 42"/>
        <xdr:cNvCxnSpPr/>
      </xdr:nvCxnSpPr>
      <xdr:spPr>
        <a:xfrm>
          <a:off x="2352675" y="568810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63</xdr:row>
      <xdr:rowOff>82924</xdr:rowOff>
    </xdr:from>
    <xdr:to>
      <xdr:col>41</xdr:col>
      <xdr:colOff>609040</xdr:colOff>
      <xdr:row>63</xdr:row>
      <xdr:rowOff>82924</xdr:rowOff>
    </xdr:to>
    <xdr:cxnSp macro="">
      <xdr:nvCxnSpPr>
        <xdr:cNvPr id="32" name="AutoShape 43"/>
        <xdr:cNvCxnSpPr/>
      </xdr:nvCxnSpPr>
      <xdr:spPr>
        <a:xfrm>
          <a:off x="2352675" y="584554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64</xdr:row>
      <xdr:rowOff>87966</xdr:rowOff>
    </xdr:from>
    <xdr:to>
      <xdr:col>41</xdr:col>
      <xdr:colOff>609040</xdr:colOff>
      <xdr:row>64</xdr:row>
      <xdr:rowOff>87966</xdr:rowOff>
    </xdr:to>
    <xdr:cxnSp macro="">
      <xdr:nvCxnSpPr>
        <xdr:cNvPr id="33" name="AutoShape 44"/>
        <xdr:cNvCxnSpPr/>
      </xdr:nvCxnSpPr>
      <xdr:spPr>
        <a:xfrm>
          <a:off x="2352675" y="601251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65</xdr:row>
      <xdr:rowOff>83484</xdr:rowOff>
    </xdr:from>
    <xdr:to>
      <xdr:col>41</xdr:col>
      <xdr:colOff>609040</xdr:colOff>
      <xdr:row>65</xdr:row>
      <xdr:rowOff>83484</xdr:rowOff>
    </xdr:to>
    <xdr:cxnSp macro="">
      <xdr:nvCxnSpPr>
        <xdr:cNvPr id="34" name="AutoShape 45"/>
        <xdr:cNvCxnSpPr/>
      </xdr:nvCxnSpPr>
      <xdr:spPr>
        <a:xfrm>
          <a:off x="2352675" y="616995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66</xdr:row>
      <xdr:rowOff>79002</xdr:rowOff>
    </xdr:from>
    <xdr:to>
      <xdr:col>41</xdr:col>
      <xdr:colOff>609040</xdr:colOff>
      <xdr:row>66</xdr:row>
      <xdr:rowOff>79002</xdr:rowOff>
    </xdr:to>
    <xdr:cxnSp macro="">
      <xdr:nvCxnSpPr>
        <xdr:cNvPr id="35" name="AutoShape 46"/>
        <xdr:cNvCxnSpPr/>
      </xdr:nvCxnSpPr>
      <xdr:spPr>
        <a:xfrm>
          <a:off x="2352675" y="632740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67</xdr:row>
      <xdr:rowOff>84044</xdr:rowOff>
    </xdr:from>
    <xdr:to>
      <xdr:col>41</xdr:col>
      <xdr:colOff>609040</xdr:colOff>
      <xdr:row>67</xdr:row>
      <xdr:rowOff>84044</xdr:rowOff>
    </xdr:to>
    <xdr:cxnSp macro="">
      <xdr:nvCxnSpPr>
        <xdr:cNvPr id="36" name="AutoShape 47"/>
        <xdr:cNvCxnSpPr/>
      </xdr:nvCxnSpPr>
      <xdr:spPr>
        <a:xfrm>
          <a:off x="2352675" y="649436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68</xdr:row>
      <xdr:rowOff>79562</xdr:rowOff>
    </xdr:from>
    <xdr:to>
      <xdr:col>41</xdr:col>
      <xdr:colOff>609040</xdr:colOff>
      <xdr:row>68</xdr:row>
      <xdr:rowOff>79562</xdr:rowOff>
    </xdr:to>
    <xdr:cxnSp macro="">
      <xdr:nvCxnSpPr>
        <xdr:cNvPr id="37" name="AutoShape 48"/>
        <xdr:cNvCxnSpPr/>
      </xdr:nvCxnSpPr>
      <xdr:spPr>
        <a:xfrm>
          <a:off x="2352675" y="665181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69</xdr:row>
      <xdr:rowOff>84605</xdr:rowOff>
    </xdr:from>
    <xdr:to>
      <xdr:col>41</xdr:col>
      <xdr:colOff>609040</xdr:colOff>
      <xdr:row>69</xdr:row>
      <xdr:rowOff>84605</xdr:rowOff>
    </xdr:to>
    <xdr:cxnSp macro="">
      <xdr:nvCxnSpPr>
        <xdr:cNvPr id="38" name="AutoShape 49"/>
        <xdr:cNvCxnSpPr/>
      </xdr:nvCxnSpPr>
      <xdr:spPr>
        <a:xfrm>
          <a:off x="2352675" y="681878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70</xdr:row>
      <xdr:rowOff>80122</xdr:rowOff>
    </xdr:from>
    <xdr:to>
      <xdr:col>41</xdr:col>
      <xdr:colOff>609040</xdr:colOff>
      <xdr:row>70</xdr:row>
      <xdr:rowOff>80122</xdr:rowOff>
    </xdr:to>
    <xdr:cxnSp macro="">
      <xdr:nvCxnSpPr>
        <xdr:cNvPr id="39" name="AutoShape 50"/>
        <xdr:cNvCxnSpPr/>
      </xdr:nvCxnSpPr>
      <xdr:spPr>
        <a:xfrm>
          <a:off x="2352675" y="697622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71</xdr:row>
      <xdr:rowOff>85165</xdr:rowOff>
    </xdr:from>
    <xdr:to>
      <xdr:col>41</xdr:col>
      <xdr:colOff>609040</xdr:colOff>
      <xdr:row>71</xdr:row>
      <xdr:rowOff>85165</xdr:rowOff>
    </xdr:to>
    <xdr:cxnSp macro="">
      <xdr:nvCxnSpPr>
        <xdr:cNvPr id="40" name="AutoShape 51"/>
        <xdr:cNvCxnSpPr/>
      </xdr:nvCxnSpPr>
      <xdr:spPr>
        <a:xfrm>
          <a:off x="2352675" y="714319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72</xdr:row>
      <xdr:rowOff>80683</xdr:rowOff>
    </xdr:from>
    <xdr:to>
      <xdr:col>41</xdr:col>
      <xdr:colOff>609040</xdr:colOff>
      <xdr:row>72</xdr:row>
      <xdr:rowOff>80683</xdr:rowOff>
    </xdr:to>
    <xdr:cxnSp macro="">
      <xdr:nvCxnSpPr>
        <xdr:cNvPr id="41" name="AutoShape 52"/>
        <xdr:cNvCxnSpPr/>
      </xdr:nvCxnSpPr>
      <xdr:spPr>
        <a:xfrm>
          <a:off x="2352675" y="730063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73</xdr:row>
      <xdr:rowOff>85725</xdr:rowOff>
    </xdr:from>
    <xdr:to>
      <xdr:col>41</xdr:col>
      <xdr:colOff>609040</xdr:colOff>
      <xdr:row>73</xdr:row>
      <xdr:rowOff>85725</xdr:rowOff>
    </xdr:to>
    <xdr:cxnSp macro="">
      <xdr:nvCxnSpPr>
        <xdr:cNvPr id="42" name="AutoShape 53"/>
        <xdr:cNvCxnSpPr/>
      </xdr:nvCxnSpPr>
      <xdr:spPr>
        <a:xfrm>
          <a:off x="2352675" y="7467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74</xdr:row>
      <xdr:rowOff>81243</xdr:rowOff>
    </xdr:from>
    <xdr:to>
      <xdr:col>41</xdr:col>
      <xdr:colOff>609040</xdr:colOff>
      <xdr:row>74</xdr:row>
      <xdr:rowOff>81243</xdr:rowOff>
    </xdr:to>
    <xdr:cxnSp macro="">
      <xdr:nvCxnSpPr>
        <xdr:cNvPr id="43" name="AutoShape 54"/>
        <xdr:cNvCxnSpPr/>
      </xdr:nvCxnSpPr>
      <xdr:spPr>
        <a:xfrm>
          <a:off x="2352675" y="762504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75</xdr:row>
      <xdr:rowOff>86285</xdr:rowOff>
    </xdr:from>
    <xdr:to>
      <xdr:col>41</xdr:col>
      <xdr:colOff>609040</xdr:colOff>
      <xdr:row>75</xdr:row>
      <xdr:rowOff>86285</xdr:rowOff>
    </xdr:to>
    <xdr:cxnSp macro="">
      <xdr:nvCxnSpPr>
        <xdr:cNvPr id="44" name="AutoShape 55"/>
        <xdr:cNvCxnSpPr/>
      </xdr:nvCxnSpPr>
      <xdr:spPr>
        <a:xfrm>
          <a:off x="2352675" y="779201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76</xdr:row>
      <xdr:rowOff>81803</xdr:rowOff>
    </xdr:from>
    <xdr:to>
      <xdr:col>41</xdr:col>
      <xdr:colOff>609040</xdr:colOff>
      <xdr:row>76</xdr:row>
      <xdr:rowOff>81803</xdr:rowOff>
    </xdr:to>
    <xdr:cxnSp macro="">
      <xdr:nvCxnSpPr>
        <xdr:cNvPr id="45" name="AutoShape 56"/>
        <xdr:cNvCxnSpPr/>
      </xdr:nvCxnSpPr>
      <xdr:spPr>
        <a:xfrm>
          <a:off x="2352675" y="794945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77</xdr:row>
      <xdr:rowOff>86846</xdr:rowOff>
    </xdr:from>
    <xdr:to>
      <xdr:col>41</xdr:col>
      <xdr:colOff>609040</xdr:colOff>
      <xdr:row>77</xdr:row>
      <xdr:rowOff>86846</xdr:rowOff>
    </xdr:to>
    <xdr:cxnSp macro="">
      <xdr:nvCxnSpPr>
        <xdr:cNvPr id="46" name="AutoShape 57"/>
        <xdr:cNvCxnSpPr/>
      </xdr:nvCxnSpPr>
      <xdr:spPr>
        <a:xfrm>
          <a:off x="2352675" y="811642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78</xdr:row>
      <xdr:rowOff>82363</xdr:rowOff>
    </xdr:from>
    <xdr:to>
      <xdr:col>41</xdr:col>
      <xdr:colOff>609040</xdr:colOff>
      <xdr:row>78</xdr:row>
      <xdr:rowOff>82363</xdr:rowOff>
    </xdr:to>
    <xdr:cxnSp macro="">
      <xdr:nvCxnSpPr>
        <xdr:cNvPr id="47" name="AutoShape 58"/>
        <xdr:cNvCxnSpPr/>
      </xdr:nvCxnSpPr>
      <xdr:spPr>
        <a:xfrm>
          <a:off x="2352675" y="827386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609040</xdr:colOff>
      <xdr:row>39</xdr:row>
      <xdr:rowOff>85725</xdr:rowOff>
    </xdr:from>
    <xdr:to>
      <xdr:col>42</xdr:col>
      <xdr:colOff>609040</xdr:colOff>
      <xdr:row>39</xdr:row>
      <xdr:rowOff>85725</xdr:rowOff>
    </xdr:to>
    <xdr:cxnSp macro="">
      <xdr:nvCxnSpPr>
        <xdr:cNvPr id="4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609040</xdr:colOff>
      <xdr:row>39</xdr:row>
      <xdr:rowOff>85725</xdr:rowOff>
    </xdr:from>
    <xdr:to>
      <xdr:col>43</xdr:col>
      <xdr:colOff>609040</xdr:colOff>
      <xdr:row>39</xdr:row>
      <xdr:rowOff>85725</xdr:rowOff>
    </xdr:to>
    <xdr:cxnSp macro="">
      <xdr:nvCxnSpPr>
        <xdr:cNvPr id="49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609040</xdr:colOff>
      <xdr:row>39</xdr:row>
      <xdr:rowOff>85725</xdr:rowOff>
    </xdr:from>
    <xdr:to>
      <xdr:col>44</xdr:col>
      <xdr:colOff>609040</xdr:colOff>
      <xdr:row>39</xdr:row>
      <xdr:rowOff>85725</xdr:rowOff>
    </xdr:to>
    <xdr:cxnSp macro="">
      <xdr:nvCxnSpPr>
        <xdr:cNvPr id="50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609040</xdr:colOff>
      <xdr:row>39</xdr:row>
      <xdr:rowOff>85725</xdr:rowOff>
    </xdr:from>
    <xdr:to>
      <xdr:col>45</xdr:col>
      <xdr:colOff>609040</xdr:colOff>
      <xdr:row>39</xdr:row>
      <xdr:rowOff>85725</xdr:rowOff>
    </xdr:to>
    <xdr:cxnSp macro="">
      <xdr:nvCxnSpPr>
        <xdr:cNvPr id="51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609040</xdr:colOff>
      <xdr:row>39</xdr:row>
      <xdr:rowOff>85725</xdr:rowOff>
    </xdr:from>
    <xdr:to>
      <xdr:col>46</xdr:col>
      <xdr:colOff>609040</xdr:colOff>
      <xdr:row>39</xdr:row>
      <xdr:rowOff>85725</xdr:rowOff>
    </xdr:to>
    <xdr:cxnSp macro="">
      <xdr:nvCxnSpPr>
        <xdr:cNvPr id="52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609040</xdr:colOff>
      <xdr:row>39</xdr:row>
      <xdr:rowOff>85725</xdr:rowOff>
    </xdr:from>
    <xdr:to>
      <xdr:col>47</xdr:col>
      <xdr:colOff>609040</xdr:colOff>
      <xdr:row>39</xdr:row>
      <xdr:rowOff>85725</xdr:rowOff>
    </xdr:to>
    <xdr:cxnSp macro="">
      <xdr:nvCxnSpPr>
        <xdr:cNvPr id="53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609040</xdr:colOff>
      <xdr:row>39</xdr:row>
      <xdr:rowOff>85725</xdr:rowOff>
    </xdr:from>
    <xdr:to>
      <xdr:col>48</xdr:col>
      <xdr:colOff>609040</xdr:colOff>
      <xdr:row>39</xdr:row>
      <xdr:rowOff>85725</xdr:rowOff>
    </xdr:to>
    <xdr:cxnSp macro="">
      <xdr:nvCxnSpPr>
        <xdr:cNvPr id="54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609040</xdr:colOff>
      <xdr:row>39</xdr:row>
      <xdr:rowOff>85725</xdr:rowOff>
    </xdr:from>
    <xdr:to>
      <xdr:col>49</xdr:col>
      <xdr:colOff>609040</xdr:colOff>
      <xdr:row>39</xdr:row>
      <xdr:rowOff>85725</xdr:rowOff>
    </xdr:to>
    <xdr:cxnSp macro="">
      <xdr:nvCxnSpPr>
        <xdr:cNvPr id="55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609040</xdr:colOff>
      <xdr:row>39</xdr:row>
      <xdr:rowOff>85725</xdr:rowOff>
    </xdr:from>
    <xdr:to>
      <xdr:col>50</xdr:col>
      <xdr:colOff>609040</xdr:colOff>
      <xdr:row>39</xdr:row>
      <xdr:rowOff>85725</xdr:rowOff>
    </xdr:to>
    <xdr:cxnSp macro="">
      <xdr:nvCxnSpPr>
        <xdr:cNvPr id="56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609040</xdr:colOff>
      <xdr:row>39</xdr:row>
      <xdr:rowOff>85725</xdr:rowOff>
    </xdr:from>
    <xdr:to>
      <xdr:col>51</xdr:col>
      <xdr:colOff>609040</xdr:colOff>
      <xdr:row>39</xdr:row>
      <xdr:rowOff>85725</xdr:rowOff>
    </xdr:to>
    <xdr:cxnSp macro="">
      <xdr:nvCxnSpPr>
        <xdr:cNvPr id="57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609040</xdr:colOff>
      <xdr:row>39</xdr:row>
      <xdr:rowOff>85725</xdr:rowOff>
    </xdr:from>
    <xdr:to>
      <xdr:col>52</xdr:col>
      <xdr:colOff>609040</xdr:colOff>
      <xdr:row>39</xdr:row>
      <xdr:rowOff>85725</xdr:rowOff>
    </xdr:to>
    <xdr:cxnSp macro="">
      <xdr:nvCxnSpPr>
        <xdr:cNvPr id="5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609040</xdr:colOff>
      <xdr:row>39</xdr:row>
      <xdr:rowOff>85725</xdr:rowOff>
    </xdr:from>
    <xdr:to>
      <xdr:col>53</xdr:col>
      <xdr:colOff>609040</xdr:colOff>
      <xdr:row>39</xdr:row>
      <xdr:rowOff>85725</xdr:rowOff>
    </xdr:to>
    <xdr:cxnSp macro="">
      <xdr:nvCxnSpPr>
        <xdr:cNvPr id="59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609040</xdr:colOff>
      <xdr:row>39</xdr:row>
      <xdr:rowOff>85725</xdr:rowOff>
    </xdr:from>
    <xdr:to>
      <xdr:col>54</xdr:col>
      <xdr:colOff>609040</xdr:colOff>
      <xdr:row>39</xdr:row>
      <xdr:rowOff>85725</xdr:rowOff>
    </xdr:to>
    <xdr:cxnSp macro="">
      <xdr:nvCxnSpPr>
        <xdr:cNvPr id="60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609040</xdr:colOff>
      <xdr:row>39</xdr:row>
      <xdr:rowOff>85725</xdr:rowOff>
    </xdr:from>
    <xdr:to>
      <xdr:col>55</xdr:col>
      <xdr:colOff>609040</xdr:colOff>
      <xdr:row>39</xdr:row>
      <xdr:rowOff>85725</xdr:rowOff>
    </xdr:to>
    <xdr:cxnSp macro="">
      <xdr:nvCxnSpPr>
        <xdr:cNvPr id="61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609040</xdr:colOff>
      <xdr:row>39</xdr:row>
      <xdr:rowOff>85725</xdr:rowOff>
    </xdr:from>
    <xdr:to>
      <xdr:col>56</xdr:col>
      <xdr:colOff>609040</xdr:colOff>
      <xdr:row>39</xdr:row>
      <xdr:rowOff>85725</xdr:rowOff>
    </xdr:to>
    <xdr:cxnSp macro="">
      <xdr:nvCxnSpPr>
        <xdr:cNvPr id="62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609040</xdr:colOff>
      <xdr:row>39</xdr:row>
      <xdr:rowOff>85725</xdr:rowOff>
    </xdr:from>
    <xdr:to>
      <xdr:col>57</xdr:col>
      <xdr:colOff>609040</xdr:colOff>
      <xdr:row>39</xdr:row>
      <xdr:rowOff>85725</xdr:rowOff>
    </xdr:to>
    <xdr:cxnSp macro="">
      <xdr:nvCxnSpPr>
        <xdr:cNvPr id="63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609040</xdr:colOff>
      <xdr:row>39</xdr:row>
      <xdr:rowOff>85725</xdr:rowOff>
    </xdr:from>
    <xdr:to>
      <xdr:col>58</xdr:col>
      <xdr:colOff>609040</xdr:colOff>
      <xdr:row>39</xdr:row>
      <xdr:rowOff>85725</xdr:rowOff>
    </xdr:to>
    <xdr:cxnSp macro="">
      <xdr:nvCxnSpPr>
        <xdr:cNvPr id="64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609040</xdr:colOff>
      <xdr:row>39</xdr:row>
      <xdr:rowOff>85725</xdr:rowOff>
    </xdr:from>
    <xdr:to>
      <xdr:col>59</xdr:col>
      <xdr:colOff>609040</xdr:colOff>
      <xdr:row>39</xdr:row>
      <xdr:rowOff>85725</xdr:rowOff>
    </xdr:to>
    <xdr:cxnSp macro="">
      <xdr:nvCxnSpPr>
        <xdr:cNvPr id="65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609040</xdr:colOff>
      <xdr:row>39</xdr:row>
      <xdr:rowOff>85725</xdr:rowOff>
    </xdr:from>
    <xdr:to>
      <xdr:col>60</xdr:col>
      <xdr:colOff>609040</xdr:colOff>
      <xdr:row>39</xdr:row>
      <xdr:rowOff>85725</xdr:rowOff>
    </xdr:to>
    <xdr:cxnSp macro="">
      <xdr:nvCxnSpPr>
        <xdr:cNvPr id="66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609040</xdr:colOff>
      <xdr:row>39</xdr:row>
      <xdr:rowOff>85725</xdr:rowOff>
    </xdr:from>
    <xdr:to>
      <xdr:col>61</xdr:col>
      <xdr:colOff>609040</xdr:colOff>
      <xdr:row>39</xdr:row>
      <xdr:rowOff>85725</xdr:rowOff>
    </xdr:to>
    <xdr:cxnSp macro="">
      <xdr:nvCxnSpPr>
        <xdr:cNvPr id="67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609040</xdr:colOff>
      <xdr:row>39</xdr:row>
      <xdr:rowOff>85725</xdr:rowOff>
    </xdr:from>
    <xdr:to>
      <xdr:col>62</xdr:col>
      <xdr:colOff>609040</xdr:colOff>
      <xdr:row>39</xdr:row>
      <xdr:rowOff>85725</xdr:rowOff>
    </xdr:to>
    <xdr:cxnSp macro="">
      <xdr:nvCxnSpPr>
        <xdr:cNvPr id="6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609040</xdr:colOff>
      <xdr:row>39</xdr:row>
      <xdr:rowOff>85725</xdr:rowOff>
    </xdr:from>
    <xdr:to>
      <xdr:col>63</xdr:col>
      <xdr:colOff>609040</xdr:colOff>
      <xdr:row>39</xdr:row>
      <xdr:rowOff>85725</xdr:rowOff>
    </xdr:to>
    <xdr:cxnSp macro="">
      <xdr:nvCxnSpPr>
        <xdr:cNvPr id="69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609040</xdr:colOff>
      <xdr:row>39</xdr:row>
      <xdr:rowOff>85725</xdr:rowOff>
    </xdr:from>
    <xdr:to>
      <xdr:col>64</xdr:col>
      <xdr:colOff>609040</xdr:colOff>
      <xdr:row>39</xdr:row>
      <xdr:rowOff>85725</xdr:rowOff>
    </xdr:to>
    <xdr:cxnSp macro="">
      <xdr:nvCxnSpPr>
        <xdr:cNvPr id="70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609040</xdr:colOff>
      <xdr:row>39</xdr:row>
      <xdr:rowOff>85725</xdr:rowOff>
    </xdr:from>
    <xdr:to>
      <xdr:col>65</xdr:col>
      <xdr:colOff>609040</xdr:colOff>
      <xdr:row>39</xdr:row>
      <xdr:rowOff>85725</xdr:rowOff>
    </xdr:to>
    <xdr:cxnSp macro="">
      <xdr:nvCxnSpPr>
        <xdr:cNvPr id="71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609040</xdr:colOff>
      <xdr:row>39</xdr:row>
      <xdr:rowOff>85725</xdr:rowOff>
    </xdr:from>
    <xdr:to>
      <xdr:col>66</xdr:col>
      <xdr:colOff>609040</xdr:colOff>
      <xdr:row>39</xdr:row>
      <xdr:rowOff>85725</xdr:rowOff>
    </xdr:to>
    <xdr:cxnSp macro="">
      <xdr:nvCxnSpPr>
        <xdr:cNvPr id="72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609040</xdr:colOff>
      <xdr:row>39</xdr:row>
      <xdr:rowOff>85725</xdr:rowOff>
    </xdr:from>
    <xdr:to>
      <xdr:col>67</xdr:col>
      <xdr:colOff>609040</xdr:colOff>
      <xdr:row>39</xdr:row>
      <xdr:rowOff>85725</xdr:rowOff>
    </xdr:to>
    <xdr:cxnSp macro="">
      <xdr:nvCxnSpPr>
        <xdr:cNvPr id="73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609040</xdr:colOff>
      <xdr:row>39</xdr:row>
      <xdr:rowOff>85725</xdr:rowOff>
    </xdr:from>
    <xdr:to>
      <xdr:col>68</xdr:col>
      <xdr:colOff>609040</xdr:colOff>
      <xdr:row>39</xdr:row>
      <xdr:rowOff>85725</xdr:rowOff>
    </xdr:to>
    <xdr:cxnSp macro="">
      <xdr:nvCxnSpPr>
        <xdr:cNvPr id="74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609040</xdr:colOff>
      <xdr:row>39</xdr:row>
      <xdr:rowOff>85725</xdr:rowOff>
    </xdr:from>
    <xdr:to>
      <xdr:col>69</xdr:col>
      <xdr:colOff>609040</xdr:colOff>
      <xdr:row>39</xdr:row>
      <xdr:rowOff>85725</xdr:rowOff>
    </xdr:to>
    <xdr:cxnSp macro="">
      <xdr:nvCxnSpPr>
        <xdr:cNvPr id="75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609040</xdr:colOff>
      <xdr:row>39</xdr:row>
      <xdr:rowOff>85725</xdr:rowOff>
    </xdr:from>
    <xdr:to>
      <xdr:col>70</xdr:col>
      <xdr:colOff>609040</xdr:colOff>
      <xdr:row>39</xdr:row>
      <xdr:rowOff>85725</xdr:rowOff>
    </xdr:to>
    <xdr:cxnSp macro="">
      <xdr:nvCxnSpPr>
        <xdr:cNvPr id="76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609040</xdr:colOff>
      <xdr:row>39</xdr:row>
      <xdr:rowOff>85725</xdr:rowOff>
    </xdr:from>
    <xdr:to>
      <xdr:col>71</xdr:col>
      <xdr:colOff>609040</xdr:colOff>
      <xdr:row>39</xdr:row>
      <xdr:rowOff>85725</xdr:rowOff>
    </xdr:to>
    <xdr:cxnSp macro="">
      <xdr:nvCxnSpPr>
        <xdr:cNvPr id="77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609040</xdr:colOff>
      <xdr:row>39</xdr:row>
      <xdr:rowOff>85725</xdr:rowOff>
    </xdr:from>
    <xdr:to>
      <xdr:col>72</xdr:col>
      <xdr:colOff>609040</xdr:colOff>
      <xdr:row>39</xdr:row>
      <xdr:rowOff>85725</xdr:rowOff>
    </xdr:to>
    <xdr:cxnSp macro="">
      <xdr:nvCxnSpPr>
        <xdr:cNvPr id="7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609040</xdr:colOff>
      <xdr:row>39</xdr:row>
      <xdr:rowOff>85725</xdr:rowOff>
    </xdr:from>
    <xdr:to>
      <xdr:col>73</xdr:col>
      <xdr:colOff>609040</xdr:colOff>
      <xdr:row>39</xdr:row>
      <xdr:rowOff>85725</xdr:rowOff>
    </xdr:to>
    <xdr:cxnSp macro="">
      <xdr:nvCxnSpPr>
        <xdr:cNvPr id="79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609040</xdr:colOff>
      <xdr:row>39</xdr:row>
      <xdr:rowOff>85725</xdr:rowOff>
    </xdr:from>
    <xdr:to>
      <xdr:col>74</xdr:col>
      <xdr:colOff>609040</xdr:colOff>
      <xdr:row>39</xdr:row>
      <xdr:rowOff>85725</xdr:rowOff>
    </xdr:to>
    <xdr:cxnSp macro="">
      <xdr:nvCxnSpPr>
        <xdr:cNvPr id="80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609040</xdr:colOff>
      <xdr:row>39</xdr:row>
      <xdr:rowOff>85725</xdr:rowOff>
    </xdr:from>
    <xdr:to>
      <xdr:col>75</xdr:col>
      <xdr:colOff>609040</xdr:colOff>
      <xdr:row>39</xdr:row>
      <xdr:rowOff>85725</xdr:rowOff>
    </xdr:to>
    <xdr:cxnSp macro="">
      <xdr:nvCxnSpPr>
        <xdr:cNvPr id="81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609040</xdr:colOff>
      <xdr:row>39</xdr:row>
      <xdr:rowOff>85725</xdr:rowOff>
    </xdr:from>
    <xdr:to>
      <xdr:col>76</xdr:col>
      <xdr:colOff>609040</xdr:colOff>
      <xdr:row>39</xdr:row>
      <xdr:rowOff>85725</xdr:rowOff>
    </xdr:to>
    <xdr:cxnSp macro="">
      <xdr:nvCxnSpPr>
        <xdr:cNvPr id="82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609040</xdr:colOff>
      <xdr:row>39</xdr:row>
      <xdr:rowOff>85725</xdr:rowOff>
    </xdr:from>
    <xdr:to>
      <xdr:col>77</xdr:col>
      <xdr:colOff>609040</xdr:colOff>
      <xdr:row>39</xdr:row>
      <xdr:rowOff>85725</xdr:rowOff>
    </xdr:to>
    <xdr:cxnSp macro="">
      <xdr:nvCxnSpPr>
        <xdr:cNvPr id="83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609040</xdr:colOff>
      <xdr:row>39</xdr:row>
      <xdr:rowOff>85725</xdr:rowOff>
    </xdr:from>
    <xdr:to>
      <xdr:col>78</xdr:col>
      <xdr:colOff>609040</xdr:colOff>
      <xdr:row>39</xdr:row>
      <xdr:rowOff>85725</xdr:rowOff>
    </xdr:to>
    <xdr:cxnSp macro="">
      <xdr:nvCxnSpPr>
        <xdr:cNvPr id="84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609040</xdr:colOff>
      <xdr:row>39</xdr:row>
      <xdr:rowOff>85725</xdr:rowOff>
    </xdr:from>
    <xdr:to>
      <xdr:col>79</xdr:col>
      <xdr:colOff>609040</xdr:colOff>
      <xdr:row>39</xdr:row>
      <xdr:rowOff>85725</xdr:rowOff>
    </xdr:to>
    <xdr:cxnSp macro="">
      <xdr:nvCxnSpPr>
        <xdr:cNvPr id="85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609040</xdr:colOff>
      <xdr:row>39</xdr:row>
      <xdr:rowOff>85725</xdr:rowOff>
    </xdr:from>
    <xdr:to>
      <xdr:col>80</xdr:col>
      <xdr:colOff>609040</xdr:colOff>
      <xdr:row>39</xdr:row>
      <xdr:rowOff>85725</xdr:rowOff>
    </xdr:to>
    <xdr:cxnSp macro="">
      <xdr:nvCxnSpPr>
        <xdr:cNvPr id="86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609040</xdr:colOff>
      <xdr:row>39</xdr:row>
      <xdr:rowOff>85725</xdr:rowOff>
    </xdr:from>
    <xdr:to>
      <xdr:col>81</xdr:col>
      <xdr:colOff>609040</xdr:colOff>
      <xdr:row>39</xdr:row>
      <xdr:rowOff>85725</xdr:rowOff>
    </xdr:to>
    <xdr:cxnSp macro="">
      <xdr:nvCxnSpPr>
        <xdr:cNvPr id="87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609040</xdr:colOff>
      <xdr:row>39</xdr:row>
      <xdr:rowOff>85725</xdr:rowOff>
    </xdr:from>
    <xdr:to>
      <xdr:col>82</xdr:col>
      <xdr:colOff>609040</xdr:colOff>
      <xdr:row>39</xdr:row>
      <xdr:rowOff>85725</xdr:rowOff>
    </xdr:to>
    <xdr:cxnSp macro="">
      <xdr:nvCxnSpPr>
        <xdr:cNvPr id="8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609040</xdr:colOff>
      <xdr:row>39</xdr:row>
      <xdr:rowOff>85725</xdr:rowOff>
    </xdr:from>
    <xdr:to>
      <xdr:col>83</xdr:col>
      <xdr:colOff>609040</xdr:colOff>
      <xdr:row>39</xdr:row>
      <xdr:rowOff>85725</xdr:rowOff>
    </xdr:to>
    <xdr:cxnSp macro="">
      <xdr:nvCxnSpPr>
        <xdr:cNvPr id="89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609040</xdr:colOff>
      <xdr:row>39</xdr:row>
      <xdr:rowOff>85725</xdr:rowOff>
    </xdr:from>
    <xdr:to>
      <xdr:col>84</xdr:col>
      <xdr:colOff>609040</xdr:colOff>
      <xdr:row>39</xdr:row>
      <xdr:rowOff>85725</xdr:rowOff>
    </xdr:to>
    <xdr:cxnSp macro="">
      <xdr:nvCxnSpPr>
        <xdr:cNvPr id="90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609040</xdr:colOff>
      <xdr:row>39</xdr:row>
      <xdr:rowOff>85725</xdr:rowOff>
    </xdr:from>
    <xdr:to>
      <xdr:col>85</xdr:col>
      <xdr:colOff>609040</xdr:colOff>
      <xdr:row>39</xdr:row>
      <xdr:rowOff>85725</xdr:rowOff>
    </xdr:to>
    <xdr:cxnSp macro="">
      <xdr:nvCxnSpPr>
        <xdr:cNvPr id="91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609040</xdr:colOff>
      <xdr:row>39</xdr:row>
      <xdr:rowOff>85725</xdr:rowOff>
    </xdr:from>
    <xdr:to>
      <xdr:col>86</xdr:col>
      <xdr:colOff>609040</xdr:colOff>
      <xdr:row>39</xdr:row>
      <xdr:rowOff>85725</xdr:rowOff>
    </xdr:to>
    <xdr:cxnSp macro="">
      <xdr:nvCxnSpPr>
        <xdr:cNvPr id="92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609040</xdr:colOff>
      <xdr:row>39</xdr:row>
      <xdr:rowOff>85725</xdr:rowOff>
    </xdr:from>
    <xdr:to>
      <xdr:col>87</xdr:col>
      <xdr:colOff>609040</xdr:colOff>
      <xdr:row>39</xdr:row>
      <xdr:rowOff>85725</xdr:rowOff>
    </xdr:to>
    <xdr:cxnSp macro="">
      <xdr:nvCxnSpPr>
        <xdr:cNvPr id="93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39</xdr:row>
      <xdr:rowOff>85725</xdr:rowOff>
    </xdr:from>
    <xdr:to>
      <xdr:col>88</xdr:col>
      <xdr:colOff>609040</xdr:colOff>
      <xdr:row>39</xdr:row>
      <xdr:rowOff>85725</xdr:rowOff>
    </xdr:to>
    <xdr:cxnSp macro="">
      <xdr:nvCxnSpPr>
        <xdr:cNvPr id="94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40</xdr:row>
      <xdr:rowOff>85725</xdr:rowOff>
    </xdr:from>
    <xdr:to>
      <xdr:col>88</xdr:col>
      <xdr:colOff>609040</xdr:colOff>
      <xdr:row>40</xdr:row>
      <xdr:rowOff>85725</xdr:rowOff>
    </xdr:to>
    <xdr:cxnSp macro="">
      <xdr:nvCxnSpPr>
        <xdr:cNvPr id="95" name="AutoShape 19"/>
        <xdr:cNvCxnSpPr/>
      </xdr:nvCxnSpPr>
      <xdr:spPr>
        <a:xfrm>
          <a:off x="2352675" y="2124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41</xdr:row>
      <xdr:rowOff>85725</xdr:rowOff>
    </xdr:from>
    <xdr:to>
      <xdr:col>88</xdr:col>
      <xdr:colOff>609040</xdr:colOff>
      <xdr:row>41</xdr:row>
      <xdr:rowOff>85725</xdr:rowOff>
    </xdr:to>
    <xdr:cxnSp macro="">
      <xdr:nvCxnSpPr>
        <xdr:cNvPr id="96" name="AutoShape 19"/>
        <xdr:cNvCxnSpPr/>
      </xdr:nvCxnSpPr>
      <xdr:spPr>
        <a:xfrm>
          <a:off x="2352675" y="2286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42</xdr:row>
      <xdr:rowOff>85725</xdr:rowOff>
    </xdr:from>
    <xdr:to>
      <xdr:col>88</xdr:col>
      <xdr:colOff>609040</xdr:colOff>
      <xdr:row>42</xdr:row>
      <xdr:rowOff>85725</xdr:rowOff>
    </xdr:to>
    <xdr:cxnSp macro="">
      <xdr:nvCxnSpPr>
        <xdr:cNvPr id="97" name="AutoShape 19"/>
        <xdr:cNvCxnSpPr/>
      </xdr:nvCxnSpPr>
      <xdr:spPr>
        <a:xfrm>
          <a:off x="2352675" y="2447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43</xdr:row>
      <xdr:rowOff>85725</xdr:rowOff>
    </xdr:from>
    <xdr:to>
      <xdr:col>88</xdr:col>
      <xdr:colOff>609040</xdr:colOff>
      <xdr:row>43</xdr:row>
      <xdr:rowOff>85725</xdr:rowOff>
    </xdr:to>
    <xdr:cxnSp macro="">
      <xdr:nvCxnSpPr>
        <xdr:cNvPr id="98" name="AutoShape 19"/>
        <xdr:cNvCxnSpPr/>
      </xdr:nvCxnSpPr>
      <xdr:spPr>
        <a:xfrm>
          <a:off x="2352675" y="2609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44</xdr:row>
      <xdr:rowOff>85725</xdr:rowOff>
    </xdr:from>
    <xdr:to>
      <xdr:col>88</xdr:col>
      <xdr:colOff>609040</xdr:colOff>
      <xdr:row>44</xdr:row>
      <xdr:rowOff>85725</xdr:rowOff>
    </xdr:to>
    <xdr:cxnSp macro="">
      <xdr:nvCxnSpPr>
        <xdr:cNvPr id="99" name="AutoShape 19"/>
        <xdr:cNvCxnSpPr/>
      </xdr:nvCxnSpPr>
      <xdr:spPr>
        <a:xfrm>
          <a:off x="2352675" y="2771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45</xdr:row>
      <xdr:rowOff>85725</xdr:rowOff>
    </xdr:from>
    <xdr:to>
      <xdr:col>88</xdr:col>
      <xdr:colOff>609040</xdr:colOff>
      <xdr:row>45</xdr:row>
      <xdr:rowOff>85725</xdr:rowOff>
    </xdr:to>
    <xdr:cxnSp macro="">
      <xdr:nvCxnSpPr>
        <xdr:cNvPr id="100" name="AutoShape 19"/>
        <xdr:cNvCxnSpPr/>
      </xdr:nvCxnSpPr>
      <xdr:spPr>
        <a:xfrm>
          <a:off x="2352675" y="2933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46</xdr:row>
      <xdr:rowOff>85725</xdr:rowOff>
    </xdr:from>
    <xdr:to>
      <xdr:col>88</xdr:col>
      <xdr:colOff>609040</xdr:colOff>
      <xdr:row>46</xdr:row>
      <xdr:rowOff>85725</xdr:rowOff>
    </xdr:to>
    <xdr:cxnSp macro="">
      <xdr:nvCxnSpPr>
        <xdr:cNvPr id="101" name="AutoShape 19"/>
        <xdr:cNvCxnSpPr/>
      </xdr:nvCxnSpPr>
      <xdr:spPr>
        <a:xfrm>
          <a:off x="2352675" y="3095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47</xdr:row>
      <xdr:rowOff>85725</xdr:rowOff>
    </xdr:from>
    <xdr:to>
      <xdr:col>88</xdr:col>
      <xdr:colOff>609040</xdr:colOff>
      <xdr:row>47</xdr:row>
      <xdr:rowOff>85725</xdr:rowOff>
    </xdr:to>
    <xdr:cxnSp macro="">
      <xdr:nvCxnSpPr>
        <xdr:cNvPr id="102" name="AutoShape 19"/>
        <xdr:cNvCxnSpPr/>
      </xdr:nvCxnSpPr>
      <xdr:spPr>
        <a:xfrm>
          <a:off x="2352675" y="3257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48</xdr:row>
      <xdr:rowOff>85725</xdr:rowOff>
    </xdr:from>
    <xdr:to>
      <xdr:col>88</xdr:col>
      <xdr:colOff>609040</xdr:colOff>
      <xdr:row>48</xdr:row>
      <xdr:rowOff>85725</xdr:rowOff>
    </xdr:to>
    <xdr:cxnSp macro="">
      <xdr:nvCxnSpPr>
        <xdr:cNvPr id="103" name="AutoShape 19"/>
        <xdr:cNvCxnSpPr/>
      </xdr:nvCxnSpPr>
      <xdr:spPr>
        <a:xfrm>
          <a:off x="2352675" y="3419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49</xdr:row>
      <xdr:rowOff>85725</xdr:rowOff>
    </xdr:from>
    <xdr:to>
      <xdr:col>88</xdr:col>
      <xdr:colOff>609040</xdr:colOff>
      <xdr:row>49</xdr:row>
      <xdr:rowOff>85725</xdr:rowOff>
    </xdr:to>
    <xdr:cxnSp macro="">
      <xdr:nvCxnSpPr>
        <xdr:cNvPr id="104" name="AutoShape 19"/>
        <xdr:cNvCxnSpPr/>
      </xdr:nvCxnSpPr>
      <xdr:spPr>
        <a:xfrm>
          <a:off x="2352675" y="3581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50</xdr:row>
      <xdr:rowOff>85725</xdr:rowOff>
    </xdr:from>
    <xdr:to>
      <xdr:col>88</xdr:col>
      <xdr:colOff>609040</xdr:colOff>
      <xdr:row>50</xdr:row>
      <xdr:rowOff>85725</xdr:rowOff>
    </xdr:to>
    <xdr:cxnSp macro="">
      <xdr:nvCxnSpPr>
        <xdr:cNvPr id="105" name="AutoShape 19"/>
        <xdr:cNvCxnSpPr/>
      </xdr:nvCxnSpPr>
      <xdr:spPr>
        <a:xfrm>
          <a:off x="2352675" y="3743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51</xdr:row>
      <xdr:rowOff>85725</xdr:rowOff>
    </xdr:from>
    <xdr:to>
      <xdr:col>88</xdr:col>
      <xdr:colOff>609040</xdr:colOff>
      <xdr:row>51</xdr:row>
      <xdr:rowOff>85725</xdr:rowOff>
    </xdr:to>
    <xdr:cxnSp macro="">
      <xdr:nvCxnSpPr>
        <xdr:cNvPr id="106" name="AutoShape 19"/>
        <xdr:cNvCxnSpPr/>
      </xdr:nvCxnSpPr>
      <xdr:spPr>
        <a:xfrm>
          <a:off x="2352675" y="3905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52</xdr:row>
      <xdr:rowOff>85725</xdr:rowOff>
    </xdr:from>
    <xdr:to>
      <xdr:col>88</xdr:col>
      <xdr:colOff>609040</xdr:colOff>
      <xdr:row>52</xdr:row>
      <xdr:rowOff>85725</xdr:rowOff>
    </xdr:to>
    <xdr:cxnSp macro="">
      <xdr:nvCxnSpPr>
        <xdr:cNvPr id="107" name="AutoShape 19"/>
        <xdr:cNvCxnSpPr/>
      </xdr:nvCxnSpPr>
      <xdr:spPr>
        <a:xfrm>
          <a:off x="2352675" y="4067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53</xdr:row>
      <xdr:rowOff>85725</xdr:rowOff>
    </xdr:from>
    <xdr:to>
      <xdr:col>88</xdr:col>
      <xdr:colOff>609040</xdr:colOff>
      <xdr:row>53</xdr:row>
      <xdr:rowOff>85725</xdr:rowOff>
    </xdr:to>
    <xdr:cxnSp macro="">
      <xdr:nvCxnSpPr>
        <xdr:cNvPr id="108" name="AutoShape 19"/>
        <xdr:cNvCxnSpPr/>
      </xdr:nvCxnSpPr>
      <xdr:spPr>
        <a:xfrm>
          <a:off x="2352675" y="4229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54</xdr:row>
      <xdr:rowOff>85725</xdr:rowOff>
    </xdr:from>
    <xdr:to>
      <xdr:col>88</xdr:col>
      <xdr:colOff>609040</xdr:colOff>
      <xdr:row>54</xdr:row>
      <xdr:rowOff>85725</xdr:rowOff>
    </xdr:to>
    <xdr:cxnSp macro="">
      <xdr:nvCxnSpPr>
        <xdr:cNvPr id="109" name="AutoShape 19"/>
        <xdr:cNvCxnSpPr/>
      </xdr:nvCxnSpPr>
      <xdr:spPr>
        <a:xfrm>
          <a:off x="2352675" y="4391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55</xdr:row>
      <xdr:rowOff>85725</xdr:rowOff>
    </xdr:from>
    <xdr:to>
      <xdr:col>88</xdr:col>
      <xdr:colOff>609040</xdr:colOff>
      <xdr:row>55</xdr:row>
      <xdr:rowOff>85725</xdr:rowOff>
    </xdr:to>
    <xdr:cxnSp macro="">
      <xdr:nvCxnSpPr>
        <xdr:cNvPr id="110" name="AutoShape 19"/>
        <xdr:cNvCxnSpPr/>
      </xdr:nvCxnSpPr>
      <xdr:spPr>
        <a:xfrm>
          <a:off x="2352675" y="455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56</xdr:row>
      <xdr:rowOff>85725</xdr:rowOff>
    </xdr:from>
    <xdr:to>
      <xdr:col>88</xdr:col>
      <xdr:colOff>609040</xdr:colOff>
      <xdr:row>56</xdr:row>
      <xdr:rowOff>85725</xdr:rowOff>
    </xdr:to>
    <xdr:cxnSp macro="">
      <xdr:nvCxnSpPr>
        <xdr:cNvPr id="111" name="AutoShape 19"/>
        <xdr:cNvCxnSpPr/>
      </xdr:nvCxnSpPr>
      <xdr:spPr>
        <a:xfrm>
          <a:off x="2352675" y="4714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57</xdr:row>
      <xdr:rowOff>85725</xdr:rowOff>
    </xdr:from>
    <xdr:to>
      <xdr:col>88</xdr:col>
      <xdr:colOff>609040</xdr:colOff>
      <xdr:row>57</xdr:row>
      <xdr:rowOff>85725</xdr:rowOff>
    </xdr:to>
    <xdr:cxnSp macro="">
      <xdr:nvCxnSpPr>
        <xdr:cNvPr id="112" name="AutoShape 19"/>
        <xdr:cNvCxnSpPr/>
      </xdr:nvCxnSpPr>
      <xdr:spPr>
        <a:xfrm>
          <a:off x="2352675" y="4876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58</xdr:row>
      <xdr:rowOff>85725</xdr:rowOff>
    </xdr:from>
    <xdr:to>
      <xdr:col>88</xdr:col>
      <xdr:colOff>609040</xdr:colOff>
      <xdr:row>58</xdr:row>
      <xdr:rowOff>85725</xdr:rowOff>
    </xdr:to>
    <xdr:cxnSp macro="">
      <xdr:nvCxnSpPr>
        <xdr:cNvPr id="113" name="AutoShape 19"/>
        <xdr:cNvCxnSpPr/>
      </xdr:nvCxnSpPr>
      <xdr:spPr>
        <a:xfrm>
          <a:off x="2352675" y="5038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59</xdr:row>
      <xdr:rowOff>85725</xdr:rowOff>
    </xdr:from>
    <xdr:to>
      <xdr:col>88</xdr:col>
      <xdr:colOff>609040</xdr:colOff>
      <xdr:row>59</xdr:row>
      <xdr:rowOff>85725</xdr:rowOff>
    </xdr:to>
    <xdr:cxnSp macro="">
      <xdr:nvCxnSpPr>
        <xdr:cNvPr id="114" name="AutoShape 19"/>
        <xdr:cNvCxnSpPr/>
      </xdr:nvCxnSpPr>
      <xdr:spPr>
        <a:xfrm>
          <a:off x="2352675" y="5200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60</xdr:row>
      <xdr:rowOff>85725</xdr:rowOff>
    </xdr:from>
    <xdr:to>
      <xdr:col>88</xdr:col>
      <xdr:colOff>609040</xdr:colOff>
      <xdr:row>60</xdr:row>
      <xdr:rowOff>85725</xdr:rowOff>
    </xdr:to>
    <xdr:cxnSp macro="">
      <xdr:nvCxnSpPr>
        <xdr:cNvPr id="115" name="AutoShape 19"/>
        <xdr:cNvCxnSpPr/>
      </xdr:nvCxnSpPr>
      <xdr:spPr>
        <a:xfrm>
          <a:off x="2352675" y="5362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61</xdr:row>
      <xdr:rowOff>85725</xdr:rowOff>
    </xdr:from>
    <xdr:to>
      <xdr:col>88</xdr:col>
      <xdr:colOff>609040</xdr:colOff>
      <xdr:row>61</xdr:row>
      <xdr:rowOff>85725</xdr:rowOff>
    </xdr:to>
    <xdr:cxnSp macro="">
      <xdr:nvCxnSpPr>
        <xdr:cNvPr id="116" name="AutoShape 19"/>
        <xdr:cNvCxnSpPr/>
      </xdr:nvCxnSpPr>
      <xdr:spPr>
        <a:xfrm>
          <a:off x="2352675" y="5524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62</xdr:row>
      <xdr:rowOff>85725</xdr:rowOff>
    </xdr:from>
    <xdr:to>
      <xdr:col>88</xdr:col>
      <xdr:colOff>609040</xdr:colOff>
      <xdr:row>62</xdr:row>
      <xdr:rowOff>85725</xdr:rowOff>
    </xdr:to>
    <xdr:cxnSp macro="">
      <xdr:nvCxnSpPr>
        <xdr:cNvPr id="117" name="AutoShape 19"/>
        <xdr:cNvCxnSpPr/>
      </xdr:nvCxnSpPr>
      <xdr:spPr>
        <a:xfrm>
          <a:off x="2352675" y="5686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63</xdr:row>
      <xdr:rowOff>85725</xdr:rowOff>
    </xdr:from>
    <xdr:to>
      <xdr:col>88</xdr:col>
      <xdr:colOff>609040</xdr:colOff>
      <xdr:row>63</xdr:row>
      <xdr:rowOff>85725</xdr:rowOff>
    </xdr:to>
    <xdr:cxnSp macro="">
      <xdr:nvCxnSpPr>
        <xdr:cNvPr id="118" name="AutoShape 19"/>
        <xdr:cNvCxnSpPr/>
      </xdr:nvCxnSpPr>
      <xdr:spPr>
        <a:xfrm>
          <a:off x="2352675" y="5848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64</xdr:row>
      <xdr:rowOff>85725</xdr:rowOff>
    </xdr:from>
    <xdr:to>
      <xdr:col>88</xdr:col>
      <xdr:colOff>609040</xdr:colOff>
      <xdr:row>64</xdr:row>
      <xdr:rowOff>85725</xdr:rowOff>
    </xdr:to>
    <xdr:cxnSp macro="">
      <xdr:nvCxnSpPr>
        <xdr:cNvPr id="119" name="AutoShape 19"/>
        <xdr:cNvCxnSpPr/>
      </xdr:nvCxnSpPr>
      <xdr:spPr>
        <a:xfrm>
          <a:off x="2352675" y="6010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65</xdr:row>
      <xdr:rowOff>85725</xdr:rowOff>
    </xdr:from>
    <xdr:to>
      <xdr:col>88</xdr:col>
      <xdr:colOff>609040</xdr:colOff>
      <xdr:row>65</xdr:row>
      <xdr:rowOff>85725</xdr:rowOff>
    </xdr:to>
    <xdr:cxnSp macro="">
      <xdr:nvCxnSpPr>
        <xdr:cNvPr id="120" name="AutoShape 19"/>
        <xdr:cNvCxnSpPr/>
      </xdr:nvCxnSpPr>
      <xdr:spPr>
        <a:xfrm>
          <a:off x="2352675" y="6172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66</xdr:row>
      <xdr:rowOff>85725</xdr:rowOff>
    </xdr:from>
    <xdr:to>
      <xdr:col>88</xdr:col>
      <xdr:colOff>609040</xdr:colOff>
      <xdr:row>66</xdr:row>
      <xdr:rowOff>85725</xdr:rowOff>
    </xdr:to>
    <xdr:cxnSp macro="">
      <xdr:nvCxnSpPr>
        <xdr:cNvPr id="121" name="AutoShape 19"/>
        <xdr:cNvCxnSpPr/>
      </xdr:nvCxnSpPr>
      <xdr:spPr>
        <a:xfrm>
          <a:off x="2352675" y="6334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67</xdr:row>
      <xdr:rowOff>85725</xdr:rowOff>
    </xdr:from>
    <xdr:to>
      <xdr:col>88</xdr:col>
      <xdr:colOff>609040</xdr:colOff>
      <xdr:row>67</xdr:row>
      <xdr:rowOff>85725</xdr:rowOff>
    </xdr:to>
    <xdr:cxnSp macro="">
      <xdr:nvCxnSpPr>
        <xdr:cNvPr id="122" name="AutoShape 19"/>
        <xdr:cNvCxnSpPr/>
      </xdr:nvCxnSpPr>
      <xdr:spPr>
        <a:xfrm>
          <a:off x="2352675" y="6496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68</xdr:row>
      <xdr:rowOff>85725</xdr:rowOff>
    </xdr:from>
    <xdr:to>
      <xdr:col>88</xdr:col>
      <xdr:colOff>609040</xdr:colOff>
      <xdr:row>68</xdr:row>
      <xdr:rowOff>85725</xdr:rowOff>
    </xdr:to>
    <xdr:cxnSp macro="">
      <xdr:nvCxnSpPr>
        <xdr:cNvPr id="123" name="AutoShape 19"/>
        <xdr:cNvCxnSpPr/>
      </xdr:nvCxnSpPr>
      <xdr:spPr>
        <a:xfrm>
          <a:off x="2352675" y="6657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69</xdr:row>
      <xdr:rowOff>85725</xdr:rowOff>
    </xdr:from>
    <xdr:to>
      <xdr:col>88</xdr:col>
      <xdr:colOff>609040</xdr:colOff>
      <xdr:row>69</xdr:row>
      <xdr:rowOff>85725</xdr:rowOff>
    </xdr:to>
    <xdr:cxnSp macro="">
      <xdr:nvCxnSpPr>
        <xdr:cNvPr id="124" name="AutoShape 19"/>
        <xdr:cNvCxnSpPr/>
      </xdr:nvCxnSpPr>
      <xdr:spPr>
        <a:xfrm>
          <a:off x="2352675" y="6819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70</xdr:row>
      <xdr:rowOff>85725</xdr:rowOff>
    </xdr:from>
    <xdr:to>
      <xdr:col>88</xdr:col>
      <xdr:colOff>609040</xdr:colOff>
      <xdr:row>70</xdr:row>
      <xdr:rowOff>85725</xdr:rowOff>
    </xdr:to>
    <xdr:cxnSp macro="">
      <xdr:nvCxnSpPr>
        <xdr:cNvPr id="125" name="AutoShape 19"/>
        <xdr:cNvCxnSpPr/>
      </xdr:nvCxnSpPr>
      <xdr:spPr>
        <a:xfrm>
          <a:off x="2352675" y="6981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71</xdr:row>
      <xdr:rowOff>85725</xdr:rowOff>
    </xdr:from>
    <xdr:to>
      <xdr:col>88</xdr:col>
      <xdr:colOff>609040</xdr:colOff>
      <xdr:row>71</xdr:row>
      <xdr:rowOff>85725</xdr:rowOff>
    </xdr:to>
    <xdr:cxnSp macro="">
      <xdr:nvCxnSpPr>
        <xdr:cNvPr id="126" name="AutoShape 19"/>
        <xdr:cNvCxnSpPr/>
      </xdr:nvCxnSpPr>
      <xdr:spPr>
        <a:xfrm>
          <a:off x="2352675" y="7143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72</xdr:row>
      <xdr:rowOff>85725</xdr:rowOff>
    </xdr:from>
    <xdr:to>
      <xdr:col>88</xdr:col>
      <xdr:colOff>609040</xdr:colOff>
      <xdr:row>72</xdr:row>
      <xdr:rowOff>85725</xdr:rowOff>
    </xdr:to>
    <xdr:cxnSp macro="">
      <xdr:nvCxnSpPr>
        <xdr:cNvPr id="127" name="AutoShape 19"/>
        <xdr:cNvCxnSpPr/>
      </xdr:nvCxnSpPr>
      <xdr:spPr>
        <a:xfrm>
          <a:off x="2352675" y="7305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73</xdr:row>
      <xdr:rowOff>85725</xdr:rowOff>
    </xdr:from>
    <xdr:to>
      <xdr:col>88</xdr:col>
      <xdr:colOff>609040</xdr:colOff>
      <xdr:row>73</xdr:row>
      <xdr:rowOff>85725</xdr:rowOff>
    </xdr:to>
    <xdr:cxnSp macro="">
      <xdr:nvCxnSpPr>
        <xdr:cNvPr id="128" name="AutoShape 19"/>
        <xdr:cNvCxnSpPr/>
      </xdr:nvCxnSpPr>
      <xdr:spPr>
        <a:xfrm>
          <a:off x="2352675" y="7467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74</xdr:row>
      <xdr:rowOff>85725</xdr:rowOff>
    </xdr:from>
    <xdr:to>
      <xdr:col>88</xdr:col>
      <xdr:colOff>609040</xdr:colOff>
      <xdr:row>74</xdr:row>
      <xdr:rowOff>85725</xdr:rowOff>
    </xdr:to>
    <xdr:cxnSp macro="">
      <xdr:nvCxnSpPr>
        <xdr:cNvPr id="129" name="AutoShape 19"/>
        <xdr:cNvCxnSpPr/>
      </xdr:nvCxnSpPr>
      <xdr:spPr>
        <a:xfrm>
          <a:off x="2352675" y="7629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75</xdr:row>
      <xdr:rowOff>85725</xdr:rowOff>
    </xdr:from>
    <xdr:to>
      <xdr:col>88</xdr:col>
      <xdr:colOff>609040</xdr:colOff>
      <xdr:row>75</xdr:row>
      <xdr:rowOff>85725</xdr:rowOff>
    </xdr:to>
    <xdr:cxnSp macro="">
      <xdr:nvCxnSpPr>
        <xdr:cNvPr id="130" name="AutoShape 19"/>
        <xdr:cNvCxnSpPr/>
      </xdr:nvCxnSpPr>
      <xdr:spPr>
        <a:xfrm>
          <a:off x="2352675" y="7791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76</xdr:row>
      <xdr:rowOff>85725</xdr:rowOff>
    </xdr:from>
    <xdr:to>
      <xdr:col>88</xdr:col>
      <xdr:colOff>609040</xdr:colOff>
      <xdr:row>76</xdr:row>
      <xdr:rowOff>85725</xdr:rowOff>
    </xdr:to>
    <xdr:cxnSp macro="">
      <xdr:nvCxnSpPr>
        <xdr:cNvPr id="131" name="AutoShape 19"/>
        <xdr:cNvCxnSpPr/>
      </xdr:nvCxnSpPr>
      <xdr:spPr>
        <a:xfrm>
          <a:off x="2352675" y="7953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77</xdr:row>
      <xdr:rowOff>85725</xdr:rowOff>
    </xdr:from>
    <xdr:to>
      <xdr:col>88</xdr:col>
      <xdr:colOff>609040</xdr:colOff>
      <xdr:row>77</xdr:row>
      <xdr:rowOff>85725</xdr:rowOff>
    </xdr:to>
    <xdr:cxnSp macro="">
      <xdr:nvCxnSpPr>
        <xdr:cNvPr id="132" name="AutoShape 19"/>
        <xdr:cNvCxnSpPr/>
      </xdr:nvCxnSpPr>
      <xdr:spPr>
        <a:xfrm>
          <a:off x="2352675" y="8115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78</xdr:row>
      <xdr:rowOff>85725</xdr:rowOff>
    </xdr:from>
    <xdr:to>
      <xdr:col>88</xdr:col>
      <xdr:colOff>609040</xdr:colOff>
      <xdr:row>78</xdr:row>
      <xdr:rowOff>85725</xdr:rowOff>
    </xdr:to>
    <xdr:cxnSp macro="">
      <xdr:nvCxnSpPr>
        <xdr:cNvPr id="133" name="AutoShape 19"/>
        <xdr:cNvCxnSpPr/>
      </xdr:nvCxnSpPr>
      <xdr:spPr>
        <a:xfrm>
          <a:off x="2352675" y="8277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79</xdr:row>
      <xdr:rowOff>85725</xdr:rowOff>
    </xdr:from>
    <xdr:to>
      <xdr:col>88</xdr:col>
      <xdr:colOff>609040</xdr:colOff>
      <xdr:row>79</xdr:row>
      <xdr:rowOff>85725</xdr:rowOff>
    </xdr:to>
    <xdr:cxnSp macro="">
      <xdr:nvCxnSpPr>
        <xdr:cNvPr id="134" name="AutoShape 19"/>
        <xdr:cNvCxnSpPr/>
      </xdr:nvCxnSpPr>
      <xdr:spPr>
        <a:xfrm>
          <a:off x="2352675" y="8439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80</xdr:row>
      <xdr:rowOff>85725</xdr:rowOff>
    </xdr:from>
    <xdr:to>
      <xdr:col>88</xdr:col>
      <xdr:colOff>609040</xdr:colOff>
      <xdr:row>80</xdr:row>
      <xdr:rowOff>85725</xdr:rowOff>
    </xdr:to>
    <xdr:cxnSp macro="">
      <xdr:nvCxnSpPr>
        <xdr:cNvPr id="135" name="AutoShape 19"/>
        <xdr:cNvCxnSpPr/>
      </xdr:nvCxnSpPr>
      <xdr:spPr>
        <a:xfrm>
          <a:off x="2352675" y="8601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81</xdr:row>
      <xdr:rowOff>85725</xdr:rowOff>
    </xdr:from>
    <xdr:to>
      <xdr:col>88</xdr:col>
      <xdr:colOff>609040</xdr:colOff>
      <xdr:row>81</xdr:row>
      <xdr:rowOff>85725</xdr:rowOff>
    </xdr:to>
    <xdr:cxnSp macro="">
      <xdr:nvCxnSpPr>
        <xdr:cNvPr id="136" name="AutoShape 19"/>
        <xdr:cNvCxnSpPr/>
      </xdr:nvCxnSpPr>
      <xdr:spPr>
        <a:xfrm>
          <a:off x="2352675" y="8763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82</xdr:row>
      <xdr:rowOff>85725</xdr:rowOff>
    </xdr:from>
    <xdr:to>
      <xdr:col>88</xdr:col>
      <xdr:colOff>609040</xdr:colOff>
      <xdr:row>82</xdr:row>
      <xdr:rowOff>85725</xdr:rowOff>
    </xdr:to>
    <xdr:cxnSp macro="">
      <xdr:nvCxnSpPr>
        <xdr:cNvPr id="137" name="AutoShape 19"/>
        <xdr:cNvCxnSpPr/>
      </xdr:nvCxnSpPr>
      <xdr:spPr>
        <a:xfrm>
          <a:off x="2352675" y="8924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83</xdr:row>
      <xdr:rowOff>85725</xdr:rowOff>
    </xdr:from>
    <xdr:to>
      <xdr:col>88</xdr:col>
      <xdr:colOff>609040</xdr:colOff>
      <xdr:row>83</xdr:row>
      <xdr:rowOff>85725</xdr:rowOff>
    </xdr:to>
    <xdr:cxnSp macro="">
      <xdr:nvCxnSpPr>
        <xdr:cNvPr id="138" name="AutoShape 19"/>
        <xdr:cNvCxnSpPr/>
      </xdr:nvCxnSpPr>
      <xdr:spPr>
        <a:xfrm>
          <a:off x="2352675" y="9086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84</xdr:row>
      <xdr:rowOff>85725</xdr:rowOff>
    </xdr:from>
    <xdr:to>
      <xdr:col>88</xdr:col>
      <xdr:colOff>609040</xdr:colOff>
      <xdr:row>84</xdr:row>
      <xdr:rowOff>85725</xdr:rowOff>
    </xdr:to>
    <xdr:cxnSp macro="">
      <xdr:nvCxnSpPr>
        <xdr:cNvPr id="139" name="AutoShape 19"/>
        <xdr:cNvCxnSpPr/>
      </xdr:nvCxnSpPr>
      <xdr:spPr>
        <a:xfrm>
          <a:off x="2352675" y="9248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85</xdr:row>
      <xdr:rowOff>85725</xdr:rowOff>
    </xdr:from>
    <xdr:to>
      <xdr:col>88</xdr:col>
      <xdr:colOff>609040</xdr:colOff>
      <xdr:row>85</xdr:row>
      <xdr:rowOff>85725</xdr:rowOff>
    </xdr:to>
    <xdr:cxnSp macro="">
      <xdr:nvCxnSpPr>
        <xdr:cNvPr id="140" name="AutoShape 19"/>
        <xdr:cNvCxnSpPr/>
      </xdr:nvCxnSpPr>
      <xdr:spPr>
        <a:xfrm>
          <a:off x="2352675" y="9410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86</xdr:row>
      <xdr:rowOff>85725</xdr:rowOff>
    </xdr:from>
    <xdr:to>
      <xdr:col>88</xdr:col>
      <xdr:colOff>609040</xdr:colOff>
      <xdr:row>86</xdr:row>
      <xdr:rowOff>85725</xdr:rowOff>
    </xdr:to>
    <xdr:cxnSp macro="">
      <xdr:nvCxnSpPr>
        <xdr:cNvPr id="141" name="AutoShape 19"/>
        <xdr:cNvCxnSpPr/>
      </xdr:nvCxnSpPr>
      <xdr:spPr>
        <a:xfrm>
          <a:off x="2352675" y="9572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87</xdr:row>
      <xdr:rowOff>85725</xdr:rowOff>
    </xdr:from>
    <xdr:to>
      <xdr:col>88</xdr:col>
      <xdr:colOff>609040</xdr:colOff>
      <xdr:row>87</xdr:row>
      <xdr:rowOff>85725</xdr:rowOff>
    </xdr:to>
    <xdr:cxnSp macro="">
      <xdr:nvCxnSpPr>
        <xdr:cNvPr id="142" name="AutoShape 19"/>
        <xdr:cNvCxnSpPr/>
      </xdr:nvCxnSpPr>
      <xdr:spPr>
        <a:xfrm>
          <a:off x="2352675" y="9734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88</xdr:row>
      <xdr:rowOff>85725</xdr:rowOff>
    </xdr:from>
    <xdr:to>
      <xdr:col>88</xdr:col>
      <xdr:colOff>609040</xdr:colOff>
      <xdr:row>88</xdr:row>
      <xdr:rowOff>85725</xdr:rowOff>
    </xdr:to>
    <xdr:cxnSp macro="">
      <xdr:nvCxnSpPr>
        <xdr:cNvPr id="143" name="AutoShape 19"/>
        <xdr:cNvCxnSpPr/>
      </xdr:nvCxnSpPr>
      <xdr:spPr>
        <a:xfrm>
          <a:off x="2352675" y="9896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89</xdr:row>
      <xdr:rowOff>85725</xdr:rowOff>
    </xdr:from>
    <xdr:to>
      <xdr:col>88</xdr:col>
      <xdr:colOff>609040</xdr:colOff>
      <xdr:row>89</xdr:row>
      <xdr:rowOff>85725</xdr:rowOff>
    </xdr:to>
    <xdr:cxnSp macro="">
      <xdr:nvCxnSpPr>
        <xdr:cNvPr id="144" name="AutoShape 19"/>
        <xdr:cNvCxnSpPr/>
      </xdr:nvCxnSpPr>
      <xdr:spPr>
        <a:xfrm>
          <a:off x="2352675" y="10058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90</xdr:row>
      <xdr:rowOff>85725</xdr:rowOff>
    </xdr:from>
    <xdr:to>
      <xdr:col>88</xdr:col>
      <xdr:colOff>609040</xdr:colOff>
      <xdr:row>90</xdr:row>
      <xdr:rowOff>85725</xdr:rowOff>
    </xdr:to>
    <xdr:cxnSp macro="">
      <xdr:nvCxnSpPr>
        <xdr:cNvPr id="145" name="AutoShape 19"/>
        <xdr:cNvCxnSpPr/>
      </xdr:nvCxnSpPr>
      <xdr:spPr>
        <a:xfrm>
          <a:off x="2352675" y="10220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91</xdr:row>
      <xdr:rowOff>85725</xdr:rowOff>
    </xdr:from>
    <xdr:to>
      <xdr:col>88</xdr:col>
      <xdr:colOff>609040</xdr:colOff>
      <xdr:row>91</xdr:row>
      <xdr:rowOff>85725</xdr:rowOff>
    </xdr:to>
    <xdr:cxnSp macro="">
      <xdr:nvCxnSpPr>
        <xdr:cNvPr id="146" name="AutoShape 19"/>
        <xdr:cNvCxnSpPr/>
      </xdr:nvCxnSpPr>
      <xdr:spPr>
        <a:xfrm>
          <a:off x="2352675" y="10382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92</xdr:row>
      <xdr:rowOff>85725</xdr:rowOff>
    </xdr:from>
    <xdr:to>
      <xdr:col>88</xdr:col>
      <xdr:colOff>609040</xdr:colOff>
      <xdr:row>92</xdr:row>
      <xdr:rowOff>85725</xdr:rowOff>
    </xdr:to>
    <xdr:cxnSp macro="">
      <xdr:nvCxnSpPr>
        <xdr:cNvPr id="147" name="AutoShape 19"/>
        <xdr:cNvCxnSpPr/>
      </xdr:nvCxnSpPr>
      <xdr:spPr>
        <a:xfrm>
          <a:off x="2352675" y="10544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93</xdr:row>
      <xdr:rowOff>85725</xdr:rowOff>
    </xdr:from>
    <xdr:to>
      <xdr:col>88</xdr:col>
      <xdr:colOff>609040</xdr:colOff>
      <xdr:row>93</xdr:row>
      <xdr:rowOff>85725</xdr:rowOff>
    </xdr:to>
    <xdr:cxnSp macro="">
      <xdr:nvCxnSpPr>
        <xdr:cNvPr id="148" name="AutoShape 19"/>
        <xdr:cNvCxnSpPr/>
      </xdr:nvCxnSpPr>
      <xdr:spPr>
        <a:xfrm>
          <a:off x="2352675" y="10706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94</xdr:row>
      <xdr:rowOff>85725</xdr:rowOff>
    </xdr:from>
    <xdr:to>
      <xdr:col>88</xdr:col>
      <xdr:colOff>609040</xdr:colOff>
      <xdr:row>94</xdr:row>
      <xdr:rowOff>85725</xdr:rowOff>
    </xdr:to>
    <xdr:cxnSp macro="">
      <xdr:nvCxnSpPr>
        <xdr:cNvPr id="149" name="AutoShape 19"/>
        <xdr:cNvCxnSpPr/>
      </xdr:nvCxnSpPr>
      <xdr:spPr>
        <a:xfrm>
          <a:off x="2352675" y="10868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95</xdr:row>
      <xdr:rowOff>85725</xdr:rowOff>
    </xdr:from>
    <xdr:to>
      <xdr:col>88</xdr:col>
      <xdr:colOff>609040</xdr:colOff>
      <xdr:row>95</xdr:row>
      <xdr:rowOff>85725</xdr:rowOff>
    </xdr:to>
    <xdr:cxnSp macro="">
      <xdr:nvCxnSpPr>
        <xdr:cNvPr id="150" name="AutoShape 19"/>
        <xdr:cNvCxnSpPr/>
      </xdr:nvCxnSpPr>
      <xdr:spPr>
        <a:xfrm>
          <a:off x="2352675" y="11029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96</xdr:row>
      <xdr:rowOff>85725</xdr:rowOff>
    </xdr:from>
    <xdr:to>
      <xdr:col>88</xdr:col>
      <xdr:colOff>609040</xdr:colOff>
      <xdr:row>96</xdr:row>
      <xdr:rowOff>85725</xdr:rowOff>
    </xdr:to>
    <xdr:cxnSp macro="">
      <xdr:nvCxnSpPr>
        <xdr:cNvPr id="151" name="AutoShape 19"/>
        <xdr:cNvCxnSpPr/>
      </xdr:nvCxnSpPr>
      <xdr:spPr>
        <a:xfrm>
          <a:off x="2352675" y="11191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97</xdr:row>
      <xdr:rowOff>85725</xdr:rowOff>
    </xdr:from>
    <xdr:to>
      <xdr:col>88</xdr:col>
      <xdr:colOff>609040</xdr:colOff>
      <xdr:row>97</xdr:row>
      <xdr:rowOff>85725</xdr:rowOff>
    </xdr:to>
    <xdr:cxnSp macro="">
      <xdr:nvCxnSpPr>
        <xdr:cNvPr id="152" name="AutoShape 19"/>
        <xdr:cNvCxnSpPr/>
      </xdr:nvCxnSpPr>
      <xdr:spPr>
        <a:xfrm>
          <a:off x="2352675" y="11353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98</xdr:row>
      <xdr:rowOff>85725</xdr:rowOff>
    </xdr:from>
    <xdr:to>
      <xdr:col>88</xdr:col>
      <xdr:colOff>609040</xdr:colOff>
      <xdr:row>98</xdr:row>
      <xdr:rowOff>85725</xdr:rowOff>
    </xdr:to>
    <xdr:cxnSp macro="">
      <xdr:nvCxnSpPr>
        <xdr:cNvPr id="153" name="AutoShape 19"/>
        <xdr:cNvCxnSpPr/>
      </xdr:nvCxnSpPr>
      <xdr:spPr>
        <a:xfrm>
          <a:off x="2352675" y="11515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99</xdr:row>
      <xdr:rowOff>85725</xdr:rowOff>
    </xdr:from>
    <xdr:to>
      <xdr:col>88</xdr:col>
      <xdr:colOff>609040</xdr:colOff>
      <xdr:row>99</xdr:row>
      <xdr:rowOff>85725</xdr:rowOff>
    </xdr:to>
    <xdr:cxnSp macro="">
      <xdr:nvCxnSpPr>
        <xdr:cNvPr id="154" name="AutoShape 19"/>
        <xdr:cNvCxnSpPr/>
      </xdr:nvCxnSpPr>
      <xdr:spPr>
        <a:xfrm>
          <a:off x="2352675" y="11677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100</xdr:row>
      <xdr:rowOff>85725</xdr:rowOff>
    </xdr:from>
    <xdr:to>
      <xdr:col>88</xdr:col>
      <xdr:colOff>609040</xdr:colOff>
      <xdr:row>100</xdr:row>
      <xdr:rowOff>85725</xdr:rowOff>
    </xdr:to>
    <xdr:cxnSp macro="">
      <xdr:nvCxnSpPr>
        <xdr:cNvPr id="155" name="AutoShape 19"/>
        <xdr:cNvCxnSpPr/>
      </xdr:nvCxnSpPr>
      <xdr:spPr>
        <a:xfrm>
          <a:off x="2352675" y="11839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101</xdr:row>
      <xdr:rowOff>85725</xdr:rowOff>
    </xdr:from>
    <xdr:to>
      <xdr:col>88</xdr:col>
      <xdr:colOff>609040</xdr:colOff>
      <xdr:row>101</xdr:row>
      <xdr:rowOff>85725</xdr:rowOff>
    </xdr:to>
    <xdr:cxnSp macro="">
      <xdr:nvCxnSpPr>
        <xdr:cNvPr id="156" name="AutoShape 19"/>
        <xdr:cNvCxnSpPr/>
      </xdr:nvCxnSpPr>
      <xdr:spPr>
        <a:xfrm>
          <a:off x="2352675" y="12001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102</xdr:row>
      <xdr:rowOff>85725</xdr:rowOff>
    </xdr:from>
    <xdr:to>
      <xdr:col>88</xdr:col>
      <xdr:colOff>609040</xdr:colOff>
      <xdr:row>102</xdr:row>
      <xdr:rowOff>85725</xdr:rowOff>
    </xdr:to>
    <xdr:cxnSp macro="">
      <xdr:nvCxnSpPr>
        <xdr:cNvPr id="157" name="AutoShape 19"/>
        <xdr:cNvCxnSpPr/>
      </xdr:nvCxnSpPr>
      <xdr:spPr>
        <a:xfrm>
          <a:off x="2352675" y="12163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103</xdr:row>
      <xdr:rowOff>85725</xdr:rowOff>
    </xdr:from>
    <xdr:to>
      <xdr:col>88</xdr:col>
      <xdr:colOff>609040</xdr:colOff>
      <xdr:row>103</xdr:row>
      <xdr:rowOff>85725</xdr:rowOff>
    </xdr:to>
    <xdr:cxnSp macro="">
      <xdr:nvCxnSpPr>
        <xdr:cNvPr id="158" name="AutoShape 19"/>
        <xdr:cNvCxnSpPr/>
      </xdr:nvCxnSpPr>
      <xdr:spPr>
        <a:xfrm>
          <a:off x="2352675" y="12325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104</xdr:row>
      <xdr:rowOff>85725</xdr:rowOff>
    </xdr:from>
    <xdr:to>
      <xdr:col>88</xdr:col>
      <xdr:colOff>609040</xdr:colOff>
      <xdr:row>104</xdr:row>
      <xdr:rowOff>85725</xdr:rowOff>
    </xdr:to>
    <xdr:cxnSp macro="">
      <xdr:nvCxnSpPr>
        <xdr:cNvPr id="159" name="AutoShape 19"/>
        <xdr:cNvCxnSpPr/>
      </xdr:nvCxnSpPr>
      <xdr:spPr>
        <a:xfrm>
          <a:off x="2352675" y="12487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105</xdr:row>
      <xdr:rowOff>85725</xdr:rowOff>
    </xdr:from>
    <xdr:to>
      <xdr:col>88</xdr:col>
      <xdr:colOff>609040</xdr:colOff>
      <xdr:row>105</xdr:row>
      <xdr:rowOff>85725</xdr:rowOff>
    </xdr:to>
    <xdr:cxnSp macro="">
      <xdr:nvCxnSpPr>
        <xdr:cNvPr id="160" name="AutoShape 19"/>
        <xdr:cNvCxnSpPr/>
      </xdr:nvCxnSpPr>
      <xdr:spPr>
        <a:xfrm>
          <a:off x="2352675" y="12649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106</xdr:row>
      <xdr:rowOff>85725</xdr:rowOff>
    </xdr:from>
    <xdr:to>
      <xdr:col>88</xdr:col>
      <xdr:colOff>609040</xdr:colOff>
      <xdr:row>106</xdr:row>
      <xdr:rowOff>85725</xdr:rowOff>
    </xdr:to>
    <xdr:cxnSp macro="">
      <xdr:nvCxnSpPr>
        <xdr:cNvPr id="161" name="AutoShape 19"/>
        <xdr:cNvCxnSpPr/>
      </xdr:nvCxnSpPr>
      <xdr:spPr>
        <a:xfrm>
          <a:off x="2352675" y="12811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107</xdr:row>
      <xdr:rowOff>85725</xdr:rowOff>
    </xdr:from>
    <xdr:to>
      <xdr:col>88</xdr:col>
      <xdr:colOff>609040</xdr:colOff>
      <xdr:row>107</xdr:row>
      <xdr:rowOff>85725</xdr:rowOff>
    </xdr:to>
    <xdr:cxnSp macro="">
      <xdr:nvCxnSpPr>
        <xdr:cNvPr id="162" name="AutoShape 19"/>
        <xdr:cNvCxnSpPr/>
      </xdr:nvCxnSpPr>
      <xdr:spPr>
        <a:xfrm>
          <a:off x="2352675" y="12973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108</xdr:row>
      <xdr:rowOff>85725</xdr:rowOff>
    </xdr:from>
    <xdr:to>
      <xdr:col>88</xdr:col>
      <xdr:colOff>609040</xdr:colOff>
      <xdr:row>108</xdr:row>
      <xdr:rowOff>85725</xdr:rowOff>
    </xdr:to>
    <xdr:cxnSp macro="">
      <xdr:nvCxnSpPr>
        <xdr:cNvPr id="163" name="AutoShape 19"/>
        <xdr:cNvCxnSpPr/>
      </xdr:nvCxnSpPr>
      <xdr:spPr>
        <a:xfrm>
          <a:off x="2352675" y="13134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109</xdr:row>
      <xdr:rowOff>85725</xdr:rowOff>
    </xdr:from>
    <xdr:to>
      <xdr:col>88</xdr:col>
      <xdr:colOff>609040</xdr:colOff>
      <xdr:row>109</xdr:row>
      <xdr:rowOff>85725</xdr:rowOff>
    </xdr:to>
    <xdr:cxnSp macro="">
      <xdr:nvCxnSpPr>
        <xdr:cNvPr id="164" name="AutoShape 19"/>
        <xdr:cNvCxnSpPr/>
      </xdr:nvCxnSpPr>
      <xdr:spPr>
        <a:xfrm>
          <a:off x="2352675" y="13296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110</xdr:row>
      <xdr:rowOff>85725</xdr:rowOff>
    </xdr:from>
    <xdr:to>
      <xdr:col>88</xdr:col>
      <xdr:colOff>609040</xdr:colOff>
      <xdr:row>110</xdr:row>
      <xdr:rowOff>85725</xdr:rowOff>
    </xdr:to>
    <xdr:cxnSp macro="">
      <xdr:nvCxnSpPr>
        <xdr:cNvPr id="165" name="AutoShape 19"/>
        <xdr:cNvCxnSpPr/>
      </xdr:nvCxnSpPr>
      <xdr:spPr>
        <a:xfrm>
          <a:off x="2352675" y="13458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111</xdr:row>
      <xdr:rowOff>85725</xdr:rowOff>
    </xdr:from>
    <xdr:to>
      <xdr:col>88</xdr:col>
      <xdr:colOff>609040</xdr:colOff>
      <xdr:row>111</xdr:row>
      <xdr:rowOff>85725</xdr:rowOff>
    </xdr:to>
    <xdr:cxnSp macro="">
      <xdr:nvCxnSpPr>
        <xdr:cNvPr id="166" name="AutoShape 19"/>
        <xdr:cNvCxnSpPr/>
      </xdr:nvCxnSpPr>
      <xdr:spPr>
        <a:xfrm>
          <a:off x="2352675" y="13620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112</xdr:row>
      <xdr:rowOff>85725</xdr:rowOff>
    </xdr:from>
    <xdr:to>
      <xdr:col>88</xdr:col>
      <xdr:colOff>609040</xdr:colOff>
      <xdr:row>112</xdr:row>
      <xdr:rowOff>85725</xdr:rowOff>
    </xdr:to>
    <xdr:cxnSp macro="">
      <xdr:nvCxnSpPr>
        <xdr:cNvPr id="167" name="AutoShape 19"/>
        <xdr:cNvCxnSpPr/>
      </xdr:nvCxnSpPr>
      <xdr:spPr>
        <a:xfrm>
          <a:off x="2352675" y="13782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113</xdr:row>
      <xdr:rowOff>85725</xdr:rowOff>
    </xdr:from>
    <xdr:to>
      <xdr:col>88</xdr:col>
      <xdr:colOff>609040</xdr:colOff>
      <xdr:row>113</xdr:row>
      <xdr:rowOff>85725</xdr:rowOff>
    </xdr:to>
    <xdr:cxnSp macro="">
      <xdr:nvCxnSpPr>
        <xdr:cNvPr id="168" name="AutoShape 19"/>
        <xdr:cNvCxnSpPr/>
      </xdr:nvCxnSpPr>
      <xdr:spPr>
        <a:xfrm>
          <a:off x="2352675" y="13944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114</xdr:row>
      <xdr:rowOff>85725</xdr:rowOff>
    </xdr:from>
    <xdr:to>
      <xdr:col>88</xdr:col>
      <xdr:colOff>609040</xdr:colOff>
      <xdr:row>114</xdr:row>
      <xdr:rowOff>85725</xdr:rowOff>
    </xdr:to>
    <xdr:cxnSp macro="">
      <xdr:nvCxnSpPr>
        <xdr:cNvPr id="169" name="AutoShape 19"/>
        <xdr:cNvCxnSpPr/>
      </xdr:nvCxnSpPr>
      <xdr:spPr>
        <a:xfrm>
          <a:off x="2352675" y="14106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115</xdr:row>
      <xdr:rowOff>85725</xdr:rowOff>
    </xdr:from>
    <xdr:to>
      <xdr:col>88</xdr:col>
      <xdr:colOff>609040</xdr:colOff>
      <xdr:row>115</xdr:row>
      <xdr:rowOff>85725</xdr:rowOff>
    </xdr:to>
    <xdr:cxnSp macro="">
      <xdr:nvCxnSpPr>
        <xdr:cNvPr id="170" name="AutoShape 19"/>
        <xdr:cNvCxnSpPr/>
      </xdr:nvCxnSpPr>
      <xdr:spPr>
        <a:xfrm>
          <a:off x="2352675" y="14268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116</xdr:row>
      <xdr:rowOff>85725</xdr:rowOff>
    </xdr:from>
    <xdr:to>
      <xdr:col>88</xdr:col>
      <xdr:colOff>609040</xdr:colOff>
      <xdr:row>116</xdr:row>
      <xdr:rowOff>85725</xdr:rowOff>
    </xdr:to>
    <xdr:cxnSp macro="">
      <xdr:nvCxnSpPr>
        <xdr:cNvPr id="171" name="AutoShape 19"/>
        <xdr:cNvCxnSpPr/>
      </xdr:nvCxnSpPr>
      <xdr:spPr>
        <a:xfrm>
          <a:off x="2352675" y="14430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117</xdr:row>
      <xdr:rowOff>85725</xdr:rowOff>
    </xdr:from>
    <xdr:to>
      <xdr:col>88</xdr:col>
      <xdr:colOff>609040</xdr:colOff>
      <xdr:row>117</xdr:row>
      <xdr:rowOff>85725</xdr:rowOff>
    </xdr:to>
    <xdr:cxnSp macro="">
      <xdr:nvCxnSpPr>
        <xdr:cNvPr id="172" name="AutoShape 19"/>
        <xdr:cNvCxnSpPr/>
      </xdr:nvCxnSpPr>
      <xdr:spPr>
        <a:xfrm>
          <a:off x="2352675" y="14592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118</xdr:row>
      <xdr:rowOff>85725</xdr:rowOff>
    </xdr:from>
    <xdr:to>
      <xdr:col>88</xdr:col>
      <xdr:colOff>609040</xdr:colOff>
      <xdr:row>118</xdr:row>
      <xdr:rowOff>85725</xdr:rowOff>
    </xdr:to>
    <xdr:cxnSp macro="">
      <xdr:nvCxnSpPr>
        <xdr:cNvPr id="173" name="AutoShape 19"/>
        <xdr:cNvCxnSpPr/>
      </xdr:nvCxnSpPr>
      <xdr:spPr>
        <a:xfrm>
          <a:off x="2352675" y="14754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119</xdr:row>
      <xdr:rowOff>85725</xdr:rowOff>
    </xdr:from>
    <xdr:to>
      <xdr:col>88</xdr:col>
      <xdr:colOff>609040</xdr:colOff>
      <xdr:row>119</xdr:row>
      <xdr:rowOff>85725</xdr:rowOff>
    </xdr:to>
    <xdr:cxnSp macro="">
      <xdr:nvCxnSpPr>
        <xdr:cNvPr id="174" name="AutoShape 19"/>
        <xdr:cNvCxnSpPr/>
      </xdr:nvCxnSpPr>
      <xdr:spPr>
        <a:xfrm>
          <a:off x="2352675" y="14916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120</xdr:row>
      <xdr:rowOff>85725</xdr:rowOff>
    </xdr:from>
    <xdr:to>
      <xdr:col>88</xdr:col>
      <xdr:colOff>609040</xdr:colOff>
      <xdr:row>120</xdr:row>
      <xdr:rowOff>85725</xdr:rowOff>
    </xdr:to>
    <xdr:cxnSp macro="">
      <xdr:nvCxnSpPr>
        <xdr:cNvPr id="175" name="AutoShape 19"/>
        <xdr:cNvCxnSpPr/>
      </xdr:nvCxnSpPr>
      <xdr:spPr>
        <a:xfrm>
          <a:off x="2352675" y="15078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121</xdr:row>
      <xdr:rowOff>85725</xdr:rowOff>
    </xdr:from>
    <xdr:to>
      <xdr:col>88</xdr:col>
      <xdr:colOff>609040</xdr:colOff>
      <xdr:row>121</xdr:row>
      <xdr:rowOff>85725</xdr:rowOff>
    </xdr:to>
    <xdr:cxnSp macro="">
      <xdr:nvCxnSpPr>
        <xdr:cNvPr id="176" name="AutoShape 19"/>
        <xdr:cNvCxnSpPr/>
      </xdr:nvCxnSpPr>
      <xdr:spPr>
        <a:xfrm>
          <a:off x="2352675" y="15240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122</xdr:row>
      <xdr:rowOff>85725</xdr:rowOff>
    </xdr:from>
    <xdr:to>
      <xdr:col>88</xdr:col>
      <xdr:colOff>609040</xdr:colOff>
      <xdr:row>122</xdr:row>
      <xdr:rowOff>85725</xdr:rowOff>
    </xdr:to>
    <xdr:cxnSp macro="">
      <xdr:nvCxnSpPr>
        <xdr:cNvPr id="177" name="AutoShape 19"/>
        <xdr:cNvCxnSpPr/>
      </xdr:nvCxnSpPr>
      <xdr:spPr>
        <a:xfrm>
          <a:off x="2352675" y="15401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123</xdr:row>
      <xdr:rowOff>85725</xdr:rowOff>
    </xdr:from>
    <xdr:to>
      <xdr:col>88</xdr:col>
      <xdr:colOff>609040</xdr:colOff>
      <xdr:row>123</xdr:row>
      <xdr:rowOff>85725</xdr:rowOff>
    </xdr:to>
    <xdr:cxnSp macro="">
      <xdr:nvCxnSpPr>
        <xdr:cNvPr id="178" name="AutoShape 19"/>
        <xdr:cNvCxnSpPr/>
      </xdr:nvCxnSpPr>
      <xdr:spPr>
        <a:xfrm>
          <a:off x="2352675" y="15563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124</xdr:row>
      <xdr:rowOff>85725</xdr:rowOff>
    </xdr:from>
    <xdr:to>
      <xdr:col>88</xdr:col>
      <xdr:colOff>609040</xdr:colOff>
      <xdr:row>124</xdr:row>
      <xdr:rowOff>85725</xdr:rowOff>
    </xdr:to>
    <xdr:cxnSp macro="">
      <xdr:nvCxnSpPr>
        <xdr:cNvPr id="179" name="AutoShape 19"/>
        <xdr:cNvCxnSpPr/>
      </xdr:nvCxnSpPr>
      <xdr:spPr>
        <a:xfrm>
          <a:off x="2352675" y="15725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125</xdr:row>
      <xdr:rowOff>85725</xdr:rowOff>
    </xdr:from>
    <xdr:to>
      <xdr:col>88</xdr:col>
      <xdr:colOff>609040</xdr:colOff>
      <xdr:row>125</xdr:row>
      <xdr:rowOff>85725</xdr:rowOff>
    </xdr:to>
    <xdr:cxnSp macro="">
      <xdr:nvCxnSpPr>
        <xdr:cNvPr id="180" name="AutoShape 19"/>
        <xdr:cNvCxnSpPr/>
      </xdr:nvCxnSpPr>
      <xdr:spPr>
        <a:xfrm>
          <a:off x="2352675" y="15887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126</xdr:row>
      <xdr:rowOff>85725</xdr:rowOff>
    </xdr:from>
    <xdr:to>
      <xdr:col>88</xdr:col>
      <xdr:colOff>609040</xdr:colOff>
      <xdr:row>126</xdr:row>
      <xdr:rowOff>85725</xdr:rowOff>
    </xdr:to>
    <xdr:cxnSp macro="">
      <xdr:nvCxnSpPr>
        <xdr:cNvPr id="181" name="AutoShape 19"/>
        <xdr:cNvCxnSpPr/>
      </xdr:nvCxnSpPr>
      <xdr:spPr>
        <a:xfrm>
          <a:off x="2352675" y="16049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127</xdr:row>
      <xdr:rowOff>85725</xdr:rowOff>
    </xdr:from>
    <xdr:to>
      <xdr:col>88</xdr:col>
      <xdr:colOff>609040</xdr:colOff>
      <xdr:row>127</xdr:row>
      <xdr:rowOff>85725</xdr:rowOff>
    </xdr:to>
    <xdr:cxnSp macro="">
      <xdr:nvCxnSpPr>
        <xdr:cNvPr id="182" name="AutoShape 19"/>
        <xdr:cNvCxnSpPr/>
      </xdr:nvCxnSpPr>
      <xdr:spPr>
        <a:xfrm>
          <a:off x="2352675" y="16211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128</xdr:row>
      <xdr:rowOff>85725</xdr:rowOff>
    </xdr:from>
    <xdr:to>
      <xdr:col>88</xdr:col>
      <xdr:colOff>609040</xdr:colOff>
      <xdr:row>128</xdr:row>
      <xdr:rowOff>85725</xdr:rowOff>
    </xdr:to>
    <xdr:cxnSp macro="">
      <xdr:nvCxnSpPr>
        <xdr:cNvPr id="183" name="AutoShape 19"/>
        <xdr:cNvCxnSpPr/>
      </xdr:nvCxnSpPr>
      <xdr:spPr>
        <a:xfrm>
          <a:off x="2352675" y="16373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129</xdr:row>
      <xdr:rowOff>85725</xdr:rowOff>
    </xdr:from>
    <xdr:to>
      <xdr:col>88</xdr:col>
      <xdr:colOff>609040</xdr:colOff>
      <xdr:row>129</xdr:row>
      <xdr:rowOff>85725</xdr:rowOff>
    </xdr:to>
    <xdr:cxnSp macro="">
      <xdr:nvCxnSpPr>
        <xdr:cNvPr id="184" name="AutoShape 19"/>
        <xdr:cNvCxnSpPr/>
      </xdr:nvCxnSpPr>
      <xdr:spPr>
        <a:xfrm>
          <a:off x="2352675" y="16535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130</xdr:row>
      <xdr:rowOff>85725</xdr:rowOff>
    </xdr:from>
    <xdr:to>
      <xdr:col>88</xdr:col>
      <xdr:colOff>609040</xdr:colOff>
      <xdr:row>130</xdr:row>
      <xdr:rowOff>85725</xdr:rowOff>
    </xdr:to>
    <xdr:cxnSp macro="">
      <xdr:nvCxnSpPr>
        <xdr:cNvPr id="185" name="AutoShape 19"/>
        <xdr:cNvCxnSpPr/>
      </xdr:nvCxnSpPr>
      <xdr:spPr>
        <a:xfrm>
          <a:off x="2352675" y="16697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131</xdr:row>
      <xdr:rowOff>85725</xdr:rowOff>
    </xdr:from>
    <xdr:to>
      <xdr:col>88</xdr:col>
      <xdr:colOff>609040</xdr:colOff>
      <xdr:row>131</xdr:row>
      <xdr:rowOff>85725</xdr:rowOff>
    </xdr:to>
    <xdr:cxnSp macro="">
      <xdr:nvCxnSpPr>
        <xdr:cNvPr id="186" name="AutoShape 19"/>
        <xdr:cNvCxnSpPr/>
      </xdr:nvCxnSpPr>
      <xdr:spPr>
        <a:xfrm>
          <a:off x="2352675" y="16859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132</xdr:row>
      <xdr:rowOff>85725</xdr:rowOff>
    </xdr:from>
    <xdr:to>
      <xdr:col>88</xdr:col>
      <xdr:colOff>609040</xdr:colOff>
      <xdr:row>132</xdr:row>
      <xdr:rowOff>85725</xdr:rowOff>
    </xdr:to>
    <xdr:cxnSp macro="">
      <xdr:nvCxnSpPr>
        <xdr:cNvPr id="187" name="AutoShape 19"/>
        <xdr:cNvCxnSpPr/>
      </xdr:nvCxnSpPr>
      <xdr:spPr>
        <a:xfrm>
          <a:off x="2352675" y="17021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133</xdr:row>
      <xdr:rowOff>85725</xdr:rowOff>
    </xdr:from>
    <xdr:to>
      <xdr:col>88</xdr:col>
      <xdr:colOff>609040</xdr:colOff>
      <xdr:row>133</xdr:row>
      <xdr:rowOff>85725</xdr:rowOff>
    </xdr:to>
    <xdr:cxnSp macro="">
      <xdr:nvCxnSpPr>
        <xdr:cNvPr id="188" name="AutoShape 19"/>
        <xdr:cNvCxnSpPr/>
      </xdr:nvCxnSpPr>
      <xdr:spPr>
        <a:xfrm>
          <a:off x="2352675" y="17183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134</xdr:row>
      <xdr:rowOff>85725</xdr:rowOff>
    </xdr:from>
    <xdr:to>
      <xdr:col>88</xdr:col>
      <xdr:colOff>609040</xdr:colOff>
      <xdr:row>134</xdr:row>
      <xdr:rowOff>85725</xdr:rowOff>
    </xdr:to>
    <xdr:cxnSp macro="">
      <xdr:nvCxnSpPr>
        <xdr:cNvPr id="189" name="AutoShape 19"/>
        <xdr:cNvCxnSpPr/>
      </xdr:nvCxnSpPr>
      <xdr:spPr>
        <a:xfrm>
          <a:off x="2352675" y="17345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135</xdr:row>
      <xdr:rowOff>85725</xdr:rowOff>
    </xdr:from>
    <xdr:to>
      <xdr:col>88</xdr:col>
      <xdr:colOff>609040</xdr:colOff>
      <xdr:row>135</xdr:row>
      <xdr:rowOff>85725</xdr:rowOff>
    </xdr:to>
    <xdr:cxnSp macro="">
      <xdr:nvCxnSpPr>
        <xdr:cNvPr id="190" name="AutoShape 19"/>
        <xdr:cNvCxnSpPr/>
      </xdr:nvCxnSpPr>
      <xdr:spPr>
        <a:xfrm>
          <a:off x="2352675" y="17506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136</xdr:row>
      <xdr:rowOff>85725</xdr:rowOff>
    </xdr:from>
    <xdr:to>
      <xdr:col>88</xdr:col>
      <xdr:colOff>609040</xdr:colOff>
      <xdr:row>136</xdr:row>
      <xdr:rowOff>85725</xdr:rowOff>
    </xdr:to>
    <xdr:cxnSp macro="">
      <xdr:nvCxnSpPr>
        <xdr:cNvPr id="191" name="AutoShape 19"/>
        <xdr:cNvCxnSpPr/>
      </xdr:nvCxnSpPr>
      <xdr:spPr>
        <a:xfrm>
          <a:off x="2352675" y="17668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137</xdr:row>
      <xdr:rowOff>85725</xdr:rowOff>
    </xdr:from>
    <xdr:to>
      <xdr:col>88</xdr:col>
      <xdr:colOff>609040</xdr:colOff>
      <xdr:row>137</xdr:row>
      <xdr:rowOff>85725</xdr:rowOff>
    </xdr:to>
    <xdr:cxnSp macro="">
      <xdr:nvCxnSpPr>
        <xdr:cNvPr id="192" name="AutoShape 19"/>
        <xdr:cNvCxnSpPr/>
      </xdr:nvCxnSpPr>
      <xdr:spPr>
        <a:xfrm>
          <a:off x="2352675" y="17830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138</xdr:row>
      <xdr:rowOff>85725</xdr:rowOff>
    </xdr:from>
    <xdr:to>
      <xdr:col>88</xdr:col>
      <xdr:colOff>609040</xdr:colOff>
      <xdr:row>138</xdr:row>
      <xdr:rowOff>85725</xdr:rowOff>
    </xdr:to>
    <xdr:cxnSp macro="">
      <xdr:nvCxnSpPr>
        <xdr:cNvPr id="193" name="AutoShape 19"/>
        <xdr:cNvCxnSpPr/>
      </xdr:nvCxnSpPr>
      <xdr:spPr>
        <a:xfrm>
          <a:off x="2352675" y="17992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139</xdr:row>
      <xdr:rowOff>85725</xdr:rowOff>
    </xdr:from>
    <xdr:to>
      <xdr:col>88</xdr:col>
      <xdr:colOff>609040</xdr:colOff>
      <xdr:row>139</xdr:row>
      <xdr:rowOff>85725</xdr:rowOff>
    </xdr:to>
    <xdr:cxnSp macro="">
      <xdr:nvCxnSpPr>
        <xdr:cNvPr id="194" name="AutoShape 19"/>
        <xdr:cNvCxnSpPr/>
      </xdr:nvCxnSpPr>
      <xdr:spPr>
        <a:xfrm>
          <a:off x="2352675" y="18154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140</xdr:row>
      <xdr:rowOff>85725</xdr:rowOff>
    </xdr:from>
    <xdr:to>
      <xdr:col>88</xdr:col>
      <xdr:colOff>609040</xdr:colOff>
      <xdr:row>140</xdr:row>
      <xdr:rowOff>85725</xdr:rowOff>
    </xdr:to>
    <xdr:cxnSp macro="">
      <xdr:nvCxnSpPr>
        <xdr:cNvPr id="195" name="AutoShape 19"/>
        <xdr:cNvCxnSpPr/>
      </xdr:nvCxnSpPr>
      <xdr:spPr>
        <a:xfrm>
          <a:off x="2352675" y="18316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141</xdr:row>
      <xdr:rowOff>85725</xdr:rowOff>
    </xdr:from>
    <xdr:to>
      <xdr:col>88</xdr:col>
      <xdr:colOff>609040</xdr:colOff>
      <xdr:row>141</xdr:row>
      <xdr:rowOff>85725</xdr:rowOff>
    </xdr:to>
    <xdr:cxnSp macro="">
      <xdr:nvCxnSpPr>
        <xdr:cNvPr id="196" name="AutoShape 19"/>
        <xdr:cNvCxnSpPr/>
      </xdr:nvCxnSpPr>
      <xdr:spPr>
        <a:xfrm>
          <a:off x="2352675" y="18478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142</xdr:row>
      <xdr:rowOff>85725</xdr:rowOff>
    </xdr:from>
    <xdr:to>
      <xdr:col>88</xdr:col>
      <xdr:colOff>609040</xdr:colOff>
      <xdr:row>142</xdr:row>
      <xdr:rowOff>85725</xdr:rowOff>
    </xdr:to>
    <xdr:cxnSp macro="">
      <xdr:nvCxnSpPr>
        <xdr:cNvPr id="197" name="AutoShape 19"/>
        <xdr:cNvCxnSpPr/>
      </xdr:nvCxnSpPr>
      <xdr:spPr>
        <a:xfrm>
          <a:off x="2352675" y="18640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143</xdr:row>
      <xdr:rowOff>85725</xdr:rowOff>
    </xdr:from>
    <xdr:to>
      <xdr:col>88</xdr:col>
      <xdr:colOff>609040</xdr:colOff>
      <xdr:row>143</xdr:row>
      <xdr:rowOff>85725</xdr:rowOff>
    </xdr:to>
    <xdr:cxnSp macro="">
      <xdr:nvCxnSpPr>
        <xdr:cNvPr id="198" name="AutoShape 19"/>
        <xdr:cNvCxnSpPr/>
      </xdr:nvCxnSpPr>
      <xdr:spPr>
        <a:xfrm>
          <a:off x="2352675" y="18802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144</xdr:row>
      <xdr:rowOff>85725</xdr:rowOff>
    </xdr:from>
    <xdr:to>
      <xdr:col>88</xdr:col>
      <xdr:colOff>609040</xdr:colOff>
      <xdr:row>144</xdr:row>
      <xdr:rowOff>85725</xdr:rowOff>
    </xdr:to>
    <xdr:cxnSp macro="">
      <xdr:nvCxnSpPr>
        <xdr:cNvPr id="199" name="AutoShape 19"/>
        <xdr:cNvCxnSpPr/>
      </xdr:nvCxnSpPr>
      <xdr:spPr>
        <a:xfrm>
          <a:off x="2352675" y="18964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145</xdr:row>
      <xdr:rowOff>85725</xdr:rowOff>
    </xdr:from>
    <xdr:to>
      <xdr:col>88</xdr:col>
      <xdr:colOff>609040</xdr:colOff>
      <xdr:row>145</xdr:row>
      <xdr:rowOff>85725</xdr:rowOff>
    </xdr:to>
    <xdr:cxnSp macro="">
      <xdr:nvCxnSpPr>
        <xdr:cNvPr id="200" name="AutoShape 19"/>
        <xdr:cNvCxnSpPr/>
      </xdr:nvCxnSpPr>
      <xdr:spPr>
        <a:xfrm>
          <a:off x="2352675" y="19126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146</xdr:row>
      <xdr:rowOff>85725</xdr:rowOff>
    </xdr:from>
    <xdr:to>
      <xdr:col>88</xdr:col>
      <xdr:colOff>609040</xdr:colOff>
      <xdr:row>146</xdr:row>
      <xdr:rowOff>85725</xdr:rowOff>
    </xdr:to>
    <xdr:cxnSp macro="">
      <xdr:nvCxnSpPr>
        <xdr:cNvPr id="201" name="AutoShape 19"/>
        <xdr:cNvCxnSpPr/>
      </xdr:nvCxnSpPr>
      <xdr:spPr>
        <a:xfrm>
          <a:off x="2352675" y="19288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147</xdr:row>
      <xdr:rowOff>85725</xdr:rowOff>
    </xdr:from>
    <xdr:to>
      <xdr:col>88</xdr:col>
      <xdr:colOff>609040</xdr:colOff>
      <xdr:row>147</xdr:row>
      <xdr:rowOff>85725</xdr:rowOff>
    </xdr:to>
    <xdr:cxnSp macro="">
      <xdr:nvCxnSpPr>
        <xdr:cNvPr id="202" name="AutoShape 19"/>
        <xdr:cNvCxnSpPr/>
      </xdr:nvCxnSpPr>
      <xdr:spPr>
        <a:xfrm>
          <a:off x="2352675" y="19450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148</xdr:row>
      <xdr:rowOff>85725</xdr:rowOff>
    </xdr:from>
    <xdr:to>
      <xdr:col>88</xdr:col>
      <xdr:colOff>609040</xdr:colOff>
      <xdr:row>148</xdr:row>
      <xdr:rowOff>85725</xdr:rowOff>
    </xdr:to>
    <xdr:cxnSp macro="">
      <xdr:nvCxnSpPr>
        <xdr:cNvPr id="203" name="AutoShape 19"/>
        <xdr:cNvCxnSpPr/>
      </xdr:nvCxnSpPr>
      <xdr:spPr>
        <a:xfrm>
          <a:off x="2352675" y="19611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149</xdr:row>
      <xdr:rowOff>85725</xdr:rowOff>
    </xdr:from>
    <xdr:to>
      <xdr:col>88</xdr:col>
      <xdr:colOff>609040</xdr:colOff>
      <xdr:row>149</xdr:row>
      <xdr:rowOff>85725</xdr:rowOff>
    </xdr:to>
    <xdr:cxnSp macro="">
      <xdr:nvCxnSpPr>
        <xdr:cNvPr id="204" name="AutoShape 19"/>
        <xdr:cNvCxnSpPr/>
      </xdr:nvCxnSpPr>
      <xdr:spPr>
        <a:xfrm>
          <a:off x="2352675" y="19773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150</xdr:row>
      <xdr:rowOff>85725</xdr:rowOff>
    </xdr:from>
    <xdr:to>
      <xdr:col>88</xdr:col>
      <xdr:colOff>609040</xdr:colOff>
      <xdr:row>150</xdr:row>
      <xdr:rowOff>85725</xdr:rowOff>
    </xdr:to>
    <xdr:cxnSp macro="">
      <xdr:nvCxnSpPr>
        <xdr:cNvPr id="205" name="AutoShape 19"/>
        <xdr:cNvCxnSpPr/>
      </xdr:nvCxnSpPr>
      <xdr:spPr>
        <a:xfrm>
          <a:off x="2352675" y="19935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151</xdr:row>
      <xdr:rowOff>85725</xdr:rowOff>
    </xdr:from>
    <xdr:to>
      <xdr:col>88</xdr:col>
      <xdr:colOff>609040</xdr:colOff>
      <xdr:row>151</xdr:row>
      <xdr:rowOff>85725</xdr:rowOff>
    </xdr:to>
    <xdr:cxnSp macro="">
      <xdr:nvCxnSpPr>
        <xdr:cNvPr id="206" name="AutoShape 19"/>
        <xdr:cNvCxnSpPr/>
      </xdr:nvCxnSpPr>
      <xdr:spPr>
        <a:xfrm>
          <a:off x="2352675" y="20097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152</xdr:row>
      <xdr:rowOff>85725</xdr:rowOff>
    </xdr:from>
    <xdr:to>
      <xdr:col>88</xdr:col>
      <xdr:colOff>609040</xdr:colOff>
      <xdr:row>152</xdr:row>
      <xdr:rowOff>85725</xdr:rowOff>
    </xdr:to>
    <xdr:cxnSp macro="">
      <xdr:nvCxnSpPr>
        <xdr:cNvPr id="207" name="AutoShape 19"/>
        <xdr:cNvCxnSpPr/>
      </xdr:nvCxnSpPr>
      <xdr:spPr>
        <a:xfrm>
          <a:off x="2352675" y="20259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153</xdr:row>
      <xdr:rowOff>85725</xdr:rowOff>
    </xdr:from>
    <xdr:to>
      <xdr:col>88</xdr:col>
      <xdr:colOff>609040</xdr:colOff>
      <xdr:row>153</xdr:row>
      <xdr:rowOff>85725</xdr:rowOff>
    </xdr:to>
    <xdr:cxnSp macro="">
      <xdr:nvCxnSpPr>
        <xdr:cNvPr id="208" name="AutoShape 19"/>
        <xdr:cNvCxnSpPr/>
      </xdr:nvCxnSpPr>
      <xdr:spPr>
        <a:xfrm>
          <a:off x="2352675" y="20421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154</xdr:row>
      <xdr:rowOff>85725</xdr:rowOff>
    </xdr:from>
    <xdr:to>
      <xdr:col>88</xdr:col>
      <xdr:colOff>609040</xdr:colOff>
      <xdr:row>154</xdr:row>
      <xdr:rowOff>85725</xdr:rowOff>
    </xdr:to>
    <xdr:cxnSp macro="">
      <xdr:nvCxnSpPr>
        <xdr:cNvPr id="209" name="AutoShape 19"/>
        <xdr:cNvCxnSpPr/>
      </xdr:nvCxnSpPr>
      <xdr:spPr>
        <a:xfrm>
          <a:off x="2352675" y="20583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155</xdr:row>
      <xdr:rowOff>85725</xdr:rowOff>
    </xdr:from>
    <xdr:to>
      <xdr:col>88</xdr:col>
      <xdr:colOff>609040</xdr:colOff>
      <xdr:row>155</xdr:row>
      <xdr:rowOff>85725</xdr:rowOff>
    </xdr:to>
    <xdr:cxnSp macro="">
      <xdr:nvCxnSpPr>
        <xdr:cNvPr id="210" name="AutoShape 19"/>
        <xdr:cNvCxnSpPr/>
      </xdr:nvCxnSpPr>
      <xdr:spPr>
        <a:xfrm>
          <a:off x="2352675" y="20745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156</xdr:row>
      <xdr:rowOff>85725</xdr:rowOff>
    </xdr:from>
    <xdr:to>
      <xdr:col>88</xdr:col>
      <xdr:colOff>609040</xdr:colOff>
      <xdr:row>156</xdr:row>
      <xdr:rowOff>85725</xdr:rowOff>
    </xdr:to>
    <xdr:cxnSp macro="">
      <xdr:nvCxnSpPr>
        <xdr:cNvPr id="211" name="AutoShape 19"/>
        <xdr:cNvCxnSpPr/>
      </xdr:nvCxnSpPr>
      <xdr:spPr>
        <a:xfrm>
          <a:off x="2352675" y="20907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157</xdr:row>
      <xdr:rowOff>85725</xdr:rowOff>
    </xdr:from>
    <xdr:to>
      <xdr:col>88</xdr:col>
      <xdr:colOff>609040</xdr:colOff>
      <xdr:row>157</xdr:row>
      <xdr:rowOff>85725</xdr:rowOff>
    </xdr:to>
    <xdr:cxnSp macro="">
      <xdr:nvCxnSpPr>
        <xdr:cNvPr id="212" name="AutoShape 19"/>
        <xdr:cNvCxnSpPr/>
      </xdr:nvCxnSpPr>
      <xdr:spPr>
        <a:xfrm>
          <a:off x="2352675" y="21069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158</xdr:row>
      <xdr:rowOff>85725</xdr:rowOff>
    </xdr:from>
    <xdr:to>
      <xdr:col>88</xdr:col>
      <xdr:colOff>609040</xdr:colOff>
      <xdr:row>158</xdr:row>
      <xdr:rowOff>85725</xdr:rowOff>
    </xdr:to>
    <xdr:cxnSp macro="">
      <xdr:nvCxnSpPr>
        <xdr:cNvPr id="213" name="AutoShape 19"/>
        <xdr:cNvCxnSpPr/>
      </xdr:nvCxnSpPr>
      <xdr:spPr>
        <a:xfrm>
          <a:off x="2352675" y="21231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159</xdr:row>
      <xdr:rowOff>85725</xdr:rowOff>
    </xdr:from>
    <xdr:to>
      <xdr:col>88</xdr:col>
      <xdr:colOff>609040</xdr:colOff>
      <xdr:row>159</xdr:row>
      <xdr:rowOff>85725</xdr:rowOff>
    </xdr:to>
    <xdr:cxnSp macro="">
      <xdr:nvCxnSpPr>
        <xdr:cNvPr id="214" name="AutoShape 19"/>
        <xdr:cNvCxnSpPr/>
      </xdr:nvCxnSpPr>
      <xdr:spPr>
        <a:xfrm>
          <a:off x="2352675" y="21393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160</xdr:row>
      <xdr:rowOff>85725</xdr:rowOff>
    </xdr:from>
    <xdr:to>
      <xdr:col>88</xdr:col>
      <xdr:colOff>609040</xdr:colOff>
      <xdr:row>160</xdr:row>
      <xdr:rowOff>85725</xdr:rowOff>
    </xdr:to>
    <xdr:cxnSp macro="">
      <xdr:nvCxnSpPr>
        <xdr:cNvPr id="215" name="AutoShape 19"/>
        <xdr:cNvCxnSpPr/>
      </xdr:nvCxnSpPr>
      <xdr:spPr>
        <a:xfrm>
          <a:off x="2352675" y="21555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161</xdr:row>
      <xdr:rowOff>85725</xdr:rowOff>
    </xdr:from>
    <xdr:to>
      <xdr:col>88</xdr:col>
      <xdr:colOff>609040</xdr:colOff>
      <xdr:row>161</xdr:row>
      <xdr:rowOff>85725</xdr:rowOff>
    </xdr:to>
    <xdr:cxnSp macro="">
      <xdr:nvCxnSpPr>
        <xdr:cNvPr id="216" name="AutoShape 19"/>
        <xdr:cNvCxnSpPr/>
      </xdr:nvCxnSpPr>
      <xdr:spPr>
        <a:xfrm>
          <a:off x="2352675" y="21717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162</xdr:row>
      <xdr:rowOff>85725</xdr:rowOff>
    </xdr:from>
    <xdr:to>
      <xdr:col>88</xdr:col>
      <xdr:colOff>609040</xdr:colOff>
      <xdr:row>162</xdr:row>
      <xdr:rowOff>85725</xdr:rowOff>
    </xdr:to>
    <xdr:cxnSp macro="">
      <xdr:nvCxnSpPr>
        <xdr:cNvPr id="217" name="AutoShape 19"/>
        <xdr:cNvCxnSpPr/>
      </xdr:nvCxnSpPr>
      <xdr:spPr>
        <a:xfrm>
          <a:off x="2352675" y="21878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163</xdr:row>
      <xdr:rowOff>85725</xdr:rowOff>
    </xdr:from>
    <xdr:to>
      <xdr:col>88</xdr:col>
      <xdr:colOff>609040</xdr:colOff>
      <xdr:row>163</xdr:row>
      <xdr:rowOff>85725</xdr:rowOff>
    </xdr:to>
    <xdr:cxnSp macro="">
      <xdr:nvCxnSpPr>
        <xdr:cNvPr id="218" name="AutoShape 19"/>
        <xdr:cNvCxnSpPr/>
      </xdr:nvCxnSpPr>
      <xdr:spPr>
        <a:xfrm>
          <a:off x="2352675" y="22040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164</xdr:row>
      <xdr:rowOff>85725</xdr:rowOff>
    </xdr:from>
    <xdr:to>
      <xdr:col>88</xdr:col>
      <xdr:colOff>609040</xdr:colOff>
      <xdr:row>164</xdr:row>
      <xdr:rowOff>85725</xdr:rowOff>
    </xdr:to>
    <xdr:cxnSp macro="">
      <xdr:nvCxnSpPr>
        <xdr:cNvPr id="219" name="AutoShape 19"/>
        <xdr:cNvCxnSpPr/>
      </xdr:nvCxnSpPr>
      <xdr:spPr>
        <a:xfrm>
          <a:off x="2352675" y="22202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165</xdr:row>
      <xdr:rowOff>85725</xdr:rowOff>
    </xdr:from>
    <xdr:to>
      <xdr:col>88</xdr:col>
      <xdr:colOff>609040</xdr:colOff>
      <xdr:row>165</xdr:row>
      <xdr:rowOff>85725</xdr:rowOff>
    </xdr:to>
    <xdr:cxnSp macro="">
      <xdr:nvCxnSpPr>
        <xdr:cNvPr id="220" name="AutoShape 19"/>
        <xdr:cNvCxnSpPr/>
      </xdr:nvCxnSpPr>
      <xdr:spPr>
        <a:xfrm>
          <a:off x="2352675" y="22364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166</xdr:row>
      <xdr:rowOff>85725</xdr:rowOff>
    </xdr:from>
    <xdr:to>
      <xdr:col>88</xdr:col>
      <xdr:colOff>609040</xdr:colOff>
      <xdr:row>166</xdr:row>
      <xdr:rowOff>85725</xdr:rowOff>
    </xdr:to>
    <xdr:cxnSp macro="">
      <xdr:nvCxnSpPr>
        <xdr:cNvPr id="221" name="AutoShape 19"/>
        <xdr:cNvCxnSpPr/>
      </xdr:nvCxnSpPr>
      <xdr:spPr>
        <a:xfrm>
          <a:off x="2352675" y="22526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167</xdr:row>
      <xdr:rowOff>85725</xdr:rowOff>
    </xdr:from>
    <xdr:to>
      <xdr:col>88</xdr:col>
      <xdr:colOff>609040</xdr:colOff>
      <xdr:row>167</xdr:row>
      <xdr:rowOff>85725</xdr:rowOff>
    </xdr:to>
    <xdr:cxnSp macro="">
      <xdr:nvCxnSpPr>
        <xdr:cNvPr id="222" name="AutoShape 19"/>
        <xdr:cNvCxnSpPr/>
      </xdr:nvCxnSpPr>
      <xdr:spPr>
        <a:xfrm>
          <a:off x="2352675" y="22688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168</xdr:row>
      <xdr:rowOff>85725</xdr:rowOff>
    </xdr:from>
    <xdr:to>
      <xdr:col>88</xdr:col>
      <xdr:colOff>609040</xdr:colOff>
      <xdr:row>168</xdr:row>
      <xdr:rowOff>85725</xdr:rowOff>
    </xdr:to>
    <xdr:cxnSp macro="">
      <xdr:nvCxnSpPr>
        <xdr:cNvPr id="223" name="AutoShape 19"/>
        <xdr:cNvCxnSpPr/>
      </xdr:nvCxnSpPr>
      <xdr:spPr>
        <a:xfrm>
          <a:off x="2352675" y="22850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169</xdr:row>
      <xdr:rowOff>85725</xdr:rowOff>
    </xdr:from>
    <xdr:to>
      <xdr:col>88</xdr:col>
      <xdr:colOff>609040</xdr:colOff>
      <xdr:row>169</xdr:row>
      <xdr:rowOff>85725</xdr:rowOff>
    </xdr:to>
    <xdr:cxnSp macro="">
      <xdr:nvCxnSpPr>
        <xdr:cNvPr id="224" name="AutoShape 19"/>
        <xdr:cNvCxnSpPr/>
      </xdr:nvCxnSpPr>
      <xdr:spPr>
        <a:xfrm>
          <a:off x="2352675" y="23012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170</xdr:row>
      <xdr:rowOff>85725</xdr:rowOff>
    </xdr:from>
    <xdr:to>
      <xdr:col>88</xdr:col>
      <xdr:colOff>609040</xdr:colOff>
      <xdr:row>170</xdr:row>
      <xdr:rowOff>85725</xdr:rowOff>
    </xdr:to>
    <xdr:cxnSp macro="">
      <xdr:nvCxnSpPr>
        <xdr:cNvPr id="225" name="AutoShape 19"/>
        <xdr:cNvCxnSpPr/>
      </xdr:nvCxnSpPr>
      <xdr:spPr>
        <a:xfrm>
          <a:off x="2352675" y="23174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171</xdr:row>
      <xdr:rowOff>85725</xdr:rowOff>
    </xdr:from>
    <xdr:to>
      <xdr:col>88</xdr:col>
      <xdr:colOff>609040</xdr:colOff>
      <xdr:row>171</xdr:row>
      <xdr:rowOff>85725</xdr:rowOff>
    </xdr:to>
    <xdr:cxnSp macro="">
      <xdr:nvCxnSpPr>
        <xdr:cNvPr id="226" name="AutoShape 19"/>
        <xdr:cNvCxnSpPr/>
      </xdr:nvCxnSpPr>
      <xdr:spPr>
        <a:xfrm>
          <a:off x="2352675" y="23336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172</xdr:row>
      <xdr:rowOff>85725</xdr:rowOff>
    </xdr:from>
    <xdr:to>
      <xdr:col>88</xdr:col>
      <xdr:colOff>609040</xdr:colOff>
      <xdr:row>172</xdr:row>
      <xdr:rowOff>85725</xdr:rowOff>
    </xdr:to>
    <xdr:cxnSp macro="">
      <xdr:nvCxnSpPr>
        <xdr:cNvPr id="227" name="AutoShape 19"/>
        <xdr:cNvCxnSpPr/>
      </xdr:nvCxnSpPr>
      <xdr:spPr>
        <a:xfrm>
          <a:off x="2352675" y="23498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173</xdr:row>
      <xdr:rowOff>85725</xdr:rowOff>
    </xdr:from>
    <xdr:to>
      <xdr:col>88</xdr:col>
      <xdr:colOff>609040</xdr:colOff>
      <xdr:row>173</xdr:row>
      <xdr:rowOff>85725</xdr:rowOff>
    </xdr:to>
    <xdr:cxnSp macro="">
      <xdr:nvCxnSpPr>
        <xdr:cNvPr id="228" name="AutoShape 19"/>
        <xdr:cNvCxnSpPr/>
      </xdr:nvCxnSpPr>
      <xdr:spPr>
        <a:xfrm>
          <a:off x="2352675" y="23660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174</xdr:row>
      <xdr:rowOff>85725</xdr:rowOff>
    </xdr:from>
    <xdr:to>
      <xdr:col>88</xdr:col>
      <xdr:colOff>609040</xdr:colOff>
      <xdr:row>174</xdr:row>
      <xdr:rowOff>85725</xdr:rowOff>
    </xdr:to>
    <xdr:cxnSp macro="">
      <xdr:nvCxnSpPr>
        <xdr:cNvPr id="229" name="AutoShape 19"/>
        <xdr:cNvCxnSpPr/>
      </xdr:nvCxnSpPr>
      <xdr:spPr>
        <a:xfrm>
          <a:off x="2352675" y="23822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175</xdr:row>
      <xdr:rowOff>85725</xdr:rowOff>
    </xdr:from>
    <xdr:to>
      <xdr:col>88</xdr:col>
      <xdr:colOff>609040</xdr:colOff>
      <xdr:row>175</xdr:row>
      <xdr:rowOff>85725</xdr:rowOff>
    </xdr:to>
    <xdr:cxnSp macro="">
      <xdr:nvCxnSpPr>
        <xdr:cNvPr id="230" name="AutoShape 19"/>
        <xdr:cNvCxnSpPr/>
      </xdr:nvCxnSpPr>
      <xdr:spPr>
        <a:xfrm>
          <a:off x="2352675" y="23983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176</xdr:row>
      <xdr:rowOff>85725</xdr:rowOff>
    </xdr:from>
    <xdr:to>
      <xdr:col>88</xdr:col>
      <xdr:colOff>609040</xdr:colOff>
      <xdr:row>176</xdr:row>
      <xdr:rowOff>85725</xdr:rowOff>
    </xdr:to>
    <xdr:cxnSp macro="">
      <xdr:nvCxnSpPr>
        <xdr:cNvPr id="231" name="AutoShape 19"/>
        <xdr:cNvCxnSpPr/>
      </xdr:nvCxnSpPr>
      <xdr:spPr>
        <a:xfrm>
          <a:off x="2352675" y="24145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177</xdr:row>
      <xdr:rowOff>85725</xdr:rowOff>
    </xdr:from>
    <xdr:to>
      <xdr:col>88</xdr:col>
      <xdr:colOff>609040</xdr:colOff>
      <xdr:row>177</xdr:row>
      <xdr:rowOff>85725</xdr:rowOff>
    </xdr:to>
    <xdr:cxnSp macro="">
      <xdr:nvCxnSpPr>
        <xdr:cNvPr id="232" name="AutoShape 19"/>
        <xdr:cNvCxnSpPr/>
      </xdr:nvCxnSpPr>
      <xdr:spPr>
        <a:xfrm>
          <a:off x="2352675" y="24307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178</xdr:row>
      <xdr:rowOff>85725</xdr:rowOff>
    </xdr:from>
    <xdr:to>
      <xdr:col>88</xdr:col>
      <xdr:colOff>609040</xdr:colOff>
      <xdr:row>178</xdr:row>
      <xdr:rowOff>85725</xdr:rowOff>
    </xdr:to>
    <xdr:cxnSp macro="">
      <xdr:nvCxnSpPr>
        <xdr:cNvPr id="233" name="AutoShape 19"/>
        <xdr:cNvCxnSpPr/>
      </xdr:nvCxnSpPr>
      <xdr:spPr>
        <a:xfrm>
          <a:off x="2352675" y="24469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179</xdr:row>
      <xdr:rowOff>85725</xdr:rowOff>
    </xdr:from>
    <xdr:to>
      <xdr:col>88</xdr:col>
      <xdr:colOff>609040</xdr:colOff>
      <xdr:row>179</xdr:row>
      <xdr:rowOff>85725</xdr:rowOff>
    </xdr:to>
    <xdr:cxnSp macro="">
      <xdr:nvCxnSpPr>
        <xdr:cNvPr id="234" name="AutoShape 19"/>
        <xdr:cNvCxnSpPr/>
      </xdr:nvCxnSpPr>
      <xdr:spPr>
        <a:xfrm>
          <a:off x="2352675" y="24631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180</xdr:row>
      <xdr:rowOff>85725</xdr:rowOff>
    </xdr:from>
    <xdr:to>
      <xdr:col>88</xdr:col>
      <xdr:colOff>609040</xdr:colOff>
      <xdr:row>180</xdr:row>
      <xdr:rowOff>85725</xdr:rowOff>
    </xdr:to>
    <xdr:cxnSp macro="">
      <xdr:nvCxnSpPr>
        <xdr:cNvPr id="235" name="AutoShape 19"/>
        <xdr:cNvCxnSpPr/>
      </xdr:nvCxnSpPr>
      <xdr:spPr>
        <a:xfrm>
          <a:off x="2352675" y="24793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181</xdr:row>
      <xdr:rowOff>85725</xdr:rowOff>
    </xdr:from>
    <xdr:to>
      <xdr:col>88</xdr:col>
      <xdr:colOff>609040</xdr:colOff>
      <xdr:row>181</xdr:row>
      <xdr:rowOff>85725</xdr:rowOff>
    </xdr:to>
    <xdr:cxnSp macro="">
      <xdr:nvCxnSpPr>
        <xdr:cNvPr id="236" name="AutoShape 19"/>
        <xdr:cNvCxnSpPr/>
      </xdr:nvCxnSpPr>
      <xdr:spPr>
        <a:xfrm>
          <a:off x="2352675" y="24955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182</xdr:row>
      <xdr:rowOff>85725</xdr:rowOff>
    </xdr:from>
    <xdr:to>
      <xdr:col>88</xdr:col>
      <xdr:colOff>609040</xdr:colOff>
      <xdr:row>182</xdr:row>
      <xdr:rowOff>85725</xdr:rowOff>
    </xdr:to>
    <xdr:cxnSp macro="">
      <xdr:nvCxnSpPr>
        <xdr:cNvPr id="237" name="AutoShape 19"/>
        <xdr:cNvCxnSpPr/>
      </xdr:nvCxnSpPr>
      <xdr:spPr>
        <a:xfrm>
          <a:off x="2352675" y="25117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183</xdr:row>
      <xdr:rowOff>85725</xdr:rowOff>
    </xdr:from>
    <xdr:to>
      <xdr:col>88</xdr:col>
      <xdr:colOff>609040</xdr:colOff>
      <xdr:row>183</xdr:row>
      <xdr:rowOff>85725</xdr:rowOff>
    </xdr:to>
    <xdr:cxnSp macro="">
      <xdr:nvCxnSpPr>
        <xdr:cNvPr id="238" name="AutoShape 19"/>
        <xdr:cNvCxnSpPr/>
      </xdr:nvCxnSpPr>
      <xdr:spPr>
        <a:xfrm>
          <a:off x="2352675" y="25279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184</xdr:row>
      <xdr:rowOff>85725</xdr:rowOff>
    </xdr:from>
    <xdr:to>
      <xdr:col>88</xdr:col>
      <xdr:colOff>609040</xdr:colOff>
      <xdr:row>184</xdr:row>
      <xdr:rowOff>85725</xdr:rowOff>
    </xdr:to>
    <xdr:cxnSp macro="">
      <xdr:nvCxnSpPr>
        <xdr:cNvPr id="239" name="AutoShape 19"/>
        <xdr:cNvCxnSpPr/>
      </xdr:nvCxnSpPr>
      <xdr:spPr>
        <a:xfrm>
          <a:off x="2352675" y="25441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185</xdr:row>
      <xdr:rowOff>85725</xdr:rowOff>
    </xdr:from>
    <xdr:to>
      <xdr:col>88</xdr:col>
      <xdr:colOff>609040</xdr:colOff>
      <xdr:row>185</xdr:row>
      <xdr:rowOff>85725</xdr:rowOff>
    </xdr:to>
    <xdr:cxnSp macro="">
      <xdr:nvCxnSpPr>
        <xdr:cNvPr id="240" name="AutoShape 19"/>
        <xdr:cNvCxnSpPr/>
      </xdr:nvCxnSpPr>
      <xdr:spPr>
        <a:xfrm>
          <a:off x="2352675" y="25603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186</xdr:row>
      <xdr:rowOff>85725</xdr:rowOff>
    </xdr:from>
    <xdr:to>
      <xdr:col>88</xdr:col>
      <xdr:colOff>609040</xdr:colOff>
      <xdr:row>186</xdr:row>
      <xdr:rowOff>85725</xdr:rowOff>
    </xdr:to>
    <xdr:cxnSp macro="">
      <xdr:nvCxnSpPr>
        <xdr:cNvPr id="241" name="AutoShape 19"/>
        <xdr:cNvCxnSpPr/>
      </xdr:nvCxnSpPr>
      <xdr:spPr>
        <a:xfrm>
          <a:off x="2352675" y="25765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187</xdr:row>
      <xdr:rowOff>85725</xdr:rowOff>
    </xdr:from>
    <xdr:to>
      <xdr:col>88</xdr:col>
      <xdr:colOff>609040</xdr:colOff>
      <xdr:row>187</xdr:row>
      <xdr:rowOff>85725</xdr:rowOff>
    </xdr:to>
    <xdr:cxnSp macro="">
      <xdr:nvCxnSpPr>
        <xdr:cNvPr id="242" name="AutoShape 19"/>
        <xdr:cNvCxnSpPr/>
      </xdr:nvCxnSpPr>
      <xdr:spPr>
        <a:xfrm>
          <a:off x="2352675" y="25927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188</xdr:row>
      <xdr:rowOff>85725</xdr:rowOff>
    </xdr:from>
    <xdr:to>
      <xdr:col>88</xdr:col>
      <xdr:colOff>609040</xdr:colOff>
      <xdr:row>188</xdr:row>
      <xdr:rowOff>85725</xdr:rowOff>
    </xdr:to>
    <xdr:cxnSp macro="">
      <xdr:nvCxnSpPr>
        <xdr:cNvPr id="243" name="AutoShape 19"/>
        <xdr:cNvCxnSpPr/>
      </xdr:nvCxnSpPr>
      <xdr:spPr>
        <a:xfrm>
          <a:off x="2352675" y="26088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189</xdr:row>
      <xdr:rowOff>85725</xdr:rowOff>
    </xdr:from>
    <xdr:to>
      <xdr:col>88</xdr:col>
      <xdr:colOff>609040</xdr:colOff>
      <xdr:row>189</xdr:row>
      <xdr:rowOff>85725</xdr:rowOff>
    </xdr:to>
    <xdr:cxnSp macro="">
      <xdr:nvCxnSpPr>
        <xdr:cNvPr id="244" name="AutoShape 19"/>
        <xdr:cNvCxnSpPr/>
      </xdr:nvCxnSpPr>
      <xdr:spPr>
        <a:xfrm>
          <a:off x="2352675" y="26250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190</xdr:row>
      <xdr:rowOff>85725</xdr:rowOff>
    </xdr:from>
    <xdr:to>
      <xdr:col>88</xdr:col>
      <xdr:colOff>609040</xdr:colOff>
      <xdr:row>190</xdr:row>
      <xdr:rowOff>85725</xdr:rowOff>
    </xdr:to>
    <xdr:cxnSp macro="">
      <xdr:nvCxnSpPr>
        <xdr:cNvPr id="245" name="AutoShape 19"/>
        <xdr:cNvCxnSpPr/>
      </xdr:nvCxnSpPr>
      <xdr:spPr>
        <a:xfrm>
          <a:off x="2352675" y="26412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191</xdr:row>
      <xdr:rowOff>85725</xdr:rowOff>
    </xdr:from>
    <xdr:to>
      <xdr:col>88</xdr:col>
      <xdr:colOff>609040</xdr:colOff>
      <xdr:row>191</xdr:row>
      <xdr:rowOff>85725</xdr:rowOff>
    </xdr:to>
    <xdr:cxnSp macro="">
      <xdr:nvCxnSpPr>
        <xdr:cNvPr id="246" name="AutoShape 19"/>
        <xdr:cNvCxnSpPr/>
      </xdr:nvCxnSpPr>
      <xdr:spPr>
        <a:xfrm>
          <a:off x="2352675" y="26574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192</xdr:row>
      <xdr:rowOff>85725</xdr:rowOff>
    </xdr:from>
    <xdr:to>
      <xdr:col>88</xdr:col>
      <xdr:colOff>609040</xdr:colOff>
      <xdr:row>192</xdr:row>
      <xdr:rowOff>85725</xdr:rowOff>
    </xdr:to>
    <xdr:cxnSp macro="">
      <xdr:nvCxnSpPr>
        <xdr:cNvPr id="247" name="AutoShape 19"/>
        <xdr:cNvCxnSpPr/>
      </xdr:nvCxnSpPr>
      <xdr:spPr>
        <a:xfrm>
          <a:off x="2352675" y="26736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193</xdr:row>
      <xdr:rowOff>85725</xdr:rowOff>
    </xdr:from>
    <xdr:to>
      <xdr:col>88</xdr:col>
      <xdr:colOff>609040</xdr:colOff>
      <xdr:row>193</xdr:row>
      <xdr:rowOff>85725</xdr:rowOff>
    </xdr:to>
    <xdr:cxnSp macro="">
      <xdr:nvCxnSpPr>
        <xdr:cNvPr id="248" name="AutoShape 19"/>
        <xdr:cNvCxnSpPr/>
      </xdr:nvCxnSpPr>
      <xdr:spPr>
        <a:xfrm>
          <a:off x="2352675" y="26898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194</xdr:row>
      <xdr:rowOff>85725</xdr:rowOff>
    </xdr:from>
    <xdr:to>
      <xdr:col>88</xdr:col>
      <xdr:colOff>609040</xdr:colOff>
      <xdr:row>194</xdr:row>
      <xdr:rowOff>85725</xdr:rowOff>
    </xdr:to>
    <xdr:cxnSp macro="">
      <xdr:nvCxnSpPr>
        <xdr:cNvPr id="249" name="AutoShape 19"/>
        <xdr:cNvCxnSpPr/>
      </xdr:nvCxnSpPr>
      <xdr:spPr>
        <a:xfrm>
          <a:off x="2352675" y="27060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195</xdr:row>
      <xdr:rowOff>85725</xdr:rowOff>
    </xdr:from>
    <xdr:to>
      <xdr:col>88</xdr:col>
      <xdr:colOff>609040</xdr:colOff>
      <xdr:row>195</xdr:row>
      <xdr:rowOff>85725</xdr:rowOff>
    </xdr:to>
    <xdr:cxnSp macro="">
      <xdr:nvCxnSpPr>
        <xdr:cNvPr id="250" name="AutoShape 19"/>
        <xdr:cNvCxnSpPr/>
      </xdr:nvCxnSpPr>
      <xdr:spPr>
        <a:xfrm>
          <a:off x="2352675" y="27222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196</xdr:row>
      <xdr:rowOff>85725</xdr:rowOff>
    </xdr:from>
    <xdr:to>
      <xdr:col>88</xdr:col>
      <xdr:colOff>609040</xdr:colOff>
      <xdr:row>196</xdr:row>
      <xdr:rowOff>85725</xdr:rowOff>
    </xdr:to>
    <xdr:cxnSp macro="">
      <xdr:nvCxnSpPr>
        <xdr:cNvPr id="251" name="AutoShape 19"/>
        <xdr:cNvCxnSpPr/>
      </xdr:nvCxnSpPr>
      <xdr:spPr>
        <a:xfrm>
          <a:off x="2352675" y="27384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197</xdr:row>
      <xdr:rowOff>85725</xdr:rowOff>
    </xdr:from>
    <xdr:to>
      <xdr:col>88</xdr:col>
      <xdr:colOff>609040</xdr:colOff>
      <xdr:row>197</xdr:row>
      <xdr:rowOff>85725</xdr:rowOff>
    </xdr:to>
    <xdr:cxnSp macro="">
      <xdr:nvCxnSpPr>
        <xdr:cNvPr id="252" name="AutoShape 19"/>
        <xdr:cNvCxnSpPr/>
      </xdr:nvCxnSpPr>
      <xdr:spPr>
        <a:xfrm>
          <a:off x="2352675" y="27546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198</xdr:row>
      <xdr:rowOff>85725</xdr:rowOff>
    </xdr:from>
    <xdr:to>
      <xdr:col>88</xdr:col>
      <xdr:colOff>609040</xdr:colOff>
      <xdr:row>198</xdr:row>
      <xdr:rowOff>85725</xdr:rowOff>
    </xdr:to>
    <xdr:cxnSp macro="">
      <xdr:nvCxnSpPr>
        <xdr:cNvPr id="253" name="AutoShape 19"/>
        <xdr:cNvCxnSpPr/>
      </xdr:nvCxnSpPr>
      <xdr:spPr>
        <a:xfrm>
          <a:off x="2352675" y="27708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199</xdr:row>
      <xdr:rowOff>85725</xdr:rowOff>
    </xdr:from>
    <xdr:to>
      <xdr:col>88</xdr:col>
      <xdr:colOff>609040</xdr:colOff>
      <xdr:row>199</xdr:row>
      <xdr:rowOff>85725</xdr:rowOff>
    </xdr:to>
    <xdr:cxnSp macro="">
      <xdr:nvCxnSpPr>
        <xdr:cNvPr id="254" name="AutoShape 19"/>
        <xdr:cNvCxnSpPr/>
      </xdr:nvCxnSpPr>
      <xdr:spPr>
        <a:xfrm>
          <a:off x="2352675" y="27870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200</xdr:row>
      <xdr:rowOff>85725</xdr:rowOff>
    </xdr:from>
    <xdr:to>
      <xdr:col>88</xdr:col>
      <xdr:colOff>609040</xdr:colOff>
      <xdr:row>200</xdr:row>
      <xdr:rowOff>85725</xdr:rowOff>
    </xdr:to>
    <xdr:cxnSp macro="">
      <xdr:nvCxnSpPr>
        <xdr:cNvPr id="255" name="AutoShape 19"/>
        <xdr:cNvCxnSpPr/>
      </xdr:nvCxnSpPr>
      <xdr:spPr>
        <a:xfrm>
          <a:off x="2352675" y="28032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201</xdr:row>
      <xdr:rowOff>85725</xdr:rowOff>
    </xdr:from>
    <xdr:to>
      <xdr:col>88</xdr:col>
      <xdr:colOff>609040</xdr:colOff>
      <xdr:row>201</xdr:row>
      <xdr:rowOff>85725</xdr:rowOff>
    </xdr:to>
    <xdr:cxnSp macro="">
      <xdr:nvCxnSpPr>
        <xdr:cNvPr id="256" name="AutoShape 19"/>
        <xdr:cNvCxnSpPr/>
      </xdr:nvCxnSpPr>
      <xdr:spPr>
        <a:xfrm>
          <a:off x="2352675" y="28194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202</xdr:row>
      <xdr:rowOff>85725</xdr:rowOff>
    </xdr:from>
    <xdr:to>
      <xdr:col>88</xdr:col>
      <xdr:colOff>609040</xdr:colOff>
      <xdr:row>202</xdr:row>
      <xdr:rowOff>85725</xdr:rowOff>
    </xdr:to>
    <xdr:cxnSp macro="">
      <xdr:nvCxnSpPr>
        <xdr:cNvPr id="257" name="AutoShape 19"/>
        <xdr:cNvCxnSpPr/>
      </xdr:nvCxnSpPr>
      <xdr:spPr>
        <a:xfrm>
          <a:off x="2352675" y="28355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203</xdr:row>
      <xdr:rowOff>85725</xdr:rowOff>
    </xdr:from>
    <xdr:to>
      <xdr:col>88</xdr:col>
      <xdr:colOff>609040</xdr:colOff>
      <xdr:row>203</xdr:row>
      <xdr:rowOff>85725</xdr:rowOff>
    </xdr:to>
    <xdr:cxnSp macro="">
      <xdr:nvCxnSpPr>
        <xdr:cNvPr id="258" name="AutoShape 19"/>
        <xdr:cNvCxnSpPr/>
      </xdr:nvCxnSpPr>
      <xdr:spPr>
        <a:xfrm>
          <a:off x="2352675" y="28517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204</xdr:row>
      <xdr:rowOff>85725</xdr:rowOff>
    </xdr:from>
    <xdr:to>
      <xdr:col>88</xdr:col>
      <xdr:colOff>609040</xdr:colOff>
      <xdr:row>204</xdr:row>
      <xdr:rowOff>85725</xdr:rowOff>
    </xdr:to>
    <xdr:cxnSp macro="">
      <xdr:nvCxnSpPr>
        <xdr:cNvPr id="259" name="AutoShape 19"/>
        <xdr:cNvCxnSpPr/>
      </xdr:nvCxnSpPr>
      <xdr:spPr>
        <a:xfrm>
          <a:off x="2352675" y="28679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205</xdr:row>
      <xdr:rowOff>85725</xdr:rowOff>
    </xdr:from>
    <xdr:to>
      <xdr:col>88</xdr:col>
      <xdr:colOff>609040</xdr:colOff>
      <xdr:row>205</xdr:row>
      <xdr:rowOff>85725</xdr:rowOff>
    </xdr:to>
    <xdr:cxnSp macro="">
      <xdr:nvCxnSpPr>
        <xdr:cNvPr id="260" name="AutoShape 19"/>
        <xdr:cNvCxnSpPr/>
      </xdr:nvCxnSpPr>
      <xdr:spPr>
        <a:xfrm>
          <a:off x="2352675" y="28841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206</xdr:row>
      <xdr:rowOff>85725</xdr:rowOff>
    </xdr:from>
    <xdr:to>
      <xdr:col>88</xdr:col>
      <xdr:colOff>609040</xdr:colOff>
      <xdr:row>206</xdr:row>
      <xdr:rowOff>85725</xdr:rowOff>
    </xdr:to>
    <xdr:cxnSp macro="">
      <xdr:nvCxnSpPr>
        <xdr:cNvPr id="261" name="AutoShape 19"/>
        <xdr:cNvCxnSpPr/>
      </xdr:nvCxnSpPr>
      <xdr:spPr>
        <a:xfrm>
          <a:off x="2352675" y="29003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207</xdr:row>
      <xdr:rowOff>85725</xdr:rowOff>
    </xdr:from>
    <xdr:to>
      <xdr:col>88</xdr:col>
      <xdr:colOff>609040</xdr:colOff>
      <xdr:row>207</xdr:row>
      <xdr:rowOff>85725</xdr:rowOff>
    </xdr:to>
    <xdr:cxnSp macro="">
      <xdr:nvCxnSpPr>
        <xdr:cNvPr id="262" name="AutoShape 19"/>
        <xdr:cNvCxnSpPr/>
      </xdr:nvCxnSpPr>
      <xdr:spPr>
        <a:xfrm>
          <a:off x="2352675" y="29165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208</xdr:row>
      <xdr:rowOff>85725</xdr:rowOff>
    </xdr:from>
    <xdr:to>
      <xdr:col>88</xdr:col>
      <xdr:colOff>609040</xdr:colOff>
      <xdr:row>208</xdr:row>
      <xdr:rowOff>85725</xdr:rowOff>
    </xdr:to>
    <xdr:cxnSp macro="">
      <xdr:nvCxnSpPr>
        <xdr:cNvPr id="263" name="AutoShape 19"/>
        <xdr:cNvCxnSpPr/>
      </xdr:nvCxnSpPr>
      <xdr:spPr>
        <a:xfrm>
          <a:off x="2352675" y="29327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209</xdr:row>
      <xdr:rowOff>85725</xdr:rowOff>
    </xdr:from>
    <xdr:to>
      <xdr:col>88</xdr:col>
      <xdr:colOff>609040</xdr:colOff>
      <xdr:row>209</xdr:row>
      <xdr:rowOff>85725</xdr:rowOff>
    </xdr:to>
    <xdr:cxnSp macro="">
      <xdr:nvCxnSpPr>
        <xdr:cNvPr id="264" name="AutoShape 19"/>
        <xdr:cNvCxnSpPr/>
      </xdr:nvCxnSpPr>
      <xdr:spPr>
        <a:xfrm>
          <a:off x="2352675" y="29489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210</xdr:row>
      <xdr:rowOff>85725</xdr:rowOff>
    </xdr:from>
    <xdr:to>
      <xdr:col>88</xdr:col>
      <xdr:colOff>609040</xdr:colOff>
      <xdr:row>210</xdr:row>
      <xdr:rowOff>85725</xdr:rowOff>
    </xdr:to>
    <xdr:cxnSp macro="">
      <xdr:nvCxnSpPr>
        <xdr:cNvPr id="265" name="AutoShape 19"/>
        <xdr:cNvCxnSpPr/>
      </xdr:nvCxnSpPr>
      <xdr:spPr>
        <a:xfrm>
          <a:off x="2352675" y="29651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211</xdr:row>
      <xdr:rowOff>85725</xdr:rowOff>
    </xdr:from>
    <xdr:to>
      <xdr:col>88</xdr:col>
      <xdr:colOff>609040</xdr:colOff>
      <xdr:row>211</xdr:row>
      <xdr:rowOff>85725</xdr:rowOff>
    </xdr:to>
    <xdr:cxnSp macro="">
      <xdr:nvCxnSpPr>
        <xdr:cNvPr id="266" name="AutoShape 19"/>
        <xdr:cNvCxnSpPr/>
      </xdr:nvCxnSpPr>
      <xdr:spPr>
        <a:xfrm>
          <a:off x="2352675" y="29813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212</xdr:row>
      <xdr:rowOff>85725</xdr:rowOff>
    </xdr:from>
    <xdr:to>
      <xdr:col>88</xdr:col>
      <xdr:colOff>609040</xdr:colOff>
      <xdr:row>212</xdr:row>
      <xdr:rowOff>85725</xdr:rowOff>
    </xdr:to>
    <xdr:cxnSp macro="">
      <xdr:nvCxnSpPr>
        <xdr:cNvPr id="267" name="AutoShape 19"/>
        <xdr:cNvCxnSpPr/>
      </xdr:nvCxnSpPr>
      <xdr:spPr>
        <a:xfrm>
          <a:off x="2352675" y="29975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213</xdr:row>
      <xdr:rowOff>85725</xdr:rowOff>
    </xdr:from>
    <xdr:to>
      <xdr:col>88</xdr:col>
      <xdr:colOff>609040</xdr:colOff>
      <xdr:row>213</xdr:row>
      <xdr:rowOff>85725</xdr:rowOff>
    </xdr:to>
    <xdr:cxnSp macro="">
      <xdr:nvCxnSpPr>
        <xdr:cNvPr id="268" name="AutoShape 19"/>
        <xdr:cNvCxnSpPr/>
      </xdr:nvCxnSpPr>
      <xdr:spPr>
        <a:xfrm>
          <a:off x="2352675" y="30137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214</xdr:row>
      <xdr:rowOff>85725</xdr:rowOff>
    </xdr:from>
    <xdr:to>
      <xdr:col>88</xdr:col>
      <xdr:colOff>609040</xdr:colOff>
      <xdr:row>214</xdr:row>
      <xdr:rowOff>85725</xdr:rowOff>
    </xdr:to>
    <xdr:cxnSp macro="">
      <xdr:nvCxnSpPr>
        <xdr:cNvPr id="269" name="AutoShape 19"/>
        <xdr:cNvCxnSpPr/>
      </xdr:nvCxnSpPr>
      <xdr:spPr>
        <a:xfrm>
          <a:off x="2352675" y="30299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215</xdr:row>
      <xdr:rowOff>85725</xdr:rowOff>
    </xdr:from>
    <xdr:to>
      <xdr:col>88</xdr:col>
      <xdr:colOff>609040</xdr:colOff>
      <xdr:row>215</xdr:row>
      <xdr:rowOff>85725</xdr:rowOff>
    </xdr:to>
    <xdr:cxnSp macro="">
      <xdr:nvCxnSpPr>
        <xdr:cNvPr id="270" name="AutoShape 19"/>
        <xdr:cNvCxnSpPr/>
      </xdr:nvCxnSpPr>
      <xdr:spPr>
        <a:xfrm>
          <a:off x="2352675" y="30460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216</xdr:row>
      <xdr:rowOff>85725</xdr:rowOff>
    </xdr:from>
    <xdr:to>
      <xdr:col>88</xdr:col>
      <xdr:colOff>609040</xdr:colOff>
      <xdr:row>216</xdr:row>
      <xdr:rowOff>85725</xdr:rowOff>
    </xdr:to>
    <xdr:cxnSp macro="">
      <xdr:nvCxnSpPr>
        <xdr:cNvPr id="271" name="AutoShape 19"/>
        <xdr:cNvCxnSpPr/>
      </xdr:nvCxnSpPr>
      <xdr:spPr>
        <a:xfrm>
          <a:off x="2352675" y="30622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217</xdr:row>
      <xdr:rowOff>85725</xdr:rowOff>
    </xdr:from>
    <xdr:to>
      <xdr:col>88</xdr:col>
      <xdr:colOff>609040</xdr:colOff>
      <xdr:row>217</xdr:row>
      <xdr:rowOff>85725</xdr:rowOff>
    </xdr:to>
    <xdr:cxnSp macro="">
      <xdr:nvCxnSpPr>
        <xdr:cNvPr id="272" name="AutoShape 19"/>
        <xdr:cNvCxnSpPr/>
      </xdr:nvCxnSpPr>
      <xdr:spPr>
        <a:xfrm>
          <a:off x="2352675" y="30784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218</xdr:row>
      <xdr:rowOff>85725</xdr:rowOff>
    </xdr:from>
    <xdr:to>
      <xdr:col>88</xdr:col>
      <xdr:colOff>609040</xdr:colOff>
      <xdr:row>218</xdr:row>
      <xdr:rowOff>85725</xdr:rowOff>
    </xdr:to>
    <xdr:cxnSp macro="">
      <xdr:nvCxnSpPr>
        <xdr:cNvPr id="273" name="AutoShape 19"/>
        <xdr:cNvCxnSpPr/>
      </xdr:nvCxnSpPr>
      <xdr:spPr>
        <a:xfrm>
          <a:off x="2352675" y="30946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219</xdr:row>
      <xdr:rowOff>85725</xdr:rowOff>
    </xdr:from>
    <xdr:to>
      <xdr:col>88</xdr:col>
      <xdr:colOff>609040</xdr:colOff>
      <xdr:row>219</xdr:row>
      <xdr:rowOff>85725</xdr:rowOff>
    </xdr:to>
    <xdr:cxnSp macro="">
      <xdr:nvCxnSpPr>
        <xdr:cNvPr id="274" name="AutoShape 19"/>
        <xdr:cNvCxnSpPr/>
      </xdr:nvCxnSpPr>
      <xdr:spPr>
        <a:xfrm>
          <a:off x="2352675" y="31108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220</xdr:row>
      <xdr:rowOff>85725</xdr:rowOff>
    </xdr:from>
    <xdr:to>
      <xdr:col>88</xdr:col>
      <xdr:colOff>609040</xdr:colOff>
      <xdr:row>220</xdr:row>
      <xdr:rowOff>85725</xdr:rowOff>
    </xdr:to>
    <xdr:cxnSp macro="">
      <xdr:nvCxnSpPr>
        <xdr:cNvPr id="275" name="AutoShape 19"/>
        <xdr:cNvCxnSpPr/>
      </xdr:nvCxnSpPr>
      <xdr:spPr>
        <a:xfrm>
          <a:off x="2352675" y="31270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221</xdr:row>
      <xdr:rowOff>85725</xdr:rowOff>
    </xdr:from>
    <xdr:to>
      <xdr:col>88</xdr:col>
      <xdr:colOff>609040</xdr:colOff>
      <xdr:row>221</xdr:row>
      <xdr:rowOff>85725</xdr:rowOff>
    </xdr:to>
    <xdr:cxnSp macro="">
      <xdr:nvCxnSpPr>
        <xdr:cNvPr id="276" name="AutoShape 19"/>
        <xdr:cNvCxnSpPr/>
      </xdr:nvCxnSpPr>
      <xdr:spPr>
        <a:xfrm>
          <a:off x="2352675" y="31432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222</xdr:row>
      <xdr:rowOff>85725</xdr:rowOff>
    </xdr:from>
    <xdr:to>
      <xdr:col>88</xdr:col>
      <xdr:colOff>609040</xdr:colOff>
      <xdr:row>222</xdr:row>
      <xdr:rowOff>85725</xdr:rowOff>
    </xdr:to>
    <xdr:cxnSp macro="">
      <xdr:nvCxnSpPr>
        <xdr:cNvPr id="277" name="AutoShape 19"/>
        <xdr:cNvCxnSpPr/>
      </xdr:nvCxnSpPr>
      <xdr:spPr>
        <a:xfrm>
          <a:off x="2352675" y="31594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223</xdr:row>
      <xdr:rowOff>85725</xdr:rowOff>
    </xdr:from>
    <xdr:to>
      <xdr:col>88</xdr:col>
      <xdr:colOff>609040</xdr:colOff>
      <xdr:row>223</xdr:row>
      <xdr:rowOff>85725</xdr:rowOff>
    </xdr:to>
    <xdr:cxnSp macro="">
      <xdr:nvCxnSpPr>
        <xdr:cNvPr id="278" name="AutoShape 19"/>
        <xdr:cNvCxnSpPr/>
      </xdr:nvCxnSpPr>
      <xdr:spPr>
        <a:xfrm>
          <a:off x="2352675" y="31756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224</xdr:row>
      <xdr:rowOff>85725</xdr:rowOff>
    </xdr:from>
    <xdr:to>
      <xdr:col>88</xdr:col>
      <xdr:colOff>609040</xdr:colOff>
      <xdr:row>224</xdr:row>
      <xdr:rowOff>85725</xdr:rowOff>
    </xdr:to>
    <xdr:cxnSp macro="">
      <xdr:nvCxnSpPr>
        <xdr:cNvPr id="279" name="AutoShape 19"/>
        <xdr:cNvCxnSpPr/>
      </xdr:nvCxnSpPr>
      <xdr:spPr>
        <a:xfrm>
          <a:off x="2352675" y="31918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225</xdr:row>
      <xdr:rowOff>85725</xdr:rowOff>
    </xdr:from>
    <xdr:to>
      <xdr:col>88</xdr:col>
      <xdr:colOff>609040</xdr:colOff>
      <xdr:row>225</xdr:row>
      <xdr:rowOff>85725</xdr:rowOff>
    </xdr:to>
    <xdr:cxnSp macro="">
      <xdr:nvCxnSpPr>
        <xdr:cNvPr id="280" name="AutoShape 19"/>
        <xdr:cNvCxnSpPr/>
      </xdr:nvCxnSpPr>
      <xdr:spPr>
        <a:xfrm>
          <a:off x="2352675" y="32080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226</xdr:row>
      <xdr:rowOff>85725</xdr:rowOff>
    </xdr:from>
    <xdr:to>
      <xdr:col>88</xdr:col>
      <xdr:colOff>609040</xdr:colOff>
      <xdr:row>226</xdr:row>
      <xdr:rowOff>85725</xdr:rowOff>
    </xdr:to>
    <xdr:cxnSp macro="">
      <xdr:nvCxnSpPr>
        <xdr:cNvPr id="281" name="AutoShape 19"/>
        <xdr:cNvCxnSpPr/>
      </xdr:nvCxnSpPr>
      <xdr:spPr>
        <a:xfrm>
          <a:off x="2352675" y="32242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227</xdr:row>
      <xdr:rowOff>85725</xdr:rowOff>
    </xdr:from>
    <xdr:to>
      <xdr:col>88</xdr:col>
      <xdr:colOff>609040</xdr:colOff>
      <xdr:row>227</xdr:row>
      <xdr:rowOff>85725</xdr:rowOff>
    </xdr:to>
    <xdr:cxnSp macro="">
      <xdr:nvCxnSpPr>
        <xdr:cNvPr id="282" name="AutoShape 19"/>
        <xdr:cNvCxnSpPr/>
      </xdr:nvCxnSpPr>
      <xdr:spPr>
        <a:xfrm>
          <a:off x="2352675" y="32404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228</xdr:row>
      <xdr:rowOff>85725</xdr:rowOff>
    </xdr:from>
    <xdr:to>
      <xdr:col>88</xdr:col>
      <xdr:colOff>609040</xdr:colOff>
      <xdr:row>228</xdr:row>
      <xdr:rowOff>85725</xdr:rowOff>
    </xdr:to>
    <xdr:cxnSp macro="">
      <xdr:nvCxnSpPr>
        <xdr:cNvPr id="283" name="AutoShape 19"/>
        <xdr:cNvCxnSpPr/>
      </xdr:nvCxnSpPr>
      <xdr:spPr>
        <a:xfrm>
          <a:off x="2352675" y="32565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229</xdr:row>
      <xdr:rowOff>85725</xdr:rowOff>
    </xdr:from>
    <xdr:to>
      <xdr:col>88</xdr:col>
      <xdr:colOff>609040</xdr:colOff>
      <xdr:row>229</xdr:row>
      <xdr:rowOff>85725</xdr:rowOff>
    </xdr:to>
    <xdr:cxnSp macro="">
      <xdr:nvCxnSpPr>
        <xdr:cNvPr id="284" name="AutoShape 19"/>
        <xdr:cNvCxnSpPr/>
      </xdr:nvCxnSpPr>
      <xdr:spPr>
        <a:xfrm>
          <a:off x="2352675" y="32727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230</xdr:row>
      <xdr:rowOff>85725</xdr:rowOff>
    </xdr:from>
    <xdr:to>
      <xdr:col>88</xdr:col>
      <xdr:colOff>609040</xdr:colOff>
      <xdr:row>230</xdr:row>
      <xdr:rowOff>85725</xdr:rowOff>
    </xdr:to>
    <xdr:cxnSp macro="">
      <xdr:nvCxnSpPr>
        <xdr:cNvPr id="285" name="AutoShape 19"/>
        <xdr:cNvCxnSpPr/>
      </xdr:nvCxnSpPr>
      <xdr:spPr>
        <a:xfrm>
          <a:off x="2352675" y="32889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231</xdr:row>
      <xdr:rowOff>85725</xdr:rowOff>
    </xdr:from>
    <xdr:to>
      <xdr:col>88</xdr:col>
      <xdr:colOff>609040</xdr:colOff>
      <xdr:row>231</xdr:row>
      <xdr:rowOff>85725</xdr:rowOff>
    </xdr:to>
    <xdr:cxnSp macro="">
      <xdr:nvCxnSpPr>
        <xdr:cNvPr id="286" name="AutoShape 19"/>
        <xdr:cNvCxnSpPr/>
      </xdr:nvCxnSpPr>
      <xdr:spPr>
        <a:xfrm>
          <a:off x="2352675" y="33051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232</xdr:row>
      <xdr:rowOff>85725</xdr:rowOff>
    </xdr:from>
    <xdr:to>
      <xdr:col>88</xdr:col>
      <xdr:colOff>609040</xdr:colOff>
      <xdr:row>232</xdr:row>
      <xdr:rowOff>85725</xdr:rowOff>
    </xdr:to>
    <xdr:cxnSp macro="">
      <xdr:nvCxnSpPr>
        <xdr:cNvPr id="287" name="AutoShape 19"/>
        <xdr:cNvCxnSpPr/>
      </xdr:nvCxnSpPr>
      <xdr:spPr>
        <a:xfrm>
          <a:off x="2352675" y="33213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233</xdr:row>
      <xdr:rowOff>85725</xdr:rowOff>
    </xdr:from>
    <xdr:to>
      <xdr:col>88</xdr:col>
      <xdr:colOff>609040</xdr:colOff>
      <xdr:row>233</xdr:row>
      <xdr:rowOff>85725</xdr:rowOff>
    </xdr:to>
    <xdr:cxnSp macro="">
      <xdr:nvCxnSpPr>
        <xdr:cNvPr id="288" name="AutoShape 19"/>
        <xdr:cNvCxnSpPr/>
      </xdr:nvCxnSpPr>
      <xdr:spPr>
        <a:xfrm>
          <a:off x="2352675" y="33375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234</xdr:row>
      <xdr:rowOff>85725</xdr:rowOff>
    </xdr:from>
    <xdr:to>
      <xdr:col>88</xdr:col>
      <xdr:colOff>609040</xdr:colOff>
      <xdr:row>234</xdr:row>
      <xdr:rowOff>85725</xdr:rowOff>
    </xdr:to>
    <xdr:cxnSp macro="">
      <xdr:nvCxnSpPr>
        <xdr:cNvPr id="289" name="AutoShape 19"/>
        <xdr:cNvCxnSpPr/>
      </xdr:nvCxnSpPr>
      <xdr:spPr>
        <a:xfrm>
          <a:off x="2352675" y="33537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235</xdr:row>
      <xdr:rowOff>85725</xdr:rowOff>
    </xdr:from>
    <xdr:to>
      <xdr:col>88</xdr:col>
      <xdr:colOff>609040</xdr:colOff>
      <xdr:row>235</xdr:row>
      <xdr:rowOff>85725</xdr:rowOff>
    </xdr:to>
    <xdr:cxnSp macro="">
      <xdr:nvCxnSpPr>
        <xdr:cNvPr id="290" name="AutoShape 19"/>
        <xdr:cNvCxnSpPr/>
      </xdr:nvCxnSpPr>
      <xdr:spPr>
        <a:xfrm>
          <a:off x="2352675" y="33699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236</xdr:row>
      <xdr:rowOff>85725</xdr:rowOff>
    </xdr:from>
    <xdr:to>
      <xdr:col>88</xdr:col>
      <xdr:colOff>609040</xdr:colOff>
      <xdr:row>236</xdr:row>
      <xdr:rowOff>85725</xdr:rowOff>
    </xdr:to>
    <xdr:cxnSp macro="">
      <xdr:nvCxnSpPr>
        <xdr:cNvPr id="291" name="AutoShape 19"/>
        <xdr:cNvCxnSpPr/>
      </xdr:nvCxnSpPr>
      <xdr:spPr>
        <a:xfrm>
          <a:off x="2352675" y="33861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237</xdr:row>
      <xdr:rowOff>85725</xdr:rowOff>
    </xdr:from>
    <xdr:to>
      <xdr:col>88</xdr:col>
      <xdr:colOff>609040</xdr:colOff>
      <xdr:row>237</xdr:row>
      <xdr:rowOff>85725</xdr:rowOff>
    </xdr:to>
    <xdr:cxnSp macro="">
      <xdr:nvCxnSpPr>
        <xdr:cNvPr id="292" name="AutoShape 19"/>
        <xdr:cNvCxnSpPr/>
      </xdr:nvCxnSpPr>
      <xdr:spPr>
        <a:xfrm>
          <a:off x="2352675" y="34023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238</xdr:row>
      <xdr:rowOff>85725</xdr:rowOff>
    </xdr:from>
    <xdr:to>
      <xdr:col>88</xdr:col>
      <xdr:colOff>609040</xdr:colOff>
      <xdr:row>238</xdr:row>
      <xdr:rowOff>85725</xdr:rowOff>
    </xdr:to>
    <xdr:cxnSp macro="">
      <xdr:nvCxnSpPr>
        <xdr:cNvPr id="293" name="AutoShape 19"/>
        <xdr:cNvCxnSpPr/>
      </xdr:nvCxnSpPr>
      <xdr:spPr>
        <a:xfrm>
          <a:off x="2352675" y="34185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239</xdr:row>
      <xdr:rowOff>85725</xdr:rowOff>
    </xdr:from>
    <xdr:to>
      <xdr:col>88</xdr:col>
      <xdr:colOff>609040</xdr:colOff>
      <xdr:row>239</xdr:row>
      <xdr:rowOff>85725</xdr:rowOff>
    </xdr:to>
    <xdr:cxnSp macro="">
      <xdr:nvCxnSpPr>
        <xdr:cNvPr id="294" name="AutoShape 19"/>
        <xdr:cNvCxnSpPr/>
      </xdr:nvCxnSpPr>
      <xdr:spPr>
        <a:xfrm>
          <a:off x="2352675" y="34347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240</xdr:row>
      <xdr:rowOff>85725</xdr:rowOff>
    </xdr:from>
    <xdr:to>
      <xdr:col>88</xdr:col>
      <xdr:colOff>609040</xdr:colOff>
      <xdr:row>240</xdr:row>
      <xdr:rowOff>85725</xdr:rowOff>
    </xdr:to>
    <xdr:cxnSp macro="">
      <xdr:nvCxnSpPr>
        <xdr:cNvPr id="295" name="AutoShape 19"/>
        <xdr:cNvCxnSpPr/>
      </xdr:nvCxnSpPr>
      <xdr:spPr>
        <a:xfrm>
          <a:off x="2352675" y="34509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241</xdr:row>
      <xdr:rowOff>85725</xdr:rowOff>
    </xdr:from>
    <xdr:to>
      <xdr:col>88</xdr:col>
      <xdr:colOff>609040</xdr:colOff>
      <xdr:row>241</xdr:row>
      <xdr:rowOff>85725</xdr:rowOff>
    </xdr:to>
    <xdr:cxnSp macro="">
      <xdr:nvCxnSpPr>
        <xdr:cNvPr id="296" name="AutoShape 19"/>
        <xdr:cNvCxnSpPr/>
      </xdr:nvCxnSpPr>
      <xdr:spPr>
        <a:xfrm>
          <a:off x="2352675" y="34671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242</xdr:row>
      <xdr:rowOff>85725</xdr:rowOff>
    </xdr:from>
    <xdr:to>
      <xdr:col>88</xdr:col>
      <xdr:colOff>609040</xdr:colOff>
      <xdr:row>242</xdr:row>
      <xdr:rowOff>85725</xdr:rowOff>
    </xdr:to>
    <xdr:cxnSp macro="">
      <xdr:nvCxnSpPr>
        <xdr:cNvPr id="297" name="AutoShape 19"/>
        <xdr:cNvCxnSpPr/>
      </xdr:nvCxnSpPr>
      <xdr:spPr>
        <a:xfrm>
          <a:off x="2352675" y="34832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243</xdr:row>
      <xdr:rowOff>85725</xdr:rowOff>
    </xdr:from>
    <xdr:to>
      <xdr:col>88</xdr:col>
      <xdr:colOff>609040</xdr:colOff>
      <xdr:row>243</xdr:row>
      <xdr:rowOff>85725</xdr:rowOff>
    </xdr:to>
    <xdr:cxnSp macro="">
      <xdr:nvCxnSpPr>
        <xdr:cNvPr id="298" name="AutoShape 19"/>
        <xdr:cNvCxnSpPr/>
      </xdr:nvCxnSpPr>
      <xdr:spPr>
        <a:xfrm>
          <a:off x="2352675" y="34994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244</xdr:row>
      <xdr:rowOff>85725</xdr:rowOff>
    </xdr:from>
    <xdr:to>
      <xdr:col>88</xdr:col>
      <xdr:colOff>609040</xdr:colOff>
      <xdr:row>244</xdr:row>
      <xdr:rowOff>85725</xdr:rowOff>
    </xdr:to>
    <xdr:cxnSp macro="">
      <xdr:nvCxnSpPr>
        <xdr:cNvPr id="299" name="AutoShape 19"/>
        <xdr:cNvCxnSpPr/>
      </xdr:nvCxnSpPr>
      <xdr:spPr>
        <a:xfrm>
          <a:off x="2352675" y="35156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245</xdr:row>
      <xdr:rowOff>85725</xdr:rowOff>
    </xdr:from>
    <xdr:to>
      <xdr:col>88</xdr:col>
      <xdr:colOff>609040</xdr:colOff>
      <xdr:row>245</xdr:row>
      <xdr:rowOff>85725</xdr:rowOff>
    </xdr:to>
    <xdr:cxnSp macro="">
      <xdr:nvCxnSpPr>
        <xdr:cNvPr id="300" name="AutoShape 19"/>
        <xdr:cNvCxnSpPr/>
      </xdr:nvCxnSpPr>
      <xdr:spPr>
        <a:xfrm>
          <a:off x="2352675" y="35318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246</xdr:row>
      <xdr:rowOff>85725</xdr:rowOff>
    </xdr:from>
    <xdr:to>
      <xdr:col>88</xdr:col>
      <xdr:colOff>609040</xdr:colOff>
      <xdr:row>246</xdr:row>
      <xdr:rowOff>85725</xdr:rowOff>
    </xdr:to>
    <xdr:cxnSp macro="">
      <xdr:nvCxnSpPr>
        <xdr:cNvPr id="301" name="AutoShape 19"/>
        <xdr:cNvCxnSpPr/>
      </xdr:nvCxnSpPr>
      <xdr:spPr>
        <a:xfrm>
          <a:off x="2352675" y="35480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247</xdr:row>
      <xdr:rowOff>85725</xdr:rowOff>
    </xdr:from>
    <xdr:to>
      <xdr:col>88</xdr:col>
      <xdr:colOff>609040</xdr:colOff>
      <xdr:row>247</xdr:row>
      <xdr:rowOff>85725</xdr:rowOff>
    </xdr:to>
    <xdr:cxnSp macro="">
      <xdr:nvCxnSpPr>
        <xdr:cNvPr id="302" name="AutoShape 19"/>
        <xdr:cNvCxnSpPr/>
      </xdr:nvCxnSpPr>
      <xdr:spPr>
        <a:xfrm>
          <a:off x="2352675" y="35642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248</xdr:row>
      <xdr:rowOff>85725</xdr:rowOff>
    </xdr:from>
    <xdr:to>
      <xdr:col>88</xdr:col>
      <xdr:colOff>609040</xdr:colOff>
      <xdr:row>248</xdr:row>
      <xdr:rowOff>85725</xdr:rowOff>
    </xdr:to>
    <xdr:cxnSp macro="">
      <xdr:nvCxnSpPr>
        <xdr:cNvPr id="303" name="AutoShape 19"/>
        <xdr:cNvCxnSpPr/>
      </xdr:nvCxnSpPr>
      <xdr:spPr>
        <a:xfrm>
          <a:off x="2352675" y="35804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249</xdr:row>
      <xdr:rowOff>85725</xdr:rowOff>
    </xdr:from>
    <xdr:to>
      <xdr:col>88</xdr:col>
      <xdr:colOff>609040</xdr:colOff>
      <xdr:row>249</xdr:row>
      <xdr:rowOff>85725</xdr:rowOff>
    </xdr:to>
    <xdr:cxnSp macro="">
      <xdr:nvCxnSpPr>
        <xdr:cNvPr id="304" name="AutoShape 19"/>
        <xdr:cNvCxnSpPr/>
      </xdr:nvCxnSpPr>
      <xdr:spPr>
        <a:xfrm>
          <a:off x="2352675" y="35966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250</xdr:row>
      <xdr:rowOff>85725</xdr:rowOff>
    </xdr:from>
    <xdr:to>
      <xdr:col>88</xdr:col>
      <xdr:colOff>609040</xdr:colOff>
      <xdr:row>250</xdr:row>
      <xdr:rowOff>85725</xdr:rowOff>
    </xdr:to>
    <xdr:cxnSp macro="">
      <xdr:nvCxnSpPr>
        <xdr:cNvPr id="305" name="AutoShape 19"/>
        <xdr:cNvCxnSpPr/>
      </xdr:nvCxnSpPr>
      <xdr:spPr>
        <a:xfrm>
          <a:off x="2352675" y="36128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251</xdr:row>
      <xdr:rowOff>85725</xdr:rowOff>
    </xdr:from>
    <xdr:to>
      <xdr:col>88</xdr:col>
      <xdr:colOff>609040</xdr:colOff>
      <xdr:row>251</xdr:row>
      <xdr:rowOff>85725</xdr:rowOff>
    </xdr:to>
    <xdr:cxnSp macro="">
      <xdr:nvCxnSpPr>
        <xdr:cNvPr id="306" name="AutoShape 19"/>
        <xdr:cNvCxnSpPr/>
      </xdr:nvCxnSpPr>
      <xdr:spPr>
        <a:xfrm>
          <a:off x="2352675" y="36290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252</xdr:row>
      <xdr:rowOff>85725</xdr:rowOff>
    </xdr:from>
    <xdr:to>
      <xdr:col>88</xdr:col>
      <xdr:colOff>609040</xdr:colOff>
      <xdr:row>252</xdr:row>
      <xdr:rowOff>85725</xdr:rowOff>
    </xdr:to>
    <xdr:cxnSp macro="">
      <xdr:nvCxnSpPr>
        <xdr:cNvPr id="307" name="AutoShape 19"/>
        <xdr:cNvCxnSpPr/>
      </xdr:nvCxnSpPr>
      <xdr:spPr>
        <a:xfrm>
          <a:off x="2352675" y="36452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253</xdr:row>
      <xdr:rowOff>85725</xdr:rowOff>
    </xdr:from>
    <xdr:to>
      <xdr:col>88</xdr:col>
      <xdr:colOff>609040</xdr:colOff>
      <xdr:row>253</xdr:row>
      <xdr:rowOff>85725</xdr:rowOff>
    </xdr:to>
    <xdr:cxnSp macro="">
      <xdr:nvCxnSpPr>
        <xdr:cNvPr id="308" name="AutoShape 19"/>
        <xdr:cNvCxnSpPr/>
      </xdr:nvCxnSpPr>
      <xdr:spPr>
        <a:xfrm>
          <a:off x="2352675" y="36614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254</xdr:row>
      <xdr:rowOff>85725</xdr:rowOff>
    </xdr:from>
    <xdr:to>
      <xdr:col>88</xdr:col>
      <xdr:colOff>609040</xdr:colOff>
      <xdr:row>254</xdr:row>
      <xdr:rowOff>85725</xdr:rowOff>
    </xdr:to>
    <xdr:cxnSp macro="">
      <xdr:nvCxnSpPr>
        <xdr:cNvPr id="309" name="AutoShape 19"/>
        <xdr:cNvCxnSpPr/>
      </xdr:nvCxnSpPr>
      <xdr:spPr>
        <a:xfrm>
          <a:off x="2352675" y="36776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255</xdr:row>
      <xdr:rowOff>85725</xdr:rowOff>
    </xdr:from>
    <xdr:to>
      <xdr:col>88</xdr:col>
      <xdr:colOff>609040</xdr:colOff>
      <xdr:row>255</xdr:row>
      <xdr:rowOff>85725</xdr:rowOff>
    </xdr:to>
    <xdr:cxnSp macro="">
      <xdr:nvCxnSpPr>
        <xdr:cNvPr id="310" name="AutoShape 19"/>
        <xdr:cNvCxnSpPr/>
      </xdr:nvCxnSpPr>
      <xdr:spPr>
        <a:xfrm>
          <a:off x="2352675" y="36937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256</xdr:row>
      <xdr:rowOff>85725</xdr:rowOff>
    </xdr:from>
    <xdr:to>
      <xdr:col>88</xdr:col>
      <xdr:colOff>609040</xdr:colOff>
      <xdr:row>256</xdr:row>
      <xdr:rowOff>85725</xdr:rowOff>
    </xdr:to>
    <xdr:cxnSp macro="">
      <xdr:nvCxnSpPr>
        <xdr:cNvPr id="311" name="AutoShape 19"/>
        <xdr:cNvCxnSpPr/>
      </xdr:nvCxnSpPr>
      <xdr:spPr>
        <a:xfrm>
          <a:off x="2352675" y="37099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257</xdr:row>
      <xdr:rowOff>85725</xdr:rowOff>
    </xdr:from>
    <xdr:to>
      <xdr:col>88</xdr:col>
      <xdr:colOff>609040</xdr:colOff>
      <xdr:row>257</xdr:row>
      <xdr:rowOff>85725</xdr:rowOff>
    </xdr:to>
    <xdr:cxnSp macro="">
      <xdr:nvCxnSpPr>
        <xdr:cNvPr id="312" name="AutoShape 19"/>
        <xdr:cNvCxnSpPr/>
      </xdr:nvCxnSpPr>
      <xdr:spPr>
        <a:xfrm>
          <a:off x="2352675" y="37261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258</xdr:row>
      <xdr:rowOff>85725</xdr:rowOff>
    </xdr:from>
    <xdr:to>
      <xdr:col>88</xdr:col>
      <xdr:colOff>609040</xdr:colOff>
      <xdr:row>258</xdr:row>
      <xdr:rowOff>85725</xdr:rowOff>
    </xdr:to>
    <xdr:cxnSp macro="">
      <xdr:nvCxnSpPr>
        <xdr:cNvPr id="313" name="AutoShape 19"/>
        <xdr:cNvCxnSpPr/>
      </xdr:nvCxnSpPr>
      <xdr:spPr>
        <a:xfrm>
          <a:off x="2352675" y="37423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259</xdr:row>
      <xdr:rowOff>85725</xdr:rowOff>
    </xdr:from>
    <xdr:to>
      <xdr:col>88</xdr:col>
      <xdr:colOff>609040</xdr:colOff>
      <xdr:row>259</xdr:row>
      <xdr:rowOff>85725</xdr:rowOff>
    </xdr:to>
    <xdr:cxnSp macro="">
      <xdr:nvCxnSpPr>
        <xdr:cNvPr id="314" name="AutoShape 19"/>
        <xdr:cNvCxnSpPr/>
      </xdr:nvCxnSpPr>
      <xdr:spPr>
        <a:xfrm>
          <a:off x="2352675" y="37585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260</xdr:row>
      <xdr:rowOff>85725</xdr:rowOff>
    </xdr:from>
    <xdr:to>
      <xdr:col>88</xdr:col>
      <xdr:colOff>609040</xdr:colOff>
      <xdr:row>260</xdr:row>
      <xdr:rowOff>85725</xdr:rowOff>
    </xdr:to>
    <xdr:cxnSp macro="">
      <xdr:nvCxnSpPr>
        <xdr:cNvPr id="315" name="AutoShape 19"/>
        <xdr:cNvCxnSpPr/>
      </xdr:nvCxnSpPr>
      <xdr:spPr>
        <a:xfrm>
          <a:off x="2352675" y="37747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261</xdr:row>
      <xdr:rowOff>85725</xdr:rowOff>
    </xdr:from>
    <xdr:to>
      <xdr:col>88</xdr:col>
      <xdr:colOff>609040</xdr:colOff>
      <xdr:row>261</xdr:row>
      <xdr:rowOff>85725</xdr:rowOff>
    </xdr:to>
    <xdr:cxnSp macro="">
      <xdr:nvCxnSpPr>
        <xdr:cNvPr id="316" name="AutoShape 19"/>
        <xdr:cNvCxnSpPr/>
      </xdr:nvCxnSpPr>
      <xdr:spPr>
        <a:xfrm>
          <a:off x="2352675" y="37909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262</xdr:row>
      <xdr:rowOff>85725</xdr:rowOff>
    </xdr:from>
    <xdr:to>
      <xdr:col>88</xdr:col>
      <xdr:colOff>609040</xdr:colOff>
      <xdr:row>262</xdr:row>
      <xdr:rowOff>85725</xdr:rowOff>
    </xdr:to>
    <xdr:cxnSp macro="">
      <xdr:nvCxnSpPr>
        <xdr:cNvPr id="317" name="AutoShape 19"/>
        <xdr:cNvCxnSpPr/>
      </xdr:nvCxnSpPr>
      <xdr:spPr>
        <a:xfrm>
          <a:off x="2352675" y="38071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263</xdr:row>
      <xdr:rowOff>85725</xdr:rowOff>
    </xdr:from>
    <xdr:to>
      <xdr:col>88</xdr:col>
      <xdr:colOff>609040</xdr:colOff>
      <xdr:row>263</xdr:row>
      <xdr:rowOff>85725</xdr:rowOff>
    </xdr:to>
    <xdr:cxnSp macro="">
      <xdr:nvCxnSpPr>
        <xdr:cNvPr id="318" name="AutoShape 19"/>
        <xdr:cNvCxnSpPr/>
      </xdr:nvCxnSpPr>
      <xdr:spPr>
        <a:xfrm>
          <a:off x="2352675" y="38233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264</xdr:row>
      <xdr:rowOff>85725</xdr:rowOff>
    </xdr:from>
    <xdr:to>
      <xdr:col>88</xdr:col>
      <xdr:colOff>609040</xdr:colOff>
      <xdr:row>264</xdr:row>
      <xdr:rowOff>85725</xdr:rowOff>
    </xdr:to>
    <xdr:cxnSp macro="">
      <xdr:nvCxnSpPr>
        <xdr:cNvPr id="319" name="AutoShape 19"/>
        <xdr:cNvCxnSpPr/>
      </xdr:nvCxnSpPr>
      <xdr:spPr>
        <a:xfrm>
          <a:off x="2352675" y="38395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265</xdr:row>
      <xdr:rowOff>85725</xdr:rowOff>
    </xdr:from>
    <xdr:to>
      <xdr:col>88</xdr:col>
      <xdr:colOff>609040</xdr:colOff>
      <xdr:row>265</xdr:row>
      <xdr:rowOff>85725</xdr:rowOff>
    </xdr:to>
    <xdr:cxnSp macro="">
      <xdr:nvCxnSpPr>
        <xdr:cNvPr id="320" name="AutoShape 19"/>
        <xdr:cNvCxnSpPr/>
      </xdr:nvCxnSpPr>
      <xdr:spPr>
        <a:xfrm>
          <a:off x="2352675" y="38557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266</xdr:row>
      <xdr:rowOff>85725</xdr:rowOff>
    </xdr:from>
    <xdr:to>
      <xdr:col>88</xdr:col>
      <xdr:colOff>609040</xdr:colOff>
      <xdr:row>266</xdr:row>
      <xdr:rowOff>85725</xdr:rowOff>
    </xdr:to>
    <xdr:cxnSp macro="">
      <xdr:nvCxnSpPr>
        <xdr:cNvPr id="321" name="AutoShape 19"/>
        <xdr:cNvCxnSpPr/>
      </xdr:nvCxnSpPr>
      <xdr:spPr>
        <a:xfrm>
          <a:off x="2352675" y="38719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267</xdr:row>
      <xdr:rowOff>85725</xdr:rowOff>
    </xdr:from>
    <xdr:to>
      <xdr:col>88</xdr:col>
      <xdr:colOff>609040</xdr:colOff>
      <xdr:row>267</xdr:row>
      <xdr:rowOff>85725</xdr:rowOff>
    </xdr:to>
    <xdr:cxnSp macro="">
      <xdr:nvCxnSpPr>
        <xdr:cNvPr id="322" name="AutoShape 19"/>
        <xdr:cNvCxnSpPr/>
      </xdr:nvCxnSpPr>
      <xdr:spPr>
        <a:xfrm>
          <a:off x="2352675" y="38881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268</xdr:row>
      <xdr:rowOff>85725</xdr:rowOff>
    </xdr:from>
    <xdr:to>
      <xdr:col>88</xdr:col>
      <xdr:colOff>609040</xdr:colOff>
      <xdr:row>268</xdr:row>
      <xdr:rowOff>85725</xdr:rowOff>
    </xdr:to>
    <xdr:cxnSp macro="">
      <xdr:nvCxnSpPr>
        <xdr:cNvPr id="323" name="AutoShape 19"/>
        <xdr:cNvCxnSpPr/>
      </xdr:nvCxnSpPr>
      <xdr:spPr>
        <a:xfrm>
          <a:off x="2352675" y="39042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269</xdr:row>
      <xdr:rowOff>85725</xdr:rowOff>
    </xdr:from>
    <xdr:to>
      <xdr:col>88</xdr:col>
      <xdr:colOff>609040</xdr:colOff>
      <xdr:row>269</xdr:row>
      <xdr:rowOff>85725</xdr:rowOff>
    </xdr:to>
    <xdr:cxnSp macro="">
      <xdr:nvCxnSpPr>
        <xdr:cNvPr id="324" name="AutoShape 19"/>
        <xdr:cNvCxnSpPr/>
      </xdr:nvCxnSpPr>
      <xdr:spPr>
        <a:xfrm>
          <a:off x="2352675" y="39204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270</xdr:row>
      <xdr:rowOff>85725</xdr:rowOff>
    </xdr:from>
    <xdr:to>
      <xdr:col>88</xdr:col>
      <xdr:colOff>609040</xdr:colOff>
      <xdr:row>270</xdr:row>
      <xdr:rowOff>85725</xdr:rowOff>
    </xdr:to>
    <xdr:cxnSp macro="">
      <xdr:nvCxnSpPr>
        <xdr:cNvPr id="325" name="AutoShape 19"/>
        <xdr:cNvCxnSpPr/>
      </xdr:nvCxnSpPr>
      <xdr:spPr>
        <a:xfrm>
          <a:off x="2352675" y="39366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271</xdr:row>
      <xdr:rowOff>85725</xdr:rowOff>
    </xdr:from>
    <xdr:to>
      <xdr:col>88</xdr:col>
      <xdr:colOff>609040</xdr:colOff>
      <xdr:row>271</xdr:row>
      <xdr:rowOff>85725</xdr:rowOff>
    </xdr:to>
    <xdr:cxnSp macro="">
      <xdr:nvCxnSpPr>
        <xdr:cNvPr id="326" name="AutoShape 19"/>
        <xdr:cNvCxnSpPr/>
      </xdr:nvCxnSpPr>
      <xdr:spPr>
        <a:xfrm>
          <a:off x="2352675" y="39528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272</xdr:row>
      <xdr:rowOff>85725</xdr:rowOff>
    </xdr:from>
    <xdr:to>
      <xdr:col>88</xdr:col>
      <xdr:colOff>609040</xdr:colOff>
      <xdr:row>272</xdr:row>
      <xdr:rowOff>85725</xdr:rowOff>
    </xdr:to>
    <xdr:cxnSp macro="">
      <xdr:nvCxnSpPr>
        <xdr:cNvPr id="327" name="AutoShape 19"/>
        <xdr:cNvCxnSpPr/>
      </xdr:nvCxnSpPr>
      <xdr:spPr>
        <a:xfrm>
          <a:off x="2352675" y="39690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273</xdr:row>
      <xdr:rowOff>85725</xdr:rowOff>
    </xdr:from>
    <xdr:to>
      <xdr:col>88</xdr:col>
      <xdr:colOff>609040</xdr:colOff>
      <xdr:row>273</xdr:row>
      <xdr:rowOff>85725</xdr:rowOff>
    </xdr:to>
    <xdr:cxnSp macro="">
      <xdr:nvCxnSpPr>
        <xdr:cNvPr id="328" name="AutoShape 19"/>
        <xdr:cNvCxnSpPr/>
      </xdr:nvCxnSpPr>
      <xdr:spPr>
        <a:xfrm>
          <a:off x="2352675" y="39852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274</xdr:row>
      <xdr:rowOff>85725</xdr:rowOff>
    </xdr:from>
    <xdr:to>
      <xdr:col>88</xdr:col>
      <xdr:colOff>609040</xdr:colOff>
      <xdr:row>274</xdr:row>
      <xdr:rowOff>85725</xdr:rowOff>
    </xdr:to>
    <xdr:cxnSp macro="">
      <xdr:nvCxnSpPr>
        <xdr:cNvPr id="329" name="AutoShape 19"/>
        <xdr:cNvCxnSpPr/>
      </xdr:nvCxnSpPr>
      <xdr:spPr>
        <a:xfrm>
          <a:off x="2352675" y="400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275</xdr:row>
      <xdr:rowOff>85725</xdr:rowOff>
    </xdr:from>
    <xdr:to>
      <xdr:col>88</xdr:col>
      <xdr:colOff>609040</xdr:colOff>
      <xdr:row>275</xdr:row>
      <xdr:rowOff>85725</xdr:rowOff>
    </xdr:to>
    <xdr:cxnSp macro="">
      <xdr:nvCxnSpPr>
        <xdr:cNvPr id="330" name="AutoShape 19"/>
        <xdr:cNvCxnSpPr/>
      </xdr:nvCxnSpPr>
      <xdr:spPr>
        <a:xfrm>
          <a:off x="2352675" y="40176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276</xdr:row>
      <xdr:rowOff>85725</xdr:rowOff>
    </xdr:from>
    <xdr:to>
      <xdr:col>88</xdr:col>
      <xdr:colOff>609040</xdr:colOff>
      <xdr:row>276</xdr:row>
      <xdr:rowOff>85725</xdr:rowOff>
    </xdr:to>
    <xdr:cxnSp macro="">
      <xdr:nvCxnSpPr>
        <xdr:cNvPr id="331" name="AutoShape 19"/>
        <xdr:cNvCxnSpPr/>
      </xdr:nvCxnSpPr>
      <xdr:spPr>
        <a:xfrm>
          <a:off x="2352675" y="40338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277</xdr:row>
      <xdr:rowOff>85725</xdr:rowOff>
    </xdr:from>
    <xdr:to>
      <xdr:col>88</xdr:col>
      <xdr:colOff>609040</xdr:colOff>
      <xdr:row>277</xdr:row>
      <xdr:rowOff>85725</xdr:rowOff>
    </xdr:to>
    <xdr:cxnSp macro="">
      <xdr:nvCxnSpPr>
        <xdr:cNvPr id="332" name="AutoShape 19"/>
        <xdr:cNvCxnSpPr/>
      </xdr:nvCxnSpPr>
      <xdr:spPr>
        <a:xfrm>
          <a:off x="2352675" y="40500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278</xdr:row>
      <xdr:rowOff>85725</xdr:rowOff>
    </xdr:from>
    <xdr:to>
      <xdr:col>88</xdr:col>
      <xdr:colOff>609040</xdr:colOff>
      <xdr:row>278</xdr:row>
      <xdr:rowOff>85725</xdr:rowOff>
    </xdr:to>
    <xdr:cxnSp macro="">
      <xdr:nvCxnSpPr>
        <xdr:cNvPr id="333" name="AutoShape 19"/>
        <xdr:cNvCxnSpPr/>
      </xdr:nvCxnSpPr>
      <xdr:spPr>
        <a:xfrm>
          <a:off x="2352675" y="40662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279</xdr:row>
      <xdr:rowOff>85725</xdr:rowOff>
    </xdr:from>
    <xdr:to>
      <xdr:col>88</xdr:col>
      <xdr:colOff>609040</xdr:colOff>
      <xdr:row>279</xdr:row>
      <xdr:rowOff>85725</xdr:rowOff>
    </xdr:to>
    <xdr:cxnSp macro="">
      <xdr:nvCxnSpPr>
        <xdr:cNvPr id="334" name="AutoShape 19"/>
        <xdr:cNvCxnSpPr/>
      </xdr:nvCxnSpPr>
      <xdr:spPr>
        <a:xfrm>
          <a:off x="2352675" y="40824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280</xdr:row>
      <xdr:rowOff>85725</xdr:rowOff>
    </xdr:from>
    <xdr:to>
      <xdr:col>88</xdr:col>
      <xdr:colOff>609040</xdr:colOff>
      <xdr:row>280</xdr:row>
      <xdr:rowOff>85725</xdr:rowOff>
    </xdr:to>
    <xdr:cxnSp macro="">
      <xdr:nvCxnSpPr>
        <xdr:cNvPr id="335" name="AutoShape 19"/>
        <xdr:cNvCxnSpPr/>
      </xdr:nvCxnSpPr>
      <xdr:spPr>
        <a:xfrm>
          <a:off x="2352675" y="40986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281</xdr:row>
      <xdr:rowOff>85725</xdr:rowOff>
    </xdr:from>
    <xdr:to>
      <xdr:col>88</xdr:col>
      <xdr:colOff>609040</xdr:colOff>
      <xdr:row>281</xdr:row>
      <xdr:rowOff>85725</xdr:rowOff>
    </xdr:to>
    <xdr:cxnSp macro="">
      <xdr:nvCxnSpPr>
        <xdr:cNvPr id="336" name="AutoShape 19"/>
        <xdr:cNvCxnSpPr/>
      </xdr:nvCxnSpPr>
      <xdr:spPr>
        <a:xfrm>
          <a:off x="2352675" y="41148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282</xdr:row>
      <xdr:rowOff>85725</xdr:rowOff>
    </xdr:from>
    <xdr:to>
      <xdr:col>88</xdr:col>
      <xdr:colOff>609040</xdr:colOff>
      <xdr:row>282</xdr:row>
      <xdr:rowOff>85725</xdr:rowOff>
    </xdr:to>
    <xdr:cxnSp macro="">
      <xdr:nvCxnSpPr>
        <xdr:cNvPr id="337" name="AutoShape 19"/>
        <xdr:cNvCxnSpPr/>
      </xdr:nvCxnSpPr>
      <xdr:spPr>
        <a:xfrm>
          <a:off x="2352675" y="41309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283</xdr:row>
      <xdr:rowOff>85725</xdr:rowOff>
    </xdr:from>
    <xdr:to>
      <xdr:col>88</xdr:col>
      <xdr:colOff>609040</xdr:colOff>
      <xdr:row>283</xdr:row>
      <xdr:rowOff>85725</xdr:rowOff>
    </xdr:to>
    <xdr:cxnSp macro="">
      <xdr:nvCxnSpPr>
        <xdr:cNvPr id="338" name="AutoShape 19"/>
        <xdr:cNvCxnSpPr/>
      </xdr:nvCxnSpPr>
      <xdr:spPr>
        <a:xfrm>
          <a:off x="2352675" y="41471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284</xdr:row>
      <xdr:rowOff>85725</xdr:rowOff>
    </xdr:from>
    <xdr:to>
      <xdr:col>88</xdr:col>
      <xdr:colOff>609040</xdr:colOff>
      <xdr:row>284</xdr:row>
      <xdr:rowOff>85725</xdr:rowOff>
    </xdr:to>
    <xdr:cxnSp macro="">
      <xdr:nvCxnSpPr>
        <xdr:cNvPr id="339" name="AutoShape 19"/>
        <xdr:cNvCxnSpPr/>
      </xdr:nvCxnSpPr>
      <xdr:spPr>
        <a:xfrm>
          <a:off x="2352675" y="41633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285</xdr:row>
      <xdr:rowOff>85725</xdr:rowOff>
    </xdr:from>
    <xdr:to>
      <xdr:col>88</xdr:col>
      <xdr:colOff>609040</xdr:colOff>
      <xdr:row>285</xdr:row>
      <xdr:rowOff>85725</xdr:rowOff>
    </xdr:to>
    <xdr:cxnSp macro="">
      <xdr:nvCxnSpPr>
        <xdr:cNvPr id="340" name="AutoShape 19"/>
        <xdr:cNvCxnSpPr/>
      </xdr:nvCxnSpPr>
      <xdr:spPr>
        <a:xfrm>
          <a:off x="2352675" y="41795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286</xdr:row>
      <xdr:rowOff>85725</xdr:rowOff>
    </xdr:from>
    <xdr:to>
      <xdr:col>88</xdr:col>
      <xdr:colOff>609040</xdr:colOff>
      <xdr:row>286</xdr:row>
      <xdr:rowOff>85725</xdr:rowOff>
    </xdr:to>
    <xdr:cxnSp macro="">
      <xdr:nvCxnSpPr>
        <xdr:cNvPr id="341" name="AutoShape 19"/>
        <xdr:cNvCxnSpPr/>
      </xdr:nvCxnSpPr>
      <xdr:spPr>
        <a:xfrm>
          <a:off x="2352675" y="41957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287</xdr:row>
      <xdr:rowOff>85725</xdr:rowOff>
    </xdr:from>
    <xdr:to>
      <xdr:col>88</xdr:col>
      <xdr:colOff>609040</xdr:colOff>
      <xdr:row>287</xdr:row>
      <xdr:rowOff>85725</xdr:rowOff>
    </xdr:to>
    <xdr:cxnSp macro="">
      <xdr:nvCxnSpPr>
        <xdr:cNvPr id="342" name="AutoShape 19"/>
        <xdr:cNvCxnSpPr/>
      </xdr:nvCxnSpPr>
      <xdr:spPr>
        <a:xfrm>
          <a:off x="2352675" y="42119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288</xdr:row>
      <xdr:rowOff>85725</xdr:rowOff>
    </xdr:from>
    <xdr:to>
      <xdr:col>88</xdr:col>
      <xdr:colOff>609040</xdr:colOff>
      <xdr:row>288</xdr:row>
      <xdr:rowOff>85725</xdr:rowOff>
    </xdr:to>
    <xdr:cxnSp macro="">
      <xdr:nvCxnSpPr>
        <xdr:cNvPr id="343" name="AutoShape 19"/>
        <xdr:cNvCxnSpPr/>
      </xdr:nvCxnSpPr>
      <xdr:spPr>
        <a:xfrm>
          <a:off x="2352675" y="42281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289</xdr:row>
      <xdr:rowOff>85725</xdr:rowOff>
    </xdr:from>
    <xdr:to>
      <xdr:col>88</xdr:col>
      <xdr:colOff>609040</xdr:colOff>
      <xdr:row>289</xdr:row>
      <xdr:rowOff>85725</xdr:rowOff>
    </xdr:to>
    <xdr:cxnSp macro="">
      <xdr:nvCxnSpPr>
        <xdr:cNvPr id="344" name="AutoShape 19"/>
        <xdr:cNvCxnSpPr/>
      </xdr:nvCxnSpPr>
      <xdr:spPr>
        <a:xfrm>
          <a:off x="2352675" y="42443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290</xdr:row>
      <xdr:rowOff>85725</xdr:rowOff>
    </xdr:from>
    <xdr:to>
      <xdr:col>88</xdr:col>
      <xdr:colOff>609040</xdr:colOff>
      <xdr:row>290</xdr:row>
      <xdr:rowOff>85725</xdr:rowOff>
    </xdr:to>
    <xdr:cxnSp macro="">
      <xdr:nvCxnSpPr>
        <xdr:cNvPr id="345" name="AutoShape 19"/>
        <xdr:cNvCxnSpPr/>
      </xdr:nvCxnSpPr>
      <xdr:spPr>
        <a:xfrm>
          <a:off x="2352675" y="42605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291</xdr:row>
      <xdr:rowOff>85725</xdr:rowOff>
    </xdr:from>
    <xdr:to>
      <xdr:col>88</xdr:col>
      <xdr:colOff>609040</xdr:colOff>
      <xdr:row>291</xdr:row>
      <xdr:rowOff>85725</xdr:rowOff>
    </xdr:to>
    <xdr:cxnSp macro="">
      <xdr:nvCxnSpPr>
        <xdr:cNvPr id="346" name="AutoShape 19"/>
        <xdr:cNvCxnSpPr/>
      </xdr:nvCxnSpPr>
      <xdr:spPr>
        <a:xfrm>
          <a:off x="2352675" y="427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292</xdr:row>
      <xdr:rowOff>85725</xdr:rowOff>
    </xdr:from>
    <xdr:to>
      <xdr:col>88</xdr:col>
      <xdr:colOff>609040</xdr:colOff>
      <xdr:row>292</xdr:row>
      <xdr:rowOff>85725</xdr:rowOff>
    </xdr:to>
    <xdr:cxnSp macro="">
      <xdr:nvCxnSpPr>
        <xdr:cNvPr id="347" name="AutoShape 19"/>
        <xdr:cNvCxnSpPr/>
      </xdr:nvCxnSpPr>
      <xdr:spPr>
        <a:xfrm>
          <a:off x="2352675" y="42929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293</xdr:row>
      <xdr:rowOff>85725</xdr:rowOff>
    </xdr:from>
    <xdr:to>
      <xdr:col>88</xdr:col>
      <xdr:colOff>609040</xdr:colOff>
      <xdr:row>293</xdr:row>
      <xdr:rowOff>85725</xdr:rowOff>
    </xdr:to>
    <xdr:cxnSp macro="">
      <xdr:nvCxnSpPr>
        <xdr:cNvPr id="348" name="AutoShape 19"/>
        <xdr:cNvCxnSpPr/>
      </xdr:nvCxnSpPr>
      <xdr:spPr>
        <a:xfrm>
          <a:off x="2352675" y="43091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294</xdr:row>
      <xdr:rowOff>85725</xdr:rowOff>
    </xdr:from>
    <xdr:to>
      <xdr:col>88</xdr:col>
      <xdr:colOff>609040</xdr:colOff>
      <xdr:row>294</xdr:row>
      <xdr:rowOff>85725</xdr:rowOff>
    </xdr:to>
    <xdr:cxnSp macro="">
      <xdr:nvCxnSpPr>
        <xdr:cNvPr id="349" name="AutoShape 19"/>
        <xdr:cNvCxnSpPr/>
      </xdr:nvCxnSpPr>
      <xdr:spPr>
        <a:xfrm>
          <a:off x="2352675" y="43253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295</xdr:row>
      <xdr:rowOff>85725</xdr:rowOff>
    </xdr:from>
    <xdr:to>
      <xdr:col>88</xdr:col>
      <xdr:colOff>609040</xdr:colOff>
      <xdr:row>295</xdr:row>
      <xdr:rowOff>85725</xdr:rowOff>
    </xdr:to>
    <xdr:cxnSp macro="">
      <xdr:nvCxnSpPr>
        <xdr:cNvPr id="350" name="AutoShape 19"/>
        <xdr:cNvCxnSpPr/>
      </xdr:nvCxnSpPr>
      <xdr:spPr>
        <a:xfrm>
          <a:off x="2352675" y="43414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296</xdr:row>
      <xdr:rowOff>85725</xdr:rowOff>
    </xdr:from>
    <xdr:to>
      <xdr:col>88</xdr:col>
      <xdr:colOff>609040</xdr:colOff>
      <xdr:row>296</xdr:row>
      <xdr:rowOff>85725</xdr:rowOff>
    </xdr:to>
    <xdr:cxnSp macro="">
      <xdr:nvCxnSpPr>
        <xdr:cNvPr id="351" name="AutoShape 19"/>
        <xdr:cNvCxnSpPr/>
      </xdr:nvCxnSpPr>
      <xdr:spPr>
        <a:xfrm>
          <a:off x="2352675" y="43576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297</xdr:row>
      <xdr:rowOff>85725</xdr:rowOff>
    </xdr:from>
    <xdr:to>
      <xdr:col>88</xdr:col>
      <xdr:colOff>609040</xdr:colOff>
      <xdr:row>297</xdr:row>
      <xdr:rowOff>85725</xdr:rowOff>
    </xdr:to>
    <xdr:cxnSp macro="">
      <xdr:nvCxnSpPr>
        <xdr:cNvPr id="352" name="AutoShape 19"/>
        <xdr:cNvCxnSpPr/>
      </xdr:nvCxnSpPr>
      <xdr:spPr>
        <a:xfrm>
          <a:off x="2352675" y="43738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298</xdr:row>
      <xdr:rowOff>85725</xdr:rowOff>
    </xdr:from>
    <xdr:to>
      <xdr:col>88</xdr:col>
      <xdr:colOff>609040</xdr:colOff>
      <xdr:row>298</xdr:row>
      <xdr:rowOff>85725</xdr:rowOff>
    </xdr:to>
    <xdr:cxnSp macro="">
      <xdr:nvCxnSpPr>
        <xdr:cNvPr id="353" name="AutoShape 19"/>
        <xdr:cNvCxnSpPr/>
      </xdr:nvCxnSpPr>
      <xdr:spPr>
        <a:xfrm>
          <a:off x="2352675" y="43900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299</xdr:row>
      <xdr:rowOff>85725</xdr:rowOff>
    </xdr:from>
    <xdr:to>
      <xdr:col>88</xdr:col>
      <xdr:colOff>609040</xdr:colOff>
      <xdr:row>299</xdr:row>
      <xdr:rowOff>85725</xdr:rowOff>
    </xdr:to>
    <xdr:cxnSp macro="">
      <xdr:nvCxnSpPr>
        <xdr:cNvPr id="354" name="AutoShape 19"/>
        <xdr:cNvCxnSpPr/>
      </xdr:nvCxnSpPr>
      <xdr:spPr>
        <a:xfrm>
          <a:off x="2352675" y="44062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300</xdr:row>
      <xdr:rowOff>85725</xdr:rowOff>
    </xdr:from>
    <xdr:to>
      <xdr:col>88</xdr:col>
      <xdr:colOff>609040</xdr:colOff>
      <xdr:row>300</xdr:row>
      <xdr:rowOff>85725</xdr:rowOff>
    </xdr:to>
    <xdr:cxnSp macro="">
      <xdr:nvCxnSpPr>
        <xdr:cNvPr id="355" name="AutoShape 19"/>
        <xdr:cNvCxnSpPr/>
      </xdr:nvCxnSpPr>
      <xdr:spPr>
        <a:xfrm>
          <a:off x="2352675" y="44224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301</xdr:row>
      <xdr:rowOff>85725</xdr:rowOff>
    </xdr:from>
    <xdr:to>
      <xdr:col>88</xdr:col>
      <xdr:colOff>609040</xdr:colOff>
      <xdr:row>301</xdr:row>
      <xdr:rowOff>85725</xdr:rowOff>
    </xdr:to>
    <xdr:cxnSp macro="">
      <xdr:nvCxnSpPr>
        <xdr:cNvPr id="356" name="AutoShape 19"/>
        <xdr:cNvCxnSpPr/>
      </xdr:nvCxnSpPr>
      <xdr:spPr>
        <a:xfrm>
          <a:off x="2352675" y="44386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302</xdr:row>
      <xdr:rowOff>85725</xdr:rowOff>
    </xdr:from>
    <xdr:to>
      <xdr:col>88</xdr:col>
      <xdr:colOff>609040</xdr:colOff>
      <xdr:row>302</xdr:row>
      <xdr:rowOff>85725</xdr:rowOff>
    </xdr:to>
    <xdr:cxnSp macro="">
      <xdr:nvCxnSpPr>
        <xdr:cNvPr id="357" name="AutoShape 19"/>
        <xdr:cNvCxnSpPr/>
      </xdr:nvCxnSpPr>
      <xdr:spPr>
        <a:xfrm>
          <a:off x="2352675" y="44548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303</xdr:row>
      <xdr:rowOff>85725</xdr:rowOff>
    </xdr:from>
    <xdr:to>
      <xdr:col>88</xdr:col>
      <xdr:colOff>609040</xdr:colOff>
      <xdr:row>303</xdr:row>
      <xdr:rowOff>85725</xdr:rowOff>
    </xdr:to>
    <xdr:cxnSp macro="">
      <xdr:nvCxnSpPr>
        <xdr:cNvPr id="358" name="AutoShape 19"/>
        <xdr:cNvCxnSpPr/>
      </xdr:nvCxnSpPr>
      <xdr:spPr>
        <a:xfrm>
          <a:off x="2352675" y="44710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304</xdr:row>
      <xdr:rowOff>85725</xdr:rowOff>
    </xdr:from>
    <xdr:to>
      <xdr:col>88</xdr:col>
      <xdr:colOff>609040</xdr:colOff>
      <xdr:row>304</xdr:row>
      <xdr:rowOff>85725</xdr:rowOff>
    </xdr:to>
    <xdr:cxnSp macro="">
      <xdr:nvCxnSpPr>
        <xdr:cNvPr id="359" name="AutoShape 19"/>
        <xdr:cNvCxnSpPr/>
      </xdr:nvCxnSpPr>
      <xdr:spPr>
        <a:xfrm>
          <a:off x="2352675" y="44872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305</xdr:row>
      <xdr:rowOff>85725</xdr:rowOff>
    </xdr:from>
    <xdr:to>
      <xdr:col>88</xdr:col>
      <xdr:colOff>609040</xdr:colOff>
      <xdr:row>305</xdr:row>
      <xdr:rowOff>85725</xdr:rowOff>
    </xdr:to>
    <xdr:cxnSp macro="">
      <xdr:nvCxnSpPr>
        <xdr:cNvPr id="360" name="AutoShape 19"/>
        <xdr:cNvCxnSpPr/>
      </xdr:nvCxnSpPr>
      <xdr:spPr>
        <a:xfrm>
          <a:off x="2352675" y="45034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306</xdr:row>
      <xdr:rowOff>85725</xdr:rowOff>
    </xdr:from>
    <xdr:to>
      <xdr:col>88</xdr:col>
      <xdr:colOff>609040</xdr:colOff>
      <xdr:row>306</xdr:row>
      <xdr:rowOff>85725</xdr:rowOff>
    </xdr:to>
    <xdr:cxnSp macro="">
      <xdr:nvCxnSpPr>
        <xdr:cNvPr id="361" name="AutoShape 19"/>
        <xdr:cNvCxnSpPr/>
      </xdr:nvCxnSpPr>
      <xdr:spPr>
        <a:xfrm>
          <a:off x="2352675" y="45196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307</xdr:row>
      <xdr:rowOff>85725</xdr:rowOff>
    </xdr:from>
    <xdr:to>
      <xdr:col>88</xdr:col>
      <xdr:colOff>609040</xdr:colOff>
      <xdr:row>307</xdr:row>
      <xdr:rowOff>85725</xdr:rowOff>
    </xdr:to>
    <xdr:cxnSp macro="">
      <xdr:nvCxnSpPr>
        <xdr:cNvPr id="362" name="AutoShape 19"/>
        <xdr:cNvCxnSpPr/>
      </xdr:nvCxnSpPr>
      <xdr:spPr>
        <a:xfrm>
          <a:off x="2352675" y="45358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308</xdr:row>
      <xdr:rowOff>85725</xdr:rowOff>
    </xdr:from>
    <xdr:to>
      <xdr:col>88</xdr:col>
      <xdr:colOff>609040</xdr:colOff>
      <xdr:row>308</xdr:row>
      <xdr:rowOff>85725</xdr:rowOff>
    </xdr:to>
    <xdr:cxnSp macro="">
      <xdr:nvCxnSpPr>
        <xdr:cNvPr id="363" name="AutoShape 19"/>
        <xdr:cNvCxnSpPr/>
      </xdr:nvCxnSpPr>
      <xdr:spPr>
        <a:xfrm>
          <a:off x="2352675" y="455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309</xdr:row>
      <xdr:rowOff>85725</xdr:rowOff>
    </xdr:from>
    <xdr:to>
      <xdr:col>88</xdr:col>
      <xdr:colOff>609040</xdr:colOff>
      <xdr:row>309</xdr:row>
      <xdr:rowOff>85725</xdr:rowOff>
    </xdr:to>
    <xdr:cxnSp macro="">
      <xdr:nvCxnSpPr>
        <xdr:cNvPr id="364" name="AutoShape 19"/>
        <xdr:cNvCxnSpPr/>
      </xdr:nvCxnSpPr>
      <xdr:spPr>
        <a:xfrm>
          <a:off x="2352675" y="45681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310</xdr:row>
      <xdr:rowOff>85725</xdr:rowOff>
    </xdr:from>
    <xdr:to>
      <xdr:col>88</xdr:col>
      <xdr:colOff>609040</xdr:colOff>
      <xdr:row>310</xdr:row>
      <xdr:rowOff>85725</xdr:rowOff>
    </xdr:to>
    <xdr:cxnSp macro="">
      <xdr:nvCxnSpPr>
        <xdr:cNvPr id="365" name="AutoShape 19"/>
        <xdr:cNvCxnSpPr/>
      </xdr:nvCxnSpPr>
      <xdr:spPr>
        <a:xfrm>
          <a:off x="2352675" y="45843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311</xdr:row>
      <xdr:rowOff>85725</xdr:rowOff>
    </xdr:from>
    <xdr:to>
      <xdr:col>88</xdr:col>
      <xdr:colOff>609040</xdr:colOff>
      <xdr:row>311</xdr:row>
      <xdr:rowOff>85725</xdr:rowOff>
    </xdr:to>
    <xdr:cxnSp macro="">
      <xdr:nvCxnSpPr>
        <xdr:cNvPr id="366" name="AutoShape 19"/>
        <xdr:cNvCxnSpPr/>
      </xdr:nvCxnSpPr>
      <xdr:spPr>
        <a:xfrm>
          <a:off x="2352675" y="46005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312</xdr:row>
      <xdr:rowOff>85725</xdr:rowOff>
    </xdr:from>
    <xdr:to>
      <xdr:col>88</xdr:col>
      <xdr:colOff>609040</xdr:colOff>
      <xdr:row>312</xdr:row>
      <xdr:rowOff>85725</xdr:rowOff>
    </xdr:to>
    <xdr:cxnSp macro="">
      <xdr:nvCxnSpPr>
        <xdr:cNvPr id="367" name="AutoShape 19"/>
        <xdr:cNvCxnSpPr/>
      </xdr:nvCxnSpPr>
      <xdr:spPr>
        <a:xfrm>
          <a:off x="2352675" y="46167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313</xdr:row>
      <xdr:rowOff>85725</xdr:rowOff>
    </xdr:from>
    <xdr:to>
      <xdr:col>88</xdr:col>
      <xdr:colOff>609040</xdr:colOff>
      <xdr:row>313</xdr:row>
      <xdr:rowOff>85725</xdr:rowOff>
    </xdr:to>
    <xdr:cxnSp macro="">
      <xdr:nvCxnSpPr>
        <xdr:cNvPr id="368" name="AutoShape 19"/>
        <xdr:cNvCxnSpPr/>
      </xdr:nvCxnSpPr>
      <xdr:spPr>
        <a:xfrm>
          <a:off x="2352675" y="46329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314</xdr:row>
      <xdr:rowOff>85725</xdr:rowOff>
    </xdr:from>
    <xdr:to>
      <xdr:col>88</xdr:col>
      <xdr:colOff>609040</xdr:colOff>
      <xdr:row>314</xdr:row>
      <xdr:rowOff>85725</xdr:rowOff>
    </xdr:to>
    <xdr:cxnSp macro="">
      <xdr:nvCxnSpPr>
        <xdr:cNvPr id="369" name="AutoShape 19"/>
        <xdr:cNvCxnSpPr/>
      </xdr:nvCxnSpPr>
      <xdr:spPr>
        <a:xfrm>
          <a:off x="2352675" y="46491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315</xdr:row>
      <xdr:rowOff>85725</xdr:rowOff>
    </xdr:from>
    <xdr:to>
      <xdr:col>88</xdr:col>
      <xdr:colOff>609040</xdr:colOff>
      <xdr:row>315</xdr:row>
      <xdr:rowOff>85725</xdr:rowOff>
    </xdr:to>
    <xdr:cxnSp macro="">
      <xdr:nvCxnSpPr>
        <xdr:cNvPr id="370" name="AutoShape 19"/>
        <xdr:cNvCxnSpPr/>
      </xdr:nvCxnSpPr>
      <xdr:spPr>
        <a:xfrm>
          <a:off x="2352675" y="46653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316</xdr:row>
      <xdr:rowOff>85725</xdr:rowOff>
    </xdr:from>
    <xdr:to>
      <xdr:col>88</xdr:col>
      <xdr:colOff>609040</xdr:colOff>
      <xdr:row>316</xdr:row>
      <xdr:rowOff>85725</xdr:rowOff>
    </xdr:to>
    <xdr:cxnSp macro="">
      <xdr:nvCxnSpPr>
        <xdr:cNvPr id="371" name="AutoShape 19"/>
        <xdr:cNvCxnSpPr/>
      </xdr:nvCxnSpPr>
      <xdr:spPr>
        <a:xfrm>
          <a:off x="2352675" y="46815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317</xdr:row>
      <xdr:rowOff>85725</xdr:rowOff>
    </xdr:from>
    <xdr:to>
      <xdr:col>88</xdr:col>
      <xdr:colOff>609040</xdr:colOff>
      <xdr:row>317</xdr:row>
      <xdr:rowOff>85725</xdr:rowOff>
    </xdr:to>
    <xdr:cxnSp macro="">
      <xdr:nvCxnSpPr>
        <xdr:cNvPr id="372" name="AutoShape 19"/>
        <xdr:cNvCxnSpPr/>
      </xdr:nvCxnSpPr>
      <xdr:spPr>
        <a:xfrm>
          <a:off x="2352675" y="46977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40</xdr:row>
      <xdr:rowOff>85725</xdr:rowOff>
    </xdr:from>
    <xdr:to>
      <xdr:col>88</xdr:col>
      <xdr:colOff>609040</xdr:colOff>
      <xdr:row>40</xdr:row>
      <xdr:rowOff>85725</xdr:rowOff>
    </xdr:to>
    <xdr:cxnSp macro="">
      <xdr:nvCxnSpPr>
        <xdr:cNvPr id="373" name="AutoShape 19"/>
        <xdr:cNvCxnSpPr/>
      </xdr:nvCxnSpPr>
      <xdr:spPr>
        <a:xfrm>
          <a:off x="2352675" y="2124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41</xdr:row>
      <xdr:rowOff>85725</xdr:rowOff>
    </xdr:from>
    <xdr:to>
      <xdr:col>88</xdr:col>
      <xdr:colOff>609040</xdr:colOff>
      <xdr:row>41</xdr:row>
      <xdr:rowOff>85725</xdr:rowOff>
    </xdr:to>
    <xdr:cxnSp macro="">
      <xdr:nvCxnSpPr>
        <xdr:cNvPr id="374" name="AutoShape 19"/>
        <xdr:cNvCxnSpPr/>
      </xdr:nvCxnSpPr>
      <xdr:spPr>
        <a:xfrm>
          <a:off x="2352675" y="2286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42</xdr:row>
      <xdr:rowOff>85725</xdr:rowOff>
    </xdr:from>
    <xdr:to>
      <xdr:col>88</xdr:col>
      <xdr:colOff>609040</xdr:colOff>
      <xdr:row>42</xdr:row>
      <xdr:rowOff>85725</xdr:rowOff>
    </xdr:to>
    <xdr:cxnSp macro="">
      <xdr:nvCxnSpPr>
        <xdr:cNvPr id="375" name="AutoShape 19"/>
        <xdr:cNvCxnSpPr/>
      </xdr:nvCxnSpPr>
      <xdr:spPr>
        <a:xfrm>
          <a:off x="2352675" y="2447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43</xdr:row>
      <xdr:rowOff>85725</xdr:rowOff>
    </xdr:from>
    <xdr:to>
      <xdr:col>88</xdr:col>
      <xdr:colOff>609040</xdr:colOff>
      <xdr:row>43</xdr:row>
      <xdr:rowOff>85725</xdr:rowOff>
    </xdr:to>
    <xdr:cxnSp macro="">
      <xdr:nvCxnSpPr>
        <xdr:cNvPr id="376" name="AutoShape 19"/>
        <xdr:cNvCxnSpPr/>
      </xdr:nvCxnSpPr>
      <xdr:spPr>
        <a:xfrm>
          <a:off x="2352675" y="2609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44</xdr:row>
      <xdr:rowOff>85725</xdr:rowOff>
    </xdr:from>
    <xdr:to>
      <xdr:col>88</xdr:col>
      <xdr:colOff>609040</xdr:colOff>
      <xdr:row>44</xdr:row>
      <xdr:rowOff>85725</xdr:rowOff>
    </xdr:to>
    <xdr:cxnSp macro="">
      <xdr:nvCxnSpPr>
        <xdr:cNvPr id="377" name="AutoShape 19"/>
        <xdr:cNvCxnSpPr/>
      </xdr:nvCxnSpPr>
      <xdr:spPr>
        <a:xfrm>
          <a:off x="2352675" y="2771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45</xdr:row>
      <xdr:rowOff>85725</xdr:rowOff>
    </xdr:from>
    <xdr:to>
      <xdr:col>88</xdr:col>
      <xdr:colOff>609040</xdr:colOff>
      <xdr:row>45</xdr:row>
      <xdr:rowOff>85725</xdr:rowOff>
    </xdr:to>
    <xdr:cxnSp macro="">
      <xdr:nvCxnSpPr>
        <xdr:cNvPr id="378" name="AutoShape 19"/>
        <xdr:cNvCxnSpPr/>
      </xdr:nvCxnSpPr>
      <xdr:spPr>
        <a:xfrm>
          <a:off x="2352675" y="2933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46</xdr:row>
      <xdr:rowOff>85725</xdr:rowOff>
    </xdr:from>
    <xdr:to>
      <xdr:col>88</xdr:col>
      <xdr:colOff>609040</xdr:colOff>
      <xdr:row>46</xdr:row>
      <xdr:rowOff>85725</xdr:rowOff>
    </xdr:to>
    <xdr:cxnSp macro="">
      <xdr:nvCxnSpPr>
        <xdr:cNvPr id="379" name="AutoShape 19"/>
        <xdr:cNvCxnSpPr/>
      </xdr:nvCxnSpPr>
      <xdr:spPr>
        <a:xfrm>
          <a:off x="2352675" y="3095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47</xdr:row>
      <xdr:rowOff>85725</xdr:rowOff>
    </xdr:from>
    <xdr:to>
      <xdr:col>88</xdr:col>
      <xdr:colOff>609040</xdr:colOff>
      <xdr:row>47</xdr:row>
      <xdr:rowOff>85725</xdr:rowOff>
    </xdr:to>
    <xdr:cxnSp macro="">
      <xdr:nvCxnSpPr>
        <xdr:cNvPr id="380" name="AutoShape 19"/>
        <xdr:cNvCxnSpPr/>
      </xdr:nvCxnSpPr>
      <xdr:spPr>
        <a:xfrm>
          <a:off x="2352675" y="3257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48</xdr:row>
      <xdr:rowOff>85725</xdr:rowOff>
    </xdr:from>
    <xdr:to>
      <xdr:col>88</xdr:col>
      <xdr:colOff>609040</xdr:colOff>
      <xdr:row>48</xdr:row>
      <xdr:rowOff>85725</xdr:rowOff>
    </xdr:to>
    <xdr:cxnSp macro="">
      <xdr:nvCxnSpPr>
        <xdr:cNvPr id="381" name="AutoShape 19"/>
        <xdr:cNvCxnSpPr/>
      </xdr:nvCxnSpPr>
      <xdr:spPr>
        <a:xfrm>
          <a:off x="2352675" y="3419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49</xdr:row>
      <xdr:rowOff>85725</xdr:rowOff>
    </xdr:from>
    <xdr:to>
      <xdr:col>88</xdr:col>
      <xdr:colOff>609040</xdr:colOff>
      <xdr:row>49</xdr:row>
      <xdr:rowOff>85725</xdr:rowOff>
    </xdr:to>
    <xdr:cxnSp macro="">
      <xdr:nvCxnSpPr>
        <xdr:cNvPr id="382" name="AutoShape 19"/>
        <xdr:cNvCxnSpPr/>
      </xdr:nvCxnSpPr>
      <xdr:spPr>
        <a:xfrm>
          <a:off x="2352675" y="3581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50</xdr:row>
      <xdr:rowOff>85725</xdr:rowOff>
    </xdr:from>
    <xdr:to>
      <xdr:col>88</xdr:col>
      <xdr:colOff>609040</xdr:colOff>
      <xdr:row>50</xdr:row>
      <xdr:rowOff>85725</xdr:rowOff>
    </xdr:to>
    <xdr:cxnSp macro="">
      <xdr:nvCxnSpPr>
        <xdr:cNvPr id="383" name="AutoShape 19"/>
        <xdr:cNvCxnSpPr/>
      </xdr:nvCxnSpPr>
      <xdr:spPr>
        <a:xfrm>
          <a:off x="2352675" y="3743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51</xdr:row>
      <xdr:rowOff>85725</xdr:rowOff>
    </xdr:from>
    <xdr:to>
      <xdr:col>88</xdr:col>
      <xdr:colOff>609040</xdr:colOff>
      <xdr:row>51</xdr:row>
      <xdr:rowOff>85725</xdr:rowOff>
    </xdr:to>
    <xdr:cxnSp macro="">
      <xdr:nvCxnSpPr>
        <xdr:cNvPr id="384" name="AutoShape 19"/>
        <xdr:cNvCxnSpPr/>
      </xdr:nvCxnSpPr>
      <xdr:spPr>
        <a:xfrm>
          <a:off x="2352675" y="3905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52</xdr:row>
      <xdr:rowOff>85725</xdr:rowOff>
    </xdr:from>
    <xdr:to>
      <xdr:col>88</xdr:col>
      <xdr:colOff>609040</xdr:colOff>
      <xdr:row>52</xdr:row>
      <xdr:rowOff>85725</xdr:rowOff>
    </xdr:to>
    <xdr:cxnSp macro="">
      <xdr:nvCxnSpPr>
        <xdr:cNvPr id="385" name="AutoShape 19"/>
        <xdr:cNvCxnSpPr/>
      </xdr:nvCxnSpPr>
      <xdr:spPr>
        <a:xfrm>
          <a:off x="2352675" y="4067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53</xdr:row>
      <xdr:rowOff>85725</xdr:rowOff>
    </xdr:from>
    <xdr:to>
      <xdr:col>88</xdr:col>
      <xdr:colOff>609040</xdr:colOff>
      <xdr:row>53</xdr:row>
      <xdr:rowOff>85725</xdr:rowOff>
    </xdr:to>
    <xdr:cxnSp macro="">
      <xdr:nvCxnSpPr>
        <xdr:cNvPr id="386" name="AutoShape 19"/>
        <xdr:cNvCxnSpPr/>
      </xdr:nvCxnSpPr>
      <xdr:spPr>
        <a:xfrm>
          <a:off x="2352675" y="4229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54</xdr:row>
      <xdr:rowOff>85725</xdr:rowOff>
    </xdr:from>
    <xdr:to>
      <xdr:col>88</xdr:col>
      <xdr:colOff>609040</xdr:colOff>
      <xdr:row>54</xdr:row>
      <xdr:rowOff>85725</xdr:rowOff>
    </xdr:to>
    <xdr:cxnSp macro="">
      <xdr:nvCxnSpPr>
        <xdr:cNvPr id="387" name="AutoShape 19"/>
        <xdr:cNvCxnSpPr/>
      </xdr:nvCxnSpPr>
      <xdr:spPr>
        <a:xfrm>
          <a:off x="2352675" y="4391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55</xdr:row>
      <xdr:rowOff>85725</xdr:rowOff>
    </xdr:from>
    <xdr:to>
      <xdr:col>88</xdr:col>
      <xdr:colOff>609040</xdr:colOff>
      <xdr:row>55</xdr:row>
      <xdr:rowOff>85725</xdr:rowOff>
    </xdr:to>
    <xdr:cxnSp macro="">
      <xdr:nvCxnSpPr>
        <xdr:cNvPr id="388" name="AutoShape 19"/>
        <xdr:cNvCxnSpPr/>
      </xdr:nvCxnSpPr>
      <xdr:spPr>
        <a:xfrm>
          <a:off x="2352675" y="455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56</xdr:row>
      <xdr:rowOff>85725</xdr:rowOff>
    </xdr:from>
    <xdr:to>
      <xdr:col>88</xdr:col>
      <xdr:colOff>609040</xdr:colOff>
      <xdr:row>56</xdr:row>
      <xdr:rowOff>85725</xdr:rowOff>
    </xdr:to>
    <xdr:cxnSp macro="">
      <xdr:nvCxnSpPr>
        <xdr:cNvPr id="389" name="AutoShape 19"/>
        <xdr:cNvCxnSpPr/>
      </xdr:nvCxnSpPr>
      <xdr:spPr>
        <a:xfrm>
          <a:off x="2352675" y="4714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57</xdr:row>
      <xdr:rowOff>85725</xdr:rowOff>
    </xdr:from>
    <xdr:to>
      <xdr:col>88</xdr:col>
      <xdr:colOff>609040</xdr:colOff>
      <xdr:row>57</xdr:row>
      <xdr:rowOff>85725</xdr:rowOff>
    </xdr:to>
    <xdr:cxnSp macro="">
      <xdr:nvCxnSpPr>
        <xdr:cNvPr id="390" name="AutoShape 19"/>
        <xdr:cNvCxnSpPr/>
      </xdr:nvCxnSpPr>
      <xdr:spPr>
        <a:xfrm>
          <a:off x="2352675" y="4876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58</xdr:row>
      <xdr:rowOff>85725</xdr:rowOff>
    </xdr:from>
    <xdr:to>
      <xdr:col>88</xdr:col>
      <xdr:colOff>609040</xdr:colOff>
      <xdr:row>58</xdr:row>
      <xdr:rowOff>85725</xdr:rowOff>
    </xdr:to>
    <xdr:cxnSp macro="">
      <xdr:nvCxnSpPr>
        <xdr:cNvPr id="391" name="AutoShape 19"/>
        <xdr:cNvCxnSpPr/>
      </xdr:nvCxnSpPr>
      <xdr:spPr>
        <a:xfrm>
          <a:off x="2352675" y="5038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59</xdr:row>
      <xdr:rowOff>85725</xdr:rowOff>
    </xdr:from>
    <xdr:to>
      <xdr:col>88</xdr:col>
      <xdr:colOff>609040</xdr:colOff>
      <xdr:row>59</xdr:row>
      <xdr:rowOff>85725</xdr:rowOff>
    </xdr:to>
    <xdr:cxnSp macro="">
      <xdr:nvCxnSpPr>
        <xdr:cNvPr id="392" name="AutoShape 19"/>
        <xdr:cNvCxnSpPr/>
      </xdr:nvCxnSpPr>
      <xdr:spPr>
        <a:xfrm>
          <a:off x="2352675" y="5200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60</xdr:row>
      <xdr:rowOff>85725</xdr:rowOff>
    </xdr:from>
    <xdr:to>
      <xdr:col>88</xdr:col>
      <xdr:colOff>609040</xdr:colOff>
      <xdr:row>60</xdr:row>
      <xdr:rowOff>85725</xdr:rowOff>
    </xdr:to>
    <xdr:cxnSp macro="">
      <xdr:nvCxnSpPr>
        <xdr:cNvPr id="393" name="AutoShape 19"/>
        <xdr:cNvCxnSpPr/>
      </xdr:nvCxnSpPr>
      <xdr:spPr>
        <a:xfrm>
          <a:off x="2352675" y="5362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61</xdr:row>
      <xdr:rowOff>85725</xdr:rowOff>
    </xdr:from>
    <xdr:to>
      <xdr:col>88</xdr:col>
      <xdr:colOff>609040</xdr:colOff>
      <xdr:row>61</xdr:row>
      <xdr:rowOff>85725</xdr:rowOff>
    </xdr:to>
    <xdr:cxnSp macro="">
      <xdr:nvCxnSpPr>
        <xdr:cNvPr id="394" name="AutoShape 19"/>
        <xdr:cNvCxnSpPr/>
      </xdr:nvCxnSpPr>
      <xdr:spPr>
        <a:xfrm>
          <a:off x="2352675" y="5524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62</xdr:row>
      <xdr:rowOff>85725</xdr:rowOff>
    </xdr:from>
    <xdr:to>
      <xdr:col>88</xdr:col>
      <xdr:colOff>609040</xdr:colOff>
      <xdr:row>62</xdr:row>
      <xdr:rowOff>85725</xdr:rowOff>
    </xdr:to>
    <xdr:cxnSp macro="">
      <xdr:nvCxnSpPr>
        <xdr:cNvPr id="395" name="AutoShape 19"/>
        <xdr:cNvCxnSpPr/>
      </xdr:nvCxnSpPr>
      <xdr:spPr>
        <a:xfrm>
          <a:off x="2352675" y="5686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63</xdr:row>
      <xdr:rowOff>85725</xdr:rowOff>
    </xdr:from>
    <xdr:to>
      <xdr:col>88</xdr:col>
      <xdr:colOff>609040</xdr:colOff>
      <xdr:row>63</xdr:row>
      <xdr:rowOff>85725</xdr:rowOff>
    </xdr:to>
    <xdr:cxnSp macro="">
      <xdr:nvCxnSpPr>
        <xdr:cNvPr id="396" name="AutoShape 19"/>
        <xdr:cNvCxnSpPr/>
      </xdr:nvCxnSpPr>
      <xdr:spPr>
        <a:xfrm>
          <a:off x="2352675" y="5848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64</xdr:row>
      <xdr:rowOff>85725</xdr:rowOff>
    </xdr:from>
    <xdr:to>
      <xdr:col>88</xdr:col>
      <xdr:colOff>609040</xdr:colOff>
      <xdr:row>64</xdr:row>
      <xdr:rowOff>85725</xdr:rowOff>
    </xdr:to>
    <xdr:cxnSp macro="">
      <xdr:nvCxnSpPr>
        <xdr:cNvPr id="397" name="AutoShape 19"/>
        <xdr:cNvCxnSpPr/>
      </xdr:nvCxnSpPr>
      <xdr:spPr>
        <a:xfrm>
          <a:off x="2352675" y="6010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65</xdr:row>
      <xdr:rowOff>85725</xdr:rowOff>
    </xdr:from>
    <xdr:to>
      <xdr:col>88</xdr:col>
      <xdr:colOff>609040</xdr:colOff>
      <xdr:row>65</xdr:row>
      <xdr:rowOff>85725</xdr:rowOff>
    </xdr:to>
    <xdr:cxnSp macro="">
      <xdr:nvCxnSpPr>
        <xdr:cNvPr id="398" name="AutoShape 19"/>
        <xdr:cNvCxnSpPr/>
      </xdr:nvCxnSpPr>
      <xdr:spPr>
        <a:xfrm>
          <a:off x="2352675" y="6172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66</xdr:row>
      <xdr:rowOff>85725</xdr:rowOff>
    </xdr:from>
    <xdr:to>
      <xdr:col>88</xdr:col>
      <xdr:colOff>609040</xdr:colOff>
      <xdr:row>66</xdr:row>
      <xdr:rowOff>85725</xdr:rowOff>
    </xdr:to>
    <xdr:cxnSp macro="">
      <xdr:nvCxnSpPr>
        <xdr:cNvPr id="399" name="AutoShape 19"/>
        <xdr:cNvCxnSpPr/>
      </xdr:nvCxnSpPr>
      <xdr:spPr>
        <a:xfrm>
          <a:off x="2352675" y="6334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67</xdr:row>
      <xdr:rowOff>85725</xdr:rowOff>
    </xdr:from>
    <xdr:to>
      <xdr:col>88</xdr:col>
      <xdr:colOff>609040</xdr:colOff>
      <xdr:row>67</xdr:row>
      <xdr:rowOff>85725</xdr:rowOff>
    </xdr:to>
    <xdr:cxnSp macro="">
      <xdr:nvCxnSpPr>
        <xdr:cNvPr id="400" name="AutoShape 19"/>
        <xdr:cNvCxnSpPr/>
      </xdr:nvCxnSpPr>
      <xdr:spPr>
        <a:xfrm>
          <a:off x="2352675" y="6496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68</xdr:row>
      <xdr:rowOff>85725</xdr:rowOff>
    </xdr:from>
    <xdr:to>
      <xdr:col>88</xdr:col>
      <xdr:colOff>609040</xdr:colOff>
      <xdr:row>68</xdr:row>
      <xdr:rowOff>85725</xdr:rowOff>
    </xdr:to>
    <xdr:cxnSp macro="">
      <xdr:nvCxnSpPr>
        <xdr:cNvPr id="401" name="AutoShape 19"/>
        <xdr:cNvCxnSpPr/>
      </xdr:nvCxnSpPr>
      <xdr:spPr>
        <a:xfrm>
          <a:off x="2352675" y="6657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69</xdr:row>
      <xdr:rowOff>85725</xdr:rowOff>
    </xdr:from>
    <xdr:to>
      <xdr:col>88</xdr:col>
      <xdr:colOff>609040</xdr:colOff>
      <xdr:row>69</xdr:row>
      <xdr:rowOff>85725</xdr:rowOff>
    </xdr:to>
    <xdr:cxnSp macro="">
      <xdr:nvCxnSpPr>
        <xdr:cNvPr id="402" name="AutoShape 19"/>
        <xdr:cNvCxnSpPr/>
      </xdr:nvCxnSpPr>
      <xdr:spPr>
        <a:xfrm>
          <a:off x="2352675" y="6819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70</xdr:row>
      <xdr:rowOff>85725</xdr:rowOff>
    </xdr:from>
    <xdr:to>
      <xdr:col>88</xdr:col>
      <xdr:colOff>609040</xdr:colOff>
      <xdr:row>70</xdr:row>
      <xdr:rowOff>85725</xdr:rowOff>
    </xdr:to>
    <xdr:cxnSp macro="">
      <xdr:nvCxnSpPr>
        <xdr:cNvPr id="403" name="AutoShape 19"/>
        <xdr:cNvCxnSpPr/>
      </xdr:nvCxnSpPr>
      <xdr:spPr>
        <a:xfrm>
          <a:off x="2352675" y="6981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71</xdr:row>
      <xdr:rowOff>85725</xdr:rowOff>
    </xdr:from>
    <xdr:to>
      <xdr:col>88</xdr:col>
      <xdr:colOff>609040</xdr:colOff>
      <xdr:row>71</xdr:row>
      <xdr:rowOff>85725</xdr:rowOff>
    </xdr:to>
    <xdr:cxnSp macro="">
      <xdr:nvCxnSpPr>
        <xdr:cNvPr id="404" name="AutoShape 19"/>
        <xdr:cNvCxnSpPr/>
      </xdr:nvCxnSpPr>
      <xdr:spPr>
        <a:xfrm>
          <a:off x="2352675" y="7143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72</xdr:row>
      <xdr:rowOff>85725</xdr:rowOff>
    </xdr:from>
    <xdr:to>
      <xdr:col>88</xdr:col>
      <xdr:colOff>609040</xdr:colOff>
      <xdr:row>72</xdr:row>
      <xdr:rowOff>85725</xdr:rowOff>
    </xdr:to>
    <xdr:cxnSp macro="">
      <xdr:nvCxnSpPr>
        <xdr:cNvPr id="405" name="AutoShape 19"/>
        <xdr:cNvCxnSpPr/>
      </xdr:nvCxnSpPr>
      <xdr:spPr>
        <a:xfrm>
          <a:off x="2352675" y="7305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73</xdr:row>
      <xdr:rowOff>85725</xdr:rowOff>
    </xdr:from>
    <xdr:to>
      <xdr:col>88</xdr:col>
      <xdr:colOff>609040</xdr:colOff>
      <xdr:row>73</xdr:row>
      <xdr:rowOff>85725</xdr:rowOff>
    </xdr:to>
    <xdr:cxnSp macro="">
      <xdr:nvCxnSpPr>
        <xdr:cNvPr id="406" name="AutoShape 19"/>
        <xdr:cNvCxnSpPr/>
      </xdr:nvCxnSpPr>
      <xdr:spPr>
        <a:xfrm>
          <a:off x="2352675" y="7467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74</xdr:row>
      <xdr:rowOff>85725</xdr:rowOff>
    </xdr:from>
    <xdr:to>
      <xdr:col>88</xdr:col>
      <xdr:colOff>609040</xdr:colOff>
      <xdr:row>74</xdr:row>
      <xdr:rowOff>85725</xdr:rowOff>
    </xdr:to>
    <xdr:cxnSp macro="">
      <xdr:nvCxnSpPr>
        <xdr:cNvPr id="407" name="AutoShape 19"/>
        <xdr:cNvCxnSpPr/>
      </xdr:nvCxnSpPr>
      <xdr:spPr>
        <a:xfrm>
          <a:off x="2352675" y="7629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75</xdr:row>
      <xdr:rowOff>85725</xdr:rowOff>
    </xdr:from>
    <xdr:to>
      <xdr:col>88</xdr:col>
      <xdr:colOff>609040</xdr:colOff>
      <xdr:row>75</xdr:row>
      <xdr:rowOff>85725</xdr:rowOff>
    </xdr:to>
    <xdr:cxnSp macro="">
      <xdr:nvCxnSpPr>
        <xdr:cNvPr id="408" name="AutoShape 19"/>
        <xdr:cNvCxnSpPr/>
      </xdr:nvCxnSpPr>
      <xdr:spPr>
        <a:xfrm>
          <a:off x="2352675" y="7791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76</xdr:row>
      <xdr:rowOff>85725</xdr:rowOff>
    </xdr:from>
    <xdr:to>
      <xdr:col>88</xdr:col>
      <xdr:colOff>609040</xdr:colOff>
      <xdr:row>76</xdr:row>
      <xdr:rowOff>85725</xdr:rowOff>
    </xdr:to>
    <xdr:cxnSp macro="">
      <xdr:nvCxnSpPr>
        <xdr:cNvPr id="409" name="AutoShape 19"/>
        <xdr:cNvCxnSpPr/>
      </xdr:nvCxnSpPr>
      <xdr:spPr>
        <a:xfrm>
          <a:off x="2352675" y="7953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77</xdr:row>
      <xdr:rowOff>85725</xdr:rowOff>
    </xdr:from>
    <xdr:to>
      <xdr:col>88</xdr:col>
      <xdr:colOff>609040</xdr:colOff>
      <xdr:row>77</xdr:row>
      <xdr:rowOff>85725</xdr:rowOff>
    </xdr:to>
    <xdr:cxnSp macro="">
      <xdr:nvCxnSpPr>
        <xdr:cNvPr id="410" name="AutoShape 19"/>
        <xdr:cNvCxnSpPr/>
      </xdr:nvCxnSpPr>
      <xdr:spPr>
        <a:xfrm>
          <a:off x="2352675" y="8115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78</xdr:row>
      <xdr:rowOff>85725</xdr:rowOff>
    </xdr:from>
    <xdr:to>
      <xdr:col>88</xdr:col>
      <xdr:colOff>609040</xdr:colOff>
      <xdr:row>78</xdr:row>
      <xdr:rowOff>85725</xdr:rowOff>
    </xdr:to>
    <xdr:cxnSp macro="">
      <xdr:nvCxnSpPr>
        <xdr:cNvPr id="411" name="AutoShape 19"/>
        <xdr:cNvCxnSpPr/>
      </xdr:nvCxnSpPr>
      <xdr:spPr>
        <a:xfrm>
          <a:off x="2352675" y="8277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79</xdr:row>
      <xdr:rowOff>85725</xdr:rowOff>
    </xdr:from>
    <xdr:to>
      <xdr:col>88</xdr:col>
      <xdr:colOff>609040</xdr:colOff>
      <xdr:row>79</xdr:row>
      <xdr:rowOff>85725</xdr:rowOff>
    </xdr:to>
    <xdr:cxnSp macro="">
      <xdr:nvCxnSpPr>
        <xdr:cNvPr id="412" name="AutoShape 19"/>
        <xdr:cNvCxnSpPr/>
      </xdr:nvCxnSpPr>
      <xdr:spPr>
        <a:xfrm>
          <a:off x="2352675" y="8439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80</xdr:row>
      <xdr:rowOff>85725</xdr:rowOff>
    </xdr:from>
    <xdr:to>
      <xdr:col>88</xdr:col>
      <xdr:colOff>609040</xdr:colOff>
      <xdr:row>80</xdr:row>
      <xdr:rowOff>85725</xdr:rowOff>
    </xdr:to>
    <xdr:cxnSp macro="">
      <xdr:nvCxnSpPr>
        <xdr:cNvPr id="413" name="AutoShape 19"/>
        <xdr:cNvCxnSpPr/>
      </xdr:nvCxnSpPr>
      <xdr:spPr>
        <a:xfrm>
          <a:off x="2352675" y="8601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81</xdr:row>
      <xdr:rowOff>85725</xdr:rowOff>
    </xdr:from>
    <xdr:to>
      <xdr:col>88</xdr:col>
      <xdr:colOff>609040</xdr:colOff>
      <xdr:row>81</xdr:row>
      <xdr:rowOff>85725</xdr:rowOff>
    </xdr:to>
    <xdr:cxnSp macro="">
      <xdr:nvCxnSpPr>
        <xdr:cNvPr id="414" name="AutoShape 19"/>
        <xdr:cNvCxnSpPr/>
      </xdr:nvCxnSpPr>
      <xdr:spPr>
        <a:xfrm>
          <a:off x="2352675" y="8763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82</xdr:row>
      <xdr:rowOff>85725</xdr:rowOff>
    </xdr:from>
    <xdr:to>
      <xdr:col>88</xdr:col>
      <xdr:colOff>609040</xdr:colOff>
      <xdr:row>82</xdr:row>
      <xdr:rowOff>85725</xdr:rowOff>
    </xdr:to>
    <xdr:cxnSp macro="">
      <xdr:nvCxnSpPr>
        <xdr:cNvPr id="415" name="AutoShape 19"/>
        <xdr:cNvCxnSpPr/>
      </xdr:nvCxnSpPr>
      <xdr:spPr>
        <a:xfrm>
          <a:off x="2352675" y="8924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83</xdr:row>
      <xdr:rowOff>85725</xdr:rowOff>
    </xdr:from>
    <xdr:to>
      <xdr:col>88</xdr:col>
      <xdr:colOff>609040</xdr:colOff>
      <xdr:row>83</xdr:row>
      <xdr:rowOff>85725</xdr:rowOff>
    </xdr:to>
    <xdr:cxnSp macro="">
      <xdr:nvCxnSpPr>
        <xdr:cNvPr id="416" name="AutoShape 19"/>
        <xdr:cNvCxnSpPr/>
      </xdr:nvCxnSpPr>
      <xdr:spPr>
        <a:xfrm>
          <a:off x="2352675" y="9086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84</xdr:row>
      <xdr:rowOff>85725</xdr:rowOff>
    </xdr:from>
    <xdr:to>
      <xdr:col>88</xdr:col>
      <xdr:colOff>609040</xdr:colOff>
      <xdr:row>84</xdr:row>
      <xdr:rowOff>85725</xdr:rowOff>
    </xdr:to>
    <xdr:cxnSp macro="">
      <xdr:nvCxnSpPr>
        <xdr:cNvPr id="417" name="AutoShape 19"/>
        <xdr:cNvCxnSpPr/>
      </xdr:nvCxnSpPr>
      <xdr:spPr>
        <a:xfrm>
          <a:off x="2352675" y="9248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85</xdr:row>
      <xdr:rowOff>85725</xdr:rowOff>
    </xdr:from>
    <xdr:to>
      <xdr:col>88</xdr:col>
      <xdr:colOff>609040</xdr:colOff>
      <xdr:row>85</xdr:row>
      <xdr:rowOff>85725</xdr:rowOff>
    </xdr:to>
    <xdr:cxnSp macro="">
      <xdr:nvCxnSpPr>
        <xdr:cNvPr id="418" name="AutoShape 19"/>
        <xdr:cNvCxnSpPr/>
      </xdr:nvCxnSpPr>
      <xdr:spPr>
        <a:xfrm>
          <a:off x="2352675" y="9410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86</xdr:row>
      <xdr:rowOff>85725</xdr:rowOff>
    </xdr:from>
    <xdr:to>
      <xdr:col>88</xdr:col>
      <xdr:colOff>609040</xdr:colOff>
      <xdr:row>86</xdr:row>
      <xdr:rowOff>85725</xdr:rowOff>
    </xdr:to>
    <xdr:cxnSp macro="">
      <xdr:nvCxnSpPr>
        <xdr:cNvPr id="419" name="AutoShape 19"/>
        <xdr:cNvCxnSpPr/>
      </xdr:nvCxnSpPr>
      <xdr:spPr>
        <a:xfrm>
          <a:off x="2352675" y="9572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87</xdr:row>
      <xdr:rowOff>85725</xdr:rowOff>
    </xdr:from>
    <xdr:to>
      <xdr:col>88</xdr:col>
      <xdr:colOff>609040</xdr:colOff>
      <xdr:row>87</xdr:row>
      <xdr:rowOff>85725</xdr:rowOff>
    </xdr:to>
    <xdr:cxnSp macro="">
      <xdr:nvCxnSpPr>
        <xdr:cNvPr id="420" name="AutoShape 19"/>
        <xdr:cNvCxnSpPr/>
      </xdr:nvCxnSpPr>
      <xdr:spPr>
        <a:xfrm>
          <a:off x="2352675" y="9734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88</xdr:row>
      <xdr:rowOff>85725</xdr:rowOff>
    </xdr:from>
    <xdr:to>
      <xdr:col>88</xdr:col>
      <xdr:colOff>609040</xdr:colOff>
      <xdr:row>88</xdr:row>
      <xdr:rowOff>85725</xdr:rowOff>
    </xdr:to>
    <xdr:cxnSp macro="">
      <xdr:nvCxnSpPr>
        <xdr:cNvPr id="421" name="AutoShape 19"/>
        <xdr:cNvCxnSpPr/>
      </xdr:nvCxnSpPr>
      <xdr:spPr>
        <a:xfrm>
          <a:off x="2352675" y="9896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89</xdr:row>
      <xdr:rowOff>85725</xdr:rowOff>
    </xdr:from>
    <xdr:to>
      <xdr:col>88</xdr:col>
      <xdr:colOff>609040</xdr:colOff>
      <xdr:row>89</xdr:row>
      <xdr:rowOff>85725</xdr:rowOff>
    </xdr:to>
    <xdr:cxnSp macro="">
      <xdr:nvCxnSpPr>
        <xdr:cNvPr id="422" name="AutoShape 19"/>
        <xdr:cNvCxnSpPr/>
      </xdr:nvCxnSpPr>
      <xdr:spPr>
        <a:xfrm>
          <a:off x="2352675" y="10058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90</xdr:row>
      <xdr:rowOff>85725</xdr:rowOff>
    </xdr:from>
    <xdr:to>
      <xdr:col>88</xdr:col>
      <xdr:colOff>609040</xdr:colOff>
      <xdr:row>90</xdr:row>
      <xdr:rowOff>85725</xdr:rowOff>
    </xdr:to>
    <xdr:cxnSp macro="">
      <xdr:nvCxnSpPr>
        <xdr:cNvPr id="423" name="AutoShape 19"/>
        <xdr:cNvCxnSpPr/>
      </xdr:nvCxnSpPr>
      <xdr:spPr>
        <a:xfrm>
          <a:off x="2352675" y="10220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91</xdr:row>
      <xdr:rowOff>85725</xdr:rowOff>
    </xdr:from>
    <xdr:to>
      <xdr:col>88</xdr:col>
      <xdr:colOff>609040</xdr:colOff>
      <xdr:row>91</xdr:row>
      <xdr:rowOff>85725</xdr:rowOff>
    </xdr:to>
    <xdr:cxnSp macro="">
      <xdr:nvCxnSpPr>
        <xdr:cNvPr id="424" name="AutoShape 19"/>
        <xdr:cNvCxnSpPr/>
      </xdr:nvCxnSpPr>
      <xdr:spPr>
        <a:xfrm>
          <a:off x="2352675" y="10382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92</xdr:row>
      <xdr:rowOff>85725</xdr:rowOff>
    </xdr:from>
    <xdr:to>
      <xdr:col>88</xdr:col>
      <xdr:colOff>609040</xdr:colOff>
      <xdr:row>92</xdr:row>
      <xdr:rowOff>85725</xdr:rowOff>
    </xdr:to>
    <xdr:cxnSp macro="">
      <xdr:nvCxnSpPr>
        <xdr:cNvPr id="425" name="AutoShape 19"/>
        <xdr:cNvCxnSpPr/>
      </xdr:nvCxnSpPr>
      <xdr:spPr>
        <a:xfrm>
          <a:off x="2352675" y="10544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93</xdr:row>
      <xdr:rowOff>85725</xdr:rowOff>
    </xdr:from>
    <xdr:to>
      <xdr:col>88</xdr:col>
      <xdr:colOff>609040</xdr:colOff>
      <xdr:row>93</xdr:row>
      <xdr:rowOff>85725</xdr:rowOff>
    </xdr:to>
    <xdr:cxnSp macro="">
      <xdr:nvCxnSpPr>
        <xdr:cNvPr id="426" name="AutoShape 19"/>
        <xdr:cNvCxnSpPr/>
      </xdr:nvCxnSpPr>
      <xdr:spPr>
        <a:xfrm>
          <a:off x="2352675" y="10706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94</xdr:row>
      <xdr:rowOff>85725</xdr:rowOff>
    </xdr:from>
    <xdr:to>
      <xdr:col>88</xdr:col>
      <xdr:colOff>609040</xdr:colOff>
      <xdr:row>94</xdr:row>
      <xdr:rowOff>85725</xdr:rowOff>
    </xdr:to>
    <xdr:cxnSp macro="">
      <xdr:nvCxnSpPr>
        <xdr:cNvPr id="427" name="AutoShape 19"/>
        <xdr:cNvCxnSpPr/>
      </xdr:nvCxnSpPr>
      <xdr:spPr>
        <a:xfrm>
          <a:off x="2352675" y="10868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95</xdr:row>
      <xdr:rowOff>85725</xdr:rowOff>
    </xdr:from>
    <xdr:to>
      <xdr:col>88</xdr:col>
      <xdr:colOff>609040</xdr:colOff>
      <xdr:row>95</xdr:row>
      <xdr:rowOff>85725</xdr:rowOff>
    </xdr:to>
    <xdr:cxnSp macro="">
      <xdr:nvCxnSpPr>
        <xdr:cNvPr id="428" name="AutoShape 19"/>
        <xdr:cNvCxnSpPr/>
      </xdr:nvCxnSpPr>
      <xdr:spPr>
        <a:xfrm>
          <a:off x="2352675" y="11029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96</xdr:row>
      <xdr:rowOff>85725</xdr:rowOff>
    </xdr:from>
    <xdr:to>
      <xdr:col>88</xdr:col>
      <xdr:colOff>609040</xdr:colOff>
      <xdr:row>96</xdr:row>
      <xdr:rowOff>85725</xdr:rowOff>
    </xdr:to>
    <xdr:cxnSp macro="">
      <xdr:nvCxnSpPr>
        <xdr:cNvPr id="429" name="AutoShape 19"/>
        <xdr:cNvCxnSpPr/>
      </xdr:nvCxnSpPr>
      <xdr:spPr>
        <a:xfrm>
          <a:off x="2352675" y="11191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97</xdr:row>
      <xdr:rowOff>85725</xdr:rowOff>
    </xdr:from>
    <xdr:to>
      <xdr:col>88</xdr:col>
      <xdr:colOff>609040</xdr:colOff>
      <xdr:row>97</xdr:row>
      <xdr:rowOff>85725</xdr:rowOff>
    </xdr:to>
    <xdr:cxnSp macro="">
      <xdr:nvCxnSpPr>
        <xdr:cNvPr id="430" name="AutoShape 19"/>
        <xdr:cNvCxnSpPr/>
      </xdr:nvCxnSpPr>
      <xdr:spPr>
        <a:xfrm>
          <a:off x="2352675" y="11353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98</xdr:row>
      <xdr:rowOff>85725</xdr:rowOff>
    </xdr:from>
    <xdr:to>
      <xdr:col>88</xdr:col>
      <xdr:colOff>609040</xdr:colOff>
      <xdr:row>98</xdr:row>
      <xdr:rowOff>85725</xdr:rowOff>
    </xdr:to>
    <xdr:cxnSp macro="">
      <xdr:nvCxnSpPr>
        <xdr:cNvPr id="431" name="AutoShape 19"/>
        <xdr:cNvCxnSpPr/>
      </xdr:nvCxnSpPr>
      <xdr:spPr>
        <a:xfrm>
          <a:off x="2352675" y="11515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99</xdr:row>
      <xdr:rowOff>85725</xdr:rowOff>
    </xdr:from>
    <xdr:to>
      <xdr:col>88</xdr:col>
      <xdr:colOff>609040</xdr:colOff>
      <xdr:row>99</xdr:row>
      <xdr:rowOff>85725</xdr:rowOff>
    </xdr:to>
    <xdr:cxnSp macro="">
      <xdr:nvCxnSpPr>
        <xdr:cNvPr id="432" name="AutoShape 19"/>
        <xdr:cNvCxnSpPr/>
      </xdr:nvCxnSpPr>
      <xdr:spPr>
        <a:xfrm>
          <a:off x="2352675" y="11677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100</xdr:row>
      <xdr:rowOff>85725</xdr:rowOff>
    </xdr:from>
    <xdr:to>
      <xdr:col>88</xdr:col>
      <xdr:colOff>609040</xdr:colOff>
      <xdr:row>100</xdr:row>
      <xdr:rowOff>85725</xdr:rowOff>
    </xdr:to>
    <xdr:cxnSp macro="">
      <xdr:nvCxnSpPr>
        <xdr:cNvPr id="433" name="AutoShape 19"/>
        <xdr:cNvCxnSpPr/>
      </xdr:nvCxnSpPr>
      <xdr:spPr>
        <a:xfrm>
          <a:off x="2352675" y="11839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101</xdr:row>
      <xdr:rowOff>85725</xdr:rowOff>
    </xdr:from>
    <xdr:to>
      <xdr:col>88</xdr:col>
      <xdr:colOff>609040</xdr:colOff>
      <xdr:row>101</xdr:row>
      <xdr:rowOff>85725</xdr:rowOff>
    </xdr:to>
    <xdr:cxnSp macro="">
      <xdr:nvCxnSpPr>
        <xdr:cNvPr id="434" name="AutoShape 19"/>
        <xdr:cNvCxnSpPr/>
      </xdr:nvCxnSpPr>
      <xdr:spPr>
        <a:xfrm>
          <a:off x="2352675" y="12001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102</xdr:row>
      <xdr:rowOff>85725</xdr:rowOff>
    </xdr:from>
    <xdr:to>
      <xdr:col>88</xdr:col>
      <xdr:colOff>609040</xdr:colOff>
      <xdr:row>102</xdr:row>
      <xdr:rowOff>85725</xdr:rowOff>
    </xdr:to>
    <xdr:cxnSp macro="">
      <xdr:nvCxnSpPr>
        <xdr:cNvPr id="435" name="AutoShape 19"/>
        <xdr:cNvCxnSpPr/>
      </xdr:nvCxnSpPr>
      <xdr:spPr>
        <a:xfrm>
          <a:off x="2352675" y="12163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103</xdr:row>
      <xdr:rowOff>85725</xdr:rowOff>
    </xdr:from>
    <xdr:to>
      <xdr:col>88</xdr:col>
      <xdr:colOff>609040</xdr:colOff>
      <xdr:row>103</xdr:row>
      <xdr:rowOff>85725</xdr:rowOff>
    </xdr:to>
    <xdr:cxnSp macro="">
      <xdr:nvCxnSpPr>
        <xdr:cNvPr id="436" name="AutoShape 19"/>
        <xdr:cNvCxnSpPr/>
      </xdr:nvCxnSpPr>
      <xdr:spPr>
        <a:xfrm>
          <a:off x="2352675" y="12325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104</xdr:row>
      <xdr:rowOff>85725</xdr:rowOff>
    </xdr:from>
    <xdr:to>
      <xdr:col>88</xdr:col>
      <xdr:colOff>609040</xdr:colOff>
      <xdr:row>104</xdr:row>
      <xdr:rowOff>85725</xdr:rowOff>
    </xdr:to>
    <xdr:cxnSp macro="">
      <xdr:nvCxnSpPr>
        <xdr:cNvPr id="437" name="AutoShape 19"/>
        <xdr:cNvCxnSpPr/>
      </xdr:nvCxnSpPr>
      <xdr:spPr>
        <a:xfrm>
          <a:off x="2352675" y="12487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105</xdr:row>
      <xdr:rowOff>85725</xdr:rowOff>
    </xdr:from>
    <xdr:to>
      <xdr:col>88</xdr:col>
      <xdr:colOff>609040</xdr:colOff>
      <xdr:row>105</xdr:row>
      <xdr:rowOff>85725</xdr:rowOff>
    </xdr:to>
    <xdr:cxnSp macro="">
      <xdr:nvCxnSpPr>
        <xdr:cNvPr id="438" name="AutoShape 19"/>
        <xdr:cNvCxnSpPr/>
      </xdr:nvCxnSpPr>
      <xdr:spPr>
        <a:xfrm>
          <a:off x="2352675" y="12649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106</xdr:row>
      <xdr:rowOff>85725</xdr:rowOff>
    </xdr:from>
    <xdr:to>
      <xdr:col>88</xdr:col>
      <xdr:colOff>609040</xdr:colOff>
      <xdr:row>106</xdr:row>
      <xdr:rowOff>85725</xdr:rowOff>
    </xdr:to>
    <xdr:cxnSp macro="">
      <xdr:nvCxnSpPr>
        <xdr:cNvPr id="439" name="AutoShape 19"/>
        <xdr:cNvCxnSpPr/>
      </xdr:nvCxnSpPr>
      <xdr:spPr>
        <a:xfrm>
          <a:off x="2352675" y="12811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107</xdr:row>
      <xdr:rowOff>85725</xdr:rowOff>
    </xdr:from>
    <xdr:to>
      <xdr:col>88</xdr:col>
      <xdr:colOff>609040</xdr:colOff>
      <xdr:row>107</xdr:row>
      <xdr:rowOff>85725</xdr:rowOff>
    </xdr:to>
    <xdr:cxnSp macro="">
      <xdr:nvCxnSpPr>
        <xdr:cNvPr id="440" name="AutoShape 19"/>
        <xdr:cNvCxnSpPr/>
      </xdr:nvCxnSpPr>
      <xdr:spPr>
        <a:xfrm>
          <a:off x="2352675" y="12973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108</xdr:row>
      <xdr:rowOff>85725</xdr:rowOff>
    </xdr:from>
    <xdr:to>
      <xdr:col>88</xdr:col>
      <xdr:colOff>609040</xdr:colOff>
      <xdr:row>108</xdr:row>
      <xdr:rowOff>85725</xdr:rowOff>
    </xdr:to>
    <xdr:cxnSp macro="">
      <xdr:nvCxnSpPr>
        <xdr:cNvPr id="441" name="AutoShape 19"/>
        <xdr:cNvCxnSpPr/>
      </xdr:nvCxnSpPr>
      <xdr:spPr>
        <a:xfrm>
          <a:off x="2352675" y="13134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109</xdr:row>
      <xdr:rowOff>85725</xdr:rowOff>
    </xdr:from>
    <xdr:to>
      <xdr:col>88</xdr:col>
      <xdr:colOff>609040</xdr:colOff>
      <xdr:row>109</xdr:row>
      <xdr:rowOff>85725</xdr:rowOff>
    </xdr:to>
    <xdr:cxnSp macro="">
      <xdr:nvCxnSpPr>
        <xdr:cNvPr id="442" name="AutoShape 19"/>
        <xdr:cNvCxnSpPr/>
      </xdr:nvCxnSpPr>
      <xdr:spPr>
        <a:xfrm>
          <a:off x="2352675" y="13296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110</xdr:row>
      <xdr:rowOff>85725</xdr:rowOff>
    </xdr:from>
    <xdr:to>
      <xdr:col>88</xdr:col>
      <xdr:colOff>609040</xdr:colOff>
      <xdr:row>110</xdr:row>
      <xdr:rowOff>85725</xdr:rowOff>
    </xdr:to>
    <xdr:cxnSp macro="">
      <xdr:nvCxnSpPr>
        <xdr:cNvPr id="443" name="AutoShape 19"/>
        <xdr:cNvCxnSpPr/>
      </xdr:nvCxnSpPr>
      <xdr:spPr>
        <a:xfrm>
          <a:off x="2352675" y="13458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111</xdr:row>
      <xdr:rowOff>85725</xdr:rowOff>
    </xdr:from>
    <xdr:to>
      <xdr:col>88</xdr:col>
      <xdr:colOff>609040</xdr:colOff>
      <xdr:row>111</xdr:row>
      <xdr:rowOff>85725</xdr:rowOff>
    </xdr:to>
    <xdr:cxnSp macro="">
      <xdr:nvCxnSpPr>
        <xdr:cNvPr id="444" name="AutoShape 19"/>
        <xdr:cNvCxnSpPr/>
      </xdr:nvCxnSpPr>
      <xdr:spPr>
        <a:xfrm>
          <a:off x="2352675" y="13620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112</xdr:row>
      <xdr:rowOff>85725</xdr:rowOff>
    </xdr:from>
    <xdr:to>
      <xdr:col>88</xdr:col>
      <xdr:colOff>609040</xdr:colOff>
      <xdr:row>112</xdr:row>
      <xdr:rowOff>85725</xdr:rowOff>
    </xdr:to>
    <xdr:cxnSp macro="">
      <xdr:nvCxnSpPr>
        <xdr:cNvPr id="445" name="AutoShape 19"/>
        <xdr:cNvCxnSpPr/>
      </xdr:nvCxnSpPr>
      <xdr:spPr>
        <a:xfrm>
          <a:off x="2352675" y="13782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113</xdr:row>
      <xdr:rowOff>85725</xdr:rowOff>
    </xdr:from>
    <xdr:to>
      <xdr:col>88</xdr:col>
      <xdr:colOff>609040</xdr:colOff>
      <xdr:row>113</xdr:row>
      <xdr:rowOff>85725</xdr:rowOff>
    </xdr:to>
    <xdr:cxnSp macro="">
      <xdr:nvCxnSpPr>
        <xdr:cNvPr id="446" name="AutoShape 19"/>
        <xdr:cNvCxnSpPr/>
      </xdr:nvCxnSpPr>
      <xdr:spPr>
        <a:xfrm>
          <a:off x="2352675" y="13944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114</xdr:row>
      <xdr:rowOff>85725</xdr:rowOff>
    </xdr:from>
    <xdr:to>
      <xdr:col>88</xdr:col>
      <xdr:colOff>609040</xdr:colOff>
      <xdr:row>114</xdr:row>
      <xdr:rowOff>85725</xdr:rowOff>
    </xdr:to>
    <xdr:cxnSp macro="">
      <xdr:nvCxnSpPr>
        <xdr:cNvPr id="447" name="AutoShape 19"/>
        <xdr:cNvCxnSpPr/>
      </xdr:nvCxnSpPr>
      <xdr:spPr>
        <a:xfrm>
          <a:off x="2352675" y="14106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115</xdr:row>
      <xdr:rowOff>85725</xdr:rowOff>
    </xdr:from>
    <xdr:to>
      <xdr:col>88</xdr:col>
      <xdr:colOff>609040</xdr:colOff>
      <xdr:row>115</xdr:row>
      <xdr:rowOff>85725</xdr:rowOff>
    </xdr:to>
    <xdr:cxnSp macro="">
      <xdr:nvCxnSpPr>
        <xdr:cNvPr id="448" name="AutoShape 19"/>
        <xdr:cNvCxnSpPr/>
      </xdr:nvCxnSpPr>
      <xdr:spPr>
        <a:xfrm>
          <a:off x="2352675" y="14268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116</xdr:row>
      <xdr:rowOff>85725</xdr:rowOff>
    </xdr:from>
    <xdr:to>
      <xdr:col>88</xdr:col>
      <xdr:colOff>609040</xdr:colOff>
      <xdr:row>116</xdr:row>
      <xdr:rowOff>85725</xdr:rowOff>
    </xdr:to>
    <xdr:cxnSp macro="">
      <xdr:nvCxnSpPr>
        <xdr:cNvPr id="449" name="AutoShape 19"/>
        <xdr:cNvCxnSpPr/>
      </xdr:nvCxnSpPr>
      <xdr:spPr>
        <a:xfrm>
          <a:off x="2352675" y="14430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117</xdr:row>
      <xdr:rowOff>85725</xdr:rowOff>
    </xdr:from>
    <xdr:to>
      <xdr:col>88</xdr:col>
      <xdr:colOff>609040</xdr:colOff>
      <xdr:row>117</xdr:row>
      <xdr:rowOff>85725</xdr:rowOff>
    </xdr:to>
    <xdr:cxnSp macro="">
      <xdr:nvCxnSpPr>
        <xdr:cNvPr id="450" name="AutoShape 19"/>
        <xdr:cNvCxnSpPr/>
      </xdr:nvCxnSpPr>
      <xdr:spPr>
        <a:xfrm>
          <a:off x="2352675" y="14592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118</xdr:row>
      <xdr:rowOff>85725</xdr:rowOff>
    </xdr:from>
    <xdr:to>
      <xdr:col>88</xdr:col>
      <xdr:colOff>609040</xdr:colOff>
      <xdr:row>118</xdr:row>
      <xdr:rowOff>85725</xdr:rowOff>
    </xdr:to>
    <xdr:cxnSp macro="">
      <xdr:nvCxnSpPr>
        <xdr:cNvPr id="451" name="AutoShape 19"/>
        <xdr:cNvCxnSpPr/>
      </xdr:nvCxnSpPr>
      <xdr:spPr>
        <a:xfrm>
          <a:off x="2352675" y="14754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119</xdr:row>
      <xdr:rowOff>85725</xdr:rowOff>
    </xdr:from>
    <xdr:to>
      <xdr:col>88</xdr:col>
      <xdr:colOff>609040</xdr:colOff>
      <xdr:row>119</xdr:row>
      <xdr:rowOff>85725</xdr:rowOff>
    </xdr:to>
    <xdr:cxnSp macro="">
      <xdr:nvCxnSpPr>
        <xdr:cNvPr id="452" name="AutoShape 19"/>
        <xdr:cNvCxnSpPr/>
      </xdr:nvCxnSpPr>
      <xdr:spPr>
        <a:xfrm>
          <a:off x="2352675" y="14916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120</xdr:row>
      <xdr:rowOff>85725</xdr:rowOff>
    </xdr:from>
    <xdr:to>
      <xdr:col>88</xdr:col>
      <xdr:colOff>609040</xdr:colOff>
      <xdr:row>120</xdr:row>
      <xdr:rowOff>85725</xdr:rowOff>
    </xdr:to>
    <xdr:cxnSp macro="">
      <xdr:nvCxnSpPr>
        <xdr:cNvPr id="453" name="AutoShape 19"/>
        <xdr:cNvCxnSpPr/>
      </xdr:nvCxnSpPr>
      <xdr:spPr>
        <a:xfrm>
          <a:off x="2352675" y="15078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121</xdr:row>
      <xdr:rowOff>85725</xdr:rowOff>
    </xdr:from>
    <xdr:to>
      <xdr:col>88</xdr:col>
      <xdr:colOff>609040</xdr:colOff>
      <xdr:row>121</xdr:row>
      <xdr:rowOff>85725</xdr:rowOff>
    </xdr:to>
    <xdr:cxnSp macro="">
      <xdr:nvCxnSpPr>
        <xdr:cNvPr id="454" name="AutoShape 19"/>
        <xdr:cNvCxnSpPr/>
      </xdr:nvCxnSpPr>
      <xdr:spPr>
        <a:xfrm>
          <a:off x="2352675" y="15240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122</xdr:row>
      <xdr:rowOff>85725</xdr:rowOff>
    </xdr:from>
    <xdr:to>
      <xdr:col>88</xdr:col>
      <xdr:colOff>609040</xdr:colOff>
      <xdr:row>122</xdr:row>
      <xdr:rowOff>85725</xdr:rowOff>
    </xdr:to>
    <xdr:cxnSp macro="">
      <xdr:nvCxnSpPr>
        <xdr:cNvPr id="455" name="AutoShape 19"/>
        <xdr:cNvCxnSpPr/>
      </xdr:nvCxnSpPr>
      <xdr:spPr>
        <a:xfrm>
          <a:off x="2352675" y="15401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123</xdr:row>
      <xdr:rowOff>85725</xdr:rowOff>
    </xdr:from>
    <xdr:to>
      <xdr:col>88</xdr:col>
      <xdr:colOff>609040</xdr:colOff>
      <xdr:row>123</xdr:row>
      <xdr:rowOff>85725</xdr:rowOff>
    </xdr:to>
    <xdr:cxnSp macro="">
      <xdr:nvCxnSpPr>
        <xdr:cNvPr id="456" name="AutoShape 19"/>
        <xdr:cNvCxnSpPr/>
      </xdr:nvCxnSpPr>
      <xdr:spPr>
        <a:xfrm>
          <a:off x="2352675" y="15563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124</xdr:row>
      <xdr:rowOff>85725</xdr:rowOff>
    </xdr:from>
    <xdr:to>
      <xdr:col>88</xdr:col>
      <xdr:colOff>609040</xdr:colOff>
      <xdr:row>124</xdr:row>
      <xdr:rowOff>85725</xdr:rowOff>
    </xdr:to>
    <xdr:cxnSp macro="">
      <xdr:nvCxnSpPr>
        <xdr:cNvPr id="457" name="AutoShape 19"/>
        <xdr:cNvCxnSpPr/>
      </xdr:nvCxnSpPr>
      <xdr:spPr>
        <a:xfrm>
          <a:off x="2352675" y="15725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125</xdr:row>
      <xdr:rowOff>85725</xdr:rowOff>
    </xdr:from>
    <xdr:to>
      <xdr:col>88</xdr:col>
      <xdr:colOff>609040</xdr:colOff>
      <xdr:row>125</xdr:row>
      <xdr:rowOff>85725</xdr:rowOff>
    </xdr:to>
    <xdr:cxnSp macro="">
      <xdr:nvCxnSpPr>
        <xdr:cNvPr id="458" name="AutoShape 19"/>
        <xdr:cNvCxnSpPr/>
      </xdr:nvCxnSpPr>
      <xdr:spPr>
        <a:xfrm>
          <a:off x="2352675" y="15887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126</xdr:row>
      <xdr:rowOff>85725</xdr:rowOff>
    </xdr:from>
    <xdr:to>
      <xdr:col>88</xdr:col>
      <xdr:colOff>609040</xdr:colOff>
      <xdr:row>126</xdr:row>
      <xdr:rowOff>85725</xdr:rowOff>
    </xdr:to>
    <xdr:cxnSp macro="">
      <xdr:nvCxnSpPr>
        <xdr:cNvPr id="459" name="AutoShape 19"/>
        <xdr:cNvCxnSpPr/>
      </xdr:nvCxnSpPr>
      <xdr:spPr>
        <a:xfrm>
          <a:off x="2352675" y="16049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127</xdr:row>
      <xdr:rowOff>85725</xdr:rowOff>
    </xdr:from>
    <xdr:to>
      <xdr:col>88</xdr:col>
      <xdr:colOff>609040</xdr:colOff>
      <xdr:row>127</xdr:row>
      <xdr:rowOff>85725</xdr:rowOff>
    </xdr:to>
    <xdr:cxnSp macro="">
      <xdr:nvCxnSpPr>
        <xdr:cNvPr id="460" name="AutoShape 19"/>
        <xdr:cNvCxnSpPr/>
      </xdr:nvCxnSpPr>
      <xdr:spPr>
        <a:xfrm>
          <a:off x="2352675" y="16211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128</xdr:row>
      <xdr:rowOff>85725</xdr:rowOff>
    </xdr:from>
    <xdr:to>
      <xdr:col>88</xdr:col>
      <xdr:colOff>609040</xdr:colOff>
      <xdr:row>128</xdr:row>
      <xdr:rowOff>85725</xdr:rowOff>
    </xdr:to>
    <xdr:cxnSp macro="">
      <xdr:nvCxnSpPr>
        <xdr:cNvPr id="461" name="AutoShape 19"/>
        <xdr:cNvCxnSpPr/>
      </xdr:nvCxnSpPr>
      <xdr:spPr>
        <a:xfrm>
          <a:off x="2352675" y="16373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129</xdr:row>
      <xdr:rowOff>85725</xdr:rowOff>
    </xdr:from>
    <xdr:to>
      <xdr:col>88</xdr:col>
      <xdr:colOff>609040</xdr:colOff>
      <xdr:row>129</xdr:row>
      <xdr:rowOff>85725</xdr:rowOff>
    </xdr:to>
    <xdr:cxnSp macro="">
      <xdr:nvCxnSpPr>
        <xdr:cNvPr id="462" name="AutoShape 19"/>
        <xdr:cNvCxnSpPr/>
      </xdr:nvCxnSpPr>
      <xdr:spPr>
        <a:xfrm>
          <a:off x="2352675" y="16535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130</xdr:row>
      <xdr:rowOff>85725</xdr:rowOff>
    </xdr:from>
    <xdr:to>
      <xdr:col>88</xdr:col>
      <xdr:colOff>609040</xdr:colOff>
      <xdr:row>130</xdr:row>
      <xdr:rowOff>85725</xdr:rowOff>
    </xdr:to>
    <xdr:cxnSp macro="">
      <xdr:nvCxnSpPr>
        <xdr:cNvPr id="463" name="AutoShape 19"/>
        <xdr:cNvCxnSpPr/>
      </xdr:nvCxnSpPr>
      <xdr:spPr>
        <a:xfrm>
          <a:off x="2352675" y="16697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131</xdr:row>
      <xdr:rowOff>85725</xdr:rowOff>
    </xdr:from>
    <xdr:to>
      <xdr:col>88</xdr:col>
      <xdr:colOff>609040</xdr:colOff>
      <xdr:row>131</xdr:row>
      <xdr:rowOff>85725</xdr:rowOff>
    </xdr:to>
    <xdr:cxnSp macro="">
      <xdr:nvCxnSpPr>
        <xdr:cNvPr id="464" name="AutoShape 19"/>
        <xdr:cNvCxnSpPr/>
      </xdr:nvCxnSpPr>
      <xdr:spPr>
        <a:xfrm>
          <a:off x="2352675" y="16859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132</xdr:row>
      <xdr:rowOff>85725</xdr:rowOff>
    </xdr:from>
    <xdr:to>
      <xdr:col>88</xdr:col>
      <xdr:colOff>609040</xdr:colOff>
      <xdr:row>132</xdr:row>
      <xdr:rowOff>85725</xdr:rowOff>
    </xdr:to>
    <xdr:cxnSp macro="">
      <xdr:nvCxnSpPr>
        <xdr:cNvPr id="465" name="AutoShape 19"/>
        <xdr:cNvCxnSpPr/>
      </xdr:nvCxnSpPr>
      <xdr:spPr>
        <a:xfrm>
          <a:off x="2352675" y="17021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133</xdr:row>
      <xdr:rowOff>85725</xdr:rowOff>
    </xdr:from>
    <xdr:to>
      <xdr:col>88</xdr:col>
      <xdr:colOff>609040</xdr:colOff>
      <xdr:row>133</xdr:row>
      <xdr:rowOff>85725</xdr:rowOff>
    </xdr:to>
    <xdr:cxnSp macro="">
      <xdr:nvCxnSpPr>
        <xdr:cNvPr id="466" name="AutoShape 19"/>
        <xdr:cNvCxnSpPr/>
      </xdr:nvCxnSpPr>
      <xdr:spPr>
        <a:xfrm>
          <a:off x="2352675" y="17183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134</xdr:row>
      <xdr:rowOff>85725</xdr:rowOff>
    </xdr:from>
    <xdr:to>
      <xdr:col>88</xdr:col>
      <xdr:colOff>609040</xdr:colOff>
      <xdr:row>134</xdr:row>
      <xdr:rowOff>85725</xdr:rowOff>
    </xdr:to>
    <xdr:cxnSp macro="">
      <xdr:nvCxnSpPr>
        <xdr:cNvPr id="467" name="AutoShape 19"/>
        <xdr:cNvCxnSpPr/>
      </xdr:nvCxnSpPr>
      <xdr:spPr>
        <a:xfrm>
          <a:off x="2352675" y="17345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135</xdr:row>
      <xdr:rowOff>85725</xdr:rowOff>
    </xdr:from>
    <xdr:to>
      <xdr:col>88</xdr:col>
      <xdr:colOff>609040</xdr:colOff>
      <xdr:row>135</xdr:row>
      <xdr:rowOff>85725</xdr:rowOff>
    </xdr:to>
    <xdr:cxnSp macro="">
      <xdr:nvCxnSpPr>
        <xdr:cNvPr id="468" name="AutoShape 19"/>
        <xdr:cNvCxnSpPr/>
      </xdr:nvCxnSpPr>
      <xdr:spPr>
        <a:xfrm>
          <a:off x="2352675" y="17506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136</xdr:row>
      <xdr:rowOff>85725</xdr:rowOff>
    </xdr:from>
    <xdr:to>
      <xdr:col>88</xdr:col>
      <xdr:colOff>609040</xdr:colOff>
      <xdr:row>136</xdr:row>
      <xdr:rowOff>85725</xdr:rowOff>
    </xdr:to>
    <xdr:cxnSp macro="">
      <xdr:nvCxnSpPr>
        <xdr:cNvPr id="469" name="AutoShape 19"/>
        <xdr:cNvCxnSpPr/>
      </xdr:nvCxnSpPr>
      <xdr:spPr>
        <a:xfrm>
          <a:off x="2352675" y="17668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137</xdr:row>
      <xdr:rowOff>85725</xdr:rowOff>
    </xdr:from>
    <xdr:to>
      <xdr:col>88</xdr:col>
      <xdr:colOff>609040</xdr:colOff>
      <xdr:row>137</xdr:row>
      <xdr:rowOff>85725</xdr:rowOff>
    </xdr:to>
    <xdr:cxnSp macro="">
      <xdr:nvCxnSpPr>
        <xdr:cNvPr id="470" name="AutoShape 19"/>
        <xdr:cNvCxnSpPr/>
      </xdr:nvCxnSpPr>
      <xdr:spPr>
        <a:xfrm>
          <a:off x="2352675" y="17830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138</xdr:row>
      <xdr:rowOff>85725</xdr:rowOff>
    </xdr:from>
    <xdr:to>
      <xdr:col>88</xdr:col>
      <xdr:colOff>609040</xdr:colOff>
      <xdr:row>138</xdr:row>
      <xdr:rowOff>85725</xdr:rowOff>
    </xdr:to>
    <xdr:cxnSp macro="">
      <xdr:nvCxnSpPr>
        <xdr:cNvPr id="471" name="AutoShape 19"/>
        <xdr:cNvCxnSpPr/>
      </xdr:nvCxnSpPr>
      <xdr:spPr>
        <a:xfrm>
          <a:off x="2352675" y="17992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139</xdr:row>
      <xdr:rowOff>85725</xdr:rowOff>
    </xdr:from>
    <xdr:to>
      <xdr:col>88</xdr:col>
      <xdr:colOff>609040</xdr:colOff>
      <xdr:row>139</xdr:row>
      <xdr:rowOff>85725</xdr:rowOff>
    </xdr:to>
    <xdr:cxnSp macro="">
      <xdr:nvCxnSpPr>
        <xdr:cNvPr id="472" name="AutoShape 19"/>
        <xdr:cNvCxnSpPr/>
      </xdr:nvCxnSpPr>
      <xdr:spPr>
        <a:xfrm>
          <a:off x="2352675" y="18154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140</xdr:row>
      <xdr:rowOff>85725</xdr:rowOff>
    </xdr:from>
    <xdr:to>
      <xdr:col>88</xdr:col>
      <xdr:colOff>609040</xdr:colOff>
      <xdr:row>140</xdr:row>
      <xdr:rowOff>85725</xdr:rowOff>
    </xdr:to>
    <xdr:cxnSp macro="">
      <xdr:nvCxnSpPr>
        <xdr:cNvPr id="473" name="AutoShape 19"/>
        <xdr:cNvCxnSpPr/>
      </xdr:nvCxnSpPr>
      <xdr:spPr>
        <a:xfrm>
          <a:off x="2352675" y="18316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141</xdr:row>
      <xdr:rowOff>85725</xdr:rowOff>
    </xdr:from>
    <xdr:to>
      <xdr:col>88</xdr:col>
      <xdr:colOff>609040</xdr:colOff>
      <xdr:row>141</xdr:row>
      <xdr:rowOff>85725</xdr:rowOff>
    </xdr:to>
    <xdr:cxnSp macro="">
      <xdr:nvCxnSpPr>
        <xdr:cNvPr id="474" name="AutoShape 19"/>
        <xdr:cNvCxnSpPr/>
      </xdr:nvCxnSpPr>
      <xdr:spPr>
        <a:xfrm>
          <a:off x="2352675" y="18478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142</xdr:row>
      <xdr:rowOff>85725</xdr:rowOff>
    </xdr:from>
    <xdr:to>
      <xdr:col>88</xdr:col>
      <xdr:colOff>609040</xdr:colOff>
      <xdr:row>142</xdr:row>
      <xdr:rowOff>85725</xdr:rowOff>
    </xdr:to>
    <xdr:cxnSp macro="">
      <xdr:nvCxnSpPr>
        <xdr:cNvPr id="475" name="AutoShape 19"/>
        <xdr:cNvCxnSpPr/>
      </xdr:nvCxnSpPr>
      <xdr:spPr>
        <a:xfrm>
          <a:off x="2352675" y="18640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143</xdr:row>
      <xdr:rowOff>85725</xdr:rowOff>
    </xdr:from>
    <xdr:to>
      <xdr:col>88</xdr:col>
      <xdr:colOff>609040</xdr:colOff>
      <xdr:row>143</xdr:row>
      <xdr:rowOff>85725</xdr:rowOff>
    </xdr:to>
    <xdr:cxnSp macro="">
      <xdr:nvCxnSpPr>
        <xdr:cNvPr id="476" name="AutoShape 19"/>
        <xdr:cNvCxnSpPr/>
      </xdr:nvCxnSpPr>
      <xdr:spPr>
        <a:xfrm>
          <a:off x="2352675" y="18802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144</xdr:row>
      <xdr:rowOff>85725</xdr:rowOff>
    </xdr:from>
    <xdr:to>
      <xdr:col>88</xdr:col>
      <xdr:colOff>609040</xdr:colOff>
      <xdr:row>144</xdr:row>
      <xdr:rowOff>85725</xdr:rowOff>
    </xdr:to>
    <xdr:cxnSp macro="">
      <xdr:nvCxnSpPr>
        <xdr:cNvPr id="477" name="AutoShape 19"/>
        <xdr:cNvCxnSpPr/>
      </xdr:nvCxnSpPr>
      <xdr:spPr>
        <a:xfrm>
          <a:off x="2352675" y="18964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145</xdr:row>
      <xdr:rowOff>85725</xdr:rowOff>
    </xdr:from>
    <xdr:to>
      <xdr:col>88</xdr:col>
      <xdr:colOff>609040</xdr:colOff>
      <xdr:row>145</xdr:row>
      <xdr:rowOff>85725</xdr:rowOff>
    </xdr:to>
    <xdr:cxnSp macro="">
      <xdr:nvCxnSpPr>
        <xdr:cNvPr id="478" name="AutoShape 19"/>
        <xdr:cNvCxnSpPr/>
      </xdr:nvCxnSpPr>
      <xdr:spPr>
        <a:xfrm>
          <a:off x="2352675" y="19126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146</xdr:row>
      <xdr:rowOff>85725</xdr:rowOff>
    </xdr:from>
    <xdr:to>
      <xdr:col>88</xdr:col>
      <xdr:colOff>609040</xdr:colOff>
      <xdr:row>146</xdr:row>
      <xdr:rowOff>85725</xdr:rowOff>
    </xdr:to>
    <xdr:cxnSp macro="">
      <xdr:nvCxnSpPr>
        <xdr:cNvPr id="479" name="AutoShape 19"/>
        <xdr:cNvCxnSpPr/>
      </xdr:nvCxnSpPr>
      <xdr:spPr>
        <a:xfrm>
          <a:off x="2352675" y="19288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147</xdr:row>
      <xdr:rowOff>85725</xdr:rowOff>
    </xdr:from>
    <xdr:to>
      <xdr:col>88</xdr:col>
      <xdr:colOff>609040</xdr:colOff>
      <xdr:row>147</xdr:row>
      <xdr:rowOff>85725</xdr:rowOff>
    </xdr:to>
    <xdr:cxnSp macro="">
      <xdr:nvCxnSpPr>
        <xdr:cNvPr id="480" name="AutoShape 19"/>
        <xdr:cNvCxnSpPr/>
      </xdr:nvCxnSpPr>
      <xdr:spPr>
        <a:xfrm>
          <a:off x="2352675" y="19450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148</xdr:row>
      <xdr:rowOff>85725</xdr:rowOff>
    </xdr:from>
    <xdr:to>
      <xdr:col>88</xdr:col>
      <xdr:colOff>609040</xdr:colOff>
      <xdr:row>148</xdr:row>
      <xdr:rowOff>85725</xdr:rowOff>
    </xdr:to>
    <xdr:cxnSp macro="">
      <xdr:nvCxnSpPr>
        <xdr:cNvPr id="481" name="AutoShape 19"/>
        <xdr:cNvCxnSpPr/>
      </xdr:nvCxnSpPr>
      <xdr:spPr>
        <a:xfrm>
          <a:off x="2352675" y="19611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149</xdr:row>
      <xdr:rowOff>85725</xdr:rowOff>
    </xdr:from>
    <xdr:to>
      <xdr:col>88</xdr:col>
      <xdr:colOff>609040</xdr:colOff>
      <xdr:row>149</xdr:row>
      <xdr:rowOff>85725</xdr:rowOff>
    </xdr:to>
    <xdr:cxnSp macro="">
      <xdr:nvCxnSpPr>
        <xdr:cNvPr id="482" name="AutoShape 19"/>
        <xdr:cNvCxnSpPr/>
      </xdr:nvCxnSpPr>
      <xdr:spPr>
        <a:xfrm>
          <a:off x="2352675" y="19773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150</xdr:row>
      <xdr:rowOff>85725</xdr:rowOff>
    </xdr:from>
    <xdr:to>
      <xdr:col>88</xdr:col>
      <xdr:colOff>609040</xdr:colOff>
      <xdr:row>150</xdr:row>
      <xdr:rowOff>85725</xdr:rowOff>
    </xdr:to>
    <xdr:cxnSp macro="">
      <xdr:nvCxnSpPr>
        <xdr:cNvPr id="483" name="AutoShape 19"/>
        <xdr:cNvCxnSpPr/>
      </xdr:nvCxnSpPr>
      <xdr:spPr>
        <a:xfrm>
          <a:off x="2352675" y="19935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151</xdr:row>
      <xdr:rowOff>85725</xdr:rowOff>
    </xdr:from>
    <xdr:to>
      <xdr:col>88</xdr:col>
      <xdr:colOff>609040</xdr:colOff>
      <xdr:row>151</xdr:row>
      <xdr:rowOff>85725</xdr:rowOff>
    </xdr:to>
    <xdr:cxnSp macro="">
      <xdr:nvCxnSpPr>
        <xdr:cNvPr id="484" name="AutoShape 19"/>
        <xdr:cNvCxnSpPr/>
      </xdr:nvCxnSpPr>
      <xdr:spPr>
        <a:xfrm>
          <a:off x="2352675" y="20097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152</xdr:row>
      <xdr:rowOff>85725</xdr:rowOff>
    </xdr:from>
    <xdr:to>
      <xdr:col>88</xdr:col>
      <xdr:colOff>609040</xdr:colOff>
      <xdr:row>152</xdr:row>
      <xdr:rowOff>85725</xdr:rowOff>
    </xdr:to>
    <xdr:cxnSp macro="">
      <xdr:nvCxnSpPr>
        <xdr:cNvPr id="485" name="AutoShape 19"/>
        <xdr:cNvCxnSpPr/>
      </xdr:nvCxnSpPr>
      <xdr:spPr>
        <a:xfrm>
          <a:off x="2352675" y="20259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153</xdr:row>
      <xdr:rowOff>85725</xdr:rowOff>
    </xdr:from>
    <xdr:to>
      <xdr:col>88</xdr:col>
      <xdr:colOff>609040</xdr:colOff>
      <xdr:row>153</xdr:row>
      <xdr:rowOff>85725</xdr:rowOff>
    </xdr:to>
    <xdr:cxnSp macro="">
      <xdr:nvCxnSpPr>
        <xdr:cNvPr id="486" name="AutoShape 19"/>
        <xdr:cNvCxnSpPr/>
      </xdr:nvCxnSpPr>
      <xdr:spPr>
        <a:xfrm>
          <a:off x="2352675" y="20421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154</xdr:row>
      <xdr:rowOff>85725</xdr:rowOff>
    </xdr:from>
    <xdr:to>
      <xdr:col>88</xdr:col>
      <xdr:colOff>609040</xdr:colOff>
      <xdr:row>154</xdr:row>
      <xdr:rowOff>85725</xdr:rowOff>
    </xdr:to>
    <xdr:cxnSp macro="">
      <xdr:nvCxnSpPr>
        <xdr:cNvPr id="487" name="AutoShape 19"/>
        <xdr:cNvCxnSpPr/>
      </xdr:nvCxnSpPr>
      <xdr:spPr>
        <a:xfrm>
          <a:off x="2352675" y="20583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155</xdr:row>
      <xdr:rowOff>85725</xdr:rowOff>
    </xdr:from>
    <xdr:to>
      <xdr:col>88</xdr:col>
      <xdr:colOff>609040</xdr:colOff>
      <xdr:row>155</xdr:row>
      <xdr:rowOff>85725</xdr:rowOff>
    </xdr:to>
    <xdr:cxnSp macro="">
      <xdr:nvCxnSpPr>
        <xdr:cNvPr id="488" name="AutoShape 19"/>
        <xdr:cNvCxnSpPr/>
      </xdr:nvCxnSpPr>
      <xdr:spPr>
        <a:xfrm>
          <a:off x="2352675" y="20745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156</xdr:row>
      <xdr:rowOff>85725</xdr:rowOff>
    </xdr:from>
    <xdr:to>
      <xdr:col>88</xdr:col>
      <xdr:colOff>609040</xdr:colOff>
      <xdr:row>156</xdr:row>
      <xdr:rowOff>85725</xdr:rowOff>
    </xdr:to>
    <xdr:cxnSp macro="">
      <xdr:nvCxnSpPr>
        <xdr:cNvPr id="489" name="AutoShape 19"/>
        <xdr:cNvCxnSpPr/>
      </xdr:nvCxnSpPr>
      <xdr:spPr>
        <a:xfrm>
          <a:off x="2352675" y="20907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157</xdr:row>
      <xdr:rowOff>85725</xdr:rowOff>
    </xdr:from>
    <xdr:to>
      <xdr:col>88</xdr:col>
      <xdr:colOff>609040</xdr:colOff>
      <xdr:row>157</xdr:row>
      <xdr:rowOff>85725</xdr:rowOff>
    </xdr:to>
    <xdr:cxnSp macro="">
      <xdr:nvCxnSpPr>
        <xdr:cNvPr id="490" name="AutoShape 19"/>
        <xdr:cNvCxnSpPr/>
      </xdr:nvCxnSpPr>
      <xdr:spPr>
        <a:xfrm>
          <a:off x="2352675" y="21069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158</xdr:row>
      <xdr:rowOff>85725</xdr:rowOff>
    </xdr:from>
    <xdr:to>
      <xdr:col>88</xdr:col>
      <xdr:colOff>609040</xdr:colOff>
      <xdr:row>158</xdr:row>
      <xdr:rowOff>85725</xdr:rowOff>
    </xdr:to>
    <xdr:cxnSp macro="">
      <xdr:nvCxnSpPr>
        <xdr:cNvPr id="491" name="AutoShape 19"/>
        <xdr:cNvCxnSpPr/>
      </xdr:nvCxnSpPr>
      <xdr:spPr>
        <a:xfrm>
          <a:off x="2352675" y="21231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159</xdr:row>
      <xdr:rowOff>85725</xdr:rowOff>
    </xdr:from>
    <xdr:to>
      <xdr:col>88</xdr:col>
      <xdr:colOff>609040</xdr:colOff>
      <xdr:row>159</xdr:row>
      <xdr:rowOff>85725</xdr:rowOff>
    </xdr:to>
    <xdr:cxnSp macro="">
      <xdr:nvCxnSpPr>
        <xdr:cNvPr id="492" name="AutoShape 19"/>
        <xdr:cNvCxnSpPr/>
      </xdr:nvCxnSpPr>
      <xdr:spPr>
        <a:xfrm>
          <a:off x="2352675" y="21393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160</xdr:row>
      <xdr:rowOff>85725</xdr:rowOff>
    </xdr:from>
    <xdr:to>
      <xdr:col>88</xdr:col>
      <xdr:colOff>609040</xdr:colOff>
      <xdr:row>160</xdr:row>
      <xdr:rowOff>85725</xdr:rowOff>
    </xdr:to>
    <xdr:cxnSp macro="">
      <xdr:nvCxnSpPr>
        <xdr:cNvPr id="493" name="AutoShape 19"/>
        <xdr:cNvCxnSpPr/>
      </xdr:nvCxnSpPr>
      <xdr:spPr>
        <a:xfrm>
          <a:off x="2352675" y="21555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161</xdr:row>
      <xdr:rowOff>85725</xdr:rowOff>
    </xdr:from>
    <xdr:to>
      <xdr:col>88</xdr:col>
      <xdr:colOff>609040</xdr:colOff>
      <xdr:row>161</xdr:row>
      <xdr:rowOff>85725</xdr:rowOff>
    </xdr:to>
    <xdr:cxnSp macro="">
      <xdr:nvCxnSpPr>
        <xdr:cNvPr id="494" name="AutoShape 19"/>
        <xdr:cNvCxnSpPr/>
      </xdr:nvCxnSpPr>
      <xdr:spPr>
        <a:xfrm>
          <a:off x="2352675" y="21717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162</xdr:row>
      <xdr:rowOff>85725</xdr:rowOff>
    </xdr:from>
    <xdr:to>
      <xdr:col>88</xdr:col>
      <xdr:colOff>609040</xdr:colOff>
      <xdr:row>162</xdr:row>
      <xdr:rowOff>85725</xdr:rowOff>
    </xdr:to>
    <xdr:cxnSp macro="">
      <xdr:nvCxnSpPr>
        <xdr:cNvPr id="495" name="AutoShape 19"/>
        <xdr:cNvCxnSpPr/>
      </xdr:nvCxnSpPr>
      <xdr:spPr>
        <a:xfrm>
          <a:off x="2352675" y="21878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163</xdr:row>
      <xdr:rowOff>85725</xdr:rowOff>
    </xdr:from>
    <xdr:to>
      <xdr:col>88</xdr:col>
      <xdr:colOff>609040</xdr:colOff>
      <xdr:row>163</xdr:row>
      <xdr:rowOff>85725</xdr:rowOff>
    </xdr:to>
    <xdr:cxnSp macro="">
      <xdr:nvCxnSpPr>
        <xdr:cNvPr id="496" name="AutoShape 19"/>
        <xdr:cNvCxnSpPr/>
      </xdr:nvCxnSpPr>
      <xdr:spPr>
        <a:xfrm>
          <a:off x="2352675" y="22040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164</xdr:row>
      <xdr:rowOff>85725</xdr:rowOff>
    </xdr:from>
    <xdr:to>
      <xdr:col>88</xdr:col>
      <xdr:colOff>609040</xdr:colOff>
      <xdr:row>164</xdr:row>
      <xdr:rowOff>85725</xdr:rowOff>
    </xdr:to>
    <xdr:cxnSp macro="">
      <xdr:nvCxnSpPr>
        <xdr:cNvPr id="497" name="AutoShape 19"/>
        <xdr:cNvCxnSpPr/>
      </xdr:nvCxnSpPr>
      <xdr:spPr>
        <a:xfrm>
          <a:off x="2352675" y="22202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165</xdr:row>
      <xdr:rowOff>85725</xdr:rowOff>
    </xdr:from>
    <xdr:to>
      <xdr:col>88</xdr:col>
      <xdr:colOff>609040</xdr:colOff>
      <xdr:row>165</xdr:row>
      <xdr:rowOff>85725</xdr:rowOff>
    </xdr:to>
    <xdr:cxnSp macro="">
      <xdr:nvCxnSpPr>
        <xdr:cNvPr id="498" name="AutoShape 19"/>
        <xdr:cNvCxnSpPr/>
      </xdr:nvCxnSpPr>
      <xdr:spPr>
        <a:xfrm>
          <a:off x="2352675" y="22364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166</xdr:row>
      <xdr:rowOff>85725</xdr:rowOff>
    </xdr:from>
    <xdr:to>
      <xdr:col>88</xdr:col>
      <xdr:colOff>609040</xdr:colOff>
      <xdr:row>166</xdr:row>
      <xdr:rowOff>85725</xdr:rowOff>
    </xdr:to>
    <xdr:cxnSp macro="">
      <xdr:nvCxnSpPr>
        <xdr:cNvPr id="499" name="AutoShape 19"/>
        <xdr:cNvCxnSpPr/>
      </xdr:nvCxnSpPr>
      <xdr:spPr>
        <a:xfrm>
          <a:off x="2352675" y="22526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167</xdr:row>
      <xdr:rowOff>85725</xdr:rowOff>
    </xdr:from>
    <xdr:to>
      <xdr:col>88</xdr:col>
      <xdr:colOff>609040</xdr:colOff>
      <xdr:row>167</xdr:row>
      <xdr:rowOff>85725</xdr:rowOff>
    </xdr:to>
    <xdr:cxnSp macro="">
      <xdr:nvCxnSpPr>
        <xdr:cNvPr id="500" name="AutoShape 19"/>
        <xdr:cNvCxnSpPr/>
      </xdr:nvCxnSpPr>
      <xdr:spPr>
        <a:xfrm>
          <a:off x="2352675" y="22688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168</xdr:row>
      <xdr:rowOff>85725</xdr:rowOff>
    </xdr:from>
    <xdr:to>
      <xdr:col>88</xdr:col>
      <xdr:colOff>609040</xdr:colOff>
      <xdr:row>168</xdr:row>
      <xdr:rowOff>85725</xdr:rowOff>
    </xdr:to>
    <xdr:cxnSp macro="">
      <xdr:nvCxnSpPr>
        <xdr:cNvPr id="501" name="AutoShape 19"/>
        <xdr:cNvCxnSpPr/>
      </xdr:nvCxnSpPr>
      <xdr:spPr>
        <a:xfrm>
          <a:off x="2352675" y="22850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169</xdr:row>
      <xdr:rowOff>85725</xdr:rowOff>
    </xdr:from>
    <xdr:to>
      <xdr:col>88</xdr:col>
      <xdr:colOff>609040</xdr:colOff>
      <xdr:row>169</xdr:row>
      <xdr:rowOff>85725</xdr:rowOff>
    </xdr:to>
    <xdr:cxnSp macro="">
      <xdr:nvCxnSpPr>
        <xdr:cNvPr id="502" name="AutoShape 19"/>
        <xdr:cNvCxnSpPr/>
      </xdr:nvCxnSpPr>
      <xdr:spPr>
        <a:xfrm>
          <a:off x="2352675" y="23012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170</xdr:row>
      <xdr:rowOff>85725</xdr:rowOff>
    </xdr:from>
    <xdr:to>
      <xdr:col>88</xdr:col>
      <xdr:colOff>609040</xdr:colOff>
      <xdr:row>170</xdr:row>
      <xdr:rowOff>85725</xdr:rowOff>
    </xdr:to>
    <xdr:cxnSp macro="">
      <xdr:nvCxnSpPr>
        <xdr:cNvPr id="503" name="AutoShape 19"/>
        <xdr:cNvCxnSpPr/>
      </xdr:nvCxnSpPr>
      <xdr:spPr>
        <a:xfrm>
          <a:off x="2352675" y="23174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171</xdr:row>
      <xdr:rowOff>85725</xdr:rowOff>
    </xdr:from>
    <xdr:to>
      <xdr:col>88</xdr:col>
      <xdr:colOff>609040</xdr:colOff>
      <xdr:row>171</xdr:row>
      <xdr:rowOff>85725</xdr:rowOff>
    </xdr:to>
    <xdr:cxnSp macro="">
      <xdr:nvCxnSpPr>
        <xdr:cNvPr id="504" name="AutoShape 19"/>
        <xdr:cNvCxnSpPr/>
      </xdr:nvCxnSpPr>
      <xdr:spPr>
        <a:xfrm>
          <a:off x="2352675" y="23336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172</xdr:row>
      <xdr:rowOff>85725</xdr:rowOff>
    </xdr:from>
    <xdr:to>
      <xdr:col>88</xdr:col>
      <xdr:colOff>609040</xdr:colOff>
      <xdr:row>172</xdr:row>
      <xdr:rowOff>85725</xdr:rowOff>
    </xdr:to>
    <xdr:cxnSp macro="">
      <xdr:nvCxnSpPr>
        <xdr:cNvPr id="505" name="AutoShape 19"/>
        <xdr:cNvCxnSpPr/>
      </xdr:nvCxnSpPr>
      <xdr:spPr>
        <a:xfrm>
          <a:off x="2352675" y="23498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173</xdr:row>
      <xdr:rowOff>85725</xdr:rowOff>
    </xdr:from>
    <xdr:to>
      <xdr:col>88</xdr:col>
      <xdr:colOff>609040</xdr:colOff>
      <xdr:row>173</xdr:row>
      <xdr:rowOff>85725</xdr:rowOff>
    </xdr:to>
    <xdr:cxnSp macro="">
      <xdr:nvCxnSpPr>
        <xdr:cNvPr id="506" name="AutoShape 19"/>
        <xdr:cNvCxnSpPr/>
      </xdr:nvCxnSpPr>
      <xdr:spPr>
        <a:xfrm>
          <a:off x="2352675" y="23660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174</xdr:row>
      <xdr:rowOff>85725</xdr:rowOff>
    </xdr:from>
    <xdr:to>
      <xdr:col>88</xdr:col>
      <xdr:colOff>609040</xdr:colOff>
      <xdr:row>174</xdr:row>
      <xdr:rowOff>85725</xdr:rowOff>
    </xdr:to>
    <xdr:cxnSp macro="">
      <xdr:nvCxnSpPr>
        <xdr:cNvPr id="507" name="AutoShape 19"/>
        <xdr:cNvCxnSpPr/>
      </xdr:nvCxnSpPr>
      <xdr:spPr>
        <a:xfrm>
          <a:off x="2352675" y="23822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175</xdr:row>
      <xdr:rowOff>85725</xdr:rowOff>
    </xdr:from>
    <xdr:to>
      <xdr:col>88</xdr:col>
      <xdr:colOff>609040</xdr:colOff>
      <xdr:row>175</xdr:row>
      <xdr:rowOff>85725</xdr:rowOff>
    </xdr:to>
    <xdr:cxnSp macro="">
      <xdr:nvCxnSpPr>
        <xdr:cNvPr id="508" name="AutoShape 19"/>
        <xdr:cNvCxnSpPr/>
      </xdr:nvCxnSpPr>
      <xdr:spPr>
        <a:xfrm>
          <a:off x="2352675" y="23983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176</xdr:row>
      <xdr:rowOff>85725</xdr:rowOff>
    </xdr:from>
    <xdr:to>
      <xdr:col>88</xdr:col>
      <xdr:colOff>609040</xdr:colOff>
      <xdr:row>176</xdr:row>
      <xdr:rowOff>85725</xdr:rowOff>
    </xdr:to>
    <xdr:cxnSp macro="">
      <xdr:nvCxnSpPr>
        <xdr:cNvPr id="509" name="AutoShape 19"/>
        <xdr:cNvCxnSpPr/>
      </xdr:nvCxnSpPr>
      <xdr:spPr>
        <a:xfrm>
          <a:off x="2352675" y="24145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177</xdr:row>
      <xdr:rowOff>85725</xdr:rowOff>
    </xdr:from>
    <xdr:to>
      <xdr:col>88</xdr:col>
      <xdr:colOff>609040</xdr:colOff>
      <xdr:row>177</xdr:row>
      <xdr:rowOff>85725</xdr:rowOff>
    </xdr:to>
    <xdr:cxnSp macro="">
      <xdr:nvCxnSpPr>
        <xdr:cNvPr id="510" name="AutoShape 19"/>
        <xdr:cNvCxnSpPr/>
      </xdr:nvCxnSpPr>
      <xdr:spPr>
        <a:xfrm>
          <a:off x="2352675" y="24307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178</xdr:row>
      <xdr:rowOff>85725</xdr:rowOff>
    </xdr:from>
    <xdr:to>
      <xdr:col>88</xdr:col>
      <xdr:colOff>609040</xdr:colOff>
      <xdr:row>178</xdr:row>
      <xdr:rowOff>85725</xdr:rowOff>
    </xdr:to>
    <xdr:cxnSp macro="">
      <xdr:nvCxnSpPr>
        <xdr:cNvPr id="511" name="AutoShape 19"/>
        <xdr:cNvCxnSpPr/>
      </xdr:nvCxnSpPr>
      <xdr:spPr>
        <a:xfrm>
          <a:off x="2352675" y="24469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179</xdr:row>
      <xdr:rowOff>85725</xdr:rowOff>
    </xdr:from>
    <xdr:to>
      <xdr:col>88</xdr:col>
      <xdr:colOff>609040</xdr:colOff>
      <xdr:row>179</xdr:row>
      <xdr:rowOff>85725</xdr:rowOff>
    </xdr:to>
    <xdr:cxnSp macro="">
      <xdr:nvCxnSpPr>
        <xdr:cNvPr id="512" name="AutoShape 19"/>
        <xdr:cNvCxnSpPr/>
      </xdr:nvCxnSpPr>
      <xdr:spPr>
        <a:xfrm>
          <a:off x="2352675" y="24631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180</xdr:row>
      <xdr:rowOff>85725</xdr:rowOff>
    </xdr:from>
    <xdr:to>
      <xdr:col>88</xdr:col>
      <xdr:colOff>609040</xdr:colOff>
      <xdr:row>180</xdr:row>
      <xdr:rowOff>85725</xdr:rowOff>
    </xdr:to>
    <xdr:cxnSp macro="">
      <xdr:nvCxnSpPr>
        <xdr:cNvPr id="513" name="AutoShape 19"/>
        <xdr:cNvCxnSpPr/>
      </xdr:nvCxnSpPr>
      <xdr:spPr>
        <a:xfrm>
          <a:off x="2352675" y="24793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181</xdr:row>
      <xdr:rowOff>85725</xdr:rowOff>
    </xdr:from>
    <xdr:to>
      <xdr:col>88</xdr:col>
      <xdr:colOff>609040</xdr:colOff>
      <xdr:row>181</xdr:row>
      <xdr:rowOff>85725</xdr:rowOff>
    </xdr:to>
    <xdr:cxnSp macro="">
      <xdr:nvCxnSpPr>
        <xdr:cNvPr id="514" name="AutoShape 19"/>
        <xdr:cNvCxnSpPr/>
      </xdr:nvCxnSpPr>
      <xdr:spPr>
        <a:xfrm>
          <a:off x="2352675" y="24955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182</xdr:row>
      <xdr:rowOff>85725</xdr:rowOff>
    </xdr:from>
    <xdr:to>
      <xdr:col>88</xdr:col>
      <xdr:colOff>609040</xdr:colOff>
      <xdr:row>182</xdr:row>
      <xdr:rowOff>85725</xdr:rowOff>
    </xdr:to>
    <xdr:cxnSp macro="">
      <xdr:nvCxnSpPr>
        <xdr:cNvPr id="515" name="AutoShape 19"/>
        <xdr:cNvCxnSpPr/>
      </xdr:nvCxnSpPr>
      <xdr:spPr>
        <a:xfrm>
          <a:off x="2352675" y="25117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183</xdr:row>
      <xdr:rowOff>85725</xdr:rowOff>
    </xdr:from>
    <xdr:to>
      <xdr:col>88</xdr:col>
      <xdr:colOff>609040</xdr:colOff>
      <xdr:row>183</xdr:row>
      <xdr:rowOff>85725</xdr:rowOff>
    </xdr:to>
    <xdr:cxnSp macro="">
      <xdr:nvCxnSpPr>
        <xdr:cNvPr id="516" name="AutoShape 19"/>
        <xdr:cNvCxnSpPr/>
      </xdr:nvCxnSpPr>
      <xdr:spPr>
        <a:xfrm>
          <a:off x="2352675" y="25279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184</xdr:row>
      <xdr:rowOff>85725</xdr:rowOff>
    </xdr:from>
    <xdr:to>
      <xdr:col>88</xdr:col>
      <xdr:colOff>609040</xdr:colOff>
      <xdr:row>184</xdr:row>
      <xdr:rowOff>85725</xdr:rowOff>
    </xdr:to>
    <xdr:cxnSp macro="">
      <xdr:nvCxnSpPr>
        <xdr:cNvPr id="517" name="AutoShape 19"/>
        <xdr:cNvCxnSpPr/>
      </xdr:nvCxnSpPr>
      <xdr:spPr>
        <a:xfrm>
          <a:off x="2352675" y="25441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185</xdr:row>
      <xdr:rowOff>85725</xdr:rowOff>
    </xdr:from>
    <xdr:to>
      <xdr:col>88</xdr:col>
      <xdr:colOff>609040</xdr:colOff>
      <xdr:row>185</xdr:row>
      <xdr:rowOff>85725</xdr:rowOff>
    </xdr:to>
    <xdr:cxnSp macro="">
      <xdr:nvCxnSpPr>
        <xdr:cNvPr id="518" name="AutoShape 19"/>
        <xdr:cNvCxnSpPr/>
      </xdr:nvCxnSpPr>
      <xdr:spPr>
        <a:xfrm>
          <a:off x="2352675" y="25603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186</xdr:row>
      <xdr:rowOff>85725</xdr:rowOff>
    </xdr:from>
    <xdr:to>
      <xdr:col>88</xdr:col>
      <xdr:colOff>609040</xdr:colOff>
      <xdr:row>186</xdr:row>
      <xdr:rowOff>85725</xdr:rowOff>
    </xdr:to>
    <xdr:cxnSp macro="">
      <xdr:nvCxnSpPr>
        <xdr:cNvPr id="519" name="AutoShape 19"/>
        <xdr:cNvCxnSpPr/>
      </xdr:nvCxnSpPr>
      <xdr:spPr>
        <a:xfrm>
          <a:off x="2352675" y="25765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187</xdr:row>
      <xdr:rowOff>85725</xdr:rowOff>
    </xdr:from>
    <xdr:to>
      <xdr:col>88</xdr:col>
      <xdr:colOff>609040</xdr:colOff>
      <xdr:row>187</xdr:row>
      <xdr:rowOff>85725</xdr:rowOff>
    </xdr:to>
    <xdr:cxnSp macro="">
      <xdr:nvCxnSpPr>
        <xdr:cNvPr id="520" name="AutoShape 19"/>
        <xdr:cNvCxnSpPr/>
      </xdr:nvCxnSpPr>
      <xdr:spPr>
        <a:xfrm>
          <a:off x="2352675" y="25927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188</xdr:row>
      <xdr:rowOff>85725</xdr:rowOff>
    </xdr:from>
    <xdr:to>
      <xdr:col>88</xdr:col>
      <xdr:colOff>609040</xdr:colOff>
      <xdr:row>188</xdr:row>
      <xdr:rowOff>85725</xdr:rowOff>
    </xdr:to>
    <xdr:cxnSp macro="">
      <xdr:nvCxnSpPr>
        <xdr:cNvPr id="521" name="AutoShape 19"/>
        <xdr:cNvCxnSpPr/>
      </xdr:nvCxnSpPr>
      <xdr:spPr>
        <a:xfrm>
          <a:off x="2352675" y="26088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189</xdr:row>
      <xdr:rowOff>85725</xdr:rowOff>
    </xdr:from>
    <xdr:to>
      <xdr:col>88</xdr:col>
      <xdr:colOff>609040</xdr:colOff>
      <xdr:row>189</xdr:row>
      <xdr:rowOff>85725</xdr:rowOff>
    </xdr:to>
    <xdr:cxnSp macro="">
      <xdr:nvCxnSpPr>
        <xdr:cNvPr id="522" name="AutoShape 19"/>
        <xdr:cNvCxnSpPr/>
      </xdr:nvCxnSpPr>
      <xdr:spPr>
        <a:xfrm>
          <a:off x="2352675" y="26250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190</xdr:row>
      <xdr:rowOff>85725</xdr:rowOff>
    </xdr:from>
    <xdr:to>
      <xdr:col>88</xdr:col>
      <xdr:colOff>609040</xdr:colOff>
      <xdr:row>190</xdr:row>
      <xdr:rowOff>85725</xdr:rowOff>
    </xdr:to>
    <xdr:cxnSp macro="">
      <xdr:nvCxnSpPr>
        <xdr:cNvPr id="523" name="AutoShape 19"/>
        <xdr:cNvCxnSpPr/>
      </xdr:nvCxnSpPr>
      <xdr:spPr>
        <a:xfrm>
          <a:off x="2352675" y="26412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191</xdr:row>
      <xdr:rowOff>85725</xdr:rowOff>
    </xdr:from>
    <xdr:to>
      <xdr:col>88</xdr:col>
      <xdr:colOff>609040</xdr:colOff>
      <xdr:row>191</xdr:row>
      <xdr:rowOff>85725</xdr:rowOff>
    </xdr:to>
    <xdr:cxnSp macro="">
      <xdr:nvCxnSpPr>
        <xdr:cNvPr id="524" name="AutoShape 19"/>
        <xdr:cNvCxnSpPr/>
      </xdr:nvCxnSpPr>
      <xdr:spPr>
        <a:xfrm>
          <a:off x="2352675" y="26574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192</xdr:row>
      <xdr:rowOff>85725</xdr:rowOff>
    </xdr:from>
    <xdr:to>
      <xdr:col>88</xdr:col>
      <xdr:colOff>609040</xdr:colOff>
      <xdr:row>192</xdr:row>
      <xdr:rowOff>85725</xdr:rowOff>
    </xdr:to>
    <xdr:cxnSp macro="">
      <xdr:nvCxnSpPr>
        <xdr:cNvPr id="525" name="AutoShape 19"/>
        <xdr:cNvCxnSpPr/>
      </xdr:nvCxnSpPr>
      <xdr:spPr>
        <a:xfrm>
          <a:off x="2352675" y="26736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193</xdr:row>
      <xdr:rowOff>85725</xdr:rowOff>
    </xdr:from>
    <xdr:to>
      <xdr:col>88</xdr:col>
      <xdr:colOff>609040</xdr:colOff>
      <xdr:row>193</xdr:row>
      <xdr:rowOff>85725</xdr:rowOff>
    </xdr:to>
    <xdr:cxnSp macro="">
      <xdr:nvCxnSpPr>
        <xdr:cNvPr id="526" name="AutoShape 19"/>
        <xdr:cNvCxnSpPr/>
      </xdr:nvCxnSpPr>
      <xdr:spPr>
        <a:xfrm>
          <a:off x="2352675" y="26898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194</xdr:row>
      <xdr:rowOff>85725</xdr:rowOff>
    </xdr:from>
    <xdr:to>
      <xdr:col>88</xdr:col>
      <xdr:colOff>609040</xdr:colOff>
      <xdr:row>194</xdr:row>
      <xdr:rowOff>85725</xdr:rowOff>
    </xdr:to>
    <xdr:cxnSp macro="">
      <xdr:nvCxnSpPr>
        <xdr:cNvPr id="527" name="AutoShape 19"/>
        <xdr:cNvCxnSpPr/>
      </xdr:nvCxnSpPr>
      <xdr:spPr>
        <a:xfrm>
          <a:off x="2352675" y="27060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195</xdr:row>
      <xdr:rowOff>85725</xdr:rowOff>
    </xdr:from>
    <xdr:to>
      <xdr:col>88</xdr:col>
      <xdr:colOff>609040</xdr:colOff>
      <xdr:row>195</xdr:row>
      <xdr:rowOff>85725</xdr:rowOff>
    </xdr:to>
    <xdr:cxnSp macro="">
      <xdr:nvCxnSpPr>
        <xdr:cNvPr id="528" name="AutoShape 19"/>
        <xdr:cNvCxnSpPr/>
      </xdr:nvCxnSpPr>
      <xdr:spPr>
        <a:xfrm>
          <a:off x="2352675" y="27222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196</xdr:row>
      <xdr:rowOff>85725</xdr:rowOff>
    </xdr:from>
    <xdr:to>
      <xdr:col>88</xdr:col>
      <xdr:colOff>609040</xdr:colOff>
      <xdr:row>196</xdr:row>
      <xdr:rowOff>85725</xdr:rowOff>
    </xdr:to>
    <xdr:cxnSp macro="">
      <xdr:nvCxnSpPr>
        <xdr:cNvPr id="529" name="AutoShape 19"/>
        <xdr:cNvCxnSpPr/>
      </xdr:nvCxnSpPr>
      <xdr:spPr>
        <a:xfrm>
          <a:off x="2352675" y="27384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197</xdr:row>
      <xdr:rowOff>85725</xdr:rowOff>
    </xdr:from>
    <xdr:to>
      <xdr:col>88</xdr:col>
      <xdr:colOff>609040</xdr:colOff>
      <xdr:row>197</xdr:row>
      <xdr:rowOff>85725</xdr:rowOff>
    </xdr:to>
    <xdr:cxnSp macro="">
      <xdr:nvCxnSpPr>
        <xdr:cNvPr id="530" name="AutoShape 19"/>
        <xdr:cNvCxnSpPr/>
      </xdr:nvCxnSpPr>
      <xdr:spPr>
        <a:xfrm>
          <a:off x="2352675" y="27546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198</xdr:row>
      <xdr:rowOff>85725</xdr:rowOff>
    </xdr:from>
    <xdr:to>
      <xdr:col>88</xdr:col>
      <xdr:colOff>609040</xdr:colOff>
      <xdr:row>198</xdr:row>
      <xdr:rowOff>85725</xdr:rowOff>
    </xdr:to>
    <xdr:cxnSp macro="">
      <xdr:nvCxnSpPr>
        <xdr:cNvPr id="531" name="AutoShape 19"/>
        <xdr:cNvCxnSpPr/>
      </xdr:nvCxnSpPr>
      <xdr:spPr>
        <a:xfrm>
          <a:off x="2352675" y="27708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199</xdr:row>
      <xdr:rowOff>85725</xdr:rowOff>
    </xdr:from>
    <xdr:to>
      <xdr:col>88</xdr:col>
      <xdr:colOff>609040</xdr:colOff>
      <xdr:row>199</xdr:row>
      <xdr:rowOff>85725</xdr:rowOff>
    </xdr:to>
    <xdr:cxnSp macro="">
      <xdr:nvCxnSpPr>
        <xdr:cNvPr id="532" name="AutoShape 19"/>
        <xdr:cNvCxnSpPr/>
      </xdr:nvCxnSpPr>
      <xdr:spPr>
        <a:xfrm>
          <a:off x="2352675" y="27870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200</xdr:row>
      <xdr:rowOff>85725</xdr:rowOff>
    </xdr:from>
    <xdr:to>
      <xdr:col>88</xdr:col>
      <xdr:colOff>609040</xdr:colOff>
      <xdr:row>200</xdr:row>
      <xdr:rowOff>85725</xdr:rowOff>
    </xdr:to>
    <xdr:cxnSp macro="">
      <xdr:nvCxnSpPr>
        <xdr:cNvPr id="533" name="AutoShape 19"/>
        <xdr:cNvCxnSpPr/>
      </xdr:nvCxnSpPr>
      <xdr:spPr>
        <a:xfrm>
          <a:off x="2352675" y="28032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201</xdr:row>
      <xdr:rowOff>85725</xdr:rowOff>
    </xdr:from>
    <xdr:to>
      <xdr:col>88</xdr:col>
      <xdr:colOff>609040</xdr:colOff>
      <xdr:row>201</xdr:row>
      <xdr:rowOff>85725</xdr:rowOff>
    </xdr:to>
    <xdr:cxnSp macro="">
      <xdr:nvCxnSpPr>
        <xdr:cNvPr id="534" name="AutoShape 19"/>
        <xdr:cNvCxnSpPr/>
      </xdr:nvCxnSpPr>
      <xdr:spPr>
        <a:xfrm>
          <a:off x="2352675" y="28194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202</xdr:row>
      <xdr:rowOff>85725</xdr:rowOff>
    </xdr:from>
    <xdr:to>
      <xdr:col>88</xdr:col>
      <xdr:colOff>609040</xdr:colOff>
      <xdr:row>202</xdr:row>
      <xdr:rowOff>85725</xdr:rowOff>
    </xdr:to>
    <xdr:cxnSp macro="">
      <xdr:nvCxnSpPr>
        <xdr:cNvPr id="535" name="AutoShape 19"/>
        <xdr:cNvCxnSpPr/>
      </xdr:nvCxnSpPr>
      <xdr:spPr>
        <a:xfrm>
          <a:off x="2352675" y="28355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203</xdr:row>
      <xdr:rowOff>85725</xdr:rowOff>
    </xdr:from>
    <xdr:to>
      <xdr:col>88</xdr:col>
      <xdr:colOff>609040</xdr:colOff>
      <xdr:row>203</xdr:row>
      <xdr:rowOff>85725</xdr:rowOff>
    </xdr:to>
    <xdr:cxnSp macro="">
      <xdr:nvCxnSpPr>
        <xdr:cNvPr id="536" name="AutoShape 19"/>
        <xdr:cNvCxnSpPr/>
      </xdr:nvCxnSpPr>
      <xdr:spPr>
        <a:xfrm>
          <a:off x="2352675" y="28517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204</xdr:row>
      <xdr:rowOff>85725</xdr:rowOff>
    </xdr:from>
    <xdr:to>
      <xdr:col>88</xdr:col>
      <xdr:colOff>609040</xdr:colOff>
      <xdr:row>204</xdr:row>
      <xdr:rowOff>85725</xdr:rowOff>
    </xdr:to>
    <xdr:cxnSp macro="">
      <xdr:nvCxnSpPr>
        <xdr:cNvPr id="537" name="AutoShape 19"/>
        <xdr:cNvCxnSpPr/>
      </xdr:nvCxnSpPr>
      <xdr:spPr>
        <a:xfrm>
          <a:off x="2352675" y="28679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205</xdr:row>
      <xdr:rowOff>85725</xdr:rowOff>
    </xdr:from>
    <xdr:to>
      <xdr:col>88</xdr:col>
      <xdr:colOff>609040</xdr:colOff>
      <xdr:row>205</xdr:row>
      <xdr:rowOff>85725</xdr:rowOff>
    </xdr:to>
    <xdr:cxnSp macro="">
      <xdr:nvCxnSpPr>
        <xdr:cNvPr id="538" name="AutoShape 19"/>
        <xdr:cNvCxnSpPr/>
      </xdr:nvCxnSpPr>
      <xdr:spPr>
        <a:xfrm>
          <a:off x="2352675" y="28841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206</xdr:row>
      <xdr:rowOff>85725</xdr:rowOff>
    </xdr:from>
    <xdr:to>
      <xdr:col>88</xdr:col>
      <xdr:colOff>609040</xdr:colOff>
      <xdr:row>206</xdr:row>
      <xdr:rowOff>85725</xdr:rowOff>
    </xdr:to>
    <xdr:cxnSp macro="">
      <xdr:nvCxnSpPr>
        <xdr:cNvPr id="539" name="AutoShape 19"/>
        <xdr:cNvCxnSpPr/>
      </xdr:nvCxnSpPr>
      <xdr:spPr>
        <a:xfrm>
          <a:off x="2352675" y="29003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207</xdr:row>
      <xdr:rowOff>85725</xdr:rowOff>
    </xdr:from>
    <xdr:to>
      <xdr:col>88</xdr:col>
      <xdr:colOff>609040</xdr:colOff>
      <xdr:row>207</xdr:row>
      <xdr:rowOff>85725</xdr:rowOff>
    </xdr:to>
    <xdr:cxnSp macro="">
      <xdr:nvCxnSpPr>
        <xdr:cNvPr id="540" name="AutoShape 19"/>
        <xdr:cNvCxnSpPr/>
      </xdr:nvCxnSpPr>
      <xdr:spPr>
        <a:xfrm>
          <a:off x="2352675" y="29165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208</xdr:row>
      <xdr:rowOff>85725</xdr:rowOff>
    </xdr:from>
    <xdr:to>
      <xdr:col>88</xdr:col>
      <xdr:colOff>609040</xdr:colOff>
      <xdr:row>208</xdr:row>
      <xdr:rowOff>85725</xdr:rowOff>
    </xdr:to>
    <xdr:cxnSp macro="">
      <xdr:nvCxnSpPr>
        <xdr:cNvPr id="541" name="AutoShape 19"/>
        <xdr:cNvCxnSpPr/>
      </xdr:nvCxnSpPr>
      <xdr:spPr>
        <a:xfrm>
          <a:off x="2352675" y="29327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209</xdr:row>
      <xdr:rowOff>85725</xdr:rowOff>
    </xdr:from>
    <xdr:to>
      <xdr:col>88</xdr:col>
      <xdr:colOff>609040</xdr:colOff>
      <xdr:row>209</xdr:row>
      <xdr:rowOff>85725</xdr:rowOff>
    </xdr:to>
    <xdr:cxnSp macro="">
      <xdr:nvCxnSpPr>
        <xdr:cNvPr id="542" name="AutoShape 19"/>
        <xdr:cNvCxnSpPr/>
      </xdr:nvCxnSpPr>
      <xdr:spPr>
        <a:xfrm>
          <a:off x="2352675" y="29489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210</xdr:row>
      <xdr:rowOff>85725</xdr:rowOff>
    </xdr:from>
    <xdr:to>
      <xdr:col>88</xdr:col>
      <xdr:colOff>609040</xdr:colOff>
      <xdr:row>210</xdr:row>
      <xdr:rowOff>85725</xdr:rowOff>
    </xdr:to>
    <xdr:cxnSp macro="">
      <xdr:nvCxnSpPr>
        <xdr:cNvPr id="543" name="AutoShape 19"/>
        <xdr:cNvCxnSpPr/>
      </xdr:nvCxnSpPr>
      <xdr:spPr>
        <a:xfrm>
          <a:off x="2352675" y="29651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211</xdr:row>
      <xdr:rowOff>85725</xdr:rowOff>
    </xdr:from>
    <xdr:to>
      <xdr:col>88</xdr:col>
      <xdr:colOff>609040</xdr:colOff>
      <xdr:row>211</xdr:row>
      <xdr:rowOff>85725</xdr:rowOff>
    </xdr:to>
    <xdr:cxnSp macro="">
      <xdr:nvCxnSpPr>
        <xdr:cNvPr id="544" name="AutoShape 19"/>
        <xdr:cNvCxnSpPr/>
      </xdr:nvCxnSpPr>
      <xdr:spPr>
        <a:xfrm>
          <a:off x="2352675" y="29813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212</xdr:row>
      <xdr:rowOff>85725</xdr:rowOff>
    </xdr:from>
    <xdr:to>
      <xdr:col>88</xdr:col>
      <xdr:colOff>609040</xdr:colOff>
      <xdr:row>212</xdr:row>
      <xdr:rowOff>85725</xdr:rowOff>
    </xdr:to>
    <xdr:cxnSp macro="">
      <xdr:nvCxnSpPr>
        <xdr:cNvPr id="545" name="AutoShape 19"/>
        <xdr:cNvCxnSpPr/>
      </xdr:nvCxnSpPr>
      <xdr:spPr>
        <a:xfrm>
          <a:off x="2352675" y="29975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213</xdr:row>
      <xdr:rowOff>85725</xdr:rowOff>
    </xdr:from>
    <xdr:to>
      <xdr:col>88</xdr:col>
      <xdr:colOff>609040</xdr:colOff>
      <xdr:row>213</xdr:row>
      <xdr:rowOff>85725</xdr:rowOff>
    </xdr:to>
    <xdr:cxnSp macro="">
      <xdr:nvCxnSpPr>
        <xdr:cNvPr id="546" name="AutoShape 19"/>
        <xdr:cNvCxnSpPr/>
      </xdr:nvCxnSpPr>
      <xdr:spPr>
        <a:xfrm>
          <a:off x="2352675" y="30137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214</xdr:row>
      <xdr:rowOff>85725</xdr:rowOff>
    </xdr:from>
    <xdr:to>
      <xdr:col>88</xdr:col>
      <xdr:colOff>609040</xdr:colOff>
      <xdr:row>214</xdr:row>
      <xdr:rowOff>85725</xdr:rowOff>
    </xdr:to>
    <xdr:cxnSp macro="">
      <xdr:nvCxnSpPr>
        <xdr:cNvPr id="547" name="AutoShape 19"/>
        <xdr:cNvCxnSpPr/>
      </xdr:nvCxnSpPr>
      <xdr:spPr>
        <a:xfrm>
          <a:off x="2352675" y="30299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215</xdr:row>
      <xdr:rowOff>85725</xdr:rowOff>
    </xdr:from>
    <xdr:to>
      <xdr:col>88</xdr:col>
      <xdr:colOff>609040</xdr:colOff>
      <xdr:row>215</xdr:row>
      <xdr:rowOff>85725</xdr:rowOff>
    </xdr:to>
    <xdr:cxnSp macro="">
      <xdr:nvCxnSpPr>
        <xdr:cNvPr id="548" name="AutoShape 19"/>
        <xdr:cNvCxnSpPr/>
      </xdr:nvCxnSpPr>
      <xdr:spPr>
        <a:xfrm>
          <a:off x="2352675" y="30460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216</xdr:row>
      <xdr:rowOff>85725</xdr:rowOff>
    </xdr:from>
    <xdr:to>
      <xdr:col>88</xdr:col>
      <xdr:colOff>609040</xdr:colOff>
      <xdr:row>216</xdr:row>
      <xdr:rowOff>85725</xdr:rowOff>
    </xdr:to>
    <xdr:cxnSp macro="">
      <xdr:nvCxnSpPr>
        <xdr:cNvPr id="549" name="AutoShape 19"/>
        <xdr:cNvCxnSpPr/>
      </xdr:nvCxnSpPr>
      <xdr:spPr>
        <a:xfrm>
          <a:off x="2352675" y="30622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217</xdr:row>
      <xdr:rowOff>85725</xdr:rowOff>
    </xdr:from>
    <xdr:to>
      <xdr:col>88</xdr:col>
      <xdr:colOff>609040</xdr:colOff>
      <xdr:row>217</xdr:row>
      <xdr:rowOff>85725</xdr:rowOff>
    </xdr:to>
    <xdr:cxnSp macro="">
      <xdr:nvCxnSpPr>
        <xdr:cNvPr id="550" name="AutoShape 19"/>
        <xdr:cNvCxnSpPr/>
      </xdr:nvCxnSpPr>
      <xdr:spPr>
        <a:xfrm>
          <a:off x="2352675" y="30784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218</xdr:row>
      <xdr:rowOff>85725</xdr:rowOff>
    </xdr:from>
    <xdr:to>
      <xdr:col>88</xdr:col>
      <xdr:colOff>609040</xdr:colOff>
      <xdr:row>218</xdr:row>
      <xdr:rowOff>85725</xdr:rowOff>
    </xdr:to>
    <xdr:cxnSp macro="">
      <xdr:nvCxnSpPr>
        <xdr:cNvPr id="551" name="AutoShape 19"/>
        <xdr:cNvCxnSpPr/>
      </xdr:nvCxnSpPr>
      <xdr:spPr>
        <a:xfrm>
          <a:off x="2352675" y="30946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219</xdr:row>
      <xdr:rowOff>85725</xdr:rowOff>
    </xdr:from>
    <xdr:to>
      <xdr:col>88</xdr:col>
      <xdr:colOff>609040</xdr:colOff>
      <xdr:row>219</xdr:row>
      <xdr:rowOff>85725</xdr:rowOff>
    </xdr:to>
    <xdr:cxnSp macro="">
      <xdr:nvCxnSpPr>
        <xdr:cNvPr id="552" name="AutoShape 19"/>
        <xdr:cNvCxnSpPr/>
      </xdr:nvCxnSpPr>
      <xdr:spPr>
        <a:xfrm>
          <a:off x="2352675" y="31108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220</xdr:row>
      <xdr:rowOff>85725</xdr:rowOff>
    </xdr:from>
    <xdr:to>
      <xdr:col>88</xdr:col>
      <xdr:colOff>609040</xdr:colOff>
      <xdr:row>220</xdr:row>
      <xdr:rowOff>85725</xdr:rowOff>
    </xdr:to>
    <xdr:cxnSp macro="">
      <xdr:nvCxnSpPr>
        <xdr:cNvPr id="553" name="AutoShape 19"/>
        <xdr:cNvCxnSpPr/>
      </xdr:nvCxnSpPr>
      <xdr:spPr>
        <a:xfrm>
          <a:off x="2352675" y="31270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221</xdr:row>
      <xdr:rowOff>85725</xdr:rowOff>
    </xdr:from>
    <xdr:to>
      <xdr:col>88</xdr:col>
      <xdr:colOff>609040</xdr:colOff>
      <xdr:row>221</xdr:row>
      <xdr:rowOff>85725</xdr:rowOff>
    </xdr:to>
    <xdr:cxnSp macro="">
      <xdr:nvCxnSpPr>
        <xdr:cNvPr id="554" name="AutoShape 19"/>
        <xdr:cNvCxnSpPr/>
      </xdr:nvCxnSpPr>
      <xdr:spPr>
        <a:xfrm>
          <a:off x="2352675" y="31432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222</xdr:row>
      <xdr:rowOff>85725</xdr:rowOff>
    </xdr:from>
    <xdr:to>
      <xdr:col>88</xdr:col>
      <xdr:colOff>609040</xdr:colOff>
      <xdr:row>222</xdr:row>
      <xdr:rowOff>85725</xdr:rowOff>
    </xdr:to>
    <xdr:cxnSp macro="">
      <xdr:nvCxnSpPr>
        <xdr:cNvPr id="555" name="AutoShape 19"/>
        <xdr:cNvCxnSpPr/>
      </xdr:nvCxnSpPr>
      <xdr:spPr>
        <a:xfrm>
          <a:off x="2352675" y="31594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223</xdr:row>
      <xdr:rowOff>85725</xdr:rowOff>
    </xdr:from>
    <xdr:to>
      <xdr:col>88</xdr:col>
      <xdr:colOff>609040</xdr:colOff>
      <xdr:row>223</xdr:row>
      <xdr:rowOff>85725</xdr:rowOff>
    </xdr:to>
    <xdr:cxnSp macro="">
      <xdr:nvCxnSpPr>
        <xdr:cNvPr id="556" name="AutoShape 19"/>
        <xdr:cNvCxnSpPr/>
      </xdr:nvCxnSpPr>
      <xdr:spPr>
        <a:xfrm>
          <a:off x="2352675" y="31756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224</xdr:row>
      <xdr:rowOff>85725</xdr:rowOff>
    </xdr:from>
    <xdr:to>
      <xdr:col>88</xdr:col>
      <xdr:colOff>609040</xdr:colOff>
      <xdr:row>224</xdr:row>
      <xdr:rowOff>85725</xdr:rowOff>
    </xdr:to>
    <xdr:cxnSp macro="">
      <xdr:nvCxnSpPr>
        <xdr:cNvPr id="557" name="AutoShape 19"/>
        <xdr:cNvCxnSpPr/>
      </xdr:nvCxnSpPr>
      <xdr:spPr>
        <a:xfrm>
          <a:off x="2352675" y="31918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225</xdr:row>
      <xdr:rowOff>85725</xdr:rowOff>
    </xdr:from>
    <xdr:to>
      <xdr:col>88</xdr:col>
      <xdr:colOff>609040</xdr:colOff>
      <xdr:row>225</xdr:row>
      <xdr:rowOff>85725</xdr:rowOff>
    </xdr:to>
    <xdr:cxnSp macro="">
      <xdr:nvCxnSpPr>
        <xdr:cNvPr id="558" name="AutoShape 19"/>
        <xdr:cNvCxnSpPr/>
      </xdr:nvCxnSpPr>
      <xdr:spPr>
        <a:xfrm>
          <a:off x="2352675" y="32080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226</xdr:row>
      <xdr:rowOff>85725</xdr:rowOff>
    </xdr:from>
    <xdr:to>
      <xdr:col>88</xdr:col>
      <xdr:colOff>609040</xdr:colOff>
      <xdr:row>226</xdr:row>
      <xdr:rowOff>85725</xdr:rowOff>
    </xdr:to>
    <xdr:cxnSp macro="">
      <xdr:nvCxnSpPr>
        <xdr:cNvPr id="559" name="AutoShape 19"/>
        <xdr:cNvCxnSpPr/>
      </xdr:nvCxnSpPr>
      <xdr:spPr>
        <a:xfrm>
          <a:off x="2352675" y="32242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227</xdr:row>
      <xdr:rowOff>85725</xdr:rowOff>
    </xdr:from>
    <xdr:to>
      <xdr:col>88</xdr:col>
      <xdr:colOff>609040</xdr:colOff>
      <xdr:row>227</xdr:row>
      <xdr:rowOff>85725</xdr:rowOff>
    </xdr:to>
    <xdr:cxnSp macro="">
      <xdr:nvCxnSpPr>
        <xdr:cNvPr id="560" name="AutoShape 19"/>
        <xdr:cNvCxnSpPr/>
      </xdr:nvCxnSpPr>
      <xdr:spPr>
        <a:xfrm>
          <a:off x="2352675" y="32404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228</xdr:row>
      <xdr:rowOff>85725</xdr:rowOff>
    </xdr:from>
    <xdr:to>
      <xdr:col>88</xdr:col>
      <xdr:colOff>609040</xdr:colOff>
      <xdr:row>228</xdr:row>
      <xdr:rowOff>85725</xdr:rowOff>
    </xdr:to>
    <xdr:cxnSp macro="">
      <xdr:nvCxnSpPr>
        <xdr:cNvPr id="561" name="AutoShape 19"/>
        <xdr:cNvCxnSpPr/>
      </xdr:nvCxnSpPr>
      <xdr:spPr>
        <a:xfrm>
          <a:off x="2352675" y="32565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229</xdr:row>
      <xdr:rowOff>85725</xdr:rowOff>
    </xdr:from>
    <xdr:to>
      <xdr:col>88</xdr:col>
      <xdr:colOff>609040</xdr:colOff>
      <xdr:row>229</xdr:row>
      <xdr:rowOff>85725</xdr:rowOff>
    </xdr:to>
    <xdr:cxnSp macro="">
      <xdr:nvCxnSpPr>
        <xdr:cNvPr id="562" name="AutoShape 19"/>
        <xdr:cNvCxnSpPr/>
      </xdr:nvCxnSpPr>
      <xdr:spPr>
        <a:xfrm>
          <a:off x="2352675" y="32727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230</xdr:row>
      <xdr:rowOff>85725</xdr:rowOff>
    </xdr:from>
    <xdr:to>
      <xdr:col>88</xdr:col>
      <xdr:colOff>609040</xdr:colOff>
      <xdr:row>230</xdr:row>
      <xdr:rowOff>85725</xdr:rowOff>
    </xdr:to>
    <xdr:cxnSp macro="">
      <xdr:nvCxnSpPr>
        <xdr:cNvPr id="563" name="AutoShape 19"/>
        <xdr:cNvCxnSpPr/>
      </xdr:nvCxnSpPr>
      <xdr:spPr>
        <a:xfrm>
          <a:off x="2352675" y="32889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231</xdr:row>
      <xdr:rowOff>85725</xdr:rowOff>
    </xdr:from>
    <xdr:to>
      <xdr:col>88</xdr:col>
      <xdr:colOff>609040</xdr:colOff>
      <xdr:row>231</xdr:row>
      <xdr:rowOff>85725</xdr:rowOff>
    </xdr:to>
    <xdr:cxnSp macro="">
      <xdr:nvCxnSpPr>
        <xdr:cNvPr id="564" name="AutoShape 19"/>
        <xdr:cNvCxnSpPr/>
      </xdr:nvCxnSpPr>
      <xdr:spPr>
        <a:xfrm>
          <a:off x="2352675" y="33051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232</xdr:row>
      <xdr:rowOff>85725</xdr:rowOff>
    </xdr:from>
    <xdr:to>
      <xdr:col>88</xdr:col>
      <xdr:colOff>609040</xdr:colOff>
      <xdr:row>232</xdr:row>
      <xdr:rowOff>85725</xdr:rowOff>
    </xdr:to>
    <xdr:cxnSp macro="">
      <xdr:nvCxnSpPr>
        <xdr:cNvPr id="565" name="AutoShape 19"/>
        <xdr:cNvCxnSpPr/>
      </xdr:nvCxnSpPr>
      <xdr:spPr>
        <a:xfrm>
          <a:off x="2352675" y="33213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233</xdr:row>
      <xdr:rowOff>85725</xdr:rowOff>
    </xdr:from>
    <xdr:to>
      <xdr:col>88</xdr:col>
      <xdr:colOff>609040</xdr:colOff>
      <xdr:row>233</xdr:row>
      <xdr:rowOff>85725</xdr:rowOff>
    </xdr:to>
    <xdr:cxnSp macro="">
      <xdr:nvCxnSpPr>
        <xdr:cNvPr id="566" name="AutoShape 19"/>
        <xdr:cNvCxnSpPr/>
      </xdr:nvCxnSpPr>
      <xdr:spPr>
        <a:xfrm>
          <a:off x="2352675" y="33375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234</xdr:row>
      <xdr:rowOff>85725</xdr:rowOff>
    </xdr:from>
    <xdr:to>
      <xdr:col>88</xdr:col>
      <xdr:colOff>609040</xdr:colOff>
      <xdr:row>234</xdr:row>
      <xdr:rowOff>85725</xdr:rowOff>
    </xdr:to>
    <xdr:cxnSp macro="">
      <xdr:nvCxnSpPr>
        <xdr:cNvPr id="567" name="AutoShape 19"/>
        <xdr:cNvCxnSpPr/>
      </xdr:nvCxnSpPr>
      <xdr:spPr>
        <a:xfrm>
          <a:off x="2352675" y="33537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235</xdr:row>
      <xdr:rowOff>85725</xdr:rowOff>
    </xdr:from>
    <xdr:to>
      <xdr:col>88</xdr:col>
      <xdr:colOff>609040</xdr:colOff>
      <xdr:row>235</xdr:row>
      <xdr:rowOff>85725</xdr:rowOff>
    </xdr:to>
    <xdr:cxnSp macro="">
      <xdr:nvCxnSpPr>
        <xdr:cNvPr id="568" name="AutoShape 19"/>
        <xdr:cNvCxnSpPr/>
      </xdr:nvCxnSpPr>
      <xdr:spPr>
        <a:xfrm>
          <a:off x="2352675" y="33699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236</xdr:row>
      <xdr:rowOff>85725</xdr:rowOff>
    </xdr:from>
    <xdr:to>
      <xdr:col>88</xdr:col>
      <xdr:colOff>609040</xdr:colOff>
      <xdr:row>236</xdr:row>
      <xdr:rowOff>85725</xdr:rowOff>
    </xdr:to>
    <xdr:cxnSp macro="">
      <xdr:nvCxnSpPr>
        <xdr:cNvPr id="569" name="AutoShape 19"/>
        <xdr:cNvCxnSpPr/>
      </xdr:nvCxnSpPr>
      <xdr:spPr>
        <a:xfrm>
          <a:off x="2352675" y="33861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237</xdr:row>
      <xdr:rowOff>85725</xdr:rowOff>
    </xdr:from>
    <xdr:to>
      <xdr:col>88</xdr:col>
      <xdr:colOff>609040</xdr:colOff>
      <xdr:row>237</xdr:row>
      <xdr:rowOff>85725</xdr:rowOff>
    </xdr:to>
    <xdr:cxnSp macro="">
      <xdr:nvCxnSpPr>
        <xdr:cNvPr id="570" name="AutoShape 19"/>
        <xdr:cNvCxnSpPr/>
      </xdr:nvCxnSpPr>
      <xdr:spPr>
        <a:xfrm>
          <a:off x="2352675" y="34023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238</xdr:row>
      <xdr:rowOff>85725</xdr:rowOff>
    </xdr:from>
    <xdr:to>
      <xdr:col>88</xdr:col>
      <xdr:colOff>609040</xdr:colOff>
      <xdr:row>238</xdr:row>
      <xdr:rowOff>85725</xdr:rowOff>
    </xdr:to>
    <xdr:cxnSp macro="">
      <xdr:nvCxnSpPr>
        <xdr:cNvPr id="571" name="AutoShape 19"/>
        <xdr:cNvCxnSpPr/>
      </xdr:nvCxnSpPr>
      <xdr:spPr>
        <a:xfrm>
          <a:off x="2352675" y="34185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239</xdr:row>
      <xdr:rowOff>85725</xdr:rowOff>
    </xdr:from>
    <xdr:to>
      <xdr:col>88</xdr:col>
      <xdr:colOff>609040</xdr:colOff>
      <xdr:row>239</xdr:row>
      <xdr:rowOff>85725</xdr:rowOff>
    </xdr:to>
    <xdr:cxnSp macro="">
      <xdr:nvCxnSpPr>
        <xdr:cNvPr id="572" name="AutoShape 19"/>
        <xdr:cNvCxnSpPr/>
      </xdr:nvCxnSpPr>
      <xdr:spPr>
        <a:xfrm>
          <a:off x="2352675" y="34347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240</xdr:row>
      <xdr:rowOff>85725</xdr:rowOff>
    </xdr:from>
    <xdr:to>
      <xdr:col>88</xdr:col>
      <xdr:colOff>609040</xdr:colOff>
      <xdr:row>240</xdr:row>
      <xdr:rowOff>85725</xdr:rowOff>
    </xdr:to>
    <xdr:cxnSp macro="">
      <xdr:nvCxnSpPr>
        <xdr:cNvPr id="573" name="AutoShape 19"/>
        <xdr:cNvCxnSpPr/>
      </xdr:nvCxnSpPr>
      <xdr:spPr>
        <a:xfrm>
          <a:off x="2352675" y="34509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241</xdr:row>
      <xdr:rowOff>85725</xdr:rowOff>
    </xdr:from>
    <xdr:to>
      <xdr:col>88</xdr:col>
      <xdr:colOff>609040</xdr:colOff>
      <xdr:row>241</xdr:row>
      <xdr:rowOff>85725</xdr:rowOff>
    </xdr:to>
    <xdr:cxnSp macro="">
      <xdr:nvCxnSpPr>
        <xdr:cNvPr id="574" name="AutoShape 19"/>
        <xdr:cNvCxnSpPr/>
      </xdr:nvCxnSpPr>
      <xdr:spPr>
        <a:xfrm>
          <a:off x="2352675" y="34671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242</xdr:row>
      <xdr:rowOff>85725</xdr:rowOff>
    </xdr:from>
    <xdr:to>
      <xdr:col>88</xdr:col>
      <xdr:colOff>609040</xdr:colOff>
      <xdr:row>242</xdr:row>
      <xdr:rowOff>85725</xdr:rowOff>
    </xdr:to>
    <xdr:cxnSp macro="">
      <xdr:nvCxnSpPr>
        <xdr:cNvPr id="575" name="AutoShape 19"/>
        <xdr:cNvCxnSpPr/>
      </xdr:nvCxnSpPr>
      <xdr:spPr>
        <a:xfrm>
          <a:off x="2352675" y="34832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243</xdr:row>
      <xdr:rowOff>85725</xdr:rowOff>
    </xdr:from>
    <xdr:to>
      <xdr:col>88</xdr:col>
      <xdr:colOff>609040</xdr:colOff>
      <xdr:row>243</xdr:row>
      <xdr:rowOff>85725</xdr:rowOff>
    </xdr:to>
    <xdr:cxnSp macro="">
      <xdr:nvCxnSpPr>
        <xdr:cNvPr id="576" name="AutoShape 19"/>
        <xdr:cNvCxnSpPr/>
      </xdr:nvCxnSpPr>
      <xdr:spPr>
        <a:xfrm>
          <a:off x="2352675" y="34994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244</xdr:row>
      <xdr:rowOff>85725</xdr:rowOff>
    </xdr:from>
    <xdr:to>
      <xdr:col>88</xdr:col>
      <xdr:colOff>609040</xdr:colOff>
      <xdr:row>244</xdr:row>
      <xdr:rowOff>85725</xdr:rowOff>
    </xdr:to>
    <xdr:cxnSp macro="">
      <xdr:nvCxnSpPr>
        <xdr:cNvPr id="577" name="AutoShape 19"/>
        <xdr:cNvCxnSpPr/>
      </xdr:nvCxnSpPr>
      <xdr:spPr>
        <a:xfrm>
          <a:off x="2352675" y="35156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245</xdr:row>
      <xdr:rowOff>85725</xdr:rowOff>
    </xdr:from>
    <xdr:to>
      <xdr:col>88</xdr:col>
      <xdr:colOff>609040</xdr:colOff>
      <xdr:row>245</xdr:row>
      <xdr:rowOff>85725</xdr:rowOff>
    </xdr:to>
    <xdr:cxnSp macro="">
      <xdr:nvCxnSpPr>
        <xdr:cNvPr id="578" name="AutoShape 19"/>
        <xdr:cNvCxnSpPr/>
      </xdr:nvCxnSpPr>
      <xdr:spPr>
        <a:xfrm>
          <a:off x="2352675" y="35318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246</xdr:row>
      <xdr:rowOff>85725</xdr:rowOff>
    </xdr:from>
    <xdr:to>
      <xdr:col>88</xdr:col>
      <xdr:colOff>609040</xdr:colOff>
      <xdr:row>246</xdr:row>
      <xdr:rowOff>85725</xdr:rowOff>
    </xdr:to>
    <xdr:cxnSp macro="">
      <xdr:nvCxnSpPr>
        <xdr:cNvPr id="579" name="AutoShape 19"/>
        <xdr:cNvCxnSpPr/>
      </xdr:nvCxnSpPr>
      <xdr:spPr>
        <a:xfrm>
          <a:off x="2352675" y="35480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247</xdr:row>
      <xdr:rowOff>85725</xdr:rowOff>
    </xdr:from>
    <xdr:to>
      <xdr:col>88</xdr:col>
      <xdr:colOff>609040</xdr:colOff>
      <xdr:row>247</xdr:row>
      <xdr:rowOff>85725</xdr:rowOff>
    </xdr:to>
    <xdr:cxnSp macro="">
      <xdr:nvCxnSpPr>
        <xdr:cNvPr id="580" name="AutoShape 19"/>
        <xdr:cNvCxnSpPr/>
      </xdr:nvCxnSpPr>
      <xdr:spPr>
        <a:xfrm>
          <a:off x="2352675" y="35642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248</xdr:row>
      <xdr:rowOff>85725</xdr:rowOff>
    </xdr:from>
    <xdr:to>
      <xdr:col>88</xdr:col>
      <xdr:colOff>609040</xdr:colOff>
      <xdr:row>248</xdr:row>
      <xdr:rowOff>85725</xdr:rowOff>
    </xdr:to>
    <xdr:cxnSp macro="">
      <xdr:nvCxnSpPr>
        <xdr:cNvPr id="581" name="AutoShape 19"/>
        <xdr:cNvCxnSpPr/>
      </xdr:nvCxnSpPr>
      <xdr:spPr>
        <a:xfrm>
          <a:off x="2352675" y="35804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249</xdr:row>
      <xdr:rowOff>85725</xdr:rowOff>
    </xdr:from>
    <xdr:to>
      <xdr:col>88</xdr:col>
      <xdr:colOff>609040</xdr:colOff>
      <xdr:row>249</xdr:row>
      <xdr:rowOff>85725</xdr:rowOff>
    </xdr:to>
    <xdr:cxnSp macro="">
      <xdr:nvCxnSpPr>
        <xdr:cNvPr id="582" name="AutoShape 19"/>
        <xdr:cNvCxnSpPr/>
      </xdr:nvCxnSpPr>
      <xdr:spPr>
        <a:xfrm>
          <a:off x="2352675" y="35966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250</xdr:row>
      <xdr:rowOff>85725</xdr:rowOff>
    </xdr:from>
    <xdr:to>
      <xdr:col>88</xdr:col>
      <xdr:colOff>609040</xdr:colOff>
      <xdr:row>250</xdr:row>
      <xdr:rowOff>85725</xdr:rowOff>
    </xdr:to>
    <xdr:cxnSp macro="">
      <xdr:nvCxnSpPr>
        <xdr:cNvPr id="583" name="AutoShape 19"/>
        <xdr:cNvCxnSpPr/>
      </xdr:nvCxnSpPr>
      <xdr:spPr>
        <a:xfrm>
          <a:off x="2352675" y="36128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251</xdr:row>
      <xdr:rowOff>85725</xdr:rowOff>
    </xdr:from>
    <xdr:to>
      <xdr:col>88</xdr:col>
      <xdr:colOff>609040</xdr:colOff>
      <xdr:row>251</xdr:row>
      <xdr:rowOff>85725</xdr:rowOff>
    </xdr:to>
    <xdr:cxnSp macro="">
      <xdr:nvCxnSpPr>
        <xdr:cNvPr id="584" name="AutoShape 19"/>
        <xdr:cNvCxnSpPr/>
      </xdr:nvCxnSpPr>
      <xdr:spPr>
        <a:xfrm>
          <a:off x="2352675" y="36290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252</xdr:row>
      <xdr:rowOff>85725</xdr:rowOff>
    </xdr:from>
    <xdr:to>
      <xdr:col>88</xdr:col>
      <xdr:colOff>609040</xdr:colOff>
      <xdr:row>252</xdr:row>
      <xdr:rowOff>85725</xdr:rowOff>
    </xdr:to>
    <xdr:cxnSp macro="">
      <xdr:nvCxnSpPr>
        <xdr:cNvPr id="585" name="AutoShape 19"/>
        <xdr:cNvCxnSpPr/>
      </xdr:nvCxnSpPr>
      <xdr:spPr>
        <a:xfrm>
          <a:off x="2352675" y="36452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253</xdr:row>
      <xdr:rowOff>85725</xdr:rowOff>
    </xdr:from>
    <xdr:to>
      <xdr:col>88</xdr:col>
      <xdr:colOff>609040</xdr:colOff>
      <xdr:row>253</xdr:row>
      <xdr:rowOff>85725</xdr:rowOff>
    </xdr:to>
    <xdr:cxnSp macro="">
      <xdr:nvCxnSpPr>
        <xdr:cNvPr id="586" name="AutoShape 19"/>
        <xdr:cNvCxnSpPr/>
      </xdr:nvCxnSpPr>
      <xdr:spPr>
        <a:xfrm>
          <a:off x="2352675" y="36614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254</xdr:row>
      <xdr:rowOff>85725</xdr:rowOff>
    </xdr:from>
    <xdr:to>
      <xdr:col>88</xdr:col>
      <xdr:colOff>609040</xdr:colOff>
      <xdr:row>254</xdr:row>
      <xdr:rowOff>85725</xdr:rowOff>
    </xdr:to>
    <xdr:cxnSp macro="">
      <xdr:nvCxnSpPr>
        <xdr:cNvPr id="587" name="AutoShape 19"/>
        <xdr:cNvCxnSpPr/>
      </xdr:nvCxnSpPr>
      <xdr:spPr>
        <a:xfrm>
          <a:off x="2352675" y="36776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255</xdr:row>
      <xdr:rowOff>85725</xdr:rowOff>
    </xdr:from>
    <xdr:to>
      <xdr:col>88</xdr:col>
      <xdr:colOff>609040</xdr:colOff>
      <xdr:row>255</xdr:row>
      <xdr:rowOff>85725</xdr:rowOff>
    </xdr:to>
    <xdr:cxnSp macro="">
      <xdr:nvCxnSpPr>
        <xdr:cNvPr id="588" name="AutoShape 19"/>
        <xdr:cNvCxnSpPr/>
      </xdr:nvCxnSpPr>
      <xdr:spPr>
        <a:xfrm>
          <a:off x="2352675" y="36937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256</xdr:row>
      <xdr:rowOff>85725</xdr:rowOff>
    </xdr:from>
    <xdr:to>
      <xdr:col>88</xdr:col>
      <xdr:colOff>609040</xdr:colOff>
      <xdr:row>256</xdr:row>
      <xdr:rowOff>85725</xdr:rowOff>
    </xdr:to>
    <xdr:cxnSp macro="">
      <xdr:nvCxnSpPr>
        <xdr:cNvPr id="589" name="AutoShape 19"/>
        <xdr:cNvCxnSpPr/>
      </xdr:nvCxnSpPr>
      <xdr:spPr>
        <a:xfrm>
          <a:off x="2352675" y="37099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257</xdr:row>
      <xdr:rowOff>85725</xdr:rowOff>
    </xdr:from>
    <xdr:to>
      <xdr:col>88</xdr:col>
      <xdr:colOff>609040</xdr:colOff>
      <xdr:row>257</xdr:row>
      <xdr:rowOff>85725</xdr:rowOff>
    </xdr:to>
    <xdr:cxnSp macro="">
      <xdr:nvCxnSpPr>
        <xdr:cNvPr id="590" name="AutoShape 19"/>
        <xdr:cNvCxnSpPr/>
      </xdr:nvCxnSpPr>
      <xdr:spPr>
        <a:xfrm>
          <a:off x="2352675" y="37261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258</xdr:row>
      <xdr:rowOff>85725</xdr:rowOff>
    </xdr:from>
    <xdr:to>
      <xdr:col>88</xdr:col>
      <xdr:colOff>609040</xdr:colOff>
      <xdr:row>258</xdr:row>
      <xdr:rowOff>85725</xdr:rowOff>
    </xdr:to>
    <xdr:cxnSp macro="">
      <xdr:nvCxnSpPr>
        <xdr:cNvPr id="591" name="AutoShape 19"/>
        <xdr:cNvCxnSpPr/>
      </xdr:nvCxnSpPr>
      <xdr:spPr>
        <a:xfrm>
          <a:off x="2352675" y="37423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259</xdr:row>
      <xdr:rowOff>85725</xdr:rowOff>
    </xdr:from>
    <xdr:to>
      <xdr:col>88</xdr:col>
      <xdr:colOff>609040</xdr:colOff>
      <xdr:row>259</xdr:row>
      <xdr:rowOff>85725</xdr:rowOff>
    </xdr:to>
    <xdr:cxnSp macro="">
      <xdr:nvCxnSpPr>
        <xdr:cNvPr id="592" name="AutoShape 19"/>
        <xdr:cNvCxnSpPr/>
      </xdr:nvCxnSpPr>
      <xdr:spPr>
        <a:xfrm>
          <a:off x="2352675" y="37585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260</xdr:row>
      <xdr:rowOff>85725</xdr:rowOff>
    </xdr:from>
    <xdr:to>
      <xdr:col>88</xdr:col>
      <xdr:colOff>609040</xdr:colOff>
      <xdr:row>260</xdr:row>
      <xdr:rowOff>85725</xdr:rowOff>
    </xdr:to>
    <xdr:cxnSp macro="">
      <xdr:nvCxnSpPr>
        <xdr:cNvPr id="593" name="AutoShape 19"/>
        <xdr:cNvCxnSpPr/>
      </xdr:nvCxnSpPr>
      <xdr:spPr>
        <a:xfrm>
          <a:off x="2352675" y="37747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261</xdr:row>
      <xdr:rowOff>85725</xdr:rowOff>
    </xdr:from>
    <xdr:to>
      <xdr:col>88</xdr:col>
      <xdr:colOff>609040</xdr:colOff>
      <xdr:row>261</xdr:row>
      <xdr:rowOff>85725</xdr:rowOff>
    </xdr:to>
    <xdr:cxnSp macro="">
      <xdr:nvCxnSpPr>
        <xdr:cNvPr id="594" name="AutoShape 19"/>
        <xdr:cNvCxnSpPr/>
      </xdr:nvCxnSpPr>
      <xdr:spPr>
        <a:xfrm>
          <a:off x="2352675" y="37909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262</xdr:row>
      <xdr:rowOff>85725</xdr:rowOff>
    </xdr:from>
    <xdr:to>
      <xdr:col>88</xdr:col>
      <xdr:colOff>609040</xdr:colOff>
      <xdr:row>262</xdr:row>
      <xdr:rowOff>85725</xdr:rowOff>
    </xdr:to>
    <xdr:cxnSp macro="">
      <xdr:nvCxnSpPr>
        <xdr:cNvPr id="595" name="AutoShape 19"/>
        <xdr:cNvCxnSpPr/>
      </xdr:nvCxnSpPr>
      <xdr:spPr>
        <a:xfrm>
          <a:off x="2352675" y="38071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263</xdr:row>
      <xdr:rowOff>85725</xdr:rowOff>
    </xdr:from>
    <xdr:to>
      <xdr:col>88</xdr:col>
      <xdr:colOff>609040</xdr:colOff>
      <xdr:row>263</xdr:row>
      <xdr:rowOff>85725</xdr:rowOff>
    </xdr:to>
    <xdr:cxnSp macro="">
      <xdr:nvCxnSpPr>
        <xdr:cNvPr id="596" name="AutoShape 19"/>
        <xdr:cNvCxnSpPr/>
      </xdr:nvCxnSpPr>
      <xdr:spPr>
        <a:xfrm>
          <a:off x="2352675" y="38233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264</xdr:row>
      <xdr:rowOff>85725</xdr:rowOff>
    </xdr:from>
    <xdr:to>
      <xdr:col>88</xdr:col>
      <xdr:colOff>609040</xdr:colOff>
      <xdr:row>264</xdr:row>
      <xdr:rowOff>85725</xdr:rowOff>
    </xdr:to>
    <xdr:cxnSp macro="">
      <xdr:nvCxnSpPr>
        <xdr:cNvPr id="597" name="AutoShape 19"/>
        <xdr:cNvCxnSpPr/>
      </xdr:nvCxnSpPr>
      <xdr:spPr>
        <a:xfrm>
          <a:off x="2352675" y="38395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265</xdr:row>
      <xdr:rowOff>85725</xdr:rowOff>
    </xdr:from>
    <xdr:to>
      <xdr:col>88</xdr:col>
      <xdr:colOff>609040</xdr:colOff>
      <xdr:row>265</xdr:row>
      <xdr:rowOff>85725</xdr:rowOff>
    </xdr:to>
    <xdr:cxnSp macro="">
      <xdr:nvCxnSpPr>
        <xdr:cNvPr id="598" name="AutoShape 19"/>
        <xdr:cNvCxnSpPr/>
      </xdr:nvCxnSpPr>
      <xdr:spPr>
        <a:xfrm>
          <a:off x="2352675" y="38557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266</xdr:row>
      <xdr:rowOff>85725</xdr:rowOff>
    </xdr:from>
    <xdr:to>
      <xdr:col>88</xdr:col>
      <xdr:colOff>609040</xdr:colOff>
      <xdr:row>266</xdr:row>
      <xdr:rowOff>85725</xdr:rowOff>
    </xdr:to>
    <xdr:cxnSp macro="">
      <xdr:nvCxnSpPr>
        <xdr:cNvPr id="599" name="AutoShape 19"/>
        <xdr:cNvCxnSpPr/>
      </xdr:nvCxnSpPr>
      <xdr:spPr>
        <a:xfrm>
          <a:off x="2352675" y="38719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267</xdr:row>
      <xdr:rowOff>85725</xdr:rowOff>
    </xdr:from>
    <xdr:to>
      <xdr:col>88</xdr:col>
      <xdr:colOff>609040</xdr:colOff>
      <xdr:row>267</xdr:row>
      <xdr:rowOff>85725</xdr:rowOff>
    </xdr:to>
    <xdr:cxnSp macro="">
      <xdr:nvCxnSpPr>
        <xdr:cNvPr id="600" name="AutoShape 19"/>
        <xdr:cNvCxnSpPr/>
      </xdr:nvCxnSpPr>
      <xdr:spPr>
        <a:xfrm>
          <a:off x="2352675" y="38881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268</xdr:row>
      <xdr:rowOff>85725</xdr:rowOff>
    </xdr:from>
    <xdr:to>
      <xdr:col>88</xdr:col>
      <xdr:colOff>609040</xdr:colOff>
      <xdr:row>268</xdr:row>
      <xdr:rowOff>85725</xdr:rowOff>
    </xdr:to>
    <xdr:cxnSp macro="">
      <xdr:nvCxnSpPr>
        <xdr:cNvPr id="601" name="AutoShape 19"/>
        <xdr:cNvCxnSpPr/>
      </xdr:nvCxnSpPr>
      <xdr:spPr>
        <a:xfrm>
          <a:off x="2352675" y="39042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269</xdr:row>
      <xdr:rowOff>85725</xdr:rowOff>
    </xdr:from>
    <xdr:to>
      <xdr:col>88</xdr:col>
      <xdr:colOff>609040</xdr:colOff>
      <xdr:row>269</xdr:row>
      <xdr:rowOff>85725</xdr:rowOff>
    </xdr:to>
    <xdr:cxnSp macro="">
      <xdr:nvCxnSpPr>
        <xdr:cNvPr id="602" name="AutoShape 19"/>
        <xdr:cNvCxnSpPr/>
      </xdr:nvCxnSpPr>
      <xdr:spPr>
        <a:xfrm>
          <a:off x="2352675" y="39204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270</xdr:row>
      <xdr:rowOff>85725</xdr:rowOff>
    </xdr:from>
    <xdr:to>
      <xdr:col>88</xdr:col>
      <xdr:colOff>609040</xdr:colOff>
      <xdr:row>270</xdr:row>
      <xdr:rowOff>85725</xdr:rowOff>
    </xdr:to>
    <xdr:cxnSp macro="">
      <xdr:nvCxnSpPr>
        <xdr:cNvPr id="603" name="AutoShape 19"/>
        <xdr:cNvCxnSpPr/>
      </xdr:nvCxnSpPr>
      <xdr:spPr>
        <a:xfrm>
          <a:off x="2352675" y="39366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271</xdr:row>
      <xdr:rowOff>85725</xdr:rowOff>
    </xdr:from>
    <xdr:to>
      <xdr:col>88</xdr:col>
      <xdr:colOff>609040</xdr:colOff>
      <xdr:row>271</xdr:row>
      <xdr:rowOff>85725</xdr:rowOff>
    </xdr:to>
    <xdr:cxnSp macro="">
      <xdr:nvCxnSpPr>
        <xdr:cNvPr id="604" name="AutoShape 19"/>
        <xdr:cNvCxnSpPr/>
      </xdr:nvCxnSpPr>
      <xdr:spPr>
        <a:xfrm>
          <a:off x="2352675" y="39528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272</xdr:row>
      <xdr:rowOff>85725</xdr:rowOff>
    </xdr:from>
    <xdr:to>
      <xdr:col>88</xdr:col>
      <xdr:colOff>609040</xdr:colOff>
      <xdr:row>272</xdr:row>
      <xdr:rowOff>85725</xdr:rowOff>
    </xdr:to>
    <xdr:cxnSp macro="">
      <xdr:nvCxnSpPr>
        <xdr:cNvPr id="605" name="AutoShape 19"/>
        <xdr:cNvCxnSpPr/>
      </xdr:nvCxnSpPr>
      <xdr:spPr>
        <a:xfrm>
          <a:off x="2352675" y="39690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273</xdr:row>
      <xdr:rowOff>85725</xdr:rowOff>
    </xdr:from>
    <xdr:to>
      <xdr:col>88</xdr:col>
      <xdr:colOff>609040</xdr:colOff>
      <xdr:row>273</xdr:row>
      <xdr:rowOff>85725</xdr:rowOff>
    </xdr:to>
    <xdr:cxnSp macro="">
      <xdr:nvCxnSpPr>
        <xdr:cNvPr id="606" name="AutoShape 19"/>
        <xdr:cNvCxnSpPr/>
      </xdr:nvCxnSpPr>
      <xdr:spPr>
        <a:xfrm>
          <a:off x="2352675" y="39852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274</xdr:row>
      <xdr:rowOff>85725</xdr:rowOff>
    </xdr:from>
    <xdr:to>
      <xdr:col>88</xdr:col>
      <xdr:colOff>609040</xdr:colOff>
      <xdr:row>274</xdr:row>
      <xdr:rowOff>85725</xdr:rowOff>
    </xdr:to>
    <xdr:cxnSp macro="">
      <xdr:nvCxnSpPr>
        <xdr:cNvPr id="607" name="AutoShape 19"/>
        <xdr:cNvCxnSpPr/>
      </xdr:nvCxnSpPr>
      <xdr:spPr>
        <a:xfrm>
          <a:off x="2352675" y="400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275</xdr:row>
      <xdr:rowOff>85725</xdr:rowOff>
    </xdr:from>
    <xdr:to>
      <xdr:col>88</xdr:col>
      <xdr:colOff>609040</xdr:colOff>
      <xdr:row>275</xdr:row>
      <xdr:rowOff>85725</xdr:rowOff>
    </xdr:to>
    <xdr:cxnSp macro="">
      <xdr:nvCxnSpPr>
        <xdr:cNvPr id="608" name="AutoShape 19"/>
        <xdr:cNvCxnSpPr/>
      </xdr:nvCxnSpPr>
      <xdr:spPr>
        <a:xfrm>
          <a:off x="2352675" y="40176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276</xdr:row>
      <xdr:rowOff>85725</xdr:rowOff>
    </xdr:from>
    <xdr:to>
      <xdr:col>88</xdr:col>
      <xdr:colOff>609040</xdr:colOff>
      <xdr:row>276</xdr:row>
      <xdr:rowOff>85725</xdr:rowOff>
    </xdr:to>
    <xdr:cxnSp macro="">
      <xdr:nvCxnSpPr>
        <xdr:cNvPr id="609" name="AutoShape 19"/>
        <xdr:cNvCxnSpPr/>
      </xdr:nvCxnSpPr>
      <xdr:spPr>
        <a:xfrm>
          <a:off x="2352675" y="40338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277</xdr:row>
      <xdr:rowOff>85725</xdr:rowOff>
    </xdr:from>
    <xdr:to>
      <xdr:col>88</xdr:col>
      <xdr:colOff>609040</xdr:colOff>
      <xdr:row>277</xdr:row>
      <xdr:rowOff>85725</xdr:rowOff>
    </xdr:to>
    <xdr:cxnSp macro="">
      <xdr:nvCxnSpPr>
        <xdr:cNvPr id="610" name="AutoShape 19"/>
        <xdr:cNvCxnSpPr/>
      </xdr:nvCxnSpPr>
      <xdr:spPr>
        <a:xfrm>
          <a:off x="2352675" y="40500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278</xdr:row>
      <xdr:rowOff>85725</xdr:rowOff>
    </xdr:from>
    <xdr:to>
      <xdr:col>88</xdr:col>
      <xdr:colOff>609040</xdr:colOff>
      <xdr:row>278</xdr:row>
      <xdr:rowOff>85725</xdr:rowOff>
    </xdr:to>
    <xdr:cxnSp macro="">
      <xdr:nvCxnSpPr>
        <xdr:cNvPr id="611" name="AutoShape 19"/>
        <xdr:cNvCxnSpPr/>
      </xdr:nvCxnSpPr>
      <xdr:spPr>
        <a:xfrm>
          <a:off x="2352675" y="40662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279</xdr:row>
      <xdr:rowOff>85725</xdr:rowOff>
    </xdr:from>
    <xdr:to>
      <xdr:col>88</xdr:col>
      <xdr:colOff>609040</xdr:colOff>
      <xdr:row>279</xdr:row>
      <xdr:rowOff>85725</xdr:rowOff>
    </xdr:to>
    <xdr:cxnSp macro="">
      <xdr:nvCxnSpPr>
        <xdr:cNvPr id="612" name="AutoShape 19"/>
        <xdr:cNvCxnSpPr/>
      </xdr:nvCxnSpPr>
      <xdr:spPr>
        <a:xfrm>
          <a:off x="2352675" y="40824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280</xdr:row>
      <xdr:rowOff>85725</xdr:rowOff>
    </xdr:from>
    <xdr:to>
      <xdr:col>88</xdr:col>
      <xdr:colOff>609040</xdr:colOff>
      <xdr:row>280</xdr:row>
      <xdr:rowOff>85725</xdr:rowOff>
    </xdr:to>
    <xdr:cxnSp macro="">
      <xdr:nvCxnSpPr>
        <xdr:cNvPr id="613" name="AutoShape 19"/>
        <xdr:cNvCxnSpPr/>
      </xdr:nvCxnSpPr>
      <xdr:spPr>
        <a:xfrm>
          <a:off x="2352675" y="40986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281</xdr:row>
      <xdr:rowOff>85725</xdr:rowOff>
    </xdr:from>
    <xdr:to>
      <xdr:col>88</xdr:col>
      <xdr:colOff>609040</xdr:colOff>
      <xdr:row>281</xdr:row>
      <xdr:rowOff>85725</xdr:rowOff>
    </xdr:to>
    <xdr:cxnSp macro="">
      <xdr:nvCxnSpPr>
        <xdr:cNvPr id="614" name="AutoShape 19"/>
        <xdr:cNvCxnSpPr/>
      </xdr:nvCxnSpPr>
      <xdr:spPr>
        <a:xfrm>
          <a:off x="2352675" y="41148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282</xdr:row>
      <xdr:rowOff>85725</xdr:rowOff>
    </xdr:from>
    <xdr:to>
      <xdr:col>88</xdr:col>
      <xdr:colOff>609040</xdr:colOff>
      <xdr:row>282</xdr:row>
      <xdr:rowOff>85725</xdr:rowOff>
    </xdr:to>
    <xdr:cxnSp macro="">
      <xdr:nvCxnSpPr>
        <xdr:cNvPr id="615" name="AutoShape 19"/>
        <xdr:cNvCxnSpPr/>
      </xdr:nvCxnSpPr>
      <xdr:spPr>
        <a:xfrm>
          <a:off x="2352675" y="41309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283</xdr:row>
      <xdr:rowOff>85725</xdr:rowOff>
    </xdr:from>
    <xdr:to>
      <xdr:col>88</xdr:col>
      <xdr:colOff>609040</xdr:colOff>
      <xdr:row>283</xdr:row>
      <xdr:rowOff>85725</xdr:rowOff>
    </xdr:to>
    <xdr:cxnSp macro="">
      <xdr:nvCxnSpPr>
        <xdr:cNvPr id="616" name="AutoShape 19"/>
        <xdr:cNvCxnSpPr/>
      </xdr:nvCxnSpPr>
      <xdr:spPr>
        <a:xfrm>
          <a:off x="2352675" y="41471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284</xdr:row>
      <xdr:rowOff>85725</xdr:rowOff>
    </xdr:from>
    <xdr:to>
      <xdr:col>88</xdr:col>
      <xdr:colOff>609040</xdr:colOff>
      <xdr:row>284</xdr:row>
      <xdr:rowOff>85725</xdr:rowOff>
    </xdr:to>
    <xdr:cxnSp macro="">
      <xdr:nvCxnSpPr>
        <xdr:cNvPr id="617" name="AutoShape 19"/>
        <xdr:cNvCxnSpPr/>
      </xdr:nvCxnSpPr>
      <xdr:spPr>
        <a:xfrm>
          <a:off x="2352675" y="41633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285</xdr:row>
      <xdr:rowOff>85725</xdr:rowOff>
    </xdr:from>
    <xdr:to>
      <xdr:col>88</xdr:col>
      <xdr:colOff>609040</xdr:colOff>
      <xdr:row>285</xdr:row>
      <xdr:rowOff>85725</xdr:rowOff>
    </xdr:to>
    <xdr:cxnSp macro="">
      <xdr:nvCxnSpPr>
        <xdr:cNvPr id="618" name="AutoShape 19"/>
        <xdr:cNvCxnSpPr/>
      </xdr:nvCxnSpPr>
      <xdr:spPr>
        <a:xfrm>
          <a:off x="2352675" y="41795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286</xdr:row>
      <xdr:rowOff>85725</xdr:rowOff>
    </xdr:from>
    <xdr:to>
      <xdr:col>88</xdr:col>
      <xdr:colOff>609040</xdr:colOff>
      <xdr:row>286</xdr:row>
      <xdr:rowOff>85725</xdr:rowOff>
    </xdr:to>
    <xdr:cxnSp macro="">
      <xdr:nvCxnSpPr>
        <xdr:cNvPr id="619" name="AutoShape 19"/>
        <xdr:cNvCxnSpPr/>
      </xdr:nvCxnSpPr>
      <xdr:spPr>
        <a:xfrm>
          <a:off x="2352675" y="41957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287</xdr:row>
      <xdr:rowOff>85725</xdr:rowOff>
    </xdr:from>
    <xdr:to>
      <xdr:col>88</xdr:col>
      <xdr:colOff>609040</xdr:colOff>
      <xdr:row>287</xdr:row>
      <xdr:rowOff>85725</xdr:rowOff>
    </xdr:to>
    <xdr:cxnSp macro="">
      <xdr:nvCxnSpPr>
        <xdr:cNvPr id="620" name="AutoShape 19"/>
        <xdr:cNvCxnSpPr/>
      </xdr:nvCxnSpPr>
      <xdr:spPr>
        <a:xfrm>
          <a:off x="2352675" y="42119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288</xdr:row>
      <xdr:rowOff>85725</xdr:rowOff>
    </xdr:from>
    <xdr:to>
      <xdr:col>88</xdr:col>
      <xdr:colOff>609040</xdr:colOff>
      <xdr:row>288</xdr:row>
      <xdr:rowOff>85725</xdr:rowOff>
    </xdr:to>
    <xdr:cxnSp macro="">
      <xdr:nvCxnSpPr>
        <xdr:cNvPr id="621" name="AutoShape 19"/>
        <xdr:cNvCxnSpPr/>
      </xdr:nvCxnSpPr>
      <xdr:spPr>
        <a:xfrm>
          <a:off x="2352675" y="42281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289</xdr:row>
      <xdr:rowOff>85725</xdr:rowOff>
    </xdr:from>
    <xdr:to>
      <xdr:col>88</xdr:col>
      <xdr:colOff>609040</xdr:colOff>
      <xdr:row>289</xdr:row>
      <xdr:rowOff>85725</xdr:rowOff>
    </xdr:to>
    <xdr:cxnSp macro="">
      <xdr:nvCxnSpPr>
        <xdr:cNvPr id="622" name="AutoShape 19"/>
        <xdr:cNvCxnSpPr/>
      </xdr:nvCxnSpPr>
      <xdr:spPr>
        <a:xfrm>
          <a:off x="2352675" y="42443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290</xdr:row>
      <xdr:rowOff>85725</xdr:rowOff>
    </xdr:from>
    <xdr:to>
      <xdr:col>88</xdr:col>
      <xdr:colOff>609040</xdr:colOff>
      <xdr:row>290</xdr:row>
      <xdr:rowOff>85725</xdr:rowOff>
    </xdr:to>
    <xdr:cxnSp macro="">
      <xdr:nvCxnSpPr>
        <xdr:cNvPr id="623" name="AutoShape 19"/>
        <xdr:cNvCxnSpPr/>
      </xdr:nvCxnSpPr>
      <xdr:spPr>
        <a:xfrm>
          <a:off x="2352675" y="42605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291</xdr:row>
      <xdr:rowOff>85725</xdr:rowOff>
    </xdr:from>
    <xdr:to>
      <xdr:col>88</xdr:col>
      <xdr:colOff>609040</xdr:colOff>
      <xdr:row>291</xdr:row>
      <xdr:rowOff>85725</xdr:rowOff>
    </xdr:to>
    <xdr:cxnSp macro="">
      <xdr:nvCxnSpPr>
        <xdr:cNvPr id="624" name="AutoShape 19"/>
        <xdr:cNvCxnSpPr/>
      </xdr:nvCxnSpPr>
      <xdr:spPr>
        <a:xfrm>
          <a:off x="2352675" y="427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292</xdr:row>
      <xdr:rowOff>85725</xdr:rowOff>
    </xdr:from>
    <xdr:to>
      <xdr:col>88</xdr:col>
      <xdr:colOff>609040</xdr:colOff>
      <xdr:row>292</xdr:row>
      <xdr:rowOff>85725</xdr:rowOff>
    </xdr:to>
    <xdr:cxnSp macro="">
      <xdr:nvCxnSpPr>
        <xdr:cNvPr id="625" name="AutoShape 19"/>
        <xdr:cNvCxnSpPr/>
      </xdr:nvCxnSpPr>
      <xdr:spPr>
        <a:xfrm>
          <a:off x="2352675" y="42929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293</xdr:row>
      <xdr:rowOff>85725</xdr:rowOff>
    </xdr:from>
    <xdr:to>
      <xdr:col>88</xdr:col>
      <xdr:colOff>609040</xdr:colOff>
      <xdr:row>293</xdr:row>
      <xdr:rowOff>85725</xdr:rowOff>
    </xdr:to>
    <xdr:cxnSp macro="">
      <xdr:nvCxnSpPr>
        <xdr:cNvPr id="626" name="AutoShape 19"/>
        <xdr:cNvCxnSpPr/>
      </xdr:nvCxnSpPr>
      <xdr:spPr>
        <a:xfrm>
          <a:off x="2352675" y="43091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294</xdr:row>
      <xdr:rowOff>85725</xdr:rowOff>
    </xdr:from>
    <xdr:to>
      <xdr:col>88</xdr:col>
      <xdr:colOff>609040</xdr:colOff>
      <xdr:row>294</xdr:row>
      <xdr:rowOff>85725</xdr:rowOff>
    </xdr:to>
    <xdr:cxnSp macro="">
      <xdr:nvCxnSpPr>
        <xdr:cNvPr id="627" name="AutoShape 19"/>
        <xdr:cNvCxnSpPr/>
      </xdr:nvCxnSpPr>
      <xdr:spPr>
        <a:xfrm>
          <a:off x="2352675" y="43253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295</xdr:row>
      <xdr:rowOff>85725</xdr:rowOff>
    </xdr:from>
    <xdr:to>
      <xdr:col>88</xdr:col>
      <xdr:colOff>609040</xdr:colOff>
      <xdr:row>295</xdr:row>
      <xdr:rowOff>85725</xdr:rowOff>
    </xdr:to>
    <xdr:cxnSp macro="">
      <xdr:nvCxnSpPr>
        <xdr:cNvPr id="628" name="AutoShape 19"/>
        <xdr:cNvCxnSpPr/>
      </xdr:nvCxnSpPr>
      <xdr:spPr>
        <a:xfrm>
          <a:off x="2352675" y="43414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296</xdr:row>
      <xdr:rowOff>85725</xdr:rowOff>
    </xdr:from>
    <xdr:to>
      <xdr:col>88</xdr:col>
      <xdr:colOff>609040</xdr:colOff>
      <xdr:row>296</xdr:row>
      <xdr:rowOff>85725</xdr:rowOff>
    </xdr:to>
    <xdr:cxnSp macro="">
      <xdr:nvCxnSpPr>
        <xdr:cNvPr id="629" name="AutoShape 19"/>
        <xdr:cNvCxnSpPr/>
      </xdr:nvCxnSpPr>
      <xdr:spPr>
        <a:xfrm>
          <a:off x="2352675" y="43576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297</xdr:row>
      <xdr:rowOff>85725</xdr:rowOff>
    </xdr:from>
    <xdr:to>
      <xdr:col>88</xdr:col>
      <xdr:colOff>609040</xdr:colOff>
      <xdr:row>297</xdr:row>
      <xdr:rowOff>85725</xdr:rowOff>
    </xdr:to>
    <xdr:cxnSp macro="">
      <xdr:nvCxnSpPr>
        <xdr:cNvPr id="630" name="AutoShape 19"/>
        <xdr:cNvCxnSpPr/>
      </xdr:nvCxnSpPr>
      <xdr:spPr>
        <a:xfrm>
          <a:off x="2352675" y="43738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298</xdr:row>
      <xdr:rowOff>85725</xdr:rowOff>
    </xdr:from>
    <xdr:to>
      <xdr:col>88</xdr:col>
      <xdr:colOff>609040</xdr:colOff>
      <xdr:row>298</xdr:row>
      <xdr:rowOff>85725</xdr:rowOff>
    </xdr:to>
    <xdr:cxnSp macro="">
      <xdr:nvCxnSpPr>
        <xdr:cNvPr id="631" name="AutoShape 19"/>
        <xdr:cNvCxnSpPr/>
      </xdr:nvCxnSpPr>
      <xdr:spPr>
        <a:xfrm>
          <a:off x="2352675" y="43900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299</xdr:row>
      <xdr:rowOff>85725</xdr:rowOff>
    </xdr:from>
    <xdr:to>
      <xdr:col>88</xdr:col>
      <xdr:colOff>609040</xdr:colOff>
      <xdr:row>299</xdr:row>
      <xdr:rowOff>85725</xdr:rowOff>
    </xdr:to>
    <xdr:cxnSp macro="">
      <xdr:nvCxnSpPr>
        <xdr:cNvPr id="632" name="AutoShape 19"/>
        <xdr:cNvCxnSpPr/>
      </xdr:nvCxnSpPr>
      <xdr:spPr>
        <a:xfrm>
          <a:off x="2352675" y="44062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300</xdr:row>
      <xdr:rowOff>85725</xdr:rowOff>
    </xdr:from>
    <xdr:to>
      <xdr:col>88</xdr:col>
      <xdr:colOff>609040</xdr:colOff>
      <xdr:row>300</xdr:row>
      <xdr:rowOff>85725</xdr:rowOff>
    </xdr:to>
    <xdr:cxnSp macro="">
      <xdr:nvCxnSpPr>
        <xdr:cNvPr id="633" name="AutoShape 19"/>
        <xdr:cNvCxnSpPr/>
      </xdr:nvCxnSpPr>
      <xdr:spPr>
        <a:xfrm>
          <a:off x="2352675" y="44224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301</xdr:row>
      <xdr:rowOff>85725</xdr:rowOff>
    </xdr:from>
    <xdr:to>
      <xdr:col>88</xdr:col>
      <xdr:colOff>609040</xdr:colOff>
      <xdr:row>301</xdr:row>
      <xdr:rowOff>85725</xdr:rowOff>
    </xdr:to>
    <xdr:cxnSp macro="">
      <xdr:nvCxnSpPr>
        <xdr:cNvPr id="634" name="AutoShape 19"/>
        <xdr:cNvCxnSpPr/>
      </xdr:nvCxnSpPr>
      <xdr:spPr>
        <a:xfrm>
          <a:off x="2352675" y="44386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302</xdr:row>
      <xdr:rowOff>85725</xdr:rowOff>
    </xdr:from>
    <xdr:to>
      <xdr:col>88</xdr:col>
      <xdr:colOff>609040</xdr:colOff>
      <xdr:row>302</xdr:row>
      <xdr:rowOff>85725</xdr:rowOff>
    </xdr:to>
    <xdr:cxnSp macro="">
      <xdr:nvCxnSpPr>
        <xdr:cNvPr id="635" name="AutoShape 19"/>
        <xdr:cNvCxnSpPr/>
      </xdr:nvCxnSpPr>
      <xdr:spPr>
        <a:xfrm>
          <a:off x="2352675" y="44548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303</xdr:row>
      <xdr:rowOff>85725</xdr:rowOff>
    </xdr:from>
    <xdr:to>
      <xdr:col>88</xdr:col>
      <xdr:colOff>609040</xdr:colOff>
      <xdr:row>303</xdr:row>
      <xdr:rowOff>85725</xdr:rowOff>
    </xdr:to>
    <xdr:cxnSp macro="">
      <xdr:nvCxnSpPr>
        <xdr:cNvPr id="636" name="AutoShape 19"/>
        <xdr:cNvCxnSpPr/>
      </xdr:nvCxnSpPr>
      <xdr:spPr>
        <a:xfrm>
          <a:off x="2352675" y="44710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304</xdr:row>
      <xdr:rowOff>85725</xdr:rowOff>
    </xdr:from>
    <xdr:to>
      <xdr:col>88</xdr:col>
      <xdr:colOff>609040</xdr:colOff>
      <xdr:row>304</xdr:row>
      <xdr:rowOff>85725</xdr:rowOff>
    </xdr:to>
    <xdr:cxnSp macro="">
      <xdr:nvCxnSpPr>
        <xdr:cNvPr id="637" name="AutoShape 19"/>
        <xdr:cNvCxnSpPr/>
      </xdr:nvCxnSpPr>
      <xdr:spPr>
        <a:xfrm>
          <a:off x="2352675" y="44872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305</xdr:row>
      <xdr:rowOff>85725</xdr:rowOff>
    </xdr:from>
    <xdr:to>
      <xdr:col>88</xdr:col>
      <xdr:colOff>609040</xdr:colOff>
      <xdr:row>305</xdr:row>
      <xdr:rowOff>85725</xdr:rowOff>
    </xdr:to>
    <xdr:cxnSp macro="">
      <xdr:nvCxnSpPr>
        <xdr:cNvPr id="638" name="AutoShape 19"/>
        <xdr:cNvCxnSpPr/>
      </xdr:nvCxnSpPr>
      <xdr:spPr>
        <a:xfrm>
          <a:off x="2352675" y="45034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306</xdr:row>
      <xdr:rowOff>85725</xdr:rowOff>
    </xdr:from>
    <xdr:to>
      <xdr:col>88</xdr:col>
      <xdr:colOff>609040</xdr:colOff>
      <xdr:row>306</xdr:row>
      <xdr:rowOff>85725</xdr:rowOff>
    </xdr:to>
    <xdr:cxnSp macro="">
      <xdr:nvCxnSpPr>
        <xdr:cNvPr id="639" name="AutoShape 19"/>
        <xdr:cNvCxnSpPr/>
      </xdr:nvCxnSpPr>
      <xdr:spPr>
        <a:xfrm>
          <a:off x="2352675" y="45196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307</xdr:row>
      <xdr:rowOff>85725</xdr:rowOff>
    </xdr:from>
    <xdr:to>
      <xdr:col>88</xdr:col>
      <xdr:colOff>609040</xdr:colOff>
      <xdr:row>307</xdr:row>
      <xdr:rowOff>85725</xdr:rowOff>
    </xdr:to>
    <xdr:cxnSp macro="">
      <xdr:nvCxnSpPr>
        <xdr:cNvPr id="640" name="AutoShape 19"/>
        <xdr:cNvCxnSpPr/>
      </xdr:nvCxnSpPr>
      <xdr:spPr>
        <a:xfrm>
          <a:off x="2352675" y="45358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308</xdr:row>
      <xdr:rowOff>85725</xdr:rowOff>
    </xdr:from>
    <xdr:to>
      <xdr:col>88</xdr:col>
      <xdr:colOff>609040</xdr:colOff>
      <xdr:row>308</xdr:row>
      <xdr:rowOff>85725</xdr:rowOff>
    </xdr:to>
    <xdr:cxnSp macro="">
      <xdr:nvCxnSpPr>
        <xdr:cNvPr id="641" name="AutoShape 19"/>
        <xdr:cNvCxnSpPr/>
      </xdr:nvCxnSpPr>
      <xdr:spPr>
        <a:xfrm>
          <a:off x="2352675" y="455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309</xdr:row>
      <xdr:rowOff>85725</xdr:rowOff>
    </xdr:from>
    <xdr:to>
      <xdr:col>88</xdr:col>
      <xdr:colOff>609040</xdr:colOff>
      <xdr:row>309</xdr:row>
      <xdr:rowOff>85725</xdr:rowOff>
    </xdr:to>
    <xdr:cxnSp macro="">
      <xdr:nvCxnSpPr>
        <xdr:cNvPr id="642" name="AutoShape 19"/>
        <xdr:cNvCxnSpPr/>
      </xdr:nvCxnSpPr>
      <xdr:spPr>
        <a:xfrm>
          <a:off x="2352675" y="45681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310</xdr:row>
      <xdr:rowOff>85725</xdr:rowOff>
    </xdr:from>
    <xdr:to>
      <xdr:col>88</xdr:col>
      <xdr:colOff>609040</xdr:colOff>
      <xdr:row>310</xdr:row>
      <xdr:rowOff>85725</xdr:rowOff>
    </xdr:to>
    <xdr:cxnSp macro="">
      <xdr:nvCxnSpPr>
        <xdr:cNvPr id="643" name="AutoShape 19"/>
        <xdr:cNvCxnSpPr/>
      </xdr:nvCxnSpPr>
      <xdr:spPr>
        <a:xfrm>
          <a:off x="2352675" y="45843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311</xdr:row>
      <xdr:rowOff>85725</xdr:rowOff>
    </xdr:from>
    <xdr:to>
      <xdr:col>88</xdr:col>
      <xdr:colOff>609040</xdr:colOff>
      <xdr:row>311</xdr:row>
      <xdr:rowOff>85725</xdr:rowOff>
    </xdr:to>
    <xdr:cxnSp macro="">
      <xdr:nvCxnSpPr>
        <xdr:cNvPr id="644" name="AutoShape 19"/>
        <xdr:cNvCxnSpPr/>
      </xdr:nvCxnSpPr>
      <xdr:spPr>
        <a:xfrm>
          <a:off x="2352675" y="46005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312</xdr:row>
      <xdr:rowOff>85725</xdr:rowOff>
    </xdr:from>
    <xdr:to>
      <xdr:col>88</xdr:col>
      <xdr:colOff>609040</xdr:colOff>
      <xdr:row>312</xdr:row>
      <xdr:rowOff>85725</xdr:rowOff>
    </xdr:to>
    <xdr:cxnSp macro="">
      <xdr:nvCxnSpPr>
        <xdr:cNvPr id="645" name="AutoShape 19"/>
        <xdr:cNvCxnSpPr/>
      </xdr:nvCxnSpPr>
      <xdr:spPr>
        <a:xfrm>
          <a:off x="2352675" y="46167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313</xdr:row>
      <xdr:rowOff>85725</xdr:rowOff>
    </xdr:from>
    <xdr:to>
      <xdr:col>88</xdr:col>
      <xdr:colOff>609040</xdr:colOff>
      <xdr:row>313</xdr:row>
      <xdr:rowOff>85725</xdr:rowOff>
    </xdr:to>
    <xdr:cxnSp macro="">
      <xdr:nvCxnSpPr>
        <xdr:cNvPr id="646" name="AutoShape 19"/>
        <xdr:cNvCxnSpPr/>
      </xdr:nvCxnSpPr>
      <xdr:spPr>
        <a:xfrm>
          <a:off x="2352675" y="46329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314</xdr:row>
      <xdr:rowOff>85725</xdr:rowOff>
    </xdr:from>
    <xdr:to>
      <xdr:col>88</xdr:col>
      <xdr:colOff>609040</xdr:colOff>
      <xdr:row>314</xdr:row>
      <xdr:rowOff>85725</xdr:rowOff>
    </xdr:to>
    <xdr:cxnSp macro="">
      <xdr:nvCxnSpPr>
        <xdr:cNvPr id="647" name="AutoShape 19"/>
        <xdr:cNvCxnSpPr/>
      </xdr:nvCxnSpPr>
      <xdr:spPr>
        <a:xfrm>
          <a:off x="2352675" y="46491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315</xdr:row>
      <xdr:rowOff>85725</xdr:rowOff>
    </xdr:from>
    <xdr:to>
      <xdr:col>88</xdr:col>
      <xdr:colOff>609040</xdr:colOff>
      <xdr:row>315</xdr:row>
      <xdr:rowOff>85725</xdr:rowOff>
    </xdr:to>
    <xdr:cxnSp macro="">
      <xdr:nvCxnSpPr>
        <xdr:cNvPr id="648" name="AutoShape 19"/>
        <xdr:cNvCxnSpPr/>
      </xdr:nvCxnSpPr>
      <xdr:spPr>
        <a:xfrm>
          <a:off x="2352675" y="46653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316</xdr:row>
      <xdr:rowOff>85725</xdr:rowOff>
    </xdr:from>
    <xdr:to>
      <xdr:col>88</xdr:col>
      <xdr:colOff>609040</xdr:colOff>
      <xdr:row>316</xdr:row>
      <xdr:rowOff>85725</xdr:rowOff>
    </xdr:to>
    <xdr:cxnSp macro="">
      <xdr:nvCxnSpPr>
        <xdr:cNvPr id="649" name="AutoShape 19"/>
        <xdr:cNvCxnSpPr/>
      </xdr:nvCxnSpPr>
      <xdr:spPr>
        <a:xfrm>
          <a:off x="2352675" y="46815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317</xdr:row>
      <xdr:rowOff>85725</xdr:rowOff>
    </xdr:from>
    <xdr:to>
      <xdr:col>88</xdr:col>
      <xdr:colOff>609040</xdr:colOff>
      <xdr:row>317</xdr:row>
      <xdr:rowOff>85725</xdr:rowOff>
    </xdr:to>
    <xdr:cxnSp macro="">
      <xdr:nvCxnSpPr>
        <xdr:cNvPr id="650" name="AutoShape 19"/>
        <xdr:cNvCxnSpPr/>
      </xdr:nvCxnSpPr>
      <xdr:spPr>
        <a:xfrm>
          <a:off x="2352675" y="46977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1\0629-Palazzo%20Boutique%20Residences\Documents%20and%20Settings\edon\My%20Documents\PALAZO\BQ\BQ-AED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IIN\FS\AAJ\BPPN-AAJ251001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9903\bq\bq-ars\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NLS\REKAPANALIS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nalisa-DSPN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PAKUBUWONO\PENAWARAN\bq-Pkbwon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RS.RSUDPKU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ta_nt1\bq\BQ\99-952\SEKONGKANG\E20-02Guest%20Hous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BELAGIO\BILA\bq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1237-Bintaro%20Plaza%20Residences%20(Pre)\09\02-Hotel%20Aston%20Purwokerto\AHS\Struktur%20Arsitek%20Aston%20Purwokert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REKAP%20BQ\Bill%20of%20Qty-MAL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DISPENDA\DC\Rekap-RAB-dc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POMALA\Fe-Ni-a-rev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RTHA%20GDING\BQ-OW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GROSIRT.ABANG\BILL%2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BKPM\RAB%20BKPM%20AR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SENTU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pemasaran\AMIK\letung12juni.dc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DISPND\anlis-dc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yanto\c\tender\FTTJ\BQ%20FTTJ%20(%20AGTS'02)%20(version%204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braga-citywalk_r3_alt1\ANALISA_ars_bc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NLS\ANA-REKAP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MANHATHAN\RAB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REKAP%20BQ\BEKAS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La%20Piazza\ANALISA-AR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boqrsudi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PEMASARAN\jalan\pekanheran\jalanpekanheran-dc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PAKUBUWONO\bq-Pkbwono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TENDER\PGCililitan\EV%20GROC%20CIL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TANAH%20ABANG\ANALISA-AR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STRA-DURI\ANLIS-ASTRADUR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RTHA%20GDING\Bill%20Qty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1237-bintaro%20plaza%20residences%20(pre)\05\16%20(Pluit%20Junction)\BQ\Paket%20ME\Unprice\Paket%20M&amp;E\Mekanikal%20&amp;MVAC-ducting\02\06\bq\bq-est\m&amp;e\Tata%20Udara\Daf-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Lonsum\bill\Analisa_str_a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TANAH%20ABANG\check1\ANALISA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UMINA%20Perhit%20Detail%20REVISI%2019%20SEPT%201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ndy\d\TENDER\FinalArs-GTC2\fINAL-GTC-ARS\DB-ARSFINAL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KUJANG\Kujang%20Cost%20Breakdown-rev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AB-Waskit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TANAH%20ABANG\BILL%2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APARTEMEN%20EX%20OLALA/UPDATE%20FS/2014/Mei14/03052014/FS%20&amp;%20HPP%20CBD_7_03052014ark_C_02_mkpl_A2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ARTEMEN%20EX%20OLALA\UPDATE%20FS\2014\Mei14\03052014\FS%20&amp;%20HPP%20CBD_7_03052014ark_C_02_mkpl_A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nsum"/>
      <sheetName val="Gross area"/>
      <sheetName val="Finishing"/>
      <sheetName val="parkir(4)"/>
      <sheetName val="Apartmn(5)"/>
      <sheetName val="Struktur"/>
      <sheetName val="Penjumlahan"/>
      <sheetName val="DAF-1"/>
      <sheetName val="DAF-2"/>
      <sheetName val="DAF-3"/>
      <sheetName val="cover(PJML)"/>
      <sheetName val="Cover (1)"/>
      <sheetName val="Cover (2)"/>
      <sheetName val="Cover (3)"/>
      <sheetName val="Cover (4)"/>
      <sheetName val="I-KAM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"/>
      <sheetName val="Summary"/>
      <sheetName val="Sum-loan"/>
      <sheetName val="Sum-int"/>
      <sheetName val="PV"/>
      <sheetName val="PV-Deffered"/>
      <sheetName val="SPREAD SHEET"/>
      <sheetName val="CF"/>
      <sheetName val="ACC. INTEREST"/>
      <sheetName val="IDR  BDNI"/>
      <sheetName val="IDR 90 M CALCULATION"/>
      <sheetName val="IDR  80 m CALCULATION (BPPN)"/>
      <sheetName val="US$CALCULATION (BPPN)"/>
      <sheetName val="US$ CB CITICEN"/>
      <sheetName val="IDR CB PN PANIN"/>
      <sheetName val="IDR CB MORGEN GRENFIL "/>
      <sheetName val="IDR CB BEAR STER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[BQ-PS&amp;A.xlsÝCAT_HRG"/>
      <sheetName val="Week (2)"/>
      <sheetName val="Material"/>
      <sheetName val="Mall"/>
      <sheetName val="data grafik"/>
      <sheetName val="Cover"/>
      <sheetName val="PAD-F"/>
      <sheetName val="A"/>
      <sheetName val="SAT-BHN"/>
      <sheetName val="Fill this out first___"/>
      <sheetName val="Cover Daf_2"/>
      <sheetName val="Bag_1"/>
      <sheetName val="DAFTAR 7"/>
      <sheetName val="DAF_1"/>
      <sheetName val="DAFTAR_8"/>
      <sheetName val="304-06"/>
      <sheetName val="304_06"/>
      <sheetName val="_BQ-PS&amp;A.xlsÝCAT_HRG"/>
      <sheetName val="HRG BHN"/>
      <sheetName val="Anl"/>
      <sheetName val="DivVII"/>
      <sheetName val="BQ"/>
      <sheetName val="DAFTAR NO_1_PRELIM"/>
      <sheetName val="I_KAMAR"/>
      <sheetName val="rab - persiapan &amp; lantai-1"/>
      <sheetName val="DAFTAR HARGA"/>
      <sheetName val="S-Curve"/>
      <sheetName val="DETAIL"/>
      <sheetName val="LAMP_AB "/>
      <sheetName val="Analisa"/>
      <sheetName val="BQ-E20-02(Rp)"/>
      <sheetName val="daftar harsat"/>
      <sheetName val="DAF_2"/>
      <sheetName val="DAF_3"/>
      <sheetName val="DAF_4"/>
      <sheetName val="TE TS FA LAN MATV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Cash Flow bulanan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Hargamat"/>
      <sheetName val="Plat"/>
      <sheetName val="Break_down"/>
      <sheetName val="daf_3_OK_"/>
      <sheetName val="daf-3(OK)"/>
      <sheetName val="daf_7_OK_"/>
      <sheetName val="daf-7(OK)"/>
      <sheetName val="BOQ KS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PNDA1"/>
      <sheetName val="DISPNDA2"/>
      <sheetName val="KUJANG"/>
      <sheetName val="ALAT"/>
      <sheetName val="PERTMINA"/>
      <sheetName val="arsRSUPKU"/>
      <sheetName val="REKAP"/>
      <sheetName val="POMALA"/>
      <sheetName val="BKPM"/>
      <sheetName val="LAPIAZ"/>
      <sheetName val="ARST.ABANG"/>
      <sheetName val="MANHATTAN"/>
      <sheetName val="T.ABANG"/>
      <sheetName val="ARTAGDING"/>
      <sheetName val="PAKUBWONO"/>
      <sheetName val="BELAGIO"/>
      <sheetName val="BIJAMBI"/>
      <sheetName val="SENTUL"/>
      <sheetName val="SEMANAN"/>
      <sheetName val="PEKERJAAN"/>
      <sheetName val="UPAH"/>
      <sheetName val="BAHAN"/>
      <sheetName val="ALAT+BANTU"/>
      <sheetName val="BEKASI"/>
      <sheetName val="GTCMAKASAR"/>
      <sheetName val="MANGGA2"/>
      <sheetName val="MALARTA.GD"/>
      <sheetName val="TARAKAN"/>
      <sheetName val="SUN"/>
      <sheetName val="PG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74">
          <cell r="I874">
            <v>14000</v>
          </cell>
        </row>
      </sheetData>
      <sheetData sheetId="8">
        <row r="208">
          <cell r="I208">
            <v>15900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65">
          <cell r="I265">
            <v>18500</v>
          </cell>
        </row>
        <row r="282">
          <cell r="I282">
            <v>48600</v>
          </cell>
        </row>
        <row r="290">
          <cell r="I290">
            <v>42000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.BAHAN"/>
      <sheetName val="ANLS-struktur&amp;ars"/>
      <sheetName val="ANALISA-RAB"/>
      <sheetName val="S.UPAH"/>
    </sheetNames>
    <sheetDataSet>
      <sheetData sheetId="0">
        <row r="18">
          <cell r="K18">
            <v>253750</v>
          </cell>
        </row>
        <row r="21">
          <cell r="K21">
            <v>113750</v>
          </cell>
        </row>
        <row r="25">
          <cell r="K25">
            <v>780000</v>
          </cell>
        </row>
        <row r="26">
          <cell r="K26">
            <v>21000</v>
          </cell>
        </row>
        <row r="37">
          <cell r="K37">
            <v>13125</v>
          </cell>
        </row>
        <row r="44">
          <cell r="K44">
            <v>8750</v>
          </cell>
        </row>
      </sheetData>
      <sheetData sheetId="1"/>
      <sheetData sheetId="2"/>
      <sheetData sheetId="3">
        <row r="8">
          <cell r="O8">
            <v>1</v>
          </cell>
        </row>
        <row r="15">
          <cell r="J15">
            <v>52500</v>
          </cell>
        </row>
        <row r="16">
          <cell r="J16">
            <v>52500</v>
          </cell>
        </row>
        <row r="18">
          <cell r="J18">
            <v>52500</v>
          </cell>
        </row>
        <row r="24">
          <cell r="J24">
            <v>15000</v>
          </cell>
        </row>
        <row r="25">
          <cell r="J25">
            <v>7500</v>
          </cell>
        </row>
        <row r="26">
          <cell r="J26">
            <v>112500</v>
          </cell>
        </row>
        <row r="28">
          <cell r="J28">
            <v>11250</v>
          </cell>
        </row>
        <row r="29">
          <cell r="J29">
            <v>11250</v>
          </cell>
        </row>
        <row r="30">
          <cell r="J30">
            <v>3000</v>
          </cell>
        </row>
        <row r="31">
          <cell r="J31">
            <v>825</v>
          </cell>
        </row>
        <row r="33">
          <cell r="J33">
            <v>14250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TOTAL"/>
      <sheetName val="analisa"/>
      <sheetName val="CAT-HAR"/>
      <sheetName val="DAF-1"/>
      <sheetName val="DAF-2"/>
      <sheetName val="DAF-3"/>
      <sheetName val="Daf-4.1"/>
      <sheetName val="Daf-4.2"/>
      <sheetName val="Daf-4.3"/>
      <sheetName val="DAF-5"/>
      <sheetName val="Daf - 6"/>
      <sheetName val="Daf-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ANA LT.BSM"/>
      <sheetName val="Kolom"/>
      <sheetName val="Balok"/>
      <sheetName val="Pelat"/>
      <sheetName val="Lain"/>
      <sheetName val="ANALISA"/>
    </sheetNames>
    <sheetDataSet>
      <sheetData sheetId="0">
        <row r="9">
          <cell r="G9">
            <v>327000</v>
          </cell>
        </row>
        <row r="13">
          <cell r="G13">
            <v>50000</v>
          </cell>
        </row>
        <row r="18">
          <cell r="G18">
            <v>155000</v>
          </cell>
        </row>
        <row r="19">
          <cell r="G19">
            <v>140</v>
          </cell>
        </row>
        <row r="22">
          <cell r="G22">
            <v>3410</v>
          </cell>
        </row>
        <row r="24">
          <cell r="G24">
            <v>475000</v>
          </cell>
        </row>
        <row r="25">
          <cell r="G25">
            <v>1250000</v>
          </cell>
        </row>
        <row r="28">
          <cell r="G28">
            <v>110000</v>
          </cell>
        </row>
        <row r="97">
          <cell r="G97">
            <v>6000</v>
          </cell>
        </row>
        <row r="98">
          <cell r="G98">
            <v>6500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"/>
      <sheetName val="Rekap_Church(USD)"/>
      <sheetName val="BQ-CHURCH(USD)(Rp_Hide)"/>
      <sheetName val="rekap-e20(Rp)"/>
      <sheetName val="rekap-e20 (USD)"/>
      <sheetName val="BQ-E20-02(Rp)"/>
      <sheetName val="BQ-E20-02 (USD)"/>
      <sheetName val="UP"/>
      <sheetName val="PA"/>
      <sheetName val="BQ (3)"/>
      <sheetName val="BQ"/>
      <sheetName val="BQ (2)"/>
      <sheetName val="Estimasi"/>
      <sheetName val="Sprinkler"/>
      <sheetName val="BQ_E20_02_Rp_"/>
      <sheetName val="subkon"/>
      <sheetName val="Cover"/>
      <sheetName val="Cover (x)"/>
      <sheetName val="Cor Apt"/>
      <sheetName val="daf-3(OK)"/>
      <sheetName val="daf-7(OK)"/>
      <sheetName val="upah_borong"/>
      <sheetName val="satuan_pek"/>
      <sheetName val="Penjumlahan"/>
      <sheetName val="BAG-2"/>
      <sheetName val="Cover Daf-2"/>
      <sheetName val="HB"/>
      <sheetName val="SEX"/>
      <sheetName val="RAB-2"/>
      <sheetName val="Sales Parameter"/>
      <sheetName val="Parameter"/>
      <sheetName val="H.Satuan"/>
      <sheetName val="Bahan"/>
      <sheetName val="FINISHING"/>
      <sheetName val="A"/>
      <sheetName val="Plumbing"/>
      <sheetName val="MAPP"/>
      <sheetName val="an. struktur"/>
      <sheetName val="rek det 1-3"/>
      <sheetName val="harsat"/>
      <sheetName val="Dashboard"/>
      <sheetName val="Anls"/>
      <sheetName val="Man Power"/>
      <sheetName val="HRG BHN"/>
      <sheetName val="HARGA SATUAN"/>
      <sheetName val="rekap-e20_(USD)"/>
      <sheetName val="BQ-E20-02_(USD)"/>
      <sheetName val="BQ_(3)"/>
      <sheetName val="BQ_(2)"/>
      <sheetName val="Cover_(x)"/>
      <sheetName val="Cor_Apt"/>
      <sheetName val="Cover_Daf-2"/>
      <sheetName val="H_Satuan"/>
      <sheetName val="Sales_Parameter"/>
      <sheetName val="E20-02Guest House"/>
      <sheetName val="Grand summary"/>
      <sheetName val="daf_3_OK_"/>
      <sheetName val="daf_7_OK_"/>
      <sheetName val="Mall"/>
      <sheetName val="Plumbing &amp; Fire"/>
      <sheetName val="Material"/>
      <sheetName val="Mat.Mek"/>
      <sheetName val="Mat.Elk"/>
      <sheetName val="ESCON"/>
      <sheetName val="List material"/>
      <sheetName val="Ans-AC"/>
      <sheetName val="REKAP PANEL"/>
      <sheetName val="L-Mechanical"/>
      <sheetName val="Daftar Upah"/>
      <sheetName val="bau"/>
      <sheetName val="blok 7"/>
      <sheetName val="Agregat"/>
      <sheetName val="UPAH &amp; BHN ARS"/>
      <sheetName val="AHS ARS"/>
      <sheetName val="Agregat Halus &amp; Kasar"/>
      <sheetName val="DAF_3"/>
      <sheetName val="DAF_4"/>
      <sheetName val="#REF"/>
      <sheetName val="STR"/>
      <sheetName val="Analisa"/>
      <sheetName val="dasboard"/>
      <sheetName val="DATA"/>
      <sheetName val="rek det 1_3"/>
      <sheetName val="RAB"/>
      <sheetName val="OH"/>
      <sheetName val="Satuan"/>
      <sheetName val="Des-05"/>
      <sheetName val="Electrikal"/>
      <sheetName val="Elektronik"/>
      <sheetName val="AC"/>
      <sheetName val="Fire Fighting"/>
      <sheetName val="Item Kompensasi"/>
      <sheetName val="HB "/>
      <sheetName val="Ktitas_Hg"/>
      <sheetName val="Rkap Bya"/>
      <sheetName val="DAFTAR HARGA SATUAN MATERIAL"/>
      <sheetName val="Basic Price"/>
      <sheetName val="Agregat Halus _ Kasar"/>
      <sheetName val="Peralatan"/>
      <sheetName val="div 8"/>
      <sheetName val="div 2"/>
      <sheetName val="div 3"/>
      <sheetName val="div 4"/>
      <sheetName val="div 5"/>
      <sheetName val="div 6"/>
      <sheetName val="div 7"/>
      <sheetName val="div 9"/>
      <sheetName val="L4_PemelRutin"/>
      <sheetName val="Rekap Biaya"/>
      <sheetName val="Informasi"/>
      <sheetName val="Bill No. 1"/>
      <sheetName val="ORETORET"/>
      <sheetName val="Bill No.3 Basement"/>
      <sheetName val="Summary"/>
      <sheetName val="BHN"/>
      <sheetName val="villa"/>
      <sheetName val="hidran"/>
      <sheetName val="SAT-BHN"/>
      <sheetName val="harga lama"/>
      <sheetName val="LISTRIK"/>
      <sheetName val="I-KAMAR"/>
      <sheetName val="ARS"/>
      <sheetName val="PRICE"/>
      <sheetName val="pric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4">
          <cell r="B14" t="str">
            <v>I.</v>
          </cell>
          <cell r="D14" t="str">
            <v>CONCRETE WORKS</v>
          </cell>
        </row>
        <row r="15">
          <cell r="B15">
            <v>1</v>
          </cell>
          <cell r="D15" t="str">
            <v xml:space="preserve">Concrete column C1, C2, &amp; C3 </v>
          </cell>
          <cell r="E15" t="str">
            <v>m3</v>
          </cell>
          <cell r="F15">
            <v>4.8600000000000003</v>
          </cell>
          <cell r="G15">
            <v>779354</v>
          </cell>
          <cell r="H15">
            <v>120000</v>
          </cell>
          <cell r="I15">
            <v>4370860.4400000004</v>
          </cell>
        </row>
        <row r="16">
          <cell r="B16">
            <v>2</v>
          </cell>
          <cell r="D16" t="str">
            <v>Concrete beam 200 x 150</v>
          </cell>
          <cell r="E16" t="str">
            <v>m3</v>
          </cell>
          <cell r="F16">
            <v>12.29</v>
          </cell>
          <cell r="G16">
            <v>803874</v>
          </cell>
          <cell r="H16">
            <v>120000</v>
          </cell>
          <cell r="I16">
            <v>11354411.459999999</v>
          </cell>
        </row>
        <row r="17">
          <cell r="B17">
            <v>3</v>
          </cell>
          <cell r="D17" t="str">
            <v>Concrete slab  12 thick</v>
          </cell>
          <cell r="E17" t="str">
            <v>m3</v>
          </cell>
          <cell r="F17">
            <v>76.930000000000007</v>
          </cell>
          <cell r="G17">
            <v>398186</v>
          </cell>
          <cell r="H17">
            <v>180000</v>
          </cell>
          <cell r="I17">
            <v>44479848.980000004</v>
          </cell>
        </row>
        <row r="19">
          <cell r="B19">
            <v>4</v>
          </cell>
          <cell r="D19" t="str">
            <v>Reinforcing steel</v>
          </cell>
        </row>
        <row r="20">
          <cell r="D20" t="str">
            <v xml:space="preserve"> - Dia. 13</v>
          </cell>
          <cell r="E20" t="str">
            <v>kg</v>
          </cell>
          <cell r="F20">
            <v>3456.24</v>
          </cell>
          <cell r="G20">
            <v>8355</v>
          </cell>
          <cell r="H20">
            <v>840</v>
          </cell>
          <cell r="I20">
            <v>31780126.799999997</v>
          </cell>
        </row>
        <row r="21">
          <cell r="D21" t="str">
            <v xml:space="preserve"> - Dia. 10</v>
          </cell>
          <cell r="E21" t="str">
            <v>kg</v>
          </cell>
          <cell r="F21">
            <v>1545.31</v>
          </cell>
          <cell r="G21">
            <v>8355</v>
          </cell>
          <cell r="H21">
            <v>840</v>
          </cell>
          <cell r="I21">
            <v>14209125.449999999</v>
          </cell>
        </row>
        <row r="22">
          <cell r="D22" t="str">
            <v xml:space="preserve"> - Dia.   8</v>
          </cell>
          <cell r="E22" t="str">
            <v>kg</v>
          </cell>
          <cell r="F22">
            <v>1212.18</v>
          </cell>
          <cell r="G22">
            <v>8355</v>
          </cell>
          <cell r="H22">
            <v>840</v>
          </cell>
          <cell r="I22">
            <v>11145995.100000001</v>
          </cell>
        </row>
        <row r="23">
          <cell r="D23" t="str">
            <v xml:space="preserve"> - Dowel dia. 13</v>
          </cell>
          <cell r="E23" t="str">
            <v>ea</v>
          </cell>
          <cell r="F23">
            <v>396</v>
          </cell>
          <cell r="G23">
            <v>5225</v>
          </cell>
          <cell r="H23">
            <v>600</v>
          </cell>
          <cell r="I23">
            <v>2306700</v>
          </cell>
        </row>
        <row r="25">
          <cell r="B25">
            <v>6</v>
          </cell>
          <cell r="D25" t="str">
            <v>Joint sealant &amp; filler</v>
          </cell>
          <cell r="E25" t="str">
            <v>m'</v>
          </cell>
          <cell r="F25">
            <v>118.8</v>
          </cell>
          <cell r="G25">
            <v>4685</v>
          </cell>
          <cell r="H25">
            <v>1560</v>
          </cell>
          <cell r="I25">
            <v>741906</v>
          </cell>
        </row>
        <row r="26">
          <cell r="B26">
            <v>7</v>
          </cell>
          <cell r="D26" t="str">
            <v>Polythene</v>
          </cell>
          <cell r="E26" t="str">
            <v>m2</v>
          </cell>
          <cell r="F26">
            <v>536.20000000000005</v>
          </cell>
          <cell r="G26">
            <v>5566</v>
          </cell>
          <cell r="H26">
            <v>600</v>
          </cell>
          <cell r="I26">
            <v>3306209.2</v>
          </cell>
        </row>
        <row r="27">
          <cell r="B27">
            <v>8</v>
          </cell>
          <cell r="D27" t="str">
            <v>Sand blanket 2 cm thick</v>
          </cell>
          <cell r="E27" t="str">
            <v>m3</v>
          </cell>
          <cell r="F27">
            <v>10.7</v>
          </cell>
          <cell r="G27">
            <v>90000</v>
          </cell>
          <cell r="H27">
            <v>1896</v>
          </cell>
          <cell r="I27">
            <v>983287.2</v>
          </cell>
        </row>
        <row r="28">
          <cell r="I28">
            <v>124678470.63000003</v>
          </cell>
        </row>
        <row r="30">
          <cell r="B30" t="str">
            <v>II.</v>
          </cell>
          <cell r="D30" t="str">
            <v>WOOD &amp; PLASTIC WORKS</v>
          </cell>
        </row>
        <row r="31">
          <cell r="B31">
            <v>1</v>
          </cell>
          <cell r="D31" t="str">
            <v>Timber/wooden truss</v>
          </cell>
        </row>
        <row r="32">
          <cell r="D32" t="str">
            <v xml:space="preserve"> - 80/150</v>
          </cell>
          <cell r="E32" t="str">
            <v>m3</v>
          </cell>
          <cell r="F32">
            <v>0</v>
          </cell>
          <cell r="G32">
            <v>2106245</v>
          </cell>
          <cell r="H32">
            <v>340000.00000000006</v>
          </cell>
          <cell r="I32">
            <v>0</v>
          </cell>
        </row>
        <row r="33">
          <cell r="D33" t="str">
            <v xml:space="preserve"> - 60/150</v>
          </cell>
          <cell r="E33" t="str">
            <v>m3</v>
          </cell>
          <cell r="F33">
            <v>0.56999999999999995</v>
          </cell>
          <cell r="G33">
            <v>2106245</v>
          </cell>
          <cell r="H33">
            <v>340000.00000000006</v>
          </cell>
          <cell r="I33">
            <v>1394359.65</v>
          </cell>
        </row>
        <row r="34">
          <cell r="D34" t="str">
            <v xml:space="preserve"> - 50/100</v>
          </cell>
          <cell r="E34" t="str">
            <v>m3</v>
          </cell>
          <cell r="F34">
            <v>4.84</v>
          </cell>
          <cell r="G34">
            <v>2106245</v>
          </cell>
          <cell r="H34">
            <v>340000.00000000006</v>
          </cell>
          <cell r="I34">
            <v>11839825.799999999</v>
          </cell>
        </row>
        <row r="35">
          <cell r="D35" t="str">
            <v xml:space="preserve"> - 30/150</v>
          </cell>
          <cell r="E35" t="str">
            <v>m3</v>
          </cell>
          <cell r="F35">
            <v>1.73</v>
          </cell>
          <cell r="G35">
            <v>2106245</v>
          </cell>
          <cell r="H35">
            <v>340000.00000000006</v>
          </cell>
          <cell r="I35">
            <v>4232003.8499999996</v>
          </cell>
        </row>
        <row r="36">
          <cell r="D36" t="str">
            <v xml:space="preserve"> - 50/70</v>
          </cell>
          <cell r="E36" t="str">
            <v>m3</v>
          </cell>
          <cell r="F36">
            <v>10.36</v>
          </cell>
          <cell r="G36">
            <v>2106245</v>
          </cell>
          <cell r="H36">
            <v>340000.00000000006</v>
          </cell>
          <cell r="I36">
            <v>25343098.199999999</v>
          </cell>
        </row>
        <row r="37">
          <cell r="D37" t="str">
            <v xml:space="preserve"> - 30/40</v>
          </cell>
          <cell r="E37" t="str">
            <v>m3</v>
          </cell>
          <cell r="F37">
            <v>4.1399999999999997</v>
          </cell>
          <cell r="G37">
            <v>2106245</v>
          </cell>
          <cell r="H37">
            <v>340000.00000000006</v>
          </cell>
          <cell r="I37">
            <v>10127454.299999999</v>
          </cell>
        </row>
        <row r="39">
          <cell r="B39">
            <v>2</v>
          </cell>
          <cell r="D39" t="str">
            <v>Steel Plate 4 mm</v>
          </cell>
          <cell r="E39" t="str">
            <v>kg</v>
          </cell>
          <cell r="F39">
            <v>361.7</v>
          </cell>
          <cell r="G39">
            <v>9205</v>
          </cell>
          <cell r="H39">
            <v>3000</v>
          </cell>
          <cell r="I39">
            <v>4414548.5</v>
          </cell>
        </row>
        <row r="40">
          <cell r="B40">
            <v>3</v>
          </cell>
          <cell r="D40" t="str">
            <v>Bolt dia. 12 mm</v>
          </cell>
          <cell r="E40" t="str">
            <v>ea</v>
          </cell>
          <cell r="F40">
            <v>36</v>
          </cell>
          <cell r="G40">
            <v>4950</v>
          </cell>
          <cell r="H40">
            <v>600</v>
          </cell>
          <cell r="I40">
            <v>199800</v>
          </cell>
        </row>
        <row r="41">
          <cell r="B41">
            <v>4</v>
          </cell>
          <cell r="D41" t="str">
            <v>Timber ceiling 50/70</v>
          </cell>
          <cell r="E41" t="str">
            <v>m3</v>
          </cell>
          <cell r="F41">
            <v>7.54</v>
          </cell>
          <cell r="G41">
            <v>2106245</v>
          </cell>
          <cell r="H41">
            <v>10428</v>
          </cell>
          <cell r="I41">
            <v>15959714.42</v>
          </cell>
        </row>
        <row r="42">
          <cell r="B42">
            <v>5</v>
          </cell>
          <cell r="D42" t="str">
            <v>Timber railing</v>
          </cell>
        </row>
        <row r="43">
          <cell r="D43" t="str">
            <v xml:space="preserve"> - 80/80</v>
          </cell>
          <cell r="E43" t="str">
            <v>m3</v>
          </cell>
          <cell r="F43">
            <v>0.2</v>
          </cell>
          <cell r="G43">
            <v>3878655</v>
          </cell>
          <cell r="H43">
            <v>340000</v>
          </cell>
          <cell r="I43">
            <v>843731</v>
          </cell>
        </row>
        <row r="44">
          <cell r="D44" t="str">
            <v xml:space="preserve"> - 60/80</v>
          </cell>
          <cell r="E44" t="str">
            <v>m3</v>
          </cell>
          <cell r="F44">
            <v>0.43</v>
          </cell>
          <cell r="G44">
            <v>3878655</v>
          </cell>
          <cell r="H44">
            <v>340000</v>
          </cell>
          <cell r="I44">
            <v>1814021.65</v>
          </cell>
        </row>
        <row r="45">
          <cell r="D45" t="str">
            <v xml:space="preserve"> - 50/30</v>
          </cell>
          <cell r="E45" t="str">
            <v>m3</v>
          </cell>
          <cell r="F45">
            <v>0.17</v>
          </cell>
          <cell r="G45">
            <v>3878655</v>
          </cell>
          <cell r="H45">
            <v>340000</v>
          </cell>
          <cell r="I45">
            <v>717171.35000000009</v>
          </cell>
        </row>
        <row r="46">
          <cell r="I46">
            <v>76885728.719999999</v>
          </cell>
        </row>
        <row r="48">
          <cell r="B48" t="str">
            <v>III.</v>
          </cell>
          <cell r="D48" t="str">
            <v>THERMAL &amp; MOISTURE PROTECTION WORKS</v>
          </cell>
        </row>
        <row r="50">
          <cell r="B50">
            <v>1</v>
          </cell>
          <cell r="D50" t="str">
            <v>Wall</v>
          </cell>
        </row>
        <row r="51">
          <cell r="D51" t="str">
            <v xml:space="preserve"> - Concrete hollow block 15 cm thick</v>
          </cell>
          <cell r="E51" t="str">
            <v>m2</v>
          </cell>
          <cell r="F51">
            <v>598.38</v>
          </cell>
          <cell r="G51">
            <v>125003</v>
          </cell>
          <cell r="H51">
            <v>10044</v>
          </cell>
          <cell r="I51">
            <v>80809423.859999999</v>
          </cell>
        </row>
        <row r="53">
          <cell r="B53">
            <v>2</v>
          </cell>
          <cell r="D53" t="str">
            <v>Ceiling</v>
          </cell>
        </row>
        <row r="54">
          <cell r="D54" t="str">
            <v xml:space="preserve"> - Plasterboard, 12 mm thick</v>
          </cell>
          <cell r="E54" t="str">
            <v>m2</v>
          </cell>
          <cell r="F54">
            <v>381.96</v>
          </cell>
          <cell r="G54">
            <v>57850</v>
          </cell>
          <cell r="H54">
            <v>6000</v>
          </cell>
          <cell r="I54">
            <v>24388146</v>
          </cell>
        </row>
        <row r="55">
          <cell r="D55" t="str">
            <v xml:space="preserve"> - Fibre/Glass reinforced cement, 6 mm thick</v>
          </cell>
          <cell r="E55" t="str">
            <v>m2</v>
          </cell>
          <cell r="F55">
            <v>300.95</v>
          </cell>
          <cell r="G55">
            <v>46500</v>
          </cell>
          <cell r="H55">
            <v>4200</v>
          </cell>
          <cell r="I55">
            <v>15258165</v>
          </cell>
        </row>
        <row r="57">
          <cell r="B57">
            <v>3</v>
          </cell>
          <cell r="D57" t="str">
            <v>Wooden fascia</v>
          </cell>
          <cell r="E57" t="str">
            <v>m'</v>
          </cell>
          <cell r="F57">
            <v>213.7</v>
          </cell>
          <cell r="G57">
            <v>27305</v>
          </cell>
          <cell r="H57">
            <v>6000</v>
          </cell>
          <cell r="I57">
            <v>7117278.5</v>
          </cell>
        </row>
        <row r="58">
          <cell r="B58">
            <v>4</v>
          </cell>
          <cell r="D58" t="str">
            <v>Corugated metal roofing</v>
          </cell>
          <cell r="E58" t="str">
            <v>m2</v>
          </cell>
          <cell r="F58">
            <v>55</v>
          </cell>
          <cell r="G58">
            <v>31702</v>
          </cell>
          <cell r="H58">
            <v>2160</v>
          </cell>
          <cell r="I58">
            <v>1862410</v>
          </cell>
        </row>
        <row r="59">
          <cell r="B59">
            <v>5</v>
          </cell>
          <cell r="D59" t="str">
            <v>Metal ridge cap</v>
          </cell>
          <cell r="E59" t="str">
            <v>m'</v>
          </cell>
          <cell r="F59">
            <v>11</v>
          </cell>
          <cell r="G59">
            <v>20623</v>
          </cell>
          <cell r="H59">
            <v>2160</v>
          </cell>
          <cell r="I59">
            <v>250613</v>
          </cell>
        </row>
        <row r="60">
          <cell r="B60">
            <v>6</v>
          </cell>
          <cell r="D60" t="str">
            <v>PVC gutter 220 x 150</v>
          </cell>
          <cell r="E60" t="str">
            <v>m'</v>
          </cell>
          <cell r="F60">
            <v>123.6</v>
          </cell>
          <cell r="G60">
            <v>32500</v>
          </cell>
          <cell r="H60">
            <v>9876</v>
          </cell>
          <cell r="I60">
            <v>5237673.5999999996</v>
          </cell>
        </row>
        <row r="61">
          <cell r="B61">
            <v>7</v>
          </cell>
          <cell r="D61" t="str">
            <v>Ceramic roof tile</v>
          </cell>
          <cell r="E61" t="str">
            <v>m2</v>
          </cell>
          <cell r="F61">
            <v>767.3</v>
          </cell>
          <cell r="G61">
            <v>42500</v>
          </cell>
          <cell r="H61">
            <v>1800</v>
          </cell>
          <cell r="I61">
            <v>33991390</v>
          </cell>
        </row>
        <row r="62">
          <cell r="B62">
            <v>8</v>
          </cell>
          <cell r="D62" t="str">
            <v>Ceramic ridge cap tile</v>
          </cell>
          <cell r="E62" t="str">
            <v>m'</v>
          </cell>
          <cell r="F62">
            <v>64.400000000000006</v>
          </cell>
          <cell r="G62">
            <v>25650</v>
          </cell>
          <cell r="H62">
            <v>3600</v>
          </cell>
          <cell r="I62">
            <v>1883700.0000000002</v>
          </cell>
        </row>
        <row r="63">
          <cell r="B63">
            <v>7</v>
          </cell>
          <cell r="D63" t="str">
            <v>PVC down spout dia. 100 mm</v>
          </cell>
          <cell r="E63" t="str">
            <v>m'</v>
          </cell>
          <cell r="F63">
            <v>55.44</v>
          </cell>
          <cell r="G63">
            <v>23400</v>
          </cell>
          <cell r="H63">
            <v>5520</v>
          </cell>
          <cell r="I63">
            <v>1603324.8</v>
          </cell>
        </row>
        <row r="64">
          <cell r="B64">
            <v>8</v>
          </cell>
          <cell r="D64" t="str">
            <v>Wool insulation with aluminium foil below roof</v>
          </cell>
          <cell r="E64" t="str">
            <v>m2</v>
          </cell>
          <cell r="F64">
            <v>1142.4000000000001</v>
          </cell>
          <cell r="G64">
            <v>56930</v>
          </cell>
          <cell r="H64">
            <v>1800</v>
          </cell>
          <cell r="I64">
            <v>67093152.000000007</v>
          </cell>
        </row>
        <row r="65">
          <cell r="D65" t="str">
            <v>and above ceiling</v>
          </cell>
        </row>
        <row r="66">
          <cell r="B66">
            <v>9</v>
          </cell>
          <cell r="D66" t="str">
            <v>Roof drains</v>
          </cell>
          <cell r="E66" t="str">
            <v>ea</v>
          </cell>
          <cell r="F66">
            <v>11</v>
          </cell>
          <cell r="G66">
            <v>67500</v>
          </cell>
          <cell r="H66">
            <v>5520</v>
          </cell>
          <cell r="I66">
            <v>803220</v>
          </cell>
        </row>
        <row r="67">
          <cell r="I67">
            <v>240298496.76000002</v>
          </cell>
        </row>
        <row r="68">
          <cell r="B68" t="str">
            <v>IV.</v>
          </cell>
          <cell r="D68" t="str">
            <v>DOORS &amp; WINDOWS WORKS</v>
          </cell>
        </row>
        <row r="69">
          <cell r="B69">
            <v>1</v>
          </cell>
          <cell r="D69" t="str">
            <v>Doors</v>
          </cell>
        </row>
        <row r="70">
          <cell r="D70" t="str">
            <v xml:space="preserve"> - Type D4</v>
          </cell>
          <cell r="E70" t="str">
            <v>unit</v>
          </cell>
          <cell r="F70">
            <v>2</v>
          </cell>
          <cell r="G70">
            <v>1185000</v>
          </cell>
          <cell r="H70">
            <v>329568</v>
          </cell>
          <cell r="I70">
            <v>3029136</v>
          </cell>
        </row>
        <row r="71">
          <cell r="D71" t="str">
            <v xml:space="preserve"> - Type D6</v>
          </cell>
          <cell r="E71" t="str">
            <v>unit</v>
          </cell>
          <cell r="F71">
            <v>11</v>
          </cell>
          <cell r="G71">
            <v>902500</v>
          </cell>
          <cell r="H71">
            <v>651600</v>
          </cell>
          <cell r="I71">
            <v>17095100</v>
          </cell>
        </row>
        <row r="72">
          <cell r="D72" t="str">
            <v xml:space="preserve"> - Type D7</v>
          </cell>
          <cell r="E72" t="str">
            <v>unit</v>
          </cell>
          <cell r="F72">
            <v>3</v>
          </cell>
          <cell r="G72">
            <v>465500</v>
          </cell>
          <cell r="H72">
            <v>129576</v>
          </cell>
          <cell r="I72">
            <v>1785228</v>
          </cell>
        </row>
        <row r="73">
          <cell r="D73" t="str">
            <v xml:space="preserve"> - Type D8</v>
          </cell>
          <cell r="E73" t="str">
            <v>unit</v>
          </cell>
          <cell r="F73">
            <v>8</v>
          </cell>
          <cell r="G73">
            <v>865000</v>
          </cell>
          <cell r="H73">
            <v>241776</v>
          </cell>
          <cell r="I73">
            <v>8854208</v>
          </cell>
        </row>
        <row r="74">
          <cell r="D74" t="str">
            <v xml:space="preserve"> - Type DW1</v>
          </cell>
          <cell r="E74" t="str">
            <v>unit</v>
          </cell>
          <cell r="F74">
            <v>3</v>
          </cell>
          <cell r="G74">
            <v>1350000</v>
          </cell>
          <cell r="H74">
            <v>383316</v>
          </cell>
          <cell r="I74">
            <v>5199948</v>
          </cell>
        </row>
        <row r="75">
          <cell r="D75" t="str">
            <v xml:space="preserve"> - Type DW2</v>
          </cell>
          <cell r="E75" t="str">
            <v>unit</v>
          </cell>
          <cell r="F75">
            <v>1</v>
          </cell>
          <cell r="G75">
            <v>1015000</v>
          </cell>
          <cell r="H75">
            <v>282336</v>
          </cell>
          <cell r="I75">
            <v>1297336</v>
          </cell>
        </row>
        <row r="76">
          <cell r="D76" t="str">
            <v xml:space="preserve"> - Type DW3</v>
          </cell>
          <cell r="E76" t="str">
            <v>unit</v>
          </cell>
          <cell r="F76">
            <v>2</v>
          </cell>
          <cell r="G76">
            <v>1242500</v>
          </cell>
          <cell r="H76">
            <v>345156</v>
          </cell>
          <cell r="I76">
            <v>3175312</v>
          </cell>
        </row>
        <row r="77">
          <cell r="D77" t="str">
            <v xml:space="preserve"> - Type DW4</v>
          </cell>
          <cell r="E77" t="str">
            <v>unit</v>
          </cell>
          <cell r="F77">
            <v>2</v>
          </cell>
          <cell r="G77">
            <v>1242500</v>
          </cell>
          <cell r="H77">
            <v>345156</v>
          </cell>
          <cell r="I77">
            <v>3175312</v>
          </cell>
        </row>
        <row r="79">
          <cell r="B79">
            <v>2</v>
          </cell>
          <cell r="D79" t="str">
            <v>Windows</v>
          </cell>
        </row>
        <row r="80">
          <cell r="D80" t="str">
            <v xml:space="preserve"> - Type W3</v>
          </cell>
          <cell r="E80" t="str">
            <v>unit</v>
          </cell>
          <cell r="F80">
            <v>2</v>
          </cell>
          <cell r="G80">
            <v>250500</v>
          </cell>
          <cell r="H80">
            <v>69570</v>
          </cell>
          <cell r="I80">
            <v>640140</v>
          </cell>
        </row>
        <row r="81">
          <cell r="D81" t="str">
            <v xml:space="preserve"> - Type W3b</v>
          </cell>
          <cell r="E81" t="str">
            <v>unit</v>
          </cell>
          <cell r="F81">
            <v>1</v>
          </cell>
          <cell r="G81">
            <v>250500</v>
          </cell>
          <cell r="H81">
            <v>69570</v>
          </cell>
          <cell r="I81">
            <v>320070</v>
          </cell>
        </row>
        <row r="82">
          <cell r="D82" t="str">
            <v xml:space="preserve"> - Type W4</v>
          </cell>
          <cell r="E82" t="str">
            <v>unit</v>
          </cell>
          <cell r="F82">
            <v>2</v>
          </cell>
          <cell r="G82">
            <v>222500</v>
          </cell>
          <cell r="H82">
            <v>61416</v>
          </cell>
          <cell r="I82">
            <v>567832</v>
          </cell>
        </row>
        <row r="83">
          <cell r="D83" t="str">
            <v xml:space="preserve"> - Type W4b</v>
          </cell>
          <cell r="E83" t="str">
            <v>unit</v>
          </cell>
          <cell r="F83">
            <v>1</v>
          </cell>
          <cell r="G83">
            <v>191500</v>
          </cell>
          <cell r="H83">
            <v>49224</v>
          </cell>
          <cell r="I83">
            <v>240724</v>
          </cell>
        </row>
        <row r="84">
          <cell r="I84">
            <v>45380346</v>
          </cell>
        </row>
        <row r="86">
          <cell r="B86" t="str">
            <v>V.</v>
          </cell>
          <cell r="D86" t="str">
            <v>FINISHES WORKS</v>
          </cell>
        </row>
        <row r="87">
          <cell r="B87">
            <v>1</v>
          </cell>
          <cell r="D87" t="str">
            <v xml:space="preserve">Flooring </v>
          </cell>
        </row>
        <row r="88">
          <cell r="D88" t="str">
            <v xml:space="preserve"> - Granit tile</v>
          </cell>
          <cell r="E88" t="str">
            <v>m2</v>
          </cell>
          <cell r="F88">
            <v>255.6</v>
          </cell>
          <cell r="G88">
            <v>466675</v>
          </cell>
          <cell r="H88">
            <v>10800</v>
          </cell>
          <cell r="I88">
            <v>122042610</v>
          </cell>
        </row>
        <row r="89">
          <cell r="D89" t="str">
            <v xml:space="preserve"> - Ceramic tile non slip</v>
          </cell>
          <cell r="E89" t="str">
            <v>m2</v>
          </cell>
          <cell r="F89">
            <v>166.4</v>
          </cell>
          <cell r="G89">
            <v>82100</v>
          </cell>
          <cell r="H89">
            <v>7200</v>
          </cell>
          <cell r="I89">
            <v>14859520</v>
          </cell>
        </row>
        <row r="90">
          <cell r="D90" t="str">
            <v xml:space="preserve"> - Ceramic tile </v>
          </cell>
          <cell r="E90" t="str">
            <v>m2</v>
          </cell>
          <cell r="F90">
            <v>70.8</v>
          </cell>
          <cell r="G90">
            <v>72500</v>
          </cell>
          <cell r="H90">
            <v>7200</v>
          </cell>
          <cell r="I90">
            <v>5642760</v>
          </cell>
        </row>
        <row r="92">
          <cell r="B92">
            <v>2</v>
          </cell>
          <cell r="D92" t="str">
            <v>Wall</v>
          </cell>
        </row>
        <row r="93">
          <cell r="D93" t="str">
            <v xml:space="preserve"> - Plastered </v>
          </cell>
          <cell r="E93" t="str">
            <v>m2</v>
          </cell>
          <cell r="F93">
            <v>1119.8800000000001</v>
          </cell>
          <cell r="G93">
            <v>12540</v>
          </cell>
          <cell r="H93">
            <v>3600</v>
          </cell>
          <cell r="I93">
            <v>18074863.200000003</v>
          </cell>
        </row>
        <row r="94">
          <cell r="D94" t="str">
            <v xml:space="preserve"> - Ceramic tile</v>
          </cell>
          <cell r="E94" t="str">
            <v>m2</v>
          </cell>
          <cell r="F94">
            <v>123.29</v>
          </cell>
          <cell r="G94">
            <v>77245</v>
          </cell>
          <cell r="H94">
            <v>7200</v>
          </cell>
          <cell r="I94">
            <v>10411224.050000001</v>
          </cell>
        </row>
        <row r="95">
          <cell r="D95" t="str">
            <v xml:space="preserve"> - Granit skirting</v>
          </cell>
          <cell r="E95" t="str">
            <v>m'</v>
          </cell>
          <cell r="F95">
            <v>135.30000000000001</v>
          </cell>
          <cell r="G95">
            <v>93350</v>
          </cell>
          <cell r="H95">
            <v>6000</v>
          </cell>
          <cell r="I95">
            <v>13442055.000000002</v>
          </cell>
        </row>
        <row r="96">
          <cell r="D96" t="str">
            <v xml:space="preserve"> - Ceramic skirting</v>
          </cell>
          <cell r="E96" t="str">
            <v>m'</v>
          </cell>
          <cell r="F96">
            <v>69.2</v>
          </cell>
          <cell r="G96">
            <v>15450</v>
          </cell>
          <cell r="H96">
            <v>1800</v>
          </cell>
          <cell r="I96">
            <v>1193700</v>
          </cell>
        </row>
        <row r="98">
          <cell r="B98">
            <v>3</v>
          </cell>
          <cell r="D98" t="str">
            <v>Painting</v>
          </cell>
        </row>
        <row r="99">
          <cell r="D99" t="str">
            <v xml:space="preserve"> - Semi gloss oil base paint</v>
          </cell>
          <cell r="E99" t="str">
            <v>m2</v>
          </cell>
          <cell r="F99">
            <v>1184.9000000000001</v>
          </cell>
          <cell r="G99">
            <v>8700</v>
          </cell>
          <cell r="H99">
            <v>3000</v>
          </cell>
          <cell r="I99">
            <v>13863330.000000002</v>
          </cell>
        </row>
        <row r="100">
          <cell r="D100" t="str">
            <v xml:space="preserve"> - Flat acrylic</v>
          </cell>
          <cell r="E100" t="str">
            <v>m2</v>
          </cell>
          <cell r="F100">
            <v>427.8</v>
          </cell>
          <cell r="G100">
            <v>11500</v>
          </cell>
          <cell r="H100">
            <v>1200</v>
          </cell>
          <cell r="I100">
            <v>5433060</v>
          </cell>
        </row>
        <row r="101">
          <cell r="D101" t="str">
            <v xml:space="preserve"> - Semi gloss satin acrylic</v>
          </cell>
          <cell r="E101" t="str">
            <v>m2</v>
          </cell>
          <cell r="F101">
            <v>256.44</v>
          </cell>
          <cell r="G101">
            <v>13500</v>
          </cell>
          <cell r="H101">
            <v>3000</v>
          </cell>
          <cell r="I101">
            <v>4231260</v>
          </cell>
        </row>
        <row r="102">
          <cell r="I102">
            <v>209194382.25</v>
          </cell>
        </row>
        <row r="104">
          <cell r="B104" t="str">
            <v>VI.</v>
          </cell>
          <cell r="D104" t="str">
            <v>SPECIALTIES WORKS</v>
          </cell>
        </row>
        <row r="105">
          <cell r="B105">
            <v>1</v>
          </cell>
          <cell r="D105" t="str">
            <v>Sanitary ware and fitting</v>
          </cell>
        </row>
        <row r="106">
          <cell r="D106" t="str">
            <v xml:space="preserve"> -  Water closet western type</v>
          </cell>
          <cell r="E106" t="str">
            <v>unit</v>
          </cell>
          <cell r="F106">
            <v>7</v>
          </cell>
          <cell r="G106">
            <v>975000</v>
          </cell>
          <cell r="H106">
            <v>64584</v>
          </cell>
          <cell r="I106">
            <v>7277088</v>
          </cell>
        </row>
        <row r="107">
          <cell r="D107" t="str">
            <v xml:space="preserve"> - Wash basin/lavatory</v>
          </cell>
          <cell r="E107" t="str">
            <v>unit</v>
          </cell>
          <cell r="F107">
            <v>8</v>
          </cell>
          <cell r="G107">
            <v>1500000</v>
          </cell>
          <cell r="H107">
            <v>60000</v>
          </cell>
          <cell r="I107">
            <v>12480000</v>
          </cell>
        </row>
        <row r="108">
          <cell r="D108" t="str">
            <v xml:space="preserve"> - Bath tub</v>
          </cell>
          <cell r="E108" t="str">
            <v>unit</v>
          </cell>
          <cell r="F108">
            <v>4</v>
          </cell>
          <cell r="G108">
            <v>1250000</v>
          </cell>
          <cell r="H108">
            <v>240000</v>
          </cell>
          <cell r="I108">
            <v>5960000</v>
          </cell>
        </row>
        <row r="109">
          <cell r="D109" t="str">
            <v xml:space="preserve"> - Water closet squat type</v>
          </cell>
          <cell r="E109" t="str">
            <v>unit</v>
          </cell>
          <cell r="F109">
            <v>2</v>
          </cell>
          <cell r="G109">
            <v>450000</v>
          </cell>
          <cell r="H109">
            <v>34500</v>
          </cell>
          <cell r="I109">
            <v>969000</v>
          </cell>
        </row>
        <row r="110">
          <cell r="D110" t="str">
            <v xml:space="preserve"> - Faucet</v>
          </cell>
          <cell r="E110" t="str">
            <v>ea</v>
          </cell>
          <cell r="F110">
            <v>4</v>
          </cell>
          <cell r="G110">
            <v>180000</v>
          </cell>
          <cell r="H110">
            <v>1800</v>
          </cell>
          <cell r="I110">
            <v>727200</v>
          </cell>
        </row>
        <row r="111">
          <cell r="D111" t="str">
            <v xml:space="preserve"> - Urinal</v>
          </cell>
          <cell r="E111" t="str">
            <v>unit</v>
          </cell>
          <cell r="F111">
            <v>2</v>
          </cell>
          <cell r="G111">
            <v>1200000</v>
          </cell>
          <cell r="H111">
            <v>60000</v>
          </cell>
          <cell r="I111">
            <v>2520000</v>
          </cell>
        </row>
        <row r="112">
          <cell r="D112" t="str">
            <v xml:space="preserve"> - Shower</v>
          </cell>
          <cell r="E112" t="str">
            <v>unit</v>
          </cell>
          <cell r="F112">
            <v>5</v>
          </cell>
          <cell r="G112">
            <v>1500000</v>
          </cell>
          <cell r="H112">
            <v>30000</v>
          </cell>
          <cell r="I112">
            <v>7650000</v>
          </cell>
        </row>
        <row r="113">
          <cell r="D113" t="str">
            <v xml:space="preserve"> - Urinoir partition</v>
          </cell>
          <cell r="E113" t="str">
            <v>unit</v>
          </cell>
          <cell r="F113">
            <v>1</v>
          </cell>
          <cell r="G113">
            <v>350000</v>
          </cell>
          <cell r="H113">
            <v>60000</v>
          </cell>
          <cell r="I113">
            <v>410000</v>
          </cell>
        </row>
        <row r="115">
          <cell r="B115">
            <v>2</v>
          </cell>
          <cell r="D115" t="str">
            <v>Louvre</v>
          </cell>
        </row>
        <row r="116">
          <cell r="D116" t="str">
            <v xml:space="preserve"> - Type V1</v>
          </cell>
          <cell r="E116" t="str">
            <v>unit</v>
          </cell>
          <cell r="F116">
            <v>3</v>
          </cell>
          <cell r="G116">
            <v>61350</v>
          </cell>
          <cell r="H116">
            <v>15720</v>
          </cell>
          <cell r="I116">
            <v>231210</v>
          </cell>
        </row>
        <row r="117">
          <cell r="D117" t="str">
            <v xml:space="preserve"> - Type V2</v>
          </cell>
          <cell r="E117" t="str">
            <v>unit</v>
          </cell>
          <cell r="F117">
            <v>9</v>
          </cell>
          <cell r="G117">
            <v>117300</v>
          </cell>
          <cell r="H117">
            <v>30000</v>
          </cell>
          <cell r="I117">
            <v>1325700</v>
          </cell>
        </row>
        <row r="118">
          <cell r="D118" t="str">
            <v xml:space="preserve"> - Type V3</v>
          </cell>
          <cell r="E118" t="str">
            <v>unit</v>
          </cell>
          <cell r="F118">
            <v>8</v>
          </cell>
          <cell r="G118">
            <v>115125</v>
          </cell>
          <cell r="H118">
            <v>29520</v>
          </cell>
          <cell r="I118">
            <v>1157160</v>
          </cell>
        </row>
        <row r="119">
          <cell r="D119" t="str">
            <v xml:space="preserve"> - Type V4</v>
          </cell>
          <cell r="E119" t="str">
            <v>unit</v>
          </cell>
          <cell r="F119">
            <v>2</v>
          </cell>
          <cell r="G119">
            <v>305605</v>
          </cell>
          <cell r="H119">
            <v>78360</v>
          </cell>
          <cell r="I119">
            <v>767930</v>
          </cell>
        </row>
        <row r="120">
          <cell r="D120" t="str">
            <v xml:space="preserve"> - Type V5</v>
          </cell>
          <cell r="E120" t="str">
            <v>unit</v>
          </cell>
          <cell r="F120">
            <v>4</v>
          </cell>
          <cell r="G120">
            <v>715455</v>
          </cell>
          <cell r="H120">
            <v>183450</v>
          </cell>
          <cell r="I120">
            <v>3595620</v>
          </cell>
        </row>
        <row r="121">
          <cell r="B121">
            <v>3</v>
          </cell>
          <cell r="D121" t="str">
            <v>Fly screen</v>
          </cell>
          <cell r="E121" t="str">
            <v>m2</v>
          </cell>
          <cell r="F121">
            <v>18.04</v>
          </cell>
          <cell r="G121">
            <v>10255</v>
          </cell>
          <cell r="H121">
            <v>2100</v>
          </cell>
          <cell r="I121">
            <v>222884.19999999998</v>
          </cell>
        </row>
        <row r="122">
          <cell r="I122">
            <v>45293792.200000003</v>
          </cell>
        </row>
        <row r="123">
          <cell r="D123" t="str">
            <v>Copugated letal roïfing</v>
          </cell>
          <cell r="E123" t="str">
            <v>m2</v>
          </cell>
          <cell r="F123">
            <v>55.001953125</v>
          </cell>
          <cell r="G123">
            <v>31702.004028320313</v>
          </cell>
          <cell r="H123">
            <v>2160.0000019669533</v>
          </cell>
          <cell r="I123">
            <v>1862410.0000038147</v>
          </cell>
        </row>
        <row r="124">
          <cell r="B124" t="str">
            <v>VII.</v>
          </cell>
          <cell r="D124" t="str">
            <v>EQUIPMENT WORKS</v>
          </cell>
        </row>
        <row r="125">
          <cell r="B125">
            <v>1</v>
          </cell>
          <cell r="D125" t="str">
            <v>Kitchen sink, include faucet</v>
          </cell>
          <cell r="E125" t="str">
            <v>unit</v>
          </cell>
          <cell r="F125">
            <v>1</v>
          </cell>
          <cell r="G125">
            <v>705120</v>
          </cell>
          <cell r="H125">
            <v>135600</v>
          </cell>
          <cell r="I125">
            <v>840720</v>
          </cell>
        </row>
        <row r="126">
          <cell r="B126">
            <v>2</v>
          </cell>
          <cell r="D126" t="str">
            <v>Kitchen exhaust hood incl. ducting</v>
          </cell>
          <cell r="E126" t="str">
            <v>unit</v>
          </cell>
          <cell r="F126">
            <v>1</v>
          </cell>
          <cell r="G126">
            <v>2028000</v>
          </cell>
          <cell r="H126">
            <v>240000</v>
          </cell>
          <cell r="I126">
            <v>2268000</v>
          </cell>
        </row>
        <row r="127">
          <cell r="I127">
            <v>3108720</v>
          </cell>
        </row>
        <row r="129">
          <cell r="B129" t="str">
            <v>VIII.</v>
          </cell>
          <cell r="D129" t="str">
            <v>MECHANICAL WORKS</v>
          </cell>
        </row>
        <row r="130">
          <cell r="B130">
            <v>1</v>
          </cell>
          <cell r="D130" t="str">
            <v>Air conditioning &amp; Ventilating system</v>
          </cell>
        </row>
        <row r="131">
          <cell r="B131">
            <v>1.1000000000000001</v>
          </cell>
          <cell r="D131" t="str">
            <v>Install only, materiak by owner</v>
          </cell>
        </row>
        <row r="132">
          <cell r="D132" t="str">
            <v>a. Type : Wall Mounted</v>
          </cell>
        </row>
        <row r="133">
          <cell r="D133" t="str">
            <v xml:space="preserve">     -  ACC-E20.01, FCU-E20.1, cap. 4,60 kW</v>
          </cell>
          <cell r="E133" t="str">
            <v>unit</v>
          </cell>
          <cell r="F133">
            <v>1</v>
          </cell>
          <cell r="G133">
            <v>302500</v>
          </cell>
          <cell r="I133">
            <v>302500</v>
          </cell>
        </row>
        <row r="134">
          <cell r="D134" t="str">
            <v xml:space="preserve">     -  ACC-E20.02, FCU-E20.2, cap. 4,60 kW</v>
          </cell>
          <cell r="E134" t="str">
            <v>unit</v>
          </cell>
          <cell r="F134">
            <v>1</v>
          </cell>
          <cell r="G134">
            <v>302500</v>
          </cell>
          <cell r="I134">
            <v>302500</v>
          </cell>
        </row>
        <row r="135">
          <cell r="D135" t="str">
            <v xml:space="preserve">     -  ACC-E20.03, FCU-E20.3, cap. 4,60 kW</v>
          </cell>
          <cell r="E135" t="str">
            <v>unit</v>
          </cell>
          <cell r="F135">
            <v>1</v>
          </cell>
          <cell r="G135">
            <v>302500</v>
          </cell>
          <cell r="I135">
            <v>302500</v>
          </cell>
        </row>
        <row r="136">
          <cell r="D136" t="str">
            <v xml:space="preserve">     -  ACC-E20.04, FCU-E20.4, cap. 4,60 kW</v>
          </cell>
          <cell r="E136" t="str">
            <v>unit</v>
          </cell>
          <cell r="F136">
            <v>1</v>
          </cell>
          <cell r="G136">
            <v>302500</v>
          </cell>
          <cell r="I136">
            <v>302500</v>
          </cell>
        </row>
        <row r="137">
          <cell r="D137" t="str">
            <v xml:space="preserve">     -  ACC-E20.08, FCU-E20.8, cap. 2,25 kW</v>
          </cell>
          <cell r="E137" t="str">
            <v>unit</v>
          </cell>
          <cell r="F137">
            <v>1</v>
          </cell>
          <cell r="G137">
            <v>302500</v>
          </cell>
          <cell r="I137">
            <v>302500</v>
          </cell>
        </row>
        <row r="138">
          <cell r="D138" t="str">
            <v xml:space="preserve">     -  ACC-E20.08, FCU-E20.8, cap. 2,25 kW</v>
          </cell>
          <cell r="E138" t="str">
            <v>unit</v>
          </cell>
          <cell r="F138">
            <v>1</v>
          </cell>
          <cell r="G138">
            <v>6656200</v>
          </cell>
          <cell r="I138">
            <v>6656200</v>
          </cell>
        </row>
        <row r="139">
          <cell r="D139" t="str">
            <v>b. Type : Ceiling Cassette</v>
          </cell>
        </row>
        <row r="140">
          <cell r="D140" t="str">
            <v xml:space="preserve">     -  ACC-E20.05, FCU-E20.5, cap. 8,66 kW</v>
          </cell>
          <cell r="E140" t="str">
            <v>unit</v>
          </cell>
          <cell r="F140">
            <v>1</v>
          </cell>
          <cell r="G140">
            <v>368500</v>
          </cell>
          <cell r="I140">
            <v>368500</v>
          </cell>
        </row>
        <row r="141">
          <cell r="D141" t="str">
            <v xml:space="preserve">     -  ACC-E20.05, FCU-E20.5, cap. 8,66 kW</v>
          </cell>
          <cell r="E141" t="str">
            <v>unit</v>
          </cell>
          <cell r="F141">
            <v>1</v>
          </cell>
          <cell r="G141">
            <v>41214000</v>
          </cell>
          <cell r="I141">
            <v>41214000</v>
          </cell>
        </row>
        <row r="142">
          <cell r="D142" t="str">
            <v>c. Type : Ceiling Suspended</v>
          </cell>
        </row>
        <row r="143">
          <cell r="D143" t="str">
            <v xml:space="preserve">     -  ACC-E20.06, FCU-E20.6, cap. 11,24 kW</v>
          </cell>
          <cell r="E143" t="str">
            <v>unit</v>
          </cell>
          <cell r="F143">
            <v>1</v>
          </cell>
          <cell r="G143">
            <v>368500</v>
          </cell>
          <cell r="I143">
            <v>368500</v>
          </cell>
        </row>
        <row r="144">
          <cell r="D144" t="str">
            <v xml:space="preserve">     -  ACC-E20.07, FCU-E20.7, cap. 11,24 kW</v>
          </cell>
          <cell r="E144" t="str">
            <v>unit</v>
          </cell>
          <cell r="F144">
            <v>1</v>
          </cell>
          <cell r="G144">
            <v>368500</v>
          </cell>
          <cell r="I144">
            <v>368500</v>
          </cell>
        </row>
        <row r="145">
          <cell r="D145" t="str">
            <v xml:space="preserve">     -  ACC-E20.07, FCU-E20.7, cap. 11,24 kW</v>
          </cell>
          <cell r="E145" t="str">
            <v>unit</v>
          </cell>
          <cell r="F145">
            <v>1</v>
          </cell>
          <cell r="G145">
            <v>40704400</v>
          </cell>
          <cell r="I145">
            <v>40704400</v>
          </cell>
        </row>
        <row r="146">
          <cell r="B146">
            <v>1.2</v>
          </cell>
          <cell r="D146" t="str">
            <v>Ventilating</v>
          </cell>
        </row>
        <row r="147">
          <cell r="B147" t="str">
            <v>1.2.1</v>
          </cell>
          <cell r="D147" t="str">
            <v>Exhaust Fan</v>
          </cell>
        </row>
        <row r="148">
          <cell r="B148" t="str">
            <v>1.2.1</v>
          </cell>
          <cell r="D148" t="str">
            <v>a. Type : Roof Mounted</v>
          </cell>
        </row>
        <row r="149">
          <cell r="D149" t="str">
            <v xml:space="preserve">     -  TEF.E20.01, cap. 350 l/sec</v>
          </cell>
          <cell r="E149" t="str">
            <v>unit</v>
          </cell>
          <cell r="F149">
            <v>1</v>
          </cell>
          <cell r="G149">
            <v>1821500</v>
          </cell>
          <cell r="I149">
            <v>1821500</v>
          </cell>
        </row>
        <row r="150">
          <cell r="D150" t="str">
            <v xml:space="preserve">     -  TEF.E20.01, cap. 350 l/sec</v>
          </cell>
          <cell r="E150" t="str">
            <v>unit</v>
          </cell>
          <cell r="F150">
            <v>1</v>
          </cell>
          <cell r="G150">
            <v>1821500</v>
          </cell>
          <cell r="I150">
            <v>1821500</v>
          </cell>
        </row>
        <row r="151">
          <cell r="D151" t="str">
            <v xml:space="preserve">b. Type : Ceiling </v>
          </cell>
        </row>
        <row r="152">
          <cell r="D152" t="str">
            <v xml:space="preserve">     -  KEF.E20.01, cap. 160 l/sec</v>
          </cell>
          <cell r="E152" t="str">
            <v>unit</v>
          </cell>
          <cell r="F152">
            <v>1</v>
          </cell>
          <cell r="G152">
            <v>576600</v>
          </cell>
          <cell r="I152">
            <v>576600</v>
          </cell>
        </row>
        <row r="153">
          <cell r="D153" t="str">
            <v xml:space="preserve">     -  KEF.E20.01, cap. 160 l/sec</v>
          </cell>
          <cell r="E153" t="str">
            <v>unit</v>
          </cell>
          <cell r="F153">
            <v>1</v>
          </cell>
          <cell r="G153">
            <v>379800</v>
          </cell>
          <cell r="I153">
            <v>379800</v>
          </cell>
        </row>
        <row r="154">
          <cell r="B154" t="str">
            <v>1.2.2</v>
          </cell>
          <cell r="D154" t="str">
            <v xml:space="preserve">Ducting </v>
          </cell>
        </row>
        <row r="155">
          <cell r="B155" t="str">
            <v>1.2.2</v>
          </cell>
          <cell r="D155" t="str">
            <v>a. BJLS, include support</v>
          </cell>
        </row>
        <row r="156">
          <cell r="D156" t="str">
            <v xml:space="preserve">    - dia. 400 x 400 mm</v>
          </cell>
          <cell r="E156" t="str">
            <v>m'</v>
          </cell>
          <cell r="F156">
            <v>4</v>
          </cell>
          <cell r="G156">
            <v>153720.00280000002</v>
          </cell>
          <cell r="I156">
            <v>614880.01120000007</v>
          </cell>
        </row>
        <row r="157">
          <cell r="D157" t="str">
            <v xml:space="preserve">    - dia. 200  mm</v>
          </cell>
          <cell r="E157" t="str">
            <v>m'</v>
          </cell>
          <cell r="F157">
            <v>3</v>
          </cell>
          <cell r="G157">
            <v>38100.004057142862</v>
          </cell>
          <cell r="I157">
            <v>114300.01217142859</v>
          </cell>
        </row>
        <row r="158">
          <cell r="D158" t="str">
            <v xml:space="preserve">    - dia. 200  mm</v>
          </cell>
          <cell r="E158" t="str">
            <v>m'</v>
          </cell>
          <cell r="F158">
            <v>3</v>
          </cell>
          <cell r="G158">
            <v>38100.004057142862</v>
          </cell>
          <cell r="I158">
            <v>114300.01217142859</v>
          </cell>
        </row>
        <row r="159">
          <cell r="D159" t="str">
            <v>b. Flexible Duct</v>
          </cell>
        </row>
        <row r="160">
          <cell r="D160" t="str">
            <v xml:space="preserve">    - dia. 125 mm (5")</v>
          </cell>
          <cell r="E160" t="str">
            <v>m'</v>
          </cell>
          <cell r="F160">
            <v>14</v>
          </cell>
          <cell r="G160">
            <v>97124.99500000001</v>
          </cell>
          <cell r="I160">
            <v>1359749.9300000002</v>
          </cell>
        </row>
        <row r="161">
          <cell r="D161" t="str">
            <v xml:space="preserve">    - dia. 125 mm (5")</v>
          </cell>
          <cell r="E161" t="str">
            <v>m'</v>
          </cell>
          <cell r="F161">
            <v>14</v>
          </cell>
          <cell r="G161">
            <v>97124.99500000001</v>
          </cell>
          <cell r="I161">
            <v>1359749.9300000002</v>
          </cell>
        </row>
        <row r="162">
          <cell r="B162" t="str">
            <v>1.2.3</v>
          </cell>
          <cell r="D162" t="str">
            <v>Grille, size 300 x150 mm</v>
          </cell>
          <cell r="E162" t="str">
            <v>pc</v>
          </cell>
          <cell r="F162">
            <v>4</v>
          </cell>
          <cell r="G162">
            <v>87300</v>
          </cell>
          <cell r="I162">
            <v>349200</v>
          </cell>
        </row>
        <row r="163">
          <cell r="B163" t="str">
            <v>1.2.4</v>
          </cell>
          <cell r="D163" t="str">
            <v>Split Dumper (SD) dia. 125 mm (5")</v>
          </cell>
          <cell r="E163" t="str">
            <v>pc</v>
          </cell>
          <cell r="F163">
            <v>4</v>
          </cell>
          <cell r="G163">
            <v>93500</v>
          </cell>
          <cell r="I163">
            <v>374000</v>
          </cell>
        </row>
        <row r="164">
          <cell r="B164" t="str">
            <v>1.2.4</v>
          </cell>
          <cell r="D164" t="str">
            <v>Split Dumper (SD) dia. 125 mm (5")</v>
          </cell>
          <cell r="E164" t="str">
            <v>pc</v>
          </cell>
          <cell r="F164">
            <v>4</v>
          </cell>
          <cell r="G164">
            <v>93500</v>
          </cell>
          <cell r="I164">
            <v>374000</v>
          </cell>
        </row>
        <row r="168">
          <cell r="B168">
            <v>2</v>
          </cell>
          <cell r="D168" t="str">
            <v xml:space="preserve">Plumbing </v>
          </cell>
        </row>
        <row r="169">
          <cell r="B169">
            <v>2.1</v>
          </cell>
          <cell r="D169" t="str">
            <v>Cold Water System</v>
          </cell>
        </row>
        <row r="170">
          <cell r="B170">
            <v>2.1</v>
          </cell>
          <cell r="D170" t="str">
            <v>Polivinyl Chloride Pipe, 10 kg/cm² class</v>
          </cell>
        </row>
        <row r="171">
          <cell r="D171" t="str">
            <v>-  PVC dia. 40 mm (1 1/2")</v>
          </cell>
          <cell r="E171" t="str">
            <v>m'</v>
          </cell>
          <cell r="F171">
            <v>18</v>
          </cell>
          <cell r="G171">
            <v>49220</v>
          </cell>
          <cell r="I171">
            <v>885960</v>
          </cell>
        </row>
        <row r="172">
          <cell r="D172" t="str">
            <v>-  PVC dia. 32 mm (1 1/4")</v>
          </cell>
          <cell r="E172" t="str">
            <v>m'</v>
          </cell>
          <cell r="F172">
            <v>30</v>
          </cell>
          <cell r="G172">
            <v>42810</v>
          </cell>
          <cell r="I172">
            <v>1284300</v>
          </cell>
        </row>
        <row r="173">
          <cell r="D173" t="str">
            <v>-  PVC dia. 25 mm (1")</v>
          </cell>
          <cell r="E173" t="str">
            <v>m'</v>
          </cell>
          <cell r="F173">
            <v>18</v>
          </cell>
          <cell r="G173">
            <v>33470</v>
          </cell>
          <cell r="I173">
            <v>602460</v>
          </cell>
        </row>
        <row r="174">
          <cell r="D174" t="str">
            <v>-  PVC dia. 20 mm (3/4")</v>
          </cell>
          <cell r="E174" t="str">
            <v>m'</v>
          </cell>
          <cell r="F174">
            <v>18</v>
          </cell>
          <cell r="G174">
            <v>19680</v>
          </cell>
          <cell r="I174">
            <v>354240</v>
          </cell>
        </row>
        <row r="175">
          <cell r="D175" t="str">
            <v>-  PVC dia. 15 mm (1/2")</v>
          </cell>
          <cell r="E175" t="str">
            <v>m'</v>
          </cell>
          <cell r="F175">
            <v>66</v>
          </cell>
          <cell r="G175">
            <v>15310</v>
          </cell>
          <cell r="I175">
            <v>1010460</v>
          </cell>
        </row>
        <row r="176">
          <cell r="D176" t="str">
            <v>-  Fitting &amp; accessories</v>
          </cell>
          <cell r="E176" t="str">
            <v>ls</v>
          </cell>
          <cell r="F176">
            <v>1</v>
          </cell>
          <cell r="G176">
            <v>1448000</v>
          </cell>
          <cell r="I176">
            <v>1448000</v>
          </cell>
        </row>
        <row r="177">
          <cell r="D177" t="str">
            <v>-  Fitting &amp; accessories</v>
          </cell>
          <cell r="E177" t="str">
            <v>ls</v>
          </cell>
          <cell r="F177">
            <v>1</v>
          </cell>
          <cell r="G177">
            <v>1448000</v>
          </cell>
          <cell r="I177">
            <v>1448000</v>
          </cell>
        </row>
        <row r="178">
          <cell r="B178">
            <v>2.2000000000000002</v>
          </cell>
          <cell r="D178" t="str">
            <v>Gate valve dia. 15 mm (1/2")</v>
          </cell>
          <cell r="E178" t="str">
            <v>ea</v>
          </cell>
          <cell r="F178">
            <v>1</v>
          </cell>
          <cell r="G178">
            <v>85800</v>
          </cell>
          <cell r="I178">
            <v>85800</v>
          </cell>
        </row>
        <row r="179">
          <cell r="B179">
            <v>2.2999999999999998</v>
          </cell>
          <cell r="D179" t="str">
            <v>Box valve</v>
          </cell>
          <cell r="E179" t="str">
            <v>ea</v>
          </cell>
          <cell r="F179">
            <v>1</v>
          </cell>
          <cell r="G179">
            <v>125000</v>
          </cell>
          <cell r="I179">
            <v>125000</v>
          </cell>
        </row>
        <row r="180">
          <cell r="B180">
            <v>2.2999999999999998</v>
          </cell>
          <cell r="D180" t="str">
            <v>Box valve</v>
          </cell>
          <cell r="E180" t="str">
            <v>ea</v>
          </cell>
          <cell r="F180">
            <v>1</v>
          </cell>
          <cell r="G180">
            <v>125000</v>
          </cell>
          <cell r="I180">
            <v>125000</v>
          </cell>
        </row>
        <row r="181">
          <cell r="B181">
            <v>2.2000000000000002</v>
          </cell>
          <cell r="D181" t="str">
            <v>Sewarage Water System</v>
          </cell>
        </row>
        <row r="182">
          <cell r="B182" t="str">
            <v>2.2.1</v>
          </cell>
          <cell r="D182" t="str">
            <v>Polivinyl Chloride Pipe, 5 kg/cm² class</v>
          </cell>
        </row>
        <row r="183">
          <cell r="B183" t="str">
            <v>2.2.1</v>
          </cell>
          <cell r="D183" t="str">
            <v>-  PVC dia. 125 mm (5")</v>
          </cell>
          <cell r="E183" t="str">
            <v>m'</v>
          </cell>
          <cell r="F183">
            <v>4</v>
          </cell>
          <cell r="G183">
            <v>68600</v>
          </cell>
          <cell r="I183">
            <v>274400</v>
          </cell>
        </row>
        <row r="184">
          <cell r="D184" t="str">
            <v>-  PVC dia. 100 mm (4")</v>
          </cell>
          <cell r="E184" t="str">
            <v>m'</v>
          </cell>
          <cell r="F184">
            <v>36</v>
          </cell>
          <cell r="G184">
            <v>43550</v>
          </cell>
          <cell r="I184">
            <v>1567800</v>
          </cell>
        </row>
        <row r="185">
          <cell r="D185" t="str">
            <v>-  PVC dia. 50 mm (2")</v>
          </cell>
          <cell r="E185" t="str">
            <v>m'</v>
          </cell>
          <cell r="F185">
            <v>56</v>
          </cell>
          <cell r="G185">
            <v>13070</v>
          </cell>
          <cell r="I185">
            <v>731920</v>
          </cell>
        </row>
        <row r="186">
          <cell r="D186" t="str">
            <v>-  PVC dia. 40 mm (1 1/2")</v>
          </cell>
          <cell r="E186" t="str">
            <v>m'</v>
          </cell>
          <cell r="F186">
            <v>28</v>
          </cell>
          <cell r="G186">
            <v>10350</v>
          </cell>
          <cell r="I186">
            <v>289800</v>
          </cell>
        </row>
        <row r="187">
          <cell r="D187" t="str">
            <v>-  PVC dia. 40, for vent</v>
          </cell>
          <cell r="E187" t="str">
            <v>m'</v>
          </cell>
          <cell r="F187">
            <v>8</v>
          </cell>
          <cell r="G187">
            <v>10350</v>
          </cell>
          <cell r="I187">
            <v>82800</v>
          </cell>
        </row>
        <row r="188">
          <cell r="D188" t="str">
            <v>-  Fitting &amp; accessories</v>
          </cell>
          <cell r="E188" t="str">
            <v>ls</v>
          </cell>
          <cell r="F188">
            <v>1</v>
          </cell>
          <cell r="G188">
            <v>1031300</v>
          </cell>
          <cell r="I188">
            <v>1031300</v>
          </cell>
        </row>
        <row r="189">
          <cell r="D189" t="str">
            <v>-  Fitting &amp; accessories</v>
          </cell>
          <cell r="E189" t="str">
            <v>ls</v>
          </cell>
          <cell r="F189">
            <v>1</v>
          </cell>
          <cell r="G189">
            <v>1031300</v>
          </cell>
          <cell r="I189">
            <v>1031300</v>
          </cell>
        </row>
        <row r="190">
          <cell r="B190" t="str">
            <v>2.2.2</v>
          </cell>
          <cell r="D190" t="str">
            <v>Floor drain</v>
          </cell>
          <cell r="E190" t="str">
            <v>ea</v>
          </cell>
          <cell r="F190">
            <v>10</v>
          </cell>
          <cell r="G190">
            <v>184800</v>
          </cell>
          <cell r="I190">
            <v>1848000</v>
          </cell>
        </row>
        <row r="191">
          <cell r="B191" t="str">
            <v>2.2.3</v>
          </cell>
          <cell r="D191" t="str">
            <v>Clean out</v>
          </cell>
          <cell r="E191" t="str">
            <v>ea</v>
          </cell>
          <cell r="F191">
            <v>12</v>
          </cell>
          <cell r="G191">
            <v>143100</v>
          </cell>
          <cell r="I191">
            <v>1717200</v>
          </cell>
        </row>
        <row r="192">
          <cell r="B192" t="str">
            <v>2.2.4</v>
          </cell>
          <cell r="D192" t="str">
            <v>External cully trap</v>
          </cell>
          <cell r="E192" t="str">
            <v>ea</v>
          </cell>
          <cell r="F192">
            <v>2</v>
          </cell>
          <cell r="G192">
            <v>125000</v>
          </cell>
          <cell r="I192">
            <v>250000</v>
          </cell>
        </row>
        <row r="193">
          <cell r="B193" t="str">
            <v>2.2.5</v>
          </cell>
          <cell r="D193" t="str">
            <v>Tundish 150x150 cm, condensate drain pipe</v>
          </cell>
          <cell r="E193" t="str">
            <v>ea</v>
          </cell>
          <cell r="F193">
            <v>5</v>
          </cell>
          <cell r="G193">
            <v>35000</v>
          </cell>
          <cell r="I193">
            <v>175000</v>
          </cell>
        </row>
        <row r="194">
          <cell r="B194" t="str">
            <v>2.2.5</v>
          </cell>
          <cell r="D194" t="str">
            <v>Tundish 150x150 cm, condensate drain pipe</v>
          </cell>
          <cell r="E194" t="str">
            <v>ea</v>
          </cell>
          <cell r="F194">
            <v>5</v>
          </cell>
          <cell r="G194">
            <v>35000</v>
          </cell>
          <cell r="I194">
            <v>175000</v>
          </cell>
        </row>
        <row r="195">
          <cell r="B195">
            <v>2.2999999999999998</v>
          </cell>
          <cell r="D195" t="str">
            <v>Hot Water System</v>
          </cell>
        </row>
        <row r="196">
          <cell r="B196" t="str">
            <v>2.3.1</v>
          </cell>
          <cell r="D196" t="str">
            <v>Cooper pipe + insulation, for water heater</v>
          </cell>
        </row>
        <row r="197">
          <cell r="B197" t="str">
            <v>2.3.1</v>
          </cell>
          <cell r="D197" t="str">
            <v>-  COP dia. 32 mm (1 1/4")</v>
          </cell>
          <cell r="E197" t="str">
            <v>m'</v>
          </cell>
          <cell r="F197">
            <v>6</v>
          </cell>
          <cell r="G197">
            <v>59770</v>
          </cell>
          <cell r="I197">
            <v>358620</v>
          </cell>
        </row>
        <row r="198">
          <cell r="D198" t="str">
            <v>-  COP dia. 25 mm (1")</v>
          </cell>
          <cell r="E198" t="str">
            <v>m'</v>
          </cell>
          <cell r="F198">
            <v>6</v>
          </cell>
          <cell r="G198">
            <v>41330</v>
          </cell>
          <cell r="I198">
            <v>247980</v>
          </cell>
        </row>
        <row r="199">
          <cell r="D199" t="str">
            <v>-  COP dia. 20 mm (3/4")</v>
          </cell>
          <cell r="E199" t="str">
            <v>m'</v>
          </cell>
          <cell r="F199">
            <v>12</v>
          </cell>
          <cell r="G199">
            <v>30020</v>
          </cell>
          <cell r="I199">
            <v>360240</v>
          </cell>
        </row>
        <row r="200">
          <cell r="D200" t="str">
            <v>-  COP dia. 15 mm (1/2")</v>
          </cell>
          <cell r="E200" t="str">
            <v>m'</v>
          </cell>
          <cell r="F200">
            <v>54</v>
          </cell>
          <cell r="G200">
            <v>18560</v>
          </cell>
          <cell r="I200">
            <v>1002240</v>
          </cell>
        </row>
        <row r="201">
          <cell r="D201" t="str">
            <v>-  Fitting &amp; accessories</v>
          </cell>
          <cell r="E201" t="str">
            <v>ls</v>
          </cell>
          <cell r="F201">
            <v>1</v>
          </cell>
          <cell r="G201">
            <v>689100</v>
          </cell>
          <cell r="I201">
            <v>689100</v>
          </cell>
        </row>
        <row r="202">
          <cell r="D202" t="str">
            <v>-  Fitting &amp; accessories</v>
          </cell>
          <cell r="E202" t="str">
            <v>ls</v>
          </cell>
          <cell r="F202">
            <v>1</v>
          </cell>
          <cell r="G202">
            <v>689100</v>
          </cell>
          <cell r="I202">
            <v>689100</v>
          </cell>
        </row>
        <row r="203">
          <cell r="B203" t="str">
            <v>2.3.2</v>
          </cell>
          <cell r="D203" t="str">
            <v>Hot Water Heater, cap. 75 liter</v>
          </cell>
          <cell r="E203" t="str">
            <v>unit</v>
          </cell>
          <cell r="F203">
            <v>1</v>
          </cell>
          <cell r="G203">
            <v>3000400</v>
          </cell>
          <cell r="I203">
            <v>3000400</v>
          </cell>
        </row>
        <row r="204">
          <cell r="B204" t="str">
            <v>2.3.2</v>
          </cell>
          <cell r="D204" t="str">
            <v>Hot Water Heater, cap. 75 liter</v>
          </cell>
          <cell r="E204" t="str">
            <v>unit</v>
          </cell>
          <cell r="F204">
            <v>1</v>
          </cell>
          <cell r="G204">
            <v>3000400</v>
          </cell>
          <cell r="I204">
            <v>27251249.953371428</v>
          </cell>
        </row>
        <row r="205">
          <cell r="I205">
            <v>215975449.95337144</v>
          </cell>
        </row>
        <row r="207">
          <cell r="B207" t="str">
            <v>IX.</v>
          </cell>
          <cell r="D207" t="str">
            <v>ELECTRICAL WORKS</v>
          </cell>
        </row>
        <row r="208">
          <cell r="B208">
            <v>1</v>
          </cell>
          <cell r="D208" t="str">
            <v>Electrical system</v>
          </cell>
        </row>
        <row r="209">
          <cell r="B209">
            <v>1</v>
          </cell>
          <cell r="D209" t="str">
            <v>-  Lighting panel MSB-GH</v>
          </cell>
          <cell r="E209" t="str">
            <v>unit</v>
          </cell>
          <cell r="F209">
            <v>1</v>
          </cell>
          <cell r="G209">
            <v>14379390</v>
          </cell>
          <cell r="I209">
            <v>14379390</v>
          </cell>
        </row>
        <row r="210">
          <cell r="D210" t="str">
            <v>-  Lighting panel MSB-GH</v>
          </cell>
          <cell r="E210" t="str">
            <v>unit</v>
          </cell>
          <cell r="F210">
            <v>1</v>
          </cell>
          <cell r="G210">
            <v>14379390</v>
          </cell>
          <cell r="I210">
            <v>14379390</v>
          </cell>
        </row>
        <row r="211">
          <cell r="D211" t="str">
            <v>-  Switch</v>
          </cell>
        </row>
        <row r="212">
          <cell r="D212" t="str">
            <v xml:space="preserve">    - Single switch</v>
          </cell>
          <cell r="E212" t="str">
            <v>ea</v>
          </cell>
          <cell r="F212">
            <v>12</v>
          </cell>
          <cell r="G212">
            <v>28750</v>
          </cell>
          <cell r="I212">
            <v>345000</v>
          </cell>
        </row>
        <row r="213">
          <cell r="D213" t="str">
            <v xml:space="preserve">    - Double switch</v>
          </cell>
          <cell r="E213" t="str">
            <v>ea</v>
          </cell>
          <cell r="F213">
            <v>18</v>
          </cell>
          <cell r="G213">
            <v>84880</v>
          </cell>
          <cell r="I213">
            <v>1527840</v>
          </cell>
        </row>
        <row r="214">
          <cell r="D214" t="str">
            <v xml:space="preserve">    - Isolating switch 1 phasa</v>
          </cell>
          <cell r="E214" t="str">
            <v>ea</v>
          </cell>
          <cell r="F214">
            <v>7</v>
          </cell>
          <cell r="G214">
            <v>125000</v>
          </cell>
          <cell r="I214">
            <v>875000</v>
          </cell>
        </row>
        <row r="215">
          <cell r="D215" t="str">
            <v xml:space="preserve">    - Isolating switch 3 phasa</v>
          </cell>
          <cell r="E215" t="str">
            <v>ea</v>
          </cell>
          <cell r="F215">
            <v>3</v>
          </cell>
          <cell r="G215">
            <v>175000</v>
          </cell>
          <cell r="I215">
            <v>525000</v>
          </cell>
        </row>
        <row r="216">
          <cell r="D216" t="str">
            <v xml:space="preserve">    - Switch installation</v>
          </cell>
          <cell r="E216" t="str">
            <v>point</v>
          </cell>
          <cell r="F216">
            <v>40</v>
          </cell>
          <cell r="G216">
            <v>65000</v>
          </cell>
          <cell r="I216">
            <v>2600000</v>
          </cell>
        </row>
        <row r="217">
          <cell r="D217" t="str">
            <v xml:space="preserve">    - Switch installation</v>
          </cell>
          <cell r="E217" t="str">
            <v>point</v>
          </cell>
          <cell r="F217">
            <v>40</v>
          </cell>
          <cell r="G217">
            <v>65000</v>
          </cell>
          <cell r="I217">
            <v>2600000</v>
          </cell>
        </row>
        <row r="218">
          <cell r="D218" t="str">
            <v>-  Receptacle</v>
          </cell>
        </row>
        <row r="219">
          <cell r="D219" t="str">
            <v xml:space="preserve">    - Plug conector</v>
          </cell>
          <cell r="E219" t="str">
            <v>ea</v>
          </cell>
          <cell r="F219">
            <v>1</v>
          </cell>
          <cell r="G219">
            <v>25000</v>
          </cell>
          <cell r="I219">
            <v>25000</v>
          </cell>
        </row>
        <row r="220">
          <cell r="D220" t="str">
            <v xml:space="preserve">    - Double receptacle 10 A</v>
          </cell>
          <cell r="E220" t="str">
            <v>ea</v>
          </cell>
          <cell r="F220">
            <v>47</v>
          </cell>
          <cell r="G220">
            <v>47360</v>
          </cell>
          <cell r="I220">
            <v>2225920</v>
          </cell>
        </row>
        <row r="221">
          <cell r="D221" t="str">
            <v xml:space="preserve">    - Receptacle installation</v>
          </cell>
          <cell r="E221" t="str">
            <v>point</v>
          </cell>
          <cell r="F221">
            <v>48</v>
          </cell>
          <cell r="G221">
            <v>78830</v>
          </cell>
          <cell r="I221">
            <v>3783840</v>
          </cell>
        </row>
        <row r="222">
          <cell r="D222" t="str">
            <v xml:space="preserve">    - Receptacle installation</v>
          </cell>
          <cell r="E222" t="str">
            <v>point</v>
          </cell>
          <cell r="F222">
            <v>48</v>
          </cell>
          <cell r="G222">
            <v>78830</v>
          </cell>
          <cell r="I222">
            <v>3783840</v>
          </cell>
        </row>
        <row r="223">
          <cell r="B223">
            <v>2</v>
          </cell>
          <cell r="D223" t="str">
            <v>Lighting system</v>
          </cell>
        </row>
        <row r="224">
          <cell r="B224">
            <v>2</v>
          </cell>
          <cell r="D224" t="str">
            <v>-  TL 2 x 36 W recessed</v>
          </cell>
          <cell r="E224" t="str">
            <v>ea</v>
          </cell>
          <cell r="F224">
            <v>4</v>
          </cell>
          <cell r="G224">
            <v>231400</v>
          </cell>
          <cell r="I224">
            <v>925600</v>
          </cell>
        </row>
        <row r="225">
          <cell r="D225" t="str">
            <v>-  TL 2 x 36 W surface</v>
          </cell>
          <cell r="E225" t="str">
            <v>ea</v>
          </cell>
          <cell r="F225">
            <v>2</v>
          </cell>
          <cell r="G225">
            <v>217890</v>
          </cell>
          <cell r="I225">
            <v>435780</v>
          </cell>
        </row>
        <row r="226">
          <cell r="D226" t="str">
            <v>-  TL 1 x 18 W surface</v>
          </cell>
          <cell r="E226" t="str">
            <v>ea</v>
          </cell>
          <cell r="F226">
            <v>4</v>
          </cell>
          <cell r="G226">
            <v>125310</v>
          </cell>
          <cell r="I226">
            <v>501240</v>
          </cell>
        </row>
        <row r="227">
          <cell r="D227" t="str">
            <v>-  PL 1 x 18 W surface baret</v>
          </cell>
          <cell r="E227" t="str">
            <v>ea</v>
          </cell>
          <cell r="F227">
            <v>4</v>
          </cell>
          <cell r="G227">
            <v>189070</v>
          </cell>
          <cell r="I227">
            <v>756280</v>
          </cell>
        </row>
        <row r="228">
          <cell r="D228" t="str">
            <v>-  PL 1 x 18 W wall decorative lamp</v>
          </cell>
          <cell r="E228" t="str">
            <v>ea</v>
          </cell>
          <cell r="F228">
            <v>4</v>
          </cell>
          <cell r="G228">
            <v>110830</v>
          </cell>
          <cell r="I228">
            <v>443320</v>
          </cell>
        </row>
        <row r="229">
          <cell r="D229" t="str">
            <v>-  IL 1 x 60 W surface baret</v>
          </cell>
          <cell r="E229" t="str">
            <v>ea</v>
          </cell>
          <cell r="F229">
            <v>8</v>
          </cell>
          <cell r="G229">
            <v>215150</v>
          </cell>
          <cell r="I229">
            <v>1721200</v>
          </cell>
        </row>
        <row r="230">
          <cell r="D230" t="str">
            <v>-  SL 1 x 18 W recessed down light</v>
          </cell>
          <cell r="E230" t="str">
            <v>ea</v>
          </cell>
          <cell r="F230">
            <v>3</v>
          </cell>
          <cell r="G230">
            <v>170030</v>
          </cell>
          <cell r="I230">
            <v>510090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2"/>
      <sheetName val="21"/>
      <sheetName val="22"/>
      <sheetName val="23"/>
      <sheetName val="24"/>
      <sheetName val="25"/>
      <sheetName val="26"/>
      <sheetName val="27"/>
      <sheetName val="28"/>
      <sheetName val="REKAP"/>
      <sheetName val="ANAL"/>
      <sheetName val="HARSAT_UPAH &amp; ALAT"/>
      <sheetName val="HARSAT_PEK"/>
      <sheetName val="HARSAT_BA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>
        <row r="11">
          <cell r="J11">
            <v>367061</v>
          </cell>
        </row>
        <row r="12">
          <cell r="J12">
            <v>5998</v>
          </cell>
        </row>
        <row r="14">
          <cell r="J14">
            <v>7197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BQ-E20-02(Rp)"/>
      <sheetName val="ANALISA BL"/>
      <sheetName val="BQ_E20_02_Rp_"/>
      <sheetName val="Notes"/>
      <sheetName val="HARGA_JADI"/>
      <sheetName val="HARGA_ALAT"/>
      <sheetName val="Rincian_Bobot"/>
      <sheetName val="STRUKTUR_ORG_SINDO"/>
      <sheetName val="ANALISA_BL"/>
      <sheetName val="FINISHING"/>
      <sheetName val="DAFTAR HARGA SATUAN MATERIAL"/>
      <sheetName val="Cover"/>
      <sheetName val="Elektronik"/>
      <sheetName val="Plumbing"/>
      <sheetName val="Electrikal"/>
      <sheetName val="AC"/>
      <sheetName val="Fire Fighting"/>
      <sheetName val="Item Kompensasi"/>
      <sheetName val="tgp-02"/>
      <sheetName val="upah_borong"/>
      <sheetName val="satuan_pek"/>
      <sheetName val="HARSAT_BAH"/>
      <sheetName val="analisa_gedung"/>
      <sheetName val="DAF-1"/>
      <sheetName val="Cash Flow"/>
      <sheetName val="Analisa Gabungan"/>
      <sheetName val="Sub"/>
      <sheetName val="Analisa 2"/>
      <sheetName val="DHS"/>
      <sheetName val="REKAP"/>
      <sheetName val="Anal"/>
      <sheetName val="DAFTAR HARGA"/>
      <sheetName val="H.Satuan"/>
      <sheetName val="HARGA SATUAN"/>
      <sheetName val="Anls"/>
      <sheetName val="Bangunan Utama"/>
      <sheetName val="Ws Jul-2004"/>
      <sheetName val="SAP"/>
      <sheetName val="atap"/>
      <sheetName val="bahan "/>
      <sheetName val="daf-3(OK)"/>
      <sheetName val="ESCON"/>
      <sheetName val="daf-7(OK)"/>
      <sheetName val="BoQ"/>
      <sheetName val="daftarbhn"/>
      <sheetName val="REMUNERASISTANDAR"/>
      <sheetName val="TABEL-DETASIR"/>
      <sheetName val="DATA"/>
      <sheetName val="ANALISA PEK.UMUM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BoQ "/>
      <sheetName val="NP"/>
      <sheetName val="BAG-2"/>
      <sheetName val="Analisa_Gabungan"/>
      <sheetName val="Analisa_2"/>
      <sheetName val="H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tu &amp; Jendela"/>
      <sheetName val="Sanitair"/>
      <sheetName val="Struktur"/>
      <sheetName val="dinding"/>
      <sheetName val="lantai"/>
      <sheetName val="dinding "/>
      <sheetName val="ANLISA OK"/>
      <sheetName val="Arsitektur (2)"/>
      <sheetName val="Prelime"/>
      <sheetName val="U-HAR"/>
      <sheetName val="H-BHN"/>
      <sheetName val="U-PE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sat"/>
      <sheetName val="ana"/>
      <sheetName val="1"/>
      <sheetName val="2"/>
      <sheetName val="3"/>
      <sheetName val="4"/>
      <sheetName val="5"/>
      <sheetName val="6"/>
      <sheetName val="7"/>
      <sheetName val="BILL NO.1"/>
      <sheetName val="BILL NO. 2"/>
      <sheetName val="BILL NO. 3"/>
      <sheetName val="BILL NO. 4"/>
      <sheetName val="BILL NO. 5"/>
      <sheetName val="BILL NO. 6"/>
      <sheetName val="BILL NO. 7"/>
      <sheetName val="Kerja tambah"/>
      <sheetName val="BILL NO. 8"/>
      <sheetName val="REKAP"/>
    </sheetNames>
    <sheetDataSet>
      <sheetData sheetId="0" refreshError="1">
        <row r="20">
          <cell r="H20">
            <v>1660</v>
          </cell>
        </row>
        <row r="21">
          <cell r="H21">
            <v>20000</v>
          </cell>
        </row>
        <row r="22">
          <cell r="H22">
            <v>20000</v>
          </cell>
        </row>
        <row r="28">
          <cell r="H28">
            <v>300250</v>
          </cell>
        </row>
        <row r="29">
          <cell r="H29">
            <v>17750</v>
          </cell>
        </row>
        <row r="38">
          <cell r="H38">
            <v>1298240</v>
          </cell>
        </row>
        <row r="45">
          <cell r="H45">
            <v>1029500</v>
          </cell>
        </row>
        <row r="59">
          <cell r="H59">
            <v>499080</v>
          </cell>
        </row>
        <row r="61">
          <cell r="H61">
            <v>158810</v>
          </cell>
        </row>
        <row r="70">
          <cell r="H70">
            <v>56590</v>
          </cell>
        </row>
        <row r="76">
          <cell r="H76">
            <v>400</v>
          </cell>
        </row>
        <row r="123">
          <cell r="H123">
            <v>7500</v>
          </cell>
        </row>
        <row r="125">
          <cell r="H125">
            <v>7500</v>
          </cell>
        </row>
        <row r="126">
          <cell r="H126">
            <v>14000</v>
          </cell>
        </row>
        <row r="133">
          <cell r="H133">
            <v>43000</v>
          </cell>
        </row>
        <row r="134">
          <cell r="H134">
            <v>45000</v>
          </cell>
        </row>
        <row r="135">
          <cell r="H135">
            <v>45000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 - persiapan &amp; lantai-1"/>
      <sheetName val="rab-lantai-2"/>
      <sheetName val="rab-lantai-3"/>
      <sheetName val="rab-landscape"/>
      <sheetName val="rab-elektrikal"/>
      <sheetName val="rekap total"/>
      <sheetName val="surat"/>
      <sheetName val="rab-elektronik"/>
      <sheetName val="jadwal"/>
      <sheetName val="RAB-ME"/>
    </sheetNames>
    <sheetDataSet>
      <sheetData sheetId="0"/>
      <sheetData sheetId="1">
        <row r="4">
          <cell r="W4">
            <v>1</v>
          </cell>
        </row>
        <row r="183">
          <cell r="W183">
            <v>15000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Summary"/>
      <sheetName val="RAB"/>
      <sheetName val="HDasar"/>
      <sheetName val="analisys"/>
      <sheetName val="LS"/>
      <sheetName val="alat"/>
      <sheetName val="pp"/>
      <sheetName val="bau"/>
      <sheetName val="rupa"/>
      <sheetName val="bank"/>
      <sheetName val="rekap"/>
      <sheetName val="Sheet1"/>
      <sheetName val="Building"/>
    </sheetNames>
    <sheetDataSet>
      <sheetData sheetId="0"/>
      <sheetData sheetId="1"/>
      <sheetData sheetId="2"/>
      <sheetData sheetId="3">
        <row r="6">
          <cell r="Q6">
            <v>1</v>
          </cell>
        </row>
        <row r="10">
          <cell r="H10">
            <v>148200</v>
          </cell>
        </row>
        <row r="11">
          <cell r="H11">
            <v>198100</v>
          </cell>
        </row>
        <row r="15">
          <cell r="H15">
            <v>72500</v>
          </cell>
        </row>
        <row r="16">
          <cell r="H16">
            <v>5000</v>
          </cell>
        </row>
        <row r="17">
          <cell r="H17">
            <v>476000</v>
          </cell>
        </row>
        <row r="18">
          <cell r="H18">
            <v>441000</v>
          </cell>
        </row>
        <row r="22">
          <cell r="H22">
            <v>3500000</v>
          </cell>
        </row>
        <row r="23">
          <cell r="H23">
            <v>5000000</v>
          </cell>
        </row>
        <row r="24">
          <cell r="H24">
            <v>170000</v>
          </cell>
        </row>
        <row r="25">
          <cell r="H25">
            <v>140250</v>
          </cell>
        </row>
        <row r="26">
          <cell r="H26">
            <v>59500</v>
          </cell>
        </row>
        <row r="27">
          <cell r="H27">
            <v>400</v>
          </cell>
        </row>
        <row r="28">
          <cell r="H28">
            <v>85000</v>
          </cell>
        </row>
        <row r="29">
          <cell r="H29">
            <v>285</v>
          </cell>
        </row>
        <row r="32">
          <cell r="H32">
            <v>97000</v>
          </cell>
        </row>
        <row r="33">
          <cell r="H33">
            <v>59000</v>
          </cell>
        </row>
        <row r="34">
          <cell r="H34">
            <v>91742.86</v>
          </cell>
        </row>
        <row r="35">
          <cell r="H35">
            <v>96571.43</v>
          </cell>
        </row>
        <row r="36">
          <cell r="H36">
            <v>149183.67000000001</v>
          </cell>
        </row>
        <row r="37">
          <cell r="H37">
            <v>307755.09999999998</v>
          </cell>
        </row>
        <row r="40">
          <cell r="H40">
            <v>125000</v>
          </cell>
        </row>
        <row r="41">
          <cell r="H41">
            <v>15625</v>
          </cell>
        </row>
        <row r="42">
          <cell r="H42">
            <v>50000</v>
          </cell>
        </row>
        <row r="43">
          <cell r="H43">
            <v>125000</v>
          </cell>
        </row>
        <row r="82">
          <cell r="H82">
            <v>60000</v>
          </cell>
        </row>
        <row r="83">
          <cell r="H83">
            <v>75000</v>
          </cell>
        </row>
        <row r="84">
          <cell r="H84">
            <v>50000</v>
          </cell>
        </row>
        <row r="85">
          <cell r="H85">
            <v>60000</v>
          </cell>
        </row>
        <row r="215">
          <cell r="H215">
            <v>426000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7"/>
      <sheetName val="COVER (4)"/>
      <sheetName val="Daf-6"/>
      <sheetName val="COVER (3)"/>
      <sheetName val="D5"/>
      <sheetName val="D4"/>
      <sheetName val="D3"/>
      <sheetName val="D2"/>
      <sheetName val="Cover(2)"/>
      <sheetName val="DAF-1"/>
      <sheetName val="Cover(1)"/>
      <sheetName val="ANALISA "/>
      <sheetName val="HSATUAN"/>
      <sheetName val="KURVAS"/>
      <sheetName val="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6">
          <cell r="H16">
            <v>2980</v>
          </cell>
        </row>
        <row r="23">
          <cell r="H23">
            <v>310000</v>
          </cell>
        </row>
        <row r="46">
          <cell r="H46">
            <v>100000</v>
          </cell>
        </row>
      </sheetData>
      <sheetData sheetId="13"/>
      <sheetData sheetId="1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"/>
      <sheetName val="REKAP-STR"/>
      <sheetName val="REKAP-T"/>
      <sheetName val="BQ-STR"/>
      <sheetName val="DASHBOARD"/>
      <sheetName val="ANALISA"/>
      <sheetName val="HSATUAN"/>
      <sheetName val="KURVAS"/>
      <sheetName val="ALAT"/>
      <sheetName val="ALAT_MSK_PERS"/>
      <sheetName val="MASUK_PERS"/>
      <sheetName val="PERSIAPAN"/>
      <sheetName val="BAU"/>
      <sheetName val="RUPA"/>
      <sheetName val="BANK"/>
      <sheetName val="DFTR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4">
          <cell r="H14">
            <v>87500</v>
          </cell>
        </row>
        <row r="16">
          <cell r="H16">
            <v>3010</v>
          </cell>
        </row>
        <row r="17">
          <cell r="H17">
            <v>4550</v>
          </cell>
        </row>
        <row r="18">
          <cell r="H18">
            <v>1200</v>
          </cell>
        </row>
        <row r="19">
          <cell r="H19">
            <v>2500</v>
          </cell>
        </row>
        <row r="20">
          <cell r="H20">
            <v>223000</v>
          </cell>
        </row>
        <row r="21">
          <cell r="H21">
            <v>290500</v>
          </cell>
        </row>
        <row r="22">
          <cell r="H22">
            <v>304500</v>
          </cell>
        </row>
        <row r="23">
          <cell r="H23">
            <v>324500</v>
          </cell>
        </row>
        <row r="26">
          <cell r="H26">
            <v>850000</v>
          </cell>
        </row>
        <row r="31">
          <cell r="H31">
            <v>125000</v>
          </cell>
        </row>
        <row r="176">
          <cell r="H176">
            <v>15000</v>
          </cell>
        </row>
        <row r="178">
          <cell r="H178">
            <v>7500</v>
          </cell>
        </row>
        <row r="182">
          <cell r="H182">
            <v>250</v>
          </cell>
        </row>
        <row r="184">
          <cell r="H184">
            <v>25000</v>
          </cell>
        </row>
        <row r="186">
          <cell r="H186">
            <v>12500</v>
          </cell>
        </row>
        <row r="188">
          <cell r="H188">
            <v>11000</v>
          </cell>
        </row>
        <row r="190">
          <cell r="H190">
            <v>12500</v>
          </cell>
        </row>
        <row r="192">
          <cell r="H192">
            <v>13000</v>
          </cell>
        </row>
        <row r="202">
          <cell r="H202">
            <v>15000</v>
          </cell>
        </row>
        <row r="204">
          <cell r="H204">
            <v>3000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Persiapan"/>
      <sheetName val="STR"/>
      <sheetName val="ARS"/>
      <sheetName val="harsat"/>
      <sheetName val="analisa"/>
      <sheetName val="FURNITURE"/>
      <sheetName val="dash"/>
    </sheetNames>
    <sheetDataSet>
      <sheetData sheetId="0"/>
      <sheetData sheetId="1"/>
      <sheetData sheetId="2"/>
      <sheetData sheetId="3"/>
      <sheetData sheetId="4">
        <row r="16">
          <cell r="H16">
            <v>9340</v>
          </cell>
        </row>
        <row r="22">
          <cell r="H22">
            <v>280000</v>
          </cell>
        </row>
        <row r="23">
          <cell r="H23">
            <v>280000</v>
          </cell>
        </row>
        <row r="34">
          <cell r="H34">
            <v>31500</v>
          </cell>
        </row>
        <row r="36">
          <cell r="H36">
            <v>3200</v>
          </cell>
        </row>
        <row r="39">
          <cell r="H39">
            <v>65000</v>
          </cell>
        </row>
        <row r="46">
          <cell r="H46">
            <v>650000</v>
          </cell>
        </row>
        <row r="47">
          <cell r="H47">
            <v>230000</v>
          </cell>
        </row>
        <row r="48">
          <cell r="H48">
            <v>240000</v>
          </cell>
        </row>
        <row r="49">
          <cell r="H49">
            <v>260000</v>
          </cell>
        </row>
      </sheetData>
      <sheetData sheetId="5"/>
      <sheetData sheetId="6"/>
      <sheetData sheetId="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uktur(BQ)"/>
      <sheetName val="Arsitektur ( BQ )"/>
      <sheetName val="Tambah"/>
      <sheetName val="harsat"/>
      <sheetName val="anal"/>
      <sheetName val="BAU"/>
      <sheetName val="RekapBTL"/>
      <sheetName val="Gaji"/>
      <sheetName val="Persiapan"/>
      <sheetName val="Alat"/>
      <sheetName val="Bank"/>
      <sheetName val="Rupa"/>
      <sheetName val="DaftSub"/>
      <sheetName val="Daftmat"/>
      <sheetName val="rekap"/>
      <sheetName val="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"/>
      <sheetName val="BQ"/>
      <sheetName val="REKAP"/>
      <sheetName val="HARSAT"/>
      <sheetName val="bau"/>
      <sheetName val="dc"/>
      <sheetName val="alat"/>
      <sheetName val="GAJI"/>
      <sheetName val="1.2_2"/>
      <sheetName val="DFTR PRSH"/>
      <sheetName val="METODE"/>
      <sheetName val="DFTALAT"/>
      <sheetName val="JADWAL"/>
      <sheetName val="PERSONIL"/>
      <sheetName val="SURAT"/>
    </sheetNames>
    <sheetDataSet>
      <sheetData sheetId="0" refreshError="1"/>
      <sheetData sheetId="1" refreshError="1"/>
      <sheetData sheetId="2" refreshError="1">
        <row r="35">
          <cell r="G35">
            <v>8503028414.1233339</v>
          </cell>
        </row>
        <row r="38">
          <cell r="G38">
            <v>9353331000</v>
          </cell>
        </row>
      </sheetData>
      <sheetData sheetId="3" refreshError="1"/>
      <sheetData sheetId="4" refreshError="1">
        <row r="9">
          <cell r="J9">
            <v>261400289.5</v>
          </cell>
        </row>
        <row r="35">
          <cell r="J35">
            <v>14497663.050000001</v>
          </cell>
        </row>
        <row r="44">
          <cell r="J44">
            <v>1508379090.9090905</v>
          </cell>
        </row>
        <row r="60">
          <cell r="J60">
            <v>167170000</v>
          </cell>
        </row>
      </sheetData>
      <sheetData sheetId="5" refreshError="1"/>
      <sheetData sheetId="6" refreshError="1"/>
      <sheetData sheetId="7" refreshError="1">
        <row r="45">
          <cell r="Y45">
            <v>150864000</v>
          </cell>
          <cell r="AA45">
            <v>33900000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.BAHAN"/>
      <sheetName val="ANLS-struktur&amp;ars"/>
      <sheetName val="backup data"/>
      <sheetName val="Evaluasi"/>
      <sheetName val="S.UPAH"/>
    </sheetNames>
    <sheetDataSet>
      <sheetData sheetId="0">
        <row r="24">
          <cell r="J24">
            <v>1750000</v>
          </cell>
        </row>
        <row r="41">
          <cell r="J41">
            <v>35000</v>
          </cell>
        </row>
        <row r="46">
          <cell r="J46">
            <v>4200</v>
          </cell>
        </row>
      </sheetData>
      <sheetData sheetId="1"/>
      <sheetData sheetId="2"/>
      <sheetData sheetId="3"/>
      <sheetData sheetId="4">
        <row r="35">
          <cell r="I35">
            <v>125000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uktur(BQ)"/>
      <sheetName val="Arsitektur ( BQ )"/>
      <sheetName val="Tambah"/>
      <sheetName val="harsat"/>
      <sheetName val="anal"/>
      <sheetName val="BAU"/>
      <sheetName val="RekapBTL"/>
      <sheetName val="Gaji"/>
      <sheetName val="Persiapan"/>
      <sheetName val="Alat"/>
      <sheetName val="Bank"/>
      <sheetName val="Rupa"/>
      <sheetName val="DaftSub"/>
      <sheetName val="Daftmat"/>
      <sheetName val="rekap"/>
      <sheetName val="dash"/>
      <sheetName val="Sheet1"/>
      <sheetName val="Sheet2"/>
      <sheetName val="Sheet3"/>
      <sheetName val="Analisa STR"/>
      <sheetName val="Struktur"/>
      <sheetName val="Arsitektur"/>
      <sheetName val="REKAP TBH"/>
      <sheetName val="Struktur TBH"/>
      <sheetName val="Arsitektur TBH"/>
      <sheetName val="ANHAR"/>
      <sheetName val="Bahan"/>
      <sheetName val="An Arsitektur"/>
      <sheetName val="An Struktur"/>
      <sheetName val="BOQ"/>
      <sheetName val="Unit Rate"/>
      <sheetName val="FORM X COST"/>
      <sheetName val="GSMTOWER"/>
      <sheetName val="mat&amp;upah"/>
    </sheetNames>
    <sheetDataSet>
      <sheetData sheetId="0"/>
      <sheetData sheetId="1"/>
      <sheetData sheetId="2"/>
      <sheetData sheetId="3" refreshError="1">
        <row r="12">
          <cell r="H12">
            <v>85000</v>
          </cell>
        </row>
        <row r="16">
          <cell r="H16">
            <v>9340</v>
          </cell>
        </row>
        <row r="18">
          <cell r="H18">
            <v>5000</v>
          </cell>
        </row>
        <row r="19">
          <cell r="H19">
            <v>1304000</v>
          </cell>
        </row>
        <row r="20">
          <cell r="H20">
            <v>233500</v>
          </cell>
        </row>
        <row r="21">
          <cell r="H21">
            <v>256000</v>
          </cell>
        </row>
        <row r="22">
          <cell r="H22">
            <v>256000</v>
          </cell>
        </row>
        <row r="25">
          <cell r="H25">
            <v>290</v>
          </cell>
        </row>
        <row r="26">
          <cell r="H26">
            <v>390</v>
          </cell>
        </row>
        <row r="29">
          <cell r="H29">
            <v>850000</v>
          </cell>
        </row>
        <row r="30">
          <cell r="H30">
            <v>115000</v>
          </cell>
        </row>
        <row r="31">
          <cell r="H31">
            <v>25380</v>
          </cell>
        </row>
        <row r="32">
          <cell r="H32">
            <v>25740</v>
          </cell>
        </row>
        <row r="33">
          <cell r="H33">
            <v>29000</v>
          </cell>
        </row>
        <row r="37">
          <cell r="H37">
            <v>4710</v>
          </cell>
        </row>
        <row r="40">
          <cell r="H40">
            <v>148500</v>
          </cell>
        </row>
        <row r="41">
          <cell r="H41">
            <v>75900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sat"/>
      <sheetName val="Analisa"/>
      <sheetName val="upah_harian"/>
      <sheetName val="upah_borong"/>
      <sheetName val="satuan_alat"/>
      <sheetName val="sewa_alat"/>
      <sheetName val="satuan_pek"/>
      <sheetName val="propos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U.BORONG"/>
      <sheetName val="SAT.ALAT"/>
      <sheetName val="TNH-PERS"/>
      <sheetName val="besi"/>
      <sheetName val="BETON"/>
      <sheetName val="DIND"/>
      <sheetName val="LANT"/>
      <sheetName val="ATAP"/>
      <sheetName val="LUAR"/>
      <sheetName val="PINTU"/>
      <sheetName val="SANITER"/>
      <sheetName val="FLAF&amp;PARTSI"/>
      <sheetName val="CAT&amp;WTERPROO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_HRG"/>
      <sheetName val="DAF-1"/>
      <sheetName val="DAF-2"/>
      <sheetName val="DAF-3"/>
      <sheetName val="DAF-4"/>
      <sheetName val="DAF-5"/>
      <sheetName val="TOTAL"/>
      <sheetName val="DASH"/>
      <sheetName val="DAF-BAHAN"/>
      <sheetName val="DAF-UPAH"/>
      <sheetName val="ANALISA"/>
      <sheetName val="Prelimin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">
          <cell r="F12">
            <v>24000</v>
          </cell>
        </row>
        <row r="18">
          <cell r="F18">
            <v>90000</v>
          </cell>
        </row>
        <row r="19">
          <cell r="F19">
            <v>90000</v>
          </cell>
        </row>
        <row r="20">
          <cell r="F20">
            <v>65000</v>
          </cell>
        </row>
        <row r="22">
          <cell r="F22">
            <v>2570</v>
          </cell>
        </row>
        <row r="27">
          <cell r="F27">
            <v>5000</v>
          </cell>
        </row>
        <row r="30">
          <cell r="F30">
            <v>199800</v>
          </cell>
        </row>
        <row r="33">
          <cell r="F33">
            <v>260850</v>
          </cell>
        </row>
        <row r="34">
          <cell r="F34">
            <v>275650</v>
          </cell>
        </row>
        <row r="35">
          <cell r="F35">
            <v>291380</v>
          </cell>
        </row>
        <row r="36">
          <cell r="F36">
            <v>311730</v>
          </cell>
        </row>
        <row r="38">
          <cell r="F38">
            <v>272880</v>
          </cell>
        </row>
        <row r="67">
          <cell r="F67">
            <v>101100</v>
          </cell>
        </row>
      </sheetData>
      <sheetData sheetId="9">
        <row r="11">
          <cell r="E11">
            <v>10000</v>
          </cell>
        </row>
        <row r="12">
          <cell r="E12">
            <v>10000</v>
          </cell>
        </row>
        <row r="14">
          <cell r="E14">
            <v>20000</v>
          </cell>
        </row>
        <row r="15">
          <cell r="E15">
            <v>10000</v>
          </cell>
        </row>
        <row r="16">
          <cell r="E16">
            <v>15000</v>
          </cell>
        </row>
        <row r="17">
          <cell r="E17">
            <v>175000</v>
          </cell>
        </row>
        <row r="18">
          <cell r="E18">
            <v>20000</v>
          </cell>
        </row>
        <row r="23">
          <cell r="E23">
            <v>5000</v>
          </cell>
        </row>
      </sheetData>
      <sheetData sheetId="10"/>
      <sheetData sheetId="11"/>
      <sheetData sheetId="12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otal"/>
      <sheetName val="DAF-1PRELIM"/>
      <sheetName val="DAF-2"/>
      <sheetName val="DAF-2 "/>
      <sheetName val="DAF-3"/>
      <sheetName val="DAF-4"/>
      <sheetName val="DAF-5"/>
      <sheetName val="DAF-6"/>
      <sheetName val="DAF-7"/>
      <sheetName val="DAF-8"/>
      <sheetName val="DAF-9"/>
      <sheetName val="harsat"/>
      <sheetName val="analisa"/>
      <sheetName val="DASH"/>
      <sheetName val="SUBKONT"/>
      <sheetName val="Analisa Upah _ Bahan Pl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6">
          <cell r="H26">
            <v>30000</v>
          </cell>
        </row>
        <row r="62">
          <cell r="H62">
            <v>59500</v>
          </cell>
        </row>
      </sheetData>
      <sheetData sheetId="13"/>
      <sheetData sheetId="14"/>
      <sheetData sheetId="15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board"/>
      <sheetName val="harsat"/>
      <sheetName val="Spec"/>
      <sheetName val="Analisa"/>
      <sheetName val="PENGAJU.MATERIAL"/>
      <sheetName val="AnalisaSaniter"/>
      <sheetName val="upah_harian"/>
      <sheetName val="upah_borong"/>
      <sheetName val="satuan_alat"/>
      <sheetName val="sewa_alat"/>
    </sheetNames>
    <sheetDataSet>
      <sheetData sheetId="0"/>
      <sheetData sheetId="1"/>
      <sheetData sheetId="2"/>
      <sheetData sheetId="3">
        <row r="873">
          <cell r="I873">
            <v>0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Elektrikal"/>
      <sheetName val="Elektronik"/>
      <sheetName val="Mekanikal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harsat"/>
      <sheetName val="anal-bahan"/>
      <sheetName val="harga-alat"/>
      <sheetName val="anal-beton"/>
      <sheetName val="mob-demob"/>
      <sheetName val="anal-base"/>
      <sheetName val="anal-tanah"/>
      <sheetName val="dc"/>
      <sheetName val="bau"/>
      <sheetName val="gaji"/>
      <sheetName val="alat"/>
      <sheetName val="jadwal"/>
      <sheetName val="anal-aspal"/>
    </sheetNames>
    <sheetDataSet>
      <sheetData sheetId="0"/>
      <sheetData sheetId="1"/>
      <sheetData sheetId="2">
        <row r="63">
          <cell r="G63">
            <v>15000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-HAR"/>
      <sheetName val="DAF-1"/>
      <sheetName val="DAF-2"/>
      <sheetName val="DAF-3"/>
      <sheetName val="Daf-4.1"/>
      <sheetName val="Daf-4.2"/>
      <sheetName val="Daf-4.3"/>
      <sheetName val="DAF-5"/>
      <sheetName val="Daf - 6"/>
      <sheetName val="Daf-7"/>
      <sheetName val="KURVAS"/>
      <sheetName val="h.satuan"/>
      <sheetName val="analisa"/>
      <sheetName val="DASBORD"/>
      <sheetName val="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37">
          <cell r="H137">
            <v>8000</v>
          </cell>
        </row>
        <row r="139">
          <cell r="H139">
            <v>11000</v>
          </cell>
        </row>
      </sheetData>
      <sheetData sheetId="12"/>
      <sheetData sheetId="13"/>
      <sheetData sheetId="1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uktur(BQ)"/>
      <sheetName val="Arsitektur ( BQ )"/>
      <sheetName val="Tambah"/>
      <sheetName val="harsat"/>
      <sheetName val="anal"/>
      <sheetName val="BAU"/>
      <sheetName val="RekapBTL"/>
      <sheetName val="Gaji"/>
      <sheetName val="Persiapan"/>
      <sheetName val="Alat"/>
      <sheetName val="Bank"/>
      <sheetName val="Rupa"/>
      <sheetName val="DaftSub"/>
      <sheetName val="Daftmat"/>
      <sheetName val="dash"/>
      <sheetName val="pp"/>
      <sheetName val="pnl"/>
      <sheetName val="kbl"/>
      <sheetName val="cov"/>
      <sheetName val="cov1"/>
      <sheetName val="d1"/>
      <sheetName val="d8"/>
      <sheetName val="d4"/>
      <sheetName val="d7"/>
      <sheetName val="duct"/>
      <sheetName val="d3"/>
      <sheetName val="d2"/>
      <sheetName val="d5"/>
      <sheetName val="d51"/>
      <sheetName val="d52"/>
      <sheetName val="d53"/>
      <sheetName val="d54"/>
      <sheetName val="d55a"/>
      <sheetName val="d55"/>
      <sheetName val="d56"/>
      <sheetName val="tamb"/>
      <sheetName val="d6"/>
      <sheetName val="an71"/>
      <sheetName val="d71"/>
      <sheetName val="d72"/>
      <sheetName val="d73"/>
      <sheetName val="d74"/>
      <sheetName val="d75"/>
      <sheetName val="Rupa-rupa"/>
      <sheetName val="B.Bank"/>
      <sheetName val="Transpor karyawan"/>
      <sheetName val="Summary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sat"/>
      <sheetName val="upah_harian"/>
      <sheetName val="upah_borong"/>
      <sheetName val="satuan_alat"/>
      <sheetName val="sewa_alat"/>
      <sheetName val="Analisa"/>
    </sheetNames>
    <sheetDataSet>
      <sheetData sheetId="0">
        <row r="33">
          <cell r="H33">
            <v>28280</v>
          </cell>
        </row>
        <row r="91">
          <cell r="H91">
            <v>15100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-Ars"/>
      <sheetName val="ANALISA-A"/>
      <sheetName val="H.S.UPAH"/>
      <sheetName val="satuan_alat"/>
      <sheetName val="U.BORONG"/>
      <sheetName val="Sheet1"/>
      <sheetName val="VOLUME"/>
      <sheetName val="SAT.ALAT"/>
      <sheetName val="ANALISA-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Prelim"/>
      <sheetName val="Prelim"/>
      <sheetName val="Rekap"/>
      <sheetName val="REKAP2"/>
      <sheetName val="Chart1"/>
      <sheetName val="RAB"/>
      <sheetName val="RAB2"/>
      <sheetName val="RAB3"/>
      <sheetName val="harsat"/>
      <sheetName val="analisa"/>
      <sheetName val="Analisa Counter Top"/>
      <sheetName val="Sheet3"/>
      <sheetName val="DASH"/>
      <sheetName val="DASH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J2">
            <v>5</v>
          </cell>
          <cell r="K2">
            <v>5</v>
          </cell>
        </row>
        <row r="3">
          <cell r="J3">
            <v>100</v>
          </cell>
          <cell r="K3">
            <v>100</v>
          </cell>
        </row>
        <row r="17">
          <cell r="H17">
            <v>2000</v>
          </cell>
        </row>
        <row r="21">
          <cell r="H21">
            <v>486000</v>
          </cell>
        </row>
        <row r="22">
          <cell r="H22">
            <v>400000</v>
          </cell>
        </row>
        <row r="23">
          <cell r="H23">
            <v>400000</v>
          </cell>
        </row>
        <row r="28">
          <cell r="H28">
            <v>400000</v>
          </cell>
        </row>
        <row r="29">
          <cell r="H29">
            <v>550000</v>
          </cell>
        </row>
        <row r="30">
          <cell r="H30">
            <v>175000</v>
          </cell>
        </row>
        <row r="31">
          <cell r="H31">
            <v>500000</v>
          </cell>
        </row>
        <row r="32">
          <cell r="H32">
            <v>650000</v>
          </cell>
        </row>
        <row r="33">
          <cell r="H33">
            <v>175000</v>
          </cell>
        </row>
        <row r="34">
          <cell r="H34">
            <v>525000</v>
          </cell>
        </row>
        <row r="35">
          <cell r="H35">
            <v>2700000</v>
          </cell>
        </row>
        <row r="36">
          <cell r="H36">
            <v>650000</v>
          </cell>
        </row>
        <row r="37">
          <cell r="H37">
            <v>450000</v>
          </cell>
        </row>
        <row r="38">
          <cell r="H38">
            <v>562500</v>
          </cell>
        </row>
        <row r="39">
          <cell r="H39">
            <v>315000</v>
          </cell>
        </row>
        <row r="40">
          <cell r="H40">
            <v>350000</v>
          </cell>
        </row>
        <row r="41">
          <cell r="H41">
            <v>600000</v>
          </cell>
        </row>
        <row r="42">
          <cell r="H42">
            <v>26250</v>
          </cell>
        </row>
        <row r="48">
          <cell r="H48">
            <v>165330</v>
          </cell>
        </row>
        <row r="69">
          <cell r="H69">
            <v>486000</v>
          </cell>
        </row>
        <row r="70">
          <cell r="H70">
            <v>486000</v>
          </cell>
        </row>
        <row r="71">
          <cell r="H71">
            <v>315000</v>
          </cell>
        </row>
        <row r="72">
          <cell r="H72">
            <v>165330</v>
          </cell>
        </row>
        <row r="73">
          <cell r="H73">
            <v>486000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</sheetNames>
    <sheetDataSet>
      <sheetData sheetId="0"/>
      <sheetData sheetId="1"/>
      <sheetData sheetId="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sat"/>
      <sheetName val="upah_harian"/>
      <sheetName val="upah_borong"/>
      <sheetName val="satuan_alat"/>
      <sheetName val="sewa_alat"/>
      <sheetName val="Analisa"/>
      <sheetName val="DAF_ALAT"/>
      <sheetName val="DAF_MAT"/>
      <sheetName val="S_CURVE"/>
      <sheetName val="Material"/>
    </sheetNames>
    <sheetDataSet>
      <sheetData sheetId="0">
        <row r="15">
          <cell r="H15">
            <v>57500</v>
          </cell>
        </row>
        <row r="18">
          <cell r="H18">
            <v>4550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sat"/>
      <sheetName val="upah_harian"/>
      <sheetName val="upah_borong"/>
      <sheetName val="Analisa"/>
      <sheetName val="satuan_alat"/>
      <sheetName val="sewa_alat"/>
      <sheetName val="PERBAND-ANLS"/>
      <sheetName val="VOLUME"/>
      <sheetName val="Perubahan"/>
      <sheetName val="Data Base Pegawai Divisi I"/>
      <sheetName val="Sheet1"/>
    </sheetNames>
    <sheetDataSet>
      <sheetData sheetId="0">
        <row r="22">
          <cell r="H22">
            <v>6360</v>
          </cell>
        </row>
        <row r="112">
          <cell r="H112">
            <v>573000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KON )"/>
      <sheetName val="Hitungan"/>
      <sheetName val="Data Market THP 1"/>
      <sheetName val="Data Market THP 1 (2)"/>
      <sheetName val="Mkt Rumah"/>
      <sheetName val="Master Rumah"/>
      <sheetName val="Master Rumah (2)"/>
    </sheetNames>
    <sheetDataSet>
      <sheetData sheetId="0"/>
      <sheetData sheetId="1" refreshError="1"/>
      <sheetData sheetId="2"/>
      <sheetData sheetId="3"/>
      <sheetData sheetId="4"/>
      <sheetData sheetId="5"/>
      <sheetData sheetId="6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"/>
      <sheetName val="Persiapan"/>
      <sheetName val="BAU"/>
      <sheetName val="Rupa-rupa"/>
      <sheetName val="B.Bank"/>
      <sheetName val="Summary"/>
      <sheetName val="Alasan"/>
      <sheetName val="Asumsi"/>
      <sheetName val="Dashbord"/>
      <sheetName val="rab - persiapan &amp; lantai-1"/>
      <sheetName val="Rekap Direct Cost"/>
      <sheetName val="A"/>
      <sheetName val="CAT_HAR"/>
      <sheetName val="BQ ARS"/>
      <sheetName val="Rincian"/>
      <sheetName val="Sub"/>
      <sheetName val="PL _5 LT "/>
      <sheetName val="A-ars"/>
      <sheetName val="r.tank"/>
      <sheetName val="Cost Summary"/>
      <sheetName val="analysis"/>
      <sheetName val="326BQSTC"/>
      <sheetName val="lokasari-el"/>
      <sheetName val="AHSbj"/>
      <sheetName val="analisa harga satuan"/>
    </sheetNames>
    <sheetDataSet>
      <sheetData sheetId="0" refreshError="1">
        <row r="4">
          <cell r="B4" t="str">
            <v>PROYEK GTC MAKASSAR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_rate"/>
      <sheetName val="analisys"/>
      <sheetName val="Form 2A"/>
      <sheetName val="Preparatory"/>
      <sheetName val="CCB"/>
      <sheetName val="SS1"/>
      <sheetName val="Form 3A"/>
      <sheetName val="Form 3B"/>
      <sheetName val="Form 2B CBD"/>
      <sheetName val="sshvac2"/>
      <sheetName val="ssplumb1"/>
      <sheetName val="ml_indoor light"/>
      <sheetName val="Form 2B CCB"/>
      <sheetName val="Form 2B SS#1"/>
      <sheetName val="dash"/>
      <sheetName val="DAF_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H.SAT"/>
      <sheetName val="ANALISA"/>
      <sheetName val="Breakdown"/>
      <sheetName val="Material"/>
      <sheetName val="Indirect"/>
      <sheetName val="CvBQ1"/>
      <sheetName val="BQ1"/>
      <sheetName val="CvBQ2"/>
      <sheetName val="BQ2"/>
      <sheetName val="CvBQ3"/>
      <sheetName val="BQ3"/>
      <sheetName val="CvBQ4"/>
      <sheetName val="BQ4"/>
      <sheetName val="cv tamkur"/>
      <sheetName val="BQ5"/>
      <sheetName val="CvSummary"/>
      <sheetName val="Summary"/>
      <sheetName val="ALTER"/>
      <sheetName val="ALAT"/>
      <sheetName val="SAT-BHN"/>
      <sheetName val="unit_rate"/>
      <sheetName val="BQ All-2"/>
      <sheetName val="ANALISA PEK.UMUM"/>
      <sheetName val="DAF-2"/>
      <sheetName val="name"/>
      <sheetName val="110 cs EW"/>
      <sheetName val="Volume"/>
      <sheetName val="TOWN"/>
      <sheetName val="index"/>
      <sheetName val="3-DIV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3">
          <cell r="J23">
            <v>1750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"/>
      <sheetName val="REKAP-STR"/>
      <sheetName val="REKAP-T"/>
      <sheetName val="BQ-STR"/>
      <sheetName val="DASHBOARD"/>
      <sheetName val="ANALISA"/>
      <sheetName val="HSATUAN"/>
      <sheetName val="KURVAS"/>
      <sheetName val="ALAT"/>
      <sheetName val="ALAT_MSK_PERS"/>
      <sheetName val="MASUK_PERS"/>
      <sheetName val="PERSIAPAN"/>
      <sheetName val="BAU"/>
      <sheetName val="RUPA"/>
      <sheetName val="BANK"/>
      <sheetName val="DFTRALAT"/>
      <sheetName val="Data Base Pegawai Divisi I"/>
      <sheetName val="Anls"/>
    </sheetNames>
    <sheetDataSet>
      <sheetData sheetId="0"/>
      <sheetData sheetId="1"/>
      <sheetData sheetId="2"/>
      <sheetData sheetId="3"/>
      <sheetData sheetId="4"/>
      <sheetData sheetId="5"/>
      <sheetData sheetId="6">
        <row r="206">
          <cell r="H206">
            <v>5000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-Design"/>
      <sheetName val="REKAP INPUT &amp; OUTPUT"/>
      <sheetName val="Luas"/>
      <sheetName val="FS"/>
      <sheetName val="CONTOH TOWER ALTIZ"/>
      <sheetName val="HPP"/>
      <sheetName val="B.KONSTR"/>
      <sheetName val="PRICE LIST"/>
      <sheetName val="Pola Cash_in"/>
      <sheetName val="PERIJINAN"/>
      <sheetName val="PERENCANAAN"/>
      <sheetName val="QS"/>
      <sheetName val="Exc_harga"/>
      <sheetName val="Exc_harga (2)"/>
      <sheetName val="Rkp Harga"/>
      <sheetName val="Rkp PL"/>
      <sheetName val="PV_harga"/>
      <sheetName val="Sheet1"/>
      <sheetName val="Sheet2"/>
      <sheetName val="Sheet3"/>
      <sheetName val="Tabel Lu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8">
          <cell r="G18">
            <v>0.41727741322426332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-Design"/>
      <sheetName val="REKAP INPUT &amp; OUTPUT"/>
      <sheetName val="Luas"/>
      <sheetName val="FS"/>
      <sheetName val="CONTOH TOWER ALTIZ"/>
      <sheetName val="HPP"/>
      <sheetName val="B.KONSTR"/>
      <sheetName val="PRICE LIST"/>
      <sheetName val="Pola Cash_in"/>
      <sheetName val="PERIJINAN"/>
      <sheetName val="PERENCANAAN"/>
      <sheetName val="QS"/>
      <sheetName val="Exc_harga"/>
      <sheetName val="Exc_harga (2)"/>
      <sheetName val="Rkp Harga"/>
      <sheetName val="Rkp PL"/>
      <sheetName val="PV_harga"/>
      <sheetName val="Sheet1"/>
      <sheetName val="Sheet2"/>
      <sheetName val="Sheet3"/>
      <sheetName val="Tabel Lu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8">
          <cell r="G18">
            <v>0.41727741322426332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N381"/>
  <sheetViews>
    <sheetView topLeftCell="C1" zoomScale="85" zoomScaleNormal="80" workbookViewId="0">
      <pane ySplit="39" topLeftCell="A58" activePane="bottomLeft" state="frozen"/>
      <selection activeCell="C1" sqref="C1"/>
      <selection pane="bottomLeft" activeCell="AK50" sqref="AK50"/>
    </sheetView>
  </sheetViews>
  <sheetFormatPr defaultColWidth="9" defaultRowHeight="12.75"/>
  <cols>
    <col min="1" max="1" width="0" style="2" hidden="1" customWidth="1"/>
    <col min="2" max="2" width="7" style="2" hidden="1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6.7109375" style="2" customWidth="1"/>
    <col min="35" max="35" width="17.28515625" style="2" hidden="1" customWidth="1"/>
    <col min="36" max="36" width="18.140625" style="2" customWidth="1"/>
    <col min="37" max="37" width="17.140625" style="2" customWidth="1"/>
    <col min="38" max="38" width="16.28515625" style="2" customWidth="1"/>
    <col min="39" max="39" width="17.5703125" style="2" customWidth="1"/>
    <col min="40" max="40" width="18.140625" style="2" hidden="1" customWidth="1"/>
    <col min="41" max="16384" width="9" style="2"/>
  </cols>
  <sheetData>
    <row r="1" spans="3:40" ht="22.5">
      <c r="C1" s="1" t="s">
        <v>0</v>
      </c>
    </row>
    <row r="2" spans="3:40" ht="22.5" customHeight="1">
      <c r="C2" s="1" t="s">
        <v>1</v>
      </c>
    </row>
    <row r="3" spans="3:40" ht="22.5">
      <c r="C3" s="7" t="s">
        <v>3</v>
      </c>
      <c r="AN3" s="8" t="s">
        <v>4</v>
      </c>
    </row>
    <row r="4" spans="3:40" hidden="1">
      <c r="AI4" s="15"/>
      <c r="AJ4" s="15" t="s">
        <v>16</v>
      </c>
      <c r="AK4" s="15" t="s">
        <v>17</v>
      </c>
      <c r="AL4" s="2" t="s">
        <v>18</v>
      </c>
      <c r="AN4" s="16" t="s">
        <v>19</v>
      </c>
    </row>
    <row r="5" spans="3:40" hidden="1">
      <c r="C5" s="17" t="s">
        <v>22</v>
      </c>
      <c r="D5" s="17"/>
      <c r="E5" s="17"/>
      <c r="F5" s="17"/>
      <c r="G5" s="17"/>
      <c r="H5" s="17"/>
      <c r="I5" s="17"/>
      <c r="J5" s="20">
        <v>0.1</v>
      </c>
      <c r="AB5" s="2"/>
      <c r="AC5" s="3"/>
      <c r="AD5" s="3"/>
      <c r="AE5" s="3"/>
      <c r="AF5" s="3"/>
      <c r="AG5" s="3"/>
      <c r="AI5" s="15" t="s">
        <v>23</v>
      </c>
      <c r="AJ5" s="15">
        <v>109</v>
      </c>
      <c r="AK5" s="15">
        <v>105</v>
      </c>
      <c r="AN5" s="16" t="s">
        <v>24</v>
      </c>
    </row>
    <row r="6" spans="3:40" hidden="1">
      <c r="J6" s="21"/>
      <c r="AB6" s="2"/>
      <c r="AC6" s="3"/>
      <c r="AD6" s="3"/>
      <c r="AE6" s="3"/>
      <c r="AF6" s="22" t="s">
        <v>27</v>
      </c>
      <c r="AG6" s="23">
        <v>100</v>
      </c>
      <c r="AH6" s="24"/>
      <c r="AI6" s="25" t="s">
        <v>28</v>
      </c>
      <c r="AJ6" s="15">
        <v>108</v>
      </c>
      <c r="AK6" s="15">
        <v>104</v>
      </c>
      <c r="AN6" s="16" t="s">
        <v>29</v>
      </c>
    </row>
    <row r="7" spans="3:40" hidden="1">
      <c r="J7" s="21"/>
      <c r="AB7" s="2"/>
      <c r="AC7" s="3"/>
      <c r="AD7" s="3"/>
      <c r="AE7" s="3"/>
      <c r="AF7" s="3"/>
      <c r="AG7" s="3"/>
      <c r="AI7" s="15" t="s">
        <v>31</v>
      </c>
      <c r="AJ7" s="15">
        <v>107</v>
      </c>
      <c r="AK7" s="15">
        <v>103</v>
      </c>
      <c r="AN7" s="16" t="s">
        <v>32</v>
      </c>
    </row>
    <row r="8" spans="3:40" hidden="1">
      <c r="J8" s="21"/>
      <c r="AB8" s="2"/>
      <c r="AC8" s="3"/>
      <c r="AD8" s="3"/>
      <c r="AE8" s="3"/>
      <c r="AF8" s="3"/>
      <c r="AG8" s="3"/>
      <c r="AI8" s="15" t="s">
        <v>34</v>
      </c>
      <c r="AJ8" s="15">
        <v>106</v>
      </c>
      <c r="AK8" s="15">
        <v>101</v>
      </c>
      <c r="AN8" s="16" t="s">
        <v>35</v>
      </c>
    </row>
    <row r="9" spans="3:40" hidden="1">
      <c r="J9" s="21"/>
      <c r="X9" s="27" t="s">
        <v>36</v>
      </c>
      <c r="AA9" s="2" t="s">
        <v>37</v>
      </c>
      <c r="AB9" s="2"/>
      <c r="AC9" s="3"/>
      <c r="AD9" s="3"/>
      <c r="AE9" s="3"/>
      <c r="AF9" s="3"/>
      <c r="AG9" s="3"/>
      <c r="AI9" s="22" t="s">
        <v>27</v>
      </c>
      <c r="AJ9" s="15">
        <v>100</v>
      </c>
      <c r="AK9" s="15">
        <v>100</v>
      </c>
      <c r="AN9" s="16" t="s">
        <v>38</v>
      </c>
    </row>
    <row r="10" spans="3:40" hidden="1">
      <c r="J10" s="21"/>
      <c r="L10" s="28"/>
      <c r="V10" s="29" t="s">
        <v>39</v>
      </c>
      <c r="W10" s="30">
        <f t="shared" ref="W10:W28" si="0">Y10/$Y$29</f>
        <v>0</v>
      </c>
      <c r="X10" s="31">
        <v>101</v>
      </c>
      <c r="Y10" s="32">
        <f>COUNTIF($H$40:$H$318,X10)</f>
        <v>0</v>
      </c>
      <c r="Z10" s="33">
        <f t="shared" ref="Z10:Z28" si="1">X10*Y10</f>
        <v>0</v>
      </c>
      <c r="AA10" s="34">
        <v>113</v>
      </c>
      <c r="AB10" s="2"/>
      <c r="AC10" s="3"/>
      <c r="AD10" s="3"/>
      <c r="AE10" s="3"/>
      <c r="AF10" s="3"/>
      <c r="AG10" s="3"/>
      <c r="AH10" s="35"/>
      <c r="AI10" s="36" t="s">
        <v>40</v>
      </c>
      <c r="AJ10" s="15">
        <v>101</v>
      </c>
      <c r="AK10" s="15">
        <v>102</v>
      </c>
      <c r="AL10" s="37"/>
      <c r="AN10" s="16" t="s">
        <v>41</v>
      </c>
    </row>
    <row r="11" spans="3:40" hidden="1">
      <c r="J11" s="21"/>
      <c r="L11" s="38"/>
      <c r="O11" s="37"/>
      <c r="V11" s="39" t="s">
        <v>42</v>
      </c>
      <c r="W11" s="30">
        <f t="shared" si="0"/>
        <v>0</v>
      </c>
      <c r="X11" s="31">
        <v>66</v>
      </c>
      <c r="Y11" s="15">
        <f>COUNTIF($H$40:$H$318,X11)</f>
        <v>0</v>
      </c>
      <c r="Z11" s="33">
        <f t="shared" si="1"/>
        <v>0</v>
      </c>
      <c r="AA11" s="34">
        <v>78</v>
      </c>
      <c r="AB11" s="2"/>
      <c r="AC11" s="3"/>
      <c r="AD11" s="3"/>
      <c r="AE11" s="3"/>
      <c r="AF11" s="3"/>
      <c r="AG11" s="3"/>
      <c r="AH11" s="35"/>
      <c r="AI11" s="15" t="s">
        <v>43</v>
      </c>
      <c r="AJ11" s="15">
        <v>102</v>
      </c>
      <c r="AK11" s="15">
        <v>106</v>
      </c>
      <c r="AL11" s="37"/>
      <c r="AN11" s="16" t="s">
        <v>44</v>
      </c>
    </row>
    <row r="12" spans="3:40" hidden="1">
      <c r="J12" s="21"/>
      <c r="V12" s="39" t="s">
        <v>45</v>
      </c>
      <c r="W12" s="30">
        <f t="shared" si="0"/>
        <v>0</v>
      </c>
      <c r="X12" s="31">
        <v>52</v>
      </c>
      <c r="Y12" s="15">
        <f>COUNTIF($H$40:$H$318,X12)</f>
        <v>0</v>
      </c>
      <c r="Z12" s="33">
        <f t="shared" si="1"/>
        <v>0</v>
      </c>
      <c r="AA12" s="34">
        <v>60</v>
      </c>
      <c r="AB12" s="2"/>
      <c r="AC12" s="3"/>
      <c r="AD12" s="3"/>
      <c r="AE12" s="3"/>
      <c r="AF12" s="3"/>
      <c r="AG12" s="3"/>
      <c r="AH12" s="35"/>
      <c r="AI12" s="15" t="s">
        <v>46</v>
      </c>
      <c r="AJ12" s="15">
        <v>103</v>
      </c>
      <c r="AK12" s="15">
        <v>107</v>
      </c>
      <c r="AL12" s="37"/>
      <c r="AN12" s="16" t="s">
        <v>47</v>
      </c>
    </row>
    <row r="13" spans="3:40" hidden="1">
      <c r="J13" s="21"/>
      <c r="V13" s="39" t="s">
        <v>48</v>
      </c>
      <c r="W13" s="30">
        <f t="shared" si="0"/>
        <v>0</v>
      </c>
      <c r="X13" s="31">
        <v>63</v>
      </c>
      <c r="Y13" s="15">
        <f>COUNTIF($H$40:$H$318,X13)/2</f>
        <v>0</v>
      </c>
      <c r="Z13" s="33">
        <f t="shared" si="1"/>
        <v>0</v>
      </c>
      <c r="AA13" s="34">
        <v>74</v>
      </c>
      <c r="AB13" s="2"/>
      <c r="AC13" s="3"/>
      <c r="AD13" s="3"/>
      <c r="AE13" s="3"/>
      <c r="AF13" s="3"/>
      <c r="AG13" s="3"/>
      <c r="AH13" s="35"/>
      <c r="AI13" s="15" t="s">
        <v>11</v>
      </c>
      <c r="AJ13" s="15">
        <v>104</v>
      </c>
      <c r="AK13" s="15">
        <v>108</v>
      </c>
      <c r="AL13" s="37"/>
      <c r="AN13" s="16" t="s">
        <v>49</v>
      </c>
    </row>
    <row r="14" spans="3:40" hidden="1">
      <c r="J14" s="21"/>
      <c r="V14" s="39" t="s">
        <v>50</v>
      </c>
      <c r="W14" s="30">
        <f t="shared" si="0"/>
        <v>0</v>
      </c>
      <c r="X14" s="31">
        <v>57</v>
      </c>
      <c r="Y14" s="15">
        <f>COUNTIF($H$40:$H$318,X14)</f>
        <v>0</v>
      </c>
      <c r="Z14" s="33">
        <f t="shared" si="1"/>
        <v>0</v>
      </c>
      <c r="AA14" s="34">
        <v>67</v>
      </c>
      <c r="AB14" s="2"/>
      <c r="AC14" s="3"/>
      <c r="AD14" s="3"/>
      <c r="AE14" s="3"/>
      <c r="AF14" s="3"/>
      <c r="AG14" s="3"/>
      <c r="AH14" s="35"/>
      <c r="AI14" s="15" t="s">
        <v>12</v>
      </c>
      <c r="AJ14" s="15">
        <v>105</v>
      </c>
      <c r="AK14" s="15">
        <v>109</v>
      </c>
      <c r="AL14" s="37"/>
      <c r="AN14" s="16" t="s">
        <v>51</v>
      </c>
    </row>
    <row r="15" spans="3:40" hidden="1">
      <c r="J15" s="21"/>
      <c r="V15" s="39" t="s">
        <v>52</v>
      </c>
      <c r="W15" s="30">
        <f t="shared" si="0"/>
        <v>0</v>
      </c>
      <c r="X15" s="31">
        <v>63</v>
      </c>
      <c r="Y15" s="15">
        <f>COUNTIF($H$40:$H$318,X15)/2</f>
        <v>0</v>
      </c>
      <c r="Z15" s="33">
        <f t="shared" si="1"/>
        <v>0</v>
      </c>
      <c r="AA15" s="34">
        <v>71</v>
      </c>
      <c r="AB15" s="2"/>
      <c r="AC15" s="3"/>
      <c r="AD15" s="3"/>
      <c r="AE15" s="3"/>
      <c r="AF15" s="3"/>
      <c r="AG15" s="3"/>
      <c r="AH15" s="35"/>
      <c r="AL15" s="37"/>
      <c r="AN15" s="16" t="s">
        <v>53</v>
      </c>
    </row>
    <row r="16" spans="3:40" hidden="1">
      <c r="J16" s="21"/>
      <c r="V16" s="40" t="s">
        <v>54</v>
      </c>
      <c r="W16" s="41">
        <f t="shared" si="0"/>
        <v>0</v>
      </c>
      <c r="X16" s="31">
        <v>85</v>
      </c>
      <c r="Y16" s="32">
        <f>COUNTIF($H$40:$H$318,X16)</f>
        <v>0</v>
      </c>
      <c r="Z16" s="33">
        <f t="shared" si="1"/>
        <v>0</v>
      </c>
      <c r="AA16" s="34">
        <v>97</v>
      </c>
      <c r="AB16" s="2"/>
      <c r="AC16" s="3"/>
      <c r="AD16" s="3"/>
      <c r="AE16" s="3"/>
      <c r="AF16" s="3"/>
      <c r="AG16" s="3"/>
      <c r="AH16" s="35"/>
      <c r="AL16" s="37"/>
      <c r="AN16" s="16" t="s">
        <v>55</v>
      </c>
    </row>
    <row r="17" spans="3:40" hidden="1">
      <c r="J17" s="21"/>
      <c r="V17" s="39" t="s">
        <v>56</v>
      </c>
      <c r="W17" s="30">
        <f t="shared" si="0"/>
        <v>0.1015531660692951</v>
      </c>
      <c r="X17" s="31">
        <v>74</v>
      </c>
      <c r="Y17" s="42">
        <f>COUNTIF($H$40:$H$318,X17)/3</f>
        <v>28.333333333333332</v>
      </c>
      <c r="Z17" s="33">
        <f t="shared" si="1"/>
        <v>2096.6666666666665</v>
      </c>
      <c r="AA17" s="34">
        <v>85</v>
      </c>
      <c r="AB17" s="2"/>
      <c r="AC17" s="3"/>
      <c r="AD17" s="3"/>
      <c r="AE17" s="3"/>
      <c r="AF17" s="3"/>
      <c r="AG17" s="3"/>
      <c r="AH17" s="35"/>
      <c r="AL17" s="37"/>
      <c r="AN17" s="16" t="s">
        <v>57</v>
      </c>
    </row>
    <row r="18" spans="3:40" hidden="1">
      <c r="I18" s="43">
        <v>23794050</v>
      </c>
      <c r="J18" s="21"/>
      <c r="V18" s="39" t="s">
        <v>58</v>
      </c>
      <c r="W18" s="30">
        <f t="shared" si="0"/>
        <v>9.8566308243727599E-2</v>
      </c>
      <c r="X18" s="31">
        <v>90</v>
      </c>
      <c r="Y18" s="44">
        <f>COUNTIF($H$40:$H$318,X18)/4</f>
        <v>27.5</v>
      </c>
      <c r="Z18" s="33">
        <f t="shared" si="1"/>
        <v>2475</v>
      </c>
      <c r="AA18" s="34">
        <v>101</v>
      </c>
      <c r="AB18" s="2"/>
      <c r="AC18" s="3"/>
      <c r="AD18" s="3"/>
      <c r="AE18" s="3"/>
      <c r="AF18" s="3"/>
      <c r="AG18" s="3"/>
      <c r="AH18" s="35"/>
      <c r="AI18" s="45"/>
      <c r="AL18" s="37"/>
      <c r="AN18" s="16" t="s">
        <v>59</v>
      </c>
    </row>
    <row r="19" spans="3:40" hidden="1">
      <c r="I19" s="43">
        <f>I18+(I18*5%)</f>
        <v>24983752.5</v>
      </c>
      <c r="J19" s="21"/>
      <c r="V19" s="39" t="s">
        <v>60</v>
      </c>
      <c r="W19" s="30">
        <f t="shared" si="0"/>
        <v>9.8566308243727599E-2</v>
      </c>
      <c r="X19" s="31">
        <v>90</v>
      </c>
      <c r="Y19" s="44">
        <f>COUNTIF($H$40:$H$318,X19)/4</f>
        <v>27.5</v>
      </c>
      <c r="Z19" s="33">
        <f t="shared" si="1"/>
        <v>2475</v>
      </c>
      <c r="AA19" s="34">
        <v>101</v>
      </c>
      <c r="AB19" s="2"/>
      <c r="AC19" s="3"/>
      <c r="AD19" s="3"/>
      <c r="AE19" s="3"/>
      <c r="AF19" s="3"/>
      <c r="AG19" s="3"/>
      <c r="AL19" s="37"/>
      <c r="AN19" s="16" t="s">
        <v>61</v>
      </c>
    </row>
    <row r="20" spans="3:40" hidden="1">
      <c r="I20" s="43">
        <f>I18+(I18*11.112%)</f>
        <v>26438044.835999999</v>
      </c>
      <c r="J20" s="21"/>
      <c r="V20" s="39" t="s">
        <v>62</v>
      </c>
      <c r="W20" s="30">
        <f t="shared" si="0"/>
        <v>9.8566308243727599E-2</v>
      </c>
      <c r="X20" s="31">
        <v>90</v>
      </c>
      <c r="Y20" s="44">
        <f>COUNTIF($H$40:$H$318,X20)/4</f>
        <v>27.5</v>
      </c>
      <c r="Z20" s="33">
        <f t="shared" si="1"/>
        <v>2475</v>
      </c>
      <c r="AA20" s="34">
        <v>101</v>
      </c>
      <c r="AB20" s="2"/>
      <c r="AC20" s="3"/>
      <c r="AD20" s="3"/>
      <c r="AE20" s="3"/>
      <c r="AF20" s="3"/>
      <c r="AG20" s="3"/>
      <c r="AL20" s="37"/>
      <c r="AN20" s="16" t="s">
        <v>63</v>
      </c>
    </row>
    <row r="21" spans="3:40" hidden="1">
      <c r="J21" s="21"/>
      <c r="V21" s="39" t="s">
        <v>64</v>
      </c>
      <c r="W21" s="30">
        <f t="shared" si="0"/>
        <v>9.8566308243727599E-2</v>
      </c>
      <c r="X21" s="31">
        <v>90</v>
      </c>
      <c r="Y21" s="44">
        <f>COUNTIF($H$40:$H$318,X21)/4</f>
        <v>27.5</v>
      </c>
      <c r="Z21" s="33">
        <f t="shared" si="1"/>
        <v>2475</v>
      </c>
      <c r="AA21" s="34">
        <v>101</v>
      </c>
      <c r="AB21" s="2"/>
      <c r="AC21" s="3"/>
      <c r="AD21" s="3"/>
      <c r="AE21" s="3"/>
      <c r="AF21" s="3"/>
      <c r="AG21" s="3"/>
      <c r="AL21" s="37"/>
      <c r="AN21" s="16" t="s">
        <v>65</v>
      </c>
    </row>
    <row r="22" spans="3:40" hidden="1">
      <c r="J22" s="21"/>
      <c r="S22" s="46"/>
      <c r="U22" s="23" t="s">
        <v>66</v>
      </c>
      <c r="V22" s="39" t="s">
        <v>67</v>
      </c>
      <c r="W22" s="30">
        <f t="shared" si="0"/>
        <v>0.1015531660692951</v>
      </c>
      <c r="X22" s="31">
        <v>74</v>
      </c>
      <c r="Y22" s="42">
        <f>COUNTIF($H$40:$H$318,X22)/3</f>
        <v>28.333333333333332</v>
      </c>
      <c r="Z22" s="33">
        <f t="shared" si="1"/>
        <v>2096.6666666666665</v>
      </c>
      <c r="AA22" s="34">
        <v>85</v>
      </c>
      <c r="AC22" s="3"/>
      <c r="AD22" s="3"/>
      <c r="AE22" s="3"/>
      <c r="AF22" s="3"/>
      <c r="AG22" s="3"/>
      <c r="AH22" s="14" t="s">
        <v>68</v>
      </c>
      <c r="AL22" s="37"/>
      <c r="AN22" s="16" t="s">
        <v>69</v>
      </c>
    </row>
    <row r="23" spans="3:40" hidden="1">
      <c r="J23" s="21"/>
      <c r="S23" s="46"/>
      <c r="U23" s="23" t="s">
        <v>66</v>
      </c>
      <c r="V23" s="29" t="s">
        <v>70</v>
      </c>
      <c r="W23" s="30">
        <f t="shared" si="0"/>
        <v>0</v>
      </c>
      <c r="X23" s="47">
        <v>51</v>
      </c>
      <c r="Y23" s="15">
        <f>COUNTIF($H$40:$H$318,X23)</f>
        <v>0</v>
      </c>
      <c r="Z23" s="33">
        <f t="shared" si="1"/>
        <v>0</v>
      </c>
      <c r="AA23" s="34">
        <v>60</v>
      </c>
      <c r="AC23" s="3"/>
      <c r="AD23" s="3"/>
      <c r="AE23" s="3"/>
      <c r="AF23" s="3"/>
      <c r="AG23" s="3"/>
      <c r="AH23" s="17" t="s">
        <v>71</v>
      </c>
      <c r="AL23" s="37"/>
    </row>
    <row r="24" spans="3:40" hidden="1">
      <c r="J24" s="48"/>
      <c r="U24" s="23" t="s">
        <v>66</v>
      </c>
      <c r="V24" s="49" t="s">
        <v>72</v>
      </c>
      <c r="W24" s="30">
        <f t="shared" si="0"/>
        <v>0.1003584229390681</v>
      </c>
      <c r="X24" s="47">
        <v>156</v>
      </c>
      <c r="Y24" s="32">
        <f>COUNTIF($H$40:$H$318,X24)</f>
        <v>28</v>
      </c>
      <c r="Z24" s="33">
        <f t="shared" si="1"/>
        <v>4368</v>
      </c>
      <c r="AA24" s="34">
        <v>175</v>
      </c>
      <c r="AC24" s="3"/>
      <c r="AD24" s="3"/>
      <c r="AE24" s="3"/>
      <c r="AF24" s="3"/>
      <c r="AG24" s="3"/>
      <c r="AH24" s="17" t="s">
        <v>73</v>
      </c>
      <c r="AL24" s="37"/>
    </row>
    <row r="25" spans="3:40" hidden="1">
      <c r="J25" s="21"/>
      <c r="S25" s="46"/>
      <c r="U25" s="23" t="s">
        <v>66</v>
      </c>
      <c r="V25" s="50" t="s">
        <v>74</v>
      </c>
      <c r="W25" s="41">
        <f t="shared" si="0"/>
        <v>0.1015531660692951</v>
      </c>
      <c r="X25" s="47">
        <v>74</v>
      </c>
      <c r="Y25" s="51">
        <f>COUNTIF($H$40:$H$318,X25)/3</f>
        <v>28.333333333333332</v>
      </c>
      <c r="Z25" s="33">
        <f t="shared" si="1"/>
        <v>2096.6666666666665</v>
      </c>
      <c r="AA25" s="34">
        <v>85</v>
      </c>
      <c r="AC25" s="3"/>
      <c r="AD25" s="3"/>
      <c r="AE25" s="3"/>
      <c r="AF25" s="3"/>
      <c r="AG25" s="3"/>
      <c r="AH25" s="17">
        <v>19</v>
      </c>
      <c r="AI25" s="20">
        <v>1.06</v>
      </c>
      <c r="AJ25" s="17">
        <v>1</v>
      </c>
      <c r="AK25" s="17" t="s">
        <v>75</v>
      </c>
      <c r="AL25" s="37"/>
    </row>
    <row r="26" spans="3:40" hidden="1">
      <c r="C26" s="52"/>
      <c r="D26" s="52"/>
      <c r="E26" s="52"/>
      <c r="F26" s="52"/>
      <c r="G26" s="52"/>
      <c r="H26" s="52"/>
      <c r="I26" s="648">
        <v>0</v>
      </c>
      <c r="J26" s="649"/>
      <c r="K26" s="45" t="s">
        <v>76</v>
      </c>
      <c r="L26" s="2" t="s">
        <v>77</v>
      </c>
      <c r="M26" s="53" t="e">
        <f>M330</f>
        <v>#REF!</v>
      </c>
      <c r="N26" s="54" t="e">
        <f>M26/M27</f>
        <v>#REF!</v>
      </c>
      <c r="S26" s="46"/>
      <c r="U26" s="23" t="s">
        <v>66</v>
      </c>
      <c r="V26" s="49" t="s">
        <v>78</v>
      </c>
      <c r="W26" s="30">
        <f t="shared" si="0"/>
        <v>0.1003584229390681</v>
      </c>
      <c r="X26" s="47">
        <v>120</v>
      </c>
      <c r="Y26" s="15">
        <f>COUNTIF($H$40:$H$318,X26)</f>
        <v>28</v>
      </c>
      <c r="Z26" s="33">
        <f t="shared" si="1"/>
        <v>3360</v>
      </c>
      <c r="AA26" s="34">
        <v>138</v>
      </c>
      <c r="AC26" s="3"/>
      <c r="AD26" s="3"/>
      <c r="AE26" s="3"/>
      <c r="AF26" s="3"/>
      <c r="AG26" s="3"/>
      <c r="AH26" s="55" t="s">
        <v>79</v>
      </c>
      <c r="AI26" s="20">
        <v>0.93</v>
      </c>
      <c r="AJ26" s="17">
        <v>2</v>
      </c>
      <c r="AK26" s="17" t="s">
        <v>80</v>
      </c>
      <c r="AL26" s="37"/>
      <c r="AN26" s="45"/>
    </row>
    <row r="27" spans="3:40" hidden="1">
      <c r="C27" s="52" t="s">
        <v>81</v>
      </c>
      <c r="D27" s="52"/>
      <c r="E27" s="52"/>
      <c r="F27" s="52"/>
      <c r="G27" s="52"/>
      <c r="H27" s="52"/>
      <c r="I27" s="650">
        <v>26438045</v>
      </c>
      <c r="J27" s="651"/>
      <c r="K27" s="45" t="s">
        <v>76</v>
      </c>
      <c r="L27" s="17" t="s">
        <v>82</v>
      </c>
      <c r="M27" s="56" t="e">
        <f>M332</f>
        <v>#REF!</v>
      </c>
      <c r="N27" s="57"/>
      <c r="O27" s="58" t="e">
        <f>M27*95%</f>
        <v>#REF!</v>
      </c>
      <c r="Q27" s="53"/>
      <c r="R27" s="53"/>
      <c r="S27" s="53"/>
      <c r="T27" s="59"/>
      <c r="U27" s="23" t="s">
        <v>83</v>
      </c>
      <c r="V27" s="49" t="s">
        <v>84</v>
      </c>
      <c r="W27" s="30">
        <f t="shared" si="0"/>
        <v>0.1003584229390681</v>
      </c>
      <c r="X27" s="47">
        <v>112</v>
      </c>
      <c r="Y27" s="15">
        <f>COUNTIF($H$40:$H$318,X27)</f>
        <v>28</v>
      </c>
      <c r="Z27" s="33">
        <f t="shared" si="1"/>
        <v>3136</v>
      </c>
      <c r="AA27" s="34">
        <v>132</v>
      </c>
      <c r="AB27" s="59"/>
      <c r="AC27" s="59"/>
      <c r="AD27" s="59"/>
      <c r="AE27" s="59"/>
      <c r="AF27" s="59"/>
      <c r="AG27" s="59"/>
      <c r="AH27" s="55">
        <v>21</v>
      </c>
      <c r="AI27" s="20">
        <v>1.1000000000000001</v>
      </c>
      <c r="AJ27" s="17">
        <v>3</v>
      </c>
      <c r="AK27" s="17" t="s">
        <v>85</v>
      </c>
      <c r="AL27" s="37"/>
      <c r="AN27" s="45"/>
    </row>
    <row r="28" spans="3:40" hidden="1">
      <c r="C28" s="60" t="s">
        <v>86</v>
      </c>
      <c r="D28" s="61"/>
      <c r="E28" s="61"/>
      <c r="F28" s="62"/>
      <c r="G28" s="62"/>
      <c r="H28" s="52"/>
      <c r="I28" s="652">
        <f>COUNT(B40:B320)</f>
        <v>279</v>
      </c>
      <c r="J28" s="653"/>
      <c r="K28" s="2" t="s">
        <v>87</v>
      </c>
      <c r="L28" s="2" t="s">
        <v>88</v>
      </c>
      <c r="M28" s="53" t="e">
        <f>M336</f>
        <v>#REF!</v>
      </c>
      <c r="N28" s="54" t="e">
        <f>M28/M27</f>
        <v>#REF!</v>
      </c>
      <c r="U28" s="23" t="s">
        <v>83</v>
      </c>
      <c r="V28" s="63" t="s">
        <v>89</v>
      </c>
      <c r="W28" s="30">
        <f t="shared" si="0"/>
        <v>0</v>
      </c>
      <c r="X28" s="47">
        <v>70</v>
      </c>
      <c r="Y28" s="15">
        <f>COUNTIF($H$40:$H$318,X28)</f>
        <v>0</v>
      </c>
      <c r="Z28" s="33">
        <f t="shared" si="1"/>
        <v>0</v>
      </c>
      <c r="AA28" s="34">
        <v>81</v>
      </c>
      <c r="AC28" s="3"/>
      <c r="AD28" s="3"/>
      <c r="AE28" s="3"/>
      <c r="AF28" s="3"/>
      <c r="AG28" s="3"/>
      <c r="AH28" s="55">
        <v>22</v>
      </c>
      <c r="AI28" s="20">
        <v>0.97</v>
      </c>
      <c r="AJ28" s="17">
        <v>4</v>
      </c>
      <c r="AK28" s="17" t="s">
        <v>90</v>
      </c>
      <c r="AL28" s="37"/>
      <c r="AN28" s="45"/>
    </row>
    <row r="29" spans="3:40" hidden="1">
      <c r="C29" s="64"/>
      <c r="D29" s="64"/>
      <c r="E29" s="64"/>
      <c r="F29" s="64"/>
      <c r="G29" s="64"/>
      <c r="H29" s="64"/>
      <c r="I29" s="65"/>
      <c r="J29" s="65"/>
      <c r="W29" s="66">
        <f>SUM(W10:W28)</f>
        <v>1</v>
      </c>
      <c r="X29" s="67">
        <f>SUM(X10:X28)</f>
        <v>1578</v>
      </c>
      <c r="Y29" s="68">
        <f>SUM(Y10:Y28)</f>
        <v>279</v>
      </c>
      <c r="Z29" s="69">
        <f>SUM(Z10:Z28)</f>
        <v>27054</v>
      </c>
      <c r="AA29" s="43">
        <f>SUM(AA10:AA28)</f>
        <v>1805</v>
      </c>
      <c r="AC29" s="3"/>
      <c r="AD29" s="3"/>
      <c r="AE29" s="3"/>
      <c r="AF29" s="3"/>
      <c r="AG29" s="3"/>
      <c r="AH29" s="55">
        <v>1</v>
      </c>
      <c r="AI29" s="20">
        <v>1.08</v>
      </c>
      <c r="AJ29" s="17">
        <v>5</v>
      </c>
      <c r="AK29" s="17" t="s">
        <v>91</v>
      </c>
      <c r="AL29" s="70"/>
      <c r="AN29" s="45"/>
    </row>
    <row r="30" spans="3:40" hidden="1">
      <c r="C30" s="71" t="s">
        <v>4</v>
      </c>
      <c r="D30" s="71"/>
      <c r="E30" s="71"/>
      <c r="F30" s="71"/>
      <c r="G30" s="71"/>
      <c r="H30" s="71"/>
      <c r="I30" s="72"/>
      <c r="J30" s="73">
        <v>0.01</v>
      </c>
      <c r="M30" s="57">
        <f>[42]HPP!$G$18</f>
        <v>0.41727741322426332</v>
      </c>
      <c r="U30" s="24"/>
      <c r="V30" s="24"/>
      <c r="W30" s="24"/>
      <c r="X30" s="24"/>
      <c r="AC30" s="3"/>
      <c r="AD30" s="3"/>
      <c r="AE30" s="3"/>
      <c r="AF30" s="3"/>
      <c r="AG30" s="3"/>
      <c r="AH30" s="55">
        <v>2</v>
      </c>
      <c r="AI30" s="74">
        <v>0.95</v>
      </c>
      <c r="AJ30" s="17">
        <v>6</v>
      </c>
      <c r="AK30" s="17" t="s">
        <v>92</v>
      </c>
      <c r="AN30" s="45"/>
    </row>
    <row r="31" spans="3:40" hidden="1">
      <c r="C31" s="75"/>
      <c r="D31" s="75"/>
      <c r="E31" s="75"/>
      <c r="F31" s="75"/>
      <c r="G31" s="75"/>
      <c r="H31" s="75"/>
      <c r="I31" s="76"/>
      <c r="J31" s="76"/>
      <c r="U31" s="24"/>
      <c r="V31" s="24"/>
      <c r="W31" s="24"/>
      <c r="X31" s="24"/>
      <c r="AC31" s="3"/>
      <c r="AD31" s="3"/>
      <c r="AE31" s="3"/>
      <c r="AF31" s="3"/>
      <c r="AG31" s="3"/>
      <c r="AH31" s="24"/>
      <c r="AI31" s="77" t="s">
        <v>93</v>
      </c>
      <c r="AJ31" s="24"/>
    </row>
    <row r="32" spans="3:40" hidden="1">
      <c r="C32" s="52" t="s">
        <v>94</v>
      </c>
      <c r="D32" s="52"/>
      <c r="E32" s="52"/>
      <c r="F32" s="52"/>
      <c r="G32" s="52"/>
      <c r="H32" s="78">
        <v>1</v>
      </c>
      <c r="I32" s="79">
        <f>J32/$I$28</f>
        <v>0</v>
      </c>
      <c r="J32" s="80">
        <f>COUNTIF(AE41:AE321,H32)</f>
        <v>0</v>
      </c>
      <c r="K32" s="2" t="s">
        <v>87</v>
      </c>
      <c r="M32" s="2" t="s">
        <v>95</v>
      </c>
      <c r="N32" s="21">
        <v>0.2</v>
      </c>
      <c r="O32" s="2" t="s">
        <v>95</v>
      </c>
      <c r="P32" s="21">
        <v>0.2</v>
      </c>
      <c r="S32" s="35"/>
      <c r="U32" s="81" t="s">
        <v>96</v>
      </c>
      <c r="V32" s="81"/>
      <c r="W32" s="81"/>
      <c r="X32" s="82">
        <f>MIN(AF41:AF321)</f>
        <v>0</v>
      </c>
      <c r="Y32" s="82"/>
      <c r="Z32" s="82"/>
      <c r="AA32" s="82" t="e">
        <f>MIN(#REF!)</f>
        <v>#REF!</v>
      </c>
      <c r="AC32" s="3"/>
      <c r="AD32" s="3"/>
      <c r="AE32" s="3"/>
      <c r="AF32" s="3"/>
      <c r="AG32" s="3"/>
      <c r="AI32" s="83"/>
    </row>
    <row r="33" spans="1:40" hidden="1">
      <c r="C33" s="52" t="s">
        <v>97</v>
      </c>
      <c r="D33" s="52"/>
      <c r="E33" s="52"/>
      <c r="F33" s="52"/>
      <c r="G33" s="52"/>
      <c r="H33" s="78">
        <v>2</v>
      </c>
      <c r="I33" s="79">
        <f>J33/$I$28</f>
        <v>0</v>
      </c>
      <c r="J33" s="80"/>
      <c r="K33" s="2" t="s">
        <v>87</v>
      </c>
      <c r="M33" s="2" t="s">
        <v>98</v>
      </c>
      <c r="N33" s="21">
        <v>0</v>
      </c>
      <c r="O33" s="2" t="s">
        <v>98</v>
      </c>
      <c r="P33" s="21">
        <v>0</v>
      </c>
      <c r="S33" s="35"/>
      <c r="U33" s="52" t="s">
        <v>99</v>
      </c>
      <c r="V33" s="52"/>
      <c r="W33" s="52"/>
      <c r="X33" s="82">
        <f>MAX(AF41:AF321)</f>
        <v>0</v>
      </c>
      <c r="Y33" s="82"/>
      <c r="Z33" s="82"/>
      <c r="AA33" s="82" t="e">
        <f>MAX(#REF!)</f>
        <v>#REF!</v>
      </c>
      <c r="AC33" s="3"/>
      <c r="AD33" s="3"/>
      <c r="AE33" s="3"/>
      <c r="AF33" s="3"/>
      <c r="AG33" s="3"/>
      <c r="AI33" s="83"/>
    </row>
    <row r="34" spans="1:40" hidden="1">
      <c r="C34" s="60" t="s">
        <v>100</v>
      </c>
      <c r="D34" s="61"/>
      <c r="E34" s="61"/>
      <c r="F34" s="62"/>
      <c r="G34" s="62"/>
      <c r="H34" s="78">
        <v>3</v>
      </c>
      <c r="I34" s="79">
        <f>J34/$I$28</f>
        <v>0</v>
      </c>
      <c r="J34" s="80">
        <f>COUNTIF(AE41:AE321,H34)</f>
        <v>0</v>
      </c>
      <c r="K34" s="2" t="s">
        <v>87</v>
      </c>
      <c r="M34" s="2" t="s">
        <v>100</v>
      </c>
      <c r="N34" s="21">
        <v>0.1</v>
      </c>
      <c r="O34" s="2" t="s">
        <v>100</v>
      </c>
      <c r="P34" s="21">
        <v>0.1</v>
      </c>
      <c r="R34" s="85"/>
      <c r="S34" s="35"/>
      <c r="U34" s="52" t="s">
        <v>101</v>
      </c>
      <c r="V34" s="52"/>
      <c r="W34" s="52"/>
      <c r="X34" s="82" t="e">
        <f>AVERAGE(AF41:AF321)</f>
        <v>#DIV/0!</v>
      </c>
      <c r="Y34" s="82" t="e">
        <f>W259-W60</f>
        <v>#REF!</v>
      </c>
      <c r="Z34" s="82"/>
      <c r="AA34" s="82" t="e">
        <f>AVERAGE(#REF!)</f>
        <v>#REF!</v>
      </c>
      <c r="AC34" s="3"/>
      <c r="AD34" s="3"/>
      <c r="AE34" s="3"/>
      <c r="AF34" s="3"/>
      <c r="AG34" s="3"/>
      <c r="AI34" s="83"/>
      <c r="AN34" s="43"/>
    </row>
    <row r="35" spans="1:40">
      <c r="AN35" s="4"/>
    </row>
    <row r="36" spans="1:40" s="4" customFormat="1" ht="25.5">
      <c r="A36" s="86"/>
      <c r="B36" s="87"/>
      <c r="C36" s="654" t="s">
        <v>102</v>
      </c>
      <c r="D36" s="655"/>
      <c r="E36" s="88"/>
      <c r="F36" s="87" t="s">
        <v>103</v>
      </c>
      <c r="G36" s="87" t="s">
        <v>104</v>
      </c>
      <c r="H36" s="87" t="s">
        <v>105</v>
      </c>
      <c r="I36" s="87" t="s">
        <v>106</v>
      </c>
      <c r="J36" s="87" t="s">
        <v>107</v>
      </c>
      <c r="K36" s="87" t="s">
        <v>108</v>
      </c>
      <c r="L36" s="87" t="s">
        <v>109</v>
      </c>
      <c r="M36" s="656"/>
      <c r="N36" s="656"/>
      <c r="O36" s="656"/>
      <c r="P36" s="656"/>
      <c r="Q36" s="656"/>
      <c r="R36" s="656"/>
      <c r="S36" s="655"/>
      <c r="T36" s="89"/>
      <c r="U36" s="656" t="s">
        <v>110</v>
      </c>
      <c r="V36" s="656"/>
      <c r="W36" s="656"/>
      <c r="X36" s="656"/>
      <c r="Y36" s="656"/>
      <c r="Z36" s="656"/>
      <c r="AA36" s="655"/>
      <c r="AB36" s="89"/>
      <c r="AC36" s="87" t="s">
        <v>111</v>
      </c>
      <c r="AD36" s="87" t="s">
        <v>112</v>
      </c>
      <c r="AE36" s="87" t="s">
        <v>113</v>
      </c>
      <c r="AF36" s="87"/>
      <c r="AG36" s="87" t="s">
        <v>114</v>
      </c>
      <c r="AH36" s="656" t="s">
        <v>115</v>
      </c>
      <c r="AI36" s="656"/>
      <c r="AJ36" s="656"/>
      <c r="AK36" s="656"/>
      <c r="AL36" s="656"/>
      <c r="AM36" s="656"/>
      <c r="AN36" s="655"/>
    </row>
    <row r="37" spans="1:40" s="4" customFormat="1">
      <c r="A37" s="86"/>
      <c r="B37" s="87"/>
      <c r="C37" s="91"/>
      <c r="D37" s="88"/>
      <c r="E37" s="88"/>
      <c r="F37" s="87"/>
      <c r="G37" s="87"/>
      <c r="H37" s="87"/>
      <c r="I37" s="87"/>
      <c r="J37" s="87"/>
      <c r="K37" s="87"/>
      <c r="L37" s="87"/>
      <c r="M37" s="87" t="s">
        <v>116</v>
      </c>
      <c r="N37" s="87" t="s">
        <v>117</v>
      </c>
      <c r="O37" s="87" t="s">
        <v>118</v>
      </c>
      <c r="P37" s="87" t="s">
        <v>119</v>
      </c>
      <c r="Q37" s="87" t="s">
        <v>120</v>
      </c>
      <c r="R37" s="87" t="s">
        <v>121</v>
      </c>
      <c r="S37" s="87" t="s">
        <v>122</v>
      </c>
      <c r="T37" s="92"/>
      <c r="U37" s="87" t="s">
        <v>116</v>
      </c>
      <c r="V37" s="87" t="s">
        <v>117</v>
      </c>
      <c r="W37" s="87" t="s">
        <v>118</v>
      </c>
      <c r="X37" s="87" t="s">
        <v>119</v>
      </c>
      <c r="Y37" s="87" t="s">
        <v>120</v>
      </c>
      <c r="Z37" s="87" t="s">
        <v>121</v>
      </c>
      <c r="AA37" s="87" t="s">
        <v>122</v>
      </c>
      <c r="AB37" s="92"/>
      <c r="AC37" s="87"/>
      <c r="AD37" s="87"/>
      <c r="AE37" s="87"/>
      <c r="AF37" s="87"/>
      <c r="AG37" s="87"/>
      <c r="AH37" s="87" t="s">
        <v>116</v>
      </c>
      <c r="AI37" s="87" t="s">
        <v>117</v>
      </c>
      <c r="AJ37" s="87" t="s">
        <v>118</v>
      </c>
      <c r="AK37" s="87" t="s">
        <v>119</v>
      </c>
      <c r="AL37" s="87" t="s">
        <v>120</v>
      </c>
      <c r="AM37" s="87" t="s">
        <v>121</v>
      </c>
      <c r="AN37" s="87" t="s">
        <v>122</v>
      </c>
    </row>
    <row r="38" spans="1:40" s="4" customFormat="1">
      <c r="A38" s="86"/>
      <c r="B38" s="87"/>
      <c r="C38" s="91"/>
      <c r="D38" s="88"/>
      <c r="E38" s="88"/>
      <c r="F38" s="87"/>
      <c r="G38" s="87"/>
      <c r="H38" s="87"/>
      <c r="I38" s="87"/>
      <c r="J38" s="87"/>
      <c r="K38" s="87"/>
      <c r="L38" s="87"/>
      <c r="M38" s="93" t="e">
        <f t="shared" ref="M38:S38" si="2">1-M39</f>
        <v>#REF!</v>
      </c>
      <c r="N38" s="93" t="e">
        <f t="shared" si="2"/>
        <v>#REF!</v>
      </c>
      <c r="O38" s="93" t="e">
        <f t="shared" si="2"/>
        <v>#REF!</v>
      </c>
      <c r="P38" s="93" t="e">
        <f t="shared" si="2"/>
        <v>#REF!</v>
      </c>
      <c r="Q38" s="93" t="e">
        <f t="shared" si="2"/>
        <v>#REF!</v>
      </c>
      <c r="R38" s="93" t="e">
        <f t="shared" si="2"/>
        <v>#REF!</v>
      </c>
      <c r="S38" s="93" t="e">
        <f t="shared" si="2"/>
        <v>#REF!</v>
      </c>
      <c r="T38" s="94"/>
      <c r="U38" s="87"/>
      <c r="V38" s="87"/>
      <c r="W38" s="87"/>
      <c r="X38" s="87"/>
      <c r="Y38" s="87"/>
      <c r="Z38" s="87"/>
      <c r="AA38" s="87"/>
      <c r="AB38" s="94"/>
      <c r="AC38" s="87"/>
      <c r="AD38" s="87"/>
      <c r="AE38" s="87"/>
      <c r="AF38" s="87"/>
      <c r="AG38" s="87"/>
      <c r="AH38" s="95"/>
      <c r="AI38" s="87"/>
      <c r="AJ38" s="95"/>
      <c r="AK38" s="95"/>
      <c r="AL38" s="95"/>
      <c r="AM38" s="95"/>
      <c r="AN38" s="95"/>
    </row>
    <row r="39" spans="1:40" s="4" customFormat="1">
      <c r="A39" s="86"/>
      <c r="B39" s="87"/>
      <c r="C39" s="91"/>
      <c r="D39" s="88"/>
      <c r="E39" s="88"/>
      <c r="F39" s="87"/>
      <c r="G39" s="87"/>
      <c r="H39" s="87"/>
      <c r="I39" s="87"/>
      <c r="J39" s="87"/>
      <c r="K39" s="87"/>
      <c r="L39" s="87"/>
      <c r="M39" s="93" t="e">
        <f>M40/O40</f>
        <v>#REF!</v>
      </c>
      <c r="N39" s="93" t="e">
        <f>N40/O40</f>
        <v>#REF!</v>
      </c>
      <c r="O39" s="93" t="e">
        <f>O40/O40</f>
        <v>#REF!</v>
      </c>
      <c r="P39" s="93" t="e">
        <f>P40/O40</f>
        <v>#REF!</v>
      </c>
      <c r="Q39" s="93" t="e">
        <f>Q40/$O$40</f>
        <v>#REF!</v>
      </c>
      <c r="R39" s="93" t="e">
        <f>R40/$O$40</f>
        <v>#REF!</v>
      </c>
      <c r="S39" s="93" t="e">
        <f>S40/$O$40</f>
        <v>#REF!</v>
      </c>
      <c r="T39" s="94"/>
      <c r="U39" s="87"/>
      <c r="V39" s="87"/>
      <c r="W39" s="87"/>
      <c r="X39" s="87"/>
      <c r="Y39" s="87"/>
      <c r="Z39" s="87"/>
      <c r="AA39" s="87"/>
      <c r="AB39" s="94"/>
      <c r="AC39" s="87"/>
      <c r="AD39" s="87"/>
      <c r="AE39" s="87"/>
      <c r="AF39" s="87"/>
      <c r="AG39" s="87"/>
      <c r="AH39" s="95"/>
      <c r="AI39" s="87"/>
      <c r="AJ39" s="95"/>
      <c r="AK39" s="95"/>
      <c r="AL39" s="95"/>
      <c r="AM39" s="95"/>
      <c r="AN39" s="95"/>
    </row>
    <row r="40" spans="1:40">
      <c r="A40" s="3">
        <v>1</v>
      </c>
      <c r="B40" s="96">
        <v>1</v>
      </c>
      <c r="C40" s="97" t="s">
        <v>132</v>
      </c>
      <c r="D40" s="98" t="s">
        <v>19</v>
      </c>
      <c r="E40" s="99"/>
      <c r="F40" s="100" t="s">
        <v>72</v>
      </c>
      <c r="G40" s="101">
        <f t="shared" ref="G40:G103" si="3">SUMIF($V$10:$V$28,F40,$AA$10:$AA$28)</f>
        <v>175</v>
      </c>
      <c r="H40" s="101">
        <f t="shared" ref="H40:H103" si="4">SUMIF($V$10:$V$28,F40,$X$10:$X$28)</f>
        <v>156</v>
      </c>
      <c r="I40" s="102">
        <f t="shared" ref="I40:I103" si="5">$I$27</f>
        <v>26438045</v>
      </c>
      <c r="J40" s="102" t="e">
        <f>SUMIF($AN$4:$AN$22,D40,#REF!)</f>
        <v>#REF!</v>
      </c>
      <c r="K40" s="103" t="e">
        <f t="shared" ref="K40:K103" si="6">IF(J40=$AJ$25,$AI$25,IF(J40=$AJ$26,$AI$26,IF(J40=$AJ$27,$AI$27,IF(J40=$AJ$28,$AI$28,IF(J40=$AJ$29,$AI$29,IF(J40=$AJ$30,$AI$30))))))</f>
        <v>#REF!</v>
      </c>
      <c r="L40" s="104" t="e">
        <f>SUMIF($AN$4:$AN$22,D40,#REF!)</f>
        <v>#REF!</v>
      </c>
      <c r="M40" s="105" t="e">
        <f t="shared" ref="M40:M103" si="7">$O40/(1+6%/12)^36</f>
        <v>#REF!</v>
      </c>
      <c r="N40" s="105" t="e">
        <f t="shared" ref="N40:N103" si="8">$O40/(1+6%/12)^12</f>
        <v>#REF!</v>
      </c>
      <c r="O40" s="105" t="e">
        <f t="shared" ref="O40:O103" si="9">$I$27*K40*L40</f>
        <v>#REF!</v>
      </c>
      <c r="P40" s="105" t="e">
        <f t="shared" ref="P40:P103" si="10">$O40*(1+6%/12)^12</f>
        <v>#REF!</v>
      </c>
      <c r="Q40" s="106" t="e">
        <f t="shared" ref="Q40:R103" si="11">O40</f>
        <v>#REF!</v>
      </c>
      <c r="R40" s="105" t="e">
        <f t="shared" si="11"/>
        <v>#REF!</v>
      </c>
      <c r="S40" s="105" t="e">
        <f t="shared" ref="S40:S103" si="12">$O40*(1+6%/12)^24</f>
        <v>#REF!</v>
      </c>
      <c r="T40" s="105"/>
      <c r="U40" s="105" t="e">
        <f t="shared" ref="U40:U103" si="13">M40*H40</f>
        <v>#REF!</v>
      </c>
      <c r="V40" s="105" t="e">
        <f t="shared" ref="V40:V103" si="14">N40*H40</f>
        <v>#REF!</v>
      </c>
      <c r="W40" s="105" t="e">
        <f t="shared" ref="W40:W103" si="15">O40*H40</f>
        <v>#REF!</v>
      </c>
      <c r="X40" s="106" t="e">
        <f t="shared" ref="X40:X103" si="16">P40*H40</f>
        <v>#REF!</v>
      </c>
      <c r="Y40" s="106" t="e">
        <f t="shared" ref="Y40:Y103" si="17">Q40*H40</f>
        <v>#REF!</v>
      </c>
      <c r="Z40" s="105" t="e">
        <f t="shared" ref="Z40:Z103" si="18">R40*H40</f>
        <v>#REF!</v>
      </c>
      <c r="AA40" s="105" t="e">
        <f>S40*$H$40</f>
        <v>#REF!</v>
      </c>
      <c r="AB40" s="105"/>
      <c r="AC40" s="107" t="str">
        <f t="shared" ref="AC40:AC103" si="19">IF(AE40=$H$32,$M$32,IF(AE40=$H$33,$M$33,IF(AE40=$H$34,$M$34)))</f>
        <v>BERTAHAP</v>
      </c>
      <c r="AD40" s="108">
        <f t="shared" ref="AD40:AD103" si="20">IF(AC40=$M$32,$N$32,IF(AC40=$M$33,$N$33,$N$34))</f>
        <v>0</v>
      </c>
      <c r="AE40" s="109">
        <v>2</v>
      </c>
      <c r="AF40" s="110"/>
      <c r="AG40" s="105" t="e">
        <f>IF(AF40&gt;#REF!,"LB","KR")</f>
        <v>#REF!</v>
      </c>
      <c r="AH40" s="110">
        <v>4104654000</v>
      </c>
      <c r="AI40" s="110">
        <v>4626601000</v>
      </c>
      <c r="AJ40" s="110">
        <v>4911960000</v>
      </c>
      <c r="AK40" s="111">
        <v>5214919000</v>
      </c>
      <c r="AL40" s="111">
        <v>4911960000</v>
      </c>
      <c r="AM40" s="110">
        <v>5214919000</v>
      </c>
      <c r="AN40" s="110" t="e">
        <f t="shared" ref="AN40:AN75" si="21">ROUNDUP((AA40*(1+$J$5)),-3)</f>
        <v>#REF!</v>
      </c>
    </row>
    <row r="41" spans="1:40">
      <c r="A41" s="3">
        <f t="shared" ref="A41:A104" si="22">A40+1</f>
        <v>2</v>
      </c>
      <c r="B41" s="96">
        <v>2</v>
      </c>
      <c r="C41" s="97" t="s">
        <v>132</v>
      </c>
      <c r="D41" s="98" t="s">
        <v>29</v>
      </c>
      <c r="E41" s="99"/>
      <c r="F41" s="100" t="s">
        <v>74</v>
      </c>
      <c r="G41" s="101">
        <f t="shared" si="3"/>
        <v>85</v>
      </c>
      <c r="H41" s="101">
        <f t="shared" si="4"/>
        <v>74</v>
      </c>
      <c r="I41" s="102">
        <f t="shared" si="5"/>
        <v>26438045</v>
      </c>
      <c r="J41" s="102" t="e">
        <f>SUMIF($AN$4:$AN$22,D41,#REF!)</f>
        <v>#REF!</v>
      </c>
      <c r="K41" s="103" t="e">
        <f t="shared" si="6"/>
        <v>#REF!</v>
      </c>
      <c r="L41" s="104" t="e">
        <f>SUMIF($AN$4:$AN$22,D41,#REF!)</f>
        <v>#REF!</v>
      </c>
      <c r="M41" s="105" t="e">
        <f t="shared" si="7"/>
        <v>#REF!</v>
      </c>
      <c r="N41" s="105" t="e">
        <f t="shared" si="8"/>
        <v>#REF!</v>
      </c>
      <c r="O41" s="105" t="e">
        <f t="shared" si="9"/>
        <v>#REF!</v>
      </c>
      <c r="P41" s="105" t="e">
        <f t="shared" si="10"/>
        <v>#REF!</v>
      </c>
      <c r="Q41" s="106" t="e">
        <f t="shared" si="11"/>
        <v>#REF!</v>
      </c>
      <c r="R41" s="105" t="e">
        <f t="shared" si="11"/>
        <v>#REF!</v>
      </c>
      <c r="S41" s="105" t="e">
        <f t="shared" si="12"/>
        <v>#REF!</v>
      </c>
      <c r="T41" s="105"/>
      <c r="U41" s="105" t="e">
        <f t="shared" si="13"/>
        <v>#REF!</v>
      </c>
      <c r="V41" s="105" t="e">
        <f t="shared" si="14"/>
        <v>#REF!</v>
      </c>
      <c r="W41" s="105" t="e">
        <f t="shared" si="15"/>
        <v>#REF!</v>
      </c>
      <c r="X41" s="106" t="e">
        <f t="shared" si="16"/>
        <v>#REF!</v>
      </c>
      <c r="Y41" s="106" t="e">
        <f t="shared" si="17"/>
        <v>#REF!</v>
      </c>
      <c r="Z41" s="105" t="e">
        <f t="shared" si="18"/>
        <v>#REF!</v>
      </c>
      <c r="AA41" s="105" t="e">
        <f t="shared" ref="AA41:AA104" si="23">S41*H41</f>
        <v>#REF!</v>
      </c>
      <c r="AB41" s="105"/>
      <c r="AC41" s="107" t="str">
        <f t="shared" si="19"/>
        <v>BERTAHAP</v>
      </c>
      <c r="AD41" s="108">
        <f t="shared" si="20"/>
        <v>0</v>
      </c>
      <c r="AE41" s="109">
        <v>2</v>
      </c>
      <c r="AF41" s="110"/>
      <c r="AG41" s="105" t="e">
        <f>IF(AF41&gt;#REF!,"LB","KR")</f>
        <v>#REF!</v>
      </c>
      <c r="AH41" s="110">
        <v>1911023000</v>
      </c>
      <c r="AI41" s="110">
        <v>2154028000</v>
      </c>
      <c r="AJ41" s="110">
        <v>2286884000</v>
      </c>
      <c r="AK41" s="111">
        <v>2427934000</v>
      </c>
      <c r="AL41" s="111">
        <v>2286884000</v>
      </c>
      <c r="AM41" s="110">
        <v>2427934000</v>
      </c>
      <c r="AN41" s="110" t="e">
        <f t="shared" si="21"/>
        <v>#REF!</v>
      </c>
    </row>
    <row r="42" spans="1:40">
      <c r="A42" s="3">
        <f t="shared" si="22"/>
        <v>3</v>
      </c>
      <c r="B42" s="96">
        <v>3</v>
      </c>
      <c r="C42" s="97" t="s">
        <v>132</v>
      </c>
      <c r="D42" s="98" t="s">
        <v>32</v>
      </c>
      <c r="E42" s="99"/>
      <c r="F42" s="100" t="s">
        <v>56</v>
      </c>
      <c r="G42" s="101">
        <f t="shared" si="3"/>
        <v>85</v>
      </c>
      <c r="H42" s="101">
        <f t="shared" si="4"/>
        <v>74</v>
      </c>
      <c r="I42" s="102">
        <f t="shared" si="5"/>
        <v>26438045</v>
      </c>
      <c r="J42" s="102" t="e">
        <f>SUMIF($AN$4:$AN$22,D42,#REF!)</f>
        <v>#REF!</v>
      </c>
      <c r="K42" s="103" t="e">
        <f t="shared" si="6"/>
        <v>#REF!</v>
      </c>
      <c r="L42" s="104" t="e">
        <f>SUMIF($AN$4:$AN$22,D42,#REF!)</f>
        <v>#REF!</v>
      </c>
      <c r="M42" s="105" t="e">
        <f t="shared" si="7"/>
        <v>#REF!</v>
      </c>
      <c r="N42" s="105" t="e">
        <f t="shared" si="8"/>
        <v>#REF!</v>
      </c>
      <c r="O42" s="105" t="e">
        <f t="shared" si="9"/>
        <v>#REF!</v>
      </c>
      <c r="P42" s="105" t="e">
        <f t="shared" si="10"/>
        <v>#REF!</v>
      </c>
      <c r="Q42" s="106" t="e">
        <f t="shared" si="11"/>
        <v>#REF!</v>
      </c>
      <c r="R42" s="105" t="e">
        <f t="shared" si="11"/>
        <v>#REF!</v>
      </c>
      <c r="S42" s="105" t="e">
        <f t="shared" si="12"/>
        <v>#REF!</v>
      </c>
      <c r="T42" s="105"/>
      <c r="U42" s="105" t="e">
        <f t="shared" si="13"/>
        <v>#REF!</v>
      </c>
      <c r="V42" s="105" t="e">
        <f t="shared" si="14"/>
        <v>#REF!</v>
      </c>
      <c r="W42" s="105" t="e">
        <f t="shared" si="15"/>
        <v>#REF!</v>
      </c>
      <c r="X42" s="106" t="e">
        <f t="shared" si="16"/>
        <v>#REF!</v>
      </c>
      <c r="Y42" s="106" t="e">
        <f t="shared" si="17"/>
        <v>#REF!</v>
      </c>
      <c r="Z42" s="105" t="e">
        <f t="shared" si="18"/>
        <v>#REF!</v>
      </c>
      <c r="AA42" s="105" t="e">
        <f t="shared" si="23"/>
        <v>#REF!</v>
      </c>
      <c r="AB42" s="105"/>
      <c r="AC42" s="107" t="str">
        <f t="shared" si="19"/>
        <v>BERTAHAP</v>
      </c>
      <c r="AD42" s="108">
        <f t="shared" si="20"/>
        <v>0</v>
      </c>
      <c r="AE42" s="109">
        <v>2</v>
      </c>
      <c r="AF42" s="110"/>
      <c r="AG42" s="105" t="e">
        <f>IF(AF42&gt;#REF!,"LB","KR")</f>
        <v>#REF!</v>
      </c>
      <c r="AH42" s="110">
        <v>1911023000</v>
      </c>
      <c r="AI42" s="110">
        <v>2154028000</v>
      </c>
      <c r="AJ42" s="110">
        <v>2286884000</v>
      </c>
      <c r="AK42" s="111">
        <v>2427934000</v>
      </c>
      <c r="AL42" s="111">
        <v>2286884000</v>
      </c>
      <c r="AM42" s="110">
        <v>2427934000</v>
      </c>
      <c r="AN42" s="110" t="e">
        <f t="shared" si="21"/>
        <v>#REF!</v>
      </c>
    </row>
    <row r="43" spans="1:40">
      <c r="A43" s="3">
        <f t="shared" si="22"/>
        <v>4</v>
      </c>
      <c r="B43" s="96">
        <v>4</v>
      </c>
      <c r="C43" s="97" t="s">
        <v>132</v>
      </c>
      <c r="D43" s="98" t="s">
        <v>38</v>
      </c>
      <c r="E43" s="99"/>
      <c r="F43" s="100" t="s">
        <v>58</v>
      </c>
      <c r="G43" s="101">
        <f t="shared" si="3"/>
        <v>101</v>
      </c>
      <c r="H43" s="101">
        <f t="shared" si="4"/>
        <v>90</v>
      </c>
      <c r="I43" s="102">
        <f t="shared" si="5"/>
        <v>26438045</v>
      </c>
      <c r="J43" s="102" t="e">
        <f>SUMIF($AN$4:$AN$22,D43,#REF!)</f>
        <v>#REF!</v>
      </c>
      <c r="K43" s="103" t="e">
        <f t="shared" si="6"/>
        <v>#REF!</v>
      </c>
      <c r="L43" s="104" t="e">
        <f>SUMIF($AN$4:$AN$22,D43,#REF!)</f>
        <v>#REF!</v>
      </c>
      <c r="M43" s="105" t="e">
        <f t="shared" si="7"/>
        <v>#REF!</v>
      </c>
      <c r="N43" s="105" t="e">
        <f t="shared" si="8"/>
        <v>#REF!</v>
      </c>
      <c r="O43" s="105" t="e">
        <f t="shared" si="9"/>
        <v>#REF!</v>
      </c>
      <c r="P43" s="105" t="e">
        <f t="shared" si="10"/>
        <v>#REF!</v>
      </c>
      <c r="Q43" s="106" t="e">
        <f t="shared" si="11"/>
        <v>#REF!</v>
      </c>
      <c r="R43" s="105" t="e">
        <f t="shared" si="11"/>
        <v>#REF!</v>
      </c>
      <c r="S43" s="105" t="e">
        <f t="shared" si="12"/>
        <v>#REF!</v>
      </c>
      <c r="T43" s="105"/>
      <c r="U43" s="105" t="e">
        <f t="shared" si="13"/>
        <v>#REF!</v>
      </c>
      <c r="V43" s="105" t="e">
        <f t="shared" si="14"/>
        <v>#REF!</v>
      </c>
      <c r="W43" s="105" t="e">
        <f t="shared" si="15"/>
        <v>#REF!</v>
      </c>
      <c r="X43" s="106" t="e">
        <f t="shared" si="16"/>
        <v>#REF!</v>
      </c>
      <c r="Y43" s="106" t="e">
        <f t="shared" si="17"/>
        <v>#REF!</v>
      </c>
      <c r="Z43" s="105" t="e">
        <f t="shared" si="18"/>
        <v>#REF!</v>
      </c>
      <c r="AA43" s="105" t="e">
        <f t="shared" si="23"/>
        <v>#REF!</v>
      </c>
      <c r="AB43" s="105"/>
      <c r="AC43" s="107" t="str">
        <f t="shared" si="19"/>
        <v>BERTAHAP</v>
      </c>
      <c r="AD43" s="108">
        <f t="shared" si="20"/>
        <v>0</v>
      </c>
      <c r="AE43" s="109">
        <v>2</v>
      </c>
      <c r="AF43" s="110"/>
      <c r="AG43" s="105" t="e">
        <f>IF(AF43&gt;#REF!,"LB","KR")</f>
        <v>#REF!</v>
      </c>
      <c r="AH43" s="110">
        <v>2324217000</v>
      </c>
      <c r="AI43" s="110">
        <v>2619764000</v>
      </c>
      <c r="AJ43" s="110">
        <v>2781345000</v>
      </c>
      <c r="AK43" s="111">
        <v>2952892000</v>
      </c>
      <c r="AL43" s="111">
        <v>2781345000</v>
      </c>
      <c r="AM43" s="110">
        <v>2952892000</v>
      </c>
      <c r="AN43" s="110" t="e">
        <f t="shared" si="21"/>
        <v>#REF!</v>
      </c>
    </row>
    <row r="44" spans="1:40">
      <c r="A44" s="3">
        <f t="shared" si="22"/>
        <v>5</v>
      </c>
      <c r="B44" s="96">
        <v>5</v>
      </c>
      <c r="C44" s="97" t="s">
        <v>132</v>
      </c>
      <c r="D44" s="98" t="s">
        <v>44</v>
      </c>
      <c r="E44" s="99"/>
      <c r="F44" s="100" t="s">
        <v>60</v>
      </c>
      <c r="G44" s="101">
        <f t="shared" si="3"/>
        <v>101</v>
      </c>
      <c r="H44" s="101">
        <f t="shared" si="4"/>
        <v>90</v>
      </c>
      <c r="I44" s="102">
        <f t="shared" si="5"/>
        <v>26438045</v>
      </c>
      <c r="J44" s="102" t="e">
        <f>SUMIF($AN$4:$AN$22,D44,#REF!)</f>
        <v>#REF!</v>
      </c>
      <c r="K44" s="103" t="e">
        <f t="shared" si="6"/>
        <v>#REF!</v>
      </c>
      <c r="L44" s="104" t="e">
        <f>SUMIF($AN$4:$AN$22,D44,#REF!)</f>
        <v>#REF!</v>
      </c>
      <c r="M44" s="105" t="e">
        <f t="shared" si="7"/>
        <v>#REF!</v>
      </c>
      <c r="N44" s="105" t="e">
        <f t="shared" si="8"/>
        <v>#REF!</v>
      </c>
      <c r="O44" s="105" t="e">
        <f t="shared" si="9"/>
        <v>#REF!</v>
      </c>
      <c r="P44" s="105" t="e">
        <f t="shared" si="10"/>
        <v>#REF!</v>
      </c>
      <c r="Q44" s="106" t="e">
        <f t="shared" si="11"/>
        <v>#REF!</v>
      </c>
      <c r="R44" s="105" t="e">
        <f t="shared" si="11"/>
        <v>#REF!</v>
      </c>
      <c r="S44" s="105" t="e">
        <f t="shared" si="12"/>
        <v>#REF!</v>
      </c>
      <c r="T44" s="105"/>
      <c r="U44" s="105" t="e">
        <f t="shared" si="13"/>
        <v>#REF!</v>
      </c>
      <c r="V44" s="105" t="e">
        <f t="shared" si="14"/>
        <v>#REF!</v>
      </c>
      <c r="W44" s="105" t="e">
        <f t="shared" si="15"/>
        <v>#REF!</v>
      </c>
      <c r="X44" s="106" t="e">
        <f t="shared" si="16"/>
        <v>#REF!</v>
      </c>
      <c r="Y44" s="106" t="e">
        <f t="shared" si="17"/>
        <v>#REF!</v>
      </c>
      <c r="Z44" s="105" t="e">
        <f t="shared" si="18"/>
        <v>#REF!</v>
      </c>
      <c r="AA44" s="105" t="e">
        <f t="shared" si="23"/>
        <v>#REF!</v>
      </c>
      <c r="AB44" s="105"/>
      <c r="AC44" s="107" t="str">
        <f t="shared" si="19"/>
        <v>BERTAHAP</v>
      </c>
      <c r="AD44" s="108">
        <f t="shared" si="20"/>
        <v>0</v>
      </c>
      <c r="AE44" s="109">
        <v>2</v>
      </c>
      <c r="AF44" s="110"/>
      <c r="AG44" s="105" t="e">
        <f>IF(AF44&gt;#REF!,"LB","KR")</f>
        <v>#REF!</v>
      </c>
      <c r="AH44" s="110">
        <v>2324217000</v>
      </c>
      <c r="AI44" s="110">
        <v>2619764000</v>
      </c>
      <c r="AJ44" s="110">
        <v>2781345000</v>
      </c>
      <c r="AK44" s="111">
        <v>2952892000</v>
      </c>
      <c r="AL44" s="111">
        <v>2781345000</v>
      </c>
      <c r="AM44" s="110">
        <v>2952892000</v>
      </c>
      <c r="AN44" s="110" t="e">
        <f t="shared" si="21"/>
        <v>#REF!</v>
      </c>
    </row>
    <row r="45" spans="1:40">
      <c r="A45" s="3">
        <f t="shared" si="22"/>
        <v>6</v>
      </c>
      <c r="B45" s="96">
        <v>6</v>
      </c>
      <c r="C45" s="97" t="s">
        <v>132</v>
      </c>
      <c r="D45" s="96">
        <v>11</v>
      </c>
      <c r="E45" s="99"/>
      <c r="F45" s="100" t="s">
        <v>62</v>
      </c>
      <c r="G45" s="101">
        <f t="shared" si="3"/>
        <v>101</v>
      </c>
      <c r="H45" s="101">
        <f t="shared" si="4"/>
        <v>90</v>
      </c>
      <c r="I45" s="102">
        <f t="shared" si="5"/>
        <v>26438045</v>
      </c>
      <c r="J45" s="102" t="e">
        <f>SUMIF($AN$4:$AN$22,D45,#REF!)</f>
        <v>#REF!</v>
      </c>
      <c r="K45" s="103" t="e">
        <f t="shared" si="6"/>
        <v>#REF!</v>
      </c>
      <c r="L45" s="104" t="e">
        <f>SUMIF($AN$4:$AN$22,D45,#REF!)</f>
        <v>#REF!</v>
      </c>
      <c r="M45" s="105" t="e">
        <f t="shared" si="7"/>
        <v>#REF!</v>
      </c>
      <c r="N45" s="105" t="e">
        <f t="shared" si="8"/>
        <v>#REF!</v>
      </c>
      <c r="O45" s="105" t="e">
        <f t="shared" si="9"/>
        <v>#REF!</v>
      </c>
      <c r="P45" s="105" t="e">
        <f t="shared" si="10"/>
        <v>#REF!</v>
      </c>
      <c r="Q45" s="106" t="e">
        <f t="shared" si="11"/>
        <v>#REF!</v>
      </c>
      <c r="R45" s="105" t="e">
        <f t="shared" si="11"/>
        <v>#REF!</v>
      </c>
      <c r="S45" s="105" t="e">
        <f t="shared" si="12"/>
        <v>#REF!</v>
      </c>
      <c r="T45" s="105"/>
      <c r="U45" s="105" t="e">
        <f t="shared" si="13"/>
        <v>#REF!</v>
      </c>
      <c r="V45" s="105" t="e">
        <f t="shared" si="14"/>
        <v>#REF!</v>
      </c>
      <c r="W45" s="105" t="e">
        <f t="shared" si="15"/>
        <v>#REF!</v>
      </c>
      <c r="X45" s="106" t="e">
        <f t="shared" si="16"/>
        <v>#REF!</v>
      </c>
      <c r="Y45" s="106" t="e">
        <f t="shared" si="17"/>
        <v>#REF!</v>
      </c>
      <c r="Z45" s="105" t="e">
        <f t="shared" si="18"/>
        <v>#REF!</v>
      </c>
      <c r="AA45" s="105" t="e">
        <f t="shared" si="23"/>
        <v>#REF!</v>
      </c>
      <c r="AB45" s="105"/>
      <c r="AC45" s="107" t="str">
        <f t="shared" si="19"/>
        <v>BERTAHAP</v>
      </c>
      <c r="AD45" s="108">
        <f t="shared" si="20"/>
        <v>0</v>
      </c>
      <c r="AE45" s="109">
        <v>2</v>
      </c>
      <c r="AF45" s="110"/>
      <c r="AG45" s="105" t="e">
        <f>IF(AF45&gt;#REF!,"LB","KR")</f>
        <v>#REF!</v>
      </c>
      <c r="AH45" s="110">
        <v>2324217000</v>
      </c>
      <c r="AI45" s="110">
        <v>2619764000</v>
      </c>
      <c r="AJ45" s="110">
        <v>2781345000</v>
      </c>
      <c r="AK45" s="111">
        <v>2952892000</v>
      </c>
      <c r="AL45" s="111">
        <v>2781345000</v>
      </c>
      <c r="AM45" s="110">
        <v>2952892000</v>
      </c>
      <c r="AN45" s="110" t="e">
        <f t="shared" si="21"/>
        <v>#REF!</v>
      </c>
    </row>
    <row r="46" spans="1:40">
      <c r="A46" s="3">
        <f t="shared" si="22"/>
        <v>7</v>
      </c>
      <c r="B46" s="96">
        <v>7</v>
      </c>
      <c r="C46" s="97" t="s">
        <v>132</v>
      </c>
      <c r="D46" s="96">
        <v>15</v>
      </c>
      <c r="E46" s="99"/>
      <c r="F46" s="100" t="s">
        <v>64</v>
      </c>
      <c r="G46" s="101">
        <f t="shared" si="3"/>
        <v>101</v>
      </c>
      <c r="H46" s="101">
        <f t="shared" si="4"/>
        <v>90</v>
      </c>
      <c r="I46" s="102">
        <f t="shared" si="5"/>
        <v>26438045</v>
      </c>
      <c r="J46" s="102" t="e">
        <f>SUMIF($AN$4:$AN$22,D46,#REF!)</f>
        <v>#REF!</v>
      </c>
      <c r="K46" s="103" t="e">
        <f t="shared" si="6"/>
        <v>#REF!</v>
      </c>
      <c r="L46" s="104" t="e">
        <f>SUMIF($AN$4:$AN$22,D46,#REF!)</f>
        <v>#REF!</v>
      </c>
      <c r="M46" s="105" t="e">
        <f t="shared" si="7"/>
        <v>#REF!</v>
      </c>
      <c r="N46" s="105" t="e">
        <f t="shared" si="8"/>
        <v>#REF!</v>
      </c>
      <c r="O46" s="105" t="e">
        <f t="shared" si="9"/>
        <v>#REF!</v>
      </c>
      <c r="P46" s="105" t="e">
        <f t="shared" si="10"/>
        <v>#REF!</v>
      </c>
      <c r="Q46" s="106" t="e">
        <f t="shared" si="11"/>
        <v>#REF!</v>
      </c>
      <c r="R46" s="105" t="e">
        <f t="shared" si="11"/>
        <v>#REF!</v>
      </c>
      <c r="S46" s="105" t="e">
        <f t="shared" si="12"/>
        <v>#REF!</v>
      </c>
      <c r="T46" s="105"/>
      <c r="U46" s="105" t="e">
        <f t="shared" si="13"/>
        <v>#REF!</v>
      </c>
      <c r="V46" s="105" t="e">
        <f t="shared" si="14"/>
        <v>#REF!</v>
      </c>
      <c r="W46" s="105" t="e">
        <f t="shared" si="15"/>
        <v>#REF!</v>
      </c>
      <c r="X46" s="106" t="e">
        <f t="shared" si="16"/>
        <v>#REF!</v>
      </c>
      <c r="Y46" s="106" t="e">
        <f t="shared" si="17"/>
        <v>#REF!</v>
      </c>
      <c r="Z46" s="105" t="e">
        <f t="shared" si="18"/>
        <v>#REF!</v>
      </c>
      <c r="AA46" s="105" t="e">
        <f t="shared" si="23"/>
        <v>#REF!</v>
      </c>
      <c r="AB46" s="105"/>
      <c r="AC46" s="107" t="str">
        <f t="shared" si="19"/>
        <v>BERTAHAP</v>
      </c>
      <c r="AD46" s="108">
        <f t="shared" si="20"/>
        <v>0</v>
      </c>
      <c r="AE46" s="109">
        <v>2</v>
      </c>
      <c r="AF46" s="110"/>
      <c r="AG46" s="105" t="e">
        <f>IF(AF46&gt;#REF!,"LB","KR")</f>
        <v>#REF!</v>
      </c>
      <c r="AH46" s="110">
        <v>2324217000</v>
      </c>
      <c r="AI46" s="110">
        <v>2619764000</v>
      </c>
      <c r="AJ46" s="110">
        <v>2781345000</v>
      </c>
      <c r="AK46" s="111">
        <v>2952892000</v>
      </c>
      <c r="AL46" s="111">
        <v>2781345000</v>
      </c>
      <c r="AM46" s="110">
        <v>2952892000</v>
      </c>
      <c r="AN46" s="110" t="e">
        <f t="shared" si="21"/>
        <v>#REF!</v>
      </c>
    </row>
    <row r="47" spans="1:40">
      <c r="A47" s="3">
        <f t="shared" si="22"/>
        <v>8</v>
      </c>
      <c r="B47" s="96">
        <v>8</v>
      </c>
      <c r="C47" s="97" t="s">
        <v>132</v>
      </c>
      <c r="D47" s="96">
        <v>17</v>
      </c>
      <c r="E47" s="99"/>
      <c r="F47" s="100" t="s">
        <v>67</v>
      </c>
      <c r="G47" s="101">
        <f t="shared" si="3"/>
        <v>85</v>
      </c>
      <c r="H47" s="101">
        <f t="shared" si="4"/>
        <v>74</v>
      </c>
      <c r="I47" s="102">
        <f t="shared" si="5"/>
        <v>26438045</v>
      </c>
      <c r="J47" s="102" t="e">
        <f>SUMIF($AN$4:$AN$22,D47,#REF!)</f>
        <v>#REF!</v>
      </c>
      <c r="K47" s="103" t="e">
        <f t="shared" si="6"/>
        <v>#REF!</v>
      </c>
      <c r="L47" s="104" t="e">
        <f>SUMIF($AN$4:$AN$22,D47,#REF!)</f>
        <v>#REF!</v>
      </c>
      <c r="M47" s="105" t="e">
        <f t="shared" si="7"/>
        <v>#REF!</v>
      </c>
      <c r="N47" s="105" t="e">
        <f t="shared" si="8"/>
        <v>#REF!</v>
      </c>
      <c r="O47" s="105" t="e">
        <f t="shared" si="9"/>
        <v>#REF!</v>
      </c>
      <c r="P47" s="105" t="e">
        <f t="shared" si="10"/>
        <v>#REF!</v>
      </c>
      <c r="Q47" s="106" t="e">
        <f t="shared" si="11"/>
        <v>#REF!</v>
      </c>
      <c r="R47" s="105" t="e">
        <f t="shared" si="11"/>
        <v>#REF!</v>
      </c>
      <c r="S47" s="105" t="e">
        <f t="shared" si="12"/>
        <v>#REF!</v>
      </c>
      <c r="T47" s="105"/>
      <c r="U47" s="105" t="e">
        <f t="shared" si="13"/>
        <v>#REF!</v>
      </c>
      <c r="V47" s="105" t="e">
        <f t="shared" si="14"/>
        <v>#REF!</v>
      </c>
      <c r="W47" s="105" t="e">
        <f t="shared" si="15"/>
        <v>#REF!</v>
      </c>
      <c r="X47" s="106" t="e">
        <f t="shared" si="16"/>
        <v>#REF!</v>
      </c>
      <c r="Y47" s="106" t="e">
        <f t="shared" si="17"/>
        <v>#REF!</v>
      </c>
      <c r="Z47" s="105" t="e">
        <f t="shared" si="18"/>
        <v>#REF!</v>
      </c>
      <c r="AA47" s="105" t="e">
        <f t="shared" si="23"/>
        <v>#REF!</v>
      </c>
      <c r="AB47" s="105"/>
      <c r="AC47" s="107" t="str">
        <f t="shared" si="19"/>
        <v>BERTAHAP</v>
      </c>
      <c r="AD47" s="108">
        <f t="shared" si="20"/>
        <v>0</v>
      </c>
      <c r="AE47" s="109">
        <v>2</v>
      </c>
      <c r="AF47" s="110"/>
      <c r="AG47" s="105" t="e">
        <f>IF(AF47&gt;#REF!,"LB","KR")</f>
        <v>#REF!</v>
      </c>
      <c r="AH47" s="110">
        <v>1911023000</v>
      </c>
      <c r="AI47" s="110">
        <v>2154028000</v>
      </c>
      <c r="AJ47" s="110">
        <v>2286884000</v>
      </c>
      <c r="AK47" s="111">
        <v>2427934000</v>
      </c>
      <c r="AL47" s="111">
        <v>2286884000</v>
      </c>
      <c r="AM47" s="110">
        <v>2427934000</v>
      </c>
      <c r="AN47" s="110" t="e">
        <f t="shared" si="21"/>
        <v>#REF!</v>
      </c>
    </row>
    <row r="48" spans="1:40">
      <c r="A48" s="3">
        <f t="shared" si="22"/>
        <v>9</v>
      </c>
      <c r="B48" s="96">
        <v>9</v>
      </c>
      <c r="C48" s="97" t="s">
        <v>132</v>
      </c>
      <c r="D48" s="96">
        <v>19</v>
      </c>
      <c r="E48" s="99"/>
      <c r="F48" s="100" t="s">
        <v>78</v>
      </c>
      <c r="G48" s="101">
        <f t="shared" si="3"/>
        <v>138</v>
      </c>
      <c r="H48" s="101">
        <f t="shared" si="4"/>
        <v>120</v>
      </c>
      <c r="I48" s="102">
        <f t="shared" si="5"/>
        <v>26438045</v>
      </c>
      <c r="J48" s="102" t="e">
        <f>SUMIF($AN$4:$AN$22,D48,#REF!)</f>
        <v>#REF!</v>
      </c>
      <c r="K48" s="103" t="e">
        <f t="shared" si="6"/>
        <v>#REF!</v>
      </c>
      <c r="L48" s="104" t="e">
        <f>SUMIF($AN$4:$AN$22,D48,#REF!)</f>
        <v>#REF!</v>
      </c>
      <c r="M48" s="105" t="e">
        <f t="shared" si="7"/>
        <v>#REF!</v>
      </c>
      <c r="N48" s="105" t="e">
        <f t="shared" si="8"/>
        <v>#REF!</v>
      </c>
      <c r="O48" s="105" t="e">
        <f t="shared" si="9"/>
        <v>#REF!</v>
      </c>
      <c r="P48" s="105" t="e">
        <f t="shared" si="10"/>
        <v>#REF!</v>
      </c>
      <c r="Q48" s="106" t="e">
        <f t="shared" si="11"/>
        <v>#REF!</v>
      </c>
      <c r="R48" s="105" t="e">
        <f t="shared" si="11"/>
        <v>#REF!</v>
      </c>
      <c r="S48" s="105" t="e">
        <f t="shared" si="12"/>
        <v>#REF!</v>
      </c>
      <c r="T48" s="105"/>
      <c r="U48" s="105" t="e">
        <f t="shared" si="13"/>
        <v>#REF!</v>
      </c>
      <c r="V48" s="105" t="e">
        <f t="shared" si="14"/>
        <v>#REF!</v>
      </c>
      <c r="W48" s="105" t="e">
        <f t="shared" si="15"/>
        <v>#REF!</v>
      </c>
      <c r="X48" s="106" t="e">
        <f t="shared" si="16"/>
        <v>#REF!</v>
      </c>
      <c r="Y48" s="106" t="e">
        <f t="shared" si="17"/>
        <v>#REF!</v>
      </c>
      <c r="Z48" s="105" t="e">
        <f t="shared" si="18"/>
        <v>#REF!</v>
      </c>
      <c r="AA48" s="105" t="e">
        <f t="shared" si="23"/>
        <v>#REF!</v>
      </c>
      <c r="AB48" s="105"/>
      <c r="AC48" s="107" t="str">
        <f t="shared" si="19"/>
        <v>BERTAHAP</v>
      </c>
      <c r="AD48" s="108">
        <f t="shared" si="20"/>
        <v>0</v>
      </c>
      <c r="AE48" s="109">
        <v>2</v>
      </c>
      <c r="AF48" s="110"/>
      <c r="AG48" s="105" t="e">
        <f>IF(AF48&gt;#REF!,"LB","KR")</f>
        <v>#REF!</v>
      </c>
      <c r="AH48" s="110">
        <v>3098956000</v>
      </c>
      <c r="AI48" s="110">
        <v>3493018000</v>
      </c>
      <c r="AJ48" s="110">
        <v>3708460000</v>
      </c>
      <c r="AK48" s="111">
        <v>3937189000</v>
      </c>
      <c r="AL48" s="111">
        <v>3708460000</v>
      </c>
      <c r="AM48" s="110">
        <v>3937189000</v>
      </c>
      <c r="AN48" s="110" t="e">
        <f t="shared" si="21"/>
        <v>#REF!</v>
      </c>
    </row>
    <row r="49" spans="1:40">
      <c r="A49" s="3">
        <f t="shared" si="22"/>
        <v>10</v>
      </c>
      <c r="B49" s="96">
        <v>10</v>
      </c>
      <c r="C49" s="97" t="s">
        <v>132</v>
      </c>
      <c r="D49" s="96">
        <v>21</v>
      </c>
      <c r="E49" s="99"/>
      <c r="F49" s="100" t="s">
        <v>84</v>
      </c>
      <c r="G49" s="101">
        <f t="shared" si="3"/>
        <v>132</v>
      </c>
      <c r="H49" s="101">
        <f t="shared" si="4"/>
        <v>112</v>
      </c>
      <c r="I49" s="102">
        <f t="shared" si="5"/>
        <v>26438045</v>
      </c>
      <c r="J49" s="102" t="e">
        <f>SUMIF($AN$4:$AN$22,D49,#REF!)</f>
        <v>#REF!</v>
      </c>
      <c r="K49" s="103" t="e">
        <f t="shared" si="6"/>
        <v>#REF!</v>
      </c>
      <c r="L49" s="104" t="e">
        <f>SUMIF($AN$4:$AN$22,D49,#REF!)</f>
        <v>#REF!</v>
      </c>
      <c r="M49" s="105" t="e">
        <f t="shared" si="7"/>
        <v>#REF!</v>
      </c>
      <c r="N49" s="105" t="e">
        <f t="shared" si="8"/>
        <v>#REF!</v>
      </c>
      <c r="O49" s="105" t="e">
        <f t="shared" si="9"/>
        <v>#REF!</v>
      </c>
      <c r="P49" s="105" t="e">
        <f t="shared" si="10"/>
        <v>#REF!</v>
      </c>
      <c r="Q49" s="106" t="e">
        <f t="shared" si="11"/>
        <v>#REF!</v>
      </c>
      <c r="R49" s="105" t="e">
        <f t="shared" si="11"/>
        <v>#REF!</v>
      </c>
      <c r="S49" s="105" t="e">
        <f t="shared" si="12"/>
        <v>#REF!</v>
      </c>
      <c r="T49" s="105"/>
      <c r="U49" s="105" t="e">
        <f t="shared" si="13"/>
        <v>#REF!</v>
      </c>
      <c r="V49" s="105" t="e">
        <f t="shared" si="14"/>
        <v>#REF!</v>
      </c>
      <c r="W49" s="105" t="e">
        <f t="shared" si="15"/>
        <v>#REF!</v>
      </c>
      <c r="X49" s="106" t="e">
        <f t="shared" si="16"/>
        <v>#REF!</v>
      </c>
      <c r="Y49" s="106" t="e">
        <f t="shared" si="17"/>
        <v>#REF!</v>
      </c>
      <c r="Z49" s="105" t="e">
        <f t="shared" si="18"/>
        <v>#REF!</v>
      </c>
      <c r="AA49" s="105" t="e">
        <f t="shared" si="23"/>
        <v>#REF!</v>
      </c>
      <c r="AB49" s="105"/>
      <c r="AC49" s="107" t="str">
        <f t="shared" si="19"/>
        <v>BERTAHAP</v>
      </c>
      <c r="AD49" s="108">
        <f t="shared" si="20"/>
        <v>0</v>
      </c>
      <c r="AE49" s="109">
        <v>2</v>
      </c>
      <c r="AF49" s="110"/>
      <c r="AG49" s="105" t="e">
        <f>IF(AF49&gt;#REF!,"LB","KR")</f>
        <v>#REF!</v>
      </c>
      <c r="AH49" s="110">
        <v>3001504000</v>
      </c>
      <c r="AI49" s="110">
        <v>3383175000</v>
      </c>
      <c r="AJ49" s="110">
        <v>3591842000</v>
      </c>
      <c r="AK49" s="111">
        <v>3813378000</v>
      </c>
      <c r="AL49" s="111">
        <v>3591842000</v>
      </c>
      <c r="AM49" s="110">
        <v>3813378000</v>
      </c>
      <c r="AN49" s="110" t="e">
        <f t="shared" si="21"/>
        <v>#REF!</v>
      </c>
    </row>
    <row r="50" spans="1:40">
      <c r="A50" s="3">
        <f t="shared" si="22"/>
        <v>11</v>
      </c>
      <c r="B50" s="96">
        <v>1</v>
      </c>
      <c r="C50" s="97" t="s">
        <v>134</v>
      </c>
      <c r="D50" s="98" t="s">
        <v>19</v>
      </c>
      <c r="E50" s="99"/>
      <c r="F50" s="100" t="s">
        <v>72</v>
      </c>
      <c r="G50" s="101">
        <f t="shared" si="3"/>
        <v>175</v>
      </c>
      <c r="H50" s="101">
        <f t="shared" si="4"/>
        <v>156</v>
      </c>
      <c r="I50" s="102">
        <f t="shared" si="5"/>
        <v>26438045</v>
      </c>
      <c r="J50" s="102" t="e">
        <f>SUMIF($AN$4:$AN$22,D50,#REF!)</f>
        <v>#REF!</v>
      </c>
      <c r="K50" s="103" t="e">
        <f t="shared" si="6"/>
        <v>#REF!</v>
      </c>
      <c r="L50" s="104" t="e">
        <f>SUMIF($AN$4:$AN$22,D50,#REF!)</f>
        <v>#REF!</v>
      </c>
      <c r="M50" s="105" t="e">
        <f t="shared" si="7"/>
        <v>#REF!</v>
      </c>
      <c r="N50" s="105" t="e">
        <f t="shared" si="8"/>
        <v>#REF!</v>
      </c>
      <c r="O50" s="105" t="e">
        <f t="shared" si="9"/>
        <v>#REF!</v>
      </c>
      <c r="P50" s="105" t="e">
        <f t="shared" si="10"/>
        <v>#REF!</v>
      </c>
      <c r="Q50" s="106" t="e">
        <f t="shared" si="11"/>
        <v>#REF!</v>
      </c>
      <c r="R50" s="105" t="e">
        <f t="shared" si="11"/>
        <v>#REF!</v>
      </c>
      <c r="S50" s="105" t="e">
        <f t="shared" si="12"/>
        <v>#REF!</v>
      </c>
      <c r="T50" s="105"/>
      <c r="U50" s="105" t="e">
        <f t="shared" si="13"/>
        <v>#REF!</v>
      </c>
      <c r="V50" s="105" t="e">
        <f t="shared" si="14"/>
        <v>#REF!</v>
      </c>
      <c r="W50" s="105" t="e">
        <f t="shared" si="15"/>
        <v>#REF!</v>
      </c>
      <c r="X50" s="106" t="e">
        <f t="shared" si="16"/>
        <v>#REF!</v>
      </c>
      <c r="Y50" s="106" t="e">
        <f t="shared" si="17"/>
        <v>#REF!</v>
      </c>
      <c r="Z50" s="105" t="e">
        <f t="shared" si="18"/>
        <v>#REF!</v>
      </c>
      <c r="AA50" s="105" t="e">
        <f t="shared" si="23"/>
        <v>#REF!</v>
      </c>
      <c r="AB50" s="105"/>
      <c r="AC50" s="107" t="str">
        <f t="shared" si="19"/>
        <v>BERTAHAP</v>
      </c>
      <c r="AD50" s="108">
        <f t="shared" si="20"/>
        <v>0</v>
      </c>
      <c r="AE50" s="109">
        <v>2</v>
      </c>
      <c r="AF50" s="110"/>
      <c r="AG50" s="105" t="e">
        <f>IF(AF50&gt;#REF!,"LB","KR")</f>
        <v>#REF!</v>
      </c>
      <c r="AH50" s="110">
        <v>4104654000</v>
      </c>
      <c r="AI50" s="110">
        <v>4626601000</v>
      </c>
      <c r="AJ50" s="110">
        <v>4911960000</v>
      </c>
      <c r="AK50" s="111">
        <v>5214919000</v>
      </c>
      <c r="AL50" s="111">
        <v>4911960000</v>
      </c>
      <c r="AM50" s="110">
        <v>5214919000</v>
      </c>
      <c r="AN50" s="110" t="e">
        <f t="shared" si="21"/>
        <v>#REF!</v>
      </c>
    </row>
    <row r="51" spans="1:40">
      <c r="A51" s="3">
        <f t="shared" si="22"/>
        <v>12</v>
      </c>
      <c r="B51" s="96">
        <v>2</v>
      </c>
      <c r="C51" s="97" t="s">
        <v>134</v>
      </c>
      <c r="D51" s="98" t="s">
        <v>29</v>
      </c>
      <c r="E51" s="99"/>
      <c r="F51" s="100" t="s">
        <v>74</v>
      </c>
      <c r="G51" s="101">
        <f t="shared" si="3"/>
        <v>85</v>
      </c>
      <c r="H51" s="101">
        <f t="shared" si="4"/>
        <v>74</v>
      </c>
      <c r="I51" s="102">
        <f t="shared" si="5"/>
        <v>26438045</v>
      </c>
      <c r="J51" s="102" t="e">
        <f>SUMIF($AN$4:$AN$22,D51,#REF!)</f>
        <v>#REF!</v>
      </c>
      <c r="K51" s="103" t="e">
        <f t="shared" si="6"/>
        <v>#REF!</v>
      </c>
      <c r="L51" s="104" t="e">
        <f>SUMIF($AN$4:$AN$22,D51,#REF!)</f>
        <v>#REF!</v>
      </c>
      <c r="M51" s="105" t="e">
        <f t="shared" si="7"/>
        <v>#REF!</v>
      </c>
      <c r="N51" s="105" t="e">
        <f t="shared" si="8"/>
        <v>#REF!</v>
      </c>
      <c r="O51" s="105" t="e">
        <f t="shared" si="9"/>
        <v>#REF!</v>
      </c>
      <c r="P51" s="105" t="e">
        <f t="shared" si="10"/>
        <v>#REF!</v>
      </c>
      <c r="Q51" s="106" t="e">
        <f t="shared" si="11"/>
        <v>#REF!</v>
      </c>
      <c r="R51" s="105" t="e">
        <f t="shared" si="11"/>
        <v>#REF!</v>
      </c>
      <c r="S51" s="105" t="e">
        <f t="shared" si="12"/>
        <v>#REF!</v>
      </c>
      <c r="T51" s="105"/>
      <c r="U51" s="105" t="e">
        <f t="shared" si="13"/>
        <v>#REF!</v>
      </c>
      <c r="V51" s="105" t="e">
        <f t="shared" si="14"/>
        <v>#REF!</v>
      </c>
      <c r="W51" s="105" t="e">
        <f t="shared" si="15"/>
        <v>#REF!</v>
      </c>
      <c r="X51" s="106" t="e">
        <f t="shared" si="16"/>
        <v>#REF!</v>
      </c>
      <c r="Y51" s="106" t="e">
        <f t="shared" si="17"/>
        <v>#REF!</v>
      </c>
      <c r="Z51" s="105" t="e">
        <f t="shared" si="18"/>
        <v>#REF!</v>
      </c>
      <c r="AA51" s="105" t="e">
        <f t="shared" si="23"/>
        <v>#REF!</v>
      </c>
      <c r="AB51" s="105"/>
      <c r="AC51" s="107" t="str">
        <f t="shared" si="19"/>
        <v>BERTAHAP</v>
      </c>
      <c r="AD51" s="108">
        <f t="shared" si="20"/>
        <v>0</v>
      </c>
      <c r="AE51" s="109">
        <v>2</v>
      </c>
      <c r="AF51" s="110"/>
      <c r="AG51" s="105" t="e">
        <f>IF(AF51&gt;#REF!,"LB","KR")</f>
        <v>#REF!</v>
      </c>
      <c r="AH51" s="110">
        <v>1911023000</v>
      </c>
      <c r="AI51" s="110">
        <v>2154028000</v>
      </c>
      <c r="AJ51" s="110">
        <v>2286884000</v>
      </c>
      <c r="AK51" s="111">
        <v>2427934000</v>
      </c>
      <c r="AL51" s="111">
        <v>2286884000</v>
      </c>
      <c r="AM51" s="110">
        <v>2427934000</v>
      </c>
      <c r="AN51" s="110" t="e">
        <f t="shared" si="21"/>
        <v>#REF!</v>
      </c>
    </row>
    <row r="52" spans="1:40">
      <c r="A52" s="3">
        <f t="shared" si="22"/>
        <v>13</v>
      </c>
      <c r="B52" s="96">
        <v>3</v>
      </c>
      <c r="C52" s="97" t="s">
        <v>134</v>
      </c>
      <c r="D52" s="98" t="s">
        <v>32</v>
      </c>
      <c r="E52" s="99"/>
      <c r="F52" s="100" t="s">
        <v>56</v>
      </c>
      <c r="G52" s="101">
        <f t="shared" si="3"/>
        <v>85</v>
      </c>
      <c r="H52" s="101">
        <f t="shared" si="4"/>
        <v>74</v>
      </c>
      <c r="I52" s="102">
        <f t="shared" si="5"/>
        <v>26438045</v>
      </c>
      <c r="J52" s="102" t="e">
        <f>SUMIF($AN$4:$AN$22,D52,#REF!)</f>
        <v>#REF!</v>
      </c>
      <c r="K52" s="103" t="e">
        <f t="shared" si="6"/>
        <v>#REF!</v>
      </c>
      <c r="L52" s="104" t="e">
        <f>SUMIF($AN$4:$AN$22,D52,#REF!)</f>
        <v>#REF!</v>
      </c>
      <c r="M52" s="105" t="e">
        <f t="shared" si="7"/>
        <v>#REF!</v>
      </c>
      <c r="N52" s="105" t="e">
        <f t="shared" si="8"/>
        <v>#REF!</v>
      </c>
      <c r="O52" s="105" t="e">
        <f t="shared" si="9"/>
        <v>#REF!</v>
      </c>
      <c r="P52" s="105" t="e">
        <f t="shared" si="10"/>
        <v>#REF!</v>
      </c>
      <c r="Q52" s="106" t="e">
        <f t="shared" si="11"/>
        <v>#REF!</v>
      </c>
      <c r="R52" s="105" t="e">
        <f t="shared" si="11"/>
        <v>#REF!</v>
      </c>
      <c r="S52" s="105" t="e">
        <f t="shared" si="12"/>
        <v>#REF!</v>
      </c>
      <c r="T52" s="105"/>
      <c r="U52" s="105" t="e">
        <f t="shared" si="13"/>
        <v>#REF!</v>
      </c>
      <c r="V52" s="105" t="e">
        <f t="shared" si="14"/>
        <v>#REF!</v>
      </c>
      <c r="W52" s="105" t="e">
        <f t="shared" si="15"/>
        <v>#REF!</v>
      </c>
      <c r="X52" s="106" t="e">
        <f t="shared" si="16"/>
        <v>#REF!</v>
      </c>
      <c r="Y52" s="106" t="e">
        <f t="shared" si="17"/>
        <v>#REF!</v>
      </c>
      <c r="Z52" s="105" t="e">
        <f t="shared" si="18"/>
        <v>#REF!</v>
      </c>
      <c r="AA52" s="105" t="e">
        <f t="shared" si="23"/>
        <v>#REF!</v>
      </c>
      <c r="AB52" s="105"/>
      <c r="AC52" s="107" t="str">
        <f t="shared" si="19"/>
        <v>BERTAHAP</v>
      </c>
      <c r="AD52" s="108">
        <f t="shared" si="20"/>
        <v>0</v>
      </c>
      <c r="AE52" s="109">
        <v>2</v>
      </c>
      <c r="AF52" s="110"/>
      <c r="AG52" s="105" t="e">
        <f>IF(AF52&gt;#REF!,"LB","KR")</f>
        <v>#REF!</v>
      </c>
      <c r="AH52" s="110">
        <v>1911023000</v>
      </c>
      <c r="AI52" s="110">
        <v>2154028000</v>
      </c>
      <c r="AJ52" s="110">
        <v>2286884000</v>
      </c>
      <c r="AK52" s="111">
        <v>2427934000</v>
      </c>
      <c r="AL52" s="111">
        <v>2286884000</v>
      </c>
      <c r="AM52" s="110">
        <v>2427934000</v>
      </c>
      <c r="AN52" s="110" t="e">
        <f t="shared" si="21"/>
        <v>#REF!</v>
      </c>
    </row>
    <row r="53" spans="1:40">
      <c r="A53" s="3">
        <f t="shared" si="22"/>
        <v>14</v>
      </c>
      <c r="B53" s="96">
        <v>4</v>
      </c>
      <c r="C53" s="97" t="s">
        <v>134</v>
      </c>
      <c r="D53" s="98" t="s">
        <v>38</v>
      </c>
      <c r="E53" s="99"/>
      <c r="F53" s="100" t="s">
        <v>58</v>
      </c>
      <c r="G53" s="101">
        <f t="shared" si="3"/>
        <v>101</v>
      </c>
      <c r="H53" s="101">
        <f t="shared" si="4"/>
        <v>90</v>
      </c>
      <c r="I53" s="102">
        <f t="shared" si="5"/>
        <v>26438045</v>
      </c>
      <c r="J53" s="102" t="e">
        <f>SUMIF($AN$4:$AN$22,D53,#REF!)</f>
        <v>#REF!</v>
      </c>
      <c r="K53" s="103" t="e">
        <f t="shared" si="6"/>
        <v>#REF!</v>
      </c>
      <c r="L53" s="104" t="e">
        <f>SUMIF($AN$4:$AN$22,D53,#REF!)</f>
        <v>#REF!</v>
      </c>
      <c r="M53" s="105" t="e">
        <f t="shared" si="7"/>
        <v>#REF!</v>
      </c>
      <c r="N53" s="105" t="e">
        <f t="shared" si="8"/>
        <v>#REF!</v>
      </c>
      <c r="O53" s="105" t="e">
        <f t="shared" si="9"/>
        <v>#REF!</v>
      </c>
      <c r="P53" s="105" t="e">
        <f t="shared" si="10"/>
        <v>#REF!</v>
      </c>
      <c r="Q53" s="106" t="e">
        <f t="shared" si="11"/>
        <v>#REF!</v>
      </c>
      <c r="R53" s="105" t="e">
        <f t="shared" si="11"/>
        <v>#REF!</v>
      </c>
      <c r="S53" s="105" t="e">
        <f t="shared" si="12"/>
        <v>#REF!</v>
      </c>
      <c r="T53" s="105"/>
      <c r="U53" s="105" t="e">
        <f t="shared" si="13"/>
        <v>#REF!</v>
      </c>
      <c r="V53" s="105" t="e">
        <f t="shared" si="14"/>
        <v>#REF!</v>
      </c>
      <c r="W53" s="105" t="e">
        <f t="shared" si="15"/>
        <v>#REF!</v>
      </c>
      <c r="X53" s="106" t="e">
        <f t="shared" si="16"/>
        <v>#REF!</v>
      </c>
      <c r="Y53" s="106" t="e">
        <f t="shared" si="17"/>
        <v>#REF!</v>
      </c>
      <c r="Z53" s="105" t="e">
        <f t="shared" si="18"/>
        <v>#REF!</v>
      </c>
      <c r="AA53" s="105" t="e">
        <f t="shared" si="23"/>
        <v>#REF!</v>
      </c>
      <c r="AB53" s="105"/>
      <c r="AC53" s="107" t="str">
        <f t="shared" si="19"/>
        <v>BERTAHAP</v>
      </c>
      <c r="AD53" s="108">
        <f t="shared" si="20"/>
        <v>0</v>
      </c>
      <c r="AE53" s="109">
        <v>2</v>
      </c>
      <c r="AF53" s="110"/>
      <c r="AG53" s="105" t="e">
        <f>IF(AF53&gt;#REF!,"LB","KR")</f>
        <v>#REF!</v>
      </c>
      <c r="AH53" s="110">
        <v>2324217000</v>
      </c>
      <c r="AI53" s="110">
        <v>2619764000</v>
      </c>
      <c r="AJ53" s="110">
        <v>2781345000</v>
      </c>
      <c r="AK53" s="111">
        <v>2952892000</v>
      </c>
      <c r="AL53" s="111">
        <v>2781345000</v>
      </c>
      <c r="AM53" s="110">
        <v>2952892000</v>
      </c>
      <c r="AN53" s="110" t="e">
        <f t="shared" si="21"/>
        <v>#REF!</v>
      </c>
    </row>
    <row r="54" spans="1:40">
      <c r="A54" s="3">
        <f t="shared" si="22"/>
        <v>15</v>
      </c>
      <c r="B54" s="96">
        <v>5</v>
      </c>
      <c r="C54" s="97" t="s">
        <v>134</v>
      </c>
      <c r="D54" s="98" t="s">
        <v>44</v>
      </c>
      <c r="E54" s="99"/>
      <c r="F54" s="100" t="s">
        <v>60</v>
      </c>
      <c r="G54" s="101">
        <f t="shared" si="3"/>
        <v>101</v>
      </c>
      <c r="H54" s="101">
        <f t="shared" si="4"/>
        <v>90</v>
      </c>
      <c r="I54" s="102">
        <f t="shared" si="5"/>
        <v>26438045</v>
      </c>
      <c r="J54" s="102" t="e">
        <f>SUMIF($AN$4:$AN$22,D54,#REF!)</f>
        <v>#REF!</v>
      </c>
      <c r="K54" s="103" t="e">
        <f t="shared" si="6"/>
        <v>#REF!</v>
      </c>
      <c r="L54" s="104" t="e">
        <f>SUMIF($AN$4:$AN$22,D54,#REF!)</f>
        <v>#REF!</v>
      </c>
      <c r="M54" s="105" t="e">
        <f t="shared" si="7"/>
        <v>#REF!</v>
      </c>
      <c r="N54" s="105" t="e">
        <f t="shared" si="8"/>
        <v>#REF!</v>
      </c>
      <c r="O54" s="105" t="e">
        <f t="shared" si="9"/>
        <v>#REF!</v>
      </c>
      <c r="P54" s="105" t="e">
        <f t="shared" si="10"/>
        <v>#REF!</v>
      </c>
      <c r="Q54" s="106" t="e">
        <f t="shared" si="11"/>
        <v>#REF!</v>
      </c>
      <c r="R54" s="105" t="e">
        <f t="shared" si="11"/>
        <v>#REF!</v>
      </c>
      <c r="S54" s="105" t="e">
        <f t="shared" si="12"/>
        <v>#REF!</v>
      </c>
      <c r="T54" s="105"/>
      <c r="U54" s="105" t="e">
        <f t="shared" si="13"/>
        <v>#REF!</v>
      </c>
      <c r="V54" s="105" t="e">
        <f t="shared" si="14"/>
        <v>#REF!</v>
      </c>
      <c r="W54" s="105" t="e">
        <f t="shared" si="15"/>
        <v>#REF!</v>
      </c>
      <c r="X54" s="106" t="e">
        <f t="shared" si="16"/>
        <v>#REF!</v>
      </c>
      <c r="Y54" s="106" t="e">
        <f t="shared" si="17"/>
        <v>#REF!</v>
      </c>
      <c r="Z54" s="105" t="e">
        <f t="shared" si="18"/>
        <v>#REF!</v>
      </c>
      <c r="AA54" s="105" t="e">
        <f t="shared" si="23"/>
        <v>#REF!</v>
      </c>
      <c r="AB54" s="105"/>
      <c r="AC54" s="107" t="str">
        <f t="shared" si="19"/>
        <v>BERTAHAP</v>
      </c>
      <c r="AD54" s="108">
        <f t="shared" si="20"/>
        <v>0</v>
      </c>
      <c r="AE54" s="109">
        <v>2</v>
      </c>
      <c r="AF54" s="110"/>
      <c r="AG54" s="105" t="e">
        <f>IF(AF54&gt;#REF!,"LB","KR")</f>
        <v>#REF!</v>
      </c>
      <c r="AH54" s="110">
        <v>2324217000</v>
      </c>
      <c r="AI54" s="110">
        <v>2619764000</v>
      </c>
      <c r="AJ54" s="110">
        <v>2781345000</v>
      </c>
      <c r="AK54" s="111">
        <v>2952892000</v>
      </c>
      <c r="AL54" s="111">
        <v>2781345000</v>
      </c>
      <c r="AM54" s="110">
        <v>2952892000</v>
      </c>
      <c r="AN54" s="110" t="e">
        <f t="shared" si="21"/>
        <v>#REF!</v>
      </c>
    </row>
    <row r="55" spans="1:40">
      <c r="A55" s="3">
        <f t="shared" si="22"/>
        <v>16</v>
      </c>
      <c r="B55" s="96">
        <v>6</v>
      </c>
      <c r="C55" s="97" t="s">
        <v>134</v>
      </c>
      <c r="D55" s="96">
        <v>11</v>
      </c>
      <c r="E55" s="99"/>
      <c r="F55" s="100" t="s">
        <v>62</v>
      </c>
      <c r="G55" s="101">
        <f t="shared" si="3"/>
        <v>101</v>
      </c>
      <c r="H55" s="101">
        <f t="shared" si="4"/>
        <v>90</v>
      </c>
      <c r="I55" s="102">
        <f t="shared" si="5"/>
        <v>26438045</v>
      </c>
      <c r="J55" s="102" t="e">
        <f>SUMIF($AN$4:$AN$22,D55,#REF!)</f>
        <v>#REF!</v>
      </c>
      <c r="K55" s="103" t="e">
        <f t="shared" si="6"/>
        <v>#REF!</v>
      </c>
      <c r="L55" s="104" t="e">
        <f>SUMIF($AN$4:$AN$22,D55,#REF!)</f>
        <v>#REF!</v>
      </c>
      <c r="M55" s="105" t="e">
        <f t="shared" si="7"/>
        <v>#REF!</v>
      </c>
      <c r="N55" s="105" t="e">
        <f t="shared" si="8"/>
        <v>#REF!</v>
      </c>
      <c r="O55" s="105" t="e">
        <f t="shared" si="9"/>
        <v>#REF!</v>
      </c>
      <c r="P55" s="105" t="e">
        <f t="shared" si="10"/>
        <v>#REF!</v>
      </c>
      <c r="Q55" s="106" t="e">
        <f t="shared" si="11"/>
        <v>#REF!</v>
      </c>
      <c r="R55" s="105" t="e">
        <f t="shared" si="11"/>
        <v>#REF!</v>
      </c>
      <c r="S55" s="105" t="e">
        <f t="shared" si="12"/>
        <v>#REF!</v>
      </c>
      <c r="T55" s="105"/>
      <c r="U55" s="105" t="e">
        <f t="shared" si="13"/>
        <v>#REF!</v>
      </c>
      <c r="V55" s="105" t="e">
        <f t="shared" si="14"/>
        <v>#REF!</v>
      </c>
      <c r="W55" s="105" t="e">
        <f t="shared" si="15"/>
        <v>#REF!</v>
      </c>
      <c r="X55" s="106" t="e">
        <f t="shared" si="16"/>
        <v>#REF!</v>
      </c>
      <c r="Y55" s="106" t="e">
        <f t="shared" si="17"/>
        <v>#REF!</v>
      </c>
      <c r="Z55" s="105" t="e">
        <f t="shared" si="18"/>
        <v>#REF!</v>
      </c>
      <c r="AA55" s="105" t="e">
        <f t="shared" si="23"/>
        <v>#REF!</v>
      </c>
      <c r="AB55" s="105"/>
      <c r="AC55" s="107" t="str">
        <f t="shared" si="19"/>
        <v>BERTAHAP</v>
      </c>
      <c r="AD55" s="108">
        <f t="shared" si="20"/>
        <v>0</v>
      </c>
      <c r="AE55" s="109">
        <v>2</v>
      </c>
      <c r="AF55" s="110"/>
      <c r="AG55" s="105" t="e">
        <f>IF(AF55&gt;#REF!,"LB","KR")</f>
        <v>#REF!</v>
      </c>
      <c r="AH55" s="110">
        <v>2324217000</v>
      </c>
      <c r="AI55" s="110">
        <v>2619764000</v>
      </c>
      <c r="AJ55" s="110">
        <v>2781345000</v>
      </c>
      <c r="AK55" s="111">
        <v>2952892000</v>
      </c>
      <c r="AL55" s="111">
        <v>2781345000</v>
      </c>
      <c r="AM55" s="110">
        <v>2952892000</v>
      </c>
      <c r="AN55" s="110" t="e">
        <f t="shared" si="21"/>
        <v>#REF!</v>
      </c>
    </row>
    <row r="56" spans="1:40">
      <c r="A56" s="3">
        <f t="shared" si="22"/>
        <v>17</v>
      </c>
      <c r="B56" s="96">
        <v>7</v>
      </c>
      <c r="C56" s="97" t="s">
        <v>134</v>
      </c>
      <c r="D56" s="96">
        <v>15</v>
      </c>
      <c r="E56" s="99"/>
      <c r="F56" s="100" t="s">
        <v>64</v>
      </c>
      <c r="G56" s="101">
        <f t="shared" si="3"/>
        <v>101</v>
      </c>
      <c r="H56" s="101">
        <f t="shared" si="4"/>
        <v>90</v>
      </c>
      <c r="I56" s="102">
        <f t="shared" si="5"/>
        <v>26438045</v>
      </c>
      <c r="J56" s="102" t="e">
        <f>SUMIF($AN$4:$AN$22,D56,#REF!)</f>
        <v>#REF!</v>
      </c>
      <c r="K56" s="103" t="e">
        <f t="shared" si="6"/>
        <v>#REF!</v>
      </c>
      <c r="L56" s="104" t="e">
        <f>SUMIF($AN$4:$AN$22,D56,#REF!)</f>
        <v>#REF!</v>
      </c>
      <c r="M56" s="105" t="e">
        <f t="shared" si="7"/>
        <v>#REF!</v>
      </c>
      <c r="N56" s="105" t="e">
        <f t="shared" si="8"/>
        <v>#REF!</v>
      </c>
      <c r="O56" s="105" t="e">
        <f t="shared" si="9"/>
        <v>#REF!</v>
      </c>
      <c r="P56" s="105" t="e">
        <f t="shared" si="10"/>
        <v>#REF!</v>
      </c>
      <c r="Q56" s="106" t="e">
        <f t="shared" si="11"/>
        <v>#REF!</v>
      </c>
      <c r="R56" s="105" t="e">
        <f t="shared" si="11"/>
        <v>#REF!</v>
      </c>
      <c r="S56" s="105" t="e">
        <f t="shared" si="12"/>
        <v>#REF!</v>
      </c>
      <c r="T56" s="105"/>
      <c r="U56" s="105" t="e">
        <f t="shared" si="13"/>
        <v>#REF!</v>
      </c>
      <c r="V56" s="105" t="e">
        <f t="shared" si="14"/>
        <v>#REF!</v>
      </c>
      <c r="W56" s="105" t="e">
        <f t="shared" si="15"/>
        <v>#REF!</v>
      </c>
      <c r="X56" s="106" t="e">
        <f t="shared" si="16"/>
        <v>#REF!</v>
      </c>
      <c r="Y56" s="106" t="e">
        <f t="shared" si="17"/>
        <v>#REF!</v>
      </c>
      <c r="Z56" s="105" t="e">
        <f t="shared" si="18"/>
        <v>#REF!</v>
      </c>
      <c r="AA56" s="105" t="e">
        <f t="shared" si="23"/>
        <v>#REF!</v>
      </c>
      <c r="AB56" s="105"/>
      <c r="AC56" s="107" t="str">
        <f t="shared" si="19"/>
        <v>BERTAHAP</v>
      </c>
      <c r="AD56" s="108">
        <f t="shared" si="20"/>
        <v>0</v>
      </c>
      <c r="AE56" s="109">
        <v>2</v>
      </c>
      <c r="AF56" s="110"/>
      <c r="AG56" s="105" t="e">
        <f>IF(AF56&gt;#REF!,"LB","KR")</f>
        <v>#REF!</v>
      </c>
      <c r="AH56" s="110">
        <v>2324217000</v>
      </c>
      <c r="AI56" s="110">
        <v>2619764000</v>
      </c>
      <c r="AJ56" s="110">
        <v>2781345000</v>
      </c>
      <c r="AK56" s="111">
        <v>2952892000</v>
      </c>
      <c r="AL56" s="111">
        <v>2781345000</v>
      </c>
      <c r="AM56" s="110">
        <v>2952892000</v>
      </c>
      <c r="AN56" s="110" t="e">
        <f t="shared" si="21"/>
        <v>#REF!</v>
      </c>
    </row>
    <row r="57" spans="1:40">
      <c r="A57" s="3">
        <f t="shared" si="22"/>
        <v>18</v>
      </c>
      <c r="B57" s="96">
        <v>8</v>
      </c>
      <c r="C57" s="97" t="s">
        <v>134</v>
      </c>
      <c r="D57" s="96">
        <v>17</v>
      </c>
      <c r="E57" s="99"/>
      <c r="F57" s="100" t="s">
        <v>67</v>
      </c>
      <c r="G57" s="101">
        <f t="shared" si="3"/>
        <v>85</v>
      </c>
      <c r="H57" s="101">
        <f t="shared" si="4"/>
        <v>74</v>
      </c>
      <c r="I57" s="102">
        <f t="shared" si="5"/>
        <v>26438045</v>
      </c>
      <c r="J57" s="102" t="e">
        <f>SUMIF($AN$4:$AN$22,D57,#REF!)</f>
        <v>#REF!</v>
      </c>
      <c r="K57" s="103" t="e">
        <f t="shared" si="6"/>
        <v>#REF!</v>
      </c>
      <c r="L57" s="104" t="e">
        <f>SUMIF($AN$4:$AN$22,D57,#REF!)</f>
        <v>#REF!</v>
      </c>
      <c r="M57" s="105" t="e">
        <f t="shared" si="7"/>
        <v>#REF!</v>
      </c>
      <c r="N57" s="105" t="e">
        <f t="shared" si="8"/>
        <v>#REF!</v>
      </c>
      <c r="O57" s="105" t="e">
        <f t="shared" si="9"/>
        <v>#REF!</v>
      </c>
      <c r="P57" s="105" t="e">
        <f t="shared" si="10"/>
        <v>#REF!</v>
      </c>
      <c r="Q57" s="106" t="e">
        <f t="shared" si="11"/>
        <v>#REF!</v>
      </c>
      <c r="R57" s="105" t="e">
        <f t="shared" si="11"/>
        <v>#REF!</v>
      </c>
      <c r="S57" s="105" t="e">
        <f t="shared" si="12"/>
        <v>#REF!</v>
      </c>
      <c r="T57" s="105"/>
      <c r="U57" s="105" t="e">
        <f t="shared" si="13"/>
        <v>#REF!</v>
      </c>
      <c r="V57" s="105" t="e">
        <f t="shared" si="14"/>
        <v>#REF!</v>
      </c>
      <c r="W57" s="105" t="e">
        <f t="shared" si="15"/>
        <v>#REF!</v>
      </c>
      <c r="X57" s="106" t="e">
        <f t="shared" si="16"/>
        <v>#REF!</v>
      </c>
      <c r="Y57" s="106" t="e">
        <f t="shared" si="17"/>
        <v>#REF!</v>
      </c>
      <c r="Z57" s="105" t="e">
        <f t="shared" si="18"/>
        <v>#REF!</v>
      </c>
      <c r="AA57" s="105" t="e">
        <f t="shared" si="23"/>
        <v>#REF!</v>
      </c>
      <c r="AB57" s="105"/>
      <c r="AC57" s="107" t="str">
        <f t="shared" si="19"/>
        <v>BERTAHAP</v>
      </c>
      <c r="AD57" s="108">
        <f t="shared" si="20"/>
        <v>0</v>
      </c>
      <c r="AE57" s="109">
        <v>2</v>
      </c>
      <c r="AF57" s="110"/>
      <c r="AG57" s="105" t="e">
        <f>IF(AF57&gt;#REF!,"LB","KR")</f>
        <v>#REF!</v>
      </c>
      <c r="AH57" s="110">
        <v>1911023000</v>
      </c>
      <c r="AI57" s="110">
        <v>2154028000</v>
      </c>
      <c r="AJ57" s="110">
        <v>2286884000</v>
      </c>
      <c r="AK57" s="111">
        <v>2427934000</v>
      </c>
      <c r="AL57" s="111">
        <v>2286884000</v>
      </c>
      <c r="AM57" s="110">
        <v>2427934000</v>
      </c>
      <c r="AN57" s="110" t="e">
        <f t="shared" si="21"/>
        <v>#REF!</v>
      </c>
    </row>
    <row r="58" spans="1:40">
      <c r="A58" s="3">
        <f t="shared" si="22"/>
        <v>19</v>
      </c>
      <c r="B58" s="96">
        <v>9</v>
      </c>
      <c r="C58" s="97" t="s">
        <v>134</v>
      </c>
      <c r="D58" s="96">
        <v>19</v>
      </c>
      <c r="E58" s="99"/>
      <c r="F58" s="100" t="s">
        <v>78</v>
      </c>
      <c r="G58" s="101">
        <f t="shared" si="3"/>
        <v>138</v>
      </c>
      <c r="H58" s="101">
        <f t="shared" si="4"/>
        <v>120</v>
      </c>
      <c r="I58" s="102">
        <f t="shared" si="5"/>
        <v>26438045</v>
      </c>
      <c r="J58" s="102" t="e">
        <f>SUMIF($AN$4:$AN$22,D58,#REF!)</f>
        <v>#REF!</v>
      </c>
      <c r="K58" s="103" t="e">
        <f t="shared" si="6"/>
        <v>#REF!</v>
      </c>
      <c r="L58" s="104" t="e">
        <f>SUMIF($AN$4:$AN$22,D58,#REF!)</f>
        <v>#REF!</v>
      </c>
      <c r="M58" s="105" t="e">
        <f t="shared" si="7"/>
        <v>#REF!</v>
      </c>
      <c r="N58" s="105" t="e">
        <f t="shared" si="8"/>
        <v>#REF!</v>
      </c>
      <c r="O58" s="105" t="e">
        <f t="shared" si="9"/>
        <v>#REF!</v>
      </c>
      <c r="P58" s="105" t="e">
        <f t="shared" si="10"/>
        <v>#REF!</v>
      </c>
      <c r="Q58" s="106" t="e">
        <f t="shared" si="11"/>
        <v>#REF!</v>
      </c>
      <c r="R58" s="105" t="e">
        <f t="shared" si="11"/>
        <v>#REF!</v>
      </c>
      <c r="S58" s="105" t="e">
        <f t="shared" si="12"/>
        <v>#REF!</v>
      </c>
      <c r="T58" s="105"/>
      <c r="U58" s="105" t="e">
        <f t="shared" si="13"/>
        <v>#REF!</v>
      </c>
      <c r="V58" s="105" t="e">
        <f t="shared" si="14"/>
        <v>#REF!</v>
      </c>
      <c r="W58" s="105" t="e">
        <f t="shared" si="15"/>
        <v>#REF!</v>
      </c>
      <c r="X58" s="106" t="e">
        <f t="shared" si="16"/>
        <v>#REF!</v>
      </c>
      <c r="Y58" s="106" t="e">
        <f t="shared" si="17"/>
        <v>#REF!</v>
      </c>
      <c r="Z58" s="105" t="e">
        <f t="shared" si="18"/>
        <v>#REF!</v>
      </c>
      <c r="AA58" s="105" t="e">
        <f t="shared" si="23"/>
        <v>#REF!</v>
      </c>
      <c r="AB58" s="105"/>
      <c r="AC58" s="107" t="str">
        <f t="shared" si="19"/>
        <v>BERTAHAP</v>
      </c>
      <c r="AD58" s="108">
        <f t="shared" si="20"/>
        <v>0</v>
      </c>
      <c r="AE58" s="109">
        <v>2</v>
      </c>
      <c r="AF58" s="110"/>
      <c r="AG58" s="105" t="e">
        <f>IF(AF58&gt;#REF!,"LB","KR")</f>
        <v>#REF!</v>
      </c>
      <c r="AH58" s="110">
        <v>3098956000</v>
      </c>
      <c r="AI58" s="110">
        <v>3493018000</v>
      </c>
      <c r="AJ58" s="110">
        <v>3708460000</v>
      </c>
      <c r="AK58" s="111">
        <v>3937189000</v>
      </c>
      <c r="AL58" s="111">
        <v>3708460000</v>
      </c>
      <c r="AM58" s="110">
        <v>3937189000</v>
      </c>
      <c r="AN58" s="110" t="e">
        <f t="shared" si="21"/>
        <v>#REF!</v>
      </c>
    </row>
    <row r="59" spans="1:40">
      <c r="A59" s="3">
        <f t="shared" si="22"/>
        <v>20</v>
      </c>
      <c r="B59" s="96">
        <v>10</v>
      </c>
      <c r="C59" s="97" t="s">
        <v>134</v>
      </c>
      <c r="D59" s="96">
        <v>21</v>
      </c>
      <c r="E59" s="99"/>
      <c r="F59" s="100" t="s">
        <v>84</v>
      </c>
      <c r="G59" s="101">
        <f t="shared" si="3"/>
        <v>132</v>
      </c>
      <c r="H59" s="101">
        <f t="shared" si="4"/>
        <v>112</v>
      </c>
      <c r="I59" s="102">
        <f t="shared" si="5"/>
        <v>26438045</v>
      </c>
      <c r="J59" s="102" t="e">
        <f>SUMIF($AN$4:$AN$22,D59,#REF!)</f>
        <v>#REF!</v>
      </c>
      <c r="K59" s="103" t="e">
        <f t="shared" si="6"/>
        <v>#REF!</v>
      </c>
      <c r="L59" s="104" t="e">
        <f>SUMIF($AN$4:$AN$22,D59,#REF!)</f>
        <v>#REF!</v>
      </c>
      <c r="M59" s="105" t="e">
        <f t="shared" si="7"/>
        <v>#REF!</v>
      </c>
      <c r="N59" s="105" t="e">
        <f t="shared" si="8"/>
        <v>#REF!</v>
      </c>
      <c r="O59" s="105" t="e">
        <f t="shared" si="9"/>
        <v>#REF!</v>
      </c>
      <c r="P59" s="105" t="e">
        <f t="shared" si="10"/>
        <v>#REF!</v>
      </c>
      <c r="Q59" s="106" t="e">
        <f t="shared" si="11"/>
        <v>#REF!</v>
      </c>
      <c r="R59" s="105" t="e">
        <f t="shared" si="11"/>
        <v>#REF!</v>
      </c>
      <c r="S59" s="105" t="e">
        <f t="shared" si="12"/>
        <v>#REF!</v>
      </c>
      <c r="T59" s="105"/>
      <c r="U59" s="105" t="e">
        <f t="shared" si="13"/>
        <v>#REF!</v>
      </c>
      <c r="V59" s="105" t="e">
        <f t="shared" si="14"/>
        <v>#REF!</v>
      </c>
      <c r="W59" s="105" t="e">
        <f t="shared" si="15"/>
        <v>#REF!</v>
      </c>
      <c r="X59" s="106" t="e">
        <f t="shared" si="16"/>
        <v>#REF!</v>
      </c>
      <c r="Y59" s="106" t="e">
        <f t="shared" si="17"/>
        <v>#REF!</v>
      </c>
      <c r="Z59" s="105" t="e">
        <f t="shared" si="18"/>
        <v>#REF!</v>
      </c>
      <c r="AA59" s="105" t="e">
        <f t="shared" si="23"/>
        <v>#REF!</v>
      </c>
      <c r="AB59" s="105"/>
      <c r="AC59" s="107" t="str">
        <f t="shared" si="19"/>
        <v>BERTAHAP</v>
      </c>
      <c r="AD59" s="108">
        <f t="shared" si="20"/>
        <v>0</v>
      </c>
      <c r="AE59" s="109">
        <v>2</v>
      </c>
      <c r="AF59" s="110"/>
      <c r="AG59" s="105" t="e">
        <f>IF(AF59&gt;#REF!,"LB","KR")</f>
        <v>#REF!</v>
      </c>
      <c r="AH59" s="110">
        <v>3001504000</v>
      </c>
      <c r="AI59" s="110">
        <v>3383175000</v>
      </c>
      <c r="AJ59" s="110">
        <v>3591842000</v>
      </c>
      <c r="AK59" s="111">
        <v>3813378000</v>
      </c>
      <c r="AL59" s="111">
        <v>3591842000</v>
      </c>
      <c r="AM59" s="110">
        <v>3813378000</v>
      </c>
      <c r="AN59" s="110" t="e">
        <f t="shared" si="21"/>
        <v>#REF!</v>
      </c>
    </row>
    <row r="60" spans="1:40">
      <c r="A60" s="3">
        <f t="shared" si="22"/>
        <v>21</v>
      </c>
      <c r="B60" s="96">
        <v>1</v>
      </c>
      <c r="C60" s="97" t="s">
        <v>139</v>
      </c>
      <c r="D60" s="98" t="s">
        <v>19</v>
      </c>
      <c r="E60" s="99"/>
      <c r="F60" s="100" t="s">
        <v>72</v>
      </c>
      <c r="G60" s="101">
        <f t="shared" si="3"/>
        <v>175</v>
      </c>
      <c r="H60" s="101">
        <f t="shared" si="4"/>
        <v>156</v>
      </c>
      <c r="I60" s="102">
        <f t="shared" si="5"/>
        <v>26438045</v>
      </c>
      <c r="J60" s="102" t="e">
        <f>SUMIF($AN$4:$AN$22,D60,#REF!)</f>
        <v>#REF!</v>
      </c>
      <c r="K60" s="103" t="e">
        <f t="shared" si="6"/>
        <v>#REF!</v>
      </c>
      <c r="L60" s="104" t="e">
        <f>SUMIF($AN$4:$AN$22,D60,#REF!)</f>
        <v>#REF!</v>
      </c>
      <c r="M60" s="105" t="e">
        <f t="shared" si="7"/>
        <v>#REF!</v>
      </c>
      <c r="N60" s="105" t="e">
        <f t="shared" si="8"/>
        <v>#REF!</v>
      </c>
      <c r="O60" s="105" t="e">
        <f t="shared" si="9"/>
        <v>#REF!</v>
      </c>
      <c r="P60" s="105" t="e">
        <f t="shared" si="10"/>
        <v>#REF!</v>
      </c>
      <c r="Q60" s="106" t="e">
        <f t="shared" si="11"/>
        <v>#REF!</v>
      </c>
      <c r="R60" s="105" t="e">
        <f t="shared" si="11"/>
        <v>#REF!</v>
      </c>
      <c r="S60" s="105" t="e">
        <f t="shared" si="12"/>
        <v>#REF!</v>
      </c>
      <c r="T60" s="105"/>
      <c r="U60" s="105" t="e">
        <f t="shared" si="13"/>
        <v>#REF!</v>
      </c>
      <c r="V60" s="105" t="e">
        <f t="shared" si="14"/>
        <v>#REF!</v>
      </c>
      <c r="W60" s="105" t="e">
        <f t="shared" si="15"/>
        <v>#REF!</v>
      </c>
      <c r="X60" s="106" t="e">
        <f t="shared" si="16"/>
        <v>#REF!</v>
      </c>
      <c r="Y60" s="106" t="e">
        <f t="shared" si="17"/>
        <v>#REF!</v>
      </c>
      <c r="Z60" s="105" t="e">
        <f t="shared" si="18"/>
        <v>#REF!</v>
      </c>
      <c r="AA60" s="105" t="e">
        <f t="shared" si="23"/>
        <v>#REF!</v>
      </c>
      <c r="AB60" s="105"/>
      <c r="AC60" s="107" t="str">
        <f t="shared" si="19"/>
        <v>BERTAHAP</v>
      </c>
      <c r="AD60" s="108">
        <f t="shared" si="20"/>
        <v>0</v>
      </c>
      <c r="AE60" s="109">
        <v>2</v>
      </c>
      <c r="AF60" s="110"/>
      <c r="AG60" s="105" t="e">
        <f>IF(AF60&gt;#REF!,"LB","KR")</f>
        <v>#REF!</v>
      </c>
      <c r="AH60" s="110">
        <v>4135362000</v>
      </c>
      <c r="AI60" s="110">
        <v>4661214000</v>
      </c>
      <c r="AJ60" s="110">
        <v>4948708000</v>
      </c>
      <c r="AK60" s="111">
        <v>5253933000</v>
      </c>
      <c r="AL60" s="111">
        <v>4948708000</v>
      </c>
      <c r="AM60" s="110">
        <v>5253933000</v>
      </c>
      <c r="AN60" s="110" t="e">
        <f t="shared" si="21"/>
        <v>#REF!</v>
      </c>
    </row>
    <row r="61" spans="1:40">
      <c r="A61" s="3">
        <f t="shared" si="22"/>
        <v>22</v>
      </c>
      <c r="B61" s="96">
        <v>2</v>
      </c>
      <c r="C61" s="97" t="s">
        <v>139</v>
      </c>
      <c r="D61" s="98" t="s">
        <v>29</v>
      </c>
      <c r="E61" s="99"/>
      <c r="F61" s="100" t="s">
        <v>74</v>
      </c>
      <c r="G61" s="101">
        <f t="shared" si="3"/>
        <v>85</v>
      </c>
      <c r="H61" s="101">
        <f t="shared" si="4"/>
        <v>74</v>
      </c>
      <c r="I61" s="102">
        <f t="shared" si="5"/>
        <v>26438045</v>
      </c>
      <c r="J61" s="102" t="e">
        <f>SUMIF($AN$4:$AN$22,D61,#REF!)</f>
        <v>#REF!</v>
      </c>
      <c r="K61" s="103" t="e">
        <f t="shared" si="6"/>
        <v>#REF!</v>
      </c>
      <c r="L61" s="104" t="e">
        <f>SUMIF($AN$4:$AN$22,D61,#REF!)</f>
        <v>#REF!</v>
      </c>
      <c r="M61" s="105" t="e">
        <f t="shared" si="7"/>
        <v>#REF!</v>
      </c>
      <c r="N61" s="105" t="e">
        <f t="shared" si="8"/>
        <v>#REF!</v>
      </c>
      <c r="O61" s="105" t="e">
        <f t="shared" si="9"/>
        <v>#REF!</v>
      </c>
      <c r="P61" s="105" t="e">
        <f t="shared" si="10"/>
        <v>#REF!</v>
      </c>
      <c r="Q61" s="106" t="e">
        <f t="shared" si="11"/>
        <v>#REF!</v>
      </c>
      <c r="R61" s="105" t="e">
        <f t="shared" si="11"/>
        <v>#REF!</v>
      </c>
      <c r="S61" s="105" t="e">
        <f t="shared" si="12"/>
        <v>#REF!</v>
      </c>
      <c r="T61" s="105"/>
      <c r="U61" s="105" t="e">
        <f t="shared" si="13"/>
        <v>#REF!</v>
      </c>
      <c r="V61" s="105" t="e">
        <f t="shared" si="14"/>
        <v>#REF!</v>
      </c>
      <c r="W61" s="105" t="e">
        <f t="shared" si="15"/>
        <v>#REF!</v>
      </c>
      <c r="X61" s="106" t="e">
        <f t="shared" si="16"/>
        <v>#REF!</v>
      </c>
      <c r="Y61" s="106" t="e">
        <f t="shared" si="17"/>
        <v>#REF!</v>
      </c>
      <c r="Z61" s="105" t="e">
        <f t="shared" si="18"/>
        <v>#REF!</v>
      </c>
      <c r="AA61" s="105" t="e">
        <f t="shared" si="23"/>
        <v>#REF!</v>
      </c>
      <c r="AB61" s="105"/>
      <c r="AC61" s="107" t="str">
        <f t="shared" si="19"/>
        <v>BERTAHAP</v>
      </c>
      <c r="AD61" s="108">
        <f t="shared" si="20"/>
        <v>0</v>
      </c>
      <c r="AE61" s="109">
        <v>2</v>
      </c>
      <c r="AF61" s="110"/>
      <c r="AG61" s="105" t="e">
        <f>IF(AF61&gt;#REF!,"LB","KR")</f>
        <v>#REF!</v>
      </c>
      <c r="AH61" s="110">
        <v>1925320000</v>
      </c>
      <c r="AI61" s="110">
        <v>2170143000</v>
      </c>
      <c r="AJ61" s="110">
        <v>2303993000</v>
      </c>
      <c r="AK61" s="111">
        <v>2446098000</v>
      </c>
      <c r="AL61" s="111">
        <v>2303993000</v>
      </c>
      <c r="AM61" s="110">
        <v>2446098000</v>
      </c>
      <c r="AN61" s="110" t="e">
        <f t="shared" si="21"/>
        <v>#REF!</v>
      </c>
    </row>
    <row r="62" spans="1:40">
      <c r="A62" s="3">
        <f t="shared" si="22"/>
        <v>23</v>
      </c>
      <c r="B62" s="96">
        <v>3</v>
      </c>
      <c r="C62" s="97" t="s">
        <v>139</v>
      </c>
      <c r="D62" s="98" t="s">
        <v>32</v>
      </c>
      <c r="E62" s="99"/>
      <c r="F62" s="100" t="s">
        <v>56</v>
      </c>
      <c r="G62" s="101">
        <f t="shared" si="3"/>
        <v>85</v>
      </c>
      <c r="H62" s="101">
        <f t="shared" si="4"/>
        <v>74</v>
      </c>
      <c r="I62" s="102">
        <f t="shared" si="5"/>
        <v>26438045</v>
      </c>
      <c r="J62" s="102" t="e">
        <f>SUMIF($AN$4:$AN$22,D62,#REF!)</f>
        <v>#REF!</v>
      </c>
      <c r="K62" s="103" t="e">
        <f t="shared" si="6"/>
        <v>#REF!</v>
      </c>
      <c r="L62" s="104" t="e">
        <f>SUMIF($AN$4:$AN$22,D62,#REF!)</f>
        <v>#REF!</v>
      </c>
      <c r="M62" s="105" t="e">
        <f t="shared" si="7"/>
        <v>#REF!</v>
      </c>
      <c r="N62" s="105" t="e">
        <f t="shared" si="8"/>
        <v>#REF!</v>
      </c>
      <c r="O62" s="105" t="e">
        <f t="shared" si="9"/>
        <v>#REF!</v>
      </c>
      <c r="P62" s="105" t="e">
        <f t="shared" si="10"/>
        <v>#REF!</v>
      </c>
      <c r="Q62" s="106" t="e">
        <f t="shared" si="11"/>
        <v>#REF!</v>
      </c>
      <c r="R62" s="105" t="e">
        <f t="shared" si="11"/>
        <v>#REF!</v>
      </c>
      <c r="S62" s="105" t="e">
        <f t="shared" si="12"/>
        <v>#REF!</v>
      </c>
      <c r="T62" s="105"/>
      <c r="U62" s="105" t="e">
        <f t="shared" si="13"/>
        <v>#REF!</v>
      </c>
      <c r="V62" s="105" t="e">
        <f t="shared" si="14"/>
        <v>#REF!</v>
      </c>
      <c r="W62" s="105" t="e">
        <f t="shared" si="15"/>
        <v>#REF!</v>
      </c>
      <c r="X62" s="106" t="e">
        <f t="shared" si="16"/>
        <v>#REF!</v>
      </c>
      <c r="Y62" s="106" t="e">
        <f t="shared" si="17"/>
        <v>#REF!</v>
      </c>
      <c r="Z62" s="105" t="e">
        <f t="shared" si="18"/>
        <v>#REF!</v>
      </c>
      <c r="AA62" s="105" t="e">
        <f t="shared" si="23"/>
        <v>#REF!</v>
      </c>
      <c r="AB62" s="105"/>
      <c r="AC62" s="107" t="str">
        <f t="shared" si="19"/>
        <v>BERTAHAP</v>
      </c>
      <c r="AD62" s="108">
        <f t="shared" si="20"/>
        <v>0</v>
      </c>
      <c r="AE62" s="109">
        <v>2</v>
      </c>
      <c r="AF62" s="110"/>
      <c r="AG62" s="105" t="e">
        <f>IF(AF62&gt;#REF!,"LB","KR")</f>
        <v>#REF!</v>
      </c>
      <c r="AH62" s="110">
        <v>1925320000</v>
      </c>
      <c r="AI62" s="110">
        <v>2170143000</v>
      </c>
      <c r="AJ62" s="110">
        <v>2303993000</v>
      </c>
      <c r="AK62" s="111">
        <v>2446098000</v>
      </c>
      <c r="AL62" s="111">
        <v>2303993000</v>
      </c>
      <c r="AM62" s="110">
        <v>2446098000</v>
      </c>
      <c r="AN62" s="110" t="e">
        <f t="shared" si="21"/>
        <v>#REF!</v>
      </c>
    </row>
    <row r="63" spans="1:40">
      <c r="A63" s="3">
        <f t="shared" si="22"/>
        <v>24</v>
      </c>
      <c r="B63" s="96">
        <v>4</v>
      </c>
      <c r="C63" s="97" t="s">
        <v>139</v>
      </c>
      <c r="D63" s="98" t="s">
        <v>38</v>
      </c>
      <c r="E63" s="99"/>
      <c r="F63" s="100" t="s">
        <v>58</v>
      </c>
      <c r="G63" s="101">
        <f t="shared" si="3"/>
        <v>101</v>
      </c>
      <c r="H63" s="101">
        <f t="shared" si="4"/>
        <v>90</v>
      </c>
      <c r="I63" s="102">
        <f t="shared" si="5"/>
        <v>26438045</v>
      </c>
      <c r="J63" s="102" t="e">
        <f>SUMIF($AN$4:$AN$22,D63,#REF!)</f>
        <v>#REF!</v>
      </c>
      <c r="K63" s="103" t="e">
        <f t="shared" si="6"/>
        <v>#REF!</v>
      </c>
      <c r="L63" s="104" t="e">
        <f>SUMIF($AN$4:$AN$22,D63,#REF!)</f>
        <v>#REF!</v>
      </c>
      <c r="M63" s="105" t="e">
        <f t="shared" si="7"/>
        <v>#REF!</v>
      </c>
      <c r="N63" s="105" t="e">
        <f t="shared" si="8"/>
        <v>#REF!</v>
      </c>
      <c r="O63" s="105" t="e">
        <f t="shared" si="9"/>
        <v>#REF!</v>
      </c>
      <c r="P63" s="105" t="e">
        <f t="shared" si="10"/>
        <v>#REF!</v>
      </c>
      <c r="Q63" s="106" t="e">
        <f t="shared" si="11"/>
        <v>#REF!</v>
      </c>
      <c r="R63" s="105" t="e">
        <f t="shared" si="11"/>
        <v>#REF!</v>
      </c>
      <c r="S63" s="105" t="e">
        <f t="shared" si="12"/>
        <v>#REF!</v>
      </c>
      <c r="T63" s="105"/>
      <c r="U63" s="105" t="e">
        <f t="shared" si="13"/>
        <v>#REF!</v>
      </c>
      <c r="V63" s="105" t="e">
        <f t="shared" si="14"/>
        <v>#REF!</v>
      </c>
      <c r="W63" s="105" t="e">
        <f t="shared" si="15"/>
        <v>#REF!</v>
      </c>
      <c r="X63" s="106" t="e">
        <f t="shared" si="16"/>
        <v>#REF!</v>
      </c>
      <c r="Y63" s="106" t="e">
        <f t="shared" si="17"/>
        <v>#REF!</v>
      </c>
      <c r="Z63" s="105" t="e">
        <f t="shared" si="18"/>
        <v>#REF!</v>
      </c>
      <c r="AA63" s="105" t="e">
        <f t="shared" si="23"/>
        <v>#REF!</v>
      </c>
      <c r="AB63" s="105"/>
      <c r="AC63" s="107" t="str">
        <f t="shared" si="19"/>
        <v>BERTAHAP</v>
      </c>
      <c r="AD63" s="108">
        <f t="shared" si="20"/>
        <v>0</v>
      </c>
      <c r="AE63" s="109">
        <v>2</v>
      </c>
      <c r="AF63" s="110"/>
      <c r="AG63" s="105" t="e">
        <f>IF(AF63&gt;#REF!,"LB","KR")</f>
        <v>#REF!</v>
      </c>
      <c r="AH63" s="110">
        <v>2341605000</v>
      </c>
      <c r="AI63" s="110">
        <v>2639363000</v>
      </c>
      <c r="AJ63" s="110">
        <v>2802153000</v>
      </c>
      <c r="AK63" s="111">
        <v>2974984000</v>
      </c>
      <c r="AL63" s="111">
        <v>2802153000</v>
      </c>
      <c r="AM63" s="110">
        <v>2974984000</v>
      </c>
      <c r="AN63" s="110" t="e">
        <f t="shared" si="21"/>
        <v>#REF!</v>
      </c>
    </row>
    <row r="64" spans="1:40">
      <c r="A64" s="3">
        <f t="shared" si="22"/>
        <v>25</v>
      </c>
      <c r="B64" s="96">
        <v>5</v>
      </c>
      <c r="C64" s="97" t="s">
        <v>139</v>
      </c>
      <c r="D64" s="98" t="s">
        <v>44</v>
      </c>
      <c r="E64" s="99"/>
      <c r="F64" s="100" t="s">
        <v>60</v>
      </c>
      <c r="G64" s="101">
        <f t="shared" si="3"/>
        <v>101</v>
      </c>
      <c r="H64" s="101">
        <f t="shared" si="4"/>
        <v>90</v>
      </c>
      <c r="I64" s="102">
        <f t="shared" si="5"/>
        <v>26438045</v>
      </c>
      <c r="J64" s="102" t="e">
        <f>SUMIF($AN$4:$AN$22,D64,#REF!)</f>
        <v>#REF!</v>
      </c>
      <c r="K64" s="103" t="e">
        <f t="shared" si="6"/>
        <v>#REF!</v>
      </c>
      <c r="L64" s="104" t="e">
        <f>SUMIF($AN$4:$AN$22,D64,#REF!)</f>
        <v>#REF!</v>
      </c>
      <c r="M64" s="105" t="e">
        <f t="shared" si="7"/>
        <v>#REF!</v>
      </c>
      <c r="N64" s="105" t="e">
        <f t="shared" si="8"/>
        <v>#REF!</v>
      </c>
      <c r="O64" s="105" t="e">
        <f t="shared" si="9"/>
        <v>#REF!</v>
      </c>
      <c r="P64" s="105" t="e">
        <f t="shared" si="10"/>
        <v>#REF!</v>
      </c>
      <c r="Q64" s="106" t="e">
        <f t="shared" si="11"/>
        <v>#REF!</v>
      </c>
      <c r="R64" s="105" t="e">
        <f t="shared" si="11"/>
        <v>#REF!</v>
      </c>
      <c r="S64" s="105" t="e">
        <f t="shared" si="12"/>
        <v>#REF!</v>
      </c>
      <c r="T64" s="105"/>
      <c r="U64" s="105" t="e">
        <f t="shared" si="13"/>
        <v>#REF!</v>
      </c>
      <c r="V64" s="105" t="e">
        <f t="shared" si="14"/>
        <v>#REF!</v>
      </c>
      <c r="W64" s="105" t="e">
        <f t="shared" si="15"/>
        <v>#REF!</v>
      </c>
      <c r="X64" s="106" t="e">
        <f t="shared" si="16"/>
        <v>#REF!</v>
      </c>
      <c r="Y64" s="106" t="e">
        <f t="shared" si="17"/>
        <v>#REF!</v>
      </c>
      <c r="Z64" s="105" t="e">
        <f t="shared" si="18"/>
        <v>#REF!</v>
      </c>
      <c r="AA64" s="105" t="e">
        <f t="shared" si="23"/>
        <v>#REF!</v>
      </c>
      <c r="AB64" s="105"/>
      <c r="AC64" s="107" t="str">
        <f t="shared" si="19"/>
        <v>BERTAHAP</v>
      </c>
      <c r="AD64" s="108">
        <f t="shared" si="20"/>
        <v>0</v>
      </c>
      <c r="AE64" s="109">
        <v>2</v>
      </c>
      <c r="AF64" s="110"/>
      <c r="AG64" s="105" t="e">
        <f>IF(AF64&gt;#REF!,"LB","KR")</f>
        <v>#REF!</v>
      </c>
      <c r="AH64" s="110">
        <v>2341605000</v>
      </c>
      <c r="AI64" s="110">
        <v>2639363000</v>
      </c>
      <c r="AJ64" s="110">
        <v>2802153000</v>
      </c>
      <c r="AK64" s="111">
        <v>2974984000</v>
      </c>
      <c r="AL64" s="111">
        <v>2802153000</v>
      </c>
      <c r="AM64" s="110">
        <v>2974984000</v>
      </c>
      <c r="AN64" s="110" t="e">
        <f t="shared" si="21"/>
        <v>#REF!</v>
      </c>
    </row>
    <row r="65" spans="1:40">
      <c r="A65" s="3">
        <f t="shared" si="22"/>
        <v>26</v>
      </c>
      <c r="B65" s="96">
        <v>6</v>
      </c>
      <c r="C65" s="97" t="s">
        <v>139</v>
      </c>
      <c r="D65" s="96">
        <v>11</v>
      </c>
      <c r="E65" s="99"/>
      <c r="F65" s="100" t="s">
        <v>62</v>
      </c>
      <c r="G65" s="101">
        <f t="shared" si="3"/>
        <v>101</v>
      </c>
      <c r="H65" s="101">
        <f t="shared" si="4"/>
        <v>90</v>
      </c>
      <c r="I65" s="102">
        <f t="shared" si="5"/>
        <v>26438045</v>
      </c>
      <c r="J65" s="102" t="e">
        <f>SUMIF($AN$4:$AN$22,D65,#REF!)</f>
        <v>#REF!</v>
      </c>
      <c r="K65" s="103" t="e">
        <f t="shared" si="6"/>
        <v>#REF!</v>
      </c>
      <c r="L65" s="104" t="e">
        <f>SUMIF($AN$4:$AN$22,D65,#REF!)</f>
        <v>#REF!</v>
      </c>
      <c r="M65" s="105" t="e">
        <f t="shared" si="7"/>
        <v>#REF!</v>
      </c>
      <c r="N65" s="105" t="e">
        <f t="shared" si="8"/>
        <v>#REF!</v>
      </c>
      <c r="O65" s="105" t="e">
        <f t="shared" si="9"/>
        <v>#REF!</v>
      </c>
      <c r="P65" s="105" t="e">
        <f t="shared" si="10"/>
        <v>#REF!</v>
      </c>
      <c r="Q65" s="106" t="e">
        <f t="shared" si="11"/>
        <v>#REF!</v>
      </c>
      <c r="R65" s="105" t="e">
        <f t="shared" si="11"/>
        <v>#REF!</v>
      </c>
      <c r="S65" s="105" t="e">
        <f t="shared" si="12"/>
        <v>#REF!</v>
      </c>
      <c r="T65" s="105"/>
      <c r="U65" s="105" t="e">
        <f t="shared" si="13"/>
        <v>#REF!</v>
      </c>
      <c r="V65" s="105" t="e">
        <f t="shared" si="14"/>
        <v>#REF!</v>
      </c>
      <c r="W65" s="105" t="e">
        <f t="shared" si="15"/>
        <v>#REF!</v>
      </c>
      <c r="X65" s="106" t="e">
        <f t="shared" si="16"/>
        <v>#REF!</v>
      </c>
      <c r="Y65" s="106" t="e">
        <f t="shared" si="17"/>
        <v>#REF!</v>
      </c>
      <c r="Z65" s="105" t="e">
        <f t="shared" si="18"/>
        <v>#REF!</v>
      </c>
      <c r="AA65" s="105" t="e">
        <f t="shared" si="23"/>
        <v>#REF!</v>
      </c>
      <c r="AB65" s="105"/>
      <c r="AC65" s="107" t="str">
        <f t="shared" si="19"/>
        <v>BERTAHAP</v>
      </c>
      <c r="AD65" s="108">
        <f t="shared" si="20"/>
        <v>0</v>
      </c>
      <c r="AE65" s="109">
        <v>2</v>
      </c>
      <c r="AF65" s="110"/>
      <c r="AG65" s="105" t="e">
        <f>IF(AF65&gt;#REF!,"LB","KR")</f>
        <v>#REF!</v>
      </c>
      <c r="AH65" s="110">
        <v>2341605000</v>
      </c>
      <c r="AI65" s="110">
        <v>2639363000</v>
      </c>
      <c r="AJ65" s="110">
        <v>2802153000</v>
      </c>
      <c r="AK65" s="111">
        <v>2974984000</v>
      </c>
      <c r="AL65" s="111">
        <v>2802153000</v>
      </c>
      <c r="AM65" s="110">
        <v>2974984000</v>
      </c>
      <c r="AN65" s="110" t="e">
        <f t="shared" si="21"/>
        <v>#REF!</v>
      </c>
    </row>
    <row r="66" spans="1:40">
      <c r="A66" s="3">
        <f t="shared" si="22"/>
        <v>27</v>
      </c>
      <c r="B66" s="96">
        <v>7</v>
      </c>
      <c r="C66" s="97" t="s">
        <v>139</v>
      </c>
      <c r="D66" s="96">
        <v>15</v>
      </c>
      <c r="E66" s="99"/>
      <c r="F66" s="100" t="s">
        <v>64</v>
      </c>
      <c r="G66" s="101">
        <f t="shared" si="3"/>
        <v>101</v>
      </c>
      <c r="H66" s="101">
        <f t="shared" si="4"/>
        <v>90</v>
      </c>
      <c r="I66" s="102">
        <f t="shared" si="5"/>
        <v>26438045</v>
      </c>
      <c r="J66" s="102" t="e">
        <f>SUMIF($AN$4:$AN$22,D66,#REF!)</f>
        <v>#REF!</v>
      </c>
      <c r="K66" s="103" t="e">
        <f t="shared" si="6"/>
        <v>#REF!</v>
      </c>
      <c r="L66" s="104" t="e">
        <f>SUMIF($AN$4:$AN$22,D66,#REF!)</f>
        <v>#REF!</v>
      </c>
      <c r="M66" s="105" t="e">
        <f t="shared" si="7"/>
        <v>#REF!</v>
      </c>
      <c r="N66" s="105" t="e">
        <f t="shared" si="8"/>
        <v>#REF!</v>
      </c>
      <c r="O66" s="105" t="e">
        <f t="shared" si="9"/>
        <v>#REF!</v>
      </c>
      <c r="P66" s="105" t="e">
        <f t="shared" si="10"/>
        <v>#REF!</v>
      </c>
      <c r="Q66" s="106" t="e">
        <f t="shared" si="11"/>
        <v>#REF!</v>
      </c>
      <c r="R66" s="105" t="e">
        <f t="shared" si="11"/>
        <v>#REF!</v>
      </c>
      <c r="S66" s="105" t="e">
        <f t="shared" si="12"/>
        <v>#REF!</v>
      </c>
      <c r="T66" s="105"/>
      <c r="U66" s="105" t="e">
        <f t="shared" si="13"/>
        <v>#REF!</v>
      </c>
      <c r="V66" s="105" t="e">
        <f t="shared" si="14"/>
        <v>#REF!</v>
      </c>
      <c r="W66" s="105" t="e">
        <f t="shared" si="15"/>
        <v>#REF!</v>
      </c>
      <c r="X66" s="106" t="e">
        <f t="shared" si="16"/>
        <v>#REF!</v>
      </c>
      <c r="Y66" s="106" t="e">
        <f t="shared" si="17"/>
        <v>#REF!</v>
      </c>
      <c r="Z66" s="105" t="e">
        <f t="shared" si="18"/>
        <v>#REF!</v>
      </c>
      <c r="AA66" s="105" t="e">
        <f t="shared" si="23"/>
        <v>#REF!</v>
      </c>
      <c r="AB66" s="105"/>
      <c r="AC66" s="107" t="str">
        <f t="shared" si="19"/>
        <v>BERTAHAP</v>
      </c>
      <c r="AD66" s="108">
        <f t="shared" si="20"/>
        <v>0</v>
      </c>
      <c r="AE66" s="109">
        <v>2</v>
      </c>
      <c r="AF66" s="110"/>
      <c r="AG66" s="105" t="e">
        <f>IF(AF66&gt;#REF!,"LB","KR")</f>
        <v>#REF!</v>
      </c>
      <c r="AH66" s="110">
        <v>2318421000</v>
      </c>
      <c r="AI66" s="110">
        <v>2613231000</v>
      </c>
      <c r="AJ66" s="110">
        <v>2774409000</v>
      </c>
      <c r="AK66" s="111">
        <v>2945528000</v>
      </c>
      <c r="AL66" s="111">
        <v>2774409000</v>
      </c>
      <c r="AM66" s="110">
        <v>2945528000</v>
      </c>
      <c r="AN66" s="110" t="e">
        <f t="shared" si="21"/>
        <v>#REF!</v>
      </c>
    </row>
    <row r="67" spans="1:40">
      <c r="A67" s="3">
        <f t="shared" si="22"/>
        <v>28</v>
      </c>
      <c r="B67" s="96">
        <v>8</v>
      </c>
      <c r="C67" s="97" t="s">
        <v>139</v>
      </c>
      <c r="D67" s="96">
        <v>17</v>
      </c>
      <c r="E67" s="99"/>
      <c r="F67" s="100" t="s">
        <v>67</v>
      </c>
      <c r="G67" s="101">
        <f t="shared" si="3"/>
        <v>85</v>
      </c>
      <c r="H67" s="101">
        <f t="shared" si="4"/>
        <v>74</v>
      </c>
      <c r="I67" s="102">
        <f t="shared" si="5"/>
        <v>26438045</v>
      </c>
      <c r="J67" s="102" t="e">
        <f>SUMIF($AN$4:$AN$22,D67,#REF!)</f>
        <v>#REF!</v>
      </c>
      <c r="K67" s="103" t="e">
        <f t="shared" si="6"/>
        <v>#REF!</v>
      </c>
      <c r="L67" s="104" t="e">
        <f>SUMIF($AN$4:$AN$22,D67,#REF!)</f>
        <v>#REF!</v>
      </c>
      <c r="M67" s="105" t="e">
        <f t="shared" si="7"/>
        <v>#REF!</v>
      </c>
      <c r="N67" s="105" t="e">
        <f t="shared" si="8"/>
        <v>#REF!</v>
      </c>
      <c r="O67" s="105" t="e">
        <f t="shared" si="9"/>
        <v>#REF!</v>
      </c>
      <c r="P67" s="105" t="e">
        <f t="shared" si="10"/>
        <v>#REF!</v>
      </c>
      <c r="Q67" s="106" t="e">
        <f t="shared" si="11"/>
        <v>#REF!</v>
      </c>
      <c r="R67" s="105" t="e">
        <f t="shared" si="11"/>
        <v>#REF!</v>
      </c>
      <c r="S67" s="105" t="e">
        <f t="shared" si="12"/>
        <v>#REF!</v>
      </c>
      <c r="T67" s="105"/>
      <c r="U67" s="105" t="e">
        <f t="shared" si="13"/>
        <v>#REF!</v>
      </c>
      <c r="V67" s="105" t="e">
        <f t="shared" si="14"/>
        <v>#REF!</v>
      </c>
      <c r="W67" s="105" t="e">
        <f t="shared" si="15"/>
        <v>#REF!</v>
      </c>
      <c r="X67" s="106" t="e">
        <f t="shared" si="16"/>
        <v>#REF!</v>
      </c>
      <c r="Y67" s="106" t="e">
        <f t="shared" si="17"/>
        <v>#REF!</v>
      </c>
      <c r="Z67" s="105" t="e">
        <f t="shared" si="18"/>
        <v>#REF!</v>
      </c>
      <c r="AA67" s="105" t="e">
        <f t="shared" si="23"/>
        <v>#REF!</v>
      </c>
      <c r="AB67" s="105"/>
      <c r="AC67" s="107" t="str">
        <f t="shared" si="19"/>
        <v>BERTAHAP</v>
      </c>
      <c r="AD67" s="108">
        <f t="shared" si="20"/>
        <v>0</v>
      </c>
      <c r="AE67" s="109">
        <v>2</v>
      </c>
      <c r="AF67" s="110"/>
      <c r="AG67" s="105" t="e">
        <f>IF(AF67&gt;#REF!,"LB","KR")</f>
        <v>#REF!</v>
      </c>
      <c r="AH67" s="110">
        <v>1906257000</v>
      </c>
      <c r="AI67" s="110">
        <v>2148656000</v>
      </c>
      <c r="AJ67" s="110">
        <v>2281181000</v>
      </c>
      <c r="AK67" s="111">
        <v>2421879000</v>
      </c>
      <c r="AL67" s="111">
        <v>2281181000</v>
      </c>
      <c r="AM67" s="110">
        <v>2421879000</v>
      </c>
      <c r="AN67" s="110" t="e">
        <f t="shared" si="21"/>
        <v>#REF!</v>
      </c>
    </row>
    <row r="68" spans="1:40">
      <c r="A68" s="3">
        <f t="shared" si="22"/>
        <v>29</v>
      </c>
      <c r="B68" s="96">
        <v>9</v>
      </c>
      <c r="C68" s="97" t="s">
        <v>139</v>
      </c>
      <c r="D68" s="96">
        <v>19</v>
      </c>
      <c r="E68" s="99"/>
      <c r="F68" s="100" t="s">
        <v>78</v>
      </c>
      <c r="G68" s="101">
        <f t="shared" si="3"/>
        <v>138</v>
      </c>
      <c r="H68" s="101">
        <f t="shared" si="4"/>
        <v>120</v>
      </c>
      <c r="I68" s="102">
        <f t="shared" si="5"/>
        <v>26438045</v>
      </c>
      <c r="J68" s="102" t="e">
        <f>SUMIF($AN$4:$AN$22,D68,#REF!)</f>
        <v>#REF!</v>
      </c>
      <c r="K68" s="103" t="e">
        <f t="shared" si="6"/>
        <v>#REF!</v>
      </c>
      <c r="L68" s="104" t="e">
        <f>SUMIF($AN$4:$AN$22,D68,#REF!)</f>
        <v>#REF!</v>
      </c>
      <c r="M68" s="105" t="e">
        <f t="shared" si="7"/>
        <v>#REF!</v>
      </c>
      <c r="N68" s="105" t="e">
        <f t="shared" si="8"/>
        <v>#REF!</v>
      </c>
      <c r="O68" s="105" t="e">
        <f t="shared" si="9"/>
        <v>#REF!</v>
      </c>
      <c r="P68" s="105" t="e">
        <f t="shared" si="10"/>
        <v>#REF!</v>
      </c>
      <c r="Q68" s="106" t="e">
        <f t="shared" si="11"/>
        <v>#REF!</v>
      </c>
      <c r="R68" s="105" t="e">
        <f t="shared" si="11"/>
        <v>#REF!</v>
      </c>
      <c r="S68" s="105" t="e">
        <f t="shared" si="12"/>
        <v>#REF!</v>
      </c>
      <c r="T68" s="105"/>
      <c r="U68" s="105" t="e">
        <f t="shared" si="13"/>
        <v>#REF!</v>
      </c>
      <c r="V68" s="105" t="e">
        <f t="shared" si="14"/>
        <v>#REF!</v>
      </c>
      <c r="W68" s="105" t="e">
        <f t="shared" si="15"/>
        <v>#REF!</v>
      </c>
      <c r="X68" s="106" t="e">
        <f t="shared" si="16"/>
        <v>#REF!</v>
      </c>
      <c r="Y68" s="106" t="e">
        <f t="shared" si="17"/>
        <v>#REF!</v>
      </c>
      <c r="Z68" s="105" t="e">
        <f t="shared" si="18"/>
        <v>#REF!</v>
      </c>
      <c r="AA68" s="105" t="e">
        <f t="shared" si="23"/>
        <v>#REF!</v>
      </c>
      <c r="AB68" s="105"/>
      <c r="AC68" s="107" t="str">
        <f t="shared" si="19"/>
        <v>BERTAHAP</v>
      </c>
      <c r="AD68" s="108">
        <f t="shared" si="20"/>
        <v>0</v>
      </c>
      <c r="AE68" s="109">
        <v>2</v>
      </c>
      <c r="AF68" s="110"/>
      <c r="AG68" s="105" t="e">
        <f>IF(AF68&gt;#REF!,"LB","KR")</f>
        <v>#REF!</v>
      </c>
      <c r="AH68" s="110">
        <v>3122140000</v>
      </c>
      <c r="AI68" s="110">
        <v>3519150000</v>
      </c>
      <c r="AJ68" s="110">
        <v>3736204000</v>
      </c>
      <c r="AK68" s="111">
        <v>3966645000</v>
      </c>
      <c r="AL68" s="111">
        <v>3736204000</v>
      </c>
      <c r="AM68" s="110">
        <v>3966645000</v>
      </c>
      <c r="AN68" s="110" t="e">
        <f t="shared" si="21"/>
        <v>#REF!</v>
      </c>
    </row>
    <row r="69" spans="1:40">
      <c r="A69" s="3">
        <f t="shared" si="22"/>
        <v>30</v>
      </c>
      <c r="B69" s="96">
        <v>10</v>
      </c>
      <c r="C69" s="97" t="s">
        <v>139</v>
      </c>
      <c r="D69" s="96">
        <v>21</v>
      </c>
      <c r="E69" s="99"/>
      <c r="F69" s="100" t="s">
        <v>84</v>
      </c>
      <c r="G69" s="101">
        <f t="shared" si="3"/>
        <v>132</v>
      </c>
      <c r="H69" s="101">
        <f t="shared" si="4"/>
        <v>112</v>
      </c>
      <c r="I69" s="102">
        <f t="shared" si="5"/>
        <v>26438045</v>
      </c>
      <c r="J69" s="102" t="e">
        <f>SUMIF($AN$4:$AN$22,D69,#REF!)</f>
        <v>#REF!</v>
      </c>
      <c r="K69" s="103" t="e">
        <f t="shared" si="6"/>
        <v>#REF!</v>
      </c>
      <c r="L69" s="104" t="e">
        <f>SUMIF($AN$4:$AN$22,D69,#REF!)</f>
        <v>#REF!</v>
      </c>
      <c r="M69" s="105" t="e">
        <f t="shared" si="7"/>
        <v>#REF!</v>
      </c>
      <c r="N69" s="105" t="e">
        <f t="shared" si="8"/>
        <v>#REF!</v>
      </c>
      <c r="O69" s="105" t="e">
        <f t="shared" si="9"/>
        <v>#REF!</v>
      </c>
      <c r="P69" s="105" t="e">
        <f t="shared" si="10"/>
        <v>#REF!</v>
      </c>
      <c r="Q69" s="106" t="e">
        <f t="shared" si="11"/>
        <v>#REF!</v>
      </c>
      <c r="R69" s="105" t="e">
        <f t="shared" si="11"/>
        <v>#REF!</v>
      </c>
      <c r="S69" s="105" t="e">
        <f t="shared" si="12"/>
        <v>#REF!</v>
      </c>
      <c r="T69" s="105"/>
      <c r="U69" s="105" t="e">
        <f t="shared" si="13"/>
        <v>#REF!</v>
      </c>
      <c r="V69" s="105" t="e">
        <f t="shared" si="14"/>
        <v>#REF!</v>
      </c>
      <c r="W69" s="105" t="e">
        <f t="shared" si="15"/>
        <v>#REF!</v>
      </c>
      <c r="X69" s="106" t="e">
        <f t="shared" si="16"/>
        <v>#REF!</v>
      </c>
      <c r="Y69" s="106" t="e">
        <f t="shared" si="17"/>
        <v>#REF!</v>
      </c>
      <c r="Z69" s="105" t="e">
        <f t="shared" si="18"/>
        <v>#REF!</v>
      </c>
      <c r="AA69" s="105" t="e">
        <f t="shared" si="23"/>
        <v>#REF!</v>
      </c>
      <c r="AB69" s="105"/>
      <c r="AC69" s="107" t="str">
        <f t="shared" si="19"/>
        <v>BERTAHAP</v>
      </c>
      <c r="AD69" s="108">
        <f t="shared" si="20"/>
        <v>0</v>
      </c>
      <c r="AE69" s="109">
        <v>2</v>
      </c>
      <c r="AF69" s="110"/>
      <c r="AG69" s="105" t="e">
        <f>IF(AF69&gt;#REF!,"LB","KR")</f>
        <v>#REF!</v>
      </c>
      <c r="AH69" s="110">
        <v>3023959000</v>
      </c>
      <c r="AI69" s="110">
        <v>3408485000</v>
      </c>
      <c r="AJ69" s="110">
        <v>3618713000</v>
      </c>
      <c r="AK69" s="111">
        <v>3841907000</v>
      </c>
      <c r="AL69" s="111">
        <v>3618713000</v>
      </c>
      <c r="AM69" s="110">
        <v>3841907000</v>
      </c>
      <c r="AN69" s="110" t="e">
        <f t="shared" si="21"/>
        <v>#REF!</v>
      </c>
    </row>
    <row r="70" spans="1:40">
      <c r="A70" s="3">
        <f t="shared" si="22"/>
        <v>31</v>
      </c>
      <c r="B70" s="96">
        <v>1</v>
      </c>
      <c r="C70" s="97" t="s">
        <v>142</v>
      </c>
      <c r="D70" s="98" t="s">
        <v>19</v>
      </c>
      <c r="E70" s="99"/>
      <c r="F70" s="100" t="s">
        <v>72</v>
      </c>
      <c r="G70" s="101">
        <f t="shared" si="3"/>
        <v>175</v>
      </c>
      <c r="H70" s="101">
        <f t="shared" si="4"/>
        <v>156</v>
      </c>
      <c r="I70" s="102">
        <f t="shared" si="5"/>
        <v>26438045</v>
      </c>
      <c r="J70" s="102" t="e">
        <f>SUMIF($AN$4:$AN$22,D70,#REF!)</f>
        <v>#REF!</v>
      </c>
      <c r="K70" s="103" t="e">
        <f t="shared" si="6"/>
        <v>#REF!</v>
      </c>
      <c r="L70" s="104" t="e">
        <f>SUMIF($AN$4:$AN$22,D70,#REF!)</f>
        <v>#REF!</v>
      </c>
      <c r="M70" s="105" t="e">
        <f t="shared" si="7"/>
        <v>#REF!</v>
      </c>
      <c r="N70" s="105" t="e">
        <f t="shared" si="8"/>
        <v>#REF!</v>
      </c>
      <c r="O70" s="105" t="e">
        <f t="shared" si="9"/>
        <v>#REF!</v>
      </c>
      <c r="P70" s="105" t="e">
        <f t="shared" si="10"/>
        <v>#REF!</v>
      </c>
      <c r="Q70" s="106" t="e">
        <f t="shared" si="11"/>
        <v>#REF!</v>
      </c>
      <c r="R70" s="105" t="e">
        <f t="shared" si="11"/>
        <v>#REF!</v>
      </c>
      <c r="S70" s="105" t="e">
        <f t="shared" si="12"/>
        <v>#REF!</v>
      </c>
      <c r="T70" s="105"/>
      <c r="U70" s="105" t="e">
        <f t="shared" si="13"/>
        <v>#REF!</v>
      </c>
      <c r="V70" s="105" t="e">
        <f t="shared" si="14"/>
        <v>#REF!</v>
      </c>
      <c r="W70" s="105" t="e">
        <f t="shared" si="15"/>
        <v>#REF!</v>
      </c>
      <c r="X70" s="106" t="e">
        <f t="shared" si="16"/>
        <v>#REF!</v>
      </c>
      <c r="Y70" s="106" t="e">
        <f t="shared" si="17"/>
        <v>#REF!</v>
      </c>
      <c r="Z70" s="105" t="e">
        <f t="shared" si="18"/>
        <v>#REF!</v>
      </c>
      <c r="AA70" s="105" t="e">
        <f t="shared" si="23"/>
        <v>#REF!</v>
      </c>
      <c r="AB70" s="105"/>
      <c r="AC70" s="107" t="str">
        <f t="shared" si="19"/>
        <v>BERTAHAP</v>
      </c>
      <c r="AD70" s="108">
        <f t="shared" si="20"/>
        <v>0</v>
      </c>
      <c r="AE70" s="109">
        <v>2</v>
      </c>
      <c r="AF70" s="110"/>
      <c r="AG70" s="105" t="e">
        <f>IF(AF70&gt;#REF!,"LB","KR")</f>
        <v>#REF!</v>
      </c>
      <c r="AH70" s="110">
        <v>4094418000</v>
      </c>
      <c r="AI70" s="110">
        <v>4615064000</v>
      </c>
      <c r="AJ70" s="110">
        <v>4899711000</v>
      </c>
      <c r="AK70" s="111">
        <v>5201914000</v>
      </c>
      <c r="AL70" s="111">
        <v>4899711000</v>
      </c>
      <c r="AM70" s="110">
        <v>5201914000</v>
      </c>
      <c r="AN70" s="110" t="e">
        <f t="shared" si="21"/>
        <v>#REF!</v>
      </c>
    </row>
    <row r="71" spans="1:40">
      <c r="A71" s="3">
        <f t="shared" si="22"/>
        <v>32</v>
      </c>
      <c r="B71" s="96">
        <v>2</v>
      </c>
      <c r="C71" s="97" t="s">
        <v>142</v>
      </c>
      <c r="D71" s="98" t="s">
        <v>29</v>
      </c>
      <c r="E71" s="99"/>
      <c r="F71" s="100" t="s">
        <v>74</v>
      </c>
      <c r="G71" s="101">
        <f t="shared" si="3"/>
        <v>85</v>
      </c>
      <c r="H71" s="101">
        <f t="shared" si="4"/>
        <v>74</v>
      </c>
      <c r="I71" s="102">
        <f t="shared" si="5"/>
        <v>26438045</v>
      </c>
      <c r="J71" s="102" t="e">
        <f>SUMIF($AN$4:$AN$22,D71,#REF!)</f>
        <v>#REF!</v>
      </c>
      <c r="K71" s="103" t="e">
        <f t="shared" si="6"/>
        <v>#REF!</v>
      </c>
      <c r="L71" s="104" t="e">
        <f>SUMIF($AN$4:$AN$22,D71,#REF!)</f>
        <v>#REF!</v>
      </c>
      <c r="M71" s="105" t="e">
        <f t="shared" si="7"/>
        <v>#REF!</v>
      </c>
      <c r="N71" s="105" t="e">
        <f t="shared" si="8"/>
        <v>#REF!</v>
      </c>
      <c r="O71" s="105" t="e">
        <f t="shared" si="9"/>
        <v>#REF!</v>
      </c>
      <c r="P71" s="105" t="e">
        <f t="shared" si="10"/>
        <v>#REF!</v>
      </c>
      <c r="Q71" s="106" t="e">
        <f t="shared" si="11"/>
        <v>#REF!</v>
      </c>
      <c r="R71" s="105" t="e">
        <f t="shared" si="11"/>
        <v>#REF!</v>
      </c>
      <c r="S71" s="105" t="e">
        <f t="shared" si="12"/>
        <v>#REF!</v>
      </c>
      <c r="T71" s="105"/>
      <c r="U71" s="105" t="e">
        <f t="shared" si="13"/>
        <v>#REF!</v>
      </c>
      <c r="V71" s="105" t="e">
        <f t="shared" si="14"/>
        <v>#REF!</v>
      </c>
      <c r="W71" s="105" t="e">
        <f t="shared" si="15"/>
        <v>#REF!</v>
      </c>
      <c r="X71" s="106" t="e">
        <f t="shared" si="16"/>
        <v>#REF!</v>
      </c>
      <c r="Y71" s="106" t="e">
        <f t="shared" si="17"/>
        <v>#REF!</v>
      </c>
      <c r="Z71" s="105" t="e">
        <f t="shared" si="18"/>
        <v>#REF!</v>
      </c>
      <c r="AA71" s="105" t="e">
        <f t="shared" si="23"/>
        <v>#REF!</v>
      </c>
      <c r="AB71" s="105"/>
      <c r="AC71" s="107" t="str">
        <f t="shared" si="19"/>
        <v>BERTAHAP</v>
      </c>
      <c r="AD71" s="108">
        <f t="shared" si="20"/>
        <v>0</v>
      </c>
      <c r="AE71" s="109">
        <v>2</v>
      </c>
      <c r="AF71" s="110"/>
      <c r="AG71" s="105" t="e">
        <f>IF(AF71&gt;#REF!,"LB","KR")</f>
        <v>#REF!</v>
      </c>
      <c r="AH71" s="110">
        <v>1906257000</v>
      </c>
      <c r="AI71" s="110">
        <v>2148656000</v>
      </c>
      <c r="AJ71" s="110">
        <v>2281181000</v>
      </c>
      <c r="AK71" s="111">
        <v>2421879000</v>
      </c>
      <c r="AL71" s="111">
        <v>2281181000</v>
      </c>
      <c r="AM71" s="110">
        <v>2421879000</v>
      </c>
      <c r="AN71" s="110" t="e">
        <f t="shared" si="21"/>
        <v>#REF!</v>
      </c>
    </row>
    <row r="72" spans="1:40">
      <c r="A72" s="3">
        <f t="shared" si="22"/>
        <v>33</v>
      </c>
      <c r="B72" s="96">
        <v>3</v>
      </c>
      <c r="C72" s="97" t="s">
        <v>142</v>
      </c>
      <c r="D72" s="98" t="s">
        <v>32</v>
      </c>
      <c r="E72" s="99"/>
      <c r="F72" s="100" t="s">
        <v>56</v>
      </c>
      <c r="G72" s="101">
        <f t="shared" si="3"/>
        <v>85</v>
      </c>
      <c r="H72" s="101">
        <f t="shared" si="4"/>
        <v>74</v>
      </c>
      <c r="I72" s="102">
        <f t="shared" si="5"/>
        <v>26438045</v>
      </c>
      <c r="J72" s="102" t="e">
        <f>SUMIF($AN$4:$AN$22,D72,#REF!)</f>
        <v>#REF!</v>
      </c>
      <c r="K72" s="103" t="e">
        <f t="shared" si="6"/>
        <v>#REF!</v>
      </c>
      <c r="L72" s="104" t="e">
        <f>SUMIF($AN$4:$AN$22,D72,#REF!)</f>
        <v>#REF!</v>
      </c>
      <c r="M72" s="105" t="e">
        <f t="shared" si="7"/>
        <v>#REF!</v>
      </c>
      <c r="N72" s="105" t="e">
        <f t="shared" si="8"/>
        <v>#REF!</v>
      </c>
      <c r="O72" s="105" t="e">
        <f t="shared" si="9"/>
        <v>#REF!</v>
      </c>
      <c r="P72" s="105" t="e">
        <f t="shared" si="10"/>
        <v>#REF!</v>
      </c>
      <c r="Q72" s="106" t="e">
        <f t="shared" si="11"/>
        <v>#REF!</v>
      </c>
      <c r="R72" s="105" t="e">
        <f t="shared" si="11"/>
        <v>#REF!</v>
      </c>
      <c r="S72" s="105" t="e">
        <f t="shared" si="12"/>
        <v>#REF!</v>
      </c>
      <c r="T72" s="105"/>
      <c r="U72" s="105" t="e">
        <f t="shared" si="13"/>
        <v>#REF!</v>
      </c>
      <c r="V72" s="105" t="e">
        <f t="shared" si="14"/>
        <v>#REF!</v>
      </c>
      <c r="W72" s="105" t="e">
        <f t="shared" si="15"/>
        <v>#REF!</v>
      </c>
      <c r="X72" s="106" t="e">
        <f t="shared" si="16"/>
        <v>#REF!</v>
      </c>
      <c r="Y72" s="106" t="e">
        <f t="shared" si="17"/>
        <v>#REF!</v>
      </c>
      <c r="Z72" s="105" t="e">
        <f t="shared" si="18"/>
        <v>#REF!</v>
      </c>
      <c r="AA72" s="105" t="e">
        <f t="shared" si="23"/>
        <v>#REF!</v>
      </c>
      <c r="AB72" s="105"/>
      <c r="AC72" s="107" t="str">
        <f t="shared" si="19"/>
        <v>BERTAHAP</v>
      </c>
      <c r="AD72" s="108">
        <f t="shared" si="20"/>
        <v>0</v>
      </c>
      <c r="AE72" s="109">
        <v>2</v>
      </c>
      <c r="AF72" s="110"/>
      <c r="AG72" s="105" t="e">
        <f>IF(AF72&gt;#REF!,"LB","KR")</f>
        <v>#REF!</v>
      </c>
      <c r="AH72" s="110">
        <v>1906257000</v>
      </c>
      <c r="AI72" s="110">
        <v>2148656000</v>
      </c>
      <c r="AJ72" s="110">
        <v>2281181000</v>
      </c>
      <c r="AK72" s="111">
        <v>2421879000</v>
      </c>
      <c r="AL72" s="111">
        <v>2281181000</v>
      </c>
      <c r="AM72" s="110">
        <v>2421879000</v>
      </c>
      <c r="AN72" s="110" t="e">
        <f t="shared" si="21"/>
        <v>#REF!</v>
      </c>
    </row>
    <row r="73" spans="1:40">
      <c r="A73" s="3">
        <f t="shared" si="22"/>
        <v>34</v>
      </c>
      <c r="B73" s="96">
        <v>4</v>
      </c>
      <c r="C73" s="97" t="s">
        <v>142</v>
      </c>
      <c r="D73" s="98" t="s">
        <v>38</v>
      </c>
      <c r="E73" s="99"/>
      <c r="F73" s="100" t="s">
        <v>58</v>
      </c>
      <c r="G73" s="101">
        <f t="shared" si="3"/>
        <v>101</v>
      </c>
      <c r="H73" s="101">
        <f t="shared" si="4"/>
        <v>90</v>
      </c>
      <c r="I73" s="102">
        <f t="shared" si="5"/>
        <v>26438045</v>
      </c>
      <c r="J73" s="102" t="e">
        <f>SUMIF($AN$4:$AN$22,D73,#REF!)</f>
        <v>#REF!</v>
      </c>
      <c r="K73" s="103" t="e">
        <f t="shared" si="6"/>
        <v>#REF!</v>
      </c>
      <c r="L73" s="104" t="e">
        <f>SUMIF($AN$4:$AN$22,D73,#REF!)</f>
        <v>#REF!</v>
      </c>
      <c r="M73" s="105" t="e">
        <f t="shared" si="7"/>
        <v>#REF!</v>
      </c>
      <c r="N73" s="105" t="e">
        <f t="shared" si="8"/>
        <v>#REF!</v>
      </c>
      <c r="O73" s="105" t="e">
        <f t="shared" si="9"/>
        <v>#REF!</v>
      </c>
      <c r="P73" s="105" t="e">
        <f t="shared" si="10"/>
        <v>#REF!</v>
      </c>
      <c r="Q73" s="106" t="e">
        <f t="shared" si="11"/>
        <v>#REF!</v>
      </c>
      <c r="R73" s="105" t="e">
        <f t="shared" si="11"/>
        <v>#REF!</v>
      </c>
      <c r="S73" s="105" t="e">
        <f t="shared" si="12"/>
        <v>#REF!</v>
      </c>
      <c r="T73" s="105"/>
      <c r="U73" s="105" t="e">
        <f t="shared" si="13"/>
        <v>#REF!</v>
      </c>
      <c r="V73" s="105" t="e">
        <f t="shared" si="14"/>
        <v>#REF!</v>
      </c>
      <c r="W73" s="105" t="e">
        <f t="shared" si="15"/>
        <v>#REF!</v>
      </c>
      <c r="X73" s="106" t="e">
        <f t="shared" si="16"/>
        <v>#REF!</v>
      </c>
      <c r="Y73" s="106" t="e">
        <f t="shared" si="17"/>
        <v>#REF!</v>
      </c>
      <c r="Z73" s="105" t="e">
        <f t="shared" si="18"/>
        <v>#REF!</v>
      </c>
      <c r="AA73" s="105" t="e">
        <f t="shared" si="23"/>
        <v>#REF!</v>
      </c>
      <c r="AB73" s="105"/>
      <c r="AC73" s="107" t="str">
        <f t="shared" si="19"/>
        <v>BERTAHAP</v>
      </c>
      <c r="AD73" s="108">
        <f t="shared" si="20"/>
        <v>0</v>
      </c>
      <c r="AE73" s="109">
        <v>2</v>
      </c>
      <c r="AF73" s="110"/>
      <c r="AG73" s="105" t="e">
        <f>IF(AF73&gt;#REF!,"LB","KR")</f>
        <v>#REF!</v>
      </c>
      <c r="AH73" s="110">
        <v>2318421000</v>
      </c>
      <c r="AI73" s="110">
        <v>2613231000</v>
      </c>
      <c r="AJ73" s="110">
        <v>2774409000</v>
      </c>
      <c r="AK73" s="111">
        <v>2945528000</v>
      </c>
      <c r="AL73" s="111">
        <v>2774409000</v>
      </c>
      <c r="AM73" s="110">
        <v>2945528000</v>
      </c>
      <c r="AN73" s="110" t="e">
        <f t="shared" si="21"/>
        <v>#REF!</v>
      </c>
    </row>
    <row r="74" spans="1:40">
      <c r="A74" s="3">
        <f t="shared" si="22"/>
        <v>35</v>
      </c>
      <c r="B74" s="96">
        <v>5</v>
      </c>
      <c r="C74" s="97" t="s">
        <v>142</v>
      </c>
      <c r="D74" s="98" t="s">
        <v>44</v>
      </c>
      <c r="E74" s="99"/>
      <c r="F74" s="100" t="s">
        <v>60</v>
      </c>
      <c r="G74" s="101">
        <f t="shared" si="3"/>
        <v>101</v>
      </c>
      <c r="H74" s="101">
        <f t="shared" si="4"/>
        <v>90</v>
      </c>
      <c r="I74" s="102">
        <f t="shared" si="5"/>
        <v>26438045</v>
      </c>
      <c r="J74" s="102" t="e">
        <f>SUMIF($AN$4:$AN$22,D74,#REF!)</f>
        <v>#REF!</v>
      </c>
      <c r="K74" s="103" t="e">
        <f t="shared" si="6"/>
        <v>#REF!</v>
      </c>
      <c r="L74" s="104" t="e">
        <f>SUMIF($AN$4:$AN$22,D74,#REF!)</f>
        <v>#REF!</v>
      </c>
      <c r="M74" s="105" t="e">
        <f t="shared" si="7"/>
        <v>#REF!</v>
      </c>
      <c r="N74" s="105" t="e">
        <f t="shared" si="8"/>
        <v>#REF!</v>
      </c>
      <c r="O74" s="105" t="e">
        <f t="shared" si="9"/>
        <v>#REF!</v>
      </c>
      <c r="P74" s="105" t="e">
        <f t="shared" si="10"/>
        <v>#REF!</v>
      </c>
      <c r="Q74" s="106" t="e">
        <f t="shared" si="11"/>
        <v>#REF!</v>
      </c>
      <c r="R74" s="105" t="e">
        <f t="shared" si="11"/>
        <v>#REF!</v>
      </c>
      <c r="S74" s="105" t="e">
        <f t="shared" si="12"/>
        <v>#REF!</v>
      </c>
      <c r="T74" s="105"/>
      <c r="U74" s="105" t="e">
        <f t="shared" si="13"/>
        <v>#REF!</v>
      </c>
      <c r="V74" s="105" t="e">
        <f t="shared" si="14"/>
        <v>#REF!</v>
      </c>
      <c r="W74" s="105" t="e">
        <f t="shared" si="15"/>
        <v>#REF!</v>
      </c>
      <c r="X74" s="106" t="e">
        <f t="shared" si="16"/>
        <v>#REF!</v>
      </c>
      <c r="Y74" s="106" t="e">
        <f t="shared" si="17"/>
        <v>#REF!</v>
      </c>
      <c r="Z74" s="105" t="e">
        <f t="shared" si="18"/>
        <v>#REF!</v>
      </c>
      <c r="AA74" s="105" t="e">
        <f t="shared" si="23"/>
        <v>#REF!</v>
      </c>
      <c r="AB74" s="105"/>
      <c r="AC74" s="107" t="str">
        <f t="shared" si="19"/>
        <v>BERTAHAP</v>
      </c>
      <c r="AD74" s="108">
        <f t="shared" si="20"/>
        <v>0</v>
      </c>
      <c r="AE74" s="109">
        <v>2</v>
      </c>
      <c r="AF74" s="110"/>
      <c r="AG74" s="105" t="e">
        <f>IF(AF74&gt;#REF!,"LB","KR")</f>
        <v>#REF!</v>
      </c>
      <c r="AH74" s="110">
        <v>2318421000</v>
      </c>
      <c r="AI74" s="110">
        <v>2613231000</v>
      </c>
      <c r="AJ74" s="110">
        <v>2774409000</v>
      </c>
      <c r="AK74" s="111">
        <v>2945528000</v>
      </c>
      <c r="AL74" s="111">
        <v>2774409000</v>
      </c>
      <c r="AM74" s="110">
        <v>2945528000</v>
      </c>
      <c r="AN74" s="110" t="e">
        <f t="shared" si="21"/>
        <v>#REF!</v>
      </c>
    </row>
    <row r="75" spans="1:40">
      <c r="A75" s="3">
        <f t="shared" si="22"/>
        <v>36</v>
      </c>
      <c r="B75" s="96">
        <v>6</v>
      </c>
      <c r="C75" s="97" t="s">
        <v>142</v>
      </c>
      <c r="D75" s="96">
        <v>11</v>
      </c>
      <c r="E75" s="99"/>
      <c r="F75" s="100" t="s">
        <v>62</v>
      </c>
      <c r="G75" s="101">
        <f t="shared" si="3"/>
        <v>101</v>
      </c>
      <c r="H75" s="101">
        <f t="shared" si="4"/>
        <v>90</v>
      </c>
      <c r="I75" s="102">
        <f t="shared" si="5"/>
        <v>26438045</v>
      </c>
      <c r="J75" s="102" t="e">
        <f>SUMIF($AN$4:$AN$22,D75,#REF!)</f>
        <v>#REF!</v>
      </c>
      <c r="K75" s="103" t="e">
        <f t="shared" si="6"/>
        <v>#REF!</v>
      </c>
      <c r="L75" s="104" t="e">
        <f>SUMIF($AN$4:$AN$22,D75,#REF!)</f>
        <v>#REF!</v>
      </c>
      <c r="M75" s="105" t="e">
        <f t="shared" si="7"/>
        <v>#REF!</v>
      </c>
      <c r="N75" s="105" t="e">
        <f t="shared" si="8"/>
        <v>#REF!</v>
      </c>
      <c r="O75" s="105" t="e">
        <f t="shared" si="9"/>
        <v>#REF!</v>
      </c>
      <c r="P75" s="105" t="e">
        <f t="shared" si="10"/>
        <v>#REF!</v>
      </c>
      <c r="Q75" s="106" t="e">
        <f t="shared" si="11"/>
        <v>#REF!</v>
      </c>
      <c r="R75" s="105" t="e">
        <f t="shared" si="11"/>
        <v>#REF!</v>
      </c>
      <c r="S75" s="105" t="e">
        <f t="shared" si="12"/>
        <v>#REF!</v>
      </c>
      <c r="T75" s="105"/>
      <c r="U75" s="105" t="e">
        <f t="shared" si="13"/>
        <v>#REF!</v>
      </c>
      <c r="V75" s="105" t="e">
        <f t="shared" si="14"/>
        <v>#REF!</v>
      </c>
      <c r="W75" s="105" t="e">
        <f t="shared" si="15"/>
        <v>#REF!</v>
      </c>
      <c r="X75" s="106" t="e">
        <f t="shared" si="16"/>
        <v>#REF!</v>
      </c>
      <c r="Y75" s="106" t="e">
        <f t="shared" si="17"/>
        <v>#REF!</v>
      </c>
      <c r="Z75" s="105" t="e">
        <f t="shared" si="18"/>
        <v>#REF!</v>
      </c>
      <c r="AA75" s="105" t="e">
        <f t="shared" si="23"/>
        <v>#REF!</v>
      </c>
      <c r="AB75" s="105"/>
      <c r="AC75" s="107" t="str">
        <f t="shared" si="19"/>
        <v>BERTAHAP</v>
      </c>
      <c r="AD75" s="108">
        <f t="shared" si="20"/>
        <v>0</v>
      </c>
      <c r="AE75" s="109">
        <v>2</v>
      </c>
      <c r="AF75" s="110"/>
      <c r="AG75" s="105" t="e">
        <f>IF(AF75&gt;#REF!,"LB","KR")</f>
        <v>#REF!</v>
      </c>
      <c r="AH75" s="110">
        <v>2318421000</v>
      </c>
      <c r="AI75" s="110">
        <v>2613231000</v>
      </c>
      <c r="AJ75" s="110">
        <v>2774409000</v>
      </c>
      <c r="AK75" s="111">
        <v>2945528000</v>
      </c>
      <c r="AL75" s="111">
        <v>2774409000</v>
      </c>
      <c r="AM75" s="110">
        <v>2945528000</v>
      </c>
      <c r="AN75" s="110" t="e">
        <f t="shared" si="21"/>
        <v>#REF!</v>
      </c>
    </row>
    <row r="76" spans="1:40">
      <c r="A76" s="3">
        <f t="shared" si="22"/>
        <v>37</v>
      </c>
      <c r="B76" s="96">
        <v>7</v>
      </c>
      <c r="C76" s="97" t="s">
        <v>142</v>
      </c>
      <c r="D76" s="96">
        <v>15</v>
      </c>
      <c r="E76" s="99"/>
      <c r="F76" s="100" t="s">
        <v>64</v>
      </c>
      <c r="G76" s="101">
        <f t="shared" si="3"/>
        <v>101</v>
      </c>
      <c r="H76" s="101">
        <f t="shared" si="4"/>
        <v>90</v>
      </c>
      <c r="I76" s="102">
        <f t="shared" si="5"/>
        <v>26438045</v>
      </c>
      <c r="J76" s="102" t="e">
        <f>SUMIF($AN$4:$AN$22,D76,#REF!)</f>
        <v>#REF!</v>
      </c>
      <c r="K76" s="103" t="e">
        <f t="shared" si="6"/>
        <v>#REF!</v>
      </c>
      <c r="L76" s="104" t="e">
        <f>SUMIF($AN$4:$AN$22,D76,#REF!)</f>
        <v>#REF!</v>
      </c>
      <c r="M76" s="105" t="e">
        <f t="shared" si="7"/>
        <v>#REF!</v>
      </c>
      <c r="N76" s="105" t="e">
        <f t="shared" si="8"/>
        <v>#REF!</v>
      </c>
      <c r="O76" s="105" t="e">
        <f t="shared" si="9"/>
        <v>#REF!</v>
      </c>
      <c r="P76" s="105" t="e">
        <f t="shared" si="10"/>
        <v>#REF!</v>
      </c>
      <c r="Q76" s="106" t="e">
        <f t="shared" si="11"/>
        <v>#REF!</v>
      </c>
      <c r="R76" s="105" t="e">
        <f t="shared" si="11"/>
        <v>#REF!</v>
      </c>
      <c r="S76" s="105" t="e">
        <f t="shared" si="12"/>
        <v>#REF!</v>
      </c>
      <c r="T76" s="105"/>
      <c r="U76" s="105" t="e">
        <f t="shared" si="13"/>
        <v>#REF!</v>
      </c>
      <c r="V76" s="105" t="e">
        <f t="shared" si="14"/>
        <v>#REF!</v>
      </c>
      <c r="W76" s="105" t="e">
        <f t="shared" si="15"/>
        <v>#REF!</v>
      </c>
      <c r="X76" s="106" t="e">
        <f t="shared" si="16"/>
        <v>#REF!</v>
      </c>
      <c r="Y76" s="106" t="e">
        <f t="shared" si="17"/>
        <v>#REF!</v>
      </c>
      <c r="Z76" s="105" t="e">
        <f t="shared" si="18"/>
        <v>#REF!</v>
      </c>
      <c r="AA76" s="105" t="e">
        <f t="shared" si="23"/>
        <v>#REF!</v>
      </c>
      <c r="AB76" s="105"/>
      <c r="AC76" s="107" t="str">
        <f t="shared" si="19"/>
        <v>BERTAHAP</v>
      </c>
      <c r="AD76" s="108">
        <f t="shared" si="20"/>
        <v>0</v>
      </c>
      <c r="AE76" s="109">
        <v>2</v>
      </c>
      <c r="AF76" s="110"/>
      <c r="AG76" s="105" t="e">
        <f>IF(AF76&gt;#REF!,"LB","KR")</f>
        <v>#REF!</v>
      </c>
      <c r="AH76" s="110">
        <v>2318421000</v>
      </c>
      <c r="AI76" s="110">
        <v>2613231000</v>
      </c>
      <c r="AJ76" s="110">
        <v>2774409000</v>
      </c>
      <c r="AK76" s="111">
        <v>2945528000</v>
      </c>
      <c r="AL76" s="111">
        <v>2774409000</v>
      </c>
      <c r="AM76" s="110">
        <v>2945528000</v>
      </c>
      <c r="AN76" s="110" t="e">
        <f t="shared" ref="AN76:AN138" si="24">ROUNDUP((AA76*(1+$J$5)),-3)</f>
        <v>#REF!</v>
      </c>
    </row>
    <row r="77" spans="1:40">
      <c r="A77" s="3">
        <f t="shared" si="22"/>
        <v>38</v>
      </c>
      <c r="B77" s="96">
        <v>8</v>
      </c>
      <c r="C77" s="97" t="s">
        <v>142</v>
      </c>
      <c r="D77" s="96">
        <v>17</v>
      </c>
      <c r="E77" s="99"/>
      <c r="F77" s="100" t="s">
        <v>67</v>
      </c>
      <c r="G77" s="101">
        <f t="shared" si="3"/>
        <v>85</v>
      </c>
      <c r="H77" s="101">
        <f t="shared" si="4"/>
        <v>74</v>
      </c>
      <c r="I77" s="102">
        <f t="shared" si="5"/>
        <v>26438045</v>
      </c>
      <c r="J77" s="102" t="e">
        <f>SUMIF($AN$4:$AN$22,D77,#REF!)</f>
        <v>#REF!</v>
      </c>
      <c r="K77" s="103" t="e">
        <f t="shared" si="6"/>
        <v>#REF!</v>
      </c>
      <c r="L77" s="104" t="e">
        <f>SUMIF($AN$4:$AN$22,D77,#REF!)</f>
        <v>#REF!</v>
      </c>
      <c r="M77" s="105" t="e">
        <f t="shared" si="7"/>
        <v>#REF!</v>
      </c>
      <c r="N77" s="105" t="e">
        <f t="shared" si="8"/>
        <v>#REF!</v>
      </c>
      <c r="O77" s="105" t="e">
        <f t="shared" si="9"/>
        <v>#REF!</v>
      </c>
      <c r="P77" s="105" t="e">
        <f t="shared" si="10"/>
        <v>#REF!</v>
      </c>
      <c r="Q77" s="106" t="e">
        <f t="shared" si="11"/>
        <v>#REF!</v>
      </c>
      <c r="R77" s="105" t="e">
        <f t="shared" si="11"/>
        <v>#REF!</v>
      </c>
      <c r="S77" s="105" t="e">
        <f t="shared" si="12"/>
        <v>#REF!</v>
      </c>
      <c r="T77" s="105"/>
      <c r="U77" s="105" t="e">
        <f t="shared" si="13"/>
        <v>#REF!</v>
      </c>
      <c r="V77" s="105" t="e">
        <f t="shared" si="14"/>
        <v>#REF!</v>
      </c>
      <c r="W77" s="105" t="e">
        <f t="shared" si="15"/>
        <v>#REF!</v>
      </c>
      <c r="X77" s="106" t="e">
        <f t="shared" si="16"/>
        <v>#REF!</v>
      </c>
      <c r="Y77" s="106" t="e">
        <f t="shared" si="17"/>
        <v>#REF!</v>
      </c>
      <c r="Z77" s="105" t="e">
        <f t="shared" si="18"/>
        <v>#REF!</v>
      </c>
      <c r="AA77" s="105" t="e">
        <f t="shared" si="23"/>
        <v>#REF!</v>
      </c>
      <c r="AB77" s="105"/>
      <c r="AC77" s="107" t="str">
        <f t="shared" si="19"/>
        <v>BERTAHAP</v>
      </c>
      <c r="AD77" s="108">
        <f t="shared" si="20"/>
        <v>0</v>
      </c>
      <c r="AE77" s="109">
        <v>2</v>
      </c>
      <c r="AF77" s="110"/>
      <c r="AG77" s="105" t="e">
        <f>IF(AF77&gt;#REF!,"LB","KR")</f>
        <v>#REF!</v>
      </c>
      <c r="AH77" s="110">
        <v>1906257000</v>
      </c>
      <c r="AI77" s="110">
        <v>2148656000</v>
      </c>
      <c r="AJ77" s="110">
        <v>2281181000</v>
      </c>
      <c r="AK77" s="111">
        <v>2421879000</v>
      </c>
      <c r="AL77" s="111">
        <v>2281181000</v>
      </c>
      <c r="AM77" s="110">
        <v>2421879000</v>
      </c>
      <c r="AN77" s="110" t="e">
        <f t="shared" si="24"/>
        <v>#REF!</v>
      </c>
    </row>
    <row r="78" spans="1:40">
      <c r="A78" s="3">
        <f t="shared" si="22"/>
        <v>39</v>
      </c>
      <c r="B78" s="96">
        <v>9</v>
      </c>
      <c r="C78" s="97" t="s">
        <v>142</v>
      </c>
      <c r="D78" s="96">
        <v>19</v>
      </c>
      <c r="E78" s="99"/>
      <c r="F78" s="100" t="s">
        <v>78</v>
      </c>
      <c r="G78" s="101">
        <f t="shared" si="3"/>
        <v>138</v>
      </c>
      <c r="H78" s="101">
        <f t="shared" si="4"/>
        <v>120</v>
      </c>
      <c r="I78" s="102">
        <f t="shared" si="5"/>
        <v>26438045</v>
      </c>
      <c r="J78" s="102" t="e">
        <f>SUMIF($AN$4:$AN$22,D78,#REF!)</f>
        <v>#REF!</v>
      </c>
      <c r="K78" s="103" t="e">
        <f t="shared" si="6"/>
        <v>#REF!</v>
      </c>
      <c r="L78" s="104" t="e">
        <f>SUMIF($AN$4:$AN$22,D78,#REF!)</f>
        <v>#REF!</v>
      </c>
      <c r="M78" s="105" t="e">
        <f t="shared" si="7"/>
        <v>#REF!</v>
      </c>
      <c r="N78" s="105" t="e">
        <f t="shared" si="8"/>
        <v>#REF!</v>
      </c>
      <c r="O78" s="105" t="e">
        <f t="shared" si="9"/>
        <v>#REF!</v>
      </c>
      <c r="P78" s="105" t="e">
        <f t="shared" si="10"/>
        <v>#REF!</v>
      </c>
      <c r="Q78" s="106" t="e">
        <f t="shared" si="11"/>
        <v>#REF!</v>
      </c>
      <c r="R78" s="105" t="e">
        <f t="shared" si="11"/>
        <v>#REF!</v>
      </c>
      <c r="S78" s="105" t="e">
        <f t="shared" si="12"/>
        <v>#REF!</v>
      </c>
      <c r="T78" s="105"/>
      <c r="U78" s="105" t="e">
        <f t="shared" si="13"/>
        <v>#REF!</v>
      </c>
      <c r="V78" s="105" t="e">
        <f t="shared" si="14"/>
        <v>#REF!</v>
      </c>
      <c r="W78" s="105" t="e">
        <f t="shared" si="15"/>
        <v>#REF!</v>
      </c>
      <c r="X78" s="106" t="e">
        <f t="shared" si="16"/>
        <v>#REF!</v>
      </c>
      <c r="Y78" s="106" t="e">
        <f t="shared" si="17"/>
        <v>#REF!</v>
      </c>
      <c r="Z78" s="105" t="e">
        <f t="shared" si="18"/>
        <v>#REF!</v>
      </c>
      <c r="AA78" s="105" t="e">
        <f t="shared" si="23"/>
        <v>#REF!</v>
      </c>
      <c r="AB78" s="105"/>
      <c r="AC78" s="107" t="str">
        <f t="shared" si="19"/>
        <v>BERTAHAP</v>
      </c>
      <c r="AD78" s="108">
        <f t="shared" si="20"/>
        <v>0</v>
      </c>
      <c r="AE78" s="109">
        <v>2</v>
      </c>
      <c r="AF78" s="110"/>
      <c r="AG78" s="105" t="e">
        <f>IF(AF78&gt;#REF!,"LB","KR")</f>
        <v>#REF!</v>
      </c>
      <c r="AH78" s="110">
        <v>3091228000</v>
      </c>
      <c r="AI78" s="110">
        <v>3484307000</v>
      </c>
      <c r="AJ78" s="110">
        <v>3699212000</v>
      </c>
      <c r="AK78" s="111">
        <v>3927371000</v>
      </c>
      <c r="AL78" s="111">
        <v>3699212000</v>
      </c>
      <c r="AM78" s="110">
        <v>3927371000</v>
      </c>
      <c r="AN78" s="110" t="e">
        <f t="shared" si="24"/>
        <v>#REF!</v>
      </c>
    </row>
    <row r="79" spans="1:40">
      <c r="A79" s="3">
        <f t="shared" si="22"/>
        <v>40</v>
      </c>
      <c r="B79" s="96">
        <v>10</v>
      </c>
      <c r="C79" s="97" t="s">
        <v>142</v>
      </c>
      <c r="D79" s="96">
        <v>21</v>
      </c>
      <c r="E79" s="99"/>
      <c r="F79" s="100" t="s">
        <v>84</v>
      </c>
      <c r="G79" s="101">
        <f t="shared" si="3"/>
        <v>132</v>
      </c>
      <c r="H79" s="101">
        <f t="shared" si="4"/>
        <v>112</v>
      </c>
      <c r="I79" s="102">
        <f t="shared" si="5"/>
        <v>26438045</v>
      </c>
      <c r="J79" s="102" t="e">
        <f>SUMIF($AN$4:$AN$22,D79,#REF!)</f>
        <v>#REF!</v>
      </c>
      <c r="K79" s="103" t="e">
        <f t="shared" si="6"/>
        <v>#REF!</v>
      </c>
      <c r="L79" s="104" t="e">
        <f>SUMIF($AN$4:$AN$22,D79,#REF!)</f>
        <v>#REF!</v>
      </c>
      <c r="M79" s="105" t="e">
        <f t="shared" si="7"/>
        <v>#REF!</v>
      </c>
      <c r="N79" s="105" t="e">
        <f t="shared" si="8"/>
        <v>#REF!</v>
      </c>
      <c r="O79" s="105" t="e">
        <f t="shared" si="9"/>
        <v>#REF!</v>
      </c>
      <c r="P79" s="105" t="e">
        <f t="shared" si="10"/>
        <v>#REF!</v>
      </c>
      <c r="Q79" s="106" t="e">
        <f t="shared" si="11"/>
        <v>#REF!</v>
      </c>
      <c r="R79" s="105" t="e">
        <f t="shared" si="11"/>
        <v>#REF!</v>
      </c>
      <c r="S79" s="105" t="e">
        <f t="shared" si="12"/>
        <v>#REF!</v>
      </c>
      <c r="T79" s="105"/>
      <c r="U79" s="105" t="e">
        <f t="shared" si="13"/>
        <v>#REF!</v>
      </c>
      <c r="V79" s="105" t="e">
        <f t="shared" si="14"/>
        <v>#REF!</v>
      </c>
      <c r="W79" s="105" t="e">
        <f t="shared" si="15"/>
        <v>#REF!</v>
      </c>
      <c r="X79" s="106" t="e">
        <f t="shared" si="16"/>
        <v>#REF!</v>
      </c>
      <c r="Y79" s="106" t="e">
        <f t="shared" si="17"/>
        <v>#REF!</v>
      </c>
      <c r="Z79" s="105" t="e">
        <f t="shared" si="18"/>
        <v>#REF!</v>
      </c>
      <c r="AA79" s="105" t="e">
        <f t="shared" si="23"/>
        <v>#REF!</v>
      </c>
      <c r="AB79" s="105"/>
      <c r="AC79" s="107" t="str">
        <f t="shared" si="19"/>
        <v>BERTAHAP</v>
      </c>
      <c r="AD79" s="108">
        <f t="shared" si="20"/>
        <v>0</v>
      </c>
      <c r="AE79" s="109">
        <v>2</v>
      </c>
      <c r="AF79" s="110"/>
      <c r="AG79" s="105" t="e">
        <f>IF(AF79&gt;#REF!,"LB","KR")</f>
        <v>#REF!</v>
      </c>
      <c r="AH79" s="110">
        <v>2994019000</v>
      </c>
      <c r="AI79" s="110">
        <v>3374738000</v>
      </c>
      <c r="AJ79" s="110">
        <v>3582884000</v>
      </c>
      <c r="AK79" s="111">
        <v>3803869000</v>
      </c>
      <c r="AL79" s="111">
        <v>3582884000</v>
      </c>
      <c r="AM79" s="110">
        <v>3803869000</v>
      </c>
      <c r="AN79" s="110" t="e">
        <f t="shared" si="24"/>
        <v>#REF!</v>
      </c>
    </row>
    <row r="80" spans="1:40">
      <c r="A80" s="3">
        <f t="shared" si="22"/>
        <v>41</v>
      </c>
      <c r="B80" s="96">
        <v>1</v>
      </c>
      <c r="C80" s="97" t="s">
        <v>143</v>
      </c>
      <c r="D80" s="98" t="s">
        <v>19</v>
      </c>
      <c r="E80" s="99"/>
      <c r="F80" s="100" t="s">
        <v>72</v>
      </c>
      <c r="G80" s="101">
        <f t="shared" si="3"/>
        <v>175</v>
      </c>
      <c r="H80" s="101">
        <f t="shared" si="4"/>
        <v>156</v>
      </c>
      <c r="I80" s="102">
        <f t="shared" si="5"/>
        <v>26438045</v>
      </c>
      <c r="J80" s="102" t="e">
        <f>SUMIF($AN$4:$AN$22,D80,#REF!)</f>
        <v>#REF!</v>
      </c>
      <c r="K80" s="103" t="e">
        <f t="shared" si="6"/>
        <v>#REF!</v>
      </c>
      <c r="L80" s="104" t="e">
        <f>SUMIF($AN$4:$AN$22,D80,#REF!)</f>
        <v>#REF!</v>
      </c>
      <c r="M80" s="105" t="e">
        <f t="shared" si="7"/>
        <v>#REF!</v>
      </c>
      <c r="N80" s="105" t="e">
        <f t="shared" si="8"/>
        <v>#REF!</v>
      </c>
      <c r="O80" s="105" t="e">
        <f t="shared" si="9"/>
        <v>#REF!</v>
      </c>
      <c r="P80" s="105" t="e">
        <f t="shared" si="10"/>
        <v>#REF!</v>
      </c>
      <c r="Q80" s="106" t="e">
        <f t="shared" si="11"/>
        <v>#REF!</v>
      </c>
      <c r="R80" s="105" t="e">
        <f t="shared" si="11"/>
        <v>#REF!</v>
      </c>
      <c r="S80" s="105" t="e">
        <f t="shared" si="12"/>
        <v>#REF!</v>
      </c>
      <c r="T80" s="105"/>
      <c r="U80" s="105" t="e">
        <f t="shared" si="13"/>
        <v>#REF!</v>
      </c>
      <c r="V80" s="105" t="e">
        <f t="shared" si="14"/>
        <v>#REF!</v>
      </c>
      <c r="W80" s="105" t="e">
        <f t="shared" si="15"/>
        <v>#REF!</v>
      </c>
      <c r="X80" s="106" t="e">
        <f t="shared" si="16"/>
        <v>#REF!</v>
      </c>
      <c r="Y80" s="106" t="e">
        <f t="shared" si="17"/>
        <v>#REF!</v>
      </c>
      <c r="Z80" s="105" t="e">
        <f t="shared" si="18"/>
        <v>#REF!</v>
      </c>
      <c r="AA80" s="105" t="e">
        <f t="shared" si="23"/>
        <v>#REF!</v>
      </c>
      <c r="AB80" s="105"/>
      <c r="AC80" s="107" t="str">
        <f t="shared" si="19"/>
        <v>BERTAHAP</v>
      </c>
      <c r="AD80" s="108">
        <f t="shared" si="20"/>
        <v>0</v>
      </c>
      <c r="AE80" s="109">
        <v>2</v>
      </c>
      <c r="AF80" s="110"/>
      <c r="AG80" s="105" t="e">
        <f>IF(AF80&gt;#REF!,"LB","KR")</f>
        <v>#REF!</v>
      </c>
      <c r="AH80" s="110">
        <v>4135362000</v>
      </c>
      <c r="AI80" s="110">
        <v>4661214000</v>
      </c>
      <c r="AJ80" s="110">
        <v>4948708000</v>
      </c>
      <c r="AK80" s="111">
        <v>5253933000</v>
      </c>
      <c r="AL80" s="111">
        <v>4948708000</v>
      </c>
      <c r="AM80" s="110">
        <v>5253933000</v>
      </c>
      <c r="AN80" s="110" t="e">
        <f t="shared" si="24"/>
        <v>#REF!</v>
      </c>
    </row>
    <row r="81" spans="1:40">
      <c r="A81" s="3">
        <f t="shared" si="22"/>
        <v>42</v>
      </c>
      <c r="B81" s="96">
        <v>2</v>
      </c>
      <c r="C81" s="97" t="s">
        <v>143</v>
      </c>
      <c r="D81" s="98" t="s">
        <v>29</v>
      </c>
      <c r="E81" s="99"/>
      <c r="F81" s="100" t="s">
        <v>74</v>
      </c>
      <c r="G81" s="101">
        <f t="shared" si="3"/>
        <v>85</v>
      </c>
      <c r="H81" s="101">
        <f t="shared" si="4"/>
        <v>74</v>
      </c>
      <c r="I81" s="102">
        <f t="shared" si="5"/>
        <v>26438045</v>
      </c>
      <c r="J81" s="102" t="e">
        <f>SUMIF($AN$4:$AN$22,D81,#REF!)</f>
        <v>#REF!</v>
      </c>
      <c r="K81" s="103" t="e">
        <f t="shared" si="6"/>
        <v>#REF!</v>
      </c>
      <c r="L81" s="104" t="e">
        <f>SUMIF($AN$4:$AN$22,D81,#REF!)</f>
        <v>#REF!</v>
      </c>
      <c r="M81" s="105" t="e">
        <f t="shared" si="7"/>
        <v>#REF!</v>
      </c>
      <c r="N81" s="105" t="e">
        <f t="shared" si="8"/>
        <v>#REF!</v>
      </c>
      <c r="O81" s="105" t="e">
        <f t="shared" si="9"/>
        <v>#REF!</v>
      </c>
      <c r="P81" s="105" t="e">
        <f t="shared" si="10"/>
        <v>#REF!</v>
      </c>
      <c r="Q81" s="106" t="e">
        <f t="shared" si="11"/>
        <v>#REF!</v>
      </c>
      <c r="R81" s="105" t="e">
        <f t="shared" si="11"/>
        <v>#REF!</v>
      </c>
      <c r="S81" s="105" t="e">
        <f t="shared" si="12"/>
        <v>#REF!</v>
      </c>
      <c r="T81" s="105"/>
      <c r="U81" s="105" t="e">
        <f t="shared" si="13"/>
        <v>#REF!</v>
      </c>
      <c r="V81" s="105" t="e">
        <f t="shared" si="14"/>
        <v>#REF!</v>
      </c>
      <c r="W81" s="105" t="e">
        <f t="shared" si="15"/>
        <v>#REF!</v>
      </c>
      <c r="X81" s="106" t="e">
        <f t="shared" si="16"/>
        <v>#REF!</v>
      </c>
      <c r="Y81" s="106" t="e">
        <f t="shared" si="17"/>
        <v>#REF!</v>
      </c>
      <c r="Z81" s="105" t="e">
        <f t="shared" si="18"/>
        <v>#REF!</v>
      </c>
      <c r="AA81" s="105" t="e">
        <f t="shared" si="23"/>
        <v>#REF!</v>
      </c>
      <c r="AB81" s="105"/>
      <c r="AC81" s="107" t="str">
        <f t="shared" si="19"/>
        <v>BERTAHAP</v>
      </c>
      <c r="AD81" s="108">
        <f t="shared" si="20"/>
        <v>0</v>
      </c>
      <c r="AE81" s="109">
        <v>2</v>
      </c>
      <c r="AF81" s="110"/>
      <c r="AG81" s="105" t="e">
        <f>IF(AF81&gt;#REF!,"LB","KR")</f>
        <v>#REF!</v>
      </c>
      <c r="AH81" s="110">
        <v>1925320000</v>
      </c>
      <c r="AI81" s="110">
        <v>2170143000</v>
      </c>
      <c r="AJ81" s="110">
        <v>2303993000</v>
      </c>
      <c r="AK81" s="111">
        <v>2446098000</v>
      </c>
      <c r="AL81" s="111">
        <v>2303993000</v>
      </c>
      <c r="AM81" s="110">
        <v>2446098000</v>
      </c>
      <c r="AN81" s="110" t="e">
        <f t="shared" si="24"/>
        <v>#REF!</v>
      </c>
    </row>
    <row r="82" spans="1:40">
      <c r="A82" s="3">
        <f t="shared" si="22"/>
        <v>43</v>
      </c>
      <c r="B82" s="96">
        <v>3</v>
      </c>
      <c r="C82" s="97" t="s">
        <v>143</v>
      </c>
      <c r="D82" s="98" t="s">
        <v>32</v>
      </c>
      <c r="E82" s="99"/>
      <c r="F82" s="100" t="s">
        <v>56</v>
      </c>
      <c r="G82" s="101">
        <f t="shared" si="3"/>
        <v>85</v>
      </c>
      <c r="H82" s="101">
        <f t="shared" si="4"/>
        <v>74</v>
      </c>
      <c r="I82" s="102">
        <f t="shared" si="5"/>
        <v>26438045</v>
      </c>
      <c r="J82" s="102" t="e">
        <f>SUMIF($AN$4:$AN$22,D82,#REF!)</f>
        <v>#REF!</v>
      </c>
      <c r="K82" s="103" t="e">
        <f t="shared" si="6"/>
        <v>#REF!</v>
      </c>
      <c r="L82" s="104" t="e">
        <f>SUMIF($AN$4:$AN$22,D82,#REF!)</f>
        <v>#REF!</v>
      </c>
      <c r="M82" s="105" t="e">
        <f t="shared" si="7"/>
        <v>#REF!</v>
      </c>
      <c r="N82" s="105" t="e">
        <f t="shared" si="8"/>
        <v>#REF!</v>
      </c>
      <c r="O82" s="105" t="e">
        <f t="shared" si="9"/>
        <v>#REF!</v>
      </c>
      <c r="P82" s="105" t="e">
        <f t="shared" si="10"/>
        <v>#REF!</v>
      </c>
      <c r="Q82" s="106" t="e">
        <f t="shared" si="11"/>
        <v>#REF!</v>
      </c>
      <c r="R82" s="105" t="e">
        <f t="shared" si="11"/>
        <v>#REF!</v>
      </c>
      <c r="S82" s="105" t="e">
        <f t="shared" si="12"/>
        <v>#REF!</v>
      </c>
      <c r="T82" s="105"/>
      <c r="U82" s="105" t="e">
        <f t="shared" si="13"/>
        <v>#REF!</v>
      </c>
      <c r="V82" s="105" t="e">
        <f t="shared" si="14"/>
        <v>#REF!</v>
      </c>
      <c r="W82" s="105" t="e">
        <f t="shared" si="15"/>
        <v>#REF!</v>
      </c>
      <c r="X82" s="106" t="e">
        <f t="shared" si="16"/>
        <v>#REF!</v>
      </c>
      <c r="Y82" s="106" t="e">
        <f t="shared" si="17"/>
        <v>#REF!</v>
      </c>
      <c r="Z82" s="105" t="e">
        <f t="shared" si="18"/>
        <v>#REF!</v>
      </c>
      <c r="AA82" s="105" t="e">
        <f t="shared" si="23"/>
        <v>#REF!</v>
      </c>
      <c r="AB82" s="105"/>
      <c r="AC82" s="107" t="str">
        <f t="shared" si="19"/>
        <v>BERTAHAP</v>
      </c>
      <c r="AD82" s="108">
        <f t="shared" si="20"/>
        <v>0</v>
      </c>
      <c r="AE82" s="109">
        <v>2</v>
      </c>
      <c r="AF82" s="110"/>
      <c r="AG82" s="105" t="e">
        <f>IF(AF82&gt;#REF!,"LB","KR")</f>
        <v>#REF!</v>
      </c>
      <c r="AH82" s="110">
        <v>1925320000</v>
      </c>
      <c r="AI82" s="110">
        <v>2170143000</v>
      </c>
      <c r="AJ82" s="110">
        <v>2303993000</v>
      </c>
      <c r="AK82" s="111">
        <v>2446098000</v>
      </c>
      <c r="AL82" s="111">
        <v>2303993000</v>
      </c>
      <c r="AM82" s="110">
        <v>2446098000</v>
      </c>
      <c r="AN82" s="110" t="e">
        <f t="shared" si="24"/>
        <v>#REF!</v>
      </c>
    </row>
    <row r="83" spans="1:40">
      <c r="A83" s="3">
        <f t="shared" si="22"/>
        <v>44</v>
      </c>
      <c r="B83" s="96">
        <v>4</v>
      </c>
      <c r="C83" s="97" t="s">
        <v>143</v>
      </c>
      <c r="D83" s="98" t="s">
        <v>38</v>
      </c>
      <c r="E83" s="99"/>
      <c r="F83" s="100" t="s">
        <v>58</v>
      </c>
      <c r="G83" s="101">
        <f t="shared" si="3"/>
        <v>101</v>
      </c>
      <c r="H83" s="101">
        <f t="shared" si="4"/>
        <v>90</v>
      </c>
      <c r="I83" s="102">
        <f t="shared" si="5"/>
        <v>26438045</v>
      </c>
      <c r="J83" s="102" t="e">
        <f>SUMIF($AN$4:$AN$22,D83,#REF!)</f>
        <v>#REF!</v>
      </c>
      <c r="K83" s="103" t="e">
        <f t="shared" si="6"/>
        <v>#REF!</v>
      </c>
      <c r="L83" s="104" t="e">
        <f>SUMIF($AN$4:$AN$22,D83,#REF!)</f>
        <v>#REF!</v>
      </c>
      <c r="M83" s="105" t="e">
        <f t="shared" si="7"/>
        <v>#REF!</v>
      </c>
      <c r="N83" s="105" t="e">
        <f t="shared" si="8"/>
        <v>#REF!</v>
      </c>
      <c r="O83" s="105" t="e">
        <f t="shared" si="9"/>
        <v>#REF!</v>
      </c>
      <c r="P83" s="105" t="e">
        <f t="shared" si="10"/>
        <v>#REF!</v>
      </c>
      <c r="Q83" s="106" t="e">
        <f t="shared" si="11"/>
        <v>#REF!</v>
      </c>
      <c r="R83" s="105" t="e">
        <f t="shared" si="11"/>
        <v>#REF!</v>
      </c>
      <c r="S83" s="105" t="e">
        <f t="shared" si="12"/>
        <v>#REF!</v>
      </c>
      <c r="T83" s="105"/>
      <c r="U83" s="105" t="e">
        <f t="shared" si="13"/>
        <v>#REF!</v>
      </c>
      <c r="V83" s="105" t="e">
        <f t="shared" si="14"/>
        <v>#REF!</v>
      </c>
      <c r="W83" s="105" t="e">
        <f t="shared" si="15"/>
        <v>#REF!</v>
      </c>
      <c r="X83" s="106" t="e">
        <f t="shared" si="16"/>
        <v>#REF!</v>
      </c>
      <c r="Y83" s="106" t="e">
        <f t="shared" si="17"/>
        <v>#REF!</v>
      </c>
      <c r="Z83" s="105" t="e">
        <f t="shared" si="18"/>
        <v>#REF!</v>
      </c>
      <c r="AA83" s="105" t="e">
        <f t="shared" si="23"/>
        <v>#REF!</v>
      </c>
      <c r="AB83" s="105"/>
      <c r="AC83" s="107" t="str">
        <f t="shared" si="19"/>
        <v>BERTAHAP</v>
      </c>
      <c r="AD83" s="108">
        <f t="shared" si="20"/>
        <v>0</v>
      </c>
      <c r="AE83" s="109">
        <v>2</v>
      </c>
      <c r="AF83" s="110"/>
      <c r="AG83" s="105" t="e">
        <f>IF(AF83&gt;#REF!,"LB","KR")</f>
        <v>#REF!</v>
      </c>
      <c r="AH83" s="110">
        <v>2341605000</v>
      </c>
      <c r="AI83" s="110">
        <v>2639363000</v>
      </c>
      <c r="AJ83" s="110">
        <v>2802153000</v>
      </c>
      <c r="AK83" s="111">
        <v>2974984000</v>
      </c>
      <c r="AL83" s="111">
        <v>2802153000</v>
      </c>
      <c r="AM83" s="110">
        <v>2974984000</v>
      </c>
      <c r="AN83" s="110" t="e">
        <f t="shared" si="24"/>
        <v>#REF!</v>
      </c>
    </row>
    <row r="84" spans="1:40">
      <c r="A84" s="3">
        <f t="shared" si="22"/>
        <v>45</v>
      </c>
      <c r="B84" s="96">
        <v>5</v>
      </c>
      <c r="C84" s="97" t="s">
        <v>143</v>
      </c>
      <c r="D84" s="98" t="s">
        <v>44</v>
      </c>
      <c r="E84" s="99"/>
      <c r="F84" s="100" t="s">
        <v>60</v>
      </c>
      <c r="G84" s="101">
        <f t="shared" si="3"/>
        <v>101</v>
      </c>
      <c r="H84" s="101">
        <f t="shared" si="4"/>
        <v>90</v>
      </c>
      <c r="I84" s="102">
        <f t="shared" si="5"/>
        <v>26438045</v>
      </c>
      <c r="J84" s="102" t="e">
        <f>SUMIF($AN$4:$AN$22,D84,#REF!)</f>
        <v>#REF!</v>
      </c>
      <c r="K84" s="103" t="e">
        <f t="shared" si="6"/>
        <v>#REF!</v>
      </c>
      <c r="L84" s="104" t="e">
        <f>SUMIF($AN$4:$AN$22,D84,#REF!)</f>
        <v>#REF!</v>
      </c>
      <c r="M84" s="105" t="e">
        <f t="shared" si="7"/>
        <v>#REF!</v>
      </c>
      <c r="N84" s="105" t="e">
        <f t="shared" si="8"/>
        <v>#REF!</v>
      </c>
      <c r="O84" s="105" t="e">
        <f t="shared" si="9"/>
        <v>#REF!</v>
      </c>
      <c r="P84" s="105" t="e">
        <f t="shared" si="10"/>
        <v>#REF!</v>
      </c>
      <c r="Q84" s="106" t="e">
        <f t="shared" si="11"/>
        <v>#REF!</v>
      </c>
      <c r="R84" s="105" t="e">
        <f t="shared" si="11"/>
        <v>#REF!</v>
      </c>
      <c r="S84" s="105" t="e">
        <f t="shared" si="12"/>
        <v>#REF!</v>
      </c>
      <c r="T84" s="105"/>
      <c r="U84" s="105" t="e">
        <f t="shared" si="13"/>
        <v>#REF!</v>
      </c>
      <c r="V84" s="105" t="e">
        <f t="shared" si="14"/>
        <v>#REF!</v>
      </c>
      <c r="W84" s="105" t="e">
        <f t="shared" si="15"/>
        <v>#REF!</v>
      </c>
      <c r="X84" s="106" t="e">
        <f t="shared" si="16"/>
        <v>#REF!</v>
      </c>
      <c r="Y84" s="106" t="e">
        <f t="shared" si="17"/>
        <v>#REF!</v>
      </c>
      <c r="Z84" s="105" t="e">
        <f t="shared" si="18"/>
        <v>#REF!</v>
      </c>
      <c r="AA84" s="105" t="e">
        <f t="shared" si="23"/>
        <v>#REF!</v>
      </c>
      <c r="AB84" s="105"/>
      <c r="AC84" s="107" t="str">
        <f t="shared" si="19"/>
        <v>BERTAHAP</v>
      </c>
      <c r="AD84" s="108">
        <f t="shared" si="20"/>
        <v>0</v>
      </c>
      <c r="AE84" s="109">
        <v>2</v>
      </c>
      <c r="AF84" s="110"/>
      <c r="AG84" s="105" t="e">
        <f>IF(AF84&gt;#REF!,"LB","KR")</f>
        <v>#REF!</v>
      </c>
      <c r="AH84" s="110">
        <v>2341605000</v>
      </c>
      <c r="AI84" s="110">
        <v>2639363000</v>
      </c>
      <c r="AJ84" s="110">
        <v>2802153000</v>
      </c>
      <c r="AK84" s="111">
        <v>2974984000</v>
      </c>
      <c r="AL84" s="111">
        <v>2802153000</v>
      </c>
      <c r="AM84" s="110">
        <v>2974984000</v>
      </c>
      <c r="AN84" s="110" t="e">
        <f t="shared" si="24"/>
        <v>#REF!</v>
      </c>
    </row>
    <row r="85" spans="1:40">
      <c r="A85" s="3">
        <f t="shared" si="22"/>
        <v>46</v>
      </c>
      <c r="B85" s="96">
        <v>6</v>
      </c>
      <c r="C85" s="97" t="s">
        <v>143</v>
      </c>
      <c r="D85" s="96">
        <v>11</v>
      </c>
      <c r="E85" s="99"/>
      <c r="F85" s="100" t="s">
        <v>62</v>
      </c>
      <c r="G85" s="101">
        <f t="shared" si="3"/>
        <v>101</v>
      </c>
      <c r="H85" s="101">
        <f t="shared" si="4"/>
        <v>90</v>
      </c>
      <c r="I85" s="102">
        <f t="shared" si="5"/>
        <v>26438045</v>
      </c>
      <c r="J85" s="102" t="e">
        <f>SUMIF($AN$4:$AN$22,D85,#REF!)</f>
        <v>#REF!</v>
      </c>
      <c r="K85" s="103" t="e">
        <f t="shared" si="6"/>
        <v>#REF!</v>
      </c>
      <c r="L85" s="104" t="e">
        <f>SUMIF($AN$4:$AN$22,D85,#REF!)</f>
        <v>#REF!</v>
      </c>
      <c r="M85" s="105" t="e">
        <f t="shared" si="7"/>
        <v>#REF!</v>
      </c>
      <c r="N85" s="105" t="e">
        <f t="shared" si="8"/>
        <v>#REF!</v>
      </c>
      <c r="O85" s="105" t="e">
        <f t="shared" si="9"/>
        <v>#REF!</v>
      </c>
      <c r="P85" s="105" t="e">
        <f t="shared" si="10"/>
        <v>#REF!</v>
      </c>
      <c r="Q85" s="106" t="e">
        <f t="shared" si="11"/>
        <v>#REF!</v>
      </c>
      <c r="R85" s="105" t="e">
        <f t="shared" si="11"/>
        <v>#REF!</v>
      </c>
      <c r="S85" s="105" t="e">
        <f t="shared" si="12"/>
        <v>#REF!</v>
      </c>
      <c r="T85" s="105"/>
      <c r="U85" s="105" t="e">
        <f t="shared" si="13"/>
        <v>#REF!</v>
      </c>
      <c r="V85" s="105" t="e">
        <f t="shared" si="14"/>
        <v>#REF!</v>
      </c>
      <c r="W85" s="105" t="e">
        <f t="shared" si="15"/>
        <v>#REF!</v>
      </c>
      <c r="X85" s="106" t="e">
        <f t="shared" si="16"/>
        <v>#REF!</v>
      </c>
      <c r="Y85" s="106" t="e">
        <f t="shared" si="17"/>
        <v>#REF!</v>
      </c>
      <c r="Z85" s="105" t="e">
        <f t="shared" si="18"/>
        <v>#REF!</v>
      </c>
      <c r="AA85" s="105" t="e">
        <f t="shared" si="23"/>
        <v>#REF!</v>
      </c>
      <c r="AB85" s="105"/>
      <c r="AC85" s="107" t="str">
        <f t="shared" si="19"/>
        <v>BERTAHAP</v>
      </c>
      <c r="AD85" s="108">
        <f t="shared" si="20"/>
        <v>0</v>
      </c>
      <c r="AE85" s="109">
        <v>2</v>
      </c>
      <c r="AF85" s="110"/>
      <c r="AG85" s="105" t="e">
        <f>IF(AF85&gt;#REF!,"LB","KR")</f>
        <v>#REF!</v>
      </c>
      <c r="AH85" s="110">
        <v>2318421000</v>
      </c>
      <c r="AI85" s="110">
        <v>2613231000</v>
      </c>
      <c r="AJ85" s="110">
        <v>2774409000</v>
      </c>
      <c r="AK85" s="111">
        <v>2945528000</v>
      </c>
      <c r="AL85" s="111">
        <v>2774409000</v>
      </c>
      <c r="AM85" s="110">
        <v>2945528000</v>
      </c>
      <c r="AN85" s="110" t="e">
        <f t="shared" si="24"/>
        <v>#REF!</v>
      </c>
    </row>
    <row r="86" spans="1:40">
      <c r="A86" s="3">
        <f t="shared" si="22"/>
        <v>47</v>
      </c>
      <c r="B86" s="96">
        <v>7</v>
      </c>
      <c r="C86" s="97" t="s">
        <v>143</v>
      </c>
      <c r="D86" s="96">
        <v>19</v>
      </c>
      <c r="E86" s="99"/>
      <c r="F86" s="100" t="s">
        <v>78</v>
      </c>
      <c r="G86" s="101">
        <f t="shared" si="3"/>
        <v>138</v>
      </c>
      <c r="H86" s="101">
        <f t="shared" si="4"/>
        <v>120</v>
      </c>
      <c r="I86" s="102">
        <f t="shared" si="5"/>
        <v>26438045</v>
      </c>
      <c r="J86" s="102" t="e">
        <f>SUMIF($AN$4:$AN$22,D86,#REF!)</f>
        <v>#REF!</v>
      </c>
      <c r="K86" s="103" t="e">
        <f t="shared" si="6"/>
        <v>#REF!</v>
      </c>
      <c r="L86" s="104" t="e">
        <f>SUMIF($AN$4:$AN$22,D86,#REF!)</f>
        <v>#REF!</v>
      </c>
      <c r="M86" s="105" t="e">
        <f t="shared" si="7"/>
        <v>#REF!</v>
      </c>
      <c r="N86" s="105" t="e">
        <f t="shared" si="8"/>
        <v>#REF!</v>
      </c>
      <c r="O86" s="105" t="e">
        <f t="shared" si="9"/>
        <v>#REF!</v>
      </c>
      <c r="P86" s="105" t="e">
        <f t="shared" si="10"/>
        <v>#REF!</v>
      </c>
      <c r="Q86" s="106" t="e">
        <f t="shared" si="11"/>
        <v>#REF!</v>
      </c>
      <c r="R86" s="105" t="e">
        <f t="shared" si="11"/>
        <v>#REF!</v>
      </c>
      <c r="S86" s="105" t="e">
        <f t="shared" si="12"/>
        <v>#REF!</v>
      </c>
      <c r="T86" s="105"/>
      <c r="U86" s="105" t="e">
        <f t="shared" si="13"/>
        <v>#REF!</v>
      </c>
      <c r="V86" s="105" t="e">
        <f t="shared" si="14"/>
        <v>#REF!</v>
      </c>
      <c r="W86" s="105" t="e">
        <f t="shared" si="15"/>
        <v>#REF!</v>
      </c>
      <c r="X86" s="106" t="e">
        <f t="shared" si="16"/>
        <v>#REF!</v>
      </c>
      <c r="Y86" s="106" t="e">
        <f t="shared" si="17"/>
        <v>#REF!</v>
      </c>
      <c r="Z86" s="105" t="e">
        <f t="shared" si="18"/>
        <v>#REF!</v>
      </c>
      <c r="AA86" s="105" t="e">
        <f t="shared" si="23"/>
        <v>#REF!</v>
      </c>
      <c r="AB86" s="105"/>
      <c r="AC86" s="107" t="str">
        <f t="shared" si="19"/>
        <v>BERTAHAP</v>
      </c>
      <c r="AD86" s="108">
        <f t="shared" si="20"/>
        <v>0</v>
      </c>
      <c r="AE86" s="109">
        <v>2</v>
      </c>
      <c r="AF86" s="110"/>
      <c r="AG86" s="105" t="e">
        <f>IF(AF86&gt;#REF!,"LB","KR")</f>
        <v>#REF!</v>
      </c>
      <c r="AH86" s="110">
        <v>3091228000</v>
      </c>
      <c r="AI86" s="110">
        <v>3484307000</v>
      </c>
      <c r="AJ86" s="110">
        <v>3699212000</v>
      </c>
      <c r="AK86" s="111">
        <v>3927371000</v>
      </c>
      <c r="AL86" s="111">
        <v>3699212000</v>
      </c>
      <c r="AM86" s="110">
        <v>3927371000</v>
      </c>
      <c r="AN86" s="110" t="e">
        <f t="shared" si="24"/>
        <v>#REF!</v>
      </c>
    </row>
    <row r="87" spans="1:40">
      <c r="A87" s="3">
        <f t="shared" si="22"/>
        <v>48</v>
      </c>
      <c r="B87" s="96">
        <v>8</v>
      </c>
      <c r="C87" s="97" t="s">
        <v>143</v>
      </c>
      <c r="D87" s="96">
        <v>21</v>
      </c>
      <c r="E87" s="99"/>
      <c r="F87" s="100" t="s">
        <v>84</v>
      </c>
      <c r="G87" s="101">
        <f t="shared" si="3"/>
        <v>132</v>
      </c>
      <c r="H87" s="101">
        <f t="shared" si="4"/>
        <v>112</v>
      </c>
      <c r="I87" s="102">
        <f t="shared" si="5"/>
        <v>26438045</v>
      </c>
      <c r="J87" s="102" t="e">
        <f>SUMIF($AN$4:$AN$22,D87,#REF!)</f>
        <v>#REF!</v>
      </c>
      <c r="K87" s="103" t="e">
        <f t="shared" si="6"/>
        <v>#REF!</v>
      </c>
      <c r="L87" s="104" t="e">
        <f>SUMIF($AN$4:$AN$22,D87,#REF!)</f>
        <v>#REF!</v>
      </c>
      <c r="M87" s="105" t="e">
        <f t="shared" si="7"/>
        <v>#REF!</v>
      </c>
      <c r="N87" s="105" t="e">
        <f t="shared" si="8"/>
        <v>#REF!</v>
      </c>
      <c r="O87" s="105" t="e">
        <f t="shared" si="9"/>
        <v>#REF!</v>
      </c>
      <c r="P87" s="105" t="e">
        <f t="shared" si="10"/>
        <v>#REF!</v>
      </c>
      <c r="Q87" s="106" t="e">
        <f t="shared" si="11"/>
        <v>#REF!</v>
      </c>
      <c r="R87" s="105" t="e">
        <f t="shared" si="11"/>
        <v>#REF!</v>
      </c>
      <c r="S87" s="105" t="e">
        <f t="shared" si="12"/>
        <v>#REF!</v>
      </c>
      <c r="T87" s="105"/>
      <c r="U87" s="105" t="e">
        <f t="shared" si="13"/>
        <v>#REF!</v>
      </c>
      <c r="V87" s="105" t="e">
        <f t="shared" si="14"/>
        <v>#REF!</v>
      </c>
      <c r="W87" s="105" t="e">
        <f t="shared" si="15"/>
        <v>#REF!</v>
      </c>
      <c r="X87" s="106" t="e">
        <f t="shared" si="16"/>
        <v>#REF!</v>
      </c>
      <c r="Y87" s="106" t="e">
        <f t="shared" si="17"/>
        <v>#REF!</v>
      </c>
      <c r="Z87" s="105" t="e">
        <f t="shared" si="18"/>
        <v>#REF!</v>
      </c>
      <c r="AA87" s="105" t="e">
        <f t="shared" si="23"/>
        <v>#REF!</v>
      </c>
      <c r="AB87" s="105"/>
      <c r="AC87" s="107" t="str">
        <f t="shared" si="19"/>
        <v>BERTAHAP</v>
      </c>
      <c r="AD87" s="108">
        <f t="shared" si="20"/>
        <v>0</v>
      </c>
      <c r="AE87" s="109">
        <v>2</v>
      </c>
      <c r="AF87" s="110"/>
      <c r="AG87" s="105" t="e">
        <f>IF(AF87&gt;#REF!,"LB","KR")</f>
        <v>#REF!</v>
      </c>
      <c r="AH87" s="110">
        <v>3023959000</v>
      </c>
      <c r="AI87" s="110">
        <v>3408485000</v>
      </c>
      <c r="AJ87" s="110">
        <v>3618713000</v>
      </c>
      <c r="AK87" s="111">
        <v>3841907000</v>
      </c>
      <c r="AL87" s="111">
        <v>3618713000</v>
      </c>
      <c r="AM87" s="110">
        <v>3841907000</v>
      </c>
      <c r="AN87" s="110" t="e">
        <f t="shared" si="24"/>
        <v>#REF!</v>
      </c>
    </row>
    <row r="88" spans="1:40">
      <c r="A88" s="3">
        <f t="shared" si="22"/>
        <v>49</v>
      </c>
      <c r="B88" s="96">
        <v>1</v>
      </c>
      <c r="C88" s="97" t="s">
        <v>145</v>
      </c>
      <c r="D88" s="98" t="s">
        <v>19</v>
      </c>
      <c r="E88" s="99"/>
      <c r="F88" s="100" t="s">
        <v>72</v>
      </c>
      <c r="G88" s="101">
        <f t="shared" si="3"/>
        <v>175</v>
      </c>
      <c r="H88" s="101">
        <f t="shared" si="4"/>
        <v>156</v>
      </c>
      <c r="I88" s="102">
        <f t="shared" si="5"/>
        <v>26438045</v>
      </c>
      <c r="J88" s="102" t="e">
        <f>SUMIF($AN$4:$AN$22,D88,#REF!)</f>
        <v>#REF!</v>
      </c>
      <c r="K88" s="103" t="e">
        <f t="shared" si="6"/>
        <v>#REF!</v>
      </c>
      <c r="L88" s="104" t="e">
        <f>SUMIF($AN$4:$AN$22,D88,#REF!)</f>
        <v>#REF!</v>
      </c>
      <c r="M88" s="105" t="e">
        <f t="shared" si="7"/>
        <v>#REF!</v>
      </c>
      <c r="N88" s="105" t="e">
        <f t="shared" si="8"/>
        <v>#REF!</v>
      </c>
      <c r="O88" s="105" t="e">
        <f t="shared" si="9"/>
        <v>#REF!</v>
      </c>
      <c r="P88" s="105" t="e">
        <f t="shared" si="10"/>
        <v>#REF!</v>
      </c>
      <c r="Q88" s="106" t="e">
        <f t="shared" si="11"/>
        <v>#REF!</v>
      </c>
      <c r="R88" s="105" t="e">
        <f t="shared" si="11"/>
        <v>#REF!</v>
      </c>
      <c r="S88" s="105" t="e">
        <f t="shared" si="12"/>
        <v>#REF!</v>
      </c>
      <c r="T88" s="105"/>
      <c r="U88" s="105" t="e">
        <f t="shared" si="13"/>
        <v>#REF!</v>
      </c>
      <c r="V88" s="105" t="e">
        <f t="shared" si="14"/>
        <v>#REF!</v>
      </c>
      <c r="W88" s="105" t="e">
        <f t="shared" si="15"/>
        <v>#REF!</v>
      </c>
      <c r="X88" s="106" t="e">
        <f t="shared" si="16"/>
        <v>#REF!</v>
      </c>
      <c r="Y88" s="106" t="e">
        <f t="shared" si="17"/>
        <v>#REF!</v>
      </c>
      <c r="Z88" s="105" t="e">
        <f t="shared" si="18"/>
        <v>#REF!</v>
      </c>
      <c r="AA88" s="105" t="e">
        <f t="shared" si="23"/>
        <v>#REF!</v>
      </c>
      <c r="AB88" s="105"/>
      <c r="AC88" s="107" t="str">
        <f t="shared" si="19"/>
        <v>BERTAHAP</v>
      </c>
      <c r="AD88" s="108">
        <f t="shared" si="20"/>
        <v>0</v>
      </c>
      <c r="AE88" s="109">
        <v>2</v>
      </c>
      <c r="AF88" s="110"/>
      <c r="AG88" s="105" t="e">
        <f>IF(AF88&gt;#REF!,"LB","KR")</f>
        <v>#REF!</v>
      </c>
      <c r="AH88" s="110">
        <v>4094418000</v>
      </c>
      <c r="AI88" s="110">
        <v>4615064000</v>
      </c>
      <c r="AJ88" s="110">
        <v>4899711000</v>
      </c>
      <c r="AK88" s="111">
        <v>5201914000</v>
      </c>
      <c r="AL88" s="111">
        <v>4899711000</v>
      </c>
      <c r="AM88" s="110">
        <v>5201914000</v>
      </c>
      <c r="AN88" s="110" t="e">
        <f t="shared" si="24"/>
        <v>#REF!</v>
      </c>
    </row>
    <row r="89" spans="1:40">
      <c r="A89" s="3">
        <f t="shared" si="22"/>
        <v>50</v>
      </c>
      <c r="B89" s="96">
        <v>2</v>
      </c>
      <c r="C89" s="97" t="s">
        <v>145</v>
      </c>
      <c r="D89" s="98" t="s">
        <v>29</v>
      </c>
      <c r="E89" s="99"/>
      <c r="F89" s="100" t="s">
        <v>74</v>
      </c>
      <c r="G89" s="101">
        <f t="shared" si="3"/>
        <v>85</v>
      </c>
      <c r="H89" s="101">
        <f t="shared" si="4"/>
        <v>74</v>
      </c>
      <c r="I89" s="102">
        <f t="shared" si="5"/>
        <v>26438045</v>
      </c>
      <c r="J89" s="102" t="e">
        <f>SUMIF($AN$4:$AN$22,D89,#REF!)</f>
        <v>#REF!</v>
      </c>
      <c r="K89" s="103" t="e">
        <f t="shared" si="6"/>
        <v>#REF!</v>
      </c>
      <c r="L89" s="104" t="e">
        <f>SUMIF($AN$4:$AN$22,D89,#REF!)</f>
        <v>#REF!</v>
      </c>
      <c r="M89" s="105" t="e">
        <f t="shared" si="7"/>
        <v>#REF!</v>
      </c>
      <c r="N89" s="105" t="e">
        <f t="shared" si="8"/>
        <v>#REF!</v>
      </c>
      <c r="O89" s="105" t="e">
        <f t="shared" si="9"/>
        <v>#REF!</v>
      </c>
      <c r="P89" s="105" t="e">
        <f t="shared" si="10"/>
        <v>#REF!</v>
      </c>
      <c r="Q89" s="106" t="e">
        <f t="shared" si="11"/>
        <v>#REF!</v>
      </c>
      <c r="R89" s="105" t="e">
        <f t="shared" si="11"/>
        <v>#REF!</v>
      </c>
      <c r="S89" s="105" t="e">
        <f t="shared" si="12"/>
        <v>#REF!</v>
      </c>
      <c r="T89" s="105"/>
      <c r="U89" s="105" t="e">
        <f t="shared" si="13"/>
        <v>#REF!</v>
      </c>
      <c r="V89" s="105" t="e">
        <f t="shared" si="14"/>
        <v>#REF!</v>
      </c>
      <c r="W89" s="105" t="e">
        <f t="shared" si="15"/>
        <v>#REF!</v>
      </c>
      <c r="X89" s="106" t="e">
        <f t="shared" si="16"/>
        <v>#REF!</v>
      </c>
      <c r="Y89" s="106" t="e">
        <f t="shared" si="17"/>
        <v>#REF!</v>
      </c>
      <c r="Z89" s="105" t="e">
        <f t="shared" si="18"/>
        <v>#REF!</v>
      </c>
      <c r="AA89" s="105" t="e">
        <f t="shared" si="23"/>
        <v>#REF!</v>
      </c>
      <c r="AB89" s="105"/>
      <c r="AC89" s="107" t="str">
        <f t="shared" si="19"/>
        <v>BERTAHAP</v>
      </c>
      <c r="AD89" s="108">
        <f t="shared" si="20"/>
        <v>0</v>
      </c>
      <c r="AE89" s="109">
        <v>2</v>
      </c>
      <c r="AF89" s="110"/>
      <c r="AG89" s="105" t="e">
        <f>IF(AF89&gt;#REF!,"LB","KR")</f>
        <v>#REF!</v>
      </c>
      <c r="AH89" s="110">
        <v>1906257000</v>
      </c>
      <c r="AI89" s="110">
        <v>2148656000</v>
      </c>
      <c r="AJ89" s="110">
        <v>2281181000</v>
      </c>
      <c r="AK89" s="111">
        <v>2421879000</v>
      </c>
      <c r="AL89" s="111">
        <v>2281181000</v>
      </c>
      <c r="AM89" s="110">
        <v>2421879000</v>
      </c>
      <c r="AN89" s="110" t="e">
        <f t="shared" si="24"/>
        <v>#REF!</v>
      </c>
    </row>
    <row r="90" spans="1:40">
      <c r="A90" s="3">
        <f t="shared" si="22"/>
        <v>51</v>
      </c>
      <c r="B90" s="96">
        <v>3</v>
      </c>
      <c r="C90" s="97" t="s">
        <v>145</v>
      </c>
      <c r="D90" s="98" t="s">
        <v>32</v>
      </c>
      <c r="E90" s="99"/>
      <c r="F90" s="100" t="s">
        <v>56</v>
      </c>
      <c r="G90" s="101">
        <f t="shared" si="3"/>
        <v>85</v>
      </c>
      <c r="H90" s="101">
        <f t="shared" si="4"/>
        <v>74</v>
      </c>
      <c r="I90" s="102">
        <f t="shared" si="5"/>
        <v>26438045</v>
      </c>
      <c r="J90" s="102" t="e">
        <f>SUMIF($AN$4:$AN$22,D90,#REF!)</f>
        <v>#REF!</v>
      </c>
      <c r="K90" s="103" t="e">
        <f t="shared" si="6"/>
        <v>#REF!</v>
      </c>
      <c r="L90" s="104" t="e">
        <f>SUMIF($AN$4:$AN$22,D90,#REF!)</f>
        <v>#REF!</v>
      </c>
      <c r="M90" s="105" t="e">
        <f t="shared" si="7"/>
        <v>#REF!</v>
      </c>
      <c r="N90" s="105" t="e">
        <f t="shared" si="8"/>
        <v>#REF!</v>
      </c>
      <c r="O90" s="105" t="e">
        <f t="shared" si="9"/>
        <v>#REF!</v>
      </c>
      <c r="P90" s="105" t="e">
        <f t="shared" si="10"/>
        <v>#REF!</v>
      </c>
      <c r="Q90" s="106" t="e">
        <f t="shared" si="11"/>
        <v>#REF!</v>
      </c>
      <c r="R90" s="105" t="e">
        <f t="shared" si="11"/>
        <v>#REF!</v>
      </c>
      <c r="S90" s="105" t="e">
        <f t="shared" si="12"/>
        <v>#REF!</v>
      </c>
      <c r="T90" s="105"/>
      <c r="U90" s="105" t="e">
        <f t="shared" si="13"/>
        <v>#REF!</v>
      </c>
      <c r="V90" s="105" t="e">
        <f t="shared" si="14"/>
        <v>#REF!</v>
      </c>
      <c r="W90" s="105" t="e">
        <f t="shared" si="15"/>
        <v>#REF!</v>
      </c>
      <c r="X90" s="106" t="e">
        <f t="shared" si="16"/>
        <v>#REF!</v>
      </c>
      <c r="Y90" s="106" t="e">
        <f t="shared" si="17"/>
        <v>#REF!</v>
      </c>
      <c r="Z90" s="105" t="e">
        <f t="shared" si="18"/>
        <v>#REF!</v>
      </c>
      <c r="AA90" s="105" t="e">
        <f t="shared" si="23"/>
        <v>#REF!</v>
      </c>
      <c r="AB90" s="105"/>
      <c r="AC90" s="107" t="str">
        <f t="shared" si="19"/>
        <v>BERTAHAP</v>
      </c>
      <c r="AD90" s="108">
        <f t="shared" si="20"/>
        <v>0</v>
      </c>
      <c r="AE90" s="109">
        <v>2</v>
      </c>
      <c r="AF90" s="110"/>
      <c r="AG90" s="105" t="e">
        <f>IF(AF90&gt;#REF!,"LB","KR")</f>
        <v>#REF!</v>
      </c>
      <c r="AH90" s="110">
        <v>1906257000</v>
      </c>
      <c r="AI90" s="110">
        <v>2148656000</v>
      </c>
      <c r="AJ90" s="110">
        <v>2281181000</v>
      </c>
      <c r="AK90" s="111">
        <v>2421879000</v>
      </c>
      <c r="AL90" s="111">
        <v>2281181000</v>
      </c>
      <c r="AM90" s="110">
        <v>2421879000</v>
      </c>
      <c r="AN90" s="110" t="e">
        <f t="shared" si="24"/>
        <v>#REF!</v>
      </c>
    </row>
    <row r="91" spans="1:40">
      <c r="A91" s="3">
        <f t="shared" si="22"/>
        <v>52</v>
      </c>
      <c r="B91" s="96">
        <v>4</v>
      </c>
      <c r="C91" s="97" t="s">
        <v>145</v>
      </c>
      <c r="D91" s="98" t="s">
        <v>38</v>
      </c>
      <c r="E91" s="99"/>
      <c r="F91" s="100" t="s">
        <v>58</v>
      </c>
      <c r="G91" s="101">
        <f t="shared" si="3"/>
        <v>101</v>
      </c>
      <c r="H91" s="101">
        <f t="shared" si="4"/>
        <v>90</v>
      </c>
      <c r="I91" s="102">
        <f t="shared" si="5"/>
        <v>26438045</v>
      </c>
      <c r="J91" s="102" t="e">
        <f>SUMIF($AN$4:$AN$22,D91,#REF!)</f>
        <v>#REF!</v>
      </c>
      <c r="K91" s="103" t="e">
        <f t="shared" si="6"/>
        <v>#REF!</v>
      </c>
      <c r="L91" s="104" t="e">
        <f>SUMIF($AN$4:$AN$22,D91,#REF!)</f>
        <v>#REF!</v>
      </c>
      <c r="M91" s="105" t="e">
        <f t="shared" si="7"/>
        <v>#REF!</v>
      </c>
      <c r="N91" s="105" t="e">
        <f t="shared" si="8"/>
        <v>#REF!</v>
      </c>
      <c r="O91" s="105" t="e">
        <f t="shared" si="9"/>
        <v>#REF!</v>
      </c>
      <c r="P91" s="105" t="e">
        <f t="shared" si="10"/>
        <v>#REF!</v>
      </c>
      <c r="Q91" s="106" t="e">
        <f t="shared" si="11"/>
        <v>#REF!</v>
      </c>
      <c r="R91" s="105" t="e">
        <f t="shared" si="11"/>
        <v>#REF!</v>
      </c>
      <c r="S91" s="105" t="e">
        <f t="shared" si="12"/>
        <v>#REF!</v>
      </c>
      <c r="T91" s="105"/>
      <c r="U91" s="105" t="e">
        <f t="shared" si="13"/>
        <v>#REF!</v>
      </c>
      <c r="V91" s="105" t="e">
        <f t="shared" si="14"/>
        <v>#REF!</v>
      </c>
      <c r="W91" s="105" t="e">
        <f t="shared" si="15"/>
        <v>#REF!</v>
      </c>
      <c r="X91" s="106" t="e">
        <f t="shared" si="16"/>
        <v>#REF!</v>
      </c>
      <c r="Y91" s="106" t="e">
        <f t="shared" si="17"/>
        <v>#REF!</v>
      </c>
      <c r="Z91" s="105" t="e">
        <f t="shared" si="18"/>
        <v>#REF!</v>
      </c>
      <c r="AA91" s="105" t="e">
        <f t="shared" si="23"/>
        <v>#REF!</v>
      </c>
      <c r="AB91" s="105"/>
      <c r="AC91" s="107" t="str">
        <f t="shared" si="19"/>
        <v>BERTAHAP</v>
      </c>
      <c r="AD91" s="108">
        <f t="shared" si="20"/>
        <v>0</v>
      </c>
      <c r="AE91" s="109">
        <v>2</v>
      </c>
      <c r="AF91" s="110"/>
      <c r="AG91" s="105" t="e">
        <f>IF(AF91&gt;#REF!,"LB","KR")</f>
        <v>#REF!</v>
      </c>
      <c r="AH91" s="110">
        <v>2318421000</v>
      </c>
      <c r="AI91" s="110">
        <v>2613231000</v>
      </c>
      <c r="AJ91" s="110">
        <v>2774409000</v>
      </c>
      <c r="AK91" s="111">
        <v>2945528000</v>
      </c>
      <c r="AL91" s="111">
        <v>2774409000</v>
      </c>
      <c r="AM91" s="110">
        <v>2945528000</v>
      </c>
      <c r="AN91" s="110" t="e">
        <f t="shared" si="24"/>
        <v>#REF!</v>
      </c>
    </row>
    <row r="92" spans="1:40">
      <c r="A92" s="3">
        <f t="shared" si="22"/>
        <v>53</v>
      </c>
      <c r="B92" s="96">
        <v>5</v>
      </c>
      <c r="C92" s="97" t="s">
        <v>145</v>
      </c>
      <c r="D92" s="98" t="s">
        <v>44</v>
      </c>
      <c r="E92" s="99"/>
      <c r="F92" s="100" t="s">
        <v>60</v>
      </c>
      <c r="G92" s="101">
        <f t="shared" si="3"/>
        <v>101</v>
      </c>
      <c r="H92" s="101">
        <f t="shared" si="4"/>
        <v>90</v>
      </c>
      <c r="I92" s="102">
        <f t="shared" si="5"/>
        <v>26438045</v>
      </c>
      <c r="J92" s="102" t="e">
        <f>SUMIF($AN$4:$AN$22,D92,#REF!)</f>
        <v>#REF!</v>
      </c>
      <c r="K92" s="103" t="e">
        <f t="shared" si="6"/>
        <v>#REF!</v>
      </c>
      <c r="L92" s="104" t="e">
        <f>SUMIF($AN$4:$AN$22,D92,#REF!)</f>
        <v>#REF!</v>
      </c>
      <c r="M92" s="105" t="e">
        <f t="shared" si="7"/>
        <v>#REF!</v>
      </c>
      <c r="N92" s="105" t="e">
        <f t="shared" si="8"/>
        <v>#REF!</v>
      </c>
      <c r="O92" s="105" t="e">
        <f t="shared" si="9"/>
        <v>#REF!</v>
      </c>
      <c r="P92" s="105" t="e">
        <f t="shared" si="10"/>
        <v>#REF!</v>
      </c>
      <c r="Q92" s="106" t="e">
        <f t="shared" si="11"/>
        <v>#REF!</v>
      </c>
      <c r="R92" s="105" t="e">
        <f t="shared" si="11"/>
        <v>#REF!</v>
      </c>
      <c r="S92" s="105" t="e">
        <f t="shared" si="12"/>
        <v>#REF!</v>
      </c>
      <c r="T92" s="105"/>
      <c r="U92" s="105" t="e">
        <f t="shared" si="13"/>
        <v>#REF!</v>
      </c>
      <c r="V92" s="105" t="e">
        <f t="shared" si="14"/>
        <v>#REF!</v>
      </c>
      <c r="W92" s="105" t="e">
        <f t="shared" si="15"/>
        <v>#REF!</v>
      </c>
      <c r="X92" s="106" t="e">
        <f t="shared" si="16"/>
        <v>#REF!</v>
      </c>
      <c r="Y92" s="106" t="e">
        <f t="shared" si="17"/>
        <v>#REF!</v>
      </c>
      <c r="Z92" s="105" t="e">
        <f t="shared" si="18"/>
        <v>#REF!</v>
      </c>
      <c r="AA92" s="105" t="e">
        <f t="shared" si="23"/>
        <v>#REF!</v>
      </c>
      <c r="AB92" s="105"/>
      <c r="AC92" s="107" t="str">
        <f t="shared" si="19"/>
        <v>BERTAHAP</v>
      </c>
      <c r="AD92" s="108">
        <f t="shared" si="20"/>
        <v>0</v>
      </c>
      <c r="AE92" s="109">
        <v>2</v>
      </c>
      <c r="AF92" s="110"/>
      <c r="AG92" s="105" t="e">
        <f>IF(AF92&gt;#REF!,"LB","KR")</f>
        <v>#REF!</v>
      </c>
      <c r="AH92" s="110">
        <v>2318421000</v>
      </c>
      <c r="AI92" s="110">
        <v>2613231000</v>
      </c>
      <c r="AJ92" s="110">
        <v>2774409000</v>
      </c>
      <c r="AK92" s="111">
        <v>2945528000</v>
      </c>
      <c r="AL92" s="111">
        <v>2774409000</v>
      </c>
      <c r="AM92" s="110">
        <v>2945528000</v>
      </c>
      <c r="AN92" s="110" t="e">
        <f t="shared" si="24"/>
        <v>#REF!</v>
      </c>
    </row>
    <row r="93" spans="1:40">
      <c r="A93" s="3">
        <f t="shared" si="22"/>
        <v>54</v>
      </c>
      <c r="B93" s="96">
        <v>6</v>
      </c>
      <c r="C93" s="97" t="s">
        <v>145</v>
      </c>
      <c r="D93" s="96">
        <v>11</v>
      </c>
      <c r="E93" s="99"/>
      <c r="F93" s="100" t="s">
        <v>62</v>
      </c>
      <c r="G93" s="101">
        <f t="shared" si="3"/>
        <v>101</v>
      </c>
      <c r="H93" s="101">
        <f t="shared" si="4"/>
        <v>90</v>
      </c>
      <c r="I93" s="102">
        <f t="shared" si="5"/>
        <v>26438045</v>
      </c>
      <c r="J93" s="102" t="e">
        <f>SUMIF($AN$4:$AN$22,D93,#REF!)</f>
        <v>#REF!</v>
      </c>
      <c r="K93" s="103" t="e">
        <f t="shared" si="6"/>
        <v>#REF!</v>
      </c>
      <c r="L93" s="104" t="e">
        <f>SUMIF($AN$4:$AN$22,D93,#REF!)</f>
        <v>#REF!</v>
      </c>
      <c r="M93" s="105" t="e">
        <f t="shared" si="7"/>
        <v>#REF!</v>
      </c>
      <c r="N93" s="105" t="e">
        <f t="shared" si="8"/>
        <v>#REF!</v>
      </c>
      <c r="O93" s="105" t="e">
        <f t="shared" si="9"/>
        <v>#REF!</v>
      </c>
      <c r="P93" s="105" t="e">
        <f t="shared" si="10"/>
        <v>#REF!</v>
      </c>
      <c r="Q93" s="106" t="e">
        <f t="shared" si="11"/>
        <v>#REF!</v>
      </c>
      <c r="R93" s="105" t="e">
        <f t="shared" si="11"/>
        <v>#REF!</v>
      </c>
      <c r="S93" s="105" t="e">
        <f t="shared" si="12"/>
        <v>#REF!</v>
      </c>
      <c r="T93" s="105"/>
      <c r="U93" s="105" t="e">
        <f t="shared" si="13"/>
        <v>#REF!</v>
      </c>
      <c r="V93" s="105" t="e">
        <f t="shared" si="14"/>
        <v>#REF!</v>
      </c>
      <c r="W93" s="105" t="e">
        <f t="shared" si="15"/>
        <v>#REF!</v>
      </c>
      <c r="X93" s="106" t="e">
        <f t="shared" si="16"/>
        <v>#REF!</v>
      </c>
      <c r="Y93" s="106" t="e">
        <f t="shared" si="17"/>
        <v>#REF!</v>
      </c>
      <c r="Z93" s="105" t="e">
        <f t="shared" si="18"/>
        <v>#REF!</v>
      </c>
      <c r="AA93" s="105" t="e">
        <f t="shared" si="23"/>
        <v>#REF!</v>
      </c>
      <c r="AB93" s="105"/>
      <c r="AC93" s="107" t="str">
        <f t="shared" si="19"/>
        <v>BERTAHAP</v>
      </c>
      <c r="AD93" s="108">
        <f t="shared" si="20"/>
        <v>0</v>
      </c>
      <c r="AE93" s="109">
        <v>2</v>
      </c>
      <c r="AF93" s="110"/>
      <c r="AG93" s="105" t="e">
        <f>IF(AF93&gt;#REF!,"LB","KR")</f>
        <v>#REF!</v>
      </c>
      <c r="AH93" s="110">
        <v>2318421000</v>
      </c>
      <c r="AI93" s="110">
        <v>2613231000</v>
      </c>
      <c r="AJ93" s="110">
        <v>2774409000</v>
      </c>
      <c r="AK93" s="111">
        <v>2945528000</v>
      </c>
      <c r="AL93" s="111">
        <v>2774409000</v>
      </c>
      <c r="AM93" s="110">
        <v>2945528000</v>
      </c>
      <c r="AN93" s="110" t="e">
        <f t="shared" si="24"/>
        <v>#REF!</v>
      </c>
    </row>
    <row r="94" spans="1:40">
      <c r="A94" s="3">
        <f t="shared" si="22"/>
        <v>55</v>
      </c>
      <c r="B94" s="96">
        <v>7</v>
      </c>
      <c r="C94" s="97" t="s">
        <v>145</v>
      </c>
      <c r="D94" s="96">
        <v>19</v>
      </c>
      <c r="E94" s="99"/>
      <c r="F94" s="100" t="s">
        <v>78</v>
      </c>
      <c r="G94" s="101">
        <f t="shared" si="3"/>
        <v>138</v>
      </c>
      <c r="H94" s="101">
        <f t="shared" si="4"/>
        <v>120</v>
      </c>
      <c r="I94" s="102">
        <f t="shared" si="5"/>
        <v>26438045</v>
      </c>
      <c r="J94" s="102" t="e">
        <f>SUMIF($AN$4:$AN$22,D94,#REF!)</f>
        <v>#REF!</v>
      </c>
      <c r="K94" s="103" t="e">
        <f t="shared" si="6"/>
        <v>#REF!</v>
      </c>
      <c r="L94" s="104" t="e">
        <f>SUMIF($AN$4:$AN$22,D94,#REF!)</f>
        <v>#REF!</v>
      </c>
      <c r="M94" s="105" t="e">
        <f t="shared" si="7"/>
        <v>#REF!</v>
      </c>
      <c r="N94" s="105" t="e">
        <f t="shared" si="8"/>
        <v>#REF!</v>
      </c>
      <c r="O94" s="105" t="e">
        <f t="shared" si="9"/>
        <v>#REF!</v>
      </c>
      <c r="P94" s="105" t="e">
        <f t="shared" si="10"/>
        <v>#REF!</v>
      </c>
      <c r="Q94" s="106" t="e">
        <f t="shared" si="11"/>
        <v>#REF!</v>
      </c>
      <c r="R94" s="105" t="e">
        <f t="shared" si="11"/>
        <v>#REF!</v>
      </c>
      <c r="S94" s="105" t="e">
        <f t="shared" si="12"/>
        <v>#REF!</v>
      </c>
      <c r="T94" s="105"/>
      <c r="U94" s="105" t="e">
        <f t="shared" si="13"/>
        <v>#REF!</v>
      </c>
      <c r="V94" s="105" t="e">
        <f t="shared" si="14"/>
        <v>#REF!</v>
      </c>
      <c r="W94" s="105" t="e">
        <f t="shared" si="15"/>
        <v>#REF!</v>
      </c>
      <c r="X94" s="106" t="e">
        <f t="shared" si="16"/>
        <v>#REF!</v>
      </c>
      <c r="Y94" s="106" t="e">
        <f t="shared" si="17"/>
        <v>#REF!</v>
      </c>
      <c r="Z94" s="105" t="e">
        <f t="shared" si="18"/>
        <v>#REF!</v>
      </c>
      <c r="AA94" s="105" t="e">
        <f t="shared" si="23"/>
        <v>#REF!</v>
      </c>
      <c r="AB94" s="105"/>
      <c r="AC94" s="107" t="str">
        <f t="shared" si="19"/>
        <v>BERTAHAP</v>
      </c>
      <c r="AD94" s="108">
        <f t="shared" si="20"/>
        <v>0</v>
      </c>
      <c r="AE94" s="109">
        <v>2</v>
      </c>
      <c r="AF94" s="110"/>
      <c r="AG94" s="105" t="e">
        <f>IF(AF94&gt;#REF!,"LB","KR")</f>
        <v>#REF!</v>
      </c>
      <c r="AH94" s="110">
        <v>3091228000</v>
      </c>
      <c r="AI94" s="110">
        <v>3484307000</v>
      </c>
      <c r="AJ94" s="110">
        <v>3699212000</v>
      </c>
      <c r="AK94" s="111">
        <v>3927371000</v>
      </c>
      <c r="AL94" s="111">
        <v>3699212000</v>
      </c>
      <c r="AM94" s="110">
        <v>3927371000</v>
      </c>
      <c r="AN94" s="110" t="e">
        <f t="shared" si="24"/>
        <v>#REF!</v>
      </c>
    </row>
    <row r="95" spans="1:40">
      <c r="A95" s="3">
        <f t="shared" si="22"/>
        <v>56</v>
      </c>
      <c r="B95" s="96">
        <v>8</v>
      </c>
      <c r="C95" s="97" t="s">
        <v>145</v>
      </c>
      <c r="D95" s="96">
        <v>21</v>
      </c>
      <c r="E95" s="99"/>
      <c r="F95" s="100" t="s">
        <v>84</v>
      </c>
      <c r="G95" s="101">
        <f t="shared" si="3"/>
        <v>132</v>
      </c>
      <c r="H95" s="101">
        <f t="shared" si="4"/>
        <v>112</v>
      </c>
      <c r="I95" s="102">
        <f t="shared" si="5"/>
        <v>26438045</v>
      </c>
      <c r="J95" s="102" t="e">
        <f>SUMIF($AN$4:$AN$22,D95,#REF!)</f>
        <v>#REF!</v>
      </c>
      <c r="K95" s="103" t="e">
        <f t="shared" si="6"/>
        <v>#REF!</v>
      </c>
      <c r="L95" s="104" t="e">
        <f>SUMIF($AN$4:$AN$22,D95,#REF!)</f>
        <v>#REF!</v>
      </c>
      <c r="M95" s="105" t="e">
        <f t="shared" si="7"/>
        <v>#REF!</v>
      </c>
      <c r="N95" s="105" t="e">
        <f t="shared" si="8"/>
        <v>#REF!</v>
      </c>
      <c r="O95" s="105" t="e">
        <f t="shared" si="9"/>
        <v>#REF!</v>
      </c>
      <c r="P95" s="105" t="e">
        <f t="shared" si="10"/>
        <v>#REF!</v>
      </c>
      <c r="Q95" s="106" t="e">
        <f t="shared" si="11"/>
        <v>#REF!</v>
      </c>
      <c r="R95" s="105" t="e">
        <f t="shared" si="11"/>
        <v>#REF!</v>
      </c>
      <c r="S95" s="105" t="e">
        <f t="shared" si="12"/>
        <v>#REF!</v>
      </c>
      <c r="T95" s="105"/>
      <c r="U95" s="105" t="e">
        <f t="shared" si="13"/>
        <v>#REF!</v>
      </c>
      <c r="V95" s="105" t="e">
        <f t="shared" si="14"/>
        <v>#REF!</v>
      </c>
      <c r="W95" s="105" t="e">
        <f t="shared" si="15"/>
        <v>#REF!</v>
      </c>
      <c r="X95" s="106" t="e">
        <f t="shared" si="16"/>
        <v>#REF!</v>
      </c>
      <c r="Y95" s="106" t="e">
        <f t="shared" si="17"/>
        <v>#REF!</v>
      </c>
      <c r="Z95" s="105" t="e">
        <f t="shared" si="18"/>
        <v>#REF!</v>
      </c>
      <c r="AA95" s="105" t="e">
        <f t="shared" si="23"/>
        <v>#REF!</v>
      </c>
      <c r="AB95" s="105"/>
      <c r="AC95" s="107" t="str">
        <f t="shared" si="19"/>
        <v>BERTAHAP</v>
      </c>
      <c r="AD95" s="108">
        <f t="shared" si="20"/>
        <v>0</v>
      </c>
      <c r="AE95" s="109">
        <v>2</v>
      </c>
      <c r="AF95" s="110"/>
      <c r="AG95" s="105" t="e">
        <f>IF(AF95&gt;#REF!,"LB","KR")</f>
        <v>#REF!</v>
      </c>
      <c r="AH95" s="110">
        <v>2994019000</v>
      </c>
      <c r="AI95" s="110">
        <v>3374738000</v>
      </c>
      <c r="AJ95" s="110">
        <v>3582884000</v>
      </c>
      <c r="AK95" s="111">
        <v>3803869000</v>
      </c>
      <c r="AL95" s="111">
        <v>3582884000</v>
      </c>
      <c r="AM95" s="110">
        <v>3803869000</v>
      </c>
      <c r="AN95" s="110" t="e">
        <f t="shared" si="24"/>
        <v>#REF!</v>
      </c>
    </row>
    <row r="96" spans="1:40">
      <c r="A96" s="3">
        <f t="shared" si="22"/>
        <v>57</v>
      </c>
      <c r="B96" s="96">
        <v>1</v>
      </c>
      <c r="C96" s="97" t="s">
        <v>149</v>
      </c>
      <c r="D96" s="98" t="s">
        <v>19</v>
      </c>
      <c r="E96" s="99"/>
      <c r="F96" s="100" t="s">
        <v>72</v>
      </c>
      <c r="G96" s="101">
        <f t="shared" si="3"/>
        <v>175</v>
      </c>
      <c r="H96" s="101">
        <f t="shared" si="4"/>
        <v>156</v>
      </c>
      <c r="I96" s="102">
        <f t="shared" si="5"/>
        <v>26438045</v>
      </c>
      <c r="J96" s="102" t="e">
        <f>SUMIF($AN$4:$AN$22,D96,#REF!)</f>
        <v>#REF!</v>
      </c>
      <c r="K96" s="103" t="e">
        <f t="shared" si="6"/>
        <v>#REF!</v>
      </c>
      <c r="L96" s="104" t="e">
        <f>SUMIF($AN$4:$AN$22,D96,#REF!)</f>
        <v>#REF!</v>
      </c>
      <c r="M96" s="105" t="e">
        <f t="shared" si="7"/>
        <v>#REF!</v>
      </c>
      <c r="N96" s="105" t="e">
        <f t="shared" si="8"/>
        <v>#REF!</v>
      </c>
      <c r="O96" s="105" t="e">
        <f t="shared" si="9"/>
        <v>#REF!</v>
      </c>
      <c r="P96" s="105" t="e">
        <f t="shared" si="10"/>
        <v>#REF!</v>
      </c>
      <c r="Q96" s="106" t="e">
        <f t="shared" si="11"/>
        <v>#REF!</v>
      </c>
      <c r="R96" s="105" t="e">
        <f t="shared" si="11"/>
        <v>#REF!</v>
      </c>
      <c r="S96" s="105" t="e">
        <f t="shared" si="12"/>
        <v>#REF!</v>
      </c>
      <c r="T96" s="105"/>
      <c r="U96" s="105" t="e">
        <f t="shared" si="13"/>
        <v>#REF!</v>
      </c>
      <c r="V96" s="105" t="e">
        <f t="shared" si="14"/>
        <v>#REF!</v>
      </c>
      <c r="W96" s="105" t="e">
        <f t="shared" si="15"/>
        <v>#REF!</v>
      </c>
      <c r="X96" s="106" t="e">
        <f t="shared" si="16"/>
        <v>#REF!</v>
      </c>
      <c r="Y96" s="106" t="e">
        <f t="shared" si="17"/>
        <v>#REF!</v>
      </c>
      <c r="Z96" s="105" t="e">
        <f t="shared" si="18"/>
        <v>#REF!</v>
      </c>
      <c r="AA96" s="105" t="e">
        <f t="shared" si="23"/>
        <v>#REF!</v>
      </c>
      <c r="AB96" s="105"/>
      <c r="AC96" s="107" t="str">
        <f t="shared" si="19"/>
        <v>BERTAHAP</v>
      </c>
      <c r="AD96" s="108">
        <f t="shared" si="20"/>
        <v>0</v>
      </c>
      <c r="AE96" s="109">
        <v>2</v>
      </c>
      <c r="AF96" s="110"/>
      <c r="AG96" s="105" t="e">
        <f>IF(AF96&gt;#REF!,"LB","KR")</f>
        <v>#REF!</v>
      </c>
      <c r="AH96" s="110">
        <v>4094418000</v>
      </c>
      <c r="AI96" s="110">
        <v>4615064000</v>
      </c>
      <c r="AJ96" s="110">
        <v>4899711000</v>
      </c>
      <c r="AK96" s="111">
        <v>5201914000</v>
      </c>
      <c r="AL96" s="111">
        <v>4899711000</v>
      </c>
      <c r="AM96" s="110">
        <v>5201914000</v>
      </c>
      <c r="AN96" s="110" t="e">
        <f t="shared" si="24"/>
        <v>#REF!</v>
      </c>
    </row>
    <row r="97" spans="1:40">
      <c r="A97" s="3">
        <f t="shared" si="22"/>
        <v>58</v>
      </c>
      <c r="B97" s="96">
        <v>2</v>
      </c>
      <c r="C97" s="97" t="s">
        <v>149</v>
      </c>
      <c r="D97" s="98" t="s">
        <v>29</v>
      </c>
      <c r="E97" s="99"/>
      <c r="F97" s="100" t="s">
        <v>74</v>
      </c>
      <c r="G97" s="101">
        <f t="shared" si="3"/>
        <v>85</v>
      </c>
      <c r="H97" s="101">
        <f t="shared" si="4"/>
        <v>74</v>
      </c>
      <c r="I97" s="102">
        <f t="shared" si="5"/>
        <v>26438045</v>
      </c>
      <c r="J97" s="102" t="e">
        <f>SUMIF($AN$4:$AN$22,D97,#REF!)</f>
        <v>#REF!</v>
      </c>
      <c r="K97" s="103" t="e">
        <f t="shared" si="6"/>
        <v>#REF!</v>
      </c>
      <c r="L97" s="104" t="e">
        <f>SUMIF($AN$4:$AN$22,D97,#REF!)</f>
        <v>#REF!</v>
      </c>
      <c r="M97" s="105" t="e">
        <f t="shared" si="7"/>
        <v>#REF!</v>
      </c>
      <c r="N97" s="105" t="e">
        <f t="shared" si="8"/>
        <v>#REF!</v>
      </c>
      <c r="O97" s="105" t="e">
        <f t="shared" si="9"/>
        <v>#REF!</v>
      </c>
      <c r="P97" s="105" t="e">
        <f t="shared" si="10"/>
        <v>#REF!</v>
      </c>
      <c r="Q97" s="106" t="e">
        <f t="shared" si="11"/>
        <v>#REF!</v>
      </c>
      <c r="R97" s="105" t="e">
        <f t="shared" si="11"/>
        <v>#REF!</v>
      </c>
      <c r="S97" s="105" t="e">
        <f t="shared" si="12"/>
        <v>#REF!</v>
      </c>
      <c r="T97" s="105"/>
      <c r="U97" s="105" t="e">
        <f t="shared" si="13"/>
        <v>#REF!</v>
      </c>
      <c r="V97" s="105" t="e">
        <f t="shared" si="14"/>
        <v>#REF!</v>
      </c>
      <c r="W97" s="105" t="e">
        <f t="shared" si="15"/>
        <v>#REF!</v>
      </c>
      <c r="X97" s="106" t="e">
        <f t="shared" si="16"/>
        <v>#REF!</v>
      </c>
      <c r="Y97" s="106" t="e">
        <f t="shared" si="17"/>
        <v>#REF!</v>
      </c>
      <c r="Z97" s="105" t="e">
        <f t="shared" si="18"/>
        <v>#REF!</v>
      </c>
      <c r="AA97" s="105" t="e">
        <f t="shared" si="23"/>
        <v>#REF!</v>
      </c>
      <c r="AB97" s="105"/>
      <c r="AC97" s="107" t="str">
        <f t="shared" si="19"/>
        <v>BERTAHAP</v>
      </c>
      <c r="AD97" s="108">
        <f t="shared" si="20"/>
        <v>0</v>
      </c>
      <c r="AE97" s="109">
        <v>2</v>
      </c>
      <c r="AF97" s="110"/>
      <c r="AG97" s="105" t="e">
        <f>IF(AF97&gt;#REF!,"LB","KR")</f>
        <v>#REF!</v>
      </c>
      <c r="AH97" s="110">
        <v>1906257000</v>
      </c>
      <c r="AI97" s="110">
        <v>2148656000</v>
      </c>
      <c r="AJ97" s="110">
        <v>2281181000</v>
      </c>
      <c r="AK97" s="111">
        <v>2421879000</v>
      </c>
      <c r="AL97" s="111">
        <v>2281181000</v>
      </c>
      <c r="AM97" s="110">
        <v>2421879000</v>
      </c>
      <c r="AN97" s="110" t="e">
        <f t="shared" si="24"/>
        <v>#REF!</v>
      </c>
    </row>
    <row r="98" spans="1:40">
      <c r="A98" s="3">
        <f t="shared" si="22"/>
        <v>59</v>
      </c>
      <c r="B98" s="96">
        <v>3</v>
      </c>
      <c r="C98" s="97" t="s">
        <v>149</v>
      </c>
      <c r="D98" s="98" t="s">
        <v>32</v>
      </c>
      <c r="E98" s="99"/>
      <c r="F98" s="100" t="s">
        <v>56</v>
      </c>
      <c r="G98" s="101">
        <f t="shared" si="3"/>
        <v>85</v>
      </c>
      <c r="H98" s="101">
        <f t="shared" si="4"/>
        <v>74</v>
      </c>
      <c r="I98" s="102">
        <f t="shared" si="5"/>
        <v>26438045</v>
      </c>
      <c r="J98" s="102" t="e">
        <f>SUMIF($AN$4:$AN$22,D98,#REF!)</f>
        <v>#REF!</v>
      </c>
      <c r="K98" s="103" t="e">
        <f t="shared" si="6"/>
        <v>#REF!</v>
      </c>
      <c r="L98" s="104" t="e">
        <f>SUMIF($AN$4:$AN$22,D98,#REF!)</f>
        <v>#REF!</v>
      </c>
      <c r="M98" s="105" t="e">
        <f t="shared" si="7"/>
        <v>#REF!</v>
      </c>
      <c r="N98" s="105" t="e">
        <f t="shared" si="8"/>
        <v>#REF!</v>
      </c>
      <c r="O98" s="105" t="e">
        <f t="shared" si="9"/>
        <v>#REF!</v>
      </c>
      <c r="P98" s="105" t="e">
        <f t="shared" si="10"/>
        <v>#REF!</v>
      </c>
      <c r="Q98" s="106" t="e">
        <f t="shared" si="11"/>
        <v>#REF!</v>
      </c>
      <c r="R98" s="105" t="e">
        <f t="shared" si="11"/>
        <v>#REF!</v>
      </c>
      <c r="S98" s="105" t="e">
        <f t="shared" si="12"/>
        <v>#REF!</v>
      </c>
      <c r="T98" s="105"/>
      <c r="U98" s="105" t="e">
        <f t="shared" si="13"/>
        <v>#REF!</v>
      </c>
      <c r="V98" s="105" t="e">
        <f t="shared" si="14"/>
        <v>#REF!</v>
      </c>
      <c r="W98" s="105" t="e">
        <f t="shared" si="15"/>
        <v>#REF!</v>
      </c>
      <c r="X98" s="106" t="e">
        <f t="shared" si="16"/>
        <v>#REF!</v>
      </c>
      <c r="Y98" s="106" t="e">
        <f t="shared" si="17"/>
        <v>#REF!</v>
      </c>
      <c r="Z98" s="105" t="e">
        <f t="shared" si="18"/>
        <v>#REF!</v>
      </c>
      <c r="AA98" s="105" t="e">
        <f t="shared" si="23"/>
        <v>#REF!</v>
      </c>
      <c r="AB98" s="105"/>
      <c r="AC98" s="107" t="str">
        <f t="shared" si="19"/>
        <v>BERTAHAP</v>
      </c>
      <c r="AD98" s="108">
        <f t="shared" si="20"/>
        <v>0</v>
      </c>
      <c r="AE98" s="109">
        <v>2</v>
      </c>
      <c r="AF98" s="110"/>
      <c r="AG98" s="105" t="e">
        <f>IF(AF98&gt;#REF!,"LB","KR")</f>
        <v>#REF!</v>
      </c>
      <c r="AH98" s="110">
        <v>1906257000</v>
      </c>
      <c r="AI98" s="110">
        <v>2148656000</v>
      </c>
      <c r="AJ98" s="110">
        <v>2281181000</v>
      </c>
      <c r="AK98" s="111">
        <v>2421879000</v>
      </c>
      <c r="AL98" s="111">
        <v>2281181000</v>
      </c>
      <c r="AM98" s="110">
        <v>2421879000</v>
      </c>
      <c r="AN98" s="110" t="e">
        <f t="shared" si="24"/>
        <v>#REF!</v>
      </c>
    </row>
    <row r="99" spans="1:40">
      <c r="A99" s="3">
        <f t="shared" si="22"/>
        <v>60</v>
      </c>
      <c r="B99" s="96">
        <v>4</v>
      </c>
      <c r="C99" s="97" t="s">
        <v>149</v>
      </c>
      <c r="D99" s="98" t="s">
        <v>38</v>
      </c>
      <c r="E99" s="99"/>
      <c r="F99" s="100" t="s">
        <v>58</v>
      </c>
      <c r="G99" s="101">
        <f t="shared" si="3"/>
        <v>101</v>
      </c>
      <c r="H99" s="101">
        <f t="shared" si="4"/>
        <v>90</v>
      </c>
      <c r="I99" s="102">
        <f t="shared" si="5"/>
        <v>26438045</v>
      </c>
      <c r="J99" s="102" t="e">
        <f>SUMIF($AN$4:$AN$22,D99,#REF!)</f>
        <v>#REF!</v>
      </c>
      <c r="K99" s="103" t="e">
        <f t="shared" si="6"/>
        <v>#REF!</v>
      </c>
      <c r="L99" s="104" t="e">
        <f>SUMIF($AN$4:$AN$22,D99,#REF!)</f>
        <v>#REF!</v>
      </c>
      <c r="M99" s="105" t="e">
        <f t="shared" si="7"/>
        <v>#REF!</v>
      </c>
      <c r="N99" s="105" t="e">
        <f t="shared" si="8"/>
        <v>#REF!</v>
      </c>
      <c r="O99" s="105" t="e">
        <f t="shared" si="9"/>
        <v>#REF!</v>
      </c>
      <c r="P99" s="105" t="e">
        <f t="shared" si="10"/>
        <v>#REF!</v>
      </c>
      <c r="Q99" s="106" t="e">
        <f t="shared" si="11"/>
        <v>#REF!</v>
      </c>
      <c r="R99" s="105" t="e">
        <f t="shared" si="11"/>
        <v>#REF!</v>
      </c>
      <c r="S99" s="105" t="e">
        <f t="shared" si="12"/>
        <v>#REF!</v>
      </c>
      <c r="T99" s="105"/>
      <c r="U99" s="105" t="e">
        <f t="shared" si="13"/>
        <v>#REF!</v>
      </c>
      <c r="V99" s="105" t="e">
        <f t="shared" si="14"/>
        <v>#REF!</v>
      </c>
      <c r="W99" s="105" t="e">
        <f t="shared" si="15"/>
        <v>#REF!</v>
      </c>
      <c r="X99" s="106" t="e">
        <f t="shared" si="16"/>
        <v>#REF!</v>
      </c>
      <c r="Y99" s="106" t="e">
        <f t="shared" si="17"/>
        <v>#REF!</v>
      </c>
      <c r="Z99" s="105" t="e">
        <f t="shared" si="18"/>
        <v>#REF!</v>
      </c>
      <c r="AA99" s="105" t="e">
        <f t="shared" si="23"/>
        <v>#REF!</v>
      </c>
      <c r="AB99" s="105"/>
      <c r="AC99" s="107" t="str">
        <f t="shared" si="19"/>
        <v>BERTAHAP</v>
      </c>
      <c r="AD99" s="108">
        <f t="shared" si="20"/>
        <v>0</v>
      </c>
      <c r="AE99" s="109">
        <v>2</v>
      </c>
      <c r="AF99" s="110"/>
      <c r="AG99" s="105" t="e">
        <f>IF(AF99&gt;#REF!,"LB","KR")</f>
        <v>#REF!</v>
      </c>
      <c r="AH99" s="110">
        <v>2318421000</v>
      </c>
      <c r="AI99" s="110">
        <v>2613231000</v>
      </c>
      <c r="AJ99" s="110">
        <v>2774409000</v>
      </c>
      <c r="AK99" s="111">
        <v>2945528000</v>
      </c>
      <c r="AL99" s="111">
        <v>2774409000</v>
      </c>
      <c r="AM99" s="110">
        <v>2945528000</v>
      </c>
      <c r="AN99" s="110" t="e">
        <f t="shared" si="24"/>
        <v>#REF!</v>
      </c>
    </row>
    <row r="100" spans="1:40">
      <c r="A100" s="3">
        <f t="shared" si="22"/>
        <v>61</v>
      </c>
      <c r="B100" s="96">
        <v>5</v>
      </c>
      <c r="C100" s="97" t="s">
        <v>149</v>
      </c>
      <c r="D100" s="98" t="s">
        <v>44</v>
      </c>
      <c r="E100" s="99"/>
      <c r="F100" s="100" t="s">
        <v>60</v>
      </c>
      <c r="G100" s="101">
        <f t="shared" si="3"/>
        <v>101</v>
      </c>
      <c r="H100" s="101">
        <f t="shared" si="4"/>
        <v>90</v>
      </c>
      <c r="I100" s="102">
        <f t="shared" si="5"/>
        <v>26438045</v>
      </c>
      <c r="J100" s="102" t="e">
        <f>SUMIF($AN$4:$AN$22,D100,#REF!)</f>
        <v>#REF!</v>
      </c>
      <c r="K100" s="103" t="e">
        <f t="shared" si="6"/>
        <v>#REF!</v>
      </c>
      <c r="L100" s="104" t="e">
        <f>SUMIF($AN$4:$AN$22,D100,#REF!)</f>
        <v>#REF!</v>
      </c>
      <c r="M100" s="105" t="e">
        <f t="shared" si="7"/>
        <v>#REF!</v>
      </c>
      <c r="N100" s="105" t="e">
        <f t="shared" si="8"/>
        <v>#REF!</v>
      </c>
      <c r="O100" s="105" t="e">
        <f t="shared" si="9"/>
        <v>#REF!</v>
      </c>
      <c r="P100" s="105" t="e">
        <f t="shared" si="10"/>
        <v>#REF!</v>
      </c>
      <c r="Q100" s="106" t="e">
        <f t="shared" si="11"/>
        <v>#REF!</v>
      </c>
      <c r="R100" s="105" t="e">
        <f t="shared" si="11"/>
        <v>#REF!</v>
      </c>
      <c r="S100" s="105" t="e">
        <f t="shared" si="12"/>
        <v>#REF!</v>
      </c>
      <c r="T100" s="105"/>
      <c r="U100" s="105" t="e">
        <f t="shared" si="13"/>
        <v>#REF!</v>
      </c>
      <c r="V100" s="105" t="e">
        <f t="shared" si="14"/>
        <v>#REF!</v>
      </c>
      <c r="W100" s="105" t="e">
        <f t="shared" si="15"/>
        <v>#REF!</v>
      </c>
      <c r="X100" s="106" t="e">
        <f t="shared" si="16"/>
        <v>#REF!</v>
      </c>
      <c r="Y100" s="106" t="e">
        <f t="shared" si="17"/>
        <v>#REF!</v>
      </c>
      <c r="Z100" s="105" t="e">
        <f t="shared" si="18"/>
        <v>#REF!</v>
      </c>
      <c r="AA100" s="105" t="e">
        <f t="shared" si="23"/>
        <v>#REF!</v>
      </c>
      <c r="AB100" s="105"/>
      <c r="AC100" s="107" t="str">
        <f t="shared" si="19"/>
        <v>BERTAHAP</v>
      </c>
      <c r="AD100" s="108">
        <f t="shared" si="20"/>
        <v>0</v>
      </c>
      <c r="AE100" s="109">
        <v>2</v>
      </c>
      <c r="AF100" s="110"/>
      <c r="AG100" s="105" t="e">
        <f>IF(AF100&gt;#REF!,"LB","KR")</f>
        <v>#REF!</v>
      </c>
      <c r="AH100" s="110">
        <v>2318421000</v>
      </c>
      <c r="AI100" s="110">
        <v>2613231000</v>
      </c>
      <c r="AJ100" s="110">
        <v>2774409000</v>
      </c>
      <c r="AK100" s="111">
        <v>2945528000</v>
      </c>
      <c r="AL100" s="111">
        <v>2774409000</v>
      </c>
      <c r="AM100" s="110">
        <v>2945528000</v>
      </c>
      <c r="AN100" s="110" t="e">
        <f t="shared" si="24"/>
        <v>#REF!</v>
      </c>
    </row>
    <row r="101" spans="1:40">
      <c r="A101" s="3">
        <f t="shared" si="22"/>
        <v>62</v>
      </c>
      <c r="B101" s="96">
        <v>6</v>
      </c>
      <c r="C101" s="97" t="s">
        <v>149</v>
      </c>
      <c r="D101" s="96">
        <v>11</v>
      </c>
      <c r="E101" s="99"/>
      <c r="F101" s="100" t="s">
        <v>62</v>
      </c>
      <c r="G101" s="101">
        <f t="shared" si="3"/>
        <v>101</v>
      </c>
      <c r="H101" s="101">
        <f t="shared" si="4"/>
        <v>90</v>
      </c>
      <c r="I101" s="102">
        <f t="shared" si="5"/>
        <v>26438045</v>
      </c>
      <c r="J101" s="102" t="e">
        <f>SUMIF($AN$4:$AN$22,D101,#REF!)</f>
        <v>#REF!</v>
      </c>
      <c r="K101" s="103" t="e">
        <f t="shared" si="6"/>
        <v>#REF!</v>
      </c>
      <c r="L101" s="104" t="e">
        <f>SUMIF($AN$4:$AN$22,D101,#REF!)</f>
        <v>#REF!</v>
      </c>
      <c r="M101" s="105" t="e">
        <f t="shared" si="7"/>
        <v>#REF!</v>
      </c>
      <c r="N101" s="105" t="e">
        <f t="shared" si="8"/>
        <v>#REF!</v>
      </c>
      <c r="O101" s="105" t="e">
        <f t="shared" si="9"/>
        <v>#REF!</v>
      </c>
      <c r="P101" s="105" t="e">
        <f t="shared" si="10"/>
        <v>#REF!</v>
      </c>
      <c r="Q101" s="106" t="e">
        <f t="shared" si="11"/>
        <v>#REF!</v>
      </c>
      <c r="R101" s="105" t="e">
        <f t="shared" si="11"/>
        <v>#REF!</v>
      </c>
      <c r="S101" s="105" t="e">
        <f t="shared" si="12"/>
        <v>#REF!</v>
      </c>
      <c r="T101" s="105"/>
      <c r="U101" s="105" t="e">
        <f t="shared" si="13"/>
        <v>#REF!</v>
      </c>
      <c r="V101" s="105" t="e">
        <f t="shared" si="14"/>
        <v>#REF!</v>
      </c>
      <c r="W101" s="105" t="e">
        <f t="shared" si="15"/>
        <v>#REF!</v>
      </c>
      <c r="X101" s="106" t="e">
        <f t="shared" si="16"/>
        <v>#REF!</v>
      </c>
      <c r="Y101" s="106" t="e">
        <f t="shared" si="17"/>
        <v>#REF!</v>
      </c>
      <c r="Z101" s="105" t="e">
        <f t="shared" si="18"/>
        <v>#REF!</v>
      </c>
      <c r="AA101" s="105" t="e">
        <f t="shared" si="23"/>
        <v>#REF!</v>
      </c>
      <c r="AB101" s="105"/>
      <c r="AC101" s="107" t="str">
        <f t="shared" si="19"/>
        <v>BERTAHAP</v>
      </c>
      <c r="AD101" s="108">
        <f t="shared" si="20"/>
        <v>0</v>
      </c>
      <c r="AE101" s="109">
        <v>2</v>
      </c>
      <c r="AF101" s="110"/>
      <c r="AG101" s="105" t="e">
        <f>IF(AF101&gt;#REF!,"LB","KR")</f>
        <v>#REF!</v>
      </c>
      <c r="AH101" s="110">
        <v>2318421000</v>
      </c>
      <c r="AI101" s="110">
        <v>2613231000</v>
      </c>
      <c r="AJ101" s="110">
        <v>2774409000</v>
      </c>
      <c r="AK101" s="111">
        <v>2945528000</v>
      </c>
      <c r="AL101" s="111">
        <v>2774409000</v>
      </c>
      <c r="AM101" s="110">
        <v>2945528000</v>
      </c>
      <c r="AN101" s="110" t="e">
        <f t="shared" si="24"/>
        <v>#REF!</v>
      </c>
    </row>
    <row r="102" spans="1:40">
      <c r="A102" s="3">
        <f t="shared" si="22"/>
        <v>63</v>
      </c>
      <c r="B102" s="96">
        <v>7</v>
      </c>
      <c r="C102" s="97" t="s">
        <v>149</v>
      </c>
      <c r="D102" s="96">
        <v>19</v>
      </c>
      <c r="E102" s="99"/>
      <c r="F102" s="100" t="s">
        <v>78</v>
      </c>
      <c r="G102" s="101">
        <f t="shared" si="3"/>
        <v>138</v>
      </c>
      <c r="H102" s="101">
        <f t="shared" si="4"/>
        <v>120</v>
      </c>
      <c r="I102" s="102">
        <f t="shared" si="5"/>
        <v>26438045</v>
      </c>
      <c r="J102" s="102" t="e">
        <f>SUMIF($AN$4:$AN$22,D102,#REF!)</f>
        <v>#REF!</v>
      </c>
      <c r="K102" s="103" t="e">
        <f t="shared" si="6"/>
        <v>#REF!</v>
      </c>
      <c r="L102" s="104" t="e">
        <f>SUMIF($AN$4:$AN$22,D102,#REF!)</f>
        <v>#REF!</v>
      </c>
      <c r="M102" s="105" t="e">
        <f t="shared" si="7"/>
        <v>#REF!</v>
      </c>
      <c r="N102" s="105" t="e">
        <f t="shared" si="8"/>
        <v>#REF!</v>
      </c>
      <c r="O102" s="105" t="e">
        <f t="shared" si="9"/>
        <v>#REF!</v>
      </c>
      <c r="P102" s="105" t="e">
        <f t="shared" si="10"/>
        <v>#REF!</v>
      </c>
      <c r="Q102" s="106" t="e">
        <f t="shared" si="11"/>
        <v>#REF!</v>
      </c>
      <c r="R102" s="105" t="e">
        <f t="shared" si="11"/>
        <v>#REF!</v>
      </c>
      <c r="S102" s="105" t="e">
        <f t="shared" si="12"/>
        <v>#REF!</v>
      </c>
      <c r="T102" s="105"/>
      <c r="U102" s="105" t="e">
        <f t="shared" si="13"/>
        <v>#REF!</v>
      </c>
      <c r="V102" s="105" t="e">
        <f t="shared" si="14"/>
        <v>#REF!</v>
      </c>
      <c r="W102" s="105" t="e">
        <f t="shared" si="15"/>
        <v>#REF!</v>
      </c>
      <c r="X102" s="106" t="e">
        <f t="shared" si="16"/>
        <v>#REF!</v>
      </c>
      <c r="Y102" s="106" t="e">
        <f t="shared" si="17"/>
        <v>#REF!</v>
      </c>
      <c r="Z102" s="105" t="e">
        <f t="shared" si="18"/>
        <v>#REF!</v>
      </c>
      <c r="AA102" s="105" t="e">
        <f t="shared" si="23"/>
        <v>#REF!</v>
      </c>
      <c r="AB102" s="105"/>
      <c r="AC102" s="107" t="str">
        <f t="shared" si="19"/>
        <v>BERTAHAP</v>
      </c>
      <c r="AD102" s="108">
        <f t="shared" si="20"/>
        <v>0</v>
      </c>
      <c r="AE102" s="109">
        <v>2</v>
      </c>
      <c r="AF102" s="110"/>
      <c r="AG102" s="105" t="e">
        <f>IF(AF102&gt;#REF!,"LB","KR")</f>
        <v>#REF!</v>
      </c>
      <c r="AH102" s="110">
        <v>3091228000</v>
      </c>
      <c r="AI102" s="110">
        <v>3484307000</v>
      </c>
      <c r="AJ102" s="110">
        <v>3699212000</v>
      </c>
      <c r="AK102" s="111">
        <v>3927371000</v>
      </c>
      <c r="AL102" s="111">
        <v>3699212000</v>
      </c>
      <c r="AM102" s="110">
        <v>3927371000</v>
      </c>
      <c r="AN102" s="110" t="e">
        <f t="shared" si="24"/>
        <v>#REF!</v>
      </c>
    </row>
    <row r="103" spans="1:40">
      <c r="A103" s="3">
        <f t="shared" si="22"/>
        <v>64</v>
      </c>
      <c r="B103" s="96">
        <v>8</v>
      </c>
      <c r="C103" s="97" t="s">
        <v>149</v>
      </c>
      <c r="D103" s="96">
        <v>21</v>
      </c>
      <c r="E103" s="99"/>
      <c r="F103" s="100" t="s">
        <v>84</v>
      </c>
      <c r="G103" s="101">
        <f t="shared" si="3"/>
        <v>132</v>
      </c>
      <c r="H103" s="101">
        <f t="shared" si="4"/>
        <v>112</v>
      </c>
      <c r="I103" s="102">
        <f t="shared" si="5"/>
        <v>26438045</v>
      </c>
      <c r="J103" s="102" t="e">
        <f>SUMIF($AN$4:$AN$22,D103,#REF!)</f>
        <v>#REF!</v>
      </c>
      <c r="K103" s="103" t="e">
        <f t="shared" si="6"/>
        <v>#REF!</v>
      </c>
      <c r="L103" s="104" t="e">
        <f>SUMIF($AN$4:$AN$22,D103,#REF!)</f>
        <v>#REF!</v>
      </c>
      <c r="M103" s="105" t="e">
        <f t="shared" si="7"/>
        <v>#REF!</v>
      </c>
      <c r="N103" s="105" t="e">
        <f t="shared" si="8"/>
        <v>#REF!</v>
      </c>
      <c r="O103" s="105" t="e">
        <f t="shared" si="9"/>
        <v>#REF!</v>
      </c>
      <c r="P103" s="105" t="e">
        <f t="shared" si="10"/>
        <v>#REF!</v>
      </c>
      <c r="Q103" s="106" t="e">
        <f t="shared" si="11"/>
        <v>#REF!</v>
      </c>
      <c r="R103" s="105" t="e">
        <f t="shared" si="11"/>
        <v>#REF!</v>
      </c>
      <c r="S103" s="105" t="e">
        <f t="shared" si="12"/>
        <v>#REF!</v>
      </c>
      <c r="T103" s="105"/>
      <c r="U103" s="105" t="e">
        <f t="shared" si="13"/>
        <v>#REF!</v>
      </c>
      <c r="V103" s="105" t="e">
        <f t="shared" si="14"/>
        <v>#REF!</v>
      </c>
      <c r="W103" s="105" t="e">
        <f t="shared" si="15"/>
        <v>#REF!</v>
      </c>
      <c r="X103" s="106" t="e">
        <f t="shared" si="16"/>
        <v>#REF!</v>
      </c>
      <c r="Y103" s="106" t="e">
        <f t="shared" si="17"/>
        <v>#REF!</v>
      </c>
      <c r="Z103" s="105" t="e">
        <f t="shared" si="18"/>
        <v>#REF!</v>
      </c>
      <c r="AA103" s="105" t="e">
        <f t="shared" si="23"/>
        <v>#REF!</v>
      </c>
      <c r="AB103" s="105"/>
      <c r="AC103" s="107" t="str">
        <f t="shared" si="19"/>
        <v>BERTAHAP</v>
      </c>
      <c r="AD103" s="108">
        <f t="shared" si="20"/>
        <v>0</v>
      </c>
      <c r="AE103" s="109">
        <v>2</v>
      </c>
      <c r="AF103" s="110"/>
      <c r="AG103" s="105" t="e">
        <f>IF(AF103&gt;#REF!,"LB","KR")</f>
        <v>#REF!</v>
      </c>
      <c r="AH103" s="110">
        <v>2994019000</v>
      </c>
      <c r="AI103" s="110">
        <v>3374738000</v>
      </c>
      <c r="AJ103" s="110">
        <v>3582884000</v>
      </c>
      <c r="AK103" s="111">
        <v>3803869000</v>
      </c>
      <c r="AL103" s="111">
        <v>3582884000</v>
      </c>
      <c r="AM103" s="110">
        <v>3803869000</v>
      </c>
      <c r="AN103" s="110" t="e">
        <f t="shared" si="24"/>
        <v>#REF!</v>
      </c>
    </row>
    <row r="104" spans="1:40">
      <c r="A104" s="3">
        <f t="shared" si="22"/>
        <v>65</v>
      </c>
      <c r="B104" s="96">
        <v>1</v>
      </c>
      <c r="C104" s="97" t="s">
        <v>151</v>
      </c>
      <c r="D104" s="98" t="s">
        <v>19</v>
      </c>
      <c r="E104" s="99"/>
      <c r="F104" s="100" t="s">
        <v>72</v>
      </c>
      <c r="G104" s="101">
        <f t="shared" ref="G104:G167" si="25">SUMIF($V$10:$V$28,F104,$AA$10:$AA$28)</f>
        <v>175</v>
      </c>
      <c r="H104" s="101">
        <f t="shared" ref="H104:H167" si="26">SUMIF($V$10:$V$28,F104,$X$10:$X$28)</f>
        <v>156</v>
      </c>
      <c r="I104" s="102">
        <f t="shared" ref="I104:I167" si="27">$I$27</f>
        <v>26438045</v>
      </c>
      <c r="J104" s="102" t="e">
        <f>SUMIF($AN$4:$AN$22,D104,#REF!)</f>
        <v>#REF!</v>
      </c>
      <c r="K104" s="103" t="e">
        <f t="shared" ref="K104:K167" si="28">IF(J104=$AJ$25,$AI$25,IF(J104=$AJ$26,$AI$26,IF(J104=$AJ$27,$AI$27,IF(J104=$AJ$28,$AI$28,IF(J104=$AJ$29,$AI$29,IF(J104=$AJ$30,$AI$30))))))</f>
        <v>#REF!</v>
      </c>
      <c r="L104" s="104" t="e">
        <f>SUMIF($AN$4:$AN$22,D104,#REF!)</f>
        <v>#REF!</v>
      </c>
      <c r="M104" s="105" t="e">
        <f t="shared" ref="M104:M167" si="29">$O104/(1+6%/12)^36</f>
        <v>#REF!</v>
      </c>
      <c r="N104" s="105" t="e">
        <f t="shared" ref="N104:N167" si="30">$O104/(1+6%/12)^12</f>
        <v>#REF!</v>
      </c>
      <c r="O104" s="105" t="e">
        <f t="shared" ref="O104:O167" si="31">$I$27*K104*L104</f>
        <v>#REF!</v>
      </c>
      <c r="P104" s="105" t="e">
        <f t="shared" ref="P104:P167" si="32">$O104*(1+6%/12)^12</f>
        <v>#REF!</v>
      </c>
      <c r="Q104" s="106" t="e">
        <f t="shared" ref="Q104:R167" si="33">O104</f>
        <v>#REF!</v>
      </c>
      <c r="R104" s="105" t="e">
        <f t="shared" si="33"/>
        <v>#REF!</v>
      </c>
      <c r="S104" s="105" t="e">
        <f t="shared" ref="S104:S167" si="34">$O104*(1+6%/12)^24</f>
        <v>#REF!</v>
      </c>
      <c r="T104" s="105"/>
      <c r="U104" s="105" t="e">
        <f t="shared" ref="U104:U167" si="35">M104*H104</f>
        <v>#REF!</v>
      </c>
      <c r="V104" s="105" t="e">
        <f t="shared" ref="V104:V167" si="36">N104*H104</f>
        <v>#REF!</v>
      </c>
      <c r="W104" s="105" t="e">
        <f t="shared" ref="W104:W167" si="37">O104*H104</f>
        <v>#REF!</v>
      </c>
      <c r="X104" s="106" t="e">
        <f t="shared" ref="X104:X167" si="38">P104*H104</f>
        <v>#REF!</v>
      </c>
      <c r="Y104" s="106" t="e">
        <f t="shared" ref="Y104:Y167" si="39">Q104*H104</f>
        <v>#REF!</v>
      </c>
      <c r="Z104" s="105" t="e">
        <f t="shared" ref="Z104:Z167" si="40">R104*H104</f>
        <v>#REF!</v>
      </c>
      <c r="AA104" s="105" t="e">
        <f t="shared" si="23"/>
        <v>#REF!</v>
      </c>
      <c r="AB104" s="105"/>
      <c r="AC104" s="107" t="str">
        <f t="shared" ref="AC104:AC167" si="41">IF(AE104=$H$32,$M$32,IF(AE104=$H$33,$M$33,IF(AE104=$H$34,$M$34)))</f>
        <v>BERTAHAP</v>
      </c>
      <c r="AD104" s="108">
        <f t="shared" ref="AD104:AD167" si="42">IF(AC104=$M$32,$N$32,IF(AC104=$M$33,$N$33,$N$34))</f>
        <v>0</v>
      </c>
      <c r="AE104" s="109">
        <v>2</v>
      </c>
      <c r="AF104" s="110"/>
      <c r="AG104" s="105" t="e">
        <f>IF(AF104&gt;#REF!,"LB","KR")</f>
        <v>#REF!</v>
      </c>
      <c r="AH104" s="110">
        <v>4135362000</v>
      </c>
      <c r="AI104" s="110">
        <v>4661214000</v>
      </c>
      <c r="AJ104" s="110">
        <v>4948708000</v>
      </c>
      <c r="AK104" s="111">
        <v>5253933000</v>
      </c>
      <c r="AL104" s="111">
        <v>4948708000</v>
      </c>
      <c r="AM104" s="110">
        <v>5253933000</v>
      </c>
      <c r="AN104" s="110" t="e">
        <f t="shared" si="24"/>
        <v>#REF!</v>
      </c>
    </row>
    <row r="105" spans="1:40">
      <c r="A105" s="3">
        <f t="shared" ref="A105:A168" si="43">A104+1</f>
        <v>66</v>
      </c>
      <c r="B105" s="96">
        <v>2</v>
      </c>
      <c r="C105" s="97" t="s">
        <v>151</v>
      </c>
      <c r="D105" s="98" t="s">
        <v>29</v>
      </c>
      <c r="E105" s="99"/>
      <c r="F105" s="100" t="s">
        <v>74</v>
      </c>
      <c r="G105" s="101">
        <f t="shared" si="25"/>
        <v>85</v>
      </c>
      <c r="H105" s="101">
        <f t="shared" si="26"/>
        <v>74</v>
      </c>
      <c r="I105" s="102">
        <f t="shared" si="27"/>
        <v>26438045</v>
      </c>
      <c r="J105" s="102" t="e">
        <f>SUMIF($AN$4:$AN$22,D105,#REF!)</f>
        <v>#REF!</v>
      </c>
      <c r="K105" s="103" t="e">
        <f t="shared" si="28"/>
        <v>#REF!</v>
      </c>
      <c r="L105" s="104" t="e">
        <f>SUMIF($AN$4:$AN$22,D105,#REF!)</f>
        <v>#REF!</v>
      </c>
      <c r="M105" s="105" t="e">
        <f t="shared" si="29"/>
        <v>#REF!</v>
      </c>
      <c r="N105" s="105" t="e">
        <f t="shared" si="30"/>
        <v>#REF!</v>
      </c>
      <c r="O105" s="105" t="e">
        <f t="shared" si="31"/>
        <v>#REF!</v>
      </c>
      <c r="P105" s="105" t="e">
        <f t="shared" si="32"/>
        <v>#REF!</v>
      </c>
      <c r="Q105" s="106" t="e">
        <f t="shared" si="33"/>
        <v>#REF!</v>
      </c>
      <c r="R105" s="105" t="e">
        <f t="shared" si="33"/>
        <v>#REF!</v>
      </c>
      <c r="S105" s="105" t="e">
        <f t="shared" si="34"/>
        <v>#REF!</v>
      </c>
      <c r="T105" s="105"/>
      <c r="U105" s="105" t="e">
        <f t="shared" si="35"/>
        <v>#REF!</v>
      </c>
      <c r="V105" s="105" t="e">
        <f t="shared" si="36"/>
        <v>#REF!</v>
      </c>
      <c r="W105" s="105" t="e">
        <f t="shared" si="37"/>
        <v>#REF!</v>
      </c>
      <c r="X105" s="106" t="e">
        <f t="shared" si="38"/>
        <v>#REF!</v>
      </c>
      <c r="Y105" s="106" t="e">
        <f t="shared" si="39"/>
        <v>#REF!</v>
      </c>
      <c r="Z105" s="105" t="e">
        <f t="shared" si="40"/>
        <v>#REF!</v>
      </c>
      <c r="AA105" s="105" t="e">
        <f t="shared" ref="AA105:AA168" si="44">S105*H105</f>
        <v>#REF!</v>
      </c>
      <c r="AB105" s="105"/>
      <c r="AC105" s="107" t="str">
        <f t="shared" si="41"/>
        <v>BERTAHAP</v>
      </c>
      <c r="AD105" s="108">
        <f t="shared" si="42"/>
        <v>0</v>
      </c>
      <c r="AE105" s="109">
        <v>2</v>
      </c>
      <c r="AF105" s="110"/>
      <c r="AG105" s="105" t="e">
        <f>IF(AF105&gt;#REF!,"LB","KR")</f>
        <v>#REF!</v>
      </c>
      <c r="AH105" s="110">
        <v>1925320000</v>
      </c>
      <c r="AI105" s="110">
        <v>2170143000</v>
      </c>
      <c r="AJ105" s="110">
        <v>2303993000</v>
      </c>
      <c r="AK105" s="111">
        <v>2446098000</v>
      </c>
      <c r="AL105" s="111">
        <v>2303993000</v>
      </c>
      <c r="AM105" s="110">
        <v>2446098000</v>
      </c>
      <c r="AN105" s="110" t="e">
        <f t="shared" si="24"/>
        <v>#REF!</v>
      </c>
    </row>
    <row r="106" spans="1:40">
      <c r="A106" s="3">
        <f t="shared" si="43"/>
        <v>67</v>
      </c>
      <c r="B106" s="96">
        <v>3</v>
      </c>
      <c r="C106" s="97" t="s">
        <v>151</v>
      </c>
      <c r="D106" s="98" t="s">
        <v>32</v>
      </c>
      <c r="E106" s="99"/>
      <c r="F106" s="100" t="s">
        <v>56</v>
      </c>
      <c r="G106" s="101">
        <f t="shared" si="25"/>
        <v>85</v>
      </c>
      <c r="H106" s="101">
        <f t="shared" si="26"/>
        <v>74</v>
      </c>
      <c r="I106" s="102">
        <f t="shared" si="27"/>
        <v>26438045</v>
      </c>
      <c r="J106" s="102" t="e">
        <f>SUMIF($AN$4:$AN$22,D106,#REF!)</f>
        <v>#REF!</v>
      </c>
      <c r="K106" s="103" t="e">
        <f t="shared" si="28"/>
        <v>#REF!</v>
      </c>
      <c r="L106" s="104" t="e">
        <f>SUMIF($AN$4:$AN$22,D106,#REF!)</f>
        <v>#REF!</v>
      </c>
      <c r="M106" s="105" t="e">
        <f t="shared" si="29"/>
        <v>#REF!</v>
      </c>
      <c r="N106" s="105" t="e">
        <f t="shared" si="30"/>
        <v>#REF!</v>
      </c>
      <c r="O106" s="105" t="e">
        <f t="shared" si="31"/>
        <v>#REF!</v>
      </c>
      <c r="P106" s="105" t="e">
        <f t="shared" si="32"/>
        <v>#REF!</v>
      </c>
      <c r="Q106" s="106" t="e">
        <f t="shared" si="33"/>
        <v>#REF!</v>
      </c>
      <c r="R106" s="105" t="e">
        <f t="shared" si="33"/>
        <v>#REF!</v>
      </c>
      <c r="S106" s="105" t="e">
        <f t="shared" si="34"/>
        <v>#REF!</v>
      </c>
      <c r="T106" s="105"/>
      <c r="U106" s="105" t="e">
        <f t="shared" si="35"/>
        <v>#REF!</v>
      </c>
      <c r="V106" s="105" t="e">
        <f t="shared" si="36"/>
        <v>#REF!</v>
      </c>
      <c r="W106" s="105" t="e">
        <f t="shared" si="37"/>
        <v>#REF!</v>
      </c>
      <c r="X106" s="106" t="e">
        <f t="shared" si="38"/>
        <v>#REF!</v>
      </c>
      <c r="Y106" s="106" t="e">
        <f t="shared" si="39"/>
        <v>#REF!</v>
      </c>
      <c r="Z106" s="105" t="e">
        <f t="shared" si="40"/>
        <v>#REF!</v>
      </c>
      <c r="AA106" s="105" t="e">
        <f t="shared" si="44"/>
        <v>#REF!</v>
      </c>
      <c r="AB106" s="105"/>
      <c r="AC106" s="107" t="str">
        <f t="shared" si="41"/>
        <v>BERTAHAP</v>
      </c>
      <c r="AD106" s="108">
        <f t="shared" si="42"/>
        <v>0</v>
      </c>
      <c r="AE106" s="109">
        <v>2</v>
      </c>
      <c r="AF106" s="110"/>
      <c r="AG106" s="105" t="e">
        <f>IF(AF106&gt;#REF!,"LB","KR")</f>
        <v>#REF!</v>
      </c>
      <c r="AH106" s="110">
        <v>1906257000</v>
      </c>
      <c r="AI106" s="110">
        <v>2148656000</v>
      </c>
      <c r="AJ106" s="110">
        <v>2281181000</v>
      </c>
      <c r="AK106" s="111">
        <v>2421879000</v>
      </c>
      <c r="AL106" s="111">
        <v>2281181000</v>
      </c>
      <c r="AM106" s="110">
        <v>2421879000</v>
      </c>
      <c r="AN106" s="110" t="e">
        <f t="shared" si="24"/>
        <v>#REF!</v>
      </c>
    </row>
    <row r="107" spans="1:40">
      <c r="A107" s="3">
        <f t="shared" si="43"/>
        <v>68</v>
      </c>
      <c r="B107" s="96">
        <v>4</v>
      </c>
      <c r="C107" s="97" t="s">
        <v>151</v>
      </c>
      <c r="D107" s="98" t="s">
        <v>38</v>
      </c>
      <c r="E107" s="99"/>
      <c r="F107" s="100" t="s">
        <v>58</v>
      </c>
      <c r="G107" s="101">
        <f t="shared" si="25"/>
        <v>101</v>
      </c>
      <c r="H107" s="101">
        <f t="shared" si="26"/>
        <v>90</v>
      </c>
      <c r="I107" s="102">
        <f t="shared" si="27"/>
        <v>26438045</v>
      </c>
      <c r="J107" s="102" t="e">
        <f>SUMIF($AN$4:$AN$22,D107,#REF!)</f>
        <v>#REF!</v>
      </c>
      <c r="K107" s="103" t="e">
        <f t="shared" si="28"/>
        <v>#REF!</v>
      </c>
      <c r="L107" s="104" t="e">
        <f>SUMIF($AN$4:$AN$22,D107,#REF!)</f>
        <v>#REF!</v>
      </c>
      <c r="M107" s="105" t="e">
        <f t="shared" si="29"/>
        <v>#REF!</v>
      </c>
      <c r="N107" s="105" t="e">
        <f t="shared" si="30"/>
        <v>#REF!</v>
      </c>
      <c r="O107" s="105" t="e">
        <f t="shared" si="31"/>
        <v>#REF!</v>
      </c>
      <c r="P107" s="105" t="e">
        <f t="shared" si="32"/>
        <v>#REF!</v>
      </c>
      <c r="Q107" s="106" t="e">
        <f t="shared" si="33"/>
        <v>#REF!</v>
      </c>
      <c r="R107" s="105" t="e">
        <f t="shared" si="33"/>
        <v>#REF!</v>
      </c>
      <c r="S107" s="105" t="e">
        <f t="shared" si="34"/>
        <v>#REF!</v>
      </c>
      <c r="T107" s="105"/>
      <c r="U107" s="105" t="e">
        <f t="shared" si="35"/>
        <v>#REF!</v>
      </c>
      <c r="V107" s="105" t="e">
        <f t="shared" si="36"/>
        <v>#REF!</v>
      </c>
      <c r="W107" s="105" t="e">
        <f t="shared" si="37"/>
        <v>#REF!</v>
      </c>
      <c r="X107" s="106" t="e">
        <f t="shared" si="38"/>
        <v>#REF!</v>
      </c>
      <c r="Y107" s="106" t="e">
        <f t="shared" si="39"/>
        <v>#REF!</v>
      </c>
      <c r="Z107" s="105" t="e">
        <f t="shared" si="40"/>
        <v>#REF!</v>
      </c>
      <c r="AA107" s="105" t="e">
        <f t="shared" si="44"/>
        <v>#REF!</v>
      </c>
      <c r="AB107" s="105"/>
      <c r="AC107" s="107" t="str">
        <f t="shared" si="41"/>
        <v>BERTAHAP</v>
      </c>
      <c r="AD107" s="108">
        <f t="shared" si="42"/>
        <v>0</v>
      </c>
      <c r="AE107" s="109">
        <v>2</v>
      </c>
      <c r="AF107" s="110"/>
      <c r="AG107" s="105" t="e">
        <f>IF(AF107&gt;#REF!,"LB","KR")</f>
        <v>#REF!</v>
      </c>
      <c r="AH107" s="110">
        <v>2318421000</v>
      </c>
      <c r="AI107" s="110">
        <v>2613231000</v>
      </c>
      <c r="AJ107" s="110">
        <v>2774409000</v>
      </c>
      <c r="AK107" s="111">
        <v>2945528000</v>
      </c>
      <c r="AL107" s="111">
        <v>2774409000</v>
      </c>
      <c r="AM107" s="110">
        <v>2945528000</v>
      </c>
      <c r="AN107" s="110" t="e">
        <f t="shared" si="24"/>
        <v>#REF!</v>
      </c>
    </row>
    <row r="108" spans="1:40">
      <c r="A108" s="3">
        <f t="shared" si="43"/>
        <v>69</v>
      </c>
      <c r="B108" s="96">
        <v>5</v>
      </c>
      <c r="C108" s="97" t="s">
        <v>151</v>
      </c>
      <c r="D108" s="98" t="s">
        <v>44</v>
      </c>
      <c r="E108" s="99"/>
      <c r="F108" s="100" t="s">
        <v>60</v>
      </c>
      <c r="G108" s="101">
        <f t="shared" si="25"/>
        <v>101</v>
      </c>
      <c r="H108" s="101">
        <f t="shared" si="26"/>
        <v>90</v>
      </c>
      <c r="I108" s="102">
        <f t="shared" si="27"/>
        <v>26438045</v>
      </c>
      <c r="J108" s="102" t="e">
        <f>SUMIF($AN$4:$AN$22,D108,#REF!)</f>
        <v>#REF!</v>
      </c>
      <c r="K108" s="103" t="e">
        <f t="shared" si="28"/>
        <v>#REF!</v>
      </c>
      <c r="L108" s="104" t="e">
        <f>SUMIF($AN$4:$AN$22,D108,#REF!)</f>
        <v>#REF!</v>
      </c>
      <c r="M108" s="105" t="e">
        <f t="shared" si="29"/>
        <v>#REF!</v>
      </c>
      <c r="N108" s="105" t="e">
        <f t="shared" si="30"/>
        <v>#REF!</v>
      </c>
      <c r="O108" s="105" t="e">
        <f t="shared" si="31"/>
        <v>#REF!</v>
      </c>
      <c r="P108" s="105" t="e">
        <f t="shared" si="32"/>
        <v>#REF!</v>
      </c>
      <c r="Q108" s="106" t="e">
        <f t="shared" si="33"/>
        <v>#REF!</v>
      </c>
      <c r="R108" s="105" t="e">
        <f t="shared" si="33"/>
        <v>#REF!</v>
      </c>
      <c r="S108" s="105" t="e">
        <f t="shared" si="34"/>
        <v>#REF!</v>
      </c>
      <c r="T108" s="105"/>
      <c r="U108" s="105" t="e">
        <f t="shared" si="35"/>
        <v>#REF!</v>
      </c>
      <c r="V108" s="105" t="e">
        <f t="shared" si="36"/>
        <v>#REF!</v>
      </c>
      <c r="W108" s="105" t="e">
        <f t="shared" si="37"/>
        <v>#REF!</v>
      </c>
      <c r="X108" s="106" t="e">
        <f t="shared" si="38"/>
        <v>#REF!</v>
      </c>
      <c r="Y108" s="106" t="e">
        <f t="shared" si="39"/>
        <v>#REF!</v>
      </c>
      <c r="Z108" s="105" t="e">
        <f t="shared" si="40"/>
        <v>#REF!</v>
      </c>
      <c r="AA108" s="105" t="e">
        <f t="shared" si="44"/>
        <v>#REF!</v>
      </c>
      <c r="AB108" s="105"/>
      <c r="AC108" s="107" t="str">
        <f t="shared" si="41"/>
        <v>BERTAHAP</v>
      </c>
      <c r="AD108" s="108">
        <f t="shared" si="42"/>
        <v>0</v>
      </c>
      <c r="AE108" s="109">
        <v>2</v>
      </c>
      <c r="AF108" s="110"/>
      <c r="AG108" s="105" t="e">
        <f>IF(AF108&gt;#REF!,"LB","KR")</f>
        <v>#REF!</v>
      </c>
      <c r="AH108" s="110">
        <v>2341605000</v>
      </c>
      <c r="AI108" s="110">
        <v>2639363000</v>
      </c>
      <c r="AJ108" s="110">
        <v>2802153000</v>
      </c>
      <c r="AK108" s="111">
        <v>2974984000</v>
      </c>
      <c r="AL108" s="111">
        <v>2802153000</v>
      </c>
      <c r="AM108" s="110">
        <v>2974984000</v>
      </c>
      <c r="AN108" s="110" t="e">
        <f t="shared" si="24"/>
        <v>#REF!</v>
      </c>
    </row>
    <row r="109" spans="1:40">
      <c r="A109" s="3">
        <f t="shared" si="43"/>
        <v>70</v>
      </c>
      <c r="B109" s="96">
        <v>6</v>
      </c>
      <c r="C109" s="97" t="s">
        <v>151</v>
      </c>
      <c r="D109" s="96">
        <v>11</v>
      </c>
      <c r="E109" s="99"/>
      <c r="F109" s="100" t="s">
        <v>62</v>
      </c>
      <c r="G109" s="101">
        <f t="shared" si="25"/>
        <v>101</v>
      </c>
      <c r="H109" s="101">
        <f t="shared" si="26"/>
        <v>90</v>
      </c>
      <c r="I109" s="102">
        <f t="shared" si="27"/>
        <v>26438045</v>
      </c>
      <c r="J109" s="102" t="e">
        <f>SUMIF($AN$4:$AN$22,D109,#REF!)</f>
        <v>#REF!</v>
      </c>
      <c r="K109" s="103" t="e">
        <f t="shared" si="28"/>
        <v>#REF!</v>
      </c>
      <c r="L109" s="104" t="e">
        <f>SUMIF($AN$4:$AN$22,D109,#REF!)</f>
        <v>#REF!</v>
      </c>
      <c r="M109" s="105" t="e">
        <f t="shared" si="29"/>
        <v>#REF!</v>
      </c>
      <c r="N109" s="105" t="e">
        <f t="shared" si="30"/>
        <v>#REF!</v>
      </c>
      <c r="O109" s="105" t="e">
        <f t="shared" si="31"/>
        <v>#REF!</v>
      </c>
      <c r="P109" s="105" t="e">
        <f t="shared" si="32"/>
        <v>#REF!</v>
      </c>
      <c r="Q109" s="106" t="e">
        <f t="shared" si="33"/>
        <v>#REF!</v>
      </c>
      <c r="R109" s="105" t="e">
        <f t="shared" si="33"/>
        <v>#REF!</v>
      </c>
      <c r="S109" s="105" t="e">
        <f t="shared" si="34"/>
        <v>#REF!</v>
      </c>
      <c r="T109" s="105"/>
      <c r="U109" s="105" t="e">
        <f t="shared" si="35"/>
        <v>#REF!</v>
      </c>
      <c r="V109" s="105" t="e">
        <f t="shared" si="36"/>
        <v>#REF!</v>
      </c>
      <c r="W109" s="105" t="e">
        <f t="shared" si="37"/>
        <v>#REF!</v>
      </c>
      <c r="X109" s="106" t="e">
        <f t="shared" si="38"/>
        <v>#REF!</v>
      </c>
      <c r="Y109" s="106" t="e">
        <f t="shared" si="39"/>
        <v>#REF!</v>
      </c>
      <c r="Z109" s="105" t="e">
        <f t="shared" si="40"/>
        <v>#REF!</v>
      </c>
      <c r="AA109" s="105" t="e">
        <f t="shared" si="44"/>
        <v>#REF!</v>
      </c>
      <c r="AB109" s="105"/>
      <c r="AC109" s="107" t="str">
        <f t="shared" si="41"/>
        <v>BERTAHAP</v>
      </c>
      <c r="AD109" s="108">
        <f t="shared" si="42"/>
        <v>0</v>
      </c>
      <c r="AE109" s="109">
        <v>2</v>
      </c>
      <c r="AF109" s="110"/>
      <c r="AG109" s="105" t="e">
        <f>IF(AF109&gt;#REF!,"LB","KR")</f>
        <v>#REF!</v>
      </c>
      <c r="AH109" s="110">
        <v>2341605000</v>
      </c>
      <c r="AI109" s="110">
        <v>2639363000</v>
      </c>
      <c r="AJ109" s="110">
        <v>2802153000</v>
      </c>
      <c r="AK109" s="111">
        <v>2974984000</v>
      </c>
      <c r="AL109" s="111">
        <v>2802153000</v>
      </c>
      <c r="AM109" s="110">
        <v>2974984000</v>
      </c>
      <c r="AN109" s="110" t="e">
        <f t="shared" si="24"/>
        <v>#REF!</v>
      </c>
    </row>
    <row r="110" spans="1:40">
      <c r="A110" s="3">
        <f t="shared" si="43"/>
        <v>71</v>
      </c>
      <c r="B110" s="96">
        <v>7</v>
      </c>
      <c r="C110" s="97" t="s">
        <v>151</v>
      </c>
      <c r="D110" s="96">
        <v>15</v>
      </c>
      <c r="E110" s="99"/>
      <c r="F110" s="100" t="s">
        <v>64</v>
      </c>
      <c r="G110" s="101">
        <f t="shared" si="25"/>
        <v>101</v>
      </c>
      <c r="H110" s="101">
        <f t="shared" si="26"/>
        <v>90</v>
      </c>
      <c r="I110" s="102">
        <f t="shared" si="27"/>
        <v>26438045</v>
      </c>
      <c r="J110" s="102" t="e">
        <f>SUMIF($AN$4:$AN$22,D110,#REF!)</f>
        <v>#REF!</v>
      </c>
      <c r="K110" s="103" t="e">
        <f t="shared" si="28"/>
        <v>#REF!</v>
      </c>
      <c r="L110" s="104" t="e">
        <f>SUMIF($AN$4:$AN$22,D110,#REF!)</f>
        <v>#REF!</v>
      </c>
      <c r="M110" s="105" t="e">
        <f t="shared" si="29"/>
        <v>#REF!</v>
      </c>
      <c r="N110" s="105" t="e">
        <f t="shared" si="30"/>
        <v>#REF!</v>
      </c>
      <c r="O110" s="105" t="e">
        <f t="shared" si="31"/>
        <v>#REF!</v>
      </c>
      <c r="P110" s="105" t="e">
        <f t="shared" si="32"/>
        <v>#REF!</v>
      </c>
      <c r="Q110" s="106" t="e">
        <f t="shared" si="33"/>
        <v>#REF!</v>
      </c>
      <c r="R110" s="105" t="e">
        <f t="shared" si="33"/>
        <v>#REF!</v>
      </c>
      <c r="S110" s="105" t="e">
        <f t="shared" si="34"/>
        <v>#REF!</v>
      </c>
      <c r="T110" s="105"/>
      <c r="U110" s="105" t="e">
        <f t="shared" si="35"/>
        <v>#REF!</v>
      </c>
      <c r="V110" s="105" t="e">
        <f t="shared" si="36"/>
        <v>#REF!</v>
      </c>
      <c r="W110" s="105" t="e">
        <f t="shared" si="37"/>
        <v>#REF!</v>
      </c>
      <c r="X110" s="106" t="e">
        <f t="shared" si="38"/>
        <v>#REF!</v>
      </c>
      <c r="Y110" s="106" t="e">
        <f t="shared" si="39"/>
        <v>#REF!</v>
      </c>
      <c r="Z110" s="105" t="e">
        <f t="shared" si="40"/>
        <v>#REF!</v>
      </c>
      <c r="AA110" s="105" t="e">
        <f t="shared" si="44"/>
        <v>#REF!</v>
      </c>
      <c r="AB110" s="105"/>
      <c r="AC110" s="107" t="str">
        <f t="shared" si="41"/>
        <v>BERTAHAP</v>
      </c>
      <c r="AD110" s="108">
        <f t="shared" si="42"/>
        <v>0</v>
      </c>
      <c r="AE110" s="109">
        <v>2</v>
      </c>
      <c r="AF110" s="110"/>
      <c r="AG110" s="105" t="e">
        <f>IF(AF110&gt;#REF!,"LB","KR")</f>
        <v>#REF!</v>
      </c>
      <c r="AH110" s="110">
        <v>2341605000</v>
      </c>
      <c r="AI110" s="110">
        <v>2639363000</v>
      </c>
      <c r="AJ110" s="110">
        <v>2802153000</v>
      </c>
      <c r="AK110" s="111">
        <v>2974984000</v>
      </c>
      <c r="AL110" s="111">
        <v>2802153000</v>
      </c>
      <c r="AM110" s="110">
        <v>2974984000</v>
      </c>
      <c r="AN110" s="110" t="e">
        <f t="shared" si="24"/>
        <v>#REF!</v>
      </c>
    </row>
    <row r="111" spans="1:40">
      <c r="A111" s="3">
        <f t="shared" si="43"/>
        <v>72</v>
      </c>
      <c r="B111" s="96">
        <v>8</v>
      </c>
      <c r="C111" s="97" t="s">
        <v>151</v>
      </c>
      <c r="D111" s="96">
        <v>17</v>
      </c>
      <c r="E111" s="99"/>
      <c r="F111" s="100" t="s">
        <v>67</v>
      </c>
      <c r="G111" s="101">
        <f t="shared" si="25"/>
        <v>85</v>
      </c>
      <c r="H111" s="101">
        <f t="shared" si="26"/>
        <v>74</v>
      </c>
      <c r="I111" s="102">
        <f t="shared" si="27"/>
        <v>26438045</v>
      </c>
      <c r="J111" s="102" t="e">
        <f>SUMIF($AN$4:$AN$22,D111,#REF!)</f>
        <v>#REF!</v>
      </c>
      <c r="K111" s="103" t="e">
        <f t="shared" si="28"/>
        <v>#REF!</v>
      </c>
      <c r="L111" s="104" t="e">
        <f>SUMIF($AN$4:$AN$22,D111,#REF!)</f>
        <v>#REF!</v>
      </c>
      <c r="M111" s="105" t="e">
        <f t="shared" si="29"/>
        <v>#REF!</v>
      </c>
      <c r="N111" s="105" t="e">
        <f t="shared" si="30"/>
        <v>#REF!</v>
      </c>
      <c r="O111" s="105" t="e">
        <f t="shared" si="31"/>
        <v>#REF!</v>
      </c>
      <c r="P111" s="105" t="e">
        <f t="shared" si="32"/>
        <v>#REF!</v>
      </c>
      <c r="Q111" s="106" t="e">
        <f t="shared" si="33"/>
        <v>#REF!</v>
      </c>
      <c r="R111" s="105" t="e">
        <f t="shared" si="33"/>
        <v>#REF!</v>
      </c>
      <c r="S111" s="105" t="e">
        <f t="shared" si="34"/>
        <v>#REF!</v>
      </c>
      <c r="T111" s="105"/>
      <c r="U111" s="105" t="e">
        <f t="shared" si="35"/>
        <v>#REF!</v>
      </c>
      <c r="V111" s="105" t="e">
        <f t="shared" si="36"/>
        <v>#REF!</v>
      </c>
      <c r="W111" s="105" t="e">
        <f t="shared" si="37"/>
        <v>#REF!</v>
      </c>
      <c r="X111" s="106" t="e">
        <f t="shared" si="38"/>
        <v>#REF!</v>
      </c>
      <c r="Y111" s="106" t="e">
        <f t="shared" si="39"/>
        <v>#REF!</v>
      </c>
      <c r="Z111" s="105" t="e">
        <f t="shared" si="40"/>
        <v>#REF!</v>
      </c>
      <c r="AA111" s="105" t="e">
        <f t="shared" si="44"/>
        <v>#REF!</v>
      </c>
      <c r="AB111" s="105"/>
      <c r="AC111" s="107" t="str">
        <f t="shared" si="41"/>
        <v>BERTAHAP</v>
      </c>
      <c r="AD111" s="108">
        <f t="shared" si="42"/>
        <v>0</v>
      </c>
      <c r="AE111" s="109">
        <v>2</v>
      </c>
      <c r="AF111" s="110"/>
      <c r="AG111" s="105" t="e">
        <f>IF(AF111&gt;#REF!,"LB","KR")</f>
        <v>#REF!</v>
      </c>
      <c r="AH111" s="110">
        <v>1925320000</v>
      </c>
      <c r="AI111" s="110">
        <v>2170143000</v>
      </c>
      <c r="AJ111" s="110">
        <v>2303993000</v>
      </c>
      <c r="AK111" s="111">
        <v>2446098000</v>
      </c>
      <c r="AL111" s="111">
        <v>2303993000</v>
      </c>
      <c r="AM111" s="110">
        <v>2446098000</v>
      </c>
      <c r="AN111" s="110" t="e">
        <f t="shared" si="24"/>
        <v>#REF!</v>
      </c>
    </row>
    <row r="112" spans="1:40">
      <c r="A112" s="3">
        <f t="shared" si="43"/>
        <v>73</v>
      </c>
      <c r="B112" s="96">
        <v>9</v>
      </c>
      <c r="C112" s="97" t="s">
        <v>151</v>
      </c>
      <c r="D112" s="96">
        <v>19</v>
      </c>
      <c r="E112" s="99"/>
      <c r="F112" s="100" t="s">
        <v>78</v>
      </c>
      <c r="G112" s="101">
        <f t="shared" si="25"/>
        <v>138</v>
      </c>
      <c r="H112" s="101">
        <f t="shared" si="26"/>
        <v>120</v>
      </c>
      <c r="I112" s="102">
        <f t="shared" si="27"/>
        <v>26438045</v>
      </c>
      <c r="J112" s="102" t="e">
        <f>SUMIF($AN$4:$AN$22,D112,#REF!)</f>
        <v>#REF!</v>
      </c>
      <c r="K112" s="103" t="e">
        <f t="shared" si="28"/>
        <v>#REF!</v>
      </c>
      <c r="L112" s="104" t="e">
        <f>SUMIF($AN$4:$AN$22,D112,#REF!)</f>
        <v>#REF!</v>
      </c>
      <c r="M112" s="105" t="e">
        <f t="shared" si="29"/>
        <v>#REF!</v>
      </c>
      <c r="N112" s="105" t="e">
        <f t="shared" si="30"/>
        <v>#REF!</v>
      </c>
      <c r="O112" s="105" t="e">
        <f t="shared" si="31"/>
        <v>#REF!</v>
      </c>
      <c r="P112" s="105" t="e">
        <f t="shared" si="32"/>
        <v>#REF!</v>
      </c>
      <c r="Q112" s="106" t="e">
        <f t="shared" si="33"/>
        <v>#REF!</v>
      </c>
      <c r="R112" s="105" t="e">
        <f t="shared" si="33"/>
        <v>#REF!</v>
      </c>
      <c r="S112" s="105" t="e">
        <f t="shared" si="34"/>
        <v>#REF!</v>
      </c>
      <c r="T112" s="105"/>
      <c r="U112" s="105" t="e">
        <f t="shared" si="35"/>
        <v>#REF!</v>
      </c>
      <c r="V112" s="105" t="e">
        <f t="shared" si="36"/>
        <v>#REF!</v>
      </c>
      <c r="W112" s="105" t="e">
        <f t="shared" si="37"/>
        <v>#REF!</v>
      </c>
      <c r="X112" s="106" t="e">
        <f t="shared" si="38"/>
        <v>#REF!</v>
      </c>
      <c r="Y112" s="106" t="e">
        <f t="shared" si="39"/>
        <v>#REF!</v>
      </c>
      <c r="Z112" s="105" t="e">
        <f t="shared" si="40"/>
        <v>#REF!</v>
      </c>
      <c r="AA112" s="105" t="e">
        <f t="shared" si="44"/>
        <v>#REF!</v>
      </c>
      <c r="AB112" s="105"/>
      <c r="AC112" s="107" t="str">
        <f t="shared" si="41"/>
        <v>BERTAHAP</v>
      </c>
      <c r="AD112" s="108">
        <f t="shared" si="42"/>
        <v>0</v>
      </c>
      <c r="AE112" s="109">
        <v>2</v>
      </c>
      <c r="AF112" s="110"/>
      <c r="AG112" s="105" t="e">
        <f>IF(AF112&gt;#REF!,"LB","KR")</f>
        <v>#REF!</v>
      </c>
      <c r="AH112" s="110">
        <v>3122140000</v>
      </c>
      <c r="AI112" s="110">
        <v>3519150000</v>
      </c>
      <c r="AJ112" s="110">
        <v>3736204000</v>
      </c>
      <c r="AK112" s="111">
        <v>3966645000</v>
      </c>
      <c r="AL112" s="111">
        <v>3736204000</v>
      </c>
      <c r="AM112" s="110">
        <v>3966645000</v>
      </c>
      <c r="AN112" s="110" t="e">
        <f t="shared" si="24"/>
        <v>#REF!</v>
      </c>
    </row>
    <row r="113" spans="1:40">
      <c r="A113" s="3">
        <f t="shared" si="43"/>
        <v>74</v>
      </c>
      <c r="B113" s="96">
        <v>10</v>
      </c>
      <c r="C113" s="97" t="s">
        <v>151</v>
      </c>
      <c r="D113" s="96">
        <v>21</v>
      </c>
      <c r="E113" s="99"/>
      <c r="F113" s="100" t="s">
        <v>84</v>
      </c>
      <c r="G113" s="101">
        <f t="shared" si="25"/>
        <v>132</v>
      </c>
      <c r="H113" s="101">
        <f t="shared" si="26"/>
        <v>112</v>
      </c>
      <c r="I113" s="102">
        <f t="shared" si="27"/>
        <v>26438045</v>
      </c>
      <c r="J113" s="102" t="e">
        <f>SUMIF($AN$4:$AN$22,D113,#REF!)</f>
        <v>#REF!</v>
      </c>
      <c r="K113" s="103" t="e">
        <f t="shared" si="28"/>
        <v>#REF!</v>
      </c>
      <c r="L113" s="104" t="e">
        <f>SUMIF($AN$4:$AN$22,D113,#REF!)</f>
        <v>#REF!</v>
      </c>
      <c r="M113" s="105" t="e">
        <f t="shared" si="29"/>
        <v>#REF!</v>
      </c>
      <c r="N113" s="105" t="e">
        <f t="shared" si="30"/>
        <v>#REF!</v>
      </c>
      <c r="O113" s="105" t="e">
        <f t="shared" si="31"/>
        <v>#REF!</v>
      </c>
      <c r="P113" s="105" t="e">
        <f t="shared" si="32"/>
        <v>#REF!</v>
      </c>
      <c r="Q113" s="106" t="e">
        <f t="shared" si="33"/>
        <v>#REF!</v>
      </c>
      <c r="R113" s="105" t="e">
        <f t="shared" si="33"/>
        <v>#REF!</v>
      </c>
      <c r="S113" s="105" t="e">
        <f t="shared" si="34"/>
        <v>#REF!</v>
      </c>
      <c r="T113" s="105"/>
      <c r="U113" s="105" t="e">
        <f t="shared" si="35"/>
        <v>#REF!</v>
      </c>
      <c r="V113" s="105" t="e">
        <f t="shared" si="36"/>
        <v>#REF!</v>
      </c>
      <c r="W113" s="105" t="e">
        <f t="shared" si="37"/>
        <v>#REF!</v>
      </c>
      <c r="X113" s="106" t="e">
        <f t="shared" si="38"/>
        <v>#REF!</v>
      </c>
      <c r="Y113" s="106" t="e">
        <f t="shared" si="39"/>
        <v>#REF!</v>
      </c>
      <c r="Z113" s="105" t="e">
        <f t="shared" si="40"/>
        <v>#REF!</v>
      </c>
      <c r="AA113" s="105" t="e">
        <f t="shared" si="44"/>
        <v>#REF!</v>
      </c>
      <c r="AB113" s="105"/>
      <c r="AC113" s="107" t="str">
        <f t="shared" si="41"/>
        <v>BERTAHAP</v>
      </c>
      <c r="AD113" s="108">
        <f t="shared" si="42"/>
        <v>0</v>
      </c>
      <c r="AE113" s="109">
        <v>2</v>
      </c>
      <c r="AF113" s="110"/>
      <c r="AG113" s="105" t="e">
        <f>IF(AF113&gt;#REF!,"LB","KR")</f>
        <v>#REF!</v>
      </c>
      <c r="AH113" s="110">
        <v>3023959000</v>
      </c>
      <c r="AI113" s="110">
        <v>3408485000</v>
      </c>
      <c r="AJ113" s="110">
        <v>3618713000</v>
      </c>
      <c r="AK113" s="111">
        <v>3841907000</v>
      </c>
      <c r="AL113" s="111">
        <v>3618713000</v>
      </c>
      <c r="AM113" s="110">
        <v>3841907000</v>
      </c>
      <c r="AN113" s="110" t="e">
        <f t="shared" si="24"/>
        <v>#REF!</v>
      </c>
    </row>
    <row r="114" spans="1:40">
      <c r="A114" s="3">
        <f t="shared" si="43"/>
        <v>75</v>
      </c>
      <c r="B114" s="96">
        <v>1</v>
      </c>
      <c r="C114" s="97" t="s">
        <v>152</v>
      </c>
      <c r="D114" s="98" t="s">
        <v>19</v>
      </c>
      <c r="E114" s="99"/>
      <c r="F114" s="100" t="s">
        <v>72</v>
      </c>
      <c r="G114" s="101">
        <f t="shared" si="25"/>
        <v>175</v>
      </c>
      <c r="H114" s="101">
        <f t="shared" si="26"/>
        <v>156</v>
      </c>
      <c r="I114" s="102">
        <f t="shared" si="27"/>
        <v>26438045</v>
      </c>
      <c r="J114" s="102" t="e">
        <f>SUMIF($AN$4:$AN$22,D114,#REF!)</f>
        <v>#REF!</v>
      </c>
      <c r="K114" s="103" t="e">
        <f t="shared" si="28"/>
        <v>#REF!</v>
      </c>
      <c r="L114" s="104" t="e">
        <f>SUMIF($AN$4:$AN$22,D114,#REF!)</f>
        <v>#REF!</v>
      </c>
      <c r="M114" s="105" t="e">
        <f t="shared" si="29"/>
        <v>#REF!</v>
      </c>
      <c r="N114" s="105" t="e">
        <f t="shared" si="30"/>
        <v>#REF!</v>
      </c>
      <c r="O114" s="105" t="e">
        <f t="shared" si="31"/>
        <v>#REF!</v>
      </c>
      <c r="P114" s="105" t="e">
        <f t="shared" si="32"/>
        <v>#REF!</v>
      </c>
      <c r="Q114" s="106" t="e">
        <f t="shared" si="33"/>
        <v>#REF!</v>
      </c>
      <c r="R114" s="105" t="e">
        <f t="shared" si="33"/>
        <v>#REF!</v>
      </c>
      <c r="S114" s="105" t="e">
        <f t="shared" si="34"/>
        <v>#REF!</v>
      </c>
      <c r="T114" s="105"/>
      <c r="U114" s="105" t="e">
        <f t="shared" si="35"/>
        <v>#REF!</v>
      </c>
      <c r="V114" s="105" t="e">
        <f t="shared" si="36"/>
        <v>#REF!</v>
      </c>
      <c r="W114" s="105" t="e">
        <f t="shared" si="37"/>
        <v>#REF!</v>
      </c>
      <c r="X114" s="106" t="e">
        <f t="shared" si="38"/>
        <v>#REF!</v>
      </c>
      <c r="Y114" s="106" t="e">
        <f t="shared" si="39"/>
        <v>#REF!</v>
      </c>
      <c r="Z114" s="105" t="e">
        <f t="shared" si="40"/>
        <v>#REF!</v>
      </c>
      <c r="AA114" s="105" t="e">
        <f t="shared" si="44"/>
        <v>#REF!</v>
      </c>
      <c r="AB114" s="105"/>
      <c r="AC114" s="107" t="str">
        <f t="shared" si="41"/>
        <v>BERTAHAP</v>
      </c>
      <c r="AD114" s="108">
        <f t="shared" si="42"/>
        <v>0</v>
      </c>
      <c r="AE114" s="109">
        <v>2</v>
      </c>
      <c r="AF114" s="110"/>
      <c r="AG114" s="105" t="e">
        <f>IF(AF114&gt;#REF!,"LB","KR")</f>
        <v>#REF!</v>
      </c>
      <c r="AH114" s="110">
        <v>4135362000</v>
      </c>
      <c r="AI114" s="110">
        <v>4661214000</v>
      </c>
      <c r="AJ114" s="110">
        <v>4948708000</v>
      </c>
      <c r="AK114" s="111">
        <v>5253933000</v>
      </c>
      <c r="AL114" s="111">
        <v>4948708000</v>
      </c>
      <c r="AM114" s="110">
        <v>5253933000</v>
      </c>
      <c r="AN114" s="110" t="e">
        <f t="shared" si="24"/>
        <v>#REF!</v>
      </c>
    </row>
    <row r="115" spans="1:40">
      <c r="A115" s="3">
        <f t="shared" si="43"/>
        <v>76</v>
      </c>
      <c r="B115" s="96">
        <v>2</v>
      </c>
      <c r="C115" s="97" t="s">
        <v>152</v>
      </c>
      <c r="D115" s="98" t="s">
        <v>29</v>
      </c>
      <c r="E115" s="99"/>
      <c r="F115" s="100" t="s">
        <v>74</v>
      </c>
      <c r="G115" s="101">
        <f t="shared" si="25"/>
        <v>85</v>
      </c>
      <c r="H115" s="101">
        <f t="shared" si="26"/>
        <v>74</v>
      </c>
      <c r="I115" s="102">
        <f t="shared" si="27"/>
        <v>26438045</v>
      </c>
      <c r="J115" s="102" t="e">
        <f>SUMIF($AN$4:$AN$22,D115,#REF!)</f>
        <v>#REF!</v>
      </c>
      <c r="K115" s="103" t="e">
        <f t="shared" si="28"/>
        <v>#REF!</v>
      </c>
      <c r="L115" s="104" t="e">
        <f>SUMIF($AN$4:$AN$22,D115,#REF!)</f>
        <v>#REF!</v>
      </c>
      <c r="M115" s="105" t="e">
        <f t="shared" si="29"/>
        <v>#REF!</v>
      </c>
      <c r="N115" s="105" t="e">
        <f t="shared" si="30"/>
        <v>#REF!</v>
      </c>
      <c r="O115" s="105" t="e">
        <f t="shared" si="31"/>
        <v>#REF!</v>
      </c>
      <c r="P115" s="105" t="e">
        <f t="shared" si="32"/>
        <v>#REF!</v>
      </c>
      <c r="Q115" s="106" t="e">
        <f t="shared" si="33"/>
        <v>#REF!</v>
      </c>
      <c r="R115" s="105" t="e">
        <f t="shared" si="33"/>
        <v>#REF!</v>
      </c>
      <c r="S115" s="105" t="e">
        <f t="shared" si="34"/>
        <v>#REF!</v>
      </c>
      <c r="T115" s="105"/>
      <c r="U115" s="105" t="e">
        <f t="shared" si="35"/>
        <v>#REF!</v>
      </c>
      <c r="V115" s="105" t="e">
        <f t="shared" si="36"/>
        <v>#REF!</v>
      </c>
      <c r="W115" s="105" t="e">
        <f t="shared" si="37"/>
        <v>#REF!</v>
      </c>
      <c r="X115" s="106" t="e">
        <f t="shared" si="38"/>
        <v>#REF!</v>
      </c>
      <c r="Y115" s="106" t="e">
        <f t="shared" si="39"/>
        <v>#REF!</v>
      </c>
      <c r="Z115" s="105" t="e">
        <f t="shared" si="40"/>
        <v>#REF!</v>
      </c>
      <c r="AA115" s="105" t="e">
        <f t="shared" si="44"/>
        <v>#REF!</v>
      </c>
      <c r="AB115" s="105"/>
      <c r="AC115" s="107" t="str">
        <f t="shared" si="41"/>
        <v>BERTAHAP</v>
      </c>
      <c r="AD115" s="108">
        <f t="shared" si="42"/>
        <v>0</v>
      </c>
      <c r="AE115" s="109">
        <v>2</v>
      </c>
      <c r="AF115" s="110"/>
      <c r="AG115" s="105" t="e">
        <f>IF(AF115&gt;#REF!,"LB","KR")</f>
        <v>#REF!</v>
      </c>
      <c r="AH115" s="110">
        <v>1925320000</v>
      </c>
      <c r="AI115" s="110">
        <v>2170143000</v>
      </c>
      <c r="AJ115" s="110">
        <v>2303993000</v>
      </c>
      <c r="AK115" s="111">
        <v>2446098000</v>
      </c>
      <c r="AL115" s="111">
        <v>2303993000</v>
      </c>
      <c r="AM115" s="110">
        <v>2446098000</v>
      </c>
      <c r="AN115" s="110" t="e">
        <f t="shared" si="24"/>
        <v>#REF!</v>
      </c>
    </row>
    <row r="116" spans="1:40">
      <c r="A116" s="3">
        <f t="shared" si="43"/>
        <v>77</v>
      </c>
      <c r="B116" s="96">
        <v>3</v>
      </c>
      <c r="C116" s="97" t="s">
        <v>152</v>
      </c>
      <c r="D116" s="98" t="s">
        <v>32</v>
      </c>
      <c r="E116" s="99"/>
      <c r="F116" s="100" t="s">
        <v>56</v>
      </c>
      <c r="G116" s="101">
        <f t="shared" si="25"/>
        <v>85</v>
      </c>
      <c r="H116" s="101">
        <f t="shared" si="26"/>
        <v>74</v>
      </c>
      <c r="I116" s="102">
        <f t="shared" si="27"/>
        <v>26438045</v>
      </c>
      <c r="J116" s="102" t="e">
        <f>SUMIF($AN$4:$AN$22,D116,#REF!)</f>
        <v>#REF!</v>
      </c>
      <c r="K116" s="103" t="e">
        <f t="shared" si="28"/>
        <v>#REF!</v>
      </c>
      <c r="L116" s="104" t="e">
        <f>SUMIF($AN$4:$AN$22,D116,#REF!)</f>
        <v>#REF!</v>
      </c>
      <c r="M116" s="105" t="e">
        <f t="shared" si="29"/>
        <v>#REF!</v>
      </c>
      <c r="N116" s="105" t="e">
        <f t="shared" si="30"/>
        <v>#REF!</v>
      </c>
      <c r="O116" s="105" t="e">
        <f t="shared" si="31"/>
        <v>#REF!</v>
      </c>
      <c r="P116" s="105" t="e">
        <f t="shared" si="32"/>
        <v>#REF!</v>
      </c>
      <c r="Q116" s="106" t="e">
        <f t="shared" si="33"/>
        <v>#REF!</v>
      </c>
      <c r="R116" s="105" t="e">
        <f t="shared" si="33"/>
        <v>#REF!</v>
      </c>
      <c r="S116" s="105" t="e">
        <f t="shared" si="34"/>
        <v>#REF!</v>
      </c>
      <c r="T116" s="105"/>
      <c r="U116" s="105" t="e">
        <f t="shared" si="35"/>
        <v>#REF!</v>
      </c>
      <c r="V116" s="105" t="e">
        <f t="shared" si="36"/>
        <v>#REF!</v>
      </c>
      <c r="W116" s="105" t="e">
        <f t="shared" si="37"/>
        <v>#REF!</v>
      </c>
      <c r="X116" s="106" t="e">
        <f t="shared" si="38"/>
        <v>#REF!</v>
      </c>
      <c r="Y116" s="106" t="e">
        <f t="shared" si="39"/>
        <v>#REF!</v>
      </c>
      <c r="Z116" s="105" t="e">
        <f t="shared" si="40"/>
        <v>#REF!</v>
      </c>
      <c r="AA116" s="105" t="e">
        <f t="shared" si="44"/>
        <v>#REF!</v>
      </c>
      <c r="AB116" s="105"/>
      <c r="AC116" s="107" t="str">
        <f t="shared" si="41"/>
        <v>BERTAHAP</v>
      </c>
      <c r="AD116" s="108">
        <f t="shared" si="42"/>
        <v>0</v>
      </c>
      <c r="AE116" s="109">
        <v>2</v>
      </c>
      <c r="AF116" s="110"/>
      <c r="AG116" s="105" t="e">
        <f>IF(AF116&gt;#REF!,"LB","KR")</f>
        <v>#REF!</v>
      </c>
      <c r="AH116" s="110">
        <v>1925320000</v>
      </c>
      <c r="AI116" s="110">
        <v>2170143000</v>
      </c>
      <c r="AJ116" s="110">
        <v>2303993000</v>
      </c>
      <c r="AK116" s="111">
        <v>2446098000</v>
      </c>
      <c r="AL116" s="111">
        <v>2303993000</v>
      </c>
      <c r="AM116" s="110">
        <v>2446098000</v>
      </c>
      <c r="AN116" s="110" t="e">
        <f t="shared" si="24"/>
        <v>#REF!</v>
      </c>
    </row>
    <row r="117" spans="1:40">
      <c r="A117" s="3">
        <f t="shared" si="43"/>
        <v>78</v>
      </c>
      <c r="B117" s="96">
        <v>4</v>
      </c>
      <c r="C117" s="97" t="s">
        <v>152</v>
      </c>
      <c r="D117" s="98" t="s">
        <v>38</v>
      </c>
      <c r="E117" s="99"/>
      <c r="F117" s="100" t="s">
        <v>58</v>
      </c>
      <c r="G117" s="101">
        <f t="shared" si="25"/>
        <v>101</v>
      </c>
      <c r="H117" s="101">
        <f t="shared" si="26"/>
        <v>90</v>
      </c>
      <c r="I117" s="102">
        <f t="shared" si="27"/>
        <v>26438045</v>
      </c>
      <c r="J117" s="102" t="e">
        <f>SUMIF($AN$4:$AN$22,D117,#REF!)</f>
        <v>#REF!</v>
      </c>
      <c r="K117" s="103" t="e">
        <f t="shared" si="28"/>
        <v>#REF!</v>
      </c>
      <c r="L117" s="104" t="e">
        <f>SUMIF($AN$4:$AN$22,D117,#REF!)</f>
        <v>#REF!</v>
      </c>
      <c r="M117" s="105" t="e">
        <f t="shared" si="29"/>
        <v>#REF!</v>
      </c>
      <c r="N117" s="105" t="e">
        <f t="shared" si="30"/>
        <v>#REF!</v>
      </c>
      <c r="O117" s="105" t="e">
        <f t="shared" si="31"/>
        <v>#REF!</v>
      </c>
      <c r="P117" s="105" t="e">
        <f t="shared" si="32"/>
        <v>#REF!</v>
      </c>
      <c r="Q117" s="106" t="e">
        <f t="shared" si="33"/>
        <v>#REF!</v>
      </c>
      <c r="R117" s="105" t="e">
        <f t="shared" si="33"/>
        <v>#REF!</v>
      </c>
      <c r="S117" s="105" t="e">
        <f t="shared" si="34"/>
        <v>#REF!</v>
      </c>
      <c r="T117" s="105"/>
      <c r="U117" s="105" t="e">
        <f t="shared" si="35"/>
        <v>#REF!</v>
      </c>
      <c r="V117" s="105" t="e">
        <f t="shared" si="36"/>
        <v>#REF!</v>
      </c>
      <c r="W117" s="105" t="e">
        <f t="shared" si="37"/>
        <v>#REF!</v>
      </c>
      <c r="X117" s="106" t="e">
        <f t="shared" si="38"/>
        <v>#REF!</v>
      </c>
      <c r="Y117" s="106" t="e">
        <f t="shared" si="39"/>
        <v>#REF!</v>
      </c>
      <c r="Z117" s="105" t="e">
        <f t="shared" si="40"/>
        <v>#REF!</v>
      </c>
      <c r="AA117" s="105" t="e">
        <f t="shared" si="44"/>
        <v>#REF!</v>
      </c>
      <c r="AB117" s="105"/>
      <c r="AC117" s="107" t="str">
        <f t="shared" si="41"/>
        <v>BERTAHAP</v>
      </c>
      <c r="AD117" s="108">
        <f t="shared" si="42"/>
        <v>0</v>
      </c>
      <c r="AE117" s="109">
        <v>2</v>
      </c>
      <c r="AF117" s="110"/>
      <c r="AG117" s="105" t="e">
        <f>IF(AF117&gt;#REF!,"LB","KR")</f>
        <v>#REF!</v>
      </c>
      <c r="AH117" s="110">
        <v>2341605000</v>
      </c>
      <c r="AI117" s="110">
        <v>2639363000</v>
      </c>
      <c r="AJ117" s="110">
        <v>2802153000</v>
      </c>
      <c r="AK117" s="111">
        <v>2974984000</v>
      </c>
      <c r="AL117" s="111">
        <v>2802153000</v>
      </c>
      <c r="AM117" s="110">
        <v>2974984000</v>
      </c>
      <c r="AN117" s="110" t="e">
        <f t="shared" si="24"/>
        <v>#REF!</v>
      </c>
    </row>
    <row r="118" spans="1:40">
      <c r="A118" s="3">
        <f t="shared" si="43"/>
        <v>79</v>
      </c>
      <c r="B118" s="96">
        <v>5</v>
      </c>
      <c r="C118" s="97" t="s">
        <v>152</v>
      </c>
      <c r="D118" s="98" t="s">
        <v>44</v>
      </c>
      <c r="E118" s="99"/>
      <c r="F118" s="100" t="s">
        <v>60</v>
      </c>
      <c r="G118" s="101">
        <f t="shared" si="25"/>
        <v>101</v>
      </c>
      <c r="H118" s="101">
        <f t="shared" si="26"/>
        <v>90</v>
      </c>
      <c r="I118" s="102">
        <f t="shared" si="27"/>
        <v>26438045</v>
      </c>
      <c r="J118" s="102" t="e">
        <f>SUMIF($AN$4:$AN$22,D118,#REF!)</f>
        <v>#REF!</v>
      </c>
      <c r="K118" s="103" t="e">
        <f t="shared" si="28"/>
        <v>#REF!</v>
      </c>
      <c r="L118" s="104" t="e">
        <f>SUMIF($AN$4:$AN$22,D118,#REF!)</f>
        <v>#REF!</v>
      </c>
      <c r="M118" s="105" t="e">
        <f t="shared" si="29"/>
        <v>#REF!</v>
      </c>
      <c r="N118" s="105" t="e">
        <f t="shared" si="30"/>
        <v>#REF!</v>
      </c>
      <c r="O118" s="105" t="e">
        <f t="shared" si="31"/>
        <v>#REF!</v>
      </c>
      <c r="P118" s="105" t="e">
        <f t="shared" si="32"/>
        <v>#REF!</v>
      </c>
      <c r="Q118" s="106" t="e">
        <f t="shared" si="33"/>
        <v>#REF!</v>
      </c>
      <c r="R118" s="105" t="e">
        <f t="shared" si="33"/>
        <v>#REF!</v>
      </c>
      <c r="S118" s="105" t="e">
        <f t="shared" si="34"/>
        <v>#REF!</v>
      </c>
      <c r="T118" s="105"/>
      <c r="U118" s="105" t="e">
        <f t="shared" si="35"/>
        <v>#REF!</v>
      </c>
      <c r="V118" s="105" t="e">
        <f t="shared" si="36"/>
        <v>#REF!</v>
      </c>
      <c r="W118" s="105" t="e">
        <f t="shared" si="37"/>
        <v>#REF!</v>
      </c>
      <c r="X118" s="106" t="e">
        <f t="shared" si="38"/>
        <v>#REF!</v>
      </c>
      <c r="Y118" s="106" t="e">
        <f t="shared" si="39"/>
        <v>#REF!</v>
      </c>
      <c r="Z118" s="105" t="e">
        <f t="shared" si="40"/>
        <v>#REF!</v>
      </c>
      <c r="AA118" s="105" t="e">
        <f t="shared" si="44"/>
        <v>#REF!</v>
      </c>
      <c r="AB118" s="105"/>
      <c r="AC118" s="107" t="str">
        <f t="shared" si="41"/>
        <v>BERTAHAP</v>
      </c>
      <c r="AD118" s="108">
        <f t="shared" si="42"/>
        <v>0</v>
      </c>
      <c r="AE118" s="109">
        <v>2</v>
      </c>
      <c r="AF118" s="110"/>
      <c r="AG118" s="105" t="e">
        <f>IF(AF118&gt;#REF!,"LB","KR")</f>
        <v>#REF!</v>
      </c>
      <c r="AH118" s="110">
        <v>2341605000</v>
      </c>
      <c r="AI118" s="110">
        <v>2639363000</v>
      </c>
      <c r="AJ118" s="110">
        <v>2802153000</v>
      </c>
      <c r="AK118" s="111">
        <v>2974984000</v>
      </c>
      <c r="AL118" s="111">
        <v>2802153000</v>
      </c>
      <c r="AM118" s="110">
        <v>2974984000</v>
      </c>
      <c r="AN118" s="110" t="e">
        <f t="shared" si="24"/>
        <v>#REF!</v>
      </c>
    </row>
    <row r="119" spans="1:40">
      <c r="A119" s="3">
        <f t="shared" si="43"/>
        <v>80</v>
      </c>
      <c r="B119" s="96">
        <v>6</v>
      </c>
      <c r="C119" s="97" t="s">
        <v>152</v>
      </c>
      <c r="D119" s="96">
        <v>11</v>
      </c>
      <c r="E119" s="99"/>
      <c r="F119" s="100" t="s">
        <v>62</v>
      </c>
      <c r="G119" s="101">
        <f t="shared" si="25"/>
        <v>101</v>
      </c>
      <c r="H119" s="101">
        <f t="shared" si="26"/>
        <v>90</v>
      </c>
      <c r="I119" s="102">
        <f t="shared" si="27"/>
        <v>26438045</v>
      </c>
      <c r="J119" s="102" t="e">
        <f>SUMIF($AN$4:$AN$22,D119,#REF!)</f>
        <v>#REF!</v>
      </c>
      <c r="K119" s="103" t="e">
        <f t="shared" si="28"/>
        <v>#REF!</v>
      </c>
      <c r="L119" s="104" t="e">
        <f>SUMIF($AN$4:$AN$22,D119,#REF!)</f>
        <v>#REF!</v>
      </c>
      <c r="M119" s="105" t="e">
        <f t="shared" si="29"/>
        <v>#REF!</v>
      </c>
      <c r="N119" s="105" t="e">
        <f t="shared" si="30"/>
        <v>#REF!</v>
      </c>
      <c r="O119" s="105" t="e">
        <f t="shared" si="31"/>
        <v>#REF!</v>
      </c>
      <c r="P119" s="105" t="e">
        <f t="shared" si="32"/>
        <v>#REF!</v>
      </c>
      <c r="Q119" s="106" t="e">
        <f t="shared" si="33"/>
        <v>#REF!</v>
      </c>
      <c r="R119" s="105" t="e">
        <f t="shared" si="33"/>
        <v>#REF!</v>
      </c>
      <c r="S119" s="105" t="e">
        <f t="shared" si="34"/>
        <v>#REF!</v>
      </c>
      <c r="T119" s="105"/>
      <c r="U119" s="105" t="e">
        <f t="shared" si="35"/>
        <v>#REF!</v>
      </c>
      <c r="V119" s="105" t="e">
        <f t="shared" si="36"/>
        <v>#REF!</v>
      </c>
      <c r="W119" s="105" t="e">
        <f t="shared" si="37"/>
        <v>#REF!</v>
      </c>
      <c r="X119" s="106" t="e">
        <f t="shared" si="38"/>
        <v>#REF!</v>
      </c>
      <c r="Y119" s="106" t="e">
        <f t="shared" si="39"/>
        <v>#REF!</v>
      </c>
      <c r="Z119" s="105" t="e">
        <f t="shared" si="40"/>
        <v>#REF!</v>
      </c>
      <c r="AA119" s="105" t="e">
        <f t="shared" si="44"/>
        <v>#REF!</v>
      </c>
      <c r="AB119" s="105"/>
      <c r="AC119" s="107" t="str">
        <f t="shared" si="41"/>
        <v>BERTAHAP</v>
      </c>
      <c r="AD119" s="108">
        <f t="shared" si="42"/>
        <v>0</v>
      </c>
      <c r="AE119" s="109">
        <v>2</v>
      </c>
      <c r="AF119" s="110"/>
      <c r="AG119" s="105" t="e">
        <f>IF(AF119&gt;#REF!,"LB","KR")</f>
        <v>#REF!</v>
      </c>
      <c r="AH119" s="110">
        <v>2341605000</v>
      </c>
      <c r="AI119" s="110">
        <v>2639363000</v>
      </c>
      <c r="AJ119" s="110">
        <v>2802153000</v>
      </c>
      <c r="AK119" s="111">
        <v>2974984000</v>
      </c>
      <c r="AL119" s="111">
        <v>2802153000</v>
      </c>
      <c r="AM119" s="110">
        <v>2974984000</v>
      </c>
      <c r="AN119" s="110" t="e">
        <f t="shared" si="24"/>
        <v>#REF!</v>
      </c>
    </row>
    <row r="120" spans="1:40">
      <c r="A120" s="3">
        <f t="shared" si="43"/>
        <v>81</v>
      </c>
      <c r="B120" s="96">
        <v>7</v>
      </c>
      <c r="C120" s="97" t="s">
        <v>152</v>
      </c>
      <c r="D120" s="96">
        <v>15</v>
      </c>
      <c r="E120" s="99"/>
      <c r="F120" s="100" t="s">
        <v>64</v>
      </c>
      <c r="G120" s="101">
        <f t="shared" si="25"/>
        <v>101</v>
      </c>
      <c r="H120" s="101">
        <f t="shared" si="26"/>
        <v>90</v>
      </c>
      <c r="I120" s="102">
        <f t="shared" si="27"/>
        <v>26438045</v>
      </c>
      <c r="J120" s="102" t="e">
        <f>SUMIF($AN$4:$AN$22,D120,#REF!)</f>
        <v>#REF!</v>
      </c>
      <c r="K120" s="103" t="e">
        <f t="shared" si="28"/>
        <v>#REF!</v>
      </c>
      <c r="L120" s="104" t="e">
        <f>SUMIF($AN$4:$AN$22,D120,#REF!)</f>
        <v>#REF!</v>
      </c>
      <c r="M120" s="105" t="e">
        <f t="shared" si="29"/>
        <v>#REF!</v>
      </c>
      <c r="N120" s="105" t="e">
        <f t="shared" si="30"/>
        <v>#REF!</v>
      </c>
      <c r="O120" s="105" t="e">
        <f t="shared" si="31"/>
        <v>#REF!</v>
      </c>
      <c r="P120" s="105" t="e">
        <f t="shared" si="32"/>
        <v>#REF!</v>
      </c>
      <c r="Q120" s="106" t="e">
        <f t="shared" si="33"/>
        <v>#REF!</v>
      </c>
      <c r="R120" s="105" t="e">
        <f t="shared" si="33"/>
        <v>#REF!</v>
      </c>
      <c r="S120" s="105" t="e">
        <f t="shared" si="34"/>
        <v>#REF!</v>
      </c>
      <c r="T120" s="105"/>
      <c r="U120" s="105" t="e">
        <f t="shared" si="35"/>
        <v>#REF!</v>
      </c>
      <c r="V120" s="105" t="e">
        <f t="shared" si="36"/>
        <v>#REF!</v>
      </c>
      <c r="W120" s="105" t="e">
        <f t="shared" si="37"/>
        <v>#REF!</v>
      </c>
      <c r="X120" s="106" t="e">
        <f t="shared" si="38"/>
        <v>#REF!</v>
      </c>
      <c r="Y120" s="106" t="e">
        <f t="shared" si="39"/>
        <v>#REF!</v>
      </c>
      <c r="Z120" s="105" t="e">
        <f t="shared" si="40"/>
        <v>#REF!</v>
      </c>
      <c r="AA120" s="105" t="e">
        <f t="shared" si="44"/>
        <v>#REF!</v>
      </c>
      <c r="AB120" s="105"/>
      <c r="AC120" s="107" t="str">
        <f t="shared" si="41"/>
        <v>BERTAHAP</v>
      </c>
      <c r="AD120" s="108">
        <f t="shared" si="42"/>
        <v>0</v>
      </c>
      <c r="AE120" s="109">
        <v>2</v>
      </c>
      <c r="AF120" s="110"/>
      <c r="AG120" s="105" t="e">
        <f>IF(AF120&gt;#REF!,"LB","KR")</f>
        <v>#REF!</v>
      </c>
      <c r="AH120" s="110">
        <v>2341605000</v>
      </c>
      <c r="AI120" s="110">
        <v>2639363000</v>
      </c>
      <c r="AJ120" s="110">
        <v>2802153000</v>
      </c>
      <c r="AK120" s="111">
        <v>2974984000</v>
      </c>
      <c r="AL120" s="111">
        <v>2802153000</v>
      </c>
      <c r="AM120" s="110">
        <v>2974984000</v>
      </c>
      <c r="AN120" s="110" t="e">
        <f t="shared" si="24"/>
        <v>#REF!</v>
      </c>
    </row>
    <row r="121" spans="1:40">
      <c r="A121" s="3">
        <f t="shared" si="43"/>
        <v>82</v>
      </c>
      <c r="B121" s="96">
        <v>8</v>
      </c>
      <c r="C121" s="97" t="s">
        <v>152</v>
      </c>
      <c r="D121" s="96">
        <v>17</v>
      </c>
      <c r="E121" s="99"/>
      <c r="F121" s="100" t="s">
        <v>67</v>
      </c>
      <c r="G121" s="101">
        <f t="shared" si="25"/>
        <v>85</v>
      </c>
      <c r="H121" s="101">
        <f t="shared" si="26"/>
        <v>74</v>
      </c>
      <c r="I121" s="102">
        <f t="shared" si="27"/>
        <v>26438045</v>
      </c>
      <c r="J121" s="102" t="e">
        <f>SUMIF($AN$4:$AN$22,D121,#REF!)</f>
        <v>#REF!</v>
      </c>
      <c r="K121" s="103" t="e">
        <f t="shared" si="28"/>
        <v>#REF!</v>
      </c>
      <c r="L121" s="104" t="e">
        <f>SUMIF($AN$4:$AN$22,D121,#REF!)</f>
        <v>#REF!</v>
      </c>
      <c r="M121" s="105" t="e">
        <f t="shared" si="29"/>
        <v>#REF!</v>
      </c>
      <c r="N121" s="105" t="e">
        <f t="shared" si="30"/>
        <v>#REF!</v>
      </c>
      <c r="O121" s="105" t="e">
        <f t="shared" si="31"/>
        <v>#REF!</v>
      </c>
      <c r="P121" s="105" t="e">
        <f t="shared" si="32"/>
        <v>#REF!</v>
      </c>
      <c r="Q121" s="106" t="e">
        <f t="shared" si="33"/>
        <v>#REF!</v>
      </c>
      <c r="R121" s="105" t="e">
        <f t="shared" si="33"/>
        <v>#REF!</v>
      </c>
      <c r="S121" s="105" t="e">
        <f t="shared" si="34"/>
        <v>#REF!</v>
      </c>
      <c r="T121" s="105"/>
      <c r="U121" s="105" t="e">
        <f t="shared" si="35"/>
        <v>#REF!</v>
      </c>
      <c r="V121" s="105" t="e">
        <f t="shared" si="36"/>
        <v>#REF!</v>
      </c>
      <c r="W121" s="105" t="e">
        <f t="shared" si="37"/>
        <v>#REF!</v>
      </c>
      <c r="X121" s="106" t="e">
        <f t="shared" si="38"/>
        <v>#REF!</v>
      </c>
      <c r="Y121" s="106" t="e">
        <f t="shared" si="39"/>
        <v>#REF!</v>
      </c>
      <c r="Z121" s="105" t="e">
        <f t="shared" si="40"/>
        <v>#REF!</v>
      </c>
      <c r="AA121" s="105" t="e">
        <f t="shared" si="44"/>
        <v>#REF!</v>
      </c>
      <c r="AB121" s="105"/>
      <c r="AC121" s="107" t="str">
        <f t="shared" si="41"/>
        <v>BERTAHAP</v>
      </c>
      <c r="AD121" s="108">
        <f t="shared" si="42"/>
        <v>0</v>
      </c>
      <c r="AE121" s="109">
        <v>2</v>
      </c>
      <c r="AF121" s="110"/>
      <c r="AG121" s="105" t="e">
        <f>IF(AF121&gt;#REF!,"LB","KR")</f>
        <v>#REF!</v>
      </c>
      <c r="AH121" s="110">
        <v>1925320000</v>
      </c>
      <c r="AI121" s="110">
        <v>2170143000</v>
      </c>
      <c r="AJ121" s="110">
        <v>2303993000</v>
      </c>
      <c r="AK121" s="111">
        <v>2446098000</v>
      </c>
      <c r="AL121" s="111">
        <v>2303993000</v>
      </c>
      <c r="AM121" s="110">
        <v>2446098000</v>
      </c>
      <c r="AN121" s="110" t="e">
        <f t="shared" si="24"/>
        <v>#REF!</v>
      </c>
    </row>
    <row r="122" spans="1:40">
      <c r="A122" s="3">
        <f t="shared" si="43"/>
        <v>83</v>
      </c>
      <c r="B122" s="96">
        <v>9</v>
      </c>
      <c r="C122" s="97" t="s">
        <v>152</v>
      </c>
      <c r="D122" s="96">
        <v>19</v>
      </c>
      <c r="E122" s="99"/>
      <c r="F122" s="100" t="s">
        <v>78</v>
      </c>
      <c r="G122" s="101">
        <f t="shared" si="25"/>
        <v>138</v>
      </c>
      <c r="H122" s="101">
        <f t="shared" si="26"/>
        <v>120</v>
      </c>
      <c r="I122" s="102">
        <f t="shared" si="27"/>
        <v>26438045</v>
      </c>
      <c r="J122" s="102" t="e">
        <f>SUMIF($AN$4:$AN$22,D122,#REF!)</f>
        <v>#REF!</v>
      </c>
      <c r="K122" s="103" t="e">
        <f t="shared" si="28"/>
        <v>#REF!</v>
      </c>
      <c r="L122" s="104" t="e">
        <f>SUMIF($AN$4:$AN$22,D122,#REF!)</f>
        <v>#REF!</v>
      </c>
      <c r="M122" s="105" t="e">
        <f t="shared" si="29"/>
        <v>#REF!</v>
      </c>
      <c r="N122" s="105" t="e">
        <f t="shared" si="30"/>
        <v>#REF!</v>
      </c>
      <c r="O122" s="105" t="e">
        <f t="shared" si="31"/>
        <v>#REF!</v>
      </c>
      <c r="P122" s="105" t="e">
        <f t="shared" si="32"/>
        <v>#REF!</v>
      </c>
      <c r="Q122" s="106" t="e">
        <f t="shared" si="33"/>
        <v>#REF!</v>
      </c>
      <c r="R122" s="105" t="e">
        <f t="shared" si="33"/>
        <v>#REF!</v>
      </c>
      <c r="S122" s="105" t="e">
        <f t="shared" si="34"/>
        <v>#REF!</v>
      </c>
      <c r="T122" s="105"/>
      <c r="U122" s="105" t="e">
        <f t="shared" si="35"/>
        <v>#REF!</v>
      </c>
      <c r="V122" s="105" t="e">
        <f t="shared" si="36"/>
        <v>#REF!</v>
      </c>
      <c r="W122" s="105" t="e">
        <f t="shared" si="37"/>
        <v>#REF!</v>
      </c>
      <c r="X122" s="106" t="e">
        <f t="shared" si="38"/>
        <v>#REF!</v>
      </c>
      <c r="Y122" s="106" t="e">
        <f t="shared" si="39"/>
        <v>#REF!</v>
      </c>
      <c r="Z122" s="105" t="e">
        <f t="shared" si="40"/>
        <v>#REF!</v>
      </c>
      <c r="AA122" s="105" t="e">
        <f t="shared" si="44"/>
        <v>#REF!</v>
      </c>
      <c r="AB122" s="105"/>
      <c r="AC122" s="107" t="str">
        <f t="shared" si="41"/>
        <v>BERTAHAP</v>
      </c>
      <c r="AD122" s="108">
        <f t="shared" si="42"/>
        <v>0</v>
      </c>
      <c r="AE122" s="109">
        <v>2</v>
      </c>
      <c r="AF122" s="110"/>
      <c r="AG122" s="105" t="e">
        <f>IF(AF122&gt;#REF!,"LB","KR")</f>
        <v>#REF!</v>
      </c>
      <c r="AH122" s="110">
        <v>3122140000</v>
      </c>
      <c r="AI122" s="110">
        <v>3519150000</v>
      </c>
      <c r="AJ122" s="110">
        <v>3736204000</v>
      </c>
      <c r="AK122" s="111">
        <v>3966645000</v>
      </c>
      <c r="AL122" s="111">
        <v>3736204000</v>
      </c>
      <c r="AM122" s="110">
        <v>3966645000</v>
      </c>
      <c r="AN122" s="110" t="e">
        <f t="shared" si="24"/>
        <v>#REF!</v>
      </c>
    </row>
    <row r="123" spans="1:40">
      <c r="A123" s="3">
        <f t="shared" si="43"/>
        <v>84</v>
      </c>
      <c r="B123" s="96">
        <v>10</v>
      </c>
      <c r="C123" s="97" t="s">
        <v>152</v>
      </c>
      <c r="D123" s="96">
        <v>21</v>
      </c>
      <c r="E123" s="99"/>
      <c r="F123" s="100" t="s">
        <v>84</v>
      </c>
      <c r="G123" s="101">
        <f t="shared" si="25"/>
        <v>132</v>
      </c>
      <c r="H123" s="101">
        <f t="shared" si="26"/>
        <v>112</v>
      </c>
      <c r="I123" s="102">
        <f t="shared" si="27"/>
        <v>26438045</v>
      </c>
      <c r="J123" s="102" t="e">
        <f>SUMIF($AN$4:$AN$22,D123,#REF!)</f>
        <v>#REF!</v>
      </c>
      <c r="K123" s="103" t="e">
        <f t="shared" si="28"/>
        <v>#REF!</v>
      </c>
      <c r="L123" s="104" t="e">
        <f>SUMIF($AN$4:$AN$22,D123,#REF!)</f>
        <v>#REF!</v>
      </c>
      <c r="M123" s="105" t="e">
        <f t="shared" si="29"/>
        <v>#REF!</v>
      </c>
      <c r="N123" s="105" t="e">
        <f t="shared" si="30"/>
        <v>#REF!</v>
      </c>
      <c r="O123" s="105" t="e">
        <f t="shared" si="31"/>
        <v>#REF!</v>
      </c>
      <c r="P123" s="105" t="e">
        <f t="shared" si="32"/>
        <v>#REF!</v>
      </c>
      <c r="Q123" s="106" t="e">
        <f t="shared" si="33"/>
        <v>#REF!</v>
      </c>
      <c r="R123" s="105" t="e">
        <f t="shared" si="33"/>
        <v>#REF!</v>
      </c>
      <c r="S123" s="105" t="e">
        <f t="shared" si="34"/>
        <v>#REF!</v>
      </c>
      <c r="T123" s="105"/>
      <c r="U123" s="105" t="e">
        <f t="shared" si="35"/>
        <v>#REF!</v>
      </c>
      <c r="V123" s="105" t="e">
        <f t="shared" si="36"/>
        <v>#REF!</v>
      </c>
      <c r="W123" s="105" t="e">
        <f t="shared" si="37"/>
        <v>#REF!</v>
      </c>
      <c r="X123" s="106" t="e">
        <f t="shared" si="38"/>
        <v>#REF!</v>
      </c>
      <c r="Y123" s="106" t="e">
        <f t="shared" si="39"/>
        <v>#REF!</v>
      </c>
      <c r="Z123" s="105" t="e">
        <f t="shared" si="40"/>
        <v>#REF!</v>
      </c>
      <c r="AA123" s="105" t="e">
        <f t="shared" si="44"/>
        <v>#REF!</v>
      </c>
      <c r="AB123" s="105"/>
      <c r="AC123" s="107" t="str">
        <f t="shared" si="41"/>
        <v>BERTAHAP</v>
      </c>
      <c r="AD123" s="108">
        <f t="shared" si="42"/>
        <v>0</v>
      </c>
      <c r="AE123" s="109">
        <v>2</v>
      </c>
      <c r="AF123" s="110"/>
      <c r="AG123" s="105" t="e">
        <f>IF(AF123&gt;#REF!,"LB","KR")</f>
        <v>#REF!</v>
      </c>
      <c r="AH123" s="110">
        <v>3023959000</v>
      </c>
      <c r="AI123" s="110">
        <v>3408485000</v>
      </c>
      <c r="AJ123" s="110">
        <v>3618713000</v>
      </c>
      <c r="AK123" s="111">
        <v>3841907000</v>
      </c>
      <c r="AL123" s="111">
        <v>3618713000</v>
      </c>
      <c r="AM123" s="110">
        <v>3841907000</v>
      </c>
      <c r="AN123" s="110" t="e">
        <f t="shared" si="24"/>
        <v>#REF!</v>
      </c>
    </row>
    <row r="124" spans="1:40">
      <c r="A124" s="3">
        <f t="shared" si="43"/>
        <v>85</v>
      </c>
      <c r="B124" s="96">
        <v>1</v>
      </c>
      <c r="C124" s="97" t="s">
        <v>154</v>
      </c>
      <c r="D124" s="98" t="s">
        <v>19</v>
      </c>
      <c r="E124" s="99"/>
      <c r="F124" s="100" t="s">
        <v>72</v>
      </c>
      <c r="G124" s="101">
        <f t="shared" si="25"/>
        <v>175</v>
      </c>
      <c r="H124" s="101">
        <f t="shared" si="26"/>
        <v>156</v>
      </c>
      <c r="I124" s="102">
        <f t="shared" si="27"/>
        <v>26438045</v>
      </c>
      <c r="J124" s="102" t="e">
        <f>SUMIF($AN$4:$AN$22,D124,#REF!)</f>
        <v>#REF!</v>
      </c>
      <c r="K124" s="103" t="e">
        <f t="shared" si="28"/>
        <v>#REF!</v>
      </c>
      <c r="L124" s="104" t="e">
        <f>SUMIF($AN$4:$AN$22,D124,#REF!)</f>
        <v>#REF!</v>
      </c>
      <c r="M124" s="105" t="e">
        <f t="shared" si="29"/>
        <v>#REF!</v>
      </c>
      <c r="N124" s="105" t="e">
        <f t="shared" si="30"/>
        <v>#REF!</v>
      </c>
      <c r="O124" s="105" t="e">
        <f t="shared" si="31"/>
        <v>#REF!</v>
      </c>
      <c r="P124" s="105" t="e">
        <f t="shared" si="32"/>
        <v>#REF!</v>
      </c>
      <c r="Q124" s="106" t="e">
        <f t="shared" si="33"/>
        <v>#REF!</v>
      </c>
      <c r="R124" s="105" t="e">
        <f t="shared" si="33"/>
        <v>#REF!</v>
      </c>
      <c r="S124" s="105" t="e">
        <f t="shared" si="34"/>
        <v>#REF!</v>
      </c>
      <c r="T124" s="105"/>
      <c r="U124" s="105" t="e">
        <f t="shared" si="35"/>
        <v>#REF!</v>
      </c>
      <c r="V124" s="105" t="e">
        <f t="shared" si="36"/>
        <v>#REF!</v>
      </c>
      <c r="W124" s="105" t="e">
        <f t="shared" si="37"/>
        <v>#REF!</v>
      </c>
      <c r="X124" s="106" t="e">
        <f t="shared" si="38"/>
        <v>#REF!</v>
      </c>
      <c r="Y124" s="106" t="e">
        <f t="shared" si="39"/>
        <v>#REF!</v>
      </c>
      <c r="Z124" s="105" t="e">
        <f t="shared" si="40"/>
        <v>#REF!</v>
      </c>
      <c r="AA124" s="105" t="e">
        <f t="shared" si="44"/>
        <v>#REF!</v>
      </c>
      <c r="AB124" s="105"/>
      <c r="AC124" s="107" t="str">
        <f t="shared" si="41"/>
        <v>BERTAHAP</v>
      </c>
      <c r="AD124" s="108">
        <f t="shared" si="42"/>
        <v>0</v>
      </c>
      <c r="AE124" s="109">
        <v>2</v>
      </c>
      <c r="AF124" s="110"/>
      <c r="AG124" s="105" t="e">
        <f>IF(AF124&gt;#REF!,"LB","KR")</f>
        <v>#REF!</v>
      </c>
      <c r="AH124" s="110">
        <v>4176307000</v>
      </c>
      <c r="AI124" s="110">
        <v>4707365000</v>
      </c>
      <c r="AJ124" s="110">
        <v>4997705000</v>
      </c>
      <c r="AK124" s="111">
        <v>5305952000</v>
      </c>
      <c r="AL124" s="111">
        <v>4997705000</v>
      </c>
      <c r="AM124" s="110">
        <v>5305952000</v>
      </c>
      <c r="AN124" s="110" t="e">
        <f t="shared" si="24"/>
        <v>#REF!</v>
      </c>
    </row>
    <row r="125" spans="1:40">
      <c r="A125" s="3">
        <f t="shared" si="43"/>
        <v>86</v>
      </c>
      <c r="B125" s="96">
        <v>2</v>
      </c>
      <c r="C125" s="97" t="s">
        <v>154</v>
      </c>
      <c r="D125" s="98" t="s">
        <v>29</v>
      </c>
      <c r="E125" s="99"/>
      <c r="F125" s="100" t="s">
        <v>74</v>
      </c>
      <c r="G125" s="101">
        <f t="shared" si="25"/>
        <v>85</v>
      </c>
      <c r="H125" s="101">
        <f t="shared" si="26"/>
        <v>74</v>
      </c>
      <c r="I125" s="102">
        <f t="shared" si="27"/>
        <v>26438045</v>
      </c>
      <c r="J125" s="102" t="e">
        <f>SUMIF($AN$4:$AN$22,D125,#REF!)</f>
        <v>#REF!</v>
      </c>
      <c r="K125" s="103" t="e">
        <f t="shared" si="28"/>
        <v>#REF!</v>
      </c>
      <c r="L125" s="104" t="e">
        <f>SUMIF($AN$4:$AN$22,D125,#REF!)</f>
        <v>#REF!</v>
      </c>
      <c r="M125" s="105" t="e">
        <f t="shared" si="29"/>
        <v>#REF!</v>
      </c>
      <c r="N125" s="105" t="e">
        <f t="shared" si="30"/>
        <v>#REF!</v>
      </c>
      <c r="O125" s="105" t="e">
        <f t="shared" si="31"/>
        <v>#REF!</v>
      </c>
      <c r="P125" s="105" t="e">
        <f t="shared" si="32"/>
        <v>#REF!</v>
      </c>
      <c r="Q125" s="106" t="e">
        <f t="shared" si="33"/>
        <v>#REF!</v>
      </c>
      <c r="R125" s="105" t="e">
        <f t="shared" si="33"/>
        <v>#REF!</v>
      </c>
      <c r="S125" s="105" t="e">
        <f t="shared" si="34"/>
        <v>#REF!</v>
      </c>
      <c r="T125" s="105"/>
      <c r="U125" s="105" t="e">
        <f t="shared" si="35"/>
        <v>#REF!</v>
      </c>
      <c r="V125" s="105" t="e">
        <f t="shared" si="36"/>
        <v>#REF!</v>
      </c>
      <c r="W125" s="105" t="e">
        <f t="shared" si="37"/>
        <v>#REF!</v>
      </c>
      <c r="X125" s="106" t="e">
        <f t="shared" si="38"/>
        <v>#REF!</v>
      </c>
      <c r="Y125" s="106" t="e">
        <f t="shared" si="39"/>
        <v>#REF!</v>
      </c>
      <c r="Z125" s="105" t="e">
        <f t="shared" si="40"/>
        <v>#REF!</v>
      </c>
      <c r="AA125" s="105" t="e">
        <f t="shared" si="44"/>
        <v>#REF!</v>
      </c>
      <c r="AB125" s="105"/>
      <c r="AC125" s="107" t="str">
        <f t="shared" si="41"/>
        <v>BERTAHAP</v>
      </c>
      <c r="AD125" s="108">
        <f t="shared" si="42"/>
        <v>0</v>
      </c>
      <c r="AE125" s="109">
        <v>2</v>
      </c>
      <c r="AF125" s="110"/>
      <c r="AG125" s="105" t="e">
        <f>IF(AF125&gt;#REF!,"LB","KR")</f>
        <v>#REF!</v>
      </c>
      <c r="AH125" s="110">
        <v>1925320000</v>
      </c>
      <c r="AI125" s="110">
        <v>2170143000</v>
      </c>
      <c r="AJ125" s="110">
        <v>2303993000</v>
      </c>
      <c r="AK125" s="111">
        <v>2446098000</v>
      </c>
      <c r="AL125" s="111">
        <v>2303993000</v>
      </c>
      <c r="AM125" s="110">
        <v>2446098000</v>
      </c>
      <c r="AN125" s="110" t="e">
        <f t="shared" si="24"/>
        <v>#REF!</v>
      </c>
    </row>
    <row r="126" spans="1:40">
      <c r="A126" s="3">
        <f t="shared" si="43"/>
        <v>87</v>
      </c>
      <c r="B126" s="96">
        <v>3</v>
      </c>
      <c r="C126" s="97" t="s">
        <v>154</v>
      </c>
      <c r="D126" s="98" t="s">
        <v>44</v>
      </c>
      <c r="E126" s="99"/>
      <c r="F126" s="100" t="s">
        <v>60</v>
      </c>
      <c r="G126" s="101">
        <f t="shared" si="25"/>
        <v>101</v>
      </c>
      <c r="H126" s="101">
        <f t="shared" si="26"/>
        <v>90</v>
      </c>
      <c r="I126" s="102">
        <f t="shared" si="27"/>
        <v>26438045</v>
      </c>
      <c r="J126" s="102" t="e">
        <f>SUMIF($AN$4:$AN$22,D126,#REF!)</f>
        <v>#REF!</v>
      </c>
      <c r="K126" s="103" t="e">
        <f t="shared" si="28"/>
        <v>#REF!</v>
      </c>
      <c r="L126" s="104" t="e">
        <f>SUMIF($AN$4:$AN$22,D126,#REF!)</f>
        <v>#REF!</v>
      </c>
      <c r="M126" s="105" t="e">
        <f t="shared" si="29"/>
        <v>#REF!</v>
      </c>
      <c r="N126" s="105" t="e">
        <f t="shared" si="30"/>
        <v>#REF!</v>
      </c>
      <c r="O126" s="105" t="e">
        <f t="shared" si="31"/>
        <v>#REF!</v>
      </c>
      <c r="P126" s="105" t="e">
        <f t="shared" si="32"/>
        <v>#REF!</v>
      </c>
      <c r="Q126" s="106" t="e">
        <f t="shared" si="33"/>
        <v>#REF!</v>
      </c>
      <c r="R126" s="105" t="e">
        <f t="shared" si="33"/>
        <v>#REF!</v>
      </c>
      <c r="S126" s="105" t="e">
        <f t="shared" si="34"/>
        <v>#REF!</v>
      </c>
      <c r="T126" s="105"/>
      <c r="U126" s="105" t="e">
        <f t="shared" si="35"/>
        <v>#REF!</v>
      </c>
      <c r="V126" s="105" t="e">
        <f t="shared" si="36"/>
        <v>#REF!</v>
      </c>
      <c r="W126" s="105" t="e">
        <f t="shared" si="37"/>
        <v>#REF!</v>
      </c>
      <c r="X126" s="106" t="e">
        <f t="shared" si="38"/>
        <v>#REF!</v>
      </c>
      <c r="Y126" s="106" t="e">
        <f t="shared" si="39"/>
        <v>#REF!</v>
      </c>
      <c r="Z126" s="105" t="e">
        <f t="shared" si="40"/>
        <v>#REF!</v>
      </c>
      <c r="AA126" s="105" t="e">
        <f t="shared" si="44"/>
        <v>#REF!</v>
      </c>
      <c r="AB126" s="105"/>
      <c r="AC126" s="107" t="str">
        <f t="shared" si="41"/>
        <v>BERTAHAP</v>
      </c>
      <c r="AD126" s="108">
        <f t="shared" si="42"/>
        <v>0</v>
      </c>
      <c r="AE126" s="109">
        <v>2</v>
      </c>
      <c r="AF126" s="110"/>
      <c r="AG126" s="105" t="e">
        <f>IF(AF126&gt;#REF!,"LB","KR")</f>
        <v>#REF!</v>
      </c>
      <c r="AH126" s="110">
        <v>2341605000</v>
      </c>
      <c r="AI126" s="110">
        <v>2639363000</v>
      </c>
      <c r="AJ126" s="110">
        <v>2802153000</v>
      </c>
      <c r="AK126" s="111">
        <v>2974984000</v>
      </c>
      <c r="AL126" s="111">
        <v>2802153000</v>
      </c>
      <c r="AM126" s="110">
        <v>2974984000</v>
      </c>
      <c r="AN126" s="110" t="e">
        <f t="shared" si="24"/>
        <v>#REF!</v>
      </c>
    </row>
    <row r="127" spans="1:40">
      <c r="A127" s="3">
        <f t="shared" si="43"/>
        <v>88</v>
      </c>
      <c r="B127" s="96">
        <v>4</v>
      </c>
      <c r="C127" s="97" t="s">
        <v>154</v>
      </c>
      <c r="D127" s="96">
        <v>11</v>
      </c>
      <c r="E127" s="99"/>
      <c r="F127" s="100" t="s">
        <v>62</v>
      </c>
      <c r="G127" s="101">
        <f t="shared" si="25"/>
        <v>101</v>
      </c>
      <c r="H127" s="101">
        <f t="shared" si="26"/>
        <v>90</v>
      </c>
      <c r="I127" s="102">
        <f t="shared" si="27"/>
        <v>26438045</v>
      </c>
      <c r="J127" s="102" t="e">
        <f>SUMIF($AN$4:$AN$22,D127,#REF!)</f>
        <v>#REF!</v>
      </c>
      <c r="K127" s="103" t="e">
        <f t="shared" si="28"/>
        <v>#REF!</v>
      </c>
      <c r="L127" s="104" t="e">
        <f>SUMIF($AN$4:$AN$22,D127,#REF!)</f>
        <v>#REF!</v>
      </c>
      <c r="M127" s="105" t="e">
        <f t="shared" si="29"/>
        <v>#REF!</v>
      </c>
      <c r="N127" s="105" t="e">
        <f t="shared" si="30"/>
        <v>#REF!</v>
      </c>
      <c r="O127" s="105" t="e">
        <f t="shared" si="31"/>
        <v>#REF!</v>
      </c>
      <c r="P127" s="105" t="e">
        <f t="shared" si="32"/>
        <v>#REF!</v>
      </c>
      <c r="Q127" s="106" t="e">
        <f t="shared" si="33"/>
        <v>#REF!</v>
      </c>
      <c r="R127" s="105" t="e">
        <f t="shared" si="33"/>
        <v>#REF!</v>
      </c>
      <c r="S127" s="105" t="e">
        <f t="shared" si="34"/>
        <v>#REF!</v>
      </c>
      <c r="T127" s="105"/>
      <c r="U127" s="105" t="e">
        <f t="shared" si="35"/>
        <v>#REF!</v>
      </c>
      <c r="V127" s="105" t="e">
        <f t="shared" si="36"/>
        <v>#REF!</v>
      </c>
      <c r="W127" s="105" t="e">
        <f t="shared" si="37"/>
        <v>#REF!</v>
      </c>
      <c r="X127" s="106" t="e">
        <f t="shared" si="38"/>
        <v>#REF!</v>
      </c>
      <c r="Y127" s="106" t="e">
        <f t="shared" si="39"/>
        <v>#REF!</v>
      </c>
      <c r="Z127" s="105" t="e">
        <f t="shared" si="40"/>
        <v>#REF!</v>
      </c>
      <c r="AA127" s="105" t="e">
        <f t="shared" si="44"/>
        <v>#REF!</v>
      </c>
      <c r="AB127" s="105"/>
      <c r="AC127" s="107" t="str">
        <f t="shared" si="41"/>
        <v>BERTAHAP</v>
      </c>
      <c r="AD127" s="108">
        <f t="shared" si="42"/>
        <v>0</v>
      </c>
      <c r="AE127" s="109">
        <v>2</v>
      </c>
      <c r="AF127" s="110"/>
      <c r="AG127" s="105" t="e">
        <f>IF(AF127&gt;#REF!,"LB","KR")</f>
        <v>#REF!</v>
      </c>
      <c r="AH127" s="110">
        <v>2364789000</v>
      </c>
      <c r="AI127" s="110">
        <v>2665495000</v>
      </c>
      <c r="AJ127" s="110">
        <v>2829897000</v>
      </c>
      <c r="AK127" s="111">
        <v>3004439000</v>
      </c>
      <c r="AL127" s="111">
        <v>2829897000</v>
      </c>
      <c r="AM127" s="110">
        <v>3004439000</v>
      </c>
      <c r="AN127" s="110" t="e">
        <f t="shared" si="24"/>
        <v>#REF!</v>
      </c>
    </row>
    <row r="128" spans="1:40">
      <c r="A128" s="3">
        <f t="shared" si="43"/>
        <v>89</v>
      </c>
      <c r="B128" s="96">
        <v>5</v>
      </c>
      <c r="C128" s="97" t="s">
        <v>154</v>
      </c>
      <c r="D128" s="96">
        <v>15</v>
      </c>
      <c r="E128" s="99"/>
      <c r="F128" s="100" t="s">
        <v>64</v>
      </c>
      <c r="G128" s="101">
        <f t="shared" si="25"/>
        <v>101</v>
      </c>
      <c r="H128" s="101">
        <f t="shared" si="26"/>
        <v>90</v>
      </c>
      <c r="I128" s="102">
        <f t="shared" si="27"/>
        <v>26438045</v>
      </c>
      <c r="J128" s="102" t="e">
        <f>SUMIF($AN$4:$AN$22,D128,#REF!)</f>
        <v>#REF!</v>
      </c>
      <c r="K128" s="103" t="e">
        <f t="shared" si="28"/>
        <v>#REF!</v>
      </c>
      <c r="L128" s="104" t="e">
        <f>SUMIF($AN$4:$AN$22,D128,#REF!)</f>
        <v>#REF!</v>
      </c>
      <c r="M128" s="105" t="e">
        <f t="shared" si="29"/>
        <v>#REF!</v>
      </c>
      <c r="N128" s="105" t="e">
        <f t="shared" si="30"/>
        <v>#REF!</v>
      </c>
      <c r="O128" s="105" t="e">
        <f t="shared" si="31"/>
        <v>#REF!</v>
      </c>
      <c r="P128" s="105" t="e">
        <f t="shared" si="32"/>
        <v>#REF!</v>
      </c>
      <c r="Q128" s="106" t="e">
        <f t="shared" si="33"/>
        <v>#REF!</v>
      </c>
      <c r="R128" s="105" t="e">
        <f t="shared" si="33"/>
        <v>#REF!</v>
      </c>
      <c r="S128" s="105" t="e">
        <f t="shared" si="34"/>
        <v>#REF!</v>
      </c>
      <c r="T128" s="105"/>
      <c r="U128" s="105" t="e">
        <f t="shared" si="35"/>
        <v>#REF!</v>
      </c>
      <c r="V128" s="105" t="e">
        <f t="shared" si="36"/>
        <v>#REF!</v>
      </c>
      <c r="W128" s="105" t="e">
        <f t="shared" si="37"/>
        <v>#REF!</v>
      </c>
      <c r="X128" s="106" t="e">
        <f t="shared" si="38"/>
        <v>#REF!</v>
      </c>
      <c r="Y128" s="106" t="e">
        <f t="shared" si="39"/>
        <v>#REF!</v>
      </c>
      <c r="Z128" s="105" t="e">
        <f t="shared" si="40"/>
        <v>#REF!</v>
      </c>
      <c r="AA128" s="105" t="e">
        <f t="shared" si="44"/>
        <v>#REF!</v>
      </c>
      <c r="AB128" s="105"/>
      <c r="AC128" s="107" t="str">
        <f t="shared" si="41"/>
        <v>BERTAHAP</v>
      </c>
      <c r="AD128" s="108">
        <f t="shared" si="42"/>
        <v>0</v>
      </c>
      <c r="AE128" s="109">
        <v>2</v>
      </c>
      <c r="AF128" s="110"/>
      <c r="AG128" s="105" t="e">
        <f>IF(AF128&gt;#REF!,"LB","KR")</f>
        <v>#REF!</v>
      </c>
      <c r="AH128" s="110">
        <v>2364789000</v>
      </c>
      <c r="AI128" s="110">
        <v>2665495000</v>
      </c>
      <c r="AJ128" s="110">
        <v>2829897000</v>
      </c>
      <c r="AK128" s="111">
        <v>3004439000</v>
      </c>
      <c r="AL128" s="111">
        <v>2829897000</v>
      </c>
      <c r="AM128" s="110">
        <v>3004439000</v>
      </c>
      <c r="AN128" s="110" t="e">
        <f t="shared" si="24"/>
        <v>#REF!</v>
      </c>
    </row>
    <row r="129" spans="1:40">
      <c r="A129" s="3">
        <f t="shared" si="43"/>
        <v>90</v>
      </c>
      <c r="B129" s="96">
        <v>6</v>
      </c>
      <c r="C129" s="97" t="s">
        <v>154</v>
      </c>
      <c r="D129" s="96">
        <v>17</v>
      </c>
      <c r="E129" s="99"/>
      <c r="F129" s="100" t="s">
        <v>67</v>
      </c>
      <c r="G129" s="101">
        <f t="shared" si="25"/>
        <v>85</v>
      </c>
      <c r="H129" s="101">
        <f t="shared" si="26"/>
        <v>74</v>
      </c>
      <c r="I129" s="102">
        <f t="shared" si="27"/>
        <v>26438045</v>
      </c>
      <c r="J129" s="102" t="e">
        <f>SUMIF($AN$4:$AN$22,D129,#REF!)</f>
        <v>#REF!</v>
      </c>
      <c r="K129" s="103" t="e">
        <f t="shared" si="28"/>
        <v>#REF!</v>
      </c>
      <c r="L129" s="104" t="e">
        <f>SUMIF($AN$4:$AN$22,D129,#REF!)</f>
        <v>#REF!</v>
      </c>
      <c r="M129" s="105" t="e">
        <f t="shared" si="29"/>
        <v>#REF!</v>
      </c>
      <c r="N129" s="105" t="e">
        <f t="shared" si="30"/>
        <v>#REF!</v>
      </c>
      <c r="O129" s="105" t="e">
        <f t="shared" si="31"/>
        <v>#REF!</v>
      </c>
      <c r="P129" s="105" t="e">
        <f t="shared" si="32"/>
        <v>#REF!</v>
      </c>
      <c r="Q129" s="106" t="e">
        <f t="shared" si="33"/>
        <v>#REF!</v>
      </c>
      <c r="R129" s="105" t="e">
        <f t="shared" si="33"/>
        <v>#REF!</v>
      </c>
      <c r="S129" s="105" t="e">
        <f t="shared" si="34"/>
        <v>#REF!</v>
      </c>
      <c r="T129" s="105"/>
      <c r="U129" s="105" t="e">
        <f t="shared" si="35"/>
        <v>#REF!</v>
      </c>
      <c r="V129" s="105" t="e">
        <f t="shared" si="36"/>
        <v>#REF!</v>
      </c>
      <c r="W129" s="105" t="e">
        <f t="shared" si="37"/>
        <v>#REF!</v>
      </c>
      <c r="X129" s="106" t="e">
        <f t="shared" si="38"/>
        <v>#REF!</v>
      </c>
      <c r="Y129" s="106" t="e">
        <f t="shared" si="39"/>
        <v>#REF!</v>
      </c>
      <c r="Z129" s="105" t="e">
        <f t="shared" si="40"/>
        <v>#REF!</v>
      </c>
      <c r="AA129" s="105" t="e">
        <f t="shared" si="44"/>
        <v>#REF!</v>
      </c>
      <c r="AB129" s="105"/>
      <c r="AC129" s="107" t="str">
        <f t="shared" si="41"/>
        <v>BERTAHAP</v>
      </c>
      <c r="AD129" s="108">
        <f t="shared" si="42"/>
        <v>0</v>
      </c>
      <c r="AE129" s="109">
        <v>2</v>
      </c>
      <c r="AF129" s="110"/>
      <c r="AG129" s="105" t="e">
        <f>IF(AF129&gt;#REF!,"LB","KR")</f>
        <v>#REF!</v>
      </c>
      <c r="AH129" s="110">
        <v>1944382000</v>
      </c>
      <c r="AI129" s="110">
        <v>2191629000</v>
      </c>
      <c r="AJ129" s="110">
        <v>2326804000</v>
      </c>
      <c r="AK129" s="111">
        <v>2470317000</v>
      </c>
      <c r="AL129" s="111">
        <v>2326804000</v>
      </c>
      <c r="AM129" s="110">
        <v>2470317000</v>
      </c>
      <c r="AN129" s="110" t="e">
        <f t="shared" si="24"/>
        <v>#REF!</v>
      </c>
    </row>
    <row r="130" spans="1:40">
      <c r="A130" s="3">
        <f t="shared" si="43"/>
        <v>91</v>
      </c>
      <c r="B130" s="96">
        <v>7</v>
      </c>
      <c r="C130" s="97" t="s">
        <v>154</v>
      </c>
      <c r="D130" s="96">
        <v>19</v>
      </c>
      <c r="E130" s="99"/>
      <c r="F130" s="100" t="s">
        <v>78</v>
      </c>
      <c r="G130" s="101">
        <f t="shared" si="25"/>
        <v>138</v>
      </c>
      <c r="H130" s="101">
        <f t="shared" si="26"/>
        <v>120</v>
      </c>
      <c r="I130" s="102">
        <f t="shared" si="27"/>
        <v>26438045</v>
      </c>
      <c r="J130" s="102" t="e">
        <f>SUMIF($AN$4:$AN$22,D130,#REF!)</f>
        <v>#REF!</v>
      </c>
      <c r="K130" s="103" t="e">
        <f t="shared" si="28"/>
        <v>#REF!</v>
      </c>
      <c r="L130" s="104" t="e">
        <f>SUMIF($AN$4:$AN$22,D130,#REF!)</f>
        <v>#REF!</v>
      </c>
      <c r="M130" s="105" t="e">
        <f t="shared" si="29"/>
        <v>#REF!</v>
      </c>
      <c r="N130" s="105" t="e">
        <f t="shared" si="30"/>
        <v>#REF!</v>
      </c>
      <c r="O130" s="105" t="e">
        <f t="shared" si="31"/>
        <v>#REF!</v>
      </c>
      <c r="P130" s="105" t="e">
        <f t="shared" si="32"/>
        <v>#REF!</v>
      </c>
      <c r="Q130" s="106" t="e">
        <f t="shared" si="33"/>
        <v>#REF!</v>
      </c>
      <c r="R130" s="105" t="e">
        <f t="shared" si="33"/>
        <v>#REF!</v>
      </c>
      <c r="S130" s="105" t="e">
        <f t="shared" si="34"/>
        <v>#REF!</v>
      </c>
      <c r="T130" s="105"/>
      <c r="U130" s="105" t="e">
        <f t="shared" si="35"/>
        <v>#REF!</v>
      </c>
      <c r="V130" s="105" t="e">
        <f t="shared" si="36"/>
        <v>#REF!</v>
      </c>
      <c r="W130" s="105" t="e">
        <f t="shared" si="37"/>
        <v>#REF!</v>
      </c>
      <c r="X130" s="106" t="e">
        <f t="shared" si="38"/>
        <v>#REF!</v>
      </c>
      <c r="Y130" s="106" t="e">
        <f t="shared" si="39"/>
        <v>#REF!</v>
      </c>
      <c r="Z130" s="105" t="e">
        <f t="shared" si="40"/>
        <v>#REF!</v>
      </c>
      <c r="AA130" s="105" t="e">
        <f t="shared" si="44"/>
        <v>#REF!</v>
      </c>
      <c r="AB130" s="105"/>
      <c r="AC130" s="107" t="str">
        <f t="shared" si="41"/>
        <v>BERTAHAP</v>
      </c>
      <c r="AD130" s="108">
        <f t="shared" si="42"/>
        <v>0</v>
      </c>
      <c r="AE130" s="109">
        <v>2</v>
      </c>
      <c r="AF130" s="110"/>
      <c r="AG130" s="105" t="e">
        <f>IF(AF130&gt;#REF!,"LB","KR")</f>
        <v>#REF!</v>
      </c>
      <c r="AH130" s="110">
        <v>3153052000</v>
      </c>
      <c r="AI130" s="110">
        <v>3553993000</v>
      </c>
      <c r="AJ130" s="110">
        <v>3773196000</v>
      </c>
      <c r="AK130" s="111">
        <v>4005918000</v>
      </c>
      <c r="AL130" s="111">
        <v>3773196000</v>
      </c>
      <c r="AM130" s="110">
        <v>4005918000</v>
      </c>
      <c r="AN130" s="110" t="e">
        <f t="shared" si="24"/>
        <v>#REF!</v>
      </c>
    </row>
    <row r="131" spans="1:40">
      <c r="A131" s="3">
        <f t="shared" si="43"/>
        <v>92</v>
      </c>
      <c r="B131" s="96">
        <v>8</v>
      </c>
      <c r="C131" s="97" t="s">
        <v>154</v>
      </c>
      <c r="D131" s="96">
        <v>21</v>
      </c>
      <c r="E131" s="99"/>
      <c r="F131" s="100" t="s">
        <v>84</v>
      </c>
      <c r="G131" s="101">
        <f t="shared" si="25"/>
        <v>132</v>
      </c>
      <c r="H131" s="101">
        <f t="shared" si="26"/>
        <v>112</v>
      </c>
      <c r="I131" s="102">
        <f t="shared" si="27"/>
        <v>26438045</v>
      </c>
      <c r="J131" s="102" t="e">
        <f>SUMIF($AN$4:$AN$22,D131,#REF!)</f>
        <v>#REF!</v>
      </c>
      <c r="K131" s="103" t="e">
        <f t="shared" si="28"/>
        <v>#REF!</v>
      </c>
      <c r="L131" s="104" t="e">
        <f>SUMIF($AN$4:$AN$22,D131,#REF!)</f>
        <v>#REF!</v>
      </c>
      <c r="M131" s="105" t="e">
        <f t="shared" si="29"/>
        <v>#REF!</v>
      </c>
      <c r="N131" s="105" t="e">
        <f t="shared" si="30"/>
        <v>#REF!</v>
      </c>
      <c r="O131" s="105" t="e">
        <f t="shared" si="31"/>
        <v>#REF!</v>
      </c>
      <c r="P131" s="105" t="e">
        <f t="shared" si="32"/>
        <v>#REF!</v>
      </c>
      <c r="Q131" s="106" t="e">
        <f t="shared" si="33"/>
        <v>#REF!</v>
      </c>
      <c r="R131" s="105" t="e">
        <f t="shared" si="33"/>
        <v>#REF!</v>
      </c>
      <c r="S131" s="105" t="e">
        <f t="shared" si="34"/>
        <v>#REF!</v>
      </c>
      <c r="T131" s="105"/>
      <c r="U131" s="105" t="e">
        <f t="shared" si="35"/>
        <v>#REF!</v>
      </c>
      <c r="V131" s="105" t="e">
        <f t="shared" si="36"/>
        <v>#REF!</v>
      </c>
      <c r="W131" s="105" t="e">
        <f t="shared" si="37"/>
        <v>#REF!</v>
      </c>
      <c r="X131" s="106" t="e">
        <f t="shared" si="38"/>
        <v>#REF!</v>
      </c>
      <c r="Y131" s="106" t="e">
        <f t="shared" si="39"/>
        <v>#REF!</v>
      </c>
      <c r="Z131" s="105" t="e">
        <f t="shared" si="40"/>
        <v>#REF!</v>
      </c>
      <c r="AA131" s="105" t="e">
        <f t="shared" si="44"/>
        <v>#REF!</v>
      </c>
      <c r="AB131" s="105"/>
      <c r="AC131" s="107" t="str">
        <f t="shared" si="41"/>
        <v>BERTAHAP</v>
      </c>
      <c r="AD131" s="108">
        <f t="shared" si="42"/>
        <v>0</v>
      </c>
      <c r="AE131" s="109">
        <v>2</v>
      </c>
      <c r="AF131" s="110"/>
      <c r="AG131" s="105" t="e">
        <f>IF(AF131&gt;#REF!,"LB","KR")</f>
        <v>#REF!</v>
      </c>
      <c r="AH131" s="110">
        <v>3053900000</v>
      </c>
      <c r="AI131" s="110">
        <v>3442233000</v>
      </c>
      <c r="AJ131" s="110">
        <v>3654542000</v>
      </c>
      <c r="AK131" s="111">
        <v>3879946000</v>
      </c>
      <c r="AL131" s="111">
        <v>3654542000</v>
      </c>
      <c r="AM131" s="110">
        <v>3879946000</v>
      </c>
      <c r="AN131" s="110" t="e">
        <f t="shared" si="24"/>
        <v>#REF!</v>
      </c>
    </row>
    <row r="132" spans="1:40">
      <c r="A132" s="3">
        <f t="shared" si="43"/>
        <v>93</v>
      </c>
      <c r="B132" s="96">
        <v>1</v>
      </c>
      <c r="C132" s="97" t="s">
        <v>155</v>
      </c>
      <c r="D132" s="98" t="s">
        <v>19</v>
      </c>
      <c r="E132" s="99"/>
      <c r="F132" s="100" t="s">
        <v>72</v>
      </c>
      <c r="G132" s="101">
        <f t="shared" si="25"/>
        <v>175</v>
      </c>
      <c r="H132" s="101">
        <f t="shared" si="26"/>
        <v>156</v>
      </c>
      <c r="I132" s="102">
        <f t="shared" si="27"/>
        <v>26438045</v>
      </c>
      <c r="J132" s="102" t="e">
        <f>SUMIF($AN$4:$AN$22,D132,#REF!)</f>
        <v>#REF!</v>
      </c>
      <c r="K132" s="103" t="e">
        <f t="shared" si="28"/>
        <v>#REF!</v>
      </c>
      <c r="L132" s="104" t="e">
        <f>SUMIF($AN$4:$AN$22,D132,#REF!)</f>
        <v>#REF!</v>
      </c>
      <c r="M132" s="105" t="e">
        <f t="shared" si="29"/>
        <v>#REF!</v>
      </c>
      <c r="N132" s="105" t="e">
        <f t="shared" si="30"/>
        <v>#REF!</v>
      </c>
      <c r="O132" s="105" t="e">
        <f t="shared" si="31"/>
        <v>#REF!</v>
      </c>
      <c r="P132" s="105" t="e">
        <f t="shared" si="32"/>
        <v>#REF!</v>
      </c>
      <c r="Q132" s="106" t="e">
        <f t="shared" si="33"/>
        <v>#REF!</v>
      </c>
      <c r="R132" s="105" t="e">
        <f t="shared" si="33"/>
        <v>#REF!</v>
      </c>
      <c r="S132" s="105" t="e">
        <f t="shared" si="34"/>
        <v>#REF!</v>
      </c>
      <c r="T132" s="105"/>
      <c r="U132" s="105" t="e">
        <f t="shared" si="35"/>
        <v>#REF!</v>
      </c>
      <c r="V132" s="105" t="e">
        <f t="shared" si="36"/>
        <v>#REF!</v>
      </c>
      <c r="W132" s="105" t="e">
        <f t="shared" si="37"/>
        <v>#REF!</v>
      </c>
      <c r="X132" s="106" t="e">
        <f t="shared" si="38"/>
        <v>#REF!</v>
      </c>
      <c r="Y132" s="106" t="e">
        <f t="shared" si="39"/>
        <v>#REF!</v>
      </c>
      <c r="Z132" s="105" t="e">
        <f t="shared" si="40"/>
        <v>#REF!</v>
      </c>
      <c r="AA132" s="105" t="e">
        <f t="shared" si="44"/>
        <v>#REF!</v>
      </c>
      <c r="AB132" s="105"/>
      <c r="AC132" s="107" t="str">
        <f t="shared" si="41"/>
        <v>BERTAHAP</v>
      </c>
      <c r="AD132" s="108">
        <f t="shared" si="42"/>
        <v>0</v>
      </c>
      <c r="AE132" s="109">
        <v>2</v>
      </c>
      <c r="AF132" s="110"/>
      <c r="AG132" s="105" t="e">
        <f>IF(AF132&gt;#REF!,"LB","KR")</f>
        <v>#REF!</v>
      </c>
      <c r="AH132" s="110">
        <v>4135362000</v>
      </c>
      <c r="AI132" s="110">
        <v>4661214000</v>
      </c>
      <c r="AJ132" s="110">
        <v>4948708000</v>
      </c>
      <c r="AK132" s="111">
        <v>5253933000</v>
      </c>
      <c r="AL132" s="111">
        <v>4948708000</v>
      </c>
      <c r="AM132" s="110">
        <v>5253933000</v>
      </c>
      <c r="AN132" s="110" t="e">
        <f t="shared" si="24"/>
        <v>#REF!</v>
      </c>
    </row>
    <row r="133" spans="1:40">
      <c r="A133" s="3">
        <f t="shared" si="43"/>
        <v>94</v>
      </c>
      <c r="B133" s="96">
        <v>2</v>
      </c>
      <c r="C133" s="97" t="s">
        <v>155</v>
      </c>
      <c r="D133" s="98" t="s">
        <v>29</v>
      </c>
      <c r="E133" s="99"/>
      <c r="F133" s="100" t="s">
        <v>74</v>
      </c>
      <c r="G133" s="101">
        <f t="shared" si="25"/>
        <v>85</v>
      </c>
      <c r="H133" s="101">
        <f t="shared" si="26"/>
        <v>74</v>
      </c>
      <c r="I133" s="102">
        <f t="shared" si="27"/>
        <v>26438045</v>
      </c>
      <c r="J133" s="102" t="e">
        <f>SUMIF($AN$4:$AN$22,D133,#REF!)</f>
        <v>#REF!</v>
      </c>
      <c r="K133" s="103" t="e">
        <f t="shared" si="28"/>
        <v>#REF!</v>
      </c>
      <c r="L133" s="104" t="e">
        <f>SUMIF($AN$4:$AN$22,D133,#REF!)</f>
        <v>#REF!</v>
      </c>
      <c r="M133" s="105" t="e">
        <f t="shared" si="29"/>
        <v>#REF!</v>
      </c>
      <c r="N133" s="105" t="e">
        <f t="shared" si="30"/>
        <v>#REF!</v>
      </c>
      <c r="O133" s="105" t="e">
        <f t="shared" si="31"/>
        <v>#REF!</v>
      </c>
      <c r="P133" s="105" t="e">
        <f t="shared" si="32"/>
        <v>#REF!</v>
      </c>
      <c r="Q133" s="106" t="e">
        <f t="shared" si="33"/>
        <v>#REF!</v>
      </c>
      <c r="R133" s="105" t="e">
        <f t="shared" si="33"/>
        <v>#REF!</v>
      </c>
      <c r="S133" s="105" t="e">
        <f t="shared" si="34"/>
        <v>#REF!</v>
      </c>
      <c r="T133" s="105"/>
      <c r="U133" s="105" t="e">
        <f t="shared" si="35"/>
        <v>#REF!</v>
      </c>
      <c r="V133" s="105" t="e">
        <f t="shared" si="36"/>
        <v>#REF!</v>
      </c>
      <c r="W133" s="105" t="e">
        <f t="shared" si="37"/>
        <v>#REF!</v>
      </c>
      <c r="X133" s="106" t="e">
        <f t="shared" si="38"/>
        <v>#REF!</v>
      </c>
      <c r="Y133" s="106" t="e">
        <f t="shared" si="39"/>
        <v>#REF!</v>
      </c>
      <c r="Z133" s="105" t="e">
        <f t="shared" si="40"/>
        <v>#REF!</v>
      </c>
      <c r="AA133" s="105" t="e">
        <f t="shared" si="44"/>
        <v>#REF!</v>
      </c>
      <c r="AB133" s="105"/>
      <c r="AC133" s="107" t="str">
        <f t="shared" si="41"/>
        <v>BERTAHAP</v>
      </c>
      <c r="AD133" s="108">
        <f t="shared" si="42"/>
        <v>0</v>
      </c>
      <c r="AE133" s="109">
        <v>2</v>
      </c>
      <c r="AF133" s="110"/>
      <c r="AG133" s="105" t="e">
        <f>IF(AF133&gt;#REF!,"LB","KR")</f>
        <v>#REF!</v>
      </c>
      <c r="AH133" s="110">
        <v>1925320000</v>
      </c>
      <c r="AI133" s="110">
        <v>2170143000</v>
      </c>
      <c r="AJ133" s="110">
        <v>2303993000</v>
      </c>
      <c r="AK133" s="111">
        <v>2446098000</v>
      </c>
      <c r="AL133" s="111">
        <v>2303993000</v>
      </c>
      <c r="AM133" s="110">
        <v>2446098000</v>
      </c>
      <c r="AN133" s="110" t="e">
        <f t="shared" si="24"/>
        <v>#REF!</v>
      </c>
    </row>
    <row r="134" spans="1:40">
      <c r="A134" s="3">
        <f t="shared" si="43"/>
        <v>95</v>
      </c>
      <c r="B134" s="96">
        <v>3</v>
      </c>
      <c r="C134" s="97" t="s">
        <v>155</v>
      </c>
      <c r="D134" s="98" t="s">
        <v>44</v>
      </c>
      <c r="E134" s="99"/>
      <c r="F134" s="100" t="s">
        <v>60</v>
      </c>
      <c r="G134" s="101">
        <f t="shared" si="25"/>
        <v>101</v>
      </c>
      <c r="H134" s="101">
        <f t="shared" si="26"/>
        <v>90</v>
      </c>
      <c r="I134" s="102">
        <f t="shared" si="27"/>
        <v>26438045</v>
      </c>
      <c r="J134" s="102" t="e">
        <f>SUMIF($AN$4:$AN$22,D134,#REF!)</f>
        <v>#REF!</v>
      </c>
      <c r="K134" s="103" t="e">
        <f t="shared" si="28"/>
        <v>#REF!</v>
      </c>
      <c r="L134" s="104" t="e">
        <f>SUMIF($AN$4:$AN$22,D134,#REF!)</f>
        <v>#REF!</v>
      </c>
      <c r="M134" s="105" t="e">
        <f t="shared" si="29"/>
        <v>#REF!</v>
      </c>
      <c r="N134" s="105" t="e">
        <f t="shared" si="30"/>
        <v>#REF!</v>
      </c>
      <c r="O134" s="105" t="e">
        <f t="shared" si="31"/>
        <v>#REF!</v>
      </c>
      <c r="P134" s="105" t="e">
        <f t="shared" si="32"/>
        <v>#REF!</v>
      </c>
      <c r="Q134" s="106" t="e">
        <f t="shared" si="33"/>
        <v>#REF!</v>
      </c>
      <c r="R134" s="105" t="e">
        <f t="shared" si="33"/>
        <v>#REF!</v>
      </c>
      <c r="S134" s="105" t="e">
        <f t="shared" si="34"/>
        <v>#REF!</v>
      </c>
      <c r="T134" s="105"/>
      <c r="U134" s="105" t="e">
        <f t="shared" si="35"/>
        <v>#REF!</v>
      </c>
      <c r="V134" s="105" t="e">
        <f t="shared" si="36"/>
        <v>#REF!</v>
      </c>
      <c r="W134" s="105" t="e">
        <f t="shared" si="37"/>
        <v>#REF!</v>
      </c>
      <c r="X134" s="106" t="e">
        <f t="shared" si="38"/>
        <v>#REF!</v>
      </c>
      <c r="Y134" s="106" t="e">
        <f t="shared" si="39"/>
        <v>#REF!</v>
      </c>
      <c r="Z134" s="105" t="e">
        <f t="shared" si="40"/>
        <v>#REF!</v>
      </c>
      <c r="AA134" s="105" t="e">
        <f t="shared" si="44"/>
        <v>#REF!</v>
      </c>
      <c r="AB134" s="105"/>
      <c r="AC134" s="107" t="str">
        <f t="shared" si="41"/>
        <v>BERTAHAP</v>
      </c>
      <c r="AD134" s="108">
        <f t="shared" si="42"/>
        <v>0</v>
      </c>
      <c r="AE134" s="109">
        <v>2</v>
      </c>
      <c r="AF134" s="110"/>
      <c r="AG134" s="105" t="e">
        <f>IF(AF134&gt;#REF!,"LB","KR")</f>
        <v>#REF!</v>
      </c>
      <c r="AH134" s="110">
        <v>2341605000</v>
      </c>
      <c r="AI134" s="110">
        <v>2639363000</v>
      </c>
      <c r="AJ134" s="110">
        <v>2802153000</v>
      </c>
      <c r="AK134" s="111">
        <v>2974984000</v>
      </c>
      <c r="AL134" s="111">
        <v>2802153000</v>
      </c>
      <c r="AM134" s="110">
        <v>2974984000</v>
      </c>
      <c r="AN134" s="110" t="e">
        <f t="shared" si="24"/>
        <v>#REF!</v>
      </c>
    </row>
    <row r="135" spans="1:40">
      <c r="A135" s="3">
        <f t="shared" si="43"/>
        <v>96</v>
      </c>
      <c r="B135" s="96">
        <v>4</v>
      </c>
      <c r="C135" s="97" t="s">
        <v>155</v>
      </c>
      <c r="D135" s="96">
        <v>11</v>
      </c>
      <c r="E135" s="99"/>
      <c r="F135" s="100" t="s">
        <v>62</v>
      </c>
      <c r="G135" s="101">
        <f t="shared" si="25"/>
        <v>101</v>
      </c>
      <c r="H135" s="101">
        <f t="shared" si="26"/>
        <v>90</v>
      </c>
      <c r="I135" s="102">
        <f t="shared" si="27"/>
        <v>26438045</v>
      </c>
      <c r="J135" s="102" t="e">
        <f>SUMIF($AN$4:$AN$22,D135,#REF!)</f>
        <v>#REF!</v>
      </c>
      <c r="K135" s="103" t="e">
        <f t="shared" si="28"/>
        <v>#REF!</v>
      </c>
      <c r="L135" s="104" t="e">
        <f>SUMIF($AN$4:$AN$22,D135,#REF!)</f>
        <v>#REF!</v>
      </c>
      <c r="M135" s="105" t="e">
        <f t="shared" si="29"/>
        <v>#REF!</v>
      </c>
      <c r="N135" s="105" t="e">
        <f t="shared" si="30"/>
        <v>#REF!</v>
      </c>
      <c r="O135" s="105" t="e">
        <f t="shared" si="31"/>
        <v>#REF!</v>
      </c>
      <c r="P135" s="105" t="e">
        <f t="shared" si="32"/>
        <v>#REF!</v>
      </c>
      <c r="Q135" s="106" t="e">
        <f t="shared" si="33"/>
        <v>#REF!</v>
      </c>
      <c r="R135" s="105" t="e">
        <f t="shared" si="33"/>
        <v>#REF!</v>
      </c>
      <c r="S135" s="105" t="e">
        <f t="shared" si="34"/>
        <v>#REF!</v>
      </c>
      <c r="T135" s="105"/>
      <c r="U135" s="105" t="e">
        <f t="shared" si="35"/>
        <v>#REF!</v>
      </c>
      <c r="V135" s="105" t="e">
        <f t="shared" si="36"/>
        <v>#REF!</v>
      </c>
      <c r="W135" s="105" t="e">
        <f t="shared" si="37"/>
        <v>#REF!</v>
      </c>
      <c r="X135" s="106" t="e">
        <f t="shared" si="38"/>
        <v>#REF!</v>
      </c>
      <c r="Y135" s="106" t="e">
        <f t="shared" si="39"/>
        <v>#REF!</v>
      </c>
      <c r="Z135" s="105" t="e">
        <f t="shared" si="40"/>
        <v>#REF!</v>
      </c>
      <c r="AA135" s="105" t="e">
        <f t="shared" si="44"/>
        <v>#REF!</v>
      </c>
      <c r="AB135" s="105"/>
      <c r="AC135" s="107" t="str">
        <f t="shared" si="41"/>
        <v>BERTAHAP</v>
      </c>
      <c r="AD135" s="108">
        <f t="shared" si="42"/>
        <v>0</v>
      </c>
      <c r="AE135" s="109">
        <v>2</v>
      </c>
      <c r="AF135" s="110"/>
      <c r="AG135" s="105" t="e">
        <f>IF(AF135&gt;#REF!,"LB","KR")</f>
        <v>#REF!</v>
      </c>
      <c r="AH135" s="110">
        <v>2341605000</v>
      </c>
      <c r="AI135" s="110">
        <v>2639363000</v>
      </c>
      <c r="AJ135" s="110">
        <v>2802153000</v>
      </c>
      <c r="AK135" s="111">
        <v>2974984000</v>
      </c>
      <c r="AL135" s="111">
        <v>2802153000</v>
      </c>
      <c r="AM135" s="110">
        <v>2974984000</v>
      </c>
      <c r="AN135" s="110" t="e">
        <f t="shared" si="24"/>
        <v>#REF!</v>
      </c>
    </row>
    <row r="136" spans="1:40">
      <c r="A136" s="3">
        <f t="shared" si="43"/>
        <v>97</v>
      </c>
      <c r="B136" s="96">
        <v>5</v>
      </c>
      <c r="C136" s="97" t="s">
        <v>155</v>
      </c>
      <c r="D136" s="96">
        <v>15</v>
      </c>
      <c r="E136" s="99"/>
      <c r="F136" s="100" t="s">
        <v>64</v>
      </c>
      <c r="G136" s="101">
        <f t="shared" si="25"/>
        <v>101</v>
      </c>
      <c r="H136" s="101">
        <f t="shared" si="26"/>
        <v>90</v>
      </c>
      <c r="I136" s="102">
        <f t="shared" si="27"/>
        <v>26438045</v>
      </c>
      <c r="J136" s="102" t="e">
        <f>SUMIF($AN$4:$AN$22,D136,#REF!)</f>
        <v>#REF!</v>
      </c>
      <c r="K136" s="103" t="e">
        <f t="shared" si="28"/>
        <v>#REF!</v>
      </c>
      <c r="L136" s="104" t="e">
        <f>SUMIF($AN$4:$AN$22,D136,#REF!)</f>
        <v>#REF!</v>
      </c>
      <c r="M136" s="105" t="e">
        <f t="shared" si="29"/>
        <v>#REF!</v>
      </c>
      <c r="N136" s="105" t="e">
        <f t="shared" si="30"/>
        <v>#REF!</v>
      </c>
      <c r="O136" s="105" t="e">
        <f t="shared" si="31"/>
        <v>#REF!</v>
      </c>
      <c r="P136" s="105" t="e">
        <f t="shared" si="32"/>
        <v>#REF!</v>
      </c>
      <c r="Q136" s="106" t="e">
        <f t="shared" si="33"/>
        <v>#REF!</v>
      </c>
      <c r="R136" s="105" t="e">
        <f t="shared" si="33"/>
        <v>#REF!</v>
      </c>
      <c r="S136" s="105" t="e">
        <f t="shared" si="34"/>
        <v>#REF!</v>
      </c>
      <c r="T136" s="105"/>
      <c r="U136" s="105" t="e">
        <f t="shared" si="35"/>
        <v>#REF!</v>
      </c>
      <c r="V136" s="105" t="e">
        <f t="shared" si="36"/>
        <v>#REF!</v>
      </c>
      <c r="W136" s="105" t="e">
        <f t="shared" si="37"/>
        <v>#REF!</v>
      </c>
      <c r="X136" s="106" t="e">
        <f t="shared" si="38"/>
        <v>#REF!</v>
      </c>
      <c r="Y136" s="106" t="e">
        <f t="shared" si="39"/>
        <v>#REF!</v>
      </c>
      <c r="Z136" s="105" t="e">
        <f t="shared" si="40"/>
        <v>#REF!</v>
      </c>
      <c r="AA136" s="105" t="e">
        <f t="shared" si="44"/>
        <v>#REF!</v>
      </c>
      <c r="AB136" s="105"/>
      <c r="AC136" s="107" t="str">
        <f t="shared" si="41"/>
        <v>BERTAHAP</v>
      </c>
      <c r="AD136" s="108">
        <f t="shared" si="42"/>
        <v>0</v>
      </c>
      <c r="AE136" s="109">
        <v>2</v>
      </c>
      <c r="AF136" s="110"/>
      <c r="AG136" s="105" t="e">
        <f>IF(AF136&gt;#REF!,"LB","KR")</f>
        <v>#REF!</v>
      </c>
      <c r="AH136" s="110">
        <v>2341605000</v>
      </c>
      <c r="AI136" s="110">
        <v>2639363000</v>
      </c>
      <c r="AJ136" s="110">
        <v>2802153000</v>
      </c>
      <c r="AK136" s="111">
        <v>2974984000</v>
      </c>
      <c r="AL136" s="111">
        <v>2802153000</v>
      </c>
      <c r="AM136" s="110">
        <v>2974984000</v>
      </c>
      <c r="AN136" s="110" t="e">
        <f t="shared" si="24"/>
        <v>#REF!</v>
      </c>
    </row>
    <row r="137" spans="1:40">
      <c r="A137" s="3">
        <f t="shared" si="43"/>
        <v>98</v>
      </c>
      <c r="B137" s="96">
        <v>6</v>
      </c>
      <c r="C137" s="97" t="s">
        <v>155</v>
      </c>
      <c r="D137" s="96">
        <v>17</v>
      </c>
      <c r="E137" s="99"/>
      <c r="F137" s="100" t="s">
        <v>67</v>
      </c>
      <c r="G137" s="101">
        <f t="shared" si="25"/>
        <v>85</v>
      </c>
      <c r="H137" s="101">
        <f t="shared" si="26"/>
        <v>74</v>
      </c>
      <c r="I137" s="102">
        <f t="shared" si="27"/>
        <v>26438045</v>
      </c>
      <c r="J137" s="102" t="e">
        <f>SUMIF($AN$4:$AN$22,D137,#REF!)</f>
        <v>#REF!</v>
      </c>
      <c r="K137" s="103" t="e">
        <f t="shared" si="28"/>
        <v>#REF!</v>
      </c>
      <c r="L137" s="104" t="e">
        <f>SUMIF($AN$4:$AN$22,D137,#REF!)</f>
        <v>#REF!</v>
      </c>
      <c r="M137" s="105" t="e">
        <f t="shared" si="29"/>
        <v>#REF!</v>
      </c>
      <c r="N137" s="105" t="e">
        <f t="shared" si="30"/>
        <v>#REF!</v>
      </c>
      <c r="O137" s="105" t="e">
        <f t="shared" si="31"/>
        <v>#REF!</v>
      </c>
      <c r="P137" s="105" t="e">
        <f t="shared" si="32"/>
        <v>#REF!</v>
      </c>
      <c r="Q137" s="106" t="e">
        <f t="shared" si="33"/>
        <v>#REF!</v>
      </c>
      <c r="R137" s="105" t="e">
        <f t="shared" si="33"/>
        <v>#REF!</v>
      </c>
      <c r="S137" s="105" t="e">
        <f t="shared" si="34"/>
        <v>#REF!</v>
      </c>
      <c r="T137" s="105"/>
      <c r="U137" s="105" t="e">
        <f t="shared" si="35"/>
        <v>#REF!</v>
      </c>
      <c r="V137" s="105" t="e">
        <f t="shared" si="36"/>
        <v>#REF!</v>
      </c>
      <c r="W137" s="105" t="e">
        <f t="shared" si="37"/>
        <v>#REF!</v>
      </c>
      <c r="X137" s="106" t="e">
        <f t="shared" si="38"/>
        <v>#REF!</v>
      </c>
      <c r="Y137" s="106" t="e">
        <f t="shared" si="39"/>
        <v>#REF!</v>
      </c>
      <c r="Z137" s="105" t="e">
        <f t="shared" si="40"/>
        <v>#REF!</v>
      </c>
      <c r="AA137" s="105" t="e">
        <f t="shared" si="44"/>
        <v>#REF!</v>
      </c>
      <c r="AB137" s="105"/>
      <c r="AC137" s="107" t="str">
        <f t="shared" si="41"/>
        <v>BERTAHAP</v>
      </c>
      <c r="AD137" s="108">
        <f t="shared" si="42"/>
        <v>0</v>
      </c>
      <c r="AE137" s="109">
        <v>2</v>
      </c>
      <c r="AF137" s="110"/>
      <c r="AG137" s="105" t="e">
        <f>IF(AF137&gt;#REF!,"LB","KR")</f>
        <v>#REF!</v>
      </c>
      <c r="AH137" s="110">
        <v>1925320000</v>
      </c>
      <c r="AI137" s="110">
        <v>2170143000</v>
      </c>
      <c r="AJ137" s="110">
        <v>2303993000</v>
      </c>
      <c r="AK137" s="111">
        <v>2446098000</v>
      </c>
      <c r="AL137" s="111">
        <v>2303993000</v>
      </c>
      <c r="AM137" s="110">
        <v>2446098000</v>
      </c>
      <c r="AN137" s="110" t="e">
        <f t="shared" si="24"/>
        <v>#REF!</v>
      </c>
    </row>
    <row r="138" spans="1:40">
      <c r="A138" s="3">
        <f t="shared" si="43"/>
        <v>99</v>
      </c>
      <c r="B138" s="96">
        <v>7</v>
      </c>
      <c r="C138" s="97" t="s">
        <v>155</v>
      </c>
      <c r="D138" s="96">
        <v>19</v>
      </c>
      <c r="E138" s="99"/>
      <c r="F138" s="100" t="s">
        <v>78</v>
      </c>
      <c r="G138" s="101">
        <f t="shared" si="25"/>
        <v>138</v>
      </c>
      <c r="H138" s="101">
        <f t="shared" si="26"/>
        <v>120</v>
      </c>
      <c r="I138" s="102">
        <f t="shared" si="27"/>
        <v>26438045</v>
      </c>
      <c r="J138" s="102" t="e">
        <f>SUMIF($AN$4:$AN$22,D138,#REF!)</f>
        <v>#REF!</v>
      </c>
      <c r="K138" s="103" t="e">
        <f t="shared" si="28"/>
        <v>#REF!</v>
      </c>
      <c r="L138" s="104" t="e">
        <f>SUMIF($AN$4:$AN$22,D138,#REF!)</f>
        <v>#REF!</v>
      </c>
      <c r="M138" s="105" t="e">
        <f t="shared" si="29"/>
        <v>#REF!</v>
      </c>
      <c r="N138" s="105" t="e">
        <f t="shared" si="30"/>
        <v>#REF!</v>
      </c>
      <c r="O138" s="105" t="e">
        <f t="shared" si="31"/>
        <v>#REF!</v>
      </c>
      <c r="P138" s="105" t="e">
        <f t="shared" si="32"/>
        <v>#REF!</v>
      </c>
      <c r="Q138" s="106" t="e">
        <f t="shared" si="33"/>
        <v>#REF!</v>
      </c>
      <c r="R138" s="105" t="e">
        <f t="shared" si="33"/>
        <v>#REF!</v>
      </c>
      <c r="S138" s="105" t="e">
        <f t="shared" si="34"/>
        <v>#REF!</v>
      </c>
      <c r="T138" s="105"/>
      <c r="U138" s="105" t="e">
        <f t="shared" si="35"/>
        <v>#REF!</v>
      </c>
      <c r="V138" s="105" t="e">
        <f t="shared" si="36"/>
        <v>#REF!</v>
      </c>
      <c r="W138" s="105" t="e">
        <f t="shared" si="37"/>
        <v>#REF!</v>
      </c>
      <c r="X138" s="106" t="e">
        <f t="shared" si="38"/>
        <v>#REF!</v>
      </c>
      <c r="Y138" s="106" t="e">
        <f t="shared" si="39"/>
        <v>#REF!</v>
      </c>
      <c r="Z138" s="105" t="e">
        <f t="shared" si="40"/>
        <v>#REF!</v>
      </c>
      <c r="AA138" s="105" t="e">
        <f t="shared" si="44"/>
        <v>#REF!</v>
      </c>
      <c r="AB138" s="105"/>
      <c r="AC138" s="107" t="str">
        <f t="shared" si="41"/>
        <v>BERTAHAP</v>
      </c>
      <c r="AD138" s="108">
        <f t="shared" si="42"/>
        <v>0</v>
      </c>
      <c r="AE138" s="109">
        <v>2</v>
      </c>
      <c r="AF138" s="110"/>
      <c r="AG138" s="105" t="e">
        <f>IF(AF138&gt;#REF!,"LB","KR")</f>
        <v>#REF!</v>
      </c>
      <c r="AH138" s="110">
        <v>3122140000</v>
      </c>
      <c r="AI138" s="110">
        <v>3519150000</v>
      </c>
      <c r="AJ138" s="110">
        <v>3736204000</v>
      </c>
      <c r="AK138" s="111">
        <v>3966645000</v>
      </c>
      <c r="AL138" s="111">
        <v>3736204000</v>
      </c>
      <c r="AM138" s="110">
        <v>3966645000</v>
      </c>
      <c r="AN138" s="110" t="e">
        <f t="shared" si="24"/>
        <v>#REF!</v>
      </c>
    </row>
    <row r="139" spans="1:40">
      <c r="A139" s="3">
        <f t="shared" si="43"/>
        <v>100</v>
      </c>
      <c r="B139" s="96">
        <v>8</v>
      </c>
      <c r="C139" s="97" t="s">
        <v>155</v>
      </c>
      <c r="D139" s="96">
        <v>21</v>
      </c>
      <c r="E139" s="99"/>
      <c r="F139" s="100" t="s">
        <v>84</v>
      </c>
      <c r="G139" s="101">
        <f t="shared" si="25"/>
        <v>132</v>
      </c>
      <c r="H139" s="101">
        <f t="shared" si="26"/>
        <v>112</v>
      </c>
      <c r="I139" s="102">
        <f t="shared" si="27"/>
        <v>26438045</v>
      </c>
      <c r="J139" s="102" t="e">
        <f>SUMIF($AN$4:$AN$22,D139,#REF!)</f>
        <v>#REF!</v>
      </c>
      <c r="K139" s="103" t="e">
        <f t="shared" si="28"/>
        <v>#REF!</v>
      </c>
      <c r="L139" s="104" t="e">
        <f>SUMIF($AN$4:$AN$22,D139,#REF!)</f>
        <v>#REF!</v>
      </c>
      <c r="M139" s="105" t="e">
        <f t="shared" si="29"/>
        <v>#REF!</v>
      </c>
      <c r="N139" s="105" t="e">
        <f t="shared" si="30"/>
        <v>#REF!</v>
      </c>
      <c r="O139" s="105" t="e">
        <f t="shared" si="31"/>
        <v>#REF!</v>
      </c>
      <c r="P139" s="105" t="e">
        <f t="shared" si="32"/>
        <v>#REF!</v>
      </c>
      <c r="Q139" s="106" t="e">
        <f t="shared" si="33"/>
        <v>#REF!</v>
      </c>
      <c r="R139" s="105" t="e">
        <f t="shared" si="33"/>
        <v>#REF!</v>
      </c>
      <c r="S139" s="105" t="e">
        <f t="shared" si="34"/>
        <v>#REF!</v>
      </c>
      <c r="T139" s="105"/>
      <c r="U139" s="105" t="e">
        <f t="shared" si="35"/>
        <v>#REF!</v>
      </c>
      <c r="V139" s="105" t="e">
        <f t="shared" si="36"/>
        <v>#REF!</v>
      </c>
      <c r="W139" s="105" t="e">
        <f t="shared" si="37"/>
        <v>#REF!</v>
      </c>
      <c r="X139" s="106" t="e">
        <f t="shared" si="38"/>
        <v>#REF!</v>
      </c>
      <c r="Y139" s="106" t="e">
        <f t="shared" si="39"/>
        <v>#REF!</v>
      </c>
      <c r="Z139" s="105" t="e">
        <f t="shared" si="40"/>
        <v>#REF!</v>
      </c>
      <c r="AA139" s="105" t="e">
        <f t="shared" si="44"/>
        <v>#REF!</v>
      </c>
      <c r="AB139" s="105"/>
      <c r="AC139" s="107" t="str">
        <f t="shared" si="41"/>
        <v>BERTAHAP</v>
      </c>
      <c r="AD139" s="108">
        <f t="shared" si="42"/>
        <v>0</v>
      </c>
      <c r="AE139" s="109">
        <v>2</v>
      </c>
      <c r="AF139" s="110"/>
      <c r="AG139" s="105" t="e">
        <f>IF(AF139&gt;#REF!,"LB","KR")</f>
        <v>#REF!</v>
      </c>
      <c r="AH139" s="110">
        <v>3023959000</v>
      </c>
      <c r="AI139" s="110">
        <v>3408485000</v>
      </c>
      <c r="AJ139" s="110">
        <v>3618713000</v>
      </c>
      <c r="AK139" s="111">
        <v>3841907000</v>
      </c>
      <c r="AL139" s="111">
        <v>3618713000</v>
      </c>
      <c r="AM139" s="110">
        <v>3841907000</v>
      </c>
      <c r="AN139" s="110" t="e">
        <f t="shared" ref="AN139:AN202" si="45">ROUNDUP((AA139*(1+$J$5)),-3)</f>
        <v>#REF!</v>
      </c>
    </row>
    <row r="140" spans="1:40">
      <c r="A140" s="3">
        <f t="shared" si="43"/>
        <v>101</v>
      </c>
      <c r="B140" s="96">
        <v>1</v>
      </c>
      <c r="C140" s="97" t="s">
        <v>158</v>
      </c>
      <c r="D140" s="98" t="s">
        <v>19</v>
      </c>
      <c r="E140" s="99"/>
      <c r="F140" s="100" t="s">
        <v>72</v>
      </c>
      <c r="G140" s="101">
        <f t="shared" si="25"/>
        <v>175</v>
      </c>
      <c r="H140" s="101">
        <f t="shared" si="26"/>
        <v>156</v>
      </c>
      <c r="I140" s="102">
        <f t="shared" si="27"/>
        <v>26438045</v>
      </c>
      <c r="J140" s="102" t="e">
        <f>SUMIF($AN$4:$AN$22,D140,#REF!)</f>
        <v>#REF!</v>
      </c>
      <c r="K140" s="103" t="e">
        <f t="shared" si="28"/>
        <v>#REF!</v>
      </c>
      <c r="L140" s="104" t="e">
        <f>SUMIF($AN$4:$AN$22,D140,#REF!)</f>
        <v>#REF!</v>
      </c>
      <c r="M140" s="105" t="e">
        <f t="shared" si="29"/>
        <v>#REF!</v>
      </c>
      <c r="N140" s="105" t="e">
        <f t="shared" si="30"/>
        <v>#REF!</v>
      </c>
      <c r="O140" s="105" t="e">
        <f t="shared" si="31"/>
        <v>#REF!</v>
      </c>
      <c r="P140" s="105" t="e">
        <f t="shared" si="32"/>
        <v>#REF!</v>
      </c>
      <c r="Q140" s="106" t="e">
        <f t="shared" si="33"/>
        <v>#REF!</v>
      </c>
      <c r="R140" s="105" t="e">
        <f t="shared" si="33"/>
        <v>#REF!</v>
      </c>
      <c r="S140" s="105" t="e">
        <f t="shared" si="34"/>
        <v>#REF!</v>
      </c>
      <c r="T140" s="105"/>
      <c r="U140" s="105" t="e">
        <f t="shared" si="35"/>
        <v>#REF!</v>
      </c>
      <c r="V140" s="105" t="e">
        <f t="shared" si="36"/>
        <v>#REF!</v>
      </c>
      <c r="W140" s="105" t="e">
        <f t="shared" si="37"/>
        <v>#REF!</v>
      </c>
      <c r="X140" s="106" t="e">
        <f t="shared" si="38"/>
        <v>#REF!</v>
      </c>
      <c r="Y140" s="106" t="e">
        <f t="shared" si="39"/>
        <v>#REF!</v>
      </c>
      <c r="Z140" s="105" t="e">
        <f t="shared" si="40"/>
        <v>#REF!</v>
      </c>
      <c r="AA140" s="105" t="e">
        <f t="shared" si="44"/>
        <v>#REF!</v>
      </c>
      <c r="AB140" s="105"/>
      <c r="AC140" s="107" t="str">
        <f t="shared" si="41"/>
        <v>BERTAHAP</v>
      </c>
      <c r="AD140" s="108">
        <f t="shared" si="42"/>
        <v>0</v>
      </c>
      <c r="AE140" s="109">
        <v>2</v>
      </c>
      <c r="AF140" s="110"/>
      <c r="AG140" s="105" t="e">
        <f>IF(AF140&gt;#REF!,"LB","KR")</f>
        <v>#REF!</v>
      </c>
      <c r="AH140" s="110">
        <v>4135362000</v>
      </c>
      <c r="AI140" s="110">
        <v>4661214000</v>
      </c>
      <c r="AJ140" s="110">
        <v>4948708000</v>
      </c>
      <c r="AK140" s="111">
        <v>5253933000</v>
      </c>
      <c r="AL140" s="111">
        <v>4948708000</v>
      </c>
      <c r="AM140" s="110">
        <v>5253933000</v>
      </c>
      <c r="AN140" s="110" t="e">
        <f t="shared" si="45"/>
        <v>#REF!</v>
      </c>
    </row>
    <row r="141" spans="1:40">
      <c r="A141" s="3">
        <f t="shared" si="43"/>
        <v>102</v>
      </c>
      <c r="B141" s="96">
        <v>2</v>
      </c>
      <c r="C141" s="97" t="s">
        <v>158</v>
      </c>
      <c r="D141" s="98" t="s">
        <v>29</v>
      </c>
      <c r="E141" s="99"/>
      <c r="F141" s="100" t="s">
        <v>74</v>
      </c>
      <c r="G141" s="101">
        <f t="shared" si="25"/>
        <v>85</v>
      </c>
      <c r="H141" s="101">
        <f t="shared" si="26"/>
        <v>74</v>
      </c>
      <c r="I141" s="102">
        <f t="shared" si="27"/>
        <v>26438045</v>
      </c>
      <c r="J141" s="102" t="e">
        <f>SUMIF($AN$4:$AN$22,D141,#REF!)</f>
        <v>#REF!</v>
      </c>
      <c r="K141" s="103" t="e">
        <f t="shared" si="28"/>
        <v>#REF!</v>
      </c>
      <c r="L141" s="104" t="e">
        <f>SUMIF($AN$4:$AN$22,D141,#REF!)</f>
        <v>#REF!</v>
      </c>
      <c r="M141" s="105" t="e">
        <f t="shared" si="29"/>
        <v>#REF!</v>
      </c>
      <c r="N141" s="105" t="e">
        <f t="shared" si="30"/>
        <v>#REF!</v>
      </c>
      <c r="O141" s="105" t="e">
        <f t="shared" si="31"/>
        <v>#REF!</v>
      </c>
      <c r="P141" s="105" t="e">
        <f t="shared" si="32"/>
        <v>#REF!</v>
      </c>
      <c r="Q141" s="106" t="e">
        <f t="shared" si="33"/>
        <v>#REF!</v>
      </c>
      <c r="R141" s="105" t="e">
        <f t="shared" si="33"/>
        <v>#REF!</v>
      </c>
      <c r="S141" s="105" t="e">
        <f t="shared" si="34"/>
        <v>#REF!</v>
      </c>
      <c r="T141" s="105"/>
      <c r="U141" s="105" t="e">
        <f t="shared" si="35"/>
        <v>#REF!</v>
      </c>
      <c r="V141" s="105" t="e">
        <f t="shared" si="36"/>
        <v>#REF!</v>
      </c>
      <c r="W141" s="105" t="e">
        <f t="shared" si="37"/>
        <v>#REF!</v>
      </c>
      <c r="X141" s="106" t="e">
        <f t="shared" si="38"/>
        <v>#REF!</v>
      </c>
      <c r="Y141" s="106" t="e">
        <f t="shared" si="39"/>
        <v>#REF!</v>
      </c>
      <c r="Z141" s="105" t="e">
        <f t="shared" si="40"/>
        <v>#REF!</v>
      </c>
      <c r="AA141" s="105" t="e">
        <f t="shared" si="44"/>
        <v>#REF!</v>
      </c>
      <c r="AB141" s="105"/>
      <c r="AC141" s="107" t="str">
        <f t="shared" si="41"/>
        <v>BERTAHAP</v>
      </c>
      <c r="AD141" s="108">
        <f t="shared" si="42"/>
        <v>0</v>
      </c>
      <c r="AE141" s="109">
        <v>2</v>
      </c>
      <c r="AF141" s="110"/>
      <c r="AG141" s="105" t="e">
        <f>IF(AF141&gt;#REF!,"LB","KR")</f>
        <v>#REF!</v>
      </c>
      <c r="AH141" s="110">
        <v>1925320000</v>
      </c>
      <c r="AI141" s="110">
        <v>2170143000</v>
      </c>
      <c r="AJ141" s="110">
        <v>2303993000</v>
      </c>
      <c r="AK141" s="111">
        <v>2446098000</v>
      </c>
      <c r="AL141" s="111">
        <v>2303993000</v>
      </c>
      <c r="AM141" s="110">
        <v>2446098000</v>
      </c>
      <c r="AN141" s="110" t="e">
        <f t="shared" si="45"/>
        <v>#REF!</v>
      </c>
    </row>
    <row r="142" spans="1:40">
      <c r="A142" s="3">
        <f t="shared" si="43"/>
        <v>103</v>
      </c>
      <c r="B142" s="96">
        <v>3</v>
      </c>
      <c r="C142" s="97" t="s">
        <v>158</v>
      </c>
      <c r="D142" s="98" t="s">
        <v>44</v>
      </c>
      <c r="E142" s="99"/>
      <c r="F142" s="100" t="s">
        <v>60</v>
      </c>
      <c r="G142" s="101">
        <f t="shared" si="25"/>
        <v>101</v>
      </c>
      <c r="H142" s="101">
        <f t="shared" si="26"/>
        <v>90</v>
      </c>
      <c r="I142" s="102">
        <f t="shared" si="27"/>
        <v>26438045</v>
      </c>
      <c r="J142" s="102" t="e">
        <f>SUMIF($AN$4:$AN$22,D142,#REF!)</f>
        <v>#REF!</v>
      </c>
      <c r="K142" s="103" t="e">
        <f t="shared" si="28"/>
        <v>#REF!</v>
      </c>
      <c r="L142" s="104" t="e">
        <f>SUMIF($AN$4:$AN$22,D142,#REF!)</f>
        <v>#REF!</v>
      </c>
      <c r="M142" s="105" t="e">
        <f t="shared" si="29"/>
        <v>#REF!</v>
      </c>
      <c r="N142" s="105" t="e">
        <f t="shared" si="30"/>
        <v>#REF!</v>
      </c>
      <c r="O142" s="105" t="e">
        <f t="shared" si="31"/>
        <v>#REF!</v>
      </c>
      <c r="P142" s="105" t="e">
        <f t="shared" si="32"/>
        <v>#REF!</v>
      </c>
      <c r="Q142" s="106" t="e">
        <f t="shared" si="33"/>
        <v>#REF!</v>
      </c>
      <c r="R142" s="105" t="e">
        <f t="shared" si="33"/>
        <v>#REF!</v>
      </c>
      <c r="S142" s="105" t="e">
        <f t="shared" si="34"/>
        <v>#REF!</v>
      </c>
      <c r="T142" s="105"/>
      <c r="U142" s="105" t="e">
        <f t="shared" si="35"/>
        <v>#REF!</v>
      </c>
      <c r="V142" s="105" t="e">
        <f t="shared" si="36"/>
        <v>#REF!</v>
      </c>
      <c r="W142" s="105" t="e">
        <f t="shared" si="37"/>
        <v>#REF!</v>
      </c>
      <c r="X142" s="106" t="e">
        <f t="shared" si="38"/>
        <v>#REF!</v>
      </c>
      <c r="Y142" s="106" t="e">
        <f t="shared" si="39"/>
        <v>#REF!</v>
      </c>
      <c r="Z142" s="105" t="e">
        <f t="shared" si="40"/>
        <v>#REF!</v>
      </c>
      <c r="AA142" s="105" t="e">
        <f t="shared" si="44"/>
        <v>#REF!</v>
      </c>
      <c r="AB142" s="105"/>
      <c r="AC142" s="107" t="str">
        <f t="shared" si="41"/>
        <v>BERTAHAP</v>
      </c>
      <c r="AD142" s="108">
        <f t="shared" si="42"/>
        <v>0</v>
      </c>
      <c r="AE142" s="109">
        <v>2</v>
      </c>
      <c r="AF142" s="110"/>
      <c r="AG142" s="105" t="e">
        <f>IF(AF142&gt;#REF!,"LB","KR")</f>
        <v>#REF!</v>
      </c>
      <c r="AH142" s="110">
        <v>2341605000</v>
      </c>
      <c r="AI142" s="110">
        <v>2639363000</v>
      </c>
      <c r="AJ142" s="110">
        <v>2802153000</v>
      </c>
      <c r="AK142" s="111">
        <v>2974984000</v>
      </c>
      <c r="AL142" s="111">
        <v>2802153000</v>
      </c>
      <c r="AM142" s="110">
        <v>2974984000</v>
      </c>
      <c r="AN142" s="110" t="e">
        <f t="shared" si="45"/>
        <v>#REF!</v>
      </c>
    </row>
    <row r="143" spans="1:40">
      <c r="A143" s="3">
        <f t="shared" si="43"/>
        <v>104</v>
      </c>
      <c r="B143" s="96">
        <v>4</v>
      </c>
      <c r="C143" s="97" t="s">
        <v>158</v>
      </c>
      <c r="D143" s="96">
        <v>11</v>
      </c>
      <c r="E143" s="99"/>
      <c r="F143" s="100" t="s">
        <v>62</v>
      </c>
      <c r="G143" s="101">
        <f t="shared" si="25"/>
        <v>101</v>
      </c>
      <c r="H143" s="101">
        <f t="shared" si="26"/>
        <v>90</v>
      </c>
      <c r="I143" s="102">
        <f t="shared" si="27"/>
        <v>26438045</v>
      </c>
      <c r="J143" s="102" t="e">
        <f>SUMIF($AN$4:$AN$22,D143,#REF!)</f>
        <v>#REF!</v>
      </c>
      <c r="K143" s="103" t="e">
        <f t="shared" si="28"/>
        <v>#REF!</v>
      </c>
      <c r="L143" s="104" t="e">
        <f>SUMIF($AN$4:$AN$22,D143,#REF!)</f>
        <v>#REF!</v>
      </c>
      <c r="M143" s="105" t="e">
        <f t="shared" si="29"/>
        <v>#REF!</v>
      </c>
      <c r="N143" s="105" t="e">
        <f t="shared" si="30"/>
        <v>#REF!</v>
      </c>
      <c r="O143" s="105" t="e">
        <f t="shared" si="31"/>
        <v>#REF!</v>
      </c>
      <c r="P143" s="105" t="e">
        <f t="shared" si="32"/>
        <v>#REF!</v>
      </c>
      <c r="Q143" s="106" t="e">
        <f t="shared" si="33"/>
        <v>#REF!</v>
      </c>
      <c r="R143" s="105" t="e">
        <f t="shared" si="33"/>
        <v>#REF!</v>
      </c>
      <c r="S143" s="105" t="e">
        <f t="shared" si="34"/>
        <v>#REF!</v>
      </c>
      <c r="T143" s="105"/>
      <c r="U143" s="105" t="e">
        <f t="shared" si="35"/>
        <v>#REF!</v>
      </c>
      <c r="V143" s="105" t="e">
        <f t="shared" si="36"/>
        <v>#REF!</v>
      </c>
      <c r="W143" s="105" t="e">
        <f t="shared" si="37"/>
        <v>#REF!</v>
      </c>
      <c r="X143" s="106" t="e">
        <f t="shared" si="38"/>
        <v>#REF!</v>
      </c>
      <c r="Y143" s="106" t="e">
        <f t="shared" si="39"/>
        <v>#REF!</v>
      </c>
      <c r="Z143" s="105" t="e">
        <f t="shared" si="40"/>
        <v>#REF!</v>
      </c>
      <c r="AA143" s="105" t="e">
        <f t="shared" si="44"/>
        <v>#REF!</v>
      </c>
      <c r="AB143" s="105"/>
      <c r="AC143" s="107" t="str">
        <f t="shared" si="41"/>
        <v>BERTAHAP</v>
      </c>
      <c r="AD143" s="108">
        <f t="shared" si="42"/>
        <v>0</v>
      </c>
      <c r="AE143" s="109">
        <v>2</v>
      </c>
      <c r="AF143" s="110"/>
      <c r="AG143" s="105" t="e">
        <f>IF(AF143&gt;#REF!,"LB","KR")</f>
        <v>#REF!</v>
      </c>
      <c r="AH143" s="110">
        <v>2341605000</v>
      </c>
      <c r="AI143" s="110">
        <v>2639363000</v>
      </c>
      <c r="AJ143" s="110">
        <v>2802153000</v>
      </c>
      <c r="AK143" s="111">
        <v>2974984000</v>
      </c>
      <c r="AL143" s="111">
        <v>2802153000</v>
      </c>
      <c r="AM143" s="110">
        <v>2974984000</v>
      </c>
      <c r="AN143" s="110" t="e">
        <f t="shared" si="45"/>
        <v>#REF!</v>
      </c>
    </row>
    <row r="144" spans="1:40">
      <c r="A144" s="3">
        <f t="shared" si="43"/>
        <v>105</v>
      </c>
      <c r="B144" s="96">
        <v>5</v>
      </c>
      <c r="C144" s="97" t="s">
        <v>158</v>
      </c>
      <c r="D144" s="96">
        <v>15</v>
      </c>
      <c r="E144" s="99"/>
      <c r="F144" s="100" t="s">
        <v>64</v>
      </c>
      <c r="G144" s="101">
        <f t="shared" si="25"/>
        <v>101</v>
      </c>
      <c r="H144" s="101">
        <f t="shared" si="26"/>
        <v>90</v>
      </c>
      <c r="I144" s="102">
        <f t="shared" si="27"/>
        <v>26438045</v>
      </c>
      <c r="J144" s="102" t="e">
        <f>SUMIF($AN$4:$AN$22,D144,#REF!)</f>
        <v>#REF!</v>
      </c>
      <c r="K144" s="103" t="e">
        <f t="shared" si="28"/>
        <v>#REF!</v>
      </c>
      <c r="L144" s="104" t="e">
        <f>SUMIF($AN$4:$AN$22,D144,#REF!)</f>
        <v>#REF!</v>
      </c>
      <c r="M144" s="105" t="e">
        <f t="shared" si="29"/>
        <v>#REF!</v>
      </c>
      <c r="N144" s="105" t="e">
        <f t="shared" si="30"/>
        <v>#REF!</v>
      </c>
      <c r="O144" s="105" t="e">
        <f t="shared" si="31"/>
        <v>#REF!</v>
      </c>
      <c r="P144" s="105" t="e">
        <f t="shared" si="32"/>
        <v>#REF!</v>
      </c>
      <c r="Q144" s="106" t="e">
        <f t="shared" si="33"/>
        <v>#REF!</v>
      </c>
      <c r="R144" s="105" t="e">
        <f t="shared" si="33"/>
        <v>#REF!</v>
      </c>
      <c r="S144" s="105" t="e">
        <f t="shared" si="34"/>
        <v>#REF!</v>
      </c>
      <c r="T144" s="105"/>
      <c r="U144" s="105" t="e">
        <f t="shared" si="35"/>
        <v>#REF!</v>
      </c>
      <c r="V144" s="105" t="e">
        <f t="shared" si="36"/>
        <v>#REF!</v>
      </c>
      <c r="W144" s="105" t="e">
        <f t="shared" si="37"/>
        <v>#REF!</v>
      </c>
      <c r="X144" s="106" t="e">
        <f t="shared" si="38"/>
        <v>#REF!</v>
      </c>
      <c r="Y144" s="106" t="e">
        <f t="shared" si="39"/>
        <v>#REF!</v>
      </c>
      <c r="Z144" s="105" t="e">
        <f t="shared" si="40"/>
        <v>#REF!</v>
      </c>
      <c r="AA144" s="105" t="e">
        <f t="shared" si="44"/>
        <v>#REF!</v>
      </c>
      <c r="AB144" s="105"/>
      <c r="AC144" s="107" t="str">
        <f t="shared" si="41"/>
        <v>BERTAHAP</v>
      </c>
      <c r="AD144" s="108">
        <f t="shared" si="42"/>
        <v>0</v>
      </c>
      <c r="AE144" s="109">
        <v>2</v>
      </c>
      <c r="AF144" s="110"/>
      <c r="AG144" s="105" t="e">
        <f>IF(AF144&gt;#REF!,"LB","KR")</f>
        <v>#REF!</v>
      </c>
      <c r="AH144" s="110">
        <v>2341605000</v>
      </c>
      <c r="AI144" s="110">
        <v>2639363000</v>
      </c>
      <c r="AJ144" s="110">
        <v>2802153000</v>
      </c>
      <c r="AK144" s="111">
        <v>2974984000</v>
      </c>
      <c r="AL144" s="111">
        <v>2802153000</v>
      </c>
      <c r="AM144" s="110">
        <v>2974984000</v>
      </c>
      <c r="AN144" s="110" t="e">
        <f t="shared" si="45"/>
        <v>#REF!</v>
      </c>
    </row>
    <row r="145" spans="1:40">
      <c r="A145" s="3">
        <f t="shared" si="43"/>
        <v>106</v>
      </c>
      <c r="B145" s="96">
        <v>6</v>
      </c>
      <c r="C145" s="97" t="s">
        <v>158</v>
      </c>
      <c r="D145" s="96">
        <v>17</v>
      </c>
      <c r="E145" s="99"/>
      <c r="F145" s="100" t="s">
        <v>67</v>
      </c>
      <c r="G145" s="101">
        <f t="shared" si="25"/>
        <v>85</v>
      </c>
      <c r="H145" s="101">
        <f t="shared" si="26"/>
        <v>74</v>
      </c>
      <c r="I145" s="102">
        <f t="shared" si="27"/>
        <v>26438045</v>
      </c>
      <c r="J145" s="102" t="e">
        <f>SUMIF($AN$4:$AN$22,D145,#REF!)</f>
        <v>#REF!</v>
      </c>
      <c r="K145" s="103" t="e">
        <f t="shared" si="28"/>
        <v>#REF!</v>
      </c>
      <c r="L145" s="104" t="e">
        <f>SUMIF($AN$4:$AN$22,D145,#REF!)</f>
        <v>#REF!</v>
      </c>
      <c r="M145" s="105" t="e">
        <f t="shared" si="29"/>
        <v>#REF!</v>
      </c>
      <c r="N145" s="105" t="e">
        <f t="shared" si="30"/>
        <v>#REF!</v>
      </c>
      <c r="O145" s="105" t="e">
        <f t="shared" si="31"/>
        <v>#REF!</v>
      </c>
      <c r="P145" s="105" t="e">
        <f t="shared" si="32"/>
        <v>#REF!</v>
      </c>
      <c r="Q145" s="106" t="e">
        <f t="shared" si="33"/>
        <v>#REF!</v>
      </c>
      <c r="R145" s="105" t="e">
        <f t="shared" si="33"/>
        <v>#REF!</v>
      </c>
      <c r="S145" s="105" t="e">
        <f t="shared" si="34"/>
        <v>#REF!</v>
      </c>
      <c r="T145" s="105"/>
      <c r="U145" s="105" t="e">
        <f t="shared" si="35"/>
        <v>#REF!</v>
      </c>
      <c r="V145" s="105" t="e">
        <f t="shared" si="36"/>
        <v>#REF!</v>
      </c>
      <c r="W145" s="105" t="e">
        <f t="shared" si="37"/>
        <v>#REF!</v>
      </c>
      <c r="X145" s="106" t="e">
        <f t="shared" si="38"/>
        <v>#REF!</v>
      </c>
      <c r="Y145" s="106" t="e">
        <f t="shared" si="39"/>
        <v>#REF!</v>
      </c>
      <c r="Z145" s="105" t="e">
        <f t="shared" si="40"/>
        <v>#REF!</v>
      </c>
      <c r="AA145" s="105" t="e">
        <f t="shared" si="44"/>
        <v>#REF!</v>
      </c>
      <c r="AB145" s="105"/>
      <c r="AC145" s="107" t="str">
        <f t="shared" si="41"/>
        <v>BERTAHAP</v>
      </c>
      <c r="AD145" s="108">
        <f t="shared" si="42"/>
        <v>0</v>
      </c>
      <c r="AE145" s="109">
        <v>2</v>
      </c>
      <c r="AF145" s="110"/>
      <c r="AG145" s="105" t="e">
        <f>IF(AF145&gt;#REF!,"LB","KR")</f>
        <v>#REF!</v>
      </c>
      <c r="AH145" s="110">
        <v>1925320000</v>
      </c>
      <c r="AI145" s="110">
        <v>2170143000</v>
      </c>
      <c r="AJ145" s="110">
        <v>2303993000</v>
      </c>
      <c r="AK145" s="111">
        <v>2446098000</v>
      </c>
      <c r="AL145" s="111">
        <v>2303993000</v>
      </c>
      <c r="AM145" s="110">
        <v>2446098000</v>
      </c>
      <c r="AN145" s="110" t="e">
        <f t="shared" si="45"/>
        <v>#REF!</v>
      </c>
    </row>
    <row r="146" spans="1:40">
      <c r="A146" s="3">
        <f t="shared" si="43"/>
        <v>107</v>
      </c>
      <c r="B146" s="96">
        <v>7</v>
      </c>
      <c r="C146" s="97" t="s">
        <v>158</v>
      </c>
      <c r="D146" s="96">
        <v>19</v>
      </c>
      <c r="E146" s="99"/>
      <c r="F146" s="100" t="s">
        <v>78</v>
      </c>
      <c r="G146" s="101">
        <f t="shared" si="25"/>
        <v>138</v>
      </c>
      <c r="H146" s="101">
        <f t="shared" si="26"/>
        <v>120</v>
      </c>
      <c r="I146" s="102">
        <f t="shared" si="27"/>
        <v>26438045</v>
      </c>
      <c r="J146" s="102" t="e">
        <f>SUMIF($AN$4:$AN$22,D146,#REF!)</f>
        <v>#REF!</v>
      </c>
      <c r="K146" s="103" t="e">
        <f t="shared" si="28"/>
        <v>#REF!</v>
      </c>
      <c r="L146" s="104" t="e">
        <f>SUMIF($AN$4:$AN$22,D146,#REF!)</f>
        <v>#REF!</v>
      </c>
      <c r="M146" s="105" t="e">
        <f t="shared" si="29"/>
        <v>#REF!</v>
      </c>
      <c r="N146" s="105" t="e">
        <f t="shared" si="30"/>
        <v>#REF!</v>
      </c>
      <c r="O146" s="105" t="e">
        <f t="shared" si="31"/>
        <v>#REF!</v>
      </c>
      <c r="P146" s="105" t="e">
        <f t="shared" si="32"/>
        <v>#REF!</v>
      </c>
      <c r="Q146" s="106" t="e">
        <f t="shared" si="33"/>
        <v>#REF!</v>
      </c>
      <c r="R146" s="105" t="e">
        <f t="shared" si="33"/>
        <v>#REF!</v>
      </c>
      <c r="S146" s="105" t="e">
        <f t="shared" si="34"/>
        <v>#REF!</v>
      </c>
      <c r="T146" s="105"/>
      <c r="U146" s="105" t="e">
        <f t="shared" si="35"/>
        <v>#REF!</v>
      </c>
      <c r="V146" s="105" t="e">
        <f t="shared" si="36"/>
        <v>#REF!</v>
      </c>
      <c r="W146" s="105" t="e">
        <f t="shared" si="37"/>
        <v>#REF!</v>
      </c>
      <c r="X146" s="106" t="e">
        <f t="shared" si="38"/>
        <v>#REF!</v>
      </c>
      <c r="Y146" s="106" t="e">
        <f t="shared" si="39"/>
        <v>#REF!</v>
      </c>
      <c r="Z146" s="105" t="e">
        <f t="shared" si="40"/>
        <v>#REF!</v>
      </c>
      <c r="AA146" s="105" t="e">
        <f t="shared" si="44"/>
        <v>#REF!</v>
      </c>
      <c r="AB146" s="105"/>
      <c r="AC146" s="107" t="str">
        <f t="shared" si="41"/>
        <v>BERTAHAP</v>
      </c>
      <c r="AD146" s="108">
        <f t="shared" si="42"/>
        <v>0</v>
      </c>
      <c r="AE146" s="109">
        <v>2</v>
      </c>
      <c r="AF146" s="110"/>
      <c r="AG146" s="105" t="e">
        <f>IF(AF146&gt;#REF!,"LB","KR")</f>
        <v>#REF!</v>
      </c>
      <c r="AH146" s="110">
        <v>3122140000</v>
      </c>
      <c r="AI146" s="110">
        <v>3519150000</v>
      </c>
      <c r="AJ146" s="110">
        <v>3736204000</v>
      </c>
      <c r="AK146" s="111">
        <v>3966645000</v>
      </c>
      <c r="AL146" s="111">
        <v>3736204000</v>
      </c>
      <c r="AM146" s="110">
        <v>3966645000</v>
      </c>
      <c r="AN146" s="110" t="e">
        <f t="shared" si="45"/>
        <v>#REF!</v>
      </c>
    </row>
    <row r="147" spans="1:40">
      <c r="A147" s="3">
        <f t="shared" si="43"/>
        <v>108</v>
      </c>
      <c r="B147" s="96">
        <v>8</v>
      </c>
      <c r="C147" s="97" t="s">
        <v>158</v>
      </c>
      <c r="D147" s="96">
        <v>21</v>
      </c>
      <c r="E147" s="99"/>
      <c r="F147" s="100" t="s">
        <v>84</v>
      </c>
      <c r="G147" s="101">
        <f t="shared" si="25"/>
        <v>132</v>
      </c>
      <c r="H147" s="101">
        <f t="shared" si="26"/>
        <v>112</v>
      </c>
      <c r="I147" s="102">
        <f t="shared" si="27"/>
        <v>26438045</v>
      </c>
      <c r="J147" s="102" t="e">
        <f>SUMIF($AN$4:$AN$22,D147,#REF!)</f>
        <v>#REF!</v>
      </c>
      <c r="K147" s="103" t="e">
        <f t="shared" si="28"/>
        <v>#REF!</v>
      </c>
      <c r="L147" s="104" t="e">
        <f>SUMIF($AN$4:$AN$22,D147,#REF!)</f>
        <v>#REF!</v>
      </c>
      <c r="M147" s="105" t="e">
        <f t="shared" si="29"/>
        <v>#REF!</v>
      </c>
      <c r="N147" s="105" t="e">
        <f t="shared" si="30"/>
        <v>#REF!</v>
      </c>
      <c r="O147" s="105" t="e">
        <f t="shared" si="31"/>
        <v>#REF!</v>
      </c>
      <c r="P147" s="105" t="e">
        <f t="shared" si="32"/>
        <v>#REF!</v>
      </c>
      <c r="Q147" s="106" t="e">
        <f t="shared" si="33"/>
        <v>#REF!</v>
      </c>
      <c r="R147" s="105" t="e">
        <f t="shared" si="33"/>
        <v>#REF!</v>
      </c>
      <c r="S147" s="105" t="e">
        <f t="shared" si="34"/>
        <v>#REF!</v>
      </c>
      <c r="T147" s="105"/>
      <c r="U147" s="105" t="e">
        <f t="shared" si="35"/>
        <v>#REF!</v>
      </c>
      <c r="V147" s="105" t="e">
        <f t="shared" si="36"/>
        <v>#REF!</v>
      </c>
      <c r="W147" s="105" t="e">
        <f t="shared" si="37"/>
        <v>#REF!</v>
      </c>
      <c r="X147" s="106" t="e">
        <f t="shared" si="38"/>
        <v>#REF!</v>
      </c>
      <c r="Y147" s="106" t="e">
        <f t="shared" si="39"/>
        <v>#REF!</v>
      </c>
      <c r="Z147" s="105" t="e">
        <f t="shared" si="40"/>
        <v>#REF!</v>
      </c>
      <c r="AA147" s="105" t="e">
        <f t="shared" si="44"/>
        <v>#REF!</v>
      </c>
      <c r="AB147" s="105"/>
      <c r="AC147" s="107" t="str">
        <f t="shared" si="41"/>
        <v>BERTAHAP</v>
      </c>
      <c r="AD147" s="108">
        <f t="shared" si="42"/>
        <v>0</v>
      </c>
      <c r="AE147" s="109">
        <v>2</v>
      </c>
      <c r="AF147" s="110"/>
      <c r="AG147" s="105" t="e">
        <f>IF(AF147&gt;#REF!,"LB","KR")</f>
        <v>#REF!</v>
      </c>
      <c r="AH147" s="110">
        <v>3023959000</v>
      </c>
      <c r="AI147" s="110">
        <v>3408485000</v>
      </c>
      <c r="AJ147" s="110">
        <v>3618713000</v>
      </c>
      <c r="AK147" s="111">
        <v>3841907000</v>
      </c>
      <c r="AL147" s="111">
        <v>3618713000</v>
      </c>
      <c r="AM147" s="110">
        <v>3841907000</v>
      </c>
      <c r="AN147" s="110" t="e">
        <f t="shared" si="45"/>
        <v>#REF!</v>
      </c>
    </row>
    <row r="148" spans="1:40">
      <c r="A148" s="3">
        <f t="shared" si="43"/>
        <v>109</v>
      </c>
      <c r="B148" s="96">
        <v>1</v>
      </c>
      <c r="C148" s="97" t="s">
        <v>159</v>
      </c>
      <c r="D148" s="98" t="s">
        <v>19</v>
      </c>
      <c r="E148" s="99"/>
      <c r="F148" s="100" t="s">
        <v>72</v>
      </c>
      <c r="G148" s="101">
        <f t="shared" si="25"/>
        <v>175</v>
      </c>
      <c r="H148" s="101">
        <f t="shared" si="26"/>
        <v>156</v>
      </c>
      <c r="I148" s="102">
        <f t="shared" si="27"/>
        <v>26438045</v>
      </c>
      <c r="J148" s="102" t="e">
        <f>SUMIF($AN$4:$AN$22,D148,#REF!)</f>
        <v>#REF!</v>
      </c>
      <c r="K148" s="103" t="e">
        <f t="shared" si="28"/>
        <v>#REF!</v>
      </c>
      <c r="L148" s="104" t="e">
        <f>SUMIF($AN$4:$AN$22,D148,#REF!)</f>
        <v>#REF!</v>
      </c>
      <c r="M148" s="105" t="e">
        <f t="shared" si="29"/>
        <v>#REF!</v>
      </c>
      <c r="N148" s="105" t="e">
        <f t="shared" si="30"/>
        <v>#REF!</v>
      </c>
      <c r="O148" s="105" t="e">
        <f t="shared" si="31"/>
        <v>#REF!</v>
      </c>
      <c r="P148" s="105" t="e">
        <f t="shared" si="32"/>
        <v>#REF!</v>
      </c>
      <c r="Q148" s="106" t="e">
        <f t="shared" si="33"/>
        <v>#REF!</v>
      </c>
      <c r="R148" s="105" t="e">
        <f t="shared" si="33"/>
        <v>#REF!</v>
      </c>
      <c r="S148" s="105" t="e">
        <f t="shared" si="34"/>
        <v>#REF!</v>
      </c>
      <c r="T148" s="105"/>
      <c r="U148" s="105" t="e">
        <f t="shared" si="35"/>
        <v>#REF!</v>
      </c>
      <c r="V148" s="105" t="e">
        <f t="shared" si="36"/>
        <v>#REF!</v>
      </c>
      <c r="W148" s="105" t="e">
        <f t="shared" si="37"/>
        <v>#REF!</v>
      </c>
      <c r="X148" s="106" t="e">
        <f t="shared" si="38"/>
        <v>#REF!</v>
      </c>
      <c r="Y148" s="106" t="e">
        <f t="shared" si="39"/>
        <v>#REF!</v>
      </c>
      <c r="Z148" s="105" t="e">
        <f t="shared" si="40"/>
        <v>#REF!</v>
      </c>
      <c r="AA148" s="105" t="e">
        <f t="shared" si="44"/>
        <v>#REF!</v>
      </c>
      <c r="AB148" s="105"/>
      <c r="AC148" s="107" t="str">
        <f t="shared" si="41"/>
        <v>BERTAHAP</v>
      </c>
      <c r="AD148" s="108">
        <f t="shared" si="42"/>
        <v>0</v>
      </c>
      <c r="AE148" s="109">
        <v>2</v>
      </c>
      <c r="AF148" s="110"/>
      <c r="AG148" s="105" t="e">
        <f>IF(AF148&gt;#REF!,"LB","KR")</f>
        <v>#REF!</v>
      </c>
      <c r="AH148" s="110">
        <v>4176307000</v>
      </c>
      <c r="AI148" s="110">
        <v>4707365000</v>
      </c>
      <c r="AJ148" s="110">
        <v>4997705000</v>
      </c>
      <c r="AK148" s="111">
        <v>5305952000</v>
      </c>
      <c r="AL148" s="111">
        <v>4997705000</v>
      </c>
      <c r="AM148" s="110">
        <v>5305952000</v>
      </c>
      <c r="AN148" s="110" t="e">
        <f t="shared" si="45"/>
        <v>#REF!</v>
      </c>
    </row>
    <row r="149" spans="1:40">
      <c r="A149" s="3">
        <f t="shared" si="43"/>
        <v>110</v>
      </c>
      <c r="B149" s="96">
        <v>2</v>
      </c>
      <c r="C149" s="97" t="s">
        <v>159</v>
      </c>
      <c r="D149" s="98" t="s">
        <v>29</v>
      </c>
      <c r="E149" s="99"/>
      <c r="F149" s="100" t="s">
        <v>74</v>
      </c>
      <c r="G149" s="101">
        <f t="shared" si="25"/>
        <v>85</v>
      </c>
      <c r="H149" s="101">
        <f t="shared" si="26"/>
        <v>74</v>
      </c>
      <c r="I149" s="102">
        <f t="shared" si="27"/>
        <v>26438045</v>
      </c>
      <c r="J149" s="102" t="e">
        <f>SUMIF($AN$4:$AN$22,D149,#REF!)</f>
        <v>#REF!</v>
      </c>
      <c r="K149" s="103" t="e">
        <f t="shared" si="28"/>
        <v>#REF!</v>
      </c>
      <c r="L149" s="104" t="e">
        <f>SUMIF($AN$4:$AN$22,D149,#REF!)</f>
        <v>#REF!</v>
      </c>
      <c r="M149" s="105" t="e">
        <f t="shared" si="29"/>
        <v>#REF!</v>
      </c>
      <c r="N149" s="105" t="e">
        <f t="shared" si="30"/>
        <v>#REF!</v>
      </c>
      <c r="O149" s="105" t="e">
        <f t="shared" si="31"/>
        <v>#REF!</v>
      </c>
      <c r="P149" s="105" t="e">
        <f t="shared" si="32"/>
        <v>#REF!</v>
      </c>
      <c r="Q149" s="106" t="e">
        <f t="shared" si="33"/>
        <v>#REF!</v>
      </c>
      <c r="R149" s="105" t="e">
        <f t="shared" si="33"/>
        <v>#REF!</v>
      </c>
      <c r="S149" s="105" t="e">
        <f t="shared" si="34"/>
        <v>#REF!</v>
      </c>
      <c r="T149" s="105"/>
      <c r="U149" s="105" t="e">
        <f t="shared" si="35"/>
        <v>#REF!</v>
      </c>
      <c r="V149" s="105" t="e">
        <f t="shared" si="36"/>
        <v>#REF!</v>
      </c>
      <c r="W149" s="105" t="e">
        <f t="shared" si="37"/>
        <v>#REF!</v>
      </c>
      <c r="X149" s="106" t="e">
        <f t="shared" si="38"/>
        <v>#REF!</v>
      </c>
      <c r="Y149" s="106" t="e">
        <f t="shared" si="39"/>
        <v>#REF!</v>
      </c>
      <c r="Z149" s="105" t="e">
        <f t="shared" si="40"/>
        <v>#REF!</v>
      </c>
      <c r="AA149" s="105" t="e">
        <f t="shared" si="44"/>
        <v>#REF!</v>
      </c>
      <c r="AB149" s="105"/>
      <c r="AC149" s="107" t="str">
        <f t="shared" si="41"/>
        <v>BERTAHAP</v>
      </c>
      <c r="AD149" s="108">
        <f t="shared" si="42"/>
        <v>0</v>
      </c>
      <c r="AE149" s="109">
        <v>2</v>
      </c>
      <c r="AF149" s="110"/>
      <c r="AG149" s="105" t="e">
        <f>IF(AF149&gt;#REF!,"LB","KR")</f>
        <v>#REF!</v>
      </c>
      <c r="AH149" s="110">
        <v>1944382000</v>
      </c>
      <c r="AI149" s="110">
        <v>2191629000</v>
      </c>
      <c r="AJ149" s="110">
        <v>2326804000</v>
      </c>
      <c r="AK149" s="111">
        <v>2470317000</v>
      </c>
      <c r="AL149" s="111">
        <v>2326804000</v>
      </c>
      <c r="AM149" s="110">
        <v>2470317000</v>
      </c>
      <c r="AN149" s="110" t="e">
        <f t="shared" si="45"/>
        <v>#REF!</v>
      </c>
    </row>
    <row r="150" spans="1:40">
      <c r="A150" s="3">
        <f t="shared" si="43"/>
        <v>111</v>
      </c>
      <c r="B150" s="96">
        <v>3</v>
      </c>
      <c r="C150" s="97" t="s">
        <v>159</v>
      </c>
      <c r="D150" s="98" t="s">
        <v>32</v>
      </c>
      <c r="E150" s="99"/>
      <c r="F150" s="100" t="s">
        <v>56</v>
      </c>
      <c r="G150" s="101">
        <f t="shared" si="25"/>
        <v>85</v>
      </c>
      <c r="H150" s="101">
        <f t="shared" si="26"/>
        <v>74</v>
      </c>
      <c r="I150" s="102">
        <f t="shared" si="27"/>
        <v>26438045</v>
      </c>
      <c r="J150" s="102" t="e">
        <f>SUMIF($AN$4:$AN$22,D150,#REF!)</f>
        <v>#REF!</v>
      </c>
      <c r="K150" s="103" t="e">
        <f t="shared" si="28"/>
        <v>#REF!</v>
      </c>
      <c r="L150" s="104" t="e">
        <f>SUMIF($AN$4:$AN$22,D150,#REF!)</f>
        <v>#REF!</v>
      </c>
      <c r="M150" s="105" t="e">
        <f t="shared" si="29"/>
        <v>#REF!</v>
      </c>
      <c r="N150" s="105" t="e">
        <f t="shared" si="30"/>
        <v>#REF!</v>
      </c>
      <c r="O150" s="105" t="e">
        <f t="shared" si="31"/>
        <v>#REF!</v>
      </c>
      <c r="P150" s="105" t="e">
        <f t="shared" si="32"/>
        <v>#REF!</v>
      </c>
      <c r="Q150" s="106" t="e">
        <f t="shared" si="33"/>
        <v>#REF!</v>
      </c>
      <c r="R150" s="105" t="e">
        <f t="shared" si="33"/>
        <v>#REF!</v>
      </c>
      <c r="S150" s="105" t="e">
        <f t="shared" si="34"/>
        <v>#REF!</v>
      </c>
      <c r="T150" s="105"/>
      <c r="U150" s="105" t="e">
        <f t="shared" si="35"/>
        <v>#REF!</v>
      </c>
      <c r="V150" s="105" t="e">
        <f t="shared" si="36"/>
        <v>#REF!</v>
      </c>
      <c r="W150" s="105" t="e">
        <f t="shared" si="37"/>
        <v>#REF!</v>
      </c>
      <c r="X150" s="106" t="e">
        <f t="shared" si="38"/>
        <v>#REF!</v>
      </c>
      <c r="Y150" s="106" t="e">
        <f t="shared" si="39"/>
        <v>#REF!</v>
      </c>
      <c r="Z150" s="105" t="e">
        <f t="shared" si="40"/>
        <v>#REF!</v>
      </c>
      <c r="AA150" s="105" t="e">
        <f t="shared" si="44"/>
        <v>#REF!</v>
      </c>
      <c r="AB150" s="105"/>
      <c r="AC150" s="107" t="str">
        <f t="shared" si="41"/>
        <v>BERTAHAP</v>
      </c>
      <c r="AD150" s="108">
        <f t="shared" si="42"/>
        <v>0</v>
      </c>
      <c r="AE150" s="109">
        <v>2</v>
      </c>
      <c r="AF150" s="110"/>
      <c r="AG150" s="105" t="e">
        <f>IF(AF150&gt;#REF!,"LB","KR")</f>
        <v>#REF!</v>
      </c>
      <c r="AH150" s="110">
        <v>1944382000</v>
      </c>
      <c r="AI150" s="110">
        <v>2191629000</v>
      </c>
      <c r="AJ150" s="110">
        <v>2326804000</v>
      </c>
      <c r="AK150" s="111">
        <v>2470317000</v>
      </c>
      <c r="AL150" s="111">
        <v>2326804000</v>
      </c>
      <c r="AM150" s="110">
        <v>2470317000</v>
      </c>
      <c r="AN150" s="110" t="e">
        <f t="shared" si="45"/>
        <v>#REF!</v>
      </c>
    </row>
    <row r="151" spans="1:40">
      <c r="A151" s="3">
        <f t="shared" si="43"/>
        <v>112</v>
      </c>
      <c r="B151" s="96">
        <v>4</v>
      </c>
      <c r="C151" s="97" t="s">
        <v>159</v>
      </c>
      <c r="D151" s="98" t="s">
        <v>38</v>
      </c>
      <c r="E151" s="99"/>
      <c r="F151" s="100" t="s">
        <v>58</v>
      </c>
      <c r="G151" s="101">
        <f t="shared" si="25"/>
        <v>101</v>
      </c>
      <c r="H151" s="101">
        <f t="shared" si="26"/>
        <v>90</v>
      </c>
      <c r="I151" s="102">
        <f t="shared" si="27"/>
        <v>26438045</v>
      </c>
      <c r="J151" s="102" t="e">
        <f>SUMIF($AN$4:$AN$22,D151,#REF!)</f>
        <v>#REF!</v>
      </c>
      <c r="K151" s="103" t="e">
        <f t="shared" si="28"/>
        <v>#REF!</v>
      </c>
      <c r="L151" s="104" t="e">
        <f>SUMIF($AN$4:$AN$22,D151,#REF!)</f>
        <v>#REF!</v>
      </c>
      <c r="M151" s="105" t="e">
        <f t="shared" si="29"/>
        <v>#REF!</v>
      </c>
      <c r="N151" s="105" t="e">
        <f t="shared" si="30"/>
        <v>#REF!</v>
      </c>
      <c r="O151" s="105" t="e">
        <f t="shared" si="31"/>
        <v>#REF!</v>
      </c>
      <c r="P151" s="105" t="e">
        <f t="shared" si="32"/>
        <v>#REF!</v>
      </c>
      <c r="Q151" s="106" t="e">
        <f t="shared" si="33"/>
        <v>#REF!</v>
      </c>
      <c r="R151" s="105" t="e">
        <f t="shared" si="33"/>
        <v>#REF!</v>
      </c>
      <c r="S151" s="105" t="e">
        <f t="shared" si="34"/>
        <v>#REF!</v>
      </c>
      <c r="T151" s="105"/>
      <c r="U151" s="105" t="e">
        <f t="shared" si="35"/>
        <v>#REF!</v>
      </c>
      <c r="V151" s="105" t="e">
        <f t="shared" si="36"/>
        <v>#REF!</v>
      </c>
      <c r="W151" s="105" t="e">
        <f t="shared" si="37"/>
        <v>#REF!</v>
      </c>
      <c r="X151" s="106" t="e">
        <f t="shared" si="38"/>
        <v>#REF!</v>
      </c>
      <c r="Y151" s="106" t="e">
        <f t="shared" si="39"/>
        <v>#REF!</v>
      </c>
      <c r="Z151" s="105" t="e">
        <f t="shared" si="40"/>
        <v>#REF!</v>
      </c>
      <c r="AA151" s="105" t="e">
        <f t="shared" si="44"/>
        <v>#REF!</v>
      </c>
      <c r="AB151" s="105"/>
      <c r="AC151" s="107" t="str">
        <f t="shared" si="41"/>
        <v>BERTAHAP</v>
      </c>
      <c r="AD151" s="108">
        <f t="shared" si="42"/>
        <v>0</v>
      </c>
      <c r="AE151" s="109">
        <v>2</v>
      </c>
      <c r="AF151" s="110"/>
      <c r="AG151" s="105" t="e">
        <f>IF(AF151&gt;#REF!,"LB","KR")</f>
        <v>#REF!</v>
      </c>
      <c r="AH151" s="110">
        <v>2364789000</v>
      </c>
      <c r="AI151" s="110">
        <v>2665495000</v>
      </c>
      <c r="AJ151" s="110">
        <v>2829897000</v>
      </c>
      <c r="AK151" s="111">
        <v>3004439000</v>
      </c>
      <c r="AL151" s="111">
        <v>2829897000</v>
      </c>
      <c r="AM151" s="110">
        <v>3004439000</v>
      </c>
      <c r="AN151" s="110" t="e">
        <f t="shared" si="45"/>
        <v>#REF!</v>
      </c>
    </row>
    <row r="152" spans="1:40">
      <c r="A152" s="3">
        <f t="shared" si="43"/>
        <v>113</v>
      </c>
      <c r="B152" s="96">
        <v>5</v>
      </c>
      <c r="C152" s="97" t="s">
        <v>159</v>
      </c>
      <c r="D152" s="98" t="s">
        <v>44</v>
      </c>
      <c r="E152" s="99"/>
      <c r="F152" s="100" t="s">
        <v>60</v>
      </c>
      <c r="G152" s="101">
        <f t="shared" si="25"/>
        <v>101</v>
      </c>
      <c r="H152" s="101">
        <f t="shared" si="26"/>
        <v>90</v>
      </c>
      <c r="I152" s="102">
        <f t="shared" si="27"/>
        <v>26438045</v>
      </c>
      <c r="J152" s="102" t="e">
        <f>SUMIF($AN$4:$AN$22,D152,#REF!)</f>
        <v>#REF!</v>
      </c>
      <c r="K152" s="103" t="e">
        <f t="shared" si="28"/>
        <v>#REF!</v>
      </c>
      <c r="L152" s="104" t="e">
        <f>SUMIF($AN$4:$AN$22,D152,#REF!)</f>
        <v>#REF!</v>
      </c>
      <c r="M152" s="105" t="e">
        <f t="shared" si="29"/>
        <v>#REF!</v>
      </c>
      <c r="N152" s="105" t="e">
        <f t="shared" si="30"/>
        <v>#REF!</v>
      </c>
      <c r="O152" s="105" t="e">
        <f t="shared" si="31"/>
        <v>#REF!</v>
      </c>
      <c r="P152" s="105" t="e">
        <f t="shared" si="32"/>
        <v>#REF!</v>
      </c>
      <c r="Q152" s="106" t="e">
        <f t="shared" si="33"/>
        <v>#REF!</v>
      </c>
      <c r="R152" s="105" t="e">
        <f t="shared" si="33"/>
        <v>#REF!</v>
      </c>
      <c r="S152" s="105" t="e">
        <f t="shared" si="34"/>
        <v>#REF!</v>
      </c>
      <c r="T152" s="105"/>
      <c r="U152" s="105" t="e">
        <f t="shared" si="35"/>
        <v>#REF!</v>
      </c>
      <c r="V152" s="105" t="e">
        <f t="shared" si="36"/>
        <v>#REF!</v>
      </c>
      <c r="W152" s="105" t="e">
        <f t="shared" si="37"/>
        <v>#REF!</v>
      </c>
      <c r="X152" s="106" t="e">
        <f t="shared" si="38"/>
        <v>#REF!</v>
      </c>
      <c r="Y152" s="106" t="e">
        <f t="shared" si="39"/>
        <v>#REF!</v>
      </c>
      <c r="Z152" s="105" t="e">
        <f t="shared" si="40"/>
        <v>#REF!</v>
      </c>
      <c r="AA152" s="105" t="e">
        <f t="shared" si="44"/>
        <v>#REF!</v>
      </c>
      <c r="AB152" s="105"/>
      <c r="AC152" s="107" t="str">
        <f t="shared" si="41"/>
        <v>BERTAHAP</v>
      </c>
      <c r="AD152" s="108">
        <f t="shared" si="42"/>
        <v>0</v>
      </c>
      <c r="AE152" s="109">
        <v>2</v>
      </c>
      <c r="AF152" s="110"/>
      <c r="AG152" s="105" t="e">
        <f>IF(AF152&gt;#REF!,"LB","KR")</f>
        <v>#REF!</v>
      </c>
      <c r="AH152" s="110">
        <v>2364789000</v>
      </c>
      <c r="AI152" s="110">
        <v>2665495000</v>
      </c>
      <c r="AJ152" s="110">
        <v>2829897000</v>
      </c>
      <c r="AK152" s="111">
        <v>3004439000</v>
      </c>
      <c r="AL152" s="111">
        <v>2829897000</v>
      </c>
      <c r="AM152" s="110">
        <v>3004439000</v>
      </c>
      <c r="AN152" s="110" t="e">
        <f t="shared" si="45"/>
        <v>#REF!</v>
      </c>
    </row>
    <row r="153" spans="1:40">
      <c r="A153" s="3">
        <f t="shared" si="43"/>
        <v>114</v>
      </c>
      <c r="B153" s="96">
        <v>6</v>
      </c>
      <c r="C153" s="97" t="s">
        <v>159</v>
      </c>
      <c r="D153" s="96">
        <v>11</v>
      </c>
      <c r="E153" s="99"/>
      <c r="F153" s="100" t="s">
        <v>62</v>
      </c>
      <c r="G153" s="101">
        <f t="shared" si="25"/>
        <v>101</v>
      </c>
      <c r="H153" s="101">
        <f t="shared" si="26"/>
        <v>90</v>
      </c>
      <c r="I153" s="102">
        <f t="shared" si="27"/>
        <v>26438045</v>
      </c>
      <c r="J153" s="102" t="e">
        <f>SUMIF($AN$4:$AN$22,D153,#REF!)</f>
        <v>#REF!</v>
      </c>
      <c r="K153" s="103" t="e">
        <f t="shared" si="28"/>
        <v>#REF!</v>
      </c>
      <c r="L153" s="104" t="e">
        <f>SUMIF($AN$4:$AN$22,D153,#REF!)</f>
        <v>#REF!</v>
      </c>
      <c r="M153" s="105" t="e">
        <f t="shared" si="29"/>
        <v>#REF!</v>
      </c>
      <c r="N153" s="105" t="e">
        <f t="shared" si="30"/>
        <v>#REF!</v>
      </c>
      <c r="O153" s="105" t="e">
        <f t="shared" si="31"/>
        <v>#REF!</v>
      </c>
      <c r="P153" s="105" t="e">
        <f t="shared" si="32"/>
        <v>#REF!</v>
      </c>
      <c r="Q153" s="106" t="e">
        <f t="shared" si="33"/>
        <v>#REF!</v>
      </c>
      <c r="R153" s="105" t="e">
        <f t="shared" si="33"/>
        <v>#REF!</v>
      </c>
      <c r="S153" s="105" t="e">
        <f t="shared" si="34"/>
        <v>#REF!</v>
      </c>
      <c r="T153" s="105"/>
      <c r="U153" s="105" t="e">
        <f t="shared" si="35"/>
        <v>#REF!</v>
      </c>
      <c r="V153" s="105" t="e">
        <f t="shared" si="36"/>
        <v>#REF!</v>
      </c>
      <c r="W153" s="105" t="e">
        <f t="shared" si="37"/>
        <v>#REF!</v>
      </c>
      <c r="X153" s="106" t="e">
        <f t="shared" si="38"/>
        <v>#REF!</v>
      </c>
      <c r="Y153" s="106" t="e">
        <f t="shared" si="39"/>
        <v>#REF!</v>
      </c>
      <c r="Z153" s="105" t="e">
        <f t="shared" si="40"/>
        <v>#REF!</v>
      </c>
      <c r="AA153" s="105" t="e">
        <f t="shared" si="44"/>
        <v>#REF!</v>
      </c>
      <c r="AB153" s="105"/>
      <c r="AC153" s="107" t="str">
        <f t="shared" si="41"/>
        <v>BERTAHAP</v>
      </c>
      <c r="AD153" s="108">
        <f t="shared" si="42"/>
        <v>0</v>
      </c>
      <c r="AE153" s="109">
        <v>2</v>
      </c>
      <c r="AF153" s="110"/>
      <c r="AG153" s="105" t="e">
        <f>IF(AF153&gt;#REF!,"LB","KR")</f>
        <v>#REF!</v>
      </c>
      <c r="AH153" s="110">
        <v>2364789000</v>
      </c>
      <c r="AI153" s="110">
        <v>2665495000</v>
      </c>
      <c r="AJ153" s="110">
        <v>2829897000</v>
      </c>
      <c r="AK153" s="111">
        <v>3004439000</v>
      </c>
      <c r="AL153" s="111">
        <v>2829897000</v>
      </c>
      <c r="AM153" s="110">
        <v>3004439000</v>
      </c>
      <c r="AN153" s="110" t="e">
        <f t="shared" si="45"/>
        <v>#REF!</v>
      </c>
    </row>
    <row r="154" spans="1:40">
      <c r="A154" s="3">
        <f t="shared" si="43"/>
        <v>115</v>
      </c>
      <c r="B154" s="96">
        <v>7</v>
      </c>
      <c r="C154" s="97" t="s">
        <v>159</v>
      </c>
      <c r="D154" s="96">
        <v>15</v>
      </c>
      <c r="E154" s="99"/>
      <c r="F154" s="100" t="s">
        <v>64</v>
      </c>
      <c r="G154" s="101">
        <f t="shared" si="25"/>
        <v>101</v>
      </c>
      <c r="H154" s="101">
        <f t="shared" si="26"/>
        <v>90</v>
      </c>
      <c r="I154" s="102">
        <f t="shared" si="27"/>
        <v>26438045</v>
      </c>
      <c r="J154" s="102" t="e">
        <f>SUMIF($AN$4:$AN$22,D154,#REF!)</f>
        <v>#REF!</v>
      </c>
      <c r="K154" s="103" t="e">
        <f t="shared" si="28"/>
        <v>#REF!</v>
      </c>
      <c r="L154" s="104" t="e">
        <f>SUMIF($AN$4:$AN$22,D154,#REF!)</f>
        <v>#REF!</v>
      </c>
      <c r="M154" s="105" t="e">
        <f t="shared" si="29"/>
        <v>#REF!</v>
      </c>
      <c r="N154" s="105" t="e">
        <f t="shared" si="30"/>
        <v>#REF!</v>
      </c>
      <c r="O154" s="105" t="e">
        <f t="shared" si="31"/>
        <v>#REF!</v>
      </c>
      <c r="P154" s="105" t="e">
        <f t="shared" si="32"/>
        <v>#REF!</v>
      </c>
      <c r="Q154" s="106" t="e">
        <f t="shared" si="33"/>
        <v>#REF!</v>
      </c>
      <c r="R154" s="105" t="e">
        <f t="shared" si="33"/>
        <v>#REF!</v>
      </c>
      <c r="S154" s="105" t="e">
        <f t="shared" si="34"/>
        <v>#REF!</v>
      </c>
      <c r="T154" s="105"/>
      <c r="U154" s="105" t="e">
        <f t="shared" si="35"/>
        <v>#REF!</v>
      </c>
      <c r="V154" s="105" t="e">
        <f t="shared" si="36"/>
        <v>#REF!</v>
      </c>
      <c r="W154" s="105" t="e">
        <f t="shared" si="37"/>
        <v>#REF!</v>
      </c>
      <c r="X154" s="106" t="e">
        <f t="shared" si="38"/>
        <v>#REF!</v>
      </c>
      <c r="Y154" s="106" t="e">
        <f t="shared" si="39"/>
        <v>#REF!</v>
      </c>
      <c r="Z154" s="105" t="e">
        <f t="shared" si="40"/>
        <v>#REF!</v>
      </c>
      <c r="AA154" s="105" t="e">
        <f t="shared" si="44"/>
        <v>#REF!</v>
      </c>
      <c r="AB154" s="105"/>
      <c r="AC154" s="107" t="str">
        <f t="shared" si="41"/>
        <v>BERTAHAP</v>
      </c>
      <c r="AD154" s="108">
        <f t="shared" si="42"/>
        <v>0</v>
      </c>
      <c r="AE154" s="109">
        <v>2</v>
      </c>
      <c r="AF154" s="110"/>
      <c r="AG154" s="105" t="e">
        <f>IF(AF154&gt;#REF!,"LB","KR")</f>
        <v>#REF!</v>
      </c>
      <c r="AH154" s="110">
        <v>2364789000</v>
      </c>
      <c r="AI154" s="110">
        <v>2665495000</v>
      </c>
      <c r="AJ154" s="110">
        <v>2829897000</v>
      </c>
      <c r="AK154" s="111">
        <v>3004439000</v>
      </c>
      <c r="AL154" s="111">
        <v>2829897000</v>
      </c>
      <c r="AM154" s="110">
        <v>3004439000</v>
      </c>
      <c r="AN154" s="110" t="e">
        <f t="shared" si="45"/>
        <v>#REF!</v>
      </c>
    </row>
    <row r="155" spans="1:40">
      <c r="A155" s="3">
        <f t="shared" si="43"/>
        <v>116</v>
      </c>
      <c r="B155" s="96">
        <v>8</v>
      </c>
      <c r="C155" s="97" t="s">
        <v>159</v>
      </c>
      <c r="D155" s="96">
        <v>17</v>
      </c>
      <c r="E155" s="99"/>
      <c r="F155" s="100" t="s">
        <v>67</v>
      </c>
      <c r="G155" s="101">
        <f t="shared" si="25"/>
        <v>85</v>
      </c>
      <c r="H155" s="101">
        <f t="shared" si="26"/>
        <v>74</v>
      </c>
      <c r="I155" s="102">
        <f t="shared" si="27"/>
        <v>26438045</v>
      </c>
      <c r="J155" s="102" t="e">
        <f>SUMIF($AN$4:$AN$22,D155,#REF!)</f>
        <v>#REF!</v>
      </c>
      <c r="K155" s="103" t="e">
        <f t="shared" si="28"/>
        <v>#REF!</v>
      </c>
      <c r="L155" s="104" t="e">
        <f>SUMIF($AN$4:$AN$22,D155,#REF!)</f>
        <v>#REF!</v>
      </c>
      <c r="M155" s="105" t="e">
        <f t="shared" si="29"/>
        <v>#REF!</v>
      </c>
      <c r="N155" s="105" t="e">
        <f t="shared" si="30"/>
        <v>#REF!</v>
      </c>
      <c r="O155" s="105" t="e">
        <f t="shared" si="31"/>
        <v>#REF!</v>
      </c>
      <c r="P155" s="105" t="e">
        <f t="shared" si="32"/>
        <v>#REF!</v>
      </c>
      <c r="Q155" s="106" t="e">
        <f t="shared" si="33"/>
        <v>#REF!</v>
      </c>
      <c r="R155" s="105" t="e">
        <f t="shared" si="33"/>
        <v>#REF!</v>
      </c>
      <c r="S155" s="105" t="e">
        <f t="shared" si="34"/>
        <v>#REF!</v>
      </c>
      <c r="T155" s="105"/>
      <c r="U155" s="105" t="e">
        <f t="shared" si="35"/>
        <v>#REF!</v>
      </c>
      <c r="V155" s="105" t="e">
        <f t="shared" si="36"/>
        <v>#REF!</v>
      </c>
      <c r="W155" s="105" t="e">
        <f t="shared" si="37"/>
        <v>#REF!</v>
      </c>
      <c r="X155" s="106" t="e">
        <f t="shared" si="38"/>
        <v>#REF!</v>
      </c>
      <c r="Y155" s="106" t="e">
        <f t="shared" si="39"/>
        <v>#REF!</v>
      </c>
      <c r="Z155" s="105" t="e">
        <f t="shared" si="40"/>
        <v>#REF!</v>
      </c>
      <c r="AA155" s="105" t="e">
        <f t="shared" si="44"/>
        <v>#REF!</v>
      </c>
      <c r="AB155" s="105"/>
      <c r="AC155" s="107" t="str">
        <f t="shared" si="41"/>
        <v>BERTAHAP</v>
      </c>
      <c r="AD155" s="108">
        <f t="shared" si="42"/>
        <v>0</v>
      </c>
      <c r="AE155" s="109">
        <v>2</v>
      </c>
      <c r="AF155" s="110"/>
      <c r="AG155" s="105" t="e">
        <f>IF(AF155&gt;#REF!,"LB","KR")</f>
        <v>#REF!</v>
      </c>
      <c r="AH155" s="110">
        <v>1944382000</v>
      </c>
      <c r="AI155" s="110">
        <v>2191629000</v>
      </c>
      <c r="AJ155" s="110">
        <v>2326804000</v>
      </c>
      <c r="AK155" s="111">
        <v>2470317000</v>
      </c>
      <c r="AL155" s="111">
        <v>2326804000</v>
      </c>
      <c r="AM155" s="110">
        <v>2470317000</v>
      </c>
      <c r="AN155" s="110" t="e">
        <f t="shared" si="45"/>
        <v>#REF!</v>
      </c>
    </row>
    <row r="156" spans="1:40">
      <c r="A156" s="3">
        <f t="shared" si="43"/>
        <v>117</v>
      </c>
      <c r="B156" s="96">
        <v>9</v>
      </c>
      <c r="C156" s="97" t="s">
        <v>159</v>
      </c>
      <c r="D156" s="96">
        <v>19</v>
      </c>
      <c r="E156" s="99"/>
      <c r="F156" s="100" t="s">
        <v>78</v>
      </c>
      <c r="G156" s="101">
        <f t="shared" si="25"/>
        <v>138</v>
      </c>
      <c r="H156" s="101">
        <f t="shared" si="26"/>
        <v>120</v>
      </c>
      <c r="I156" s="102">
        <f t="shared" si="27"/>
        <v>26438045</v>
      </c>
      <c r="J156" s="102" t="e">
        <f>SUMIF($AN$4:$AN$22,D156,#REF!)</f>
        <v>#REF!</v>
      </c>
      <c r="K156" s="103" t="e">
        <f t="shared" si="28"/>
        <v>#REF!</v>
      </c>
      <c r="L156" s="104" t="e">
        <f>SUMIF($AN$4:$AN$22,D156,#REF!)</f>
        <v>#REF!</v>
      </c>
      <c r="M156" s="105" t="e">
        <f t="shared" si="29"/>
        <v>#REF!</v>
      </c>
      <c r="N156" s="105" t="e">
        <f t="shared" si="30"/>
        <v>#REF!</v>
      </c>
      <c r="O156" s="105" t="e">
        <f t="shared" si="31"/>
        <v>#REF!</v>
      </c>
      <c r="P156" s="105" t="e">
        <f t="shared" si="32"/>
        <v>#REF!</v>
      </c>
      <c r="Q156" s="106" t="e">
        <f t="shared" si="33"/>
        <v>#REF!</v>
      </c>
      <c r="R156" s="105" t="e">
        <f t="shared" si="33"/>
        <v>#REF!</v>
      </c>
      <c r="S156" s="105" t="e">
        <f t="shared" si="34"/>
        <v>#REF!</v>
      </c>
      <c r="T156" s="105"/>
      <c r="U156" s="105" t="e">
        <f t="shared" si="35"/>
        <v>#REF!</v>
      </c>
      <c r="V156" s="105" t="e">
        <f t="shared" si="36"/>
        <v>#REF!</v>
      </c>
      <c r="W156" s="105" t="e">
        <f t="shared" si="37"/>
        <v>#REF!</v>
      </c>
      <c r="X156" s="106" t="e">
        <f t="shared" si="38"/>
        <v>#REF!</v>
      </c>
      <c r="Y156" s="106" t="e">
        <f t="shared" si="39"/>
        <v>#REF!</v>
      </c>
      <c r="Z156" s="105" t="e">
        <f t="shared" si="40"/>
        <v>#REF!</v>
      </c>
      <c r="AA156" s="105" t="e">
        <f t="shared" si="44"/>
        <v>#REF!</v>
      </c>
      <c r="AB156" s="105"/>
      <c r="AC156" s="107" t="str">
        <f t="shared" si="41"/>
        <v>BERTAHAP</v>
      </c>
      <c r="AD156" s="108">
        <f t="shared" si="42"/>
        <v>0</v>
      </c>
      <c r="AE156" s="109">
        <v>2</v>
      </c>
      <c r="AF156" s="110"/>
      <c r="AG156" s="105" t="e">
        <f>IF(AF156&gt;#REF!,"LB","KR")</f>
        <v>#REF!</v>
      </c>
      <c r="AH156" s="110">
        <v>3122140000</v>
      </c>
      <c r="AI156" s="110">
        <v>3519150000</v>
      </c>
      <c r="AJ156" s="110">
        <v>3736204000</v>
      </c>
      <c r="AK156" s="111">
        <v>3966645000</v>
      </c>
      <c r="AL156" s="111">
        <v>3736204000</v>
      </c>
      <c r="AM156" s="110">
        <v>3966645000</v>
      </c>
      <c r="AN156" s="110" t="e">
        <f t="shared" si="45"/>
        <v>#REF!</v>
      </c>
    </row>
    <row r="157" spans="1:40">
      <c r="A157" s="3">
        <f t="shared" si="43"/>
        <v>118</v>
      </c>
      <c r="B157" s="96">
        <v>10</v>
      </c>
      <c r="C157" s="97" t="s">
        <v>159</v>
      </c>
      <c r="D157" s="96">
        <v>21</v>
      </c>
      <c r="E157" s="99"/>
      <c r="F157" s="100" t="s">
        <v>84</v>
      </c>
      <c r="G157" s="101">
        <f t="shared" si="25"/>
        <v>132</v>
      </c>
      <c r="H157" s="101">
        <f t="shared" si="26"/>
        <v>112</v>
      </c>
      <c r="I157" s="102">
        <f t="shared" si="27"/>
        <v>26438045</v>
      </c>
      <c r="J157" s="102" t="e">
        <f>SUMIF($AN$4:$AN$22,D157,#REF!)</f>
        <v>#REF!</v>
      </c>
      <c r="K157" s="103" t="e">
        <f t="shared" si="28"/>
        <v>#REF!</v>
      </c>
      <c r="L157" s="104" t="e">
        <f>SUMIF($AN$4:$AN$22,D157,#REF!)</f>
        <v>#REF!</v>
      </c>
      <c r="M157" s="105" t="e">
        <f t="shared" si="29"/>
        <v>#REF!</v>
      </c>
      <c r="N157" s="105" t="e">
        <f t="shared" si="30"/>
        <v>#REF!</v>
      </c>
      <c r="O157" s="105" t="e">
        <f t="shared" si="31"/>
        <v>#REF!</v>
      </c>
      <c r="P157" s="105" t="e">
        <f t="shared" si="32"/>
        <v>#REF!</v>
      </c>
      <c r="Q157" s="106" t="e">
        <f t="shared" si="33"/>
        <v>#REF!</v>
      </c>
      <c r="R157" s="105" t="e">
        <f t="shared" si="33"/>
        <v>#REF!</v>
      </c>
      <c r="S157" s="105" t="e">
        <f t="shared" si="34"/>
        <v>#REF!</v>
      </c>
      <c r="T157" s="105"/>
      <c r="U157" s="105" t="e">
        <f t="shared" si="35"/>
        <v>#REF!</v>
      </c>
      <c r="V157" s="105" t="e">
        <f t="shared" si="36"/>
        <v>#REF!</v>
      </c>
      <c r="W157" s="105" t="e">
        <f t="shared" si="37"/>
        <v>#REF!</v>
      </c>
      <c r="X157" s="106" t="e">
        <f t="shared" si="38"/>
        <v>#REF!</v>
      </c>
      <c r="Y157" s="106" t="e">
        <f t="shared" si="39"/>
        <v>#REF!</v>
      </c>
      <c r="Z157" s="105" t="e">
        <f t="shared" si="40"/>
        <v>#REF!</v>
      </c>
      <c r="AA157" s="105" t="e">
        <f t="shared" si="44"/>
        <v>#REF!</v>
      </c>
      <c r="AB157" s="105"/>
      <c r="AC157" s="107" t="str">
        <f t="shared" si="41"/>
        <v>BERTAHAP</v>
      </c>
      <c r="AD157" s="108">
        <f t="shared" si="42"/>
        <v>0</v>
      </c>
      <c r="AE157" s="109">
        <v>2</v>
      </c>
      <c r="AF157" s="110"/>
      <c r="AG157" s="105" t="e">
        <f>IF(AF157&gt;#REF!,"LB","KR")</f>
        <v>#REF!</v>
      </c>
      <c r="AH157" s="110">
        <v>3023959000</v>
      </c>
      <c r="AI157" s="110">
        <v>3408485000</v>
      </c>
      <c r="AJ157" s="110">
        <v>3618713000</v>
      </c>
      <c r="AK157" s="111">
        <v>3841907000</v>
      </c>
      <c r="AL157" s="111">
        <v>3618713000</v>
      </c>
      <c r="AM157" s="110">
        <v>3841907000</v>
      </c>
      <c r="AN157" s="110" t="e">
        <f t="shared" si="45"/>
        <v>#REF!</v>
      </c>
    </row>
    <row r="158" spans="1:40">
      <c r="A158" s="3">
        <f t="shared" si="43"/>
        <v>119</v>
      </c>
      <c r="B158" s="96">
        <v>1</v>
      </c>
      <c r="C158" s="97" t="s">
        <v>163</v>
      </c>
      <c r="D158" s="98" t="s">
        <v>19</v>
      </c>
      <c r="E158" s="99"/>
      <c r="F158" s="100" t="s">
        <v>72</v>
      </c>
      <c r="G158" s="101">
        <f t="shared" si="25"/>
        <v>175</v>
      </c>
      <c r="H158" s="101">
        <f t="shared" si="26"/>
        <v>156</v>
      </c>
      <c r="I158" s="102">
        <f t="shared" si="27"/>
        <v>26438045</v>
      </c>
      <c r="J158" s="102" t="e">
        <f>SUMIF($AN$4:$AN$22,D158,#REF!)</f>
        <v>#REF!</v>
      </c>
      <c r="K158" s="103" t="e">
        <f t="shared" si="28"/>
        <v>#REF!</v>
      </c>
      <c r="L158" s="104" t="e">
        <f>SUMIF($AN$4:$AN$22,D158,#REF!)</f>
        <v>#REF!</v>
      </c>
      <c r="M158" s="105" t="e">
        <f t="shared" si="29"/>
        <v>#REF!</v>
      </c>
      <c r="N158" s="105" t="e">
        <f t="shared" si="30"/>
        <v>#REF!</v>
      </c>
      <c r="O158" s="105" t="e">
        <f t="shared" si="31"/>
        <v>#REF!</v>
      </c>
      <c r="P158" s="105" t="e">
        <f t="shared" si="32"/>
        <v>#REF!</v>
      </c>
      <c r="Q158" s="106" t="e">
        <f t="shared" si="33"/>
        <v>#REF!</v>
      </c>
      <c r="R158" s="105" t="e">
        <f t="shared" si="33"/>
        <v>#REF!</v>
      </c>
      <c r="S158" s="105" t="e">
        <f t="shared" si="34"/>
        <v>#REF!</v>
      </c>
      <c r="T158" s="105"/>
      <c r="U158" s="105" t="e">
        <f t="shared" si="35"/>
        <v>#REF!</v>
      </c>
      <c r="V158" s="105" t="e">
        <f t="shared" si="36"/>
        <v>#REF!</v>
      </c>
      <c r="W158" s="105" t="e">
        <f t="shared" si="37"/>
        <v>#REF!</v>
      </c>
      <c r="X158" s="106" t="e">
        <f t="shared" si="38"/>
        <v>#REF!</v>
      </c>
      <c r="Y158" s="106" t="e">
        <f t="shared" si="39"/>
        <v>#REF!</v>
      </c>
      <c r="Z158" s="105" t="e">
        <f t="shared" si="40"/>
        <v>#REF!</v>
      </c>
      <c r="AA158" s="105" t="e">
        <f t="shared" si="44"/>
        <v>#REF!</v>
      </c>
      <c r="AB158" s="105"/>
      <c r="AC158" s="107" t="str">
        <f t="shared" si="41"/>
        <v>BERTAHAP</v>
      </c>
      <c r="AD158" s="108">
        <f t="shared" si="42"/>
        <v>0</v>
      </c>
      <c r="AE158" s="109">
        <v>2</v>
      </c>
      <c r="AF158" s="110"/>
      <c r="AG158" s="105" t="e">
        <f>IF(AF158&gt;#REF!,"LB","KR")</f>
        <v>#REF!</v>
      </c>
      <c r="AH158" s="110">
        <v>4135362000</v>
      </c>
      <c r="AI158" s="110">
        <v>4661214000</v>
      </c>
      <c r="AJ158" s="110">
        <v>4948708000</v>
      </c>
      <c r="AK158" s="111">
        <v>5253933000</v>
      </c>
      <c r="AL158" s="111">
        <v>4948708000</v>
      </c>
      <c r="AM158" s="110">
        <v>5253933000</v>
      </c>
      <c r="AN158" s="110" t="e">
        <f t="shared" si="45"/>
        <v>#REF!</v>
      </c>
    </row>
    <row r="159" spans="1:40">
      <c r="A159" s="3">
        <f t="shared" si="43"/>
        <v>120</v>
      </c>
      <c r="B159" s="96">
        <v>2</v>
      </c>
      <c r="C159" s="97" t="s">
        <v>163</v>
      </c>
      <c r="D159" s="98" t="s">
        <v>29</v>
      </c>
      <c r="E159" s="99"/>
      <c r="F159" s="100" t="s">
        <v>74</v>
      </c>
      <c r="G159" s="101">
        <f t="shared" si="25"/>
        <v>85</v>
      </c>
      <c r="H159" s="101">
        <f t="shared" si="26"/>
        <v>74</v>
      </c>
      <c r="I159" s="102">
        <f t="shared" si="27"/>
        <v>26438045</v>
      </c>
      <c r="J159" s="102" t="e">
        <f>SUMIF($AN$4:$AN$22,D159,#REF!)</f>
        <v>#REF!</v>
      </c>
      <c r="K159" s="103" t="e">
        <f t="shared" si="28"/>
        <v>#REF!</v>
      </c>
      <c r="L159" s="104" t="e">
        <f>SUMIF($AN$4:$AN$22,D159,#REF!)</f>
        <v>#REF!</v>
      </c>
      <c r="M159" s="105" t="e">
        <f t="shared" si="29"/>
        <v>#REF!</v>
      </c>
      <c r="N159" s="105" t="e">
        <f t="shared" si="30"/>
        <v>#REF!</v>
      </c>
      <c r="O159" s="105" t="e">
        <f t="shared" si="31"/>
        <v>#REF!</v>
      </c>
      <c r="P159" s="105" t="e">
        <f t="shared" si="32"/>
        <v>#REF!</v>
      </c>
      <c r="Q159" s="106" t="e">
        <f t="shared" si="33"/>
        <v>#REF!</v>
      </c>
      <c r="R159" s="105" t="e">
        <f t="shared" si="33"/>
        <v>#REF!</v>
      </c>
      <c r="S159" s="105" t="e">
        <f t="shared" si="34"/>
        <v>#REF!</v>
      </c>
      <c r="T159" s="105"/>
      <c r="U159" s="105" t="e">
        <f t="shared" si="35"/>
        <v>#REF!</v>
      </c>
      <c r="V159" s="105" t="e">
        <f t="shared" si="36"/>
        <v>#REF!</v>
      </c>
      <c r="W159" s="105" t="e">
        <f t="shared" si="37"/>
        <v>#REF!</v>
      </c>
      <c r="X159" s="106" t="e">
        <f t="shared" si="38"/>
        <v>#REF!</v>
      </c>
      <c r="Y159" s="106" t="e">
        <f t="shared" si="39"/>
        <v>#REF!</v>
      </c>
      <c r="Z159" s="105" t="e">
        <f t="shared" si="40"/>
        <v>#REF!</v>
      </c>
      <c r="AA159" s="105" t="e">
        <f t="shared" si="44"/>
        <v>#REF!</v>
      </c>
      <c r="AB159" s="105"/>
      <c r="AC159" s="107" t="str">
        <f t="shared" si="41"/>
        <v>BERTAHAP</v>
      </c>
      <c r="AD159" s="108">
        <f t="shared" si="42"/>
        <v>0</v>
      </c>
      <c r="AE159" s="109">
        <v>2</v>
      </c>
      <c r="AF159" s="110"/>
      <c r="AG159" s="105" t="e">
        <f>IF(AF159&gt;#REF!,"LB","KR")</f>
        <v>#REF!</v>
      </c>
      <c r="AH159" s="110">
        <v>1925320000</v>
      </c>
      <c r="AI159" s="110">
        <v>2170143000</v>
      </c>
      <c r="AJ159" s="110">
        <v>2303993000</v>
      </c>
      <c r="AK159" s="111">
        <v>2446098000</v>
      </c>
      <c r="AL159" s="111">
        <v>2303993000</v>
      </c>
      <c r="AM159" s="110">
        <v>2446098000</v>
      </c>
      <c r="AN159" s="110" t="e">
        <f t="shared" si="45"/>
        <v>#REF!</v>
      </c>
    </row>
    <row r="160" spans="1:40">
      <c r="A160" s="3">
        <f t="shared" si="43"/>
        <v>121</v>
      </c>
      <c r="B160" s="96">
        <v>3</v>
      </c>
      <c r="C160" s="97" t="s">
        <v>163</v>
      </c>
      <c r="D160" s="98" t="s">
        <v>32</v>
      </c>
      <c r="E160" s="99"/>
      <c r="F160" s="100" t="s">
        <v>56</v>
      </c>
      <c r="G160" s="101">
        <f t="shared" si="25"/>
        <v>85</v>
      </c>
      <c r="H160" s="101">
        <f t="shared" si="26"/>
        <v>74</v>
      </c>
      <c r="I160" s="102">
        <f t="shared" si="27"/>
        <v>26438045</v>
      </c>
      <c r="J160" s="102" t="e">
        <f>SUMIF($AN$4:$AN$22,D160,#REF!)</f>
        <v>#REF!</v>
      </c>
      <c r="K160" s="103" t="e">
        <f t="shared" si="28"/>
        <v>#REF!</v>
      </c>
      <c r="L160" s="104" t="e">
        <f>SUMIF($AN$4:$AN$22,D160,#REF!)</f>
        <v>#REF!</v>
      </c>
      <c r="M160" s="105" t="e">
        <f t="shared" si="29"/>
        <v>#REF!</v>
      </c>
      <c r="N160" s="105" t="e">
        <f t="shared" si="30"/>
        <v>#REF!</v>
      </c>
      <c r="O160" s="105" t="e">
        <f t="shared" si="31"/>
        <v>#REF!</v>
      </c>
      <c r="P160" s="105" t="e">
        <f t="shared" si="32"/>
        <v>#REF!</v>
      </c>
      <c r="Q160" s="106" t="e">
        <f t="shared" si="33"/>
        <v>#REF!</v>
      </c>
      <c r="R160" s="105" t="e">
        <f t="shared" si="33"/>
        <v>#REF!</v>
      </c>
      <c r="S160" s="105" t="e">
        <f t="shared" si="34"/>
        <v>#REF!</v>
      </c>
      <c r="T160" s="105"/>
      <c r="U160" s="105" t="e">
        <f t="shared" si="35"/>
        <v>#REF!</v>
      </c>
      <c r="V160" s="105" t="e">
        <f t="shared" si="36"/>
        <v>#REF!</v>
      </c>
      <c r="W160" s="105" t="e">
        <f t="shared" si="37"/>
        <v>#REF!</v>
      </c>
      <c r="X160" s="106" t="e">
        <f t="shared" si="38"/>
        <v>#REF!</v>
      </c>
      <c r="Y160" s="106" t="e">
        <f t="shared" si="39"/>
        <v>#REF!</v>
      </c>
      <c r="Z160" s="105" t="e">
        <f t="shared" si="40"/>
        <v>#REF!</v>
      </c>
      <c r="AA160" s="105" t="e">
        <f t="shared" si="44"/>
        <v>#REF!</v>
      </c>
      <c r="AB160" s="105"/>
      <c r="AC160" s="107" t="str">
        <f t="shared" si="41"/>
        <v>BERTAHAP</v>
      </c>
      <c r="AD160" s="108">
        <f t="shared" si="42"/>
        <v>0</v>
      </c>
      <c r="AE160" s="109">
        <v>2</v>
      </c>
      <c r="AF160" s="110"/>
      <c r="AG160" s="105" t="e">
        <f>IF(AF160&gt;#REF!,"LB","KR")</f>
        <v>#REF!</v>
      </c>
      <c r="AH160" s="110">
        <v>1925320000</v>
      </c>
      <c r="AI160" s="110">
        <v>2170143000</v>
      </c>
      <c r="AJ160" s="110">
        <v>2303993000</v>
      </c>
      <c r="AK160" s="111">
        <v>2446098000</v>
      </c>
      <c r="AL160" s="111">
        <v>2303993000</v>
      </c>
      <c r="AM160" s="110">
        <v>2446098000</v>
      </c>
      <c r="AN160" s="110" t="e">
        <f t="shared" si="45"/>
        <v>#REF!</v>
      </c>
    </row>
    <row r="161" spans="1:40">
      <c r="A161" s="3">
        <f t="shared" si="43"/>
        <v>122</v>
      </c>
      <c r="B161" s="96">
        <v>4</v>
      </c>
      <c r="C161" s="97" t="s">
        <v>163</v>
      </c>
      <c r="D161" s="98" t="s">
        <v>38</v>
      </c>
      <c r="E161" s="99"/>
      <c r="F161" s="100" t="s">
        <v>58</v>
      </c>
      <c r="G161" s="101">
        <f t="shared" si="25"/>
        <v>101</v>
      </c>
      <c r="H161" s="101">
        <f t="shared" si="26"/>
        <v>90</v>
      </c>
      <c r="I161" s="102">
        <f t="shared" si="27"/>
        <v>26438045</v>
      </c>
      <c r="J161" s="102" t="e">
        <f>SUMIF($AN$4:$AN$22,D161,#REF!)</f>
        <v>#REF!</v>
      </c>
      <c r="K161" s="103" t="e">
        <f t="shared" si="28"/>
        <v>#REF!</v>
      </c>
      <c r="L161" s="104" t="e">
        <f>SUMIF($AN$4:$AN$22,D161,#REF!)</f>
        <v>#REF!</v>
      </c>
      <c r="M161" s="105" t="e">
        <f t="shared" si="29"/>
        <v>#REF!</v>
      </c>
      <c r="N161" s="105" t="e">
        <f t="shared" si="30"/>
        <v>#REF!</v>
      </c>
      <c r="O161" s="105" t="e">
        <f t="shared" si="31"/>
        <v>#REF!</v>
      </c>
      <c r="P161" s="105" t="e">
        <f t="shared" si="32"/>
        <v>#REF!</v>
      </c>
      <c r="Q161" s="106" t="e">
        <f t="shared" si="33"/>
        <v>#REF!</v>
      </c>
      <c r="R161" s="105" t="e">
        <f t="shared" si="33"/>
        <v>#REF!</v>
      </c>
      <c r="S161" s="105" t="e">
        <f t="shared" si="34"/>
        <v>#REF!</v>
      </c>
      <c r="T161" s="105"/>
      <c r="U161" s="105" t="e">
        <f t="shared" si="35"/>
        <v>#REF!</v>
      </c>
      <c r="V161" s="105" t="e">
        <f t="shared" si="36"/>
        <v>#REF!</v>
      </c>
      <c r="W161" s="105" t="e">
        <f t="shared" si="37"/>
        <v>#REF!</v>
      </c>
      <c r="X161" s="106" t="e">
        <f t="shared" si="38"/>
        <v>#REF!</v>
      </c>
      <c r="Y161" s="106" t="e">
        <f t="shared" si="39"/>
        <v>#REF!</v>
      </c>
      <c r="Z161" s="105" t="e">
        <f t="shared" si="40"/>
        <v>#REF!</v>
      </c>
      <c r="AA161" s="105" t="e">
        <f t="shared" si="44"/>
        <v>#REF!</v>
      </c>
      <c r="AB161" s="105"/>
      <c r="AC161" s="107" t="str">
        <f t="shared" si="41"/>
        <v>BERTAHAP</v>
      </c>
      <c r="AD161" s="108">
        <f t="shared" si="42"/>
        <v>0</v>
      </c>
      <c r="AE161" s="109">
        <v>2</v>
      </c>
      <c r="AF161" s="110"/>
      <c r="AG161" s="105" t="e">
        <f>IF(AF161&gt;#REF!,"LB","KR")</f>
        <v>#REF!</v>
      </c>
      <c r="AH161" s="110">
        <v>2341605000</v>
      </c>
      <c r="AI161" s="110">
        <v>2639363000</v>
      </c>
      <c r="AJ161" s="110">
        <v>2802153000</v>
      </c>
      <c r="AK161" s="111">
        <v>2974984000</v>
      </c>
      <c r="AL161" s="111">
        <v>2802153000</v>
      </c>
      <c r="AM161" s="110">
        <v>2974984000</v>
      </c>
      <c r="AN161" s="110" t="e">
        <f t="shared" si="45"/>
        <v>#REF!</v>
      </c>
    </row>
    <row r="162" spans="1:40">
      <c r="A162" s="3">
        <f t="shared" si="43"/>
        <v>123</v>
      </c>
      <c r="B162" s="96">
        <v>5</v>
      </c>
      <c r="C162" s="97" t="s">
        <v>163</v>
      </c>
      <c r="D162" s="98" t="s">
        <v>44</v>
      </c>
      <c r="E162" s="99"/>
      <c r="F162" s="100" t="s">
        <v>60</v>
      </c>
      <c r="G162" s="101">
        <f t="shared" si="25"/>
        <v>101</v>
      </c>
      <c r="H162" s="101">
        <f t="shared" si="26"/>
        <v>90</v>
      </c>
      <c r="I162" s="102">
        <f t="shared" si="27"/>
        <v>26438045</v>
      </c>
      <c r="J162" s="102" t="e">
        <f>SUMIF($AN$4:$AN$22,D162,#REF!)</f>
        <v>#REF!</v>
      </c>
      <c r="K162" s="103" t="e">
        <f t="shared" si="28"/>
        <v>#REF!</v>
      </c>
      <c r="L162" s="104" t="e">
        <f>SUMIF($AN$4:$AN$22,D162,#REF!)</f>
        <v>#REF!</v>
      </c>
      <c r="M162" s="105" t="e">
        <f t="shared" si="29"/>
        <v>#REF!</v>
      </c>
      <c r="N162" s="105" t="e">
        <f t="shared" si="30"/>
        <v>#REF!</v>
      </c>
      <c r="O162" s="105" t="e">
        <f t="shared" si="31"/>
        <v>#REF!</v>
      </c>
      <c r="P162" s="105" t="e">
        <f t="shared" si="32"/>
        <v>#REF!</v>
      </c>
      <c r="Q162" s="106" t="e">
        <f t="shared" si="33"/>
        <v>#REF!</v>
      </c>
      <c r="R162" s="105" t="e">
        <f t="shared" si="33"/>
        <v>#REF!</v>
      </c>
      <c r="S162" s="105" t="e">
        <f t="shared" si="34"/>
        <v>#REF!</v>
      </c>
      <c r="T162" s="105"/>
      <c r="U162" s="105" t="e">
        <f t="shared" si="35"/>
        <v>#REF!</v>
      </c>
      <c r="V162" s="105" t="e">
        <f t="shared" si="36"/>
        <v>#REF!</v>
      </c>
      <c r="W162" s="105" t="e">
        <f t="shared" si="37"/>
        <v>#REF!</v>
      </c>
      <c r="X162" s="106" t="e">
        <f t="shared" si="38"/>
        <v>#REF!</v>
      </c>
      <c r="Y162" s="106" t="e">
        <f t="shared" si="39"/>
        <v>#REF!</v>
      </c>
      <c r="Z162" s="105" t="e">
        <f t="shared" si="40"/>
        <v>#REF!</v>
      </c>
      <c r="AA162" s="105" t="e">
        <f t="shared" si="44"/>
        <v>#REF!</v>
      </c>
      <c r="AB162" s="105"/>
      <c r="AC162" s="107" t="str">
        <f t="shared" si="41"/>
        <v>BERTAHAP</v>
      </c>
      <c r="AD162" s="108">
        <f t="shared" si="42"/>
        <v>0</v>
      </c>
      <c r="AE162" s="109">
        <v>2</v>
      </c>
      <c r="AF162" s="110"/>
      <c r="AG162" s="105" t="e">
        <f>IF(AF162&gt;#REF!,"LB","KR")</f>
        <v>#REF!</v>
      </c>
      <c r="AH162" s="110">
        <v>2341605000</v>
      </c>
      <c r="AI162" s="110">
        <v>2639363000</v>
      </c>
      <c r="AJ162" s="110">
        <v>2802153000</v>
      </c>
      <c r="AK162" s="111">
        <v>2974984000</v>
      </c>
      <c r="AL162" s="111">
        <v>2802153000</v>
      </c>
      <c r="AM162" s="110">
        <v>2974984000</v>
      </c>
      <c r="AN162" s="110" t="e">
        <f t="shared" si="45"/>
        <v>#REF!</v>
      </c>
    </row>
    <row r="163" spans="1:40">
      <c r="A163" s="3">
        <f t="shared" si="43"/>
        <v>124</v>
      </c>
      <c r="B163" s="96">
        <v>6</v>
      </c>
      <c r="C163" s="97" t="s">
        <v>163</v>
      </c>
      <c r="D163" s="96">
        <v>11</v>
      </c>
      <c r="E163" s="99"/>
      <c r="F163" s="100" t="s">
        <v>62</v>
      </c>
      <c r="G163" s="101">
        <f t="shared" si="25"/>
        <v>101</v>
      </c>
      <c r="H163" s="101">
        <f t="shared" si="26"/>
        <v>90</v>
      </c>
      <c r="I163" s="102">
        <f t="shared" si="27"/>
        <v>26438045</v>
      </c>
      <c r="J163" s="102" t="e">
        <f>SUMIF($AN$4:$AN$22,D163,#REF!)</f>
        <v>#REF!</v>
      </c>
      <c r="K163" s="103" t="e">
        <f t="shared" si="28"/>
        <v>#REF!</v>
      </c>
      <c r="L163" s="104" t="e">
        <f>SUMIF($AN$4:$AN$22,D163,#REF!)</f>
        <v>#REF!</v>
      </c>
      <c r="M163" s="105" t="e">
        <f t="shared" si="29"/>
        <v>#REF!</v>
      </c>
      <c r="N163" s="105" t="e">
        <f t="shared" si="30"/>
        <v>#REF!</v>
      </c>
      <c r="O163" s="105" t="e">
        <f t="shared" si="31"/>
        <v>#REF!</v>
      </c>
      <c r="P163" s="105" t="e">
        <f t="shared" si="32"/>
        <v>#REF!</v>
      </c>
      <c r="Q163" s="106" t="e">
        <f t="shared" si="33"/>
        <v>#REF!</v>
      </c>
      <c r="R163" s="105" t="e">
        <f t="shared" si="33"/>
        <v>#REF!</v>
      </c>
      <c r="S163" s="105" t="e">
        <f t="shared" si="34"/>
        <v>#REF!</v>
      </c>
      <c r="T163" s="105"/>
      <c r="U163" s="105" t="e">
        <f t="shared" si="35"/>
        <v>#REF!</v>
      </c>
      <c r="V163" s="105" t="e">
        <f t="shared" si="36"/>
        <v>#REF!</v>
      </c>
      <c r="W163" s="105" t="e">
        <f t="shared" si="37"/>
        <v>#REF!</v>
      </c>
      <c r="X163" s="106" t="e">
        <f t="shared" si="38"/>
        <v>#REF!</v>
      </c>
      <c r="Y163" s="106" t="e">
        <f t="shared" si="39"/>
        <v>#REF!</v>
      </c>
      <c r="Z163" s="105" t="e">
        <f t="shared" si="40"/>
        <v>#REF!</v>
      </c>
      <c r="AA163" s="105" t="e">
        <f t="shared" si="44"/>
        <v>#REF!</v>
      </c>
      <c r="AB163" s="105"/>
      <c r="AC163" s="107" t="str">
        <f t="shared" si="41"/>
        <v>BERTAHAP</v>
      </c>
      <c r="AD163" s="108">
        <f t="shared" si="42"/>
        <v>0</v>
      </c>
      <c r="AE163" s="109">
        <v>2</v>
      </c>
      <c r="AF163" s="110"/>
      <c r="AG163" s="105" t="e">
        <f>IF(AF163&gt;#REF!,"LB","KR")</f>
        <v>#REF!</v>
      </c>
      <c r="AH163" s="110">
        <v>2341605000</v>
      </c>
      <c r="AI163" s="110">
        <v>2639363000</v>
      </c>
      <c r="AJ163" s="110">
        <v>2802153000</v>
      </c>
      <c r="AK163" s="111">
        <v>2974984000</v>
      </c>
      <c r="AL163" s="111">
        <v>2802153000</v>
      </c>
      <c r="AM163" s="110">
        <v>2974984000</v>
      </c>
      <c r="AN163" s="110" t="e">
        <f t="shared" si="45"/>
        <v>#REF!</v>
      </c>
    </row>
    <row r="164" spans="1:40">
      <c r="A164" s="3">
        <f t="shared" si="43"/>
        <v>125</v>
      </c>
      <c r="B164" s="96">
        <v>7</v>
      </c>
      <c r="C164" s="97" t="s">
        <v>163</v>
      </c>
      <c r="D164" s="96">
        <v>15</v>
      </c>
      <c r="E164" s="99"/>
      <c r="F164" s="100" t="s">
        <v>64</v>
      </c>
      <c r="G164" s="101">
        <f t="shared" si="25"/>
        <v>101</v>
      </c>
      <c r="H164" s="101">
        <f t="shared" si="26"/>
        <v>90</v>
      </c>
      <c r="I164" s="102">
        <f t="shared" si="27"/>
        <v>26438045</v>
      </c>
      <c r="J164" s="102" t="e">
        <f>SUMIF($AN$4:$AN$22,D164,#REF!)</f>
        <v>#REF!</v>
      </c>
      <c r="K164" s="103" t="e">
        <f t="shared" si="28"/>
        <v>#REF!</v>
      </c>
      <c r="L164" s="104" t="e">
        <f>SUMIF($AN$4:$AN$22,D164,#REF!)</f>
        <v>#REF!</v>
      </c>
      <c r="M164" s="105" t="e">
        <f t="shared" si="29"/>
        <v>#REF!</v>
      </c>
      <c r="N164" s="105" t="e">
        <f t="shared" si="30"/>
        <v>#REF!</v>
      </c>
      <c r="O164" s="105" t="e">
        <f t="shared" si="31"/>
        <v>#REF!</v>
      </c>
      <c r="P164" s="105" t="e">
        <f t="shared" si="32"/>
        <v>#REF!</v>
      </c>
      <c r="Q164" s="106" t="e">
        <f t="shared" si="33"/>
        <v>#REF!</v>
      </c>
      <c r="R164" s="105" t="e">
        <f t="shared" si="33"/>
        <v>#REF!</v>
      </c>
      <c r="S164" s="105" t="e">
        <f t="shared" si="34"/>
        <v>#REF!</v>
      </c>
      <c r="T164" s="105"/>
      <c r="U164" s="105" t="e">
        <f t="shared" si="35"/>
        <v>#REF!</v>
      </c>
      <c r="V164" s="105" t="e">
        <f t="shared" si="36"/>
        <v>#REF!</v>
      </c>
      <c r="W164" s="105" t="e">
        <f t="shared" si="37"/>
        <v>#REF!</v>
      </c>
      <c r="X164" s="106" t="e">
        <f t="shared" si="38"/>
        <v>#REF!</v>
      </c>
      <c r="Y164" s="106" t="e">
        <f t="shared" si="39"/>
        <v>#REF!</v>
      </c>
      <c r="Z164" s="105" t="e">
        <f t="shared" si="40"/>
        <v>#REF!</v>
      </c>
      <c r="AA164" s="105" t="e">
        <f t="shared" si="44"/>
        <v>#REF!</v>
      </c>
      <c r="AB164" s="105"/>
      <c r="AC164" s="107" t="str">
        <f t="shared" si="41"/>
        <v>BERTAHAP</v>
      </c>
      <c r="AD164" s="108">
        <f t="shared" si="42"/>
        <v>0</v>
      </c>
      <c r="AE164" s="109">
        <v>2</v>
      </c>
      <c r="AF164" s="110"/>
      <c r="AG164" s="105" t="e">
        <f>IF(AF164&gt;#REF!,"LB","KR")</f>
        <v>#REF!</v>
      </c>
      <c r="AH164" s="110">
        <v>2341605000</v>
      </c>
      <c r="AI164" s="110">
        <v>2639363000</v>
      </c>
      <c r="AJ164" s="110">
        <v>2802153000</v>
      </c>
      <c r="AK164" s="111">
        <v>2974984000</v>
      </c>
      <c r="AL164" s="111">
        <v>2802153000</v>
      </c>
      <c r="AM164" s="110">
        <v>2974984000</v>
      </c>
      <c r="AN164" s="110" t="e">
        <f t="shared" si="45"/>
        <v>#REF!</v>
      </c>
    </row>
    <row r="165" spans="1:40">
      <c r="A165" s="3">
        <f t="shared" si="43"/>
        <v>126</v>
      </c>
      <c r="B165" s="96">
        <v>8</v>
      </c>
      <c r="C165" s="97" t="s">
        <v>163</v>
      </c>
      <c r="D165" s="96">
        <v>17</v>
      </c>
      <c r="E165" s="99"/>
      <c r="F165" s="100" t="s">
        <v>67</v>
      </c>
      <c r="G165" s="101">
        <f t="shared" si="25"/>
        <v>85</v>
      </c>
      <c r="H165" s="101">
        <f t="shared" si="26"/>
        <v>74</v>
      </c>
      <c r="I165" s="102">
        <f t="shared" si="27"/>
        <v>26438045</v>
      </c>
      <c r="J165" s="102" t="e">
        <f>SUMIF($AN$4:$AN$22,D165,#REF!)</f>
        <v>#REF!</v>
      </c>
      <c r="K165" s="103" t="e">
        <f t="shared" si="28"/>
        <v>#REF!</v>
      </c>
      <c r="L165" s="104" t="e">
        <f>SUMIF($AN$4:$AN$22,D165,#REF!)</f>
        <v>#REF!</v>
      </c>
      <c r="M165" s="105" t="e">
        <f t="shared" si="29"/>
        <v>#REF!</v>
      </c>
      <c r="N165" s="105" t="e">
        <f t="shared" si="30"/>
        <v>#REF!</v>
      </c>
      <c r="O165" s="105" t="e">
        <f t="shared" si="31"/>
        <v>#REF!</v>
      </c>
      <c r="P165" s="105" t="e">
        <f t="shared" si="32"/>
        <v>#REF!</v>
      </c>
      <c r="Q165" s="106" t="e">
        <f t="shared" si="33"/>
        <v>#REF!</v>
      </c>
      <c r="R165" s="105" t="e">
        <f t="shared" si="33"/>
        <v>#REF!</v>
      </c>
      <c r="S165" s="105" t="e">
        <f t="shared" si="34"/>
        <v>#REF!</v>
      </c>
      <c r="T165" s="105"/>
      <c r="U165" s="105" t="e">
        <f t="shared" si="35"/>
        <v>#REF!</v>
      </c>
      <c r="V165" s="105" t="e">
        <f t="shared" si="36"/>
        <v>#REF!</v>
      </c>
      <c r="W165" s="105" t="e">
        <f t="shared" si="37"/>
        <v>#REF!</v>
      </c>
      <c r="X165" s="106" t="e">
        <f t="shared" si="38"/>
        <v>#REF!</v>
      </c>
      <c r="Y165" s="106" t="e">
        <f t="shared" si="39"/>
        <v>#REF!</v>
      </c>
      <c r="Z165" s="105" t="e">
        <f t="shared" si="40"/>
        <v>#REF!</v>
      </c>
      <c r="AA165" s="105" t="e">
        <f t="shared" si="44"/>
        <v>#REF!</v>
      </c>
      <c r="AB165" s="105"/>
      <c r="AC165" s="107" t="str">
        <f t="shared" si="41"/>
        <v>BERTAHAP</v>
      </c>
      <c r="AD165" s="108">
        <f t="shared" si="42"/>
        <v>0</v>
      </c>
      <c r="AE165" s="109">
        <v>2</v>
      </c>
      <c r="AF165" s="110"/>
      <c r="AG165" s="105" t="e">
        <f>IF(AF165&gt;#REF!,"LB","KR")</f>
        <v>#REF!</v>
      </c>
      <c r="AH165" s="110">
        <v>1925320000</v>
      </c>
      <c r="AI165" s="110">
        <v>2170143000</v>
      </c>
      <c r="AJ165" s="110">
        <v>2303993000</v>
      </c>
      <c r="AK165" s="111">
        <v>2446098000</v>
      </c>
      <c r="AL165" s="111">
        <v>2303993000</v>
      </c>
      <c r="AM165" s="110">
        <v>2446098000</v>
      </c>
      <c r="AN165" s="110" t="e">
        <f t="shared" si="45"/>
        <v>#REF!</v>
      </c>
    </row>
    <row r="166" spans="1:40">
      <c r="A166" s="3">
        <f t="shared" si="43"/>
        <v>127</v>
      </c>
      <c r="B166" s="96">
        <v>9</v>
      </c>
      <c r="C166" s="97" t="s">
        <v>163</v>
      </c>
      <c r="D166" s="96">
        <v>19</v>
      </c>
      <c r="E166" s="99"/>
      <c r="F166" s="100" t="s">
        <v>78</v>
      </c>
      <c r="G166" s="101">
        <f t="shared" si="25"/>
        <v>138</v>
      </c>
      <c r="H166" s="101">
        <f t="shared" si="26"/>
        <v>120</v>
      </c>
      <c r="I166" s="102">
        <f t="shared" si="27"/>
        <v>26438045</v>
      </c>
      <c r="J166" s="102" t="e">
        <f>SUMIF($AN$4:$AN$22,D166,#REF!)</f>
        <v>#REF!</v>
      </c>
      <c r="K166" s="103" t="e">
        <f t="shared" si="28"/>
        <v>#REF!</v>
      </c>
      <c r="L166" s="104" t="e">
        <f>SUMIF($AN$4:$AN$22,D166,#REF!)</f>
        <v>#REF!</v>
      </c>
      <c r="M166" s="105" t="e">
        <f t="shared" si="29"/>
        <v>#REF!</v>
      </c>
      <c r="N166" s="105" t="e">
        <f t="shared" si="30"/>
        <v>#REF!</v>
      </c>
      <c r="O166" s="105" t="e">
        <f t="shared" si="31"/>
        <v>#REF!</v>
      </c>
      <c r="P166" s="105" t="e">
        <f t="shared" si="32"/>
        <v>#REF!</v>
      </c>
      <c r="Q166" s="106" t="e">
        <f t="shared" si="33"/>
        <v>#REF!</v>
      </c>
      <c r="R166" s="105" t="e">
        <f t="shared" si="33"/>
        <v>#REF!</v>
      </c>
      <c r="S166" s="105" t="e">
        <f t="shared" si="34"/>
        <v>#REF!</v>
      </c>
      <c r="T166" s="105"/>
      <c r="U166" s="105" t="e">
        <f t="shared" si="35"/>
        <v>#REF!</v>
      </c>
      <c r="V166" s="105" t="e">
        <f t="shared" si="36"/>
        <v>#REF!</v>
      </c>
      <c r="W166" s="105" t="e">
        <f t="shared" si="37"/>
        <v>#REF!</v>
      </c>
      <c r="X166" s="106" t="e">
        <f t="shared" si="38"/>
        <v>#REF!</v>
      </c>
      <c r="Y166" s="106" t="e">
        <f t="shared" si="39"/>
        <v>#REF!</v>
      </c>
      <c r="Z166" s="105" t="e">
        <f t="shared" si="40"/>
        <v>#REF!</v>
      </c>
      <c r="AA166" s="105" t="e">
        <f t="shared" si="44"/>
        <v>#REF!</v>
      </c>
      <c r="AB166" s="105"/>
      <c r="AC166" s="107" t="str">
        <f t="shared" si="41"/>
        <v>BERTAHAP</v>
      </c>
      <c r="AD166" s="108">
        <f t="shared" si="42"/>
        <v>0</v>
      </c>
      <c r="AE166" s="109">
        <v>2</v>
      </c>
      <c r="AF166" s="110"/>
      <c r="AG166" s="105" t="e">
        <f>IF(AF166&gt;#REF!,"LB","KR")</f>
        <v>#REF!</v>
      </c>
      <c r="AH166" s="110">
        <v>3122140000</v>
      </c>
      <c r="AI166" s="110">
        <v>3519150000</v>
      </c>
      <c r="AJ166" s="110">
        <v>3736204000</v>
      </c>
      <c r="AK166" s="111">
        <v>3966645000</v>
      </c>
      <c r="AL166" s="111">
        <v>3736204000</v>
      </c>
      <c r="AM166" s="110">
        <v>3966645000</v>
      </c>
      <c r="AN166" s="110" t="e">
        <f t="shared" si="45"/>
        <v>#REF!</v>
      </c>
    </row>
    <row r="167" spans="1:40">
      <c r="A167" s="3">
        <f t="shared" si="43"/>
        <v>128</v>
      </c>
      <c r="B167" s="96">
        <v>10</v>
      </c>
      <c r="C167" s="97" t="s">
        <v>163</v>
      </c>
      <c r="D167" s="96">
        <v>21</v>
      </c>
      <c r="E167" s="99"/>
      <c r="F167" s="100" t="s">
        <v>84</v>
      </c>
      <c r="G167" s="101">
        <f t="shared" si="25"/>
        <v>132</v>
      </c>
      <c r="H167" s="101">
        <f t="shared" si="26"/>
        <v>112</v>
      </c>
      <c r="I167" s="102">
        <f t="shared" si="27"/>
        <v>26438045</v>
      </c>
      <c r="J167" s="102" t="e">
        <f>SUMIF($AN$4:$AN$22,D167,#REF!)</f>
        <v>#REF!</v>
      </c>
      <c r="K167" s="103" t="e">
        <f t="shared" si="28"/>
        <v>#REF!</v>
      </c>
      <c r="L167" s="104" t="e">
        <f>SUMIF($AN$4:$AN$22,D167,#REF!)</f>
        <v>#REF!</v>
      </c>
      <c r="M167" s="105" t="e">
        <f t="shared" si="29"/>
        <v>#REF!</v>
      </c>
      <c r="N167" s="105" t="e">
        <f t="shared" si="30"/>
        <v>#REF!</v>
      </c>
      <c r="O167" s="105" t="e">
        <f t="shared" si="31"/>
        <v>#REF!</v>
      </c>
      <c r="P167" s="105" t="e">
        <f t="shared" si="32"/>
        <v>#REF!</v>
      </c>
      <c r="Q167" s="106" t="e">
        <f t="shared" si="33"/>
        <v>#REF!</v>
      </c>
      <c r="R167" s="105" t="e">
        <f t="shared" si="33"/>
        <v>#REF!</v>
      </c>
      <c r="S167" s="105" t="e">
        <f t="shared" si="34"/>
        <v>#REF!</v>
      </c>
      <c r="T167" s="105"/>
      <c r="U167" s="105" t="e">
        <f t="shared" si="35"/>
        <v>#REF!</v>
      </c>
      <c r="V167" s="105" t="e">
        <f t="shared" si="36"/>
        <v>#REF!</v>
      </c>
      <c r="W167" s="105" t="e">
        <f t="shared" si="37"/>
        <v>#REF!</v>
      </c>
      <c r="X167" s="106" t="e">
        <f t="shared" si="38"/>
        <v>#REF!</v>
      </c>
      <c r="Y167" s="106" t="e">
        <f t="shared" si="39"/>
        <v>#REF!</v>
      </c>
      <c r="Z167" s="105" t="e">
        <f t="shared" si="40"/>
        <v>#REF!</v>
      </c>
      <c r="AA167" s="105" t="e">
        <f t="shared" si="44"/>
        <v>#REF!</v>
      </c>
      <c r="AB167" s="105"/>
      <c r="AC167" s="107" t="str">
        <f t="shared" si="41"/>
        <v>BERTAHAP</v>
      </c>
      <c r="AD167" s="108">
        <f t="shared" si="42"/>
        <v>0</v>
      </c>
      <c r="AE167" s="109">
        <v>2</v>
      </c>
      <c r="AF167" s="110"/>
      <c r="AG167" s="105" t="e">
        <f>IF(AF167&gt;#REF!,"LB","KR")</f>
        <v>#REF!</v>
      </c>
      <c r="AH167" s="110">
        <v>3023959000</v>
      </c>
      <c r="AI167" s="110">
        <v>3408485000</v>
      </c>
      <c r="AJ167" s="110">
        <v>3618713000</v>
      </c>
      <c r="AK167" s="111">
        <v>3841907000</v>
      </c>
      <c r="AL167" s="111">
        <v>3618713000</v>
      </c>
      <c r="AM167" s="110">
        <v>3841907000</v>
      </c>
      <c r="AN167" s="110" t="e">
        <f t="shared" si="45"/>
        <v>#REF!</v>
      </c>
    </row>
    <row r="168" spans="1:40">
      <c r="A168" s="3">
        <f t="shared" si="43"/>
        <v>129</v>
      </c>
      <c r="B168" s="96">
        <v>1</v>
      </c>
      <c r="C168" s="97" t="s">
        <v>165</v>
      </c>
      <c r="D168" s="98" t="s">
        <v>19</v>
      </c>
      <c r="E168" s="99"/>
      <c r="F168" s="100" t="s">
        <v>72</v>
      </c>
      <c r="G168" s="101">
        <f t="shared" ref="G168:G231" si="46">SUMIF($V$10:$V$28,F168,$AA$10:$AA$28)</f>
        <v>175</v>
      </c>
      <c r="H168" s="101">
        <f t="shared" ref="H168:H231" si="47">SUMIF($V$10:$V$28,F168,$X$10:$X$28)</f>
        <v>156</v>
      </c>
      <c r="I168" s="102">
        <f t="shared" ref="I168:I231" si="48">$I$27</f>
        <v>26438045</v>
      </c>
      <c r="J168" s="102" t="e">
        <f>SUMIF($AN$4:$AN$22,D168,#REF!)</f>
        <v>#REF!</v>
      </c>
      <c r="K168" s="103" t="e">
        <f t="shared" ref="K168:K231" si="49">IF(J168=$AJ$25,$AI$25,IF(J168=$AJ$26,$AI$26,IF(J168=$AJ$27,$AI$27,IF(J168=$AJ$28,$AI$28,IF(J168=$AJ$29,$AI$29,IF(J168=$AJ$30,$AI$30))))))</f>
        <v>#REF!</v>
      </c>
      <c r="L168" s="104" t="e">
        <f>SUMIF($AN$4:$AN$22,D168,#REF!)</f>
        <v>#REF!</v>
      </c>
      <c r="M168" s="105" t="e">
        <f t="shared" ref="M168:M231" si="50">$O168/(1+6%/12)^36</f>
        <v>#REF!</v>
      </c>
      <c r="N168" s="105" t="e">
        <f t="shared" ref="N168:N231" si="51">$O168/(1+6%/12)^12</f>
        <v>#REF!</v>
      </c>
      <c r="O168" s="105" t="e">
        <f t="shared" ref="O168:O231" si="52">$I$27*K168*L168</f>
        <v>#REF!</v>
      </c>
      <c r="P168" s="105" t="e">
        <f t="shared" ref="P168:P231" si="53">$O168*(1+6%/12)^12</f>
        <v>#REF!</v>
      </c>
      <c r="Q168" s="106" t="e">
        <f t="shared" ref="Q168:R231" si="54">O168</f>
        <v>#REF!</v>
      </c>
      <c r="R168" s="105" t="e">
        <f t="shared" si="54"/>
        <v>#REF!</v>
      </c>
      <c r="S168" s="105" t="e">
        <f t="shared" ref="S168:S231" si="55">$O168*(1+6%/12)^24</f>
        <v>#REF!</v>
      </c>
      <c r="T168" s="105"/>
      <c r="U168" s="105" t="e">
        <f t="shared" ref="U168:U231" si="56">M168*H168</f>
        <v>#REF!</v>
      </c>
      <c r="V168" s="105" t="e">
        <f t="shared" ref="V168:V231" si="57">N168*H168</f>
        <v>#REF!</v>
      </c>
      <c r="W168" s="105" t="e">
        <f t="shared" ref="W168:W231" si="58">O168*H168</f>
        <v>#REF!</v>
      </c>
      <c r="X168" s="106" t="e">
        <f t="shared" ref="X168:X231" si="59">P168*H168</f>
        <v>#REF!</v>
      </c>
      <c r="Y168" s="106" t="e">
        <f t="shared" ref="Y168:Y231" si="60">Q168*H168</f>
        <v>#REF!</v>
      </c>
      <c r="Z168" s="105" t="e">
        <f t="shared" ref="Z168:Z231" si="61">R168*H168</f>
        <v>#REF!</v>
      </c>
      <c r="AA168" s="105" t="e">
        <f t="shared" si="44"/>
        <v>#REF!</v>
      </c>
      <c r="AB168" s="105"/>
      <c r="AC168" s="107" t="str">
        <f t="shared" ref="AC168:AC231" si="62">IF(AE168=$H$32,$M$32,IF(AE168=$H$33,$M$33,IF(AE168=$H$34,$M$34)))</f>
        <v>BERTAHAP</v>
      </c>
      <c r="AD168" s="108">
        <f t="shared" ref="AD168:AD231" si="63">IF(AC168=$M$32,$N$32,IF(AC168=$M$33,$N$33,$N$34))</f>
        <v>0</v>
      </c>
      <c r="AE168" s="109">
        <v>2</v>
      </c>
      <c r="AF168" s="110"/>
      <c r="AG168" s="105" t="e">
        <f>IF(AF168&gt;#REF!,"LB","KR")</f>
        <v>#REF!</v>
      </c>
      <c r="AH168" s="110">
        <v>4176307000</v>
      </c>
      <c r="AI168" s="110">
        <v>4707365000</v>
      </c>
      <c r="AJ168" s="110">
        <v>4997705000</v>
      </c>
      <c r="AK168" s="111">
        <v>5305952000</v>
      </c>
      <c r="AL168" s="111">
        <v>4997705000</v>
      </c>
      <c r="AM168" s="110">
        <v>5305952000</v>
      </c>
      <c r="AN168" s="110" t="e">
        <f t="shared" si="45"/>
        <v>#REF!</v>
      </c>
    </row>
    <row r="169" spans="1:40">
      <c r="A169" s="3">
        <f t="shared" ref="A169:A232" si="64">A168+1</f>
        <v>130</v>
      </c>
      <c r="B169" s="96">
        <v>2</v>
      </c>
      <c r="C169" s="97" t="s">
        <v>165</v>
      </c>
      <c r="D169" s="98" t="s">
        <v>29</v>
      </c>
      <c r="E169" s="99"/>
      <c r="F169" s="100" t="s">
        <v>74</v>
      </c>
      <c r="G169" s="101">
        <f t="shared" si="46"/>
        <v>85</v>
      </c>
      <c r="H169" s="101">
        <f t="shared" si="47"/>
        <v>74</v>
      </c>
      <c r="I169" s="102">
        <f t="shared" si="48"/>
        <v>26438045</v>
      </c>
      <c r="J169" s="102" t="e">
        <f>SUMIF($AN$4:$AN$22,D169,#REF!)</f>
        <v>#REF!</v>
      </c>
      <c r="K169" s="103" t="e">
        <f t="shared" si="49"/>
        <v>#REF!</v>
      </c>
      <c r="L169" s="104" t="e">
        <f>SUMIF($AN$4:$AN$22,D169,#REF!)</f>
        <v>#REF!</v>
      </c>
      <c r="M169" s="105" t="e">
        <f t="shared" si="50"/>
        <v>#REF!</v>
      </c>
      <c r="N169" s="105" t="e">
        <f t="shared" si="51"/>
        <v>#REF!</v>
      </c>
      <c r="O169" s="105" t="e">
        <f t="shared" si="52"/>
        <v>#REF!</v>
      </c>
      <c r="P169" s="105" t="e">
        <f t="shared" si="53"/>
        <v>#REF!</v>
      </c>
      <c r="Q169" s="106" t="e">
        <f t="shared" si="54"/>
        <v>#REF!</v>
      </c>
      <c r="R169" s="105" t="e">
        <f t="shared" si="54"/>
        <v>#REF!</v>
      </c>
      <c r="S169" s="105" t="e">
        <f t="shared" si="55"/>
        <v>#REF!</v>
      </c>
      <c r="T169" s="105"/>
      <c r="U169" s="105" t="e">
        <f t="shared" si="56"/>
        <v>#REF!</v>
      </c>
      <c r="V169" s="105" t="e">
        <f t="shared" si="57"/>
        <v>#REF!</v>
      </c>
      <c r="W169" s="105" t="e">
        <f t="shared" si="58"/>
        <v>#REF!</v>
      </c>
      <c r="X169" s="106" t="e">
        <f t="shared" si="59"/>
        <v>#REF!</v>
      </c>
      <c r="Y169" s="106" t="e">
        <f t="shared" si="60"/>
        <v>#REF!</v>
      </c>
      <c r="Z169" s="105" t="e">
        <f t="shared" si="61"/>
        <v>#REF!</v>
      </c>
      <c r="AA169" s="105" t="e">
        <f t="shared" ref="AA169:AA232" si="65">S169*H169</f>
        <v>#REF!</v>
      </c>
      <c r="AB169" s="105"/>
      <c r="AC169" s="107" t="str">
        <f t="shared" si="62"/>
        <v>BERTAHAP</v>
      </c>
      <c r="AD169" s="108">
        <f t="shared" si="63"/>
        <v>0</v>
      </c>
      <c r="AE169" s="109">
        <v>2</v>
      </c>
      <c r="AF169" s="110"/>
      <c r="AG169" s="105" t="e">
        <f>IF(AF169&gt;#REF!,"LB","KR")</f>
        <v>#REF!</v>
      </c>
      <c r="AH169" s="110">
        <v>1944382000</v>
      </c>
      <c r="AI169" s="110">
        <v>2191629000</v>
      </c>
      <c r="AJ169" s="110">
        <v>2326804000</v>
      </c>
      <c r="AK169" s="111">
        <v>2470317000</v>
      </c>
      <c r="AL169" s="111">
        <v>2326804000</v>
      </c>
      <c r="AM169" s="110">
        <v>2470317000</v>
      </c>
      <c r="AN169" s="110" t="e">
        <f t="shared" si="45"/>
        <v>#REF!</v>
      </c>
    </row>
    <row r="170" spans="1:40">
      <c r="A170" s="3">
        <f t="shared" si="64"/>
        <v>131</v>
      </c>
      <c r="B170" s="96">
        <v>3</v>
      </c>
      <c r="C170" s="97" t="s">
        <v>165</v>
      </c>
      <c r="D170" s="98" t="s">
        <v>32</v>
      </c>
      <c r="E170" s="99"/>
      <c r="F170" s="100" t="s">
        <v>56</v>
      </c>
      <c r="G170" s="101">
        <f t="shared" si="46"/>
        <v>85</v>
      </c>
      <c r="H170" s="101">
        <f t="shared" si="47"/>
        <v>74</v>
      </c>
      <c r="I170" s="102">
        <f t="shared" si="48"/>
        <v>26438045</v>
      </c>
      <c r="J170" s="102" t="e">
        <f>SUMIF($AN$4:$AN$22,D170,#REF!)</f>
        <v>#REF!</v>
      </c>
      <c r="K170" s="103" t="e">
        <f t="shared" si="49"/>
        <v>#REF!</v>
      </c>
      <c r="L170" s="104" t="e">
        <f>SUMIF($AN$4:$AN$22,D170,#REF!)</f>
        <v>#REF!</v>
      </c>
      <c r="M170" s="105" t="e">
        <f t="shared" si="50"/>
        <v>#REF!</v>
      </c>
      <c r="N170" s="105" t="e">
        <f t="shared" si="51"/>
        <v>#REF!</v>
      </c>
      <c r="O170" s="105" t="e">
        <f t="shared" si="52"/>
        <v>#REF!</v>
      </c>
      <c r="P170" s="105" t="e">
        <f t="shared" si="53"/>
        <v>#REF!</v>
      </c>
      <c r="Q170" s="106" t="e">
        <f t="shared" si="54"/>
        <v>#REF!</v>
      </c>
      <c r="R170" s="105" t="e">
        <f t="shared" si="54"/>
        <v>#REF!</v>
      </c>
      <c r="S170" s="105" t="e">
        <f t="shared" si="55"/>
        <v>#REF!</v>
      </c>
      <c r="T170" s="105"/>
      <c r="U170" s="105" t="e">
        <f t="shared" si="56"/>
        <v>#REF!</v>
      </c>
      <c r="V170" s="105" t="e">
        <f t="shared" si="57"/>
        <v>#REF!</v>
      </c>
      <c r="W170" s="105" t="e">
        <f t="shared" si="58"/>
        <v>#REF!</v>
      </c>
      <c r="X170" s="106" t="e">
        <f t="shared" si="59"/>
        <v>#REF!</v>
      </c>
      <c r="Y170" s="106" t="e">
        <f t="shared" si="60"/>
        <v>#REF!</v>
      </c>
      <c r="Z170" s="105" t="e">
        <f t="shared" si="61"/>
        <v>#REF!</v>
      </c>
      <c r="AA170" s="105" t="e">
        <f t="shared" si="65"/>
        <v>#REF!</v>
      </c>
      <c r="AB170" s="105"/>
      <c r="AC170" s="107" t="str">
        <f t="shared" si="62"/>
        <v>BERTAHAP</v>
      </c>
      <c r="AD170" s="108">
        <f t="shared" si="63"/>
        <v>0</v>
      </c>
      <c r="AE170" s="109">
        <v>2</v>
      </c>
      <c r="AF170" s="110"/>
      <c r="AG170" s="105" t="e">
        <f>IF(AF170&gt;#REF!,"LB","KR")</f>
        <v>#REF!</v>
      </c>
      <c r="AH170" s="110">
        <v>1944382000</v>
      </c>
      <c r="AI170" s="110">
        <v>2191629000</v>
      </c>
      <c r="AJ170" s="110">
        <v>2326804000</v>
      </c>
      <c r="AK170" s="111">
        <v>2470317000</v>
      </c>
      <c r="AL170" s="111">
        <v>2326804000</v>
      </c>
      <c r="AM170" s="110">
        <v>2470317000</v>
      </c>
      <c r="AN170" s="110" t="e">
        <f t="shared" si="45"/>
        <v>#REF!</v>
      </c>
    </row>
    <row r="171" spans="1:40">
      <c r="A171" s="3">
        <f t="shared" si="64"/>
        <v>132</v>
      </c>
      <c r="B171" s="96">
        <v>4</v>
      </c>
      <c r="C171" s="97" t="s">
        <v>165</v>
      </c>
      <c r="D171" s="98" t="s">
        <v>38</v>
      </c>
      <c r="E171" s="99"/>
      <c r="F171" s="100" t="s">
        <v>58</v>
      </c>
      <c r="G171" s="101">
        <f t="shared" si="46"/>
        <v>101</v>
      </c>
      <c r="H171" s="101">
        <f t="shared" si="47"/>
        <v>90</v>
      </c>
      <c r="I171" s="102">
        <f t="shared" si="48"/>
        <v>26438045</v>
      </c>
      <c r="J171" s="102" t="e">
        <f>SUMIF($AN$4:$AN$22,D171,#REF!)</f>
        <v>#REF!</v>
      </c>
      <c r="K171" s="103" t="e">
        <f t="shared" si="49"/>
        <v>#REF!</v>
      </c>
      <c r="L171" s="104" t="e">
        <f>SUMIF($AN$4:$AN$22,D171,#REF!)</f>
        <v>#REF!</v>
      </c>
      <c r="M171" s="105" t="e">
        <f t="shared" si="50"/>
        <v>#REF!</v>
      </c>
      <c r="N171" s="105" t="e">
        <f t="shared" si="51"/>
        <v>#REF!</v>
      </c>
      <c r="O171" s="105" t="e">
        <f t="shared" si="52"/>
        <v>#REF!</v>
      </c>
      <c r="P171" s="105" t="e">
        <f t="shared" si="53"/>
        <v>#REF!</v>
      </c>
      <c r="Q171" s="106" t="e">
        <f t="shared" si="54"/>
        <v>#REF!</v>
      </c>
      <c r="R171" s="105" t="e">
        <f t="shared" si="54"/>
        <v>#REF!</v>
      </c>
      <c r="S171" s="105" t="e">
        <f t="shared" si="55"/>
        <v>#REF!</v>
      </c>
      <c r="T171" s="105"/>
      <c r="U171" s="105" t="e">
        <f t="shared" si="56"/>
        <v>#REF!</v>
      </c>
      <c r="V171" s="105" t="e">
        <f t="shared" si="57"/>
        <v>#REF!</v>
      </c>
      <c r="W171" s="105" t="e">
        <f t="shared" si="58"/>
        <v>#REF!</v>
      </c>
      <c r="X171" s="106" t="e">
        <f t="shared" si="59"/>
        <v>#REF!</v>
      </c>
      <c r="Y171" s="106" t="e">
        <f t="shared" si="60"/>
        <v>#REF!</v>
      </c>
      <c r="Z171" s="105" t="e">
        <f t="shared" si="61"/>
        <v>#REF!</v>
      </c>
      <c r="AA171" s="105" t="e">
        <f t="shared" si="65"/>
        <v>#REF!</v>
      </c>
      <c r="AB171" s="105"/>
      <c r="AC171" s="107" t="str">
        <f t="shared" si="62"/>
        <v>BERTAHAP</v>
      </c>
      <c r="AD171" s="108">
        <f t="shared" si="63"/>
        <v>0</v>
      </c>
      <c r="AE171" s="109">
        <v>2</v>
      </c>
      <c r="AF171" s="110"/>
      <c r="AG171" s="105" t="e">
        <f>IF(AF171&gt;#REF!,"LB","KR")</f>
        <v>#REF!</v>
      </c>
      <c r="AH171" s="110">
        <v>2364789000</v>
      </c>
      <c r="AI171" s="110">
        <v>2665495000</v>
      </c>
      <c r="AJ171" s="110">
        <v>2829897000</v>
      </c>
      <c r="AK171" s="111">
        <v>3004439000</v>
      </c>
      <c r="AL171" s="111">
        <v>2829897000</v>
      </c>
      <c r="AM171" s="110">
        <v>3004439000</v>
      </c>
      <c r="AN171" s="110" t="e">
        <f t="shared" si="45"/>
        <v>#REF!</v>
      </c>
    </row>
    <row r="172" spans="1:40">
      <c r="A172" s="3">
        <f t="shared" si="64"/>
        <v>133</v>
      </c>
      <c r="B172" s="96">
        <v>5</v>
      </c>
      <c r="C172" s="97" t="s">
        <v>165</v>
      </c>
      <c r="D172" s="98" t="s">
        <v>44</v>
      </c>
      <c r="E172" s="99"/>
      <c r="F172" s="100" t="s">
        <v>60</v>
      </c>
      <c r="G172" s="101">
        <f t="shared" si="46"/>
        <v>101</v>
      </c>
      <c r="H172" s="101">
        <f t="shared" si="47"/>
        <v>90</v>
      </c>
      <c r="I172" s="102">
        <f t="shared" si="48"/>
        <v>26438045</v>
      </c>
      <c r="J172" s="102" t="e">
        <f>SUMIF($AN$4:$AN$22,D172,#REF!)</f>
        <v>#REF!</v>
      </c>
      <c r="K172" s="103" t="e">
        <f t="shared" si="49"/>
        <v>#REF!</v>
      </c>
      <c r="L172" s="104" t="e">
        <f>SUMIF($AN$4:$AN$22,D172,#REF!)</f>
        <v>#REF!</v>
      </c>
      <c r="M172" s="105" t="e">
        <f t="shared" si="50"/>
        <v>#REF!</v>
      </c>
      <c r="N172" s="105" t="e">
        <f t="shared" si="51"/>
        <v>#REF!</v>
      </c>
      <c r="O172" s="105" t="e">
        <f t="shared" si="52"/>
        <v>#REF!</v>
      </c>
      <c r="P172" s="105" t="e">
        <f t="shared" si="53"/>
        <v>#REF!</v>
      </c>
      <c r="Q172" s="106" t="e">
        <f t="shared" si="54"/>
        <v>#REF!</v>
      </c>
      <c r="R172" s="105" t="e">
        <f t="shared" si="54"/>
        <v>#REF!</v>
      </c>
      <c r="S172" s="105" t="e">
        <f t="shared" si="55"/>
        <v>#REF!</v>
      </c>
      <c r="T172" s="105"/>
      <c r="U172" s="105" t="e">
        <f t="shared" si="56"/>
        <v>#REF!</v>
      </c>
      <c r="V172" s="105" t="e">
        <f t="shared" si="57"/>
        <v>#REF!</v>
      </c>
      <c r="W172" s="105" t="e">
        <f t="shared" si="58"/>
        <v>#REF!</v>
      </c>
      <c r="X172" s="106" t="e">
        <f t="shared" si="59"/>
        <v>#REF!</v>
      </c>
      <c r="Y172" s="106" t="e">
        <f t="shared" si="60"/>
        <v>#REF!</v>
      </c>
      <c r="Z172" s="105" t="e">
        <f t="shared" si="61"/>
        <v>#REF!</v>
      </c>
      <c r="AA172" s="105" t="e">
        <f t="shared" si="65"/>
        <v>#REF!</v>
      </c>
      <c r="AB172" s="105"/>
      <c r="AC172" s="107" t="str">
        <f t="shared" si="62"/>
        <v>BERTAHAP</v>
      </c>
      <c r="AD172" s="108">
        <f t="shared" si="63"/>
        <v>0</v>
      </c>
      <c r="AE172" s="109">
        <v>2</v>
      </c>
      <c r="AF172" s="110"/>
      <c r="AG172" s="105" t="e">
        <f>IF(AF172&gt;#REF!,"LB","KR")</f>
        <v>#REF!</v>
      </c>
      <c r="AH172" s="110">
        <v>2364789000</v>
      </c>
      <c r="AI172" s="110">
        <v>2665495000</v>
      </c>
      <c r="AJ172" s="110">
        <v>2829897000</v>
      </c>
      <c r="AK172" s="111">
        <v>3004439000</v>
      </c>
      <c r="AL172" s="111">
        <v>2829897000</v>
      </c>
      <c r="AM172" s="110">
        <v>3004439000</v>
      </c>
      <c r="AN172" s="110" t="e">
        <f t="shared" si="45"/>
        <v>#REF!</v>
      </c>
    </row>
    <row r="173" spans="1:40">
      <c r="A173" s="3">
        <f t="shared" si="64"/>
        <v>134</v>
      </c>
      <c r="B173" s="96">
        <v>6</v>
      </c>
      <c r="C173" s="97" t="s">
        <v>165</v>
      </c>
      <c r="D173" s="96">
        <v>11</v>
      </c>
      <c r="E173" s="99"/>
      <c r="F173" s="100" t="s">
        <v>62</v>
      </c>
      <c r="G173" s="101">
        <f t="shared" si="46"/>
        <v>101</v>
      </c>
      <c r="H173" s="101">
        <f t="shared" si="47"/>
        <v>90</v>
      </c>
      <c r="I173" s="102">
        <f t="shared" si="48"/>
        <v>26438045</v>
      </c>
      <c r="J173" s="102" t="e">
        <f>SUMIF($AN$4:$AN$22,D173,#REF!)</f>
        <v>#REF!</v>
      </c>
      <c r="K173" s="103" t="e">
        <f t="shared" si="49"/>
        <v>#REF!</v>
      </c>
      <c r="L173" s="104" t="e">
        <f>SUMIF($AN$4:$AN$22,D173,#REF!)</f>
        <v>#REF!</v>
      </c>
      <c r="M173" s="105" t="e">
        <f t="shared" si="50"/>
        <v>#REF!</v>
      </c>
      <c r="N173" s="105" t="e">
        <f t="shared" si="51"/>
        <v>#REF!</v>
      </c>
      <c r="O173" s="105" t="e">
        <f t="shared" si="52"/>
        <v>#REF!</v>
      </c>
      <c r="P173" s="105" t="e">
        <f t="shared" si="53"/>
        <v>#REF!</v>
      </c>
      <c r="Q173" s="106" t="e">
        <f t="shared" si="54"/>
        <v>#REF!</v>
      </c>
      <c r="R173" s="105" t="e">
        <f t="shared" si="54"/>
        <v>#REF!</v>
      </c>
      <c r="S173" s="105" t="e">
        <f t="shared" si="55"/>
        <v>#REF!</v>
      </c>
      <c r="T173" s="105"/>
      <c r="U173" s="105" t="e">
        <f t="shared" si="56"/>
        <v>#REF!</v>
      </c>
      <c r="V173" s="105" t="e">
        <f t="shared" si="57"/>
        <v>#REF!</v>
      </c>
      <c r="W173" s="105" t="e">
        <f t="shared" si="58"/>
        <v>#REF!</v>
      </c>
      <c r="X173" s="106" t="e">
        <f t="shared" si="59"/>
        <v>#REF!</v>
      </c>
      <c r="Y173" s="106" t="e">
        <f t="shared" si="60"/>
        <v>#REF!</v>
      </c>
      <c r="Z173" s="105" t="e">
        <f t="shared" si="61"/>
        <v>#REF!</v>
      </c>
      <c r="AA173" s="105" t="e">
        <f t="shared" si="65"/>
        <v>#REF!</v>
      </c>
      <c r="AB173" s="105"/>
      <c r="AC173" s="107" t="str">
        <f t="shared" si="62"/>
        <v>BERTAHAP</v>
      </c>
      <c r="AD173" s="108">
        <f t="shared" si="63"/>
        <v>0</v>
      </c>
      <c r="AE173" s="109">
        <v>2</v>
      </c>
      <c r="AF173" s="110"/>
      <c r="AG173" s="105" t="e">
        <f>IF(AF173&gt;#REF!,"LB","KR")</f>
        <v>#REF!</v>
      </c>
      <c r="AH173" s="110">
        <v>2364789000</v>
      </c>
      <c r="AI173" s="110">
        <v>2665495000</v>
      </c>
      <c r="AJ173" s="110">
        <v>2829897000</v>
      </c>
      <c r="AK173" s="111">
        <v>3004439000</v>
      </c>
      <c r="AL173" s="111">
        <v>2829897000</v>
      </c>
      <c r="AM173" s="110">
        <v>3004439000</v>
      </c>
      <c r="AN173" s="110" t="e">
        <f t="shared" si="45"/>
        <v>#REF!</v>
      </c>
    </row>
    <row r="174" spans="1:40">
      <c r="A174" s="3">
        <f t="shared" si="64"/>
        <v>135</v>
      </c>
      <c r="B174" s="96">
        <v>7</v>
      </c>
      <c r="C174" s="97" t="s">
        <v>165</v>
      </c>
      <c r="D174" s="96">
        <v>15</v>
      </c>
      <c r="E174" s="99"/>
      <c r="F174" s="100" t="s">
        <v>64</v>
      </c>
      <c r="G174" s="101">
        <f t="shared" si="46"/>
        <v>101</v>
      </c>
      <c r="H174" s="101">
        <f t="shared" si="47"/>
        <v>90</v>
      </c>
      <c r="I174" s="102">
        <f t="shared" si="48"/>
        <v>26438045</v>
      </c>
      <c r="J174" s="102" t="e">
        <f>SUMIF($AN$4:$AN$22,D174,#REF!)</f>
        <v>#REF!</v>
      </c>
      <c r="K174" s="103" t="e">
        <f t="shared" si="49"/>
        <v>#REF!</v>
      </c>
      <c r="L174" s="104" t="e">
        <f>SUMIF($AN$4:$AN$22,D174,#REF!)</f>
        <v>#REF!</v>
      </c>
      <c r="M174" s="105" t="e">
        <f t="shared" si="50"/>
        <v>#REF!</v>
      </c>
      <c r="N174" s="105" t="e">
        <f t="shared" si="51"/>
        <v>#REF!</v>
      </c>
      <c r="O174" s="105" t="e">
        <f t="shared" si="52"/>
        <v>#REF!</v>
      </c>
      <c r="P174" s="105" t="e">
        <f t="shared" si="53"/>
        <v>#REF!</v>
      </c>
      <c r="Q174" s="106" t="e">
        <f t="shared" si="54"/>
        <v>#REF!</v>
      </c>
      <c r="R174" s="105" t="e">
        <f t="shared" si="54"/>
        <v>#REF!</v>
      </c>
      <c r="S174" s="105" t="e">
        <f t="shared" si="55"/>
        <v>#REF!</v>
      </c>
      <c r="T174" s="105"/>
      <c r="U174" s="105" t="e">
        <f t="shared" si="56"/>
        <v>#REF!</v>
      </c>
      <c r="V174" s="105" t="e">
        <f t="shared" si="57"/>
        <v>#REF!</v>
      </c>
      <c r="W174" s="105" t="e">
        <f t="shared" si="58"/>
        <v>#REF!</v>
      </c>
      <c r="X174" s="106" t="e">
        <f t="shared" si="59"/>
        <v>#REF!</v>
      </c>
      <c r="Y174" s="106" t="e">
        <f t="shared" si="60"/>
        <v>#REF!</v>
      </c>
      <c r="Z174" s="105" t="e">
        <f t="shared" si="61"/>
        <v>#REF!</v>
      </c>
      <c r="AA174" s="105" t="e">
        <f t="shared" si="65"/>
        <v>#REF!</v>
      </c>
      <c r="AB174" s="105"/>
      <c r="AC174" s="107" t="str">
        <f t="shared" si="62"/>
        <v>BERTAHAP</v>
      </c>
      <c r="AD174" s="108">
        <f t="shared" si="63"/>
        <v>0</v>
      </c>
      <c r="AE174" s="109">
        <v>2</v>
      </c>
      <c r="AF174" s="110"/>
      <c r="AG174" s="105" t="e">
        <f>IF(AF174&gt;#REF!,"LB","KR")</f>
        <v>#REF!</v>
      </c>
      <c r="AH174" s="110">
        <v>2364789000</v>
      </c>
      <c r="AI174" s="110">
        <v>2665495000</v>
      </c>
      <c r="AJ174" s="110">
        <v>2829897000</v>
      </c>
      <c r="AK174" s="111">
        <v>3004439000</v>
      </c>
      <c r="AL174" s="111">
        <v>2829897000</v>
      </c>
      <c r="AM174" s="110">
        <v>3004439000</v>
      </c>
      <c r="AN174" s="110" t="e">
        <f t="shared" si="45"/>
        <v>#REF!</v>
      </c>
    </row>
    <row r="175" spans="1:40">
      <c r="A175" s="3">
        <f t="shared" si="64"/>
        <v>136</v>
      </c>
      <c r="B175" s="96">
        <v>8</v>
      </c>
      <c r="C175" s="97" t="s">
        <v>165</v>
      </c>
      <c r="D175" s="96">
        <v>17</v>
      </c>
      <c r="E175" s="99"/>
      <c r="F175" s="100" t="s">
        <v>67</v>
      </c>
      <c r="G175" s="101">
        <f t="shared" si="46"/>
        <v>85</v>
      </c>
      <c r="H175" s="101">
        <f t="shared" si="47"/>
        <v>74</v>
      </c>
      <c r="I175" s="102">
        <f t="shared" si="48"/>
        <v>26438045</v>
      </c>
      <c r="J175" s="102" t="e">
        <f>SUMIF($AN$4:$AN$22,D175,#REF!)</f>
        <v>#REF!</v>
      </c>
      <c r="K175" s="103" t="e">
        <f t="shared" si="49"/>
        <v>#REF!</v>
      </c>
      <c r="L175" s="104" t="e">
        <f>SUMIF($AN$4:$AN$22,D175,#REF!)</f>
        <v>#REF!</v>
      </c>
      <c r="M175" s="105" t="e">
        <f t="shared" si="50"/>
        <v>#REF!</v>
      </c>
      <c r="N175" s="105" t="e">
        <f t="shared" si="51"/>
        <v>#REF!</v>
      </c>
      <c r="O175" s="105" t="e">
        <f t="shared" si="52"/>
        <v>#REF!</v>
      </c>
      <c r="P175" s="105" t="e">
        <f t="shared" si="53"/>
        <v>#REF!</v>
      </c>
      <c r="Q175" s="106" t="e">
        <f t="shared" si="54"/>
        <v>#REF!</v>
      </c>
      <c r="R175" s="105" t="e">
        <f t="shared" si="54"/>
        <v>#REF!</v>
      </c>
      <c r="S175" s="105" t="e">
        <f t="shared" si="55"/>
        <v>#REF!</v>
      </c>
      <c r="T175" s="105"/>
      <c r="U175" s="105" t="e">
        <f t="shared" si="56"/>
        <v>#REF!</v>
      </c>
      <c r="V175" s="105" t="e">
        <f t="shared" si="57"/>
        <v>#REF!</v>
      </c>
      <c r="W175" s="105" t="e">
        <f t="shared" si="58"/>
        <v>#REF!</v>
      </c>
      <c r="X175" s="106" t="e">
        <f t="shared" si="59"/>
        <v>#REF!</v>
      </c>
      <c r="Y175" s="106" t="e">
        <f t="shared" si="60"/>
        <v>#REF!</v>
      </c>
      <c r="Z175" s="105" t="e">
        <f t="shared" si="61"/>
        <v>#REF!</v>
      </c>
      <c r="AA175" s="105" t="e">
        <f t="shared" si="65"/>
        <v>#REF!</v>
      </c>
      <c r="AB175" s="105"/>
      <c r="AC175" s="107" t="str">
        <f t="shared" si="62"/>
        <v>BERTAHAP</v>
      </c>
      <c r="AD175" s="108">
        <f t="shared" si="63"/>
        <v>0</v>
      </c>
      <c r="AE175" s="109">
        <v>2</v>
      </c>
      <c r="AF175" s="110"/>
      <c r="AG175" s="105" t="e">
        <f>IF(AF175&gt;#REF!,"LB","KR")</f>
        <v>#REF!</v>
      </c>
      <c r="AH175" s="110">
        <v>1925320000</v>
      </c>
      <c r="AI175" s="110">
        <v>2170143000</v>
      </c>
      <c r="AJ175" s="110">
        <v>2303993000</v>
      </c>
      <c r="AK175" s="111">
        <v>2446098000</v>
      </c>
      <c r="AL175" s="111">
        <v>2303993000</v>
      </c>
      <c r="AM175" s="110">
        <v>2446098000</v>
      </c>
      <c r="AN175" s="110" t="e">
        <f t="shared" si="45"/>
        <v>#REF!</v>
      </c>
    </row>
    <row r="176" spans="1:40">
      <c r="A176" s="3">
        <f t="shared" si="64"/>
        <v>137</v>
      </c>
      <c r="B176" s="96">
        <v>1</v>
      </c>
      <c r="C176" s="97" t="s">
        <v>167</v>
      </c>
      <c r="D176" s="98" t="s">
        <v>19</v>
      </c>
      <c r="E176" s="99"/>
      <c r="F176" s="100" t="s">
        <v>72</v>
      </c>
      <c r="G176" s="101">
        <f t="shared" si="46"/>
        <v>175</v>
      </c>
      <c r="H176" s="101">
        <f t="shared" si="47"/>
        <v>156</v>
      </c>
      <c r="I176" s="102">
        <f t="shared" si="48"/>
        <v>26438045</v>
      </c>
      <c r="J176" s="102" t="e">
        <f>SUMIF($AN$4:$AN$22,D176,#REF!)</f>
        <v>#REF!</v>
      </c>
      <c r="K176" s="103" t="e">
        <f t="shared" si="49"/>
        <v>#REF!</v>
      </c>
      <c r="L176" s="104" t="e">
        <f>SUMIF($AN$4:$AN$22,D176,#REF!)</f>
        <v>#REF!</v>
      </c>
      <c r="M176" s="105" t="e">
        <f t="shared" si="50"/>
        <v>#REF!</v>
      </c>
      <c r="N176" s="105" t="e">
        <f t="shared" si="51"/>
        <v>#REF!</v>
      </c>
      <c r="O176" s="105" t="e">
        <f t="shared" si="52"/>
        <v>#REF!</v>
      </c>
      <c r="P176" s="105" t="e">
        <f t="shared" si="53"/>
        <v>#REF!</v>
      </c>
      <c r="Q176" s="106" t="e">
        <f t="shared" si="54"/>
        <v>#REF!</v>
      </c>
      <c r="R176" s="105" t="e">
        <f t="shared" si="54"/>
        <v>#REF!</v>
      </c>
      <c r="S176" s="105" t="e">
        <f t="shared" si="55"/>
        <v>#REF!</v>
      </c>
      <c r="T176" s="105"/>
      <c r="U176" s="105" t="e">
        <f t="shared" si="56"/>
        <v>#REF!</v>
      </c>
      <c r="V176" s="105" t="e">
        <f t="shared" si="57"/>
        <v>#REF!</v>
      </c>
      <c r="W176" s="105" t="e">
        <f t="shared" si="58"/>
        <v>#REF!</v>
      </c>
      <c r="X176" s="106" t="e">
        <f t="shared" si="59"/>
        <v>#REF!</v>
      </c>
      <c r="Y176" s="106" t="e">
        <f t="shared" si="60"/>
        <v>#REF!</v>
      </c>
      <c r="Z176" s="105" t="e">
        <f t="shared" si="61"/>
        <v>#REF!</v>
      </c>
      <c r="AA176" s="105" t="e">
        <f t="shared" si="65"/>
        <v>#REF!</v>
      </c>
      <c r="AB176" s="105"/>
      <c r="AC176" s="107" t="str">
        <f t="shared" si="62"/>
        <v>BERTAHAP</v>
      </c>
      <c r="AD176" s="108">
        <f t="shared" si="63"/>
        <v>0</v>
      </c>
      <c r="AE176" s="109">
        <v>2</v>
      </c>
      <c r="AF176" s="110"/>
      <c r="AG176" s="105" t="e">
        <f>IF(AF176&gt;#REF!,"LB","KR")</f>
        <v>#REF!</v>
      </c>
      <c r="AH176" s="110">
        <v>4135362000</v>
      </c>
      <c r="AI176" s="110">
        <v>4661214000</v>
      </c>
      <c r="AJ176" s="110">
        <v>4948708000</v>
      </c>
      <c r="AK176" s="111">
        <v>5253933000</v>
      </c>
      <c r="AL176" s="111">
        <v>4948708000</v>
      </c>
      <c r="AM176" s="110">
        <v>5253933000</v>
      </c>
      <c r="AN176" s="110" t="e">
        <f t="shared" si="45"/>
        <v>#REF!</v>
      </c>
    </row>
    <row r="177" spans="1:40">
      <c r="A177" s="3">
        <f t="shared" si="64"/>
        <v>138</v>
      </c>
      <c r="B177" s="96">
        <v>2</v>
      </c>
      <c r="C177" s="97" t="s">
        <v>167</v>
      </c>
      <c r="D177" s="98" t="s">
        <v>29</v>
      </c>
      <c r="E177" s="99"/>
      <c r="F177" s="100" t="s">
        <v>74</v>
      </c>
      <c r="G177" s="101">
        <f t="shared" si="46"/>
        <v>85</v>
      </c>
      <c r="H177" s="101">
        <f t="shared" si="47"/>
        <v>74</v>
      </c>
      <c r="I177" s="102">
        <f t="shared" si="48"/>
        <v>26438045</v>
      </c>
      <c r="J177" s="102" t="e">
        <f>SUMIF($AN$4:$AN$22,D177,#REF!)</f>
        <v>#REF!</v>
      </c>
      <c r="K177" s="103" t="e">
        <f t="shared" si="49"/>
        <v>#REF!</v>
      </c>
      <c r="L177" s="104" t="e">
        <f>SUMIF($AN$4:$AN$22,D177,#REF!)</f>
        <v>#REF!</v>
      </c>
      <c r="M177" s="105" t="e">
        <f t="shared" si="50"/>
        <v>#REF!</v>
      </c>
      <c r="N177" s="105" t="e">
        <f t="shared" si="51"/>
        <v>#REF!</v>
      </c>
      <c r="O177" s="105" t="e">
        <f t="shared" si="52"/>
        <v>#REF!</v>
      </c>
      <c r="P177" s="105" t="e">
        <f t="shared" si="53"/>
        <v>#REF!</v>
      </c>
      <c r="Q177" s="106" t="e">
        <f t="shared" si="54"/>
        <v>#REF!</v>
      </c>
      <c r="R177" s="105" t="e">
        <f t="shared" si="54"/>
        <v>#REF!</v>
      </c>
      <c r="S177" s="105" t="e">
        <f t="shared" si="55"/>
        <v>#REF!</v>
      </c>
      <c r="T177" s="105"/>
      <c r="U177" s="105" t="e">
        <f t="shared" si="56"/>
        <v>#REF!</v>
      </c>
      <c r="V177" s="105" t="e">
        <f t="shared" si="57"/>
        <v>#REF!</v>
      </c>
      <c r="W177" s="105" t="e">
        <f t="shared" si="58"/>
        <v>#REF!</v>
      </c>
      <c r="X177" s="106" t="e">
        <f t="shared" si="59"/>
        <v>#REF!</v>
      </c>
      <c r="Y177" s="106" t="e">
        <f t="shared" si="60"/>
        <v>#REF!</v>
      </c>
      <c r="Z177" s="105" t="e">
        <f t="shared" si="61"/>
        <v>#REF!</v>
      </c>
      <c r="AA177" s="105" t="e">
        <f t="shared" si="65"/>
        <v>#REF!</v>
      </c>
      <c r="AB177" s="105"/>
      <c r="AC177" s="107" t="str">
        <f t="shared" si="62"/>
        <v>BERTAHAP</v>
      </c>
      <c r="AD177" s="108">
        <f t="shared" si="63"/>
        <v>0</v>
      </c>
      <c r="AE177" s="109">
        <v>2</v>
      </c>
      <c r="AF177" s="110"/>
      <c r="AG177" s="105" t="e">
        <f>IF(AF177&gt;#REF!,"LB","KR")</f>
        <v>#REF!</v>
      </c>
      <c r="AH177" s="110">
        <v>1925320000</v>
      </c>
      <c r="AI177" s="110">
        <v>2170143000</v>
      </c>
      <c r="AJ177" s="110">
        <v>2303993000</v>
      </c>
      <c r="AK177" s="111">
        <v>2446098000</v>
      </c>
      <c r="AL177" s="111">
        <v>2303993000</v>
      </c>
      <c r="AM177" s="110">
        <v>2446098000</v>
      </c>
      <c r="AN177" s="110" t="e">
        <f t="shared" si="45"/>
        <v>#REF!</v>
      </c>
    </row>
    <row r="178" spans="1:40">
      <c r="A178" s="3">
        <f t="shared" si="64"/>
        <v>139</v>
      </c>
      <c r="B178" s="96">
        <v>3</v>
      </c>
      <c r="C178" s="97" t="s">
        <v>167</v>
      </c>
      <c r="D178" s="98" t="s">
        <v>32</v>
      </c>
      <c r="E178" s="99"/>
      <c r="F178" s="100" t="s">
        <v>56</v>
      </c>
      <c r="G178" s="101">
        <f t="shared" si="46"/>
        <v>85</v>
      </c>
      <c r="H178" s="101">
        <f t="shared" si="47"/>
        <v>74</v>
      </c>
      <c r="I178" s="102">
        <f t="shared" si="48"/>
        <v>26438045</v>
      </c>
      <c r="J178" s="102" t="e">
        <f>SUMIF($AN$4:$AN$22,D178,#REF!)</f>
        <v>#REF!</v>
      </c>
      <c r="K178" s="103" t="e">
        <f t="shared" si="49"/>
        <v>#REF!</v>
      </c>
      <c r="L178" s="104" t="e">
        <f>SUMIF($AN$4:$AN$22,D178,#REF!)</f>
        <v>#REF!</v>
      </c>
      <c r="M178" s="105" t="e">
        <f t="shared" si="50"/>
        <v>#REF!</v>
      </c>
      <c r="N178" s="105" t="e">
        <f t="shared" si="51"/>
        <v>#REF!</v>
      </c>
      <c r="O178" s="105" t="e">
        <f t="shared" si="52"/>
        <v>#REF!</v>
      </c>
      <c r="P178" s="105" t="e">
        <f t="shared" si="53"/>
        <v>#REF!</v>
      </c>
      <c r="Q178" s="106" t="e">
        <f t="shared" si="54"/>
        <v>#REF!</v>
      </c>
      <c r="R178" s="105" t="e">
        <f t="shared" si="54"/>
        <v>#REF!</v>
      </c>
      <c r="S178" s="105" t="e">
        <f t="shared" si="55"/>
        <v>#REF!</v>
      </c>
      <c r="T178" s="105"/>
      <c r="U178" s="105" t="e">
        <f t="shared" si="56"/>
        <v>#REF!</v>
      </c>
      <c r="V178" s="105" t="e">
        <f t="shared" si="57"/>
        <v>#REF!</v>
      </c>
      <c r="W178" s="105" t="e">
        <f t="shared" si="58"/>
        <v>#REF!</v>
      </c>
      <c r="X178" s="106" t="e">
        <f t="shared" si="59"/>
        <v>#REF!</v>
      </c>
      <c r="Y178" s="106" t="e">
        <f t="shared" si="60"/>
        <v>#REF!</v>
      </c>
      <c r="Z178" s="105" t="e">
        <f t="shared" si="61"/>
        <v>#REF!</v>
      </c>
      <c r="AA178" s="105" t="e">
        <f t="shared" si="65"/>
        <v>#REF!</v>
      </c>
      <c r="AB178" s="105"/>
      <c r="AC178" s="107" t="str">
        <f t="shared" si="62"/>
        <v>BERTAHAP</v>
      </c>
      <c r="AD178" s="108">
        <f t="shared" si="63"/>
        <v>0</v>
      </c>
      <c r="AE178" s="109">
        <v>2</v>
      </c>
      <c r="AF178" s="110"/>
      <c r="AG178" s="105" t="e">
        <f>IF(AF178&gt;#REF!,"LB","KR")</f>
        <v>#REF!</v>
      </c>
      <c r="AH178" s="110">
        <v>1925320000</v>
      </c>
      <c r="AI178" s="110">
        <v>2170143000</v>
      </c>
      <c r="AJ178" s="110">
        <v>2303993000</v>
      </c>
      <c r="AK178" s="111">
        <v>2446098000</v>
      </c>
      <c r="AL178" s="111">
        <v>2303993000</v>
      </c>
      <c r="AM178" s="110">
        <v>2446098000</v>
      </c>
      <c r="AN178" s="110" t="e">
        <f t="shared" si="45"/>
        <v>#REF!</v>
      </c>
    </row>
    <row r="179" spans="1:40">
      <c r="A179" s="3">
        <f t="shared" si="64"/>
        <v>140</v>
      </c>
      <c r="B179" s="96">
        <v>4</v>
      </c>
      <c r="C179" s="97" t="s">
        <v>167</v>
      </c>
      <c r="D179" s="98" t="s">
        <v>38</v>
      </c>
      <c r="E179" s="99"/>
      <c r="F179" s="100" t="s">
        <v>58</v>
      </c>
      <c r="G179" s="101">
        <f t="shared" si="46"/>
        <v>101</v>
      </c>
      <c r="H179" s="101">
        <f t="shared" si="47"/>
        <v>90</v>
      </c>
      <c r="I179" s="102">
        <f t="shared" si="48"/>
        <v>26438045</v>
      </c>
      <c r="J179" s="102" t="e">
        <f>SUMIF($AN$4:$AN$22,D179,#REF!)</f>
        <v>#REF!</v>
      </c>
      <c r="K179" s="103" t="e">
        <f t="shared" si="49"/>
        <v>#REF!</v>
      </c>
      <c r="L179" s="104" t="e">
        <f>SUMIF($AN$4:$AN$22,D179,#REF!)</f>
        <v>#REF!</v>
      </c>
      <c r="M179" s="105" t="e">
        <f t="shared" si="50"/>
        <v>#REF!</v>
      </c>
      <c r="N179" s="105" t="e">
        <f t="shared" si="51"/>
        <v>#REF!</v>
      </c>
      <c r="O179" s="105" t="e">
        <f t="shared" si="52"/>
        <v>#REF!</v>
      </c>
      <c r="P179" s="105" t="e">
        <f t="shared" si="53"/>
        <v>#REF!</v>
      </c>
      <c r="Q179" s="106" t="e">
        <f t="shared" si="54"/>
        <v>#REF!</v>
      </c>
      <c r="R179" s="105" t="e">
        <f t="shared" si="54"/>
        <v>#REF!</v>
      </c>
      <c r="S179" s="105" t="e">
        <f t="shared" si="55"/>
        <v>#REF!</v>
      </c>
      <c r="T179" s="105"/>
      <c r="U179" s="105" t="e">
        <f t="shared" si="56"/>
        <v>#REF!</v>
      </c>
      <c r="V179" s="105" t="e">
        <f t="shared" si="57"/>
        <v>#REF!</v>
      </c>
      <c r="W179" s="105" t="e">
        <f t="shared" si="58"/>
        <v>#REF!</v>
      </c>
      <c r="X179" s="106" t="e">
        <f t="shared" si="59"/>
        <v>#REF!</v>
      </c>
      <c r="Y179" s="106" t="e">
        <f t="shared" si="60"/>
        <v>#REF!</v>
      </c>
      <c r="Z179" s="105" t="e">
        <f t="shared" si="61"/>
        <v>#REF!</v>
      </c>
      <c r="AA179" s="105" t="e">
        <f t="shared" si="65"/>
        <v>#REF!</v>
      </c>
      <c r="AB179" s="105"/>
      <c r="AC179" s="107" t="str">
        <f t="shared" si="62"/>
        <v>BERTAHAP</v>
      </c>
      <c r="AD179" s="108">
        <f t="shared" si="63"/>
        <v>0</v>
      </c>
      <c r="AE179" s="109">
        <v>2</v>
      </c>
      <c r="AF179" s="110"/>
      <c r="AG179" s="105" t="e">
        <f>IF(AF179&gt;#REF!,"LB","KR")</f>
        <v>#REF!</v>
      </c>
      <c r="AH179" s="110">
        <v>2341605000</v>
      </c>
      <c r="AI179" s="110">
        <v>2639363000</v>
      </c>
      <c r="AJ179" s="110">
        <v>2802153000</v>
      </c>
      <c r="AK179" s="111">
        <v>2974984000</v>
      </c>
      <c r="AL179" s="111">
        <v>2802153000</v>
      </c>
      <c r="AM179" s="110">
        <v>2974984000</v>
      </c>
      <c r="AN179" s="110" t="e">
        <f t="shared" si="45"/>
        <v>#REF!</v>
      </c>
    </row>
    <row r="180" spans="1:40">
      <c r="A180" s="3">
        <f t="shared" si="64"/>
        <v>141</v>
      </c>
      <c r="B180" s="96">
        <v>5</v>
      </c>
      <c r="C180" s="97" t="s">
        <v>167</v>
      </c>
      <c r="D180" s="98" t="s">
        <v>44</v>
      </c>
      <c r="E180" s="99"/>
      <c r="F180" s="100" t="s">
        <v>60</v>
      </c>
      <c r="G180" s="101">
        <f t="shared" si="46"/>
        <v>101</v>
      </c>
      <c r="H180" s="101">
        <f t="shared" si="47"/>
        <v>90</v>
      </c>
      <c r="I180" s="102">
        <f t="shared" si="48"/>
        <v>26438045</v>
      </c>
      <c r="J180" s="102" t="e">
        <f>SUMIF($AN$4:$AN$22,D180,#REF!)</f>
        <v>#REF!</v>
      </c>
      <c r="K180" s="103" t="e">
        <f t="shared" si="49"/>
        <v>#REF!</v>
      </c>
      <c r="L180" s="104" t="e">
        <f>SUMIF($AN$4:$AN$22,D180,#REF!)</f>
        <v>#REF!</v>
      </c>
      <c r="M180" s="105" t="e">
        <f t="shared" si="50"/>
        <v>#REF!</v>
      </c>
      <c r="N180" s="105" t="e">
        <f t="shared" si="51"/>
        <v>#REF!</v>
      </c>
      <c r="O180" s="105" t="e">
        <f t="shared" si="52"/>
        <v>#REF!</v>
      </c>
      <c r="P180" s="105" t="e">
        <f t="shared" si="53"/>
        <v>#REF!</v>
      </c>
      <c r="Q180" s="106" t="e">
        <f t="shared" si="54"/>
        <v>#REF!</v>
      </c>
      <c r="R180" s="105" t="e">
        <f t="shared" si="54"/>
        <v>#REF!</v>
      </c>
      <c r="S180" s="105" t="e">
        <f t="shared" si="55"/>
        <v>#REF!</v>
      </c>
      <c r="T180" s="105"/>
      <c r="U180" s="105" t="e">
        <f t="shared" si="56"/>
        <v>#REF!</v>
      </c>
      <c r="V180" s="105" t="e">
        <f t="shared" si="57"/>
        <v>#REF!</v>
      </c>
      <c r="W180" s="105" t="e">
        <f t="shared" si="58"/>
        <v>#REF!</v>
      </c>
      <c r="X180" s="106" t="e">
        <f t="shared" si="59"/>
        <v>#REF!</v>
      </c>
      <c r="Y180" s="106" t="e">
        <f t="shared" si="60"/>
        <v>#REF!</v>
      </c>
      <c r="Z180" s="105" t="e">
        <f t="shared" si="61"/>
        <v>#REF!</v>
      </c>
      <c r="AA180" s="105" t="e">
        <f t="shared" si="65"/>
        <v>#REF!</v>
      </c>
      <c r="AB180" s="105"/>
      <c r="AC180" s="107" t="str">
        <f t="shared" si="62"/>
        <v>BERTAHAP</v>
      </c>
      <c r="AD180" s="108">
        <f t="shared" si="63"/>
        <v>0</v>
      </c>
      <c r="AE180" s="109">
        <v>2</v>
      </c>
      <c r="AF180" s="110"/>
      <c r="AG180" s="105" t="e">
        <f>IF(AF180&gt;#REF!,"LB","KR")</f>
        <v>#REF!</v>
      </c>
      <c r="AH180" s="110">
        <v>2341605000</v>
      </c>
      <c r="AI180" s="110">
        <v>2639363000</v>
      </c>
      <c r="AJ180" s="110">
        <v>2802153000</v>
      </c>
      <c r="AK180" s="111">
        <v>2974984000</v>
      </c>
      <c r="AL180" s="111">
        <v>2802153000</v>
      </c>
      <c r="AM180" s="110">
        <v>2974984000</v>
      </c>
      <c r="AN180" s="110" t="e">
        <f t="shared" si="45"/>
        <v>#REF!</v>
      </c>
    </row>
    <row r="181" spans="1:40">
      <c r="A181" s="3">
        <f t="shared" si="64"/>
        <v>142</v>
      </c>
      <c r="B181" s="96">
        <v>6</v>
      </c>
      <c r="C181" s="97" t="s">
        <v>167</v>
      </c>
      <c r="D181" s="96">
        <v>11</v>
      </c>
      <c r="E181" s="99"/>
      <c r="F181" s="100" t="s">
        <v>62</v>
      </c>
      <c r="G181" s="101">
        <f t="shared" si="46"/>
        <v>101</v>
      </c>
      <c r="H181" s="101">
        <f t="shared" si="47"/>
        <v>90</v>
      </c>
      <c r="I181" s="102">
        <f t="shared" si="48"/>
        <v>26438045</v>
      </c>
      <c r="J181" s="102" t="e">
        <f>SUMIF($AN$4:$AN$22,D181,#REF!)</f>
        <v>#REF!</v>
      </c>
      <c r="K181" s="103" t="e">
        <f t="shared" si="49"/>
        <v>#REF!</v>
      </c>
      <c r="L181" s="104" t="e">
        <f>SUMIF($AN$4:$AN$22,D181,#REF!)</f>
        <v>#REF!</v>
      </c>
      <c r="M181" s="105" t="e">
        <f t="shared" si="50"/>
        <v>#REF!</v>
      </c>
      <c r="N181" s="105" t="e">
        <f t="shared" si="51"/>
        <v>#REF!</v>
      </c>
      <c r="O181" s="105" t="e">
        <f t="shared" si="52"/>
        <v>#REF!</v>
      </c>
      <c r="P181" s="105" t="e">
        <f t="shared" si="53"/>
        <v>#REF!</v>
      </c>
      <c r="Q181" s="106" t="e">
        <f t="shared" si="54"/>
        <v>#REF!</v>
      </c>
      <c r="R181" s="105" t="e">
        <f t="shared" si="54"/>
        <v>#REF!</v>
      </c>
      <c r="S181" s="105" t="e">
        <f t="shared" si="55"/>
        <v>#REF!</v>
      </c>
      <c r="T181" s="105"/>
      <c r="U181" s="105" t="e">
        <f t="shared" si="56"/>
        <v>#REF!</v>
      </c>
      <c r="V181" s="105" t="e">
        <f t="shared" si="57"/>
        <v>#REF!</v>
      </c>
      <c r="W181" s="105" t="e">
        <f t="shared" si="58"/>
        <v>#REF!</v>
      </c>
      <c r="X181" s="106" t="e">
        <f t="shared" si="59"/>
        <v>#REF!</v>
      </c>
      <c r="Y181" s="106" t="e">
        <f t="shared" si="60"/>
        <v>#REF!</v>
      </c>
      <c r="Z181" s="105" t="e">
        <f t="shared" si="61"/>
        <v>#REF!</v>
      </c>
      <c r="AA181" s="105" t="e">
        <f t="shared" si="65"/>
        <v>#REF!</v>
      </c>
      <c r="AB181" s="105"/>
      <c r="AC181" s="107" t="str">
        <f t="shared" si="62"/>
        <v>BERTAHAP</v>
      </c>
      <c r="AD181" s="108">
        <f t="shared" si="63"/>
        <v>0</v>
      </c>
      <c r="AE181" s="109">
        <v>2</v>
      </c>
      <c r="AF181" s="110"/>
      <c r="AG181" s="105" t="e">
        <f>IF(AF181&gt;#REF!,"LB","KR")</f>
        <v>#REF!</v>
      </c>
      <c r="AH181" s="110">
        <v>2341605000</v>
      </c>
      <c r="AI181" s="110">
        <v>2639363000</v>
      </c>
      <c r="AJ181" s="110">
        <v>2802153000</v>
      </c>
      <c r="AK181" s="111">
        <v>2974984000</v>
      </c>
      <c r="AL181" s="111">
        <v>2802153000</v>
      </c>
      <c r="AM181" s="110">
        <v>2974984000</v>
      </c>
      <c r="AN181" s="110" t="e">
        <f t="shared" si="45"/>
        <v>#REF!</v>
      </c>
    </row>
    <row r="182" spans="1:40">
      <c r="A182" s="3">
        <f t="shared" si="64"/>
        <v>143</v>
      </c>
      <c r="B182" s="96">
        <v>7</v>
      </c>
      <c r="C182" s="97" t="s">
        <v>167</v>
      </c>
      <c r="D182" s="96">
        <v>15</v>
      </c>
      <c r="E182" s="99"/>
      <c r="F182" s="100" t="s">
        <v>64</v>
      </c>
      <c r="G182" s="101">
        <f t="shared" si="46"/>
        <v>101</v>
      </c>
      <c r="H182" s="101">
        <f t="shared" si="47"/>
        <v>90</v>
      </c>
      <c r="I182" s="102">
        <f t="shared" si="48"/>
        <v>26438045</v>
      </c>
      <c r="J182" s="102" t="e">
        <f>SUMIF($AN$4:$AN$22,D182,#REF!)</f>
        <v>#REF!</v>
      </c>
      <c r="K182" s="103" t="e">
        <f t="shared" si="49"/>
        <v>#REF!</v>
      </c>
      <c r="L182" s="104" t="e">
        <f>SUMIF($AN$4:$AN$22,D182,#REF!)</f>
        <v>#REF!</v>
      </c>
      <c r="M182" s="105" t="e">
        <f t="shared" si="50"/>
        <v>#REF!</v>
      </c>
      <c r="N182" s="105" t="e">
        <f t="shared" si="51"/>
        <v>#REF!</v>
      </c>
      <c r="O182" s="105" t="e">
        <f t="shared" si="52"/>
        <v>#REF!</v>
      </c>
      <c r="P182" s="105" t="e">
        <f t="shared" si="53"/>
        <v>#REF!</v>
      </c>
      <c r="Q182" s="106" t="e">
        <f t="shared" si="54"/>
        <v>#REF!</v>
      </c>
      <c r="R182" s="105" t="e">
        <f t="shared" si="54"/>
        <v>#REF!</v>
      </c>
      <c r="S182" s="105" t="e">
        <f t="shared" si="55"/>
        <v>#REF!</v>
      </c>
      <c r="T182" s="105"/>
      <c r="U182" s="105" t="e">
        <f t="shared" si="56"/>
        <v>#REF!</v>
      </c>
      <c r="V182" s="105" t="e">
        <f t="shared" si="57"/>
        <v>#REF!</v>
      </c>
      <c r="W182" s="105" t="e">
        <f t="shared" si="58"/>
        <v>#REF!</v>
      </c>
      <c r="X182" s="106" t="e">
        <f t="shared" si="59"/>
        <v>#REF!</v>
      </c>
      <c r="Y182" s="106" t="e">
        <f t="shared" si="60"/>
        <v>#REF!</v>
      </c>
      <c r="Z182" s="105" t="e">
        <f t="shared" si="61"/>
        <v>#REF!</v>
      </c>
      <c r="AA182" s="105" t="e">
        <f t="shared" si="65"/>
        <v>#REF!</v>
      </c>
      <c r="AB182" s="105"/>
      <c r="AC182" s="107" t="str">
        <f t="shared" si="62"/>
        <v>BERTAHAP</v>
      </c>
      <c r="AD182" s="108">
        <f t="shared" si="63"/>
        <v>0</v>
      </c>
      <c r="AE182" s="109">
        <v>2</v>
      </c>
      <c r="AF182" s="110"/>
      <c r="AG182" s="105" t="e">
        <f>IF(AF182&gt;#REF!,"LB","KR")</f>
        <v>#REF!</v>
      </c>
      <c r="AH182" s="110">
        <v>2341605000</v>
      </c>
      <c r="AI182" s="110">
        <v>2639363000</v>
      </c>
      <c r="AJ182" s="110">
        <v>2802153000</v>
      </c>
      <c r="AK182" s="111">
        <v>2974984000</v>
      </c>
      <c r="AL182" s="111">
        <v>2802153000</v>
      </c>
      <c r="AM182" s="110">
        <v>2974984000</v>
      </c>
      <c r="AN182" s="110" t="e">
        <f t="shared" si="45"/>
        <v>#REF!</v>
      </c>
    </row>
    <row r="183" spans="1:40">
      <c r="A183" s="3">
        <f t="shared" si="64"/>
        <v>144</v>
      </c>
      <c r="B183" s="96">
        <v>8</v>
      </c>
      <c r="C183" s="97" t="s">
        <v>167</v>
      </c>
      <c r="D183" s="96">
        <v>17</v>
      </c>
      <c r="E183" s="99"/>
      <c r="F183" s="100" t="s">
        <v>67</v>
      </c>
      <c r="G183" s="101">
        <f t="shared" si="46"/>
        <v>85</v>
      </c>
      <c r="H183" s="101">
        <f t="shared" si="47"/>
        <v>74</v>
      </c>
      <c r="I183" s="102">
        <f t="shared" si="48"/>
        <v>26438045</v>
      </c>
      <c r="J183" s="102" t="e">
        <f>SUMIF($AN$4:$AN$22,D183,#REF!)</f>
        <v>#REF!</v>
      </c>
      <c r="K183" s="103" t="e">
        <f t="shared" si="49"/>
        <v>#REF!</v>
      </c>
      <c r="L183" s="104" t="e">
        <f>SUMIF($AN$4:$AN$22,D183,#REF!)</f>
        <v>#REF!</v>
      </c>
      <c r="M183" s="105" t="e">
        <f t="shared" si="50"/>
        <v>#REF!</v>
      </c>
      <c r="N183" s="105" t="e">
        <f t="shared" si="51"/>
        <v>#REF!</v>
      </c>
      <c r="O183" s="105" t="e">
        <f t="shared" si="52"/>
        <v>#REF!</v>
      </c>
      <c r="P183" s="105" t="e">
        <f t="shared" si="53"/>
        <v>#REF!</v>
      </c>
      <c r="Q183" s="106" t="e">
        <f t="shared" si="54"/>
        <v>#REF!</v>
      </c>
      <c r="R183" s="105" t="e">
        <f t="shared" si="54"/>
        <v>#REF!</v>
      </c>
      <c r="S183" s="105" t="e">
        <f t="shared" si="55"/>
        <v>#REF!</v>
      </c>
      <c r="T183" s="105"/>
      <c r="U183" s="105" t="e">
        <f t="shared" si="56"/>
        <v>#REF!</v>
      </c>
      <c r="V183" s="105" t="e">
        <f t="shared" si="57"/>
        <v>#REF!</v>
      </c>
      <c r="W183" s="105" t="e">
        <f t="shared" si="58"/>
        <v>#REF!</v>
      </c>
      <c r="X183" s="106" t="e">
        <f t="shared" si="59"/>
        <v>#REF!</v>
      </c>
      <c r="Y183" s="106" t="e">
        <f t="shared" si="60"/>
        <v>#REF!</v>
      </c>
      <c r="Z183" s="105" t="e">
        <f t="shared" si="61"/>
        <v>#REF!</v>
      </c>
      <c r="AA183" s="105" t="e">
        <f t="shared" si="65"/>
        <v>#REF!</v>
      </c>
      <c r="AB183" s="105"/>
      <c r="AC183" s="107" t="str">
        <f t="shared" si="62"/>
        <v>BERTAHAP</v>
      </c>
      <c r="AD183" s="108">
        <f t="shared" si="63"/>
        <v>0</v>
      </c>
      <c r="AE183" s="109">
        <v>2</v>
      </c>
      <c r="AF183" s="110"/>
      <c r="AG183" s="105" t="e">
        <f>IF(AF183&gt;#REF!,"LB","KR")</f>
        <v>#REF!</v>
      </c>
      <c r="AH183" s="110">
        <v>1925320000</v>
      </c>
      <c r="AI183" s="110">
        <v>2170143000</v>
      </c>
      <c r="AJ183" s="110">
        <v>2303993000</v>
      </c>
      <c r="AK183" s="111">
        <v>2446098000</v>
      </c>
      <c r="AL183" s="111">
        <v>2303993000</v>
      </c>
      <c r="AM183" s="110">
        <v>2446098000</v>
      </c>
      <c r="AN183" s="110" t="e">
        <f t="shared" si="45"/>
        <v>#REF!</v>
      </c>
    </row>
    <row r="184" spans="1:40">
      <c r="A184" s="3">
        <f t="shared" si="64"/>
        <v>145</v>
      </c>
      <c r="B184" s="96">
        <v>1</v>
      </c>
      <c r="C184" s="97" t="s">
        <v>169</v>
      </c>
      <c r="D184" s="98" t="s">
        <v>19</v>
      </c>
      <c r="E184" s="99"/>
      <c r="F184" s="100" t="s">
        <v>72</v>
      </c>
      <c r="G184" s="101">
        <f t="shared" si="46"/>
        <v>175</v>
      </c>
      <c r="H184" s="101">
        <f t="shared" si="47"/>
        <v>156</v>
      </c>
      <c r="I184" s="102">
        <f t="shared" si="48"/>
        <v>26438045</v>
      </c>
      <c r="J184" s="102" t="e">
        <f>SUMIF($AN$4:$AN$22,D184,#REF!)</f>
        <v>#REF!</v>
      </c>
      <c r="K184" s="103" t="e">
        <f t="shared" si="49"/>
        <v>#REF!</v>
      </c>
      <c r="L184" s="104" t="e">
        <f>SUMIF($AN$4:$AN$22,D184,#REF!)</f>
        <v>#REF!</v>
      </c>
      <c r="M184" s="105" t="e">
        <f t="shared" si="50"/>
        <v>#REF!</v>
      </c>
      <c r="N184" s="105" t="e">
        <f t="shared" si="51"/>
        <v>#REF!</v>
      </c>
      <c r="O184" s="105" t="e">
        <f t="shared" si="52"/>
        <v>#REF!</v>
      </c>
      <c r="P184" s="105" t="e">
        <f t="shared" si="53"/>
        <v>#REF!</v>
      </c>
      <c r="Q184" s="106" t="e">
        <f t="shared" si="54"/>
        <v>#REF!</v>
      </c>
      <c r="R184" s="105" t="e">
        <f t="shared" si="54"/>
        <v>#REF!</v>
      </c>
      <c r="S184" s="105" t="e">
        <f t="shared" si="55"/>
        <v>#REF!</v>
      </c>
      <c r="T184" s="105"/>
      <c r="U184" s="105" t="e">
        <f t="shared" si="56"/>
        <v>#REF!</v>
      </c>
      <c r="V184" s="105" t="e">
        <f t="shared" si="57"/>
        <v>#REF!</v>
      </c>
      <c r="W184" s="105" t="e">
        <f t="shared" si="58"/>
        <v>#REF!</v>
      </c>
      <c r="X184" s="106" t="e">
        <f t="shared" si="59"/>
        <v>#REF!</v>
      </c>
      <c r="Y184" s="106" t="e">
        <f t="shared" si="60"/>
        <v>#REF!</v>
      </c>
      <c r="Z184" s="105" t="e">
        <f t="shared" si="61"/>
        <v>#REF!</v>
      </c>
      <c r="AA184" s="105" t="e">
        <f t="shared" si="65"/>
        <v>#REF!</v>
      </c>
      <c r="AB184" s="105"/>
      <c r="AC184" s="107" t="str">
        <f t="shared" si="62"/>
        <v>BERTAHAP</v>
      </c>
      <c r="AD184" s="108">
        <f t="shared" si="63"/>
        <v>0</v>
      </c>
      <c r="AE184" s="109">
        <v>2</v>
      </c>
      <c r="AF184" s="110"/>
      <c r="AG184" s="105" t="e">
        <f>IF(AF184&gt;#REF!,"LB","KR")</f>
        <v>#REF!</v>
      </c>
      <c r="AH184" s="110">
        <v>4176307000</v>
      </c>
      <c r="AI184" s="110">
        <v>4707365000</v>
      </c>
      <c r="AJ184" s="110">
        <v>4997705000</v>
      </c>
      <c r="AK184" s="111">
        <v>5305952000</v>
      </c>
      <c r="AL184" s="111">
        <v>4997705000</v>
      </c>
      <c r="AM184" s="110">
        <v>5305952000</v>
      </c>
      <c r="AN184" s="110" t="e">
        <f t="shared" si="45"/>
        <v>#REF!</v>
      </c>
    </row>
    <row r="185" spans="1:40">
      <c r="A185" s="3">
        <f t="shared" si="64"/>
        <v>146</v>
      </c>
      <c r="B185" s="96">
        <v>2</v>
      </c>
      <c r="C185" s="97" t="s">
        <v>169</v>
      </c>
      <c r="D185" s="98" t="s">
        <v>29</v>
      </c>
      <c r="E185" s="99"/>
      <c r="F185" s="100" t="s">
        <v>74</v>
      </c>
      <c r="G185" s="101">
        <f t="shared" si="46"/>
        <v>85</v>
      </c>
      <c r="H185" s="101">
        <f t="shared" si="47"/>
        <v>74</v>
      </c>
      <c r="I185" s="102">
        <f t="shared" si="48"/>
        <v>26438045</v>
      </c>
      <c r="J185" s="102" t="e">
        <f>SUMIF($AN$4:$AN$22,D185,#REF!)</f>
        <v>#REF!</v>
      </c>
      <c r="K185" s="103" t="e">
        <f t="shared" si="49"/>
        <v>#REF!</v>
      </c>
      <c r="L185" s="104" t="e">
        <f>SUMIF($AN$4:$AN$22,D185,#REF!)</f>
        <v>#REF!</v>
      </c>
      <c r="M185" s="105" t="e">
        <f t="shared" si="50"/>
        <v>#REF!</v>
      </c>
      <c r="N185" s="105" t="e">
        <f t="shared" si="51"/>
        <v>#REF!</v>
      </c>
      <c r="O185" s="105" t="e">
        <f t="shared" si="52"/>
        <v>#REF!</v>
      </c>
      <c r="P185" s="105" t="e">
        <f t="shared" si="53"/>
        <v>#REF!</v>
      </c>
      <c r="Q185" s="106" t="e">
        <f t="shared" si="54"/>
        <v>#REF!</v>
      </c>
      <c r="R185" s="105" t="e">
        <f t="shared" si="54"/>
        <v>#REF!</v>
      </c>
      <c r="S185" s="105" t="e">
        <f t="shared" si="55"/>
        <v>#REF!</v>
      </c>
      <c r="T185" s="105"/>
      <c r="U185" s="105" t="e">
        <f t="shared" si="56"/>
        <v>#REF!</v>
      </c>
      <c r="V185" s="105" t="e">
        <f t="shared" si="57"/>
        <v>#REF!</v>
      </c>
      <c r="W185" s="105" t="e">
        <f t="shared" si="58"/>
        <v>#REF!</v>
      </c>
      <c r="X185" s="106" t="e">
        <f t="shared" si="59"/>
        <v>#REF!</v>
      </c>
      <c r="Y185" s="106" t="e">
        <f t="shared" si="60"/>
        <v>#REF!</v>
      </c>
      <c r="Z185" s="105" t="e">
        <f t="shared" si="61"/>
        <v>#REF!</v>
      </c>
      <c r="AA185" s="105" t="e">
        <f t="shared" si="65"/>
        <v>#REF!</v>
      </c>
      <c r="AB185" s="105"/>
      <c r="AC185" s="107" t="str">
        <f t="shared" si="62"/>
        <v>BERTAHAP</v>
      </c>
      <c r="AD185" s="108">
        <f t="shared" si="63"/>
        <v>0</v>
      </c>
      <c r="AE185" s="109">
        <v>2</v>
      </c>
      <c r="AF185" s="110"/>
      <c r="AG185" s="105" t="e">
        <f>IF(AF185&gt;#REF!,"LB","KR")</f>
        <v>#REF!</v>
      </c>
      <c r="AH185" s="110">
        <v>1944382000</v>
      </c>
      <c r="AI185" s="110">
        <v>2191629000</v>
      </c>
      <c r="AJ185" s="110">
        <v>2326804000</v>
      </c>
      <c r="AK185" s="111">
        <v>2470317000</v>
      </c>
      <c r="AL185" s="111">
        <v>2326804000</v>
      </c>
      <c r="AM185" s="110">
        <v>2470317000</v>
      </c>
      <c r="AN185" s="110" t="e">
        <f t="shared" si="45"/>
        <v>#REF!</v>
      </c>
    </row>
    <row r="186" spans="1:40">
      <c r="A186" s="3">
        <f t="shared" si="64"/>
        <v>147</v>
      </c>
      <c r="B186" s="96">
        <v>3</v>
      </c>
      <c r="C186" s="97" t="s">
        <v>169</v>
      </c>
      <c r="D186" s="98" t="s">
        <v>32</v>
      </c>
      <c r="E186" s="99"/>
      <c r="F186" s="100" t="s">
        <v>56</v>
      </c>
      <c r="G186" s="101">
        <f t="shared" si="46"/>
        <v>85</v>
      </c>
      <c r="H186" s="101">
        <f t="shared" si="47"/>
        <v>74</v>
      </c>
      <c r="I186" s="102">
        <f t="shared" si="48"/>
        <v>26438045</v>
      </c>
      <c r="J186" s="102" t="e">
        <f>SUMIF($AN$4:$AN$22,D186,#REF!)</f>
        <v>#REF!</v>
      </c>
      <c r="K186" s="103" t="e">
        <f t="shared" si="49"/>
        <v>#REF!</v>
      </c>
      <c r="L186" s="104" t="e">
        <f>SUMIF($AN$4:$AN$22,D186,#REF!)</f>
        <v>#REF!</v>
      </c>
      <c r="M186" s="105" t="e">
        <f t="shared" si="50"/>
        <v>#REF!</v>
      </c>
      <c r="N186" s="105" t="e">
        <f t="shared" si="51"/>
        <v>#REF!</v>
      </c>
      <c r="O186" s="105" t="e">
        <f t="shared" si="52"/>
        <v>#REF!</v>
      </c>
      <c r="P186" s="105" t="e">
        <f t="shared" si="53"/>
        <v>#REF!</v>
      </c>
      <c r="Q186" s="106" t="e">
        <f t="shared" si="54"/>
        <v>#REF!</v>
      </c>
      <c r="R186" s="105" t="e">
        <f t="shared" si="54"/>
        <v>#REF!</v>
      </c>
      <c r="S186" s="105" t="e">
        <f t="shared" si="55"/>
        <v>#REF!</v>
      </c>
      <c r="T186" s="105"/>
      <c r="U186" s="105" t="e">
        <f t="shared" si="56"/>
        <v>#REF!</v>
      </c>
      <c r="V186" s="105" t="e">
        <f t="shared" si="57"/>
        <v>#REF!</v>
      </c>
      <c r="W186" s="105" t="e">
        <f t="shared" si="58"/>
        <v>#REF!</v>
      </c>
      <c r="X186" s="106" t="e">
        <f t="shared" si="59"/>
        <v>#REF!</v>
      </c>
      <c r="Y186" s="106" t="e">
        <f t="shared" si="60"/>
        <v>#REF!</v>
      </c>
      <c r="Z186" s="105" t="e">
        <f t="shared" si="61"/>
        <v>#REF!</v>
      </c>
      <c r="AA186" s="105" t="e">
        <f t="shared" si="65"/>
        <v>#REF!</v>
      </c>
      <c r="AB186" s="105"/>
      <c r="AC186" s="107" t="str">
        <f t="shared" si="62"/>
        <v>BERTAHAP</v>
      </c>
      <c r="AD186" s="108">
        <f t="shared" si="63"/>
        <v>0</v>
      </c>
      <c r="AE186" s="109">
        <v>2</v>
      </c>
      <c r="AF186" s="110"/>
      <c r="AG186" s="105" t="e">
        <f>IF(AF186&gt;#REF!,"LB","KR")</f>
        <v>#REF!</v>
      </c>
      <c r="AH186" s="110">
        <v>1944382000</v>
      </c>
      <c r="AI186" s="110">
        <v>2191629000</v>
      </c>
      <c r="AJ186" s="110">
        <v>2326804000</v>
      </c>
      <c r="AK186" s="111">
        <v>2470317000</v>
      </c>
      <c r="AL186" s="111">
        <v>2326804000</v>
      </c>
      <c r="AM186" s="110">
        <v>2470317000</v>
      </c>
      <c r="AN186" s="110" t="e">
        <f t="shared" si="45"/>
        <v>#REF!</v>
      </c>
    </row>
    <row r="187" spans="1:40">
      <c r="A187" s="3">
        <f t="shared" si="64"/>
        <v>148</v>
      </c>
      <c r="B187" s="96">
        <v>4</v>
      </c>
      <c r="C187" s="97" t="s">
        <v>169</v>
      </c>
      <c r="D187" s="98" t="s">
        <v>38</v>
      </c>
      <c r="E187" s="99"/>
      <c r="F187" s="100" t="s">
        <v>58</v>
      </c>
      <c r="G187" s="101">
        <f t="shared" si="46"/>
        <v>101</v>
      </c>
      <c r="H187" s="101">
        <f t="shared" si="47"/>
        <v>90</v>
      </c>
      <c r="I187" s="102">
        <f t="shared" si="48"/>
        <v>26438045</v>
      </c>
      <c r="J187" s="102" t="e">
        <f>SUMIF($AN$4:$AN$22,D187,#REF!)</f>
        <v>#REF!</v>
      </c>
      <c r="K187" s="103" t="e">
        <f t="shared" si="49"/>
        <v>#REF!</v>
      </c>
      <c r="L187" s="104" t="e">
        <f>SUMIF($AN$4:$AN$22,D187,#REF!)</f>
        <v>#REF!</v>
      </c>
      <c r="M187" s="105" t="e">
        <f t="shared" si="50"/>
        <v>#REF!</v>
      </c>
      <c r="N187" s="105" t="e">
        <f t="shared" si="51"/>
        <v>#REF!</v>
      </c>
      <c r="O187" s="105" t="e">
        <f t="shared" si="52"/>
        <v>#REF!</v>
      </c>
      <c r="P187" s="105" t="e">
        <f t="shared" si="53"/>
        <v>#REF!</v>
      </c>
      <c r="Q187" s="106" t="e">
        <f t="shared" si="54"/>
        <v>#REF!</v>
      </c>
      <c r="R187" s="105" t="e">
        <f t="shared" si="54"/>
        <v>#REF!</v>
      </c>
      <c r="S187" s="105" t="e">
        <f t="shared" si="55"/>
        <v>#REF!</v>
      </c>
      <c r="T187" s="105"/>
      <c r="U187" s="105" t="e">
        <f t="shared" si="56"/>
        <v>#REF!</v>
      </c>
      <c r="V187" s="105" t="e">
        <f t="shared" si="57"/>
        <v>#REF!</v>
      </c>
      <c r="W187" s="105" t="e">
        <f t="shared" si="58"/>
        <v>#REF!</v>
      </c>
      <c r="X187" s="106" t="e">
        <f t="shared" si="59"/>
        <v>#REF!</v>
      </c>
      <c r="Y187" s="106" t="e">
        <f t="shared" si="60"/>
        <v>#REF!</v>
      </c>
      <c r="Z187" s="105" t="e">
        <f t="shared" si="61"/>
        <v>#REF!</v>
      </c>
      <c r="AA187" s="105" t="e">
        <f t="shared" si="65"/>
        <v>#REF!</v>
      </c>
      <c r="AB187" s="105"/>
      <c r="AC187" s="107" t="str">
        <f t="shared" si="62"/>
        <v>BERTAHAP</v>
      </c>
      <c r="AD187" s="108">
        <f t="shared" si="63"/>
        <v>0</v>
      </c>
      <c r="AE187" s="109">
        <v>2</v>
      </c>
      <c r="AF187" s="110"/>
      <c r="AG187" s="105" t="e">
        <f>IF(AF187&gt;#REF!,"LB","KR")</f>
        <v>#REF!</v>
      </c>
      <c r="AH187" s="110">
        <v>2364789000</v>
      </c>
      <c r="AI187" s="110">
        <v>2665495000</v>
      </c>
      <c r="AJ187" s="110">
        <v>2829897000</v>
      </c>
      <c r="AK187" s="111">
        <v>3004439000</v>
      </c>
      <c r="AL187" s="111">
        <v>2829897000</v>
      </c>
      <c r="AM187" s="110">
        <v>3004439000</v>
      </c>
      <c r="AN187" s="110" t="e">
        <f t="shared" si="45"/>
        <v>#REF!</v>
      </c>
    </row>
    <row r="188" spans="1:40">
      <c r="A188" s="3">
        <f t="shared" si="64"/>
        <v>149</v>
      </c>
      <c r="B188" s="96">
        <v>5</v>
      </c>
      <c r="C188" s="97" t="s">
        <v>169</v>
      </c>
      <c r="D188" s="98" t="s">
        <v>44</v>
      </c>
      <c r="E188" s="99"/>
      <c r="F188" s="100" t="s">
        <v>60</v>
      </c>
      <c r="G188" s="101">
        <f t="shared" si="46"/>
        <v>101</v>
      </c>
      <c r="H188" s="101">
        <f t="shared" si="47"/>
        <v>90</v>
      </c>
      <c r="I188" s="102">
        <f t="shared" si="48"/>
        <v>26438045</v>
      </c>
      <c r="J188" s="102" t="e">
        <f>SUMIF($AN$4:$AN$22,D188,#REF!)</f>
        <v>#REF!</v>
      </c>
      <c r="K188" s="103" t="e">
        <f t="shared" si="49"/>
        <v>#REF!</v>
      </c>
      <c r="L188" s="104" t="e">
        <f>SUMIF($AN$4:$AN$22,D188,#REF!)</f>
        <v>#REF!</v>
      </c>
      <c r="M188" s="105" t="e">
        <f t="shared" si="50"/>
        <v>#REF!</v>
      </c>
      <c r="N188" s="105" t="e">
        <f t="shared" si="51"/>
        <v>#REF!</v>
      </c>
      <c r="O188" s="105" t="e">
        <f t="shared" si="52"/>
        <v>#REF!</v>
      </c>
      <c r="P188" s="105" t="e">
        <f t="shared" si="53"/>
        <v>#REF!</v>
      </c>
      <c r="Q188" s="106" t="e">
        <f t="shared" si="54"/>
        <v>#REF!</v>
      </c>
      <c r="R188" s="105" t="e">
        <f t="shared" si="54"/>
        <v>#REF!</v>
      </c>
      <c r="S188" s="105" t="e">
        <f t="shared" si="55"/>
        <v>#REF!</v>
      </c>
      <c r="T188" s="105"/>
      <c r="U188" s="105" t="e">
        <f t="shared" si="56"/>
        <v>#REF!</v>
      </c>
      <c r="V188" s="105" t="e">
        <f t="shared" si="57"/>
        <v>#REF!</v>
      </c>
      <c r="W188" s="105" t="e">
        <f t="shared" si="58"/>
        <v>#REF!</v>
      </c>
      <c r="X188" s="106" t="e">
        <f t="shared" si="59"/>
        <v>#REF!</v>
      </c>
      <c r="Y188" s="106" t="e">
        <f t="shared" si="60"/>
        <v>#REF!</v>
      </c>
      <c r="Z188" s="105" t="e">
        <f t="shared" si="61"/>
        <v>#REF!</v>
      </c>
      <c r="AA188" s="105" t="e">
        <f t="shared" si="65"/>
        <v>#REF!</v>
      </c>
      <c r="AB188" s="105"/>
      <c r="AC188" s="107" t="str">
        <f t="shared" si="62"/>
        <v>BERTAHAP</v>
      </c>
      <c r="AD188" s="108">
        <f t="shared" si="63"/>
        <v>0</v>
      </c>
      <c r="AE188" s="109">
        <v>2</v>
      </c>
      <c r="AF188" s="110"/>
      <c r="AG188" s="105" t="e">
        <f>IF(AF188&gt;#REF!,"LB","KR")</f>
        <v>#REF!</v>
      </c>
      <c r="AH188" s="110">
        <v>2364789000</v>
      </c>
      <c r="AI188" s="110">
        <v>2665495000</v>
      </c>
      <c r="AJ188" s="110">
        <v>2829897000</v>
      </c>
      <c r="AK188" s="111">
        <v>3004439000</v>
      </c>
      <c r="AL188" s="111">
        <v>2829897000</v>
      </c>
      <c r="AM188" s="110">
        <v>3004439000</v>
      </c>
      <c r="AN188" s="110" t="e">
        <f t="shared" si="45"/>
        <v>#REF!</v>
      </c>
    </row>
    <row r="189" spans="1:40">
      <c r="A189" s="3">
        <f t="shared" si="64"/>
        <v>150</v>
      </c>
      <c r="B189" s="96">
        <v>6</v>
      </c>
      <c r="C189" s="97" t="s">
        <v>169</v>
      </c>
      <c r="D189" s="96">
        <v>11</v>
      </c>
      <c r="E189" s="99"/>
      <c r="F189" s="100" t="s">
        <v>62</v>
      </c>
      <c r="G189" s="101">
        <f t="shared" si="46"/>
        <v>101</v>
      </c>
      <c r="H189" s="101">
        <f t="shared" si="47"/>
        <v>90</v>
      </c>
      <c r="I189" s="102">
        <f t="shared" si="48"/>
        <v>26438045</v>
      </c>
      <c r="J189" s="102" t="e">
        <f>SUMIF($AN$4:$AN$22,D189,#REF!)</f>
        <v>#REF!</v>
      </c>
      <c r="K189" s="103" t="e">
        <f t="shared" si="49"/>
        <v>#REF!</v>
      </c>
      <c r="L189" s="104" t="e">
        <f>SUMIF($AN$4:$AN$22,D189,#REF!)</f>
        <v>#REF!</v>
      </c>
      <c r="M189" s="105" t="e">
        <f t="shared" si="50"/>
        <v>#REF!</v>
      </c>
      <c r="N189" s="105" t="e">
        <f t="shared" si="51"/>
        <v>#REF!</v>
      </c>
      <c r="O189" s="105" t="e">
        <f t="shared" si="52"/>
        <v>#REF!</v>
      </c>
      <c r="P189" s="105" t="e">
        <f t="shared" si="53"/>
        <v>#REF!</v>
      </c>
      <c r="Q189" s="106" t="e">
        <f t="shared" si="54"/>
        <v>#REF!</v>
      </c>
      <c r="R189" s="105" t="e">
        <f t="shared" si="54"/>
        <v>#REF!</v>
      </c>
      <c r="S189" s="105" t="e">
        <f t="shared" si="55"/>
        <v>#REF!</v>
      </c>
      <c r="T189" s="105"/>
      <c r="U189" s="105" t="e">
        <f t="shared" si="56"/>
        <v>#REF!</v>
      </c>
      <c r="V189" s="105" t="e">
        <f t="shared" si="57"/>
        <v>#REF!</v>
      </c>
      <c r="W189" s="105" t="e">
        <f t="shared" si="58"/>
        <v>#REF!</v>
      </c>
      <c r="X189" s="106" t="e">
        <f t="shared" si="59"/>
        <v>#REF!</v>
      </c>
      <c r="Y189" s="106" t="e">
        <f t="shared" si="60"/>
        <v>#REF!</v>
      </c>
      <c r="Z189" s="105" t="e">
        <f t="shared" si="61"/>
        <v>#REF!</v>
      </c>
      <c r="AA189" s="105" t="e">
        <f t="shared" si="65"/>
        <v>#REF!</v>
      </c>
      <c r="AB189" s="105"/>
      <c r="AC189" s="107" t="str">
        <f t="shared" si="62"/>
        <v>BERTAHAP</v>
      </c>
      <c r="AD189" s="108">
        <f t="shared" si="63"/>
        <v>0</v>
      </c>
      <c r="AE189" s="109">
        <v>2</v>
      </c>
      <c r="AF189" s="110"/>
      <c r="AG189" s="105" t="e">
        <f>IF(AF189&gt;#REF!,"LB","KR")</f>
        <v>#REF!</v>
      </c>
      <c r="AH189" s="110">
        <v>2364789000</v>
      </c>
      <c r="AI189" s="110">
        <v>2665495000</v>
      </c>
      <c r="AJ189" s="110">
        <v>2829897000</v>
      </c>
      <c r="AK189" s="111">
        <v>3004439000</v>
      </c>
      <c r="AL189" s="111">
        <v>2829897000</v>
      </c>
      <c r="AM189" s="110">
        <v>3004439000</v>
      </c>
      <c r="AN189" s="110" t="e">
        <f t="shared" si="45"/>
        <v>#REF!</v>
      </c>
    </row>
    <row r="190" spans="1:40">
      <c r="A190" s="3">
        <f t="shared" si="64"/>
        <v>151</v>
      </c>
      <c r="B190" s="96">
        <v>7</v>
      </c>
      <c r="C190" s="97" t="s">
        <v>169</v>
      </c>
      <c r="D190" s="96">
        <v>15</v>
      </c>
      <c r="E190" s="99"/>
      <c r="F190" s="100" t="s">
        <v>64</v>
      </c>
      <c r="G190" s="101">
        <f t="shared" si="46"/>
        <v>101</v>
      </c>
      <c r="H190" s="101">
        <f t="shared" si="47"/>
        <v>90</v>
      </c>
      <c r="I190" s="102">
        <f t="shared" si="48"/>
        <v>26438045</v>
      </c>
      <c r="J190" s="102" t="e">
        <f>SUMIF($AN$4:$AN$22,D190,#REF!)</f>
        <v>#REF!</v>
      </c>
      <c r="K190" s="103" t="e">
        <f t="shared" si="49"/>
        <v>#REF!</v>
      </c>
      <c r="L190" s="104" t="e">
        <f>SUMIF($AN$4:$AN$22,D190,#REF!)</f>
        <v>#REF!</v>
      </c>
      <c r="M190" s="105" t="e">
        <f t="shared" si="50"/>
        <v>#REF!</v>
      </c>
      <c r="N190" s="105" t="e">
        <f t="shared" si="51"/>
        <v>#REF!</v>
      </c>
      <c r="O190" s="105" t="e">
        <f t="shared" si="52"/>
        <v>#REF!</v>
      </c>
      <c r="P190" s="105" t="e">
        <f t="shared" si="53"/>
        <v>#REF!</v>
      </c>
      <c r="Q190" s="106" t="e">
        <f t="shared" si="54"/>
        <v>#REF!</v>
      </c>
      <c r="R190" s="105" t="e">
        <f t="shared" si="54"/>
        <v>#REF!</v>
      </c>
      <c r="S190" s="105" t="e">
        <f t="shared" si="55"/>
        <v>#REF!</v>
      </c>
      <c r="T190" s="105"/>
      <c r="U190" s="105" t="e">
        <f t="shared" si="56"/>
        <v>#REF!</v>
      </c>
      <c r="V190" s="105" t="e">
        <f t="shared" si="57"/>
        <v>#REF!</v>
      </c>
      <c r="W190" s="105" t="e">
        <f t="shared" si="58"/>
        <v>#REF!</v>
      </c>
      <c r="X190" s="106" t="e">
        <f t="shared" si="59"/>
        <v>#REF!</v>
      </c>
      <c r="Y190" s="106" t="e">
        <f t="shared" si="60"/>
        <v>#REF!</v>
      </c>
      <c r="Z190" s="105" t="e">
        <f t="shared" si="61"/>
        <v>#REF!</v>
      </c>
      <c r="AA190" s="105" t="e">
        <f t="shared" si="65"/>
        <v>#REF!</v>
      </c>
      <c r="AB190" s="105"/>
      <c r="AC190" s="107" t="str">
        <f t="shared" si="62"/>
        <v>BERTAHAP</v>
      </c>
      <c r="AD190" s="108">
        <f t="shared" si="63"/>
        <v>0</v>
      </c>
      <c r="AE190" s="109">
        <v>2</v>
      </c>
      <c r="AF190" s="110"/>
      <c r="AG190" s="105" t="e">
        <f>IF(AF190&gt;#REF!,"LB","KR")</f>
        <v>#REF!</v>
      </c>
      <c r="AH190" s="110">
        <v>2364789000</v>
      </c>
      <c r="AI190" s="110">
        <v>2665495000</v>
      </c>
      <c r="AJ190" s="110">
        <v>2829897000</v>
      </c>
      <c r="AK190" s="111">
        <v>3004439000</v>
      </c>
      <c r="AL190" s="111">
        <v>2829897000</v>
      </c>
      <c r="AM190" s="110">
        <v>3004439000</v>
      </c>
      <c r="AN190" s="110" t="e">
        <f t="shared" si="45"/>
        <v>#REF!</v>
      </c>
    </row>
    <row r="191" spans="1:40">
      <c r="A191" s="3">
        <f t="shared" si="64"/>
        <v>152</v>
      </c>
      <c r="B191" s="96">
        <v>8</v>
      </c>
      <c r="C191" s="97" t="s">
        <v>169</v>
      </c>
      <c r="D191" s="96">
        <v>17</v>
      </c>
      <c r="E191" s="99"/>
      <c r="F191" s="100" t="s">
        <v>67</v>
      </c>
      <c r="G191" s="101">
        <f t="shared" si="46"/>
        <v>85</v>
      </c>
      <c r="H191" s="101">
        <f t="shared" si="47"/>
        <v>74</v>
      </c>
      <c r="I191" s="102">
        <f t="shared" si="48"/>
        <v>26438045</v>
      </c>
      <c r="J191" s="102" t="e">
        <f>SUMIF($AN$4:$AN$22,D191,#REF!)</f>
        <v>#REF!</v>
      </c>
      <c r="K191" s="103" t="e">
        <f t="shared" si="49"/>
        <v>#REF!</v>
      </c>
      <c r="L191" s="104" t="e">
        <f>SUMIF($AN$4:$AN$22,D191,#REF!)</f>
        <v>#REF!</v>
      </c>
      <c r="M191" s="105" t="e">
        <f t="shared" si="50"/>
        <v>#REF!</v>
      </c>
      <c r="N191" s="105" t="e">
        <f t="shared" si="51"/>
        <v>#REF!</v>
      </c>
      <c r="O191" s="105" t="e">
        <f t="shared" si="52"/>
        <v>#REF!</v>
      </c>
      <c r="P191" s="105" t="e">
        <f t="shared" si="53"/>
        <v>#REF!</v>
      </c>
      <c r="Q191" s="106" t="e">
        <f t="shared" si="54"/>
        <v>#REF!</v>
      </c>
      <c r="R191" s="105" t="e">
        <f t="shared" si="54"/>
        <v>#REF!</v>
      </c>
      <c r="S191" s="105" t="e">
        <f t="shared" si="55"/>
        <v>#REF!</v>
      </c>
      <c r="T191" s="105"/>
      <c r="U191" s="105" t="e">
        <f t="shared" si="56"/>
        <v>#REF!</v>
      </c>
      <c r="V191" s="105" t="e">
        <f t="shared" si="57"/>
        <v>#REF!</v>
      </c>
      <c r="W191" s="105" t="e">
        <f t="shared" si="58"/>
        <v>#REF!</v>
      </c>
      <c r="X191" s="106" t="e">
        <f t="shared" si="59"/>
        <v>#REF!</v>
      </c>
      <c r="Y191" s="106" t="e">
        <f t="shared" si="60"/>
        <v>#REF!</v>
      </c>
      <c r="Z191" s="105" t="e">
        <f t="shared" si="61"/>
        <v>#REF!</v>
      </c>
      <c r="AA191" s="105" t="e">
        <f t="shared" si="65"/>
        <v>#REF!</v>
      </c>
      <c r="AB191" s="105"/>
      <c r="AC191" s="107" t="str">
        <f t="shared" si="62"/>
        <v>BERTAHAP</v>
      </c>
      <c r="AD191" s="108">
        <f t="shared" si="63"/>
        <v>0</v>
      </c>
      <c r="AE191" s="109">
        <v>2</v>
      </c>
      <c r="AF191" s="110"/>
      <c r="AG191" s="105" t="e">
        <f>IF(AF191&gt;#REF!,"LB","KR")</f>
        <v>#REF!</v>
      </c>
      <c r="AH191" s="110">
        <v>1944382000</v>
      </c>
      <c r="AI191" s="110">
        <v>2191629000</v>
      </c>
      <c r="AJ191" s="110">
        <v>2326804000</v>
      </c>
      <c r="AK191" s="111">
        <v>2470317000</v>
      </c>
      <c r="AL191" s="111">
        <v>2326804000</v>
      </c>
      <c r="AM191" s="110">
        <v>2470317000</v>
      </c>
      <c r="AN191" s="110" t="e">
        <f t="shared" si="45"/>
        <v>#REF!</v>
      </c>
    </row>
    <row r="192" spans="1:40">
      <c r="A192" s="3">
        <f t="shared" si="64"/>
        <v>153</v>
      </c>
      <c r="B192" s="96">
        <v>1</v>
      </c>
      <c r="C192" s="97" t="s">
        <v>173</v>
      </c>
      <c r="D192" s="98" t="s">
        <v>19</v>
      </c>
      <c r="E192" s="99"/>
      <c r="F192" s="100" t="s">
        <v>72</v>
      </c>
      <c r="G192" s="101">
        <f t="shared" si="46"/>
        <v>175</v>
      </c>
      <c r="H192" s="101">
        <f t="shared" si="47"/>
        <v>156</v>
      </c>
      <c r="I192" s="102">
        <f t="shared" si="48"/>
        <v>26438045</v>
      </c>
      <c r="J192" s="102" t="e">
        <f>SUMIF($AN$4:$AN$22,D192,#REF!)</f>
        <v>#REF!</v>
      </c>
      <c r="K192" s="103" t="e">
        <f t="shared" si="49"/>
        <v>#REF!</v>
      </c>
      <c r="L192" s="104" t="e">
        <f>SUMIF($AN$4:$AN$22,D192,#REF!)</f>
        <v>#REF!</v>
      </c>
      <c r="M192" s="105" t="e">
        <f t="shared" si="50"/>
        <v>#REF!</v>
      </c>
      <c r="N192" s="105" t="e">
        <f t="shared" si="51"/>
        <v>#REF!</v>
      </c>
      <c r="O192" s="105" t="e">
        <f t="shared" si="52"/>
        <v>#REF!</v>
      </c>
      <c r="P192" s="105" t="e">
        <f t="shared" si="53"/>
        <v>#REF!</v>
      </c>
      <c r="Q192" s="106" t="e">
        <f t="shared" si="54"/>
        <v>#REF!</v>
      </c>
      <c r="R192" s="105" t="e">
        <f t="shared" si="54"/>
        <v>#REF!</v>
      </c>
      <c r="S192" s="105" t="e">
        <f t="shared" si="55"/>
        <v>#REF!</v>
      </c>
      <c r="T192" s="105"/>
      <c r="U192" s="105" t="e">
        <f t="shared" si="56"/>
        <v>#REF!</v>
      </c>
      <c r="V192" s="105" t="e">
        <f t="shared" si="57"/>
        <v>#REF!</v>
      </c>
      <c r="W192" s="105" t="e">
        <f t="shared" si="58"/>
        <v>#REF!</v>
      </c>
      <c r="X192" s="106" t="e">
        <f t="shared" si="59"/>
        <v>#REF!</v>
      </c>
      <c r="Y192" s="106" t="e">
        <f t="shared" si="60"/>
        <v>#REF!</v>
      </c>
      <c r="Z192" s="105" t="e">
        <f t="shared" si="61"/>
        <v>#REF!</v>
      </c>
      <c r="AA192" s="105" t="e">
        <f t="shared" si="65"/>
        <v>#REF!</v>
      </c>
      <c r="AB192" s="105"/>
      <c r="AC192" s="107" t="str">
        <f t="shared" si="62"/>
        <v>BERTAHAP</v>
      </c>
      <c r="AD192" s="108">
        <f t="shared" si="63"/>
        <v>0</v>
      </c>
      <c r="AE192" s="109">
        <v>2</v>
      </c>
      <c r="AF192" s="110"/>
      <c r="AG192" s="105" t="e">
        <f>IF(AF192&gt;#REF!,"LB","KR")</f>
        <v>#REF!</v>
      </c>
      <c r="AH192" s="110">
        <v>4176307000</v>
      </c>
      <c r="AI192" s="110">
        <v>4707365000</v>
      </c>
      <c r="AJ192" s="110">
        <v>4997705000</v>
      </c>
      <c r="AK192" s="111">
        <v>5305952000</v>
      </c>
      <c r="AL192" s="111">
        <v>4997705000</v>
      </c>
      <c r="AM192" s="110">
        <v>5305952000</v>
      </c>
      <c r="AN192" s="110" t="e">
        <f t="shared" si="45"/>
        <v>#REF!</v>
      </c>
    </row>
    <row r="193" spans="1:40">
      <c r="A193" s="3">
        <f t="shared" si="64"/>
        <v>154</v>
      </c>
      <c r="B193" s="96">
        <v>2</v>
      </c>
      <c r="C193" s="97" t="s">
        <v>173</v>
      </c>
      <c r="D193" s="98" t="s">
        <v>29</v>
      </c>
      <c r="E193" s="99"/>
      <c r="F193" s="100" t="s">
        <v>74</v>
      </c>
      <c r="G193" s="101">
        <f t="shared" si="46"/>
        <v>85</v>
      </c>
      <c r="H193" s="101">
        <f t="shared" si="47"/>
        <v>74</v>
      </c>
      <c r="I193" s="102">
        <f t="shared" si="48"/>
        <v>26438045</v>
      </c>
      <c r="J193" s="102" t="e">
        <f>SUMIF($AN$4:$AN$22,D193,#REF!)</f>
        <v>#REF!</v>
      </c>
      <c r="K193" s="103" t="e">
        <f t="shared" si="49"/>
        <v>#REF!</v>
      </c>
      <c r="L193" s="104" t="e">
        <f>SUMIF($AN$4:$AN$22,D193,#REF!)</f>
        <v>#REF!</v>
      </c>
      <c r="M193" s="105" t="e">
        <f t="shared" si="50"/>
        <v>#REF!</v>
      </c>
      <c r="N193" s="105" t="e">
        <f t="shared" si="51"/>
        <v>#REF!</v>
      </c>
      <c r="O193" s="105" t="e">
        <f t="shared" si="52"/>
        <v>#REF!</v>
      </c>
      <c r="P193" s="105" t="e">
        <f t="shared" si="53"/>
        <v>#REF!</v>
      </c>
      <c r="Q193" s="106" t="e">
        <f t="shared" si="54"/>
        <v>#REF!</v>
      </c>
      <c r="R193" s="105" t="e">
        <f t="shared" si="54"/>
        <v>#REF!</v>
      </c>
      <c r="S193" s="105" t="e">
        <f t="shared" si="55"/>
        <v>#REF!</v>
      </c>
      <c r="T193" s="105"/>
      <c r="U193" s="105" t="e">
        <f t="shared" si="56"/>
        <v>#REF!</v>
      </c>
      <c r="V193" s="105" t="e">
        <f t="shared" si="57"/>
        <v>#REF!</v>
      </c>
      <c r="W193" s="105" t="e">
        <f t="shared" si="58"/>
        <v>#REF!</v>
      </c>
      <c r="X193" s="106" t="e">
        <f t="shared" si="59"/>
        <v>#REF!</v>
      </c>
      <c r="Y193" s="106" t="e">
        <f t="shared" si="60"/>
        <v>#REF!</v>
      </c>
      <c r="Z193" s="105" t="e">
        <f t="shared" si="61"/>
        <v>#REF!</v>
      </c>
      <c r="AA193" s="105" t="e">
        <f t="shared" si="65"/>
        <v>#REF!</v>
      </c>
      <c r="AB193" s="105"/>
      <c r="AC193" s="107" t="str">
        <f t="shared" si="62"/>
        <v>BERTAHAP</v>
      </c>
      <c r="AD193" s="108">
        <f t="shared" si="63"/>
        <v>0</v>
      </c>
      <c r="AE193" s="109">
        <v>2</v>
      </c>
      <c r="AF193" s="110"/>
      <c r="AG193" s="105" t="e">
        <f>IF(AF193&gt;#REF!,"LB","KR")</f>
        <v>#REF!</v>
      </c>
      <c r="AH193" s="110">
        <v>1963445000</v>
      </c>
      <c r="AI193" s="110">
        <v>2213116000</v>
      </c>
      <c r="AJ193" s="110">
        <v>2349616000</v>
      </c>
      <c r="AK193" s="111">
        <v>2494535000</v>
      </c>
      <c r="AL193" s="111">
        <v>2349616000</v>
      </c>
      <c r="AM193" s="110">
        <v>2494535000</v>
      </c>
      <c r="AN193" s="110" t="e">
        <f t="shared" si="45"/>
        <v>#REF!</v>
      </c>
    </row>
    <row r="194" spans="1:40">
      <c r="A194" s="3">
        <f t="shared" si="64"/>
        <v>155</v>
      </c>
      <c r="B194" s="96">
        <v>3</v>
      </c>
      <c r="C194" s="97" t="s">
        <v>173</v>
      </c>
      <c r="D194" s="98" t="s">
        <v>32</v>
      </c>
      <c r="E194" s="99"/>
      <c r="F194" s="100" t="s">
        <v>56</v>
      </c>
      <c r="G194" s="101">
        <f t="shared" si="46"/>
        <v>85</v>
      </c>
      <c r="H194" s="101">
        <f t="shared" si="47"/>
        <v>74</v>
      </c>
      <c r="I194" s="102">
        <f t="shared" si="48"/>
        <v>26438045</v>
      </c>
      <c r="J194" s="102" t="e">
        <f>SUMIF($AN$4:$AN$22,D194,#REF!)</f>
        <v>#REF!</v>
      </c>
      <c r="K194" s="103" t="e">
        <f t="shared" si="49"/>
        <v>#REF!</v>
      </c>
      <c r="L194" s="104" t="e">
        <f>SUMIF($AN$4:$AN$22,D194,#REF!)</f>
        <v>#REF!</v>
      </c>
      <c r="M194" s="105" t="e">
        <f t="shared" si="50"/>
        <v>#REF!</v>
      </c>
      <c r="N194" s="105" t="e">
        <f t="shared" si="51"/>
        <v>#REF!</v>
      </c>
      <c r="O194" s="105" t="e">
        <f t="shared" si="52"/>
        <v>#REF!</v>
      </c>
      <c r="P194" s="105" t="e">
        <f t="shared" si="53"/>
        <v>#REF!</v>
      </c>
      <c r="Q194" s="106" t="e">
        <f t="shared" si="54"/>
        <v>#REF!</v>
      </c>
      <c r="R194" s="105" t="e">
        <f t="shared" si="54"/>
        <v>#REF!</v>
      </c>
      <c r="S194" s="105" t="e">
        <f t="shared" si="55"/>
        <v>#REF!</v>
      </c>
      <c r="T194" s="105"/>
      <c r="U194" s="105" t="e">
        <f t="shared" si="56"/>
        <v>#REF!</v>
      </c>
      <c r="V194" s="105" t="e">
        <f t="shared" si="57"/>
        <v>#REF!</v>
      </c>
      <c r="W194" s="105" t="e">
        <f t="shared" si="58"/>
        <v>#REF!</v>
      </c>
      <c r="X194" s="106" t="e">
        <f t="shared" si="59"/>
        <v>#REF!</v>
      </c>
      <c r="Y194" s="106" t="e">
        <f t="shared" si="60"/>
        <v>#REF!</v>
      </c>
      <c r="Z194" s="105" t="e">
        <f t="shared" si="61"/>
        <v>#REF!</v>
      </c>
      <c r="AA194" s="105" t="e">
        <f t="shared" si="65"/>
        <v>#REF!</v>
      </c>
      <c r="AB194" s="105"/>
      <c r="AC194" s="107" t="str">
        <f t="shared" si="62"/>
        <v>BERTAHAP</v>
      </c>
      <c r="AD194" s="108">
        <f t="shared" si="63"/>
        <v>0</v>
      </c>
      <c r="AE194" s="109">
        <v>2</v>
      </c>
      <c r="AF194" s="110"/>
      <c r="AG194" s="105" t="e">
        <f>IF(AF194&gt;#REF!,"LB","KR")</f>
        <v>#REF!</v>
      </c>
      <c r="AH194" s="110">
        <v>1963445000</v>
      </c>
      <c r="AI194" s="110">
        <v>2213116000</v>
      </c>
      <c r="AJ194" s="110">
        <v>2349616000</v>
      </c>
      <c r="AK194" s="111">
        <v>2494535000</v>
      </c>
      <c r="AL194" s="111">
        <v>2349616000</v>
      </c>
      <c r="AM194" s="110">
        <v>2494535000</v>
      </c>
      <c r="AN194" s="110" t="e">
        <f t="shared" si="45"/>
        <v>#REF!</v>
      </c>
    </row>
    <row r="195" spans="1:40">
      <c r="A195" s="3">
        <f t="shared" si="64"/>
        <v>156</v>
      </c>
      <c r="B195" s="96">
        <v>4</v>
      </c>
      <c r="C195" s="97" t="s">
        <v>173</v>
      </c>
      <c r="D195" s="98" t="s">
        <v>38</v>
      </c>
      <c r="E195" s="99"/>
      <c r="F195" s="100" t="s">
        <v>58</v>
      </c>
      <c r="G195" s="101">
        <f t="shared" si="46"/>
        <v>101</v>
      </c>
      <c r="H195" s="101">
        <f t="shared" si="47"/>
        <v>90</v>
      </c>
      <c r="I195" s="102">
        <f t="shared" si="48"/>
        <v>26438045</v>
      </c>
      <c r="J195" s="102" t="e">
        <f>SUMIF($AN$4:$AN$22,D195,#REF!)</f>
        <v>#REF!</v>
      </c>
      <c r="K195" s="103" t="e">
        <f t="shared" si="49"/>
        <v>#REF!</v>
      </c>
      <c r="L195" s="104" t="e">
        <f>SUMIF($AN$4:$AN$22,D195,#REF!)</f>
        <v>#REF!</v>
      </c>
      <c r="M195" s="105" t="e">
        <f t="shared" si="50"/>
        <v>#REF!</v>
      </c>
      <c r="N195" s="105" t="e">
        <f t="shared" si="51"/>
        <v>#REF!</v>
      </c>
      <c r="O195" s="105" t="e">
        <f t="shared" si="52"/>
        <v>#REF!</v>
      </c>
      <c r="P195" s="105" t="e">
        <f t="shared" si="53"/>
        <v>#REF!</v>
      </c>
      <c r="Q195" s="106" t="e">
        <f t="shared" si="54"/>
        <v>#REF!</v>
      </c>
      <c r="R195" s="105" t="e">
        <f t="shared" si="54"/>
        <v>#REF!</v>
      </c>
      <c r="S195" s="105" t="e">
        <f t="shared" si="55"/>
        <v>#REF!</v>
      </c>
      <c r="T195" s="105"/>
      <c r="U195" s="105" t="e">
        <f t="shared" si="56"/>
        <v>#REF!</v>
      </c>
      <c r="V195" s="105" t="e">
        <f t="shared" si="57"/>
        <v>#REF!</v>
      </c>
      <c r="W195" s="105" t="e">
        <f t="shared" si="58"/>
        <v>#REF!</v>
      </c>
      <c r="X195" s="106" t="e">
        <f t="shared" si="59"/>
        <v>#REF!</v>
      </c>
      <c r="Y195" s="106" t="e">
        <f t="shared" si="60"/>
        <v>#REF!</v>
      </c>
      <c r="Z195" s="105" t="e">
        <f t="shared" si="61"/>
        <v>#REF!</v>
      </c>
      <c r="AA195" s="105" t="e">
        <f t="shared" si="65"/>
        <v>#REF!</v>
      </c>
      <c r="AB195" s="105"/>
      <c r="AC195" s="107" t="str">
        <f t="shared" si="62"/>
        <v>BERTAHAP</v>
      </c>
      <c r="AD195" s="108">
        <f t="shared" si="63"/>
        <v>0</v>
      </c>
      <c r="AE195" s="109">
        <v>2</v>
      </c>
      <c r="AF195" s="110"/>
      <c r="AG195" s="105" t="e">
        <f>IF(AF195&gt;#REF!,"LB","KR")</f>
        <v>#REF!</v>
      </c>
      <c r="AH195" s="110">
        <v>2387973000</v>
      </c>
      <c r="AI195" s="110">
        <v>2691628000</v>
      </c>
      <c r="AJ195" s="110">
        <v>2857641000</v>
      </c>
      <c r="AK195" s="111">
        <v>3033894000</v>
      </c>
      <c r="AL195" s="111">
        <v>2857641000</v>
      </c>
      <c r="AM195" s="110">
        <v>3033894000</v>
      </c>
      <c r="AN195" s="110" t="e">
        <f t="shared" si="45"/>
        <v>#REF!</v>
      </c>
    </row>
    <row r="196" spans="1:40">
      <c r="A196" s="3">
        <f t="shared" si="64"/>
        <v>157</v>
      </c>
      <c r="B196" s="96">
        <v>5</v>
      </c>
      <c r="C196" s="97" t="s">
        <v>173</v>
      </c>
      <c r="D196" s="98" t="s">
        <v>44</v>
      </c>
      <c r="E196" s="99"/>
      <c r="F196" s="100" t="s">
        <v>60</v>
      </c>
      <c r="G196" s="101">
        <f t="shared" si="46"/>
        <v>101</v>
      </c>
      <c r="H196" s="101">
        <f t="shared" si="47"/>
        <v>90</v>
      </c>
      <c r="I196" s="102">
        <f t="shared" si="48"/>
        <v>26438045</v>
      </c>
      <c r="J196" s="102" t="e">
        <f>SUMIF($AN$4:$AN$22,D196,#REF!)</f>
        <v>#REF!</v>
      </c>
      <c r="K196" s="103" t="e">
        <f t="shared" si="49"/>
        <v>#REF!</v>
      </c>
      <c r="L196" s="104" t="e">
        <f>SUMIF($AN$4:$AN$22,D196,#REF!)</f>
        <v>#REF!</v>
      </c>
      <c r="M196" s="105" t="e">
        <f t="shared" si="50"/>
        <v>#REF!</v>
      </c>
      <c r="N196" s="105" t="e">
        <f t="shared" si="51"/>
        <v>#REF!</v>
      </c>
      <c r="O196" s="105" t="e">
        <f t="shared" si="52"/>
        <v>#REF!</v>
      </c>
      <c r="P196" s="105" t="e">
        <f t="shared" si="53"/>
        <v>#REF!</v>
      </c>
      <c r="Q196" s="106" t="e">
        <f t="shared" si="54"/>
        <v>#REF!</v>
      </c>
      <c r="R196" s="105" t="e">
        <f t="shared" si="54"/>
        <v>#REF!</v>
      </c>
      <c r="S196" s="105" t="e">
        <f t="shared" si="55"/>
        <v>#REF!</v>
      </c>
      <c r="T196" s="105"/>
      <c r="U196" s="105" t="e">
        <f t="shared" si="56"/>
        <v>#REF!</v>
      </c>
      <c r="V196" s="105" t="e">
        <f t="shared" si="57"/>
        <v>#REF!</v>
      </c>
      <c r="W196" s="105" t="e">
        <f t="shared" si="58"/>
        <v>#REF!</v>
      </c>
      <c r="X196" s="106" t="e">
        <f t="shared" si="59"/>
        <v>#REF!</v>
      </c>
      <c r="Y196" s="106" t="e">
        <f t="shared" si="60"/>
        <v>#REF!</v>
      </c>
      <c r="Z196" s="105" t="e">
        <f t="shared" si="61"/>
        <v>#REF!</v>
      </c>
      <c r="AA196" s="105" t="e">
        <f t="shared" si="65"/>
        <v>#REF!</v>
      </c>
      <c r="AB196" s="105"/>
      <c r="AC196" s="107" t="str">
        <f t="shared" si="62"/>
        <v>BERTAHAP</v>
      </c>
      <c r="AD196" s="108">
        <f t="shared" si="63"/>
        <v>0</v>
      </c>
      <c r="AE196" s="109">
        <v>2</v>
      </c>
      <c r="AF196" s="110"/>
      <c r="AG196" s="105" t="e">
        <f>IF(AF196&gt;#REF!,"LB","KR")</f>
        <v>#REF!</v>
      </c>
      <c r="AH196" s="110">
        <v>2387973000</v>
      </c>
      <c r="AI196" s="110">
        <v>2691628000</v>
      </c>
      <c r="AJ196" s="110">
        <v>2857641000</v>
      </c>
      <c r="AK196" s="111">
        <v>3033894000</v>
      </c>
      <c r="AL196" s="111">
        <v>2857641000</v>
      </c>
      <c r="AM196" s="110">
        <v>3033894000</v>
      </c>
      <c r="AN196" s="110" t="e">
        <f t="shared" si="45"/>
        <v>#REF!</v>
      </c>
    </row>
    <row r="197" spans="1:40">
      <c r="A197" s="3">
        <f t="shared" si="64"/>
        <v>158</v>
      </c>
      <c r="B197" s="96">
        <v>6</v>
      </c>
      <c r="C197" s="97" t="s">
        <v>173</v>
      </c>
      <c r="D197" s="96">
        <v>11</v>
      </c>
      <c r="E197" s="99"/>
      <c r="F197" s="100" t="s">
        <v>62</v>
      </c>
      <c r="G197" s="101">
        <f t="shared" si="46"/>
        <v>101</v>
      </c>
      <c r="H197" s="101">
        <f t="shared" si="47"/>
        <v>90</v>
      </c>
      <c r="I197" s="102">
        <f t="shared" si="48"/>
        <v>26438045</v>
      </c>
      <c r="J197" s="102" t="e">
        <f>SUMIF($AN$4:$AN$22,D197,#REF!)</f>
        <v>#REF!</v>
      </c>
      <c r="K197" s="103" t="e">
        <f t="shared" si="49"/>
        <v>#REF!</v>
      </c>
      <c r="L197" s="104" t="e">
        <f>SUMIF($AN$4:$AN$22,D197,#REF!)</f>
        <v>#REF!</v>
      </c>
      <c r="M197" s="105" t="e">
        <f t="shared" si="50"/>
        <v>#REF!</v>
      </c>
      <c r="N197" s="105" t="e">
        <f t="shared" si="51"/>
        <v>#REF!</v>
      </c>
      <c r="O197" s="105" t="e">
        <f t="shared" si="52"/>
        <v>#REF!</v>
      </c>
      <c r="P197" s="105" t="e">
        <f t="shared" si="53"/>
        <v>#REF!</v>
      </c>
      <c r="Q197" s="106" t="e">
        <f t="shared" si="54"/>
        <v>#REF!</v>
      </c>
      <c r="R197" s="105" t="e">
        <f t="shared" si="54"/>
        <v>#REF!</v>
      </c>
      <c r="S197" s="105" t="e">
        <f t="shared" si="55"/>
        <v>#REF!</v>
      </c>
      <c r="T197" s="105"/>
      <c r="U197" s="105" t="e">
        <f t="shared" si="56"/>
        <v>#REF!</v>
      </c>
      <c r="V197" s="105" t="e">
        <f t="shared" si="57"/>
        <v>#REF!</v>
      </c>
      <c r="W197" s="105" t="e">
        <f t="shared" si="58"/>
        <v>#REF!</v>
      </c>
      <c r="X197" s="106" t="e">
        <f t="shared" si="59"/>
        <v>#REF!</v>
      </c>
      <c r="Y197" s="106" t="e">
        <f t="shared" si="60"/>
        <v>#REF!</v>
      </c>
      <c r="Z197" s="105" t="e">
        <f t="shared" si="61"/>
        <v>#REF!</v>
      </c>
      <c r="AA197" s="105" t="e">
        <f t="shared" si="65"/>
        <v>#REF!</v>
      </c>
      <c r="AB197" s="105"/>
      <c r="AC197" s="107" t="str">
        <f t="shared" si="62"/>
        <v>BERTAHAP</v>
      </c>
      <c r="AD197" s="108">
        <f t="shared" si="63"/>
        <v>0</v>
      </c>
      <c r="AE197" s="109">
        <v>2</v>
      </c>
      <c r="AF197" s="110"/>
      <c r="AG197" s="105" t="e">
        <f>IF(AF197&gt;#REF!,"LB","KR")</f>
        <v>#REF!</v>
      </c>
      <c r="AH197" s="110">
        <v>2387973000</v>
      </c>
      <c r="AI197" s="110">
        <v>2691628000</v>
      </c>
      <c r="AJ197" s="110">
        <v>2857641000</v>
      </c>
      <c r="AK197" s="111">
        <v>3033894000</v>
      </c>
      <c r="AL197" s="111">
        <v>2857641000</v>
      </c>
      <c r="AM197" s="110">
        <v>3033894000</v>
      </c>
      <c r="AN197" s="110" t="e">
        <f t="shared" si="45"/>
        <v>#REF!</v>
      </c>
    </row>
    <row r="198" spans="1:40">
      <c r="A198" s="3">
        <f t="shared" si="64"/>
        <v>159</v>
      </c>
      <c r="B198" s="96">
        <v>7</v>
      </c>
      <c r="C198" s="97" t="s">
        <v>173</v>
      </c>
      <c r="D198" s="96">
        <v>15</v>
      </c>
      <c r="E198" s="99"/>
      <c r="F198" s="100" t="s">
        <v>64</v>
      </c>
      <c r="G198" s="101">
        <f t="shared" si="46"/>
        <v>101</v>
      </c>
      <c r="H198" s="101">
        <f t="shared" si="47"/>
        <v>90</v>
      </c>
      <c r="I198" s="102">
        <f t="shared" si="48"/>
        <v>26438045</v>
      </c>
      <c r="J198" s="102" t="e">
        <f>SUMIF($AN$4:$AN$22,D198,#REF!)</f>
        <v>#REF!</v>
      </c>
      <c r="K198" s="103" t="e">
        <f t="shared" si="49"/>
        <v>#REF!</v>
      </c>
      <c r="L198" s="104" t="e">
        <f>SUMIF($AN$4:$AN$22,D198,#REF!)</f>
        <v>#REF!</v>
      </c>
      <c r="M198" s="105" t="e">
        <f t="shared" si="50"/>
        <v>#REF!</v>
      </c>
      <c r="N198" s="105" t="e">
        <f t="shared" si="51"/>
        <v>#REF!</v>
      </c>
      <c r="O198" s="105" t="e">
        <f t="shared" si="52"/>
        <v>#REF!</v>
      </c>
      <c r="P198" s="105" t="e">
        <f t="shared" si="53"/>
        <v>#REF!</v>
      </c>
      <c r="Q198" s="106" t="e">
        <f t="shared" si="54"/>
        <v>#REF!</v>
      </c>
      <c r="R198" s="105" t="e">
        <f t="shared" si="54"/>
        <v>#REF!</v>
      </c>
      <c r="S198" s="105" t="e">
        <f t="shared" si="55"/>
        <v>#REF!</v>
      </c>
      <c r="T198" s="105"/>
      <c r="U198" s="105" t="e">
        <f t="shared" si="56"/>
        <v>#REF!</v>
      </c>
      <c r="V198" s="105" t="e">
        <f t="shared" si="57"/>
        <v>#REF!</v>
      </c>
      <c r="W198" s="105" t="e">
        <f t="shared" si="58"/>
        <v>#REF!</v>
      </c>
      <c r="X198" s="106" t="e">
        <f t="shared" si="59"/>
        <v>#REF!</v>
      </c>
      <c r="Y198" s="106" t="e">
        <f t="shared" si="60"/>
        <v>#REF!</v>
      </c>
      <c r="Z198" s="105" t="e">
        <f t="shared" si="61"/>
        <v>#REF!</v>
      </c>
      <c r="AA198" s="105" t="e">
        <f t="shared" si="65"/>
        <v>#REF!</v>
      </c>
      <c r="AB198" s="105"/>
      <c r="AC198" s="107" t="str">
        <f t="shared" si="62"/>
        <v>BERTAHAP</v>
      </c>
      <c r="AD198" s="108">
        <f t="shared" si="63"/>
        <v>0</v>
      </c>
      <c r="AE198" s="109">
        <v>2</v>
      </c>
      <c r="AF198" s="110"/>
      <c r="AG198" s="105" t="e">
        <f>IF(AF198&gt;#REF!,"LB","KR")</f>
        <v>#REF!</v>
      </c>
      <c r="AH198" s="110">
        <v>2387973000</v>
      </c>
      <c r="AI198" s="110">
        <v>2691628000</v>
      </c>
      <c r="AJ198" s="110">
        <v>2857641000</v>
      </c>
      <c r="AK198" s="111">
        <v>3033894000</v>
      </c>
      <c r="AL198" s="111">
        <v>2857641000</v>
      </c>
      <c r="AM198" s="110">
        <v>3033894000</v>
      </c>
      <c r="AN198" s="110" t="e">
        <f t="shared" si="45"/>
        <v>#REF!</v>
      </c>
    </row>
    <row r="199" spans="1:40">
      <c r="A199" s="3">
        <f t="shared" si="64"/>
        <v>160</v>
      </c>
      <c r="B199" s="96">
        <v>8</v>
      </c>
      <c r="C199" s="97" t="s">
        <v>173</v>
      </c>
      <c r="D199" s="96">
        <v>17</v>
      </c>
      <c r="E199" s="99"/>
      <c r="F199" s="100" t="s">
        <v>67</v>
      </c>
      <c r="G199" s="101">
        <f t="shared" si="46"/>
        <v>85</v>
      </c>
      <c r="H199" s="101">
        <f t="shared" si="47"/>
        <v>74</v>
      </c>
      <c r="I199" s="102">
        <f t="shared" si="48"/>
        <v>26438045</v>
      </c>
      <c r="J199" s="102" t="e">
        <f>SUMIF($AN$4:$AN$22,D199,#REF!)</f>
        <v>#REF!</v>
      </c>
      <c r="K199" s="103" t="e">
        <f t="shared" si="49"/>
        <v>#REF!</v>
      </c>
      <c r="L199" s="104" t="e">
        <f>SUMIF($AN$4:$AN$22,D199,#REF!)</f>
        <v>#REF!</v>
      </c>
      <c r="M199" s="105" t="e">
        <f t="shared" si="50"/>
        <v>#REF!</v>
      </c>
      <c r="N199" s="105" t="e">
        <f t="shared" si="51"/>
        <v>#REF!</v>
      </c>
      <c r="O199" s="105" t="e">
        <f t="shared" si="52"/>
        <v>#REF!</v>
      </c>
      <c r="P199" s="105" t="e">
        <f t="shared" si="53"/>
        <v>#REF!</v>
      </c>
      <c r="Q199" s="106" t="e">
        <f t="shared" si="54"/>
        <v>#REF!</v>
      </c>
      <c r="R199" s="105" t="e">
        <f t="shared" si="54"/>
        <v>#REF!</v>
      </c>
      <c r="S199" s="105" t="e">
        <f t="shared" si="55"/>
        <v>#REF!</v>
      </c>
      <c r="T199" s="105"/>
      <c r="U199" s="105" t="e">
        <f t="shared" si="56"/>
        <v>#REF!</v>
      </c>
      <c r="V199" s="105" t="e">
        <f t="shared" si="57"/>
        <v>#REF!</v>
      </c>
      <c r="W199" s="105" t="e">
        <f t="shared" si="58"/>
        <v>#REF!</v>
      </c>
      <c r="X199" s="106" t="e">
        <f t="shared" si="59"/>
        <v>#REF!</v>
      </c>
      <c r="Y199" s="106" t="e">
        <f t="shared" si="60"/>
        <v>#REF!</v>
      </c>
      <c r="Z199" s="105" t="e">
        <f t="shared" si="61"/>
        <v>#REF!</v>
      </c>
      <c r="AA199" s="105" t="e">
        <f t="shared" si="65"/>
        <v>#REF!</v>
      </c>
      <c r="AB199" s="105"/>
      <c r="AC199" s="107" t="str">
        <f t="shared" si="62"/>
        <v>BERTAHAP</v>
      </c>
      <c r="AD199" s="108">
        <f t="shared" si="63"/>
        <v>0</v>
      </c>
      <c r="AE199" s="109">
        <v>2</v>
      </c>
      <c r="AF199" s="110"/>
      <c r="AG199" s="105" t="e">
        <f>IF(AF199&gt;#REF!,"LB","KR")</f>
        <v>#REF!</v>
      </c>
      <c r="AH199" s="110">
        <v>1963445000</v>
      </c>
      <c r="AI199" s="110">
        <v>2213116000</v>
      </c>
      <c r="AJ199" s="110">
        <v>2349616000</v>
      </c>
      <c r="AK199" s="111">
        <v>2494535000</v>
      </c>
      <c r="AL199" s="111">
        <v>2349616000</v>
      </c>
      <c r="AM199" s="110">
        <v>2494535000</v>
      </c>
      <c r="AN199" s="110" t="e">
        <f t="shared" si="45"/>
        <v>#REF!</v>
      </c>
    </row>
    <row r="200" spans="1:40">
      <c r="A200" s="3">
        <f t="shared" si="64"/>
        <v>161</v>
      </c>
      <c r="B200" s="96">
        <v>9</v>
      </c>
      <c r="C200" s="97" t="s">
        <v>173</v>
      </c>
      <c r="D200" s="96">
        <v>19</v>
      </c>
      <c r="E200" s="99"/>
      <c r="F200" s="100" t="s">
        <v>78</v>
      </c>
      <c r="G200" s="101">
        <f t="shared" si="46"/>
        <v>138</v>
      </c>
      <c r="H200" s="101">
        <f t="shared" si="47"/>
        <v>120</v>
      </c>
      <c r="I200" s="102">
        <f t="shared" si="48"/>
        <v>26438045</v>
      </c>
      <c r="J200" s="102" t="e">
        <f>SUMIF($AN$4:$AN$22,D200,#REF!)</f>
        <v>#REF!</v>
      </c>
      <c r="K200" s="103" t="e">
        <f t="shared" si="49"/>
        <v>#REF!</v>
      </c>
      <c r="L200" s="104" t="e">
        <f>SUMIF($AN$4:$AN$22,D200,#REF!)</f>
        <v>#REF!</v>
      </c>
      <c r="M200" s="105" t="e">
        <f t="shared" si="50"/>
        <v>#REF!</v>
      </c>
      <c r="N200" s="105" t="e">
        <f t="shared" si="51"/>
        <v>#REF!</v>
      </c>
      <c r="O200" s="105" t="e">
        <f t="shared" si="52"/>
        <v>#REF!</v>
      </c>
      <c r="P200" s="105" t="e">
        <f t="shared" si="53"/>
        <v>#REF!</v>
      </c>
      <c r="Q200" s="106" t="e">
        <f t="shared" si="54"/>
        <v>#REF!</v>
      </c>
      <c r="R200" s="105" t="e">
        <f t="shared" si="54"/>
        <v>#REF!</v>
      </c>
      <c r="S200" s="105" t="e">
        <f t="shared" si="55"/>
        <v>#REF!</v>
      </c>
      <c r="T200" s="105"/>
      <c r="U200" s="105" t="e">
        <f t="shared" si="56"/>
        <v>#REF!</v>
      </c>
      <c r="V200" s="105" t="e">
        <f t="shared" si="57"/>
        <v>#REF!</v>
      </c>
      <c r="W200" s="105" t="e">
        <f t="shared" si="58"/>
        <v>#REF!</v>
      </c>
      <c r="X200" s="106" t="e">
        <f t="shared" si="59"/>
        <v>#REF!</v>
      </c>
      <c r="Y200" s="106" t="e">
        <f t="shared" si="60"/>
        <v>#REF!</v>
      </c>
      <c r="Z200" s="105" t="e">
        <f t="shared" si="61"/>
        <v>#REF!</v>
      </c>
      <c r="AA200" s="105" t="e">
        <f t="shared" si="65"/>
        <v>#REF!</v>
      </c>
      <c r="AB200" s="105"/>
      <c r="AC200" s="107" t="str">
        <f t="shared" si="62"/>
        <v>BERTAHAP</v>
      </c>
      <c r="AD200" s="108">
        <f t="shared" si="63"/>
        <v>0</v>
      </c>
      <c r="AE200" s="109">
        <v>2</v>
      </c>
      <c r="AF200" s="110"/>
      <c r="AG200" s="105" t="e">
        <f>IF(AF200&gt;#REF!,"LB","KR")</f>
        <v>#REF!</v>
      </c>
      <c r="AH200" s="110">
        <v>3183964000</v>
      </c>
      <c r="AI200" s="110">
        <v>3588837000</v>
      </c>
      <c r="AJ200" s="110">
        <v>3810188000</v>
      </c>
      <c r="AK200" s="111">
        <v>4045192000</v>
      </c>
      <c r="AL200" s="111">
        <v>3810188000</v>
      </c>
      <c r="AM200" s="110">
        <v>4045192000</v>
      </c>
      <c r="AN200" s="110" t="e">
        <f t="shared" si="45"/>
        <v>#REF!</v>
      </c>
    </row>
    <row r="201" spans="1:40">
      <c r="A201" s="3">
        <f t="shared" si="64"/>
        <v>162</v>
      </c>
      <c r="B201" s="96">
        <v>10</v>
      </c>
      <c r="C201" s="97" t="s">
        <v>173</v>
      </c>
      <c r="D201" s="96">
        <v>21</v>
      </c>
      <c r="E201" s="99"/>
      <c r="F201" s="100" t="s">
        <v>84</v>
      </c>
      <c r="G201" s="101">
        <f t="shared" si="46"/>
        <v>132</v>
      </c>
      <c r="H201" s="101">
        <f t="shared" si="47"/>
        <v>112</v>
      </c>
      <c r="I201" s="102">
        <f t="shared" si="48"/>
        <v>26438045</v>
      </c>
      <c r="J201" s="102" t="e">
        <f>SUMIF($AN$4:$AN$22,D201,#REF!)</f>
        <v>#REF!</v>
      </c>
      <c r="K201" s="103" t="e">
        <f t="shared" si="49"/>
        <v>#REF!</v>
      </c>
      <c r="L201" s="104" t="e">
        <f>SUMIF($AN$4:$AN$22,D201,#REF!)</f>
        <v>#REF!</v>
      </c>
      <c r="M201" s="105" t="e">
        <f t="shared" si="50"/>
        <v>#REF!</v>
      </c>
      <c r="N201" s="105" t="e">
        <f t="shared" si="51"/>
        <v>#REF!</v>
      </c>
      <c r="O201" s="105" t="e">
        <f t="shared" si="52"/>
        <v>#REF!</v>
      </c>
      <c r="P201" s="105" t="e">
        <f t="shared" si="53"/>
        <v>#REF!</v>
      </c>
      <c r="Q201" s="106" t="e">
        <f t="shared" si="54"/>
        <v>#REF!</v>
      </c>
      <c r="R201" s="105" t="e">
        <f t="shared" si="54"/>
        <v>#REF!</v>
      </c>
      <c r="S201" s="105" t="e">
        <f t="shared" si="55"/>
        <v>#REF!</v>
      </c>
      <c r="T201" s="105"/>
      <c r="U201" s="105" t="e">
        <f t="shared" si="56"/>
        <v>#REF!</v>
      </c>
      <c r="V201" s="105" t="e">
        <f t="shared" si="57"/>
        <v>#REF!</v>
      </c>
      <c r="W201" s="105" t="e">
        <f t="shared" si="58"/>
        <v>#REF!</v>
      </c>
      <c r="X201" s="106" t="e">
        <f t="shared" si="59"/>
        <v>#REF!</v>
      </c>
      <c r="Y201" s="106" t="e">
        <f t="shared" si="60"/>
        <v>#REF!</v>
      </c>
      <c r="Z201" s="105" t="e">
        <f t="shared" si="61"/>
        <v>#REF!</v>
      </c>
      <c r="AA201" s="105" t="e">
        <f t="shared" si="65"/>
        <v>#REF!</v>
      </c>
      <c r="AB201" s="105"/>
      <c r="AC201" s="107" t="str">
        <f t="shared" si="62"/>
        <v>BERTAHAP</v>
      </c>
      <c r="AD201" s="108">
        <f t="shared" si="63"/>
        <v>0</v>
      </c>
      <c r="AE201" s="109">
        <v>2</v>
      </c>
      <c r="AF201" s="110"/>
      <c r="AG201" s="105" t="e">
        <f>IF(AF201&gt;#REF!,"LB","KR")</f>
        <v>#REF!</v>
      </c>
      <c r="AH201" s="110">
        <v>3083840000</v>
      </c>
      <c r="AI201" s="110">
        <v>3475980000</v>
      </c>
      <c r="AJ201" s="110">
        <v>3690371000</v>
      </c>
      <c r="AK201" s="111">
        <v>3917985000</v>
      </c>
      <c r="AL201" s="111">
        <v>3690371000</v>
      </c>
      <c r="AM201" s="110">
        <v>3917985000</v>
      </c>
      <c r="AN201" s="110" t="e">
        <f t="shared" si="45"/>
        <v>#REF!</v>
      </c>
    </row>
    <row r="202" spans="1:40">
      <c r="A202" s="3">
        <f t="shared" si="64"/>
        <v>163</v>
      </c>
      <c r="B202" s="96">
        <v>1</v>
      </c>
      <c r="C202" s="97" t="s">
        <v>178</v>
      </c>
      <c r="D202" s="98" t="s">
        <v>19</v>
      </c>
      <c r="E202" s="99"/>
      <c r="F202" s="100" t="s">
        <v>72</v>
      </c>
      <c r="G202" s="101">
        <f t="shared" si="46"/>
        <v>175</v>
      </c>
      <c r="H202" s="101">
        <f t="shared" si="47"/>
        <v>156</v>
      </c>
      <c r="I202" s="102">
        <f t="shared" si="48"/>
        <v>26438045</v>
      </c>
      <c r="J202" s="102" t="e">
        <f>SUMIF($AN$4:$AN$22,D202,#REF!)</f>
        <v>#REF!</v>
      </c>
      <c r="K202" s="103" t="e">
        <f t="shared" si="49"/>
        <v>#REF!</v>
      </c>
      <c r="L202" s="104" t="e">
        <f>SUMIF($AN$4:$AN$22,D202,#REF!)</f>
        <v>#REF!</v>
      </c>
      <c r="M202" s="105" t="e">
        <f t="shared" si="50"/>
        <v>#REF!</v>
      </c>
      <c r="N202" s="105" t="e">
        <f t="shared" si="51"/>
        <v>#REF!</v>
      </c>
      <c r="O202" s="105" t="e">
        <f t="shared" si="52"/>
        <v>#REF!</v>
      </c>
      <c r="P202" s="105" t="e">
        <f t="shared" si="53"/>
        <v>#REF!</v>
      </c>
      <c r="Q202" s="106" t="e">
        <f t="shared" si="54"/>
        <v>#REF!</v>
      </c>
      <c r="R202" s="105" t="e">
        <f t="shared" si="54"/>
        <v>#REF!</v>
      </c>
      <c r="S202" s="105" t="e">
        <f t="shared" si="55"/>
        <v>#REF!</v>
      </c>
      <c r="T202" s="105"/>
      <c r="U202" s="105" t="e">
        <f t="shared" si="56"/>
        <v>#REF!</v>
      </c>
      <c r="V202" s="105" t="e">
        <f t="shared" si="57"/>
        <v>#REF!</v>
      </c>
      <c r="W202" s="105" t="e">
        <f t="shared" si="58"/>
        <v>#REF!</v>
      </c>
      <c r="X202" s="106" t="e">
        <f t="shared" si="59"/>
        <v>#REF!</v>
      </c>
      <c r="Y202" s="106" t="e">
        <f t="shared" si="60"/>
        <v>#REF!</v>
      </c>
      <c r="Z202" s="105" t="e">
        <f t="shared" si="61"/>
        <v>#REF!</v>
      </c>
      <c r="AA202" s="105" t="e">
        <f t="shared" si="65"/>
        <v>#REF!</v>
      </c>
      <c r="AB202" s="105"/>
      <c r="AC202" s="107" t="str">
        <f t="shared" si="62"/>
        <v>BERTAHAP</v>
      </c>
      <c r="AD202" s="108">
        <f t="shared" si="63"/>
        <v>0</v>
      </c>
      <c r="AE202" s="109">
        <v>2</v>
      </c>
      <c r="AF202" s="110"/>
      <c r="AG202" s="105" t="e">
        <f>IF(AF202&gt;#REF!,"LB","KR")</f>
        <v>#REF!</v>
      </c>
      <c r="AH202" s="110">
        <v>4176307000</v>
      </c>
      <c r="AI202" s="110">
        <v>4707365000</v>
      </c>
      <c r="AJ202" s="110">
        <v>4997705000</v>
      </c>
      <c r="AK202" s="111">
        <v>5305952000</v>
      </c>
      <c r="AL202" s="111">
        <v>4997705000</v>
      </c>
      <c r="AM202" s="110">
        <v>5305952000</v>
      </c>
      <c r="AN202" s="110" t="e">
        <f t="shared" si="45"/>
        <v>#REF!</v>
      </c>
    </row>
    <row r="203" spans="1:40">
      <c r="A203" s="3">
        <f t="shared" si="64"/>
        <v>164</v>
      </c>
      <c r="B203" s="96">
        <v>2</v>
      </c>
      <c r="C203" s="97" t="s">
        <v>178</v>
      </c>
      <c r="D203" s="98" t="s">
        <v>29</v>
      </c>
      <c r="E203" s="99"/>
      <c r="F203" s="100" t="s">
        <v>74</v>
      </c>
      <c r="G203" s="101">
        <f t="shared" si="46"/>
        <v>85</v>
      </c>
      <c r="H203" s="101">
        <f t="shared" si="47"/>
        <v>74</v>
      </c>
      <c r="I203" s="102">
        <f t="shared" si="48"/>
        <v>26438045</v>
      </c>
      <c r="J203" s="102" t="e">
        <f>SUMIF($AN$4:$AN$22,D203,#REF!)</f>
        <v>#REF!</v>
      </c>
      <c r="K203" s="103" t="e">
        <f t="shared" si="49"/>
        <v>#REF!</v>
      </c>
      <c r="L203" s="104" t="e">
        <f>SUMIF($AN$4:$AN$22,D203,#REF!)</f>
        <v>#REF!</v>
      </c>
      <c r="M203" s="105" t="e">
        <f t="shared" si="50"/>
        <v>#REF!</v>
      </c>
      <c r="N203" s="105" t="e">
        <f t="shared" si="51"/>
        <v>#REF!</v>
      </c>
      <c r="O203" s="105" t="e">
        <f t="shared" si="52"/>
        <v>#REF!</v>
      </c>
      <c r="P203" s="105" t="e">
        <f t="shared" si="53"/>
        <v>#REF!</v>
      </c>
      <c r="Q203" s="106" t="e">
        <f t="shared" si="54"/>
        <v>#REF!</v>
      </c>
      <c r="R203" s="105" t="e">
        <f t="shared" si="54"/>
        <v>#REF!</v>
      </c>
      <c r="S203" s="105" t="e">
        <f t="shared" si="55"/>
        <v>#REF!</v>
      </c>
      <c r="T203" s="105"/>
      <c r="U203" s="105" t="e">
        <f t="shared" si="56"/>
        <v>#REF!</v>
      </c>
      <c r="V203" s="105" t="e">
        <f t="shared" si="57"/>
        <v>#REF!</v>
      </c>
      <c r="W203" s="105" t="e">
        <f t="shared" si="58"/>
        <v>#REF!</v>
      </c>
      <c r="X203" s="106" t="e">
        <f t="shared" si="59"/>
        <v>#REF!</v>
      </c>
      <c r="Y203" s="106" t="e">
        <f t="shared" si="60"/>
        <v>#REF!</v>
      </c>
      <c r="Z203" s="105" t="e">
        <f t="shared" si="61"/>
        <v>#REF!</v>
      </c>
      <c r="AA203" s="105" t="e">
        <f t="shared" si="65"/>
        <v>#REF!</v>
      </c>
      <c r="AB203" s="105"/>
      <c r="AC203" s="107" t="str">
        <f t="shared" si="62"/>
        <v>BERTAHAP</v>
      </c>
      <c r="AD203" s="108">
        <f t="shared" si="63"/>
        <v>0</v>
      </c>
      <c r="AE203" s="109">
        <v>2</v>
      </c>
      <c r="AF203" s="110"/>
      <c r="AG203" s="105" t="e">
        <f>IF(AF203&gt;#REF!,"LB","KR")</f>
        <v>#REF!</v>
      </c>
      <c r="AH203" s="110">
        <v>1944382000</v>
      </c>
      <c r="AI203" s="110">
        <v>2191629000</v>
      </c>
      <c r="AJ203" s="110">
        <v>2326804000</v>
      </c>
      <c r="AK203" s="111">
        <v>2470317000</v>
      </c>
      <c r="AL203" s="111">
        <v>2326804000</v>
      </c>
      <c r="AM203" s="110">
        <v>2470317000</v>
      </c>
      <c r="AN203" s="110" t="e">
        <f t="shared" ref="AN203:AN246" si="66">ROUNDUP((AA203*(1+$J$5)),-3)</f>
        <v>#REF!</v>
      </c>
    </row>
    <row r="204" spans="1:40">
      <c r="A204" s="3">
        <f t="shared" si="64"/>
        <v>165</v>
      </c>
      <c r="B204" s="96">
        <v>3</v>
      </c>
      <c r="C204" s="97" t="s">
        <v>178</v>
      </c>
      <c r="D204" s="98" t="s">
        <v>32</v>
      </c>
      <c r="E204" s="99"/>
      <c r="F204" s="100" t="s">
        <v>56</v>
      </c>
      <c r="G204" s="101">
        <f t="shared" si="46"/>
        <v>85</v>
      </c>
      <c r="H204" s="101">
        <f t="shared" si="47"/>
        <v>74</v>
      </c>
      <c r="I204" s="102">
        <f t="shared" si="48"/>
        <v>26438045</v>
      </c>
      <c r="J204" s="102" t="e">
        <f>SUMIF($AN$4:$AN$22,D204,#REF!)</f>
        <v>#REF!</v>
      </c>
      <c r="K204" s="103" t="e">
        <f t="shared" si="49"/>
        <v>#REF!</v>
      </c>
      <c r="L204" s="104" t="e">
        <f>SUMIF($AN$4:$AN$22,D204,#REF!)</f>
        <v>#REF!</v>
      </c>
      <c r="M204" s="105" t="e">
        <f t="shared" si="50"/>
        <v>#REF!</v>
      </c>
      <c r="N204" s="105" t="e">
        <f t="shared" si="51"/>
        <v>#REF!</v>
      </c>
      <c r="O204" s="105" t="e">
        <f t="shared" si="52"/>
        <v>#REF!</v>
      </c>
      <c r="P204" s="105" t="e">
        <f t="shared" si="53"/>
        <v>#REF!</v>
      </c>
      <c r="Q204" s="106" t="e">
        <f t="shared" si="54"/>
        <v>#REF!</v>
      </c>
      <c r="R204" s="105" t="e">
        <f t="shared" si="54"/>
        <v>#REF!</v>
      </c>
      <c r="S204" s="105" t="e">
        <f t="shared" si="55"/>
        <v>#REF!</v>
      </c>
      <c r="T204" s="105"/>
      <c r="U204" s="105" t="e">
        <f t="shared" si="56"/>
        <v>#REF!</v>
      </c>
      <c r="V204" s="105" t="e">
        <f t="shared" si="57"/>
        <v>#REF!</v>
      </c>
      <c r="W204" s="105" t="e">
        <f t="shared" si="58"/>
        <v>#REF!</v>
      </c>
      <c r="X204" s="106" t="e">
        <f t="shared" si="59"/>
        <v>#REF!</v>
      </c>
      <c r="Y204" s="106" t="e">
        <f t="shared" si="60"/>
        <v>#REF!</v>
      </c>
      <c r="Z204" s="105" t="e">
        <f t="shared" si="61"/>
        <v>#REF!</v>
      </c>
      <c r="AA204" s="105" t="e">
        <f t="shared" si="65"/>
        <v>#REF!</v>
      </c>
      <c r="AB204" s="105"/>
      <c r="AC204" s="107" t="str">
        <f t="shared" si="62"/>
        <v>BERTAHAP</v>
      </c>
      <c r="AD204" s="108">
        <f t="shared" si="63"/>
        <v>0</v>
      </c>
      <c r="AE204" s="109">
        <v>2</v>
      </c>
      <c r="AF204" s="110"/>
      <c r="AG204" s="105" t="e">
        <f>IF(AF204&gt;#REF!,"LB","KR")</f>
        <v>#REF!</v>
      </c>
      <c r="AH204" s="110">
        <v>1944382000</v>
      </c>
      <c r="AI204" s="110">
        <v>2191629000</v>
      </c>
      <c r="AJ204" s="110">
        <v>2326804000</v>
      </c>
      <c r="AK204" s="111">
        <v>2470317000</v>
      </c>
      <c r="AL204" s="111">
        <v>2326804000</v>
      </c>
      <c r="AM204" s="110">
        <v>2470317000</v>
      </c>
      <c r="AN204" s="110" t="e">
        <f t="shared" si="66"/>
        <v>#REF!</v>
      </c>
    </row>
    <row r="205" spans="1:40">
      <c r="A205" s="3">
        <f t="shared" si="64"/>
        <v>166</v>
      </c>
      <c r="B205" s="96">
        <v>4</v>
      </c>
      <c r="C205" s="97" t="s">
        <v>178</v>
      </c>
      <c r="D205" s="98" t="s">
        <v>38</v>
      </c>
      <c r="E205" s="99"/>
      <c r="F205" s="100" t="s">
        <v>58</v>
      </c>
      <c r="G205" s="101">
        <f t="shared" si="46"/>
        <v>101</v>
      </c>
      <c r="H205" s="101">
        <f t="shared" si="47"/>
        <v>90</v>
      </c>
      <c r="I205" s="102">
        <f t="shared" si="48"/>
        <v>26438045</v>
      </c>
      <c r="J205" s="102" t="e">
        <f>SUMIF($AN$4:$AN$22,D205,#REF!)</f>
        <v>#REF!</v>
      </c>
      <c r="K205" s="103" t="e">
        <f t="shared" si="49"/>
        <v>#REF!</v>
      </c>
      <c r="L205" s="104" t="e">
        <f>SUMIF($AN$4:$AN$22,D205,#REF!)</f>
        <v>#REF!</v>
      </c>
      <c r="M205" s="105" t="e">
        <f t="shared" si="50"/>
        <v>#REF!</v>
      </c>
      <c r="N205" s="105" t="e">
        <f t="shared" si="51"/>
        <v>#REF!</v>
      </c>
      <c r="O205" s="105" t="e">
        <f t="shared" si="52"/>
        <v>#REF!</v>
      </c>
      <c r="P205" s="105" t="e">
        <f t="shared" si="53"/>
        <v>#REF!</v>
      </c>
      <c r="Q205" s="106" t="e">
        <f t="shared" si="54"/>
        <v>#REF!</v>
      </c>
      <c r="R205" s="105" t="e">
        <f t="shared" si="54"/>
        <v>#REF!</v>
      </c>
      <c r="S205" s="105" t="e">
        <f t="shared" si="55"/>
        <v>#REF!</v>
      </c>
      <c r="T205" s="105"/>
      <c r="U205" s="105" t="e">
        <f t="shared" si="56"/>
        <v>#REF!</v>
      </c>
      <c r="V205" s="105" t="e">
        <f t="shared" si="57"/>
        <v>#REF!</v>
      </c>
      <c r="W205" s="105" t="e">
        <f t="shared" si="58"/>
        <v>#REF!</v>
      </c>
      <c r="X205" s="106" t="e">
        <f t="shared" si="59"/>
        <v>#REF!</v>
      </c>
      <c r="Y205" s="106" t="e">
        <f t="shared" si="60"/>
        <v>#REF!</v>
      </c>
      <c r="Z205" s="105" t="e">
        <f t="shared" si="61"/>
        <v>#REF!</v>
      </c>
      <c r="AA205" s="105" t="e">
        <f t="shared" si="65"/>
        <v>#REF!</v>
      </c>
      <c r="AB205" s="105"/>
      <c r="AC205" s="107" t="str">
        <f t="shared" si="62"/>
        <v>BERTAHAP</v>
      </c>
      <c r="AD205" s="108">
        <f t="shared" si="63"/>
        <v>0</v>
      </c>
      <c r="AE205" s="109">
        <v>2</v>
      </c>
      <c r="AF205" s="110"/>
      <c r="AG205" s="105" t="e">
        <f>IF(AF205&gt;#REF!,"LB","KR")</f>
        <v>#REF!</v>
      </c>
      <c r="AH205" s="110">
        <v>2364789000</v>
      </c>
      <c r="AI205" s="110">
        <v>2665495000</v>
      </c>
      <c r="AJ205" s="110">
        <v>2829897000</v>
      </c>
      <c r="AK205" s="111">
        <v>3004439000</v>
      </c>
      <c r="AL205" s="111">
        <v>2829897000</v>
      </c>
      <c r="AM205" s="110">
        <v>3004439000</v>
      </c>
      <c r="AN205" s="110" t="e">
        <f t="shared" si="66"/>
        <v>#REF!</v>
      </c>
    </row>
    <row r="206" spans="1:40">
      <c r="A206" s="3">
        <f t="shared" si="64"/>
        <v>167</v>
      </c>
      <c r="B206" s="96">
        <v>5</v>
      </c>
      <c r="C206" s="97" t="s">
        <v>178</v>
      </c>
      <c r="D206" s="98" t="s">
        <v>44</v>
      </c>
      <c r="E206" s="99"/>
      <c r="F206" s="100" t="s">
        <v>60</v>
      </c>
      <c r="G206" s="101">
        <f t="shared" si="46"/>
        <v>101</v>
      </c>
      <c r="H206" s="101">
        <f t="shared" si="47"/>
        <v>90</v>
      </c>
      <c r="I206" s="102">
        <f t="shared" si="48"/>
        <v>26438045</v>
      </c>
      <c r="J206" s="102" t="e">
        <f>SUMIF($AN$4:$AN$22,D206,#REF!)</f>
        <v>#REF!</v>
      </c>
      <c r="K206" s="103" t="e">
        <f t="shared" si="49"/>
        <v>#REF!</v>
      </c>
      <c r="L206" s="104" t="e">
        <f>SUMIF($AN$4:$AN$22,D206,#REF!)</f>
        <v>#REF!</v>
      </c>
      <c r="M206" s="105" t="e">
        <f t="shared" si="50"/>
        <v>#REF!</v>
      </c>
      <c r="N206" s="105" t="e">
        <f t="shared" si="51"/>
        <v>#REF!</v>
      </c>
      <c r="O206" s="105" t="e">
        <f t="shared" si="52"/>
        <v>#REF!</v>
      </c>
      <c r="P206" s="105" t="e">
        <f t="shared" si="53"/>
        <v>#REF!</v>
      </c>
      <c r="Q206" s="106" t="e">
        <f t="shared" si="54"/>
        <v>#REF!</v>
      </c>
      <c r="R206" s="105" t="e">
        <f t="shared" si="54"/>
        <v>#REF!</v>
      </c>
      <c r="S206" s="105" t="e">
        <f t="shared" si="55"/>
        <v>#REF!</v>
      </c>
      <c r="T206" s="105"/>
      <c r="U206" s="105" t="e">
        <f t="shared" si="56"/>
        <v>#REF!</v>
      </c>
      <c r="V206" s="105" t="e">
        <f t="shared" si="57"/>
        <v>#REF!</v>
      </c>
      <c r="W206" s="105" t="e">
        <f t="shared" si="58"/>
        <v>#REF!</v>
      </c>
      <c r="X206" s="106" t="e">
        <f t="shared" si="59"/>
        <v>#REF!</v>
      </c>
      <c r="Y206" s="106" t="e">
        <f t="shared" si="60"/>
        <v>#REF!</v>
      </c>
      <c r="Z206" s="105" t="e">
        <f t="shared" si="61"/>
        <v>#REF!</v>
      </c>
      <c r="AA206" s="105" t="e">
        <f t="shared" si="65"/>
        <v>#REF!</v>
      </c>
      <c r="AB206" s="105"/>
      <c r="AC206" s="107" t="str">
        <f t="shared" si="62"/>
        <v>BERTAHAP</v>
      </c>
      <c r="AD206" s="108">
        <f t="shared" si="63"/>
        <v>0</v>
      </c>
      <c r="AE206" s="109">
        <v>2</v>
      </c>
      <c r="AF206" s="110"/>
      <c r="AG206" s="105" t="e">
        <f>IF(AF206&gt;#REF!,"LB","KR")</f>
        <v>#REF!</v>
      </c>
      <c r="AH206" s="110">
        <v>2364789000</v>
      </c>
      <c r="AI206" s="110">
        <v>2665495000</v>
      </c>
      <c r="AJ206" s="110">
        <v>2829897000</v>
      </c>
      <c r="AK206" s="111">
        <v>3004439000</v>
      </c>
      <c r="AL206" s="111">
        <v>2829897000</v>
      </c>
      <c r="AM206" s="110">
        <v>3004439000</v>
      </c>
      <c r="AN206" s="110" t="e">
        <f t="shared" si="66"/>
        <v>#REF!</v>
      </c>
    </row>
    <row r="207" spans="1:40">
      <c r="A207" s="3">
        <f t="shared" si="64"/>
        <v>168</v>
      </c>
      <c r="B207" s="96">
        <v>6</v>
      </c>
      <c r="C207" s="97" t="s">
        <v>178</v>
      </c>
      <c r="D207" s="96">
        <v>11</v>
      </c>
      <c r="E207" s="99"/>
      <c r="F207" s="100" t="s">
        <v>62</v>
      </c>
      <c r="G207" s="101">
        <f t="shared" si="46"/>
        <v>101</v>
      </c>
      <c r="H207" s="101">
        <f t="shared" si="47"/>
        <v>90</v>
      </c>
      <c r="I207" s="102">
        <f t="shared" si="48"/>
        <v>26438045</v>
      </c>
      <c r="J207" s="102" t="e">
        <f>SUMIF($AN$4:$AN$22,D207,#REF!)</f>
        <v>#REF!</v>
      </c>
      <c r="K207" s="103" t="e">
        <f t="shared" si="49"/>
        <v>#REF!</v>
      </c>
      <c r="L207" s="104" t="e">
        <f>SUMIF($AN$4:$AN$22,D207,#REF!)</f>
        <v>#REF!</v>
      </c>
      <c r="M207" s="105" t="e">
        <f t="shared" si="50"/>
        <v>#REF!</v>
      </c>
      <c r="N207" s="105" t="e">
        <f t="shared" si="51"/>
        <v>#REF!</v>
      </c>
      <c r="O207" s="105" t="e">
        <f t="shared" si="52"/>
        <v>#REF!</v>
      </c>
      <c r="P207" s="105" t="e">
        <f t="shared" si="53"/>
        <v>#REF!</v>
      </c>
      <c r="Q207" s="106" t="e">
        <f t="shared" si="54"/>
        <v>#REF!</v>
      </c>
      <c r="R207" s="105" t="e">
        <f t="shared" si="54"/>
        <v>#REF!</v>
      </c>
      <c r="S207" s="105" t="e">
        <f t="shared" si="55"/>
        <v>#REF!</v>
      </c>
      <c r="T207" s="105"/>
      <c r="U207" s="105" t="e">
        <f t="shared" si="56"/>
        <v>#REF!</v>
      </c>
      <c r="V207" s="105" t="e">
        <f t="shared" si="57"/>
        <v>#REF!</v>
      </c>
      <c r="W207" s="105" t="e">
        <f t="shared" si="58"/>
        <v>#REF!</v>
      </c>
      <c r="X207" s="106" t="e">
        <f t="shared" si="59"/>
        <v>#REF!</v>
      </c>
      <c r="Y207" s="106" t="e">
        <f t="shared" si="60"/>
        <v>#REF!</v>
      </c>
      <c r="Z207" s="105" t="e">
        <f t="shared" si="61"/>
        <v>#REF!</v>
      </c>
      <c r="AA207" s="105" t="e">
        <f t="shared" si="65"/>
        <v>#REF!</v>
      </c>
      <c r="AB207" s="105"/>
      <c r="AC207" s="107" t="str">
        <f t="shared" si="62"/>
        <v>BERTAHAP</v>
      </c>
      <c r="AD207" s="108">
        <f t="shared" si="63"/>
        <v>0</v>
      </c>
      <c r="AE207" s="109">
        <v>2</v>
      </c>
      <c r="AF207" s="110"/>
      <c r="AG207" s="105" t="e">
        <f>IF(AF207&gt;#REF!,"LB","KR")</f>
        <v>#REF!</v>
      </c>
      <c r="AH207" s="110">
        <v>2364789000</v>
      </c>
      <c r="AI207" s="110">
        <v>2665495000</v>
      </c>
      <c r="AJ207" s="110">
        <v>2829897000</v>
      </c>
      <c r="AK207" s="111">
        <v>3004439000</v>
      </c>
      <c r="AL207" s="111">
        <v>2829897000</v>
      </c>
      <c r="AM207" s="110">
        <v>3004439000</v>
      </c>
      <c r="AN207" s="110" t="e">
        <f t="shared" si="66"/>
        <v>#REF!</v>
      </c>
    </row>
    <row r="208" spans="1:40">
      <c r="A208" s="3">
        <f t="shared" si="64"/>
        <v>169</v>
      </c>
      <c r="B208" s="96">
        <v>7</v>
      </c>
      <c r="C208" s="97" t="s">
        <v>178</v>
      </c>
      <c r="D208" s="96">
        <v>15</v>
      </c>
      <c r="E208" s="99"/>
      <c r="F208" s="100" t="s">
        <v>64</v>
      </c>
      <c r="G208" s="101">
        <f t="shared" si="46"/>
        <v>101</v>
      </c>
      <c r="H208" s="101">
        <f t="shared" si="47"/>
        <v>90</v>
      </c>
      <c r="I208" s="102">
        <f t="shared" si="48"/>
        <v>26438045</v>
      </c>
      <c r="J208" s="102" t="e">
        <f>SUMIF($AN$4:$AN$22,D208,#REF!)</f>
        <v>#REF!</v>
      </c>
      <c r="K208" s="103" t="e">
        <f t="shared" si="49"/>
        <v>#REF!</v>
      </c>
      <c r="L208" s="104" t="e">
        <f>SUMIF($AN$4:$AN$22,D208,#REF!)</f>
        <v>#REF!</v>
      </c>
      <c r="M208" s="105" t="e">
        <f t="shared" si="50"/>
        <v>#REF!</v>
      </c>
      <c r="N208" s="105" t="e">
        <f t="shared" si="51"/>
        <v>#REF!</v>
      </c>
      <c r="O208" s="105" t="e">
        <f t="shared" si="52"/>
        <v>#REF!</v>
      </c>
      <c r="P208" s="105" t="e">
        <f t="shared" si="53"/>
        <v>#REF!</v>
      </c>
      <c r="Q208" s="106" t="e">
        <f t="shared" si="54"/>
        <v>#REF!</v>
      </c>
      <c r="R208" s="105" t="e">
        <f t="shared" si="54"/>
        <v>#REF!</v>
      </c>
      <c r="S208" s="105" t="e">
        <f t="shared" si="55"/>
        <v>#REF!</v>
      </c>
      <c r="T208" s="105"/>
      <c r="U208" s="105" t="e">
        <f t="shared" si="56"/>
        <v>#REF!</v>
      </c>
      <c r="V208" s="105" t="e">
        <f t="shared" si="57"/>
        <v>#REF!</v>
      </c>
      <c r="W208" s="105" t="e">
        <f t="shared" si="58"/>
        <v>#REF!</v>
      </c>
      <c r="X208" s="106" t="e">
        <f t="shared" si="59"/>
        <v>#REF!</v>
      </c>
      <c r="Y208" s="106" t="e">
        <f t="shared" si="60"/>
        <v>#REF!</v>
      </c>
      <c r="Z208" s="105" t="e">
        <f t="shared" si="61"/>
        <v>#REF!</v>
      </c>
      <c r="AA208" s="105" t="e">
        <f t="shared" si="65"/>
        <v>#REF!</v>
      </c>
      <c r="AB208" s="105"/>
      <c r="AC208" s="107" t="str">
        <f t="shared" si="62"/>
        <v>BERTAHAP</v>
      </c>
      <c r="AD208" s="108">
        <f t="shared" si="63"/>
        <v>0</v>
      </c>
      <c r="AE208" s="109">
        <v>2</v>
      </c>
      <c r="AF208" s="110"/>
      <c r="AG208" s="105" t="e">
        <f>IF(AF208&gt;#REF!,"LB","KR")</f>
        <v>#REF!</v>
      </c>
      <c r="AH208" s="110">
        <v>2364789000</v>
      </c>
      <c r="AI208" s="110">
        <v>2665495000</v>
      </c>
      <c r="AJ208" s="110">
        <v>2829897000</v>
      </c>
      <c r="AK208" s="111">
        <v>3004439000</v>
      </c>
      <c r="AL208" s="111">
        <v>2829897000</v>
      </c>
      <c r="AM208" s="110">
        <v>3004439000</v>
      </c>
      <c r="AN208" s="110" t="e">
        <f t="shared" si="66"/>
        <v>#REF!</v>
      </c>
    </row>
    <row r="209" spans="1:40">
      <c r="A209" s="3">
        <f t="shared" si="64"/>
        <v>170</v>
      </c>
      <c r="B209" s="96">
        <v>8</v>
      </c>
      <c r="C209" s="97" t="s">
        <v>178</v>
      </c>
      <c r="D209" s="96">
        <v>17</v>
      </c>
      <c r="E209" s="99"/>
      <c r="F209" s="100" t="s">
        <v>67</v>
      </c>
      <c r="G209" s="101">
        <f t="shared" si="46"/>
        <v>85</v>
      </c>
      <c r="H209" s="101">
        <f t="shared" si="47"/>
        <v>74</v>
      </c>
      <c r="I209" s="102">
        <f t="shared" si="48"/>
        <v>26438045</v>
      </c>
      <c r="J209" s="102" t="e">
        <f>SUMIF($AN$4:$AN$22,D209,#REF!)</f>
        <v>#REF!</v>
      </c>
      <c r="K209" s="103" t="e">
        <f t="shared" si="49"/>
        <v>#REF!</v>
      </c>
      <c r="L209" s="104" t="e">
        <f>SUMIF($AN$4:$AN$22,D209,#REF!)</f>
        <v>#REF!</v>
      </c>
      <c r="M209" s="105" t="e">
        <f t="shared" si="50"/>
        <v>#REF!</v>
      </c>
      <c r="N209" s="105" t="e">
        <f t="shared" si="51"/>
        <v>#REF!</v>
      </c>
      <c r="O209" s="105" t="e">
        <f t="shared" si="52"/>
        <v>#REF!</v>
      </c>
      <c r="P209" s="105" t="e">
        <f t="shared" si="53"/>
        <v>#REF!</v>
      </c>
      <c r="Q209" s="106" t="e">
        <f t="shared" si="54"/>
        <v>#REF!</v>
      </c>
      <c r="R209" s="105" t="e">
        <f t="shared" si="54"/>
        <v>#REF!</v>
      </c>
      <c r="S209" s="105" t="e">
        <f t="shared" si="55"/>
        <v>#REF!</v>
      </c>
      <c r="T209" s="105"/>
      <c r="U209" s="105" t="e">
        <f t="shared" si="56"/>
        <v>#REF!</v>
      </c>
      <c r="V209" s="105" t="e">
        <f t="shared" si="57"/>
        <v>#REF!</v>
      </c>
      <c r="W209" s="105" t="e">
        <f t="shared" si="58"/>
        <v>#REF!</v>
      </c>
      <c r="X209" s="106" t="e">
        <f t="shared" si="59"/>
        <v>#REF!</v>
      </c>
      <c r="Y209" s="106" t="e">
        <f t="shared" si="60"/>
        <v>#REF!</v>
      </c>
      <c r="Z209" s="105" t="e">
        <f t="shared" si="61"/>
        <v>#REF!</v>
      </c>
      <c r="AA209" s="105" t="e">
        <f t="shared" si="65"/>
        <v>#REF!</v>
      </c>
      <c r="AB209" s="105"/>
      <c r="AC209" s="107" t="str">
        <f t="shared" si="62"/>
        <v>BERTAHAP</v>
      </c>
      <c r="AD209" s="108">
        <f t="shared" si="63"/>
        <v>0</v>
      </c>
      <c r="AE209" s="109">
        <v>2</v>
      </c>
      <c r="AF209" s="110"/>
      <c r="AG209" s="105" t="e">
        <f>IF(AF209&gt;#REF!,"LB","KR")</f>
        <v>#REF!</v>
      </c>
      <c r="AH209" s="110">
        <v>1944382000</v>
      </c>
      <c r="AI209" s="110">
        <v>2191629000</v>
      </c>
      <c r="AJ209" s="110">
        <v>2326804000</v>
      </c>
      <c r="AK209" s="111">
        <v>2470317000</v>
      </c>
      <c r="AL209" s="111">
        <v>2326804000</v>
      </c>
      <c r="AM209" s="110">
        <v>2470317000</v>
      </c>
      <c r="AN209" s="110" t="e">
        <f t="shared" si="66"/>
        <v>#REF!</v>
      </c>
    </row>
    <row r="210" spans="1:40">
      <c r="A210" s="3">
        <f t="shared" si="64"/>
        <v>171</v>
      </c>
      <c r="B210" s="96">
        <v>9</v>
      </c>
      <c r="C210" s="97" t="s">
        <v>178</v>
      </c>
      <c r="D210" s="96">
        <v>19</v>
      </c>
      <c r="E210" s="99"/>
      <c r="F210" s="100" t="s">
        <v>78</v>
      </c>
      <c r="G210" s="101">
        <f t="shared" si="46"/>
        <v>138</v>
      </c>
      <c r="H210" s="101">
        <f t="shared" si="47"/>
        <v>120</v>
      </c>
      <c r="I210" s="102">
        <f t="shared" si="48"/>
        <v>26438045</v>
      </c>
      <c r="J210" s="102" t="e">
        <f>SUMIF($AN$4:$AN$22,D210,#REF!)</f>
        <v>#REF!</v>
      </c>
      <c r="K210" s="103" t="e">
        <f t="shared" si="49"/>
        <v>#REF!</v>
      </c>
      <c r="L210" s="104" t="e">
        <f>SUMIF($AN$4:$AN$22,D210,#REF!)</f>
        <v>#REF!</v>
      </c>
      <c r="M210" s="105" t="e">
        <f t="shared" si="50"/>
        <v>#REF!</v>
      </c>
      <c r="N210" s="105" t="e">
        <f t="shared" si="51"/>
        <v>#REF!</v>
      </c>
      <c r="O210" s="105" t="e">
        <f t="shared" si="52"/>
        <v>#REF!</v>
      </c>
      <c r="P210" s="105" t="e">
        <f t="shared" si="53"/>
        <v>#REF!</v>
      </c>
      <c r="Q210" s="106" t="e">
        <f t="shared" si="54"/>
        <v>#REF!</v>
      </c>
      <c r="R210" s="105" t="e">
        <f t="shared" si="54"/>
        <v>#REF!</v>
      </c>
      <c r="S210" s="105" t="e">
        <f t="shared" si="55"/>
        <v>#REF!</v>
      </c>
      <c r="T210" s="105"/>
      <c r="U210" s="105" t="e">
        <f t="shared" si="56"/>
        <v>#REF!</v>
      </c>
      <c r="V210" s="105" t="e">
        <f t="shared" si="57"/>
        <v>#REF!</v>
      </c>
      <c r="W210" s="105" t="e">
        <f t="shared" si="58"/>
        <v>#REF!</v>
      </c>
      <c r="X210" s="106" t="e">
        <f t="shared" si="59"/>
        <v>#REF!</v>
      </c>
      <c r="Y210" s="106" t="e">
        <f t="shared" si="60"/>
        <v>#REF!</v>
      </c>
      <c r="Z210" s="105" t="e">
        <f t="shared" si="61"/>
        <v>#REF!</v>
      </c>
      <c r="AA210" s="105" t="e">
        <f t="shared" si="65"/>
        <v>#REF!</v>
      </c>
      <c r="AB210" s="105"/>
      <c r="AC210" s="107" t="str">
        <f t="shared" si="62"/>
        <v>BERTAHAP</v>
      </c>
      <c r="AD210" s="108">
        <f t="shared" si="63"/>
        <v>0</v>
      </c>
      <c r="AE210" s="109">
        <v>2</v>
      </c>
      <c r="AF210" s="110"/>
      <c r="AG210" s="105" t="e">
        <f>IF(AF210&gt;#REF!,"LB","KR")</f>
        <v>#REF!</v>
      </c>
      <c r="AH210" s="110">
        <v>3153052000</v>
      </c>
      <c r="AI210" s="110">
        <v>3553993000</v>
      </c>
      <c r="AJ210" s="110">
        <v>3773196000</v>
      </c>
      <c r="AK210" s="111">
        <v>4005918000</v>
      </c>
      <c r="AL210" s="111">
        <v>3773196000</v>
      </c>
      <c r="AM210" s="110">
        <v>4005918000</v>
      </c>
      <c r="AN210" s="110" t="e">
        <f t="shared" si="66"/>
        <v>#REF!</v>
      </c>
    </row>
    <row r="211" spans="1:40">
      <c r="A211" s="3">
        <f t="shared" si="64"/>
        <v>172</v>
      </c>
      <c r="B211" s="96">
        <v>10</v>
      </c>
      <c r="C211" s="97" t="s">
        <v>178</v>
      </c>
      <c r="D211" s="96">
        <v>21</v>
      </c>
      <c r="E211" s="99"/>
      <c r="F211" s="100" t="s">
        <v>84</v>
      </c>
      <c r="G211" s="101">
        <f t="shared" si="46"/>
        <v>132</v>
      </c>
      <c r="H211" s="101">
        <f t="shared" si="47"/>
        <v>112</v>
      </c>
      <c r="I211" s="102">
        <f t="shared" si="48"/>
        <v>26438045</v>
      </c>
      <c r="J211" s="102" t="e">
        <f>SUMIF($AN$4:$AN$22,D211,#REF!)</f>
        <v>#REF!</v>
      </c>
      <c r="K211" s="103" t="e">
        <f t="shared" si="49"/>
        <v>#REF!</v>
      </c>
      <c r="L211" s="104" t="e">
        <f>SUMIF($AN$4:$AN$22,D211,#REF!)</f>
        <v>#REF!</v>
      </c>
      <c r="M211" s="105" t="e">
        <f t="shared" si="50"/>
        <v>#REF!</v>
      </c>
      <c r="N211" s="105" t="e">
        <f t="shared" si="51"/>
        <v>#REF!</v>
      </c>
      <c r="O211" s="105" t="e">
        <f t="shared" si="52"/>
        <v>#REF!</v>
      </c>
      <c r="P211" s="105" t="e">
        <f t="shared" si="53"/>
        <v>#REF!</v>
      </c>
      <c r="Q211" s="106" t="e">
        <f t="shared" si="54"/>
        <v>#REF!</v>
      </c>
      <c r="R211" s="105" t="e">
        <f t="shared" si="54"/>
        <v>#REF!</v>
      </c>
      <c r="S211" s="105" t="e">
        <f t="shared" si="55"/>
        <v>#REF!</v>
      </c>
      <c r="T211" s="105"/>
      <c r="U211" s="105" t="e">
        <f t="shared" si="56"/>
        <v>#REF!</v>
      </c>
      <c r="V211" s="105" t="e">
        <f t="shared" si="57"/>
        <v>#REF!</v>
      </c>
      <c r="W211" s="105" t="e">
        <f t="shared" si="58"/>
        <v>#REF!</v>
      </c>
      <c r="X211" s="106" t="e">
        <f t="shared" si="59"/>
        <v>#REF!</v>
      </c>
      <c r="Y211" s="106" t="e">
        <f t="shared" si="60"/>
        <v>#REF!</v>
      </c>
      <c r="Z211" s="105" t="e">
        <f t="shared" si="61"/>
        <v>#REF!</v>
      </c>
      <c r="AA211" s="105" t="e">
        <f t="shared" si="65"/>
        <v>#REF!</v>
      </c>
      <c r="AB211" s="105"/>
      <c r="AC211" s="107" t="str">
        <f t="shared" si="62"/>
        <v>BERTAHAP</v>
      </c>
      <c r="AD211" s="108">
        <f t="shared" si="63"/>
        <v>0</v>
      </c>
      <c r="AE211" s="109">
        <v>2</v>
      </c>
      <c r="AF211" s="110"/>
      <c r="AG211" s="105" t="e">
        <f>IF(AF211&gt;#REF!,"LB","KR")</f>
        <v>#REF!</v>
      </c>
      <c r="AH211" s="110">
        <v>3053900000</v>
      </c>
      <c r="AI211" s="110">
        <v>3442233000</v>
      </c>
      <c r="AJ211" s="110">
        <v>3654542000</v>
      </c>
      <c r="AK211" s="111">
        <v>3879946000</v>
      </c>
      <c r="AL211" s="111">
        <v>3654542000</v>
      </c>
      <c r="AM211" s="110">
        <v>3879946000</v>
      </c>
      <c r="AN211" s="110" t="e">
        <f t="shared" si="66"/>
        <v>#REF!</v>
      </c>
    </row>
    <row r="212" spans="1:40">
      <c r="A212" s="3">
        <f t="shared" si="64"/>
        <v>173</v>
      </c>
      <c r="B212" s="96">
        <v>1</v>
      </c>
      <c r="C212" s="97" t="s">
        <v>180</v>
      </c>
      <c r="D212" s="98" t="s">
        <v>29</v>
      </c>
      <c r="E212" s="99"/>
      <c r="F212" s="100" t="s">
        <v>74</v>
      </c>
      <c r="G212" s="101">
        <f t="shared" si="46"/>
        <v>85</v>
      </c>
      <c r="H212" s="101">
        <f t="shared" si="47"/>
        <v>74</v>
      </c>
      <c r="I212" s="102">
        <f t="shared" si="48"/>
        <v>26438045</v>
      </c>
      <c r="J212" s="102" t="e">
        <f>SUMIF($AN$4:$AN$22,D212,#REF!)</f>
        <v>#REF!</v>
      </c>
      <c r="K212" s="103" t="e">
        <f t="shared" si="49"/>
        <v>#REF!</v>
      </c>
      <c r="L212" s="104" t="e">
        <f>SUMIF($AN$4:$AN$22,D212,#REF!)</f>
        <v>#REF!</v>
      </c>
      <c r="M212" s="105" t="e">
        <f t="shared" si="50"/>
        <v>#REF!</v>
      </c>
      <c r="N212" s="105" t="e">
        <f t="shared" si="51"/>
        <v>#REF!</v>
      </c>
      <c r="O212" s="105" t="e">
        <f t="shared" si="52"/>
        <v>#REF!</v>
      </c>
      <c r="P212" s="105" t="e">
        <f t="shared" si="53"/>
        <v>#REF!</v>
      </c>
      <c r="Q212" s="106" t="e">
        <f t="shared" si="54"/>
        <v>#REF!</v>
      </c>
      <c r="R212" s="105" t="e">
        <f t="shared" si="54"/>
        <v>#REF!</v>
      </c>
      <c r="S212" s="105" t="e">
        <f t="shared" si="55"/>
        <v>#REF!</v>
      </c>
      <c r="T212" s="105"/>
      <c r="U212" s="105" t="e">
        <f t="shared" si="56"/>
        <v>#REF!</v>
      </c>
      <c r="V212" s="105" t="e">
        <f t="shared" si="57"/>
        <v>#REF!</v>
      </c>
      <c r="W212" s="105" t="e">
        <f t="shared" si="58"/>
        <v>#REF!</v>
      </c>
      <c r="X212" s="106" t="e">
        <f t="shared" si="59"/>
        <v>#REF!</v>
      </c>
      <c r="Y212" s="106" t="e">
        <f t="shared" si="60"/>
        <v>#REF!</v>
      </c>
      <c r="Z212" s="105" t="e">
        <f t="shared" si="61"/>
        <v>#REF!</v>
      </c>
      <c r="AA212" s="105" t="e">
        <f t="shared" si="65"/>
        <v>#REF!</v>
      </c>
      <c r="AB212" s="105"/>
      <c r="AC212" s="107" t="str">
        <f t="shared" si="62"/>
        <v>BERTAHAP</v>
      </c>
      <c r="AD212" s="108">
        <f t="shared" si="63"/>
        <v>0</v>
      </c>
      <c r="AE212" s="109">
        <v>2</v>
      </c>
      <c r="AF212" s="110"/>
      <c r="AG212" s="105" t="e">
        <f>IF(AF212&gt;#REF!,"LB","KR")</f>
        <v>#REF!</v>
      </c>
      <c r="AH212" s="110">
        <v>1944382000</v>
      </c>
      <c r="AI212" s="110">
        <v>2191629000</v>
      </c>
      <c r="AJ212" s="110">
        <v>2326804000</v>
      </c>
      <c r="AK212" s="111">
        <v>2470317000</v>
      </c>
      <c r="AL212" s="111">
        <v>2326804000</v>
      </c>
      <c r="AM212" s="110">
        <v>2470317000</v>
      </c>
      <c r="AN212" s="110" t="e">
        <f t="shared" si="66"/>
        <v>#REF!</v>
      </c>
    </row>
    <row r="213" spans="1:40">
      <c r="A213" s="3">
        <f t="shared" si="64"/>
        <v>174</v>
      </c>
      <c r="B213" s="96">
        <v>2</v>
      </c>
      <c r="C213" s="97" t="s">
        <v>180</v>
      </c>
      <c r="D213" s="98" t="s">
        <v>32</v>
      </c>
      <c r="E213" s="99"/>
      <c r="F213" s="100" t="s">
        <v>56</v>
      </c>
      <c r="G213" s="101">
        <f t="shared" si="46"/>
        <v>85</v>
      </c>
      <c r="H213" s="101">
        <f t="shared" si="47"/>
        <v>74</v>
      </c>
      <c r="I213" s="102">
        <f t="shared" si="48"/>
        <v>26438045</v>
      </c>
      <c r="J213" s="102" t="e">
        <f>SUMIF($AN$4:$AN$22,D213,#REF!)</f>
        <v>#REF!</v>
      </c>
      <c r="K213" s="103" t="e">
        <f t="shared" si="49"/>
        <v>#REF!</v>
      </c>
      <c r="L213" s="104" t="e">
        <f>SUMIF($AN$4:$AN$22,D213,#REF!)</f>
        <v>#REF!</v>
      </c>
      <c r="M213" s="105" t="e">
        <f t="shared" si="50"/>
        <v>#REF!</v>
      </c>
      <c r="N213" s="105" t="e">
        <f t="shared" si="51"/>
        <v>#REF!</v>
      </c>
      <c r="O213" s="105" t="e">
        <f t="shared" si="52"/>
        <v>#REF!</v>
      </c>
      <c r="P213" s="105" t="e">
        <f t="shared" si="53"/>
        <v>#REF!</v>
      </c>
      <c r="Q213" s="106" t="e">
        <f t="shared" si="54"/>
        <v>#REF!</v>
      </c>
      <c r="R213" s="105" t="e">
        <f t="shared" si="54"/>
        <v>#REF!</v>
      </c>
      <c r="S213" s="105" t="e">
        <f t="shared" si="55"/>
        <v>#REF!</v>
      </c>
      <c r="T213" s="105"/>
      <c r="U213" s="105" t="e">
        <f t="shared" si="56"/>
        <v>#REF!</v>
      </c>
      <c r="V213" s="105" t="e">
        <f t="shared" si="57"/>
        <v>#REF!</v>
      </c>
      <c r="W213" s="105" t="e">
        <f t="shared" si="58"/>
        <v>#REF!</v>
      </c>
      <c r="X213" s="106" t="e">
        <f t="shared" si="59"/>
        <v>#REF!</v>
      </c>
      <c r="Y213" s="106" t="e">
        <f t="shared" si="60"/>
        <v>#REF!</v>
      </c>
      <c r="Z213" s="105" t="e">
        <f t="shared" si="61"/>
        <v>#REF!</v>
      </c>
      <c r="AA213" s="105" t="e">
        <f t="shared" si="65"/>
        <v>#REF!</v>
      </c>
      <c r="AB213" s="105"/>
      <c r="AC213" s="107" t="str">
        <f t="shared" si="62"/>
        <v>BERTAHAP</v>
      </c>
      <c r="AD213" s="108">
        <f t="shared" si="63"/>
        <v>0</v>
      </c>
      <c r="AE213" s="109">
        <v>2</v>
      </c>
      <c r="AF213" s="110"/>
      <c r="AG213" s="105" t="e">
        <f>IF(AF213&gt;#REF!,"LB","KR")</f>
        <v>#REF!</v>
      </c>
      <c r="AH213" s="110">
        <v>1963445000</v>
      </c>
      <c r="AI213" s="110">
        <v>2213116000</v>
      </c>
      <c r="AJ213" s="110">
        <v>2349616000</v>
      </c>
      <c r="AK213" s="111">
        <v>2494535000</v>
      </c>
      <c r="AL213" s="111">
        <v>2349616000</v>
      </c>
      <c r="AM213" s="110">
        <v>2494535000</v>
      </c>
      <c r="AN213" s="110" t="e">
        <f t="shared" si="66"/>
        <v>#REF!</v>
      </c>
    </row>
    <row r="214" spans="1:40">
      <c r="A214" s="3">
        <f t="shared" si="64"/>
        <v>175</v>
      </c>
      <c r="B214" s="96">
        <v>3</v>
      </c>
      <c r="C214" s="97" t="s">
        <v>180</v>
      </c>
      <c r="D214" s="98" t="s">
        <v>38</v>
      </c>
      <c r="E214" s="99"/>
      <c r="F214" s="100" t="s">
        <v>58</v>
      </c>
      <c r="G214" s="101">
        <f t="shared" si="46"/>
        <v>101</v>
      </c>
      <c r="H214" s="101">
        <f t="shared" si="47"/>
        <v>90</v>
      </c>
      <c r="I214" s="102">
        <f t="shared" si="48"/>
        <v>26438045</v>
      </c>
      <c r="J214" s="102" t="e">
        <f>SUMIF($AN$4:$AN$22,D214,#REF!)</f>
        <v>#REF!</v>
      </c>
      <c r="K214" s="103" t="e">
        <f t="shared" si="49"/>
        <v>#REF!</v>
      </c>
      <c r="L214" s="104" t="e">
        <f>SUMIF($AN$4:$AN$22,D214,#REF!)</f>
        <v>#REF!</v>
      </c>
      <c r="M214" s="105" t="e">
        <f t="shared" si="50"/>
        <v>#REF!</v>
      </c>
      <c r="N214" s="105" t="e">
        <f t="shared" si="51"/>
        <v>#REF!</v>
      </c>
      <c r="O214" s="105" t="e">
        <f t="shared" si="52"/>
        <v>#REF!</v>
      </c>
      <c r="P214" s="105" t="e">
        <f t="shared" si="53"/>
        <v>#REF!</v>
      </c>
      <c r="Q214" s="106" t="e">
        <f t="shared" si="54"/>
        <v>#REF!</v>
      </c>
      <c r="R214" s="105" t="e">
        <f t="shared" si="54"/>
        <v>#REF!</v>
      </c>
      <c r="S214" s="105" t="e">
        <f t="shared" si="55"/>
        <v>#REF!</v>
      </c>
      <c r="T214" s="105"/>
      <c r="U214" s="105" t="e">
        <f t="shared" si="56"/>
        <v>#REF!</v>
      </c>
      <c r="V214" s="105" t="e">
        <f t="shared" si="57"/>
        <v>#REF!</v>
      </c>
      <c r="W214" s="105" t="e">
        <f t="shared" si="58"/>
        <v>#REF!</v>
      </c>
      <c r="X214" s="106" t="e">
        <f t="shared" si="59"/>
        <v>#REF!</v>
      </c>
      <c r="Y214" s="106" t="e">
        <f t="shared" si="60"/>
        <v>#REF!</v>
      </c>
      <c r="Z214" s="105" t="e">
        <f t="shared" si="61"/>
        <v>#REF!</v>
      </c>
      <c r="AA214" s="105" t="e">
        <f t="shared" si="65"/>
        <v>#REF!</v>
      </c>
      <c r="AB214" s="105"/>
      <c r="AC214" s="107" t="str">
        <f t="shared" si="62"/>
        <v>BERTAHAP</v>
      </c>
      <c r="AD214" s="108">
        <f t="shared" si="63"/>
        <v>0</v>
      </c>
      <c r="AE214" s="109">
        <v>2</v>
      </c>
      <c r="AF214" s="110"/>
      <c r="AG214" s="105" t="e">
        <f>IF(AF214&gt;#REF!,"LB","KR")</f>
        <v>#REF!</v>
      </c>
      <c r="AH214" s="110">
        <v>2387973000</v>
      </c>
      <c r="AI214" s="110">
        <v>2691628000</v>
      </c>
      <c r="AJ214" s="110">
        <v>2857641000</v>
      </c>
      <c r="AK214" s="111">
        <v>3033894000</v>
      </c>
      <c r="AL214" s="111">
        <v>2857641000</v>
      </c>
      <c r="AM214" s="110">
        <v>3033894000</v>
      </c>
      <c r="AN214" s="110" t="e">
        <f t="shared" si="66"/>
        <v>#REF!</v>
      </c>
    </row>
    <row r="215" spans="1:40">
      <c r="A215" s="3">
        <f t="shared" si="64"/>
        <v>176</v>
      </c>
      <c r="B215" s="96">
        <v>4</v>
      </c>
      <c r="C215" s="97" t="s">
        <v>180</v>
      </c>
      <c r="D215" s="98" t="s">
        <v>44</v>
      </c>
      <c r="E215" s="99"/>
      <c r="F215" s="100" t="s">
        <v>60</v>
      </c>
      <c r="G215" s="101">
        <f t="shared" si="46"/>
        <v>101</v>
      </c>
      <c r="H215" s="101">
        <f t="shared" si="47"/>
        <v>90</v>
      </c>
      <c r="I215" s="102">
        <f t="shared" si="48"/>
        <v>26438045</v>
      </c>
      <c r="J215" s="102" t="e">
        <f>SUMIF($AN$4:$AN$22,D215,#REF!)</f>
        <v>#REF!</v>
      </c>
      <c r="K215" s="103" t="e">
        <f t="shared" si="49"/>
        <v>#REF!</v>
      </c>
      <c r="L215" s="104" t="e">
        <f>SUMIF($AN$4:$AN$22,D215,#REF!)</f>
        <v>#REF!</v>
      </c>
      <c r="M215" s="105" t="e">
        <f t="shared" si="50"/>
        <v>#REF!</v>
      </c>
      <c r="N215" s="105" t="e">
        <f t="shared" si="51"/>
        <v>#REF!</v>
      </c>
      <c r="O215" s="105" t="e">
        <f t="shared" si="52"/>
        <v>#REF!</v>
      </c>
      <c r="P215" s="105" t="e">
        <f t="shared" si="53"/>
        <v>#REF!</v>
      </c>
      <c r="Q215" s="106" t="e">
        <f t="shared" si="54"/>
        <v>#REF!</v>
      </c>
      <c r="R215" s="105" t="e">
        <f t="shared" si="54"/>
        <v>#REF!</v>
      </c>
      <c r="S215" s="105" t="e">
        <f t="shared" si="55"/>
        <v>#REF!</v>
      </c>
      <c r="T215" s="105"/>
      <c r="U215" s="105" t="e">
        <f t="shared" si="56"/>
        <v>#REF!</v>
      </c>
      <c r="V215" s="105" t="e">
        <f t="shared" si="57"/>
        <v>#REF!</v>
      </c>
      <c r="W215" s="105" t="e">
        <f t="shared" si="58"/>
        <v>#REF!</v>
      </c>
      <c r="X215" s="106" t="e">
        <f t="shared" si="59"/>
        <v>#REF!</v>
      </c>
      <c r="Y215" s="106" t="e">
        <f t="shared" si="60"/>
        <v>#REF!</v>
      </c>
      <c r="Z215" s="105" t="e">
        <f t="shared" si="61"/>
        <v>#REF!</v>
      </c>
      <c r="AA215" s="105" t="e">
        <f t="shared" si="65"/>
        <v>#REF!</v>
      </c>
      <c r="AB215" s="105"/>
      <c r="AC215" s="107" t="str">
        <f t="shared" si="62"/>
        <v>BERTAHAP</v>
      </c>
      <c r="AD215" s="108">
        <f t="shared" si="63"/>
        <v>0</v>
      </c>
      <c r="AE215" s="109">
        <v>2</v>
      </c>
      <c r="AF215" s="110"/>
      <c r="AG215" s="105" t="e">
        <f>IF(AF215&gt;#REF!,"LB","KR")</f>
        <v>#REF!</v>
      </c>
      <c r="AH215" s="110">
        <v>2387973000</v>
      </c>
      <c r="AI215" s="110">
        <v>2691628000</v>
      </c>
      <c r="AJ215" s="110">
        <v>2857641000</v>
      </c>
      <c r="AK215" s="111">
        <v>3033894000</v>
      </c>
      <c r="AL215" s="111">
        <v>2857641000</v>
      </c>
      <c r="AM215" s="110">
        <v>3033894000</v>
      </c>
      <c r="AN215" s="110" t="e">
        <f t="shared" si="66"/>
        <v>#REF!</v>
      </c>
    </row>
    <row r="216" spans="1:40">
      <c r="A216" s="3">
        <f t="shared" si="64"/>
        <v>177</v>
      </c>
      <c r="B216" s="96">
        <v>5</v>
      </c>
      <c r="C216" s="97" t="s">
        <v>180</v>
      </c>
      <c r="D216" s="96">
        <v>11</v>
      </c>
      <c r="E216" s="99"/>
      <c r="F216" s="100" t="s">
        <v>62</v>
      </c>
      <c r="G216" s="101">
        <f t="shared" si="46"/>
        <v>101</v>
      </c>
      <c r="H216" s="101">
        <f t="shared" si="47"/>
        <v>90</v>
      </c>
      <c r="I216" s="102">
        <f t="shared" si="48"/>
        <v>26438045</v>
      </c>
      <c r="J216" s="102" t="e">
        <f>SUMIF($AN$4:$AN$22,D216,#REF!)</f>
        <v>#REF!</v>
      </c>
      <c r="K216" s="103" t="e">
        <f t="shared" si="49"/>
        <v>#REF!</v>
      </c>
      <c r="L216" s="104" t="e">
        <f>SUMIF($AN$4:$AN$22,D216,#REF!)</f>
        <v>#REF!</v>
      </c>
      <c r="M216" s="105" t="e">
        <f t="shared" si="50"/>
        <v>#REF!</v>
      </c>
      <c r="N216" s="105" t="e">
        <f t="shared" si="51"/>
        <v>#REF!</v>
      </c>
      <c r="O216" s="105" t="e">
        <f t="shared" si="52"/>
        <v>#REF!</v>
      </c>
      <c r="P216" s="105" t="e">
        <f t="shared" si="53"/>
        <v>#REF!</v>
      </c>
      <c r="Q216" s="106" t="e">
        <f t="shared" si="54"/>
        <v>#REF!</v>
      </c>
      <c r="R216" s="105" t="e">
        <f t="shared" si="54"/>
        <v>#REF!</v>
      </c>
      <c r="S216" s="105" t="e">
        <f t="shared" si="55"/>
        <v>#REF!</v>
      </c>
      <c r="T216" s="105"/>
      <c r="U216" s="105" t="e">
        <f t="shared" si="56"/>
        <v>#REF!</v>
      </c>
      <c r="V216" s="105" t="e">
        <f t="shared" si="57"/>
        <v>#REF!</v>
      </c>
      <c r="W216" s="105" t="e">
        <f t="shared" si="58"/>
        <v>#REF!</v>
      </c>
      <c r="X216" s="106" t="e">
        <f t="shared" si="59"/>
        <v>#REF!</v>
      </c>
      <c r="Y216" s="106" t="e">
        <f t="shared" si="60"/>
        <v>#REF!</v>
      </c>
      <c r="Z216" s="105" t="e">
        <f t="shared" si="61"/>
        <v>#REF!</v>
      </c>
      <c r="AA216" s="105" t="e">
        <f t="shared" si="65"/>
        <v>#REF!</v>
      </c>
      <c r="AB216" s="105"/>
      <c r="AC216" s="107" t="str">
        <f t="shared" si="62"/>
        <v>BERTAHAP</v>
      </c>
      <c r="AD216" s="108">
        <f t="shared" si="63"/>
        <v>0</v>
      </c>
      <c r="AE216" s="109">
        <v>2</v>
      </c>
      <c r="AF216" s="110"/>
      <c r="AG216" s="105" t="e">
        <f>IF(AF216&gt;#REF!,"LB","KR")</f>
        <v>#REF!</v>
      </c>
      <c r="AH216" s="110">
        <v>2387973000</v>
      </c>
      <c r="AI216" s="110">
        <v>2691628000</v>
      </c>
      <c r="AJ216" s="110">
        <v>2857641000</v>
      </c>
      <c r="AK216" s="111">
        <v>3033894000</v>
      </c>
      <c r="AL216" s="111">
        <v>2857641000</v>
      </c>
      <c r="AM216" s="110">
        <v>3033894000</v>
      </c>
      <c r="AN216" s="110" t="e">
        <f t="shared" si="66"/>
        <v>#REF!</v>
      </c>
    </row>
    <row r="217" spans="1:40">
      <c r="A217" s="3">
        <f t="shared" si="64"/>
        <v>178</v>
      </c>
      <c r="B217" s="96">
        <v>6</v>
      </c>
      <c r="C217" s="97" t="s">
        <v>180</v>
      </c>
      <c r="D217" s="96">
        <v>15</v>
      </c>
      <c r="E217" s="99"/>
      <c r="F217" s="100" t="s">
        <v>64</v>
      </c>
      <c r="G217" s="101">
        <f t="shared" si="46"/>
        <v>101</v>
      </c>
      <c r="H217" s="101">
        <f t="shared" si="47"/>
        <v>90</v>
      </c>
      <c r="I217" s="102">
        <f t="shared" si="48"/>
        <v>26438045</v>
      </c>
      <c r="J217" s="102" t="e">
        <f>SUMIF($AN$4:$AN$22,D217,#REF!)</f>
        <v>#REF!</v>
      </c>
      <c r="K217" s="103" t="e">
        <f t="shared" si="49"/>
        <v>#REF!</v>
      </c>
      <c r="L217" s="104" t="e">
        <f>SUMIF($AN$4:$AN$22,D217,#REF!)</f>
        <v>#REF!</v>
      </c>
      <c r="M217" s="105" t="e">
        <f t="shared" si="50"/>
        <v>#REF!</v>
      </c>
      <c r="N217" s="105" t="e">
        <f t="shared" si="51"/>
        <v>#REF!</v>
      </c>
      <c r="O217" s="105" t="e">
        <f t="shared" si="52"/>
        <v>#REF!</v>
      </c>
      <c r="P217" s="105" t="e">
        <f t="shared" si="53"/>
        <v>#REF!</v>
      </c>
      <c r="Q217" s="106" t="e">
        <f t="shared" si="54"/>
        <v>#REF!</v>
      </c>
      <c r="R217" s="105" t="e">
        <f t="shared" si="54"/>
        <v>#REF!</v>
      </c>
      <c r="S217" s="105" t="e">
        <f t="shared" si="55"/>
        <v>#REF!</v>
      </c>
      <c r="T217" s="105"/>
      <c r="U217" s="105" t="e">
        <f t="shared" si="56"/>
        <v>#REF!</v>
      </c>
      <c r="V217" s="105" t="e">
        <f t="shared" si="57"/>
        <v>#REF!</v>
      </c>
      <c r="W217" s="105" t="e">
        <f t="shared" si="58"/>
        <v>#REF!</v>
      </c>
      <c r="X217" s="106" t="e">
        <f t="shared" si="59"/>
        <v>#REF!</v>
      </c>
      <c r="Y217" s="106" t="e">
        <f t="shared" si="60"/>
        <v>#REF!</v>
      </c>
      <c r="Z217" s="105" t="e">
        <f t="shared" si="61"/>
        <v>#REF!</v>
      </c>
      <c r="AA217" s="105" t="e">
        <f t="shared" si="65"/>
        <v>#REF!</v>
      </c>
      <c r="AB217" s="105"/>
      <c r="AC217" s="107" t="str">
        <f t="shared" si="62"/>
        <v>BERTAHAP</v>
      </c>
      <c r="AD217" s="108">
        <f t="shared" si="63"/>
        <v>0</v>
      </c>
      <c r="AE217" s="109">
        <v>2</v>
      </c>
      <c r="AF217" s="110"/>
      <c r="AG217" s="105" t="e">
        <f>IF(AF217&gt;#REF!,"LB","KR")</f>
        <v>#REF!</v>
      </c>
      <c r="AH217" s="110">
        <v>2387973000</v>
      </c>
      <c r="AI217" s="110">
        <v>2691628000</v>
      </c>
      <c r="AJ217" s="110">
        <v>2857641000</v>
      </c>
      <c r="AK217" s="111">
        <v>3033894000</v>
      </c>
      <c r="AL217" s="111">
        <v>2857641000</v>
      </c>
      <c r="AM217" s="110">
        <v>3033894000</v>
      </c>
      <c r="AN217" s="110" t="e">
        <f t="shared" si="66"/>
        <v>#REF!</v>
      </c>
    </row>
    <row r="218" spans="1:40">
      <c r="A218" s="3">
        <f t="shared" si="64"/>
        <v>179</v>
      </c>
      <c r="B218" s="96">
        <v>7</v>
      </c>
      <c r="C218" s="97" t="s">
        <v>180</v>
      </c>
      <c r="D218" s="96">
        <v>17</v>
      </c>
      <c r="E218" s="99"/>
      <c r="F218" s="100" t="s">
        <v>67</v>
      </c>
      <c r="G218" s="101">
        <f t="shared" si="46"/>
        <v>85</v>
      </c>
      <c r="H218" s="101">
        <f t="shared" si="47"/>
        <v>74</v>
      </c>
      <c r="I218" s="102">
        <f t="shared" si="48"/>
        <v>26438045</v>
      </c>
      <c r="J218" s="102" t="e">
        <f>SUMIF($AN$4:$AN$22,D218,#REF!)</f>
        <v>#REF!</v>
      </c>
      <c r="K218" s="103" t="e">
        <f t="shared" si="49"/>
        <v>#REF!</v>
      </c>
      <c r="L218" s="104" t="e">
        <f>SUMIF($AN$4:$AN$22,D218,#REF!)</f>
        <v>#REF!</v>
      </c>
      <c r="M218" s="105" t="e">
        <f t="shared" si="50"/>
        <v>#REF!</v>
      </c>
      <c r="N218" s="105" t="e">
        <f t="shared" si="51"/>
        <v>#REF!</v>
      </c>
      <c r="O218" s="105" t="e">
        <f t="shared" si="52"/>
        <v>#REF!</v>
      </c>
      <c r="P218" s="105" t="e">
        <f t="shared" si="53"/>
        <v>#REF!</v>
      </c>
      <c r="Q218" s="106" t="e">
        <f t="shared" si="54"/>
        <v>#REF!</v>
      </c>
      <c r="R218" s="105" t="e">
        <f t="shared" si="54"/>
        <v>#REF!</v>
      </c>
      <c r="S218" s="105" t="e">
        <f t="shared" si="55"/>
        <v>#REF!</v>
      </c>
      <c r="T218" s="105"/>
      <c r="U218" s="105" t="e">
        <f t="shared" si="56"/>
        <v>#REF!</v>
      </c>
      <c r="V218" s="105" t="e">
        <f t="shared" si="57"/>
        <v>#REF!</v>
      </c>
      <c r="W218" s="105" t="e">
        <f t="shared" si="58"/>
        <v>#REF!</v>
      </c>
      <c r="X218" s="106" t="e">
        <f t="shared" si="59"/>
        <v>#REF!</v>
      </c>
      <c r="Y218" s="106" t="e">
        <f t="shared" si="60"/>
        <v>#REF!</v>
      </c>
      <c r="Z218" s="105" t="e">
        <f t="shared" si="61"/>
        <v>#REF!</v>
      </c>
      <c r="AA218" s="105" t="e">
        <f t="shared" si="65"/>
        <v>#REF!</v>
      </c>
      <c r="AB218" s="105"/>
      <c r="AC218" s="107" t="str">
        <f t="shared" si="62"/>
        <v>BERTAHAP</v>
      </c>
      <c r="AD218" s="108">
        <f t="shared" si="63"/>
        <v>0</v>
      </c>
      <c r="AE218" s="109">
        <v>2</v>
      </c>
      <c r="AF218" s="110"/>
      <c r="AG218" s="105" t="e">
        <f>IF(AF218&gt;#REF!,"LB","KR")</f>
        <v>#REF!</v>
      </c>
      <c r="AH218" s="110">
        <v>1963445000</v>
      </c>
      <c r="AI218" s="110">
        <v>2213116000</v>
      </c>
      <c r="AJ218" s="110">
        <v>2349616000</v>
      </c>
      <c r="AK218" s="111">
        <v>2494535000</v>
      </c>
      <c r="AL218" s="111">
        <v>2349616000</v>
      </c>
      <c r="AM218" s="110">
        <v>2494535000</v>
      </c>
      <c r="AN218" s="110" t="e">
        <f t="shared" si="66"/>
        <v>#REF!</v>
      </c>
    </row>
    <row r="219" spans="1:40">
      <c r="A219" s="3">
        <f t="shared" si="64"/>
        <v>180</v>
      </c>
      <c r="B219" s="96">
        <v>8</v>
      </c>
      <c r="C219" s="97" t="s">
        <v>180</v>
      </c>
      <c r="D219" s="96">
        <v>19</v>
      </c>
      <c r="E219" s="99"/>
      <c r="F219" s="100" t="s">
        <v>78</v>
      </c>
      <c r="G219" s="101">
        <f t="shared" si="46"/>
        <v>138</v>
      </c>
      <c r="H219" s="101">
        <f t="shared" si="47"/>
        <v>120</v>
      </c>
      <c r="I219" s="102">
        <f t="shared" si="48"/>
        <v>26438045</v>
      </c>
      <c r="J219" s="102" t="e">
        <f>SUMIF($AN$4:$AN$22,D219,#REF!)</f>
        <v>#REF!</v>
      </c>
      <c r="K219" s="103" t="e">
        <f t="shared" si="49"/>
        <v>#REF!</v>
      </c>
      <c r="L219" s="104" t="e">
        <f>SUMIF($AN$4:$AN$22,D219,#REF!)</f>
        <v>#REF!</v>
      </c>
      <c r="M219" s="105" t="e">
        <f t="shared" si="50"/>
        <v>#REF!</v>
      </c>
      <c r="N219" s="105" t="e">
        <f t="shared" si="51"/>
        <v>#REF!</v>
      </c>
      <c r="O219" s="105" t="e">
        <f t="shared" si="52"/>
        <v>#REF!</v>
      </c>
      <c r="P219" s="105" t="e">
        <f t="shared" si="53"/>
        <v>#REF!</v>
      </c>
      <c r="Q219" s="106" t="e">
        <f t="shared" si="54"/>
        <v>#REF!</v>
      </c>
      <c r="R219" s="105" t="e">
        <f t="shared" si="54"/>
        <v>#REF!</v>
      </c>
      <c r="S219" s="105" t="e">
        <f t="shared" si="55"/>
        <v>#REF!</v>
      </c>
      <c r="T219" s="105"/>
      <c r="U219" s="105" t="e">
        <f t="shared" si="56"/>
        <v>#REF!</v>
      </c>
      <c r="V219" s="105" t="e">
        <f t="shared" si="57"/>
        <v>#REF!</v>
      </c>
      <c r="W219" s="105" t="e">
        <f t="shared" si="58"/>
        <v>#REF!</v>
      </c>
      <c r="X219" s="106" t="e">
        <f t="shared" si="59"/>
        <v>#REF!</v>
      </c>
      <c r="Y219" s="106" t="e">
        <f t="shared" si="60"/>
        <v>#REF!</v>
      </c>
      <c r="Z219" s="105" t="e">
        <f t="shared" si="61"/>
        <v>#REF!</v>
      </c>
      <c r="AA219" s="105" t="e">
        <f t="shared" si="65"/>
        <v>#REF!</v>
      </c>
      <c r="AB219" s="105"/>
      <c r="AC219" s="107" t="str">
        <f t="shared" si="62"/>
        <v>BERTAHAP</v>
      </c>
      <c r="AD219" s="108">
        <f t="shared" si="63"/>
        <v>0</v>
      </c>
      <c r="AE219" s="109">
        <v>2</v>
      </c>
      <c r="AF219" s="110"/>
      <c r="AG219" s="105" t="e">
        <f>IF(AF219&gt;#REF!,"LB","KR")</f>
        <v>#REF!</v>
      </c>
      <c r="AH219" s="110">
        <v>3183964000</v>
      </c>
      <c r="AI219" s="110">
        <v>3588837000</v>
      </c>
      <c r="AJ219" s="110">
        <v>3810188000</v>
      </c>
      <c r="AK219" s="111">
        <v>4045192000</v>
      </c>
      <c r="AL219" s="111">
        <v>3810188000</v>
      </c>
      <c r="AM219" s="110">
        <v>4045192000</v>
      </c>
      <c r="AN219" s="110" t="e">
        <f t="shared" si="66"/>
        <v>#REF!</v>
      </c>
    </row>
    <row r="220" spans="1:40">
      <c r="A220" s="3">
        <f t="shared" si="64"/>
        <v>181</v>
      </c>
      <c r="B220" s="96">
        <v>9</v>
      </c>
      <c r="C220" s="97" t="s">
        <v>180</v>
      </c>
      <c r="D220" s="96">
        <v>21</v>
      </c>
      <c r="E220" s="99"/>
      <c r="F220" s="100" t="s">
        <v>84</v>
      </c>
      <c r="G220" s="101">
        <f t="shared" si="46"/>
        <v>132</v>
      </c>
      <c r="H220" s="101">
        <f t="shared" si="47"/>
        <v>112</v>
      </c>
      <c r="I220" s="102">
        <f t="shared" si="48"/>
        <v>26438045</v>
      </c>
      <c r="J220" s="102" t="e">
        <f>SUMIF($AN$4:$AN$22,D220,#REF!)</f>
        <v>#REF!</v>
      </c>
      <c r="K220" s="103" t="e">
        <f t="shared" si="49"/>
        <v>#REF!</v>
      </c>
      <c r="L220" s="104" t="e">
        <f>SUMIF($AN$4:$AN$22,D220,#REF!)</f>
        <v>#REF!</v>
      </c>
      <c r="M220" s="105" t="e">
        <f t="shared" si="50"/>
        <v>#REF!</v>
      </c>
      <c r="N220" s="105" t="e">
        <f t="shared" si="51"/>
        <v>#REF!</v>
      </c>
      <c r="O220" s="105" t="e">
        <f t="shared" si="52"/>
        <v>#REF!</v>
      </c>
      <c r="P220" s="105" t="e">
        <f t="shared" si="53"/>
        <v>#REF!</v>
      </c>
      <c r="Q220" s="106" t="e">
        <f t="shared" si="54"/>
        <v>#REF!</v>
      </c>
      <c r="R220" s="105" t="e">
        <f t="shared" si="54"/>
        <v>#REF!</v>
      </c>
      <c r="S220" s="105" t="e">
        <f t="shared" si="55"/>
        <v>#REF!</v>
      </c>
      <c r="T220" s="105"/>
      <c r="U220" s="105" t="e">
        <f t="shared" si="56"/>
        <v>#REF!</v>
      </c>
      <c r="V220" s="105" t="e">
        <f t="shared" si="57"/>
        <v>#REF!</v>
      </c>
      <c r="W220" s="105" t="e">
        <f t="shared" si="58"/>
        <v>#REF!</v>
      </c>
      <c r="X220" s="106" t="e">
        <f t="shared" si="59"/>
        <v>#REF!</v>
      </c>
      <c r="Y220" s="106" t="e">
        <f t="shared" si="60"/>
        <v>#REF!</v>
      </c>
      <c r="Z220" s="105" t="e">
        <f t="shared" si="61"/>
        <v>#REF!</v>
      </c>
      <c r="AA220" s="105" t="e">
        <f t="shared" si="65"/>
        <v>#REF!</v>
      </c>
      <c r="AB220" s="105"/>
      <c r="AC220" s="107" t="str">
        <f t="shared" si="62"/>
        <v>BERTAHAP</v>
      </c>
      <c r="AD220" s="108">
        <f t="shared" si="63"/>
        <v>0</v>
      </c>
      <c r="AE220" s="109">
        <v>2</v>
      </c>
      <c r="AF220" s="110"/>
      <c r="AG220" s="105" t="e">
        <f>IF(AF220&gt;#REF!,"LB","KR")</f>
        <v>#REF!</v>
      </c>
      <c r="AH220" s="110">
        <v>3083840000</v>
      </c>
      <c r="AI220" s="110">
        <v>3475980000</v>
      </c>
      <c r="AJ220" s="110">
        <v>3690371000</v>
      </c>
      <c r="AK220" s="111">
        <v>3917985000</v>
      </c>
      <c r="AL220" s="111">
        <v>3690371000</v>
      </c>
      <c r="AM220" s="110">
        <v>3917985000</v>
      </c>
      <c r="AN220" s="110" t="e">
        <f t="shared" si="66"/>
        <v>#REF!</v>
      </c>
    </row>
    <row r="221" spans="1:40">
      <c r="A221" s="3">
        <f t="shared" si="64"/>
        <v>182</v>
      </c>
      <c r="B221" s="96">
        <v>1</v>
      </c>
      <c r="C221" s="97" t="s">
        <v>181</v>
      </c>
      <c r="D221" s="98" t="s">
        <v>29</v>
      </c>
      <c r="E221" s="99"/>
      <c r="F221" s="100" t="s">
        <v>74</v>
      </c>
      <c r="G221" s="101">
        <f t="shared" si="46"/>
        <v>85</v>
      </c>
      <c r="H221" s="101">
        <f t="shared" si="47"/>
        <v>74</v>
      </c>
      <c r="I221" s="102">
        <f t="shared" si="48"/>
        <v>26438045</v>
      </c>
      <c r="J221" s="102" t="e">
        <f>SUMIF($AN$4:$AN$22,D221,#REF!)</f>
        <v>#REF!</v>
      </c>
      <c r="K221" s="103" t="e">
        <f t="shared" si="49"/>
        <v>#REF!</v>
      </c>
      <c r="L221" s="104" t="e">
        <f>SUMIF($AN$4:$AN$22,D221,#REF!)</f>
        <v>#REF!</v>
      </c>
      <c r="M221" s="105" t="e">
        <f t="shared" si="50"/>
        <v>#REF!</v>
      </c>
      <c r="N221" s="105" t="e">
        <f t="shared" si="51"/>
        <v>#REF!</v>
      </c>
      <c r="O221" s="105" t="e">
        <f t="shared" si="52"/>
        <v>#REF!</v>
      </c>
      <c r="P221" s="105" t="e">
        <f t="shared" si="53"/>
        <v>#REF!</v>
      </c>
      <c r="Q221" s="106" t="e">
        <f t="shared" si="54"/>
        <v>#REF!</v>
      </c>
      <c r="R221" s="105" t="e">
        <f t="shared" si="54"/>
        <v>#REF!</v>
      </c>
      <c r="S221" s="105" t="e">
        <f t="shared" si="55"/>
        <v>#REF!</v>
      </c>
      <c r="T221" s="105"/>
      <c r="U221" s="105" t="e">
        <f t="shared" si="56"/>
        <v>#REF!</v>
      </c>
      <c r="V221" s="105" t="e">
        <f t="shared" si="57"/>
        <v>#REF!</v>
      </c>
      <c r="W221" s="105" t="e">
        <f t="shared" si="58"/>
        <v>#REF!</v>
      </c>
      <c r="X221" s="106" t="e">
        <f t="shared" si="59"/>
        <v>#REF!</v>
      </c>
      <c r="Y221" s="106" t="e">
        <f t="shared" si="60"/>
        <v>#REF!</v>
      </c>
      <c r="Z221" s="105" t="e">
        <f t="shared" si="61"/>
        <v>#REF!</v>
      </c>
      <c r="AA221" s="105" t="e">
        <f t="shared" si="65"/>
        <v>#REF!</v>
      </c>
      <c r="AB221" s="105"/>
      <c r="AC221" s="107" t="str">
        <f t="shared" si="62"/>
        <v>BERTAHAP</v>
      </c>
      <c r="AD221" s="108">
        <f t="shared" si="63"/>
        <v>0</v>
      </c>
      <c r="AE221" s="109">
        <v>2</v>
      </c>
      <c r="AF221" s="110"/>
      <c r="AG221" s="105" t="e">
        <f>IF(AF221&gt;#REF!,"LB","KR")</f>
        <v>#REF!</v>
      </c>
      <c r="AH221" s="110">
        <v>1944382000</v>
      </c>
      <c r="AI221" s="110">
        <v>2191629000</v>
      </c>
      <c r="AJ221" s="110">
        <v>2326804000</v>
      </c>
      <c r="AK221" s="111">
        <v>2470317000</v>
      </c>
      <c r="AL221" s="111">
        <v>2326804000</v>
      </c>
      <c r="AM221" s="110">
        <v>2470317000</v>
      </c>
      <c r="AN221" s="110" t="e">
        <f t="shared" si="66"/>
        <v>#REF!</v>
      </c>
    </row>
    <row r="222" spans="1:40">
      <c r="A222" s="3">
        <f t="shared" si="64"/>
        <v>183</v>
      </c>
      <c r="B222" s="96">
        <v>2</v>
      </c>
      <c r="C222" s="97" t="s">
        <v>181</v>
      </c>
      <c r="D222" s="98" t="s">
        <v>32</v>
      </c>
      <c r="E222" s="99"/>
      <c r="F222" s="100" t="s">
        <v>56</v>
      </c>
      <c r="G222" s="101">
        <f t="shared" si="46"/>
        <v>85</v>
      </c>
      <c r="H222" s="101">
        <f t="shared" si="47"/>
        <v>74</v>
      </c>
      <c r="I222" s="102">
        <f t="shared" si="48"/>
        <v>26438045</v>
      </c>
      <c r="J222" s="102" t="e">
        <f>SUMIF($AN$4:$AN$22,D222,#REF!)</f>
        <v>#REF!</v>
      </c>
      <c r="K222" s="103" t="e">
        <f t="shared" si="49"/>
        <v>#REF!</v>
      </c>
      <c r="L222" s="104" t="e">
        <f>SUMIF($AN$4:$AN$22,D222,#REF!)</f>
        <v>#REF!</v>
      </c>
      <c r="M222" s="105" t="e">
        <f t="shared" si="50"/>
        <v>#REF!</v>
      </c>
      <c r="N222" s="105" t="e">
        <f t="shared" si="51"/>
        <v>#REF!</v>
      </c>
      <c r="O222" s="105" t="e">
        <f t="shared" si="52"/>
        <v>#REF!</v>
      </c>
      <c r="P222" s="105" t="e">
        <f t="shared" si="53"/>
        <v>#REF!</v>
      </c>
      <c r="Q222" s="106" t="e">
        <f t="shared" si="54"/>
        <v>#REF!</v>
      </c>
      <c r="R222" s="105" t="e">
        <f t="shared" si="54"/>
        <v>#REF!</v>
      </c>
      <c r="S222" s="105" t="e">
        <f t="shared" si="55"/>
        <v>#REF!</v>
      </c>
      <c r="T222" s="105"/>
      <c r="U222" s="105" t="e">
        <f t="shared" si="56"/>
        <v>#REF!</v>
      </c>
      <c r="V222" s="105" t="e">
        <f t="shared" si="57"/>
        <v>#REF!</v>
      </c>
      <c r="W222" s="105" t="e">
        <f t="shared" si="58"/>
        <v>#REF!</v>
      </c>
      <c r="X222" s="106" t="e">
        <f t="shared" si="59"/>
        <v>#REF!</v>
      </c>
      <c r="Y222" s="106" t="e">
        <f t="shared" si="60"/>
        <v>#REF!</v>
      </c>
      <c r="Z222" s="105" t="e">
        <f t="shared" si="61"/>
        <v>#REF!</v>
      </c>
      <c r="AA222" s="105" t="e">
        <f t="shared" si="65"/>
        <v>#REF!</v>
      </c>
      <c r="AB222" s="105"/>
      <c r="AC222" s="107" t="str">
        <f t="shared" si="62"/>
        <v>BERTAHAP</v>
      </c>
      <c r="AD222" s="108">
        <f t="shared" si="63"/>
        <v>0</v>
      </c>
      <c r="AE222" s="109">
        <v>2</v>
      </c>
      <c r="AF222" s="110"/>
      <c r="AG222" s="105" t="e">
        <f>IF(AF222&gt;#REF!,"LB","KR")</f>
        <v>#REF!</v>
      </c>
      <c r="AH222" s="110">
        <v>1944382000</v>
      </c>
      <c r="AI222" s="110">
        <v>2191629000</v>
      </c>
      <c r="AJ222" s="110">
        <v>2326804000</v>
      </c>
      <c r="AK222" s="111">
        <v>2470317000</v>
      </c>
      <c r="AL222" s="111">
        <v>2326804000</v>
      </c>
      <c r="AM222" s="110">
        <v>2470317000</v>
      </c>
      <c r="AN222" s="110" t="e">
        <f t="shared" si="66"/>
        <v>#REF!</v>
      </c>
    </row>
    <row r="223" spans="1:40">
      <c r="A223" s="3">
        <f t="shared" si="64"/>
        <v>184</v>
      </c>
      <c r="B223" s="96">
        <v>3</v>
      </c>
      <c r="C223" s="97" t="s">
        <v>181</v>
      </c>
      <c r="D223" s="98" t="s">
        <v>38</v>
      </c>
      <c r="E223" s="99"/>
      <c r="F223" s="100" t="s">
        <v>58</v>
      </c>
      <c r="G223" s="101">
        <f t="shared" si="46"/>
        <v>101</v>
      </c>
      <c r="H223" s="101">
        <f t="shared" si="47"/>
        <v>90</v>
      </c>
      <c r="I223" s="102">
        <f t="shared" si="48"/>
        <v>26438045</v>
      </c>
      <c r="J223" s="102" t="e">
        <f>SUMIF($AN$4:$AN$22,D223,#REF!)</f>
        <v>#REF!</v>
      </c>
      <c r="K223" s="103" t="e">
        <f t="shared" si="49"/>
        <v>#REF!</v>
      </c>
      <c r="L223" s="104" t="e">
        <f>SUMIF($AN$4:$AN$22,D223,#REF!)</f>
        <v>#REF!</v>
      </c>
      <c r="M223" s="105" t="e">
        <f t="shared" si="50"/>
        <v>#REF!</v>
      </c>
      <c r="N223" s="105" t="e">
        <f t="shared" si="51"/>
        <v>#REF!</v>
      </c>
      <c r="O223" s="105" t="e">
        <f t="shared" si="52"/>
        <v>#REF!</v>
      </c>
      <c r="P223" s="105" t="e">
        <f t="shared" si="53"/>
        <v>#REF!</v>
      </c>
      <c r="Q223" s="106" t="e">
        <f t="shared" si="54"/>
        <v>#REF!</v>
      </c>
      <c r="R223" s="105" t="e">
        <f t="shared" si="54"/>
        <v>#REF!</v>
      </c>
      <c r="S223" s="105" t="e">
        <f t="shared" si="55"/>
        <v>#REF!</v>
      </c>
      <c r="T223" s="105"/>
      <c r="U223" s="105" t="e">
        <f t="shared" si="56"/>
        <v>#REF!</v>
      </c>
      <c r="V223" s="105" t="e">
        <f t="shared" si="57"/>
        <v>#REF!</v>
      </c>
      <c r="W223" s="105" t="e">
        <f t="shared" si="58"/>
        <v>#REF!</v>
      </c>
      <c r="X223" s="106" t="e">
        <f t="shared" si="59"/>
        <v>#REF!</v>
      </c>
      <c r="Y223" s="106" t="e">
        <f t="shared" si="60"/>
        <v>#REF!</v>
      </c>
      <c r="Z223" s="105" t="e">
        <f t="shared" si="61"/>
        <v>#REF!</v>
      </c>
      <c r="AA223" s="105" t="e">
        <f t="shared" si="65"/>
        <v>#REF!</v>
      </c>
      <c r="AB223" s="105"/>
      <c r="AC223" s="107" t="str">
        <f t="shared" si="62"/>
        <v>BERTAHAP</v>
      </c>
      <c r="AD223" s="108">
        <f t="shared" si="63"/>
        <v>0</v>
      </c>
      <c r="AE223" s="109">
        <v>2</v>
      </c>
      <c r="AF223" s="110"/>
      <c r="AG223" s="105" t="e">
        <f>IF(AF223&gt;#REF!,"LB","KR")</f>
        <v>#REF!</v>
      </c>
      <c r="AH223" s="110">
        <v>2364789000</v>
      </c>
      <c r="AI223" s="110">
        <v>2665495000</v>
      </c>
      <c r="AJ223" s="110">
        <v>2829897000</v>
      </c>
      <c r="AK223" s="111">
        <v>3004439000</v>
      </c>
      <c r="AL223" s="111">
        <v>2829897000</v>
      </c>
      <c r="AM223" s="110">
        <v>3004439000</v>
      </c>
      <c r="AN223" s="110" t="e">
        <f t="shared" si="66"/>
        <v>#REF!</v>
      </c>
    </row>
    <row r="224" spans="1:40">
      <c r="A224" s="3">
        <f t="shared" si="64"/>
        <v>185</v>
      </c>
      <c r="B224" s="96">
        <v>4</v>
      </c>
      <c r="C224" s="97" t="s">
        <v>181</v>
      </c>
      <c r="D224" s="98" t="s">
        <v>44</v>
      </c>
      <c r="E224" s="99"/>
      <c r="F224" s="100" t="s">
        <v>60</v>
      </c>
      <c r="G224" s="101">
        <f t="shared" si="46"/>
        <v>101</v>
      </c>
      <c r="H224" s="101">
        <f t="shared" si="47"/>
        <v>90</v>
      </c>
      <c r="I224" s="102">
        <f t="shared" si="48"/>
        <v>26438045</v>
      </c>
      <c r="J224" s="102" t="e">
        <f>SUMIF($AN$4:$AN$22,D224,#REF!)</f>
        <v>#REF!</v>
      </c>
      <c r="K224" s="103" t="e">
        <f t="shared" si="49"/>
        <v>#REF!</v>
      </c>
      <c r="L224" s="104" t="e">
        <f>SUMIF($AN$4:$AN$22,D224,#REF!)</f>
        <v>#REF!</v>
      </c>
      <c r="M224" s="105" t="e">
        <f t="shared" si="50"/>
        <v>#REF!</v>
      </c>
      <c r="N224" s="105" t="e">
        <f t="shared" si="51"/>
        <v>#REF!</v>
      </c>
      <c r="O224" s="105" t="e">
        <f t="shared" si="52"/>
        <v>#REF!</v>
      </c>
      <c r="P224" s="105" t="e">
        <f t="shared" si="53"/>
        <v>#REF!</v>
      </c>
      <c r="Q224" s="106" t="e">
        <f t="shared" si="54"/>
        <v>#REF!</v>
      </c>
      <c r="R224" s="105" t="e">
        <f t="shared" si="54"/>
        <v>#REF!</v>
      </c>
      <c r="S224" s="105" t="e">
        <f t="shared" si="55"/>
        <v>#REF!</v>
      </c>
      <c r="T224" s="105"/>
      <c r="U224" s="105" t="e">
        <f t="shared" si="56"/>
        <v>#REF!</v>
      </c>
      <c r="V224" s="105" t="e">
        <f t="shared" si="57"/>
        <v>#REF!</v>
      </c>
      <c r="W224" s="105" t="e">
        <f t="shared" si="58"/>
        <v>#REF!</v>
      </c>
      <c r="X224" s="106" t="e">
        <f t="shared" si="59"/>
        <v>#REF!</v>
      </c>
      <c r="Y224" s="106" t="e">
        <f t="shared" si="60"/>
        <v>#REF!</v>
      </c>
      <c r="Z224" s="105" t="e">
        <f t="shared" si="61"/>
        <v>#REF!</v>
      </c>
      <c r="AA224" s="105" t="e">
        <f t="shared" si="65"/>
        <v>#REF!</v>
      </c>
      <c r="AB224" s="105"/>
      <c r="AC224" s="107" t="str">
        <f t="shared" si="62"/>
        <v>BERTAHAP</v>
      </c>
      <c r="AD224" s="108">
        <f t="shared" si="63"/>
        <v>0</v>
      </c>
      <c r="AE224" s="109">
        <v>2</v>
      </c>
      <c r="AF224" s="110"/>
      <c r="AG224" s="105" t="e">
        <f>IF(AF224&gt;#REF!,"LB","KR")</f>
        <v>#REF!</v>
      </c>
      <c r="AH224" s="110">
        <v>2364789000</v>
      </c>
      <c r="AI224" s="110">
        <v>2665495000</v>
      </c>
      <c r="AJ224" s="110">
        <v>2829897000</v>
      </c>
      <c r="AK224" s="111">
        <v>3004439000</v>
      </c>
      <c r="AL224" s="111">
        <v>2829897000</v>
      </c>
      <c r="AM224" s="110">
        <v>3004439000</v>
      </c>
      <c r="AN224" s="110" t="e">
        <f t="shared" si="66"/>
        <v>#REF!</v>
      </c>
    </row>
    <row r="225" spans="1:40">
      <c r="A225" s="3">
        <f t="shared" si="64"/>
        <v>186</v>
      </c>
      <c r="B225" s="96">
        <v>5</v>
      </c>
      <c r="C225" s="97" t="s">
        <v>181</v>
      </c>
      <c r="D225" s="96">
        <v>11</v>
      </c>
      <c r="E225" s="99"/>
      <c r="F225" s="100" t="s">
        <v>62</v>
      </c>
      <c r="G225" s="101">
        <f t="shared" si="46"/>
        <v>101</v>
      </c>
      <c r="H225" s="101">
        <f t="shared" si="47"/>
        <v>90</v>
      </c>
      <c r="I225" s="102">
        <f t="shared" si="48"/>
        <v>26438045</v>
      </c>
      <c r="J225" s="102" t="e">
        <f>SUMIF($AN$4:$AN$22,D225,#REF!)</f>
        <v>#REF!</v>
      </c>
      <c r="K225" s="103" t="e">
        <f t="shared" si="49"/>
        <v>#REF!</v>
      </c>
      <c r="L225" s="104" t="e">
        <f>SUMIF($AN$4:$AN$22,D225,#REF!)</f>
        <v>#REF!</v>
      </c>
      <c r="M225" s="105" t="e">
        <f t="shared" si="50"/>
        <v>#REF!</v>
      </c>
      <c r="N225" s="105" t="e">
        <f t="shared" si="51"/>
        <v>#REF!</v>
      </c>
      <c r="O225" s="105" t="e">
        <f t="shared" si="52"/>
        <v>#REF!</v>
      </c>
      <c r="P225" s="105" t="e">
        <f t="shared" si="53"/>
        <v>#REF!</v>
      </c>
      <c r="Q225" s="106" t="e">
        <f t="shared" si="54"/>
        <v>#REF!</v>
      </c>
      <c r="R225" s="105" t="e">
        <f t="shared" si="54"/>
        <v>#REF!</v>
      </c>
      <c r="S225" s="105" t="e">
        <f t="shared" si="55"/>
        <v>#REF!</v>
      </c>
      <c r="T225" s="105"/>
      <c r="U225" s="105" t="e">
        <f t="shared" si="56"/>
        <v>#REF!</v>
      </c>
      <c r="V225" s="105" t="e">
        <f t="shared" si="57"/>
        <v>#REF!</v>
      </c>
      <c r="W225" s="105" t="e">
        <f t="shared" si="58"/>
        <v>#REF!</v>
      </c>
      <c r="X225" s="106" t="e">
        <f t="shared" si="59"/>
        <v>#REF!</v>
      </c>
      <c r="Y225" s="106" t="e">
        <f t="shared" si="60"/>
        <v>#REF!</v>
      </c>
      <c r="Z225" s="105" t="e">
        <f t="shared" si="61"/>
        <v>#REF!</v>
      </c>
      <c r="AA225" s="105" t="e">
        <f t="shared" si="65"/>
        <v>#REF!</v>
      </c>
      <c r="AB225" s="105"/>
      <c r="AC225" s="107" t="str">
        <f t="shared" si="62"/>
        <v>BERTAHAP</v>
      </c>
      <c r="AD225" s="108">
        <f t="shared" si="63"/>
        <v>0</v>
      </c>
      <c r="AE225" s="109">
        <v>2</v>
      </c>
      <c r="AF225" s="110"/>
      <c r="AG225" s="105" t="e">
        <f>IF(AF225&gt;#REF!,"LB","KR")</f>
        <v>#REF!</v>
      </c>
      <c r="AH225" s="110">
        <v>2364789000</v>
      </c>
      <c r="AI225" s="110">
        <v>2665495000</v>
      </c>
      <c r="AJ225" s="110">
        <v>2829897000</v>
      </c>
      <c r="AK225" s="111">
        <v>3004439000</v>
      </c>
      <c r="AL225" s="111">
        <v>2829897000</v>
      </c>
      <c r="AM225" s="110">
        <v>3004439000</v>
      </c>
      <c r="AN225" s="110" t="e">
        <f t="shared" si="66"/>
        <v>#REF!</v>
      </c>
    </row>
    <row r="226" spans="1:40">
      <c r="A226" s="3">
        <f t="shared" si="64"/>
        <v>187</v>
      </c>
      <c r="B226" s="96">
        <v>6</v>
      </c>
      <c r="C226" s="97" t="s">
        <v>181</v>
      </c>
      <c r="D226" s="96">
        <v>15</v>
      </c>
      <c r="E226" s="99"/>
      <c r="F226" s="100" t="s">
        <v>64</v>
      </c>
      <c r="G226" s="101">
        <f t="shared" si="46"/>
        <v>101</v>
      </c>
      <c r="H226" s="101">
        <f t="shared" si="47"/>
        <v>90</v>
      </c>
      <c r="I226" s="102">
        <f t="shared" si="48"/>
        <v>26438045</v>
      </c>
      <c r="J226" s="102" t="e">
        <f>SUMIF($AN$4:$AN$22,D226,#REF!)</f>
        <v>#REF!</v>
      </c>
      <c r="K226" s="103" t="e">
        <f t="shared" si="49"/>
        <v>#REF!</v>
      </c>
      <c r="L226" s="104" t="e">
        <f>SUMIF($AN$4:$AN$22,D226,#REF!)</f>
        <v>#REF!</v>
      </c>
      <c r="M226" s="105" t="e">
        <f t="shared" si="50"/>
        <v>#REF!</v>
      </c>
      <c r="N226" s="105" t="e">
        <f t="shared" si="51"/>
        <v>#REF!</v>
      </c>
      <c r="O226" s="105" t="e">
        <f t="shared" si="52"/>
        <v>#REF!</v>
      </c>
      <c r="P226" s="105" t="e">
        <f t="shared" si="53"/>
        <v>#REF!</v>
      </c>
      <c r="Q226" s="106" t="e">
        <f t="shared" si="54"/>
        <v>#REF!</v>
      </c>
      <c r="R226" s="105" t="e">
        <f t="shared" si="54"/>
        <v>#REF!</v>
      </c>
      <c r="S226" s="105" t="e">
        <f t="shared" si="55"/>
        <v>#REF!</v>
      </c>
      <c r="T226" s="105"/>
      <c r="U226" s="105" t="e">
        <f t="shared" si="56"/>
        <v>#REF!</v>
      </c>
      <c r="V226" s="105" t="e">
        <f t="shared" si="57"/>
        <v>#REF!</v>
      </c>
      <c r="W226" s="105" t="e">
        <f t="shared" si="58"/>
        <v>#REF!</v>
      </c>
      <c r="X226" s="106" t="e">
        <f t="shared" si="59"/>
        <v>#REF!</v>
      </c>
      <c r="Y226" s="106" t="e">
        <f t="shared" si="60"/>
        <v>#REF!</v>
      </c>
      <c r="Z226" s="105" t="e">
        <f t="shared" si="61"/>
        <v>#REF!</v>
      </c>
      <c r="AA226" s="105" t="e">
        <f t="shared" si="65"/>
        <v>#REF!</v>
      </c>
      <c r="AB226" s="105"/>
      <c r="AC226" s="107" t="str">
        <f t="shared" si="62"/>
        <v>BERTAHAP</v>
      </c>
      <c r="AD226" s="108">
        <f t="shared" si="63"/>
        <v>0</v>
      </c>
      <c r="AE226" s="109">
        <v>2</v>
      </c>
      <c r="AF226" s="110"/>
      <c r="AG226" s="105" t="e">
        <f>IF(AF226&gt;#REF!,"LB","KR")</f>
        <v>#REF!</v>
      </c>
      <c r="AH226" s="110">
        <v>2364789000</v>
      </c>
      <c r="AI226" s="110">
        <v>2665495000</v>
      </c>
      <c r="AJ226" s="110">
        <v>2829897000</v>
      </c>
      <c r="AK226" s="111">
        <v>3004439000</v>
      </c>
      <c r="AL226" s="111">
        <v>2829897000</v>
      </c>
      <c r="AM226" s="110">
        <v>3004439000</v>
      </c>
      <c r="AN226" s="110" t="e">
        <f t="shared" si="66"/>
        <v>#REF!</v>
      </c>
    </row>
    <row r="227" spans="1:40">
      <c r="A227" s="3">
        <f t="shared" si="64"/>
        <v>188</v>
      </c>
      <c r="B227" s="96">
        <v>7</v>
      </c>
      <c r="C227" s="97" t="s">
        <v>181</v>
      </c>
      <c r="D227" s="96">
        <v>17</v>
      </c>
      <c r="E227" s="99"/>
      <c r="F227" s="100" t="s">
        <v>67</v>
      </c>
      <c r="G227" s="101">
        <f t="shared" si="46"/>
        <v>85</v>
      </c>
      <c r="H227" s="101">
        <f t="shared" si="47"/>
        <v>74</v>
      </c>
      <c r="I227" s="102">
        <f t="shared" si="48"/>
        <v>26438045</v>
      </c>
      <c r="J227" s="102" t="e">
        <f>SUMIF($AN$4:$AN$22,D227,#REF!)</f>
        <v>#REF!</v>
      </c>
      <c r="K227" s="103" t="e">
        <f t="shared" si="49"/>
        <v>#REF!</v>
      </c>
      <c r="L227" s="104" t="e">
        <f>SUMIF($AN$4:$AN$22,D227,#REF!)</f>
        <v>#REF!</v>
      </c>
      <c r="M227" s="105" t="e">
        <f t="shared" si="50"/>
        <v>#REF!</v>
      </c>
      <c r="N227" s="105" t="e">
        <f t="shared" si="51"/>
        <v>#REF!</v>
      </c>
      <c r="O227" s="105" t="e">
        <f t="shared" si="52"/>
        <v>#REF!</v>
      </c>
      <c r="P227" s="105" t="e">
        <f t="shared" si="53"/>
        <v>#REF!</v>
      </c>
      <c r="Q227" s="106" t="e">
        <f t="shared" si="54"/>
        <v>#REF!</v>
      </c>
      <c r="R227" s="105" t="e">
        <f t="shared" si="54"/>
        <v>#REF!</v>
      </c>
      <c r="S227" s="105" t="e">
        <f t="shared" si="55"/>
        <v>#REF!</v>
      </c>
      <c r="T227" s="105"/>
      <c r="U227" s="105" t="e">
        <f t="shared" si="56"/>
        <v>#REF!</v>
      </c>
      <c r="V227" s="105" t="e">
        <f t="shared" si="57"/>
        <v>#REF!</v>
      </c>
      <c r="W227" s="105" t="e">
        <f t="shared" si="58"/>
        <v>#REF!</v>
      </c>
      <c r="X227" s="106" t="e">
        <f t="shared" si="59"/>
        <v>#REF!</v>
      </c>
      <c r="Y227" s="106" t="e">
        <f t="shared" si="60"/>
        <v>#REF!</v>
      </c>
      <c r="Z227" s="105" t="e">
        <f t="shared" si="61"/>
        <v>#REF!</v>
      </c>
      <c r="AA227" s="105" t="e">
        <f t="shared" si="65"/>
        <v>#REF!</v>
      </c>
      <c r="AB227" s="105"/>
      <c r="AC227" s="107" t="str">
        <f t="shared" si="62"/>
        <v>BERTAHAP</v>
      </c>
      <c r="AD227" s="108">
        <f t="shared" si="63"/>
        <v>0</v>
      </c>
      <c r="AE227" s="109">
        <v>2</v>
      </c>
      <c r="AF227" s="110"/>
      <c r="AG227" s="105" t="e">
        <f>IF(AF227&gt;#REF!,"LB","KR")</f>
        <v>#REF!</v>
      </c>
      <c r="AH227" s="110">
        <v>1944382000</v>
      </c>
      <c r="AI227" s="110">
        <v>2191629000</v>
      </c>
      <c r="AJ227" s="110">
        <v>2326804000</v>
      </c>
      <c r="AK227" s="111">
        <v>2470317000</v>
      </c>
      <c r="AL227" s="111">
        <v>2326804000</v>
      </c>
      <c r="AM227" s="110">
        <v>2470317000</v>
      </c>
      <c r="AN227" s="110" t="e">
        <f t="shared" si="66"/>
        <v>#REF!</v>
      </c>
    </row>
    <row r="228" spans="1:40">
      <c r="A228" s="3">
        <f t="shared" si="64"/>
        <v>189</v>
      </c>
      <c r="B228" s="96">
        <v>8</v>
      </c>
      <c r="C228" s="97" t="s">
        <v>181</v>
      </c>
      <c r="D228" s="96">
        <v>19</v>
      </c>
      <c r="E228" s="99"/>
      <c r="F228" s="100" t="s">
        <v>78</v>
      </c>
      <c r="G228" s="101">
        <f t="shared" si="46"/>
        <v>138</v>
      </c>
      <c r="H228" s="101">
        <f t="shared" si="47"/>
        <v>120</v>
      </c>
      <c r="I228" s="102">
        <f t="shared" si="48"/>
        <v>26438045</v>
      </c>
      <c r="J228" s="102" t="e">
        <f>SUMIF($AN$4:$AN$22,D228,#REF!)</f>
        <v>#REF!</v>
      </c>
      <c r="K228" s="103" t="e">
        <f t="shared" si="49"/>
        <v>#REF!</v>
      </c>
      <c r="L228" s="104" t="e">
        <f>SUMIF($AN$4:$AN$22,D228,#REF!)</f>
        <v>#REF!</v>
      </c>
      <c r="M228" s="105" t="e">
        <f t="shared" si="50"/>
        <v>#REF!</v>
      </c>
      <c r="N228" s="105" t="e">
        <f t="shared" si="51"/>
        <v>#REF!</v>
      </c>
      <c r="O228" s="105" t="e">
        <f t="shared" si="52"/>
        <v>#REF!</v>
      </c>
      <c r="P228" s="105" t="e">
        <f t="shared" si="53"/>
        <v>#REF!</v>
      </c>
      <c r="Q228" s="106" t="e">
        <f t="shared" si="54"/>
        <v>#REF!</v>
      </c>
      <c r="R228" s="105" t="e">
        <f t="shared" si="54"/>
        <v>#REF!</v>
      </c>
      <c r="S228" s="105" t="e">
        <f t="shared" si="55"/>
        <v>#REF!</v>
      </c>
      <c r="T228" s="105"/>
      <c r="U228" s="105" t="e">
        <f t="shared" si="56"/>
        <v>#REF!</v>
      </c>
      <c r="V228" s="105" t="e">
        <f t="shared" si="57"/>
        <v>#REF!</v>
      </c>
      <c r="W228" s="105" t="e">
        <f t="shared" si="58"/>
        <v>#REF!</v>
      </c>
      <c r="X228" s="106" t="e">
        <f t="shared" si="59"/>
        <v>#REF!</v>
      </c>
      <c r="Y228" s="106" t="e">
        <f t="shared" si="60"/>
        <v>#REF!</v>
      </c>
      <c r="Z228" s="105" t="e">
        <f t="shared" si="61"/>
        <v>#REF!</v>
      </c>
      <c r="AA228" s="105" t="e">
        <f t="shared" si="65"/>
        <v>#REF!</v>
      </c>
      <c r="AB228" s="105"/>
      <c r="AC228" s="107" t="str">
        <f t="shared" si="62"/>
        <v>BERTAHAP</v>
      </c>
      <c r="AD228" s="108">
        <f t="shared" si="63"/>
        <v>0</v>
      </c>
      <c r="AE228" s="109">
        <v>2</v>
      </c>
      <c r="AF228" s="110"/>
      <c r="AG228" s="105" t="e">
        <f>IF(AF228&gt;#REF!,"LB","KR")</f>
        <v>#REF!</v>
      </c>
      <c r="AH228" s="110">
        <v>3153052000</v>
      </c>
      <c r="AI228" s="110">
        <v>3553993000</v>
      </c>
      <c r="AJ228" s="110">
        <v>3773196000</v>
      </c>
      <c r="AK228" s="111">
        <v>4005918000</v>
      </c>
      <c r="AL228" s="111">
        <v>3773196000</v>
      </c>
      <c r="AM228" s="110">
        <v>4005918000</v>
      </c>
      <c r="AN228" s="110" t="e">
        <f t="shared" si="66"/>
        <v>#REF!</v>
      </c>
    </row>
    <row r="229" spans="1:40">
      <c r="A229" s="3">
        <f t="shared" si="64"/>
        <v>190</v>
      </c>
      <c r="B229" s="96">
        <v>9</v>
      </c>
      <c r="C229" s="97" t="s">
        <v>181</v>
      </c>
      <c r="D229" s="96">
        <v>21</v>
      </c>
      <c r="E229" s="99"/>
      <c r="F229" s="100" t="s">
        <v>84</v>
      </c>
      <c r="G229" s="101">
        <f t="shared" si="46"/>
        <v>132</v>
      </c>
      <c r="H229" s="101">
        <f t="shared" si="47"/>
        <v>112</v>
      </c>
      <c r="I229" s="102">
        <f t="shared" si="48"/>
        <v>26438045</v>
      </c>
      <c r="J229" s="102" t="e">
        <f>SUMIF($AN$4:$AN$22,D229,#REF!)</f>
        <v>#REF!</v>
      </c>
      <c r="K229" s="103" t="e">
        <f t="shared" si="49"/>
        <v>#REF!</v>
      </c>
      <c r="L229" s="104" t="e">
        <f>SUMIF($AN$4:$AN$22,D229,#REF!)</f>
        <v>#REF!</v>
      </c>
      <c r="M229" s="105" t="e">
        <f t="shared" si="50"/>
        <v>#REF!</v>
      </c>
      <c r="N229" s="105" t="e">
        <f t="shared" si="51"/>
        <v>#REF!</v>
      </c>
      <c r="O229" s="105" t="e">
        <f t="shared" si="52"/>
        <v>#REF!</v>
      </c>
      <c r="P229" s="105" t="e">
        <f t="shared" si="53"/>
        <v>#REF!</v>
      </c>
      <c r="Q229" s="106" t="e">
        <f t="shared" si="54"/>
        <v>#REF!</v>
      </c>
      <c r="R229" s="105" t="e">
        <f t="shared" si="54"/>
        <v>#REF!</v>
      </c>
      <c r="S229" s="105" t="e">
        <f t="shared" si="55"/>
        <v>#REF!</v>
      </c>
      <c r="T229" s="105"/>
      <c r="U229" s="105" t="e">
        <f t="shared" si="56"/>
        <v>#REF!</v>
      </c>
      <c r="V229" s="105" t="e">
        <f t="shared" si="57"/>
        <v>#REF!</v>
      </c>
      <c r="W229" s="105" t="e">
        <f t="shared" si="58"/>
        <v>#REF!</v>
      </c>
      <c r="X229" s="106" t="e">
        <f t="shared" si="59"/>
        <v>#REF!</v>
      </c>
      <c r="Y229" s="106" t="e">
        <f t="shared" si="60"/>
        <v>#REF!</v>
      </c>
      <c r="Z229" s="105" t="e">
        <f t="shared" si="61"/>
        <v>#REF!</v>
      </c>
      <c r="AA229" s="105" t="e">
        <f t="shared" si="65"/>
        <v>#REF!</v>
      </c>
      <c r="AB229" s="105"/>
      <c r="AC229" s="107" t="str">
        <f t="shared" si="62"/>
        <v>BERTAHAP</v>
      </c>
      <c r="AD229" s="108">
        <f t="shared" si="63"/>
        <v>0</v>
      </c>
      <c r="AE229" s="109">
        <v>2</v>
      </c>
      <c r="AF229" s="110"/>
      <c r="AG229" s="105" t="e">
        <f>IF(AF229&gt;#REF!,"LB","KR")</f>
        <v>#REF!</v>
      </c>
      <c r="AH229" s="110">
        <v>3053900000</v>
      </c>
      <c r="AI229" s="110">
        <v>3442233000</v>
      </c>
      <c r="AJ229" s="110">
        <v>3654542000</v>
      </c>
      <c r="AK229" s="111">
        <v>3879946000</v>
      </c>
      <c r="AL229" s="111">
        <v>3654542000</v>
      </c>
      <c r="AM229" s="110">
        <v>3879946000</v>
      </c>
      <c r="AN229" s="110" t="e">
        <f t="shared" si="66"/>
        <v>#REF!</v>
      </c>
    </row>
    <row r="230" spans="1:40">
      <c r="A230" s="3">
        <f t="shared" si="64"/>
        <v>191</v>
      </c>
      <c r="B230" s="96">
        <v>1</v>
      </c>
      <c r="C230" s="97" t="s">
        <v>182</v>
      </c>
      <c r="D230" s="98" t="s">
        <v>29</v>
      </c>
      <c r="E230" s="99"/>
      <c r="F230" s="100" t="s">
        <v>74</v>
      </c>
      <c r="G230" s="101">
        <f t="shared" si="46"/>
        <v>85</v>
      </c>
      <c r="H230" s="101">
        <f t="shared" si="47"/>
        <v>74</v>
      </c>
      <c r="I230" s="102">
        <f t="shared" si="48"/>
        <v>26438045</v>
      </c>
      <c r="J230" s="102" t="e">
        <f>SUMIF($AN$4:$AN$22,D230,#REF!)</f>
        <v>#REF!</v>
      </c>
      <c r="K230" s="103" t="e">
        <f t="shared" si="49"/>
        <v>#REF!</v>
      </c>
      <c r="L230" s="104" t="e">
        <f>SUMIF($AN$4:$AN$22,D230,#REF!)</f>
        <v>#REF!</v>
      </c>
      <c r="M230" s="105" t="e">
        <f t="shared" si="50"/>
        <v>#REF!</v>
      </c>
      <c r="N230" s="105" t="e">
        <f t="shared" si="51"/>
        <v>#REF!</v>
      </c>
      <c r="O230" s="105" t="e">
        <f t="shared" si="52"/>
        <v>#REF!</v>
      </c>
      <c r="P230" s="105" t="e">
        <f t="shared" si="53"/>
        <v>#REF!</v>
      </c>
      <c r="Q230" s="106" t="e">
        <f t="shared" si="54"/>
        <v>#REF!</v>
      </c>
      <c r="R230" s="105" t="e">
        <f t="shared" si="54"/>
        <v>#REF!</v>
      </c>
      <c r="S230" s="105" t="e">
        <f t="shared" si="55"/>
        <v>#REF!</v>
      </c>
      <c r="T230" s="105"/>
      <c r="U230" s="105" t="e">
        <f t="shared" si="56"/>
        <v>#REF!</v>
      </c>
      <c r="V230" s="105" t="e">
        <f t="shared" si="57"/>
        <v>#REF!</v>
      </c>
      <c r="W230" s="105" t="e">
        <f t="shared" si="58"/>
        <v>#REF!</v>
      </c>
      <c r="X230" s="106" t="e">
        <f t="shared" si="59"/>
        <v>#REF!</v>
      </c>
      <c r="Y230" s="106" t="e">
        <f t="shared" si="60"/>
        <v>#REF!</v>
      </c>
      <c r="Z230" s="105" t="e">
        <f t="shared" si="61"/>
        <v>#REF!</v>
      </c>
      <c r="AA230" s="105" t="e">
        <f t="shared" si="65"/>
        <v>#REF!</v>
      </c>
      <c r="AB230" s="105"/>
      <c r="AC230" s="107" t="str">
        <f t="shared" si="62"/>
        <v>BERTAHAP</v>
      </c>
      <c r="AD230" s="108">
        <f t="shared" si="63"/>
        <v>0</v>
      </c>
      <c r="AE230" s="109">
        <v>2</v>
      </c>
      <c r="AF230" s="110"/>
      <c r="AG230" s="105" t="e">
        <f>IF(AF230&gt;#REF!,"LB","KR")</f>
        <v>#REF!</v>
      </c>
      <c r="AH230" s="110">
        <v>1944382000</v>
      </c>
      <c r="AI230" s="110">
        <v>2191629000</v>
      </c>
      <c r="AJ230" s="110">
        <v>2326804000</v>
      </c>
      <c r="AK230" s="111">
        <v>2470317000</v>
      </c>
      <c r="AL230" s="111">
        <v>2326804000</v>
      </c>
      <c r="AM230" s="110">
        <v>2470317000</v>
      </c>
      <c r="AN230" s="110" t="e">
        <f t="shared" si="66"/>
        <v>#REF!</v>
      </c>
    </row>
    <row r="231" spans="1:40">
      <c r="A231" s="3">
        <f t="shared" si="64"/>
        <v>192</v>
      </c>
      <c r="B231" s="96">
        <v>2</v>
      </c>
      <c r="C231" s="97" t="s">
        <v>182</v>
      </c>
      <c r="D231" s="98" t="s">
        <v>32</v>
      </c>
      <c r="E231" s="99"/>
      <c r="F231" s="100" t="s">
        <v>56</v>
      </c>
      <c r="G231" s="101">
        <f t="shared" si="46"/>
        <v>85</v>
      </c>
      <c r="H231" s="101">
        <f t="shared" si="47"/>
        <v>74</v>
      </c>
      <c r="I231" s="102">
        <f t="shared" si="48"/>
        <v>26438045</v>
      </c>
      <c r="J231" s="102" t="e">
        <f>SUMIF($AN$4:$AN$22,D231,#REF!)</f>
        <v>#REF!</v>
      </c>
      <c r="K231" s="103" t="e">
        <f t="shared" si="49"/>
        <v>#REF!</v>
      </c>
      <c r="L231" s="104" t="e">
        <f>SUMIF($AN$4:$AN$22,D231,#REF!)</f>
        <v>#REF!</v>
      </c>
      <c r="M231" s="105" t="e">
        <f t="shared" si="50"/>
        <v>#REF!</v>
      </c>
      <c r="N231" s="105" t="e">
        <f t="shared" si="51"/>
        <v>#REF!</v>
      </c>
      <c r="O231" s="105" t="e">
        <f t="shared" si="52"/>
        <v>#REF!</v>
      </c>
      <c r="P231" s="105" t="e">
        <f t="shared" si="53"/>
        <v>#REF!</v>
      </c>
      <c r="Q231" s="106" t="e">
        <f t="shared" si="54"/>
        <v>#REF!</v>
      </c>
      <c r="R231" s="105" t="e">
        <f t="shared" si="54"/>
        <v>#REF!</v>
      </c>
      <c r="S231" s="105" t="e">
        <f t="shared" si="55"/>
        <v>#REF!</v>
      </c>
      <c r="T231" s="105"/>
      <c r="U231" s="105" t="e">
        <f t="shared" si="56"/>
        <v>#REF!</v>
      </c>
      <c r="V231" s="105" t="e">
        <f t="shared" si="57"/>
        <v>#REF!</v>
      </c>
      <c r="W231" s="105" t="e">
        <f t="shared" si="58"/>
        <v>#REF!</v>
      </c>
      <c r="X231" s="106" t="e">
        <f t="shared" si="59"/>
        <v>#REF!</v>
      </c>
      <c r="Y231" s="106" t="e">
        <f t="shared" si="60"/>
        <v>#REF!</v>
      </c>
      <c r="Z231" s="105" t="e">
        <f t="shared" si="61"/>
        <v>#REF!</v>
      </c>
      <c r="AA231" s="105" t="e">
        <f t="shared" si="65"/>
        <v>#REF!</v>
      </c>
      <c r="AB231" s="105"/>
      <c r="AC231" s="107" t="str">
        <f t="shared" si="62"/>
        <v>BERTAHAP</v>
      </c>
      <c r="AD231" s="108">
        <f t="shared" si="63"/>
        <v>0</v>
      </c>
      <c r="AE231" s="109">
        <v>2</v>
      </c>
      <c r="AF231" s="110"/>
      <c r="AG231" s="105" t="e">
        <f>IF(AF231&gt;#REF!,"LB","KR")</f>
        <v>#REF!</v>
      </c>
      <c r="AH231" s="110">
        <v>1944382000</v>
      </c>
      <c r="AI231" s="110">
        <v>2191629000</v>
      </c>
      <c r="AJ231" s="110">
        <v>2326804000</v>
      </c>
      <c r="AK231" s="111">
        <v>2470317000</v>
      </c>
      <c r="AL231" s="111">
        <v>2326804000</v>
      </c>
      <c r="AM231" s="110">
        <v>2470317000</v>
      </c>
      <c r="AN231" s="110" t="e">
        <f t="shared" si="66"/>
        <v>#REF!</v>
      </c>
    </row>
    <row r="232" spans="1:40">
      <c r="A232" s="3">
        <f t="shared" si="64"/>
        <v>193</v>
      </c>
      <c r="B232" s="96">
        <v>3</v>
      </c>
      <c r="C232" s="97" t="s">
        <v>182</v>
      </c>
      <c r="D232" s="98" t="s">
        <v>38</v>
      </c>
      <c r="E232" s="99"/>
      <c r="F232" s="100" t="s">
        <v>58</v>
      </c>
      <c r="G232" s="101">
        <f t="shared" ref="G232:G295" si="67">SUMIF($V$10:$V$28,F232,$AA$10:$AA$28)</f>
        <v>101</v>
      </c>
      <c r="H232" s="101">
        <f t="shared" ref="H232:H295" si="68">SUMIF($V$10:$V$28,F232,$X$10:$X$28)</f>
        <v>90</v>
      </c>
      <c r="I232" s="102">
        <f t="shared" ref="I232:I295" si="69">$I$27</f>
        <v>26438045</v>
      </c>
      <c r="J232" s="102" t="e">
        <f>SUMIF($AN$4:$AN$22,D232,#REF!)</f>
        <v>#REF!</v>
      </c>
      <c r="K232" s="103" t="e">
        <f t="shared" ref="K232:K295" si="70">IF(J232=$AJ$25,$AI$25,IF(J232=$AJ$26,$AI$26,IF(J232=$AJ$27,$AI$27,IF(J232=$AJ$28,$AI$28,IF(J232=$AJ$29,$AI$29,IF(J232=$AJ$30,$AI$30))))))</f>
        <v>#REF!</v>
      </c>
      <c r="L232" s="104" t="e">
        <f>SUMIF($AN$4:$AN$22,D232,#REF!)</f>
        <v>#REF!</v>
      </c>
      <c r="M232" s="105" t="e">
        <f t="shared" ref="M232:M295" si="71">$O232/(1+6%/12)^36</f>
        <v>#REF!</v>
      </c>
      <c r="N232" s="105" t="e">
        <f t="shared" ref="N232:N295" si="72">$O232/(1+6%/12)^12</f>
        <v>#REF!</v>
      </c>
      <c r="O232" s="105" t="e">
        <f t="shared" ref="O232:O295" si="73">$I$27*K232*L232</f>
        <v>#REF!</v>
      </c>
      <c r="P232" s="105" t="e">
        <f t="shared" ref="P232:P295" si="74">$O232*(1+6%/12)^12</f>
        <v>#REF!</v>
      </c>
      <c r="Q232" s="106" t="e">
        <f t="shared" ref="Q232:R295" si="75">O232</f>
        <v>#REF!</v>
      </c>
      <c r="R232" s="105" t="e">
        <f t="shared" si="75"/>
        <v>#REF!</v>
      </c>
      <c r="S232" s="105" t="e">
        <f t="shared" ref="S232:S295" si="76">$O232*(1+6%/12)^24</f>
        <v>#REF!</v>
      </c>
      <c r="T232" s="105"/>
      <c r="U232" s="105" t="e">
        <f t="shared" ref="U232:U295" si="77">M232*H232</f>
        <v>#REF!</v>
      </c>
      <c r="V232" s="105" t="e">
        <f t="shared" ref="V232:V295" si="78">N232*H232</f>
        <v>#REF!</v>
      </c>
      <c r="W232" s="105" t="e">
        <f t="shared" ref="W232:W295" si="79">O232*H232</f>
        <v>#REF!</v>
      </c>
      <c r="X232" s="106" t="e">
        <f t="shared" ref="X232:X295" si="80">P232*H232</f>
        <v>#REF!</v>
      </c>
      <c r="Y232" s="106" t="e">
        <f t="shared" ref="Y232:Y295" si="81">Q232*H232</f>
        <v>#REF!</v>
      </c>
      <c r="Z232" s="105" t="e">
        <f t="shared" ref="Z232:Z295" si="82">R232*H232</f>
        <v>#REF!</v>
      </c>
      <c r="AA232" s="105" t="e">
        <f t="shared" si="65"/>
        <v>#REF!</v>
      </c>
      <c r="AB232" s="105"/>
      <c r="AC232" s="107" t="str">
        <f t="shared" ref="AC232:AC295" si="83">IF(AE232=$H$32,$M$32,IF(AE232=$H$33,$M$33,IF(AE232=$H$34,$M$34)))</f>
        <v>BERTAHAP</v>
      </c>
      <c r="AD232" s="108">
        <f t="shared" ref="AD232:AD295" si="84">IF(AC232=$M$32,$N$32,IF(AC232=$M$33,$N$33,$N$34))</f>
        <v>0</v>
      </c>
      <c r="AE232" s="109">
        <v>2</v>
      </c>
      <c r="AF232" s="110"/>
      <c r="AG232" s="105" t="e">
        <f>IF(AF232&gt;#REF!,"LB","KR")</f>
        <v>#REF!</v>
      </c>
      <c r="AH232" s="110">
        <v>2364789000</v>
      </c>
      <c r="AI232" s="110">
        <v>2665495000</v>
      </c>
      <c r="AJ232" s="110">
        <v>2829897000</v>
      </c>
      <c r="AK232" s="111">
        <v>3004439000</v>
      </c>
      <c r="AL232" s="111">
        <v>2829897000</v>
      </c>
      <c r="AM232" s="110">
        <v>3004439000</v>
      </c>
      <c r="AN232" s="110" t="e">
        <f t="shared" si="66"/>
        <v>#REF!</v>
      </c>
    </row>
    <row r="233" spans="1:40">
      <c r="A233" s="3">
        <f t="shared" ref="A233:A296" si="85">A232+1</f>
        <v>194</v>
      </c>
      <c r="B233" s="96">
        <v>4</v>
      </c>
      <c r="C233" s="97" t="s">
        <v>182</v>
      </c>
      <c r="D233" s="98" t="s">
        <v>44</v>
      </c>
      <c r="E233" s="99"/>
      <c r="F233" s="100" t="s">
        <v>60</v>
      </c>
      <c r="G233" s="101">
        <f t="shared" si="67"/>
        <v>101</v>
      </c>
      <c r="H233" s="101">
        <f t="shared" si="68"/>
        <v>90</v>
      </c>
      <c r="I233" s="102">
        <f t="shared" si="69"/>
        <v>26438045</v>
      </c>
      <c r="J233" s="102" t="e">
        <f>SUMIF($AN$4:$AN$22,D233,#REF!)</f>
        <v>#REF!</v>
      </c>
      <c r="K233" s="103" t="e">
        <f t="shared" si="70"/>
        <v>#REF!</v>
      </c>
      <c r="L233" s="104" t="e">
        <f>SUMIF($AN$4:$AN$22,D233,#REF!)</f>
        <v>#REF!</v>
      </c>
      <c r="M233" s="105" t="e">
        <f t="shared" si="71"/>
        <v>#REF!</v>
      </c>
      <c r="N233" s="105" t="e">
        <f t="shared" si="72"/>
        <v>#REF!</v>
      </c>
      <c r="O233" s="105" t="e">
        <f t="shared" si="73"/>
        <v>#REF!</v>
      </c>
      <c r="P233" s="105" t="e">
        <f t="shared" si="74"/>
        <v>#REF!</v>
      </c>
      <c r="Q233" s="106" t="e">
        <f t="shared" si="75"/>
        <v>#REF!</v>
      </c>
      <c r="R233" s="105" t="e">
        <f t="shared" si="75"/>
        <v>#REF!</v>
      </c>
      <c r="S233" s="105" t="e">
        <f t="shared" si="76"/>
        <v>#REF!</v>
      </c>
      <c r="T233" s="105"/>
      <c r="U233" s="105" t="e">
        <f t="shared" si="77"/>
        <v>#REF!</v>
      </c>
      <c r="V233" s="105" t="e">
        <f t="shared" si="78"/>
        <v>#REF!</v>
      </c>
      <c r="W233" s="105" t="e">
        <f t="shared" si="79"/>
        <v>#REF!</v>
      </c>
      <c r="X233" s="106" t="e">
        <f t="shared" si="80"/>
        <v>#REF!</v>
      </c>
      <c r="Y233" s="106" t="e">
        <f t="shared" si="81"/>
        <v>#REF!</v>
      </c>
      <c r="Z233" s="105" t="e">
        <f t="shared" si="82"/>
        <v>#REF!</v>
      </c>
      <c r="AA233" s="105" t="e">
        <f t="shared" ref="AA233:AA296" si="86">S233*H233</f>
        <v>#REF!</v>
      </c>
      <c r="AB233" s="105"/>
      <c r="AC233" s="107" t="str">
        <f t="shared" si="83"/>
        <v>BERTAHAP</v>
      </c>
      <c r="AD233" s="108">
        <f t="shared" si="84"/>
        <v>0</v>
      </c>
      <c r="AE233" s="109">
        <v>2</v>
      </c>
      <c r="AF233" s="110"/>
      <c r="AG233" s="105" t="e">
        <f>IF(AF233&gt;#REF!,"LB","KR")</f>
        <v>#REF!</v>
      </c>
      <c r="AH233" s="110">
        <v>2364789000</v>
      </c>
      <c r="AI233" s="110">
        <v>2665495000</v>
      </c>
      <c r="AJ233" s="110">
        <v>2829897000</v>
      </c>
      <c r="AK233" s="111">
        <v>3004439000</v>
      </c>
      <c r="AL233" s="111">
        <v>2829897000</v>
      </c>
      <c r="AM233" s="110">
        <v>3004439000</v>
      </c>
      <c r="AN233" s="110" t="e">
        <f t="shared" si="66"/>
        <v>#REF!</v>
      </c>
    </row>
    <row r="234" spans="1:40">
      <c r="A234" s="3">
        <f t="shared" si="85"/>
        <v>195</v>
      </c>
      <c r="B234" s="96">
        <v>5</v>
      </c>
      <c r="C234" s="97" t="s">
        <v>182</v>
      </c>
      <c r="D234" s="96">
        <v>11</v>
      </c>
      <c r="E234" s="99"/>
      <c r="F234" s="100" t="s">
        <v>62</v>
      </c>
      <c r="G234" s="101">
        <f t="shared" si="67"/>
        <v>101</v>
      </c>
      <c r="H234" s="101">
        <f t="shared" si="68"/>
        <v>90</v>
      </c>
      <c r="I234" s="102">
        <f t="shared" si="69"/>
        <v>26438045</v>
      </c>
      <c r="J234" s="102" t="e">
        <f>SUMIF($AN$4:$AN$22,D234,#REF!)</f>
        <v>#REF!</v>
      </c>
      <c r="K234" s="103" t="e">
        <f t="shared" si="70"/>
        <v>#REF!</v>
      </c>
      <c r="L234" s="104" t="e">
        <f>SUMIF($AN$4:$AN$22,D234,#REF!)</f>
        <v>#REF!</v>
      </c>
      <c r="M234" s="105" t="e">
        <f t="shared" si="71"/>
        <v>#REF!</v>
      </c>
      <c r="N234" s="105" t="e">
        <f t="shared" si="72"/>
        <v>#REF!</v>
      </c>
      <c r="O234" s="105" t="e">
        <f t="shared" si="73"/>
        <v>#REF!</v>
      </c>
      <c r="P234" s="105" t="e">
        <f t="shared" si="74"/>
        <v>#REF!</v>
      </c>
      <c r="Q234" s="106" t="e">
        <f t="shared" si="75"/>
        <v>#REF!</v>
      </c>
      <c r="R234" s="105" t="e">
        <f t="shared" si="75"/>
        <v>#REF!</v>
      </c>
      <c r="S234" s="105" t="e">
        <f t="shared" si="76"/>
        <v>#REF!</v>
      </c>
      <c r="T234" s="105"/>
      <c r="U234" s="105" t="e">
        <f t="shared" si="77"/>
        <v>#REF!</v>
      </c>
      <c r="V234" s="105" t="e">
        <f t="shared" si="78"/>
        <v>#REF!</v>
      </c>
      <c r="W234" s="105" t="e">
        <f t="shared" si="79"/>
        <v>#REF!</v>
      </c>
      <c r="X234" s="106" t="e">
        <f t="shared" si="80"/>
        <v>#REF!</v>
      </c>
      <c r="Y234" s="106" t="e">
        <f t="shared" si="81"/>
        <v>#REF!</v>
      </c>
      <c r="Z234" s="105" t="e">
        <f t="shared" si="82"/>
        <v>#REF!</v>
      </c>
      <c r="AA234" s="105" t="e">
        <f t="shared" si="86"/>
        <v>#REF!</v>
      </c>
      <c r="AB234" s="105"/>
      <c r="AC234" s="107" t="str">
        <f t="shared" si="83"/>
        <v>BERTAHAP</v>
      </c>
      <c r="AD234" s="108">
        <f t="shared" si="84"/>
        <v>0</v>
      </c>
      <c r="AE234" s="109">
        <v>2</v>
      </c>
      <c r="AF234" s="110"/>
      <c r="AG234" s="105" t="e">
        <f>IF(AF234&gt;#REF!,"LB","KR")</f>
        <v>#REF!</v>
      </c>
      <c r="AH234" s="110">
        <v>2364789000</v>
      </c>
      <c r="AI234" s="110">
        <v>2665495000</v>
      </c>
      <c r="AJ234" s="110">
        <v>2829897000</v>
      </c>
      <c r="AK234" s="111">
        <v>3004439000</v>
      </c>
      <c r="AL234" s="111">
        <v>2829897000</v>
      </c>
      <c r="AM234" s="110">
        <v>3004439000</v>
      </c>
      <c r="AN234" s="110" t="e">
        <f t="shared" si="66"/>
        <v>#REF!</v>
      </c>
    </row>
    <row r="235" spans="1:40">
      <c r="A235" s="3">
        <f t="shared" si="85"/>
        <v>196</v>
      </c>
      <c r="B235" s="96">
        <v>6</v>
      </c>
      <c r="C235" s="97" t="s">
        <v>182</v>
      </c>
      <c r="D235" s="96">
        <v>15</v>
      </c>
      <c r="E235" s="99"/>
      <c r="F235" s="100" t="s">
        <v>64</v>
      </c>
      <c r="G235" s="101">
        <f t="shared" si="67"/>
        <v>101</v>
      </c>
      <c r="H235" s="101">
        <f t="shared" si="68"/>
        <v>90</v>
      </c>
      <c r="I235" s="102">
        <f t="shared" si="69"/>
        <v>26438045</v>
      </c>
      <c r="J235" s="102" t="e">
        <f>SUMIF($AN$4:$AN$22,D235,#REF!)</f>
        <v>#REF!</v>
      </c>
      <c r="K235" s="103" t="e">
        <f t="shared" si="70"/>
        <v>#REF!</v>
      </c>
      <c r="L235" s="104" t="e">
        <f>SUMIF($AN$4:$AN$22,D235,#REF!)</f>
        <v>#REF!</v>
      </c>
      <c r="M235" s="105" t="e">
        <f t="shared" si="71"/>
        <v>#REF!</v>
      </c>
      <c r="N235" s="105" t="e">
        <f t="shared" si="72"/>
        <v>#REF!</v>
      </c>
      <c r="O235" s="105" t="e">
        <f t="shared" si="73"/>
        <v>#REF!</v>
      </c>
      <c r="P235" s="105" t="e">
        <f t="shared" si="74"/>
        <v>#REF!</v>
      </c>
      <c r="Q235" s="106" t="e">
        <f t="shared" si="75"/>
        <v>#REF!</v>
      </c>
      <c r="R235" s="105" t="e">
        <f t="shared" si="75"/>
        <v>#REF!</v>
      </c>
      <c r="S235" s="105" t="e">
        <f t="shared" si="76"/>
        <v>#REF!</v>
      </c>
      <c r="T235" s="105"/>
      <c r="U235" s="105" t="e">
        <f t="shared" si="77"/>
        <v>#REF!</v>
      </c>
      <c r="V235" s="105" t="e">
        <f t="shared" si="78"/>
        <v>#REF!</v>
      </c>
      <c r="W235" s="105" t="e">
        <f t="shared" si="79"/>
        <v>#REF!</v>
      </c>
      <c r="X235" s="106" t="e">
        <f t="shared" si="80"/>
        <v>#REF!</v>
      </c>
      <c r="Y235" s="106" t="e">
        <f t="shared" si="81"/>
        <v>#REF!</v>
      </c>
      <c r="Z235" s="105" t="e">
        <f t="shared" si="82"/>
        <v>#REF!</v>
      </c>
      <c r="AA235" s="105" t="e">
        <f t="shared" si="86"/>
        <v>#REF!</v>
      </c>
      <c r="AB235" s="105"/>
      <c r="AC235" s="107" t="str">
        <f t="shared" si="83"/>
        <v>BERTAHAP</v>
      </c>
      <c r="AD235" s="108">
        <f t="shared" si="84"/>
        <v>0</v>
      </c>
      <c r="AE235" s="109">
        <v>2</v>
      </c>
      <c r="AF235" s="110"/>
      <c r="AG235" s="105" t="e">
        <f>IF(AF235&gt;#REF!,"LB","KR")</f>
        <v>#REF!</v>
      </c>
      <c r="AH235" s="110">
        <v>2364789000</v>
      </c>
      <c r="AI235" s="110">
        <v>2665495000</v>
      </c>
      <c r="AJ235" s="110">
        <v>2829897000</v>
      </c>
      <c r="AK235" s="111">
        <v>3004439000</v>
      </c>
      <c r="AL235" s="111">
        <v>2829897000</v>
      </c>
      <c r="AM235" s="110">
        <v>3004439000</v>
      </c>
      <c r="AN235" s="110" t="e">
        <f t="shared" si="66"/>
        <v>#REF!</v>
      </c>
    </row>
    <row r="236" spans="1:40">
      <c r="A236" s="3">
        <f t="shared" si="85"/>
        <v>197</v>
      </c>
      <c r="B236" s="96">
        <v>7</v>
      </c>
      <c r="C236" s="97" t="s">
        <v>182</v>
      </c>
      <c r="D236" s="96">
        <v>17</v>
      </c>
      <c r="E236" s="99"/>
      <c r="F236" s="100" t="s">
        <v>67</v>
      </c>
      <c r="G236" s="101">
        <f t="shared" si="67"/>
        <v>85</v>
      </c>
      <c r="H236" s="101">
        <f t="shared" si="68"/>
        <v>74</v>
      </c>
      <c r="I236" s="102">
        <f t="shared" si="69"/>
        <v>26438045</v>
      </c>
      <c r="J236" s="102" t="e">
        <f>SUMIF($AN$4:$AN$22,D236,#REF!)</f>
        <v>#REF!</v>
      </c>
      <c r="K236" s="103" t="e">
        <f t="shared" si="70"/>
        <v>#REF!</v>
      </c>
      <c r="L236" s="104" t="e">
        <f>SUMIF($AN$4:$AN$22,D236,#REF!)</f>
        <v>#REF!</v>
      </c>
      <c r="M236" s="105" t="e">
        <f t="shared" si="71"/>
        <v>#REF!</v>
      </c>
      <c r="N236" s="105" t="e">
        <f t="shared" si="72"/>
        <v>#REF!</v>
      </c>
      <c r="O236" s="105" t="e">
        <f t="shared" si="73"/>
        <v>#REF!</v>
      </c>
      <c r="P236" s="105" t="e">
        <f t="shared" si="74"/>
        <v>#REF!</v>
      </c>
      <c r="Q236" s="106" t="e">
        <f t="shared" si="75"/>
        <v>#REF!</v>
      </c>
      <c r="R236" s="105" t="e">
        <f t="shared" si="75"/>
        <v>#REF!</v>
      </c>
      <c r="S236" s="105" t="e">
        <f t="shared" si="76"/>
        <v>#REF!</v>
      </c>
      <c r="T236" s="105"/>
      <c r="U236" s="105" t="e">
        <f t="shared" si="77"/>
        <v>#REF!</v>
      </c>
      <c r="V236" s="105" t="e">
        <f t="shared" si="78"/>
        <v>#REF!</v>
      </c>
      <c r="W236" s="105" t="e">
        <f t="shared" si="79"/>
        <v>#REF!</v>
      </c>
      <c r="X236" s="106" t="e">
        <f t="shared" si="80"/>
        <v>#REF!</v>
      </c>
      <c r="Y236" s="106" t="e">
        <f t="shared" si="81"/>
        <v>#REF!</v>
      </c>
      <c r="Z236" s="105" t="e">
        <f t="shared" si="82"/>
        <v>#REF!</v>
      </c>
      <c r="AA236" s="105" t="e">
        <f t="shared" si="86"/>
        <v>#REF!</v>
      </c>
      <c r="AB236" s="105"/>
      <c r="AC236" s="107" t="str">
        <f t="shared" si="83"/>
        <v>BERTAHAP</v>
      </c>
      <c r="AD236" s="108">
        <f t="shared" si="84"/>
        <v>0</v>
      </c>
      <c r="AE236" s="109">
        <v>2</v>
      </c>
      <c r="AF236" s="110"/>
      <c r="AG236" s="105" t="e">
        <f>IF(AF236&gt;#REF!,"LB","KR")</f>
        <v>#REF!</v>
      </c>
      <c r="AH236" s="110">
        <v>1944382000</v>
      </c>
      <c r="AI236" s="110">
        <v>2191629000</v>
      </c>
      <c r="AJ236" s="110">
        <v>2326804000</v>
      </c>
      <c r="AK236" s="111">
        <v>2470317000</v>
      </c>
      <c r="AL236" s="111">
        <v>2326804000</v>
      </c>
      <c r="AM236" s="110">
        <v>2470317000</v>
      </c>
      <c r="AN236" s="110" t="e">
        <f t="shared" si="66"/>
        <v>#REF!</v>
      </c>
    </row>
    <row r="237" spans="1:40">
      <c r="A237" s="3">
        <f t="shared" si="85"/>
        <v>198</v>
      </c>
      <c r="B237" s="96">
        <v>8</v>
      </c>
      <c r="C237" s="97" t="s">
        <v>182</v>
      </c>
      <c r="D237" s="96">
        <v>19</v>
      </c>
      <c r="E237" s="99"/>
      <c r="F237" s="100" t="s">
        <v>78</v>
      </c>
      <c r="G237" s="101">
        <f t="shared" si="67"/>
        <v>138</v>
      </c>
      <c r="H237" s="101">
        <f t="shared" si="68"/>
        <v>120</v>
      </c>
      <c r="I237" s="102">
        <f t="shared" si="69"/>
        <v>26438045</v>
      </c>
      <c r="J237" s="102" t="e">
        <f>SUMIF($AN$4:$AN$22,D237,#REF!)</f>
        <v>#REF!</v>
      </c>
      <c r="K237" s="103" t="e">
        <f t="shared" si="70"/>
        <v>#REF!</v>
      </c>
      <c r="L237" s="104" t="e">
        <f>SUMIF($AN$4:$AN$22,D237,#REF!)</f>
        <v>#REF!</v>
      </c>
      <c r="M237" s="105" t="e">
        <f t="shared" si="71"/>
        <v>#REF!</v>
      </c>
      <c r="N237" s="105" t="e">
        <f t="shared" si="72"/>
        <v>#REF!</v>
      </c>
      <c r="O237" s="105" t="e">
        <f t="shared" si="73"/>
        <v>#REF!</v>
      </c>
      <c r="P237" s="105" t="e">
        <f t="shared" si="74"/>
        <v>#REF!</v>
      </c>
      <c r="Q237" s="106" t="e">
        <f t="shared" si="75"/>
        <v>#REF!</v>
      </c>
      <c r="R237" s="105" t="e">
        <f t="shared" si="75"/>
        <v>#REF!</v>
      </c>
      <c r="S237" s="105" t="e">
        <f t="shared" si="76"/>
        <v>#REF!</v>
      </c>
      <c r="T237" s="105"/>
      <c r="U237" s="105" t="e">
        <f t="shared" si="77"/>
        <v>#REF!</v>
      </c>
      <c r="V237" s="105" t="e">
        <f t="shared" si="78"/>
        <v>#REF!</v>
      </c>
      <c r="W237" s="105" t="e">
        <f t="shared" si="79"/>
        <v>#REF!</v>
      </c>
      <c r="X237" s="106" t="e">
        <f t="shared" si="80"/>
        <v>#REF!</v>
      </c>
      <c r="Y237" s="106" t="e">
        <f t="shared" si="81"/>
        <v>#REF!</v>
      </c>
      <c r="Z237" s="105" t="e">
        <f t="shared" si="82"/>
        <v>#REF!</v>
      </c>
      <c r="AA237" s="105" t="e">
        <f t="shared" si="86"/>
        <v>#REF!</v>
      </c>
      <c r="AB237" s="105"/>
      <c r="AC237" s="107" t="str">
        <f t="shared" si="83"/>
        <v>BERTAHAP</v>
      </c>
      <c r="AD237" s="108">
        <f t="shared" si="84"/>
        <v>0</v>
      </c>
      <c r="AE237" s="109">
        <v>2</v>
      </c>
      <c r="AF237" s="110"/>
      <c r="AG237" s="105" t="e">
        <f>IF(AF237&gt;#REF!,"LB","KR")</f>
        <v>#REF!</v>
      </c>
      <c r="AH237" s="110">
        <v>3153052000</v>
      </c>
      <c r="AI237" s="110">
        <v>3553993000</v>
      </c>
      <c r="AJ237" s="110">
        <v>3773196000</v>
      </c>
      <c r="AK237" s="111">
        <v>4005918000</v>
      </c>
      <c r="AL237" s="111">
        <v>3773196000</v>
      </c>
      <c r="AM237" s="110">
        <v>4005918000</v>
      </c>
      <c r="AN237" s="110" t="e">
        <f t="shared" si="66"/>
        <v>#REF!</v>
      </c>
    </row>
    <row r="238" spans="1:40">
      <c r="A238" s="3">
        <f t="shared" si="85"/>
        <v>199</v>
      </c>
      <c r="B238" s="96">
        <v>9</v>
      </c>
      <c r="C238" s="97" t="s">
        <v>182</v>
      </c>
      <c r="D238" s="96">
        <v>21</v>
      </c>
      <c r="E238" s="99"/>
      <c r="F238" s="100" t="s">
        <v>84</v>
      </c>
      <c r="G238" s="101">
        <f t="shared" si="67"/>
        <v>132</v>
      </c>
      <c r="H238" s="101">
        <f t="shared" si="68"/>
        <v>112</v>
      </c>
      <c r="I238" s="102">
        <f t="shared" si="69"/>
        <v>26438045</v>
      </c>
      <c r="J238" s="102" t="e">
        <f>SUMIF($AN$4:$AN$22,D238,#REF!)</f>
        <v>#REF!</v>
      </c>
      <c r="K238" s="103" t="e">
        <f t="shared" si="70"/>
        <v>#REF!</v>
      </c>
      <c r="L238" s="104" t="e">
        <f>SUMIF($AN$4:$AN$22,D238,#REF!)</f>
        <v>#REF!</v>
      </c>
      <c r="M238" s="105" t="e">
        <f t="shared" si="71"/>
        <v>#REF!</v>
      </c>
      <c r="N238" s="105" t="e">
        <f t="shared" si="72"/>
        <v>#REF!</v>
      </c>
      <c r="O238" s="105" t="e">
        <f t="shared" si="73"/>
        <v>#REF!</v>
      </c>
      <c r="P238" s="105" t="e">
        <f t="shared" si="74"/>
        <v>#REF!</v>
      </c>
      <c r="Q238" s="106" t="e">
        <f t="shared" si="75"/>
        <v>#REF!</v>
      </c>
      <c r="R238" s="105" t="e">
        <f t="shared" si="75"/>
        <v>#REF!</v>
      </c>
      <c r="S238" s="105" t="e">
        <f t="shared" si="76"/>
        <v>#REF!</v>
      </c>
      <c r="T238" s="105"/>
      <c r="U238" s="105" t="e">
        <f t="shared" si="77"/>
        <v>#REF!</v>
      </c>
      <c r="V238" s="105" t="e">
        <f t="shared" si="78"/>
        <v>#REF!</v>
      </c>
      <c r="W238" s="105" t="e">
        <f t="shared" si="79"/>
        <v>#REF!</v>
      </c>
      <c r="X238" s="106" t="e">
        <f t="shared" si="80"/>
        <v>#REF!</v>
      </c>
      <c r="Y238" s="106" t="e">
        <f t="shared" si="81"/>
        <v>#REF!</v>
      </c>
      <c r="Z238" s="105" t="e">
        <f t="shared" si="82"/>
        <v>#REF!</v>
      </c>
      <c r="AA238" s="105" t="e">
        <f t="shared" si="86"/>
        <v>#REF!</v>
      </c>
      <c r="AB238" s="105"/>
      <c r="AC238" s="107" t="str">
        <f t="shared" si="83"/>
        <v>BERTAHAP</v>
      </c>
      <c r="AD238" s="108">
        <f t="shared" si="84"/>
        <v>0</v>
      </c>
      <c r="AE238" s="109">
        <v>2</v>
      </c>
      <c r="AF238" s="110"/>
      <c r="AG238" s="105" t="e">
        <f>IF(AF238&gt;#REF!,"LB","KR")</f>
        <v>#REF!</v>
      </c>
      <c r="AH238" s="110">
        <v>3053900000</v>
      </c>
      <c r="AI238" s="110">
        <v>3442233000</v>
      </c>
      <c r="AJ238" s="110">
        <v>3654542000</v>
      </c>
      <c r="AK238" s="111">
        <v>3879946000</v>
      </c>
      <c r="AL238" s="111">
        <v>3654542000</v>
      </c>
      <c r="AM238" s="110">
        <v>3879946000</v>
      </c>
      <c r="AN238" s="110" t="e">
        <f t="shared" si="66"/>
        <v>#REF!</v>
      </c>
    </row>
    <row r="239" spans="1:40">
      <c r="A239" s="3">
        <f t="shared" si="85"/>
        <v>200</v>
      </c>
      <c r="B239" s="96">
        <v>1</v>
      </c>
      <c r="C239" s="97" t="s">
        <v>183</v>
      </c>
      <c r="D239" s="98" t="s">
        <v>19</v>
      </c>
      <c r="E239" s="99"/>
      <c r="F239" s="100" t="s">
        <v>72</v>
      </c>
      <c r="G239" s="101">
        <f t="shared" si="67"/>
        <v>175</v>
      </c>
      <c r="H239" s="101">
        <f t="shared" si="68"/>
        <v>156</v>
      </c>
      <c r="I239" s="102">
        <f t="shared" si="69"/>
        <v>26438045</v>
      </c>
      <c r="J239" s="102" t="e">
        <f>SUMIF($AN$4:$AN$22,D239,#REF!)</f>
        <v>#REF!</v>
      </c>
      <c r="K239" s="103" t="e">
        <f t="shared" si="70"/>
        <v>#REF!</v>
      </c>
      <c r="L239" s="104" t="e">
        <f>SUMIF($AN$4:$AN$22,D239,#REF!)</f>
        <v>#REF!</v>
      </c>
      <c r="M239" s="105" t="e">
        <f t="shared" si="71"/>
        <v>#REF!</v>
      </c>
      <c r="N239" s="105" t="e">
        <f t="shared" si="72"/>
        <v>#REF!</v>
      </c>
      <c r="O239" s="105" t="e">
        <f t="shared" si="73"/>
        <v>#REF!</v>
      </c>
      <c r="P239" s="105" t="e">
        <f t="shared" si="74"/>
        <v>#REF!</v>
      </c>
      <c r="Q239" s="106" t="e">
        <f t="shared" si="75"/>
        <v>#REF!</v>
      </c>
      <c r="R239" s="105" t="e">
        <f t="shared" si="75"/>
        <v>#REF!</v>
      </c>
      <c r="S239" s="105" t="e">
        <f t="shared" si="76"/>
        <v>#REF!</v>
      </c>
      <c r="T239" s="105"/>
      <c r="U239" s="105" t="e">
        <f t="shared" si="77"/>
        <v>#REF!</v>
      </c>
      <c r="V239" s="105" t="e">
        <f t="shared" si="78"/>
        <v>#REF!</v>
      </c>
      <c r="W239" s="105" t="e">
        <f t="shared" si="79"/>
        <v>#REF!</v>
      </c>
      <c r="X239" s="106" t="e">
        <f t="shared" si="80"/>
        <v>#REF!</v>
      </c>
      <c r="Y239" s="106" t="e">
        <f t="shared" si="81"/>
        <v>#REF!</v>
      </c>
      <c r="Z239" s="105" t="e">
        <f t="shared" si="82"/>
        <v>#REF!</v>
      </c>
      <c r="AA239" s="105" t="e">
        <f t="shared" si="86"/>
        <v>#REF!</v>
      </c>
      <c r="AB239" s="105"/>
      <c r="AC239" s="107" t="str">
        <f t="shared" si="83"/>
        <v>BERTAHAP</v>
      </c>
      <c r="AD239" s="108">
        <f t="shared" si="84"/>
        <v>0</v>
      </c>
      <c r="AE239" s="109">
        <v>2</v>
      </c>
      <c r="AF239" s="110"/>
      <c r="AG239" s="105" t="e">
        <f>IF(AF239&gt;#REF!,"LB","KR")</f>
        <v>#REF!</v>
      </c>
      <c r="AH239" s="110">
        <v>4217251000</v>
      </c>
      <c r="AI239" s="110">
        <v>4753515000</v>
      </c>
      <c r="AJ239" s="110">
        <v>5046702000</v>
      </c>
      <c r="AK239" s="111">
        <v>5357971000</v>
      </c>
      <c r="AL239" s="111">
        <v>5046702000</v>
      </c>
      <c r="AM239" s="110">
        <v>5357971000</v>
      </c>
      <c r="AN239" s="110" t="e">
        <f t="shared" si="66"/>
        <v>#REF!</v>
      </c>
    </row>
    <row r="240" spans="1:40">
      <c r="A240" s="3">
        <f t="shared" si="85"/>
        <v>201</v>
      </c>
      <c r="B240" s="96">
        <v>2</v>
      </c>
      <c r="C240" s="97" t="s">
        <v>183</v>
      </c>
      <c r="D240" s="98" t="s">
        <v>29</v>
      </c>
      <c r="E240" s="99"/>
      <c r="F240" s="100" t="s">
        <v>74</v>
      </c>
      <c r="G240" s="101">
        <f t="shared" si="67"/>
        <v>85</v>
      </c>
      <c r="H240" s="101">
        <f t="shared" si="68"/>
        <v>74</v>
      </c>
      <c r="I240" s="102">
        <f t="shared" si="69"/>
        <v>26438045</v>
      </c>
      <c r="J240" s="102" t="e">
        <f>SUMIF($AN$4:$AN$22,D240,#REF!)</f>
        <v>#REF!</v>
      </c>
      <c r="K240" s="103" t="e">
        <f t="shared" si="70"/>
        <v>#REF!</v>
      </c>
      <c r="L240" s="104" t="e">
        <f>SUMIF($AN$4:$AN$22,D240,#REF!)</f>
        <v>#REF!</v>
      </c>
      <c r="M240" s="105" t="e">
        <f t="shared" si="71"/>
        <v>#REF!</v>
      </c>
      <c r="N240" s="105" t="e">
        <f t="shared" si="72"/>
        <v>#REF!</v>
      </c>
      <c r="O240" s="105" t="e">
        <f t="shared" si="73"/>
        <v>#REF!</v>
      </c>
      <c r="P240" s="105" t="e">
        <f t="shared" si="74"/>
        <v>#REF!</v>
      </c>
      <c r="Q240" s="106" t="e">
        <f t="shared" si="75"/>
        <v>#REF!</v>
      </c>
      <c r="R240" s="105" t="e">
        <f t="shared" si="75"/>
        <v>#REF!</v>
      </c>
      <c r="S240" s="105" t="e">
        <f t="shared" si="76"/>
        <v>#REF!</v>
      </c>
      <c r="T240" s="105"/>
      <c r="U240" s="105" t="e">
        <f t="shared" si="77"/>
        <v>#REF!</v>
      </c>
      <c r="V240" s="105" t="e">
        <f t="shared" si="78"/>
        <v>#REF!</v>
      </c>
      <c r="W240" s="105" t="e">
        <f t="shared" si="79"/>
        <v>#REF!</v>
      </c>
      <c r="X240" s="106" t="e">
        <f t="shared" si="80"/>
        <v>#REF!</v>
      </c>
      <c r="Y240" s="106" t="e">
        <f t="shared" si="81"/>
        <v>#REF!</v>
      </c>
      <c r="Z240" s="105" t="e">
        <f t="shared" si="82"/>
        <v>#REF!</v>
      </c>
      <c r="AA240" s="105" t="e">
        <f t="shared" si="86"/>
        <v>#REF!</v>
      </c>
      <c r="AB240" s="105"/>
      <c r="AC240" s="107" t="str">
        <f t="shared" si="83"/>
        <v>BERTAHAP</v>
      </c>
      <c r="AD240" s="108">
        <f t="shared" si="84"/>
        <v>0</v>
      </c>
      <c r="AE240" s="109">
        <v>2</v>
      </c>
      <c r="AF240" s="110"/>
      <c r="AG240" s="105" t="e">
        <f>IF(AF240&gt;#REF!,"LB","KR")</f>
        <v>#REF!</v>
      </c>
      <c r="AH240" s="110">
        <v>1963445000</v>
      </c>
      <c r="AI240" s="110">
        <v>2213116000</v>
      </c>
      <c r="AJ240" s="110">
        <v>2349616000</v>
      </c>
      <c r="AK240" s="111">
        <v>2494535000</v>
      </c>
      <c r="AL240" s="111">
        <v>2349616000</v>
      </c>
      <c r="AM240" s="110">
        <v>2494535000</v>
      </c>
      <c r="AN240" s="110" t="e">
        <f t="shared" si="66"/>
        <v>#REF!</v>
      </c>
    </row>
    <row r="241" spans="1:40">
      <c r="A241" s="3">
        <f t="shared" si="85"/>
        <v>202</v>
      </c>
      <c r="B241" s="96">
        <v>3</v>
      </c>
      <c r="C241" s="97" t="s">
        <v>183</v>
      </c>
      <c r="D241" s="98" t="s">
        <v>32</v>
      </c>
      <c r="E241" s="99"/>
      <c r="F241" s="100" t="s">
        <v>56</v>
      </c>
      <c r="G241" s="101">
        <f t="shared" si="67"/>
        <v>85</v>
      </c>
      <c r="H241" s="101">
        <f t="shared" si="68"/>
        <v>74</v>
      </c>
      <c r="I241" s="102">
        <f t="shared" si="69"/>
        <v>26438045</v>
      </c>
      <c r="J241" s="102" t="e">
        <f>SUMIF($AN$4:$AN$22,D241,#REF!)</f>
        <v>#REF!</v>
      </c>
      <c r="K241" s="103" t="e">
        <f t="shared" si="70"/>
        <v>#REF!</v>
      </c>
      <c r="L241" s="104" t="e">
        <f>SUMIF($AN$4:$AN$22,D241,#REF!)</f>
        <v>#REF!</v>
      </c>
      <c r="M241" s="105" t="e">
        <f t="shared" si="71"/>
        <v>#REF!</v>
      </c>
      <c r="N241" s="105" t="e">
        <f t="shared" si="72"/>
        <v>#REF!</v>
      </c>
      <c r="O241" s="105" t="e">
        <f t="shared" si="73"/>
        <v>#REF!</v>
      </c>
      <c r="P241" s="105" t="e">
        <f t="shared" si="74"/>
        <v>#REF!</v>
      </c>
      <c r="Q241" s="106" t="e">
        <f t="shared" si="75"/>
        <v>#REF!</v>
      </c>
      <c r="R241" s="105" t="e">
        <f t="shared" si="75"/>
        <v>#REF!</v>
      </c>
      <c r="S241" s="105" t="e">
        <f t="shared" si="76"/>
        <v>#REF!</v>
      </c>
      <c r="T241" s="105"/>
      <c r="U241" s="105" t="e">
        <f t="shared" si="77"/>
        <v>#REF!</v>
      </c>
      <c r="V241" s="105" t="e">
        <f t="shared" si="78"/>
        <v>#REF!</v>
      </c>
      <c r="W241" s="105" t="e">
        <f t="shared" si="79"/>
        <v>#REF!</v>
      </c>
      <c r="X241" s="106" t="e">
        <f t="shared" si="80"/>
        <v>#REF!</v>
      </c>
      <c r="Y241" s="106" t="e">
        <f t="shared" si="81"/>
        <v>#REF!</v>
      </c>
      <c r="Z241" s="105" t="e">
        <f t="shared" si="82"/>
        <v>#REF!</v>
      </c>
      <c r="AA241" s="105" t="e">
        <f t="shared" si="86"/>
        <v>#REF!</v>
      </c>
      <c r="AB241" s="105"/>
      <c r="AC241" s="107" t="str">
        <f t="shared" si="83"/>
        <v>BERTAHAP</v>
      </c>
      <c r="AD241" s="108">
        <f t="shared" si="84"/>
        <v>0</v>
      </c>
      <c r="AE241" s="109">
        <v>2</v>
      </c>
      <c r="AF241" s="110"/>
      <c r="AG241" s="105" t="e">
        <f>IF(AF241&gt;#REF!,"LB","KR")</f>
        <v>#REF!</v>
      </c>
      <c r="AH241" s="110">
        <v>1963445000</v>
      </c>
      <c r="AI241" s="110">
        <v>2213116000</v>
      </c>
      <c r="AJ241" s="110">
        <v>2349616000</v>
      </c>
      <c r="AK241" s="111">
        <v>2494535000</v>
      </c>
      <c r="AL241" s="111">
        <v>2349616000</v>
      </c>
      <c r="AM241" s="110">
        <v>2494535000</v>
      </c>
      <c r="AN241" s="110" t="e">
        <f t="shared" si="66"/>
        <v>#REF!</v>
      </c>
    </row>
    <row r="242" spans="1:40">
      <c r="A242" s="3">
        <f t="shared" si="85"/>
        <v>203</v>
      </c>
      <c r="B242" s="96">
        <v>4</v>
      </c>
      <c r="C242" s="97" t="s">
        <v>183</v>
      </c>
      <c r="D242" s="98" t="s">
        <v>38</v>
      </c>
      <c r="E242" s="99"/>
      <c r="F242" s="100" t="s">
        <v>58</v>
      </c>
      <c r="G242" s="101">
        <f t="shared" si="67"/>
        <v>101</v>
      </c>
      <c r="H242" s="101">
        <f t="shared" si="68"/>
        <v>90</v>
      </c>
      <c r="I242" s="102">
        <f t="shared" si="69"/>
        <v>26438045</v>
      </c>
      <c r="J242" s="102" t="e">
        <f>SUMIF($AN$4:$AN$22,D242,#REF!)</f>
        <v>#REF!</v>
      </c>
      <c r="K242" s="103" t="e">
        <f t="shared" si="70"/>
        <v>#REF!</v>
      </c>
      <c r="L242" s="104" t="e">
        <f>SUMIF($AN$4:$AN$22,D242,#REF!)</f>
        <v>#REF!</v>
      </c>
      <c r="M242" s="105" t="e">
        <f t="shared" si="71"/>
        <v>#REF!</v>
      </c>
      <c r="N242" s="105" t="e">
        <f t="shared" si="72"/>
        <v>#REF!</v>
      </c>
      <c r="O242" s="105" t="e">
        <f t="shared" si="73"/>
        <v>#REF!</v>
      </c>
      <c r="P242" s="105" t="e">
        <f t="shared" si="74"/>
        <v>#REF!</v>
      </c>
      <c r="Q242" s="106" t="e">
        <f t="shared" si="75"/>
        <v>#REF!</v>
      </c>
      <c r="R242" s="105" t="e">
        <f t="shared" si="75"/>
        <v>#REF!</v>
      </c>
      <c r="S242" s="105" t="e">
        <f t="shared" si="76"/>
        <v>#REF!</v>
      </c>
      <c r="T242" s="105"/>
      <c r="U242" s="105" t="e">
        <f t="shared" si="77"/>
        <v>#REF!</v>
      </c>
      <c r="V242" s="105" t="e">
        <f t="shared" si="78"/>
        <v>#REF!</v>
      </c>
      <c r="W242" s="105" t="e">
        <f t="shared" si="79"/>
        <v>#REF!</v>
      </c>
      <c r="X242" s="106" t="e">
        <f t="shared" si="80"/>
        <v>#REF!</v>
      </c>
      <c r="Y242" s="106" t="e">
        <f t="shared" si="81"/>
        <v>#REF!</v>
      </c>
      <c r="Z242" s="105" t="e">
        <f t="shared" si="82"/>
        <v>#REF!</v>
      </c>
      <c r="AA242" s="105" t="e">
        <f t="shared" si="86"/>
        <v>#REF!</v>
      </c>
      <c r="AB242" s="105"/>
      <c r="AC242" s="107" t="str">
        <f t="shared" si="83"/>
        <v>BERTAHAP</v>
      </c>
      <c r="AD242" s="108">
        <f t="shared" si="84"/>
        <v>0</v>
      </c>
      <c r="AE242" s="109">
        <v>2</v>
      </c>
      <c r="AF242" s="110"/>
      <c r="AG242" s="105" t="e">
        <f>IF(AF242&gt;#REF!,"LB","KR")</f>
        <v>#REF!</v>
      </c>
      <c r="AH242" s="110">
        <v>2387973000</v>
      </c>
      <c r="AI242" s="110">
        <v>2691628000</v>
      </c>
      <c r="AJ242" s="110">
        <v>2857641000</v>
      </c>
      <c r="AK242" s="111">
        <v>3033894000</v>
      </c>
      <c r="AL242" s="111">
        <v>2857641000</v>
      </c>
      <c r="AM242" s="110">
        <v>3033894000</v>
      </c>
      <c r="AN242" s="110" t="e">
        <f t="shared" si="66"/>
        <v>#REF!</v>
      </c>
    </row>
    <row r="243" spans="1:40">
      <c r="A243" s="3">
        <f t="shared" si="85"/>
        <v>204</v>
      </c>
      <c r="B243" s="96">
        <v>5</v>
      </c>
      <c r="C243" s="97" t="s">
        <v>183</v>
      </c>
      <c r="D243" s="98" t="s">
        <v>44</v>
      </c>
      <c r="E243" s="99"/>
      <c r="F243" s="100" t="s">
        <v>60</v>
      </c>
      <c r="G243" s="101">
        <f t="shared" si="67"/>
        <v>101</v>
      </c>
      <c r="H243" s="101">
        <f t="shared" si="68"/>
        <v>90</v>
      </c>
      <c r="I243" s="102">
        <f t="shared" si="69"/>
        <v>26438045</v>
      </c>
      <c r="J243" s="102" t="e">
        <f>SUMIF($AN$4:$AN$22,D243,#REF!)</f>
        <v>#REF!</v>
      </c>
      <c r="K243" s="103" t="e">
        <f t="shared" si="70"/>
        <v>#REF!</v>
      </c>
      <c r="L243" s="104" t="e">
        <f>SUMIF($AN$4:$AN$22,D243,#REF!)</f>
        <v>#REF!</v>
      </c>
      <c r="M243" s="105" t="e">
        <f t="shared" si="71"/>
        <v>#REF!</v>
      </c>
      <c r="N243" s="105" t="e">
        <f t="shared" si="72"/>
        <v>#REF!</v>
      </c>
      <c r="O243" s="105" t="e">
        <f t="shared" si="73"/>
        <v>#REF!</v>
      </c>
      <c r="P243" s="105" t="e">
        <f t="shared" si="74"/>
        <v>#REF!</v>
      </c>
      <c r="Q243" s="106" t="e">
        <f t="shared" si="75"/>
        <v>#REF!</v>
      </c>
      <c r="R243" s="105" t="e">
        <f t="shared" si="75"/>
        <v>#REF!</v>
      </c>
      <c r="S243" s="105" t="e">
        <f t="shared" si="76"/>
        <v>#REF!</v>
      </c>
      <c r="T243" s="105"/>
      <c r="U243" s="105" t="e">
        <f t="shared" si="77"/>
        <v>#REF!</v>
      </c>
      <c r="V243" s="105" t="e">
        <f t="shared" si="78"/>
        <v>#REF!</v>
      </c>
      <c r="W243" s="105" t="e">
        <f t="shared" si="79"/>
        <v>#REF!</v>
      </c>
      <c r="X243" s="106" t="e">
        <f t="shared" si="80"/>
        <v>#REF!</v>
      </c>
      <c r="Y243" s="106" t="e">
        <f t="shared" si="81"/>
        <v>#REF!</v>
      </c>
      <c r="Z243" s="105" t="e">
        <f t="shared" si="82"/>
        <v>#REF!</v>
      </c>
      <c r="AA243" s="105" t="e">
        <f t="shared" si="86"/>
        <v>#REF!</v>
      </c>
      <c r="AB243" s="105"/>
      <c r="AC243" s="107" t="str">
        <f t="shared" si="83"/>
        <v>BERTAHAP</v>
      </c>
      <c r="AD243" s="108">
        <f t="shared" si="84"/>
        <v>0</v>
      </c>
      <c r="AE243" s="109">
        <v>2</v>
      </c>
      <c r="AF243" s="110"/>
      <c r="AG243" s="105" t="e">
        <f>IF(AF243&gt;#REF!,"LB","KR")</f>
        <v>#REF!</v>
      </c>
      <c r="AH243" s="110">
        <v>2387973000</v>
      </c>
      <c r="AI243" s="110">
        <v>2691628000</v>
      </c>
      <c r="AJ243" s="110">
        <v>2857641000</v>
      </c>
      <c r="AK243" s="111">
        <v>3033894000</v>
      </c>
      <c r="AL243" s="111">
        <v>2857641000</v>
      </c>
      <c r="AM243" s="110">
        <v>3033894000</v>
      </c>
      <c r="AN243" s="110" t="e">
        <f t="shared" si="66"/>
        <v>#REF!</v>
      </c>
    </row>
    <row r="244" spans="1:40">
      <c r="A244" s="3">
        <f t="shared" si="85"/>
        <v>205</v>
      </c>
      <c r="B244" s="96">
        <v>6</v>
      </c>
      <c r="C244" s="97" t="s">
        <v>183</v>
      </c>
      <c r="D244" s="96">
        <v>11</v>
      </c>
      <c r="E244" s="99"/>
      <c r="F244" s="100" t="s">
        <v>62</v>
      </c>
      <c r="G244" s="101">
        <f t="shared" si="67"/>
        <v>101</v>
      </c>
      <c r="H244" s="101">
        <f t="shared" si="68"/>
        <v>90</v>
      </c>
      <c r="I244" s="102">
        <f t="shared" si="69"/>
        <v>26438045</v>
      </c>
      <c r="J244" s="102" t="e">
        <f>SUMIF($AN$4:$AN$22,D244,#REF!)</f>
        <v>#REF!</v>
      </c>
      <c r="K244" s="103" t="e">
        <f t="shared" si="70"/>
        <v>#REF!</v>
      </c>
      <c r="L244" s="104" t="e">
        <f>SUMIF($AN$4:$AN$22,D244,#REF!)</f>
        <v>#REF!</v>
      </c>
      <c r="M244" s="105" t="e">
        <f t="shared" si="71"/>
        <v>#REF!</v>
      </c>
      <c r="N244" s="105" t="e">
        <f t="shared" si="72"/>
        <v>#REF!</v>
      </c>
      <c r="O244" s="105" t="e">
        <f t="shared" si="73"/>
        <v>#REF!</v>
      </c>
      <c r="P244" s="105" t="e">
        <f t="shared" si="74"/>
        <v>#REF!</v>
      </c>
      <c r="Q244" s="106" t="e">
        <f t="shared" si="75"/>
        <v>#REF!</v>
      </c>
      <c r="R244" s="105" t="e">
        <f t="shared" si="75"/>
        <v>#REF!</v>
      </c>
      <c r="S244" s="105" t="e">
        <f t="shared" si="76"/>
        <v>#REF!</v>
      </c>
      <c r="T244" s="105"/>
      <c r="U244" s="105" t="e">
        <f t="shared" si="77"/>
        <v>#REF!</v>
      </c>
      <c r="V244" s="105" t="e">
        <f t="shared" si="78"/>
        <v>#REF!</v>
      </c>
      <c r="W244" s="105" t="e">
        <f t="shared" si="79"/>
        <v>#REF!</v>
      </c>
      <c r="X244" s="106" t="e">
        <f t="shared" si="80"/>
        <v>#REF!</v>
      </c>
      <c r="Y244" s="106" t="e">
        <f t="shared" si="81"/>
        <v>#REF!</v>
      </c>
      <c r="Z244" s="105" t="e">
        <f t="shared" si="82"/>
        <v>#REF!</v>
      </c>
      <c r="AA244" s="105" t="e">
        <f t="shared" si="86"/>
        <v>#REF!</v>
      </c>
      <c r="AB244" s="105"/>
      <c r="AC244" s="107" t="str">
        <f t="shared" si="83"/>
        <v>BERTAHAP</v>
      </c>
      <c r="AD244" s="108">
        <f t="shared" si="84"/>
        <v>0</v>
      </c>
      <c r="AE244" s="109">
        <v>2</v>
      </c>
      <c r="AF244" s="110"/>
      <c r="AG244" s="105" t="e">
        <f>IF(AF244&gt;#REF!,"LB","KR")</f>
        <v>#REF!</v>
      </c>
      <c r="AH244" s="110">
        <v>2364789000</v>
      </c>
      <c r="AI244" s="110">
        <v>2665495000</v>
      </c>
      <c r="AJ244" s="110">
        <v>2829897000</v>
      </c>
      <c r="AK244" s="111">
        <v>3004439000</v>
      </c>
      <c r="AL244" s="111">
        <v>2829897000</v>
      </c>
      <c r="AM244" s="110">
        <v>3004439000</v>
      </c>
      <c r="AN244" s="110" t="e">
        <f t="shared" si="66"/>
        <v>#REF!</v>
      </c>
    </row>
    <row r="245" spans="1:40">
      <c r="A245" s="3">
        <f t="shared" si="85"/>
        <v>206</v>
      </c>
      <c r="B245" s="96">
        <v>7</v>
      </c>
      <c r="C245" s="97" t="s">
        <v>183</v>
      </c>
      <c r="D245" s="96">
        <v>15</v>
      </c>
      <c r="E245" s="99"/>
      <c r="F245" s="100" t="s">
        <v>64</v>
      </c>
      <c r="G245" s="101">
        <f t="shared" si="67"/>
        <v>101</v>
      </c>
      <c r="H245" s="101">
        <f t="shared" si="68"/>
        <v>90</v>
      </c>
      <c r="I245" s="102">
        <f t="shared" si="69"/>
        <v>26438045</v>
      </c>
      <c r="J245" s="102" t="e">
        <f>SUMIF($AN$4:$AN$22,D245,#REF!)</f>
        <v>#REF!</v>
      </c>
      <c r="K245" s="103" t="e">
        <f t="shared" si="70"/>
        <v>#REF!</v>
      </c>
      <c r="L245" s="104" t="e">
        <f>SUMIF($AN$4:$AN$22,D245,#REF!)</f>
        <v>#REF!</v>
      </c>
      <c r="M245" s="105" t="e">
        <f t="shared" si="71"/>
        <v>#REF!</v>
      </c>
      <c r="N245" s="105" t="e">
        <f t="shared" si="72"/>
        <v>#REF!</v>
      </c>
      <c r="O245" s="105" t="e">
        <f t="shared" si="73"/>
        <v>#REF!</v>
      </c>
      <c r="P245" s="105" t="e">
        <f t="shared" si="74"/>
        <v>#REF!</v>
      </c>
      <c r="Q245" s="106" t="e">
        <f t="shared" si="75"/>
        <v>#REF!</v>
      </c>
      <c r="R245" s="105" t="e">
        <f t="shared" si="75"/>
        <v>#REF!</v>
      </c>
      <c r="S245" s="105" t="e">
        <f t="shared" si="76"/>
        <v>#REF!</v>
      </c>
      <c r="T245" s="105"/>
      <c r="U245" s="105" t="e">
        <f t="shared" si="77"/>
        <v>#REF!</v>
      </c>
      <c r="V245" s="105" t="e">
        <f t="shared" si="78"/>
        <v>#REF!</v>
      </c>
      <c r="W245" s="105" t="e">
        <f t="shared" si="79"/>
        <v>#REF!</v>
      </c>
      <c r="X245" s="106" t="e">
        <f t="shared" si="80"/>
        <v>#REF!</v>
      </c>
      <c r="Y245" s="106" t="e">
        <f t="shared" si="81"/>
        <v>#REF!</v>
      </c>
      <c r="Z245" s="105" t="e">
        <f t="shared" si="82"/>
        <v>#REF!</v>
      </c>
      <c r="AA245" s="105" t="e">
        <f t="shared" si="86"/>
        <v>#REF!</v>
      </c>
      <c r="AB245" s="105"/>
      <c r="AC245" s="107" t="str">
        <f t="shared" si="83"/>
        <v>BERTAHAP</v>
      </c>
      <c r="AD245" s="108">
        <f t="shared" si="84"/>
        <v>0</v>
      </c>
      <c r="AE245" s="109">
        <v>2</v>
      </c>
      <c r="AF245" s="110"/>
      <c r="AG245" s="105" t="e">
        <f>IF(AF245&gt;#REF!,"LB","KR")</f>
        <v>#REF!</v>
      </c>
      <c r="AH245" s="110">
        <v>2387973000</v>
      </c>
      <c r="AI245" s="110">
        <v>2691628000</v>
      </c>
      <c r="AJ245" s="110">
        <v>2857641000</v>
      </c>
      <c r="AK245" s="111">
        <v>3033894000</v>
      </c>
      <c r="AL245" s="111">
        <v>2857641000</v>
      </c>
      <c r="AM245" s="110">
        <v>3033894000</v>
      </c>
      <c r="AN245" s="110" t="e">
        <f t="shared" si="66"/>
        <v>#REF!</v>
      </c>
    </row>
    <row r="246" spans="1:40">
      <c r="A246" s="3">
        <f t="shared" si="85"/>
        <v>207</v>
      </c>
      <c r="B246" s="96">
        <v>8</v>
      </c>
      <c r="C246" s="97" t="s">
        <v>183</v>
      </c>
      <c r="D246" s="96">
        <v>17</v>
      </c>
      <c r="E246" s="99"/>
      <c r="F246" s="100" t="s">
        <v>67</v>
      </c>
      <c r="G246" s="101">
        <f t="shared" si="67"/>
        <v>85</v>
      </c>
      <c r="H246" s="101">
        <f t="shared" si="68"/>
        <v>74</v>
      </c>
      <c r="I246" s="102">
        <f t="shared" si="69"/>
        <v>26438045</v>
      </c>
      <c r="J246" s="102" t="e">
        <f>SUMIF($AN$4:$AN$22,D246,#REF!)</f>
        <v>#REF!</v>
      </c>
      <c r="K246" s="103" t="e">
        <f t="shared" si="70"/>
        <v>#REF!</v>
      </c>
      <c r="L246" s="104" t="e">
        <f>SUMIF($AN$4:$AN$22,D246,#REF!)</f>
        <v>#REF!</v>
      </c>
      <c r="M246" s="105" t="e">
        <f t="shared" si="71"/>
        <v>#REF!</v>
      </c>
      <c r="N246" s="105" t="e">
        <f t="shared" si="72"/>
        <v>#REF!</v>
      </c>
      <c r="O246" s="105" t="e">
        <f t="shared" si="73"/>
        <v>#REF!</v>
      </c>
      <c r="P246" s="105" t="e">
        <f t="shared" si="74"/>
        <v>#REF!</v>
      </c>
      <c r="Q246" s="106" t="e">
        <f t="shared" si="75"/>
        <v>#REF!</v>
      </c>
      <c r="R246" s="105" t="e">
        <f t="shared" si="75"/>
        <v>#REF!</v>
      </c>
      <c r="S246" s="105" t="e">
        <f t="shared" si="76"/>
        <v>#REF!</v>
      </c>
      <c r="T246" s="105"/>
      <c r="U246" s="105" t="e">
        <f t="shared" si="77"/>
        <v>#REF!</v>
      </c>
      <c r="V246" s="105" t="e">
        <f t="shared" si="78"/>
        <v>#REF!</v>
      </c>
      <c r="W246" s="105" t="e">
        <f t="shared" si="79"/>
        <v>#REF!</v>
      </c>
      <c r="X246" s="106" t="e">
        <f t="shared" si="80"/>
        <v>#REF!</v>
      </c>
      <c r="Y246" s="106" t="e">
        <f t="shared" si="81"/>
        <v>#REF!</v>
      </c>
      <c r="Z246" s="105" t="e">
        <f t="shared" si="82"/>
        <v>#REF!</v>
      </c>
      <c r="AA246" s="105" t="e">
        <f t="shared" si="86"/>
        <v>#REF!</v>
      </c>
      <c r="AB246" s="105"/>
      <c r="AC246" s="107" t="str">
        <f t="shared" si="83"/>
        <v>BERTAHAP</v>
      </c>
      <c r="AD246" s="108">
        <f t="shared" si="84"/>
        <v>0</v>
      </c>
      <c r="AE246" s="109">
        <v>2</v>
      </c>
      <c r="AF246" s="110"/>
      <c r="AG246" s="105" t="e">
        <f>IF(AF246&gt;#REF!,"LB","KR")</f>
        <v>#REF!</v>
      </c>
      <c r="AH246" s="110">
        <v>1963445000</v>
      </c>
      <c r="AI246" s="110">
        <v>2213116000</v>
      </c>
      <c r="AJ246" s="110">
        <v>2349616000</v>
      </c>
      <c r="AK246" s="111">
        <v>2494535000</v>
      </c>
      <c r="AL246" s="111">
        <v>2349616000</v>
      </c>
      <c r="AM246" s="110">
        <v>2494535000</v>
      </c>
      <c r="AN246" s="110" t="e">
        <f t="shared" si="66"/>
        <v>#REF!</v>
      </c>
    </row>
    <row r="247" spans="1:40">
      <c r="A247" s="3">
        <f t="shared" si="85"/>
        <v>208</v>
      </c>
      <c r="B247" s="96">
        <v>9</v>
      </c>
      <c r="C247" s="97" t="s">
        <v>183</v>
      </c>
      <c r="D247" s="96">
        <v>19</v>
      </c>
      <c r="E247" s="99"/>
      <c r="F247" s="100" t="s">
        <v>78</v>
      </c>
      <c r="G247" s="101">
        <f t="shared" si="67"/>
        <v>138</v>
      </c>
      <c r="H247" s="101">
        <f t="shared" si="68"/>
        <v>120</v>
      </c>
      <c r="I247" s="102">
        <f t="shared" si="69"/>
        <v>26438045</v>
      </c>
      <c r="J247" s="102" t="e">
        <f>SUMIF($AN$4:$AN$22,D247,#REF!)</f>
        <v>#REF!</v>
      </c>
      <c r="K247" s="103" t="e">
        <f t="shared" si="70"/>
        <v>#REF!</v>
      </c>
      <c r="L247" s="104" t="e">
        <f>SUMIF($AN$4:$AN$22,D247,#REF!)</f>
        <v>#REF!</v>
      </c>
      <c r="M247" s="105" t="e">
        <f t="shared" si="71"/>
        <v>#REF!</v>
      </c>
      <c r="N247" s="105" t="e">
        <f t="shared" si="72"/>
        <v>#REF!</v>
      </c>
      <c r="O247" s="105" t="e">
        <f t="shared" si="73"/>
        <v>#REF!</v>
      </c>
      <c r="P247" s="105" t="e">
        <f t="shared" si="74"/>
        <v>#REF!</v>
      </c>
      <c r="Q247" s="106" t="e">
        <f t="shared" si="75"/>
        <v>#REF!</v>
      </c>
      <c r="R247" s="105" t="e">
        <f t="shared" si="75"/>
        <v>#REF!</v>
      </c>
      <c r="S247" s="105" t="e">
        <f t="shared" si="76"/>
        <v>#REF!</v>
      </c>
      <c r="T247" s="105"/>
      <c r="U247" s="105" t="e">
        <f t="shared" si="77"/>
        <v>#REF!</v>
      </c>
      <c r="V247" s="105" t="e">
        <f t="shared" si="78"/>
        <v>#REF!</v>
      </c>
      <c r="W247" s="105" t="e">
        <f t="shared" si="79"/>
        <v>#REF!</v>
      </c>
      <c r="X247" s="106" t="e">
        <f t="shared" si="80"/>
        <v>#REF!</v>
      </c>
      <c r="Y247" s="106" t="e">
        <f t="shared" si="81"/>
        <v>#REF!</v>
      </c>
      <c r="Z247" s="105" t="e">
        <f t="shared" si="82"/>
        <v>#REF!</v>
      </c>
      <c r="AA247" s="105" t="e">
        <f t="shared" si="86"/>
        <v>#REF!</v>
      </c>
      <c r="AB247" s="105"/>
      <c r="AC247" s="107" t="str">
        <f t="shared" si="83"/>
        <v>BERTAHAP</v>
      </c>
      <c r="AD247" s="108">
        <f t="shared" si="84"/>
        <v>0</v>
      </c>
      <c r="AE247" s="109">
        <v>2</v>
      </c>
      <c r="AF247" s="110"/>
      <c r="AG247" s="105" t="e">
        <f>IF(AF247&gt;#REF!,"LB","KR")</f>
        <v>#REF!</v>
      </c>
      <c r="AH247" s="110">
        <v>3183964000</v>
      </c>
      <c r="AI247" s="110">
        <v>3588837000</v>
      </c>
      <c r="AJ247" s="110">
        <v>3810188000</v>
      </c>
      <c r="AK247" s="111">
        <v>4045192000</v>
      </c>
      <c r="AL247" s="111">
        <v>3810188000</v>
      </c>
      <c r="AM247" s="110">
        <v>4045192000</v>
      </c>
      <c r="AN247" s="110" t="e">
        <f t="shared" ref="AN247" si="87">ROUNDUP((AA247*(1+$J$5)),-3)</f>
        <v>#REF!</v>
      </c>
    </row>
    <row r="248" spans="1:40">
      <c r="A248" s="3">
        <f t="shared" si="85"/>
        <v>209</v>
      </c>
      <c r="B248" s="96">
        <v>10</v>
      </c>
      <c r="C248" s="97" t="s">
        <v>183</v>
      </c>
      <c r="D248" s="96">
        <v>21</v>
      </c>
      <c r="E248" s="99"/>
      <c r="F248" s="100" t="s">
        <v>84</v>
      </c>
      <c r="G248" s="101">
        <f t="shared" si="67"/>
        <v>132</v>
      </c>
      <c r="H248" s="101">
        <f t="shared" si="68"/>
        <v>112</v>
      </c>
      <c r="I248" s="102">
        <f t="shared" si="69"/>
        <v>26438045</v>
      </c>
      <c r="J248" s="102" t="e">
        <f>SUMIF($AN$4:$AN$22,D248,#REF!)</f>
        <v>#REF!</v>
      </c>
      <c r="K248" s="103" t="e">
        <f t="shared" si="70"/>
        <v>#REF!</v>
      </c>
      <c r="L248" s="104" t="e">
        <f>SUMIF($AN$4:$AN$22,D248,#REF!)</f>
        <v>#REF!</v>
      </c>
      <c r="M248" s="105" t="e">
        <f t="shared" si="71"/>
        <v>#REF!</v>
      </c>
      <c r="N248" s="105" t="e">
        <f t="shared" si="72"/>
        <v>#REF!</v>
      </c>
      <c r="O248" s="105" t="e">
        <f t="shared" si="73"/>
        <v>#REF!</v>
      </c>
      <c r="P248" s="105" t="e">
        <f t="shared" si="74"/>
        <v>#REF!</v>
      </c>
      <c r="Q248" s="106" t="e">
        <f t="shared" si="75"/>
        <v>#REF!</v>
      </c>
      <c r="R248" s="105" t="e">
        <f t="shared" si="75"/>
        <v>#REF!</v>
      </c>
      <c r="S248" s="105" t="e">
        <f t="shared" si="76"/>
        <v>#REF!</v>
      </c>
      <c r="T248" s="105"/>
      <c r="U248" s="105" t="e">
        <f t="shared" si="77"/>
        <v>#REF!</v>
      </c>
      <c r="V248" s="105" t="e">
        <f t="shared" si="78"/>
        <v>#REF!</v>
      </c>
      <c r="W248" s="105" t="e">
        <f t="shared" si="79"/>
        <v>#REF!</v>
      </c>
      <c r="X248" s="106" t="e">
        <f t="shared" si="80"/>
        <v>#REF!</v>
      </c>
      <c r="Y248" s="106" t="e">
        <f t="shared" si="81"/>
        <v>#REF!</v>
      </c>
      <c r="Z248" s="105" t="e">
        <f t="shared" si="82"/>
        <v>#REF!</v>
      </c>
      <c r="AA248" s="105" t="e">
        <f t="shared" si="86"/>
        <v>#REF!</v>
      </c>
      <c r="AB248" s="105"/>
      <c r="AC248" s="107" t="str">
        <f t="shared" si="83"/>
        <v>BERTAHAP</v>
      </c>
      <c r="AD248" s="108">
        <f t="shared" si="84"/>
        <v>0</v>
      </c>
      <c r="AE248" s="109">
        <v>2</v>
      </c>
      <c r="AF248" s="110"/>
      <c r="AG248" s="105" t="e">
        <f>IF(AF248&gt;#REF!,"LB","KR")</f>
        <v>#REF!</v>
      </c>
      <c r="AH248" s="110">
        <v>3083840000</v>
      </c>
      <c r="AI248" s="110">
        <v>3475980000</v>
      </c>
      <c r="AJ248" s="110">
        <v>3690371000</v>
      </c>
      <c r="AK248" s="111">
        <v>3917985000</v>
      </c>
      <c r="AL248" s="111">
        <v>3690371000</v>
      </c>
      <c r="AM248" s="110">
        <v>3917985000</v>
      </c>
      <c r="AN248" s="110" t="e">
        <f t="shared" ref="AN248:AN283" si="88">ROUNDUP((AA248*(1+$J$5)),-3)</f>
        <v>#REF!</v>
      </c>
    </row>
    <row r="249" spans="1:40">
      <c r="A249" s="3">
        <f t="shared" si="85"/>
        <v>210</v>
      </c>
      <c r="B249" s="96">
        <v>1</v>
      </c>
      <c r="C249" s="97" t="s">
        <v>184</v>
      </c>
      <c r="D249" s="98" t="s">
        <v>19</v>
      </c>
      <c r="E249" s="99"/>
      <c r="F249" s="100" t="s">
        <v>72</v>
      </c>
      <c r="G249" s="101">
        <f t="shared" si="67"/>
        <v>175</v>
      </c>
      <c r="H249" s="101">
        <f t="shared" si="68"/>
        <v>156</v>
      </c>
      <c r="I249" s="102">
        <f t="shared" si="69"/>
        <v>26438045</v>
      </c>
      <c r="J249" s="102" t="e">
        <f>SUMIF($AN$4:$AN$22,D249,#REF!)</f>
        <v>#REF!</v>
      </c>
      <c r="K249" s="103" t="e">
        <f t="shared" si="70"/>
        <v>#REF!</v>
      </c>
      <c r="L249" s="104" t="e">
        <f>SUMIF($AN$4:$AN$22,D249,#REF!)</f>
        <v>#REF!</v>
      </c>
      <c r="M249" s="105" t="e">
        <f t="shared" si="71"/>
        <v>#REF!</v>
      </c>
      <c r="N249" s="105" t="e">
        <f t="shared" si="72"/>
        <v>#REF!</v>
      </c>
      <c r="O249" s="105" t="e">
        <f t="shared" si="73"/>
        <v>#REF!</v>
      </c>
      <c r="P249" s="105" t="e">
        <f t="shared" si="74"/>
        <v>#REF!</v>
      </c>
      <c r="Q249" s="106" t="e">
        <f t="shared" si="75"/>
        <v>#REF!</v>
      </c>
      <c r="R249" s="105" t="e">
        <f t="shared" si="75"/>
        <v>#REF!</v>
      </c>
      <c r="S249" s="105" t="e">
        <f t="shared" si="76"/>
        <v>#REF!</v>
      </c>
      <c r="T249" s="105"/>
      <c r="U249" s="105" t="e">
        <f t="shared" si="77"/>
        <v>#REF!</v>
      </c>
      <c r="V249" s="105" t="e">
        <f t="shared" si="78"/>
        <v>#REF!</v>
      </c>
      <c r="W249" s="105" t="e">
        <f t="shared" si="79"/>
        <v>#REF!</v>
      </c>
      <c r="X249" s="106" t="e">
        <f t="shared" si="80"/>
        <v>#REF!</v>
      </c>
      <c r="Y249" s="106" t="e">
        <f t="shared" si="81"/>
        <v>#REF!</v>
      </c>
      <c r="Z249" s="105" t="e">
        <f t="shared" si="82"/>
        <v>#REF!</v>
      </c>
      <c r="AA249" s="105" t="e">
        <f t="shared" si="86"/>
        <v>#REF!</v>
      </c>
      <c r="AB249" s="105"/>
      <c r="AC249" s="107" t="str">
        <f t="shared" si="83"/>
        <v>BERTAHAP</v>
      </c>
      <c r="AD249" s="108">
        <f t="shared" si="84"/>
        <v>0</v>
      </c>
      <c r="AE249" s="109">
        <v>2</v>
      </c>
      <c r="AF249" s="110"/>
      <c r="AG249" s="105" t="e">
        <f>IF(AF249&gt;#REF!,"LB","KR")</f>
        <v>#REF!</v>
      </c>
      <c r="AH249" s="110">
        <v>4176307000</v>
      </c>
      <c r="AI249" s="110">
        <v>4707365000</v>
      </c>
      <c r="AJ249" s="110">
        <v>4997705000</v>
      </c>
      <c r="AK249" s="111">
        <v>5305952000</v>
      </c>
      <c r="AL249" s="111">
        <v>4997705000</v>
      </c>
      <c r="AM249" s="110">
        <v>5305952000</v>
      </c>
      <c r="AN249" s="110" t="e">
        <f t="shared" si="88"/>
        <v>#REF!</v>
      </c>
    </row>
    <row r="250" spans="1:40">
      <c r="A250" s="3">
        <f t="shared" si="85"/>
        <v>211</v>
      </c>
      <c r="B250" s="96">
        <v>2</v>
      </c>
      <c r="C250" s="97" t="s">
        <v>184</v>
      </c>
      <c r="D250" s="98" t="s">
        <v>29</v>
      </c>
      <c r="E250" s="99"/>
      <c r="F250" s="100" t="s">
        <v>74</v>
      </c>
      <c r="G250" s="101">
        <f t="shared" si="67"/>
        <v>85</v>
      </c>
      <c r="H250" s="101">
        <f t="shared" si="68"/>
        <v>74</v>
      </c>
      <c r="I250" s="102">
        <f t="shared" si="69"/>
        <v>26438045</v>
      </c>
      <c r="J250" s="102" t="e">
        <f>SUMIF($AN$4:$AN$22,D250,#REF!)</f>
        <v>#REF!</v>
      </c>
      <c r="K250" s="103" t="e">
        <f t="shared" si="70"/>
        <v>#REF!</v>
      </c>
      <c r="L250" s="104" t="e">
        <f>SUMIF($AN$4:$AN$22,D250,#REF!)</f>
        <v>#REF!</v>
      </c>
      <c r="M250" s="105" t="e">
        <f t="shared" si="71"/>
        <v>#REF!</v>
      </c>
      <c r="N250" s="105" t="e">
        <f t="shared" si="72"/>
        <v>#REF!</v>
      </c>
      <c r="O250" s="105" t="e">
        <f t="shared" si="73"/>
        <v>#REF!</v>
      </c>
      <c r="P250" s="105" t="e">
        <f t="shared" si="74"/>
        <v>#REF!</v>
      </c>
      <c r="Q250" s="106" t="e">
        <f t="shared" si="75"/>
        <v>#REF!</v>
      </c>
      <c r="R250" s="105" t="e">
        <f t="shared" si="75"/>
        <v>#REF!</v>
      </c>
      <c r="S250" s="105" t="e">
        <f t="shared" si="76"/>
        <v>#REF!</v>
      </c>
      <c r="T250" s="105"/>
      <c r="U250" s="105" t="e">
        <f t="shared" si="77"/>
        <v>#REF!</v>
      </c>
      <c r="V250" s="105" t="e">
        <f t="shared" si="78"/>
        <v>#REF!</v>
      </c>
      <c r="W250" s="105" t="e">
        <f t="shared" si="79"/>
        <v>#REF!</v>
      </c>
      <c r="X250" s="106" t="e">
        <f t="shared" si="80"/>
        <v>#REF!</v>
      </c>
      <c r="Y250" s="106" t="e">
        <f t="shared" si="81"/>
        <v>#REF!</v>
      </c>
      <c r="Z250" s="105" t="e">
        <f t="shared" si="82"/>
        <v>#REF!</v>
      </c>
      <c r="AA250" s="105" t="e">
        <f t="shared" si="86"/>
        <v>#REF!</v>
      </c>
      <c r="AB250" s="105"/>
      <c r="AC250" s="107" t="str">
        <f t="shared" si="83"/>
        <v>BERTAHAP</v>
      </c>
      <c r="AD250" s="108">
        <f t="shared" si="84"/>
        <v>0</v>
      </c>
      <c r="AE250" s="109">
        <v>2</v>
      </c>
      <c r="AF250" s="110"/>
      <c r="AG250" s="105" t="e">
        <f>IF(AF250&gt;#REF!,"LB","KR")</f>
        <v>#REF!</v>
      </c>
      <c r="AH250" s="110">
        <v>1944382000</v>
      </c>
      <c r="AI250" s="110">
        <v>2191629000</v>
      </c>
      <c r="AJ250" s="110">
        <v>2326804000</v>
      </c>
      <c r="AK250" s="111">
        <v>2470317000</v>
      </c>
      <c r="AL250" s="111">
        <v>2326804000</v>
      </c>
      <c r="AM250" s="110">
        <v>2470317000</v>
      </c>
      <c r="AN250" s="110" t="e">
        <f t="shared" si="88"/>
        <v>#REF!</v>
      </c>
    </row>
    <row r="251" spans="1:40">
      <c r="A251" s="3">
        <f t="shared" si="85"/>
        <v>212</v>
      </c>
      <c r="B251" s="96">
        <v>3</v>
      </c>
      <c r="C251" s="97" t="s">
        <v>184</v>
      </c>
      <c r="D251" s="98" t="s">
        <v>32</v>
      </c>
      <c r="E251" s="99"/>
      <c r="F251" s="100" t="s">
        <v>56</v>
      </c>
      <c r="G251" s="101">
        <f t="shared" si="67"/>
        <v>85</v>
      </c>
      <c r="H251" s="101">
        <f t="shared" si="68"/>
        <v>74</v>
      </c>
      <c r="I251" s="102">
        <f t="shared" si="69"/>
        <v>26438045</v>
      </c>
      <c r="J251" s="102" t="e">
        <f>SUMIF($AN$4:$AN$22,D251,#REF!)</f>
        <v>#REF!</v>
      </c>
      <c r="K251" s="103" t="e">
        <f t="shared" si="70"/>
        <v>#REF!</v>
      </c>
      <c r="L251" s="104" t="e">
        <f>SUMIF($AN$4:$AN$22,D251,#REF!)</f>
        <v>#REF!</v>
      </c>
      <c r="M251" s="105" t="e">
        <f t="shared" si="71"/>
        <v>#REF!</v>
      </c>
      <c r="N251" s="105" t="e">
        <f t="shared" si="72"/>
        <v>#REF!</v>
      </c>
      <c r="O251" s="105" t="e">
        <f t="shared" si="73"/>
        <v>#REF!</v>
      </c>
      <c r="P251" s="105" t="e">
        <f t="shared" si="74"/>
        <v>#REF!</v>
      </c>
      <c r="Q251" s="106" t="e">
        <f t="shared" si="75"/>
        <v>#REF!</v>
      </c>
      <c r="R251" s="105" t="e">
        <f t="shared" si="75"/>
        <v>#REF!</v>
      </c>
      <c r="S251" s="105" t="e">
        <f t="shared" si="76"/>
        <v>#REF!</v>
      </c>
      <c r="T251" s="105"/>
      <c r="U251" s="105" t="e">
        <f t="shared" si="77"/>
        <v>#REF!</v>
      </c>
      <c r="V251" s="105" t="e">
        <f t="shared" si="78"/>
        <v>#REF!</v>
      </c>
      <c r="W251" s="105" t="e">
        <f t="shared" si="79"/>
        <v>#REF!</v>
      </c>
      <c r="X251" s="106" t="e">
        <f t="shared" si="80"/>
        <v>#REF!</v>
      </c>
      <c r="Y251" s="106" t="e">
        <f t="shared" si="81"/>
        <v>#REF!</v>
      </c>
      <c r="Z251" s="105" t="e">
        <f t="shared" si="82"/>
        <v>#REF!</v>
      </c>
      <c r="AA251" s="105" t="e">
        <f t="shared" si="86"/>
        <v>#REF!</v>
      </c>
      <c r="AB251" s="105"/>
      <c r="AC251" s="107" t="str">
        <f t="shared" si="83"/>
        <v>BERTAHAP</v>
      </c>
      <c r="AD251" s="108">
        <f t="shared" si="84"/>
        <v>0</v>
      </c>
      <c r="AE251" s="109">
        <v>2</v>
      </c>
      <c r="AF251" s="110"/>
      <c r="AG251" s="105" t="e">
        <f>IF(AF251&gt;#REF!,"LB","KR")</f>
        <v>#REF!</v>
      </c>
      <c r="AH251" s="110">
        <v>1944382000</v>
      </c>
      <c r="AI251" s="110">
        <v>2191629000</v>
      </c>
      <c r="AJ251" s="110">
        <v>2326804000</v>
      </c>
      <c r="AK251" s="111">
        <v>2470317000</v>
      </c>
      <c r="AL251" s="111">
        <v>2326804000</v>
      </c>
      <c r="AM251" s="110">
        <v>2470317000</v>
      </c>
      <c r="AN251" s="110" t="e">
        <f t="shared" si="88"/>
        <v>#REF!</v>
      </c>
    </row>
    <row r="252" spans="1:40">
      <c r="A252" s="3">
        <f t="shared" si="85"/>
        <v>213</v>
      </c>
      <c r="B252" s="96">
        <v>4</v>
      </c>
      <c r="C252" s="97" t="s">
        <v>184</v>
      </c>
      <c r="D252" s="98" t="s">
        <v>38</v>
      </c>
      <c r="E252" s="99"/>
      <c r="F252" s="100" t="s">
        <v>58</v>
      </c>
      <c r="G252" s="101">
        <f t="shared" si="67"/>
        <v>101</v>
      </c>
      <c r="H252" s="101">
        <f t="shared" si="68"/>
        <v>90</v>
      </c>
      <c r="I252" s="102">
        <f t="shared" si="69"/>
        <v>26438045</v>
      </c>
      <c r="J252" s="102" t="e">
        <f>SUMIF($AN$4:$AN$22,D252,#REF!)</f>
        <v>#REF!</v>
      </c>
      <c r="K252" s="103" t="e">
        <f t="shared" si="70"/>
        <v>#REF!</v>
      </c>
      <c r="L252" s="104" t="e">
        <f>SUMIF($AN$4:$AN$22,D252,#REF!)</f>
        <v>#REF!</v>
      </c>
      <c r="M252" s="105" t="e">
        <f t="shared" si="71"/>
        <v>#REF!</v>
      </c>
      <c r="N252" s="105" t="e">
        <f t="shared" si="72"/>
        <v>#REF!</v>
      </c>
      <c r="O252" s="105" t="e">
        <f t="shared" si="73"/>
        <v>#REF!</v>
      </c>
      <c r="P252" s="105" t="e">
        <f t="shared" si="74"/>
        <v>#REF!</v>
      </c>
      <c r="Q252" s="106" t="e">
        <f t="shared" si="75"/>
        <v>#REF!</v>
      </c>
      <c r="R252" s="105" t="e">
        <f t="shared" si="75"/>
        <v>#REF!</v>
      </c>
      <c r="S252" s="105" t="e">
        <f t="shared" si="76"/>
        <v>#REF!</v>
      </c>
      <c r="T252" s="105"/>
      <c r="U252" s="105" t="e">
        <f t="shared" si="77"/>
        <v>#REF!</v>
      </c>
      <c r="V252" s="105" t="e">
        <f t="shared" si="78"/>
        <v>#REF!</v>
      </c>
      <c r="W252" s="105" t="e">
        <f t="shared" si="79"/>
        <v>#REF!</v>
      </c>
      <c r="X252" s="106" t="e">
        <f t="shared" si="80"/>
        <v>#REF!</v>
      </c>
      <c r="Y252" s="106" t="e">
        <f t="shared" si="81"/>
        <v>#REF!</v>
      </c>
      <c r="Z252" s="105" t="e">
        <f t="shared" si="82"/>
        <v>#REF!</v>
      </c>
      <c r="AA252" s="105" t="e">
        <f t="shared" si="86"/>
        <v>#REF!</v>
      </c>
      <c r="AB252" s="105"/>
      <c r="AC252" s="107" t="str">
        <f t="shared" si="83"/>
        <v>BERTAHAP</v>
      </c>
      <c r="AD252" s="108">
        <f t="shared" si="84"/>
        <v>0</v>
      </c>
      <c r="AE252" s="109">
        <v>2</v>
      </c>
      <c r="AF252" s="110"/>
      <c r="AG252" s="105" t="e">
        <f>IF(AF252&gt;#REF!,"LB","KR")</f>
        <v>#REF!</v>
      </c>
      <c r="AH252" s="110">
        <v>2364789000</v>
      </c>
      <c r="AI252" s="110">
        <v>2665495000</v>
      </c>
      <c r="AJ252" s="110">
        <v>2829897000</v>
      </c>
      <c r="AK252" s="111">
        <v>3004439000</v>
      </c>
      <c r="AL252" s="111">
        <v>2829897000</v>
      </c>
      <c r="AM252" s="110">
        <v>3004439000</v>
      </c>
      <c r="AN252" s="110" t="e">
        <f t="shared" si="88"/>
        <v>#REF!</v>
      </c>
    </row>
    <row r="253" spans="1:40">
      <c r="A253" s="3">
        <f t="shared" si="85"/>
        <v>214</v>
      </c>
      <c r="B253" s="96">
        <v>5</v>
      </c>
      <c r="C253" s="97" t="s">
        <v>184</v>
      </c>
      <c r="D253" s="98" t="s">
        <v>44</v>
      </c>
      <c r="E253" s="99"/>
      <c r="F253" s="100" t="s">
        <v>60</v>
      </c>
      <c r="G253" s="101">
        <f t="shared" si="67"/>
        <v>101</v>
      </c>
      <c r="H253" s="101">
        <f t="shared" si="68"/>
        <v>90</v>
      </c>
      <c r="I253" s="102">
        <f t="shared" si="69"/>
        <v>26438045</v>
      </c>
      <c r="J253" s="102" t="e">
        <f>SUMIF($AN$4:$AN$22,D253,#REF!)</f>
        <v>#REF!</v>
      </c>
      <c r="K253" s="103" t="e">
        <f t="shared" si="70"/>
        <v>#REF!</v>
      </c>
      <c r="L253" s="104" t="e">
        <f>SUMIF($AN$4:$AN$22,D253,#REF!)</f>
        <v>#REF!</v>
      </c>
      <c r="M253" s="105" t="e">
        <f t="shared" si="71"/>
        <v>#REF!</v>
      </c>
      <c r="N253" s="105" t="e">
        <f t="shared" si="72"/>
        <v>#REF!</v>
      </c>
      <c r="O253" s="105" t="e">
        <f t="shared" si="73"/>
        <v>#REF!</v>
      </c>
      <c r="P253" s="105" t="e">
        <f t="shared" si="74"/>
        <v>#REF!</v>
      </c>
      <c r="Q253" s="106" t="e">
        <f t="shared" si="75"/>
        <v>#REF!</v>
      </c>
      <c r="R253" s="105" t="e">
        <f t="shared" si="75"/>
        <v>#REF!</v>
      </c>
      <c r="S253" s="105" t="e">
        <f t="shared" si="76"/>
        <v>#REF!</v>
      </c>
      <c r="T253" s="105"/>
      <c r="U253" s="105" t="e">
        <f t="shared" si="77"/>
        <v>#REF!</v>
      </c>
      <c r="V253" s="105" t="e">
        <f t="shared" si="78"/>
        <v>#REF!</v>
      </c>
      <c r="W253" s="105" t="e">
        <f t="shared" si="79"/>
        <v>#REF!</v>
      </c>
      <c r="X253" s="106" t="e">
        <f t="shared" si="80"/>
        <v>#REF!</v>
      </c>
      <c r="Y253" s="106" t="e">
        <f t="shared" si="81"/>
        <v>#REF!</v>
      </c>
      <c r="Z253" s="105" t="e">
        <f t="shared" si="82"/>
        <v>#REF!</v>
      </c>
      <c r="AA253" s="105" t="e">
        <f t="shared" si="86"/>
        <v>#REF!</v>
      </c>
      <c r="AB253" s="105"/>
      <c r="AC253" s="107" t="str">
        <f t="shared" si="83"/>
        <v>BERTAHAP</v>
      </c>
      <c r="AD253" s="108">
        <f t="shared" si="84"/>
        <v>0</v>
      </c>
      <c r="AE253" s="109">
        <v>2</v>
      </c>
      <c r="AF253" s="110"/>
      <c r="AG253" s="105" t="e">
        <f>IF(AF253&gt;#REF!,"LB","KR")</f>
        <v>#REF!</v>
      </c>
      <c r="AH253" s="110">
        <v>2364789000</v>
      </c>
      <c r="AI253" s="110">
        <v>2665495000</v>
      </c>
      <c r="AJ253" s="110">
        <v>2829897000</v>
      </c>
      <c r="AK253" s="111">
        <v>3004439000</v>
      </c>
      <c r="AL253" s="111">
        <v>2829897000</v>
      </c>
      <c r="AM253" s="110">
        <v>3004439000</v>
      </c>
      <c r="AN253" s="110" t="e">
        <f t="shared" si="88"/>
        <v>#REF!</v>
      </c>
    </row>
    <row r="254" spans="1:40">
      <c r="A254" s="3">
        <f t="shared" si="85"/>
        <v>215</v>
      </c>
      <c r="B254" s="96">
        <v>6</v>
      </c>
      <c r="C254" s="97" t="s">
        <v>184</v>
      </c>
      <c r="D254" s="96">
        <v>11</v>
      </c>
      <c r="E254" s="99"/>
      <c r="F254" s="100" t="s">
        <v>62</v>
      </c>
      <c r="G254" s="101">
        <f t="shared" si="67"/>
        <v>101</v>
      </c>
      <c r="H254" s="101">
        <f t="shared" si="68"/>
        <v>90</v>
      </c>
      <c r="I254" s="102">
        <f t="shared" si="69"/>
        <v>26438045</v>
      </c>
      <c r="J254" s="102" t="e">
        <f>SUMIF($AN$4:$AN$22,D254,#REF!)</f>
        <v>#REF!</v>
      </c>
      <c r="K254" s="103" t="e">
        <f t="shared" si="70"/>
        <v>#REF!</v>
      </c>
      <c r="L254" s="104" t="e">
        <f>SUMIF($AN$4:$AN$22,D254,#REF!)</f>
        <v>#REF!</v>
      </c>
      <c r="M254" s="105" t="e">
        <f t="shared" si="71"/>
        <v>#REF!</v>
      </c>
      <c r="N254" s="105" t="e">
        <f t="shared" si="72"/>
        <v>#REF!</v>
      </c>
      <c r="O254" s="105" t="e">
        <f t="shared" si="73"/>
        <v>#REF!</v>
      </c>
      <c r="P254" s="105" t="e">
        <f t="shared" si="74"/>
        <v>#REF!</v>
      </c>
      <c r="Q254" s="106" t="e">
        <f t="shared" si="75"/>
        <v>#REF!</v>
      </c>
      <c r="R254" s="105" t="e">
        <f t="shared" si="75"/>
        <v>#REF!</v>
      </c>
      <c r="S254" s="105" t="e">
        <f t="shared" si="76"/>
        <v>#REF!</v>
      </c>
      <c r="T254" s="105"/>
      <c r="U254" s="105" t="e">
        <f t="shared" si="77"/>
        <v>#REF!</v>
      </c>
      <c r="V254" s="105" t="e">
        <f t="shared" si="78"/>
        <v>#REF!</v>
      </c>
      <c r="W254" s="105" t="e">
        <f t="shared" si="79"/>
        <v>#REF!</v>
      </c>
      <c r="X254" s="106" t="e">
        <f t="shared" si="80"/>
        <v>#REF!</v>
      </c>
      <c r="Y254" s="106" t="e">
        <f t="shared" si="81"/>
        <v>#REF!</v>
      </c>
      <c r="Z254" s="105" t="e">
        <f t="shared" si="82"/>
        <v>#REF!</v>
      </c>
      <c r="AA254" s="105" t="e">
        <f t="shared" si="86"/>
        <v>#REF!</v>
      </c>
      <c r="AB254" s="105"/>
      <c r="AC254" s="107" t="str">
        <f t="shared" si="83"/>
        <v>BERTAHAP</v>
      </c>
      <c r="AD254" s="108">
        <f t="shared" si="84"/>
        <v>0</v>
      </c>
      <c r="AE254" s="109">
        <v>2</v>
      </c>
      <c r="AF254" s="110"/>
      <c r="AG254" s="105" t="e">
        <f>IF(AF254&gt;#REF!,"LB","KR")</f>
        <v>#REF!</v>
      </c>
      <c r="AH254" s="110">
        <v>2364789000</v>
      </c>
      <c r="AI254" s="110">
        <v>2665495000</v>
      </c>
      <c r="AJ254" s="110">
        <v>2829897000</v>
      </c>
      <c r="AK254" s="111">
        <v>3004439000</v>
      </c>
      <c r="AL254" s="111">
        <v>2829897000</v>
      </c>
      <c r="AM254" s="110">
        <v>3004439000</v>
      </c>
      <c r="AN254" s="110" t="e">
        <f t="shared" si="88"/>
        <v>#REF!</v>
      </c>
    </row>
    <row r="255" spans="1:40">
      <c r="A255" s="3">
        <f t="shared" si="85"/>
        <v>216</v>
      </c>
      <c r="B255" s="96">
        <v>7</v>
      </c>
      <c r="C255" s="97" t="s">
        <v>184</v>
      </c>
      <c r="D255" s="96">
        <v>15</v>
      </c>
      <c r="E255" s="99"/>
      <c r="F255" s="100" t="s">
        <v>64</v>
      </c>
      <c r="G255" s="101">
        <f t="shared" si="67"/>
        <v>101</v>
      </c>
      <c r="H255" s="101">
        <f t="shared" si="68"/>
        <v>90</v>
      </c>
      <c r="I255" s="102">
        <f t="shared" si="69"/>
        <v>26438045</v>
      </c>
      <c r="J255" s="102" t="e">
        <f>SUMIF($AN$4:$AN$22,D255,#REF!)</f>
        <v>#REF!</v>
      </c>
      <c r="K255" s="103" t="e">
        <f t="shared" si="70"/>
        <v>#REF!</v>
      </c>
      <c r="L255" s="104" t="e">
        <f>SUMIF($AN$4:$AN$22,D255,#REF!)</f>
        <v>#REF!</v>
      </c>
      <c r="M255" s="105" t="e">
        <f t="shared" si="71"/>
        <v>#REF!</v>
      </c>
      <c r="N255" s="105" t="e">
        <f t="shared" si="72"/>
        <v>#REF!</v>
      </c>
      <c r="O255" s="105" t="e">
        <f t="shared" si="73"/>
        <v>#REF!</v>
      </c>
      <c r="P255" s="105" t="e">
        <f t="shared" si="74"/>
        <v>#REF!</v>
      </c>
      <c r="Q255" s="106" t="e">
        <f t="shared" si="75"/>
        <v>#REF!</v>
      </c>
      <c r="R255" s="105" t="e">
        <f t="shared" si="75"/>
        <v>#REF!</v>
      </c>
      <c r="S255" s="105" t="e">
        <f t="shared" si="76"/>
        <v>#REF!</v>
      </c>
      <c r="T255" s="105"/>
      <c r="U255" s="105" t="e">
        <f t="shared" si="77"/>
        <v>#REF!</v>
      </c>
      <c r="V255" s="105" t="e">
        <f t="shared" si="78"/>
        <v>#REF!</v>
      </c>
      <c r="W255" s="105" t="e">
        <f t="shared" si="79"/>
        <v>#REF!</v>
      </c>
      <c r="X255" s="106" t="e">
        <f t="shared" si="80"/>
        <v>#REF!</v>
      </c>
      <c r="Y255" s="106" t="e">
        <f t="shared" si="81"/>
        <v>#REF!</v>
      </c>
      <c r="Z255" s="105" t="e">
        <f t="shared" si="82"/>
        <v>#REF!</v>
      </c>
      <c r="AA255" s="105" t="e">
        <f t="shared" si="86"/>
        <v>#REF!</v>
      </c>
      <c r="AB255" s="105"/>
      <c r="AC255" s="107" t="str">
        <f t="shared" si="83"/>
        <v>BERTAHAP</v>
      </c>
      <c r="AD255" s="108">
        <f t="shared" si="84"/>
        <v>0</v>
      </c>
      <c r="AE255" s="109">
        <v>2</v>
      </c>
      <c r="AF255" s="110"/>
      <c r="AG255" s="105" t="e">
        <f>IF(AF255&gt;#REF!,"LB","KR")</f>
        <v>#REF!</v>
      </c>
      <c r="AH255" s="110">
        <v>2364789000</v>
      </c>
      <c r="AI255" s="110">
        <v>2665495000</v>
      </c>
      <c r="AJ255" s="110">
        <v>2829897000</v>
      </c>
      <c r="AK255" s="111">
        <v>3004439000</v>
      </c>
      <c r="AL255" s="111">
        <v>2829897000</v>
      </c>
      <c r="AM255" s="110">
        <v>3004439000</v>
      </c>
      <c r="AN255" s="110" t="e">
        <f t="shared" si="88"/>
        <v>#REF!</v>
      </c>
    </row>
    <row r="256" spans="1:40">
      <c r="A256" s="3">
        <f t="shared" si="85"/>
        <v>217</v>
      </c>
      <c r="B256" s="96">
        <v>8</v>
      </c>
      <c r="C256" s="97" t="s">
        <v>184</v>
      </c>
      <c r="D256" s="96">
        <v>17</v>
      </c>
      <c r="E256" s="99"/>
      <c r="F256" s="100" t="s">
        <v>67</v>
      </c>
      <c r="G256" s="101">
        <f t="shared" si="67"/>
        <v>85</v>
      </c>
      <c r="H256" s="101">
        <f t="shared" si="68"/>
        <v>74</v>
      </c>
      <c r="I256" s="102">
        <f t="shared" si="69"/>
        <v>26438045</v>
      </c>
      <c r="J256" s="102" t="e">
        <f>SUMIF($AN$4:$AN$22,D256,#REF!)</f>
        <v>#REF!</v>
      </c>
      <c r="K256" s="103" t="e">
        <f t="shared" si="70"/>
        <v>#REF!</v>
      </c>
      <c r="L256" s="104" t="e">
        <f>SUMIF($AN$4:$AN$22,D256,#REF!)</f>
        <v>#REF!</v>
      </c>
      <c r="M256" s="105" t="e">
        <f t="shared" si="71"/>
        <v>#REF!</v>
      </c>
      <c r="N256" s="105" t="e">
        <f t="shared" si="72"/>
        <v>#REF!</v>
      </c>
      <c r="O256" s="105" t="e">
        <f t="shared" si="73"/>
        <v>#REF!</v>
      </c>
      <c r="P256" s="105" t="e">
        <f t="shared" si="74"/>
        <v>#REF!</v>
      </c>
      <c r="Q256" s="106" t="e">
        <f t="shared" si="75"/>
        <v>#REF!</v>
      </c>
      <c r="R256" s="105" t="e">
        <f t="shared" si="75"/>
        <v>#REF!</v>
      </c>
      <c r="S256" s="105" t="e">
        <f t="shared" si="76"/>
        <v>#REF!</v>
      </c>
      <c r="T256" s="105"/>
      <c r="U256" s="105" t="e">
        <f t="shared" si="77"/>
        <v>#REF!</v>
      </c>
      <c r="V256" s="105" t="e">
        <f t="shared" si="78"/>
        <v>#REF!</v>
      </c>
      <c r="W256" s="105" t="e">
        <f t="shared" si="79"/>
        <v>#REF!</v>
      </c>
      <c r="X256" s="106" t="e">
        <f t="shared" si="80"/>
        <v>#REF!</v>
      </c>
      <c r="Y256" s="106" t="e">
        <f t="shared" si="81"/>
        <v>#REF!</v>
      </c>
      <c r="Z256" s="105" t="e">
        <f t="shared" si="82"/>
        <v>#REF!</v>
      </c>
      <c r="AA256" s="105" t="e">
        <f t="shared" si="86"/>
        <v>#REF!</v>
      </c>
      <c r="AB256" s="105"/>
      <c r="AC256" s="107" t="str">
        <f t="shared" si="83"/>
        <v>BERTAHAP</v>
      </c>
      <c r="AD256" s="108">
        <f t="shared" si="84"/>
        <v>0</v>
      </c>
      <c r="AE256" s="109">
        <v>2</v>
      </c>
      <c r="AF256" s="110"/>
      <c r="AG256" s="105" t="e">
        <f>IF(AF256&gt;#REF!,"LB","KR")</f>
        <v>#REF!</v>
      </c>
      <c r="AH256" s="110">
        <v>1944382000</v>
      </c>
      <c r="AI256" s="110">
        <v>2191629000</v>
      </c>
      <c r="AJ256" s="110">
        <v>2326804000</v>
      </c>
      <c r="AK256" s="111">
        <v>2470317000</v>
      </c>
      <c r="AL256" s="111">
        <v>2326804000</v>
      </c>
      <c r="AM256" s="110">
        <v>2470317000</v>
      </c>
      <c r="AN256" s="110" t="e">
        <f t="shared" si="88"/>
        <v>#REF!</v>
      </c>
    </row>
    <row r="257" spans="1:40">
      <c r="A257" s="3">
        <f t="shared" si="85"/>
        <v>218</v>
      </c>
      <c r="B257" s="96">
        <v>9</v>
      </c>
      <c r="C257" s="97" t="s">
        <v>184</v>
      </c>
      <c r="D257" s="96">
        <v>19</v>
      </c>
      <c r="E257" s="99"/>
      <c r="F257" s="100" t="s">
        <v>78</v>
      </c>
      <c r="G257" s="101">
        <f t="shared" si="67"/>
        <v>138</v>
      </c>
      <c r="H257" s="101">
        <f t="shared" si="68"/>
        <v>120</v>
      </c>
      <c r="I257" s="102">
        <f t="shared" si="69"/>
        <v>26438045</v>
      </c>
      <c r="J257" s="102" t="e">
        <f>SUMIF($AN$4:$AN$22,D257,#REF!)</f>
        <v>#REF!</v>
      </c>
      <c r="K257" s="103" t="e">
        <f t="shared" si="70"/>
        <v>#REF!</v>
      </c>
      <c r="L257" s="104" t="e">
        <f>SUMIF($AN$4:$AN$22,D257,#REF!)</f>
        <v>#REF!</v>
      </c>
      <c r="M257" s="105" t="e">
        <f t="shared" si="71"/>
        <v>#REF!</v>
      </c>
      <c r="N257" s="105" t="e">
        <f t="shared" si="72"/>
        <v>#REF!</v>
      </c>
      <c r="O257" s="105" t="e">
        <f t="shared" si="73"/>
        <v>#REF!</v>
      </c>
      <c r="P257" s="105" t="e">
        <f t="shared" si="74"/>
        <v>#REF!</v>
      </c>
      <c r="Q257" s="106" t="e">
        <f t="shared" si="75"/>
        <v>#REF!</v>
      </c>
      <c r="R257" s="105" t="e">
        <f t="shared" si="75"/>
        <v>#REF!</v>
      </c>
      <c r="S257" s="105" t="e">
        <f t="shared" si="76"/>
        <v>#REF!</v>
      </c>
      <c r="T257" s="105"/>
      <c r="U257" s="105" t="e">
        <f t="shared" si="77"/>
        <v>#REF!</v>
      </c>
      <c r="V257" s="105" t="e">
        <f t="shared" si="78"/>
        <v>#REF!</v>
      </c>
      <c r="W257" s="105" t="e">
        <f t="shared" si="79"/>
        <v>#REF!</v>
      </c>
      <c r="X257" s="106" t="e">
        <f t="shared" si="80"/>
        <v>#REF!</v>
      </c>
      <c r="Y257" s="106" t="e">
        <f t="shared" si="81"/>
        <v>#REF!</v>
      </c>
      <c r="Z257" s="105" t="e">
        <f t="shared" si="82"/>
        <v>#REF!</v>
      </c>
      <c r="AA257" s="105" t="e">
        <f t="shared" si="86"/>
        <v>#REF!</v>
      </c>
      <c r="AB257" s="105"/>
      <c r="AC257" s="107" t="str">
        <f t="shared" si="83"/>
        <v>BERTAHAP</v>
      </c>
      <c r="AD257" s="108">
        <f t="shared" si="84"/>
        <v>0</v>
      </c>
      <c r="AE257" s="109">
        <v>2</v>
      </c>
      <c r="AF257" s="110"/>
      <c r="AG257" s="105" t="e">
        <f>IF(AF257&gt;#REF!,"LB","KR")</f>
        <v>#REF!</v>
      </c>
      <c r="AH257" s="110">
        <v>3153052000</v>
      </c>
      <c r="AI257" s="110">
        <v>3553993000</v>
      </c>
      <c r="AJ257" s="110">
        <v>3773196000</v>
      </c>
      <c r="AK257" s="111">
        <v>4005918000</v>
      </c>
      <c r="AL257" s="111">
        <v>3773196000</v>
      </c>
      <c r="AM257" s="110">
        <v>4005918000</v>
      </c>
      <c r="AN257" s="110" t="e">
        <f t="shared" si="88"/>
        <v>#REF!</v>
      </c>
    </row>
    <row r="258" spans="1:40">
      <c r="A258" s="3">
        <f t="shared" si="85"/>
        <v>219</v>
      </c>
      <c r="B258" s="96">
        <v>10</v>
      </c>
      <c r="C258" s="97" t="s">
        <v>184</v>
      </c>
      <c r="D258" s="96">
        <v>21</v>
      </c>
      <c r="E258" s="99"/>
      <c r="F258" s="100" t="s">
        <v>84</v>
      </c>
      <c r="G258" s="101">
        <f t="shared" si="67"/>
        <v>132</v>
      </c>
      <c r="H258" s="101">
        <f t="shared" si="68"/>
        <v>112</v>
      </c>
      <c r="I258" s="102">
        <f t="shared" si="69"/>
        <v>26438045</v>
      </c>
      <c r="J258" s="102" t="e">
        <f>SUMIF($AN$4:$AN$22,D258,#REF!)</f>
        <v>#REF!</v>
      </c>
      <c r="K258" s="103" t="e">
        <f t="shared" si="70"/>
        <v>#REF!</v>
      </c>
      <c r="L258" s="104" t="e">
        <f>SUMIF($AN$4:$AN$22,D258,#REF!)</f>
        <v>#REF!</v>
      </c>
      <c r="M258" s="105" t="e">
        <f t="shared" si="71"/>
        <v>#REF!</v>
      </c>
      <c r="N258" s="105" t="e">
        <f t="shared" si="72"/>
        <v>#REF!</v>
      </c>
      <c r="O258" s="105" t="e">
        <f t="shared" si="73"/>
        <v>#REF!</v>
      </c>
      <c r="P258" s="105" t="e">
        <f t="shared" si="74"/>
        <v>#REF!</v>
      </c>
      <c r="Q258" s="106" t="e">
        <f t="shared" si="75"/>
        <v>#REF!</v>
      </c>
      <c r="R258" s="105" t="e">
        <f t="shared" si="75"/>
        <v>#REF!</v>
      </c>
      <c r="S258" s="105" t="e">
        <f t="shared" si="76"/>
        <v>#REF!</v>
      </c>
      <c r="T258" s="105"/>
      <c r="U258" s="105" t="e">
        <f t="shared" si="77"/>
        <v>#REF!</v>
      </c>
      <c r="V258" s="105" t="e">
        <f t="shared" si="78"/>
        <v>#REF!</v>
      </c>
      <c r="W258" s="105" t="e">
        <f t="shared" si="79"/>
        <v>#REF!</v>
      </c>
      <c r="X258" s="106" t="e">
        <f t="shared" si="80"/>
        <v>#REF!</v>
      </c>
      <c r="Y258" s="106" t="e">
        <f t="shared" si="81"/>
        <v>#REF!</v>
      </c>
      <c r="Z258" s="105" t="e">
        <f t="shared" si="82"/>
        <v>#REF!</v>
      </c>
      <c r="AA258" s="105" t="e">
        <f t="shared" si="86"/>
        <v>#REF!</v>
      </c>
      <c r="AB258" s="105"/>
      <c r="AC258" s="107" t="str">
        <f t="shared" si="83"/>
        <v>BERTAHAP</v>
      </c>
      <c r="AD258" s="108">
        <f t="shared" si="84"/>
        <v>0</v>
      </c>
      <c r="AE258" s="109">
        <v>2</v>
      </c>
      <c r="AF258" s="110"/>
      <c r="AG258" s="105" t="e">
        <f>IF(AF258&gt;#REF!,"LB","KR")</f>
        <v>#REF!</v>
      </c>
      <c r="AH258" s="110">
        <v>3053900000</v>
      </c>
      <c r="AI258" s="110">
        <v>3442233000</v>
      </c>
      <c r="AJ258" s="110">
        <v>3654542000</v>
      </c>
      <c r="AK258" s="111">
        <v>3879946000</v>
      </c>
      <c r="AL258" s="111">
        <v>3654542000</v>
      </c>
      <c r="AM258" s="110">
        <v>3879946000</v>
      </c>
      <c r="AN258" s="110" t="e">
        <f t="shared" si="88"/>
        <v>#REF!</v>
      </c>
    </row>
    <row r="259" spans="1:40">
      <c r="A259" s="3">
        <f t="shared" si="85"/>
        <v>220</v>
      </c>
      <c r="B259" s="96">
        <v>1</v>
      </c>
      <c r="C259" s="97" t="s">
        <v>185</v>
      </c>
      <c r="D259" s="98" t="s">
        <v>19</v>
      </c>
      <c r="E259" s="99"/>
      <c r="F259" s="100" t="s">
        <v>72</v>
      </c>
      <c r="G259" s="101">
        <f t="shared" si="67"/>
        <v>175</v>
      </c>
      <c r="H259" s="101">
        <f t="shared" si="68"/>
        <v>156</v>
      </c>
      <c r="I259" s="102">
        <f t="shared" si="69"/>
        <v>26438045</v>
      </c>
      <c r="J259" s="102" t="e">
        <f>SUMIF($AN$4:$AN$22,D259,#REF!)</f>
        <v>#REF!</v>
      </c>
      <c r="K259" s="103" t="e">
        <f t="shared" si="70"/>
        <v>#REF!</v>
      </c>
      <c r="L259" s="104" t="e">
        <f>SUMIF($AN$4:$AN$22,D259,#REF!)</f>
        <v>#REF!</v>
      </c>
      <c r="M259" s="105" t="e">
        <f t="shared" si="71"/>
        <v>#REF!</v>
      </c>
      <c r="N259" s="105" t="e">
        <f t="shared" si="72"/>
        <v>#REF!</v>
      </c>
      <c r="O259" s="105" t="e">
        <f t="shared" si="73"/>
        <v>#REF!</v>
      </c>
      <c r="P259" s="105" t="e">
        <f t="shared" si="74"/>
        <v>#REF!</v>
      </c>
      <c r="Q259" s="106" t="e">
        <f t="shared" si="75"/>
        <v>#REF!</v>
      </c>
      <c r="R259" s="105" t="e">
        <f t="shared" si="75"/>
        <v>#REF!</v>
      </c>
      <c r="S259" s="105" t="e">
        <f t="shared" si="76"/>
        <v>#REF!</v>
      </c>
      <c r="T259" s="105"/>
      <c r="U259" s="105" t="e">
        <f t="shared" si="77"/>
        <v>#REF!</v>
      </c>
      <c r="V259" s="105" t="e">
        <f t="shared" si="78"/>
        <v>#REF!</v>
      </c>
      <c r="W259" s="105" t="e">
        <f t="shared" si="79"/>
        <v>#REF!</v>
      </c>
      <c r="X259" s="106" t="e">
        <f t="shared" si="80"/>
        <v>#REF!</v>
      </c>
      <c r="Y259" s="106" t="e">
        <f t="shared" si="81"/>
        <v>#REF!</v>
      </c>
      <c r="Z259" s="105" t="e">
        <f t="shared" si="82"/>
        <v>#REF!</v>
      </c>
      <c r="AA259" s="105" t="e">
        <f t="shared" si="86"/>
        <v>#REF!</v>
      </c>
      <c r="AB259" s="105"/>
      <c r="AC259" s="107" t="str">
        <f t="shared" si="83"/>
        <v>BERTAHAP</v>
      </c>
      <c r="AD259" s="108">
        <f t="shared" si="84"/>
        <v>0</v>
      </c>
      <c r="AE259" s="109">
        <v>2</v>
      </c>
      <c r="AF259" s="110"/>
      <c r="AG259" s="105" t="e">
        <f>IF(AF259&gt;#REF!,"LB","KR")</f>
        <v>#REF!</v>
      </c>
      <c r="AH259" s="110">
        <v>4217251000</v>
      </c>
      <c r="AI259" s="110">
        <v>4753515000</v>
      </c>
      <c r="AJ259" s="110">
        <v>5046702000</v>
      </c>
      <c r="AK259" s="111">
        <v>5357971000</v>
      </c>
      <c r="AL259" s="111">
        <v>5046702000</v>
      </c>
      <c r="AM259" s="110">
        <v>5357971000</v>
      </c>
      <c r="AN259" s="110" t="e">
        <f t="shared" si="88"/>
        <v>#REF!</v>
      </c>
    </row>
    <row r="260" spans="1:40">
      <c r="A260" s="3">
        <f t="shared" si="85"/>
        <v>221</v>
      </c>
      <c r="B260" s="96">
        <v>2</v>
      </c>
      <c r="C260" s="97" t="s">
        <v>185</v>
      </c>
      <c r="D260" s="98" t="s">
        <v>29</v>
      </c>
      <c r="E260" s="99"/>
      <c r="F260" s="100" t="s">
        <v>74</v>
      </c>
      <c r="G260" s="101">
        <f t="shared" si="67"/>
        <v>85</v>
      </c>
      <c r="H260" s="101">
        <f t="shared" si="68"/>
        <v>74</v>
      </c>
      <c r="I260" s="102">
        <f t="shared" si="69"/>
        <v>26438045</v>
      </c>
      <c r="J260" s="102" t="e">
        <f>SUMIF($AN$4:$AN$22,D260,#REF!)</f>
        <v>#REF!</v>
      </c>
      <c r="K260" s="103" t="e">
        <f t="shared" si="70"/>
        <v>#REF!</v>
      </c>
      <c r="L260" s="104" t="e">
        <f>SUMIF($AN$4:$AN$22,D260,#REF!)</f>
        <v>#REF!</v>
      </c>
      <c r="M260" s="105" t="e">
        <f t="shared" si="71"/>
        <v>#REF!</v>
      </c>
      <c r="N260" s="105" t="e">
        <f t="shared" si="72"/>
        <v>#REF!</v>
      </c>
      <c r="O260" s="105" t="e">
        <f t="shared" si="73"/>
        <v>#REF!</v>
      </c>
      <c r="P260" s="105" t="e">
        <f t="shared" si="74"/>
        <v>#REF!</v>
      </c>
      <c r="Q260" s="106" t="e">
        <f t="shared" si="75"/>
        <v>#REF!</v>
      </c>
      <c r="R260" s="105" t="e">
        <f t="shared" si="75"/>
        <v>#REF!</v>
      </c>
      <c r="S260" s="105" t="e">
        <f t="shared" si="76"/>
        <v>#REF!</v>
      </c>
      <c r="T260" s="105"/>
      <c r="U260" s="105" t="e">
        <f t="shared" si="77"/>
        <v>#REF!</v>
      </c>
      <c r="V260" s="105" t="e">
        <f t="shared" si="78"/>
        <v>#REF!</v>
      </c>
      <c r="W260" s="105" t="e">
        <f t="shared" si="79"/>
        <v>#REF!</v>
      </c>
      <c r="X260" s="106" t="e">
        <f t="shared" si="80"/>
        <v>#REF!</v>
      </c>
      <c r="Y260" s="106" t="e">
        <f t="shared" si="81"/>
        <v>#REF!</v>
      </c>
      <c r="Z260" s="105" t="e">
        <f t="shared" si="82"/>
        <v>#REF!</v>
      </c>
      <c r="AA260" s="105" t="e">
        <f t="shared" si="86"/>
        <v>#REF!</v>
      </c>
      <c r="AB260" s="105"/>
      <c r="AC260" s="107" t="str">
        <f t="shared" si="83"/>
        <v>BERTAHAP</v>
      </c>
      <c r="AD260" s="108">
        <f t="shared" si="84"/>
        <v>0</v>
      </c>
      <c r="AE260" s="109">
        <v>2</v>
      </c>
      <c r="AF260" s="110"/>
      <c r="AG260" s="105" t="e">
        <f>IF(AF260&gt;#REF!,"LB","KR")</f>
        <v>#REF!</v>
      </c>
      <c r="AH260" s="110">
        <v>1963445000</v>
      </c>
      <c r="AI260" s="110">
        <v>2213116000</v>
      </c>
      <c r="AJ260" s="110">
        <v>2349616000</v>
      </c>
      <c r="AK260" s="111">
        <v>2494535000</v>
      </c>
      <c r="AL260" s="111">
        <v>2349616000</v>
      </c>
      <c r="AM260" s="110">
        <v>2494535000</v>
      </c>
      <c r="AN260" s="110" t="e">
        <f t="shared" si="88"/>
        <v>#REF!</v>
      </c>
    </row>
    <row r="261" spans="1:40">
      <c r="A261" s="3">
        <f t="shared" si="85"/>
        <v>222</v>
      </c>
      <c r="B261" s="96">
        <v>3</v>
      </c>
      <c r="C261" s="97" t="s">
        <v>185</v>
      </c>
      <c r="D261" s="98" t="s">
        <v>32</v>
      </c>
      <c r="E261" s="99"/>
      <c r="F261" s="100" t="s">
        <v>56</v>
      </c>
      <c r="G261" s="101">
        <f t="shared" si="67"/>
        <v>85</v>
      </c>
      <c r="H261" s="101">
        <f t="shared" si="68"/>
        <v>74</v>
      </c>
      <c r="I261" s="102">
        <f t="shared" si="69"/>
        <v>26438045</v>
      </c>
      <c r="J261" s="102" t="e">
        <f>SUMIF($AN$4:$AN$22,D261,#REF!)</f>
        <v>#REF!</v>
      </c>
      <c r="K261" s="103" t="e">
        <f t="shared" si="70"/>
        <v>#REF!</v>
      </c>
      <c r="L261" s="104" t="e">
        <f>SUMIF($AN$4:$AN$22,D261,#REF!)</f>
        <v>#REF!</v>
      </c>
      <c r="M261" s="105" t="e">
        <f t="shared" si="71"/>
        <v>#REF!</v>
      </c>
      <c r="N261" s="105" t="e">
        <f t="shared" si="72"/>
        <v>#REF!</v>
      </c>
      <c r="O261" s="105" t="e">
        <f t="shared" si="73"/>
        <v>#REF!</v>
      </c>
      <c r="P261" s="105" t="e">
        <f t="shared" si="74"/>
        <v>#REF!</v>
      </c>
      <c r="Q261" s="106" t="e">
        <f t="shared" si="75"/>
        <v>#REF!</v>
      </c>
      <c r="R261" s="105" t="e">
        <f t="shared" si="75"/>
        <v>#REF!</v>
      </c>
      <c r="S261" s="105" t="e">
        <f t="shared" si="76"/>
        <v>#REF!</v>
      </c>
      <c r="T261" s="105"/>
      <c r="U261" s="105" t="e">
        <f t="shared" si="77"/>
        <v>#REF!</v>
      </c>
      <c r="V261" s="105" t="e">
        <f t="shared" si="78"/>
        <v>#REF!</v>
      </c>
      <c r="W261" s="105" t="e">
        <f t="shared" si="79"/>
        <v>#REF!</v>
      </c>
      <c r="X261" s="106" t="e">
        <f t="shared" si="80"/>
        <v>#REF!</v>
      </c>
      <c r="Y261" s="106" t="e">
        <f t="shared" si="81"/>
        <v>#REF!</v>
      </c>
      <c r="Z261" s="105" t="e">
        <f t="shared" si="82"/>
        <v>#REF!</v>
      </c>
      <c r="AA261" s="105" t="e">
        <f t="shared" si="86"/>
        <v>#REF!</v>
      </c>
      <c r="AB261" s="105"/>
      <c r="AC261" s="107" t="str">
        <f t="shared" si="83"/>
        <v>BERTAHAP</v>
      </c>
      <c r="AD261" s="108">
        <f t="shared" si="84"/>
        <v>0</v>
      </c>
      <c r="AE261" s="109">
        <v>2</v>
      </c>
      <c r="AF261" s="110"/>
      <c r="AG261" s="105" t="e">
        <f>IF(AF261&gt;#REF!,"LB","KR")</f>
        <v>#REF!</v>
      </c>
      <c r="AH261" s="110">
        <v>1963445000</v>
      </c>
      <c r="AI261" s="110">
        <v>2213116000</v>
      </c>
      <c r="AJ261" s="110">
        <v>2349616000</v>
      </c>
      <c r="AK261" s="111">
        <v>2494535000</v>
      </c>
      <c r="AL261" s="111">
        <v>2349616000</v>
      </c>
      <c r="AM261" s="110">
        <v>2494535000</v>
      </c>
      <c r="AN261" s="110" t="e">
        <f t="shared" si="88"/>
        <v>#REF!</v>
      </c>
    </row>
    <row r="262" spans="1:40">
      <c r="A262" s="3">
        <f t="shared" si="85"/>
        <v>223</v>
      </c>
      <c r="B262" s="96">
        <v>4</v>
      </c>
      <c r="C262" s="97" t="s">
        <v>185</v>
      </c>
      <c r="D262" s="98" t="s">
        <v>38</v>
      </c>
      <c r="E262" s="99"/>
      <c r="F262" s="100" t="s">
        <v>58</v>
      </c>
      <c r="G262" s="101">
        <f t="shared" si="67"/>
        <v>101</v>
      </c>
      <c r="H262" s="101">
        <f t="shared" si="68"/>
        <v>90</v>
      </c>
      <c r="I262" s="102">
        <f t="shared" si="69"/>
        <v>26438045</v>
      </c>
      <c r="J262" s="102" t="e">
        <f>SUMIF($AN$4:$AN$22,D262,#REF!)</f>
        <v>#REF!</v>
      </c>
      <c r="K262" s="103" t="e">
        <f t="shared" si="70"/>
        <v>#REF!</v>
      </c>
      <c r="L262" s="104" t="e">
        <f>SUMIF($AN$4:$AN$22,D262,#REF!)</f>
        <v>#REF!</v>
      </c>
      <c r="M262" s="105" t="e">
        <f t="shared" si="71"/>
        <v>#REF!</v>
      </c>
      <c r="N262" s="105" t="e">
        <f t="shared" si="72"/>
        <v>#REF!</v>
      </c>
      <c r="O262" s="105" t="e">
        <f t="shared" si="73"/>
        <v>#REF!</v>
      </c>
      <c r="P262" s="105" t="e">
        <f t="shared" si="74"/>
        <v>#REF!</v>
      </c>
      <c r="Q262" s="106" t="e">
        <f t="shared" si="75"/>
        <v>#REF!</v>
      </c>
      <c r="R262" s="105" t="e">
        <f t="shared" si="75"/>
        <v>#REF!</v>
      </c>
      <c r="S262" s="105" t="e">
        <f t="shared" si="76"/>
        <v>#REF!</v>
      </c>
      <c r="T262" s="105"/>
      <c r="U262" s="105" t="e">
        <f t="shared" si="77"/>
        <v>#REF!</v>
      </c>
      <c r="V262" s="105" t="e">
        <f t="shared" si="78"/>
        <v>#REF!</v>
      </c>
      <c r="W262" s="105" t="e">
        <f t="shared" si="79"/>
        <v>#REF!</v>
      </c>
      <c r="X262" s="106" t="e">
        <f t="shared" si="80"/>
        <v>#REF!</v>
      </c>
      <c r="Y262" s="106" t="e">
        <f t="shared" si="81"/>
        <v>#REF!</v>
      </c>
      <c r="Z262" s="105" t="e">
        <f t="shared" si="82"/>
        <v>#REF!</v>
      </c>
      <c r="AA262" s="105" t="e">
        <f t="shared" si="86"/>
        <v>#REF!</v>
      </c>
      <c r="AB262" s="105"/>
      <c r="AC262" s="107" t="str">
        <f t="shared" si="83"/>
        <v>BERTAHAP</v>
      </c>
      <c r="AD262" s="108">
        <f t="shared" si="84"/>
        <v>0</v>
      </c>
      <c r="AE262" s="109">
        <v>2</v>
      </c>
      <c r="AF262" s="110"/>
      <c r="AG262" s="105" t="e">
        <f>IF(AF262&gt;#REF!,"LB","KR")</f>
        <v>#REF!</v>
      </c>
      <c r="AH262" s="110">
        <v>2364789000</v>
      </c>
      <c r="AI262" s="110">
        <v>2665495000</v>
      </c>
      <c r="AJ262" s="110">
        <v>2829897000</v>
      </c>
      <c r="AK262" s="111">
        <v>3004439000</v>
      </c>
      <c r="AL262" s="111">
        <v>2829897000</v>
      </c>
      <c r="AM262" s="110">
        <v>3004439000</v>
      </c>
      <c r="AN262" s="110" t="e">
        <f t="shared" si="88"/>
        <v>#REF!</v>
      </c>
    </row>
    <row r="263" spans="1:40">
      <c r="A263" s="3">
        <f t="shared" si="85"/>
        <v>224</v>
      </c>
      <c r="B263" s="96">
        <v>5</v>
      </c>
      <c r="C263" s="97" t="s">
        <v>185</v>
      </c>
      <c r="D263" s="96">
        <v>15</v>
      </c>
      <c r="E263" s="99"/>
      <c r="F263" s="100" t="s">
        <v>64</v>
      </c>
      <c r="G263" s="101">
        <f t="shared" si="67"/>
        <v>101</v>
      </c>
      <c r="H263" s="101">
        <f t="shared" si="68"/>
        <v>90</v>
      </c>
      <c r="I263" s="102">
        <f t="shared" si="69"/>
        <v>26438045</v>
      </c>
      <c r="J263" s="102" t="e">
        <f>SUMIF($AN$4:$AN$22,D263,#REF!)</f>
        <v>#REF!</v>
      </c>
      <c r="K263" s="103" t="e">
        <f t="shared" si="70"/>
        <v>#REF!</v>
      </c>
      <c r="L263" s="104" t="e">
        <f>SUMIF($AN$4:$AN$22,D263,#REF!)</f>
        <v>#REF!</v>
      </c>
      <c r="M263" s="105" t="e">
        <f t="shared" si="71"/>
        <v>#REF!</v>
      </c>
      <c r="N263" s="105" t="e">
        <f t="shared" si="72"/>
        <v>#REF!</v>
      </c>
      <c r="O263" s="105" t="e">
        <f t="shared" si="73"/>
        <v>#REF!</v>
      </c>
      <c r="P263" s="105" t="e">
        <f t="shared" si="74"/>
        <v>#REF!</v>
      </c>
      <c r="Q263" s="106" t="e">
        <f t="shared" si="75"/>
        <v>#REF!</v>
      </c>
      <c r="R263" s="105" t="e">
        <f t="shared" si="75"/>
        <v>#REF!</v>
      </c>
      <c r="S263" s="105" t="e">
        <f t="shared" si="76"/>
        <v>#REF!</v>
      </c>
      <c r="T263" s="105"/>
      <c r="U263" s="105" t="e">
        <f t="shared" si="77"/>
        <v>#REF!</v>
      </c>
      <c r="V263" s="105" t="e">
        <f t="shared" si="78"/>
        <v>#REF!</v>
      </c>
      <c r="W263" s="105" t="e">
        <f t="shared" si="79"/>
        <v>#REF!</v>
      </c>
      <c r="X263" s="106" t="e">
        <f t="shared" si="80"/>
        <v>#REF!</v>
      </c>
      <c r="Y263" s="106" t="e">
        <f t="shared" si="81"/>
        <v>#REF!</v>
      </c>
      <c r="Z263" s="105" t="e">
        <f t="shared" si="82"/>
        <v>#REF!</v>
      </c>
      <c r="AA263" s="105" t="e">
        <f t="shared" si="86"/>
        <v>#REF!</v>
      </c>
      <c r="AB263" s="105"/>
      <c r="AC263" s="107" t="str">
        <f t="shared" si="83"/>
        <v>BERTAHAP</v>
      </c>
      <c r="AD263" s="108">
        <f t="shared" si="84"/>
        <v>0</v>
      </c>
      <c r="AE263" s="109">
        <v>2</v>
      </c>
      <c r="AF263" s="110"/>
      <c r="AG263" s="105" t="e">
        <f>IF(AF263&gt;#REF!,"LB","KR")</f>
        <v>#REF!</v>
      </c>
      <c r="AH263" s="110">
        <v>2364789000</v>
      </c>
      <c r="AI263" s="110">
        <v>2665495000</v>
      </c>
      <c r="AJ263" s="110">
        <v>2829897000</v>
      </c>
      <c r="AK263" s="111">
        <v>3004439000</v>
      </c>
      <c r="AL263" s="111">
        <v>2829897000</v>
      </c>
      <c r="AM263" s="110">
        <v>3004439000</v>
      </c>
      <c r="AN263" s="110" t="e">
        <f t="shared" si="88"/>
        <v>#REF!</v>
      </c>
    </row>
    <row r="264" spans="1:40">
      <c r="A264" s="3">
        <f t="shared" si="85"/>
        <v>225</v>
      </c>
      <c r="B264" s="96">
        <v>6</v>
      </c>
      <c r="C264" s="97" t="s">
        <v>185</v>
      </c>
      <c r="D264" s="96">
        <v>17</v>
      </c>
      <c r="E264" s="99"/>
      <c r="F264" s="100" t="s">
        <v>67</v>
      </c>
      <c r="G264" s="101">
        <f t="shared" si="67"/>
        <v>85</v>
      </c>
      <c r="H264" s="101">
        <f t="shared" si="68"/>
        <v>74</v>
      </c>
      <c r="I264" s="102">
        <f t="shared" si="69"/>
        <v>26438045</v>
      </c>
      <c r="J264" s="102" t="e">
        <f>SUMIF($AN$4:$AN$22,D264,#REF!)</f>
        <v>#REF!</v>
      </c>
      <c r="K264" s="103" t="e">
        <f t="shared" si="70"/>
        <v>#REF!</v>
      </c>
      <c r="L264" s="104" t="e">
        <f>SUMIF($AN$4:$AN$22,D264,#REF!)</f>
        <v>#REF!</v>
      </c>
      <c r="M264" s="105" t="e">
        <f t="shared" si="71"/>
        <v>#REF!</v>
      </c>
      <c r="N264" s="105" t="e">
        <f t="shared" si="72"/>
        <v>#REF!</v>
      </c>
      <c r="O264" s="105" t="e">
        <f t="shared" si="73"/>
        <v>#REF!</v>
      </c>
      <c r="P264" s="105" t="e">
        <f t="shared" si="74"/>
        <v>#REF!</v>
      </c>
      <c r="Q264" s="106" t="e">
        <f t="shared" si="75"/>
        <v>#REF!</v>
      </c>
      <c r="R264" s="105" t="e">
        <f t="shared" si="75"/>
        <v>#REF!</v>
      </c>
      <c r="S264" s="105" t="e">
        <f t="shared" si="76"/>
        <v>#REF!</v>
      </c>
      <c r="T264" s="105"/>
      <c r="U264" s="105" t="e">
        <f t="shared" si="77"/>
        <v>#REF!</v>
      </c>
      <c r="V264" s="105" t="e">
        <f t="shared" si="78"/>
        <v>#REF!</v>
      </c>
      <c r="W264" s="105" t="e">
        <f t="shared" si="79"/>
        <v>#REF!</v>
      </c>
      <c r="X264" s="106" t="e">
        <f t="shared" si="80"/>
        <v>#REF!</v>
      </c>
      <c r="Y264" s="106" t="e">
        <f t="shared" si="81"/>
        <v>#REF!</v>
      </c>
      <c r="Z264" s="105" t="e">
        <f t="shared" si="82"/>
        <v>#REF!</v>
      </c>
      <c r="AA264" s="105" t="e">
        <f t="shared" si="86"/>
        <v>#REF!</v>
      </c>
      <c r="AB264" s="105"/>
      <c r="AC264" s="107" t="str">
        <f t="shared" si="83"/>
        <v>BERTAHAP</v>
      </c>
      <c r="AD264" s="108">
        <f t="shared" si="84"/>
        <v>0</v>
      </c>
      <c r="AE264" s="109">
        <v>2</v>
      </c>
      <c r="AF264" s="110"/>
      <c r="AG264" s="105" t="e">
        <f>IF(AF264&gt;#REF!,"LB","KR")</f>
        <v>#REF!</v>
      </c>
      <c r="AH264" s="110">
        <v>1963445000</v>
      </c>
      <c r="AI264" s="110">
        <v>2213116000</v>
      </c>
      <c r="AJ264" s="110">
        <v>2349616000</v>
      </c>
      <c r="AK264" s="111">
        <v>2494535000</v>
      </c>
      <c r="AL264" s="111">
        <v>2349616000</v>
      </c>
      <c r="AM264" s="110">
        <v>2494535000</v>
      </c>
      <c r="AN264" s="110" t="e">
        <f t="shared" si="88"/>
        <v>#REF!</v>
      </c>
    </row>
    <row r="265" spans="1:40">
      <c r="A265" s="3">
        <f t="shared" si="85"/>
        <v>226</v>
      </c>
      <c r="B265" s="96">
        <v>7</v>
      </c>
      <c r="C265" s="97" t="s">
        <v>185</v>
      </c>
      <c r="D265" s="96">
        <v>19</v>
      </c>
      <c r="E265" s="99"/>
      <c r="F265" s="100" t="s">
        <v>78</v>
      </c>
      <c r="G265" s="101">
        <f t="shared" si="67"/>
        <v>138</v>
      </c>
      <c r="H265" s="101">
        <f t="shared" si="68"/>
        <v>120</v>
      </c>
      <c r="I265" s="102">
        <f t="shared" si="69"/>
        <v>26438045</v>
      </c>
      <c r="J265" s="102" t="e">
        <f>SUMIF($AN$4:$AN$22,D265,#REF!)</f>
        <v>#REF!</v>
      </c>
      <c r="K265" s="103" t="e">
        <f t="shared" si="70"/>
        <v>#REF!</v>
      </c>
      <c r="L265" s="104" t="e">
        <f>SUMIF($AN$4:$AN$22,D265,#REF!)</f>
        <v>#REF!</v>
      </c>
      <c r="M265" s="105" t="e">
        <f t="shared" si="71"/>
        <v>#REF!</v>
      </c>
      <c r="N265" s="105" t="e">
        <f t="shared" si="72"/>
        <v>#REF!</v>
      </c>
      <c r="O265" s="105" t="e">
        <f t="shared" si="73"/>
        <v>#REF!</v>
      </c>
      <c r="P265" s="105" t="e">
        <f t="shared" si="74"/>
        <v>#REF!</v>
      </c>
      <c r="Q265" s="106" t="e">
        <f t="shared" si="75"/>
        <v>#REF!</v>
      </c>
      <c r="R265" s="105" t="e">
        <f t="shared" si="75"/>
        <v>#REF!</v>
      </c>
      <c r="S265" s="105" t="e">
        <f t="shared" si="76"/>
        <v>#REF!</v>
      </c>
      <c r="T265" s="105"/>
      <c r="U265" s="105" t="e">
        <f t="shared" si="77"/>
        <v>#REF!</v>
      </c>
      <c r="V265" s="105" t="e">
        <f t="shared" si="78"/>
        <v>#REF!</v>
      </c>
      <c r="W265" s="105" t="e">
        <f t="shared" si="79"/>
        <v>#REF!</v>
      </c>
      <c r="X265" s="106" t="e">
        <f t="shared" si="80"/>
        <v>#REF!</v>
      </c>
      <c r="Y265" s="106" t="e">
        <f t="shared" si="81"/>
        <v>#REF!</v>
      </c>
      <c r="Z265" s="105" t="e">
        <f t="shared" si="82"/>
        <v>#REF!</v>
      </c>
      <c r="AA265" s="105" t="e">
        <f t="shared" si="86"/>
        <v>#REF!</v>
      </c>
      <c r="AB265" s="105"/>
      <c r="AC265" s="107" t="str">
        <f t="shared" si="83"/>
        <v>BERTAHAP</v>
      </c>
      <c r="AD265" s="108">
        <f t="shared" si="84"/>
        <v>0</v>
      </c>
      <c r="AE265" s="109">
        <v>2</v>
      </c>
      <c r="AF265" s="110"/>
      <c r="AG265" s="105" t="e">
        <f>IF(AF265&gt;#REF!,"LB","KR")</f>
        <v>#REF!</v>
      </c>
      <c r="AH265" s="110">
        <v>3183964000</v>
      </c>
      <c r="AI265" s="110">
        <v>3588837000</v>
      </c>
      <c r="AJ265" s="110">
        <v>3810188000</v>
      </c>
      <c r="AK265" s="111">
        <v>4045192000</v>
      </c>
      <c r="AL265" s="111">
        <v>3810188000</v>
      </c>
      <c r="AM265" s="110">
        <v>4045192000</v>
      </c>
      <c r="AN265" s="110" t="e">
        <f t="shared" si="88"/>
        <v>#REF!</v>
      </c>
    </row>
    <row r="266" spans="1:40">
      <c r="A266" s="3">
        <f t="shared" si="85"/>
        <v>227</v>
      </c>
      <c r="B266" s="96">
        <v>8</v>
      </c>
      <c r="C266" s="97" t="s">
        <v>185</v>
      </c>
      <c r="D266" s="96">
        <v>21</v>
      </c>
      <c r="E266" s="99"/>
      <c r="F266" s="100" t="s">
        <v>84</v>
      </c>
      <c r="G266" s="101">
        <f t="shared" si="67"/>
        <v>132</v>
      </c>
      <c r="H266" s="101">
        <f t="shared" si="68"/>
        <v>112</v>
      </c>
      <c r="I266" s="102">
        <f t="shared" si="69"/>
        <v>26438045</v>
      </c>
      <c r="J266" s="102" t="e">
        <f>SUMIF($AN$4:$AN$22,D266,#REF!)</f>
        <v>#REF!</v>
      </c>
      <c r="K266" s="103" t="e">
        <f t="shared" si="70"/>
        <v>#REF!</v>
      </c>
      <c r="L266" s="104" t="e">
        <f>SUMIF($AN$4:$AN$22,D266,#REF!)</f>
        <v>#REF!</v>
      </c>
      <c r="M266" s="105" t="e">
        <f t="shared" si="71"/>
        <v>#REF!</v>
      </c>
      <c r="N266" s="105" t="e">
        <f t="shared" si="72"/>
        <v>#REF!</v>
      </c>
      <c r="O266" s="105" t="e">
        <f t="shared" si="73"/>
        <v>#REF!</v>
      </c>
      <c r="P266" s="105" t="e">
        <f t="shared" si="74"/>
        <v>#REF!</v>
      </c>
      <c r="Q266" s="106" t="e">
        <f t="shared" si="75"/>
        <v>#REF!</v>
      </c>
      <c r="R266" s="105" t="e">
        <f t="shared" si="75"/>
        <v>#REF!</v>
      </c>
      <c r="S266" s="105" t="e">
        <f t="shared" si="76"/>
        <v>#REF!</v>
      </c>
      <c r="T266" s="105"/>
      <c r="U266" s="105" t="e">
        <f t="shared" si="77"/>
        <v>#REF!</v>
      </c>
      <c r="V266" s="105" t="e">
        <f t="shared" si="78"/>
        <v>#REF!</v>
      </c>
      <c r="W266" s="105" t="e">
        <f t="shared" si="79"/>
        <v>#REF!</v>
      </c>
      <c r="X266" s="106" t="e">
        <f t="shared" si="80"/>
        <v>#REF!</v>
      </c>
      <c r="Y266" s="106" t="e">
        <f t="shared" si="81"/>
        <v>#REF!</v>
      </c>
      <c r="Z266" s="105" t="e">
        <f t="shared" si="82"/>
        <v>#REF!</v>
      </c>
      <c r="AA266" s="105" t="e">
        <f t="shared" si="86"/>
        <v>#REF!</v>
      </c>
      <c r="AB266" s="105"/>
      <c r="AC266" s="107" t="str">
        <f t="shared" si="83"/>
        <v>BERTAHAP</v>
      </c>
      <c r="AD266" s="108">
        <f t="shared" si="84"/>
        <v>0</v>
      </c>
      <c r="AE266" s="109">
        <v>2</v>
      </c>
      <c r="AF266" s="110"/>
      <c r="AG266" s="105" t="e">
        <f>IF(AF266&gt;#REF!,"LB","KR")</f>
        <v>#REF!</v>
      </c>
      <c r="AH266" s="110">
        <v>3083840000</v>
      </c>
      <c r="AI266" s="110">
        <v>3475980000</v>
      </c>
      <c r="AJ266" s="110">
        <v>3690371000</v>
      </c>
      <c r="AK266" s="111">
        <v>3917985000</v>
      </c>
      <c r="AL266" s="111">
        <v>3690371000</v>
      </c>
      <c r="AM266" s="110">
        <v>3917985000</v>
      </c>
      <c r="AN266" s="110" t="e">
        <f t="shared" si="88"/>
        <v>#REF!</v>
      </c>
    </row>
    <row r="267" spans="1:40">
      <c r="A267" s="3">
        <f t="shared" si="85"/>
        <v>228</v>
      </c>
      <c r="B267" s="96">
        <v>1</v>
      </c>
      <c r="C267" s="97" t="s">
        <v>186</v>
      </c>
      <c r="D267" s="98" t="s">
        <v>19</v>
      </c>
      <c r="E267" s="99"/>
      <c r="F267" s="100" t="s">
        <v>72</v>
      </c>
      <c r="G267" s="101">
        <f t="shared" si="67"/>
        <v>175</v>
      </c>
      <c r="H267" s="101">
        <f t="shared" si="68"/>
        <v>156</v>
      </c>
      <c r="I267" s="102">
        <f t="shared" si="69"/>
        <v>26438045</v>
      </c>
      <c r="J267" s="102" t="e">
        <f>SUMIF($AN$4:$AN$22,D267,#REF!)</f>
        <v>#REF!</v>
      </c>
      <c r="K267" s="103" t="e">
        <f t="shared" si="70"/>
        <v>#REF!</v>
      </c>
      <c r="L267" s="104" t="e">
        <f>SUMIF($AN$4:$AN$22,D267,#REF!)</f>
        <v>#REF!</v>
      </c>
      <c r="M267" s="105" t="e">
        <f t="shared" si="71"/>
        <v>#REF!</v>
      </c>
      <c r="N267" s="105" t="e">
        <f t="shared" si="72"/>
        <v>#REF!</v>
      </c>
      <c r="O267" s="105" t="e">
        <f t="shared" si="73"/>
        <v>#REF!</v>
      </c>
      <c r="P267" s="105" t="e">
        <f t="shared" si="74"/>
        <v>#REF!</v>
      </c>
      <c r="Q267" s="106" t="e">
        <f t="shared" si="75"/>
        <v>#REF!</v>
      </c>
      <c r="R267" s="105" t="e">
        <f t="shared" si="75"/>
        <v>#REF!</v>
      </c>
      <c r="S267" s="105" t="e">
        <f t="shared" si="76"/>
        <v>#REF!</v>
      </c>
      <c r="T267" s="105"/>
      <c r="U267" s="105" t="e">
        <f t="shared" si="77"/>
        <v>#REF!</v>
      </c>
      <c r="V267" s="105" t="e">
        <f t="shared" si="78"/>
        <v>#REF!</v>
      </c>
      <c r="W267" s="105" t="e">
        <f t="shared" si="79"/>
        <v>#REF!</v>
      </c>
      <c r="X267" s="106" t="e">
        <f t="shared" si="80"/>
        <v>#REF!</v>
      </c>
      <c r="Y267" s="106" t="e">
        <f t="shared" si="81"/>
        <v>#REF!</v>
      </c>
      <c r="Z267" s="105" t="e">
        <f t="shared" si="82"/>
        <v>#REF!</v>
      </c>
      <c r="AA267" s="105" t="e">
        <f t="shared" si="86"/>
        <v>#REF!</v>
      </c>
      <c r="AB267" s="105"/>
      <c r="AC267" s="107" t="str">
        <f t="shared" si="83"/>
        <v>BERTAHAP</v>
      </c>
      <c r="AD267" s="108">
        <f t="shared" si="84"/>
        <v>0</v>
      </c>
      <c r="AE267" s="109">
        <v>2</v>
      </c>
      <c r="AF267" s="110"/>
      <c r="AG267" s="105" t="e">
        <f>IF(AF267&gt;#REF!,"LB","KR")</f>
        <v>#REF!</v>
      </c>
      <c r="AH267" s="110">
        <v>4155835000</v>
      </c>
      <c r="AI267" s="110">
        <v>4684289000</v>
      </c>
      <c r="AJ267" s="110">
        <v>4973206000</v>
      </c>
      <c r="AK267" s="111">
        <v>5279943000</v>
      </c>
      <c r="AL267" s="111">
        <v>4973206000</v>
      </c>
      <c r="AM267" s="110">
        <v>5279943000</v>
      </c>
      <c r="AN267" s="110" t="e">
        <f t="shared" si="88"/>
        <v>#REF!</v>
      </c>
    </row>
    <row r="268" spans="1:40">
      <c r="A268" s="3">
        <f t="shared" si="85"/>
        <v>229</v>
      </c>
      <c r="B268" s="96">
        <v>2</v>
      </c>
      <c r="C268" s="97" t="s">
        <v>186</v>
      </c>
      <c r="D268" s="98" t="s">
        <v>29</v>
      </c>
      <c r="E268" s="99"/>
      <c r="F268" s="100" t="s">
        <v>74</v>
      </c>
      <c r="G268" s="101">
        <f t="shared" si="67"/>
        <v>85</v>
      </c>
      <c r="H268" s="101">
        <f t="shared" si="68"/>
        <v>74</v>
      </c>
      <c r="I268" s="102">
        <f t="shared" si="69"/>
        <v>26438045</v>
      </c>
      <c r="J268" s="102" t="e">
        <f>SUMIF($AN$4:$AN$22,D268,#REF!)</f>
        <v>#REF!</v>
      </c>
      <c r="K268" s="103" t="e">
        <f t="shared" si="70"/>
        <v>#REF!</v>
      </c>
      <c r="L268" s="104" t="e">
        <f>SUMIF($AN$4:$AN$22,D268,#REF!)</f>
        <v>#REF!</v>
      </c>
      <c r="M268" s="105" t="e">
        <f t="shared" si="71"/>
        <v>#REF!</v>
      </c>
      <c r="N268" s="105" t="e">
        <f t="shared" si="72"/>
        <v>#REF!</v>
      </c>
      <c r="O268" s="105" t="e">
        <f t="shared" si="73"/>
        <v>#REF!</v>
      </c>
      <c r="P268" s="105" t="e">
        <f t="shared" si="74"/>
        <v>#REF!</v>
      </c>
      <c r="Q268" s="106" t="e">
        <f t="shared" si="75"/>
        <v>#REF!</v>
      </c>
      <c r="R268" s="105" t="e">
        <f t="shared" si="75"/>
        <v>#REF!</v>
      </c>
      <c r="S268" s="105" t="e">
        <f t="shared" si="76"/>
        <v>#REF!</v>
      </c>
      <c r="T268" s="105"/>
      <c r="U268" s="105" t="e">
        <f t="shared" si="77"/>
        <v>#REF!</v>
      </c>
      <c r="V268" s="105" t="e">
        <f t="shared" si="78"/>
        <v>#REF!</v>
      </c>
      <c r="W268" s="105" t="e">
        <f t="shared" si="79"/>
        <v>#REF!</v>
      </c>
      <c r="X268" s="106" t="e">
        <f t="shared" si="80"/>
        <v>#REF!</v>
      </c>
      <c r="Y268" s="106" t="e">
        <f t="shared" si="81"/>
        <v>#REF!</v>
      </c>
      <c r="Z268" s="105" t="e">
        <f t="shared" si="82"/>
        <v>#REF!</v>
      </c>
      <c r="AA268" s="105" t="e">
        <f t="shared" si="86"/>
        <v>#REF!</v>
      </c>
      <c r="AB268" s="105"/>
      <c r="AC268" s="107" t="str">
        <f t="shared" si="83"/>
        <v>BERTAHAP</v>
      </c>
      <c r="AD268" s="108">
        <f t="shared" si="84"/>
        <v>0</v>
      </c>
      <c r="AE268" s="109">
        <v>2</v>
      </c>
      <c r="AF268" s="110"/>
      <c r="AG268" s="105" t="e">
        <f>IF(AF268&gt;#REF!,"LB","KR")</f>
        <v>#REF!</v>
      </c>
      <c r="AH268" s="110">
        <v>1934851000</v>
      </c>
      <c r="AI268" s="110">
        <v>2180886000</v>
      </c>
      <c r="AJ268" s="110">
        <v>2315398000</v>
      </c>
      <c r="AK268" s="111">
        <v>2458207000</v>
      </c>
      <c r="AL268" s="111">
        <v>2315398000</v>
      </c>
      <c r="AM268" s="110">
        <v>2458207000</v>
      </c>
      <c r="AN268" s="110" t="e">
        <f t="shared" si="88"/>
        <v>#REF!</v>
      </c>
    </row>
    <row r="269" spans="1:40">
      <c r="A269" s="3">
        <f t="shared" si="85"/>
        <v>230</v>
      </c>
      <c r="B269" s="96">
        <v>3</v>
      </c>
      <c r="C269" s="97" t="s">
        <v>186</v>
      </c>
      <c r="D269" s="98" t="s">
        <v>32</v>
      </c>
      <c r="E269" s="99"/>
      <c r="F269" s="100" t="s">
        <v>56</v>
      </c>
      <c r="G269" s="101">
        <f t="shared" si="67"/>
        <v>85</v>
      </c>
      <c r="H269" s="101">
        <f t="shared" si="68"/>
        <v>74</v>
      </c>
      <c r="I269" s="102">
        <f t="shared" si="69"/>
        <v>26438045</v>
      </c>
      <c r="J269" s="102" t="e">
        <f>SUMIF($AN$4:$AN$22,D269,#REF!)</f>
        <v>#REF!</v>
      </c>
      <c r="K269" s="103" t="e">
        <f t="shared" si="70"/>
        <v>#REF!</v>
      </c>
      <c r="L269" s="104" t="e">
        <f>SUMIF($AN$4:$AN$22,D269,#REF!)</f>
        <v>#REF!</v>
      </c>
      <c r="M269" s="105" t="e">
        <f t="shared" si="71"/>
        <v>#REF!</v>
      </c>
      <c r="N269" s="105" t="e">
        <f t="shared" si="72"/>
        <v>#REF!</v>
      </c>
      <c r="O269" s="105" t="e">
        <f t="shared" si="73"/>
        <v>#REF!</v>
      </c>
      <c r="P269" s="105" t="e">
        <f t="shared" si="74"/>
        <v>#REF!</v>
      </c>
      <c r="Q269" s="106" t="e">
        <f t="shared" si="75"/>
        <v>#REF!</v>
      </c>
      <c r="R269" s="105" t="e">
        <f t="shared" si="75"/>
        <v>#REF!</v>
      </c>
      <c r="S269" s="105" t="e">
        <f t="shared" si="76"/>
        <v>#REF!</v>
      </c>
      <c r="T269" s="105"/>
      <c r="U269" s="105" t="e">
        <f t="shared" si="77"/>
        <v>#REF!</v>
      </c>
      <c r="V269" s="105" t="e">
        <f t="shared" si="78"/>
        <v>#REF!</v>
      </c>
      <c r="W269" s="105" t="e">
        <f t="shared" si="79"/>
        <v>#REF!</v>
      </c>
      <c r="X269" s="106" t="e">
        <f t="shared" si="80"/>
        <v>#REF!</v>
      </c>
      <c r="Y269" s="106" t="e">
        <f t="shared" si="81"/>
        <v>#REF!</v>
      </c>
      <c r="Z269" s="105" t="e">
        <f t="shared" si="82"/>
        <v>#REF!</v>
      </c>
      <c r="AA269" s="105" t="e">
        <f t="shared" si="86"/>
        <v>#REF!</v>
      </c>
      <c r="AB269" s="105"/>
      <c r="AC269" s="107" t="str">
        <f t="shared" si="83"/>
        <v>BERTAHAP</v>
      </c>
      <c r="AD269" s="108">
        <f t="shared" si="84"/>
        <v>0</v>
      </c>
      <c r="AE269" s="109">
        <v>2</v>
      </c>
      <c r="AF269" s="110"/>
      <c r="AG269" s="105" t="e">
        <f>IF(AF269&gt;#REF!,"LB","KR")</f>
        <v>#REF!</v>
      </c>
      <c r="AH269" s="110">
        <v>1934851000</v>
      </c>
      <c r="AI269" s="110">
        <v>2180886000</v>
      </c>
      <c r="AJ269" s="110">
        <v>2315398000</v>
      </c>
      <c r="AK269" s="111">
        <v>2458207000</v>
      </c>
      <c r="AL269" s="111">
        <v>2315398000</v>
      </c>
      <c r="AM269" s="110">
        <v>2458207000</v>
      </c>
      <c r="AN269" s="110" t="e">
        <f t="shared" si="88"/>
        <v>#REF!</v>
      </c>
    </row>
    <row r="270" spans="1:40">
      <c r="A270" s="3">
        <f t="shared" si="85"/>
        <v>231</v>
      </c>
      <c r="B270" s="96">
        <v>4</v>
      </c>
      <c r="C270" s="97" t="s">
        <v>186</v>
      </c>
      <c r="D270" s="98" t="s">
        <v>38</v>
      </c>
      <c r="E270" s="99"/>
      <c r="F270" s="100" t="s">
        <v>58</v>
      </c>
      <c r="G270" s="101">
        <f t="shared" si="67"/>
        <v>101</v>
      </c>
      <c r="H270" s="101">
        <f t="shared" si="68"/>
        <v>90</v>
      </c>
      <c r="I270" s="102">
        <f t="shared" si="69"/>
        <v>26438045</v>
      </c>
      <c r="J270" s="102" t="e">
        <f>SUMIF($AN$4:$AN$22,D270,#REF!)</f>
        <v>#REF!</v>
      </c>
      <c r="K270" s="103" t="e">
        <f t="shared" si="70"/>
        <v>#REF!</v>
      </c>
      <c r="L270" s="104" t="e">
        <f>SUMIF($AN$4:$AN$22,D270,#REF!)</f>
        <v>#REF!</v>
      </c>
      <c r="M270" s="105" t="e">
        <f t="shared" si="71"/>
        <v>#REF!</v>
      </c>
      <c r="N270" s="105" t="e">
        <f t="shared" si="72"/>
        <v>#REF!</v>
      </c>
      <c r="O270" s="105" t="e">
        <f t="shared" si="73"/>
        <v>#REF!</v>
      </c>
      <c r="P270" s="105" t="e">
        <f t="shared" si="74"/>
        <v>#REF!</v>
      </c>
      <c r="Q270" s="106" t="e">
        <f t="shared" si="75"/>
        <v>#REF!</v>
      </c>
      <c r="R270" s="105" t="e">
        <f t="shared" si="75"/>
        <v>#REF!</v>
      </c>
      <c r="S270" s="105" t="e">
        <f t="shared" si="76"/>
        <v>#REF!</v>
      </c>
      <c r="T270" s="105"/>
      <c r="U270" s="105" t="e">
        <f t="shared" si="77"/>
        <v>#REF!</v>
      </c>
      <c r="V270" s="105" t="e">
        <f t="shared" si="78"/>
        <v>#REF!</v>
      </c>
      <c r="W270" s="105" t="e">
        <f t="shared" si="79"/>
        <v>#REF!</v>
      </c>
      <c r="X270" s="106" t="e">
        <f t="shared" si="80"/>
        <v>#REF!</v>
      </c>
      <c r="Y270" s="106" t="e">
        <f t="shared" si="81"/>
        <v>#REF!</v>
      </c>
      <c r="Z270" s="105" t="e">
        <f t="shared" si="82"/>
        <v>#REF!</v>
      </c>
      <c r="AA270" s="105" t="e">
        <f t="shared" si="86"/>
        <v>#REF!</v>
      </c>
      <c r="AB270" s="105"/>
      <c r="AC270" s="107" t="str">
        <f t="shared" si="83"/>
        <v>BERTAHAP</v>
      </c>
      <c r="AD270" s="108">
        <f t="shared" si="84"/>
        <v>0</v>
      </c>
      <c r="AE270" s="109">
        <v>2</v>
      </c>
      <c r="AF270" s="110"/>
      <c r="AG270" s="105" t="e">
        <f>IF(AF270&gt;#REF!,"LB","KR")</f>
        <v>#REF!</v>
      </c>
      <c r="AH270" s="110">
        <v>2353197000</v>
      </c>
      <c r="AI270" s="110">
        <v>2652429000</v>
      </c>
      <c r="AJ270" s="110">
        <v>2816025000</v>
      </c>
      <c r="AK270" s="111">
        <v>2989711000</v>
      </c>
      <c r="AL270" s="111">
        <v>2816025000</v>
      </c>
      <c r="AM270" s="110">
        <v>2989711000</v>
      </c>
      <c r="AN270" s="110" t="e">
        <f t="shared" si="88"/>
        <v>#REF!</v>
      </c>
    </row>
    <row r="271" spans="1:40">
      <c r="A271" s="3">
        <f t="shared" si="85"/>
        <v>232</v>
      </c>
      <c r="B271" s="96">
        <v>5</v>
      </c>
      <c r="C271" s="97" t="s">
        <v>186</v>
      </c>
      <c r="D271" s="96">
        <v>15</v>
      </c>
      <c r="E271" s="99"/>
      <c r="F271" s="100" t="s">
        <v>64</v>
      </c>
      <c r="G271" s="101">
        <f t="shared" si="67"/>
        <v>101</v>
      </c>
      <c r="H271" s="101">
        <f t="shared" si="68"/>
        <v>90</v>
      </c>
      <c r="I271" s="102">
        <f t="shared" si="69"/>
        <v>26438045</v>
      </c>
      <c r="J271" s="102" t="e">
        <f>SUMIF($AN$4:$AN$22,D271,#REF!)</f>
        <v>#REF!</v>
      </c>
      <c r="K271" s="103" t="e">
        <f t="shared" si="70"/>
        <v>#REF!</v>
      </c>
      <c r="L271" s="104" t="e">
        <f>SUMIF($AN$4:$AN$22,D271,#REF!)</f>
        <v>#REF!</v>
      </c>
      <c r="M271" s="105" t="e">
        <f t="shared" si="71"/>
        <v>#REF!</v>
      </c>
      <c r="N271" s="105" t="e">
        <f t="shared" si="72"/>
        <v>#REF!</v>
      </c>
      <c r="O271" s="105" t="e">
        <f t="shared" si="73"/>
        <v>#REF!</v>
      </c>
      <c r="P271" s="105" t="e">
        <f t="shared" si="74"/>
        <v>#REF!</v>
      </c>
      <c r="Q271" s="106" t="e">
        <f t="shared" si="75"/>
        <v>#REF!</v>
      </c>
      <c r="R271" s="105" t="e">
        <f t="shared" si="75"/>
        <v>#REF!</v>
      </c>
      <c r="S271" s="105" t="e">
        <f t="shared" si="76"/>
        <v>#REF!</v>
      </c>
      <c r="T271" s="105"/>
      <c r="U271" s="105" t="e">
        <f t="shared" si="77"/>
        <v>#REF!</v>
      </c>
      <c r="V271" s="105" t="e">
        <f t="shared" si="78"/>
        <v>#REF!</v>
      </c>
      <c r="W271" s="105" t="e">
        <f t="shared" si="79"/>
        <v>#REF!</v>
      </c>
      <c r="X271" s="106" t="e">
        <f t="shared" si="80"/>
        <v>#REF!</v>
      </c>
      <c r="Y271" s="106" t="e">
        <f t="shared" si="81"/>
        <v>#REF!</v>
      </c>
      <c r="Z271" s="105" t="e">
        <f t="shared" si="82"/>
        <v>#REF!</v>
      </c>
      <c r="AA271" s="105" t="e">
        <f t="shared" si="86"/>
        <v>#REF!</v>
      </c>
      <c r="AB271" s="105"/>
      <c r="AC271" s="107" t="str">
        <f t="shared" si="83"/>
        <v>BERTAHAP</v>
      </c>
      <c r="AD271" s="108">
        <f t="shared" si="84"/>
        <v>0</v>
      </c>
      <c r="AE271" s="109">
        <v>2</v>
      </c>
      <c r="AF271" s="110"/>
      <c r="AG271" s="105" t="e">
        <f>IF(AF271&gt;#REF!,"LB","KR")</f>
        <v>#REF!</v>
      </c>
      <c r="AH271" s="110">
        <v>2353197000</v>
      </c>
      <c r="AI271" s="110">
        <v>2652429000</v>
      </c>
      <c r="AJ271" s="110">
        <v>2816025000</v>
      </c>
      <c r="AK271" s="111">
        <v>2989711000</v>
      </c>
      <c r="AL271" s="111">
        <v>2816025000</v>
      </c>
      <c r="AM271" s="110">
        <v>2989711000</v>
      </c>
      <c r="AN271" s="110" t="e">
        <f t="shared" si="88"/>
        <v>#REF!</v>
      </c>
    </row>
    <row r="272" spans="1:40">
      <c r="A272" s="3">
        <f t="shared" si="85"/>
        <v>233</v>
      </c>
      <c r="B272" s="96">
        <v>6</v>
      </c>
      <c r="C272" s="97" t="s">
        <v>186</v>
      </c>
      <c r="D272" s="96">
        <v>17</v>
      </c>
      <c r="E272" s="99"/>
      <c r="F272" s="100" t="s">
        <v>67</v>
      </c>
      <c r="G272" s="101">
        <f t="shared" si="67"/>
        <v>85</v>
      </c>
      <c r="H272" s="101">
        <f t="shared" si="68"/>
        <v>74</v>
      </c>
      <c r="I272" s="102">
        <f t="shared" si="69"/>
        <v>26438045</v>
      </c>
      <c r="J272" s="102" t="e">
        <f>SUMIF($AN$4:$AN$22,D272,#REF!)</f>
        <v>#REF!</v>
      </c>
      <c r="K272" s="103" t="e">
        <f t="shared" si="70"/>
        <v>#REF!</v>
      </c>
      <c r="L272" s="104" t="e">
        <f>SUMIF($AN$4:$AN$22,D272,#REF!)</f>
        <v>#REF!</v>
      </c>
      <c r="M272" s="105" t="e">
        <f t="shared" si="71"/>
        <v>#REF!</v>
      </c>
      <c r="N272" s="105" t="e">
        <f t="shared" si="72"/>
        <v>#REF!</v>
      </c>
      <c r="O272" s="105" t="e">
        <f t="shared" si="73"/>
        <v>#REF!</v>
      </c>
      <c r="P272" s="105" t="e">
        <f t="shared" si="74"/>
        <v>#REF!</v>
      </c>
      <c r="Q272" s="106" t="e">
        <f t="shared" si="75"/>
        <v>#REF!</v>
      </c>
      <c r="R272" s="105" t="e">
        <f t="shared" si="75"/>
        <v>#REF!</v>
      </c>
      <c r="S272" s="105" t="e">
        <f t="shared" si="76"/>
        <v>#REF!</v>
      </c>
      <c r="T272" s="105"/>
      <c r="U272" s="105" t="e">
        <f t="shared" si="77"/>
        <v>#REF!</v>
      </c>
      <c r="V272" s="105" t="e">
        <f t="shared" si="78"/>
        <v>#REF!</v>
      </c>
      <c r="W272" s="105" t="e">
        <f t="shared" si="79"/>
        <v>#REF!</v>
      </c>
      <c r="X272" s="106" t="e">
        <f t="shared" si="80"/>
        <v>#REF!</v>
      </c>
      <c r="Y272" s="106" t="e">
        <f t="shared" si="81"/>
        <v>#REF!</v>
      </c>
      <c r="Z272" s="105" t="e">
        <f t="shared" si="82"/>
        <v>#REF!</v>
      </c>
      <c r="AA272" s="105" t="e">
        <f t="shared" si="86"/>
        <v>#REF!</v>
      </c>
      <c r="AB272" s="105"/>
      <c r="AC272" s="107" t="str">
        <f t="shared" si="83"/>
        <v>BERTAHAP</v>
      </c>
      <c r="AD272" s="108">
        <f t="shared" si="84"/>
        <v>0</v>
      </c>
      <c r="AE272" s="109">
        <v>2</v>
      </c>
      <c r="AF272" s="110"/>
      <c r="AG272" s="105" t="e">
        <f>IF(AF272&gt;#REF!,"LB","KR")</f>
        <v>#REF!</v>
      </c>
      <c r="AH272" s="110">
        <v>1934851000</v>
      </c>
      <c r="AI272" s="110">
        <v>2180886000</v>
      </c>
      <c r="AJ272" s="110">
        <v>2315398000</v>
      </c>
      <c r="AK272" s="111">
        <v>2458207000</v>
      </c>
      <c r="AL272" s="111">
        <v>2315398000</v>
      </c>
      <c r="AM272" s="110">
        <v>2458207000</v>
      </c>
      <c r="AN272" s="110" t="e">
        <f t="shared" si="88"/>
        <v>#REF!</v>
      </c>
    </row>
    <row r="273" spans="1:40">
      <c r="A273" s="3">
        <f t="shared" si="85"/>
        <v>234</v>
      </c>
      <c r="B273" s="96">
        <v>7</v>
      </c>
      <c r="C273" s="97" t="s">
        <v>186</v>
      </c>
      <c r="D273" s="96">
        <v>19</v>
      </c>
      <c r="E273" s="99"/>
      <c r="F273" s="100" t="s">
        <v>78</v>
      </c>
      <c r="G273" s="101">
        <f t="shared" si="67"/>
        <v>138</v>
      </c>
      <c r="H273" s="101">
        <f t="shared" si="68"/>
        <v>120</v>
      </c>
      <c r="I273" s="102">
        <f t="shared" si="69"/>
        <v>26438045</v>
      </c>
      <c r="J273" s="102" t="e">
        <f>SUMIF($AN$4:$AN$22,D273,#REF!)</f>
        <v>#REF!</v>
      </c>
      <c r="K273" s="103" t="e">
        <f t="shared" si="70"/>
        <v>#REF!</v>
      </c>
      <c r="L273" s="104" t="e">
        <f>SUMIF($AN$4:$AN$22,D273,#REF!)</f>
        <v>#REF!</v>
      </c>
      <c r="M273" s="105" t="e">
        <f t="shared" si="71"/>
        <v>#REF!</v>
      </c>
      <c r="N273" s="105" t="e">
        <f t="shared" si="72"/>
        <v>#REF!</v>
      </c>
      <c r="O273" s="105" t="e">
        <f t="shared" si="73"/>
        <v>#REF!</v>
      </c>
      <c r="P273" s="105" t="e">
        <f t="shared" si="74"/>
        <v>#REF!</v>
      </c>
      <c r="Q273" s="106" t="e">
        <f t="shared" si="75"/>
        <v>#REF!</v>
      </c>
      <c r="R273" s="105" t="e">
        <f t="shared" si="75"/>
        <v>#REF!</v>
      </c>
      <c r="S273" s="105" t="e">
        <f t="shared" si="76"/>
        <v>#REF!</v>
      </c>
      <c r="T273" s="105"/>
      <c r="U273" s="105" t="e">
        <f t="shared" si="77"/>
        <v>#REF!</v>
      </c>
      <c r="V273" s="105" t="e">
        <f t="shared" si="78"/>
        <v>#REF!</v>
      </c>
      <c r="W273" s="105" t="e">
        <f t="shared" si="79"/>
        <v>#REF!</v>
      </c>
      <c r="X273" s="106" t="e">
        <f t="shared" si="80"/>
        <v>#REF!</v>
      </c>
      <c r="Y273" s="106" t="e">
        <f t="shared" si="81"/>
        <v>#REF!</v>
      </c>
      <c r="Z273" s="105" t="e">
        <f t="shared" si="82"/>
        <v>#REF!</v>
      </c>
      <c r="AA273" s="105" t="e">
        <f t="shared" si="86"/>
        <v>#REF!</v>
      </c>
      <c r="AB273" s="105"/>
      <c r="AC273" s="107" t="str">
        <f t="shared" si="83"/>
        <v>BERTAHAP</v>
      </c>
      <c r="AD273" s="108">
        <f t="shared" si="84"/>
        <v>0</v>
      </c>
      <c r="AE273" s="109">
        <v>2</v>
      </c>
      <c r="AF273" s="110"/>
      <c r="AG273" s="105" t="e">
        <f>IF(AF273&gt;#REF!,"LB","KR")</f>
        <v>#REF!</v>
      </c>
      <c r="AH273" s="110">
        <v>3137596000</v>
      </c>
      <c r="AI273" s="110">
        <v>3536572000</v>
      </c>
      <c r="AJ273" s="110">
        <v>3754700000</v>
      </c>
      <c r="AK273" s="111">
        <v>3986282000</v>
      </c>
      <c r="AL273" s="111">
        <v>3754700000</v>
      </c>
      <c r="AM273" s="110">
        <v>3986282000</v>
      </c>
      <c r="AN273" s="110" t="e">
        <f t="shared" si="88"/>
        <v>#REF!</v>
      </c>
    </row>
    <row r="274" spans="1:40">
      <c r="A274" s="3">
        <f t="shared" si="85"/>
        <v>235</v>
      </c>
      <c r="B274" s="96">
        <v>8</v>
      </c>
      <c r="C274" s="97" t="s">
        <v>186</v>
      </c>
      <c r="D274" s="96">
        <v>21</v>
      </c>
      <c r="E274" s="99"/>
      <c r="F274" s="100" t="s">
        <v>84</v>
      </c>
      <c r="G274" s="101">
        <f t="shared" si="67"/>
        <v>132</v>
      </c>
      <c r="H274" s="101">
        <f t="shared" si="68"/>
        <v>112</v>
      </c>
      <c r="I274" s="102">
        <f t="shared" si="69"/>
        <v>26438045</v>
      </c>
      <c r="J274" s="102" t="e">
        <f>SUMIF($AN$4:$AN$22,D274,#REF!)</f>
        <v>#REF!</v>
      </c>
      <c r="K274" s="103" t="e">
        <f t="shared" si="70"/>
        <v>#REF!</v>
      </c>
      <c r="L274" s="104" t="e">
        <f>SUMIF($AN$4:$AN$22,D274,#REF!)</f>
        <v>#REF!</v>
      </c>
      <c r="M274" s="105" t="e">
        <f t="shared" si="71"/>
        <v>#REF!</v>
      </c>
      <c r="N274" s="105" t="e">
        <f t="shared" si="72"/>
        <v>#REF!</v>
      </c>
      <c r="O274" s="105" t="e">
        <f t="shared" si="73"/>
        <v>#REF!</v>
      </c>
      <c r="P274" s="105" t="e">
        <f t="shared" si="74"/>
        <v>#REF!</v>
      </c>
      <c r="Q274" s="106" t="e">
        <f t="shared" si="75"/>
        <v>#REF!</v>
      </c>
      <c r="R274" s="105" t="e">
        <f t="shared" si="75"/>
        <v>#REF!</v>
      </c>
      <c r="S274" s="105" t="e">
        <f t="shared" si="76"/>
        <v>#REF!</v>
      </c>
      <c r="T274" s="105"/>
      <c r="U274" s="105" t="e">
        <f t="shared" si="77"/>
        <v>#REF!</v>
      </c>
      <c r="V274" s="105" t="e">
        <f t="shared" si="78"/>
        <v>#REF!</v>
      </c>
      <c r="W274" s="105" t="e">
        <f t="shared" si="79"/>
        <v>#REF!</v>
      </c>
      <c r="X274" s="106" t="e">
        <f t="shared" si="80"/>
        <v>#REF!</v>
      </c>
      <c r="Y274" s="106" t="e">
        <f t="shared" si="81"/>
        <v>#REF!</v>
      </c>
      <c r="Z274" s="105" t="e">
        <f t="shared" si="82"/>
        <v>#REF!</v>
      </c>
      <c r="AA274" s="105" t="e">
        <f t="shared" si="86"/>
        <v>#REF!</v>
      </c>
      <c r="AB274" s="105"/>
      <c r="AC274" s="107" t="str">
        <f t="shared" si="83"/>
        <v>BERTAHAP</v>
      </c>
      <c r="AD274" s="108">
        <f t="shared" si="84"/>
        <v>0</v>
      </c>
      <c r="AE274" s="109">
        <v>2</v>
      </c>
      <c r="AF274" s="110"/>
      <c r="AG274" s="105" t="e">
        <f>IF(AF274&gt;#REF!,"LB","KR")</f>
        <v>#REF!</v>
      </c>
      <c r="AH274" s="110">
        <v>3038929000</v>
      </c>
      <c r="AI274" s="110">
        <v>3425359000</v>
      </c>
      <c r="AJ274" s="110">
        <v>3636628000</v>
      </c>
      <c r="AK274" s="111">
        <v>3860927000</v>
      </c>
      <c r="AL274" s="111">
        <v>3636628000</v>
      </c>
      <c r="AM274" s="110">
        <v>3860927000</v>
      </c>
      <c r="AN274" s="110" t="e">
        <f t="shared" si="88"/>
        <v>#REF!</v>
      </c>
    </row>
    <row r="275" spans="1:40">
      <c r="A275" s="3">
        <f t="shared" si="85"/>
        <v>236</v>
      </c>
      <c r="B275" s="96">
        <v>1</v>
      </c>
      <c r="C275" s="97" t="s">
        <v>187</v>
      </c>
      <c r="D275" s="98" t="s">
        <v>19</v>
      </c>
      <c r="E275" s="99"/>
      <c r="F275" s="100" t="s">
        <v>72</v>
      </c>
      <c r="G275" s="101">
        <f t="shared" si="67"/>
        <v>175</v>
      </c>
      <c r="H275" s="101">
        <f t="shared" si="68"/>
        <v>156</v>
      </c>
      <c r="I275" s="102">
        <f t="shared" si="69"/>
        <v>26438045</v>
      </c>
      <c r="J275" s="102" t="e">
        <f>SUMIF($AN$4:$AN$22,D275,#REF!)</f>
        <v>#REF!</v>
      </c>
      <c r="K275" s="103" t="e">
        <f t="shared" si="70"/>
        <v>#REF!</v>
      </c>
      <c r="L275" s="104" t="e">
        <f>SUMIF($AN$4:$AN$22,D275,#REF!)</f>
        <v>#REF!</v>
      </c>
      <c r="M275" s="105" t="e">
        <f t="shared" si="71"/>
        <v>#REF!</v>
      </c>
      <c r="N275" s="105" t="e">
        <f t="shared" si="72"/>
        <v>#REF!</v>
      </c>
      <c r="O275" s="105" t="e">
        <f t="shared" si="73"/>
        <v>#REF!</v>
      </c>
      <c r="P275" s="105" t="e">
        <f t="shared" si="74"/>
        <v>#REF!</v>
      </c>
      <c r="Q275" s="106" t="e">
        <f t="shared" si="75"/>
        <v>#REF!</v>
      </c>
      <c r="R275" s="105" t="e">
        <f t="shared" si="75"/>
        <v>#REF!</v>
      </c>
      <c r="S275" s="105" t="e">
        <f t="shared" si="76"/>
        <v>#REF!</v>
      </c>
      <c r="T275" s="105"/>
      <c r="U275" s="105" t="e">
        <f t="shared" si="77"/>
        <v>#REF!</v>
      </c>
      <c r="V275" s="105" t="e">
        <f t="shared" si="78"/>
        <v>#REF!</v>
      </c>
      <c r="W275" s="105" t="e">
        <f t="shared" si="79"/>
        <v>#REF!</v>
      </c>
      <c r="X275" s="106" t="e">
        <f t="shared" si="80"/>
        <v>#REF!</v>
      </c>
      <c r="Y275" s="106" t="e">
        <f t="shared" si="81"/>
        <v>#REF!</v>
      </c>
      <c r="Z275" s="105" t="e">
        <f t="shared" si="82"/>
        <v>#REF!</v>
      </c>
      <c r="AA275" s="105" t="e">
        <f t="shared" si="86"/>
        <v>#REF!</v>
      </c>
      <c r="AB275" s="105"/>
      <c r="AC275" s="107" t="str">
        <f t="shared" si="83"/>
        <v>BERTAHAP</v>
      </c>
      <c r="AD275" s="108">
        <f t="shared" si="84"/>
        <v>0</v>
      </c>
      <c r="AE275" s="109">
        <v>2</v>
      </c>
      <c r="AF275" s="110"/>
      <c r="AG275" s="105" t="e">
        <f>IF(AF275&gt;#REF!,"LB","KR")</f>
        <v>#REF!</v>
      </c>
      <c r="AH275" s="110">
        <v>4155835000</v>
      </c>
      <c r="AI275" s="110">
        <v>4684289000</v>
      </c>
      <c r="AJ275" s="110">
        <v>4973206000</v>
      </c>
      <c r="AK275" s="111">
        <v>5279943000</v>
      </c>
      <c r="AL275" s="111">
        <v>4973206000</v>
      </c>
      <c r="AM275" s="110">
        <v>5279943000</v>
      </c>
      <c r="AN275" s="110" t="e">
        <f t="shared" si="88"/>
        <v>#REF!</v>
      </c>
    </row>
    <row r="276" spans="1:40">
      <c r="A276" s="3">
        <f t="shared" si="85"/>
        <v>237</v>
      </c>
      <c r="B276" s="96">
        <v>2</v>
      </c>
      <c r="C276" s="97" t="s">
        <v>187</v>
      </c>
      <c r="D276" s="98" t="s">
        <v>29</v>
      </c>
      <c r="E276" s="99"/>
      <c r="F276" s="100" t="s">
        <v>74</v>
      </c>
      <c r="G276" s="101">
        <f t="shared" si="67"/>
        <v>85</v>
      </c>
      <c r="H276" s="101">
        <f t="shared" si="68"/>
        <v>74</v>
      </c>
      <c r="I276" s="102">
        <f t="shared" si="69"/>
        <v>26438045</v>
      </c>
      <c r="J276" s="102" t="e">
        <f>SUMIF($AN$4:$AN$22,D276,#REF!)</f>
        <v>#REF!</v>
      </c>
      <c r="K276" s="103" t="e">
        <f t="shared" si="70"/>
        <v>#REF!</v>
      </c>
      <c r="L276" s="104" t="e">
        <f>SUMIF($AN$4:$AN$22,D276,#REF!)</f>
        <v>#REF!</v>
      </c>
      <c r="M276" s="105" t="e">
        <f t="shared" si="71"/>
        <v>#REF!</v>
      </c>
      <c r="N276" s="105" t="e">
        <f t="shared" si="72"/>
        <v>#REF!</v>
      </c>
      <c r="O276" s="105" t="e">
        <f t="shared" si="73"/>
        <v>#REF!</v>
      </c>
      <c r="P276" s="105" t="e">
        <f t="shared" si="74"/>
        <v>#REF!</v>
      </c>
      <c r="Q276" s="106" t="e">
        <f t="shared" si="75"/>
        <v>#REF!</v>
      </c>
      <c r="R276" s="105" t="e">
        <f t="shared" si="75"/>
        <v>#REF!</v>
      </c>
      <c r="S276" s="105" t="e">
        <f t="shared" si="76"/>
        <v>#REF!</v>
      </c>
      <c r="T276" s="105"/>
      <c r="U276" s="105" t="e">
        <f t="shared" si="77"/>
        <v>#REF!</v>
      </c>
      <c r="V276" s="105" t="e">
        <f t="shared" si="78"/>
        <v>#REF!</v>
      </c>
      <c r="W276" s="105" t="e">
        <f t="shared" si="79"/>
        <v>#REF!</v>
      </c>
      <c r="X276" s="106" t="e">
        <f t="shared" si="80"/>
        <v>#REF!</v>
      </c>
      <c r="Y276" s="106" t="e">
        <f t="shared" si="81"/>
        <v>#REF!</v>
      </c>
      <c r="Z276" s="105" t="e">
        <f t="shared" si="82"/>
        <v>#REF!</v>
      </c>
      <c r="AA276" s="105" t="e">
        <f t="shared" si="86"/>
        <v>#REF!</v>
      </c>
      <c r="AB276" s="105"/>
      <c r="AC276" s="107" t="str">
        <f t="shared" si="83"/>
        <v>BERTAHAP</v>
      </c>
      <c r="AD276" s="108">
        <f t="shared" si="84"/>
        <v>0</v>
      </c>
      <c r="AE276" s="109">
        <v>2</v>
      </c>
      <c r="AF276" s="110"/>
      <c r="AG276" s="105" t="e">
        <f>IF(AF276&gt;#REF!,"LB","KR")</f>
        <v>#REF!</v>
      </c>
      <c r="AH276" s="110">
        <v>1934851000</v>
      </c>
      <c r="AI276" s="110">
        <v>2180886000</v>
      </c>
      <c r="AJ276" s="110">
        <v>2315398000</v>
      </c>
      <c r="AK276" s="111">
        <v>2458207000</v>
      </c>
      <c r="AL276" s="111">
        <v>2315398000</v>
      </c>
      <c r="AM276" s="110">
        <v>2458207000</v>
      </c>
      <c r="AN276" s="110" t="e">
        <f t="shared" si="88"/>
        <v>#REF!</v>
      </c>
    </row>
    <row r="277" spans="1:40">
      <c r="A277" s="3">
        <f t="shared" si="85"/>
        <v>238</v>
      </c>
      <c r="B277" s="96">
        <v>3</v>
      </c>
      <c r="C277" s="97" t="s">
        <v>187</v>
      </c>
      <c r="D277" s="98" t="s">
        <v>32</v>
      </c>
      <c r="E277" s="99"/>
      <c r="F277" s="100" t="s">
        <v>56</v>
      </c>
      <c r="G277" s="101">
        <f t="shared" si="67"/>
        <v>85</v>
      </c>
      <c r="H277" s="101">
        <f t="shared" si="68"/>
        <v>74</v>
      </c>
      <c r="I277" s="102">
        <f t="shared" si="69"/>
        <v>26438045</v>
      </c>
      <c r="J277" s="102" t="e">
        <f>SUMIF($AN$4:$AN$22,D277,#REF!)</f>
        <v>#REF!</v>
      </c>
      <c r="K277" s="103" t="e">
        <f t="shared" si="70"/>
        <v>#REF!</v>
      </c>
      <c r="L277" s="104" t="e">
        <f>SUMIF($AN$4:$AN$22,D277,#REF!)</f>
        <v>#REF!</v>
      </c>
      <c r="M277" s="105" t="e">
        <f t="shared" si="71"/>
        <v>#REF!</v>
      </c>
      <c r="N277" s="105" t="e">
        <f t="shared" si="72"/>
        <v>#REF!</v>
      </c>
      <c r="O277" s="105" t="e">
        <f t="shared" si="73"/>
        <v>#REF!</v>
      </c>
      <c r="P277" s="105" t="e">
        <f t="shared" si="74"/>
        <v>#REF!</v>
      </c>
      <c r="Q277" s="106" t="e">
        <f t="shared" si="75"/>
        <v>#REF!</v>
      </c>
      <c r="R277" s="105" t="e">
        <f t="shared" si="75"/>
        <v>#REF!</v>
      </c>
      <c r="S277" s="105" t="e">
        <f t="shared" si="76"/>
        <v>#REF!</v>
      </c>
      <c r="T277" s="105"/>
      <c r="U277" s="105" t="e">
        <f t="shared" si="77"/>
        <v>#REF!</v>
      </c>
      <c r="V277" s="105" t="e">
        <f t="shared" si="78"/>
        <v>#REF!</v>
      </c>
      <c r="W277" s="105" t="e">
        <f t="shared" si="79"/>
        <v>#REF!</v>
      </c>
      <c r="X277" s="106" t="e">
        <f t="shared" si="80"/>
        <v>#REF!</v>
      </c>
      <c r="Y277" s="106" t="e">
        <f t="shared" si="81"/>
        <v>#REF!</v>
      </c>
      <c r="Z277" s="105" t="e">
        <f t="shared" si="82"/>
        <v>#REF!</v>
      </c>
      <c r="AA277" s="105" t="e">
        <f t="shared" si="86"/>
        <v>#REF!</v>
      </c>
      <c r="AB277" s="105"/>
      <c r="AC277" s="107" t="str">
        <f t="shared" si="83"/>
        <v>BERTAHAP</v>
      </c>
      <c r="AD277" s="108">
        <f t="shared" si="84"/>
        <v>0</v>
      </c>
      <c r="AE277" s="109">
        <v>2</v>
      </c>
      <c r="AF277" s="110"/>
      <c r="AG277" s="105" t="e">
        <f>IF(AF277&gt;#REF!,"LB","KR")</f>
        <v>#REF!</v>
      </c>
      <c r="AH277" s="110">
        <v>1934851000</v>
      </c>
      <c r="AI277" s="110">
        <v>2180886000</v>
      </c>
      <c r="AJ277" s="110">
        <v>2315398000</v>
      </c>
      <c r="AK277" s="111">
        <v>2458207000</v>
      </c>
      <c r="AL277" s="111">
        <v>2315398000</v>
      </c>
      <c r="AM277" s="110">
        <v>2458207000</v>
      </c>
      <c r="AN277" s="110" t="e">
        <f t="shared" si="88"/>
        <v>#REF!</v>
      </c>
    </row>
    <row r="278" spans="1:40">
      <c r="A278" s="3">
        <f t="shared" si="85"/>
        <v>239</v>
      </c>
      <c r="B278" s="96">
        <v>4</v>
      </c>
      <c r="C278" s="97" t="s">
        <v>187</v>
      </c>
      <c r="D278" s="98" t="s">
        <v>38</v>
      </c>
      <c r="E278" s="99"/>
      <c r="F278" s="100" t="s">
        <v>58</v>
      </c>
      <c r="G278" s="101">
        <f t="shared" si="67"/>
        <v>101</v>
      </c>
      <c r="H278" s="101">
        <f t="shared" si="68"/>
        <v>90</v>
      </c>
      <c r="I278" s="102">
        <f t="shared" si="69"/>
        <v>26438045</v>
      </c>
      <c r="J278" s="102" t="e">
        <f>SUMIF($AN$4:$AN$22,D278,#REF!)</f>
        <v>#REF!</v>
      </c>
      <c r="K278" s="103" t="e">
        <f t="shared" si="70"/>
        <v>#REF!</v>
      </c>
      <c r="L278" s="104" t="e">
        <f>SUMIF($AN$4:$AN$22,D278,#REF!)</f>
        <v>#REF!</v>
      </c>
      <c r="M278" s="105" t="e">
        <f t="shared" si="71"/>
        <v>#REF!</v>
      </c>
      <c r="N278" s="105" t="e">
        <f t="shared" si="72"/>
        <v>#REF!</v>
      </c>
      <c r="O278" s="105" t="e">
        <f t="shared" si="73"/>
        <v>#REF!</v>
      </c>
      <c r="P278" s="105" t="e">
        <f t="shared" si="74"/>
        <v>#REF!</v>
      </c>
      <c r="Q278" s="106" t="e">
        <f t="shared" si="75"/>
        <v>#REF!</v>
      </c>
      <c r="R278" s="105" t="e">
        <f t="shared" si="75"/>
        <v>#REF!</v>
      </c>
      <c r="S278" s="105" t="e">
        <f t="shared" si="76"/>
        <v>#REF!</v>
      </c>
      <c r="T278" s="105"/>
      <c r="U278" s="105" t="e">
        <f t="shared" si="77"/>
        <v>#REF!</v>
      </c>
      <c r="V278" s="105" t="e">
        <f t="shared" si="78"/>
        <v>#REF!</v>
      </c>
      <c r="W278" s="105" t="e">
        <f t="shared" si="79"/>
        <v>#REF!</v>
      </c>
      <c r="X278" s="106" t="e">
        <f t="shared" si="80"/>
        <v>#REF!</v>
      </c>
      <c r="Y278" s="106" t="e">
        <f t="shared" si="81"/>
        <v>#REF!</v>
      </c>
      <c r="Z278" s="105" t="e">
        <f t="shared" si="82"/>
        <v>#REF!</v>
      </c>
      <c r="AA278" s="105" t="e">
        <f t="shared" si="86"/>
        <v>#REF!</v>
      </c>
      <c r="AB278" s="105"/>
      <c r="AC278" s="107" t="str">
        <f t="shared" si="83"/>
        <v>BERTAHAP</v>
      </c>
      <c r="AD278" s="108">
        <f t="shared" si="84"/>
        <v>0</v>
      </c>
      <c r="AE278" s="109">
        <v>2</v>
      </c>
      <c r="AF278" s="110"/>
      <c r="AG278" s="105" t="e">
        <f>IF(AF278&gt;#REF!,"LB","KR")</f>
        <v>#REF!</v>
      </c>
      <c r="AH278" s="110">
        <v>2353197000</v>
      </c>
      <c r="AI278" s="110">
        <v>2652429000</v>
      </c>
      <c r="AJ278" s="110">
        <v>2816025000</v>
      </c>
      <c r="AK278" s="111">
        <v>2989711000</v>
      </c>
      <c r="AL278" s="111">
        <v>2816025000</v>
      </c>
      <c r="AM278" s="110">
        <v>2989711000</v>
      </c>
      <c r="AN278" s="110" t="e">
        <f t="shared" si="88"/>
        <v>#REF!</v>
      </c>
    </row>
    <row r="279" spans="1:40">
      <c r="A279" s="3">
        <f t="shared" si="85"/>
        <v>240</v>
      </c>
      <c r="B279" s="96">
        <v>5</v>
      </c>
      <c r="C279" s="97" t="s">
        <v>187</v>
      </c>
      <c r="D279" s="96">
        <v>15</v>
      </c>
      <c r="E279" s="99"/>
      <c r="F279" s="100" t="s">
        <v>64</v>
      </c>
      <c r="G279" s="101">
        <f t="shared" si="67"/>
        <v>101</v>
      </c>
      <c r="H279" s="101">
        <f t="shared" si="68"/>
        <v>90</v>
      </c>
      <c r="I279" s="102">
        <f t="shared" si="69"/>
        <v>26438045</v>
      </c>
      <c r="J279" s="102" t="e">
        <f>SUMIF($AN$4:$AN$22,D279,#REF!)</f>
        <v>#REF!</v>
      </c>
      <c r="K279" s="103" t="e">
        <f t="shared" si="70"/>
        <v>#REF!</v>
      </c>
      <c r="L279" s="104" t="e">
        <f>SUMIF($AN$4:$AN$22,D279,#REF!)</f>
        <v>#REF!</v>
      </c>
      <c r="M279" s="105" t="e">
        <f t="shared" si="71"/>
        <v>#REF!</v>
      </c>
      <c r="N279" s="105" t="e">
        <f t="shared" si="72"/>
        <v>#REF!</v>
      </c>
      <c r="O279" s="105" t="e">
        <f t="shared" si="73"/>
        <v>#REF!</v>
      </c>
      <c r="P279" s="105" t="e">
        <f t="shared" si="74"/>
        <v>#REF!</v>
      </c>
      <c r="Q279" s="106" t="e">
        <f t="shared" si="75"/>
        <v>#REF!</v>
      </c>
      <c r="R279" s="105" t="e">
        <f t="shared" si="75"/>
        <v>#REF!</v>
      </c>
      <c r="S279" s="105" t="e">
        <f t="shared" si="76"/>
        <v>#REF!</v>
      </c>
      <c r="T279" s="105"/>
      <c r="U279" s="105" t="e">
        <f t="shared" si="77"/>
        <v>#REF!</v>
      </c>
      <c r="V279" s="105" t="e">
        <f t="shared" si="78"/>
        <v>#REF!</v>
      </c>
      <c r="W279" s="105" t="e">
        <f t="shared" si="79"/>
        <v>#REF!</v>
      </c>
      <c r="X279" s="106" t="e">
        <f t="shared" si="80"/>
        <v>#REF!</v>
      </c>
      <c r="Y279" s="106" t="e">
        <f t="shared" si="81"/>
        <v>#REF!</v>
      </c>
      <c r="Z279" s="105" t="e">
        <f t="shared" si="82"/>
        <v>#REF!</v>
      </c>
      <c r="AA279" s="105" t="e">
        <f t="shared" si="86"/>
        <v>#REF!</v>
      </c>
      <c r="AB279" s="105"/>
      <c r="AC279" s="107" t="str">
        <f t="shared" si="83"/>
        <v>BERTAHAP</v>
      </c>
      <c r="AD279" s="108">
        <f t="shared" si="84"/>
        <v>0</v>
      </c>
      <c r="AE279" s="109">
        <v>2</v>
      </c>
      <c r="AF279" s="110"/>
      <c r="AG279" s="105" t="e">
        <f>IF(AF279&gt;#REF!,"LB","KR")</f>
        <v>#REF!</v>
      </c>
      <c r="AH279" s="110">
        <v>2353197000</v>
      </c>
      <c r="AI279" s="110">
        <v>2652429000</v>
      </c>
      <c r="AJ279" s="110">
        <v>2816025000</v>
      </c>
      <c r="AK279" s="111">
        <v>2989711000</v>
      </c>
      <c r="AL279" s="111">
        <v>2816025000</v>
      </c>
      <c r="AM279" s="110">
        <v>2989711000</v>
      </c>
      <c r="AN279" s="110" t="e">
        <f t="shared" si="88"/>
        <v>#REF!</v>
      </c>
    </row>
    <row r="280" spans="1:40">
      <c r="A280" s="3">
        <f t="shared" si="85"/>
        <v>241</v>
      </c>
      <c r="B280" s="96">
        <v>6</v>
      </c>
      <c r="C280" s="97" t="s">
        <v>187</v>
      </c>
      <c r="D280" s="96">
        <v>17</v>
      </c>
      <c r="E280" s="99"/>
      <c r="F280" s="100" t="s">
        <v>67</v>
      </c>
      <c r="G280" s="101">
        <f t="shared" si="67"/>
        <v>85</v>
      </c>
      <c r="H280" s="101">
        <f t="shared" si="68"/>
        <v>74</v>
      </c>
      <c r="I280" s="102">
        <f t="shared" si="69"/>
        <v>26438045</v>
      </c>
      <c r="J280" s="102" t="e">
        <f>SUMIF($AN$4:$AN$22,D280,#REF!)</f>
        <v>#REF!</v>
      </c>
      <c r="K280" s="103" t="e">
        <f t="shared" si="70"/>
        <v>#REF!</v>
      </c>
      <c r="L280" s="104" t="e">
        <f>SUMIF($AN$4:$AN$22,D280,#REF!)</f>
        <v>#REF!</v>
      </c>
      <c r="M280" s="105" t="e">
        <f t="shared" si="71"/>
        <v>#REF!</v>
      </c>
      <c r="N280" s="105" t="e">
        <f t="shared" si="72"/>
        <v>#REF!</v>
      </c>
      <c r="O280" s="105" t="e">
        <f t="shared" si="73"/>
        <v>#REF!</v>
      </c>
      <c r="P280" s="105" t="e">
        <f t="shared" si="74"/>
        <v>#REF!</v>
      </c>
      <c r="Q280" s="106" t="e">
        <f t="shared" si="75"/>
        <v>#REF!</v>
      </c>
      <c r="R280" s="105" t="e">
        <f t="shared" si="75"/>
        <v>#REF!</v>
      </c>
      <c r="S280" s="105" t="e">
        <f t="shared" si="76"/>
        <v>#REF!</v>
      </c>
      <c r="T280" s="105"/>
      <c r="U280" s="105" t="e">
        <f t="shared" si="77"/>
        <v>#REF!</v>
      </c>
      <c r="V280" s="105" t="e">
        <f t="shared" si="78"/>
        <v>#REF!</v>
      </c>
      <c r="W280" s="105" t="e">
        <f t="shared" si="79"/>
        <v>#REF!</v>
      </c>
      <c r="X280" s="106" t="e">
        <f t="shared" si="80"/>
        <v>#REF!</v>
      </c>
      <c r="Y280" s="106" t="e">
        <f t="shared" si="81"/>
        <v>#REF!</v>
      </c>
      <c r="Z280" s="105" t="e">
        <f t="shared" si="82"/>
        <v>#REF!</v>
      </c>
      <c r="AA280" s="105" t="e">
        <f t="shared" si="86"/>
        <v>#REF!</v>
      </c>
      <c r="AB280" s="105"/>
      <c r="AC280" s="107" t="str">
        <f t="shared" si="83"/>
        <v>BERTAHAP</v>
      </c>
      <c r="AD280" s="108">
        <f t="shared" si="84"/>
        <v>0</v>
      </c>
      <c r="AE280" s="109">
        <v>2</v>
      </c>
      <c r="AF280" s="110"/>
      <c r="AG280" s="105" t="e">
        <f>IF(AF280&gt;#REF!,"LB","KR")</f>
        <v>#REF!</v>
      </c>
      <c r="AH280" s="110">
        <v>1934851000</v>
      </c>
      <c r="AI280" s="110">
        <v>2180886000</v>
      </c>
      <c r="AJ280" s="110">
        <v>2315398000</v>
      </c>
      <c r="AK280" s="111">
        <v>2458207000</v>
      </c>
      <c r="AL280" s="111">
        <v>2315398000</v>
      </c>
      <c r="AM280" s="110">
        <v>2458207000</v>
      </c>
      <c r="AN280" s="110" t="e">
        <f t="shared" si="88"/>
        <v>#REF!</v>
      </c>
    </row>
    <row r="281" spans="1:40">
      <c r="A281" s="3">
        <f t="shared" si="85"/>
        <v>242</v>
      </c>
      <c r="B281" s="96">
        <v>7</v>
      </c>
      <c r="C281" s="97" t="s">
        <v>187</v>
      </c>
      <c r="D281" s="96">
        <v>19</v>
      </c>
      <c r="E281" s="99"/>
      <c r="F281" s="100" t="s">
        <v>78</v>
      </c>
      <c r="G281" s="101">
        <f t="shared" si="67"/>
        <v>138</v>
      </c>
      <c r="H281" s="101">
        <f t="shared" si="68"/>
        <v>120</v>
      </c>
      <c r="I281" s="102">
        <f t="shared" si="69"/>
        <v>26438045</v>
      </c>
      <c r="J281" s="102" t="e">
        <f>SUMIF($AN$4:$AN$22,D281,#REF!)</f>
        <v>#REF!</v>
      </c>
      <c r="K281" s="103" t="e">
        <f t="shared" si="70"/>
        <v>#REF!</v>
      </c>
      <c r="L281" s="104" t="e">
        <f>SUMIF($AN$4:$AN$22,D281,#REF!)</f>
        <v>#REF!</v>
      </c>
      <c r="M281" s="105" t="e">
        <f t="shared" si="71"/>
        <v>#REF!</v>
      </c>
      <c r="N281" s="105" t="e">
        <f t="shared" si="72"/>
        <v>#REF!</v>
      </c>
      <c r="O281" s="105" t="e">
        <f t="shared" si="73"/>
        <v>#REF!</v>
      </c>
      <c r="P281" s="105" t="e">
        <f t="shared" si="74"/>
        <v>#REF!</v>
      </c>
      <c r="Q281" s="106" t="e">
        <f t="shared" si="75"/>
        <v>#REF!</v>
      </c>
      <c r="R281" s="105" t="e">
        <f t="shared" si="75"/>
        <v>#REF!</v>
      </c>
      <c r="S281" s="105" t="e">
        <f t="shared" si="76"/>
        <v>#REF!</v>
      </c>
      <c r="T281" s="105"/>
      <c r="U281" s="105" t="e">
        <f t="shared" si="77"/>
        <v>#REF!</v>
      </c>
      <c r="V281" s="105" t="e">
        <f t="shared" si="78"/>
        <v>#REF!</v>
      </c>
      <c r="W281" s="105" t="e">
        <f t="shared" si="79"/>
        <v>#REF!</v>
      </c>
      <c r="X281" s="106" t="e">
        <f t="shared" si="80"/>
        <v>#REF!</v>
      </c>
      <c r="Y281" s="106" t="e">
        <f t="shared" si="81"/>
        <v>#REF!</v>
      </c>
      <c r="Z281" s="105" t="e">
        <f t="shared" si="82"/>
        <v>#REF!</v>
      </c>
      <c r="AA281" s="105" t="e">
        <f t="shared" si="86"/>
        <v>#REF!</v>
      </c>
      <c r="AB281" s="105"/>
      <c r="AC281" s="107" t="str">
        <f t="shared" si="83"/>
        <v>BERTAHAP</v>
      </c>
      <c r="AD281" s="108">
        <f t="shared" si="84"/>
        <v>0</v>
      </c>
      <c r="AE281" s="109">
        <v>2</v>
      </c>
      <c r="AF281" s="110"/>
      <c r="AG281" s="105" t="e">
        <f>IF(AF281&gt;#REF!,"LB","KR")</f>
        <v>#REF!</v>
      </c>
      <c r="AH281" s="110">
        <v>3137596000</v>
      </c>
      <c r="AI281" s="110">
        <v>3536572000</v>
      </c>
      <c r="AJ281" s="110">
        <v>3754700000</v>
      </c>
      <c r="AK281" s="111">
        <v>3986282000</v>
      </c>
      <c r="AL281" s="111">
        <v>3754700000</v>
      </c>
      <c r="AM281" s="110">
        <v>3986282000</v>
      </c>
      <c r="AN281" s="110" t="e">
        <f t="shared" si="88"/>
        <v>#REF!</v>
      </c>
    </row>
    <row r="282" spans="1:40">
      <c r="A282" s="3">
        <f t="shared" si="85"/>
        <v>243</v>
      </c>
      <c r="B282" s="96">
        <v>8</v>
      </c>
      <c r="C282" s="97" t="s">
        <v>187</v>
      </c>
      <c r="D282" s="96">
        <v>21</v>
      </c>
      <c r="E282" s="99"/>
      <c r="F282" s="100" t="s">
        <v>84</v>
      </c>
      <c r="G282" s="101">
        <f t="shared" si="67"/>
        <v>132</v>
      </c>
      <c r="H282" s="101">
        <f t="shared" si="68"/>
        <v>112</v>
      </c>
      <c r="I282" s="102">
        <f t="shared" si="69"/>
        <v>26438045</v>
      </c>
      <c r="J282" s="102" t="e">
        <f>SUMIF($AN$4:$AN$22,D282,#REF!)</f>
        <v>#REF!</v>
      </c>
      <c r="K282" s="103" t="e">
        <f t="shared" si="70"/>
        <v>#REF!</v>
      </c>
      <c r="L282" s="104" t="e">
        <f>SUMIF($AN$4:$AN$22,D282,#REF!)</f>
        <v>#REF!</v>
      </c>
      <c r="M282" s="105" t="e">
        <f t="shared" si="71"/>
        <v>#REF!</v>
      </c>
      <c r="N282" s="105" t="e">
        <f t="shared" si="72"/>
        <v>#REF!</v>
      </c>
      <c r="O282" s="105" t="e">
        <f t="shared" si="73"/>
        <v>#REF!</v>
      </c>
      <c r="P282" s="105" t="e">
        <f t="shared" si="74"/>
        <v>#REF!</v>
      </c>
      <c r="Q282" s="106" t="e">
        <f t="shared" si="75"/>
        <v>#REF!</v>
      </c>
      <c r="R282" s="105" t="e">
        <f t="shared" si="75"/>
        <v>#REF!</v>
      </c>
      <c r="S282" s="105" t="e">
        <f t="shared" si="76"/>
        <v>#REF!</v>
      </c>
      <c r="T282" s="105"/>
      <c r="U282" s="105" t="e">
        <f t="shared" si="77"/>
        <v>#REF!</v>
      </c>
      <c r="V282" s="105" t="e">
        <f t="shared" si="78"/>
        <v>#REF!</v>
      </c>
      <c r="W282" s="105" t="e">
        <f t="shared" si="79"/>
        <v>#REF!</v>
      </c>
      <c r="X282" s="106" t="e">
        <f t="shared" si="80"/>
        <v>#REF!</v>
      </c>
      <c r="Y282" s="106" t="e">
        <f t="shared" si="81"/>
        <v>#REF!</v>
      </c>
      <c r="Z282" s="105" t="e">
        <f t="shared" si="82"/>
        <v>#REF!</v>
      </c>
      <c r="AA282" s="105" t="e">
        <f t="shared" si="86"/>
        <v>#REF!</v>
      </c>
      <c r="AB282" s="105"/>
      <c r="AC282" s="107" t="str">
        <f t="shared" si="83"/>
        <v>BERTAHAP</v>
      </c>
      <c r="AD282" s="108">
        <f t="shared" si="84"/>
        <v>0</v>
      </c>
      <c r="AE282" s="109">
        <v>2</v>
      </c>
      <c r="AF282" s="110"/>
      <c r="AG282" s="105" t="e">
        <f>IF(AF282&gt;#REF!,"LB","KR")</f>
        <v>#REF!</v>
      </c>
      <c r="AH282" s="110">
        <v>3038929000</v>
      </c>
      <c r="AI282" s="110">
        <v>3425359000</v>
      </c>
      <c r="AJ282" s="110">
        <v>3636628000</v>
      </c>
      <c r="AK282" s="111">
        <v>3860927000</v>
      </c>
      <c r="AL282" s="111">
        <v>3636628000</v>
      </c>
      <c r="AM282" s="110">
        <v>3860927000</v>
      </c>
      <c r="AN282" s="110" t="e">
        <f t="shared" si="88"/>
        <v>#REF!</v>
      </c>
    </row>
    <row r="283" spans="1:40">
      <c r="A283" s="3">
        <f t="shared" si="85"/>
        <v>244</v>
      </c>
      <c r="B283" s="96">
        <v>1</v>
      </c>
      <c r="C283" s="97" t="s">
        <v>188</v>
      </c>
      <c r="D283" s="98" t="s">
        <v>19</v>
      </c>
      <c r="E283" s="99"/>
      <c r="F283" s="100" t="s">
        <v>72</v>
      </c>
      <c r="G283" s="101">
        <f t="shared" si="67"/>
        <v>175</v>
      </c>
      <c r="H283" s="101">
        <f t="shared" si="68"/>
        <v>156</v>
      </c>
      <c r="I283" s="102">
        <f t="shared" si="69"/>
        <v>26438045</v>
      </c>
      <c r="J283" s="102" t="e">
        <f>SUMIF($AN$4:$AN$22,D283,#REF!)</f>
        <v>#REF!</v>
      </c>
      <c r="K283" s="103" t="e">
        <f t="shared" si="70"/>
        <v>#REF!</v>
      </c>
      <c r="L283" s="104" t="e">
        <f>SUMIF($AN$4:$AN$22,D283,#REF!)</f>
        <v>#REF!</v>
      </c>
      <c r="M283" s="105" t="e">
        <f t="shared" si="71"/>
        <v>#REF!</v>
      </c>
      <c r="N283" s="105" t="e">
        <f t="shared" si="72"/>
        <v>#REF!</v>
      </c>
      <c r="O283" s="105" t="e">
        <f t="shared" si="73"/>
        <v>#REF!</v>
      </c>
      <c r="P283" s="105" t="e">
        <f t="shared" si="74"/>
        <v>#REF!</v>
      </c>
      <c r="Q283" s="106" t="e">
        <f t="shared" si="75"/>
        <v>#REF!</v>
      </c>
      <c r="R283" s="105" t="e">
        <f t="shared" si="75"/>
        <v>#REF!</v>
      </c>
      <c r="S283" s="105" t="e">
        <f t="shared" si="76"/>
        <v>#REF!</v>
      </c>
      <c r="T283" s="105"/>
      <c r="U283" s="105" t="e">
        <f t="shared" si="77"/>
        <v>#REF!</v>
      </c>
      <c r="V283" s="105" t="e">
        <f t="shared" si="78"/>
        <v>#REF!</v>
      </c>
      <c r="W283" s="105" t="e">
        <f t="shared" si="79"/>
        <v>#REF!</v>
      </c>
      <c r="X283" s="106" t="e">
        <f t="shared" si="80"/>
        <v>#REF!</v>
      </c>
      <c r="Y283" s="106" t="e">
        <f t="shared" si="81"/>
        <v>#REF!</v>
      </c>
      <c r="Z283" s="105" t="e">
        <f t="shared" si="82"/>
        <v>#REF!</v>
      </c>
      <c r="AA283" s="105" t="e">
        <f t="shared" si="86"/>
        <v>#REF!</v>
      </c>
      <c r="AB283" s="105"/>
      <c r="AC283" s="107" t="str">
        <f t="shared" si="83"/>
        <v>BERTAHAP</v>
      </c>
      <c r="AD283" s="108">
        <f t="shared" si="84"/>
        <v>0</v>
      </c>
      <c r="AE283" s="109">
        <v>2</v>
      </c>
      <c r="AF283" s="110"/>
      <c r="AG283" s="105" t="e">
        <f>IF(AF283&gt;#REF!,"LB","KR")</f>
        <v>#REF!</v>
      </c>
      <c r="AH283" s="110">
        <v>4155835000</v>
      </c>
      <c r="AI283" s="110">
        <v>4684289000</v>
      </c>
      <c r="AJ283" s="110">
        <v>4973206000</v>
      </c>
      <c r="AK283" s="111">
        <v>5279943000</v>
      </c>
      <c r="AL283" s="111">
        <v>4973206000</v>
      </c>
      <c r="AM283" s="110">
        <v>5279943000</v>
      </c>
      <c r="AN283" s="110" t="e">
        <f t="shared" si="88"/>
        <v>#REF!</v>
      </c>
    </row>
    <row r="284" spans="1:40">
      <c r="A284" s="3">
        <f t="shared" si="85"/>
        <v>245</v>
      </c>
      <c r="B284" s="96">
        <v>2</v>
      </c>
      <c r="C284" s="97" t="s">
        <v>188</v>
      </c>
      <c r="D284" s="98" t="s">
        <v>29</v>
      </c>
      <c r="E284" s="99"/>
      <c r="F284" s="100" t="s">
        <v>74</v>
      </c>
      <c r="G284" s="101">
        <f t="shared" si="67"/>
        <v>85</v>
      </c>
      <c r="H284" s="101">
        <f t="shared" si="68"/>
        <v>74</v>
      </c>
      <c r="I284" s="102">
        <f t="shared" si="69"/>
        <v>26438045</v>
      </c>
      <c r="J284" s="102" t="e">
        <f>SUMIF($AN$4:$AN$22,D284,#REF!)</f>
        <v>#REF!</v>
      </c>
      <c r="K284" s="103" t="e">
        <f t="shared" si="70"/>
        <v>#REF!</v>
      </c>
      <c r="L284" s="104" t="e">
        <f>SUMIF($AN$4:$AN$22,D284,#REF!)</f>
        <v>#REF!</v>
      </c>
      <c r="M284" s="105" t="e">
        <f t="shared" si="71"/>
        <v>#REF!</v>
      </c>
      <c r="N284" s="105" t="e">
        <f t="shared" si="72"/>
        <v>#REF!</v>
      </c>
      <c r="O284" s="105" t="e">
        <f t="shared" si="73"/>
        <v>#REF!</v>
      </c>
      <c r="P284" s="105" t="e">
        <f t="shared" si="74"/>
        <v>#REF!</v>
      </c>
      <c r="Q284" s="106" t="e">
        <f t="shared" si="75"/>
        <v>#REF!</v>
      </c>
      <c r="R284" s="105" t="e">
        <f t="shared" si="75"/>
        <v>#REF!</v>
      </c>
      <c r="S284" s="105" t="e">
        <f t="shared" si="76"/>
        <v>#REF!</v>
      </c>
      <c r="T284" s="105"/>
      <c r="U284" s="105" t="e">
        <f t="shared" si="77"/>
        <v>#REF!</v>
      </c>
      <c r="V284" s="105" t="e">
        <f t="shared" si="78"/>
        <v>#REF!</v>
      </c>
      <c r="W284" s="105" t="e">
        <f t="shared" si="79"/>
        <v>#REF!</v>
      </c>
      <c r="X284" s="106" t="e">
        <f t="shared" si="80"/>
        <v>#REF!</v>
      </c>
      <c r="Y284" s="106" t="e">
        <f t="shared" si="81"/>
        <v>#REF!</v>
      </c>
      <c r="Z284" s="105" t="e">
        <f t="shared" si="82"/>
        <v>#REF!</v>
      </c>
      <c r="AA284" s="105" t="e">
        <f t="shared" si="86"/>
        <v>#REF!</v>
      </c>
      <c r="AB284" s="105"/>
      <c r="AC284" s="107" t="str">
        <f t="shared" si="83"/>
        <v>BERTAHAP</v>
      </c>
      <c r="AD284" s="108">
        <f t="shared" si="84"/>
        <v>0</v>
      </c>
      <c r="AE284" s="109">
        <v>2</v>
      </c>
      <c r="AF284" s="110"/>
      <c r="AG284" s="105" t="e">
        <f>IF(AF284&gt;#REF!,"LB","KR")</f>
        <v>#REF!</v>
      </c>
      <c r="AH284" s="110">
        <v>1934851000</v>
      </c>
      <c r="AI284" s="110">
        <v>2180886000</v>
      </c>
      <c r="AJ284" s="110">
        <v>2315398000</v>
      </c>
      <c r="AK284" s="111">
        <v>2458207000</v>
      </c>
      <c r="AL284" s="111">
        <v>2315398000</v>
      </c>
      <c r="AM284" s="110">
        <v>2458207000</v>
      </c>
      <c r="AN284" s="110" t="e">
        <f t="shared" ref="AN284:AN318" si="89">ROUNDUP((AA284*(1+$J$5)),-3)</f>
        <v>#REF!</v>
      </c>
    </row>
    <row r="285" spans="1:40">
      <c r="A285" s="3">
        <f t="shared" si="85"/>
        <v>246</v>
      </c>
      <c r="B285" s="96">
        <v>3</v>
      </c>
      <c r="C285" s="97" t="s">
        <v>188</v>
      </c>
      <c r="D285" s="98" t="s">
        <v>32</v>
      </c>
      <c r="E285" s="99"/>
      <c r="F285" s="100" t="s">
        <v>56</v>
      </c>
      <c r="G285" s="101">
        <f t="shared" si="67"/>
        <v>85</v>
      </c>
      <c r="H285" s="101">
        <f t="shared" si="68"/>
        <v>74</v>
      </c>
      <c r="I285" s="102">
        <f t="shared" si="69"/>
        <v>26438045</v>
      </c>
      <c r="J285" s="102" t="e">
        <f>SUMIF($AN$4:$AN$22,D285,#REF!)</f>
        <v>#REF!</v>
      </c>
      <c r="K285" s="103" t="e">
        <f t="shared" si="70"/>
        <v>#REF!</v>
      </c>
      <c r="L285" s="104" t="e">
        <f>SUMIF($AN$4:$AN$22,D285,#REF!)</f>
        <v>#REF!</v>
      </c>
      <c r="M285" s="105" t="e">
        <f t="shared" si="71"/>
        <v>#REF!</v>
      </c>
      <c r="N285" s="105" t="e">
        <f t="shared" si="72"/>
        <v>#REF!</v>
      </c>
      <c r="O285" s="105" t="e">
        <f t="shared" si="73"/>
        <v>#REF!</v>
      </c>
      <c r="P285" s="105" t="e">
        <f t="shared" si="74"/>
        <v>#REF!</v>
      </c>
      <c r="Q285" s="106" t="e">
        <f t="shared" si="75"/>
        <v>#REF!</v>
      </c>
      <c r="R285" s="105" t="e">
        <f t="shared" si="75"/>
        <v>#REF!</v>
      </c>
      <c r="S285" s="105" t="e">
        <f t="shared" si="76"/>
        <v>#REF!</v>
      </c>
      <c r="T285" s="105"/>
      <c r="U285" s="105" t="e">
        <f t="shared" si="77"/>
        <v>#REF!</v>
      </c>
      <c r="V285" s="105" t="e">
        <f t="shared" si="78"/>
        <v>#REF!</v>
      </c>
      <c r="W285" s="105" t="e">
        <f t="shared" si="79"/>
        <v>#REF!</v>
      </c>
      <c r="X285" s="106" t="e">
        <f t="shared" si="80"/>
        <v>#REF!</v>
      </c>
      <c r="Y285" s="106" t="e">
        <f t="shared" si="81"/>
        <v>#REF!</v>
      </c>
      <c r="Z285" s="105" t="e">
        <f t="shared" si="82"/>
        <v>#REF!</v>
      </c>
      <c r="AA285" s="105" t="e">
        <f t="shared" si="86"/>
        <v>#REF!</v>
      </c>
      <c r="AB285" s="105"/>
      <c r="AC285" s="107" t="str">
        <f t="shared" si="83"/>
        <v>BERTAHAP</v>
      </c>
      <c r="AD285" s="108">
        <f t="shared" si="84"/>
        <v>0</v>
      </c>
      <c r="AE285" s="109">
        <v>2</v>
      </c>
      <c r="AF285" s="110"/>
      <c r="AG285" s="105" t="e">
        <f>IF(AF285&gt;#REF!,"LB","KR")</f>
        <v>#REF!</v>
      </c>
      <c r="AH285" s="110">
        <v>1934851000</v>
      </c>
      <c r="AI285" s="110">
        <v>2180886000</v>
      </c>
      <c r="AJ285" s="110">
        <v>2315398000</v>
      </c>
      <c r="AK285" s="111">
        <v>2458207000</v>
      </c>
      <c r="AL285" s="111">
        <v>2315398000</v>
      </c>
      <c r="AM285" s="110">
        <v>2458207000</v>
      </c>
      <c r="AN285" s="110" t="e">
        <f t="shared" si="89"/>
        <v>#REF!</v>
      </c>
    </row>
    <row r="286" spans="1:40">
      <c r="A286" s="3">
        <f t="shared" si="85"/>
        <v>247</v>
      </c>
      <c r="B286" s="96">
        <v>4</v>
      </c>
      <c r="C286" s="97" t="s">
        <v>188</v>
      </c>
      <c r="D286" s="98" t="s">
        <v>38</v>
      </c>
      <c r="E286" s="99"/>
      <c r="F286" s="100" t="s">
        <v>58</v>
      </c>
      <c r="G286" s="101">
        <f t="shared" si="67"/>
        <v>101</v>
      </c>
      <c r="H286" s="101">
        <f t="shared" si="68"/>
        <v>90</v>
      </c>
      <c r="I286" s="102">
        <f t="shared" si="69"/>
        <v>26438045</v>
      </c>
      <c r="J286" s="102" t="e">
        <f>SUMIF($AN$4:$AN$22,D286,#REF!)</f>
        <v>#REF!</v>
      </c>
      <c r="K286" s="103" t="e">
        <f t="shared" si="70"/>
        <v>#REF!</v>
      </c>
      <c r="L286" s="104" t="e">
        <f>SUMIF($AN$4:$AN$22,D286,#REF!)</f>
        <v>#REF!</v>
      </c>
      <c r="M286" s="105" t="e">
        <f t="shared" si="71"/>
        <v>#REF!</v>
      </c>
      <c r="N286" s="105" t="e">
        <f t="shared" si="72"/>
        <v>#REF!</v>
      </c>
      <c r="O286" s="105" t="e">
        <f t="shared" si="73"/>
        <v>#REF!</v>
      </c>
      <c r="P286" s="105" t="e">
        <f t="shared" si="74"/>
        <v>#REF!</v>
      </c>
      <c r="Q286" s="106" t="e">
        <f t="shared" si="75"/>
        <v>#REF!</v>
      </c>
      <c r="R286" s="105" t="e">
        <f t="shared" si="75"/>
        <v>#REF!</v>
      </c>
      <c r="S286" s="105" t="e">
        <f t="shared" si="76"/>
        <v>#REF!</v>
      </c>
      <c r="T286" s="105"/>
      <c r="U286" s="105" t="e">
        <f t="shared" si="77"/>
        <v>#REF!</v>
      </c>
      <c r="V286" s="105" t="e">
        <f t="shared" si="78"/>
        <v>#REF!</v>
      </c>
      <c r="W286" s="105" t="e">
        <f t="shared" si="79"/>
        <v>#REF!</v>
      </c>
      <c r="X286" s="106" t="e">
        <f t="shared" si="80"/>
        <v>#REF!</v>
      </c>
      <c r="Y286" s="106" t="e">
        <f t="shared" si="81"/>
        <v>#REF!</v>
      </c>
      <c r="Z286" s="105" t="e">
        <f t="shared" si="82"/>
        <v>#REF!</v>
      </c>
      <c r="AA286" s="105" t="e">
        <f t="shared" si="86"/>
        <v>#REF!</v>
      </c>
      <c r="AB286" s="105"/>
      <c r="AC286" s="107" t="str">
        <f t="shared" si="83"/>
        <v>BERTAHAP</v>
      </c>
      <c r="AD286" s="108">
        <f t="shared" si="84"/>
        <v>0</v>
      </c>
      <c r="AE286" s="109">
        <v>2</v>
      </c>
      <c r="AF286" s="110"/>
      <c r="AG286" s="105" t="e">
        <f>IF(AF286&gt;#REF!,"LB","KR")</f>
        <v>#REF!</v>
      </c>
      <c r="AH286" s="110">
        <v>2353197000</v>
      </c>
      <c r="AI286" s="110">
        <v>2652429000</v>
      </c>
      <c r="AJ286" s="110">
        <v>2816025000</v>
      </c>
      <c r="AK286" s="111">
        <v>2989711000</v>
      </c>
      <c r="AL286" s="111">
        <v>2816025000</v>
      </c>
      <c r="AM286" s="110">
        <v>2989711000</v>
      </c>
      <c r="AN286" s="110" t="e">
        <f t="shared" si="89"/>
        <v>#REF!</v>
      </c>
    </row>
    <row r="287" spans="1:40">
      <c r="A287" s="3">
        <f t="shared" si="85"/>
        <v>248</v>
      </c>
      <c r="B287" s="96">
        <v>5</v>
      </c>
      <c r="C287" s="97" t="s">
        <v>188</v>
      </c>
      <c r="D287" s="98" t="s">
        <v>44</v>
      </c>
      <c r="E287" s="99"/>
      <c r="F287" s="100" t="s">
        <v>60</v>
      </c>
      <c r="G287" s="101">
        <f t="shared" si="67"/>
        <v>101</v>
      </c>
      <c r="H287" s="101">
        <f t="shared" si="68"/>
        <v>90</v>
      </c>
      <c r="I287" s="102">
        <f t="shared" si="69"/>
        <v>26438045</v>
      </c>
      <c r="J287" s="102" t="e">
        <f>SUMIF($AN$4:$AN$22,D287,#REF!)</f>
        <v>#REF!</v>
      </c>
      <c r="K287" s="103" t="e">
        <f t="shared" si="70"/>
        <v>#REF!</v>
      </c>
      <c r="L287" s="104" t="e">
        <f>SUMIF($AN$4:$AN$22,D287,#REF!)</f>
        <v>#REF!</v>
      </c>
      <c r="M287" s="105" t="e">
        <f t="shared" si="71"/>
        <v>#REF!</v>
      </c>
      <c r="N287" s="105" t="e">
        <f t="shared" si="72"/>
        <v>#REF!</v>
      </c>
      <c r="O287" s="105" t="e">
        <f t="shared" si="73"/>
        <v>#REF!</v>
      </c>
      <c r="P287" s="105" t="e">
        <f t="shared" si="74"/>
        <v>#REF!</v>
      </c>
      <c r="Q287" s="106" t="e">
        <f t="shared" si="75"/>
        <v>#REF!</v>
      </c>
      <c r="R287" s="105" t="e">
        <f t="shared" si="75"/>
        <v>#REF!</v>
      </c>
      <c r="S287" s="105" t="e">
        <f t="shared" si="76"/>
        <v>#REF!</v>
      </c>
      <c r="T287" s="105"/>
      <c r="U287" s="105" t="e">
        <f t="shared" si="77"/>
        <v>#REF!</v>
      </c>
      <c r="V287" s="105" t="e">
        <f t="shared" si="78"/>
        <v>#REF!</v>
      </c>
      <c r="W287" s="105" t="e">
        <f t="shared" si="79"/>
        <v>#REF!</v>
      </c>
      <c r="X287" s="106" t="e">
        <f t="shared" si="80"/>
        <v>#REF!</v>
      </c>
      <c r="Y287" s="106" t="e">
        <f t="shared" si="81"/>
        <v>#REF!</v>
      </c>
      <c r="Z287" s="105" t="e">
        <f t="shared" si="82"/>
        <v>#REF!</v>
      </c>
      <c r="AA287" s="105" t="e">
        <f t="shared" si="86"/>
        <v>#REF!</v>
      </c>
      <c r="AB287" s="105"/>
      <c r="AC287" s="107" t="str">
        <f t="shared" si="83"/>
        <v>BERTAHAP</v>
      </c>
      <c r="AD287" s="108">
        <f t="shared" si="84"/>
        <v>0</v>
      </c>
      <c r="AE287" s="109">
        <v>2</v>
      </c>
      <c r="AF287" s="110"/>
      <c r="AG287" s="105" t="e">
        <f>IF(AF287&gt;#REF!,"LB","KR")</f>
        <v>#REF!</v>
      </c>
      <c r="AH287" s="110">
        <v>2353197000</v>
      </c>
      <c r="AI287" s="110">
        <v>2652429000</v>
      </c>
      <c r="AJ287" s="110">
        <v>2816025000</v>
      </c>
      <c r="AK287" s="111">
        <v>2989711000</v>
      </c>
      <c r="AL287" s="111">
        <v>2816025000</v>
      </c>
      <c r="AM287" s="110">
        <v>2989711000</v>
      </c>
      <c r="AN287" s="110" t="e">
        <f t="shared" si="89"/>
        <v>#REF!</v>
      </c>
    </row>
    <row r="288" spans="1:40">
      <c r="A288" s="3">
        <f t="shared" si="85"/>
        <v>249</v>
      </c>
      <c r="B288" s="96">
        <v>6</v>
      </c>
      <c r="C288" s="97" t="s">
        <v>188</v>
      </c>
      <c r="D288" s="96">
        <v>11</v>
      </c>
      <c r="E288" s="99"/>
      <c r="F288" s="100" t="s">
        <v>62</v>
      </c>
      <c r="G288" s="101">
        <f t="shared" si="67"/>
        <v>101</v>
      </c>
      <c r="H288" s="101">
        <f t="shared" si="68"/>
        <v>90</v>
      </c>
      <c r="I288" s="102">
        <f t="shared" si="69"/>
        <v>26438045</v>
      </c>
      <c r="J288" s="102" t="e">
        <f>SUMIF($AN$4:$AN$22,D288,#REF!)</f>
        <v>#REF!</v>
      </c>
      <c r="K288" s="103" t="e">
        <f t="shared" si="70"/>
        <v>#REF!</v>
      </c>
      <c r="L288" s="104" t="e">
        <f>SUMIF($AN$4:$AN$22,D288,#REF!)</f>
        <v>#REF!</v>
      </c>
      <c r="M288" s="105" t="e">
        <f t="shared" si="71"/>
        <v>#REF!</v>
      </c>
      <c r="N288" s="105" t="e">
        <f t="shared" si="72"/>
        <v>#REF!</v>
      </c>
      <c r="O288" s="105" t="e">
        <f t="shared" si="73"/>
        <v>#REF!</v>
      </c>
      <c r="P288" s="105" t="e">
        <f t="shared" si="74"/>
        <v>#REF!</v>
      </c>
      <c r="Q288" s="106" t="e">
        <f t="shared" si="75"/>
        <v>#REF!</v>
      </c>
      <c r="R288" s="105" t="e">
        <f t="shared" si="75"/>
        <v>#REF!</v>
      </c>
      <c r="S288" s="105" t="e">
        <f t="shared" si="76"/>
        <v>#REF!</v>
      </c>
      <c r="T288" s="105"/>
      <c r="U288" s="105" t="e">
        <f t="shared" si="77"/>
        <v>#REF!</v>
      </c>
      <c r="V288" s="105" t="e">
        <f t="shared" si="78"/>
        <v>#REF!</v>
      </c>
      <c r="W288" s="105" t="e">
        <f t="shared" si="79"/>
        <v>#REF!</v>
      </c>
      <c r="X288" s="106" t="e">
        <f t="shared" si="80"/>
        <v>#REF!</v>
      </c>
      <c r="Y288" s="106" t="e">
        <f t="shared" si="81"/>
        <v>#REF!</v>
      </c>
      <c r="Z288" s="105" t="e">
        <f t="shared" si="82"/>
        <v>#REF!</v>
      </c>
      <c r="AA288" s="105" t="e">
        <f t="shared" si="86"/>
        <v>#REF!</v>
      </c>
      <c r="AB288" s="105"/>
      <c r="AC288" s="107" t="str">
        <f t="shared" si="83"/>
        <v>BERTAHAP</v>
      </c>
      <c r="AD288" s="108">
        <f t="shared" si="84"/>
        <v>0</v>
      </c>
      <c r="AE288" s="109">
        <v>2</v>
      </c>
      <c r="AF288" s="110"/>
      <c r="AG288" s="105" t="e">
        <f>IF(AF288&gt;#REF!,"LB","KR")</f>
        <v>#REF!</v>
      </c>
      <c r="AH288" s="110">
        <v>2353197000</v>
      </c>
      <c r="AI288" s="110">
        <v>2652429000</v>
      </c>
      <c r="AJ288" s="110">
        <v>2816025000</v>
      </c>
      <c r="AK288" s="111">
        <v>2989711000</v>
      </c>
      <c r="AL288" s="111">
        <v>2816025000</v>
      </c>
      <c r="AM288" s="110">
        <v>2989711000</v>
      </c>
      <c r="AN288" s="110" t="e">
        <f t="shared" si="89"/>
        <v>#REF!</v>
      </c>
    </row>
    <row r="289" spans="1:40">
      <c r="A289" s="3">
        <f t="shared" si="85"/>
        <v>250</v>
      </c>
      <c r="B289" s="96">
        <v>7</v>
      </c>
      <c r="C289" s="97" t="s">
        <v>188</v>
      </c>
      <c r="D289" s="96">
        <v>15</v>
      </c>
      <c r="E289" s="99"/>
      <c r="F289" s="100" t="s">
        <v>64</v>
      </c>
      <c r="G289" s="101">
        <f t="shared" si="67"/>
        <v>101</v>
      </c>
      <c r="H289" s="101">
        <f t="shared" si="68"/>
        <v>90</v>
      </c>
      <c r="I289" s="102">
        <f t="shared" si="69"/>
        <v>26438045</v>
      </c>
      <c r="J289" s="102" t="e">
        <f>SUMIF($AN$4:$AN$22,D289,#REF!)</f>
        <v>#REF!</v>
      </c>
      <c r="K289" s="103" t="e">
        <f t="shared" si="70"/>
        <v>#REF!</v>
      </c>
      <c r="L289" s="104" t="e">
        <f>SUMIF($AN$4:$AN$22,D289,#REF!)</f>
        <v>#REF!</v>
      </c>
      <c r="M289" s="105" t="e">
        <f t="shared" si="71"/>
        <v>#REF!</v>
      </c>
      <c r="N289" s="105" t="e">
        <f t="shared" si="72"/>
        <v>#REF!</v>
      </c>
      <c r="O289" s="105" t="e">
        <f t="shared" si="73"/>
        <v>#REF!</v>
      </c>
      <c r="P289" s="105" t="e">
        <f t="shared" si="74"/>
        <v>#REF!</v>
      </c>
      <c r="Q289" s="106" t="e">
        <f t="shared" si="75"/>
        <v>#REF!</v>
      </c>
      <c r="R289" s="105" t="e">
        <f t="shared" si="75"/>
        <v>#REF!</v>
      </c>
      <c r="S289" s="105" t="e">
        <f t="shared" si="76"/>
        <v>#REF!</v>
      </c>
      <c r="T289" s="105"/>
      <c r="U289" s="105" t="e">
        <f t="shared" si="77"/>
        <v>#REF!</v>
      </c>
      <c r="V289" s="105" t="e">
        <f t="shared" si="78"/>
        <v>#REF!</v>
      </c>
      <c r="W289" s="105" t="e">
        <f t="shared" si="79"/>
        <v>#REF!</v>
      </c>
      <c r="X289" s="106" t="e">
        <f t="shared" si="80"/>
        <v>#REF!</v>
      </c>
      <c r="Y289" s="106" t="e">
        <f t="shared" si="81"/>
        <v>#REF!</v>
      </c>
      <c r="Z289" s="105" t="e">
        <f t="shared" si="82"/>
        <v>#REF!</v>
      </c>
      <c r="AA289" s="105" t="e">
        <f t="shared" si="86"/>
        <v>#REF!</v>
      </c>
      <c r="AB289" s="105"/>
      <c r="AC289" s="107" t="str">
        <f t="shared" si="83"/>
        <v>BERTAHAP</v>
      </c>
      <c r="AD289" s="108">
        <f t="shared" si="84"/>
        <v>0</v>
      </c>
      <c r="AE289" s="109">
        <v>2</v>
      </c>
      <c r="AF289" s="110"/>
      <c r="AG289" s="105" t="e">
        <f>IF(AF289&gt;#REF!,"LB","KR")</f>
        <v>#REF!</v>
      </c>
      <c r="AH289" s="110">
        <v>2353197000</v>
      </c>
      <c r="AI289" s="110">
        <v>2652429000</v>
      </c>
      <c r="AJ289" s="110">
        <v>2816025000</v>
      </c>
      <c r="AK289" s="111">
        <v>2989711000</v>
      </c>
      <c r="AL289" s="111">
        <v>2816025000</v>
      </c>
      <c r="AM289" s="110">
        <v>2989711000</v>
      </c>
      <c r="AN289" s="110" t="e">
        <f t="shared" si="89"/>
        <v>#REF!</v>
      </c>
    </row>
    <row r="290" spans="1:40">
      <c r="A290" s="3">
        <f t="shared" si="85"/>
        <v>251</v>
      </c>
      <c r="B290" s="96">
        <v>8</v>
      </c>
      <c r="C290" s="97" t="s">
        <v>188</v>
      </c>
      <c r="D290" s="96">
        <v>17</v>
      </c>
      <c r="E290" s="99"/>
      <c r="F290" s="100" t="s">
        <v>67</v>
      </c>
      <c r="G290" s="101">
        <f t="shared" si="67"/>
        <v>85</v>
      </c>
      <c r="H290" s="101">
        <f t="shared" si="68"/>
        <v>74</v>
      </c>
      <c r="I290" s="102">
        <f t="shared" si="69"/>
        <v>26438045</v>
      </c>
      <c r="J290" s="102" t="e">
        <f>SUMIF($AN$4:$AN$22,D290,#REF!)</f>
        <v>#REF!</v>
      </c>
      <c r="K290" s="103" t="e">
        <f t="shared" si="70"/>
        <v>#REF!</v>
      </c>
      <c r="L290" s="104" t="e">
        <f>SUMIF($AN$4:$AN$22,D290,#REF!)</f>
        <v>#REF!</v>
      </c>
      <c r="M290" s="105" t="e">
        <f t="shared" si="71"/>
        <v>#REF!</v>
      </c>
      <c r="N290" s="105" t="e">
        <f t="shared" si="72"/>
        <v>#REF!</v>
      </c>
      <c r="O290" s="105" t="e">
        <f t="shared" si="73"/>
        <v>#REF!</v>
      </c>
      <c r="P290" s="105" t="e">
        <f t="shared" si="74"/>
        <v>#REF!</v>
      </c>
      <c r="Q290" s="106" t="e">
        <f t="shared" si="75"/>
        <v>#REF!</v>
      </c>
      <c r="R290" s="105" t="e">
        <f t="shared" si="75"/>
        <v>#REF!</v>
      </c>
      <c r="S290" s="105" t="e">
        <f t="shared" si="76"/>
        <v>#REF!</v>
      </c>
      <c r="T290" s="105"/>
      <c r="U290" s="105" t="e">
        <f t="shared" si="77"/>
        <v>#REF!</v>
      </c>
      <c r="V290" s="105" t="e">
        <f t="shared" si="78"/>
        <v>#REF!</v>
      </c>
      <c r="W290" s="105" t="e">
        <f t="shared" si="79"/>
        <v>#REF!</v>
      </c>
      <c r="X290" s="106" t="e">
        <f t="shared" si="80"/>
        <v>#REF!</v>
      </c>
      <c r="Y290" s="106" t="e">
        <f t="shared" si="81"/>
        <v>#REF!</v>
      </c>
      <c r="Z290" s="105" t="e">
        <f t="shared" si="82"/>
        <v>#REF!</v>
      </c>
      <c r="AA290" s="105" t="e">
        <f t="shared" si="86"/>
        <v>#REF!</v>
      </c>
      <c r="AB290" s="105"/>
      <c r="AC290" s="107" t="str">
        <f t="shared" si="83"/>
        <v>BERTAHAP</v>
      </c>
      <c r="AD290" s="108">
        <f t="shared" si="84"/>
        <v>0</v>
      </c>
      <c r="AE290" s="109">
        <v>2</v>
      </c>
      <c r="AF290" s="110"/>
      <c r="AG290" s="105" t="e">
        <f>IF(AF290&gt;#REF!,"LB","KR")</f>
        <v>#REF!</v>
      </c>
      <c r="AH290" s="110">
        <v>1934851000</v>
      </c>
      <c r="AI290" s="110">
        <v>2180886000</v>
      </c>
      <c r="AJ290" s="110">
        <v>2315398000</v>
      </c>
      <c r="AK290" s="111">
        <v>2458207000</v>
      </c>
      <c r="AL290" s="111">
        <v>2315398000</v>
      </c>
      <c r="AM290" s="110">
        <v>2458207000</v>
      </c>
      <c r="AN290" s="110" t="e">
        <f t="shared" si="89"/>
        <v>#REF!</v>
      </c>
    </row>
    <row r="291" spans="1:40">
      <c r="A291" s="3">
        <f t="shared" si="85"/>
        <v>252</v>
      </c>
      <c r="B291" s="96">
        <v>9</v>
      </c>
      <c r="C291" s="97" t="s">
        <v>188</v>
      </c>
      <c r="D291" s="96">
        <v>19</v>
      </c>
      <c r="E291" s="99"/>
      <c r="F291" s="100" t="s">
        <v>78</v>
      </c>
      <c r="G291" s="101">
        <f t="shared" si="67"/>
        <v>138</v>
      </c>
      <c r="H291" s="101">
        <f t="shared" si="68"/>
        <v>120</v>
      </c>
      <c r="I291" s="102">
        <f t="shared" si="69"/>
        <v>26438045</v>
      </c>
      <c r="J291" s="102" t="e">
        <f>SUMIF($AN$4:$AN$22,D291,#REF!)</f>
        <v>#REF!</v>
      </c>
      <c r="K291" s="103" t="e">
        <f t="shared" si="70"/>
        <v>#REF!</v>
      </c>
      <c r="L291" s="104" t="e">
        <f>SUMIF($AN$4:$AN$22,D291,#REF!)</f>
        <v>#REF!</v>
      </c>
      <c r="M291" s="105" t="e">
        <f t="shared" si="71"/>
        <v>#REF!</v>
      </c>
      <c r="N291" s="105" t="e">
        <f t="shared" si="72"/>
        <v>#REF!</v>
      </c>
      <c r="O291" s="105" t="e">
        <f t="shared" si="73"/>
        <v>#REF!</v>
      </c>
      <c r="P291" s="105" t="e">
        <f t="shared" si="74"/>
        <v>#REF!</v>
      </c>
      <c r="Q291" s="106" t="e">
        <f t="shared" si="75"/>
        <v>#REF!</v>
      </c>
      <c r="R291" s="105" t="e">
        <f t="shared" si="75"/>
        <v>#REF!</v>
      </c>
      <c r="S291" s="105" t="e">
        <f t="shared" si="76"/>
        <v>#REF!</v>
      </c>
      <c r="T291" s="105"/>
      <c r="U291" s="105" t="e">
        <f t="shared" si="77"/>
        <v>#REF!</v>
      </c>
      <c r="V291" s="105" t="e">
        <f t="shared" si="78"/>
        <v>#REF!</v>
      </c>
      <c r="W291" s="105" t="e">
        <f t="shared" si="79"/>
        <v>#REF!</v>
      </c>
      <c r="X291" s="106" t="e">
        <f t="shared" si="80"/>
        <v>#REF!</v>
      </c>
      <c r="Y291" s="106" t="e">
        <f t="shared" si="81"/>
        <v>#REF!</v>
      </c>
      <c r="Z291" s="105" t="e">
        <f t="shared" si="82"/>
        <v>#REF!</v>
      </c>
      <c r="AA291" s="105" t="e">
        <f t="shared" si="86"/>
        <v>#REF!</v>
      </c>
      <c r="AB291" s="105"/>
      <c r="AC291" s="107" t="str">
        <f t="shared" si="83"/>
        <v>BERTAHAP</v>
      </c>
      <c r="AD291" s="108">
        <f t="shared" si="84"/>
        <v>0</v>
      </c>
      <c r="AE291" s="109">
        <v>2</v>
      </c>
      <c r="AF291" s="110"/>
      <c r="AG291" s="105" t="e">
        <f>IF(AF291&gt;#REF!,"LB","KR")</f>
        <v>#REF!</v>
      </c>
      <c r="AH291" s="110">
        <v>3137596000</v>
      </c>
      <c r="AI291" s="110">
        <v>3536572000</v>
      </c>
      <c r="AJ291" s="110">
        <v>3754700000</v>
      </c>
      <c r="AK291" s="111">
        <v>3986282000</v>
      </c>
      <c r="AL291" s="111">
        <v>3754700000</v>
      </c>
      <c r="AM291" s="110">
        <v>3986282000</v>
      </c>
      <c r="AN291" s="110" t="e">
        <f t="shared" si="89"/>
        <v>#REF!</v>
      </c>
    </row>
    <row r="292" spans="1:40">
      <c r="A292" s="3">
        <f t="shared" si="85"/>
        <v>253</v>
      </c>
      <c r="B292" s="96">
        <v>10</v>
      </c>
      <c r="C292" s="97" t="s">
        <v>188</v>
      </c>
      <c r="D292" s="96">
        <v>21</v>
      </c>
      <c r="E292" s="99"/>
      <c r="F292" s="100" t="s">
        <v>84</v>
      </c>
      <c r="G292" s="101">
        <f t="shared" si="67"/>
        <v>132</v>
      </c>
      <c r="H292" s="101">
        <f t="shared" si="68"/>
        <v>112</v>
      </c>
      <c r="I292" s="102">
        <f t="shared" si="69"/>
        <v>26438045</v>
      </c>
      <c r="J292" s="102" t="e">
        <f>SUMIF($AN$4:$AN$22,D292,#REF!)</f>
        <v>#REF!</v>
      </c>
      <c r="K292" s="103" t="e">
        <f t="shared" si="70"/>
        <v>#REF!</v>
      </c>
      <c r="L292" s="104" t="e">
        <f>SUMIF($AN$4:$AN$22,D292,#REF!)</f>
        <v>#REF!</v>
      </c>
      <c r="M292" s="105" t="e">
        <f t="shared" si="71"/>
        <v>#REF!</v>
      </c>
      <c r="N292" s="105" t="e">
        <f t="shared" si="72"/>
        <v>#REF!</v>
      </c>
      <c r="O292" s="105" t="e">
        <f t="shared" si="73"/>
        <v>#REF!</v>
      </c>
      <c r="P292" s="105" t="e">
        <f t="shared" si="74"/>
        <v>#REF!</v>
      </c>
      <c r="Q292" s="106" t="e">
        <f t="shared" si="75"/>
        <v>#REF!</v>
      </c>
      <c r="R292" s="105" t="e">
        <f t="shared" si="75"/>
        <v>#REF!</v>
      </c>
      <c r="S292" s="105" t="e">
        <f t="shared" si="76"/>
        <v>#REF!</v>
      </c>
      <c r="T292" s="105"/>
      <c r="U292" s="105" t="e">
        <f t="shared" si="77"/>
        <v>#REF!</v>
      </c>
      <c r="V292" s="105" t="e">
        <f t="shared" si="78"/>
        <v>#REF!</v>
      </c>
      <c r="W292" s="105" t="e">
        <f t="shared" si="79"/>
        <v>#REF!</v>
      </c>
      <c r="X292" s="106" t="e">
        <f t="shared" si="80"/>
        <v>#REF!</v>
      </c>
      <c r="Y292" s="106" t="e">
        <f t="shared" si="81"/>
        <v>#REF!</v>
      </c>
      <c r="Z292" s="105" t="e">
        <f t="shared" si="82"/>
        <v>#REF!</v>
      </c>
      <c r="AA292" s="105" t="e">
        <f t="shared" si="86"/>
        <v>#REF!</v>
      </c>
      <c r="AB292" s="105"/>
      <c r="AC292" s="107" t="str">
        <f t="shared" si="83"/>
        <v>BERTAHAP</v>
      </c>
      <c r="AD292" s="108">
        <f t="shared" si="84"/>
        <v>0</v>
      </c>
      <c r="AE292" s="109">
        <v>2</v>
      </c>
      <c r="AF292" s="110"/>
      <c r="AG292" s="105" t="e">
        <f>IF(AF292&gt;#REF!,"LB","KR")</f>
        <v>#REF!</v>
      </c>
      <c r="AH292" s="110">
        <v>3038929000</v>
      </c>
      <c r="AI292" s="110">
        <v>3425359000</v>
      </c>
      <c r="AJ292" s="110">
        <v>3636628000</v>
      </c>
      <c r="AK292" s="111">
        <v>3860927000</v>
      </c>
      <c r="AL292" s="111">
        <v>3636628000</v>
      </c>
      <c r="AM292" s="110">
        <v>3860927000</v>
      </c>
      <c r="AN292" s="110" t="e">
        <f t="shared" si="89"/>
        <v>#REF!</v>
      </c>
    </row>
    <row r="293" spans="1:40">
      <c r="A293" s="3">
        <f t="shared" si="85"/>
        <v>254</v>
      </c>
      <c r="B293" s="96">
        <v>1</v>
      </c>
      <c r="C293" s="97" t="s">
        <v>189</v>
      </c>
      <c r="D293" s="98" t="s">
        <v>19</v>
      </c>
      <c r="E293" s="99"/>
      <c r="F293" s="100" t="s">
        <v>72</v>
      </c>
      <c r="G293" s="101">
        <f t="shared" si="67"/>
        <v>175</v>
      </c>
      <c r="H293" s="101">
        <f t="shared" si="68"/>
        <v>156</v>
      </c>
      <c r="I293" s="102">
        <f t="shared" si="69"/>
        <v>26438045</v>
      </c>
      <c r="J293" s="102" t="e">
        <f>SUMIF($AN$4:$AN$22,D293,#REF!)</f>
        <v>#REF!</v>
      </c>
      <c r="K293" s="103" t="e">
        <f t="shared" si="70"/>
        <v>#REF!</v>
      </c>
      <c r="L293" s="104" t="e">
        <f>SUMIF($AN$4:$AN$22,D293,#REF!)</f>
        <v>#REF!</v>
      </c>
      <c r="M293" s="105" t="e">
        <f t="shared" si="71"/>
        <v>#REF!</v>
      </c>
      <c r="N293" s="105" t="e">
        <f t="shared" si="72"/>
        <v>#REF!</v>
      </c>
      <c r="O293" s="105" t="e">
        <f t="shared" si="73"/>
        <v>#REF!</v>
      </c>
      <c r="P293" s="105" t="e">
        <f t="shared" si="74"/>
        <v>#REF!</v>
      </c>
      <c r="Q293" s="106" t="e">
        <f t="shared" si="75"/>
        <v>#REF!</v>
      </c>
      <c r="R293" s="105" t="e">
        <f t="shared" si="75"/>
        <v>#REF!</v>
      </c>
      <c r="S293" s="105" t="e">
        <f t="shared" si="76"/>
        <v>#REF!</v>
      </c>
      <c r="T293" s="105"/>
      <c r="U293" s="105" t="e">
        <f t="shared" si="77"/>
        <v>#REF!</v>
      </c>
      <c r="V293" s="105" t="e">
        <f t="shared" si="78"/>
        <v>#REF!</v>
      </c>
      <c r="W293" s="105" t="e">
        <f t="shared" si="79"/>
        <v>#REF!</v>
      </c>
      <c r="X293" s="106" t="e">
        <f t="shared" si="80"/>
        <v>#REF!</v>
      </c>
      <c r="Y293" s="106" t="e">
        <f t="shared" si="81"/>
        <v>#REF!</v>
      </c>
      <c r="Z293" s="105" t="e">
        <f t="shared" si="82"/>
        <v>#REF!</v>
      </c>
      <c r="AA293" s="105" t="e">
        <f t="shared" si="86"/>
        <v>#REF!</v>
      </c>
      <c r="AB293" s="105"/>
      <c r="AC293" s="107" t="str">
        <f t="shared" si="83"/>
        <v>BERTAHAP</v>
      </c>
      <c r="AD293" s="108">
        <f t="shared" si="84"/>
        <v>0</v>
      </c>
      <c r="AE293" s="109">
        <v>2</v>
      </c>
      <c r="AF293" s="110"/>
      <c r="AG293" s="105" t="e">
        <f>IF(AF293&gt;#REF!,"LB","KR")</f>
        <v>#REF!</v>
      </c>
      <c r="AH293" s="110">
        <v>4155835000</v>
      </c>
      <c r="AI293" s="110">
        <v>4684289000</v>
      </c>
      <c r="AJ293" s="110">
        <v>4973206000</v>
      </c>
      <c r="AK293" s="111">
        <v>5279943000</v>
      </c>
      <c r="AL293" s="111">
        <v>4973206000</v>
      </c>
      <c r="AM293" s="110">
        <v>5279943000</v>
      </c>
      <c r="AN293" s="110" t="e">
        <f t="shared" si="89"/>
        <v>#REF!</v>
      </c>
    </row>
    <row r="294" spans="1:40">
      <c r="A294" s="3">
        <f t="shared" si="85"/>
        <v>255</v>
      </c>
      <c r="B294" s="96">
        <v>2</v>
      </c>
      <c r="C294" s="97" t="s">
        <v>189</v>
      </c>
      <c r="D294" s="98" t="s">
        <v>29</v>
      </c>
      <c r="E294" s="99"/>
      <c r="F294" s="100" t="s">
        <v>74</v>
      </c>
      <c r="G294" s="101">
        <f t="shared" si="67"/>
        <v>85</v>
      </c>
      <c r="H294" s="101">
        <f t="shared" si="68"/>
        <v>74</v>
      </c>
      <c r="I294" s="102">
        <f t="shared" si="69"/>
        <v>26438045</v>
      </c>
      <c r="J294" s="102" t="e">
        <f>SUMIF($AN$4:$AN$22,D294,#REF!)</f>
        <v>#REF!</v>
      </c>
      <c r="K294" s="103" t="e">
        <f t="shared" si="70"/>
        <v>#REF!</v>
      </c>
      <c r="L294" s="104" t="e">
        <f>SUMIF($AN$4:$AN$22,D294,#REF!)</f>
        <v>#REF!</v>
      </c>
      <c r="M294" s="105" t="e">
        <f t="shared" si="71"/>
        <v>#REF!</v>
      </c>
      <c r="N294" s="105" t="e">
        <f t="shared" si="72"/>
        <v>#REF!</v>
      </c>
      <c r="O294" s="105" t="e">
        <f t="shared" si="73"/>
        <v>#REF!</v>
      </c>
      <c r="P294" s="105" t="e">
        <f t="shared" si="74"/>
        <v>#REF!</v>
      </c>
      <c r="Q294" s="106" t="e">
        <f t="shared" si="75"/>
        <v>#REF!</v>
      </c>
      <c r="R294" s="105" t="e">
        <f t="shared" si="75"/>
        <v>#REF!</v>
      </c>
      <c r="S294" s="105" t="e">
        <f t="shared" si="76"/>
        <v>#REF!</v>
      </c>
      <c r="T294" s="105"/>
      <c r="U294" s="105" t="e">
        <f t="shared" si="77"/>
        <v>#REF!</v>
      </c>
      <c r="V294" s="105" t="e">
        <f t="shared" si="78"/>
        <v>#REF!</v>
      </c>
      <c r="W294" s="105" t="e">
        <f t="shared" si="79"/>
        <v>#REF!</v>
      </c>
      <c r="X294" s="106" t="e">
        <f t="shared" si="80"/>
        <v>#REF!</v>
      </c>
      <c r="Y294" s="106" t="e">
        <f t="shared" si="81"/>
        <v>#REF!</v>
      </c>
      <c r="Z294" s="105" t="e">
        <f t="shared" si="82"/>
        <v>#REF!</v>
      </c>
      <c r="AA294" s="105" t="e">
        <f t="shared" si="86"/>
        <v>#REF!</v>
      </c>
      <c r="AB294" s="105"/>
      <c r="AC294" s="107" t="str">
        <f t="shared" si="83"/>
        <v>BERTAHAP</v>
      </c>
      <c r="AD294" s="108">
        <f t="shared" si="84"/>
        <v>0</v>
      </c>
      <c r="AE294" s="109">
        <v>2</v>
      </c>
      <c r="AF294" s="110"/>
      <c r="AG294" s="105" t="e">
        <f>IF(AF294&gt;#REF!,"LB","KR")</f>
        <v>#REF!</v>
      </c>
      <c r="AH294" s="110">
        <v>1934851000</v>
      </c>
      <c r="AI294" s="110">
        <v>2180886000</v>
      </c>
      <c r="AJ294" s="110">
        <v>2315398000</v>
      </c>
      <c r="AK294" s="111">
        <v>2458207000</v>
      </c>
      <c r="AL294" s="111">
        <v>2315398000</v>
      </c>
      <c r="AM294" s="110">
        <v>2458207000</v>
      </c>
      <c r="AN294" s="110" t="e">
        <f t="shared" si="89"/>
        <v>#REF!</v>
      </c>
    </row>
    <row r="295" spans="1:40">
      <c r="A295" s="3">
        <f t="shared" si="85"/>
        <v>256</v>
      </c>
      <c r="B295" s="96">
        <v>3</v>
      </c>
      <c r="C295" s="97" t="s">
        <v>189</v>
      </c>
      <c r="D295" s="98" t="s">
        <v>32</v>
      </c>
      <c r="E295" s="99"/>
      <c r="F295" s="100" t="s">
        <v>56</v>
      </c>
      <c r="G295" s="101">
        <f t="shared" si="67"/>
        <v>85</v>
      </c>
      <c r="H295" s="101">
        <f t="shared" si="68"/>
        <v>74</v>
      </c>
      <c r="I295" s="102">
        <f t="shared" si="69"/>
        <v>26438045</v>
      </c>
      <c r="J295" s="102" t="e">
        <f>SUMIF($AN$4:$AN$22,D295,#REF!)</f>
        <v>#REF!</v>
      </c>
      <c r="K295" s="103" t="e">
        <f t="shared" si="70"/>
        <v>#REF!</v>
      </c>
      <c r="L295" s="104" t="e">
        <f>SUMIF($AN$4:$AN$22,D295,#REF!)</f>
        <v>#REF!</v>
      </c>
      <c r="M295" s="105" t="e">
        <f t="shared" si="71"/>
        <v>#REF!</v>
      </c>
      <c r="N295" s="105" t="e">
        <f t="shared" si="72"/>
        <v>#REF!</v>
      </c>
      <c r="O295" s="105" t="e">
        <f t="shared" si="73"/>
        <v>#REF!</v>
      </c>
      <c r="P295" s="105" t="e">
        <f t="shared" si="74"/>
        <v>#REF!</v>
      </c>
      <c r="Q295" s="106" t="e">
        <f t="shared" si="75"/>
        <v>#REF!</v>
      </c>
      <c r="R295" s="105" t="e">
        <f t="shared" si="75"/>
        <v>#REF!</v>
      </c>
      <c r="S295" s="105" t="e">
        <f t="shared" si="76"/>
        <v>#REF!</v>
      </c>
      <c r="T295" s="105"/>
      <c r="U295" s="105" t="e">
        <f t="shared" si="77"/>
        <v>#REF!</v>
      </c>
      <c r="V295" s="105" t="e">
        <f t="shared" si="78"/>
        <v>#REF!</v>
      </c>
      <c r="W295" s="105" t="e">
        <f t="shared" si="79"/>
        <v>#REF!</v>
      </c>
      <c r="X295" s="106" t="e">
        <f t="shared" si="80"/>
        <v>#REF!</v>
      </c>
      <c r="Y295" s="106" t="e">
        <f t="shared" si="81"/>
        <v>#REF!</v>
      </c>
      <c r="Z295" s="105" t="e">
        <f t="shared" si="82"/>
        <v>#REF!</v>
      </c>
      <c r="AA295" s="105" t="e">
        <f t="shared" si="86"/>
        <v>#REF!</v>
      </c>
      <c r="AB295" s="105"/>
      <c r="AC295" s="107" t="str">
        <f t="shared" si="83"/>
        <v>BERTAHAP</v>
      </c>
      <c r="AD295" s="108">
        <f t="shared" si="84"/>
        <v>0</v>
      </c>
      <c r="AE295" s="109">
        <v>2</v>
      </c>
      <c r="AF295" s="110"/>
      <c r="AG295" s="105" t="e">
        <f>IF(AF295&gt;#REF!,"LB","KR")</f>
        <v>#REF!</v>
      </c>
      <c r="AH295" s="110">
        <v>1934851000</v>
      </c>
      <c r="AI295" s="110">
        <v>2180886000</v>
      </c>
      <c r="AJ295" s="110">
        <v>2315398000</v>
      </c>
      <c r="AK295" s="111">
        <v>2458207000</v>
      </c>
      <c r="AL295" s="111">
        <v>2315398000</v>
      </c>
      <c r="AM295" s="110">
        <v>2458207000</v>
      </c>
      <c r="AN295" s="110" t="e">
        <f t="shared" si="89"/>
        <v>#REF!</v>
      </c>
    </row>
    <row r="296" spans="1:40">
      <c r="A296" s="3">
        <f t="shared" si="85"/>
        <v>257</v>
      </c>
      <c r="B296" s="96">
        <v>4</v>
      </c>
      <c r="C296" s="97" t="s">
        <v>189</v>
      </c>
      <c r="D296" s="98" t="s">
        <v>38</v>
      </c>
      <c r="E296" s="99"/>
      <c r="F296" s="100" t="s">
        <v>58</v>
      </c>
      <c r="G296" s="101">
        <f t="shared" ref="G296:G318" si="90">SUMIF($V$10:$V$28,F296,$AA$10:$AA$28)</f>
        <v>101</v>
      </c>
      <c r="H296" s="101">
        <f t="shared" ref="H296:H318" si="91">SUMIF($V$10:$V$28,F296,$X$10:$X$28)</f>
        <v>90</v>
      </c>
      <c r="I296" s="102">
        <f t="shared" ref="I296:I318" si="92">$I$27</f>
        <v>26438045</v>
      </c>
      <c r="J296" s="102" t="e">
        <f>SUMIF($AN$4:$AN$22,D296,#REF!)</f>
        <v>#REF!</v>
      </c>
      <c r="K296" s="103" t="e">
        <f t="shared" ref="K296:K318" si="93">IF(J296=$AJ$25,$AI$25,IF(J296=$AJ$26,$AI$26,IF(J296=$AJ$27,$AI$27,IF(J296=$AJ$28,$AI$28,IF(J296=$AJ$29,$AI$29,IF(J296=$AJ$30,$AI$30))))))</f>
        <v>#REF!</v>
      </c>
      <c r="L296" s="104" t="e">
        <f>SUMIF($AN$4:$AN$22,D296,#REF!)</f>
        <v>#REF!</v>
      </c>
      <c r="M296" s="105" t="e">
        <f t="shared" ref="M296:M318" si="94">$O296/(1+6%/12)^36</f>
        <v>#REF!</v>
      </c>
      <c r="N296" s="105" t="e">
        <f t="shared" ref="N296:N318" si="95">$O296/(1+6%/12)^12</f>
        <v>#REF!</v>
      </c>
      <c r="O296" s="105" t="e">
        <f t="shared" ref="O296:O318" si="96">$I$27*K296*L296</f>
        <v>#REF!</v>
      </c>
      <c r="P296" s="105" t="e">
        <f t="shared" ref="P296:P318" si="97">$O296*(1+6%/12)^12</f>
        <v>#REF!</v>
      </c>
      <c r="Q296" s="106" t="e">
        <f t="shared" ref="Q296:R318" si="98">O296</f>
        <v>#REF!</v>
      </c>
      <c r="R296" s="105" t="e">
        <f t="shared" si="98"/>
        <v>#REF!</v>
      </c>
      <c r="S296" s="105" t="e">
        <f t="shared" ref="S296:S318" si="99">$O296*(1+6%/12)^24</f>
        <v>#REF!</v>
      </c>
      <c r="T296" s="105"/>
      <c r="U296" s="105" t="e">
        <f t="shared" ref="U296:U318" si="100">M296*H296</f>
        <v>#REF!</v>
      </c>
      <c r="V296" s="105" t="e">
        <f t="shared" ref="V296:V318" si="101">N296*H296</f>
        <v>#REF!</v>
      </c>
      <c r="W296" s="105" t="e">
        <f t="shared" ref="W296:W318" si="102">O296*H296</f>
        <v>#REF!</v>
      </c>
      <c r="X296" s="106" t="e">
        <f t="shared" ref="X296:X318" si="103">P296*H296</f>
        <v>#REF!</v>
      </c>
      <c r="Y296" s="106" t="e">
        <f t="shared" ref="Y296:Y318" si="104">Q296*H296</f>
        <v>#REF!</v>
      </c>
      <c r="Z296" s="105" t="e">
        <f t="shared" ref="Z296:Z318" si="105">R296*H296</f>
        <v>#REF!</v>
      </c>
      <c r="AA296" s="105" t="e">
        <f t="shared" si="86"/>
        <v>#REF!</v>
      </c>
      <c r="AB296" s="105"/>
      <c r="AC296" s="107" t="str">
        <f t="shared" ref="AC296:AC318" si="106">IF(AE296=$H$32,$M$32,IF(AE296=$H$33,$M$33,IF(AE296=$H$34,$M$34)))</f>
        <v>BERTAHAP</v>
      </c>
      <c r="AD296" s="108">
        <f t="shared" ref="AD296:AD318" si="107">IF(AC296=$M$32,$N$32,IF(AC296=$M$33,$N$33,$N$34))</f>
        <v>0</v>
      </c>
      <c r="AE296" s="109">
        <v>2</v>
      </c>
      <c r="AF296" s="110"/>
      <c r="AG296" s="105" t="e">
        <f>IF(AF296&gt;#REF!,"LB","KR")</f>
        <v>#REF!</v>
      </c>
      <c r="AH296" s="110">
        <v>2353197000</v>
      </c>
      <c r="AI296" s="110">
        <v>2652429000</v>
      </c>
      <c r="AJ296" s="110">
        <v>2816025000</v>
      </c>
      <c r="AK296" s="111">
        <v>2989711000</v>
      </c>
      <c r="AL296" s="111">
        <v>2816025000</v>
      </c>
      <c r="AM296" s="110">
        <v>2989711000</v>
      </c>
      <c r="AN296" s="110" t="e">
        <f t="shared" si="89"/>
        <v>#REF!</v>
      </c>
    </row>
    <row r="297" spans="1:40">
      <c r="A297" s="3">
        <f t="shared" ref="A297:A318" si="108">A296+1</f>
        <v>258</v>
      </c>
      <c r="B297" s="96">
        <v>5</v>
      </c>
      <c r="C297" s="97" t="s">
        <v>189</v>
      </c>
      <c r="D297" s="98" t="s">
        <v>44</v>
      </c>
      <c r="E297" s="99"/>
      <c r="F297" s="100" t="s">
        <v>60</v>
      </c>
      <c r="G297" s="101">
        <f t="shared" si="90"/>
        <v>101</v>
      </c>
      <c r="H297" s="101">
        <f t="shared" si="91"/>
        <v>90</v>
      </c>
      <c r="I297" s="102">
        <f t="shared" si="92"/>
        <v>26438045</v>
      </c>
      <c r="J297" s="102" t="e">
        <f>SUMIF($AN$4:$AN$22,D297,#REF!)</f>
        <v>#REF!</v>
      </c>
      <c r="K297" s="103" t="e">
        <f t="shared" si="93"/>
        <v>#REF!</v>
      </c>
      <c r="L297" s="104" t="e">
        <f>SUMIF($AN$4:$AN$22,D297,#REF!)</f>
        <v>#REF!</v>
      </c>
      <c r="M297" s="105" t="e">
        <f t="shared" si="94"/>
        <v>#REF!</v>
      </c>
      <c r="N297" s="105" t="e">
        <f t="shared" si="95"/>
        <v>#REF!</v>
      </c>
      <c r="O297" s="105" t="e">
        <f t="shared" si="96"/>
        <v>#REF!</v>
      </c>
      <c r="P297" s="105" t="e">
        <f t="shared" si="97"/>
        <v>#REF!</v>
      </c>
      <c r="Q297" s="106" t="e">
        <f t="shared" si="98"/>
        <v>#REF!</v>
      </c>
      <c r="R297" s="105" t="e">
        <f t="shared" si="98"/>
        <v>#REF!</v>
      </c>
      <c r="S297" s="105" t="e">
        <f t="shared" si="99"/>
        <v>#REF!</v>
      </c>
      <c r="T297" s="105"/>
      <c r="U297" s="105" t="e">
        <f t="shared" si="100"/>
        <v>#REF!</v>
      </c>
      <c r="V297" s="105" t="e">
        <f t="shared" si="101"/>
        <v>#REF!</v>
      </c>
      <c r="W297" s="105" t="e">
        <f t="shared" si="102"/>
        <v>#REF!</v>
      </c>
      <c r="X297" s="106" t="e">
        <f t="shared" si="103"/>
        <v>#REF!</v>
      </c>
      <c r="Y297" s="106" t="e">
        <f t="shared" si="104"/>
        <v>#REF!</v>
      </c>
      <c r="Z297" s="105" t="e">
        <f t="shared" si="105"/>
        <v>#REF!</v>
      </c>
      <c r="AA297" s="105" t="e">
        <f t="shared" ref="AA297:AA318" si="109">S297*H297</f>
        <v>#REF!</v>
      </c>
      <c r="AB297" s="105"/>
      <c r="AC297" s="107" t="str">
        <f t="shared" si="106"/>
        <v>BERTAHAP</v>
      </c>
      <c r="AD297" s="108">
        <f t="shared" si="107"/>
        <v>0</v>
      </c>
      <c r="AE297" s="109">
        <v>2</v>
      </c>
      <c r="AF297" s="110"/>
      <c r="AG297" s="105" t="e">
        <f>IF(AF297&gt;#REF!,"LB","KR")</f>
        <v>#REF!</v>
      </c>
      <c r="AH297" s="110">
        <v>2353197000</v>
      </c>
      <c r="AI297" s="110">
        <v>2652429000</v>
      </c>
      <c r="AJ297" s="110">
        <v>2816025000</v>
      </c>
      <c r="AK297" s="111">
        <v>2989711000</v>
      </c>
      <c r="AL297" s="111">
        <v>2816025000</v>
      </c>
      <c r="AM297" s="110">
        <v>2989711000</v>
      </c>
      <c r="AN297" s="110" t="e">
        <f t="shared" si="89"/>
        <v>#REF!</v>
      </c>
    </row>
    <row r="298" spans="1:40">
      <c r="A298" s="3">
        <f t="shared" si="108"/>
        <v>259</v>
      </c>
      <c r="B298" s="96">
        <v>6</v>
      </c>
      <c r="C298" s="97" t="s">
        <v>189</v>
      </c>
      <c r="D298" s="96">
        <v>11</v>
      </c>
      <c r="E298" s="99"/>
      <c r="F298" s="100" t="s">
        <v>62</v>
      </c>
      <c r="G298" s="101">
        <f t="shared" si="90"/>
        <v>101</v>
      </c>
      <c r="H298" s="101">
        <f t="shared" si="91"/>
        <v>90</v>
      </c>
      <c r="I298" s="102">
        <f t="shared" si="92"/>
        <v>26438045</v>
      </c>
      <c r="J298" s="102" t="e">
        <f>SUMIF($AN$4:$AN$22,D298,#REF!)</f>
        <v>#REF!</v>
      </c>
      <c r="K298" s="103" t="e">
        <f t="shared" si="93"/>
        <v>#REF!</v>
      </c>
      <c r="L298" s="104" t="e">
        <f>SUMIF($AN$4:$AN$22,D298,#REF!)</f>
        <v>#REF!</v>
      </c>
      <c r="M298" s="105" t="e">
        <f t="shared" si="94"/>
        <v>#REF!</v>
      </c>
      <c r="N298" s="105" t="e">
        <f t="shared" si="95"/>
        <v>#REF!</v>
      </c>
      <c r="O298" s="105" t="e">
        <f t="shared" si="96"/>
        <v>#REF!</v>
      </c>
      <c r="P298" s="105" t="e">
        <f t="shared" si="97"/>
        <v>#REF!</v>
      </c>
      <c r="Q298" s="106" t="e">
        <f t="shared" si="98"/>
        <v>#REF!</v>
      </c>
      <c r="R298" s="105" t="e">
        <f t="shared" si="98"/>
        <v>#REF!</v>
      </c>
      <c r="S298" s="105" t="e">
        <f t="shared" si="99"/>
        <v>#REF!</v>
      </c>
      <c r="T298" s="105"/>
      <c r="U298" s="105" t="e">
        <f t="shared" si="100"/>
        <v>#REF!</v>
      </c>
      <c r="V298" s="105" t="e">
        <f t="shared" si="101"/>
        <v>#REF!</v>
      </c>
      <c r="W298" s="105" t="e">
        <f t="shared" si="102"/>
        <v>#REF!</v>
      </c>
      <c r="X298" s="106" t="e">
        <f t="shared" si="103"/>
        <v>#REF!</v>
      </c>
      <c r="Y298" s="106" t="e">
        <f t="shared" si="104"/>
        <v>#REF!</v>
      </c>
      <c r="Z298" s="105" t="e">
        <f t="shared" si="105"/>
        <v>#REF!</v>
      </c>
      <c r="AA298" s="105" t="e">
        <f t="shared" si="109"/>
        <v>#REF!</v>
      </c>
      <c r="AB298" s="105"/>
      <c r="AC298" s="107" t="str">
        <f t="shared" si="106"/>
        <v>BERTAHAP</v>
      </c>
      <c r="AD298" s="108">
        <f t="shared" si="107"/>
        <v>0</v>
      </c>
      <c r="AE298" s="109">
        <v>2</v>
      </c>
      <c r="AF298" s="110"/>
      <c r="AG298" s="105" t="e">
        <f>IF(AF298&gt;#REF!,"LB","KR")</f>
        <v>#REF!</v>
      </c>
      <c r="AH298" s="110">
        <v>2353197000</v>
      </c>
      <c r="AI298" s="110">
        <v>2652429000</v>
      </c>
      <c r="AJ298" s="110">
        <v>2816025000</v>
      </c>
      <c r="AK298" s="111">
        <v>2989711000</v>
      </c>
      <c r="AL298" s="111">
        <v>2816025000</v>
      </c>
      <c r="AM298" s="110">
        <v>2989711000</v>
      </c>
      <c r="AN298" s="110" t="e">
        <f t="shared" si="89"/>
        <v>#REF!</v>
      </c>
    </row>
    <row r="299" spans="1:40">
      <c r="A299" s="3">
        <f t="shared" si="108"/>
        <v>260</v>
      </c>
      <c r="B299" s="96">
        <v>7</v>
      </c>
      <c r="C299" s="97" t="s">
        <v>189</v>
      </c>
      <c r="D299" s="96">
        <v>15</v>
      </c>
      <c r="E299" s="99"/>
      <c r="F299" s="100" t="s">
        <v>64</v>
      </c>
      <c r="G299" s="101">
        <f t="shared" si="90"/>
        <v>101</v>
      </c>
      <c r="H299" s="101">
        <f t="shared" si="91"/>
        <v>90</v>
      </c>
      <c r="I299" s="102">
        <f t="shared" si="92"/>
        <v>26438045</v>
      </c>
      <c r="J299" s="102" t="e">
        <f>SUMIF($AN$4:$AN$22,D299,#REF!)</f>
        <v>#REF!</v>
      </c>
      <c r="K299" s="103" t="e">
        <f t="shared" si="93"/>
        <v>#REF!</v>
      </c>
      <c r="L299" s="104" t="e">
        <f>SUMIF($AN$4:$AN$22,D299,#REF!)</f>
        <v>#REF!</v>
      </c>
      <c r="M299" s="105" t="e">
        <f t="shared" si="94"/>
        <v>#REF!</v>
      </c>
      <c r="N299" s="105" t="e">
        <f t="shared" si="95"/>
        <v>#REF!</v>
      </c>
      <c r="O299" s="105" t="e">
        <f t="shared" si="96"/>
        <v>#REF!</v>
      </c>
      <c r="P299" s="105" t="e">
        <f t="shared" si="97"/>
        <v>#REF!</v>
      </c>
      <c r="Q299" s="106" t="e">
        <f t="shared" si="98"/>
        <v>#REF!</v>
      </c>
      <c r="R299" s="105" t="e">
        <f t="shared" si="98"/>
        <v>#REF!</v>
      </c>
      <c r="S299" s="105" t="e">
        <f t="shared" si="99"/>
        <v>#REF!</v>
      </c>
      <c r="T299" s="105"/>
      <c r="U299" s="105" t="e">
        <f t="shared" si="100"/>
        <v>#REF!</v>
      </c>
      <c r="V299" s="105" t="e">
        <f t="shared" si="101"/>
        <v>#REF!</v>
      </c>
      <c r="W299" s="105" t="e">
        <f t="shared" si="102"/>
        <v>#REF!</v>
      </c>
      <c r="X299" s="106" t="e">
        <f t="shared" si="103"/>
        <v>#REF!</v>
      </c>
      <c r="Y299" s="106" t="e">
        <f t="shared" si="104"/>
        <v>#REF!</v>
      </c>
      <c r="Z299" s="105" t="e">
        <f t="shared" si="105"/>
        <v>#REF!</v>
      </c>
      <c r="AA299" s="105" t="e">
        <f t="shared" si="109"/>
        <v>#REF!</v>
      </c>
      <c r="AB299" s="105"/>
      <c r="AC299" s="107" t="str">
        <f t="shared" si="106"/>
        <v>BERTAHAP</v>
      </c>
      <c r="AD299" s="108">
        <f t="shared" si="107"/>
        <v>0</v>
      </c>
      <c r="AE299" s="109">
        <v>2</v>
      </c>
      <c r="AF299" s="110"/>
      <c r="AG299" s="105" t="e">
        <f>IF(AF299&gt;#REF!,"LB","KR")</f>
        <v>#REF!</v>
      </c>
      <c r="AH299" s="110">
        <v>2353197000</v>
      </c>
      <c r="AI299" s="110">
        <v>2652429000</v>
      </c>
      <c r="AJ299" s="110">
        <v>2816025000</v>
      </c>
      <c r="AK299" s="111">
        <v>2989711000</v>
      </c>
      <c r="AL299" s="111">
        <v>2816025000</v>
      </c>
      <c r="AM299" s="110">
        <v>2989711000</v>
      </c>
      <c r="AN299" s="110" t="e">
        <f t="shared" si="89"/>
        <v>#REF!</v>
      </c>
    </row>
    <row r="300" spans="1:40">
      <c r="A300" s="3">
        <f t="shared" si="108"/>
        <v>261</v>
      </c>
      <c r="B300" s="96">
        <v>8</v>
      </c>
      <c r="C300" s="97" t="s">
        <v>189</v>
      </c>
      <c r="D300" s="96">
        <v>17</v>
      </c>
      <c r="E300" s="99"/>
      <c r="F300" s="100" t="s">
        <v>67</v>
      </c>
      <c r="G300" s="101">
        <f t="shared" si="90"/>
        <v>85</v>
      </c>
      <c r="H300" s="101">
        <f t="shared" si="91"/>
        <v>74</v>
      </c>
      <c r="I300" s="102">
        <f t="shared" si="92"/>
        <v>26438045</v>
      </c>
      <c r="J300" s="102" t="e">
        <f>SUMIF($AN$4:$AN$22,D300,#REF!)</f>
        <v>#REF!</v>
      </c>
      <c r="K300" s="103" t="e">
        <f t="shared" si="93"/>
        <v>#REF!</v>
      </c>
      <c r="L300" s="104" t="e">
        <f>SUMIF($AN$4:$AN$22,D300,#REF!)</f>
        <v>#REF!</v>
      </c>
      <c r="M300" s="105" t="e">
        <f t="shared" si="94"/>
        <v>#REF!</v>
      </c>
      <c r="N300" s="105" t="e">
        <f t="shared" si="95"/>
        <v>#REF!</v>
      </c>
      <c r="O300" s="105" t="e">
        <f t="shared" si="96"/>
        <v>#REF!</v>
      </c>
      <c r="P300" s="105" t="e">
        <f t="shared" si="97"/>
        <v>#REF!</v>
      </c>
      <c r="Q300" s="106" t="e">
        <f t="shared" si="98"/>
        <v>#REF!</v>
      </c>
      <c r="R300" s="105" t="e">
        <f t="shared" si="98"/>
        <v>#REF!</v>
      </c>
      <c r="S300" s="105" t="e">
        <f t="shared" si="99"/>
        <v>#REF!</v>
      </c>
      <c r="T300" s="105"/>
      <c r="U300" s="105" t="e">
        <f t="shared" si="100"/>
        <v>#REF!</v>
      </c>
      <c r="V300" s="105" t="e">
        <f t="shared" si="101"/>
        <v>#REF!</v>
      </c>
      <c r="W300" s="105" t="e">
        <f t="shared" si="102"/>
        <v>#REF!</v>
      </c>
      <c r="X300" s="106" t="e">
        <f t="shared" si="103"/>
        <v>#REF!</v>
      </c>
      <c r="Y300" s="106" t="e">
        <f t="shared" si="104"/>
        <v>#REF!</v>
      </c>
      <c r="Z300" s="105" t="e">
        <f t="shared" si="105"/>
        <v>#REF!</v>
      </c>
      <c r="AA300" s="105" t="e">
        <f t="shared" si="109"/>
        <v>#REF!</v>
      </c>
      <c r="AB300" s="105"/>
      <c r="AC300" s="107" t="str">
        <f t="shared" si="106"/>
        <v>BERTAHAP</v>
      </c>
      <c r="AD300" s="108">
        <f t="shared" si="107"/>
        <v>0</v>
      </c>
      <c r="AE300" s="109">
        <v>2</v>
      </c>
      <c r="AF300" s="110"/>
      <c r="AG300" s="105" t="e">
        <f>IF(AF300&gt;#REF!,"LB","KR")</f>
        <v>#REF!</v>
      </c>
      <c r="AH300" s="110">
        <v>1934851000</v>
      </c>
      <c r="AI300" s="110">
        <v>2180886000</v>
      </c>
      <c r="AJ300" s="110">
        <v>2315398000</v>
      </c>
      <c r="AK300" s="111">
        <v>2458207000</v>
      </c>
      <c r="AL300" s="111">
        <v>2315398000</v>
      </c>
      <c r="AM300" s="110">
        <v>2458207000</v>
      </c>
      <c r="AN300" s="110" t="e">
        <f t="shared" si="89"/>
        <v>#REF!</v>
      </c>
    </row>
    <row r="301" spans="1:40">
      <c r="A301" s="3">
        <f t="shared" si="108"/>
        <v>262</v>
      </c>
      <c r="B301" s="96">
        <v>9</v>
      </c>
      <c r="C301" s="97" t="s">
        <v>189</v>
      </c>
      <c r="D301" s="96">
        <v>19</v>
      </c>
      <c r="E301" s="99"/>
      <c r="F301" s="100" t="s">
        <v>78</v>
      </c>
      <c r="G301" s="101">
        <f t="shared" si="90"/>
        <v>138</v>
      </c>
      <c r="H301" s="101">
        <f t="shared" si="91"/>
        <v>120</v>
      </c>
      <c r="I301" s="102">
        <f t="shared" si="92"/>
        <v>26438045</v>
      </c>
      <c r="J301" s="102" t="e">
        <f>SUMIF($AN$4:$AN$22,D301,#REF!)</f>
        <v>#REF!</v>
      </c>
      <c r="K301" s="103" t="e">
        <f t="shared" si="93"/>
        <v>#REF!</v>
      </c>
      <c r="L301" s="104" t="e">
        <f>SUMIF($AN$4:$AN$22,D301,#REF!)</f>
        <v>#REF!</v>
      </c>
      <c r="M301" s="105" t="e">
        <f t="shared" si="94"/>
        <v>#REF!</v>
      </c>
      <c r="N301" s="105" t="e">
        <f t="shared" si="95"/>
        <v>#REF!</v>
      </c>
      <c r="O301" s="105" t="e">
        <f t="shared" si="96"/>
        <v>#REF!</v>
      </c>
      <c r="P301" s="105" t="e">
        <f t="shared" si="97"/>
        <v>#REF!</v>
      </c>
      <c r="Q301" s="106" t="e">
        <f t="shared" si="98"/>
        <v>#REF!</v>
      </c>
      <c r="R301" s="105" t="e">
        <f t="shared" si="98"/>
        <v>#REF!</v>
      </c>
      <c r="S301" s="105" t="e">
        <f t="shared" si="99"/>
        <v>#REF!</v>
      </c>
      <c r="T301" s="105"/>
      <c r="U301" s="105" t="e">
        <f t="shared" si="100"/>
        <v>#REF!</v>
      </c>
      <c r="V301" s="105" t="e">
        <f t="shared" si="101"/>
        <v>#REF!</v>
      </c>
      <c r="W301" s="105" t="e">
        <f t="shared" si="102"/>
        <v>#REF!</v>
      </c>
      <c r="X301" s="106" t="e">
        <f t="shared" si="103"/>
        <v>#REF!</v>
      </c>
      <c r="Y301" s="106" t="e">
        <f t="shared" si="104"/>
        <v>#REF!</v>
      </c>
      <c r="Z301" s="105" t="e">
        <f t="shared" si="105"/>
        <v>#REF!</v>
      </c>
      <c r="AA301" s="105" t="e">
        <f t="shared" si="109"/>
        <v>#REF!</v>
      </c>
      <c r="AB301" s="105"/>
      <c r="AC301" s="107" t="str">
        <f t="shared" si="106"/>
        <v>BERTAHAP</v>
      </c>
      <c r="AD301" s="108">
        <f t="shared" si="107"/>
        <v>0</v>
      </c>
      <c r="AE301" s="109">
        <v>2</v>
      </c>
      <c r="AF301" s="110"/>
      <c r="AG301" s="105" t="e">
        <f>IF(AF301&gt;#REF!,"LB","KR")</f>
        <v>#REF!</v>
      </c>
      <c r="AH301" s="110">
        <v>3137596000</v>
      </c>
      <c r="AI301" s="110">
        <v>3536572000</v>
      </c>
      <c r="AJ301" s="110">
        <v>3754700000</v>
      </c>
      <c r="AK301" s="111">
        <v>3986282000</v>
      </c>
      <c r="AL301" s="111">
        <v>3754700000</v>
      </c>
      <c r="AM301" s="110">
        <v>3986282000</v>
      </c>
      <c r="AN301" s="110" t="e">
        <f t="shared" si="89"/>
        <v>#REF!</v>
      </c>
    </row>
    <row r="302" spans="1:40">
      <c r="A302" s="3">
        <f t="shared" si="108"/>
        <v>263</v>
      </c>
      <c r="B302" s="96">
        <v>10</v>
      </c>
      <c r="C302" s="97" t="s">
        <v>189</v>
      </c>
      <c r="D302" s="96">
        <v>21</v>
      </c>
      <c r="E302" s="99"/>
      <c r="F302" s="100" t="s">
        <v>84</v>
      </c>
      <c r="G302" s="101">
        <f t="shared" si="90"/>
        <v>132</v>
      </c>
      <c r="H302" s="101">
        <f t="shared" si="91"/>
        <v>112</v>
      </c>
      <c r="I302" s="102">
        <f t="shared" si="92"/>
        <v>26438045</v>
      </c>
      <c r="J302" s="102" t="e">
        <f>SUMIF($AN$4:$AN$22,D302,#REF!)</f>
        <v>#REF!</v>
      </c>
      <c r="K302" s="103" t="e">
        <f t="shared" si="93"/>
        <v>#REF!</v>
      </c>
      <c r="L302" s="104" t="e">
        <f>SUMIF($AN$4:$AN$22,D302,#REF!)</f>
        <v>#REF!</v>
      </c>
      <c r="M302" s="105" t="e">
        <f t="shared" si="94"/>
        <v>#REF!</v>
      </c>
      <c r="N302" s="105" t="e">
        <f t="shared" si="95"/>
        <v>#REF!</v>
      </c>
      <c r="O302" s="105" t="e">
        <f t="shared" si="96"/>
        <v>#REF!</v>
      </c>
      <c r="P302" s="105" t="e">
        <f t="shared" si="97"/>
        <v>#REF!</v>
      </c>
      <c r="Q302" s="106" t="e">
        <f t="shared" si="98"/>
        <v>#REF!</v>
      </c>
      <c r="R302" s="105" t="e">
        <f t="shared" si="98"/>
        <v>#REF!</v>
      </c>
      <c r="S302" s="105" t="e">
        <f t="shared" si="99"/>
        <v>#REF!</v>
      </c>
      <c r="T302" s="105"/>
      <c r="U302" s="105" t="e">
        <f t="shared" si="100"/>
        <v>#REF!</v>
      </c>
      <c r="V302" s="105" t="e">
        <f t="shared" si="101"/>
        <v>#REF!</v>
      </c>
      <c r="W302" s="105" t="e">
        <f t="shared" si="102"/>
        <v>#REF!</v>
      </c>
      <c r="X302" s="106" t="e">
        <f t="shared" si="103"/>
        <v>#REF!</v>
      </c>
      <c r="Y302" s="106" t="e">
        <f t="shared" si="104"/>
        <v>#REF!</v>
      </c>
      <c r="Z302" s="105" t="e">
        <f t="shared" si="105"/>
        <v>#REF!</v>
      </c>
      <c r="AA302" s="105" t="e">
        <f t="shared" si="109"/>
        <v>#REF!</v>
      </c>
      <c r="AB302" s="105"/>
      <c r="AC302" s="107" t="str">
        <f t="shared" si="106"/>
        <v>BERTAHAP</v>
      </c>
      <c r="AD302" s="108">
        <f t="shared" si="107"/>
        <v>0</v>
      </c>
      <c r="AE302" s="109">
        <v>2</v>
      </c>
      <c r="AF302" s="110"/>
      <c r="AG302" s="105" t="e">
        <f>IF(AF302&gt;#REF!,"LB","KR")</f>
        <v>#REF!</v>
      </c>
      <c r="AH302" s="110">
        <v>3038929000</v>
      </c>
      <c r="AI302" s="110">
        <v>3425359000</v>
      </c>
      <c r="AJ302" s="110">
        <v>3636628000</v>
      </c>
      <c r="AK302" s="111">
        <v>3860927000</v>
      </c>
      <c r="AL302" s="111">
        <v>3636628000</v>
      </c>
      <c r="AM302" s="110">
        <v>3860927000</v>
      </c>
      <c r="AN302" s="110" t="e">
        <f t="shared" si="89"/>
        <v>#REF!</v>
      </c>
    </row>
    <row r="303" spans="1:40">
      <c r="A303" s="3">
        <f t="shared" si="108"/>
        <v>264</v>
      </c>
      <c r="B303" s="96">
        <v>1</v>
      </c>
      <c r="C303" s="97" t="s">
        <v>190</v>
      </c>
      <c r="D303" s="98" t="s">
        <v>19</v>
      </c>
      <c r="E303" s="99"/>
      <c r="F303" s="100" t="s">
        <v>72</v>
      </c>
      <c r="G303" s="101">
        <f t="shared" si="90"/>
        <v>175</v>
      </c>
      <c r="H303" s="101">
        <f t="shared" si="91"/>
        <v>156</v>
      </c>
      <c r="I303" s="102">
        <f t="shared" si="92"/>
        <v>26438045</v>
      </c>
      <c r="J303" s="102" t="e">
        <f>SUMIF($AN$4:$AN$22,D303,#REF!)</f>
        <v>#REF!</v>
      </c>
      <c r="K303" s="103" t="e">
        <f t="shared" si="93"/>
        <v>#REF!</v>
      </c>
      <c r="L303" s="104" t="e">
        <f>SUMIF($AN$4:$AN$22,D303,#REF!)</f>
        <v>#REF!</v>
      </c>
      <c r="M303" s="105" t="e">
        <f t="shared" si="94"/>
        <v>#REF!</v>
      </c>
      <c r="N303" s="105" t="e">
        <f t="shared" si="95"/>
        <v>#REF!</v>
      </c>
      <c r="O303" s="105" t="e">
        <f t="shared" si="96"/>
        <v>#REF!</v>
      </c>
      <c r="P303" s="105" t="e">
        <f t="shared" si="97"/>
        <v>#REF!</v>
      </c>
      <c r="Q303" s="106" t="e">
        <f t="shared" si="98"/>
        <v>#REF!</v>
      </c>
      <c r="R303" s="105" t="e">
        <f t="shared" si="98"/>
        <v>#REF!</v>
      </c>
      <c r="S303" s="105" t="e">
        <f t="shared" si="99"/>
        <v>#REF!</v>
      </c>
      <c r="T303" s="105"/>
      <c r="U303" s="105" t="e">
        <f t="shared" si="100"/>
        <v>#REF!</v>
      </c>
      <c r="V303" s="105" t="e">
        <f t="shared" si="101"/>
        <v>#REF!</v>
      </c>
      <c r="W303" s="105" t="e">
        <f t="shared" si="102"/>
        <v>#REF!</v>
      </c>
      <c r="X303" s="106" t="e">
        <f t="shared" si="103"/>
        <v>#REF!</v>
      </c>
      <c r="Y303" s="106" t="e">
        <f t="shared" si="104"/>
        <v>#REF!</v>
      </c>
      <c r="Z303" s="105" t="e">
        <f t="shared" si="105"/>
        <v>#REF!</v>
      </c>
      <c r="AA303" s="105" t="e">
        <f t="shared" si="109"/>
        <v>#REF!</v>
      </c>
      <c r="AB303" s="105"/>
      <c r="AC303" s="107" t="str">
        <f t="shared" si="106"/>
        <v>BERTAHAP</v>
      </c>
      <c r="AD303" s="108">
        <f t="shared" si="107"/>
        <v>0</v>
      </c>
      <c r="AE303" s="109">
        <v>2</v>
      </c>
      <c r="AF303" s="110"/>
      <c r="AG303" s="105" t="e">
        <f>IF(AF303&gt;#REF!,"LB","KR")</f>
        <v>#REF!</v>
      </c>
      <c r="AH303" s="110">
        <v>4155835000</v>
      </c>
      <c r="AI303" s="110">
        <v>4684289000</v>
      </c>
      <c r="AJ303" s="110">
        <v>4973206000</v>
      </c>
      <c r="AK303" s="111">
        <v>5279943000</v>
      </c>
      <c r="AL303" s="111">
        <v>4973206000</v>
      </c>
      <c r="AM303" s="110">
        <v>5279943000</v>
      </c>
      <c r="AN303" s="110" t="e">
        <f t="shared" si="89"/>
        <v>#REF!</v>
      </c>
    </row>
    <row r="304" spans="1:40">
      <c r="A304" s="3">
        <f t="shared" si="108"/>
        <v>265</v>
      </c>
      <c r="B304" s="96">
        <v>2</v>
      </c>
      <c r="C304" s="97" t="s">
        <v>190</v>
      </c>
      <c r="D304" s="98" t="s">
        <v>29</v>
      </c>
      <c r="E304" s="99"/>
      <c r="F304" s="100" t="s">
        <v>74</v>
      </c>
      <c r="G304" s="101">
        <f t="shared" si="90"/>
        <v>85</v>
      </c>
      <c r="H304" s="101">
        <f t="shared" si="91"/>
        <v>74</v>
      </c>
      <c r="I304" s="102">
        <f t="shared" si="92"/>
        <v>26438045</v>
      </c>
      <c r="J304" s="102" t="e">
        <f>SUMIF($AN$4:$AN$22,D304,#REF!)</f>
        <v>#REF!</v>
      </c>
      <c r="K304" s="103" t="e">
        <f t="shared" si="93"/>
        <v>#REF!</v>
      </c>
      <c r="L304" s="104" t="e">
        <f>SUMIF($AN$4:$AN$22,D304,#REF!)</f>
        <v>#REF!</v>
      </c>
      <c r="M304" s="105" t="e">
        <f t="shared" si="94"/>
        <v>#REF!</v>
      </c>
      <c r="N304" s="105" t="e">
        <f t="shared" si="95"/>
        <v>#REF!</v>
      </c>
      <c r="O304" s="105" t="e">
        <f t="shared" si="96"/>
        <v>#REF!</v>
      </c>
      <c r="P304" s="105" t="e">
        <f t="shared" si="97"/>
        <v>#REF!</v>
      </c>
      <c r="Q304" s="106" t="e">
        <f t="shared" si="98"/>
        <v>#REF!</v>
      </c>
      <c r="R304" s="105" t="e">
        <f t="shared" si="98"/>
        <v>#REF!</v>
      </c>
      <c r="S304" s="105" t="e">
        <f t="shared" si="99"/>
        <v>#REF!</v>
      </c>
      <c r="T304" s="105"/>
      <c r="U304" s="105" t="e">
        <f t="shared" si="100"/>
        <v>#REF!</v>
      </c>
      <c r="V304" s="105" t="e">
        <f t="shared" si="101"/>
        <v>#REF!</v>
      </c>
      <c r="W304" s="105" t="e">
        <f t="shared" si="102"/>
        <v>#REF!</v>
      </c>
      <c r="X304" s="106" t="e">
        <f t="shared" si="103"/>
        <v>#REF!</v>
      </c>
      <c r="Y304" s="106" t="e">
        <f t="shared" si="104"/>
        <v>#REF!</v>
      </c>
      <c r="Z304" s="105" t="e">
        <f t="shared" si="105"/>
        <v>#REF!</v>
      </c>
      <c r="AA304" s="105" t="e">
        <f t="shared" si="109"/>
        <v>#REF!</v>
      </c>
      <c r="AB304" s="105"/>
      <c r="AC304" s="107" t="str">
        <f t="shared" si="106"/>
        <v>BERTAHAP</v>
      </c>
      <c r="AD304" s="108">
        <f t="shared" si="107"/>
        <v>0</v>
      </c>
      <c r="AE304" s="109">
        <v>2</v>
      </c>
      <c r="AF304" s="110"/>
      <c r="AG304" s="105" t="e">
        <f>IF(AF304&gt;#REF!,"LB","KR")</f>
        <v>#REF!</v>
      </c>
      <c r="AH304" s="110">
        <v>1934851000</v>
      </c>
      <c r="AI304" s="110">
        <v>2180886000</v>
      </c>
      <c r="AJ304" s="110">
        <v>2315398000</v>
      </c>
      <c r="AK304" s="111">
        <v>2458207000</v>
      </c>
      <c r="AL304" s="111">
        <v>2315398000</v>
      </c>
      <c r="AM304" s="110">
        <v>2458207000</v>
      </c>
      <c r="AN304" s="110" t="e">
        <f t="shared" si="89"/>
        <v>#REF!</v>
      </c>
    </row>
    <row r="305" spans="1:40">
      <c r="A305" s="3">
        <f t="shared" si="108"/>
        <v>266</v>
      </c>
      <c r="B305" s="96">
        <v>3</v>
      </c>
      <c r="C305" s="97" t="s">
        <v>190</v>
      </c>
      <c r="D305" s="98" t="s">
        <v>32</v>
      </c>
      <c r="E305" s="99"/>
      <c r="F305" s="100" t="s">
        <v>56</v>
      </c>
      <c r="G305" s="101">
        <f t="shared" si="90"/>
        <v>85</v>
      </c>
      <c r="H305" s="101">
        <f t="shared" si="91"/>
        <v>74</v>
      </c>
      <c r="I305" s="102">
        <f t="shared" si="92"/>
        <v>26438045</v>
      </c>
      <c r="J305" s="102" t="e">
        <f>SUMIF($AN$4:$AN$22,D305,#REF!)</f>
        <v>#REF!</v>
      </c>
      <c r="K305" s="103" t="e">
        <f t="shared" si="93"/>
        <v>#REF!</v>
      </c>
      <c r="L305" s="104" t="e">
        <f>SUMIF($AN$4:$AN$22,D305,#REF!)</f>
        <v>#REF!</v>
      </c>
      <c r="M305" s="105" t="e">
        <f t="shared" si="94"/>
        <v>#REF!</v>
      </c>
      <c r="N305" s="105" t="e">
        <f t="shared" si="95"/>
        <v>#REF!</v>
      </c>
      <c r="O305" s="105" t="e">
        <f t="shared" si="96"/>
        <v>#REF!</v>
      </c>
      <c r="P305" s="105" t="e">
        <f t="shared" si="97"/>
        <v>#REF!</v>
      </c>
      <c r="Q305" s="106" t="e">
        <f t="shared" si="98"/>
        <v>#REF!</v>
      </c>
      <c r="R305" s="105" t="e">
        <f t="shared" si="98"/>
        <v>#REF!</v>
      </c>
      <c r="S305" s="105" t="e">
        <f t="shared" si="99"/>
        <v>#REF!</v>
      </c>
      <c r="T305" s="105"/>
      <c r="U305" s="105" t="e">
        <f t="shared" si="100"/>
        <v>#REF!</v>
      </c>
      <c r="V305" s="105" t="e">
        <f t="shared" si="101"/>
        <v>#REF!</v>
      </c>
      <c r="W305" s="105" t="e">
        <f t="shared" si="102"/>
        <v>#REF!</v>
      </c>
      <c r="X305" s="106" t="e">
        <f t="shared" si="103"/>
        <v>#REF!</v>
      </c>
      <c r="Y305" s="106" t="e">
        <f t="shared" si="104"/>
        <v>#REF!</v>
      </c>
      <c r="Z305" s="105" t="e">
        <f t="shared" si="105"/>
        <v>#REF!</v>
      </c>
      <c r="AA305" s="105" t="e">
        <f t="shared" si="109"/>
        <v>#REF!</v>
      </c>
      <c r="AB305" s="105"/>
      <c r="AC305" s="107" t="str">
        <f t="shared" si="106"/>
        <v>BERTAHAP</v>
      </c>
      <c r="AD305" s="108">
        <f t="shared" si="107"/>
        <v>0</v>
      </c>
      <c r="AE305" s="109">
        <v>2</v>
      </c>
      <c r="AF305" s="110"/>
      <c r="AG305" s="105" t="e">
        <f>IF(AF305&gt;#REF!,"LB","KR")</f>
        <v>#REF!</v>
      </c>
      <c r="AH305" s="110">
        <v>1934851000</v>
      </c>
      <c r="AI305" s="110">
        <v>2180886000</v>
      </c>
      <c r="AJ305" s="110">
        <v>2315398000</v>
      </c>
      <c r="AK305" s="111">
        <v>2458207000</v>
      </c>
      <c r="AL305" s="111">
        <v>2315398000</v>
      </c>
      <c r="AM305" s="110">
        <v>2458207000</v>
      </c>
      <c r="AN305" s="110" t="e">
        <f t="shared" si="89"/>
        <v>#REF!</v>
      </c>
    </row>
    <row r="306" spans="1:40">
      <c r="A306" s="3">
        <f t="shared" si="108"/>
        <v>267</v>
      </c>
      <c r="B306" s="96">
        <v>4</v>
      </c>
      <c r="C306" s="97" t="s">
        <v>190</v>
      </c>
      <c r="D306" s="98" t="s">
        <v>38</v>
      </c>
      <c r="E306" s="99"/>
      <c r="F306" s="100" t="s">
        <v>58</v>
      </c>
      <c r="G306" s="101">
        <f t="shared" si="90"/>
        <v>101</v>
      </c>
      <c r="H306" s="101">
        <f t="shared" si="91"/>
        <v>90</v>
      </c>
      <c r="I306" s="102">
        <f t="shared" si="92"/>
        <v>26438045</v>
      </c>
      <c r="J306" s="102" t="e">
        <f>SUMIF($AN$4:$AN$22,D306,#REF!)</f>
        <v>#REF!</v>
      </c>
      <c r="K306" s="103" t="e">
        <f t="shared" si="93"/>
        <v>#REF!</v>
      </c>
      <c r="L306" s="104" t="e">
        <f>SUMIF($AN$4:$AN$22,D306,#REF!)</f>
        <v>#REF!</v>
      </c>
      <c r="M306" s="105" t="e">
        <f t="shared" si="94"/>
        <v>#REF!</v>
      </c>
      <c r="N306" s="105" t="e">
        <f t="shared" si="95"/>
        <v>#REF!</v>
      </c>
      <c r="O306" s="105" t="e">
        <f t="shared" si="96"/>
        <v>#REF!</v>
      </c>
      <c r="P306" s="105" t="e">
        <f t="shared" si="97"/>
        <v>#REF!</v>
      </c>
      <c r="Q306" s="106" t="e">
        <f t="shared" si="98"/>
        <v>#REF!</v>
      </c>
      <c r="R306" s="105" t="e">
        <f t="shared" si="98"/>
        <v>#REF!</v>
      </c>
      <c r="S306" s="105" t="e">
        <f t="shared" si="99"/>
        <v>#REF!</v>
      </c>
      <c r="T306" s="105"/>
      <c r="U306" s="105" t="e">
        <f t="shared" si="100"/>
        <v>#REF!</v>
      </c>
      <c r="V306" s="105" t="e">
        <f t="shared" si="101"/>
        <v>#REF!</v>
      </c>
      <c r="W306" s="105" t="e">
        <f t="shared" si="102"/>
        <v>#REF!</v>
      </c>
      <c r="X306" s="106" t="e">
        <f t="shared" si="103"/>
        <v>#REF!</v>
      </c>
      <c r="Y306" s="106" t="e">
        <f t="shared" si="104"/>
        <v>#REF!</v>
      </c>
      <c r="Z306" s="105" t="e">
        <f t="shared" si="105"/>
        <v>#REF!</v>
      </c>
      <c r="AA306" s="105" t="e">
        <f t="shared" si="109"/>
        <v>#REF!</v>
      </c>
      <c r="AB306" s="105"/>
      <c r="AC306" s="107" t="str">
        <f t="shared" si="106"/>
        <v>BERTAHAP</v>
      </c>
      <c r="AD306" s="108">
        <f t="shared" si="107"/>
        <v>0</v>
      </c>
      <c r="AE306" s="109">
        <v>2</v>
      </c>
      <c r="AF306" s="110"/>
      <c r="AG306" s="105" t="e">
        <f>IF(AF306&gt;#REF!,"LB","KR")</f>
        <v>#REF!</v>
      </c>
      <c r="AH306" s="110">
        <v>2353197000</v>
      </c>
      <c r="AI306" s="110">
        <v>2652429000</v>
      </c>
      <c r="AJ306" s="110">
        <v>2816025000</v>
      </c>
      <c r="AK306" s="111">
        <v>2989711000</v>
      </c>
      <c r="AL306" s="111">
        <v>2816025000</v>
      </c>
      <c r="AM306" s="110">
        <v>2989711000</v>
      </c>
      <c r="AN306" s="110" t="e">
        <f t="shared" si="89"/>
        <v>#REF!</v>
      </c>
    </row>
    <row r="307" spans="1:40">
      <c r="A307" s="3">
        <f t="shared" si="108"/>
        <v>268</v>
      </c>
      <c r="B307" s="96">
        <v>5</v>
      </c>
      <c r="C307" s="97" t="s">
        <v>190</v>
      </c>
      <c r="D307" s="98" t="s">
        <v>44</v>
      </c>
      <c r="E307" s="99"/>
      <c r="F307" s="100" t="s">
        <v>60</v>
      </c>
      <c r="G307" s="101">
        <f t="shared" si="90"/>
        <v>101</v>
      </c>
      <c r="H307" s="101">
        <f t="shared" si="91"/>
        <v>90</v>
      </c>
      <c r="I307" s="102">
        <f t="shared" si="92"/>
        <v>26438045</v>
      </c>
      <c r="J307" s="102" t="e">
        <f>SUMIF($AN$4:$AN$22,D307,#REF!)</f>
        <v>#REF!</v>
      </c>
      <c r="K307" s="103" t="e">
        <f t="shared" si="93"/>
        <v>#REF!</v>
      </c>
      <c r="L307" s="104" t="e">
        <f>SUMIF($AN$4:$AN$22,D307,#REF!)</f>
        <v>#REF!</v>
      </c>
      <c r="M307" s="105" t="e">
        <f t="shared" si="94"/>
        <v>#REF!</v>
      </c>
      <c r="N307" s="105" t="e">
        <f t="shared" si="95"/>
        <v>#REF!</v>
      </c>
      <c r="O307" s="105" t="e">
        <f t="shared" si="96"/>
        <v>#REF!</v>
      </c>
      <c r="P307" s="105" t="e">
        <f t="shared" si="97"/>
        <v>#REF!</v>
      </c>
      <c r="Q307" s="106" t="e">
        <f t="shared" si="98"/>
        <v>#REF!</v>
      </c>
      <c r="R307" s="105" t="e">
        <f t="shared" si="98"/>
        <v>#REF!</v>
      </c>
      <c r="S307" s="105" t="e">
        <f t="shared" si="99"/>
        <v>#REF!</v>
      </c>
      <c r="T307" s="105"/>
      <c r="U307" s="105" t="e">
        <f t="shared" si="100"/>
        <v>#REF!</v>
      </c>
      <c r="V307" s="105" t="e">
        <f t="shared" si="101"/>
        <v>#REF!</v>
      </c>
      <c r="W307" s="105" t="e">
        <f t="shared" si="102"/>
        <v>#REF!</v>
      </c>
      <c r="X307" s="106" t="e">
        <f t="shared" si="103"/>
        <v>#REF!</v>
      </c>
      <c r="Y307" s="106" t="e">
        <f t="shared" si="104"/>
        <v>#REF!</v>
      </c>
      <c r="Z307" s="105" t="e">
        <f t="shared" si="105"/>
        <v>#REF!</v>
      </c>
      <c r="AA307" s="105" t="e">
        <f t="shared" si="109"/>
        <v>#REF!</v>
      </c>
      <c r="AB307" s="105"/>
      <c r="AC307" s="107" t="str">
        <f t="shared" si="106"/>
        <v>BERTAHAP</v>
      </c>
      <c r="AD307" s="108">
        <f t="shared" si="107"/>
        <v>0</v>
      </c>
      <c r="AE307" s="109">
        <v>2</v>
      </c>
      <c r="AF307" s="110"/>
      <c r="AG307" s="105" t="e">
        <f>IF(AF307&gt;#REF!,"LB","KR")</f>
        <v>#REF!</v>
      </c>
      <c r="AH307" s="110">
        <v>2353197000</v>
      </c>
      <c r="AI307" s="110">
        <v>2652429000</v>
      </c>
      <c r="AJ307" s="110">
        <v>2816025000</v>
      </c>
      <c r="AK307" s="111">
        <v>2989711000</v>
      </c>
      <c r="AL307" s="111">
        <v>2816025000</v>
      </c>
      <c r="AM307" s="110">
        <v>2989711000</v>
      </c>
      <c r="AN307" s="110" t="e">
        <f t="shared" si="89"/>
        <v>#REF!</v>
      </c>
    </row>
    <row r="308" spans="1:40">
      <c r="A308" s="3">
        <f t="shared" si="108"/>
        <v>269</v>
      </c>
      <c r="B308" s="96">
        <v>6</v>
      </c>
      <c r="C308" s="97" t="s">
        <v>190</v>
      </c>
      <c r="D308" s="96">
        <v>11</v>
      </c>
      <c r="E308" s="99"/>
      <c r="F308" s="100" t="s">
        <v>62</v>
      </c>
      <c r="G308" s="101">
        <f t="shared" si="90"/>
        <v>101</v>
      </c>
      <c r="H308" s="101">
        <f t="shared" si="91"/>
        <v>90</v>
      </c>
      <c r="I308" s="102">
        <f t="shared" si="92"/>
        <v>26438045</v>
      </c>
      <c r="J308" s="102" t="e">
        <f>SUMIF($AN$4:$AN$22,D308,#REF!)</f>
        <v>#REF!</v>
      </c>
      <c r="K308" s="103" t="e">
        <f t="shared" si="93"/>
        <v>#REF!</v>
      </c>
      <c r="L308" s="104" t="e">
        <f>SUMIF($AN$4:$AN$22,D308,#REF!)</f>
        <v>#REF!</v>
      </c>
      <c r="M308" s="105" t="e">
        <f t="shared" si="94"/>
        <v>#REF!</v>
      </c>
      <c r="N308" s="105" t="e">
        <f t="shared" si="95"/>
        <v>#REF!</v>
      </c>
      <c r="O308" s="105" t="e">
        <f t="shared" si="96"/>
        <v>#REF!</v>
      </c>
      <c r="P308" s="105" t="e">
        <f t="shared" si="97"/>
        <v>#REF!</v>
      </c>
      <c r="Q308" s="106" t="e">
        <f t="shared" si="98"/>
        <v>#REF!</v>
      </c>
      <c r="R308" s="105" t="e">
        <f t="shared" si="98"/>
        <v>#REF!</v>
      </c>
      <c r="S308" s="105" t="e">
        <f t="shared" si="99"/>
        <v>#REF!</v>
      </c>
      <c r="T308" s="105"/>
      <c r="U308" s="105" t="e">
        <f t="shared" si="100"/>
        <v>#REF!</v>
      </c>
      <c r="V308" s="105" t="e">
        <f t="shared" si="101"/>
        <v>#REF!</v>
      </c>
      <c r="W308" s="105" t="e">
        <f t="shared" si="102"/>
        <v>#REF!</v>
      </c>
      <c r="X308" s="106" t="e">
        <f t="shared" si="103"/>
        <v>#REF!</v>
      </c>
      <c r="Y308" s="106" t="e">
        <f t="shared" si="104"/>
        <v>#REF!</v>
      </c>
      <c r="Z308" s="105" t="e">
        <f t="shared" si="105"/>
        <v>#REF!</v>
      </c>
      <c r="AA308" s="105" t="e">
        <f t="shared" si="109"/>
        <v>#REF!</v>
      </c>
      <c r="AB308" s="105"/>
      <c r="AC308" s="107" t="str">
        <f t="shared" si="106"/>
        <v>BERTAHAP</v>
      </c>
      <c r="AD308" s="108">
        <f t="shared" si="107"/>
        <v>0</v>
      </c>
      <c r="AE308" s="109">
        <v>2</v>
      </c>
      <c r="AF308" s="110"/>
      <c r="AG308" s="105" t="e">
        <f>IF(AF308&gt;#REF!,"LB","KR")</f>
        <v>#REF!</v>
      </c>
      <c r="AH308" s="110">
        <v>2353197000</v>
      </c>
      <c r="AI308" s="110">
        <v>2652429000</v>
      </c>
      <c r="AJ308" s="110">
        <v>2816025000</v>
      </c>
      <c r="AK308" s="111">
        <v>2989711000</v>
      </c>
      <c r="AL308" s="111">
        <v>2816025000</v>
      </c>
      <c r="AM308" s="110">
        <v>2989711000</v>
      </c>
      <c r="AN308" s="110" t="e">
        <f t="shared" si="89"/>
        <v>#REF!</v>
      </c>
    </row>
    <row r="309" spans="1:40">
      <c r="A309" s="3">
        <f t="shared" si="108"/>
        <v>270</v>
      </c>
      <c r="B309" s="96">
        <v>7</v>
      </c>
      <c r="C309" s="97" t="s">
        <v>190</v>
      </c>
      <c r="D309" s="96">
        <v>15</v>
      </c>
      <c r="E309" s="99"/>
      <c r="F309" s="100" t="s">
        <v>64</v>
      </c>
      <c r="G309" s="101">
        <f t="shared" si="90"/>
        <v>101</v>
      </c>
      <c r="H309" s="101">
        <f t="shared" si="91"/>
        <v>90</v>
      </c>
      <c r="I309" s="102">
        <f t="shared" si="92"/>
        <v>26438045</v>
      </c>
      <c r="J309" s="102" t="e">
        <f>SUMIF($AN$4:$AN$22,D309,#REF!)</f>
        <v>#REF!</v>
      </c>
      <c r="K309" s="103" t="e">
        <f t="shared" si="93"/>
        <v>#REF!</v>
      </c>
      <c r="L309" s="104" t="e">
        <f>SUMIF($AN$4:$AN$22,D309,#REF!)</f>
        <v>#REF!</v>
      </c>
      <c r="M309" s="105" t="e">
        <f t="shared" si="94"/>
        <v>#REF!</v>
      </c>
      <c r="N309" s="105" t="e">
        <f t="shared" si="95"/>
        <v>#REF!</v>
      </c>
      <c r="O309" s="105" t="e">
        <f t="shared" si="96"/>
        <v>#REF!</v>
      </c>
      <c r="P309" s="105" t="e">
        <f t="shared" si="97"/>
        <v>#REF!</v>
      </c>
      <c r="Q309" s="106" t="e">
        <f t="shared" si="98"/>
        <v>#REF!</v>
      </c>
      <c r="R309" s="105" t="e">
        <f t="shared" si="98"/>
        <v>#REF!</v>
      </c>
      <c r="S309" s="105" t="e">
        <f t="shared" si="99"/>
        <v>#REF!</v>
      </c>
      <c r="T309" s="105"/>
      <c r="U309" s="105" t="e">
        <f t="shared" si="100"/>
        <v>#REF!</v>
      </c>
      <c r="V309" s="105" t="e">
        <f t="shared" si="101"/>
        <v>#REF!</v>
      </c>
      <c r="W309" s="105" t="e">
        <f t="shared" si="102"/>
        <v>#REF!</v>
      </c>
      <c r="X309" s="106" t="e">
        <f t="shared" si="103"/>
        <v>#REF!</v>
      </c>
      <c r="Y309" s="106" t="e">
        <f t="shared" si="104"/>
        <v>#REF!</v>
      </c>
      <c r="Z309" s="105" t="e">
        <f t="shared" si="105"/>
        <v>#REF!</v>
      </c>
      <c r="AA309" s="105" t="e">
        <f t="shared" si="109"/>
        <v>#REF!</v>
      </c>
      <c r="AB309" s="105"/>
      <c r="AC309" s="107" t="str">
        <f t="shared" si="106"/>
        <v>BERTAHAP</v>
      </c>
      <c r="AD309" s="108">
        <f t="shared" si="107"/>
        <v>0</v>
      </c>
      <c r="AE309" s="109">
        <v>2</v>
      </c>
      <c r="AF309" s="110"/>
      <c r="AG309" s="105" t="e">
        <f>IF(AF309&gt;#REF!,"LB","KR")</f>
        <v>#REF!</v>
      </c>
      <c r="AH309" s="110">
        <v>2353197000</v>
      </c>
      <c r="AI309" s="110">
        <v>2652429000</v>
      </c>
      <c r="AJ309" s="110">
        <v>2816025000</v>
      </c>
      <c r="AK309" s="111">
        <v>2989711000</v>
      </c>
      <c r="AL309" s="111">
        <v>2816025000</v>
      </c>
      <c r="AM309" s="110">
        <v>2989711000</v>
      </c>
      <c r="AN309" s="110" t="e">
        <f t="shared" si="89"/>
        <v>#REF!</v>
      </c>
    </row>
    <row r="310" spans="1:40">
      <c r="A310" s="3">
        <f t="shared" si="108"/>
        <v>271</v>
      </c>
      <c r="B310" s="96">
        <v>8</v>
      </c>
      <c r="C310" s="97" t="s">
        <v>190</v>
      </c>
      <c r="D310" s="96">
        <v>17</v>
      </c>
      <c r="E310" s="99"/>
      <c r="F310" s="100" t="s">
        <v>67</v>
      </c>
      <c r="G310" s="101">
        <f t="shared" si="90"/>
        <v>85</v>
      </c>
      <c r="H310" s="101">
        <f t="shared" si="91"/>
        <v>74</v>
      </c>
      <c r="I310" s="102">
        <f t="shared" si="92"/>
        <v>26438045</v>
      </c>
      <c r="J310" s="102" t="e">
        <f>SUMIF($AN$4:$AN$22,D310,#REF!)</f>
        <v>#REF!</v>
      </c>
      <c r="K310" s="103" t="e">
        <f t="shared" si="93"/>
        <v>#REF!</v>
      </c>
      <c r="L310" s="104" t="e">
        <f>SUMIF($AN$4:$AN$22,D310,#REF!)</f>
        <v>#REF!</v>
      </c>
      <c r="M310" s="105" t="e">
        <f t="shared" si="94"/>
        <v>#REF!</v>
      </c>
      <c r="N310" s="105" t="e">
        <f t="shared" si="95"/>
        <v>#REF!</v>
      </c>
      <c r="O310" s="105" t="e">
        <f t="shared" si="96"/>
        <v>#REF!</v>
      </c>
      <c r="P310" s="105" t="e">
        <f t="shared" si="97"/>
        <v>#REF!</v>
      </c>
      <c r="Q310" s="106" t="e">
        <f t="shared" si="98"/>
        <v>#REF!</v>
      </c>
      <c r="R310" s="105" t="e">
        <f t="shared" si="98"/>
        <v>#REF!</v>
      </c>
      <c r="S310" s="105" t="e">
        <f t="shared" si="99"/>
        <v>#REF!</v>
      </c>
      <c r="T310" s="105"/>
      <c r="U310" s="105" t="e">
        <f t="shared" si="100"/>
        <v>#REF!</v>
      </c>
      <c r="V310" s="105" t="e">
        <f t="shared" si="101"/>
        <v>#REF!</v>
      </c>
      <c r="W310" s="105" t="e">
        <f t="shared" si="102"/>
        <v>#REF!</v>
      </c>
      <c r="X310" s="106" t="e">
        <f t="shared" si="103"/>
        <v>#REF!</v>
      </c>
      <c r="Y310" s="106" t="e">
        <f t="shared" si="104"/>
        <v>#REF!</v>
      </c>
      <c r="Z310" s="105" t="e">
        <f t="shared" si="105"/>
        <v>#REF!</v>
      </c>
      <c r="AA310" s="105" t="e">
        <f t="shared" si="109"/>
        <v>#REF!</v>
      </c>
      <c r="AB310" s="105"/>
      <c r="AC310" s="107" t="str">
        <f t="shared" si="106"/>
        <v>BERTAHAP</v>
      </c>
      <c r="AD310" s="108">
        <f t="shared" si="107"/>
        <v>0</v>
      </c>
      <c r="AE310" s="109">
        <v>2</v>
      </c>
      <c r="AF310" s="110"/>
      <c r="AG310" s="105" t="e">
        <f>IF(AF310&gt;#REF!,"LB","KR")</f>
        <v>#REF!</v>
      </c>
      <c r="AH310" s="110">
        <v>1934851000</v>
      </c>
      <c r="AI310" s="110">
        <v>2180886000</v>
      </c>
      <c r="AJ310" s="110">
        <v>2315398000</v>
      </c>
      <c r="AK310" s="111">
        <v>2458207000</v>
      </c>
      <c r="AL310" s="111">
        <v>2315398000</v>
      </c>
      <c r="AM310" s="110">
        <v>2458207000</v>
      </c>
      <c r="AN310" s="110" t="e">
        <f t="shared" si="89"/>
        <v>#REF!</v>
      </c>
    </row>
    <row r="311" spans="1:40">
      <c r="A311" s="3">
        <f t="shared" si="108"/>
        <v>272</v>
      </c>
      <c r="B311" s="96">
        <v>9</v>
      </c>
      <c r="C311" s="97" t="s">
        <v>190</v>
      </c>
      <c r="D311" s="96">
        <v>19</v>
      </c>
      <c r="E311" s="99"/>
      <c r="F311" s="100" t="s">
        <v>78</v>
      </c>
      <c r="G311" s="101">
        <f t="shared" si="90"/>
        <v>138</v>
      </c>
      <c r="H311" s="101">
        <f t="shared" si="91"/>
        <v>120</v>
      </c>
      <c r="I311" s="102">
        <f t="shared" si="92"/>
        <v>26438045</v>
      </c>
      <c r="J311" s="102" t="e">
        <f>SUMIF($AN$4:$AN$22,D311,#REF!)</f>
        <v>#REF!</v>
      </c>
      <c r="K311" s="103" t="e">
        <f t="shared" si="93"/>
        <v>#REF!</v>
      </c>
      <c r="L311" s="104" t="e">
        <f>SUMIF($AN$4:$AN$22,D311,#REF!)</f>
        <v>#REF!</v>
      </c>
      <c r="M311" s="105" t="e">
        <f t="shared" si="94"/>
        <v>#REF!</v>
      </c>
      <c r="N311" s="105" t="e">
        <f t="shared" si="95"/>
        <v>#REF!</v>
      </c>
      <c r="O311" s="105" t="e">
        <f t="shared" si="96"/>
        <v>#REF!</v>
      </c>
      <c r="P311" s="105" t="e">
        <f t="shared" si="97"/>
        <v>#REF!</v>
      </c>
      <c r="Q311" s="106" t="e">
        <f t="shared" si="98"/>
        <v>#REF!</v>
      </c>
      <c r="R311" s="105" t="e">
        <f t="shared" si="98"/>
        <v>#REF!</v>
      </c>
      <c r="S311" s="105" t="e">
        <f t="shared" si="99"/>
        <v>#REF!</v>
      </c>
      <c r="T311" s="105"/>
      <c r="U311" s="105" t="e">
        <f t="shared" si="100"/>
        <v>#REF!</v>
      </c>
      <c r="V311" s="105" t="e">
        <f t="shared" si="101"/>
        <v>#REF!</v>
      </c>
      <c r="W311" s="105" t="e">
        <f t="shared" si="102"/>
        <v>#REF!</v>
      </c>
      <c r="X311" s="106" t="e">
        <f t="shared" si="103"/>
        <v>#REF!</v>
      </c>
      <c r="Y311" s="106" t="e">
        <f t="shared" si="104"/>
        <v>#REF!</v>
      </c>
      <c r="Z311" s="105" t="e">
        <f t="shared" si="105"/>
        <v>#REF!</v>
      </c>
      <c r="AA311" s="105" t="e">
        <f t="shared" si="109"/>
        <v>#REF!</v>
      </c>
      <c r="AB311" s="105"/>
      <c r="AC311" s="107" t="str">
        <f t="shared" si="106"/>
        <v>BERTAHAP</v>
      </c>
      <c r="AD311" s="108">
        <f t="shared" si="107"/>
        <v>0</v>
      </c>
      <c r="AE311" s="109">
        <v>2</v>
      </c>
      <c r="AF311" s="110"/>
      <c r="AG311" s="105" t="e">
        <f>IF(AF311&gt;#REF!,"LB","KR")</f>
        <v>#REF!</v>
      </c>
      <c r="AH311" s="110">
        <v>3137596000</v>
      </c>
      <c r="AI311" s="110">
        <v>3536572000</v>
      </c>
      <c r="AJ311" s="110">
        <v>3754700000</v>
      </c>
      <c r="AK311" s="111">
        <v>3986282000</v>
      </c>
      <c r="AL311" s="111">
        <v>3754700000</v>
      </c>
      <c r="AM311" s="110">
        <v>3986282000</v>
      </c>
      <c r="AN311" s="110" t="e">
        <f t="shared" si="89"/>
        <v>#REF!</v>
      </c>
    </row>
    <row r="312" spans="1:40">
      <c r="A312" s="3">
        <f t="shared" si="108"/>
        <v>273</v>
      </c>
      <c r="B312" s="96">
        <v>10</v>
      </c>
      <c r="C312" s="97" t="s">
        <v>190</v>
      </c>
      <c r="D312" s="96">
        <v>21</v>
      </c>
      <c r="E312" s="99"/>
      <c r="F312" s="100" t="s">
        <v>84</v>
      </c>
      <c r="G312" s="101">
        <f t="shared" si="90"/>
        <v>132</v>
      </c>
      <c r="H312" s="101">
        <f t="shared" si="91"/>
        <v>112</v>
      </c>
      <c r="I312" s="102">
        <f t="shared" si="92"/>
        <v>26438045</v>
      </c>
      <c r="J312" s="102" t="e">
        <f>SUMIF($AN$4:$AN$22,D312,#REF!)</f>
        <v>#REF!</v>
      </c>
      <c r="K312" s="103" t="e">
        <f t="shared" si="93"/>
        <v>#REF!</v>
      </c>
      <c r="L312" s="104" t="e">
        <f>SUMIF($AN$4:$AN$22,D312,#REF!)</f>
        <v>#REF!</v>
      </c>
      <c r="M312" s="105" t="e">
        <f t="shared" si="94"/>
        <v>#REF!</v>
      </c>
      <c r="N312" s="105" t="e">
        <f t="shared" si="95"/>
        <v>#REF!</v>
      </c>
      <c r="O312" s="105" t="e">
        <f t="shared" si="96"/>
        <v>#REF!</v>
      </c>
      <c r="P312" s="105" t="e">
        <f t="shared" si="97"/>
        <v>#REF!</v>
      </c>
      <c r="Q312" s="106" t="e">
        <f t="shared" si="98"/>
        <v>#REF!</v>
      </c>
      <c r="R312" s="105" t="e">
        <f t="shared" si="98"/>
        <v>#REF!</v>
      </c>
      <c r="S312" s="105" t="e">
        <f t="shared" si="99"/>
        <v>#REF!</v>
      </c>
      <c r="T312" s="105"/>
      <c r="U312" s="105" t="e">
        <f t="shared" si="100"/>
        <v>#REF!</v>
      </c>
      <c r="V312" s="105" t="e">
        <f t="shared" si="101"/>
        <v>#REF!</v>
      </c>
      <c r="W312" s="105" t="e">
        <f t="shared" si="102"/>
        <v>#REF!</v>
      </c>
      <c r="X312" s="106" t="e">
        <f t="shared" si="103"/>
        <v>#REF!</v>
      </c>
      <c r="Y312" s="106" t="e">
        <f t="shared" si="104"/>
        <v>#REF!</v>
      </c>
      <c r="Z312" s="105" t="e">
        <f t="shared" si="105"/>
        <v>#REF!</v>
      </c>
      <c r="AA312" s="105" t="e">
        <f t="shared" si="109"/>
        <v>#REF!</v>
      </c>
      <c r="AB312" s="105"/>
      <c r="AC312" s="107" t="str">
        <f t="shared" si="106"/>
        <v>BERTAHAP</v>
      </c>
      <c r="AD312" s="108">
        <f t="shared" si="107"/>
        <v>0</v>
      </c>
      <c r="AE312" s="109">
        <v>2</v>
      </c>
      <c r="AF312" s="110"/>
      <c r="AG312" s="105" t="e">
        <f>IF(AF312&gt;#REF!,"LB","KR")</f>
        <v>#REF!</v>
      </c>
      <c r="AH312" s="110">
        <v>3038929000</v>
      </c>
      <c r="AI312" s="110">
        <v>3425359000</v>
      </c>
      <c r="AJ312" s="110">
        <v>3636628000</v>
      </c>
      <c r="AK312" s="111">
        <v>3860927000</v>
      </c>
      <c r="AL312" s="111">
        <v>3636628000</v>
      </c>
      <c r="AM312" s="110">
        <v>3860927000</v>
      </c>
      <c r="AN312" s="110" t="e">
        <f t="shared" si="89"/>
        <v>#REF!</v>
      </c>
    </row>
    <row r="313" spans="1:40">
      <c r="A313" s="3">
        <f t="shared" si="108"/>
        <v>274</v>
      </c>
      <c r="B313" s="96">
        <v>1</v>
      </c>
      <c r="C313" s="97" t="s">
        <v>191</v>
      </c>
      <c r="D313" s="98" t="s">
        <v>19</v>
      </c>
      <c r="E313" s="99"/>
      <c r="F313" s="100" t="s">
        <v>72</v>
      </c>
      <c r="G313" s="101">
        <f t="shared" si="90"/>
        <v>175</v>
      </c>
      <c r="H313" s="101">
        <f t="shared" si="91"/>
        <v>156</v>
      </c>
      <c r="I313" s="102">
        <f t="shared" si="92"/>
        <v>26438045</v>
      </c>
      <c r="J313" s="102" t="e">
        <f>SUMIF($AN$4:$AN$22,D313,#REF!)</f>
        <v>#REF!</v>
      </c>
      <c r="K313" s="103" t="e">
        <f t="shared" si="93"/>
        <v>#REF!</v>
      </c>
      <c r="L313" s="104" t="e">
        <f>SUMIF($AN$4:$AN$22,D313,#REF!)</f>
        <v>#REF!</v>
      </c>
      <c r="M313" s="105" t="e">
        <f t="shared" si="94"/>
        <v>#REF!</v>
      </c>
      <c r="N313" s="105" t="e">
        <f t="shared" si="95"/>
        <v>#REF!</v>
      </c>
      <c r="O313" s="105" t="e">
        <f t="shared" si="96"/>
        <v>#REF!</v>
      </c>
      <c r="P313" s="105" t="e">
        <f t="shared" si="97"/>
        <v>#REF!</v>
      </c>
      <c r="Q313" s="106" t="e">
        <f t="shared" si="98"/>
        <v>#REF!</v>
      </c>
      <c r="R313" s="105" t="e">
        <f t="shared" si="98"/>
        <v>#REF!</v>
      </c>
      <c r="S313" s="105" t="e">
        <f t="shared" si="99"/>
        <v>#REF!</v>
      </c>
      <c r="T313" s="105"/>
      <c r="U313" s="105" t="e">
        <f t="shared" si="100"/>
        <v>#REF!</v>
      </c>
      <c r="V313" s="105" t="e">
        <f t="shared" si="101"/>
        <v>#REF!</v>
      </c>
      <c r="W313" s="105" t="e">
        <f t="shared" si="102"/>
        <v>#REF!</v>
      </c>
      <c r="X313" s="106" t="e">
        <f t="shared" si="103"/>
        <v>#REF!</v>
      </c>
      <c r="Y313" s="106" t="e">
        <f t="shared" si="104"/>
        <v>#REF!</v>
      </c>
      <c r="Z313" s="105" t="e">
        <f t="shared" si="105"/>
        <v>#REF!</v>
      </c>
      <c r="AA313" s="105" t="e">
        <f t="shared" si="109"/>
        <v>#REF!</v>
      </c>
      <c r="AB313" s="105"/>
      <c r="AC313" s="107" t="str">
        <f t="shared" si="106"/>
        <v>BERTAHAP</v>
      </c>
      <c r="AD313" s="108">
        <f t="shared" si="107"/>
        <v>0</v>
      </c>
      <c r="AE313" s="109">
        <v>2</v>
      </c>
      <c r="AF313" s="110"/>
      <c r="AG313" s="105" t="e">
        <f>IF(AF313&gt;#REF!,"LB","KR")</f>
        <v>#REF!</v>
      </c>
      <c r="AH313" s="110">
        <v>4196779000</v>
      </c>
      <c r="AI313" s="110">
        <v>4730440000</v>
      </c>
      <c r="AJ313" s="110">
        <v>5022203000</v>
      </c>
      <c r="AK313" s="111">
        <v>5331962000</v>
      </c>
      <c r="AL313" s="111">
        <v>5022203000</v>
      </c>
      <c r="AM313" s="110">
        <v>5331962000</v>
      </c>
      <c r="AN313" s="110" t="e">
        <f t="shared" si="89"/>
        <v>#REF!</v>
      </c>
    </row>
    <row r="314" spans="1:40">
      <c r="A314" s="3">
        <f t="shared" si="108"/>
        <v>275</v>
      </c>
      <c r="B314" s="96">
        <v>2</v>
      </c>
      <c r="C314" s="97" t="s">
        <v>191</v>
      </c>
      <c r="D314" s="98" t="s">
        <v>29</v>
      </c>
      <c r="E314" s="99"/>
      <c r="F314" s="100" t="s">
        <v>74</v>
      </c>
      <c r="G314" s="101">
        <f t="shared" si="90"/>
        <v>85</v>
      </c>
      <c r="H314" s="101">
        <f t="shared" si="91"/>
        <v>74</v>
      </c>
      <c r="I314" s="102">
        <f t="shared" si="92"/>
        <v>26438045</v>
      </c>
      <c r="J314" s="102" t="e">
        <f>SUMIF($AN$4:$AN$22,D314,#REF!)</f>
        <v>#REF!</v>
      </c>
      <c r="K314" s="103" t="e">
        <f t="shared" si="93"/>
        <v>#REF!</v>
      </c>
      <c r="L314" s="104" t="e">
        <f>SUMIF($AN$4:$AN$22,D314,#REF!)</f>
        <v>#REF!</v>
      </c>
      <c r="M314" s="105" t="e">
        <f t="shared" si="94"/>
        <v>#REF!</v>
      </c>
      <c r="N314" s="105" t="e">
        <f t="shared" si="95"/>
        <v>#REF!</v>
      </c>
      <c r="O314" s="105" t="e">
        <f t="shared" si="96"/>
        <v>#REF!</v>
      </c>
      <c r="P314" s="105" t="e">
        <f t="shared" si="97"/>
        <v>#REF!</v>
      </c>
      <c r="Q314" s="106" t="e">
        <f t="shared" si="98"/>
        <v>#REF!</v>
      </c>
      <c r="R314" s="105" t="e">
        <f t="shared" si="98"/>
        <v>#REF!</v>
      </c>
      <c r="S314" s="105" t="e">
        <f t="shared" si="99"/>
        <v>#REF!</v>
      </c>
      <c r="T314" s="105"/>
      <c r="U314" s="105" t="e">
        <f t="shared" si="100"/>
        <v>#REF!</v>
      </c>
      <c r="V314" s="105" t="e">
        <f t="shared" si="101"/>
        <v>#REF!</v>
      </c>
      <c r="W314" s="105" t="e">
        <f t="shared" si="102"/>
        <v>#REF!</v>
      </c>
      <c r="X314" s="106" t="e">
        <f t="shared" si="103"/>
        <v>#REF!</v>
      </c>
      <c r="Y314" s="106" t="e">
        <f t="shared" si="104"/>
        <v>#REF!</v>
      </c>
      <c r="Z314" s="105" t="e">
        <f t="shared" si="105"/>
        <v>#REF!</v>
      </c>
      <c r="AA314" s="105" t="e">
        <f t="shared" si="109"/>
        <v>#REF!</v>
      </c>
      <c r="AB314" s="105"/>
      <c r="AC314" s="107" t="str">
        <f t="shared" si="106"/>
        <v>BERTAHAP</v>
      </c>
      <c r="AD314" s="108">
        <f t="shared" si="107"/>
        <v>0</v>
      </c>
      <c r="AE314" s="109">
        <v>2</v>
      </c>
      <c r="AF314" s="110"/>
      <c r="AG314" s="105" t="e">
        <f>IF(AF314&gt;#REF!,"LB","KR")</f>
        <v>#REF!</v>
      </c>
      <c r="AH314" s="110">
        <v>1934851000</v>
      </c>
      <c r="AI314" s="110">
        <v>2180886000</v>
      </c>
      <c r="AJ314" s="110">
        <v>2315398000</v>
      </c>
      <c r="AK314" s="111">
        <v>2458207000</v>
      </c>
      <c r="AL314" s="111">
        <v>2315398000</v>
      </c>
      <c r="AM314" s="110">
        <v>2458207000</v>
      </c>
      <c r="AN314" s="110" t="e">
        <f t="shared" si="89"/>
        <v>#REF!</v>
      </c>
    </row>
    <row r="315" spans="1:40">
      <c r="A315" s="3">
        <f t="shared" si="108"/>
        <v>276</v>
      </c>
      <c r="B315" s="96">
        <v>3</v>
      </c>
      <c r="C315" s="97" t="s">
        <v>191</v>
      </c>
      <c r="D315" s="98" t="s">
        <v>44</v>
      </c>
      <c r="E315" s="99"/>
      <c r="F315" s="100" t="s">
        <v>60</v>
      </c>
      <c r="G315" s="101">
        <f t="shared" si="90"/>
        <v>101</v>
      </c>
      <c r="H315" s="101">
        <f t="shared" si="91"/>
        <v>90</v>
      </c>
      <c r="I315" s="102">
        <f t="shared" si="92"/>
        <v>26438045</v>
      </c>
      <c r="J315" s="102" t="e">
        <f>SUMIF($AN$4:$AN$22,D315,#REF!)</f>
        <v>#REF!</v>
      </c>
      <c r="K315" s="103" t="e">
        <f t="shared" si="93"/>
        <v>#REF!</v>
      </c>
      <c r="L315" s="104" t="e">
        <f>SUMIF($AN$4:$AN$22,D315,#REF!)</f>
        <v>#REF!</v>
      </c>
      <c r="M315" s="105" t="e">
        <f t="shared" si="94"/>
        <v>#REF!</v>
      </c>
      <c r="N315" s="105" t="e">
        <f t="shared" si="95"/>
        <v>#REF!</v>
      </c>
      <c r="O315" s="105" t="e">
        <f t="shared" si="96"/>
        <v>#REF!</v>
      </c>
      <c r="P315" s="105" t="e">
        <f t="shared" si="97"/>
        <v>#REF!</v>
      </c>
      <c r="Q315" s="106" t="e">
        <f t="shared" si="98"/>
        <v>#REF!</v>
      </c>
      <c r="R315" s="105" t="e">
        <f t="shared" si="98"/>
        <v>#REF!</v>
      </c>
      <c r="S315" s="105" t="e">
        <f t="shared" si="99"/>
        <v>#REF!</v>
      </c>
      <c r="T315" s="105"/>
      <c r="U315" s="105" t="e">
        <f t="shared" si="100"/>
        <v>#REF!</v>
      </c>
      <c r="V315" s="105" t="e">
        <f t="shared" si="101"/>
        <v>#REF!</v>
      </c>
      <c r="W315" s="105" t="e">
        <f t="shared" si="102"/>
        <v>#REF!</v>
      </c>
      <c r="X315" s="106" t="e">
        <f t="shared" si="103"/>
        <v>#REF!</v>
      </c>
      <c r="Y315" s="106" t="e">
        <f t="shared" si="104"/>
        <v>#REF!</v>
      </c>
      <c r="Z315" s="105" t="e">
        <f t="shared" si="105"/>
        <v>#REF!</v>
      </c>
      <c r="AA315" s="105" t="e">
        <f t="shared" si="109"/>
        <v>#REF!</v>
      </c>
      <c r="AB315" s="105"/>
      <c r="AC315" s="107" t="str">
        <f t="shared" si="106"/>
        <v>BERTAHAP</v>
      </c>
      <c r="AD315" s="108">
        <f t="shared" si="107"/>
        <v>0</v>
      </c>
      <c r="AE315" s="109">
        <v>2</v>
      </c>
      <c r="AF315" s="110"/>
      <c r="AG315" s="105" t="e">
        <f>IF(AF315&gt;#REF!,"LB","KR")</f>
        <v>#REF!</v>
      </c>
      <c r="AH315" s="110">
        <v>2353197000</v>
      </c>
      <c r="AI315" s="110">
        <v>2652429000</v>
      </c>
      <c r="AJ315" s="110">
        <v>2816025000</v>
      </c>
      <c r="AK315" s="111">
        <v>2989711000</v>
      </c>
      <c r="AL315" s="111">
        <v>2816025000</v>
      </c>
      <c r="AM315" s="110">
        <v>2989711000</v>
      </c>
      <c r="AN315" s="110" t="e">
        <f t="shared" si="89"/>
        <v>#REF!</v>
      </c>
    </row>
    <row r="316" spans="1:40">
      <c r="A316" s="3">
        <f t="shared" si="108"/>
        <v>277</v>
      </c>
      <c r="B316" s="96">
        <v>4</v>
      </c>
      <c r="C316" s="97" t="s">
        <v>191</v>
      </c>
      <c r="D316" s="96">
        <v>11</v>
      </c>
      <c r="E316" s="99"/>
      <c r="F316" s="100" t="s">
        <v>62</v>
      </c>
      <c r="G316" s="101">
        <f t="shared" si="90"/>
        <v>101</v>
      </c>
      <c r="H316" s="101">
        <f t="shared" si="91"/>
        <v>90</v>
      </c>
      <c r="I316" s="102">
        <f t="shared" si="92"/>
        <v>26438045</v>
      </c>
      <c r="J316" s="102" t="e">
        <f>SUMIF($AN$4:$AN$22,D316,#REF!)</f>
        <v>#REF!</v>
      </c>
      <c r="K316" s="103" t="e">
        <f t="shared" si="93"/>
        <v>#REF!</v>
      </c>
      <c r="L316" s="104" t="e">
        <f>SUMIF($AN$4:$AN$22,D316,#REF!)</f>
        <v>#REF!</v>
      </c>
      <c r="M316" s="105" t="e">
        <f t="shared" si="94"/>
        <v>#REF!</v>
      </c>
      <c r="N316" s="105" t="e">
        <f t="shared" si="95"/>
        <v>#REF!</v>
      </c>
      <c r="O316" s="105" t="e">
        <f t="shared" si="96"/>
        <v>#REF!</v>
      </c>
      <c r="P316" s="105" t="e">
        <f t="shared" si="97"/>
        <v>#REF!</v>
      </c>
      <c r="Q316" s="106" t="e">
        <f t="shared" si="98"/>
        <v>#REF!</v>
      </c>
      <c r="R316" s="105" t="e">
        <f t="shared" si="98"/>
        <v>#REF!</v>
      </c>
      <c r="S316" s="105" t="e">
        <f t="shared" si="99"/>
        <v>#REF!</v>
      </c>
      <c r="T316" s="105"/>
      <c r="U316" s="105" t="e">
        <f t="shared" si="100"/>
        <v>#REF!</v>
      </c>
      <c r="V316" s="105" t="e">
        <f t="shared" si="101"/>
        <v>#REF!</v>
      </c>
      <c r="W316" s="105" t="e">
        <f t="shared" si="102"/>
        <v>#REF!</v>
      </c>
      <c r="X316" s="106" t="e">
        <f t="shared" si="103"/>
        <v>#REF!</v>
      </c>
      <c r="Y316" s="106" t="e">
        <f t="shared" si="104"/>
        <v>#REF!</v>
      </c>
      <c r="Z316" s="105" t="e">
        <f t="shared" si="105"/>
        <v>#REF!</v>
      </c>
      <c r="AA316" s="105" t="e">
        <f t="shared" si="109"/>
        <v>#REF!</v>
      </c>
      <c r="AB316" s="105"/>
      <c r="AC316" s="107" t="str">
        <f t="shared" si="106"/>
        <v>BERTAHAP</v>
      </c>
      <c r="AD316" s="108">
        <f t="shared" si="107"/>
        <v>0</v>
      </c>
      <c r="AE316" s="109">
        <v>2</v>
      </c>
      <c r="AF316" s="110"/>
      <c r="AG316" s="105" t="e">
        <f>IF(AF316&gt;#REF!,"LB","KR")</f>
        <v>#REF!</v>
      </c>
      <c r="AH316" s="110">
        <v>2353197000</v>
      </c>
      <c r="AI316" s="110">
        <v>2652429000</v>
      </c>
      <c r="AJ316" s="110">
        <v>2816025000</v>
      </c>
      <c r="AK316" s="111">
        <v>2989711000</v>
      </c>
      <c r="AL316" s="111">
        <v>2816025000</v>
      </c>
      <c r="AM316" s="110">
        <v>2989711000</v>
      </c>
      <c r="AN316" s="110" t="e">
        <f t="shared" si="89"/>
        <v>#REF!</v>
      </c>
    </row>
    <row r="317" spans="1:40">
      <c r="A317" s="3">
        <f t="shared" si="108"/>
        <v>278</v>
      </c>
      <c r="B317" s="96">
        <v>5</v>
      </c>
      <c r="C317" s="97" t="s">
        <v>191</v>
      </c>
      <c r="D317" s="96">
        <v>19</v>
      </c>
      <c r="E317" s="99"/>
      <c r="F317" s="100" t="s">
        <v>78</v>
      </c>
      <c r="G317" s="101">
        <f t="shared" si="90"/>
        <v>138</v>
      </c>
      <c r="H317" s="101">
        <f t="shared" si="91"/>
        <v>120</v>
      </c>
      <c r="I317" s="102">
        <f t="shared" si="92"/>
        <v>26438045</v>
      </c>
      <c r="J317" s="102" t="e">
        <f>SUMIF($AN$4:$AN$22,D317,#REF!)</f>
        <v>#REF!</v>
      </c>
      <c r="K317" s="103" t="e">
        <f t="shared" si="93"/>
        <v>#REF!</v>
      </c>
      <c r="L317" s="104" t="e">
        <f>SUMIF($AN$4:$AN$22,D317,#REF!)</f>
        <v>#REF!</v>
      </c>
      <c r="M317" s="105" t="e">
        <f t="shared" si="94"/>
        <v>#REF!</v>
      </c>
      <c r="N317" s="105" t="e">
        <f t="shared" si="95"/>
        <v>#REF!</v>
      </c>
      <c r="O317" s="105" t="e">
        <f t="shared" si="96"/>
        <v>#REF!</v>
      </c>
      <c r="P317" s="105" t="e">
        <f t="shared" si="97"/>
        <v>#REF!</v>
      </c>
      <c r="Q317" s="106" t="e">
        <f t="shared" si="98"/>
        <v>#REF!</v>
      </c>
      <c r="R317" s="105" t="e">
        <f t="shared" si="98"/>
        <v>#REF!</v>
      </c>
      <c r="S317" s="105" t="e">
        <f t="shared" si="99"/>
        <v>#REF!</v>
      </c>
      <c r="T317" s="105"/>
      <c r="U317" s="105" t="e">
        <f t="shared" si="100"/>
        <v>#REF!</v>
      </c>
      <c r="V317" s="105" t="e">
        <f t="shared" si="101"/>
        <v>#REF!</v>
      </c>
      <c r="W317" s="105" t="e">
        <f t="shared" si="102"/>
        <v>#REF!</v>
      </c>
      <c r="X317" s="106" t="e">
        <f t="shared" si="103"/>
        <v>#REF!</v>
      </c>
      <c r="Y317" s="106" t="e">
        <f t="shared" si="104"/>
        <v>#REF!</v>
      </c>
      <c r="Z317" s="105" t="e">
        <f t="shared" si="105"/>
        <v>#REF!</v>
      </c>
      <c r="AA317" s="105" t="e">
        <f t="shared" si="109"/>
        <v>#REF!</v>
      </c>
      <c r="AB317" s="105"/>
      <c r="AC317" s="107" t="str">
        <f t="shared" si="106"/>
        <v>BERTAHAP</v>
      </c>
      <c r="AD317" s="108">
        <f t="shared" si="107"/>
        <v>0</v>
      </c>
      <c r="AE317" s="109">
        <v>2</v>
      </c>
      <c r="AF317" s="110"/>
      <c r="AG317" s="105" t="e">
        <f>IF(AF317&gt;#REF!,"LB","KR")</f>
        <v>#REF!</v>
      </c>
      <c r="AH317" s="110">
        <v>3137596000</v>
      </c>
      <c r="AI317" s="110">
        <v>3536572000</v>
      </c>
      <c r="AJ317" s="110">
        <v>3754700000</v>
      </c>
      <c r="AK317" s="111">
        <v>3986282000</v>
      </c>
      <c r="AL317" s="111">
        <v>3754700000</v>
      </c>
      <c r="AM317" s="110">
        <v>3986282000</v>
      </c>
      <c r="AN317" s="110" t="e">
        <f t="shared" si="89"/>
        <v>#REF!</v>
      </c>
    </row>
    <row r="318" spans="1:40">
      <c r="A318" s="3">
        <f t="shared" si="108"/>
        <v>279</v>
      </c>
      <c r="B318" s="96">
        <v>6</v>
      </c>
      <c r="C318" s="97" t="s">
        <v>191</v>
      </c>
      <c r="D318" s="96">
        <v>21</v>
      </c>
      <c r="E318" s="99"/>
      <c r="F318" s="100" t="s">
        <v>84</v>
      </c>
      <c r="G318" s="101">
        <f t="shared" si="90"/>
        <v>132</v>
      </c>
      <c r="H318" s="101">
        <f t="shared" si="91"/>
        <v>112</v>
      </c>
      <c r="I318" s="102">
        <f t="shared" si="92"/>
        <v>26438045</v>
      </c>
      <c r="J318" s="102" t="e">
        <f>SUMIF($AN$4:$AN$22,D318,#REF!)</f>
        <v>#REF!</v>
      </c>
      <c r="K318" s="103" t="e">
        <f t="shared" si="93"/>
        <v>#REF!</v>
      </c>
      <c r="L318" s="104" t="e">
        <f>SUMIF($AN$4:$AN$22,D318,#REF!)</f>
        <v>#REF!</v>
      </c>
      <c r="M318" s="105" t="e">
        <f t="shared" si="94"/>
        <v>#REF!</v>
      </c>
      <c r="N318" s="105" t="e">
        <f t="shared" si="95"/>
        <v>#REF!</v>
      </c>
      <c r="O318" s="105" t="e">
        <f t="shared" si="96"/>
        <v>#REF!</v>
      </c>
      <c r="P318" s="105" t="e">
        <f t="shared" si="97"/>
        <v>#REF!</v>
      </c>
      <c r="Q318" s="106" t="e">
        <f t="shared" si="98"/>
        <v>#REF!</v>
      </c>
      <c r="R318" s="105" t="e">
        <f t="shared" si="98"/>
        <v>#REF!</v>
      </c>
      <c r="S318" s="105" t="e">
        <f t="shared" si="99"/>
        <v>#REF!</v>
      </c>
      <c r="T318" s="105"/>
      <c r="U318" s="105" t="e">
        <f t="shared" si="100"/>
        <v>#REF!</v>
      </c>
      <c r="V318" s="105" t="e">
        <f t="shared" si="101"/>
        <v>#REF!</v>
      </c>
      <c r="W318" s="105" t="e">
        <f t="shared" si="102"/>
        <v>#REF!</v>
      </c>
      <c r="X318" s="106" t="e">
        <f t="shared" si="103"/>
        <v>#REF!</v>
      </c>
      <c r="Y318" s="106" t="e">
        <f t="shared" si="104"/>
        <v>#REF!</v>
      </c>
      <c r="Z318" s="105" t="e">
        <f t="shared" si="105"/>
        <v>#REF!</v>
      </c>
      <c r="AA318" s="105" t="e">
        <f t="shared" si="109"/>
        <v>#REF!</v>
      </c>
      <c r="AB318" s="105"/>
      <c r="AC318" s="107" t="str">
        <f t="shared" si="106"/>
        <v>BERTAHAP</v>
      </c>
      <c r="AD318" s="108">
        <f t="shared" si="107"/>
        <v>0</v>
      </c>
      <c r="AE318" s="109">
        <v>2</v>
      </c>
      <c r="AF318" s="110"/>
      <c r="AG318" s="105" t="e">
        <f>IF(AF318&gt;#REF!,"LB","KR")</f>
        <v>#REF!</v>
      </c>
      <c r="AH318" s="110">
        <v>3068870000</v>
      </c>
      <c r="AI318" s="110">
        <v>3459106000</v>
      </c>
      <c r="AJ318" s="110">
        <v>3672456000</v>
      </c>
      <c r="AK318" s="111">
        <v>3898966000</v>
      </c>
      <c r="AL318" s="111">
        <v>3672456000</v>
      </c>
      <c r="AM318" s="110">
        <v>3898966000</v>
      </c>
      <c r="AN318" s="110" t="e">
        <f t="shared" si="89"/>
        <v>#REF!</v>
      </c>
    </row>
    <row r="319" spans="1:40">
      <c r="A319" s="134"/>
      <c r="B319" s="135"/>
      <c r="C319" s="136"/>
      <c r="D319" s="135"/>
      <c r="E319" s="135"/>
      <c r="F319" s="137"/>
      <c r="G319" s="137"/>
      <c r="H319" s="138"/>
      <c r="I319" s="82"/>
      <c r="J319" s="82"/>
      <c r="K319" s="82"/>
      <c r="L319" s="139"/>
      <c r="M319" s="139"/>
      <c r="N319" s="139"/>
      <c r="O319" s="139"/>
      <c r="P319" s="139"/>
      <c r="Q319" s="139"/>
      <c r="R319" s="139"/>
      <c r="S319" s="139"/>
      <c r="T319" s="140"/>
      <c r="U319" s="141"/>
      <c r="V319" s="141"/>
      <c r="W319" s="141"/>
      <c r="X319" s="142"/>
      <c r="Y319" s="142"/>
      <c r="Z319" s="142"/>
      <c r="AA319" s="143"/>
      <c r="AB319" s="140"/>
      <c r="AC319" s="137"/>
      <c r="AD319" s="144"/>
      <c r="AE319" s="145"/>
      <c r="AF319" s="143"/>
      <c r="AG319" s="141"/>
      <c r="AH319" s="143"/>
      <c r="AI319" s="143"/>
      <c r="AJ319" s="143"/>
      <c r="AK319" s="146"/>
      <c r="AL319" s="146"/>
      <c r="AM319" s="146"/>
      <c r="AN319" s="137"/>
    </row>
    <row r="320" spans="1:40">
      <c r="A320" s="134"/>
      <c r="B320" s="135"/>
      <c r="C320" s="147"/>
      <c r="D320" s="135"/>
      <c r="E320" s="135"/>
      <c r="F320" s="137"/>
      <c r="G320" s="137"/>
      <c r="H320" s="138"/>
      <c r="I320" s="82"/>
      <c r="J320" s="82"/>
      <c r="K320" s="82"/>
      <c r="L320" s="139"/>
      <c r="M320" s="139"/>
      <c r="N320" s="139"/>
      <c r="O320" s="139"/>
      <c r="P320" s="139"/>
      <c r="Q320" s="139"/>
      <c r="R320" s="139"/>
      <c r="S320" s="139"/>
      <c r="T320" s="140"/>
      <c r="U320" s="141"/>
      <c r="V320" s="141"/>
      <c r="W320" s="141"/>
      <c r="X320" s="142"/>
      <c r="Y320" s="142"/>
      <c r="Z320" s="142"/>
      <c r="AA320" s="143"/>
      <c r="AB320" s="140"/>
      <c r="AC320" s="137"/>
      <c r="AD320" s="144"/>
      <c r="AE320" s="145"/>
      <c r="AF320" s="143"/>
      <c r="AG320" s="141"/>
      <c r="AH320" s="143"/>
      <c r="AI320" s="143"/>
      <c r="AJ320" s="143"/>
      <c r="AK320" s="146"/>
      <c r="AL320" s="146"/>
      <c r="AM320" s="146"/>
      <c r="AN320" s="137"/>
    </row>
    <row r="321" spans="1:40">
      <c r="A321" s="148"/>
      <c r="B321" s="149"/>
      <c r="C321" s="150"/>
      <c r="D321" s="150"/>
      <c r="E321" s="150"/>
      <c r="F321" s="150"/>
      <c r="G321" s="150"/>
      <c r="H321" s="151"/>
      <c r="I321" s="152"/>
      <c r="J321" s="152"/>
      <c r="K321" s="152"/>
      <c r="L321" s="153"/>
      <c r="M321" s="153"/>
      <c r="N321" s="153"/>
      <c r="O321" s="153"/>
      <c r="P321" s="153"/>
      <c r="Q321" s="153"/>
      <c r="R321" s="153"/>
      <c r="S321" s="153"/>
      <c r="T321" s="154"/>
      <c r="U321" s="155"/>
      <c r="V321" s="155"/>
      <c r="W321" s="155"/>
      <c r="X321" s="155"/>
      <c r="Y321" s="155"/>
      <c r="Z321" s="155"/>
      <c r="AA321" s="151"/>
      <c r="AB321" s="154"/>
      <c r="AC321" s="150"/>
      <c r="AD321" s="156"/>
      <c r="AE321" s="157"/>
      <c r="AF321" s="151"/>
      <c r="AG321" s="151"/>
      <c r="AH321" s="158"/>
      <c r="AI321" s="151"/>
      <c r="AJ321" s="158"/>
      <c r="AK321" s="150"/>
      <c r="AL321" s="150"/>
      <c r="AM321" s="150"/>
      <c r="AN321" s="150"/>
    </row>
    <row r="322" spans="1:40">
      <c r="A322" s="159">
        <f>COUNT(A40:A320)</f>
        <v>279</v>
      </c>
      <c r="B322" s="160"/>
      <c r="C322" s="161"/>
      <c r="D322" s="162" t="s">
        <v>192</v>
      </c>
      <c r="E322" s="163"/>
      <c r="F322" s="163"/>
      <c r="G322" s="163"/>
      <c r="H322" s="164">
        <f>SUM(H40:H321)</f>
        <v>27054</v>
      </c>
      <c r="L322" s="165" t="s">
        <v>193</v>
      </c>
      <c r="M322" s="166" t="e">
        <f>W322/H322</f>
        <v>#REF!</v>
      </c>
      <c r="N322" s="167"/>
      <c r="O322" s="167"/>
      <c r="P322" s="168"/>
      <c r="Q322" s="168"/>
      <c r="R322" s="168"/>
      <c r="S322" s="168"/>
      <c r="T322" s="168"/>
      <c r="U322" s="169" t="e">
        <f t="shared" ref="U322:AA322" si="110">SUM(U40:U320)</f>
        <v>#REF!</v>
      </c>
      <c r="V322" s="169" t="e">
        <f t="shared" si="110"/>
        <v>#REF!</v>
      </c>
      <c r="W322" s="170" t="e">
        <f t="shared" si="110"/>
        <v>#REF!</v>
      </c>
      <c r="X322" s="169" t="e">
        <f t="shared" si="110"/>
        <v>#REF!</v>
      </c>
      <c r="Y322" s="169" t="e">
        <f t="shared" si="110"/>
        <v>#REF!</v>
      </c>
      <c r="Z322" s="169" t="e">
        <f t="shared" si="110"/>
        <v>#REF!</v>
      </c>
      <c r="AA322" s="169" t="e">
        <f t="shared" si="110"/>
        <v>#REF!</v>
      </c>
      <c r="AB322" s="171"/>
      <c r="AC322" s="172" t="e">
        <f>#REF!/H322</f>
        <v>#REF!</v>
      </c>
      <c r="AD322" s="173"/>
      <c r="AE322" s="173"/>
      <c r="AF322" s="173"/>
      <c r="AG322" s="174"/>
      <c r="AH322" s="175">
        <f t="shared" ref="AH322:AN322" si="111">SUM(AH40:AH320)</f>
        <v>712015587000</v>
      </c>
      <c r="AI322" s="175">
        <f t="shared" si="111"/>
        <v>802555311000</v>
      </c>
      <c r="AJ322" s="175">
        <f t="shared" si="111"/>
        <v>852055175000</v>
      </c>
      <c r="AK322" s="175">
        <f t="shared" si="111"/>
        <v>904608075000</v>
      </c>
      <c r="AL322" s="175">
        <f t="shared" si="111"/>
        <v>852055175000</v>
      </c>
      <c r="AM322" s="175">
        <f t="shared" si="111"/>
        <v>904608075000</v>
      </c>
      <c r="AN322" s="175" t="e">
        <f t="shared" si="111"/>
        <v>#REF!</v>
      </c>
    </row>
    <row r="323" spans="1:40" s="3" customFormat="1">
      <c r="B323" s="176"/>
      <c r="C323" s="176"/>
      <c r="D323" s="177"/>
      <c r="E323" s="177"/>
      <c r="F323" s="177"/>
      <c r="G323" s="177"/>
      <c r="H323" s="178"/>
      <c r="L323" s="179"/>
      <c r="M323" s="180">
        <v>24461000</v>
      </c>
      <c r="N323" s="179" t="e">
        <f>M323/M322</f>
        <v>#REF!</v>
      </c>
      <c r="O323" s="179"/>
      <c r="P323" s="179"/>
      <c r="Q323" s="179"/>
      <c r="R323" s="179"/>
      <c r="S323" s="179"/>
      <c r="T323" s="179"/>
      <c r="U323" s="181"/>
      <c r="V323" s="181"/>
      <c r="W323" s="181"/>
      <c r="X323" s="181"/>
      <c r="Y323" s="181"/>
      <c r="Z323" s="181"/>
      <c r="AA323" s="181"/>
      <c r="AB323" s="177"/>
      <c r="AC323" s="182"/>
      <c r="AD323" s="176"/>
      <c r="AE323" s="176"/>
      <c r="AF323" s="176"/>
      <c r="AG323" s="176"/>
      <c r="AH323" s="178"/>
      <c r="AI323" s="178"/>
      <c r="AJ323" s="178"/>
      <c r="AK323" s="178"/>
      <c r="AL323" s="178"/>
      <c r="AM323" s="178"/>
      <c r="AN323" s="178"/>
    </row>
    <row r="324" spans="1:40" s="3" customFormat="1">
      <c r="B324" s="176"/>
      <c r="C324" s="176"/>
      <c r="D324" s="177"/>
      <c r="E324" s="177"/>
      <c r="F324" s="177"/>
      <c r="G324" s="177"/>
      <c r="H324" s="178"/>
      <c r="L324" s="179"/>
      <c r="M324" s="180"/>
      <c r="N324" s="180"/>
      <c r="O324" s="180"/>
      <c r="P324" s="180"/>
      <c r="Q324" s="180"/>
      <c r="R324" s="180"/>
      <c r="S324" s="180"/>
      <c r="T324" s="179"/>
      <c r="U324" s="180" t="e">
        <f t="shared" ref="U324:AA324" si="112">SUM(U40:U318)</f>
        <v>#REF!</v>
      </c>
      <c r="V324" s="180" t="e">
        <f t="shared" si="112"/>
        <v>#REF!</v>
      </c>
      <c r="W324" s="180" t="e">
        <f t="shared" si="112"/>
        <v>#REF!</v>
      </c>
      <c r="X324" s="180" t="e">
        <f t="shared" si="112"/>
        <v>#REF!</v>
      </c>
      <c r="Y324" s="180" t="e">
        <f t="shared" si="112"/>
        <v>#REF!</v>
      </c>
      <c r="Z324" s="180" t="e">
        <f t="shared" si="112"/>
        <v>#REF!</v>
      </c>
      <c r="AA324" s="180" t="e">
        <f t="shared" si="112"/>
        <v>#REF!</v>
      </c>
      <c r="AB324" s="177"/>
      <c r="AC324" s="182"/>
      <c r="AD324" s="176"/>
      <c r="AE324" s="176"/>
      <c r="AF324" s="176"/>
      <c r="AG324" s="176"/>
      <c r="AH324" s="178"/>
      <c r="AI324" s="178"/>
      <c r="AJ324" s="178"/>
      <c r="AK324" s="178"/>
      <c r="AL324" s="178"/>
      <c r="AM324" s="178"/>
      <c r="AN324" s="178"/>
    </row>
    <row r="325" spans="1:40" s="3" customFormat="1">
      <c r="B325" s="176"/>
      <c r="C325" s="176"/>
      <c r="D325" s="177"/>
      <c r="E325" s="177"/>
      <c r="F325" s="177"/>
      <c r="G325" s="177"/>
      <c r="H325" s="178"/>
      <c r="L325" s="185"/>
      <c r="M325" s="180"/>
      <c r="N325" s="180"/>
      <c r="O325" s="180"/>
      <c r="P325" s="180"/>
      <c r="Q325" s="180"/>
      <c r="R325" s="180"/>
      <c r="S325" s="180"/>
      <c r="T325" s="179"/>
      <c r="U325" s="186" t="e">
        <f t="shared" ref="U325:AA325" si="113">U324/$H$322</f>
        <v>#REF!</v>
      </c>
      <c r="V325" s="186" t="e">
        <f t="shared" si="113"/>
        <v>#REF!</v>
      </c>
      <c r="W325" s="186" t="e">
        <f t="shared" si="113"/>
        <v>#REF!</v>
      </c>
      <c r="X325" s="186" t="e">
        <f t="shared" si="113"/>
        <v>#REF!</v>
      </c>
      <c r="Y325" s="186" t="e">
        <f t="shared" si="113"/>
        <v>#REF!</v>
      </c>
      <c r="Z325" s="186" t="e">
        <f t="shared" si="113"/>
        <v>#REF!</v>
      </c>
      <c r="AA325" s="186" t="e">
        <f t="shared" si="113"/>
        <v>#REF!</v>
      </c>
      <c r="AB325" s="177"/>
      <c r="AC325" s="182"/>
      <c r="AD325" s="176"/>
      <c r="AE325" s="176"/>
      <c r="AF325" s="176"/>
      <c r="AG325" s="176"/>
      <c r="AH325" s="178"/>
      <c r="AI325" s="178"/>
      <c r="AJ325" s="178"/>
      <c r="AK325" s="178"/>
      <c r="AL325" s="178"/>
      <c r="AM325" s="178"/>
      <c r="AN325" s="178"/>
    </row>
    <row r="326" spans="1:40" s="3" customFormat="1">
      <c r="B326" s="176"/>
      <c r="C326" s="176"/>
      <c r="D326" s="177"/>
      <c r="E326" s="177"/>
      <c r="F326" s="177"/>
      <c r="G326" s="177"/>
      <c r="H326" s="178"/>
      <c r="L326" s="179"/>
      <c r="M326" s="87" t="s">
        <v>116</v>
      </c>
      <c r="N326" s="87" t="s">
        <v>117</v>
      </c>
      <c r="O326" s="87" t="s">
        <v>118</v>
      </c>
      <c r="P326" s="87" t="s">
        <v>119</v>
      </c>
      <c r="Q326" s="87" t="s">
        <v>120</v>
      </c>
      <c r="R326" s="87" t="s">
        <v>121</v>
      </c>
      <c r="S326" s="87" t="s">
        <v>122</v>
      </c>
      <c r="T326" s="179"/>
      <c r="U326" s="181"/>
      <c r="V326" s="181"/>
      <c r="W326" s="181"/>
      <c r="X326" s="181"/>
      <c r="Y326" s="181"/>
      <c r="Z326" s="181"/>
      <c r="AA326" s="181"/>
      <c r="AB326" s="177"/>
      <c r="AC326" s="182"/>
      <c r="AD326" s="176"/>
      <c r="AE326" s="176"/>
      <c r="AF326" s="176"/>
      <c r="AG326" s="176"/>
      <c r="AH326" s="87" t="s">
        <v>116</v>
      </c>
      <c r="AI326" s="87" t="s">
        <v>117</v>
      </c>
      <c r="AJ326" s="87" t="s">
        <v>118</v>
      </c>
      <c r="AK326" s="87" t="s">
        <v>119</v>
      </c>
      <c r="AL326" s="87" t="s">
        <v>120</v>
      </c>
      <c r="AM326" s="87" t="s">
        <v>121</v>
      </c>
      <c r="AN326" s="87" t="s">
        <v>122</v>
      </c>
    </row>
    <row r="327" spans="1:40">
      <c r="L327" s="15" t="s">
        <v>194</v>
      </c>
      <c r="M327" s="187" t="e">
        <f t="shared" ref="M327:S327" si="114">MIN(M40:M318)</f>
        <v>#REF!</v>
      </c>
      <c r="N327" s="187" t="e">
        <f t="shared" si="114"/>
        <v>#REF!</v>
      </c>
      <c r="O327" s="187" t="e">
        <f t="shared" si="114"/>
        <v>#REF!</v>
      </c>
      <c r="P327" s="187" t="e">
        <f t="shared" si="114"/>
        <v>#REF!</v>
      </c>
      <c r="Q327" s="187" t="e">
        <f t="shared" si="114"/>
        <v>#REF!</v>
      </c>
      <c r="R327" s="187" t="e">
        <f t="shared" si="114"/>
        <v>#REF!</v>
      </c>
      <c r="S327" s="187" t="e">
        <f t="shared" si="114"/>
        <v>#REF!</v>
      </c>
      <c r="U327" s="187" t="e">
        <f t="shared" ref="U327:AA327" si="115">MIN(U40:U318)</f>
        <v>#REF!</v>
      </c>
      <c r="V327" s="187" t="e">
        <f t="shared" si="115"/>
        <v>#REF!</v>
      </c>
      <c r="W327" s="187" t="e">
        <f t="shared" si="115"/>
        <v>#REF!</v>
      </c>
      <c r="X327" s="187" t="e">
        <f t="shared" si="115"/>
        <v>#REF!</v>
      </c>
      <c r="Y327" s="187" t="e">
        <f t="shared" si="115"/>
        <v>#REF!</v>
      </c>
      <c r="Z327" s="187" t="e">
        <f t="shared" si="115"/>
        <v>#REF!</v>
      </c>
      <c r="AA327" s="187" t="e">
        <f t="shared" si="115"/>
        <v>#REF!</v>
      </c>
      <c r="AH327" s="187">
        <f t="shared" ref="AH327:AN327" si="116">MIN(AH40:AH318)</f>
        <v>1906257000</v>
      </c>
      <c r="AI327" s="187">
        <f t="shared" si="116"/>
        <v>2148656000</v>
      </c>
      <c r="AJ327" s="187">
        <f t="shared" si="116"/>
        <v>2281181000</v>
      </c>
      <c r="AK327" s="187">
        <f t="shared" si="116"/>
        <v>2421879000</v>
      </c>
      <c r="AL327" s="187">
        <f t="shared" si="116"/>
        <v>2281181000</v>
      </c>
      <c r="AM327" s="187">
        <f t="shared" si="116"/>
        <v>2421879000</v>
      </c>
      <c r="AN327" s="187" t="e">
        <f t="shared" si="116"/>
        <v>#REF!</v>
      </c>
    </row>
    <row r="328" spans="1:40">
      <c r="H328" s="53"/>
      <c r="L328" s="15" t="s">
        <v>195</v>
      </c>
      <c r="M328" s="187" t="e">
        <f t="shared" ref="M328:S328" si="117">MAX(M40:M318)</f>
        <v>#REF!</v>
      </c>
      <c r="N328" s="187" t="e">
        <f t="shared" si="117"/>
        <v>#REF!</v>
      </c>
      <c r="O328" s="187" t="e">
        <f t="shared" si="117"/>
        <v>#REF!</v>
      </c>
      <c r="P328" s="187" t="e">
        <f t="shared" si="117"/>
        <v>#REF!</v>
      </c>
      <c r="Q328" s="187" t="e">
        <f t="shared" si="117"/>
        <v>#REF!</v>
      </c>
      <c r="R328" s="187" t="e">
        <f t="shared" si="117"/>
        <v>#REF!</v>
      </c>
      <c r="S328" s="187" t="e">
        <f t="shared" si="117"/>
        <v>#REF!</v>
      </c>
      <c r="U328" s="187" t="e">
        <f t="shared" ref="U328:AA328" si="118">MAX(U40:U318)</f>
        <v>#REF!</v>
      </c>
      <c r="V328" s="187" t="e">
        <f t="shared" si="118"/>
        <v>#REF!</v>
      </c>
      <c r="W328" s="187" t="e">
        <f t="shared" si="118"/>
        <v>#REF!</v>
      </c>
      <c r="X328" s="187" t="e">
        <f t="shared" si="118"/>
        <v>#REF!</v>
      </c>
      <c r="Y328" s="187" t="e">
        <f t="shared" si="118"/>
        <v>#REF!</v>
      </c>
      <c r="Z328" s="187" t="e">
        <f t="shared" si="118"/>
        <v>#REF!</v>
      </c>
      <c r="AA328" s="187" t="e">
        <f t="shared" si="118"/>
        <v>#REF!</v>
      </c>
      <c r="AH328" s="187">
        <f t="shared" ref="AH328:AN328" si="119">MAX(AH40:AH318)</f>
        <v>4217251000</v>
      </c>
      <c r="AI328" s="187">
        <f t="shared" si="119"/>
        <v>4753515000</v>
      </c>
      <c r="AJ328" s="187">
        <f t="shared" si="119"/>
        <v>5046702000</v>
      </c>
      <c r="AK328" s="187">
        <f t="shared" si="119"/>
        <v>5357971000</v>
      </c>
      <c r="AL328" s="187">
        <f t="shared" si="119"/>
        <v>5046702000</v>
      </c>
      <c r="AM328" s="187">
        <f t="shared" si="119"/>
        <v>5357971000</v>
      </c>
      <c r="AN328" s="187" t="e">
        <f t="shared" si="119"/>
        <v>#REF!</v>
      </c>
    </row>
    <row r="329" spans="1:40">
      <c r="H329" s="53"/>
      <c r="L329" s="15" t="s">
        <v>196</v>
      </c>
      <c r="M329" s="187" t="e">
        <f>M330</f>
        <v>#REF!</v>
      </c>
      <c r="N329" s="187" t="e">
        <f>M331</f>
        <v>#REF!</v>
      </c>
      <c r="O329" s="187" t="e">
        <f>M332</f>
        <v>#REF!</v>
      </c>
      <c r="P329" s="187" t="e">
        <f>M333</f>
        <v>#REF!</v>
      </c>
      <c r="Q329" s="187" t="e">
        <f>M334</f>
        <v>#REF!</v>
      </c>
      <c r="R329" s="187" t="e">
        <f>M335</f>
        <v>#REF!</v>
      </c>
      <c r="S329" s="187" t="e">
        <f>M336</f>
        <v>#REF!</v>
      </c>
      <c r="U329" s="188"/>
      <c r="V329" s="57"/>
      <c r="W329" s="57"/>
      <c r="X329" s="57"/>
      <c r="Y329" s="57"/>
      <c r="Z329" s="57"/>
      <c r="AA329" s="57"/>
    </row>
    <row r="330" spans="1:40">
      <c r="I330" s="53"/>
      <c r="L330" s="2" t="s">
        <v>197</v>
      </c>
      <c r="M330" s="189" t="e">
        <f>U322/H322</f>
        <v>#REF!</v>
      </c>
      <c r="N330" s="17" t="s">
        <v>198</v>
      </c>
      <c r="AC330" s="6" t="e">
        <f>#REF!/I330</f>
        <v>#REF!</v>
      </c>
    </row>
    <row r="331" spans="1:40">
      <c r="I331" s="46"/>
      <c r="M331" s="189" t="e">
        <f>V322/H322</f>
        <v>#REF!</v>
      </c>
      <c r="N331" s="17" t="s">
        <v>199</v>
      </c>
      <c r="U331" s="190"/>
      <c r="V331" s="190"/>
      <c r="W331" s="190"/>
      <c r="X331" s="190"/>
      <c r="Y331" s="190"/>
      <c r="Z331" s="190"/>
      <c r="AA331" s="190"/>
      <c r="AC331" s="6"/>
    </row>
    <row r="332" spans="1:40">
      <c r="I332" s="53"/>
      <c r="M332" s="189" t="e">
        <f>W322/H322</f>
        <v>#REF!</v>
      </c>
      <c r="N332" s="17" t="s">
        <v>200</v>
      </c>
      <c r="U332" s="57"/>
      <c r="V332" s="57"/>
      <c r="W332" s="57"/>
      <c r="X332" s="57"/>
      <c r="Y332" s="57"/>
      <c r="Z332" s="57"/>
      <c r="AC332" s="6"/>
    </row>
    <row r="333" spans="1:40">
      <c r="H333" s="53"/>
      <c r="I333" s="53"/>
      <c r="M333" s="189" t="e">
        <f>X322/H322</f>
        <v>#REF!</v>
      </c>
      <c r="N333" s="17" t="s">
        <v>201</v>
      </c>
      <c r="AC333" s="6"/>
    </row>
    <row r="334" spans="1:40">
      <c r="M334" s="189" t="e">
        <f>Y322/H322</f>
        <v>#REF!</v>
      </c>
      <c r="N334" s="17" t="s">
        <v>202</v>
      </c>
      <c r="S334" s="53"/>
      <c r="U334" s="190"/>
      <c r="V334" s="190"/>
      <c r="W334" s="190"/>
      <c r="X334" s="190"/>
      <c r="Y334" s="190"/>
      <c r="Z334" s="190"/>
      <c r="AA334" s="190"/>
      <c r="AH334" s="53">
        <f>AH327*90%</f>
        <v>1715631300</v>
      </c>
      <c r="AI334" s="53">
        <f t="shared" ref="AI334:AN335" si="120">AI327*90%</f>
        <v>1933790400</v>
      </c>
      <c r="AJ334" s="53">
        <f t="shared" si="120"/>
        <v>2053062900</v>
      </c>
      <c r="AK334" s="53">
        <f t="shared" si="120"/>
        <v>2179691100</v>
      </c>
      <c r="AL334" s="53">
        <f t="shared" si="120"/>
        <v>2053062900</v>
      </c>
      <c r="AM334" s="53">
        <f t="shared" si="120"/>
        <v>2179691100</v>
      </c>
      <c r="AN334" s="53" t="e">
        <f t="shared" si="120"/>
        <v>#REF!</v>
      </c>
    </row>
    <row r="335" spans="1:40">
      <c r="M335" s="189" t="e">
        <f>Z322/H322</f>
        <v>#REF!</v>
      </c>
      <c r="N335" s="17" t="s">
        <v>203</v>
      </c>
      <c r="U335" s="57"/>
      <c r="V335" s="57"/>
      <c r="W335" s="57"/>
      <c r="X335" s="57"/>
      <c r="Y335" s="57"/>
      <c r="Z335" s="57"/>
      <c r="AH335" s="53">
        <f>AH328*90%</f>
        <v>3795525900</v>
      </c>
      <c r="AI335" s="53">
        <f t="shared" si="120"/>
        <v>4278163500</v>
      </c>
      <c r="AJ335" s="53">
        <f t="shared" si="120"/>
        <v>4542031800</v>
      </c>
      <c r="AK335" s="53">
        <f t="shared" si="120"/>
        <v>4822173900</v>
      </c>
      <c r="AL335" s="53">
        <f t="shared" si="120"/>
        <v>4542031800</v>
      </c>
      <c r="AM335" s="53">
        <f t="shared" si="120"/>
        <v>4822173900</v>
      </c>
      <c r="AN335" s="53" t="e">
        <f t="shared" si="120"/>
        <v>#REF!</v>
      </c>
    </row>
    <row r="336" spans="1:40">
      <c r="M336" s="189" t="e">
        <f>AA322/H322</f>
        <v>#REF!</v>
      </c>
      <c r="N336" s="17" t="s">
        <v>204</v>
      </c>
    </row>
    <row r="338" spans="1:40">
      <c r="M338" s="46" t="e">
        <f t="shared" ref="M338:S339" si="121">M327/1.15</f>
        <v>#REF!</v>
      </c>
      <c r="N338" s="46" t="e">
        <f t="shared" si="121"/>
        <v>#REF!</v>
      </c>
      <c r="O338" s="46" t="e">
        <f t="shared" si="121"/>
        <v>#REF!</v>
      </c>
      <c r="P338" s="46" t="e">
        <f t="shared" si="121"/>
        <v>#REF!</v>
      </c>
      <c r="Q338" s="46" t="e">
        <f t="shared" si="121"/>
        <v>#REF!</v>
      </c>
      <c r="R338" s="46" t="e">
        <f t="shared" si="121"/>
        <v>#REF!</v>
      </c>
      <c r="S338" s="46" t="e">
        <f t="shared" si="121"/>
        <v>#REF!</v>
      </c>
    </row>
    <row r="339" spans="1:40">
      <c r="M339" s="46" t="e">
        <f t="shared" si="121"/>
        <v>#REF!</v>
      </c>
      <c r="N339" s="46" t="e">
        <f t="shared" si="121"/>
        <v>#REF!</v>
      </c>
      <c r="O339" s="46" t="e">
        <f t="shared" si="121"/>
        <v>#REF!</v>
      </c>
      <c r="P339" s="46" t="e">
        <f t="shared" si="121"/>
        <v>#REF!</v>
      </c>
      <c r="Q339" s="46" t="e">
        <f t="shared" si="121"/>
        <v>#REF!</v>
      </c>
      <c r="R339" s="46" t="e">
        <f t="shared" si="121"/>
        <v>#REF!</v>
      </c>
      <c r="S339" s="46" t="e">
        <f t="shared" si="121"/>
        <v>#REF!</v>
      </c>
    </row>
    <row r="349" spans="1:40" s="14" customFormat="1">
      <c r="A349" s="2"/>
      <c r="B349" s="2"/>
      <c r="C349" s="2"/>
      <c r="D349" s="2"/>
      <c r="E349" s="2"/>
      <c r="F349" s="2"/>
      <c r="G349" s="2"/>
      <c r="H349" s="24"/>
      <c r="I349" s="24"/>
      <c r="J349" s="24"/>
      <c r="K349" s="24"/>
      <c r="L349" s="24"/>
      <c r="M349" s="2"/>
      <c r="N349" s="2"/>
      <c r="O349" s="2"/>
      <c r="P349" s="2"/>
      <c r="Q349" s="2"/>
      <c r="R349" s="2"/>
      <c r="S349" s="2"/>
      <c r="T349" s="3"/>
      <c r="U349" s="2"/>
      <c r="V349" s="2"/>
      <c r="W349" s="2"/>
      <c r="X349" s="2"/>
      <c r="Y349" s="2"/>
      <c r="Z349" s="2"/>
      <c r="AA349" s="2"/>
      <c r="AB349" s="3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>
      <c r="H350" s="24"/>
      <c r="I350" s="24"/>
      <c r="J350" s="24"/>
      <c r="K350" s="194" t="s">
        <v>205</v>
      </c>
      <c r="L350" s="194"/>
      <c r="M350" s="195"/>
      <c r="N350" s="196" t="s">
        <v>206</v>
      </c>
      <c r="O350" s="197"/>
      <c r="P350" s="197"/>
    </row>
    <row r="351" spans="1:40">
      <c r="H351" s="24"/>
      <c r="I351" s="24"/>
      <c r="J351" s="24"/>
      <c r="K351" s="199" t="s">
        <v>207</v>
      </c>
      <c r="L351" s="199" t="s">
        <v>16</v>
      </c>
      <c r="M351" s="199" t="s">
        <v>17</v>
      </c>
      <c r="N351" s="200" t="s">
        <v>207</v>
      </c>
      <c r="O351" s="200" t="s">
        <v>16</v>
      </c>
      <c r="P351" s="200" t="s">
        <v>17</v>
      </c>
    </row>
    <row r="352" spans="1:40">
      <c r="H352" s="24"/>
      <c r="I352" s="24"/>
      <c r="J352" s="24"/>
      <c r="K352" s="201" t="s">
        <v>208</v>
      </c>
      <c r="L352" s="202">
        <v>101</v>
      </c>
      <c r="M352" s="202">
        <v>100</v>
      </c>
      <c r="N352" s="203" t="s">
        <v>13</v>
      </c>
      <c r="O352" s="204">
        <v>101</v>
      </c>
      <c r="P352" s="204">
        <v>100</v>
      </c>
    </row>
    <row r="353" spans="8:18">
      <c r="H353" s="24"/>
      <c r="I353" s="24"/>
      <c r="J353" s="24"/>
      <c r="K353" s="201"/>
      <c r="L353" s="202"/>
      <c r="M353" s="202"/>
      <c r="N353" s="203" t="s">
        <v>209</v>
      </c>
      <c r="O353" s="204">
        <v>100</v>
      </c>
      <c r="P353" s="204">
        <v>100</v>
      </c>
    </row>
    <row r="354" spans="8:18">
      <c r="H354" s="24"/>
      <c r="I354" s="24"/>
      <c r="J354" s="24"/>
      <c r="K354" s="205" t="s">
        <v>210</v>
      </c>
      <c r="L354" s="202">
        <v>103</v>
      </c>
      <c r="M354" s="202">
        <v>101</v>
      </c>
      <c r="N354" s="206" t="s">
        <v>211</v>
      </c>
      <c r="O354" s="204">
        <v>102</v>
      </c>
      <c r="P354" s="204">
        <v>102</v>
      </c>
    </row>
    <row r="355" spans="8:18">
      <c r="H355" s="24"/>
      <c r="I355" s="24"/>
      <c r="J355" s="24"/>
      <c r="K355" s="205"/>
      <c r="L355" s="202"/>
      <c r="M355" s="202"/>
      <c r="N355" s="206" t="s">
        <v>41</v>
      </c>
      <c r="O355" s="204">
        <v>108</v>
      </c>
      <c r="P355" s="204">
        <v>105</v>
      </c>
    </row>
    <row r="356" spans="8:18">
      <c r="H356" s="24"/>
      <c r="I356" s="24"/>
      <c r="J356" s="24"/>
      <c r="K356" s="201" t="s">
        <v>212</v>
      </c>
      <c r="L356" s="202">
        <v>101</v>
      </c>
      <c r="M356" s="202">
        <v>100</v>
      </c>
      <c r="N356" s="203" t="s">
        <v>212</v>
      </c>
      <c r="O356" s="204">
        <v>101</v>
      </c>
      <c r="P356" s="204">
        <v>101</v>
      </c>
    </row>
    <row r="357" spans="8:18">
      <c r="H357" s="24"/>
      <c r="I357" s="24"/>
      <c r="J357" s="24"/>
      <c r="K357" s="201" t="s">
        <v>213</v>
      </c>
      <c r="L357" s="202">
        <v>102</v>
      </c>
      <c r="M357" s="202">
        <v>103</v>
      </c>
      <c r="N357" s="203" t="s">
        <v>213</v>
      </c>
      <c r="O357" s="204">
        <v>104</v>
      </c>
      <c r="P357" s="204">
        <v>104</v>
      </c>
    </row>
    <row r="358" spans="8:18">
      <c r="H358" s="24"/>
      <c r="I358" s="207"/>
      <c r="J358" s="24"/>
      <c r="K358" s="201" t="s">
        <v>214</v>
      </c>
      <c r="L358" s="202">
        <v>100</v>
      </c>
      <c r="M358" s="202">
        <v>103</v>
      </c>
      <c r="N358" s="203" t="s">
        <v>214</v>
      </c>
      <c r="O358" s="204">
        <v>103</v>
      </c>
      <c r="P358" s="204">
        <v>103</v>
      </c>
    </row>
    <row r="359" spans="8:18">
      <c r="H359" s="24"/>
      <c r="I359" s="208"/>
      <c r="J359" s="24"/>
      <c r="K359" s="205" t="s">
        <v>215</v>
      </c>
      <c r="L359" s="202">
        <v>101</v>
      </c>
      <c r="M359" s="202">
        <v>104</v>
      </c>
      <c r="N359" s="206" t="s">
        <v>215</v>
      </c>
      <c r="O359" s="204">
        <v>104</v>
      </c>
      <c r="P359" s="204">
        <v>104</v>
      </c>
    </row>
    <row r="360" spans="8:18">
      <c r="H360" s="24"/>
      <c r="I360" s="24"/>
      <c r="J360" s="24"/>
      <c r="K360" s="201" t="s">
        <v>216</v>
      </c>
      <c r="L360" s="202">
        <v>100</v>
      </c>
      <c r="M360" s="202">
        <v>102</v>
      </c>
      <c r="N360" s="203" t="s">
        <v>217</v>
      </c>
      <c r="O360" s="204">
        <v>104</v>
      </c>
      <c r="P360" s="204">
        <v>104</v>
      </c>
    </row>
    <row r="361" spans="8:18">
      <c r="H361" s="24"/>
      <c r="I361" s="24"/>
      <c r="J361" s="24"/>
      <c r="K361" s="201" t="s">
        <v>218</v>
      </c>
      <c r="L361" s="202">
        <v>100</v>
      </c>
      <c r="M361" s="202">
        <v>102</v>
      </c>
      <c r="N361" s="203" t="s">
        <v>219</v>
      </c>
      <c r="O361" s="204">
        <v>105</v>
      </c>
      <c r="P361" s="204">
        <v>105</v>
      </c>
    </row>
    <row r="362" spans="8:18">
      <c r="H362" s="24"/>
      <c r="I362" s="24"/>
      <c r="J362" s="24"/>
      <c r="K362" s="24"/>
      <c r="L362" s="24"/>
      <c r="M362" s="24"/>
      <c r="N362" s="209"/>
      <c r="O362" s="24"/>
      <c r="P362" s="24"/>
      <c r="Q362" s="24"/>
    </row>
    <row r="363" spans="8:18">
      <c r="H363" s="24"/>
      <c r="I363" s="24"/>
      <c r="J363" s="24"/>
      <c r="K363" s="24"/>
      <c r="L363" s="24"/>
      <c r="M363" s="24"/>
      <c r="N363" s="209"/>
      <c r="O363" s="24"/>
      <c r="P363" s="24"/>
      <c r="Q363" s="24"/>
    </row>
    <row r="364" spans="8:18">
      <c r="H364" s="24"/>
      <c r="I364" s="24"/>
      <c r="J364" s="24"/>
      <c r="K364" s="24"/>
      <c r="L364" s="24"/>
      <c r="M364" s="24"/>
      <c r="N364" s="209"/>
      <c r="O364" s="24"/>
      <c r="P364" s="24"/>
      <c r="Q364" s="24"/>
    </row>
    <row r="365" spans="8:18">
      <c r="H365" s="24"/>
      <c r="I365" s="24"/>
      <c r="J365" s="24"/>
      <c r="K365" s="24"/>
      <c r="L365" s="24"/>
    </row>
    <row r="366" spans="8:18">
      <c r="L366" s="210" t="s">
        <v>220</v>
      </c>
      <c r="M366" s="17"/>
      <c r="N366" s="195" t="s">
        <v>221</v>
      </c>
      <c r="O366" s="211"/>
      <c r="P366" s="211"/>
    </row>
    <row r="367" spans="8:18">
      <c r="L367" s="17" t="s">
        <v>75</v>
      </c>
      <c r="M367" s="20">
        <v>1.08</v>
      </c>
      <c r="N367" s="212" t="s">
        <v>13</v>
      </c>
      <c r="O367" s="213" t="s">
        <v>222</v>
      </c>
      <c r="P367" s="214">
        <v>101</v>
      </c>
      <c r="Q367" s="18">
        <v>0.02</v>
      </c>
      <c r="R367" s="17" t="s">
        <v>21</v>
      </c>
    </row>
    <row r="368" spans="8:18">
      <c r="L368" s="17" t="s">
        <v>80</v>
      </c>
      <c r="M368" s="20">
        <v>0.9</v>
      </c>
      <c r="N368" s="212"/>
      <c r="O368" s="213" t="s">
        <v>223</v>
      </c>
      <c r="P368" s="214">
        <v>100</v>
      </c>
      <c r="Q368" s="18">
        <v>0.05</v>
      </c>
      <c r="R368" s="17" t="s">
        <v>26</v>
      </c>
    </row>
    <row r="369" spans="12:18">
      <c r="L369" s="17" t="s">
        <v>85</v>
      </c>
      <c r="M369" s="20">
        <v>1.1200000000000001</v>
      </c>
      <c r="N369" s="212" t="s">
        <v>5</v>
      </c>
      <c r="O369" s="213"/>
      <c r="P369" s="214">
        <v>101</v>
      </c>
      <c r="Q369" s="18">
        <v>0.05</v>
      </c>
      <c r="R369" s="17" t="s">
        <v>30</v>
      </c>
    </row>
    <row r="370" spans="12:18">
      <c r="L370" s="17" t="s">
        <v>90</v>
      </c>
      <c r="M370" s="20">
        <v>0.95</v>
      </c>
      <c r="N370" s="215" t="s">
        <v>6</v>
      </c>
      <c r="O370" s="213"/>
      <c r="P370" s="214">
        <v>101.25</v>
      </c>
      <c r="Q370" s="18">
        <v>0.05</v>
      </c>
      <c r="R370" s="17" t="s">
        <v>33</v>
      </c>
    </row>
    <row r="371" spans="12:18">
      <c r="L371" s="17" t="s">
        <v>91</v>
      </c>
      <c r="M371" s="20">
        <v>1.1000000000000001</v>
      </c>
      <c r="N371" s="215" t="s">
        <v>14</v>
      </c>
      <c r="O371" s="213" t="s">
        <v>222</v>
      </c>
      <c r="P371" s="214">
        <v>101.5</v>
      </c>
    </row>
    <row r="372" spans="12:18">
      <c r="L372" s="17" t="s">
        <v>92</v>
      </c>
      <c r="M372" s="74">
        <v>0.93</v>
      </c>
      <c r="N372" s="215"/>
      <c r="O372" s="213" t="s">
        <v>223</v>
      </c>
      <c r="P372" s="214">
        <v>101.5</v>
      </c>
    </row>
    <row r="373" spans="12:18">
      <c r="N373" s="216" t="s">
        <v>224</v>
      </c>
      <c r="O373" s="217"/>
      <c r="P373" s="218">
        <v>102</v>
      </c>
    </row>
    <row r="374" spans="12:18">
      <c r="N374" s="216">
        <v>18</v>
      </c>
      <c r="O374" s="217"/>
      <c r="P374" s="218">
        <v>102.5</v>
      </c>
    </row>
    <row r="375" spans="12:18">
      <c r="N375" s="216"/>
      <c r="O375" s="217" t="s">
        <v>225</v>
      </c>
      <c r="P375" s="218">
        <v>102.5</v>
      </c>
    </row>
    <row r="376" spans="12:18">
      <c r="N376" s="217" t="s">
        <v>226</v>
      </c>
      <c r="O376" s="217"/>
      <c r="P376" s="218">
        <v>102.25</v>
      </c>
    </row>
    <row r="377" spans="12:18">
      <c r="N377" s="216">
        <v>28</v>
      </c>
      <c r="O377" s="217"/>
      <c r="P377" s="218">
        <v>102.5</v>
      </c>
    </row>
    <row r="378" spans="12:18">
      <c r="N378" s="216"/>
      <c r="O378" s="217" t="s">
        <v>225</v>
      </c>
      <c r="P378" s="218">
        <v>102.5</v>
      </c>
    </row>
    <row r="379" spans="12:18">
      <c r="N379" s="217" t="s">
        <v>227</v>
      </c>
      <c r="O379" s="217" t="s">
        <v>16</v>
      </c>
      <c r="P379" s="218">
        <v>102</v>
      </c>
    </row>
    <row r="380" spans="12:18">
      <c r="N380" s="219"/>
      <c r="O380" s="202" t="s">
        <v>225</v>
      </c>
      <c r="P380" s="220">
        <v>102</v>
      </c>
    </row>
    <row r="381" spans="12:18">
      <c r="N381" s="219"/>
      <c r="O381" s="202"/>
      <c r="P381" s="202"/>
    </row>
  </sheetData>
  <mergeCells count="7">
    <mergeCell ref="U36:AA36"/>
    <mergeCell ref="AH36:AN36"/>
    <mergeCell ref="I26:J26"/>
    <mergeCell ref="I27:J27"/>
    <mergeCell ref="I28:J28"/>
    <mergeCell ref="C36:D36"/>
    <mergeCell ref="M36:S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N361"/>
  <sheetViews>
    <sheetView zoomScale="80" zoomScaleNormal="80" workbookViewId="0">
      <pane ySplit="39" topLeftCell="A40" activePane="bottomLeft" state="frozen"/>
      <selection activeCell="C1" sqref="C1"/>
      <selection pane="bottomLeft" activeCell="AO1" sqref="AO1:DJ65536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hidden="1" customWidth="1"/>
    <col min="36" max="36" width="18.140625" style="2" customWidth="1"/>
    <col min="37" max="37" width="17.42578125" style="2" customWidth="1"/>
    <col min="38" max="39" width="17.5703125" style="2" customWidth="1"/>
    <col min="40" max="40" width="20.7109375" style="2" hidden="1" customWidth="1"/>
    <col min="41" max="16384" width="9" style="2"/>
  </cols>
  <sheetData>
    <row r="1" spans="2:40" ht="22.5">
      <c r="C1" s="1" t="s">
        <v>0</v>
      </c>
    </row>
    <row r="2" spans="2:40" ht="22.5">
      <c r="C2" s="1" t="s">
        <v>228</v>
      </c>
    </row>
    <row r="3" spans="2:40" ht="22.5">
      <c r="B3" s="221"/>
      <c r="C3" s="222" t="s">
        <v>3</v>
      </c>
      <c r="AN3" s="8" t="s">
        <v>4</v>
      </c>
    </row>
    <row r="4" spans="2:40" hidden="1">
      <c r="AI4" s="15"/>
      <c r="AJ4" s="15" t="s">
        <v>16</v>
      </c>
      <c r="AK4" s="15" t="s">
        <v>17</v>
      </c>
      <c r="AL4" s="2" t="s">
        <v>18</v>
      </c>
      <c r="AN4" s="16" t="s">
        <v>19</v>
      </c>
    </row>
    <row r="5" spans="2:40" hidden="1">
      <c r="C5" s="17" t="s">
        <v>22</v>
      </c>
      <c r="D5" s="17"/>
      <c r="E5" s="17"/>
      <c r="F5" s="17"/>
      <c r="G5" s="17"/>
      <c r="H5" s="17"/>
      <c r="I5" s="17"/>
      <c r="J5" s="20">
        <v>0.1</v>
      </c>
      <c r="AB5" s="2"/>
      <c r="AC5" s="3"/>
      <c r="AD5" s="3"/>
      <c r="AE5" s="3"/>
      <c r="AF5" s="3"/>
      <c r="AG5" s="3"/>
      <c r="AI5" s="15" t="s">
        <v>23</v>
      </c>
      <c r="AJ5" s="15">
        <v>109</v>
      </c>
      <c r="AK5" s="15">
        <v>105</v>
      </c>
      <c r="AN5" s="16" t="s">
        <v>24</v>
      </c>
    </row>
    <row r="6" spans="2:40" hidden="1">
      <c r="J6" s="21"/>
      <c r="AB6" s="2"/>
      <c r="AC6" s="3"/>
      <c r="AD6" s="3"/>
      <c r="AE6" s="3"/>
      <c r="AF6" s="22" t="s">
        <v>27</v>
      </c>
      <c r="AG6" s="23">
        <v>100</v>
      </c>
      <c r="AH6" s="24"/>
      <c r="AI6" s="25" t="s">
        <v>28</v>
      </c>
      <c r="AJ6" s="15">
        <v>108</v>
      </c>
      <c r="AK6" s="15">
        <v>104</v>
      </c>
      <c r="AN6" s="16" t="s">
        <v>29</v>
      </c>
    </row>
    <row r="7" spans="2:40" hidden="1">
      <c r="J7" s="21"/>
      <c r="AB7" s="2"/>
      <c r="AC7" s="3"/>
      <c r="AD7" s="3"/>
      <c r="AE7" s="3"/>
      <c r="AF7" s="3"/>
      <c r="AG7" s="3"/>
      <c r="AI7" s="15" t="s">
        <v>31</v>
      </c>
      <c r="AJ7" s="15">
        <v>107</v>
      </c>
      <c r="AK7" s="15">
        <v>103</v>
      </c>
      <c r="AN7" s="16" t="s">
        <v>32</v>
      </c>
    </row>
    <row r="8" spans="2:40" hidden="1">
      <c r="J8" s="21"/>
      <c r="AB8" s="2"/>
      <c r="AC8" s="3"/>
      <c r="AD8" s="3"/>
      <c r="AE8" s="3"/>
      <c r="AF8" s="3"/>
      <c r="AG8" s="3"/>
      <c r="AI8" s="15" t="s">
        <v>34</v>
      </c>
      <c r="AJ8" s="15">
        <v>106</v>
      </c>
      <c r="AK8" s="15">
        <v>101</v>
      </c>
      <c r="AN8" s="16" t="s">
        <v>35</v>
      </c>
    </row>
    <row r="9" spans="2:40" hidden="1">
      <c r="J9" s="21"/>
      <c r="X9" s="27" t="s">
        <v>36</v>
      </c>
      <c r="AA9" s="2" t="s">
        <v>37</v>
      </c>
      <c r="AB9" s="2"/>
      <c r="AC9" s="3"/>
      <c r="AD9" s="3"/>
      <c r="AE9" s="3"/>
      <c r="AF9" s="3"/>
      <c r="AG9" s="3"/>
      <c r="AI9" s="22" t="s">
        <v>27</v>
      </c>
      <c r="AJ9" s="15">
        <v>100</v>
      </c>
      <c r="AK9" s="15">
        <v>100</v>
      </c>
      <c r="AN9" s="16" t="s">
        <v>38</v>
      </c>
    </row>
    <row r="10" spans="2:40" hidden="1">
      <c r="J10" s="21"/>
      <c r="L10" s="28"/>
      <c r="V10" s="29" t="s">
        <v>39</v>
      </c>
      <c r="W10" s="30">
        <f t="shared" ref="W10:W28" si="0">Y10/$Y$29</f>
        <v>0.10810810810810811</v>
      </c>
      <c r="X10" s="31">
        <v>101</v>
      </c>
      <c r="Y10" s="32">
        <f>COUNTIF($H$40:$H$298,X10)</f>
        <v>28</v>
      </c>
      <c r="Z10" s="33">
        <f t="shared" ref="Z10:Z28" si="1">X10*Y10</f>
        <v>2828</v>
      </c>
      <c r="AA10" s="34">
        <v>113</v>
      </c>
      <c r="AB10" s="2"/>
      <c r="AC10" s="3"/>
      <c r="AD10" s="3"/>
      <c r="AE10" s="3"/>
      <c r="AF10" s="3"/>
      <c r="AG10" s="3"/>
      <c r="AH10" s="35"/>
      <c r="AI10" s="36" t="s">
        <v>40</v>
      </c>
      <c r="AJ10" s="15">
        <v>101</v>
      </c>
      <c r="AK10" s="15">
        <v>102</v>
      </c>
      <c r="AL10" s="37"/>
      <c r="AN10" s="16" t="s">
        <v>41</v>
      </c>
    </row>
    <row r="11" spans="2:40" hidden="1">
      <c r="J11" s="21"/>
      <c r="L11" s="38"/>
      <c r="O11" s="37"/>
      <c r="V11" s="39" t="s">
        <v>42</v>
      </c>
      <c r="W11" s="30">
        <f t="shared" si="0"/>
        <v>0.11969111969111969</v>
      </c>
      <c r="X11" s="31">
        <v>66</v>
      </c>
      <c r="Y11" s="15">
        <f>COUNTIF($H$40:$H$298,X11)</f>
        <v>31</v>
      </c>
      <c r="Z11" s="33">
        <f t="shared" si="1"/>
        <v>2046</v>
      </c>
      <c r="AA11" s="34">
        <v>78</v>
      </c>
      <c r="AB11" s="2"/>
      <c r="AC11" s="3"/>
      <c r="AD11" s="3"/>
      <c r="AE11" s="3"/>
      <c r="AF11" s="3"/>
      <c r="AG11" s="3"/>
      <c r="AH11" s="35"/>
      <c r="AI11" s="15" t="s">
        <v>43</v>
      </c>
      <c r="AJ11" s="15">
        <v>102</v>
      </c>
      <c r="AK11" s="15">
        <v>106</v>
      </c>
      <c r="AL11" s="37"/>
      <c r="AN11" s="16" t="s">
        <v>44</v>
      </c>
    </row>
    <row r="12" spans="2:40" hidden="1">
      <c r="J12" s="21"/>
      <c r="V12" s="39" t="s">
        <v>45</v>
      </c>
      <c r="W12" s="30">
        <f t="shared" si="0"/>
        <v>0.10424710424710425</v>
      </c>
      <c r="X12" s="31">
        <v>52</v>
      </c>
      <c r="Y12" s="15">
        <f>COUNTIF($H$40:$H$298,X12)</f>
        <v>27</v>
      </c>
      <c r="Z12" s="33">
        <f t="shared" si="1"/>
        <v>1404</v>
      </c>
      <c r="AA12" s="34">
        <v>60</v>
      </c>
      <c r="AB12" s="2"/>
      <c r="AC12" s="3"/>
      <c r="AD12" s="3"/>
      <c r="AE12" s="3"/>
      <c r="AF12" s="3"/>
      <c r="AG12" s="3"/>
      <c r="AH12" s="35"/>
      <c r="AI12" s="15" t="s">
        <v>46</v>
      </c>
      <c r="AJ12" s="15">
        <v>103</v>
      </c>
      <c r="AK12" s="15">
        <v>107</v>
      </c>
      <c r="AL12" s="37"/>
      <c r="AN12" s="16" t="s">
        <v>47</v>
      </c>
    </row>
    <row r="13" spans="2:40" hidden="1">
      <c r="J13" s="21"/>
      <c r="V13" s="39" t="s">
        <v>48</v>
      </c>
      <c r="W13" s="30">
        <f t="shared" si="0"/>
        <v>0.11196911196911197</v>
      </c>
      <c r="X13" s="31">
        <v>63</v>
      </c>
      <c r="Y13" s="15">
        <f>COUNTIF($H$40:$H$298,X13)/2</f>
        <v>29</v>
      </c>
      <c r="Z13" s="33">
        <f t="shared" si="1"/>
        <v>1827</v>
      </c>
      <c r="AA13" s="34">
        <v>74</v>
      </c>
      <c r="AB13" s="2"/>
      <c r="AC13" s="3"/>
      <c r="AD13" s="3"/>
      <c r="AE13" s="3"/>
      <c r="AF13" s="3"/>
      <c r="AG13" s="3"/>
      <c r="AH13" s="35"/>
      <c r="AI13" s="15" t="s">
        <v>11</v>
      </c>
      <c r="AJ13" s="15">
        <v>104</v>
      </c>
      <c r="AK13" s="15">
        <v>108</v>
      </c>
      <c r="AL13" s="37"/>
      <c r="AN13" s="16" t="s">
        <v>49</v>
      </c>
    </row>
    <row r="14" spans="2:40" hidden="1">
      <c r="J14" s="21"/>
      <c r="V14" s="39" t="s">
        <v>50</v>
      </c>
      <c r="W14" s="30">
        <f t="shared" si="0"/>
        <v>0.10810810810810811</v>
      </c>
      <c r="X14" s="31">
        <v>57</v>
      </c>
      <c r="Y14" s="15">
        <f>COUNTIF($H$40:$H$298,X14)</f>
        <v>28</v>
      </c>
      <c r="Z14" s="33">
        <f t="shared" si="1"/>
        <v>1596</v>
      </c>
      <c r="AA14" s="34">
        <v>67</v>
      </c>
      <c r="AB14" s="2"/>
      <c r="AC14" s="3"/>
      <c r="AD14" s="3"/>
      <c r="AE14" s="3"/>
      <c r="AF14" s="3"/>
      <c r="AG14" s="3"/>
      <c r="AH14" s="35"/>
      <c r="AI14" s="15" t="s">
        <v>12</v>
      </c>
      <c r="AJ14" s="15">
        <v>105</v>
      </c>
      <c r="AK14" s="15">
        <v>109</v>
      </c>
      <c r="AL14" s="37"/>
      <c r="AN14" s="16" t="s">
        <v>51</v>
      </c>
    </row>
    <row r="15" spans="2:40" hidden="1">
      <c r="J15" s="21"/>
      <c r="V15" s="39" t="s">
        <v>52</v>
      </c>
      <c r="W15" s="30">
        <f t="shared" si="0"/>
        <v>0.11196911196911197</v>
      </c>
      <c r="X15" s="31">
        <v>63</v>
      </c>
      <c r="Y15" s="15">
        <f>COUNTIF($H$40:$H$298,X15)/2</f>
        <v>29</v>
      </c>
      <c r="Z15" s="33">
        <f t="shared" si="1"/>
        <v>1827</v>
      </c>
      <c r="AA15" s="34">
        <v>71</v>
      </c>
      <c r="AB15" s="2"/>
      <c r="AC15" s="3"/>
      <c r="AD15" s="3"/>
      <c r="AE15" s="3"/>
      <c r="AF15" s="3"/>
      <c r="AG15" s="3"/>
      <c r="AH15" s="35"/>
      <c r="AL15" s="37"/>
      <c r="AN15" s="16" t="s">
        <v>53</v>
      </c>
    </row>
    <row r="16" spans="2:40" hidden="1">
      <c r="J16" s="21"/>
      <c r="V16" s="40" t="s">
        <v>54</v>
      </c>
      <c r="W16" s="41">
        <f t="shared" si="0"/>
        <v>0.11969111969111969</v>
      </c>
      <c r="X16" s="31">
        <v>85</v>
      </c>
      <c r="Y16" s="32">
        <f>COUNTIF($H$40:$H$298,X16)</f>
        <v>31</v>
      </c>
      <c r="Z16" s="33">
        <f t="shared" si="1"/>
        <v>2635</v>
      </c>
      <c r="AA16" s="34">
        <v>97</v>
      </c>
      <c r="AB16" s="2"/>
      <c r="AC16" s="3"/>
      <c r="AD16" s="3"/>
      <c r="AE16" s="3"/>
      <c r="AF16" s="3"/>
      <c r="AG16" s="3"/>
      <c r="AH16" s="35"/>
      <c r="AL16" s="37"/>
      <c r="AN16" s="16" t="s">
        <v>55</v>
      </c>
    </row>
    <row r="17" spans="3:40" hidden="1">
      <c r="J17" s="21"/>
      <c r="V17" s="39" t="s">
        <v>56</v>
      </c>
      <c r="W17" s="30">
        <f t="shared" si="0"/>
        <v>0</v>
      </c>
      <c r="X17" s="31">
        <v>74</v>
      </c>
      <c r="Y17" s="42">
        <f>COUNTIF($H$40:$H$298,X17)/3</f>
        <v>0</v>
      </c>
      <c r="Z17" s="33">
        <f t="shared" si="1"/>
        <v>0</v>
      </c>
      <c r="AA17" s="34">
        <v>85</v>
      </c>
      <c r="AB17" s="2"/>
      <c r="AC17" s="3"/>
      <c r="AD17" s="3"/>
      <c r="AE17" s="3"/>
      <c r="AF17" s="3"/>
      <c r="AG17" s="3"/>
      <c r="AH17" s="35"/>
      <c r="AL17" s="37"/>
      <c r="AN17" s="16" t="s">
        <v>57</v>
      </c>
    </row>
    <row r="18" spans="3:40" hidden="1">
      <c r="I18" s="43">
        <v>23794050</v>
      </c>
      <c r="J18" s="21"/>
      <c r="V18" s="39" t="s">
        <v>58</v>
      </c>
      <c r="W18" s="30">
        <f t="shared" si="0"/>
        <v>0</v>
      </c>
      <c r="X18" s="31">
        <v>90</v>
      </c>
      <c r="Y18" s="44">
        <f>COUNTIF($H$40:$H$298,X18)/4</f>
        <v>0</v>
      </c>
      <c r="Z18" s="33">
        <f t="shared" si="1"/>
        <v>0</v>
      </c>
      <c r="AA18" s="34">
        <v>101</v>
      </c>
      <c r="AB18" s="2"/>
      <c r="AC18" s="3"/>
      <c r="AD18" s="3"/>
      <c r="AE18" s="3"/>
      <c r="AF18" s="3"/>
      <c r="AG18" s="3"/>
      <c r="AH18" s="35"/>
      <c r="AI18" s="45"/>
      <c r="AL18" s="37"/>
      <c r="AN18" s="16" t="s">
        <v>59</v>
      </c>
    </row>
    <row r="19" spans="3:40" hidden="1">
      <c r="I19" s="43">
        <f>I18+(I18*5%)</f>
        <v>24983752.5</v>
      </c>
      <c r="J19" s="21"/>
      <c r="V19" s="39" t="s">
        <v>60</v>
      </c>
      <c r="W19" s="30">
        <f t="shared" si="0"/>
        <v>0</v>
      </c>
      <c r="X19" s="31">
        <v>90</v>
      </c>
      <c r="Y19" s="44">
        <f>COUNTIF($H$40:$H$298,X19)/4</f>
        <v>0</v>
      </c>
      <c r="Z19" s="33">
        <f t="shared" si="1"/>
        <v>0</v>
      </c>
      <c r="AA19" s="34">
        <v>101</v>
      </c>
      <c r="AB19" s="2"/>
      <c r="AC19" s="3"/>
      <c r="AD19" s="3"/>
      <c r="AE19" s="3"/>
      <c r="AF19" s="3"/>
      <c r="AG19" s="3"/>
      <c r="AL19" s="37"/>
      <c r="AN19" s="16" t="s">
        <v>61</v>
      </c>
    </row>
    <row r="20" spans="3:40" hidden="1">
      <c r="I20" s="43">
        <f>I18+(I18*11.112%)</f>
        <v>26438044.835999999</v>
      </c>
      <c r="J20" s="21"/>
      <c r="V20" s="39" t="s">
        <v>62</v>
      </c>
      <c r="W20" s="30">
        <f t="shared" si="0"/>
        <v>0</v>
      </c>
      <c r="X20" s="31">
        <v>90</v>
      </c>
      <c r="Y20" s="44">
        <f>COUNTIF($H$40:$H$298,X20)/4</f>
        <v>0</v>
      </c>
      <c r="Z20" s="33">
        <f t="shared" si="1"/>
        <v>0</v>
      </c>
      <c r="AA20" s="34">
        <v>101</v>
      </c>
      <c r="AB20" s="2"/>
      <c r="AC20" s="3"/>
      <c r="AD20" s="3"/>
      <c r="AE20" s="3"/>
      <c r="AF20" s="3"/>
      <c r="AG20" s="3"/>
      <c r="AL20" s="37"/>
      <c r="AN20" s="16" t="s">
        <v>63</v>
      </c>
    </row>
    <row r="21" spans="3:40" hidden="1">
      <c r="J21" s="21"/>
      <c r="V21" s="39" t="s">
        <v>64</v>
      </c>
      <c r="W21" s="30">
        <f t="shared" si="0"/>
        <v>0</v>
      </c>
      <c r="X21" s="31">
        <v>90</v>
      </c>
      <c r="Y21" s="44">
        <f>COUNTIF($H$40:$H$298,X21)/4</f>
        <v>0</v>
      </c>
      <c r="Z21" s="33">
        <f t="shared" si="1"/>
        <v>0</v>
      </c>
      <c r="AA21" s="34">
        <v>101</v>
      </c>
      <c r="AB21" s="2"/>
      <c r="AC21" s="3"/>
      <c r="AD21" s="3"/>
      <c r="AE21" s="3"/>
      <c r="AF21" s="3"/>
      <c r="AG21" s="3"/>
      <c r="AL21" s="37"/>
      <c r="AN21" s="16" t="s">
        <v>65</v>
      </c>
    </row>
    <row r="22" spans="3:40" hidden="1">
      <c r="J22" s="21"/>
      <c r="S22" s="46"/>
      <c r="U22" s="23" t="s">
        <v>66</v>
      </c>
      <c r="V22" s="39" t="s">
        <v>67</v>
      </c>
      <c r="W22" s="30">
        <f t="shared" si="0"/>
        <v>0</v>
      </c>
      <c r="X22" s="31">
        <v>74</v>
      </c>
      <c r="Y22" s="42">
        <f>COUNTIF($H$40:$H$298,X22)/3</f>
        <v>0</v>
      </c>
      <c r="Z22" s="33">
        <f t="shared" si="1"/>
        <v>0</v>
      </c>
      <c r="AA22" s="34">
        <v>85</v>
      </c>
      <c r="AC22" s="3"/>
      <c r="AD22" s="3"/>
      <c r="AE22" s="3"/>
      <c r="AF22" s="3"/>
      <c r="AG22" s="3"/>
      <c r="AH22" s="14" t="s">
        <v>68</v>
      </c>
      <c r="AL22" s="37"/>
      <c r="AN22" s="16" t="s">
        <v>69</v>
      </c>
    </row>
    <row r="23" spans="3:40" hidden="1">
      <c r="J23" s="21"/>
      <c r="S23" s="46"/>
      <c r="U23" s="23" t="s">
        <v>66</v>
      </c>
      <c r="V23" s="29" t="s">
        <v>70</v>
      </c>
      <c r="W23" s="30">
        <f t="shared" si="0"/>
        <v>0.10810810810810811</v>
      </c>
      <c r="X23" s="47">
        <v>51</v>
      </c>
      <c r="Y23" s="15">
        <f>COUNTIF($H$40:$H$298,X23)</f>
        <v>28</v>
      </c>
      <c r="Z23" s="33">
        <f t="shared" si="1"/>
        <v>1428</v>
      </c>
      <c r="AA23" s="34">
        <v>60</v>
      </c>
      <c r="AC23" s="3"/>
      <c r="AD23" s="3"/>
      <c r="AE23" s="3"/>
      <c r="AF23" s="3"/>
      <c r="AG23" s="3"/>
      <c r="AH23" s="17" t="s">
        <v>71</v>
      </c>
      <c r="AL23" s="37"/>
    </row>
    <row r="24" spans="3:40" hidden="1">
      <c r="J24" s="48"/>
      <c r="U24" s="23" t="s">
        <v>66</v>
      </c>
      <c r="V24" s="49" t="s">
        <v>72</v>
      </c>
      <c r="W24" s="30">
        <f t="shared" si="0"/>
        <v>0</v>
      </c>
      <c r="X24" s="47">
        <v>156</v>
      </c>
      <c r="Y24" s="32">
        <f>COUNTIF($H$40:$H$298,X24)</f>
        <v>0</v>
      </c>
      <c r="Z24" s="33">
        <f t="shared" si="1"/>
        <v>0</v>
      </c>
      <c r="AA24" s="34">
        <v>175</v>
      </c>
      <c r="AC24" s="3"/>
      <c r="AD24" s="3"/>
      <c r="AE24" s="3"/>
      <c r="AF24" s="3"/>
      <c r="AG24" s="3"/>
      <c r="AH24" s="17" t="s">
        <v>73</v>
      </c>
      <c r="AL24" s="37"/>
    </row>
    <row r="25" spans="3:40" hidden="1">
      <c r="J25" s="21"/>
      <c r="S25" s="46"/>
      <c r="U25" s="23" t="s">
        <v>66</v>
      </c>
      <c r="V25" s="50" t="s">
        <v>74</v>
      </c>
      <c r="W25" s="41">
        <f t="shared" si="0"/>
        <v>0</v>
      </c>
      <c r="X25" s="47">
        <v>74</v>
      </c>
      <c r="Y25" s="51">
        <f>COUNTIF($H$40:$H$298,X25)/3</f>
        <v>0</v>
      </c>
      <c r="Z25" s="33">
        <f t="shared" si="1"/>
        <v>0</v>
      </c>
      <c r="AA25" s="34">
        <v>85</v>
      </c>
      <c r="AC25" s="3"/>
      <c r="AD25" s="3"/>
      <c r="AE25" s="3"/>
      <c r="AF25" s="3"/>
      <c r="AG25" s="3"/>
      <c r="AH25" s="17">
        <v>19</v>
      </c>
      <c r="AI25" s="20">
        <v>1.06</v>
      </c>
      <c r="AJ25" s="17">
        <v>1</v>
      </c>
      <c r="AK25" s="17" t="s">
        <v>75</v>
      </c>
      <c r="AL25" s="37"/>
    </row>
    <row r="26" spans="3:40" hidden="1">
      <c r="C26" s="52"/>
      <c r="D26" s="52"/>
      <c r="E26" s="52"/>
      <c r="F26" s="52"/>
      <c r="G26" s="52"/>
      <c r="H26" s="52"/>
      <c r="I26" s="648">
        <v>0</v>
      </c>
      <c r="J26" s="649"/>
      <c r="K26" s="45" t="s">
        <v>76</v>
      </c>
      <c r="L26" s="2" t="s">
        <v>77</v>
      </c>
      <c r="M26" s="53" t="e">
        <f>M310</f>
        <v>#REF!</v>
      </c>
      <c r="N26" s="54" t="e">
        <f>M26/M27</f>
        <v>#REF!</v>
      </c>
      <c r="S26" s="46"/>
      <c r="U26" s="23" t="s">
        <v>66</v>
      </c>
      <c r="V26" s="49" t="s">
        <v>78</v>
      </c>
      <c r="W26" s="30">
        <f t="shared" si="0"/>
        <v>0</v>
      </c>
      <c r="X26" s="47">
        <v>120</v>
      </c>
      <c r="Y26" s="15">
        <f>COUNTIF($H$40:$H$298,X26)</f>
        <v>0</v>
      </c>
      <c r="Z26" s="33">
        <f t="shared" si="1"/>
        <v>0</v>
      </c>
      <c r="AA26" s="34">
        <v>138</v>
      </c>
      <c r="AC26" s="3"/>
      <c r="AD26" s="3"/>
      <c r="AE26" s="3"/>
      <c r="AF26" s="3"/>
      <c r="AG26" s="3"/>
      <c r="AH26" s="55" t="s">
        <v>79</v>
      </c>
      <c r="AI26" s="20">
        <v>0.93</v>
      </c>
      <c r="AJ26" s="17">
        <v>2</v>
      </c>
      <c r="AK26" s="17" t="s">
        <v>80</v>
      </c>
      <c r="AL26" s="37"/>
      <c r="AN26" s="45"/>
    </row>
    <row r="27" spans="3:40" hidden="1">
      <c r="C27" s="52" t="s">
        <v>81</v>
      </c>
      <c r="D27" s="52"/>
      <c r="E27" s="52"/>
      <c r="F27" s="52"/>
      <c r="G27" s="52"/>
      <c r="H27" s="52"/>
      <c r="I27" s="650">
        <v>26438045</v>
      </c>
      <c r="J27" s="651"/>
      <c r="K27" s="45" t="s">
        <v>76</v>
      </c>
      <c r="L27" s="17" t="s">
        <v>82</v>
      </c>
      <c r="M27" s="56" t="e">
        <f>M312</f>
        <v>#REF!</v>
      </c>
      <c r="N27" s="57"/>
      <c r="O27" s="58" t="e">
        <f>M27*95%</f>
        <v>#REF!</v>
      </c>
      <c r="Q27" s="53"/>
      <c r="R27" s="53"/>
      <c r="S27" s="53"/>
      <c r="T27" s="59"/>
      <c r="U27" s="23" t="s">
        <v>83</v>
      </c>
      <c r="V27" s="49" t="s">
        <v>84</v>
      </c>
      <c r="W27" s="30">
        <f t="shared" si="0"/>
        <v>0</v>
      </c>
      <c r="X27" s="47">
        <v>112</v>
      </c>
      <c r="Y27" s="15">
        <f>COUNTIF($H$40:$H$298,X27)</f>
        <v>0</v>
      </c>
      <c r="Z27" s="33">
        <f t="shared" si="1"/>
        <v>0</v>
      </c>
      <c r="AA27" s="34">
        <v>132</v>
      </c>
      <c r="AB27" s="59"/>
      <c r="AC27" s="59"/>
      <c r="AD27" s="59"/>
      <c r="AE27" s="59"/>
      <c r="AF27" s="59"/>
      <c r="AG27" s="59"/>
      <c r="AH27" s="55">
        <v>21</v>
      </c>
      <c r="AI27" s="20">
        <v>1.1000000000000001</v>
      </c>
      <c r="AJ27" s="17">
        <v>3</v>
      </c>
      <c r="AK27" s="17" t="s">
        <v>85</v>
      </c>
      <c r="AL27" s="37"/>
      <c r="AN27" s="45"/>
    </row>
    <row r="28" spans="3:40" hidden="1">
      <c r="C28" s="60" t="s">
        <v>86</v>
      </c>
      <c r="D28" s="61"/>
      <c r="E28" s="61"/>
      <c r="F28" s="62"/>
      <c r="G28" s="62"/>
      <c r="H28" s="52"/>
      <c r="I28" s="652">
        <f>COUNT(B40:B300)</f>
        <v>259</v>
      </c>
      <c r="J28" s="653"/>
      <c r="K28" s="2" t="s">
        <v>87</v>
      </c>
      <c r="L28" s="2" t="s">
        <v>88</v>
      </c>
      <c r="M28" s="53" t="e">
        <f>M316</f>
        <v>#REF!</v>
      </c>
      <c r="N28" s="54" t="e">
        <f>M28/M27</f>
        <v>#REF!</v>
      </c>
      <c r="U28" s="23" t="s">
        <v>83</v>
      </c>
      <c r="V28" s="63" t="s">
        <v>89</v>
      </c>
      <c r="W28" s="30">
        <f t="shared" si="0"/>
        <v>0.10810810810810811</v>
      </c>
      <c r="X28" s="47">
        <v>70</v>
      </c>
      <c r="Y28" s="15">
        <f>COUNTIF($H$40:$H$298,X28)</f>
        <v>28</v>
      </c>
      <c r="Z28" s="33">
        <f t="shared" si="1"/>
        <v>1960</v>
      </c>
      <c r="AA28" s="34">
        <v>81</v>
      </c>
      <c r="AC28" s="3"/>
      <c r="AD28" s="3"/>
      <c r="AE28" s="3"/>
      <c r="AF28" s="3"/>
      <c r="AG28" s="3"/>
      <c r="AH28" s="55">
        <v>22</v>
      </c>
      <c r="AI28" s="20">
        <v>0.97</v>
      </c>
      <c r="AJ28" s="17">
        <v>4</v>
      </c>
      <c r="AK28" s="17" t="s">
        <v>90</v>
      </c>
      <c r="AL28" s="37"/>
      <c r="AN28" s="45"/>
    </row>
    <row r="29" spans="3:40" hidden="1">
      <c r="C29" s="64"/>
      <c r="D29" s="64"/>
      <c r="E29" s="64"/>
      <c r="F29" s="64"/>
      <c r="G29" s="64"/>
      <c r="H29" s="64"/>
      <c r="I29" s="65"/>
      <c r="J29" s="65"/>
      <c r="W29" s="66">
        <f>SUM(W10:W28)</f>
        <v>1</v>
      </c>
      <c r="X29" s="67">
        <f>SUM(X10:X28)</f>
        <v>1578</v>
      </c>
      <c r="Y29" s="68">
        <f>SUM(Y10:Y28)</f>
        <v>259</v>
      </c>
      <c r="Z29" s="69">
        <f>SUM(Z10:Z28)</f>
        <v>17551</v>
      </c>
      <c r="AA29" s="43">
        <f>SUM(AA10:AA28)</f>
        <v>1805</v>
      </c>
      <c r="AC29" s="3"/>
      <c r="AD29" s="3"/>
      <c r="AE29" s="3"/>
      <c r="AF29" s="3"/>
      <c r="AG29" s="3"/>
      <c r="AH29" s="55">
        <v>1</v>
      </c>
      <c r="AI29" s="20">
        <v>1.08</v>
      </c>
      <c r="AJ29" s="17">
        <v>5</v>
      </c>
      <c r="AK29" s="17" t="s">
        <v>91</v>
      </c>
      <c r="AL29" s="70"/>
      <c r="AN29" s="45"/>
    </row>
    <row r="30" spans="3:40" hidden="1">
      <c r="C30" s="71" t="s">
        <v>4</v>
      </c>
      <c r="D30" s="71"/>
      <c r="E30" s="71"/>
      <c r="F30" s="71"/>
      <c r="G30" s="71"/>
      <c r="H30" s="71"/>
      <c r="I30" s="72"/>
      <c r="J30" s="73">
        <v>0.01</v>
      </c>
      <c r="M30" s="57">
        <f>[42]HPP!$G$18</f>
        <v>0.41727741322426332</v>
      </c>
      <c r="U30" s="24"/>
      <c r="V30" s="24"/>
      <c r="W30" s="24"/>
      <c r="X30" s="24"/>
      <c r="AC30" s="3"/>
      <c r="AD30" s="3"/>
      <c r="AE30" s="3"/>
      <c r="AF30" s="3"/>
      <c r="AG30" s="3"/>
      <c r="AH30" s="55">
        <v>2</v>
      </c>
      <c r="AI30" s="74">
        <v>0.95</v>
      </c>
      <c r="AJ30" s="17">
        <v>6</v>
      </c>
      <c r="AK30" s="17" t="s">
        <v>92</v>
      </c>
      <c r="AN30" s="45"/>
    </row>
    <row r="31" spans="3:40" hidden="1">
      <c r="C31" s="75"/>
      <c r="D31" s="75"/>
      <c r="E31" s="75"/>
      <c r="F31" s="75"/>
      <c r="G31" s="75"/>
      <c r="H31" s="75"/>
      <c r="I31" s="76"/>
      <c r="J31" s="76"/>
      <c r="U31" s="24"/>
      <c r="V31" s="24"/>
      <c r="W31" s="24"/>
      <c r="X31" s="24"/>
      <c r="AC31" s="3"/>
      <c r="AD31" s="3"/>
      <c r="AE31" s="3"/>
      <c r="AF31" s="3"/>
      <c r="AG31" s="3"/>
      <c r="AH31" s="24"/>
      <c r="AI31" s="77" t="s">
        <v>93</v>
      </c>
      <c r="AJ31" s="24"/>
    </row>
    <row r="32" spans="3:40" hidden="1">
      <c r="C32" s="52" t="s">
        <v>94</v>
      </c>
      <c r="D32" s="52"/>
      <c r="E32" s="52"/>
      <c r="F32" s="52"/>
      <c r="G32" s="52"/>
      <c r="H32" s="78">
        <v>1</v>
      </c>
      <c r="I32" s="79">
        <f>J32/$I$28</f>
        <v>0</v>
      </c>
      <c r="J32" s="80">
        <f>COUNTIF(AE41:AE301,H32)</f>
        <v>0</v>
      </c>
      <c r="K32" s="2" t="s">
        <v>87</v>
      </c>
      <c r="M32" s="2" t="s">
        <v>95</v>
      </c>
      <c r="N32" s="21">
        <v>0.2</v>
      </c>
      <c r="O32" s="2" t="s">
        <v>95</v>
      </c>
      <c r="P32" s="21">
        <v>0.2</v>
      </c>
      <c r="S32" s="35"/>
      <c r="U32" s="81" t="s">
        <v>96</v>
      </c>
      <c r="V32" s="81"/>
      <c r="W32" s="81"/>
      <c r="X32" s="82">
        <f>MIN(AF41:AF301)</f>
        <v>0</v>
      </c>
      <c r="Y32" s="82"/>
      <c r="Z32" s="82"/>
      <c r="AA32" s="82" t="e">
        <f>MIN(#REF!)</f>
        <v>#REF!</v>
      </c>
      <c r="AC32" s="3"/>
      <c r="AD32" s="3"/>
      <c r="AE32" s="3"/>
      <c r="AF32" s="3"/>
      <c r="AG32" s="3"/>
      <c r="AI32" s="83"/>
    </row>
    <row r="33" spans="1:40" hidden="1">
      <c r="C33" s="52" t="s">
        <v>97</v>
      </c>
      <c r="D33" s="52"/>
      <c r="E33" s="52"/>
      <c r="F33" s="52"/>
      <c r="G33" s="52"/>
      <c r="H33" s="78">
        <v>2</v>
      </c>
      <c r="I33" s="79">
        <f>J33/$I$28</f>
        <v>0</v>
      </c>
      <c r="J33" s="80"/>
      <c r="K33" s="2" t="s">
        <v>87</v>
      </c>
      <c r="M33" s="2" t="s">
        <v>98</v>
      </c>
      <c r="N33" s="21">
        <v>0</v>
      </c>
      <c r="O33" s="2" t="s">
        <v>98</v>
      </c>
      <c r="P33" s="21">
        <v>0</v>
      </c>
      <c r="S33" s="35"/>
      <c r="U33" s="52" t="s">
        <v>99</v>
      </c>
      <c r="V33" s="52"/>
      <c r="W33" s="52"/>
      <c r="X33" s="82">
        <f>MAX(AF41:AF301)</f>
        <v>0</v>
      </c>
      <c r="Y33" s="82"/>
      <c r="Z33" s="82"/>
      <c r="AA33" s="82" t="e">
        <f>MAX(#REF!)</f>
        <v>#REF!</v>
      </c>
      <c r="AC33" s="3"/>
      <c r="AD33" s="3"/>
      <c r="AE33" s="3"/>
      <c r="AF33" s="3"/>
      <c r="AG33" s="3"/>
      <c r="AI33" s="83"/>
    </row>
    <row r="34" spans="1:40" hidden="1">
      <c r="C34" s="60" t="s">
        <v>100</v>
      </c>
      <c r="D34" s="61"/>
      <c r="E34" s="61"/>
      <c r="F34" s="62"/>
      <c r="G34" s="62"/>
      <c r="H34" s="78">
        <v>3</v>
      </c>
      <c r="I34" s="79">
        <f>J34/$I$28</f>
        <v>0</v>
      </c>
      <c r="J34" s="80">
        <f>COUNTIF(AE41:AE301,H34)</f>
        <v>0</v>
      </c>
      <c r="K34" s="2" t="s">
        <v>87</v>
      </c>
      <c r="M34" s="2" t="s">
        <v>100</v>
      </c>
      <c r="N34" s="21">
        <v>0.1</v>
      </c>
      <c r="O34" s="2" t="s">
        <v>100</v>
      </c>
      <c r="P34" s="21">
        <v>0.1</v>
      </c>
      <c r="R34" s="85"/>
      <c r="S34" s="35"/>
      <c r="U34" s="52" t="s">
        <v>101</v>
      </c>
      <c r="V34" s="52"/>
      <c r="W34" s="52"/>
      <c r="X34" s="82" t="e">
        <f>AVERAGE(AF41:AF301)</f>
        <v>#DIV/0!</v>
      </c>
      <c r="Y34" s="82" t="e">
        <f>#REF!-#REF!</f>
        <v>#REF!</v>
      </c>
      <c r="Z34" s="82"/>
      <c r="AA34" s="82" t="e">
        <f>AVERAGE(#REF!)</f>
        <v>#REF!</v>
      </c>
      <c r="AC34" s="3"/>
      <c r="AD34" s="3"/>
      <c r="AE34" s="3"/>
      <c r="AF34" s="3"/>
      <c r="AG34" s="3"/>
      <c r="AI34" s="83"/>
      <c r="AN34" s="43"/>
    </row>
    <row r="35" spans="1:40">
      <c r="AN35" s="4"/>
    </row>
    <row r="36" spans="1:40" s="4" customFormat="1" ht="25.5">
      <c r="A36" s="86"/>
      <c r="B36" s="87"/>
      <c r="C36" s="654" t="s">
        <v>102</v>
      </c>
      <c r="D36" s="655"/>
      <c r="E36" s="88"/>
      <c r="F36" s="87" t="s">
        <v>103</v>
      </c>
      <c r="G36" s="87" t="s">
        <v>104</v>
      </c>
      <c r="H36" s="87" t="s">
        <v>105</v>
      </c>
      <c r="I36" s="87" t="s">
        <v>106</v>
      </c>
      <c r="J36" s="87" t="s">
        <v>107</v>
      </c>
      <c r="K36" s="87" t="s">
        <v>108</v>
      </c>
      <c r="L36" s="87" t="s">
        <v>109</v>
      </c>
      <c r="M36" s="656"/>
      <c r="N36" s="656"/>
      <c r="O36" s="656"/>
      <c r="P36" s="656"/>
      <c r="Q36" s="656"/>
      <c r="R36" s="656"/>
      <c r="S36" s="655"/>
      <c r="T36" s="89"/>
      <c r="U36" s="656" t="s">
        <v>110</v>
      </c>
      <c r="V36" s="656"/>
      <c r="W36" s="656"/>
      <c r="X36" s="656"/>
      <c r="Y36" s="656"/>
      <c r="Z36" s="656"/>
      <c r="AA36" s="655"/>
      <c r="AB36" s="89"/>
      <c r="AC36" s="87" t="s">
        <v>111</v>
      </c>
      <c r="AD36" s="87" t="s">
        <v>112</v>
      </c>
      <c r="AE36" s="87" t="s">
        <v>113</v>
      </c>
      <c r="AF36" s="87"/>
      <c r="AG36" s="87" t="s">
        <v>114</v>
      </c>
      <c r="AH36" s="656" t="s">
        <v>115</v>
      </c>
      <c r="AI36" s="656"/>
      <c r="AJ36" s="656"/>
      <c r="AK36" s="656"/>
      <c r="AL36" s="656"/>
      <c r="AM36" s="656"/>
      <c r="AN36" s="655"/>
    </row>
    <row r="37" spans="1:40" s="4" customFormat="1">
      <c r="A37" s="86"/>
      <c r="B37" s="87"/>
      <c r="C37" s="91"/>
      <c r="D37" s="88"/>
      <c r="E37" s="88"/>
      <c r="F37" s="87"/>
      <c r="G37" s="87"/>
      <c r="H37" s="87"/>
      <c r="I37" s="87"/>
      <c r="J37" s="87"/>
      <c r="K37" s="87"/>
      <c r="L37" s="87"/>
      <c r="M37" s="87" t="s">
        <v>116</v>
      </c>
      <c r="N37" s="87" t="s">
        <v>117</v>
      </c>
      <c r="O37" s="87" t="s">
        <v>118</v>
      </c>
      <c r="P37" s="87" t="s">
        <v>119</v>
      </c>
      <c r="Q37" s="87" t="s">
        <v>120</v>
      </c>
      <c r="R37" s="87" t="s">
        <v>121</v>
      </c>
      <c r="S37" s="87" t="s">
        <v>122</v>
      </c>
      <c r="T37" s="92"/>
      <c r="U37" s="87" t="s">
        <v>116</v>
      </c>
      <c r="V37" s="87" t="s">
        <v>117</v>
      </c>
      <c r="W37" s="87" t="s">
        <v>118</v>
      </c>
      <c r="X37" s="87" t="s">
        <v>119</v>
      </c>
      <c r="Y37" s="87" t="s">
        <v>120</v>
      </c>
      <c r="Z37" s="87" t="s">
        <v>121</v>
      </c>
      <c r="AA37" s="87" t="s">
        <v>122</v>
      </c>
      <c r="AB37" s="92"/>
      <c r="AC37" s="87"/>
      <c r="AD37" s="87"/>
      <c r="AE37" s="87"/>
      <c r="AF37" s="87"/>
      <c r="AG37" s="87"/>
      <c r="AH37" s="87" t="s">
        <v>116</v>
      </c>
      <c r="AI37" s="87" t="s">
        <v>117</v>
      </c>
      <c r="AJ37" s="87" t="s">
        <v>118</v>
      </c>
      <c r="AK37" s="87" t="s">
        <v>119</v>
      </c>
      <c r="AL37" s="87" t="s">
        <v>120</v>
      </c>
      <c r="AM37" s="87" t="s">
        <v>121</v>
      </c>
      <c r="AN37" s="87" t="s">
        <v>122</v>
      </c>
    </row>
    <row r="38" spans="1:40" s="4" customFormat="1">
      <c r="A38" s="86"/>
      <c r="B38" s="87"/>
      <c r="C38" s="91"/>
      <c r="D38" s="88"/>
      <c r="E38" s="88"/>
      <c r="F38" s="87"/>
      <c r="G38" s="87"/>
      <c r="H38" s="87"/>
      <c r="I38" s="87"/>
      <c r="J38" s="87"/>
      <c r="K38" s="87"/>
      <c r="L38" s="87"/>
      <c r="M38" s="93" t="e">
        <f t="shared" ref="M38:S38" si="2">1-M39</f>
        <v>#REF!</v>
      </c>
      <c r="N38" s="93" t="e">
        <f t="shared" si="2"/>
        <v>#REF!</v>
      </c>
      <c r="O38" s="93" t="e">
        <f t="shared" si="2"/>
        <v>#REF!</v>
      </c>
      <c r="P38" s="93" t="e">
        <f t="shared" si="2"/>
        <v>#REF!</v>
      </c>
      <c r="Q38" s="93" t="e">
        <f t="shared" si="2"/>
        <v>#REF!</v>
      </c>
      <c r="R38" s="93" t="e">
        <f t="shared" si="2"/>
        <v>#REF!</v>
      </c>
      <c r="S38" s="93" t="e">
        <f t="shared" si="2"/>
        <v>#REF!</v>
      </c>
      <c r="T38" s="94"/>
      <c r="U38" s="87"/>
      <c r="V38" s="87"/>
      <c r="W38" s="87"/>
      <c r="X38" s="87"/>
      <c r="Y38" s="87"/>
      <c r="Z38" s="87"/>
      <c r="AA38" s="87"/>
      <c r="AB38" s="94"/>
      <c r="AC38" s="87"/>
      <c r="AD38" s="87"/>
      <c r="AE38" s="87"/>
      <c r="AF38" s="87"/>
      <c r="AG38" s="87"/>
      <c r="AH38" s="95"/>
      <c r="AI38" s="87"/>
      <c r="AJ38" s="95"/>
      <c r="AK38" s="95"/>
      <c r="AL38" s="95"/>
      <c r="AM38" s="95"/>
      <c r="AN38" s="95"/>
    </row>
    <row r="39" spans="1:40" s="4" customFormat="1">
      <c r="A39" s="86"/>
      <c r="B39" s="87"/>
      <c r="C39" s="91"/>
      <c r="D39" s="88"/>
      <c r="E39" s="88"/>
      <c r="F39" s="87"/>
      <c r="G39" s="87"/>
      <c r="H39" s="87"/>
      <c r="I39" s="87"/>
      <c r="J39" s="87"/>
      <c r="K39" s="87"/>
      <c r="L39" s="87"/>
      <c r="M39" s="93" t="e">
        <f t="shared" ref="M39:S39" si="3">M40/$O$40</f>
        <v>#REF!</v>
      </c>
      <c r="N39" s="93" t="e">
        <f t="shared" si="3"/>
        <v>#REF!</v>
      </c>
      <c r="O39" s="93" t="e">
        <f t="shared" si="3"/>
        <v>#REF!</v>
      </c>
      <c r="P39" s="93" t="e">
        <f t="shared" si="3"/>
        <v>#REF!</v>
      </c>
      <c r="Q39" s="93" t="e">
        <f t="shared" si="3"/>
        <v>#REF!</v>
      </c>
      <c r="R39" s="93" t="e">
        <f t="shared" si="3"/>
        <v>#REF!</v>
      </c>
      <c r="S39" s="93" t="e">
        <f t="shared" si="3"/>
        <v>#REF!</v>
      </c>
      <c r="T39" s="94"/>
      <c r="U39" s="87"/>
      <c r="V39" s="87"/>
      <c r="W39" s="87"/>
      <c r="X39" s="87"/>
      <c r="Y39" s="87"/>
      <c r="Z39" s="87"/>
      <c r="AA39" s="87"/>
      <c r="AB39" s="94"/>
      <c r="AC39" s="87"/>
      <c r="AD39" s="87"/>
      <c r="AE39" s="87"/>
      <c r="AF39" s="87"/>
      <c r="AG39" s="87"/>
      <c r="AH39" s="95"/>
      <c r="AI39" s="87"/>
      <c r="AJ39" s="95"/>
      <c r="AK39" s="95"/>
      <c r="AL39" s="95"/>
      <c r="AM39" s="95"/>
      <c r="AN39" s="95"/>
    </row>
    <row r="40" spans="1:40">
      <c r="A40" s="3">
        <v>1</v>
      </c>
      <c r="B40" s="96">
        <v>1</v>
      </c>
      <c r="C40" s="97" t="s">
        <v>132</v>
      </c>
      <c r="D40" s="98" t="s">
        <v>24</v>
      </c>
      <c r="E40" s="99"/>
      <c r="F40" s="100" t="s">
        <v>39</v>
      </c>
      <c r="G40" s="101">
        <f t="shared" ref="G40:G103" si="4">SUMIF($V$10:$V$28,F40,$AA$10:$AA$28)</f>
        <v>113</v>
      </c>
      <c r="H40" s="101">
        <f t="shared" ref="H40:H103" si="5">SUMIF($V$10:$V$28,F40,$X$10:$X$28)</f>
        <v>101</v>
      </c>
      <c r="I40" s="102">
        <f t="shared" ref="I40:I103" si="6">$I$27</f>
        <v>26438045</v>
      </c>
      <c r="J40" s="102" t="e">
        <f>SUMIF($AN$4:$AN$22,D40,#REF!)</f>
        <v>#REF!</v>
      </c>
      <c r="K40" s="103" t="e">
        <f t="shared" ref="K40:K103" si="7">IF(J40=$AJ$25,$AI$25,IF(J40=$AJ$26,$AI$26,IF(J40=$AJ$27,$AI$27,IF(J40=$AJ$28,$AI$28,IF(J40=$AJ$29,$AI$29,IF(J40=$AJ$30,$AI$30))))))</f>
        <v>#REF!</v>
      </c>
      <c r="L40" s="104" t="e">
        <f>SUMIF($AN$4:$AN$22,D40,#REF!)</f>
        <v>#REF!</v>
      </c>
      <c r="M40" s="105" t="e">
        <f t="shared" ref="M40:M103" si="8">$O40/(1+6%/12)^36</f>
        <v>#REF!</v>
      </c>
      <c r="N40" s="105" t="e">
        <f t="shared" ref="N40:N103" si="9">$O40/(1+6%/12)^12</f>
        <v>#REF!</v>
      </c>
      <c r="O40" s="105" t="e">
        <f t="shared" ref="O40:O103" si="10">$I$27*K40*L40</f>
        <v>#REF!</v>
      </c>
      <c r="P40" s="105" t="e">
        <f t="shared" ref="P40:P103" si="11">$O40*(1+6%/12)^12</f>
        <v>#REF!</v>
      </c>
      <c r="Q40" s="106" t="e">
        <f t="shared" ref="Q40:R103" si="12">O40</f>
        <v>#REF!</v>
      </c>
      <c r="R40" s="105" t="e">
        <f t="shared" si="12"/>
        <v>#REF!</v>
      </c>
      <c r="S40" s="105" t="e">
        <f t="shared" ref="S40:S103" si="13">$O40*(1+6%/12)^24</f>
        <v>#REF!</v>
      </c>
      <c r="T40" s="105"/>
      <c r="U40" s="105" t="e">
        <f t="shared" ref="U40:U103" si="14">M40*H40</f>
        <v>#REF!</v>
      </c>
      <c r="V40" s="105" t="e">
        <f t="shared" ref="V40:V103" si="15">N40*H40</f>
        <v>#REF!</v>
      </c>
      <c r="W40" s="105" t="e">
        <f t="shared" ref="W40:W103" si="16">O40*H40</f>
        <v>#REF!</v>
      </c>
      <c r="X40" s="106" t="e">
        <f t="shared" ref="X40:X103" si="17">P40*H40</f>
        <v>#REF!</v>
      </c>
      <c r="Y40" s="106" t="e">
        <f t="shared" ref="Y40:Y103" si="18">Q40*H40</f>
        <v>#REF!</v>
      </c>
      <c r="Z40" s="105" t="e">
        <f t="shared" ref="Z40:Z103" si="19">R40*H40</f>
        <v>#REF!</v>
      </c>
      <c r="AA40" s="105" t="e">
        <f t="shared" ref="AA40:AA103" si="20">S40*H40</f>
        <v>#REF!</v>
      </c>
      <c r="AB40" s="105"/>
      <c r="AC40" s="107" t="str">
        <f t="shared" ref="AC40:AC103" si="21">IF(AE40=$H$32,$M$32,IF(AE40=$H$33,$M$33,IF(AE40=$H$34,$M$34)))</f>
        <v>BERTAHAP</v>
      </c>
      <c r="AD40" s="108">
        <f t="shared" ref="AD40:AD103" si="22">IF(AC40=$M$32,$N$32,IF(AC40=$M$33,$N$33,$N$34))</f>
        <v>0</v>
      </c>
      <c r="AE40" s="109">
        <v>2</v>
      </c>
      <c r="AF40" s="110"/>
      <c r="AG40" s="105" t="e">
        <f>IF(AF40&gt;#REF!,"LB","KR")</f>
        <v>#REF!</v>
      </c>
      <c r="AH40" s="110">
        <v>2331787000</v>
      </c>
      <c r="AI40" s="110">
        <v>2628296000</v>
      </c>
      <c r="AJ40" s="110">
        <v>2790404000</v>
      </c>
      <c r="AK40" s="111">
        <v>2962510000</v>
      </c>
      <c r="AL40" s="111">
        <v>2790404000</v>
      </c>
      <c r="AM40" s="110">
        <v>2962510000</v>
      </c>
      <c r="AN40" s="110" t="e">
        <f t="shared" ref="AN40:AN75" si="23">ROUNDUP((AA40*(1+$J$5)),-3)</f>
        <v>#REF!</v>
      </c>
    </row>
    <row r="41" spans="1:40" ht="15" customHeight="1">
      <c r="A41" s="3">
        <f t="shared" ref="A41:A104" si="24">A40+1</f>
        <v>2</v>
      </c>
      <c r="B41" s="96">
        <v>2</v>
      </c>
      <c r="C41" s="97" t="s">
        <v>132</v>
      </c>
      <c r="D41" s="98" t="s">
        <v>35</v>
      </c>
      <c r="E41" s="99"/>
      <c r="F41" s="100" t="s">
        <v>42</v>
      </c>
      <c r="G41" s="101">
        <f t="shared" si="4"/>
        <v>78</v>
      </c>
      <c r="H41" s="101">
        <f t="shared" si="5"/>
        <v>66</v>
      </c>
      <c r="I41" s="102">
        <f t="shared" si="6"/>
        <v>26438045</v>
      </c>
      <c r="J41" s="102" t="e">
        <f>SUMIF($AN$4:$AN$22,D41,#REF!)</f>
        <v>#REF!</v>
      </c>
      <c r="K41" s="103" t="e">
        <f t="shared" si="7"/>
        <v>#REF!</v>
      </c>
      <c r="L41" s="104" t="e">
        <f>SUMIF($AN$4:$AN$22,D41,#REF!)</f>
        <v>#REF!</v>
      </c>
      <c r="M41" s="105" t="e">
        <f t="shared" si="8"/>
        <v>#REF!</v>
      </c>
      <c r="N41" s="105" t="e">
        <f t="shared" si="9"/>
        <v>#REF!</v>
      </c>
      <c r="O41" s="105" t="e">
        <f t="shared" si="10"/>
        <v>#REF!</v>
      </c>
      <c r="P41" s="105" t="e">
        <f t="shared" si="11"/>
        <v>#REF!</v>
      </c>
      <c r="Q41" s="106" t="e">
        <f t="shared" si="12"/>
        <v>#REF!</v>
      </c>
      <c r="R41" s="105" t="e">
        <f t="shared" si="12"/>
        <v>#REF!</v>
      </c>
      <c r="S41" s="105" t="e">
        <f t="shared" si="13"/>
        <v>#REF!</v>
      </c>
      <c r="T41" s="105"/>
      <c r="U41" s="105" t="e">
        <f t="shared" si="14"/>
        <v>#REF!</v>
      </c>
      <c r="V41" s="105" t="e">
        <f t="shared" si="15"/>
        <v>#REF!</v>
      </c>
      <c r="W41" s="105" t="e">
        <f t="shared" si="16"/>
        <v>#REF!</v>
      </c>
      <c r="X41" s="106" t="e">
        <f t="shared" si="17"/>
        <v>#REF!</v>
      </c>
      <c r="Y41" s="106" t="e">
        <f t="shared" si="18"/>
        <v>#REF!</v>
      </c>
      <c r="Z41" s="105" t="e">
        <f t="shared" si="19"/>
        <v>#REF!</v>
      </c>
      <c r="AA41" s="105" t="e">
        <f t="shared" si="20"/>
        <v>#REF!</v>
      </c>
      <c r="AB41" s="105"/>
      <c r="AC41" s="107" t="str">
        <f t="shared" si="21"/>
        <v>BERTAHAP</v>
      </c>
      <c r="AD41" s="108">
        <f t="shared" si="22"/>
        <v>0</v>
      </c>
      <c r="AE41" s="109">
        <v>2</v>
      </c>
      <c r="AF41" s="110"/>
      <c r="AG41" s="105" t="e">
        <f>IF(AF41&gt;#REF!,"LB","KR")</f>
        <v>#REF!</v>
      </c>
      <c r="AH41" s="110">
        <v>1491663000</v>
      </c>
      <c r="AI41" s="110">
        <v>1681343000</v>
      </c>
      <c r="AJ41" s="110">
        <v>1785044000</v>
      </c>
      <c r="AK41" s="111">
        <v>1895142000</v>
      </c>
      <c r="AL41" s="111">
        <v>1785044000</v>
      </c>
      <c r="AM41" s="110">
        <v>1895142000</v>
      </c>
      <c r="AN41" s="110" t="e">
        <f t="shared" si="23"/>
        <v>#REF!</v>
      </c>
    </row>
    <row r="42" spans="1:40">
      <c r="A42" s="3">
        <f t="shared" si="24"/>
        <v>3</v>
      </c>
      <c r="B42" s="96">
        <v>3</v>
      </c>
      <c r="C42" s="97" t="s">
        <v>132</v>
      </c>
      <c r="D42" s="98" t="s">
        <v>41</v>
      </c>
      <c r="E42" s="99"/>
      <c r="F42" s="100" t="s">
        <v>45</v>
      </c>
      <c r="G42" s="101">
        <f t="shared" si="4"/>
        <v>60</v>
      </c>
      <c r="H42" s="101">
        <f t="shared" si="5"/>
        <v>52</v>
      </c>
      <c r="I42" s="102">
        <f t="shared" si="6"/>
        <v>26438045</v>
      </c>
      <c r="J42" s="102" t="e">
        <f>SUMIF($AN$4:$AN$22,D42,#REF!)</f>
        <v>#REF!</v>
      </c>
      <c r="K42" s="103" t="e">
        <f t="shared" si="7"/>
        <v>#REF!</v>
      </c>
      <c r="L42" s="104" t="e">
        <f>SUMIF($AN$4:$AN$22,D42,#REF!)</f>
        <v>#REF!</v>
      </c>
      <c r="M42" s="105" t="e">
        <f t="shared" si="8"/>
        <v>#REF!</v>
      </c>
      <c r="N42" s="105" t="e">
        <f t="shared" si="9"/>
        <v>#REF!</v>
      </c>
      <c r="O42" s="105" t="e">
        <f t="shared" si="10"/>
        <v>#REF!</v>
      </c>
      <c r="P42" s="105" t="e">
        <f t="shared" si="11"/>
        <v>#REF!</v>
      </c>
      <c r="Q42" s="106" t="e">
        <f t="shared" si="12"/>
        <v>#REF!</v>
      </c>
      <c r="R42" s="105" t="e">
        <f t="shared" si="12"/>
        <v>#REF!</v>
      </c>
      <c r="S42" s="105" t="e">
        <f t="shared" si="13"/>
        <v>#REF!</v>
      </c>
      <c r="T42" s="105"/>
      <c r="U42" s="105" t="e">
        <f t="shared" si="14"/>
        <v>#REF!</v>
      </c>
      <c r="V42" s="105" t="e">
        <f t="shared" si="15"/>
        <v>#REF!</v>
      </c>
      <c r="W42" s="105" t="e">
        <f t="shared" si="16"/>
        <v>#REF!</v>
      </c>
      <c r="X42" s="106" t="e">
        <f t="shared" si="17"/>
        <v>#REF!</v>
      </c>
      <c r="Y42" s="106" t="e">
        <f t="shared" si="18"/>
        <v>#REF!</v>
      </c>
      <c r="Z42" s="105" t="e">
        <f t="shared" si="19"/>
        <v>#REF!</v>
      </c>
      <c r="AA42" s="105" t="e">
        <f t="shared" si="20"/>
        <v>#REF!</v>
      </c>
      <c r="AB42" s="105"/>
      <c r="AC42" s="107" t="str">
        <f t="shared" si="21"/>
        <v>BERTAHAP</v>
      </c>
      <c r="AD42" s="108">
        <f t="shared" si="22"/>
        <v>0</v>
      </c>
      <c r="AE42" s="109">
        <v>2</v>
      </c>
      <c r="AF42" s="110"/>
      <c r="AG42" s="105" t="e">
        <f>IF(AF42&gt;#REF!,"LB","KR")</f>
        <v>#REF!</v>
      </c>
      <c r="AH42" s="110">
        <v>1175250000</v>
      </c>
      <c r="AI42" s="110">
        <v>1324695000</v>
      </c>
      <c r="AJ42" s="110">
        <v>1406399000</v>
      </c>
      <c r="AK42" s="111">
        <v>1493142000</v>
      </c>
      <c r="AL42" s="111">
        <v>1406399000</v>
      </c>
      <c r="AM42" s="110">
        <v>1493142000</v>
      </c>
      <c r="AN42" s="110" t="e">
        <f t="shared" si="23"/>
        <v>#REF!</v>
      </c>
    </row>
    <row r="43" spans="1:40">
      <c r="A43" s="3">
        <f t="shared" si="24"/>
        <v>4</v>
      </c>
      <c r="B43" s="96">
        <v>4</v>
      </c>
      <c r="C43" s="97" t="s">
        <v>132</v>
      </c>
      <c r="D43" s="98">
        <v>10</v>
      </c>
      <c r="E43" s="99"/>
      <c r="F43" s="100" t="s">
        <v>48</v>
      </c>
      <c r="G43" s="101">
        <f t="shared" si="4"/>
        <v>74</v>
      </c>
      <c r="H43" s="101">
        <f t="shared" si="5"/>
        <v>63</v>
      </c>
      <c r="I43" s="102">
        <f t="shared" si="6"/>
        <v>26438045</v>
      </c>
      <c r="J43" s="102" t="e">
        <f>SUMIF($AN$4:$AN$22,D43,#REF!)</f>
        <v>#REF!</v>
      </c>
      <c r="K43" s="103" t="e">
        <f t="shared" si="7"/>
        <v>#REF!</v>
      </c>
      <c r="L43" s="104" t="e">
        <f>SUMIF($AN$4:$AN$22,D43,#REF!)</f>
        <v>#REF!</v>
      </c>
      <c r="M43" s="105" t="e">
        <f t="shared" si="8"/>
        <v>#REF!</v>
      </c>
      <c r="N43" s="105" t="e">
        <f t="shared" si="9"/>
        <v>#REF!</v>
      </c>
      <c r="O43" s="105" t="e">
        <f t="shared" si="10"/>
        <v>#REF!</v>
      </c>
      <c r="P43" s="105" t="e">
        <f t="shared" si="11"/>
        <v>#REF!</v>
      </c>
      <c r="Q43" s="106" t="e">
        <f t="shared" si="12"/>
        <v>#REF!</v>
      </c>
      <c r="R43" s="105" t="e">
        <f t="shared" si="12"/>
        <v>#REF!</v>
      </c>
      <c r="S43" s="105" t="e">
        <f t="shared" si="13"/>
        <v>#REF!</v>
      </c>
      <c r="T43" s="105"/>
      <c r="U43" s="105" t="e">
        <f t="shared" si="14"/>
        <v>#REF!</v>
      </c>
      <c r="V43" s="105" t="e">
        <f t="shared" si="15"/>
        <v>#REF!</v>
      </c>
      <c r="W43" s="105" t="e">
        <f t="shared" si="16"/>
        <v>#REF!</v>
      </c>
      <c r="X43" s="106" t="e">
        <f t="shared" si="17"/>
        <v>#REF!</v>
      </c>
      <c r="Y43" s="106" t="e">
        <f t="shared" si="18"/>
        <v>#REF!</v>
      </c>
      <c r="Z43" s="105" t="e">
        <f t="shared" si="19"/>
        <v>#REF!</v>
      </c>
      <c r="AA43" s="105" t="e">
        <f t="shared" si="20"/>
        <v>#REF!</v>
      </c>
      <c r="AB43" s="105"/>
      <c r="AC43" s="107" t="str">
        <f t="shared" si="21"/>
        <v>BERTAHAP</v>
      </c>
      <c r="AD43" s="108">
        <f t="shared" si="22"/>
        <v>0</v>
      </c>
      <c r="AE43" s="109">
        <v>2</v>
      </c>
      <c r="AF43" s="110"/>
      <c r="AG43" s="105" t="e">
        <f>IF(AF43&gt;#REF!,"LB","KR")</f>
        <v>#REF!</v>
      </c>
      <c r="AH43" s="110">
        <v>1423861000</v>
      </c>
      <c r="AI43" s="110">
        <v>1604918000</v>
      </c>
      <c r="AJ43" s="110">
        <v>1703906000</v>
      </c>
      <c r="AK43" s="111">
        <v>1808999000</v>
      </c>
      <c r="AL43" s="111">
        <v>1703906000</v>
      </c>
      <c r="AM43" s="110">
        <v>1808999000</v>
      </c>
      <c r="AN43" s="110" t="e">
        <f t="shared" si="23"/>
        <v>#REF!</v>
      </c>
    </row>
    <row r="44" spans="1:40">
      <c r="A44" s="3">
        <f t="shared" si="24"/>
        <v>5</v>
      </c>
      <c r="B44" s="96">
        <v>5</v>
      </c>
      <c r="C44" s="97" t="s">
        <v>132</v>
      </c>
      <c r="D44" s="96">
        <v>12</v>
      </c>
      <c r="E44" s="99"/>
      <c r="F44" s="100" t="s">
        <v>50</v>
      </c>
      <c r="G44" s="101">
        <f t="shared" si="4"/>
        <v>67</v>
      </c>
      <c r="H44" s="101">
        <f t="shared" si="5"/>
        <v>57</v>
      </c>
      <c r="I44" s="102">
        <f t="shared" si="6"/>
        <v>26438045</v>
      </c>
      <c r="J44" s="102" t="e">
        <f>SUMIF($AN$4:$AN$22,D44,#REF!)</f>
        <v>#REF!</v>
      </c>
      <c r="K44" s="103" t="e">
        <f t="shared" si="7"/>
        <v>#REF!</v>
      </c>
      <c r="L44" s="104" t="e">
        <f>SUMIF($AN$4:$AN$22,D44,#REF!)</f>
        <v>#REF!</v>
      </c>
      <c r="M44" s="105" t="e">
        <f t="shared" si="8"/>
        <v>#REF!</v>
      </c>
      <c r="N44" s="105" t="e">
        <f t="shared" si="9"/>
        <v>#REF!</v>
      </c>
      <c r="O44" s="105" t="e">
        <f t="shared" si="10"/>
        <v>#REF!</v>
      </c>
      <c r="P44" s="105" t="e">
        <f t="shared" si="11"/>
        <v>#REF!</v>
      </c>
      <c r="Q44" s="106" t="e">
        <f t="shared" si="12"/>
        <v>#REF!</v>
      </c>
      <c r="R44" s="105" t="e">
        <f t="shared" si="12"/>
        <v>#REF!</v>
      </c>
      <c r="S44" s="105" t="e">
        <f t="shared" si="13"/>
        <v>#REF!</v>
      </c>
      <c r="T44" s="105"/>
      <c r="U44" s="105" t="e">
        <f t="shared" si="14"/>
        <v>#REF!</v>
      </c>
      <c r="V44" s="105" t="e">
        <f t="shared" si="15"/>
        <v>#REF!</v>
      </c>
      <c r="W44" s="105" t="e">
        <f t="shared" si="16"/>
        <v>#REF!</v>
      </c>
      <c r="X44" s="106" t="e">
        <f t="shared" si="17"/>
        <v>#REF!</v>
      </c>
      <c r="Y44" s="106" t="e">
        <f t="shared" si="18"/>
        <v>#REF!</v>
      </c>
      <c r="Z44" s="105" t="e">
        <f t="shared" si="19"/>
        <v>#REF!</v>
      </c>
      <c r="AA44" s="105" t="e">
        <f t="shared" si="20"/>
        <v>#REF!</v>
      </c>
      <c r="AB44" s="105"/>
      <c r="AC44" s="107" t="str">
        <f t="shared" si="21"/>
        <v>BERTAHAP</v>
      </c>
      <c r="AD44" s="108">
        <f t="shared" si="22"/>
        <v>0</v>
      </c>
      <c r="AE44" s="109">
        <v>2</v>
      </c>
      <c r="AF44" s="110"/>
      <c r="AG44" s="105" t="e">
        <f>IF(AF44&gt;#REF!,"LB","KR")</f>
        <v>#REF!</v>
      </c>
      <c r="AH44" s="110">
        <v>1288255000</v>
      </c>
      <c r="AI44" s="110">
        <v>1452069000</v>
      </c>
      <c r="AJ44" s="110">
        <v>1541629000</v>
      </c>
      <c r="AK44" s="111">
        <v>1636714000</v>
      </c>
      <c r="AL44" s="111">
        <v>1541629000</v>
      </c>
      <c r="AM44" s="110">
        <v>1636714000</v>
      </c>
      <c r="AN44" s="110" t="e">
        <f t="shared" si="23"/>
        <v>#REF!</v>
      </c>
    </row>
    <row r="45" spans="1:40">
      <c r="A45" s="3">
        <f t="shared" si="24"/>
        <v>6</v>
      </c>
      <c r="B45" s="96">
        <v>6</v>
      </c>
      <c r="C45" s="97" t="s">
        <v>132</v>
      </c>
      <c r="D45" s="98">
        <v>16</v>
      </c>
      <c r="E45" s="99"/>
      <c r="F45" s="100" t="s">
        <v>52</v>
      </c>
      <c r="G45" s="101">
        <f t="shared" si="4"/>
        <v>71</v>
      </c>
      <c r="H45" s="101">
        <f t="shared" si="5"/>
        <v>63</v>
      </c>
      <c r="I45" s="102">
        <f t="shared" si="6"/>
        <v>26438045</v>
      </c>
      <c r="J45" s="102" t="e">
        <f>SUMIF($AN$4:$AN$22,D45,#REF!)</f>
        <v>#REF!</v>
      </c>
      <c r="K45" s="103" t="e">
        <f t="shared" si="7"/>
        <v>#REF!</v>
      </c>
      <c r="L45" s="104" t="e">
        <f>SUMIF($AN$4:$AN$22,D45,#REF!)</f>
        <v>#REF!</v>
      </c>
      <c r="M45" s="105" t="e">
        <f t="shared" si="8"/>
        <v>#REF!</v>
      </c>
      <c r="N45" s="105" t="e">
        <f t="shared" si="9"/>
        <v>#REF!</v>
      </c>
      <c r="O45" s="105" t="e">
        <f t="shared" si="10"/>
        <v>#REF!</v>
      </c>
      <c r="P45" s="105" t="e">
        <f t="shared" si="11"/>
        <v>#REF!</v>
      </c>
      <c r="Q45" s="106" t="e">
        <f t="shared" si="12"/>
        <v>#REF!</v>
      </c>
      <c r="R45" s="105" t="e">
        <f t="shared" si="12"/>
        <v>#REF!</v>
      </c>
      <c r="S45" s="105" t="e">
        <f t="shared" si="13"/>
        <v>#REF!</v>
      </c>
      <c r="T45" s="105"/>
      <c r="U45" s="105" t="e">
        <f t="shared" si="14"/>
        <v>#REF!</v>
      </c>
      <c r="V45" s="105" t="e">
        <f t="shared" si="15"/>
        <v>#REF!</v>
      </c>
      <c r="W45" s="105" t="e">
        <f t="shared" si="16"/>
        <v>#REF!</v>
      </c>
      <c r="X45" s="106" t="e">
        <f t="shared" si="17"/>
        <v>#REF!</v>
      </c>
      <c r="Y45" s="106" t="e">
        <f t="shared" si="18"/>
        <v>#REF!</v>
      </c>
      <c r="Z45" s="105" t="e">
        <f t="shared" si="19"/>
        <v>#REF!</v>
      </c>
      <c r="AA45" s="105" t="e">
        <f t="shared" si="20"/>
        <v>#REF!</v>
      </c>
      <c r="AB45" s="105"/>
      <c r="AC45" s="107" t="str">
        <f t="shared" si="21"/>
        <v>BERTAHAP</v>
      </c>
      <c r="AD45" s="108">
        <f t="shared" si="22"/>
        <v>0</v>
      </c>
      <c r="AE45" s="109">
        <v>2</v>
      </c>
      <c r="AF45" s="110"/>
      <c r="AG45" s="105" t="e">
        <f>IF(AF45&gt;#REF!,"LB","KR")</f>
        <v>#REF!</v>
      </c>
      <c r="AH45" s="110">
        <v>1423861000</v>
      </c>
      <c r="AI45" s="110">
        <v>1604918000</v>
      </c>
      <c r="AJ45" s="110">
        <v>1703906000</v>
      </c>
      <c r="AK45" s="111">
        <v>1808999000</v>
      </c>
      <c r="AL45" s="111">
        <v>1703906000</v>
      </c>
      <c r="AM45" s="110">
        <v>1808999000</v>
      </c>
      <c r="AN45" s="110" t="e">
        <f t="shared" si="23"/>
        <v>#REF!</v>
      </c>
    </row>
    <row r="46" spans="1:40">
      <c r="A46" s="3">
        <f t="shared" si="24"/>
        <v>7</v>
      </c>
      <c r="B46" s="96">
        <v>7</v>
      </c>
      <c r="C46" s="97" t="s">
        <v>132</v>
      </c>
      <c r="D46" s="96">
        <v>18</v>
      </c>
      <c r="E46" s="99"/>
      <c r="F46" s="100" t="s">
        <v>54</v>
      </c>
      <c r="G46" s="101">
        <f t="shared" si="4"/>
        <v>97</v>
      </c>
      <c r="H46" s="101">
        <f t="shared" si="5"/>
        <v>85</v>
      </c>
      <c r="I46" s="102">
        <f t="shared" si="6"/>
        <v>26438045</v>
      </c>
      <c r="J46" s="102" t="e">
        <f>SUMIF($AN$4:$AN$22,D46,#REF!)</f>
        <v>#REF!</v>
      </c>
      <c r="K46" s="103" t="e">
        <f t="shared" si="7"/>
        <v>#REF!</v>
      </c>
      <c r="L46" s="104" t="e">
        <f>SUMIF($AN$4:$AN$22,D46,#REF!)</f>
        <v>#REF!</v>
      </c>
      <c r="M46" s="105" t="e">
        <f t="shared" si="8"/>
        <v>#REF!</v>
      </c>
      <c r="N46" s="105" t="e">
        <f t="shared" si="9"/>
        <v>#REF!</v>
      </c>
      <c r="O46" s="105" t="e">
        <f t="shared" si="10"/>
        <v>#REF!</v>
      </c>
      <c r="P46" s="105" t="e">
        <f t="shared" si="11"/>
        <v>#REF!</v>
      </c>
      <c r="Q46" s="106" t="e">
        <f t="shared" si="12"/>
        <v>#REF!</v>
      </c>
      <c r="R46" s="105" t="e">
        <f t="shared" si="12"/>
        <v>#REF!</v>
      </c>
      <c r="S46" s="105" t="e">
        <f t="shared" si="13"/>
        <v>#REF!</v>
      </c>
      <c r="T46" s="105"/>
      <c r="U46" s="105" t="e">
        <f t="shared" si="14"/>
        <v>#REF!</v>
      </c>
      <c r="V46" s="105" t="e">
        <f t="shared" si="15"/>
        <v>#REF!</v>
      </c>
      <c r="W46" s="105" t="e">
        <f t="shared" si="16"/>
        <v>#REF!</v>
      </c>
      <c r="X46" s="106" t="e">
        <f t="shared" si="17"/>
        <v>#REF!</v>
      </c>
      <c r="Y46" s="106" t="e">
        <f t="shared" si="18"/>
        <v>#REF!</v>
      </c>
      <c r="Z46" s="105" t="e">
        <f t="shared" si="19"/>
        <v>#REF!</v>
      </c>
      <c r="AA46" s="105" t="e">
        <f t="shared" si="20"/>
        <v>#REF!</v>
      </c>
      <c r="AB46" s="105"/>
      <c r="AC46" s="107" t="str">
        <f t="shared" si="21"/>
        <v>BERTAHAP</v>
      </c>
      <c r="AD46" s="108">
        <f t="shared" si="22"/>
        <v>0</v>
      </c>
      <c r="AE46" s="109">
        <v>2</v>
      </c>
      <c r="AF46" s="110"/>
      <c r="AG46" s="105" t="e">
        <f>IF(AF46&gt;#REF!,"LB","KR")</f>
        <v>#REF!</v>
      </c>
      <c r="AH46" s="110">
        <v>1921081000</v>
      </c>
      <c r="AI46" s="110">
        <v>2165366000</v>
      </c>
      <c r="AJ46" s="110">
        <v>2298921000</v>
      </c>
      <c r="AK46" s="111">
        <v>2440713000</v>
      </c>
      <c r="AL46" s="111">
        <v>2298921000</v>
      </c>
      <c r="AM46" s="110">
        <v>2440713000</v>
      </c>
      <c r="AN46" s="110" t="e">
        <f t="shared" si="23"/>
        <v>#REF!</v>
      </c>
    </row>
    <row r="47" spans="1:40">
      <c r="A47" s="3">
        <f t="shared" si="24"/>
        <v>8</v>
      </c>
      <c r="B47" s="96">
        <v>8</v>
      </c>
      <c r="C47" s="97" t="s">
        <v>132</v>
      </c>
      <c r="D47" s="96">
        <v>20</v>
      </c>
      <c r="E47" s="99"/>
      <c r="F47" s="100" t="s">
        <v>70</v>
      </c>
      <c r="G47" s="101">
        <f t="shared" si="4"/>
        <v>60</v>
      </c>
      <c r="H47" s="101">
        <f t="shared" si="5"/>
        <v>51</v>
      </c>
      <c r="I47" s="102">
        <f t="shared" si="6"/>
        <v>26438045</v>
      </c>
      <c r="J47" s="102" t="e">
        <f>SUMIF($AN$4:$AN$22,D47,#REF!)</f>
        <v>#REF!</v>
      </c>
      <c r="K47" s="103" t="e">
        <f t="shared" si="7"/>
        <v>#REF!</v>
      </c>
      <c r="L47" s="104" t="e">
        <f>SUMIF($AN$4:$AN$22,D47,#REF!)</f>
        <v>#REF!</v>
      </c>
      <c r="M47" s="105" t="e">
        <f t="shared" si="8"/>
        <v>#REF!</v>
      </c>
      <c r="N47" s="105" t="e">
        <f t="shared" si="9"/>
        <v>#REF!</v>
      </c>
      <c r="O47" s="105" t="e">
        <f t="shared" si="10"/>
        <v>#REF!</v>
      </c>
      <c r="P47" s="105" t="e">
        <f t="shared" si="11"/>
        <v>#REF!</v>
      </c>
      <c r="Q47" s="106" t="e">
        <f t="shared" si="12"/>
        <v>#REF!</v>
      </c>
      <c r="R47" s="105" t="e">
        <f t="shared" si="12"/>
        <v>#REF!</v>
      </c>
      <c r="S47" s="105" t="e">
        <f t="shared" si="13"/>
        <v>#REF!</v>
      </c>
      <c r="T47" s="105"/>
      <c r="U47" s="105" t="e">
        <f t="shared" si="14"/>
        <v>#REF!</v>
      </c>
      <c r="V47" s="105" t="e">
        <f t="shared" si="15"/>
        <v>#REF!</v>
      </c>
      <c r="W47" s="105" t="e">
        <f t="shared" si="16"/>
        <v>#REF!</v>
      </c>
      <c r="X47" s="106" t="e">
        <f t="shared" si="17"/>
        <v>#REF!</v>
      </c>
      <c r="Y47" s="106" t="e">
        <f t="shared" si="18"/>
        <v>#REF!</v>
      </c>
      <c r="Z47" s="105" t="e">
        <f t="shared" si="19"/>
        <v>#REF!</v>
      </c>
      <c r="AA47" s="105" t="e">
        <f t="shared" si="20"/>
        <v>#REF!</v>
      </c>
      <c r="AB47" s="105"/>
      <c r="AC47" s="107" t="str">
        <f t="shared" si="21"/>
        <v>BERTAHAP</v>
      </c>
      <c r="AD47" s="108">
        <f t="shared" si="22"/>
        <v>0</v>
      </c>
      <c r="AE47" s="109">
        <v>2</v>
      </c>
      <c r="AF47" s="110"/>
      <c r="AG47" s="105" t="e">
        <f>IF(AF47&gt;#REF!,"LB","KR")</f>
        <v>#REF!</v>
      </c>
      <c r="AH47" s="110">
        <v>1152649000</v>
      </c>
      <c r="AI47" s="110">
        <v>1299220000</v>
      </c>
      <c r="AJ47" s="110">
        <v>1379353000</v>
      </c>
      <c r="AK47" s="111">
        <v>1464428000</v>
      </c>
      <c r="AL47" s="111">
        <v>1379353000</v>
      </c>
      <c r="AM47" s="110">
        <v>1464428000</v>
      </c>
      <c r="AN47" s="110" t="e">
        <f t="shared" si="23"/>
        <v>#REF!</v>
      </c>
    </row>
    <row r="48" spans="1:40">
      <c r="A48" s="3">
        <f t="shared" si="24"/>
        <v>9</v>
      </c>
      <c r="B48" s="96">
        <v>9</v>
      </c>
      <c r="C48" s="97" t="s">
        <v>132</v>
      </c>
      <c r="D48" s="96">
        <v>22</v>
      </c>
      <c r="E48" s="99"/>
      <c r="F48" s="100" t="s">
        <v>89</v>
      </c>
      <c r="G48" s="101">
        <f t="shared" si="4"/>
        <v>81</v>
      </c>
      <c r="H48" s="101">
        <f t="shared" si="5"/>
        <v>70</v>
      </c>
      <c r="I48" s="102">
        <f t="shared" si="6"/>
        <v>26438045</v>
      </c>
      <c r="J48" s="102" t="e">
        <f>SUMIF($AN$4:$AN$22,D48,#REF!)</f>
        <v>#REF!</v>
      </c>
      <c r="K48" s="103" t="e">
        <f t="shared" si="7"/>
        <v>#REF!</v>
      </c>
      <c r="L48" s="104" t="e">
        <f>SUMIF($AN$4:$AN$22,D48,#REF!)</f>
        <v>#REF!</v>
      </c>
      <c r="M48" s="105" t="e">
        <f t="shared" si="8"/>
        <v>#REF!</v>
      </c>
      <c r="N48" s="105" t="e">
        <f t="shared" si="9"/>
        <v>#REF!</v>
      </c>
      <c r="O48" s="105" t="e">
        <f t="shared" si="10"/>
        <v>#REF!</v>
      </c>
      <c r="P48" s="105" t="e">
        <f t="shared" si="11"/>
        <v>#REF!</v>
      </c>
      <c r="Q48" s="106" t="e">
        <f t="shared" si="12"/>
        <v>#REF!</v>
      </c>
      <c r="R48" s="105" t="e">
        <f t="shared" si="12"/>
        <v>#REF!</v>
      </c>
      <c r="S48" s="105" t="e">
        <f t="shared" si="13"/>
        <v>#REF!</v>
      </c>
      <c r="T48" s="105"/>
      <c r="U48" s="105" t="e">
        <f t="shared" si="14"/>
        <v>#REF!</v>
      </c>
      <c r="V48" s="105" t="e">
        <f t="shared" si="15"/>
        <v>#REF!</v>
      </c>
      <c r="W48" s="105" t="e">
        <f t="shared" si="16"/>
        <v>#REF!</v>
      </c>
      <c r="X48" s="106" t="e">
        <f t="shared" si="17"/>
        <v>#REF!</v>
      </c>
      <c r="Y48" s="106" t="e">
        <f t="shared" si="18"/>
        <v>#REF!</v>
      </c>
      <c r="Z48" s="105" t="e">
        <f t="shared" si="19"/>
        <v>#REF!</v>
      </c>
      <c r="AA48" s="105" t="e">
        <f t="shared" si="20"/>
        <v>#REF!</v>
      </c>
      <c r="AB48" s="105"/>
      <c r="AC48" s="107" t="str">
        <f t="shared" si="21"/>
        <v>BERTAHAP</v>
      </c>
      <c r="AD48" s="108">
        <f t="shared" si="22"/>
        <v>0</v>
      </c>
      <c r="AE48" s="109">
        <v>2</v>
      </c>
      <c r="AF48" s="110"/>
      <c r="AG48" s="105" t="e">
        <f>IF(AF48&gt;#REF!,"LB","KR")</f>
        <v>#REF!</v>
      </c>
      <c r="AH48" s="110">
        <v>1650113000</v>
      </c>
      <c r="AI48" s="110">
        <v>1859941000</v>
      </c>
      <c r="AJ48" s="110">
        <v>1974658000</v>
      </c>
      <c r="AK48" s="111">
        <v>2096451000</v>
      </c>
      <c r="AL48" s="111">
        <v>1974658000</v>
      </c>
      <c r="AM48" s="110">
        <v>2096451000</v>
      </c>
      <c r="AN48" s="110" t="e">
        <f t="shared" si="23"/>
        <v>#REF!</v>
      </c>
    </row>
    <row r="49" spans="1:40">
      <c r="A49" s="3">
        <f t="shared" si="24"/>
        <v>10</v>
      </c>
      <c r="B49" s="96">
        <v>1</v>
      </c>
      <c r="C49" s="97" t="s">
        <v>134</v>
      </c>
      <c r="D49" s="98" t="s">
        <v>24</v>
      </c>
      <c r="E49" s="99"/>
      <c r="F49" s="100" t="s">
        <v>39</v>
      </c>
      <c r="G49" s="101">
        <f t="shared" si="4"/>
        <v>113</v>
      </c>
      <c r="H49" s="101">
        <f t="shared" si="5"/>
        <v>101</v>
      </c>
      <c r="I49" s="102">
        <f t="shared" si="6"/>
        <v>26438045</v>
      </c>
      <c r="J49" s="102" t="e">
        <f>SUMIF($AN$4:$AN$22,D49,#REF!)</f>
        <v>#REF!</v>
      </c>
      <c r="K49" s="103" t="e">
        <f t="shared" si="7"/>
        <v>#REF!</v>
      </c>
      <c r="L49" s="104" t="e">
        <f>SUMIF($AN$4:$AN$22,D49,#REF!)</f>
        <v>#REF!</v>
      </c>
      <c r="M49" s="105" t="e">
        <f t="shared" si="8"/>
        <v>#REF!</v>
      </c>
      <c r="N49" s="105" t="e">
        <f t="shared" si="9"/>
        <v>#REF!</v>
      </c>
      <c r="O49" s="105" t="e">
        <f t="shared" si="10"/>
        <v>#REF!</v>
      </c>
      <c r="P49" s="105" t="e">
        <f t="shared" si="11"/>
        <v>#REF!</v>
      </c>
      <c r="Q49" s="106" t="e">
        <f t="shared" si="12"/>
        <v>#REF!</v>
      </c>
      <c r="R49" s="105" t="e">
        <f t="shared" si="12"/>
        <v>#REF!</v>
      </c>
      <c r="S49" s="105" t="e">
        <f t="shared" si="13"/>
        <v>#REF!</v>
      </c>
      <c r="T49" s="105"/>
      <c r="U49" s="105" t="e">
        <f t="shared" si="14"/>
        <v>#REF!</v>
      </c>
      <c r="V49" s="105" t="e">
        <f t="shared" si="15"/>
        <v>#REF!</v>
      </c>
      <c r="W49" s="105" t="e">
        <f t="shared" si="16"/>
        <v>#REF!</v>
      </c>
      <c r="X49" s="106" t="e">
        <f t="shared" si="17"/>
        <v>#REF!</v>
      </c>
      <c r="Y49" s="106" t="e">
        <f t="shared" si="18"/>
        <v>#REF!</v>
      </c>
      <c r="Z49" s="105" t="e">
        <f t="shared" si="19"/>
        <v>#REF!</v>
      </c>
      <c r="AA49" s="105" t="e">
        <f t="shared" si="20"/>
        <v>#REF!</v>
      </c>
      <c r="AB49" s="105"/>
      <c r="AC49" s="107" t="str">
        <f t="shared" si="21"/>
        <v>BERTAHAP</v>
      </c>
      <c r="AD49" s="108">
        <f t="shared" si="22"/>
        <v>0</v>
      </c>
      <c r="AE49" s="109">
        <v>2</v>
      </c>
      <c r="AF49" s="110"/>
      <c r="AG49" s="105" t="e">
        <f>IF(AF49&gt;#REF!,"LB","KR")</f>
        <v>#REF!</v>
      </c>
      <c r="AH49" s="110">
        <v>2331787000</v>
      </c>
      <c r="AI49" s="110">
        <v>2628296000</v>
      </c>
      <c r="AJ49" s="110">
        <v>2790404000</v>
      </c>
      <c r="AK49" s="111">
        <v>2962510000</v>
      </c>
      <c r="AL49" s="111">
        <v>2790404000</v>
      </c>
      <c r="AM49" s="110">
        <v>2962510000</v>
      </c>
      <c r="AN49" s="110" t="e">
        <f t="shared" si="23"/>
        <v>#REF!</v>
      </c>
    </row>
    <row r="50" spans="1:40">
      <c r="A50" s="3">
        <f t="shared" si="24"/>
        <v>11</v>
      </c>
      <c r="B50" s="96">
        <v>2</v>
      </c>
      <c r="C50" s="97" t="s">
        <v>134</v>
      </c>
      <c r="D50" s="98" t="s">
        <v>35</v>
      </c>
      <c r="E50" s="99"/>
      <c r="F50" s="100" t="s">
        <v>42</v>
      </c>
      <c r="G50" s="101">
        <f t="shared" si="4"/>
        <v>78</v>
      </c>
      <c r="H50" s="101">
        <f t="shared" si="5"/>
        <v>66</v>
      </c>
      <c r="I50" s="102">
        <f t="shared" si="6"/>
        <v>26438045</v>
      </c>
      <c r="J50" s="102" t="e">
        <f>SUMIF($AN$4:$AN$22,D50,#REF!)</f>
        <v>#REF!</v>
      </c>
      <c r="K50" s="103" t="e">
        <f t="shared" si="7"/>
        <v>#REF!</v>
      </c>
      <c r="L50" s="104" t="e">
        <f>SUMIF($AN$4:$AN$22,D50,#REF!)</f>
        <v>#REF!</v>
      </c>
      <c r="M50" s="105" t="e">
        <f t="shared" si="8"/>
        <v>#REF!</v>
      </c>
      <c r="N50" s="105" t="e">
        <f t="shared" si="9"/>
        <v>#REF!</v>
      </c>
      <c r="O50" s="105" t="e">
        <f t="shared" si="10"/>
        <v>#REF!</v>
      </c>
      <c r="P50" s="105" t="e">
        <f t="shared" si="11"/>
        <v>#REF!</v>
      </c>
      <c r="Q50" s="106" t="e">
        <f t="shared" si="12"/>
        <v>#REF!</v>
      </c>
      <c r="R50" s="105" t="e">
        <f t="shared" si="12"/>
        <v>#REF!</v>
      </c>
      <c r="S50" s="105" t="e">
        <f t="shared" si="13"/>
        <v>#REF!</v>
      </c>
      <c r="T50" s="105"/>
      <c r="U50" s="105" t="e">
        <f t="shared" si="14"/>
        <v>#REF!</v>
      </c>
      <c r="V50" s="105" t="e">
        <f t="shared" si="15"/>
        <v>#REF!</v>
      </c>
      <c r="W50" s="105" t="e">
        <f t="shared" si="16"/>
        <v>#REF!</v>
      </c>
      <c r="X50" s="106" t="e">
        <f t="shared" si="17"/>
        <v>#REF!</v>
      </c>
      <c r="Y50" s="106" t="e">
        <f t="shared" si="18"/>
        <v>#REF!</v>
      </c>
      <c r="Z50" s="105" t="e">
        <f t="shared" si="19"/>
        <v>#REF!</v>
      </c>
      <c r="AA50" s="105" t="e">
        <f t="shared" si="20"/>
        <v>#REF!</v>
      </c>
      <c r="AB50" s="105"/>
      <c r="AC50" s="107" t="str">
        <f t="shared" si="21"/>
        <v>BERTAHAP</v>
      </c>
      <c r="AD50" s="108">
        <f t="shared" si="22"/>
        <v>0</v>
      </c>
      <c r="AE50" s="109">
        <v>2</v>
      </c>
      <c r="AF50" s="110"/>
      <c r="AG50" s="105" t="e">
        <f>IF(AF50&gt;#REF!,"LB","KR")</f>
        <v>#REF!</v>
      </c>
      <c r="AH50" s="110">
        <v>1491663000</v>
      </c>
      <c r="AI50" s="110">
        <v>1681343000</v>
      </c>
      <c r="AJ50" s="110">
        <v>1785044000</v>
      </c>
      <c r="AK50" s="111">
        <v>1895142000</v>
      </c>
      <c r="AL50" s="111">
        <v>1785044000</v>
      </c>
      <c r="AM50" s="110">
        <v>1895142000</v>
      </c>
      <c r="AN50" s="110" t="e">
        <f t="shared" si="23"/>
        <v>#REF!</v>
      </c>
    </row>
    <row r="51" spans="1:40">
      <c r="A51" s="3">
        <f t="shared" si="24"/>
        <v>12</v>
      </c>
      <c r="B51" s="96">
        <v>3</v>
      </c>
      <c r="C51" s="97" t="s">
        <v>134</v>
      </c>
      <c r="D51" s="98" t="s">
        <v>41</v>
      </c>
      <c r="E51" s="99"/>
      <c r="F51" s="100" t="s">
        <v>45</v>
      </c>
      <c r="G51" s="101">
        <f t="shared" si="4"/>
        <v>60</v>
      </c>
      <c r="H51" s="101">
        <f t="shared" si="5"/>
        <v>52</v>
      </c>
      <c r="I51" s="102">
        <f t="shared" si="6"/>
        <v>26438045</v>
      </c>
      <c r="J51" s="102" t="e">
        <f>SUMIF($AN$4:$AN$22,D51,#REF!)</f>
        <v>#REF!</v>
      </c>
      <c r="K51" s="103" t="e">
        <f t="shared" si="7"/>
        <v>#REF!</v>
      </c>
      <c r="L51" s="104" t="e">
        <f>SUMIF($AN$4:$AN$22,D51,#REF!)</f>
        <v>#REF!</v>
      </c>
      <c r="M51" s="105" t="e">
        <f t="shared" si="8"/>
        <v>#REF!</v>
      </c>
      <c r="N51" s="105" t="e">
        <f t="shared" si="9"/>
        <v>#REF!</v>
      </c>
      <c r="O51" s="105" t="e">
        <f t="shared" si="10"/>
        <v>#REF!</v>
      </c>
      <c r="P51" s="105" t="e">
        <f t="shared" si="11"/>
        <v>#REF!</v>
      </c>
      <c r="Q51" s="106" t="e">
        <f t="shared" si="12"/>
        <v>#REF!</v>
      </c>
      <c r="R51" s="105" t="e">
        <f t="shared" si="12"/>
        <v>#REF!</v>
      </c>
      <c r="S51" s="105" t="e">
        <f t="shared" si="13"/>
        <v>#REF!</v>
      </c>
      <c r="T51" s="105"/>
      <c r="U51" s="105" t="e">
        <f t="shared" si="14"/>
        <v>#REF!</v>
      </c>
      <c r="V51" s="105" t="e">
        <f t="shared" si="15"/>
        <v>#REF!</v>
      </c>
      <c r="W51" s="105" t="e">
        <f t="shared" si="16"/>
        <v>#REF!</v>
      </c>
      <c r="X51" s="106" t="e">
        <f t="shared" si="17"/>
        <v>#REF!</v>
      </c>
      <c r="Y51" s="106" t="e">
        <f t="shared" si="18"/>
        <v>#REF!</v>
      </c>
      <c r="Z51" s="105" t="e">
        <f t="shared" si="19"/>
        <v>#REF!</v>
      </c>
      <c r="AA51" s="105" t="e">
        <f t="shared" si="20"/>
        <v>#REF!</v>
      </c>
      <c r="AB51" s="105"/>
      <c r="AC51" s="107" t="str">
        <f t="shared" si="21"/>
        <v>BERTAHAP</v>
      </c>
      <c r="AD51" s="108">
        <f t="shared" si="22"/>
        <v>0</v>
      </c>
      <c r="AE51" s="109">
        <v>2</v>
      </c>
      <c r="AF51" s="110"/>
      <c r="AG51" s="105" t="e">
        <f>IF(AF51&gt;#REF!,"LB","KR")</f>
        <v>#REF!</v>
      </c>
      <c r="AH51" s="110">
        <v>1175250000</v>
      </c>
      <c r="AI51" s="110">
        <v>1324695000</v>
      </c>
      <c r="AJ51" s="110">
        <v>1406399000</v>
      </c>
      <c r="AK51" s="111">
        <v>1493142000</v>
      </c>
      <c r="AL51" s="111">
        <v>1406399000</v>
      </c>
      <c r="AM51" s="110">
        <v>1493142000</v>
      </c>
      <c r="AN51" s="110" t="e">
        <f t="shared" si="23"/>
        <v>#REF!</v>
      </c>
    </row>
    <row r="52" spans="1:40">
      <c r="A52" s="3">
        <f t="shared" si="24"/>
        <v>13</v>
      </c>
      <c r="B52" s="96">
        <v>4</v>
      </c>
      <c r="C52" s="97" t="s">
        <v>134</v>
      </c>
      <c r="D52" s="98">
        <v>10</v>
      </c>
      <c r="E52" s="99"/>
      <c r="F52" s="100" t="s">
        <v>48</v>
      </c>
      <c r="G52" s="101">
        <f t="shared" si="4"/>
        <v>74</v>
      </c>
      <c r="H52" s="101">
        <f t="shared" si="5"/>
        <v>63</v>
      </c>
      <c r="I52" s="102">
        <f t="shared" si="6"/>
        <v>26438045</v>
      </c>
      <c r="J52" s="102" t="e">
        <f>SUMIF($AN$4:$AN$22,D52,#REF!)</f>
        <v>#REF!</v>
      </c>
      <c r="K52" s="103" t="e">
        <f t="shared" si="7"/>
        <v>#REF!</v>
      </c>
      <c r="L52" s="104" t="e">
        <f>SUMIF($AN$4:$AN$22,D52,#REF!)</f>
        <v>#REF!</v>
      </c>
      <c r="M52" s="105" t="e">
        <f t="shared" si="8"/>
        <v>#REF!</v>
      </c>
      <c r="N52" s="105" t="e">
        <f t="shared" si="9"/>
        <v>#REF!</v>
      </c>
      <c r="O52" s="105" t="e">
        <f t="shared" si="10"/>
        <v>#REF!</v>
      </c>
      <c r="P52" s="105" t="e">
        <f t="shared" si="11"/>
        <v>#REF!</v>
      </c>
      <c r="Q52" s="106" t="e">
        <f t="shared" si="12"/>
        <v>#REF!</v>
      </c>
      <c r="R52" s="105" t="e">
        <f t="shared" si="12"/>
        <v>#REF!</v>
      </c>
      <c r="S52" s="105" t="e">
        <f t="shared" si="13"/>
        <v>#REF!</v>
      </c>
      <c r="T52" s="105"/>
      <c r="U52" s="105" t="e">
        <f t="shared" si="14"/>
        <v>#REF!</v>
      </c>
      <c r="V52" s="105" t="e">
        <f t="shared" si="15"/>
        <v>#REF!</v>
      </c>
      <c r="W52" s="105" t="e">
        <f t="shared" si="16"/>
        <v>#REF!</v>
      </c>
      <c r="X52" s="106" t="e">
        <f t="shared" si="17"/>
        <v>#REF!</v>
      </c>
      <c r="Y52" s="106" t="e">
        <f t="shared" si="18"/>
        <v>#REF!</v>
      </c>
      <c r="Z52" s="105" t="e">
        <f t="shared" si="19"/>
        <v>#REF!</v>
      </c>
      <c r="AA52" s="105" t="e">
        <f t="shared" si="20"/>
        <v>#REF!</v>
      </c>
      <c r="AB52" s="105"/>
      <c r="AC52" s="107" t="str">
        <f t="shared" si="21"/>
        <v>BERTAHAP</v>
      </c>
      <c r="AD52" s="108">
        <f t="shared" si="22"/>
        <v>0</v>
      </c>
      <c r="AE52" s="109">
        <v>2</v>
      </c>
      <c r="AF52" s="110"/>
      <c r="AG52" s="105" t="e">
        <f>IF(AF52&gt;#REF!,"LB","KR")</f>
        <v>#REF!</v>
      </c>
      <c r="AH52" s="110">
        <v>1423861000</v>
      </c>
      <c r="AI52" s="110">
        <v>1604918000</v>
      </c>
      <c r="AJ52" s="110">
        <v>1703906000</v>
      </c>
      <c r="AK52" s="111">
        <v>1808999000</v>
      </c>
      <c r="AL52" s="111">
        <v>1703906000</v>
      </c>
      <c r="AM52" s="110">
        <v>1808999000</v>
      </c>
      <c r="AN52" s="110" t="e">
        <f t="shared" si="23"/>
        <v>#REF!</v>
      </c>
    </row>
    <row r="53" spans="1:40">
      <c r="A53" s="3">
        <f t="shared" si="24"/>
        <v>14</v>
      </c>
      <c r="B53" s="96">
        <v>5</v>
      </c>
      <c r="C53" s="97" t="s">
        <v>134</v>
      </c>
      <c r="D53" s="96">
        <v>12</v>
      </c>
      <c r="E53" s="99"/>
      <c r="F53" s="100" t="s">
        <v>50</v>
      </c>
      <c r="G53" s="101">
        <f t="shared" si="4"/>
        <v>67</v>
      </c>
      <c r="H53" s="101">
        <f t="shared" si="5"/>
        <v>57</v>
      </c>
      <c r="I53" s="102">
        <f t="shared" si="6"/>
        <v>26438045</v>
      </c>
      <c r="J53" s="102" t="e">
        <f>SUMIF($AN$4:$AN$22,D53,#REF!)</f>
        <v>#REF!</v>
      </c>
      <c r="K53" s="103" t="e">
        <f t="shared" si="7"/>
        <v>#REF!</v>
      </c>
      <c r="L53" s="104" t="e">
        <f>SUMIF($AN$4:$AN$22,D53,#REF!)</f>
        <v>#REF!</v>
      </c>
      <c r="M53" s="105" t="e">
        <f t="shared" si="8"/>
        <v>#REF!</v>
      </c>
      <c r="N53" s="105" t="e">
        <f t="shared" si="9"/>
        <v>#REF!</v>
      </c>
      <c r="O53" s="105" t="e">
        <f t="shared" si="10"/>
        <v>#REF!</v>
      </c>
      <c r="P53" s="105" t="e">
        <f t="shared" si="11"/>
        <v>#REF!</v>
      </c>
      <c r="Q53" s="106" t="e">
        <f t="shared" si="12"/>
        <v>#REF!</v>
      </c>
      <c r="R53" s="105" t="e">
        <f t="shared" si="12"/>
        <v>#REF!</v>
      </c>
      <c r="S53" s="105" t="e">
        <f t="shared" si="13"/>
        <v>#REF!</v>
      </c>
      <c r="T53" s="105"/>
      <c r="U53" s="105" t="e">
        <f t="shared" si="14"/>
        <v>#REF!</v>
      </c>
      <c r="V53" s="105" t="e">
        <f t="shared" si="15"/>
        <v>#REF!</v>
      </c>
      <c r="W53" s="105" t="e">
        <f t="shared" si="16"/>
        <v>#REF!</v>
      </c>
      <c r="X53" s="106" t="e">
        <f t="shared" si="17"/>
        <v>#REF!</v>
      </c>
      <c r="Y53" s="106" t="e">
        <f t="shared" si="18"/>
        <v>#REF!</v>
      </c>
      <c r="Z53" s="105" t="e">
        <f t="shared" si="19"/>
        <v>#REF!</v>
      </c>
      <c r="AA53" s="105" t="e">
        <f t="shared" si="20"/>
        <v>#REF!</v>
      </c>
      <c r="AB53" s="105"/>
      <c r="AC53" s="107" t="str">
        <f t="shared" si="21"/>
        <v>BERTAHAP</v>
      </c>
      <c r="AD53" s="108">
        <f t="shared" si="22"/>
        <v>0</v>
      </c>
      <c r="AE53" s="109">
        <v>2</v>
      </c>
      <c r="AF53" s="110"/>
      <c r="AG53" s="105" t="e">
        <f>IF(AF53&gt;#REF!,"LB","KR")</f>
        <v>#REF!</v>
      </c>
      <c r="AH53" s="110">
        <v>1288255000</v>
      </c>
      <c r="AI53" s="110">
        <v>1452069000</v>
      </c>
      <c r="AJ53" s="110">
        <v>1541629000</v>
      </c>
      <c r="AK53" s="111">
        <v>1636714000</v>
      </c>
      <c r="AL53" s="111">
        <v>1541629000</v>
      </c>
      <c r="AM53" s="110">
        <v>1636714000</v>
      </c>
      <c r="AN53" s="110" t="e">
        <f t="shared" si="23"/>
        <v>#REF!</v>
      </c>
    </row>
    <row r="54" spans="1:40">
      <c r="A54" s="3">
        <f t="shared" si="24"/>
        <v>15</v>
      </c>
      <c r="B54" s="96">
        <v>6</v>
      </c>
      <c r="C54" s="97" t="s">
        <v>134</v>
      </c>
      <c r="D54" s="98">
        <v>16</v>
      </c>
      <c r="E54" s="99"/>
      <c r="F54" s="100" t="s">
        <v>52</v>
      </c>
      <c r="G54" s="101">
        <f t="shared" si="4"/>
        <v>71</v>
      </c>
      <c r="H54" s="101">
        <f t="shared" si="5"/>
        <v>63</v>
      </c>
      <c r="I54" s="102">
        <f t="shared" si="6"/>
        <v>26438045</v>
      </c>
      <c r="J54" s="102" t="e">
        <f>SUMIF($AN$4:$AN$22,D54,#REF!)</f>
        <v>#REF!</v>
      </c>
      <c r="K54" s="103" t="e">
        <f t="shared" si="7"/>
        <v>#REF!</v>
      </c>
      <c r="L54" s="104" t="e">
        <f>SUMIF($AN$4:$AN$22,D54,#REF!)</f>
        <v>#REF!</v>
      </c>
      <c r="M54" s="105" t="e">
        <f t="shared" si="8"/>
        <v>#REF!</v>
      </c>
      <c r="N54" s="105" t="e">
        <f t="shared" si="9"/>
        <v>#REF!</v>
      </c>
      <c r="O54" s="105" t="e">
        <f t="shared" si="10"/>
        <v>#REF!</v>
      </c>
      <c r="P54" s="105" t="e">
        <f t="shared" si="11"/>
        <v>#REF!</v>
      </c>
      <c r="Q54" s="106" t="e">
        <f t="shared" si="12"/>
        <v>#REF!</v>
      </c>
      <c r="R54" s="105" t="e">
        <f t="shared" si="12"/>
        <v>#REF!</v>
      </c>
      <c r="S54" s="105" t="e">
        <f t="shared" si="13"/>
        <v>#REF!</v>
      </c>
      <c r="T54" s="105"/>
      <c r="U54" s="105" t="e">
        <f t="shared" si="14"/>
        <v>#REF!</v>
      </c>
      <c r="V54" s="105" t="e">
        <f t="shared" si="15"/>
        <v>#REF!</v>
      </c>
      <c r="W54" s="105" t="e">
        <f t="shared" si="16"/>
        <v>#REF!</v>
      </c>
      <c r="X54" s="106" t="e">
        <f t="shared" si="17"/>
        <v>#REF!</v>
      </c>
      <c r="Y54" s="106" t="e">
        <f t="shared" si="18"/>
        <v>#REF!</v>
      </c>
      <c r="Z54" s="105" t="e">
        <f t="shared" si="19"/>
        <v>#REF!</v>
      </c>
      <c r="AA54" s="105" t="e">
        <f t="shared" si="20"/>
        <v>#REF!</v>
      </c>
      <c r="AB54" s="105"/>
      <c r="AC54" s="107" t="str">
        <f t="shared" si="21"/>
        <v>BERTAHAP</v>
      </c>
      <c r="AD54" s="108">
        <f t="shared" si="22"/>
        <v>0</v>
      </c>
      <c r="AE54" s="109">
        <v>2</v>
      </c>
      <c r="AF54" s="110"/>
      <c r="AG54" s="105" t="e">
        <f>IF(AF54&gt;#REF!,"LB","KR")</f>
        <v>#REF!</v>
      </c>
      <c r="AH54" s="110">
        <v>1423861000</v>
      </c>
      <c r="AI54" s="110">
        <v>1604918000</v>
      </c>
      <c r="AJ54" s="110">
        <v>1703906000</v>
      </c>
      <c r="AK54" s="111">
        <v>1808999000</v>
      </c>
      <c r="AL54" s="111">
        <v>1703906000</v>
      </c>
      <c r="AM54" s="110">
        <v>1808999000</v>
      </c>
      <c r="AN54" s="110" t="e">
        <f t="shared" si="23"/>
        <v>#REF!</v>
      </c>
    </row>
    <row r="55" spans="1:40">
      <c r="A55" s="3">
        <f t="shared" si="24"/>
        <v>16</v>
      </c>
      <c r="B55" s="96">
        <v>7</v>
      </c>
      <c r="C55" s="97" t="s">
        <v>134</v>
      </c>
      <c r="D55" s="96">
        <v>18</v>
      </c>
      <c r="E55" s="99"/>
      <c r="F55" s="100" t="s">
        <v>54</v>
      </c>
      <c r="G55" s="101">
        <f t="shared" si="4"/>
        <v>97</v>
      </c>
      <c r="H55" s="101">
        <f t="shared" si="5"/>
        <v>85</v>
      </c>
      <c r="I55" s="102">
        <f t="shared" si="6"/>
        <v>26438045</v>
      </c>
      <c r="J55" s="102" t="e">
        <f>SUMIF($AN$4:$AN$22,D55,#REF!)</f>
        <v>#REF!</v>
      </c>
      <c r="K55" s="103" t="e">
        <f t="shared" si="7"/>
        <v>#REF!</v>
      </c>
      <c r="L55" s="104" t="e">
        <f>SUMIF($AN$4:$AN$22,D55,#REF!)</f>
        <v>#REF!</v>
      </c>
      <c r="M55" s="105" t="e">
        <f t="shared" si="8"/>
        <v>#REF!</v>
      </c>
      <c r="N55" s="105" t="e">
        <f t="shared" si="9"/>
        <v>#REF!</v>
      </c>
      <c r="O55" s="105" t="e">
        <f t="shared" si="10"/>
        <v>#REF!</v>
      </c>
      <c r="P55" s="105" t="e">
        <f t="shared" si="11"/>
        <v>#REF!</v>
      </c>
      <c r="Q55" s="106" t="e">
        <f t="shared" si="12"/>
        <v>#REF!</v>
      </c>
      <c r="R55" s="105" t="e">
        <f t="shared" si="12"/>
        <v>#REF!</v>
      </c>
      <c r="S55" s="105" t="e">
        <f t="shared" si="13"/>
        <v>#REF!</v>
      </c>
      <c r="T55" s="105"/>
      <c r="U55" s="105" t="e">
        <f t="shared" si="14"/>
        <v>#REF!</v>
      </c>
      <c r="V55" s="105" t="e">
        <f t="shared" si="15"/>
        <v>#REF!</v>
      </c>
      <c r="W55" s="105" t="e">
        <f t="shared" si="16"/>
        <v>#REF!</v>
      </c>
      <c r="X55" s="106" t="e">
        <f t="shared" si="17"/>
        <v>#REF!</v>
      </c>
      <c r="Y55" s="106" t="e">
        <f t="shared" si="18"/>
        <v>#REF!</v>
      </c>
      <c r="Z55" s="105" t="e">
        <f t="shared" si="19"/>
        <v>#REF!</v>
      </c>
      <c r="AA55" s="105" t="e">
        <f t="shared" si="20"/>
        <v>#REF!</v>
      </c>
      <c r="AB55" s="105"/>
      <c r="AC55" s="107" t="str">
        <f t="shared" si="21"/>
        <v>BERTAHAP</v>
      </c>
      <c r="AD55" s="108">
        <f t="shared" si="22"/>
        <v>0</v>
      </c>
      <c r="AE55" s="109">
        <v>2</v>
      </c>
      <c r="AF55" s="110"/>
      <c r="AG55" s="105" t="e">
        <f>IF(AF55&gt;#REF!,"LB","KR")</f>
        <v>#REF!</v>
      </c>
      <c r="AH55" s="110">
        <v>1921081000</v>
      </c>
      <c r="AI55" s="110">
        <v>2165366000</v>
      </c>
      <c r="AJ55" s="110">
        <v>2298921000</v>
      </c>
      <c r="AK55" s="111">
        <v>2440713000</v>
      </c>
      <c r="AL55" s="111">
        <v>2298921000</v>
      </c>
      <c r="AM55" s="110">
        <v>2440713000</v>
      </c>
      <c r="AN55" s="110" t="e">
        <f t="shared" si="23"/>
        <v>#REF!</v>
      </c>
    </row>
    <row r="56" spans="1:40">
      <c r="A56" s="3">
        <f t="shared" si="24"/>
        <v>17</v>
      </c>
      <c r="B56" s="96">
        <v>8</v>
      </c>
      <c r="C56" s="97" t="s">
        <v>134</v>
      </c>
      <c r="D56" s="96">
        <v>20</v>
      </c>
      <c r="E56" s="99"/>
      <c r="F56" s="100" t="s">
        <v>70</v>
      </c>
      <c r="G56" s="101">
        <f t="shared" si="4"/>
        <v>60</v>
      </c>
      <c r="H56" s="101">
        <f t="shared" si="5"/>
        <v>51</v>
      </c>
      <c r="I56" s="102">
        <f t="shared" si="6"/>
        <v>26438045</v>
      </c>
      <c r="J56" s="102" t="e">
        <f>SUMIF($AN$4:$AN$22,D56,#REF!)</f>
        <v>#REF!</v>
      </c>
      <c r="K56" s="103" t="e">
        <f t="shared" si="7"/>
        <v>#REF!</v>
      </c>
      <c r="L56" s="104" t="e">
        <f>SUMIF($AN$4:$AN$22,D56,#REF!)</f>
        <v>#REF!</v>
      </c>
      <c r="M56" s="105" t="e">
        <f t="shared" si="8"/>
        <v>#REF!</v>
      </c>
      <c r="N56" s="105" t="e">
        <f t="shared" si="9"/>
        <v>#REF!</v>
      </c>
      <c r="O56" s="105" t="e">
        <f t="shared" si="10"/>
        <v>#REF!</v>
      </c>
      <c r="P56" s="105" t="e">
        <f t="shared" si="11"/>
        <v>#REF!</v>
      </c>
      <c r="Q56" s="106" t="e">
        <f t="shared" si="12"/>
        <v>#REF!</v>
      </c>
      <c r="R56" s="105" t="e">
        <f t="shared" si="12"/>
        <v>#REF!</v>
      </c>
      <c r="S56" s="105" t="e">
        <f t="shared" si="13"/>
        <v>#REF!</v>
      </c>
      <c r="T56" s="105"/>
      <c r="U56" s="105" t="e">
        <f t="shared" si="14"/>
        <v>#REF!</v>
      </c>
      <c r="V56" s="105" t="e">
        <f t="shared" si="15"/>
        <v>#REF!</v>
      </c>
      <c r="W56" s="105" t="e">
        <f t="shared" si="16"/>
        <v>#REF!</v>
      </c>
      <c r="X56" s="106" t="e">
        <f t="shared" si="17"/>
        <v>#REF!</v>
      </c>
      <c r="Y56" s="106" t="e">
        <f t="shared" si="18"/>
        <v>#REF!</v>
      </c>
      <c r="Z56" s="105" t="e">
        <f t="shared" si="19"/>
        <v>#REF!</v>
      </c>
      <c r="AA56" s="105" t="e">
        <f t="shared" si="20"/>
        <v>#REF!</v>
      </c>
      <c r="AB56" s="105"/>
      <c r="AC56" s="107" t="str">
        <f t="shared" si="21"/>
        <v>BERTAHAP</v>
      </c>
      <c r="AD56" s="108">
        <f t="shared" si="22"/>
        <v>0</v>
      </c>
      <c r="AE56" s="109">
        <v>2</v>
      </c>
      <c r="AF56" s="110"/>
      <c r="AG56" s="105" t="e">
        <f>IF(AF56&gt;#REF!,"LB","KR")</f>
        <v>#REF!</v>
      </c>
      <c r="AH56" s="110">
        <v>1152649000</v>
      </c>
      <c r="AI56" s="110">
        <v>1299220000</v>
      </c>
      <c r="AJ56" s="110">
        <v>1379353000</v>
      </c>
      <c r="AK56" s="111">
        <v>1464428000</v>
      </c>
      <c r="AL56" s="111">
        <v>1379353000</v>
      </c>
      <c r="AM56" s="110">
        <v>1464428000</v>
      </c>
      <c r="AN56" s="110" t="e">
        <f t="shared" si="23"/>
        <v>#REF!</v>
      </c>
    </row>
    <row r="57" spans="1:40">
      <c r="A57" s="3">
        <f t="shared" si="24"/>
        <v>18</v>
      </c>
      <c r="B57" s="96">
        <v>9</v>
      </c>
      <c r="C57" s="97" t="s">
        <v>134</v>
      </c>
      <c r="D57" s="96">
        <v>22</v>
      </c>
      <c r="E57" s="99"/>
      <c r="F57" s="100" t="s">
        <v>89</v>
      </c>
      <c r="G57" s="101">
        <f t="shared" si="4"/>
        <v>81</v>
      </c>
      <c r="H57" s="101">
        <f t="shared" si="5"/>
        <v>70</v>
      </c>
      <c r="I57" s="102">
        <f t="shared" si="6"/>
        <v>26438045</v>
      </c>
      <c r="J57" s="102" t="e">
        <f>SUMIF($AN$4:$AN$22,D57,#REF!)</f>
        <v>#REF!</v>
      </c>
      <c r="K57" s="103" t="e">
        <f t="shared" si="7"/>
        <v>#REF!</v>
      </c>
      <c r="L57" s="104" t="e">
        <f>SUMIF($AN$4:$AN$22,D57,#REF!)</f>
        <v>#REF!</v>
      </c>
      <c r="M57" s="105" t="e">
        <f t="shared" si="8"/>
        <v>#REF!</v>
      </c>
      <c r="N57" s="105" t="e">
        <f t="shared" si="9"/>
        <v>#REF!</v>
      </c>
      <c r="O57" s="105" t="e">
        <f t="shared" si="10"/>
        <v>#REF!</v>
      </c>
      <c r="P57" s="105" t="e">
        <f t="shared" si="11"/>
        <v>#REF!</v>
      </c>
      <c r="Q57" s="106" t="e">
        <f t="shared" si="12"/>
        <v>#REF!</v>
      </c>
      <c r="R57" s="105" t="e">
        <f t="shared" si="12"/>
        <v>#REF!</v>
      </c>
      <c r="S57" s="105" t="e">
        <f t="shared" si="13"/>
        <v>#REF!</v>
      </c>
      <c r="T57" s="105"/>
      <c r="U57" s="105" t="e">
        <f t="shared" si="14"/>
        <v>#REF!</v>
      </c>
      <c r="V57" s="105" t="e">
        <f t="shared" si="15"/>
        <v>#REF!</v>
      </c>
      <c r="W57" s="105" t="e">
        <f t="shared" si="16"/>
        <v>#REF!</v>
      </c>
      <c r="X57" s="106" t="e">
        <f t="shared" si="17"/>
        <v>#REF!</v>
      </c>
      <c r="Y57" s="106" t="e">
        <f t="shared" si="18"/>
        <v>#REF!</v>
      </c>
      <c r="Z57" s="105" t="e">
        <f t="shared" si="19"/>
        <v>#REF!</v>
      </c>
      <c r="AA57" s="105" t="e">
        <f t="shared" si="20"/>
        <v>#REF!</v>
      </c>
      <c r="AB57" s="105"/>
      <c r="AC57" s="107" t="str">
        <f t="shared" si="21"/>
        <v>BERTAHAP</v>
      </c>
      <c r="AD57" s="108">
        <f t="shared" si="22"/>
        <v>0</v>
      </c>
      <c r="AE57" s="109">
        <v>2</v>
      </c>
      <c r="AF57" s="110"/>
      <c r="AG57" s="105" t="e">
        <f>IF(AF57&gt;#REF!,"LB","KR")</f>
        <v>#REF!</v>
      </c>
      <c r="AH57" s="110">
        <v>1650113000</v>
      </c>
      <c r="AI57" s="110">
        <v>1859941000</v>
      </c>
      <c r="AJ57" s="110">
        <v>1974658000</v>
      </c>
      <c r="AK57" s="111">
        <v>2096451000</v>
      </c>
      <c r="AL57" s="111">
        <v>1974658000</v>
      </c>
      <c r="AM57" s="110">
        <v>2096451000</v>
      </c>
      <c r="AN57" s="110" t="e">
        <f t="shared" si="23"/>
        <v>#REF!</v>
      </c>
    </row>
    <row r="58" spans="1:40">
      <c r="A58" s="3">
        <f t="shared" si="24"/>
        <v>19</v>
      </c>
      <c r="B58" s="96">
        <v>1</v>
      </c>
      <c r="C58" s="97" t="s">
        <v>139</v>
      </c>
      <c r="D58" s="98" t="s">
        <v>24</v>
      </c>
      <c r="E58" s="99"/>
      <c r="F58" s="100" t="s">
        <v>39</v>
      </c>
      <c r="G58" s="101">
        <f t="shared" si="4"/>
        <v>113</v>
      </c>
      <c r="H58" s="101">
        <f t="shared" si="5"/>
        <v>101</v>
      </c>
      <c r="I58" s="102">
        <f t="shared" si="6"/>
        <v>26438045</v>
      </c>
      <c r="J58" s="102" t="e">
        <f>SUMIF($AN$4:$AN$22,D58,#REF!)</f>
        <v>#REF!</v>
      </c>
      <c r="K58" s="103" t="e">
        <f t="shared" si="7"/>
        <v>#REF!</v>
      </c>
      <c r="L58" s="104" t="e">
        <f>SUMIF($AN$4:$AN$22,D58,#REF!)</f>
        <v>#REF!</v>
      </c>
      <c r="M58" s="105" t="e">
        <f t="shared" si="8"/>
        <v>#REF!</v>
      </c>
      <c r="N58" s="105" t="e">
        <f t="shared" si="9"/>
        <v>#REF!</v>
      </c>
      <c r="O58" s="105" t="e">
        <f t="shared" si="10"/>
        <v>#REF!</v>
      </c>
      <c r="P58" s="105" t="e">
        <f t="shared" si="11"/>
        <v>#REF!</v>
      </c>
      <c r="Q58" s="106" t="e">
        <f t="shared" si="12"/>
        <v>#REF!</v>
      </c>
      <c r="R58" s="105" t="e">
        <f t="shared" si="12"/>
        <v>#REF!</v>
      </c>
      <c r="S58" s="105" t="e">
        <f t="shared" si="13"/>
        <v>#REF!</v>
      </c>
      <c r="T58" s="105"/>
      <c r="U58" s="105" t="e">
        <f t="shared" si="14"/>
        <v>#REF!</v>
      </c>
      <c r="V58" s="105" t="e">
        <f t="shared" si="15"/>
        <v>#REF!</v>
      </c>
      <c r="W58" s="105" t="e">
        <f t="shared" si="16"/>
        <v>#REF!</v>
      </c>
      <c r="X58" s="106" t="e">
        <f t="shared" si="17"/>
        <v>#REF!</v>
      </c>
      <c r="Y58" s="106" t="e">
        <f t="shared" si="18"/>
        <v>#REF!</v>
      </c>
      <c r="Z58" s="105" t="e">
        <f t="shared" si="19"/>
        <v>#REF!</v>
      </c>
      <c r="AA58" s="105" t="e">
        <f t="shared" si="20"/>
        <v>#REF!</v>
      </c>
      <c r="AB58" s="105"/>
      <c r="AC58" s="107" t="str">
        <f t="shared" si="21"/>
        <v>BERTAHAP</v>
      </c>
      <c r="AD58" s="108">
        <f t="shared" si="22"/>
        <v>0</v>
      </c>
      <c r="AE58" s="109">
        <v>2</v>
      </c>
      <c r="AF58" s="110"/>
      <c r="AG58" s="105" t="e">
        <f>IF(AF58&gt;#REF!,"LB","KR")</f>
        <v>#REF!</v>
      </c>
      <c r="AH58" s="110">
        <v>2355105000</v>
      </c>
      <c r="AI58" s="110">
        <v>2654579000</v>
      </c>
      <c r="AJ58" s="110">
        <v>2818308000</v>
      </c>
      <c r="AK58" s="111">
        <v>2992135000</v>
      </c>
      <c r="AL58" s="111">
        <v>2818308000</v>
      </c>
      <c r="AM58" s="110">
        <v>2992135000</v>
      </c>
      <c r="AN58" s="110" t="e">
        <f t="shared" si="23"/>
        <v>#REF!</v>
      </c>
    </row>
    <row r="59" spans="1:40">
      <c r="A59" s="3">
        <f t="shared" si="24"/>
        <v>20</v>
      </c>
      <c r="B59" s="96">
        <v>2</v>
      </c>
      <c r="C59" s="97" t="s">
        <v>139</v>
      </c>
      <c r="D59" s="98" t="s">
        <v>35</v>
      </c>
      <c r="E59" s="99"/>
      <c r="F59" s="100" t="s">
        <v>42</v>
      </c>
      <c r="G59" s="101">
        <f t="shared" si="4"/>
        <v>78</v>
      </c>
      <c r="H59" s="101">
        <f t="shared" si="5"/>
        <v>66</v>
      </c>
      <c r="I59" s="102">
        <f t="shared" si="6"/>
        <v>26438045</v>
      </c>
      <c r="J59" s="102" t="e">
        <f>SUMIF($AN$4:$AN$22,D59,#REF!)</f>
        <v>#REF!</v>
      </c>
      <c r="K59" s="103" t="e">
        <f t="shared" si="7"/>
        <v>#REF!</v>
      </c>
      <c r="L59" s="104" t="e">
        <f>SUMIF($AN$4:$AN$22,D59,#REF!)</f>
        <v>#REF!</v>
      </c>
      <c r="M59" s="105" t="e">
        <f t="shared" si="8"/>
        <v>#REF!</v>
      </c>
      <c r="N59" s="105" t="e">
        <f t="shared" si="9"/>
        <v>#REF!</v>
      </c>
      <c r="O59" s="105" t="e">
        <f t="shared" si="10"/>
        <v>#REF!</v>
      </c>
      <c r="P59" s="105" t="e">
        <f t="shared" si="11"/>
        <v>#REF!</v>
      </c>
      <c r="Q59" s="106" t="e">
        <f t="shared" si="12"/>
        <v>#REF!</v>
      </c>
      <c r="R59" s="105" t="e">
        <f t="shared" si="12"/>
        <v>#REF!</v>
      </c>
      <c r="S59" s="105" t="e">
        <f t="shared" si="13"/>
        <v>#REF!</v>
      </c>
      <c r="T59" s="105"/>
      <c r="U59" s="105" t="e">
        <f t="shared" si="14"/>
        <v>#REF!</v>
      </c>
      <c r="V59" s="105" t="e">
        <f t="shared" si="15"/>
        <v>#REF!</v>
      </c>
      <c r="W59" s="105" t="e">
        <f t="shared" si="16"/>
        <v>#REF!</v>
      </c>
      <c r="X59" s="106" t="e">
        <f t="shared" si="17"/>
        <v>#REF!</v>
      </c>
      <c r="Y59" s="106" t="e">
        <f t="shared" si="18"/>
        <v>#REF!</v>
      </c>
      <c r="Z59" s="105" t="e">
        <f t="shared" si="19"/>
        <v>#REF!</v>
      </c>
      <c r="AA59" s="105" t="e">
        <f t="shared" si="20"/>
        <v>#REF!</v>
      </c>
      <c r="AB59" s="105"/>
      <c r="AC59" s="107" t="str">
        <f t="shared" si="21"/>
        <v>BERTAHAP</v>
      </c>
      <c r="AD59" s="108">
        <f t="shared" si="22"/>
        <v>0</v>
      </c>
      <c r="AE59" s="109">
        <v>2</v>
      </c>
      <c r="AF59" s="110"/>
      <c r="AG59" s="105" t="e">
        <f>IF(AF59&gt;#REF!,"LB","KR")</f>
        <v>#REF!</v>
      </c>
      <c r="AH59" s="110">
        <v>1506580000</v>
      </c>
      <c r="AI59" s="110">
        <v>1698156000</v>
      </c>
      <c r="AJ59" s="110">
        <v>1802895000</v>
      </c>
      <c r="AK59" s="111">
        <v>1914093000</v>
      </c>
      <c r="AL59" s="111">
        <v>1802895000</v>
      </c>
      <c r="AM59" s="110">
        <v>1914093000</v>
      </c>
      <c r="AN59" s="110" t="e">
        <f t="shared" si="23"/>
        <v>#REF!</v>
      </c>
    </row>
    <row r="60" spans="1:40">
      <c r="A60" s="3">
        <f t="shared" si="24"/>
        <v>21</v>
      </c>
      <c r="B60" s="96">
        <v>3</v>
      </c>
      <c r="C60" s="97" t="s">
        <v>139</v>
      </c>
      <c r="D60" s="98" t="s">
        <v>41</v>
      </c>
      <c r="E60" s="99"/>
      <c r="F60" s="100" t="s">
        <v>45</v>
      </c>
      <c r="G60" s="101">
        <f t="shared" si="4"/>
        <v>60</v>
      </c>
      <c r="H60" s="101">
        <f t="shared" si="5"/>
        <v>52</v>
      </c>
      <c r="I60" s="102">
        <f t="shared" si="6"/>
        <v>26438045</v>
      </c>
      <c r="J60" s="102" t="e">
        <f>SUMIF($AN$4:$AN$22,D60,#REF!)</f>
        <v>#REF!</v>
      </c>
      <c r="K60" s="103" t="e">
        <f t="shared" si="7"/>
        <v>#REF!</v>
      </c>
      <c r="L60" s="104" t="e">
        <f>SUMIF($AN$4:$AN$22,D60,#REF!)</f>
        <v>#REF!</v>
      </c>
      <c r="M60" s="105" t="e">
        <f t="shared" si="8"/>
        <v>#REF!</v>
      </c>
      <c r="N60" s="105" t="e">
        <f t="shared" si="9"/>
        <v>#REF!</v>
      </c>
      <c r="O60" s="105" t="e">
        <f t="shared" si="10"/>
        <v>#REF!</v>
      </c>
      <c r="P60" s="105" t="e">
        <f t="shared" si="11"/>
        <v>#REF!</v>
      </c>
      <c r="Q60" s="106" t="e">
        <f t="shared" si="12"/>
        <v>#REF!</v>
      </c>
      <c r="R60" s="105" t="e">
        <f t="shared" si="12"/>
        <v>#REF!</v>
      </c>
      <c r="S60" s="105" t="e">
        <f t="shared" si="13"/>
        <v>#REF!</v>
      </c>
      <c r="T60" s="105"/>
      <c r="U60" s="105" t="e">
        <f t="shared" si="14"/>
        <v>#REF!</v>
      </c>
      <c r="V60" s="105" t="e">
        <f t="shared" si="15"/>
        <v>#REF!</v>
      </c>
      <c r="W60" s="105" t="e">
        <f t="shared" si="16"/>
        <v>#REF!</v>
      </c>
      <c r="X60" s="106" t="e">
        <f t="shared" si="17"/>
        <v>#REF!</v>
      </c>
      <c r="Y60" s="106" t="e">
        <f t="shared" si="18"/>
        <v>#REF!</v>
      </c>
      <c r="Z60" s="105" t="e">
        <f t="shared" si="19"/>
        <v>#REF!</v>
      </c>
      <c r="AA60" s="105" t="e">
        <f t="shared" si="20"/>
        <v>#REF!</v>
      </c>
      <c r="AB60" s="105"/>
      <c r="AC60" s="107" t="str">
        <f t="shared" si="21"/>
        <v>BERTAHAP</v>
      </c>
      <c r="AD60" s="108">
        <f t="shared" si="22"/>
        <v>0</v>
      </c>
      <c r="AE60" s="109">
        <v>2</v>
      </c>
      <c r="AF60" s="110"/>
      <c r="AG60" s="105" t="e">
        <f>IF(AF60&gt;#REF!,"LB","KR")</f>
        <v>#REF!</v>
      </c>
      <c r="AH60" s="110">
        <v>1187003000</v>
      </c>
      <c r="AI60" s="110">
        <v>1337941000</v>
      </c>
      <c r="AJ60" s="110">
        <v>1420463000</v>
      </c>
      <c r="AK60" s="111">
        <v>1508074000</v>
      </c>
      <c r="AL60" s="111">
        <v>1420463000</v>
      </c>
      <c r="AM60" s="110">
        <v>1508074000</v>
      </c>
      <c r="AN60" s="110" t="e">
        <f t="shared" si="23"/>
        <v>#REF!</v>
      </c>
    </row>
    <row r="61" spans="1:40">
      <c r="A61" s="3">
        <f t="shared" si="24"/>
        <v>22</v>
      </c>
      <c r="B61" s="96">
        <v>4</v>
      </c>
      <c r="C61" s="97" t="s">
        <v>139</v>
      </c>
      <c r="D61" s="98">
        <v>10</v>
      </c>
      <c r="E61" s="99"/>
      <c r="F61" s="100" t="s">
        <v>48</v>
      </c>
      <c r="G61" s="101">
        <f t="shared" si="4"/>
        <v>74</v>
      </c>
      <c r="H61" s="101">
        <f t="shared" si="5"/>
        <v>63</v>
      </c>
      <c r="I61" s="102">
        <f t="shared" si="6"/>
        <v>26438045</v>
      </c>
      <c r="J61" s="102" t="e">
        <f>SUMIF($AN$4:$AN$22,D61,#REF!)</f>
        <v>#REF!</v>
      </c>
      <c r="K61" s="103" t="e">
        <f t="shared" si="7"/>
        <v>#REF!</v>
      </c>
      <c r="L61" s="104" t="e">
        <f>SUMIF($AN$4:$AN$22,D61,#REF!)</f>
        <v>#REF!</v>
      </c>
      <c r="M61" s="105" t="e">
        <f t="shared" si="8"/>
        <v>#REF!</v>
      </c>
      <c r="N61" s="105" t="e">
        <f t="shared" si="9"/>
        <v>#REF!</v>
      </c>
      <c r="O61" s="105" t="e">
        <f t="shared" si="10"/>
        <v>#REF!</v>
      </c>
      <c r="P61" s="105" t="e">
        <f t="shared" si="11"/>
        <v>#REF!</v>
      </c>
      <c r="Q61" s="106" t="e">
        <f t="shared" si="12"/>
        <v>#REF!</v>
      </c>
      <c r="R61" s="105" t="e">
        <f t="shared" si="12"/>
        <v>#REF!</v>
      </c>
      <c r="S61" s="105" t="e">
        <f t="shared" si="13"/>
        <v>#REF!</v>
      </c>
      <c r="T61" s="105"/>
      <c r="U61" s="105" t="e">
        <f t="shared" si="14"/>
        <v>#REF!</v>
      </c>
      <c r="V61" s="105" t="e">
        <f t="shared" si="15"/>
        <v>#REF!</v>
      </c>
      <c r="W61" s="105" t="e">
        <f t="shared" si="16"/>
        <v>#REF!</v>
      </c>
      <c r="X61" s="106" t="e">
        <f t="shared" si="17"/>
        <v>#REF!</v>
      </c>
      <c r="Y61" s="106" t="e">
        <f t="shared" si="18"/>
        <v>#REF!</v>
      </c>
      <c r="Z61" s="105" t="e">
        <f t="shared" si="19"/>
        <v>#REF!</v>
      </c>
      <c r="AA61" s="105" t="e">
        <f t="shared" si="20"/>
        <v>#REF!</v>
      </c>
      <c r="AB61" s="105"/>
      <c r="AC61" s="107" t="str">
        <f t="shared" si="21"/>
        <v>BERTAHAP</v>
      </c>
      <c r="AD61" s="108">
        <f t="shared" si="22"/>
        <v>0</v>
      </c>
      <c r="AE61" s="109">
        <v>2</v>
      </c>
      <c r="AF61" s="110"/>
      <c r="AG61" s="105" t="e">
        <f>IF(AF61&gt;#REF!,"LB","KR")</f>
        <v>#REF!</v>
      </c>
      <c r="AH61" s="110">
        <v>1438099000</v>
      </c>
      <c r="AI61" s="110">
        <v>1620967000</v>
      </c>
      <c r="AJ61" s="110">
        <v>1720945000</v>
      </c>
      <c r="AK61" s="111">
        <v>1827089000</v>
      </c>
      <c r="AL61" s="111">
        <v>1720945000</v>
      </c>
      <c r="AM61" s="110">
        <v>1827089000</v>
      </c>
      <c r="AN61" s="110" t="e">
        <f t="shared" si="23"/>
        <v>#REF!</v>
      </c>
    </row>
    <row r="62" spans="1:40">
      <c r="A62" s="3">
        <f t="shared" si="24"/>
        <v>23</v>
      </c>
      <c r="B62" s="96">
        <v>5</v>
      </c>
      <c r="C62" s="97" t="s">
        <v>139</v>
      </c>
      <c r="D62" s="96">
        <v>12</v>
      </c>
      <c r="E62" s="99"/>
      <c r="F62" s="100" t="s">
        <v>50</v>
      </c>
      <c r="G62" s="101">
        <f t="shared" si="4"/>
        <v>67</v>
      </c>
      <c r="H62" s="101">
        <f t="shared" si="5"/>
        <v>57</v>
      </c>
      <c r="I62" s="102">
        <f t="shared" si="6"/>
        <v>26438045</v>
      </c>
      <c r="J62" s="102" t="e">
        <f>SUMIF($AN$4:$AN$22,D62,#REF!)</f>
        <v>#REF!</v>
      </c>
      <c r="K62" s="103" t="e">
        <f t="shared" si="7"/>
        <v>#REF!</v>
      </c>
      <c r="L62" s="104" t="e">
        <f>SUMIF($AN$4:$AN$22,D62,#REF!)</f>
        <v>#REF!</v>
      </c>
      <c r="M62" s="105" t="e">
        <f t="shared" si="8"/>
        <v>#REF!</v>
      </c>
      <c r="N62" s="105" t="e">
        <f t="shared" si="9"/>
        <v>#REF!</v>
      </c>
      <c r="O62" s="105" t="e">
        <f t="shared" si="10"/>
        <v>#REF!</v>
      </c>
      <c r="P62" s="105" t="e">
        <f t="shared" si="11"/>
        <v>#REF!</v>
      </c>
      <c r="Q62" s="106" t="e">
        <f t="shared" si="12"/>
        <v>#REF!</v>
      </c>
      <c r="R62" s="105" t="e">
        <f t="shared" si="12"/>
        <v>#REF!</v>
      </c>
      <c r="S62" s="105" t="e">
        <f t="shared" si="13"/>
        <v>#REF!</v>
      </c>
      <c r="T62" s="105"/>
      <c r="U62" s="105" t="e">
        <f t="shared" si="14"/>
        <v>#REF!</v>
      </c>
      <c r="V62" s="105" t="e">
        <f t="shared" si="15"/>
        <v>#REF!</v>
      </c>
      <c r="W62" s="105" t="e">
        <f t="shared" si="16"/>
        <v>#REF!</v>
      </c>
      <c r="X62" s="106" t="e">
        <f t="shared" si="17"/>
        <v>#REF!</v>
      </c>
      <c r="Y62" s="106" t="e">
        <f t="shared" si="18"/>
        <v>#REF!</v>
      </c>
      <c r="Z62" s="105" t="e">
        <f t="shared" si="19"/>
        <v>#REF!</v>
      </c>
      <c r="AA62" s="105" t="e">
        <f t="shared" si="20"/>
        <v>#REF!</v>
      </c>
      <c r="AB62" s="105"/>
      <c r="AC62" s="107" t="str">
        <f t="shared" si="21"/>
        <v>BERTAHAP</v>
      </c>
      <c r="AD62" s="108">
        <f t="shared" si="22"/>
        <v>0</v>
      </c>
      <c r="AE62" s="109">
        <v>2</v>
      </c>
      <c r="AF62" s="110"/>
      <c r="AG62" s="105" t="e">
        <f>IF(AF62&gt;#REF!,"LB","KR")</f>
        <v>#REF!</v>
      </c>
      <c r="AH62" s="110">
        <v>1288255000</v>
      </c>
      <c r="AI62" s="110">
        <v>1452069000</v>
      </c>
      <c r="AJ62" s="110">
        <v>1541629000</v>
      </c>
      <c r="AK62" s="111">
        <v>1636714000</v>
      </c>
      <c r="AL62" s="111">
        <v>1541629000</v>
      </c>
      <c r="AM62" s="110">
        <v>1636714000</v>
      </c>
      <c r="AN62" s="110" t="e">
        <f t="shared" si="23"/>
        <v>#REF!</v>
      </c>
    </row>
    <row r="63" spans="1:40">
      <c r="A63" s="3">
        <f t="shared" si="24"/>
        <v>24</v>
      </c>
      <c r="B63" s="96">
        <v>6</v>
      </c>
      <c r="C63" s="97" t="s">
        <v>139</v>
      </c>
      <c r="D63" s="96">
        <v>18</v>
      </c>
      <c r="E63" s="99"/>
      <c r="F63" s="100" t="s">
        <v>54</v>
      </c>
      <c r="G63" s="101">
        <f t="shared" si="4"/>
        <v>97</v>
      </c>
      <c r="H63" s="101">
        <f t="shared" si="5"/>
        <v>85</v>
      </c>
      <c r="I63" s="102">
        <f t="shared" si="6"/>
        <v>26438045</v>
      </c>
      <c r="J63" s="102" t="e">
        <f>SUMIF($AN$4:$AN$22,D63,#REF!)</f>
        <v>#REF!</v>
      </c>
      <c r="K63" s="103" t="e">
        <f t="shared" si="7"/>
        <v>#REF!</v>
      </c>
      <c r="L63" s="104" t="e">
        <f>SUMIF($AN$4:$AN$22,D63,#REF!)</f>
        <v>#REF!</v>
      </c>
      <c r="M63" s="105" t="e">
        <f t="shared" si="8"/>
        <v>#REF!</v>
      </c>
      <c r="N63" s="105" t="e">
        <f t="shared" si="9"/>
        <v>#REF!</v>
      </c>
      <c r="O63" s="105" t="e">
        <f t="shared" si="10"/>
        <v>#REF!</v>
      </c>
      <c r="P63" s="105" t="e">
        <f t="shared" si="11"/>
        <v>#REF!</v>
      </c>
      <c r="Q63" s="106" t="e">
        <f t="shared" si="12"/>
        <v>#REF!</v>
      </c>
      <c r="R63" s="105" t="e">
        <f t="shared" si="12"/>
        <v>#REF!</v>
      </c>
      <c r="S63" s="105" t="e">
        <f t="shared" si="13"/>
        <v>#REF!</v>
      </c>
      <c r="T63" s="105"/>
      <c r="U63" s="105" t="e">
        <f t="shared" si="14"/>
        <v>#REF!</v>
      </c>
      <c r="V63" s="105" t="e">
        <f t="shared" si="15"/>
        <v>#REF!</v>
      </c>
      <c r="W63" s="105" t="e">
        <f t="shared" si="16"/>
        <v>#REF!</v>
      </c>
      <c r="X63" s="106" t="e">
        <f t="shared" si="17"/>
        <v>#REF!</v>
      </c>
      <c r="Y63" s="106" t="e">
        <f t="shared" si="18"/>
        <v>#REF!</v>
      </c>
      <c r="Z63" s="105" t="e">
        <f t="shared" si="19"/>
        <v>#REF!</v>
      </c>
      <c r="AA63" s="105" t="e">
        <f t="shared" si="20"/>
        <v>#REF!</v>
      </c>
      <c r="AB63" s="105"/>
      <c r="AC63" s="107" t="str">
        <f t="shared" si="21"/>
        <v>BERTAHAP</v>
      </c>
      <c r="AD63" s="108">
        <f t="shared" si="22"/>
        <v>0</v>
      </c>
      <c r="AE63" s="109">
        <v>2</v>
      </c>
      <c r="AF63" s="110"/>
      <c r="AG63" s="105" t="e">
        <f>IF(AF63&gt;#REF!,"LB","KR")</f>
        <v>#REF!</v>
      </c>
      <c r="AH63" s="110">
        <v>1921081000</v>
      </c>
      <c r="AI63" s="110">
        <v>2165366000</v>
      </c>
      <c r="AJ63" s="110">
        <v>2298921000</v>
      </c>
      <c r="AK63" s="111">
        <v>2440713000</v>
      </c>
      <c r="AL63" s="111">
        <v>2298921000</v>
      </c>
      <c r="AM63" s="110">
        <v>2440713000</v>
      </c>
      <c r="AN63" s="110" t="e">
        <f t="shared" si="23"/>
        <v>#REF!</v>
      </c>
    </row>
    <row r="64" spans="1:40">
      <c r="A64" s="3">
        <f t="shared" si="24"/>
        <v>25</v>
      </c>
      <c r="B64" s="96">
        <v>7</v>
      </c>
      <c r="C64" s="97" t="s">
        <v>139</v>
      </c>
      <c r="D64" s="96">
        <v>20</v>
      </c>
      <c r="E64" s="99"/>
      <c r="F64" s="100" t="s">
        <v>70</v>
      </c>
      <c r="G64" s="101">
        <f t="shared" si="4"/>
        <v>60</v>
      </c>
      <c r="H64" s="101">
        <f t="shared" si="5"/>
        <v>51</v>
      </c>
      <c r="I64" s="102">
        <f t="shared" si="6"/>
        <v>26438045</v>
      </c>
      <c r="J64" s="102" t="e">
        <f>SUMIF($AN$4:$AN$22,D64,#REF!)</f>
        <v>#REF!</v>
      </c>
      <c r="K64" s="103" t="e">
        <f t="shared" si="7"/>
        <v>#REF!</v>
      </c>
      <c r="L64" s="104" t="e">
        <f>SUMIF($AN$4:$AN$22,D64,#REF!)</f>
        <v>#REF!</v>
      </c>
      <c r="M64" s="105" t="e">
        <f t="shared" si="8"/>
        <v>#REF!</v>
      </c>
      <c r="N64" s="105" t="e">
        <f t="shared" si="9"/>
        <v>#REF!</v>
      </c>
      <c r="O64" s="105" t="e">
        <f t="shared" si="10"/>
        <v>#REF!</v>
      </c>
      <c r="P64" s="105" t="e">
        <f t="shared" si="11"/>
        <v>#REF!</v>
      </c>
      <c r="Q64" s="106" t="e">
        <f t="shared" si="12"/>
        <v>#REF!</v>
      </c>
      <c r="R64" s="105" t="e">
        <f t="shared" si="12"/>
        <v>#REF!</v>
      </c>
      <c r="S64" s="105" t="e">
        <f t="shared" si="13"/>
        <v>#REF!</v>
      </c>
      <c r="T64" s="105"/>
      <c r="U64" s="105" t="e">
        <f t="shared" si="14"/>
        <v>#REF!</v>
      </c>
      <c r="V64" s="105" t="e">
        <f t="shared" si="15"/>
        <v>#REF!</v>
      </c>
      <c r="W64" s="105" t="e">
        <f t="shared" si="16"/>
        <v>#REF!</v>
      </c>
      <c r="X64" s="106" t="e">
        <f t="shared" si="17"/>
        <v>#REF!</v>
      </c>
      <c r="Y64" s="106" t="e">
        <f t="shared" si="18"/>
        <v>#REF!</v>
      </c>
      <c r="Z64" s="105" t="e">
        <f t="shared" si="19"/>
        <v>#REF!</v>
      </c>
      <c r="AA64" s="105" t="e">
        <f t="shared" si="20"/>
        <v>#REF!</v>
      </c>
      <c r="AB64" s="105"/>
      <c r="AC64" s="107" t="str">
        <f t="shared" si="21"/>
        <v>BERTAHAP</v>
      </c>
      <c r="AD64" s="108">
        <f t="shared" si="22"/>
        <v>0</v>
      </c>
      <c r="AE64" s="109">
        <v>2</v>
      </c>
      <c r="AF64" s="110"/>
      <c r="AG64" s="105" t="e">
        <f>IF(AF64&gt;#REF!,"LB","KR")</f>
        <v>#REF!</v>
      </c>
      <c r="AH64" s="110">
        <v>1164176000</v>
      </c>
      <c r="AI64" s="110">
        <v>1312212000</v>
      </c>
      <c r="AJ64" s="110">
        <v>1393146000</v>
      </c>
      <c r="AK64" s="111">
        <v>1479072000</v>
      </c>
      <c r="AL64" s="111">
        <v>1393146000</v>
      </c>
      <c r="AM64" s="110">
        <v>1479072000</v>
      </c>
      <c r="AN64" s="110" t="e">
        <f t="shared" si="23"/>
        <v>#REF!</v>
      </c>
    </row>
    <row r="65" spans="1:40">
      <c r="A65" s="3">
        <f t="shared" si="24"/>
        <v>26</v>
      </c>
      <c r="B65" s="96">
        <v>8</v>
      </c>
      <c r="C65" s="97" t="s">
        <v>139</v>
      </c>
      <c r="D65" s="96">
        <v>22</v>
      </c>
      <c r="E65" s="99"/>
      <c r="F65" s="100" t="s">
        <v>89</v>
      </c>
      <c r="G65" s="101">
        <f t="shared" si="4"/>
        <v>81</v>
      </c>
      <c r="H65" s="101">
        <f t="shared" si="5"/>
        <v>70</v>
      </c>
      <c r="I65" s="102">
        <f t="shared" si="6"/>
        <v>26438045</v>
      </c>
      <c r="J65" s="102" t="e">
        <f>SUMIF($AN$4:$AN$22,D65,#REF!)</f>
        <v>#REF!</v>
      </c>
      <c r="K65" s="103" t="e">
        <f t="shared" si="7"/>
        <v>#REF!</v>
      </c>
      <c r="L65" s="104" t="e">
        <f>SUMIF($AN$4:$AN$22,D65,#REF!)</f>
        <v>#REF!</v>
      </c>
      <c r="M65" s="105" t="e">
        <f t="shared" si="8"/>
        <v>#REF!</v>
      </c>
      <c r="N65" s="105" t="e">
        <f t="shared" si="9"/>
        <v>#REF!</v>
      </c>
      <c r="O65" s="105" t="e">
        <f t="shared" si="10"/>
        <v>#REF!</v>
      </c>
      <c r="P65" s="105" t="e">
        <f t="shared" si="11"/>
        <v>#REF!</v>
      </c>
      <c r="Q65" s="106" t="e">
        <f t="shared" si="12"/>
        <v>#REF!</v>
      </c>
      <c r="R65" s="105" t="e">
        <f t="shared" si="12"/>
        <v>#REF!</v>
      </c>
      <c r="S65" s="105" t="e">
        <f t="shared" si="13"/>
        <v>#REF!</v>
      </c>
      <c r="T65" s="105"/>
      <c r="U65" s="105" t="e">
        <f t="shared" si="14"/>
        <v>#REF!</v>
      </c>
      <c r="V65" s="105" t="e">
        <f t="shared" si="15"/>
        <v>#REF!</v>
      </c>
      <c r="W65" s="105" t="e">
        <f t="shared" si="16"/>
        <v>#REF!</v>
      </c>
      <c r="X65" s="106" t="e">
        <f t="shared" si="17"/>
        <v>#REF!</v>
      </c>
      <c r="Y65" s="106" t="e">
        <f t="shared" si="18"/>
        <v>#REF!</v>
      </c>
      <c r="Z65" s="105" t="e">
        <f t="shared" si="19"/>
        <v>#REF!</v>
      </c>
      <c r="AA65" s="105" t="e">
        <f t="shared" si="20"/>
        <v>#REF!</v>
      </c>
      <c r="AB65" s="105"/>
      <c r="AC65" s="107" t="str">
        <f t="shared" si="21"/>
        <v>BERTAHAP</v>
      </c>
      <c r="AD65" s="108">
        <f t="shared" si="22"/>
        <v>0</v>
      </c>
      <c r="AE65" s="109">
        <v>2</v>
      </c>
      <c r="AF65" s="110"/>
      <c r="AG65" s="105" t="e">
        <f>IF(AF65&gt;#REF!,"LB","KR")</f>
        <v>#REF!</v>
      </c>
      <c r="AH65" s="110">
        <v>1666614000</v>
      </c>
      <c r="AI65" s="110">
        <v>1878540000</v>
      </c>
      <c r="AJ65" s="110">
        <v>1994405000</v>
      </c>
      <c r="AK65" s="111">
        <v>2117415000</v>
      </c>
      <c r="AL65" s="111">
        <v>1994405000</v>
      </c>
      <c r="AM65" s="110">
        <v>2117415000</v>
      </c>
      <c r="AN65" s="110" t="e">
        <f t="shared" si="23"/>
        <v>#REF!</v>
      </c>
    </row>
    <row r="66" spans="1:40">
      <c r="A66" s="3">
        <f t="shared" si="24"/>
        <v>27</v>
      </c>
      <c r="B66" s="96">
        <v>1</v>
      </c>
      <c r="C66" s="97" t="s">
        <v>142</v>
      </c>
      <c r="D66" s="98" t="s">
        <v>24</v>
      </c>
      <c r="E66" s="99"/>
      <c r="F66" s="100" t="s">
        <v>39</v>
      </c>
      <c r="G66" s="101">
        <f t="shared" si="4"/>
        <v>113</v>
      </c>
      <c r="H66" s="101">
        <f t="shared" si="5"/>
        <v>101</v>
      </c>
      <c r="I66" s="102">
        <f t="shared" si="6"/>
        <v>26438045</v>
      </c>
      <c r="J66" s="102" t="e">
        <f>SUMIF($AN$4:$AN$22,D66,#REF!)</f>
        <v>#REF!</v>
      </c>
      <c r="K66" s="103" t="e">
        <f t="shared" si="7"/>
        <v>#REF!</v>
      </c>
      <c r="L66" s="104" t="e">
        <f>SUMIF($AN$4:$AN$22,D66,#REF!)</f>
        <v>#REF!</v>
      </c>
      <c r="M66" s="105" t="e">
        <f t="shared" si="8"/>
        <v>#REF!</v>
      </c>
      <c r="N66" s="105" t="e">
        <f t="shared" si="9"/>
        <v>#REF!</v>
      </c>
      <c r="O66" s="105" t="e">
        <f t="shared" si="10"/>
        <v>#REF!</v>
      </c>
      <c r="P66" s="105" t="e">
        <f t="shared" si="11"/>
        <v>#REF!</v>
      </c>
      <c r="Q66" s="106" t="e">
        <f t="shared" si="12"/>
        <v>#REF!</v>
      </c>
      <c r="R66" s="105" t="e">
        <f t="shared" si="12"/>
        <v>#REF!</v>
      </c>
      <c r="S66" s="105" t="e">
        <f t="shared" si="13"/>
        <v>#REF!</v>
      </c>
      <c r="T66" s="105"/>
      <c r="U66" s="105" t="e">
        <f t="shared" si="14"/>
        <v>#REF!</v>
      </c>
      <c r="V66" s="105" t="e">
        <f t="shared" si="15"/>
        <v>#REF!</v>
      </c>
      <c r="W66" s="105" t="e">
        <f t="shared" si="16"/>
        <v>#REF!</v>
      </c>
      <c r="X66" s="106" t="e">
        <f t="shared" si="17"/>
        <v>#REF!</v>
      </c>
      <c r="Y66" s="106" t="e">
        <f t="shared" si="18"/>
        <v>#REF!</v>
      </c>
      <c r="Z66" s="105" t="e">
        <f t="shared" si="19"/>
        <v>#REF!</v>
      </c>
      <c r="AA66" s="105" t="e">
        <f t="shared" si="20"/>
        <v>#REF!</v>
      </c>
      <c r="AB66" s="105"/>
      <c r="AC66" s="107" t="str">
        <f t="shared" si="21"/>
        <v>BERTAHAP</v>
      </c>
      <c r="AD66" s="108">
        <f t="shared" si="22"/>
        <v>0</v>
      </c>
      <c r="AE66" s="109">
        <v>2</v>
      </c>
      <c r="AF66" s="110"/>
      <c r="AG66" s="105" t="e">
        <f>IF(AF66&gt;#REF!,"LB","KR")</f>
        <v>#REF!</v>
      </c>
      <c r="AH66" s="110">
        <v>2331787000</v>
      </c>
      <c r="AI66" s="110">
        <v>2628296000</v>
      </c>
      <c r="AJ66" s="110">
        <v>2790404000</v>
      </c>
      <c r="AK66" s="111">
        <v>2962510000</v>
      </c>
      <c r="AL66" s="111">
        <v>2790404000</v>
      </c>
      <c r="AM66" s="110">
        <v>2962510000</v>
      </c>
      <c r="AN66" s="110" t="e">
        <f t="shared" si="23"/>
        <v>#REF!</v>
      </c>
    </row>
    <row r="67" spans="1:40">
      <c r="A67" s="3">
        <f t="shared" si="24"/>
        <v>28</v>
      </c>
      <c r="B67" s="96">
        <v>2</v>
      </c>
      <c r="C67" s="97" t="s">
        <v>142</v>
      </c>
      <c r="D67" s="98" t="s">
        <v>35</v>
      </c>
      <c r="E67" s="99"/>
      <c r="F67" s="100" t="s">
        <v>42</v>
      </c>
      <c r="G67" s="101">
        <f t="shared" si="4"/>
        <v>78</v>
      </c>
      <c r="H67" s="101">
        <f t="shared" si="5"/>
        <v>66</v>
      </c>
      <c r="I67" s="102">
        <f t="shared" si="6"/>
        <v>26438045</v>
      </c>
      <c r="J67" s="102" t="e">
        <f>SUMIF($AN$4:$AN$22,D67,#REF!)</f>
        <v>#REF!</v>
      </c>
      <c r="K67" s="103" t="e">
        <f t="shared" si="7"/>
        <v>#REF!</v>
      </c>
      <c r="L67" s="104" t="e">
        <f>SUMIF($AN$4:$AN$22,D67,#REF!)</f>
        <v>#REF!</v>
      </c>
      <c r="M67" s="105" t="e">
        <f t="shared" si="8"/>
        <v>#REF!</v>
      </c>
      <c r="N67" s="105" t="e">
        <f t="shared" si="9"/>
        <v>#REF!</v>
      </c>
      <c r="O67" s="105" t="e">
        <f t="shared" si="10"/>
        <v>#REF!</v>
      </c>
      <c r="P67" s="105" t="e">
        <f t="shared" si="11"/>
        <v>#REF!</v>
      </c>
      <c r="Q67" s="106" t="e">
        <f t="shared" si="12"/>
        <v>#REF!</v>
      </c>
      <c r="R67" s="105" t="e">
        <f t="shared" si="12"/>
        <v>#REF!</v>
      </c>
      <c r="S67" s="105" t="e">
        <f t="shared" si="13"/>
        <v>#REF!</v>
      </c>
      <c r="T67" s="105"/>
      <c r="U67" s="105" t="e">
        <f t="shared" si="14"/>
        <v>#REF!</v>
      </c>
      <c r="V67" s="105" t="e">
        <f t="shared" si="15"/>
        <v>#REF!</v>
      </c>
      <c r="W67" s="105" t="e">
        <f t="shared" si="16"/>
        <v>#REF!</v>
      </c>
      <c r="X67" s="106" t="e">
        <f t="shared" si="17"/>
        <v>#REF!</v>
      </c>
      <c r="Y67" s="106" t="e">
        <f t="shared" si="18"/>
        <v>#REF!</v>
      </c>
      <c r="Z67" s="105" t="e">
        <f t="shared" si="19"/>
        <v>#REF!</v>
      </c>
      <c r="AA67" s="105" t="e">
        <f t="shared" si="20"/>
        <v>#REF!</v>
      </c>
      <c r="AB67" s="105"/>
      <c r="AC67" s="107" t="str">
        <f t="shared" si="21"/>
        <v>BERTAHAP</v>
      </c>
      <c r="AD67" s="108">
        <f t="shared" si="22"/>
        <v>0</v>
      </c>
      <c r="AE67" s="109">
        <v>2</v>
      </c>
      <c r="AF67" s="110"/>
      <c r="AG67" s="105" t="e">
        <f>IF(AF67&gt;#REF!,"LB","KR")</f>
        <v>#REF!</v>
      </c>
      <c r="AH67" s="110">
        <v>1491663000</v>
      </c>
      <c r="AI67" s="110">
        <v>1681343000</v>
      </c>
      <c r="AJ67" s="110">
        <v>1785044000</v>
      </c>
      <c r="AK67" s="111">
        <v>1895142000</v>
      </c>
      <c r="AL67" s="111">
        <v>1785044000</v>
      </c>
      <c r="AM67" s="110">
        <v>1895142000</v>
      </c>
      <c r="AN67" s="110" t="e">
        <f t="shared" si="23"/>
        <v>#REF!</v>
      </c>
    </row>
    <row r="68" spans="1:40">
      <c r="A68" s="3">
        <f t="shared" si="24"/>
        <v>29</v>
      </c>
      <c r="B68" s="96">
        <v>3</v>
      </c>
      <c r="C68" s="97" t="s">
        <v>142</v>
      </c>
      <c r="D68" s="98" t="s">
        <v>41</v>
      </c>
      <c r="E68" s="99"/>
      <c r="F68" s="100" t="s">
        <v>45</v>
      </c>
      <c r="G68" s="101">
        <f t="shared" si="4"/>
        <v>60</v>
      </c>
      <c r="H68" s="101">
        <f t="shared" si="5"/>
        <v>52</v>
      </c>
      <c r="I68" s="102">
        <f t="shared" si="6"/>
        <v>26438045</v>
      </c>
      <c r="J68" s="102" t="e">
        <f>SUMIF($AN$4:$AN$22,D68,#REF!)</f>
        <v>#REF!</v>
      </c>
      <c r="K68" s="103" t="e">
        <f t="shared" si="7"/>
        <v>#REF!</v>
      </c>
      <c r="L68" s="104" t="e">
        <f>SUMIF($AN$4:$AN$22,D68,#REF!)</f>
        <v>#REF!</v>
      </c>
      <c r="M68" s="105" t="e">
        <f t="shared" si="8"/>
        <v>#REF!</v>
      </c>
      <c r="N68" s="105" t="e">
        <f t="shared" si="9"/>
        <v>#REF!</v>
      </c>
      <c r="O68" s="105" t="e">
        <f t="shared" si="10"/>
        <v>#REF!</v>
      </c>
      <c r="P68" s="105" t="e">
        <f t="shared" si="11"/>
        <v>#REF!</v>
      </c>
      <c r="Q68" s="106" t="e">
        <f t="shared" si="12"/>
        <v>#REF!</v>
      </c>
      <c r="R68" s="105" t="e">
        <f t="shared" si="12"/>
        <v>#REF!</v>
      </c>
      <c r="S68" s="105" t="e">
        <f t="shared" si="13"/>
        <v>#REF!</v>
      </c>
      <c r="T68" s="105"/>
      <c r="U68" s="105" t="e">
        <f t="shared" si="14"/>
        <v>#REF!</v>
      </c>
      <c r="V68" s="105" t="e">
        <f t="shared" si="15"/>
        <v>#REF!</v>
      </c>
      <c r="W68" s="105" t="e">
        <f t="shared" si="16"/>
        <v>#REF!</v>
      </c>
      <c r="X68" s="106" t="e">
        <f t="shared" si="17"/>
        <v>#REF!</v>
      </c>
      <c r="Y68" s="106" t="e">
        <f t="shared" si="18"/>
        <v>#REF!</v>
      </c>
      <c r="Z68" s="105" t="e">
        <f t="shared" si="19"/>
        <v>#REF!</v>
      </c>
      <c r="AA68" s="105" t="e">
        <f t="shared" si="20"/>
        <v>#REF!</v>
      </c>
      <c r="AB68" s="105"/>
      <c r="AC68" s="107" t="str">
        <f t="shared" si="21"/>
        <v>BERTAHAP</v>
      </c>
      <c r="AD68" s="108">
        <f t="shared" si="22"/>
        <v>0</v>
      </c>
      <c r="AE68" s="109">
        <v>2</v>
      </c>
      <c r="AF68" s="110"/>
      <c r="AG68" s="105" t="e">
        <f>IF(AF68&gt;#REF!,"LB","KR")</f>
        <v>#REF!</v>
      </c>
      <c r="AH68" s="110">
        <v>1175250000</v>
      </c>
      <c r="AI68" s="110">
        <v>1324695000</v>
      </c>
      <c r="AJ68" s="110">
        <v>1406399000</v>
      </c>
      <c r="AK68" s="111">
        <v>1493142000</v>
      </c>
      <c r="AL68" s="111">
        <v>1406399000</v>
      </c>
      <c r="AM68" s="110">
        <v>1493142000</v>
      </c>
      <c r="AN68" s="110" t="e">
        <f t="shared" si="23"/>
        <v>#REF!</v>
      </c>
    </row>
    <row r="69" spans="1:40">
      <c r="A69" s="3">
        <f t="shared" si="24"/>
        <v>30</v>
      </c>
      <c r="B69" s="96">
        <v>4</v>
      </c>
      <c r="C69" s="97" t="s">
        <v>142</v>
      </c>
      <c r="D69" s="98">
        <v>10</v>
      </c>
      <c r="E69" s="99"/>
      <c r="F69" s="100" t="s">
        <v>48</v>
      </c>
      <c r="G69" s="101">
        <f t="shared" si="4"/>
        <v>74</v>
      </c>
      <c r="H69" s="101">
        <f t="shared" si="5"/>
        <v>63</v>
      </c>
      <c r="I69" s="102">
        <f t="shared" si="6"/>
        <v>26438045</v>
      </c>
      <c r="J69" s="102" t="e">
        <f>SUMIF($AN$4:$AN$22,D69,#REF!)</f>
        <v>#REF!</v>
      </c>
      <c r="K69" s="103" t="e">
        <f t="shared" si="7"/>
        <v>#REF!</v>
      </c>
      <c r="L69" s="104" t="e">
        <f>SUMIF($AN$4:$AN$22,D69,#REF!)</f>
        <v>#REF!</v>
      </c>
      <c r="M69" s="105" t="e">
        <f t="shared" si="8"/>
        <v>#REF!</v>
      </c>
      <c r="N69" s="105" t="e">
        <f t="shared" si="9"/>
        <v>#REF!</v>
      </c>
      <c r="O69" s="105" t="e">
        <f t="shared" si="10"/>
        <v>#REF!</v>
      </c>
      <c r="P69" s="105" t="e">
        <f t="shared" si="11"/>
        <v>#REF!</v>
      </c>
      <c r="Q69" s="106" t="e">
        <f t="shared" si="12"/>
        <v>#REF!</v>
      </c>
      <c r="R69" s="105" t="e">
        <f t="shared" si="12"/>
        <v>#REF!</v>
      </c>
      <c r="S69" s="105" t="e">
        <f t="shared" si="13"/>
        <v>#REF!</v>
      </c>
      <c r="T69" s="105"/>
      <c r="U69" s="105" t="e">
        <f t="shared" si="14"/>
        <v>#REF!</v>
      </c>
      <c r="V69" s="105" t="e">
        <f t="shared" si="15"/>
        <v>#REF!</v>
      </c>
      <c r="W69" s="105" t="e">
        <f t="shared" si="16"/>
        <v>#REF!</v>
      </c>
      <c r="X69" s="106" t="e">
        <f t="shared" si="17"/>
        <v>#REF!</v>
      </c>
      <c r="Y69" s="106" t="e">
        <f t="shared" si="18"/>
        <v>#REF!</v>
      </c>
      <c r="Z69" s="105" t="e">
        <f t="shared" si="19"/>
        <v>#REF!</v>
      </c>
      <c r="AA69" s="105" t="e">
        <f t="shared" si="20"/>
        <v>#REF!</v>
      </c>
      <c r="AB69" s="105"/>
      <c r="AC69" s="107" t="str">
        <f t="shared" si="21"/>
        <v>BERTAHAP</v>
      </c>
      <c r="AD69" s="108">
        <f t="shared" si="22"/>
        <v>0</v>
      </c>
      <c r="AE69" s="109">
        <v>2</v>
      </c>
      <c r="AF69" s="110"/>
      <c r="AG69" s="105" t="e">
        <f>IF(AF69&gt;#REF!,"LB","KR")</f>
        <v>#REF!</v>
      </c>
      <c r="AH69" s="110">
        <v>1423861000</v>
      </c>
      <c r="AI69" s="110">
        <v>1604918000</v>
      </c>
      <c r="AJ69" s="110">
        <v>1703906000</v>
      </c>
      <c r="AK69" s="111">
        <v>1808999000</v>
      </c>
      <c r="AL69" s="111">
        <v>1703906000</v>
      </c>
      <c r="AM69" s="110">
        <v>1808999000</v>
      </c>
      <c r="AN69" s="110" t="e">
        <f t="shared" si="23"/>
        <v>#REF!</v>
      </c>
    </row>
    <row r="70" spans="1:40">
      <c r="A70" s="3">
        <f t="shared" si="24"/>
        <v>31</v>
      </c>
      <c r="B70" s="96">
        <v>5</v>
      </c>
      <c r="C70" s="97" t="s">
        <v>142</v>
      </c>
      <c r="D70" s="96">
        <v>12</v>
      </c>
      <c r="E70" s="99"/>
      <c r="F70" s="100" t="s">
        <v>50</v>
      </c>
      <c r="G70" s="101">
        <f t="shared" si="4"/>
        <v>67</v>
      </c>
      <c r="H70" s="101">
        <f t="shared" si="5"/>
        <v>57</v>
      </c>
      <c r="I70" s="102">
        <f t="shared" si="6"/>
        <v>26438045</v>
      </c>
      <c r="J70" s="102" t="e">
        <f>SUMIF($AN$4:$AN$22,D70,#REF!)</f>
        <v>#REF!</v>
      </c>
      <c r="K70" s="103" t="e">
        <f t="shared" si="7"/>
        <v>#REF!</v>
      </c>
      <c r="L70" s="104" t="e">
        <f>SUMIF($AN$4:$AN$22,D70,#REF!)</f>
        <v>#REF!</v>
      </c>
      <c r="M70" s="105" t="e">
        <f t="shared" si="8"/>
        <v>#REF!</v>
      </c>
      <c r="N70" s="105" t="e">
        <f t="shared" si="9"/>
        <v>#REF!</v>
      </c>
      <c r="O70" s="105" t="e">
        <f t="shared" si="10"/>
        <v>#REF!</v>
      </c>
      <c r="P70" s="105" t="e">
        <f t="shared" si="11"/>
        <v>#REF!</v>
      </c>
      <c r="Q70" s="106" t="e">
        <f t="shared" si="12"/>
        <v>#REF!</v>
      </c>
      <c r="R70" s="105" t="e">
        <f t="shared" si="12"/>
        <v>#REF!</v>
      </c>
      <c r="S70" s="105" t="e">
        <f t="shared" si="13"/>
        <v>#REF!</v>
      </c>
      <c r="T70" s="105"/>
      <c r="U70" s="105" t="e">
        <f t="shared" si="14"/>
        <v>#REF!</v>
      </c>
      <c r="V70" s="105" t="e">
        <f t="shared" si="15"/>
        <v>#REF!</v>
      </c>
      <c r="W70" s="105" t="e">
        <f t="shared" si="16"/>
        <v>#REF!</v>
      </c>
      <c r="X70" s="106" t="e">
        <f t="shared" si="17"/>
        <v>#REF!</v>
      </c>
      <c r="Y70" s="106" t="e">
        <f t="shared" si="18"/>
        <v>#REF!</v>
      </c>
      <c r="Z70" s="105" t="e">
        <f t="shared" si="19"/>
        <v>#REF!</v>
      </c>
      <c r="AA70" s="105" t="e">
        <f t="shared" si="20"/>
        <v>#REF!</v>
      </c>
      <c r="AB70" s="105"/>
      <c r="AC70" s="107" t="str">
        <f t="shared" si="21"/>
        <v>BERTAHAP</v>
      </c>
      <c r="AD70" s="108">
        <f t="shared" si="22"/>
        <v>0</v>
      </c>
      <c r="AE70" s="109">
        <v>2</v>
      </c>
      <c r="AF70" s="110"/>
      <c r="AG70" s="105" t="e">
        <f>IF(AF70&gt;#REF!,"LB","KR")</f>
        <v>#REF!</v>
      </c>
      <c r="AH70" s="110">
        <v>1288255000</v>
      </c>
      <c r="AI70" s="110">
        <v>1452069000</v>
      </c>
      <c r="AJ70" s="110">
        <v>1541629000</v>
      </c>
      <c r="AK70" s="111">
        <v>1636714000</v>
      </c>
      <c r="AL70" s="111">
        <v>1541629000</v>
      </c>
      <c r="AM70" s="110">
        <v>1636714000</v>
      </c>
      <c r="AN70" s="110" t="e">
        <f t="shared" si="23"/>
        <v>#REF!</v>
      </c>
    </row>
    <row r="71" spans="1:40">
      <c r="A71" s="3">
        <f t="shared" si="24"/>
        <v>32</v>
      </c>
      <c r="B71" s="96">
        <v>6</v>
      </c>
      <c r="C71" s="97" t="s">
        <v>142</v>
      </c>
      <c r="D71" s="96">
        <v>18</v>
      </c>
      <c r="E71" s="99"/>
      <c r="F71" s="100" t="s">
        <v>54</v>
      </c>
      <c r="G71" s="101">
        <f t="shared" si="4"/>
        <v>97</v>
      </c>
      <c r="H71" s="101">
        <f t="shared" si="5"/>
        <v>85</v>
      </c>
      <c r="I71" s="102">
        <f t="shared" si="6"/>
        <v>26438045</v>
      </c>
      <c r="J71" s="102" t="e">
        <f>SUMIF($AN$4:$AN$22,D71,#REF!)</f>
        <v>#REF!</v>
      </c>
      <c r="K71" s="103" t="e">
        <f t="shared" si="7"/>
        <v>#REF!</v>
      </c>
      <c r="L71" s="104" t="e">
        <f>SUMIF($AN$4:$AN$22,D71,#REF!)</f>
        <v>#REF!</v>
      </c>
      <c r="M71" s="105" t="e">
        <f t="shared" si="8"/>
        <v>#REF!</v>
      </c>
      <c r="N71" s="105" t="e">
        <f t="shared" si="9"/>
        <v>#REF!</v>
      </c>
      <c r="O71" s="105" t="e">
        <f t="shared" si="10"/>
        <v>#REF!</v>
      </c>
      <c r="P71" s="105" t="e">
        <f t="shared" si="11"/>
        <v>#REF!</v>
      </c>
      <c r="Q71" s="106" t="e">
        <f t="shared" si="12"/>
        <v>#REF!</v>
      </c>
      <c r="R71" s="105" t="e">
        <f t="shared" si="12"/>
        <v>#REF!</v>
      </c>
      <c r="S71" s="105" t="e">
        <f t="shared" si="13"/>
        <v>#REF!</v>
      </c>
      <c r="T71" s="105"/>
      <c r="U71" s="105" t="e">
        <f t="shared" si="14"/>
        <v>#REF!</v>
      </c>
      <c r="V71" s="105" t="e">
        <f t="shared" si="15"/>
        <v>#REF!</v>
      </c>
      <c r="W71" s="105" t="e">
        <f t="shared" si="16"/>
        <v>#REF!</v>
      </c>
      <c r="X71" s="106" t="e">
        <f t="shared" si="17"/>
        <v>#REF!</v>
      </c>
      <c r="Y71" s="106" t="e">
        <f t="shared" si="18"/>
        <v>#REF!</v>
      </c>
      <c r="Z71" s="105" t="e">
        <f t="shared" si="19"/>
        <v>#REF!</v>
      </c>
      <c r="AA71" s="105" t="e">
        <f t="shared" si="20"/>
        <v>#REF!</v>
      </c>
      <c r="AB71" s="105"/>
      <c r="AC71" s="107" t="str">
        <f t="shared" si="21"/>
        <v>BERTAHAP</v>
      </c>
      <c r="AD71" s="108">
        <f t="shared" si="22"/>
        <v>0</v>
      </c>
      <c r="AE71" s="109">
        <v>2</v>
      </c>
      <c r="AF71" s="110"/>
      <c r="AG71" s="105" t="e">
        <f>IF(AF71&gt;#REF!,"LB","KR")</f>
        <v>#REF!</v>
      </c>
      <c r="AH71" s="110">
        <v>1921081000</v>
      </c>
      <c r="AI71" s="110">
        <v>2165366000</v>
      </c>
      <c r="AJ71" s="110">
        <v>2298921000</v>
      </c>
      <c r="AK71" s="111">
        <v>2440713000</v>
      </c>
      <c r="AL71" s="111">
        <v>2298921000</v>
      </c>
      <c r="AM71" s="110">
        <v>2440713000</v>
      </c>
      <c r="AN71" s="110" t="e">
        <f t="shared" si="23"/>
        <v>#REF!</v>
      </c>
    </row>
    <row r="72" spans="1:40">
      <c r="A72" s="3">
        <f t="shared" si="24"/>
        <v>33</v>
      </c>
      <c r="B72" s="96">
        <v>7</v>
      </c>
      <c r="C72" s="97" t="s">
        <v>142</v>
      </c>
      <c r="D72" s="96">
        <v>20</v>
      </c>
      <c r="E72" s="99"/>
      <c r="F72" s="100" t="s">
        <v>70</v>
      </c>
      <c r="G72" s="101">
        <f t="shared" si="4"/>
        <v>60</v>
      </c>
      <c r="H72" s="101">
        <f t="shared" si="5"/>
        <v>51</v>
      </c>
      <c r="I72" s="102">
        <f t="shared" si="6"/>
        <v>26438045</v>
      </c>
      <c r="J72" s="102" t="e">
        <f>SUMIF($AN$4:$AN$22,D72,#REF!)</f>
        <v>#REF!</v>
      </c>
      <c r="K72" s="103" t="e">
        <f t="shared" si="7"/>
        <v>#REF!</v>
      </c>
      <c r="L72" s="104" t="e">
        <f>SUMIF($AN$4:$AN$22,D72,#REF!)</f>
        <v>#REF!</v>
      </c>
      <c r="M72" s="105" t="e">
        <f t="shared" si="8"/>
        <v>#REF!</v>
      </c>
      <c r="N72" s="105" t="e">
        <f t="shared" si="9"/>
        <v>#REF!</v>
      </c>
      <c r="O72" s="105" t="e">
        <f t="shared" si="10"/>
        <v>#REF!</v>
      </c>
      <c r="P72" s="105" t="e">
        <f t="shared" si="11"/>
        <v>#REF!</v>
      </c>
      <c r="Q72" s="106" t="e">
        <f t="shared" si="12"/>
        <v>#REF!</v>
      </c>
      <c r="R72" s="105" t="e">
        <f t="shared" si="12"/>
        <v>#REF!</v>
      </c>
      <c r="S72" s="105" t="e">
        <f t="shared" si="13"/>
        <v>#REF!</v>
      </c>
      <c r="T72" s="105"/>
      <c r="U72" s="105" t="e">
        <f t="shared" si="14"/>
        <v>#REF!</v>
      </c>
      <c r="V72" s="105" t="e">
        <f t="shared" si="15"/>
        <v>#REF!</v>
      </c>
      <c r="W72" s="105" t="e">
        <f t="shared" si="16"/>
        <v>#REF!</v>
      </c>
      <c r="X72" s="106" t="e">
        <f t="shared" si="17"/>
        <v>#REF!</v>
      </c>
      <c r="Y72" s="106" t="e">
        <f t="shared" si="18"/>
        <v>#REF!</v>
      </c>
      <c r="Z72" s="105" t="e">
        <f t="shared" si="19"/>
        <v>#REF!</v>
      </c>
      <c r="AA72" s="105" t="e">
        <f t="shared" si="20"/>
        <v>#REF!</v>
      </c>
      <c r="AB72" s="105"/>
      <c r="AC72" s="107" t="str">
        <f t="shared" si="21"/>
        <v>BERTAHAP</v>
      </c>
      <c r="AD72" s="108">
        <f t="shared" si="22"/>
        <v>0</v>
      </c>
      <c r="AE72" s="109">
        <v>2</v>
      </c>
      <c r="AF72" s="110"/>
      <c r="AG72" s="105" t="e">
        <f>IF(AF72&gt;#REF!,"LB","KR")</f>
        <v>#REF!</v>
      </c>
      <c r="AH72" s="110">
        <v>1152649000</v>
      </c>
      <c r="AI72" s="110">
        <v>1299220000</v>
      </c>
      <c r="AJ72" s="110">
        <v>1379353000</v>
      </c>
      <c r="AK72" s="111">
        <v>1464428000</v>
      </c>
      <c r="AL72" s="111">
        <v>1379353000</v>
      </c>
      <c r="AM72" s="110">
        <v>1464428000</v>
      </c>
      <c r="AN72" s="110" t="e">
        <f t="shared" si="23"/>
        <v>#REF!</v>
      </c>
    </row>
    <row r="73" spans="1:40">
      <c r="A73" s="3">
        <f t="shared" si="24"/>
        <v>34</v>
      </c>
      <c r="B73" s="96">
        <v>8</v>
      </c>
      <c r="C73" s="97" t="s">
        <v>142</v>
      </c>
      <c r="D73" s="96">
        <v>22</v>
      </c>
      <c r="E73" s="99"/>
      <c r="F73" s="100" t="s">
        <v>89</v>
      </c>
      <c r="G73" s="101">
        <f t="shared" si="4"/>
        <v>81</v>
      </c>
      <c r="H73" s="101">
        <f t="shared" si="5"/>
        <v>70</v>
      </c>
      <c r="I73" s="102">
        <f t="shared" si="6"/>
        <v>26438045</v>
      </c>
      <c r="J73" s="102" t="e">
        <f>SUMIF($AN$4:$AN$22,D73,#REF!)</f>
        <v>#REF!</v>
      </c>
      <c r="K73" s="103" t="e">
        <f t="shared" si="7"/>
        <v>#REF!</v>
      </c>
      <c r="L73" s="104" t="e">
        <f>SUMIF($AN$4:$AN$22,D73,#REF!)</f>
        <v>#REF!</v>
      </c>
      <c r="M73" s="105" t="e">
        <f t="shared" si="8"/>
        <v>#REF!</v>
      </c>
      <c r="N73" s="105" t="e">
        <f t="shared" si="9"/>
        <v>#REF!</v>
      </c>
      <c r="O73" s="105" t="e">
        <f t="shared" si="10"/>
        <v>#REF!</v>
      </c>
      <c r="P73" s="105" t="e">
        <f t="shared" si="11"/>
        <v>#REF!</v>
      </c>
      <c r="Q73" s="106" t="e">
        <f t="shared" si="12"/>
        <v>#REF!</v>
      </c>
      <c r="R73" s="105" t="e">
        <f t="shared" si="12"/>
        <v>#REF!</v>
      </c>
      <c r="S73" s="105" t="e">
        <f t="shared" si="13"/>
        <v>#REF!</v>
      </c>
      <c r="T73" s="105"/>
      <c r="U73" s="105" t="e">
        <f t="shared" si="14"/>
        <v>#REF!</v>
      </c>
      <c r="V73" s="105" t="e">
        <f t="shared" si="15"/>
        <v>#REF!</v>
      </c>
      <c r="W73" s="105" t="e">
        <f t="shared" si="16"/>
        <v>#REF!</v>
      </c>
      <c r="X73" s="106" t="e">
        <f t="shared" si="17"/>
        <v>#REF!</v>
      </c>
      <c r="Y73" s="106" t="e">
        <f t="shared" si="18"/>
        <v>#REF!</v>
      </c>
      <c r="Z73" s="105" t="e">
        <f t="shared" si="19"/>
        <v>#REF!</v>
      </c>
      <c r="AA73" s="105" t="e">
        <f t="shared" si="20"/>
        <v>#REF!</v>
      </c>
      <c r="AB73" s="105"/>
      <c r="AC73" s="107" t="str">
        <f t="shared" si="21"/>
        <v>BERTAHAP</v>
      </c>
      <c r="AD73" s="108">
        <f t="shared" si="22"/>
        <v>0</v>
      </c>
      <c r="AE73" s="109">
        <v>2</v>
      </c>
      <c r="AF73" s="110"/>
      <c r="AG73" s="105" t="e">
        <f>IF(AF73&gt;#REF!,"LB","KR")</f>
        <v>#REF!</v>
      </c>
      <c r="AH73" s="110">
        <v>1650113000</v>
      </c>
      <c r="AI73" s="110">
        <v>1859941000</v>
      </c>
      <c r="AJ73" s="110">
        <v>1974658000</v>
      </c>
      <c r="AK73" s="111">
        <v>2096451000</v>
      </c>
      <c r="AL73" s="111">
        <v>1974658000</v>
      </c>
      <c r="AM73" s="110">
        <v>2096451000</v>
      </c>
      <c r="AN73" s="110" t="e">
        <f t="shared" si="23"/>
        <v>#REF!</v>
      </c>
    </row>
    <row r="74" spans="1:40">
      <c r="A74" s="3">
        <f t="shared" si="24"/>
        <v>35</v>
      </c>
      <c r="B74" s="96">
        <v>1</v>
      </c>
      <c r="C74" s="97" t="s">
        <v>143</v>
      </c>
      <c r="D74" s="98" t="s">
        <v>24</v>
      </c>
      <c r="E74" s="99"/>
      <c r="F74" s="100" t="s">
        <v>39</v>
      </c>
      <c r="G74" s="101">
        <f t="shared" si="4"/>
        <v>113</v>
      </c>
      <c r="H74" s="101">
        <f t="shared" si="5"/>
        <v>101</v>
      </c>
      <c r="I74" s="102">
        <f t="shared" si="6"/>
        <v>26438045</v>
      </c>
      <c r="J74" s="102" t="e">
        <f>SUMIF($AN$4:$AN$22,D74,#REF!)</f>
        <v>#REF!</v>
      </c>
      <c r="K74" s="103" t="e">
        <f t="shared" si="7"/>
        <v>#REF!</v>
      </c>
      <c r="L74" s="104" t="e">
        <f>SUMIF($AN$4:$AN$22,D74,#REF!)</f>
        <v>#REF!</v>
      </c>
      <c r="M74" s="105" t="e">
        <f t="shared" si="8"/>
        <v>#REF!</v>
      </c>
      <c r="N74" s="105" t="e">
        <f t="shared" si="9"/>
        <v>#REF!</v>
      </c>
      <c r="O74" s="105" t="e">
        <f t="shared" si="10"/>
        <v>#REF!</v>
      </c>
      <c r="P74" s="105" t="e">
        <f t="shared" si="11"/>
        <v>#REF!</v>
      </c>
      <c r="Q74" s="106" t="e">
        <f t="shared" si="12"/>
        <v>#REF!</v>
      </c>
      <c r="R74" s="105" t="e">
        <f t="shared" si="12"/>
        <v>#REF!</v>
      </c>
      <c r="S74" s="105" t="e">
        <f t="shared" si="13"/>
        <v>#REF!</v>
      </c>
      <c r="T74" s="105"/>
      <c r="U74" s="105" t="e">
        <f t="shared" si="14"/>
        <v>#REF!</v>
      </c>
      <c r="V74" s="105" t="e">
        <f t="shared" si="15"/>
        <v>#REF!</v>
      </c>
      <c r="W74" s="105" t="e">
        <f t="shared" si="16"/>
        <v>#REF!</v>
      </c>
      <c r="X74" s="106" t="e">
        <f t="shared" si="17"/>
        <v>#REF!</v>
      </c>
      <c r="Y74" s="106" t="e">
        <f t="shared" si="18"/>
        <v>#REF!</v>
      </c>
      <c r="Z74" s="105" t="e">
        <f t="shared" si="19"/>
        <v>#REF!</v>
      </c>
      <c r="AA74" s="105" t="e">
        <f t="shared" si="20"/>
        <v>#REF!</v>
      </c>
      <c r="AB74" s="105"/>
      <c r="AC74" s="107" t="str">
        <f t="shared" si="21"/>
        <v>BERTAHAP</v>
      </c>
      <c r="AD74" s="108">
        <f t="shared" si="22"/>
        <v>0</v>
      </c>
      <c r="AE74" s="109">
        <v>2</v>
      </c>
      <c r="AF74" s="110"/>
      <c r="AG74" s="105" t="e">
        <f>IF(AF74&gt;#REF!,"LB","KR")</f>
        <v>#REF!</v>
      </c>
      <c r="AH74" s="110">
        <v>2355105000</v>
      </c>
      <c r="AI74" s="110">
        <v>2654579000</v>
      </c>
      <c r="AJ74" s="110">
        <v>2818308000</v>
      </c>
      <c r="AK74" s="111">
        <v>2992135000</v>
      </c>
      <c r="AL74" s="111">
        <v>2818308000</v>
      </c>
      <c r="AM74" s="110">
        <v>2992135000</v>
      </c>
      <c r="AN74" s="110" t="e">
        <f t="shared" si="23"/>
        <v>#REF!</v>
      </c>
    </row>
    <row r="75" spans="1:40">
      <c r="A75" s="3">
        <f t="shared" si="24"/>
        <v>36</v>
      </c>
      <c r="B75" s="96">
        <v>2</v>
      </c>
      <c r="C75" s="97" t="s">
        <v>143</v>
      </c>
      <c r="D75" s="98" t="s">
        <v>35</v>
      </c>
      <c r="E75" s="99"/>
      <c r="F75" s="100" t="s">
        <v>42</v>
      </c>
      <c r="G75" s="101">
        <f t="shared" si="4"/>
        <v>78</v>
      </c>
      <c r="H75" s="101">
        <f t="shared" si="5"/>
        <v>66</v>
      </c>
      <c r="I75" s="102">
        <f t="shared" si="6"/>
        <v>26438045</v>
      </c>
      <c r="J75" s="102" t="e">
        <f>SUMIF($AN$4:$AN$22,D75,#REF!)</f>
        <v>#REF!</v>
      </c>
      <c r="K75" s="103" t="e">
        <f t="shared" si="7"/>
        <v>#REF!</v>
      </c>
      <c r="L75" s="104" t="e">
        <f>SUMIF($AN$4:$AN$22,D75,#REF!)</f>
        <v>#REF!</v>
      </c>
      <c r="M75" s="105" t="e">
        <f t="shared" si="8"/>
        <v>#REF!</v>
      </c>
      <c r="N75" s="105" t="e">
        <f t="shared" si="9"/>
        <v>#REF!</v>
      </c>
      <c r="O75" s="105" t="e">
        <f t="shared" si="10"/>
        <v>#REF!</v>
      </c>
      <c r="P75" s="105" t="e">
        <f t="shared" si="11"/>
        <v>#REF!</v>
      </c>
      <c r="Q75" s="106" t="e">
        <f t="shared" si="12"/>
        <v>#REF!</v>
      </c>
      <c r="R75" s="105" t="e">
        <f t="shared" si="12"/>
        <v>#REF!</v>
      </c>
      <c r="S75" s="105" t="e">
        <f t="shared" si="13"/>
        <v>#REF!</v>
      </c>
      <c r="T75" s="105"/>
      <c r="U75" s="105" t="e">
        <f t="shared" si="14"/>
        <v>#REF!</v>
      </c>
      <c r="V75" s="105" t="e">
        <f t="shared" si="15"/>
        <v>#REF!</v>
      </c>
      <c r="W75" s="105" t="e">
        <f t="shared" si="16"/>
        <v>#REF!</v>
      </c>
      <c r="X75" s="106" t="e">
        <f t="shared" si="17"/>
        <v>#REF!</v>
      </c>
      <c r="Y75" s="106" t="e">
        <f t="shared" si="18"/>
        <v>#REF!</v>
      </c>
      <c r="Z75" s="105" t="e">
        <f t="shared" si="19"/>
        <v>#REF!</v>
      </c>
      <c r="AA75" s="105" t="e">
        <f t="shared" si="20"/>
        <v>#REF!</v>
      </c>
      <c r="AB75" s="105"/>
      <c r="AC75" s="107" t="str">
        <f t="shared" si="21"/>
        <v>BERTAHAP</v>
      </c>
      <c r="AD75" s="108">
        <f t="shared" si="22"/>
        <v>0</v>
      </c>
      <c r="AE75" s="109">
        <v>2</v>
      </c>
      <c r="AF75" s="110"/>
      <c r="AG75" s="105" t="e">
        <f>IF(AF75&gt;#REF!,"LB","KR")</f>
        <v>#REF!</v>
      </c>
      <c r="AH75" s="110">
        <v>1506580000</v>
      </c>
      <c r="AI75" s="110">
        <v>1698156000</v>
      </c>
      <c r="AJ75" s="110">
        <v>1802895000</v>
      </c>
      <c r="AK75" s="111">
        <v>1914093000</v>
      </c>
      <c r="AL75" s="111">
        <v>1802895000</v>
      </c>
      <c r="AM75" s="110">
        <v>1914093000</v>
      </c>
      <c r="AN75" s="110" t="e">
        <f t="shared" si="23"/>
        <v>#REF!</v>
      </c>
    </row>
    <row r="76" spans="1:40">
      <c r="A76" s="3">
        <f t="shared" si="24"/>
        <v>37</v>
      </c>
      <c r="B76" s="96">
        <v>3</v>
      </c>
      <c r="C76" s="97" t="s">
        <v>143</v>
      </c>
      <c r="D76" s="98" t="s">
        <v>41</v>
      </c>
      <c r="E76" s="99"/>
      <c r="F76" s="100" t="s">
        <v>45</v>
      </c>
      <c r="G76" s="101">
        <f t="shared" si="4"/>
        <v>60</v>
      </c>
      <c r="H76" s="101">
        <f t="shared" si="5"/>
        <v>52</v>
      </c>
      <c r="I76" s="102">
        <f t="shared" si="6"/>
        <v>26438045</v>
      </c>
      <c r="J76" s="102" t="e">
        <f>SUMIF($AN$4:$AN$22,D76,#REF!)</f>
        <v>#REF!</v>
      </c>
      <c r="K76" s="103" t="e">
        <f t="shared" si="7"/>
        <v>#REF!</v>
      </c>
      <c r="L76" s="104" t="e">
        <f>SUMIF($AN$4:$AN$22,D76,#REF!)</f>
        <v>#REF!</v>
      </c>
      <c r="M76" s="105" t="e">
        <f t="shared" si="8"/>
        <v>#REF!</v>
      </c>
      <c r="N76" s="105" t="e">
        <f t="shared" si="9"/>
        <v>#REF!</v>
      </c>
      <c r="O76" s="105" t="e">
        <f t="shared" si="10"/>
        <v>#REF!</v>
      </c>
      <c r="P76" s="105" t="e">
        <f t="shared" si="11"/>
        <v>#REF!</v>
      </c>
      <c r="Q76" s="106" t="e">
        <f t="shared" si="12"/>
        <v>#REF!</v>
      </c>
      <c r="R76" s="105" t="e">
        <f t="shared" si="12"/>
        <v>#REF!</v>
      </c>
      <c r="S76" s="105" t="e">
        <f t="shared" si="13"/>
        <v>#REF!</v>
      </c>
      <c r="T76" s="105"/>
      <c r="U76" s="105" t="e">
        <f t="shared" si="14"/>
        <v>#REF!</v>
      </c>
      <c r="V76" s="105" t="e">
        <f t="shared" si="15"/>
        <v>#REF!</v>
      </c>
      <c r="W76" s="105" t="e">
        <f t="shared" si="16"/>
        <v>#REF!</v>
      </c>
      <c r="X76" s="106" t="e">
        <f t="shared" si="17"/>
        <v>#REF!</v>
      </c>
      <c r="Y76" s="106" t="e">
        <f t="shared" si="18"/>
        <v>#REF!</v>
      </c>
      <c r="Z76" s="105" t="e">
        <f t="shared" si="19"/>
        <v>#REF!</v>
      </c>
      <c r="AA76" s="105" t="e">
        <f t="shared" si="20"/>
        <v>#REF!</v>
      </c>
      <c r="AB76" s="105"/>
      <c r="AC76" s="107" t="str">
        <f t="shared" si="21"/>
        <v>BERTAHAP</v>
      </c>
      <c r="AD76" s="108">
        <f t="shared" si="22"/>
        <v>0</v>
      </c>
      <c r="AE76" s="109">
        <v>2</v>
      </c>
      <c r="AF76" s="110"/>
      <c r="AG76" s="105" t="e">
        <f>IF(AF76&gt;#REF!,"LB","KR")</f>
        <v>#REF!</v>
      </c>
      <c r="AH76" s="110">
        <v>1187003000</v>
      </c>
      <c r="AI76" s="110">
        <v>1337941000</v>
      </c>
      <c r="AJ76" s="110">
        <v>1420463000</v>
      </c>
      <c r="AK76" s="111">
        <v>1508074000</v>
      </c>
      <c r="AL76" s="111">
        <v>1420463000</v>
      </c>
      <c r="AM76" s="110">
        <v>1508074000</v>
      </c>
      <c r="AN76" s="110" t="e">
        <f t="shared" ref="AN76:AN138" si="25">ROUNDUP((AA76*(1+$J$5)),-3)</f>
        <v>#REF!</v>
      </c>
    </row>
    <row r="77" spans="1:40">
      <c r="A77" s="3">
        <f t="shared" si="24"/>
        <v>38</v>
      </c>
      <c r="B77" s="96">
        <v>4</v>
      </c>
      <c r="C77" s="97" t="s">
        <v>143</v>
      </c>
      <c r="D77" s="98">
        <v>10</v>
      </c>
      <c r="E77" s="99"/>
      <c r="F77" s="100" t="s">
        <v>48</v>
      </c>
      <c r="G77" s="101">
        <f t="shared" si="4"/>
        <v>74</v>
      </c>
      <c r="H77" s="101">
        <f t="shared" si="5"/>
        <v>63</v>
      </c>
      <c r="I77" s="102">
        <f t="shared" si="6"/>
        <v>26438045</v>
      </c>
      <c r="J77" s="102" t="e">
        <f>SUMIF($AN$4:$AN$22,D77,#REF!)</f>
        <v>#REF!</v>
      </c>
      <c r="K77" s="103" t="e">
        <f t="shared" si="7"/>
        <v>#REF!</v>
      </c>
      <c r="L77" s="104" t="e">
        <f>SUMIF($AN$4:$AN$22,D77,#REF!)</f>
        <v>#REF!</v>
      </c>
      <c r="M77" s="105" t="e">
        <f t="shared" si="8"/>
        <v>#REF!</v>
      </c>
      <c r="N77" s="105" t="e">
        <f t="shared" si="9"/>
        <v>#REF!</v>
      </c>
      <c r="O77" s="105" t="e">
        <f t="shared" si="10"/>
        <v>#REF!</v>
      </c>
      <c r="P77" s="105" t="e">
        <f t="shared" si="11"/>
        <v>#REF!</v>
      </c>
      <c r="Q77" s="106" t="e">
        <f t="shared" si="12"/>
        <v>#REF!</v>
      </c>
      <c r="R77" s="105" t="e">
        <f t="shared" si="12"/>
        <v>#REF!</v>
      </c>
      <c r="S77" s="105" t="e">
        <f t="shared" si="13"/>
        <v>#REF!</v>
      </c>
      <c r="T77" s="105"/>
      <c r="U77" s="105" t="e">
        <f t="shared" si="14"/>
        <v>#REF!</v>
      </c>
      <c r="V77" s="105" t="e">
        <f t="shared" si="15"/>
        <v>#REF!</v>
      </c>
      <c r="W77" s="105" t="e">
        <f t="shared" si="16"/>
        <v>#REF!</v>
      </c>
      <c r="X77" s="106" t="e">
        <f t="shared" si="17"/>
        <v>#REF!</v>
      </c>
      <c r="Y77" s="106" t="e">
        <f t="shared" si="18"/>
        <v>#REF!</v>
      </c>
      <c r="Z77" s="105" t="e">
        <f t="shared" si="19"/>
        <v>#REF!</v>
      </c>
      <c r="AA77" s="105" t="e">
        <f t="shared" si="20"/>
        <v>#REF!</v>
      </c>
      <c r="AB77" s="105"/>
      <c r="AC77" s="107" t="str">
        <f t="shared" si="21"/>
        <v>BERTAHAP</v>
      </c>
      <c r="AD77" s="108">
        <f t="shared" si="22"/>
        <v>0</v>
      </c>
      <c r="AE77" s="109">
        <v>2</v>
      </c>
      <c r="AF77" s="110"/>
      <c r="AG77" s="105" t="e">
        <f>IF(AF77&gt;#REF!,"LB","KR")</f>
        <v>#REF!</v>
      </c>
      <c r="AH77" s="110">
        <v>1438099000</v>
      </c>
      <c r="AI77" s="110">
        <v>1620967000</v>
      </c>
      <c r="AJ77" s="110">
        <v>1720945000</v>
      </c>
      <c r="AK77" s="111">
        <v>1827089000</v>
      </c>
      <c r="AL77" s="111">
        <v>1720945000</v>
      </c>
      <c r="AM77" s="110">
        <v>1827089000</v>
      </c>
      <c r="AN77" s="110" t="e">
        <f t="shared" si="25"/>
        <v>#REF!</v>
      </c>
    </row>
    <row r="78" spans="1:40">
      <c r="A78" s="3">
        <f t="shared" si="24"/>
        <v>39</v>
      </c>
      <c r="B78" s="96">
        <v>5</v>
      </c>
      <c r="C78" s="97" t="s">
        <v>143</v>
      </c>
      <c r="D78" s="96">
        <v>12</v>
      </c>
      <c r="E78" s="99"/>
      <c r="F78" s="100" t="s">
        <v>50</v>
      </c>
      <c r="G78" s="101">
        <f t="shared" si="4"/>
        <v>67</v>
      </c>
      <c r="H78" s="101">
        <f t="shared" si="5"/>
        <v>57</v>
      </c>
      <c r="I78" s="102">
        <f t="shared" si="6"/>
        <v>26438045</v>
      </c>
      <c r="J78" s="102" t="e">
        <f>SUMIF($AN$4:$AN$22,D78,#REF!)</f>
        <v>#REF!</v>
      </c>
      <c r="K78" s="103" t="e">
        <f t="shared" si="7"/>
        <v>#REF!</v>
      </c>
      <c r="L78" s="104" t="e">
        <f>SUMIF($AN$4:$AN$22,D78,#REF!)</f>
        <v>#REF!</v>
      </c>
      <c r="M78" s="105" t="e">
        <f t="shared" si="8"/>
        <v>#REF!</v>
      </c>
      <c r="N78" s="105" t="e">
        <f t="shared" si="9"/>
        <v>#REF!</v>
      </c>
      <c r="O78" s="105" t="e">
        <f t="shared" si="10"/>
        <v>#REF!</v>
      </c>
      <c r="P78" s="105" t="e">
        <f t="shared" si="11"/>
        <v>#REF!</v>
      </c>
      <c r="Q78" s="106" t="e">
        <f t="shared" si="12"/>
        <v>#REF!</v>
      </c>
      <c r="R78" s="105" t="e">
        <f t="shared" si="12"/>
        <v>#REF!</v>
      </c>
      <c r="S78" s="105" t="e">
        <f t="shared" si="13"/>
        <v>#REF!</v>
      </c>
      <c r="T78" s="105"/>
      <c r="U78" s="105" t="e">
        <f t="shared" si="14"/>
        <v>#REF!</v>
      </c>
      <c r="V78" s="105" t="e">
        <f t="shared" si="15"/>
        <v>#REF!</v>
      </c>
      <c r="W78" s="105" t="e">
        <f t="shared" si="16"/>
        <v>#REF!</v>
      </c>
      <c r="X78" s="106" t="e">
        <f t="shared" si="17"/>
        <v>#REF!</v>
      </c>
      <c r="Y78" s="106" t="e">
        <f t="shared" si="18"/>
        <v>#REF!</v>
      </c>
      <c r="Z78" s="105" t="e">
        <f t="shared" si="19"/>
        <v>#REF!</v>
      </c>
      <c r="AA78" s="105" t="e">
        <f t="shared" si="20"/>
        <v>#REF!</v>
      </c>
      <c r="AB78" s="105"/>
      <c r="AC78" s="107" t="str">
        <f t="shared" si="21"/>
        <v>BERTAHAP</v>
      </c>
      <c r="AD78" s="108">
        <f t="shared" si="22"/>
        <v>0</v>
      </c>
      <c r="AE78" s="109">
        <v>2</v>
      </c>
      <c r="AF78" s="110"/>
      <c r="AG78" s="105" t="e">
        <f>IF(AF78&gt;#REF!,"LB","KR")</f>
        <v>#REF!</v>
      </c>
      <c r="AH78" s="110">
        <v>1288255000</v>
      </c>
      <c r="AI78" s="110">
        <v>1452069000</v>
      </c>
      <c r="AJ78" s="110">
        <v>1541629000</v>
      </c>
      <c r="AK78" s="111">
        <v>1636714000</v>
      </c>
      <c r="AL78" s="111">
        <v>1541629000</v>
      </c>
      <c r="AM78" s="110">
        <v>1636714000</v>
      </c>
      <c r="AN78" s="110" t="e">
        <f t="shared" si="25"/>
        <v>#REF!</v>
      </c>
    </row>
    <row r="79" spans="1:40">
      <c r="A79" s="3">
        <f t="shared" si="24"/>
        <v>40</v>
      </c>
      <c r="B79" s="96">
        <v>6</v>
      </c>
      <c r="C79" s="97" t="s">
        <v>143</v>
      </c>
      <c r="D79" s="96">
        <v>18</v>
      </c>
      <c r="E79" s="99"/>
      <c r="F79" s="100" t="s">
        <v>54</v>
      </c>
      <c r="G79" s="101">
        <f t="shared" si="4"/>
        <v>97</v>
      </c>
      <c r="H79" s="101">
        <f t="shared" si="5"/>
        <v>85</v>
      </c>
      <c r="I79" s="102">
        <f t="shared" si="6"/>
        <v>26438045</v>
      </c>
      <c r="J79" s="102" t="e">
        <f>SUMIF($AN$4:$AN$22,D79,#REF!)</f>
        <v>#REF!</v>
      </c>
      <c r="K79" s="103" t="e">
        <f t="shared" si="7"/>
        <v>#REF!</v>
      </c>
      <c r="L79" s="104" t="e">
        <f>SUMIF($AN$4:$AN$22,D79,#REF!)</f>
        <v>#REF!</v>
      </c>
      <c r="M79" s="105" t="e">
        <f t="shared" si="8"/>
        <v>#REF!</v>
      </c>
      <c r="N79" s="105" t="e">
        <f t="shared" si="9"/>
        <v>#REF!</v>
      </c>
      <c r="O79" s="105" t="e">
        <f t="shared" si="10"/>
        <v>#REF!</v>
      </c>
      <c r="P79" s="105" t="e">
        <f t="shared" si="11"/>
        <v>#REF!</v>
      </c>
      <c r="Q79" s="106" t="e">
        <f t="shared" si="12"/>
        <v>#REF!</v>
      </c>
      <c r="R79" s="105" t="e">
        <f t="shared" si="12"/>
        <v>#REF!</v>
      </c>
      <c r="S79" s="105" t="e">
        <f t="shared" si="13"/>
        <v>#REF!</v>
      </c>
      <c r="T79" s="105"/>
      <c r="U79" s="105" t="e">
        <f t="shared" si="14"/>
        <v>#REF!</v>
      </c>
      <c r="V79" s="105" t="e">
        <f t="shared" si="15"/>
        <v>#REF!</v>
      </c>
      <c r="W79" s="105" t="e">
        <f t="shared" si="16"/>
        <v>#REF!</v>
      </c>
      <c r="X79" s="106" t="e">
        <f t="shared" si="17"/>
        <v>#REF!</v>
      </c>
      <c r="Y79" s="106" t="e">
        <f t="shared" si="18"/>
        <v>#REF!</v>
      </c>
      <c r="Z79" s="105" t="e">
        <f t="shared" si="19"/>
        <v>#REF!</v>
      </c>
      <c r="AA79" s="105" t="e">
        <f t="shared" si="20"/>
        <v>#REF!</v>
      </c>
      <c r="AB79" s="105"/>
      <c r="AC79" s="107" t="str">
        <f t="shared" si="21"/>
        <v>BERTAHAP</v>
      </c>
      <c r="AD79" s="108">
        <f t="shared" si="22"/>
        <v>0</v>
      </c>
      <c r="AE79" s="109">
        <v>2</v>
      </c>
      <c r="AF79" s="110"/>
      <c r="AG79" s="105" t="e">
        <f>IF(AF79&gt;#REF!,"LB","KR")</f>
        <v>#REF!</v>
      </c>
      <c r="AH79" s="110">
        <v>1921081000</v>
      </c>
      <c r="AI79" s="110">
        <v>2165366000</v>
      </c>
      <c r="AJ79" s="110">
        <v>2298921000</v>
      </c>
      <c r="AK79" s="111">
        <v>2440713000</v>
      </c>
      <c r="AL79" s="111">
        <v>2298921000</v>
      </c>
      <c r="AM79" s="110">
        <v>2440713000</v>
      </c>
      <c r="AN79" s="110" t="e">
        <f t="shared" si="25"/>
        <v>#REF!</v>
      </c>
    </row>
    <row r="80" spans="1:40">
      <c r="A80" s="3">
        <f t="shared" si="24"/>
        <v>41</v>
      </c>
      <c r="B80" s="96">
        <v>7</v>
      </c>
      <c r="C80" s="97" t="s">
        <v>143</v>
      </c>
      <c r="D80" s="96">
        <v>20</v>
      </c>
      <c r="E80" s="99"/>
      <c r="F80" s="100" t="s">
        <v>70</v>
      </c>
      <c r="G80" s="101">
        <f t="shared" si="4"/>
        <v>60</v>
      </c>
      <c r="H80" s="101">
        <f t="shared" si="5"/>
        <v>51</v>
      </c>
      <c r="I80" s="102">
        <f t="shared" si="6"/>
        <v>26438045</v>
      </c>
      <c r="J80" s="102" t="e">
        <f>SUMIF($AN$4:$AN$22,D80,#REF!)</f>
        <v>#REF!</v>
      </c>
      <c r="K80" s="103" t="e">
        <f t="shared" si="7"/>
        <v>#REF!</v>
      </c>
      <c r="L80" s="104" t="e">
        <f>SUMIF($AN$4:$AN$22,D80,#REF!)</f>
        <v>#REF!</v>
      </c>
      <c r="M80" s="105" t="e">
        <f t="shared" si="8"/>
        <v>#REF!</v>
      </c>
      <c r="N80" s="105" t="e">
        <f t="shared" si="9"/>
        <v>#REF!</v>
      </c>
      <c r="O80" s="105" t="e">
        <f t="shared" si="10"/>
        <v>#REF!</v>
      </c>
      <c r="P80" s="105" t="e">
        <f t="shared" si="11"/>
        <v>#REF!</v>
      </c>
      <c r="Q80" s="106" t="e">
        <f t="shared" si="12"/>
        <v>#REF!</v>
      </c>
      <c r="R80" s="105" t="e">
        <f t="shared" si="12"/>
        <v>#REF!</v>
      </c>
      <c r="S80" s="105" t="e">
        <f t="shared" si="13"/>
        <v>#REF!</v>
      </c>
      <c r="T80" s="105"/>
      <c r="U80" s="105" t="e">
        <f t="shared" si="14"/>
        <v>#REF!</v>
      </c>
      <c r="V80" s="105" t="e">
        <f t="shared" si="15"/>
        <v>#REF!</v>
      </c>
      <c r="W80" s="105" t="e">
        <f t="shared" si="16"/>
        <v>#REF!</v>
      </c>
      <c r="X80" s="106" t="e">
        <f t="shared" si="17"/>
        <v>#REF!</v>
      </c>
      <c r="Y80" s="106" t="e">
        <f t="shared" si="18"/>
        <v>#REF!</v>
      </c>
      <c r="Z80" s="105" t="e">
        <f t="shared" si="19"/>
        <v>#REF!</v>
      </c>
      <c r="AA80" s="105" t="e">
        <f t="shared" si="20"/>
        <v>#REF!</v>
      </c>
      <c r="AB80" s="105"/>
      <c r="AC80" s="107" t="str">
        <f t="shared" si="21"/>
        <v>BERTAHAP</v>
      </c>
      <c r="AD80" s="108">
        <f t="shared" si="22"/>
        <v>0</v>
      </c>
      <c r="AE80" s="109">
        <v>2</v>
      </c>
      <c r="AF80" s="110"/>
      <c r="AG80" s="105" t="e">
        <f>IF(AF80&gt;#REF!,"LB","KR")</f>
        <v>#REF!</v>
      </c>
      <c r="AH80" s="110">
        <v>1164176000</v>
      </c>
      <c r="AI80" s="110">
        <v>1312212000</v>
      </c>
      <c r="AJ80" s="110">
        <v>1393146000</v>
      </c>
      <c r="AK80" s="111">
        <v>1479072000</v>
      </c>
      <c r="AL80" s="111">
        <v>1393146000</v>
      </c>
      <c r="AM80" s="110">
        <v>1479072000</v>
      </c>
      <c r="AN80" s="110" t="e">
        <f t="shared" si="25"/>
        <v>#REF!</v>
      </c>
    </row>
    <row r="81" spans="1:40">
      <c r="A81" s="3">
        <f t="shared" si="24"/>
        <v>42</v>
      </c>
      <c r="B81" s="96">
        <v>8</v>
      </c>
      <c r="C81" s="97" t="s">
        <v>143</v>
      </c>
      <c r="D81" s="96">
        <v>22</v>
      </c>
      <c r="E81" s="99"/>
      <c r="F81" s="100" t="s">
        <v>89</v>
      </c>
      <c r="G81" s="101">
        <f t="shared" si="4"/>
        <v>81</v>
      </c>
      <c r="H81" s="101">
        <f t="shared" si="5"/>
        <v>70</v>
      </c>
      <c r="I81" s="102">
        <f t="shared" si="6"/>
        <v>26438045</v>
      </c>
      <c r="J81" s="102" t="e">
        <f>SUMIF($AN$4:$AN$22,D81,#REF!)</f>
        <v>#REF!</v>
      </c>
      <c r="K81" s="103" t="e">
        <f t="shared" si="7"/>
        <v>#REF!</v>
      </c>
      <c r="L81" s="104" t="e">
        <f>SUMIF($AN$4:$AN$22,D81,#REF!)</f>
        <v>#REF!</v>
      </c>
      <c r="M81" s="105" t="e">
        <f t="shared" si="8"/>
        <v>#REF!</v>
      </c>
      <c r="N81" s="105" t="e">
        <f t="shared" si="9"/>
        <v>#REF!</v>
      </c>
      <c r="O81" s="105" t="e">
        <f t="shared" si="10"/>
        <v>#REF!</v>
      </c>
      <c r="P81" s="105" t="e">
        <f t="shared" si="11"/>
        <v>#REF!</v>
      </c>
      <c r="Q81" s="106" t="e">
        <f t="shared" si="12"/>
        <v>#REF!</v>
      </c>
      <c r="R81" s="105" t="e">
        <f t="shared" si="12"/>
        <v>#REF!</v>
      </c>
      <c r="S81" s="105" t="e">
        <f t="shared" si="13"/>
        <v>#REF!</v>
      </c>
      <c r="T81" s="105"/>
      <c r="U81" s="105" t="e">
        <f t="shared" si="14"/>
        <v>#REF!</v>
      </c>
      <c r="V81" s="105" t="e">
        <f t="shared" si="15"/>
        <v>#REF!</v>
      </c>
      <c r="W81" s="105" t="e">
        <f t="shared" si="16"/>
        <v>#REF!</v>
      </c>
      <c r="X81" s="106" t="e">
        <f t="shared" si="17"/>
        <v>#REF!</v>
      </c>
      <c r="Y81" s="106" t="e">
        <f t="shared" si="18"/>
        <v>#REF!</v>
      </c>
      <c r="Z81" s="105" t="e">
        <f t="shared" si="19"/>
        <v>#REF!</v>
      </c>
      <c r="AA81" s="105" t="e">
        <f t="shared" si="20"/>
        <v>#REF!</v>
      </c>
      <c r="AB81" s="105"/>
      <c r="AC81" s="107" t="str">
        <f t="shared" si="21"/>
        <v>BERTAHAP</v>
      </c>
      <c r="AD81" s="108">
        <f t="shared" si="22"/>
        <v>0</v>
      </c>
      <c r="AE81" s="109">
        <v>2</v>
      </c>
      <c r="AF81" s="110"/>
      <c r="AG81" s="105" t="e">
        <f>IF(AF81&gt;#REF!,"LB","KR")</f>
        <v>#REF!</v>
      </c>
      <c r="AH81" s="110">
        <v>1666614000</v>
      </c>
      <c r="AI81" s="110">
        <v>1878540000</v>
      </c>
      <c r="AJ81" s="110">
        <v>1994405000</v>
      </c>
      <c r="AK81" s="111">
        <v>2117415000</v>
      </c>
      <c r="AL81" s="111">
        <v>1994405000</v>
      </c>
      <c r="AM81" s="110">
        <v>2117415000</v>
      </c>
      <c r="AN81" s="110" t="e">
        <f t="shared" si="25"/>
        <v>#REF!</v>
      </c>
    </row>
    <row r="82" spans="1:40">
      <c r="A82" s="3">
        <f t="shared" si="24"/>
        <v>43</v>
      </c>
      <c r="B82" s="96">
        <v>1</v>
      </c>
      <c r="C82" s="97" t="s">
        <v>145</v>
      </c>
      <c r="D82" s="98" t="s">
        <v>24</v>
      </c>
      <c r="E82" s="99"/>
      <c r="F82" s="100" t="s">
        <v>39</v>
      </c>
      <c r="G82" s="101">
        <f t="shared" si="4"/>
        <v>113</v>
      </c>
      <c r="H82" s="101">
        <f t="shared" si="5"/>
        <v>101</v>
      </c>
      <c r="I82" s="102">
        <f t="shared" si="6"/>
        <v>26438045</v>
      </c>
      <c r="J82" s="102" t="e">
        <f>SUMIF($AN$4:$AN$22,D82,#REF!)</f>
        <v>#REF!</v>
      </c>
      <c r="K82" s="103" t="e">
        <f t="shared" si="7"/>
        <v>#REF!</v>
      </c>
      <c r="L82" s="104" t="e">
        <f>SUMIF($AN$4:$AN$22,D82,#REF!)</f>
        <v>#REF!</v>
      </c>
      <c r="M82" s="105" t="e">
        <f t="shared" si="8"/>
        <v>#REF!</v>
      </c>
      <c r="N82" s="105" t="e">
        <f t="shared" si="9"/>
        <v>#REF!</v>
      </c>
      <c r="O82" s="105" t="e">
        <f t="shared" si="10"/>
        <v>#REF!</v>
      </c>
      <c r="P82" s="105" t="e">
        <f t="shared" si="11"/>
        <v>#REF!</v>
      </c>
      <c r="Q82" s="106" t="e">
        <f t="shared" si="12"/>
        <v>#REF!</v>
      </c>
      <c r="R82" s="105" t="e">
        <f t="shared" si="12"/>
        <v>#REF!</v>
      </c>
      <c r="S82" s="105" t="e">
        <f t="shared" si="13"/>
        <v>#REF!</v>
      </c>
      <c r="T82" s="105"/>
      <c r="U82" s="105" t="e">
        <f t="shared" si="14"/>
        <v>#REF!</v>
      </c>
      <c r="V82" s="105" t="e">
        <f t="shared" si="15"/>
        <v>#REF!</v>
      </c>
      <c r="W82" s="105" t="e">
        <f t="shared" si="16"/>
        <v>#REF!</v>
      </c>
      <c r="X82" s="106" t="e">
        <f t="shared" si="17"/>
        <v>#REF!</v>
      </c>
      <c r="Y82" s="106" t="e">
        <f t="shared" si="18"/>
        <v>#REF!</v>
      </c>
      <c r="Z82" s="105" t="e">
        <f t="shared" si="19"/>
        <v>#REF!</v>
      </c>
      <c r="AA82" s="105" t="e">
        <f t="shared" si="20"/>
        <v>#REF!</v>
      </c>
      <c r="AB82" s="105"/>
      <c r="AC82" s="107" t="str">
        <f t="shared" si="21"/>
        <v>BERTAHAP</v>
      </c>
      <c r="AD82" s="108">
        <f t="shared" si="22"/>
        <v>0</v>
      </c>
      <c r="AE82" s="109">
        <v>2</v>
      </c>
      <c r="AF82" s="110"/>
      <c r="AG82" s="105" t="e">
        <f>IF(AF82&gt;#REF!,"LB","KR")</f>
        <v>#REF!</v>
      </c>
      <c r="AH82" s="110">
        <v>2331787000</v>
      </c>
      <c r="AI82" s="110">
        <v>2628296000</v>
      </c>
      <c r="AJ82" s="110">
        <v>2790404000</v>
      </c>
      <c r="AK82" s="111">
        <v>2962510000</v>
      </c>
      <c r="AL82" s="111">
        <v>2790404000</v>
      </c>
      <c r="AM82" s="110">
        <v>2962510000</v>
      </c>
      <c r="AN82" s="110" t="e">
        <f t="shared" si="25"/>
        <v>#REF!</v>
      </c>
    </row>
    <row r="83" spans="1:40">
      <c r="A83" s="3">
        <f t="shared" si="24"/>
        <v>44</v>
      </c>
      <c r="B83" s="96">
        <v>2</v>
      </c>
      <c r="C83" s="97" t="s">
        <v>145</v>
      </c>
      <c r="D83" s="98" t="s">
        <v>35</v>
      </c>
      <c r="E83" s="99"/>
      <c r="F83" s="100" t="s">
        <v>42</v>
      </c>
      <c r="G83" s="101">
        <f t="shared" si="4"/>
        <v>78</v>
      </c>
      <c r="H83" s="101">
        <f t="shared" si="5"/>
        <v>66</v>
      </c>
      <c r="I83" s="102">
        <f t="shared" si="6"/>
        <v>26438045</v>
      </c>
      <c r="J83" s="102" t="e">
        <f>SUMIF($AN$4:$AN$22,D83,#REF!)</f>
        <v>#REF!</v>
      </c>
      <c r="K83" s="103" t="e">
        <f t="shared" si="7"/>
        <v>#REF!</v>
      </c>
      <c r="L83" s="104" t="e">
        <f>SUMIF($AN$4:$AN$22,D83,#REF!)</f>
        <v>#REF!</v>
      </c>
      <c r="M83" s="105" t="e">
        <f t="shared" si="8"/>
        <v>#REF!</v>
      </c>
      <c r="N83" s="105" t="e">
        <f t="shared" si="9"/>
        <v>#REF!</v>
      </c>
      <c r="O83" s="105" t="e">
        <f t="shared" si="10"/>
        <v>#REF!</v>
      </c>
      <c r="P83" s="105" t="e">
        <f t="shared" si="11"/>
        <v>#REF!</v>
      </c>
      <c r="Q83" s="106" t="e">
        <f t="shared" si="12"/>
        <v>#REF!</v>
      </c>
      <c r="R83" s="105" t="e">
        <f t="shared" si="12"/>
        <v>#REF!</v>
      </c>
      <c r="S83" s="105" t="e">
        <f t="shared" si="13"/>
        <v>#REF!</v>
      </c>
      <c r="T83" s="105"/>
      <c r="U83" s="105" t="e">
        <f t="shared" si="14"/>
        <v>#REF!</v>
      </c>
      <c r="V83" s="105" t="e">
        <f t="shared" si="15"/>
        <v>#REF!</v>
      </c>
      <c r="W83" s="105" t="e">
        <f t="shared" si="16"/>
        <v>#REF!</v>
      </c>
      <c r="X83" s="106" t="e">
        <f t="shared" si="17"/>
        <v>#REF!</v>
      </c>
      <c r="Y83" s="106" t="e">
        <f t="shared" si="18"/>
        <v>#REF!</v>
      </c>
      <c r="Z83" s="105" t="e">
        <f t="shared" si="19"/>
        <v>#REF!</v>
      </c>
      <c r="AA83" s="105" t="e">
        <f t="shared" si="20"/>
        <v>#REF!</v>
      </c>
      <c r="AB83" s="105"/>
      <c r="AC83" s="107" t="str">
        <f t="shared" si="21"/>
        <v>BERTAHAP</v>
      </c>
      <c r="AD83" s="108">
        <f t="shared" si="22"/>
        <v>0</v>
      </c>
      <c r="AE83" s="109">
        <v>2</v>
      </c>
      <c r="AF83" s="110"/>
      <c r="AG83" s="105" t="e">
        <f>IF(AF83&gt;#REF!,"LB","KR")</f>
        <v>#REF!</v>
      </c>
      <c r="AH83" s="110">
        <v>1491663000</v>
      </c>
      <c r="AI83" s="110">
        <v>1681343000</v>
      </c>
      <c r="AJ83" s="110">
        <v>1785044000</v>
      </c>
      <c r="AK83" s="111">
        <v>1895142000</v>
      </c>
      <c r="AL83" s="111">
        <v>1785044000</v>
      </c>
      <c r="AM83" s="110">
        <v>1895142000</v>
      </c>
      <c r="AN83" s="110" t="e">
        <f t="shared" si="25"/>
        <v>#REF!</v>
      </c>
    </row>
    <row r="84" spans="1:40">
      <c r="A84" s="3">
        <f t="shared" si="24"/>
        <v>45</v>
      </c>
      <c r="B84" s="96">
        <v>3</v>
      </c>
      <c r="C84" s="97" t="s">
        <v>145</v>
      </c>
      <c r="D84" s="98" t="s">
        <v>41</v>
      </c>
      <c r="E84" s="99"/>
      <c r="F84" s="100" t="s">
        <v>45</v>
      </c>
      <c r="G84" s="101">
        <f t="shared" si="4"/>
        <v>60</v>
      </c>
      <c r="H84" s="101">
        <f t="shared" si="5"/>
        <v>52</v>
      </c>
      <c r="I84" s="102">
        <f t="shared" si="6"/>
        <v>26438045</v>
      </c>
      <c r="J84" s="102" t="e">
        <f>SUMIF($AN$4:$AN$22,D84,#REF!)</f>
        <v>#REF!</v>
      </c>
      <c r="K84" s="103" t="e">
        <f t="shared" si="7"/>
        <v>#REF!</v>
      </c>
      <c r="L84" s="104" t="e">
        <f>SUMIF($AN$4:$AN$22,D84,#REF!)</f>
        <v>#REF!</v>
      </c>
      <c r="M84" s="105" t="e">
        <f t="shared" si="8"/>
        <v>#REF!</v>
      </c>
      <c r="N84" s="105" t="e">
        <f t="shared" si="9"/>
        <v>#REF!</v>
      </c>
      <c r="O84" s="105" t="e">
        <f t="shared" si="10"/>
        <v>#REF!</v>
      </c>
      <c r="P84" s="105" t="e">
        <f t="shared" si="11"/>
        <v>#REF!</v>
      </c>
      <c r="Q84" s="106" t="e">
        <f t="shared" si="12"/>
        <v>#REF!</v>
      </c>
      <c r="R84" s="105" t="e">
        <f t="shared" si="12"/>
        <v>#REF!</v>
      </c>
      <c r="S84" s="105" t="e">
        <f t="shared" si="13"/>
        <v>#REF!</v>
      </c>
      <c r="T84" s="105"/>
      <c r="U84" s="105" t="e">
        <f t="shared" si="14"/>
        <v>#REF!</v>
      </c>
      <c r="V84" s="105" t="e">
        <f t="shared" si="15"/>
        <v>#REF!</v>
      </c>
      <c r="W84" s="105" t="e">
        <f t="shared" si="16"/>
        <v>#REF!</v>
      </c>
      <c r="X84" s="106" t="e">
        <f t="shared" si="17"/>
        <v>#REF!</v>
      </c>
      <c r="Y84" s="106" t="e">
        <f t="shared" si="18"/>
        <v>#REF!</v>
      </c>
      <c r="Z84" s="105" t="e">
        <f t="shared" si="19"/>
        <v>#REF!</v>
      </c>
      <c r="AA84" s="105" t="e">
        <f t="shared" si="20"/>
        <v>#REF!</v>
      </c>
      <c r="AB84" s="105"/>
      <c r="AC84" s="107" t="str">
        <f t="shared" si="21"/>
        <v>BERTAHAP</v>
      </c>
      <c r="AD84" s="108">
        <f t="shared" si="22"/>
        <v>0</v>
      </c>
      <c r="AE84" s="109">
        <v>2</v>
      </c>
      <c r="AF84" s="110"/>
      <c r="AG84" s="105" t="e">
        <f>IF(AF84&gt;#REF!,"LB","KR")</f>
        <v>#REF!</v>
      </c>
      <c r="AH84" s="110">
        <v>1175250000</v>
      </c>
      <c r="AI84" s="110">
        <v>1324695000</v>
      </c>
      <c r="AJ84" s="110">
        <v>1406399000</v>
      </c>
      <c r="AK84" s="111">
        <v>1493142000</v>
      </c>
      <c r="AL84" s="111">
        <v>1406399000</v>
      </c>
      <c r="AM84" s="110">
        <v>1493142000</v>
      </c>
      <c r="AN84" s="110" t="e">
        <f t="shared" si="25"/>
        <v>#REF!</v>
      </c>
    </row>
    <row r="85" spans="1:40">
      <c r="A85" s="3">
        <f t="shared" si="24"/>
        <v>46</v>
      </c>
      <c r="B85" s="96">
        <v>4</v>
      </c>
      <c r="C85" s="97" t="s">
        <v>145</v>
      </c>
      <c r="D85" s="98">
        <v>10</v>
      </c>
      <c r="E85" s="99"/>
      <c r="F85" s="100" t="s">
        <v>48</v>
      </c>
      <c r="G85" s="101">
        <f t="shared" si="4"/>
        <v>74</v>
      </c>
      <c r="H85" s="101">
        <f t="shared" si="5"/>
        <v>63</v>
      </c>
      <c r="I85" s="102">
        <f t="shared" si="6"/>
        <v>26438045</v>
      </c>
      <c r="J85" s="102" t="e">
        <f>SUMIF($AN$4:$AN$22,D85,#REF!)</f>
        <v>#REF!</v>
      </c>
      <c r="K85" s="103" t="e">
        <f t="shared" si="7"/>
        <v>#REF!</v>
      </c>
      <c r="L85" s="104" t="e">
        <f>SUMIF($AN$4:$AN$22,D85,#REF!)</f>
        <v>#REF!</v>
      </c>
      <c r="M85" s="105" t="e">
        <f t="shared" si="8"/>
        <v>#REF!</v>
      </c>
      <c r="N85" s="105" t="e">
        <f t="shared" si="9"/>
        <v>#REF!</v>
      </c>
      <c r="O85" s="105" t="e">
        <f t="shared" si="10"/>
        <v>#REF!</v>
      </c>
      <c r="P85" s="105" t="e">
        <f t="shared" si="11"/>
        <v>#REF!</v>
      </c>
      <c r="Q85" s="106" t="e">
        <f t="shared" si="12"/>
        <v>#REF!</v>
      </c>
      <c r="R85" s="105" t="e">
        <f t="shared" si="12"/>
        <v>#REF!</v>
      </c>
      <c r="S85" s="105" t="e">
        <f t="shared" si="13"/>
        <v>#REF!</v>
      </c>
      <c r="T85" s="105"/>
      <c r="U85" s="105" t="e">
        <f t="shared" si="14"/>
        <v>#REF!</v>
      </c>
      <c r="V85" s="105" t="e">
        <f t="shared" si="15"/>
        <v>#REF!</v>
      </c>
      <c r="W85" s="105" t="e">
        <f t="shared" si="16"/>
        <v>#REF!</v>
      </c>
      <c r="X85" s="106" t="e">
        <f t="shared" si="17"/>
        <v>#REF!</v>
      </c>
      <c r="Y85" s="106" t="e">
        <f t="shared" si="18"/>
        <v>#REF!</v>
      </c>
      <c r="Z85" s="105" t="e">
        <f t="shared" si="19"/>
        <v>#REF!</v>
      </c>
      <c r="AA85" s="105" t="e">
        <f t="shared" si="20"/>
        <v>#REF!</v>
      </c>
      <c r="AB85" s="105"/>
      <c r="AC85" s="107" t="str">
        <f t="shared" si="21"/>
        <v>BERTAHAP</v>
      </c>
      <c r="AD85" s="108">
        <f t="shared" si="22"/>
        <v>0</v>
      </c>
      <c r="AE85" s="109">
        <v>2</v>
      </c>
      <c r="AF85" s="110"/>
      <c r="AG85" s="105" t="e">
        <f>IF(AF85&gt;#REF!,"LB","KR")</f>
        <v>#REF!</v>
      </c>
      <c r="AH85" s="110">
        <v>1423861000</v>
      </c>
      <c r="AI85" s="110">
        <v>1604918000</v>
      </c>
      <c r="AJ85" s="110">
        <v>1703906000</v>
      </c>
      <c r="AK85" s="111">
        <v>1808999000</v>
      </c>
      <c r="AL85" s="111">
        <v>1703906000</v>
      </c>
      <c r="AM85" s="110">
        <v>1808999000</v>
      </c>
      <c r="AN85" s="110" t="e">
        <f t="shared" si="25"/>
        <v>#REF!</v>
      </c>
    </row>
    <row r="86" spans="1:40">
      <c r="A86" s="3">
        <f t="shared" si="24"/>
        <v>47</v>
      </c>
      <c r="B86" s="96">
        <v>5</v>
      </c>
      <c r="C86" s="97" t="s">
        <v>145</v>
      </c>
      <c r="D86" s="96">
        <v>12</v>
      </c>
      <c r="E86" s="99"/>
      <c r="F86" s="100" t="s">
        <v>50</v>
      </c>
      <c r="G86" s="101">
        <f t="shared" si="4"/>
        <v>67</v>
      </c>
      <c r="H86" s="101">
        <f t="shared" si="5"/>
        <v>57</v>
      </c>
      <c r="I86" s="102">
        <f t="shared" si="6"/>
        <v>26438045</v>
      </c>
      <c r="J86" s="102" t="e">
        <f>SUMIF($AN$4:$AN$22,D86,#REF!)</f>
        <v>#REF!</v>
      </c>
      <c r="K86" s="103" t="e">
        <f t="shared" si="7"/>
        <v>#REF!</v>
      </c>
      <c r="L86" s="104" t="e">
        <f>SUMIF($AN$4:$AN$22,D86,#REF!)</f>
        <v>#REF!</v>
      </c>
      <c r="M86" s="105" t="e">
        <f t="shared" si="8"/>
        <v>#REF!</v>
      </c>
      <c r="N86" s="105" t="e">
        <f t="shared" si="9"/>
        <v>#REF!</v>
      </c>
      <c r="O86" s="105" t="e">
        <f t="shared" si="10"/>
        <v>#REF!</v>
      </c>
      <c r="P86" s="105" t="e">
        <f t="shared" si="11"/>
        <v>#REF!</v>
      </c>
      <c r="Q86" s="106" t="e">
        <f t="shared" si="12"/>
        <v>#REF!</v>
      </c>
      <c r="R86" s="105" t="e">
        <f t="shared" si="12"/>
        <v>#REF!</v>
      </c>
      <c r="S86" s="105" t="e">
        <f t="shared" si="13"/>
        <v>#REF!</v>
      </c>
      <c r="T86" s="105"/>
      <c r="U86" s="105" t="e">
        <f t="shared" si="14"/>
        <v>#REF!</v>
      </c>
      <c r="V86" s="105" t="e">
        <f t="shared" si="15"/>
        <v>#REF!</v>
      </c>
      <c r="W86" s="105" t="e">
        <f t="shared" si="16"/>
        <v>#REF!</v>
      </c>
      <c r="X86" s="106" t="e">
        <f t="shared" si="17"/>
        <v>#REF!</v>
      </c>
      <c r="Y86" s="106" t="e">
        <f t="shared" si="18"/>
        <v>#REF!</v>
      </c>
      <c r="Z86" s="105" t="e">
        <f t="shared" si="19"/>
        <v>#REF!</v>
      </c>
      <c r="AA86" s="105" t="e">
        <f t="shared" si="20"/>
        <v>#REF!</v>
      </c>
      <c r="AB86" s="105"/>
      <c r="AC86" s="107" t="str">
        <f t="shared" si="21"/>
        <v>BERTAHAP</v>
      </c>
      <c r="AD86" s="108">
        <f t="shared" si="22"/>
        <v>0</v>
      </c>
      <c r="AE86" s="109">
        <v>2</v>
      </c>
      <c r="AF86" s="110"/>
      <c r="AG86" s="105" t="e">
        <f>IF(AF86&gt;#REF!,"LB","KR")</f>
        <v>#REF!</v>
      </c>
      <c r="AH86" s="110">
        <v>1288255000</v>
      </c>
      <c r="AI86" s="110">
        <v>1452069000</v>
      </c>
      <c r="AJ86" s="110">
        <v>1541629000</v>
      </c>
      <c r="AK86" s="111">
        <v>1636714000</v>
      </c>
      <c r="AL86" s="111">
        <v>1541629000</v>
      </c>
      <c r="AM86" s="110">
        <v>1636714000</v>
      </c>
      <c r="AN86" s="110" t="e">
        <f t="shared" si="25"/>
        <v>#REF!</v>
      </c>
    </row>
    <row r="87" spans="1:40">
      <c r="A87" s="3">
        <f t="shared" si="24"/>
        <v>48</v>
      </c>
      <c r="B87" s="96">
        <v>6</v>
      </c>
      <c r="C87" s="97" t="s">
        <v>145</v>
      </c>
      <c r="D87" s="98">
        <v>16</v>
      </c>
      <c r="E87" s="99"/>
      <c r="F87" s="100" t="s">
        <v>52</v>
      </c>
      <c r="G87" s="101">
        <f t="shared" si="4"/>
        <v>71</v>
      </c>
      <c r="H87" s="101">
        <f t="shared" si="5"/>
        <v>63</v>
      </c>
      <c r="I87" s="102">
        <f t="shared" si="6"/>
        <v>26438045</v>
      </c>
      <c r="J87" s="102" t="e">
        <f>SUMIF($AN$4:$AN$22,D87,#REF!)</f>
        <v>#REF!</v>
      </c>
      <c r="K87" s="103" t="e">
        <f t="shared" si="7"/>
        <v>#REF!</v>
      </c>
      <c r="L87" s="104" t="e">
        <f>SUMIF($AN$4:$AN$22,D87,#REF!)</f>
        <v>#REF!</v>
      </c>
      <c r="M87" s="105" t="e">
        <f t="shared" si="8"/>
        <v>#REF!</v>
      </c>
      <c r="N87" s="105" t="e">
        <f t="shared" si="9"/>
        <v>#REF!</v>
      </c>
      <c r="O87" s="105" t="e">
        <f t="shared" si="10"/>
        <v>#REF!</v>
      </c>
      <c r="P87" s="105" t="e">
        <f t="shared" si="11"/>
        <v>#REF!</v>
      </c>
      <c r="Q87" s="106" t="e">
        <f t="shared" si="12"/>
        <v>#REF!</v>
      </c>
      <c r="R87" s="105" t="e">
        <f t="shared" si="12"/>
        <v>#REF!</v>
      </c>
      <c r="S87" s="105" t="e">
        <f t="shared" si="13"/>
        <v>#REF!</v>
      </c>
      <c r="T87" s="105"/>
      <c r="U87" s="105" t="e">
        <f t="shared" si="14"/>
        <v>#REF!</v>
      </c>
      <c r="V87" s="105" t="e">
        <f t="shared" si="15"/>
        <v>#REF!</v>
      </c>
      <c r="W87" s="105" t="e">
        <f t="shared" si="16"/>
        <v>#REF!</v>
      </c>
      <c r="X87" s="106" t="e">
        <f t="shared" si="17"/>
        <v>#REF!</v>
      </c>
      <c r="Y87" s="106" t="e">
        <f t="shared" si="18"/>
        <v>#REF!</v>
      </c>
      <c r="Z87" s="105" t="e">
        <f t="shared" si="19"/>
        <v>#REF!</v>
      </c>
      <c r="AA87" s="105" t="e">
        <f t="shared" si="20"/>
        <v>#REF!</v>
      </c>
      <c r="AB87" s="105"/>
      <c r="AC87" s="107" t="str">
        <f t="shared" si="21"/>
        <v>BERTAHAP</v>
      </c>
      <c r="AD87" s="108">
        <f t="shared" si="22"/>
        <v>0</v>
      </c>
      <c r="AE87" s="109">
        <v>2</v>
      </c>
      <c r="AF87" s="110"/>
      <c r="AG87" s="105" t="e">
        <f>IF(AF87&gt;#REF!,"LB","KR")</f>
        <v>#REF!</v>
      </c>
      <c r="AH87" s="110">
        <v>1423861000</v>
      </c>
      <c r="AI87" s="110">
        <v>1604918000</v>
      </c>
      <c r="AJ87" s="110">
        <v>1703906000</v>
      </c>
      <c r="AK87" s="111">
        <v>1808999000</v>
      </c>
      <c r="AL87" s="111">
        <v>1703906000</v>
      </c>
      <c r="AM87" s="110">
        <v>1808999000</v>
      </c>
      <c r="AN87" s="110" t="e">
        <f t="shared" si="25"/>
        <v>#REF!</v>
      </c>
    </row>
    <row r="88" spans="1:40">
      <c r="A88" s="3">
        <f t="shared" si="24"/>
        <v>49</v>
      </c>
      <c r="B88" s="96">
        <v>7</v>
      </c>
      <c r="C88" s="97" t="s">
        <v>145</v>
      </c>
      <c r="D88" s="96">
        <v>18</v>
      </c>
      <c r="E88" s="99"/>
      <c r="F88" s="100" t="s">
        <v>54</v>
      </c>
      <c r="G88" s="101">
        <f t="shared" si="4"/>
        <v>97</v>
      </c>
      <c r="H88" s="101">
        <f t="shared" si="5"/>
        <v>85</v>
      </c>
      <c r="I88" s="102">
        <f t="shared" si="6"/>
        <v>26438045</v>
      </c>
      <c r="J88" s="102" t="e">
        <f>SUMIF($AN$4:$AN$22,D88,#REF!)</f>
        <v>#REF!</v>
      </c>
      <c r="K88" s="103" t="e">
        <f t="shared" si="7"/>
        <v>#REF!</v>
      </c>
      <c r="L88" s="104" t="e">
        <f>SUMIF($AN$4:$AN$22,D88,#REF!)</f>
        <v>#REF!</v>
      </c>
      <c r="M88" s="105" t="e">
        <f t="shared" si="8"/>
        <v>#REF!</v>
      </c>
      <c r="N88" s="105" t="e">
        <f t="shared" si="9"/>
        <v>#REF!</v>
      </c>
      <c r="O88" s="105" t="e">
        <f t="shared" si="10"/>
        <v>#REF!</v>
      </c>
      <c r="P88" s="105" t="e">
        <f t="shared" si="11"/>
        <v>#REF!</v>
      </c>
      <c r="Q88" s="106" t="e">
        <f t="shared" si="12"/>
        <v>#REF!</v>
      </c>
      <c r="R88" s="105" t="e">
        <f t="shared" si="12"/>
        <v>#REF!</v>
      </c>
      <c r="S88" s="105" t="e">
        <f t="shared" si="13"/>
        <v>#REF!</v>
      </c>
      <c r="T88" s="105"/>
      <c r="U88" s="105" t="e">
        <f t="shared" si="14"/>
        <v>#REF!</v>
      </c>
      <c r="V88" s="105" t="e">
        <f t="shared" si="15"/>
        <v>#REF!</v>
      </c>
      <c r="W88" s="105" t="e">
        <f t="shared" si="16"/>
        <v>#REF!</v>
      </c>
      <c r="X88" s="106" t="e">
        <f t="shared" si="17"/>
        <v>#REF!</v>
      </c>
      <c r="Y88" s="106" t="e">
        <f t="shared" si="18"/>
        <v>#REF!</v>
      </c>
      <c r="Z88" s="105" t="e">
        <f t="shared" si="19"/>
        <v>#REF!</v>
      </c>
      <c r="AA88" s="105" t="e">
        <f t="shared" si="20"/>
        <v>#REF!</v>
      </c>
      <c r="AB88" s="105"/>
      <c r="AC88" s="107" t="str">
        <f t="shared" si="21"/>
        <v>BERTAHAP</v>
      </c>
      <c r="AD88" s="108">
        <f t="shared" si="22"/>
        <v>0</v>
      </c>
      <c r="AE88" s="109">
        <v>2</v>
      </c>
      <c r="AF88" s="110"/>
      <c r="AG88" s="105" t="e">
        <f>IF(AF88&gt;#REF!,"LB","KR")</f>
        <v>#REF!</v>
      </c>
      <c r="AH88" s="110">
        <v>1921081000</v>
      </c>
      <c r="AI88" s="110">
        <v>2165366000</v>
      </c>
      <c r="AJ88" s="110">
        <v>2298921000</v>
      </c>
      <c r="AK88" s="111">
        <v>2440713000</v>
      </c>
      <c r="AL88" s="111">
        <v>2298921000</v>
      </c>
      <c r="AM88" s="110">
        <v>2440713000</v>
      </c>
      <c r="AN88" s="110" t="e">
        <f t="shared" si="25"/>
        <v>#REF!</v>
      </c>
    </row>
    <row r="89" spans="1:40">
      <c r="A89" s="3">
        <f t="shared" si="24"/>
        <v>50</v>
      </c>
      <c r="B89" s="96">
        <v>8</v>
      </c>
      <c r="C89" s="97" t="s">
        <v>145</v>
      </c>
      <c r="D89" s="96">
        <v>20</v>
      </c>
      <c r="E89" s="99"/>
      <c r="F89" s="100" t="s">
        <v>70</v>
      </c>
      <c r="G89" s="101">
        <f t="shared" si="4"/>
        <v>60</v>
      </c>
      <c r="H89" s="101">
        <f t="shared" si="5"/>
        <v>51</v>
      </c>
      <c r="I89" s="102">
        <f t="shared" si="6"/>
        <v>26438045</v>
      </c>
      <c r="J89" s="102" t="e">
        <f>SUMIF($AN$4:$AN$22,D89,#REF!)</f>
        <v>#REF!</v>
      </c>
      <c r="K89" s="103" t="e">
        <f t="shared" si="7"/>
        <v>#REF!</v>
      </c>
      <c r="L89" s="104" t="e">
        <f>SUMIF($AN$4:$AN$22,D89,#REF!)</f>
        <v>#REF!</v>
      </c>
      <c r="M89" s="105" t="e">
        <f t="shared" si="8"/>
        <v>#REF!</v>
      </c>
      <c r="N89" s="105" t="e">
        <f t="shared" si="9"/>
        <v>#REF!</v>
      </c>
      <c r="O89" s="105" t="e">
        <f t="shared" si="10"/>
        <v>#REF!</v>
      </c>
      <c r="P89" s="105" t="e">
        <f t="shared" si="11"/>
        <v>#REF!</v>
      </c>
      <c r="Q89" s="106" t="e">
        <f t="shared" si="12"/>
        <v>#REF!</v>
      </c>
      <c r="R89" s="105" t="e">
        <f t="shared" si="12"/>
        <v>#REF!</v>
      </c>
      <c r="S89" s="105" t="e">
        <f t="shared" si="13"/>
        <v>#REF!</v>
      </c>
      <c r="T89" s="105"/>
      <c r="U89" s="105" t="e">
        <f t="shared" si="14"/>
        <v>#REF!</v>
      </c>
      <c r="V89" s="105" t="e">
        <f t="shared" si="15"/>
        <v>#REF!</v>
      </c>
      <c r="W89" s="105" t="e">
        <f t="shared" si="16"/>
        <v>#REF!</v>
      </c>
      <c r="X89" s="106" t="e">
        <f t="shared" si="17"/>
        <v>#REF!</v>
      </c>
      <c r="Y89" s="106" t="e">
        <f t="shared" si="18"/>
        <v>#REF!</v>
      </c>
      <c r="Z89" s="105" t="e">
        <f t="shared" si="19"/>
        <v>#REF!</v>
      </c>
      <c r="AA89" s="105" t="e">
        <f t="shared" si="20"/>
        <v>#REF!</v>
      </c>
      <c r="AB89" s="105"/>
      <c r="AC89" s="107" t="str">
        <f t="shared" si="21"/>
        <v>BERTAHAP</v>
      </c>
      <c r="AD89" s="108">
        <f t="shared" si="22"/>
        <v>0</v>
      </c>
      <c r="AE89" s="109">
        <v>2</v>
      </c>
      <c r="AF89" s="110"/>
      <c r="AG89" s="105" t="e">
        <f>IF(AF89&gt;#REF!,"LB","KR")</f>
        <v>#REF!</v>
      </c>
      <c r="AH89" s="110">
        <v>1152649000</v>
      </c>
      <c r="AI89" s="110">
        <v>1299220000</v>
      </c>
      <c r="AJ89" s="110">
        <v>1379353000</v>
      </c>
      <c r="AK89" s="111">
        <v>1464428000</v>
      </c>
      <c r="AL89" s="111">
        <v>1379353000</v>
      </c>
      <c r="AM89" s="110">
        <v>1464428000</v>
      </c>
      <c r="AN89" s="110" t="e">
        <f t="shared" si="25"/>
        <v>#REF!</v>
      </c>
    </row>
    <row r="90" spans="1:40">
      <c r="A90" s="3">
        <f t="shared" si="24"/>
        <v>51</v>
      </c>
      <c r="B90" s="96">
        <v>9</v>
      </c>
      <c r="C90" s="97" t="s">
        <v>145</v>
      </c>
      <c r="D90" s="96">
        <v>22</v>
      </c>
      <c r="E90" s="99"/>
      <c r="F90" s="100" t="s">
        <v>89</v>
      </c>
      <c r="G90" s="101">
        <f t="shared" si="4"/>
        <v>81</v>
      </c>
      <c r="H90" s="101">
        <f t="shared" si="5"/>
        <v>70</v>
      </c>
      <c r="I90" s="102">
        <f t="shared" si="6"/>
        <v>26438045</v>
      </c>
      <c r="J90" s="102" t="e">
        <f>SUMIF($AN$4:$AN$22,D90,#REF!)</f>
        <v>#REF!</v>
      </c>
      <c r="K90" s="103" t="e">
        <f t="shared" si="7"/>
        <v>#REF!</v>
      </c>
      <c r="L90" s="104" t="e">
        <f>SUMIF($AN$4:$AN$22,D90,#REF!)</f>
        <v>#REF!</v>
      </c>
      <c r="M90" s="105" t="e">
        <f t="shared" si="8"/>
        <v>#REF!</v>
      </c>
      <c r="N90" s="105" t="e">
        <f t="shared" si="9"/>
        <v>#REF!</v>
      </c>
      <c r="O90" s="105" t="e">
        <f t="shared" si="10"/>
        <v>#REF!</v>
      </c>
      <c r="P90" s="105" t="e">
        <f t="shared" si="11"/>
        <v>#REF!</v>
      </c>
      <c r="Q90" s="106" t="e">
        <f t="shared" si="12"/>
        <v>#REF!</v>
      </c>
      <c r="R90" s="105" t="e">
        <f t="shared" si="12"/>
        <v>#REF!</v>
      </c>
      <c r="S90" s="105" t="e">
        <f t="shared" si="13"/>
        <v>#REF!</v>
      </c>
      <c r="T90" s="105"/>
      <c r="U90" s="105" t="e">
        <f t="shared" si="14"/>
        <v>#REF!</v>
      </c>
      <c r="V90" s="105" t="e">
        <f t="shared" si="15"/>
        <v>#REF!</v>
      </c>
      <c r="W90" s="105" t="e">
        <f t="shared" si="16"/>
        <v>#REF!</v>
      </c>
      <c r="X90" s="106" t="e">
        <f t="shared" si="17"/>
        <v>#REF!</v>
      </c>
      <c r="Y90" s="106" t="e">
        <f t="shared" si="18"/>
        <v>#REF!</v>
      </c>
      <c r="Z90" s="105" t="e">
        <f t="shared" si="19"/>
        <v>#REF!</v>
      </c>
      <c r="AA90" s="105" t="e">
        <f t="shared" si="20"/>
        <v>#REF!</v>
      </c>
      <c r="AB90" s="105"/>
      <c r="AC90" s="107" t="str">
        <f t="shared" si="21"/>
        <v>BERTAHAP</v>
      </c>
      <c r="AD90" s="108">
        <f t="shared" si="22"/>
        <v>0</v>
      </c>
      <c r="AE90" s="109">
        <v>2</v>
      </c>
      <c r="AF90" s="110"/>
      <c r="AG90" s="105" t="e">
        <f>IF(AF90&gt;#REF!,"LB","KR")</f>
        <v>#REF!</v>
      </c>
      <c r="AH90" s="110">
        <v>1650113000</v>
      </c>
      <c r="AI90" s="110">
        <v>1859941000</v>
      </c>
      <c r="AJ90" s="110">
        <v>1974658000</v>
      </c>
      <c r="AK90" s="111">
        <v>2096451000</v>
      </c>
      <c r="AL90" s="111">
        <v>1974658000</v>
      </c>
      <c r="AM90" s="110">
        <v>2096451000</v>
      </c>
      <c r="AN90" s="110" t="e">
        <f t="shared" si="25"/>
        <v>#REF!</v>
      </c>
    </row>
    <row r="91" spans="1:40">
      <c r="A91" s="3">
        <f t="shared" si="24"/>
        <v>52</v>
      </c>
      <c r="B91" s="96">
        <v>1</v>
      </c>
      <c r="C91" s="97" t="s">
        <v>149</v>
      </c>
      <c r="D91" s="98" t="s">
        <v>24</v>
      </c>
      <c r="E91" s="99"/>
      <c r="F91" s="100" t="s">
        <v>39</v>
      </c>
      <c r="G91" s="101">
        <f t="shared" si="4"/>
        <v>113</v>
      </c>
      <c r="H91" s="101">
        <f t="shared" si="5"/>
        <v>101</v>
      </c>
      <c r="I91" s="102">
        <f t="shared" si="6"/>
        <v>26438045</v>
      </c>
      <c r="J91" s="102" t="e">
        <f>SUMIF($AN$4:$AN$22,D91,#REF!)</f>
        <v>#REF!</v>
      </c>
      <c r="K91" s="103" t="e">
        <f t="shared" si="7"/>
        <v>#REF!</v>
      </c>
      <c r="L91" s="104" t="e">
        <f>SUMIF($AN$4:$AN$22,D91,#REF!)</f>
        <v>#REF!</v>
      </c>
      <c r="M91" s="105" t="e">
        <f t="shared" si="8"/>
        <v>#REF!</v>
      </c>
      <c r="N91" s="105" t="e">
        <f t="shared" si="9"/>
        <v>#REF!</v>
      </c>
      <c r="O91" s="105" t="e">
        <f t="shared" si="10"/>
        <v>#REF!</v>
      </c>
      <c r="P91" s="105" t="e">
        <f t="shared" si="11"/>
        <v>#REF!</v>
      </c>
      <c r="Q91" s="106" t="e">
        <f t="shared" si="12"/>
        <v>#REF!</v>
      </c>
      <c r="R91" s="105" t="e">
        <f t="shared" si="12"/>
        <v>#REF!</v>
      </c>
      <c r="S91" s="105" t="e">
        <f t="shared" si="13"/>
        <v>#REF!</v>
      </c>
      <c r="T91" s="105"/>
      <c r="U91" s="105" t="e">
        <f t="shared" si="14"/>
        <v>#REF!</v>
      </c>
      <c r="V91" s="105" t="e">
        <f t="shared" si="15"/>
        <v>#REF!</v>
      </c>
      <c r="W91" s="105" t="e">
        <f t="shared" si="16"/>
        <v>#REF!</v>
      </c>
      <c r="X91" s="106" t="e">
        <f t="shared" si="17"/>
        <v>#REF!</v>
      </c>
      <c r="Y91" s="106" t="e">
        <f t="shared" si="18"/>
        <v>#REF!</v>
      </c>
      <c r="Z91" s="105" t="e">
        <f t="shared" si="19"/>
        <v>#REF!</v>
      </c>
      <c r="AA91" s="105" t="e">
        <f t="shared" si="20"/>
        <v>#REF!</v>
      </c>
      <c r="AB91" s="105"/>
      <c r="AC91" s="107" t="str">
        <f t="shared" si="21"/>
        <v>BERTAHAP</v>
      </c>
      <c r="AD91" s="108">
        <f t="shared" si="22"/>
        <v>0</v>
      </c>
      <c r="AE91" s="109">
        <v>2</v>
      </c>
      <c r="AF91" s="110"/>
      <c r="AG91" s="105" t="e">
        <f>IF(AF91&gt;#REF!,"LB","KR")</f>
        <v>#REF!</v>
      </c>
      <c r="AH91" s="110">
        <v>2331787000</v>
      </c>
      <c r="AI91" s="110">
        <v>2628296000</v>
      </c>
      <c r="AJ91" s="110">
        <v>2790404000</v>
      </c>
      <c r="AK91" s="111">
        <v>2962510000</v>
      </c>
      <c r="AL91" s="111">
        <v>2790404000</v>
      </c>
      <c r="AM91" s="110">
        <v>2962510000</v>
      </c>
      <c r="AN91" s="110" t="e">
        <f t="shared" si="25"/>
        <v>#REF!</v>
      </c>
    </row>
    <row r="92" spans="1:40">
      <c r="A92" s="3">
        <f t="shared" si="24"/>
        <v>53</v>
      </c>
      <c r="B92" s="96">
        <v>2</v>
      </c>
      <c r="C92" s="97" t="s">
        <v>149</v>
      </c>
      <c r="D92" s="98" t="s">
        <v>35</v>
      </c>
      <c r="E92" s="99"/>
      <c r="F92" s="100" t="s">
        <v>42</v>
      </c>
      <c r="G92" s="101">
        <f t="shared" si="4"/>
        <v>78</v>
      </c>
      <c r="H92" s="101">
        <f t="shared" si="5"/>
        <v>66</v>
      </c>
      <c r="I92" s="102">
        <f t="shared" si="6"/>
        <v>26438045</v>
      </c>
      <c r="J92" s="102" t="e">
        <f>SUMIF($AN$4:$AN$22,D92,#REF!)</f>
        <v>#REF!</v>
      </c>
      <c r="K92" s="103" t="e">
        <f t="shared" si="7"/>
        <v>#REF!</v>
      </c>
      <c r="L92" s="104" t="e">
        <f>SUMIF($AN$4:$AN$22,D92,#REF!)</f>
        <v>#REF!</v>
      </c>
      <c r="M92" s="105" t="e">
        <f t="shared" si="8"/>
        <v>#REF!</v>
      </c>
      <c r="N92" s="105" t="e">
        <f t="shared" si="9"/>
        <v>#REF!</v>
      </c>
      <c r="O92" s="105" t="e">
        <f t="shared" si="10"/>
        <v>#REF!</v>
      </c>
      <c r="P92" s="105" t="e">
        <f t="shared" si="11"/>
        <v>#REF!</v>
      </c>
      <c r="Q92" s="106" t="e">
        <f t="shared" si="12"/>
        <v>#REF!</v>
      </c>
      <c r="R92" s="105" t="e">
        <f t="shared" si="12"/>
        <v>#REF!</v>
      </c>
      <c r="S92" s="105" t="e">
        <f t="shared" si="13"/>
        <v>#REF!</v>
      </c>
      <c r="T92" s="105"/>
      <c r="U92" s="105" t="e">
        <f t="shared" si="14"/>
        <v>#REF!</v>
      </c>
      <c r="V92" s="105" t="e">
        <f t="shared" si="15"/>
        <v>#REF!</v>
      </c>
      <c r="W92" s="105" t="e">
        <f t="shared" si="16"/>
        <v>#REF!</v>
      </c>
      <c r="X92" s="106" t="e">
        <f t="shared" si="17"/>
        <v>#REF!</v>
      </c>
      <c r="Y92" s="106" t="e">
        <f t="shared" si="18"/>
        <v>#REF!</v>
      </c>
      <c r="Z92" s="105" t="e">
        <f t="shared" si="19"/>
        <v>#REF!</v>
      </c>
      <c r="AA92" s="105" t="e">
        <f t="shared" si="20"/>
        <v>#REF!</v>
      </c>
      <c r="AB92" s="105"/>
      <c r="AC92" s="107" t="str">
        <f t="shared" si="21"/>
        <v>BERTAHAP</v>
      </c>
      <c r="AD92" s="108">
        <f t="shared" si="22"/>
        <v>0</v>
      </c>
      <c r="AE92" s="109">
        <v>2</v>
      </c>
      <c r="AF92" s="110"/>
      <c r="AG92" s="105" t="e">
        <f>IF(AF92&gt;#REF!,"LB","KR")</f>
        <v>#REF!</v>
      </c>
      <c r="AH92" s="110">
        <v>1491663000</v>
      </c>
      <c r="AI92" s="110">
        <v>1681343000</v>
      </c>
      <c r="AJ92" s="110">
        <v>1785044000</v>
      </c>
      <c r="AK92" s="111">
        <v>1895142000</v>
      </c>
      <c r="AL92" s="111">
        <v>1785044000</v>
      </c>
      <c r="AM92" s="110">
        <v>1895142000</v>
      </c>
      <c r="AN92" s="110" t="e">
        <f t="shared" si="25"/>
        <v>#REF!</v>
      </c>
    </row>
    <row r="93" spans="1:40">
      <c r="A93" s="3">
        <f t="shared" si="24"/>
        <v>54</v>
      </c>
      <c r="B93" s="96">
        <v>3</v>
      </c>
      <c r="C93" s="97" t="s">
        <v>149</v>
      </c>
      <c r="D93" s="98" t="s">
        <v>41</v>
      </c>
      <c r="E93" s="99"/>
      <c r="F93" s="100" t="s">
        <v>45</v>
      </c>
      <c r="G93" s="101">
        <f t="shared" si="4"/>
        <v>60</v>
      </c>
      <c r="H93" s="101">
        <f t="shared" si="5"/>
        <v>52</v>
      </c>
      <c r="I93" s="102">
        <f t="shared" si="6"/>
        <v>26438045</v>
      </c>
      <c r="J93" s="102" t="e">
        <f>SUMIF($AN$4:$AN$22,D93,#REF!)</f>
        <v>#REF!</v>
      </c>
      <c r="K93" s="103" t="e">
        <f t="shared" si="7"/>
        <v>#REF!</v>
      </c>
      <c r="L93" s="104" t="e">
        <f>SUMIF($AN$4:$AN$22,D93,#REF!)</f>
        <v>#REF!</v>
      </c>
      <c r="M93" s="105" t="e">
        <f t="shared" si="8"/>
        <v>#REF!</v>
      </c>
      <c r="N93" s="105" t="e">
        <f t="shared" si="9"/>
        <v>#REF!</v>
      </c>
      <c r="O93" s="105" t="e">
        <f t="shared" si="10"/>
        <v>#REF!</v>
      </c>
      <c r="P93" s="105" t="e">
        <f t="shared" si="11"/>
        <v>#REF!</v>
      </c>
      <c r="Q93" s="106" t="e">
        <f t="shared" si="12"/>
        <v>#REF!</v>
      </c>
      <c r="R93" s="105" t="e">
        <f t="shared" si="12"/>
        <v>#REF!</v>
      </c>
      <c r="S93" s="105" t="e">
        <f t="shared" si="13"/>
        <v>#REF!</v>
      </c>
      <c r="T93" s="105"/>
      <c r="U93" s="105" t="e">
        <f t="shared" si="14"/>
        <v>#REF!</v>
      </c>
      <c r="V93" s="105" t="e">
        <f t="shared" si="15"/>
        <v>#REF!</v>
      </c>
      <c r="W93" s="105" t="e">
        <f t="shared" si="16"/>
        <v>#REF!</v>
      </c>
      <c r="X93" s="106" t="e">
        <f t="shared" si="17"/>
        <v>#REF!</v>
      </c>
      <c r="Y93" s="106" t="e">
        <f t="shared" si="18"/>
        <v>#REF!</v>
      </c>
      <c r="Z93" s="105" t="e">
        <f t="shared" si="19"/>
        <v>#REF!</v>
      </c>
      <c r="AA93" s="105" t="e">
        <f t="shared" si="20"/>
        <v>#REF!</v>
      </c>
      <c r="AB93" s="105"/>
      <c r="AC93" s="107" t="str">
        <f t="shared" si="21"/>
        <v>BERTAHAP</v>
      </c>
      <c r="AD93" s="108">
        <f t="shared" si="22"/>
        <v>0</v>
      </c>
      <c r="AE93" s="109">
        <v>2</v>
      </c>
      <c r="AF93" s="110"/>
      <c r="AG93" s="105" t="e">
        <f>IF(AF93&gt;#REF!,"LB","KR")</f>
        <v>#REF!</v>
      </c>
      <c r="AH93" s="110">
        <v>1175250000</v>
      </c>
      <c r="AI93" s="110">
        <v>1324695000</v>
      </c>
      <c r="AJ93" s="110">
        <v>1406399000</v>
      </c>
      <c r="AK93" s="111">
        <v>1493142000</v>
      </c>
      <c r="AL93" s="111">
        <v>1406399000</v>
      </c>
      <c r="AM93" s="110">
        <v>1493142000</v>
      </c>
      <c r="AN93" s="110" t="e">
        <f t="shared" si="25"/>
        <v>#REF!</v>
      </c>
    </row>
    <row r="94" spans="1:40">
      <c r="A94" s="3">
        <f t="shared" si="24"/>
        <v>55</v>
      </c>
      <c r="B94" s="96">
        <v>4</v>
      </c>
      <c r="C94" s="97" t="s">
        <v>149</v>
      </c>
      <c r="D94" s="98">
        <v>10</v>
      </c>
      <c r="E94" s="99"/>
      <c r="F94" s="100" t="s">
        <v>48</v>
      </c>
      <c r="G94" s="101">
        <f t="shared" si="4"/>
        <v>74</v>
      </c>
      <c r="H94" s="101">
        <f t="shared" si="5"/>
        <v>63</v>
      </c>
      <c r="I94" s="102">
        <f t="shared" si="6"/>
        <v>26438045</v>
      </c>
      <c r="J94" s="102" t="e">
        <f>SUMIF($AN$4:$AN$22,D94,#REF!)</f>
        <v>#REF!</v>
      </c>
      <c r="K94" s="103" t="e">
        <f t="shared" si="7"/>
        <v>#REF!</v>
      </c>
      <c r="L94" s="104" t="e">
        <f>SUMIF($AN$4:$AN$22,D94,#REF!)</f>
        <v>#REF!</v>
      </c>
      <c r="M94" s="105" t="e">
        <f t="shared" si="8"/>
        <v>#REF!</v>
      </c>
      <c r="N94" s="105" t="e">
        <f t="shared" si="9"/>
        <v>#REF!</v>
      </c>
      <c r="O94" s="105" t="e">
        <f t="shared" si="10"/>
        <v>#REF!</v>
      </c>
      <c r="P94" s="105" t="e">
        <f t="shared" si="11"/>
        <v>#REF!</v>
      </c>
      <c r="Q94" s="106" t="e">
        <f t="shared" si="12"/>
        <v>#REF!</v>
      </c>
      <c r="R94" s="105" t="e">
        <f t="shared" si="12"/>
        <v>#REF!</v>
      </c>
      <c r="S94" s="105" t="e">
        <f t="shared" si="13"/>
        <v>#REF!</v>
      </c>
      <c r="T94" s="105"/>
      <c r="U94" s="105" t="e">
        <f t="shared" si="14"/>
        <v>#REF!</v>
      </c>
      <c r="V94" s="105" t="e">
        <f t="shared" si="15"/>
        <v>#REF!</v>
      </c>
      <c r="W94" s="105" t="e">
        <f t="shared" si="16"/>
        <v>#REF!</v>
      </c>
      <c r="X94" s="106" t="e">
        <f t="shared" si="17"/>
        <v>#REF!</v>
      </c>
      <c r="Y94" s="106" t="e">
        <f t="shared" si="18"/>
        <v>#REF!</v>
      </c>
      <c r="Z94" s="105" t="e">
        <f t="shared" si="19"/>
        <v>#REF!</v>
      </c>
      <c r="AA94" s="105" t="e">
        <f t="shared" si="20"/>
        <v>#REF!</v>
      </c>
      <c r="AB94" s="105"/>
      <c r="AC94" s="107" t="str">
        <f t="shared" si="21"/>
        <v>BERTAHAP</v>
      </c>
      <c r="AD94" s="108">
        <f t="shared" si="22"/>
        <v>0</v>
      </c>
      <c r="AE94" s="109">
        <v>2</v>
      </c>
      <c r="AF94" s="110"/>
      <c r="AG94" s="105" t="e">
        <f>IF(AF94&gt;#REF!,"LB","KR")</f>
        <v>#REF!</v>
      </c>
      <c r="AH94" s="110">
        <v>1423861000</v>
      </c>
      <c r="AI94" s="110">
        <v>1604918000</v>
      </c>
      <c r="AJ94" s="110">
        <v>1703906000</v>
      </c>
      <c r="AK94" s="111">
        <v>1808999000</v>
      </c>
      <c r="AL94" s="111">
        <v>1703906000</v>
      </c>
      <c r="AM94" s="110">
        <v>1808999000</v>
      </c>
      <c r="AN94" s="110" t="e">
        <f t="shared" si="25"/>
        <v>#REF!</v>
      </c>
    </row>
    <row r="95" spans="1:40">
      <c r="A95" s="3">
        <f t="shared" si="24"/>
        <v>56</v>
      </c>
      <c r="B95" s="96">
        <v>5</v>
      </c>
      <c r="C95" s="97" t="s">
        <v>149</v>
      </c>
      <c r="D95" s="96">
        <v>12</v>
      </c>
      <c r="E95" s="99"/>
      <c r="F95" s="100" t="s">
        <v>50</v>
      </c>
      <c r="G95" s="101">
        <f t="shared" si="4"/>
        <v>67</v>
      </c>
      <c r="H95" s="101">
        <f t="shared" si="5"/>
        <v>57</v>
      </c>
      <c r="I95" s="102">
        <f t="shared" si="6"/>
        <v>26438045</v>
      </c>
      <c r="J95" s="102" t="e">
        <f>SUMIF($AN$4:$AN$22,D95,#REF!)</f>
        <v>#REF!</v>
      </c>
      <c r="K95" s="103" t="e">
        <f t="shared" si="7"/>
        <v>#REF!</v>
      </c>
      <c r="L95" s="104" t="e">
        <f>SUMIF($AN$4:$AN$22,D95,#REF!)</f>
        <v>#REF!</v>
      </c>
      <c r="M95" s="105" t="e">
        <f t="shared" si="8"/>
        <v>#REF!</v>
      </c>
      <c r="N95" s="105" t="e">
        <f t="shared" si="9"/>
        <v>#REF!</v>
      </c>
      <c r="O95" s="105" t="e">
        <f t="shared" si="10"/>
        <v>#REF!</v>
      </c>
      <c r="P95" s="105" t="e">
        <f t="shared" si="11"/>
        <v>#REF!</v>
      </c>
      <c r="Q95" s="106" t="e">
        <f t="shared" si="12"/>
        <v>#REF!</v>
      </c>
      <c r="R95" s="105" t="e">
        <f t="shared" si="12"/>
        <v>#REF!</v>
      </c>
      <c r="S95" s="105" t="e">
        <f t="shared" si="13"/>
        <v>#REF!</v>
      </c>
      <c r="T95" s="105"/>
      <c r="U95" s="105" t="e">
        <f t="shared" si="14"/>
        <v>#REF!</v>
      </c>
      <c r="V95" s="105" t="e">
        <f t="shared" si="15"/>
        <v>#REF!</v>
      </c>
      <c r="W95" s="105" t="e">
        <f t="shared" si="16"/>
        <v>#REF!</v>
      </c>
      <c r="X95" s="106" t="e">
        <f t="shared" si="17"/>
        <v>#REF!</v>
      </c>
      <c r="Y95" s="106" t="e">
        <f t="shared" si="18"/>
        <v>#REF!</v>
      </c>
      <c r="Z95" s="105" t="e">
        <f t="shared" si="19"/>
        <v>#REF!</v>
      </c>
      <c r="AA95" s="105" t="e">
        <f t="shared" si="20"/>
        <v>#REF!</v>
      </c>
      <c r="AB95" s="105"/>
      <c r="AC95" s="107" t="str">
        <f t="shared" si="21"/>
        <v>BERTAHAP</v>
      </c>
      <c r="AD95" s="108">
        <f t="shared" si="22"/>
        <v>0</v>
      </c>
      <c r="AE95" s="109">
        <v>2</v>
      </c>
      <c r="AF95" s="110"/>
      <c r="AG95" s="105" t="e">
        <f>IF(AF95&gt;#REF!,"LB","KR")</f>
        <v>#REF!</v>
      </c>
      <c r="AH95" s="110">
        <v>1288255000</v>
      </c>
      <c r="AI95" s="110">
        <v>1452069000</v>
      </c>
      <c r="AJ95" s="110">
        <v>1541629000</v>
      </c>
      <c r="AK95" s="111">
        <v>1636714000</v>
      </c>
      <c r="AL95" s="111">
        <v>1541629000</v>
      </c>
      <c r="AM95" s="110">
        <v>1636714000</v>
      </c>
      <c r="AN95" s="110" t="e">
        <f t="shared" si="25"/>
        <v>#REF!</v>
      </c>
    </row>
    <row r="96" spans="1:40">
      <c r="A96" s="3">
        <f t="shared" si="24"/>
        <v>57</v>
      </c>
      <c r="B96" s="96">
        <v>6</v>
      </c>
      <c r="C96" s="97" t="s">
        <v>149</v>
      </c>
      <c r="D96" s="98">
        <v>16</v>
      </c>
      <c r="E96" s="99"/>
      <c r="F96" s="100" t="s">
        <v>52</v>
      </c>
      <c r="G96" s="101">
        <f t="shared" si="4"/>
        <v>71</v>
      </c>
      <c r="H96" s="101">
        <f t="shared" si="5"/>
        <v>63</v>
      </c>
      <c r="I96" s="102">
        <f t="shared" si="6"/>
        <v>26438045</v>
      </c>
      <c r="J96" s="102" t="e">
        <f>SUMIF($AN$4:$AN$22,D96,#REF!)</f>
        <v>#REF!</v>
      </c>
      <c r="K96" s="103" t="e">
        <f t="shared" si="7"/>
        <v>#REF!</v>
      </c>
      <c r="L96" s="104" t="e">
        <f>SUMIF($AN$4:$AN$22,D96,#REF!)</f>
        <v>#REF!</v>
      </c>
      <c r="M96" s="105" t="e">
        <f t="shared" si="8"/>
        <v>#REF!</v>
      </c>
      <c r="N96" s="105" t="e">
        <f t="shared" si="9"/>
        <v>#REF!</v>
      </c>
      <c r="O96" s="105" t="e">
        <f t="shared" si="10"/>
        <v>#REF!</v>
      </c>
      <c r="P96" s="105" t="e">
        <f t="shared" si="11"/>
        <v>#REF!</v>
      </c>
      <c r="Q96" s="106" t="e">
        <f t="shared" si="12"/>
        <v>#REF!</v>
      </c>
      <c r="R96" s="105" t="e">
        <f t="shared" si="12"/>
        <v>#REF!</v>
      </c>
      <c r="S96" s="105" t="e">
        <f t="shared" si="13"/>
        <v>#REF!</v>
      </c>
      <c r="T96" s="105"/>
      <c r="U96" s="105" t="e">
        <f t="shared" si="14"/>
        <v>#REF!</v>
      </c>
      <c r="V96" s="105" t="e">
        <f t="shared" si="15"/>
        <v>#REF!</v>
      </c>
      <c r="W96" s="105" t="e">
        <f t="shared" si="16"/>
        <v>#REF!</v>
      </c>
      <c r="X96" s="106" t="e">
        <f t="shared" si="17"/>
        <v>#REF!</v>
      </c>
      <c r="Y96" s="106" t="e">
        <f t="shared" si="18"/>
        <v>#REF!</v>
      </c>
      <c r="Z96" s="105" t="e">
        <f t="shared" si="19"/>
        <v>#REF!</v>
      </c>
      <c r="AA96" s="105" t="e">
        <f t="shared" si="20"/>
        <v>#REF!</v>
      </c>
      <c r="AB96" s="105"/>
      <c r="AC96" s="107" t="str">
        <f t="shared" si="21"/>
        <v>BERTAHAP</v>
      </c>
      <c r="AD96" s="108">
        <f t="shared" si="22"/>
        <v>0</v>
      </c>
      <c r="AE96" s="109">
        <v>2</v>
      </c>
      <c r="AF96" s="110"/>
      <c r="AG96" s="105" t="e">
        <f>IF(AF96&gt;#REF!,"LB","KR")</f>
        <v>#REF!</v>
      </c>
      <c r="AH96" s="110">
        <v>1423861000</v>
      </c>
      <c r="AI96" s="110">
        <v>1604918000</v>
      </c>
      <c r="AJ96" s="110">
        <v>1703906000</v>
      </c>
      <c r="AK96" s="111">
        <v>1808999000</v>
      </c>
      <c r="AL96" s="111">
        <v>1703906000</v>
      </c>
      <c r="AM96" s="110">
        <v>1808999000</v>
      </c>
      <c r="AN96" s="110" t="e">
        <f t="shared" si="25"/>
        <v>#REF!</v>
      </c>
    </row>
    <row r="97" spans="1:40">
      <c r="A97" s="3">
        <f t="shared" si="24"/>
        <v>58</v>
      </c>
      <c r="B97" s="96">
        <v>7</v>
      </c>
      <c r="C97" s="97" t="s">
        <v>149</v>
      </c>
      <c r="D97" s="96">
        <v>18</v>
      </c>
      <c r="E97" s="99"/>
      <c r="F97" s="100" t="s">
        <v>54</v>
      </c>
      <c r="G97" s="101">
        <f t="shared" si="4"/>
        <v>97</v>
      </c>
      <c r="H97" s="101">
        <f t="shared" si="5"/>
        <v>85</v>
      </c>
      <c r="I97" s="102">
        <f t="shared" si="6"/>
        <v>26438045</v>
      </c>
      <c r="J97" s="102" t="e">
        <f>SUMIF($AN$4:$AN$22,D97,#REF!)</f>
        <v>#REF!</v>
      </c>
      <c r="K97" s="103" t="e">
        <f t="shared" si="7"/>
        <v>#REF!</v>
      </c>
      <c r="L97" s="104" t="e">
        <f>SUMIF($AN$4:$AN$22,D97,#REF!)</f>
        <v>#REF!</v>
      </c>
      <c r="M97" s="105" t="e">
        <f t="shared" si="8"/>
        <v>#REF!</v>
      </c>
      <c r="N97" s="105" t="e">
        <f t="shared" si="9"/>
        <v>#REF!</v>
      </c>
      <c r="O97" s="105" t="e">
        <f t="shared" si="10"/>
        <v>#REF!</v>
      </c>
      <c r="P97" s="105" t="e">
        <f t="shared" si="11"/>
        <v>#REF!</v>
      </c>
      <c r="Q97" s="106" t="e">
        <f t="shared" si="12"/>
        <v>#REF!</v>
      </c>
      <c r="R97" s="105" t="e">
        <f t="shared" si="12"/>
        <v>#REF!</v>
      </c>
      <c r="S97" s="105" t="e">
        <f t="shared" si="13"/>
        <v>#REF!</v>
      </c>
      <c r="T97" s="105"/>
      <c r="U97" s="105" t="e">
        <f t="shared" si="14"/>
        <v>#REF!</v>
      </c>
      <c r="V97" s="105" t="e">
        <f t="shared" si="15"/>
        <v>#REF!</v>
      </c>
      <c r="W97" s="105" t="e">
        <f t="shared" si="16"/>
        <v>#REF!</v>
      </c>
      <c r="X97" s="106" t="e">
        <f t="shared" si="17"/>
        <v>#REF!</v>
      </c>
      <c r="Y97" s="106" t="e">
        <f t="shared" si="18"/>
        <v>#REF!</v>
      </c>
      <c r="Z97" s="105" t="e">
        <f t="shared" si="19"/>
        <v>#REF!</v>
      </c>
      <c r="AA97" s="105" t="e">
        <f t="shared" si="20"/>
        <v>#REF!</v>
      </c>
      <c r="AB97" s="105"/>
      <c r="AC97" s="107" t="str">
        <f t="shared" si="21"/>
        <v>BERTAHAP</v>
      </c>
      <c r="AD97" s="108">
        <f t="shared" si="22"/>
        <v>0</v>
      </c>
      <c r="AE97" s="109">
        <v>2</v>
      </c>
      <c r="AF97" s="110"/>
      <c r="AG97" s="105" t="e">
        <f>IF(AF97&gt;#REF!,"LB","KR")</f>
        <v>#REF!</v>
      </c>
      <c r="AH97" s="110">
        <v>1921081000</v>
      </c>
      <c r="AI97" s="110">
        <v>2165366000</v>
      </c>
      <c r="AJ97" s="110">
        <v>2298921000</v>
      </c>
      <c r="AK97" s="111">
        <v>2440713000</v>
      </c>
      <c r="AL97" s="111">
        <v>2298921000</v>
      </c>
      <c r="AM97" s="110">
        <v>2440713000</v>
      </c>
      <c r="AN97" s="110" t="e">
        <f t="shared" si="25"/>
        <v>#REF!</v>
      </c>
    </row>
    <row r="98" spans="1:40">
      <c r="A98" s="3">
        <f t="shared" si="24"/>
        <v>59</v>
      </c>
      <c r="B98" s="96">
        <v>8</v>
      </c>
      <c r="C98" s="97" t="s">
        <v>149</v>
      </c>
      <c r="D98" s="96">
        <v>20</v>
      </c>
      <c r="E98" s="99"/>
      <c r="F98" s="100" t="s">
        <v>70</v>
      </c>
      <c r="G98" s="101">
        <f t="shared" si="4"/>
        <v>60</v>
      </c>
      <c r="H98" s="101">
        <f t="shared" si="5"/>
        <v>51</v>
      </c>
      <c r="I98" s="102">
        <f t="shared" si="6"/>
        <v>26438045</v>
      </c>
      <c r="J98" s="102" t="e">
        <f>SUMIF($AN$4:$AN$22,D98,#REF!)</f>
        <v>#REF!</v>
      </c>
      <c r="K98" s="103" t="e">
        <f t="shared" si="7"/>
        <v>#REF!</v>
      </c>
      <c r="L98" s="104" t="e">
        <f>SUMIF($AN$4:$AN$22,D98,#REF!)</f>
        <v>#REF!</v>
      </c>
      <c r="M98" s="105" t="e">
        <f t="shared" si="8"/>
        <v>#REF!</v>
      </c>
      <c r="N98" s="105" t="e">
        <f t="shared" si="9"/>
        <v>#REF!</v>
      </c>
      <c r="O98" s="105" t="e">
        <f t="shared" si="10"/>
        <v>#REF!</v>
      </c>
      <c r="P98" s="105" t="e">
        <f t="shared" si="11"/>
        <v>#REF!</v>
      </c>
      <c r="Q98" s="106" t="e">
        <f t="shared" si="12"/>
        <v>#REF!</v>
      </c>
      <c r="R98" s="105" t="e">
        <f t="shared" si="12"/>
        <v>#REF!</v>
      </c>
      <c r="S98" s="105" t="e">
        <f t="shared" si="13"/>
        <v>#REF!</v>
      </c>
      <c r="T98" s="105"/>
      <c r="U98" s="105" t="e">
        <f t="shared" si="14"/>
        <v>#REF!</v>
      </c>
      <c r="V98" s="105" t="e">
        <f t="shared" si="15"/>
        <v>#REF!</v>
      </c>
      <c r="W98" s="105" t="e">
        <f t="shared" si="16"/>
        <v>#REF!</v>
      </c>
      <c r="X98" s="106" t="e">
        <f t="shared" si="17"/>
        <v>#REF!</v>
      </c>
      <c r="Y98" s="106" t="e">
        <f t="shared" si="18"/>
        <v>#REF!</v>
      </c>
      <c r="Z98" s="105" t="e">
        <f t="shared" si="19"/>
        <v>#REF!</v>
      </c>
      <c r="AA98" s="105" t="e">
        <f t="shared" si="20"/>
        <v>#REF!</v>
      </c>
      <c r="AB98" s="105"/>
      <c r="AC98" s="107" t="str">
        <f t="shared" si="21"/>
        <v>BERTAHAP</v>
      </c>
      <c r="AD98" s="108">
        <f t="shared" si="22"/>
        <v>0</v>
      </c>
      <c r="AE98" s="109">
        <v>2</v>
      </c>
      <c r="AF98" s="110"/>
      <c r="AG98" s="105" t="e">
        <f>IF(AF98&gt;#REF!,"LB","KR")</f>
        <v>#REF!</v>
      </c>
      <c r="AH98" s="110">
        <v>1152649000</v>
      </c>
      <c r="AI98" s="110">
        <v>1299220000</v>
      </c>
      <c r="AJ98" s="110">
        <v>1379353000</v>
      </c>
      <c r="AK98" s="111">
        <v>1464428000</v>
      </c>
      <c r="AL98" s="111">
        <v>1379353000</v>
      </c>
      <c r="AM98" s="110">
        <v>1464428000</v>
      </c>
      <c r="AN98" s="110" t="e">
        <f t="shared" si="25"/>
        <v>#REF!</v>
      </c>
    </row>
    <row r="99" spans="1:40">
      <c r="A99" s="3">
        <f t="shared" si="24"/>
        <v>60</v>
      </c>
      <c r="B99" s="96">
        <v>9</v>
      </c>
      <c r="C99" s="97" t="s">
        <v>149</v>
      </c>
      <c r="D99" s="96">
        <v>22</v>
      </c>
      <c r="E99" s="99"/>
      <c r="F99" s="100" t="s">
        <v>89</v>
      </c>
      <c r="G99" s="101">
        <f t="shared" si="4"/>
        <v>81</v>
      </c>
      <c r="H99" s="101">
        <f t="shared" si="5"/>
        <v>70</v>
      </c>
      <c r="I99" s="102">
        <f t="shared" si="6"/>
        <v>26438045</v>
      </c>
      <c r="J99" s="102" t="e">
        <f>SUMIF($AN$4:$AN$22,D99,#REF!)</f>
        <v>#REF!</v>
      </c>
      <c r="K99" s="103" t="e">
        <f t="shared" si="7"/>
        <v>#REF!</v>
      </c>
      <c r="L99" s="104" t="e">
        <f>SUMIF($AN$4:$AN$22,D99,#REF!)</f>
        <v>#REF!</v>
      </c>
      <c r="M99" s="105" t="e">
        <f t="shared" si="8"/>
        <v>#REF!</v>
      </c>
      <c r="N99" s="105" t="e">
        <f t="shared" si="9"/>
        <v>#REF!</v>
      </c>
      <c r="O99" s="105" t="e">
        <f t="shared" si="10"/>
        <v>#REF!</v>
      </c>
      <c r="P99" s="105" t="e">
        <f t="shared" si="11"/>
        <v>#REF!</v>
      </c>
      <c r="Q99" s="106" t="e">
        <f t="shared" si="12"/>
        <v>#REF!</v>
      </c>
      <c r="R99" s="105" t="e">
        <f t="shared" si="12"/>
        <v>#REF!</v>
      </c>
      <c r="S99" s="105" t="e">
        <f t="shared" si="13"/>
        <v>#REF!</v>
      </c>
      <c r="T99" s="105"/>
      <c r="U99" s="105" t="e">
        <f t="shared" si="14"/>
        <v>#REF!</v>
      </c>
      <c r="V99" s="105" t="e">
        <f t="shared" si="15"/>
        <v>#REF!</v>
      </c>
      <c r="W99" s="105" t="e">
        <f t="shared" si="16"/>
        <v>#REF!</v>
      </c>
      <c r="X99" s="106" t="e">
        <f t="shared" si="17"/>
        <v>#REF!</v>
      </c>
      <c r="Y99" s="106" t="e">
        <f t="shared" si="18"/>
        <v>#REF!</v>
      </c>
      <c r="Z99" s="105" t="e">
        <f t="shared" si="19"/>
        <v>#REF!</v>
      </c>
      <c r="AA99" s="105" t="e">
        <f t="shared" si="20"/>
        <v>#REF!</v>
      </c>
      <c r="AB99" s="105"/>
      <c r="AC99" s="107" t="str">
        <f t="shared" si="21"/>
        <v>BERTAHAP</v>
      </c>
      <c r="AD99" s="108">
        <f t="shared" si="22"/>
        <v>0</v>
      </c>
      <c r="AE99" s="109">
        <v>2</v>
      </c>
      <c r="AF99" s="110"/>
      <c r="AG99" s="105" t="e">
        <f>IF(AF99&gt;#REF!,"LB","KR")</f>
        <v>#REF!</v>
      </c>
      <c r="AH99" s="110">
        <v>1650113000</v>
      </c>
      <c r="AI99" s="110">
        <v>1859941000</v>
      </c>
      <c r="AJ99" s="110">
        <v>1974658000</v>
      </c>
      <c r="AK99" s="111">
        <v>2096451000</v>
      </c>
      <c r="AL99" s="111">
        <v>1974658000</v>
      </c>
      <c r="AM99" s="110">
        <v>2096451000</v>
      </c>
      <c r="AN99" s="110" t="e">
        <f t="shared" si="25"/>
        <v>#REF!</v>
      </c>
    </row>
    <row r="100" spans="1:40">
      <c r="A100" s="3">
        <f t="shared" si="24"/>
        <v>61</v>
      </c>
      <c r="B100" s="96">
        <v>1</v>
      </c>
      <c r="C100" s="97" t="s">
        <v>151</v>
      </c>
      <c r="D100" s="98" t="s">
        <v>24</v>
      </c>
      <c r="E100" s="99"/>
      <c r="F100" s="100" t="s">
        <v>39</v>
      </c>
      <c r="G100" s="101">
        <f t="shared" si="4"/>
        <v>113</v>
      </c>
      <c r="H100" s="101">
        <f t="shared" si="5"/>
        <v>101</v>
      </c>
      <c r="I100" s="102">
        <f t="shared" si="6"/>
        <v>26438045</v>
      </c>
      <c r="J100" s="102" t="e">
        <f>SUMIF($AN$4:$AN$22,D100,#REF!)</f>
        <v>#REF!</v>
      </c>
      <c r="K100" s="103" t="e">
        <f t="shared" si="7"/>
        <v>#REF!</v>
      </c>
      <c r="L100" s="104" t="e">
        <f>SUMIF($AN$4:$AN$22,D100,#REF!)</f>
        <v>#REF!</v>
      </c>
      <c r="M100" s="105" t="e">
        <f t="shared" si="8"/>
        <v>#REF!</v>
      </c>
      <c r="N100" s="105" t="e">
        <f t="shared" si="9"/>
        <v>#REF!</v>
      </c>
      <c r="O100" s="105" t="e">
        <f t="shared" si="10"/>
        <v>#REF!</v>
      </c>
      <c r="P100" s="105" t="e">
        <f t="shared" si="11"/>
        <v>#REF!</v>
      </c>
      <c r="Q100" s="106" t="e">
        <f t="shared" si="12"/>
        <v>#REF!</v>
      </c>
      <c r="R100" s="105" t="e">
        <f t="shared" si="12"/>
        <v>#REF!</v>
      </c>
      <c r="S100" s="105" t="e">
        <f t="shared" si="13"/>
        <v>#REF!</v>
      </c>
      <c r="T100" s="105"/>
      <c r="U100" s="105" t="e">
        <f t="shared" si="14"/>
        <v>#REF!</v>
      </c>
      <c r="V100" s="105" t="e">
        <f t="shared" si="15"/>
        <v>#REF!</v>
      </c>
      <c r="W100" s="105" t="e">
        <f t="shared" si="16"/>
        <v>#REF!</v>
      </c>
      <c r="X100" s="106" t="e">
        <f t="shared" si="17"/>
        <v>#REF!</v>
      </c>
      <c r="Y100" s="106" t="e">
        <f t="shared" si="18"/>
        <v>#REF!</v>
      </c>
      <c r="Z100" s="105" t="e">
        <f t="shared" si="19"/>
        <v>#REF!</v>
      </c>
      <c r="AA100" s="105" t="e">
        <f t="shared" si="20"/>
        <v>#REF!</v>
      </c>
      <c r="AB100" s="105"/>
      <c r="AC100" s="107" t="str">
        <f t="shared" si="21"/>
        <v>BERTAHAP</v>
      </c>
      <c r="AD100" s="108">
        <f t="shared" si="22"/>
        <v>0</v>
      </c>
      <c r="AE100" s="109">
        <v>2</v>
      </c>
      <c r="AF100" s="110"/>
      <c r="AG100" s="105" t="e">
        <f>IF(AF100&gt;#REF!,"LB","KR")</f>
        <v>#REF!</v>
      </c>
      <c r="AH100" s="110">
        <v>2355105000</v>
      </c>
      <c r="AI100" s="110">
        <v>2654579000</v>
      </c>
      <c r="AJ100" s="110">
        <v>2818308000</v>
      </c>
      <c r="AK100" s="111">
        <v>2992135000</v>
      </c>
      <c r="AL100" s="111">
        <v>2818308000</v>
      </c>
      <c r="AM100" s="110">
        <v>2992135000</v>
      </c>
      <c r="AN100" s="110" t="e">
        <f t="shared" si="25"/>
        <v>#REF!</v>
      </c>
    </row>
    <row r="101" spans="1:40">
      <c r="A101" s="3">
        <f t="shared" si="24"/>
        <v>62</v>
      </c>
      <c r="B101" s="96">
        <v>2</v>
      </c>
      <c r="C101" s="97" t="s">
        <v>151</v>
      </c>
      <c r="D101" s="98" t="s">
        <v>35</v>
      </c>
      <c r="E101" s="99"/>
      <c r="F101" s="100" t="s">
        <v>42</v>
      </c>
      <c r="G101" s="101">
        <f t="shared" si="4"/>
        <v>78</v>
      </c>
      <c r="H101" s="101">
        <f t="shared" si="5"/>
        <v>66</v>
      </c>
      <c r="I101" s="102">
        <f t="shared" si="6"/>
        <v>26438045</v>
      </c>
      <c r="J101" s="102" t="e">
        <f>SUMIF($AN$4:$AN$22,D101,#REF!)</f>
        <v>#REF!</v>
      </c>
      <c r="K101" s="103" t="e">
        <f t="shared" si="7"/>
        <v>#REF!</v>
      </c>
      <c r="L101" s="104" t="e">
        <f>SUMIF($AN$4:$AN$22,D101,#REF!)</f>
        <v>#REF!</v>
      </c>
      <c r="M101" s="105" t="e">
        <f t="shared" si="8"/>
        <v>#REF!</v>
      </c>
      <c r="N101" s="105" t="e">
        <f t="shared" si="9"/>
        <v>#REF!</v>
      </c>
      <c r="O101" s="105" t="e">
        <f t="shared" si="10"/>
        <v>#REF!</v>
      </c>
      <c r="P101" s="105" t="e">
        <f t="shared" si="11"/>
        <v>#REF!</v>
      </c>
      <c r="Q101" s="106" t="e">
        <f t="shared" si="12"/>
        <v>#REF!</v>
      </c>
      <c r="R101" s="105" t="e">
        <f t="shared" si="12"/>
        <v>#REF!</v>
      </c>
      <c r="S101" s="105" t="e">
        <f t="shared" si="13"/>
        <v>#REF!</v>
      </c>
      <c r="T101" s="105"/>
      <c r="U101" s="105" t="e">
        <f t="shared" si="14"/>
        <v>#REF!</v>
      </c>
      <c r="V101" s="105" t="e">
        <f t="shared" si="15"/>
        <v>#REF!</v>
      </c>
      <c r="W101" s="105" t="e">
        <f t="shared" si="16"/>
        <v>#REF!</v>
      </c>
      <c r="X101" s="106" t="e">
        <f t="shared" si="17"/>
        <v>#REF!</v>
      </c>
      <c r="Y101" s="106" t="e">
        <f t="shared" si="18"/>
        <v>#REF!</v>
      </c>
      <c r="Z101" s="105" t="e">
        <f t="shared" si="19"/>
        <v>#REF!</v>
      </c>
      <c r="AA101" s="105" t="e">
        <f t="shared" si="20"/>
        <v>#REF!</v>
      </c>
      <c r="AB101" s="105"/>
      <c r="AC101" s="107" t="str">
        <f t="shared" si="21"/>
        <v>BERTAHAP</v>
      </c>
      <c r="AD101" s="108">
        <f t="shared" si="22"/>
        <v>0</v>
      </c>
      <c r="AE101" s="109">
        <v>2</v>
      </c>
      <c r="AF101" s="110"/>
      <c r="AG101" s="105" t="e">
        <f>IF(AF101&gt;#REF!,"LB","KR")</f>
        <v>#REF!</v>
      </c>
      <c r="AH101" s="110">
        <v>1491663000</v>
      </c>
      <c r="AI101" s="110">
        <v>1681343000</v>
      </c>
      <c r="AJ101" s="110">
        <v>1785044000</v>
      </c>
      <c r="AK101" s="111">
        <v>1895142000</v>
      </c>
      <c r="AL101" s="111">
        <v>1785044000</v>
      </c>
      <c r="AM101" s="110">
        <v>1895142000</v>
      </c>
      <c r="AN101" s="110" t="e">
        <f t="shared" si="25"/>
        <v>#REF!</v>
      </c>
    </row>
    <row r="102" spans="1:40">
      <c r="A102" s="3">
        <f t="shared" si="24"/>
        <v>63</v>
      </c>
      <c r="B102" s="96">
        <v>3</v>
      </c>
      <c r="C102" s="97" t="s">
        <v>151</v>
      </c>
      <c r="D102" s="98">
        <v>10</v>
      </c>
      <c r="E102" s="99"/>
      <c r="F102" s="100" t="s">
        <v>48</v>
      </c>
      <c r="G102" s="101">
        <f t="shared" si="4"/>
        <v>74</v>
      </c>
      <c r="H102" s="101">
        <f t="shared" si="5"/>
        <v>63</v>
      </c>
      <c r="I102" s="102">
        <f t="shared" si="6"/>
        <v>26438045</v>
      </c>
      <c r="J102" s="102" t="e">
        <f>SUMIF($AN$4:$AN$22,D102,#REF!)</f>
        <v>#REF!</v>
      </c>
      <c r="K102" s="103" t="e">
        <f t="shared" si="7"/>
        <v>#REF!</v>
      </c>
      <c r="L102" s="104" t="e">
        <f>SUMIF($AN$4:$AN$22,D102,#REF!)</f>
        <v>#REF!</v>
      </c>
      <c r="M102" s="105" t="e">
        <f t="shared" si="8"/>
        <v>#REF!</v>
      </c>
      <c r="N102" s="105" t="e">
        <f t="shared" si="9"/>
        <v>#REF!</v>
      </c>
      <c r="O102" s="105" t="e">
        <f t="shared" si="10"/>
        <v>#REF!</v>
      </c>
      <c r="P102" s="105" t="e">
        <f t="shared" si="11"/>
        <v>#REF!</v>
      </c>
      <c r="Q102" s="106" t="e">
        <f t="shared" si="12"/>
        <v>#REF!</v>
      </c>
      <c r="R102" s="105" t="e">
        <f t="shared" si="12"/>
        <v>#REF!</v>
      </c>
      <c r="S102" s="105" t="e">
        <f t="shared" si="13"/>
        <v>#REF!</v>
      </c>
      <c r="T102" s="105"/>
      <c r="U102" s="105" t="e">
        <f t="shared" si="14"/>
        <v>#REF!</v>
      </c>
      <c r="V102" s="105" t="e">
        <f t="shared" si="15"/>
        <v>#REF!</v>
      </c>
      <c r="W102" s="105" t="e">
        <f t="shared" si="16"/>
        <v>#REF!</v>
      </c>
      <c r="X102" s="106" t="e">
        <f t="shared" si="17"/>
        <v>#REF!</v>
      </c>
      <c r="Y102" s="106" t="e">
        <f t="shared" si="18"/>
        <v>#REF!</v>
      </c>
      <c r="Z102" s="105" t="e">
        <f t="shared" si="19"/>
        <v>#REF!</v>
      </c>
      <c r="AA102" s="105" t="e">
        <f t="shared" si="20"/>
        <v>#REF!</v>
      </c>
      <c r="AB102" s="105"/>
      <c r="AC102" s="107" t="str">
        <f t="shared" si="21"/>
        <v>BERTAHAP</v>
      </c>
      <c r="AD102" s="108">
        <f t="shared" si="22"/>
        <v>0</v>
      </c>
      <c r="AE102" s="109">
        <v>2</v>
      </c>
      <c r="AF102" s="110"/>
      <c r="AG102" s="105" t="e">
        <f>IF(AF102&gt;#REF!,"LB","KR")</f>
        <v>#REF!</v>
      </c>
      <c r="AH102" s="110">
        <v>1423861000</v>
      </c>
      <c r="AI102" s="110">
        <v>1604918000</v>
      </c>
      <c r="AJ102" s="110">
        <v>1703906000</v>
      </c>
      <c r="AK102" s="111">
        <v>1808999000</v>
      </c>
      <c r="AL102" s="111">
        <v>1703906000</v>
      </c>
      <c r="AM102" s="110">
        <v>1808999000</v>
      </c>
      <c r="AN102" s="110" t="e">
        <f t="shared" si="25"/>
        <v>#REF!</v>
      </c>
    </row>
    <row r="103" spans="1:40">
      <c r="A103" s="3">
        <f t="shared" si="24"/>
        <v>64</v>
      </c>
      <c r="B103" s="96">
        <v>4</v>
      </c>
      <c r="C103" s="97" t="s">
        <v>151</v>
      </c>
      <c r="D103" s="96">
        <v>12</v>
      </c>
      <c r="E103" s="99"/>
      <c r="F103" s="100" t="s">
        <v>50</v>
      </c>
      <c r="G103" s="101">
        <f t="shared" si="4"/>
        <v>67</v>
      </c>
      <c r="H103" s="101">
        <f t="shared" si="5"/>
        <v>57</v>
      </c>
      <c r="I103" s="102">
        <f t="shared" si="6"/>
        <v>26438045</v>
      </c>
      <c r="J103" s="102" t="e">
        <f>SUMIF($AN$4:$AN$22,D103,#REF!)</f>
        <v>#REF!</v>
      </c>
      <c r="K103" s="103" t="e">
        <f t="shared" si="7"/>
        <v>#REF!</v>
      </c>
      <c r="L103" s="104" t="e">
        <f>SUMIF($AN$4:$AN$22,D103,#REF!)</f>
        <v>#REF!</v>
      </c>
      <c r="M103" s="105" t="e">
        <f t="shared" si="8"/>
        <v>#REF!</v>
      </c>
      <c r="N103" s="105" t="e">
        <f t="shared" si="9"/>
        <v>#REF!</v>
      </c>
      <c r="O103" s="105" t="e">
        <f t="shared" si="10"/>
        <v>#REF!</v>
      </c>
      <c r="P103" s="105" t="e">
        <f t="shared" si="11"/>
        <v>#REF!</v>
      </c>
      <c r="Q103" s="106" t="e">
        <f t="shared" si="12"/>
        <v>#REF!</v>
      </c>
      <c r="R103" s="105" t="e">
        <f t="shared" si="12"/>
        <v>#REF!</v>
      </c>
      <c r="S103" s="105" t="e">
        <f t="shared" si="13"/>
        <v>#REF!</v>
      </c>
      <c r="T103" s="105"/>
      <c r="U103" s="105" t="e">
        <f t="shared" si="14"/>
        <v>#REF!</v>
      </c>
      <c r="V103" s="105" t="e">
        <f t="shared" si="15"/>
        <v>#REF!</v>
      </c>
      <c r="W103" s="105" t="e">
        <f t="shared" si="16"/>
        <v>#REF!</v>
      </c>
      <c r="X103" s="106" t="e">
        <f t="shared" si="17"/>
        <v>#REF!</v>
      </c>
      <c r="Y103" s="106" t="e">
        <f t="shared" si="18"/>
        <v>#REF!</v>
      </c>
      <c r="Z103" s="105" t="e">
        <f t="shared" si="19"/>
        <v>#REF!</v>
      </c>
      <c r="AA103" s="105" t="e">
        <f t="shared" si="20"/>
        <v>#REF!</v>
      </c>
      <c r="AB103" s="105"/>
      <c r="AC103" s="107" t="str">
        <f t="shared" si="21"/>
        <v>BERTAHAP</v>
      </c>
      <c r="AD103" s="108">
        <f t="shared" si="22"/>
        <v>0</v>
      </c>
      <c r="AE103" s="109">
        <v>2</v>
      </c>
      <c r="AF103" s="110"/>
      <c r="AG103" s="105" t="e">
        <f>IF(AF103&gt;#REF!,"LB","KR")</f>
        <v>#REF!</v>
      </c>
      <c r="AH103" s="110">
        <v>1301137000</v>
      </c>
      <c r="AI103" s="110">
        <v>1466590000</v>
      </c>
      <c r="AJ103" s="110">
        <v>1557046000</v>
      </c>
      <c r="AK103" s="111">
        <v>1653081000</v>
      </c>
      <c r="AL103" s="111">
        <v>1557046000</v>
      </c>
      <c r="AM103" s="110">
        <v>1653081000</v>
      </c>
      <c r="AN103" s="110" t="e">
        <f t="shared" si="25"/>
        <v>#REF!</v>
      </c>
    </row>
    <row r="104" spans="1:40">
      <c r="A104" s="3">
        <f t="shared" si="24"/>
        <v>65</v>
      </c>
      <c r="B104" s="96">
        <v>5</v>
      </c>
      <c r="C104" s="97" t="s">
        <v>151</v>
      </c>
      <c r="D104" s="98">
        <v>16</v>
      </c>
      <c r="E104" s="99"/>
      <c r="F104" s="100" t="s">
        <v>52</v>
      </c>
      <c r="G104" s="101">
        <f t="shared" ref="G104:G167" si="26">SUMIF($V$10:$V$28,F104,$AA$10:$AA$28)</f>
        <v>71</v>
      </c>
      <c r="H104" s="101">
        <f t="shared" ref="H104:H167" si="27">SUMIF($V$10:$V$28,F104,$X$10:$X$28)</f>
        <v>63</v>
      </c>
      <c r="I104" s="102">
        <f t="shared" ref="I104:I167" si="28">$I$27</f>
        <v>26438045</v>
      </c>
      <c r="J104" s="102" t="e">
        <f>SUMIF($AN$4:$AN$22,D104,#REF!)</f>
        <v>#REF!</v>
      </c>
      <c r="K104" s="103" t="e">
        <f t="shared" ref="K104:K167" si="29">IF(J104=$AJ$25,$AI$25,IF(J104=$AJ$26,$AI$26,IF(J104=$AJ$27,$AI$27,IF(J104=$AJ$28,$AI$28,IF(J104=$AJ$29,$AI$29,IF(J104=$AJ$30,$AI$30))))))</f>
        <v>#REF!</v>
      </c>
      <c r="L104" s="104" t="e">
        <f>SUMIF($AN$4:$AN$22,D104,#REF!)</f>
        <v>#REF!</v>
      </c>
      <c r="M104" s="105" t="e">
        <f t="shared" ref="M104:M167" si="30">$O104/(1+6%/12)^36</f>
        <v>#REF!</v>
      </c>
      <c r="N104" s="105" t="e">
        <f t="shared" ref="N104:N167" si="31">$O104/(1+6%/12)^12</f>
        <v>#REF!</v>
      </c>
      <c r="O104" s="105" t="e">
        <f t="shared" ref="O104:O167" si="32">$I$27*K104*L104</f>
        <v>#REF!</v>
      </c>
      <c r="P104" s="105" t="e">
        <f t="shared" ref="P104:P167" si="33">$O104*(1+6%/12)^12</f>
        <v>#REF!</v>
      </c>
      <c r="Q104" s="106" t="e">
        <f t="shared" ref="Q104:R167" si="34">O104</f>
        <v>#REF!</v>
      </c>
      <c r="R104" s="105" t="e">
        <f t="shared" si="34"/>
        <v>#REF!</v>
      </c>
      <c r="S104" s="105" t="e">
        <f t="shared" ref="S104:S167" si="35">$O104*(1+6%/12)^24</f>
        <v>#REF!</v>
      </c>
      <c r="T104" s="105"/>
      <c r="U104" s="105" t="e">
        <f t="shared" ref="U104:U167" si="36">M104*H104</f>
        <v>#REF!</v>
      </c>
      <c r="V104" s="105" t="e">
        <f t="shared" ref="V104:V167" si="37">N104*H104</f>
        <v>#REF!</v>
      </c>
      <c r="W104" s="105" t="e">
        <f t="shared" ref="W104:W167" si="38">O104*H104</f>
        <v>#REF!</v>
      </c>
      <c r="X104" s="106" t="e">
        <f t="shared" ref="X104:X167" si="39">P104*H104</f>
        <v>#REF!</v>
      </c>
      <c r="Y104" s="106" t="e">
        <f t="shared" ref="Y104:Y167" si="40">Q104*H104</f>
        <v>#REF!</v>
      </c>
      <c r="Z104" s="105" t="e">
        <f t="shared" ref="Z104:Z167" si="41">R104*H104</f>
        <v>#REF!</v>
      </c>
      <c r="AA104" s="105" t="e">
        <f t="shared" ref="AA104:AA167" si="42">S104*H104</f>
        <v>#REF!</v>
      </c>
      <c r="AB104" s="105"/>
      <c r="AC104" s="107" t="str">
        <f t="shared" ref="AC104:AC167" si="43">IF(AE104=$H$32,$M$32,IF(AE104=$H$33,$M$33,IF(AE104=$H$34,$M$34)))</f>
        <v>BERTAHAP</v>
      </c>
      <c r="AD104" s="108">
        <f t="shared" ref="AD104:AD167" si="44">IF(AC104=$M$32,$N$32,IF(AC104=$M$33,$N$33,$N$34))</f>
        <v>0</v>
      </c>
      <c r="AE104" s="109">
        <v>2</v>
      </c>
      <c r="AF104" s="110"/>
      <c r="AG104" s="105" t="e">
        <f>IF(AF104&gt;#REF!,"LB","KR")</f>
        <v>#REF!</v>
      </c>
      <c r="AH104" s="110">
        <v>1438099000</v>
      </c>
      <c r="AI104" s="110">
        <v>1620967000</v>
      </c>
      <c r="AJ104" s="110">
        <v>1720945000</v>
      </c>
      <c r="AK104" s="111">
        <v>1827089000</v>
      </c>
      <c r="AL104" s="111">
        <v>1720945000</v>
      </c>
      <c r="AM104" s="110">
        <v>1827089000</v>
      </c>
      <c r="AN104" s="110" t="e">
        <f t="shared" si="25"/>
        <v>#REF!</v>
      </c>
    </row>
    <row r="105" spans="1:40">
      <c r="A105" s="3">
        <f t="shared" ref="A105:A168" si="45">A104+1</f>
        <v>66</v>
      </c>
      <c r="B105" s="96">
        <v>6</v>
      </c>
      <c r="C105" s="97" t="s">
        <v>151</v>
      </c>
      <c r="D105" s="96">
        <v>18</v>
      </c>
      <c r="E105" s="99"/>
      <c r="F105" s="100" t="s">
        <v>54</v>
      </c>
      <c r="G105" s="101">
        <f t="shared" si="26"/>
        <v>97</v>
      </c>
      <c r="H105" s="101">
        <f t="shared" si="27"/>
        <v>85</v>
      </c>
      <c r="I105" s="102">
        <f t="shared" si="28"/>
        <v>26438045</v>
      </c>
      <c r="J105" s="102" t="e">
        <f>SUMIF($AN$4:$AN$22,D105,#REF!)</f>
        <v>#REF!</v>
      </c>
      <c r="K105" s="103" t="e">
        <f t="shared" si="29"/>
        <v>#REF!</v>
      </c>
      <c r="L105" s="104" t="e">
        <f>SUMIF($AN$4:$AN$22,D105,#REF!)</f>
        <v>#REF!</v>
      </c>
      <c r="M105" s="105" t="e">
        <f t="shared" si="30"/>
        <v>#REF!</v>
      </c>
      <c r="N105" s="105" t="e">
        <f t="shared" si="31"/>
        <v>#REF!</v>
      </c>
      <c r="O105" s="105" t="e">
        <f t="shared" si="32"/>
        <v>#REF!</v>
      </c>
      <c r="P105" s="105" t="e">
        <f t="shared" si="33"/>
        <v>#REF!</v>
      </c>
      <c r="Q105" s="106" t="e">
        <f t="shared" si="34"/>
        <v>#REF!</v>
      </c>
      <c r="R105" s="105" t="e">
        <f t="shared" si="34"/>
        <v>#REF!</v>
      </c>
      <c r="S105" s="105" t="e">
        <f t="shared" si="35"/>
        <v>#REF!</v>
      </c>
      <c r="T105" s="105"/>
      <c r="U105" s="105" t="e">
        <f t="shared" si="36"/>
        <v>#REF!</v>
      </c>
      <c r="V105" s="105" t="e">
        <f t="shared" si="37"/>
        <v>#REF!</v>
      </c>
      <c r="W105" s="105" t="e">
        <f t="shared" si="38"/>
        <v>#REF!</v>
      </c>
      <c r="X105" s="106" t="e">
        <f t="shared" si="39"/>
        <v>#REF!</v>
      </c>
      <c r="Y105" s="106" t="e">
        <f t="shared" si="40"/>
        <v>#REF!</v>
      </c>
      <c r="Z105" s="105" t="e">
        <f t="shared" si="41"/>
        <v>#REF!</v>
      </c>
      <c r="AA105" s="105" t="e">
        <f t="shared" si="42"/>
        <v>#REF!</v>
      </c>
      <c r="AB105" s="105"/>
      <c r="AC105" s="107" t="str">
        <f t="shared" si="43"/>
        <v>BERTAHAP</v>
      </c>
      <c r="AD105" s="108">
        <f t="shared" si="44"/>
        <v>0</v>
      </c>
      <c r="AE105" s="109">
        <v>2</v>
      </c>
      <c r="AF105" s="110"/>
      <c r="AG105" s="105" t="e">
        <f>IF(AF105&gt;#REF!,"LB","KR")</f>
        <v>#REF!</v>
      </c>
      <c r="AH105" s="110">
        <v>1940292000</v>
      </c>
      <c r="AI105" s="110">
        <v>2187019000</v>
      </c>
      <c r="AJ105" s="110">
        <v>2321910000</v>
      </c>
      <c r="AK105" s="111">
        <v>2465120000</v>
      </c>
      <c r="AL105" s="111">
        <v>2321910000</v>
      </c>
      <c r="AM105" s="110">
        <v>2465120000</v>
      </c>
      <c r="AN105" s="110" t="e">
        <f t="shared" si="25"/>
        <v>#REF!</v>
      </c>
    </row>
    <row r="106" spans="1:40">
      <c r="A106" s="3">
        <f t="shared" si="45"/>
        <v>67</v>
      </c>
      <c r="B106" s="96">
        <v>7</v>
      </c>
      <c r="C106" s="97" t="s">
        <v>151</v>
      </c>
      <c r="D106" s="96">
        <v>20</v>
      </c>
      <c r="E106" s="99"/>
      <c r="F106" s="100" t="s">
        <v>70</v>
      </c>
      <c r="G106" s="101">
        <f t="shared" si="26"/>
        <v>60</v>
      </c>
      <c r="H106" s="101">
        <f t="shared" si="27"/>
        <v>51</v>
      </c>
      <c r="I106" s="102">
        <f t="shared" si="28"/>
        <v>26438045</v>
      </c>
      <c r="J106" s="102" t="e">
        <f>SUMIF($AN$4:$AN$22,D106,#REF!)</f>
        <v>#REF!</v>
      </c>
      <c r="K106" s="103" t="e">
        <f t="shared" si="29"/>
        <v>#REF!</v>
      </c>
      <c r="L106" s="104" t="e">
        <f>SUMIF($AN$4:$AN$22,D106,#REF!)</f>
        <v>#REF!</v>
      </c>
      <c r="M106" s="105" t="e">
        <f t="shared" si="30"/>
        <v>#REF!</v>
      </c>
      <c r="N106" s="105" t="e">
        <f t="shared" si="31"/>
        <v>#REF!</v>
      </c>
      <c r="O106" s="105" t="e">
        <f t="shared" si="32"/>
        <v>#REF!</v>
      </c>
      <c r="P106" s="105" t="e">
        <f t="shared" si="33"/>
        <v>#REF!</v>
      </c>
      <c r="Q106" s="106" t="e">
        <f t="shared" si="34"/>
        <v>#REF!</v>
      </c>
      <c r="R106" s="105" t="e">
        <f t="shared" si="34"/>
        <v>#REF!</v>
      </c>
      <c r="S106" s="105" t="e">
        <f t="shared" si="35"/>
        <v>#REF!</v>
      </c>
      <c r="T106" s="105"/>
      <c r="U106" s="105" t="e">
        <f t="shared" si="36"/>
        <v>#REF!</v>
      </c>
      <c r="V106" s="105" t="e">
        <f t="shared" si="37"/>
        <v>#REF!</v>
      </c>
      <c r="W106" s="105" t="e">
        <f t="shared" si="38"/>
        <v>#REF!</v>
      </c>
      <c r="X106" s="106" t="e">
        <f t="shared" si="39"/>
        <v>#REF!</v>
      </c>
      <c r="Y106" s="106" t="e">
        <f t="shared" si="40"/>
        <v>#REF!</v>
      </c>
      <c r="Z106" s="105" t="e">
        <f t="shared" si="41"/>
        <v>#REF!</v>
      </c>
      <c r="AA106" s="105" t="e">
        <f t="shared" si="42"/>
        <v>#REF!</v>
      </c>
      <c r="AB106" s="105"/>
      <c r="AC106" s="107" t="str">
        <f t="shared" si="43"/>
        <v>BERTAHAP</v>
      </c>
      <c r="AD106" s="108">
        <f t="shared" si="44"/>
        <v>0</v>
      </c>
      <c r="AE106" s="109">
        <v>2</v>
      </c>
      <c r="AF106" s="110"/>
      <c r="AG106" s="105" t="e">
        <f>IF(AF106&gt;#REF!,"LB","KR")</f>
        <v>#REF!</v>
      </c>
      <c r="AH106" s="110">
        <v>1164176000</v>
      </c>
      <c r="AI106" s="110">
        <v>1312212000</v>
      </c>
      <c r="AJ106" s="110">
        <v>1393146000</v>
      </c>
      <c r="AK106" s="111">
        <v>1479072000</v>
      </c>
      <c r="AL106" s="111">
        <v>1393146000</v>
      </c>
      <c r="AM106" s="110">
        <v>1479072000</v>
      </c>
      <c r="AN106" s="110" t="e">
        <f t="shared" si="25"/>
        <v>#REF!</v>
      </c>
    </row>
    <row r="107" spans="1:40">
      <c r="A107" s="3">
        <f t="shared" si="45"/>
        <v>68</v>
      </c>
      <c r="B107" s="96">
        <v>8</v>
      </c>
      <c r="C107" s="97" t="s">
        <v>151</v>
      </c>
      <c r="D107" s="96">
        <v>22</v>
      </c>
      <c r="E107" s="99"/>
      <c r="F107" s="100" t="s">
        <v>89</v>
      </c>
      <c r="G107" s="101">
        <f t="shared" si="26"/>
        <v>81</v>
      </c>
      <c r="H107" s="101">
        <f t="shared" si="27"/>
        <v>70</v>
      </c>
      <c r="I107" s="102">
        <f t="shared" si="28"/>
        <v>26438045</v>
      </c>
      <c r="J107" s="102" t="e">
        <f>SUMIF($AN$4:$AN$22,D107,#REF!)</f>
        <v>#REF!</v>
      </c>
      <c r="K107" s="103" t="e">
        <f t="shared" si="29"/>
        <v>#REF!</v>
      </c>
      <c r="L107" s="104" t="e">
        <f>SUMIF($AN$4:$AN$22,D107,#REF!)</f>
        <v>#REF!</v>
      </c>
      <c r="M107" s="105" t="e">
        <f t="shared" si="30"/>
        <v>#REF!</v>
      </c>
      <c r="N107" s="105" t="e">
        <f t="shared" si="31"/>
        <v>#REF!</v>
      </c>
      <c r="O107" s="105" t="e">
        <f t="shared" si="32"/>
        <v>#REF!</v>
      </c>
      <c r="P107" s="105" t="e">
        <f t="shared" si="33"/>
        <v>#REF!</v>
      </c>
      <c r="Q107" s="106" t="e">
        <f t="shared" si="34"/>
        <v>#REF!</v>
      </c>
      <c r="R107" s="105" t="e">
        <f t="shared" si="34"/>
        <v>#REF!</v>
      </c>
      <c r="S107" s="105" t="e">
        <f t="shared" si="35"/>
        <v>#REF!</v>
      </c>
      <c r="T107" s="105"/>
      <c r="U107" s="105" t="e">
        <f t="shared" si="36"/>
        <v>#REF!</v>
      </c>
      <c r="V107" s="105" t="e">
        <f t="shared" si="37"/>
        <v>#REF!</v>
      </c>
      <c r="W107" s="105" t="e">
        <f t="shared" si="38"/>
        <v>#REF!</v>
      </c>
      <c r="X107" s="106" t="e">
        <f t="shared" si="39"/>
        <v>#REF!</v>
      </c>
      <c r="Y107" s="106" t="e">
        <f t="shared" si="40"/>
        <v>#REF!</v>
      </c>
      <c r="Z107" s="105" t="e">
        <f t="shared" si="41"/>
        <v>#REF!</v>
      </c>
      <c r="AA107" s="105" t="e">
        <f t="shared" si="42"/>
        <v>#REF!</v>
      </c>
      <c r="AB107" s="105"/>
      <c r="AC107" s="107" t="str">
        <f t="shared" si="43"/>
        <v>BERTAHAP</v>
      </c>
      <c r="AD107" s="108">
        <f t="shared" si="44"/>
        <v>0</v>
      </c>
      <c r="AE107" s="109">
        <v>2</v>
      </c>
      <c r="AF107" s="110"/>
      <c r="AG107" s="105" t="e">
        <f>IF(AF107&gt;#REF!,"LB","KR")</f>
        <v>#REF!</v>
      </c>
      <c r="AH107" s="110">
        <v>1666614000</v>
      </c>
      <c r="AI107" s="110">
        <v>1878540000</v>
      </c>
      <c r="AJ107" s="110">
        <v>1994405000</v>
      </c>
      <c r="AK107" s="111">
        <v>2117415000</v>
      </c>
      <c r="AL107" s="111">
        <v>1994405000</v>
      </c>
      <c r="AM107" s="110">
        <v>2117415000</v>
      </c>
      <c r="AN107" s="110" t="e">
        <f t="shared" si="25"/>
        <v>#REF!</v>
      </c>
    </row>
    <row r="108" spans="1:40">
      <c r="A108" s="3">
        <f t="shared" si="45"/>
        <v>69</v>
      </c>
      <c r="B108" s="96">
        <v>1</v>
      </c>
      <c r="C108" s="97" t="s">
        <v>152</v>
      </c>
      <c r="D108" s="98" t="s">
        <v>24</v>
      </c>
      <c r="E108" s="99"/>
      <c r="F108" s="100" t="s">
        <v>39</v>
      </c>
      <c r="G108" s="101">
        <f t="shared" si="26"/>
        <v>113</v>
      </c>
      <c r="H108" s="101">
        <f t="shared" si="27"/>
        <v>101</v>
      </c>
      <c r="I108" s="102">
        <f t="shared" si="28"/>
        <v>26438045</v>
      </c>
      <c r="J108" s="102" t="e">
        <f>SUMIF($AN$4:$AN$22,D108,#REF!)</f>
        <v>#REF!</v>
      </c>
      <c r="K108" s="103" t="e">
        <f t="shared" si="29"/>
        <v>#REF!</v>
      </c>
      <c r="L108" s="104" t="e">
        <f>SUMIF($AN$4:$AN$22,D108,#REF!)</f>
        <v>#REF!</v>
      </c>
      <c r="M108" s="105" t="e">
        <f t="shared" si="30"/>
        <v>#REF!</v>
      </c>
      <c r="N108" s="105" t="e">
        <f t="shared" si="31"/>
        <v>#REF!</v>
      </c>
      <c r="O108" s="105" t="e">
        <f t="shared" si="32"/>
        <v>#REF!</v>
      </c>
      <c r="P108" s="105" t="e">
        <f t="shared" si="33"/>
        <v>#REF!</v>
      </c>
      <c r="Q108" s="106" t="e">
        <f t="shared" si="34"/>
        <v>#REF!</v>
      </c>
      <c r="R108" s="105" t="e">
        <f t="shared" si="34"/>
        <v>#REF!</v>
      </c>
      <c r="S108" s="105" t="e">
        <f t="shared" si="35"/>
        <v>#REF!</v>
      </c>
      <c r="T108" s="105"/>
      <c r="U108" s="105" t="e">
        <f t="shared" si="36"/>
        <v>#REF!</v>
      </c>
      <c r="V108" s="105" t="e">
        <f t="shared" si="37"/>
        <v>#REF!</v>
      </c>
      <c r="W108" s="105" t="e">
        <f t="shared" si="38"/>
        <v>#REF!</v>
      </c>
      <c r="X108" s="106" t="e">
        <f t="shared" si="39"/>
        <v>#REF!</v>
      </c>
      <c r="Y108" s="106" t="e">
        <f t="shared" si="40"/>
        <v>#REF!</v>
      </c>
      <c r="Z108" s="105" t="e">
        <f t="shared" si="41"/>
        <v>#REF!</v>
      </c>
      <c r="AA108" s="105" t="e">
        <f t="shared" si="42"/>
        <v>#REF!</v>
      </c>
      <c r="AB108" s="105"/>
      <c r="AC108" s="107" t="str">
        <f t="shared" si="43"/>
        <v>BERTAHAP</v>
      </c>
      <c r="AD108" s="108">
        <f t="shared" si="44"/>
        <v>0</v>
      </c>
      <c r="AE108" s="109">
        <v>2</v>
      </c>
      <c r="AF108" s="110"/>
      <c r="AG108" s="105" t="e">
        <f>IF(AF108&gt;#REF!,"LB","KR")</f>
        <v>#REF!</v>
      </c>
      <c r="AH108" s="110">
        <v>2355105000</v>
      </c>
      <c r="AI108" s="110">
        <v>2654579000</v>
      </c>
      <c r="AJ108" s="110">
        <v>2818308000</v>
      </c>
      <c r="AK108" s="111">
        <v>2992135000</v>
      </c>
      <c r="AL108" s="111">
        <v>2818308000</v>
      </c>
      <c r="AM108" s="110">
        <v>2992135000</v>
      </c>
      <c r="AN108" s="110" t="e">
        <f t="shared" si="25"/>
        <v>#REF!</v>
      </c>
    </row>
    <row r="109" spans="1:40">
      <c r="A109" s="3">
        <f t="shared" si="45"/>
        <v>70</v>
      </c>
      <c r="B109" s="96">
        <v>2</v>
      </c>
      <c r="C109" s="97" t="s">
        <v>152</v>
      </c>
      <c r="D109" s="98" t="s">
        <v>35</v>
      </c>
      <c r="E109" s="99"/>
      <c r="F109" s="100" t="s">
        <v>42</v>
      </c>
      <c r="G109" s="101">
        <f t="shared" si="26"/>
        <v>78</v>
      </c>
      <c r="H109" s="101">
        <f t="shared" si="27"/>
        <v>66</v>
      </c>
      <c r="I109" s="102">
        <f t="shared" si="28"/>
        <v>26438045</v>
      </c>
      <c r="J109" s="102" t="e">
        <f>SUMIF($AN$4:$AN$22,D109,#REF!)</f>
        <v>#REF!</v>
      </c>
      <c r="K109" s="103" t="e">
        <f t="shared" si="29"/>
        <v>#REF!</v>
      </c>
      <c r="L109" s="104" t="e">
        <f>SUMIF($AN$4:$AN$22,D109,#REF!)</f>
        <v>#REF!</v>
      </c>
      <c r="M109" s="105" t="e">
        <f t="shared" si="30"/>
        <v>#REF!</v>
      </c>
      <c r="N109" s="105" t="e">
        <f t="shared" si="31"/>
        <v>#REF!</v>
      </c>
      <c r="O109" s="105" t="e">
        <f t="shared" si="32"/>
        <v>#REF!</v>
      </c>
      <c r="P109" s="105" t="e">
        <f t="shared" si="33"/>
        <v>#REF!</v>
      </c>
      <c r="Q109" s="106" t="e">
        <f t="shared" si="34"/>
        <v>#REF!</v>
      </c>
      <c r="R109" s="105" t="e">
        <f t="shared" si="34"/>
        <v>#REF!</v>
      </c>
      <c r="S109" s="105" t="e">
        <f t="shared" si="35"/>
        <v>#REF!</v>
      </c>
      <c r="T109" s="105"/>
      <c r="U109" s="105" t="e">
        <f t="shared" si="36"/>
        <v>#REF!</v>
      </c>
      <c r="V109" s="105" t="e">
        <f t="shared" si="37"/>
        <v>#REF!</v>
      </c>
      <c r="W109" s="105" t="e">
        <f t="shared" si="38"/>
        <v>#REF!</v>
      </c>
      <c r="X109" s="106" t="e">
        <f t="shared" si="39"/>
        <v>#REF!</v>
      </c>
      <c r="Y109" s="106" t="e">
        <f t="shared" si="40"/>
        <v>#REF!</v>
      </c>
      <c r="Z109" s="105" t="e">
        <f t="shared" si="41"/>
        <v>#REF!</v>
      </c>
      <c r="AA109" s="105" t="e">
        <f t="shared" si="42"/>
        <v>#REF!</v>
      </c>
      <c r="AB109" s="105"/>
      <c r="AC109" s="107" t="str">
        <f t="shared" si="43"/>
        <v>BERTAHAP</v>
      </c>
      <c r="AD109" s="108">
        <f t="shared" si="44"/>
        <v>0</v>
      </c>
      <c r="AE109" s="109">
        <v>2</v>
      </c>
      <c r="AF109" s="110"/>
      <c r="AG109" s="105" t="e">
        <f>IF(AF109&gt;#REF!,"LB","KR")</f>
        <v>#REF!</v>
      </c>
      <c r="AH109" s="110">
        <v>1506580000</v>
      </c>
      <c r="AI109" s="110">
        <v>1698156000</v>
      </c>
      <c r="AJ109" s="110">
        <v>1802895000</v>
      </c>
      <c r="AK109" s="111">
        <v>1914093000</v>
      </c>
      <c r="AL109" s="111">
        <v>1802895000</v>
      </c>
      <c r="AM109" s="110">
        <v>1914093000</v>
      </c>
      <c r="AN109" s="110" t="e">
        <f t="shared" si="25"/>
        <v>#REF!</v>
      </c>
    </row>
    <row r="110" spans="1:40">
      <c r="A110" s="3">
        <f t="shared" si="45"/>
        <v>71</v>
      </c>
      <c r="B110" s="96">
        <v>3</v>
      </c>
      <c r="C110" s="97" t="s">
        <v>152</v>
      </c>
      <c r="D110" s="98">
        <v>10</v>
      </c>
      <c r="E110" s="99"/>
      <c r="F110" s="100" t="s">
        <v>48</v>
      </c>
      <c r="G110" s="101">
        <f t="shared" si="26"/>
        <v>74</v>
      </c>
      <c r="H110" s="101">
        <f t="shared" si="27"/>
        <v>63</v>
      </c>
      <c r="I110" s="102">
        <f t="shared" si="28"/>
        <v>26438045</v>
      </c>
      <c r="J110" s="102" t="e">
        <f>SUMIF($AN$4:$AN$22,D110,#REF!)</f>
        <v>#REF!</v>
      </c>
      <c r="K110" s="103" t="e">
        <f t="shared" si="29"/>
        <v>#REF!</v>
      </c>
      <c r="L110" s="104" t="e">
        <f>SUMIF($AN$4:$AN$22,D110,#REF!)</f>
        <v>#REF!</v>
      </c>
      <c r="M110" s="105" t="e">
        <f t="shared" si="30"/>
        <v>#REF!</v>
      </c>
      <c r="N110" s="105" t="e">
        <f t="shared" si="31"/>
        <v>#REF!</v>
      </c>
      <c r="O110" s="105" t="e">
        <f t="shared" si="32"/>
        <v>#REF!</v>
      </c>
      <c r="P110" s="105" t="e">
        <f t="shared" si="33"/>
        <v>#REF!</v>
      </c>
      <c r="Q110" s="106" t="e">
        <f t="shared" si="34"/>
        <v>#REF!</v>
      </c>
      <c r="R110" s="105" t="e">
        <f t="shared" si="34"/>
        <v>#REF!</v>
      </c>
      <c r="S110" s="105" t="e">
        <f t="shared" si="35"/>
        <v>#REF!</v>
      </c>
      <c r="T110" s="105"/>
      <c r="U110" s="105" t="e">
        <f t="shared" si="36"/>
        <v>#REF!</v>
      </c>
      <c r="V110" s="105" t="e">
        <f t="shared" si="37"/>
        <v>#REF!</v>
      </c>
      <c r="W110" s="105" t="e">
        <f t="shared" si="38"/>
        <v>#REF!</v>
      </c>
      <c r="X110" s="106" t="e">
        <f t="shared" si="39"/>
        <v>#REF!</v>
      </c>
      <c r="Y110" s="106" t="e">
        <f t="shared" si="40"/>
        <v>#REF!</v>
      </c>
      <c r="Z110" s="105" t="e">
        <f t="shared" si="41"/>
        <v>#REF!</v>
      </c>
      <c r="AA110" s="105" t="e">
        <f t="shared" si="42"/>
        <v>#REF!</v>
      </c>
      <c r="AB110" s="105"/>
      <c r="AC110" s="107" t="str">
        <f t="shared" si="43"/>
        <v>BERTAHAP</v>
      </c>
      <c r="AD110" s="108">
        <f t="shared" si="44"/>
        <v>0</v>
      </c>
      <c r="AE110" s="109">
        <v>2</v>
      </c>
      <c r="AF110" s="110"/>
      <c r="AG110" s="105" t="e">
        <f>IF(AF110&gt;#REF!,"LB","KR")</f>
        <v>#REF!</v>
      </c>
      <c r="AH110" s="110">
        <v>1438099000</v>
      </c>
      <c r="AI110" s="110">
        <v>1620967000</v>
      </c>
      <c r="AJ110" s="110">
        <v>1720945000</v>
      </c>
      <c r="AK110" s="111">
        <v>1827089000</v>
      </c>
      <c r="AL110" s="111">
        <v>1720945000</v>
      </c>
      <c r="AM110" s="110">
        <v>1827089000</v>
      </c>
      <c r="AN110" s="110" t="e">
        <f t="shared" si="25"/>
        <v>#REF!</v>
      </c>
    </row>
    <row r="111" spans="1:40">
      <c r="A111" s="3">
        <f t="shared" si="45"/>
        <v>72</v>
      </c>
      <c r="B111" s="96">
        <v>4</v>
      </c>
      <c r="C111" s="97" t="s">
        <v>152</v>
      </c>
      <c r="D111" s="96">
        <v>12</v>
      </c>
      <c r="E111" s="99"/>
      <c r="F111" s="100" t="s">
        <v>50</v>
      </c>
      <c r="G111" s="101">
        <f t="shared" si="26"/>
        <v>67</v>
      </c>
      <c r="H111" s="101">
        <f t="shared" si="27"/>
        <v>57</v>
      </c>
      <c r="I111" s="102">
        <f t="shared" si="28"/>
        <v>26438045</v>
      </c>
      <c r="J111" s="102" t="e">
        <f>SUMIF($AN$4:$AN$22,D111,#REF!)</f>
        <v>#REF!</v>
      </c>
      <c r="K111" s="103" t="e">
        <f t="shared" si="29"/>
        <v>#REF!</v>
      </c>
      <c r="L111" s="104" t="e">
        <f>SUMIF($AN$4:$AN$22,D111,#REF!)</f>
        <v>#REF!</v>
      </c>
      <c r="M111" s="105" t="e">
        <f t="shared" si="30"/>
        <v>#REF!</v>
      </c>
      <c r="N111" s="105" t="e">
        <f t="shared" si="31"/>
        <v>#REF!</v>
      </c>
      <c r="O111" s="105" t="e">
        <f t="shared" si="32"/>
        <v>#REF!</v>
      </c>
      <c r="P111" s="105" t="e">
        <f t="shared" si="33"/>
        <v>#REF!</v>
      </c>
      <c r="Q111" s="106" t="e">
        <f t="shared" si="34"/>
        <v>#REF!</v>
      </c>
      <c r="R111" s="105" t="e">
        <f t="shared" si="34"/>
        <v>#REF!</v>
      </c>
      <c r="S111" s="105" t="e">
        <f t="shared" si="35"/>
        <v>#REF!</v>
      </c>
      <c r="T111" s="105"/>
      <c r="U111" s="105" t="e">
        <f t="shared" si="36"/>
        <v>#REF!</v>
      </c>
      <c r="V111" s="105" t="e">
        <f t="shared" si="37"/>
        <v>#REF!</v>
      </c>
      <c r="W111" s="105" t="e">
        <f t="shared" si="38"/>
        <v>#REF!</v>
      </c>
      <c r="X111" s="106" t="e">
        <f t="shared" si="39"/>
        <v>#REF!</v>
      </c>
      <c r="Y111" s="106" t="e">
        <f t="shared" si="40"/>
        <v>#REF!</v>
      </c>
      <c r="Z111" s="105" t="e">
        <f t="shared" si="41"/>
        <v>#REF!</v>
      </c>
      <c r="AA111" s="105" t="e">
        <f t="shared" si="42"/>
        <v>#REF!</v>
      </c>
      <c r="AB111" s="105"/>
      <c r="AC111" s="107" t="str">
        <f t="shared" si="43"/>
        <v>BERTAHAP</v>
      </c>
      <c r="AD111" s="108">
        <f t="shared" si="44"/>
        <v>0</v>
      </c>
      <c r="AE111" s="109">
        <v>2</v>
      </c>
      <c r="AF111" s="110"/>
      <c r="AG111" s="105" t="e">
        <f>IF(AF111&gt;#REF!,"LB","KR")</f>
        <v>#REF!</v>
      </c>
      <c r="AH111" s="110">
        <v>1301137000</v>
      </c>
      <c r="AI111" s="110">
        <v>1466590000</v>
      </c>
      <c r="AJ111" s="110">
        <v>1557046000</v>
      </c>
      <c r="AK111" s="111">
        <v>1653081000</v>
      </c>
      <c r="AL111" s="111">
        <v>1557046000</v>
      </c>
      <c r="AM111" s="110">
        <v>1653081000</v>
      </c>
      <c r="AN111" s="110" t="e">
        <f t="shared" si="25"/>
        <v>#REF!</v>
      </c>
    </row>
    <row r="112" spans="1:40">
      <c r="A112" s="3">
        <f t="shared" si="45"/>
        <v>73</v>
      </c>
      <c r="B112" s="96">
        <v>5</v>
      </c>
      <c r="C112" s="97" t="s">
        <v>152</v>
      </c>
      <c r="D112" s="98">
        <v>16</v>
      </c>
      <c r="E112" s="99"/>
      <c r="F112" s="100" t="s">
        <v>52</v>
      </c>
      <c r="G112" s="101">
        <f t="shared" si="26"/>
        <v>71</v>
      </c>
      <c r="H112" s="101">
        <f t="shared" si="27"/>
        <v>63</v>
      </c>
      <c r="I112" s="102">
        <f t="shared" si="28"/>
        <v>26438045</v>
      </c>
      <c r="J112" s="102" t="e">
        <f>SUMIF($AN$4:$AN$22,D112,#REF!)</f>
        <v>#REF!</v>
      </c>
      <c r="K112" s="103" t="e">
        <f t="shared" si="29"/>
        <v>#REF!</v>
      </c>
      <c r="L112" s="104" t="e">
        <f>SUMIF($AN$4:$AN$22,D112,#REF!)</f>
        <v>#REF!</v>
      </c>
      <c r="M112" s="105" t="e">
        <f t="shared" si="30"/>
        <v>#REF!</v>
      </c>
      <c r="N112" s="105" t="e">
        <f t="shared" si="31"/>
        <v>#REF!</v>
      </c>
      <c r="O112" s="105" t="e">
        <f t="shared" si="32"/>
        <v>#REF!</v>
      </c>
      <c r="P112" s="105" t="e">
        <f t="shared" si="33"/>
        <v>#REF!</v>
      </c>
      <c r="Q112" s="106" t="e">
        <f t="shared" si="34"/>
        <v>#REF!</v>
      </c>
      <c r="R112" s="105" t="e">
        <f t="shared" si="34"/>
        <v>#REF!</v>
      </c>
      <c r="S112" s="105" t="e">
        <f t="shared" si="35"/>
        <v>#REF!</v>
      </c>
      <c r="T112" s="105"/>
      <c r="U112" s="105" t="e">
        <f t="shared" si="36"/>
        <v>#REF!</v>
      </c>
      <c r="V112" s="105" t="e">
        <f t="shared" si="37"/>
        <v>#REF!</v>
      </c>
      <c r="W112" s="105" t="e">
        <f t="shared" si="38"/>
        <v>#REF!</v>
      </c>
      <c r="X112" s="106" t="e">
        <f t="shared" si="39"/>
        <v>#REF!</v>
      </c>
      <c r="Y112" s="106" t="e">
        <f t="shared" si="40"/>
        <v>#REF!</v>
      </c>
      <c r="Z112" s="105" t="e">
        <f t="shared" si="41"/>
        <v>#REF!</v>
      </c>
      <c r="AA112" s="105" t="e">
        <f t="shared" si="42"/>
        <v>#REF!</v>
      </c>
      <c r="AB112" s="105"/>
      <c r="AC112" s="107" t="str">
        <f t="shared" si="43"/>
        <v>BERTAHAP</v>
      </c>
      <c r="AD112" s="108">
        <f t="shared" si="44"/>
        <v>0</v>
      </c>
      <c r="AE112" s="109">
        <v>2</v>
      </c>
      <c r="AF112" s="110"/>
      <c r="AG112" s="105" t="e">
        <f>IF(AF112&gt;#REF!,"LB","KR")</f>
        <v>#REF!</v>
      </c>
      <c r="AH112" s="110">
        <v>1438099000</v>
      </c>
      <c r="AI112" s="110">
        <v>1620967000</v>
      </c>
      <c r="AJ112" s="110">
        <v>1720945000</v>
      </c>
      <c r="AK112" s="111">
        <v>1827089000</v>
      </c>
      <c r="AL112" s="111">
        <v>1720945000</v>
      </c>
      <c r="AM112" s="110">
        <v>1827089000</v>
      </c>
      <c r="AN112" s="110" t="e">
        <f t="shared" si="25"/>
        <v>#REF!</v>
      </c>
    </row>
    <row r="113" spans="1:40">
      <c r="A113" s="3">
        <f t="shared" si="45"/>
        <v>74</v>
      </c>
      <c r="B113" s="96">
        <v>6</v>
      </c>
      <c r="C113" s="97" t="s">
        <v>152</v>
      </c>
      <c r="D113" s="96">
        <v>18</v>
      </c>
      <c r="E113" s="99"/>
      <c r="F113" s="100" t="s">
        <v>54</v>
      </c>
      <c r="G113" s="101">
        <f t="shared" si="26"/>
        <v>97</v>
      </c>
      <c r="H113" s="101">
        <f t="shared" si="27"/>
        <v>85</v>
      </c>
      <c r="I113" s="102">
        <f t="shared" si="28"/>
        <v>26438045</v>
      </c>
      <c r="J113" s="102" t="e">
        <f>SUMIF($AN$4:$AN$22,D113,#REF!)</f>
        <v>#REF!</v>
      </c>
      <c r="K113" s="103" t="e">
        <f t="shared" si="29"/>
        <v>#REF!</v>
      </c>
      <c r="L113" s="104" t="e">
        <f>SUMIF($AN$4:$AN$22,D113,#REF!)</f>
        <v>#REF!</v>
      </c>
      <c r="M113" s="105" t="e">
        <f t="shared" si="30"/>
        <v>#REF!</v>
      </c>
      <c r="N113" s="105" t="e">
        <f t="shared" si="31"/>
        <v>#REF!</v>
      </c>
      <c r="O113" s="105" t="e">
        <f t="shared" si="32"/>
        <v>#REF!</v>
      </c>
      <c r="P113" s="105" t="e">
        <f t="shared" si="33"/>
        <v>#REF!</v>
      </c>
      <c r="Q113" s="106" t="e">
        <f t="shared" si="34"/>
        <v>#REF!</v>
      </c>
      <c r="R113" s="105" t="e">
        <f t="shared" si="34"/>
        <v>#REF!</v>
      </c>
      <c r="S113" s="105" t="e">
        <f t="shared" si="35"/>
        <v>#REF!</v>
      </c>
      <c r="T113" s="105"/>
      <c r="U113" s="105" t="e">
        <f t="shared" si="36"/>
        <v>#REF!</v>
      </c>
      <c r="V113" s="105" t="e">
        <f t="shared" si="37"/>
        <v>#REF!</v>
      </c>
      <c r="W113" s="105" t="e">
        <f t="shared" si="38"/>
        <v>#REF!</v>
      </c>
      <c r="X113" s="106" t="e">
        <f t="shared" si="39"/>
        <v>#REF!</v>
      </c>
      <c r="Y113" s="106" t="e">
        <f t="shared" si="40"/>
        <v>#REF!</v>
      </c>
      <c r="Z113" s="105" t="e">
        <f t="shared" si="41"/>
        <v>#REF!</v>
      </c>
      <c r="AA113" s="105" t="e">
        <f t="shared" si="42"/>
        <v>#REF!</v>
      </c>
      <c r="AB113" s="105"/>
      <c r="AC113" s="107" t="str">
        <f t="shared" si="43"/>
        <v>BERTAHAP</v>
      </c>
      <c r="AD113" s="108">
        <f t="shared" si="44"/>
        <v>0</v>
      </c>
      <c r="AE113" s="109">
        <v>2</v>
      </c>
      <c r="AF113" s="110"/>
      <c r="AG113" s="105" t="e">
        <f>IF(AF113&gt;#REF!,"LB","KR")</f>
        <v>#REF!</v>
      </c>
      <c r="AH113" s="110">
        <v>1940292000</v>
      </c>
      <c r="AI113" s="110">
        <v>2187019000</v>
      </c>
      <c r="AJ113" s="110">
        <v>2321910000</v>
      </c>
      <c r="AK113" s="111">
        <v>2465120000</v>
      </c>
      <c r="AL113" s="111">
        <v>2321910000</v>
      </c>
      <c r="AM113" s="110">
        <v>2465120000</v>
      </c>
      <c r="AN113" s="110" t="e">
        <f t="shared" si="25"/>
        <v>#REF!</v>
      </c>
    </row>
    <row r="114" spans="1:40">
      <c r="A114" s="3">
        <f t="shared" si="45"/>
        <v>75</v>
      </c>
      <c r="B114" s="96">
        <v>7</v>
      </c>
      <c r="C114" s="97" t="s">
        <v>152</v>
      </c>
      <c r="D114" s="96">
        <v>20</v>
      </c>
      <c r="E114" s="99"/>
      <c r="F114" s="100" t="s">
        <v>70</v>
      </c>
      <c r="G114" s="101">
        <f t="shared" si="26"/>
        <v>60</v>
      </c>
      <c r="H114" s="101">
        <f t="shared" si="27"/>
        <v>51</v>
      </c>
      <c r="I114" s="102">
        <f t="shared" si="28"/>
        <v>26438045</v>
      </c>
      <c r="J114" s="102" t="e">
        <f>SUMIF($AN$4:$AN$22,D114,#REF!)</f>
        <v>#REF!</v>
      </c>
      <c r="K114" s="103" t="e">
        <f t="shared" si="29"/>
        <v>#REF!</v>
      </c>
      <c r="L114" s="104" t="e">
        <f>SUMIF($AN$4:$AN$22,D114,#REF!)</f>
        <v>#REF!</v>
      </c>
      <c r="M114" s="105" t="e">
        <f t="shared" si="30"/>
        <v>#REF!</v>
      </c>
      <c r="N114" s="105" t="e">
        <f t="shared" si="31"/>
        <v>#REF!</v>
      </c>
      <c r="O114" s="105" t="e">
        <f t="shared" si="32"/>
        <v>#REF!</v>
      </c>
      <c r="P114" s="105" t="e">
        <f t="shared" si="33"/>
        <v>#REF!</v>
      </c>
      <c r="Q114" s="106" t="e">
        <f t="shared" si="34"/>
        <v>#REF!</v>
      </c>
      <c r="R114" s="105" t="e">
        <f t="shared" si="34"/>
        <v>#REF!</v>
      </c>
      <c r="S114" s="105" t="e">
        <f t="shared" si="35"/>
        <v>#REF!</v>
      </c>
      <c r="T114" s="105"/>
      <c r="U114" s="105" t="e">
        <f t="shared" si="36"/>
        <v>#REF!</v>
      </c>
      <c r="V114" s="105" t="e">
        <f t="shared" si="37"/>
        <v>#REF!</v>
      </c>
      <c r="W114" s="105" t="e">
        <f t="shared" si="38"/>
        <v>#REF!</v>
      </c>
      <c r="X114" s="106" t="e">
        <f t="shared" si="39"/>
        <v>#REF!</v>
      </c>
      <c r="Y114" s="106" t="e">
        <f t="shared" si="40"/>
        <v>#REF!</v>
      </c>
      <c r="Z114" s="105" t="e">
        <f t="shared" si="41"/>
        <v>#REF!</v>
      </c>
      <c r="AA114" s="105" t="e">
        <f t="shared" si="42"/>
        <v>#REF!</v>
      </c>
      <c r="AB114" s="105"/>
      <c r="AC114" s="107" t="str">
        <f t="shared" si="43"/>
        <v>BERTAHAP</v>
      </c>
      <c r="AD114" s="108">
        <f t="shared" si="44"/>
        <v>0</v>
      </c>
      <c r="AE114" s="109">
        <v>2</v>
      </c>
      <c r="AF114" s="110"/>
      <c r="AG114" s="105" t="e">
        <f>IF(AF114&gt;#REF!,"LB","KR")</f>
        <v>#REF!</v>
      </c>
      <c r="AH114" s="110">
        <v>1164176000</v>
      </c>
      <c r="AI114" s="110">
        <v>1312212000</v>
      </c>
      <c r="AJ114" s="110">
        <v>1393146000</v>
      </c>
      <c r="AK114" s="111">
        <v>1479072000</v>
      </c>
      <c r="AL114" s="111">
        <v>1393146000</v>
      </c>
      <c r="AM114" s="110">
        <v>1479072000</v>
      </c>
      <c r="AN114" s="110" t="e">
        <f t="shared" si="25"/>
        <v>#REF!</v>
      </c>
    </row>
    <row r="115" spans="1:40">
      <c r="A115" s="3">
        <f t="shared" si="45"/>
        <v>76</v>
      </c>
      <c r="B115" s="96">
        <v>8</v>
      </c>
      <c r="C115" s="97" t="s">
        <v>152</v>
      </c>
      <c r="D115" s="96">
        <v>22</v>
      </c>
      <c r="E115" s="99"/>
      <c r="F115" s="100" t="s">
        <v>89</v>
      </c>
      <c r="G115" s="101">
        <f t="shared" si="26"/>
        <v>81</v>
      </c>
      <c r="H115" s="101">
        <f t="shared" si="27"/>
        <v>70</v>
      </c>
      <c r="I115" s="102">
        <f t="shared" si="28"/>
        <v>26438045</v>
      </c>
      <c r="J115" s="102" t="e">
        <f>SUMIF($AN$4:$AN$22,D115,#REF!)</f>
        <v>#REF!</v>
      </c>
      <c r="K115" s="103" t="e">
        <f t="shared" si="29"/>
        <v>#REF!</v>
      </c>
      <c r="L115" s="104" t="e">
        <f>SUMIF($AN$4:$AN$22,D115,#REF!)</f>
        <v>#REF!</v>
      </c>
      <c r="M115" s="105" t="e">
        <f t="shared" si="30"/>
        <v>#REF!</v>
      </c>
      <c r="N115" s="105" t="e">
        <f t="shared" si="31"/>
        <v>#REF!</v>
      </c>
      <c r="O115" s="105" t="e">
        <f t="shared" si="32"/>
        <v>#REF!</v>
      </c>
      <c r="P115" s="105" t="e">
        <f t="shared" si="33"/>
        <v>#REF!</v>
      </c>
      <c r="Q115" s="106" t="e">
        <f t="shared" si="34"/>
        <v>#REF!</v>
      </c>
      <c r="R115" s="105" t="e">
        <f t="shared" si="34"/>
        <v>#REF!</v>
      </c>
      <c r="S115" s="105" t="e">
        <f t="shared" si="35"/>
        <v>#REF!</v>
      </c>
      <c r="T115" s="105"/>
      <c r="U115" s="105" t="e">
        <f t="shared" si="36"/>
        <v>#REF!</v>
      </c>
      <c r="V115" s="105" t="e">
        <f t="shared" si="37"/>
        <v>#REF!</v>
      </c>
      <c r="W115" s="105" t="e">
        <f t="shared" si="38"/>
        <v>#REF!</v>
      </c>
      <c r="X115" s="106" t="e">
        <f t="shared" si="39"/>
        <v>#REF!</v>
      </c>
      <c r="Y115" s="106" t="e">
        <f t="shared" si="40"/>
        <v>#REF!</v>
      </c>
      <c r="Z115" s="105" t="e">
        <f t="shared" si="41"/>
        <v>#REF!</v>
      </c>
      <c r="AA115" s="105" t="e">
        <f t="shared" si="42"/>
        <v>#REF!</v>
      </c>
      <c r="AB115" s="105"/>
      <c r="AC115" s="107" t="str">
        <f t="shared" si="43"/>
        <v>BERTAHAP</v>
      </c>
      <c r="AD115" s="108">
        <f t="shared" si="44"/>
        <v>0</v>
      </c>
      <c r="AE115" s="109">
        <v>2</v>
      </c>
      <c r="AF115" s="110"/>
      <c r="AG115" s="105" t="e">
        <f>IF(AF115&gt;#REF!,"LB","KR")</f>
        <v>#REF!</v>
      </c>
      <c r="AH115" s="110">
        <v>1666614000</v>
      </c>
      <c r="AI115" s="110">
        <v>1878540000</v>
      </c>
      <c r="AJ115" s="110">
        <v>1994405000</v>
      </c>
      <c r="AK115" s="111">
        <v>2117415000</v>
      </c>
      <c r="AL115" s="111">
        <v>1994405000</v>
      </c>
      <c r="AM115" s="110">
        <v>2117415000</v>
      </c>
      <c r="AN115" s="110" t="e">
        <f t="shared" si="25"/>
        <v>#REF!</v>
      </c>
    </row>
    <row r="116" spans="1:40">
      <c r="A116" s="3">
        <f t="shared" si="45"/>
        <v>77</v>
      </c>
      <c r="B116" s="96">
        <v>1</v>
      </c>
      <c r="C116" s="97" t="s">
        <v>154</v>
      </c>
      <c r="D116" s="98" t="s">
        <v>24</v>
      </c>
      <c r="E116" s="99"/>
      <c r="F116" s="100" t="s">
        <v>39</v>
      </c>
      <c r="G116" s="101">
        <f t="shared" si="26"/>
        <v>113</v>
      </c>
      <c r="H116" s="101">
        <f t="shared" si="27"/>
        <v>101</v>
      </c>
      <c r="I116" s="102">
        <f t="shared" si="28"/>
        <v>26438045</v>
      </c>
      <c r="J116" s="102" t="e">
        <f>SUMIF($AN$4:$AN$22,D116,#REF!)</f>
        <v>#REF!</v>
      </c>
      <c r="K116" s="103" t="e">
        <f t="shared" si="29"/>
        <v>#REF!</v>
      </c>
      <c r="L116" s="104" t="e">
        <f>SUMIF($AN$4:$AN$22,D116,#REF!)</f>
        <v>#REF!</v>
      </c>
      <c r="M116" s="105" t="e">
        <f t="shared" si="30"/>
        <v>#REF!</v>
      </c>
      <c r="N116" s="105" t="e">
        <f t="shared" si="31"/>
        <v>#REF!</v>
      </c>
      <c r="O116" s="105" t="e">
        <f t="shared" si="32"/>
        <v>#REF!</v>
      </c>
      <c r="P116" s="105" t="e">
        <f t="shared" si="33"/>
        <v>#REF!</v>
      </c>
      <c r="Q116" s="106" t="e">
        <f t="shared" si="34"/>
        <v>#REF!</v>
      </c>
      <c r="R116" s="105" t="e">
        <f t="shared" si="34"/>
        <v>#REF!</v>
      </c>
      <c r="S116" s="105" t="e">
        <f t="shared" si="35"/>
        <v>#REF!</v>
      </c>
      <c r="T116" s="105"/>
      <c r="U116" s="105" t="e">
        <f t="shared" si="36"/>
        <v>#REF!</v>
      </c>
      <c r="V116" s="105" t="e">
        <f t="shared" si="37"/>
        <v>#REF!</v>
      </c>
      <c r="W116" s="105" t="e">
        <f t="shared" si="38"/>
        <v>#REF!</v>
      </c>
      <c r="X116" s="106" t="e">
        <f t="shared" si="39"/>
        <v>#REF!</v>
      </c>
      <c r="Y116" s="106" t="e">
        <f t="shared" si="40"/>
        <v>#REF!</v>
      </c>
      <c r="Z116" s="105" t="e">
        <f t="shared" si="41"/>
        <v>#REF!</v>
      </c>
      <c r="AA116" s="105" t="e">
        <f t="shared" si="42"/>
        <v>#REF!</v>
      </c>
      <c r="AB116" s="105"/>
      <c r="AC116" s="107" t="str">
        <f t="shared" si="43"/>
        <v>BERTAHAP</v>
      </c>
      <c r="AD116" s="108">
        <f t="shared" si="44"/>
        <v>0</v>
      </c>
      <c r="AE116" s="109">
        <v>2</v>
      </c>
      <c r="AF116" s="110"/>
      <c r="AG116" s="105" t="e">
        <f>IF(AF116&gt;#REF!,"LB","KR")</f>
        <v>#REF!</v>
      </c>
      <c r="AH116" s="110">
        <v>2378423000</v>
      </c>
      <c r="AI116" s="110">
        <v>2680862000</v>
      </c>
      <c r="AJ116" s="110">
        <v>2846212000</v>
      </c>
      <c r="AK116" s="111">
        <v>3021760000</v>
      </c>
      <c r="AL116" s="111">
        <v>2846212000</v>
      </c>
      <c r="AM116" s="110">
        <v>3021760000</v>
      </c>
      <c r="AN116" s="110" t="e">
        <f t="shared" si="25"/>
        <v>#REF!</v>
      </c>
    </row>
    <row r="117" spans="1:40">
      <c r="A117" s="3">
        <f t="shared" si="45"/>
        <v>78</v>
      </c>
      <c r="B117" s="96">
        <v>2</v>
      </c>
      <c r="C117" s="97" t="s">
        <v>154</v>
      </c>
      <c r="D117" s="98" t="s">
        <v>35</v>
      </c>
      <c r="E117" s="99"/>
      <c r="F117" s="100" t="s">
        <v>42</v>
      </c>
      <c r="G117" s="101">
        <f t="shared" si="26"/>
        <v>78</v>
      </c>
      <c r="H117" s="101">
        <f t="shared" si="27"/>
        <v>66</v>
      </c>
      <c r="I117" s="102">
        <f t="shared" si="28"/>
        <v>26438045</v>
      </c>
      <c r="J117" s="102" t="e">
        <f>SUMIF($AN$4:$AN$22,D117,#REF!)</f>
        <v>#REF!</v>
      </c>
      <c r="K117" s="103" t="e">
        <f t="shared" si="29"/>
        <v>#REF!</v>
      </c>
      <c r="L117" s="104" t="e">
        <f>SUMIF($AN$4:$AN$22,D117,#REF!)</f>
        <v>#REF!</v>
      </c>
      <c r="M117" s="105" t="e">
        <f t="shared" si="30"/>
        <v>#REF!</v>
      </c>
      <c r="N117" s="105" t="e">
        <f t="shared" si="31"/>
        <v>#REF!</v>
      </c>
      <c r="O117" s="105" t="e">
        <f t="shared" si="32"/>
        <v>#REF!</v>
      </c>
      <c r="P117" s="105" t="e">
        <f t="shared" si="33"/>
        <v>#REF!</v>
      </c>
      <c r="Q117" s="106" t="e">
        <f t="shared" si="34"/>
        <v>#REF!</v>
      </c>
      <c r="R117" s="105" t="e">
        <f t="shared" si="34"/>
        <v>#REF!</v>
      </c>
      <c r="S117" s="105" t="e">
        <f t="shared" si="35"/>
        <v>#REF!</v>
      </c>
      <c r="T117" s="105"/>
      <c r="U117" s="105" t="e">
        <f t="shared" si="36"/>
        <v>#REF!</v>
      </c>
      <c r="V117" s="105" t="e">
        <f t="shared" si="37"/>
        <v>#REF!</v>
      </c>
      <c r="W117" s="105" t="e">
        <f t="shared" si="38"/>
        <v>#REF!</v>
      </c>
      <c r="X117" s="106" t="e">
        <f t="shared" si="39"/>
        <v>#REF!</v>
      </c>
      <c r="Y117" s="106" t="e">
        <f t="shared" si="40"/>
        <v>#REF!</v>
      </c>
      <c r="Z117" s="105" t="e">
        <f t="shared" si="41"/>
        <v>#REF!</v>
      </c>
      <c r="AA117" s="105" t="e">
        <f t="shared" si="42"/>
        <v>#REF!</v>
      </c>
      <c r="AB117" s="105"/>
      <c r="AC117" s="107" t="str">
        <f t="shared" si="43"/>
        <v>BERTAHAP</v>
      </c>
      <c r="AD117" s="108">
        <f t="shared" si="44"/>
        <v>0</v>
      </c>
      <c r="AE117" s="109">
        <v>2</v>
      </c>
      <c r="AF117" s="110"/>
      <c r="AG117" s="105" t="e">
        <f>IF(AF117&gt;#REF!,"LB","KR")</f>
        <v>#REF!</v>
      </c>
      <c r="AH117" s="110">
        <v>1506580000</v>
      </c>
      <c r="AI117" s="110">
        <v>1698156000</v>
      </c>
      <c r="AJ117" s="110">
        <v>1802895000</v>
      </c>
      <c r="AK117" s="111">
        <v>1914093000</v>
      </c>
      <c r="AL117" s="111">
        <v>1802895000</v>
      </c>
      <c r="AM117" s="110">
        <v>1914093000</v>
      </c>
      <c r="AN117" s="110" t="e">
        <f t="shared" si="25"/>
        <v>#REF!</v>
      </c>
    </row>
    <row r="118" spans="1:40">
      <c r="A118" s="3">
        <f t="shared" si="45"/>
        <v>79</v>
      </c>
      <c r="B118" s="96">
        <v>3</v>
      </c>
      <c r="C118" s="97" t="s">
        <v>154</v>
      </c>
      <c r="D118" s="98">
        <v>10</v>
      </c>
      <c r="E118" s="99"/>
      <c r="F118" s="100" t="s">
        <v>48</v>
      </c>
      <c r="G118" s="101">
        <f t="shared" si="26"/>
        <v>74</v>
      </c>
      <c r="H118" s="101">
        <f t="shared" si="27"/>
        <v>63</v>
      </c>
      <c r="I118" s="102">
        <f t="shared" si="28"/>
        <v>26438045</v>
      </c>
      <c r="J118" s="102" t="e">
        <f>SUMIF($AN$4:$AN$22,D118,#REF!)</f>
        <v>#REF!</v>
      </c>
      <c r="K118" s="103" t="e">
        <f t="shared" si="29"/>
        <v>#REF!</v>
      </c>
      <c r="L118" s="104" t="e">
        <f>SUMIF($AN$4:$AN$22,D118,#REF!)</f>
        <v>#REF!</v>
      </c>
      <c r="M118" s="105" t="e">
        <f t="shared" si="30"/>
        <v>#REF!</v>
      </c>
      <c r="N118" s="105" t="e">
        <f t="shared" si="31"/>
        <v>#REF!</v>
      </c>
      <c r="O118" s="105" t="e">
        <f t="shared" si="32"/>
        <v>#REF!</v>
      </c>
      <c r="P118" s="105" t="e">
        <f t="shared" si="33"/>
        <v>#REF!</v>
      </c>
      <c r="Q118" s="106" t="e">
        <f t="shared" si="34"/>
        <v>#REF!</v>
      </c>
      <c r="R118" s="105" t="e">
        <f t="shared" si="34"/>
        <v>#REF!</v>
      </c>
      <c r="S118" s="105" t="e">
        <f t="shared" si="35"/>
        <v>#REF!</v>
      </c>
      <c r="T118" s="105"/>
      <c r="U118" s="105" t="e">
        <f t="shared" si="36"/>
        <v>#REF!</v>
      </c>
      <c r="V118" s="105" t="e">
        <f t="shared" si="37"/>
        <v>#REF!</v>
      </c>
      <c r="W118" s="105" t="e">
        <f t="shared" si="38"/>
        <v>#REF!</v>
      </c>
      <c r="X118" s="106" t="e">
        <f t="shared" si="39"/>
        <v>#REF!</v>
      </c>
      <c r="Y118" s="106" t="e">
        <f t="shared" si="40"/>
        <v>#REF!</v>
      </c>
      <c r="Z118" s="105" t="e">
        <f t="shared" si="41"/>
        <v>#REF!</v>
      </c>
      <c r="AA118" s="105" t="e">
        <f t="shared" si="42"/>
        <v>#REF!</v>
      </c>
      <c r="AB118" s="105"/>
      <c r="AC118" s="107" t="str">
        <f t="shared" si="43"/>
        <v>BERTAHAP</v>
      </c>
      <c r="AD118" s="108">
        <f t="shared" si="44"/>
        <v>0</v>
      </c>
      <c r="AE118" s="109">
        <v>2</v>
      </c>
      <c r="AF118" s="110"/>
      <c r="AG118" s="105" t="e">
        <f>IF(AF118&gt;#REF!,"LB","KR")</f>
        <v>#REF!</v>
      </c>
      <c r="AH118" s="110">
        <v>1438099000</v>
      </c>
      <c r="AI118" s="110">
        <v>1620967000</v>
      </c>
      <c r="AJ118" s="110">
        <v>1720945000</v>
      </c>
      <c r="AK118" s="111">
        <v>1827089000</v>
      </c>
      <c r="AL118" s="111">
        <v>1720945000</v>
      </c>
      <c r="AM118" s="110">
        <v>1827089000</v>
      </c>
      <c r="AN118" s="110" t="e">
        <f t="shared" si="25"/>
        <v>#REF!</v>
      </c>
    </row>
    <row r="119" spans="1:40">
      <c r="A119" s="3">
        <f t="shared" si="45"/>
        <v>80</v>
      </c>
      <c r="B119" s="96">
        <v>4</v>
      </c>
      <c r="C119" s="97" t="s">
        <v>154</v>
      </c>
      <c r="D119" s="96">
        <v>12</v>
      </c>
      <c r="E119" s="99"/>
      <c r="F119" s="100" t="s">
        <v>50</v>
      </c>
      <c r="G119" s="101">
        <f t="shared" si="26"/>
        <v>67</v>
      </c>
      <c r="H119" s="101">
        <f t="shared" si="27"/>
        <v>57</v>
      </c>
      <c r="I119" s="102">
        <f t="shared" si="28"/>
        <v>26438045</v>
      </c>
      <c r="J119" s="102" t="e">
        <f>SUMIF($AN$4:$AN$22,D119,#REF!)</f>
        <v>#REF!</v>
      </c>
      <c r="K119" s="103" t="e">
        <f t="shared" si="29"/>
        <v>#REF!</v>
      </c>
      <c r="L119" s="104" t="e">
        <f>SUMIF($AN$4:$AN$22,D119,#REF!)</f>
        <v>#REF!</v>
      </c>
      <c r="M119" s="105" t="e">
        <f t="shared" si="30"/>
        <v>#REF!</v>
      </c>
      <c r="N119" s="105" t="e">
        <f t="shared" si="31"/>
        <v>#REF!</v>
      </c>
      <c r="O119" s="105" t="e">
        <f t="shared" si="32"/>
        <v>#REF!</v>
      </c>
      <c r="P119" s="105" t="e">
        <f t="shared" si="33"/>
        <v>#REF!</v>
      </c>
      <c r="Q119" s="106" t="e">
        <f t="shared" si="34"/>
        <v>#REF!</v>
      </c>
      <c r="R119" s="105" t="e">
        <f t="shared" si="34"/>
        <v>#REF!</v>
      </c>
      <c r="S119" s="105" t="e">
        <f t="shared" si="35"/>
        <v>#REF!</v>
      </c>
      <c r="T119" s="105"/>
      <c r="U119" s="105" t="e">
        <f t="shared" si="36"/>
        <v>#REF!</v>
      </c>
      <c r="V119" s="105" t="e">
        <f t="shared" si="37"/>
        <v>#REF!</v>
      </c>
      <c r="W119" s="105" t="e">
        <f t="shared" si="38"/>
        <v>#REF!</v>
      </c>
      <c r="X119" s="106" t="e">
        <f t="shared" si="39"/>
        <v>#REF!</v>
      </c>
      <c r="Y119" s="106" t="e">
        <f t="shared" si="40"/>
        <v>#REF!</v>
      </c>
      <c r="Z119" s="105" t="e">
        <f t="shared" si="41"/>
        <v>#REF!</v>
      </c>
      <c r="AA119" s="105" t="e">
        <f t="shared" si="42"/>
        <v>#REF!</v>
      </c>
      <c r="AB119" s="105"/>
      <c r="AC119" s="107" t="str">
        <f t="shared" si="43"/>
        <v>BERTAHAP</v>
      </c>
      <c r="AD119" s="108">
        <f t="shared" si="44"/>
        <v>0</v>
      </c>
      <c r="AE119" s="109">
        <v>2</v>
      </c>
      <c r="AF119" s="110"/>
      <c r="AG119" s="105" t="e">
        <f>IF(AF119&gt;#REF!,"LB","KR")</f>
        <v>#REF!</v>
      </c>
      <c r="AH119" s="110">
        <v>1314020000</v>
      </c>
      <c r="AI119" s="110">
        <v>1481110000</v>
      </c>
      <c r="AJ119" s="110">
        <v>1572462000</v>
      </c>
      <c r="AK119" s="111">
        <v>1669448000</v>
      </c>
      <c r="AL119" s="111">
        <v>1572462000</v>
      </c>
      <c r="AM119" s="110">
        <v>1669448000</v>
      </c>
      <c r="AN119" s="110" t="e">
        <f t="shared" si="25"/>
        <v>#REF!</v>
      </c>
    </row>
    <row r="120" spans="1:40">
      <c r="A120" s="3">
        <f t="shared" si="45"/>
        <v>81</v>
      </c>
      <c r="B120" s="96">
        <v>5</v>
      </c>
      <c r="C120" s="97" t="s">
        <v>154</v>
      </c>
      <c r="D120" s="98">
        <v>16</v>
      </c>
      <c r="E120" s="99"/>
      <c r="F120" s="100" t="s">
        <v>52</v>
      </c>
      <c r="G120" s="101">
        <f t="shared" si="26"/>
        <v>71</v>
      </c>
      <c r="H120" s="101">
        <f t="shared" si="27"/>
        <v>63</v>
      </c>
      <c r="I120" s="102">
        <f t="shared" si="28"/>
        <v>26438045</v>
      </c>
      <c r="J120" s="102" t="e">
        <f>SUMIF($AN$4:$AN$22,D120,#REF!)</f>
        <v>#REF!</v>
      </c>
      <c r="K120" s="103" t="e">
        <f t="shared" si="29"/>
        <v>#REF!</v>
      </c>
      <c r="L120" s="104" t="e">
        <f>SUMIF($AN$4:$AN$22,D120,#REF!)</f>
        <v>#REF!</v>
      </c>
      <c r="M120" s="105" t="e">
        <f t="shared" si="30"/>
        <v>#REF!</v>
      </c>
      <c r="N120" s="105" t="e">
        <f t="shared" si="31"/>
        <v>#REF!</v>
      </c>
      <c r="O120" s="105" t="e">
        <f t="shared" si="32"/>
        <v>#REF!</v>
      </c>
      <c r="P120" s="105" t="e">
        <f t="shared" si="33"/>
        <v>#REF!</v>
      </c>
      <c r="Q120" s="106" t="e">
        <f t="shared" si="34"/>
        <v>#REF!</v>
      </c>
      <c r="R120" s="105" t="e">
        <f t="shared" si="34"/>
        <v>#REF!</v>
      </c>
      <c r="S120" s="105" t="e">
        <f t="shared" si="35"/>
        <v>#REF!</v>
      </c>
      <c r="T120" s="105"/>
      <c r="U120" s="105" t="e">
        <f t="shared" si="36"/>
        <v>#REF!</v>
      </c>
      <c r="V120" s="105" t="e">
        <f t="shared" si="37"/>
        <v>#REF!</v>
      </c>
      <c r="W120" s="105" t="e">
        <f t="shared" si="38"/>
        <v>#REF!</v>
      </c>
      <c r="X120" s="106" t="e">
        <f t="shared" si="39"/>
        <v>#REF!</v>
      </c>
      <c r="Y120" s="106" t="e">
        <f t="shared" si="40"/>
        <v>#REF!</v>
      </c>
      <c r="Z120" s="105" t="e">
        <f t="shared" si="41"/>
        <v>#REF!</v>
      </c>
      <c r="AA120" s="105" t="e">
        <f t="shared" si="42"/>
        <v>#REF!</v>
      </c>
      <c r="AB120" s="105"/>
      <c r="AC120" s="107" t="str">
        <f t="shared" si="43"/>
        <v>BERTAHAP</v>
      </c>
      <c r="AD120" s="108">
        <f t="shared" si="44"/>
        <v>0</v>
      </c>
      <c r="AE120" s="109">
        <v>2</v>
      </c>
      <c r="AF120" s="110"/>
      <c r="AG120" s="105" t="e">
        <f>IF(AF120&gt;#REF!,"LB","KR")</f>
        <v>#REF!</v>
      </c>
      <c r="AH120" s="110">
        <v>1452338000</v>
      </c>
      <c r="AI120" s="110">
        <v>1637017000</v>
      </c>
      <c r="AJ120" s="110">
        <v>1737984000</v>
      </c>
      <c r="AK120" s="111">
        <v>1845179000</v>
      </c>
      <c r="AL120" s="111">
        <v>1737984000</v>
      </c>
      <c r="AM120" s="110">
        <v>1845179000</v>
      </c>
      <c r="AN120" s="110" t="e">
        <f t="shared" si="25"/>
        <v>#REF!</v>
      </c>
    </row>
    <row r="121" spans="1:40">
      <c r="A121" s="3">
        <f t="shared" si="45"/>
        <v>82</v>
      </c>
      <c r="B121" s="96">
        <v>6</v>
      </c>
      <c r="C121" s="97" t="s">
        <v>154</v>
      </c>
      <c r="D121" s="96">
        <v>18</v>
      </c>
      <c r="E121" s="99"/>
      <c r="F121" s="100" t="s">
        <v>54</v>
      </c>
      <c r="G121" s="101">
        <f t="shared" si="26"/>
        <v>97</v>
      </c>
      <c r="H121" s="101">
        <f t="shared" si="27"/>
        <v>85</v>
      </c>
      <c r="I121" s="102">
        <f t="shared" si="28"/>
        <v>26438045</v>
      </c>
      <c r="J121" s="102" t="e">
        <f>SUMIF($AN$4:$AN$22,D121,#REF!)</f>
        <v>#REF!</v>
      </c>
      <c r="K121" s="103" t="e">
        <f t="shared" si="29"/>
        <v>#REF!</v>
      </c>
      <c r="L121" s="104" t="e">
        <f>SUMIF($AN$4:$AN$22,D121,#REF!)</f>
        <v>#REF!</v>
      </c>
      <c r="M121" s="105" t="e">
        <f t="shared" si="30"/>
        <v>#REF!</v>
      </c>
      <c r="N121" s="105" t="e">
        <f t="shared" si="31"/>
        <v>#REF!</v>
      </c>
      <c r="O121" s="105" t="e">
        <f t="shared" si="32"/>
        <v>#REF!</v>
      </c>
      <c r="P121" s="105" t="e">
        <f t="shared" si="33"/>
        <v>#REF!</v>
      </c>
      <c r="Q121" s="106" t="e">
        <f t="shared" si="34"/>
        <v>#REF!</v>
      </c>
      <c r="R121" s="105" t="e">
        <f t="shared" si="34"/>
        <v>#REF!</v>
      </c>
      <c r="S121" s="105" t="e">
        <f t="shared" si="35"/>
        <v>#REF!</v>
      </c>
      <c r="T121" s="105"/>
      <c r="U121" s="105" t="e">
        <f t="shared" si="36"/>
        <v>#REF!</v>
      </c>
      <c r="V121" s="105" t="e">
        <f t="shared" si="37"/>
        <v>#REF!</v>
      </c>
      <c r="W121" s="105" t="e">
        <f t="shared" si="38"/>
        <v>#REF!</v>
      </c>
      <c r="X121" s="106" t="e">
        <f t="shared" si="39"/>
        <v>#REF!</v>
      </c>
      <c r="Y121" s="106" t="e">
        <f t="shared" si="40"/>
        <v>#REF!</v>
      </c>
      <c r="Z121" s="105" t="e">
        <f t="shared" si="41"/>
        <v>#REF!</v>
      </c>
      <c r="AA121" s="105" t="e">
        <f t="shared" si="42"/>
        <v>#REF!</v>
      </c>
      <c r="AB121" s="105"/>
      <c r="AC121" s="107" t="str">
        <f t="shared" si="43"/>
        <v>BERTAHAP</v>
      </c>
      <c r="AD121" s="108">
        <f t="shared" si="44"/>
        <v>0</v>
      </c>
      <c r="AE121" s="109">
        <v>2</v>
      </c>
      <c r="AF121" s="110"/>
      <c r="AG121" s="105" t="e">
        <f>IF(AF121&gt;#REF!,"LB","KR")</f>
        <v>#REF!</v>
      </c>
      <c r="AH121" s="110">
        <v>1959503000</v>
      </c>
      <c r="AI121" s="110">
        <v>2208673000</v>
      </c>
      <c r="AJ121" s="110">
        <v>2344899000</v>
      </c>
      <c r="AK121" s="111">
        <v>2489527000</v>
      </c>
      <c r="AL121" s="111">
        <v>2344899000</v>
      </c>
      <c r="AM121" s="110">
        <v>2489527000</v>
      </c>
      <c r="AN121" s="110" t="e">
        <f t="shared" si="25"/>
        <v>#REF!</v>
      </c>
    </row>
    <row r="122" spans="1:40">
      <c r="A122" s="3">
        <f t="shared" si="45"/>
        <v>83</v>
      </c>
      <c r="B122" s="96">
        <v>7</v>
      </c>
      <c r="C122" s="97" t="s">
        <v>154</v>
      </c>
      <c r="D122" s="96">
        <v>20</v>
      </c>
      <c r="E122" s="99"/>
      <c r="F122" s="100" t="s">
        <v>70</v>
      </c>
      <c r="G122" s="101">
        <f t="shared" si="26"/>
        <v>60</v>
      </c>
      <c r="H122" s="101">
        <f t="shared" si="27"/>
        <v>51</v>
      </c>
      <c r="I122" s="102">
        <f t="shared" si="28"/>
        <v>26438045</v>
      </c>
      <c r="J122" s="102" t="e">
        <f>SUMIF($AN$4:$AN$22,D122,#REF!)</f>
        <v>#REF!</v>
      </c>
      <c r="K122" s="103" t="e">
        <f t="shared" si="29"/>
        <v>#REF!</v>
      </c>
      <c r="L122" s="104" t="e">
        <f>SUMIF($AN$4:$AN$22,D122,#REF!)</f>
        <v>#REF!</v>
      </c>
      <c r="M122" s="105" t="e">
        <f t="shared" si="30"/>
        <v>#REF!</v>
      </c>
      <c r="N122" s="105" t="e">
        <f t="shared" si="31"/>
        <v>#REF!</v>
      </c>
      <c r="O122" s="105" t="e">
        <f t="shared" si="32"/>
        <v>#REF!</v>
      </c>
      <c r="P122" s="105" t="e">
        <f t="shared" si="33"/>
        <v>#REF!</v>
      </c>
      <c r="Q122" s="106" t="e">
        <f t="shared" si="34"/>
        <v>#REF!</v>
      </c>
      <c r="R122" s="105" t="e">
        <f t="shared" si="34"/>
        <v>#REF!</v>
      </c>
      <c r="S122" s="105" t="e">
        <f t="shared" si="35"/>
        <v>#REF!</v>
      </c>
      <c r="T122" s="105"/>
      <c r="U122" s="105" t="e">
        <f t="shared" si="36"/>
        <v>#REF!</v>
      </c>
      <c r="V122" s="105" t="e">
        <f t="shared" si="37"/>
        <v>#REF!</v>
      </c>
      <c r="W122" s="105" t="e">
        <f t="shared" si="38"/>
        <v>#REF!</v>
      </c>
      <c r="X122" s="106" t="e">
        <f t="shared" si="39"/>
        <v>#REF!</v>
      </c>
      <c r="Y122" s="106" t="e">
        <f t="shared" si="40"/>
        <v>#REF!</v>
      </c>
      <c r="Z122" s="105" t="e">
        <f t="shared" si="41"/>
        <v>#REF!</v>
      </c>
      <c r="AA122" s="105" t="e">
        <f t="shared" si="42"/>
        <v>#REF!</v>
      </c>
      <c r="AB122" s="105"/>
      <c r="AC122" s="107" t="str">
        <f t="shared" si="43"/>
        <v>BERTAHAP</v>
      </c>
      <c r="AD122" s="108">
        <f t="shared" si="44"/>
        <v>0</v>
      </c>
      <c r="AE122" s="109">
        <v>2</v>
      </c>
      <c r="AF122" s="110"/>
      <c r="AG122" s="105" t="e">
        <f>IF(AF122&gt;#REF!,"LB","KR")</f>
        <v>#REF!</v>
      </c>
      <c r="AH122" s="110">
        <v>1175702000</v>
      </c>
      <c r="AI122" s="110">
        <v>1325204000</v>
      </c>
      <c r="AJ122" s="110">
        <v>1406940000</v>
      </c>
      <c r="AK122" s="111">
        <v>1493717000</v>
      </c>
      <c r="AL122" s="111">
        <v>1406940000</v>
      </c>
      <c r="AM122" s="110">
        <v>1493717000</v>
      </c>
      <c r="AN122" s="110" t="e">
        <f t="shared" si="25"/>
        <v>#REF!</v>
      </c>
    </row>
    <row r="123" spans="1:40">
      <c r="A123" s="3">
        <f t="shared" si="45"/>
        <v>84</v>
      </c>
      <c r="B123" s="96">
        <v>8</v>
      </c>
      <c r="C123" s="97" t="s">
        <v>154</v>
      </c>
      <c r="D123" s="96">
        <v>22</v>
      </c>
      <c r="E123" s="99"/>
      <c r="F123" s="100" t="s">
        <v>89</v>
      </c>
      <c r="G123" s="101">
        <f t="shared" si="26"/>
        <v>81</v>
      </c>
      <c r="H123" s="101">
        <f t="shared" si="27"/>
        <v>70</v>
      </c>
      <c r="I123" s="102">
        <f t="shared" si="28"/>
        <v>26438045</v>
      </c>
      <c r="J123" s="102" t="e">
        <f>SUMIF($AN$4:$AN$22,D123,#REF!)</f>
        <v>#REF!</v>
      </c>
      <c r="K123" s="103" t="e">
        <f t="shared" si="29"/>
        <v>#REF!</v>
      </c>
      <c r="L123" s="104" t="e">
        <f>SUMIF($AN$4:$AN$22,D123,#REF!)</f>
        <v>#REF!</v>
      </c>
      <c r="M123" s="105" t="e">
        <f t="shared" si="30"/>
        <v>#REF!</v>
      </c>
      <c r="N123" s="105" t="e">
        <f t="shared" si="31"/>
        <v>#REF!</v>
      </c>
      <c r="O123" s="105" t="e">
        <f t="shared" si="32"/>
        <v>#REF!</v>
      </c>
      <c r="P123" s="105" t="e">
        <f t="shared" si="33"/>
        <v>#REF!</v>
      </c>
      <c r="Q123" s="106" t="e">
        <f t="shared" si="34"/>
        <v>#REF!</v>
      </c>
      <c r="R123" s="105" t="e">
        <f t="shared" si="34"/>
        <v>#REF!</v>
      </c>
      <c r="S123" s="105" t="e">
        <f t="shared" si="35"/>
        <v>#REF!</v>
      </c>
      <c r="T123" s="105"/>
      <c r="U123" s="105" t="e">
        <f t="shared" si="36"/>
        <v>#REF!</v>
      </c>
      <c r="V123" s="105" t="e">
        <f t="shared" si="37"/>
        <v>#REF!</v>
      </c>
      <c r="W123" s="105" t="e">
        <f t="shared" si="38"/>
        <v>#REF!</v>
      </c>
      <c r="X123" s="106" t="e">
        <f t="shared" si="39"/>
        <v>#REF!</v>
      </c>
      <c r="Y123" s="106" t="e">
        <f t="shared" si="40"/>
        <v>#REF!</v>
      </c>
      <c r="Z123" s="105" t="e">
        <f t="shared" si="41"/>
        <v>#REF!</v>
      </c>
      <c r="AA123" s="105" t="e">
        <f t="shared" si="42"/>
        <v>#REF!</v>
      </c>
      <c r="AB123" s="105"/>
      <c r="AC123" s="107" t="str">
        <f t="shared" si="43"/>
        <v>BERTAHAP</v>
      </c>
      <c r="AD123" s="108">
        <f t="shared" si="44"/>
        <v>0</v>
      </c>
      <c r="AE123" s="109">
        <v>2</v>
      </c>
      <c r="AF123" s="110"/>
      <c r="AG123" s="105" t="e">
        <f>IF(AF123&gt;#REF!,"LB","KR")</f>
        <v>#REF!</v>
      </c>
      <c r="AH123" s="110">
        <v>1683115000</v>
      </c>
      <c r="AI123" s="110">
        <v>1897140000</v>
      </c>
      <c r="AJ123" s="110">
        <v>2014151000</v>
      </c>
      <c r="AK123" s="111">
        <v>2138380000</v>
      </c>
      <c r="AL123" s="111">
        <v>2014151000</v>
      </c>
      <c r="AM123" s="110">
        <v>2138380000</v>
      </c>
      <c r="AN123" s="110" t="e">
        <f t="shared" si="25"/>
        <v>#REF!</v>
      </c>
    </row>
    <row r="124" spans="1:40">
      <c r="A124" s="3">
        <f t="shared" si="45"/>
        <v>85</v>
      </c>
      <c r="B124" s="96">
        <v>1</v>
      </c>
      <c r="C124" s="97" t="s">
        <v>155</v>
      </c>
      <c r="D124" s="98" t="s">
        <v>24</v>
      </c>
      <c r="E124" s="99"/>
      <c r="F124" s="100" t="s">
        <v>39</v>
      </c>
      <c r="G124" s="101">
        <f t="shared" si="26"/>
        <v>113</v>
      </c>
      <c r="H124" s="101">
        <f t="shared" si="27"/>
        <v>101</v>
      </c>
      <c r="I124" s="102">
        <f t="shared" si="28"/>
        <v>26438045</v>
      </c>
      <c r="J124" s="102" t="e">
        <f>SUMIF($AN$4:$AN$22,D124,#REF!)</f>
        <v>#REF!</v>
      </c>
      <c r="K124" s="103" t="e">
        <f t="shared" si="29"/>
        <v>#REF!</v>
      </c>
      <c r="L124" s="104" t="e">
        <f>SUMIF($AN$4:$AN$22,D124,#REF!)</f>
        <v>#REF!</v>
      </c>
      <c r="M124" s="105" t="e">
        <f t="shared" si="30"/>
        <v>#REF!</v>
      </c>
      <c r="N124" s="105" t="e">
        <f t="shared" si="31"/>
        <v>#REF!</v>
      </c>
      <c r="O124" s="105" t="e">
        <f t="shared" si="32"/>
        <v>#REF!</v>
      </c>
      <c r="P124" s="105" t="e">
        <f t="shared" si="33"/>
        <v>#REF!</v>
      </c>
      <c r="Q124" s="106" t="e">
        <f t="shared" si="34"/>
        <v>#REF!</v>
      </c>
      <c r="R124" s="105" t="e">
        <f t="shared" si="34"/>
        <v>#REF!</v>
      </c>
      <c r="S124" s="105" t="e">
        <f t="shared" si="35"/>
        <v>#REF!</v>
      </c>
      <c r="T124" s="105"/>
      <c r="U124" s="105" t="e">
        <f t="shared" si="36"/>
        <v>#REF!</v>
      </c>
      <c r="V124" s="105" t="e">
        <f t="shared" si="37"/>
        <v>#REF!</v>
      </c>
      <c r="W124" s="105" t="e">
        <f t="shared" si="38"/>
        <v>#REF!</v>
      </c>
      <c r="X124" s="106" t="e">
        <f t="shared" si="39"/>
        <v>#REF!</v>
      </c>
      <c r="Y124" s="106" t="e">
        <f t="shared" si="40"/>
        <v>#REF!</v>
      </c>
      <c r="Z124" s="105" t="e">
        <f t="shared" si="41"/>
        <v>#REF!</v>
      </c>
      <c r="AA124" s="105" t="e">
        <f t="shared" si="42"/>
        <v>#REF!</v>
      </c>
      <c r="AB124" s="105"/>
      <c r="AC124" s="107" t="str">
        <f t="shared" si="43"/>
        <v>BERTAHAP</v>
      </c>
      <c r="AD124" s="108">
        <f t="shared" si="44"/>
        <v>0</v>
      </c>
      <c r="AE124" s="109">
        <v>2</v>
      </c>
      <c r="AF124" s="110"/>
      <c r="AG124" s="105" t="e">
        <f>IF(AF124&gt;#REF!,"LB","KR")</f>
        <v>#REF!</v>
      </c>
      <c r="AH124" s="110">
        <v>2355105000</v>
      </c>
      <c r="AI124" s="110">
        <v>2654579000</v>
      </c>
      <c r="AJ124" s="110">
        <v>2818308000</v>
      </c>
      <c r="AK124" s="111">
        <v>2992135000</v>
      </c>
      <c r="AL124" s="111">
        <v>2818308000</v>
      </c>
      <c r="AM124" s="110">
        <v>2992135000</v>
      </c>
      <c r="AN124" s="110" t="e">
        <f t="shared" si="25"/>
        <v>#REF!</v>
      </c>
    </row>
    <row r="125" spans="1:40">
      <c r="A125" s="3">
        <f t="shared" si="45"/>
        <v>86</v>
      </c>
      <c r="B125" s="96">
        <v>2</v>
      </c>
      <c r="C125" s="97" t="s">
        <v>155</v>
      </c>
      <c r="D125" s="98" t="s">
        <v>35</v>
      </c>
      <c r="E125" s="99"/>
      <c r="F125" s="100" t="s">
        <v>42</v>
      </c>
      <c r="G125" s="101">
        <f t="shared" si="26"/>
        <v>78</v>
      </c>
      <c r="H125" s="101">
        <f t="shared" si="27"/>
        <v>66</v>
      </c>
      <c r="I125" s="102">
        <f t="shared" si="28"/>
        <v>26438045</v>
      </c>
      <c r="J125" s="102" t="e">
        <f>SUMIF($AN$4:$AN$22,D125,#REF!)</f>
        <v>#REF!</v>
      </c>
      <c r="K125" s="103" t="e">
        <f t="shared" si="29"/>
        <v>#REF!</v>
      </c>
      <c r="L125" s="104" t="e">
        <f>SUMIF($AN$4:$AN$22,D125,#REF!)</f>
        <v>#REF!</v>
      </c>
      <c r="M125" s="105" t="e">
        <f t="shared" si="30"/>
        <v>#REF!</v>
      </c>
      <c r="N125" s="105" t="e">
        <f t="shared" si="31"/>
        <v>#REF!</v>
      </c>
      <c r="O125" s="105" t="e">
        <f t="shared" si="32"/>
        <v>#REF!</v>
      </c>
      <c r="P125" s="105" t="e">
        <f t="shared" si="33"/>
        <v>#REF!</v>
      </c>
      <c r="Q125" s="106" t="e">
        <f t="shared" si="34"/>
        <v>#REF!</v>
      </c>
      <c r="R125" s="105" t="e">
        <f t="shared" si="34"/>
        <v>#REF!</v>
      </c>
      <c r="S125" s="105" t="e">
        <f t="shared" si="35"/>
        <v>#REF!</v>
      </c>
      <c r="T125" s="105"/>
      <c r="U125" s="105" t="e">
        <f t="shared" si="36"/>
        <v>#REF!</v>
      </c>
      <c r="V125" s="105" t="e">
        <f t="shared" si="37"/>
        <v>#REF!</v>
      </c>
      <c r="W125" s="105" t="e">
        <f t="shared" si="38"/>
        <v>#REF!</v>
      </c>
      <c r="X125" s="106" t="e">
        <f t="shared" si="39"/>
        <v>#REF!</v>
      </c>
      <c r="Y125" s="106" t="e">
        <f t="shared" si="40"/>
        <v>#REF!</v>
      </c>
      <c r="Z125" s="105" t="e">
        <f t="shared" si="41"/>
        <v>#REF!</v>
      </c>
      <c r="AA125" s="105" t="e">
        <f t="shared" si="42"/>
        <v>#REF!</v>
      </c>
      <c r="AB125" s="105"/>
      <c r="AC125" s="107" t="str">
        <f t="shared" si="43"/>
        <v>BERTAHAP</v>
      </c>
      <c r="AD125" s="108">
        <f t="shared" si="44"/>
        <v>0</v>
      </c>
      <c r="AE125" s="109">
        <v>2</v>
      </c>
      <c r="AF125" s="110"/>
      <c r="AG125" s="105" t="e">
        <f>IF(AF125&gt;#REF!,"LB","KR")</f>
        <v>#REF!</v>
      </c>
      <c r="AH125" s="110">
        <v>1506580000</v>
      </c>
      <c r="AI125" s="110">
        <v>1698156000</v>
      </c>
      <c r="AJ125" s="110">
        <v>1802895000</v>
      </c>
      <c r="AK125" s="111">
        <v>1914093000</v>
      </c>
      <c r="AL125" s="111">
        <v>1802895000</v>
      </c>
      <c r="AM125" s="110">
        <v>1914093000</v>
      </c>
      <c r="AN125" s="110" t="e">
        <f t="shared" si="25"/>
        <v>#REF!</v>
      </c>
    </row>
    <row r="126" spans="1:40">
      <c r="A126" s="3">
        <f t="shared" si="45"/>
        <v>87</v>
      </c>
      <c r="B126" s="96">
        <v>3</v>
      </c>
      <c r="C126" s="97" t="s">
        <v>155</v>
      </c>
      <c r="D126" s="98" t="s">
        <v>41</v>
      </c>
      <c r="E126" s="99"/>
      <c r="F126" s="100" t="s">
        <v>45</v>
      </c>
      <c r="G126" s="101">
        <f t="shared" si="26"/>
        <v>60</v>
      </c>
      <c r="H126" s="101">
        <f t="shared" si="27"/>
        <v>52</v>
      </c>
      <c r="I126" s="102">
        <f t="shared" si="28"/>
        <v>26438045</v>
      </c>
      <c r="J126" s="102" t="e">
        <f>SUMIF($AN$4:$AN$22,D126,#REF!)</f>
        <v>#REF!</v>
      </c>
      <c r="K126" s="103" t="e">
        <f t="shared" si="29"/>
        <v>#REF!</v>
      </c>
      <c r="L126" s="104" t="e">
        <f>SUMIF($AN$4:$AN$22,D126,#REF!)</f>
        <v>#REF!</v>
      </c>
      <c r="M126" s="105" t="e">
        <f t="shared" si="30"/>
        <v>#REF!</v>
      </c>
      <c r="N126" s="105" t="e">
        <f t="shared" si="31"/>
        <v>#REF!</v>
      </c>
      <c r="O126" s="105" t="e">
        <f t="shared" si="32"/>
        <v>#REF!</v>
      </c>
      <c r="P126" s="105" t="e">
        <f t="shared" si="33"/>
        <v>#REF!</v>
      </c>
      <c r="Q126" s="106" t="e">
        <f t="shared" si="34"/>
        <v>#REF!</v>
      </c>
      <c r="R126" s="105" t="e">
        <f t="shared" si="34"/>
        <v>#REF!</v>
      </c>
      <c r="S126" s="105" t="e">
        <f t="shared" si="35"/>
        <v>#REF!</v>
      </c>
      <c r="T126" s="105"/>
      <c r="U126" s="105" t="e">
        <f t="shared" si="36"/>
        <v>#REF!</v>
      </c>
      <c r="V126" s="105" t="e">
        <f t="shared" si="37"/>
        <v>#REF!</v>
      </c>
      <c r="W126" s="105" t="e">
        <f t="shared" si="38"/>
        <v>#REF!</v>
      </c>
      <c r="X126" s="106" t="e">
        <f t="shared" si="39"/>
        <v>#REF!</v>
      </c>
      <c r="Y126" s="106" t="e">
        <f t="shared" si="40"/>
        <v>#REF!</v>
      </c>
      <c r="Z126" s="105" t="e">
        <f t="shared" si="41"/>
        <v>#REF!</v>
      </c>
      <c r="AA126" s="105" t="e">
        <f t="shared" si="42"/>
        <v>#REF!</v>
      </c>
      <c r="AB126" s="105"/>
      <c r="AC126" s="107" t="str">
        <f t="shared" si="43"/>
        <v>BERTAHAP</v>
      </c>
      <c r="AD126" s="108">
        <f t="shared" si="44"/>
        <v>0</v>
      </c>
      <c r="AE126" s="109">
        <v>2</v>
      </c>
      <c r="AF126" s="110"/>
      <c r="AG126" s="105" t="e">
        <f>IF(AF126&gt;#REF!,"LB","KR")</f>
        <v>#REF!</v>
      </c>
      <c r="AH126" s="110">
        <v>1187003000</v>
      </c>
      <c r="AI126" s="110">
        <v>1337941000</v>
      </c>
      <c r="AJ126" s="110">
        <v>1420463000</v>
      </c>
      <c r="AK126" s="111">
        <v>1508074000</v>
      </c>
      <c r="AL126" s="111">
        <v>1420463000</v>
      </c>
      <c r="AM126" s="110">
        <v>1508074000</v>
      </c>
      <c r="AN126" s="110" t="e">
        <f t="shared" si="25"/>
        <v>#REF!</v>
      </c>
    </row>
    <row r="127" spans="1:40">
      <c r="A127" s="3">
        <f t="shared" si="45"/>
        <v>88</v>
      </c>
      <c r="B127" s="96">
        <v>4</v>
      </c>
      <c r="C127" s="97" t="s">
        <v>155</v>
      </c>
      <c r="D127" s="98">
        <v>10</v>
      </c>
      <c r="E127" s="99"/>
      <c r="F127" s="100" t="s">
        <v>48</v>
      </c>
      <c r="G127" s="101">
        <f t="shared" si="26"/>
        <v>74</v>
      </c>
      <c r="H127" s="101">
        <f t="shared" si="27"/>
        <v>63</v>
      </c>
      <c r="I127" s="102">
        <f t="shared" si="28"/>
        <v>26438045</v>
      </c>
      <c r="J127" s="102" t="e">
        <f>SUMIF($AN$4:$AN$22,D127,#REF!)</f>
        <v>#REF!</v>
      </c>
      <c r="K127" s="103" t="e">
        <f t="shared" si="29"/>
        <v>#REF!</v>
      </c>
      <c r="L127" s="104" t="e">
        <f>SUMIF($AN$4:$AN$22,D127,#REF!)</f>
        <v>#REF!</v>
      </c>
      <c r="M127" s="105" t="e">
        <f t="shared" si="30"/>
        <v>#REF!</v>
      </c>
      <c r="N127" s="105" t="e">
        <f t="shared" si="31"/>
        <v>#REF!</v>
      </c>
      <c r="O127" s="105" t="e">
        <f t="shared" si="32"/>
        <v>#REF!</v>
      </c>
      <c r="P127" s="105" t="e">
        <f t="shared" si="33"/>
        <v>#REF!</v>
      </c>
      <c r="Q127" s="106" t="e">
        <f t="shared" si="34"/>
        <v>#REF!</v>
      </c>
      <c r="R127" s="105" t="e">
        <f t="shared" si="34"/>
        <v>#REF!</v>
      </c>
      <c r="S127" s="105" t="e">
        <f t="shared" si="35"/>
        <v>#REF!</v>
      </c>
      <c r="T127" s="105"/>
      <c r="U127" s="105" t="e">
        <f t="shared" si="36"/>
        <v>#REF!</v>
      </c>
      <c r="V127" s="105" t="e">
        <f t="shared" si="37"/>
        <v>#REF!</v>
      </c>
      <c r="W127" s="105" t="e">
        <f t="shared" si="38"/>
        <v>#REF!</v>
      </c>
      <c r="X127" s="106" t="e">
        <f t="shared" si="39"/>
        <v>#REF!</v>
      </c>
      <c r="Y127" s="106" t="e">
        <f t="shared" si="40"/>
        <v>#REF!</v>
      </c>
      <c r="Z127" s="105" t="e">
        <f t="shared" si="41"/>
        <v>#REF!</v>
      </c>
      <c r="AA127" s="105" t="e">
        <f t="shared" si="42"/>
        <v>#REF!</v>
      </c>
      <c r="AB127" s="105"/>
      <c r="AC127" s="107" t="str">
        <f t="shared" si="43"/>
        <v>BERTAHAP</v>
      </c>
      <c r="AD127" s="108">
        <f t="shared" si="44"/>
        <v>0</v>
      </c>
      <c r="AE127" s="109">
        <v>2</v>
      </c>
      <c r="AF127" s="110"/>
      <c r="AG127" s="105" t="e">
        <f>IF(AF127&gt;#REF!,"LB","KR")</f>
        <v>#REF!</v>
      </c>
      <c r="AH127" s="110">
        <v>1438099000</v>
      </c>
      <c r="AI127" s="110">
        <v>1620967000</v>
      </c>
      <c r="AJ127" s="110">
        <v>1720945000</v>
      </c>
      <c r="AK127" s="111">
        <v>1827089000</v>
      </c>
      <c r="AL127" s="111">
        <v>1720945000</v>
      </c>
      <c r="AM127" s="110">
        <v>1827089000</v>
      </c>
      <c r="AN127" s="110" t="e">
        <f t="shared" si="25"/>
        <v>#REF!</v>
      </c>
    </row>
    <row r="128" spans="1:40">
      <c r="A128" s="3">
        <f t="shared" si="45"/>
        <v>89</v>
      </c>
      <c r="B128" s="96">
        <v>5</v>
      </c>
      <c r="C128" s="97" t="s">
        <v>155</v>
      </c>
      <c r="D128" s="96">
        <v>12</v>
      </c>
      <c r="E128" s="99"/>
      <c r="F128" s="100" t="s">
        <v>50</v>
      </c>
      <c r="G128" s="101">
        <f t="shared" si="26"/>
        <v>67</v>
      </c>
      <c r="H128" s="101">
        <f t="shared" si="27"/>
        <v>57</v>
      </c>
      <c r="I128" s="102">
        <f t="shared" si="28"/>
        <v>26438045</v>
      </c>
      <c r="J128" s="102" t="e">
        <f>SUMIF($AN$4:$AN$22,D128,#REF!)</f>
        <v>#REF!</v>
      </c>
      <c r="K128" s="103" t="e">
        <f t="shared" si="29"/>
        <v>#REF!</v>
      </c>
      <c r="L128" s="104" t="e">
        <f>SUMIF($AN$4:$AN$22,D128,#REF!)</f>
        <v>#REF!</v>
      </c>
      <c r="M128" s="105" t="e">
        <f t="shared" si="30"/>
        <v>#REF!</v>
      </c>
      <c r="N128" s="105" t="e">
        <f t="shared" si="31"/>
        <v>#REF!</v>
      </c>
      <c r="O128" s="105" t="e">
        <f t="shared" si="32"/>
        <v>#REF!</v>
      </c>
      <c r="P128" s="105" t="e">
        <f t="shared" si="33"/>
        <v>#REF!</v>
      </c>
      <c r="Q128" s="106" t="e">
        <f t="shared" si="34"/>
        <v>#REF!</v>
      </c>
      <c r="R128" s="105" t="e">
        <f t="shared" si="34"/>
        <v>#REF!</v>
      </c>
      <c r="S128" s="105" t="e">
        <f t="shared" si="35"/>
        <v>#REF!</v>
      </c>
      <c r="T128" s="105"/>
      <c r="U128" s="105" t="e">
        <f t="shared" si="36"/>
        <v>#REF!</v>
      </c>
      <c r="V128" s="105" t="e">
        <f t="shared" si="37"/>
        <v>#REF!</v>
      </c>
      <c r="W128" s="105" t="e">
        <f t="shared" si="38"/>
        <v>#REF!</v>
      </c>
      <c r="X128" s="106" t="e">
        <f t="shared" si="39"/>
        <v>#REF!</v>
      </c>
      <c r="Y128" s="106" t="e">
        <f t="shared" si="40"/>
        <v>#REF!</v>
      </c>
      <c r="Z128" s="105" t="e">
        <f t="shared" si="41"/>
        <v>#REF!</v>
      </c>
      <c r="AA128" s="105" t="e">
        <f t="shared" si="42"/>
        <v>#REF!</v>
      </c>
      <c r="AB128" s="105"/>
      <c r="AC128" s="107" t="str">
        <f t="shared" si="43"/>
        <v>BERTAHAP</v>
      </c>
      <c r="AD128" s="108">
        <f t="shared" si="44"/>
        <v>0</v>
      </c>
      <c r="AE128" s="109">
        <v>2</v>
      </c>
      <c r="AF128" s="110"/>
      <c r="AG128" s="105" t="e">
        <f>IF(AF128&gt;#REF!,"LB","KR")</f>
        <v>#REF!</v>
      </c>
      <c r="AH128" s="110">
        <v>1301137000</v>
      </c>
      <c r="AI128" s="110">
        <v>1466590000</v>
      </c>
      <c r="AJ128" s="110">
        <v>1557046000</v>
      </c>
      <c r="AK128" s="111">
        <v>1653081000</v>
      </c>
      <c r="AL128" s="111">
        <v>1557046000</v>
      </c>
      <c r="AM128" s="110">
        <v>1653081000</v>
      </c>
      <c r="AN128" s="110" t="e">
        <f t="shared" si="25"/>
        <v>#REF!</v>
      </c>
    </row>
    <row r="129" spans="1:40">
      <c r="A129" s="3">
        <f t="shared" si="45"/>
        <v>90</v>
      </c>
      <c r="B129" s="96">
        <v>6</v>
      </c>
      <c r="C129" s="97" t="s">
        <v>155</v>
      </c>
      <c r="D129" s="98">
        <v>16</v>
      </c>
      <c r="E129" s="99"/>
      <c r="F129" s="100" t="s">
        <v>52</v>
      </c>
      <c r="G129" s="101">
        <f t="shared" si="26"/>
        <v>71</v>
      </c>
      <c r="H129" s="101">
        <f t="shared" si="27"/>
        <v>63</v>
      </c>
      <c r="I129" s="102">
        <f t="shared" si="28"/>
        <v>26438045</v>
      </c>
      <c r="J129" s="102" t="e">
        <f>SUMIF($AN$4:$AN$22,D129,#REF!)</f>
        <v>#REF!</v>
      </c>
      <c r="K129" s="103" t="e">
        <f t="shared" si="29"/>
        <v>#REF!</v>
      </c>
      <c r="L129" s="104" t="e">
        <f>SUMIF($AN$4:$AN$22,D129,#REF!)</f>
        <v>#REF!</v>
      </c>
      <c r="M129" s="105" t="e">
        <f t="shared" si="30"/>
        <v>#REF!</v>
      </c>
      <c r="N129" s="105" t="e">
        <f t="shared" si="31"/>
        <v>#REF!</v>
      </c>
      <c r="O129" s="105" t="e">
        <f t="shared" si="32"/>
        <v>#REF!</v>
      </c>
      <c r="P129" s="105" t="e">
        <f t="shared" si="33"/>
        <v>#REF!</v>
      </c>
      <c r="Q129" s="106" t="e">
        <f t="shared" si="34"/>
        <v>#REF!</v>
      </c>
      <c r="R129" s="105" t="e">
        <f t="shared" si="34"/>
        <v>#REF!</v>
      </c>
      <c r="S129" s="105" t="e">
        <f t="shared" si="35"/>
        <v>#REF!</v>
      </c>
      <c r="T129" s="105"/>
      <c r="U129" s="105" t="e">
        <f t="shared" si="36"/>
        <v>#REF!</v>
      </c>
      <c r="V129" s="105" t="e">
        <f t="shared" si="37"/>
        <v>#REF!</v>
      </c>
      <c r="W129" s="105" t="e">
        <f t="shared" si="38"/>
        <v>#REF!</v>
      </c>
      <c r="X129" s="106" t="e">
        <f t="shared" si="39"/>
        <v>#REF!</v>
      </c>
      <c r="Y129" s="106" t="e">
        <f t="shared" si="40"/>
        <v>#REF!</v>
      </c>
      <c r="Z129" s="105" t="e">
        <f t="shared" si="41"/>
        <v>#REF!</v>
      </c>
      <c r="AA129" s="105" t="e">
        <f t="shared" si="42"/>
        <v>#REF!</v>
      </c>
      <c r="AB129" s="105"/>
      <c r="AC129" s="107" t="str">
        <f t="shared" si="43"/>
        <v>BERTAHAP</v>
      </c>
      <c r="AD129" s="108">
        <f t="shared" si="44"/>
        <v>0</v>
      </c>
      <c r="AE129" s="109">
        <v>2</v>
      </c>
      <c r="AF129" s="110"/>
      <c r="AG129" s="105" t="e">
        <f>IF(AF129&gt;#REF!,"LB","KR")</f>
        <v>#REF!</v>
      </c>
      <c r="AH129" s="110">
        <v>1438099000</v>
      </c>
      <c r="AI129" s="110">
        <v>1620967000</v>
      </c>
      <c r="AJ129" s="110">
        <v>1720945000</v>
      </c>
      <c r="AK129" s="111">
        <v>1827089000</v>
      </c>
      <c r="AL129" s="111">
        <v>1720945000</v>
      </c>
      <c r="AM129" s="110">
        <v>1827089000</v>
      </c>
      <c r="AN129" s="110" t="e">
        <f t="shared" si="25"/>
        <v>#REF!</v>
      </c>
    </row>
    <row r="130" spans="1:40">
      <c r="A130" s="3">
        <f t="shared" si="45"/>
        <v>91</v>
      </c>
      <c r="B130" s="96">
        <v>7</v>
      </c>
      <c r="C130" s="97" t="s">
        <v>155</v>
      </c>
      <c r="D130" s="96">
        <v>18</v>
      </c>
      <c r="E130" s="99"/>
      <c r="F130" s="100" t="s">
        <v>54</v>
      </c>
      <c r="G130" s="101">
        <f t="shared" si="26"/>
        <v>97</v>
      </c>
      <c r="H130" s="101">
        <f t="shared" si="27"/>
        <v>85</v>
      </c>
      <c r="I130" s="102">
        <f t="shared" si="28"/>
        <v>26438045</v>
      </c>
      <c r="J130" s="102" t="e">
        <f>SUMIF($AN$4:$AN$22,D130,#REF!)</f>
        <v>#REF!</v>
      </c>
      <c r="K130" s="103" t="e">
        <f t="shared" si="29"/>
        <v>#REF!</v>
      </c>
      <c r="L130" s="104" t="e">
        <f>SUMIF($AN$4:$AN$22,D130,#REF!)</f>
        <v>#REF!</v>
      </c>
      <c r="M130" s="105" t="e">
        <f t="shared" si="30"/>
        <v>#REF!</v>
      </c>
      <c r="N130" s="105" t="e">
        <f t="shared" si="31"/>
        <v>#REF!</v>
      </c>
      <c r="O130" s="105" t="e">
        <f t="shared" si="32"/>
        <v>#REF!</v>
      </c>
      <c r="P130" s="105" t="e">
        <f t="shared" si="33"/>
        <v>#REF!</v>
      </c>
      <c r="Q130" s="106" t="e">
        <f t="shared" si="34"/>
        <v>#REF!</v>
      </c>
      <c r="R130" s="105" t="e">
        <f t="shared" si="34"/>
        <v>#REF!</v>
      </c>
      <c r="S130" s="105" t="e">
        <f t="shared" si="35"/>
        <v>#REF!</v>
      </c>
      <c r="T130" s="105"/>
      <c r="U130" s="105" t="e">
        <f t="shared" si="36"/>
        <v>#REF!</v>
      </c>
      <c r="V130" s="105" t="e">
        <f t="shared" si="37"/>
        <v>#REF!</v>
      </c>
      <c r="W130" s="105" t="e">
        <f t="shared" si="38"/>
        <v>#REF!</v>
      </c>
      <c r="X130" s="106" t="e">
        <f t="shared" si="39"/>
        <v>#REF!</v>
      </c>
      <c r="Y130" s="106" t="e">
        <f t="shared" si="40"/>
        <v>#REF!</v>
      </c>
      <c r="Z130" s="105" t="e">
        <f t="shared" si="41"/>
        <v>#REF!</v>
      </c>
      <c r="AA130" s="105" t="e">
        <f t="shared" si="42"/>
        <v>#REF!</v>
      </c>
      <c r="AB130" s="105"/>
      <c r="AC130" s="107" t="str">
        <f t="shared" si="43"/>
        <v>BERTAHAP</v>
      </c>
      <c r="AD130" s="108">
        <f t="shared" si="44"/>
        <v>0</v>
      </c>
      <c r="AE130" s="109">
        <v>2</v>
      </c>
      <c r="AF130" s="110"/>
      <c r="AG130" s="105" t="e">
        <f>IF(AF130&gt;#REF!,"LB","KR")</f>
        <v>#REF!</v>
      </c>
      <c r="AH130" s="110">
        <v>1940292000</v>
      </c>
      <c r="AI130" s="110">
        <v>2187019000</v>
      </c>
      <c r="AJ130" s="110">
        <v>2321910000</v>
      </c>
      <c r="AK130" s="111">
        <v>2465120000</v>
      </c>
      <c r="AL130" s="111">
        <v>2321910000</v>
      </c>
      <c r="AM130" s="110">
        <v>2465120000</v>
      </c>
      <c r="AN130" s="110" t="e">
        <f t="shared" si="25"/>
        <v>#REF!</v>
      </c>
    </row>
    <row r="131" spans="1:40">
      <c r="A131" s="3">
        <f t="shared" si="45"/>
        <v>92</v>
      </c>
      <c r="B131" s="96">
        <v>8</v>
      </c>
      <c r="C131" s="97" t="s">
        <v>155</v>
      </c>
      <c r="D131" s="96">
        <v>20</v>
      </c>
      <c r="E131" s="99"/>
      <c r="F131" s="100" t="s">
        <v>70</v>
      </c>
      <c r="G131" s="101">
        <f t="shared" si="26"/>
        <v>60</v>
      </c>
      <c r="H131" s="101">
        <f t="shared" si="27"/>
        <v>51</v>
      </c>
      <c r="I131" s="102">
        <f t="shared" si="28"/>
        <v>26438045</v>
      </c>
      <c r="J131" s="102" t="e">
        <f>SUMIF($AN$4:$AN$22,D131,#REF!)</f>
        <v>#REF!</v>
      </c>
      <c r="K131" s="103" t="e">
        <f t="shared" si="29"/>
        <v>#REF!</v>
      </c>
      <c r="L131" s="104" t="e">
        <f>SUMIF($AN$4:$AN$22,D131,#REF!)</f>
        <v>#REF!</v>
      </c>
      <c r="M131" s="105" t="e">
        <f t="shared" si="30"/>
        <v>#REF!</v>
      </c>
      <c r="N131" s="105" t="e">
        <f t="shared" si="31"/>
        <v>#REF!</v>
      </c>
      <c r="O131" s="105" t="e">
        <f t="shared" si="32"/>
        <v>#REF!</v>
      </c>
      <c r="P131" s="105" t="e">
        <f t="shared" si="33"/>
        <v>#REF!</v>
      </c>
      <c r="Q131" s="106" t="e">
        <f t="shared" si="34"/>
        <v>#REF!</v>
      </c>
      <c r="R131" s="105" t="e">
        <f t="shared" si="34"/>
        <v>#REF!</v>
      </c>
      <c r="S131" s="105" t="e">
        <f t="shared" si="35"/>
        <v>#REF!</v>
      </c>
      <c r="T131" s="105"/>
      <c r="U131" s="105" t="e">
        <f t="shared" si="36"/>
        <v>#REF!</v>
      </c>
      <c r="V131" s="105" t="e">
        <f t="shared" si="37"/>
        <v>#REF!</v>
      </c>
      <c r="W131" s="105" t="e">
        <f t="shared" si="38"/>
        <v>#REF!</v>
      </c>
      <c r="X131" s="106" t="e">
        <f t="shared" si="39"/>
        <v>#REF!</v>
      </c>
      <c r="Y131" s="106" t="e">
        <f t="shared" si="40"/>
        <v>#REF!</v>
      </c>
      <c r="Z131" s="105" t="e">
        <f t="shared" si="41"/>
        <v>#REF!</v>
      </c>
      <c r="AA131" s="105" t="e">
        <f t="shared" si="42"/>
        <v>#REF!</v>
      </c>
      <c r="AB131" s="105"/>
      <c r="AC131" s="107" t="str">
        <f t="shared" si="43"/>
        <v>BERTAHAP</v>
      </c>
      <c r="AD131" s="108">
        <f t="shared" si="44"/>
        <v>0</v>
      </c>
      <c r="AE131" s="109">
        <v>2</v>
      </c>
      <c r="AF131" s="110"/>
      <c r="AG131" s="105" t="e">
        <f>IF(AF131&gt;#REF!,"LB","KR")</f>
        <v>#REF!</v>
      </c>
      <c r="AH131" s="110">
        <v>1164176000</v>
      </c>
      <c r="AI131" s="110">
        <v>1312212000</v>
      </c>
      <c r="AJ131" s="110">
        <v>1393146000</v>
      </c>
      <c r="AK131" s="111">
        <v>1479072000</v>
      </c>
      <c r="AL131" s="111">
        <v>1393146000</v>
      </c>
      <c r="AM131" s="110">
        <v>1479072000</v>
      </c>
      <c r="AN131" s="110" t="e">
        <f t="shared" si="25"/>
        <v>#REF!</v>
      </c>
    </row>
    <row r="132" spans="1:40">
      <c r="A132" s="3">
        <f t="shared" si="45"/>
        <v>93</v>
      </c>
      <c r="B132" s="96">
        <v>9</v>
      </c>
      <c r="C132" s="97" t="s">
        <v>155</v>
      </c>
      <c r="D132" s="96">
        <v>22</v>
      </c>
      <c r="E132" s="99"/>
      <c r="F132" s="100" t="s">
        <v>89</v>
      </c>
      <c r="G132" s="101">
        <f t="shared" si="26"/>
        <v>81</v>
      </c>
      <c r="H132" s="101">
        <f t="shared" si="27"/>
        <v>70</v>
      </c>
      <c r="I132" s="102">
        <f t="shared" si="28"/>
        <v>26438045</v>
      </c>
      <c r="J132" s="102" t="e">
        <f>SUMIF($AN$4:$AN$22,D132,#REF!)</f>
        <v>#REF!</v>
      </c>
      <c r="K132" s="103" t="e">
        <f t="shared" si="29"/>
        <v>#REF!</v>
      </c>
      <c r="L132" s="104" t="e">
        <f>SUMIF($AN$4:$AN$22,D132,#REF!)</f>
        <v>#REF!</v>
      </c>
      <c r="M132" s="105" t="e">
        <f t="shared" si="30"/>
        <v>#REF!</v>
      </c>
      <c r="N132" s="105" t="e">
        <f t="shared" si="31"/>
        <v>#REF!</v>
      </c>
      <c r="O132" s="105" t="e">
        <f t="shared" si="32"/>
        <v>#REF!</v>
      </c>
      <c r="P132" s="105" t="e">
        <f t="shared" si="33"/>
        <v>#REF!</v>
      </c>
      <c r="Q132" s="106" t="e">
        <f t="shared" si="34"/>
        <v>#REF!</v>
      </c>
      <c r="R132" s="105" t="e">
        <f t="shared" si="34"/>
        <v>#REF!</v>
      </c>
      <c r="S132" s="105" t="e">
        <f t="shared" si="35"/>
        <v>#REF!</v>
      </c>
      <c r="T132" s="105"/>
      <c r="U132" s="105" t="e">
        <f t="shared" si="36"/>
        <v>#REF!</v>
      </c>
      <c r="V132" s="105" t="e">
        <f t="shared" si="37"/>
        <v>#REF!</v>
      </c>
      <c r="W132" s="105" t="e">
        <f t="shared" si="38"/>
        <v>#REF!</v>
      </c>
      <c r="X132" s="106" t="e">
        <f t="shared" si="39"/>
        <v>#REF!</v>
      </c>
      <c r="Y132" s="106" t="e">
        <f t="shared" si="40"/>
        <v>#REF!</v>
      </c>
      <c r="Z132" s="105" t="e">
        <f t="shared" si="41"/>
        <v>#REF!</v>
      </c>
      <c r="AA132" s="105" t="e">
        <f t="shared" si="42"/>
        <v>#REF!</v>
      </c>
      <c r="AB132" s="105"/>
      <c r="AC132" s="107" t="str">
        <f t="shared" si="43"/>
        <v>BERTAHAP</v>
      </c>
      <c r="AD132" s="108">
        <f t="shared" si="44"/>
        <v>0</v>
      </c>
      <c r="AE132" s="109">
        <v>2</v>
      </c>
      <c r="AF132" s="110"/>
      <c r="AG132" s="105" t="e">
        <f>IF(AF132&gt;#REF!,"LB","KR")</f>
        <v>#REF!</v>
      </c>
      <c r="AH132" s="110">
        <v>1666614000</v>
      </c>
      <c r="AI132" s="110">
        <v>1878540000</v>
      </c>
      <c r="AJ132" s="110">
        <v>1994405000</v>
      </c>
      <c r="AK132" s="111">
        <v>2117415000</v>
      </c>
      <c r="AL132" s="111">
        <v>1994405000</v>
      </c>
      <c r="AM132" s="110">
        <v>2117415000</v>
      </c>
      <c r="AN132" s="110" t="e">
        <f t="shared" si="25"/>
        <v>#REF!</v>
      </c>
    </row>
    <row r="133" spans="1:40">
      <c r="A133" s="3">
        <f t="shared" si="45"/>
        <v>94</v>
      </c>
      <c r="B133" s="96">
        <v>1</v>
      </c>
      <c r="C133" s="97" t="s">
        <v>158</v>
      </c>
      <c r="D133" s="98" t="s">
        <v>24</v>
      </c>
      <c r="E133" s="99"/>
      <c r="F133" s="100" t="s">
        <v>39</v>
      </c>
      <c r="G133" s="101">
        <f t="shared" si="26"/>
        <v>113</v>
      </c>
      <c r="H133" s="101">
        <f t="shared" si="27"/>
        <v>101</v>
      </c>
      <c r="I133" s="102">
        <f t="shared" si="28"/>
        <v>26438045</v>
      </c>
      <c r="J133" s="102" t="e">
        <f>SUMIF($AN$4:$AN$22,D133,#REF!)</f>
        <v>#REF!</v>
      </c>
      <c r="K133" s="103" t="e">
        <f t="shared" si="29"/>
        <v>#REF!</v>
      </c>
      <c r="L133" s="104" t="e">
        <f>SUMIF($AN$4:$AN$22,D133,#REF!)</f>
        <v>#REF!</v>
      </c>
      <c r="M133" s="105" t="e">
        <f t="shared" si="30"/>
        <v>#REF!</v>
      </c>
      <c r="N133" s="105" t="e">
        <f t="shared" si="31"/>
        <v>#REF!</v>
      </c>
      <c r="O133" s="105" t="e">
        <f t="shared" si="32"/>
        <v>#REF!</v>
      </c>
      <c r="P133" s="105" t="e">
        <f t="shared" si="33"/>
        <v>#REF!</v>
      </c>
      <c r="Q133" s="106" t="e">
        <f t="shared" si="34"/>
        <v>#REF!</v>
      </c>
      <c r="R133" s="105" t="e">
        <f t="shared" si="34"/>
        <v>#REF!</v>
      </c>
      <c r="S133" s="105" t="e">
        <f t="shared" si="35"/>
        <v>#REF!</v>
      </c>
      <c r="T133" s="105"/>
      <c r="U133" s="105" t="e">
        <f t="shared" si="36"/>
        <v>#REF!</v>
      </c>
      <c r="V133" s="105" t="e">
        <f t="shared" si="37"/>
        <v>#REF!</v>
      </c>
      <c r="W133" s="105" t="e">
        <f t="shared" si="38"/>
        <v>#REF!</v>
      </c>
      <c r="X133" s="106" t="e">
        <f t="shared" si="39"/>
        <v>#REF!</v>
      </c>
      <c r="Y133" s="106" t="e">
        <f t="shared" si="40"/>
        <v>#REF!</v>
      </c>
      <c r="Z133" s="105" t="e">
        <f t="shared" si="41"/>
        <v>#REF!</v>
      </c>
      <c r="AA133" s="105" t="e">
        <f t="shared" si="42"/>
        <v>#REF!</v>
      </c>
      <c r="AB133" s="105"/>
      <c r="AC133" s="107" t="str">
        <f t="shared" si="43"/>
        <v>BERTAHAP</v>
      </c>
      <c r="AD133" s="108">
        <f t="shared" si="44"/>
        <v>0</v>
      </c>
      <c r="AE133" s="109">
        <v>2</v>
      </c>
      <c r="AF133" s="110"/>
      <c r="AG133" s="105" t="e">
        <f>IF(AF133&gt;#REF!,"LB","KR")</f>
        <v>#REF!</v>
      </c>
      <c r="AH133" s="110">
        <v>2355105000</v>
      </c>
      <c r="AI133" s="110">
        <v>2654579000</v>
      </c>
      <c r="AJ133" s="110">
        <v>2818308000</v>
      </c>
      <c r="AK133" s="111">
        <v>2992135000</v>
      </c>
      <c r="AL133" s="111">
        <v>2818308000</v>
      </c>
      <c r="AM133" s="110">
        <v>2992135000</v>
      </c>
      <c r="AN133" s="110" t="e">
        <f t="shared" si="25"/>
        <v>#REF!</v>
      </c>
    </row>
    <row r="134" spans="1:40">
      <c r="A134" s="3">
        <f t="shared" si="45"/>
        <v>95</v>
      </c>
      <c r="B134" s="96">
        <v>2</v>
      </c>
      <c r="C134" s="97" t="s">
        <v>158</v>
      </c>
      <c r="D134" s="98" t="s">
        <v>35</v>
      </c>
      <c r="E134" s="99"/>
      <c r="F134" s="100" t="s">
        <v>42</v>
      </c>
      <c r="G134" s="101">
        <f t="shared" si="26"/>
        <v>78</v>
      </c>
      <c r="H134" s="101">
        <f t="shared" si="27"/>
        <v>66</v>
      </c>
      <c r="I134" s="102">
        <f t="shared" si="28"/>
        <v>26438045</v>
      </c>
      <c r="J134" s="102" t="e">
        <f>SUMIF($AN$4:$AN$22,D134,#REF!)</f>
        <v>#REF!</v>
      </c>
      <c r="K134" s="103" t="e">
        <f t="shared" si="29"/>
        <v>#REF!</v>
      </c>
      <c r="L134" s="104" t="e">
        <f>SUMIF($AN$4:$AN$22,D134,#REF!)</f>
        <v>#REF!</v>
      </c>
      <c r="M134" s="105" t="e">
        <f t="shared" si="30"/>
        <v>#REF!</v>
      </c>
      <c r="N134" s="105" t="e">
        <f t="shared" si="31"/>
        <v>#REF!</v>
      </c>
      <c r="O134" s="105" t="e">
        <f t="shared" si="32"/>
        <v>#REF!</v>
      </c>
      <c r="P134" s="105" t="e">
        <f t="shared" si="33"/>
        <v>#REF!</v>
      </c>
      <c r="Q134" s="106" t="e">
        <f t="shared" si="34"/>
        <v>#REF!</v>
      </c>
      <c r="R134" s="105" t="e">
        <f t="shared" si="34"/>
        <v>#REF!</v>
      </c>
      <c r="S134" s="105" t="e">
        <f t="shared" si="35"/>
        <v>#REF!</v>
      </c>
      <c r="T134" s="105"/>
      <c r="U134" s="105" t="e">
        <f t="shared" si="36"/>
        <v>#REF!</v>
      </c>
      <c r="V134" s="105" t="e">
        <f t="shared" si="37"/>
        <v>#REF!</v>
      </c>
      <c r="W134" s="105" t="e">
        <f t="shared" si="38"/>
        <v>#REF!</v>
      </c>
      <c r="X134" s="106" t="e">
        <f t="shared" si="39"/>
        <v>#REF!</v>
      </c>
      <c r="Y134" s="106" t="e">
        <f t="shared" si="40"/>
        <v>#REF!</v>
      </c>
      <c r="Z134" s="105" t="e">
        <f t="shared" si="41"/>
        <v>#REF!</v>
      </c>
      <c r="AA134" s="105" t="e">
        <f t="shared" si="42"/>
        <v>#REF!</v>
      </c>
      <c r="AB134" s="105"/>
      <c r="AC134" s="107" t="str">
        <f t="shared" si="43"/>
        <v>BERTAHAP</v>
      </c>
      <c r="AD134" s="108">
        <f t="shared" si="44"/>
        <v>0</v>
      </c>
      <c r="AE134" s="109">
        <v>2</v>
      </c>
      <c r="AF134" s="110"/>
      <c r="AG134" s="105" t="e">
        <f>IF(AF134&gt;#REF!,"LB","KR")</f>
        <v>#REF!</v>
      </c>
      <c r="AH134" s="110">
        <v>1506580000</v>
      </c>
      <c r="AI134" s="110">
        <v>1698156000</v>
      </c>
      <c r="AJ134" s="110">
        <v>1802895000</v>
      </c>
      <c r="AK134" s="111">
        <v>1914093000</v>
      </c>
      <c r="AL134" s="111">
        <v>1802895000</v>
      </c>
      <c r="AM134" s="110">
        <v>1914093000</v>
      </c>
      <c r="AN134" s="110" t="e">
        <f t="shared" si="25"/>
        <v>#REF!</v>
      </c>
    </row>
    <row r="135" spans="1:40">
      <c r="A135" s="3">
        <f t="shared" si="45"/>
        <v>96</v>
      </c>
      <c r="B135" s="96">
        <v>3</v>
      </c>
      <c r="C135" s="97" t="s">
        <v>158</v>
      </c>
      <c r="D135" s="98" t="s">
        <v>41</v>
      </c>
      <c r="E135" s="99"/>
      <c r="F135" s="100" t="s">
        <v>45</v>
      </c>
      <c r="G135" s="101">
        <f t="shared" si="26"/>
        <v>60</v>
      </c>
      <c r="H135" s="101">
        <f t="shared" si="27"/>
        <v>52</v>
      </c>
      <c r="I135" s="102">
        <f t="shared" si="28"/>
        <v>26438045</v>
      </c>
      <c r="J135" s="102" t="e">
        <f>SUMIF($AN$4:$AN$22,D135,#REF!)</f>
        <v>#REF!</v>
      </c>
      <c r="K135" s="103" t="e">
        <f t="shared" si="29"/>
        <v>#REF!</v>
      </c>
      <c r="L135" s="104" t="e">
        <f>SUMIF($AN$4:$AN$22,D135,#REF!)</f>
        <v>#REF!</v>
      </c>
      <c r="M135" s="105" t="e">
        <f t="shared" si="30"/>
        <v>#REF!</v>
      </c>
      <c r="N135" s="105" t="e">
        <f t="shared" si="31"/>
        <v>#REF!</v>
      </c>
      <c r="O135" s="105" t="e">
        <f t="shared" si="32"/>
        <v>#REF!</v>
      </c>
      <c r="P135" s="105" t="e">
        <f t="shared" si="33"/>
        <v>#REF!</v>
      </c>
      <c r="Q135" s="106" t="e">
        <f t="shared" si="34"/>
        <v>#REF!</v>
      </c>
      <c r="R135" s="105" t="e">
        <f t="shared" si="34"/>
        <v>#REF!</v>
      </c>
      <c r="S135" s="105" t="e">
        <f t="shared" si="35"/>
        <v>#REF!</v>
      </c>
      <c r="T135" s="105"/>
      <c r="U135" s="105" t="e">
        <f t="shared" si="36"/>
        <v>#REF!</v>
      </c>
      <c r="V135" s="105" t="e">
        <f t="shared" si="37"/>
        <v>#REF!</v>
      </c>
      <c r="W135" s="105" t="e">
        <f t="shared" si="38"/>
        <v>#REF!</v>
      </c>
      <c r="X135" s="106" t="e">
        <f t="shared" si="39"/>
        <v>#REF!</v>
      </c>
      <c r="Y135" s="106" t="e">
        <f t="shared" si="40"/>
        <v>#REF!</v>
      </c>
      <c r="Z135" s="105" t="e">
        <f t="shared" si="41"/>
        <v>#REF!</v>
      </c>
      <c r="AA135" s="105" t="e">
        <f t="shared" si="42"/>
        <v>#REF!</v>
      </c>
      <c r="AB135" s="105"/>
      <c r="AC135" s="107" t="str">
        <f t="shared" si="43"/>
        <v>BERTAHAP</v>
      </c>
      <c r="AD135" s="108">
        <f t="shared" si="44"/>
        <v>0</v>
      </c>
      <c r="AE135" s="109">
        <v>2</v>
      </c>
      <c r="AF135" s="110"/>
      <c r="AG135" s="105" t="e">
        <f>IF(AF135&gt;#REF!,"LB","KR")</f>
        <v>#REF!</v>
      </c>
      <c r="AH135" s="110">
        <v>1187003000</v>
      </c>
      <c r="AI135" s="110">
        <v>1337941000</v>
      </c>
      <c r="AJ135" s="110">
        <v>1420463000</v>
      </c>
      <c r="AK135" s="111">
        <v>1508074000</v>
      </c>
      <c r="AL135" s="111">
        <v>1420463000</v>
      </c>
      <c r="AM135" s="110">
        <v>1508074000</v>
      </c>
      <c r="AN135" s="110" t="e">
        <f t="shared" si="25"/>
        <v>#REF!</v>
      </c>
    </row>
    <row r="136" spans="1:40">
      <c r="A136" s="3">
        <f t="shared" si="45"/>
        <v>97</v>
      </c>
      <c r="B136" s="96">
        <v>4</v>
      </c>
      <c r="C136" s="97" t="s">
        <v>158</v>
      </c>
      <c r="D136" s="98">
        <v>10</v>
      </c>
      <c r="E136" s="99"/>
      <c r="F136" s="100" t="s">
        <v>48</v>
      </c>
      <c r="G136" s="101">
        <f t="shared" si="26"/>
        <v>74</v>
      </c>
      <c r="H136" s="101">
        <f t="shared" si="27"/>
        <v>63</v>
      </c>
      <c r="I136" s="102">
        <f t="shared" si="28"/>
        <v>26438045</v>
      </c>
      <c r="J136" s="102" t="e">
        <f>SUMIF($AN$4:$AN$22,D136,#REF!)</f>
        <v>#REF!</v>
      </c>
      <c r="K136" s="103" t="e">
        <f t="shared" si="29"/>
        <v>#REF!</v>
      </c>
      <c r="L136" s="104" t="e">
        <f>SUMIF($AN$4:$AN$22,D136,#REF!)</f>
        <v>#REF!</v>
      </c>
      <c r="M136" s="105" t="e">
        <f t="shared" si="30"/>
        <v>#REF!</v>
      </c>
      <c r="N136" s="105" t="e">
        <f t="shared" si="31"/>
        <v>#REF!</v>
      </c>
      <c r="O136" s="105" t="e">
        <f t="shared" si="32"/>
        <v>#REF!</v>
      </c>
      <c r="P136" s="105" t="e">
        <f t="shared" si="33"/>
        <v>#REF!</v>
      </c>
      <c r="Q136" s="106" t="e">
        <f t="shared" si="34"/>
        <v>#REF!</v>
      </c>
      <c r="R136" s="105" t="e">
        <f t="shared" si="34"/>
        <v>#REF!</v>
      </c>
      <c r="S136" s="105" t="e">
        <f t="shared" si="35"/>
        <v>#REF!</v>
      </c>
      <c r="T136" s="105"/>
      <c r="U136" s="105" t="e">
        <f t="shared" si="36"/>
        <v>#REF!</v>
      </c>
      <c r="V136" s="105" t="e">
        <f t="shared" si="37"/>
        <v>#REF!</v>
      </c>
      <c r="W136" s="105" t="e">
        <f t="shared" si="38"/>
        <v>#REF!</v>
      </c>
      <c r="X136" s="106" t="e">
        <f t="shared" si="39"/>
        <v>#REF!</v>
      </c>
      <c r="Y136" s="106" t="e">
        <f t="shared" si="40"/>
        <v>#REF!</v>
      </c>
      <c r="Z136" s="105" t="e">
        <f t="shared" si="41"/>
        <v>#REF!</v>
      </c>
      <c r="AA136" s="105" t="e">
        <f t="shared" si="42"/>
        <v>#REF!</v>
      </c>
      <c r="AB136" s="105"/>
      <c r="AC136" s="107" t="str">
        <f t="shared" si="43"/>
        <v>BERTAHAP</v>
      </c>
      <c r="AD136" s="108">
        <f t="shared" si="44"/>
        <v>0</v>
      </c>
      <c r="AE136" s="109">
        <v>2</v>
      </c>
      <c r="AF136" s="110"/>
      <c r="AG136" s="105" t="e">
        <f>IF(AF136&gt;#REF!,"LB","KR")</f>
        <v>#REF!</v>
      </c>
      <c r="AH136" s="110">
        <v>1438099000</v>
      </c>
      <c r="AI136" s="110">
        <v>1620967000</v>
      </c>
      <c r="AJ136" s="110">
        <v>1720945000</v>
      </c>
      <c r="AK136" s="111">
        <v>1827089000</v>
      </c>
      <c r="AL136" s="111">
        <v>1720945000</v>
      </c>
      <c r="AM136" s="110">
        <v>1827089000</v>
      </c>
      <c r="AN136" s="110" t="e">
        <f t="shared" si="25"/>
        <v>#REF!</v>
      </c>
    </row>
    <row r="137" spans="1:40">
      <c r="A137" s="3">
        <f t="shared" si="45"/>
        <v>98</v>
      </c>
      <c r="B137" s="96">
        <v>5</v>
      </c>
      <c r="C137" s="97" t="s">
        <v>158</v>
      </c>
      <c r="D137" s="96">
        <v>12</v>
      </c>
      <c r="E137" s="99"/>
      <c r="F137" s="100" t="s">
        <v>50</v>
      </c>
      <c r="G137" s="101">
        <f t="shared" si="26"/>
        <v>67</v>
      </c>
      <c r="H137" s="101">
        <f t="shared" si="27"/>
        <v>57</v>
      </c>
      <c r="I137" s="102">
        <f t="shared" si="28"/>
        <v>26438045</v>
      </c>
      <c r="J137" s="102" t="e">
        <f>SUMIF($AN$4:$AN$22,D137,#REF!)</f>
        <v>#REF!</v>
      </c>
      <c r="K137" s="103" t="e">
        <f t="shared" si="29"/>
        <v>#REF!</v>
      </c>
      <c r="L137" s="104" t="e">
        <f>SUMIF($AN$4:$AN$22,D137,#REF!)</f>
        <v>#REF!</v>
      </c>
      <c r="M137" s="105" t="e">
        <f t="shared" si="30"/>
        <v>#REF!</v>
      </c>
      <c r="N137" s="105" t="e">
        <f t="shared" si="31"/>
        <v>#REF!</v>
      </c>
      <c r="O137" s="105" t="e">
        <f t="shared" si="32"/>
        <v>#REF!</v>
      </c>
      <c r="P137" s="105" t="e">
        <f t="shared" si="33"/>
        <v>#REF!</v>
      </c>
      <c r="Q137" s="106" t="e">
        <f t="shared" si="34"/>
        <v>#REF!</v>
      </c>
      <c r="R137" s="105" t="e">
        <f t="shared" si="34"/>
        <v>#REF!</v>
      </c>
      <c r="S137" s="105" t="e">
        <f t="shared" si="35"/>
        <v>#REF!</v>
      </c>
      <c r="T137" s="105"/>
      <c r="U137" s="105" t="e">
        <f t="shared" si="36"/>
        <v>#REF!</v>
      </c>
      <c r="V137" s="105" t="e">
        <f t="shared" si="37"/>
        <v>#REF!</v>
      </c>
      <c r="W137" s="105" t="e">
        <f t="shared" si="38"/>
        <v>#REF!</v>
      </c>
      <c r="X137" s="106" t="e">
        <f t="shared" si="39"/>
        <v>#REF!</v>
      </c>
      <c r="Y137" s="106" t="e">
        <f t="shared" si="40"/>
        <v>#REF!</v>
      </c>
      <c r="Z137" s="105" t="e">
        <f t="shared" si="41"/>
        <v>#REF!</v>
      </c>
      <c r="AA137" s="105" t="e">
        <f t="shared" si="42"/>
        <v>#REF!</v>
      </c>
      <c r="AB137" s="105"/>
      <c r="AC137" s="107" t="str">
        <f t="shared" si="43"/>
        <v>BERTAHAP</v>
      </c>
      <c r="AD137" s="108">
        <f t="shared" si="44"/>
        <v>0</v>
      </c>
      <c r="AE137" s="109">
        <v>2</v>
      </c>
      <c r="AF137" s="110"/>
      <c r="AG137" s="105" t="e">
        <f>IF(AF137&gt;#REF!,"LB","KR")</f>
        <v>#REF!</v>
      </c>
      <c r="AH137" s="110">
        <v>1301137000</v>
      </c>
      <c r="AI137" s="110">
        <v>1466590000</v>
      </c>
      <c r="AJ137" s="110">
        <v>1557046000</v>
      </c>
      <c r="AK137" s="111">
        <v>1653081000</v>
      </c>
      <c r="AL137" s="111">
        <v>1557046000</v>
      </c>
      <c r="AM137" s="110">
        <v>1653081000</v>
      </c>
      <c r="AN137" s="110" t="e">
        <f t="shared" si="25"/>
        <v>#REF!</v>
      </c>
    </row>
    <row r="138" spans="1:40">
      <c r="A138" s="3">
        <f t="shared" si="45"/>
        <v>99</v>
      </c>
      <c r="B138" s="96">
        <v>6</v>
      </c>
      <c r="C138" s="97" t="s">
        <v>158</v>
      </c>
      <c r="D138" s="98">
        <v>16</v>
      </c>
      <c r="E138" s="99"/>
      <c r="F138" s="100" t="s">
        <v>52</v>
      </c>
      <c r="G138" s="101">
        <f t="shared" si="26"/>
        <v>71</v>
      </c>
      <c r="H138" s="101">
        <f t="shared" si="27"/>
        <v>63</v>
      </c>
      <c r="I138" s="102">
        <f t="shared" si="28"/>
        <v>26438045</v>
      </c>
      <c r="J138" s="102" t="e">
        <f>SUMIF($AN$4:$AN$22,D138,#REF!)</f>
        <v>#REF!</v>
      </c>
      <c r="K138" s="103" t="e">
        <f t="shared" si="29"/>
        <v>#REF!</v>
      </c>
      <c r="L138" s="104" t="e">
        <f>SUMIF($AN$4:$AN$22,D138,#REF!)</f>
        <v>#REF!</v>
      </c>
      <c r="M138" s="105" t="e">
        <f t="shared" si="30"/>
        <v>#REF!</v>
      </c>
      <c r="N138" s="105" t="e">
        <f t="shared" si="31"/>
        <v>#REF!</v>
      </c>
      <c r="O138" s="105" t="e">
        <f t="shared" si="32"/>
        <v>#REF!</v>
      </c>
      <c r="P138" s="105" t="e">
        <f t="shared" si="33"/>
        <v>#REF!</v>
      </c>
      <c r="Q138" s="106" t="e">
        <f t="shared" si="34"/>
        <v>#REF!</v>
      </c>
      <c r="R138" s="105" t="e">
        <f t="shared" si="34"/>
        <v>#REF!</v>
      </c>
      <c r="S138" s="105" t="e">
        <f t="shared" si="35"/>
        <v>#REF!</v>
      </c>
      <c r="T138" s="105"/>
      <c r="U138" s="105" t="e">
        <f t="shared" si="36"/>
        <v>#REF!</v>
      </c>
      <c r="V138" s="105" t="e">
        <f t="shared" si="37"/>
        <v>#REF!</v>
      </c>
      <c r="W138" s="105" t="e">
        <f t="shared" si="38"/>
        <v>#REF!</v>
      </c>
      <c r="X138" s="106" t="e">
        <f t="shared" si="39"/>
        <v>#REF!</v>
      </c>
      <c r="Y138" s="106" t="e">
        <f t="shared" si="40"/>
        <v>#REF!</v>
      </c>
      <c r="Z138" s="105" t="e">
        <f t="shared" si="41"/>
        <v>#REF!</v>
      </c>
      <c r="AA138" s="105" t="e">
        <f t="shared" si="42"/>
        <v>#REF!</v>
      </c>
      <c r="AB138" s="105"/>
      <c r="AC138" s="107" t="str">
        <f t="shared" si="43"/>
        <v>BERTAHAP</v>
      </c>
      <c r="AD138" s="108">
        <f t="shared" si="44"/>
        <v>0</v>
      </c>
      <c r="AE138" s="109">
        <v>2</v>
      </c>
      <c r="AF138" s="110"/>
      <c r="AG138" s="105" t="e">
        <f>IF(AF138&gt;#REF!,"LB","KR")</f>
        <v>#REF!</v>
      </c>
      <c r="AH138" s="110">
        <v>1438099000</v>
      </c>
      <c r="AI138" s="110">
        <v>1620967000</v>
      </c>
      <c r="AJ138" s="110">
        <v>1720945000</v>
      </c>
      <c r="AK138" s="111">
        <v>1827089000</v>
      </c>
      <c r="AL138" s="111">
        <v>1720945000</v>
      </c>
      <c r="AM138" s="110">
        <v>1827089000</v>
      </c>
      <c r="AN138" s="110" t="e">
        <f t="shared" si="25"/>
        <v>#REF!</v>
      </c>
    </row>
    <row r="139" spans="1:40">
      <c r="A139" s="3">
        <f t="shared" si="45"/>
        <v>100</v>
      </c>
      <c r="B139" s="96">
        <v>7</v>
      </c>
      <c r="C139" s="97" t="s">
        <v>158</v>
      </c>
      <c r="D139" s="96">
        <v>18</v>
      </c>
      <c r="E139" s="99"/>
      <c r="F139" s="100" t="s">
        <v>54</v>
      </c>
      <c r="G139" s="101">
        <f t="shared" si="26"/>
        <v>97</v>
      </c>
      <c r="H139" s="101">
        <f t="shared" si="27"/>
        <v>85</v>
      </c>
      <c r="I139" s="102">
        <f t="shared" si="28"/>
        <v>26438045</v>
      </c>
      <c r="J139" s="102" t="e">
        <f>SUMIF($AN$4:$AN$22,D139,#REF!)</f>
        <v>#REF!</v>
      </c>
      <c r="K139" s="103" t="e">
        <f t="shared" si="29"/>
        <v>#REF!</v>
      </c>
      <c r="L139" s="104" t="e">
        <f>SUMIF($AN$4:$AN$22,D139,#REF!)</f>
        <v>#REF!</v>
      </c>
      <c r="M139" s="105" t="e">
        <f t="shared" si="30"/>
        <v>#REF!</v>
      </c>
      <c r="N139" s="105" t="e">
        <f t="shared" si="31"/>
        <v>#REF!</v>
      </c>
      <c r="O139" s="105" t="e">
        <f t="shared" si="32"/>
        <v>#REF!</v>
      </c>
      <c r="P139" s="105" t="e">
        <f t="shared" si="33"/>
        <v>#REF!</v>
      </c>
      <c r="Q139" s="106" t="e">
        <f t="shared" si="34"/>
        <v>#REF!</v>
      </c>
      <c r="R139" s="105" t="e">
        <f t="shared" si="34"/>
        <v>#REF!</v>
      </c>
      <c r="S139" s="105" t="e">
        <f t="shared" si="35"/>
        <v>#REF!</v>
      </c>
      <c r="T139" s="105"/>
      <c r="U139" s="105" t="e">
        <f t="shared" si="36"/>
        <v>#REF!</v>
      </c>
      <c r="V139" s="105" t="e">
        <f t="shared" si="37"/>
        <v>#REF!</v>
      </c>
      <c r="W139" s="105" t="e">
        <f t="shared" si="38"/>
        <v>#REF!</v>
      </c>
      <c r="X139" s="106" t="e">
        <f t="shared" si="39"/>
        <v>#REF!</v>
      </c>
      <c r="Y139" s="106" t="e">
        <f t="shared" si="40"/>
        <v>#REF!</v>
      </c>
      <c r="Z139" s="105" t="e">
        <f t="shared" si="41"/>
        <v>#REF!</v>
      </c>
      <c r="AA139" s="105" t="e">
        <f t="shared" si="42"/>
        <v>#REF!</v>
      </c>
      <c r="AB139" s="105"/>
      <c r="AC139" s="107" t="str">
        <f t="shared" si="43"/>
        <v>BERTAHAP</v>
      </c>
      <c r="AD139" s="108">
        <f t="shared" si="44"/>
        <v>0</v>
      </c>
      <c r="AE139" s="109">
        <v>2</v>
      </c>
      <c r="AF139" s="110"/>
      <c r="AG139" s="105" t="e">
        <f>IF(AF139&gt;#REF!,"LB","KR")</f>
        <v>#REF!</v>
      </c>
      <c r="AH139" s="110">
        <v>1940292000</v>
      </c>
      <c r="AI139" s="110">
        <v>2187019000</v>
      </c>
      <c r="AJ139" s="110">
        <v>2321910000</v>
      </c>
      <c r="AK139" s="111">
        <v>2465120000</v>
      </c>
      <c r="AL139" s="111">
        <v>2321910000</v>
      </c>
      <c r="AM139" s="110">
        <v>2465120000</v>
      </c>
      <c r="AN139" s="110" t="e">
        <f t="shared" ref="AN139:AN202" si="46">ROUNDUP((AA139*(1+$J$5)),-3)</f>
        <v>#REF!</v>
      </c>
    </row>
    <row r="140" spans="1:40">
      <c r="A140" s="3">
        <f t="shared" si="45"/>
        <v>101</v>
      </c>
      <c r="B140" s="96">
        <v>8</v>
      </c>
      <c r="C140" s="97" t="s">
        <v>158</v>
      </c>
      <c r="D140" s="96">
        <v>20</v>
      </c>
      <c r="E140" s="99"/>
      <c r="F140" s="100" t="s">
        <v>70</v>
      </c>
      <c r="G140" s="101">
        <f t="shared" si="26"/>
        <v>60</v>
      </c>
      <c r="H140" s="101">
        <f t="shared" si="27"/>
        <v>51</v>
      </c>
      <c r="I140" s="102">
        <f t="shared" si="28"/>
        <v>26438045</v>
      </c>
      <c r="J140" s="102" t="e">
        <f>SUMIF($AN$4:$AN$22,D140,#REF!)</f>
        <v>#REF!</v>
      </c>
      <c r="K140" s="103" t="e">
        <f t="shared" si="29"/>
        <v>#REF!</v>
      </c>
      <c r="L140" s="104" t="e">
        <f>SUMIF($AN$4:$AN$22,D140,#REF!)</f>
        <v>#REF!</v>
      </c>
      <c r="M140" s="105" t="e">
        <f t="shared" si="30"/>
        <v>#REF!</v>
      </c>
      <c r="N140" s="105" t="e">
        <f t="shared" si="31"/>
        <v>#REF!</v>
      </c>
      <c r="O140" s="105" t="e">
        <f t="shared" si="32"/>
        <v>#REF!</v>
      </c>
      <c r="P140" s="105" t="e">
        <f t="shared" si="33"/>
        <v>#REF!</v>
      </c>
      <c r="Q140" s="106" t="e">
        <f t="shared" si="34"/>
        <v>#REF!</v>
      </c>
      <c r="R140" s="105" t="e">
        <f t="shared" si="34"/>
        <v>#REF!</v>
      </c>
      <c r="S140" s="105" t="e">
        <f t="shared" si="35"/>
        <v>#REF!</v>
      </c>
      <c r="T140" s="105"/>
      <c r="U140" s="105" t="e">
        <f t="shared" si="36"/>
        <v>#REF!</v>
      </c>
      <c r="V140" s="105" t="e">
        <f t="shared" si="37"/>
        <v>#REF!</v>
      </c>
      <c r="W140" s="105" t="e">
        <f t="shared" si="38"/>
        <v>#REF!</v>
      </c>
      <c r="X140" s="106" t="e">
        <f t="shared" si="39"/>
        <v>#REF!</v>
      </c>
      <c r="Y140" s="106" t="e">
        <f t="shared" si="40"/>
        <v>#REF!</v>
      </c>
      <c r="Z140" s="105" t="e">
        <f t="shared" si="41"/>
        <v>#REF!</v>
      </c>
      <c r="AA140" s="105" t="e">
        <f t="shared" si="42"/>
        <v>#REF!</v>
      </c>
      <c r="AB140" s="105"/>
      <c r="AC140" s="107" t="str">
        <f t="shared" si="43"/>
        <v>BERTAHAP</v>
      </c>
      <c r="AD140" s="108">
        <f t="shared" si="44"/>
        <v>0</v>
      </c>
      <c r="AE140" s="109">
        <v>2</v>
      </c>
      <c r="AF140" s="110"/>
      <c r="AG140" s="105" t="e">
        <f>IF(AF140&gt;#REF!,"LB","KR")</f>
        <v>#REF!</v>
      </c>
      <c r="AH140" s="110">
        <v>1164176000</v>
      </c>
      <c r="AI140" s="110">
        <v>1312212000</v>
      </c>
      <c r="AJ140" s="110">
        <v>1393146000</v>
      </c>
      <c r="AK140" s="111">
        <v>1479072000</v>
      </c>
      <c r="AL140" s="111">
        <v>1393146000</v>
      </c>
      <c r="AM140" s="110">
        <v>1479072000</v>
      </c>
      <c r="AN140" s="110" t="e">
        <f t="shared" si="46"/>
        <v>#REF!</v>
      </c>
    </row>
    <row r="141" spans="1:40">
      <c r="A141" s="3">
        <f t="shared" si="45"/>
        <v>102</v>
      </c>
      <c r="B141" s="96">
        <v>9</v>
      </c>
      <c r="C141" s="97" t="s">
        <v>158</v>
      </c>
      <c r="D141" s="96">
        <v>22</v>
      </c>
      <c r="E141" s="99"/>
      <c r="F141" s="100" t="s">
        <v>89</v>
      </c>
      <c r="G141" s="101">
        <f t="shared" si="26"/>
        <v>81</v>
      </c>
      <c r="H141" s="101">
        <f t="shared" si="27"/>
        <v>70</v>
      </c>
      <c r="I141" s="102">
        <f t="shared" si="28"/>
        <v>26438045</v>
      </c>
      <c r="J141" s="102" t="e">
        <f>SUMIF($AN$4:$AN$22,D141,#REF!)</f>
        <v>#REF!</v>
      </c>
      <c r="K141" s="103" t="e">
        <f t="shared" si="29"/>
        <v>#REF!</v>
      </c>
      <c r="L141" s="104" t="e">
        <f>SUMIF($AN$4:$AN$22,D141,#REF!)</f>
        <v>#REF!</v>
      </c>
      <c r="M141" s="105" t="e">
        <f t="shared" si="30"/>
        <v>#REF!</v>
      </c>
      <c r="N141" s="105" t="e">
        <f t="shared" si="31"/>
        <v>#REF!</v>
      </c>
      <c r="O141" s="105" t="e">
        <f t="shared" si="32"/>
        <v>#REF!</v>
      </c>
      <c r="P141" s="105" t="e">
        <f t="shared" si="33"/>
        <v>#REF!</v>
      </c>
      <c r="Q141" s="106" t="e">
        <f t="shared" si="34"/>
        <v>#REF!</v>
      </c>
      <c r="R141" s="105" t="e">
        <f t="shared" si="34"/>
        <v>#REF!</v>
      </c>
      <c r="S141" s="105" t="e">
        <f t="shared" si="35"/>
        <v>#REF!</v>
      </c>
      <c r="T141" s="105"/>
      <c r="U141" s="105" t="e">
        <f t="shared" si="36"/>
        <v>#REF!</v>
      </c>
      <c r="V141" s="105" t="e">
        <f t="shared" si="37"/>
        <v>#REF!</v>
      </c>
      <c r="W141" s="105" t="e">
        <f t="shared" si="38"/>
        <v>#REF!</v>
      </c>
      <c r="X141" s="106" t="e">
        <f t="shared" si="39"/>
        <v>#REF!</v>
      </c>
      <c r="Y141" s="106" t="e">
        <f t="shared" si="40"/>
        <v>#REF!</v>
      </c>
      <c r="Z141" s="105" t="e">
        <f t="shared" si="41"/>
        <v>#REF!</v>
      </c>
      <c r="AA141" s="105" t="e">
        <f t="shared" si="42"/>
        <v>#REF!</v>
      </c>
      <c r="AB141" s="105"/>
      <c r="AC141" s="107" t="str">
        <f t="shared" si="43"/>
        <v>BERTAHAP</v>
      </c>
      <c r="AD141" s="108">
        <f t="shared" si="44"/>
        <v>0</v>
      </c>
      <c r="AE141" s="109">
        <v>2</v>
      </c>
      <c r="AF141" s="110"/>
      <c r="AG141" s="105" t="e">
        <f>IF(AF141&gt;#REF!,"LB","KR")</f>
        <v>#REF!</v>
      </c>
      <c r="AH141" s="110">
        <v>1666614000</v>
      </c>
      <c r="AI141" s="110">
        <v>1878540000</v>
      </c>
      <c r="AJ141" s="110">
        <v>1994405000</v>
      </c>
      <c r="AK141" s="111">
        <v>2117415000</v>
      </c>
      <c r="AL141" s="111">
        <v>1994405000</v>
      </c>
      <c r="AM141" s="110">
        <v>2117415000</v>
      </c>
      <c r="AN141" s="110" t="e">
        <f t="shared" si="46"/>
        <v>#REF!</v>
      </c>
    </row>
    <row r="142" spans="1:40">
      <c r="A142" s="3">
        <f t="shared" si="45"/>
        <v>103</v>
      </c>
      <c r="B142" s="96">
        <v>1</v>
      </c>
      <c r="C142" s="97" t="s">
        <v>159</v>
      </c>
      <c r="D142" s="98" t="s">
        <v>24</v>
      </c>
      <c r="E142" s="99"/>
      <c r="F142" s="100" t="s">
        <v>39</v>
      </c>
      <c r="G142" s="101">
        <f t="shared" si="26"/>
        <v>113</v>
      </c>
      <c r="H142" s="101">
        <f t="shared" si="27"/>
        <v>101</v>
      </c>
      <c r="I142" s="102">
        <f t="shared" si="28"/>
        <v>26438045</v>
      </c>
      <c r="J142" s="102" t="e">
        <f>SUMIF($AN$4:$AN$22,D142,#REF!)</f>
        <v>#REF!</v>
      </c>
      <c r="K142" s="103" t="e">
        <f t="shared" si="29"/>
        <v>#REF!</v>
      </c>
      <c r="L142" s="104" t="e">
        <f>SUMIF($AN$4:$AN$22,D142,#REF!)</f>
        <v>#REF!</v>
      </c>
      <c r="M142" s="105" t="e">
        <f t="shared" si="30"/>
        <v>#REF!</v>
      </c>
      <c r="N142" s="105" t="e">
        <f t="shared" si="31"/>
        <v>#REF!</v>
      </c>
      <c r="O142" s="105" t="e">
        <f t="shared" si="32"/>
        <v>#REF!</v>
      </c>
      <c r="P142" s="105" t="e">
        <f t="shared" si="33"/>
        <v>#REF!</v>
      </c>
      <c r="Q142" s="106" t="e">
        <f t="shared" si="34"/>
        <v>#REF!</v>
      </c>
      <c r="R142" s="105" t="e">
        <f t="shared" si="34"/>
        <v>#REF!</v>
      </c>
      <c r="S142" s="105" t="e">
        <f t="shared" si="35"/>
        <v>#REF!</v>
      </c>
      <c r="T142" s="105"/>
      <c r="U142" s="105" t="e">
        <f t="shared" si="36"/>
        <v>#REF!</v>
      </c>
      <c r="V142" s="105" t="e">
        <f t="shared" si="37"/>
        <v>#REF!</v>
      </c>
      <c r="W142" s="105" t="e">
        <f t="shared" si="38"/>
        <v>#REF!</v>
      </c>
      <c r="X142" s="106" t="e">
        <f t="shared" si="39"/>
        <v>#REF!</v>
      </c>
      <c r="Y142" s="106" t="e">
        <f t="shared" si="40"/>
        <v>#REF!</v>
      </c>
      <c r="Z142" s="105" t="e">
        <f t="shared" si="41"/>
        <v>#REF!</v>
      </c>
      <c r="AA142" s="105" t="e">
        <f t="shared" si="42"/>
        <v>#REF!</v>
      </c>
      <c r="AB142" s="105"/>
      <c r="AC142" s="107" t="str">
        <f t="shared" si="43"/>
        <v>BERTAHAP</v>
      </c>
      <c r="AD142" s="108">
        <f t="shared" si="44"/>
        <v>0</v>
      </c>
      <c r="AE142" s="109">
        <v>2</v>
      </c>
      <c r="AF142" s="110"/>
      <c r="AG142" s="105" t="e">
        <f>IF(AF142&gt;#REF!,"LB","KR")</f>
        <v>#REF!</v>
      </c>
      <c r="AH142" s="110">
        <v>2378423000</v>
      </c>
      <c r="AI142" s="110">
        <v>2680862000</v>
      </c>
      <c r="AJ142" s="110">
        <v>2846212000</v>
      </c>
      <c r="AK142" s="111">
        <v>3021760000</v>
      </c>
      <c r="AL142" s="111">
        <v>2846212000</v>
      </c>
      <c r="AM142" s="110">
        <v>3021760000</v>
      </c>
      <c r="AN142" s="110" t="e">
        <f t="shared" si="46"/>
        <v>#REF!</v>
      </c>
    </row>
    <row r="143" spans="1:40">
      <c r="A143" s="3">
        <f t="shared" si="45"/>
        <v>104</v>
      </c>
      <c r="B143" s="96">
        <v>2</v>
      </c>
      <c r="C143" s="97" t="s">
        <v>159</v>
      </c>
      <c r="D143" s="98" t="s">
        <v>35</v>
      </c>
      <c r="E143" s="99"/>
      <c r="F143" s="100" t="s">
        <v>42</v>
      </c>
      <c r="G143" s="101">
        <f t="shared" si="26"/>
        <v>78</v>
      </c>
      <c r="H143" s="101">
        <f t="shared" si="27"/>
        <v>66</v>
      </c>
      <c r="I143" s="102">
        <f t="shared" si="28"/>
        <v>26438045</v>
      </c>
      <c r="J143" s="102" t="e">
        <f>SUMIF($AN$4:$AN$22,D143,#REF!)</f>
        <v>#REF!</v>
      </c>
      <c r="K143" s="103" t="e">
        <f t="shared" si="29"/>
        <v>#REF!</v>
      </c>
      <c r="L143" s="104" t="e">
        <f>SUMIF($AN$4:$AN$22,D143,#REF!)</f>
        <v>#REF!</v>
      </c>
      <c r="M143" s="105" t="e">
        <f t="shared" si="30"/>
        <v>#REF!</v>
      </c>
      <c r="N143" s="105" t="e">
        <f t="shared" si="31"/>
        <v>#REF!</v>
      </c>
      <c r="O143" s="105" t="e">
        <f t="shared" si="32"/>
        <v>#REF!</v>
      </c>
      <c r="P143" s="105" t="e">
        <f t="shared" si="33"/>
        <v>#REF!</v>
      </c>
      <c r="Q143" s="106" t="e">
        <f t="shared" si="34"/>
        <v>#REF!</v>
      </c>
      <c r="R143" s="105" t="e">
        <f t="shared" si="34"/>
        <v>#REF!</v>
      </c>
      <c r="S143" s="105" t="e">
        <f t="shared" si="35"/>
        <v>#REF!</v>
      </c>
      <c r="T143" s="105"/>
      <c r="U143" s="105" t="e">
        <f t="shared" si="36"/>
        <v>#REF!</v>
      </c>
      <c r="V143" s="105" t="e">
        <f t="shared" si="37"/>
        <v>#REF!</v>
      </c>
      <c r="W143" s="105" t="e">
        <f t="shared" si="38"/>
        <v>#REF!</v>
      </c>
      <c r="X143" s="106" t="e">
        <f t="shared" si="39"/>
        <v>#REF!</v>
      </c>
      <c r="Y143" s="106" t="e">
        <f t="shared" si="40"/>
        <v>#REF!</v>
      </c>
      <c r="Z143" s="105" t="e">
        <f t="shared" si="41"/>
        <v>#REF!</v>
      </c>
      <c r="AA143" s="105" t="e">
        <f t="shared" si="42"/>
        <v>#REF!</v>
      </c>
      <c r="AB143" s="105"/>
      <c r="AC143" s="107" t="str">
        <f t="shared" si="43"/>
        <v>BERTAHAP</v>
      </c>
      <c r="AD143" s="108">
        <f t="shared" si="44"/>
        <v>0</v>
      </c>
      <c r="AE143" s="109">
        <v>2</v>
      </c>
      <c r="AF143" s="110"/>
      <c r="AG143" s="105" t="e">
        <f>IF(AF143&gt;#REF!,"LB","KR")</f>
        <v>#REF!</v>
      </c>
      <c r="AH143" s="110">
        <v>1521497000</v>
      </c>
      <c r="AI143" s="110">
        <v>1714970000</v>
      </c>
      <c r="AJ143" s="110">
        <v>1820745000</v>
      </c>
      <c r="AK143" s="111">
        <v>1933045000</v>
      </c>
      <c r="AL143" s="111">
        <v>1820745000</v>
      </c>
      <c r="AM143" s="110">
        <v>1933045000</v>
      </c>
      <c r="AN143" s="110" t="e">
        <f t="shared" si="46"/>
        <v>#REF!</v>
      </c>
    </row>
    <row r="144" spans="1:40">
      <c r="A144" s="3">
        <f t="shared" si="45"/>
        <v>105</v>
      </c>
      <c r="B144" s="96">
        <v>3</v>
      </c>
      <c r="C144" s="97" t="s">
        <v>159</v>
      </c>
      <c r="D144" s="98" t="s">
        <v>41</v>
      </c>
      <c r="E144" s="99"/>
      <c r="F144" s="100" t="s">
        <v>45</v>
      </c>
      <c r="G144" s="101">
        <f t="shared" si="26"/>
        <v>60</v>
      </c>
      <c r="H144" s="101">
        <f t="shared" si="27"/>
        <v>52</v>
      </c>
      <c r="I144" s="102">
        <f t="shared" si="28"/>
        <v>26438045</v>
      </c>
      <c r="J144" s="102" t="e">
        <f>SUMIF($AN$4:$AN$22,D144,#REF!)</f>
        <v>#REF!</v>
      </c>
      <c r="K144" s="103" t="e">
        <f t="shared" si="29"/>
        <v>#REF!</v>
      </c>
      <c r="L144" s="104" t="e">
        <f>SUMIF($AN$4:$AN$22,D144,#REF!)</f>
        <v>#REF!</v>
      </c>
      <c r="M144" s="105" t="e">
        <f t="shared" si="30"/>
        <v>#REF!</v>
      </c>
      <c r="N144" s="105" t="e">
        <f t="shared" si="31"/>
        <v>#REF!</v>
      </c>
      <c r="O144" s="105" t="e">
        <f t="shared" si="32"/>
        <v>#REF!</v>
      </c>
      <c r="P144" s="105" t="e">
        <f t="shared" si="33"/>
        <v>#REF!</v>
      </c>
      <c r="Q144" s="106" t="e">
        <f t="shared" si="34"/>
        <v>#REF!</v>
      </c>
      <c r="R144" s="105" t="e">
        <f t="shared" si="34"/>
        <v>#REF!</v>
      </c>
      <c r="S144" s="105" t="e">
        <f t="shared" si="35"/>
        <v>#REF!</v>
      </c>
      <c r="T144" s="105"/>
      <c r="U144" s="105" t="e">
        <f t="shared" si="36"/>
        <v>#REF!</v>
      </c>
      <c r="V144" s="105" t="e">
        <f t="shared" si="37"/>
        <v>#REF!</v>
      </c>
      <c r="W144" s="105" t="e">
        <f t="shared" si="38"/>
        <v>#REF!</v>
      </c>
      <c r="X144" s="106" t="e">
        <f t="shared" si="39"/>
        <v>#REF!</v>
      </c>
      <c r="Y144" s="106" t="e">
        <f t="shared" si="40"/>
        <v>#REF!</v>
      </c>
      <c r="Z144" s="105" t="e">
        <f t="shared" si="41"/>
        <v>#REF!</v>
      </c>
      <c r="AA144" s="105" t="e">
        <f t="shared" si="42"/>
        <v>#REF!</v>
      </c>
      <c r="AB144" s="105"/>
      <c r="AC144" s="107" t="str">
        <f t="shared" si="43"/>
        <v>BERTAHAP</v>
      </c>
      <c r="AD144" s="108">
        <f t="shared" si="44"/>
        <v>0</v>
      </c>
      <c r="AE144" s="109">
        <v>2</v>
      </c>
      <c r="AF144" s="110"/>
      <c r="AG144" s="105" t="e">
        <f>IF(AF144&gt;#REF!,"LB","KR")</f>
        <v>#REF!</v>
      </c>
      <c r="AH144" s="110">
        <v>1198755000</v>
      </c>
      <c r="AI144" s="110">
        <v>1351188000</v>
      </c>
      <c r="AJ144" s="110">
        <v>1434527000</v>
      </c>
      <c r="AK144" s="111">
        <v>1523005000</v>
      </c>
      <c r="AL144" s="111">
        <v>1434527000</v>
      </c>
      <c r="AM144" s="110">
        <v>1523005000</v>
      </c>
      <c r="AN144" s="110" t="e">
        <f t="shared" si="46"/>
        <v>#REF!</v>
      </c>
    </row>
    <row r="145" spans="1:40">
      <c r="A145" s="3">
        <f t="shared" si="45"/>
        <v>106</v>
      </c>
      <c r="B145" s="96">
        <v>4</v>
      </c>
      <c r="C145" s="97" t="s">
        <v>159</v>
      </c>
      <c r="D145" s="98">
        <v>10</v>
      </c>
      <c r="E145" s="99"/>
      <c r="F145" s="100" t="s">
        <v>48</v>
      </c>
      <c r="G145" s="101">
        <f t="shared" si="26"/>
        <v>74</v>
      </c>
      <c r="H145" s="101">
        <f t="shared" si="27"/>
        <v>63</v>
      </c>
      <c r="I145" s="102">
        <f t="shared" si="28"/>
        <v>26438045</v>
      </c>
      <c r="J145" s="102" t="e">
        <f>SUMIF($AN$4:$AN$22,D145,#REF!)</f>
        <v>#REF!</v>
      </c>
      <c r="K145" s="103" t="e">
        <f t="shared" si="29"/>
        <v>#REF!</v>
      </c>
      <c r="L145" s="104" t="e">
        <f>SUMIF($AN$4:$AN$22,D145,#REF!)</f>
        <v>#REF!</v>
      </c>
      <c r="M145" s="105" t="e">
        <f t="shared" si="30"/>
        <v>#REF!</v>
      </c>
      <c r="N145" s="105" t="e">
        <f t="shared" si="31"/>
        <v>#REF!</v>
      </c>
      <c r="O145" s="105" t="e">
        <f t="shared" si="32"/>
        <v>#REF!</v>
      </c>
      <c r="P145" s="105" t="e">
        <f t="shared" si="33"/>
        <v>#REF!</v>
      </c>
      <c r="Q145" s="106" t="e">
        <f t="shared" si="34"/>
        <v>#REF!</v>
      </c>
      <c r="R145" s="105" t="e">
        <f t="shared" si="34"/>
        <v>#REF!</v>
      </c>
      <c r="S145" s="105" t="e">
        <f t="shared" si="35"/>
        <v>#REF!</v>
      </c>
      <c r="T145" s="105"/>
      <c r="U145" s="105" t="e">
        <f t="shared" si="36"/>
        <v>#REF!</v>
      </c>
      <c r="V145" s="105" t="e">
        <f t="shared" si="37"/>
        <v>#REF!</v>
      </c>
      <c r="W145" s="105" t="e">
        <f t="shared" si="38"/>
        <v>#REF!</v>
      </c>
      <c r="X145" s="106" t="e">
        <f t="shared" si="39"/>
        <v>#REF!</v>
      </c>
      <c r="Y145" s="106" t="e">
        <f t="shared" si="40"/>
        <v>#REF!</v>
      </c>
      <c r="Z145" s="105" t="e">
        <f t="shared" si="41"/>
        <v>#REF!</v>
      </c>
      <c r="AA145" s="105" t="e">
        <f t="shared" si="42"/>
        <v>#REF!</v>
      </c>
      <c r="AB145" s="105"/>
      <c r="AC145" s="107" t="str">
        <f t="shared" si="43"/>
        <v>BERTAHAP</v>
      </c>
      <c r="AD145" s="108">
        <f t="shared" si="44"/>
        <v>0</v>
      </c>
      <c r="AE145" s="109">
        <v>2</v>
      </c>
      <c r="AF145" s="110"/>
      <c r="AG145" s="105" t="e">
        <f>IF(AF145&gt;#REF!,"LB","KR")</f>
        <v>#REF!</v>
      </c>
      <c r="AH145" s="110">
        <v>1452338000</v>
      </c>
      <c r="AI145" s="110">
        <v>1637017000</v>
      </c>
      <c r="AJ145" s="110">
        <v>1737984000</v>
      </c>
      <c r="AK145" s="111">
        <v>1845179000</v>
      </c>
      <c r="AL145" s="111">
        <v>1737984000</v>
      </c>
      <c r="AM145" s="110">
        <v>1845179000</v>
      </c>
      <c r="AN145" s="110" t="e">
        <f t="shared" si="46"/>
        <v>#REF!</v>
      </c>
    </row>
    <row r="146" spans="1:40">
      <c r="A146" s="3">
        <f t="shared" si="45"/>
        <v>107</v>
      </c>
      <c r="B146" s="96">
        <v>5</v>
      </c>
      <c r="C146" s="97" t="s">
        <v>159</v>
      </c>
      <c r="D146" s="96">
        <v>12</v>
      </c>
      <c r="E146" s="99"/>
      <c r="F146" s="100" t="s">
        <v>50</v>
      </c>
      <c r="G146" s="101">
        <f t="shared" si="26"/>
        <v>67</v>
      </c>
      <c r="H146" s="101">
        <f t="shared" si="27"/>
        <v>57</v>
      </c>
      <c r="I146" s="102">
        <f t="shared" si="28"/>
        <v>26438045</v>
      </c>
      <c r="J146" s="102" t="e">
        <f>SUMIF($AN$4:$AN$22,D146,#REF!)</f>
        <v>#REF!</v>
      </c>
      <c r="K146" s="103" t="e">
        <f t="shared" si="29"/>
        <v>#REF!</v>
      </c>
      <c r="L146" s="104" t="e">
        <f>SUMIF($AN$4:$AN$22,D146,#REF!)</f>
        <v>#REF!</v>
      </c>
      <c r="M146" s="105" t="e">
        <f t="shared" si="30"/>
        <v>#REF!</v>
      </c>
      <c r="N146" s="105" t="e">
        <f t="shared" si="31"/>
        <v>#REF!</v>
      </c>
      <c r="O146" s="105" t="e">
        <f t="shared" si="32"/>
        <v>#REF!</v>
      </c>
      <c r="P146" s="105" t="e">
        <f t="shared" si="33"/>
        <v>#REF!</v>
      </c>
      <c r="Q146" s="106" t="e">
        <f t="shared" si="34"/>
        <v>#REF!</v>
      </c>
      <c r="R146" s="105" t="e">
        <f t="shared" si="34"/>
        <v>#REF!</v>
      </c>
      <c r="S146" s="105" t="e">
        <f t="shared" si="35"/>
        <v>#REF!</v>
      </c>
      <c r="T146" s="105"/>
      <c r="U146" s="105" t="e">
        <f t="shared" si="36"/>
        <v>#REF!</v>
      </c>
      <c r="V146" s="105" t="e">
        <f t="shared" si="37"/>
        <v>#REF!</v>
      </c>
      <c r="W146" s="105" t="e">
        <f t="shared" si="38"/>
        <v>#REF!</v>
      </c>
      <c r="X146" s="106" t="e">
        <f t="shared" si="39"/>
        <v>#REF!</v>
      </c>
      <c r="Y146" s="106" t="e">
        <f t="shared" si="40"/>
        <v>#REF!</v>
      </c>
      <c r="Z146" s="105" t="e">
        <f t="shared" si="41"/>
        <v>#REF!</v>
      </c>
      <c r="AA146" s="105" t="e">
        <f t="shared" si="42"/>
        <v>#REF!</v>
      </c>
      <c r="AB146" s="105"/>
      <c r="AC146" s="107" t="str">
        <f t="shared" si="43"/>
        <v>BERTAHAP</v>
      </c>
      <c r="AD146" s="108">
        <f t="shared" si="44"/>
        <v>0</v>
      </c>
      <c r="AE146" s="109">
        <v>2</v>
      </c>
      <c r="AF146" s="110"/>
      <c r="AG146" s="105" t="e">
        <f>IF(AF146&gt;#REF!,"LB","KR")</f>
        <v>#REF!</v>
      </c>
      <c r="AH146" s="110">
        <v>1314020000</v>
      </c>
      <c r="AI146" s="110">
        <v>1481110000</v>
      </c>
      <c r="AJ146" s="110">
        <v>1572462000</v>
      </c>
      <c r="AK146" s="111">
        <v>1669448000</v>
      </c>
      <c r="AL146" s="111">
        <v>1572462000</v>
      </c>
      <c r="AM146" s="110">
        <v>1669448000</v>
      </c>
      <c r="AN146" s="110" t="e">
        <f t="shared" si="46"/>
        <v>#REF!</v>
      </c>
    </row>
    <row r="147" spans="1:40">
      <c r="A147" s="3">
        <f t="shared" si="45"/>
        <v>108</v>
      </c>
      <c r="B147" s="96">
        <v>6</v>
      </c>
      <c r="C147" s="97" t="s">
        <v>159</v>
      </c>
      <c r="D147" s="98">
        <v>16</v>
      </c>
      <c r="E147" s="99"/>
      <c r="F147" s="100" t="s">
        <v>52</v>
      </c>
      <c r="G147" s="101">
        <f t="shared" si="26"/>
        <v>71</v>
      </c>
      <c r="H147" s="101">
        <f t="shared" si="27"/>
        <v>63</v>
      </c>
      <c r="I147" s="102">
        <f t="shared" si="28"/>
        <v>26438045</v>
      </c>
      <c r="J147" s="102" t="e">
        <f>SUMIF($AN$4:$AN$22,D147,#REF!)</f>
        <v>#REF!</v>
      </c>
      <c r="K147" s="103" t="e">
        <f t="shared" si="29"/>
        <v>#REF!</v>
      </c>
      <c r="L147" s="104" t="e">
        <f>SUMIF($AN$4:$AN$22,D147,#REF!)</f>
        <v>#REF!</v>
      </c>
      <c r="M147" s="105" t="e">
        <f t="shared" si="30"/>
        <v>#REF!</v>
      </c>
      <c r="N147" s="105" t="e">
        <f t="shared" si="31"/>
        <v>#REF!</v>
      </c>
      <c r="O147" s="105" t="e">
        <f t="shared" si="32"/>
        <v>#REF!</v>
      </c>
      <c r="P147" s="105" t="e">
        <f t="shared" si="33"/>
        <v>#REF!</v>
      </c>
      <c r="Q147" s="106" t="e">
        <f t="shared" si="34"/>
        <v>#REF!</v>
      </c>
      <c r="R147" s="105" t="e">
        <f t="shared" si="34"/>
        <v>#REF!</v>
      </c>
      <c r="S147" s="105" t="e">
        <f t="shared" si="35"/>
        <v>#REF!</v>
      </c>
      <c r="T147" s="105"/>
      <c r="U147" s="105" t="e">
        <f t="shared" si="36"/>
        <v>#REF!</v>
      </c>
      <c r="V147" s="105" t="e">
        <f t="shared" si="37"/>
        <v>#REF!</v>
      </c>
      <c r="W147" s="105" t="e">
        <f t="shared" si="38"/>
        <v>#REF!</v>
      </c>
      <c r="X147" s="106" t="e">
        <f t="shared" si="39"/>
        <v>#REF!</v>
      </c>
      <c r="Y147" s="106" t="e">
        <f t="shared" si="40"/>
        <v>#REF!</v>
      </c>
      <c r="Z147" s="105" t="e">
        <f t="shared" si="41"/>
        <v>#REF!</v>
      </c>
      <c r="AA147" s="105" t="e">
        <f t="shared" si="42"/>
        <v>#REF!</v>
      </c>
      <c r="AB147" s="105"/>
      <c r="AC147" s="107" t="str">
        <f t="shared" si="43"/>
        <v>BERTAHAP</v>
      </c>
      <c r="AD147" s="108">
        <f t="shared" si="44"/>
        <v>0</v>
      </c>
      <c r="AE147" s="109">
        <v>2</v>
      </c>
      <c r="AF147" s="110"/>
      <c r="AG147" s="105" t="e">
        <f>IF(AF147&gt;#REF!,"LB","KR")</f>
        <v>#REF!</v>
      </c>
      <c r="AH147" s="110">
        <v>1452338000</v>
      </c>
      <c r="AI147" s="110">
        <v>1637017000</v>
      </c>
      <c r="AJ147" s="110">
        <v>1737984000</v>
      </c>
      <c r="AK147" s="111">
        <v>1845179000</v>
      </c>
      <c r="AL147" s="111">
        <v>1737984000</v>
      </c>
      <c r="AM147" s="110">
        <v>1845179000</v>
      </c>
      <c r="AN147" s="110" t="e">
        <f t="shared" si="46"/>
        <v>#REF!</v>
      </c>
    </row>
    <row r="148" spans="1:40">
      <c r="A148" s="3">
        <f t="shared" si="45"/>
        <v>109</v>
      </c>
      <c r="B148" s="96">
        <v>7</v>
      </c>
      <c r="C148" s="97" t="s">
        <v>159</v>
      </c>
      <c r="D148" s="96">
        <v>18</v>
      </c>
      <c r="E148" s="99"/>
      <c r="F148" s="100" t="s">
        <v>54</v>
      </c>
      <c r="G148" s="101">
        <f t="shared" si="26"/>
        <v>97</v>
      </c>
      <c r="H148" s="101">
        <f t="shared" si="27"/>
        <v>85</v>
      </c>
      <c r="I148" s="102">
        <f t="shared" si="28"/>
        <v>26438045</v>
      </c>
      <c r="J148" s="102" t="e">
        <f>SUMIF($AN$4:$AN$22,D148,#REF!)</f>
        <v>#REF!</v>
      </c>
      <c r="K148" s="103" t="e">
        <f t="shared" si="29"/>
        <v>#REF!</v>
      </c>
      <c r="L148" s="104" t="e">
        <f>SUMIF($AN$4:$AN$22,D148,#REF!)</f>
        <v>#REF!</v>
      </c>
      <c r="M148" s="105" t="e">
        <f t="shared" si="30"/>
        <v>#REF!</v>
      </c>
      <c r="N148" s="105" t="e">
        <f t="shared" si="31"/>
        <v>#REF!</v>
      </c>
      <c r="O148" s="105" t="e">
        <f t="shared" si="32"/>
        <v>#REF!</v>
      </c>
      <c r="P148" s="105" t="e">
        <f t="shared" si="33"/>
        <v>#REF!</v>
      </c>
      <c r="Q148" s="106" t="e">
        <f t="shared" si="34"/>
        <v>#REF!</v>
      </c>
      <c r="R148" s="105" t="e">
        <f t="shared" si="34"/>
        <v>#REF!</v>
      </c>
      <c r="S148" s="105" t="e">
        <f t="shared" si="35"/>
        <v>#REF!</v>
      </c>
      <c r="T148" s="105"/>
      <c r="U148" s="105" t="e">
        <f t="shared" si="36"/>
        <v>#REF!</v>
      </c>
      <c r="V148" s="105" t="e">
        <f t="shared" si="37"/>
        <v>#REF!</v>
      </c>
      <c r="W148" s="105" t="e">
        <f t="shared" si="38"/>
        <v>#REF!</v>
      </c>
      <c r="X148" s="106" t="e">
        <f t="shared" si="39"/>
        <v>#REF!</v>
      </c>
      <c r="Y148" s="106" t="e">
        <f t="shared" si="40"/>
        <v>#REF!</v>
      </c>
      <c r="Z148" s="105" t="e">
        <f t="shared" si="41"/>
        <v>#REF!</v>
      </c>
      <c r="AA148" s="105" t="e">
        <f t="shared" si="42"/>
        <v>#REF!</v>
      </c>
      <c r="AB148" s="105"/>
      <c r="AC148" s="107" t="str">
        <f t="shared" si="43"/>
        <v>BERTAHAP</v>
      </c>
      <c r="AD148" s="108">
        <f t="shared" si="44"/>
        <v>0</v>
      </c>
      <c r="AE148" s="109">
        <v>2</v>
      </c>
      <c r="AF148" s="110"/>
      <c r="AG148" s="105" t="e">
        <f>IF(AF148&gt;#REF!,"LB","KR")</f>
        <v>#REF!</v>
      </c>
      <c r="AH148" s="110">
        <v>1940292000</v>
      </c>
      <c r="AI148" s="110">
        <v>2187019000</v>
      </c>
      <c r="AJ148" s="110">
        <v>2321910000</v>
      </c>
      <c r="AK148" s="111">
        <v>2465120000</v>
      </c>
      <c r="AL148" s="111">
        <v>2321910000</v>
      </c>
      <c r="AM148" s="110">
        <v>2465120000</v>
      </c>
      <c r="AN148" s="110" t="e">
        <f t="shared" si="46"/>
        <v>#REF!</v>
      </c>
    </row>
    <row r="149" spans="1:40">
      <c r="A149" s="3">
        <f t="shared" si="45"/>
        <v>110</v>
      </c>
      <c r="B149" s="96">
        <v>1</v>
      </c>
      <c r="C149" s="97" t="s">
        <v>163</v>
      </c>
      <c r="D149" s="98" t="s">
        <v>24</v>
      </c>
      <c r="E149" s="99"/>
      <c r="F149" s="100" t="s">
        <v>39</v>
      </c>
      <c r="G149" s="101">
        <f t="shared" si="26"/>
        <v>113</v>
      </c>
      <c r="H149" s="101">
        <f t="shared" si="27"/>
        <v>101</v>
      </c>
      <c r="I149" s="102">
        <f t="shared" si="28"/>
        <v>26438045</v>
      </c>
      <c r="J149" s="102" t="e">
        <f>SUMIF($AN$4:$AN$22,D149,#REF!)</f>
        <v>#REF!</v>
      </c>
      <c r="K149" s="103" t="e">
        <f t="shared" si="29"/>
        <v>#REF!</v>
      </c>
      <c r="L149" s="104" t="e">
        <f>SUMIF($AN$4:$AN$22,D149,#REF!)</f>
        <v>#REF!</v>
      </c>
      <c r="M149" s="105" t="e">
        <f t="shared" si="30"/>
        <v>#REF!</v>
      </c>
      <c r="N149" s="105" t="e">
        <f t="shared" si="31"/>
        <v>#REF!</v>
      </c>
      <c r="O149" s="105" t="e">
        <f t="shared" si="32"/>
        <v>#REF!</v>
      </c>
      <c r="P149" s="105" t="e">
        <f t="shared" si="33"/>
        <v>#REF!</v>
      </c>
      <c r="Q149" s="106" t="e">
        <f t="shared" si="34"/>
        <v>#REF!</v>
      </c>
      <c r="R149" s="105" t="e">
        <f t="shared" si="34"/>
        <v>#REF!</v>
      </c>
      <c r="S149" s="105" t="e">
        <f t="shared" si="35"/>
        <v>#REF!</v>
      </c>
      <c r="T149" s="105"/>
      <c r="U149" s="105" t="e">
        <f t="shared" si="36"/>
        <v>#REF!</v>
      </c>
      <c r="V149" s="105" t="e">
        <f t="shared" si="37"/>
        <v>#REF!</v>
      </c>
      <c r="W149" s="105" t="e">
        <f t="shared" si="38"/>
        <v>#REF!</v>
      </c>
      <c r="X149" s="106" t="e">
        <f t="shared" si="39"/>
        <v>#REF!</v>
      </c>
      <c r="Y149" s="106" t="e">
        <f t="shared" si="40"/>
        <v>#REF!</v>
      </c>
      <c r="Z149" s="105" t="e">
        <f t="shared" si="41"/>
        <v>#REF!</v>
      </c>
      <c r="AA149" s="105" t="e">
        <f t="shared" si="42"/>
        <v>#REF!</v>
      </c>
      <c r="AB149" s="105"/>
      <c r="AC149" s="107" t="str">
        <f t="shared" si="43"/>
        <v>BERTAHAP</v>
      </c>
      <c r="AD149" s="108">
        <f t="shared" si="44"/>
        <v>0</v>
      </c>
      <c r="AE149" s="109">
        <v>2</v>
      </c>
      <c r="AF149" s="110"/>
      <c r="AG149" s="105" t="e">
        <f>IF(AF149&gt;#REF!,"LB","KR")</f>
        <v>#REF!</v>
      </c>
      <c r="AH149" s="110">
        <v>2355105000</v>
      </c>
      <c r="AI149" s="110">
        <v>2654579000</v>
      </c>
      <c r="AJ149" s="110">
        <v>2818308000</v>
      </c>
      <c r="AK149" s="111">
        <v>2992135000</v>
      </c>
      <c r="AL149" s="111">
        <v>2818308000</v>
      </c>
      <c r="AM149" s="110">
        <v>2992135000</v>
      </c>
      <c r="AN149" s="110" t="e">
        <f t="shared" si="46"/>
        <v>#REF!</v>
      </c>
    </row>
    <row r="150" spans="1:40">
      <c r="A150" s="3">
        <f t="shared" si="45"/>
        <v>111</v>
      </c>
      <c r="B150" s="96">
        <v>2</v>
      </c>
      <c r="C150" s="97" t="s">
        <v>163</v>
      </c>
      <c r="D150" s="98" t="s">
        <v>35</v>
      </c>
      <c r="E150" s="99"/>
      <c r="F150" s="100" t="s">
        <v>42</v>
      </c>
      <c r="G150" s="101">
        <f t="shared" si="26"/>
        <v>78</v>
      </c>
      <c r="H150" s="101">
        <f t="shared" si="27"/>
        <v>66</v>
      </c>
      <c r="I150" s="102">
        <f t="shared" si="28"/>
        <v>26438045</v>
      </c>
      <c r="J150" s="102" t="e">
        <f>SUMIF($AN$4:$AN$22,D150,#REF!)</f>
        <v>#REF!</v>
      </c>
      <c r="K150" s="103" t="e">
        <f t="shared" si="29"/>
        <v>#REF!</v>
      </c>
      <c r="L150" s="104" t="e">
        <f>SUMIF($AN$4:$AN$22,D150,#REF!)</f>
        <v>#REF!</v>
      </c>
      <c r="M150" s="105" t="e">
        <f t="shared" si="30"/>
        <v>#REF!</v>
      </c>
      <c r="N150" s="105" t="e">
        <f t="shared" si="31"/>
        <v>#REF!</v>
      </c>
      <c r="O150" s="105" t="e">
        <f t="shared" si="32"/>
        <v>#REF!</v>
      </c>
      <c r="P150" s="105" t="e">
        <f t="shared" si="33"/>
        <v>#REF!</v>
      </c>
      <c r="Q150" s="106" t="e">
        <f t="shared" si="34"/>
        <v>#REF!</v>
      </c>
      <c r="R150" s="105" t="e">
        <f t="shared" si="34"/>
        <v>#REF!</v>
      </c>
      <c r="S150" s="105" t="e">
        <f t="shared" si="35"/>
        <v>#REF!</v>
      </c>
      <c r="T150" s="105"/>
      <c r="U150" s="105" t="e">
        <f t="shared" si="36"/>
        <v>#REF!</v>
      </c>
      <c r="V150" s="105" t="e">
        <f t="shared" si="37"/>
        <v>#REF!</v>
      </c>
      <c r="W150" s="105" t="e">
        <f t="shared" si="38"/>
        <v>#REF!</v>
      </c>
      <c r="X150" s="106" t="e">
        <f t="shared" si="39"/>
        <v>#REF!</v>
      </c>
      <c r="Y150" s="106" t="e">
        <f t="shared" si="40"/>
        <v>#REF!</v>
      </c>
      <c r="Z150" s="105" t="e">
        <f t="shared" si="41"/>
        <v>#REF!</v>
      </c>
      <c r="AA150" s="105" t="e">
        <f t="shared" si="42"/>
        <v>#REF!</v>
      </c>
      <c r="AB150" s="105"/>
      <c r="AC150" s="107" t="str">
        <f t="shared" si="43"/>
        <v>BERTAHAP</v>
      </c>
      <c r="AD150" s="108">
        <f t="shared" si="44"/>
        <v>0</v>
      </c>
      <c r="AE150" s="109">
        <v>2</v>
      </c>
      <c r="AF150" s="110"/>
      <c r="AG150" s="105" t="e">
        <f>IF(AF150&gt;#REF!,"LB","KR")</f>
        <v>#REF!</v>
      </c>
      <c r="AH150" s="110">
        <v>1506580000</v>
      </c>
      <c r="AI150" s="110">
        <v>1698156000</v>
      </c>
      <c r="AJ150" s="110">
        <v>1802895000</v>
      </c>
      <c r="AK150" s="111">
        <v>1914093000</v>
      </c>
      <c r="AL150" s="111">
        <v>1802895000</v>
      </c>
      <c r="AM150" s="110">
        <v>1914093000</v>
      </c>
      <c r="AN150" s="110" t="e">
        <f t="shared" si="46"/>
        <v>#REF!</v>
      </c>
    </row>
    <row r="151" spans="1:40">
      <c r="A151" s="3">
        <f t="shared" si="45"/>
        <v>112</v>
      </c>
      <c r="B151" s="96">
        <v>3</v>
      </c>
      <c r="C151" s="97" t="s">
        <v>163</v>
      </c>
      <c r="D151" s="98" t="s">
        <v>41</v>
      </c>
      <c r="E151" s="99"/>
      <c r="F151" s="100" t="s">
        <v>45</v>
      </c>
      <c r="G151" s="101">
        <f t="shared" si="26"/>
        <v>60</v>
      </c>
      <c r="H151" s="101">
        <f t="shared" si="27"/>
        <v>52</v>
      </c>
      <c r="I151" s="102">
        <f t="shared" si="28"/>
        <v>26438045</v>
      </c>
      <c r="J151" s="102" t="e">
        <f>SUMIF($AN$4:$AN$22,D151,#REF!)</f>
        <v>#REF!</v>
      </c>
      <c r="K151" s="103" t="e">
        <f t="shared" si="29"/>
        <v>#REF!</v>
      </c>
      <c r="L151" s="104" t="e">
        <f>SUMIF($AN$4:$AN$22,D151,#REF!)</f>
        <v>#REF!</v>
      </c>
      <c r="M151" s="105" t="e">
        <f t="shared" si="30"/>
        <v>#REF!</v>
      </c>
      <c r="N151" s="105" t="e">
        <f t="shared" si="31"/>
        <v>#REF!</v>
      </c>
      <c r="O151" s="105" t="e">
        <f t="shared" si="32"/>
        <v>#REF!</v>
      </c>
      <c r="P151" s="105" t="e">
        <f t="shared" si="33"/>
        <v>#REF!</v>
      </c>
      <c r="Q151" s="106" t="e">
        <f t="shared" si="34"/>
        <v>#REF!</v>
      </c>
      <c r="R151" s="105" t="e">
        <f t="shared" si="34"/>
        <v>#REF!</v>
      </c>
      <c r="S151" s="105" t="e">
        <f t="shared" si="35"/>
        <v>#REF!</v>
      </c>
      <c r="T151" s="105"/>
      <c r="U151" s="105" t="e">
        <f t="shared" si="36"/>
        <v>#REF!</v>
      </c>
      <c r="V151" s="105" t="e">
        <f t="shared" si="37"/>
        <v>#REF!</v>
      </c>
      <c r="W151" s="105" t="e">
        <f t="shared" si="38"/>
        <v>#REF!</v>
      </c>
      <c r="X151" s="106" t="e">
        <f t="shared" si="39"/>
        <v>#REF!</v>
      </c>
      <c r="Y151" s="106" t="e">
        <f t="shared" si="40"/>
        <v>#REF!</v>
      </c>
      <c r="Z151" s="105" t="e">
        <f t="shared" si="41"/>
        <v>#REF!</v>
      </c>
      <c r="AA151" s="105" t="e">
        <f t="shared" si="42"/>
        <v>#REF!</v>
      </c>
      <c r="AB151" s="105"/>
      <c r="AC151" s="107" t="str">
        <f t="shared" si="43"/>
        <v>BERTAHAP</v>
      </c>
      <c r="AD151" s="108">
        <f t="shared" si="44"/>
        <v>0</v>
      </c>
      <c r="AE151" s="109">
        <v>2</v>
      </c>
      <c r="AF151" s="110"/>
      <c r="AG151" s="105" t="e">
        <f>IF(AF151&gt;#REF!,"LB","KR")</f>
        <v>#REF!</v>
      </c>
      <c r="AH151" s="110">
        <v>1187003000</v>
      </c>
      <c r="AI151" s="110">
        <v>1337941000</v>
      </c>
      <c r="AJ151" s="110">
        <v>1420463000</v>
      </c>
      <c r="AK151" s="111">
        <v>1508074000</v>
      </c>
      <c r="AL151" s="111">
        <v>1420463000</v>
      </c>
      <c r="AM151" s="110">
        <v>1508074000</v>
      </c>
      <c r="AN151" s="110" t="e">
        <f t="shared" si="46"/>
        <v>#REF!</v>
      </c>
    </row>
    <row r="152" spans="1:40">
      <c r="A152" s="3">
        <f t="shared" si="45"/>
        <v>113</v>
      </c>
      <c r="B152" s="96">
        <v>4</v>
      </c>
      <c r="C152" s="97" t="s">
        <v>163</v>
      </c>
      <c r="D152" s="98">
        <v>10</v>
      </c>
      <c r="E152" s="99"/>
      <c r="F152" s="100" t="s">
        <v>48</v>
      </c>
      <c r="G152" s="101">
        <f t="shared" si="26"/>
        <v>74</v>
      </c>
      <c r="H152" s="101">
        <f t="shared" si="27"/>
        <v>63</v>
      </c>
      <c r="I152" s="102">
        <f t="shared" si="28"/>
        <v>26438045</v>
      </c>
      <c r="J152" s="102" t="e">
        <f>SUMIF($AN$4:$AN$22,D152,#REF!)</f>
        <v>#REF!</v>
      </c>
      <c r="K152" s="103" t="e">
        <f t="shared" si="29"/>
        <v>#REF!</v>
      </c>
      <c r="L152" s="104" t="e">
        <f>SUMIF($AN$4:$AN$22,D152,#REF!)</f>
        <v>#REF!</v>
      </c>
      <c r="M152" s="105" t="e">
        <f t="shared" si="30"/>
        <v>#REF!</v>
      </c>
      <c r="N152" s="105" t="e">
        <f t="shared" si="31"/>
        <v>#REF!</v>
      </c>
      <c r="O152" s="105" t="e">
        <f t="shared" si="32"/>
        <v>#REF!</v>
      </c>
      <c r="P152" s="105" t="e">
        <f t="shared" si="33"/>
        <v>#REF!</v>
      </c>
      <c r="Q152" s="106" t="e">
        <f t="shared" si="34"/>
        <v>#REF!</v>
      </c>
      <c r="R152" s="105" t="e">
        <f t="shared" si="34"/>
        <v>#REF!</v>
      </c>
      <c r="S152" s="105" t="e">
        <f t="shared" si="35"/>
        <v>#REF!</v>
      </c>
      <c r="T152" s="105"/>
      <c r="U152" s="105" t="e">
        <f t="shared" si="36"/>
        <v>#REF!</v>
      </c>
      <c r="V152" s="105" t="e">
        <f t="shared" si="37"/>
        <v>#REF!</v>
      </c>
      <c r="W152" s="105" t="e">
        <f t="shared" si="38"/>
        <v>#REF!</v>
      </c>
      <c r="X152" s="106" t="e">
        <f t="shared" si="39"/>
        <v>#REF!</v>
      </c>
      <c r="Y152" s="106" t="e">
        <f t="shared" si="40"/>
        <v>#REF!</v>
      </c>
      <c r="Z152" s="105" t="e">
        <f t="shared" si="41"/>
        <v>#REF!</v>
      </c>
      <c r="AA152" s="105" t="e">
        <f t="shared" si="42"/>
        <v>#REF!</v>
      </c>
      <c r="AB152" s="105"/>
      <c r="AC152" s="107" t="str">
        <f t="shared" si="43"/>
        <v>BERTAHAP</v>
      </c>
      <c r="AD152" s="108">
        <f t="shared" si="44"/>
        <v>0</v>
      </c>
      <c r="AE152" s="109">
        <v>2</v>
      </c>
      <c r="AF152" s="110"/>
      <c r="AG152" s="105" t="e">
        <f>IF(AF152&gt;#REF!,"LB","KR")</f>
        <v>#REF!</v>
      </c>
      <c r="AH152" s="110">
        <v>1438099000</v>
      </c>
      <c r="AI152" s="110">
        <v>1620967000</v>
      </c>
      <c r="AJ152" s="110">
        <v>1720945000</v>
      </c>
      <c r="AK152" s="111">
        <v>1827089000</v>
      </c>
      <c r="AL152" s="111">
        <v>1720945000</v>
      </c>
      <c r="AM152" s="110">
        <v>1827089000</v>
      </c>
      <c r="AN152" s="110" t="e">
        <f t="shared" si="46"/>
        <v>#REF!</v>
      </c>
    </row>
    <row r="153" spans="1:40">
      <c r="A153" s="3">
        <f t="shared" si="45"/>
        <v>114</v>
      </c>
      <c r="B153" s="96">
        <v>5</v>
      </c>
      <c r="C153" s="97" t="s">
        <v>163</v>
      </c>
      <c r="D153" s="96">
        <v>12</v>
      </c>
      <c r="E153" s="99"/>
      <c r="F153" s="100" t="s">
        <v>50</v>
      </c>
      <c r="G153" s="101">
        <f t="shared" si="26"/>
        <v>67</v>
      </c>
      <c r="H153" s="101">
        <f t="shared" si="27"/>
        <v>57</v>
      </c>
      <c r="I153" s="102">
        <f t="shared" si="28"/>
        <v>26438045</v>
      </c>
      <c r="J153" s="102" t="e">
        <f>SUMIF($AN$4:$AN$22,D153,#REF!)</f>
        <v>#REF!</v>
      </c>
      <c r="K153" s="103" t="e">
        <f t="shared" si="29"/>
        <v>#REF!</v>
      </c>
      <c r="L153" s="104" t="e">
        <f>SUMIF($AN$4:$AN$22,D153,#REF!)</f>
        <v>#REF!</v>
      </c>
      <c r="M153" s="105" t="e">
        <f t="shared" si="30"/>
        <v>#REF!</v>
      </c>
      <c r="N153" s="105" t="e">
        <f t="shared" si="31"/>
        <v>#REF!</v>
      </c>
      <c r="O153" s="105" t="e">
        <f t="shared" si="32"/>
        <v>#REF!</v>
      </c>
      <c r="P153" s="105" t="e">
        <f t="shared" si="33"/>
        <v>#REF!</v>
      </c>
      <c r="Q153" s="106" t="e">
        <f t="shared" si="34"/>
        <v>#REF!</v>
      </c>
      <c r="R153" s="105" t="e">
        <f t="shared" si="34"/>
        <v>#REF!</v>
      </c>
      <c r="S153" s="105" t="e">
        <f t="shared" si="35"/>
        <v>#REF!</v>
      </c>
      <c r="T153" s="105"/>
      <c r="U153" s="105" t="e">
        <f t="shared" si="36"/>
        <v>#REF!</v>
      </c>
      <c r="V153" s="105" t="e">
        <f t="shared" si="37"/>
        <v>#REF!</v>
      </c>
      <c r="W153" s="105" t="e">
        <f t="shared" si="38"/>
        <v>#REF!</v>
      </c>
      <c r="X153" s="106" t="e">
        <f t="shared" si="39"/>
        <v>#REF!</v>
      </c>
      <c r="Y153" s="106" t="e">
        <f t="shared" si="40"/>
        <v>#REF!</v>
      </c>
      <c r="Z153" s="105" t="e">
        <f t="shared" si="41"/>
        <v>#REF!</v>
      </c>
      <c r="AA153" s="105" t="e">
        <f t="shared" si="42"/>
        <v>#REF!</v>
      </c>
      <c r="AB153" s="105"/>
      <c r="AC153" s="107" t="str">
        <f t="shared" si="43"/>
        <v>BERTAHAP</v>
      </c>
      <c r="AD153" s="108">
        <f t="shared" si="44"/>
        <v>0</v>
      </c>
      <c r="AE153" s="109">
        <v>2</v>
      </c>
      <c r="AF153" s="110"/>
      <c r="AG153" s="105" t="e">
        <f>IF(AF153&gt;#REF!,"LB","KR")</f>
        <v>#REF!</v>
      </c>
      <c r="AH153" s="110">
        <v>1301137000</v>
      </c>
      <c r="AI153" s="110">
        <v>1466590000</v>
      </c>
      <c r="AJ153" s="110">
        <v>1557046000</v>
      </c>
      <c r="AK153" s="111">
        <v>1653081000</v>
      </c>
      <c r="AL153" s="111">
        <v>1557046000</v>
      </c>
      <c r="AM153" s="110">
        <v>1653081000</v>
      </c>
      <c r="AN153" s="110" t="e">
        <f t="shared" si="46"/>
        <v>#REF!</v>
      </c>
    </row>
    <row r="154" spans="1:40">
      <c r="A154" s="3">
        <f t="shared" si="45"/>
        <v>115</v>
      </c>
      <c r="B154" s="96">
        <v>6</v>
      </c>
      <c r="C154" s="97" t="s">
        <v>163</v>
      </c>
      <c r="D154" s="98">
        <v>16</v>
      </c>
      <c r="E154" s="99"/>
      <c r="F154" s="100" t="s">
        <v>52</v>
      </c>
      <c r="G154" s="101">
        <f t="shared" si="26"/>
        <v>71</v>
      </c>
      <c r="H154" s="101">
        <f t="shared" si="27"/>
        <v>63</v>
      </c>
      <c r="I154" s="102">
        <f t="shared" si="28"/>
        <v>26438045</v>
      </c>
      <c r="J154" s="102" t="e">
        <f>SUMIF($AN$4:$AN$22,D154,#REF!)</f>
        <v>#REF!</v>
      </c>
      <c r="K154" s="103" t="e">
        <f t="shared" si="29"/>
        <v>#REF!</v>
      </c>
      <c r="L154" s="104" t="e">
        <f>SUMIF($AN$4:$AN$22,D154,#REF!)</f>
        <v>#REF!</v>
      </c>
      <c r="M154" s="105" t="e">
        <f t="shared" si="30"/>
        <v>#REF!</v>
      </c>
      <c r="N154" s="105" t="e">
        <f t="shared" si="31"/>
        <v>#REF!</v>
      </c>
      <c r="O154" s="105" t="e">
        <f t="shared" si="32"/>
        <v>#REF!</v>
      </c>
      <c r="P154" s="105" t="e">
        <f t="shared" si="33"/>
        <v>#REF!</v>
      </c>
      <c r="Q154" s="106" t="e">
        <f t="shared" si="34"/>
        <v>#REF!</v>
      </c>
      <c r="R154" s="105" t="e">
        <f t="shared" si="34"/>
        <v>#REF!</v>
      </c>
      <c r="S154" s="105" t="e">
        <f t="shared" si="35"/>
        <v>#REF!</v>
      </c>
      <c r="T154" s="105"/>
      <c r="U154" s="105" t="e">
        <f t="shared" si="36"/>
        <v>#REF!</v>
      </c>
      <c r="V154" s="105" t="e">
        <f t="shared" si="37"/>
        <v>#REF!</v>
      </c>
      <c r="W154" s="105" t="e">
        <f t="shared" si="38"/>
        <v>#REF!</v>
      </c>
      <c r="X154" s="106" t="e">
        <f t="shared" si="39"/>
        <v>#REF!</v>
      </c>
      <c r="Y154" s="106" t="e">
        <f t="shared" si="40"/>
        <v>#REF!</v>
      </c>
      <c r="Z154" s="105" t="e">
        <f t="shared" si="41"/>
        <v>#REF!</v>
      </c>
      <c r="AA154" s="105" t="e">
        <f t="shared" si="42"/>
        <v>#REF!</v>
      </c>
      <c r="AB154" s="105"/>
      <c r="AC154" s="107" t="str">
        <f t="shared" si="43"/>
        <v>BERTAHAP</v>
      </c>
      <c r="AD154" s="108">
        <f t="shared" si="44"/>
        <v>0</v>
      </c>
      <c r="AE154" s="109">
        <v>2</v>
      </c>
      <c r="AF154" s="110"/>
      <c r="AG154" s="105" t="e">
        <f>IF(AF154&gt;#REF!,"LB","KR")</f>
        <v>#REF!</v>
      </c>
      <c r="AH154" s="110">
        <v>1438099000</v>
      </c>
      <c r="AI154" s="110">
        <v>1620967000</v>
      </c>
      <c r="AJ154" s="110">
        <v>1720945000</v>
      </c>
      <c r="AK154" s="111">
        <v>1827089000</v>
      </c>
      <c r="AL154" s="111">
        <v>1720945000</v>
      </c>
      <c r="AM154" s="110">
        <v>1827089000</v>
      </c>
      <c r="AN154" s="110" t="e">
        <f t="shared" si="46"/>
        <v>#REF!</v>
      </c>
    </row>
    <row r="155" spans="1:40">
      <c r="A155" s="3">
        <f t="shared" si="45"/>
        <v>116</v>
      </c>
      <c r="B155" s="96">
        <v>7</v>
      </c>
      <c r="C155" s="97" t="s">
        <v>163</v>
      </c>
      <c r="D155" s="96">
        <v>18</v>
      </c>
      <c r="E155" s="99"/>
      <c r="F155" s="100" t="s">
        <v>54</v>
      </c>
      <c r="G155" s="101">
        <f t="shared" si="26"/>
        <v>97</v>
      </c>
      <c r="H155" s="101">
        <f t="shared" si="27"/>
        <v>85</v>
      </c>
      <c r="I155" s="102">
        <f t="shared" si="28"/>
        <v>26438045</v>
      </c>
      <c r="J155" s="102" t="e">
        <f>SUMIF($AN$4:$AN$22,D155,#REF!)</f>
        <v>#REF!</v>
      </c>
      <c r="K155" s="103" t="e">
        <f t="shared" si="29"/>
        <v>#REF!</v>
      </c>
      <c r="L155" s="104" t="e">
        <f>SUMIF($AN$4:$AN$22,D155,#REF!)</f>
        <v>#REF!</v>
      </c>
      <c r="M155" s="105" t="e">
        <f t="shared" si="30"/>
        <v>#REF!</v>
      </c>
      <c r="N155" s="105" t="e">
        <f t="shared" si="31"/>
        <v>#REF!</v>
      </c>
      <c r="O155" s="105" t="e">
        <f t="shared" si="32"/>
        <v>#REF!</v>
      </c>
      <c r="P155" s="105" t="e">
        <f t="shared" si="33"/>
        <v>#REF!</v>
      </c>
      <c r="Q155" s="106" t="e">
        <f t="shared" si="34"/>
        <v>#REF!</v>
      </c>
      <c r="R155" s="105" t="e">
        <f t="shared" si="34"/>
        <v>#REF!</v>
      </c>
      <c r="S155" s="105" t="e">
        <f t="shared" si="35"/>
        <v>#REF!</v>
      </c>
      <c r="T155" s="105"/>
      <c r="U155" s="105" t="e">
        <f t="shared" si="36"/>
        <v>#REF!</v>
      </c>
      <c r="V155" s="105" t="e">
        <f t="shared" si="37"/>
        <v>#REF!</v>
      </c>
      <c r="W155" s="105" t="e">
        <f t="shared" si="38"/>
        <v>#REF!</v>
      </c>
      <c r="X155" s="106" t="e">
        <f t="shared" si="39"/>
        <v>#REF!</v>
      </c>
      <c r="Y155" s="106" t="e">
        <f t="shared" si="40"/>
        <v>#REF!</v>
      </c>
      <c r="Z155" s="105" t="e">
        <f t="shared" si="41"/>
        <v>#REF!</v>
      </c>
      <c r="AA155" s="105" t="e">
        <f t="shared" si="42"/>
        <v>#REF!</v>
      </c>
      <c r="AB155" s="105"/>
      <c r="AC155" s="107" t="str">
        <f t="shared" si="43"/>
        <v>BERTAHAP</v>
      </c>
      <c r="AD155" s="108">
        <f t="shared" si="44"/>
        <v>0</v>
      </c>
      <c r="AE155" s="109">
        <v>2</v>
      </c>
      <c r="AF155" s="110"/>
      <c r="AG155" s="105" t="e">
        <f>IF(AF155&gt;#REF!,"LB","KR")</f>
        <v>#REF!</v>
      </c>
      <c r="AH155" s="110">
        <v>1940292000</v>
      </c>
      <c r="AI155" s="110">
        <v>2187019000</v>
      </c>
      <c r="AJ155" s="110">
        <v>2321910000</v>
      </c>
      <c r="AK155" s="111">
        <v>2465120000</v>
      </c>
      <c r="AL155" s="111">
        <v>2321910000</v>
      </c>
      <c r="AM155" s="110">
        <v>2465120000</v>
      </c>
      <c r="AN155" s="110" t="e">
        <f t="shared" si="46"/>
        <v>#REF!</v>
      </c>
    </row>
    <row r="156" spans="1:40">
      <c r="A156" s="3">
        <f t="shared" si="45"/>
        <v>117</v>
      </c>
      <c r="B156" s="96">
        <v>1</v>
      </c>
      <c r="C156" s="97" t="s">
        <v>165</v>
      </c>
      <c r="D156" s="98" t="s">
        <v>24</v>
      </c>
      <c r="E156" s="99"/>
      <c r="F156" s="100" t="s">
        <v>39</v>
      </c>
      <c r="G156" s="101">
        <f t="shared" si="26"/>
        <v>113</v>
      </c>
      <c r="H156" s="101">
        <f t="shared" si="27"/>
        <v>101</v>
      </c>
      <c r="I156" s="102">
        <f t="shared" si="28"/>
        <v>26438045</v>
      </c>
      <c r="J156" s="102" t="e">
        <f>SUMIF($AN$4:$AN$22,D156,#REF!)</f>
        <v>#REF!</v>
      </c>
      <c r="K156" s="103" t="e">
        <f t="shared" si="29"/>
        <v>#REF!</v>
      </c>
      <c r="L156" s="104" t="e">
        <f>SUMIF($AN$4:$AN$22,D156,#REF!)</f>
        <v>#REF!</v>
      </c>
      <c r="M156" s="105" t="e">
        <f t="shared" si="30"/>
        <v>#REF!</v>
      </c>
      <c r="N156" s="105" t="e">
        <f t="shared" si="31"/>
        <v>#REF!</v>
      </c>
      <c r="O156" s="105" t="e">
        <f t="shared" si="32"/>
        <v>#REF!</v>
      </c>
      <c r="P156" s="105" t="e">
        <f t="shared" si="33"/>
        <v>#REF!</v>
      </c>
      <c r="Q156" s="106" t="e">
        <f t="shared" si="34"/>
        <v>#REF!</v>
      </c>
      <c r="R156" s="105" t="e">
        <f t="shared" si="34"/>
        <v>#REF!</v>
      </c>
      <c r="S156" s="105" t="e">
        <f t="shared" si="35"/>
        <v>#REF!</v>
      </c>
      <c r="T156" s="105"/>
      <c r="U156" s="105" t="e">
        <f t="shared" si="36"/>
        <v>#REF!</v>
      </c>
      <c r="V156" s="105" t="e">
        <f t="shared" si="37"/>
        <v>#REF!</v>
      </c>
      <c r="W156" s="105" t="e">
        <f t="shared" si="38"/>
        <v>#REF!</v>
      </c>
      <c r="X156" s="106" t="e">
        <f t="shared" si="39"/>
        <v>#REF!</v>
      </c>
      <c r="Y156" s="106" t="e">
        <f t="shared" si="40"/>
        <v>#REF!</v>
      </c>
      <c r="Z156" s="105" t="e">
        <f t="shared" si="41"/>
        <v>#REF!</v>
      </c>
      <c r="AA156" s="105" t="e">
        <f t="shared" si="42"/>
        <v>#REF!</v>
      </c>
      <c r="AB156" s="105"/>
      <c r="AC156" s="107" t="str">
        <f t="shared" si="43"/>
        <v>BERTAHAP</v>
      </c>
      <c r="AD156" s="108">
        <f t="shared" si="44"/>
        <v>0</v>
      </c>
      <c r="AE156" s="109">
        <v>2</v>
      </c>
      <c r="AF156" s="110"/>
      <c r="AG156" s="105" t="e">
        <f>IF(AF156&gt;#REF!,"LB","KR")</f>
        <v>#REF!</v>
      </c>
      <c r="AH156" s="110">
        <v>2378423000</v>
      </c>
      <c r="AI156" s="110">
        <v>2680862000</v>
      </c>
      <c r="AJ156" s="110">
        <v>2846212000</v>
      </c>
      <c r="AK156" s="111">
        <v>3021760000</v>
      </c>
      <c r="AL156" s="111">
        <v>2846212000</v>
      </c>
      <c r="AM156" s="110">
        <v>3021760000</v>
      </c>
      <c r="AN156" s="110" t="e">
        <f t="shared" si="46"/>
        <v>#REF!</v>
      </c>
    </row>
    <row r="157" spans="1:40">
      <c r="A157" s="3">
        <f t="shared" si="45"/>
        <v>118</v>
      </c>
      <c r="B157" s="96">
        <v>2</v>
      </c>
      <c r="C157" s="97" t="s">
        <v>165</v>
      </c>
      <c r="D157" s="98" t="s">
        <v>35</v>
      </c>
      <c r="E157" s="99"/>
      <c r="F157" s="100" t="s">
        <v>42</v>
      </c>
      <c r="G157" s="101">
        <f t="shared" si="26"/>
        <v>78</v>
      </c>
      <c r="H157" s="101">
        <f t="shared" si="27"/>
        <v>66</v>
      </c>
      <c r="I157" s="102">
        <f t="shared" si="28"/>
        <v>26438045</v>
      </c>
      <c r="J157" s="102" t="e">
        <f>SUMIF($AN$4:$AN$22,D157,#REF!)</f>
        <v>#REF!</v>
      </c>
      <c r="K157" s="103" t="e">
        <f t="shared" si="29"/>
        <v>#REF!</v>
      </c>
      <c r="L157" s="104" t="e">
        <f>SUMIF($AN$4:$AN$22,D157,#REF!)</f>
        <v>#REF!</v>
      </c>
      <c r="M157" s="105" t="e">
        <f t="shared" si="30"/>
        <v>#REF!</v>
      </c>
      <c r="N157" s="105" t="e">
        <f t="shared" si="31"/>
        <v>#REF!</v>
      </c>
      <c r="O157" s="105" t="e">
        <f t="shared" si="32"/>
        <v>#REF!</v>
      </c>
      <c r="P157" s="105" t="e">
        <f t="shared" si="33"/>
        <v>#REF!</v>
      </c>
      <c r="Q157" s="106" t="e">
        <f t="shared" si="34"/>
        <v>#REF!</v>
      </c>
      <c r="R157" s="105" t="e">
        <f t="shared" si="34"/>
        <v>#REF!</v>
      </c>
      <c r="S157" s="105" t="e">
        <f t="shared" si="35"/>
        <v>#REF!</v>
      </c>
      <c r="T157" s="105"/>
      <c r="U157" s="105" t="e">
        <f t="shared" si="36"/>
        <v>#REF!</v>
      </c>
      <c r="V157" s="105" t="e">
        <f t="shared" si="37"/>
        <v>#REF!</v>
      </c>
      <c r="W157" s="105" t="e">
        <f t="shared" si="38"/>
        <v>#REF!</v>
      </c>
      <c r="X157" s="106" t="e">
        <f t="shared" si="39"/>
        <v>#REF!</v>
      </c>
      <c r="Y157" s="106" t="e">
        <f t="shared" si="40"/>
        <v>#REF!</v>
      </c>
      <c r="Z157" s="105" t="e">
        <f t="shared" si="41"/>
        <v>#REF!</v>
      </c>
      <c r="AA157" s="105" t="e">
        <f t="shared" si="42"/>
        <v>#REF!</v>
      </c>
      <c r="AB157" s="105"/>
      <c r="AC157" s="107" t="str">
        <f t="shared" si="43"/>
        <v>BERTAHAP</v>
      </c>
      <c r="AD157" s="108">
        <f t="shared" si="44"/>
        <v>0</v>
      </c>
      <c r="AE157" s="109">
        <v>2</v>
      </c>
      <c r="AF157" s="110"/>
      <c r="AG157" s="105" t="e">
        <f>IF(AF157&gt;#REF!,"LB","KR")</f>
        <v>#REF!</v>
      </c>
      <c r="AH157" s="110">
        <v>1521497000</v>
      </c>
      <c r="AI157" s="110">
        <v>1714970000</v>
      </c>
      <c r="AJ157" s="110">
        <v>1820745000</v>
      </c>
      <c r="AK157" s="111">
        <v>1933045000</v>
      </c>
      <c r="AL157" s="111">
        <v>1820745000</v>
      </c>
      <c r="AM157" s="110">
        <v>1933045000</v>
      </c>
      <c r="AN157" s="110" t="e">
        <f t="shared" si="46"/>
        <v>#REF!</v>
      </c>
    </row>
    <row r="158" spans="1:40">
      <c r="A158" s="3">
        <f t="shared" si="45"/>
        <v>119</v>
      </c>
      <c r="B158" s="96">
        <v>3</v>
      </c>
      <c r="C158" s="97" t="s">
        <v>165</v>
      </c>
      <c r="D158" s="98" t="s">
        <v>41</v>
      </c>
      <c r="E158" s="99"/>
      <c r="F158" s="100" t="s">
        <v>45</v>
      </c>
      <c r="G158" s="101">
        <f t="shared" si="26"/>
        <v>60</v>
      </c>
      <c r="H158" s="101">
        <f t="shared" si="27"/>
        <v>52</v>
      </c>
      <c r="I158" s="102">
        <f t="shared" si="28"/>
        <v>26438045</v>
      </c>
      <c r="J158" s="102" t="e">
        <f>SUMIF($AN$4:$AN$22,D158,#REF!)</f>
        <v>#REF!</v>
      </c>
      <c r="K158" s="103" t="e">
        <f t="shared" si="29"/>
        <v>#REF!</v>
      </c>
      <c r="L158" s="104" t="e">
        <f>SUMIF($AN$4:$AN$22,D158,#REF!)</f>
        <v>#REF!</v>
      </c>
      <c r="M158" s="105" t="e">
        <f t="shared" si="30"/>
        <v>#REF!</v>
      </c>
      <c r="N158" s="105" t="e">
        <f t="shared" si="31"/>
        <v>#REF!</v>
      </c>
      <c r="O158" s="105" t="e">
        <f t="shared" si="32"/>
        <v>#REF!</v>
      </c>
      <c r="P158" s="105" t="e">
        <f t="shared" si="33"/>
        <v>#REF!</v>
      </c>
      <c r="Q158" s="106" t="e">
        <f t="shared" si="34"/>
        <v>#REF!</v>
      </c>
      <c r="R158" s="105" t="e">
        <f t="shared" si="34"/>
        <v>#REF!</v>
      </c>
      <c r="S158" s="105" t="e">
        <f t="shared" si="35"/>
        <v>#REF!</v>
      </c>
      <c r="T158" s="105"/>
      <c r="U158" s="105" t="e">
        <f t="shared" si="36"/>
        <v>#REF!</v>
      </c>
      <c r="V158" s="105" t="e">
        <f t="shared" si="37"/>
        <v>#REF!</v>
      </c>
      <c r="W158" s="105" t="e">
        <f t="shared" si="38"/>
        <v>#REF!</v>
      </c>
      <c r="X158" s="106" t="e">
        <f t="shared" si="39"/>
        <v>#REF!</v>
      </c>
      <c r="Y158" s="106" t="e">
        <f t="shared" si="40"/>
        <v>#REF!</v>
      </c>
      <c r="Z158" s="105" t="e">
        <f t="shared" si="41"/>
        <v>#REF!</v>
      </c>
      <c r="AA158" s="105" t="e">
        <f t="shared" si="42"/>
        <v>#REF!</v>
      </c>
      <c r="AB158" s="105"/>
      <c r="AC158" s="107" t="str">
        <f t="shared" si="43"/>
        <v>BERTAHAP</v>
      </c>
      <c r="AD158" s="108">
        <f t="shared" si="44"/>
        <v>0</v>
      </c>
      <c r="AE158" s="109">
        <v>2</v>
      </c>
      <c r="AF158" s="110"/>
      <c r="AG158" s="105" t="e">
        <f>IF(AF158&gt;#REF!,"LB","KR")</f>
        <v>#REF!</v>
      </c>
      <c r="AH158" s="110">
        <v>1198755000</v>
      </c>
      <c r="AI158" s="110">
        <v>1351188000</v>
      </c>
      <c r="AJ158" s="110">
        <v>1434527000</v>
      </c>
      <c r="AK158" s="111">
        <v>1523005000</v>
      </c>
      <c r="AL158" s="111">
        <v>1434527000</v>
      </c>
      <c r="AM158" s="110">
        <v>1523005000</v>
      </c>
      <c r="AN158" s="110" t="e">
        <f t="shared" si="46"/>
        <v>#REF!</v>
      </c>
    </row>
    <row r="159" spans="1:40">
      <c r="A159" s="3">
        <f t="shared" si="45"/>
        <v>120</v>
      </c>
      <c r="B159" s="96">
        <v>4</v>
      </c>
      <c r="C159" s="97" t="s">
        <v>165</v>
      </c>
      <c r="D159" s="98">
        <v>10</v>
      </c>
      <c r="E159" s="99"/>
      <c r="F159" s="100" t="s">
        <v>48</v>
      </c>
      <c r="G159" s="101">
        <f t="shared" si="26"/>
        <v>74</v>
      </c>
      <c r="H159" s="101">
        <f t="shared" si="27"/>
        <v>63</v>
      </c>
      <c r="I159" s="102">
        <f t="shared" si="28"/>
        <v>26438045</v>
      </c>
      <c r="J159" s="102" t="e">
        <f>SUMIF($AN$4:$AN$22,D159,#REF!)</f>
        <v>#REF!</v>
      </c>
      <c r="K159" s="103" t="e">
        <f t="shared" si="29"/>
        <v>#REF!</v>
      </c>
      <c r="L159" s="104" t="e">
        <f>SUMIF($AN$4:$AN$22,D159,#REF!)</f>
        <v>#REF!</v>
      </c>
      <c r="M159" s="105" t="e">
        <f t="shared" si="30"/>
        <v>#REF!</v>
      </c>
      <c r="N159" s="105" t="e">
        <f t="shared" si="31"/>
        <v>#REF!</v>
      </c>
      <c r="O159" s="105" t="e">
        <f t="shared" si="32"/>
        <v>#REF!</v>
      </c>
      <c r="P159" s="105" t="e">
        <f t="shared" si="33"/>
        <v>#REF!</v>
      </c>
      <c r="Q159" s="106" t="e">
        <f t="shared" si="34"/>
        <v>#REF!</v>
      </c>
      <c r="R159" s="105" t="e">
        <f t="shared" si="34"/>
        <v>#REF!</v>
      </c>
      <c r="S159" s="105" t="e">
        <f t="shared" si="35"/>
        <v>#REF!</v>
      </c>
      <c r="T159" s="105"/>
      <c r="U159" s="105" t="e">
        <f t="shared" si="36"/>
        <v>#REF!</v>
      </c>
      <c r="V159" s="105" t="e">
        <f t="shared" si="37"/>
        <v>#REF!</v>
      </c>
      <c r="W159" s="105" t="e">
        <f t="shared" si="38"/>
        <v>#REF!</v>
      </c>
      <c r="X159" s="106" t="e">
        <f t="shared" si="39"/>
        <v>#REF!</v>
      </c>
      <c r="Y159" s="106" t="e">
        <f t="shared" si="40"/>
        <v>#REF!</v>
      </c>
      <c r="Z159" s="105" t="e">
        <f t="shared" si="41"/>
        <v>#REF!</v>
      </c>
      <c r="AA159" s="105" t="e">
        <f t="shared" si="42"/>
        <v>#REF!</v>
      </c>
      <c r="AB159" s="105"/>
      <c r="AC159" s="107" t="str">
        <f t="shared" si="43"/>
        <v>BERTAHAP</v>
      </c>
      <c r="AD159" s="108">
        <f t="shared" si="44"/>
        <v>0</v>
      </c>
      <c r="AE159" s="109">
        <v>2</v>
      </c>
      <c r="AF159" s="110"/>
      <c r="AG159" s="105" t="e">
        <f>IF(AF159&gt;#REF!,"LB","KR")</f>
        <v>#REF!</v>
      </c>
      <c r="AH159" s="110">
        <v>1452338000</v>
      </c>
      <c r="AI159" s="110">
        <v>1637017000</v>
      </c>
      <c r="AJ159" s="110">
        <v>1737984000</v>
      </c>
      <c r="AK159" s="111">
        <v>1845179000</v>
      </c>
      <c r="AL159" s="111">
        <v>1737984000</v>
      </c>
      <c r="AM159" s="110">
        <v>1845179000</v>
      </c>
      <c r="AN159" s="110" t="e">
        <f t="shared" si="46"/>
        <v>#REF!</v>
      </c>
    </row>
    <row r="160" spans="1:40">
      <c r="A160" s="3">
        <f t="shared" si="45"/>
        <v>121</v>
      </c>
      <c r="B160" s="96">
        <v>5</v>
      </c>
      <c r="C160" s="97" t="s">
        <v>165</v>
      </c>
      <c r="D160" s="96">
        <v>12</v>
      </c>
      <c r="E160" s="99"/>
      <c r="F160" s="100" t="s">
        <v>50</v>
      </c>
      <c r="G160" s="101">
        <f t="shared" si="26"/>
        <v>67</v>
      </c>
      <c r="H160" s="101">
        <f t="shared" si="27"/>
        <v>57</v>
      </c>
      <c r="I160" s="102">
        <f t="shared" si="28"/>
        <v>26438045</v>
      </c>
      <c r="J160" s="102" t="e">
        <f>SUMIF($AN$4:$AN$22,D160,#REF!)</f>
        <v>#REF!</v>
      </c>
      <c r="K160" s="103" t="e">
        <f t="shared" si="29"/>
        <v>#REF!</v>
      </c>
      <c r="L160" s="104" t="e">
        <f>SUMIF($AN$4:$AN$22,D160,#REF!)</f>
        <v>#REF!</v>
      </c>
      <c r="M160" s="105" t="e">
        <f t="shared" si="30"/>
        <v>#REF!</v>
      </c>
      <c r="N160" s="105" t="e">
        <f t="shared" si="31"/>
        <v>#REF!</v>
      </c>
      <c r="O160" s="105" t="e">
        <f t="shared" si="32"/>
        <v>#REF!</v>
      </c>
      <c r="P160" s="105" t="e">
        <f t="shared" si="33"/>
        <v>#REF!</v>
      </c>
      <c r="Q160" s="106" t="e">
        <f t="shared" si="34"/>
        <v>#REF!</v>
      </c>
      <c r="R160" s="105" t="e">
        <f t="shared" si="34"/>
        <v>#REF!</v>
      </c>
      <c r="S160" s="105" t="e">
        <f t="shared" si="35"/>
        <v>#REF!</v>
      </c>
      <c r="T160" s="105"/>
      <c r="U160" s="105" t="e">
        <f t="shared" si="36"/>
        <v>#REF!</v>
      </c>
      <c r="V160" s="105" t="e">
        <f t="shared" si="37"/>
        <v>#REF!</v>
      </c>
      <c r="W160" s="105" t="e">
        <f t="shared" si="38"/>
        <v>#REF!</v>
      </c>
      <c r="X160" s="106" t="e">
        <f t="shared" si="39"/>
        <v>#REF!</v>
      </c>
      <c r="Y160" s="106" t="e">
        <f t="shared" si="40"/>
        <v>#REF!</v>
      </c>
      <c r="Z160" s="105" t="e">
        <f t="shared" si="41"/>
        <v>#REF!</v>
      </c>
      <c r="AA160" s="105" t="e">
        <f t="shared" si="42"/>
        <v>#REF!</v>
      </c>
      <c r="AB160" s="105"/>
      <c r="AC160" s="107" t="str">
        <f t="shared" si="43"/>
        <v>BERTAHAP</v>
      </c>
      <c r="AD160" s="108">
        <f t="shared" si="44"/>
        <v>0</v>
      </c>
      <c r="AE160" s="109">
        <v>2</v>
      </c>
      <c r="AF160" s="110"/>
      <c r="AG160" s="105" t="e">
        <f>IF(AF160&gt;#REF!,"LB","KR")</f>
        <v>#REF!</v>
      </c>
      <c r="AH160" s="110">
        <v>1314020000</v>
      </c>
      <c r="AI160" s="110">
        <v>1481110000</v>
      </c>
      <c r="AJ160" s="110">
        <v>1572462000</v>
      </c>
      <c r="AK160" s="111">
        <v>1669448000</v>
      </c>
      <c r="AL160" s="111">
        <v>1572462000</v>
      </c>
      <c r="AM160" s="110">
        <v>1669448000</v>
      </c>
      <c r="AN160" s="110" t="e">
        <f t="shared" si="46"/>
        <v>#REF!</v>
      </c>
    </row>
    <row r="161" spans="1:40">
      <c r="A161" s="3">
        <f t="shared" si="45"/>
        <v>122</v>
      </c>
      <c r="B161" s="96">
        <v>6</v>
      </c>
      <c r="C161" s="97" t="s">
        <v>165</v>
      </c>
      <c r="D161" s="98">
        <v>16</v>
      </c>
      <c r="E161" s="99"/>
      <c r="F161" s="100" t="s">
        <v>52</v>
      </c>
      <c r="G161" s="101">
        <f t="shared" si="26"/>
        <v>71</v>
      </c>
      <c r="H161" s="101">
        <f t="shared" si="27"/>
        <v>63</v>
      </c>
      <c r="I161" s="102">
        <f t="shared" si="28"/>
        <v>26438045</v>
      </c>
      <c r="J161" s="102" t="e">
        <f>SUMIF($AN$4:$AN$22,D161,#REF!)</f>
        <v>#REF!</v>
      </c>
      <c r="K161" s="103" t="e">
        <f t="shared" si="29"/>
        <v>#REF!</v>
      </c>
      <c r="L161" s="104" t="e">
        <f>SUMIF($AN$4:$AN$22,D161,#REF!)</f>
        <v>#REF!</v>
      </c>
      <c r="M161" s="105" t="e">
        <f t="shared" si="30"/>
        <v>#REF!</v>
      </c>
      <c r="N161" s="105" t="e">
        <f t="shared" si="31"/>
        <v>#REF!</v>
      </c>
      <c r="O161" s="105" t="e">
        <f t="shared" si="32"/>
        <v>#REF!</v>
      </c>
      <c r="P161" s="105" t="e">
        <f t="shared" si="33"/>
        <v>#REF!</v>
      </c>
      <c r="Q161" s="106" t="e">
        <f t="shared" si="34"/>
        <v>#REF!</v>
      </c>
      <c r="R161" s="105" t="e">
        <f t="shared" si="34"/>
        <v>#REF!</v>
      </c>
      <c r="S161" s="105" t="e">
        <f t="shared" si="35"/>
        <v>#REF!</v>
      </c>
      <c r="T161" s="105"/>
      <c r="U161" s="105" t="e">
        <f t="shared" si="36"/>
        <v>#REF!</v>
      </c>
      <c r="V161" s="105" t="e">
        <f t="shared" si="37"/>
        <v>#REF!</v>
      </c>
      <c r="W161" s="105" t="e">
        <f t="shared" si="38"/>
        <v>#REF!</v>
      </c>
      <c r="X161" s="106" t="e">
        <f t="shared" si="39"/>
        <v>#REF!</v>
      </c>
      <c r="Y161" s="106" t="e">
        <f t="shared" si="40"/>
        <v>#REF!</v>
      </c>
      <c r="Z161" s="105" t="e">
        <f t="shared" si="41"/>
        <v>#REF!</v>
      </c>
      <c r="AA161" s="105" t="e">
        <f t="shared" si="42"/>
        <v>#REF!</v>
      </c>
      <c r="AB161" s="105"/>
      <c r="AC161" s="107" t="str">
        <f t="shared" si="43"/>
        <v>BERTAHAP</v>
      </c>
      <c r="AD161" s="108">
        <f t="shared" si="44"/>
        <v>0</v>
      </c>
      <c r="AE161" s="109">
        <v>2</v>
      </c>
      <c r="AF161" s="110"/>
      <c r="AG161" s="105" t="e">
        <f>IF(AF161&gt;#REF!,"LB","KR")</f>
        <v>#REF!</v>
      </c>
      <c r="AH161" s="110">
        <v>1452338000</v>
      </c>
      <c r="AI161" s="110">
        <v>1637017000</v>
      </c>
      <c r="AJ161" s="110">
        <v>1737984000</v>
      </c>
      <c r="AK161" s="111">
        <v>1845179000</v>
      </c>
      <c r="AL161" s="111">
        <v>1737984000</v>
      </c>
      <c r="AM161" s="110">
        <v>1845179000</v>
      </c>
      <c r="AN161" s="110" t="e">
        <f t="shared" si="46"/>
        <v>#REF!</v>
      </c>
    </row>
    <row r="162" spans="1:40">
      <c r="A162" s="3">
        <f t="shared" si="45"/>
        <v>123</v>
      </c>
      <c r="B162" s="96">
        <v>7</v>
      </c>
      <c r="C162" s="97" t="s">
        <v>165</v>
      </c>
      <c r="D162" s="96">
        <v>18</v>
      </c>
      <c r="E162" s="99"/>
      <c r="F162" s="100" t="s">
        <v>54</v>
      </c>
      <c r="G162" s="101">
        <f t="shared" si="26"/>
        <v>97</v>
      </c>
      <c r="H162" s="101">
        <f t="shared" si="27"/>
        <v>85</v>
      </c>
      <c r="I162" s="102">
        <f t="shared" si="28"/>
        <v>26438045</v>
      </c>
      <c r="J162" s="102" t="e">
        <f>SUMIF($AN$4:$AN$22,D162,#REF!)</f>
        <v>#REF!</v>
      </c>
      <c r="K162" s="103" t="e">
        <f t="shared" si="29"/>
        <v>#REF!</v>
      </c>
      <c r="L162" s="104" t="e">
        <f>SUMIF($AN$4:$AN$22,D162,#REF!)</f>
        <v>#REF!</v>
      </c>
      <c r="M162" s="105" t="e">
        <f t="shared" si="30"/>
        <v>#REF!</v>
      </c>
      <c r="N162" s="105" t="e">
        <f t="shared" si="31"/>
        <v>#REF!</v>
      </c>
      <c r="O162" s="105" t="e">
        <f t="shared" si="32"/>
        <v>#REF!</v>
      </c>
      <c r="P162" s="105" t="e">
        <f t="shared" si="33"/>
        <v>#REF!</v>
      </c>
      <c r="Q162" s="106" t="e">
        <f t="shared" si="34"/>
        <v>#REF!</v>
      </c>
      <c r="R162" s="105" t="e">
        <f t="shared" si="34"/>
        <v>#REF!</v>
      </c>
      <c r="S162" s="105" t="e">
        <f t="shared" si="35"/>
        <v>#REF!</v>
      </c>
      <c r="T162" s="105"/>
      <c r="U162" s="105" t="e">
        <f t="shared" si="36"/>
        <v>#REF!</v>
      </c>
      <c r="V162" s="105" t="e">
        <f t="shared" si="37"/>
        <v>#REF!</v>
      </c>
      <c r="W162" s="105" t="e">
        <f t="shared" si="38"/>
        <v>#REF!</v>
      </c>
      <c r="X162" s="106" t="e">
        <f t="shared" si="39"/>
        <v>#REF!</v>
      </c>
      <c r="Y162" s="106" t="e">
        <f t="shared" si="40"/>
        <v>#REF!</v>
      </c>
      <c r="Z162" s="105" t="e">
        <f t="shared" si="41"/>
        <v>#REF!</v>
      </c>
      <c r="AA162" s="105" t="e">
        <f t="shared" si="42"/>
        <v>#REF!</v>
      </c>
      <c r="AB162" s="105"/>
      <c r="AC162" s="107" t="str">
        <f t="shared" si="43"/>
        <v>BERTAHAP</v>
      </c>
      <c r="AD162" s="108">
        <f t="shared" si="44"/>
        <v>0</v>
      </c>
      <c r="AE162" s="109">
        <v>2</v>
      </c>
      <c r="AF162" s="110"/>
      <c r="AG162" s="105" t="e">
        <f>IF(AF162&gt;#REF!,"LB","KR")</f>
        <v>#REF!</v>
      </c>
      <c r="AH162" s="110">
        <v>1940292000</v>
      </c>
      <c r="AI162" s="110">
        <v>2187019000</v>
      </c>
      <c r="AJ162" s="110">
        <v>2321910000</v>
      </c>
      <c r="AK162" s="111">
        <v>2465120000</v>
      </c>
      <c r="AL162" s="111">
        <v>2321910000</v>
      </c>
      <c r="AM162" s="110">
        <v>2465120000</v>
      </c>
      <c r="AN162" s="110" t="e">
        <f t="shared" si="46"/>
        <v>#REF!</v>
      </c>
    </row>
    <row r="163" spans="1:40">
      <c r="A163" s="3">
        <f t="shared" si="45"/>
        <v>124</v>
      </c>
      <c r="B163" s="96">
        <v>1</v>
      </c>
      <c r="C163" s="97" t="s">
        <v>167</v>
      </c>
      <c r="D163" s="98" t="s">
        <v>24</v>
      </c>
      <c r="E163" s="99"/>
      <c r="F163" s="100" t="s">
        <v>39</v>
      </c>
      <c r="G163" s="101">
        <f t="shared" si="26"/>
        <v>113</v>
      </c>
      <c r="H163" s="101">
        <f t="shared" si="27"/>
        <v>101</v>
      </c>
      <c r="I163" s="102">
        <f t="shared" si="28"/>
        <v>26438045</v>
      </c>
      <c r="J163" s="102" t="e">
        <f>SUMIF($AN$4:$AN$22,D163,#REF!)</f>
        <v>#REF!</v>
      </c>
      <c r="K163" s="103" t="e">
        <f t="shared" si="29"/>
        <v>#REF!</v>
      </c>
      <c r="L163" s="104" t="e">
        <f>SUMIF($AN$4:$AN$22,D163,#REF!)</f>
        <v>#REF!</v>
      </c>
      <c r="M163" s="105" t="e">
        <f t="shared" si="30"/>
        <v>#REF!</v>
      </c>
      <c r="N163" s="105" t="e">
        <f t="shared" si="31"/>
        <v>#REF!</v>
      </c>
      <c r="O163" s="105" t="e">
        <f t="shared" si="32"/>
        <v>#REF!</v>
      </c>
      <c r="P163" s="105" t="e">
        <f t="shared" si="33"/>
        <v>#REF!</v>
      </c>
      <c r="Q163" s="106" t="e">
        <f t="shared" si="34"/>
        <v>#REF!</v>
      </c>
      <c r="R163" s="105" t="e">
        <f t="shared" si="34"/>
        <v>#REF!</v>
      </c>
      <c r="S163" s="105" t="e">
        <f t="shared" si="35"/>
        <v>#REF!</v>
      </c>
      <c r="T163" s="105"/>
      <c r="U163" s="105" t="e">
        <f t="shared" si="36"/>
        <v>#REF!</v>
      </c>
      <c r="V163" s="105" t="e">
        <f t="shared" si="37"/>
        <v>#REF!</v>
      </c>
      <c r="W163" s="105" t="e">
        <f t="shared" si="38"/>
        <v>#REF!</v>
      </c>
      <c r="X163" s="106" t="e">
        <f t="shared" si="39"/>
        <v>#REF!</v>
      </c>
      <c r="Y163" s="106" t="e">
        <f t="shared" si="40"/>
        <v>#REF!</v>
      </c>
      <c r="Z163" s="105" t="e">
        <f t="shared" si="41"/>
        <v>#REF!</v>
      </c>
      <c r="AA163" s="105" t="e">
        <f t="shared" si="42"/>
        <v>#REF!</v>
      </c>
      <c r="AB163" s="105"/>
      <c r="AC163" s="107" t="str">
        <f t="shared" si="43"/>
        <v>BERTAHAP</v>
      </c>
      <c r="AD163" s="108">
        <f t="shared" si="44"/>
        <v>0</v>
      </c>
      <c r="AE163" s="109">
        <v>2</v>
      </c>
      <c r="AF163" s="110"/>
      <c r="AG163" s="105" t="e">
        <f>IF(AF163&gt;#REF!,"LB","KR")</f>
        <v>#REF!</v>
      </c>
      <c r="AH163" s="110">
        <v>2355105000</v>
      </c>
      <c r="AI163" s="110">
        <v>2654579000</v>
      </c>
      <c r="AJ163" s="110">
        <v>2818308000</v>
      </c>
      <c r="AK163" s="111">
        <v>2992135000</v>
      </c>
      <c r="AL163" s="111">
        <v>2818308000</v>
      </c>
      <c r="AM163" s="110">
        <v>2992135000</v>
      </c>
      <c r="AN163" s="110" t="e">
        <f t="shared" si="46"/>
        <v>#REF!</v>
      </c>
    </row>
    <row r="164" spans="1:40">
      <c r="A164" s="3">
        <f t="shared" si="45"/>
        <v>125</v>
      </c>
      <c r="B164" s="96">
        <v>2</v>
      </c>
      <c r="C164" s="97" t="s">
        <v>167</v>
      </c>
      <c r="D164" s="98" t="s">
        <v>35</v>
      </c>
      <c r="E164" s="99"/>
      <c r="F164" s="100" t="s">
        <v>42</v>
      </c>
      <c r="G164" s="101">
        <f t="shared" si="26"/>
        <v>78</v>
      </c>
      <c r="H164" s="101">
        <f t="shared" si="27"/>
        <v>66</v>
      </c>
      <c r="I164" s="102">
        <f t="shared" si="28"/>
        <v>26438045</v>
      </c>
      <c r="J164" s="102" t="e">
        <f>SUMIF($AN$4:$AN$22,D164,#REF!)</f>
        <v>#REF!</v>
      </c>
      <c r="K164" s="103" t="e">
        <f t="shared" si="29"/>
        <v>#REF!</v>
      </c>
      <c r="L164" s="104" t="e">
        <f>SUMIF($AN$4:$AN$22,D164,#REF!)</f>
        <v>#REF!</v>
      </c>
      <c r="M164" s="105" t="e">
        <f t="shared" si="30"/>
        <v>#REF!</v>
      </c>
      <c r="N164" s="105" t="e">
        <f t="shared" si="31"/>
        <v>#REF!</v>
      </c>
      <c r="O164" s="105" t="e">
        <f t="shared" si="32"/>
        <v>#REF!</v>
      </c>
      <c r="P164" s="105" t="e">
        <f t="shared" si="33"/>
        <v>#REF!</v>
      </c>
      <c r="Q164" s="106" t="e">
        <f t="shared" si="34"/>
        <v>#REF!</v>
      </c>
      <c r="R164" s="105" t="e">
        <f t="shared" si="34"/>
        <v>#REF!</v>
      </c>
      <c r="S164" s="105" t="e">
        <f t="shared" si="35"/>
        <v>#REF!</v>
      </c>
      <c r="T164" s="105"/>
      <c r="U164" s="105" t="e">
        <f t="shared" si="36"/>
        <v>#REF!</v>
      </c>
      <c r="V164" s="105" t="e">
        <f t="shared" si="37"/>
        <v>#REF!</v>
      </c>
      <c r="W164" s="105" t="e">
        <f t="shared" si="38"/>
        <v>#REF!</v>
      </c>
      <c r="X164" s="106" t="e">
        <f t="shared" si="39"/>
        <v>#REF!</v>
      </c>
      <c r="Y164" s="106" t="e">
        <f t="shared" si="40"/>
        <v>#REF!</v>
      </c>
      <c r="Z164" s="105" t="e">
        <f t="shared" si="41"/>
        <v>#REF!</v>
      </c>
      <c r="AA164" s="105" t="e">
        <f t="shared" si="42"/>
        <v>#REF!</v>
      </c>
      <c r="AB164" s="105"/>
      <c r="AC164" s="107" t="str">
        <f t="shared" si="43"/>
        <v>BERTAHAP</v>
      </c>
      <c r="AD164" s="108">
        <f t="shared" si="44"/>
        <v>0</v>
      </c>
      <c r="AE164" s="109">
        <v>2</v>
      </c>
      <c r="AF164" s="110"/>
      <c r="AG164" s="105" t="e">
        <f>IF(AF164&gt;#REF!,"LB","KR")</f>
        <v>#REF!</v>
      </c>
      <c r="AH164" s="110">
        <v>1506580000</v>
      </c>
      <c r="AI164" s="110">
        <v>1698156000</v>
      </c>
      <c r="AJ164" s="110">
        <v>1802895000</v>
      </c>
      <c r="AK164" s="111">
        <v>1914093000</v>
      </c>
      <c r="AL164" s="111">
        <v>1802895000</v>
      </c>
      <c r="AM164" s="110">
        <v>1914093000</v>
      </c>
      <c r="AN164" s="110" t="e">
        <f t="shared" si="46"/>
        <v>#REF!</v>
      </c>
    </row>
    <row r="165" spans="1:40">
      <c r="A165" s="3">
        <f t="shared" si="45"/>
        <v>126</v>
      </c>
      <c r="B165" s="96">
        <v>3</v>
      </c>
      <c r="C165" s="97" t="s">
        <v>167</v>
      </c>
      <c r="D165" s="98" t="s">
        <v>41</v>
      </c>
      <c r="E165" s="99"/>
      <c r="F165" s="100" t="s">
        <v>45</v>
      </c>
      <c r="G165" s="101">
        <f t="shared" si="26"/>
        <v>60</v>
      </c>
      <c r="H165" s="101">
        <f t="shared" si="27"/>
        <v>52</v>
      </c>
      <c r="I165" s="102">
        <f t="shared" si="28"/>
        <v>26438045</v>
      </c>
      <c r="J165" s="102" t="e">
        <f>SUMIF($AN$4:$AN$22,D165,#REF!)</f>
        <v>#REF!</v>
      </c>
      <c r="K165" s="103" t="e">
        <f t="shared" si="29"/>
        <v>#REF!</v>
      </c>
      <c r="L165" s="104" t="e">
        <f>SUMIF($AN$4:$AN$22,D165,#REF!)</f>
        <v>#REF!</v>
      </c>
      <c r="M165" s="105" t="e">
        <f t="shared" si="30"/>
        <v>#REF!</v>
      </c>
      <c r="N165" s="105" t="e">
        <f t="shared" si="31"/>
        <v>#REF!</v>
      </c>
      <c r="O165" s="105" t="e">
        <f t="shared" si="32"/>
        <v>#REF!</v>
      </c>
      <c r="P165" s="105" t="e">
        <f t="shared" si="33"/>
        <v>#REF!</v>
      </c>
      <c r="Q165" s="106" t="e">
        <f t="shared" si="34"/>
        <v>#REF!</v>
      </c>
      <c r="R165" s="105" t="e">
        <f t="shared" si="34"/>
        <v>#REF!</v>
      </c>
      <c r="S165" s="105" t="e">
        <f t="shared" si="35"/>
        <v>#REF!</v>
      </c>
      <c r="T165" s="105"/>
      <c r="U165" s="105" t="e">
        <f t="shared" si="36"/>
        <v>#REF!</v>
      </c>
      <c r="V165" s="105" t="e">
        <f t="shared" si="37"/>
        <v>#REF!</v>
      </c>
      <c r="W165" s="105" t="e">
        <f t="shared" si="38"/>
        <v>#REF!</v>
      </c>
      <c r="X165" s="106" t="e">
        <f t="shared" si="39"/>
        <v>#REF!</v>
      </c>
      <c r="Y165" s="106" t="e">
        <f t="shared" si="40"/>
        <v>#REF!</v>
      </c>
      <c r="Z165" s="105" t="e">
        <f t="shared" si="41"/>
        <v>#REF!</v>
      </c>
      <c r="AA165" s="105" t="e">
        <f t="shared" si="42"/>
        <v>#REF!</v>
      </c>
      <c r="AB165" s="105"/>
      <c r="AC165" s="107" t="str">
        <f t="shared" si="43"/>
        <v>BERTAHAP</v>
      </c>
      <c r="AD165" s="108">
        <f t="shared" si="44"/>
        <v>0</v>
      </c>
      <c r="AE165" s="109">
        <v>2</v>
      </c>
      <c r="AF165" s="110"/>
      <c r="AG165" s="105" t="e">
        <f>IF(AF165&gt;#REF!,"LB","KR")</f>
        <v>#REF!</v>
      </c>
      <c r="AH165" s="110">
        <v>1187003000</v>
      </c>
      <c r="AI165" s="110">
        <v>1337941000</v>
      </c>
      <c r="AJ165" s="110">
        <v>1420463000</v>
      </c>
      <c r="AK165" s="111">
        <v>1508074000</v>
      </c>
      <c r="AL165" s="111">
        <v>1420463000</v>
      </c>
      <c r="AM165" s="110">
        <v>1508074000</v>
      </c>
      <c r="AN165" s="110" t="e">
        <f t="shared" si="46"/>
        <v>#REF!</v>
      </c>
    </row>
    <row r="166" spans="1:40">
      <c r="A166" s="3">
        <f t="shared" si="45"/>
        <v>127</v>
      </c>
      <c r="B166" s="96">
        <v>4</v>
      </c>
      <c r="C166" s="97" t="s">
        <v>167</v>
      </c>
      <c r="D166" s="98">
        <v>10</v>
      </c>
      <c r="E166" s="99"/>
      <c r="F166" s="100" t="s">
        <v>48</v>
      </c>
      <c r="G166" s="101">
        <f t="shared" si="26"/>
        <v>74</v>
      </c>
      <c r="H166" s="101">
        <f t="shared" si="27"/>
        <v>63</v>
      </c>
      <c r="I166" s="102">
        <f t="shared" si="28"/>
        <v>26438045</v>
      </c>
      <c r="J166" s="102" t="e">
        <f>SUMIF($AN$4:$AN$22,D166,#REF!)</f>
        <v>#REF!</v>
      </c>
      <c r="K166" s="103" t="e">
        <f t="shared" si="29"/>
        <v>#REF!</v>
      </c>
      <c r="L166" s="104" t="e">
        <f>SUMIF($AN$4:$AN$22,D166,#REF!)</f>
        <v>#REF!</v>
      </c>
      <c r="M166" s="105" t="e">
        <f t="shared" si="30"/>
        <v>#REF!</v>
      </c>
      <c r="N166" s="105" t="e">
        <f t="shared" si="31"/>
        <v>#REF!</v>
      </c>
      <c r="O166" s="105" t="e">
        <f t="shared" si="32"/>
        <v>#REF!</v>
      </c>
      <c r="P166" s="105" t="e">
        <f t="shared" si="33"/>
        <v>#REF!</v>
      </c>
      <c r="Q166" s="106" t="e">
        <f t="shared" si="34"/>
        <v>#REF!</v>
      </c>
      <c r="R166" s="105" t="e">
        <f t="shared" si="34"/>
        <v>#REF!</v>
      </c>
      <c r="S166" s="105" t="e">
        <f t="shared" si="35"/>
        <v>#REF!</v>
      </c>
      <c r="T166" s="105"/>
      <c r="U166" s="105" t="e">
        <f t="shared" si="36"/>
        <v>#REF!</v>
      </c>
      <c r="V166" s="105" t="e">
        <f t="shared" si="37"/>
        <v>#REF!</v>
      </c>
      <c r="W166" s="105" t="e">
        <f t="shared" si="38"/>
        <v>#REF!</v>
      </c>
      <c r="X166" s="106" t="e">
        <f t="shared" si="39"/>
        <v>#REF!</v>
      </c>
      <c r="Y166" s="106" t="e">
        <f t="shared" si="40"/>
        <v>#REF!</v>
      </c>
      <c r="Z166" s="105" t="e">
        <f t="shared" si="41"/>
        <v>#REF!</v>
      </c>
      <c r="AA166" s="105" t="e">
        <f t="shared" si="42"/>
        <v>#REF!</v>
      </c>
      <c r="AB166" s="105"/>
      <c r="AC166" s="107" t="str">
        <f t="shared" si="43"/>
        <v>BERTAHAP</v>
      </c>
      <c r="AD166" s="108">
        <f t="shared" si="44"/>
        <v>0</v>
      </c>
      <c r="AE166" s="109">
        <v>2</v>
      </c>
      <c r="AF166" s="110"/>
      <c r="AG166" s="105" t="e">
        <f>IF(AF166&gt;#REF!,"LB","KR")</f>
        <v>#REF!</v>
      </c>
      <c r="AH166" s="110">
        <v>1438099000</v>
      </c>
      <c r="AI166" s="110">
        <v>1620967000</v>
      </c>
      <c r="AJ166" s="110">
        <v>1720945000</v>
      </c>
      <c r="AK166" s="111">
        <v>1827089000</v>
      </c>
      <c r="AL166" s="111">
        <v>1720945000</v>
      </c>
      <c r="AM166" s="110">
        <v>1827089000</v>
      </c>
      <c r="AN166" s="110" t="e">
        <f t="shared" si="46"/>
        <v>#REF!</v>
      </c>
    </row>
    <row r="167" spans="1:40">
      <c r="A167" s="3">
        <f t="shared" si="45"/>
        <v>128</v>
      </c>
      <c r="B167" s="96">
        <v>5</v>
      </c>
      <c r="C167" s="97" t="s">
        <v>167</v>
      </c>
      <c r="D167" s="96">
        <v>12</v>
      </c>
      <c r="E167" s="99"/>
      <c r="F167" s="100" t="s">
        <v>50</v>
      </c>
      <c r="G167" s="101">
        <f t="shared" si="26"/>
        <v>67</v>
      </c>
      <c r="H167" s="101">
        <f t="shared" si="27"/>
        <v>57</v>
      </c>
      <c r="I167" s="102">
        <f t="shared" si="28"/>
        <v>26438045</v>
      </c>
      <c r="J167" s="102" t="e">
        <f>SUMIF($AN$4:$AN$22,D167,#REF!)</f>
        <v>#REF!</v>
      </c>
      <c r="K167" s="103" t="e">
        <f t="shared" si="29"/>
        <v>#REF!</v>
      </c>
      <c r="L167" s="104" t="e">
        <f>SUMIF($AN$4:$AN$22,D167,#REF!)</f>
        <v>#REF!</v>
      </c>
      <c r="M167" s="105" t="e">
        <f t="shared" si="30"/>
        <v>#REF!</v>
      </c>
      <c r="N167" s="105" t="e">
        <f t="shared" si="31"/>
        <v>#REF!</v>
      </c>
      <c r="O167" s="105" t="e">
        <f t="shared" si="32"/>
        <v>#REF!</v>
      </c>
      <c r="P167" s="105" t="e">
        <f t="shared" si="33"/>
        <v>#REF!</v>
      </c>
      <c r="Q167" s="106" t="e">
        <f t="shared" si="34"/>
        <v>#REF!</v>
      </c>
      <c r="R167" s="105" t="e">
        <f t="shared" si="34"/>
        <v>#REF!</v>
      </c>
      <c r="S167" s="105" t="e">
        <f t="shared" si="35"/>
        <v>#REF!</v>
      </c>
      <c r="T167" s="105"/>
      <c r="U167" s="105" t="e">
        <f t="shared" si="36"/>
        <v>#REF!</v>
      </c>
      <c r="V167" s="105" t="e">
        <f t="shared" si="37"/>
        <v>#REF!</v>
      </c>
      <c r="W167" s="105" t="e">
        <f t="shared" si="38"/>
        <v>#REF!</v>
      </c>
      <c r="X167" s="106" t="e">
        <f t="shared" si="39"/>
        <v>#REF!</v>
      </c>
      <c r="Y167" s="106" t="e">
        <f t="shared" si="40"/>
        <v>#REF!</v>
      </c>
      <c r="Z167" s="105" t="e">
        <f t="shared" si="41"/>
        <v>#REF!</v>
      </c>
      <c r="AA167" s="105" t="e">
        <f t="shared" si="42"/>
        <v>#REF!</v>
      </c>
      <c r="AB167" s="105"/>
      <c r="AC167" s="107" t="str">
        <f t="shared" si="43"/>
        <v>BERTAHAP</v>
      </c>
      <c r="AD167" s="108">
        <f t="shared" si="44"/>
        <v>0</v>
      </c>
      <c r="AE167" s="109">
        <v>2</v>
      </c>
      <c r="AF167" s="110"/>
      <c r="AG167" s="105" t="e">
        <f>IF(AF167&gt;#REF!,"LB","KR")</f>
        <v>#REF!</v>
      </c>
      <c r="AH167" s="110">
        <v>1301137000</v>
      </c>
      <c r="AI167" s="110">
        <v>1466590000</v>
      </c>
      <c r="AJ167" s="110">
        <v>1557046000</v>
      </c>
      <c r="AK167" s="111">
        <v>1653081000</v>
      </c>
      <c r="AL167" s="111">
        <v>1557046000</v>
      </c>
      <c r="AM167" s="110">
        <v>1653081000</v>
      </c>
      <c r="AN167" s="110" t="e">
        <f t="shared" si="46"/>
        <v>#REF!</v>
      </c>
    </row>
    <row r="168" spans="1:40">
      <c r="A168" s="3">
        <f t="shared" si="45"/>
        <v>129</v>
      </c>
      <c r="B168" s="96">
        <v>6</v>
      </c>
      <c r="C168" s="97" t="s">
        <v>167</v>
      </c>
      <c r="D168" s="98">
        <v>16</v>
      </c>
      <c r="E168" s="99"/>
      <c r="F168" s="100" t="s">
        <v>52</v>
      </c>
      <c r="G168" s="101">
        <f t="shared" ref="G168:G231" si="47">SUMIF($V$10:$V$28,F168,$AA$10:$AA$28)</f>
        <v>71</v>
      </c>
      <c r="H168" s="101">
        <f t="shared" ref="H168:H231" si="48">SUMIF($V$10:$V$28,F168,$X$10:$X$28)</f>
        <v>63</v>
      </c>
      <c r="I168" s="102">
        <f t="shared" ref="I168:I231" si="49">$I$27</f>
        <v>26438045</v>
      </c>
      <c r="J168" s="102" t="e">
        <f>SUMIF($AN$4:$AN$22,D168,#REF!)</f>
        <v>#REF!</v>
      </c>
      <c r="K168" s="103" t="e">
        <f t="shared" ref="K168:K231" si="50">IF(J168=$AJ$25,$AI$25,IF(J168=$AJ$26,$AI$26,IF(J168=$AJ$27,$AI$27,IF(J168=$AJ$28,$AI$28,IF(J168=$AJ$29,$AI$29,IF(J168=$AJ$30,$AI$30))))))</f>
        <v>#REF!</v>
      </c>
      <c r="L168" s="104" t="e">
        <f>SUMIF($AN$4:$AN$22,D168,#REF!)</f>
        <v>#REF!</v>
      </c>
      <c r="M168" s="105" t="e">
        <f t="shared" ref="M168:M231" si="51">$O168/(1+6%/12)^36</f>
        <v>#REF!</v>
      </c>
      <c r="N168" s="105" t="e">
        <f t="shared" ref="N168:N231" si="52">$O168/(1+6%/12)^12</f>
        <v>#REF!</v>
      </c>
      <c r="O168" s="105" t="e">
        <f t="shared" ref="O168:O231" si="53">$I$27*K168*L168</f>
        <v>#REF!</v>
      </c>
      <c r="P168" s="105" t="e">
        <f t="shared" ref="P168:P231" si="54">$O168*(1+6%/12)^12</f>
        <v>#REF!</v>
      </c>
      <c r="Q168" s="106" t="e">
        <f t="shared" ref="Q168:R231" si="55">O168</f>
        <v>#REF!</v>
      </c>
      <c r="R168" s="105" t="e">
        <f t="shared" si="55"/>
        <v>#REF!</v>
      </c>
      <c r="S168" s="105" t="e">
        <f t="shared" ref="S168:S231" si="56">$O168*(1+6%/12)^24</f>
        <v>#REF!</v>
      </c>
      <c r="T168" s="105"/>
      <c r="U168" s="105" t="e">
        <f t="shared" ref="U168:U231" si="57">M168*H168</f>
        <v>#REF!</v>
      </c>
      <c r="V168" s="105" t="e">
        <f t="shared" ref="V168:V231" si="58">N168*H168</f>
        <v>#REF!</v>
      </c>
      <c r="W168" s="105" t="e">
        <f t="shared" ref="W168:W231" si="59">O168*H168</f>
        <v>#REF!</v>
      </c>
      <c r="X168" s="106" t="e">
        <f t="shared" ref="X168:X231" si="60">P168*H168</f>
        <v>#REF!</v>
      </c>
      <c r="Y168" s="106" t="e">
        <f t="shared" ref="Y168:Y231" si="61">Q168*H168</f>
        <v>#REF!</v>
      </c>
      <c r="Z168" s="105" t="e">
        <f t="shared" ref="Z168:Z231" si="62">R168*H168</f>
        <v>#REF!</v>
      </c>
      <c r="AA168" s="105" t="e">
        <f t="shared" ref="AA168:AA231" si="63">S168*H168</f>
        <v>#REF!</v>
      </c>
      <c r="AB168" s="105"/>
      <c r="AC168" s="107" t="str">
        <f t="shared" ref="AC168:AC231" si="64">IF(AE168=$H$32,$M$32,IF(AE168=$H$33,$M$33,IF(AE168=$H$34,$M$34)))</f>
        <v>BERTAHAP</v>
      </c>
      <c r="AD168" s="108">
        <f t="shared" ref="AD168:AD231" si="65">IF(AC168=$M$32,$N$32,IF(AC168=$M$33,$N$33,$N$34))</f>
        <v>0</v>
      </c>
      <c r="AE168" s="109">
        <v>2</v>
      </c>
      <c r="AF168" s="110"/>
      <c r="AG168" s="105" t="e">
        <f>IF(AF168&gt;#REF!,"LB","KR")</f>
        <v>#REF!</v>
      </c>
      <c r="AH168" s="110">
        <v>1438099000</v>
      </c>
      <c r="AI168" s="110">
        <v>1620967000</v>
      </c>
      <c r="AJ168" s="110">
        <v>1720945000</v>
      </c>
      <c r="AK168" s="111">
        <v>1827089000</v>
      </c>
      <c r="AL168" s="111">
        <v>1720945000</v>
      </c>
      <c r="AM168" s="110">
        <v>1827089000</v>
      </c>
      <c r="AN168" s="110" t="e">
        <f t="shared" si="46"/>
        <v>#REF!</v>
      </c>
    </row>
    <row r="169" spans="1:40">
      <c r="A169" s="3">
        <f t="shared" ref="A169:A232" si="66">A168+1</f>
        <v>130</v>
      </c>
      <c r="B169" s="96">
        <v>7</v>
      </c>
      <c r="C169" s="97" t="s">
        <v>167</v>
      </c>
      <c r="D169" s="96">
        <v>18</v>
      </c>
      <c r="E169" s="99"/>
      <c r="F169" s="100" t="s">
        <v>54</v>
      </c>
      <c r="G169" s="101">
        <f t="shared" si="47"/>
        <v>97</v>
      </c>
      <c r="H169" s="101">
        <f t="shared" si="48"/>
        <v>85</v>
      </c>
      <c r="I169" s="102">
        <f t="shared" si="49"/>
        <v>26438045</v>
      </c>
      <c r="J169" s="102" t="e">
        <f>SUMIF($AN$4:$AN$22,D169,#REF!)</f>
        <v>#REF!</v>
      </c>
      <c r="K169" s="103" t="e">
        <f t="shared" si="50"/>
        <v>#REF!</v>
      </c>
      <c r="L169" s="104" t="e">
        <f>SUMIF($AN$4:$AN$22,D169,#REF!)</f>
        <v>#REF!</v>
      </c>
      <c r="M169" s="105" t="e">
        <f t="shared" si="51"/>
        <v>#REF!</v>
      </c>
      <c r="N169" s="105" t="e">
        <f t="shared" si="52"/>
        <v>#REF!</v>
      </c>
      <c r="O169" s="105" t="e">
        <f t="shared" si="53"/>
        <v>#REF!</v>
      </c>
      <c r="P169" s="105" t="e">
        <f t="shared" si="54"/>
        <v>#REF!</v>
      </c>
      <c r="Q169" s="106" t="e">
        <f t="shared" si="55"/>
        <v>#REF!</v>
      </c>
      <c r="R169" s="105" t="e">
        <f t="shared" si="55"/>
        <v>#REF!</v>
      </c>
      <c r="S169" s="105" t="e">
        <f t="shared" si="56"/>
        <v>#REF!</v>
      </c>
      <c r="T169" s="105"/>
      <c r="U169" s="105" t="e">
        <f t="shared" si="57"/>
        <v>#REF!</v>
      </c>
      <c r="V169" s="105" t="e">
        <f t="shared" si="58"/>
        <v>#REF!</v>
      </c>
      <c r="W169" s="105" t="e">
        <f t="shared" si="59"/>
        <v>#REF!</v>
      </c>
      <c r="X169" s="106" t="e">
        <f t="shared" si="60"/>
        <v>#REF!</v>
      </c>
      <c r="Y169" s="106" t="e">
        <f t="shared" si="61"/>
        <v>#REF!</v>
      </c>
      <c r="Z169" s="105" t="e">
        <f t="shared" si="62"/>
        <v>#REF!</v>
      </c>
      <c r="AA169" s="105" t="e">
        <f t="shared" si="63"/>
        <v>#REF!</v>
      </c>
      <c r="AB169" s="105"/>
      <c r="AC169" s="107" t="str">
        <f t="shared" si="64"/>
        <v>BERTAHAP</v>
      </c>
      <c r="AD169" s="108">
        <f t="shared" si="65"/>
        <v>0</v>
      </c>
      <c r="AE169" s="109">
        <v>2</v>
      </c>
      <c r="AF169" s="110"/>
      <c r="AG169" s="105" t="e">
        <f>IF(AF169&gt;#REF!,"LB","KR")</f>
        <v>#REF!</v>
      </c>
      <c r="AH169" s="110">
        <v>1940292000</v>
      </c>
      <c r="AI169" s="110">
        <v>2187019000</v>
      </c>
      <c r="AJ169" s="110">
        <v>2321910000</v>
      </c>
      <c r="AK169" s="111">
        <v>2465120000</v>
      </c>
      <c r="AL169" s="111">
        <v>2321910000</v>
      </c>
      <c r="AM169" s="110">
        <v>2465120000</v>
      </c>
      <c r="AN169" s="110" t="e">
        <f t="shared" si="46"/>
        <v>#REF!</v>
      </c>
    </row>
    <row r="170" spans="1:40">
      <c r="A170" s="3">
        <f t="shared" si="66"/>
        <v>131</v>
      </c>
      <c r="B170" s="96">
        <v>8</v>
      </c>
      <c r="C170" s="97" t="s">
        <v>167</v>
      </c>
      <c r="D170" s="96">
        <v>20</v>
      </c>
      <c r="E170" s="99"/>
      <c r="F170" s="100" t="s">
        <v>70</v>
      </c>
      <c r="G170" s="101">
        <f t="shared" si="47"/>
        <v>60</v>
      </c>
      <c r="H170" s="101">
        <f t="shared" si="48"/>
        <v>51</v>
      </c>
      <c r="I170" s="102">
        <f t="shared" si="49"/>
        <v>26438045</v>
      </c>
      <c r="J170" s="102" t="e">
        <f>SUMIF($AN$4:$AN$22,D170,#REF!)</f>
        <v>#REF!</v>
      </c>
      <c r="K170" s="103" t="e">
        <f t="shared" si="50"/>
        <v>#REF!</v>
      </c>
      <c r="L170" s="104" t="e">
        <f>SUMIF($AN$4:$AN$22,D170,#REF!)</f>
        <v>#REF!</v>
      </c>
      <c r="M170" s="105" t="e">
        <f t="shared" si="51"/>
        <v>#REF!</v>
      </c>
      <c r="N170" s="105" t="e">
        <f t="shared" si="52"/>
        <v>#REF!</v>
      </c>
      <c r="O170" s="105" t="e">
        <f t="shared" si="53"/>
        <v>#REF!</v>
      </c>
      <c r="P170" s="105" t="e">
        <f t="shared" si="54"/>
        <v>#REF!</v>
      </c>
      <c r="Q170" s="106" t="e">
        <f t="shared" si="55"/>
        <v>#REF!</v>
      </c>
      <c r="R170" s="105" t="e">
        <f t="shared" si="55"/>
        <v>#REF!</v>
      </c>
      <c r="S170" s="105" t="e">
        <f t="shared" si="56"/>
        <v>#REF!</v>
      </c>
      <c r="T170" s="105"/>
      <c r="U170" s="105" t="e">
        <f t="shared" si="57"/>
        <v>#REF!</v>
      </c>
      <c r="V170" s="105" t="e">
        <f t="shared" si="58"/>
        <v>#REF!</v>
      </c>
      <c r="W170" s="105" t="e">
        <f t="shared" si="59"/>
        <v>#REF!</v>
      </c>
      <c r="X170" s="106" t="e">
        <f t="shared" si="60"/>
        <v>#REF!</v>
      </c>
      <c r="Y170" s="106" t="e">
        <f t="shared" si="61"/>
        <v>#REF!</v>
      </c>
      <c r="Z170" s="105" t="e">
        <f t="shared" si="62"/>
        <v>#REF!</v>
      </c>
      <c r="AA170" s="105" t="e">
        <f t="shared" si="63"/>
        <v>#REF!</v>
      </c>
      <c r="AB170" s="105"/>
      <c r="AC170" s="107" t="str">
        <f t="shared" si="64"/>
        <v>BERTAHAP</v>
      </c>
      <c r="AD170" s="108">
        <f t="shared" si="65"/>
        <v>0</v>
      </c>
      <c r="AE170" s="109">
        <v>2</v>
      </c>
      <c r="AF170" s="110"/>
      <c r="AG170" s="105" t="e">
        <f>IF(AF170&gt;#REF!,"LB","KR")</f>
        <v>#REF!</v>
      </c>
      <c r="AH170" s="110">
        <v>1164176000</v>
      </c>
      <c r="AI170" s="110">
        <v>1312212000</v>
      </c>
      <c r="AJ170" s="110">
        <v>1393146000</v>
      </c>
      <c r="AK170" s="111">
        <v>1479072000</v>
      </c>
      <c r="AL170" s="111">
        <v>1393146000</v>
      </c>
      <c r="AM170" s="110">
        <v>1479072000</v>
      </c>
      <c r="AN170" s="110" t="e">
        <f t="shared" si="46"/>
        <v>#REF!</v>
      </c>
    </row>
    <row r="171" spans="1:40">
      <c r="A171" s="3">
        <f t="shared" si="66"/>
        <v>132</v>
      </c>
      <c r="B171" s="96">
        <v>9</v>
      </c>
      <c r="C171" s="97" t="s">
        <v>167</v>
      </c>
      <c r="D171" s="96">
        <v>22</v>
      </c>
      <c r="E171" s="99"/>
      <c r="F171" s="100" t="s">
        <v>89</v>
      </c>
      <c r="G171" s="101">
        <f t="shared" si="47"/>
        <v>81</v>
      </c>
      <c r="H171" s="101">
        <f t="shared" si="48"/>
        <v>70</v>
      </c>
      <c r="I171" s="102">
        <f t="shared" si="49"/>
        <v>26438045</v>
      </c>
      <c r="J171" s="102" t="e">
        <f>SUMIF($AN$4:$AN$22,D171,#REF!)</f>
        <v>#REF!</v>
      </c>
      <c r="K171" s="103" t="e">
        <f t="shared" si="50"/>
        <v>#REF!</v>
      </c>
      <c r="L171" s="104" t="e">
        <f>SUMIF($AN$4:$AN$22,D171,#REF!)</f>
        <v>#REF!</v>
      </c>
      <c r="M171" s="105" t="e">
        <f t="shared" si="51"/>
        <v>#REF!</v>
      </c>
      <c r="N171" s="105" t="e">
        <f t="shared" si="52"/>
        <v>#REF!</v>
      </c>
      <c r="O171" s="105" t="e">
        <f t="shared" si="53"/>
        <v>#REF!</v>
      </c>
      <c r="P171" s="105" t="e">
        <f t="shared" si="54"/>
        <v>#REF!</v>
      </c>
      <c r="Q171" s="106" t="e">
        <f t="shared" si="55"/>
        <v>#REF!</v>
      </c>
      <c r="R171" s="105" t="e">
        <f t="shared" si="55"/>
        <v>#REF!</v>
      </c>
      <c r="S171" s="105" t="e">
        <f t="shared" si="56"/>
        <v>#REF!</v>
      </c>
      <c r="T171" s="105"/>
      <c r="U171" s="105" t="e">
        <f t="shared" si="57"/>
        <v>#REF!</v>
      </c>
      <c r="V171" s="105" t="e">
        <f t="shared" si="58"/>
        <v>#REF!</v>
      </c>
      <c r="W171" s="105" t="e">
        <f t="shared" si="59"/>
        <v>#REF!</v>
      </c>
      <c r="X171" s="106" t="e">
        <f t="shared" si="60"/>
        <v>#REF!</v>
      </c>
      <c r="Y171" s="106" t="e">
        <f t="shared" si="61"/>
        <v>#REF!</v>
      </c>
      <c r="Z171" s="105" t="e">
        <f t="shared" si="62"/>
        <v>#REF!</v>
      </c>
      <c r="AA171" s="105" t="e">
        <f t="shared" si="63"/>
        <v>#REF!</v>
      </c>
      <c r="AB171" s="105"/>
      <c r="AC171" s="107" t="str">
        <f t="shared" si="64"/>
        <v>BERTAHAP</v>
      </c>
      <c r="AD171" s="108">
        <f t="shared" si="65"/>
        <v>0</v>
      </c>
      <c r="AE171" s="109">
        <v>2</v>
      </c>
      <c r="AF171" s="110"/>
      <c r="AG171" s="105" t="e">
        <f>IF(AF171&gt;#REF!,"LB","KR")</f>
        <v>#REF!</v>
      </c>
      <c r="AH171" s="110">
        <v>1666614000</v>
      </c>
      <c r="AI171" s="110">
        <v>1878540000</v>
      </c>
      <c r="AJ171" s="110">
        <v>1994405000</v>
      </c>
      <c r="AK171" s="111">
        <v>2117415000</v>
      </c>
      <c r="AL171" s="111">
        <v>1994405000</v>
      </c>
      <c r="AM171" s="110">
        <v>2117415000</v>
      </c>
      <c r="AN171" s="110" t="e">
        <f t="shared" si="46"/>
        <v>#REF!</v>
      </c>
    </row>
    <row r="172" spans="1:40">
      <c r="A172" s="3">
        <f t="shared" si="66"/>
        <v>133</v>
      </c>
      <c r="B172" s="96">
        <v>1</v>
      </c>
      <c r="C172" s="97" t="s">
        <v>169</v>
      </c>
      <c r="D172" s="98" t="s">
        <v>24</v>
      </c>
      <c r="E172" s="99"/>
      <c r="F172" s="100" t="s">
        <v>39</v>
      </c>
      <c r="G172" s="101">
        <f t="shared" si="47"/>
        <v>113</v>
      </c>
      <c r="H172" s="101">
        <f t="shared" si="48"/>
        <v>101</v>
      </c>
      <c r="I172" s="102">
        <f t="shared" si="49"/>
        <v>26438045</v>
      </c>
      <c r="J172" s="102" t="e">
        <f>SUMIF($AN$4:$AN$22,D172,#REF!)</f>
        <v>#REF!</v>
      </c>
      <c r="K172" s="103" t="e">
        <f t="shared" si="50"/>
        <v>#REF!</v>
      </c>
      <c r="L172" s="104" t="e">
        <f>SUMIF($AN$4:$AN$22,D172,#REF!)</f>
        <v>#REF!</v>
      </c>
      <c r="M172" s="105" t="e">
        <f t="shared" si="51"/>
        <v>#REF!</v>
      </c>
      <c r="N172" s="105" t="e">
        <f t="shared" si="52"/>
        <v>#REF!</v>
      </c>
      <c r="O172" s="105" t="e">
        <f t="shared" si="53"/>
        <v>#REF!</v>
      </c>
      <c r="P172" s="105" t="e">
        <f t="shared" si="54"/>
        <v>#REF!</v>
      </c>
      <c r="Q172" s="106" t="e">
        <f t="shared" si="55"/>
        <v>#REF!</v>
      </c>
      <c r="R172" s="105" t="e">
        <f t="shared" si="55"/>
        <v>#REF!</v>
      </c>
      <c r="S172" s="105" t="e">
        <f t="shared" si="56"/>
        <v>#REF!</v>
      </c>
      <c r="T172" s="105"/>
      <c r="U172" s="105" t="e">
        <f t="shared" si="57"/>
        <v>#REF!</v>
      </c>
      <c r="V172" s="105" t="e">
        <f t="shared" si="58"/>
        <v>#REF!</v>
      </c>
      <c r="W172" s="105" t="e">
        <f t="shared" si="59"/>
        <v>#REF!</v>
      </c>
      <c r="X172" s="106" t="e">
        <f t="shared" si="60"/>
        <v>#REF!</v>
      </c>
      <c r="Y172" s="106" t="e">
        <f t="shared" si="61"/>
        <v>#REF!</v>
      </c>
      <c r="Z172" s="105" t="e">
        <f t="shared" si="62"/>
        <v>#REF!</v>
      </c>
      <c r="AA172" s="105" t="e">
        <f t="shared" si="63"/>
        <v>#REF!</v>
      </c>
      <c r="AB172" s="105"/>
      <c r="AC172" s="107" t="str">
        <f t="shared" si="64"/>
        <v>BERTAHAP</v>
      </c>
      <c r="AD172" s="108">
        <f t="shared" si="65"/>
        <v>0</v>
      </c>
      <c r="AE172" s="109">
        <v>2</v>
      </c>
      <c r="AF172" s="110"/>
      <c r="AG172" s="105" t="e">
        <f>IF(AF172&gt;#REF!,"LB","KR")</f>
        <v>#REF!</v>
      </c>
      <c r="AH172" s="110">
        <v>2378423000</v>
      </c>
      <c r="AI172" s="110">
        <v>2680862000</v>
      </c>
      <c r="AJ172" s="110">
        <v>2846212000</v>
      </c>
      <c r="AK172" s="111">
        <v>3021760000</v>
      </c>
      <c r="AL172" s="111">
        <v>2846212000</v>
      </c>
      <c r="AM172" s="110">
        <v>3021760000</v>
      </c>
      <c r="AN172" s="110" t="e">
        <f t="shared" si="46"/>
        <v>#REF!</v>
      </c>
    </row>
    <row r="173" spans="1:40">
      <c r="A173" s="3">
        <f t="shared" si="66"/>
        <v>134</v>
      </c>
      <c r="B173" s="96">
        <v>2</v>
      </c>
      <c r="C173" s="97" t="s">
        <v>169</v>
      </c>
      <c r="D173" s="98" t="s">
        <v>35</v>
      </c>
      <c r="E173" s="99"/>
      <c r="F173" s="100" t="s">
        <v>42</v>
      </c>
      <c r="G173" s="101">
        <f t="shared" si="47"/>
        <v>78</v>
      </c>
      <c r="H173" s="101">
        <f t="shared" si="48"/>
        <v>66</v>
      </c>
      <c r="I173" s="102">
        <f t="shared" si="49"/>
        <v>26438045</v>
      </c>
      <c r="J173" s="102" t="e">
        <f>SUMIF($AN$4:$AN$22,D173,#REF!)</f>
        <v>#REF!</v>
      </c>
      <c r="K173" s="103" t="e">
        <f t="shared" si="50"/>
        <v>#REF!</v>
      </c>
      <c r="L173" s="104" t="e">
        <f>SUMIF($AN$4:$AN$22,D173,#REF!)</f>
        <v>#REF!</v>
      </c>
      <c r="M173" s="105" t="e">
        <f t="shared" si="51"/>
        <v>#REF!</v>
      </c>
      <c r="N173" s="105" t="e">
        <f t="shared" si="52"/>
        <v>#REF!</v>
      </c>
      <c r="O173" s="105" t="e">
        <f t="shared" si="53"/>
        <v>#REF!</v>
      </c>
      <c r="P173" s="105" t="e">
        <f t="shared" si="54"/>
        <v>#REF!</v>
      </c>
      <c r="Q173" s="106" t="e">
        <f t="shared" si="55"/>
        <v>#REF!</v>
      </c>
      <c r="R173" s="105" t="e">
        <f t="shared" si="55"/>
        <v>#REF!</v>
      </c>
      <c r="S173" s="105" t="e">
        <f t="shared" si="56"/>
        <v>#REF!</v>
      </c>
      <c r="T173" s="105"/>
      <c r="U173" s="105" t="e">
        <f t="shared" si="57"/>
        <v>#REF!</v>
      </c>
      <c r="V173" s="105" t="e">
        <f t="shared" si="58"/>
        <v>#REF!</v>
      </c>
      <c r="W173" s="105" t="e">
        <f t="shared" si="59"/>
        <v>#REF!</v>
      </c>
      <c r="X173" s="106" t="e">
        <f t="shared" si="60"/>
        <v>#REF!</v>
      </c>
      <c r="Y173" s="106" t="e">
        <f t="shared" si="61"/>
        <v>#REF!</v>
      </c>
      <c r="Z173" s="105" t="e">
        <f t="shared" si="62"/>
        <v>#REF!</v>
      </c>
      <c r="AA173" s="105" t="e">
        <f t="shared" si="63"/>
        <v>#REF!</v>
      </c>
      <c r="AB173" s="105"/>
      <c r="AC173" s="107" t="str">
        <f t="shared" si="64"/>
        <v>BERTAHAP</v>
      </c>
      <c r="AD173" s="108">
        <f t="shared" si="65"/>
        <v>0</v>
      </c>
      <c r="AE173" s="109">
        <v>2</v>
      </c>
      <c r="AF173" s="110"/>
      <c r="AG173" s="105" t="e">
        <f>IF(AF173&gt;#REF!,"LB","KR")</f>
        <v>#REF!</v>
      </c>
      <c r="AH173" s="110">
        <v>1521497000</v>
      </c>
      <c r="AI173" s="110">
        <v>1714970000</v>
      </c>
      <c r="AJ173" s="110">
        <v>1820745000</v>
      </c>
      <c r="AK173" s="111">
        <v>1933045000</v>
      </c>
      <c r="AL173" s="111">
        <v>1820745000</v>
      </c>
      <c r="AM173" s="110">
        <v>1933045000</v>
      </c>
      <c r="AN173" s="110" t="e">
        <f t="shared" si="46"/>
        <v>#REF!</v>
      </c>
    </row>
    <row r="174" spans="1:40">
      <c r="A174" s="3">
        <f t="shared" si="66"/>
        <v>135</v>
      </c>
      <c r="B174" s="96">
        <v>3</v>
      </c>
      <c r="C174" s="97" t="s">
        <v>169</v>
      </c>
      <c r="D174" s="98" t="s">
        <v>41</v>
      </c>
      <c r="E174" s="99"/>
      <c r="F174" s="100" t="s">
        <v>45</v>
      </c>
      <c r="G174" s="101">
        <f t="shared" si="47"/>
        <v>60</v>
      </c>
      <c r="H174" s="101">
        <f t="shared" si="48"/>
        <v>52</v>
      </c>
      <c r="I174" s="102">
        <f t="shared" si="49"/>
        <v>26438045</v>
      </c>
      <c r="J174" s="102" t="e">
        <f>SUMIF($AN$4:$AN$22,D174,#REF!)</f>
        <v>#REF!</v>
      </c>
      <c r="K174" s="103" t="e">
        <f t="shared" si="50"/>
        <v>#REF!</v>
      </c>
      <c r="L174" s="104" t="e">
        <f>SUMIF($AN$4:$AN$22,D174,#REF!)</f>
        <v>#REF!</v>
      </c>
      <c r="M174" s="105" t="e">
        <f t="shared" si="51"/>
        <v>#REF!</v>
      </c>
      <c r="N174" s="105" t="e">
        <f t="shared" si="52"/>
        <v>#REF!</v>
      </c>
      <c r="O174" s="105" t="e">
        <f t="shared" si="53"/>
        <v>#REF!</v>
      </c>
      <c r="P174" s="105" t="e">
        <f t="shared" si="54"/>
        <v>#REF!</v>
      </c>
      <c r="Q174" s="106" t="e">
        <f t="shared" si="55"/>
        <v>#REF!</v>
      </c>
      <c r="R174" s="105" t="e">
        <f t="shared" si="55"/>
        <v>#REF!</v>
      </c>
      <c r="S174" s="105" t="e">
        <f t="shared" si="56"/>
        <v>#REF!</v>
      </c>
      <c r="T174" s="105"/>
      <c r="U174" s="105" t="e">
        <f t="shared" si="57"/>
        <v>#REF!</v>
      </c>
      <c r="V174" s="105" t="e">
        <f t="shared" si="58"/>
        <v>#REF!</v>
      </c>
      <c r="W174" s="105" t="e">
        <f t="shared" si="59"/>
        <v>#REF!</v>
      </c>
      <c r="X174" s="106" t="e">
        <f t="shared" si="60"/>
        <v>#REF!</v>
      </c>
      <c r="Y174" s="106" t="e">
        <f t="shared" si="61"/>
        <v>#REF!</v>
      </c>
      <c r="Z174" s="105" t="e">
        <f t="shared" si="62"/>
        <v>#REF!</v>
      </c>
      <c r="AA174" s="105" t="e">
        <f t="shared" si="63"/>
        <v>#REF!</v>
      </c>
      <c r="AB174" s="105"/>
      <c r="AC174" s="107" t="str">
        <f t="shared" si="64"/>
        <v>BERTAHAP</v>
      </c>
      <c r="AD174" s="108">
        <f t="shared" si="65"/>
        <v>0</v>
      </c>
      <c r="AE174" s="109">
        <v>2</v>
      </c>
      <c r="AF174" s="110"/>
      <c r="AG174" s="105" t="e">
        <f>IF(AF174&gt;#REF!,"LB","KR")</f>
        <v>#REF!</v>
      </c>
      <c r="AH174" s="110">
        <v>1198755000</v>
      </c>
      <c r="AI174" s="110">
        <v>1351188000</v>
      </c>
      <c r="AJ174" s="110">
        <v>1434527000</v>
      </c>
      <c r="AK174" s="111">
        <v>1523005000</v>
      </c>
      <c r="AL174" s="111">
        <v>1434527000</v>
      </c>
      <c r="AM174" s="110">
        <v>1523005000</v>
      </c>
      <c r="AN174" s="110" t="e">
        <f t="shared" si="46"/>
        <v>#REF!</v>
      </c>
    </row>
    <row r="175" spans="1:40">
      <c r="A175" s="3">
        <f t="shared" si="66"/>
        <v>136</v>
      </c>
      <c r="B175" s="96">
        <v>4</v>
      </c>
      <c r="C175" s="97" t="s">
        <v>169</v>
      </c>
      <c r="D175" s="98">
        <v>10</v>
      </c>
      <c r="E175" s="99"/>
      <c r="F175" s="100" t="s">
        <v>48</v>
      </c>
      <c r="G175" s="101">
        <f t="shared" si="47"/>
        <v>74</v>
      </c>
      <c r="H175" s="101">
        <f t="shared" si="48"/>
        <v>63</v>
      </c>
      <c r="I175" s="102">
        <f t="shared" si="49"/>
        <v>26438045</v>
      </c>
      <c r="J175" s="102" t="e">
        <f>SUMIF($AN$4:$AN$22,D175,#REF!)</f>
        <v>#REF!</v>
      </c>
      <c r="K175" s="103" t="e">
        <f t="shared" si="50"/>
        <v>#REF!</v>
      </c>
      <c r="L175" s="104" t="e">
        <f>SUMIF($AN$4:$AN$22,D175,#REF!)</f>
        <v>#REF!</v>
      </c>
      <c r="M175" s="105" t="e">
        <f t="shared" si="51"/>
        <v>#REF!</v>
      </c>
      <c r="N175" s="105" t="e">
        <f t="shared" si="52"/>
        <v>#REF!</v>
      </c>
      <c r="O175" s="105" t="e">
        <f t="shared" si="53"/>
        <v>#REF!</v>
      </c>
      <c r="P175" s="105" t="e">
        <f t="shared" si="54"/>
        <v>#REF!</v>
      </c>
      <c r="Q175" s="106" t="e">
        <f t="shared" si="55"/>
        <v>#REF!</v>
      </c>
      <c r="R175" s="105" t="e">
        <f t="shared" si="55"/>
        <v>#REF!</v>
      </c>
      <c r="S175" s="105" t="e">
        <f t="shared" si="56"/>
        <v>#REF!</v>
      </c>
      <c r="T175" s="105"/>
      <c r="U175" s="105" t="e">
        <f t="shared" si="57"/>
        <v>#REF!</v>
      </c>
      <c r="V175" s="105" t="e">
        <f t="shared" si="58"/>
        <v>#REF!</v>
      </c>
      <c r="W175" s="105" t="e">
        <f t="shared" si="59"/>
        <v>#REF!</v>
      </c>
      <c r="X175" s="106" t="e">
        <f t="shared" si="60"/>
        <v>#REF!</v>
      </c>
      <c r="Y175" s="106" t="e">
        <f t="shared" si="61"/>
        <v>#REF!</v>
      </c>
      <c r="Z175" s="105" t="e">
        <f t="shared" si="62"/>
        <v>#REF!</v>
      </c>
      <c r="AA175" s="105" t="e">
        <f t="shared" si="63"/>
        <v>#REF!</v>
      </c>
      <c r="AB175" s="105"/>
      <c r="AC175" s="107" t="str">
        <f t="shared" si="64"/>
        <v>BERTAHAP</v>
      </c>
      <c r="AD175" s="108">
        <f t="shared" si="65"/>
        <v>0</v>
      </c>
      <c r="AE175" s="109">
        <v>2</v>
      </c>
      <c r="AF175" s="110"/>
      <c r="AG175" s="105" t="e">
        <f>IF(AF175&gt;#REF!,"LB","KR")</f>
        <v>#REF!</v>
      </c>
      <c r="AH175" s="110">
        <v>1452338000</v>
      </c>
      <c r="AI175" s="110">
        <v>1637017000</v>
      </c>
      <c r="AJ175" s="110">
        <v>1737984000</v>
      </c>
      <c r="AK175" s="111">
        <v>1845179000</v>
      </c>
      <c r="AL175" s="111">
        <v>1737984000</v>
      </c>
      <c r="AM175" s="110">
        <v>1845179000</v>
      </c>
      <c r="AN175" s="110" t="e">
        <f t="shared" si="46"/>
        <v>#REF!</v>
      </c>
    </row>
    <row r="176" spans="1:40">
      <c r="A176" s="3">
        <f t="shared" si="66"/>
        <v>137</v>
      </c>
      <c r="B176" s="96">
        <v>5</v>
      </c>
      <c r="C176" s="97" t="s">
        <v>169</v>
      </c>
      <c r="D176" s="96">
        <v>12</v>
      </c>
      <c r="E176" s="99"/>
      <c r="F176" s="100" t="s">
        <v>50</v>
      </c>
      <c r="G176" s="101">
        <f t="shared" si="47"/>
        <v>67</v>
      </c>
      <c r="H176" s="101">
        <f t="shared" si="48"/>
        <v>57</v>
      </c>
      <c r="I176" s="102">
        <f t="shared" si="49"/>
        <v>26438045</v>
      </c>
      <c r="J176" s="102" t="e">
        <f>SUMIF($AN$4:$AN$22,D176,#REF!)</f>
        <v>#REF!</v>
      </c>
      <c r="K176" s="103" t="e">
        <f t="shared" si="50"/>
        <v>#REF!</v>
      </c>
      <c r="L176" s="104" t="e">
        <f>SUMIF($AN$4:$AN$22,D176,#REF!)</f>
        <v>#REF!</v>
      </c>
      <c r="M176" s="105" t="e">
        <f t="shared" si="51"/>
        <v>#REF!</v>
      </c>
      <c r="N176" s="105" t="e">
        <f t="shared" si="52"/>
        <v>#REF!</v>
      </c>
      <c r="O176" s="105" t="e">
        <f t="shared" si="53"/>
        <v>#REF!</v>
      </c>
      <c r="P176" s="105" t="e">
        <f t="shared" si="54"/>
        <v>#REF!</v>
      </c>
      <c r="Q176" s="106" t="e">
        <f t="shared" si="55"/>
        <v>#REF!</v>
      </c>
      <c r="R176" s="105" t="e">
        <f t="shared" si="55"/>
        <v>#REF!</v>
      </c>
      <c r="S176" s="105" t="e">
        <f t="shared" si="56"/>
        <v>#REF!</v>
      </c>
      <c r="T176" s="105"/>
      <c r="U176" s="105" t="e">
        <f t="shared" si="57"/>
        <v>#REF!</v>
      </c>
      <c r="V176" s="105" t="e">
        <f t="shared" si="58"/>
        <v>#REF!</v>
      </c>
      <c r="W176" s="105" t="e">
        <f t="shared" si="59"/>
        <v>#REF!</v>
      </c>
      <c r="X176" s="106" t="e">
        <f t="shared" si="60"/>
        <v>#REF!</v>
      </c>
      <c r="Y176" s="106" t="e">
        <f t="shared" si="61"/>
        <v>#REF!</v>
      </c>
      <c r="Z176" s="105" t="e">
        <f t="shared" si="62"/>
        <v>#REF!</v>
      </c>
      <c r="AA176" s="105" t="e">
        <f t="shared" si="63"/>
        <v>#REF!</v>
      </c>
      <c r="AB176" s="105"/>
      <c r="AC176" s="107" t="str">
        <f t="shared" si="64"/>
        <v>BERTAHAP</v>
      </c>
      <c r="AD176" s="108">
        <f t="shared" si="65"/>
        <v>0</v>
      </c>
      <c r="AE176" s="109">
        <v>2</v>
      </c>
      <c r="AF176" s="110"/>
      <c r="AG176" s="105" t="e">
        <f>IF(AF176&gt;#REF!,"LB","KR")</f>
        <v>#REF!</v>
      </c>
      <c r="AH176" s="110">
        <v>1314020000</v>
      </c>
      <c r="AI176" s="110">
        <v>1481110000</v>
      </c>
      <c r="AJ176" s="110">
        <v>1572462000</v>
      </c>
      <c r="AK176" s="111">
        <v>1669448000</v>
      </c>
      <c r="AL176" s="111">
        <v>1572462000</v>
      </c>
      <c r="AM176" s="110">
        <v>1669448000</v>
      </c>
      <c r="AN176" s="110" t="e">
        <f t="shared" si="46"/>
        <v>#REF!</v>
      </c>
    </row>
    <row r="177" spans="1:40">
      <c r="A177" s="3">
        <f t="shared" si="66"/>
        <v>138</v>
      </c>
      <c r="B177" s="96">
        <v>6</v>
      </c>
      <c r="C177" s="97" t="s">
        <v>169</v>
      </c>
      <c r="D177" s="98">
        <v>16</v>
      </c>
      <c r="E177" s="99"/>
      <c r="F177" s="100" t="s">
        <v>52</v>
      </c>
      <c r="G177" s="101">
        <f t="shared" si="47"/>
        <v>71</v>
      </c>
      <c r="H177" s="101">
        <f t="shared" si="48"/>
        <v>63</v>
      </c>
      <c r="I177" s="102">
        <f t="shared" si="49"/>
        <v>26438045</v>
      </c>
      <c r="J177" s="102" t="e">
        <f>SUMIF($AN$4:$AN$22,D177,#REF!)</f>
        <v>#REF!</v>
      </c>
      <c r="K177" s="103" t="e">
        <f t="shared" si="50"/>
        <v>#REF!</v>
      </c>
      <c r="L177" s="104" t="e">
        <f>SUMIF($AN$4:$AN$22,D177,#REF!)</f>
        <v>#REF!</v>
      </c>
      <c r="M177" s="105" t="e">
        <f t="shared" si="51"/>
        <v>#REF!</v>
      </c>
      <c r="N177" s="105" t="e">
        <f t="shared" si="52"/>
        <v>#REF!</v>
      </c>
      <c r="O177" s="105" t="e">
        <f t="shared" si="53"/>
        <v>#REF!</v>
      </c>
      <c r="P177" s="105" t="e">
        <f t="shared" si="54"/>
        <v>#REF!</v>
      </c>
      <c r="Q177" s="106" t="e">
        <f t="shared" si="55"/>
        <v>#REF!</v>
      </c>
      <c r="R177" s="105" t="e">
        <f t="shared" si="55"/>
        <v>#REF!</v>
      </c>
      <c r="S177" s="105" t="e">
        <f t="shared" si="56"/>
        <v>#REF!</v>
      </c>
      <c r="T177" s="105"/>
      <c r="U177" s="105" t="e">
        <f t="shared" si="57"/>
        <v>#REF!</v>
      </c>
      <c r="V177" s="105" t="e">
        <f t="shared" si="58"/>
        <v>#REF!</v>
      </c>
      <c r="W177" s="105" t="e">
        <f t="shared" si="59"/>
        <v>#REF!</v>
      </c>
      <c r="X177" s="106" t="e">
        <f t="shared" si="60"/>
        <v>#REF!</v>
      </c>
      <c r="Y177" s="106" t="e">
        <f t="shared" si="61"/>
        <v>#REF!</v>
      </c>
      <c r="Z177" s="105" t="e">
        <f t="shared" si="62"/>
        <v>#REF!</v>
      </c>
      <c r="AA177" s="105" t="e">
        <f t="shared" si="63"/>
        <v>#REF!</v>
      </c>
      <c r="AB177" s="105"/>
      <c r="AC177" s="107" t="str">
        <f t="shared" si="64"/>
        <v>BERTAHAP</v>
      </c>
      <c r="AD177" s="108">
        <f t="shared" si="65"/>
        <v>0</v>
      </c>
      <c r="AE177" s="109">
        <v>2</v>
      </c>
      <c r="AF177" s="110"/>
      <c r="AG177" s="105" t="e">
        <f>IF(AF177&gt;#REF!,"LB","KR")</f>
        <v>#REF!</v>
      </c>
      <c r="AH177" s="110">
        <v>1452338000</v>
      </c>
      <c r="AI177" s="110">
        <v>1637017000</v>
      </c>
      <c r="AJ177" s="110">
        <v>1737984000</v>
      </c>
      <c r="AK177" s="111">
        <v>1845179000</v>
      </c>
      <c r="AL177" s="111">
        <v>1737984000</v>
      </c>
      <c r="AM177" s="110">
        <v>1845179000</v>
      </c>
      <c r="AN177" s="110" t="e">
        <f t="shared" si="46"/>
        <v>#REF!</v>
      </c>
    </row>
    <row r="178" spans="1:40">
      <c r="A178" s="3">
        <f t="shared" si="66"/>
        <v>139</v>
      </c>
      <c r="B178" s="96">
        <v>7</v>
      </c>
      <c r="C178" s="97" t="s">
        <v>169</v>
      </c>
      <c r="D178" s="96">
        <v>18</v>
      </c>
      <c r="E178" s="99"/>
      <c r="F178" s="100" t="s">
        <v>54</v>
      </c>
      <c r="G178" s="101">
        <f t="shared" si="47"/>
        <v>97</v>
      </c>
      <c r="H178" s="101">
        <f t="shared" si="48"/>
        <v>85</v>
      </c>
      <c r="I178" s="102">
        <f t="shared" si="49"/>
        <v>26438045</v>
      </c>
      <c r="J178" s="102" t="e">
        <f>SUMIF($AN$4:$AN$22,D178,#REF!)</f>
        <v>#REF!</v>
      </c>
      <c r="K178" s="103" t="e">
        <f t="shared" si="50"/>
        <v>#REF!</v>
      </c>
      <c r="L178" s="104" t="e">
        <f>SUMIF($AN$4:$AN$22,D178,#REF!)</f>
        <v>#REF!</v>
      </c>
      <c r="M178" s="105" t="e">
        <f t="shared" si="51"/>
        <v>#REF!</v>
      </c>
      <c r="N178" s="105" t="e">
        <f t="shared" si="52"/>
        <v>#REF!</v>
      </c>
      <c r="O178" s="105" t="e">
        <f t="shared" si="53"/>
        <v>#REF!</v>
      </c>
      <c r="P178" s="105" t="e">
        <f t="shared" si="54"/>
        <v>#REF!</v>
      </c>
      <c r="Q178" s="106" t="e">
        <f t="shared" si="55"/>
        <v>#REF!</v>
      </c>
      <c r="R178" s="105" t="e">
        <f t="shared" si="55"/>
        <v>#REF!</v>
      </c>
      <c r="S178" s="105" t="e">
        <f t="shared" si="56"/>
        <v>#REF!</v>
      </c>
      <c r="T178" s="105"/>
      <c r="U178" s="105" t="e">
        <f t="shared" si="57"/>
        <v>#REF!</v>
      </c>
      <c r="V178" s="105" t="e">
        <f t="shared" si="58"/>
        <v>#REF!</v>
      </c>
      <c r="W178" s="105" t="e">
        <f t="shared" si="59"/>
        <v>#REF!</v>
      </c>
      <c r="X178" s="106" t="e">
        <f t="shared" si="60"/>
        <v>#REF!</v>
      </c>
      <c r="Y178" s="106" t="e">
        <f t="shared" si="61"/>
        <v>#REF!</v>
      </c>
      <c r="Z178" s="105" t="e">
        <f t="shared" si="62"/>
        <v>#REF!</v>
      </c>
      <c r="AA178" s="105" t="e">
        <f t="shared" si="63"/>
        <v>#REF!</v>
      </c>
      <c r="AB178" s="105"/>
      <c r="AC178" s="107" t="str">
        <f t="shared" si="64"/>
        <v>BERTAHAP</v>
      </c>
      <c r="AD178" s="108">
        <f t="shared" si="65"/>
        <v>0</v>
      </c>
      <c r="AE178" s="109">
        <v>2</v>
      </c>
      <c r="AF178" s="110"/>
      <c r="AG178" s="105" t="e">
        <f>IF(AF178&gt;#REF!,"LB","KR")</f>
        <v>#REF!</v>
      </c>
      <c r="AH178" s="110">
        <v>1959503000</v>
      </c>
      <c r="AI178" s="110">
        <v>2208673000</v>
      </c>
      <c r="AJ178" s="110">
        <v>2344899000</v>
      </c>
      <c r="AK178" s="111">
        <v>2489527000</v>
      </c>
      <c r="AL178" s="111">
        <v>2344899000</v>
      </c>
      <c r="AM178" s="110">
        <v>2489527000</v>
      </c>
      <c r="AN178" s="110" t="e">
        <f t="shared" si="46"/>
        <v>#REF!</v>
      </c>
    </row>
    <row r="179" spans="1:40">
      <c r="A179" s="3">
        <f t="shared" si="66"/>
        <v>140</v>
      </c>
      <c r="B179" s="96">
        <v>8</v>
      </c>
      <c r="C179" s="97" t="s">
        <v>169</v>
      </c>
      <c r="D179" s="96">
        <v>20</v>
      </c>
      <c r="E179" s="99"/>
      <c r="F179" s="100" t="s">
        <v>70</v>
      </c>
      <c r="G179" s="101">
        <f t="shared" si="47"/>
        <v>60</v>
      </c>
      <c r="H179" s="101">
        <f t="shared" si="48"/>
        <v>51</v>
      </c>
      <c r="I179" s="102">
        <f t="shared" si="49"/>
        <v>26438045</v>
      </c>
      <c r="J179" s="102" t="e">
        <f>SUMIF($AN$4:$AN$22,D179,#REF!)</f>
        <v>#REF!</v>
      </c>
      <c r="K179" s="103" t="e">
        <f t="shared" si="50"/>
        <v>#REF!</v>
      </c>
      <c r="L179" s="104" t="e">
        <f>SUMIF($AN$4:$AN$22,D179,#REF!)</f>
        <v>#REF!</v>
      </c>
      <c r="M179" s="105" t="e">
        <f t="shared" si="51"/>
        <v>#REF!</v>
      </c>
      <c r="N179" s="105" t="e">
        <f t="shared" si="52"/>
        <v>#REF!</v>
      </c>
      <c r="O179" s="105" t="e">
        <f t="shared" si="53"/>
        <v>#REF!</v>
      </c>
      <c r="P179" s="105" t="e">
        <f t="shared" si="54"/>
        <v>#REF!</v>
      </c>
      <c r="Q179" s="106" t="e">
        <f t="shared" si="55"/>
        <v>#REF!</v>
      </c>
      <c r="R179" s="105" t="e">
        <f t="shared" si="55"/>
        <v>#REF!</v>
      </c>
      <c r="S179" s="105" t="e">
        <f t="shared" si="56"/>
        <v>#REF!</v>
      </c>
      <c r="T179" s="105"/>
      <c r="U179" s="105" t="e">
        <f t="shared" si="57"/>
        <v>#REF!</v>
      </c>
      <c r="V179" s="105" t="e">
        <f t="shared" si="58"/>
        <v>#REF!</v>
      </c>
      <c r="W179" s="105" t="e">
        <f t="shared" si="59"/>
        <v>#REF!</v>
      </c>
      <c r="X179" s="106" t="e">
        <f t="shared" si="60"/>
        <v>#REF!</v>
      </c>
      <c r="Y179" s="106" t="e">
        <f t="shared" si="61"/>
        <v>#REF!</v>
      </c>
      <c r="Z179" s="105" t="e">
        <f t="shared" si="62"/>
        <v>#REF!</v>
      </c>
      <c r="AA179" s="105" t="e">
        <f t="shared" si="63"/>
        <v>#REF!</v>
      </c>
      <c r="AB179" s="105"/>
      <c r="AC179" s="107" t="str">
        <f t="shared" si="64"/>
        <v>BERTAHAP</v>
      </c>
      <c r="AD179" s="108">
        <f t="shared" si="65"/>
        <v>0</v>
      </c>
      <c r="AE179" s="109">
        <v>2</v>
      </c>
      <c r="AF179" s="110"/>
      <c r="AG179" s="105" t="e">
        <f>IF(AF179&gt;#REF!,"LB","KR")</f>
        <v>#REF!</v>
      </c>
      <c r="AH179" s="110">
        <v>1175702000</v>
      </c>
      <c r="AI179" s="110">
        <v>1325204000</v>
      </c>
      <c r="AJ179" s="110">
        <v>1406940000</v>
      </c>
      <c r="AK179" s="111">
        <v>1493717000</v>
      </c>
      <c r="AL179" s="111">
        <v>1406940000</v>
      </c>
      <c r="AM179" s="110">
        <v>1493717000</v>
      </c>
      <c r="AN179" s="110" t="e">
        <f t="shared" si="46"/>
        <v>#REF!</v>
      </c>
    </row>
    <row r="180" spans="1:40">
      <c r="A180" s="3">
        <f t="shared" si="66"/>
        <v>141</v>
      </c>
      <c r="B180" s="96">
        <v>9</v>
      </c>
      <c r="C180" s="97" t="s">
        <v>169</v>
      </c>
      <c r="D180" s="96">
        <v>22</v>
      </c>
      <c r="E180" s="99"/>
      <c r="F180" s="100" t="s">
        <v>89</v>
      </c>
      <c r="G180" s="101">
        <f t="shared" si="47"/>
        <v>81</v>
      </c>
      <c r="H180" s="101">
        <f t="shared" si="48"/>
        <v>70</v>
      </c>
      <c r="I180" s="102">
        <f t="shared" si="49"/>
        <v>26438045</v>
      </c>
      <c r="J180" s="102" t="e">
        <f>SUMIF($AN$4:$AN$22,D180,#REF!)</f>
        <v>#REF!</v>
      </c>
      <c r="K180" s="103" t="e">
        <f t="shared" si="50"/>
        <v>#REF!</v>
      </c>
      <c r="L180" s="104" t="e">
        <f>SUMIF($AN$4:$AN$22,D180,#REF!)</f>
        <v>#REF!</v>
      </c>
      <c r="M180" s="105" t="e">
        <f t="shared" si="51"/>
        <v>#REF!</v>
      </c>
      <c r="N180" s="105" t="e">
        <f t="shared" si="52"/>
        <v>#REF!</v>
      </c>
      <c r="O180" s="105" t="e">
        <f t="shared" si="53"/>
        <v>#REF!</v>
      </c>
      <c r="P180" s="105" t="e">
        <f t="shared" si="54"/>
        <v>#REF!</v>
      </c>
      <c r="Q180" s="106" t="e">
        <f t="shared" si="55"/>
        <v>#REF!</v>
      </c>
      <c r="R180" s="105" t="e">
        <f t="shared" si="55"/>
        <v>#REF!</v>
      </c>
      <c r="S180" s="105" t="e">
        <f t="shared" si="56"/>
        <v>#REF!</v>
      </c>
      <c r="T180" s="105"/>
      <c r="U180" s="105" t="e">
        <f t="shared" si="57"/>
        <v>#REF!</v>
      </c>
      <c r="V180" s="105" t="e">
        <f t="shared" si="58"/>
        <v>#REF!</v>
      </c>
      <c r="W180" s="105" t="e">
        <f t="shared" si="59"/>
        <v>#REF!</v>
      </c>
      <c r="X180" s="106" t="e">
        <f t="shared" si="60"/>
        <v>#REF!</v>
      </c>
      <c r="Y180" s="106" t="e">
        <f t="shared" si="61"/>
        <v>#REF!</v>
      </c>
      <c r="Z180" s="105" t="e">
        <f t="shared" si="62"/>
        <v>#REF!</v>
      </c>
      <c r="AA180" s="105" t="e">
        <f t="shared" si="63"/>
        <v>#REF!</v>
      </c>
      <c r="AB180" s="105"/>
      <c r="AC180" s="107" t="str">
        <f t="shared" si="64"/>
        <v>BERTAHAP</v>
      </c>
      <c r="AD180" s="108">
        <f t="shared" si="65"/>
        <v>0</v>
      </c>
      <c r="AE180" s="109">
        <v>2</v>
      </c>
      <c r="AF180" s="110"/>
      <c r="AG180" s="105" t="e">
        <f>IF(AF180&gt;#REF!,"LB","KR")</f>
        <v>#REF!</v>
      </c>
      <c r="AH180" s="110">
        <v>1683115000</v>
      </c>
      <c r="AI180" s="110">
        <v>1897140000</v>
      </c>
      <c r="AJ180" s="110">
        <v>2014151000</v>
      </c>
      <c r="AK180" s="111">
        <v>2138380000</v>
      </c>
      <c r="AL180" s="111">
        <v>2014151000</v>
      </c>
      <c r="AM180" s="110">
        <v>2138380000</v>
      </c>
      <c r="AN180" s="110" t="e">
        <f t="shared" si="46"/>
        <v>#REF!</v>
      </c>
    </row>
    <row r="181" spans="1:40">
      <c r="A181" s="3">
        <f t="shared" si="66"/>
        <v>142</v>
      </c>
      <c r="B181" s="96">
        <v>1</v>
      </c>
      <c r="C181" s="97" t="s">
        <v>173</v>
      </c>
      <c r="D181" s="98" t="s">
        <v>35</v>
      </c>
      <c r="E181" s="99"/>
      <c r="F181" s="100" t="s">
        <v>42</v>
      </c>
      <c r="G181" s="101">
        <f t="shared" si="47"/>
        <v>78</v>
      </c>
      <c r="H181" s="101">
        <f t="shared" si="48"/>
        <v>66</v>
      </c>
      <c r="I181" s="102">
        <f t="shared" si="49"/>
        <v>26438045</v>
      </c>
      <c r="J181" s="102" t="e">
        <f>SUMIF($AN$4:$AN$22,D181,#REF!)</f>
        <v>#REF!</v>
      </c>
      <c r="K181" s="103" t="e">
        <f t="shared" si="50"/>
        <v>#REF!</v>
      </c>
      <c r="L181" s="104" t="e">
        <f>SUMIF($AN$4:$AN$22,D181,#REF!)</f>
        <v>#REF!</v>
      </c>
      <c r="M181" s="105" t="e">
        <f t="shared" si="51"/>
        <v>#REF!</v>
      </c>
      <c r="N181" s="105" t="e">
        <f t="shared" si="52"/>
        <v>#REF!</v>
      </c>
      <c r="O181" s="105" t="e">
        <f t="shared" si="53"/>
        <v>#REF!</v>
      </c>
      <c r="P181" s="105" t="e">
        <f t="shared" si="54"/>
        <v>#REF!</v>
      </c>
      <c r="Q181" s="106" t="e">
        <f t="shared" si="55"/>
        <v>#REF!</v>
      </c>
      <c r="R181" s="105" t="e">
        <f t="shared" si="55"/>
        <v>#REF!</v>
      </c>
      <c r="S181" s="105" t="e">
        <f t="shared" si="56"/>
        <v>#REF!</v>
      </c>
      <c r="T181" s="105"/>
      <c r="U181" s="105" t="e">
        <f t="shared" si="57"/>
        <v>#REF!</v>
      </c>
      <c r="V181" s="105" t="e">
        <f t="shared" si="58"/>
        <v>#REF!</v>
      </c>
      <c r="W181" s="105" t="e">
        <f t="shared" si="59"/>
        <v>#REF!</v>
      </c>
      <c r="X181" s="106" t="e">
        <f t="shared" si="60"/>
        <v>#REF!</v>
      </c>
      <c r="Y181" s="106" t="e">
        <f t="shared" si="61"/>
        <v>#REF!</v>
      </c>
      <c r="Z181" s="105" t="e">
        <f t="shared" si="62"/>
        <v>#REF!</v>
      </c>
      <c r="AA181" s="105" t="e">
        <f t="shared" si="63"/>
        <v>#REF!</v>
      </c>
      <c r="AB181" s="105"/>
      <c r="AC181" s="107" t="str">
        <f t="shared" si="64"/>
        <v>BERTAHAP</v>
      </c>
      <c r="AD181" s="108">
        <f t="shared" si="65"/>
        <v>0</v>
      </c>
      <c r="AE181" s="109">
        <v>2</v>
      </c>
      <c r="AF181" s="110"/>
      <c r="AG181" s="105" t="e">
        <f>IF(AF181&gt;#REF!,"LB","KR")</f>
        <v>#REF!</v>
      </c>
      <c r="AH181" s="110">
        <v>1521497000</v>
      </c>
      <c r="AI181" s="110">
        <v>1714970000</v>
      </c>
      <c r="AJ181" s="110">
        <v>1820745000</v>
      </c>
      <c r="AK181" s="111">
        <v>1933045000</v>
      </c>
      <c r="AL181" s="111">
        <v>1820745000</v>
      </c>
      <c r="AM181" s="110">
        <v>1933045000</v>
      </c>
      <c r="AN181" s="110" t="e">
        <f t="shared" si="46"/>
        <v>#REF!</v>
      </c>
    </row>
    <row r="182" spans="1:40">
      <c r="A182" s="3">
        <f t="shared" si="66"/>
        <v>143</v>
      </c>
      <c r="B182" s="96">
        <v>2</v>
      </c>
      <c r="C182" s="97" t="s">
        <v>173</v>
      </c>
      <c r="D182" s="98" t="s">
        <v>41</v>
      </c>
      <c r="E182" s="99"/>
      <c r="F182" s="100" t="s">
        <v>45</v>
      </c>
      <c r="G182" s="101">
        <f t="shared" si="47"/>
        <v>60</v>
      </c>
      <c r="H182" s="101">
        <f t="shared" si="48"/>
        <v>52</v>
      </c>
      <c r="I182" s="102">
        <f t="shared" si="49"/>
        <v>26438045</v>
      </c>
      <c r="J182" s="102" t="e">
        <f>SUMIF($AN$4:$AN$22,D182,#REF!)</f>
        <v>#REF!</v>
      </c>
      <c r="K182" s="103" t="e">
        <f t="shared" si="50"/>
        <v>#REF!</v>
      </c>
      <c r="L182" s="104" t="e">
        <f>SUMIF($AN$4:$AN$22,D182,#REF!)</f>
        <v>#REF!</v>
      </c>
      <c r="M182" s="105" t="e">
        <f t="shared" si="51"/>
        <v>#REF!</v>
      </c>
      <c r="N182" s="105" t="e">
        <f t="shared" si="52"/>
        <v>#REF!</v>
      </c>
      <c r="O182" s="105" t="e">
        <f t="shared" si="53"/>
        <v>#REF!</v>
      </c>
      <c r="P182" s="105" t="e">
        <f t="shared" si="54"/>
        <v>#REF!</v>
      </c>
      <c r="Q182" s="106" t="e">
        <f t="shared" si="55"/>
        <v>#REF!</v>
      </c>
      <c r="R182" s="105" t="e">
        <f t="shared" si="55"/>
        <v>#REF!</v>
      </c>
      <c r="S182" s="105" t="e">
        <f t="shared" si="56"/>
        <v>#REF!</v>
      </c>
      <c r="T182" s="105"/>
      <c r="U182" s="105" t="e">
        <f t="shared" si="57"/>
        <v>#REF!</v>
      </c>
      <c r="V182" s="105" t="e">
        <f t="shared" si="58"/>
        <v>#REF!</v>
      </c>
      <c r="W182" s="105" t="e">
        <f t="shared" si="59"/>
        <v>#REF!</v>
      </c>
      <c r="X182" s="106" t="e">
        <f t="shared" si="60"/>
        <v>#REF!</v>
      </c>
      <c r="Y182" s="106" t="e">
        <f t="shared" si="61"/>
        <v>#REF!</v>
      </c>
      <c r="Z182" s="105" t="e">
        <f t="shared" si="62"/>
        <v>#REF!</v>
      </c>
      <c r="AA182" s="105" t="e">
        <f t="shared" si="63"/>
        <v>#REF!</v>
      </c>
      <c r="AB182" s="105"/>
      <c r="AC182" s="107" t="str">
        <f t="shared" si="64"/>
        <v>BERTAHAP</v>
      </c>
      <c r="AD182" s="108">
        <f t="shared" si="65"/>
        <v>0</v>
      </c>
      <c r="AE182" s="109">
        <v>2</v>
      </c>
      <c r="AF182" s="110"/>
      <c r="AG182" s="105" t="e">
        <f>IF(AF182&gt;#REF!,"LB","KR")</f>
        <v>#REF!</v>
      </c>
      <c r="AH182" s="110">
        <v>1210508000</v>
      </c>
      <c r="AI182" s="110">
        <v>1364435000</v>
      </c>
      <c r="AJ182" s="110">
        <v>1448591000</v>
      </c>
      <c r="AK182" s="111">
        <v>1537937000</v>
      </c>
      <c r="AL182" s="111">
        <v>1448591000</v>
      </c>
      <c r="AM182" s="110">
        <v>1537937000</v>
      </c>
      <c r="AN182" s="110" t="e">
        <f t="shared" si="46"/>
        <v>#REF!</v>
      </c>
    </row>
    <row r="183" spans="1:40">
      <c r="A183" s="3">
        <f t="shared" si="66"/>
        <v>144</v>
      </c>
      <c r="B183" s="96">
        <v>3</v>
      </c>
      <c r="C183" s="97" t="s">
        <v>173</v>
      </c>
      <c r="D183" s="98">
        <v>10</v>
      </c>
      <c r="E183" s="99"/>
      <c r="F183" s="100" t="s">
        <v>48</v>
      </c>
      <c r="G183" s="101">
        <f t="shared" si="47"/>
        <v>74</v>
      </c>
      <c r="H183" s="101">
        <f t="shared" si="48"/>
        <v>63</v>
      </c>
      <c r="I183" s="102">
        <f t="shared" si="49"/>
        <v>26438045</v>
      </c>
      <c r="J183" s="102" t="e">
        <f>SUMIF($AN$4:$AN$22,D183,#REF!)</f>
        <v>#REF!</v>
      </c>
      <c r="K183" s="103" t="e">
        <f t="shared" si="50"/>
        <v>#REF!</v>
      </c>
      <c r="L183" s="104" t="e">
        <f>SUMIF($AN$4:$AN$22,D183,#REF!)</f>
        <v>#REF!</v>
      </c>
      <c r="M183" s="105" t="e">
        <f t="shared" si="51"/>
        <v>#REF!</v>
      </c>
      <c r="N183" s="105" t="e">
        <f t="shared" si="52"/>
        <v>#REF!</v>
      </c>
      <c r="O183" s="105" t="e">
        <f t="shared" si="53"/>
        <v>#REF!</v>
      </c>
      <c r="P183" s="105" t="e">
        <f t="shared" si="54"/>
        <v>#REF!</v>
      </c>
      <c r="Q183" s="106" t="e">
        <f t="shared" si="55"/>
        <v>#REF!</v>
      </c>
      <c r="R183" s="105" t="e">
        <f t="shared" si="55"/>
        <v>#REF!</v>
      </c>
      <c r="S183" s="105" t="e">
        <f t="shared" si="56"/>
        <v>#REF!</v>
      </c>
      <c r="T183" s="105"/>
      <c r="U183" s="105" t="e">
        <f t="shared" si="57"/>
        <v>#REF!</v>
      </c>
      <c r="V183" s="105" t="e">
        <f t="shared" si="58"/>
        <v>#REF!</v>
      </c>
      <c r="W183" s="105" t="e">
        <f t="shared" si="59"/>
        <v>#REF!</v>
      </c>
      <c r="X183" s="106" t="e">
        <f t="shared" si="60"/>
        <v>#REF!</v>
      </c>
      <c r="Y183" s="106" t="e">
        <f t="shared" si="61"/>
        <v>#REF!</v>
      </c>
      <c r="Z183" s="105" t="e">
        <f t="shared" si="62"/>
        <v>#REF!</v>
      </c>
      <c r="AA183" s="105" t="e">
        <f t="shared" si="63"/>
        <v>#REF!</v>
      </c>
      <c r="AB183" s="105"/>
      <c r="AC183" s="107" t="str">
        <f t="shared" si="64"/>
        <v>BERTAHAP</v>
      </c>
      <c r="AD183" s="108">
        <f t="shared" si="65"/>
        <v>0</v>
      </c>
      <c r="AE183" s="109">
        <v>2</v>
      </c>
      <c r="AF183" s="110"/>
      <c r="AG183" s="105" t="e">
        <f>IF(AF183&gt;#REF!,"LB","KR")</f>
        <v>#REF!</v>
      </c>
      <c r="AH183" s="110">
        <v>1466576000</v>
      </c>
      <c r="AI183" s="110">
        <v>1653066000</v>
      </c>
      <c r="AJ183" s="110">
        <v>1755023000</v>
      </c>
      <c r="AK183" s="111">
        <v>1863269000</v>
      </c>
      <c r="AL183" s="111">
        <v>1755023000</v>
      </c>
      <c r="AM183" s="110">
        <v>1863269000</v>
      </c>
      <c r="AN183" s="110" t="e">
        <f t="shared" si="46"/>
        <v>#REF!</v>
      </c>
    </row>
    <row r="184" spans="1:40">
      <c r="A184" s="3">
        <f t="shared" si="66"/>
        <v>145</v>
      </c>
      <c r="B184" s="96">
        <v>4</v>
      </c>
      <c r="C184" s="97" t="s">
        <v>173</v>
      </c>
      <c r="D184" s="96">
        <v>12</v>
      </c>
      <c r="E184" s="99"/>
      <c r="F184" s="100" t="s">
        <v>50</v>
      </c>
      <c r="G184" s="101">
        <f t="shared" si="47"/>
        <v>67</v>
      </c>
      <c r="H184" s="101">
        <f t="shared" si="48"/>
        <v>57</v>
      </c>
      <c r="I184" s="102">
        <f t="shared" si="49"/>
        <v>26438045</v>
      </c>
      <c r="J184" s="102" t="e">
        <f>SUMIF($AN$4:$AN$22,D184,#REF!)</f>
        <v>#REF!</v>
      </c>
      <c r="K184" s="103" t="e">
        <f t="shared" si="50"/>
        <v>#REF!</v>
      </c>
      <c r="L184" s="104" t="e">
        <f>SUMIF($AN$4:$AN$22,D184,#REF!)</f>
        <v>#REF!</v>
      </c>
      <c r="M184" s="105" t="e">
        <f t="shared" si="51"/>
        <v>#REF!</v>
      </c>
      <c r="N184" s="105" t="e">
        <f t="shared" si="52"/>
        <v>#REF!</v>
      </c>
      <c r="O184" s="105" t="e">
        <f t="shared" si="53"/>
        <v>#REF!</v>
      </c>
      <c r="P184" s="105" t="e">
        <f t="shared" si="54"/>
        <v>#REF!</v>
      </c>
      <c r="Q184" s="106" t="e">
        <f t="shared" si="55"/>
        <v>#REF!</v>
      </c>
      <c r="R184" s="105" t="e">
        <f t="shared" si="55"/>
        <v>#REF!</v>
      </c>
      <c r="S184" s="105" t="e">
        <f t="shared" si="56"/>
        <v>#REF!</v>
      </c>
      <c r="T184" s="105"/>
      <c r="U184" s="105" t="e">
        <f t="shared" si="57"/>
        <v>#REF!</v>
      </c>
      <c r="V184" s="105" t="e">
        <f t="shared" si="58"/>
        <v>#REF!</v>
      </c>
      <c r="W184" s="105" t="e">
        <f t="shared" si="59"/>
        <v>#REF!</v>
      </c>
      <c r="X184" s="106" t="e">
        <f t="shared" si="60"/>
        <v>#REF!</v>
      </c>
      <c r="Y184" s="106" t="e">
        <f t="shared" si="61"/>
        <v>#REF!</v>
      </c>
      <c r="Z184" s="105" t="e">
        <f t="shared" si="62"/>
        <v>#REF!</v>
      </c>
      <c r="AA184" s="105" t="e">
        <f t="shared" si="63"/>
        <v>#REF!</v>
      </c>
      <c r="AB184" s="105"/>
      <c r="AC184" s="107" t="str">
        <f t="shared" si="64"/>
        <v>BERTAHAP</v>
      </c>
      <c r="AD184" s="108">
        <f t="shared" si="65"/>
        <v>0</v>
      </c>
      <c r="AE184" s="109">
        <v>2</v>
      </c>
      <c r="AF184" s="110"/>
      <c r="AG184" s="105" t="e">
        <f>IF(AF184&gt;#REF!,"LB","KR")</f>
        <v>#REF!</v>
      </c>
      <c r="AH184" s="110">
        <v>1326902000</v>
      </c>
      <c r="AI184" s="110">
        <v>1495631000</v>
      </c>
      <c r="AJ184" s="110">
        <v>1587878000</v>
      </c>
      <c r="AK184" s="111">
        <v>1685815000</v>
      </c>
      <c r="AL184" s="111">
        <v>1587878000</v>
      </c>
      <c r="AM184" s="110">
        <v>1685815000</v>
      </c>
      <c r="AN184" s="110" t="e">
        <f t="shared" si="46"/>
        <v>#REF!</v>
      </c>
    </row>
    <row r="185" spans="1:40">
      <c r="A185" s="3">
        <f t="shared" si="66"/>
        <v>146</v>
      </c>
      <c r="B185" s="96">
        <v>5</v>
      </c>
      <c r="C185" s="97" t="s">
        <v>173</v>
      </c>
      <c r="D185" s="98">
        <v>16</v>
      </c>
      <c r="E185" s="99"/>
      <c r="F185" s="100" t="s">
        <v>52</v>
      </c>
      <c r="G185" s="101">
        <f t="shared" si="47"/>
        <v>71</v>
      </c>
      <c r="H185" s="101">
        <f t="shared" si="48"/>
        <v>63</v>
      </c>
      <c r="I185" s="102">
        <f t="shared" si="49"/>
        <v>26438045</v>
      </c>
      <c r="J185" s="102" t="e">
        <f>SUMIF($AN$4:$AN$22,D185,#REF!)</f>
        <v>#REF!</v>
      </c>
      <c r="K185" s="103" t="e">
        <f t="shared" si="50"/>
        <v>#REF!</v>
      </c>
      <c r="L185" s="104" t="e">
        <f>SUMIF($AN$4:$AN$22,D185,#REF!)</f>
        <v>#REF!</v>
      </c>
      <c r="M185" s="105" t="e">
        <f t="shared" si="51"/>
        <v>#REF!</v>
      </c>
      <c r="N185" s="105" t="e">
        <f t="shared" si="52"/>
        <v>#REF!</v>
      </c>
      <c r="O185" s="105" t="e">
        <f t="shared" si="53"/>
        <v>#REF!</v>
      </c>
      <c r="P185" s="105" t="e">
        <f t="shared" si="54"/>
        <v>#REF!</v>
      </c>
      <c r="Q185" s="106" t="e">
        <f t="shared" si="55"/>
        <v>#REF!</v>
      </c>
      <c r="R185" s="105" t="e">
        <f t="shared" si="55"/>
        <v>#REF!</v>
      </c>
      <c r="S185" s="105" t="e">
        <f t="shared" si="56"/>
        <v>#REF!</v>
      </c>
      <c r="T185" s="105"/>
      <c r="U185" s="105" t="e">
        <f t="shared" si="57"/>
        <v>#REF!</v>
      </c>
      <c r="V185" s="105" t="e">
        <f t="shared" si="58"/>
        <v>#REF!</v>
      </c>
      <c r="W185" s="105" t="e">
        <f t="shared" si="59"/>
        <v>#REF!</v>
      </c>
      <c r="X185" s="106" t="e">
        <f t="shared" si="60"/>
        <v>#REF!</v>
      </c>
      <c r="Y185" s="106" t="e">
        <f t="shared" si="61"/>
        <v>#REF!</v>
      </c>
      <c r="Z185" s="105" t="e">
        <f t="shared" si="62"/>
        <v>#REF!</v>
      </c>
      <c r="AA185" s="105" t="e">
        <f t="shared" si="63"/>
        <v>#REF!</v>
      </c>
      <c r="AB185" s="105"/>
      <c r="AC185" s="107" t="str">
        <f t="shared" si="64"/>
        <v>BERTAHAP</v>
      </c>
      <c r="AD185" s="108">
        <f t="shared" si="65"/>
        <v>0</v>
      </c>
      <c r="AE185" s="109">
        <v>2</v>
      </c>
      <c r="AF185" s="110"/>
      <c r="AG185" s="105" t="e">
        <f>IF(AF185&gt;#REF!,"LB","KR")</f>
        <v>#REF!</v>
      </c>
      <c r="AH185" s="110">
        <v>1466576000</v>
      </c>
      <c r="AI185" s="110">
        <v>1653066000</v>
      </c>
      <c r="AJ185" s="110">
        <v>1755023000</v>
      </c>
      <c r="AK185" s="111">
        <v>1863269000</v>
      </c>
      <c r="AL185" s="111">
        <v>1755023000</v>
      </c>
      <c r="AM185" s="110">
        <v>1863269000</v>
      </c>
      <c r="AN185" s="110" t="e">
        <f t="shared" si="46"/>
        <v>#REF!</v>
      </c>
    </row>
    <row r="186" spans="1:40">
      <c r="A186" s="3">
        <f t="shared" si="66"/>
        <v>147</v>
      </c>
      <c r="B186" s="96">
        <v>6</v>
      </c>
      <c r="C186" s="97" t="s">
        <v>173</v>
      </c>
      <c r="D186" s="96">
        <v>18</v>
      </c>
      <c r="E186" s="99"/>
      <c r="F186" s="100" t="s">
        <v>54</v>
      </c>
      <c r="G186" s="101">
        <f t="shared" si="47"/>
        <v>97</v>
      </c>
      <c r="H186" s="101">
        <f t="shared" si="48"/>
        <v>85</v>
      </c>
      <c r="I186" s="102">
        <f t="shared" si="49"/>
        <v>26438045</v>
      </c>
      <c r="J186" s="102" t="e">
        <f>SUMIF($AN$4:$AN$22,D186,#REF!)</f>
        <v>#REF!</v>
      </c>
      <c r="K186" s="103" t="e">
        <f t="shared" si="50"/>
        <v>#REF!</v>
      </c>
      <c r="L186" s="104" t="e">
        <f>SUMIF($AN$4:$AN$22,D186,#REF!)</f>
        <v>#REF!</v>
      </c>
      <c r="M186" s="105" t="e">
        <f t="shared" si="51"/>
        <v>#REF!</v>
      </c>
      <c r="N186" s="105" t="e">
        <f t="shared" si="52"/>
        <v>#REF!</v>
      </c>
      <c r="O186" s="105" t="e">
        <f t="shared" si="53"/>
        <v>#REF!</v>
      </c>
      <c r="P186" s="105" t="e">
        <f t="shared" si="54"/>
        <v>#REF!</v>
      </c>
      <c r="Q186" s="106" t="e">
        <f t="shared" si="55"/>
        <v>#REF!</v>
      </c>
      <c r="R186" s="105" t="e">
        <f t="shared" si="55"/>
        <v>#REF!</v>
      </c>
      <c r="S186" s="105" t="e">
        <f t="shared" si="56"/>
        <v>#REF!</v>
      </c>
      <c r="T186" s="105"/>
      <c r="U186" s="105" t="e">
        <f t="shared" si="57"/>
        <v>#REF!</v>
      </c>
      <c r="V186" s="105" t="e">
        <f t="shared" si="58"/>
        <v>#REF!</v>
      </c>
      <c r="W186" s="105" t="e">
        <f t="shared" si="59"/>
        <v>#REF!</v>
      </c>
      <c r="X186" s="106" t="e">
        <f t="shared" si="60"/>
        <v>#REF!</v>
      </c>
      <c r="Y186" s="106" t="e">
        <f t="shared" si="61"/>
        <v>#REF!</v>
      </c>
      <c r="Z186" s="105" t="e">
        <f t="shared" si="62"/>
        <v>#REF!</v>
      </c>
      <c r="AA186" s="105" t="e">
        <f t="shared" si="63"/>
        <v>#REF!</v>
      </c>
      <c r="AB186" s="105"/>
      <c r="AC186" s="107" t="str">
        <f t="shared" si="64"/>
        <v>BERTAHAP</v>
      </c>
      <c r="AD186" s="108">
        <f t="shared" si="65"/>
        <v>0</v>
      </c>
      <c r="AE186" s="109">
        <v>2</v>
      </c>
      <c r="AF186" s="110"/>
      <c r="AG186" s="105" t="e">
        <f>IF(AF186&gt;#REF!,"LB","KR")</f>
        <v>#REF!</v>
      </c>
      <c r="AH186" s="110">
        <v>1978714000</v>
      </c>
      <c r="AI186" s="110">
        <v>2230327000</v>
      </c>
      <c r="AJ186" s="110">
        <v>2367888000</v>
      </c>
      <c r="AK186" s="111">
        <v>2513934000</v>
      </c>
      <c r="AL186" s="111">
        <v>2367888000</v>
      </c>
      <c r="AM186" s="110">
        <v>2513934000</v>
      </c>
      <c r="AN186" s="110" t="e">
        <f t="shared" si="46"/>
        <v>#REF!</v>
      </c>
    </row>
    <row r="187" spans="1:40">
      <c r="A187" s="3">
        <f t="shared" si="66"/>
        <v>148</v>
      </c>
      <c r="B187" s="96">
        <v>7</v>
      </c>
      <c r="C187" s="97" t="s">
        <v>173</v>
      </c>
      <c r="D187" s="96">
        <v>20</v>
      </c>
      <c r="E187" s="99"/>
      <c r="F187" s="100" t="s">
        <v>70</v>
      </c>
      <c r="G187" s="101">
        <f t="shared" si="47"/>
        <v>60</v>
      </c>
      <c r="H187" s="101">
        <f t="shared" si="48"/>
        <v>51</v>
      </c>
      <c r="I187" s="102">
        <f t="shared" si="49"/>
        <v>26438045</v>
      </c>
      <c r="J187" s="102" t="e">
        <f>SUMIF($AN$4:$AN$22,D187,#REF!)</f>
        <v>#REF!</v>
      </c>
      <c r="K187" s="103" t="e">
        <f t="shared" si="50"/>
        <v>#REF!</v>
      </c>
      <c r="L187" s="104" t="e">
        <f>SUMIF($AN$4:$AN$22,D187,#REF!)</f>
        <v>#REF!</v>
      </c>
      <c r="M187" s="105" t="e">
        <f t="shared" si="51"/>
        <v>#REF!</v>
      </c>
      <c r="N187" s="105" t="e">
        <f t="shared" si="52"/>
        <v>#REF!</v>
      </c>
      <c r="O187" s="105" t="e">
        <f t="shared" si="53"/>
        <v>#REF!</v>
      </c>
      <c r="P187" s="105" t="e">
        <f t="shared" si="54"/>
        <v>#REF!</v>
      </c>
      <c r="Q187" s="106" t="e">
        <f t="shared" si="55"/>
        <v>#REF!</v>
      </c>
      <c r="R187" s="105" t="e">
        <f t="shared" si="55"/>
        <v>#REF!</v>
      </c>
      <c r="S187" s="105" t="e">
        <f t="shared" si="56"/>
        <v>#REF!</v>
      </c>
      <c r="T187" s="105"/>
      <c r="U187" s="105" t="e">
        <f t="shared" si="57"/>
        <v>#REF!</v>
      </c>
      <c r="V187" s="105" t="e">
        <f t="shared" si="58"/>
        <v>#REF!</v>
      </c>
      <c r="W187" s="105" t="e">
        <f t="shared" si="59"/>
        <v>#REF!</v>
      </c>
      <c r="X187" s="106" t="e">
        <f t="shared" si="60"/>
        <v>#REF!</v>
      </c>
      <c r="Y187" s="106" t="e">
        <f t="shared" si="61"/>
        <v>#REF!</v>
      </c>
      <c r="Z187" s="105" t="e">
        <f t="shared" si="62"/>
        <v>#REF!</v>
      </c>
      <c r="AA187" s="105" t="e">
        <f t="shared" si="63"/>
        <v>#REF!</v>
      </c>
      <c r="AB187" s="105"/>
      <c r="AC187" s="107" t="str">
        <f t="shared" si="64"/>
        <v>BERTAHAP</v>
      </c>
      <c r="AD187" s="108">
        <f t="shared" si="65"/>
        <v>0</v>
      </c>
      <c r="AE187" s="109">
        <v>2</v>
      </c>
      <c r="AF187" s="110"/>
      <c r="AG187" s="105" t="e">
        <f>IF(AF187&gt;#REF!,"LB","KR")</f>
        <v>#REF!</v>
      </c>
      <c r="AH187" s="110">
        <v>1187229000</v>
      </c>
      <c r="AI187" s="110">
        <v>1338196000</v>
      </c>
      <c r="AJ187" s="110">
        <v>1420733000</v>
      </c>
      <c r="AK187" s="111">
        <v>1508361000</v>
      </c>
      <c r="AL187" s="111">
        <v>1420733000</v>
      </c>
      <c r="AM187" s="110">
        <v>1508361000</v>
      </c>
      <c r="AN187" s="110" t="e">
        <f t="shared" si="46"/>
        <v>#REF!</v>
      </c>
    </row>
    <row r="188" spans="1:40">
      <c r="A188" s="3">
        <f t="shared" si="66"/>
        <v>149</v>
      </c>
      <c r="B188" s="96">
        <v>8</v>
      </c>
      <c r="C188" s="97" t="s">
        <v>173</v>
      </c>
      <c r="D188" s="96">
        <v>22</v>
      </c>
      <c r="E188" s="99"/>
      <c r="F188" s="100" t="s">
        <v>89</v>
      </c>
      <c r="G188" s="101">
        <f t="shared" si="47"/>
        <v>81</v>
      </c>
      <c r="H188" s="101">
        <f t="shared" si="48"/>
        <v>70</v>
      </c>
      <c r="I188" s="102">
        <f t="shared" si="49"/>
        <v>26438045</v>
      </c>
      <c r="J188" s="102" t="e">
        <f>SUMIF($AN$4:$AN$22,D188,#REF!)</f>
        <v>#REF!</v>
      </c>
      <c r="K188" s="103" t="e">
        <f t="shared" si="50"/>
        <v>#REF!</v>
      </c>
      <c r="L188" s="104" t="e">
        <f>SUMIF($AN$4:$AN$22,D188,#REF!)</f>
        <v>#REF!</v>
      </c>
      <c r="M188" s="105" t="e">
        <f t="shared" si="51"/>
        <v>#REF!</v>
      </c>
      <c r="N188" s="105" t="e">
        <f t="shared" si="52"/>
        <v>#REF!</v>
      </c>
      <c r="O188" s="105" t="e">
        <f t="shared" si="53"/>
        <v>#REF!</v>
      </c>
      <c r="P188" s="105" t="e">
        <f t="shared" si="54"/>
        <v>#REF!</v>
      </c>
      <c r="Q188" s="106" t="e">
        <f t="shared" si="55"/>
        <v>#REF!</v>
      </c>
      <c r="R188" s="105" t="e">
        <f t="shared" si="55"/>
        <v>#REF!</v>
      </c>
      <c r="S188" s="105" t="e">
        <f t="shared" si="56"/>
        <v>#REF!</v>
      </c>
      <c r="T188" s="105"/>
      <c r="U188" s="105" t="e">
        <f t="shared" si="57"/>
        <v>#REF!</v>
      </c>
      <c r="V188" s="105" t="e">
        <f t="shared" si="58"/>
        <v>#REF!</v>
      </c>
      <c r="W188" s="105" t="e">
        <f t="shared" si="59"/>
        <v>#REF!</v>
      </c>
      <c r="X188" s="106" t="e">
        <f t="shared" si="60"/>
        <v>#REF!</v>
      </c>
      <c r="Y188" s="106" t="e">
        <f t="shared" si="61"/>
        <v>#REF!</v>
      </c>
      <c r="Z188" s="105" t="e">
        <f t="shared" si="62"/>
        <v>#REF!</v>
      </c>
      <c r="AA188" s="105" t="e">
        <f t="shared" si="63"/>
        <v>#REF!</v>
      </c>
      <c r="AB188" s="105"/>
      <c r="AC188" s="107" t="str">
        <f t="shared" si="64"/>
        <v>BERTAHAP</v>
      </c>
      <c r="AD188" s="108">
        <f t="shared" si="65"/>
        <v>0</v>
      </c>
      <c r="AE188" s="109">
        <v>2</v>
      </c>
      <c r="AF188" s="110"/>
      <c r="AG188" s="105" t="e">
        <f>IF(AF188&gt;#REF!,"LB","KR")</f>
        <v>#REF!</v>
      </c>
      <c r="AH188" s="110">
        <v>1699616000</v>
      </c>
      <c r="AI188" s="110">
        <v>1915739000</v>
      </c>
      <c r="AJ188" s="110">
        <v>2033898000</v>
      </c>
      <c r="AK188" s="111">
        <v>2159344000</v>
      </c>
      <c r="AL188" s="111">
        <v>2033898000</v>
      </c>
      <c r="AM188" s="110">
        <v>2159344000</v>
      </c>
      <c r="AN188" s="110" t="e">
        <f t="shared" si="46"/>
        <v>#REF!</v>
      </c>
    </row>
    <row r="189" spans="1:40">
      <c r="A189" s="3">
        <f t="shared" si="66"/>
        <v>150</v>
      </c>
      <c r="B189" s="96">
        <v>1</v>
      </c>
      <c r="C189" s="97" t="s">
        <v>178</v>
      </c>
      <c r="D189" s="98" t="s">
        <v>35</v>
      </c>
      <c r="E189" s="99"/>
      <c r="F189" s="100" t="s">
        <v>42</v>
      </c>
      <c r="G189" s="101">
        <f t="shared" si="47"/>
        <v>78</v>
      </c>
      <c r="H189" s="101">
        <f t="shared" si="48"/>
        <v>66</v>
      </c>
      <c r="I189" s="102">
        <f t="shared" si="49"/>
        <v>26438045</v>
      </c>
      <c r="J189" s="102" t="e">
        <f>SUMIF($AN$4:$AN$22,D189,#REF!)</f>
        <v>#REF!</v>
      </c>
      <c r="K189" s="103" t="e">
        <f t="shared" si="50"/>
        <v>#REF!</v>
      </c>
      <c r="L189" s="104" t="e">
        <f>SUMIF($AN$4:$AN$22,D189,#REF!)</f>
        <v>#REF!</v>
      </c>
      <c r="M189" s="105" t="e">
        <f t="shared" si="51"/>
        <v>#REF!</v>
      </c>
      <c r="N189" s="105" t="e">
        <f t="shared" si="52"/>
        <v>#REF!</v>
      </c>
      <c r="O189" s="105" t="e">
        <f t="shared" si="53"/>
        <v>#REF!</v>
      </c>
      <c r="P189" s="105" t="e">
        <f t="shared" si="54"/>
        <v>#REF!</v>
      </c>
      <c r="Q189" s="106" t="e">
        <f t="shared" si="55"/>
        <v>#REF!</v>
      </c>
      <c r="R189" s="105" t="e">
        <f t="shared" si="55"/>
        <v>#REF!</v>
      </c>
      <c r="S189" s="105" t="e">
        <f t="shared" si="56"/>
        <v>#REF!</v>
      </c>
      <c r="T189" s="105"/>
      <c r="U189" s="105" t="e">
        <f t="shared" si="57"/>
        <v>#REF!</v>
      </c>
      <c r="V189" s="105" t="e">
        <f t="shared" si="58"/>
        <v>#REF!</v>
      </c>
      <c r="W189" s="105" t="e">
        <f t="shared" si="59"/>
        <v>#REF!</v>
      </c>
      <c r="X189" s="106" t="e">
        <f t="shared" si="60"/>
        <v>#REF!</v>
      </c>
      <c r="Y189" s="106" t="e">
        <f t="shared" si="61"/>
        <v>#REF!</v>
      </c>
      <c r="Z189" s="105" t="e">
        <f t="shared" si="62"/>
        <v>#REF!</v>
      </c>
      <c r="AA189" s="105" t="e">
        <f t="shared" si="63"/>
        <v>#REF!</v>
      </c>
      <c r="AB189" s="105"/>
      <c r="AC189" s="107" t="str">
        <f t="shared" si="64"/>
        <v>BERTAHAP</v>
      </c>
      <c r="AD189" s="108">
        <f t="shared" si="65"/>
        <v>0</v>
      </c>
      <c r="AE189" s="109">
        <v>2</v>
      </c>
      <c r="AF189" s="110"/>
      <c r="AG189" s="105" t="e">
        <f>IF(AF189&gt;#REF!,"LB","KR")</f>
        <v>#REF!</v>
      </c>
      <c r="AH189" s="110">
        <v>1521497000</v>
      </c>
      <c r="AI189" s="110">
        <v>1714970000</v>
      </c>
      <c r="AJ189" s="110">
        <v>1820745000</v>
      </c>
      <c r="AK189" s="111">
        <v>1933045000</v>
      </c>
      <c r="AL189" s="111">
        <v>1820745000</v>
      </c>
      <c r="AM189" s="110">
        <v>1933045000</v>
      </c>
      <c r="AN189" s="110" t="e">
        <f t="shared" si="46"/>
        <v>#REF!</v>
      </c>
    </row>
    <row r="190" spans="1:40">
      <c r="A190" s="3">
        <f t="shared" si="66"/>
        <v>151</v>
      </c>
      <c r="B190" s="96">
        <v>2</v>
      </c>
      <c r="C190" s="97" t="s">
        <v>178</v>
      </c>
      <c r="D190" s="98" t="s">
        <v>41</v>
      </c>
      <c r="E190" s="99"/>
      <c r="F190" s="100" t="s">
        <v>45</v>
      </c>
      <c r="G190" s="101">
        <f t="shared" si="47"/>
        <v>60</v>
      </c>
      <c r="H190" s="101">
        <f t="shared" si="48"/>
        <v>52</v>
      </c>
      <c r="I190" s="102">
        <f t="shared" si="49"/>
        <v>26438045</v>
      </c>
      <c r="J190" s="102" t="e">
        <f>SUMIF($AN$4:$AN$22,D190,#REF!)</f>
        <v>#REF!</v>
      </c>
      <c r="K190" s="103" t="e">
        <f t="shared" si="50"/>
        <v>#REF!</v>
      </c>
      <c r="L190" s="104" t="e">
        <f>SUMIF($AN$4:$AN$22,D190,#REF!)</f>
        <v>#REF!</v>
      </c>
      <c r="M190" s="105" t="e">
        <f t="shared" si="51"/>
        <v>#REF!</v>
      </c>
      <c r="N190" s="105" t="e">
        <f t="shared" si="52"/>
        <v>#REF!</v>
      </c>
      <c r="O190" s="105" t="e">
        <f t="shared" si="53"/>
        <v>#REF!</v>
      </c>
      <c r="P190" s="105" t="e">
        <f t="shared" si="54"/>
        <v>#REF!</v>
      </c>
      <c r="Q190" s="106" t="e">
        <f t="shared" si="55"/>
        <v>#REF!</v>
      </c>
      <c r="R190" s="105" t="e">
        <f t="shared" si="55"/>
        <v>#REF!</v>
      </c>
      <c r="S190" s="105" t="e">
        <f t="shared" si="56"/>
        <v>#REF!</v>
      </c>
      <c r="T190" s="105"/>
      <c r="U190" s="105" t="e">
        <f t="shared" si="57"/>
        <v>#REF!</v>
      </c>
      <c r="V190" s="105" t="e">
        <f t="shared" si="58"/>
        <v>#REF!</v>
      </c>
      <c r="W190" s="105" t="e">
        <f t="shared" si="59"/>
        <v>#REF!</v>
      </c>
      <c r="X190" s="106" t="e">
        <f t="shared" si="60"/>
        <v>#REF!</v>
      </c>
      <c r="Y190" s="106" t="e">
        <f t="shared" si="61"/>
        <v>#REF!</v>
      </c>
      <c r="Z190" s="105" t="e">
        <f t="shared" si="62"/>
        <v>#REF!</v>
      </c>
      <c r="AA190" s="105" t="e">
        <f t="shared" si="63"/>
        <v>#REF!</v>
      </c>
      <c r="AB190" s="105"/>
      <c r="AC190" s="107" t="str">
        <f t="shared" si="64"/>
        <v>BERTAHAP</v>
      </c>
      <c r="AD190" s="108">
        <f t="shared" si="65"/>
        <v>0</v>
      </c>
      <c r="AE190" s="109">
        <v>2</v>
      </c>
      <c r="AF190" s="110"/>
      <c r="AG190" s="105" t="e">
        <f>IF(AF190&gt;#REF!,"LB","KR")</f>
        <v>#REF!</v>
      </c>
      <c r="AH190" s="110">
        <v>1198755000</v>
      </c>
      <c r="AI190" s="110">
        <v>1351188000</v>
      </c>
      <c r="AJ190" s="110">
        <v>1434527000</v>
      </c>
      <c r="AK190" s="111">
        <v>1523005000</v>
      </c>
      <c r="AL190" s="111">
        <v>1434527000</v>
      </c>
      <c r="AM190" s="110">
        <v>1523005000</v>
      </c>
      <c r="AN190" s="110" t="e">
        <f t="shared" si="46"/>
        <v>#REF!</v>
      </c>
    </row>
    <row r="191" spans="1:40">
      <c r="A191" s="3">
        <f t="shared" si="66"/>
        <v>152</v>
      </c>
      <c r="B191" s="96">
        <v>3</v>
      </c>
      <c r="C191" s="97" t="s">
        <v>178</v>
      </c>
      <c r="D191" s="98">
        <v>10</v>
      </c>
      <c r="E191" s="99"/>
      <c r="F191" s="100" t="s">
        <v>48</v>
      </c>
      <c r="G191" s="101">
        <f t="shared" si="47"/>
        <v>74</v>
      </c>
      <c r="H191" s="101">
        <f t="shared" si="48"/>
        <v>63</v>
      </c>
      <c r="I191" s="102">
        <f t="shared" si="49"/>
        <v>26438045</v>
      </c>
      <c r="J191" s="102" t="e">
        <f>SUMIF($AN$4:$AN$22,D191,#REF!)</f>
        <v>#REF!</v>
      </c>
      <c r="K191" s="103" t="e">
        <f t="shared" si="50"/>
        <v>#REF!</v>
      </c>
      <c r="L191" s="104" t="e">
        <f>SUMIF($AN$4:$AN$22,D191,#REF!)</f>
        <v>#REF!</v>
      </c>
      <c r="M191" s="105" t="e">
        <f t="shared" si="51"/>
        <v>#REF!</v>
      </c>
      <c r="N191" s="105" t="e">
        <f t="shared" si="52"/>
        <v>#REF!</v>
      </c>
      <c r="O191" s="105" t="e">
        <f t="shared" si="53"/>
        <v>#REF!</v>
      </c>
      <c r="P191" s="105" t="e">
        <f t="shared" si="54"/>
        <v>#REF!</v>
      </c>
      <c r="Q191" s="106" t="e">
        <f t="shared" si="55"/>
        <v>#REF!</v>
      </c>
      <c r="R191" s="105" t="e">
        <f t="shared" si="55"/>
        <v>#REF!</v>
      </c>
      <c r="S191" s="105" t="e">
        <f t="shared" si="56"/>
        <v>#REF!</v>
      </c>
      <c r="T191" s="105"/>
      <c r="U191" s="105" t="e">
        <f t="shared" si="57"/>
        <v>#REF!</v>
      </c>
      <c r="V191" s="105" t="e">
        <f t="shared" si="58"/>
        <v>#REF!</v>
      </c>
      <c r="W191" s="105" t="e">
        <f t="shared" si="59"/>
        <v>#REF!</v>
      </c>
      <c r="X191" s="106" t="e">
        <f t="shared" si="60"/>
        <v>#REF!</v>
      </c>
      <c r="Y191" s="106" t="e">
        <f t="shared" si="61"/>
        <v>#REF!</v>
      </c>
      <c r="Z191" s="105" t="e">
        <f t="shared" si="62"/>
        <v>#REF!</v>
      </c>
      <c r="AA191" s="105" t="e">
        <f t="shared" si="63"/>
        <v>#REF!</v>
      </c>
      <c r="AB191" s="105"/>
      <c r="AC191" s="107" t="str">
        <f t="shared" si="64"/>
        <v>BERTAHAP</v>
      </c>
      <c r="AD191" s="108">
        <f t="shared" si="65"/>
        <v>0</v>
      </c>
      <c r="AE191" s="109">
        <v>2</v>
      </c>
      <c r="AF191" s="110"/>
      <c r="AG191" s="105" t="e">
        <f>IF(AF191&gt;#REF!,"LB","KR")</f>
        <v>#REF!</v>
      </c>
      <c r="AH191" s="110">
        <v>1452338000</v>
      </c>
      <c r="AI191" s="110">
        <v>1637017000</v>
      </c>
      <c r="AJ191" s="110">
        <v>1737984000</v>
      </c>
      <c r="AK191" s="111">
        <v>1845179000</v>
      </c>
      <c r="AL191" s="111">
        <v>1737984000</v>
      </c>
      <c r="AM191" s="110">
        <v>1845179000</v>
      </c>
      <c r="AN191" s="110" t="e">
        <f t="shared" si="46"/>
        <v>#REF!</v>
      </c>
    </row>
    <row r="192" spans="1:40">
      <c r="A192" s="3">
        <f t="shared" si="66"/>
        <v>153</v>
      </c>
      <c r="B192" s="96">
        <v>4</v>
      </c>
      <c r="C192" s="97" t="s">
        <v>178</v>
      </c>
      <c r="D192" s="96">
        <v>12</v>
      </c>
      <c r="E192" s="99"/>
      <c r="F192" s="100" t="s">
        <v>50</v>
      </c>
      <c r="G192" s="101">
        <f t="shared" si="47"/>
        <v>67</v>
      </c>
      <c r="H192" s="101">
        <f t="shared" si="48"/>
        <v>57</v>
      </c>
      <c r="I192" s="102">
        <f t="shared" si="49"/>
        <v>26438045</v>
      </c>
      <c r="J192" s="102" t="e">
        <f>SUMIF($AN$4:$AN$22,D192,#REF!)</f>
        <v>#REF!</v>
      </c>
      <c r="K192" s="103" t="e">
        <f t="shared" si="50"/>
        <v>#REF!</v>
      </c>
      <c r="L192" s="104" t="e">
        <f>SUMIF($AN$4:$AN$22,D192,#REF!)</f>
        <v>#REF!</v>
      </c>
      <c r="M192" s="105" t="e">
        <f t="shared" si="51"/>
        <v>#REF!</v>
      </c>
      <c r="N192" s="105" t="e">
        <f t="shared" si="52"/>
        <v>#REF!</v>
      </c>
      <c r="O192" s="105" t="e">
        <f t="shared" si="53"/>
        <v>#REF!</v>
      </c>
      <c r="P192" s="105" t="e">
        <f t="shared" si="54"/>
        <v>#REF!</v>
      </c>
      <c r="Q192" s="106" t="e">
        <f t="shared" si="55"/>
        <v>#REF!</v>
      </c>
      <c r="R192" s="105" t="e">
        <f t="shared" si="55"/>
        <v>#REF!</v>
      </c>
      <c r="S192" s="105" t="e">
        <f t="shared" si="56"/>
        <v>#REF!</v>
      </c>
      <c r="T192" s="105"/>
      <c r="U192" s="105" t="e">
        <f t="shared" si="57"/>
        <v>#REF!</v>
      </c>
      <c r="V192" s="105" t="e">
        <f t="shared" si="58"/>
        <v>#REF!</v>
      </c>
      <c r="W192" s="105" t="e">
        <f t="shared" si="59"/>
        <v>#REF!</v>
      </c>
      <c r="X192" s="106" t="e">
        <f t="shared" si="60"/>
        <v>#REF!</v>
      </c>
      <c r="Y192" s="106" t="e">
        <f t="shared" si="61"/>
        <v>#REF!</v>
      </c>
      <c r="Z192" s="105" t="e">
        <f t="shared" si="62"/>
        <v>#REF!</v>
      </c>
      <c r="AA192" s="105" t="e">
        <f t="shared" si="63"/>
        <v>#REF!</v>
      </c>
      <c r="AB192" s="105"/>
      <c r="AC192" s="107" t="str">
        <f t="shared" si="64"/>
        <v>BERTAHAP</v>
      </c>
      <c r="AD192" s="108">
        <f t="shared" si="65"/>
        <v>0</v>
      </c>
      <c r="AE192" s="109">
        <v>2</v>
      </c>
      <c r="AF192" s="110"/>
      <c r="AG192" s="105" t="e">
        <f>IF(AF192&gt;#REF!,"LB","KR")</f>
        <v>#REF!</v>
      </c>
      <c r="AH192" s="110">
        <v>1314020000</v>
      </c>
      <c r="AI192" s="110">
        <v>1481110000</v>
      </c>
      <c r="AJ192" s="110">
        <v>1572462000</v>
      </c>
      <c r="AK192" s="111">
        <v>1669448000</v>
      </c>
      <c r="AL192" s="111">
        <v>1572462000</v>
      </c>
      <c r="AM192" s="110">
        <v>1669448000</v>
      </c>
      <c r="AN192" s="110" t="e">
        <f t="shared" si="46"/>
        <v>#REF!</v>
      </c>
    </row>
    <row r="193" spans="1:40">
      <c r="A193" s="3">
        <f t="shared" si="66"/>
        <v>154</v>
      </c>
      <c r="B193" s="96">
        <v>5</v>
      </c>
      <c r="C193" s="97" t="s">
        <v>178</v>
      </c>
      <c r="D193" s="98">
        <v>16</v>
      </c>
      <c r="E193" s="99"/>
      <c r="F193" s="100" t="s">
        <v>52</v>
      </c>
      <c r="G193" s="101">
        <f t="shared" si="47"/>
        <v>71</v>
      </c>
      <c r="H193" s="101">
        <f t="shared" si="48"/>
        <v>63</v>
      </c>
      <c r="I193" s="102">
        <f t="shared" si="49"/>
        <v>26438045</v>
      </c>
      <c r="J193" s="102" t="e">
        <f>SUMIF($AN$4:$AN$22,D193,#REF!)</f>
        <v>#REF!</v>
      </c>
      <c r="K193" s="103" t="e">
        <f t="shared" si="50"/>
        <v>#REF!</v>
      </c>
      <c r="L193" s="104" t="e">
        <f>SUMIF($AN$4:$AN$22,D193,#REF!)</f>
        <v>#REF!</v>
      </c>
      <c r="M193" s="105" t="e">
        <f t="shared" si="51"/>
        <v>#REF!</v>
      </c>
      <c r="N193" s="105" t="e">
        <f t="shared" si="52"/>
        <v>#REF!</v>
      </c>
      <c r="O193" s="105" t="e">
        <f t="shared" si="53"/>
        <v>#REF!</v>
      </c>
      <c r="P193" s="105" t="e">
        <f t="shared" si="54"/>
        <v>#REF!</v>
      </c>
      <c r="Q193" s="106" t="e">
        <f t="shared" si="55"/>
        <v>#REF!</v>
      </c>
      <c r="R193" s="105" t="e">
        <f t="shared" si="55"/>
        <v>#REF!</v>
      </c>
      <c r="S193" s="105" t="e">
        <f t="shared" si="56"/>
        <v>#REF!</v>
      </c>
      <c r="T193" s="105"/>
      <c r="U193" s="105" t="e">
        <f t="shared" si="57"/>
        <v>#REF!</v>
      </c>
      <c r="V193" s="105" t="e">
        <f t="shared" si="58"/>
        <v>#REF!</v>
      </c>
      <c r="W193" s="105" t="e">
        <f t="shared" si="59"/>
        <v>#REF!</v>
      </c>
      <c r="X193" s="106" t="e">
        <f t="shared" si="60"/>
        <v>#REF!</v>
      </c>
      <c r="Y193" s="106" t="e">
        <f t="shared" si="61"/>
        <v>#REF!</v>
      </c>
      <c r="Z193" s="105" t="e">
        <f t="shared" si="62"/>
        <v>#REF!</v>
      </c>
      <c r="AA193" s="105" t="e">
        <f t="shared" si="63"/>
        <v>#REF!</v>
      </c>
      <c r="AB193" s="105"/>
      <c r="AC193" s="107" t="str">
        <f t="shared" si="64"/>
        <v>BERTAHAP</v>
      </c>
      <c r="AD193" s="108">
        <f t="shared" si="65"/>
        <v>0</v>
      </c>
      <c r="AE193" s="109">
        <v>2</v>
      </c>
      <c r="AF193" s="110"/>
      <c r="AG193" s="105" t="e">
        <f>IF(AF193&gt;#REF!,"LB","KR")</f>
        <v>#REF!</v>
      </c>
      <c r="AH193" s="110">
        <v>1452338000</v>
      </c>
      <c r="AI193" s="110">
        <v>1637017000</v>
      </c>
      <c r="AJ193" s="110">
        <v>1737984000</v>
      </c>
      <c r="AK193" s="111">
        <v>1845179000</v>
      </c>
      <c r="AL193" s="111">
        <v>1737984000</v>
      </c>
      <c r="AM193" s="110">
        <v>1845179000</v>
      </c>
      <c r="AN193" s="110" t="e">
        <f t="shared" si="46"/>
        <v>#REF!</v>
      </c>
    </row>
    <row r="194" spans="1:40">
      <c r="A194" s="3">
        <f t="shared" si="66"/>
        <v>155</v>
      </c>
      <c r="B194" s="96">
        <v>6</v>
      </c>
      <c r="C194" s="97" t="s">
        <v>178</v>
      </c>
      <c r="D194" s="96">
        <v>18</v>
      </c>
      <c r="E194" s="99"/>
      <c r="F194" s="100" t="s">
        <v>54</v>
      </c>
      <c r="G194" s="101">
        <f t="shared" si="47"/>
        <v>97</v>
      </c>
      <c r="H194" s="101">
        <f t="shared" si="48"/>
        <v>85</v>
      </c>
      <c r="I194" s="102">
        <f t="shared" si="49"/>
        <v>26438045</v>
      </c>
      <c r="J194" s="102" t="e">
        <f>SUMIF($AN$4:$AN$22,D194,#REF!)</f>
        <v>#REF!</v>
      </c>
      <c r="K194" s="103" t="e">
        <f t="shared" si="50"/>
        <v>#REF!</v>
      </c>
      <c r="L194" s="104" t="e">
        <f>SUMIF($AN$4:$AN$22,D194,#REF!)</f>
        <v>#REF!</v>
      </c>
      <c r="M194" s="105" t="e">
        <f t="shared" si="51"/>
        <v>#REF!</v>
      </c>
      <c r="N194" s="105" t="e">
        <f t="shared" si="52"/>
        <v>#REF!</v>
      </c>
      <c r="O194" s="105" t="e">
        <f t="shared" si="53"/>
        <v>#REF!</v>
      </c>
      <c r="P194" s="105" t="e">
        <f t="shared" si="54"/>
        <v>#REF!</v>
      </c>
      <c r="Q194" s="106" t="e">
        <f t="shared" si="55"/>
        <v>#REF!</v>
      </c>
      <c r="R194" s="105" t="e">
        <f t="shared" si="55"/>
        <v>#REF!</v>
      </c>
      <c r="S194" s="105" t="e">
        <f t="shared" si="56"/>
        <v>#REF!</v>
      </c>
      <c r="T194" s="105"/>
      <c r="U194" s="105" t="e">
        <f t="shared" si="57"/>
        <v>#REF!</v>
      </c>
      <c r="V194" s="105" t="e">
        <f t="shared" si="58"/>
        <v>#REF!</v>
      </c>
      <c r="W194" s="105" t="e">
        <f t="shared" si="59"/>
        <v>#REF!</v>
      </c>
      <c r="X194" s="106" t="e">
        <f t="shared" si="60"/>
        <v>#REF!</v>
      </c>
      <c r="Y194" s="106" t="e">
        <f t="shared" si="61"/>
        <v>#REF!</v>
      </c>
      <c r="Z194" s="105" t="e">
        <f t="shared" si="62"/>
        <v>#REF!</v>
      </c>
      <c r="AA194" s="105" t="e">
        <f t="shared" si="63"/>
        <v>#REF!</v>
      </c>
      <c r="AB194" s="105"/>
      <c r="AC194" s="107" t="str">
        <f t="shared" si="64"/>
        <v>BERTAHAP</v>
      </c>
      <c r="AD194" s="108">
        <f t="shared" si="65"/>
        <v>0</v>
      </c>
      <c r="AE194" s="109">
        <v>2</v>
      </c>
      <c r="AF194" s="110"/>
      <c r="AG194" s="105" t="e">
        <f>IF(AF194&gt;#REF!,"LB","KR")</f>
        <v>#REF!</v>
      </c>
      <c r="AH194" s="110">
        <v>1959503000</v>
      </c>
      <c r="AI194" s="110">
        <v>2208673000</v>
      </c>
      <c r="AJ194" s="110">
        <v>2344899000</v>
      </c>
      <c r="AK194" s="111">
        <v>2489527000</v>
      </c>
      <c r="AL194" s="111">
        <v>2344899000</v>
      </c>
      <c r="AM194" s="110">
        <v>2489527000</v>
      </c>
      <c r="AN194" s="110" t="e">
        <f t="shared" si="46"/>
        <v>#REF!</v>
      </c>
    </row>
    <row r="195" spans="1:40">
      <c r="A195" s="3">
        <f t="shared" si="66"/>
        <v>156</v>
      </c>
      <c r="B195" s="96">
        <v>7</v>
      </c>
      <c r="C195" s="97" t="s">
        <v>178</v>
      </c>
      <c r="D195" s="96">
        <v>20</v>
      </c>
      <c r="E195" s="99"/>
      <c r="F195" s="100" t="s">
        <v>70</v>
      </c>
      <c r="G195" s="101">
        <f t="shared" si="47"/>
        <v>60</v>
      </c>
      <c r="H195" s="101">
        <f t="shared" si="48"/>
        <v>51</v>
      </c>
      <c r="I195" s="102">
        <f t="shared" si="49"/>
        <v>26438045</v>
      </c>
      <c r="J195" s="102" t="e">
        <f>SUMIF($AN$4:$AN$22,D195,#REF!)</f>
        <v>#REF!</v>
      </c>
      <c r="K195" s="103" t="e">
        <f t="shared" si="50"/>
        <v>#REF!</v>
      </c>
      <c r="L195" s="104" t="e">
        <f>SUMIF($AN$4:$AN$22,D195,#REF!)</f>
        <v>#REF!</v>
      </c>
      <c r="M195" s="105" t="e">
        <f t="shared" si="51"/>
        <v>#REF!</v>
      </c>
      <c r="N195" s="105" t="e">
        <f t="shared" si="52"/>
        <v>#REF!</v>
      </c>
      <c r="O195" s="105" t="e">
        <f t="shared" si="53"/>
        <v>#REF!</v>
      </c>
      <c r="P195" s="105" t="e">
        <f t="shared" si="54"/>
        <v>#REF!</v>
      </c>
      <c r="Q195" s="106" t="e">
        <f t="shared" si="55"/>
        <v>#REF!</v>
      </c>
      <c r="R195" s="105" t="e">
        <f t="shared" si="55"/>
        <v>#REF!</v>
      </c>
      <c r="S195" s="105" t="e">
        <f t="shared" si="56"/>
        <v>#REF!</v>
      </c>
      <c r="T195" s="105"/>
      <c r="U195" s="105" t="e">
        <f t="shared" si="57"/>
        <v>#REF!</v>
      </c>
      <c r="V195" s="105" t="e">
        <f t="shared" si="58"/>
        <v>#REF!</v>
      </c>
      <c r="W195" s="105" t="e">
        <f t="shared" si="59"/>
        <v>#REF!</v>
      </c>
      <c r="X195" s="106" t="e">
        <f t="shared" si="60"/>
        <v>#REF!</v>
      </c>
      <c r="Y195" s="106" t="e">
        <f t="shared" si="61"/>
        <v>#REF!</v>
      </c>
      <c r="Z195" s="105" t="e">
        <f t="shared" si="62"/>
        <v>#REF!</v>
      </c>
      <c r="AA195" s="105" t="e">
        <f t="shared" si="63"/>
        <v>#REF!</v>
      </c>
      <c r="AB195" s="105"/>
      <c r="AC195" s="107" t="str">
        <f t="shared" si="64"/>
        <v>BERTAHAP</v>
      </c>
      <c r="AD195" s="108">
        <f t="shared" si="65"/>
        <v>0</v>
      </c>
      <c r="AE195" s="109">
        <v>2</v>
      </c>
      <c r="AF195" s="110"/>
      <c r="AG195" s="105" t="e">
        <f>IF(AF195&gt;#REF!,"LB","KR")</f>
        <v>#REF!</v>
      </c>
      <c r="AH195" s="110">
        <v>1175702000</v>
      </c>
      <c r="AI195" s="110">
        <v>1325204000</v>
      </c>
      <c r="AJ195" s="110">
        <v>1406940000</v>
      </c>
      <c r="AK195" s="111">
        <v>1493717000</v>
      </c>
      <c r="AL195" s="111">
        <v>1406940000</v>
      </c>
      <c r="AM195" s="110">
        <v>1493717000</v>
      </c>
      <c r="AN195" s="110" t="e">
        <f t="shared" si="46"/>
        <v>#REF!</v>
      </c>
    </row>
    <row r="196" spans="1:40">
      <c r="A196" s="3">
        <f t="shared" si="66"/>
        <v>157</v>
      </c>
      <c r="B196" s="96">
        <v>8</v>
      </c>
      <c r="C196" s="97" t="s">
        <v>178</v>
      </c>
      <c r="D196" s="96">
        <v>22</v>
      </c>
      <c r="E196" s="99"/>
      <c r="F196" s="100" t="s">
        <v>89</v>
      </c>
      <c r="G196" s="101">
        <f t="shared" si="47"/>
        <v>81</v>
      </c>
      <c r="H196" s="101">
        <f t="shared" si="48"/>
        <v>70</v>
      </c>
      <c r="I196" s="102">
        <f t="shared" si="49"/>
        <v>26438045</v>
      </c>
      <c r="J196" s="102" t="e">
        <f>SUMIF($AN$4:$AN$22,D196,#REF!)</f>
        <v>#REF!</v>
      </c>
      <c r="K196" s="103" t="e">
        <f t="shared" si="50"/>
        <v>#REF!</v>
      </c>
      <c r="L196" s="104" t="e">
        <f>SUMIF($AN$4:$AN$22,D196,#REF!)</f>
        <v>#REF!</v>
      </c>
      <c r="M196" s="105" t="e">
        <f t="shared" si="51"/>
        <v>#REF!</v>
      </c>
      <c r="N196" s="105" t="e">
        <f t="shared" si="52"/>
        <v>#REF!</v>
      </c>
      <c r="O196" s="105" t="e">
        <f t="shared" si="53"/>
        <v>#REF!</v>
      </c>
      <c r="P196" s="105" t="e">
        <f t="shared" si="54"/>
        <v>#REF!</v>
      </c>
      <c r="Q196" s="106" t="e">
        <f t="shared" si="55"/>
        <v>#REF!</v>
      </c>
      <c r="R196" s="105" t="e">
        <f t="shared" si="55"/>
        <v>#REF!</v>
      </c>
      <c r="S196" s="105" t="e">
        <f t="shared" si="56"/>
        <v>#REF!</v>
      </c>
      <c r="T196" s="105"/>
      <c r="U196" s="105" t="e">
        <f t="shared" si="57"/>
        <v>#REF!</v>
      </c>
      <c r="V196" s="105" t="e">
        <f t="shared" si="58"/>
        <v>#REF!</v>
      </c>
      <c r="W196" s="105" t="e">
        <f t="shared" si="59"/>
        <v>#REF!</v>
      </c>
      <c r="X196" s="106" t="e">
        <f t="shared" si="60"/>
        <v>#REF!</v>
      </c>
      <c r="Y196" s="106" t="e">
        <f t="shared" si="61"/>
        <v>#REF!</v>
      </c>
      <c r="Z196" s="105" t="e">
        <f t="shared" si="62"/>
        <v>#REF!</v>
      </c>
      <c r="AA196" s="105" t="e">
        <f t="shared" si="63"/>
        <v>#REF!</v>
      </c>
      <c r="AB196" s="105"/>
      <c r="AC196" s="107" t="str">
        <f t="shared" si="64"/>
        <v>BERTAHAP</v>
      </c>
      <c r="AD196" s="108">
        <f t="shared" si="65"/>
        <v>0</v>
      </c>
      <c r="AE196" s="109">
        <v>2</v>
      </c>
      <c r="AF196" s="110"/>
      <c r="AG196" s="105" t="e">
        <f>IF(AF196&gt;#REF!,"LB","KR")</f>
        <v>#REF!</v>
      </c>
      <c r="AH196" s="110">
        <v>1683115000</v>
      </c>
      <c r="AI196" s="110">
        <v>1897140000</v>
      </c>
      <c r="AJ196" s="110">
        <v>2014151000</v>
      </c>
      <c r="AK196" s="111">
        <v>2138380000</v>
      </c>
      <c r="AL196" s="111">
        <v>2014151000</v>
      </c>
      <c r="AM196" s="110">
        <v>2138380000</v>
      </c>
      <c r="AN196" s="110" t="e">
        <f t="shared" si="46"/>
        <v>#REF!</v>
      </c>
    </row>
    <row r="197" spans="1:40">
      <c r="A197" s="3">
        <f t="shared" si="66"/>
        <v>158</v>
      </c>
      <c r="B197" s="96">
        <v>1</v>
      </c>
      <c r="C197" s="97" t="s">
        <v>180</v>
      </c>
      <c r="D197" s="98" t="s">
        <v>35</v>
      </c>
      <c r="E197" s="99"/>
      <c r="F197" s="100" t="s">
        <v>42</v>
      </c>
      <c r="G197" s="101">
        <f t="shared" si="47"/>
        <v>78</v>
      </c>
      <c r="H197" s="101">
        <f t="shared" si="48"/>
        <v>66</v>
      </c>
      <c r="I197" s="102">
        <f t="shared" si="49"/>
        <v>26438045</v>
      </c>
      <c r="J197" s="102" t="e">
        <f>SUMIF($AN$4:$AN$22,D197,#REF!)</f>
        <v>#REF!</v>
      </c>
      <c r="K197" s="103" t="e">
        <f t="shared" si="50"/>
        <v>#REF!</v>
      </c>
      <c r="L197" s="104" t="e">
        <f>SUMIF($AN$4:$AN$22,D197,#REF!)</f>
        <v>#REF!</v>
      </c>
      <c r="M197" s="105" t="e">
        <f t="shared" si="51"/>
        <v>#REF!</v>
      </c>
      <c r="N197" s="105" t="e">
        <f t="shared" si="52"/>
        <v>#REF!</v>
      </c>
      <c r="O197" s="105" t="e">
        <f t="shared" si="53"/>
        <v>#REF!</v>
      </c>
      <c r="P197" s="105" t="e">
        <f t="shared" si="54"/>
        <v>#REF!</v>
      </c>
      <c r="Q197" s="106" t="e">
        <f t="shared" si="55"/>
        <v>#REF!</v>
      </c>
      <c r="R197" s="105" t="e">
        <f t="shared" si="55"/>
        <v>#REF!</v>
      </c>
      <c r="S197" s="105" t="e">
        <f t="shared" si="56"/>
        <v>#REF!</v>
      </c>
      <c r="T197" s="105"/>
      <c r="U197" s="105" t="e">
        <f t="shared" si="57"/>
        <v>#REF!</v>
      </c>
      <c r="V197" s="105" t="e">
        <f t="shared" si="58"/>
        <v>#REF!</v>
      </c>
      <c r="W197" s="105" t="e">
        <f t="shared" si="59"/>
        <v>#REF!</v>
      </c>
      <c r="X197" s="106" t="e">
        <f t="shared" si="60"/>
        <v>#REF!</v>
      </c>
      <c r="Y197" s="106" t="e">
        <f t="shared" si="61"/>
        <v>#REF!</v>
      </c>
      <c r="Z197" s="105" t="e">
        <f t="shared" si="62"/>
        <v>#REF!</v>
      </c>
      <c r="AA197" s="105" t="e">
        <f t="shared" si="63"/>
        <v>#REF!</v>
      </c>
      <c r="AB197" s="105"/>
      <c r="AC197" s="107" t="str">
        <f t="shared" si="64"/>
        <v>BERTAHAP</v>
      </c>
      <c r="AD197" s="108">
        <f t="shared" si="65"/>
        <v>0</v>
      </c>
      <c r="AE197" s="109">
        <v>2</v>
      </c>
      <c r="AF197" s="110"/>
      <c r="AG197" s="105" t="e">
        <f>IF(AF197&gt;#REF!,"LB","KR")</f>
        <v>#REF!</v>
      </c>
      <c r="AH197" s="110">
        <v>1521497000</v>
      </c>
      <c r="AI197" s="110">
        <v>1714970000</v>
      </c>
      <c r="AJ197" s="110">
        <v>1820745000</v>
      </c>
      <c r="AK197" s="111">
        <v>1933045000</v>
      </c>
      <c r="AL197" s="111">
        <v>1820745000</v>
      </c>
      <c r="AM197" s="110">
        <v>1933045000</v>
      </c>
      <c r="AN197" s="110" t="e">
        <f t="shared" si="46"/>
        <v>#REF!</v>
      </c>
    </row>
    <row r="198" spans="1:40">
      <c r="A198" s="3">
        <f t="shared" si="66"/>
        <v>159</v>
      </c>
      <c r="B198" s="96">
        <v>2</v>
      </c>
      <c r="C198" s="97" t="s">
        <v>180</v>
      </c>
      <c r="D198" s="98" t="s">
        <v>41</v>
      </c>
      <c r="E198" s="99"/>
      <c r="F198" s="100" t="s">
        <v>45</v>
      </c>
      <c r="G198" s="101">
        <f t="shared" si="47"/>
        <v>60</v>
      </c>
      <c r="H198" s="101">
        <f t="shared" si="48"/>
        <v>52</v>
      </c>
      <c r="I198" s="102">
        <f t="shared" si="49"/>
        <v>26438045</v>
      </c>
      <c r="J198" s="102" t="e">
        <f>SUMIF($AN$4:$AN$22,D198,#REF!)</f>
        <v>#REF!</v>
      </c>
      <c r="K198" s="103" t="e">
        <f t="shared" si="50"/>
        <v>#REF!</v>
      </c>
      <c r="L198" s="104" t="e">
        <f>SUMIF($AN$4:$AN$22,D198,#REF!)</f>
        <v>#REF!</v>
      </c>
      <c r="M198" s="105" t="e">
        <f t="shared" si="51"/>
        <v>#REF!</v>
      </c>
      <c r="N198" s="105" t="e">
        <f t="shared" si="52"/>
        <v>#REF!</v>
      </c>
      <c r="O198" s="105" t="e">
        <f t="shared" si="53"/>
        <v>#REF!</v>
      </c>
      <c r="P198" s="105" t="e">
        <f t="shared" si="54"/>
        <v>#REF!</v>
      </c>
      <c r="Q198" s="106" t="e">
        <f t="shared" si="55"/>
        <v>#REF!</v>
      </c>
      <c r="R198" s="105" t="e">
        <f t="shared" si="55"/>
        <v>#REF!</v>
      </c>
      <c r="S198" s="105" t="e">
        <f t="shared" si="56"/>
        <v>#REF!</v>
      </c>
      <c r="T198" s="105"/>
      <c r="U198" s="105" t="e">
        <f t="shared" si="57"/>
        <v>#REF!</v>
      </c>
      <c r="V198" s="105" t="e">
        <f t="shared" si="58"/>
        <v>#REF!</v>
      </c>
      <c r="W198" s="105" t="e">
        <f t="shared" si="59"/>
        <v>#REF!</v>
      </c>
      <c r="X198" s="106" t="e">
        <f t="shared" si="60"/>
        <v>#REF!</v>
      </c>
      <c r="Y198" s="106" t="e">
        <f t="shared" si="61"/>
        <v>#REF!</v>
      </c>
      <c r="Z198" s="105" t="e">
        <f t="shared" si="62"/>
        <v>#REF!</v>
      </c>
      <c r="AA198" s="105" t="e">
        <f t="shared" si="63"/>
        <v>#REF!</v>
      </c>
      <c r="AB198" s="105"/>
      <c r="AC198" s="107" t="str">
        <f t="shared" si="64"/>
        <v>BERTAHAP</v>
      </c>
      <c r="AD198" s="108">
        <f t="shared" si="65"/>
        <v>0</v>
      </c>
      <c r="AE198" s="109">
        <v>2</v>
      </c>
      <c r="AF198" s="110"/>
      <c r="AG198" s="105" t="e">
        <f>IF(AF198&gt;#REF!,"LB","KR")</f>
        <v>#REF!</v>
      </c>
      <c r="AH198" s="110">
        <v>1210508000</v>
      </c>
      <c r="AI198" s="110">
        <v>1364435000</v>
      </c>
      <c r="AJ198" s="110">
        <v>1448591000</v>
      </c>
      <c r="AK198" s="111">
        <v>1537937000</v>
      </c>
      <c r="AL198" s="111">
        <v>1448591000</v>
      </c>
      <c r="AM198" s="110">
        <v>1537937000</v>
      </c>
      <c r="AN198" s="110" t="e">
        <f t="shared" si="46"/>
        <v>#REF!</v>
      </c>
    </row>
    <row r="199" spans="1:40">
      <c r="A199" s="3">
        <f t="shared" si="66"/>
        <v>160</v>
      </c>
      <c r="B199" s="96">
        <v>3</v>
      </c>
      <c r="C199" s="97" t="s">
        <v>180</v>
      </c>
      <c r="D199" s="98">
        <v>10</v>
      </c>
      <c r="E199" s="99"/>
      <c r="F199" s="100" t="s">
        <v>48</v>
      </c>
      <c r="G199" s="101">
        <f t="shared" si="47"/>
        <v>74</v>
      </c>
      <c r="H199" s="101">
        <f t="shared" si="48"/>
        <v>63</v>
      </c>
      <c r="I199" s="102">
        <f t="shared" si="49"/>
        <v>26438045</v>
      </c>
      <c r="J199" s="102" t="e">
        <f>SUMIF($AN$4:$AN$22,D199,#REF!)</f>
        <v>#REF!</v>
      </c>
      <c r="K199" s="103" t="e">
        <f t="shared" si="50"/>
        <v>#REF!</v>
      </c>
      <c r="L199" s="104" t="e">
        <f>SUMIF($AN$4:$AN$22,D199,#REF!)</f>
        <v>#REF!</v>
      </c>
      <c r="M199" s="105" t="e">
        <f t="shared" si="51"/>
        <v>#REF!</v>
      </c>
      <c r="N199" s="105" t="e">
        <f t="shared" si="52"/>
        <v>#REF!</v>
      </c>
      <c r="O199" s="105" t="e">
        <f t="shared" si="53"/>
        <v>#REF!</v>
      </c>
      <c r="P199" s="105" t="e">
        <f t="shared" si="54"/>
        <v>#REF!</v>
      </c>
      <c r="Q199" s="106" t="e">
        <f t="shared" si="55"/>
        <v>#REF!</v>
      </c>
      <c r="R199" s="105" t="e">
        <f t="shared" si="55"/>
        <v>#REF!</v>
      </c>
      <c r="S199" s="105" t="e">
        <f t="shared" si="56"/>
        <v>#REF!</v>
      </c>
      <c r="T199" s="105"/>
      <c r="U199" s="105" t="e">
        <f t="shared" si="57"/>
        <v>#REF!</v>
      </c>
      <c r="V199" s="105" t="e">
        <f t="shared" si="58"/>
        <v>#REF!</v>
      </c>
      <c r="W199" s="105" t="e">
        <f t="shared" si="59"/>
        <v>#REF!</v>
      </c>
      <c r="X199" s="106" t="e">
        <f t="shared" si="60"/>
        <v>#REF!</v>
      </c>
      <c r="Y199" s="106" t="e">
        <f t="shared" si="61"/>
        <v>#REF!</v>
      </c>
      <c r="Z199" s="105" t="e">
        <f t="shared" si="62"/>
        <v>#REF!</v>
      </c>
      <c r="AA199" s="105" t="e">
        <f t="shared" si="63"/>
        <v>#REF!</v>
      </c>
      <c r="AB199" s="105"/>
      <c r="AC199" s="107" t="str">
        <f t="shared" si="64"/>
        <v>BERTAHAP</v>
      </c>
      <c r="AD199" s="108">
        <f t="shared" si="65"/>
        <v>0</v>
      </c>
      <c r="AE199" s="109">
        <v>2</v>
      </c>
      <c r="AF199" s="110"/>
      <c r="AG199" s="105" t="e">
        <f>IF(AF199&gt;#REF!,"LB","KR")</f>
        <v>#REF!</v>
      </c>
      <c r="AH199" s="110">
        <v>1466576000</v>
      </c>
      <c r="AI199" s="110">
        <v>1653066000</v>
      </c>
      <c r="AJ199" s="110">
        <v>1755023000</v>
      </c>
      <c r="AK199" s="111">
        <v>1863269000</v>
      </c>
      <c r="AL199" s="111">
        <v>1755023000</v>
      </c>
      <c r="AM199" s="110">
        <v>1863269000</v>
      </c>
      <c r="AN199" s="110" t="e">
        <f t="shared" si="46"/>
        <v>#REF!</v>
      </c>
    </row>
    <row r="200" spans="1:40">
      <c r="A200" s="3">
        <f t="shared" si="66"/>
        <v>161</v>
      </c>
      <c r="B200" s="96">
        <v>4</v>
      </c>
      <c r="C200" s="97" t="s">
        <v>180</v>
      </c>
      <c r="D200" s="96">
        <v>12</v>
      </c>
      <c r="E200" s="99"/>
      <c r="F200" s="100" t="s">
        <v>50</v>
      </c>
      <c r="G200" s="101">
        <f t="shared" si="47"/>
        <v>67</v>
      </c>
      <c r="H200" s="101">
        <f t="shared" si="48"/>
        <v>57</v>
      </c>
      <c r="I200" s="102">
        <f t="shared" si="49"/>
        <v>26438045</v>
      </c>
      <c r="J200" s="102" t="e">
        <f>SUMIF($AN$4:$AN$22,D200,#REF!)</f>
        <v>#REF!</v>
      </c>
      <c r="K200" s="103" t="e">
        <f t="shared" si="50"/>
        <v>#REF!</v>
      </c>
      <c r="L200" s="104" t="e">
        <f>SUMIF($AN$4:$AN$22,D200,#REF!)</f>
        <v>#REF!</v>
      </c>
      <c r="M200" s="105" t="e">
        <f t="shared" si="51"/>
        <v>#REF!</v>
      </c>
      <c r="N200" s="105" t="e">
        <f t="shared" si="52"/>
        <v>#REF!</v>
      </c>
      <c r="O200" s="105" t="e">
        <f t="shared" si="53"/>
        <v>#REF!</v>
      </c>
      <c r="P200" s="105" t="e">
        <f t="shared" si="54"/>
        <v>#REF!</v>
      </c>
      <c r="Q200" s="106" t="e">
        <f t="shared" si="55"/>
        <v>#REF!</v>
      </c>
      <c r="R200" s="105" t="e">
        <f t="shared" si="55"/>
        <v>#REF!</v>
      </c>
      <c r="S200" s="105" t="e">
        <f t="shared" si="56"/>
        <v>#REF!</v>
      </c>
      <c r="T200" s="105"/>
      <c r="U200" s="105" t="e">
        <f t="shared" si="57"/>
        <v>#REF!</v>
      </c>
      <c r="V200" s="105" t="e">
        <f t="shared" si="58"/>
        <v>#REF!</v>
      </c>
      <c r="W200" s="105" t="e">
        <f t="shared" si="59"/>
        <v>#REF!</v>
      </c>
      <c r="X200" s="106" t="e">
        <f t="shared" si="60"/>
        <v>#REF!</v>
      </c>
      <c r="Y200" s="106" t="e">
        <f t="shared" si="61"/>
        <v>#REF!</v>
      </c>
      <c r="Z200" s="105" t="e">
        <f t="shared" si="62"/>
        <v>#REF!</v>
      </c>
      <c r="AA200" s="105" t="e">
        <f t="shared" si="63"/>
        <v>#REF!</v>
      </c>
      <c r="AB200" s="105"/>
      <c r="AC200" s="107" t="str">
        <f t="shared" si="64"/>
        <v>BERTAHAP</v>
      </c>
      <c r="AD200" s="108">
        <f t="shared" si="65"/>
        <v>0</v>
      </c>
      <c r="AE200" s="109">
        <v>2</v>
      </c>
      <c r="AF200" s="110"/>
      <c r="AG200" s="105" t="e">
        <f>IF(AF200&gt;#REF!,"LB","KR")</f>
        <v>#REF!</v>
      </c>
      <c r="AH200" s="110">
        <v>1326902000</v>
      </c>
      <c r="AI200" s="110">
        <v>1495631000</v>
      </c>
      <c r="AJ200" s="110">
        <v>1587878000</v>
      </c>
      <c r="AK200" s="111">
        <v>1685815000</v>
      </c>
      <c r="AL200" s="111">
        <v>1587878000</v>
      </c>
      <c r="AM200" s="110">
        <v>1685815000</v>
      </c>
      <c r="AN200" s="110" t="e">
        <f t="shared" si="46"/>
        <v>#REF!</v>
      </c>
    </row>
    <row r="201" spans="1:40">
      <c r="A201" s="3">
        <f t="shared" si="66"/>
        <v>162</v>
      </c>
      <c r="B201" s="96">
        <v>5</v>
      </c>
      <c r="C201" s="97" t="s">
        <v>180</v>
      </c>
      <c r="D201" s="98">
        <v>16</v>
      </c>
      <c r="E201" s="99"/>
      <c r="F201" s="100" t="s">
        <v>52</v>
      </c>
      <c r="G201" s="101">
        <f t="shared" si="47"/>
        <v>71</v>
      </c>
      <c r="H201" s="101">
        <f t="shared" si="48"/>
        <v>63</v>
      </c>
      <c r="I201" s="102">
        <f t="shared" si="49"/>
        <v>26438045</v>
      </c>
      <c r="J201" s="102" t="e">
        <f>SUMIF($AN$4:$AN$22,D201,#REF!)</f>
        <v>#REF!</v>
      </c>
      <c r="K201" s="103" t="e">
        <f t="shared" si="50"/>
        <v>#REF!</v>
      </c>
      <c r="L201" s="104" t="e">
        <f>SUMIF($AN$4:$AN$22,D201,#REF!)</f>
        <v>#REF!</v>
      </c>
      <c r="M201" s="105" t="e">
        <f t="shared" si="51"/>
        <v>#REF!</v>
      </c>
      <c r="N201" s="105" t="e">
        <f t="shared" si="52"/>
        <v>#REF!</v>
      </c>
      <c r="O201" s="105" t="e">
        <f t="shared" si="53"/>
        <v>#REF!</v>
      </c>
      <c r="P201" s="105" t="e">
        <f t="shared" si="54"/>
        <v>#REF!</v>
      </c>
      <c r="Q201" s="106" t="e">
        <f t="shared" si="55"/>
        <v>#REF!</v>
      </c>
      <c r="R201" s="105" t="e">
        <f t="shared" si="55"/>
        <v>#REF!</v>
      </c>
      <c r="S201" s="105" t="e">
        <f t="shared" si="56"/>
        <v>#REF!</v>
      </c>
      <c r="T201" s="105"/>
      <c r="U201" s="105" t="e">
        <f t="shared" si="57"/>
        <v>#REF!</v>
      </c>
      <c r="V201" s="105" t="e">
        <f t="shared" si="58"/>
        <v>#REF!</v>
      </c>
      <c r="W201" s="105" t="e">
        <f t="shared" si="59"/>
        <v>#REF!</v>
      </c>
      <c r="X201" s="106" t="e">
        <f t="shared" si="60"/>
        <v>#REF!</v>
      </c>
      <c r="Y201" s="106" t="e">
        <f t="shared" si="61"/>
        <v>#REF!</v>
      </c>
      <c r="Z201" s="105" t="e">
        <f t="shared" si="62"/>
        <v>#REF!</v>
      </c>
      <c r="AA201" s="105" t="e">
        <f t="shared" si="63"/>
        <v>#REF!</v>
      </c>
      <c r="AB201" s="105"/>
      <c r="AC201" s="107" t="str">
        <f t="shared" si="64"/>
        <v>BERTAHAP</v>
      </c>
      <c r="AD201" s="108">
        <f t="shared" si="65"/>
        <v>0</v>
      </c>
      <c r="AE201" s="109">
        <v>2</v>
      </c>
      <c r="AF201" s="110"/>
      <c r="AG201" s="105" t="e">
        <f>IF(AF201&gt;#REF!,"LB","KR")</f>
        <v>#REF!</v>
      </c>
      <c r="AH201" s="110">
        <v>1466576000</v>
      </c>
      <c r="AI201" s="110">
        <v>1653066000</v>
      </c>
      <c r="AJ201" s="110">
        <v>1755023000</v>
      </c>
      <c r="AK201" s="111">
        <v>1863269000</v>
      </c>
      <c r="AL201" s="111">
        <v>1755023000</v>
      </c>
      <c r="AM201" s="110">
        <v>1863269000</v>
      </c>
      <c r="AN201" s="110" t="e">
        <f t="shared" si="46"/>
        <v>#REF!</v>
      </c>
    </row>
    <row r="202" spans="1:40">
      <c r="A202" s="3">
        <f t="shared" si="66"/>
        <v>163</v>
      </c>
      <c r="B202" s="96">
        <v>6</v>
      </c>
      <c r="C202" s="97" t="s">
        <v>180</v>
      </c>
      <c r="D202" s="96">
        <v>18</v>
      </c>
      <c r="E202" s="99"/>
      <c r="F202" s="100" t="s">
        <v>54</v>
      </c>
      <c r="G202" s="101">
        <f t="shared" si="47"/>
        <v>97</v>
      </c>
      <c r="H202" s="101">
        <f t="shared" si="48"/>
        <v>85</v>
      </c>
      <c r="I202" s="102">
        <f t="shared" si="49"/>
        <v>26438045</v>
      </c>
      <c r="J202" s="102" t="e">
        <f>SUMIF($AN$4:$AN$22,D202,#REF!)</f>
        <v>#REF!</v>
      </c>
      <c r="K202" s="103" t="e">
        <f t="shared" si="50"/>
        <v>#REF!</v>
      </c>
      <c r="L202" s="104" t="e">
        <f>SUMIF($AN$4:$AN$22,D202,#REF!)</f>
        <v>#REF!</v>
      </c>
      <c r="M202" s="105" t="e">
        <f t="shared" si="51"/>
        <v>#REF!</v>
      </c>
      <c r="N202" s="105" t="e">
        <f t="shared" si="52"/>
        <v>#REF!</v>
      </c>
      <c r="O202" s="105" t="e">
        <f t="shared" si="53"/>
        <v>#REF!</v>
      </c>
      <c r="P202" s="105" t="e">
        <f t="shared" si="54"/>
        <v>#REF!</v>
      </c>
      <c r="Q202" s="106" t="e">
        <f t="shared" si="55"/>
        <v>#REF!</v>
      </c>
      <c r="R202" s="105" t="e">
        <f t="shared" si="55"/>
        <v>#REF!</v>
      </c>
      <c r="S202" s="105" t="e">
        <f t="shared" si="56"/>
        <v>#REF!</v>
      </c>
      <c r="T202" s="105"/>
      <c r="U202" s="105" t="e">
        <f t="shared" si="57"/>
        <v>#REF!</v>
      </c>
      <c r="V202" s="105" t="e">
        <f t="shared" si="58"/>
        <v>#REF!</v>
      </c>
      <c r="W202" s="105" t="e">
        <f t="shared" si="59"/>
        <v>#REF!</v>
      </c>
      <c r="X202" s="106" t="e">
        <f t="shared" si="60"/>
        <v>#REF!</v>
      </c>
      <c r="Y202" s="106" t="e">
        <f t="shared" si="61"/>
        <v>#REF!</v>
      </c>
      <c r="Z202" s="105" t="e">
        <f t="shared" si="62"/>
        <v>#REF!</v>
      </c>
      <c r="AA202" s="105" t="e">
        <f t="shared" si="63"/>
        <v>#REF!</v>
      </c>
      <c r="AB202" s="105"/>
      <c r="AC202" s="107" t="str">
        <f t="shared" si="64"/>
        <v>BERTAHAP</v>
      </c>
      <c r="AD202" s="108">
        <f t="shared" si="65"/>
        <v>0</v>
      </c>
      <c r="AE202" s="109">
        <v>2</v>
      </c>
      <c r="AF202" s="110"/>
      <c r="AG202" s="105" t="e">
        <f>IF(AF202&gt;#REF!,"LB","KR")</f>
        <v>#REF!</v>
      </c>
      <c r="AH202" s="110">
        <v>1978714000</v>
      </c>
      <c r="AI202" s="110">
        <v>2230327000</v>
      </c>
      <c r="AJ202" s="110">
        <v>2367888000</v>
      </c>
      <c r="AK202" s="111">
        <v>2513934000</v>
      </c>
      <c r="AL202" s="111">
        <v>2367888000</v>
      </c>
      <c r="AM202" s="110">
        <v>2513934000</v>
      </c>
      <c r="AN202" s="110" t="e">
        <f t="shared" si="46"/>
        <v>#REF!</v>
      </c>
    </row>
    <row r="203" spans="1:40">
      <c r="A203" s="3">
        <f t="shared" si="66"/>
        <v>164</v>
      </c>
      <c r="B203" s="96">
        <v>7</v>
      </c>
      <c r="C203" s="97" t="s">
        <v>180</v>
      </c>
      <c r="D203" s="96">
        <v>20</v>
      </c>
      <c r="E203" s="99"/>
      <c r="F203" s="100" t="s">
        <v>70</v>
      </c>
      <c r="G203" s="101">
        <f t="shared" si="47"/>
        <v>60</v>
      </c>
      <c r="H203" s="101">
        <f t="shared" si="48"/>
        <v>51</v>
      </c>
      <c r="I203" s="102">
        <f t="shared" si="49"/>
        <v>26438045</v>
      </c>
      <c r="J203" s="102" t="e">
        <f>SUMIF($AN$4:$AN$22,D203,#REF!)</f>
        <v>#REF!</v>
      </c>
      <c r="K203" s="103" t="e">
        <f t="shared" si="50"/>
        <v>#REF!</v>
      </c>
      <c r="L203" s="104" t="e">
        <f>SUMIF($AN$4:$AN$22,D203,#REF!)</f>
        <v>#REF!</v>
      </c>
      <c r="M203" s="105" t="e">
        <f t="shared" si="51"/>
        <v>#REF!</v>
      </c>
      <c r="N203" s="105" t="e">
        <f t="shared" si="52"/>
        <v>#REF!</v>
      </c>
      <c r="O203" s="105" t="e">
        <f t="shared" si="53"/>
        <v>#REF!</v>
      </c>
      <c r="P203" s="105" t="e">
        <f t="shared" si="54"/>
        <v>#REF!</v>
      </c>
      <c r="Q203" s="106" t="e">
        <f t="shared" si="55"/>
        <v>#REF!</v>
      </c>
      <c r="R203" s="105" t="e">
        <f t="shared" si="55"/>
        <v>#REF!</v>
      </c>
      <c r="S203" s="105" t="e">
        <f t="shared" si="56"/>
        <v>#REF!</v>
      </c>
      <c r="T203" s="105"/>
      <c r="U203" s="105" t="e">
        <f t="shared" si="57"/>
        <v>#REF!</v>
      </c>
      <c r="V203" s="105" t="e">
        <f t="shared" si="58"/>
        <v>#REF!</v>
      </c>
      <c r="W203" s="105" t="e">
        <f t="shared" si="59"/>
        <v>#REF!</v>
      </c>
      <c r="X203" s="106" t="e">
        <f t="shared" si="60"/>
        <v>#REF!</v>
      </c>
      <c r="Y203" s="106" t="e">
        <f t="shared" si="61"/>
        <v>#REF!</v>
      </c>
      <c r="Z203" s="105" t="e">
        <f t="shared" si="62"/>
        <v>#REF!</v>
      </c>
      <c r="AA203" s="105" t="e">
        <f t="shared" si="63"/>
        <v>#REF!</v>
      </c>
      <c r="AB203" s="105"/>
      <c r="AC203" s="107" t="str">
        <f t="shared" si="64"/>
        <v>BERTAHAP</v>
      </c>
      <c r="AD203" s="108">
        <f t="shared" si="65"/>
        <v>0</v>
      </c>
      <c r="AE203" s="109">
        <v>2</v>
      </c>
      <c r="AF203" s="110"/>
      <c r="AG203" s="105" t="e">
        <f>IF(AF203&gt;#REF!,"LB","KR")</f>
        <v>#REF!</v>
      </c>
      <c r="AH203" s="110">
        <v>1187229000</v>
      </c>
      <c r="AI203" s="110">
        <v>1338196000</v>
      </c>
      <c r="AJ203" s="110">
        <v>1420733000</v>
      </c>
      <c r="AK203" s="111">
        <v>1508361000</v>
      </c>
      <c r="AL203" s="111">
        <v>1420733000</v>
      </c>
      <c r="AM203" s="110">
        <v>1508361000</v>
      </c>
      <c r="AN203" s="110" t="e">
        <f t="shared" ref="AN203:AN246" si="67">ROUNDUP((AA203*(1+$J$5)),-3)</f>
        <v>#REF!</v>
      </c>
    </row>
    <row r="204" spans="1:40">
      <c r="A204" s="3">
        <f t="shared" si="66"/>
        <v>165</v>
      </c>
      <c r="B204" s="96">
        <v>8</v>
      </c>
      <c r="C204" s="97" t="s">
        <v>180</v>
      </c>
      <c r="D204" s="96">
        <v>22</v>
      </c>
      <c r="E204" s="99"/>
      <c r="F204" s="100" t="s">
        <v>89</v>
      </c>
      <c r="G204" s="101">
        <f t="shared" si="47"/>
        <v>81</v>
      </c>
      <c r="H204" s="101">
        <f t="shared" si="48"/>
        <v>70</v>
      </c>
      <c r="I204" s="102">
        <f t="shared" si="49"/>
        <v>26438045</v>
      </c>
      <c r="J204" s="102" t="e">
        <f>SUMIF($AN$4:$AN$22,D204,#REF!)</f>
        <v>#REF!</v>
      </c>
      <c r="K204" s="103" t="e">
        <f t="shared" si="50"/>
        <v>#REF!</v>
      </c>
      <c r="L204" s="104" t="e">
        <f>SUMIF($AN$4:$AN$22,D204,#REF!)</f>
        <v>#REF!</v>
      </c>
      <c r="M204" s="105" t="e">
        <f t="shared" si="51"/>
        <v>#REF!</v>
      </c>
      <c r="N204" s="105" t="e">
        <f t="shared" si="52"/>
        <v>#REF!</v>
      </c>
      <c r="O204" s="105" t="e">
        <f t="shared" si="53"/>
        <v>#REF!</v>
      </c>
      <c r="P204" s="105" t="e">
        <f t="shared" si="54"/>
        <v>#REF!</v>
      </c>
      <c r="Q204" s="106" t="e">
        <f t="shared" si="55"/>
        <v>#REF!</v>
      </c>
      <c r="R204" s="105" t="e">
        <f t="shared" si="55"/>
        <v>#REF!</v>
      </c>
      <c r="S204" s="105" t="e">
        <f t="shared" si="56"/>
        <v>#REF!</v>
      </c>
      <c r="T204" s="105"/>
      <c r="U204" s="105" t="e">
        <f t="shared" si="57"/>
        <v>#REF!</v>
      </c>
      <c r="V204" s="105" t="e">
        <f t="shared" si="58"/>
        <v>#REF!</v>
      </c>
      <c r="W204" s="105" t="e">
        <f t="shared" si="59"/>
        <v>#REF!</v>
      </c>
      <c r="X204" s="106" t="e">
        <f t="shared" si="60"/>
        <v>#REF!</v>
      </c>
      <c r="Y204" s="106" t="e">
        <f t="shared" si="61"/>
        <v>#REF!</v>
      </c>
      <c r="Z204" s="105" t="e">
        <f t="shared" si="62"/>
        <v>#REF!</v>
      </c>
      <c r="AA204" s="105" t="e">
        <f t="shared" si="63"/>
        <v>#REF!</v>
      </c>
      <c r="AB204" s="105"/>
      <c r="AC204" s="107" t="str">
        <f t="shared" si="64"/>
        <v>BERTAHAP</v>
      </c>
      <c r="AD204" s="108">
        <f t="shared" si="65"/>
        <v>0</v>
      </c>
      <c r="AE204" s="109">
        <v>2</v>
      </c>
      <c r="AF204" s="110"/>
      <c r="AG204" s="105" t="e">
        <f>IF(AF204&gt;#REF!,"LB","KR")</f>
        <v>#REF!</v>
      </c>
      <c r="AH204" s="110">
        <v>1699616000</v>
      </c>
      <c r="AI204" s="110">
        <v>1915739000</v>
      </c>
      <c r="AJ204" s="110">
        <v>2033898000</v>
      </c>
      <c r="AK204" s="111">
        <v>2159344000</v>
      </c>
      <c r="AL204" s="111">
        <v>2033898000</v>
      </c>
      <c r="AM204" s="110">
        <v>2159344000</v>
      </c>
      <c r="AN204" s="110" t="e">
        <f t="shared" si="67"/>
        <v>#REF!</v>
      </c>
    </row>
    <row r="205" spans="1:40">
      <c r="A205" s="3">
        <f t="shared" si="66"/>
        <v>166</v>
      </c>
      <c r="B205" s="96">
        <v>1</v>
      </c>
      <c r="C205" s="97" t="s">
        <v>181</v>
      </c>
      <c r="D205" s="98" t="s">
        <v>24</v>
      </c>
      <c r="E205" s="99"/>
      <c r="F205" s="100" t="s">
        <v>39</v>
      </c>
      <c r="G205" s="101">
        <f t="shared" si="47"/>
        <v>113</v>
      </c>
      <c r="H205" s="101">
        <f t="shared" si="48"/>
        <v>101</v>
      </c>
      <c r="I205" s="102">
        <f t="shared" si="49"/>
        <v>26438045</v>
      </c>
      <c r="J205" s="102" t="e">
        <f>SUMIF($AN$4:$AN$22,D205,#REF!)</f>
        <v>#REF!</v>
      </c>
      <c r="K205" s="103" t="e">
        <f t="shared" si="50"/>
        <v>#REF!</v>
      </c>
      <c r="L205" s="104" t="e">
        <f>SUMIF($AN$4:$AN$22,D205,#REF!)</f>
        <v>#REF!</v>
      </c>
      <c r="M205" s="105" t="e">
        <f t="shared" si="51"/>
        <v>#REF!</v>
      </c>
      <c r="N205" s="105" t="e">
        <f t="shared" si="52"/>
        <v>#REF!</v>
      </c>
      <c r="O205" s="105" t="e">
        <f t="shared" si="53"/>
        <v>#REF!</v>
      </c>
      <c r="P205" s="105" t="e">
        <f t="shared" si="54"/>
        <v>#REF!</v>
      </c>
      <c r="Q205" s="106" t="e">
        <f t="shared" si="55"/>
        <v>#REF!</v>
      </c>
      <c r="R205" s="105" t="e">
        <f t="shared" si="55"/>
        <v>#REF!</v>
      </c>
      <c r="S205" s="105" t="e">
        <f t="shared" si="56"/>
        <v>#REF!</v>
      </c>
      <c r="T205" s="105"/>
      <c r="U205" s="105" t="e">
        <f t="shared" si="57"/>
        <v>#REF!</v>
      </c>
      <c r="V205" s="105" t="e">
        <f t="shared" si="58"/>
        <v>#REF!</v>
      </c>
      <c r="W205" s="105" t="e">
        <f t="shared" si="59"/>
        <v>#REF!</v>
      </c>
      <c r="X205" s="106" t="e">
        <f t="shared" si="60"/>
        <v>#REF!</v>
      </c>
      <c r="Y205" s="106" t="e">
        <f t="shared" si="61"/>
        <v>#REF!</v>
      </c>
      <c r="Z205" s="105" t="e">
        <f t="shared" si="62"/>
        <v>#REF!</v>
      </c>
      <c r="AA205" s="105" t="e">
        <f t="shared" si="63"/>
        <v>#REF!</v>
      </c>
      <c r="AB205" s="105"/>
      <c r="AC205" s="107" t="str">
        <f t="shared" si="64"/>
        <v>BERTAHAP</v>
      </c>
      <c r="AD205" s="108">
        <f t="shared" si="65"/>
        <v>0</v>
      </c>
      <c r="AE205" s="109">
        <v>2</v>
      </c>
      <c r="AF205" s="110"/>
      <c r="AG205" s="105" t="e">
        <f>IF(AF205&gt;#REF!,"LB","KR")</f>
        <v>#REF!</v>
      </c>
      <c r="AH205" s="110">
        <v>2378423000</v>
      </c>
      <c r="AI205" s="110">
        <v>2680862000</v>
      </c>
      <c r="AJ205" s="110">
        <v>2846212000</v>
      </c>
      <c r="AK205" s="111">
        <v>3021760000</v>
      </c>
      <c r="AL205" s="111">
        <v>2846212000</v>
      </c>
      <c r="AM205" s="110">
        <v>3021760000</v>
      </c>
      <c r="AN205" s="110" t="e">
        <f t="shared" si="67"/>
        <v>#REF!</v>
      </c>
    </row>
    <row r="206" spans="1:40">
      <c r="A206" s="3">
        <f t="shared" si="66"/>
        <v>167</v>
      </c>
      <c r="B206" s="96">
        <v>2</v>
      </c>
      <c r="C206" s="97" t="s">
        <v>181</v>
      </c>
      <c r="D206" s="98" t="s">
        <v>35</v>
      </c>
      <c r="E206" s="99"/>
      <c r="F206" s="100" t="s">
        <v>42</v>
      </c>
      <c r="G206" s="101">
        <f t="shared" si="47"/>
        <v>78</v>
      </c>
      <c r="H206" s="101">
        <f t="shared" si="48"/>
        <v>66</v>
      </c>
      <c r="I206" s="102">
        <f t="shared" si="49"/>
        <v>26438045</v>
      </c>
      <c r="J206" s="102" t="e">
        <f>SUMIF($AN$4:$AN$22,D206,#REF!)</f>
        <v>#REF!</v>
      </c>
      <c r="K206" s="103" t="e">
        <f t="shared" si="50"/>
        <v>#REF!</v>
      </c>
      <c r="L206" s="104" t="e">
        <f>SUMIF($AN$4:$AN$22,D206,#REF!)</f>
        <v>#REF!</v>
      </c>
      <c r="M206" s="105" t="e">
        <f t="shared" si="51"/>
        <v>#REF!</v>
      </c>
      <c r="N206" s="105" t="e">
        <f t="shared" si="52"/>
        <v>#REF!</v>
      </c>
      <c r="O206" s="105" t="e">
        <f t="shared" si="53"/>
        <v>#REF!</v>
      </c>
      <c r="P206" s="105" t="e">
        <f t="shared" si="54"/>
        <v>#REF!</v>
      </c>
      <c r="Q206" s="106" t="e">
        <f t="shared" si="55"/>
        <v>#REF!</v>
      </c>
      <c r="R206" s="105" t="e">
        <f t="shared" si="55"/>
        <v>#REF!</v>
      </c>
      <c r="S206" s="105" t="e">
        <f t="shared" si="56"/>
        <v>#REF!</v>
      </c>
      <c r="T206" s="105"/>
      <c r="U206" s="105" t="e">
        <f t="shared" si="57"/>
        <v>#REF!</v>
      </c>
      <c r="V206" s="105" t="e">
        <f t="shared" si="58"/>
        <v>#REF!</v>
      </c>
      <c r="W206" s="105" t="e">
        <f t="shared" si="59"/>
        <v>#REF!</v>
      </c>
      <c r="X206" s="106" t="e">
        <f t="shared" si="60"/>
        <v>#REF!</v>
      </c>
      <c r="Y206" s="106" t="e">
        <f t="shared" si="61"/>
        <v>#REF!</v>
      </c>
      <c r="Z206" s="105" t="e">
        <f t="shared" si="62"/>
        <v>#REF!</v>
      </c>
      <c r="AA206" s="105" t="e">
        <f t="shared" si="63"/>
        <v>#REF!</v>
      </c>
      <c r="AB206" s="105"/>
      <c r="AC206" s="107" t="str">
        <f t="shared" si="64"/>
        <v>BERTAHAP</v>
      </c>
      <c r="AD206" s="108">
        <f t="shared" si="65"/>
        <v>0</v>
      </c>
      <c r="AE206" s="109">
        <v>2</v>
      </c>
      <c r="AF206" s="110"/>
      <c r="AG206" s="105" t="e">
        <f>IF(AF206&gt;#REF!,"LB","KR")</f>
        <v>#REF!</v>
      </c>
      <c r="AH206" s="110">
        <v>1521497000</v>
      </c>
      <c r="AI206" s="110">
        <v>1714970000</v>
      </c>
      <c r="AJ206" s="110">
        <v>1820745000</v>
      </c>
      <c r="AK206" s="111">
        <v>1933045000</v>
      </c>
      <c r="AL206" s="111">
        <v>1820745000</v>
      </c>
      <c r="AM206" s="110">
        <v>1933045000</v>
      </c>
      <c r="AN206" s="110" t="e">
        <f t="shared" si="67"/>
        <v>#REF!</v>
      </c>
    </row>
    <row r="207" spans="1:40">
      <c r="A207" s="3">
        <f t="shared" si="66"/>
        <v>168</v>
      </c>
      <c r="B207" s="96">
        <v>3</v>
      </c>
      <c r="C207" s="97" t="s">
        <v>181</v>
      </c>
      <c r="D207" s="98" t="s">
        <v>41</v>
      </c>
      <c r="E207" s="99"/>
      <c r="F207" s="100" t="s">
        <v>45</v>
      </c>
      <c r="G207" s="101">
        <f t="shared" si="47"/>
        <v>60</v>
      </c>
      <c r="H207" s="101">
        <f t="shared" si="48"/>
        <v>52</v>
      </c>
      <c r="I207" s="102">
        <f t="shared" si="49"/>
        <v>26438045</v>
      </c>
      <c r="J207" s="102" t="e">
        <f>SUMIF($AN$4:$AN$22,D207,#REF!)</f>
        <v>#REF!</v>
      </c>
      <c r="K207" s="103" t="e">
        <f t="shared" si="50"/>
        <v>#REF!</v>
      </c>
      <c r="L207" s="104" t="e">
        <f>SUMIF($AN$4:$AN$22,D207,#REF!)</f>
        <v>#REF!</v>
      </c>
      <c r="M207" s="105" t="e">
        <f t="shared" si="51"/>
        <v>#REF!</v>
      </c>
      <c r="N207" s="105" t="e">
        <f t="shared" si="52"/>
        <v>#REF!</v>
      </c>
      <c r="O207" s="105" t="e">
        <f t="shared" si="53"/>
        <v>#REF!</v>
      </c>
      <c r="P207" s="105" t="e">
        <f t="shared" si="54"/>
        <v>#REF!</v>
      </c>
      <c r="Q207" s="106" t="e">
        <f t="shared" si="55"/>
        <v>#REF!</v>
      </c>
      <c r="R207" s="105" t="e">
        <f t="shared" si="55"/>
        <v>#REF!</v>
      </c>
      <c r="S207" s="105" t="e">
        <f t="shared" si="56"/>
        <v>#REF!</v>
      </c>
      <c r="T207" s="105"/>
      <c r="U207" s="105" t="e">
        <f t="shared" si="57"/>
        <v>#REF!</v>
      </c>
      <c r="V207" s="105" t="e">
        <f t="shared" si="58"/>
        <v>#REF!</v>
      </c>
      <c r="W207" s="105" t="e">
        <f t="shared" si="59"/>
        <v>#REF!</v>
      </c>
      <c r="X207" s="106" t="e">
        <f t="shared" si="60"/>
        <v>#REF!</v>
      </c>
      <c r="Y207" s="106" t="e">
        <f t="shared" si="61"/>
        <v>#REF!</v>
      </c>
      <c r="Z207" s="105" t="e">
        <f t="shared" si="62"/>
        <v>#REF!</v>
      </c>
      <c r="AA207" s="105" t="e">
        <f t="shared" si="63"/>
        <v>#REF!</v>
      </c>
      <c r="AB207" s="105"/>
      <c r="AC207" s="107" t="str">
        <f t="shared" si="64"/>
        <v>BERTAHAP</v>
      </c>
      <c r="AD207" s="108">
        <f t="shared" si="65"/>
        <v>0</v>
      </c>
      <c r="AE207" s="109">
        <v>2</v>
      </c>
      <c r="AF207" s="110"/>
      <c r="AG207" s="105" t="e">
        <f>IF(AF207&gt;#REF!,"LB","KR")</f>
        <v>#REF!</v>
      </c>
      <c r="AH207" s="110">
        <v>1198755000</v>
      </c>
      <c r="AI207" s="110">
        <v>1351188000</v>
      </c>
      <c r="AJ207" s="110">
        <v>1434527000</v>
      </c>
      <c r="AK207" s="111">
        <v>1523005000</v>
      </c>
      <c r="AL207" s="111">
        <v>1434527000</v>
      </c>
      <c r="AM207" s="110">
        <v>1523005000</v>
      </c>
      <c r="AN207" s="110" t="e">
        <f t="shared" si="67"/>
        <v>#REF!</v>
      </c>
    </row>
    <row r="208" spans="1:40">
      <c r="A208" s="3">
        <f t="shared" si="66"/>
        <v>169</v>
      </c>
      <c r="B208" s="96">
        <v>4</v>
      </c>
      <c r="C208" s="97" t="s">
        <v>181</v>
      </c>
      <c r="D208" s="98">
        <v>10</v>
      </c>
      <c r="E208" s="99"/>
      <c r="F208" s="100" t="s">
        <v>48</v>
      </c>
      <c r="G208" s="101">
        <f t="shared" si="47"/>
        <v>74</v>
      </c>
      <c r="H208" s="101">
        <f t="shared" si="48"/>
        <v>63</v>
      </c>
      <c r="I208" s="102">
        <f t="shared" si="49"/>
        <v>26438045</v>
      </c>
      <c r="J208" s="102" t="e">
        <f>SUMIF($AN$4:$AN$22,D208,#REF!)</f>
        <v>#REF!</v>
      </c>
      <c r="K208" s="103" t="e">
        <f t="shared" si="50"/>
        <v>#REF!</v>
      </c>
      <c r="L208" s="104" t="e">
        <f>SUMIF($AN$4:$AN$22,D208,#REF!)</f>
        <v>#REF!</v>
      </c>
      <c r="M208" s="105" t="e">
        <f t="shared" si="51"/>
        <v>#REF!</v>
      </c>
      <c r="N208" s="105" t="e">
        <f t="shared" si="52"/>
        <v>#REF!</v>
      </c>
      <c r="O208" s="105" t="e">
        <f t="shared" si="53"/>
        <v>#REF!</v>
      </c>
      <c r="P208" s="105" t="e">
        <f t="shared" si="54"/>
        <v>#REF!</v>
      </c>
      <c r="Q208" s="106" t="e">
        <f t="shared" si="55"/>
        <v>#REF!</v>
      </c>
      <c r="R208" s="105" t="e">
        <f t="shared" si="55"/>
        <v>#REF!</v>
      </c>
      <c r="S208" s="105" t="e">
        <f t="shared" si="56"/>
        <v>#REF!</v>
      </c>
      <c r="T208" s="105"/>
      <c r="U208" s="105" t="e">
        <f t="shared" si="57"/>
        <v>#REF!</v>
      </c>
      <c r="V208" s="105" t="e">
        <f t="shared" si="58"/>
        <v>#REF!</v>
      </c>
      <c r="W208" s="105" t="e">
        <f t="shared" si="59"/>
        <v>#REF!</v>
      </c>
      <c r="X208" s="106" t="e">
        <f t="shared" si="60"/>
        <v>#REF!</v>
      </c>
      <c r="Y208" s="106" t="e">
        <f t="shared" si="61"/>
        <v>#REF!</v>
      </c>
      <c r="Z208" s="105" t="e">
        <f t="shared" si="62"/>
        <v>#REF!</v>
      </c>
      <c r="AA208" s="105" t="e">
        <f t="shared" si="63"/>
        <v>#REF!</v>
      </c>
      <c r="AB208" s="105"/>
      <c r="AC208" s="107" t="str">
        <f t="shared" si="64"/>
        <v>BERTAHAP</v>
      </c>
      <c r="AD208" s="108">
        <f t="shared" si="65"/>
        <v>0</v>
      </c>
      <c r="AE208" s="109">
        <v>2</v>
      </c>
      <c r="AF208" s="110"/>
      <c r="AG208" s="105" t="e">
        <f>IF(AF208&gt;#REF!,"LB","KR")</f>
        <v>#REF!</v>
      </c>
      <c r="AH208" s="110">
        <v>1452338000</v>
      </c>
      <c r="AI208" s="110">
        <v>1637017000</v>
      </c>
      <c r="AJ208" s="110">
        <v>1737984000</v>
      </c>
      <c r="AK208" s="111">
        <v>1845179000</v>
      </c>
      <c r="AL208" s="111">
        <v>1737984000</v>
      </c>
      <c r="AM208" s="110">
        <v>1845179000</v>
      </c>
      <c r="AN208" s="110" t="e">
        <f t="shared" si="67"/>
        <v>#REF!</v>
      </c>
    </row>
    <row r="209" spans="1:40">
      <c r="A209" s="3">
        <f t="shared" si="66"/>
        <v>170</v>
      </c>
      <c r="B209" s="96">
        <v>5</v>
      </c>
      <c r="C209" s="97" t="s">
        <v>181</v>
      </c>
      <c r="D209" s="96">
        <v>12</v>
      </c>
      <c r="E209" s="99"/>
      <c r="F209" s="100" t="s">
        <v>50</v>
      </c>
      <c r="G209" s="101">
        <f t="shared" si="47"/>
        <v>67</v>
      </c>
      <c r="H209" s="101">
        <f t="shared" si="48"/>
        <v>57</v>
      </c>
      <c r="I209" s="102">
        <f t="shared" si="49"/>
        <v>26438045</v>
      </c>
      <c r="J209" s="102" t="e">
        <f>SUMIF($AN$4:$AN$22,D209,#REF!)</f>
        <v>#REF!</v>
      </c>
      <c r="K209" s="103" t="e">
        <f t="shared" si="50"/>
        <v>#REF!</v>
      </c>
      <c r="L209" s="104" t="e">
        <f>SUMIF($AN$4:$AN$22,D209,#REF!)</f>
        <v>#REF!</v>
      </c>
      <c r="M209" s="105" t="e">
        <f t="shared" si="51"/>
        <v>#REF!</v>
      </c>
      <c r="N209" s="105" t="e">
        <f t="shared" si="52"/>
        <v>#REF!</v>
      </c>
      <c r="O209" s="105" t="e">
        <f t="shared" si="53"/>
        <v>#REF!</v>
      </c>
      <c r="P209" s="105" t="e">
        <f t="shared" si="54"/>
        <v>#REF!</v>
      </c>
      <c r="Q209" s="106" t="e">
        <f t="shared" si="55"/>
        <v>#REF!</v>
      </c>
      <c r="R209" s="105" t="e">
        <f t="shared" si="55"/>
        <v>#REF!</v>
      </c>
      <c r="S209" s="105" t="e">
        <f t="shared" si="56"/>
        <v>#REF!</v>
      </c>
      <c r="T209" s="105"/>
      <c r="U209" s="105" t="e">
        <f t="shared" si="57"/>
        <v>#REF!</v>
      </c>
      <c r="V209" s="105" t="e">
        <f t="shared" si="58"/>
        <v>#REF!</v>
      </c>
      <c r="W209" s="105" t="e">
        <f t="shared" si="59"/>
        <v>#REF!</v>
      </c>
      <c r="X209" s="106" t="e">
        <f t="shared" si="60"/>
        <v>#REF!</v>
      </c>
      <c r="Y209" s="106" t="e">
        <f t="shared" si="61"/>
        <v>#REF!</v>
      </c>
      <c r="Z209" s="105" t="e">
        <f t="shared" si="62"/>
        <v>#REF!</v>
      </c>
      <c r="AA209" s="105" t="e">
        <f t="shared" si="63"/>
        <v>#REF!</v>
      </c>
      <c r="AB209" s="105"/>
      <c r="AC209" s="107" t="str">
        <f t="shared" si="64"/>
        <v>BERTAHAP</v>
      </c>
      <c r="AD209" s="108">
        <f t="shared" si="65"/>
        <v>0</v>
      </c>
      <c r="AE209" s="109">
        <v>2</v>
      </c>
      <c r="AF209" s="110"/>
      <c r="AG209" s="105" t="e">
        <f>IF(AF209&gt;#REF!,"LB","KR")</f>
        <v>#REF!</v>
      </c>
      <c r="AH209" s="110">
        <v>1314020000</v>
      </c>
      <c r="AI209" s="110">
        <v>1481110000</v>
      </c>
      <c r="AJ209" s="110">
        <v>1572462000</v>
      </c>
      <c r="AK209" s="111">
        <v>1669448000</v>
      </c>
      <c r="AL209" s="111">
        <v>1572462000</v>
      </c>
      <c r="AM209" s="110">
        <v>1669448000</v>
      </c>
      <c r="AN209" s="110" t="e">
        <f t="shared" si="67"/>
        <v>#REF!</v>
      </c>
    </row>
    <row r="210" spans="1:40">
      <c r="A210" s="3">
        <f t="shared" si="66"/>
        <v>171</v>
      </c>
      <c r="B210" s="96">
        <v>6</v>
      </c>
      <c r="C210" s="97" t="s">
        <v>181</v>
      </c>
      <c r="D210" s="98">
        <v>16</v>
      </c>
      <c r="E210" s="99"/>
      <c r="F210" s="100" t="s">
        <v>52</v>
      </c>
      <c r="G210" s="101">
        <f t="shared" si="47"/>
        <v>71</v>
      </c>
      <c r="H210" s="101">
        <f t="shared" si="48"/>
        <v>63</v>
      </c>
      <c r="I210" s="102">
        <f t="shared" si="49"/>
        <v>26438045</v>
      </c>
      <c r="J210" s="102" t="e">
        <f>SUMIF($AN$4:$AN$22,D210,#REF!)</f>
        <v>#REF!</v>
      </c>
      <c r="K210" s="103" t="e">
        <f t="shared" si="50"/>
        <v>#REF!</v>
      </c>
      <c r="L210" s="104" t="e">
        <f>SUMIF($AN$4:$AN$22,D210,#REF!)</f>
        <v>#REF!</v>
      </c>
      <c r="M210" s="105" t="e">
        <f t="shared" si="51"/>
        <v>#REF!</v>
      </c>
      <c r="N210" s="105" t="e">
        <f t="shared" si="52"/>
        <v>#REF!</v>
      </c>
      <c r="O210" s="105" t="e">
        <f t="shared" si="53"/>
        <v>#REF!</v>
      </c>
      <c r="P210" s="105" t="e">
        <f t="shared" si="54"/>
        <v>#REF!</v>
      </c>
      <c r="Q210" s="106" t="e">
        <f t="shared" si="55"/>
        <v>#REF!</v>
      </c>
      <c r="R210" s="105" t="e">
        <f t="shared" si="55"/>
        <v>#REF!</v>
      </c>
      <c r="S210" s="105" t="e">
        <f t="shared" si="56"/>
        <v>#REF!</v>
      </c>
      <c r="T210" s="105"/>
      <c r="U210" s="105" t="e">
        <f t="shared" si="57"/>
        <v>#REF!</v>
      </c>
      <c r="V210" s="105" t="e">
        <f t="shared" si="58"/>
        <v>#REF!</v>
      </c>
      <c r="W210" s="105" t="e">
        <f t="shared" si="59"/>
        <v>#REF!</v>
      </c>
      <c r="X210" s="106" t="e">
        <f t="shared" si="60"/>
        <v>#REF!</v>
      </c>
      <c r="Y210" s="106" t="e">
        <f t="shared" si="61"/>
        <v>#REF!</v>
      </c>
      <c r="Z210" s="105" t="e">
        <f t="shared" si="62"/>
        <v>#REF!</v>
      </c>
      <c r="AA210" s="105" t="e">
        <f t="shared" si="63"/>
        <v>#REF!</v>
      </c>
      <c r="AB210" s="105"/>
      <c r="AC210" s="107" t="str">
        <f t="shared" si="64"/>
        <v>BERTAHAP</v>
      </c>
      <c r="AD210" s="108">
        <f t="shared" si="65"/>
        <v>0</v>
      </c>
      <c r="AE210" s="109">
        <v>2</v>
      </c>
      <c r="AF210" s="110"/>
      <c r="AG210" s="105" t="e">
        <f>IF(AF210&gt;#REF!,"LB","KR")</f>
        <v>#REF!</v>
      </c>
      <c r="AH210" s="110">
        <v>1452338000</v>
      </c>
      <c r="AI210" s="110">
        <v>1637017000</v>
      </c>
      <c r="AJ210" s="110">
        <v>1737984000</v>
      </c>
      <c r="AK210" s="111">
        <v>1845179000</v>
      </c>
      <c r="AL210" s="111">
        <v>1737984000</v>
      </c>
      <c r="AM210" s="110">
        <v>1845179000</v>
      </c>
      <c r="AN210" s="110" t="e">
        <f t="shared" si="67"/>
        <v>#REF!</v>
      </c>
    </row>
    <row r="211" spans="1:40">
      <c r="A211" s="3">
        <f t="shared" si="66"/>
        <v>172</v>
      </c>
      <c r="B211" s="96">
        <v>7</v>
      </c>
      <c r="C211" s="97" t="s">
        <v>181</v>
      </c>
      <c r="D211" s="96">
        <v>18</v>
      </c>
      <c r="E211" s="99"/>
      <c r="F211" s="100" t="s">
        <v>54</v>
      </c>
      <c r="G211" s="101">
        <f t="shared" si="47"/>
        <v>97</v>
      </c>
      <c r="H211" s="101">
        <f t="shared" si="48"/>
        <v>85</v>
      </c>
      <c r="I211" s="102">
        <f t="shared" si="49"/>
        <v>26438045</v>
      </c>
      <c r="J211" s="102" t="e">
        <f>SUMIF($AN$4:$AN$22,D211,#REF!)</f>
        <v>#REF!</v>
      </c>
      <c r="K211" s="103" t="e">
        <f t="shared" si="50"/>
        <v>#REF!</v>
      </c>
      <c r="L211" s="104" t="e">
        <f>SUMIF($AN$4:$AN$22,D211,#REF!)</f>
        <v>#REF!</v>
      </c>
      <c r="M211" s="105" t="e">
        <f t="shared" si="51"/>
        <v>#REF!</v>
      </c>
      <c r="N211" s="105" t="e">
        <f t="shared" si="52"/>
        <v>#REF!</v>
      </c>
      <c r="O211" s="105" t="e">
        <f t="shared" si="53"/>
        <v>#REF!</v>
      </c>
      <c r="P211" s="105" t="e">
        <f t="shared" si="54"/>
        <v>#REF!</v>
      </c>
      <c r="Q211" s="106" t="e">
        <f t="shared" si="55"/>
        <v>#REF!</v>
      </c>
      <c r="R211" s="105" t="e">
        <f t="shared" si="55"/>
        <v>#REF!</v>
      </c>
      <c r="S211" s="105" t="e">
        <f t="shared" si="56"/>
        <v>#REF!</v>
      </c>
      <c r="T211" s="105"/>
      <c r="U211" s="105" t="e">
        <f t="shared" si="57"/>
        <v>#REF!</v>
      </c>
      <c r="V211" s="105" t="e">
        <f t="shared" si="58"/>
        <v>#REF!</v>
      </c>
      <c r="W211" s="105" t="e">
        <f t="shared" si="59"/>
        <v>#REF!</v>
      </c>
      <c r="X211" s="106" t="e">
        <f t="shared" si="60"/>
        <v>#REF!</v>
      </c>
      <c r="Y211" s="106" t="e">
        <f t="shared" si="61"/>
        <v>#REF!</v>
      </c>
      <c r="Z211" s="105" t="e">
        <f t="shared" si="62"/>
        <v>#REF!</v>
      </c>
      <c r="AA211" s="105" t="e">
        <f t="shared" si="63"/>
        <v>#REF!</v>
      </c>
      <c r="AB211" s="105"/>
      <c r="AC211" s="107" t="str">
        <f t="shared" si="64"/>
        <v>BERTAHAP</v>
      </c>
      <c r="AD211" s="108">
        <f t="shared" si="65"/>
        <v>0</v>
      </c>
      <c r="AE211" s="109">
        <v>2</v>
      </c>
      <c r="AF211" s="110"/>
      <c r="AG211" s="105" t="e">
        <f>IF(AF211&gt;#REF!,"LB","KR")</f>
        <v>#REF!</v>
      </c>
      <c r="AH211" s="110">
        <v>1959503000</v>
      </c>
      <c r="AI211" s="110">
        <v>2208673000</v>
      </c>
      <c r="AJ211" s="110">
        <v>2344899000</v>
      </c>
      <c r="AK211" s="111">
        <v>2489527000</v>
      </c>
      <c r="AL211" s="111">
        <v>2344899000</v>
      </c>
      <c r="AM211" s="110">
        <v>2489527000</v>
      </c>
      <c r="AN211" s="110" t="e">
        <f t="shared" si="67"/>
        <v>#REF!</v>
      </c>
    </row>
    <row r="212" spans="1:40">
      <c r="A212" s="3">
        <f t="shared" si="66"/>
        <v>173</v>
      </c>
      <c r="B212" s="96">
        <v>8</v>
      </c>
      <c r="C212" s="97" t="s">
        <v>181</v>
      </c>
      <c r="D212" s="96">
        <v>20</v>
      </c>
      <c r="E212" s="99"/>
      <c r="F212" s="100" t="s">
        <v>70</v>
      </c>
      <c r="G212" s="101">
        <f t="shared" si="47"/>
        <v>60</v>
      </c>
      <c r="H212" s="101">
        <f t="shared" si="48"/>
        <v>51</v>
      </c>
      <c r="I212" s="102">
        <f t="shared" si="49"/>
        <v>26438045</v>
      </c>
      <c r="J212" s="102" t="e">
        <f>SUMIF($AN$4:$AN$22,D212,#REF!)</f>
        <v>#REF!</v>
      </c>
      <c r="K212" s="103" t="e">
        <f t="shared" si="50"/>
        <v>#REF!</v>
      </c>
      <c r="L212" s="104" t="e">
        <f>SUMIF($AN$4:$AN$22,D212,#REF!)</f>
        <v>#REF!</v>
      </c>
      <c r="M212" s="105" t="e">
        <f t="shared" si="51"/>
        <v>#REF!</v>
      </c>
      <c r="N212" s="105" t="e">
        <f t="shared" si="52"/>
        <v>#REF!</v>
      </c>
      <c r="O212" s="105" t="e">
        <f t="shared" si="53"/>
        <v>#REF!</v>
      </c>
      <c r="P212" s="105" t="e">
        <f t="shared" si="54"/>
        <v>#REF!</v>
      </c>
      <c r="Q212" s="106" t="e">
        <f t="shared" si="55"/>
        <v>#REF!</v>
      </c>
      <c r="R212" s="105" t="e">
        <f t="shared" si="55"/>
        <v>#REF!</v>
      </c>
      <c r="S212" s="105" t="e">
        <f t="shared" si="56"/>
        <v>#REF!</v>
      </c>
      <c r="T212" s="105"/>
      <c r="U212" s="105" t="e">
        <f t="shared" si="57"/>
        <v>#REF!</v>
      </c>
      <c r="V212" s="105" t="e">
        <f t="shared" si="58"/>
        <v>#REF!</v>
      </c>
      <c r="W212" s="105" t="e">
        <f t="shared" si="59"/>
        <v>#REF!</v>
      </c>
      <c r="X212" s="106" t="e">
        <f t="shared" si="60"/>
        <v>#REF!</v>
      </c>
      <c r="Y212" s="106" t="e">
        <f t="shared" si="61"/>
        <v>#REF!</v>
      </c>
      <c r="Z212" s="105" t="e">
        <f t="shared" si="62"/>
        <v>#REF!</v>
      </c>
      <c r="AA212" s="105" t="e">
        <f t="shared" si="63"/>
        <v>#REF!</v>
      </c>
      <c r="AB212" s="105"/>
      <c r="AC212" s="107" t="str">
        <f t="shared" si="64"/>
        <v>BERTAHAP</v>
      </c>
      <c r="AD212" s="108">
        <f t="shared" si="65"/>
        <v>0</v>
      </c>
      <c r="AE212" s="109">
        <v>2</v>
      </c>
      <c r="AF212" s="110"/>
      <c r="AG212" s="105" t="e">
        <f>IF(AF212&gt;#REF!,"LB","KR")</f>
        <v>#REF!</v>
      </c>
      <c r="AH212" s="110">
        <v>1175702000</v>
      </c>
      <c r="AI212" s="110">
        <v>1325204000</v>
      </c>
      <c r="AJ212" s="110">
        <v>1406940000</v>
      </c>
      <c r="AK212" s="111">
        <v>1493717000</v>
      </c>
      <c r="AL212" s="111">
        <v>1406940000</v>
      </c>
      <c r="AM212" s="110">
        <v>1493717000</v>
      </c>
      <c r="AN212" s="110" t="e">
        <f t="shared" si="67"/>
        <v>#REF!</v>
      </c>
    </row>
    <row r="213" spans="1:40">
      <c r="A213" s="3">
        <f t="shared" si="66"/>
        <v>174</v>
      </c>
      <c r="B213" s="96">
        <v>9</v>
      </c>
      <c r="C213" s="97" t="s">
        <v>181</v>
      </c>
      <c r="D213" s="96">
        <v>22</v>
      </c>
      <c r="E213" s="99"/>
      <c r="F213" s="100" t="s">
        <v>89</v>
      </c>
      <c r="G213" s="101">
        <f t="shared" si="47"/>
        <v>81</v>
      </c>
      <c r="H213" s="101">
        <f t="shared" si="48"/>
        <v>70</v>
      </c>
      <c r="I213" s="102">
        <f t="shared" si="49"/>
        <v>26438045</v>
      </c>
      <c r="J213" s="102" t="e">
        <f>SUMIF($AN$4:$AN$22,D213,#REF!)</f>
        <v>#REF!</v>
      </c>
      <c r="K213" s="103" t="e">
        <f t="shared" si="50"/>
        <v>#REF!</v>
      </c>
      <c r="L213" s="104" t="e">
        <f>SUMIF($AN$4:$AN$22,D213,#REF!)</f>
        <v>#REF!</v>
      </c>
      <c r="M213" s="105" t="e">
        <f t="shared" si="51"/>
        <v>#REF!</v>
      </c>
      <c r="N213" s="105" t="e">
        <f t="shared" si="52"/>
        <v>#REF!</v>
      </c>
      <c r="O213" s="105" t="e">
        <f t="shared" si="53"/>
        <v>#REF!</v>
      </c>
      <c r="P213" s="105" t="e">
        <f t="shared" si="54"/>
        <v>#REF!</v>
      </c>
      <c r="Q213" s="106" t="e">
        <f t="shared" si="55"/>
        <v>#REF!</v>
      </c>
      <c r="R213" s="105" t="e">
        <f t="shared" si="55"/>
        <v>#REF!</v>
      </c>
      <c r="S213" s="105" t="e">
        <f t="shared" si="56"/>
        <v>#REF!</v>
      </c>
      <c r="T213" s="105"/>
      <c r="U213" s="105" t="e">
        <f t="shared" si="57"/>
        <v>#REF!</v>
      </c>
      <c r="V213" s="105" t="e">
        <f t="shared" si="58"/>
        <v>#REF!</v>
      </c>
      <c r="W213" s="105" t="e">
        <f t="shared" si="59"/>
        <v>#REF!</v>
      </c>
      <c r="X213" s="106" t="e">
        <f t="shared" si="60"/>
        <v>#REF!</v>
      </c>
      <c r="Y213" s="106" t="e">
        <f t="shared" si="61"/>
        <v>#REF!</v>
      </c>
      <c r="Z213" s="105" t="e">
        <f t="shared" si="62"/>
        <v>#REF!</v>
      </c>
      <c r="AA213" s="105" t="e">
        <f t="shared" si="63"/>
        <v>#REF!</v>
      </c>
      <c r="AB213" s="105"/>
      <c r="AC213" s="107" t="str">
        <f t="shared" si="64"/>
        <v>BERTAHAP</v>
      </c>
      <c r="AD213" s="108">
        <f t="shared" si="65"/>
        <v>0</v>
      </c>
      <c r="AE213" s="109">
        <v>2</v>
      </c>
      <c r="AF213" s="110"/>
      <c r="AG213" s="105" t="e">
        <f>IF(AF213&gt;#REF!,"LB","KR")</f>
        <v>#REF!</v>
      </c>
      <c r="AH213" s="110">
        <v>1683115000</v>
      </c>
      <c r="AI213" s="110">
        <v>1897140000</v>
      </c>
      <c r="AJ213" s="110">
        <v>2014151000</v>
      </c>
      <c r="AK213" s="111">
        <v>2138380000</v>
      </c>
      <c r="AL213" s="111">
        <v>2014151000</v>
      </c>
      <c r="AM213" s="110">
        <v>2138380000</v>
      </c>
      <c r="AN213" s="110" t="e">
        <f t="shared" si="67"/>
        <v>#REF!</v>
      </c>
    </row>
    <row r="214" spans="1:40">
      <c r="A214" s="3">
        <f t="shared" si="66"/>
        <v>175</v>
      </c>
      <c r="B214" s="96">
        <v>1</v>
      </c>
      <c r="C214" s="97" t="s">
        <v>182</v>
      </c>
      <c r="D214" s="98" t="s">
        <v>24</v>
      </c>
      <c r="E214" s="99"/>
      <c r="F214" s="100" t="s">
        <v>39</v>
      </c>
      <c r="G214" s="101">
        <f t="shared" si="47"/>
        <v>113</v>
      </c>
      <c r="H214" s="101">
        <f t="shared" si="48"/>
        <v>101</v>
      </c>
      <c r="I214" s="102">
        <f t="shared" si="49"/>
        <v>26438045</v>
      </c>
      <c r="J214" s="102" t="e">
        <f>SUMIF($AN$4:$AN$22,D214,#REF!)</f>
        <v>#REF!</v>
      </c>
      <c r="K214" s="103" t="e">
        <f t="shared" si="50"/>
        <v>#REF!</v>
      </c>
      <c r="L214" s="104" t="e">
        <f>SUMIF($AN$4:$AN$22,D214,#REF!)</f>
        <v>#REF!</v>
      </c>
      <c r="M214" s="105" t="e">
        <f t="shared" si="51"/>
        <v>#REF!</v>
      </c>
      <c r="N214" s="105" t="e">
        <f t="shared" si="52"/>
        <v>#REF!</v>
      </c>
      <c r="O214" s="105" t="e">
        <f t="shared" si="53"/>
        <v>#REF!</v>
      </c>
      <c r="P214" s="105" t="e">
        <f t="shared" si="54"/>
        <v>#REF!</v>
      </c>
      <c r="Q214" s="106" t="e">
        <f t="shared" si="55"/>
        <v>#REF!</v>
      </c>
      <c r="R214" s="105" t="e">
        <f t="shared" si="55"/>
        <v>#REF!</v>
      </c>
      <c r="S214" s="105" t="e">
        <f t="shared" si="56"/>
        <v>#REF!</v>
      </c>
      <c r="T214" s="105"/>
      <c r="U214" s="105" t="e">
        <f t="shared" si="57"/>
        <v>#REF!</v>
      </c>
      <c r="V214" s="105" t="e">
        <f t="shared" si="58"/>
        <v>#REF!</v>
      </c>
      <c r="W214" s="105" t="e">
        <f t="shared" si="59"/>
        <v>#REF!</v>
      </c>
      <c r="X214" s="106" t="e">
        <f t="shared" si="60"/>
        <v>#REF!</v>
      </c>
      <c r="Y214" s="106" t="e">
        <f t="shared" si="61"/>
        <v>#REF!</v>
      </c>
      <c r="Z214" s="105" t="e">
        <f t="shared" si="62"/>
        <v>#REF!</v>
      </c>
      <c r="AA214" s="105" t="e">
        <f t="shared" si="63"/>
        <v>#REF!</v>
      </c>
      <c r="AB214" s="105"/>
      <c r="AC214" s="107" t="str">
        <f t="shared" si="64"/>
        <v>BERTAHAP</v>
      </c>
      <c r="AD214" s="108">
        <f t="shared" si="65"/>
        <v>0</v>
      </c>
      <c r="AE214" s="109">
        <v>2</v>
      </c>
      <c r="AF214" s="110"/>
      <c r="AG214" s="105" t="e">
        <f>IF(AF214&gt;#REF!,"LB","KR")</f>
        <v>#REF!</v>
      </c>
      <c r="AH214" s="110">
        <v>2378423000</v>
      </c>
      <c r="AI214" s="110">
        <v>2680862000</v>
      </c>
      <c r="AJ214" s="110">
        <v>2846212000</v>
      </c>
      <c r="AK214" s="111">
        <v>3021760000</v>
      </c>
      <c r="AL214" s="111">
        <v>2846212000</v>
      </c>
      <c r="AM214" s="110">
        <v>3021760000</v>
      </c>
      <c r="AN214" s="110" t="e">
        <f t="shared" si="67"/>
        <v>#REF!</v>
      </c>
    </row>
    <row r="215" spans="1:40">
      <c r="A215" s="3">
        <f t="shared" si="66"/>
        <v>176</v>
      </c>
      <c r="B215" s="96">
        <v>2</v>
      </c>
      <c r="C215" s="97" t="s">
        <v>182</v>
      </c>
      <c r="D215" s="98" t="s">
        <v>35</v>
      </c>
      <c r="E215" s="99"/>
      <c r="F215" s="100" t="s">
        <v>42</v>
      </c>
      <c r="G215" s="101">
        <f t="shared" si="47"/>
        <v>78</v>
      </c>
      <c r="H215" s="101">
        <f t="shared" si="48"/>
        <v>66</v>
      </c>
      <c r="I215" s="102">
        <f t="shared" si="49"/>
        <v>26438045</v>
      </c>
      <c r="J215" s="102" t="e">
        <f>SUMIF($AN$4:$AN$22,D215,#REF!)</f>
        <v>#REF!</v>
      </c>
      <c r="K215" s="103" t="e">
        <f t="shared" si="50"/>
        <v>#REF!</v>
      </c>
      <c r="L215" s="104" t="e">
        <f>SUMIF($AN$4:$AN$22,D215,#REF!)</f>
        <v>#REF!</v>
      </c>
      <c r="M215" s="105" t="e">
        <f t="shared" si="51"/>
        <v>#REF!</v>
      </c>
      <c r="N215" s="105" t="e">
        <f t="shared" si="52"/>
        <v>#REF!</v>
      </c>
      <c r="O215" s="105" t="e">
        <f t="shared" si="53"/>
        <v>#REF!</v>
      </c>
      <c r="P215" s="105" t="e">
        <f t="shared" si="54"/>
        <v>#REF!</v>
      </c>
      <c r="Q215" s="106" t="e">
        <f t="shared" si="55"/>
        <v>#REF!</v>
      </c>
      <c r="R215" s="105" t="e">
        <f t="shared" si="55"/>
        <v>#REF!</v>
      </c>
      <c r="S215" s="105" t="e">
        <f t="shared" si="56"/>
        <v>#REF!</v>
      </c>
      <c r="T215" s="105"/>
      <c r="U215" s="105" t="e">
        <f t="shared" si="57"/>
        <v>#REF!</v>
      </c>
      <c r="V215" s="105" t="e">
        <f t="shared" si="58"/>
        <v>#REF!</v>
      </c>
      <c r="W215" s="105" t="e">
        <f t="shared" si="59"/>
        <v>#REF!</v>
      </c>
      <c r="X215" s="106" t="e">
        <f t="shared" si="60"/>
        <v>#REF!</v>
      </c>
      <c r="Y215" s="106" t="e">
        <f t="shared" si="61"/>
        <v>#REF!</v>
      </c>
      <c r="Z215" s="105" t="e">
        <f t="shared" si="62"/>
        <v>#REF!</v>
      </c>
      <c r="AA215" s="105" t="e">
        <f t="shared" si="63"/>
        <v>#REF!</v>
      </c>
      <c r="AB215" s="105"/>
      <c r="AC215" s="107" t="str">
        <f t="shared" si="64"/>
        <v>BERTAHAP</v>
      </c>
      <c r="AD215" s="108">
        <f t="shared" si="65"/>
        <v>0</v>
      </c>
      <c r="AE215" s="109">
        <v>2</v>
      </c>
      <c r="AF215" s="110"/>
      <c r="AG215" s="105" t="e">
        <f>IF(AF215&gt;#REF!,"LB","KR")</f>
        <v>#REF!</v>
      </c>
      <c r="AH215" s="110">
        <v>1521497000</v>
      </c>
      <c r="AI215" s="110">
        <v>1714970000</v>
      </c>
      <c r="AJ215" s="110">
        <v>1820745000</v>
      </c>
      <c r="AK215" s="111">
        <v>1933045000</v>
      </c>
      <c r="AL215" s="111">
        <v>1820745000</v>
      </c>
      <c r="AM215" s="110">
        <v>1933045000</v>
      </c>
      <c r="AN215" s="110" t="e">
        <f t="shared" si="67"/>
        <v>#REF!</v>
      </c>
    </row>
    <row r="216" spans="1:40">
      <c r="A216" s="3">
        <f t="shared" si="66"/>
        <v>177</v>
      </c>
      <c r="B216" s="96">
        <v>3</v>
      </c>
      <c r="C216" s="97" t="s">
        <v>182</v>
      </c>
      <c r="D216" s="98" t="s">
        <v>41</v>
      </c>
      <c r="E216" s="99"/>
      <c r="F216" s="100" t="s">
        <v>45</v>
      </c>
      <c r="G216" s="101">
        <f t="shared" si="47"/>
        <v>60</v>
      </c>
      <c r="H216" s="101">
        <f t="shared" si="48"/>
        <v>52</v>
      </c>
      <c r="I216" s="102">
        <f t="shared" si="49"/>
        <v>26438045</v>
      </c>
      <c r="J216" s="102" t="e">
        <f>SUMIF($AN$4:$AN$22,D216,#REF!)</f>
        <v>#REF!</v>
      </c>
      <c r="K216" s="103" t="e">
        <f t="shared" si="50"/>
        <v>#REF!</v>
      </c>
      <c r="L216" s="104" t="e">
        <f>SUMIF($AN$4:$AN$22,D216,#REF!)</f>
        <v>#REF!</v>
      </c>
      <c r="M216" s="105" t="e">
        <f t="shared" si="51"/>
        <v>#REF!</v>
      </c>
      <c r="N216" s="105" t="e">
        <f t="shared" si="52"/>
        <v>#REF!</v>
      </c>
      <c r="O216" s="105" t="e">
        <f t="shared" si="53"/>
        <v>#REF!</v>
      </c>
      <c r="P216" s="105" t="e">
        <f t="shared" si="54"/>
        <v>#REF!</v>
      </c>
      <c r="Q216" s="106" t="e">
        <f t="shared" si="55"/>
        <v>#REF!</v>
      </c>
      <c r="R216" s="105" t="e">
        <f t="shared" si="55"/>
        <v>#REF!</v>
      </c>
      <c r="S216" s="105" t="e">
        <f t="shared" si="56"/>
        <v>#REF!</v>
      </c>
      <c r="T216" s="105"/>
      <c r="U216" s="105" t="e">
        <f t="shared" si="57"/>
        <v>#REF!</v>
      </c>
      <c r="V216" s="105" t="e">
        <f t="shared" si="58"/>
        <v>#REF!</v>
      </c>
      <c r="W216" s="105" t="e">
        <f t="shared" si="59"/>
        <v>#REF!</v>
      </c>
      <c r="X216" s="106" t="e">
        <f t="shared" si="60"/>
        <v>#REF!</v>
      </c>
      <c r="Y216" s="106" t="e">
        <f t="shared" si="61"/>
        <v>#REF!</v>
      </c>
      <c r="Z216" s="105" t="e">
        <f t="shared" si="62"/>
        <v>#REF!</v>
      </c>
      <c r="AA216" s="105" t="e">
        <f t="shared" si="63"/>
        <v>#REF!</v>
      </c>
      <c r="AB216" s="105"/>
      <c r="AC216" s="107" t="str">
        <f t="shared" si="64"/>
        <v>BERTAHAP</v>
      </c>
      <c r="AD216" s="108">
        <f t="shared" si="65"/>
        <v>0</v>
      </c>
      <c r="AE216" s="109">
        <v>2</v>
      </c>
      <c r="AF216" s="110"/>
      <c r="AG216" s="105" t="e">
        <f>IF(AF216&gt;#REF!,"LB","KR")</f>
        <v>#REF!</v>
      </c>
      <c r="AH216" s="110">
        <v>1198755000</v>
      </c>
      <c r="AI216" s="110">
        <v>1351188000</v>
      </c>
      <c r="AJ216" s="110">
        <v>1434527000</v>
      </c>
      <c r="AK216" s="111">
        <v>1523005000</v>
      </c>
      <c r="AL216" s="111">
        <v>1434527000</v>
      </c>
      <c r="AM216" s="110">
        <v>1523005000</v>
      </c>
      <c r="AN216" s="110" t="e">
        <f t="shared" si="67"/>
        <v>#REF!</v>
      </c>
    </row>
    <row r="217" spans="1:40">
      <c r="A217" s="3">
        <f t="shared" si="66"/>
        <v>178</v>
      </c>
      <c r="B217" s="96">
        <v>4</v>
      </c>
      <c r="C217" s="97" t="s">
        <v>182</v>
      </c>
      <c r="D217" s="98">
        <v>10</v>
      </c>
      <c r="E217" s="99"/>
      <c r="F217" s="100" t="s">
        <v>48</v>
      </c>
      <c r="G217" s="101">
        <f t="shared" si="47"/>
        <v>74</v>
      </c>
      <c r="H217" s="101">
        <f t="shared" si="48"/>
        <v>63</v>
      </c>
      <c r="I217" s="102">
        <f t="shared" si="49"/>
        <v>26438045</v>
      </c>
      <c r="J217" s="102" t="e">
        <f>SUMIF($AN$4:$AN$22,D217,#REF!)</f>
        <v>#REF!</v>
      </c>
      <c r="K217" s="103" t="e">
        <f t="shared" si="50"/>
        <v>#REF!</v>
      </c>
      <c r="L217" s="104" t="e">
        <f>SUMIF($AN$4:$AN$22,D217,#REF!)</f>
        <v>#REF!</v>
      </c>
      <c r="M217" s="105" t="e">
        <f t="shared" si="51"/>
        <v>#REF!</v>
      </c>
      <c r="N217" s="105" t="e">
        <f t="shared" si="52"/>
        <v>#REF!</v>
      </c>
      <c r="O217" s="105" t="e">
        <f t="shared" si="53"/>
        <v>#REF!</v>
      </c>
      <c r="P217" s="105" t="e">
        <f t="shared" si="54"/>
        <v>#REF!</v>
      </c>
      <c r="Q217" s="106" t="e">
        <f t="shared" si="55"/>
        <v>#REF!</v>
      </c>
      <c r="R217" s="105" t="e">
        <f t="shared" si="55"/>
        <v>#REF!</v>
      </c>
      <c r="S217" s="105" t="e">
        <f t="shared" si="56"/>
        <v>#REF!</v>
      </c>
      <c r="T217" s="105"/>
      <c r="U217" s="105" t="e">
        <f t="shared" si="57"/>
        <v>#REF!</v>
      </c>
      <c r="V217" s="105" t="e">
        <f t="shared" si="58"/>
        <v>#REF!</v>
      </c>
      <c r="W217" s="105" t="e">
        <f t="shared" si="59"/>
        <v>#REF!</v>
      </c>
      <c r="X217" s="106" t="e">
        <f t="shared" si="60"/>
        <v>#REF!</v>
      </c>
      <c r="Y217" s="106" t="e">
        <f t="shared" si="61"/>
        <v>#REF!</v>
      </c>
      <c r="Z217" s="105" t="e">
        <f t="shared" si="62"/>
        <v>#REF!</v>
      </c>
      <c r="AA217" s="105" t="e">
        <f t="shared" si="63"/>
        <v>#REF!</v>
      </c>
      <c r="AB217" s="105"/>
      <c r="AC217" s="107" t="str">
        <f t="shared" si="64"/>
        <v>BERTAHAP</v>
      </c>
      <c r="AD217" s="108">
        <f t="shared" si="65"/>
        <v>0</v>
      </c>
      <c r="AE217" s="109">
        <v>2</v>
      </c>
      <c r="AF217" s="110"/>
      <c r="AG217" s="105" t="e">
        <f>IF(AF217&gt;#REF!,"LB","KR")</f>
        <v>#REF!</v>
      </c>
      <c r="AH217" s="110">
        <v>1452338000</v>
      </c>
      <c r="AI217" s="110">
        <v>1637017000</v>
      </c>
      <c r="AJ217" s="110">
        <v>1737984000</v>
      </c>
      <c r="AK217" s="111">
        <v>1845179000</v>
      </c>
      <c r="AL217" s="111">
        <v>1737984000</v>
      </c>
      <c r="AM217" s="110">
        <v>1845179000</v>
      </c>
      <c r="AN217" s="110" t="e">
        <f t="shared" si="67"/>
        <v>#REF!</v>
      </c>
    </row>
    <row r="218" spans="1:40">
      <c r="A218" s="3">
        <f t="shared" si="66"/>
        <v>179</v>
      </c>
      <c r="B218" s="96">
        <v>5</v>
      </c>
      <c r="C218" s="97" t="s">
        <v>182</v>
      </c>
      <c r="D218" s="96">
        <v>12</v>
      </c>
      <c r="E218" s="99"/>
      <c r="F218" s="100" t="s">
        <v>50</v>
      </c>
      <c r="G218" s="101">
        <f t="shared" si="47"/>
        <v>67</v>
      </c>
      <c r="H218" s="101">
        <f t="shared" si="48"/>
        <v>57</v>
      </c>
      <c r="I218" s="102">
        <f t="shared" si="49"/>
        <v>26438045</v>
      </c>
      <c r="J218" s="102" t="e">
        <f>SUMIF($AN$4:$AN$22,D218,#REF!)</f>
        <v>#REF!</v>
      </c>
      <c r="K218" s="103" t="e">
        <f t="shared" si="50"/>
        <v>#REF!</v>
      </c>
      <c r="L218" s="104" t="e">
        <f>SUMIF($AN$4:$AN$22,D218,#REF!)</f>
        <v>#REF!</v>
      </c>
      <c r="M218" s="105" t="e">
        <f t="shared" si="51"/>
        <v>#REF!</v>
      </c>
      <c r="N218" s="105" t="e">
        <f t="shared" si="52"/>
        <v>#REF!</v>
      </c>
      <c r="O218" s="105" t="e">
        <f t="shared" si="53"/>
        <v>#REF!</v>
      </c>
      <c r="P218" s="105" t="e">
        <f t="shared" si="54"/>
        <v>#REF!</v>
      </c>
      <c r="Q218" s="106" t="e">
        <f t="shared" si="55"/>
        <v>#REF!</v>
      </c>
      <c r="R218" s="105" t="e">
        <f t="shared" si="55"/>
        <v>#REF!</v>
      </c>
      <c r="S218" s="105" t="e">
        <f t="shared" si="56"/>
        <v>#REF!</v>
      </c>
      <c r="T218" s="105"/>
      <c r="U218" s="105" t="e">
        <f t="shared" si="57"/>
        <v>#REF!</v>
      </c>
      <c r="V218" s="105" t="e">
        <f t="shared" si="58"/>
        <v>#REF!</v>
      </c>
      <c r="W218" s="105" t="e">
        <f t="shared" si="59"/>
        <v>#REF!</v>
      </c>
      <c r="X218" s="106" t="e">
        <f t="shared" si="60"/>
        <v>#REF!</v>
      </c>
      <c r="Y218" s="106" t="e">
        <f t="shared" si="61"/>
        <v>#REF!</v>
      </c>
      <c r="Z218" s="105" t="e">
        <f t="shared" si="62"/>
        <v>#REF!</v>
      </c>
      <c r="AA218" s="105" t="e">
        <f t="shared" si="63"/>
        <v>#REF!</v>
      </c>
      <c r="AB218" s="105"/>
      <c r="AC218" s="107" t="str">
        <f t="shared" si="64"/>
        <v>BERTAHAP</v>
      </c>
      <c r="AD218" s="108">
        <f t="shared" si="65"/>
        <v>0</v>
      </c>
      <c r="AE218" s="109">
        <v>2</v>
      </c>
      <c r="AF218" s="110"/>
      <c r="AG218" s="105" t="e">
        <f>IF(AF218&gt;#REF!,"LB","KR")</f>
        <v>#REF!</v>
      </c>
      <c r="AH218" s="110">
        <v>1314020000</v>
      </c>
      <c r="AI218" s="110">
        <v>1481110000</v>
      </c>
      <c r="AJ218" s="110">
        <v>1572462000</v>
      </c>
      <c r="AK218" s="111">
        <v>1669448000</v>
      </c>
      <c r="AL218" s="111">
        <v>1572462000</v>
      </c>
      <c r="AM218" s="110">
        <v>1669448000</v>
      </c>
      <c r="AN218" s="110" t="e">
        <f t="shared" si="67"/>
        <v>#REF!</v>
      </c>
    </row>
    <row r="219" spans="1:40">
      <c r="A219" s="3">
        <f t="shared" si="66"/>
        <v>180</v>
      </c>
      <c r="B219" s="96">
        <v>6</v>
      </c>
      <c r="C219" s="97" t="s">
        <v>182</v>
      </c>
      <c r="D219" s="98">
        <v>16</v>
      </c>
      <c r="E219" s="99"/>
      <c r="F219" s="100" t="s">
        <v>52</v>
      </c>
      <c r="G219" s="101">
        <f t="shared" si="47"/>
        <v>71</v>
      </c>
      <c r="H219" s="101">
        <f t="shared" si="48"/>
        <v>63</v>
      </c>
      <c r="I219" s="102">
        <f t="shared" si="49"/>
        <v>26438045</v>
      </c>
      <c r="J219" s="102" t="e">
        <f>SUMIF($AN$4:$AN$22,D219,#REF!)</f>
        <v>#REF!</v>
      </c>
      <c r="K219" s="103" t="e">
        <f t="shared" si="50"/>
        <v>#REF!</v>
      </c>
      <c r="L219" s="104" t="e">
        <f>SUMIF($AN$4:$AN$22,D219,#REF!)</f>
        <v>#REF!</v>
      </c>
      <c r="M219" s="105" t="e">
        <f t="shared" si="51"/>
        <v>#REF!</v>
      </c>
      <c r="N219" s="105" t="e">
        <f t="shared" si="52"/>
        <v>#REF!</v>
      </c>
      <c r="O219" s="105" t="e">
        <f t="shared" si="53"/>
        <v>#REF!</v>
      </c>
      <c r="P219" s="105" t="e">
        <f t="shared" si="54"/>
        <v>#REF!</v>
      </c>
      <c r="Q219" s="106" t="e">
        <f t="shared" si="55"/>
        <v>#REF!</v>
      </c>
      <c r="R219" s="105" t="e">
        <f t="shared" si="55"/>
        <v>#REF!</v>
      </c>
      <c r="S219" s="105" t="e">
        <f t="shared" si="56"/>
        <v>#REF!</v>
      </c>
      <c r="T219" s="105"/>
      <c r="U219" s="105" t="e">
        <f t="shared" si="57"/>
        <v>#REF!</v>
      </c>
      <c r="V219" s="105" t="e">
        <f t="shared" si="58"/>
        <v>#REF!</v>
      </c>
      <c r="W219" s="105" t="e">
        <f t="shared" si="59"/>
        <v>#REF!</v>
      </c>
      <c r="X219" s="106" t="e">
        <f t="shared" si="60"/>
        <v>#REF!</v>
      </c>
      <c r="Y219" s="106" t="e">
        <f t="shared" si="61"/>
        <v>#REF!</v>
      </c>
      <c r="Z219" s="105" t="e">
        <f t="shared" si="62"/>
        <v>#REF!</v>
      </c>
      <c r="AA219" s="105" t="e">
        <f t="shared" si="63"/>
        <v>#REF!</v>
      </c>
      <c r="AB219" s="105"/>
      <c r="AC219" s="107" t="str">
        <f t="shared" si="64"/>
        <v>BERTAHAP</v>
      </c>
      <c r="AD219" s="108">
        <f t="shared" si="65"/>
        <v>0</v>
      </c>
      <c r="AE219" s="109">
        <v>2</v>
      </c>
      <c r="AF219" s="110"/>
      <c r="AG219" s="105" t="e">
        <f>IF(AF219&gt;#REF!,"LB","KR")</f>
        <v>#REF!</v>
      </c>
      <c r="AH219" s="110">
        <v>1452338000</v>
      </c>
      <c r="AI219" s="110">
        <v>1637017000</v>
      </c>
      <c r="AJ219" s="110">
        <v>1737984000</v>
      </c>
      <c r="AK219" s="111">
        <v>1845179000</v>
      </c>
      <c r="AL219" s="111">
        <v>1737984000</v>
      </c>
      <c r="AM219" s="110">
        <v>1845179000</v>
      </c>
      <c r="AN219" s="110" t="e">
        <f t="shared" si="67"/>
        <v>#REF!</v>
      </c>
    </row>
    <row r="220" spans="1:40">
      <c r="A220" s="3">
        <f t="shared" si="66"/>
        <v>181</v>
      </c>
      <c r="B220" s="96">
        <v>7</v>
      </c>
      <c r="C220" s="97" t="s">
        <v>182</v>
      </c>
      <c r="D220" s="96">
        <v>18</v>
      </c>
      <c r="E220" s="99"/>
      <c r="F220" s="100" t="s">
        <v>54</v>
      </c>
      <c r="G220" s="101">
        <f t="shared" si="47"/>
        <v>97</v>
      </c>
      <c r="H220" s="101">
        <f t="shared" si="48"/>
        <v>85</v>
      </c>
      <c r="I220" s="102">
        <f t="shared" si="49"/>
        <v>26438045</v>
      </c>
      <c r="J220" s="102" t="e">
        <f>SUMIF($AN$4:$AN$22,D220,#REF!)</f>
        <v>#REF!</v>
      </c>
      <c r="K220" s="103" t="e">
        <f t="shared" si="50"/>
        <v>#REF!</v>
      </c>
      <c r="L220" s="104" t="e">
        <f>SUMIF($AN$4:$AN$22,D220,#REF!)</f>
        <v>#REF!</v>
      </c>
      <c r="M220" s="105" t="e">
        <f t="shared" si="51"/>
        <v>#REF!</v>
      </c>
      <c r="N220" s="105" t="e">
        <f t="shared" si="52"/>
        <v>#REF!</v>
      </c>
      <c r="O220" s="105" t="e">
        <f t="shared" si="53"/>
        <v>#REF!</v>
      </c>
      <c r="P220" s="105" t="e">
        <f t="shared" si="54"/>
        <v>#REF!</v>
      </c>
      <c r="Q220" s="106" t="e">
        <f t="shared" si="55"/>
        <v>#REF!</v>
      </c>
      <c r="R220" s="105" t="e">
        <f t="shared" si="55"/>
        <v>#REF!</v>
      </c>
      <c r="S220" s="105" t="e">
        <f t="shared" si="56"/>
        <v>#REF!</v>
      </c>
      <c r="T220" s="105"/>
      <c r="U220" s="105" t="e">
        <f t="shared" si="57"/>
        <v>#REF!</v>
      </c>
      <c r="V220" s="105" t="e">
        <f t="shared" si="58"/>
        <v>#REF!</v>
      </c>
      <c r="W220" s="105" t="e">
        <f t="shared" si="59"/>
        <v>#REF!</v>
      </c>
      <c r="X220" s="106" t="e">
        <f t="shared" si="60"/>
        <v>#REF!</v>
      </c>
      <c r="Y220" s="106" t="e">
        <f t="shared" si="61"/>
        <v>#REF!</v>
      </c>
      <c r="Z220" s="105" t="e">
        <f t="shared" si="62"/>
        <v>#REF!</v>
      </c>
      <c r="AA220" s="105" t="e">
        <f t="shared" si="63"/>
        <v>#REF!</v>
      </c>
      <c r="AB220" s="105"/>
      <c r="AC220" s="107" t="str">
        <f t="shared" si="64"/>
        <v>BERTAHAP</v>
      </c>
      <c r="AD220" s="108">
        <f t="shared" si="65"/>
        <v>0</v>
      </c>
      <c r="AE220" s="109">
        <v>2</v>
      </c>
      <c r="AF220" s="110"/>
      <c r="AG220" s="105" t="e">
        <f>IF(AF220&gt;#REF!,"LB","KR")</f>
        <v>#REF!</v>
      </c>
      <c r="AH220" s="110">
        <v>1959503000</v>
      </c>
      <c r="AI220" s="110">
        <v>2208673000</v>
      </c>
      <c r="AJ220" s="110">
        <v>2344899000</v>
      </c>
      <c r="AK220" s="111">
        <v>2489527000</v>
      </c>
      <c r="AL220" s="111">
        <v>2344899000</v>
      </c>
      <c r="AM220" s="110">
        <v>2489527000</v>
      </c>
      <c r="AN220" s="110" t="e">
        <f t="shared" si="67"/>
        <v>#REF!</v>
      </c>
    </row>
    <row r="221" spans="1:40">
      <c r="A221" s="3">
        <f t="shared" si="66"/>
        <v>182</v>
      </c>
      <c r="B221" s="96">
        <v>8</v>
      </c>
      <c r="C221" s="97" t="s">
        <v>182</v>
      </c>
      <c r="D221" s="96">
        <v>20</v>
      </c>
      <c r="E221" s="99"/>
      <c r="F221" s="100" t="s">
        <v>70</v>
      </c>
      <c r="G221" s="101">
        <f t="shared" si="47"/>
        <v>60</v>
      </c>
      <c r="H221" s="101">
        <f t="shared" si="48"/>
        <v>51</v>
      </c>
      <c r="I221" s="102">
        <f t="shared" si="49"/>
        <v>26438045</v>
      </c>
      <c r="J221" s="102" t="e">
        <f>SUMIF($AN$4:$AN$22,D221,#REF!)</f>
        <v>#REF!</v>
      </c>
      <c r="K221" s="103" t="e">
        <f t="shared" si="50"/>
        <v>#REF!</v>
      </c>
      <c r="L221" s="104" t="e">
        <f>SUMIF($AN$4:$AN$22,D221,#REF!)</f>
        <v>#REF!</v>
      </c>
      <c r="M221" s="105" t="e">
        <f t="shared" si="51"/>
        <v>#REF!</v>
      </c>
      <c r="N221" s="105" t="e">
        <f t="shared" si="52"/>
        <v>#REF!</v>
      </c>
      <c r="O221" s="105" t="e">
        <f t="shared" si="53"/>
        <v>#REF!</v>
      </c>
      <c r="P221" s="105" t="e">
        <f t="shared" si="54"/>
        <v>#REF!</v>
      </c>
      <c r="Q221" s="106" t="e">
        <f t="shared" si="55"/>
        <v>#REF!</v>
      </c>
      <c r="R221" s="105" t="e">
        <f t="shared" si="55"/>
        <v>#REF!</v>
      </c>
      <c r="S221" s="105" t="e">
        <f t="shared" si="56"/>
        <v>#REF!</v>
      </c>
      <c r="T221" s="105"/>
      <c r="U221" s="105" t="e">
        <f t="shared" si="57"/>
        <v>#REF!</v>
      </c>
      <c r="V221" s="105" t="e">
        <f t="shared" si="58"/>
        <v>#REF!</v>
      </c>
      <c r="W221" s="105" t="e">
        <f t="shared" si="59"/>
        <v>#REF!</v>
      </c>
      <c r="X221" s="106" t="e">
        <f t="shared" si="60"/>
        <v>#REF!</v>
      </c>
      <c r="Y221" s="106" t="e">
        <f t="shared" si="61"/>
        <v>#REF!</v>
      </c>
      <c r="Z221" s="105" t="e">
        <f t="shared" si="62"/>
        <v>#REF!</v>
      </c>
      <c r="AA221" s="105" t="e">
        <f t="shared" si="63"/>
        <v>#REF!</v>
      </c>
      <c r="AB221" s="105"/>
      <c r="AC221" s="107" t="str">
        <f t="shared" si="64"/>
        <v>BERTAHAP</v>
      </c>
      <c r="AD221" s="108">
        <f t="shared" si="65"/>
        <v>0</v>
      </c>
      <c r="AE221" s="109">
        <v>2</v>
      </c>
      <c r="AF221" s="110"/>
      <c r="AG221" s="105" t="e">
        <f>IF(AF221&gt;#REF!,"LB","KR")</f>
        <v>#REF!</v>
      </c>
      <c r="AH221" s="110">
        <v>1175702000</v>
      </c>
      <c r="AI221" s="110">
        <v>1325204000</v>
      </c>
      <c r="AJ221" s="110">
        <v>1406940000</v>
      </c>
      <c r="AK221" s="111">
        <v>1493717000</v>
      </c>
      <c r="AL221" s="111">
        <v>1406940000</v>
      </c>
      <c r="AM221" s="110">
        <v>1493717000</v>
      </c>
      <c r="AN221" s="110" t="e">
        <f t="shared" si="67"/>
        <v>#REF!</v>
      </c>
    </row>
    <row r="222" spans="1:40">
      <c r="A222" s="3">
        <f t="shared" si="66"/>
        <v>183</v>
      </c>
      <c r="B222" s="96">
        <v>9</v>
      </c>
      <c r="C222" s="97" t="s">
        <v>182</v>
      </c>
      <c r="D222" s="96">
        <v>22</v>
      </c>
      <c r="E222" s="99"/>
      <c r="F222" s="100" t="s">
        <v>89</v>
      </c>
      <c r="G222" s="101">
        <f t="shared" si="47"/>
        <v>81</v>
      </c>
      <c r="H222" s="101">
        <f t="shared" si="48"/>
        <v>70</v>
      </c>
      <c r="I222" s="102">
        <f t="shared" si="49"/>
        <v>26438045</v>
      </c>
      <c r="J222" s="102" t="e">
        <f>SUMIF($AN$4:$AN$22,D222,#REF!)</f>
        <v>#REF!</v>
      </c>
      <c r="K222" s="103" t="e">
        <f t="shared" si="50"/>
        <v>#REF!</v>
      </c>
      <c r="L222" s="104" t="e">
        <f>SUMIF($AN$4:$AN$22,D222,#REF!)</f>
        <v>#REF!</v>
      </c>
      <c r="M222" s="105" t="e">
        <f t="shared" si="51"/>
        <v>#REF!</v>
      </c>
      <c r="N222" s="105" t="e">
        <f t="shared" si="52"/>
        <v>#REF!</v>
      </c>
      <c r="O222" s="105" t="e">
        <f t="shared" si="53"/>
        <v>#REF!</v>
      </c>
      <c r="P222" s="105" t="e">
        <f t="shared" si="54"/>
        <v>#REF!</v>
      </c>
      <c r="Q222" s="106" t="e">
        <f t="shared" si="55"/>
        <v>#REF!</v>
      </c>
      <c r="R222" s="105" t="e">
        <f t="shared" si="55"/>
        <v>#REF!</v>
      </c>
      <c r="S222" s="105" t="e">
        <f t="shared" si="56"/>
        <v>#REF!</v>
      </c>
      <c r="T222" s="105"/>
      <c r="U222" s="105" t="e">
        <f t="shared" si="57"/>
        <v>#REF!</v>
      </c>
      <c r="V222" s="105" t="e">
        <f t="shared" si="58"/>
        <v>#REF!</v>
      </c>
      <c r="W222" s="105" t="e">
        <f t="shared" si="59"/>
        <v>#REF!</v>
      </c>
      <c r="X222" s="106" t="e">
        <f t="shared" si="60"/>
        <v>#REF!</v>
      </c>
      <c r="Y222" s="106" t="e">
        <f t="shared" si="61"/>
        <v>#REF!</v>
      </c>
      <c r="Z222" s="105" t="e">
        <f t="shared" si="62"/>
        <v>#REF!</v>
      </c>
      <c r="AA222" s="105" t="e">
        <f t="shared" si="63"/>
        <v>#REF!</v>
      </c>
      <c r="AB222" s="105"/>
      <c r="AC222" s="107" t="str">
        <f t="shared" si="64"/>
        <v>BERTAHAP</v>
      </c>
      <c r="AD222" s="108">
        <f t="shared" si="65"/>
        <v>0</v>
      </c>
      <c r="AE222" s="109">
        <v>2</v>
      </c>
      <c r="AF222" s="110"/>
      <c r="AG222" s="105" t="e">
        <f>IF(AF222&gt;#REF!,"LB","KR")</f>
        <v>#REF!</v>
      </c>
      <c r="AH222" s="110">
        <v>1683115000</v>
      </c>
      <c r="AI222" s="110">
        <v>1897140000</v>
      </c>
      <c r="AJ222" s="110">
        <v>2014151000</v>
      </c>
      <c r="AK222" s="111">
        <v>2138380000</v>
      </c>
      <c r="AL222" s="111">
        <v>2014151000</v>
      </c>
      <c r="AM222" s="110">
        <v>2138380000</v>
      </c>
      <c r="AN222" s="110" t="e">
        <f t="shared" si="67"/>
        <v>#REF!</v>
      </c>
    </row>
    <row r="223" spans="1:40">
      <c r="A223" s="3">
        <f t="shared" si="66"/>
        <v>184</v>
      </c>
      <c r="B223" s="96">
        <v>1</v>
      </c>
      <c r="C223" s="97" t="s">
        <v>183</v>
      </c>
      <c r="D223" s="98" t="s">
        <v>24</v>
      </c>
      <c r="E223" s="99"/>
      <c r="F223" s="100" t="s">
        <v>39</v>
      </c>
      <c r="G223" s="101">
        <f t="shared" si="47"/>
        <v>113</v>
      </c>
      <c r="H223" s="101">
        <f t="shared" si="48"/>
        <v>101</v>
      </c>
      <c r="I223" s="102">
        <f t="shared" si="49"/>
        <v>26438045</v>
      </c>
      <c r="J223" s="102" t="e">
        <f>SUMIF($AN$4:$AN$22,D223,#REF!)</f>
        <v>#REF!</v>
      </c>
      <c r="K223" s="103" t="e">
        <f t="shared" si="50"/>
        <v>#REF!</v>
      </c>
      <c r="L223" s="104" t="e">
        <f>SUMIF($AN$4:$AN$22,D223,#REF!)</f>
        <v>#REF!</v>
      </c>
      <c r="M223" s="105" t="e">
        <f t="shared" si="51"/>
        <v>#REF!</v>
      </c>
      <c r="N223" s="105" t="e">
        <f t="shared" si="52"/>
        <v>#REF!</v>
      </c>
      <c r="O223" s="105" t="e">
        <f t="shared" si="53"/>
        <v>#REF!</v>
      </c>
      <c r="P223" s="105" t="e">
        <f t="shared" si="54"/>
        <v>#REF!</v>
      </c>
      <c r="Q223" s="106" t="e">
        <f t="shared" si="55"/>
        <v>#REF!</v>
      </c>
      <c r="R223" s="105" t="e">
        <f t="shared" si="55"/>
        <v>#REF!</v>
      </c>
      <c r="S223" s="105" t="e">
        <f t="shared" si="56"/>
        <v>#REF!</v>
      </c>
      <c r="T223" s="105"/>
      <c r="U223" s="105" t="e">
        <f t="shared" si="57"/>
        <v>#REF!</v>
      </c>
      <c r="V223" s="105" t="e">
        <f t="shared" si="58"/>
        <v>#REF!</v>
      </c>
      <c r="W223" s="105" t="e">
        <f t="shared" si="59"/>
        <v>#REF!</v>
      </c>
      <c r="X223" s="106" t="e">
        <f t="shared" si="60"/>
        <v>#REF!</v>
      </c>
      <c r="Y223" s="106" t="e">
        <f t="shared" si="61"/>
        <v>#REF!</v>
      </c>
      <c r="Z223" s="105" t="e">
        <f t="shared" si="62"/>
        <v>#REF!</v>
      </c>
      <c r="AA223" s="105" t="e">
        <f t="shared" si="63"/>
        <v>#REF!</v>
      </c>
      <c r="AB223" s="105"/>
      <c r="AC223" s="107" t="str">
        <f t="shared" si="64"/>
        <v>BERTAHAP</v>
      </c>
      <c r="AD223" s="108">
        <f t="shared" si="65"/>
        <v>0</v>
      </c>
      <c r="AE223" s="109">
        <v>2</v>
      </c>
      <c r="AF223" s="110"/>
      <c r="AG223" s="105" t="e">
        <f>IF(AF223&gt;#REF!,"LB","KR")</f>
        <v>#REF!</v>
      </c>
      <c r="AH223" s="110">
        <v>2401741000</v>
      </c>
      <c r="AI223" s="110">
        <v>2707145000</v>
      </c>
      <c r="AJ223" s="110">
        <v>2874116000</v>
      </c>
      <c r="AK223" s="111">
        <v>3051385000</v>
      </c>
      <c r="AL223" s="111">
        <v>2874116000</v>
      </c>
      <c r="AM223" s="110">
        <v>3051385000</v>
      </c>
      <c r="AN223" s="110" t="e">
        <f t="shared" si="67"/>
        <v>#REF!</v>
      </c>
    </row>
    <row r="224" spans="1:40">
      <c r="A224" s="3">
        <f t="shared" si="66"/>
        <v>185</v>
      </c>
      <c r="B224" s="96">
        <v>2</v>
      </c>
      <c r="C224" s="97" t="s">
        <v>183</v>
      </c>
      <c r="D224" s="98" t="s">
        <v>35</v>
      </c>
      <c r="E224" s="99"/>
      <c r="F224" s="100" t="s">
        <v>42</v>
      </c>
      <c r="G224" s="101">
        <f t="shared" si="47"/>
        <v>78</v>
      </c>
      <c r="H224" s="101">
        <f t="shared" si="48"/>
        <v>66</v>
      </c>
      <c r="I224" s="102">
        <f t="shared" si="49"/>
        <v>26438045</v>
      </c>
      <c r="J224" s="102" t="e">
        <f>SUMIF($AN$4:$AN$22,D224,#REF!)</f>
        <v>#REF!</v>
      </c>
      <c r="K224" s="103" t="e">
        <f t="shared" si="50"/>
        <v>#REF!</v>
      </c>
      <c r="L224" s="104" t="e">
        <f>SUMIF($AN$4:$AN$22,D224,#REF!)</f>
        <v>#REF!</v>
      </c>
      <c r="M224" s="105" t="e">
        <f t="shared" si="51"/>
        <v>#REF!</v>
      </c>
      <c r="N224" s="105" t="e">
        <f t="shared" si="52"/>
        <v>#REF!</v>
      </c>
      <c r="O224" s="105" t="e">
        <f t="shared" si="53"/>
        <v>#REF!</v>
      </c>
      <c r="P224" s="105" t="e">
        <f t="shared" si="54"/>
        <v>#REF!</v>
      </c>
      <c r="Q224" s="106" t="e">
        <f t="shared" si="55"/>
        <v>#REF!</v>
      </c>
      <c r="R224" s="105" t="e">
        <f t="shared" si="55"/>
        <v>#REF!</v>
      </c>
      <c r="S224" s="105" t="e">
        <f t="shared" si="56"/>
        <v>#REF!</v>
      </c>
      <c r="T224" s="105"/>
      <c r="U224" s="105" t="e">
        <f t="shared" si="57"/>
        <v>#REF!</v>
      </c>
      <c r="V224" s="105" t="e">
        <f t="shared" si="58"/>
        <v>#REF!</v>
      </c>
      <c r="W224" s="105" t="e">
        <f t="shared" si="59"/>
        <v>#REF!</v>
      </c>
      <c r="X224" s="106" t="e">
        <f t="shared" si="60"/>
        <v>#REF!</v>
      </c>
      <c r="Y224" s="106" t="e">
        <f t="shared" si="61"/>
        <v>#REF!</v>
      </c>
      <c r="Z224" s="105" t="e">
        <f t="shared" si="62"/>
        <v>#REF!</v>
      </c>
      <c r="AA224" s="105" t="e">
        <f t="shared" si="63"/>
        <v>#REF!</v>
      </c>
      <c r="AB224" s="105"/>
      <c r="AC224" s="107" t="str">
        <f t="shared" si="64"/>
        <v>BERTAHAP</v>
      </c>
      <c r="AD224" s="108">
        <f t="shared" si="65"/>
        <v>0</v>
      </c>
      <c r="AE224" s="109">
        <v>2</v>
      </c>
      <c r="AF224" s="110"/>
      <c r="AG224" s="105" t="e">
        <f>IF(AF224&gt;#REF!,"LB","KR")</f>
        <v>#REF!</v>
      </c>
      <c r="AH224" s="110">
        <v>1536413000</v>
      </c>
      <c r="AI224" s="110">
        <v>1731783000</v>
      </c>
      <c r="AJ224" s="110">
        <v>1838596000</v>
      </c>
      <c r="AK224" s="111">
        <v>1951996000</v>
      </c>
      <c r="AL224" s="111">
        <v>1838596000</v>
      </c>
      <c r="AM224" s="110">
        <v>1951996000</v>
      </c>
      <c r="AN224" s="110" t="e">
        <f t="shared" si="67"/>
        <v>#REF!</v>
      </c>
    </row>
    <row r="225" spans="1:40">
      <c r="A225" s="3">
        <f t="shared" si="66"/>
        <v>186</v>
      </c>
      <c r="B225" s="96">
        <v>3</v>
      </c>
      <c r="C225" s="97" t="s">
        <v>183</v>
      </c>
      <c r="D225" s="98" t="s">
        <v>41</v>
      </c>
      <c r="E225" s="99"/>
      <c r="F225" s="100" t="s">
        <v>45</v>
      </c>
      <c r="G225" s="101">
        <f t="shared" si="47"/>
        <v>60</v>
      </c>
      <c r="H225" s="101">
        <f t="shared" si="48"/>
        <v>52</v>
      </c>
      <c r="I225" s="102">
        <f t="shared" si="49"/>
        <v>26438045</v>
      </c>
      <c r="J225" s="102" t="e">
        <f>SUMIF($AN$4:$AN$22,D225,#REF!)</f>
        <v>#REF!</v>
      </c>
      <c r="K225" s="103" t="e">
        <f t="shared" si="50"/>
        <v>#REF!</v>
      </c>
      <c r="L225" s="104" t="e">
        <f>SUMIF($AN$4:$AN$22,D225,#REF!)</f>
        <v>#REF!</v>
      </c>
      <c r="M225" s="105" t="e">
        <f t="shared" si="51"/>
        <v>#REF!</v>
      </c>
      <c r="N225" s="105" t="e">
        <f t="shared" si="52"/>
        <v>#REF!</v>
      </c>
      <c r="O225" s="105" t="e">
        <f t="shared" si="53"/>
        <v>#REF!</v>
      </c>
      <c r="P225" s="105" t="e">
        <f t="shared" si="54"/>
        <v>#REF!</v>
      </c>
      <c r="Q225" s="106" t="e">
        <f t="shared" si="55"/>
        <v>#REF!</v>
      </c>
      <c r="R225" s="105" t="e">
        <f t="shared" si="55"/>
        <v>#REF!</v>
      </c>
      <c r="S225" s="105" t="e">
        <f t="shared" si="56"/>
        <v>#REF!</v>
      </c>
      <c r="T225" s="105"/>
      <c r="U225" s="105" t="e">
        <f t="shared" si="57"/>
        <v>#REF!</v>
      </c>
      <c r="V225" s="105" t="e">
        <f t="shared" si="58"/>
        <v>#REF!</v>
      </c>
      <c r="W225" s="105" t="e">
        <f t="shared" si="59"/>
        <v>#REF!</v>
      </c>
      <c r="X225" s="106" t="e">
        <f t="shared" si="60"/>
        <v>#REF!</v>
      </c>
      <c r="Y225" s="106" t="e">
        <f t="shared" si="61"/>
        <v>#REF!</v>
      </c>
      <c r="Z225" s="105" t="e">
        <f t="shared" si="62"/>
        <v>#REF!</v>
      </c>
      <c r="AA225" s="105" t="e">
        <f t="shared" si="63"/>
        <v>#REF!</v>
      </c>
      <c r="AB225" s="105"/>
      <c r="AC225" s="107" t="str">
        <f t="shared" si="64"/>
        <v>BERTAHAP</v>
      </c>
      <c r="AD225" s="108">
        <f t="shared" si="65"/>
        <v>0</v>
      </c>
      <c r="AE225" s="109">
        <v>2</v>
      </c>
      <c r="AF225" s="110"/>
      <c r="AG225" s="105" t="e">
        <f>IF(AF225&gt;#REF!,"LB","KR")</f>
        <v>#REF!</v>
      </c>
      <c r="AH225" s="110">
        <v>1210508000</v>
      </c>
      <c r="AI225" s="110">
        <v>1364435000</v>
      </c>
      <c r="AJ225" s="110">
        <v>1448591000</v>
      </c>
      <c r="AK225" s="111">
        <v>1537937000</v>
      </c>
      <c r="AL225" s="111">
        <v>1448591000</v>
      </c>
      <c r="AM225" s="110">
        <v>1537937000</v>
      </c>
      <c r="AN225" s="110" t="e">
        <f t="shared" si="67"/>
        <v>#REF!</v>
      </c>
    </row>
    <row r="226" spans="1:40">
      <c r="A226" s="3">
        <f t="shared" si="66"/>
        <v>187</v>
      </c>
      <c r="B226" s="96">
        <v>4</v>
      </c>
      <c r="C226" s="97" t="s">
        <v>183</v>
      </c>
      <c r="D226" s="98">
        <v>10</v>
      </c>
      <c r="E226" s="99"/>
      <c r="F226" s="100" t="s">
        <v>48</v>
      </c>
      <c r="G226" s="101">
        <f t="shared" si="47"/>
        <v>74</v>
      </c>
      <c r="H226" s="101">
        <f t="shared" si="48"/>
        <v>63</v>
      </c>
      <c r="I226" s="102">
        <f t="shared" si="49"/>
        <v>26438045</v>
      </c>
      <c r="J226" s="102" t="e">
        <f>SUMIF($AN$4:$AN$22,D226,#REF!)</f>
        <v>#REF!</v>
      </c>
      <c r="K226" s="103" t="e">
        <f t="shared" si="50"/>
        <v>#REF!</v>
      </c>
      <c r="L226" s="104" t="e">
        <f>SUMIF($AN$4:$AN$22,D226,#REF!)</f>
        <v>#REF!</v>
      </c>
      <c r="M226" s="105" t="e">
        <f t="shared" si="51"/>
        <v>#REF!</v>
      </c>
      <c r="N226" s="105" t="e">
        <f t="shared" si="52"/>
        <v>#REF!</v>
      </c>
      <c r="O226" s="105" t="e">
        <f t="shared" si="53"/>
        <v>#REF!</v>
      </c>
      <c r="P226" s="105" t="e">
        <f t="shared" si="54"/>
        <v>#REF!</v>
      </c>
      <c r="Q226" s="106" t="e">
        <f t="shared" si="55"/>
        <v>#REF!</v>
      </c>
      <c r="R226" s="105" t="e">
        <f t="shared" si="55"/>
        <v>#REF!</v>
      </c>
      <c r="S226" s="105" t="e">
        <f t="shared" si="56"/>
        <v>#REF!</v>
      </c>
      <c r="T226" s="105"/>
      <c r="U226" s="105" t="e">
        <f t="shared" si="57"/>
        <v>#REF!</v>
      </c>
      <c r="V226" s="105" t="e">
        <f t="shared" si="58"/>
        <v>#REF!</v>
      </c>
      <c r="W226" s="105" t="e">
        <f t="shared" si="59"/>
        <v>#REF!</v>
      </c>
      <c r="X226" s="106" t="e">
        <f t="shared" si="60"/>
        <v>#REF!</v>
      </c>
      <c r="Y226" s="106" t="e">
        <f t="shared" si="61"/>
        <v>#REF!</v>
      </c>
      <c r="Z226" s="105" t="e">
        <f t="shared" si="62"/>
        <v>#REF!</v>
      </c>
      <c r="AA226" s="105" t="e">
        <f t="shared" si="63"/>
        <v>#REF!</v>
      </c>
      <c r="AB226" s="105"/>
      <c r="AC226" s="107" t="str">
        <f t="shared" si="64"/>
        <v>BERTAHAP</v>
      </c>
      <c r="AD226" s="108">
        <f t="shared" si="65"/>
        <v>0</v>
      </c>
      <c r="AE226" s="109">
        <v>2</v>
      </c>
      <c r="AF226" s="110"/>
      <c r="AG226" s="105" t="e">
        <f>IF(AF226&gt;#REF!,"LB","KR")</f>
        <v>#REF!</v>
      </c>
      <c r="AH226" s="110">
        <v>1452338000</v>
      </c>
      <c r="AI226" s="110">
        <v>1637017000</v>
      </c>
      <c r="AJ226" s="110">
        <v>1737984000</v>
      </c>
      <c r="AK226" s="111">
        <v>1845179000</v>
      </c>
      <c r="AL226" s="111">
        <v>1737984000</v>
      </c>
      <c r="AM226" s="110">
        <v>1845179000</v>
      </c>
      <c r="AN226" s="110" t="e">
        <f t="shared" si="67"/>
        <v>#REF!</v>
      </c>
    </row>
    <row r="227" spans="1:40">
      <c r="A227" s="3">
        <f t="shared" si="66"/>
        <v>188</v>
      </c>
      <c r="B227" s="96">
        <v>5</v>
      </c>
      <c r="C227" s="97" t="s">
        <v>183</v>
      </c>
      <c r="D227" s="98">
        <v>16</v>
      </c>
      <c r="E227" s="99"/>
      <c r="F227" s="100" t="s">
        <v>52</v>
      </c>
      <c r="G227" s="101">
        <f t="shared" si="47"/>
        <v>71</v>
      </c>
      <c r="H227" s="101">
        <f t="shared" si="48"/>
        <v>63</v>
      </c>
      <c r="I227" s="102">
        <f t="shared" si="49"/>
        <v>26438045</v>
      </c>
      <c r="J227" s="102" t="e">
        <f>SUMIF($AN$4:$AN$22,D227,#REF!)</f>
        <v>#REF!</v>
      </c>
      <c r="K227" s="103" t="e">
        <f t="shared" si="50"/>
        <v>#REF!</v>
      </c>
      <c r="L227" s="104" t="e">
        <f>SUMIF($AN$4:$AN$22,D227,#REF!)</f>
        <v>#REF!</v>
      </c>
      <c r="M227" s="105" t="e">
        <f t="shared" si="51"/>
        <v>#REF!</v>
      </c>
      <c r="N227" s="105" t="e">
        <f t="shared" si="52"/>
        <v>#REF!</v>
      </c>
      <c r="O227" s="105" t="e">
        <f t="shared" si="53"/>
        <v>#REF!</v>
      </c>
      <c r="P227" s="105" t="e">
        <f t="shared" si="54"/>
        <v>#REF!</v>
      </c>
      <c r="Q227" s="106" t="e">
        <f t="shared" si="55"/>
        <v>#REF!</v>
      </c>
      <c r="R227" s="105" t="e">
        <f t="shared" si="55"/>
        <v>#REF!</v>
      </c>
      <c r="S227" s="105" t="e">
        <f t="shared" si="56"/>
        <v>#REF!</v>
      </c>
      <c r="T227" s="105"/>
      <c r="U227" s="105" t="e">
        <f t="shared" si="57"/>
        <v>#REF!</v>
      </c>
      <c r="V227" s="105" t="e">
        <f t="shared" si="58"/>
        <v>#REF!</v>
      </c>
      <c r="W227" s="105" t="e">
        <f t="shared" si="59"/>
        <v>#REF!</v>
      </c>
      <c r="X227" s="106" t="e">
        <f t="shared" si="60"/>
        <v>#REF!</v>
      </c>
      <c r="Y227" s="106" t="e">
        <f t="shared" si="61"/>
        <v>#REF!</v>
      </c>
      <c r="Z227" s="105" t="e">
        <f t="shared" si="62"/>
        <v>#REF!</v>
      </c>
      <c r="AA227" s="105" t="e">
        <f t="shared" si="63"/>
        <v>#REF!</v>
      </c>
      <c r="AB227" s="105"/>
      <c r="AC227" s="107" t="str">
        <f t="shared" si="64"/>
        <v>BERTAHAP</v>
      </c>
      <c r="AD227" s="108">
        <f t="shared" si="65"/>
        <v>0</v>
      </c>
      <c r="AE227" s="109">
        <v>2</v>
      </c>
      <c r="AF227" s="110"/>
      <c r="AG227" s="105" t="e">
        <f>IF(AF227&gt;#REF!,"LB","KR")</f>
        <v>#REF!</v>
      </c>
      <c r="AH227" s="110">
        <v>1452338000</v>
      </c>
      <c r="AI227" s="110">
        <v>1637017000</v>
      </c>
      <c r="AJ227" s="110">
        <v>1737984000</v>
      </c>
      <c r="AK227" s="111">
        <v>1845179000</v>
      </c>
      <c r="AL227" s="111">
        <v>1737984000</v>
      </c>
      <c r="AM227" s="110">
        <v>1845179000</v>
      </c>
      <c r="AN227" s="110" t="e">
        <f t="shared" si="67"/>
        <v>#REF!</v>
      </c>
    </row>
    <row r="228" spans="1:40">
      <c r="A228" s="3">
        <f t="shared" si="66"/>
        <v>189</v>
      </c>
      <c r="B228" s="96">
        <v>6</v>
      </c>
      <c r="C228" s="97" t="s">
        <v>183</v>
      </c>
      <c r="D228" s="96">
        <v>18</v>
      </c>
      <c r="E228" s="99"/>
      <c r="F228" s="100" t="s">
        <v>54</v>
      </c>
      <c r="G228" s="101">
        <f t="shared" si="47"/>
        <v>97</v>
      </c>
      <c r="H228" s="101">
        <f t="shared" si="48"/>
        <v>85</v>
      </c>
      <c r="I228" s="102">
        <f t="shared" si="49"/>
        <v>26438045</v>
      </c>
      <c r="J228" s="102" t="e">
        <f>SUMIF($AN$4:$AN$22,D228,#REF!)</f>
        <v>#REF!</v>
      </c>
      <c r="K228" s="103" t="e">
        <f t="shared" si="50"/>
        <v>#REF!</v>
      </c>
      <c r="L228" s="104" t="e">
        <f>SUMIF($AN$4:$AN$22,D228,#REF!)</f>
        <v>#REF!</v>
      </c>
      <c r="M228" s="105" t="e">
        <f t="shared" si="51"/>
        <v>#REF!</v>
      </c>
      <c r="N228" s="105" t="e">
        <f t="shared" si="52"/>
        <v>#REF!</v>
      </c>
      <c r="O228" s="105" t="e">
        <f t="shared" si="53"/>
        <v>#REF!</v>
      </c>
      <c r="P228" s="105" t="e">
        <f t="shared" si="54"/>
        <v>#REF!</v>
      </c>
      <c r="Q228" s="106" t="e">
        <f t="shared" si="55"/>
        <v>#REF!</v>
      </c>
      <c r="R228" s="105" t="e">
        <f t="shared" si="55"/>
        <v>#REF!</v>
      </c>
      <c r="S228" s="105" t="e">
        <f t="shared" si="56"/>
        <v>#REF!</v>
      </c>
      <c r="T228" s="105"/>
      <c r="U228" s="105" t="e">
        <f t="shared" si="57"/>
        <v>#REF!</v>
      </c>
      <c r="V228" s="105" t="e">
        <f t="shared" si="58"/>
        <v>#REF!</v>
      </c>
      <c r="W228" s="105" t="e">
        <f t="shared" si="59"/>
        <v>#REF!</v>
      </c>
      <c r="X228" s="106" t="e">
        <f t="shared" si="60"/>
        <v>#REF!</v>
      </c>
      <c r="Y228" s="106" t="e">
        <f t="shared" si="61"/>
        <v>#REF!</v>
      </c>
      <c r="Z228" s="105" t="e">
        <f t="shared" si="62"/>
        <v>#REF!</v>
      </c>
      <c r="AA228" s="105" t="e">
        <f t="shared" si="63"/>
        <v>#REF!</v>
      </c>
      <c r="AB228" s="105"/>
      <c r="AC228" s="107" t="str">
        <f t="shared" si="64"/>
        <v>BERTAHAP</v>
      </c>
      <c r="AD228" s="108">
        <f t="shared" si="65"/>
        <v>0</v>
      </c>
      <c r="AE228" s="109">
        <v>2</v>
      </c>
      <c r="AF228" s="110"/>
      <c r="AG228" s="105" t="e">
        <f>IF(AF228&gt;#REF!,"LB","KR")</f>
        <v>#REF!</v>
      </c>
      <c r="AH228" s="110">
        <v>1978714000</v>
      </c>
      <c r="AI228" s="110">
        <v>2230327000</v>
      </c>
      <c r="AJ228" s="110">
        <v>2367888000</v>
      </c>
      <c r="AK228" s="111">
        <v>2513934000</v>
      </c>
      <c r="AL228" s="111">
        <v>2367888000</v>
      </c>
      <c r="AM228" s="110">
        <v>2513934000</v>
      </c>
      <c r="AN228" s="110" t="e">
        <f t="shared" si="67"/>
        <v>#REF!</v>
      </c>
    </row>
    <row r="229" spans="1:40">
      <c r="A229" s="3">
        <f t="shared" si="66"/>
        <v>190</v>
      </c>
      <c r="B229" s="96">
        <v>7</v>
      </c>
      <c r="C229" s="97" t="s">
        <v>183</v>
      </c>
      <c r="D229" s="96">
        <v>20</v>
      </c>
      <c r="E229" s="99"/>
      <c r="F229" s="100" t="s">
        <v>70</v>
      </c>
      <c r="G229" s="101">
        <f t="shared" si="47"/>
        <v>60</v>
      </c>
      <c r="H229" s="101">
        <f t="shared" si="48"/>
        <v>51</v>
      </c>
      <c r="I229" s="102">
        <f t="shared" si="49"/>
        <v>26438045</v>
      </c>
      <c r="J229" s="102" t="e">
        <f>SUMIF($AN$4:$AN$22,D229,#REF!)</f>
        <v>#REF!</v>
      </c>
      <c r="K229" s="103" t="e">
        <f t="shared" si="50"/>
        <v>#REF!</v>
      </c>
      <c r="L229" s="104" t="e">
        <f>SUMIF($AN$4:$AN$22,D229,#REF!)</f>
        <v>#REF!</v>
      </c>
      <c r="M229" s="105" t="e">
        <f t="shared" si="51"/>
        <v>#REF!</v>
      </c>
      <c r="N229" s="105" t="e">
        <f t="shared" si="52"/>
        <v>#REF!</v>
      </c>
      <c r="O229" s="105" t="e">
        <f t="shared" si="53"/>
        <v>#REF!</v>
      </c>
      <c r="P229" s="105" t="e">
        <f t="shared" si="54"/>
        <v>#REF!</v>
      </c>
      <c r="Q229" s="106" t="e">
        <f t="shared" si="55"/>
        <v>#REF!</v>
      </c>
      <c r="R229" s="105" t="e">
        <f t="shared" si="55"/>
        <v>#REF!</v>
      </c>
      <c r="S229" s="105" t="e">
        <f t="shared" si="56"/>
        <v>#REF!</v>
      </c>
      <c r="T229" s="105"/>
      <c r="U229" s="105" t="e">
        <f t="shared" si="57"/>
        <v>#REF!</v>
      </c>
      <c r="V229" s="105" t="e">
        <f t="shared" si="58"/>
        <v>#REF!</v>
      </c>
      <c r="W229" s="105" t="e">
        <f t="shared" si="59"/>
        <v>#REF!</v>
      </c>
      <c r="X229" s="106" t="e">
        <f t="shared" si="60"/>
        <v>#REF!</v>
      </c>
      <c r="Y229" s="106" t="e">
        <f t="shared" si="61"/>
        <v>#REF!</v>
      </c>
      <c r="Z229" s="105" t="e">
        <f t="shared" si="62"/>
        <v>#REF!</v>
      </c>
      <c r="AA229" s="105" t="e">
        <f t="shared" si="63"/>
        <v>#REF!</v>
      </c>
      <c r="AB229" s="105"/>
      <c r="AC229" s="107" t="str">
        <f t="shared" si="64"/>
        <v>BERTAHAP</v>
      </c>
      <c r="AD229" s="108">
        <f t="shared" si="65"/>
        <v>0</v>
      </c>
      <c r="AE229" s="109">
        <v>2</v>
      </c>
      <c r="AF229" s="110"/>
      <c r="AG229" s="105" t="e">
        <f>IF(AF229&gt;#REF!,"LB","KR")</f>
        <v>#REF!</v>
      </c>
      <c r="AH229" s="110">
        <v>1187229000</v>
      </c>
      <c r="AI229" s="110">
        <v>1338196000</v>
      </c>
      <c r="AJ229" s="110">
        <v>1420733000</v>
      </c>
      <c r="AK229" s="111">
        <v>1508361000</v>
      </c>
      <c r="AL229" s="111">
        <v>1420733000</v>
      </c>
      <c r="AM229" s="110">
        <v>1508361000</v>
      </c>
      <c r="AN229" s="110" t="e">
        <f t="shared" si="67"/>
        <v>#REF!</v>
      </c>
    </row>
    <row r="230" spans="1:40">
      <c r="A230" s="3">
        <f t="shared" si="66"/>
        <v>191</v>
      </c>
      <c r="B230" s="96">
        <v>8</v>
      </c>
      <c r="C230" s="97" t="s">
        <v>183</v>
      </c>
      <c r="D230" s="96">
        <v>22</v>
      </c>
      <c r="E230" s="99"/>
      <c r="F230" s="100" t="s">
        <v>89</v>
      </c>
      <c r="G230" s="101">
        <f t="shared" si="47"/>
        <v>81</v>
      </c>
      <c r="H230" s="101">
        <f t="shared" si="48"/>
        <v>70</v>
      </c>
      <c r="I230" s="102">
        <f t="shared" si="49"/>
        <v>26438045</v>
      </c>
      <c r="J230" s="102" t="e">
        <f>SUMIF($AN$4:$AN$22,D230,#REF!)</f>
        <v>#REF!</v>
      </c>
      <c r="K230" s="103" t="e">
        <f t="shared" si="50"/>
        <v>#REF!</v>
      </c>
      <c r="L230" s="104" t="e">
        <f>SUMIF($AN$4:$AN$22,D230,#REF!)</f>
        <v>#REF!</v>
      </c>
      <c r="M230" s="105" t="e">
        <f t="shared" si="51"/>
        <v>#REF!</v>
      </c>
      <c r="N230" s="105" t="e">
        <f t="shared" si="52"/>
        <v>#REF!</v>
      </c>
      <c r="O230" s="105" t="e">
        <f t="shared" si="53"/>
        <v>#REF!</v>
      </c>
      <c r="P230" s="105" t="e">
        <f t="shared" si="54"/>
        <v>#REF!</v>
      </c>
      <c r="Q230" s="106" t="e">
        <f t="shared" si="55"/>
        <v>#REF!</v>
      </c>
      <c r="R230" s="105" t="e">
        <f t="shared" si="55"/>
        <v>#REF!</v>
      </c>
      <c r="S230" s="105" t="e">
        <f t="shared" si="56"/>
        <v>#REF!</v>
      </c>
      <c r="T230" s="105"/>
      <c r="U230" s="105" t="e">
        <f t="shared" si="57"/>
        <v>#REF!</v>
      </c>
      <c r="V230" s="105" t="e">
        <f t="shared" si="58"/>
        <v>#REF!</v>
      </c>
      <c r="W230" s="105" t="e">
        <f t="shared" si="59"/>
        <v>#REF!</v>
      </c>
      <c r="X230" s="106" t="e">
        <f t="shared" si="60"/>
        <v>#REF!</v>
      </c>
      <c r="Y230" s="106" t="e">
        <f t="shared" si="61"/>
        <v>#REF!</v>
      </c>
      <c r="Z230" s="105" t="e">
        <f t="shared" si="62"/>
        <v>#REF!</v>
      </c>
      <c r="AA230" s="105" t="e">
        <f t="shared" si="63"/>
        <v>#REF!</v>
      </c>
      <c r="AB230" s="105"/>
      <c r="AC230" s="107" t="str">
        <f t="shared" si="64"/>
        <v>BERTAHAP</v>
      </c>
      <c r="AD230" s="108">
        <f t="shared" si="65"/>
        <v>0</v>
      </c>
      <c r="AE230" s="109">
        <v>2</v>
      </c>
      <c r="AF230" s="110"/>
      <c r="AG230" s="105" t="e">
        <f>IF(AF230&gt;#REF!,"LB","KR")</f>
        <v>#REF!</v>
      </c>
      <c r="AH230" s="110">
        <v>1699616000</v>
      </c>
      <c r="AI230" s="110">
        <v>1915739000</v>
      </c>
      <c r="AJ230" s="110">
        <v>2033898000</v>
      </c>
      <c r="AK230" s="111">
        <v>2159344000</v>
      </c>
      <c r="AL230" s="111">
        <v>2033898000</v>
      </c>
      <c r="AM230" s="110">
        <v>2159344000</v>
      </c>
      <c r="AN230" s="110" t="e">
        <f t="shared" si="67"/>
        <v>#REF!</v>
      </c>
    </row>
    <row r="231" spans="1:40">
      <c r="A231" s="3">
        <f t="shared" si="66"/>
        <v>192</v>
      </c>
      <c r="B231" s="96">
        <v>1</v>
      </c>
      <c r="C231" s="97" t="s">
        <v>184</v>
      </c>
      <c r="D231" s="98" t="s">
        <v>24</v>
      </c>
      <c r="E231" s="99"/>
      <c r="F231" s="100" t="s">
        <v>39</v>
      </c>
      <c r="G231" s="101">
        <f t="shared" si="47"/>
        <v>113</v>
      </c>
      <c r="H231" s="101">
        <f t="shared" si="48"/>
        <v>101</v>
      </c>
      <c r="I231" s="102">
        <f t="shared" si="49"/>
        <v>26438045</v>
      </c>
      <c r="J231" s="102" t="e">
        <f>SUMIF($AN$4:$AN$22,D231,#REF!)</f>
        <v>#REF!</v>
      </c>
      <c r="K231" s="103" t="e">
        <f t="shared" si="50"/>
        <v>#REF!</v>
      </c>
      <c r="L231" s="104" t="e">
        <f>SUMIF($AN$4:$AN$22,D231,#REF!)</f>
        <v>#REF!</v>
      </c>
      <c r="M231" s="105" t="e">
        <f t="shared" si="51"/>
        <v>#REF!</v>
      </c>
      <c r="N231" s="105" t="e">
        <f t="shared" si="52"/>
        <v>#REF!</v>
      </c>
      <c r="O231" s="105" t="e">
        <f t="shared" si="53"/>
        <v>#REF!</v>
      </c>
      <c r="P231" s="105" t="e">
        <f t="shared" si="54"/>
        <v>#REF!</v>
      </c>
      <c r="Q231" s="106" t="e">
        <f t="shared" si="55"/>
        <v>#REF!</v>
      </c>
      <c r="R231" s="105" t="e">
        <f t="shared" si="55"/>
        <v>#REF!</v>
      </c>
      <c r="S231" s="105" t="e">
        <f t="shared" si="56"/>
        <v>#REF!</v>
      </c>
      <c r="T231" s="105"/>
      <c r="U231" s="105" t="e">
        <f t="shared" si="57"/>
        <v>#REF!</v>
      </c>
      <c r="V231" s="105" t="e">
        <f t="shared" si="58"/>
        <v>#REF!</v>
      </c>
      <c r="W231" s="105" t="e">
        <f t="shared" si="59"/>
        <v>#REF!</v>
      </c>
      <c r="X231" s="106" t="e">
        <f t="shared" si="60"/>
        <v>#REF!</v>
      </c>
      <c r="Y231" s="106" t="e">
        <f t="shared" si="61"/>
        <v>#REF!</v>
      </c>
      <c r="Z231" s="105" t="e">
        <f t="shared" si="62"/>
        <v>#REF!</v>
      </c>
      <c r="AA231" s="105" t="e">
        <f t="shared" si="63"/>
        <v>#REF!</v>
      </c>
      <c r="AB231" s="105"/>
      <c r="AC231" s="107" t="str">
        <f t="shared" si="64"/>
        <v>BERTAHAP</v>
      </c>
      <c r="AD231" s="108">
        <f t="shared" si="65"/>
        <v>0</v>
      </c>
      <c r="AE231" s="109">
        <v>2</v>
      </c>
      <c r="AF231" s="110"/>
      <c r="AG231" s="105" t="e">
        <f>IF(AF231&gt;#REF!,"LB","KR")</f>
        <v>#REF!</v>
      </c>
      <c r="AH231" s="110">
        <v>2378423000</v>
      </c>
      <c r="AI231" s="110">
        <v>2680862000</v>
      </c>
      <c r="AJ231" s="110">
        <v>2846212000</v>
      </c>
      <c r="AK231" s="111">
        <v>3021760000</v>
      </c>
      <c r="AL231" s="111">
        <v>2846212000</v>
      </c>
      <c r="AM231" s="110">
        <v>3021760000</v>
      </c>
      <c r="AN231" s="110" t="e">
        <f t="shared" si="67"/>
        <v>#REF!</v>
      </c>
    </row>
    <row r="232" spans="1:40">
      <c r="A232" s="3">
        <f t="shared" si="66"/>
        <v>193</v>
      </c>
      <c r="B232" s="96">
        <v>2</v>
      </c>
      <c r="C232" s="97" t="s">
        <v>184</v>
      </c>
      <c r="D232" s="98" t="s">
        <v>35</v>
      </c>
      <c r="E232" s="99"/>
      <c r="F232" s="100" t="s">
        <v>42</v>
      </c>
      <c r="G232" s="101">
        <f t="shared" ref="G232:G295" si="68">SUMIF($V$10:$V$28,F232,$AA$10:$AA$28)</f>
        <v>78</v>
      </c>
      <c r="H232" s="101">
        <f t="shared" ref="H232:H298" si="69">SUMIF($V$10:$V$28,F232,$X$10:$X$28)</f>
        <v>66</v>
      </c>
      <c r="I232" s="102">
        <f t="shared" ref="I232:I298" si="70">$I$27</f>
        <v>26438045</v>
      </c>
      <c r="J232" s="102" t="e">
        <f>SUMIF($AN$4:$AN$22,D232,#REF!)</f>
        <v>#REF!</v>
      </c>
      <c r="K232" s="103" t="e">
        <f t="shared" ref="K232:K295" si="71">IF(J232=$AJ$25,$AI$25,IF(J232=$AJ$26,$AI$26,IF(J232=$AJ$27,$AI$27,IF(J232=$AJ$28,$AI$28,IF(J232=$AJ$29,$AI$29,IF(J232=$AJ$30,$AI$30))))))</f>
        <v>#REF!</v>
      </c>
      <c r="L232" s="104" t="e">
        <f>SUMIF($AN$4:$AN$22,D232,#REF!)</f>
        <v>#REF!</v>
      </c>
      <c r="M232" s="105" t="e">
        <f t="shared" ref="M232:M298" si="72">$O232/(1+6%/12)^36</f>
        <v>#REF!</v>
      </c>
      <c r="N232" s="105" t="e">
        <f t="shared" ref="N232:N298" si="73">$O232/(1+6%/12)^12</f>
        <v>#REF!</v>
      </c>
      <c r="O232" s="105" t="e">
        <f t="shared" ref="O232:O298" si="74">$I$27*K232*L232</f>
        <v>#REF!</v>
      </c>
      <c r="P232" s="105" t="e">
        <f t="shared" ref="P232:P298" si="75">$O232*(1+6%/12)^12</f>
        <v>#REF!</v>
      </c>
      <c r="Q232" s="106" t="e">
        <f t="shared" ref="Q232:R298" si="76">O232</f>
        <v>#REF!</v>
      </c>
      <c r="R232" s="105" t="e">
        <f t="shared" si="76"/>
        <v>#REF!</v>
      </c>
      <c r="S232" s="105" t="e">
        <f t="shared" ref="S232:S298" si="77">$O232*(1+6%/12)^24</f>
        <v>#REF!</v>
      </c>
      <c r="T232" s="105"/>
      <c r="U232" s="105" t="e">
        <f t="shared" ref="U232:U298" si="78">M232*H232</f>
        <v>#REF!</v>
      </c>
      <c r="V232" s="105" t="e">
        <f t="shared" ref="V232:V298" si="79">N232*H232</f>
        <v>#REF!</v>
      </c>
      <c r="W232" s="105" t="e">
        <f t="shared" ref="W232:W298" si="80">O232*H232</f>
        <v>#REF!</v>
      </c>
      <c r="X232" s="106" t="e">
        <f t="shared" ref="X232:X298" si="81">P232*H232</f>
        <v>#REF!</v>
      </c>
      <c r="Y232" s="106" t="e">
        <f t="shared" ref="Y232:Y298" si="82">Q232*H232</f>
        <v>#REF!</v>
      </c>
      <c r="Z232" s="105" t="e">
        <f t="shared" ref="Z232:Z298" si="83">R232*H232</f>
        <v>#REF!</v>
      </c>
      <c r="AA232" s="105" t="e">
        <f t="shared" ref="AA232:AA298" si="84">S232*H232</f>
        <v>#REF!</v>
      </c>
      <c r="AB232" s="105"/>
      <c r="AC232" s="107" t="str">
        <f t="shared" ref="AC232:AC298" si="85">IF(AE232=$H$32,$M$32,IF(AE232=$H$33,$M$33,IF(AE232=$H$34,$M$34)))</f>
        <v>BERTAHAP</v>
      </c>
      <c r="AD232" s="108">
        <f t="shared" ref="AD232:AD295" si="86">IF(AC232=$M$32,$N$32,IF(AC232=$M$33,$N$33,$N$34))</f>
        <v>0</v>
      </c>
      <c r="AE232" s="109">
        <v>2</v>
      </c>
      <c r="AF232" s="110"/>
      <c r="AG232" s="105" t="e">
        <f>IF(AF232&gt;#REF!,"LB","KR")</f>
        <v>#REF!</v>
      </c>
      <c r="AH232" s="110">
        <v>1521497000</v>
      </c>
      <c r="AI232" s="110">
        <v>1714970000</v>
      </c>
      <c r="AJ232" s="110">
        <v>1820745000</v>
      </c>
      <c r="AK232" s="111">
        <v>1933045000</v>
      </c>
      <c r="AL232" s="111">
        <v>1820745000</v>
      </c>
      <c r="AM232" s="110">
        <v>1933045000</v>
      </c>
      <c r="AN232" s="110" t="e">
        <f t="shared" si="67"/>
        <v>#REF!</v>
      </c>
    </row>
    <row r="233" spans="1:40">
      <c r="A233" s="3">
        <f t="shared" ref="A233:A296" si="87">A232+1</f>
        <v>194</v>
      </c>
      <c r="B233" s="96">
        <v>3</v>
      </c>
      <c r="C233" s="97" t="s">
        <v>184</v>
      </c>
      <c r="D233" s="98" t="s">
        <v>41</v>
      </c>
      <c r="E233" s="99"/>
      <c r="F233" s="100" t="s">
        <v>45</v>
      </c>
      <c r="G233" s="101">
        <f t="shared" si="68"/>
        <v>60</v>
      </c>
      <c r="H233" s="101">
        <f t="shared" si="69"/>
        <v>52</v>
      </c>
      <c r="I233" s="102">
        <f t="shared" si="70"/>
        <v>26438045</v>
      </c>
      <c r="J233" s="102" t="e">
        <f>SUMIF($AN$4:$AN$22,D233,#REF!)</f>
        <v>#REF!</v>
      </c>
      <c r="K233" s="103" t="e">
        <f t="shared" si="71"/>
        <v>#REF!</v>
      </c>
      <c r="L233" s="104" t="e">
        <f>SUMIF($AN$4:$AN$22,D233,#REF!)</f>
        <v>#REF!</v>
      </c>
      <c r="M233" s="105" t="e">
        <f t="shared" si="72"/>
        <v>#REF!</v>
      </c>
      <c r="N233" s="105" t="e">
        <f t="shared" si="73"/>
        <v>#REF!</v>
      </c>
      <c r="O233" s="105" t="e">
        <f t="shared" si="74"/>
        <v>#REF!</v>
      </c>
      <c r="P233" s="105" t="e">
        <f t="shared" si="75"/>
        <v>#REF!</v>
      </c>
      <c r="Q233" s="106" t="e">
        <f t="shared" si="76"/>
        <v>#REF!</v>
      </c>
      <c r="R233" s="105" t="e">
        <f t="shared" si="76"/>
        <v>#REF!</v>
      </c>
      <c r="S233" s="105" t="e">
        <f t="shared" si="77"/>
        <v>#REF!</v>
      </c>
      <c r="T233" s="105"/>
      <c r="U233" s="105" t="e">
        <f t="shared" si="78"/>
        <v>#REF!</v>
      </c>
      <c r="V233" s="105" t="e">
        <f t="shared" si="79"/>
        <v>#REF!</v>
      </c>
      <c r="W233" s="105" t="e">
        <f t="shared" si="80"/>
        <v>#REF!</v>
      </c>
      <c r="X233" s="106" t="e">
        <f t="shared" si="81"/>
        <v>#REF!</v>
      </c>
      <c r="Y233" s="106" t="e">
        <f t="shared" si="82"/>
        <v>#REF!</v>
      </c>
      <c r="Z233" s="105" t="e">
        <f t="shared" si="83"/>
        <v>#REF!</v>
      </c>
      <c r="AA233" s="105" t="e">
        <f t="shared" si="84"/>
        <v>#REF!</v>
      </c>
      <c r="AB233" s="105"/>
      <c r="AC233" s="107" t="str">
        <f t="shared" si="85"/>
        <v>BERTAHAP</v>
      </c>
      <c r="AD233" s="108">
        <f t="shared" si="86"/>
        <v>0</v>
      </c>
      <c r="AE233" s="109">
        <v>2</v>
      </c>
      <c r="AF233" s="110"/>
      <c r="AG233" s="105" t="e">
        <f>IF(AF233&gt;#REF!,"LB","KR")</f>
        <v>#REF!</v>
      </c>
      <c r="AH233" s="110">
        <v>1198755000</v>
      </c>
      <c r="AI233" s="110">
        <v>1351188000</v>
      </c>
      <c r="AJ233" s="110">
        <v>1434527000</v>
      </c>
      <c r="AK233" s="111">
        <v>1523005000</v>
      </c>
      <c r="AL233" s="111">
        <v>1434527000</v>
      </c>
      <c r="AM233" s="110">
        <v>1523005000</v>
      </c>
      <c r="AN233" s="110" t="e">
        <f t="shared" si="67"/>
        <v>#REF!</v>
      </c>
    </row>
    <row r="234" spans="1:40">
      <c r="A234" s="3">
        <f t="shared" si="87"/>
        <v>195</v>
      </c>
      <c r="B234" s="96">
        <v>4</v>
      </c>
      <c r="C234" s="97" t="s">
        <v>184</v>
      </c>
      <c r="D234" s="98">
        <v>10</v>
      </c>
      <c r="E234" s="99"/>
      <c r="F234" s="100" t="s">
        <v>48</v>
      </c>
      <c r="G234" s="101">
        <f t="shared" si="68"/>
        <v>74</v>
      </c>
      <c r="H234" s="101">
        <f t="shared" si="69"/>
        <v>63</v>
      </c>
      <c r="I234" s="102">
        <f t="shared" si="70"/>
        <v>26438045</v>
      </c>
      <c r="J234" s="102" t="e">
        <f>SUMIF($AN$4:$AN$22,D234,#REF!)</f>
        <v>#REF!</v>
      </c>
      <c r="K234" s="103" t="e">
        <f t="shared" si="71"/>
        <v>#REF!</v>
      </c>
      <c r="L234" s="104" t="e">
        <f>SUMIF($AN$4:$AN$22,D234,#REF!)</f>
        <v>#REF!</v>
      </c>
      <c r="M234" s="105" t="e">
        <f t="shared" si="72"/>
        <v>#REF!</v>
      </c>
      <c r="N234" s="105" t="e">
        <f t="shared" si="73"/>
        <v>#REF!</v>
      </c>
      <c r="O234" s="105" t="e">
        <f t="shared" si="74"/>
        <v>#REF!</v>
      </c>
      <c r="P234" s="105" t="e">
        <f t="shared" si="75"/>
        <v>#REF!</v>
      </c>
      <c r="Q234" s="106" t="e">
        <f t="shared" si="76"/>
        <v>#REF!</v>
      </c>
      <c r="R234" s="105" t="e">
        <f t="shared" si="76"/>
        <v>#REF!</v>
      </c>
      <c r="S234" s="105" t="e">
        <f t="shared" si="77"/>
        <v>#REF!</v>
      </c>
      <c r="T234" s="105"/>
      <c r="U234" s="105" t="e">
        <f t="shared" si="78"/>
        <v>#REF!</v>
      </c>
      <c r="V234" s="105" t="e">
        <f t="shared" si="79"/>
        <v>#REF!</v>
      </c>
      <c r="W234" s="105" t="e">
        <f t="shared" si="80"/>
        <v>#REF!</v>
      </c>
      <c r="X234" s="106" t="e">
        <f t="shared" si="81"/>
        <v>#REF!</v>
      </c>
      <c r="Y234" s="106" t="e">
        <f t="shared" si="82"/>
        <v>#REF!</v>
      </c>
      <c r="Z234" s="105" t="e">
        <f t="shared" si="83"/>
        <v>#REF!</v>
      </c>
      <c r="AA234" s="105" t="e">
        <f t="shared" si="84"/>
        <v>#REF!</v>
      </c>
      <c r="AB234" s="105"/>
      <c r="AC234" s="107" t="str">
        <f t="shared" si="85"/>
        <v>BERTAHAP</v>
      </c>
      <c r="AD234" s="108">
        <f t="shared" si="86"/>
        <v>0</v>
      </c>
      <c r="AE234" s="109">
        <v>2</v>
      </c>
      <c r="AF234" s="110"/>
      <c r="AG234" s="105" t="e">
        <f>IF(AF234&gt;#REF!,"LB","KR")</f>
        <v>#REF!</v>
      </c>
      <c r="AH234" s="110">
        <v>1452338000</v>
      </c>
      <c r="AI234" s="110">
        <v>1637017000</v>
      </c>
      <c r="AJ234" s="110">
        <v>1737984000</v>
      </c>
      <c r="AK234" s="111">
        <v>1845179000</v>
      </c>
      <c r="AL234" s="111">
        <v>1737984000</v>
      </c>
      <c r="AM234" s="110">
        <v>1845179000</v>
      </c>
      <c r="AN234" s="110" t="e">
        <f t="shared" si="67"/>
        <v>#REF!</v>
      </c>
    </row>
    <row r="235" spans="1:40">
      <c r="A235" s="3">
        <f t="shared" si="87"/>
        <v>196</v>
      </c>
      <c r="B235" s="96">
        <v>5</v>
      </c>
      <c r="C235" s="97" t="s">
        <v>184</v>
      </c>
      <c r="D235" s="98">
        <v>16</v>
      </c>
      <c r="E235" s="99"/>
      <c r="F235" s="100" t="s">
        <v>52</v>
      </c>
      <c r="G235" s="101">
        <f t="shared" si="68"/>
        <v>71</v>
      </c>
      <c r="H235" s="101">
        <f t="shared" si="69"/>
        <v>63</v>
      </c>
      <c r="I235" s="102">
        <f t="shared" si="70"/>
        <v>26438045</v>
      </c>
      <c r="J235" s="102" t="e">
        <f>SUMIF($AN$4:$AN$22,D235,#REF!)</f>
        <v>#REF!</v>
      </c>
      <c r="K235" s="103" t="e">
        <f t="shared" si="71"/>
        <v>#REF!</v>
      </c>
      <c r="L235" s="104" t="e">
        <f>SUMIF($AN$4:$AN$22,D235,#REF!)</f>
        <v>#REF!</v>
      </c>
      <c r="M235" s="105" t="e">
        <f t="shared" si="72"/>
        <v>#REF!</v>
      </c>
      <c r="N235" s="105" t="e">
        <f t="shared" si="73"/>
        <v>#REF!</v>
      </c>
      <c r="O235" s="105" t="e">
        <f t="shared" si="74"/>
        <v>#REF!</v>
      </c>
      <c r="P235" s="105" t="e">
        <f t="shared" si="75"/>
        <v>#REF!</v>
      </c>
      <c r="Q235" s="106" t="e">
        <f t="shared" si="76"/>
        <v>#REF!</v>
      </c>
      <c r="R235" s="105" t="e">
        <f t="shared" si="76"/>
        <v>#REF!</v>
      </c>
      <c r="S235" s="105" t="e">
        <f t="shared" si="77"/>
        <v>#REF!</v>
      </c>
      <c r="T235" s="105"/>
      <c r="U235" s="105" t="e">
        <f t="shared" si="78"/>
        <v>#REF!</v>
      </c>
      <c r="V235" s="105" t="e">
        <f t="shared" si="79"/>
        <v>#REF!</v>
      </c>
      <c r="W235" s="105" t="e">
        <f t="shared" si="80"/>
        <v>#REF!</v>
      </c>
      <c r="X235" s="106" t="e">
        <f t="shared" si="81"/>
        <v>#REF!</v>
      </c>
      <c r="Y235" s="106" t="e">
        <f t="shared" si="82"/>
        <v>#REF!</v>
      </c>
      <c r="Z235" s="105" t="e">
        <f t="shared" si="83"/>
        <v>#REF!</v>
      </c>
      <c r="AA235" s="105" t="e">
        <f t="shared" si="84"/>
        <v>#REF!</v>
      </c>
      <c r="AB235" s="105"/>
      <c r="AC235" s="107" t="str">
        <f t="shared" si="85"/>
        <v>BERTAHAP</v>
      </c>
      <c r="AD235" s="108">
        <f t="shared" si="86"/>
        <v>0</v>
      </c>
      <c r="AE235" s="109">
        <v>2</v>
      </c>
      <c r="AF235" s="110"/>
      <c r="AG235" s="105" t="e">
        <f>IF(AF235&gt;#REF!,"LB","KR")</f>
        <v>#REF!</v>
      </c>
      <c r="AH235" s="110">
        <v>1452338000</v>
      </c>
      <c r="AI235" s="110">
        <v>1637017000</v>
      </c>
      <c r="AJ235" s="110">
        <v>1737984000</v>
      </c>
      <c r="AK235" s="111">
        <v>1845179000</v>
      </c>
      <c r="AL235" s="111">
        <v>1737984000</v>
      </c>
      <c r="AM235" s="110">
        <v>1845179000</v>
      </c>
      <c r="AN235" s="110" t="e">
        <f t="shared" si="67"/>
        <v>#REF!</v>
      </c>
    </row>
    <row r="236" spans="1:40">
      <c r="A236" s="3">
        <f t="shared" si="87"/>
        <v>197</v>
      </c>
      <c r="B236" s="96">
        <v>6</v>
      </c>
      <c r="C236" s="97" t="s">
        <v>184</v>
      </c>
      <c r="D236" s="96">
        <v>18</v>
      </c>
      <c r="E236" s="99"/>
      <c r="F236" s="100" t="s">
        <v>54</v>
      </c>
      <c r="G236" s="101">
        <f t="shared" si="68"/>
        <v>97</v>
      </c>
      <c r="H236" s="101">
        <f t="shared" si="69"/>
        <v>85</v>
      </c>
      <c r="I236" s="102">
        <f t="shared" si="70"/>
        <v>26438045</v>
      </c>
      <c r="J236" s="102" t="e">
        <f>SUMIF($AN$4:$AN$22,D236,#REF!)</f>
        <v>#REF!</v>
      </c>
      <c r="K236" s="103" t="e">
        <f t="shared" si="71"/>
        <v>#REF!</v>
      </c>
      <c r="L236" s="104" t="e">
        <f>SUMIF($AN$4:$AN$22,D236,#REF!)</f>
        <v>#REF!</v>
      </c>
      <c r="M236" s="105" t="e">
        <f t="shared" si="72"/>
        <v>#REF!</v>
      </c>
      <c r="N236" s="105" t="e">
        <f t="shared" si="73"/>
        <v>#REF!</v>
      </c>
      <c r="O236" s="105" t="e">
        <f t="shared" si="74"/>
        <v>#REF!</v>
      </c>
      <c r="P236" s="105" t="e">
        <f t="shared" si="75"/>
        <v>#REF!</v>
      </c>
      <c r="Q236" s="106" t="e">
        <f t="shared" si="76"/>
        <v>#REF!</v>
      </c>
      <c r="R236" s="105" t="e">
        <f t="shared" si="76"/>
        <v>#REF!</v>
      </c>
      <c r="S236" s="105" t="e">
        <f t="shared" si="77"/>
        <v>#REF!</v>
      </c>
      <c r="T236" s="105"/>
      <c r="U236" s="105" t="e">
        <f t="shared" si="78"/>
        <v>#REF!</v>
      </c>
      <c r="V236" s="105" t="e">
        <f t="shared" si="79"/>
        <v>#REF!</v>
      </c>
      <c r="W236" s="105" t="e">
        <f t="shared" si="80"/>
        <v>#REF!</v>
      </c>
      <c r="X236" s="106" t="e">
        <f t="shared" si="81"/>
        <v>#REF!</v>
      </c>
      <c r="Y236" s="106" t="e">
        <f t="shared" si="82"/>
        <v>#REF!</v>
      </c>
      <c r="Z236" s="105" t="e">
        <f t="shared" si="83"/>
        <v>#REF!</v>
      </c>
      <c r="AA236" s="105" t="e">
        <f t="shared" si="84"/>
        <v>#REF!</v>
      </c>
      <c r="AB236" s="105"/>
      <c r="AC236" s="107" t="str">
        <f t="shared" si="85"/>
        <v>BERTAHAP</v>
      </c>
      <c r="AD236" s="108">
        <f t="shared" si="86"/>
        <v>0</v>
      </c>
      <c r="AE236" s="109">
        <v>2</v>
      </c>
      <c r="AF236" s="110"/>
      <c r="AG236" s="105" t="e">
        <f>IF(AF236&gt;#REF!,"LB","KR")</f>
        <v>#REF!</v>
      </c>
      <c r="AH236" s="110">
        <v>1959503000</v>
      </c>
      <c r="AI236" s="110">
        <v>2208673000</v>
      </c>
      <c r="AJ236" s="110">
        <v>2344899000</v>
      </c>
      <c r="AK236" s="111">
        <v>2489527000</v>
      </c>
      <c r="AL236" s="111">
        <v>2344899000</v>
      </c>
      <c r="AM236" s="110">
        <v>2489527000</v>
      </c>
      <c r="AN236" s="110" t="e">
        <f t="shared" si="67"/>
        <v>#REF!</v>
      </c>
    </row>
    <row r="237" spans="1:40">
      <c r="A237" s="3">
        <f t="shared" si="87"/>
        <v>198</v>
      </c>
      <c r="B237" s="96">
        <v>7</v>
      </c>
      <c r="C237" s="97" t="s">
        <v>184</v>
      </c>
      <c r="D237" s="96">
        <v>20</v>
      </c>
      <c r="E237" s="99"/>
      <c r="F237" s="100" t="s">
        <v>70</v>
      </c>
      <c r="G237" s="101">
        <f t="shared" si="68"/>
        <v>60</v>
      </c>
      <c r="H237" s="101">
        <f t="shared" si="69"/>
        <v>51</v>
      </c>
      <c r="I237" s="102">
        <f t="shared" si="70"/>
        <v>26438045</v>
      </c>
      <c r="J237" s="102" t="e">
        <f>SUMIF($AN$4:$AN$22,D237,#REF!)</f>
        <v>#REF!</v>
      </c>
      <c r="K237" s="103" t="e">
        <f t="shared" si="71"/>
        <v>#REF!</v>
      </c>
      <c r="L237" s="104" t="e">
        <f>SUMIF($AN$4:$AN$22,D237,#REF!)</f>
        <v>#REF!</v>
      </c>
      <c r="M237" s="105" t="e">
        <f t="shared" si="72"/>
        <v>#REF!</v>
      </c>
      <c r="N237" s="105" t="e">
        <f t="shared" si="73"/>
        <v>#REF!</v>
      </c>
      <c r="O237" s="105" t="e">
        <f t="shared" si="74"/>
        <v>#REF!</v>
      </c>
      <c r="P237" s="105" t="e">
        <f t="shared" si="75"/>
        <v>#REF!</v>
      </c>
      <c r="Q237" s="106" t="e">
        <f t="shared" si="76"/>
        <v>#REF!</v>
      </c>
      <c r="R237" s="105" t="e">
        <f t="shared" si="76"/>
        <v>#REF!</v>
      </c>
      <c r="S237" s="105" t="e">
        <f t="shared" si="77"/>
        <v>#REF!</v>
      </c>
      <c r="T237" s="105"/>
      <c r="U237" s="105" t="e">
        <f t="shared" si="78"/>
        <v>#REF!</v>
      </c>
      <c r="V237" s="105" t="e">
        <f t="shared" si="79"/>
        <v>#REF!</v>
      </c>
      <c r="W237" s="105" t="e">
        <f t="shared" si="80"/>
        <v>#REF!</v>
      </c>
      <c r="X237" s="106" t="e">
        <f t="shared" si="81"/>
        <v>#REF!</v>
      </c>
      <c r="Y237" s="106" t="e">
        <f t="shared" si="82"/>
        <v>#REF!</v>
      </c>
      <c r="Z237" s="105" t="e">
        <f t="shared" si="83"/>
        <v>#REF!</v>
      </c>
      <c r="AA237" s="105" t="e">
        <f t="shared" si="84"/>
        <v>#REF!</v>
      </c>
      <c r="AB237" s="105"/>
      <c r="AC237" s="107" t="str">
        <f t="shared" si="85"/>
        <v>BERTAHAP</v>
      </c>
      <c r="AD237" s="108">
        <f t="shared" si="86"/>
        <v>0</v>
      </c>
      <c r="AE237" s="109">
        <v>2</v>
      </c>
      <c r="AF237" s="110"/>
      <c r="AG237" s="105" t="e">
        <f>IF(AF237&gt;#REF!,"LB","KR")</f>
        <v>#REF!</v>
      </c>
      <c r="AH237" s="110">
        <v>1175702000</v>
      </c>
      <c r="AI237" s="110">
        <v>1325204000</v>
      </c>
      <c r="AJ237" s="110">
        <v>1406940000</v>
      </c>
      <c r="AK237" s="111">
        <v>1493717000</v>
      </c>
      <c r="AL237" s="111">
        <v>1406940000</v>
      </c>
      <c r="AM237" s="110">
        <v>1493717000</v>
      </c>
      <c r="AN237" s="110" t="e">
        <f t="shared" si="67"/>
        <v>#REF!</v>
      </c>
    </row>
    <row r="238" spans="1:40">
      <c r="A238" s="3">
        <f t="shared" si="87"/>
        <v>199</v>
      </c>
      <c r="B238" s="96">
        <v>8</v>
      </c>
      <c r="C238" s="97" t="s">
        <v>184</v>
      </c>
      <c r="D238" s="96">
        <v>22</v>
      </c>
      <c r="E238" s="99"/>
      <c r="F238" s="100" t="s">
        <v>89</v>
      </c>
      <c r="G238" s="101">
        <f t="shared" si="68"/>
        <v>81</v>
      </c>
      <c r="H238" s="101">
        <f t="shared" si="69"/>
        <v>70</v>
      </c>
      <c r="I238" s="102">
        <f t="shared" si="70"/>
        <v>26438045</v>
      </c>
      <c r="J238" s="102" t="e">
        <f>SUMIF($AN$4:$AN$22,D238,#REF!)</f>
        <v>#REF!</v>
      </c>
      <c r="K238" s="103" t="e">
        <f t="shared" si="71"/>
        <v>#REF!</v>
      </c>
      <c r="L238" s="104" t="e">
        <f>SUMIF($AN$4:$AN$22,D238,#REF!)</f>
        <v>#REF!</v>
      </c>
      <c r="M238" s="105" t="e">
        <f t="shared" si="72"/>
        <v>#REF!</v>
      </c>
      <c r="N238" s="105" t="e">
        <f t="shared" si="73"/>
        <v>#REF!</v>
      </c>
      <c r="O238" s="105" t="e">
        <f t="shared" si="74"/>
        <v>#REF!</v>
      </c>
      <c r="P238" s="105" t="e">
        <f t="shared" si="75"/>
        <v>#REF!</v>
      </c>
      <c r="Q238" s="106" t="e">
        <f t="shared" si="76"/>
        <v>#REF!</v>
      </c>
      <c r="R238" s="105" t="e">
        <f t="shared" si="76"/>
        <v>#REF!</v>
      </c>
      <c r="S238" s="105" t="e">
        <f t="shared" si="77"/>
        <v>#REF!</v>
      </c>
      <c r="T238" s="105"/>
      <c r="U238" s="105" t="e">
        <f t="shared" si="78"/>
        <v>#REF!</v>
      </c>
      <c r="V238" s="105" t="e">
        <f t="shared" si="79"/>
        <v>#REF!</v>
      </c>
      <c r="W238" s="105" t="e">
        <f t="shared" si="80"/>
        <v>#REF!</v>
      </c>
      <c r="X238" s="106" t="e">
        <f t="shared" si="81"/>
        <v>#REF!</v>
      </c>
      <c r="Y238" s="106" t="e">
        <f t="shared" si="82"/>
        <v>#REF!</v>
      </c>
      <c r="Z238" s="105" t="e">
        <f t="shared" si="83"/>
        <v>#REF!</v>
      </c>
      <c r="AA238" s="105" t="e">
        <f t="shared" si="84"/>
        <v>#REF!</v>
      </c>
      <c r="AB238" s="105"/>
      <c r="AC238" s="107" t="str">
        <f t="shared" si="85"/>
        <v>BERTAHAP</v>
      </c>
      <c r="AD238" s="108">
        <f t="shared" si="86"/>
        <v>0</v>
      </c>
      <c r="AE238" s="109">
        <v>2</v>
      </c>
      <c r="AF238" s="110"/>
      <c r="AG238" s="105" t="e">
        <f>IF(AF238&gt;#REF!,"LB","KR")</f>
        <v>#REF!</v>
      </c>
      <c r="AH238" s="110">
        <v>1683115000</v>
      </c>
      <c r="AI238" s="110">
        <v>1897140000</v>
      </c>
      <c r="AJ238" s="110">
        <v>2014151000</v>
      </c>
      <c r="AK238" s="111">
        <v>2138380000</v>
      </c>
      <c r="AL238" s="111">
        <v>2014151000</v>
      </c>
      <c r="AM238" s="110">
        <v>2138380000</v>
      </c>
      <c r="AN238" s="110" t="e">
        <f t="shared" si="67"/>
        <v>#REF!</v>
      </c>
    </row>
    <row r="239" spans="1:40">
      <c r="A239" s="3">
        <f t="shared" si="87"/>
        <v>200</v>
      </c>
      <c r="B239" s="96">
        <v>1</v>
      </c>
      <c r="C239" s="97" t="s">
        <v>185</v>
      </c>
      <c r="D239" s="98" t="s">
        <v>24</v>
      </c>
      <c r="E239" s="99"/>
      <c r="F239" s="100" t="s">
        <v>39</v>
      </c>
      <c r="G239" s="101">
        <f t="shared" si="68"/>
        <v>113</v>
      </c>
      <c r="H239" s="101">
        <f t="shared" si="69"/>
        <v>101</v>
      </c>
      <c r="I239" s="102">
        <f t="shared" si="70"/>
        <v>26438045</v>
      </c>
      <c r="J239" s="102" t="e">
        <f>SUMIF($AN$4:$AN$22,D239,#REF!)</f>
        <v>#REF!</v>
      </c>
      <c r="K239" s="103" t="e">
        <f t="shared" si="71"/>
        <v>#REF!</v>
      </c>
      <c r="L239" s="104" t="e">
        <f>SUMIF($AN$4:$AN$22,D239,#REF!)</f>
        <v>#REF!</v>
      </c>
      <c r="M239" s="105" t="e">
        <f t="shared" si="72"/>
        <v>#REF!</v>
      </c>
      <c r="N239" s="105" t="e">
        <f t="shared" si="73"/>
        <v>#REF!</v>
      </c>
      <c r="O239" s="105" t="e">
        <f t="shared" si="74"/>
        <v>#REF!</v>
      </c>
      <c r="P239" s="105" t="e">
        <f t="shared" si="75"/>
        <v>#REF!</v>
      </c>
      <c r="Q239" s="106" t="e">
        <f t="shared" si="76"/>
        <v>#REF!</v>
      </c>
      <c r="R239" s="105" t="e">
        <f t="shared" si="76"/>
        <v>#REF!</v>
      </c>
      <c r="S239" s="105" t="e">
        <f t="shared" si="77"/>
        <v>#REF!</v>
      </c>
      <c r="T239" s="105"/>
      <c r="U239" s="105" t="e">
        <f t="shared" si="78"/>
        <v>#REF!</v>
      </c>
      <c r="V239" s="105" t="e">
        <f t="shared" si="79"/>
        <v>#REF!</v>
      </c>
      <c r="W239" s="105" t="e">
        <f t="shared" si="80"/>
        <v>#REF!</v>
      </c>
      <c r="X239" s="106" t="e">
        <f t="shared" si="81"/>
        <v>#REF!</v>
      </c>
      <c r="Y239" s="106" t="e">
        <f t="shared" si="82"/>
        <v>#REF!</v>
      </c>
      <c r="Z239" s="105" t="e">
        <f t="shared" si="83"/>
        <v>#REF!</v>
      </c>
      <c r="AA239" s="105" t="e">
        <f t="shared" si="84"/>
        <v>#REF!</v>
      </c>
      <c r="AB239" s="105"/>
      <c r="AC239" s="107" t="str">
        <f t="shared" si="85"/>
        <v>BERTAHAP</v>
      </c>
      <c r="AD239" s="108">
        <f t="shared" si="86"/>
        <v>0</v>
      </c>
      <c r="AE239" s="109">
        <v>2</v>
      </c>
      <c r="AF239" s="110"/>
      <c r="AG239" s="105" t="e">
        <f>IF(AF239&gt;#REF!,"LB","KR")</f>
        <v>#REF!</v>
      </c>
      <c r="AH239" s="110">
        <v>2401741000</v>
      </c>
      <c r="AI239" s="110">
        <v>2707145000</v>
      </c>
      <c r="AJ239" s="110">
        <v>2874116000</v>
      </c>
      <c r="AK239" s="111">
        <v>3051385000</v>
      </c>
      <c r="AL239" s="111">
        <v>2874116000</v>
      </c>
      <c r="AM239" s="110">
        <v>3051385000</v>
      </c>
      <c r="AN239" s="110" t="e">
        <f t="shared" si="67"/>
        <v>#REF!</v>
      </c>
    </row>
    <row r="240" spans="1:40">
      <c r="A240" s="3">
        <f t="shared" si="87"/>
        <v>201</v>
      </c>
      <c r="B240" s="96">
        <v>2</v>
      </c>
      <c r="C240" s="97" t="s">
        <v>185</v>
      </c>
      <c r="D240" s="98" t="s">
        <v>35</v>
      </c>
      <c r="E240" s="99"/>
      <c r="F240" s="100" t="s">
        <v>42</v>
      </c>
      <c r="G240" s="101">
        <f t="shared" si="68"/>
        <v>78</v>
      </c>
      <c r="H240" s="101">
        <f t="shared" si="69"/>
        <v>66</v>
      </c>
      <c r="I240" s="102">
        <f t="shared" si="70"/>
        <v>26438045</v>
      </c>
      <c r="J240" s="102" t="e">
        <f>SUMIF($AN$4:$AN$22,D240,#REF!)</f>
        <v>#REF!</v>
      </c>
      <c r="K240" s="103" t="e">
        <f t="shared" si="71"/>
        <v>#REF!</v>
      </c>
      <c r="L240" s="104" t="e">
        <f>SUMIF($AN$4:$AN$22,D240,#REF!)</f>
        <v>#REF!</v>
      </c>
      <c r="M240" s="105" t="e">
        <f t="shared" si="72"/>
        <v>#REF!</v>
      </c>
      <c r="N240" s="105" t="e">
        <f t="shared" si="73"/>
        <v>#REF!</v>
      </c>
      <c r="O240" s="105" t="e">
        <f t="shared" si="74"/>
        <v>#REF!</v>
      </c>
      <c r="P240" s="105" t="e">
        <f t="shared" si="75"/>
        <v>#REF!</v>
      </c>
      <c r="Q240" s="106" t="e">
        <f t="shared" si="76"/>
        <v>#REF!</v>
      </c>
      <c r="R240" s="105" t="e">
        <f t="shared" si="76"/>
        <v>#REF!</v>
      </c>
      <c r="S240" s="105" t="e">
        <f t="shared" si="77"/>
        <v>#REF!</v>
      </c>
      <c r="T240" s="105"/>
      <c r="U240" s="105" t="e">
        <f t="shared" si="78"/>
        <v>#REF!</v>
      </c>
      <c r="V240" s="105" t="e">
        <f t="shared" si="79"/>
        <v>#REF!</v>
      </c>
      <c r="W240" s="105" t="e">
        <f t="shared" si="80"/>
        <v>#REF!</v>
      </c>
      <c r="X240" s="106" t="e">
        <f t="shared" si="81"/>
        <v>#REF!</v>
      </c>
      <c r="Y240" s="106" t="e">
        <f t="shared" si="82"/>
        <v>#REF!</v>
      </c>
      <c r="Z240" s="105" t="e">
        <f t="shared" si="83"/>
        <v>#REF!</v>
      </c>
      <c r="AA240" s="105" t="e">
        <f t="shared" si="84"/>
        <v>#REF!</v>
      </c>
      <c r="AB240" s="105"/>
      <c r="AC240" s="107" t="str">
        <f t="shared" si="85"/>
        <v>BERTAHAP</v>
      </c>
      <c r="AD240" s="108">
        <f t="shared" si="86"/>
        <v>0</v>
      </c>
      <c r="AE240" s="109">
        <v>2</v>
      </c>
      <c r="AF240" s="110"/>
      <c r="AG240" s="105" t="e">
        <f>IF(AF240&gt;#REF!,"LB","KR")</f>
        <v>#REF!</v>
      </c>
      <c r="AH240" s="110">
        <v>1536413000</v>
      </c>
      <c r="AI240" s="110">
        <v>1731783000</v>
      </c>
      <c r="AJ240" s="110">
        <v>1838596000</v>
      </c>
      <c r="AK240" s="111">
        <v>1951996000</v>
      </c>
      <c r="AL240" s="111">
        <v>1838596000</v>
      </c>
      <c r="AM240" s="110">
        <v>1951996000</v>
      </c>
      <c r="AN240" s="110" t="e">
        <f t="shared" si="67"/>
        <v>#REF!</v>
      </c>
    </row>
    <row r="241" spans="1:40">
      <c r="A241" s="3">
        <f t="shared" si="87"/>
        <v>202</v>
      </c>
      <c r="B241" s="96">
        <v>3</v>
      </c>
      <c r="C241" s="97" t="s">
        <v>185</v>
      </c>
      <c r="D241" s="98" t="s">
        <v>41</v>
      </c>
      <c r="E241" s="99"/>
      <c r="F241" s="100" t="s">
        <v>45</v>
      </c>
      <c r="G241" s="101">
        <f t="shared" si="68"/>
        <v>60</v>
      </c>
      <c r="H241" s="101">
        <f t="shared" si="69"/>
        <v>52</v>
      </c>
      <c r="I241" s="102">
        <f t="shared" si="70"/>
        <v>26438045</v>
      </c>
      <c r="J241" s="102" t="e">
        <f>SUMIF($AN$4:$AN$22,D241,#REF!)</f>
        <v>#REF!</v>
      </c>
      <c r="K241" s="103" t="e">
        <f t="shared" si="71"/>
        <v>#REF!</v>
      </c>
      <c r="L241" s="104" t="e">
        <f>SUMIF($AN$4:$AN$22,D241,#REF!)</f>
        <v>#REF!</v>
      </c>
      <c r="M241" s="105" t="e">
        <f t="shared" si="72"/>
        <v>#REF!</v>
      </c>
      <c r="N241" s="105" t="e">
        <f t="shared" si="73"/>
        <v>#REF!</v>
      </c>
      <c r="O241" s="105" t="e">
        <f t="shared" si="74"/>
        <v>#REF!</v>
      </c>
      <c r="P241" s="105" t="e">
        <f t="shared" si="75"/>
        <v>#REF!</v>
      </c>
      <c r="Q241" s="106" t="e">
        <f t="shared" si="76"/>
        <v>#REF!</v>
      </c>
      <c r="R241" s="105" t="e">
        <f t="shared" si="76"/>
        <v>#REF!</v>
      </c>
      <c r="S241" s="105" t="e">
        <f t="shared" si="77"/>
        <v>#REF!</v>
      </c>
      <c r="T241" s="105"/>
      <c r="U241" s="105" t="e">
        <f t="shared" si="78"/>
        <v>#REF!</v>
      </c>
      <c r="V241" s="105" t="e">
        <f t="shared" si="79"/>
        <v>#REF!</v>
      </c>
      <c r="W241" s="105" t="e">
        <f t="shared" si="80"/>
        <v>#REF!</v>
      </c>
      <c r="X241" s="106" t="e">
        <f t="shared" si="81"/>
        <v>#REF!</v>
      </c>
      <c r="Y241" s="106" t="e">
        <f t="shared" si="82"/>
        <v>#REF!</v>
      </c>
      <c r="Z241" s="105" t="e">
        <f t="shared" si="83"/>
        <v>#REF!</v>
      </c>
      <c r="AA241" s="105" t="e">
        <f t="shared" si="84"/>
        <v>#REF!</v>
      </c>
      <c r="AB241" s="105"/>
      <c r="AC241" s="107" t="str">
        <f t="shared" si="85"/>
        <v>BERTAHAP</v>
      </c>
      <c r="AD241" s="108">
        <f t="shared" si="86"/>
        <v>0</v>
      </c>
      <c r="AE241" s="109">
        <v>2</v>
      </c>
      <c r="AF241" s="110"/>
      <c r="AG241" s="105" t="e">
        <f>IF(AF241&gt;#REF!,"LB","KR")</f>
        <v>#REF!</v>
      </c>
      <c r="AH241" s="110">
        <v>1210508000</v>
      </c>
      <c r="AI241" s="110">
        <v>1364435000</v>
      </c>
      <c r="AJ241" s="110">
        <v>1448591000</v>
      </c>
      <c r="AK241" s="111">
        <v>1537937000</v>
      </c>
      <c r="AL241" s="111">
        <v>1448591000</v>
      </c>
      <c r="AM241" s="110">
        <v>1537937000</v>
      </c>
      <c r="AN241" s="110" t="e">
        <f t="shared" si="67"/>
        <v>#REF!</v>
      </c>
    </row>
    <row r="242" spans="1:40">
      <c r="A242" s="3">
        <f t="shared" si="87"/>
        <v>203</v>
      </c>
      <c r="B242" s="96">
        <v>4</v>
      </c>
      <c r="C242" s="97" t="s">
        <v>185</v>
      </c>
      <c r="D242" s="98">
        <v>10</v>
      </c>
      <c r="E242" s="99"/>
      <c r="F242" s="100" t="s">
        <v>48</v>
      </c>
      <c r="G242" s="101">
        <f t="shared" si="68"/>
        <v>74</v>
      </c>
      <c r="H242" s="101">
        <f t="shared" si="69"/>
        <v>63</v>
      </c>
      <c r="I242" s="102">
        <f t="shared" si="70"/>
        <v>26438045</v>
      </c>
      <c r="J242" s="102" t="e">
        <f>SUMIF($AN$4:$AN$22,D242,#REF!)</f>
        <v>#REF!</v>
      </c>
      <c r="K242" s="103" t="e">
        <f t="shared" si="71"/>
        <v>#REF!</v>
      </c>
      <c r="L242" s="104" t="e">
        <f>SUMIF($AN$4:$AN$22,D242,#REF!)</f>
        <v>#REF!</v>
      </c>
      <c r="M242" s="105" t="e">
        <f t="shared" si="72"/>
        <v>#REF!</v>
      </c>
      <c r="N242" s="105" t="e">
        <f t="shared" si="73"/>
        <v>#REF!</v>
      </c>
      <c r="O242" s="105" t="e">
        <f t="shared" si="74"/>
        <v>#REF!</v>
      </c>
      <c r="P242" s="105" t="e">
        <f t="shared" si="75"/>
        <v>#REF!</v>
      </c>
      <c r="Q242" s="106" t="e">
        <f t="shared" si="76"/>
        <v>#REF!</v>
      </c>
      <c r="R242" s="105" t="e">
        <f t="shared" si="76"/>
        <v>#REF!</v>
      </c>
      <c r="S242" s="105" t="e">
        <f t="shared" si="77"/>
        <v>#REF!</v>
      </c>
      <c r="T242" s="105"/>
      <c r="U242" s="105" t="e">
        <f t="shared" si="78"/>
        <v>#REF!</v>
      </c>
      <c r="V242" s="105" t="e">
        <f t="shared" si="79"/>
        <v>#REF!</v>
      </c>
      <c r="W242" s="105" t="e">
        <f t="shared" si="80"/>
        <v>#REF!</v>
      </c>
      <c r="X242" s="106" t="e">
        <f t="shared" si="81"/>
        <v>#REF!</v>
      </c>
      <c r="Y242" s="106" t="e">
        <f t="shared" si="82"/>
        <v>#REF!</v>
      </c>
      <c r="Z242" s="105" t="e">
        <f t="shared" si="83"/>
        <v>#REF!</v>
      </c>
      <c r="AA242" s="105" t="e">
        <f t="shared" si="84"/>
        <v>#REF!</v>
      </c>
      <c r="AB242" s="105"/>
      <c r="AC242" s="107" t="str">
        <f t="shared" si="85"/>
        <v>BERTAHAP</v>
      </c>
      <c r="AD242" s="108">
        <f t="shared" si="86"/>
        <v>0</v>
      </c>
      <c r="AE242" s="109">
        <v>2</v>
      </c>
      <c r="AF242" s="110"/>
      <c r="AG242" s="105" t="e">
        <f>IF(AF242&gt;#REF!,"LB","KR")</f>
        <v>#REF!</v>
      </c>
      <c r="AH242" s="110">
        <v>1452338000</v>
      </c>
      <c r="AI242" s="110">
        <v>1637017000</v>
      </c>
      <c r="AJ242" s="110">
        <v>1737984000</v>
      </c>
      <c r="AK242" s="111">
        <v>1845179000</v>
      </c>
      <c r="AL242" s="111">
        <v>1737984000</v>
      </c>
      <c r="AM242" s="110">
        <v>1845179000</v>
      </c>
      <c r="AN242" s="110" t="e">
        <f t="shared" si="67"/>
        <v>#REF!</v>
      </c>
    </row>
    <row r="243" spans="1:40">
      <c r="A243" s="3">
        <f t="shared" si="87"/>
        <v>204</v>
      </c>
      <c r="B243" s="96">
        <v>5</v>
      </c>
      <c r="C243" s="97" t="s">
        <v>185</v>
      </c>
      <c r="D243" s="98">
        <v>16</v>
      </c>
      <c r="E243" s="99"/>
      <c r="F243" s="100" t="s">
        <v>52</v>
      </c>
      <c r="G243" s="101">
        <f t="shared" si="68"/>
        <v>71</v>
      </c>
      <c r="H243" s="101">
        <f t="shared" si="69"/>
        <v>63</v>
      </c>
      <c r="I243" s="102">
        <f t="shared" si="70"/>
        <v>26438045</v>
      </c>
      <c r="J243" s="102" t="e">
        <f>SUMIF($AN$4:$AN$22,D243,#REF!)</f>
        <v>#REF!</v>
      </c>
      <c r="K243" s="103" t="e">
        <f t="shared" si="71"/>
        <v>#REF!</v>
      </c>
      <c r="L243" s="104" t="e">
        <f>SUMIF($AN$4:$AN$22,D243,#REF!)</f>
        <v>#REF!</v>
      </c>
      <c r="M243" s="105" t="e">
        <f t="shared" si="72"/>
        <v>#REF!</v>
      </c>
      <c r="N243" s="105" t="e">
        <f t="shared" si="73"/>
        <v>#REF!</v>
      </c>
      <c r="O243" s="105" t="e">
        <f t="shared" si="74"/>
        <v>#REF!</v>
      </c>
      <c r="P243" s="105" t="e">
        <f t="shared" si="75"/>
        <v>#REF!</v>
      </c>
      <c r="Q243" s="106" t="e">
        <f t="shared" si="76"/>
        <v>#REF!</v>
      </c>
      <c r="R243" s="105" t="e">
        <f t="shared" si="76"/>
        <v>#REF!</v>
      </c>
      <c r="S243" s="105" t="e">
        <f t="shared" si="77"/>
        <v>#REF!</v>
      </c>
      <c r="T243" s="105"/>
      <c r="U243" s="105" t="e">
        <f t="shared" si="78"/>
        <v>#REF!</v>
      </c>
      <c r="V243" s="105" t="e">
        <f t="shared" si="79"/>
        <v>#REF!</v>
      </c>
      <c r="W243" s="105" t="e">
        <f t="shared" si="80"/>
        <v>#REF!</v>
      </c>
      <c r="X243" s="106" t="e">
        <f t="shared" si="81"/>
        <v>#REF!</v>
      </c>
      <c r="Y243" s="106" t="e">
        <f t="shared" si="82"/>
        <v>#REF!</v>
      </c>
      <c r="Z243" s="105" t="e">
        <f t="shared" si="83"/>
        <v>#REF!</v>
      </c>
      <c r="AA243" s="105" t="e">
        <f t="shared" si="84"/>
        <v>#REF!</v>
      </c>
      <c r="AB243" s="105"/>
      <c r="AC243" s="107" t="str">
        <f t="shared" si="85"/>
        <v>BERTAHAP</v>
      </c>
      <c r="AD243" s="108">
        <f t="shared" si="86"/>
        <v>0</v>
      </c>
      <c r="AE243" s="109">
        <v>2</v>
      </c>
      <c r="AF243" s="110"/>
      <c r="AG243" s="105" t="e">
        <f>IF(AF243&gt;#REF!,"LB","KR")</f>
        <v>#REF!</v>
      </c>
      <c r="AH243" s="110">
        <v>1452338000</v>
      </c>
      <c r="AI243" s="110">
        <v>1637017000</v>
      </c>
      <c r="AJ243" s="110">
        <v>1737984000</v>
      </c>
      <c r="AK243" s="111">
        <v>1845179000</v>
      </c>
      <c r="AL243" s="111">
        <v>1737984000</v>
      </c>
      <c r="AM243" s="110">
        <v>1845179000</v>
      </c>
      <c r="AN243" s="110" t="e">
        <f t="shared" si="67"/>
        <v>#REF!</v>
      </c>
    </row>
    <row r="244" spans="1:40">
      <c r="A244" s="3">
        <f t="shared" si="87"/>
        <v>205</v>
      </c>
      <c r="B244" s="96">
        <v>6</v>
      </c>
      <c r="C244" s="97" t="s">
        <v>185</v>
      </c>
      <c r="D244" s="96">
        <v>18</v>
      </c>
      <c r="E244" s="99"/>
      <c r="F244" s="100" t="s">
        <v>54</v>
      </c>
      <c r="G244" s="101">
        <f t="shared" si="68"/>
        <v>97</v>
      </c>
      <c r="H244" s="101">
        <f t="shared" si="69"/>
        <v>85</v>
      </c>
      <c r="I244" s="102">
        <f t="shared" si="70"/>
        <v>26438045</v>
      </c>
      <c r="J244" s="102" t="e">
        <f>SUMIF($AN$4:$AN$22,D244,#REF!)</f>
        <v>#REF!</v>
      </c>
      <c r="K244" s="103" t="e">
        <f t="shared" si="71"/>
        <v>#REF!</v>
      </c>
      <c r="L244" s="104" t="e">
        <f>SUMIF($AN$4:$AN$22,D244,#REF!)</f>
        <v>#REF!</v>
      </c>
      <c r="M244" s="105" t="e">
        <f t="shared" si="72"/>
        <v>#REF!</v>
      </c>
      <c r="N244" s="105" t="e">
        <f t="shared" si="73"/>
        <v>#REF!</v>
      </c>
      <c r="O244" s="105" t="e">
        <f t="shared" si="74"/>
        <v>#REF!</v>
      </c>
      <c r="P244" s="105" t="e">
        <f t="shared" si="75"/>
        <v>#REF!</v>
      </c>
      <c r="Q244" s="106" t="e">
        <f t="shared" si="76"/>
        <v>#REF!</v>
      </c>
      <c r="R244" s="105" t="e">
        <f t="shared" si="76"/>
        <v>#REF!</v>
      </c>
      <c r="S244" s="105" t="e">
        <f t="shared" si="77"/>
        <v>#REF!</v>
      </c>
      <c r="T244" s="105"/>
      <c r="U244" s="105" t="e">
        <f t="shared" si="78"/>
        <v>#REF!</v>
      </c>
      <c r="V244" s="105" t="e">
        <f t="shared" si="79"/>
        <v>#REF!</v>
      </c>
      <c r="W244" s="105" t="e">
        <f t="shared" si="80"/>
        <v>#REF!</v>
      </c>
      <c r="X244" s="106" t="e">
        <f t="shared" si="81"/>
        <v>#REF!</v>
      </c>
      <c r="Y244" s="106" t="e">
        <f t="shared" si="82"/>
        <v>#REF!</v>
      </c>
      <c r="Z244" s="105" t="e">
        <f t="shared" si="83"/>
        <v>#REF!</v>
      </c>
      <c r="AA244" s="105" t="e">
        <f t="shared" si="84"/>
        <v>#REF!</v>
      </c>
      <c r="AB244" s="105"/>
      <c r="AC244" s="107" t="str">
        <f t="shared" si="85"/>
        <v>BERTAHAP</v>
      </c>
      <c r="AD244" s="108">
        <f t="shared" si="86"/>
        <v>0</v>
      </c>
      <c r="AE244" s="109">
        <v>2</v>
      </c>
      <c r="AF244" s="110"/>
      <c r="AG244" s="105" t="e">
        <f>IF(AF244&gt;#REF!,"LB","KR")</f>
        <v>#REF!</v>
      </c>
      <c r="AH244" s="110">
        <v>1978714000</v>
      </c>
      <c r="AI244" s="110">
        <v>2230327000</v>
      </c>
      <c r="AJ244" s="110">
        <v>2367888000</v>
      </c>
      <c r="AK244" s="111">
        <v>2513934000</v>
      </c>
      <c r="AL244" s="111">
        <v>2367888000</v>
      </c>
      <c r="AM244" s="110">
        <v>2513934000</v>
      </c>
      <c r="AN244" s="110" t="e">
        <f t="shared" si="67"/>
        <v>#REF!</v>
      </c>
    </row>
    <row r="245" spans="1:40">
      <c r="A245" s="3">
        <f t="shared" si="87"/>
        <v>206</v>
      </c>
      <c r="B245" s="96">
        <v>7</v>
      </c>
      <c r="C245" s="97" t="s">
        <v>185</v>
      </c>
      <c r="D245" s="96">
        <v>20</v>
      </c>
      <c r="E245" s="99"/>
      <c r="F245" s="100" t="s">
        <v>70</v>
      </c>
      <c r="G245" s="101">
        <f t="shared" si="68"/>
        <v>60</v>
      </c>
      <c r="H245" s="101">
        <f t="shared" si="69"/>
        <v>51</v>
      </c>
      <c r="I245" s="102">
        <f t="shared" si="70"/>
        <v>26438045</v>
      </c>
      <c r="J245" s="102" t="e">
        <f>SUMIF($AN$4:$AN$22,D245,#REF!)</f>
        <v>#REF!</v>
      </c>
      <c r="K245" s="103" t="e">
        <f t="shared" si="71"/>
        <v>#REF!</v>
      </c>
      <c r="L245" s="104" t="e">
        <f>SUMIF($AN$4:$AN$22,D245,#REF!)</f>
        <v>#REF!</v>
      </c>
      <c r="M245" s="105" t="e">
        <f t="shared" si="72"/>
        <v>#REF!</v>
      </c>
      <c r="N245" s="105" t="e">
        <f t="shared" si="73"/>
        <v>#REF!</v>
      </c>
      <c r="O245" s="105" t="e">
        <f t="shared" si="74"/>
        <v>#REF!</v>
      </c>
      <c r="P245" s="105" t="e">
        <f t="shared" si="75"/>
        <v>#REF!</v>
      </c>
      <c r="Q245" s="106" t="e">
        <f t="shared" si="76"/>
        <v>#REF!</v>
      </c>
      <c r="R245" s="105" t="e">
        <f t="shared" si="76"/>
        <v>#REF!</v>
      </c>
      <c r="S245" s="105" t="e">
        <f t="shared" si="77"/>
        <v>#REF!</v>
      </c>
      <c r="T245" s="105"/>
      <c r="U245" s="105" t="e">
        <f t="shared" si="78"/>
        <v>#REF!</v>
      </c>
      <c r="V245" s="105" t="e">
        <f t="shared" si="79"/>
        <v>#REF!</v>
      </c>
      <c r="W245" s="105" t="e">
        <f t="shared" si="80"/>
        <v>#REF!</v>
      </c>
      <c r="X245" s="106" t="e">
        <f t="shared" si="81"/>
        <v>#REF!</v>
      </c>
      <c r="Y245" s="106" t="e">
        <f t="shared" si="82"/>
        <v>#REF!</v>
      </c>
      <c r="Z245" s="105" t="e">
        <f t="shared" si="83"/>
        <v>#REF!</v>
      </c>
      <c r="AA245" s="105" t="e">
        <f t="shared" si="84"/>
        <v>#REF!</v>
      </c>
      <c r="AB245" s="105"/>
      <c r="AC245" s="107" t="str">
        <f t="shared" si="85"/>
        <v>BERTAHAP</v>
      </c>
      <c r="AD245" s="108">
        <f t="shared" si="86"/>
        <v>0</v>
      </c>
      <c r="AE245" s="109">
        <v>2</v>
      </c>
      <c r="AF245" s="110"/>
      <c r="AG245" s="105" t="e">
        <f>IF(AF245&gt;#REF!,"LB","KR")</f>
        <v>#REF!</v>
      </c>
      <c r="AH245" s="110">
        <v>1187229000</v>
      </c>
      <c r="AI245" s="110">
        <v>1338196000</v>
      </c>
      <c r="AJ245" s="110">
        <v>1420733000</v>
      </c>
      <c r="AK245" s="111">
        <v>1508361000</v>
      </c>
      <c r="AL245" s="111">
        <v>1420733000</v>
      </c>
      <c r="AM245" s="110">
        <v>1508361000</v>
      </c>
      <c r="AN245" s="110" t="e">
        <f t="shared" si="67"/>
        <v>#REF!</v>
      </c>
    </row>
    <row r="246" spans="1:40">
      <c r="A246" s="3">
        <f t="shared" si="87"/>
        <v>207</v>
      </c>
      <c r="B246" s="96">
        <v>8</v>
      </c>
      <c r="C246" s="97" t="s">
        <v>185</v>
      </c>
      <c r="D246" s="96">
        <v>22</v>
      </c>
      <c r="E246" s="99"/>
      <c r="F246" s="100" t="s">
        <v>89</v>
      </c>
      <c r="G246" s="101">
        <f t="shared" si="68"/>
        <v>81</v>
      </c>
      <c r="H246" s="101">
        <f t="shared" si="69"/>
        <v>70</v>
      </c>
      <c r="I246" s="102">
        <f t="shared" si="70"/>
        <v>26438045</v>
      </c>
      <c r="J246" s="102" t="e">
        <f>SUMIF($AN$4:$AN$22,D246,#REF!)</f>
        <v>#REF!</v>
      </c>
      <c r="K246" s="103" t="e">
        <f t="shared" si="71"/>
        <v>#REF!</v>
      </c>
      <c r="L246" s="104" t="e">
        <f>SUMIF($AN$4:$AN$22,D246,#REF!)</f>
        <v>#REF!</v>
      </c>
      <c r="M246" s="105" t="e">
        <f t="shared" si="72"/>
        <v>#REF!</v>
      </c>
      <c r="N246" s="105" t="e">
        <f t="shared" si="73"/>
        <v>#REF!</v>
      </c>
      <c r="O246" s="105" t="e">
        <f t="shared" si="74"/>
        <v>#REF!</v>
      </c>
      <c r="P246" s="105" t="e">
        <f t="shared" si="75"/>
        <v>#REF!</v>
      </c>
      <c r="Q246" s="106" t="e">
        <f t="shared" si="76"/>
        <v>#REF!</v>
      </c>
      <c r="R246" s="105" t="e">
        <f t="shared" si="76"/>
        <v>#REF!</v>
      </c>
      <c r="S246" s="105" t="e">
        <f t="shared" si="77"/>
        <v>#REF!</v>
      </c>
      <c r="T246" s="105"/>
      <c r="U246" s="105" t="e">
        <f t="shared" si="78"/>
        <v>#REF!</v>
      </c>
      <c r="V246" s="105" t="e">
        <f t="shared" si="79"/>
        <v>#REF!</v>
      </c>
      <c r="W246" s="105" t="e">
        <f t="shared" si="80"/>
        <v>#REF!</v>
      </c>
      <c r="X246" s="106" t="e">
        <f t="shared" si="81"/>
        <v>#REF!</v>
      </c>
      <c r="Y246" s="106" t="e">
        <f t="shared" si="82"/>
        <v>#REF!</v>
      </c>
      <c r="Z246" s="105" t="e">
        <f t="shared" si="83"/>
        <v>#REF!</v>
      </c>
      <c r="AA246" s="105" t="e">
        <f t="shared" si="84"/>
        <v>#REF!</v>
      </c>
      <c r="AB246" s="105"/>
      <c r="AC246" s="107" t="str">
        <f t="shared" si="85"/>
        <v>BERTAHAP</v>
      </c>
      <c r="AD246" s="108">
        <f t="shared" si="86"/>
        <v>0</v>
      </c>
      <c r="AE246" s="109">
        <v>2</v>
      </c>
      <c r="AF246" s="110"/>
      <c r="AG246" s="105" t="e">
        <f>IF(AF246&gt;#REF!,"LB","KR")</f>
        <v>#REF!</v>
      </c>
      <c r="AH246" s="110">
        <v>1699616000</v>
      </c>
      <c r="AI246" s="110">
        <v>1915739000</v>
      </c>
      <c r="AJ246" s="110">
        <v>2033898000</v>
      </c>
      <c r="AK246" s="111">
        <v>2159344000</v>
      </c>
      <c r="AL246" s="111">
        <v>2033898000</v>
      </c>
      <c r="AM246" s="110">
        <v>2159344000</v>
      </c>
      <c r="AN246" s="110" t="e">
        <f t="shared" si="67"/>
        <v>#REF!</v>
      </c>
    </row>
    <row r="247" spans="1:40">
      <c r="A247" s="3">
        <f t="shared" si="87"/>
        <v>208</v>
      </c>
      <c r="B247" s="96">
        <v>1</v>
      </c>
      <c r="C247" s="97" t="s">
        <v>186</v>
      </c>
      <c r="D247" s="98" t="s">
        <v>24</v>
      </c>
      <c r="E247" s="99"/>
      <c r="F247" s="100" t="s">
        <v>39</v>
      </c>
      <c r="G247" s="101">
        <f t="shared" si="68"/>
        <v>113</v>
      </c>
      <c r="H247" s="101">
        <f t="shared" si="69"/>
        <v>101</v>
      </c>
      <c r="I247" s="102">
        <f t="shared" si="70"/>
        <v>26438045</v>
      </c>
      <c r="J247" s="102" t="e">
        <f>SUMIF($AN$4:$AN$22,D247,#REF!)</f>
        <v>#REF!</v>
      </c>
      <c r="K247" s="103" t="e">
        <f t="shared" si="71"/>
        <v>#REF!</v>
      </c>
      <c r="L247" s="104" t="e">
        <f>SUMIF($AN$4:$AN$22,D247,#REF!)</f>
        <v>#REF!</v>
      </c>
      <c r="M247" s="105" t="e">
        <f t="shared" si="72"/>
        <v>#REF!</v>
      </c>
      <c r="N247" s="105" t="e">
        <f t="shared" si="73"/>
        <v>#REF!</v>
      </c>
      <c r="O247" s="105" t="e">
        <f t="shared" si="74"/>
        <v>#REF!</v>
      </c>
      <c r="P247" s="105" t="e">
        <f t="shared" si="75"/>
        <v>#REF!</v>
      </c>
      <c r="Q247" s="106" t="e">
        <f t="shared" si="76"/>
        <v>#REF!</v>
      </c>
      <c r="R247" s="105" t="e">
        <f t="shared" si="76"/>
        <v>#REF!</v>
      </c>
      <c r="S247" s="105" t="e">
        <f t="shared" si="77"/>
        <v>#REF!</v>
      </c>
      <c r="T247" s="105"/>
      <c r="U247" s="105" t="e">
        <f t="shared" si="78"/>
        <v>#REF!</v>
      </c>
      <c r="V247" s="105" t="e">
        <f t="shared" si="79"/>
        <v>#REF!</v>
      </c>
      <c r="W247" s="105" t="e">
        <f t="shared" si="80"/>
        <v>#REF!</v>
      </c>
      <c r="X247" s="106" t="e">
        <f t="shared" si="81"/>
        <v>#REF!</v>
      </c>
      <c r="Y247" s="106" t="e">
        <f t="shared" si="82"/>
        <v>#REF!</v>
      </c>
      <c r="Z247" s="105" t="e">
        <f t="shared" si="83"/>
        <v>#REF!</v>
      </c>
      <c r="AA247" s="105" t="e">
        <f t="shared" si="84"/>
        <v>#REF!</v>
      </c>
      <c r="AB247" s="105"/>
      <c r="AC247" s="107" t="str">
        <f t="shared" si="85"/>
        <v>BERTAHAP</v>
      </c>
      <c r="AD247" s="108">
        <f t="shared" si="86"/>
        <v>0</v>
      </c>
      <c r="AE247" s="109">
        <v>2</v>
      </c>
      <c r="AF247" s="110"/>
      <c r="AG247" s="105" t="e">
        <f>IF(AF247&gt;#REF!,"LB","KR")</f>
        <v>#REF!</v>
      </c>
      <c r="AH247" s="110">
        <v>2366764000</v>
      </c>
      <c r="AI247" s="110">
        <v>2667721000</v>
      </c>
      <c r="AJ247" s="110">
        <v>2832260000</v>
      </c>
      <c r="AK247" s="111">
        <v>3006948000</v>
      </c>
      <c r="AL247" s="111">
        <v>2832260000</v>
      </c>
      <c r="AM247" s="110">
        <v>3006948000</v>
      </c>
      <c r="AN247" s="110" t="e">
        <f t="shared" ref="AN247" si="88">ROUNDUP((AA247*(1+$J$5)),-3)</f>
        <v>#REF!</v>
      </c>
    </row>
    <row r="248" spans="1:40">
      <c r="A248" s="3">
        <f t="shared" si="87"/>
        <v>209</v>
      </c>
      <c r="B248" s="96">
        <v>2</v>
      </c>
      <c r="C248" s="97" t="s">
        <v>186</v>
      </c>
      <c r="D248" s="98" t="s">
        <v>35</v>
      </c>
      <c r="E248" s="99"/>
      <c r="F248" s="100" t="s">
        <v>42</v>
      </c>
      <c r="G248" s="101">
        <f t="shared" si="68"/>
        <v>78</v>
      </c>
      <c r="H248" s="101">
        <f t="shared" si="69"/>
        <v>66</v>
      </c>
      <c r="I248" s="102">
        <f t="shared" si="70"/>
        <v>26438045</v>
      </c>
      <c r="J248" s="102" t="e">
        <f>SUMIF($AN$4:$AN$22,D248,#REF!)</f>
        <v>#REF!</v>
      </c>
      <c r="K248" s="103" t="e">
        <f t="shared" si="71"/>
        <v>#REF!</v>
      </c>
      <c r="L248" s="104" t="e">
        <f>SUMIF($AN$4:$AN$22,D248,#REF!)</f>
        <v>#REF!</v>
      </c>
      <c r="M248" s="105" t="e">
        <f t="shared" si="72"/>
        <v>#REF!</v>
      </c>
      <c r="N248" s="105" t="e">
        <f t="shared" si="73"/>
        <v>#REF!</v>
      </c>
      <c r="O248" s="105" t="e">
        <f t="shared" si="74"/>
        <v>#REF!</v>
      </c>
      <c r="P248" s="105" t="e">
        <f t="shared" si="75"/>
        <v>#REF!</v>
      </c>
      <c r="Q248" s="106" t="e">
        <f t="shared" si="76"/>
        <v>#REF!</v>
      </c>
      <c r="R248" s="105" t="e">
        <f t="shared" si="76"/>
        <v>#REF!</v>
      </c>
      <c r="S248" s="105" t="e">
        <f t="shared" si="77"/>
        <v>#REF!</v>
      </c>
      <c r="T248" s="105"/>
      <c r="U248" s="105" t="e">
        <f t="shared" si="78"/>
        <v>#REF!</v>
      </c>
      <c r="V248" s="105" t="e">
        <f t="shared" si="79"/>
        <v>#REF!</v>
      </c>
      <c r="W248" s="105" t="e">
        <f t="shared" si="80"/>
        <v>#REF!</v>
      </c>
      <c r="X248" s="106" t="e">
        <f t="shared" si="81"/>
        <v>#REF!</v>
      </c>
      <c r="Y248" s="106" t="e">
        <f t="shared" si="82"/>
        <v>#REF!</v>
      </c>
      <c r="Z248" s="105" t="e">
        <f t="shared" si="83"/>
        <v>#REF!</v>
      </c>
      <c r="AA248" s="105" t="e">
        <f t="shared" si="84"/>
        <v>#REF!</v>
      </c>
      <c r="AB248" s="105"/>
      <c r="AC248" s="107" t="str">
        <f t="shared" si="85"/>
        <v>BERTAHAP</v>
      </c>
      <c r="AD248" s="108">
        <f t="shared" si="86"/>
        <v>0</v>
      </c>
      <c r="AE248" s="109">
        <v>2</v>
      </c>
      <c r="AF248" s="110"/>
      <c r="AG248" s="105" t="e">
        <f>IF(AF248&gt;#REF!,"LB","KR")</f>
        <v>#REF!</v>
      </c>
      <c r="AH248" s="110">
        <v>1514038000</v>
      </c>
      <c r="AI248" s="110">
        <v>1706563000</v>
      </c>
      <c r="AJ248" s="110">
        <v>1811820000</v>
      </c>
      <c r="AK248" s="111">
        <v>1923569000</v>
      </c>
      <c r="AL248" s="111">
        <v>1811820000</v>
      </c>
      <c r="AM248" s="110">
        <v>1923569000</v>
      </c>
      <c r="AN248" s="110" t="e">
        <f t="shared" ref="AN248:AN283" si="89">ROUNDUP((AA248*(1+$J$5)),-3)</f>
        <v>#REF!</v>
      </c>
    </row>
    <row r="249" spans="1:40">
      <c r="A249" s="3">
        <f t="shared" si="87"/>
        <v>210</v>
      </c>
      <c r="B249" s="96">
        <v>3</v>
      </c>
      <c r="C249" s="97" t="s">
        <v>186</v>
      </c>
      <c r="D249" s="98" t="s">
        <v>41</v>
      </c>
      <c r="E249" s="99"/>
      <c r="F249" s="100" t="s">
        <v>45</v>
      </c>
      <c r="G249" s="101">
        <f t="shared" si="68"/>
        <v>60</v>
      </c>
      <c r="H249" s="101">
        <f t="shared" si="69"/>
        <v>52</v>
      </c>
      <c r="I249" s="102">
        <f t="shared" si="70"/>
        <v>26438045</v>
      </c>
      <c r="J249" s="102" t="e">
        <f>SUMIF($AN$4:$AN$22,D249,#REF!)</f>
        <v>#REF!</v>
      </c>
      <c r="K249" s="103" t="e">
        <f t="shared" si="71"/>
        <v>#REF!</v>
      </c>
      <c r="L249" s="104" t="e">
        <f>SUMIF($AN$4:$AN$22,D249,#REF!)</f>
        <v>#REF!</v>
      </c>
      <c r="M249" s="105" t="e">
        <f t="shared" si="72"/>
        <v>#REF!</v>
      </c>
      <c r="N249" s="105" t="e">
        <f t="shared" si="73"/>
        <v>#REF!</v>
      </c>
      <c r="O249" s="105" t="e">
        <f t="shared" si="74"/>
        <v>#REF!</v>
      </c>
      <c r="P249" s="105" t="e">
        <f t="shared" si="75"/>
        <v>#REF!</v>
      </c>
      <c r="Q249" s="106" t="e">
        <f t="shared" si="76"/>
        <v>#REF!</v>
      </c>
      <c r="R249" s="105" t="e">
        <f t="shared" si="76"/>
        <v>#REF!</v>
      </c>
      <c r="S249" s="105" t="e">
        <f t="shared" si="77"/>
        <v>#REF!</v>
      </c>
      <c r="T249" s="105"/>
      <c r="U249" s="105" t="e">
        <f t="shared" si="78"/>
        <v>#REF!</v>
      </c>
      <c r="V249" s="105" t="e">
        <f t="shared" si="79"/>
        <v>#REF!</v>
      </c>
      <c r="W249" s="105" t="e">
        <f t="shared" si="80"/>
        <v>#REF!</v>
      </c>
      <c r="X249" s="106" t="e">
        <f t="shared" si="81"/>
        <v>#REF!</v>
      </c>
      <c r="Y249" s="106" t="e">
        <f t="shared" si="82"/>
        <v>#REF!</v>
      </c>
      <c r="Z249" s="105" t="e">
        <f t="shared" si="83"/>
        <v>#REF!</v>
      </c>
      <c r="AA249" s="105" t="e">
        <f t="shared" si="84"/>
        <v>#REF!</v>
      </c>
      <c r="AB249" s="105"/>
      <c r="AC249" s="107" t="str">
        <f t="shared" si="85"/>
        <v>BERTAHAP</v>
      </c>
      <c r="AD249" s="108">
        <f t="shared" si="86"/>
        <v>0</v>
      </c>
      <c r="AE249" s="109">
        <v>2</v>
      </c>
      <c r="AF249" s="110"/>
      <c r="AG249" s="105" t="e">
        <f>IF(AF249&gt;#REF!,"LB","KR")</f>
        <v>#REF!</v>
      </c>
      <c r="AH249" s="110">
        <v>1192879000</v>
      </c>
      <c r="AI249" s="110">
        <v>1344565000</v>
      </c>
      <c r="AJ249" s="110">
        <v>1427495000</v>
      </c>
      <c r="AK249" s="111">
        <v>1515539000</v>
      </c>
      <c r="AL249" s="111">
        <v>1427495000</v>
      </c>
      <c r="AM249" s="110">
        <v>1515539000</v>
      </c>
      <c r="AN249" s="110" t="e">
        <f t="shared" si="89"/>
        <v>#REF!</v>
      </c>
    </row>
    <row r="250" spans="1:40">
      <c r="A250" s="3">
        <f t="shared" si="87"/>
        <v>211</v>
      </c>
      <c r="B250" s="96">
        <v>4</v>
      </c>
      <c r="C250" s="97" t="s">
        <v>186</v>
      </c>
      <c r="D250" s="98">
        <v>10</v>
      </c>
      <c r="E250" s="99"/>
      <c r="F250" s="100" t="s">
        <v>48</v>
      </c>
      <c r="G250" s="101">
        <f t="shared" si="68"/>
        <v>74</v>
      </c>
      <c r="H250" s="101">
        <f t="shared" si="69"/>
        <v>63</v>
      </c>
      <c r="I250" s="102">
        <f t="shared" si="70"/>
        <v>26438045</v>
      </c>
      <c r="J250" s="102" t="e">
        <f>SUMIF($AN$4:$AN$22,D250,#REF!)</f>
        <v>#REF!</v>
      </c>
      <c r="K250" s="103" t="e">
        <f t="shared" si="71"/>
        <v>#REF!</v>
      </c>
      <c r="L250" s="104" t="e">
        <f>SUMIF($AN$4:$AN$22,D250,#REF!)</f>
        <v>#REF!</v>
      </c>
      <c r="M250" s="105" t="e">
        <f t="shared" si="72"/>
        <v>#REF!</v>
      </c>
      <c r="N250" s="105" t="e">
        <f t="shared" si="73"/>
        <v>#REF!</v>
      </c>
      <c r="O250" s="105" t="e">
        <f t="shared" si="74"/>
        <v>#REF!</v>
      </c>
      <c r="P250" s="105" t="e">
        <f t="shared" si="75"/>
        <v>#REF!</v>
      </c>
      <c r="Q250" s="106" t="e">
        <f t="shared" si="76"/>
        <v>#REF!</v>
      </c>
      <c r="R250" s="105" t="e">
        <f t="shared" si="76"/>
        <v>#REF!</v>
      </c>
      <c r="S250" s="105" t="e">
        <f t="shared" si="77"/>
        <v>#REF!</v>
      </c>
      <c r="T250" s="105"/>
      <c r="U250" s="105" t="e">
        <f t="shared" si="78"/>
        <v>#REF!</v>
      </c>
      <c r="V250" s="105" t="e">
        <f t="shared" si="79"/>
        <v>#REF!</v>
      </c>
      <c r="W250" s="105" t="e">
        <f t="shared" si="80"/>
        <v>#REF!</v>
      </c>
      <c r="X250" s="106" t="e">
        <f t="shared" si="81"/>
        <v>#REF!</v>
      </c>
      <c r="Y250" s="106" t="e">
        <f t="shared" si="82"/>
        <v>#REF!</v>
      </c>
      <c r="Z250" s="105" t="e">
        <f t="shared" si="83"/>
        <v>#REF!</v>
      </c>
      <c r="AA250" s="105" t="e">
        <f t="shared" si="84"/>
        <v>#REF!</v>
      </c>
      <c r="AB250" s="105"/>
      <c r="AC250" s="107" t="str">
        <f t="shared" si="85"/>
        <v>BERTAHAP</v>
      </c>
      <c r="AD250" s="108">
        <f t="shared" si="86"/>
        <v>0</v>
      </c>
      <c r="AE250" s="109">
        <v>2</v>
      </c>
      <c r="AF250" s="110"/>
      <c r="AG250" s="105" t="e">
        <f>IF(AF250&gt;#REF!,"LB","KR")</f>
        <v>#REF!</v>
      </c>
      <c r="AH250" s="110">
        <v>1445218000</v>
      </c>
      <c r="AI250" s="110">
        <v>1628992000</v>
      </c>
      <c r="AJ250" s="110">
        <v>1729465000</v>
      </c>
      <c r="AK250" s="111">
        <v>1836134000</v>
      </c>
      <c r="AL250" s="111">
        <v>1729465000</v>
      </c>
      <c r="AM250" s="110">
        <v>1836134000</v>
      </c>
      <c r="AN250" s="110" t="e">
        <f t="shared" si="89"/>
        <v>#REF!</v>
      </c>
    </row>
    <row r="251" spans="1:40">
      <c r="A251" s="3">
        <f t="shared" si="87"/>
        <v>212</v>
      </c>
      <c r="B251" s="96">
        <v>5</v>
      </c>
      <c r="C251" s="97" t="s">
        <v>186</v>
      </c>
      <c r="D251" s="96">
        <v>12</v>
      </c>
      <c r="E251" s="99"/>
      <c r="F251" s="100" t="s">
        <v>50</v>
      </c>
      <c r="G251" s="101">
        <f t="shared" si="68"/>
        <v>67</v>
      </c>
      <c r="H251" s="101">
        <f t="shared" si="69"/>
        <v>57</v>
      </c>
      <c r="I251" s="102">
        <f t="shared" si="70"/>
        <v>26438045</v>
      </c>
      <c r="J251" s="102" t="e">
        <f>SUMIF($AN$4:$AN$22,D251,#REF!)</f>
        <v>#REF!</v>
      </c>
      <c r="K251" s="103" t="e">
        <f t="shared" si="71"/>
        <v>#REF!</v>
      </c>
      <c r="L251" s="104" t="e">
        <f>SUMIF($AN$4:$AN$22,D251,#REF!)</f>
        <v>#REF!</v>
      </c>
      <c r="M251" s="105" t="e">
        <f t="shared" si="72"/>
        <v>#REF!</v>
      </c>
      <c r="N251" s="105" t="e">
        <f t="shared" si="73"/>
        <v>#REF!</v>
      </c>
      <c r="O251" s="105" t="e">
        <f t="shared" si="74"/>
        <v>#REF!</v>
      </c>
      <c r="P251" s="105" t="e">
        <f t="shared" si="75"/>
        <v>#REF!</v>
      </c>
      <c r="Q251" s="106" t="e">
        <f t="shared" si="76"/>
        <v>#REF!</v>
      </c>
      <c r="R251" s="105" t="e">
        <f t="shared" si="76"/>
        <v>#REF!</v>
      </c>
      <c r="S251" s="105" t="e">
        <f t="shared" si="77"/>
        <v>#REF!</v>
      </c>
      <c r="T251" s="105"/>
      <c r="U251" s="105" t="e">
        <f t="shared" si="78"/>
        <v>#REF!</v>
      </c>
      <c r="V251" s="105" t="e">
        <f t="shared" si="79"/>
        <v>#REF!</v>
      </c>
      <c r="W251" s="105" t="e">
        <f t="shared" si="80"/>
        <v>#REF!</v>
      </c>
      <c r="X251" s="106" t="e">
        <f t="shared" si="81"/>
        <v>#REF!</v>
      </c>
      <c r="Y251" s="106" t="e">
        <f t="shared" si="82"/>
        <v>#REF!</v>
      </c>
      <c r="Z251" s="105" t="e">
        <f t="shared" si="83"/>
        <v>#REF!</v>
      </c>
      <c r="AA251" s="105" t="e">
        <f t="shared" si="84"/>
        <v>#REF!</v>
      </c>
      <c r="AB251" s="105"/>
      <c r="AC251" s="107" t="str">
        <f t="shared" si="85"/>
        <v>BERTAHAP</v>
      </c>
      <c r="AD251" s="108">
        <f t="shared" si="86"/>
        <v>0</v>
      </c>
      <c r="AE251" s="109">
        <v>2</v>
      </c>
      <c r="AF251" s="110"/>
      <c r="AG251" s="105" t="e">
        <f>IF(AF251&gt;#REF!,"LB","KR")</f>
        <v>#REF!</v>
      </c>
      <c r="AH251" s="110">
        <v>1307579000</v>
      </c>
      <c r="AI251" s="110">
        <v>1473850000</v>
      </c>
      <c r="AJ251" s="110">
        <v>1564754000</v>
      </c>
      <c r="AK251" s="111">
        <v>1661264000</v>
      </c>
      <c r="AL251" s="111">
        <v>1564754000</v>
      </c>
      <c r="AM251" s="110">
        <v>1661264000</v>
      </c>
      <c r="AN251" s="110" t="e">
        <f t="shared" si="89"/>
        <v>#REF!</v>
      </c>
    </row>
    <row r="252" spans="1:40">
      <c r="A252" s="3">
        <f t="shared" si="87"/>
        <v>213</v>
      </c>
      <c r="B252" s="96">
        <v>6</v>
      </c>
      <c r="C252" s="97" t="s">
        <v>186</v>
      </c>
      <c r="D252" s="98">
        <v>16</v>
      </c>
      <c r="E252" s="99"/>
      <c r="F252" s="100" t="s">
        <v>52</v>
      </c>
      <c r="G252" s="101">
        <f t="shared" si="68"/>
        <v>71</v>
      </c>
      <c r="H252" s="101">
        <f t="shared" si="69"/>
        <v>63</v>
      </c>
      <c r="I252" s="102">
        <f t="shared" si="70"/>
        <v>26438045</v>
      </c>
      <c r="J252" s="102" t="e">
        <f>SUMIF($AN$4:$AN$22,D252,#REF!)</f>
        <v>#REF!</v>
      </c>
      <c r="K252" s="103" t="e">
        <f t="shared" si="71"/>
        <v>#REF!</v>
      </c>
      <c r="L252" s="104" t="e">
        <f>SUMIF($AN$4:$AN$22,D252,#REF!)</f>
        <v>#REF!</v>
      </c>
      <c r="M252" s="105" t="e">
        <f t="shared" si="72"/>
        <v>#REF!</v>
      </c>
      <c r="N252" s="105" t="e">
        <f t="shared" si="73"/>
        <v>#REF!</v>
      </c>
      <c r="O252" s="105" t="e">
        <f t="shared" si="74"/>
        <v>#REF!</v>
      </c>
      <c r="P252" s="105" t="e">
        <f t="shared" si="75"/>
        <v>#REF!</v>
      </c>
      <c r="Q252" s="106" t="e">
        <f t="shared" si="76"/>
        <v>#REF!</v>
      </c>
      <c r="R252" s="105" t="e">
        <f t="shared" si="76"/>
        <v>#REF!</v>
      </c>
      <c r="S252" s="105" t="e">
        <f t="shared" si="77"/>
        <v>#REF!</v>
      </c>
      <c r="T252" s="105"/>
      <c r="U252" s="105" t="e">
        <f t="shared" si="78"/>
        <v>#REF!</v>
      </c>
      <c r="V252" s="105" t="e">
        <f t="shared" si="79"/>
        <v>#REF!</v>
      </c>
      <c r="W252" s="105" t="e">
        <f t="shared" si="80"/>
        <v>#REF!</v>
      </c>
      <c r="X252" s="106" t="e">
        <f t="shared" si="81"/>
        <v>#REF!</v>
      </c>
      <c r="Y252" s="106" t="e">
        <f t="shared" si="82"/>
        <v>#REF!</v>
      </c>
      <c r="Z252" s="105" t="e">
        <f t="shared" si="83"/>
        <v>#REF!</v>
      </c>
      <c r="AA252" s="105" t="e">
        <f t="shared" si="84"/>
        <v>#REF!</v>
      </c>
      <c r="AB252" s="105"/>
      <c r="AC252" s="107" t="str">
        <f t="shared" si="85"/>
        <v>BERTAHAP</v>
      </c>
      <c r="AD252" s="108">
        <f t="shared" si="86"/>
        <v>0</v>
      </c>
      <c r="AE252" s="109">
        <v>2</v>
      </c>
      <c r="AF252" s="110"/>
      <c r="AG252" s="105" t="e">
        <f>IF(AF252&gt;#REF!,"LB","KR")</f>
        <v>#REF!</v>
      </c>
      <c r="AH252" s="110">
        <v>1445218000</v>
      </c>
      <c r="AI252" s="110">
        <v>1628992000</v>
      </c>
      <c r="AJ252" s="110">
        <v>1729465000</v>
      </c>
      <c r="AK252" s="111">
        <v>1836134000</v>
      </c>
      <c r="AL252" s="111">
        <v>1729465000</v>
      </c>
      <c r="AM252" s="110">
        <v>1836134000</v>
      </c>
      <c r="AN252" s="110" t="e">
        <f t="shared" si="89"/>
        <v>#REF!</v>
      </c>
    </row>
    <row r="253" spans="1:40">
      <c r="A253" s="3">
        <f t="shared" si="87"/>
        <v>214</v>
      </c>
      <c r="B253" s="96">
        <v>7</v>
      </c>
      <c r="C253" s="97" t="s">
        <v>186</v>
      </c>
      <c r="D253" s="96">
        <v>18</v>
      </c>
      <c r="E253" s="99"/>
      <c r="F253" s="100" t="s">
        <v>54</v>
      </c>
      <c r="G253" s="101">
        <f t="shared" si="68"/>
        <v>97</v>
      </c>
      <c r="H253" s="101">
        <f t="shared" si="69"/>
        <v>85</v>
      </c>
      <c r="I253" s="102">
        <f t="shared" si="70"/>
        <v>26438045</v>
      </c>
      <c r="J253" s="102" t="e">
        <f>SUMIF($AN$4:$AN$22,D253,#REF!)</f>
        <v>#REF!</v>
      </c>
      <c r="K253" s="103" t="e">
        <f t="shared" si="71"/>
        <v>#REF!</v>
      </c>
      <c r="L253" s="104" t="e">
        <f>SUMIF($AN$4:$AN$22,D253,#REF!)</f>
        <v>#REF!</v>
      </c>
      <c r="M253" s="105" t="e">
        <f t="shared" si="72"/>
        <v>#REF!</v>
      </c>
      <c r="N253" s="105" t="e">
        <f t="shared" si="73"/>
        <v>#REF!</v>
      </c>
      <c r="O253" s="105" t="e">
        <f t="shared" si="74"/>
        <v>#REF!</v>
      </c>
      <c r="P253" s="105" t="e">
        <f t="shared" si="75"/>
        <v>#REF!</v>
      </c>
      <c r="Q253" s="106" t="e">
        <f t="shared" si="76"/>
        <v>#REF!</v>
      </c>
      <c r="R253" s="105" t="e">
        <f t="shared" si="76"/>
        <v>#REF!</v>
      </c>
      <c r="S253" s="105" t="e">
        <f t="shared" si="77"/>
        <v>#REF!</v>
      </c>
      <c r="T253" s="105"/>
      <c r="U253" s="105" t="e">
        <f t="shared" si="78"/>
        <v>#REF!</v>
      </c>
      <c r="V253" s="105" t="e">
        <f t="shared" si="79"/>
        <v>#REF!</v>
      </c>
      <c r="W253" s="105" t="e">
        <f t="shared" si="80"/>
        <v>#REF!</v>
      </c>
      <c r="X253" s="106" t="e">
        <f t="shared" si="81"/>
        <v>#REF!</v>
      </c>
      <c r="Y253" s="106" t="e">
        <f t="shared" si="82"/>
        <v>#REF!</v>
      </c>
      <c r="Z253" s="105" t="e">
        <f t="shared" si="83"/>
        <v>#REF!</v>
      </c>
      <c r="AA253" s="105" t="e">
        <f t="shared" si="84"/>
        <v>#REF!</v>
      </c>
      <c r="AB253" s="105"/>
      <c r="AC253" s="107" t="str">
        <f t="shared" si="85"/>
        <v>BERTAHAP</v>
      </c>
      <c r="AD253" s="108">
        <f t="shared" si="86"/>
        <v>0</v>
      </c>
      <c r="AE253" s="109">
        <v>2</v>
      </c>
      <c r="AF253" s="110"/>
      <c r="AG253" s="105" t="e">
        <f>IF(AF253&gt;#REF!,"LB","KR")</f>
        <v>#REF!</v>
      </c>
      <c r="AH253" s="110">
        <v>1949898000</v>
      </c>
      <c r="AI253" s="110">
        <v>2197846000</v>
      </c>
      <c r="AJ253" s="110">
        <v>2333405000</v>
      </c>
      <c r="AK253" s="111">
        <v>2477324000</v>
      </c>
      <c r="AL253" s="111">
        <v>2333405000</v>
      </c>
      <c r="AM253" s="110">
        <v>2477324000</v>
      </c>
      <c r="AN253" s="110" t="e">
        <f t="shared" si="89"/>
        <v>#REF!</v>
      </c>
    </row>
    <row r="254" spans="1:40">
      <c r="A254" s="3">
        <f t="shared" si="87"/>
        <v>215</v>
      </c>
      <c r="B254" s="96">
        <v>8</v>
      </c>
      <c r="C254" s="97" t="s">
        <v>186</v>
      </c>
      <c r="D254" s="96">
        <v>20</v>
      </c>
      <c r="E254" s="99"/>
      <c r="F254" s="100" t="s">
        <v>70</v>
      </c>
      <c r="G254" s="101">
        <f t="shared" si="68"/>
        <v>60</v>
      </c>
      <c r="H254" s="101">
        <f t="shared" si="69"/>
        <v>51</v>
      </c>
      <c r="I254" s="102">
        <f t="shared" si="70"/>
        <v>26438045</v>
      </c>
      <c r="J254" s="102" t="e">
        <f>SUMIF($AN$4:$AN$22,D254,#REF!)</f>
        <v>#REF!</v>
      </c>
      <c r="K254" s="103" t="e">
        <f t="shared" si="71"/>
        <v>#REF!</v>
      </c>
      <c r="L254" s="104" t="e">
        <f>SUMIF($AN$4:$AN$22,D254,#REF!)</f>
        <v>#REF!</v>
      </c>
      <c r="M254" s="105" t="e">
        <f t="shared" si="72"/>
        <v>#REF!</v>
      </c>
      <c r="N254" s="105" t="e">
        <f t="shared" si="73"/>
        <v>#REF!</v>
      </c>
      <c r="O254" s="105" t="e">
        <f t="shared" si="74"/>
        <v>#REF!</v>
      </c>
      <c r="P254" s="105" t="e">
        <f t="shared" si="75"/>
        <v>#REF!</v>
      </c>
      <c r="Q254" s="106" t="e">
        <f t="shared" si="76"/>
        <v>#REF!</v>
      </c>
      <c r="R254" s="105" t="e">
        <f t="shared" si="76"/>
        <v>#REF!</v>
      </c>
      <c r="S254" s="105" t="e">
        <f t="shared" si="77"/>
        <v>#REF!</v>
      </c>
      <c r="T254" s="105"/>
      <c r="U254" s="105" t="e">
        <f t="shared" si="78"/>
        <v>#REF!</v>
      </c>
      <c r="V254" s="105" t="e">
        <f t="shared" si="79"/>
        <v>#REF!</v>
      </c>
      <c r="W254" s="105" t="e">
        <f t="shared" si="80"/>
        <v>#REF!</v>
      </c>
      <c r="X254" s="106" t="e">
        <f t="shared" si="81"/>
        <v>#REF!</v>
      </c>
      <c r="Y254" s="106" t="e">
        <f t="shared" si="82"/>
        <v>#REF!</v>
      </c>
      <c r="Z254" s="105" t="e">
        <f t="shared" si="83"/>
        <v>#REF!</v>
      </c>
      <c r="AA254" s="105" t="e">
        <f t="shared" si="84"/>
        <v>#REF!</v>
      </c>
      <c r="AB254" s="105"/>
      <c r="AC254" s="107" t="str">
        <f t="shared" si="85"/>
        <v>BERTAHAP</v>
      </c>
      <c r="AD254" s="108">
        <f t="shared" si="86"/>
        <v>0</v>
      </c>
      <c r="AE254" s="109">
        <v>2</v>
      </c>
      <c r="AF254" s="110"/>
      <c r="AG254" s="105" t="e">
        <f>IF(AF254&gt;#REF!,"LB","KR")</f>
        <v>#REF!</v>
      </c>
      <c r="AH254" s="110">
        <v>1169939000</v>
      </c>
      <c r="AI254" s="110">
        <v>1318708000</v>
      </c>
      <c r="AJ254" s="110">
        <v>1400043000</v>
      </c>
      <c r="AK254" s="111">
        <v>1486394000</v>
      </c>
      <c r="AL254" s="111">
        <v>1400043000</v>
      </c>
      <c r="AM254" s="110">
        <v>1486394000</v>
      </c>
      <c r="AN254" s="110" t="e">
        <f t="shared" si="89"/>
        <v>#REF!</v>
      </c>
    </row>
    <row r="255" spans="1:40">
      <c r="A255" s="3">
        <f t="shared" si="87"/>
        <v>216</v>
      </c>
      <c r="B255" s="96">
        <v>9</v>
      </c>
      <c r="C255" s="97" t="s">
        <v>186</v>
      </c>
      <c r="D255" s="96">
        <v>22</v>
      </c>
      <c r="E255" s="99"/>
      <c r="F255" s="100" t="s">
        <v>89</v>
      </c>
      <c r="G255" s="101">
        <f t="shared" si="68"/>
        <v>81</v>
      </c>
      <c r="H255" s="101">
        <f t="shared" si="69"/>
        <v>70</v>
      </c>
      <c r="I255" s="102">
        <f t="shared" si="70"/>
        <v>26438045</v>
      </c>
      <c r="J255" s="102" t="e">
        <f>SUMIF($AN$4:$AN$22,D255,#REF!)</f>
        <v>#REF!</v>
      </c>
      <c r="K255" s="103" t="e">
        <f t="shared" si="71"/>
        <v>#REF!</v>
      </c>
      <c r="L255" s="104" t="e">
        <f>SUMIF($AN$4:$AN$22,D255,#REF!)</f>
        <v>#REF!</v>
      </c>
      <c r="M255" s="105" t="e">
        <f t="shared" si="72"/>
        <v>#REF!</v>
      </c>
      <c r="N255" s="105" t="e">
        <f t="shared" si="73"/>
        <v>#REF!</v>
      </c>
      <c r="O255" s="105" t="e">
        <f t="shared" si="74"/>
        <v>#REF!</v>
      </c>
      <c r="P255" s="105" t="e">
        <f t="shared" si="75"/>
        <v>#REF!</v>
      </c>
      <c r="Q255" s="106" t="e">
        <f t="shared" si="76"/>
        <v>#REF!</v>
      </c>
      <c r="R255" s="105" t="e">
        <f t="shared" si="76"/>
        <v>#REF!</v>
      </c>
      <c r="S255" s="105" t="e">
        <f t="shared" si="77"/>
        <v>#REF!</v>
      </c>
      <c r="T255" s="105"/>
      <c r="U255" s="105" t="e">
        <f t="shared" si="78"/>
        <v>#REF!</v>
      </c>
      <c r="V255" s="105" t="e">
        <f t="shared" si="79"/>
        <v>#REF!</v>
      </c>
      <c r="W255" s="105" t="e">
        <f t="shared" si="80"/>
        <v>#REF!</v>
      </c>
      <c r="X255" s="106" t="e">
        <f t="shared" si="81"/>
        <v>#REF!</v>
      </c>
      <c r="Y255" s="106" t="e">
        <f t="shared" si="82"/>
        <v>#REF!</v>
      </c>
      <c r="Z255" s="105" t="e">
        <f t="shared" si="83"/>
        <v>#REF!</v>
      </c>
      <c r="AA255" s="105" t="e">
        <f t="shared" si="84"/>
        <v>#REF!</v>
      </c>
      <c r="AB255" s="105"/>
      <c r="AC255" s="107" t="str">
        <f t="shared" si="85"/>
        <v>BERTAHAP</v>
      </c>
      <c r="AD255" s="108">
        <f t="shared" si="86"/>
        <v>0</v>
      </c>
      <c r="AE255" s="109">
        <v>2</v>
      </c>
      <c r="AF255" s="110"/>
      <c r="AG255" s="105" t="e">
        <f>IF(AF255&gt;#REF!,"LB","KR")</f>
        <v>#REF!</v>
      </c>
      <c r="AH255" s="110">
        <v>1674865000</v>
      </c>
      <c r="AI255" s="110">
        <v>1887840000</v>
      </c>
      <c r="AJ255" s="110">
        <v>2004278000</v>
      </c>
      <c r="AK255" s="111">
        <v>2127897000</v>
      </c>
      <c r="AL255" s="111">
        <v>2004278000</v>
      </c>
      <c r="AM255" s="110">
        <v>2127897000</v>
      </c>
      <c r="AN255" s="110" t="e">
        <f t="shared" si="89"/>
        <v>#REF!</v>
      </c>
    </row>
    <row r="256" spans="1:40">
      <c r="A256" s="3">
        <f t="shared" si="87"/>
        <v>217</v>
      </c>
      <c r="B256" s="96">
        <v>1</v>
      </c>
      <c r="C256" s="97" t="s">
        <v>187</v>
      </c>
      <c r="D256" s="98" t="s">
        <v>24</v>
      </c>
      <c r="E256" s="99"/>
      <c r="F256" s="100" t="s">
        <v>39</v>
      </c>
      <c r="G256" s="101">
        <f t="shared" si="68"/>
        <v>113</v>
      </c>
      <c r="H256" s="101">
        <f t="shared" si="69"/>
        <v>101</v>
      </c>
      <c r="I256" s="102">
        <f t="shared" si="70"/>
        <v>26438045</v>
      </c>
      <c r="J256" s="102" t="e">
        <f>SUMIF($AN$4:$AN$22,D256,#REF!)</f>
        <v>#REF!</v>
      </c>
      <c r="K256" s="103" t="e">
        <f t="shared" si="71"/>
        <v>#REF!</v>
      </c>
      <c r="L256" s="104" t="e">
        <f>SUMIF($AN$4:$AN$22,D256,#REF!)</f>
        <v>#REF!</v>
      </c>
      <c r="M256" s="105" t="e">
        <f t="shared" si="72"/>
        <v>#REF!</v>
      </c>
      <c r="N256" s="105" t="e">
        <f t="shared" si="73"/>
        <v>#REF!</v>
      </c>
      <c r="O256" s="105" t="e">
        <f t="shared" si="74"/>
        <v>#REF!</v>
      </c>
      <c r="P256" s="105" t="e">
        <f t="shared" si="75"/>
        <v>#REF!</v>
      </c>
      <c r="Q256" s="106" t="e">
        <f t="shared" si="76"/>
        <v>#REF!</v>
      </c>
      <c r="R256" s="105" t="e">
        <f t="shared" si="76"/>
        <v>#REF!</v>
      </c>
      <c r="S256" s="105" t="e">
        <f t="shared" si="77"/>
        <v>#REF!</v>
      </c>
      <c r="T256" s="105"/>
      <c r="U256" s="105" t="e">
        <f t="shared" si="78"/>
        <v>#REF!</v>
      </c>
      <c r="V256" s="105" t="e">
        <f t="shared" si="79"/>
        <v>#REF!</v>
      </c>
      <c r="W256" s="105" t="e">
        <f t="shared" si="80"/>
        <v>#REF!</v>
      </c>
      <c r="X256" s="106" t="e">
        <f t="shared" si="81"/>
        <v>#REF!</v>
      </c>
      <c r="Y256" s="106" t="e">
        <f t="shared" si="82"/>
        <v>#REF!</v>
      </c>
      <c r="Z256" s="105" t="e">
        <f t="shared" si="83"/>
        <v>#REF!</v>
      </c>
      <c r="AA256" s="105" t="e">
        <f t="shared" si="84"/>
        <v>#REF!</v>
      </c>
      <c r="AB256" s="105"/>
      <c r="AC256" s="107" t="str">
        <f t="shared" si="85"/>
        <v>BERTAHAP</v>
      </c>
      <c r="AD256" s="108">
        <f t="shared" si="86"/>
        <v>0</v>
      </c>
      <c r="AE256" s="109">
        <v>2</v>
      </c>
      <c r="AF256" s="110"/>
      <c r="AG256" s="105" t="e">
        <f>IF(AF256&gt;#REF!,"LB","KR")</f>
        <v>#REF!</v>
      </c>
      <c r="AH256" s="110">
        <v>2366764000</v>
      </c>
      <c r="AI256" s="110">
        <v>2667721000</v>
      </c>
      <c r="AJ256" s="110">
        <v>2832260000</v>
      </c>
      <c r="AK256" s="111">
        <v>3006948000</v>
      </c>
      <c r="AL256" s="111">
        <v>2832260000</v>
      </c>
      <c r="AM256" s="110">
        <v>3006948000</v>
      </c>
      <c r="AN256" s="110" t="e">
        <f t="shared" si="89"/>
        <v>#REF!</v>
      </c>
    </row>
    <row r="257" spans="1:40">
      <c r="A257" s="3">
        <f t="shared" si="87"/>
        <v>218</v>
      </c>
      <c r="B257" s="96">
        <v>2</v>
      </c>
      <c r="C257" s="97" t="s">
        <v>187</v>
      </c>
      <c r="D257" s="98" t="s">
        <v>35</v>
      </c>
      <c r="E257" s="99"/>
      <c r="F257" s="100" t="s">
        <v>42</v>
      </c>
      <c r="G257" s="101">
        <f t="shared" si="68"/>
        <v>78</v>
      </c>
      <c r="H257" s="101">
        <f t="shared" si="69"/>
        <v>66</v>
      </c>
      <c r="I257" s="102">
        <f t="shared" si="70"/>
        <v>26438045</v>
      </c>
      <c r="J257" s="102" t="e">
        <f>SUMIF($AN$4:$AN$22,D257,#REF!)</f>
        <v>#REF!</v>
      </c>
      <c r="K257" s="103" t="e">
        <f t="shared" si="71"/>
        <v>#REF!</v>
      </c>
      <c r="L257" s="104" t="e">
        <f>SUMIF($AN$4:$AN$22,D257,#REF!)</f>
        <v>#REF!</v>
      </c>
      <c r="M257" s="105" t="e">
        <f t="shared" si="72"/>
        <v>#REF!</v>
      </c>
      <c r="N257" s="105" t="e">
        <f t="shared" si="73"/>
        <v>#REF!</v>
      </c>
      <c r="O257" s="105" t="e">
        <f t="shared" si="74"/>
        <v>#REF!</v>
      </c>
      <c r="P257" s="105" t="e">
        <f t="shared" si="75"/>
        <v>#REF!</v>
      </c>
      <c r="Q257" s="106" t="e">
        <f t="shared" si="76"/>
        <v>#REF!</v>
      </c>
      <c r="R257" s="105" t="e">
        <f t="shared" si="76"/>
        <v>#REF!</v>
      </c>
      <c r="S257" s="105" t="e">
        <f t="shared" si="77"/>
        <v>#REF!</v>
      </c>
      <c r="T257" s="105"/>
      <c r="U257" s="105" t="e">
        <f t="shared" si="78"/>
        <v>#REF!</v>
      </c>
      <c r="V257" s="105" t="e">
        <f t="shared" si="79"/>
        <v>#REF!</v>
      </c>
      <c r="W257" s="105" t="e">
        <f t="shared" si="80"/>
        <v>#REF!</v>
      </c>
      <c r="X257" s="106" t="e">
        <f t="shared" si="81"/>
        <v>#REF!</v>
      </c>
      <c r="Y257" s="106" t="e">
        <f t="shared" si="82"/>
        <v>#REF!</v>
      </c>
      <c r="Z257" s="105" t="e">
        <f t="shared" si="83"/>
        <v>#REF!</v>
      </c>
      <c r="AA257" s="105" t="e">
        <f t="shared" si="84"/>
        <v>#REF!</v>
      </c>
      <c r="AB257" s="105"/>
      <c r="AC257" s="107" t="str">
        <f t="shared" si="85"/>
        <v>BERTAHAP</v>
      </c>
      <c r="AD257" s="108">
        <f t="shared" si="86"/>
        <v>0</v>
      </c>
      <c r="AE257" s="109">
        <v>2</v>
      </c>
      <c r="AF257" s="110"/>
      <c r="AG257" s="105" t="e">
        <f>IF(AF257&gt;#REF!,"LB","KR")</f>
        <v>#REF!</v>
      </c>
      <c r="AH257" s="110">
        <v>1514038000</v>
      </c>
      <c r="AI257" s="110">
        <v>1706563000</v>
      </c>
      <c r="AJ257" s="110">
        <v>1811820000</v>
      </c>
      <c r="AK257" s="111">
        <v>1923569000</v>
      </c>
      <c r="AL257" s="111">
        <v>1811820000</v>
      </c>
      <c r="AM257" s="110">
        <v>1923569000</v>
      </c>
      <c r="AN257" s="110" t="e">
        <f t="shared" si="89"/>
        <v>#REF!</v>
      </c>
    </row>
    <row r="258" spans="1:40">
      <c r="A258" s="3">
        <f t="shared" si="87"/>
        <v>219</v>
      </c>
      <c r="B258" s="96">
        <v>3</v>
      </c>
      <c r="C258" s="97" t="s">
        <v>187</v>
      </c>
      <c r="D258" s="98" t="s">
        <v>41</v>
      </c>
      <c r="E258" s="99"/>
      <c r="F258" s="100" t="s">
        <v>45</v>
      </c>
      <c r="G258" s="101">
        <f t="shared" si="68"/>
        <v>60</v>
      </c>
      <c r="H258" s="101">
        <f t="shared" si="69"/>
        <v>52</v>
      </c>
      <c r="I258" s="102">
        <f t="shared" si="70"/>
        <v>26438045</v>
      </c>
      <c r="J258" s="102" t="e">
        <f>SUMIF($AN$4:$AN$22,D258,#REF!)</f>
        <v>#REF!</v>
      </c>
      <c r="K258" s="103" t="e">
        <f t="shared" si="71"/>
        <v>#REF!</v>
      </c>
      <c r="L258" s="104" t="e">
        <f>SUMIF($AN$4:$AN$22,D258,#REF!)</f>
        <v>#REF!</v>
      </c>
      <c r="M258" s="105" t="e">
        <f t="shared" si="72"/>
        <v>#REF!</v>
      </c>
      <c r="N258" s="105" t="e">
        <f t="shared" si="73"/>
        <v>#REF!</v>
      </c>
      <c r="O258" s="105" t="e">
        <f t="shared" si="74"/>
        <v>#REF!</v>
      </c>
      <c r="P258" s="105" t="e">
        <f t="shared" si="75"/>
        <v>#REF!</v>
      </c>
      <c r="Q258" s="106" t="e">
        <f t="shared" si="76"/>
        <v>#REF!</v>
      </c>
      <c r="R258" s="105" t="e">
        <f t="shared" si="76"/>
        <v>#REF!</v>
      </c>
      <c r="S258" s="105" t="e">
        <f t="shared" si="77"/>
        <v>#REF!</v>
      </c>
      <c r="T258" s="105"/>
      <c r="U258" s="105" t="e">
        <f t="shared" si="78"/>
        <v>#REF!</v>
      </c>
      <c r="V258" s="105" t="e">
        <f t="shared" si="79"/>
        <v>#REF!</v>
      </c>
      <c r="W258" s="105" t="e">
        <f t="shared" si="80"/>
        <v>#REF!</v>
      </c>
      <c r="X258" s="106" t="e">
        <f t="shared" si="81"/>
        <v>#REF!</v>
      </c>
      <c r="Y258" s="106" t="e">
        <f t="shared" si="82"/>
        <v>#REF!</v>
      </c>
      <c r="Z258" s="105" t="e">
        <f t="shared" si="83"/>
        <v>#REF!</v>
      </c>
      <c r="AA258" s="105" t="e">
        <f t="shared" si="84"/>
        <v>#REF!</v>
      </c>
      <c r="AB258" s="105"/>
      <c r="AC258" s="107" t="str">
        <f t="shared" si="85"/>
        <v>BERTAHAP</v>
      </c>
      <c r="AD258" s="108">
        <f t="shared" si="86"/>
        <v>0</v>
      </c>
      <c r="AE258" s="109">
        <v>2</v>
      </c>
      <c r="AF258" s="110"/>
      <c r="AG258" s="105" t="e">
        <f>IF(AF258&gt;#REF!,"LB","KR")</f>
        <v>#REF!</v>
      </c>
      <c r="AH258" s="110">
        <v>1192879000</v>
      </c>
      <c r="AI258" s="110">
        <v>1344565000</v>
      </c>
      <c r="AJ258" s="110">
        <v>1427495000</v>
      </c>
      <c r="AK258" s="111">
        <v>1515539000</v>
      </c>
      <c r="AL258" s="111">
        <v>1427495000</v>
      </c>
      <c r="AM258" s="110">
        <v>1515539000</v>
      </c>
      <c r="AN258" s="110" t="e">
        <f t="shared" si="89"/>
        <v>#REF!</v>
      </c>
    </row>
    <row r="259" spans="1:40">
      <c r="A259" s="3">
        <f t="shared" si="87"/>
        <v>220</v>
      </c>
      <c r="B259" s="96">
        <v>4</v>
      </c>
      <c r="C259" s="97" t="s">
        <v>187</v>
      </c>
      <c r="D259" s="98">
        <v>10</v>
      </c>
      <c r="E259" s="99"/>
      <c r="F259" s="100" t="s">
        <v>48</v>
      </c>
      <c r="G259" s="101">
        <f t="shared" si="68"/>
        <v>74</v>
      </c>
      <c r="H259" s="101">
        <f t="shared" si="69"/>
        <v>63</v>
      </c>
      <c r="I259" s="102">
        <f t="shared" si="70"/>
        <v>26438045</v>
      </c>
      <c r="J259" s="102" t="e">
        <f>SUMIF($AN$4:$AN$22,D259,#REF!)</f>
        <v>#REF!</v>
      </c>
      <c r="K259" s="103" t="e">
        <f t="shared" si="71"/>
        <v>#REF!</v>
      </c>
      <c r="L259" s="104" t="e">
        <f>SUMIF($AN$4:$AN$22,D259,#REF!)</f>
        <v>#REF!</v>
      </c>
      <c r="M259" s="105" t="e">
        <f t="shared" si="72"/>
        <v>#REF!</v>
      </c>
      <c r="N259" s="105" t="e">
        <f t="shared" si="73"/>
        <v>#REF!</v>
      </c>
      <c r="O259" s="105" t="e">
        <f t="shared" si="74"/>
        <v>#REF!</v>
      </c>
      <c r="P259" s="105" t="e">
        <f t="shared" si="75"/>
        <v>#REF!</v>
      </c>
      <c r="Q259" s="106" t="e">
        <f t="shared" si="76"/>
        <v>#REF!</v>
      </c>
      <c r="R259" s="105" t="e">
        <f t="shared" si="76"/>
        <v>#REF!</v>
      </c>
      <c r="S259" s="105" t="e">
        <f t="shared" si="77"/>
        <v>#REF!</v>
      </c>
      <c r="T259" s="105"/>
      <c r="U259" s="105" t="e">
        <f t="shared" si="78"/>
        <v>#REF!</v>
      </c>
      <c r="V259" s="105" t="e">
        <f t="shared" si="79"/>
        <v>#REF!</v>
      </c>
      <c r="W259" s="105" t="e">
        <f t="shared" si="80"/>
        <v>#REF!</v>
      </c>
      <c r="X259" s="106" t="e">
        <f t="shared" si="81"/>
        <v>#REF!</v>
      </c>
      <c r="Y259" s="106" t="e">
        <f t="shared" si="82"/>
        <v>#REF!</v>
      </c>
      <c r="Z259" s="105" t="e">
        <f t="shared" si="83"/>
        <v>#REF!</v>
      </c>
      <c r="AA259" s="105" t="e">
        <f t="shared" si="84"/>
        <v>#REF!</v>
      </c>
      <c r="AB259" s="105"/>
      <c r="AC259" s="107" t="str">
        <f t="shared" si="85"/>
        <v>BERTAHAP</v>
      </c>
      <c r="AD259" s="108">
        <f t="shared" si="86"/>
        <v>0</v>
      </c>
      <c r="AE259" s="109">
        <v>2</v>
      </c>
      <c r="AF259" s="110"/>
      <c r="AG259" s="105" t="e">
        <f>IF(AF259&gt;#REF!,"LB","KR")</f>
        <v>#REF!</v>
      </c>
      <c r="AH259" s="110">
        <v>1445218000</v>
      </c>
      <c r="AI259" s="110">
        <v>1628992000</v>
      </c>
      <c r="AJ259" s="110">
        <v>1729465000</v>
      </c>
      <c r="AK259" s="111">
        <v>1836134000</v>
      </c>
      <c r="AL259" s="111">
        <v>1729465000</v>
      </c>
      <c r="AM259" s="110">
        <v>1836134000</v>
      </c>
      <c r="AN259" s="110" t="e">
        <f t="shared" si="89"/>
        <v>#REF!</v>
      </c>
    </row>
    <row r="260" spans="1:40">
      <c r="A260" s="3">
        <f t="shared" si="87"/>
        <v>221</v>
      </c>
      <c r="B260" s="96">
        <v>5</v>
      </c>
      <c r="C260" s="97" t="s">
        <v>187</v>
      </c>
      <c r="D260" s="96">
        <v>12</v>
      </c>
      <c r="E260" s="99"/>
      <c r="F260" s="100" t="s">
        <v>50</v>
      </c>
      <c r="G260" s="101">
        <f t="shared" si="68"/>
        <v>67</v>
      </c>
      <c r="H260" s="101">
        <f t="shared" si="69"/>
        <v>57</v>
      </c>
      <c r="I260" s="102">
        <f t="shared" si="70"/>
        <v>26438045</v>
      </c>
      <c r="J260" s="102" t="e">
        <f>SUMIF($AN$4:$AN$22,D260,#REF!)</f>
        <v>#REF!</v>
      </c>
      <c r="K260" s="103" t="e">
        <f t="shared" si="71"/>
        <v>#REF!</v>
      </c>
      <c r="L260" s="104" t="e">
        <f>SUMIF($AN$4:$AN$22,D260,#REF!)</f>
        <v>#REF!</v>
      </c>
      <c r="M260" s="105" t="e">
        <f t="shared" si="72"/>
        <v>#REF!</v>
      </c>
      <c r="N260" s="105" t="e">
        <f t="shared" si="73"/>
        <v>#REF!</v>
      </c>
      <c r="O260" s="105" t="e">
        <f t="shared" si="74"/>
        <v>#REF!</v>
      </c>
      <c r="P260" s="105" t="e">
        <f t="shared" si="75"/>
        <v>#REF!</v>
      </c>
      <c r="Q260" s="106" t="e">
        <f t="shared" si="76"/>
        <v>#REF!</v>
      </c>
      <c r="R260" s="105" t="e">
        <f t="shared" si="76"/>
        <v>#REF!</v>
      </c>
      <c r="S260" s="105" t="e">
        <f t="shared" si="77"/>
        <v>#REF!</v>
      </c>
      <c r="T260" s="105"/>
      <c r="U260" s="105" t="e">
        <f t="shared" si="78"/>
        <v>#REF!</v>
      </c>
      <c r="V260" s="105" t="e">
        <f t="shared" si="79"/>
        <v>#REF!</v>
      </c>
      <c r="W260" s="105" t="e">
        <f t="shared" si="80"/>
        <v>#REF!</v>
      </c>
      <c r="X260" s="106" t="e">
        <f t="shared" si="81"/>
        <v>#REF!</v>
      </c>
      <c r="Y260" s="106" t="e">
        <f t="shared" si="82"/>
        <v>#REF!</v>
      </c>
      <c r="Z260" s="105" t="e">
        <f t="shared" si="83"/>
        <v>#REF!</v>
      </c>
      <c r="AA260" s="105" t="e">
        <f t="shared" si="84"/>
        <v>#REF!</v>
      </c>
      <c r="AB260" s="105"/>
      <c r="AC260" s="107" t="str">
        <f t="shared" si="85"/>
        <v>BERTAHAP</v>
      </c>
      <c r="AD260" s="108">
        <f t="shared" si="86"/>
        <v>0</v>
      </c>
      <c r="AE260" s="109">
        <v>2</v>
      </c>
      <c r="AF260" s="110"/>
      <c r="AG260" s="105" t="e">
        <f>IF(AF260&gt;#REF!,"LB","KR")</f>
        <v>#REF!</v>
      </c>
      <c r="AH260" s="110">
        <v>1307579000</v>
      </c>
      <c r="AI260" s="110">
        <v>1473850000</v>
      </c>
      <c r="AJ260" s="110">
        <v>1564754000</v>
      </c>
      <c r="AK260" s="111">
        <v>1661264000</v>
      </c>
      <c r="AL260" s="111">
        <v>1564754000</v>
      </c>
      <c r="AM260" s="110">
        <v>1661264000</v>
      </c>
      <c r="AN260" s="110" t="e">
        <f t="shared" si="89"/>
        <v>#REF!</v>
      </c>
    </row>
    <row r="261" spans="1:40">
      <c r="A261" s="3">
        <f t="shared" si="87"/>
        <v>222</v>
      </c>
      <c r="B261" s="96">
        <v>6</v>
      </c>
      <c r="C261" s="97" t="s">
        <v>187</v>
      </c>
      <c r="D261" s="98">
        <v>16</v>
      </c>
      <c r="E261" s="99"/>
      <c r="F261" s="100" t="s">
        <v>52</v>
      </c>
      <c r="G261" s="101">
        <f t="shared" si="68"/>
        <v>71</v>
      </c>
      <c r="H261" s="101">
        <f t="shared" si="69"/>
        <v>63</v>
      </c>
      <c r="I261" s="102">
        <f t="shared" si="70"/>
        <v>26438045</v>
      </c>
      <c r="J261" s="102" t="e">
        <f>SUMIF($AN$4:$AN$22,D261,#REF!)</f>
        <v>#REF!</v>
      </c>
      <c r="K261" s="103" t="e">
        <f t="shared" si="71"/>
        <v>#REF!</v>
      </c>
      <c r="L261" s="104" t="e">
        <f>SUMIF($AN$4:$AN$22,D261,#REF!)</f>
        <v>#REF!</v>
      </c>
      <c r="M261" s="105" t="e">
        <f t="shared" si="72"/>
        <v>#REF!</v>
      </c>
      <c r="N261" s="105" t="e">
        <f t="shared" si="73"/>
        <v>#REF!</v>
      </c>
      <c r="O261" s="105" t="e">
        <f t="shared" si="74"/>
        <v>#REF!</v>
      </c>
      <c r="P261" s="105" t="e">
        <f t="shared" si="75"/>
        <v>#REF!</v>
      </c>
      <c r="Q261" s="106" t="e">
        <f t="shared" si="76"/>
        <v>#REF!</v>
      </c>
      <c r="R261" s="105" t="e">
        <f t="shared" si="76"/>
        <v>#REF!</v>
      </c>
      <c r="S261" s="105" t="e">
        <f t="shared" si="77"/>
        <v>#REF!</v>
      </c>
      <c r="T261" s="105"/>
      <c r="U261" s="105" t="e">
        <f t="shared" si="78"/>
        <v>#REF!</v>
      </c>
      <c r="V261" s="105" t="e">
        <f t="shared" si="79"/>
        <v>#REF!</v>
      </c>
      <c r="W261" s="105" t="e">
        <f t="shared" si="80"/>
        <v>#REF!</v>
      </c>
      <c r="X261" s="106" t="e">
        <f t="shared" si="81"/>
        <v>#REF!</v>
      </c>
      <c r="Y261" s="106" t="e">
        <f t="shared" si="82"/>
        <v>#REF!</v>
      </c>
      <c r="Z261" s="105" t="e">
        <f t="shared" si="83"/>
        <v>#REF!</v>
      </c>
      <c r="AA261" s="105" t="e">
        <f t="shared" si="84"/>
        <v>#REF!</v>
      </c>
      <c r="AB261" s="105"/>
      <c r="AC261" s="107" t="str">
        <f t="shared" si="85"/>
        <v>BERTAHAP</v>
      </c>
      <c r="AD261" s="108">
        <f t="shared" si="86"/>
        <v>0</v>
      </c>
      <c r="AE261" s="109">
        <v>2</v>
      </c>
      <c r="AF261" s="110"/>
      <c r="AG261" s="105" t="e">
        <f>IF(AF261&gt;#REF!,"LB","KR")</f>
        <v>#REF!</v>
      </c>
      <c r="AH261" s="110">
        <v>1445218000</v>
      </c>
      <c r="AI261" s="110">
        <v>1628992000</v>
      </c>
      <c r="AJ261" s="110">
        <v>1729465000</v>
      </c>
      <c r="AK261" s="111">
        <v>1836134000</v>
      </c>
      <c r="AL261" s="111">
        <v>1729465000</v>
      </c>
      <c r="AM261" s="110">
        <v>1836134000</v>
      </c>
      <c r="AN261" s="110" t="e">
        <f t="shared" si="89"/>
        <v>#REF!</v>
      </c>
    </row>
    <row r="262" spans="1:40">
      <c r="A262" s="3">
        <f t="shared" si="87"/>
        <v>223</v>
      </c>
      <c r="B262" s="96">
        <v>7</v>
      </c>
      <c r="C262" s="97" t="s">
        <v>187</v>
      </c>
      <c r="D262" s="96">
        <v>18</v>
      </c>
      <c r="E262" s="99"/>
      <c r="F262" s="100" t="s">
        <v>54</v>
      </c>
      <c r="G262" s="101">
        <f t="shared" si="68"/>
        <v>97</v>
      </c>
      <c r="H262" s="101">
        <f t="shared" si="69"/>
        <v>85</v>
      </c>
      <c r="I262" s="102">
        <f t="shared" si="70"/>
        <v>26438045</v>
      </c>
      <c r="J262" s="102" t="e">
        <f>SUMIF($AN$4:$AN$22,D262,#REF!)</f>
        <v>#REF!</v>
      </c>
      <c r="K262" s="103" t="e">
        <f t="shared" si="71"/>
        <v>#REF!</v>
      </c>
      <c r="L262" s="104" t="e">
        <f>SUMIF($AN$4:$AN$22,D262,#REF!)</f>
        <v>#REF!</v>
      </c>
      <c r="M262" s="105" t="e">
        <f t="shared" si="72"/>
        <v>#REF!</v>
      </c>
      <c r="N262" s="105" t="e">
        <f t="shared" si="73"/>
        <v>#REF!</v>
      </c>
      <c r="O262" s="105" t="e">
        <f t="shared" si="74"/>
        <v>#REF!</v>
      </c>
      <c r="P262" s="105" t="e">
        <f t="shared" si="75"/>
        <v>#REF!</v>
      </c>
      <c r="Q262" s="106" t="e">
        <f t="shared" si="76"/>
        <v>#REF!</v>
      </c>
      <c r="R262" s="105" t="e">
        <f t="shared" si="76"/>
        <v>#REF!</v>
      </c>
      <c r="S262" s="105" t="e">
        <f t="shared" si="77"/>
        <v>#REF!</v>
      </c>
      <c r="T262" s="105"/>
      <c r="U262" s="105" t="e">
        <f t="shared" si="78"/>
        <v>#REF!</v>
      </c>
      <c r="V262" s="105" t="e">
        <f t="shared" si="79"/>
        <v>#REF!</v>
      </c>
      <c r="W262" s="105" t="e">
        <f t="shared" si="80"/>
        <v>#REF!</v>
      </c>
      <c r="X262" s="106" t="e">
        <f t="shared" si="81"/>
        <v>#REF!</v>
      </c>
      <c r="Y262" s="106" t="e">
        <f t="shared" si="82"/>
        <v>#REF!</v>
      </c>
      <c r="Z262" s="105" t="e">
        <f t="shared" si="83"/>
        <v>#REF!</v>
      </c>
      <c r="AA262" s="105" t="e">
        <f t="shared" si="84"/>
        <v>#REF!</v>
      </c>
      <c r="AB262" s="105"/>
      <c r="AC262" s="107" t="str">
        <f t="shared" si="85"/>
        <v>BERTAHAP</v>
      </c>
      <c r="AD262" s="108">
        <f t="shared" si="86"/>
        <v>0</v>
      </c>
      <c r="AE262" s="109">
        <v>2</v>
      </c>
      <c r="AF262" s="110"/>
      <c r="AG262" s="105" t="e">
        <f>IF(AF262&gt;#REF!,"LB","KR")</f>
        <v>#REF!</v>
      </c>
      <c r="AH262" s="110">
        <v>1949898000</v>
      </c>
      <c r="AI262" s="110">
        <v>2197846000</v>
      </c>
      <c r="AJ262" s="110">
        <v>2333405000</v>
      </c>
      <c r="AK262" s="111">
        <v>2477324000</v>
      </c>
      <c r="AL262" s="111">
        <v>2333405000</v>
      </c>
      <c r="AM262" s="110">
        <v>2477324000</v>
      </c>
      <c r="AN262" s="110" t="e">
        <f t="shared" si="89"/>
        <v>#REF!</v>
      </c>
    </row>
    <row r="263" spans="1:40">
      <c r="A263" s="3">
        <f t="shared" si="87"/>
        <v>224</v>
      </c>
      <c r="B263" s="96">
        <v>8</v>
      </c>
      <c r="C263" s="97" t="s">
        <v>187</v>
      </c>
      <c r="D263" s="96">
        <v>20</v>
      </c>
      <c r="E263" s="99"/>
      <c r="F263" s="100" t="s">
        <v>70</v>
      </c>
      <c r="G263" s="101">
        <f t="shared" si="68"/>
        <v>60</v>
      </c>
      <c r="H263" s="101">
        <f t="shared" si="69"/>
        <v>51</v>
      </c>
      <c r="I263" s="102">
        <f t="shared" si="70"/>
        <v>26438045</v>
      </c>
      <c r="J263" s="102" t="e">
        <f>SUMIF($AN$4:$AN$22,D263,#REF!)</f>
        <v>#REF!</v>
      </c>
      <c r="K263" s="103" t="e">
        <f t="shared" si="71"/>
        <v>#REF!</v>
      </c>
      <c r="L263" s="104" t="e">
        <f>SUMIF($AN$4:$AN$22,D263,#REF!)</f>
        <v>#REF!</v>
      </c>
      <c r="M263" s="105" t="e">
        <f t="shared" si="72"/>
        <v>#REF!</v>
      </c>
      <c r="N263" s="105" t="e">
        <f t="shared" si="73"/>
        <v>#REF!</v>
      </c>
      <c r="O263" s="105" t="e">
        <f t="shared" si="74"/>
        <v>#REF!</v>
      </c>
      <c r="P263" s="105" t="e">
        <f t="shared" si="75"/>
        <v>#REF!</v>
      </c>
      <c r="Q263" s="106" t="e">
        <f t="shared" si="76"/>
        <v>#REF!</v>
      </c>
      <c r="R263" s="105" t="e">
        <f t="shared" si="76"/>
        <v>#REF!</v>
      </c>
      <c r="S263" s="105" t="e">
        <f t="shared" si="77"/>
        <v>#REF!</v>
      </c>
      <c r="T263" s="105"/>
      <c r="U263" s="105" t="e">
        <f t="shared" si="78"/>
        <v>#REF!</v>
      </c>
      <c r="V263" s="105" t="e">
        <f t="shared" si="79"/>
        <v>#REF!</v>
      </c>
      <c r="W263" s="105" t="e">
        <f t="shared" si="80"/>
        <v>#REF!</v>
      </c>
      <c r="X263" s="106" t="e">
        <f t="shared" si="81"/>
        <v>#REF!</v>
      </c>
      <c r="Y263" s="106" t="e">
        <f t="shared" si="82"/>
        <v>#REF!</v>
      </c>
      <c r="Z263" s="105" t="e">
        <f t="shared" si="83"/>
        <v>#REF!</v>
      </c>
      <c r="AA263" s="105" t="e">
        <f t="shared" si="84"/>
        <v>#REF!</v>
      </c>
      <c r="AB263" s="105"/>
      <c r="AC263" s="107" t="str">
        <f t="shared" si="85"/>
        <v>BERTAHAP</v>
      </c>
      <c r="AD263" s="108">
        <f t="shared" si="86"/>
        <v>0</v>
      </c>
      <c r="AE263" s="109">
        <v>2</v>
      </c>
      <c r="AF263" s="110"/>
      <c r="AG263" s="105" t="e">
        <f>IF(AF263&gt;#REF!,"LB","KR")</f>
        <v>#REF!</v>
      </c>
      <c r="AH263" s="110">
        <v>1169939000</v>
      </c>
      <c r="AI263" s="110">
        <v>1318708000</v>
      </c>
      <c r="AJ263" s="110">
        <v>1400043000</v>
      </c>
      <c r="AK263" s="111">
        <v>1486394000</v>
      </c>
      <c r="AL263" s="111">
        <v>1400043000</v>
      </c>
      <c r="AM263" s="110">
        <v>1486394000</v>
      </c>
      <c r="AN263" s="110" t="e">
        <f t="shared" si="89"/>
        <v>#REF!</v>
      </c>
    </row>
    <row r="264" spans="1:40">
      <c r="A264" s="3">
        <f t="shared" si="87"/>
        <v>225</v>
      </c>
      <c r="B264" s="96">
        <v>9</v>
      </c>
      <c r="C264" s="97" t="s">
        <v>187</v>
      </c>
      <c r="D264" s="96">
        <v>22</v>
      </c>
      <c r="E264" s="99"/>
      <c r="F264" s="100" t="s">
        <v>89</v>
      </c>
      <c r="G264" s="101">
        <f t="shared" si="68"/>
        <v>81</v>
      </c>
      <c r="H264" s="101">
        <f t="shared" si="69"/>
        <v>70</v>
      </c>
      <c r="I264" s="102">
        <f t="shared" si="70"/>
        <v>26438045</v>
      </c>
      <c r="J264" s="102" t="e">
        <f>SUMIF($AN$4:$AN$22,D264,#REF!)</f>
        <v>#REF!</v>
      </c>
      <c r="K264" s="103" t="e">
        <f t="shared" si="71"/>
        <v>#REF!</v>
      </c>
      <c r="L264" s="104" t="e">
        <f>SUMIF($AN$4:$AN$22,D264,#REF!)</f>
        <v>#REF!</v>
      </c>
      <c r="M264" s="105" t="e">
        <f t="shared" si="72"/>
        <v>#REF!</v>
      </c>
      <c r="N264" s="105" t="e">
        <f t="shared" si="73"/>
        <v>#REF!</v>
      </c>
      <c r="O264" s="105" t="e">
        <f t="shared" si="74"/>
        <v>#REF!</v>
      </c>
      <c r="P264" s="105" t="e">
        <f t="shared" si="75"/>
        <v>#REF!</v>
      </c>
      <c r="Q264" s="106" t="e">
        <f t="shared" si="76"/>
        <v>#REF!</v>
      </c>
      <c r="R264" s="105" t="e">
        <f t="shared" si="76"/>
        <v>#REF!</v>
      </c>
      <c r="S264" s="105" t="e">
        <f t="shared" si="77"/>
        <v>#REF!</v>
      </c>
      <c r="T264" s="105"/>
      <c r="U264" s="105" t="e">
        <f t="shared" si="78"/>
        <v>#REF!</v>
      </c>
      <c r="V264" s="105" t="e">
        <f t="shared" si="79"/>
        <v>#REF!</v>
      </c>
      <c r="W264" s="105" t="e">
        <f t="shared" si="80"/>
        <v>#REF!</v>
      </c>
      <c r="X264" s="106" t="e">
        <f t="shared" si="81"/>
        <v>#REF!</v>
      </c>
      <c r="Y264" s="106" t="e">
        <f t="shared" si="82"/>
        <v>#REF!</v>
      </c>
      <c r="Z264" s="105" t="e">
        <f t="shared" si="83"/>
        <v>#REF!</v>
      </c>
      <c r="AA264" s="105" t="e">
        <f t="shared" si="84"/>
        <v>#REF!</v>
      </c>
      <c r="AB264" s="105"/>
      <c r="AC264" s="107" t="str">
        <f t="shared" si="85"/>
        <v>BERTAHAP</v>
      </c>
      <c r="AD264" s="108">
        <f t="shared" si="86"/>
        <v>0</v>
      </c>
      <c r="AE264" s="109">
        <v>2</v>
      </c>
      <c r="AF264" s="110"/>
      <c r="AG264" s="105" t="e">
        <f>IF(AF264&gt;#REF!,"LB","KR")</f>
        <v>#REF!</v>
      </c>
      <c r="AH264" s="110">
        <v>1674865000</v>
      </c>
      <c r="AI264" s="110">
        <v>1887840000</v>
      </c>
      <c r="AJ264" s="110">
        <v>2004278000</v>
      </c>
      <c r="AK264" s="111">
        <v>2127897000</v>
      </c>
      <c r="AL264" s="111">
        <v>2004278000</v>
      </c>
      <c r="AM264" s="110">
        <v>2127897000</v>
      </c>
      <c r="AN264" s="110" t="e">
        <f t="shared" si="89"/>
        <v>#REF!</v>
      </c>
    </row>
    <row r="265" spans="1:40">
      <c r="A265" s="3">
        <f t="shared" si="87"/>
        <v>226</v>
      </c>
      <c r="B265" s="96">
        <v>1</v>
      </c>
      <c r="C265" s="97" t="s">
        <v>188</v>
      </c>
      <c r="D265" s="98" t="s">
        <v>24</v>
      </c>
      <c r="E265" s="99"/>
      <c r="F265" s="100" t="s">
        <v>39</v>
      </c>
      <c r="G265" s="101">
        <f t="shared" si="68"/>
        <v>113</v>
      </c>
      <c r="H265" s="101">
        <f t="shared" si="69"/>
        <v>101</v>
      </c>
      <c r="I265" s="102">
        <f t="shared" si="70"/>
        <v>26438045</v>
      </c>
      <c r="J265" s="102" t="e">
        <f>SUMIF($AN$4:$AN$22,D265,#REF!)</f>
        <v>#REF!</v>
      </c>
      <c r="K265" s="103" t="e">
        <f t="shared" si="71"/>
        <v>#REF!</v>
      </c>
      <c r="L265" s="104" t="e">
        <f>SUMIF($AN$4:$AN$22,D265,#REF!)</f>
        <v>#REF!</v>
      </c>
      <c r="M265" s="105" t="e">
        <f t="shared" si="72"/>
        <v>#REF!</v>
      </c>
      <c r="N265" s="105" t="e">
        <f t="shared" si="73"/>
        <v>#REF!</v>
      </c>
      <c r="O265" s="105" t="e">
        <f t="shared" si="74"/>
        <v>#REF!</v>
      </c>
      <c r="P265" s="105" t="e">
        <f t="shared" si="75"/>
        <v>#REF!</v>
      </c>
      <c r="Q265" s="106" t="e">
        <f t="shared" si="76"/>
        <v>#REF!</v>
      </c>
      <c r="R265" s="105" t="e">
        <f t="shared" si="76"/>
        <v>#REF!</v>
      </c>
      <c r="S265" s="105" t="e">
        <f t="shared" si="77"/>
        <v>#REF!</v>
      </c>
      <c r="T265" s="105"/>
      <c r="U265" s="105" t="e">
        <f t="shared" si="78"/>
        <v>#REF!</v>
      </c>
      <c r="V265" s="105" t="e">
        <f t="shared" si="79"/>
        <v>#REF!</v>
      </c>
      <c r="W265" s="105" t="e">
        <f t="shared" si="80"/>
        <v>#REF!</v>
      </c>
      <c r="X265" s="106" t="e">
        <f t="shared" si="81"/>
        <v>#REF!</v>
      </c>
      <c r="Y265" s="106" t="e">
        <f t="shared" si="82"/>
        <v>#REF!</v>
      </c>
      <c r="Z265" s="105" t="e">
        <f t="shared" si="83"/>
        <v>#REF!</v>
      </c>
      <c r="AA265" s="105" t="e">
        <f t="shared" si="84"/>
        <v>#REF!</v>
      </c>
      <c r="AB265" s="105"/>
      <c r="AC265" s="107" t="str">
        <f t="shared" si="85"/>
        <v>BERTAHAP</v>
      </c>
      <c r="AD265" s="108">
        <f t="shared" si="86"/>
        <v>0</v>
      </c>
      <c r="AE265" s="109">
        <v>2</v>
      </c>
      <c r="AF265" s="110"/>
      <c r="AG265" s="105" t="e">
        <f>IF(AF265&gt;#REF!,"LB","KR")</f>
        <v>#REF!</v>
      </c>
      <c r="AH265" s="110">
        <v>2366764000</v>
      </c>
      <c r="AI265" s="110">
        <v>2667721000</v>
      </c>
      <c r="AJ265" s="110">
        <v>2832260000</v>
      </c>
      <c r="AK265" s="111">
        <v>3006948000</v>
      </c>
      <c r="AL265" s="111">
        <v>2832260000</v>
      </c>
      <c r="AM265" s="110">
        <v>3006948000</v>
      </c>
      <c r="AN265" s="110" t="e">
        <f t="shared" si="89"/>
        <v>#REF!</v>
      </c>
    </row>
    <row r="266" spans="1:40">
      <c r="A266" s="3">
        <f t="shared" si="87"/>
        <v>227</v>
      </c>
      <c r="B266" s="96">
        <v>2</v>
      </c>
      <c r="C266" s="97" t="s">
        <v>188</v>
      </c>
      <c r="D266" s="98" t="s">
        <v>35</v>
      </c>
      <c r="E266" s="99"/>
      <c r="F266" s="100" t="s">
        <v>42</v>
      </c>
      <c r="G266" s="101">
        <f t="shared" si="68"/>
        <v>78</v>
      </c>
      <c r="H266" s="101">
        <f t="shared" si="69"/>
        <v>66</v>
      </c>
      <c r="I266" s="102">
        <f t="shared" si="70"/>
        <v>26438045</v>
      </c>
      <c r="J266" s="102" t="e">
        <f>SUMIF($AN$4:$AN$22,D266,#REF!)</f>
        <v>#REF!</v>
      </c>
      <c r="K266" s="103" t="e">
        <f t="shared" si="71"/>
        <v>#REF!</v>
      </c>
      <c r="L266" s="104" t="e">
        <f>SUMIF($AN$4:$AN$22,D266,#REF!)</f>
        <v>#REF!</v>
      </c>
      <c r="M266" s="105" t="e">
        <f t="shared" si="72"/>
        <v>#REF!</v>
      </c>
      <c r="N266" s="105" t="e">
        <f t="shared" si="73"/>
        <v>#REF!</v>
      </c>
      <c r="O266" s="105" t="e">
        <f t="shared" si="74"/>
        <v>#REF!</v>
      </c>
      <c r="P266" s="105" t="e">
        <f t="shared" si="75"/>
        <v>#REF!</v>
      </c>
      <c r="Q266" s="106" t="e">
        <f t="shared" si="76"/>
        <v>#REF!</v>
      </c>
      <c r="R266" s="105" t="e">
        <f t="shared" si="76"/>
        <v>#REF!</v>
      </c>
      <c r="S266" s="105" t="e">
        <f t="shared" si="77"/>
        <v>#REF!</v>
      </c>
      <c r="T266" s="105"/>
      <c r="U266" s="105" t="e">
        <f t="shared" si="78"/>
        <v>#REF!</v>
      </c>
      <c r="V266" s="105" t="e">
        <f t="shared" si="79"/>
        <v>#REF!</v>
      </c>
      <c r="W266" s="105" t="e">
        <f t="shared" si="80"/>
        <v>#REF!</v>
      </c>
      <c r="X266" s="106" t="e">
        <f t="shared" si="81"/>
        <v>#REF!</v>
      </c>
      <c r="Y266" s="106" t="e">
        <f t="shared" si="82"/>
        <v>#REF!</v>
      </c>
      <c r="Z266" s="105" t="e">
        <f t="shared" si="83"/>
        <v>#REF!</v>
      </c>
      <c r="AA266" s="105" t="e">
        <f t="shared" si="84"/>
        <v>#REF!</v>
      </c>
      <c r="AB266" s="105"/>
      <c r="AC266" s="107" t="str">
        <f t="shared" si="85"/>
        <v>BERTAHAP</v>
      </c>
      <c r="AD266" s="108">
        <f t="shared" si="86"/>
        <v>0</v>
      </c>
      <c r="AE266" s="109">
        <v>2</v>
      </c>
      <c r="AF266" s="110"/>
      <c r="AG266" s="105" t="e">
        <f>IF(AF266&gt;#REF!,"LB","KR")</f>
        <v>#REF!</v>
      </c>
      <c r="AH266" s="110">
        <v>1514038000</v>
      </c>
      <c r="AI266" s="110">
        <v>1706563000</v>
      </c>
      <c r="AJ266" s="110">
        <v>1811820000</v>
      </c>
      <c r="AK266" s="111">
        <v>1923569000</v>
      </c>
      <c r="AL266" s="111">
        <v>1811820000</v>
      </c>
      <c r="AM266" s="110">
        <v>1923569000</v>
      </c>
      <c r="AN266" s="110" t="e">
        <f t="shared" si="89"/>
        <v>#REF!</v>
      </c>
    </row>
    <row r="267" spans="1:40">
      <c r="A267" s="3">
        <f t="shared" si="87"/>
        <v>228</v>
      </c>
      <c r="B267" s="96">
        <v>3</v>
      </c>
      <c r="C267" s="97" t="s">
        <v>188</v>
      </c>
      <c r="D267" s="98" t="s">
        <v>41</v>
      </c>
      <c r="E267" s="99"/>
      <c r="F267" s="100" t="s">
        <v>45</v>
      </c>
      <c r="G267" s="101">
        <f t="shared" si="68"/>
        <v>60</v>
      </c>
      <c r="H267" s="101">
        <f t="shared" si="69"/>
        <v>52</v>
      </c>
      <c r="I267" s="102">
        <f t="shared" si="70"/>
        <v>26438045</v>
      </c>
      <c r="J267" s="102" t="e">
        <f>SUMIF($AN$4:$AN$22,D267,#REF!)</f>
        <v>#REF!</v>
      </c>
      <c r="K267" s="103" t="e">
        <f t="shared" si="71"/>
        <v>#REF!</v>
      </c>
      <c r="L267" s="104" t="e">
        <f>SUMIF($AN$4:$AN$22,D267,#REF!)</f>
        <v>#REF!</v>
      </c>
      <c r="M267" s="105" t="e">
        <f t="shared" si="72"/>
        <v>#REF!</v>
      </c>
      <c r="N267" s="105" t="e">
        <f t="shared" si="73"/>
        <v>#REF!</v>
      </c>
      <c r="O267" s="105" t="e">
        <f t="shared" si="74"/>
        <v>#REF!</v>
      </c>
      <c r="P267" s="105" t="e">
        <f t="shared" si="75"/>
        <v>#REF!</v>
      </c>
      <c r="Q267" s="106" t="e">
        <f t="shared" si="76"/>
        <v>#REF!</v>
      </c>
      <c r="R267" s="105" t="e">
        <f t="shared" si="76"/>
        <v>#REF!</v>
      </c>
      <c r="S267" s="105" t="e">
        <f t="shared" si="77"/>
        <v>#REF!</v>
      </c>
      <c r="T267" s="105"/>
      <c r="U267" s="105" t="e">
        <f t="shared" si="78"/>
        <v>#REF!</v>
      </c>
      <c r="V267" s="105" t="e">
        <f t="shared" si="79"/>
        <v>#REF!</v>
      </c>
      <c r="W267" s="105" t="e">
        <f t="shared" si="80"/>
        <v>#REF!</v>
      </c>
      <c r="X267" s="106" t="e">
        <f t="shared" si="81"/>
        <v>#REF!</v>
      </c>
      <c r="Y267" s="106" t="e">
        <f t="shared" si="82"/>
        <v>#REF!</v>
      </c>
      <c r="Z267" s="105" t="e">
        <f t="shared" si="83"/>
        <v>#REF!</v>
      </c>
      <c r="AA267" s="105" t="e">
        <f t="shared" si="84"/>
        <v>#REF!</v>
      </c>
      <c r="AB267" s="105"/>
      <c r="AC267" s="107" t="str">
        <f t="shared" si="85"/>
        <v>BERTAHAP</v>
      </c>
      <c r="AD267" s="108">
        <f t="shared" si="86"/>
        <v>0</v>
      </c>
      <c r="AE267" s="109">
        <v>2</v>
      </c>
      <c r="AF267" s="110"/>
      <c r="AG267" s="105" t="e">
        <f>IF(AF267&gt;#REF!,"LB","KR")</f>
        <v>#REF!</v>
      </c>
      <c r="AH267" s="110">
        <v>1192879000</v>
      </c>
      <c r="AI267" s="110">
        <v>1344565000</v>
      </c>
      <c r="AJ267" s="110">
        <v>1427495000</v>
      </c>
      <c r="AK267" s="111">
        <v>1515539000</v>
      </c>
      <c r="AL267" s="111">
        <v>1427495000</v>
      </c>
      <c r="AM267" s="110">
        <v>1515539000</v>
      </c>
      <c r="AN267" s="110" t="e">
        <f t="shared" si="89"/>
        <v>#REF!</v>
      </c>
    </row>
    <row r="268" spans="1:40">
      <c r="A268" s="3">
        <f t="shared" si="87"/>
        <v>229</v>
      </c>
      <c r="B268" s="96">
        <v>4</v>
      </c>
      <c r="C268" s="97" t="s">
        <v>188</v>
      </c>
      <c r="D268" s="98">
        <v>10</v>
      </c>
      <c r="E268" s="99"/>
      <c r="F268" s="100" t="s">
        <v>48</v>
      </c>
      <c r="G268" s="101">
        <f t="shared" si="68"/>
        <v>74</v>
      </c>
      <c r="H268" s="101">
        <f t="shared" si="69"/>
        <v>63</v>
      </c>
      <c r="I268" s="102">
        <f t="shared" si="70"/>
        <v>26438045</v>
      </c>
      <c r="J268" s="102" t="e">
        <f>SUMIF($AN$4:$AN$22,D268,#REF!)</f>
        <v>#REF!</v>
      </c>
      <c r="K268" s="103" t="e">
        <f t="shared" si="71"/>
        <v>#REF!</v>
      </c>
      <c r="L268" s="104" t="e">
        <f>SUMIF($AN$4:$AN$22,D268,#REF!)</f>
        <v>#REF!</v>
      </c>
      <c r="M268" s="105" t="e">
        <f t="shared" si="72"/>
        <v>#REF!</v>
      </c>
      <c r="N268" s="105" t="e">
        <f t="shared" si="73"/>
        <v>#REF!</v>
      </c>
      <c r="O268" s="105" t="e">
        <f t="shared" si="74"/>
        <v>#REF!</v>
      </c>
      <c r="P268" s="105" t="e">
        <f t="shared" si="75"/>
        <v>#REF!</v>
      </c>
      <c r="Q268" s="106" t="e">
        <f t="shared" si="76"/>
        <v>#REF!</v>
      </c>
      <c r="R268" s="105" t="e">
        <f t="shared" si="76"/>
        <v>#REF!</v>
      </c>
      <c r="S268" s="105" t="e">
        <f t="shared" si="77"/>
        <v>#REF!</v>
      </c>
      <c r="T268" s="105"/>
      <c r="U268" s="105" t="e">
        <f t="shared" si="78"/>
        <v>#REF!</v>
      </c>
      <c r="V268" s="105" t="e">
        <f t="shared" si="79"/>
        <v>#REF!</v>
      </c>
      <c r="W268" s="105" t="e">
        <f t="shared" si="80"/>
        <v>#REF!</v>
      </c>
      <c r="X268" s="106" t="e">
        <f t="shared" si="81"/>
        <v>#REF!</v>
      </c>
      <c r="Y268" s="106" t="e">
        <f t="shared" si="82"/>
        <v>#REF!</v>
      </c>
      <c r="Z268" s="105" t="e">
        <f t="shared" si="83"/>
        <v>#REF!</v>
      </c>
      <c r="AA268" s="105" t="e">
        <f t="shared" si="84"/>
        <v>#REF!</v>
      </c>
      <c r="AB268" s="105"/>
      <c r="AC268" s="107" t="str">
        <f t="shared" si="85"/>
        <v>BERTAHAP</v>
      </c>
      <c r="AD268" s="108">
        <f t="shared" si="86"/>
        <v>0</v>
      </c>
      <c r="AE268" s="109">
        <v>2</v>
      </c>
      <c r="AF268" s="110"/>
      <c r="AG268" s="105" t="e">
        <f>IF(AF268&gt;#REF!,"LB","KR")</f>
        <v>#REF!</v>
      </c>
      <c r="AH268" s="110">
        <v>1445218000</v>
      </c>
      <c r="AI268" s="110">
        <v>1628992000</v>
      </c>
      <c r="AJ268" s="110">
        <v>1729465000</v>
      </c>
      <c r="AK268" s="111">
        <v>1836134000</v>
      </c>
      <c r="AL268" s="111">
        <v>1729465000</v>
      </c>
      <c r="AM268" s="110">
        <v>1836134000</v>
      </c>
      <c r="AN268" s="110" t="e">
        <f t="shared" si="89"/>
        <v>#REF!</v>
      </c>
    </row>
    <row r="269" spans="1:40">
      <c r="A269" s="3">
        <f t="shared" si="87"/>
        <v>230</v>
      </c>
      <c r="B269" s="96">
        <v>5</v>
      </c>
      <c r="C269" s="97" t="s">
        <v>188</v>
      </c>
      <c r="D269" s="96">
        <v>12</v>
      </c>
      <c r="E269" s="99"/>
      <c r="F269" s="100" t="s">
        <v>50</v>
      </c>
      <c r="G269" s="101">
        <f t="shared" si="68"/>
        <v>67</v>
      </c>
      <c r="H269" s="101">
        <f t="shared" si="69"/>
        <v>57</v>
      </c>
      <c r="I269" s="102">
        <f t="shared" si="70"/>
        <v>26438045</v>
      </c>
      <c r="J269" s="102" t="e">
        <f>SUMIF($AN$4:$AN$22,D269,#REF!)</f>
        <v>#REF!</v>
      </c>
      <c r="K269" s="103" t="e">
        <f t="shared" si="71"/>
        <v>#REF!</v>
      </c>
      <c r="L269" s="104" t="e">
        <f>SUMIF($AN$4:$AN$22,D269,#REF!)</f>
        <v>#REF!</v>
      </c>
      <c r="M269" s="105" t="e">
        <f t="shared" si="72"/>
        <v>#REF!</v>
      </c>
      <c r="N269" s="105" t="e">
        <f t="shared" si="73"/>
        <v>#REF!</v>
      </c>
      <c r="O269" s="105" t="e">
        <f t="shared" si="74"/>
        <v>#REF!</v>
      </c>
      <c r="P269" s="105" t="e">
        <f t="shared" si="75"/>
        <v>#REF!</v>
      </c>
      <c r="Q269" s="106" t="e">
        <f t="shared" si="76"/>
        <v>#REF!</v>
      </c>
      <c r="R269" s="105" t="e">
        <f t="shared" si="76"/>
        <v>#REF!</v>
      </c>
      <c r="S269" s="105" t="e">
        <f t="shared" si="77"/>
        <v>#REF!</v>
      </c>
      <c r="T269" s="105"/>
      <c r="U269" s="105" t="e">
        <f t="shared" si="78"/>
        <v>#REF!</v>
      </c>
      <c r="V269" s="105" t="e">
        <f t="shared" si="79"/>
        <v>#REF!</v>
      </c>
      <c r="W269" s="105" t="e">
        <f t="shared" si="80"/>
        <v>#REF!</v>
      </c>
      <c r="X269" s="106" t="e">
        <f t="shared" si="81"/>
        <v>#REF!</v>
      </c>
      <c r="Y269" s="106" t="e">
        <f t="shared" si="82"/>
        <v>#REF!</v>
      </c>
      <c r="Z269" s="105" t="e">
        <f t="shared" si="83"/>
        <v>#REF!</v>
      </c>
      <c r="AA269" s="105" t="e">
        <f t="shared" si="84"/>
        <v>#REF!</v>
      </c>
      <c r="AB269" s="105"/>
      <c r="AC269" s="107" t="str">
        <f t="shared" si="85"/>
        <v>BERTAHAP</v>
      </c>
      <c r="AD269" s="108">
        <f t="shared" si="86"/>
        <v>0</v>
      </c>
      <c r="AE269" s="109">
        <v>2</v>
      </c>
      <c r="AF269" s="110"/>
      <c r="AG269" s="105" t="e">
        <f>IF(AF269&gt;#REF!,"LB","KR")</f>
        <v>#REF!</v>
      </c>
      <c r="AH269" s="110">
        <v>1307579000</v>
      </c>
      <c r="AI269" s="110">
        <v>1473850000</v>
      </c>
      <c r="AJ269" s="110">
        <v>1564754000</v>
      </c>
      <c r="AK269" s="111">
        <v>1661264000</v>
      </c>
      <c r="AL269" s="111">
        <v>1564754000</v>
      </c>
      <c r="AM269" s="110">
        <v>1661264000</v>
      </c>
      <c r="AN269" s="110" t="e">
        <f t="shared" si="89"/>
        <v>#REF!</v>
      </c>
    </row>
    <row r="270" spans="1:40">
      <c r="A270" s="3">
        <f t="shared" si="87"/>
        <v>231</v>
      </c>
      <c r="B270" s="96">
        <v>6</v>
      </c>
      <c r="C270" s="97" t="s">
        <v>188</v>
      </c>
      <c r="D270" s="98">
        <v>16</v>
      </c>
      <c r="E270" s="99"/>
      <c r="F270" s="100" t="s">
        <v>52</v>
      </c>
      <c r="G270" s="101">
        <f t="shared" si="68"/>
        <v>71</v>
      </c>
      <c r="H270" s="101">
        <f t="shared" si="69"/>
        <v>63</v>
      </c>
      <c r="I270" s="102">
        <f t="shared" si="70"/>
        <v>26438045</v>
      </c>
      <c r="J270" s="102" t="e">
        <f>SUMIF($AN$4:$AN$22,D270,#REF!)</f>
        <v>#REF!</v>
      </c>
      <c r="K270" s="103" t="e">
        <f t="shared" si="71"/>
        <v>#REF!</v>
      </c>
      <c r="L270" s="104" t="e">
        <f>SUMIF($AN$4:$AN$22,D270,#REF!)</f>
        <v>#REF!</v>
      </c>
      <c r="M270" s="105" t="e">
        <f t="shared" si="72"/>
        <v>#REF!</v>
      </c>
      <c r="N270" s="105" t="e">
        <f t="shared" si="73"/>
        <v>#REF!</v>
      </c>
      <c r="O270" s="105" t="e">
        <f t="shared" si="74"/>
        <v>#REF!</v>
      </c>
      <c r="P270" s="105" t="e">
        <f t="shared" si="75"/>
        <v>#REF!</v>
      </c>
      <c r="Q270" s="106" t="e">
        <f t="shared" si="76"/>
        <v>#REF!</v>
      </c>
      <c r="R270" s="105" t="e">
        <f t="shared" si="76"/>
        <v>#REF!</v>
      </c>
      <c r="S270" s="105" t="e">
        <f t="shared" si="77"/>
        <v>#REF!</v>
      </c>
      <c r="T270" s="105"/>
      <c r="U270" s="105" t="e">
        <f t="shared" si="78"/>
        <v>#REF!</v>
      </c>
      <c r="V270" s="105" t="e">
        <f t="shared" si="79"/>
        <v>#REF!</v>
      </c>
      <c r="W270" s="105" t="e">
        <f t="shared" si="80"/>
        <v>#REF!</v>
      </c>
      <c r="X270" s="106" t="e">
        <f t="shared" si="81"/>
        <v>#REF!</v>
      </c>
      <c r="Y270" s="106" t="e">
        <f t="shared" si="82"/>
        <v>#REF!</v>
      </c>
      <c r="Z270" s="105" t="e">
        <f t="shared" si="83"/>
        <v>#REF!</v>
      </c>
      <c r="AA270" s="105" t="e">
        <f t="shared" si="84"/>
        <v>#REF!</v>
      </c>
      <c r="AB270" s="105"/>
      <c r="AC270" s="107" t="str">
        <f t="shared" si="85"/>
        <v>BERTAHAP</v>
      </c>
      <c r="AD270" s="108">
        <f t="shared" si="86"/>
        <v>0</v>
      </c>
      <c r="AE270" s="109">
        <v>2</v>
      </c>
      <c r="AF270" s="110"/>
      <c r="AG270" s="105" t="e">
        <f>IF(AF270&gt;#REF!,"LB","KR")</f>
        <v>#REF!</v>
      </c>
      <c r="AH270" s="110">
        <v>1445218000</v>
      </c>
      <c r="AI270" s="110">
        <v>1628992000</v>
      </c>
      <c r="AJ270" s="110">
        <v>1729465000</v>
      </c>
      <c r="AK270" s="111">
        <v>1836134000</v>
      </c>
      <c r="AL270" s="111">
        <v>1729465000</v>
      </c>
      <c r="AM270" s="110">
        <v>1836134000</v>
      </c>
      <c r="AN270" s="110" t="e">
        <f t="shared" si="89"/>
        <v>#REF!</v>
      </c>
    </row>
    <row r="271" spans="1:40">
      <c r="A271" s="3">
        <f t="shared" si="87"/>
        <v>232</v>
      </c>
      <c r="B271" s="96">
        <v>7</v>
      </c>
      <c r="C271" s="97" t="s">
        <v>188</v>
      </c>
      <c r="D271" s="96">
        <v>18</v>
      </c>
      <c r="E271" s="99"/>
      <c r="F271" s="100" t="s">
        <v>54</v>
      </c>
      <c r="G271" s="101">
        <f t="shared" si="68"/>
        <v>97</v>
      </c>
      <c r="H271" s="101">
        <f t="shared" si="69"/>
        <v>85</v>
      </c>
      <c r="I271" s="102">
        <f t="shared" si="70"/>
        <v>26438045</v>
      </c>
      <c r="J271" s="102" t="e">
        <f>SUMIF($AN$4:$AN$22,D271,#REF!)</f>
        <v>#REF!</v>
      </c>
      <c r="K271" s="103" t="e">
        <f t="shared" si="71"/>
        <v>#REF!</v>
      </c>
      <c r="L271" s="104" t="e">
        <f>SUMIF($AN$4:$AN$22,D271,#REF!)</f>
        <v>#REF!</v>
      </c>
      <c r="M271" s="105" t="e">
        <f t="shared" si="72"/>
        <v>#REF!</v>
      </c>
      <c r="N271" s="105" t="e">
        <f t="shared" si="73"/>
        <v>#REF!</v>
      </c>
      <c r="O271" s="105" t="e">
        <f t="shared" si="74"/>
        <v>#REF!</v>
      </c>
      <c r="P271" s="105" t="e">
        <f t="shared" si="75"/>
        <v>#REF!</v>
      </c>
      <c r="Q271" s="106" t="e">
        <f t="shared" si="76"/>
        <v>#REF!</v>
      </c>
      <c r="R271" s="105" t="e">
        <f t="shared" si="76"/>
        <v>#REF!</v>
      </c>
      <c r="S271" s="105" t="e">
        <f t="shared" si="77"/>
        <v>#REF!</v>
      </c>
      <c r="T271" s="105"/>
      <c r="U271" s="105" t="e">
        <f t="shared" si="78"/>
        <v>#REF!</v>
      </c>
      <c r="V271" s="105" t="e">
        <f t="shared" si="79"/>
        <v>#REF!</v>
      </c>
      <c r="W271" s="105" t="e">
        <f t="shared" si="80"/>
        <v>#REF!</v>
      </c>
      <c r="X271" s="106" t="e">
        <f t="shared" si="81"/>
        <v>#REF!</v>
      </c>
      <c r="Y271" s="106" t="e">
        <f t="shared" si="82"/>
        <v>#REF!</v>
      </c>
      <c r="Z271" s="105" t="e">
        <f t="shared" si="83"/>
        <v>#REF!</v>
      </c>
      <c r="AA271" s="105" t="e">
        <f t="shared" si="84"/>
        <v>#REF!</v>
      </c>
      <c r="AB271" s="105"/>
      <c r="AC271" s="107" t="str">
        <f t="shared" si="85"/>
        <v>BERTAHAP</v>
      </c>
      <c r="AD271" s="108">
        <f t="shared" si="86"/>
        <v>0</v>
      </c>
      <c r="AE271" s="109">
        <v>2</v>
      </c>
      <c r="AF271" s="110"/>
      <c r="AG271" s="105" t="e">
        <f>IF(AF271&gt;#REF!,"LB","KR")</f>
        <v>#REF!</v>
      </c>
      <c r="AH271" s="110">
        <v>1949898000</v>
      </c>
      <c r="AI271" s="110">
        <v>2197846000</v>
      </c>
      <c r="AJ271" s="110">
        <v>2333405000</v>
      </c>
      <c r="AK271" s="111">
        <v>2477324000</v>
      </c>
      <c r="AL271" s="111">
        <v>2333405000</v>
      </c>
      <c r="AM271" s="110">
        <v>2477324000</v>
      </c>
      <c r="AN271" s="110" t="e">
        <f t="shared" si="89"/>
        <v>#REF!</v>
      </c>
    </row>
    <row r="272" spans="1:40">
      <c r="A272" s="3">
        <f t="shared" si="87"/>
        <v>233</v>
      </c>
      <c r="B272" s="96">
        <v>8</v>
      </c>
      <c r="C272" s="97" t="s">
        <v>188</v>
      </c>
      <c r="D272" s="96">
        <v>20</v>
      </c>
      <c r="E272" s="99"/>
      <c r="F272" s="100" t="s">
        <v>70</v>
      </c>
      <c r="G272" s="101">
        <f t="shared" si="68"/>
        <v>60</v>
      </c>
      <c r="H272" s="101">
        <f t="shared" si="69"/>
        <v>51</v>
      </c>
      <c r="I272" s="102">
        <f t="shared" si="70"/>
        <v>26438045</v>
      </c>
      <c r="J272" s="102" t="e">
        <f>SUMIF($AN$4:$AN$22,D272,#REF!)</f>
        <v>#REF!</v>
      </c>
      <c r="K272" s="103" t="e">
        <f t="shared" si="71"/>
        <v>#REF!</v>
      </c>
      <c r="L272" s="104" t="e">
        <f>SUMIF($AN$4:$AN$22,D272,#REF!)</f>
        <v>#REF!</v>
      </c>
      <c r="M272" s="105" t="e">
        <f t="shared" si="72"/>
        <v>#REF!</v>
      </c>
      <c r="N272" s="105" t="e">
        <f t="shared" si="73"/>
        <v>#REF!</v>
      </c>
      <c r="O272" s="105" t="e">
        <f t="shared" si="74"/>
        <v>#REF!</v>
      </c>
      <c r="P272" s="105" t="e">
        <f t="shared" si="75"/>
        <v>#REF!</v>
      </c>
      <c r="Q272" s="106" t="e">
        <f t="shared" si="76"/>
        <v>#REF!</v>
      </c>
      <c r="R272" s="105" t="e">
        <f t="shared" si="76"/>
        <v>#REF!</v>
      </c>
      <c r="S272" s="105" t="e">
        <f t="shared" si="77"/>
        <v>#REF!</v>
      </c>
      <c r="T272" s="105"/>
      <c r="U272" s="105" t="e">
        <f t="shared" si="78"/>
        <v>#REF!</v>
      </c>
      <c r="V272" s="105" t="e">
        <f t="shared" si="79"/>
        <v>#REF!</v>
      </c>
      <c r="W272" s="105" t="e">
        <f t="shared" si="80"/>
        <v>#REF!</v>
      </c>
      <c r="X272" s="106" t="e">
        <f t="shared" si="81"/>
        <v>#REF!</v>
      </c>
      <c r="Y272" s="106" t="e">
        <f t="shared" si="82"/>
        <v>#REF!</v>
      </c>
      <c r="Z272" s="105" t="e">
        <f t="shared" si="83"/>
        <v>#REF!</v>
      </c>
      <c r="AA272" s="105" t="e">
        <f t="shared" si="84"/>
        <v>#REF!</v>
      </c>
      <c r="AB272" s="105"/>
      <c r="AC272" s="107" t="str">
        <f t="shared" si="85"/>
        <v>BERTAHAP</v>
      </c>
      <c r="AD272" s="108">
        <f t="shared" si="86"/>
        <v>0</v>
      </c>
      <c r="AE272" s="109">
        <v>2</v>
      </c>
      <c r="AF272" s="110"/>
      <c r="AG272" s="105" t="e">
        <f>IF(AF272&gt;#REF!,"LB","KR")</f>
        <v>#REF!</v>
      </c>
      <c r="AH272" s="110">
        <v>1169939000</v>
      </c>
      <c r="AI272" s="110">
        <v>1318708000</v>
      </c>
      <c r="AJ272" s="110">
        <v>1400043000</v>
      </c>
      <c r="AK272" s="111">
        <v>1486394000</v>
      </c>
      <c r="AL272" s="111">
        <v>1400043000</v>
      </c>
      <c r="AM272" s="110">
        <v>1486394000</v>
      </c>
      <c r="AN272" s="110" t="e">
        <f t="shared" si="89"/>
        <v>#REF!</v>
      </c>
    </row>
    <row r="273" spans="1:40">
      <c r="A273" s="3">
        <f t="shared" si="87"/>
        <v>234</v>
      </c>
      <c r="B273" s="96">
        <v>9</v>
      </c>
      <c r="C273" s="97" t="s">
        <v>188</v>
      </c>
      <c r="D273" s="96">
        <v>22</v>
      </c>
      <c r="E273" s="99">
        <v>0</v>
      </c>
      <c r="F273" s="100" t="s">
        <v>89</v>
      </c>
      <c r="G273" s="101">
        <f t="shared" si="68"/>
        <v>81</v>
      </c>
      <c r="H273" s="101">
        <f t="shared" si="69"/>
        <v>70</v>
      </c>
      <c r="I273" s="102">
        <f t="shared" si="70"/>
        <v>26438045</v>
      </c>
      <c r="J273" s="102" t="e">
        <f>SUMIF($AN$4:$AN$22,D273,#REF!)</f>
        <v>#REF!</v>
      </c>
      <c r="K273" s="103" t="e">
        <f t="shared" si="71"/>
        <v>#REF!</v>
      </c>
      <c r="L273" s="104" t="e">
        <f>SUMIF($AN$4:$AN$22,D273,#REF!)</f>
        <v>#REF!</v>
      </c>
      <c r="M273" s="105" t="e">
        <f t="shared" si="72"/>
        <v>#REF!</v>
      </c>
      <c r="N273" s="105" t="e">
        <f t="shared" si="73"/>
        <v>#REF!</v>
      </c>
      <c r="O273" s="105" t="e">
        <f t="shared" si="74"/>
        <v>#REF!</v>
      </c>
      <c r="P273" s="105" t="e">
        <f t="shared" si="75"/>
        <v>#REF!</v>
      </c>
      <c r="Q273" s="106" t="e">
        <f t="shared" si="76"/>
        <v>#REF!</v>
      </c>
      <c r="R273" s="105" t="e">
        <f t="shared" si="76"/>
        <v>#REF!</v>
      </c>
      <c r="S273" s="105" t="e">
        <f t="shared" si="77"/>
        <v>#REF!</v>
      </c>
      <c r="T273" s="105"/>
      <c r="U273" s="105" t="e">
        <f t="shared" si="78"/>
        <v>#REF!</v>
      </c>
      <c r="V273" s="105" t="e">
        <f t="shared" si="79"/>
        <v>#REF!</v>
      </c>
      <c r="W273" s="105" t="e">
        <f t="shared" si="80"/>
        <v>#REF!</v>
      </c>
      <c r="X273" s="106" t="e">
        <f t="shared" si="81"/>
        <v>#REF!</v>
      </c>
      <c r="Y273" s="106" t="e">
        <f t="shared" si="82"/>
        <v>#REF!</v>
      </c>
      <c r="Z273" s="105" t="e">
        <f t="shared" si="83"/>
        <v>#REF!</v>
      </c>
      <c r="AA273" s="105" t="e">
        <f t="shared" si="84"/>
        <v>#REF!</v>
      </c>
      <c r="AB273" s="105"/>
      <c r="AC273" s="107" t="str">
        <f t="shared" si="85"/>
        <v>BERTAHAP</v>
      </c>
      <c r="AD273" s="108">
        <f t="shared" si="86"/>
        <v>0</v>
      </c>
      <c r="AE273" s="109">
        <v>2</v>
      </c>
      <c r="AF273" s="110"/>
      <c r="AG273" s="105" t="e">
        <f>IF(AF273&gt;#REF!,"LB","KR")</f>
        <v>#REF!</v>
      </c>
      <c r="AH273" s="110">
        <v>1674865000</v>
      </c>
      <c r="AI273" s="110">
        <v>1887840000</v>
      </c>
      <c r="AJ273" s="110">
        <v>2004278000</v>
      </c>
      <c r="AK273" s="111">
        <v>2127897000</v>
      </c>
      <c r="AL273" s="111">
        <v>2004278000</v>
      </c>
      <c r="AM273" s="110">
        <v>2127897000</v>
      </c>
      <c r="AN273" s="110" t="e">
        <f t="shared" si="89"/>
        <v>#REF!</v>
      </c>
    </row>
    <row r="274" spans="1:40">
      <c r="A274" s="3">
        <f t="shared" si="87"/>
        <v>235</v>
      </c>
      <c r="B274" s="96">
        <v>1</v>
      </c>
      <c r="C274" s="97" t="s">
        <v>189</v>
      </c>
      <c r="D274" s="98" t="s">
        <v>24</v>
      </c>
      <c r="E274" s="99"/>
      <c r="F274" s="100" t="s">
        <v>39</v>
      </c>
      <c r="G274" s="101">
        <f t="shared" si="68"/>
        <v>113</v>
      </c>
      <c r="H274" s="101">
        <f t="shared" si="69"/>
        <v>101</v>
      </c>
      <c r="I274" s="102">
        <f t="shared" si="70"/>
        <v>26438045</v>
      </c>
      <c r="J274" s="102" t="e">
        <f>SUMIF($AN$4:$AN$22,D274,#REF!)</f>
        <v>#REF!</v>
      </c>
      <c r="K274" s="103" t="e">
        <f t="shared" si="71"/>
        <v>#REF!</v>
      </c>
      <c r="L274" s="104" t="e">
        <f>SUMIF($AN$4:$AN$22,D274,#REF!)</f>
        <v>#REF!</v>
      </c>
      <c r="M274" s="105" t="e">
        <f t="shared" si="72"/>
        <v>#REF!</v>
      </c>
      <c r="N274" s="105" t="e">
        <f t="shared" si="73"/>
        <v>#REF!</v>
      </c>
      <c r="O274" s="105" t="e">
        <f t="shared" si="74"/>
        <v>#REF!</v>
      </c>
      <c r="P274" s="105" t="e">
        <f t="shared" si="75"/>
        <v>#REF!</v>
      </c>
      <c r="Q274" s="106" t="e">
        <f t="shared" si="76"/>
        <v>#REF!</v>
      </c>
      <c r="R274" s="105" t="e">
        <f t="shared" si="76"/>
        <v>#REF!</v>
      </c>
      <c r="S274" s="105" t="e">
        <f t="shared" si="77"/>
        <v>#REF!</v>
      </c>
      <c r="T274" s="105"/>
      <c r="U274" s="105" t="e">
        <f t="shared" si="78"/>
        <v>#REF!</v>
      </c>
      <c r="V274" s="105" t="e">
        <f t="shared" si="79"/>
        <v>#REF!</v>
      </c>
      <c r="W274" s="105" t="e">
        <f t="shared" si="80"/>
        <v>#REF!</v>
      </c>
      <c r="X274" s="106" t="e">
        <f t="shared" si="81"/>
        <v>#REF!</v>
      </c>
      <c r="Y274" s="106" t="e">
        <f t="shared" si="82"/>
        <v>#REF!</v>
      </c>
      <c r="Z274" s="105" t="e">
        <f t="shared" si="83"/>
        <v>#REF!</v>
      </c>
      <c r="AA274" s="105" t="e">
        <f t="shared" si="84"/>
        <v>#REF!</v>
      </c>
      <c r="AB274" s="105"/>
      <c r="AC274" s="107" t="str">
        <f t="shared" si="85"/>
        <v>BERTAHAP</v>
      </c>
      <c r="AD274" s="108">
        <f t="shared" si="86"/>
        <v>0</v>
      </c>
      <c r="AE274" s="109">
        <v>2</v>
      </c>
      <c r="AF274" s="110"/>
      <c r="AG274" s="105" t="e">
        <f>IF(AF274&gt;#REF!,"LB","KR")</f>
        <v>#REF!</v>
      </c>
      <c r="AH274" s="110">
        <v>2366764000</v>
      </c>
      <c r="AI274" s="110">
        <v>2667721000</v>
      </c>
      <c r="AJ274" s="110">
        <v>2832260000</v>
      </c>
      <c r="AK274" s="111">
        <v>3006948000</v>
      </c>
      <c r="AL274" s="111">
        <v>2832260000</v>
      </c>
      <c r="AM274" s="110">
        <v>3006948000</v>
      </c>
      <c r="AN274" s="110" t="e">
        <f t="shared" si="89"/>
        <v>#REF!</v>
      </c>
    </row>
    <row r="275" spans="1:40">
      <c r="A275" s="3">
        <f t="shared" si="87"/>
        <v>236</v>
      </c>
      <c r="B275" s="96">
        <v>2</v>
      </c>
      <c r="C275" s="97" t="s">
        <v>189</v>
      </c>
      <c r="D275" s="98" t="s">
        <v>35</v>
      </c>
      <c r="E275" s="99"/>
      <c r="F275" s="100" t="s">
        <v>42</v>
      </c>
      <c r="G275" s="101">
        <f t="shared" si="68"/>
        <v>78</v>
      </c>
      <c r="H275" s="101">
        <f t="shared" si="69"/>
        <v>66</v>
      </c>
      <c r="I275" s="102">
        <f t="shared" si="70"/>
        <v>26438045</v>
      </c>
      <c r="J275" s="102" t="e">
        <f>SUMIF($AN$4:$AN$22,D275,#REF!)</f>
        <v>#REF!</v>
      </c>
      <c r="K275" s="103" t="e">
        <f t="shared" si="71"/>
        <v>#REF!</v>
      </c>
      <c r="L275" s="104" t="e">
        <f>SUMIF($AN$4:$AN$22,D275,#REF!)</f>
        <v>#REF!</v>
      </c>
      <c r="M275" s="105" t="e">
        <f t="shared" si="72"/>
        <v>#REF!</v>
      </c>
      <c r="N275" s="105" t="e">
        <f t="shared" si="73"/>
        <v>#REF!</v>
      </c>
      <c r="O275" s="105" t="e">
        <f t="shared" si="74"/>
        <v>#REF!</v>
      </c>
      <c r="P275" s="105" t="e">
        <f t="shared" si="75"/>
        <v>#REF!</v>
      </c>
      <c r="Q275" s="106" t="e">
        <f t="shared" si="76"/>
        <v>#REF!</v>
      </c>
      <c r="R275" s="105" t="e">
        <f t="shared" si="76"/>
        <v>#REF!</v>
      </c>
      <c r="S275" s="105" t="e">
        <f t="shared" si="77"/>
        <v>#REF!</v>
      </c>
      <c r="T275" s="105"/>
      <c r="U275" s="105" t="e">
        <f t="shared" si="78"/>
        <v>#REF!</v>
      </c>
      <c r="V275" s="105" t="e">
        <f t="shared" si="79"/>
        <v>#REF!</v>
      </c>
      <c r="W275" s="105" t="e">
        <f t="shared" si="80"/>
        <v>#REF!</v>
      </c>
      <c r="X275" s="106" t="e">
        <f t="shared" si="81"/>
        <v>#REF!</v>
      </c>
      <c r="Y275" s="106" t="e">
        <f t="shared" si="82"/>
        <v>#REF!</v>
      </c>
      <c r="Z275" s="105" t="e">
        <f t="shared" si="83"/>
        <v>#REF!</v>
      </c>
      <c r="AA275" s="105" t="e">
        <f t="shared" si="84"/>
        <v>#REF!</v>
      </c>
      <c r="AB275" s="105"/>
      <c r="AC275" s="107" t="str">
        <f t="shared" si="85"/>
        <v>BERTAHAP</v>
      </c>
      <c r="AD275" s="108">
        <f t="shared" si="86"/>
        <v>0</v>
      </c>
      <c r="AE275" s="109">
        <v>2</v>
      </c>
      <c r="AF275" s="110"/>
      <c r="AG275" s="105" t="e">
        <f>IF(AF275&gt;#REF!,"LB","KR")</f>
        <v>#REF!</v>
      </c>
      <c r="AH275" s="110">
        <v>1514038000</v>
      </c>
      <c r="AI275" s="110">
        <v>1706563000</v>
      </c>
      <c r="AJ275" s="110">
        <v>1811820000</v>
      </c>
      <c r="AK275" s="111">
        <v>1923569000</v>
      </c>
      <c r="AL275" s="111">
        <v>1811820000</v>
      </c>
      <c r="AM275" s="110">
        <v>1923569000</v>
      </c>
      <c r="AN275" s="110" t="e">
        <f t="shared" si="89"/>
        <v>#REF!</v>
      </c>
    </row>
    <row r="276" spans="1:40">
      <c r="A276" s="3">
        <f t="shared" si="87"/>
        <v>237</v>
      </c>
      <c r="B276" s="96">
        <v>3</v>
      </c>
      <c r="C276" s="97" t="s">
        <v>189</v>
      </c>
      <c r="D276" s="98" t="s">
        <v>41</v>
      </c>
      <c r="E276" s="99"/>
      <c r="F276" s="100" t="s">
        <v>45</v>
      </c>
      <c r="G276" s="101">
        <f t="shared" si="68"/>
        <v>60</v>
      </c>
      <c r="H276" s="101">
        <f t="shared" si="69"/>
        <v>52</v>
      </c>
      <c r="I276" s="102">
        <f t="shared" si="70"/>
        <v>26438045</v>
      </c>
      <c r="J276" s="102" t="e">
        <f>SUMIF($AN$4:$AN$22,D276,#REF!)</f>
        <v>#REF!</v>
      </c>
      <c r="K276" s="103" t="e">
        <f t="shared" si="71"/>
        <v>#REF!</v>
      </c>
      <c r="L276" s="104" t="e">
        <f>SUMIF($AN$4:$AN$22,D276,#REF!)</f>
        <v>#REF!</v>
      </c>
      <c r="M276" s="105" t="e">
        <f t="shared" si="72"/>
        <v>#REF!</v>
      </c>
      <c r="N276" s="105" t="e">
        <f t="shared" si="73"/>
        <v>#REF!</v>
      </c>
      <c r="O276" s="105" t="e">
        <f t="shared" si="74"/>
        <v>#REF!</v>
      </c>
      <c r="P276" s="105" t="e">
        <f t="shared" si="75"/>
        <v>#REF!</v>
      </c>
      <c r="Q276" s="106" t="e">
        <f t="shared" si="76"/>
        <v>#REF!</v>
      </c>
      <c r="R276" s="105" t="e">
        <f t="shared" si="76"/>
        <v>#REF!</v>
      </c>
      <c r="S276" s="105" t="e">
        <f t="shared" si="77"/>
        <v>#REF!</v>
      </c>
      <c r="T276" s="105"/>
      <c r="U276" s="105" t="e">
        <f t="shared" si="78"/>
        <v>#REF!</v>
      </c>
      <c r="V276" s="105" t="e">
        <f t="shared" si="79"/>
        <v>#REF!</v>
      </c>
      <c r="W276" s="105" t="e">
        <f t="shared" si="80"/>
        <v>#REF!</v>
      </c>
      <c r="X276" s="106" t="e">
        <f t="shared" si="81"/>
        <v>#REF!</v>
      </c>
      <c r="Y276" s="106" t="e">
        <f t="shared" si="82"/>
        <v>#REF!</v>
      </c>
      <c r="Z276" s="105" t="e">
        <f t="shared" si="83"/>
        <v>#REF!</v>
      </c>
      <c r="AA276" s="105" t="e">
        <f t="shared" si="84"/>
        <v>#REF!</v>
      </c>
      <c r="AB276" s="105"/>
      <c r="AC276" s="107" t="str">
        <f t="shared" si="85"/>
        <v>BERTAHAP</v>
      </c>
      <c r="AD276" s="108">
        <f t="shared" si="86"/>
        <v>0</v>
      </c>
      <c r="AE276" s="109">
        <v>2</v>
      </c>
      <c r="AF276" s="110"/>
      <c r="AG276" s="105" t="e">
        <f>IF(AF276&gt;#REF!,"LB","KR")</f>
        <v>#REF!</v>
      </c>
      <c r="AH276" s="110">
        <v>1192879000</v>
      </c>
      <c r="AI276" s="110">
        <v>1344565000</v>
      </c>
      <c r="AJ276" s="110">
        <v>1427495000</v>
      </c>
      <c r="AK276" s="111">
        <v>1515539000</v>
      </c>
      <c r="AL276" s="111">
        <v>1427495000</v>
      </c>
      <c r="AM276" s="110">
        <v>1515539000</v>
      </c>
      <c r="AN276" s="110" t="e">
        <f t="shared" si="89"/>
        <v>#REF!</v>
      </c>
    </row>
    <row r="277" spans="1:40">
      <c r="A277" s="3">
        <f t="shared" si="87"/>
        <v>238</v>
      </c>
      <c r="B277" s="96">
        <v>4</v>
      </c>
      <c r="C277" s="97" t="s">
        <v>189</v>
      </c>
      <c r="D277" s="98">
        <v>10</v>
      </c>
      <c r="E277" s="99"/>
      <c r="F277" s="100" t="s">
        <v>48</v>
      </c>
      <c r="G277" s="101">
        <f t="shared" si="68"/>
        <v>74</v>
      </c>
      <c r="H277" s="101">
        <f t="shared" si="69"/>
        <v>63</v>
      </c>
      <c r="I277" s="102">
        <f t="shared" si="70"/>
        <v>26438045</v>
      </c>
      <c r="J277" s="102" t="e">
        <f>SUMIF($AN$4:$AN$22,D277,#REF!)</f>
        <v>#REF!</v>
      </c>
      <c r="K277" s="103" t="e">
        <f t="shared" si="71"/>
        <v>#REF!</v>
      </c>
      <c r="L277" s="104" t="e">
        <f>SUMIF($AN$4:$AN$22,D277,#REF!)</f>
        <v>#REF!</v>
      </c>
      <c r="M277" s="105" t="e">
        <f t="shared" si="72"/>
        <v>#REF!</v>
      </c>
      <c r="N277" s="105" t="e">
        <f t="shared" si="73"/>
        <v>#REF!</v>
      </c>
      <c r="O277" s="105" t="e">
        <f t="shared" si="74"/>
        <v>#REF!</v>
      </c>
      <c r="P277" s="105" t="e">
        <f t="shared" si="75"/>
        <v>#REF!</v>
      </c>
      <c r="Q277" s="106" t="e">
        <f t="shared" si="76"/>
        <v>#REF!</v>
      </c>
      <c r="R277" s="105" t="e">
        <f t="shared" si="76"/>
        <v>#REF!</v>
      </c>
      <c r="S277" s="105" t="e">
        <f t="shared" si="77"/>
        <v>#REF!</v>
      </c>
      <c r="T277" s="105"/>
      <c r="U277" s="105" t="e">
        <f t="shared" si="78"/>
        <v>#REF!</v>
      </c>
      <c r="V277" s="105" t="e">
        <f t="shared" si="79"/>
        <v>#REF!</v>
      </c>
      <c r="W277" s="105" t="e">
        <f t="shared" si="80"/>
        <v>#REF!</v>
      </c>
      <c r="X277" s="106" t="e">
        <f t="shared" si="81"/>
        <v>#REF!</v>
      </c>
      <c r="Y277" s="106" t="e">
        <f t="shared" si="82"/>
        <v>#REF!</v>
      </c>
      <c r="Z277" s="105" t="e">
        <f t="shared" si="83"/>
        <v>#REF!</v>
      </c>
      <c r="AA277" s="105" t="e">
        <f t="shared" si="84"/>
        <v>#REF!</v>
      </c>
      <c r="AB277" s="105"/>
      <c r="AC277" s="107" t="str">
        <f t="shared" si="85"/>
        <v>BERTAHAP</v>
      </c>
      <c r="AD277" s="108">
        <f t="shared" si="86"/>
        <v>0</v>
      </c>
      <c r="AE277" s="109">
        <v>2</v>
      </c>
      <c r="AF277" s="110"/>
      <c r="AG277" s="105" t="e">
        <f>IF(AF277&gt;#REF!,"LB","KR")</f>
        <v>#REF!</v>
      </c>
      <c r="AH277" s="110">
        <v>1445218000</v>
      </c>
      <c r="AI277" s="110">
        <v>1628992000</v>
      </c>
      <c r="AJ277" s="110">
        <v>1729465000</v>
      </c>
      <c r="AK277" s="111">
        <v>1836134000</v>
      </c>
      <c r="AL277" s="111">
        <v>1729465000</v>
      </c>
      <c r="AM277" s="110">
        <v>1836134000</v>
      </c>
      <c r="AN277" s="110" t="e">
        <f t="shared" si="89"/>
        <v>#REF!</v>
      </c>
    </row>
    <row r="278" spans="1:40">
      <c r="A278" s="3">
        <f t="shared" si="87"/>
        <v>239</v>
      </c>
      <c r="B278" s="96">
        <v>5</v>
      </c>
      <c r="C278" s="97" t="s">
        <v>189</v>
      </c>
      <c r="D278" s="96">
        <v>12</v>
      </c>
      <c r="E278" s="99"/>
      <c r="F278" s="100" t="s">
        <v>50</v>
      </c>
      <c r="G278" s="101">
        <f t="shared" si="68"/>
        <v>67</v>
      </c>
      <c r="H278" s="101">
        <f t="shared" si="69"/>
        <v>57</v>
      </c>
      <c r="I278" s="102">
        <f t="shared" si="70"/>
        <v>26438045</v>
      </c>
      <c r="J278" s="102" t="e">
        <f>SUMIF($AN$4:$AN$22,D278,#REF!)</f>
        <v>#REF!</v>
      </c>
      <c r="K278" s="103" t="e">
        <f t="shared" si="71"/>
        <v>#REF!</v>
      </c>
      <c r="L278" s="104" t="e">
        <f>SUMIF($AN$4:$AN$22,D278,#REF!)</f>
        <v>#REF!</v>
      </c>
      <c r="M278" s="105" t="e">
        <f t="shared" si="72"/>
        <v>#REF!</v>
      </c>
      <c r="N278" s="105" t="e">
        <f t="shared" si="73"/>
        <v>#REF!</v>
      </c>
      <c r="O278" s="105" t="e">
        <f t="shared" si="74"/>
        <v>#REF!</v>
      </c>
      <c r="P278" s="105" t="e">
        <f t="shared" si="75"/>
        <v>#REF!</v>
      </c>
      <c r="Q278" s="106" t="e">
        <f t="shared" si="76"/>
        <v>#REF!</v>
      </c>
      <c r="R278" s="105" t="e">
        <f t="shared" si="76"/>
        <v>#REF!</v>
      </c>
      <c r="S278" s="105" t="e">
        <f t="shared" si="77"/>
        <v>#REF!</v>
      </c>
      <c r="T278" s="105"/>
      <c r="U278" s="105" t="e">
        <f t="shared" si="78"/>
        <v>#REF!</v>
      </c>
      <c r="V278" s="105" t="e">
        <f t="shared" si="79"/>
        <v>#REF!</v>
      </c>
      <c r="W278" s="105" t="e">
        <f t="shared" si="80"/>
        <v>#REF!</v>
      </c>
      <c r="X278" s="106" t="e">
        <f t="shared" si="81"/>
        <v>#REF!</v>
      </c>
      <c r="Y278" s="106" t="e">
        <f t="shared" si="82"/>
        <v>#REF!</v>
      </c>
      <c r="Z278" s="105" t="e">
        <f t="shared" si="83"/>
        <v>#REF!</v>
      </c>
      <c r="AA278" s="105" t="e">
        <f t="shared" si="84"/>
        <v>#REF!</v>
      </c>
      <c r="AB278" s="105"/>
      <c r="AC278" s="107" t="str">
        <f t="shared" si="85"/>
        <v>BERTAHAP</v>
      </c>
      <c r="AD278" s="108">
        <f t="shared" si="86"/>
        <v>0</v>
      </c>
      <c r="AE278" s="109">
        <v>2</v>
      </c>
      <c r="AF278" s="110"/>
      <c r="AG278" s="105" t="e">
        <f>IF(AF278&gt;#REF!,"LB","KR")</f>
        <v>#REF!</v>
      </c>
      <c r="AH278" s="110">
        <v>1307579000</v>
      </c>
      <c r="AI278" s="110">
        <v>1473850000</v>
      </c>
      <c r="AJ278" s="110">
        <v>1564754000</v>
      </c>
      <c r="AK278" s="111">
        <v>1661264000</v>
      </c>
      <c r="AL278" s="111">
        <v>1564754000</v>
      </c>
      <c r="AM278" s="110">
        <v>1661264000</v>
      </c>
      <c r="AN278" s="110" t="e">
        <f t="shared" si="89"/>
        <v>#REF!</v>
      </c>
    </row>
    <row r="279" spans="1:40">
      <c r="A279" s="3">
        <f t="shared" si="87"/>
        <v>240</v>
      </c>
      <c r="B279" s="96">
        <v>6</v>
      </c>
      <c r="C279" s="97" t="s">
        <v>189</v>
      </c>
      <c r="D279" s="98">
        <v>16</v>
      </c>
      <c r="E279" s="99"/>
      <c r="F279" s="100" t="s">
        <v>52</v>
      </c>
      <c r="G279" s="101">
        <f t="shared" si="68"/>
        <v>71</v>
      </c>
      <c r="H279" s="101">
        <f t="shared" si="69"/>
        <v>63</v>
      </c>
      <c r="I279" s="102">
        <f t="shared" si="70"/>
        <v>26438045</v>
      </c>
      <c r="J279" s="102" t="e">
        <f>SUMIF($AN$4:$AN$22,D279,#REF!)</f>
        <v>#REF!</v>
      </c>
      <c r="K279" s="103" t="e">
        <f t="shared" si="71"/>
        <v>#REF!</v>
      </c>
      <c r="L279" s="104" t="e">
        <f>SUMIF($AN$4:$AN$22,D279,#REF!)</f>
        <v>#REF!</v>
      </c>
      <c r="M279" s="105" t="e">
        <f t="shared" si="72"/>
        <v>#REF!</v>
      </c>
      <c r="N279" s="105" t="e">
        <f t="shared" si="73"/>
        <v>#REF!</v>
      </c>
      <c r="O279" s="105" t="e">
        <f t="shared" si="74"/>
        <v>#REF!</v>
      </c>
      <c r="P279" s="105" t="e">
        <f t="shared" si="75"/>
        <v>#REF!</v>
      </c>
      <c r="Q279" s="106" t="e">
        <f t="shared" si="76"/>
        <v>#REF!</v>
      </c>
      <c r="R279" s="105" t="e">
        <f t="shared" si="76"/>
        <v>#REF!</v>
      </c>
      <c r="S279" s="105" t="e">
        <f t="shared" si="77"/>
        <v>#REF!</v>
      </c>
      <c r="T279" s="105"/>
      <c r="U279" s="105" t="e">
        <f t="shared" si="78"/>
        <v>#REF!</v>
      </c>
      <c r="V279" s="105" t="e">
        <f t="shared" si="79"/>
        <v>#REF!</v>
      </c>
      <c r="W279" s="105" t="e">
        <f t="shared" si="80"/>
        <v>#REF!</v>
      </c>
      <c r="X279" s="106" t="e">
        <f t="shared" si="81"/>
        <v>#REF!</v>
      </c>
      <c r="Y279" s="106" t="e">
        <f t="shared" si="82"/>
        <v>#REF!</v>
      </c>
      <c r="Z279" s="105" t="e">
        <f t="shared" si="83"/>
        <v>#REF!</v>
      </c>
      <c r="AA279" s="105" t="e">
        <f t="shared" si="84"/>
        <v>#REF!</v>
      </c>
      <c r="AB279" s="105"/>
      <c r="AC279" s="107" t="str">
        <f t="shared" si="85"/>
        <v>BERTAHAP</v>
      </c>
      <c r="AD279" s="108">
        <f t="shared" si="86"/>
        <v>0</v>
      </c>
      <c r="AE279" s="109">
        <v>2</v>
      </c>
      <c r="AF279" s="110"/>
      <c r="AG279" s="105" t="e">
        <f>IF(AF279&gt;#REF!,"LB","KR")</f>
        <v>#REF!</v>
      </c>
      <c r="AH279" s="110">
        <v>1445218000</v>
      </c>
      <c r="AI279" s="110">
        <v>1628992000</v>
      </c>
      <c r="AJ279" s="110">
        <v>1729465000</v>
      </c>
      <c r="AK279" s="111">
        <v>1836134000</v>
      </c>
      <c r="AL279" s="111">
        <v>1729465000</v>
      </c>
      <c r="AM279" s="110">
        <v>1836134000</v>
      </c>
      <c r="AN279" s="110" t="e">
        <f t="shared" si="89"/>
        <v>#REF!</v>
      </c>
    </row>
    <row r="280" spans="1:40">
      <c r="A280" s="3">
        <f t="shared" si="87"/>
        <v>241</v>
      </c>
      <c r="B280" s="96">
        <v>7</v>
      </c>
      <c r="C280" s="97" t="s">
        <v>189</v>
      </c>
      <c r="D280" s="96">
        <v>18</v>
      </c>
      <c r="E280" s="99"/>
      <c r="F280" s="100" t="s">
        <v>54</v>
      </c>
      <c r="G280" s="101">
        <f t="shared" si="68"/>
        <v>97</v>
      </c>
      <c r="H280" s="101">
        <f t="shared" si="69"/>
        <v>85</v>
      </c>
      <c r="I280" s="102">
        <f t="shared" si="70"/>
        <v>26438045</v>
      </c>
      <c r="J280" s="102" t="e">
        <f>SUMIF($AN$4:$AN$22,D280,#REF!)</f>
        <v>#REF!</v>
      </c>
      <c r="K280" s="103" t="e">
        <f t="shared" si="71"/>
        <v>#REF!</v>
      </c>
      <c r="L280" s="104" t="e">
        <f>SUMIF($AN$4:$AN$22,D280,#REF!)</f>
        <v>#REF!</v>
      </c>
      <c r="M280" s="105" t="e">
        <f t="shared" si="72"/>
        <v>#REF!</v>
      </c>
      <c r="N280" s="105" t="e">
        <f t="shared" si="73"/>
        <v>#REF!</v>
      </c>
      <c r="O280" s="105" t="e">
        <f t="shared" si="74"/>
        <v>#REF!</v>
      </c>
      <c r="P280" s="105" t="e">
        <f t="shared" si="75"/>
        <v>#REF!</v>
      </c>
      <c r="Q280" s="106" t="e">
        <f t="shared" si="76"/>
        <v>#REF!</v>
      </c>
      <c r="R280" s="105" t="e">
        <f t="shared" si="76"/>
        <v>#REF!</v>
      </c>
      <c r="S280" s="105" t="e">
        <f t="shared" si="77"/>
        <v>#REF!</v>
      </c>
      <c r="T280" s="105"/>
      <c r="U280" s="105" t="e">
        <f t="shared" si="78"/>
        <v>#REF!</v>
      </c>
      <c r="V280" s="105" t="e">
        <f t="shared" si="79"/>
        <v>#REF!</v>
      </c>
      <c r="W280" s="105" t="e">
        <f t="shared" si="80"/>
        <v>#REF!</v>
      </c>
      <c r="X280" s="106" t="e">
        <f t="shared" si="81"/>
        <v>#REF!</v>
      </c>
      <c r="Y280" s="106" t="e">
        <f t="shared" si="82"/>
        <v>#REF!</v>
      </c>
      <c r="Z280" s="105" t="e">
        <f t="shared" si="83"/>
        <v>#REF!</v>
      </c>
      <c r="AA280" s="105" t="e">
        <f t="shared" si="84"/>
        <v>#REF!</v>
      </c>
      <c r="AB280" s="105"/>
      <c r="AC280" s="107" t="str">
        <f t="shared" si="85"/>
        <v>BERTAHAP</v>
      </c>
      <c r="AD280" s="108">
        <f t="shared" si="86"/>
        <v>0</v>
      </c>
      <c r="AE280" s="109">
        <v>2</v>
      </c>
      <c r="AF280" s="110"/>
      <c r="AG280" s="105" t="e">
        <f>IF(AF280&gt;#REF!,"LB","KR")</f>
        <v>#REF!</v>
      </c>
      <c r="AH280" s="110">
        <v>1949898000</v>
      </c>
      <c r="AI280" s="110">
        <v>2197846000</v>
      </c>
      <c r="AJ280" s="110">
        <v>2333405000</v>
      </c>
      <c r="AK280" s="111">
        <v>2477324000</v>
      </c>
      <c r="AL280" s="111">
        <v>2333405000</v>
      </c>
      <c r="AM280" s="110">
        <v>2477324000</v>
      </c>
      <c r="AN280" s="110" t="e">
        <f t="shared" si="89"/>
        <v>#REF!</v>
      </c>
    </row>
    <row r="281" spans="1:40">
      <c r="A281" s="3">
        <f t="shared" si="87"/>
        <v>242</v>
      </c>
      <c r="B281" s="96">
        <v>8</v>
      </c>
      <c r="C281" s="97" t="s">
        <v>189</v>
      </c>
      <c r="D281" s="96">
        <v>20</v>
      </c>
      <c r="E281" s="99"/>
      <c r="F281" s="100" t="s">
        <v>70</v>
      </c>
      <c r="G281" s="101">
        <f t="shared" si="68"/>
        <v>60</v>
      </c>
      <c r="H281" s="101">
        <f t="shared" si="69"/>
        <v>51</v>
      </c>
      <c r="I281" s="102">
        <f t="shared" si="70"/>
        <v>26438045</v>
      </c>
      <c r="J281" s="102" t="e">
        <f>SUMIF($AN$4:$AN$22,D281,#REF!)</f>
        <v>#REF!</v>
      </c>
      <c r="K281" s="103" t="e">
        <f t="shared" si="71"/>
        <v>#REF!</v>
      </c>
      <c r="L281" s="104" t="e">
        <f>SUMIF($AN$4:$AN$22,D281,#REF!)</f>
        <v>#REF!</v>
      </c>
      <c r="M281" s="105" t="e">
        <f t="shared" si="72"/>
        <v>#REF!</v>
      </c>
      <c r="N281" s="105" t="e">
        <f t="shared" si="73"/>
        <v>#REF!</v>
      </c>
      <c r="O281" s="105" t="e">
        <f t="shared" si="74"/>
        <v>#REF!</v>
      </c>
      <c r="P281" s="105" t="e">
        <f t="shared" si="75"/>
        <v>#REF!</v>
      </c>
      <c r="Q281" s="106" t="e">
        <f t="shared" si="76"/>
        <v>#REF!</v>
      </c>
      <c r="R281" s="105" t="e">
        <f t="shared" si="76"/>
        <v>#REF!</v>
      </c>
      <c r="S281" s="105" t="e">
        <f t="shared" si="77"/>
        <v>#REF!</v>
      </c>
      <c r="T281" s="105"/>
      <c r="U281" s="105" t="e">
        <f t="shared" si="78"/>
        <v>#REF!</v>
      </c>
      <c r="V281" s="105" t="e">
        <f t="shared" si="79"/>
        <v>#REF!</v>
      </c>
      <c r="W281" s="105" t="e">
        <f t="shared" si="80"/>
        <v>#REF!</v>
      </c>
      <c r="X281" s="106" t="e">
        <f t="shared" si="81"/>
        <v>#REF!</v>
      </c>
      <c r="Y281" s="106" t="e">
        <f t="shared" si="82"/>
        <v>#REF!</v>
      </c>
      <c r="Z281" s="105" t="e">
        <f t="shared" si="83"/>
        <v>#REF!</v>
      </c>
      <c r="AA281" s="105" t="e">
        <f t="shared" si="84"/>
        <v>#REF!</v>
      </c>
      <c r="AB281" s="105"/>
      <c r="AC281" s="107" t="str">
        <f t="shared" si="85"/>
        <v>BERTAHAP</v>
      </c>
      <c r="AD281" s="108">
        <f t="shared" si="86"/>
        <v>0</v>
      </c>
      <c r="AE281" s="109">
        <v>2</v>
      </c>
      <c r="AF281" s="110"/>
      <c r="AG281" s="105" t="e">
        <f>IF(AF281&gt;#REF!,"LB","KR")</f>
        <v>#REF!</v>
      </c>
      <c r="AH281" s="110">
        <v>1169939000</v>
      </c>
      <c r="AI281" s="110">
        <v>1318708000</v>
      </c>
      <c r="AJ281" s="110">
        <v>1400043000</v>
      </c>
      <c r="AK281" s="111">
        <v>1486394000</v>
      </c>
      <c r="AL281" s="111">
        <v>1400043000</v>
      </c>
      <c r="AM281" s="110">
        <v>1486394000</v>
      </c>
      <c r="AN281" s="110" t="e">
        <f t="shared" si="89"/>
        <v>#REF!</v>
      </c>
    </row>
    <row r="282" spans="1:40">
      <c r="A282" s="3">
        <f t="shared" si="87"/>
        <v>243</v>
      </c>
      <c r="B282" s="96">
        <v>9</v>
      </c>
      <c r="C282" s="97" t="s">
        <v>189</v>
      </c>
      <c r="D282" s="96">
        <v>22</v>
      </c>
      <c r="E282" s="99">
        <v>0</v>
      </c>
      <c r="F282" s="100" t="s">
        <v>89</v>
      </c>
      <c r="G282" s="101">
        <f t="shared" si="68"/>
        <v>81</v>
      </c>
      <c r="H282" s="101">
        <f t="shared" si="69"/>
        <v>70</v>
      </c>
      <c r="I282" s="102">
        <f t="shared" si="70"/>
        <v>26438045</v>
      </c>
      <c r="J282" s="102" t="e">
        <f>SUMIF($AN$4:$AN$22,D282,#REF!)</f>
        <v>#REF!</v>
      </c>
      <c r="K282" s="103" t="e">
        <f t="shared" si="71"/>
        <v>#REF!</v>
      </c>
      <c r="L282" s="104" t="e">
        <f>SUMIF($AN$4:$AN$22,D282,#REF!)</f>
        <v>#REF!</v>
      </c>
      <c r="M282" s="105" t="e">
        <f t="shared" si="72"/>
        <v>#REF!</v>
      </c>
      <c r="N282" s="105" t="e">
        <f t="shared" si="73"/>
        <v>#REF!</v>
      </c>
      <c r="O282" s="105" t="e">
        <f t="shared" si="74"/>
        <v>#REF!</v>
      </c>
      <c r="P282" s="105" t="e">
        <f t="shared" si="75"/>
        <v>#REF!</v>
      </c>
      <c r="Q282" s="106" t="e">
        <f t="shared" si="76"/>
        <v>#REF!</v>
      </c>
      <c r="R282" s="105" t="e">
        <f t="shared" si="76"/>
        <v>#REF!</v>
      </c>
      <c r="S282" s="105" t="e">
        <f t="shared" si="77"/>
        <v>#REF!</v>
      </c>
      <c r="T282" s="105"/>
      <c r="U282" s="105" t="e">
        <f t="shared" si="78"/>
        <v>#REF!</v>
      </c>
      <c r="V282" s="105" t="e">
        <f t="shared" si="79"/>
        <v>#REF!</v>
      </c>
      <c r="W282" s="105" t="e">
        <f t="shared" si="80"/>
        <v>#REF!</v>
      </c>
      <c r="X282" s="106" t="e">
        <f t="shared" si="81"/>
        <v>#REF!</v>
      </c>
      <c r="Y282" s="106" t="e">
        <f t="shared" si="82"/>
        <v>#REF!</v>
      </c>
      <c r="Z282" s="105" t="e">
        <f t="shared" si="83"/>
        <v>#REF!</v>
      </c>
      <c r="AA282" s="105" t="e">
        <f t="shared" si="84"/>
        <v>#REF!</v>
      </c>
      <c r="AB282" s="105"/>
      <c r="AC282" s="107" t="str">
        <f t="shared" si="85"/>
        <v>BERTAHAP</v>
      </c>
      <c r="AD282" s="108">
        <f t="shared" si="86"/>
        <v>0</v>
      </c>
      <c r="AE282" s="109">
        <v>2</v>
      </c>
      <c r="AF282" s="110"/>
      <c r="AG282" s="105" t="e">
        <f>IF(AF282&gt;#REF!,"LB","KR")</f>
        <v>#REF!</v>
      </c>
      <c r="AH282" s="110">
        <v>1674865000</v>
      </c>
      <c r="AI282" s="110">
        <v>1887840000</v>
      </c>
      <c r="AJ282" s="110">
        <v>2004278000</v>
      </c>
      <c r="AK282" s="111">
        <v>2127897000</v>
      </c>
      <c r="AL282" s="111">
        <v>2004278000</v>
      </c>
      <c r="AM282" s="110">
        <v>2127897000</v>
      </c>
      <c r="AN282" s="110" t="e">
        <f t="shared" si="89"/>
        <v>#REF!</v>
      </c>
    </row>
    <row r="283" spans="1:40">
      <c r="A283" s="3">
        <f t="shared" si="87"/>
        <v>244</v>
      </c>
      <c r="B283" s="96">
        <v>1</v>
      </c>
      <c r="C283" s="97" t="s">
        <v>190</v>
      </c>
      <c r="D283" s="98" t="s">
        <v>24</v>
      </c>
      <c r="E283" s="99"/>
      <c r="F283" s="100" t="s">
        <v>39</v>
      </c>
      <c r="G283" s="101">
        <f t="shared" si="68"/>
        <v>113</v>
      </c>
      <c r="H283" s="101">
        <f t="shared" si="69"/>
        <v>101</v>
      </c>
      <c r="I283" s="102">
        <f t="shared" si="70"/>
        <v>26438045</v>
      </c>
      <c r="J283" s="102" t="e">
        <f>SUMIF($AN$4:$AN$22,D283,#REF!)</f>
        <v>#REF!</v>
      </c>
      <c r="K283" s="103" t="e">
        <f t="shared" si="71"/>
        <v>#REF!</v>
      </c>
      <c r="L283" s="104" t="e">
        <f>SUMIF($AN$4:$AN$22,D283,#REF!)</f>
        <v>#REF!</v>
      </c>
      <c r="M283" s="105" t="e">
        <f t="shared" si="72"/>
        <v>#REF!</v>
      </c>
      <c r="N283" s="105" t="e">
        <f t="shared" si="73"/>
        <v>#REF!</v>
      </c>
      <c r="O283" s="105" t="e">
        <f t="shared" si="74"/>
        <v>#REF!</v>
      </c>
      <c r="P283" s="105" t="e">
        <f t="shared" si="75"/>
        <v>#REF!</v>
      </c>
      <c r="Q283" s="106" t="e">
        <f t="shared" si="76"/>
        <v>#REF!</v>
      </c>
      <c r="R283" s="105" t="e">
        <f t="shared" si="76"/>
        <v>#REF!</v>
      </c>
      <c r="S283" s="105" t="e">
        <f t="shared" si="77"/>
        <v>#REF!</v>
      </c>
      <c r="T283" s="105"/>
      <c r="U283" s="105" t="e">
        <f t="shared" si="78"/>
        <v>#REF!</v>
      </c>
      <c r="V283" s="105" t="e">
        <f t="shared" si="79"/>
        <v>#REF!</v>
      </c>
      <c r="W283" s="105" t="e">
        <f t="shared" si="80"/>
        <v>#REF!</v>
      </c>
      <c r="X283" s="106" t="e">
        <f t="shared" si="81"/>
        <v>#REF!</v>
      </c>
      <c r="Y283" s="106" t="e">
        <f t="shared" si="82"/>
        <v>#REF!</v>
      </c>
      <c r="Z283" s="105" t="e">
        <f t="shared" si="83"/>
        <v>#REF!</v>
      </c>
      <c r="AA283" s="105" t="e">
        <f t="shared" si="84"/>
        <v>#REF!</v>
      </c>
      <c r="AB283" s="105"/>
      <c r="AC283" s="107" t="str">
        <f t="shared" si="85"/>
        <v>BERTAHAP</v>
      </c>
      <c r="AD283" s="108">
        <f t="shared" si="86"/>
        <v>0</v>
      </c>
      <c r="AE283" s="109">
        <v>2</v>
      </c>
      <c r="AF283" s="110"/>
      <c r="AG283" s="105" t="e">
        <f>IF(AF283&gt;#REF!,"LB","KR")</f>
        <v>#REF!</v>
      </c>
      <c r="AH283" s="110">
        <v>2366764000</v>
      </c>
      <c r="AI283" s="110">
        <v>2667721000</v>
      </c>
      <c r="AJ283" s="110">
        <v>2832260000</v>
      </c>
      <c r="AK283" s="111">
        <v>3006948000</v>
      </c>
      <c r="AL283" s="111">
        <v>2832260000</v>
      </c>
      <c r="AM283" s="110">
        <v>3006948000</v>
      </c>
      <c r="AN283" s="110" t="e">
        <f t="shared" si="89"/>
        <v>#REF!</v>
      </c>
    </row>
    <row r="284" spans="1:40">
      <c r="A284" s="3">
        <f t="shared" si="87"/>
        <v>245</v>
      </c>
      <c r="B284" s="96">
        <v>2</v>
      </c>
      <c r="C284" s="97" t="s">
        <v>190</v>
      </c>
      <c r="D284" s="98" t="s">
        <v>35</v>
      </c>
      <c r="E284" s="99"/>
      <c r="F284" s="100" t="s">
        <v>42</v>
      </c>
      <c r="G284" s="101">
        <f t="shared" si="68"/>
        <v>78</v>
      </c>
      <c r="H284" s="101">
        <f t="shared" si="69"/>
        <v>66</v>
      </c>
      <c r="I284" s="102">
        <f t="shared" si="70"/>
        <v>26438045</v>
      </c>
      <c r="J284" s="102" t="e">
        <f>SUMIF($AN$4:$AN$22,D284,#REF!)</f>
        <v>#REF!</v>
      </c>
      <c r="K284" s="103" t="e">
        <f t="shared" si="71"/>
        <v>#REF!</v>
      </c>
      <c r="L284" s="104" t="e">
        <f>SUMIF($AN$4:$AN$22,D284,#REF!)</f>
        <v>#REF!</v>
      </c>
      <c r="M284" s="105" t="e">
        <f t="shared" si="72"/>
        <v>#REF!</v>
      </c>
      <c r="N284" s="105" t="e">
        <f t="shared" si="73"/>
        <v>#REF!</v>
      </c>
      <c r="O284" s="105" t="e">
        <f t="shared" si="74"/>
        <v>#REF!</v>
      </c>
      <c r="P284" s="105" t="e">
        <f t="shared" si="75"/>
        <v>#REF!</v>
      </c>
      <c r="Q284" s="106" t="e">
        <f t="shared" si="76"/>
        <v>#REF!</v>
      </c>
      <c r="R284" s="105" t="e">
        <f t="shared" si="76"/>
        <v>#REF!</v>
      </c>
      <c r="S284" s="105" t="e">
        <f t="shared" si="77"/>
        <v>#REF!</v>
      </c>
      <c r="T284" s="105"/>
      <c r="U284" s="105" t="e">
        <f t="shared" si="78"/>
        <v>#REF!</v>
      </c>
      <c r="V284" s="105" t="e">
        <f t="shared" si="79"/>
        <v>#REF!</v>
      </c>
      <c r="W284" s="105" t="e">
        <f t="shared" si="80"/>
        <v>#REF!</v>
      </c>
      <c r="X284" s="106" t="e">
        <f t="shared" si="81"/>
        <v>#REF!</v>
      </c>
      <c r="Y284" s="106" t="e">
        <f t="shared" si="82"/>
        <v>#REF!</v>
      </c>
      <c r="Z284" s="105" t="e">
        <f t="shared" si="83"/>
        <v>#REF!</v>
      </c>
      <c r="AA284" s="105" t="e">
        <f t="shared" si="84"/>
        <v>#REF!</v>
      </c>
      <c r="AB284" s="105"/>
      <c r="AC284" s="107" t="str">
        <f t="shared" si="85"/>
        <v>BERTAHAP</v>
      </c>
      <c r="AD284" s="108">
        <f t="shared" si="86"/>
        <v>0</v>
      </c>
      <c r="AE284" s="109">
        <v>2</v>
      </c>
      <c r="AF284" s="110"/>
      <c r="AG284" s="105" t="e">
        <f>IF(AF284&gt;#REF!,"LB","KR")</f>
        <v>#REF!</v>
      </c>
      <c r="AH284" s="110">
        <v>1514038000</v>
      </c>
      <c r="AI284" s="110">
        <v>1706563000</v>
      </c>
      <c r="AJ284" s="110">
        <v>1811820000</v>
      </c>
      <c r="AK284" s="111">
        <v>1923569000</v>
      </c>
      <c r="AL284" s="111">
        <v>1811820000</v>
      </c>
      <c r="AM284" s="110">
        <v>1923569000</v>
      </c>
      <c r="AN284" s="110" t="e">
        <f t="shared" ref="AN284:AN298" si="90">ROUNDUP((AA284*(1+$J$5)),-3)</f>
        <v>#REF!</v>
      </c>
    </row>
    <row r="285" spans="1:40">
      <c r="A285" s="3">
        <f t="shared" si="87"/>
        <v>246</v>
      </c>
      <c r="B285" s="96">
        <v>3</v>
      </c>
      <c r="C285" s="97" t="s">
        <v>190</v>
      </c>
      <c r="D285" s="98" t="s">
        <v>41</v>
      </c>
      <c r="E285" s="99"/>
      <c r="F285" s="100" t="s">
        <v>45</v>
      </c>
      <c r="G285" s="101">
        <f t="shared" si="68"/>
        <v>60</v>
      </c>
      <c r="H285" s="101">
        <f t="shared" si="69"/>
        <v>52</v>
      </c>
      <c r="I285" s="102">
        <f t="shared" si="70"/>
        <v>26438045</v>
      </c>
      <c r="J285" s="102" t="e">
        <f>SUMIF($AN$4:$AN$22,D285,#REF!)</f>
        <v>#REF!</v>
      </c>
      <c r="K285" s="103" t="e">
        <f t="shared" si="71"/>
        <v>#REF!</v>
      </c>
      <c r="L285" s="104" t="e">
        <f>SUMIF($AN$4:$AN$22,D285,#REF!)</f>
        <v>#REF!</v>
      </c>
      <c r="M285" s="105" t="e">
        <f t="shared" si="72"/>
        <v>#REF!</v>
      </c>
      <c r="N285" s="105" t="e">
        <f t="shared" si="73"/>
        <v>#REF!</v>
      </c>
      <c r="O285" s="105" t="e">
        <f t="shared" si="74"/>
        <v>#REF!</v>
      </c>
      <c r="P285" s="105" t="e">
        <f t="shared" si="75"/>
        <v>#REF!</v>
      </c>
      <c r="Q285" s="106" t="e">
        <f t="shared" si="76"/>
        <v>#REF!</v>
      </c>
      <c r="R285" s="105" t="e">
        <f t="shared" si="76"/>
        <v>#REF!</v>
      </c>
      <c r="S285" s="105" t="e">
        <f t="shared" si="77"/>
        <v>#REF!</v>
      </c>
      <c r="T285" s="105"/>
      <c r="U285" s="105" t="e">
        <f t="shared" si="78"/>
        <v>#REF!</v>
      </c>
      <c r="V285" s="105" t="e">
        <f t="shared" si="79"/>
        <v>#REF!</v>
      </c>
      <c r="W285" s="105" t="e">
        <f t="shared" si="80"/>
        <v>#REF!</v>
      </c>
      <c r="X285" s="106" t="e">
        <f t="shared" si="81"/>
        <v>#REF!</v>
      </c>
      <c r="Y285" s="106" t="e">
        <f t="shared" si="82"/>
        <v>#REF!</v>
      </c>
      <c r="Z285" s="105" t="e">
        <f t="shared" si="83"/>
        <v>#REF!</v>
      </c>
      <c r="AA285" s="105" t="e">
        <f t="shared" si="84"/>
        <v>#REF!</v>
      </c>
      <c r="AB285" s="105"/>
      <c r="AC285" s="107" t="str">
        <f t="shared" si="85"/>
        <v>BERTAHAP</v>
      </c>
      <c r="AD285" s="108">
        <f t="shared" si="86"/>
        <v>0</v>
      </c>
      <c r="AE285" s="109">
        <v>2</v>
      </c>
      <c r="AF285" s="110"/>
      <c r="AG285" s="105" t="e">
        <f>IF(AF285&gt;#REF!,"LB","KR")</f>
        <v>#REF!</v>
      </c>
      <c r="AH285" s="110">
        <v>1192879000</v>
      </c>
      <c r="AI285" s="110">
        <v>1344565000</v>
      </c>
      <c r="AJ285" s="110">
        <v>1427495000</v>
      </c>
      <c r="AK285" s="111">
        <v>1515539000</v>
      </c>
      <c r="AL285" s="111">
        <v>1427495000</v>
      </c>
      <c r="AM285" s="110">
        <v>1515539000</v>
      </c>
      <c r="AN285" s="110" t="e">
        <f t="shared" si="90"/>
        <v>#REF!</v>
      </c>
    </row>
    <row r="286" spans="1:40">
      <c r="A286" s="3">
        <f t="shared" si="87"/>
        <v>247</v>
      </c>
      <c r="B286" s="96">
        <v>4</v>
      </c>
      <c r="C286" s="97" t="s">
        <v>190</v>
      </c>
      <c r="D286" s="98">
        <v>10</v>
      </c>
      <c r="E286" s="99"/>
      <c r="F286" s="100" t="s">
        <v>48</v>
      </c>
      <c r="G286" s="101">
        <f t="shared" si="68"/>
        <v>74</v>
      </c>
      <c r="H286" s="101">
        <f t="shared" si="69"/>
        <v>63</v>
      </c>
      <c r="I286" s="102">
        <f t="shared" si="70"/>
        <v>26438045</v>
      </c>
      <c r="J286" s="102" t="e">
        <f>SUMIF($AN$4:$AN$22,D286,#REF!)</f>
        <v>#REF!</v>
      </c>
      <c r="K286" s="103" t="e">
        <f t="shared" si="71"/>
        <v>#REF!</v>
      </c>
      <c r="L286" s="104" t="e">
        <f>SUMIF($AN$4:$AN$22,D286,#REF!)</f>
        <v>#REF!</v>
      </c>
      <c r="M286" s="105" t="e">
        <f t="shared" si="72"/>
        <v>#REF!</v>
      </c>
      <c r="N286" s="105" t="e">
        <f t="shared" si="73"/>
        <v>#REF!</v>
      </c>
      <c r="O286" s="105" t="e">
        <f t="shared" si="74"/>
        <v>#REF!</v>
      </c>
      <c r="P286" s="105" t="e">
        <f t="shared" si="75"/>
        <v>#REF!</v>
      </c>
      <c r="Q286" s="106" t="e">
        <f t="shared" si="76"/>
        <v>#REF!</v>
      </c>
      <c r="R286" s="105" t="e">
        <f t="shared" si="76"/>
        <v>#REF!</v>
      </c>
      <c r="S286" s="105" t="e">
        <f t="shared" si="77"/>
        <v>#REF!</v>
      </c>
      <c r="T286" s="105"/>
      <c r="U286" s="105" t="e">
        <f t="shared" si="78"/>
        <v>#REF!</v>
      </c>
      <c r="V286" s="105" t="e">
        <f t="shared" si="79"/>
        <v>#REF!</v>
      </c>
      <c r="W286" s="105" t="e">
        <f t="shared" si="80"/>
        <v>#REF!</v>
      </c>
      <c r="X286" s="106" t="e">
        <f t="shared" si="81"/>
        <v>#REF!</v>
      </c>
      <c r="Y286" s="106" t="e">
        <f t="shared" si="82"/>
        <v>#REF!</v>
      </c>
      <c r="Z286" s="105" t="e">
        <f t="shared" si="83"/>
        <v>#REF!</v>
      </c>
      <c r="AA286" s="105" t="e">
        <f t="shared" si="84"/>
        <v>#REF!</v>
      </c>
      <c r="AB286" s="105"/>
      <c r="AC286" s="107" t="str">
        <f t="shared" si="85"/>
        <v>BERTAHAP</v>
      </c>
      <c r="AD286" s="108">
        <f t="shared" si="86"/>
        <v>0</v>
      </c>
      <c r="AE286" s="109">
        <v>2</v>
      </c>
      <c r="AF286" s="110"/>
      <c r="AG286" s="105" t="e">
        <f>IF(AF286&gt;#REF!,"LB","KR")</f>
        <v>#REF!</v>
      </c>
      <c r="AH286" s="110">
        <v>1445218000</v>
      </c>
      <c r="AI286" s="110">
        <v>1628992000</v>
      </c>
      <c r="AJ286" s="110">
        <v>1729465000</v>
      </c>
      <c r="AK286" s="111">
        <v>1836134000</v>
      </c>
      <c r="AL286" s="111">
        <v>1729465000</v>
      </c>
      <c r="AM286" s="110">
        <v>1836134000</v>
      </c>
      <c r="AN286" s="110" t="e">
        <f t="shared" si="90"/>
        <v>#REF!</v>
      </c>
    </row>
    <row r="287" spans="1:40">
      <c r="A287" s="3">
        <f t="shared" si="87"/>
        <v>248</v>
      </c>
      <c r="B287" s="96">
        <v>5</v>
      </c>
      <c r="C287" s="97" t="s">
        <v>190</v>
      </c>
      <c r="D287" s="96">
        <v>12</v>
      </c>
      <c r="E287" s="99"/>
      <c r="F287" s="100" t="s">
        <v>50</v>
      </c>
      <c r="G287" s="101">
        <f t="shared" si="68"/>
        <v>67</v>
      </c>
      <c r="H287" s="101">
        <f t="shared" si="69"/>
        <v>57</v>
      </c>
      <c r="I287" s="102">
        <f t="shared" si="70"/>
        <v>26438045</v>
      </c>
      <c r="J287" s="102" t="e">
        <f>SUMIF($AN$4:$AN$22,D287,#REF!)</f>
        <v>#REF!</v>
      </c>
      <c r="K287" s="103" t="e">
        <f t="shared" si="71"/>
        <v>#REF!</v>
      </c>
      <c r="L287" s="104" t="e">
        <f>SUMIF($AN$4:$AN$22,D287,#REF!)</f>
        <v>#REF!</v>
      </c>
      <c r="M287" s="105" t="e">
        <f t="shared" si="72"/>
        <v>#REF!</v>
      </c>
      <c r="N287" s="105" t="e">
        <f t="shared" si="73"/>
        <v>#REF!</v>
      </c>
      <c r="O287" s="105" t="e">
        <f t="shared" si="74"/>
        <v>#REF!</v>
      </c>
      <c r="P287" s="105" t="e">
        <f t="shared" si="75"/>
        <v>#REF!</v>
      </c>
      <c r="Q287" s="106" t="e">
        <f t="shared" si="76"/>
        <v>#REF!</v>
      </c>
      <c r="R287" s="105" t="e">
        <f t="shared" si="76"/>
        <v>#REF!</v>
      </c>
      <c r="S287" s="105" t="e">
        <f t="shared" si="77"/>
        <v>#REF!</v>
      </c>
      <c r="T287" s="105"/>
      <c r="U287" s="105" t="e">
        <f t="shared" si="78"/>
        <v>#REF!</v>
      </c>
      <c r="V287" s="105" t="e">
        <f t="shared" si="79"/>
        <v>#REF!</v>
      </c>
      <c r="W287" s="105" t="e">
        <f t="shared" si="80"/>
        <v>#REF!</v>
      </c>
      <c r="X287" s="106" t="e">
        <f t="shared" si="81"/>
        <v>#REF!</v>
      </c>
      <c r="Y287" s="106" t="e">
        <f t="shared" si="82"/>
        <v>#REF!</v>
      </c>
      <c r="Z287" s="105" t="e">
        <f t="shared" si="83"/>
        <v>#REF!</v>
      </c>
      <c r="AA287" s="105" t="e">
        <f t="shared" si="84"/>
        <v>#REF!</v>
      </c>
      <c r="AB287" s="105"/>
      <c r="AC287" s="107" t="str">
        <f t="shared" si="85"/>
        <v>BERTAHAP</v>
      </c>
      <c r="AD287" s="108">
        <f t="shared" si="86"/>
        <v>0</v>
      </c>
      <c r="AE287" s="109">
        <v>2</v>
      </c>
      <c r="AF287" s="110"/>
      <c r="AG287" s="105" t="e">
        <f>IF(AF287&gt;#REF!,"LB","KR")</f>
        <v>#REF!</v>
      </c>
      <c r="AH287" s="110">
        <v>1307579000</v>
      </c>
      <c r="AI287" s="110">
        <v>1473850000</v>
      </c>
      <c r="AJ287" s="110">
        <v>1564754000</v>
      </c>
      <c r="AK287" s="111">
        <v>1661264000</v>
      </c>
      <c r="AL287" s="111">
        <v>1564754000</v>
      </c>
      <c r="AM287" s="110">
        <v>1661264000</v>
      </c>
      <c r="AN287" s="110" t="e">
        <f t="shared" si="90"/>
        <v>#REF!</v>
      </c>
    </row>
    <row r="288" spans="1:40">
      <c r="A288" s="3">
        <f t="shared" si="87"/>
        <v>249</v>
      </c>
      <c r="B288" s="96">
        <v>6</v>
      </c>
      <c r="C288" s="97" t="s">
        <v>190</v>
      </c>
      <c r="D288" s="98">
        <v>16</v>
      </c>
      <c r="E288" s="99"/>
      <c r="F288" s="100" t="s">
        <v>52</v>
      </c>
      <c r="G288" s="101">
        <f t="shared" si="68"/>
        <v>71</v>
      </c>
      <c r="H288" s="101">
        <f t="shared" si="69"/>
        <v>63</v>
      </c>
      <c r="I288" s="102">
        <f t="shared" si="70"/>
        <v>26438045</v>
      </c>
      <c r="J288" s="102" t="e">
        <f>SUMIF($AN$4:$AN$22,D288,#REF!)</f>
        <v>#REF!</v>
      </c>
      <c r="K288" s="103" t="e">
        <f t="shared" si="71"/>
        <v>#REF!</v>
      </c>
      <c r="L288" s="104" t="e">
        <f>SUMIF($AN$4:$AN$22,D288,#REF!)</f>
        <v>#REF!</v>
      </c>
      <c r="M288" s="105" t="e">
        <f t="shared" si="72"/>
        <v>#REF!</v>
      </c>
      <c r="N288" s="105" t="e">
        <f t="shared" si="73"/>
        <v>#REF!</v>
      </c>
      <c r="O288" s="105" t="e">
        <f t="shared" si="74"/>
        <v>#REF!</v>
      </c>
      <c r="P288" s="105" t="e">
        <f t="shared" si="75"/>
        <v>#REF!</v>
      </c>
      <c r="Q288" s="106" t="e">
        <f t="shared" si="76"/>
        <v>#REF!</v>
      </c>
      <c r="R288" s="105" t="e">
        <f t="shared" si="76"/>
        <v>#REF!</v>
      </c>
      <c r="S288" s="105" t="e">
        <f t="shared" si="77"/>
        <v>#REF!</v>
      </c>
      <c r="T288" s="105"/>
      <c r="U288" s="105" t="e">
        <f t="shared" si="78"/>
        <v>#REF!</v>
      </c>
      <c r="V288" s="105" t="e">
        <f t="shared" si="79"/>
        <v>#REF!</v>
      </c>
      <c r="W288" s="105" t="e">
        <f t="shared" si="80"/>
        <v>#REF!</v>
      </c>
      <c r="X288" s="106" t="e">
        <f t="shared" si="81"/>
        <v>#REF!</v>
      </c>
      <c r="Y288" s="106" t="e">
        <f t="shared" si="82"/>
        <v>#REF!</v>
      </c>
      <c r="Z288" s="105" t="e">
        <f t="shared" si="83"/>
        <v>#REF!</v>
      </c>
      <c r="AA288" s="105" t="e">
        <f t="shared" si="84"/>
        <v>#REF!</v>
      </c>
      <c r="AB288" s="105"/>
      <c r="AC288" s="107" t="str">
        <f t="shared" si="85"/>
        <v>BERTAHAP</v>
      </c>
      <c r="AD288" s="108">
        <f t="shared" si="86"/>
        <v>0</v>
      </c>
      <c r="AE288" s="109">
        <v>2</v>
      </c>
      <c r="AF288" s="110"/>
      <c r="AG288" s="105" t="e">
        <f>IF(AF288&gt;#REF!,"LB","KR")</f>
        <v>#REF!</v>
      </c>
      <c r="AH288" s="110">
        <v>1445218000</v>
      </c>
      <c r="AI288" s="110">
        <v>1628992000</v>
      </c>
      <c r="AJ288" s="110">
        <v>1729465000</v>
      </c>
      <c r="AK288" s="111">
        <v>1836134000</v>
      </c>
      <c r="AL288" s="111">
        <v>1729465000</v>
      </c>
      <c r="AM288" s="110">
        <v>1836134000</v>
      </c>
      <c r="AN288" s="110" t="e">
        <f t="shared" si="90"/>
        <v>#REF!</v>
      </c>
    </row>
    <row r="289" spans="1:40">
      <c r="A289" s="3">
        <f t="shared" si="87"/>
        <v>250</v>
      </c>
      <c r="B289" s="96">
        <v>7</v>
      </c>
      <c r="C289" s="97" t="s">
        <v>190</v>
      </c>
      <c r="D289" s="96">
        <v>18</v>
      </c>
      <c r="E289" s="99"/>
      <c r="F289" s="100" t="s">
        <v>54</v>
      </c>
      <c r="G289" s="101">
        <f t="shared" si="68"/>
        <v>97</v>
      </c>
      <c r="H289" s="101">
        <f t="shared" si="69"/>
        <v>85</v>
      </c>
      <c r="I289" s="102">
        <f t="shared" si="70"/>
        <v>26438045</v>
      </c>
      <c r="J289" s="102" t="e">
        <f>SUMIF($AN$4:$AN$22,D289,#REF!)</f>
        <v>#REF!</v>
      </c>
      <c r="K289" s="103" t="e">
        <f t="shared" si="71"/>
        <v>#REF!</v>
      </c>
      <c r="L289" s="104" t="e">
        <f>SUMIF($AN$4:$AN$22,D289,#REF!)</f>
        <v>#REF!</v>
      </c>
      <c r="M289" s="105" t="e">
        <f t="shared" si="72"/>
        <v>#REF!</v>
      </c>
      <c r="N289" s="105" t="e">
        <f t="shared" si="73"/>
        <v>#REF!</v>
      </c>
      <c r="O289" s="105" t="e">
        <f t="shared" si="74"/>
        <v>#REF!</v>
      </c>
      <c r="P289" s="105" t="e">
        <f t="shared" si="75"/>
        <v>#REF!</v>
      </c>
      <c r="Q289" s="106" t="e">
        <f t="shared" si="76"/>
        <v>#REF!</v>
      </c>
      <c r="R289" s="105" t="e">
        <f t="shared" si="76"/>
        <v>#REF!</v>
      </c>
      <c r="S289" s="105" t="e">
        <f t="shared" si="77"/>
        <v>#REF!</v>
      </c>
      <c r="T289" s="105"/>
      <c r="U289" s="105" t="e">
        <f t="shared" si="78"/>
        <v>#REF!</v>
      </c>
      <c r="V289" s="105" t="e">
        <f t="shared" si="79"/>
        <v>#REF!</v>
      </c>
      <c r="W289" s="105" t="e">
        <f t="shared" si="80"/>
        <v>#REF!</v>
      </c>
      <c r="X289" s="106" t="e">
        <f t="shared" si="81"/>
        <v>#REF!</v>
      </c>
      <c r="Y289" s="106" t="e">
        <f t="shared" si="82"/>
        <v>#REF!</v>
      </c>
      <c r="Z289" s="105" t="e">
        <f t="shared" si="83"/>
        <v>#REF!</v>
      </c>
      <c r="AA289" s="105" t="e">
        <f t="shared" si="84"/>
        <v>#REF!</v>
      </c>
      <c r="AB289" s="105"/>
      <c r="AC289" s="107" t="str">
        <f t="shared" si="85"/>
        <v>BERTAHAP</v>
      </c>
      <c r="AD289" s="108">
        <f t="shared" si="86"/>
        <v>0</v>
      </c>
      <c r="AE289" s="109">
        <v>2</v>
      </c>
      <c r="AF289" s="110"/>
      <c r="AG289" s="105" t="e">
        <f>IF(AF289&gt;#REF!,"LB","KR")</f>
        <v>#REF!</v>
      </c>
      <c r="AH289" s="110">
        <v>1949898000</v>
      </c>
      <c r="AI289" s="110">
        <v>2197846000</v>
      </c>
      <c r="AJ289" s="110">
        <v>2333405000</v>
      </c>
      <c r="AK289" s="111">
        <v>2477324000</v>
      </c>
      <c r="AL289" s="111">
        <v>2333405000</v>
      </c>
      <c r="AM289" s="110">
        <v>2477324000</v>
      </c>
      <c r="AN289" s="110" t="e">
        <f t="shared" si="90"/>
        <v>#REF!</v>
      </c>
    </row>
    <row r="290" spans="1:40">
      <c r="A290" s="3">
        <f t="shared" si="87"/>
        <v>251</v>
      </c>
      <c r="B290" s="96">
        <v>8</v>
      </c>
      <c r="C290" s="97" t="s">
        <v>190</v>
      </c>
      <c r="D290" s="96">
        <v>20</v>
      </c>
      <c r="E290" s="99"/>
      <c r="F290" s="100" t="s">
        <v>70</v>
      </c>
      <c r="G290" s="101">
        <f t="shared" si="68"/>
        <v>60</v>
      </c>
      <c r="H290" s="101">
        <f t="shared" si="69"/>
        <v>51</v>
      </c>
      <c r="I290" s="102">
        <f t="shared" si="70"/>
        <v>26438045</v>
      </c>
      <c r="J290" s="102" t="e">
        <f>SUMIF($AN$4:$AN$22,D290,#REF!)</f>
        <v>#REF!</v>
      </c>
      <c r="K290" s="103" t="e">
        <f t="shared" si="71"/>
        <v>#REF!</v>
      </c>
      <c r="L290" s="104" t="e">
        <f>SUMIF($AN$4:$AN$22,D290,#REF!)</f>
        <v>#REF!</v>
      </c>
      <c r="M290" s="105" t="e">
        <f t="shared" si="72"/>
        <v>#REF!</v>
      </c>
      <c r="N290" s="105" t="e">
        <f t="shared" si="73"/>
        <v>#REF!</v>
      </c>
      <c r="O290" s="105" t="e">
        <f t="shared" si="74"/>
        <v>#REF!</v>
      </c>
      <c r="P290" s="105" t="e">
        <f t="shared" si="75"/>
        <v>#REF!</v>
      </c>
      <c r="Q290" s="106" t="e">
        <f t="shared" si="76"/>
        <v>#REF!</v>
      </c>
      <c r="R290" s="105" t="e">
        <f t="shared" si="76"/>
        <v>#REF!</v>
      </c>
      <c r="S290" s="105" t="e">
        <f t="shared" si="77"/>
        <v>#REF!</v>
      </c>
      <c r="T290" s="105"/>
      <c r="U290" s="105" t="e">
        <f t="shared" si="78"/>
        <v>#REF!</v>
      </c>
      <c r="V290" s="105" t="e">
        <f t="shared" si="79"/>
        <v>#REF!</v>
      </c>
      <c r="W290" s="105" t="e">
        <f t="shared" si="80"/>
        <v>#REF!</v>
      </c>
      <c r="X290" s="106" t="e">
        <f t="shared" si="81"/>
        <v>#REF!</v>
      </c>
      <c r="Y290" s="106" t="e">
        <f t="shared" si="82"/>
        <v>#REF!</v>
      </c>
      <c r="Z290" s="105" t="e">
        <f t="shared" si="83"/>
        <v>#REF!</v>
      </c>
      <c r="AA290" s="105" t="e">
        <f t="shared" si="84"/>
        <v>#REF!</v>
      </c>
      <c r="AB290" s="105"/>
      <c r="AC290" s="107" t="str">
        <f t="shared" si="85"/>
        <v>BERTAHAP</v>
      </c>
      <c r="AD290" s="108">
        <f t="shared" si="86"/>
        <v>0</v>
      </c>
      <c r="AE290" s="109">
        <v>2</v>
      </c>
      <c r="AF290" s="110"/>
      <c r="AG290" s="105" t="e">
        <f>IF(AF290&gt;#REF!,"LB","KR")</f>
        <v>#REF!</v>
      </c>
      <c r="AH290" s="110">
        <v>1169939000</v>
      </c>
      <c r="AI290" s="110">
        <v>1318708000</v>
      </c>
      <c r="AJ290" s="110">
        <v>1400043000</v>
      </c>
      <c r="AK290" s="111">
        <v>1486394000</v>
      </c>
      <c r="AL290" s="111">
        <v>1400043000</v>
      </c>
      <c r="AM290" s="110">
        <v>1486394000</v>
      </c>
      <c r="AN290" s="110" t="e">
        <f t="shared" si="90"/>
        <v>#REF!</v>
      </c>
    </row>
    <row r="291" spans="1:40">
      <c r="A291" s="3">
        <f t="shared" si="87"/>
        <v>252</v>
      </c>
      <c r="B291" s="96">
        <v>9</v>
      </c>
      <c r="C291" s="97" t="s">
        <v>190</v>
      </c>
      <c r="D291" s="96">
        <v>22</v>
      </c>
      <c r="E291" s="99">
        <v>0</v>
      </c>
      <c r="F291" s="100" t="s">
        <v>89</v>
      </c>
      <c r="G291" s="101">
        <f t="shared" si="68"/>
        <v>81</v>
      </c>
      <c r="H291" s="101">
        <f t="shared" si="69"/>
        <v>70</v>
      </c>
      <c r="I291" s="102">
        <f t="shared" si="70"/>
        <v>26438045</v>
      </c>
      <c r="J291" s="102" t="e">
        <f>SUMIF($AN$4:$AN$22,D291,#REF!)</f>
        <v>#REF!</v>
      </c>
      <c r="K291" s="103" t="e">
        <f t="shared" si="71"/>
        <v>#REF!</v>
      </c>
      <c r="L291" s="104" t="e">
        <f>SUMIF($AN$4:$AN$22,D291,#REF!)</f>
        <v>#REF!</v>
      </c>
      <c r="M291" s="105" t="e">
        <f t="shared" si="72"/>
        <v>#REF!</v>
      </c>
      <c r="N291" s="105" t="e">
        <f t="shared" si="73"/>
        <v>#REF!</v>
      </c>
      <c r="O291" s="105" t="e">
        <f t="shared" si="74"/>
        <v>#REF!</v>
      </c>
      <c r="P291" s="105" t="e">
        <f t="shared" si="75"/>
        <v>#REF!</v>
      </c>
      <c r="Q291" s="106" t="e">
        <f t="shared" si="76"/>
        <v>#REF!</v>
      </c>
      <c r="R291" s="105" t="e">
        <f t="shared" si="76"/>
        <v>#REF!</v>
      </c>
      <c r="S291" s="105" t="e">
        <f t="shared" si="77"/>
        <v>#REF!</v>
      </c>
      <c r="T291" s="105"/>
      <c r="U291" s="105" t="e">
        <f t="shared" si="78"/>
        <v>#REF!</v>
      </c>
      <c r="V291" s="105" t="e">
        <f t="shared" si="79"/>
        <v>#REF!</v>
      </c>
      <c r="W291" s="105" t="e">
        <f t="shared" si="80"/>
        <v>#REF!</v>
      </c>
      <c r="X291" s="106" t="e">
        <f t="shared" si="81"/>
        <v>#REF!</v>
      </c>
      <c r="Y291" s="106" t="e">
        <f t="shared" si="82"/>
        <v>#REF!</v>
      </c>
      <c r="Z291" s="105" t="e">
        <f t="shared" si="83"/>
        <v>#REF!</v>
      </c>
      <c r="AA291" s="105" t="e">
        <f t="shared" si="84"/>
        <v>#REF!</v>
      </c>
      <c r="AB291" s="105"/>
      <c r="AC291" s="107" t="str">
        <f t="shared" si="85"/>
        <v>BERTAHAP</v>
      </c>
      <c r="AD291" s="108">
        <f t="shared" si="86"/>
        <v>0</v>
      </c>
      <c r="AE291" s="109">
        <v>2</v>
      </c>
      <c r="AF291" s="110"/>
      <c r="AG291" s="105" t="e">
        <f>IF(AF291&gt;#REF!,"LB","KR")</f>
        <v>#REF!</v>
      </c>
      <c r="AH291" s="110">
        <v>1674865000</v>
      </c>
      <c r="AI291" s="110">
        <v>1887840000</v>
      </c>
      <c r="AJ291" s="110">
        <v>2004278000</v>
      </c>
      <c r="AK291" s="111">
        <v>2127897000</v>
      </c>
      <c r="AL291" s="111">
        <v>2004278000</v>
      </c>
      <c r="AM291" s="110">
        <v>2127897000</v>
      </c>
      <c r="AN291" s="110" t="e">
        <f t="shared" si="90"/>
        <v>#REF!</v>
      </c>
    </row>
    <row r="292" spans="1:40">
      <c r="A292" s="3">
        <f t="shared" si="87"/>
        <v>253</v>
      </c>
      <c r="B292" s="96">
        <v>1</v>
      </c>
      <c r="C292" s="97" t="s">
        <v>191</v>
      </c>
      <c r="D292" s="98" t="s">
        <v>24</v>
      </c>
      <c r="E292" s="99"/>
      <c r="F292" s="100" t="s">
        <v>39</v>
      </c>
      <c r="G292" s="101">
        <f t="shared" si="68"/>
        <v>113</v>
      </c>
      <c r="H292" s="101">
        <f t="shared" si="69"/>
        <v>101</v>
      </c>
      <c r="I292" s="102">
        <f t="shared" si="70"/>
        <v>26438045</v>
      </c>
      <c r="J292" s="102" t="e">
        <f>SUMIF($AN$4:$AN$22,D292,#REF!)</f>
        <v>#REF!</v>
      </c>
      <c r="K292" s="103" t="e">
        <f t="shared" si="71"/>
        <v>#REF!</v>
      </c>
      <c r="L292" s="104" t="e">
        <f>SUMIF($AN$4:$AN$22,D292,#REF!)</f>
        <v>#REF!</v>
      </c>
      <c r="M292" s="105" t="e">
        <f t="shared" si="72"/>
        <v>#REF!</v>
      </c>
      <c r="N292" s="105" t="e">
        <f t="shared" si="73"/>
        <v>#REF!</v>
      </c>
      <c r="O292" s="105" t="e">
        <f t="shared" si="74"/>
        <v>#REF!</v>
      </c>
      <c r="P292" s="105" t="e">
        <f t="shared" si="75"/>
        <v>#REF!</v>
      </c>
      <c r="Q292" s="106" t="e">
        <f t="shared" si="76"/>
        <v>#REF!</v>
      </c>
      <c r="R292" s="105" t="e">
        <f t="shared" si="76"/>
        <v>#REF!</v>
      </c>
      <c r="S292" s="105" t="e">
        <f t="shared" si="77"/>
        <v>#REF!</v>
      </c>
      <c r="T292" s="105"/>
      <c r="U292" s="105" t="e">
        <f t="shared" si="78"/>
        <v>#REF!</v>
      </c>
      <c r="V292" s="105" t="e">
        <f t="shared" si="79"/>
        <v>#REF!</v>
      </c>
      <c r="W292" s="105" t="e">
        <f t="shared" si="80"/>
        <v>#REF!</v>
      </c>
      <c r="X292" s="106" t="e">
        <f t="shared" si="81"/>
        <v>#REF!</v>
      </c>
      <c r="Y292" s="106" t="e">
        <f t="shared" si="82"/>
        <v>#REF!</v>
      </c>
      <c r="Z292" s="105" t="e">
        <f t="shared" si="83"/>
        <v>#REF!</v>
      </c>
      <c r="AA292" s="105" t="e">
        <f t="shared" si="84"/>
        <v>#REF!</v>
      </c>
      <c r="AB292" s="105"/>
      <c r="AC292" s="107" t="str">
        <f t="shared" si="85"/>
        <v>BERTAHAP</v>
      </c>
      <c r="AD292" s="108">
        <f t="shared" si="86"/>
        <v>0</v>
      </c>
      <c r="AE292" s="109">
        <v>2</v>
      </c>
      <c r="AF292" s="110"/>
      <c r="AG292" s="105" t="e">
        <f>IF(AF292&gt;#REF!,"LB","KR")</f>
        <v>#REF!</v>
      </c>
      <c r="AH292" s="110">
        <v>2390082000</v>
      </c>
      <c r="AI292" s="110">
        <v>2694004000</v>
      </c>
      <c r="AJ292" s="110">
        <v>2860164000</v>
      </c>
      <c r="AK292" s="111">
        <v>3036573000</v>
      </c>
      <c r="AL292" s="111">
        <v>2860164000</v>
      </c>
      <c r="AM292" s="110">
        <v>3036573000</v>
      </c>
      <c r="AN292" s="110" t="e">
        <f t="shared" si="90"/>
        <v>#REF!</v>
      </c>
    </row>
    <row r="293" spans="1:40">
      <c r="A293" s="3">
        <f t="shared" si="87"/>
        <v>254</v>
      </c>
      <c r="B293" s="96">
        <v>2</v>
      </c>
      <c r="C293" s="97" t="s">
        <v>191</v>
      </c>
      <c r="D293" s="98" t="s">
        <v>35</v>
      </c>
      <c r="E293" s="99"/>
      <c r="F293" s="100" t="s">
        <v>42</v>
      </c>
      <c r="G293" s="101">
        <f t="shared" si="68"/>
        <v>78</v>
      </c>
      <c r="H293" s="101">
        <f t="shared" si="69"/>
        <v>66</v>
      </c>
      <c r="I293" s="102">
        <f t="shared" si="70"/>
        <v>26438045</v>
      </c>
      <c r="J293" s="102" t="e">
        <f>SUMIF($AN$4:$AN$22,D293,#REF!)</f>
        <v>#REF!</v>
      </c>
      <c r="K293" s="103" t="e">
        <f t="shared" si="71"/>
        <v>#REF!</v>
      </c>
      <c r="L293" s="104" t="e">
        <f>SUMIF($AN$4:$AN$22,D293,#REF!)</f>
        <v>#REF!</v>
      </c>
      <c r="M293" s="105" t="e">
        <f t="shared" si="72"/>
        <v>#REF!</v>
      </c>
      <c r="N293" s="105" t="e">
        <f t="shared" si="73"/>
        <v>#REF!</v>
      </c>
      <c r="O293" s="105" t="e">
        <f t="shared" si="74"/>
        <v>#REF!</v>
      </c>
      <c r="P293" s="105" t="e">
        <f t="shared" si="75"/>
        <v>#REF!</v>
      </c>
      <c r="Q293" s="106" t="e">
        <f t="shared" si="76"/>
        <v>#REF!</v>
      </c>
      <c r="R293" s="105" t="e">
        <f t="shared" si="76"/>
        <v>#REF!</v>
      </c>
      <c r="S293" s="105" t="e">
        <f t="shared" si="77"/>
        <v>#REF!</v>
      </c>
      <c r="T293" s="105"/>
      <c r="U293" s="105" t="e">
        <f t="shared" si="78"/>
        <v>#REF!</v>
      </c>
      <c r="V293" s="105" t="e">
        <f t="shared" si="79"/>
        <v>#REF!</v>
      </c>
      <c r="W293" s="105" t="e">
        <f t="shared" si="80"/>
        <v>#REF!</v>
      </c>
      <c r="X293" s="106" t="e">
        <f t="shared" si="81"/>
        <v>#REF!</v>
      </c>
      <c r="Y293" s="106" t="e">
        <f t="shared" si="82"/>
        <v>#REF!</v>
      </c>
      <c r="Z293" s="105" t="e">
        <f t="shared" si="83"/>
        <v>#REF!</v>
      </c>
      <c r="AA293" s="105" t="e">
        <f t="shared" si="84"/>
        <v>#REF!</v>
      </c>
      <c r="AB293" s="105"/>
      <c r="AC293" s="107" t="str">
        <f t="shared" si="85"/>
        <v>BERTAHAP</v>
      </c>
      <c r="AD293" s="108">
        <f t="shared" si="86"/>
        <v>0</v>
      </c>
      <c r="AE293" s="109">
        <v>2</v>
      </c>
      <c r="AF293" s="110"/>
      <c r="AG293" s="105" t="e">
        <f>IF(AF293&gt;#REF!,"LB","KR")</f>
        <v>#REF!</v>
      </c>
      <c r="AH293" s="110">
        <v>1514038000</v>
      </c>
      <c r="AI293" s="110">
        <v>1706563000</v>
      </c>
      <c r="AJ293" s="110">
        <v>1811820000</v>
      </c>
      <c r="AK293" s="111">
        <v>1923569000</v>
      </c>
      <c r="AL293" s="111">
        <v>1811820000</v>
      </c>
      <c r="AM293" s="110">
        <v>1923569000</v>
      </c>
      <c r="AN293" s="110" t="e">
        <f t="shared" si="90"/>
        <v>#REF!</v>
      </c>
    </row>
    <row r="294" spans="1:40">
      <c r="A294" s="3">
        <f t="shared" si="87"/>
        <v>255</v>
      </c>
      <c r="B294" s="96">
        <v>3</v>
      </c>
      <c r="C294" s="97" t="s">
        <v>191</v>
      </c>
      <c r="D294" s="98">
        <v>10</v>
      </c>
      <c r="E294" s="99"/>
      <c r="F294" s="100" t="s">
        <v>48</v>
      </c>
      <c r="G294" s="101">
        <f t="shared" si="68"/>
        <v>74</v>
      </c>
      <c r="H294" s="101">
        <f t="shared" si="69"/>
        <v>63</v>
      </c>
      <c r="I294" s="102">
        <f t="shared" si="70"/>
        <v>26438045</v>
      </c>
      <c r="J294" s="102" t="e">
        <f>SUMIF($AN$4:$AN$22,D294,#REF!)</f>
        <v>#REF!</v>
      </c>
      <c r="K294" s="103" t="e">
        <f t="shared" si="71"/>
        <v>#REF!</v>
      </c>
      <c r="L294" s="104" t="e">
        <f>SUMIF($AN$4:$AN$22,D294,#REF!)</f>
        <v>#REF!</v>
      </c>
      <c r="M294" s="105" t="e">
        <f t="shared" si="72"/>
        <v>#REF!</v>
      </c>
      <c r="N294" s="105" t="e">
        <f t="shared" si="73"/>
        <v>#REF!</v>
      </c>
      <c r="O294" s="105" t="e">
        <f t="shared" si="74"/>
        <v>#REF!</v>
      </c>
      <c r="P294" s="105" t="e">
        <f t="shared" si="75"/>
        <v>#REF!</v>
      </c>
      <c r="Q294" s="106" t="e">
        <f t="shared" si="76"/>
        <v>#REF!</v>
      </c>
      <c r="R294" s="105" t="e">
        <f t="shared" si="76"/>
        <v>#REF!</v>
      </c>
      <c r="S294" s="105" t="e">
        <f t="shared" si="77"/>
        <v>#REF!</v>
      </c>
      <c r="T294" s="105"/>
      <c r="U294" s="105" t="e">
        <f t="shared" si="78"/>
        <v>#REF!</v>
      </c>
      <c r="V294" s="105" t="e">
        <f t="shared" si="79"/>
        <v>#REF!</v>
      </c>
      <c r="W294" s="105" t="e">
        <f t="shared" si="80"/>
        <v>#REF!</v>
      </c>
      <c r="X294" s="106" t="e">
        <f t="shared" si="81"/>
        <v>#REF!</v>
      </c>
      <c r="Y294" s="106" t="e">
        <f t="shared" si="82"/>
        <v>#REF!</v>
      </c>
      <c r="Z294" s="105" t="e">
        <f t="shared" si="83"/>
        <v>#REF!</v>
      </c>
      <c r="AA294" s="105" t="e">
        <f t="shared" si="84"/>
        <v>#REF!</v>
      </c>
      <c r="AB294" s="105"/>
      <c r="AC294" s="107" t="str">
        <f t="shared" si="85"/>
        <v>BERTAHAP</v>
      </c>
      <c r="AD294" s="108">
        <f t="shared" si="86"/>
        <v>0</v>
      </c>
      <c r="AE294" s="109">
        <v>2</v>
      </c>
      <c r="AF294" s="110"/>
      <c r="AG294" s="105" t="e">
        <f>IF(AF294&gt;#REF!,"LB","KR")</f>
        <v>#REF!</v>
      </c>
      <c r="AH294" s="110">
        <v>1445218000</v>
      </c>
      <c r="AI294" s="110">
        <v>1628992000</v>
      </c>
      <c r="AJ294" s="110">
        <v>1729465000</v>
      </c>
      <c r="AK294" s="111">
        <v>1836134000</v>
      </c>
      <c r="AL294" s="111">
        <v>1729465000</v>
      </c>
      <c r="AM294" s="110">
        <v>1836134000</v>
      </c>
      <c r="AN294" s="110" t="e">
        <f t="shared" si="90"/>
        <v>#REF!</v>
      </c>
    </row>
    <row r="295" spans="1:40">
      <c r="A295" s="3">
        <f t="shared" si="87"/>
        <v>256</v>
      </c>
      <c r="B295" s="96">
        <v>4</v>
      </c>
      <c r="C295" s="97" t="s">
        <v>191</v>
      </c>
      <c r="D295" s="96">
        <v>12</v>
      </c>
      <c r="E295" s="99"/>
      <c r="F295" s="100" t="s">
        <v>50</v>
      </c>
      <c r="G295" s="101">
        <f t="shared" si="68"/>
        <v>67</v>
      </c>
      <c r="H295" s="101">
        <f t="shared" si="69"/>
        <v>57</v>
      </c>
      <c r="I295" s="102">
        <f t="shared" si="70"/>
        <v>26438045</v>
      </c>
      <c r="J295" s="102" t="e">
        <f>SUMIF($AN$4:$AN$22,D295,#REF!)</f>
        <v>#REF!</v>
      </c>
      <c r="K295" s="103" t="e">
        <f t="shared" si="71"/>
        <v>#REF!</v>
      </c>
      <c r="L295" s="104" t="e">
        <f>SUMIF($AN$4:$AN$22,D295,#REF!)</f>
        <v>#REF!</v>
      </c>
      <c r="M295" s="105" t="e">
        <f t="shared" si="72"/>
        <v>#REF!</v>
      </c>
      <c r="N295" s="105" t="e">
        <f t="shared" si="73"/>
        <v>#REF!</v>
      </c>
      <c r="O295" s="105" t="e">
        <f t="shared" si="74"/>
        <v>#REF!</v>
      </c>
      <c r="P295" s="105" t="e">
        <f t="shared" si="75"/>
        <v>#REF!</v>
      </c>
      <c r="Q295" s="106" t="e">
        <f t="shared" si="76"/>
        <v>#REF!</v>
      </c>
      <c r="R295" s="105" t="e">
        <f t="shared" si="76"/>
        <v>#REF!</v>
      </c>
      <c r="S295" s="105" t="e">
        <f t="shared" si="77"/>
        <v>#REF!</v>
      </c>
      <c r="T295" s="105"/>
      <c r="U295" s="105" t="e">
        <f t="shared" si="78"/>
        <v>#REF!</v>
      </c>
      <c r="V295" s="105" t="e">
        <f t="shared" si="79"/>
        <v>#REF!</v>
      </c>
      <c r="W295" s="105" t="e">
        <f t="shared" si="80"/>
        <v>#REF!</v>
      </c>
      <c r="X295" s="106" t="e">
        <f t="shared" si="81"/>
        <v>#REF!</v>
      </c>
      <c r="Y295" s="106" t="e">
        <f t="shared" si="82"/>
        <v>#REF!</v>
      </c>
      <c r="Z295" s="105" t="e">
        <f t="shared" si="83"/>
        <v>#REF!</v>
      </c>
      <c r="AA295" s="105" t="e">
        <f t="shared" si="84"/>
        <v>#REF!</v>
      </c>
      <c r="AB295" s="105"/>
      <c r="AC295" s="107" t="str">
        <f t="shared" si="85"/>
        <v>BERTAHAP</v>
      </c>
      <c r="AD295" s="108">
        <f t="shared" si="86"/>
        <v>0</v>
      </c>
      <c r="AE295" s="109">
        <v>2</v>
      </c>
      <c r="AF295" s="110"/>
      <c r="AG295" s="105" t="e">
        <f>IF(AF295&gt;#REF!,"LB","KR")</f>
        <v>#REF!</v>
      </c>
      <c r="AH295" s="110">
        <v>1307579000</v>
      </c>
      <c r="AI295" s="110">
        <v>1473850000</v>
      </c>
      <c r="AJ295" s="110">
        <v>1564754000</v>
      </c>
      <c r="AK295" s="111">
        <v>1661264000</v>
      </c>
      <c r="AL295" s="111">
        <v>1564754000</v>
      </c>
      <c r="AM295" s="110">
        <v>1661264000</v>
      </c>
      <c r="AN295" s="110" t="e">
        <f t="shared" si="90"/>
        <v>#REF!</v>
      </c>
    </row>
    <row r="296" spans="1:40">
      <c r="A296" s="3">
        <f t="shared" si="87"/>
        <v>257</v>
      </c>
      <c r="B296" s="96">
        <v>5</v>
      </c>
      <c r="C296" s="97" t="s">
        <v>191</v>
      </c>
      <c r="D296" s="96">
        <v>18</v>
      </c>
      <c r="E296" s="99"/>
      <c r="F296" s="100" t="s">
        <v>54</v>
      </c>
      <c r="G296" s="101">
        <f>SUMIF($V$10:$V$28,F296,$AA$10:$AA$28)</f>
        <v>97</v>
      </c>
      <c r="H296" s="101">
        <f t="shared" si="69"/>
        <v>85</v>
      </c>
      <c r="I296" s="102">
        <f t="shared" si="70"/>
        <v>26438045</v>
      </c>
      <c r="J296" s="102" t="e">
        <f>SUMIF($AN$4:$AN$22,D296,#REF!)</f>
        <v>#REF!</v>
      </c>
      <c r="K296" s="103" t="e">
        <f>IF(J296=$AJ$25,$AI$25,IF(J296=$AJ$26,$AI$26,IF(J296=$AJ$27,$AI$27,IF(J296=$AJ$28,$AI$28,IF(J296=$AJ$29,$AI$29,IF(J296=$AJ$30,$AI$30))))))</f>
        <v>#REF!</v>
      </c>
      <c r="L296" s="104" t="e">
        <f>SUMIF($AN$4:$AN$22,D296,#REF!)</f>
        <v>#REF!</v>
      </c>
      <c r="M296" s="105" t="e">
        <f t="shared" si="72"/>
        <v>#REF!</v>
      </c>
      <c r="N296" s="105" t="e">
        <f t="shared" si="73"/>
        <v>#REF!</v>
      </c>
      <c r="O296" s="105" t="e">
        <f t="shared" si="74"/>
        <v>#REF!</v>
      </c>
      <c r="P296" s="105" t="e">
        <f t="shared" si="75"/>
        <v>#REF!</v>
      </c>
      <c r="Q296" s="106" t="e">
        <f t="shared" si="76"/>
        <v>#REF!</v>
      </c>
      <c r="R296" s="105" t="e">
        <f t="shared" si="76"/>
        <v>#REF!</v>
      </c>
      <c r="S296" s="105" t="e">
        <f t="shared" si="77"/>
        <v>#REF!</v>
      </c>
      <c r="T296" s="105"/>
      <c r="U296" s="105" t="e">
        <f t="shared" si="78"/>
        <v>#REF!</v>
      </c>
      <c r="V296" s="105" t="e">
        <f t="shared" si="79"/>
        <v>#REF!</v>
      </c>
      <c r="W296" s="105" t="e">
        <f t="shared" si="80"/>
        <v>#REF!</v>
      </c>
      <c r="X296" s="106" t="e">
        <f t="shared" si="81"/>
        <v>#REF!</v>
      </c>
      <c r="Y296" s="106" t="e">
        <f t="shared" si="82"/>
        <v>#REF!</v>
      </c>
      <c r="Z296" s="105" t="e">
        <f t="shared" si="83"/>
        <v>#REF!</v>
      </c>
      <c r="AA296" s="105" t="e">
        <f t="shared" si="84"/>
        <v>#REF!</v>
      </c>
      <c r="AB296" s="105"/>
      <c r="AC296" s="107" t="str">
        <f t="shared" si="85"/>
        <v>BERTAHAP</v>
      </c>
      <c r="AD296" s="108">
        <f>IF(AC296=$M$32,$N$32,IF(AC296=$M$33,$N$33,$N$34))</f>
        <v>0</v>
      </c>
      <c r="AE296" s="109">
        <v>2</v>
      </c>
      <c r="AF296" s="110"/>
      <c r="AG296" s="105" t="e">
        <f>IF(AF296&gt;#REF!,"LB","KR")</f>
        <v>#REF!</v>
      </c>
      <c r="AH296" s="110">
        <v>1949898000</v>
      </c>
      <c r="AI296" s="110">
        <v>2197846000</v>
      </c>
      <c r="AJ296" s="110">
        <v>2333405000</v>
      </c>
      <c r="AK296" s="111">
        <v>2477324000</v>
      </c>
      <c r="AL296" s="111">
        <v>2333405000</v>
      </c>
      <c r="AM296" s="110">
        <v>2477324000</v>
      </c>
      <c r="AN296" s="110" t="e">
        <f t="shared" si="90"/>
        <v>#REF!</v>
      </c>
    </row>
    <row r="297" spans="1:40">
      <c r="A297" s="3">
        <f t="shared" ref="A297:A298" si="91">A296+1</f>
        <v>258</v>
      </c>
      <c r="B297" s="96">
        <v>6</v>
      </c>
      <c r="C297" s="97" t="s">
        <v>191</v>
      </c>
      <c r="D297" s="96">
        <v>20</v>
      </c>
      <c r="E297" s="99"/>
      <c r="F297" s="100" t="s">
        <v>70</v>
      </c>
      <c r="G297" s="101">
        <f>SUMIF($V$10:$V$28,F297,$AA$10:$AA$28)</f>
        <v>60</v>
      </c>
      <c r="H297" s="101">
        <f t="shared" si="69"/>
        <v>51</v>
      </c>
      <c r="I297" s="102">
        <f t="shared" si="70"/>
        <v>26438045</v>
      </c>
      <c r="J297" s="102" t="e">
        <f>SUMIF($AN$4:$AN$22,D297,#REF!)</f>
        <v>#REF!</v>
      </c>
      <c r="K297" s="103" t="e">
        <f>IF(J297=$AJ$25,$AI$25,IF(J297=$AJ$26,$AI$26,IF(J297=$AJ$27,$AI$27,IF(J297=$AJ$28,$AI$28,IF(J297=$AJ$29,$AI$29,IF(J297=$AJ$30,$AI$30))))))</f>
        <v>#REF!</v>
      </c>
      <c r="L297" s="104" t="e">
        <f>SUMIF($AN$4:$AN$22,D297,#REF!)</f>
        <v>#REF!</v>
      </c>
      <c r="M297" s="105" t="e">
        <f t="shared" si="72"/>
        <v>#REF!</v>
      </c>
      <c r="N297" s="105" t="e">
        <f t="shared" si="73"/>
        <v>#REF!</v>
      </c>
      <c r="O297" s="105" t="e">
        <f t="shared" si="74"/>
        <v>#REF!</v>
      </c>
      <c r="P297" s="105" t="e">
        <f t="shared" si="75"/>
        <v>#REF!</v>
      </c>
      <c r="Q297" s="106" t="e">
        <f t="shared" si="76"/>
        <v>#REF!</v>
      </c>
      <c r="R297" s="105" t="e">
        <f t="shared" si="76"/>
        <v>#REF!</v>
      </c>
      <c r="S297" s="105" t="e">
        <f t="shared" si="77"/>
        <v>#REF!</v>
      </c>
      <c r="T297" s="105"/>
      <c r="U297" s="105" t="e">
        <f t="shared" si="78"/>
        <v>#REF!</v>
      </c>
      <c r="V297" s="105" t="e">
        <f t="shared" si="79"/>
        <v>#REF!</v>
      </c>
      <c r="W297" s="105" t="e">
        <f t="shared" si="80"/>
        <v>#REF!</v>
      </c>
      <c r="X297" s="106" t="e">
        <f t="shared" si="81"/>
        <v>#REF!</v>
      </c>
      <c r="Y297" s="106" t="e">
        <f t="shared" si="82"/>
        <v>#REF!</v>
      </c>
      <c r="Z297" s="105" t="e">
        <f t="shared" si="83"/>
        <v>#REF!</v>
      </c>
      <c r="AA297" s="105" t="e">
        <f t="shared" si="84"/>
        <v>#REF!</v>
      </c>
      <c r="AB297" s="105"/>
      <c r="AC297" s="107" t="str">
        <f t="shared" si="85"/>
        <v>BERTAHAP</v>
      </c>
      <c r="AD297" s="108">
        <f>IF(AC297=$M$32,$N$32,IF(AC297=$M$33,$N$33,$N$34))</f>
        <v>0</v>
      </c>
      <c r="AE297" s="109">
        <v>2</v>
      </c>
      <c r="AF297" s="110"/>
      <c r="AG297" s="105" t="e">
        <f>IF(AF297&gt;#REF!,"LB","KR")</f>
        <v>#REF!</v>
      </c>
      <c r="AH297" s="110">
        <v>1181465000</v>
      </c>
      <c r="AI297" s="110">
        <v>1331700000</v>
      </c>
      <c r="AJ297" s="110">
        <v>1413836000</v>
      </c>
      <c r="AK297" s="111">
        <v>1501039000</v>
      </c>
      <c r="AL297" s="111">
        <v>1413836000</v>
      </c>
      <c r="AM297" s="110">
        <v>1501039000</v>
      </c>
      <c r="AN297" s="110" t="e">
        <f t="shared" si="90"/>
        <v>#REF!</v>
      </c>
    </row>
    <row r="298" spans="1:40">
      <c r="A298" s="3">
        <f t="shared" si="91"/>
        <v>259</v>
      </c>
      <c r="B298" s="96">
        <v>7</v>
      </c>
      <c r="C298" s="97" t="s">
        <v>191</v>
      </c>
      <c r="D298" s="96">
        <v>22</v>
      </c>
      <c r="E298" s="99">
        <v>0</v>
      </c>
      <c r="F298" s="100" t="s">
        <v>89</v>
      </c>
      <c r="G298" s="101">
        <f>SUMIF($V$10:$V$28,F298,$AA$10:$AA$28)</f>
        <v>81</v>
      </c>
      <c r="H298" s="101">
        <f t="shared" si="69"/>
        <v>70</v>
      </c>
      <c r="I298" s="102">
        <f t="shared" si="70"/>
        <v>26438045</v>
      </c>
      <c r="J298" s="102" t="e">
        <f>SUMIF($AN$4:$AN$22,D298,#REF!)</f>
        <v>#REF!</v>
      </c>
      <c r="K298" s="103" t="e">
        <f>IF(J298=$AJ$25,$AI$25,IF(J298=$AJ$26,$AI$26,IF(J298=$AJ$27,$AI$27,IF(J298=$AJ$28,$AI$28,IF(J298=$AJ$29,$AI$29,IF(J298=$AJ$30,$AI$30))))))</f>
        <v>#REF!</v>
      </c>
      <c r="L298" s="104" t="e">
        <f>SUMIF($AN$4:$AN$22,D298,#REF!)</f>
        <v>#REF!</v>
      </c>
      <c r="M298" s="105" t="e">
        <f t="shared" si="72"/>
        <v>#REF!</v>
      </c>
      <c r="N298" s="105" t="e">
        <f t="shared" si="73"/>
        <v>#REF!</v>
      </c>
      <c r="O298" s="105" t="e">
        <f t="shared" si="74"/>
        <v>#REF!</v>
      </c>
      <c r="P298" s="105" t="e">
        <f t="shared" si="75"/>
        <v>#REF!</v>
      </c>
      <c r="Q298" s="106" t="e">
        <f t="shared" si="76"/>
        <v>#REF!</v>
      </c>
      <c r="R298" s="105" t="e">
        <f t="shared" si="76"/>
        <v>#REF!</v>
      </c>
      <c r="S298" s="105" t="e">
        <f t="shared" si="77"/>
        <v>#REF!</v>
      </c>
      <c r="T298" s="105"/>
      <c r="U298" s="105" t="e">
        <f t="shared" si="78"/>
        <v>#REF!</v>
      </c>
      <c r="V298" s="105" t="e">
        <f t="shared" si="79"/>
        <v>#REF!</v>
      </c>
      <c r="W298" s="105" t="e">
        <f t="shared" si="80"/>
        <v>#REF!</v>
      </c>
      <c r="X298" s="106" t="e">
        <f t="shared" si="81"/>
        <v>#REF!</v>
      </c>
      <c r="Y298" s="106" t="e">
        <f t="shared" si="82"/>
        <v>#REF!</v>
      </c>
      <c r="Z298" s="105" t="e">
        <f t="shared" si="83"/>
        <v>#REF!</v>
      </c>
      <c r="AA298" s="105" t="e">
        <f t="shared" si="84"/>
        <v>#REF!</v>
      </c>
      <c r="AB298" s="105"/>
      <c r="AC298" s="107" t="str">
        <f t="shared" si="85"/>
        <v>BERTAHAP</v>
      </c>
      <c r="AD298" s="108">
        <f>IF(AC298=$M$32,$N$32,IF(AC298=$M$33,$N$33,$N$34))</f>
        <v>0</v>
      </c>
      <c r="AE298" s="109">
        <v>2</v>
      </c>
      <c r="AF298" s="110"/>
      <c r="AG298" s="105" t="e">
        <f>IF(AF298&gt;#REF!,"LB","KR")</f>
        <v>#REF!</v>
      </c>
      <c r="AH298" s="110">
        <v>1691366000</v>
      </c>
      <c r="AI298" s="110">
        <v>1906440000</v>
      </c>
      <c r="AJ298" s="110">
        <v>2024025000</v>
      </c>
      <c r="AK298" s="111">
        <v>2148862000</v>
      </c>
      <c r="AL298" s="111">
        <v>2024025000</v>
      </c>
      <c r="AM298" s="110">
        <v>2148862000</v>
      </c>
      <c r="AN298" s="110" t="e">
        <f t="shared" si="90"/>
        <v>#REF!</v>
      </c>
    </row>
    <row r="299" spans="1:40">
      <c r="A299" s="134"/>
      <c r="B299" s="135"/>
      <c r="C299" s="136"/>
      <c r="D299" s="135"/>
      <c r="E299" s="135"/>
      <c r="F299" s="137"/>
      <c r="G299" s="137"/>
      <c r="H299" s="138"/>
      <c r="I299" s="82"/>
      <c r="J299" s="82"/>
      <c r="K299" s="82"/>
      <c r="L299" s="139"/>
      <c r="M299" s="139"/>
      <c r="N299" s="139"/>
      <c r="O299" s="139"/>
      <c r="P299" s="139"/>
      <c r="Q299" s="139"/>
      <c r="R299" s="139"/>
      <c r="S299" s="139"/>
      <c r="T299" s="140"/>
      <c r="U299" s="141"/>
      <c r="V299" s="141"/>
      <c r="W299" s="141"/>
      <c r="X299" s="142"/>
      <c r="Y299" s="142"/>
      <c r="Z299" s="142"/>
      <c r="AA299" s="143"/>
      <c r="AB299" s="140"/>
      <c r="AC299" s="137"/>
      <c r="AD299" s="144"/>
      <c r="AE299" s="145"/>
      <c r="AF299" s="143"/>
      <c r="AG299" s="141"/>
      <c r="AH299" s="143"/>
      <c r="AI299" s="143"/>
      <c r="AJ299" s="143"/>
      <c r="AK299" s="146"/>
      <c r="AL299" s="146"/>
      <c r="AM299" s="146"/>
      <c r="AN299" s="137"/>
    </row>
    <row r="300" spans="1:40">
      <c r="A300" s="134"/>
      <c r="B300" s="135"/>
      <c r="C300" s="147"/>
      <c r="D300" s="135"/>
      <c r="E300" s="135"/>
      <c r="F300" s="137"/>
      <c r="G300" s="137"/>
      <c r="H300" s="138"/>
      <c r="I300" s="82"/>
      <c r="J300" s="82"/>
      <c r="K300" s="82"/>
      <c r="L300" s="139"/>
      <c r="M300" s="139"/>
      <c r="N300" s="139"/>
      <c r="O300" s="139"/>
      <c r="P300" s="139"/>
      <c r="Q300" s="139"/>
      <c r="R300" s="139"/>
      <c r="S300" s="139"/>
      <c r="T300" s="140"/>
      <c r="U300" s="141"/>
      <c r="V300" s="141"/>
      <c r="W300" s="141"/>
      <c r="X300" s="142"/>
      <c r="Y300" s="142"/>
      <c r="Z300" s="142"/>
      <c r="AA300" s="143"/>
      <c r="AB300" s="140"/>
      <c r="AC300" s="137"/>
      <c r="AD300" s="144"/>
      <c r="AE300" s="145"/>
      <c r="AF300" s="143"/>
      <c r="AG300" s="141"/>
      <c r="AH300" s="143"/>
      <c r="AI300" s="143"/>
      <c r="AJ300" s="143"/>
      <c r="AK300" s="146"/>
      <c r="AL300" s="146"/>
      <c r="AM300" s="146"/>
      <c r="AN300" s="137"/>
    </row>
    <row r="301" spans="1:40">
      <c r="A301" s="148"/>
      <c r="B301" s="149"/>
      <c r="C301" s="150"/>
      <c r="D301" s="150"/>
      <c r="E301" s="150"/>
      <c r="F301" s="150"/>
      <c r="G301" s="150"/>
      <c r="H301" s="151"/>
      <c r="I301" s="152"/>
      <c r="J301" s="152"/>
      <c r="K301" s="152"/>
      <c r="L301" s="153"/>
      <c r="M301" s="153"/>
      <c r="N301" s="153"/>
      <c r="O301" s="153"/>
      <c r="P301" s="153"/>
      <c r="Q301" s="153"/>
      <c r="R301" s="153"/>
      <c r="S301" s="153"/>
      <c r="T301" s="154"/>
      <c r="U301" s="155"/>
      <c r="V301" s="155"/>
      <c r="W301" s="155"/>
      <c r="X301" s="155"/>
      <c r="Y301" s="155"/>
      <c r="Z301" s="155"/>
      <c r="AA301" s="151"/>
      <c r="AB301" s="154"/>
      <c r="AC301" s="150"/>
      <c r="AD301" s="156"/>
      <c r="AE301" s="157"/>
      <c r="AF301" s="151"/>
      <c r="AG301" s="151"/>
      <c r="AH301" s="158"/>
      <c r="AI301" s="151"/>
      <c r="AJ301" s="158"/>
      <c r="AK301" s="150"/>
      <c r="AL301" s="150"/>
      <c r="AM301" s="150"/>
      <c r="AN301" s="150"/>
    </row>
    <row r="302" spans="1:40">
      <c r="A302" s="159">
        <f>COUNT(A40:A300)</f>
        <v>259</v>
      </c>
      <c r="B302" s="160"/>
      <c r="C302" s="161"/>
      <c r="D302" s="162" t="s">
        <v>192</v>
      </c>
      <c r="E302" s="163"/>
      <c r="F302" s="163"/>
      <c r="G302" s="163"/>
      <c r="H302" s="164">
        <f>SUM(H40:H301)</f>
        <v>17551</v>
      </c>
      <c r="L302" s="165" t="s">
        <v>193</v>
      </c>
      <c r="M302" s="166" t="e">
        <f>W302/H302</f>
        <v>#REF!</v>
      </c>
      <c r="N302" s="167"/>
      <c r="O302" s="167"/>
      <c r="P302" s="168"/>
      <c r="Q302" s="168"/>
      <c r="R302" s="168"/>
      <c r="S302" s="168"/>
      <c r="T302" s="168"/>
      <c r="U302" s="169" t="e">
        <f t="shared" ref="U302:AA302" si="92">SUM(U40:U300)</f>
        <v>#REF!</v>
      </c>
      <c r="V302" s="169" t="e">
        <f t="shared" si="92"/>
        <v>#REF!</v>
      </c>
      <c r="W302" s="170" t="e">
        <f t="shared" si="92"/>
        <v>#REF!</v>
      </c>
      <c r="X302" s="169" t="e">
        <f t="shared" si="92"/>
        <v>#REF!</v>
      </c>
      <c r="Y302" s="169" t="e">
        <f t="shared" si="92"/>
        <v>#REF!</v>
      </c>
      <c r="Z302" s="169" t="e">
        <f t="shared" si="92"/>
        <v>#REF!</v>
      </c>
      <c r="AA302" s="169" t="e">
        <f t="shared" si="92"/>
        <v>#REF!</v>
      </c>
      <c r="AB302" s="171"/>
      <c r="AC302" s="172" t="e">
        <f>#REF!/H302</f>
        <v>#REF!</v>
      </c>
      <c r="AD302" s="173"/>
      <c r="AE302" s="173"/>
      <c r="AF302" s="173"/>
      <c r="AG302" s="174"/>
      <c r="AH302" s="175">
        <f t="shared" ref="AH302:AN302" si="93">SUM(AH40:AH300)</f>
        <v>405445028000</v>
      </c>
      <c r="AI302" s="175">
        <f t="shared" si="93"/>
        <v>457001288000</v>
      </c>
      <c r="AJ302" s="175">
        <f t="shared" si="93"/>
        <v>485188143000</v>
      </c>
      <c r="AK302" s="175">
        <f t="shared" si="93"/>
        <v>515113448000</v>
      </c>
      <c r="AL302" s="175">
        <f t="shared" si="93"/>
        <v>485188143000</v>
      </c>
      <c r="AM302" s="175">
        <f t="shared" si="93"/>
        <v>515113448000</v>
      </c>
      <c r="AN302" s="175" t="e">
        <f t="shared" si="93"/>
        <v>#REF!</v>
      </c>
    </row>
    <row r="303" spans="1:40" s="3" customFormat="1">
      <c r="B303" s="176"/>
      <c r="C303" s="176"/>
      <c r="D303" s="177"/>
      <c r="E303" s="177"/>
      <c r="F303" s="177"/>
      <c r="G303" s="177"/>
      <c r="H303" s="178"/>
      <c r="L303" s="179"/>
      <c r="M303" s="180">
        <v>24461000</v>
      </c>
      <c r="N303" s="179" t="e">
        <f>M303/M302</f>
        <v>#REF!</v>
      </c>
      <c r="O303" s="179"/>
      <c r="P303" s="179"/>
      <c r="Q303" s="179"/>
      <c r="R303" s="179"/>
      <c r="S303" s="179"/>
      <c r="T303" s="179"/>
      <c r="U303" s="181"/>
      <c r="V303" s="181"/>
      <c r="W303" s="181"/>
      <c r="X303" s="181"/>
      <c r="Y303" s="181"/>
      <c r="Z303" s="181"/>
      <c r="AA303" s="181"/>
      <c r="AB303" s="177"/>
      <c r="AC303" s="182"/>
      <c r="AD303" s="176"/>
      <c r="AE303" s="176"/>
      <c r="AF303" s="176"/>
      <c r="AG303" s="176"/>
      <c r="AH303" s="178"/>
      <c r="AI303" s="178"/>
      <c r="AJ303" s="178"/>
      <c r="AK303" s="178"/>
      <c r="AL303" s="178"/>
      <c r="AM303" s="178"/>
      <c r="AN303" s="178"/>
    </row>
    <row r="304" spans="1:40" s="3" customFormat="1">
      <c r="B304" s="176"/>
      <c r="C304" s="176"/>
      <c r="D304" s="177"/>
      <c r="E304" s="177"/>
      <c r="F304" s="177"/>
      <c r="G304" s="177"/>
      <c r="H304" s="178"/>
      <c r="L304" s="179"/>
      <c r="M304" s="180"/>
      <c r="N304" s="180"/>
      <c r="O304" s="180"/>
      <c r="P304" s="180"/>
      <c r="Q304" s="180"/>
      <c r="R304" s="180"/>
      <c r="S304" s="180"/>
      <c r="T304" s="179"/>
      <c r="U304" s="180" t="e">
        <f t="shared" ref="U304:AA304" si="94">SUM(U40:U298)</f>
        <v>#REF!</v>
      </c>
      <c r="V304" s="180" t="e">
        <f t="shared" si="94"/>
        <v>#REF!</v>
      </c>
      <c r="W304" s="180" t="e">
        <f t="shared" si="94"/>
        <v>#REF!</v>
      </c>
      <c r="X304" s="180" t="e">
        <f t="shared" si="94"/>
        <v>#REF!</v>
      </c>
      <c r="Y304" s="180" t="e">
        <f t="shared" si="94"/>
        <v>#REF!</v>
      </c>
      <c r="Z304" s="180" t="e">
        <f t="shared" si="94"/>
        <v>#REF!</v>
      </c>
      <c r="AA304" s="180" t="e">
        <f t="shared" si="94"/>
        <v>#REF!</v>
      </c>
      <c r="AB304" s="177"/>
      <c r="AC304" s="182"/>
      <c r="AD304" s="176"/>
      <c r="AE304" s="176"/>
      <c r="AF304" s="176"/>
      <c r="AG304" s="176"/>
      <c r="AH304" s="178"/>
      <c r="AI304" s="178"/>
      <c r="AJ304" s="178"/>
      <c r="AK304" s="178"/>
      <c r="AL304" s="178"/>
      <c r="AM304" s="178"/>
      <c r="AN304" s="178"/>
    </row>
    <row r="305" spans="2:40" s="3" customFormat="1">
      <c r="B305" s="176"/>
      <c r="C305" s="176"/>
      <c r="D305" s="177"/>
      <c r="E305" s="177"/>
      <c r="F305" s="177"/>
      <c r="G305" s="177"/>
      <c r="H305" s="178"/>
      <c r="L305" s="185"/>
      <c r="M305" s="180"/>
      <c r="N305" s="180"/>
      <c r="O305" s="180"/>
      <c r="P305" s="180"/>
      <c r="Q305" s="180"/>
      <c r="R305" s="180"/>
      <c r="S305" s="180"/>
      <c r="T305" s="179"/>
      <c r="U305" s="186" t="e">
        <f t="shared" ref="U305:AA305" si="95">U304/$H$302</f>
        <v>#REF!</v>
      </c>
      <c r="V305" s="186" t="e">
        <f t="shared" si="95"/>
        <v>#REF!</v>
      </c>
      <c r="W305" s="186" t="e">
        <f t="shared" si="95"/>
        <v>#REF!</v>
      </c>
      <c r="X305" s="186" t="e">
        <f t="shared" si="95"/>
        <v>#REF!</v>
      </c>
      <c r="Y305" s="186" t="e">
        <f t="shared" si="95"/>
        <v>#REF!</v>
      </c>
      <c r="Z305" s="186" t="e">
        <f t="shared" si="95"/>
        <v>#REF!</v>
      </c>
      <c r="AA305" s="186" t="e">
        <f t="shared" si="95"/>
        <v>#REF!</v>
      </c>
      <c r="AB305" s="177"/>
      <c r="AC305" s="182"/>
      <c r="AD305" s="176"/>
      <c r="AE305" s="176"/>
      <c r="AF305" s="176"/>
      <c r="AG305" s="176"/>
      <c r="AH305" s="178"/>
      <c r="AI305" s="178"/>
      <c r="AJ305" s="178"/>
      <c r="AK305" s="178"/>
      <c r="AL305" s="178"/>
      <c r="AM305" s="178"/>
      <c r="AN305" s="178"/>
    </row>
    <row r="306" spans="2:40" s="3" customFormat="1">
      <c r="B306" s="176"/>
      <c r="C306" s="176"/>
      <c r="D306" s="177"/>
      <c r="E306" s="177"/>
      <c r="F306" s="177"/>
      <c r="G306" s="177"/>
      <c r="H306" s="178"/>
      <c r="L306" s="179"/>
      <c r="M306" s="87" t="s">
        <v>116</v>
      </c>
      <c r="N306" s="87" t="s">
        <v>117</v>
      </c>
      <c r="O306" s="87" t="s">
        <v>118</v>
      </c>
      <c r="P306" s="87" t="s">
        <v>119</v>
      </c>
      <c r="Q306" s="87" t="s">
        <v>120</v>
      </c>
      <c r="R306" s="87" t="s">
        <v>121</v>
      </c>
      <c r="S306" s="87" t="s">
        <v>122</v>
      </c>
      <c r="T306" s="179"/>
      <c r="U306" s="181"/>
      <c r="V306" s="181"/>
      <c r="W306" s="181"/>
      <c r="X306" s="181"/>
      <c r="Y306" s="181"/>
      <c r="Z306" s="181"/>
      <c r="AA306" s="181"/>
      <c r="AB306" s="177"/>
      <c r="AC306" s="182"/>
      <c r="AD306" s="176"/>
      <c r="AE306" s="176"/>
      <c r="AF306" s="176"/>
      <c r="AG306" s="176"/>
      <c r="AH306" s="178"/>
      <c r="AI306" s="178"/>
      <c r="AJ306" s="178"/>
      <c r="AK306" s="178"/>
      <c r="AL306" s="178"/>
      <c r="AM306" s="178"/>
      <c r="AN306" s="178"/>
    </row>
    <row r="307" spans="2:40">
      <c r="L307" s="15" t="s">
        <v>194</v>
      </c>
      <c r="M307" s="187" t="e">
        <f t="shared" ref="M307:S307" si="96">MIN(M40:M298)</f>
        <v>#REF!</v>
      </c>
      <c r="N307" s="187" t="e">
        <f t="shared" si="96"/>
        <v>#REF!</v>
      </c>
      <c r="O307" s="187" t="e">
        <f t="shared" si="96"/>
        <v>#REF!</v>
      </c>
      <c r="P307" s="187" t="e">
        <f t="shared" si="96"/>
        <v>#REF!</v>
      </c>
      <c r="Q307" s="187" t="e">
        <f t="shared" si="96"/>
        <v>#REF!</v>
      </c>
      <c r="R307" s="187" t="e">
        <f t="shared" si="96"/>
        <v>#REF!</v>
      </c>
      <c r="S307" s="187" t="e">
        <f t="shared" si="96"/>
        <v>#REF!</v>
      </c>
      <c r="U307" s="187" t="e">
        <f t="shared" ref="U307:AA307" si="97">MIN(U40:U298)</f>
        <v>#REF!</v>
      </c>
      <c r="V307" s="187" t="e">
        <f t="shared" si="97"/>
        <v>#REF!</v>
      </c>
      <c r="W307" s="187" t="e">
        <f t="shared" si="97"/>
        <v>#REF!</v>
      </c>
      <c r="X307" s="187" t="e">
        <f t="shared" si="97"/>
        <v>#REF!</v>
      </c>
      <c r="Y307" s="187" t="e">
        <f t="shared" si="97"/>
        <v>#REF!</v>
      </c>
      <c r="Z307" s="187" t="e">
        <f t="shared" si="97"/>
        <v>#REF!</v>
      </c>
      <c r="AA307" s="187" t="e">
        <f t="shared" si="97"/>
        <v>#REF!</v>
      </c>
      <c r="AH307" s="187">
        <f t="shared" ref="AH307:AN307" si="98">MIN(AH40:AH298)</f>
        <v>1152649000</v>
      </c>
      <c r="AI307" s="187">
        <f t="shared" si="98"/>
        <v>1299220000</v>
      </c>
      <c r="AJ307" s="187">
        <f t="shared" si="98"/>
        <v>1379353000</v>
      </c>
      <c r="AK307" s="187">
        <f t="shared" si="98"/>
        <v>1464428000</v>
      </c>
      <c r="AL307" s="187">
        <f t="shared" si="98"/>
        <v>1379353000</v>
      </c>
      <c r="AM307" s="187">
        <f t="shared" si="98"/>
        <v>1464428000</v>
      </c>
      <c r="AN307" s="187" t="e">
        <f t="shared" si="98"/>
        <v>#REF!</v>
      </c>
    </row>
    <row r="308" spans="2:40">
      <c r="H308" s="53"/>
      <c r="L308" s="15" t="s">
        <v>195</v>
      </c>
      <c r="M308" s="187" t="e">
        <f t="shared" ref="M308:S308" si="99">MAX(M40:M298)</f>
        <v>#REF!</v>
      </c>
      <c r="N308" s="187" t="e">
        <f t="shared" si="99"/>
        <v>#REF!</v>
      </c>
      <c r="O308" s="187" t="e">
        <f t="shared" si="99"/>
        <v>#REF!</v>
      </c>
      <c r="P308" s="187" t="e">
        <f t="shared" si="99"/>
        <v>#REF!</v>
      </c>
      <c r="Q308" s="187" t="e">
        <f t="shared" si="99"/>
        <v>#REF!</v>
      </c>
      <c r="R308" s="187" t="e">
        <f t="shared" si="99"/>
        <v>#REF!</v>
      </c>
      <c r="S308" s="187" t="e">
        <f t="shared" si="99"/>
        <v>#REF!</v>
      </c>
      <c r="U308" s="187" t="e">
        <f t="shared" ref="U308:AA308" si="100">MAX(U40:U298)</f>
        <v>#REF!</v>
      </c>
      <c r="V308" s="187" t="e">
        <f t="shared" si="100"/>
        <v>#REF!</v>
      </c>
      <c r="W308" s="187" t="e">
        <f t="shared" si="100"/>
        <v>#REF!</v>
      </c>
      <c r="X308" s="187" t="e">
        <f t="shared" si="100"/>
        <v>#REF!</v>
      </c>
      <c r="Y308" s="187" t="e">
        <f t="shared" si="100"/>
        <v>#REF!</v>
      </c>
      <c r="Z308" s="187" t="e">
        <f t="shared" si="100"/>
        <v>#REF!</v>
      </c>
      <c r="AA308" s="187" t="e">
        <f t="shared" si="100"/>
        <v>#REF!</v>
      </c>
      <c r="AH308" s="187">
        <f t="shared" ref="AH308:AN308" si="101">MAX(AH40:AH298)</f>
        <v>2401741000</v>
      </c>
      <c r="AI308" s="187">
        <f t="shared" si="101"/>
        <v>2707145000</v>
      </c>
      <c r="AJ308" s="187">
        <f t="shared" si="101"/>
        <v>2874116000</v>
      </c>
      <c r="AK308" s="187">
        <f t="shared" si="101"/>
        <v>3051385000</v>
      </c>
      <c r="AL308" s="187">
        <f t="shared" si="101"/>
        <v>2874116000</v>
      </c>
      <c r="AM308" s="187">
        <f t="shared" si="101"/>
        <v>3051385000</v>
      </c>
      <c r="AN308" s="187" t="e">
        <f t="shared" si="101"/>
        <v>#REF!</v>
      </c>
    </row>
    <row r="309" spans="2:40">
      <c r="H309" s="53"/>
      <c r="L309" s="15" t="s">
        <v>196</v>
      </c>
      <c r="M309" s="187" t="e">
        <f>M310</f>
        <v>#REF!</v>
      </c>
      <c r="N309" s="187" t="e">
        <f>M311</f>
        <v>#REF!</v>
      </c>
      <c r="O309" s="187" t="e">
        <f>M312</f>
        <v>#REF!</v>
      </c>
      <c r="P309" s="187" t="e">
        <f>M313</f>
        <v>#REF!</v>
      </c>
      <c r="Q309" s="187" t="e">
        <f>M314</f>
        <v>#REF!</v>
      </c>
      <c r="R309" s="187" t="e">
        <f>M315</f>
        <v>#REF!</v>
      </c>
      <c r="S309" s="187" t="e">
        <f>M316</f>
        <v>#REF!</v>
      </c>
      <c r="U309" s="188"/>
      <c r="V309" s="57"/>
      <c r="W309" s="57"/>
      <c r="X309" s="57"/>
      <c r="Y309" s="57"/>
      <c r="Z309" s="57"/>
      <c r="AA309" s="57"/>
    </row>
    <row r="310" spans="2:40">
      <c r="I310" s="53"/>
      <c r="L310" s="2" t="s">
        <v>197</v>
      </c>
      <c r="M310" s="189" t="e">
        <f>U302/H302</f>
        <v>#REF!</v>
      </c>
      <c r="N310" s="17" t="s">
        <v>198</v>
      </c>
      <c r="AC310" s="6" t="e">
        <f>#REF!/I310</f>
        <v>#REF!</v>
      </c>
    </row>
    <row r="311" spans="2:40">
      <c r="I311" s="46"/>
      <c r="M311" s="189" t="e">
        <f>V302/H302</f>
        <v>#REF!</v>
      </c>
      <c r="N311" s="17" t="s">
        <v>199</v>
      </c>
      <c r="U311" s="190"/>
      <c r="V311" s="190"/>
      <c r="W311" s="190"/>
      <c r="X311" s="190"/>
      <c r="Y311" s="190"/>
      <c r="Z311" s="190"/>
      <c r="AA311" s="190"/>
      <c r="AC311" s="6"/>
    </row>
    <row r="312" spans="2:40">
      <c r="I312" s="53"/>
      <c r="M312" s="189" t="e">
        <f>W302/H302</f>
        <v>#REF!</v>
      </c>
      <c r="N312" s="17" t="s">
        <v>200</v>
      </c>
      <c r="U312" s="57"/>
      <c r="V312" s="57"/>
      <c r="W312" s="57"/>
      <c r="X312" s="57"/>
      <c r="Y312" s="57"/>
      <c r="Z312" s="57"/>
      <c r="AC312" s="6"/>
      <c r="AH312" s="53">
        <f>AH307*90%</f>
        <v>1037384100</v>
      </c>
      <c r="AI312" s="53">
        <f t="shared" ref="AI312:AN313" si="102">AI307*90%</f>
        <v>1169298000</v>
      </c>
      <c r="AJ312" s="53">
        <f t="shared" si="102"/>
        <v>1241417700</v>
      </c>
      <c r="AK312" s="53">
        <f t="shared" si="102"/>
        <v>1317985200</v>
      </c>
      <c r="AL312" s="53">
        <f t="shared" si="102"/>
        <v>1241417700</v>
      </c>
      <c r="AM312" s="53">
        <f t="shared" si="102"/>
        <v>1317985200</v>
      </c>
      <c r="AN312" s="53" t="e">
        <f t="shared" si="102"/>
        <v>#REF!</v>
      </c>
    </row>
    <row r="313" spans="2:40">
      <c r="H313" s="53"/>
      <c r="I313" s="53"/>
      <c r="M313" s="189" t="e">
        <f>X302/H302</f>
        <v>#REF!</v>
      </c>
      <c r="N313" s="17" t="s">
        <v>201</v>
      </c>
      <c r="AC313" s="6"/>
      <c r="AH313" s="53">
        <f>AH308*90%</f>
        <v>2161566900</v>
      </c>
      <c r="AI313" s="53">
        <f t="shared" si="102"/>
        <v>2436430500</v>
      </c>
      <c r="AJ313" s="53">
        <f t="shared" si="102"/>
        <v>2586704400</v>
      </c>
      <c r="AK313" s="53">
        <f t="shared" si="102"/>
        <v>2746246500</v>
      </c>
      <c r="AL313" s="53">
        <f t="shared" si="102"/>
        <v>2586704400</v>
      </c>
      <c r="AM313" s="53">
        <f t="shared" si="102"/>
        <v>2746246500</v>
      </c>
      <c r="AN313" s="53" t="e">
        <f t="shared" si="102"/>
        <v>#REF!</v>
      </c>
    </row>
    <row r="314" spans="2:40">
      <c r="M314" s="189" t="e">
        <f>Y302/H302</f>
        <v>#REF!</v>
      </c>
      <c r="N314" s="17" t="s">
        <v>202</v>
      </c>
      <c r="S314" s="53"/>
      <c r="U314" s="190"/>
      <c r="V314" s="190"/>
      <c r="W314" s="190"/>
      <c r="X314" s="190"/>
      <c r="Y314" s="190"/>
      <c r="Z314" s="190"/>
      <c r="AA314" s="190"/>
    </row>
    <row r="315" spans="2:40">
      <c r="M315" s="189" t="e">
        <f>Z302/H302</f>
        <v>#REF!</v>
      </c>
      <c r="N315" s="17" t="s">
        <v>203</v>
      </c>
      <c r="U315" s="57"/>
      <c r="V315" s="57"/>
      <c r="W315" s="57"/>
      <c r="X315" s="57"/>
      <c r="Y315" s="57"/>
      <c r="Z315" s="57"/>
    </row>
    <row r="316" spans="2:40">
      <c r="M316" s="189" t="e">
        <f>AA302/H302</f>
        <v>#REF!</v>
      </c>
      <c r="N316" s="17" t="s">
        <v>204</v>
      </c>
    </row>
    <row r="318" spans="2:40">
      <c r="M318" s="46" t="e">
        <f t="shared" ref="M318:S319" si="103">M307/1.15</f>
        <v>#REF!</v>
      </c>
      <c r="N318" s="46" t="e">
        <f t="shared" si="103"/>
        <v>#REF!</v>
      </c>
      <c r="O318" s="46" t="e">
        <f t="shared" si="103"/>
        <v>#REF!</v>
      </c>
      <c r="P318" s="46" t="e">
        <f t="shared" si="103"/>
        <v>#REF!</v>
      </c>
      <c r="Q318" s="46" t="e">
        <f t="shared" si="103"/>
        <v>#REF!</v>
      </c>
      <c r="R318" s="46" t="e">
        <f t="shared" si="103"/>
        <v>#REF!</v>
      </c>
      <c r="S318" s="46" t="e">
        <f t="shared" si="103"/>
        <v>#REF!</v>
      </c>
    </row>
    <row r="319" spans="2:40">
      <c r="M319" s="46" t="e">
        <f t="shared" si="103"/>
        <v>#REF!</v>
      </c>
      <c r="N319" s="46" t="e">
        <f t="shared" si="103"/>
        <v>#REF!</v>
      </c>
      <c r="O319" s="46" t="e">
        <f t="shared" si="103"/>
        <v>#REF!</v>
      </c>
      <c r="P319" s="46" t="e">
        <f t="shared" si="103"/>
        <v>#REF!</v>
      </c>
      <c r="Q319" s="46" t="e">
        <f t="shared" si="103"/>
        <v>#REF!</v>
      </c>
      <c r="R319" s="46" t="e">
        <f t="shared" si="103"/>
        <v>#REF!</v>
      </c>
      <c r="S319" s="46" t="e">
        <f t="shared" si="103"/>
        <v>#REF!</v>
      </c>
    </row>
    <row r="329" spans="1:40" s="14" customFormat="1">
      <c r="A329" s="2"/>
      <c r="B329" s="2"/>
      <c r="C329" s="2"/>
      <c r="D329" s="2"/>
      <c r="E329" s="2"/>
      <c r="F329" s="2"/>
      <c r="G329" s="2"/>
      <c r="H329" s="24"/>
      <c r="I329" s="24"/>
      <c r="J329" s="24"/>
      <c r="K329" s="24"/>
      <c r="L329" s="24"/>
      <c r="M329" s="2"/>
      <c r="N329" s="2"/>
      <c r="O329" s="2"/>
      <c r="P329" s="2"/>
      <c r="Q329" s="2"/>
      <c r="R329" s="2"/>
      <c r="S329" s="2"/>
      <c r="T329" s="3"/>
      <c r="U329" s="2"/>
      <c r="V329" s="2"/>
      <c r="W329" s="2"/>
      <c r="X329" s="2"/>
      <c r="Y329" s="2"/>
      <c r="Z329" s="2"/>
      <c r="AA329" s="2"/>
      <c r="AB329" s="3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>
      <c r="H330" s="24"/>
      <c r="I330" s="24"/>
      <c r="J330" s="24"/>
      <c r="K330" s="194" t="s">
        <v>205</v>
      </c>
      <c r="L330" s="194"/>
      <c r="M330" s="195"/>
      <c r="N330" s="196" t="s">
        <v>206</v>
      </c>
      <c r="O330" s="197"/>
      <c r="P330" s="197"/>
    </row>
    <row r="331" spans="1:40">
      <c r="H331" s="24"/>
      <c r="I331" s="24"/>
      <c r="J331" s="24"/>
      <c r="K331" s="199" t="s">
        <v>207</v>
      </c>
      <c r="L331" s="199" t="s">
        <v>16</v>
      </c>
      <c r="M331" s="199" t="s">
        <v>17</v>
      </c>
      <c r="N331" s="200" t="s">
        <v>207</v>
      </c>
      <c r="O331" s="200" t="s">
        <v>16</v>
      </c>
      <c r="P331" s="200" t="s">
        <v>17</v>
      </c>
    </row>
    <row r="332" spans="1:40">
      <c r="H332" s="24"/>
      <c r="I332" s="24"/>
      <c r="J332" s="24"/>
      <c r="K332" s="201" t="s">
        <v>208</v>
      </c>
      <c r="L332" s="202">
        <v>101</v>
      </c>
      <c r="M332" s="202">
        <v>100</v>
      </c>
      <c r="N332" s="203" t="s">
        <v>13</v>
      </c>
      <c r="O332" s="204">
        <v>101</v>
      </c>
      <c r="P332" s="204">
        <v>100</v>
      </c>
    </row>
    <row r="333" spans="1:40">
      <c r="H333" s="24"/>
      <c r="I333" s="24"/>
      <c r="J333" s="24"/>
      <c r="K333" s="201"/>
      <c r="L333" s="202"/>
      <c r="M333" s="202"/>
      <c r="N333" s="203" t="s">
        <v>209</v>
      </c>
      <c r="O333" s="204">
        <v>100</v>
      </c>
      <c r="P333" s="204">
        <v>100</v>
      </c>
    </row>
    <row r="334" spans="1:40">
      <c r="H334" s="24"/>
      <c r="I334" s="24"/>
      <c r="J334" s="24"/>
      <c r="K334" s="205" t="s">
        <v>210</v>
      </c>
      <c r="L334" s="202">
        <v>103</v>
      </c>
      <c r="M334" s="202">
        <v>101</v>
      </c>
      <c r="N334" s="206" t="s">
        <v>211</v>
      </c>
      <c r="O334" s="204">
        <v>102</v>
      </c>
      <c r="P334" s="204">
        <v>102</v>
      </c>
    </row>
    <row r="335" spans="1:40">
      <c r="H335" s="24"/>
      <c r="I335" s="24"/>
      <c r="J335" s="24"/>
      <c r="K335" s="205"/>
      <c r="L335" s="202"/>
      <c r="M335" s="202"/>
      <c r="N335" s="206" t="s">
        <v>41</v>
      </c>
      <c r="O335" s="204">
        <v>108</v>
      </c>
      <c r="P335" s="204">
        <v>105</v>
      </c>
    </row>
    <row r="336" spans="1:40">
      <c r="H336" s="24"/>
      <c r="I336" s="24"/>
      <c r="J336" s="24"/>
      <c r="K336" s="201" t="s">
        <v>212</v>
      </c>
      <c r="L336" s="202">
        <v>101</v>
      </c>
      <c r="M336" s="202">
        <v>100</v>
      </c>
      <c r="N336" s="203" t="s">
        <v>212</v>
      </c>
      <c r="O336" s="204">
        <v>101</v>
      </c>
      <c r="P336" s="204">
        <v>101</v>
      </c>
    </row>
    <row r="337" spans="8:18">
      <c r="H337" s="24"/>
      <c r="I337" s="24"/>
      <c r="J337" s="24"/>
      <c r="K337" s="201" t="s">
        <v>213</v>
      </c>
      <c r="L337" s="202">
        <v>102</v>
      </c>
      <c r="M337" s="202">
        <v>103</v>
      </c>
      <c r="N337" s="203" t="s">
        <v>213</v>
      </c>
      <c r="O337" s="204">
        <v>104</v>
      </c>
      <c r="P337" s="204">
        <v>104</v>
      </c>
    </row>
    <row r="338" spans="8:18">
      <c r="H338" s="24"/>
      <c r="I338" s="207"/>
      <c r="J338" s="24"/>
      <c r="K338" s="201" t="s">
        <v>214</v>
      </c>
      <c r="L338" s="202">
        <v>100</v>
      </c>
      <c r="M338" s="202">
        <v>103</v>
      </c>
      <c r="N338" s="203" t="s">
        <v>214</v>
      </c>
      <c r="O338" s="204">
        <v>103</v>
      </c>
      <c r="P338" s="204">
        <v>103</v>
      </c>
    </row>
    <row r="339" spans="8:18">
      <c r="H339" s="24"/>
      <c r="I339" s="208"/>
      <c r="J339" s="24"/>
      <c r="K339" s="205" t="s">
        <v>215</v>
      </c>
      <c r="L339" s="202">
        <v>101</v>
      </c>
      <c r="M339" s="202">
        <v>104</v>
      </c>
      <c r="N339" s="206" t="s">
        <v>215</v>
      </c>
      <c r="O339" s="204">
        <v>104</v>
      </c>
      <c r="P339" s="204">
        <v>104</v>
      </c>
    </row>
    <row r="340" spans="8:18">
      <c r="H340" s="24"/>
      <c r="I340" s="24"/>
      <c r="J340" s="24"/>
      <c r="K340" s="201" t="s">
        <v>216</v>
      </c>
      <c r="L340" s="202">
        <v>100</v>
      </c>
      <c r="M340" s="202">
        <v>102</v>
      </c>
      <c r="N340" s="203" t="s">
        <v>217</v>
      </c>
      <c r="O340" s="204">
        <v>104</v>
      </c>
      <c r="P340" s="204">
        <v>104</v>
      </c>
    </row>
    <row r="341" spans="8:18">
      <c r="H341" s="24"/>
      <c r="I341" s="24"/>
      <c r="J341" s="24"/>
      <c r="K341" s="201" t="s">
        <v>218</v>
      </c>
      <c r="L341" s="202">
        <v>100</v>
      </c>
      <c r="M341" s="202">
        <v>102</v>
      </c>
      <c r="N341" s="203" t="s">
        <v>219</v>
      </c>
      <c r="O341" s="204">
        <v>105</v>
      </c>
      <c r="P341" s="204">
        <v>105</v>
      </c>
    </row>
    <row r="342" spans="8:18">
      <c r="H342" s="24"/>
      <c r="I342" s="24"/>
      <c r="J342" s="24"/>
      <c r="K342" s="24"/>
      <c r="L342" s="24"/>
      <c r="M342" s="24"/>
      <c r="N342" s="209"/>
      <c r="O342" s="24"/>
      <c r="P342" s="24"/>
      <c r="Q342" s="24"/>
    </row>
    <row r="343" spans="8:18">
      <c r="H343" s="24"/>
      <c r="I343" s="24"/>
      <c r="J343" s="24"/>
      <c r="K343" s="24"/>
      <c r="L343" s="24"/>
      <c r="M343" s="24"/>
      <c r="N343" s="209"/>
      <c r="O343" s="24"/>
      <c r="P343" s="24"/>
      <c r="Q343" s="24"/>
    </row>
    <row r="344" spans="8:18">
      <c r="H344" s="24"/>
      <c r="I344" s="24"/>
      <c r="J344" s="24"/>
      <c r="K344" s="24"/>
      <c r="L344" s="24"/>
      <c r="M344" s="24"/>
      <c r="N344" s="209"/>
      <c r="O344" s="24"/>
      <c r="P344" s="24"/>
      <c r="Q344" s="24"/>
    </row>
    <row r="345" spans="8:18">
      <c r="H345" s="24"/>
      <c r="I345" s="24"/>
      <c r="J345" s="24"/>
      <c r="K345" s="24"/>
      <c r="L345" s="24"/>
    </row>
    <row r="346" spans="8:18">
      <c r="L346" s="210" t="s">
        <v>220</v>
      </c>
      <c r="M346" s="17"/>
      <c r="N346" s="195" t="s">
        <v>221</v>
      </c>
      <c r="O346" s="211"/>
      <c r="P346" s="211"/>
    </row>
    <row r="347" spans="8:18">
      <c r="L347" s="17" t="s">
        <v>75</v>
      </c>
      <c r="M347" s="20">
        <v>1.08</v>
      </c>
      <c r="N347" s="212" t="s">
        <v>13</v>
      </c>
      <c r="O347" s="213" t="s">
        <v>222</v>
      </c>
      <c r="P347" s="214">
        <v>101</v>
      </c>
      <c r="Q347" s="18">
        <v>0.02</v>
      </c>
      <c r="R347" s="17" t="s">
        <v>21</v>
      </c>
    </row>
    <row r="348" spans="8:18">
      <c r="L348" s="17" t="s">
        <v>80</v>
      </c>
      <c r="M348" s="20">
        <v>0.9</v>
      </c>
      <c r="N348" s="212"/>
      <c r="O348" s="213" t="s">
        <v>223</v>
      </c>
      <c r="P348" s="214">
        <v>100</v>
      </c>
      <c r="Q348" s="18">
        <v>0.05</v>
      </c>
      <c r="R348" s="17" t="s">
        <v>26</v>
      </c>
    </row>
    <row r="349" spans="8:18">
      <c r="L349" s="17" t="s">
        <v>85</v>
      </c>
      <c r="M349" s="20">
        <v>1.1200000000000001</v>
      </c>
      <c r="N349" s="212" t="s">
        <v>5</v>
      </c>
      <c r="O349" s="213"/>
      <c r="P349" s="214">
        <v>101</v>
      </c>
      <c r="Q349" s="18">
        <v>0.05</v>
      </c>
      <c r="R349" s="17" t="s">
        <v>30</v>
      </c>
    </row>
    <row r="350" spans="8:18">
      <c r="L350" s="17" t="s">
        <v>90</v>
      </c>
      <c r="M350" s="20">
        <v>0.95</v>
      </c>
      <c r="N350" s="215" t="s">
        <v>6</v>
      </c>
      <c r="O350" s="213"/>
      <c r="P350" s="214">
        <v>101.25</v>
      </c>
      <c r="Q350" s="18">
        <v>0.05</v>
      </c>
      <c r="R350" s="17" t="s">
        <v>33</v>
      </c>
    </row>
    <row r="351" spans="8:18">
      <c r="L351" s="17" t="s">
        <v>91</v>
      </c>
      <c r="M351" s="20">
        <v>1.1000000000000001</v>
      </c>
      <c r="N351" s="215" t="s">
        <v>14</v>
      </c>
      <c r="O351" s="213" t="s">
        <v>222</v>
      </c>
      <c r="P351" s="214">
        <v>101.5</v>
      </c>
    </row>
    <row r="352" spans="8:18">
      <c r="L352" s="17" t="s">
        <v>92</v>
      </c>
      <c r="M352" s="74">
        <v>0.93</v>
      </c>
      <c r="N352" s="215"/>
      <c r="O352" s="213" t="s">
        <v>223</v>
      </c>
      <c r="P352" s="214">
        <v>101.5</v>
      </c>
    </row>
    <row r="353" spans="14:16">
      <c r="N353" s="216" t="s">
        <v>224</v>
      </c>
      <c r="O353" s="217"/>
      <c r="P353" s="218">
        <v>102</v>
      </c>
    </row>
    <row r="354" spans="14:16">
      <c r="N354" s="216">
        <v>18</v>
      </c>
      <c r="O354" s="217"/>
      <c r="P354" s="218">
        <v>102.5</v>
      </c>
    </row>
    <row r="355" spans="14:16">
      <c r="N355" s="216"/>
      <c r="O355" s="217" t="s">
        <v>225</v>
      </c>
      <c r="P355" s="218">
        <v>102.5</v>
      </c>
    </row>
    <row r="356" spans="14:16">
      <c r="N356" s="217" t="s">
        <v>226</v>
      </c>
      <c r="O356" s="217"/>
      <c r="P356" s="218">
        <v>102.25</v>
      </c>
    </row>
    <row r="357" spans="14:16">
      <c r="N357" s="216">
        <v>28</v>
      </c>
      <c r="O357" s="217"/>
      <c r="P357" s="218">
        <v>102.5</v>
      </c>
    </row>
    <row r="358" spans="14:16">
      <c r="N358" s="216"/>
      <c r="O358" s="217" t="s">
        <v>225</v>
      </c>
      <c r="P358" s="218">
        <v>102.5</v>
      </c>
    </row>
    <row r="359" spans="14:16">
      <c r="N359" s="217" t="s">
        <v>227</v>
      </c>
      <c r="O359" s="217" t="s">
        <v>16</v>
      </c>
      <c r="P359" s="218">
        <v>102</v>
      </c>
    </row>
    <row r="360" spans="14:16">
      <c r="N360" s="219"/>
      <c r="O360" s="202" t="s">
        <v>225</v>
      </c>
      <c r="P360" s="220">
        <v>102</v>
      </c>
    </row>
    <row r="361" spans="14:16">
      <c r="N361" s="219"/>
      <c r="O361" s="202"/>
      <c r="P361" s="202"/>
    </row>
  </sheetData>
  <mergeCells count="7">
    <mergeCell ref="U36:AA36"/>
    <mergeCell ref="AH36:AN36"/>
    <mergeCell ref="I26:J26"/>
    <mergeCell ref="I27:J27"/>
    <mergeCell ref="I28:J28"/>
    <mergeCell ref="C36:D36"/>
    <mergeCell ref="M36:S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AN381"/>
  <sheetViews>
    <sheetView topLeftCell="F36" zoomScale="85" zoomScaleNormal="80" workbookViewId="0">
      <pane ySplit="4" topLeftCell="A40" activePane="bottomLeft" state="frozen"/>
      <selection activeCell="C36" sqref="C36"/>
      <selection pane="bottomLeft" activeCell="AK48" sqref="AK48"/>
    </sheetView>
  </sheetViews>
  <sheetFormatPr defaultColWidth="9" defaultRowHeight="12.75"/>
  <cols>
    <col min="1" max="1" width="4.5703125" style="2" hidden="1" customWidth="1"/>
    <col min="2" max="2" width="4" style="2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6.7109375" style="2" customWidth="1"/>
    <col min="35" max="35" width="17.28515625" style="2" hidden="1" customWidth="1"/>
    <col min="36" max="36" width="18.140625" style="2" customWidth="1"/>
    <col min="37" max="37" width="17.140625" style="2" customWidth="1"/>
    <col min="38" max="38" width="16.28515625" style="2" customWidth="1"/>
    <col min="39" max="39" width="17.5703125" style="2" customWidth="1"/>
    <col min="40" max="40" width="18.140625" style="2" hidden="1" customWidth="1"/>
    <col min="41" max="16384" width="9" style="2"/>
  </cols>
  <sheetData>
    <row r="1" spans="3:40" ht="22.5">
      <c r="C1" s="1" t="s">
        <v>0</v>
      </c>
    </row>
    <row r="2" spans="3:40" ht="22.5" customHeight="1">
      <c r="C2" s="1" t="s">
        <v>1</v>
      </c>
    </row>
    <row r="3" spans="3:40" ht="22.5">
      <c r="C3" s="7" t="s">
        <v>238</v>
      </c>
      <c r="AN3" s="8" t="s">
        <v>4</v>
      </c>
    </row>
    <row r="4" spans="3:40" hidden="1">
      <c r="AI4" s="15"/>
      <c r="AJ4" s="15" t="s">
        <v>16</v>
      </c>
      <c r="AK4" s="15" t="s">
        <v>17</v>
      </c>
      <c r="AL4" s="2" t="s">
        <v>18</v>
      </c>
      <c r="AN4" s="16" t="s">
        <v>19</v>
      </c>
    </row>
    <row r="5" spans="3:40" hidden="1">
      <c r="C5" s="17" t="s">
        <v>22</v>
      </c>
      <c r="D5" s="17"/>
      <c r="E5" s="17"/>
      <c r="F5" s="17"/>
      <c r="G5" s="17"/>
      <c r="H5" s="17"/>
      <c r="I5" s="17"/>
      <c r="J5" s="20">
        <v>0.1</v>
      </c>
      <c r="AB5" s="2"/>
      <c r="AC5" s="3"/>
      <c r="AD5" s="3"/>
      <c r="AE5" s="3"/>
      <c r="AF5" s="3"/>
      <c r="AG5" s="3"/>
      <c r="AI5" s="15" t="s">
        <v>23</v>
      </c>
      <c r="AJ5" s="15">
        <v>109</v>
      </c>
      <c r="AK5" s="15">
        <v>105</v>
      </c>
      <c r="AN5" s="16" t="s">
        <v>24</v>
      </c>
    </row>
    <row r="6" spans="3:40" hidden="1">
      <c r="J6" s="21"/>
      <c r="AB6" s="2"/>
      <c r="AC6" s="3"/>
      <c r="AD6" s="3"/>
      <c r="AE6" s="3"/>
      <c r="AF6" s="22" t="s">
        <v>27</v>
      </c>
      <c r="AG6" s="23">
        <v>100</v>
      </c>
      <c r="AH6" s="24"/>
      <c r="AI6" s="25" t="s">
        <v>28</v>
      </c>
      <c r="AJ6" s="15">
        <v>108</v>
      </c>
      <c r="AK6" s="15">
        <v>104</v>
      </c>
      <c r="AN6" s="16" t="s">
        <v>29</v>
      </c>
    </row>
    <row r="7" spans="3:40" hidden="1">
      <c r="J7" s="21"/>
      <c r="AB7" s="2"/>
      <c r="AC7" s="3"/>
      <c r="AD7" s="3"/>
      <c r="AE7" s="3"/>
      <c r="AF7" s="3"/>
      <c r="AG7" s="3"/>
      <c r="AI7" s="15" t="s">
        <v>31</v>
      </c>
      <c r="AJ7" s="15">
        <v>107</v>
      </c>
      <c r="AK7" s="15">
        <v>103</v>
      </c>
      <c r="AN7" s="16" t="s">
        <v>32</v>
      </c>
    </row>
    <row r="8" spans="3:40" hidden="1">
      <c r="J8" s="21"/>
      <c r="AB8" s="2"/>
      <c r="AC8" s="3"/>
      <c r="AD8" s="3"/>
      <c r="AE8" s="3"/>
      <c r="AF8" s="3"/>
      <c r="AG8" s="3"/>
      <c r="AI8" s="15" t="s">
        <v>34</v>
      </c>
      <c r="AJ8" s="15">
        <v>106</v>
      </c>
      <c r="AK8" s="15">
        <v>101</v>
      </c>
      <c r="AN8" s="16" t="s">
        <v>35</v>
      </c>
    </row>
    <row r="9" spans="3:40" hidden="1">
      <c r="J9" s="21"/>
      <c r="X9" s="27" t="s">
        <v>36</v>
      </c>
      <c r="AA9" s="2" t="s">
        <v>37</v>
      </c>
      <c r="AB9" s="2"/>
      <c r="AC9" s="3"/>
      <c r="AD9" s="3"/>
      <c r="AE9" s="3"/>
      <c r="AF9" s="3"/>
      <c r="AG9" s="3"/>
      <c r="AI9" s="22" t="s">
        <v>27</v>
      </c>
      <c r="AJ9" s="15">
        <v>100</v>
      </c>
      <c r="AK9" s="15">
        <v>100</v>
      </c>
      <c r="AN9" s="16" t="s">
        <v>38</v>
      </c>
    </row>
    <row r="10" spans="3:40" hidden="1">
      <c r="J10" s="21"/>
      <c r="L10" s="28"/>
      <c r="V10" s="29" t="s">
        <v>39</v>
      </c>
      <c r="W10" s="30">
        <f t="shared" ref="W10:W28" si="0">Y10/$Y$29</f>
        <v>0</v>
      </c>
      <c r="X10" s="31">
        <v>101</v>
      </c>
      <c r="Y10" s="32">
        <f>COUNTIF($H$40:$H$318,X10)</f>
        <v>0</v>
      </c>
      <c r="Z10" s="33">
        <f t="shared" ref="Z10:Z28" si="1">X10*Y10</f>
        <v>0</v>
      </c>
      <c r="AA10" s="34">
        <v>113</v>
      </c>
      <c r="AB10" s="2"/>
      <c r="AC10" s="3"/>
      <c r="AD10" s="3"/>
      <c r="AE10" s="3"/>
      <c r="AF10" s="3"/>
      <c r="AG10" s="3"/>
      <c r="AH10" s="35"/>
      <c r="AI10" s="36" t="s">
        <v>40</v>
      </c>
      <c r="AJ10" s="15">
        <v>101</v>
      </c>
      <c r="AK10" s="15">
        <v>102</v>
      </c>
      <c r="AL10" s="37"/>
      <c r="AN10" s="16" t="s">
        <v>41</v>
      </c>
    </row>
    <row r="11" spans="3:40" hidden="1">
      <c r="J11" s="21"/>
      <c r="L11" s="38"/>
      <c r="O11" s="37"/>
      <c r="V11" s="39" t="s">
        <v>42</v>
      </c>
      <c r="W11" s="30">
        <f t="shared" si="0"/>
        <v>0</v>
      </c>
      <c r="X11" s="31">
        <v>66</v>
      </c>
      <c r="Y11" s="15">
        <f>COUNTIF($H$40:$H$318,X11)</f>
        <v>0</v>
      </c>
      <c r="Z11" s="33">
        <f t="shared" si="1"/>
        <v>0</v>
      </c>
      <c r="AA11" s="34">
        <v>78</v>
      </c>
      <c r="AB11" s="2"/>
      <c r="AC11" s="3"/>
      <c r="AD11" s="3"/>
      <c r="AE11" s="3"/>
      <c r="AF11" s="3"/>
      <c r="AG11" s="3"/>
      <c r="AH11" s="35"/>
      <c r="AI11" s="15" t="s">
        <v>43</v>
      </c>
      <c r="AJ11" s="15">
        <v>102</v>
      </c>
      <c r="AK11" s="15">
        <v>106</v>
      </c>
      <c r="AL11" s="37"/>
      <c r="AN11" s="16" t="s">
        <v>44</v>
      </c>
    </row>
    <row r="12" spans="3:40" hidden="1">
      <c r="J12" s="21"/>
      <c r="V12" s="39" t="s">
        <v>45</v>
      </c>
      <c r="W12" s="30">
        <f t="shared" si="0"/>
        <v>0</v>
      </c>
      <c r="X12" s="31">
        <v>52</v>
      </c>
      <c r="Y12" s="15">
        <f>COUNTIF($H$40:$H$318,X12)</f>
        <v>0</v>
      </c>
      <c r="Z12" s="33">
        <f t="shared" si="1"/>
        <v>0</v>
      </c>
      <c r="AA12" s="34">
        <v>60</v>
      </c>
      <c r="AB12" s="2"/>
      <c r="AC12" s="3"/>
      <c r="AD12" s="3"/>
      <c r="AE12" s="3"/>
      <c r="AF12" s="3"/>
      <c r="AG12" s="3"/>
      <c r="AH12" s="35"/>
      <c r="AI12" s="15" t="s">
        <v>46</v>
      </c>
      <c r="AJ12" s="15">
        <v>103</v>
      </c>
      <c r="AK12" s="15">
        <v>107</v>
      </c>
      <c r="AL12" s="37"/>
      <c r="AN12" s="16" t="s">
        <v>47</v>
      </c>
    </row>
    <row r="13" spans="3:40" hidden="1">
      <c r="J13" s="21"/>
      <c r="V13" s="39" t="s">
        <v>48</v>
      </c>
      <c r="W13" s="30">
        <f t="shared" si="0"/>
        <v>0</v>
      </c>
      <c r="X13" s="31">
        <v>63</v>
      </c>
      <c r="Y13" s="15">
        <f>COUNTIF($H$40:$H$318,X13)/2</f>
        <v>0</v>
      </c>
      <c r="Z13" s="33">
        <f t="shared" si="1"/>
        <v>0</v>
      </c>
      <c r="AA13" s="34">
        <v>74</v>
      </c>
      <c r="AB13" s="2"/>
      <c r="AC13" s="3"/>
      <c r="AD13" s="3"/>
      <c r="AE13" s="3"/>
      <c r="AF13" s="3"/>
      <c r="AG13" s="3"/>
      <c r="AH13" s="35"/>
      <c r="AI13" s="15" t="s">
        <v>11</v>
      </c>
      <c r="AJ13" s="15">
        <v>104</v>
      </c>
      <c r="AK13" s="15">
        <v>108</v>
      </c>
      <c r="AL13" s="37"/>
      <c r="AN13" s="16" t="s">
        <v>49</v>
      </c>
    </row>
    <row r="14" spans="3:40" hidden="1">
      <c r="J14" s="21"/>
      <c r="V14" s="39" t="s">
        <v>50</v>
      </c>
      <c r="W14" s="30">
        <f t="shared" si="0"/>
        <v>0</v>
      </c>
      <c r="X14" s="31">
        <v>57</v>
      </c>
      <c r="Y14" s="15">
        <f>COUNTIF($H$40:$H$318,X14)</f>
        <v>0</v>
      </c>
      <c r="Z14" s="33">
        <f t="shared" si="1"/>
        <v>0</v>
      </c>
      <c r="AA14" s="34">
        <v>67</v>
      </c>
      <c r="AB14" s="2"/>
      <c r="AC14" s="3"/>
      <c r="AD14" s="3"/>
      <c r="AE14" s="3"/>
      <c r="AF14" s="3"/>
      <c r="AG14" s="3"/>
      <c r="AH14" s="35"/>
      <c r="AI14" s="15" t="s">
        <v>12</v>
      </c>
      <c r="AJ14" s="15">
        <v>105</v>
      </c>
      <c r="AK14" s="15">
        <v>109</v>
      </c>
      <c r="AL14" s="37"/>
      <c r="AN14" s="16" t="s">
        <v>51</v>
      </c>
    </row>
    <row r="15" spans="3:40" hidden="1">
      <c r="J15" s="21"/>
      <c r="V15" s="39" t="s">
        <v>52</v>
      </c>
      <c r="W15" s="30">
        <f t="shared" si="0"/>
        <v>0</v>
      </c>
      <c r="X15" s="31">
        <v>63</v>
      </c>
      <c r="Y15" s="15">
        <f>COUNTIF($H$40:$H$318,X15)/2</f>
        <v>0</v>
      </c>
      <c r="Z15" s="33">
        <f t="shared" si="1"/>
        <v>0</v>
      </c>
      <c r="AA15" s="34">
        <v>71</v>
      </c>
      <c r="AB15" s="2"/>
      <c r="AC15" s="3"/>
      <c r="AD15" s="3"/>
      <c r="AE15" s="3"/>
      <c r="AF15" s="3"/>
      <c r="AG15" s="3"/>
      <c r="AH15" s="35"/>
      <c r="AL15" s="37"/>
      <c r="AN15" s="16" t="s">
        <v>53</v>
      </c>
    </row>
    <row r="16" spans="3:40" hidden="1">
      <c r="J16" s="21"/>
      <c r="V16" s="40" t="s">
        <v>54</v>
      </c>
      <c r="W16" s="41">
        <f t="shared" si="0"/>
        <v>0</v>
      </c>
      <c r="X16" s="31">
        <v>85</v>
      </c>
      <c r="Y16" s="32">
        <f>COUNTIF($H$40:$H$318,X16)</f>
        <v>0</v>
      </c>
      <c r="Z16" s="33">
        <f t="shared" si="1"/>
        <v>0</v>
      </c>
      <c r="AA16" s="34">
        <v>97</v>
      </c>
      <c r="AB16" s="2"/>
      <c r="AC16" s="3"/>
      <c r="AD16" s="3"/>
      <c r="AE16" s="3"/>
      <c r="AF16" s="3"/>
      <c r="AG16" s="3"/>
      <c r="AH16" s="35"/>
      <c r="AL16" s="37"/>
      <c r="AN16" s="16" t="s">
        <v>55</v>
      </c>
    </row>
    <row r="17" spans="3:40" hidden="1">
      <c r="J17" s="21"/>
      <c r="V17" s="39" t="s">
        <v>56</v>
      </c>
      <c r="W17" s="30">
        <f t="shared" si="0"/>
        <v>0.1015531660692951</v>
      </c>
      <c r="X17" s="31">
        <v>74</v>
      </c>
      <c r="Y17" s="42">
        <f>COUNTIF($H$40:$H$318,X17)/3</f>
        <v>28.333333333333332</v>
      </c>
      <c r="Z17" s="33">
        <f t="shared" si="1"/>
        <v>2096.6666666666665</v>
      </c>
      <c r="AA17" s="34">
        <v>85</v>
      </c>
      <c r="AB17" s="2"/>
      <c r="AC17" s="3"/>
      <c r="AD17" s="3"/>
      <c r="AE17" s="3"/>
      <c r="AF17" s="3"/>
      <c r="AG17" s="3"/>
      <c r="AH17" s="35"/>
      <c r="AL17" s="37"/>
      <c r="AN17" s="16" t="s">
        <v>57</v>
      </c>
    </row>
    <row r="18" spans="3:40" hidden="1">
      <c r="I18" s="43">
        <v>23794050</v>
      </c>
      <c r="J18" s="21"/>
      <c r="V18" s="39" t="s">
        <v>58</v>
      </c>
      <c r="W18" s="30">
        <f t="shared" si="0"/>
        <v>9.8566308243727599E-2</v>
      </c>
      <c r="X18" s="31">
        <v>90</v>
      </c>
      <c r="Y18" s="44">
        <f>COUNTIF($H$40:$H$318,X18)/4</f>
        <v>27.5</v>
      </c>
      <c r="Z18" s="33">
        <f t="shared" si="1"/>
        <v>2475</v>
      </c>
      <c r="AA18" s="34">
        <v>101</v>
      </c>
      <c r="AB18" s="2"/>
      <c r="AC18" s="3"/>
      <c r="AD18" s="3"/>
      <c r="AE18" s="3"/>
      <c r="AF18" s="3"/>
      <c r="AG18" s="3"/>
      <c r="AH18" s="35"/>
      <c r="AI18" s="45"/>
      <c r="AL18" s="37"/>
      <c r="AN18" s="16" t="s">
        <v>59</v>
      </c>
    </row>
    <row r="19" spans="3:40" hidden="1">
      <c r="I19" s="43">
        <f>I18+(I18*5%)</f>
        <v>24983752.5</v>
      </c>
      <c r="J19" s="21"/>
      <c r="V19" s="39" t="s">
        <v>60</v>
      </c>
      <c r="W19" s="30">
        <f t="shared" si="0"/>
        <v>9.8566308243727599E-2</v>
      </c>
      <c r="X19" s="31">
        <v>90</v>
      </c>
      <c r="Y19" s="44">
        <f>COUNTIF($H$40:$H$318,X19)/4</f>
        <v>27.5</v>
      </c>
      <c r="Z19" s="33">
        <f t="shared" si="1"/>
        <v>2475</v>
      </c>
      <c r="AA19" s="34">
        <v>101</v>
      </c>
      <c r="AB19" s="2"/>
      <c r="AC19" s="3"/>
      <c r="AD19" s="3"/>
      <c r="AE19" s="3"/>
      <c r="AF19" s="3"/>
      <c r="AG19" s="3"/>
      <c r="AL19" s="37"/>
      <c r="AN19" s="16" t="s">
        <v>61</v>
      </c>
    </row>
    <row r="20" spans="3:40" hidden="1">
      <c r="I20" s="43">
        <f>I18+(I18*11.112%)</f>
        <v>26438044.835999999</v>
      </c>
      <c r="J20" s="21"/>
      <c r="V20" s="39" t="s">
        <v>62</v>
      </c>
      <c r="W20" s="30">
        <f t="shared" si="0"/>
        <v>9.8566308243727599E-2</v>
      </c>
      <c r="X20" s="31">
        <v>90</v>
      </c>
      <c r="Y20" s="44">
        <f>COUNTIF($H$40:$H$318,X20)/4</f>
        <v>27.5</v>
      </c>
      <c r="Z20" s="33">
        <f t="shared" si="1"/>
        <v>2475</v>
      </c>
      <c r="AA20" s="34">
        <v>101</v>
      </c>
      <c r="AB20" s="2"/>
      <c r="AC20" s="3"/>
      <c r="AD20" s="3"/>
      <c r="AE20" s="3"/>
      <c r="AF20" s="3"/>
      <c r="AG20" s="3"/>
      <c r="AL20" s="37"/>
      <c r="AN20" s="16" t="s">
        <v>63</v>
      </c>
    </row>
    <row r="21" spans="3:40" hidden="1">
      <c r="J21" s="21"/>
      <c r="V21" s="39" t="s">
        <v>64</v>
      </c>
      <c r="W21" s="30">
        <f t="shared" si="0"/>
        <v>9.8566308243727599E-2</v>
      </c>
      <c r="X21" s="31">
        <v>90</v>
      </c>
      <c r="Y21" s="44">
        <f>COUNTIF($H$40:$H$318,X21)/4</f>
        <v>27.5</v>
      </c>
      <c r="Z21" s="33">
        <f t="shared" si="1"/>
        <v>2475</v>
      </c>
      <c r="AA21" s="34">
        <v>101</v>
      </c>
      <c r="AB21" s="2"/>
      <c r="AC21" s="3"/>
      <c r="AD21" s="3"/>
      <c r="AE21" s="3"/>
      <c r="AF21" s="3"/>
      <c r="AG21" s="3"/>
      <c r="AL21" s="37"/>
      <c r="AN21" s="16" t="s">
        <v>65</v>
      </c>
    </row>
    <row r="22" spans="3:40" hidden="1">
      <c r="J22" s="21"/>
      <c r="S22" s="46"/>
      <c r="U22" s="23" t="s">
        <v>66</v>
      </c>
      <c r="V22" s="39" t="s">
        <v>67</v>
      </c>
      <c r="W22" s="30">
        <f t="shared" si="0"/>
        <v>0.1015531660692951</v>
      </c>
      <c r="X22" s="31">
        <v>74</v>
      </c>
      <c r="Y22" s="42">
        <f>COUNTIF($H$40:$H$318,X22)/3</f>
        <v>28.333333333333332</v>
      </c>
      <c r="Z22" s="33">
        <f t="shared" si="1"/>
        <v>2096.6666666666665</v>
      </c>
      <c r="AA22" s="34">
        <v>85</v>
      </c>
      <c r="AC22" s="3"/>
      <c r="AD22" s="3"/>
      <c r="AE22" s="3"/>
      <c r="AF22" s="3"/>
      <c r="AG22" s="3"/>
      <c r="AH22" s="14" t="s">
        <v>68</v>
      </c>
      <c r="AL22" s="37"/>
      <c r="AN22" s="16" t="s">
        <v>69</v>
      </c>
    </row>
    <row r="23" spans="3:40" hidden="1">
      <c r="J23" s="21"/>
      <c r="S23" s="46"/>
      <c r="U23" s="23" t="s">
        <v>66</v>
      </c>
      <c r="V23" s="29" t="s">
        <v>70</v>
      </c>
      <c r="W23" s="30">
        <f t="shared" si="0"/>
        <v>0</v>
      </c>
      <c r="X23" s="47">
        <v>51</v>
      </c>
      <c r="Y23" s="15">
        <f>COUNTIF($H$40:$H$318,X23)</f>
        <v>0</v>
      </c>
      <c r="Z23" s="33">
        <f t="shared" si="1"/>
        <v>0</v>
      </c>
      <c r="AA23" s="34">
        <v>60</v>
      </c>
      <c r="AC23" s="3"/>
      <c r="AD23" s="3"/>
      <c r="AE23" s="3"/>
      <c r="AF23" s="3"/>
      <c r="AG23" s="3"/>
      <c r="AH23" s="17" t="s">
        <v>71</v>
      </c>
      <c r="AL23" s="37"/>
    </row>
    <row r="24" spans="3:40" hidden="1">
      <c r="J24" s="48"/>
      <c r="U24" s="23" t="s">
        <v>66</v>
      </c>
      <c r="V24" s="49" t="s">
        <v>72</v>
      </c>
      <c r="W24" s="30">
        <f t="shared" si="0"/>
        <v>0.1003584229390681</v>
      </c>
      <c r="X24" s="47">
        <v>156</v>
      </c>
      <c r="Y24" s="32">
        <f>COUNTIF($H$40:$H$318,X24)</f>
        <v>28</v>
      </c>
      <c r="Z24" s="33">
        <f t="shared" si="1"/>
        <v>4368</v>
      </c>
      <c r="AA24" s="34">
        <v>175</v>
      </c>
      <c r="AC24" s="3"/>
      <c r="AD24" s="3"/>
      <c r="AE24" s="3"/>
      <c r="AF24" s="3"/>
      <c r="AG24" s="3"/>
      <c r="AH24" s="17" t="s">
        <v>73</v>
      </c>
      <c r="AL24" s="37"/>
    </row>
    <row r="25" spans="3:40" hidden="1">
      <c r="J25" s="21"/>
      <c r="S25" s="46"/>
      <c r="U25" s="23" t="s">
        <v>66</v>
      </c>
      <c r="V25" s="50" t="s">
        <v>74</v>
      </c>
      <c r="W25" s="41">
        <f t="shared" si="0"/>
        <v>0.1015531660692951</v>
      </c>
      <c r="X25" s="47">
        <v>74</v>
      </c>
      <c r="Y25" s="51">
        <f>COUNTIF($H$40:$H$318,X25)/3</f>
        <v>28.333333333333332</v>
      </c>
      <c r="Z25" s="33">
        <f t="shared" si="1"/>
        <v>2096.6666666666665</v>
      </c>
      <c r="AA25" s="34">
        <v>85</v>
      </c>
      <c r="AC25" s="3"/>
      <c r="AD25" s="3"/>
      <c r="AE25" s="3"/>
      <c r="AF25" s="3"/>
      <c r="AG25" s="3"/>
      <c r="AH25" s="17">
        <v>19</v>
      </c>
      <c r="AI25" s="20">
        <v>1.06</v>
      </c>
      <c r="AJ25" s="17">
        <v>1</v>
      </c>
      <c r="AK25" s="17" t="s">
        <v>75</v>
      </c>
      <c r="AL25" s="37"/>
    </row>
    <row r="26" spans="3:40" hidden="1">
      <c r="C26" s="52"/>
      <c r="D26" s="52"/>
      <c r="E26" s="52"/>
      <c r="F26" s="52"/>
      <c r="G26" s="52"/>
      <c r="H26" s="52"/>
      <c r="I26" s="648">
        <v>0</v>
      </c>
      <c r="J26" s="649"/>
      <c r="K26" s="45" t="s">
        <v>76</v>
      </c>
      <c r="L26" s="2" t="s">
        <v>77</v>
      </c>
      <c r="M26" s="53" t="e">
        <f>M330</f>
        <v>#REF!</v>
      </c>
      <c r="N26" s="54" t="e">
        <f>M26/M27</f>
        <v>#REF!</v>
      </c>
      <c r="S26" s="46"/>
      <c r="U26" s="23" t="s">
        <v>66</v>
      </c>
      <c r="V26" s="49" t="s">
        <v>78</v>
      </c>
      <c r="W26" s="30">
        <f t="shared" si="0"/>
        <v>0.1003584229390681</v>
      </c>
      <c r="X26" s="47">
        <v>120</v>
      </c>
      <c r="Y26" s="15">
        <f>COUNTIF($H$40:$H$318,X26)</f>
        <v>28</v>
      </c>
      <c r="Z26" s="33">
        <f t="shared" si="1"/>
        <v>3360</v>
      </c>
      <c r="AA26" s="34">
        <v>138</v>
      </c>
      <c r="AC26" s="3"/>
      <c r="AD26" s="3"/>
      <c r="AE26" s="3"/>
      <c r="AF26" s="3"/>
      <c r="AG26" s="3"/>
      <c r="AH26" s="55" t="s">
        <v>79</v>
      </c>
      <c r="AI26" s="20">
        <v>0.93</v>
      </c>
      <c r="AJ26" s="17">
        <v>2</v>
      </c>
      <c r="AK26" s="17" t="s">
        <v>80</v>
      </c>
      <c r="AL26" s="37"/>
      <c r="AN26" s="45"/>
    </row>
    <row r="27" spans="3:40" hidden="1">
      <c r="C27" s="52" t="s">
        <v>81</v>
      </c>
      <c r="D27" s="52"/>
      <c r="E27" s="52"/>
      <c r="F27" s="52"/>
      <c r="G27" s="52"/>
      <c r="H27" s="52"/>
      <c r="I27" s="650">
        <v>26438045</v>
      </c>
      <c r="J27" s="651"/>
      <c r="K27" s="45" t="s">
        <v>76</v>
      </c>
      <c r="L27" s="17" t="s">
        <v>82</v>
      </c>
      <c r="M27" s="56" t="e">
        <f>M332</f>
        <v>#REF!</v>
      </c>
      <c r="N27" s="57"/>
      <c r="O27" s="58" t="e">
        <f>M27*95%</f>
        <v>#REF!</v>
      </c>
      <c r="Q27" s="53"/>
      <c r="R27" s="53"/>
      <c r="S27" s="53"/>
      <c r="T27" s="59"/>
      <c r="U27" s="23" t="s">
        <v>83</v>
      </c>
      <c r="V27" s="49" t="s">
        <v>84</v>
      </c>
      <c r="W27" s="30">
        <f t="shared" si="0"/>
        <v>0.1003584229390681</v>
      </c>
      <c r="X27" s="47">
        <v>112</v>
      </c>
      <c r="Y27" s="15">
        <f>COUNTIF($H$40:$H$318,X27)</f>
        <v>28</v>
      </c>
      <c r="Z27" s="33">
        <f t="shared" si="1"/>
        <v>3136</v>
      </c>
      <c r="AA27" s="34">
        <v>132</v>
      </c>
      <c r="AB27" s="59"/>
      <c r="AC27" s="59"/>
      <c r="AD27" s="59"/>
      <c r="AE27" s="59"/>
      <c r="AF27" s="59"/>
      <c r="AG27" s="59"/>
      <c r="AH27" s="55">
        <v>21</v>
      </c>
      <c r="AI27" s="20">
        <v>1.1000000000000001</v>
      </c>
      <c r="AJ27" s="17">
        <v>3</v>
      </c>
      <c r="AK27" s="17" t="s">
        <v>85</v>
      </c>
      <c r="AL27" s="37"/>
      <c r="AN27" s="45"/>
    </row>
    <row r="28" spans="3:40" hidden="1">
      <c r="C28" s="60" t="s">
        <v>86</v>
      </c>
      <c r="D28" s="61"/>
      <c r="E28" s="61"/>
      <c r="F28" s="62"/>
      <c r="G28" s="62"/>
      <c r="H28" s="52"/>
      <c r="I28" s="652">
        <f>COUNT(B40:B320)</f>
        <v>279</v>
      </c>
      <c r="J28" s="653"/>
      <c r="K28" s="2" t="s">
        <v>87</v>
      </c>
      <c r="L28" s="2" t="s">
        <v>88</v>
      </c>
      <c r="M28" s="53" t="e">
        <f>M336</f>
        <v>#REF!</v>
      </c>
      <c r="N28" s="54" t="e">
        <f>M28/M27</f>
        <v>#REF!</v>
      </c>
      <c r="U28" s="23" t="s">
        <v>83</v>
      </c>
      <c r="V28" s="63" t="s">
        <v>89</v>
      </c>
      <c r="W28" s="30">
        <f t="shared" si="0"/>
        <v>0</v>
      </c>
      <c r="X28" s="47">
        <v>70</v>
      </c>
      <c r="Y28" s="15">
        <f>COUNTIF($H$40:$H$318,X28)</f>
        <v>0</v>
      </c>
      <c r="Z28" s="33">
        <f t="shared" si="1"/>
        <v>0</v>
      </c>
      <c r="AA28" s="34">
        <v>81</v>
      </c>
      <c r="AC28" s="3"/>
      <c r="AD28" s="3"/>
      <c r="AE28" s="3"/>
      <c r="AF28" s="3"/>
      <c r="AG28" s="3"/>
      <c r="AH28" s="55">
        <v>22</v>
      </c>
      <c r="AI28" s="20">
        <v>0.97</v>
      </c>
      <c r="AJ28" s="17">
        <v>4</v>
      </c>
      <c r="AK28" s="17" t="s">
        <v>90</v>
      </c>
      <c r="AL28" s="37"/>
      <c r="AN28" s="45"/>
    </row>
    <row r="29" spans="3:40" hidden="1">
      <c r="C29" s="64"/>
      <c r="D29" s="64"/>
      <c r="E29" s="64"/>
      <c r="F29" s="64"/>
      <c r="G29" s="64"/>
      <c r="H29" s="64"/>
      <c r="I29" s="65"/>
      <c r="J29" s="65"/>
      <c r="W29" s="66">
        <f>SUM(W10:W28)</f>
        <v>1</v>
      </c>
      <c r="X29" s="67">
        <f>SUM(X10:X28)</f>
        <v>1578</v>
      </c>
      <c r="Y29" s="68">
        <f>SUM(Y10:Y28)</f>
        <v>279</v>
      </c>
      <c r="Z29" s="69">
        <f>SUM(Z10:Z28)</f>
        <v>27054</v>
      </c>
      <c r="AA29" s="43">
        <f>SUM(AA10:AA28)</f>
        <v>1805</v>
      </c>
      <c r="AC29" s="3"/>
      <c r="AD29" s="3"/>
      <c r="AE29" s="3"/>
      <c r="AF29" s="3"/>
      <c r="AG29" s="3"/>
      <c r="AH29" s="55">
        <v>1</v>
      </c>
      <c r="AI29" s="20">
        <v>1.08</v>
      </c>
      <c r="AJ29" s="17">
        <v>5</v>
      </c>
      <c r="AK29" s="17" t="s">
        <v>91</v>
      </c>
      <c r="AL29" s="70"/>
      <c r="AN29" s="45"/>
    </row>
    <row r="30" spans="3:40" hidden="1">
      <c r="C30" s="71" t="s">
        <v>4</v>
      </c>
      <c r="D30" s="71"/>
      <c r="E30" s="71"/>
      <c r="F30" s="71"/>
      <c r="G30" s="71"/>
      <c r="H30" s="71"/>
      <c r="I30" s="72"/>
      <c r="J30" s="73">
        <v>0.01</v>
      </c>
      <c r="M30" s="57">
        <f>[42]HPP!$G$18</f>
        <v>0.41727741322426332</v>
      </c>
      <c r="U30" s="24"/>
      <c r="V30" s="24"/>
      <c r="W30" s="24"/>
      <c r="X30" s="24"/>
      <c r="AC30" s="3"/>
      <c r="AD30" s="3"/>
      <c r="AE30" s="3"/>
      <c r="AF30" s="3"/>
      <c r="AG30" s="3"/>
      <c r="AH30" s="55">
        <v>2</v>
      </c>
      <c r="AI30" s="74">
        <v>0.95</v>
      </c>
      <c r="AJ30" s="17">
        <v>6</v>
      </c>
      <c r="AK30" s="17" t="s">
        <v>92</v>
      </c>
      <c r="AN30" s="45"/>
    </row>
    <row r="31" spans="3:40" hidden="1">
      <c r="C31" s="75"/>
      <c r="D31" s="75"/>
      <c r="E31" s="75"/>
      <c r="F31" s="75"/>
      <c r="G31" s="75"/>
      <c r="H31" s="75"/>
      <c r="I31" s="76"/>
      <c r="J31" s="76"/>
      <c r="U31" s="24"/>
      <c r="V31" s="24"/>
      <c r="W31" s="24"/>
      <c r="X31" s="24"/>
      <c r="AC31" s="3"/>
      <c r="AD31" s="3"/>
      <c r="AE31" s="3"/>
      <c r="AF31" s="3"/>
      <c r="AG31" s="3"/>
      <c r="AH31" s="24"/>
      <c r="AI31" s="77" t="s">
        <v>93</v>
      </c>
      <c r="AJ31" s="24"/>
    </row>
    <row r="32" spans="3:40" hidden="1">
      <c r="C32" s="52" t="s">
        <v>94</v>
      </c>
      <c r="D32" s="52"/>
      <c r="E32" s="52"/>
      <c r="F32" s="52"/>
      <c r="G32" s="52"/>
      <c r="H32" s="78">
        <v>1</v>
      </c>
      <c r="I32" s="79">
        <f>J32/$I$28</f>
        <v>0</v>
      </c>
      <c r="J32" s="80">
        <f>COUNTIF(AE41:AE321,H32)</f>
        <v>0</v>
      </c>
      <c r="K32" s="2" t="s">
        <v>87</v>
      </c>
      <c r="M32" s="2" t="s">
        <v>95</v>
      </c>
      <c r="N32" s="21">
        <v>0.2</v>
      </c>
      <c r="O32" s="2" t="s">
        <v>95</v>
      </c>
      <c r="P32" s="21">
        <v>0.2</v>
      </c>
      <c r="S32" s="35"/>
      <c r="U32" s="81" t="s">
        <v>96</v>
      </c>
      <c r="V32" s="81"/>
      <c r="W32" s="81"/>
      <c r="X32" s="82">
        <f>MIN(AF41:AF321)</f>
        <v>0</v>
      </c>
      <c r="Y32" s="82"/>
      <c r="Z32" s="82"/>
      <c r="AA32" s="82" t="e">
        <f>MIN(#REF!)</f>
        <v>#REF!</v>
      </c>
      <c r="AC32" s="3"/>
      <c r="AD32" s="3"/>
      <c r="AE32" s="3"/>
      <c r="AF32" s="3"/>
      <c r="AG32" s="3"/>
      <c r="AI32" s="83"/>
    </row>
    <row r="33" spans="1:40" hidden="1">
      <c r="C33" s="52" t="s">
        <v>97</v>
      </c>
      <c r="D33" s="52"/>
      <c r="E33" s="52"/>
      <c r="F33" s="52"/>
      <c r="G33" s="52"/>
      <c r="H33" s="78">
        <v>2</v>
      </c>
      <c r="I33" s="79">
        <f>J33/$I$28</f>
        <v>0</v>
      </c>
      <c r="J33" s="80"/>
      <c r="K33" s="2" t="s">
        <v>87</v>
      </c>
      <c r="M33" s="2" t="s">
        <v>98</v>
      </c>
      <c r="N33" s="21">
        <v>0</v>
      </c>
      <c r="O33" s="2" t="s">
        <v>98</v>
      </c>
      <c r="P33" s="21">
        <v>0</v>
      </c>
      <c r="S33" s="35"/>
      <c r="U33" s="52" t="s">
        <v>99</v>
      </c>
      <c r="V33" s="52"/>
      <c r="W33" s="52"/>
      <c r="X33" s="82">
        <f>MAX(AF41:AF321)</f>
        <v>0</v>
      </c>
      <c r="Y33" s="82"/>
      <c r="Z33" s="82"/>
      <c r="AA33" s="82" t="e">
        <f>MAX(#REF!)</f>
        <v>#REF!</v>
      </c>
      <c r="AC33" s="3"/>
      <c r="AD33" s="3"/>
      <c r="AE33" s="3"/>
      <c r="AF33" s="3"/>
      <c r="AG33" s="3"/>
      <c r="AI33" s="83"/>
    </row>
    <row r="34" spans="1:40" hidden="1">
      <c r="C34" s="60" t="s">
        <v>100</v>
      </c>
      <c r="D34" s="61"/>
      <c r="E34" s="61"/>
      <c r="F34" s="62"/>
      <c r="G34" s="62"/>
      <c r="H34" s="78">
        <v>3</v>
      </c>
      <c r="I34" s="79">
        <f>J34/$I$28</f>
        <v>0</v>
      </c>
      <c r="J34" s="80">
        <f>COUNTIF(AE41:AE321,H34)</f>
        <v>0</v>
      </c>
      <c r="K34" s="2" t="s">
        <v>87</v>
      </c>
      <c r="M34" s="2" t="s">
        <v>100</v>
      </c>
      <c r="N34" s="21">
        <v>0.1</v>
      </c>
      <c r="O34" s="2" t="s">
        <v>100</v>
      </c>
      <c r="P34" s="21">
        <v>0.1</v>
      </c>
      <c r="R34" s="85"/>
      <c r="S34" s="35"/>
      <c r="U34" s="52" t="s">
        <v>101</v>
      </c>
      <c r="V34" s="52"/>
      <c r="W34" s="52"/>
      <c r="X34" s="82" t="e">
        <f>AVERAGE(AF41:AF321)</f>
        <v>#DIV/0!</v>
      </c>
      <c r="Y34" s="82" t="e">
        <f>W259-W60</f>
        <v>#REF!</v>
      </c>
      <c r="Z34" s="82"/>
      <c r="AA34" s="82" t="e">
        <f>AVERAGE(#REF!)</f>
        <v>#REF!</v>
      </c>
      <c r="AC34" s="3"/>
      <c r="AD34" s="3"/>
      <c r="AE34" s="3"/>
      <c r="AF34" s="3"/>
      <c r="AG34" s="3"/>
      <c r="AI34" s="83"/>
      <c r="AN34" s="43"/>
    </row>
    <row r="35" spans="1:40">
      <c r="AN35" s="4"/>
    </row>
    <row r="36" spans="1:40" s="4" customFormat="1" ht="25.5">
      <c r="A36" s="86"/>
      <c r="B36" s="87"/>
      <c r="C36" s="654" t="s">
        <v>102</v>
      </c>
      <c r="D36" s="655"/>
      <c r="E36" s="88"/>
      <c r="F36" s="87" t="s">
        <v>103</v>
      </c>
      <c r="G36" s="87" t="s">
        <v>104</v>
      </c>
      <c r="H36" s="87" t="s">
        <v>105</v>
      </c>
      <c r="I36" s="87" t="s">
        <v>106</v>
      </c>
      <c r="J36" s="87" t="s">
        <v>107</v>
      </c>
      <c r="K36" s="87" t="s">
        <v>108</v>
      </c>
      <c r="L36" s="87" t="s">
        <v>109</v>
      </c>
      <c r="M36" s="656"/>
      <c r="N36" s="656"/>
      <c r="O36" s="656"/>
      <c r="P36" s="656"/>
      <c r="Q36" s="656"/>
      <c r="R36" s="656"/>
      <c r="S36" s="655"/>
      <c r="T36" s="89"/>
      <c r="U36" s="656" t="s">
        <v>110</v>
      </c>
      <c r="V36" s="656"/>
      <c r="W36" s="656"/>
      <c r="X36" s="656"/>
      <c r="Y36" s="656"/>
      <c r="Z36" s="656"/>
      <c r="AA36" s="655"/>
      <c r="AB36" s="89"/>
      <c r="AC36" s="87" t="s">
        <v>111</v>
      </c>
      <c r="AD36" s="87" t="s">
        <v>112</v>
      </c>
      <c r="AE36" s="87" t="s">
        <v>113</v>
      </c>
      <c r="AF36" s="87"/>
      <c r="AG36" s="87" t="s">
        <v>114</v>
      </c>
      <c r="AH36" s="656" t="s">
        <v>115</v>
      </c>
      <c r="AI36" s="656"/>
      <c r="AJ36" s="656"/>
      <c r="AK36" s="656"/>
      <c r="AL36" s="656"/>
      <c r="AM36" s="656"/>
      <c r="AN36" s="655"/>
    </row>
    <row r="37" spans="1:40" s="4" customFormat="1">
      <c r="A37" s="86"/>
      <c r="B37" s="87"/>
      <c r="C37" s="91"/>
      <c r="D37" s="88"/>
      <c r="E37" s="88"/>
      <c r="F37" s="87"/>
      <c r="G37" s="87"/>
      <c r="H37" s="87"/>
      <c r="I37" s="87"/>
      <c r="J37" s="87"/>
      <c r="K37" s="87"/>
      <c r="L37" s="87"/>
      <c r="M37" s="87" t="s">
        <v>116</v>
      </c>
      <c r="N37" s="87" t="s">
        <v>117</v>
      </c>
      <c r="O37" s="87" t="s">
        <v>118</v>
      </c>
      <c r="P37" s="87" t="s">
        <v>119</v>
      </c>
      <c r="Q37" s="87" t="s">
        <v>120</v>
      </c>
      <c r="R37" s="87" t="s">
        <v>121</v>
      </c>
      <c r="S37" s="87" t="s">
        <v>122</v>
      </c>
      <c r="T37" s="92"/>
      <c r="U37" s="87" t="s">
        <v>116</v>
      </c>
      <c r="V37" s="87" t="s">
        <v>117</v>
      </c>
      <c r="W37" s="87" t="s">
        <v>118</v>
      </c>
      <c r="X37" s="87" t="s">
        <v>119</v>
      </c>
      <c r="Y37" s="87" t="s">
        <v>120</v>
      </c>
      <c r="Z37" s="87" t="s">
        <v>121</v>
      </c>
      <c r="AA37" s="87" t="s">
        <v>122</v>
      </c>
      <c r="AB37" s="92"/>
      <c r="AC37" s="87"/>
      <c r="AD37" s="87"/>
      <c r="AE37" s="87"/>
      <c r="AF37" s="87"/>
      <c r="AG37" s="87"/>
      <c r="AH37" s="87" t="s">
        <v>116</v>
      </c>
      <c r="AI37" s="87" t="s">
        <v>117</v>
      </c>
      <c r="AJ37" s="87" t="s">
        <v>118</v>
      </c>
      <c r="AK37" s="87" t="s">
        <v>119</v>
      </c>
      <c r="AL37" s="87" t="s">
        <v>120</v>
      </c>
      <c r="AM37" s="87" t="s">
        <v>121</v>
      </c>
      <c r="AN37" s="87" t="s">
        <v>122</v>
      </c>
    </row>
    <row r="38" spans="1:40" s="4" customFormat="1">
      <c r="A38" s="86"/>
      <c r="B38" s="87"/>
      <c r="C38" s="91"/>
      <c r="D38" s="88"/>
      <c r="E38" s="88"/>
      <c r="F38" s="87"/>
      <c r="G38" s="87"/>
      <c r="H38" s="87"/>
      <c r="I38" s="87"/>
      <c r="J38" s="87"/>
      <c r="K38" s="87"/>
      <c r="L38" s="87"/>
      <c r="M38" s="93" t="e">
        <f t="shared" ref="M38:S38" si="2">1-M39</f>
        <v>#REF!</v>
      </c>
      <c r="N38" s="93" t="e">
        <f t="shared" si="2"/>
        <v>#REF!</v>
      </c>
      <c r="O38" s="93" t="e">
        <f t="shared" si="2"/>
        <v>#REF!</v>
      </c>
      <c r="P38" s="93" t="e">
        <f t="shared" si="2"/>
        <v>#REF!</v>
      </c>
      <c r="Q38" s="93" t="e">
        <f t="shared" si="2"/>
        <v>#REF!</v>
      </c>
      <c r="R38" s="93" t="e">
        <f t="shared" si="2"/>
        <v>#REF!</v>
      </c>
      <c r="S38" s="93" t="e">
        <f t="shared" si="2"/>
        <v>#REF!</v>
      </c>
      <c r="T38" s="94"/>
      <c r="U38" s="87"/>
      <c r="V38" s="87"/>
      <c r="W38" s="87"/>
      <c r="X38" s="87"/>
      <c r="Y38" s="87"/>
      <c r="Z38" s="87"/>
      <c r="AA38" s="87"/>
      <c r="AB38" s="94"/>
      <c r="AC38" s="87"/>
      <c r="AD38" s="87"/>
      <c r="AE38" s="87"/>
      <c r="AF38" s="87"/>
      <c r="AG38" s="87"/>
      <c r="AH38" s="95"/>
      <c r="AI38" s="87"/>
      <c r="AJ38" s="95"/>
      <c r="AK38" s="95"/>
      <c r="AL38" s="95"/>
      <c r="AM38" s="95"/>
      <c r="AN38" s="95"/>
    </row>
    <row r="39" spans="1:40" s="4" customFormat="1">
      <c r="A39" s="86"/>
      <c r="B39" s="87"/>
      <c r="C39" s="91"/>
      <c r="D39" s="88"/>
      <c r="E39" s="88"/>
      <c r="F39" s="87"/>
      <c r="G39" s="87"/>
      <c r="H39" s="87"/>
      <c r="I39" s="87"/>
      <c r="J39" s="87"/>
      <c r="K39" s="87"/>
      <c r="L39" s="87"/>
      <c r="M39" s="93" t="e">
        <f>M40/O40</f>
        <v>#REF!</v>
      </c>
      <c r="N39" s="93" t="e">
        <f>N40/O40</f>
        <v>#REF!</v>
      </c>
      <c r="O39" s="93" t="e">
        <f>O40/O40</f>
        <v>#REF!</v>
      </c>
      <c r="P39" s="93" t="e">
        <f>P40/O40</f>
        <v>#REF!</v>
      </c>
      <c r="Q39" s="93" t="e">
        <f>Q40/$O$40</f>
        <v>#REF!</v>
      </c>
      <c r="R39" s="93" t="e">
        <f>R40/$O$40</f>
        <v>#REF!</v>
      </c>
      <c r="S39" s="93" t="e">
        <f>S40/$O$40</f>
        <v>#REF!</v>
      </c>
      <c r="T39" s="94"/>
      <c r="U39" s="87"/>
      <c r="V39" s="87"/>
      <c r="W39" s="87"/>
      <c r="X39" s="87"/>
      <c r="Y39" s="87"/>
      <c r="Z39" s="87"/>
      <c r="AA39" s="87"/>
      <c r="AB39" s="94"/>
      <c r="AC39" s="87"/>
      <c r="AD39" s="87"/>
      <c r="AE39" s="87"/>
      <c r="AF39" s="87"/>
      <c r="AG39" s="87"/>
      <c r="AH39" s="95"/>
      <c r="AI39" s="87"/>
      <c r="AJ39" s="95"/>
      <c r="AK39" s="95"/>
      <c r="AL39" s="95"/>
      <c r="AM39" s="95"/>
      <c r="AN39" s="95"/>
    </row>
    <row r="40" spans="1:40">
      <c r="A40" s="3">
        <v>1</v>
      </c>
      <c r="B40" s="96">
        <v>1</v>
      </c>
      <c r="C40" s="97" t="s">
        <v>132</v>
      </c>
      <c r="D40" s="98" t="s">
        <v>19</v>
      </c>
      <c r="E40" s="99"/>
      <c r="F40" s="100" t="s">
        <v>72</v>
      </c>
      <c r="G40" s="101">
        <f t="shared" ref="G40:G103" si="3">SUMIF($V$10:$V$28,F40,$AA$10:$AA$28)</f>
        <v>175</v>
      </c>
      <c r="H40" s="101">
        <f t="shared" ref="H40:H103" si="4">SUMIF($V$10:$V$28,F40,$X$10:$X$28)</f>
        <v>156</v>
      </c>
      <c r="I40" s="102">
        <f t="shared" ref="I40:I103" si="5">$I$27</f>
        <v>26438045</v>
      </c>
      <c r="J40" s="102" t="e">
        <f>SUMIF($AN$4:$AN$22,D40,#REF!)</f>
        <v>#REF!</v>
      </c>
      <c r="K40" s="103" t="e">
        <f t="shared" ref="K40:K103" si="6">IF(J40=$AJ$25,$AI$25,IF(J40=$AJ$26,$AI$26,IF(J40=$AJ$27,$AI$27,IF(J40=$AJ$28,$AI$28,IF(J40=$AJ$29,$AI$29,IF(J40=$AJ$30,$AI$30))))))</f>
        <v>#REF!</v>
      </c>
      <c r="L40" s="104" t="e">
        <f>SUMIF($AN$4:$AN$22,D40,#REF!)</f>
        <v>#REF!</v>
      </c>
      <c r="M40" s="105" t="e">
        <f t="shared" ref="M40:M103" si="7">$O40/(1+6%/12)^36</f>
        <v>#REF!</v>
      </c>
      <c r="N40" s="105" t="e">
        <f t="shared" ref="N40:N103" si="8">$O40/(1+6%/12)^12</f>
        <v>#REF!</v>
      </c>
      <c r="O40" s="105" t="e">
        <f t="shared" ref="O40:O103" si="9">$I$27*K40*L40</f>
        <v>#REF!</v>
      </c>
      <c r="P40" s="105" t="e">
        <f t="shared" ref="P40:P103" si="10">$O40*(1+6%/12)^12</f>
        <v>#REF!</v>
      </c>
      <c r="Q40" s="106" t="e">
        <f t="shared" ref="Q40:R103" si="11">O40</f>
        <v>#REF!</v>
      </c>
      <c r="R40" s="105" t="e">
        <f t="shared" si="11"/>
        <v>#REF!</v>
      </c>
      <c r="S40" s="105" t="e">
        <f t="shared" ref="S40:S103" si="12">$O40*(1+6%/12)^24</f>
        <v>#REF!</v>
      </c>
      <c r="T40" s="105"/>
      <c r="U40" s="105" t="e">
        <f t="shared" ref="U40:U103" si="13">M40*H40</f>
        <v>#REF!</v>
      </c>
      <c r="V40" s="105" t="e">
        <f t="shared" ref="V40:V103" si="14">N40*H40</f>
        <v>#REF!</v>
      </c>
      <c r="W40" s="105" t="e">
        <f t="shared" ref="W40:W103" si="15">O40*H40</f>
        <v>#REF!</v>
      </c>
      <c r="X40" s="106" t="e">
        <f t="shared" ref="X40:X103" si="16">P40*H40</f>
        <v>#REF!</v>
      </c>
      <c r="Y40" s="106" t="e">
        <f t="shared" ref="Y40:Y103" si="17">Q40*H40</f>
        <v>#REF!</v>
      </c>
      <c r="Z40" s="105" t="e">
        <f t="shared" ref="Z40:Z103" si="18">R40*H40</f>
        <v>#REF!</v>
      </c>
      <c r="AA40" s="105" t="e">
        <f>S40*$H$40</f>
        <v>#REF!</v>
      </c>
      <c r="AB40" s="105"/>
      <c r="AC40" s="107" t="str">
        <f t="shared" ref="AC40:AC103" si="19">IF(AE40=$H$32,$M$32,IF(AE40=$H$33,$M$33,IF(AE40=$H$34,$M$34)))</f>
        <v>BERTAHAP</v>
      </c>
      <c r="AD40" s="108">
        <f t="shared" ref="AD40:AD103" si="20">IF(AC40=$M$32,$N$32,IF(AC40=$M$33,$N$33,$N$34))</f>
        <v>0</v>
      </c>
      <c r="AE40" s="109">
        <v>2</v>
      </c>
      <c r="AF40" s="110"/>
      <c r="AG40" s="105" t="e">
        <f>IF(AF40&gt;#REF!,"LB","KR")</f>
        <v>#REF!</v>
      </c>
      <c r="AH40" s="110">
        <v>4104654000</v>
      </c>
      <c r="AI40" s="110">
        <v>4626601000</v>
      </c>
      <c r="AJ40" s="110">
        <v>4911960000</v>
      </c>
      <c r="AK40" s="111">
        <v>5214919000</v>
      </c>
      <c r="AL40" s="111">
        <v>4911960000</v>
      </c>
      <c r="AM40" s="110">
        <v>5214919000</v>
      </c>
      <c r="AN40" s="110" t="e">
        <f t="shared" ref="AN40:AN75" si="21">ROUNDUP((AA40*(1+$J$5)),-3)</f>
        <v>#REF!</v>
      </c>
    </row>
    <row r="41" spans="1:40">
      <c r="A41" s="3">
        <f t="shared" ref="A41:A104" si="22">A40+1</f>
        <v>2</v>
      </c>
      <c r="B41" s="96">
        <v>2</v>
      </c>
      <c r="C41" s="97" t="s">
        <v>132</v>
      </c>
      <c r="D41" s="98" t="s">
        <v>29</v>
      </c>
      <c r="E41" s="99"/>
      <c r="F41" s="100" t="s">
        <v>74</v>
      </c>
      <c r="G41" s="101">
        <f t="shared" si="3"/>
        <v>85</v>
      </c>
      <c r="H41" s="101">
        <f t="shared" si="4"/>
        <v>74</v>
      </c>
      <c r="I41" s="102">
        <f t="shared" si="5"/>
        <v>26438045</v>
      </c>
      <c r="J41" s="102" t="e">
        <f>SUMIF($AN$4:$AN$22,D41,#REF!)</f>
        <v>#REF!</v>
      </c>
      <c r="K41" s="103" t="e">
        <f t="shared" si="6"/>
        <v>#REF!</v>
      </c>
      <c r="L41" s="104" t="e">
        <f>SUMIF($AN$4:$AN$22,D41,#REF!)</f>
        <v>#REF!</v>
      </c>
      <c r="M41" s="105" t="e">
        <f t="shared" si="7"/>
        <v>#REF!</v>
      </c>
      <c r="N41" s="105" t="e">
        <f t="shared" si="8"/>
        <v>#REF!</v>
      </c>
      <c r="O41" s="105" t="e">
        <f t="shared" si="9"/>
        <v>#REF!</v>
      </c>
      <c r="P41" s="105" t="e">
        <f t="shared" si="10"/>
        <v>#REF!</v>
      </c>
      <c r="Q41" s="106" t="e">
        <f t="shared" si="11"/>
        <v>#REF!</v>
      </c>
      <c r="R41" s="105" t="e">
        <f t="shared" si="11"/>
        <v>#REF!</v>
      </c>
      <c r="S41" s="105" t="e">
        <f t="shared" si="12"/>
        <v>#REF!</v>
      </c>
      <c r="T41" s="105"/>
      <c r="U41" s="105" t="e">
        <f t="shared" si="13"/>
        <v>#REF!</v>
      </c>
      <c r="V41" s="105" t="e">
        <f t="shared" si="14"/>
        <v>#REF!</v>
      </c>
      <c r="W41" s="105" t="e">
        <f t="shared" si="15"/>
        <v>#REF!</v>
      </c>
      <c r="X41" s="106" t="e">
        <f t="shared" si="16"/>
        <v>#REF!</v>
      </c>
      <c r="Y41" s="106" t="e">
        <f t="shared" si="17"/>
        <v>#REF!</v>
      </c>
      <c r="Z41" s="105" t="e">
        <f t="shared" si="18"/>
        <v>#REF!</v>
      </c>
      <c r="AA41" s="105" t="e">
        <f t="shared" ref="AA41:AA104" si="23">S41*H41</f>
        <v>#REF!</v>
      </c>
      <c r="AB41" s="105"/>
      <c r="AC41" s="107" t="str">
        <f t="shared" si="19"/>
        <v>BERTAHAP</v>
      </c>
      <c r="AD41" s="108">
        <f t="shared" si="20"/>
        <v>0</v>
      </c>
      <c r="AE41" s="109">
        <v>2</v>
      </c>
      <c r="AF41" s="110"/>
      <c r="AG41" s="105" t="e">
        <f>IF(AF41&gt;#REF!,"LB","KR")</f>
        <v>#REF!</v>
      </c>
      <c r="AH41" s="110">
        <v>1911023000</v>
      </c>
      <c r="AI41" s="110">
        <v>2154028000</v>
      </c>
      <c r="AJ41" s="110">
        <v>2286884000</v>
      </c>
      <c r="AK41" s="111">
        <v>2427934000</v>
      </c>
      <c r="AL41" s="111">
        <v>2286884000</v>
      </c>
      <c r="AM41" s="110">
        <v>2427934000</v>
      </c>
      <c r="AN41" s="110" t="e">
        <f t="shared" si="21"/>
        <v>#REF!</v>
      </c>
    </row>
    <row r="42" spans="1:40">
      <c r="A42" s="3">
        <f t="shared" si="22"/>
        <v>3</v>
      </c>
      <c r="B42" s="96">
        <v>3</v>
      </c>
      <c r="C42" s="97" t="s">
        <v>132</v>
      </c>
      <c r="D42" s="98" t="s">
        <v>32</v>
      </c>
      <c r="E42" s="99"/>
      <c r="F42" s="100" t="s">
        <v>56</v>
      </c>
      <c r="G42" s="101">
        <f t="shared" si="3"/>
        <v>85</v>
      </c>
      <c r="H42" s="101">
        <f t="shared" si="4"/>
        <v>74</v>
      </c>
      <c r="I42" s="102">
        <f t="shared" si="5"/>
        <v>26438045</v>
      </c>
      <c r="J42" s="102" t="e">
        <f>SUMIF($AN$4:$AN$22,D42,#REF!)</f>
        <v>#REF!</v>
      </c>
      <c r="K42" s="103" t="e">
        <f t="shared" si="6"/>
        <v>#REF!</v>
      </c>
      <c r="L42" s="104" t="e">
        <f>SUMIF($AN$4:$AN$22,D42,#REF!)</f>
        <v>#REF!</v>
      </c>
      <c r="M42" s="105" t="e">
        <f t="shared" si="7"/>
        <v>#REF!</v>
      </c>
      <c r="N42" s="105" t="e">
        <f t="shared" si="8"/>
        <v>#REF!</v>
      </c>
      <c r="O42" s="105" t="e">
        <f t="shared" si="9"/>
        <v>#REF!</v>
      </c>
      <c r="P42" s="105" t="e">
        <f t="shared" si="10"/>
        <v>#REF!</v>
      </c>
      <c r="Q42" s="106" t="e">
        <f t="shared" si="11"/>
        <v>#REF!</v>
      </c>
      <c r="R42" s="105" t="e">
        <f t="shared" si="11"/>
        <v>#REF!</v>
      </c>
      <c r="S42" s="105" t="e">
        <f t="shared" si="12"/>
        <v>#REF!</v>
      </c>
      <c r="T42" s="105"/>
      <c r="U42" s="105" t="e">
        <f t="shared" si="13"/>
        <v>#REF!</v>
      </c>
      <c r="V42" s="105" t="e">
        <f t="shared" si="14"/>
        <v>#REF!</v>
      </c>
      <c r="W42" s="105" t="e">
        <f t="shared" si="15"/>
        <v>#REF!</v>
      </c>
      <c r="X42" s="106" t="e">
        <f t="shared" si="16"/>
        <v>#REF!</v>
      </c>
      <c r="Y42" s="106" t="e">
        <f t="shared" si="17"/>
        <v>#REF!</v>
      </c>
      <c r="Z42" s="105" t="e">
        <f t="shared" si="18"/>
        <v>#REF!</v>
      </c>
      <c r="AA42" s="105" t="e">
        <f t="shared" si="23"/>
        <v>#REF!</v>
      </c>
      <c r="AB42" s="105"/>
      <c r="AC42" s="107" t="str">
        <f t="shared" si="19"/>
        <v>BERTAHAP</v>
      </c>
      <c r="AD42" s="108">
        <f t="shared" si="20"/>
        <v>0</v>
      </c>
      <c r="AE42" s="109">
        <v>2</v>
      </c>
      <c r="AF42" s="110"/>
      <c r="AG42" s="105" t="e">
        <f>IF(AF42&gt;#REF!,"LB","KR")</f>
        <v>#REF!</v>
      </c>
      <c r="AH42" s="110">
        <v>1911023000</v>
      </c>
      <c r="AI42" s="110">
        <v>2154028000</v>
      </c>
      <c r="AJ42" s="110">
        <v>2286884000</v>
      </c>
      <c r="AK42" s="111">
        <v>2427934000</v>
      </c>
      <c r="AL42" s="111">
        <v>2286884000</v>
      </c>
      <c r="AM42" s="110">
        <v>2427934000</v>
      </c>
      <c r="AN42" s="110" t="e">
        <f t="shared" si="21"/>
        <v>#REF!</v>
      </c>
    </row>
    <row r="43" spans="1:40">
      <c r="A43" s="3">
        <f t="shared" si="22"/>
        <v>4</v>
      </c>
      <c r="B43" s="96">
        <v>4</v>
      </c>
      <c r="C43" s="97" t="s">
        <v>132</v>
      </c>
      <c r="D43" s="98" t="s">
        <v>38</v>
      </c>
      <c r="E43" s="99"/>
      <c r="F43" s="100" t="s">
        <v>58</v>
      </c>
      <c r="G43" s="101">
        <f t="shared" si="3"/>
        <v>101</v>
      </c>
      <c r="H43" s="101">
        <f t="shared" si="4"/>
        <v>90</v>
      </c>
      <c r="I43" s="102">
        <f t="shared" si="5"/>
        <v>26438045</v>
      </c>
      <c r="J43" s="102" t="e">
        <f>SUMIF($AN$4:$AN$22,D43,#REF!)</f>
        <v>#REF!</v>
      </c>
      <c r="K43" s="103" t="e">
        <f t="shared" si="6"/>
        <v>#REF!</v>
      </c>
      <c r="L43" s="104" t="e">
        <f>SUMIF($AN$4:$AN$22,D43,#REF!)</f>
        <v>#REF!</v>
      </c>
      <c r="M43" s="105" t="e">
        <f t="shared" si="7"/>
        <v>#REF!</v>
      </c>
      <c r="N43" s="105" t="e">
        <f t="shared" si="8"/>
        <v>#REF!</v>
      </c>
      <c r="O43" s="105" t="e">
        <f t="shared" si="9"/>
        <v>#REF!</v>
      </c>
      <c r="P43" s="105" t="e">
        <f t="shared" si="10"/>
        <v>#REF!</v>
      </c>
      <c r="Q43" s="106" t="e">
        <f t="shared" si="11"/>
        <v>#REF!</v>
      </c>
      <c r="R43" s="105" t="e">
        <f t="shared" si="11"/>
        <v>#REF!</v>
      </c>
      <c r="S43" s="105" t="e">
        <f t="shared" si="12"/>
        <v>#REF!</v>
      </c>
      <c r="T43" s="105"/>
      <c r="U43" s="105" t="e">
        <f t="shared" si="13"/>
        <v>#REF!</v>
      </c>
      <c r="V43" s="105" t="e">
        <f t="shared" si="14"/>
        <v>#REF!</v>
      </c>
      <c r="W43" s="105" t="e">
        <f t="shared" si="15"/>
        <v>#REF!</v>
      </c>
      <c r="X43" s="106" t="e">
        <f t="shared" si="16"/>
        <v>#REF!</v>
      </c>
      <c r="Y43" s="106" t="e">
        <f t="shared" si="17"/>
        <v>#REF!</v>
      </c>
      <c r="Z43" s="105" t="e">
        <f t="shared" si="18"/>
        <v>#REF!</v>
      </c>
      <c r="AA43" s="105" t="e">
        <f t="shared" si="23"/>
        <v>#REF!</v>
      </c>
      <c r="AB43" s="105"/>
      <c r="AC43" s="107" t="str">
        <f t="shared" si="19"/>
        <v>BERTAHAP</v>
      </c>
      <c r="AD43" s="108">
        <f t="shared" si="20"/>
        <v>0</v>
      </c>
      <c r="AE43" s="109">
        <v>2</v>
      </c>
      <c r="AF43" s="110"/>
      <c r="AG43" s="105" t="e">
        <f>IF(AF43&gt;#REF!,"LB","KR")</f>
        <v>#REF!</v>
      </c>
      <c r="AH43" s="110">
        <v>2324217000</v>
      </c>
      <c r="AI43" s="110">
        <v>2619764000</v>
      </c>
      <c r="AJ43" s="110">
        <v>2781345000</v>
      </c>
      <c r="AK43" s="111">
        <v>2952892000</v>
      </c>
      <c r="AL43" s="111">
        <v>2781345000</v>
      </c>
      <c r="AM43" s="110">
        <v>2952892000</v>
      </c>
      <c r="AN43" s="110" t="e">
        <f t="shared" si="21"/>
        <v>#REF!</v>
      </c>
    </row>
    <row r="44" spans="1:40">
      <c r="A44" s="3">
        <f t="shared" si="22"/>
        <v>5</v>
      </c>
      <c r="B44" s="96">
        <v>5</v>
      </c>
      <c r="C44" s="97" t="s">
        <v>132</v>
      </c>
      <c r="D44" s="98" t="s">
        <v>44</v>
      </c>
      <c r="E44" s="99"/>
      <c r="F44" s="100" t="s">
        <v>60</v>
      </c>
      <c r="G44" s="101">
        <f t="shared" si="3"/>
        <v>101</v>
      </c>
      <c r="H44" s="101">
        <f t="shared" si="4"/>
        <v>90</v>
      </c>
      <c r="I44" s="102">
        <f t="shared" si="5"/>
        <v>26438045</v>
      </c>
      <c r="J44" s="102" t="e">
        <f>SUMIF($AN$4:$AN$22,D44,#REF!)</f>
        <v>#REF!</v>
      </c>
      <c r="K44" s="103" t="e">
        <f t="shared" si="6"/>
        <v>#REF!</v>
      </c>
      <c r="L44" s="104" t="e">
        <f>SUMIF($AN$4:$AN$22,D44,#REF!)</f>
        <v>#REF!</v>
      </c>
      <c r="M44" s="105" t="e">
        <f t="shared" si="7"/>
        <v>#REF!</v>
      </c>
      <c r="N44" s="105" t="e">
        <f t="shared" si="8"/>
        <v>#REF!</v>
      </c>
      <c r="O44" s="105" t="e">
        <f t="shared" si="9"/>
        <v>#REF!</v>
      </c>
      <c r="P44" s="105" t="e">
        <f t="shared" si="10"/>
        <v>#REF!</v>
      </c>
      <c r="Q44" s="106" t="e">
        <f t="shared" si="11"/>
        <v>#REF!</v>
      </c>
      <c r="R44" s="105" t="e">
        <f t="shared" si="11"/>
        <v>#REF!</v>
      </c>
      <c r="S44" s="105" t="e">
        <f t="shared" si="12"/>
        <v>#REF!</v>
      </c>
      <c r="T44" s="105"/>
      <c r="U44" s="105" t="e">
        <f t="shared" si="13"/>
        <v>#REF!</v>
      </c>
      <c r="V44" s="105" t="e">
        <f t="shared" si="14"/>
        <v>#REF!</v>
      </c>
      <c r="W44" s="105" t="e">
        <f t="shared" si="15"/>
        <v>#REF!</v>
      </c>
      <c r="X44" s="106" t="e">
        <f t="shared" si="16"/>
        <v>#REF!</v>
      </c>
      <c r="Y44" s="106" t="e">
        <f t="shared" si="17"/>
        <v>#REF!</v>
      </c>
      <c r="Z44" s="105" t="e">
        <f t="shared" si="18"/>
        <v>#REF!</v>
      </c>
      <c r="AA44" s="105" t="e">
        <f t="shared" si="23"/>
        <v>#REF!</v>
      </c>
      <c r="AB44" s="105"/>
      <c r="AC44" s="107" t="str">
        <f t="shared" si="19"/>
        <v>BERTAHAP</v>
      </c>
      <c r="AD44" s="108">
        <f t="shared" si="20"/>
        <v>0</v>
      </c>
      <c r="AE44" s="109">
        <v>2</v>
      </c>
      <c r="AF44" s="110"/>
      <c r="AG44" s="105" t="e">
        <f>IF(AF44&gt;#REF!,"LB","KR")</f>
        <v>#REF!</v>
      </c>
      <c r="AH44" s="110">
        <v>2324217000</v>
      </c>
      <c r="AI44" s="110">
        <v>2619764000</v>
      </c>
      <c r="AJ44" s="110">
        <v>2781345000</v>
      </c>
      <c r="AK44" s="111">
        <v>2952892000</v>
      </c>
      <c r="AL44" s="111">
        <v>2781345000</v>
      </c>
      <c r="AM44" s="110">
        <v>2952892000</v>
      </c>
      <c r="AN44" s="110" t="e">
        <f t="shared" si="21"/>
        <v>#REF!</v>
      </c>
    </row>
    <row r="45" spans="1:40">
      <c r="A45" s="3">
        <f t="shared" si="22"/>
        <v>6</v>
      </c>
      <c r="B45" s="96">
        <v>6</v>
      </c>
      <c r="C45" s="97" t="s">
        <v>132</v>
      </c>
      <c r="D45" s="96">
        <v>11</v>
      </c>
      <c r="E45" s="99"/>
      <c r="F45" s="100" t="s">
        <v>62</v>
      </c>
      <c r="G45" s="101">
        <f t="shared" si="3"/>
        <v>101</v>
      </c>
      <c r="H45" s="101">
        <f t="shared" si="4"/>
        <v>90</v>
      </c>
      <c r="I45" s="102">
        <f t="shared" si="5"/>
        <v>26438045</v>
      </c>
      <c r="J45" s="102" t="e">
        <f>SUMIF($AN$4:$AN$22,D45,#REF!)</f>
        <v>#REF!</v>
      </c>
      <c r="K45" s="103" t="e">
        <f t="shared" si="6"/>
        <v>#REF!</v>
      </c>
      <c r="L45" s="104" t="e">
        <f>SUMIF($AN$4:$AN$22,D45,#REF!)</f>
        <v>#REF!</v>
      </c>
      <c r="M45" s="105" t="e">
        <f t="shared" si="7"/>
        <v>#REF!</v>
      </c>
      <c r="N45" s="105" t="e">
        <f t="shared" si="8"/>
        <v>#REF!</v>
      </c>
      <c r="O45" s="105" t="e">
        <f t="shared" si="9"/>
        <v>#REF!</v>
      </c>
      <c r="P45" s="105" t="e">
        <f t="shared" si="10"/>
        <v>#REF!</v>
      </c>
      <c r="Q45" s="106" t="e">
        <f t="shared" si="11"/>
        <v>#REF!</v>
      </c>
      <c r="R45" s="105" t="e">
        <f t="shared" si="11"/>
        <v>#REF!</v>
      </c>
      <c r="S45" s="105" t="e">
        <f t="shared" si="12"/>
        <v>#REF!</v>
      </c>
      <c r="T45" s="105"/>
      <c r="U45" s="105" t="e">
        <f t="shared" si="13"/>
        <v>#REF!</v>
      </c>
      <c r="V45" s="105" t="e">
        <f t="shared" si="14"/>
        <v>#REF!</v>
      </c>
      <c r="W45" s="105" t="e">
        <f t="shared" si="15"/>
        <v>#REF!</v>
      </c>
      <c r="X45" s="106" t="e">
        <f t="shared" si="16"/>
        <v>#REF!</v>
      </c>
      <c r="Y45" s="106" t="e">
        <f t="shared" si="17"/>
        <v>#REF!</v>
      </c>
      <c r="Z45" s="105" t="e">
        <f t="shared" si="18"/>
        <v>#REF!</v>
      </c>
      <c r="AA45" s="105" t="e">
        <f t="shared" si="23"/>
        <v>#REF!</v>
      </c>
      <c r="AB45" s="105"/>
      <c r="AC45" s="107" t="str">
        <f t="shared" si="19"/>
        <v>BERTAHAP</v>
      </c>
      <c r="AD45" s="108">
        <f t="shared" si="20"/>
        <v>0</v>
      </c>
      <c r="AE45" s="109">
        <v>2</v>
      </c>
      <c r="AF45" s="110"/>
      <c r="AG45" s="105" t="e">
        <f>IF(AF45&gt;#REF!,"LB","KR")</f>
        <v>#REF!</v>
      </c>
      <c r="AH45" s="110">
        <v>2324217000</v>
      </c>
      <c r="AI45" s="110">
        <v>2619764000</v>
      </c>
      <c r="AJ45" s="110">
        <v>2781345000</v>
      </c>
      <c r="AK45" s="111">
        <v>2952892000</v>
      </c>
      <c r="AL45" s="111">
        <v>2781345000</v>
      </c>
      <c r="AM45" s="110">
        <v>2952892000</v>
      </c>
      <c r="AN45" s="110" t="e">
        <f t="shared" si="21"/>
        <v>#REF!</v>
      </c>
    </row>
    <row r="46" spans="1:40">
      <c r="A46" s="3">
        <f t="shared" si="22"/>
        <v>7</v>
      </c>
      <c r="B46" s="96">
        <v>7</v>
      </c>
      <c r="C46" s="97" t="s">
        <v>132</v>
      </c>
      <c r="D46" s="96">
        <v>15</v>
      </c>
      <c r="E46" s="99"/>
      <c r="F46" s="100" t="s">
        <v>64</v>
      </c>
      <c r="G46" s="101">
        <f t="shared" si="3"/>
        <v>101</v>
      </c>
      <c r="H46" s="101">
        <f t="shared" si="4"/>
        <v>90</v>
      </c>
      <c r="I46" s="102">
        <f t="shared" si="5"/>
        <v>26438045</v>
      </c>
      <c r="J46" s="102" t="e">
        <f>SUMIF($AN$4:$AN$22,D46,#REF!)</f>
        <v>#REF!</v>
      </c>
      <c r="K46" s="103" t="e">
        <f t="shared" si="6"/>
        <v>#REF!</v>
      </c>
      <c r="L46" s="104" t="e">
        <f>SUMIF($AN$4:$AN$22,D46,#REF!)</f>
        <v>#REF!</v>
      </c>
      <c r="M46" s="105" t="e">
        <f t="shared" si="7"/>
        <v>#REF!</v>
      </c>
      <c r="N46" s="105" t="e">
        <f t="shared" si="8"/>
        <v>#REF!</v>
      </c>
      <c r="O46" s="105" t="e">
        <f t="shared" si="9"/>
        <v>#REF!</v>
      </c>
      <c r="P46" s="105" t="e">
        <f t="shared" si="10"/>
        <v>#REF!</v>
      </c>
      <c r="Q46" s="106" t="e">
        <f t="shared" si="11"/>
        <v>#REF!</v>
      </c>
      <c r="R46" s="105" t="e">
        <f t="shared" si="11"/>
        <v>#REF!</v>
      </c>
      <c r="S46" s="105" t="e">
        <f t="shared" si="12"/>
        <v>#REF!</v>
      </c>
      <c r="T46" s="105"/>
      <c r="U46" s="105" t="e">
        <f t="shared" si="13"/>
        <v>#REF!</v>
      </c>
      <c r="V46" s="105" t="e">
        <f t="shared" si="14"/>
        <v>#REF!</v>
      </c>
      <c r="W46" s="105" t="e">
        <f t="shared" si="15"/>
        <v>#REF!</v>
      </c>
      <c r="X46" s="106" t="e">
        <f t="shared" si="16"/>
        <v>#REF!</v>
      </c>
      <c r="Y46" s="106" t="e">
        <f t="shared" si="17"/>
        <v>#REF!</v>
      </c>
      <c r="Z46" s="105" t="e">
        <f t="shared" si="18"/>
        <v>#REF!</v>
      </c>
      <c r="AA46" s="105" t="e">
        <f t="shared" si="23"/>
        <v>#REF!</v>
      </c>
      <c r="AB46" s="105"/>
      <c r="AC46" s="107" t="str">
        <f t="shared" si="19"/>
        <v>BERTAHAP</v>
      </c>
      <c r="AD46" s="108">
        <f t="shared" si="20"/>
        <v>0</v>
      </c>
      <c r="AE46" s="109">
        <v>2</v>
      </c>
      <c r="AF46" s="110"/>
      <c r="AG46" s="105" t="e">
        <f>IF(AF46&gt;#REF!,"LB","KR")</f>
        <v>#REF!</v>
      </c>
      <c r="AH46" s="110">
        <v>2324217000</v>
      </c>
      <c r="AI46" s="110">
        <v>2619764000</v>
      </c>
      <c r="AJ46" s="110">
        <v>2781345000</v>
      </c>
      <c r="AK46" s="111">
        <v>2952892000</v>
      </c>
      <c r="AL46" s="111">
        <v>2781345000</v>
      </c>
      <c r="AM46" s="110">
        <v>2952892000</v>
      </c>
      <c r="AN46" s="110" t="e">
        <f t="shared" si="21"/>
        <v>#REF!</v>
      </c>
    </row>
    <row r="47" spans="1:40">
      <c r="A47" s="3">
        <f t="shared" si="22"/>
        <v>8</v>
      </c>
      <c r="B47" s="96">
        <v>8</v>
      </c>
      <c r="C47" s="97" t="s">
        <v>132</v>
      </c>
      <c r="D47" s="96">
        <v>17</v>
      </c>
      <c r="E47" s="99"/>
      <c r="F47" s="100" t="s">
        <v>67</v>
      </c>
      <c r="G47" s="101">
        <f t="shared" si="3"/>
        <v>85</v>
      </c>
      <c r="H47" s="101">
        <f t="shared" si="4"/>
        <v>74</v>
      </c>
      <c r="I47" s="102">
        <f t="shared" si="5"/>
        <v>26438045</v>
      </c>
      <c r="J47" s="102" t="e">
        <f>SUMIF($AN$4:$AN$22,D47,#REF!)</f>
        <v>#REF!</v>
      </c>
      <c r="K47" s="103" t="e">
        <f t="shared" si="6"/>
        <v>#REF!</v>
      </c>
      <c r="L47" s="104" t="e">
        <f>SUMIF($AN$4:$AN$22,D47,#REF!)</f>
        <v>#REF!</v>
      </c>
      <c r="M47" s="105" t="e">
        <f t="shared" si="7"/>
        <v>#REF!</v>
      </c>
      <c r="N47" s="105" t="e">
        <f t="shared" si="8"/>
        <v>#REF!</v>
      </c>
      <c r="O47" s="105" t="e">
        <f t="shared" si="9"/>
        <v>#REF!</v>
      </c>
      <c r="P47" s="105" t="e">
        <f t="shared" si="10"/>
        <v>#REF!</v>
      </c>
      <c r="Q47" s="106" t="e">
        <f t="shared" si="11"/>
        <v>#REF!</v>
      </c>
      <c r="R47" s="105" t="e">
        <f t="shared" si="11"/>
        <v>#REF!</v>
      </c>
      <c r="S47" s="105" t="e">
        <f t="shared" si="12"/>
        <v>#REF!</v>
      </c>
      <c r="T47" s="105"/>
      <c r="U47" s="105" t="e">
        <f t="shared" si="13"/>
        <v>#REF!</v>
      </c>
      <c r="V47" s="105" t="e">
        <f t="shared" si="14"/>
        <v>#REF!</v>
      </c>
      <c r="W47" s="105" t="e">
        <f t="shared" si="15"/>
        <v>#REF!</v>
      </c>
      <c r="X47" s="106" t="e">
        <f t="shared" si="16"/>
        <v>#REF!</v>
      </c>
      <c r="Y47" s="106" t="e">
        <f t="shared" si="17"/>
        <v>#REF!</v>
      </c>
      <c r="Z47" s="105" t="e">
        <f t="shared" si="18"/>
        <v>#REF!</v>
      </c>
      <c r="AA47" s="105" t="e">
        <f t="shared" si="23"/>
        <v>#REF!</v>
      </c>
      <c r="AB47" s="105"/>
      <c r="AC47" s="107" t="str">
        <f t="shared" si="19"/>
        <v>BERTAHAP</v>
      </c>
      <c r="AD47" s="108">
        <f t="shared" si="20"/>
        <v>0</v>
      </c>
      <c r="AE47" s="109">
        <v>2</v>
      </c>
      <c r="AF47" s="110"/>
      <c r="AG47" s="105" t="e">
        <f>IF(AF47&gt;#REF!,"LB","KR")</f>
        <v>#REF!</v>
      </c>
      <c r="AH47" s="110">
        <v>1911023000</v>
      </c>
      <c r="AI47" s="110">
        <v>2154028000</v>
      </c>
      <c r="AJ47" s="110">
        <v>2286884000</v>
      </c>
      <c r="AK47" s="111">
        <v>2427934000</v>
      </c>
      <c r="AL47" s="111">
        <v>2286884000</v>
      </c>
      <c r="AM47" s="110">
        <v>2427934000</v>
      </c>
      <c r="AN47" s="110" t="e">
        <f t="shared" si="21"/>
        <v>#REF!</v>
      </c>
    </row>
    <row r="48" spans="1:40">
      <c r="A48" s="3">
        <f t="shared" si="22"/>
        <v>9</v>
      </c>
      <c r="B48" s="96">
        <v>9</v>
      </c>
      <c r="C48" s="97" t="s">
        <v>132</v>
      </c>
      <c r="D48" s="96">
        <v>19</v>
      </c>
      <c r="E48" s="99"/>
      <c r="F48" s="100" t="s">
        <v>78</v>
      </c>
      <c r="G48" s="101">
        <f t="shared" si="3"/>
        <v>138</v>
      </c>
      <c r="H48" s="101">
        <f t="shared" si="4"/>
        <v>120</v>
      </c>
      <c r="I48" s="102">
        <f t="shared" si="5"/>
        <v>26438045</v>
      </c>
      <c r="J48" s="102" t="e">
        <f>SUMIF($AN$4:$AN$22,D48,#REF!)</f>
        <v>#REF!</v>
      </c>
      <c r="K48" s="103" t="e">
        <f t="shared" si="6"/>
        <v>#REF!</v>
      </c>
      <c r="L48" s="104" t="e">
        <f>SUMIF($AN$4:$AN$22,D48,#REF!)</f>
        <v>#REF!</v>
      </c>
      <c r="M48" s="105" t="e">
        <f t="shared" si="7"/>
        <v>#REF!</v>
      </c>
      <c r="N48" s="105" t="e">
        <f t="shared" si="8"/>
        <v>#REF!</v>
      </c>
      <c r="O48" s="105" t="e">
        <f t="shared" si="9"/>
        <v>#REF!</v>
      </c>
      <c r="P48" s="105" t="e">
        <f t="shared" si="10"/>
        <v>#REF!</v>
      </c>
      <c r="Q48" s="106" t="e">
        <f t="shared" si="11"/>
        <v>#REF!</v>
      </c>
      <c r="R48" s="105" t="e">
        <f t="shared" si="11"/>
        <v>#REF!</v>
      </c>
      <c r="S48" s="105" t="e">
        <f t="shared" si="12"/>
        <v>#REF!</v>
      </c>
      <c r="T48" s="105"/>
      <c r="U48" s="105" t="e">
        <f t="shared" si="13"/>
        <v>#REF!</v>
      </c>
      <c r="V48" s="105" t="e">
        <f t="shared" si="14"/>
        <v>#REF!</v>
      </c>
      <c r="W48" s="105" t="e">
        <f t="shared" si="15"/>
        <v>#REF!</v>
      </c>
      <c r="X48" s="106" t="e">
        <f t="shared" si="16"/>
        <v>#REF!</v>
      </c>
      <c r="Y48" s="106" t="e">
        <f t="shared" si="17"/>
        <v>#REF!</v>
      </c>
      <c r="Z48" s="105" t="e">
        <f t="shared" si="18"/>
        <v>#REF!</v>
      </c>
      <c r="AA48" s="105" t="e">
        <f t="shared" si="23"/>
        <v>#REF!</v>
      </c>
      <c r="AB48" s="105"/>
      <c r="AC48" s="107" t="str">
        <f t="shared" si="19"/>
        <v>BERTAHAP</v>
      </c>
      <c r="AD48" s="108">
        <f t="shared" si="20"/>
        <v>0</v>
      </c>
      <c r="AE48" s="109">
        <v>2</v>
      </c>
      <c r="AF48" s="110"/>
      <c r="AG48" s="105" t="e">
        <f>IF(AF48&gt;#REF!,"LB","KR")</f>
        <v>#REF!</v>
      </c>
      <c r="AH48" s="110">
        <v>3098956000</v>
      </c>
      <c r="AI48" s="110">
        <v>3493018000</v>
      </c>
      <c r="AJ48" s="110">
        <v>3708460000</v>
      </c>
      <c r="AK48" s="111">
        <v>3937189000</v>
      </c>
      <c r="AL48" s="111">
        <v>3708460000</v>
      </c>
      <c r="AM48" s="110">
        <v>3937189000</v>
      </c>
      <c r="AN48" s="110" t="e">
        <f t="shared" si="21"/>
        <v>#REF!</v>
      </c>
    </row>
    <row r="49" spans="1:40">
      <c r="A49" s="3">
        <f t="shared" si="22"/>
        <v>10</v>
      </c>
      <c r="B49" s="96">
        <v>10</v>
      </c>
      <c r="C49" s="97" t="s">
        <v>132</v>
      </c>
      <c r="D49" s="96">
        <v>21</v>
      </c>
      <c r="E49" s="99"/>
      <c r="F49" s="100" t="s">
        <v>84</v>
      </c>
      <c r="G49" s="101">
        <f t="shared" si="3"/>
        <v>132</v>
      </c>
      <c r="H49" s="101">
        <f t="shared" si="4"/>
        <v>112</v>
      </c>
      <c r="I49" s="102">
        <f t="shared" si="5"/>
        <v>26438045</v>
      </c>
      <c r="J49" s="102" t="e">
        <f>SUMIF($AN$4:$AN$22,D49,#REF!)</f>
        <v>#REF!</v>
      </c>
      <c r="K49" s="103" t="e">
        <f t="shared" si="6"/>
        <v>#REF!</v>
      </c>
      <c r="L49" s="104" t="e">
        <f>SUMIF($AN$4:$AN$22,D49,#REF!)</f>
        <v>#REF!</v>
      </c>
      <c r="M49" s="105" t="e">
        <f t="shared" si="7"/>
        <v>#REF!</v>
      </c>
      <c r="N49" s="105" t="e">
        <f t="shared" si="8"/>
        <v>#REF!</v>
      </c>
      <c r="O49" s="105" t="e">
        <f t="shared" si="9"/>
        <v>#REF!</v>
      </c>
      <c r="P49" s="105" t="e">
        <f t="shared" si="10"/>
        <v>#REF!</v>
      </c>
      <c r="Q49" s="106" t="e">
        <f t="shared" si="11"/>
        <v>#REF!</v>
      </c>
      <c r="R49" s="105" t="e">
        <f t="shared" si="11"/>
        <v>#REF!</v>
      </c>
      <c r="S49" s="105" t="e">
        <f t="shared" si="12"/>
        <v>#REF!</v>
      </c>
      <c r="T49" s="105"/>
      <c r="U49" s="105" t="e">
        <f t="shared" si="13"/>
        <v>#REF!</v>
      </c>
      <c r="V49" s="105" t="e">
        <f t="shared" si="14"/>
        <v>#REF!</v>
      </c>
      <c r="W49" s="105" t="e">
        <f t="shared" si="15"/>
        <v>#REF!</v>
      </c>
      <c r="X49" s="106" t="e">
        <f t="shared" si="16"/>
        <v>#REF!</v>
      </c>
      <c r="Y49" s="106" t="e">
        <f t="shared" si="17"/>
        <v>#REF!</v>
      </c>
      <c r="Z49" s="105" t="e">
        <f t="shared" si="18"/>
        <v>#REF!</v>
      </c>
      <c r="AA49" s="105" t="e">
        <f t="shared" si="23"/>
        <v>#REF!</v>
      </c>
      <c r="AB49" s="105"/>
      <c r="AC49" s="107" t="str">
        <f t="shared" si="19"/>
        <v>BERTAHAP</v>
      </c>
      <c r="AD49" s="108">
        <f t="shared" si="20"/>
        <v>0</v>
      </c>
      <c r="AE49" s="109">
        <v>2</v>
      </c>
      <c r="AF49" s="110"/>
      <c r="AG49" s="105" t="e">
        <f>IF(AF49&gt;#REF!,"LB","KR")</f>
        <v>#REF!</v>
      </c>
      <c r="AH49" s="110">
        <v>3001504000</v>
      </c>
      <c r="AI49" s="110">
        <v>3383175000</v>
      </c>
      <c r="AJ49" s="110">
        <v>3591842000</v>
      </c>
      <c r="AK49" s="111">
        <v>3813378000</v>
      </c>
      <c r="AL49" s="111">
        <v>3591842000</v>
      </c>
      <c r="AM49" s="110">
        <v>3813378000</v>
      </c>
      <c r="AN49" s="110" t="e">
        <f t="shared" si="21"/>
        <v>#REF!</v>
      </c>
    </row>
    <row r="50" spans="1:40">
      <c r="A50" s="3">
        <f t="shared" si="22"/>
        <v>11</v>
      </c>
      <c r="B50" s="96">
        <v>1</v>
      </c>
      <c r="C50" s="97" t="s">
        <v>134</v>
      </c>
      <c r="D50" s="98" t="s">
        <v>19</v>
      </c>
      <c r="E50" s="99"/>
      <c r="F50" s="100" t="s">
        <v>72</v>
      </c>
      <c r="G50" s="101">
        <f t="shared" si="3"/>
        <v>175</v>
      </c>
      <c r="H50" s="101">
        <f t="shared" si="4"/>
        <v>156</v>
      </c>
      <c r="I50" s="102">
        <f t="shared" si="5"/>
        <v>26438045</v>
      </c>
      <c r="J50" s="102" t="e">
        <f>SUMIF($AN$4:$AN$22,D50,#REF!)</f>
        <v>#REF!</v>
      </c>
      <c r="K50" s="103" t="e">
        <f t="shared" si="6"/>
        <v>#REF!</v>
      </c>
      <c r="L50" s="104" t="e">
        <f>SUMIF($AN$4:$AN$22,D50,#REF!)</f>
        <v>#REF!</v>
      </c>
      <c r="M50" s="105" t="e">
        <f t="shared" si="7"/>
        <v>#REF!</v>
      </c>
      <c r="N50" s="105" t="e">
        <f t="shared" si="8"/>
        <v>#REF!</v>
      </c>
      <c r="O50" s="105" t="e">
        <f t="shared" si="9"/>
        <v>#REF!</v>
      </c>
      <c r="P50" s="105" t="e">
        <f t="shared" si="10"/>
        <v>#REF!</v>
      </c>
      <c r="Q50" s="106" t="e">
        <f t="shared" si="11"/>
        <v>#REF!</v>
      </c>
      <c r="R50" s="105" t="e">
        <f t="shared" si="11"/>
        <v>#REF!</v>
      </c>
      <c r="S50" s="105" t="e">
        <f t="shared" si="12"/>
        <v>#REF!</v>
      </c>
      <c r="T50" s="105"/>
      <c r="U50" s="105" t="e">
        <f t="shared" si="13"/>
        <v>#REF!</v>
      </c>
      <c r="V50" s="105" t="e">
        <f t="shared" si="14"/>
        <v>#REF!</v>
      </c>
      <c r="W50" s="105" t="e">
        <f t="shared" si="15"/>
        <v>#REF!</v>
      </c>
      <c r="X50" s="106" t="e">
        <f t="shared" si="16"/>
        <v>#REF!</v>
      </c>
      <c r="Y50" s="106" t="e">
        <f t="shared" si="17"/>
        <v>#REF!</v>
      </c>
      <c r="Z50" s="105" t="e">
        <f t="shared" si="18"/>
        <v>#REF!</v>
      </c>
      <c r="AA50" s="105" t="e">
        <f t="shared" si="23"/>
        <v>#REF!</v>
      </c>
      <c r="AB50" s="105"/>
      <c r="AC50" s="107" t="str">
        <f t="shared" si="19"/>
        <v>BERTAHAP</v>
      </c>
      <c r="AD50" s="108">
        <f t="shared" si="20"/>
        <v>0</v>
      </c>
      <c r="AE50" s="109">
        <v>2</v>
      </c>
      <c r="AF50" s="110"/>
      <c r="AG50" s="105" t="e">
        <f>IF(AF50&gt;#REF!,"LB","KR")</f>
        <v>#REF!</v>
      </c>
      <c r="AH50" s="110">
        <v>4104654000</v>
      </c>
      <c r="AI50" s="110">
        <v>4626601000</v>
      </c>
      <c r="AJ50" s="110">
        <v>4911960000</v>
      </c>
      <c r="AK50" s="111">
        <v>5214919000</v>
      </c>
      <c r="AL50" s="111">
        <v>4911960000</v>
      </c>
      <c r="AM50" s="110">
        <v>5214919000</v>
      </c>
      <c r="AN50" s="110" t="e">
        <f t="shared" si="21"/>
        <v>#REF!</v>
      </c>
    </row>
    <row r="51" spans="1:40">
      <c r="A51" s="3">
        <f t="shared" si="22"/>
        <v>12</v>
      </c>
      <c r="B51" s="96">
        <v>2</v>
      </c>
      <c r="C51" s="97" t="s">
        <v>134</v>
      </c>
      <c r="D51" s="98" t="s">
        <v>29</v>
      </c>
      <c r="E51" s="99"/>
      <c r="F51" s="100" t="s">
        <v>74</v>
      </c>
      <c r="G51" s="101">
        <f t="shared" si="3"/>
        <v>85</v>
      </c>
      <c r="H51" s="101">
        <f t="shared" si="4"/>
        <v>74</v>
      </c>
      <c r="I51" s="102">
        <f t="shared" si="5"/>
        <v>26438045</v>
      </c>
      <c r="J51" s="102" t="e">
        <f>SUMIF($AN$4:$AN$22,D51,#REF!)</f>
        <v>#REF!</v>
      </c>
      <c r="K51" s="103" t="e">
        <f t="shared" si="6"/>
        <v>#REF!</v>
      </c>
      <c r="L51" s="104" t="e">
        <f>SUMIF($AN$4:$AN$22,D51,#REF!)</f>
        <v>#REF!</v>
      </c>
      <c r="M51" s="105" t="e">
        <f t="shared" si="7"/>
        <v>#REF!</v>
      </c>
      <c r="N51" s="105" t="e">
        <f t="shared" si="8"/>
        <v>#REF!</v>
      </c>
      <c r="O51" s="105" t="e">
        <f t="shared" si="9"/>
        <v>#REF!</v>
      </c>
      <c r="P51" s="105" t="e">
        <f t="shared" si="10"/>
        <v>#REF!</v>
      </c>
      <c r="Q51" s="106" t="e">
        <f t="shared" si="11"/>
        <v>#REF!</v>
      </c>
      <c r="R51" s="105" t="e">
        <f t="shared" si="11"/>
        <v>#REF!</v>
      </c>
      <c r="S51" s="105" t="e">
        <f t="shared" si="12"/>
        <v>#REF!</v>
      </c>
      <c r="T51" s="105"/>
      <c r="U51" s="105" t="e">
        <f t="shared" si="13"/>
        <v>#REF!</v>
      </c>
      <c r="V51" s="105" t="e">
        <f t="shared" si="14"/>
        <v>#REF!</v>
      </c>
      <c r="W51" s="105" t="e">
        <f t="shared" si="15"/>
        <v>#REF!</v>
      </c>
      <c r="X51" s="106" t="e">
        <f t="shared" si="16"/>
        <v>#REF!</v>
      </c>
      <c r="Y51" s="106" t="e">
        <f t="shared" si="17"/>
        <v>#REF!</v>
      </c>
      <c r="Z51" s="105" t="e">
        <f t="shared" si="18"/>
        <v>#REF!</v>
      </c>
      <c r="AA51" s="105" t="e">
        <f t="shared" si="23"/>
        <v>#REF!</v>
      </c>
      <c r="AB51" s="105"/>
      <c r="AC51" s="107" t="str">
        <f t="shared" si="19"/>
        <v>BERTAHAP</v>
      </c>
      <c r="AD51" s="108">
        <f t="shared" si="20"/>
        <v>0</v>
      </c>
      <c r="AE51" s="109">
        <v>2</v>
      </c>
      <c r="AF51" s="110"/>
      <c r="AG51" s="105" t="e">
        <f>IF(AF51&gt;#REF!,"LB","KR")</f>
        <v>#REF!</v>
      </c>
      <c r="AH51" s="110">
        <v>1911023000</v>
      </c>
      <c r="AI51" s="110">
        <v>2154028000</v>
      </c>
      <c r="AJ51" s="110">
        <v>2286884000</v>
      </c>
      <c r="AK51" s="111">
        <v>2427934000</v>
      </c>
      <c r="AL51" s="111">
        <v>2286884000</v>
      </c>
      <c r="AM51" s="110">
        <v>2427934000</v>
      </c>
      <c r="AN51" s="110" t="e">
        <f t="shared" si="21"/>
        <v>#REF!</v>
      </c>
    </row>
    <row r="52" spans="1:40">
      <c r="A52" s="3">
        <f t="shared" si="22"/>
        <v>13</v>
      </c>
      <c r="B52" s="96">
        <v>3</v>
      </c>
      <c r="C52" s="97" t="s">
        <v>134</v>
      </c>
      <c r="D52" s="98" t="s">
        <v>32</v>
      </c>
      <c r="E52" s="99"/>
      <c r="F52" s="100" t="s">
        <v>56</v>
      </c>
      <c r="G52" s="101">
        <f t="shared" si="3"/>
        <v>85</v>
      </c>
      <c r="H52" s="101">
        <f t="shared" si="4"/>
        <v>74</v>
      </c>
      <c r="I52" s="102">
        <f t="shared" si="5"/>
        <v>26438045</v>
      </c>
      <c r="J52" s="102" t="e">
        <f>SUMIF($AN$4:$AN$22,D52,#REF!)</f>
        <v>#REF!</v>
      </c>
      <c r="K52" s="103" t="e">
        <f t="shared" si="6"/>
        <v>#REF!</v>
      </c>
      <c r="L52" s="104" t="e">
        <f>SUMIF($AN$4:$AN$22,D52,#REF!)</f>
        <v>#REF!</v>
      </c>
      <c r="M52" s="105" t="e">
        <f t="shared" si="7"/>
        <v>#REF!</v>
      </c>
      <c r="N52" s="105" t="e">
        <f t="shared" si="8"/>
        <v>#REF!</v>
      </c>
      <c r="O52" s="105" t="e">
        <f t="shared" si="9"/>
        <v>#REF!</v>
      </c>
      <c r="P52" s="105" t="e">
        <f t="shared" si="10"/>
        <v>#REF!</v>
      </c>
      <c r="Q52" s="106" t="e">
        <f t="shared" si="11"/>
        <v>#REF!</v>
      </c>
      <c r="R52" s="105" t="e">
        <f t="shared" si="11"/>
        <v>#REF!</v>
      </c>
      <c r="S52" s="105" t="e">
        <f t="shared" si="12"/>
        <v>#REF!</v>
      </c>
      <c r="T52" s="105"/>
      <c r="U52" s="105" t="e">
        <f t="shared" si="13"/>
        <v>#REF!</v>
      </c>
      <c r="V52" s="105" t="e">
        <f t="shared" si="14"/>
        <v>#REF!</v>
      </c>
      <c r="W52" s="105" t="e">
        <f t="shared" si="15"/>
        <v>#REF!</v>
      </c>
      <c r="X52" s="106" t="e">
        <f t="shared" si="16"/>
        <v>#REF!</v>
      </c>
      <c r="Y52" s="106" t="e">
        <f t="shared" si="17"/>
        <v>#REF!</v>
      </c>
      <c r="Z52" s="105" t="e">
        <f t="shared" si="18"/>
        <v>#REF!</v>
      </c>
      <c r="AA52" s="105" t="e">
        <f t="shared" si="23"/>
        <v>#REF!</v>
      </c>
      <c r="AB52" s="105"/>
      <c r="AC52" s="107" t="str">
        <f t="shared" si="19"/>
        <v>BERTAHAP</v>
      </c>
      <c r="AD52" s="108">
        <f t="shared" si="20"/>
        <v>0</v>
      </c>
      <c r="AE52" s="109">
        <v>2</v>
      </c>
      <c r="AF52" s="110"/>
      <c r="AG52" s="105" t="e">
        <f>IF(AF52&gt;#REF!,"LB","KR")</f>
        <v>#REF!</v>
      </c>
      <c r="AH52" s="110">
        <v>1911023000</v>
      </c>
      <c r="AI52" s="110">
        <v>2154028000</v>
      </c>
      <c r="AJ52" s="110">
        <v>2286884000</v>
      </c>
      <c r="AK52" s="111">
        <v>2427934000</v>
      </c>
      <c r="AL52" s="111">
        <v>2286884000</v>
      </c>
      <c r="AM52" s="110">
        <v>2427934000</v>
      </c>
      <c r="AN52" s="110" t="e">
        <f t="shared" si="21"/>
        <v>#REF!</v>
      </c>
    </row>
    <row r="53" spans="1:40">
      <c r="A53" s="3">
        <f t="shared" si="22"/>
        <v>14</v>
      </c>
      <c r="B53" s="96">
        <v>4</v>
      </c>
      <c r="C53" s="97" t="s">
        <v>134</v>
      </c>
      <c r="D53" s="98" t="s">
        <v>38</v>
      </c>
      <c r="E53" s="99"/>
      <c r="F53" s="100" t="s">
        <v>58</v>
      </c>
      <c r="G53" s="101">
        <f t="shared" si="3"/>
        <v>101</v>
      </c>
      <c r="H53" s="101">
        <f t="shared" si="4"/>
        <v>90</v>
      </c>
      <c r="I53" s="102">
        <f t="shared" si="5"/>
        <v>26438045</v>
      </c>
      <c r="J53" s="102" t="e">
        <f>SUMIF($AN$4:$AN$22,D53,#REF!)</f>
        <v>#REF!</v>
      </c>
      <c r="K53" s="103" t="e">
        <f t="shared" si="6"/>
        <v>#REF!</v>
      </c>
      <c r="L53" s="104" t="e">
        <f>SUMIF($AN$4:$AN$22,D53,#REF!)</f>
        <v>#REF!</v>
      </c>
      <c r="M53" s="105" t="e">
        <f t="shared" si="7"/>
        <v>#REF!</v>
      </c>
      <c r="N53" s="105" t="e">
        <f t="shared" si="8"/>
        <v>#REF!</v>
      </c>
      <c r="O53" s="105" t="e">
        <f t="shared" si="9"/>
        <v>#REF!</v>
      </c>
      <c r="P53" s="105" t="e">
        <f t="shared" si="10"/>
        <v>#REF!</v>
      </c>
      <c r="Q53" s="106" t="e">
        <f t="shared" si="11"/>
        <v>#REF!</v>
      </c>
      <c r="R53" s="105" t="e">
        <f t="shared" si="11"/>
        <v>#REF!</v>
      </c>
      <c r="S53" s="105" t="e">
        <f t="shared" si="12"/>
        <v>#REF!</v>
      </c>
      <c r="T53" s="105"/>
      <c r="U53" s="105" t="e">
        <f t="shared" si="13"/>
        <v>#REF!</v>
      </c>
      <c r="V53" s="105" t="e">
        <f t="shared" si="14"/>
        <v>#REF!</v>
      </c>
      <c r="W53" s="105" t="e">
        <f t="shared" si="15"/>
        <v>#REF!</v>
      </c>
      <c r="X53" s="106" t="e">
        <f t="shared" si="16"/>
        <v>#REF!</v>
      </c>
      <c r="Y53" s="106" t="e">
        <f t="shared" si="17"/>
        <v>#REF!</v>
      </c>
      <c r="Z53" s="105" t="e">
        <f t="shared" si="18"/>
        <v>#REF!</v>
      </c>
      <c r="AA53" s="105" t="e">
        <f t="shared" si="23"/>
        <v>#REF!</v>
      </c>
      <c r="AB53" s="105"/>
      <c r="AC53" s="107" t="str">
        <f t="shared" si="19"/>
        <v>BERTAHAP</v>
      </c>
      <c r="AD53" s="108">
        <f t="shared" si="20"/>
        <v>0</v>
      </c>
      <c r="AE53" s="109">
        <v>2</v>
      </c>
      <c r="AF53" s="110"/>
      <c r="AG53" s="105" t="e">
        <f>IF(AF53&gt;#REF!,"LB","KR")</f>
        <v>#REF!</v>
      </c>
      <c r="AH53" s="110">
        <v>2324217000</v>
      </c>
      <c r="AI53" s="110">
        <v>2619764000</v>
      </c>
      <c r="AJ53" s="110">
        <v>2781345000</v>
      </c>
      <c r="AK53" s="111">
        <v>2952892000</v>
      </c>
      <c r="AL53" s="111">
        <v>2781345000</v>
      </c>
      <c r="AM53" s="110">
        <v>2952892000</v>
      </c>
      <c r="AN53" s="110" t="e">
        <f t="shared" si="21"/>
        <v>#REF!</v>
      </c>
    </row>
    <row r="54" spans="1:40">
      <c r="A54" s="3">
        <f t="shared" si="22"/>
        <v>15</v>
      </c>
      <c r="B54" s="96">
        <v>5</v>
      </c>
      <c r="C54" s="97" t="s">
        <v>134</v>
      </c>
      <c r="D54" s="98" t="s">
        <v>44</v>
      </c>
      <c r="E54" s="99"/>
      <c r="F54" s="100" t="s">
        <v>60</v>
      </c>
      <c r="G54" s="101">
        <f t="shared" si="3"/>
        <v>101</v>
      </c>
      <c r="H54" s="101">
        <f t="shared" si="4"/>
        <v>90</v>
      </c>
      <c r="I54" s="102">
        <f t="shared" si="5"/>
        <v>26438045</v>
      </c>
      <c r="J54" s="102" t="e">
        <f>SUMIF($AN$4:$AN$22,D54,#REF!)</f>
        <v>#REF!</v>
      </c>
      <c r="K54" s="103" t="e">
        <f t="shared" si="6"/>
        <v>#REF!</v>
      </c>
      <c r="L54" s="104" t="e">
        <f>SUMIF($AN$4:$AN$22,D54,#REF!)</f>
        <v>#REF!</v>
      </c>
      <c r="M54" s="105" t="e">
        <f t="shared" si="7"/>
        <v>#REF!</v>
      </c>
      <c r="N54" s="105" t="e">
        <f t="shared" si="8"/>
        <v>#REF!</v>
      </c>
      <c r="O54" s="105" t="e">
        <f t="shared" si="9"/>
        <v>#REF!</v>
      </c>
      <c r="P54" s="105" t="e">
        <f t="shared" si="10"/>
        <v>#REF!</v>
      </c>
      <c r="Q54" s="106" t="e">
        <f t="shared" si="11"/>
        <v>#REF!</v>
      </c>
      <c r="R54" s="105" t="e">
        <f t="shared" si="11"/>
        <v>#REF!</v>
      </c>
      <c r="S54" s="105" t="e">
        <f t="shared" si="12"/>
        <v>#REF!</v>
      </c>
      <c r="T54" s="105"/>
      <c r="U54" s="105" t="e">
        <f t="shared" si="13"/>
        <v>#REF!</v>
      </c>
      <c r="V54" s="105" t="e">
        <f t="shared" si="14"/>
        <v>#REF!</v>
      </c>
      <c r="W54" s="105" t="e">
        <f t="shared" si="15"/>
        <v>#REF!</v>
      </c>
      <c r="X54" s="106" t="e">
        <f t="shared" si="16"/>
        <v>#REF!</v>
      </c>
      <c r="Y54" s="106" t="e">
        <f t="shared" si="17"/>
        <v>#REF!</v>
      </c>
      <c r="Z54" s="105" t="e">
        <f t="shared" si="18"/>
        <v>#REF!</v>
      </c>
      <c r="AA54" s="105" t="e">
        <f t="shared" si="23"/>
        <v>#REF!</v>
      </c>
      <c r="AB54" s="105"/>
      <c r="AC54" s="107" t="str">
        <f t="shared" si="19"/>
        <v>BERTAHAP</v>
      </c>
      <c r="AD54" s="108">
        <f t="shared" si="20"/>
        <v>0</v>
      </c>
      <c r="AE54" s="109">
        <v>2</v>
      </c>
      <c r="AF54" s="110"/>
      <c r="AG54" s="105" t="e">
        <f>IF(AF54&gt;#REF!,"LB","KR")</f>
        <v>#REF!</v>
      </c>
      <c r="AH54" s="110">
        <v>2324217000</v>
      </c>
      <c r="AI54" s="110">
        <v>2619764000</v>
      </c>
      <c r="AJ54" s="110">
        <v>2781345000</v>
      </c>
      <c r="AK54" s="111">
        <v>2952892000</v>
      </c>
      <c r="AL54" s="111">
        <v>2781345000</v>
      </c>
      <c r="AM54" s="110">
        <v>2952892000</v>
      </c>
      <c r="AN54" s="110" t="e">
        <f t="shared" si="21"/>
        <v>#REF!</v>
      </c>
    </row>
    <row r="55" spans="1:40">
      <c r="A55" s="3">
        <f t="shared" si="22"/>
        <v>16</v>
      </c>
      <c r="B55" s="96">
        <v>6</v>
      </c>
      <c r="C55" s="97" t="s">
        <v>134</v>
      </c>
      <c r="D55" s="96">
        <v>11</v>
      </c>
      <c r="E55" s="99"/>
      <c r="F55" s="100" t="s">
        <v>62</v>
      </c>
      <c r="G55" s="101">
        <f t="shared" si="3"/>
        <v>101</v>
      </c>
      <c r="H55" s="101">
        <f t="shared" si="4"/>
        <v>90</v>
      </c>
      <c r="I55" s="102">
        <f t="shared" si="5"/>
        <v>26438045</v>
      </c>
      <c r="J55" s="102" t="e">
        <f>SUMIF($AN$4:$AN$22,D55,#REF!)</f>
        <v>#REF!</v>
      </c>
      <c r="K55" s="103" t="e">
        <f t="shared" si="6"/>
        <v>#REF!</v>
      </c>
      <c r="L55" s="104" t="e">
        <f>SUMIF($AN$4:$AN$22,D55,#REF!)</f>
        <v>#REF!</v>
      </c>
      <c r="M55" s="105" t="e">
        <f t="shared" si="7"/>
        <v>#REF!</v>
      </c>
      <c r="N55" s="105" t="e">
        <f t="shared" si="8"/>
        <v>#REF!</v>
      </c>
      <c r="O55" s="105" t="e">
        <f t="shared" si="9"/>
        <v>#REF!</v>
      </c>
      <c r="P55" s="105" t="e">
        <f t="shared" si="10"/>
        <v>#REF!</v>
      </c>
      <c r="Q55" s="106" t="e">
        <f t="shared" si="11"/>
        <v>#REF!</v>
      </c>
      <c r="R55" s="105" t="e">
        <f t="shared" si="11"/>
        <v>#REF!</v>
      </c>
      <c r="S55" s="105" t="e">
        <f t="shared" si="12"/>
        <v>#REF!</v>
      </c>
      <c r="T55" s="105"/>
      <c r="U55" s="105" t="e">
        <f t="shared" si="13"/>
        <v>#REF!</v>
      </c>
      <c r="V55" s="105" t="e">
        <f t="shared" si="14"/>
        <v>#REF!</v>
      </c>
      <c r="W55" s="105" t="e">
        <f t="shared" si="15"/>
        <v>#REF!</v>
      </c>
      <c r="X55" s="106" t="e">
        <f t="shared" si="16"/>
        <v>#REF!</v>
      </c>
      <c r="Y55" s="106" t="e">
        <f t="shared" si="17"/>
        <v>#REF!</v>
      </c>
      <c r="Z55" s="105" t="e">
        <f t="shared" si="18"/>
        <v>#REF!</v>
      </c>
      <c r="AA55" s="105" t="e">
        <f t="shared" si="23"/>
        <v>#REF!</v>
      </c>
      <c r="AB55" s="105"/>
      <c r="AC55" s="107" t="str">
        <f t="shared" si="19"/>
        <v>BERTAHAP</v>
      </c>
      <c r="AD55" s="108">
        <f t="shared" si="20"/>
        <v>0</v>
      </c>
      <c r="AE55" s="109">
        <v>2</v>
      </c>
      <c r="AF55" s="110"/>
      <c r="AG55" s="105" t="e">
        <f>IF(AF55&gt;#REF!,"LB","KR")</f>
        <v>#REF!</v>
      </c>
      <c r="AH55" s="110">
        <v>2324217000</v>
      </c>
      <c r="AI55" s="110">
        <v>2619764000</v>
      </c>
      <c r="AJ55" s="110">
        <v>2781345000</v>
      </c>
      <c r="AK55" s="111">
        <v>2952892000</v>
      </c>
      <c r="AL55" s="111">
        <v>2781345000</v>
      </c>
      <c r="AM55" s="110">
        <v>2952892000</v>
      </c>
      <c r="AN55" s="110" t="e">
        <f t="shared" si="21"/>
        <v>#REF!</v>
      </c>
    </row>
    <row r="56" spans="1:40">
      <c r="A56" s="3">
        <f t="shared" si="22"/>
        <v>17</v>
      </c>
      <c r="B56" s="96">
        <v>7</v>
      </c>
      <c r="C56" s="97" t="s">
        <v>134</v>
      </c>
      <c r="D56" s="96">
        <v>15</v>
      </c>
      <c r="E56" s="99"/>
      <c r="F56" s="100" t="s">
        <v>64</v>
      </c>
      <c r="G56" s="101">
        <f t="shared" si="3"/>
        <v>101</v>
      </c>
      <c r="H56" s="101">
        <f t="shared" si="4"/>
        <v>90</v>
      </c>
      <c r="I56" s="102">
        <f t="shared" si="5"/>
        <v>26438045</v>
      </c>
      <c r="J56" s="102" t="e">
        <f>SUMIF($AN$4:$AN$22,D56,#REF!)</f>
        <v>#REF!</v>
      </c>
      <c r="K56" s="103" t="e">
        <f t="shared" si="6"/>
        <v>#REF!</v>
      </c>
      <c r="L56" s="104" t="e">
        <f>SUMIF($AN$4:$AN$22,D56,#REF!)</f>
        <v>#REF!</v>
      </c>
      <c r="M56" s="105" t="e">
        <f t="shared" si="7"/>
        <v>#REF!</v>
      </c>
      <c r="N56" s="105" t="e">
        <f t="shared" si="8"/>
        <v>#REF!</v>
      </c>
      <c r="O56" s="105" t="e">
        <f t="shared" si="9"/>
        <v>#REF!</v>
      </c>
      <c r="P56" s="105" t="e">
        <f t="shared" si="10"/>
        <v>#REF!</v>
      </c>
      <c r="Q56" s="106" t="e">
        <f t="shared" si="11"/>
        <v>#REF!</v>
      </c>
      <c r="R56" s="105" t="e">
        <f t="shared" si="11"/>
        <v>#REF!</v>
      </c>
      <c r="S56" s="105" t="e">
        <f t="shared" si="12"/>
        <v>#REF!</v>
      </c>
      <c r="T56" s="105"/>
      <c r="U56" s="105" t="e">
        <f t="shared" si="13"/>
        <v>#REF!</v>
      </c>
      <c r="V56" s="105" t="e">
        <f t="shared" si="14"/>
        <v>#REF!</v>
      </c>
      <c r="W56" s="105" t="e">
        <f t="shared" si="15"/>
        <v>#REF!</v>
      </c>
      <c r="X56" s="106" t="e">
        <f t="shared" si="16"/>
        <v>#REF!</v>
      </c>
      <c r="Y56" s="106" t="e">
        <f t="shared" si="17"/>
        <v>#REF!</v>
      </c>
      <c r="Z56" s="105" t="e">
        <f t="shared" si="18"/>
        <v>#REF!</v>
      </c>
      <c r="AA56" s="105" t="e">
        <f t="shared" si="23"/>
        <v>#REF!</v>
      </c>
      <c r="AB56" s="105"/>
      <c r="AC56" s="107" t="str">
        <f t="shared" si="19"/>
        <v>BERTAHAP</v>
      </c>
      <c r="AD56" s="108">
        <f t="shared" si="20"/>
        <v>0</v>
      </c>
      <c r="AE56" s="109">
        <v>2</v>
      </c>
      <c r="AF56" s="110"/>
      <c r="AG56" s="105" t="e">
        <f>IF(AF56&gt;#REF!,"LB","KR")</f>
        <v>#REF!</v>
      </c>
      <c r="AH56" s="110">
        <v>2324217000</v>
      </c>
      <c r="AI56" s="110">
        <v>2619764000</v>
      </c>
      <c r="AJ56" s="110">
        <v>2781345000</v>
      </c>
      <c r="AK56" s="111">
        <v>2952892000</v>
      </c>
      <c r="AL56" s="111">
        <v>2781345000</v>
      </c>
      <c r="AM56" s="110">
        <v>2952892000</v>
      </c>
      <c r="AN56" s="110" t="e">
        <f t="shared" si="21"/>
        <v>#REF!</v>
      </c>
    </row>
    <row r="57" spans="1:40">
      <c r="A57" s="3">
        <f t="shared" si="22"/>
        <v>18</v>
      </c>
      <c r="B57" s="96">
        <v>8</v>
      </c>
      <c r="C57" s="97" t="s">
        <v>134</v>
      </c>
      <c r="D57" s="96">
        <v>17</v>
      </c>
      <c r="E57" s="99"/>
      <c r="F57" s="100" t="s">
        <v>67</v>
      </c>
      <c r="G57" s="101">
        <f t="shared" si="3"/>
        <v>85</v>
      </c>
      <c r="H57" s="101">
        <f t="shared" si="4"/>
        <v>74</v>
      </c>
      <c r="I57" s="102">
        <f t="shared" si="5"/>
        <v>26438045</v>
      </c>
      <c r="J57" s="102" t="e">
        <f>SUMIF($AN$4:$AN$22,D57,#REF!)</f>
        <v>#REF!</v>
      </c>
      <c r="K57" s="103" t="e">
        <f t="shared" si="6"/>
        <v>#REF!</v>
      </c>
      <c r="L57" s="104" t="e">
        <f>SUMIF($AN$4:$AN$22,D57,#REF!)</f>
        <v>#REF!</v>
      </c>
      <c r="M57" s="105" t="e">
        <f t="shared" si="7"/>
        <v>#REF!</v>
      </c>
      <c r="N57" s="105" t="e">
        <f t="shared" si="8"/>
        <v>#REF!</v>
      </c>
      <c r="O57" s="105" t="e">
        <f t="shared" si="9"/>
        <v>#REF!</v>
      </c>
      <c r="P57" s="105" t="e">
        <f t="shared" si="10"/>
        <v>#REF!</v>
      </c>
      <c r="Q57" s="106" t="e">
        <f t="shared" si="11"/>
        <v>#REF!</v>
      </c>
      <c r="R57" s="105" t="e">
        <f t="shared" si="11"/>
        <v>#REF!</v>
      </c>
      <c r="S57" s="105" t="e">
        <f t="shared" si="12"/>
        <v>#REF!</v>
      </c>
      <c r="T57" s="105"/>
      <c r="U57" s="105" t="e">
        <f t="shared" si="13"/>
        <v>#REF!</v>
      </c>
      <c r="V57" s="105" t="e">
        <f t="shared" si="14"/>
        <v>#REF!</v>
      </c>
      <c r="W57" s="105" t="e">
        <f t="shared" si="15"/>
        <v>#REF!</v>
      </c>
      <c r="X57" s="106" t="e">
        <f t="shared" si="16"/>
        <v>#REF!</v>
      </c>
      <c r="Y57" s="106" t="e">
        <f t="shared" si="17"/>
        <v>#REF!</v>
      </c>
      <c r="Z57" s="105" t="e">
        <f t="shared" si="18"/>
        <v>#REF!</v>
      </c>
      <c r="AA57" s="105" t="e">
        <f t="shared" si="23"/>
        <v>#REF!</v>
      </c>
      <c r="AB57" s="105"/>
      <c r="AC57" s="107" t="str">
        <f t="shared" si="19"/>
        <v>BERTAHAP</v>
      </c>
      <c r="AD57" s="108">
        <f t="shared" si="20"/>
        <v>0</v>
      </c>
      <c r="AE57" s="109">
        <v>2</v>
      </c>
      <c r="AF57" s="110"/>
      <c r="AG57" s="105" t="e">
        <f>IF(AF57&gt;#REF!,"LB","KR")</f>
        <v>#REF!</v>
      </c>
      <c r="AH57" s="110">
        <v>1911023000</v>
      </c>
      <c r="AI57" s="110">
        <v>2154028000</v>
      </c>
      <c r="AJ57" s="110">
        <v>2286884000</v>
      </c>
      <c r="AK57" s="111">
        <v>2427934000</v>
      </c>
      <c r="AL57" s="111">
        <v>2286884000</v>
      </c>
      <c r="AM57" s="110">
        <v>2427934000</v>
      </c>
      <c r="AN57" s="110" t="e">
        <f t="shared" si="21"/>
        <v>#REF!</v>
      </c>
    </row>
    <row r="58" spans="1:40">
      <c r="A58" s="3">
        <f t="shared" si="22"/>
        <v>19</v>
      </c>
      <c r="B58" s="96">
        <v>9</v>
      </c>
      <c r="C58" s="97" t="s">
        <v>134</v>
      </c>
      <c r="D58" s="96">
        <v>19</v>
      </c>
      <c r="E58" s="99"/>
      <c r="F58" s="100" t="s">
        <v>78</v>
      </c>
      <c r="G58" s="101">
        <f t="shared" si="3"/>
        <v>138</v>
      </c>
      <c r="H58" s="101">
        <f t="shared" si="4"/>
        <v>120</v>
      </c>
      <c r="I58" s="102">
        <f t="shared" si="5"/>
        <v>26438045</v>
      </c>
      <c r="J58" s="102" t="e">
        <f>SUMIF($AN$4:$AN$22,D58,#REF!)</f>
        <v>#REF!</v>
      </c>
      <c r="K58" s="103" t="e">
        <f t="shared" si="6"/>
        <v>#REF!</v>
      </c>
      <c r="L58" s="104" t="e">
        <f>SUMIF($AN$4:$AN$22,D58,#REF!)</f>
        <v>#REF!</v>
      </c>
      <c r="M58" s="105" t="e">
        <f t="shared" si="7"/>
        <v>#REF!</v>
      </c>
      <c r="N58" s="105" t="e">
        <f t="shared" si="8"/>
        <v>#REF!</v>
      </c>
      <c r="O58" s="105" t="e">
        <f t="shared" si="9"/>
        <v>#REF!</v>
      </c>
      <c r="P58" s="105" t="e">
        <f t="shared" si="10"/>
        <v>#REF!</v>
      </c>
      <c r="Q58" s="106" t="e">
        <f t="shared" si="11"/>
        <v>#REF!</v>
      </c>
      <c r="R58" s="105" t="e">
        <f t="shared" si="11"/>
        <v>#REF!</v>
      </c>
      <c r="S58" s="105" t="e">
        <f t="shared" si="12"/>
        <v>#REF!</v>
      </c>
      <c r="T58" s="105"/>
      <c r="U58" s="105" t="e">
        <f t="shared" si="13"/>
        <v>#REF!</v>
      </c>
      <c r="V58" s="105" t="e">
        <f t="shared" si="14"/>
        <v>#REF!</v>
      </c>
      <c r="W58" s="105" t="e">
        <f t="shared" si="15"/>
        <v>#REF!</v>
      </c>
      <c r="X58" s="106" t="e">
        <f t="shared" si="16"/>
        <v>#REF!</v>
      </c>
      <c r="Y58" s="106" t="e">
        <f t="shared" si="17"/>
        <v>#REF!</v>
      </c>
      <c r="Z58" s="105" t="e">
        <f t="shared" si="18"/>
        <v>#REF!</v>
      </c>
      <c r="AA58" s="105" t="e">
        <f t="shared" si="23"/>
        <v>#REF!</v>
      </c>
      <c r="AB58" s="105"/>
      <c r="AC58" s="107" t="str">
        <f t="shared" si="19"/>
        <v>BERTAHAP</v>
      </c>
      <c r="AD58" s="108">
        <f t="shared" si="20"/>
        <v>0</v>
      </c>
      <c r="AE58" s="109">
        <v>2</v>
      </c>
      <c r="AF58" s="110"/>
      <c r="AG58" s="105" t="e">
        <f>IF(AF58&gt;#REF!,"LB","KR")</f>
        <v>#REF!</v>
      </c>
      <c r="AH58" s="110">
        <v>3098956000</v>
      </c>
      <c r="AI58" s="110">
        <v>3493018000</v>
      </c>
      <c r="AJ58" s="110">
        <v>3708460000</v>
      </c>
      <c r="AK58" s="111">
        <v>3937189000</v>
      </c>
      <c r="AL58" s="111">
        <v>3708460000</v>
      </c>
      <c r="AM58" s="110">
        <v>3937189000</v>
      </c>
      <c r="AN58" s="110" t="e">
        <f t="shared" si="21"/>
        <v>#REF!</v>
      </c>
    </row>
    <row r="59" spans="1:40">
      <c r="A59" s="3">
        <f t="shared" si="22"/>
        <v>20</v>
      </c>
      <c r="B59" s="96">
        <v>10</v>
      </c>
      <c r="C59" s="97" t="s">
        <v>134</v>
      </c>
      <c r="D59" s="96">
        <v>21</v>
      </c>
      <c r="E59" s="99"/>
      <c r="F59" s="100" t="s">
        <v>84</v>
      </c>
      <c r="G59" s="101">
        <f t="shared" si="3"/>
        <v>132</v>
      </c>
      <c r="H59" s="101">
        <f t="shared" si="4"/>
        <v>112</v>
      </c>
      <c r="I59" s="102">
        <f t="shared" si="5"/>
        <v>26438045</v>
      </c>
      <c r="J59" s="102" t="e">
        <f>SUMIF($AN$4:$AN$22,D59,#REF!)</f>
        <v>#REF!</v>
      </c>
      <c r="K59" s="103" t="e">
        <f t="shared" si="6"/>
        <v>#REF!</v>
      </c>
      <c r="L59" s="104" t="e">
        <f>SUMIF($AN$4:$AN$22,D59,#REF!)</f>
        <v>#REF!</v>
      </c>
      <c r="M59" s="105" t="e">
        <f t="shared" si="7"/>
        <v>#REF!</v>
      </c>
      <c r="N59" s="105" t="e">
        <f t="shared" si="8"/>
        <v>#REF!</v>
      </c>
      <c r="O59" s="105" t="e">
        <f t="shared" si="9"/>
        <v>#REF!</v>
      </c>
      <c r="P59" s="105" t="e">
        <f t="shared" si="10"/>
        <v>#REF!</v>
      </c>
      <c r="Q59" s="106" t="e">
        <f t="shared" si="11"/>
        <v>#REF!</v>
      </c>
      <c r="R59" s="105" t="e">
        <f t="shared" si="11"/>
        <v>#REF!</v>
      </c>
      <c r="S59" s="105" t="e">
        <f t="shared" si="12"/>
        <v>#REF!</v>
      </c>
      <c r="T59" s="105"/>
      <c r="U59" s="105" t="e">
        <f t="shared" si="13"/>
        <v>#REF!</v>
      </c>
      <c r="V59" s="105" t="e">
        <f t="shared" si="14"/>
        <v>#REF!</v>
      </c>
      <c r="W59" s="105" t="e">
        <f t="shared" si="15"/>
        <v>#REF!</v>
      </c>
      <c r="X59" s="106" t="e">
        <f t="shared" si="16"/>
        <v>#REF!</v>
      </c>
      <c r="Y59" s="106" t="e">
        <f t="shared" si="17"/>
        <v>#REF!</v>
      </c>
      <c r="Z59" s="105" t="e">
        <f t="shared" si="18"/>
        <v>#REF!</v>
      </c>
      <c r="AA59" s="105" t="e">
        <f t="shared" si="23"/>
        <v>#REF!</v>
      </c>
      <c r="AB59" s="105"/>
      <c r="AC59" s="107" t="str">
        <f t="shared" si="19"/>
        <v>BERTAHAP</v>
      </c>
      <c r="AD59" s="108">
        <f t="shared" si="20"/>
        <v>0</v>
      </c>
      <c r="AE59" s="109">
        <v>2</v>
      </c>
      <c r="AF59" s="110"/>
      <c r="AG59" s="105" t="e">
        <f>IF(AF59&gt;#REF!,"LB","KR")</f>
        <v>#REF!</v>
      </c>
      <c r="AH59" s="110">
        <v>3001504000</v>
      </c>
      <c r="AI59" s="110">
        <v>3383175000</v>
      </c>
      <c r="AJ59" s="110">
        <v>3591842000</v>
      </c>
      <c r="AK59" s="111">
        <v>3813378000</v>
      </c>
      <c r="AL59" s="111">
        <v>3591842000</v>
      </c>
      <c r="AM59" s="110">
        <v>3813378000</v>
      </c>
      <c r="AN59" s="110" t="e">
        <f t="shared" si="21"/>
        <v>#REF!</v>
      </c>
    </row>
    <row r="60" spans="1:40">
      <c r="A60" s="3">
        <f t="shared" si="22"/>
        <v>21</v>
      </c>
      <c r="B60" s="96">
        <v>1</v>
      </c>
      <c r="C60" s="97" t="s">
        <v>139</v>
      </c>
      <c r="D60" s="98" t="s">
        <v>19</v>
      </c>
      <c r="E60" s="99"/>
      <c r="F60" s="100" t="s">
        <v>72</v>
      </c>
      <c r="G60" s="101">
        <f t="shared" si="3"/>
        <v>175</v>
      </c>
      <c r="H60" s="101">
        <f t="shared" si="4"/>
        <v>156</v>
      </c>
      <c r="I60" s="102">
        <f t="shared" si="5"/>
        <v>26438045</v>
      </c>
      <c r="J60" s="102" t="e">
        <f>SUMIF($AN$4:$AN$22,D60,#REF!)</f>
        <v>#REF!</v>
      </c>
      <c r="K60" s="103" t="e">
        <f t="shared" si="6"/>
        <v>#REF!</v>
      </c>
      <c r="L60" s="239" t="e">
        <f>SUMIF($AN$4:$AN$22,D60,#REF!)</f>
        <v>#REF!</v>
      </c>
      <c r="M60" s="105" t="e">
        <f t="shared" si="7"/>
        <v>#REF!</v>
      </c>
      <c r="N60" s="105" t="e">
        <f t="shared" si="8"/>
        <v>#REF!</v>
      </c>
      <c r="O60" s="105" t="e">
        <f t="shared" si="9"/>
        <v>#REF!</v>
      </c>
      <c r="P60" s="105" t="e">
        <f t="shared" si="10"/>
        <v>#REF!</v>
      </c>
      <c r="Q60" s="106" t="e">
        <f t="shared" si="11"/>
        <v>#REF!</v>
      </c>
      <c r="R60" s="105" t="e">
        <f t="shared" si="11"/>
        <v>#REF!</v>
      </c>
      <c r="S60" s="105" t="e">
        <f t="shared" si="12"/>
        <v>#REF!</v>
      </c>
      <c r="T60" s="105"/>
      <c r="U60" s="105" t="e">
        <f t="shared" si="13"/>
        <v>#REF!</v>
      </c>
      <c r="V60" s="105" t="e">
        <f t="shared" si="14"/>
        <v>#REF!</v>
      </c>
      <c r="W60" s="105" t="e">
        <f t="shared" si="15"/>
        <v>#REF!</v>
      </c>
      <c r="X60" s="106" t="e">
        <f t="shared" si="16"/>
        <v>#REF!</v>
      </c>
      <c r="Y60" s="106" t="e">
        <f t="shared" si="17"/>
        <v>#REF!</v>
      </c>
      <c r="Z60" s="105" t="e">
        <f t="shared" si="18"/>
        <v>#REF!</v>
      </c>
      <c r="AA60" s="105" t="e">
        <f t="shared" si="23"/>
        <v>#REF!</v>
      </c>
      <c r="AB60" s="105"/>
      <c r="AC60" s="107" t="str">
        <f t="shared" si="19"/>
        <v>BERTAHAP</v>
      </c>
      <c r="AD60" s="108">
        <f t="shared" si="20"/>
        <v>0</v>
      </c>
      <c r="AE60" s="109">
        <v>2</v>
      </c>
      <c r="AF60" s="110"/>
      <c r="AG60" s="105" t="e">
        <f>IF(AF60&gt;#REF!,"LB","KR")</f>
        <v>#REF!</v>
      </c>
      <c r="AH60" s="110">
        <v>4135362000</v>
      </c>
      <c r="AI60" s="110">
        <v>4661214000</v>
      </c>
      <c r="AJ60" s="110">
        <v>4948708000</v>
      </c>
      <c r="AK60" s="111">
        <v>5253933000</v>
      </c>
      <c r="AL60" s="111">
        <v>4948708000</v>
      </c>
      <c r="AM60" s="110">
        <v>5253933000</v>
      </c>
      <c r="AN60" s="110" t="e">
        <f t="shared" si="21"/>
        <v>#REF!</v>
      </c>
    </row>
    <row r="61" spans="1:40">
      <c r="A61" s="3">
        <f t="shared" si="22"/>
        <v>22</v>
      </c>
      <c r="B61" s="96">
        <v>2</v>
      </c>
      <c r="C61" s="97" t="s">
        <v>139</v>
      </c>
      <c r="D61" s="98" t="s">
        <v>29</v>
      </c>
      <c r="E61" s="99"/>
      <c r="F61" s="100" t="s">
        <v>74</v>
      </c>
      <c r="G61" s="101">
        <f t="shared" si="3"/>
        <v>85</v>
      </c>
      <c r="H61" s="101">
        <f t="shared" si="4"/>
        <v>74</v>
      </c>
      <c r="I61" s="102">
        <f t="shared" si="5"/>
        <v>26438045</v>
      </c>
      <c r="J61" s="102" t="e">
        <f>SUMIF($AN$4:$AN$22,D61,#REF!)</f>
        <v>#REF!</v>
      </c>
      <c r="K61" s="103" t="e">
        <f t="shared" si="6"/>
        <v>#REF!</v>
      </c>
      <c r="L61" s="239" t="e">
        <f>SUMIF($AN$4:$AN$22,D61,#REF!)</f>
        <v>#REF!</v>
      </c>
      <c r="M61" s="105" t="e">
        <f t="shared" si="7"/>
        <v>#REF!</v>
      </c>
      <c r="N61" s="105" t="e">
        <f t="shared" si="8"/>
        <v>#REF!</v>
      </c>
      <c r="O61" s="105" t="e">
        <f t="shared" si="9"/>
        <v>#REF!</v>
      </c>
      <c r="P61" s="105" t="e">
        <f t="shared" si="10"/>
        <v>#REF!</v>
      </c>
      <c r="Q61" s="106" t="e">
        <f t="shared" si="11"/>
        <v>#REF!</v>
      </c>
      <c r="R61" s="105" t="e">
        <f t="shared" si="11"/>
        <v>#REF!</v>
      </c>
      <c r="S61" s="105" t="e">
        <f t="shared" si="12"/>
        <v>#REF!</v>
      </c>
      <c r="T61" s="105"/>
      <c r="U61" s="105" t="e">
        <f t="shared" si="13"/>
        <v>#REF!</v>
      </c>
      <c r="V61" s="105" t="e">
        <f t="shared" si="14"/>
        <v>#REF!</v>
      </c>
      <c r="W61" s="105" t="e">
        <f t="shared" si="15"/>
        <v>#REF!</v>
      </c>
      <c r="X61" s="106" t="e">
        <f t="shared" si="16"/>
        <v>#REF!</v>
      </c>
      <c r="Y61" s="106" t="e">
        <f t="shared" si="17"/>
        <v>#REF!</v>
      </c>
      <c r="Z61" s="105" t="e">
        <f t="shared" si="18"/>
        <v>#REF!</v>
      </c>
      <c r="AA61" s="105" t="e">
        <f t="shared" si="23"/>
        <v>#REF!</v>
      </c>
      <c r="AB61" s="105"/>
      <c r="AC61" s="107" t="str">
        <f t="shared" si="19"/>
        <v>BERTAHAP</v>
      </c>
      <c r="AD61" s="108">
        <f t="shared" si="20"/>
        <v>0</v>
      </c>
      <c r="AE61" s="109">
        <v>2</v>
      </c>
      <c r="AF61" s="110"/>
      <c r="AG61" s="105" t="e">
        <f>IF(AF61&gt;#REF!,"LB","KR")</f>
        <v>#REF!</v>
      </c>
      <c r="AH61" s="110">
        <v>1925320000</v>
      </c>
      <c r="AI61" s="110">
        <v>2170143000</v>
      </c>
      <c r="AJ61" s="110">
        <v>2303993000</v>
      </c>
      <c r="AK61" s="111">
        <v>2446098000</v>
      </c>
      <c r="AL61" s="111">
        <v>2303993000</v>
      </c>
      <c r="AM61" s="110">
        <v>2446098000</v>
      </c>
      <c r="AN61" s="110" t="e">
        <f t="shared" si="21"/>
        <v>#REF!</v>
      </c>
    </row>
    <row r="62" spans="1:40">
      <c r="A62" s="3">
        <f t="shared" si="22"/>
        <v>23</v>
      </c>
      <c r="B62" s="96">
        <v>3</v>
      </c>
      <c r="C62" s="97" t="s">
        <v>139</v>
      </c>
      <c r="D62" s="98" t="s">
        <v>32</v>
      </c>
      <c r="E62" s="99"/>
      <c r="F62" s="100" t="s">
        <v>56</v>
      </c>
      <c r="G62" s="101">
        <f t="shared" si="3"/>
        <v>85</v>
      </c>
      <c r="H62" s="101">
        <f t="shared" si="4"/>
        <v>74</v>
      </c>
      <c r="I62" s="102">
        <f t="shared" si="5"/>
        <v>26438045</v>
      </c>
      <c r="J62" s="102" t="e">
        <f>SUMIF($AN$4:$AN$22,D62,#REF!)</f>
        <v>#REF!</v>
      </c>
      <c r="K62" s="103" t="e">
        <f t="shared" si="6"/>
        <v>#REF!</v>
      </c>
      <c r="L62" s="239" t="e">
        <f>SUMIF($AN$4:$AN$22,D62,#REF!)</f>
        <v>#REF!</v>
      </c>
      <c r="M62" s="105" t="e">
        <f t="shared" si="7"/>
        <v>#REF!</v>
      </c>
      <c r="N62" s="105" t="e">
        <f t="shared" si="8"/>
        <v>#REF!</v>
      </c>
      <c r="O62" s="105" t="e">
        <f t="shared" si="9"/>
        <v>#REF!</v>
      </c>
      <c r="P62" s="105" t="e">
        <f t="shared" si="10"/>
        <v>#REF!</v>
      </c>
      <c r="Q62" s="106" t="e">
        <f t="shared" si="11"/>
        <v>#REF!</v>
      </c>
      <c r="R62" s="105" t="e">
        <f t="shared" si="11"/>
        <v>#REF!</v>
      </c>
      <c r="S62" s="105" t="e">
        <f t="shared" si="12"/>
        <v>#REF!</v>
      </c>
      <c r="T62" s="105"/>
      <c r="U62" s="105" t="e">
        <f t="shared" si="13"/>
        <v>#REF!</v>
      </c>
      <c r="V62" s="105" t="e">
        <f t="shared" si="14"/>
        <v>#REF!</v>
      </c>
      <c r="W62" s="105" t="e">
        <f t="shared" si="15"/>
        <v>#REF!</v>
      </c>
      <c r="X62" s="106" t="e">
        <f t="shared" si="16"/>
        <v>#REF!</v>
      </c>
      <c r="Y62" s="106" t="e">
        <f t="shared" si="17"/>
        <v>#REF!</v>
      </c>
      <c r="Z62" s="105" t="e">
        <f t="shared" si="18"/>
        <v>#REF!</v>
      </c>
      <c r="AA62" s="105" t="e">
        <f t="shared" si="23"/>
        <v>#REF!</v>
      </c>
      <c r="AB62" s="105"/>
      <c r="AC62" s="107" t="str">
        <f t="shared" si="19"/>
        <v>BERTAHAP</v>
      </c>
      <c r="AD62" s="108">
        <f t="shared" si="20"/>
        <v>0</v>
      </c>
      <c r="AE62" s="109">
        <v>2</v>
      </c>
      <c r="AF62" s="110"/>
      <c r="AG62" s="105" t="e">
        <f>IF(AF62&gt;#REF!,"LB","KR")</f>
        <v>#REF!</v>
      </c>
      <c r="AH62" s="110">
        <v>1925320000</v>
      </c>
      <c r="AI62" s="110">
        <v>2170143000</v>
      </c>
      <c r="AJ62" s="110">
        <v>2303993000</v>
      </c>
      <c r="AK62" s="111">
        <v>2446098000</v>
      </c>
      <c r="AL62" s="111">
        <v>2303993000</v>
      </c>
      <c r="AM62" s="110">
        <v>2446098000</v>
      </c>
      <c r="AN62" s="110" t="e">
        <f t="shared" si="21"/>
        <v>#REF!</v>
      </c>
    </row>
    <row r="63" spans="1:40">
      <c r="A63" s="3">
        <f t="shared" si="22"/>
        <v>24</v>
      </c>
      <c r="B63" s="96">
        <v>4</v>
      </c>
      <c r="C63" s="97" t="s">
        <v>139</v>
      </c>
      <c r="D63" s="98" t="s">
        <v>38</v>
      </c>
      <c r="E63" s="99"/>
      <c r="F63" s="100" t="s">
        <v>58</v>
      </c>
      <c r="G63" s="101">
        <f t="shared" si="3"/>
        <v>101</v>
      </c>
      <c r="H63" s="101">
        <f t="shared" si="4"/>
        <v>90</v>
      </c>
      <c r="I63" s="102">
        <f t="shared" si="5"/>
        <v>26438045</v>
      </c>
      <c r="J63" s="102" t="e">
        <f>SUMIF($AN$4:$AN$22,D63,#REF!)</f>
        <v>#REF!</v>
      </c>
      <c r="K63" s="103" t="e">
        <f t="shared" si="6"/>
        <v>#REF!</v>
      </c>
      <c r="L63" s="239" t="e">
        <f>SUMIF($AN$4:$AN$22,D63,#REF!)</f>
        <v>#REF!</v>
      </c>
      <c r="M63" s="105" t="e">
        <f t="shared" si="7"/>
        <v>#REF!</v>
      </c>
      <c r="N63" s="105" t="e">
        <f t="shared" si="8"/>
        <v>#REF!</v>
      </c>
      <c r="O63" s="105" t="e">
        <f t="shared" si="9"/>
        <v>#REF!</v>
      </c>
      <c r="P63" s="105" t="e">
        <f t="shared" si="10"/>
        <v>#REF!</v>
      </c>
      <c r="Q63" s="106" t="e">
        <f t="shared" si="11"/>
        <v>#REF!</v>
      </c>
      <c r="R63" s="105" t="e">
        <f t="shared" si="11"/>
        <v>#REF!</v>
      </c>
      <c r="S63" s="105" t="e">
        <f t="shared" si="12"/>
        <v>#REF!</v>
      </c>
      <c r="T63" s="105"/>
      <c r="U63" s="105" t="e">
        <f t="shared" si="13"/>
        <v>#REF!</v>
      </c>
      <c r="V63" s="105" t="e">
        <f t="shared" si="14"/>
        <v>#REF!</v>
      </c>
      <c r="W63" s="105" t="e">
        <f t="shared" si="15"/>
        <v>#REF!</v>
      </c>
      <c r="X63" s="106" t="e">
        <f t="shared" si="16"/>
        <v>#REF!</v>
      </c>
      <c r="Y63" s="106" t="e">
        <f t="shared" si="17"/>
        <v>#REF!</v>
      </c>
      <c r="Z63" s="105" t="e">
        <f t="shared" si="18"/>
        <v>#REF!</v>
      </c>
      <c r="AA63" s="105" t="e">
        <f t="shared" si="23"/>
        <v>#REF!</v>
      </c>
      <c r="AB63" s="105"/>
      <c r="AC63" s="107" t="str">
        <f t="shared" si="19"/>
        <v>BERTAHAP</v>
      </c>
      <c r="AD63" s="108">
        <f t="shared" si="20"/>
        <v>0</v>
      </c>
      <c r="AE63" s="109">
        <v>2</v>
      </c>
      <c r="AF63" s="110"/>
      <c r="AG63" s="105" t="e">
        <f>IF(AF63&gt;#REF!,"LB","KR")</f>
        <v>#REF!</v>
      </c>
      <c r="AH63" s="110">
        <v>2341605000</v>
      </c>
      <c r="AI63" s="110">
        <v>2639363000</v>
      </c>
      <c r="AJ63" s="110">
        <v>2802153000</v>
      </c>
      <c r="AK63" s="111">
        <v>2974984000</v>
      </c>
      <c r="AL63" s="111">
        <v>2802153000</v>
      </c>
      <c r="AM63" s="110">
        <v>2974984000</v>
      </c>
      <c r="AN63" s="110" t="e">
        <f t="shared" si="21"/>
        <v>#REF!</v>
      </c>
    </row>
    <row r="64" spans="1:40">
      <c r="A64" s="3">
        <f t="shared" si="22"/>
        <v>25</v>
      </c>
      <c r="B64" s="96">
        <v>5</v>
      </c>
      <c r="C64" s="97" t="s">
        <v>139</v>
      </c>
      <c r="D64" s="98" t="s">
        <v>44</v>
      </c>
      <c r="E64" s="99"/>
      <c r="F64" s="100" t="s">
        <v>60</v>
      </c>
      <c r="G64" s="101">
        <f t="shared" si="3"/>
        <v>101</v>
      </c>
      <c r="H64" s="101">
        <f t="shared" si="4"/>
        <v>90</v>
      </c>
      <c r="I64" s="102">
        <f t="shared" si="5"/>
        <v>26438045</v>
      </c>
      <c r="J64" s="102" t="e">
        <f>SUMIF($AN$4:$AN$22,D64,#REF!)</f>
        <v>#REF!</v>
      </c>
      <c r="K64" s="103" t="e">
        <f t="shared" si="6"/>
        <v>#REF!</v>
      </c>
      <c r="L64" s="239" t="e">
        <f>SUMIF($AN$4:$AN$22,D64,#REF!)</f>
        <v>#REF!</v>
      </c>
      <c r="M64" s="105" t="e">
        <f t="shared" si="7"/>
        <v>#REF!</v>
      </c>
      <c r="N64" s="105" t="e">
        <f t="shared" si="8"/>
        <v>#REF!</v>
      </c>
      <c r="O64" s="105" t="e">
        <f t="shared" si="9"/>
        <v>#REF!</v>
      </c>
      <c r="P64" s="105" t="e">
        <f t="shared" si="10"/>
        <v>#REF!</v>
      </c>
      <c r="Q64" s="106" t="e">
        <f t="shared" si="11"/>
        <v>#REF!</v>
      </c>
      <c r="R64" s="105" t="e">
        <f t="shared" si="11"/>
        <v>#REF!</v>
      </c>
      <c r="S64" s="105" t="e">
        <f t="shared" si="12"/>
        <v>#REF!</v>
      </c>
      <c r="T64" s="105"/>
      <c r="U64" s="105" t="e">
        <f t="shared" si="13"/>
        <v>#REF!</v>
      </c>
      <c r="V64" s="105" t="e">
        <f t="shared" si="14"/>
        <v>#REF!</v>
      </c>
      <c r="W64" s="105" t="e">
        <f t="shared" si="15"/>
        <v>#REF!</v>
      </c>
      <c r="X64" s="106" t="e">
        <f t="shared" si="16"/>
        <v>#REF!</v>
      </c>
      <c r="Y64" s="106" t="e">
        <f t="shared" si="17"/>
        <v>#REF!</v>
      </c>
      <c r="Z64" s="105" t="e">
        <f t="shared" si="18"/>
        <v>#REF!</v>
      </c>
      <c r="AA64" s="105" t="e">
        <f t="shared" si="23"/>
        <v>#REF!</v>
      </c>
      <c r="AB64" s="105"/>
      <c r="AC64" s="107" t="str">
        <f t="shared" si="19"/>
        <v>BERTAHAP</v>
      </c>
      <c r="AD64" s="108">
        <f t="shared" si="20"/>
        <v>0</v>
      </c>
      <c r="AE64" s="109">
        <v>2</v>
      </c>
      <c r="AF64" s="110"/>
      <c r="AG64" s="105" t="e">
        <f>IF(AF64&gt;#REF!,"LB","KR")</f>
        <v>#REF!</v>
      </c>
      <c r="AH64" s="110">
        <v>2341605000</v>
      </c>
      <c r="AI64" s="110">
        <v>2639363000</v>
      </c>
      <c r="AJ64" s="110">
        <v>2802153000</v>
      </c>
      <c r="AK64" s="111">
        <v>2974984000</v>
      </c>
      <c r="AL64" s="111">
        <v>2802153000</v>
      </c>
      <c r="AM64" s="110">
        <v>2974984000</v>
      </c>
      <c r="AN64" s="110" t="e">
        <f t="shared" si="21"/>
        <v>#REF!</v>
      </c>
    </row>
    <row r="65" spans="1:40">
      <c r="A65" s="3">
        <f t="shared" si="22"/>
        <v>26</v>
      </c>
      <c r="B65" s="96">
        <v>6</v>
      </c>
      <c r="C65" s="97" t="s">
        <v>139</v>
      </c>
      <c r="D65" s="96">
        <v>11</v>
      </c>
      <c r="E65" s="99"/>
      <c r="F65" s="100" t="s">
        <v>62</v>
      </c>
      <c r="G65" s="101">
        <f t="shared" si="3"/>
        <v>101</v>
      </c>
      <c r="H65" s="101">
        <f t="shared" si="4"/>
        <v>90</v>
      </c>
      <c r="I65" s="102">
        <f t="shared" si="5"/>
        <v>26438045</v>
      </c>
      <c r="J65" s="102" t="e">
        <f>SUMIF($AN$4:$AN$22,D65,#REF!)</f>
        <v>#REF!</v>
      </c>
      <c r="K65" s="103" t="e">
        <f t="shared" si="6"/>
        <v>#REF!</v>
      </c>
      <c r="L65" s="239" t="e">
        <f>SUMIF($AN$4:$AN$22,D65,#REF!)</f>
        <v>#REF!</v>
      </c>
      <c r="M65" s="105" t="e">
        <f t="shared" si="7"/>
        <v>#REF!</v>
      </c>
      <c r="N65" s="105" t="e">
        <f t="shared" si="8"/>
        <v>#REF!</v>
      </c>
      <c r="O65" s="105" t="e">
        <f t="shared" si="9"/>
        <v>#REF!</v>
      </c>
      <c r="P65" s="105" t="e">
        <f t="shared" si="10"/>
        <v>#REF!</v>
      </c>
      <c r="Q65" s="106" t="e">
        <f t="shared" si="11"/>
        <v>#REF!</v>
      </c>
      <c r="R65" s="105" t="e">
        <f t="shared" si="11"/>
        <v>#REF!</v>
      </c>
      <c r="S65" s="105" t="e">
        <f t="shared" si="12"/>
        <v>#REF!</v>
      </c>
      <c r="T65" s="105"/>
      <c r="U65" s="105" t="e">
        <f t="shared" si="13"/>
        <v>#REF!</v>
      </c>
      <c r="V65" s="105" t="e">
        <f t="shared" si="14"/>
        <v>#REF!</v>
      </c>
      <c r="W65" s="105" t="e">
        <f t="shared" si="15"/>
        <v>#REF!</v>
      </c>
      <c r="X65" s="106" t="e">
        <f t="shared" si="16"/>
        <v>#REF!</v>
      </c>
      <c r="Y65" s="106" t="e">
        <f t="shared" si="17"/>
        <v>#REF!</v>
      </c>
      <c r="Z65" s="105" t="e">
        <f t="shared" si="18"/>
        <v>#REF!</v>
      </c>
      <c r="AA65" s="105" t="e">
        <f t="shared" si="23"/>
        <v>#REF!</v>
      </c>
      <c r="AB65" s="105"/>
      <c r="AC65" s="107" t="str">
        <f t="shared" si="19"/>
        <v>BERTAHAP</v>
      </c>
      <c r="AD65" s="108">
        <f t="shared" si="20"/>
        <v>0</v>
      </c>
      <c r="AE65" s="109">
        <v>2</v>
      </c>
      <c r="AF65" s="110"/>
      <c r="AG65" s="105" t="e">
        <f>IF(AF65&gt;#REF!,"LB","KR")</f>
        <v>#REF!</v>
      </c>
      <c r="AH65" s="110">
        <v>2341605000</v>
      </c>
      <c r="AI65" s="110">
        <v>2639363000</v>
      </c>
      <c r="AJ65" s="110">
        <v>2802153000</v>
      </c>
      <c r="AK65" s="111">
        <v>2974984000</v>
      </c>
      <c r="AL65" s="111">
        <v>2802153000</v>
      </c>
      <c r="AM65" s="110">
        <v>2974984000</v>
      </c>
      <c r="AN65" s="110" t="e">
        <f t="shared" si="21"/>
        <v>#REF!</v>
      </c>
    </row>
    <row r="66" spans="1:40">
      <c r="A66" s="3">
        <f t="shared" si="22"/>
        <v>27</v>
      </c>
      <c r="B66" s="96">
        <v>7</v>
      </c>
      <c r="C66" s="97" t="s">
        <v>139</v>
      </c>
      <c r="D66" s="96">
        <v>15</v>
      </c>
      <c r="E66" s="99"/>
      <c r="F66" s="100" t="s">
        <v>64</v>
      </c>
      <c r="G66" s="101">
        <f t="shared" si="3"/>
        <v>101</v>
      </c>
      <c r="H66" s="101">
        <f t="shared" si="4"/>
        <v>90</v>
      </c>
      <c r="I66" s="102">
        <f t="shared" si="5"/>
        <v>26438045</v>
      </c>
      <c r="J66" s="102" t="e">
        <f>SUMIF($AN$4:$AN$22,D66,#REF!)</f>
        <v>#REF!</v>
      </c>
      <c r="K66" s="103" t="e">
        <f t="shared" si="6"/>
        <v>#REF!</v>
      </c>
      <c r="L66" s="239" t="e">
        <f>SUMIF($AN$4:$AN$22,D66,#REF!)</f>
        <v>#REF!</v>
      </c>
      <c r="M66" s="105" t="e">
        <f t="shared" si="7"/>
        <v>#REF!</v>
      </c>
      <c r="N66" s="105" t="e">
        <f t="shared" si="8"/>
        <v>#REF!</v>
      </c>
      <c r="O66" s="105" t="e">
        <f t="shared" si="9"/>
        <v>#REF!</v>
      </c>
      <c r="P66" s="105" t="e">
        <f t="shared" si="10"/>
        <v>#REF!</v>
      </c>
      <c r="Q66" s="106" t="e">
        <f t="shared" si="11"/>
        <v>#REF!</v>
      </c>
      <c r="R66" s="105" t="e">
        <f t="shared" si="11"/>
        <v>#REF!</v>
      </c>
      <c r="S66" s="105" t="e">
        <f t="shared" si="12"/>
        <v>#REF!</v>
      </c>
      <c r="T66" s="105"/>
      <c r="U66" s="105" t="e">
        <f t="shared" si="13"/>
        <v>#REF!</v>
      </c>
      <c r="V66" s="105" t="e">
        <f t="shared" si="14"/>
        <v>#REF!</v>
      </c>
      <c r="W66" s="105" t="e">
        <f t="shared" si="15"/>
        <v>#REF!</v>
      </c>
      <c r="X66" s="106" t="e">
        <f t="shared" si="16"/>
        <v>#REF!</v>
      </c>
      <c r="Y66" s="106" t="e">
        <f t="shared" si="17"/>
        <v>#REF!</v>
      </c>
      <c r="Z66" s="105" t="e">
        <f t="shared" si="18"/>
        <v>#REF!</v>
      </c>
      <c r="AA66" s="105" t="e">
        <f t="shared" si="23"/>
        <v>#REF!</v>
      </c>
      <c r="AB66" s="105"/>
      <c r="AC66" s="107" t="str">
        <f t="shared" si="19"/>
        <v>BERTAHAP</v>
      </c>
      <c r="AD66" s="108">
        <f t="shared" si="20"/>
        <v>0</v>
      </c>
      <c r="AE66" s="109">
        <v>2</v>
      </c>
      <c r="AF66" s="110"/>
      <c r="AG66" s="105" t="e">
        <f>IF(AF66&gt;#REF!,"LB","KR")</f>
        <v>#REF!</v>
      </c>
      <c r="AH66" s="110">
        <v>2341605000</v>
      </c>
      <c r="AI66" s="110">
        <v>2639363000</v>
      </c>
      <c r="AJ66" s="110">
        <v>2802153000</v>
      </c>
      <c r="AK66" s="111">
        <v>2974984000</v>
      </c>
      <c r="AL66" s="111">
        <v>2802153000</v>
      </c>
      <c r="AM66" s="110">
        <v>2974984000</v>
      </c>
      <c r="AN66" s="110" t="e">
        <f t="shared" si="21"/>
        <v>#REF!</v>
      </c>
    </row>
    <row r="67" spans="1:40">
      <c r="A67" s="3">
        <f t="shared" si="22"/>
        <v>28</v>
      </c>
      <c r="B67" s="96">
        <v>8</v>
      </c>
      <c r="C67" s="97" t="s">
        <v>139</v>
      </c>
      <c r="D67" s="96">
        <v>17</v>
      </c>
      <c r="E67" s="99"/>
      <c r="F67" s="100" t="s">
        <v>67</v>
      </c>
      <c r="G67" s="101">
        <f t="shared" si="3"/>
        <v>85</v>
      </c>
      <c r="H67" s="101">
        <f t="shared" si="4"/>
        <v>74</v>
      </c>
      <c r="I67" s="102">
        <f t="shared" si="5"/>
        <v>26438045</v>
      </c>
      <c r="J67" s="102" t="e">
        <f>SUMIF($AN$4:$AN$22,D67,#REF!)</f>
        <v>#REF!</v>
      </c>
      <c r="K67" s="103" t="e">
        <f t="shared" si="6"/>
        <v>#REF!</v>
      </c>
      <c r="L67" s="239" t="e">
        <f>SUMIF($AN$4:$AN$22,D67,#REF!)</f>
        <v>#REF!</v>
      </c>
      <c r="M67" s="105" t="e">
        <f t="shared" si="7"/>
        <v>#REF!</v>
      </c>
      <c r="N67" s="105" t="e">
        <f t="shared" si="8"/>
        <v>#REF!</v>
      </c>
      <c r="O67" s="105" t="e">
        <f t="shared" si="9"/>
        <v>#REF!</v>
      </c>
      <c r="P67" s="105" t="e">
        <f t="shared" si="10"/>
        <v>#REF!</v>
      </c>
      <c r="Q67" s="106" t="e">
        <f t="shared" si="11"/>
        <v>#REF!</v>
      </c>
      <c r="R67" s="105" t="e">
        <f t="shared" si="11"/>
        <v>#REF!</v>
      </c>
      <c r="S67" s="105" t="e">
        <f t="shared" si="12"/>
        <v>#REF!</v>
      </c>
      <c r="T67" s="105"/>
      <c r="U67" s="105" t="e">
        <f t="shared" si="13"/>
        <v>#REF!</v>
      </c>
      <c r="V67" s="105" t="e">
        <f t="shared" si="14"/>
        <v>#REF!</v>
      </c>
      <c r="W67" s="105" t="e">
        <f t="shared" si="15"/>
        <v>#REF!</v>
      </c>
      <c r="X67" s="106" t="e">
        <f t="shared" si="16"/>
        <v>#REF!</v>
      </c>
      <c r="Y67" s="106" t="e">
        <f t="shared" si="17"/>
        <v>#REF!</v>
      </c>
      <c r="Z67" s="105" t="e">
        <f t="shared" si="18"/>
        <v>#REF!</v>
      </c>
      <c r="AA67" s="105" t="e">
        <f t="shared" si="23"/>
        <v>#REF!</v>
      </c>
      <c r="AB67" s="105"/>
      <c r="AC67" s="107" t="str">
        <f t="shared" si="19"/>
        <v>BERTAHAP</v>
      </c>
      <c r="AD67" s="108">
        <f t="shared" si="20"/>
        <v>0</v>
      </c>
      <c r="AE67" s="109">
        <v>2</v>
      </c>
      <c r="AF67" s="110"/>
      <c r="AG67" s="105" t="e">
        <f>IF(AF67&gt;#REF!,"LB","KR")</f>
        <v>#REF!</v>
      </c>
      <c r="AH67" s="110">
        <v>1925320000</v>
      </c>
      <c r="AI67" s="110">
        <v>2170143000</v>
      </c>
      <c r="AJ67" s="110">
        <v>2303993000</v>
      </c>
      <c r="AK67" s="111">
        <v>2446098000</v>
      </c>
      <c r="AL67" s="111">
        <v>2303993000</v>
      </c>
      <c r="AM67" s="110">
        <v>2446098000</v>
      </c>
      <c r="AN67" s="110" t="e">
        <f t="shared" si="21"/>
        <v>#REF!</v>
      </c>
    </row>
    <row r="68" spans="1:40">
      <c r="A68" s="3">
        <f t="shared" si="22"/>
        <v>29</v>
      </c>
      <c r="B68" s="96">
        <v>9</v>
      </c>
      <c r="C68" s="97" t="s">
        <v>139</v>
      </c>
      <c r="D68" s="96">
        <v>19</v>
      </c>
      <c r="E68" s="99"/>
      <c r="F68" s="100" t="s">
        <v>78</v>
      </c>
      <c r="G68" s="101">
        <f t="shared" si="3"/>
        <v>138</v>
      </c>
      <c r="H68" s="101">
        <f t="shared" si="4"/>
        <v>120</v>
      </c>
      <c r="I68" s="102">
        <f t="shared" si="5"/>
        <v>26438045</v>
      </c>
      <c r="J68" s="102" t="e">
        <f>SUMIF($AN$4:$AN$22,D68,#REF!)</f>
        <v>#REF!</v>
      </c>
      <c r="K68" s="103" t="e">
        <f t="shared" si="6"/>
        <v>#REF!</v>
      </c>
      <c r="L68" s="239" t="e">
        <f>SUMIF($AN$4:$AN$22,D68,#REF!)</f>
        <v>#REF!</v>
      </c>
      <c r="M68" s="105" t="e">
        <f t="shared" si="7"/>
        <v>#REF!</v>
      </c>
      <c r="N68" s="105" t="e">
        <f t="shared" si="8"/>
        <v>#REF!</v>
      </c>
      <c r="O68" s="105" t="e">
        <f t="shared" si="9"/>
        <v>#REF!</v>
      </c>
      <c r="P68" s="105" t="e">
        <f t="shared" si="10"/>
        <v>#REF!</v>
      </c>
      <c r="Q68" s="106" t="e">
        <f t="shared" si="11"/>
        <v>#REF!</v>
      </c>
      <c r="R68" s="105" t="e">
        <f t="shared" si="11"/>
        <v>#REF!</v>
      </c>
      <c r="S68" s="105" t="e">
        <f t="shared" si="12"/>
        <v>#REF!</v>
      </c>
      <c r="T68" s="105"/>
      <c r="U68" s="105" t="e">
        <f t="shared" si="13"/>
        <v>#REF!</v>
      </c>
      <c r="V68" s="105" t="e">
        <f t="shared" si="14"/>
        <v>#REF!</v>
      </c>
      <c r="W68" s="105" t="e">
        <f t="shared" si="15"/>
        <v>#REF!</v>
      </c>
      <c r="X68" s="106" t="e">
        <f t="shared" si="16"/>
        <v>#REF!</v>
      </c>
      <c r="Y68" s="106" t="e">
        <f t="shared" si="17"/>
        <v>#REF!</v>
      </c>
      <c r="Z68" s="105" t="e">
        <f t="shared" si="18"/>
        <v>#REF!</v>
      </c>
      <c r="AA68" s="105" t="e">
        <f t="shared" si="23"/>
        <v>#REF!</v>
      </c>
      <c r="AB68" s="105"/>
      <c r="AC68" s="107" t="str">
        <f t="shared" si="19"/>
        <v>BERTAHAP</v>
      </c>
      <c r="AD68" s="108">
        <f t="shared" si="20"/>
        <v>0</v>
      </c>
      <c r="AE68" s="109">
        <v>2</v>
      </c>
      <c r="AF68" s="110"/>
      <c r="AG68" s="105" t="e">
        <f>IF(AF68&gt;#REF!,"LB","KR")</f>
        <v>#REF!</v>
      </c>
      <c r="AH68" s="110">
        <v>3122140000</v>
      </c>
      <c r="AI68" s="110">
        <v>3519150000</v>
      </c>
      <c r="AJ68" s="110">
        <v>3736204000</v>
      </c>
      <c r="AK68" s="111">
        <v>3966645000</v>
      </c>
      <c r="AL68" s="111">
        <v>3736204000</v>
      </c>
      <c r="AM68" s="110">
        <v>3966645000</v>
      </c>
      <c r="AN68" s="110" t="e">
        <f t="shared" si="21"/>
        <v>#REF!</v>
      </c>
    </row>
    <row r="69" spans="1:40">
      <c r="A69" s="3">
        <f t="shared" si="22"/>
        <v>30</v>
      </c>
      <c r="B69" s="96">
        <v>10</v>
      </c>
      <c r="C69" s="97" t="s">
        <v>139</v>
      </c>
      <c r="D69" s="96">
        <v>21</v>
      </c>
      <c r="E69" s="99"/>
      <c r="F69" s="100" t="s">
        <v>84</v>
      </c>
      <c r="G69" s="101">
        <f t="shared" si="3"/>
        <v>132</v>
      </c>
      <c r="H69" s="101">
        <f t="shared" si="4"/>
        <v>112</v>
      </c>
      <c r="I69" s="102">
        <f t="shared" si="5"/>
        <v>26438045</v>
      </c>
      <c r="J69" s="102" t="e">
        <f>SUMIF($AN$4:$AN$22,D69,#REF!)</f>
        <v>#REF!</v>
      </c>
      <c r="K69" s="103" t="e">
        <f t="shared" si="6"/>
        <v>#REF!</v>
      </c>
      <c r="L69" s="239" t="e">
        <f>SUMIF($AN$4:$AN$22,D69,#REF!)</f>
        <v>#REF!</v>
      </c>
      <c r="M69" s="105" t="e">
        <f t="shared" si="7"/>
        <v>#REF!</v>
      </c>
      <c r="N69" s="105" t="e">
        <f t="shared" si="8"/>
        <v>#REF!</v>
      </c>
      <c r="O69" s="105" t="e">
        <f t="shared" si="9"/>
        <v>#REF!</v>
      </c>
      <c r="P69" s="105" t="e">
        <f t="shared" si="10"/>
        <v>#REF!</v>
      </c>
      <c r="Q69" s="106" t="e">
        <f t="shared" si="11"/>
        <v>#REF!</v>
      </c>
      <c r="R69" s="105" t="e">
        <f t="shared" si="11"/>
        <v>#REF!</v>
      </c>
      <c r="S69" s="105" t="e">
        <f t="shared" si="12"/>
        <v>#REF!</v>
      </c>
      <c r="T69" s="105"/>
      <c r="U69" s="105" t="e">
        <f t="shared" si="13"/>
        <v>#REF!</v>
      </c>
      <c r="V69" s="105" t="e">
        <f t="shared" si="14"/>
        <v>#REF!</v>
      </c>
      <c r="W69" s="105" t="e">
        <f t="shared" si="15"/>
        <v>#REF!</v>
      </c>
      <c r="X69" s="106" t="e">
        <f t="shared" si="16"/>
        <v>#REF!</v>
      </c>
      <c r="Y69" s="106" t="e">
        <f t="shared" si="17"/>
        <v>#REF!</v>
      </c>
      <c r="Z69" s="105" t="e">
        <f t="shared" si="18"/>
        <v>#REF!</v>
      </c>
      <c r="AA69" s="105" t="e">
        <f t="shared" si="23"/>
        <v>#REF!</v>
      </c>
      <c r="AB69" s="105"/>
      <c r="AC69" s="107" t="str">
        <f t="shared" si="19"/>
        <v>BERTAHAP</v>
      </c>
      <c r="AD69" s="108">
        <f t="shared" si="20"/>
        <v>0</v>
      </c>
      <c r="AE69" s="109">
        <v>2</v>
      </c>
      <c r="AF69" s="110"/>
      <c r="AG69" s="105" t="e">
        <f>IF(AF69&gt;#REF!,"LB","KR")</f>
        <v>#REF!</v>
      </c>
      <c r="AH69" s="110">
        <v>3023959000</v>
      </c>
      <c r="AI69" s="110">
        <v>3408485000</v>
      </c>
      <c r="AJ69" s="110">
        <v>3618713000</v>
      </c>
      <c r="AK69" s="111">
        <v>3841907000</v>
      </c>
      <c r="AL69" s="111">
        <v>3618713000</v>
      </c>
      <c r="AM69" s="110">
        <v>3841907000</v>
      </c>
      <c r="AN69" s="110" t="e">
        <f t="shared" si="21"/>
        <v>#REF!</v>
      </c>
    </row>
    <row r="70" spans="1:40">
      <c r="A70" s="3">
        <f t="shared" si="22"/>
        <v>31</v>
      </c>
      <c r="B70" s="96">
        <v>1</v>
      </c>
      <c r="C70" s="97" t="s">
        <v>142</v>
      </c>
      <c r="D70" s="98" t="s">
        <v>19</v>
      </c>
      <c r="E70" s="99"/>
      <c r="F70" s="100" t="s">
        <v>72</v>
      </c>
      <c r="G70" s="101">
        <f t="shared" si="3"/>
        <v>175</v>
      </c>
      <c r="H70" s="101">
        <f t="shared" si="4"/>
        <v>156</v>
      </c>
      <c r="I70" s="102">
        <f t="shared" si="5"/>
        <v>26438045</v>
      </c>
      <c r="J70" s="102" t="e">
        <f>SUMIF($AN$4:$AN$22,D70,#REF!)</f>
        <v>#REF!</v>
      </c>
      <c r="K70" s="103" t="e">
        <f t="shared" si="6"/>
        <v>#REF!</v>
      </c>
      <c r="L70" s="104" t="e">
        <f>SUMIF($AN$4:$AN$22,D70,#REF!)</f>
        <v>#REF!</v>
      </c>
      <c r="M70" s="105" t="e">
        <f t="shared" si="7"/>
        <v>#REF!</v>
      </c>
      <c r="N70" s="105" t="e">
        <f t="shared" si="8"/>
        <v>#REF!</v>
      </c>
      <c r="O70" s="105" t="e">
        <f t="shared" si="9"/>
        <v>#REF!</v>
      </c>
      <c r="P70" s="105" t="e">
        <f t="shared" si="10"/>
        <v>#REF!</v>
      </c>
      <c r="Q70" s="106" t="e">
        <f t="shared" si="11"/>
        <v>#REF!</v>
      </c>
      <c r="R70" s="105" t="e">
        <f t="shared" si="11"/>
        <v>#REF!</v>
      </c>
      <c r="S70" s="105" t="e">
        <f t="shared" si="12"/>
        <v>#REF!</v>
      </c>
      <c r="T70" s="105"/>
      <c r="U70" s="105" t="e">
        <f t="shared" si="13"/>
        <v>#REF!</v>
      </c>
      <c r="V70" s="105" t="e">
        <f t="shared" si="14"/>
        <v>#REF!</v>
      </c>
      <c r="W70" s="105" t="e">
        <f t="shared" si="15"/>
        <v>#REF!</v>
      </c>
      <c r="X70" s="106" t="e">
        <f t="shared" si="16"/>
        <v>#REF!</v>
      </c>
      <c r="Y70" s="106" t="e">
        <f t="shared" si="17"/>
        <v>#REF!</v>
      </c>
      <c r="Z70" s="105" t="e">
        <f t="shared" si="18"/>
        <v>#REF!</v>
      </c>
      <c r="AA70" s="105" t="e">
        <f t="shared" si="23"/>
        <v>#REF!</v>
      </c>
      <c r="AB70" s="105"/>
      <c r="AC70" s="107" t="str">
        <f t="shared" si="19"/>
        <v>BERTAHAP</v>
      </c>
      <c r="AD70" s="108">
        <f t="shared" si="20"/>
        <v>0</v>
      </c>
      <c r="AE70" s="109">
        <v>2</v>
      </c>
      <c r="AF70" s="110"/>
      <c r="AG70" s="105" t="e">
        <f>IF(AF70&gt;#REF!,"LB","KR")</f>
        <v>#REF!</v>
      </c>
      <c r="AH70" s="110">
        <v>4094418000</v>
      </c>
      <c r="AI70" s="110">
        <v>4615064000</v>
      </c>
      <c r="AJ70" s="110">
        <v>4899711000</v>
      </c>
      <c r="AK70" s="111">
        <v>5201914000</v>
      </c>
      <c r="AL70" s="111">
        <v>4899711000</v>
      </c>
      <c r="AM70" s="110">
        <v>5201914000</v>
      </c>
      <c r="AN70" s="110" t="e">
        <f t="shared" si="21"/>
        <v>#REF!</v>
      </c>
    </row>
    <row r="71" spans="1:40">
      <c r="A71" s="3">
        <f t="shared" si="22"/>
        <v>32</v>
      </c>
      <c r="B71" s="96">
        <v>2</v>
      </c>
      <c r="C71" s="97" t="s">
        <v>142</v>
      </c>
      <c r="D71" s="98" t="s">
        <v>29</v>
      </c>
      <c r="E71" s="99"/>
      <c r="F71" s="100" t="s">
        <v>74</v>
      </c>
      <c r="G71" s="101">
        <f t="shared" si="3"/>
        <v>85</v>
      </c>
      <c r="H71" s="101">
        <f t="shared" si="4"/>
        <v>74</v>
      </c>
      <c r="I71" s="102">
        <f t="shared" si="5"/>
        <v>26438045</v>
      </c>
      <c r="J71" s="102" t="e">
        <f>SUMIF($AN$4:$AN$22,D71,#REF!)</f>
        <v>#REF!</v>
      </c>
      <c r="K71" s="103" t="e">
        <f t="shared" si="6"/>
        <v>#REF!</v>
      </c>
      <c r="L71" s="104" t="e">
        <f>SUMIF($AN$4:$AN$22,D71,#REF!)</f>
        <v>#REF!</v>
      </c>
      <c r="M71" s="105" t="e">
        <f t="shared" si="7"/>
        <v>#REF!</v>
      </c>
      <c r="N71" s="105" t="e">
        <f t="shared" si="8"/>
        <v>#REF!</v>
      </c>
      <c r="O71" s="105" t="e">
        <f t="shared" si="9"/>
        <v>#REF!</v>
      </c>
      <c r="P71" s="105" t="e">
        <f t="shared" si="10"/>
        <v>#REF!</v>
      </c>
      <c r="Q71" s="106" t="e">
        <f t="shared" si="11"/>
        <v>#REF!</v>
      </c>
      <c r="R71" s="105" t="e">
        <f t="shared" si="11"/>
        <v>#REF!</v>
      </c>
      <c r="S71" s="105" t="e">
        <f t="shared" si="12"/>
        <v>#REF!</v>
      </c>
      <c r="T71" s="105"/>
      <c r="U71" s="105" t="e">
        <f t="shared" si="13"/>
        <v>#REF!</v>
      </c>
      <c r="V71" s="105" t="e">
        <f t="shared" si="14"/>
        <v>#REF!</v>
      </c>
      <c r="W71" s="105" t="e">
        <f t="shared" si="15"/>
        <v>#REF!</v>
      </c>
      <c r="X71" s="106" t="e">
        <f t="shared" si="16"/>
        <v>#REF!</v>
      </c>
      <c r="Y71" s="106" t="e">
        <f t="shared" si="17"/>
        <v>#REF!</v>
      </c>
      <c r="Z71" s="105" t="e">
        <f t="shared" si="18"/>
        <v>#REF!</v>
      </c>
      <c r="AA71" s="105" t="e">
        <f t="shared" si="23"/>
        <v>#REF!</v>
      </c>
      <c r="AB71" s="105"/>
      <c r="AC71" s="107" t="str">
        <f t="shared" si="19"/>
        <v>BERTAHAP</v>
      </c>
      <c r="AD71" s="108">
        <f t="shared" si="20"/>
        <v>0</v>
      </c>
      <c r="AE71" s="109">
        <v>2</v>
      </c>
      <c r="AF71" s="110"/>
      <c r="AG71" s="105" t="e">
        <f>IF(AF71&gt;#REF!,"LB","KR")</f>
        <v>#REF!</v>
      </c>
      <c r="AH71" s="110">
        <v>1906257000</v>
      </c>
      <c r="AI71" s="110">
        <v>2148656000</v>
      </c>
      <c r="AJ71" s="110">
        <v>2281181000</v>
      </c>
      <c r="AK71" s="111">
        <v>2421879000</v>
      </c>
      <c r="AL71" s="111">
        <v>2281181000</v>
      </c>
      <c r="AM71" s="110">
        <v>2421879000</v>
      </c>
      <c r="AN71" s="110" t="e">
        <f t="shared" si="21"/>
        <v>#REF!</v>
      </c>
    </row>
    <row r="72" spans="1:40">
      <c r="A72" s="3">
        <f t="shared" si="22"/>
        <v>33</v>
      </c>
      <c r="B72" s="96">
        <v>3</v>
      </c>
      <c r="C72" s="97" t="s">
        <v>142</v>
      </c>
      <c r="D72" s="98" t="s">
        <v>32</v>
      </c>
      <c r="E72" s="99"/>
      <c r="F72" s="100" t="s">
        <v>56</v>
      </c>
      <c r="G72" s="101">
        <f t="shared" si="3"/>
        <v>85</v>
      </c>
      <c r="H72" s="101">
        <f t="shared" si="4"/>
        <v>74</v>
      </c>
      <c r="I72" s="102">
        <f t="shared" si="5"/>
        <v>26438045</v>
      </c>
      <c r="J72" s="102" t="e">
        <f>SUMIF($AN$4:$AN$22,D72,#REF!)</f>
        <v>#REF!</v>
      </c>
      <c r="K72" s="103" t="e">
        <f t="shared" si="6"/>
        <v>#REF!</v>
      </c>
      <c r="L72" s="104" t="e">
        <f>SUMIF($AN$4:$AN$22,D72,#REF!)</f>
        <v>#REF!</v>
      </c>
      <c r="M72" s="105" t="e">
        <f t="shared" si="7"/>
        <v>#REF!</v>
      </c>
      <c r="N72" s="105" t="e">
        <f t="shared" si="8"/>
        <v>#REF!</v>
      </c>
      <c r="O72" s="105" t="e">
        <f t="shared" si="9"/>
        <v>#REF!</v>
      </c>
      <c r="P72" s="105" t="e">
        <f t="shared" si="10"/>
        <v>#REF!</v>
      </c>
      <c r="Q72" s="106" t="e">
        <f t="shared" si="11"/>
        <v>#REF!</v>
      </c>
      <c r="R72" s="105" t="e">
        <f t="shared" si="11"/>
        <v>#REF!</v>
      </c>
      <c r="S72" s="105" t="e">
        <f t="shared" si="12"/>
        <v>#REF!</v>
      </c>
      <c r="T72" s="105"/>
      <c r="U72" s="105" t="e">
        <f t="shared" si="13"/>
        <v>#REF!</v>
      </c>
      <c r="V72" s="105" t="e">
        <f t="shared" si="14"/>
        <v>#REF!</v>
      </c>
      <c r="W72" s="105" t="e">
        <f t="shared" si="15"/>
        <v>#REF!</v>
      </c>
      <c r="X72" s="106" t="e">
        <f t="shared" si="16"/>
        <v>#REF!</v>
      </c>
      <c r="Y72" s="106" t="e">
        <f t="shared" si="17"/>
        <v>#REF!</v>
      </c>
      <c r="Z72" s="105" t="e">
        <f t="shared" si="18"/>
        <v>#REF!</v>
      </c>
      <c r="AA72" s="105" t="e">
        <f t="shared" si="23"/>
        <v>#REF!</v>
      </c>
      <c r="AB72" s="105"/>
      <c r="AC72" s="107" t="str">
        <f t="shared" si="19"/>
        <v>BERTAHAP</v>
      </c>
      <c r="AD72" s="108">
        <f t="shared" si="20"/>
        <v>0</v>
      </c>
      <c r="AE72" s="109">
        <v>2</v>
      </c>
      <c r="AF72" s="110"/>
      <c r="AG72" s="105" t="e">
        <f>IF(AF72&gt;#REF!,"LB","KR")</f>
        <v>#REF!</v>
      </c>
      <c r="AH72" s="110">
        <v>1906257000</v>
      </c>
      <c r="AI72" s="110">
        <v>2148656000</v>
      </c>
      <c r="AJ72" s="110">
        <v>2281181000</v>
      </c>
      <c r="AK72" s="111">
        <v>2421879000</v>
      </c>
      <c r="AL72" s="111">
        <v>2281181000</v>
      </c>
      <c r="AM72" s="110">
        <v>2421879000</v>
      </c>
      <c r="AN72" s="110" t="e">
        <f t="shared" si="21"/>
        <v>#REF!</v>
      </c>
    </row>
    <row r="73" spans="1:40">
      <c r="A73" s="3">
        <f t="shared" si="22"/>
        <v>34</v>
      </c>
      <c r="B73" s="96">
        <v>4</v>
      </c>
      <c r="C73" s="97" t="s">
        <v>142</v>
      </c>
      <c r="D73" s="98" t="s">
        <v>38</v>
      </c>
      <c r="E73" s="99"/>
      <c r="F73" s="100" t="s">
        <v>58</v>
      </c>
      <c r="G73" s="101">
        <f t="shared" si="3"/>
        <v>101</v>
      </c>
      <c r="H73" s="101">
        <f t="shared" si="4"/>
        <v>90</v>
      </c>
      <c r="I73" s="102">
        <f t="shared" si="5"/>
        <v>26438045</v>
      </c>
      <c r="J73" s="102" t="e">
        <f>SUMIF($AN$4:$AN$22,D73,#REF!)</f>
        <v>#REF!</v>
      </c>
      <c r="K73" s="103" t="e">
        <f t="shared" si="6"/>
        <v>#REF!</v>
      </c>
      <c r="L73" s="104" t="e">
        <f>SUMIF($AN$4:$AN$22,D73,#REF!)</f>
        <v>#REF!</v>
      </c>
      <c r="M73" s="105" t="e">
        <f t="shared" si="7"/>
        <v>#REF!</v>
      </c>
      <c r="N73" s="105" t="e">
        <f t="shared" si="8"/>
        <v>#REF!</v>
      </c>
      <c r="O73" s="105" t="e">
        <f t="shared" si="9"/>
        <v>#REF!</v>
      </c>
      <c r="P73" s="105" t="e">
        <f t="shared" si="10"/>
        <v>#REF!</v>
      </c>
      <c r="Q73" s="106" t="e">
        <f t="shared" si="11"/>
        <v>#REF!</v>
      </c>
      <c r="R73" s="105" t="e">
        <f t="shared" si="11"/>
        <v>#REF!</v>
      </c>
      <c r="S73" s="105" t="e">
        <f t="shared" si="12"/>
        <v>#REF!</v>
      </c>
      <c r="T73" s="105"/>
      <c r="U73" s="105" t="e">
        <f t="shared" si="13"/>
        <v>#REF!</v>
      </c>
      <c r="V73" s="105" t="e">
        <f t="shared" si="14"/>
        <v>#REF!</v>
      </c>
      <c r="W73" s="105" t="e">
        <f t="shared" si="15"/>
        <v>#REF!</v>
      </c>
      <c r="X73" s="106" t="e">
        <f t="shared" si="16"/>
        <v>#REF!</v>
      </c>
      <c r="Y73" s="106" t="e">
        <f t="shared" si="17"/>
        <v>#REF!</v>
      </c>
      <c r="Z73" s="105" t="e">
        <f t="shared" si="18"/>
        <v>#REF!</v>
      </c>
      <c r="AA73" s="105" t="e">
        <f t="shared" si="23"/>
        <v>#REF!</v>
      </c>
      <c r="AB73" s="105"/>
      <c r="AC73" s="107" t="str">
        <f t="shared" si="19"/>
        <v>BERTAHAP</v>
      </c>
      <c r="AD73" s="108">
        <f t="shared" si="20"/>
        <v>0</v>
      </c>
      <c r="AE73" s="109">
        <v>2</v>
      </c>
      <c r="AF73" s="110"/>
      <c r="AG73" s="105" t="e">
        <f>IF(AF73&gt;#REF!,"LB","KR")</f>
        <v>#REF!</v>
      </c>
      <c r="AH73" s="110">
        <v>2318421000</v>
      </c>
      <c r="AI73" s="110">
        <v>2613231000</v>
      </c>
      <c r="AJ73" s="110">
        <v>2774409000</v>
      </c>
      <c r="AK73" s="111">
        <v>2945528000</v>
      </c>
      <c r="AL73" s="111">
        <v>2774409000</v>
      </c>
      <c r="AM73" s="110">
        <v>2945528000</v>
      </c>
      <c r="AN73" s="110" t="e">
        <f t="shared" si="21"/>
        <v>#REF!</v>
      </c>
    </row>
    <row r="74" spans="1:40">
      <c r="A74" s="3">
        <f t="shared" si="22"/>
        <v>35</v>
      </c>
      <c r="B74" s="96">
        <v>5</v>
      </c>
      <c r="C74" s="97" t="s">
        <v>142</v>
      </c>
      <c r="D74" s="98" t="s">
        <v>44</v>
      </c>
      <c r="E74" s="99"/>
      <c r="F74" s="100" t="s">
        <v>60</v>
      </c>
      <c r="G74" s="101">
        <f t="shared" si="3"/>
        <v>101</v>
      </c>
      <c r="H74" s="101">
        <f t="shared" si="4"/>
        <v>90</v>
      </c>
      <c r="I74" s="102">
        <f t="shared" si="5"/>
        <v>26438045</v>
      </c>
      <c r="J74" s="102" t="e">
        <f>SUMIF($AN$4:$AN$22,D74,#REF!)</f>
        <v>#REF!</v>
      </c>
      <c r="K74" s="103" t="e">
        <f t="shared" si="6"/>
        <v>#REF!</v>
      </c>
      <c r="L74" s="104" t="e">
        <f>SUMIF($AN$4:$AN$22,D74,#REF!)</f>
        <v>#REF!</v>
      </c>
      <c r="M74" s="105" t="e">
        <f t="shared" si="7"/>
        <v>#REF!</v>
      </c>
      <c r="N74" s="105" t="e">
        <f t="shared" si="8"/>
        <v>#REF!</v>
      </c>
      <c r="O74" s="105" t="e">
        <f t="shared" si="9"/>
        <v>#REF!</v>
      </c>
      <c r="P74" s="105" t="e">
        <f t="shared" si="10"/>
        <v>#REF!</v>
      </c>
      <c r="Q74" s="106" t="e">
        <f t="shared" si="11"/>
        <v>#REF!</v>
      </c>
      <c r="R74" s="105" t="e">
        <f t="shared" si="11"/>
        <v>#REF!</v>
      </c>
      <c r="S74" s="105" t="e">
        <f t="shared" si="12"/>
        <v>#REF!</v>
      </c>
      <c r="T74" s="105"/>
      <c r="U74" s="105" t="e">
        <f t="shared" si="13"/>
        <v>#REF!</v>
      </c>
      <c r="V74" s="105" t="e">
        <f t="shared" si="14"/>
        <v>#REF!</v>
      </c>
      <c r="W74" s="105" t="e">
        <f t="shared" si="15"/>
        <v>#REF!</v>
      </c>
      <c r="X74" s="106" t="e">
        <f t="shared" si="16"/>
        <v>#REF!</v>
      </c>
      <c r="Y74" s="106" t="e">
        <f t="shared" si="17"/>
        <v>#REF!</v>
      </c>
      <c r="Z74" s="105" t="e">
        <f t="shared" si="18"/>
        <v>#REF!</v>
      </c>
      <c r="AA74" s="105" t="e">
        <f t="shared" si="23"/>
        <v>#REF!</v>
      </c>
      <c r="AB74" s="105"/>
      <c r="AC74" s="107" t="str">
        <f t="shared" si="19"/>
        <v>BERTAHAP</v>
      </c>
      <c r="AD74" s="108">
        <f t="shared" si="20"/>
        <v>0</v>
      </c>
      <c r="AE74" s="109">
        <v>2</v>
      </c>
      <c r="AF74" s="110"/>
      <c r="AG74" s="105" t="e">
        <f>IF(AF74&gt;#REF!,"LB","KR")</f>
        <v>#REF!</v>
      </c>
      <c r="AH74" s="110">
        <v>2318421000</v>
      </c>
      <c r="AI74" s="110">
        <v>2613231000</v>
      </c>
      <c r="AJ74" s="110">
        <v>2774409000</v>
      </c>
      <c r="AK74" s="111">
        <v>2945528000</v>
      </c>
      <c r="AL74" s="111">
        <v>2774409000</v>
      </c>
      <c r="AM74" s="110">
        <v>2945528000</v>
      </c>
      <c r="AN74" s="110" t="e">
        <f t="shared" si="21"/>
        <v>#REF!</v>
      </c>
    </row>
    <row r="75" spans="1:40">
      <c r="A75" s="3">
        <f t="shared" si="22"/>
        <v>36</v>
      </c>
      <c r="B75" s="96">
        <v>6</v>
      </c>
      <c r="C75" s="97" t="s">
        <v>142</v>
      </c>
      <c r="D75" s="96">
        <v>11</v>
      </c>
      <c r="E75" s="99"/>
      <c r="F75" s="100" t="s">
        <v>62</v>
      </c>
      <c r="G75" s="101">
        <f t="shared" si="3"/>
        <v>101</v>
      </c>
      <c r="H75" s="101">
        <f t="shared" si="4"/>
        <v>90</v>
      </c>
      <c r="I75" s="102">
        <f t="shared" si="5"/>
        <v>26438045</v>
      </c>
      <c r="J75" s="102" t="e">
        <f>SUMIF($AN$4:$AN$22,D75,#REF!)</f>
        <v>#REF!</v>
      </c>
      <c r="K75" s="103" t="e">
        <f t="shared" si="6"/>
        <v>#REF!</v>
      </c>
      <c r="L75" s="104" t="e">
        <f>SUMIF($AN$4:$AN$22,D75,#REF!)</f>
        <v>#REF!</v>
      </c>
      <c r="M75" s="105" t="e">
        <f t="shared" si="7"/>
        <v>#REF!</v>
      </c>
      <c r="N75" s="105" t="e">
        <f t="shared" si="8"/>
        <v>#REF!</v>
      </c>
      <c r="O75" s="105" t="e">
        <f t="shared" si="9"/>
        <v>#REF!</v>
      </c>
      <c r="P75" s="105" t="e">
        <f t="shared" si="10"/>
        <v>#REF!</v>
      </c>
      <c r="Q75" s="106" t="e">
        <f t="shared" si="11"/>
        <v>#REF!</v>
      </c>
      <c r="R75" s="105" t="e">
        <f t="shared" si="11"/>
        <v>#REF!</v>
      </c>
      <c r="S75" s="105" t="e">
        <f t="shared" si="12"/>
        <v>#REF!</v>
      </c>
      <c r="T75" s="105"/>
      <c r="U75" s="105" t="e">
        <f t="shared" si="13"/>
        <v>#REF!</v>
      </c>
      <c r="V75" s="105" t="e">
        <f t="shared" si="14"/>
        <v>#REF!</v>
      </c>
      <c r="W75" s="105" t="e">
        <f t="shared" si="15"/>
        <v>#REF!</v>
      </c>
      <c r="X75" s="106" t="e">
        <f t="shared" si="16"/>
        <v>#REF!</v>
      </c>
      <c r="Y75" s="106" t="e">
        <f t="shared" si="17"/>
        <v>#REF!</v>
      </c>
      <c r="Z75" s="105" t="e">
        <f t="shared" si="18"/>
        <v>#REF!</v>
      </c>
      <c r="AA75" s="105" t="e">
        <f t="shared" si="23"/>
        <v>#REF!</v>
      </c>
      <c r="AB75" s="105"/>
      <c r="AC75" s="107" t="str">
        <f t="shared" si="19"/>
        <v>BERTAHAP</v>
      </c>
      <c r="AD75" s="108">
        <f t="shared" si="20"/>
        <v>0</v>
      </c>
      <c r="AE75" s="109">
        <v>2</v>
      </c>
      <c r="AF75" s="110"/>
      <c r="AG75" s="105" t="e">
        <f>IF(AF75&gt;#REF!,"LB","KR")</f>
        <v>#REF!</v>
      </c>
      <c r="AH75" s="110">
        <v>2318421000</v>
      </c>
      <c r="AI75" s="110">
        <v>2613231000</v>
      </c>
      <c r="AJ75" s="110">
        <v>2774409000</v>
      </c>
      <c r="AK75" s="111">
        <v>2945528000</v>
      </c>
      <c r="AL75" s="111">
        <v>2774409000</v>
      </c>
      <c r="AM75" s="110">
        <v>2945528000</v>
      </c>
      <c r="AN75" s="110" t="e">
        <f t="shared" si="21"/>
        <v>#REF!</v>
      </c>
    </row>
    <row r="76" spans="1:40">
      <c r="A76" s="3">
        <f t="shared" si="22"/>
        <v>37</v>
      </c>
      <c r="B76" s="96">
        <v>7</v>
      </c>
      <c r="C76" s="97" t="s">
        <v>142</v>
      </c>
      <c r="D76" s="96">
        <v>15</v>
      </c>
      <c r="E76" s="99"/>
      <c r="F76" s="100" t="s">
        <v>64</v>
      </c>
      <c r="G76" s="101">
        <f t="shared" si="3"/>
        <v>101</v>
      </c>
      <c r="H76" s="101">
        <f t="shared" si="4"/>
        <v>90</v>
      </c>
      <c r="I76" s="102">
        <f t="shared" si="5"/>
        <v>26438045</v>
      </c>
      <c r="J76" s="102" t="e">
        <f>SUMIF($AN$4:$AN$22,D76,#REF!)</f>
        <v>#REF!</v>
      </c>
      <c r="K76" s="103" t="e">
        <f t="shared" si="6"/>
        <v>#REF!</v>
      </c>
      <c r="L76" s="104" t="e">
        <f>SUMIF($AN$4:$AN$22,D76,#REF!)</f>
        <v>#REF!</v>
      </c>
      <c r="M76" s="105" t="e">
        <f t="shared" si="7"/>
        <v>#REF!</v>
      </c>
      <c r="N76" s="105" t="e">
        <f t="shared" si="8"/>
        <v>#REF!</v>
      </c>
      <c r="O76" s="105" t="e">
        <f t="shared" si="9"/>
        <v>#REF!</v>
      </c>
      <c r="P76" s="105" t="e">
        <f t="shared" si="10"/>
        <v>#REF!</v>
      </c>
      <c r="Q76" s="106" t="e">
        <f t="shared" si="11"/>
        <v>#REF!</v>
      </c>
      <c r="R76" s="105" t="e">
        <f t="shared" si="11"/>
        <v>#REF!</v>
      </c>
      <c r="S76" s="105" t="e">
        <f t="shared" si="12"/>
        <v>#REF!</v>
      </c>
      <c r="T76" s="105"/>
      <c r="U76" s="105" t="e">
        <f t="shared" si="13"/>
        <v>#REF!</v>
      </c>
      <c r="V76" s="105" t="e">
        <f t="shared" si="14"/>
        <v>#REF!</v>
      </c>
      <c r="W76" s="105" t="e">
        <f t="shared" si="15"/>
        <v>#REF!</v>
      </c>
      <c r="X76" s="106" t="e">
        <f t="shared" si="16"/>
        <v>#REF!</v>
      </c>
      <c r="Y76" s="106" t="e">
        <f t="shared" si="17"/>
        <v>#REF!</v>
      </c>
      <c r="Z76" s="105" t="e">
        <f t="shared" si="18"/>
        <v>#REF!</v>
      </c>
      <c r="AA76" s="105" t="e">
        <f t="shared" si="23"/>
        <v>#REF!</v>
      </c>
      <c r="AB76" s="105"/>
      <c r="AC76" s="107" t="str">
        <f t="shared" si="19"/>
        <v>BERTAHAP</v>
      </c>
      <c r="AD76" s="108">
        <f t="shared" si="20"/>
        <v>0</v>
      </c>
      <c r="AE76" s="109">
        <v>2</v>
      </c>
      <c r="AF76" s="110"/>
      <c r="AG76" s="105" t="e">
        <f>IF(AF76&gt;#REF!,"LB","KR")</f>
        <v>#REF!</v>
      </c>
      <c r="AH76" s="110">
        <v>2318421000</v>
      </c>
      <c r="AI76" s="110">
        <v>2613231000</v>
      </c>
      <c r="AJ76" s="110">
        <v>2774409000</v>
      </c>
      <c r="AK76" s="111">
        <v>2945528000</v>
      </c>
      <c r="AL76" s="111">
        <v>2774409000</v>
      </c>
      <c r="AM76" s="110">
        <v>2945528000</v>
      </c>
      <c r="AN76" s="110" t="e">
        <f t="shared" ref="AN76:AN138" si="24">ROUNDUP((AA76*(1+$J$5)),-3)</f>
        <v>#REF!</v>
      </c>
    </row>
    <row r="77" spans="1:40">
      <c r="A77" s="3">
        <f t="shared" si="22"/>
        <v>38</v>
      </c>
      <c r="B77" s="96">
        <v>8</v>
      </c>
      <c r="C77" s="97" t="s">
        <v>142</v>
      </c>
      <c r="D77" s="96">
        <v>17</v>
      </c>
      <c r="E77" s="99"/>
      <c r="F77" s="100" t="s">
        <v>67</v>
      </c>
      <c r="G77" s="101">
        <f t="shared" si="3"/>
        <v>85</v>
      </c>
      <c r="H77" s="101">
        <f t="shared" si="4"/>
        <v>74</v>
      </c>
      <c r="I77" s="102">
        <f t="shared" si="5"/>
        <v>26438045</v>
      </c>
      <c r="J77" s="102" t="e">
        <f>SUMIF($AN$4:$AN$22,D77,#REF!)</f>
        <v>#REF!</v>
      </c>
      <c r="K77" s="103" t="e">
        <f t="shared" si="6"/>
        <v>#REF!</v>
      </c>
      <c r="L77" s="104" t="e">
        <f>SUMIF($AN$4:$AN$22,D77,#REF!)</f>
        <v>#REF!</v>
      </c>
      <c r="M77" s="105" t="e">
        <f t="shared" si="7"/>
        <v>#REF!</v>
      </c>
      <c r="N77" s="105" t="e">
        <f t="shared" si="8"/>
        <v>#REF!</v>
      </c>
      <c r="O77" s="105" t="e">
        <f t="shared" si="9"/>
        <v>#REF!</v>
      </c>
      <c r="P77" s="105" t="e">
        <f t="shared" si="10"/>
        <v>#REF!</v>
      </c>
      <c r="Q77" s="106" t="e">
        <f t="shared" si="11"/>
        <v>#REF!</v>
      </c>
      <c r="R77" s="105" t="e">
        <f t="shared" si="11"/>
        <v>#REF!</v>
      </c>
      <c r="S77" s="105" t="e">
        <f t="shared" si="12"/>
        <v>#REF!</v>
      </c>
      <c r="T77" s="105"/>
      <c r="U77" s="105" t="e">
        <f t="shared" si="13"/>
        <v>#REF!</v>
      </c>
      <c r="V77" s="105" t="e">
        <f t="shared" si="14"/>
        <v>#REF!</v>
      </c>
      <c r="W77" s="105" t="e">
        <f t="shared" si="15"/>
        <v>#REF!</v>
      </c>
      <c r="X77" s="106" t="e">
        <f t="shared" si="16"/>
        <v>#REF!</v>
      </c>
      <c r="Y77" s="106" t="e">
        <f t="shared" si="17"/>
        <v>#REF!</v>
      </c>
      <c r="Z77" s="105" t="e">
        <f t="shared" si="18"/>
        <v>#REF!</v>
      </c>
      <c r="AA77" s="105" t="e">
        <f t="shared" si="23"/>
        <v>#REF!</v>
      </c>
      <c r="AB77" s="105"/>
      <c r="AC77" s="107" t="str">
        <f t="shared" si="19"/>
        <v>BERTAHAP</v>
      </c>
      <c r="AD77" s="108">
        <f t="shared" si="20"/>
        <v>0</v>
      </c>
      <c r="AE77" s="109">
        <v>2</v>
      </c>
      <c r="AF77" s="110"/>
      <c r="AG77" s="105" t="e">
        <f>IF(AF77&gt;#REF!,"LB","KR")</f>
        <v>#REF!</v>
      </c>
      <c r="AH77" s="110">
        <v>1906257000</v>
      </c>
      <c r="AI77" s="110">
        <v>2148656000</v>
      </c>
      <c r="AJ77" s="110">
        <v>2281181000</v>
      </c>
      <c r="AK77" s="111">
        <v>2421879000</v>
      </c>
      <c r="AL77" s="111">
        <v>2281181000</v>
      </c>
      <c r="AM77" s="110">
        <v>2421879000</v>
      </c>
      <c r="AN77" s="110" t="e">
        <f t="shared" si="24"/>
        <v>#REF!</v>
      </c>
    </row>
    <row r="78" spans="1:40">
      <c r="A78" s="3">
        <f t="shared" si="22"/>
        <v>39</v>
      </c>
      <c r="B78" s="96">
        <v>9</v>
      </c>
      <c r="C78" s="97" t="s">
        <v>142</v>
      </c>
      <c r="D78" s="96">
        <v>19</v>
      </c>
      <c r="E78" s="99"/>
      <c r="F78" s="100" t="s">
        <v>78</v>
      </c>
      <c r="G78" s="101">
        <f t="shared" si="3"/>
        <v>138</v>
      </c>
      <c r="H78" s="101">
        <f t="shared" si="4"/>
        <v>120</v>
      </c>
      <c r="I78" s="102">
        <f t="shared" si="5"/>
        <v>26438045</v>
      </c>
      <c r="J78" s="102" t="e">
        <f>SUMIF($AN$4:$AN$22,D78,#REF!)</f>
        <v>#REF!</v>
      </c>
      <c r="K78" s="103" t="e">
        <f t="shared" si="6"/>
        <v>#REF!</v>
      </c>
      <c r="L78" s="104" t="e">
        <f>SUMIF($AN$4:$AN$22,D78,#REF!)</f>
        <v>#REF!</v>
      </c>
      <c r="M78" s="105" t="e">
        <f t="shared" si="7"/>
        <v>#REF!</v>
      </c>
      <c r="N78" s="105" t="e">
        <f t="shared" si="8"/>
        <v>#REF!</v>
      </c>
      <c r="O78" s="105" t="e">
        <f t="shared" si="9"/>
        <v>#REF!</v>
      </c>
      <c r="P78" s="105" t="e">
        <f t="shared" si="10"/>
        <v>#REF!</v>
      </c>
      <c r="Q78" s="106" t="e">
        <f t="shared" si="11"/>
        <v>#REF!</v>
      </c>
      <c r="R78" s="105" t="e">
        <f t="shared" si="11"/>
        <v>#REF!</v>
      </c>
      <c r="S78" s="105" t="e">
        <f t="shared" si="12"/>
        <v>#REF!</v>
      </c>
      <c r="T78" s="105"/>
      <c r="U78" s="105" t="e">
        <f t="shared" si="13"/>
        <v>#REF!</v>
      </c>
      <c r="V78" s="105" t="e">
        <f t="shared" si="14"/>
        <v>#REF!</v>
      </c>
      <c r="W78" s="105" t="e">
        <f t="shared" si="15"/>
        <v>#REF!</v>
      </c>
      <c r="X78" s="106" t="e">
        <f t="shared" si="16"/>
        <v>#REF!</v>
      </c>
      <c r="Y78" s="106" t="e">
        <f t="shared" si="17"/>
        <v>#REF!</v>
      </c>
      <c r="Z78" s="105" t="e">
        <f t="shared" si="18"/>
        <v>#REF!</v>
      </c>
      <c r="AA78" s="105" t="e">
        <f t="shared" si="23"/>
        <v>#REF!</v>
      </c>
      <c r="AB78" s="105"/>
      <c r="AC78" s="107" t="str">
        <f t="shared" si="19"/>
        <v>BERTAHAP</v>
      </c>
      <c r="AD78" s="108">
        <f t="shared" si="20"/>
        <v>0</v>
      </c>
      <c r="AE78" s="109">
        <v>2</v>
      </c>
      <c r="AF78" s="110"/>
      <c r="AG78" s="105" t="e">
        <f>IF(AF78&gt;#REF!,"LB","KR")</f>
        <v>#REF!</v>
      </c>
      <c r="AH78" s="110">
        <v>3091228000</v>
      </c>
      <c r="AI78" s="110">
        <v>3484307000</v>
      </c>
      <c r="AJ78" s="110">
        <v>3699212000</v>
      </c>
      <c r="AK78" s="111">
        <v>3927371000</v>
      </c>
      <c r="AL78" s="111">
        <v>3699212000</v>
      </c>
      <c r="AM78" s="110">
        <v>3927371000</v>
      </c>
      <c r="AN78" s="110" t="e">
        <f t="shared" si="24"/>
        <v>#REF!</v>
      </c>
    </row>
    <row r="79" spans="1:40">
      <c r="A79" s="3">
        <f t="shared" si="22"/>
        <v>40</v>
      </c>
      <c r="B79" s="96">
        <v>10</v>
      </c>
      <c r="C79" s="97" t="s">
        <v>142</v>
      </c>
      <c r="D79" s="96">
        <v>21</v>
      </c>
      <c r="E79" s="99"/>
      <c r="F79" s="100" t="s">
        <v>84</v>
      </c>
      <c r="G79" s="101">
        <f t="shared" si="3"/>
        <v>132</v>
      </c>
      <c r="H79" s="101">
        <f t="shared" si="4"/>
        <v>112</v>
      </c>
      <c r="I79" s="102">
        <f t="shared" si="5"/>
        <v>26438045</v>
      </c>
      <c r="J79" s="102" t="e">
        <f>SUMIF($AN$4:$AN$22,D79,#REF!)</f>
        <v>#REF!</v>
      </c>
      <c r="K79" s="103" t="e">
        <f t="shared" si="6"/>
        <v>#REF!</v>
      </c>
      <c r="L79" s="104" t="e">
        <f>SUMIF($AN$4:$AN$22,D79,#REF!)</f>
        <v>#REF!</v>
      </c>
      <c r="M79" s="105" t="e">
        <f t="shared" si="7"/>
        <v>#REF!</v>
      </c>
      <c r="N79" s="105" t="e">
        <f t="shared" si="8"/>
        <v>#REF!</v>
      </c>
      <c r="O79" s="105" t="e">
        <f t="shared" si="9"/>
        <v>#REF!</v>
      </c>
      <c r="P79" s="105" t="e">
        <f t="shared" si="10"/>
        <v>#REF!</v>
      </c>
      <c r="Q79" s="106" t="e">
        <f t="shared" si="11"/>
        <v>#REF!</v>
      </c>
      <c r="R79" s="105" t="e">
        <f t="shared" si="11"/>
        <v>#REF!</v>
      </c>
      <c r="S79" s="105" t="e">
        <f t="shared" si="12"/>
        <v>#REF!</v>
      </c>
      <c r="T79" s="105"/>
      <c r="U79" s="105" t="e">
        <f t="shared" si="13"/>
        <v>#REF!</v>
      </c>
      <c r="V79" s="105" t="e">
        <f t="shared" si="14"/>
        <v>#REF!</v>
      </c>
      <c r="W79" s="105" t="e">
        <f t="shared" si="15"/>
        <v>#REF!</v>
      </c>
      <c r="X79" s="106" t="e">
        <f t="shared" si="16"/>
        <v>#REF!</v>
      </c>
      <c r="Y79" s="106" t="e">
        <f t="shared" si="17"/>
        <v>#REF!</v>
      </c>
      <c r="Z79" s="105" t="e">
        <f t="shared" si="18"/>
        <v>#REF!</v>
      </c>
      <c r="AA79" s="105" t="e">
        <f t="shared" si="23"/>
        <v>#REF!</v>
      </c>
      <c r="AB79" s="105"/>
      <c r="AC79" s="107" t="str">
        <f t="shared" si="19"/>
        <v>BERTAHAP</v>
      </c>
      <c r="AD79" s="108">
        <f t="shared" si="20"/>
        <v>0</v>
      </c>
      <c r="AE79" s="109">
        <v>2</v>
      </c>
      <c r="AF79" s="110"/>
      <c r="AG79" s="105" t="e">
        <f>IF(AF79&gt;#REF!,"LB","KR")</f>
        <v>#REF!</v>
      </c>
      <c r="AH79" s="110">
        <v>2994019000</v>
      </c>
      <c r="AI79" s="110">
        <v>3374738000</v>
      </c>
      <c r="AJ79" s="110">
        <v>3582884000</v>
      </c>
      <c r="AK79" s="111">
        <v>3803869000</v>
      </c>
      <c r="AL79" s="111">
        <v>3582884000</v>
      </c>
      <c r="AM79" s="110">
        <v>3803869000</v>
      </c>
      <c r="AN79" s="110" t="e">
        <f t="shared" si="24"/>
        <v>#REF!</v>
      </c>
    </row>
    <row r="80" spans="1:40">
      <c r="A80" s="3">
        <f t="shared" si="22"/>
        <v>41</v>
      </c>
      <c r="B80" s="96">
        <v>1</v>
      </c>
      <c r="C80" s="97" t="s">
        <v>143</v>
      </c>
      <c r="D80" s="98" t="s">
        <v>19</v>
      </c>
      <c r="E80" s="99"/>
      <c r="F80" s="100" t="s">
        <v>72</v>
      </c>
      <c r="G80" s="101">
        <f t="shared" si="3"/>
        <v>175</v>
      </c>
      <c r="H80" s="101">
        <f t="shared" si="4"/>
        <v>156</v>
      </c>
      <c r="I80" s="102">
        <f t="shared" si="5"/>
        <v>26438045</v>
      </c>
      <c r="J80" s="102" t="e">
        <f>SUMIF($AN$4:$AN$22,D80,#REF!)</f>
        <v>#REF!</v>
      </c>
      <c r="K80" s="103" t="e">
        <f t="shared" si="6"/>
        <v>#REF!</v>
      </c>
      <c r="L80" s="239" t="e">
        <f>SUMIF($AN$4:$AN$22,D80,#REF!)</f>
        <v>#REF!</v>
      </c>
      <c r="M80" s="105" t="e">
        <f t="shared" si="7"/>
        <v>#REF!</v>
      </c>
      <c r="N80" s="105" t="e">
        <f t="shared" si="8"/>
        <v>#REF!</v>
      </c>
      <c r="O80" s="105" t="e">
        <f t="shared" si="9"/>
        <v>#REF!</v>
      </c>
      <c r="P80" s="105" t="e">
        <f t="shared" si="10"/>
        <v>#REF!</v>
      </c>
      <c r="Q80" s="106" t="e">
        <f t="shared" si="11"/>
        <v>#REF!</v>
      </c>
      <c r="R80" s="105" t="e">
        <f t="shared" si="11"/>
        <v>#REF!</v>
      </c>
      <c r="S80" s="105" t="e">
        <f t="shared" si="12"/>
        <v>#REF!</v>
      </c>
      <c r="T80" s="105"/>
      <c r="U80" s="105" t="e">
        <f t="shared" si="13"/>
        <v>#REF!</v>
      </c>
      <c r="V80" s="105" t="e">
        <f t="shared" si="14"/>
        <v>#REF!</v>
      </c>
      <c r="W80" s="105" t="e">
        <f t="shared" si="15"/>
        <v>#REF!</v>
      </c>
      <c r="X80" s="106" t="e">
        <f t="shared" si="16"/>
        <v>#REF!</v>
      </c>
      <c r="Y80" s="106" t="e">
        <f t="shared" si="17"/>
        <v>#REF!</v>
      </c>
      <c r="Z80" s="105" t="e">
        <f t="shared" si="18"/>
        <v>#REF!</v>
      </c>
      <c r="AA80" s="105" t="e">
        <f t="shared" si="23"/>
        <v>#REF!</v>
      </c>
      <c r="AB80" s="105"/>
      <c r="AC80" s="107" t="str">
        <f t="shared" si="19"/>
        <v>BERTAHAP</v>
      </c>
      <c r="AD80" s="108">
        <f t="shared" si="20"/>
        <v>0</v>
      </c>
      <c r="AE80" s="109">
        <v>2</v>
      </c>
      <c r="AF80" s="110"/>
      <c r="AG80" s="105" t="e">
        <f>IF(AF80&gt;#REF!,"LB","KR")</f>
        <v>#REF!</v>
      </c>
      <c r="AH80" s="110">
        <v>4135362000</v>
      </c>
      <c r="AI80" s="110">
        <v>4661214000</v>
      </c>
      <c r="AJ80" s="110">
        <v>4948708000</v>
      </c>
      <c r="AK80" s="111">
        <v>5253933000</v>
      </c>
      <c r="AL80" s="111">
        <v>4948708000</v>
      </c>
      <c r="AM80" s="110">
        <v>5253933000</v>
      </c>
      <c r="AN80" s="110" t="e">
        <f t="shared" si="24"/>
        <v>#REF!</v>
      </c>
    </row>
    <row r="81" spans="1:40">
      <c r="A81" s="3">
        <f t="shared" si="22"/>
        <v>42</v>
      </c>
      <c r="B81" s="96">
        <v>2</v>
      </c>
      <c r="C81" s="97" t="s">
        <v>143</v>
      </c>
      <c r="D81" s="98" t="s">
        <v>29</v>
      </c>
      <c r="E81" s="99"/>
      <c r="F81" s="100" t="s">
        <v>74</v>
      </c>
      <c r="G81" s="101">
        <f t="shared" si="3"/>
        <v>85</v>
      </c>
      <c r="H81" s="101">
        <f t="shared" si="4"/>
        <v>74</v>
      </c>
      <c r="I81" s="102">
        <f t="shared" si="5"/>
        <v>26438045</v>
      </c>
      <c r="J81" s="102" t="e">
        <f>SUMIF($AN$4:$AN$22,D81,#REF!)</f>
        <v>#REF!</v>
      </c>
      <c r="K81" s="103" t="e">
        <f t="shared" si="6"/>
        <v>#REF!</v>
      </c>
      <c r="L81" s="239" t="e">
        <f>SUMIF($AN$4:$AN$22,D81,#REF!)</f>
        <v>#REF!</v>
      </c>
      <c r="M81" s="105" t="e">
        <f t="shared" si="7"/>
        <v>#REF!</v>
      </c>
      <c r="N81" s="105" t="e">
        <f t="shared" si="8"/>
        <v>#REF!</v>
      </c>
      <c r="O81" s="105" t="e">
        <f t="shared" si="9"/>
        <v>#REF!</v>
      </c>
      <c r="P81" s="105" t="e">
        <f t="shared" si="10"/>
        <v>#REF!</v>
      </c>
      <c r="Q81" s="106" t="e">
        <f t="shared" si="11"/>
        <v>#REF!</v>
      </c>
      <c r="R81" s="105" t="e">
        <f t="shared" si="11"/>
        <v>#REF!</v>
      </c>
      <c r="S81" s="105" t="e">
        <f t="shared" si="12"/>
        <v>#REF!</v>
      </c>
      <c r="T81" s="105"/>
      <c r="U81" s="105" t="e">
        <f t="shared" si="13"/>
        <v>#REF!</v>
      </c>
      <c r="V81" s="105" t="e">
        <f t="shared" si="14"/>
        <v>#REF!</v>
      </c>
      <c r="W81" s="105" t="e">
        <f t="shared" si="15"/>
        <v>#REF!</v>
      </c>
      <c r="X81" s="106" t="e">
        <f t="shared" si="16"/>
        <v>#REF!</v>
      </c>
      <c r="Y81" s="106" t="e">
        <f t="shared" si="17"/>
        <v>#REF!</v>
      </c>
      <c r="Z81" s="105" t="e">
        <f t="shared" si="18"/>
        <v>#REF!</v>
      </c>
      <c r="AA81" s="105" t="e">
        <f t="shared" si="23"/>
        <v>#REF!</v>
      </c>
      <c r="AB81" s="105"/>
      <c r="AC81" s="107" t="str">
        <f t="shared" si="19"/>
        <v>BERTAHAP</v>
      </c>
      <c r="AD81" s="108">
        <f t="shared" si="20"/>
        <v>0</v>
      </c>
      <c r="AE81" s="109">
        <v>2</v>
      </c>
      <c r="AF81" s="110"/>
      <c r="AG81" s="105" t="e">
        <f>IF(AF81&gt;#REF!,"LB","KR")</f>
        <v>#REF!</v>
      </c>
      <c r="AH81" s="110">
        <v>1925320000</v>
      </c>
      <c r="AI81" s="110">
        <v>2170143000</v>
      </c>
      <c r="AJ81" s="110">
        <v>2303993000</v>
      </c>
      <c r="AK81" s="111">
        <v>2446098000</v>
      </c>
      <c r="AL81" s="111">
        <v>2303993000</v>
      </c>
      <c r="AM81" s="110">
        <v>2446098000</v>
      </c>
      <c r="AN81" s="110" t="e">
        <f t="shared" si="24"/>
        <v>#REF!</v>
      </c>
    </row>
    <row r="82" spans="1:40">
      <c r="A82" s="3">
        <f t="shared" si="22"/>
        <v>43</v>
      </c>
      <c r="B82" s="96">
        <v>3</v>
      </c>
      <c r="C82" s="97" t="s">
        <v>143</v>
      </c>
      <c r="D82" s="98" t="s">
        <v>32</v>
      </c>
      <c r="E82" s="99"/>
      <c r="F82" s="100" t="s">
        <v>56</v>
      </c>
      <c r="G82" s="101">
        <f t="shared" si="3"/>
        <v>85</v>
      </c>
      <c r="H82" s="101">
        <f t="shared" si="4"/>
        <v>74</v>
      </c>
      <c r="I82" s="102">
        <f t="shared" si="5"/>
        <v>26438045</v>
      </c>
      <c r="J82" s="102" t="e">
        <f>SUMIF($AN$4:$AN$22,D82,#REF!)</f>
        <v>#REF!</v>
      </c>
      <c r="K82" s="103" t="e">
        <f t="shared" si="6"/>
        <v>#REF!</v>
      </c>
      <c r="L82" s="239" t="e">
        <f>SUMIF($AN$4:$AN$22,D82,#REF!)</f>
        <v>#REF!</v>
      </c>
      <c r="M82" s="105" t="e">
        <f t="shared" si="7"/>
        <v>#REF!</v>
      </c>
      <c r="N82" s="105" t="e">
        <f t="shared" si="8"/>
        <v>#REF!</v>
      </c>
      <c r="O82" s="105" t="e">
        <f t="shared" si="9"/>
        <v>#REF!</v>
      </c>
      <c r="P82" s="105" t="e">
        <f t="shared" si="10"/>
        <v>#REF!</v>
      </c>
      <c r="Q82" s="106" t="e">
        <f t="shared" si="11"/>
        <v>#REF!</v>
      </c>
      <c r="R82" s="105" t="e">
        <f t="shared" si="11"/>
        <v>#REF!</v>
      </c>
      <c r="S82" s="105" t="e">
        <f t="shared" si="12"/>
        <v>#REF!</v>
      </c>
      <c r="T82" s="105"/>
      <c r="U82" s="105" t="e">
        <f t="shared" si="13"/>
        <v>#REF!</v>
      </c>
      <c r="V82" s="105" t="e">
        <f t="shared" si="14"/>
        <v>#REF!</v>
      </c>
      <c r="W82" s="105" t="e">
        <f t="shared" si="15"/>
        <v>#REF!</v>
      </c>
      <c r="X82" s="106" t="e">
        <f t="shared" si="16"/>
        <v>#REF!</v>
      </c>
      <c r="Y82" s="106" t="e">
        <f t="shared" si="17"/>
        <v>#REF!</v>
      </c>
      <c r="Z82" s="105" t="e">
        <f t="shared" si="18"/>
        <v>#REF!</v>
      </c>
      <c r="AA82" s="105" t="e">
        <f t="shared" si="23"/>
        <v>#REF!</v>
      </c>
      <c r="AB82" s="105"/>
      <c r="AC82" s="107" t="str">
        <f t="shared" si="19"/>
        <v>BERTAHAP</v>
      </c>
      <c r="AD82" s="108">
        <f t="shared" si="20"/>
        <v>0</v>
      </c>
      <c r="AE82" s="109">
        <v>2</v>
      </c>
      <c r="AF82" s="110"/>
      <c r="AG82" s="105" t="e">
        <f>IF(AF82&gt;#REF!,"LB","KR")</f>
        <v>#REF!</v>
      </c>
      <c r="AH82" s="110">
        <v>1925320000</v>
      </c>
      <c r="AI82" s="110">
        <v>2170143000</v>
      </c>
      <c r="AJ82" s="110">
        <v>2303993000</v>
      </c>
      <c r="AK82" s="111">
        <v>2446098000</v>
      </c>
      <c r="AL82" s="111">
        <v>2303993000</v>
      </c>
      <c r="AM82" s="110">
        <v>2446098000</v>
      </c>
      <c r="AN82" s="110" t="e">
        <f t="shared" si="24"/>
        <v>#REF!</v>
      </c>
    </row>
    <row r="83" spans="1:40">
      <c r="A83" s="3">
        <f t="shared" si="22"/>
        <v>44</v>
      </c>
      <c r="B83" s="96">
        <v>4</v>
      </c>
      <c r="C83" s="97" t="s">
        <v>143</v>
      </c>
      <c r="D83" s="98" t="s">
        <v>38</v>
      </c>
      <c r="E83" s="99"/>
      <c r="F83" s="100" t="s">
        <v>58</v>
      </c>
      <c r="G83" s="101">
        <f t="shared" si="3"/>
        <v>101</v>
      </c>
      <c r="H83" s="101">
        <f t="shared" si="4"/>
        <v>90</v>
      </c>
      <c r="I83" s="102">
        <f t="shared" si="5"/>
        <v>26438045</v>
      </c>
      <c r="J83" s="102" t="e">
        <f>SUMIF($AN$4:$AN$22,D83,#REF!)</f>
        <v>#REF!</v>
      </c>
      <c r="K83" s="103" t="e">
        <f t="shared" si="6"/>
        <v>#REF!</v>
      </c>
      <c r="L83" s="239" t="e">
        <f>SUMIF($AN$4:$AN$22,D83,#REF!)</f>
        <v>#REF!</v>
      </c>
      <c r="M83" s="105" t="e">
        <f t="shared" si="7"/>
        <v>#REF!</v>
      </c>
      <c r="N83" s="105" t="e">
        <f t="shared" si="8"/>
        <v>#REF!</v>
      </c>
      <c r="O83" s="105" t="e">
        <f t="shared" si="9"/>
        <v>#REF!</v>
      </c>
      <c r="P83" s="105" t="e">
        <f t="shared" si="10"/>
        <v>#REF!</v>
      </c>
      <c r="Q83" s="106" t="e">
        <f t="shared" si="11"/>
        <v>#REF!</v>
      </c>
      <c r="R83" s="105" t="e">
        <f t="shared" si="11"/>
        <v>#REF!</v>
      </c>
      <c r="S83" s="105" t="e">
        <f t="shared" si="12"/>
        <v>#REF!</v>
      </c>
      <c r="T83" s="105"/>
      <c r="U83" s="105" t="e">
        <f t="shared" si="13"/>
        <v>#REF!</v>
      </c>
      <c r="V83" s="105" t="e">
        <f t="shared" si="14"/>
        <v>#REF!</v>
      </c>
      <c r="W83" s="105" t="e">
        <f t="shared" si="15"/>
        <v>#REF!</v>
      </c>
      <c r="X83" s="106" t="e">
        <f t="shared" si="16"/>
        <v>#REF!</v>
      </c>
      <c r="Y83" s="106" t="e">
        <f t="shared" si="17"/>
        <v>#REF!</v>
      </c>
      <c r="Z83" s="105" t="e">
        <f t="shared" si="18"/>
        <v>#REF!</v>
      </c>
      <c r="AA83" s="105" t="e">
        <f t="shared" si="23"/>
        <v>#REF!</v>
      </c>
      <c r="AB83" s="105"/>
      <c r="AC83" s="107" t="str">
        <f t="shared" si="19"/>
        <v>BERTAHAP</v>
      </c>
      <c r="AD83" s="108">
        <f t="shared" si="20"/>
        <v>0</v>
      </c>
      <c r="AE83" s="109">
        <v>2</v>
      </c>
      <c r="AF83" s="110"/>
      <c r="AG83" s="105" t="e">
        <f>IF(AF83&gt;#REF!,"LB","KR")</f>
        <v>#REF!</v>
      </c>
      <c r="AH83" s="110">
        <v>2341605000</v>
      </c>
      <c r="AI83" s="110">
        <v>2639363000</v>
      </c>
      <c r="AJ83" s="110">
        <v>2802153000</v>
      </c>
      <c r="AK83" s="111">
        <v>2974984000</v>
      </c>
      <c r="AL83" s="111">
        <v>2802153000</v>
      </c>
      <c r="AM83" s="110">
        <v>2974984000</v>
      </c>
      <c r="AN83" s="110" t="e">
        <f t="shared" si="24"/>
        <v>#REF!</v>
      </c>
    </row>
    <row r="84" spans="1:40">
      <c r="A84" s="3">
        <f t="shared" si="22"/>
        <v>45</v>
      </c>
      <c r="B84" s="96">
        <v>5</v>
      </c>
      <c r="C84" s="97" t="s">
        <v>143</v>
      </c>
      <c r="D84" s="98" t="s">
        <v>44</v>
      </c>
      <c r="E84" s="99"/>
      <c r="F84" s="100" t="s">
        <v>60</v>
      </c>
      <c r="G84" s="101">
        <f t="shared" si="3"/>
        <v>101</v>
      </c>
      <c r="H84" s="101">
        <f t="shared" si="4"/>
        <v>90</v>
      </c>
      <c r="I84" s="102">
        <f t="shared" si="5"/>
        <v>26438045</v>
      </c>
      <c r="J84" s="102" t="e">
        <f>SUMIF($AN$4:$AN$22,D84,#REF!)</f>
        <v>#REF!</v>
      </c>
      <c r="K84" s="103" t="e">
        <f t="shared" si="6"/>
        <v>#REF!</v>
      </c>
      <c r="L84" s="239" t="e">
        <f>SUMIF($AN$4:$AN$22,D84,#REF!)</f>
        <v>#REF!</v>
      </c>
      <c r="M84" s="105" t="e">
        <f t="shared" si="7"/>
        <v>#REF!</v>
      </c>
      <c r="N84" s="105" t="e">
        <f t="shared" si="8"/>
        <v>#REF!</v>
      </c>
      <c r="O84" s="105" t="e">
        <f t="shared" si="9"/>
        <v>#REF!</v>
      </c>
      <c r="P84" s="105" t="e">
        <f t="shared" si="10"/>
        <v>#REF!</v>
      </c>
      <c r="Q84" s="106" t="e">
        <f t="shared" si="11"/>
        <v>#REF!</v>
      </c>
      <c r="R84" s="105" t="e">
        <f t="shared" si="11"/>
        <v>#REF!</v>
      </c>
      <c r="S84" s="105" t="e">
        <f t="shared" si="12"/>
        <v>#REF!</v>
      </c>
      <c r="T84" s="105"/>
      <c r="U84" s="105" t="e">
        <f t="shared" si="13"/>
        <v>#REF!</v>
      </c>
      <c r="V84" s="105" t="e">
        <f t="shared" si="14"/>
        <v>#REF!</v>
      </c>
      <c r="W84" s="105" t="e">
        <f t="shared" si="15"/>
        <v>#REF!</v>
      </c>
      <c r="X84" s="106" t="e">
        <f t="shared" si="16"/>
        <v>#REF!</v>
      </c>
      <c r="Y84" s="106" t="e">
        <f t="shared" si="17"/>
        <v>#REF!</v>
      </c>
      <c r="Z84" s="105" t="e">
        <f t="shared" si="18"/>
        <v>#REF!</v>
      </c>
      <c r="AA84" s="105" t="e">
        <f t="shared" si="23"/>
        <v>#REF!</v>
      </c>
      <c r="AB84" s="105"/>
      <c r="AC84" s="107" t="str">
        <f t="shared" si="19"/>
        <v>BERTAHAP</v>
      </c>
      <c r="AD84" s="108">
        <f t="shared" si="20"/>
        <v>0</v>
      </c>
      <c r="AE84" s="109">
        <v>2</v>
      </c>
      <c r="AF84" s="110"/>
      <c r="AG84" s="105" t="e">
        <f>IF(AF84&gt;#REF!,"LB","KR")</f>
        <v>#REF!</v>
      </c>
      <c r="AH84" s="110">
        <v>2341605000</v>
      </c>
      <c r="AI84" s="110">
        <v>2639363000</v>
      </c>
      <c r="AJ84" s="110">
        <v>2802153000</v>
      </c>
      <c r="AK84" s="111">
        <v>2974984000</v>
      </c>
      <c r="AL84" s="111">
        <v>2802153000</v>
      </c>
      <c r="AM84" s="110">
        <v>2974984000</v>
      </c>
      <c r="AN84" s="110" t="e">
        <f t="shared" si="24"/>
        <v>#REF!</v>
      </c>
    </row>
    <row r="85" spans="1:40">
      <c r="A85" s="3">
        <f t="shared" si="22"/>
        <v>46</v>
      </c>
      <c r="B85" s="96">
        <v>6</v>
      </c>
      <c r="C85" s="97" t="s">
        <v>143</v>
      </c>
      <c r="D85" s="96">
        <v>11</v>
      </c>
      <c r="E85" s="99"/>
      <c r="F85" s="100" t="s">
        <v>62</v>
      </c>
      <c r="G85" s="101">
        <f t="shared" si="3"/>
        <v>101</v>
      </c>
      <c r="H85" s="101">
        <f t="shared" si="4"/>
        <v>90</v>
      </c>
      <c r="I85" s="102">
        <f t="shared" si="5"/>
        <v>26438045</v>
      </c>
      <c r="J85" s="102" t="e">
        <f>SUMIF($AN$4:$AN$22,D85,#REF!)</f>
        <v>#REF!</v>
      </c>
      <c r="K85" s="103" t="e">
        <f t="shared" si="6"/>
        <v>#REF!</v>
      </c>
      <c r="L85" s="239" t="e">
        <f>SUMIF($AN$4:$AN$22,D85,#REF!)</f>
        <v>#REF!</v>
      </c>
      <c r="M85" s="105" t="e">
        <f t="shared" si="7"/>
        <v>#REF!</v>
      </c>
      <c r="N85" s="105" t="e">
        <f t="shared" si="8"/>
        <v>#REF!</v>
      </c>
      <c r="O85" s="105" t="e">
        <f t="shared" si="9"/>
        <v>#REF!</v>
      </c>
      <c r="P85" s="105" t="e">
        <f t="shared" si="10"/>
        <v>#REF!</v>
      </c>
      <c r="Q85" s="106" t="e">
        <f t="shared" si="11"/>
        <v>#REF!</v>
      </c>
      <c r="R85" s="105" t="e">
        <f t="shared" si="11"/>
        <v>#REF!</v>
      </c>
      <c r="S85" s="105" t="e">
        <f t="shared" si="12"/>
        <v>#REF!</v>
      </c>
      <c r="T85" s="105"/>
      <c r="U85" s="105" t="e">
        <f t="shared" si="13"/>
        <v>#REF!</v>
      </c>
      <c r="V85" s="105" t="e">
        <f t="shared" si="14"/>
        <v>#REF!</v>
      </c>
      <c r="W85" s="105" t="e">
        <f t="shared" si="15"/>
        <v>#REF!</v>
      </c>
      <c r="X85" s="106" t="e">
        <f t="shared" si="16"/>
        <v>#REF!</v>
      </c>
      <c r="Y85" s="106" t="e">
        <f t="shared" si="17"/>
        <v>#REF!</v>
      </c>
      <c r="Z85" s="105" t="e">
        <f t="shared" si="18"/>
        <v>#REF!</v>
      </c>
      <c r="AA85" s="105" t="e">
        <f t="shared" si="23"/>
        <v>#REF!</v>
      </c>
      <c r="AB85" s="105"/>
      <c r="AC85" s="107" t="str">
        <f t="shared" si="19"/>
        <v>BERTAHAP</v>
      </c>
      <c r="AD85" s="108">
        <f t="shared" si="20"/>
        <v>0</v>
      </c>
      <c r="AE85" s="109">
        <v>2</v>
      </c>
      <c r="AF85" s="110"/>
      <c r="AG85" s="105" t="e">
        <f>IF(AF85&gt;#REF!,"LB","KR")</f>
        <v>#REF!</v>
      </c>
      <c r="AH85" s="110">
        <v>2341605000</v>
      </c>
      <c r="AI85" s="110">
        <v>2639363000</v>
      </c>
      <c r="AJ85" s="110">
        <v>2802153000</v>
      </c>
      <c r="AK85" s="111">
        <v>2974984000</v>
      </c>
      <c r="AL85" s="111">
        <v>2802153000</v>
      </c>
      <c r="AM85" s="110">
        <v>2974984000</v>
      </c>
      <c r="AN85" s="110" t="e">
        <f t="shared" si="24"/>
        <v>#REF!</v>
      </c>
    </row>
    <row r="86" spans="1:40">
      <c r="A86" s="3">
        <f t="shared" si="22"/>
        <v>47</v>
      </c>
      <c r="B86" s="96">
        <v>7</v>
      </c>
      <c r="C86" s="97" t="s">
        <v>143</v>
      </c>
      <c r="D86" s="96">
        <v>19</v>
      </c>
      <c r="E86" s="99"/>
      <c r="F86" s="100" t="s">
        <v>78</v>
      </c>
      <c r="G86" s="101">
        <f t="shared" si="3"/>
        <v>138</v>
      </c>
      <c r="H86" s="101">
        <f t="shared" si="4"/>
        <v>120</v>
      </c>
      <c r="I86" s="102">
        <f t="shared" si="5"/>
        <v>26438045</v>
      </c>
      <c r="J86" s="102" t="e">
        <f>SUMIF($AN$4:$AN$22,D86,#REF!)</f>
        <v>#REF!</v>
      </c>
      <c r="K86" s="103" t="e">
        <f t="shared" si="6"/>
        <v>#REF!</v>
      </c>
      <c r="L86" s="239" t="e">
        <f>SUMIF($AN$4:$AN$22,D86,#REF!)</f>
        <v>#REF!</v>
      </c>
      <c r="M86" s="105" t="e">
        <f t="shared" si="7"/>
        <v>#REF!</v>
      </c>
      <c r="N86" s="105" t="e">
        <f t="shared" si="8"/>
        <v>#REF!</v>
      </c>
      <c r="O86" s="105" t="e">
        <f t="shared" si="9"/>
        <v>#REF!</v>
      </c>
      <c r="P86" s="105" t="e">
        <f t="shared" si="10"/>
        <v>#REF!</v>
      </c>
      <c r="Q86" s="106" t="e">
        <f t="shared" si="11"/>
        <v>#REF!</v>
      </c>
      <c r="R86" s="105" t="e">
        <f t="shared" si="11"/>
        <v>#REF!</v>
      </c>
      <c r="S86" s="105" t="e">
        <f t="shared" si="12"/>
        <v>#REF!</v>
      </c>
      <c r="T86" s="105"/>
      <c r="U86" s="105" t="e">
        <f t="shared" si="13"/>
        <v>#REF!</v>
      </c>
      <c r="V86" s="105" t="e">
        <f t="shared" si="14"/>
        <v>#REF!</v>
      </c>
      <c r="W86" s="105" t="e">
        <f t="shared" si="15"/>
        <v>#REF!</v>
      </c>
      <c r="X86" s="106" t="e">
        <f t="shared" si="16"/>
        <v>#REF!</v>
      </c>
      <c r="Y86" s="106" t="e">
        <f t="shared" si="17"/>
        <v>#REF!</v>
      </c>
      <c r="Z86" s="105" t="e">
        <f t="shared" si="18"/>
        <v>#REF!</v>
      </c>
      <c r="AA86" s="105" t="e">
        <f t="shared" si="23"/>
        <v>#REF!</v>
      </c>
      <c r="AB86" s="105"/>
      <c r="AC86" s="107" t="str">
        <f t="shared" si="19"/>
        <v>BERTAHAP</v>
      </c>
      <c r="AD86" s="108">
        <f t="shared" si="20"/>
        <v>0</v>
      </c>
      <c r="AE86" s="109">
        <v>2</v>
      </c>
      <c r="AF86" s="110"/>
      <c r="AG86" s="105" t="e">
        <f>IF(AF86&gt;#REF!,"LB","KR")</f>
        <v>#REF!</v>
      </c>
      <c r="AH86" s="110">
        <v>3122140000</v>
      </c>
      <c r="AI86" s="110">
        <v>3519150000</v>
      </c>
      <c r="AJ86" s="110">
        <v>3736204000</v>
      </c>
      <c r="AK86" s="111">
        <v>3966645000</v>
      </c>
      <c r="AL86" s="111">
        <v>3736204000</v>
      </c>
      <c r="AM86" s="110">
        <v>3966645000</v>
      </c>
      <c r="AN86" s="110" t="e">
        <f t="shared" si="24"/>
        <v>#REF!</v>
      </c>
    </row>
    <row r="87" spans="1:40">
      <c r="A87" s="3">
        <f t="shared" si="22"/>
        <v>48</v>
      </c>
      <c r="B87" s="96">
        <v>8</v>
      </c>
      <c r="C87" s="97" t="s">
        <v>143</v>
      </c>
      <c r="D87" s="96">
        <v>21</v>
      </c>
      <c r="E87" s="99"/>
      <c r="F87" s="100" t="s">
        <v>84</v>
      </c>
      <c r="G87" s="101">
        <f t="shared" si="3"/>
        <v>132</v>
      </c>
      <c r="H87" s="101">
        <f t="shared" si="4"/>
        <v>112</v>
      </c>
      <c r="I87" s="102">
        <f t="shared" si="5"/>
        <v>26438045</v>
      </c>
      <c r="J87" s="102" t="e">
        <f>SUMIF($AN$4:$AN$22,D87,#REF!)</f>
        <v>#REF!</v>
      </c>
      <c r="K87" s="103" t="e">
        <f t="shared" si="6"/>
        <v>#REF!</v>
      </c>
      <c r="L87" s="239" t="e">
        <f>SUMIF($AN$4:$AN$22,D87,#REF!)</f>
        <v>#REF!</v>
      </c>
      <c r="M87" s="105" t="e">
        <f t="shared" si="7"/>
        <v>#REF!</v>
      </c>
      <c r="N87" s="105" t="e">
        <f t="shared" si="8"/>
        <v>#REF!</v>
      </c>
      <c r="O87" s="105" t="e">
        <f t="shared" si="9"/>
        <v>#REF!</v>
      </c>
      <c r="P87" s="105" t="e">
        <f t="shared" si="10"/>
        <v>#REF!</v>
      </c>
      <c r="Q87" s="106" t="e">
        <f t="shared" si="11"/>
        <v>#REF!</v>
      </c>
      <c r="R87" s="105" t="e">
        <f t="shared" si="11"/>
        <v>#REF!</v>
      </c>
      <c r="S87" s="105" t="e">
        <f t="shared" si="12"/>
        <v>#REF!</v>
      </c>
      <c r="T87" s="105"/>
      <c r="U87" s="105" t="e">
        <f t="shared" si="13"/>
        <v>#REF!</v>
      </c>
      <c r="V87" s="105" t="e">
        <f t="shared" si="14"/>
        <v>#REF!</v>
      </c>
      <c r="W87" s="105" t="e">
        <f t="shared" si="15"/>
        <v>#REF!</v>
      </c>
      <c r="X87" s="106" t="e">
        <f t="shared" si="16"/>
        <v>#REF!</v>
      </c>
      <c r="Y87" s="106" t="e">
        <f t="shared" si="17"/>
        <v>#REF!</v>
      </c>
      <c r="Z87" s="105" t="e">
        <f t="shared" si="18"/>
        <v>#REF!</v>
      </c>
      <c r="AA87" s="105" t="e">
        <f t="shared" si="23"/>
        <v>#REF!</v>
      </c>
      <c r="AB87" s="105"/>
      <c r="AC87" s="107" t="str">
        <f t="shared" si="19"/>
        <v>BERTAHAP</v>
      </c>
      <c r="AD87" s="108">
        <f t="shared" si="20"/>
        <v>0</v>
      </c>
      <c r="AE87" s="109">
        <v>2</v>
      </c>
      <c r="AF87" s="110"/>
      <c r="AG87" s="105" t="e">
        <f>IF(AF87&gt;#REF!,"LB","KR")</f>
        <v>#REF!</v>
      </c>
      <c r="AH87" s="110">
        <v>3023959000</v>
      </c>
      <c r="AI87" s="110">
        <v>3408485000</v>
      </c>
      <c r="AJ87" s="110">
        <v>3618713000</v>
      </c>
      <c r="AK87" s="111">
        <v>3841907000</v>
      </c>
      <c r="AL87" s="111">
        <v>3618713000</v>
      </c>
      <c r="AM87" s="110">
        <v>3841907000</v>
      </c>
      <c r="AN87" s="110" t="e">
        <f t="shared" si="24"/>
        <v>#REF!</v>
      </c>
    </row>
    <row r="88" spans="1:40">
      <c r="A88" s="3">
        <f t="shared" si="22"/>
        <v>49</v>
      </c>
      <c r="B88" s="96">
        <v>1</v>
      </c>
      <c r="C88" s="97" t="s">
        <v>145</v>
      </c>
      <c r="D88" s="98" t="s">
        <v>19</v>
      </c>
      <c r="E88" s="99"/>
      <c r="F88" s="100" t="s">
        <v>72</v>
      </c>
      <c r="G88" s="101">
        <f t="shared" si="3"/>
        <v>175</v>
      </c>
      <c r="H88" s="101">
        <f t="shared" si="4"/>
        <v>156</v>
      </c>
      <c r="I88" s="102">
        <f t="shared" si="5"/>
        <v>26438045</v>
      </c>
      <c r="J88" s="102" t="e">
        <f>SUMIF($AN$4:$AN$22,D88,#REF!)</f>
        <v>#REF!</v>
      </c>
      <c r="K88" s="103" t="e">
        <f t="shared" si="6"/>
        <v>#REF!</v>
      </c>
      <c r="L88" s="104" t="e">
        <f>SUMIF($AN$4:$AN$22,D88,#REF!)</f>
        <v>#REF!</v>
      </c>
      <c r="M88" s="105" t="e">
        <f t="shared" si="7"/>
        <v>#REF!</v>
      </c>
      <c r="N88" s="105" t="e">
        <f t="shared" si="8"/>
        <v>#REF!</v>
      </c>
      <c r="O88" s="105" t="e">
        <f t="shared" si="9"/>
        <v>#REF!</v>
      </c>
      <c r="P88" s="105" t="e">
        <f t="shared" si="10"/>
        <v>#REF!</v>
      </c>
      <c r="Q88" s="106" t="e">
        <f t="shared" si="11"/>
        <v>#REF!</v>
      </c>
      <c r="R88" s="105" t="e">
        <f t="shared" si="11"/>
        <v>#REF!</v>
      </c>
      <c r="S88" s="105" t="e">
        <f t="shared" si="12"/>
        <v>#REF!</v>
      </c>
      <c r="T88" s="105"/>
      <c r="U88" s="105" t="e">
        <f t="shared" si="13"/>
        <v>#REF!</v>
      </c>
      <c r="V88" s="105" t="e">
        <f t="shared" si="14"/>
        <v>#REF!</v>
      </c>
      <c r="W88" s="105" t="e">
        <f t="shared" si="15"/>
        <v>#REF!</v>
      </c>
      <c r="X88" s="106" t="e">
        <f t="shared" si="16"/>
        <v>#REF!</v>
      </c>
      <c r="Y88" s="106" t="e">
        <f t="shared" si="17"/>
        <v>#REF!</v>
      </c>
      <c r="Z88" s="105" t="e">
        <f t="shared" si="18"/>
        <v>#REF!</v>
      </c>
      <c r="AA88" s="105" t="e">
        <f t="shared" si="23"/>
        <v>#REF!</v>
      </c>
      <c r="AB88" s="105"/>
      <c r="AC88" s="107" t="str">
        <f t="shared" si="19"/>
        <v>BERTAHAP</v>
      </c>
      <c r="AD88" s="108">
        <f t="shared" si="20"/>
        <v>0</v>
      </c>
      <c r="AE88" s="109">
        <v>2</v>
      </c>
      <c r="AF88" s="110"/>
      <c r="AG88" s="105" t="e">
        <f>IF(AF88&gt;#REF!,"LB","KR")</f>
        <v>#REF!</v>
      </c>
      <c r="AH88" s="110">
        <v>4094418000</v>
      </c>
      <c r="AI88" s="110">
        <v>4615064000</v>
      </c>
      <c r="AJ88" s="110">
        <v>4899711000</v>
      </c>
      <c r="AK88" s="111">
        <v>5201914000</v>
      </c>
      <c r="AL88" s="111">
        <v>4899711000</v>
      </c>
      <c r="AM88" s="110">
        <v>5201914000</v>
      </c>
      <c r="AN88" s="110" t="e">
        <f t="shared" si="24"/>
        <v>#REF!</v>
      </c>
    </row>
    <row r="89" spans="1:40">
      <c r="A89" s="3">
        <f t="shared" si="22"/>
        <v>50</v>
      </c>
      <c r="B89" s="96">
        <v>2</v>
      </c>
      <c r="C89" s="97" t="s">
        <v>145</v>
      </c>
      <c r="D89" s="98" t="s">
        <v>29</v>
      </c>
      <c r="E89" s="99"/>
      <c r="F89" s="100" t="s">
        <v>74</v>
      </c>
      <c r="G89" s="101">
        <f t="shared" si="3"/>
        <v>85</v>
      </c>
      <c r="H89" s="101">
        <f t="shared" si="4"/>
        <v>74</v>
      </c>
      <c r="I89" s="102">
        <f t="shared" si="5"/>
        <v>26438045</v>
      </c>
      <c r="J89" s="102" t="e">
        <f>SUMIF($AN$4:$AN$22,D89,#REF!)</f>
        <v>#REF!</v>
      </c>
      <c r="K89" s="103" t="e">
        <f t="shared" si="6"/>
        <v>#REF!</v>
      </c>
      <c r="L89" s="104" t="e">
        <f>SUMIF($AN$4:$AN$22,D89,#REF!)</f>
        <v>#REF!</v>
      </c>
      <c r="M89" s="105" t="e">
        <f t="shared" si="7"/>
        <v>#REF!</v>
      </c>
      <c r="N89" s="105" t="e">
        <f t="shared" si="8"/>
        <v>#REF!</v>
      </c>
      <c r="O89" s="105" t="e">
        <f t="shared" si="9"/>
        <v>#REF!</v>
      </c>
      <c r="P89" s="105" t="e">
        <f t="shared" si="10"/>
        <v>#REF!</v>
      </c>
      <c r="Q89" s="106" t="e">
        <f t="shared" si="11"/>
        <v>#REF!</v>
      </c>
      <c r="R89" s="105" t="e">
        <f t="shared" si="11"/>
        <v>#REF!</v>
      </c>
      <c r="S89" s="105" t="e">
        <f t="shared" si="12"/>
        <v>#REF!</v>
      </c>
      <c r="T89" s="105"/>
      <c r="U89" s="105" t="e">
        <f t="shared" si="13"/>
        <v>#REF!</v>
      </c>
      <c r="V89" s="105" t="e">
        <f t="shared" si="14"/>
        <v>#REF!</v>
      </c>
      <c r="W89" s="105" t="e">
        <f t="shared" si="15"/>
        <v>#REF!</v>
      </c>
      <c r="X89" s="106" t="e">
        <f t="shared" si="16"/>
        <v>#REF!</v>
      </c>
      <c r="Y89" s="106" t="e">
        <f t="shared" si="17"/>
        <v>#REF!</v>
      </c>
      <c r="Z89" s="105" t="e">
        <f t="shared" si="18"/>
        <v>#REF!</v>
      </c>
      <c r="AA89" s="105" t="e">
        <f t="shared" si="23"/>
        <v>#REF!</v>
      </c>
      <c r="AB89" s="105"/>
      <c r="AC89" s="107" t="str">
        <f t="shared" si="19"/>
        <v>BERTAHAP</v>
      </c>
      <c r="AD89" s="108">
        <f t="shared" si="20"/>
        <v>0</v>
      </c>
      <c r="AE89" s="109">
        <v>2</v>
      </c>
      <c r="AF89" s="110"/>
      <c r="AG89" s="105" t="e">
        <f>IF(AF89&gt;#REF!,"LB","KR")</f>
        <v>#REF!</v>
      </c>
      <c r="AH89" s="110">
        <v>1906257000</v>
      </c>
      <c r="AI89" s="110">
        <v>2148656000</v>
      </c>
      <c r="AJ89" s="110">
        <v>2281181000</v>
      </c>
      <c r="AK89" s="111">
        <v>2421879000</v>
      </c>
      <c r="AL89" s="111">
        <v>2281181000</v>
      </c>
      <c r="AM89" s="110">
        <v>2421879000</v>
      </c>
      <c r="AN89" s="110" t="e">
        <f t="shared" si="24"/>
        <v>#REF!</v>
      </c>
    </row>
    <row r="90" spans="1:40">
      <c r="A90" s="3">
        <f t="shared" si="22"/>
        <v>51</v>
      </c>
      <c r="B90" s="96">
        <v>3</v>
      </c>
      <c r="C90" s="97" t="s">
        <v>145</v>
      </c>
      <c r="D90" s="98" t="s">
        <v>32</v>
      </c>
      <c r="E90" s="99"/>
      <c r="F90" s="100" t="s">
        <v>56</v>
      </c>
      <c r="G90" s="101">
        <f t="shared" si="3"/>
        <v>85</v>
      </c>
      <c r="H90" s="101">
        <f t="shared" si="4"/>
        <v>74</v>
      </c>
      <c r="I90" s="102">
        <f t="shared" si="5"/>
        <v>26438045</v>
      </c>
      <c r="J90" s="102" t="e">
        <f>SUMIF($AN$4:$AN$22,D90,#REF!)</f>
        <v>#REF!</v>
      </c>
      <c r="K90" s="103" t="e">
        <f t="shared" si="6"/>
        <v>#REF!</v>
      </c>
      <c r="L90" s="104" t="e">
        <f>SUMIF($AN$4:$AN$22,D90,#REF!)</f>
        <v>#REF!</v>
      </c>
      <c r="M90" s="105" t="e">
        <f t="shared" si="7"/>
        <v>#REF!</v>
      </c>
      <c r="N90" s="105" t="e">
        <f t="shared" si="8"/>
        <v>#REF!</v>
      </c>
      <c r="O90" s="105" t="e">
        <f t="shared" si="9"/>
        <v>#REF!</v>
      </c>
      <c r="P90" s="105" t="e">
        <f t="shared" si="10"/>
        <v>#REF!</v>
      </c>
      <c r="Q90" s="106" t="e">
        <f t="shared" si="11"/>
        <v>#REF!</v>
      </c>
      <c r="R90" s="105" t="e">
        <f t="shared" si="11"/>
        <v>#REF!</v>
      </c>
      <c r="S90" s="105" t="e">
        <f t="shared" si="12"/>
        <v>#REF!</v>
      </c>
      <c r="T90" s="105"/>
      <c r="U90" s="105" t="e">
        <f t="shared" si="13"/>
        <v>#REF!</v>
      </c>
      <c r="V90" s="105" t="e">
        <f t="shared" si="14"/>
        <v>#REF!</v>
      </c>
      <c r="W90" s="105" t="e">
        <f t="shared" si="15"/>
        <v>#REF!</v>
      </c>
      <c r="X90" s="106" t="e">
        <f t="shared" si="16"/>
        <v>#REF!</v>
      </c>
      <c r="Y90" s="106" t="e">
        <f t="shared" si="17"/>
        <v>#REF!</v>
      </c>
      <c r="Z90" s="105" t="e">
        <f t="shared" si="18"/>
        <v>#REF!</v>
      </c>
      <c r="AA90" s="105" t="e">
        <f t="shared" si="23"/>
        <v>#REF!</v>
      </c>
      <c r="AB90" s="105"/>
      <c r="AC90" s="107" t="str">
        <f t="shared" si="19"/>
        <v>BERTAHAP</v>
      </c>
      <c r="AD90" s="108">
        <f t="shared" si="20"/>
        <v>0</v>
      </c>
      <c r="AE90" s="109">
        <v>2</v>
      </c>
      <c r="AF90" s="110"/>
      <c r="AG90" s="105" t="e">
        <f>IF(AF90&gt;#REF!,"LB","KR")</f>
        <v>#REF!</v>
      </c>
      <c r="AH90" s="110">
        <v>1906257000</v>
      </c>
      <c r="AI90" s="110">
        <v>2148656000</v>
      </c>
      <c r="AJ90" s="110">
        <v>2281181000</v>
      </c>
      <c r="AK90" s="111">
        <v>2421879000</v>
      </c>
      <c r="AL90" s="111">
        <v>2281181000</v>
      </c>
      <c r="AM90" s="110">
        <v>2421879000</v>
      </c>
      <c r="AN90" s="110" t="e">
        <f t="shared" si="24"/>
        <v>#REF!</v>
      </c>
    </row>
    <row r="91" spans="1:40">
      <c r="A91" s="3">
        <f t="shared" si="22"/>
        <v>52</v>
      </c>
      <c r="B91" s="96">
        <v>4</v>
      </c>
      <c r="C91" s="97" t="s">
        <v>145</v>
      </c>
      <c r="D91" s="98" t="s">
        <v>38</v>
      </c>
      <c r="E91" s="99"/>
      <c r="F91" s="100" t="s">
        <v>58</v>
      </c>
      <c r="G91" s="101">
        <f t="shared" si="3"/>
        <v>101</v>
      </c>
      <c r="H91" s="101">
        <f t="shared" si="4"/>
        <v>90</v>
      </c>
      <c r="I91" s="102">
        <f t="shared" si="5"/>
        <v>26438045</v>
      </c>
      <c r="J91" s="102" t="e">
        <f>SUMIF($AN$4:$AN$22,D91,#REF!)</f>
        <v>#REF!</v>
      </c>
      <c r="K91" s="103" t="e">
        <f t="shared" si="6"/>
        <v>#REF!</v>
      </c>
      <c r="L91" s="104" t="e">
        <f>SUMIF($AN$4:$AN$22,D91,#REF!)</f>
        <v>#REF!</v>
      </c>
      <c r="M91" s="105" t="e">
        <f t="shared" si="7"/>
        <v>#REF!</v>
      </c>
      <c r="N91" s="105" t="e">
        <f t="shared" si="8"/>
        <v>#REF!</v>
      </c>
      <c r="O91" s="105" t="e">
        <f t="shared" si="9"/>
        <v>#REF!</v>
      </c>
      <c r="P91" s="105" t="e">
        <f t="shared" si="10"/>
        <v>#REF!</v>
      </c>
      <c r="Q91" s="106" t="e">
        <f t="shared" si="11"/>
        <v>#REF!</v>
      </c>
      <c r="R91" s="105" t="e">
        <f t="shared" si="11"/>
        <v>#REF!</v>
      </c>
      <c r="S91" s="105" t="e">
        <f t="shared" si="12"/>
        <v>#REF!</v>
      </c>
      <c r="T91" s="105"/>
      <c r="U91" s="105" t="e">
        <f t="shared" si="13"/>
        <v>#REF!</v>
      </c>
      <c r="V91" s="105" t="e">
        <f t="shared" si="14"/>
        <v>#REF!</v>
      </c>
      <c r="W91" s="105" t="e">
        <f t="shared" si="15"/>
        <v>#REF!</v>
      </c>
      <c r="X91" s="106" t="e">
        <f t="shared" si="16"/>
        <v>#REF!</v>
      </c>
      <c r="Y91" s="106" t="e">
        <f t="shared" si="17"/>
        <v>#REF!</v>
      </c>
      <c r="Z91" s="105" t="e">
        <f t="shared" si="18"/>
        <v>#REF!</v>
      </c>
      <c r="AA91" s="105" t="e">
        <f t="shared" si="23"/>
        <v>#REF!</v>
      </c>
      <c r="AB91" s="105"/>
      <c r="AC91" s="107" t="str">
        <f t="shared" si="19"/>
        <v>BERTAHAP</v>
      </c>
      <c r="AD91" s="108">
        <f t="shared" si="20"/>
        <v>0</v>
      </c>
      <c r="AE91" s="109">
        <v>2</v>
      </c>
      <c r="AF91" s="110"/>
      <c r="AG91" s="105" t="e">
        <f>IF(AF91&gt;#REF!,"LB","KR")</f>
        <v>#REF!</v>
      </c>
      <c r="AH91" s="110">
        <v>2318421000</v>
      </c>
      <c r="AI91" s="110">
        <v>2613231000</v>
      </c>
      <c r="AJ91" s="110">
        <v>2774409000</v>
      </c>
      <c r="AK91" s="111">
        <v>2945528000</v>
      </c>
      <c r="AL91" s="111">
        <v>2774409000</v>
      </c>
      <c r="AM91" s="110">
        <v>2945528000</v>
      </c>
      <c r="AN91" s="110" t="e">
        <f t="shared" si="24"/>
        <v>#REF!</v>
      </c>
    </row>
    <row r="92" spans="1:40">
      <c r="A92" s="3">
        <f t="shared" si="22"/>
        <v>53</v>
      </c>
      <c r="B92" s="96">
        <v>5</v>
      </c>
      <c r="C92" s="97" t="s">
        <v>145</v>
      </c>
      <c r="D92" s="98" t="s">
        <v>44</v>
      </c>
      <c r="E92" s="99"/>
      <c r="F92" s="100" t="s">
        <v>60</v>
      </c>
      <c r="G92" s="101">
        <f t="shared" si="3"/>
        <v>101</v>
      </c>
      <c r="H92" s="101">
        <f t="shared" si="4"/>
        <v>90</v>
      </c>
      <c r="I92" s="102">
        <f t="shared" si="5"/>
        <v>26438045</v>
      </c>
      <c r="J92" s="102" t="e">
        <f>SUMIF($AN$4:$AN$22,D92,#REF!)</f>
        <v>#REF!</v>
      </c>
      <c r="K92" s="103" t="e">
        <f t="shared" si="6"/>
        <v>#REF!</v>
      </c>
      <c r="L92" s="104" t="e">
        <f>SUMIF($AN$4:$AN$22,D92,#REF!)</f>
        <v>#REF!</v>
      </c>
      <c r="M92" s="105" t="e">
        <f t="shared" si="7"/>
        <v>#REF!</v>
      </c>
      <c r="N92" s="105" t="e">
        <f t="shared" si="8"/>
        <v>#REF!</v>
      </c>
      <c r="O92" s="105" t="e">
        <f t="shared" si="9"/>
        <v>#REF!</v>
      </c>
      <c r="P92" s="105" t="e">
        <f t="shared" si="10"/>
        <v>#REF!</v>
      </c>
      <c r="Q92" s="106" t="e">
        <f t="shared" si="11"/>
        <v>#REF!</v>
      </c>
      <c r="R92" s="105" t="e">
        <f t="shared" si="11"/>
        <v>#REF!</v>
      </c>
      <c r="S92" s="105" t="e">
        <f t="shared" si="12"/>
        <v>#REF!</v>
      </c>
      <c r="T92" s="105"/>
      <c r="U92" s="105" t="e">
        <f t="shared" si="13"/>
        <v>#REF!</v>
      </c>
      <c r="V92" s="105" t="e">
        <f t="shared" si="14"/>
        <v>#REF!</v>
      </c>
      <c r="W92" s="105" t="e">
        <f t="shared" si="15"/>
        <v>#REF!</v>
      </c>
      <c r="X92" s="106" t="e">
        <f t="shared" si="16"/>
        <v>#REF!</v>
      </c>
      <c r="Y92" s="106" t="e">
        <f t="shared" si="17"/>
        <v>#REF!</v>
      </c>
      <c r="Z92" s="105" t="e">
        <f t="shared" si="18"/>
        <v>#REF!</v>
      </c>
      <c r="AA92" s="105" t="e">
        <f t="shared" si="23"/>
        <v>#REF!</v>
      </c>
      <c r="AB92" s="105"/>
      <c r="AC92" s="107" t="str">
        <f t="shared" si="19"/>
        <v>BERTAHAP</v>
      </c>
      <c r="AD92" s="108">
        <f t="shared" si="20"/>
        <v>0</v>
      </c>
      <c r="AE92" s="109">
        <v>2</v>
      </c>
      <c r="AF92" s="110"/>
      <c r="AG92" s="105" t="e">
        <f>IF(AF92&gt;#REF!,"LB","KR")</f>
        <v>#REF!</v>
      </c>
      <c r="AH92" s="110">
        <v>2318421000</v>
      </c>
      <c r="AI92" s="110">
        <v>2613231000</v>
      </c>
      <c r="AJ92" s="110">
        <v>2774409000</v>
      </c>
      <c r="AK92" s="111">
        <v>2945528000</v>
      </c>
      <c r="AL92" s="111">
        <v>2774409000</v>
      </c>
      <c r="AM92" s="110">
        <v>2945528000</v>
      </c>
      <c r="AN92" s="110" t="e">
        <f t="shared" si="24"/>
        <v>#REF!</v>
      </c>
    </row>
    <row r="93" spans="1:40">
      <c r="A93" s="3">
        <f t="shared" si="22"/>
        <v>54</v>
      </c>
      <c r="B93" s="96">
        <v>6</v>
      </c>
      <c r="C93" s="97" t="s">
        <v>145</v>
      </c>
      <c r="D93" s="96">
        <v>11</v>
      </c>
      <c r="E93" s="99"/>
      <c r="F93" s="100" t="s">
        <v>62</v>
      </c>
      <c r="G93" s="101">
        <f t="shared" si="3"/>
        <v>101</v>
      </c>
      <c r="H93" s="101">
        <f t="shared" si="4"/>
        <v>90</v>
      </c>
      <c r="I93" s="102">
        <f t="shared" si="5"/>
        <v>26438045</v>
      </c>
      <c r="J93" s="102" t="e">
        <f>SUMIF($AN$4:$AN$22,D93,#REF!)</f>
        <v>#REF!</v>
      </c>
      <c r="K93" s="103" t="e">
        <f t="shared" si="6"/>
        <v>#REF!</v>
      </c>
      <c r="L93" s="104" t="e">
        <f>SUMIF($AN$4:$AN$22,D93,#REF!)</f>
        <v>#REF!</v>
      </c>
      <c r="M93" s="105" t="e">
        <f t="shared" si="7"/>
        <v>#REF!</v>
      </c>
      <c r="N93" s="105" t="e">
        <f t="shared" si="8"/>
        <v>#REF!</v>
      </c>
      <c r="O93" s="105" t="e">
        <f t="shared" si="9"/>
        <v>#REF!</v>
      </c>
      <c r="P93" s="105" t="e">
        <f t="shared" si="10"/>
        <v>#REF!</v>
      </c>
      <c r="Q93" s="106" t="e">
        <f t="shared" si="11"/>
        <v>#REF!</v>
      </c>
      <c r="R93" s="105" t="e">
        <f t="shared" si="11"/>
        <v>#REF!</v>
      </c>
      <c r="S93" s="105" t="e">
        <f t="shared" si="12"/>
        <v>#REF!</v>
      </c>
      <c r="T93" s="105"/>
      <c r="U93" s="105" t="e">
        <f t="shared" si="13"/>
        <v>#REF!</v>
      </c>
      <c r="V93" s="105" t="e">
        <f t="shared" si="14"/>
        <v>#REF!</v>
      </c>
      <c r="W93" s="105" t="e">
        <f t="shared" si="15"/>
        <v>#REF!</v>
      </c>
      <c r="X93" s="106" t="e">
        <f t="shared" si="16"/>
        <v>#REF!</v>
      </c>
      <c r="Y93" s="106" t="e">
        <f t="shared" si="17"/>
        <v>#REF!</v>
      </c>
      <c r="Z93" s="105" t="e">
        <f t="shared" si="18"/>
        <v>#REF!</v>
      </c>
      <c r="AA93" s="105" t="e">
        <f t="shared" si="23"/>
        <v>#REF!</v>
      </c>
      <c r="AB93" s="105"/>
      <c r="AC93" s="107" t="str">
        <f t="shared" si="19"/>
        <v>BERTAHAP</v>
      </c>
      <c r="AD93" s="108">
        <f t="shared" si="20"/>
        <v>0</v>
      </c>
      <c r="AE93" s="109">
        <v>2</v>
      </c>
      <c r="AF93" s="110"/>
      <c r="AG93" s="105" t="e">
        <f>IF(AF93&gt;#REF!,"LB","KR")</f>
        <v>#REF!</v>
      </c>
      <c r="AH93" s="110">
        <v>2318421000</v>
      </c>
      <c r="AI93" s="110">
        <v>2613231000</v>
      </c>
      <c r="AJ93" s="110">
        <v>2774409000</v>
      </c>
      <c r="AK93" s="111">
        <v>2945528000</v>
      </c>
      <c r="AL93" s="111">
        <v>2774409000</v>
      </c>
      <c r="AM93" s="110">
        <v>2945528000</v>
      </c>
      <c r="AN93" s="110" t="e">
        <f t="shared" si="24"/>
        <v>#REF!</v>
      </c>
    </row>
    <row r="94" spans="1:40">
      <c r="A94" s="3">
        <f t="shared" si="22"/>
        <v>55</v>
      </c>
      <c r="B94" s="96">
        <v>7</v>
      </c>
      <c r="C94" s="97" t="s">
        <v>145</v>
      </c>
      <c r="D94" s="96">
        <v>19</v>
      </c>
      <c r="E94" s="99"/>
      <c r="F94" s="100" t="s">
        <v>78</v>
      </c>
      <c r="G94" s="101">
        <f t="shared" si="3"/>
        <v>138</v>
      </c>
      <c r="H94" s="101">
        <f t="shared" si="4"/>
        <v>120</v>
      </c>
      <c r="I94" s="102">
        <f t="shared" si="5"/>
        <v>26438045</v>
      </c>
      <c r="J94" s="102" t="e">
        <f>SUMIF($AN$4:$AN$22,D94,#REF!)</f>
        <v>#REF!</v>
      </c>
      <c r="K94" s="103" t="e">
        <f t="shared" si="6"/>
        <v>#REF!</v>
      </c>
      <c r="L94" s="104" t="e">
        <f>SUMIF($AN$4:$AN$22,D94,#REF!)</f>
        <v>#REF!</v>
      </c>
      <c r="M94" s="105" t="e">
        <f t="shared" si="7"/>
        <v>#REF!</v>
      </c>
      <c r="N94" s="105" t="e">
        <f t="shared" si="8"/>
        <v>#REF!</v>
      </c>
      <c r="O94" s="105" t="e">
        <f t="shared" si="9"/>
        <v>#REF!</v>
      </c>
      <c r="P94" s="105" t="e">
        <f t="shared" si="10"/>
        <v>#REF!</v>
      </c>
      <c r="Q94" s="106" t="e">
        <f t="shared" si="11"/>
        <v>#REF!</v>
      </c>
      <c r="R94" s="105" t="e">
        <f t="shared" si="11"/>
        <v>#REF!</v>
      </c>
      <c r="S94" s="105" t="e">
        <f t="shared" si="12"/>
        <v>#REF!</v>
      </c>
      <c r="T94" s="105"/>
      <c r="U94" s="105" t="e">
        <f t="shared" si="13"/>
        <v>#REF!</v>
      </c>
      <c r="V94" s="105" t="e">
        <f t="shared" si="14"/>
        <v>#REF!</v>
      </c>
      <c r="W94" s="105" t="e">
        <f t="shared" si="15"/>
        <v>#REF!</v>
      </c>
      <c r="X94" s="106" t="e">
        <f t="shared" si="16"/>
        <v>#REF!</v>
      </c>
      <c r="Y94" s="106" t="e">
        <f t="shared" si="17"/>
        <v>#REF!</v>
      </c>
      <c r="Z94" s="105" t="e">
        <f t="shared" si="18"/>
        <v>#REF!</v>
      </c>
      <c r="AA94" s="105" t="e">
        <f t="shared" si="23"/>
        <v>#REF!</v>
      </c>
      <c r="AB94" s="105"/>
      <c r="AC94" s="107" t="str">
        <f t="shared" si="19"/>
        <v>BERTAHAP</v>
      </c>
      <c r="AD94" s="108">
        <f t="shared" si="20"/>
        <v>0</v>
      </c>
      <c r="AE94" s="109">
        <v>2</v>
      </c>
      <c r="AF94" s="110"/>
      <c r="AG94" s="105" t="e">
        <f>IF(AF94&gt;#REF!,"LB","KR")</f>
        <v>#REF!</v>
      </c>
      <c r="AH94" s="110">
        <v>3091228000</v>
      </c>
      <c r="AI94" s="110">
        <v>3484307000</v>
      </c>
      <c r="AJ94" s="110">
        <v>3699212000</v>
      </c>
      <c r="AK94" s="111">
        <v>3927371000</v>
      </c>
      <c r="AL94" s="111">
        <v>3699212000</v>
      </c>
      <c r="AM94" s="110">
        <v>3927371000</v>
      </c>
      <c r="AN94" s="110" t="e">
        <f t="shared" si="24"/>
        <v>#REF!</v>
      </c>
    </row>
    <row r="95" spans="1:40">
      <c r="A95" s="3">
        <f t="shared" si="22"/>
        <v>56</v>
      </c>
      <c r="B95" s="96">
        <v>8</v>
      </c>
      <c r="C95" s="97" t="s">
        <v>145</v>
      </c>
      <c r="D95" s="96">
        <v>21</v>
      </c>
      <c r="E95" s="99"/>
      <c r="F95" s="100" t="s">
        <v>84</v>
      </c>
      <c r="G95" s="101">
        <f t="shared" si="3"/>
        <v>132</v>
      </c>
      <c r="H95" s="101">
        <f t="shared" si="4"/>
        <v>112</v>
      </c>
      <c r="I95" s="102">
        <f t="shared" si="5"/>
        <v>26438045</v>
      </c>
      <c r="J95" s="102" t="e">
        <f>SUMIF($AN$4:$AN$22,D95,#REF!)</f>
        <v>#REF!</v>
      </c>
      <c r="K95" s="103" t="e">
        <f t="shared" si="6"/>
        <v>#REF!</v>
      </c>
      <c r="L95" s="104" t="e">
        <f>SUMIF($AN$4:$AN$22,D95,#REF!)</f>
        <v>#REF!</v>
      </c>
      <c r="M95" s="105" t="e">
        <f t="shared" si="7"/>
        <v>#REF!</v>
      </c>
      <c r="N95" s="105" t="e">
        <f t="shared" si="8"/>
        <v>#REF!</v>
      </c>
      <c r="O95" s="105" t="e">
        <f t="shared" si="9"/>
        <v>#REF!</v>
      </c>
      <c r="P95" s="105" t="e">
        <f t="shared" si="10"/>
        <v>#REF!</v>
      </c>
      <c r="Q95" s="106" t="e">
        <f t="shared" si="11"/>
        <v>#REF!</v>
      </c>
      <c r="R95" s="105" t="e">
        <f t="shared" si="11"/>
        <v>#REF!</v>
      </c>
      <c r="S95" s="105" t="e">
        <f t="shared" si="12"/>
        <v>#REF!</v>
      </c>
      <c r="T95" s="105"/>
      <c r="U95" s="105" t="e">
        <f t="shared" si="13"/>
        <v>#REF!</v>
      </c>
      <c r="V95" s="105" t="e">
        <f t="shared" si="14"/>
        <v>#REF!</v>
      </c>
      <c r="W95" s="105" t="e">
        <f t="shared" si="15"/>
        <v>#REF!</v>
      </c>
      <c r="X95" s="106" t="e">
        <f t="shared" si="16"/>
        <v>#REF!</v>
      </c>
      <c r="Y95" s="106" t="e">
        <f t="shared" si="17"/>
        <v>#REF!</v>
      </c>
      <c r="Z95" s="105" t="e">
        <f t="shared" si="18"/>
        <v>#REF!</v>
      </c>
      <c r="AA95" s="105" t="e">
        <f t="shared" si="23"/>
        <v>#REF!</v>
      </c>
      <c r="AB95" s="105"/>
      <c r="AC95" s="107" t="str">
        <f t="shared" si="19"/>
        <v>BERTAHAP</v>
      </c>
      <c r="AD95" s="108">
        <f t="shared" si="20"/>
        <v>0</v>
      </c>
      <c r="AE95" s="109">
        <v>2</v>
      </c>
      <c r="AF95" s="110"/>
      <c r="AG95" s="105" t="e">
        <f>IF(AF95&gt;#REF!,"LB","KR")</f>
        <v>#REF!</v>
      </c>
      <c r="AH95" s="110">
        <v>2994019000</v>
      </c>
      <c r="AI95" s="110">
        <v>3374738000</v>
      </c>
      <c r="AJ95" s="110">
        <v>3582884000</v>
      </c>
      <c r="AK95" s="111">
        <v>3803869000</v>
      </c>
      <c r="AL95" s="111">
        <v>3582884000</v>
      </c>
      <c r="AM95" s="110">
        <v>3803869000</v>
      </c>
      <c r="AN95" s="110" t="e">
        <f t="shared" si="24"/>
        <v>#REF!</v>
      </c>
    </row>
    <row r="96" spans="1:40">
      <c r="A96" s="3">
        <f t="shared" si="22"/>
        <v>57</v>
      </c>
      <c r="B96" s="96">
        <v>1</v>
      </c>
      <c r="C96" s="97" t="s">
        <v>149</v>
      </c>
      <c r="D96" s="98" t="s">
        <v>19</v>
      </c>
      <c r="E96" s="99"/>
      <c r="F96" s="100" t="s">
        <v>72</v>
      </c>
      <c r="G96" s="101">
        <f t="shared" si="3"/>
        <v>175</v>
      </c>
      <c r="H96" s="101">
        <f t="shared" si="4"/>
        <v>156</v>
      </c>
      <c r="I96" s="102">
        <f t="shared" si="5"/>
        <v>26438045</v>
      </c>
      <c r="J96" s="102" t="e">
        <f>SUMIF($AN$4:$AN$22,D96,#REF!)</f>
        <v>#REF!</v>
      </c>
      <c r="K96" s="103" t="e">
        <f t="shared" si="6"/>
        <v>#REF!</v>
      </c>
      <c r="L96" s="104" t="e">
        <f>SUMIF($AN$4:$AN$22,D96,#REF!)</f>
        <v>#REF!</v>
      </c>
      <c r="M96" s="105" t="e">
        <f t="shared" si="7"/>
        <v>#REF!</v>
      </c>
      <c r="N96" s="105" t="e">
        <f t="shared" si="8"/>
        <v>#REF!</v>
      </c>
      <c r="O96" s="105" t="e">
        <f t="shared" si="9"/>
        <v>#REF!</v>
      </c>
      <c r="P96" s="105" t="e">
        <f t="shared" si="10"/>
        <v>#REF!</v>
      </c>
      <c r="Q96" s="106" t="e">
        <f t="shared" si="11"/>
        <v>#REF!</v>
      </c>
      <c r="R96" s="105" t="e">
        <f t="shared" si="11"/>
        <v>#REF!</v>
      </c>
      <c r="S96" s="105" t="e">
        <f t="shared" si="12"/>
        <v>#REF!</v>
      </c>
      <c r="T96" s="105"/>
      <c r="U96" s="105" t="e">
        <f t="shared" si="13"/>
        <v>#REF!</v>
      </c>
      <c r="V96" s="105" t="e">
        <f t="shared" si="14"/>
        <v>#REF!</v>
      </c>
      <c r="W96" s="105" t="e">
        <f t="shared" si="15"/>
        <v>#REF!</v>
      </c>
      <c r="X96" s="106" t="e">
        <f t="shared" si="16"/>
        <v>#REF!</v>
      </c>
      <c r="Y96" s="106" t="e">
        <f t="shared" si="17"/>
        <v>#REF!</v>
      </c>
      <c r="Z96" s="105" t="e">
        <f t="shared" si="18"/>
        <v>#REF!</v>
      </c>
      <c r="AA96" s="105" t="e">
        <f t="shared" si="23"/>
        <v>#REF!</v>
      </c>
      <c r="AB96" s="105"/>
      <c r="AC96" s="107" t="str">
        <f t="shared" si="19"/>
        <v>BERTAHAP</v>
      </c>
      <c r="AD96" s="108">
        <f t="shared" si="20"/>
        <v>0</v>
      </c>
      <c r="AE96" s="109">
        <v>2</v>
      </c>
      <c r="AF96" s="110"/>
      <c r="AG96" s="105" t="e">
        <f>IF(AF96&gt;#REF!,"LB","KR")</f>
        <v>#REF!</v>
      </c>
      <c r="AH96" s="110">
        <v>4094418000</v>
      </c>
      <c r="AI96" s="110">
        <v>4615064000</v>
      </c>
      <c r="AJ96" s="110">
        <v>4899711000</v>
      </c>
      <c r="AK96" s="111">
        <v>5201914000</v>
      </c>
      <c r="AL96" s="111">
        <v>4899711000</v>
      </c>
      <c r="AM96" s="110">
        <v>5201914000</v>
      </c>
      <c r="AN96" s="110" t="e">
        <f t="shared" si="24"/>
        <v>#REF!</v>
      </c>
    </row>
    <row r="97" spans="1:40">
      <c r="A97" s="3">
        <f t="shared" si="22"/>
        <v>58</v>
      </c>
      <c r="B97" s="96">
        <v>2</v>
      </c>
      <c r="C97" s="97" t="s">
        <v>149</v>
      </c>
      <c r="D97" s="98" t="s">
        <v>29</v>
      </c>
      <c r="E97" s="99"/>
      <c r="F97" s="100" t="s">
        <v>74</v>
      </c>
      <c r="G97" s="101">
        <f t="shared" si="3"/>
        <v>85</v>
      </c>
      <c r="H97" s="101">
        <f t="shared" si="4"/>
        <v>74</v>
      </c>
      <c r="I97" s="102">
        <f t="shared" si="5"/>
        <v>26438045</v>
      </c>
      <c r="J97" s="102" t="e">
        <f>SUMIF($AN$4:$AN$22,D97,#REF!)</f>
        <v>#REF!</v>
      </c>
      <c r="K97" s="103" t="e">
        <f t="shared" si="6"/>
        <v>#REF!</v>
      </c>
      <c r="L97" s="104" t="e">
        <f>SUMIF($AN$4:$AN$22,D97,#REF!)</f>
        <v>#REF!</v>
      </c>
      <c r="M97" s="105" t="e">
        <f t="shared" si="7"/>
        <v>#REF!</v>
      </c>
      <c r="N97" s="105" t="e">
        <f t="shared" si="8"/>
        <v>#REF!</v>
      </c>
      <c r="O97" s="105" t="e">
        <f t="shared" si="9"/>
        <v>#REF!</v>
      </c>
      <c r="P97" s="105" t="e">
        <f t="shared" si="10"/>
        <v>#REF!</v>
      </c>
      <c r="Q97" s="106" t="e">
        <f t="shared" si="11"/>
        <v>#REF!</v>
      </c>
      <c r="R97" s="105" t="e">
        <f t="shared" si="11"/>
        <v>#REF!</v>
      </c>
      <c r="S97" s="105" t="e">
        <f t="shared" si="12"/>
        <v>#REF!</v>
      </c>
      <c r="T97" s="105"/>
      <c r="U97" s="105" t="e">
        <f t="shared" si="13"/>
        <v>#REF!</v>
      </c>
      <c r="V97" s="105" t="e">
        <f t="shared" si="14"/>
        <v>#REF!</v>
      </c>
      <c r="W97" s="105" t="e">
        <f t="shared" si="15"/>
        <v>#REF!</v>
      </c>
      <c r="X97" s="106" t="e">
        <f t="shared" si="16"/>
        <v>#REF!</v>
      </c>
      <c r="Y97" s="106" t="e">
        <f t="shared" si="17"/>
        <v>#REF!</v>
      </c>
      <c r="Z97" s="105" t="e">
        <f t="shared" si="18"/>
        <v>#REF!</v>
      </c>
      <c r="AA97" s="105" t="e">
        <f t="shared" si="23"/>
        <v>#REF!</v>
      </c>
      <c r="AB97" s="105"/>
      <c r="AC97" s="107" t="str">
        <f t="shared" si="19"/>
        <v>BERTAHAP</v>
      </c>
      <c r="AD97" s="108">
        <f t="shared" si="20"/>
        <v>0</v>
      </c>
      <c r="AE97" s="109">
        <v>2</v>
      </c>
      <c r="AF97" s="110"/>
      <c r="AG97" s="105" t="e">
        <f>IF(AF97&gt;#REF!,"LB","KR")</f>
        <v>#REF!</v>
      </c>
      <c r="AH97" s="110">
        <v>1906257000</v>
      </c>
      <c r="AI97" s="110">
        <v>2148656000</v>
      </c>
      <c r="AJ97" s="110">
        <v>2281181000</v>
      </c>
      <c r="AK97" s="111">
        <v>2421879000</v>
      </c>
      <c r="AL97" s="111">
        <v>2281181000</v>
      </c>
      <c r="AM97" s="110">
        <v>2421879000</v>
      </c>
      <c r="AN97" s="110" t="e">
        <f t="shared" si="24"/>
        <v>#REF!</v>
      </c>
    </row>
    <row r="98" spans="1:40">
      <c r="A98" s="3">
        <f t="shared" si="22"/>
        <v>59</v>
      </c>
      <c r="B98" s="96">
        <v>3</v>
      </c>
      <c r="C98" s="97" t="s">
        <v>149</v>
      </c>
      <c r="D98" s="98" t="s">
        <v>32</v>
      </c>
      <c r="E98" s="99"/>
      <c r="F98" s="100" t="s">
        <v>56</v>
      </c>
      <c r="G98" s="101">
        <f t="shared" si="3"/>
        <v>85</v>
      </c>
      <c r="H98" s="101">
        <f t="shared" si="4"/>
        <v>74</v>
      </c>
      <c r="I98" s="102">
        <f t="shared" si="5"/>
        <v>26438045</v>
      </c>
      <c r="J98" s="102" t="e">
        <f>SUMIF($AN$4:$AN$22,D98,#REF!)</f>
        <v>#REF!</v>
      </c>
      <c r="K98" s="103" t="e">
        <f t="shared" si="6"/>
        <v>#REF!</v>
      </c>
      <c r="L98" s="104" t="e">
        <f>SUMIF($AN$4:$AN$22,D98,#REF!)</f>
        <v>#REF!</v>
      </c>
      <c r="M98" s="105" t="e">
        <f t="shared" si="7"/>
        <v>#REF!</v>
      </c>
      <c r="N98" s="105" t="e">
        <f t="shared" si="8"/>
        <v>#REF!</v>
      </c>
      <c r="O98" s="105" t="e">
        <f t="shared" si="9"/>
        <v>#REF!</v>
      </c>
      <c r="P98" s="105" t="e">
        <f t="shared" si="10"/>
        <v>#REF!</v>
      </c>
      <c r="Q98" s="106" t="e">
        <f t="shared" si="11"/>
        <v>#REF!</v>
      </c>
      <c r="R98" s="105" t="e">
        <f t="shared" si="11"/>
        <v>#REF!</v>
      </c>
      <c r="S98" s="105" t="e">
        <f t="shared" si="12"/>
        <v>#REF!</v>
      </c>
      <c r="T98" s="105"/>
      <c r="U98" s="105" t="e">
        <f t="shared" si="13"/>
        <v>#REF!</v>
      </c>
      <c r="V98" s="105" t="e">
        <f t="shared" si="14"/>
        <v>#REF!</v>
      </c>
      <c r="W98" s="105" t="e">
        <f t="shared" si="15"/>
        <v>#REF!</v>
      </c>
      <c r="X98" s="106" t="e">
        <f t="shared" si="16"/>
        <v>#REF!</v>
      </c>
      <c r="Y98" s="106" t="e">
        <f t="shared" si="17"/>
        <v>#REF!</v>
      </c>
      <c r="Z98" s="105" t="e">
        <f t="shared" si="18"/>
        <v>#REF!</v>
      </c>
      <c r="AA98" s="105" t="e">
        <f t="shared" si="23"/>
        <v>#REF!</v>
      </c>
      <c r="AB98" s="105"/>
      <c r="AC98" s="107" t="str">
        <f t="shared" si="19"/>
        <v>BERTAHAP</v>
      </c>
      <c r="AD98" s="108">
        <f t="shared" si="20"/>
        <v>0</v>
      </c>
      <c r="AE98" s="109">
        <v>2</v>
      </c>
      <c r="AF98" s="110"/>
      <c r="AG98" s="105" t="e">
        <f>IF(AF98&gt;#REF!,"LB","KR")</f>
        <v>#REF!</v>
      </c>
      <c r="AH98" s="110">
        <v>1906257000</v>
      </c>
      <c r="AI98" s="110">
        <v>2148656000</v>
      </c>
      <c r="AJ98" s="110">
        <v>2281181000</v>
      </c>
      <c r="AK98" s="111">
        <v>2421879000</v>
      </c>
      <c r="AL98" s="111">
        <v>2281181000</v>
      </c>
      <c r="AM98" s="110">
        <v>2421879000</v>
      </c>
      <c r="AN98" s="110" t="e">
        <f t="shared" si="24"/>
        <v>#REF!</v>
      </c>
    </row>
    <row r="99" spans="1:40">
      <c r="A99" s="3">
        <f t="shared" si="22"/>
        <v>60</v>
      </c>
      <c r="B99" s="96">
        <v>4</v>
      </c>
      <c r="C99" s="97" t="s">
        <v>149</v>
      </c>
      <c r="D99" s="98" t="s">
        <v>38</v>
      </c>
      <c r="E99" s="99"/>
      <c r="F99" s="100" t="s">
        <v>58</v>
      </c>
      <c r="G99" s="101">
        <f t="shared" si="3"/>
        <v>101</v>
      </c>
      <c r="H99" s="101">
        <f t="shared" si="4"/>
        <v>90</v>
      </c>
      <c r="I99" s="102">
        <f t="shared" si="5"/>
        <v>26438045</v>
      </c>
      <c r="J99" s="102" t="e">
        <f>SUMIF($AN$4:$AN$22,D99,#REF!)</f>
        <v>#REF!</v>
      </c>
      <c r="K99" s="103" t="e">
        <f t="shared" si="6"/>
        <v>#REF!</v>
      </c>
      <c r="L99" s="104" t="e">
        <f>SUMIF($AN$4:$AN$22,D99,#REF!)</f>
        <v>#REF!</v>
      </c>
      <c r="M99" s="105" t="e">
        <f t="shared" si="7"/>
        <v>#REF!</v>
      </c>
      <c r="N99" s="105" t="e">
        <f t="shared" si="8"/>
        <v>#REF!</v>
      </c>
      <c r="O99" s="105" t="e">
        <f t="shared" si="9"/>
        <v>#REF!</v>
      </c>
      <c r="P99" s="105" t="e">
        <f t="shared" si="10"/>
        <v>#REF!</v>
      </c>
      <c r="Q99" s="106" t="e">
        <f t="shared" si="11"/>
        <v>#REF!</v>
      </c>
      <c r="R99" s="105" t="e">
        <f t="shared" si="11"/>
        <v>#REF!</v>
      </c>
      <c r="S99" s="105" t="e">
        <f t="shared" si="12"/>
        <v>#REF!</v>
      </c>
      <c r="T99" s="105"/>
      <c r="U99" s="105" t="e">
        <f t="shared" si="13"/>
        <v>#REF!</v>
      </c>
      <c r="V99" s="105" t="e">
        <f t="shared" si="14"/>
        <v>#REF!</v>
      </c>
      <c r="W99" s="105" t="e">
        <f t="shared" si="15"/>
        <v>#REF!</v>
      </c>
      <c r="X99" s="106" t="e">
        <f t="shared" si="16"/>
        <v>#REF!</v>
      </c>
      <c r="Y99" s="106" t="e">
        <f t="shared" si="17"/>
        <v>#REF!</v>
      </c>
      <c r="Z99" s="105" t="e">
        <f t="shared" si="18"/>
        <v>#REF!</v>
      </c>
      <c r="AA99" s="105" t="e">
        <f t="shared" si="23"/>
        <v>#REF!</v>
      </c>
      <c r="AB99" s="105"/>
      <c r="AC99" s="107" t="str">
        <f t="shared" si="19"/>
        <v>BERTAHAP</v>
      </c>
      <c r="AD99" s="108">
        <f t="shared" si="20"/>
        <v>0</v>
      </c>
      <c r="AE99" s="109">
        <v>2</v>
      </c>
      <c r="AF99" s="110"/>
      <c r="AG99" s="105" t="e">
        <f>IF(AF99&gt;#REF!,"LB","KR")</f>
        <v>#REF!</v>
      </c>
      <c r="AH99" s="110">
        <v>2318421000</v>
      </c>
      <c r="AI99" s="110">
        <v>2613231000</v>
      </c>
      <c r="AJ99" s="110">
        <v>2774409000</v>
      </c>
      <c r="AK99" s="111">
        <v>2945528000</v>
      </c>
      <c r="AL99" s="111">
        <v>2774409000</v>
      </c>
      <c r="AM99" s="110">
        <v>2945528000</v>
      </c>
      <c r="AN99" s="110" t="e">
        <f t="shared" si="24"/>
        <v>#REF!</v>
      </c>
    </row>
    <row r="100" spans="1:40">
      <c r="A100" s="3">
        <f t="shared" si="22"/>
        <v>61</v>
      </c>
      <c r="B100" s="96">
        <v>5</v>
      </c>
      <c r="C100" s="97" t="s">
        <v>149</v>
      </c>
      <c r="D100" s="98" t="s">
        <v>44</v>
      </c>
      <c r="E100" s="99"/>
      <c r="F100" s="100" t="s">
        <v>60</v>
      </c>
      <c r="G100" s="101">
        <f t="shared" si="3"/>
        <v>101</v>
      </c>
      <c r="H100" s="101">
        <f t="shared" si="4"/>
        <v>90</v>
      </c>
      <c r="I100" s="102">
        <f t="shared" si="5"/>
        <v>26438045</v>
      </c>
      <c r="J100" s="102" t="e">
        <f>SUMIF($AN$4:$AN$22,D100,#REF!)</f>
        <v>#REF!</v>
      </c>
      <c r="K100" s="103" t="e">
        <f t="shared" si="6"/>
        <v>#REF!</v>
      </c>
      <c r="L100" s="104" t="e">
        <f>SUMIF($AN$4:$AN$22,D100,#REF!)</f>
        <v>#REF!</v>
      </c>
      <c r="M100" s="105" t="e">
        <f t="shared" si="7"/>
        <v>#REF!</v>
      </c>
      <c r="N100" s="105" t="e">
        <f t="shared" si="8"/>
        <v>#REF!</v>
      </c>
      <c r="O100" s="105" t="e">
        <f t="shared" si="9"/>
        <v>#REF!</v>
      </c>
      <c r="P100" s="105" t="e">
        <f t="shared" si="10"/>
        <v>#REF!</v>
      </c>
      <c r="Q100" s="106" t="e">
        <f t="shared" si="11"/>
        <v>#REF!</v>
      </c>
      <c r="R100" s="105" t="e">
        <f t="shared" si="11"/>
        <v>#REF!</v>
      </c>
      <c r="S100" s="105" t="e">
        <f t="shared" si="12"/>
        <v>#REF!</v>
      </c>
      <c r="T100" s="105"/>
      <c r="U100" s="105" t="e">
        <f t="shared" si="13"/>
        <v>#REF!</v>
      </c>
      <c r="V100" s="105" t="e">
        <f t="shared" si="14"/>
        <v>#REF!</v>
      </c>
      <c r="W100" s="105" t="e">
        <f t="shared" si="15"/>
        <v>#REF!</v>
      </c>
      <c r="X100" s="106" t="e">
        <f t="shared" si="16"/>
        <v>#REF!</v>
      </c>
      <c r="Y100" s="106" t="e">
        <f t="shared" si="17"/>
        <v>#REF!</v>
      </c>
      <c r="Z100" s="105" t="e">
        <f t="shared" si="18"/>
        <v>#REF!</v>
      </c>
      <c r="AA100" s="105" t="e">
        <f t="shared" si="23"/>
        <v>#REF!</v>
      </c>
      <c r="AB100" s="105"/>
      <c r="AC100" s="107" t="str">
        <f t="shared" si="19"/>
        <v>BERTAHAP</v>
      </c>
      <c r="AD100" s="108">
        <f t="shared" si="20"/>
        <v>0</v>
      </c>
      <c r="AE100" s="109">
        <v>2</v>
      </c>
      <c r="AF100" s="110"/>
      <c r="AG100" s="105" t="e">
        <f>IF(AF100&gt;#REF!,"LB","KR")</f>
        <v>#REF!</v>
      </c>
      <c r="AH100" s="110">
        <v>2318421000</v>
      </c>
      <c r="AI100" s="110">
        <v>2613231000</v>
      </c>
      <c r="AJ100" s="110">
        <v>2774409000</v>
      </c>
      <c r="AK100" s="111">
        <v>2945528000</v>
      </c>
      <c r="AL100" s="111">
        <v>2774409000</v>
      </c>
      <c r="AM100" s="110">
        <v>2945528000</v>
      </c>
      <c r="AN100" s="110" t="e">
        <f t="shared" si="24"/>
        <v>#REF!</v>
      </c>
    </row>
    <row r="101" spans="1:40">
      <c r="A101" s="3">
        <f t="shared" si="22"/>
        <v>62</v>
      </c>
      <c r="B101" s="96">
        <v>6</v>
      </c>
      <c r="C101" s="97" t="s">
        <v>149</v>
      </c>
      <c r="D101" s="96">
        <v>11</v>
      </c>
      <c r="E101" s="99"/>
      <c r="F101" s="100" t="s">
        <v>62</v>
      </c>
      <c r="G101" s="101">
        <f t="shared" si="3"/>
        <v>101</v>
      </c>
      <c r="H101" s="101">
        <f t="shared" si="4"/>
        <v>90</v>
      </c>
      <c r="I101" s="102">
        <f t="shared" si="5"/>
        <v>26438045</v>
      </c>
      <c r="J101" s="102" t="e">
        <f>SUMIF($AN$4:$AN$22,D101,#REF!)</f>
        <v>#REF!</v>
      </c>
      <c r="K101" s="103" t="e">
        <f t="shared" si="6"/>
        <v>#REF!</v>
      </c>
      <c r="L101" s="104" t="e">
        <f>SUMIF($AN$4:$AN$22,D101,#REF!)</f>
        <v>#REF!</v>
      </c>
      <c r="M101" s="105" t="e">
        <f t="shared" si="7"/>
        <v>#REF!</v>
      </c>
      <c r="N101" s="105" t="e">
        <f t="shared" si="8"/>
        <v>#REF!</v>
      </c>
      <c r="O101" s="105" t="e">
        <f t="shared" si="9"/>
        <v>#REF!</v>
      </c>
      <c r="P101" s="105" t="e">
        <f t="shared" si="10"/>
        <v>#REF!</v>
      </c>
      <c r="Q101" s="106" t="e">
        <f t="shared" si="11"/>
        <v>#REF!</v>
      </c>
      <c r="R101" s="105" t="e">
        <f t="shared" si="11"/>
        <v>#REF!</v>
      </c>
      <c r="S101" s="105" t="e">
        <f t="shared" si="12"/>
        <v>#REF!</v>
      </c>
      <c r="T101" s="105"/>
      <c r="U101" s="105" t="e">
        <f t="shared" si="13"/>
        <v>#REF!</v>
      </c>
      <c r="V101" s="105" t="e">
        <f t="shared" si="14"/>
        <v>#REF!</v>
      </c>
      <c r="W101" s="105" t="e">
        <f t="shared" si="15"/>
        <v>#REF!</v>
      </c>
      <c r="X101" s="106" t="e">
        <f t="shared" si="16"/>
        <v>#REF!</v>
      </c>
      <c r="Y101" s="106" t="e">
        <f t="shared" si="17"/>
        <v>#REF!</v>
      </c>
      <c r="Z101" s="105" t="e">
        <f t="shared" si="18"/>
        <v>#REF!</v>
      </c>
      <c r="AA101" s="105" t="e">
        <f t="shared" si="23"/>
        <v>#REF!</v>
      </c>
      <c r="AB101" s="105"/>
      <c r="AC101" s="107" t="str">
        <f t="shared" si="19"/>
        <v>BERTAHAP</v>
      </c>
      <c r="AD101" s="108">
        <f t="shared" si="20"/>
        <v>0</v>
      </c>
      <c r="AE101" s="109">
        <v>2</v>
      </c>
      <c r="AF101" s="110"/>
      <c r="AG101" s="105" t="e">
        <f>IF(AF101&gt;#REF!,"LB","KR")</f>
        <v>#REF!</v>
      </c>
      <c r="AH101" s="110">
        <v>2318421000</v>
      </c>
      <c r="AI101" s="110">
        <v>2613231000</v>
      </c>
      <c r="AJ101" s="110">
        <v>2774409000</v>
      </c>
      <c r="AK101" s="111">
        <v>2945528000</v>
      </c>
      <c r="AL101" s="111">
        <v>2774409000</v>
      </c>
      <c r="AM101" s="110">
        <v>2945528000</v>
      </c>
      <c r="AN101" s="110" t="e">
        <f t="shared" si="24"/>
        <v>#REF!</v>
      </c>
    </row>
    <row r="102" spans="1:40">
      <c r="A102" s="3">
        <f t="shared" si="22"/>
        <v>63</v>
      </c>
      <c r="B102" s="96">
        <v>7</v>
      </c>
      <c r="C102" s="97" t="s">
        <v>149</v>
      </c>
      <c r="D102" s="96">
        <v>19</v>
      </c>
      <c r="E102" s="99"/>
      <c r="F102" s="100" t="s">
        <v>78</v>
      </c>
      <c r="G102" s="101">
        <f t="shared" si="3"/>
        <v>138</v>
      </c>
      <c r="H102" s="101">
        <f t="shared" si="4"/>
        <v>120</v>
      </c>
      <c r="I102" s="102">
        <f t="shared" si="5"/>
        <v>26438045</v>
      </c>
      <c r="J102" s="102" t="e">
        <f>SUMIF($AN$4:$AN$22,D102,#REF!)</f>
        <v>#REF!</v>
      </c>
      <c r="K102" s="103" t="e">
        <f t="shared" si="6"/>
        <v>#REF!</v>
      </c>
      <c r="L102" s="104" t="e">
        <f>SUMIF($AN$4:$AN$22,D102,#REF!)</f>
        <v>#REF!</v>
      </c>
      <c r="M102" s="105" t="e">
        <f t="shared" si="7"/>
        <v>#REF!</v>
      </c>
      <c r="N102" s="105" t="e">
        <f t="shared" si="8"/>
        <v>#REF!</v>
      </c>
      <c r="O102" s="105" t="e">
        <f t="shared" si="9"/>
        <v>#REF!</v>
      </c>
      <c r="P102" s="105" t="e">
        <f t="shared" si="10"/>
        <v>#REF!</v>
      </c>
      <c r="Q102" s="106" t="e">
        <f t="shared" si="11"/>
        <v>#REF!</v>
      </c>
      <c r="R102" s="105" t="e">
        <f t="shared" si="11"/>
        <v>#REF!</v>
      </c>
      <c r="S102" s="105" t="e">
        <f t="shared" si="12"/>
        <v>#REF!</v>
      </c>
      <c r="T102" s="105"/>
      <c r="U102" s="105" t="e">
        <f t="shared" si="13"/>
        <v>#REF!</v>
      </c>
      <c r="V102" s="105" t="e">
        <f t="shared" si="14"/>
        <v>#REF!</v>
      </c>
      <c r="W102" s="105" t="e">
        <f t="shared" si="15"/>
        <v>#REF!</v>
      </c>
      <c r="X102" s="106" t="e">
        <f t="shared" si="16"/>
        <v>#REF!</v>
      </c>
      <c r="Y102" s="106" t="e">
        <f t="shared" si="17"/>
        <v>#REF!</v>
      </c>
      <c r="Z102" s="105" t="e">
        <f t="shared" si="18"/>
        <v>#REF!</v>
      </c>
      <c r="AA102" s="105" t="e">
        <f t="shared" si="23"/>
        <v>#REF!</v>
      </c>
      <c r="AB102" s="105"/>
      <c r="AC102" s="107" t="str">
        <f t="shared" si="19"/>
        <v>BERTAHAP</v>
      </c>
      <c r="AD102" s="108">
        <f t="shared" si="20"/>
        <v>0</v>
      </c>
      <c r="AE102" s="109">
        <v>2</v>
      </c>
      <c r="AF102" s="110"/>
      <c r="AG102" s="105" t="e">
        <f>IF(AF102&gt;#REF!,"LB","KR")</f>
        <v>#REF!</v>
      </c>
      <c r="AH102" s="110">
        <v>3091228000</v>
      </c>
      <c r="AI102" s="110">
        <v>3484307000</v>
      </c>
      <c r="AJ102" s="110">
        <v>3699212000</v>
      </c>
      <c r="AK102" s="111">
        <v>3927371000</v>
      </c>
      <c r="AL102" s="111">
        <v>3699212000</v>
      </c>
      <c r="AM102" s="110">
        <v>3927371000</v>
      </c>
      <c r="AN102" s="110" t="e">
        <f t="shared" si="24"/>
        <v>#REF!</v>
      </c>
    </row>
    <row r="103" spans="1:40">
      <c r="A103" s="3">
        <f t="shared" si="22"/>
        <v>64</v>
      </c>
      <c r="B103" s="96">
        <v>8</v>
      </c>
      <c r="C103" s="97" t="s">
        <v>149</v>
      </c>
      <c r="D103" s="96">
        <v>21</v>
      </c>
      <c r="E103" s="99"/>
      <c r="F103" s="100" t="s">
        <v>84</v>
      </c>
      <c r="G103" s="101">
        <f t="shared" si="3"/>
        <v>132</v>
      </c>
      <c r="H103" s="101">
        <f t="shared" si="4"/>
        <v>112</v>
      </c>
      <c r="I103" s="102">
        <f t="shared" si="5"/>
        <v>26438045</v>
      </c>
      <c r="J103" s="102" t="e">
        <f>SUMIF($AN$4:$AN$22,D103,#REF!)</f>
        <v>#REF!</v>
      </c>
      <c r="K103" s="103" t="e">
        <f t="shared" si="6"/>
        <v>#REF!</v>
      </c>
      <c r="L103" s="104" t="e">
        <f>SUMIF($AN$4:$AN$22,D103,#REF!)</f>
        <v>#REF!</v>
      </c>
      <c r="M103" s="105" t="e">
        <f t="shared" si="7"/>
        <v>#REF!</v>
      </c>
      <c r="N103" s="105" t="e">
        <f t="shared" si="8"/>
        <v>#REF!</v>
      </c>
      <c r="O103" s="105" t="e">
        <f t="shared" si="9"/>
        <v>#REF!</v>
      </c>
      <c r="P103" s="105" t="e">
        <f t="shared" si="10"/>
        <v>#REF!</v>
      </c>
      <c r="Q103" s="106" t="e">
        <f t="shared" si="11"/>
        <v>#REF!</v>
      </c>
      <c r="R103" s="105" t="e">
        <f t="shared" si="11"/>
        <v>#REF!</v>
      </c>
      <c r="S103" s="105" t="e">
        <f t="shared" si="12"/>
        <v>#REF!</v>
      </c>
      <c r="T103" s="105"/>
      <c r="U103" s="105" t="e">
        <f t="shared" si="13"/>
        <v>#REF!</v>
      </c>
      <c r="V103" s="105" t="e">
        <f t="shared" si="14"/>
        <v>#REF!</v>
      </c>
      <c r="W103" s="105" t="e">
        <f t="shared" si="15"/>
        <v>#REF!</v>
      </c>
      <c r="X103" s="106" t="e">
        <f t="shared" si="16"/>
        <v>#REF!</v>
      </c>
      <c r="Y103" s="106" t="e">
        <f t="shared" si="17"/>
        <v>#REF!</v>
      </c>
      <c r="Z103" s="105" t="e">
        <f t="shared" si="18"/>
        <v>#REF!</v>
      </c>
      <c r="AA103" s="105" t="e">
        <f t="shared" si="23"/>
        <v>#REF!</v>
      </c>
      <c r="AB103" s="105"/>
      <c r="AC103" s="107" t="str">
        <f t="shared" si="19"/>
        <v>BERTAHAP</v>
      </c>
      <c r="AD103" s="108">
        <f t="shared" si="20"/>
        <v>0</v>
      </c>
      <c r="AE103" s="109">
        <v>2</v>
      </c>
      <c r="AF103" s="110"/>
      <c r="AG103" s="105" t="e">
        <f>IF(AF103&gt;#REF!,"LB","KR")</f>
        <v>#REF!</v>
      </c>
      <c r="AH103" s="110">
        <v>2994019000</v>
      </c>
      <c r="AI103" s="110">
        <v>3374738000</v>
      </c>
      <c r="AJ103" s="110">
        <v>3582884000</v>
      </c>
      <c r="AK103" s="111">
        <v>3803869000</v>
      </c>
      <c r="AL103" s="111">
        <v>3582884000</v>
      </c>
      <c r="AM103" s="110">
        <v>3803869000</v>
      </c>
      <c r="AN103" s="110" t="e">
        <f t="shared" si="24"/>
        <v>#REF!</v>
      </c>
    </row>
    <row r="104" spans="1:40">
      <c r="A104" s="3">
        <f t="shared" si="22"/>
        <v>65</v>
      </c>
      <c r="B104" s="96">
        <v>1</v>
      </c>
      <c r="C104" s="97" t="s">
        <v>151</v>
      </c>
      <c r="D104" s="98" t="s">
        <v>19</v>
      </c>
      <c r="E104" s="99"/>
      <c r="F104" s="100" t="s">
        <v>72</v>
      </c>
      <c r="G104" s="101">
        <f t="shared" ref="G104:G167" si="25">SUMIF($V$10:$V$28,F104,$AA$10:$AA$28)</f>
        <v>175</v>
      </c>
      <c r="H104" s="101">
        <f t="shared" ref="H104:H167" si="26">SUMIF($V$10:$V$28,F104,$X$10:$X$28)</f>
        <v>156</v>
      </c>
      <c r="I104" s="102">
        <f t="shared" ref="I104:I167" si="27">$I$27</f>
        <v>26438045</v>
      </c>
      <c r="J104" s="102" t="e">
        <f>SUMIF($AN$4:$AN$22,D104,#REF!)</f>
        <v>#REF!</v>
      </c>
      <c r="K104" s="103" t="e">
        <f t="shared" ref="K104:K167" si="28">IF(J104=$AJ$25,$AI$25,IF(J104=$AJ$26,$AI$26,IF(J104=$AJ$27,$AI$27,IF(J104=$AJ$28,$AI$28,IF(J104=$AJ$29,$AI$29,IF(J104=$AJ$30,$AI$30))))))</f>
        <v>#REF!</v>
      </c>
      <c r="L104" s="239" t="e">
        <f>SUMIF($AN$4:$AN$22,D104,#REF!)</f>
        <v>#REF!</v>
      </c>
      <c r="M104" s="105" t="e">
        <f t="shared" ref="M104:M167" si="29">$O104/(1+6%/12)^36</f>
        <v>#REF!</v>
      </c>
      <c r="N104" s="105" t="e">
        <f t="shared" ref="N104:N167" si="30">$O104/(1+6%/12)^12</f>
        <v>#REF!</v>
      </c>
      <c r="O104" s="105" t="e">
        <f t="shared" ref="O104:O167" si="31">$I$27*K104*L104</f>
        <v>#REF!</v>
      </c>
      <c r="P104" s="105" t="e">
        <f t="shared" ref="P104:P167" si="32">$O104*(1+6%/12)^12</f>
        <v>#REF!</v>
      </c>
      <c r="Q104" s="106" t="e">
        <f t="shared" ref="Q104:R167" si="33">O104</f>
        <v>#REF!</v>
      </c>
      <c r="R104" s="105" t="e">
        <f t="shared" si="33"/>
        <v>#REF!</v>
      </c>
      <c r="S104" s="105" t="e">
        <f t="shared" ref="S104:S167" si="34">$O104*(1+6%/12)^24</f>
        <v>#REF!</v>
      </c>
      <c r="T104" s="105"/>
      <c r="U104" s="105" t="e">
        <f t="shared" ref="U104:U167" si="35">M104*H104</f>
        <v>#REF!</v>
      </c>
      <c r="V104" s="105" t="e">
        <f t="shared" ref="V104:V167" si="36">N104*H104</f>
        <v>#REF!</v>
      </c>
      <c r="W104" s="105" t="e">
        <f t="shared" ref="W104:W167" si="37">O104*H104</f>
        <v>#REF!</v>
      </c>
      <c r="X104" s="106" t="e">
        <f t="shared" ref="X104:X167" si="38">P104*H104</f>
        <v>#REF!</v>
      </c>
      <c r="Y104" s="106" t="e">
        <f t="shared" ref="Y104:Y167" si="39">Q104*H104</f>
        <v>#REF!</v>
      </c>
      <c r="Z104" s="105" t="e">
        <f t="shared" ref="Z104:Z167" si="40">R104*H104</f>
        <v>#REF!</v>
      </c>
      <c r="AA104" s="105" t="e">
        <f t="shared" si="23"/>
        <v>#REF!</v>
      </c>
      <c r="AB104" s="105"/>
      <c r="AC104" s="107" t="str">
        <f t="shared" ref="AC104:AC167" si="41">IF(AE104=$H$32,$M$32,IF(AE104=$H$33,$M$33,IF(AE104=$H$34,$M$34)))</f>
        <v>BERTAHAP</v>
      </c>
      <c r="AD104" s="108">
        <f t="shared" ref="AD104:AD167" si="42">IF(AC104=$M$32,$N$32,IF(AC104=$M$33,$N$33,$N$34))</f>
        <v>0</v>
      </c>
      <c r="AE104" s="109">
        <v>2</v>
      </c>
      <c r="AF104" s="110"/>
      <c r="AG104" s="105" t="e">
        <f>IF(AF104&gt;#REF!,"LB","KR")</f>
        <v>#REF!</v>
      </c>
      <c r="AH104" s="110">
        <v>4135362000</v>
      </c>
      <c r="AI104" s="110">
        <v>4661214000</v>
      </c>
      <c r="AJ104" s="110">
        <v>4948708000</v>
      </c>
      <c r="AK104" s="111">
        <v>5253933000</v>
      </c>
      <c r="AL104" s="111">
        <v>4948708000</v>
      </c>
      <c r="AM104" s="110">
        <v>5253933000</v>
      </c>
      <c r="AN104" s="110" t="e">
        <f t="shared" si="24"/>
        <v>#REF!</v>
      </c>
    </row>
    <row r="105" spans="1:40">
      <c r="A105" s="3">
        <f t="shared" ref="A105:A168" si="43">A104+1</f>
        <v>66</v>
      </c>
      <c r="B105" s="96">
        <v>2</v>
      </c>
      <c r="C105" s="97" t="s">
        <v>151</v>
      </c>
      <c r="D105" s="98" t="s">
        <v>29</v>
      </c>
      <c r="E105" s="99"/>
      <c r="F105" s="100" t="s">
        <v>74</v>
      </c>
      <c r="G105" s="101">
        <f t="shared" si="25"/>
        <v>85</v>
      </c>
      <c r="H105" s="101">
        <f t="shared" si="26"/>
        <v>74</v>
      </c>
      <c r="I105" s="102">
        <f t="shared" si="27"/>
        <v>26438045</v>
      </c>
      <c r="J105" s="102" t="e">
        <f>SUMIF($AN$4:$AN$22,D105,#REF!)</f>
        <v>#REF!</v>
      </c>
      <c r="K105" s="103" t="e">
        <f t="shared" si="28"/>
        <v>#REF!</v>
      </c>
      <c r="L105" s="239" t="e">
        <f>SUMIF($AN$4:$AN$22,D105,#REF!)</f>
        <v>#REF!</v>
      </c>
      <c r="M105" s="105" t="e">
        <f t="shared" si="29"/>
        <v>#REF!</v>
      </c>
      <c r="N105" s="105" t="e">
        <f t="shared" si="30"/>
        <v>#REF!</v>
      </c>
      <c r="O105" s="105" t="e">
        <f t="shared" si="31"/>
        <v>#REF!</v>
      </c>
      <c r="P105" s="105" t="e">
        <f t="shared" si="32"/>
        <v>#REF!</v>
      </c>
      <c r="Q105" s="106" t="e">
        <f t="shared" si="33"/>
        <v>#REF!</v>
      </c>
      <c r="R105" s="105" t="e">
        <f t="shared" si="33"/>
        <v>#REF!</v>
      </c>
      <c r="S105" s="105" t="e">
        <f t="shared" si="34"/>
        <v>#REF!</v>
      </c>
      <c r="T105" s="105"/>
      <c r="U105" s="105" t="e">
        <f t="shared" si="35"/>
        <v>#REF!</v>
      </c>
      <c r="V105" s="105" t="e">
        <f t="shared" si="36"/>
        <v>#REF!</v>
      </c>
      <c r="W105" s="105" t="e">
        <f t="shared" si="37"/>
        <v>#REF!</v>
      </c>
      <c r="X105" s="106" t="e">
        <f t="shared" si="38"/>
        <v>#REF!</v>
      </c>
      <c r="Y105" s="106" t="e">
        <f t="shared" si="39"/>
        <v>#REF!</v>
      </c>
      <c r="Z105" s="105" t="e">
        <f t="shared" si="40"/>
        <v>#REF!</v>
      </c>
      <c r="AA105" s="105" t="e">
        <f t="shared" ref="AA105:AA168" si="44">S105*H105</f>
        <v>#REF!</v>
      </c>
      <c r="AB105" s="105"/>
      <c r="AC105" s="107" t="str">
        <f t="shared" si="41"/>
        <v>BERTAHAP</v>
      </c>
      <c r="AD105" s="108">
        <f t="shared" si="42"/>
        <v>0</v>
      </c>
      <c r="AE105" s="109">
        <v>2</v>
      </c>
      <c r="AF105" s="110"/>
      <c r="AG105" s="105" t="e">
        <f>IF(AF105&gt;#REF!,"LB","KR")</f>
        <v>#REF!</v>
      </c>
      <c r="AH105" s="110">
        <v>1925320000</v>
      </c>
      <c r="AI105" s="110">
        <v>2170143000</v>
      </c>
      <c r="AJ105" s="110">
        <v>2303993000</v>
      </c>
      <c r="AK105" s="111">
        <v>2446098000</v>
      </c>
      <c r="AL105" s="111">
        <v>2303993000</v>
      </c>
      <c r="AM105" s="110">
        <v>2446098000</v>
      </c>
      <c r="AN105" s="110" t="e">
        <f t="shared" si="24"/>
        <v>#REF!</v>
      </c>
    </row>
    <row r="106" spans="1:40">
      <c r="A106" s="3">
        <f t="shared" si="43"/>
        <v>67</v>
      </c>
      <c r="B106" s="96">
        <v>3</v>
      </c>
      <c r="C106" s="97" t="s">
        <v>151</v>
      </c>
      <c r="D106" s="98" t="s">
        <v>32</v>
      </c>
      <c r="E106" s="99"/>
      <c r="F106" s="100" t="s">
        <v>56</v>
      </c>
      <c r="G106" s="101">
        <f t="shared" si="25"/>
        <v>85</v>
      </c>
      <c r="H106" s="101">
        <f t="shared" si="26"/>
        <v>74</v>
      </c>
      <c r="I106" s="102">
        <f t="shared" si="27"/>
        <v>26438045</v>
      </c>
      <c r="J106" s="102" t="e">
        <f>SUMIF($AN$4:$AN$22,D106,#REF!)</f>
        <v>#REF!</v>
      </c>
      <c r="K106" s="103" t="e">
        <f t="shared" si="28"/>
        <v>#REF!</v>
      </c>
      <c r="L106" s="239" t="e">
        <f>SUMIF($AN$4:$AN$22,D106,#REF!)</f>
        <v>#REF!</v>
      </c>
      <c r="M106" s="105" t="e">
        <f t="shared" si="29"/>
        <v>#REF!</v>
      </c>
      <c r="N106" s="105" t="e">
        <f t="shared" si="30"/>
        <v>#REF!</v>
      </c>
      <c r="O106" s="105" t="e">
        <f t="shared" si="31"/>
        <v>#REF!</v>
      </c>
      <c r="P106" s="105" t="e">
        <f t="shared" si="32"/>
        <v>#REF!</v>
      </c>
      <c r="Q106" s="106" t="e">
        <f t="shared" si="33"/>
        <v>#REF!</v>
      </c>
      <c r="R106" s="105" t="e">
        <f t="shared" si="33"/>
        <v>#REF!</v>
      </c>
      <c r="S106" s="105" t="e">
        <f t="shared" si="34"/>
        <v>#REF!</v>
      </c>
      <c r="T106" s="105"/>
      <c r="U106" s="105" t="e">
        <f t="shared" si="35"/>
        <v>#REF!</v>
      </c>
      <c r="V106" s="105" t="e">
        <f t="shared" si="36"/>
        <v>#REF!</v>
      </c>
      <c r="W106" s="105" t="e">
        <f t="shared" si="37"/>
        <v>#REF!</v>
      </c>
      <c r="X106" s="106" t="e">
        <f t="shared" si="38"/>
        <v>#REF!</v>
      </c>
      <c r="Y106" s="106" t="e">
        <f t="shared" si="39"/>
        <v>#REF!</v>
      </c>
      <c r="Z106" s="105" t="e">
        <f t="shared" si="40"/>
        <v>#REF!</v>
      </c>
      <c r="AA106" s="105" t="e">
        <f t="shared" si="44"/>
        <v>#REF!</v>
      </c>
      <c r="AB106" s="105"/>
      <c r="AC106" s="107" t="str">
        <f t="shared" si="41"/>
        <v>BERTAHAP</v>
      </c>
      <c r="AD106" s="108">
        <f t="shared" si="42"/>
        <v>0</v>
      </c>
      <c r="AE106" s="109">
        <v>2</v>
      </c>
      <c r="AF106" s="110"/>
      <c r="AG106" s="105" t="e">
        <f>IF(AF106&gt;#REF!,"LB","KR")</f>
        <v>#REF!</v>
      </c>
      <c r="AH106" s="110">
        <v>1925320000</v>
      </c>
      <c r="AI106" s="110">
        <v>2170143000</v>
      </c>
      <c r="AJ106" s="110">
        <v>2303993000</v>
      </c>
      <c r="AK106" s="111">
        <v>2446098000</v>
      </c>
      <c r="AL106" s="111">
        <v>2303993000</v>
      </c>
      <c r="AM106" s="110">
        <v>2446098000</v>
      </c>
      <c r="AN106" s="110" t="e">
        <f t="shared" si="24"/>
        <v>#REF!</v>
      </c>
    </row>
    <row r="107" spans="1:40">
      <c r="A107" s="3">
        <f t="shared" si="43"/>
        <v>68</v>
      </c>
      <c r="B107" s="96">
        <v>4</v>
      </c>
      <c r="C107" s="97" t="s">
        <v>151</v>
      </c>
      <c r="D107" s="98" t="s">
        <v>38</v>
      </c>
      <c r="E107" s="99"/>
      <c r="F107" s="100" t="s">
        <v>58</v>
      </c>
      <c r="G107" s="101">
        <f t="shared" si="25"/>
        <v>101</v>
      </c>
      <c r="H107" s="101">
        <f t="shared" si="26"/>
        <v>90</v>
      </c>
      <c r="I107" s="102">
        <f t="shared" si="27"/>
        <v>26438045</v>
      </c>
      <c r="J107" s="102" t="e">
        <f>SUMIF($AN$4:$AN$22,D107,#REF!)</f>
        <v>#REF!</v>
      </c>
      <c r="K107" s="103" t="e">
        <f t="shared" si="28"/>
        <v>#REF!</v>
      </c>
      <c r="L107" s="239" t="e">
        <f>SUMIF($AN$4:$AN$22,D107,#REF!)</f>
        <v>#REF!</v>
      </c>
      <c r="M107" s="105" t="e">
        <f t="shared" si="29"/>
        <v>#REF!</v>
      </c>
      <c r="N107" s="105" t="e">
        <f t="shared" si="30"/>
        <v>#REF!</v>
      </c>
      <c r="O107" s="105" t="e">
        <f t="shared" si="31"/>
        <v>#REF!</v>
      </c>
      <c r="P107" s="105" t="e">
        <f t="shared" si="32"/>
        <v>#REF!</v>
      </c>
      <c r="Q107" s="106" t="e">
        <f t="shared" si="33"/>
        <v>#REF!</v>
      </c>
      <c r="R107" s="105" t="e">
        <f t="shared" si="33"/>
        <v>#REF!</v>
      </c>
      <c r="S107" s="105" t="e">
        <f t="shared" si="34"/>
        <v>#REF!</v>
      </c>
      <c r="T107" s="105"/>
      <c r="U107" s="105" t="e">
        <f t="shared" si="35"/>
        <v>#REF!</v>
      </c>
      <c r="V107" s="105" t="e">
        <f t="shared" si="36"/>
        <v>#REF!</v>
      </c>
      <c r="W107" s="105" t="e">
        <f t="shared" si="37"/>
        <v>#REF!</v>
      </c>
      <c r="X107" s="106" t="e">
        <f t="shared" si="38"/>
        <v>#REF!</v>
      </c>
      <c r="Y107" s="106" t="e">
        <f t="shared" si="39"/>
        <v>#REF!</v>
      </c>
      <c r="Z107" s="105" t="e">
        <f t="shared" si="40"/>
        <v>#REF!</v>
      </c>
      <c r="AA107" s="105" t="e">
        <f t="shared" si="44"/>
        <v>#REF!</v>
      </c>
      <c r="AB107" s="105"/>
      <c r="AC107" s="107" t="str">
        <f t="shared" si="41"/>
        <v>BERTAHAP</v>
      </c>
      <c r="AD107" s="108">
        <f t="shared" si="42"/>
        <v>0</v>
      </c>
      <c r="AE107" s="109">
        <v>2</v>
      </c>
      <c r="AF107" s="110"/>
      <c r="AG107" s="105" t="e">
        <f>IF(AF107&gt;#REF!,"LB","KR")</f>
        <v>#REF!</v>
      </c>
      <c r="AH107" s="110">
        <v>2341605000</v>
      </c>
      <c r="AI107" s="110">
        <v>2639363000</v>
      </c>
      <c r="AJ107" s="110">
        <v>2802153000</v>
      </c>
      <c r="AK107" s="111">
        <v>2974984000</v>
      </c>
      <c r="AL107" s="111">
        <v>2802153000</v>
      </c>
      <c r="AM107" s="110">
        <v>2974984000</v>
      </c>
      <c r="AN107" s="110" t="e">
        <f t="shared" si="24"/>
        <v>#REF!</v>
      </c>
    </row>
    <row r="108" spans="1:40">
      <c r="A108" s="3">
        <f t="shared" si="43"/>
        <v>69</v>
      </c>
      <c r="B108" s="96">
        <v>5</v>
      </c>
      <c r="C108" s="97" t="s">
        <v>151</v>
      </c>
      <c r="D108" s="98" t="s">
        <v>44</v>
      </c>
      <c r="E108" s="99"/>
      <c r="F108" s="100" t="s">
        <v>60</v>
      </c>
      <c r="G108" s="101">
        <f t="shared" si="25"/>
        <v>101</v>
      </c>
      <c r="H108" s="101">
        <f t="shared" si="26"/>
        <v>90</v>
      </c>
      <c r="I108" s="102">
        <f t="shared" si="27"/>
        <v>26438045</v>
      </c>
      <c r="J108" s="102" t="e">
        <f>SUMIF($AN$4:$AN$22,D108,#REF!)</f>
        <v>#REF!</v>
      </c>
      <c r="K108" s="103" t="e">
        <f t="shared" si="28"/>
        <v>#REF!</v>
      </c>
      <c r="L108" s="239" t="e">
        <f>SUMIF($AN$4:$AN$22,D108,#REF!)</f>
        <v>#REF!</v>
      </c>
      <c r="M108" s="105" t="e">
        <f t="shared" si="29"/>
        <v>#REF!</v>
      </c>
      <c r="N108" s="105" t="e">
        <f t="shared" si="30"/>
        <v>#REF!</v>
      </c>
      <c r="O108" s="105" t="e">
        <f t="shared" si="31"/>
        <v>#REF!</v>
      </c>
      <c r="P108" s="105" t="e">
        <f t="shared" si="32"/>
        <v>#REF!</v>
      </c>
      <c r="Q108" s="106" t="e">
        <f t="shared" si="33"/>
        <v>#REF!</v>
      </c>
      <c r="R108" s="105" t="e">
        <f t="shared" si="33"/>
        <v>#REF!</v>
      </c>
      <c r="S108" s="105" t="e">
        <f t="shared" si="34"/>
        <v>#REF!</v>
      </c>
      <c r="T108" s="105"/>
      <c r="U108" s="105" t="e">
        <f t="shared" si="35"/>
        <v>#REF!</v>
      </c>
      <c r="V108" s="105" t="e">
        <f t="shared" si="36"/>
        <v>#REF!</v>
      </c>
      <c r="W108" s="105" t="e">
        <f t="shared" si="37"/>
        <v>#REF!</v>
      </c>
      <c r="X108" s="106" t="e">
        <f t="shared" si="38"/>
        <v>#REF!</v>
      </c>
      <c r="Y108" s="106" t="e">
        <f t="shared" si="39"/>
        <v>#REF!</v>
      </c>
      <c r="Z108" s="105" t="e">
        <f t="shared" si="40"/>
        <v>#REF!</v>
      </c>
      <c r="AA108" s="105" t="e">
        <f t="shared" si="44"/>
        <v>#REF!</v>
      </c>
      <c r="AB108" s="105"/>
      <c r="AC108" s="107" t="str">
        <f t="shared" si="41"/>
        <v>BERTAHAP</v>
      </c>
      <c r="AD108" s="108">
        <f t="shared" si="42"/>
        <v>0</v>
      </c>
      <c r="AE108" s="109">
        <v>2</v>
      </c>
      <c r="AF108" s="110"/>
      <c r="AG108" s="105" t="e">
        <f>IF(AF108&gt;#REF!,"LB","KR")</f>
        <v>#REF!</v>
      </c>
      <c r="AH108" s="110">
        <v>2341605000</v>
      </c>
      <c r="AI108" s="110">
        <v>2639363000</v>
      </c>
      <c r="AJ108" s="110">
        <v>2802153000</v>
      </c>
      <c r="AK108" s="111">
        <v>2974984000</v>
      </c>
      <c r="AL108" s="111">
        <v>2802153000</v>
      </c>
      <c r="AM108" s="110">
        <v>2974984000</v>
      </c>
      <c r="AN108" s="110" t="e">
        <f t="shared" si="24"/>
        <v>#REF!</v>
      </c>
    </row>
    <row r="109" spans="1:40">
      <c r="A109" s="3">
        <f t="shared" si="43"/>
        <v>70</v>
      </c>
      <c r="B109" s="96">
        <v>6</v>
      </c>
      <c r="C109" s="97" t="s">
        <v>151</v>
      </c>
      <c r="D109" s="96">
        <v>11</v>
      </c>
      <c r="E109" s="99"/>
      <c r="F109" s="100" t="s">
        <v>62</v>
      </c>
      <c r="G109" s="101">
        <f t="shared" si="25"/>
        <v>101</v>
      </c>
      <c r="H109" s="101">
        <f t="shared" si="26"/>
        <v>90</v>
      </c>
      <c r="I109" s="102">
        <f t="shared" si="27"/>
        <v>26438045</v>
      </c>
      <c r="J109" s="102" t="e">
        <f>SUMIF($AN$4:$AN$22,D109,#REF!)</f>
        <v>#REF!</v>
      </c>
      <c r="K109" s="103" t="e">
        <f t="shared" si="28"/>
        <v>#REF!</v>
      </c>
      <c r="L109" s="239" t="e">
        <f>SUMIF($AN$4:$AN$22,D109,#REF!)</f>
        <v>#REF!</v>
      </c>
      <c r="M109" s="105" t="e">
        <f t="shared" si="29"/>
        <v>#REF!</v>
      </c>
      <c r="N109" s="105" t="e">
        <f t="shared" si="30"/>
        <v>#REF!</v>
      </c>
      <c r="O109" s="105" t="e">
        <f t="shared" si="31"/>
        <v>#REF!</v>
      </c>
      <c r="P109" s="105" t="e">
        <f t="shared" si="32"/>
        <v>#REF!</v>
      </c>
      <c r="Q109" s="106" t="e">
        <f t="shared" si="33"/>
        <v>#REF!</v>
      </c>
      <c r="R109" s="105" t="e">
        <f t="shared" si="33"/>
        <v>#REF!</v>
      </c>
      <c r="S109" s="105" t="e">
        <f t="shared" si="34"/>
        <v>#REF!</v>
      </c>
      <c r="T109" s="105"/>
      <c r="U109" s="105" t="e">
        <f t="shared" si="35"/>
        <v>#REF!</v>
      </c>
      <c r="V109" s="105" t="e">
        <f t="shared" si="36"/>
        <v>#REF!</v>
      </c>
      <c r="W109" s="105" t="e">
        <f t="shared" si="37"/>
        <v>#REF!</v>
      </c>
      <c r="X109" s="106" t="e">
        <f t="shared" si="38"/>
        <v>#REF!</v>
      </c>
      <c r="Y109" s="106" t="e">
        <f t="shared" si="39"/>
        <v>#REF!</v>
      </c>
      <c r="Z109" s="105" t="e">
        <f t="shared" si="40"/>
        <v>#REF!</v>
      </c>
      <c r="AA109" s="105" t="e">
        <f t="shared" si="44"/>
        <v>#REF!</v>
      </c>
      <c r="AB109" s="105"/>
      <c r="AC109" s="107" t="str">
        <f t="shared" si="41"/>
        <v>BERTAHAP</v>
      </c>
      <c r="AD109" s="108">
        <f t="shared" si="42"/>
        <v>0</v>
      </c>
      <c r="AE109" s="109">
        <v>2</v>
      </c>
      <c r="AF109" s="110"/>
      <c r="AG109" s="105" t="e">
        <f>IF(AF109&gt;#REF!,"LB","KR")</f>
        <v>#REF!</v>
      </c>
      <c r="AH109" s="110">
        <v>2341605000</v>
      </c>
      <c r="AI109" s="110">
        <v>2639363000</v>
      </c>
      <c r="AJ109" s="110">
        <v>2802153000</v>
      </c>
      <c r="AK109" s="111">
        <v>2974984000</v>
      </c>
      <c r="AL109" s="111">
        <v>2802153000</v>
      </c>
      <c r="AM109" s="110">
        <v>2974984000</v>
      </c>
      <c r="AN109" s="110" t="e">
        <f t="shared" si="24"/>
        <v>#REF!</v>
      </c>
    </row>
    <row r="110" spans="1:40">
      <c r="A110" s="3">
        <f t="shared" si="43"/>
        <v>71</v>
      </c>
      <c r="B110" s="96">
        <v>7</v>
      </c>
      <c r="C110" s="97" t="s">
        <v>151</v>
      </c>
      <c r="D110" s="96">
        <v>15</v>
      </c>
      <c r="E110" s="99"/>
      <c r="F110" s="100" t="s">
        <v>64</v>
      </c>
      <c r="G110" s="101">
        <f t="shared" si="25"/>
        <v>101</v>
      </c>
      <c r="H110" s="101">
        <f t="shared" si="26"/>
        <v>90</v>
      </c>
      <c r="I110" s="102">
        <f t="shared" si="27"/>
        <v>26438045</v>
      </c>
      <c r="J110" s="102" t="e">
        <f>SUMIF($AN$4:$AN$22,D110,#REF!)</f>
        <v>#REF!</v>
      </c>
      <c r="K110" s="103" t="e">
        <f t="shared" si="28"/>
        <v>#REF!</v>
      </c>
      <c r="L110" s="239" t="e">
        <f>SUMIF($AN$4:$AN$22,D110,#REF!)</f>
        <v>#REF!</v>
      </c>
      <c r="M110" s="105" t="e">
        <f t="shared" si="29"/>
        <v>#REF!</v>
      </c>
      <c r="N110" s="105" t="e">
        <f t="shared" si="30"/>
        <v>#REF!</v>
      </c>
      <c r="O110" s="105" t="e">
        <f t="shared" si="31"/>
        <v>#REF!</v>
      </c>
      <c r="P110" s="105" t="e">
        <f t="shared" si="32"/>
        <v>#REF!</v>
      </c>
      <c r="Q110" s="106" t="e">
        <f t="shared" si="33"/>
        <v>#REF!</v>
      </c>
      <c r="R110" s="105" t="e">
        <f t="shared" si="33"/>
        <v>#REF!</v>
      </c>
      <c r="S110" s="105" t="e">
        <f t="shared" si="34"/>
        <v>#REF!</v>
      </c>
      <c r="T110" s="105"/>
      <c r="U110" s="105" t="e">
        <f t="shared" si="35"/>
        <v>#REF!</v>
      </c>
      <c r="V110" s="105" t="e">
        <f t="shared" si="36"/>
        <v>#REF!</v>
      </c>
      <c r="W110" s="105" t="e">
        <f t="shared" si="37"/>
        <v>#REF!</v>
      </c>
      <c r="X110" s="106" t="e">
        <f t="shared" si="38"/>
        <v>#REF!</v>
      </c>
      <c r="Y110" s="106" t="e">
        <f t="shared" si="39"/>
        <v>#REF!</v>
      </c>
      <c r="Z110" s="105" t="e">
        <f t="shared" si="40"/>
        <v>#REF!</v>
      </c>
      <c r="AA110" s="105" t="e">
        <f t="shared" si="44"/>
        <v>#REF!</v>
      </c>
      <c r="AB110" s="105"/>
      <c r="AC110" s="107" t="str">
        <f t="shared" si="41"/>
        <v>BERTAHAP</v>
      </c>
      <c r="AD110" s="108">
        <f t="shared" si="42"/>
        <v>0</v>
      </c>
      <c r="AE110" s="109">
        <v>2</v>
      </c>
      <c r="AF110" s="110"/>
      <c r="AG110" s="105" t="e">
        <f>IF(AF110&gt;#REF!,"LB","KR")</f>
        <v>#REF!</v>
      </c>
      <c r="AH110" s="110">
        <v>2341605000</v>
      </c>
      <c r="AI110" s="110">
        <v>2639363000</v>
      </c>
      <c r="AJ110" s="110">
        <v>2802153000</v>
      </c>
      <c r="AK110" s="111">
        <v>2974984000</v>
      </c>
      <c r="AL110" s="111">
        <v>2802153000</v>
      </c>
      <c r="AM110" s="110">
        <v>2974984000</v>
      </c>
      <c r="AN110" s="110" t="e">
        <f t="shared" si="24"/>
        <v>#REF!</v>
      </c>
    </row>
    <row r="111" spans="1:40">
      <c r="A111" s="3">
        <f t="shared" si="43"/>
        <v>72</v>
      </c>
      <c r="B111" s="96">
        <v>8</v>
      </c>
      <c r="C111" s="97" t="s">
        <v>151</v>
      </c>
      <c r="D111" s="96">
        <v>17</v>
      </c>
      <c r="E111" s="99"/>
      <c r="F111" s="100" t="s">
        <v>67</v>
      </c>
      <c r="G111" s="101">
        <f t="shared" si="25"/>
        <v>85</v>
      </c>
      <c r="H111" s="101">
        <f t="shared" si="26"/>
        <v>74</v>
      </c>
      <c r="I111" s="102">
        <f t="shared" si="27"/>
        <v>26438045</v>
      </c>
      <c r="J111" s="102" t="e">
        <f>SUMIF($AN$4:$AN$22,D111,#REF!)</f>
        <v>#REF!</v>
      </c>
      <c r="K111" s="103" t="e">
        <f t="shared" si="28"/>
        <v>#REF!</v>
      </c>
      <c r="L111" s="239" t="e">
        <f>SUMIF($AN$4:$AN$22,D111,#REF!)</f>
        <v>#REF!</v>
      </c>
      <c r="M111" s="105" t="e">
        <f t="shared" si="29"/>
        <v>#REF!</v>
      </c>
      <c r="N111" s="105" t="e">
        <f t="shared" si="30"/>
        <v>#REF!</v>
      </c>
      <c r="O111" s="105" t="e">
        <f t="shared" si="31"/>
        <v>#REF!</v>
      </c>
      <c r="P111" s="105" t="e">
        <f t="shared" si="32"/>
        <v>#REF!</v>
      </c>
      <c r="Q111" s="106" t="e">
        <f t="shared" si="33"/>
        <v>#REF!</v>
      </c>
      <c r="R111" s="105" t="e">
        <f t="shared" si="33"/>
        <v>#REF!</v>
      </c>
      <c r="S111" s="105" t="e">
        <f t="shared" si="34"/>
        <v>#REF!</v>
      </c>
      <c r="T111" s="105"/>
      <c r="U111" s="105" t="e">
        <f t="shared" si="35"/>
        <v>#REF!</v>
      </c>
      <c r="V111" s="105" t="e">
        <f t="shared" si="36"/>
        <v>#REF!</v>
      </c>
      <c r="W111" s="105" t="e">
        <f t="shared" si="37"/>
        <v>#REF!</v>
      </c>
      <c r="X111" s="106" t="e">
        <f t="shared" si="38"/>
        <v>#REF!</v>
      </c>
      <c r="Y111" s="106" t="e">
        <f t="shared" si="39"/>
        <v>#REF!</v>
      </c>
      <c r="Z111" s="105" t="e">
        <f t="shared" si="40"/>
        <v>#REF!</v>
      </c>
      <c r="AA111" s="105" t="e">
        <f t="shared" si="44"/>
        <v>#REF!</v>
      </c>
      <c r="AB111" s="105"/>
      <c r="AC111" s="107" t="str">
        <f t="shared" si="41"/>
        <v>BERTAHAP</v>
      </c>
      <c r="AD111" s="108">
        <f t="shared" si="42"/>
        <v>0</v>
      </c>
      <c r="AE111" s="109">
        <v>2</v>
      </c>
      <c r="AF111" s="110"/>
      <c r="AG111" s="105" t="e">
        <f>IF(AF111&gt;#REF!,"LB","KR")</f>
        <v>#REF!</v>
      </c>
      <c r="AH111" s="110">
        <v>1925320000</v>
      </c>
      <c r="AI111" s="110">
        <v>2170143000</v>
      </c>
      <c r="AJ111" s="110">
        <v>2303993000</v>
      </c>
      <c r="AK111" s="111">
        <v>2446098000</v>
      </c>
      <c r="AL111" s="111">
        <v>2303993000</v>
      </c>
      <c r="AM111" s="110">
        <v>2446098000</v>
      </c>
      <c r="AN111" s="110" t="e">
        <f t="shared" si="24"/>
        <v>#REF!</v>
      </c>
    </row>
    <row r="112" spans="1:40">
      <c r="A112" s="3">
        <f t="shared" si="43"/>
        <v>73</v>
      </c>
      <c r="B112" s="96">
        <v>9</v>
      </c>
      <c r="C112" s="97" t="s">
        <v>151</v>
      </c>
      <c r="D112" s="96">
        <v>19</v>
      </c>
      <c r="E112" s="99"/>
      <c r="F112" s="100" t="s">
        <v>78</v>
      </c>
      <c r="G112" s="101">
        <f t="shared" si="25"/>
        <v>138</v>
      </c>
      <c r="H112" s="101">
        <f t="shared" si="26"/>
        <v>120</v>
      </c>
      <c r="I112" s="102">
        <f t="shared" si="27"/>
        <v>26438045</v>
      </c>
      <c r="J112" s="102" t="e">
        <f>SUMIF($AN$4:$AN$22,D112,#REF!)</f>
        <v>#REF!</v>
      </c>
      <c r="K112" s="103" t="e">
        <f t="shared" si="28"/>
        <v>#REF!</v>
      </c>
      <c r="L112" s="239" t="e">
        <f>SUMIF($AN$4:$AN$22,D112,#REF!)</f>
        <v>#REF!</v>
      </c>
      <c r="M112" s="105" t="e">
        <f t="shared" si="29"/>
        <v>#REF!</v>
      </c>
      <c r="N112" s="105" t="e">
        <f t="shared" si="30"/>
        <v>#REF!</v>
      </c>
      <c r="O112" s="105" t="e">
        <f t="shared" si="31"/>
        <v>#REF!</v>
      </c>
      <c r="P112" s="105" t="e">
        <f t="shared" si="32"/>
        <v>#REF!</v>
      </c>
      <c r="Q112" s="106" t="e">
        <f t="shared" si="33"/>
        <v>#REF!</v>
      </c>
      <c r="R112" s="105" t="e">
        <f t="shared" si="33"/>
        <v>#REF!</v>
      </c>
      <c r="S112" s="105" t="e">
        <f t="shared" si="34"/>
        <v>#REF!</v>
      </c>
      <c r="T112" s="105"/>
      <c r="U112" s="105" t="e">
        <f t="shared" si="35"/>
        <v>#REF!</v>
      </c>
      <c r="V112" s="105" t="e">
        <f t="shared" si="36"/>
        <v>#REF!</v>
      </c>
      <c r="W112" s="105" t="e">
        <f t="shared" si="37"/>
        <v>#REF!</v>
      </c>
      <c r="X112" s="106" t="e">
        <f t="shared" si="38"/>
        <v>#REF!</v>
      </c>
      <c r="Y112" s="106" t="e">
        <f t="shared" si="39"/>
        <v>#REF!</v>
      </c>
      <c r="Z112" s="105" t="e">
        <f t="shared" si="40"/>
        <v>#REF!</v>
      </c>
      <c r="AA112" s="105" t="e">
        <f t="shared" si="44"/>
        <v>#REF!</v>
      </c>
      <c r="AB112" s="105"/>
      <c r="AC112" s="107" t="str">
        <f t="shared" si="41"/>
        <v>BERTAHAP</v>
      </c>
      <c r="AD112" s="108">
        <f t="shared" si="42"/>
        <v>0</v>
      </c>
      <c r="AE112" s="109">
        <v>2</v>
      </c>
      <c r="AF112" s="110"/>
      <c r="AG112" s="105" t="e">
        <f>IF(AF112&gt;#REF!,"LB","KR")</f>
        <v>#REF!</v>
      </c>
      <c r="AH112" s="110">
        <v>3122140000</v>
      </c>
      <c r="AI112" s="110">
        <v>3519150000</v>
      </c>
      <c r="AJ112" s="110">
        <v>3736204000</v>
      </c>
      <c r="AK112" s="111">
        <v>3966645000</v>
      </c>
      <c r="AL112" s="111">
        <v>3736204000</v>
      </c>
      <c r="AM112" s="110">
        <v>3966645000</v>
      </c>
      <c r="AN112" s="110" t="e">
        <f t="shared" si="24"/>
        <v>#REF!</v>
      </c>
    </row>
    <row r="113" spans="1:40">
      <c r="A113" s="3">
        <f t="shared" si="43"/>
        <v>74</v>
      </c>
      <c r="B113" s="96">
        <v>10</v>
      </c>
      <c r="C113" s="97" t="s">
        <v>151</v>
      </c>
      <c r="D113" s="96">
        <v>21</v>
      </c>
      <c r="E113" s="99"/>
      <c r="F113" s="100" t="s">
        <v>84</v>
      </c>
      <c r="G113" s="101">
        <f t="shared" si="25"/>
        <v>132</v>
      </c>
      <c r="H113" s="101">
        <f t="shared" si="26"/>
        <v>112</v>
      </c>
      <c r="I113" s="102">
        <f t="shared" si="27"/>
        <v>26438045</v>
      </c>
      <c r="J113" s="102" t="e">
        <f>SUMIF($AN$4:$AN$22,D113,#REF!)</f>
        <v>#REF!</v>
      </c>
      <c r="K113" s="103" t="e">
        <f t="shared" si="28"/>
        <v>#REF!</v>
      </c>
      <c r="L113" s="239" t="e">
        <f>SUMIF($AN$4:$AN$22,D113,#REF!)</f>
        <v>#REF!</v>
      </c>
      <c r="M113" s="105" t="e">
        <f t="shared" si="29"/>
        <v>#REF!</v>
      </c>
      <c r="N113" s="105" t="e">
        <f t="shared" si="30"/>
        <v>#REF!</v>
      </c>
      <c r="O113" s="105" t="e">
        <f t="shared" si="31"/>
        <v>#REF!</v>
      </c>
      <c r="P113" s="105" t="e">
        <f t="shared" si="32"/>
        <v>#REF!</v>
      </c>
      <c r="Q113" s="106" t="e">
        <f t="shared" si="33"/>
        <v>#REF!</v>
      </c>
      <c r="R113" s="105" t="e">
        <f t="shared" si="33"/>
        <v>#REF!</v>
      </c>
      <c r="S113" s="105" t="e">
        <f t="shared" si="34"/>
        <v>#REF!</v>
      </c>
      <c r="T113" s="105"/>
      <c r="U113" s="105" t="e">
        <f t="shared" si="35"/>
        <v>#REF!</v>
      </c>
      <c r="V113" s="105" t="e">
        <f t="shared" si="36"/>
        <v>#REF!</v>
      </c>
      <c r="W113" s="105" t="e">
        <f t="shared" si="37"/>
        <v>#REF!</v>
      </c>
      <c r="X113" s="106" t="e">
        <f t="shared" si="38"/>
        <v>#REF!</v>
      </c>
      <c r="Y113" s="106" t="e">
        <f t="shared" si="39"/>
        <v>#REF!</v>
      </c>
      <c r="Z113" s="105" t="e">
        <f t="shared" si="40"/>
        <v>#REF!</v>
      </c>
      <c r="AA113" s="105" t="e">
        <f t="shared" si="44"/>
        <v>#REF!</v>
      </c>
      <c r="AB113" s="105"/>
      <c r="AC113" s="107" t="str">
        <f t="shared" si="41"/>
        <v>BERTAHAP</v>
      </c>
      <c r="AD113" s="108">
        <f t="shared" si="42"/>
        <v>0</v>
      </c>
      <c r="AE113" s="109">
        <v>2</v>
      </c>
      <c r="AF113" s="110"/>
      <c r="AG113" s="105" t="e">
        <f>IF(AF113&gt;#REF!,"LB","KR")</f>
        <v>#REF!</v>
      </c>
      <c r="AH113" s="110">
        <v>3023959000</v>
      </c>
      <c r="AI113" s="110">
        <v>3408485000</v>
      </c>
      <c r="AJ113" s="110">
        <v>3618713000</v>
      </c>
      <c r="AK113" s="111">
        <v>3841907000</v>
      </c>
      <c r="AL113" s="111">
        <v>3618713000</v>
      </c>
      <c r="AM113" s="110">
        <v>3841907000</v>
      </c>
      <c r="AN113" s="110" t="e">
        <f t="shared" si="24"/>
        <v>#REF!</v>
      </c>
    </row>
    <row r="114" spans="1:40">
      <c r="A114" s="3">
        <f t="shared" si="43"/>
        <v>75</v>
      </c>
      <c r="B114" s="96">
        <v>1</v>
      </c>
      <c r="C114" s="97" t="s">
        <v>152</v>
      </c>
      <c r="D114" s="98" t="s">
        <v>19</v>
      </c>
      <c r="E114" s="99"/>
      <c r="F114" s="100" t="s">
        <v>72</v>
      </c>
      <c r="G114" s="101">
        <f t="shared" si="25"/>
        <v>175</v>
      </c>
      <c r="H114" s="101">
        <f t="shared" si="26"/>
        <v>156</v>
      </c>
      <c r="I114" s="102">
        <f t="shared" si="27"/>
        <v>26438045</v>
      </c>
      <c r="J114" s="102" t="e">
        <f>SUMIF($AN$4:$AN$22,D114,#REF!)</f>
        <v>#REF!</v>
      </c>
      <c r="K114" s="103" t="e">
        <f t="shared" si="28"/>
        <v>#REF!</v>
      </c>
      <c r="L114" s="104" t="e">
        <f>SUMIF($AN$4:$AN$22,D114,#REF!)</f>
        <v>#REF!</v>
      </c>
      <c r="M114" s="105" t="e">
        <f t="shared" si="29"/>
        <v>#REF!</v>
      </c>
      <c r="N114" s="105" t="e">
        <f t="shared" si="30"/>
        <v>#REF!</v>
      </c>
      <c r="O114" s="105" t="e">
        <f t="shared" si="31"/>
        <v>#REF!</v>
      </c>
      <c r="P114" s="105" t="e">
        <f t="shared" si="32"/>
        <v>#REF!</v>
      </c>
      <c r="Q114" s="106" t="e">
        <f t="shared" si="33"/>
        <v>#REF!</v>
      </c>
      <c r="R114" s="105" t="e">
        <f t="shared" si="33"/>
        <v>#REF!</v>
      </c>
      <c r="S114" s="105" t="e">
        <f t="shared" si="34"/>
        <v>#REF!</v>
      </c>
      <c r="T114" s="105"/>
      <c r="U114" s="105" t="e">
        <f t="shared" si="35"/>
        <v>#REF!</v>
      </c>
      <c r="V114" s="105" t="e">
        <f t="shared" si="36"/>
        <v>#REF!</v>
      </c>
      <c r="W114" s="105" t="e">
        <f t="shared" si="37"/>
        <v>#REF!</v>
      </c>
      <c r="X114" s="106" t="e">
        <f t="shared" si="38"/>
        <v>#REF!</v>
      </c>
      <c r="Y114" s="106" t="e">
        <f t="shared" si="39"/>
        <v>#REF!</v>
      </c>
      <c r="Z114" s="105" t="e">
        <f t="shared" si="40"/>
        <v>#REF!</v>
      </c>
      <c r="AA114" s="105" t="e">
        <f t="shared" si="44"/>
        <v>#REF!</v>
      </c>
      <c r="AB114" s="105"/>
      <c r="AC114" s="107" t="str">
        <f t="shared" si="41"/>
        <v>BERTAHAP</v>
      </c>
      <c r="AD114" s="108">
        <f t="shared" si="42"/>
        <v>0</v>
      </c>
      <c r="AE114" s="109">
        <v>2</v>
      </c>
      <c r="AF114" s="110"/>
      <c r="AG114" s="105" t="e">
        <f>IF(AF114&gt;#REF!,"LB","KR")</f>
        <v>#REF!</v>
      </c>
      <c r="AH114" s="110">
        <v>4135362000</v>
      </c>
      <c r="AI114" s="110">
        <v>4661214000</v>
      </c>
      <c r="AJ114" s="110">
        <v>4948708000</v>
      </c>
      <c r="AK114" s="111">
        <v>5253933000</v>
      </c>
      <c r="AL114" s="111">
        <v>4948708000</v>
      </c>
      <c r="AM114" s="110">
        <v>5253933000</v>
      </c>
      <c r="AN114" s="110" t="e">
        <f t="shared" si="24"/>
        <v>#REF!</v>
      </c>
    </row>
    <row r="115" spans="1:40">
      <c r="A115" s="3">
        <f t="shared" si="43"/>
        <v>76</v>
      </c>
      <c r="B115" s="96">
        <v>2</v>
      </c>
      <c r="C115" s="97" t="s">
        <v>152</v>
      </c>
      <c r="D115" s="98" t="s">
        <v>29</v>
      </c>
      <c r="E115" s="99"/>
      <c r="F115" s="100" t="s">
        <v>74</v>
      </c>
      <c r="G115" s="101">
        <f t="shared" si="25"/>
        <v>85</v>
      </c>
      <c r="H115" s="101">
        <f t="shared" si="26"/>
        <v>74</v>
      </c>
      <c r="I115" s="102">
        <f t="shared" si="27"/>
        <v>26438045</v>
      </c>
      <c r="J115" s="102" t="e">
        <f>SUMIF($AN$4:$AN$22,D115,#REF!)</f>
        <v>#REF!</v>
      </c>
      <c r="K115" s="103" t="e">
        <f t="shared" si="28"/>
        <v>#REF!</v>
      </c>
      <c r="L115" s="104" t="e">
        <f>SUMIF($AN$4:$AN$22,D115,#REF!)</f>
        <v>#REF!</v>
      </c>
      <c r="M115" s="105" t="e">
        <f t="shared" si="29"/>
        <v>#REF!</v>
      </c>
      <c r="N115" s="105" t="e">
        <f t="shared" si="30"/>
        <v>#REF!</v>
      </c>
      <c r="O115" s="105" t="e">
        <f t="shared" si="31"/>
        <v>#REF!</v>
      </c>
      <c r="P115" s="105" t="e">
        <f t="shared" si="32"/>
        <v>#REF!</v>
      </c>
      <c r="Q115" s="106" t="e">
        <f t="shared" si="33"/>
        <v>#REF!</v>
      </c>
      <c r="R115" s="105" t="e">
        <f t="shared" si="33"/>
        <v>#REF!</v>
      </c>
      <c r="S115" s="105" t="e">
        <f t="shared" si="34"/>
        <v>#REF!</v>
      </c>
      <c r="T115" s="105"/>
      <c r="U115" s="105" t="e">
        <f t="shared" si="35"/>
        <v>#REF!</v>
      </c>
      <c r="V115" s="105" t="e">
        <f t="shared" si="36"/>
        <v>#REF!</v>
      </c>
      <c r="W115" s="105" t="e">
        <f t="shared" si="37"/>
        <v>#REF!</v>
      </c>
      <c r="X115" s="106" t="e">
        <f t="shared" si="38"/>
        <v>#REF!</v>
      </c>
      <c r="Y115" s="106" t="e">
        <f t="shared" si="39"/>
        <v>#REF!</v>
      </c>
      <c r="Z115" s="105" t="e">
        <f t="shared" si="40"/>
        <v>#REF!</v>
      </c>
      <c r="AA115" s="105" t="e">
        <f t="shared" si="44"/>
        <v>#REF!</v>
      </c>
      <c r="AB115" s="105"/>
      <c r="AC115" s="107" t="str">
        <f t="shared" si="41"/>
        <v>BERTAHAP</v>
      </c>
      <c r="AD115" s="108">
        <f t="shared" si="42"/>
        <v>0</v>
      </c>
      <c r="AE115" s="109">
        <v>2</v>
      </c>
      <c r="AF115" s="110"/>
      <c r="AG115" s="105" t="e">
        <f>IF(AF115&gt;#REF!,"LB","KR")</f>
        <v>#REF!</v>
      </c>
      <c r="AH115" s="110">
        <v>1925320000</v>
      </c>
      <c r="AI115" s="110">
        <v>2170143000</v>
      </c>
      <c r="AJ115" s="110">
        <v>2303993000</v>
      </c>
      <c r="AK115" s="111">
        <v>2446098000</v>
      </c>
      <c r="AL115" s="111">
        <v>2303993000</v>
      </c>
      <c r="AM115" s="110">
        <v>2446098000</v>
      </c>
      <c r="AN115" s="110" t="e">
        <f t="shared" si="24"/>
        <v>#REF!</v>
      </c>
    </row>
    <row r="116" spans="1:40">
      <c r="A116" s="3">
        <f t="shared" si="43"/>
        <v>77</v>
      </c>
      <c r="B116" s="96">
        <v>3</v>
      </c>
      <c r="C116" s="97" t="s">
        <v>152</v>
      </c>
      <c r="D116" s="98" t="s">
        <v>32</v>
      </c>
      <c r="E116" s="99"/>
      <c r="F116" s="100" t="s">
        <v>56</v>
      </c>
      <c r="G116" s="101">
        <f t="shared" si="25"/>
        <v>85</v>
      </c>
      <c r="H116" s="101">
        <f t="shared" si="26"/>
        <v>74</v>
      </c>
      <c r="I116" s="102">
        <f t="shared" si="27"/>
        <v>26438045</v>
      </c>
      <c r="J116" s="102" t="e">
        <f>SUMIF($AN$4:$AN$22,D116,#REF!)</f>
        <v>#REF!</v>
      </c>
      <c r="K116" s="103" t="e">
        <f t="shared" si="28"/>
        <v>#REF!</v>
      </c>
      <c r="L116" s="104" t="e">
        <f>SUMIF($AN$4:$AN$22,D116,#REF!)</f>
        <v>#REF!</v>
      </c>
      <c r="M116" s="105" t="e">
        <f t="shared" si="29"/>
        <v>#REF!</v>
      </c>
      <c r="N116" s="105" t="e">
        <f t="shared" si="30"/>
        <v>#REF!</v>
      </c>
      <c r="O116" s="105" t="e">
        <f t="shared" si="31"/>
        <v>#REF!</v>
      </c>
      <c r="P116" s="105" t="e">
        <f t="shared" si="32"/>
        <v>#REF!</v>
      </c>
      <c r="Q116" s="106" t="e">
        <f t="shared" si="33"/>
        <v>#REF!</v>
      </c>
      <c r="R116" s="105" t="e">
        <f t="shared" si="33"/>
        <v>#REF!</v>
      </c>
      <c r="S116" s="105" t="e">
        <f t="shared" si="34"/>
        <v>#REF!</v>
      </c>
      <c r="T116" s="105"/>
      <c r="U116" s="105" t="e">
        <f t="shared" si="35"/>
        <v>#REF!</v>
      </c>
      <c r="V116" s="105" t="e">
        <f t="shared" si="36"/>
        <v>#REF!</v>
      </c>
      <c r="W116" s="105" t="e">
        <f t="shared" si="37"/>
        <v>#REF!</v>
      </c>
      <c r="X116" s="106" t="e">
        <f t="shared" si="38"/>
        <v>#REF!</v>
      </c>
      <c r="Y116" s="106" t="e">
        <f t="shared" si="39"/>
        <v>#REF!</v>
      </c>
      <c r="Z116" s="105" t="e">
        <f t="shared" si="40"/>
        <v>#REF!</v>
      </c>
      <c r="AA116" s="105" t="e">
        <f t="shared" si="44"/>
        <v>#REF!</v>
      </c>
      <c r="AB116" s="105"/>
      <c r="AC116" s="107" t="str">
        <f t="shared" si="41"/>
        <v>BERTAHAP</v>
      </c>
      <c r="AD116" s="108">
        <f t="shared" si="42"/>
        <v>0</v>
      </c>
      <c r="AE116" s="109">
        <v>2</v>
      </c>
      <c r="AF116" s="110"/>
      <c r="AG116" s="105" t="e">
        <f>IF(AF116&gt;#REF!,"LB","KR")</f>
        <v>#REF!</v>
      </c>
      <c r="AH116" s="110">
        <v>1925320000</v>
      </c>
      <c r="AI116" s="110">
        <v>2170143000</v>
      </c>
      <c r="AJ116" s="110">
        <v>2303993000</v>
      </c>
      <c r="AK116" s="111">
        <v>2446098000</v>
      </c>
      <c r="AL116" s="111">
        <v>2303993000</v>
      </c>
      <c r="AM116" s="110">
        <v>2446098000</v>
      </c>
      <c r="AN116" s="110" t="e">
        <f t="shared" si="24"/>
        <v>#REF!</v>
      </c>
    </row>
    <row r="117" spans="1:40">
      <c r="A117" s="3">
        <f t="shared" si="43"/>
        <v>78</v>
      </c>
      <c r="B117" s="96">
        <v>4</v>
      </c>
      <c r="C117" s="97" t="s">
        <v>152</v>
      </c>
      <c r="D117" s="98" t="s">
        <v>38</v>
      </c>
      <c r="E117" s="99"/>
      <c r="F117" s="100" t="s">
        <v>58</v>
      </c>
      <c r="G117" s="101">
        <f t="shared" si="25"/>
        <v>101</v>
      </c>
      <c r="H117" s="101">
        <f t="shared" si="26"/>
        <v>90</v>
      </c>
      <c r="I117" s="102">
        <f t="shared" si="27"/>
        <v>26438045</v>
      </c>
      <c r="J117" s="102" t="e">
        <f>SUMIF($AN$4:$AN$22,D117,#REF!)</f>
        <v>#REF!</v>
      </c>
      <c r="K117" s="103" t="e">
        <f t="shared" si="28"/>
        <v>#REF!</v>
      </c>
      <c r="L117" s="104" t="e">
        <f>SUMIF($AN$4:$AN$22,D117,#REF!)</f>
        <v>#REF!</v>
      </c>
      <c r="M117" s="105" t="e">
        <f t="shared" si="29"/>
        <v>#REF!</v>
      </c>
      <c r="N117" s="105" t="e">
        <f t="shared" si="30"/>
        <v>#REF!</v>
      </c>
      <c r="O117" s="105" t="e">
        <f t="shared" si="31"/>
        <v>#REF!</v>
      </c>
      <c r="P117" s="105" t="e">
        <f t="shared" si="32"/>
        <v>#REF!</v>
      </c>
      <c r="Q117" s="106" t="e">
        <f t="shared" si="33"/>
        <v>#REF!</v>
      </c>
      <c r="R117" s="105" t="e">
        <f t="shared" si="33"/>
        <v>#REF!</v>
      </c>
      <c r="S117" s="105" t="e">
        <f t="shared" si="34"/>
        <v>#REF!</v>
      </c>
      <c r="T117" s="105"/>
      <c r="U117" s="105" t="e">
        <f t="shared" si="35"/>
        <v>#REF!</v>
      </c>
      <c r="V117" s="105" t="e">
        <f t="shared" si="36"/>
        <v>#REF!</v>
      </c>
      <c r="W117" s="105" t="e">
        <f t="shared" si="37"/>
        <v>#REF!</v>
      </c>
      <c r="X117" s="106" t="e">
        <f t="shared" si="38"/>
        <v>#REF!</v>
      </c>
      <c r="Y117" s="106" t="e">
        <f t="shared" si="39"/>
        <v>#REF!</v>
      </c>
      <c r="Z117" s="105" t="e">
        <f t="shared" si="40"/>
        <v>#REF!</v>
      </c>
      <c r="AA117" s="105" t="e">
        <f t="shared" si="44"/>
        <v>#REF!</v>
      </c>
      <c r="AB117" s="105"/>
      <c r="AC117" s="107" t="str">
        <f t="shared" si="41"/>
        <v>BERTAHAP</v>
      </c>
      <c r="AD117" s="108">
        <f t="shared" si="42"/>
        <v>0</v>
      </c>
      <c r="AE117" s="109">
        <v>2</v>
      </c>
      <c r="AF117" s="110"/>
      <c r="AG117" s="105" t="e">
        <f>IF(AF117&gt;#REF!,"LB","KR")</f>
        <v>#REF!</v>
      </c>
      <c r="AH117" s="110">
        <v>2341605000</v>
      </c>
      <c r="AI117" s="110">
        <v>2639363000</v>
      </c>
      <c r="AJ117" s="110">
        <v>2802153000</v>
      </c>
      <c r="AK117" s="111">
        <v>2974984000</v>
      </c>
      <c r="AL117" s="111">
        <v>2802153000</v>
      </c>
      <c r="AM117" s="110">
        <v>2974984000</v>
      </c>
      <c r="AN117" s="110" t="e">
        <f t="shared" si="24"/>
        <v>#REF!</v>
      </c>
    </row>
    <row r="118" spans="1:40">
      <c r="A118" s="3">
        <f t="shared" si="43"/>
        <v>79</v>
      </c>
      <c r="B118" s="96">
        <v>5</v>
      </c>
      <c r="C118" s="97" t="s">
        <v>152</v>
      </c>
      <c r="D118" s="98" t="s">
        <v>44</v>
      </c>
      <c r="E118" s="99"/>
      <c r="F118" s="100" t="s">
        <v>60</v>
      </c>
      <c r="G118" s="101">
        <f t="shared" si="25"/>
        <v>101</v>
      </c>
      <c r="H118" s="101">
        <f t="shared" si="26"/>
        <v>90</v>
      </c>
      <c r="I118" s="102">
        <f t="shared" si="27"/>
        <v>26438045</v>
      </c>
      <c r="J118" s="102" t="e">
        <f>SUMIF($AN$4:$AN$22,D118,#REF!)</f>
        <v>#REF!</v>
      </c>
      <c r="K118" s="103" t="e">
        <f t="shared" si="28"/>
        <v>#REF!</v>
      </c>
      <c r="L118" s="104" t="e">
        <f>SUMIF($AN$4:$AN$22,D118,#REF!)</f>
        <v>#REF!</v>
      </c>
      <c r="M118" s="105" t="e">
        <f t="shared" si="29"/>
        <v>#REF!</v>
      </c>
      <c r="N118" s="105" t="e">
        <f t="shared" si="30"/>
        <v>#REF!</v>
      </c>
      <c r="O118" s="105" t="e">
        <f t="shared" si="31"/>
        <v>#REF!</v>
      </c>
      <c r="P118" s="105" t="e">
        <f t="shared" si="32"/>
        <v>#REF!</v>
      </c>
      <c r="Q118" s="106" t="e">
        <f t="shared" si="33"/>
        <v>#REF!</v>
      </c>
      <c r="R118" s="105" t="e">
        <f t="shared" si="33"/>
        <v>#REF!</v>
      </c>
      <c r="S118" s="105" t="e">
        <f t="shared" si="34"/>
        <v>#REF!</v>
      </c>
      <c r="T118" s="105"/>
      <c r="U118" s="105" t="e">
        <f t="shared" si="35"/>
        <v>#REF!</v>
      </c>
      <c r="V118" s="105" t="e">
        <f t="shared" si="36"/>
        <v>#REF!</v>
      </c>
      <c r="W118" s="105" t="e">
        <f t="shared" si="37"/>
        <v>#REF!</v>
      </c>
      <c r="X118" s="106" t="e">
        <f t="shared" si="38"/>
        <v>#REF!</v>
      </c>
      <c r="Y118" s="106" t="e">
        <f t="shared" si="39"/>
        <v>#REF!</v>
      </c>
      <c r="Z118" s="105" t="e">
        <f t="shared" si="40"/>
        <v>#REF!</v>
      </c>
      <c r="AA118" s="105" t="e">
        <f t="shared" si="44"/>
        <v>#REF!</v>
      </c>
      <c r="AB118" s="105"/>
      <c r="AC118" s="107" t="str">
        <f t="shared" si="41"/>
        <v>BERTAHAP</v>
      </c>
      <c r="AD118" s="108">
        <f t="shared" si="42"/>
        <v>0</v>
      </c>
      <c r="AE118" s="109">
        <v>2</v>
      </c>
      <c r="AF118" s="110"/>
      <c r="AG118" s="105" t="e">
        <f>IF(AF118&gt;#REF!,"LB","KR")</f>
        <v>#REF!</v>
      </c>
      <c r="AH118" s="110">
        <v>2341605000</v>
      </c>
      <c r="AI118" s="110">
        <v>2639363000</v>
      </c>
      <c r="AJ118" s="110">
        <v>2802153000</v>
      </c>
      <c r="AK118" s="111">
        <v>2974984000</v>
      </c>
      <c r="AL118" s="111">
        <v>2802153000</v>
      </c>
      <c r="AM118" s="110">
        <v>2974984000</v>
      </c>
      <c r="AN118" s="110" t="e">
        <f t="shared" si="24"/>
        <v>#REF!</v>
      </c>
    </row>
    <row r="119" spans="1:40">
      <c r="A119" s="3">
        <f t="shared" si="43"/>
        <v>80</v>
      </c>
      <c r="B119" s="96">
        <v>6</v>
      </c>
      <c r="C119" s="97" t="s">
        <v>152</v>
      </c>
      <c r="D119" s="96">
        <v>11</v>
      </c>
      <c r="E119" s="99"/>
      <c r="F119" s="100" t="s">
        <v>62</v>
      </c>
      <c r="G119" s="101">
        <f t="shared" si="25"/>
        <v>101</v>
      </c>
      <c r="H119" s="101">
        <f t="shared" si="26"/>
        <v>90</v>
      </c>
      <c r="I119" s="102">
        <f t="shared" si="27"/>
        <v>26438045</v>
      </c>
      <c r="J119" s="102" t="e">
        <f>SUMIF($AN$4:$AN$22,D119,#REF!)</f>
        <v>#REF!</v>
      </c>
      <c r="K119" s="103" t="e">
        <f t="shared" si="28"/>
        <v>#REF!</v>
      </c>
      <c r="L119" s="104" t="e">
        <f>SUMIF($AN$4:$AN$22,D119,#REF!)</f>
        <v>#REF!</v>
      </c>
      <c r="M119" s="105" t="e">
        <f t="shared" si="29"/>
        <v>#REF!</v>
      </c>
      <c r="N119" s="105" t="e">
        <f t="shared" si="30"/>
        <v>#REF!</v>
      </c>
      <c r="O119" s="105" t="e">
        <f t="shared" si="31"/>
        <v>#REF!</v>
      </c>
      <c r="P119" s="105" t="e">
        <f t="shared" si="32"/>
        <v>#REF!</v>
      </c>
      <c r="Q119" s="106" t="e">
        <f t="shared" si="33"/>
        <v>#REF!</v>
      </c>
      <c r="R119" s="105" t="e">
        <f t="shared" si="33"/>
        <v>#REF!</v>
      </c>
      <c r="S119" s="105" t="e">
        <f t="shared" si="34"/>
        <v>#REF!</v>
      </c>
      <c r="T119" s="105"/>
      <c r="U119" s="105" t="e">
        <f t="shared" si="35"/>
        <v>#REF!</v>
      </c>
      <c r="V119" s="105" t="e">
        <f t="shared" si="36"/>
        <v>#REF!</v>
      </c>
      <c r="W119" s="105" t="e">
        <f t="shared" si="37"/>
        <v>#REF!</v>
      </c>
      <c r="X119" s="106" t="e">
        <f t="shared" si="38"/>
        <v>#REF!</v>
      </c>
      <c r="Y119" s="106" t="e">
        <f t="shared" si="39"/>
        <v>#REF!</v>
      </c>
      <c r="Z119" s="105" t="e">
        <f t="shared" si="40"/>
        <v>#REF!</v>
      </c>
      <c r="AA119" s="105" t="e">
        <f t="shared" si="44"/>
        <v>#REF!</v>
      </c>
      <c r="AB119" s="105"/>
      <c r="AC119" s="107" t="str">
        <f t="shared" si="41"/>
        <v>BERTAHAP</v>
      </c>
      <c r="AD119" s="108">
        <f t="shared" si="42"/>
        <v>0</v>
      </c>
      <c r="AE119" s="109">
        <v>2</v>
      </c>
      <c r="AF119" s="110"/>
      <c r="AG119" s="105" t="e">
        <f>IF(AF119&gt;#REF!,"LB","KR")</f>
        <v>#REF!</v>
      </c>
      <c r="AH119" s="110">
        <v>2341605000</v>
      </c>
      <c r="AI119" s="110">
        <v>2639363000</v>
      </c>
      <c r="AJ119" s="110">
        <v>2802153000</v>
      </c>
      <c r="AK119" s="111">
        <v>2974984000</v>
      </c>
      <c r="AL119" s="111">
        <v>2802153000</v>
      </c>
      <c r="AM119" s="110">
        <v>2974984000</v>
      </c>
      <c r="AN119" s="110" t="e">
        <f t="shared" si="24"/>
        <v>#REF!</v>
      </c>
    </row>
    <row r="120" spans="1:40">
      <c r="A120" s="3">
        <f t="shared" si="43"/>
        <v>81</v>
      </c>
      <c r="B120" s="96">
        <v>7</v>
      </c>
      <c r="C120" s="97" t="s">
        <v>152</v>
      </c>
      <c r="D120" s="96">
        <v>15</v>
      </c>
      <c r="E120" s="99"/>
      <c r="F120" s="100" t="s">
        <v>64</v>
      </c>
      <c r="G120" s="101">
        <f t="shared" si="25"/>
        <v>101</v>
      </c>
      <c r="H120" s="101">
        <f t="shared" si="26"/>
        <v>90</v>
      </c>
      <c r="I120" s="102">
        <f t="shared" si="27"/>
        <v>26438045</v>
      </c>
      <c r="J120" s="102" t="e">
        <f>SUMIF($AN$4:$AN$22,D120,#REF!)</f>
        <v>#REF!</v>
      </c>
      <c r="K120" s="103" t="e">
        <f t="shared" si="28"/>
        <v>#REF!</v>
      </c>
      <c r="L120" s="104" t="e">
        <f>SUMIF($AN$4:$AN$22,D120,#REF!)</f>
        <v>#REF!</v>
      </c>
      <c r="M120" s="105" t="e">
        <f t="shared" si="29"/>
        <v>#REF!</v>
      </c>
      <c r="N120" s="105" t="e">
        <f t="shared" si="30"/>
        <v>#REF!</v>
      </c>
      <c r="O120" s="105" t="e">
        <f t="shared" si="31"/>
        <v>#REF!</v>
      </c>
      <c r="P120" s="105" t="e">
        <f t="shared" si="32"/>
        <v>#REF!</v>
      </c>
      <c r="Q120" s="106" t="e">
        <f t="shared" si="33"/>
        <v>#REF!</v>
      </c>
      <c r="R120" s="105" t="e">
        <f t="shared" si="33"/>
        <v>#REF!</v>
      </c>
      <c r="S120" s="105" t="e">
        <f t="shared" si="34"/>
        <v>#REF!</v>
      </c>
      <c r="T120" s="105"/>
      <c r="U120" s="105" t="e">
        <f t="shared" si="35"/>
        <v>#REF!</v>
      </c>
      <c r="V120" s="105" t="e">
        <f t="shared" si="36"/>
        <v>#REF!</v>
      </c>
      <c r="W120" s="105" t="e">
        <f t="shared" si="37"/>
        <v>#REF!</v>
      </c>
      <c r="X120" s="106" t="e">
        <f t="shared" si="38"/>
        <v>#REF!</v>
      </c>
      <c r="Y120" s="106" t="e">
        <f t="shared" si="39"/>
        <v>#REF!</v>
      </c>
      <c r="Z120" s="105" t="e">
        <f t="shared" si="40"/>
        <v>#REF!</v>
      </c>
      <c r="AA120" s="105" t="e">
        <f t="shared" si="44"/>
        <v>#REF!</v>
      </c>
      <c r="AB120" s="105"/>
      <c r="AC120" s="107" t="str">
        <f t="shared" si="41"/>
        <v>BERTAHAP</v>
      </c>
      <c r="AD120" s="108">
        <f t="shared" si="42"/>
        <v>0</v>
      </c>
      <c r="AE120" s="109">
        <v>2</v>
      </c>
      <c r="AF120" s="110"/>
      <c r="AG120" s="105" t="e">
        <f>IF(AF120&gt;#REF!,"LB","KR")</f>
        <v>#REF!</v>
      </c>
      <c r="AH120" s="110">
        <v>2341605000</v>
      </c>
      <c r="AI120" s="110">
        <v>2639363000</v>
      </c>
      <c r="AJ120" s="110">
        <v>2802153000</v>
      </c>
      <c r="AK120" s="111">
        <v>2974984000</v>
      </c>
      <c r="AL120" s="111">
        <v>2802153000</v>
      </c>
      <c r="AM120" s="110">
        <v>2974984000</v>
      </c>
      <c r="AN120" s="110" t="e">
        <f t="shared" si="24"/>
        <v>#REF!</v>
      </c>
    </row>
    <row r="121" spans="1:40">
      <c r="A121" s="3">
        <f t="shared" si="43"/>
        <v>82</v>
      </c>
      <c r="B121" s="96">
        <v>8</v>
      </c>
      <c r="C121" s="97" t="s">
        <v>152</v>
      </c>
      <c r="D121" s="96">
        <v>17</v>
      </c>
      <c r="E121" s="99"/>
      <c r="F121" s="100" t="s">
        <v>67</v>
      </c>
      <c r="G121" s="101">
        <f t="shared" si="25"/>
        <v>85</v>
      </c>
      <c r="H121" s="101">
        <f t="shared" si="26"/>
        <v>74</v>
      </c>
      <c r="I121" s="102">
        <f t="shared" si="27"/>
        <v>26438045</v>
      </c>
      <c r="J121" s="102" t="e">
        <f>SUMIF($AN$4:$AN$22,D121,#REF!)</f>
        <v>#REF!</v>
      </c>
      <c r="K121" s="103" t="e">
        <f t="shared" si="28"/>
        <v>#REF!</v>
      </c>
      <c r="L121" s="104" t="e">
        <f>SUMIF($AN$4:$AN$22,D121,#REF!)</f>
        <v>#REF!</v>
      </c>
      <c r="M121" s="105" t="e">
        <f t="shared" si="29"/>
        <v>#REF!</v>
      </c>
      <c r="N121" s="105" t="e">
        <f t="shared" si="30"/>
        <v>#REF!</v>
      </c>
      <c r="O121" s="105" t="e">
        <f t="shared" si="31"/>
        <v>#REF!</v>
      </c>
      <c r="P121" s="105" t="e">
        <f t="shared" si="32"/>
        <v>#REF!</v>
      </c>
      <c r="Q121" s="106" t="e">
        <f t="shared" si="33"/>
        <v>#REF!</v>
      </c>
      <c r="R121" s="105" t="e">
        <f t="shared" si="33"/>
        <v>#REF!</v>
      </c>
      <c r="S121" s="105" t="e">
        <f t="shared" si="34"/>
        <v>#REF!</v>
      </c>
      <c r="T121" s="105"/>
      <c r="U121" s="105" t="e">
        <f t="shared" si="35"/>
        <v>#REF!</v>
      </c>
      <c r="V121" s="105" t="e">
        <f t="shared" si="36"/>
        <v>#REF!</v>
      </c>
      <c r="W121" s="105" t="e">
        <f t="shared" si="37"/>
        <v>#REF!</v>
      </c>
      <c r="X121" s="106" t="e">
        <f t="shared" si="38"/>
        <v>#REF!</v>
      </c>
      <c r="Y121" s="106" t="e">
        <f t="shared" si="39"/>
        <v>#REF!</v>
      </c>
      <c r="Z121" s="105" t="e">
        <f t="shared" si="40"/>
        <v>#REF!</v>
      </c>
      <c r="AA121" s="105" t="e">
        <f t="shared" si="44"/>
        <v>#REF!</v>
      </c>
      <c r="AB121" s="105"/>
      <c r="AC121" s="107" t="str">
        <f t="shared" si="41"/>
        <v>BERTAHAP</v>
      </c>
      <c r="AD121" s="108">
        <f t="shared" si="42"/>
        <v>0</v>
      </c>
      <c r="AE121" s="109">
        <v>2</v>
      </c>
      <c r="AF121" s="110"/>
      <c r="AG121" s="105" t="e">
        <f>IF(AF121&gt;#REF!,"LB","KR")</f>
        <v>#REF!</v>
      </c>
      <c r="AH121" s="110">
        <v>1925320000</v>
      </c>
      <c r="AI121" s="110">
        <v>2170143000</v>
      </c>
      <c r="AJ121" s="110">
        <v>2303993000</v>
      </c>
      <c r="AK121" s="111">
        <v>2446098000</v>
      </c>
      <c r="AL121" s="111">
        <v>2303993000</v>
      </c>
      <c r="AM121" s="110">
        <v>2446098000</v>
      </c>
      <c r="AN121" s="110" t="e">
        <f t="shared" si="24"/>
        <v>#REF!</v>
      </c>
    </row>
    <row r="122" spans="1:40">
      <c r="A122" s="3">
        <f t="shared" si="43"/>
        <v>83</v>
      </c>
      <c r="B122" s="96">
        <v>9</v>
      </c>
      <c r="C122" s="97" t="s">
        <v>152</v>
      </c>
      <c r="D122" s="96">
        <v>19</v>
      </c>
      <c r="E122" s="99"/>
      <c r="F122" s="100" t="s">
        <v>78</v>
      </c>
      <c r="G122" s="101">
        <f t="shared" si="25"/>
        <v>138</v>
      </c>
      <c r="H122" s="101">
        <f t="shared" si="26"/>
        <v>120</v>
      </c>
      <c r="I122" s="102">
        <f t="shared" si="27"/>
        <v>26438045</v>
      </c>
      <c r="J122" s="102" t="e">
        <f>SUMIF($AN$4:$AN$22,D122,#REF!)</f>
        <v>#REF!</v>
      </c>
      <c r="K122" s="103" t="e">
        <f t="shared" si="28"/>
        <v>#REF!</v>
      </c>
      <c r="L122" s="104" t="e">
        <f>SUMIF($AN$4:$AN$22,D122,#REF!)</f>
        <v>#REF!</v>
      </c>
      <c r="M122" s="105" t="e">
        <f t="shared" si="29"/>
        <v>#REF!</v>
      </c>
      <c r="N122" s="105" t="e">
        <f t="shared" si="30"/>
        <v>#REF!</v>
      </c>
      <c r="O122" s="105" t="e">
        <f t="shared" si="31"/>
        <v>#REF!</v>
      </c>
      <c r="P122" s="105" t="e">
        <f t="shared" si="32"/>
        <v>#REF!</v>
      </c>
      <c r="Q122" s="106" t="e">
        <f t="shared" si="33"/>
        <v>#REF!</v>
      </c>
      <c r="R122" s="105" t="e">
        <f t="shared" si="33"/>
        <v>#REF!</v>
      </c>
      <c r="S122" s="105" t="e">
        <f t="shared" si="34"/>
        <v>#REF!</v>
      </c>
      <c r="T122" s="105"/>
      <c r="U122" s="105" t="e">
        <f t="shared" si="35"/>
        <v>#REF!</v>
      </c>
      <c r="V122" s="105" t="e">
        <f t="shared" si="36"/>
        <v>#REF!</v>
      </c>
      <c r="W122" s="105" t="e">
        <f t="shared" si="37"/>
        <v>#REF!</v>
      </c>
      <c r="X122" s="106" t="e">
        <f t="shared" si="38"/>
        <v>#REF!</v>
      </c>
      <c r="Y122" s="106" t="e">
        <f t="shared" si="39"/>
        <v>#REF!</v>
      </c>
      <c r="Z122" s="105" t="e">
        <f t="shared" si="40"/>
        <v>#REF!</v>
      </c>
      <c r="AA122" s="105" t="e">
        <f t="shared" si="44"/>
        <v>#REF!</v>
      </c>
      <c r="AB122" s="105"/>
      <c r="AC122" s="107" t="str">
        <f t="shared" si="41"/>
        <v>BERTAHAP</v>
      </c>
      <c r="AD122" s="108">
        <f t="shared" si="42"/>
        <v>0</v>
      </c>
      <c r="AE122" s="109">
        <v>2</v>
      </c>
      <c r="AF122" s="110"/>
      <c r="AG122" s="105" t="e">
        <f>IF(AF122&gt;#REF!,"LB","KR")</f>
        <v>#REF!</v>
      </c>
      <c r="AH122" s="110">
        <v>3122140000</v>
      </c>
      <c r="AI122" s="110">
        <v>3519150000</v>
      </c>
      <c r="AJ122" s="110">
        <v>3736204000</v>
      </c>
      <c r="AK122" s="111">
        <v>3966645000</v>
      </c>
      <c r="AL122" s="111">
        <v>3736204000</v>
      </c>
      <c r="AM122" s="110">
        <v>3966645000</v>
      </c>
      <c r="AN122" s="110" t="e">
        <f t="shared" si="24"/>
        <v>#REF!</v>
      </c>
    </row>
    <row r="123" spans="1:40">
      <c r="A123" s="3">
        <f t="shared" si="43"/>
        <v>84</v>
      </c>
      <c r="B123" s="96">
        <v>10</v>
      </c>
      <c r="C123" s="97" t="s">
        <v>152</v>
      </c>
      <c r="D123" s="96">
        <v>21</v>
      </c>
      <c r="E123" s="99"/>
      <c r="F123" s="100" t="s">
        <v>84</v>
      </c>
      <c r="G123" s="101">
        <f t="shared" si="25"/>
        <v>132</v>
      </c>
      <c r="H123" s="101">
        <f t="shared" si="26"/>
        <v>112</v>
      </c>
      <c r="I123" s="102">
        <f t="shared" si="27"/>
        <v>26438045</v>
      </c>
      <c r="J123" s="102" t="e">
        <f>SUMIF($AN$4:$AN$22,D123,#REF!)</f>
        <v>#REF!</v>
      </c>
      <c r="K123" s="103" t="e">
        <f t="shared" si="28"/>
        <v>#REF!</v>
      </c>
      <c r="L123" s="104" t="e">
        <f>SUMIF($AN$4:$AN$22,D123,#REF!)</f>
        <v>#REF!</v>
      </c>
      <c r="M123" s="105" t="e">
        <f t="shared" si="29"/>
        <v>#REF!</v>
      </c>
      <c r="N123" s="105" t="e">
        <f t="shared" si="30"/>
        <v>#REF!</v>
      </c>
      <c r="O123" s="105" t="e">
        <f t="shared" si="31"/>
        <v>#REF!</v>
      </c>
      <c r="P123" s="105" t="e">
        <f t="shared" si="32"/>
        <v>#REF!</v>
      </c>
      <c r="Q123" s="106" t="e">
        <f t="shared" si="33"/>
        <v>#REF!</v>
      </c>
      <c r="R123" s="105" t="e">
        <f t="shared" si="33"/>
        <v>#REF!</v>
      </c>
      <c r="S123" s="105" t="e">
        <f t="shared" si="34"/>
        <v>#REF!</v>
      </c>
      <c r="T123" s="105"/>
      <c r="U123" s="105" t="e">
        <f t="shared" si="35"/>
        <v>#REF!</v>
      </c>
      <c r="V123" s="105" t="e">
        <f t="shared" si="36"/>
        <v>#REF!</v>
      </c>
      <c r="W123" s="105" t="e">
        <f t="shared" si="37"/>
        <v>#REF!</v>
      </c>
      <c r="X123" s="106" t="e">
        <f t="shared" si="38"/>
        <v>#REF!</v>
      </c>
      <c r="Y123" s="106" t="e">
        <f t="shared" si="39"/>
        <v>#REF!</v>
      </c>
      <c r="Z123" s="105" t="e">
        <f t="shared" si="40"/>
        <v>#REF!</v>
      </c>
      <c r="AA123" s="105" t="e">
        <f t="shared" si="44"/>
        <v>#REF!</v>
      </c>
      <c r="AB123" s="105"/>
      <c r="AC123" s="107" t="str">
        <f t="shared" si="41"/>
        <v>BERTAHAP</v>
      </c>
      <c r="AD123" s="108">
        <f t="shared" si="42"/>
        <v>0</v>
      </c>
      <c r="AE123" s="109">
        <v>2</v>
      </c>
      <c r="AF123" s="110"/>
      <c r="AG123" s="105" t="e">
        <f>IF(AF123&gt;#REF!,"LB","KR")</f>
        <v>#REF!</v>
      </c>
      <c r="AH123" s="110">
        <v>3023959000</v>
      </c>
      <c r="AI123" s="110">
        <v>3408485000</v>
      </c>
      <c r="AJ123" s="110">
        <v>3618713000</v>
      </c>
      <c r="AK123" s="111">
        <v>3841907000</v>
      </c>
      <c r="AL123" s="111">
        <v>3618713000</v>
      </c>
      <c r="AM123" s="110">
        <v>3841907000</v>
      </c>
      <c r="AN123" s="110" t="e">
        <f t="shared" si="24"/>
        <v>#REF!</v>
      </c>
    </row>
    <row r="124" spans="1:40">
      <c r="A124" s="3">
        <f t="shared" si="43"/>
        <v>85</v>
      </c>
      <c r="B124" s="96">
        <v>1</v>
      </c>
      <c r="C124" s="97" t="s">
        <v>154</v>
      </c>
      <c r="D124" s="98" t="s">
        <v>19</v>
      </c>
      <c r="E124" s="99"/>
      <c r="F124" s="100" t="s">
        <v>72</v>
      </c>
      <c r="G124" s="101">
        <f t="shared" si="25"/>
        <v>175</v>
      </c>
      <c r="H124" s="101">
        <f t="shared" si="26"/>
        <v>156</v>
      </c>
      <c r="I124" s="102">
        <f t="shared" si="27"/>
        <v>26438045</v>
      </c>
      <c r="J124" s="102" t="e">
        <f>SUMIF($AN$4:$AN$22,D124,#REF!)</f>
        <v>#REF!</v>
      </c>
      <c r="K124" s="103" t="e">
        <f t="shared" si="28"/>
        <v>#REF!</v>
      </c>
      <c r="L124" s="239" t="e">
        <f>SUMIF($AN$4:$AN$22,D124,#REF!)</f>
        <v>#REF!</v>
      </c>
      <c r="M124" s="105" t="e">
        <f t="shared" si="29"/>
        <v>#REF!</v>
      </c>
      <c r="N124" s="105" t="e">
        <f t="shared" si="30"/>
        <v>#REF!</v>
      </c>
      <c r="O124" s="105" t="e">
        <f t="shared" si="31"/>
        <v>#REF!</v>
      </c>
      <c r="P124" s="105" t="e">
        <f t="shared" si="32"/>
        <v>#REF!</v>
      </c>
      <c r="Q124" s="106" t="e">
        <f t="shared" si="33"/>
        <v>#REF!</v>
      </c>
      <c r="R124" s="105" t="e">
        <f t="shared" si="33"/>
        <v>#REF!</v>
      </c>
      <c r="S124" s="105" t="e">
        <f t="shared" si="34"/>
        <v>#REF!</v>
      </c>
      <c r="T124" s="105"/>
      <c r="U124" s="105" t="e">
        <f t="shared" si="35"/>
        <v>#REF!</v>
      </c>
      <c r="V124" s="105" t="e">
        <f t="shared" si="36"/>
        <v>#REF!</v>
      </c>
      <c r="W124" s="105" t="e">
        <f t="shared" si="37"/>
        <v>#REF!</v>
      </c>
      <c r="X124" s="106" t="e">
        <f t="shared" si="38"/>
        <v>#REF!</v>
      </c>
      <c r="Y124" s="106" t="e">
        <f t="shared" si="39"/>
        <v>#REF!</v>
      </c>
      <c r="Z124" s="105" t="e">
        <f t="shared" si="40"/>
        <v>#REF!</v>
      </c>
      <c r="AA124" s="105" t="e">
        <f t="shared" si="44"/>
        <v>#REF!</v>
      </c>
      <c r="AB124" s="105"/>
      <c r="AC124" s="107" t="str">
        <f t="shared" si="41"/>
        <v>BERTAHAP</v>
      </c>
      <c r="AD124" s="108">
        <f t="shared" si="42"/>
        <v>0</v>
      </c>
      <c r="AE124" s="109">
        <v>2</v>
      </c>
      <c r="AF124" s="110"/>
      <c r="AG124" s="105" t="e">
        <f>IF(AF124&gt;#REF!,"LB","KR")</f>
        <v>#REF!</v>
      </c>
      <c r="AH124" s="110">
        <v>4176307000</v>
      </c>
      <c r="AI124" s="110">
        <v>4707365000</v>
      </c>
      <c r="AJ124" s="110">
        <v>4997705000</v>
      </c>
      <c r="AK124" s="111">
        <v>5305952000</v>
      </c>
      <c r="AL124" s="111">
        <v>4997705000</v>
      </c>
      <c r="AM124" s="110">
        <v>5305952000</v>
      </c>
      <c r="AN124" s="110" t="e">
        <f t="shared" si="24"/>
        <v>#REF!</v>
      </c>
    </row>
    <row r="125" spans="1:40">
      <c r="A125" s="3">
        <f t="shared" si="43"/>
        <v>86</v>
      </c>
      <c r="B125" s="96">
        <v>2</v>
      </c>
      <c r="C125" s="97" t="s">
        <v>154</v>
      </c>
      <c r="D125" s="98" t="s">
        <v>29</v>
      </c>
      <c r="E125" s="99"/>
      <c r="F125" s="100" t="s">
        <v>74</v>
      </c>
      <c r="G125" s="101">
        <f t="shared" si="25"/>
        <v>85</v>
      </c>
      <c r="H125" s="101">
        <f t="shared" si="26"/>
        <v>74</v>
      </c>
      <c r="I125" s="102">
        <f t="shared" si="27"/>
        <v>26438045</v>
      </c>
      <c r="J125" s="102" t="e">
        <f>SUMIF($AN$4:$AN$22,D125,#REF!)</f>
        <v>#REF!</v>
      </c>
      <c r="K125" s="103" t="e">
        <f t="shared" si="28"/>
        <v>#REF!</v>
      </c>
      <c r="L125" s="239" t="e">
        <f>SUMIF($AN$4:$AN$22,D125,#REF!)</f>
        <v>#REF!</v>
      </c>
      <c r="M125" s="105" t="e">
        <f t="shared" si="29"/>
        <v>#REF!</v>
      </c>
      <c r="N125" s="105" t="e">
        <f t="shared" si="30"/>
        <v>#REF!</v>
      </c>
      <c r="O125" s="105" t="e">
        <f t="shared" si="31"/>
        <v>#REF!</v>
      </c>
      <c r="P125" s="105" t="e">
        <f t="shared" si="32"/>
        <v>#REF!</v>
      </c>
      <c r="Q125" s="106" t="e">
        <f t="shared" si="33"/>
        <v>#REF!</v>
      </c>
      <c r="R125" s="105" t="e">
        <f t="shared" si="33"/>
        <v>#REF!</v>
      </c>
      <c r="S125" s="105" t="e">
        <f t="shared" si="34"/>
        <v>#REF!</v>
      </c>
      <c r="T125" s="105"/>
      <c r="U125" s="105" t="e">
        <f t="shared" si="35"/>
        <v>#REF!</v>
      </c>
      <c r="V125" s="105" t="e">
        <f t="shared" si="36"/>
        <v>#REF!</v>
      </c>
      <c r="W125" s="105" t="e">
        <f t="shared" si="37"/>
        <v>#REF!</v>
      </c>
      <c r="X125" s="106" t="e">
        <f t="shared" si="38"/>
        <v>#REF!</v>
      </c>
      <c r="Y125" s="106" t="e">
        <f t="shared" si="39"/>
        <v>#REF!</v>
      </c>
      <c r="Z125" s="105" t="e">
        <f t="shared" si="40"/>
        <v>#REF!</v>
      </c>
      <c r="AA125" s="105" t="e">
        <f t="shared" si="44"/>
        <v>#REF!</v>
      </c>
      <c r="AB125" s="105"/>
      <c r="AC125" s="107" t="str">
        <f t="shared" si="41"/>
        <v>BERTAHAP</v>
      </c>
      <c r="AD125" s="108">
        <f t="shared" si="42"/>
        <v>0</v>
      </c>
      <c r="AE125" s="109">
        <v>2</v>
      </c>
      <c r="AF125" s="110"/>
      <c r="AG125" s="105" t="e">
        <f>IF(AF125&gt;#REF!,"LB","KR")</f>
        <v>#REF!</v>
      </c>
      <c r="AH125" s="110">
        <v>1944382000</v>
      </c>
      <c r="AI125" s="110">
        <v>2191629000</v>
      </c>
      <c r="AJ125" s="110">
        <v>2326804000</v>
      </c>
      <c r="AK125" s="111">
        <v>2470317000</v>
      </c>
      <c r="AL125" s="111">
        <v>2326804000</v>
      </c>
      <c r="AM125" s="110">
        <v>2470317000</v>
      </c>
      <c r="AN125" s="110" t="e">
        <f t="shared" si="24"/>
        <v>#REF!</v>
      </c>
    </row>
    <row r="126" spans="1:40">
      <c r="A126" s="3">
        <f t="shared" si="43"/>
        <v>87</v>
      </c>
      <c r="B126" s="96">
        <v>3</v>
      </c>
      <c r="C126" s="97" t="s">
        <v>154</v>
      </c>
      <c r="D126" s="98" t="s">
        <v>44</v>
      </c>
      <c r="E126" s="99"/>
      <c r="F126" s="100" t="s">
        <v>60</v>
      </c>
      <c r="G126" s="101">
        <f t="shared" si="25"/>
        <v>101</v>
      </c>
      <c r="H126" s="101">
        <f t="shared" si="26"/>
        <v>90</v>
      </c>
      <c r="I126" s="102">
        <f t="shared" si="27"/>
        <v>26438045</v>
      </c>
      <c r="J126" s="102" t="e">
        <f>SUMIF($AN$4:$AN$22,D126,#REF!)</f>
        <v>#REF!</v>
      </c>
      <c r="K126" s="103" t="e">
        <f t="shared" si="28"/>
        <v>#REF!</v>
      </c>
      <c r="L126" s="239" t="e">
        <f>SUMIF($AN$4:$AN$22,D126,#REF!)</f>
        <v>#REF!</v>
      </c>
      <c r="M126" s="105" t="e">
        <f t="shared" si="29"/>
        <v>#REF!</v>
      </c>
      <c r="N126" s="105" t="e">
        <f t="shared" si="30"/>
        <v>#REF!</v>
      </c>
      <c r="O126" s="105" t="e">
        <f t="shared" si="31"/>
        <v>#REF!</v>
      </c>
      <c r="P126" s="105" t="e">
        <f t="shared" si="32"/>
        <v>#REF!</v>
      </c>
      <c r="Q126" s="106" t="e">
        <f t="shared" si="33"/>
        <v>#REF!</v>
      </c>
      <c r="R126" s="105" t="e">
        <f t="shared" si="33"/>
        <v>#REF!</v>
      </c>
      <c r="S126" s="105" t="e">
        <f t="shared" si="34"/>
        <v>#REF!</v>
      </c>
      <c r="T126" s="105"/>
      <c r="U126" s="105" t="e">
        <f t="shared" si="35"/>
        <v>#REF!</v>
      </c>
      <c r="V126" s="105" t="e">
        <f t="shared" si="36"/>
        <v>#REF!</v>
      </c>
      <c r="W126" s="105" t="e">
        <f t="shared" si="37"/>
        <v>#REF!</v>
      </c>
      <c r="X126" s="106" t="e">
        <f t="shared" si="38"/>
        <v>#REF!</v>
      </c>
      <c r="Y126" s="106" t="e">
        <f t="shared" si="39"/>
        <v>#REF!</v>
      </c>
      <c r="Z126" s="105" t="e">
        <f t="shared" si="40"/>
        <v>#REF!</v>
      </c>
      <c r="AA126" s="105" t="e">
        <f t="shared" si="44"/>
        <v>#REF!</v>
      </c>
      <c r="AB126" s="105"/>
      <c r="AC126" s="107" t="str">
        <f t="shared" si="41"/>
        <v>BERTAHAP</v>
      </c>
      <c r="AD126" s="108">
        <f t="shared" si="42"/>
        <v>0</v>
      </c>
      <c r="AE126" s="109">
        <v>2</v>
      </c>
      <c r="AF126" s="110"/>
      <c r="AG126" s="105" t="e">
        <f>IF(AF126&gt;#REF!,"LB","KR")</f>
        <v>#REF!</v>
      </c>
      <c r="AH126" s="110">
        <v>2364789000</v>
      </c>
      <c r="AI126" s="110">
        <v>2665495000</v>
      </c>
      <c r="AJ126" s="110">
        <v>2829897000</v>
      </c>
      <c r="AK126" s="111">
        <v>3004439000</v>
      </c>
      <c r="AL126" s="111">
        <v>2829897000</v>
      </c>
      <c r="AM126" s="110">
        <v>3004439000</v>
      </c>
      <c r="AN126" s="110" t="e">
        <f t="shared" si="24"/>
        <v>#REF!</v>
      </c>
    </row>
    <row r="127" spans="1:40">
      <c r="A127" s="3">
        <f t="shared" si="43"/>
        <v>88</v>
      </c>
      <c r="B127" s="96">
        <v>4</v>
      </c>
      <c r="C127" s="97" t="s">
        <v>154</v>
      </c>
      <c r="D127" s="96">
        <v>11</v>
      </c>
      <c r="E127" s="99"/>
      <c r="F127" s="100" t="s">
        <v>62</v>
      </c>
      <c r="G127" s="101">
        <f t="shared" si="25"/>
        <v>101</v>
      </c>
      <c r="H127" s="101">
        <f t="shared" si="26"/>
        <v>90</v>
      </c>
      <c r="I127" s="102">
        <f t="shared" si="27"/>
        <v>26438045</v>
      </c>
      <c r="J127" s="102" t="e">
        <f>SUMIF($AN$4:$AN$22,D127,#REF!)</f>
        <v>#REF!</v>
      </c>
      <c r="K127" s="103" t="e">
        <f t="shared" si="28"/>
        <v>#REF!</v>
      </c>
      <c r="L127" s="239" t="e">
        <f>SUMIF($AN$4:$AN$22,D127,#REF!)</f>
        <v>#REF!</v>
      </c>
      <c r="M127" s="105" t="e">
        <f t="shared" si="29"/>
        <v>#REF!</v>
      </c>
      <c r="N127" s="105" t="e">
        <f t="shared" si="30"/>
        <v>#REF!</v>
      </c>
      <c r="O127" s="105" t="e">
        <f t="shared" si="31"/>
        <v>#REF!</v>
      </c>
      <c r="P127" s="105" t="e">
        <f t="shared" si="32"/>
        <v>#REF!</v>
      </c>
      <c r="Q127" s="106" t="e">
        <f t="shared" si="33"/>
        <v>#REF!</v>
      </c>
      <c r="R127" s="105" t="e">
        <f t="shared" si="33"/>
        <v>#REF!</v>
      </c>
      <c r="S127" s="105" t="e">
        <f t="shared" si="34"/>
        <v>#REF!</v>
      </c>
      <c r="T127" s="105"/>
      <c r="U127" s="105" t="e">
        <f t="shared" si="35"/>
        <v>#REF!</v>
      </c>
      <c r="V127" s="105" t="e">
        <f t="shared" si="36"/>
        <v>#REF!</v>
      </c>
      <c r="W127" s="105" t="e">
        <f t="shared" si="37"/>
        <v>#REF!</v>
      </c>
      <c r="X127" s="106" t="e">
        <f t="shared" si="38"/>
        <v>#REF!</v>
      </c>
      <c r="Y127" s="106" t="e">
        <f t="shared" si="39"/>
        <v>#REF!</v>
      </c>
      <c r="Z127" s="105" t="e">
        <f t="shared" si="40"/>
        <v>#REF!</v>
      </c>
      <c r="AA127" s="105" t="e">
        <f t="shared" si="44"/>
        <v>#REF!</v>
      </c>
      <c r="AB127" s="105"/>
      <c r="AC127" s="107" t="str">
        <f t="shared" si="41"/>
        <v>BERTAHAP</v>
      </c>
      <c r="AD127" s="108">
        <f t="shared" si="42"/>
        <v>0</v>
      </c>
      <c r="AE127" s="109">
        <v>2</v>
      </c>
      <c r="AF127" s="110"/>
      <c r="AG127" s="105" t="e">
        <f>IF(AF127&gt;#REF!,"LB","KR")</f>
        <v>#REF!</v>
      </c>
      <c r="AH127" s="110">
        <v>2364789000</v>
      </c>
      <c r="AI127" s="110">
        <v>2665495000</v>
      </c>
      <c r="AJ127" s="110">
        <v>2829897000</v>
      </c>
      <c r="AK127" s="111">
        <v>3004439000</v>
      </c>
      <c r="AL127" s="111">
        <v>2829897000</v>
      </c>
      <c r="AM127" s="110">
        <v>3004439000</v>
      </c>
      <c r="AN127" s="110" t="e">
        <f t="shared" si="24"/>
        <v>#REF!</v>
      </c>
    </row>
    <row r="128" spans="1:40">
      <c r="A128" s="3">
        <f t="shared" si="43"/>
        <v>89</v>
      </c>
      <c r="B128" s="96">
        <v>5</v>
      </c>
      <c r="C128" s="97" t="s">
        <v>154</v>
      </c>
      <c r="D128" s="96">
        <v>15</v>
      </c>
      <c r="E128" s="99"/>
      <c r="F128" s="100" t="s">
        <v>64</v>
      </c>
      <c r="G128" s="101">
        <f t="shared" si="25"/>
        <v>101</v>
      </c>
      <c r="H128" s="101">
        <f t="shared" si="26"/>
        <v>90</v>
      </c>
      <c r="I128" s="102">
        <f t="shared" si="27"/>
        <v>26438045</v>
      </c>
      <c r="J128" s="102" t="e">
        <f>SUMIF($AN$4:$AN$22,D128,#REF!)</f>
        <v>#REF!</v>
      </c>
      <c r="K128" s="103" t="e">
        <f t="shared" si="28"/>
        <v>#REF!</v>
      </c>
      <c r="L128" s="239" t="e">
        <f>SUMIF($AN$4:$AN$22,D128,#REF!)</f>
        <v>#REF!</v>
      </c>
      <c r="M128" s="105" t="e">
        <f t="shared" si="29"/>
        <v>#REF!</v>
      </c>
      <c r="N128" s="105" t="e">
        <f t="shared" si="30"/>
        <v>#REF!</v>
      </c>
      <c r="O128" s="105" t="e">
        <f t="shared" si="31"/>
        <v>#REF!</v>
      </c>
      <c r="P128" s="105" t="e">
        <f t="shared" si="32"/>
        <v>#REF!</v>
      </c>
      <c r="Q128" s="106" t="e">
        <f t="shared" si="33"/>
        <v>#REF!</v>
      </c>
      <c r="R128" s="105" t="e">
        <f t="shared" si="33"/>
        <v>#REF!</v>
      </c>
      <c r="S128" s="105" t="e">
        <f t="shared" si="34"/>
        <v>#REF!</v>
      </c>
      <c r="T128" s="105"/>
      <c r="U128" s="105" t="e">
        <f t="shared" si="35"/>
        <v>#REF!</v>
      </c>
      <c r="V128" s="105" t="e">
        <f t="shared" si="36"/>
        <v>#REF!</v>
      </c>
      <c r="W128" s="105" t="e">
        <f t="shared" si="37"/>
        <v>#REF!</v>
      </c>
      <c r="X128" s="106" t="e">
        <f t="shared" si="38"/>
        <v>#REF!</v>
      </c>
      <c r="Y128" s="106" t="e">
        <f t="shared" si="39"/>
        <v>#REF!</v>
      </c>
      <c r="Z128" s="105" t="e">
        <f t="shared" si="40"/>
        <v>#REF!</v>
      </c>
      <c r="AA128" s="105" t="e">
        <f t="shared" si="44"/>
        <v>#REF!</v>
      </c>
      <c r="AB128" s="105"/>
      <c r="AC128" s="107" t="str">
        <f t="shared" si="41"/>
        <v>BERTAHAP</v>
      </c>
      <c r="AD128" s="108">
        <f t="shared" si="42"/>
        <v>0</v>
      </c>
      <c r="AE128" s="109">
        <v>2</v>
      </c>
      <c r="AF128" s="110"/>
      <c r="AG128" s="105" t="e">
        <f>IF(AF128&gt;#REF!,"LB","KR")</f>
        <v>#REF!</v>
      </c>
      <c r="AH128" s="110">
        <v>2364789000</v>
      </c>
      <c r="AI128" s="110">
        <v>2665495000</v>
      </c>
      <c r="AJ128" s="110">
        <v>2829897000</v>
      </c>
      <c r="AK128" s="111">
        <v>3004439000</v>
      </c>
      <c r="AL128" s="111">
        <v>2829897000</v>
      </c>
      <c r="AM128" s="110">
        <v>3004439000</v>
      </c>
      <c r="AN128" s="110" t="e">
        <f t="shared" si="24"/>
        <v>#REF!</v>
      </c>
    </row>
    <row r="129" spans="1:40">
      <c r="A129" s="3">
        <f t="shared" si="43"/>
        <v>90</v>
      </c>
      <c r="B129" s="96">
        <v>6</v>
      </c>
      <c r="C129" s="97" t="s">
        <v>154</v>
      </c>
      <c r="D129" s="96">
        <v>17</v>
      </c>
      <c r="E129" s="99"/>
      <c r="F129" s="100" t="s">
        <v>67</v>
      </c>
      <c r="G129" s="101">
        <f t="shared" si="25"/>
        <v>85</v>
      </c>
      <c r="H129" s="101">
        <f t="shared" si="26"/>
        <v>74</v>
      </c>
      <c r="I129" s="102">
        <f t="shared" si="27"/>
        <v>26438045</v>
      </c>
      <c r="J129" s="102" t="e">
        <f>SUMIF($AN$4:$AN$22,D129,#REF!)</f>
        <v>#REF!</v>
      </c>
      <c r="K129" s="103" t="e">
        <f t="shared" si="28"/>
        <v>#REF!</v>
      </c>
      <c r="L129" s="239" t="e">
        <f>SUMIF($AN$4:$AN$22,D129,#REF!)</f>
        <v>#REF!</v>
      </c>
      <c r="M129" s="105" t="e">
        <f t="shared" si="29"/>
        <v>#REF!</v>
      </c>
      <c r="N129" s="105" t="e">
        <f t="shared" si="30"/>
        <v>#REF!</v>
      </c>
      <c r="O129" s="105" t="e">
        <f t="shared" si="31"/>
        <v>#REF!</v>
      </c>
      <c r="P129" s="105" t="e">
        <f t="shared" si="32"/>
        <v>#REF!</v>
      </c>
      <c r="Q129" s="106" t="e">
        <f t="shared" si="33"/>
        <v>#REF!</v>
      </c>
      <c r="R129" s="105" t="e">
        <f t="shared" si="33"/>
        <v>#REF!</v>
      </c>
      <c r="S129" s="105" t="e">
        <f t="shared" si="34"/>
        <v>#REF!</v>
      </c>
      <c r="T129" s="105"/>
      <c r="U129" s="105" t="e">
        <f t="shared" si="35"/>
        <v>#REF!</v>
      </c>
      <c r="V129" s="105" t="e">
        <f t="shared" si="36"/>
        <v>#REF!</v>
      </c>
      <c r="W129" s="105" t="e">
        <f t="shared" si="37"/>
        <v>#REF!</v>
      </c>
      <c r="X129" s="106" t="e">
        <f t="shared" si="38"/>
        <v>#REF!</v>
      </c>
      <c r="Y129" s="106" t="e">
        <f t="shared" si="39"/>
        <v>#REF!</v>
      </c>
      <c r="Z129" s="105" t="e">
        <f t="shared" si="40"/>
        <v>#REF!</v>
      </c>
      <c r="AA129" s="105" t="e">
        <f t="shared" si="44"/>
        <v>#REF!</v>
      </c>
      <c r="AB129" s="105"/>
      <c r="AC129" s="107" t="str">
        <f t="shared" si="41"/>
        <v>BERTAHAP</v>
      </c>
      <c r="AD129" s="108">
        <f t="shared" si="42"/>
        <v>0</v>
      </c>
      <c r="AE129" s="109">
        <v>2</v>
      </c>
      <c r="AF129" s="110"/>
      <c r="AG129" s="105" t="e">
        <f>IF(AF129&gt;#REF!,"LB","KR")</f>
        <v>#REF!</v>
      </c>
      <c r="AH129" s="110">
        <v>1944382000</v>
      </c>
      <c r="AI129" s="110">
        <v>2191629000</v>
      </c>
      <c r="AJ129" s="110">
        <v>2326804000</v>
      </c>
      <c r="AK129" s="111">
        <v>2470317000</v>
      </c>
      <c r="AL129" s="111">
        <v>2326804000</v>
      </c>
      <c r="AM129" s="110">
        <v>2470317000</v>
      </c>
      <c r="AN129" s="110" t="e">
        <f t="shared" si="24"/>
        <v>#REF!</v>
      </c>
    </row>
    <row r="130" spans="1:40">
      <c r="A130" s="3">
        <f t="shared" si="43"/>
        <v>91</v>
      </c>
      <c r="B130" s="96">
        <v>7</v>
      </c>
      <c r="C130" s="97" t="s">
        <v>154</v>
      </c>
      <c r="D130" s="96">
        <v>19</v>
      </c>
      <c r="E130" s="99"/>
      <c r="F130" s="100" t="s">
        <v>78</v>
      </c>
      <c r="G130" s="101">
        <f t="shared" si="25"/>
        <v>138</v>
      </c>
      <c r="H130" s="101">
        <f t="shared" si="26"/>
        <v>120</v>
      </c>
      <c r="I130" s="102">
        <f t="shared" si="27"/>
        <v>26438045</v>
      </c>
      <c r="J130" s="102" t="e">
        <f>SUMIF($AN$4:$AN$22,D130,#REF!)</f>
        <v>#REF!</v>
      </c>
      <c r="K130" s="103" t="e">
        <f t="shared" si="28"/>
        <v>#REF!</v>
      </c>
      <c r="L130" s="239" t="e">
        <f>SUMIF($AN$4:$AN$22,D130,#REF!)</f>
        <v>#REF!</v>
      </c>
      <c r="M130" s="105" t="e">
        <f t="shared" si="29"/>
        <v>#REF!</v>
      </c>
      <c r="N130" s="105" t="e">
        <f t="shared" si="30"/>
        <v>#REF!</v>
      </c>
      <c r="O130" s="105" t="e">
        <f t="shared" si="31"/>
        <v>#REF!</v>
      </c>
      <c r="P130" s="105" t="e">
        <f t="shared" si="32"/>
        <v>#REF!</v>
      </c>
      <c r="Q130" s="106" t="e">
        <f t="shared" si="33"/>
        <v>#REF!</v>
      </c>
      <c r="R130" s="105" t="e">
        <f t="shared" si="33"/>
        <v>#REF!</v>
      </c>
      <c r="S130" s="105" t="e">
        <f t="shared" si="34"/>
        <v>#REF!</v>
      </c>
      <c r="T130" s="105"/>
      <c r="U130" s="105" t="e">
        <f t="shared" si="35"/>
        <v>#REF!</v>
      </c>
      <c r="V130" s="105" t="e">
        <f t="shared" si="36"/>
        <v>#REF!</v>
      </c>
      <c r="W130" s="105" t="e">
        <f t="shared" si="37"/>
        <v>#REF!</v>
      </c>
      <c r="X130" s="106" t="e">
        <f t="shared" si="38"/>
        <v>#REF!</v>
      </c>
      <c r="Y130" s="106" t="e">
        <f t="shared" si="39"/>
        <v>#REF!</v>
      </c>
      <c r="Z130" s="105" t="e">
        <f t="shared" si="40"/>
        <v>#REF!</v>
      </c>
      <c r="AA130" s="105" t="e">
        <f t="shared" si="44"/>
        <v>#REF!</v>
      </c>
      <c r="AB130" s="105"/>
      <c r="AC130" s="107" t="str">
        <f t="shared" si="41"/>
        <v>BERTAHAP</v>
      </c>
      <c r="AD130" s="108">
        <f t="shared" si="42"/>
        <v>0</v>
      </c>
      <c r="AE130" s="109">
        <v>2</v>
      </c>
      <c r="AF130" s="110"/>
      <c r="AG130" s="105" t="e">
        <f>IF(AF130&gt;#REF!,"LB","KR")</f>
        <v>#REF!</v>
      </c>
      <c r="AH130" s="110">
        <v>3153052000</v>
      </c>
      <c r="AI130" s="110">
        <v>3553993000</v>
      </c>
      <c r="AJ130" s="110">
        <v>3773196000</v>
      </c>
      <c r="AK130" s="111">
        <v>4005918000</v>
      </c>
      <c r="AL130" s="111">
        <v>3773196000</v>
      </c>
      <c r="AM130" s="110">
        <v>4005918000</v>
      </c>
      <c r="AN130" s="110" t="e">
        <f t="shared" si="24"/>
        <v>#REF!</v>
      </c>
    </row>
    <row r="131" spans="1:40">
      <c r="A131" s="3">
        <f t="shared" si="43"/>
        <v>92</v>
      </c>
      <c r="B131" s="96">
        <v>8</v>
      </c>
      <c r="C131" s="97" t="s">
        <v>154</v>
      </c>
      <c r="D131" s="96">
        <v>21</v>
      </c>
      <c r="E131" s="99"/>
      <c r="F131" s="100" t="s">
        <v>84</v>
      </c>
      <c r="G131" s="101">
        <f t="shared" si="25"/>
        <v>132</v>
      </c>
      <c r="H131" s="101">
        <f t="shared" si="26"/>
        <v>112</v>
      </c>
      <c r="I131" s="102">
        <f t="shared" si="27"/>
        <v>26438045</v>
      </c>
      <c r="J131" s="102" t="e">
        <f>SUMIF($AN$4:$AN$22,D131,#REF!)</f>
        <v>#REF!</v>
      </c>
      <c r="K131" s="103" t="e">
        <f t="shared" si="28"/>
        <v>#REF!</v>
      </c>
      <c r="L131" s="239" t="e">
        <f>SUMIF($AN$4:$AN$22,D131,#REF!)</f>
        <v>#REF!</v>
      </c>
      <c r="M131" s="105" t="e">
        <f t="shared" si="29"/>
        <v>#REF!</v>
      </c>
      <c r="N131" s="105" t="e">
        <f t="shared" si="30"/>
        <v>#REF!</v>
      </c>
      <c r="O131" s="105" t="e">
        <f t="shared" si="31"/>
        <v>#REF!</v>
      </c>
      <c r="P131" s="105" t="e">
        <f t="shared" si="32"/>
        <v>#REF!</v>
      </c>
      <c r="Q131" s="106" t="e">
        <f t="shared" si="33"/>
        <v>#REF!</v>
      </c>
      <c r="R131" s="105" t="e">
        <f t="shared" si="33"/>
        <v>#REF!</v>
      </c>
      <c r="S131" s="105" t="e">
        <f t="shared" si="34"/>
        <v>#REF!</v>
      </c>
      <c r="T131" s="105"/>
      <c r="U131" s="105" t="e">
        <f t="shared" si="35"/>
        <v>#REF!</v>
      </c>
      <c r="V131" s="105" t="e">
        <f t="shared" si="36"/>
        <v>#REF!</v>
      </c>
      <c r="W131" s="105" t="e">
        <f t="shared" si="37"/>
        <v>#REF!</v>
      </c>
      <c r="X131" s="106" t="e">
        <f t="shared" si="38"/>
        <v>#REF!</v>
      </c>
      <c r="Y131" s="106" t="e">
        <f t="shared" si="39"/>
        <v>#REF!</v>
      </c>
      <c r="Z131" s="105" t="e">
        <f t="shared" si="40"/>
        <v>#REF!</v>
      </c>
      <c r="AA131" s="105" t="e">
        <f t="shared" si="44"/>
        <v>#REF!</v>
      </c>
      <c r="AB131" s="105"/>
      <c r="AC131" s="107" t="str">
        <f t="shared" si="41"/>
        <v>BERTAHAP</v>
      </c>
      <c r="AD131" s="108">
        <f t="shared" si="42"/>
        <v>0</v>
      </c>
      <c r="AE131" s="109">
        <v>2</v>
      </c>
      <c r="AF131" s="110"/>
      <c r="AG131" s="105" t="e">
        <f>IF(AF131&gt;#REF!,"LB","KR")</f>
        <v>#REF!</v>
      </c>
      <c r="AH131" s="110">
        <v>3053900000</v>
      </c>
      <c r="AI131" s="110">
        <v>3442233000</v>
      </c>
      <c r="AJ131" s="110">
        <v>3654542000</v>
      </c>
      <c r="AK131" s="111">
        <v>3879946000</v>
      </c>
      <c r="AL131" s="111">
        <v>3654542000</v>
      </c>
      <c r="AM131" s="110">
        <v>3879946000</v>
      </c>
      <c r="AN131" s="110" t="e">
        <f t="shared" si="24"/>
        <v>#REF!</v>
      </c>
    </row>
    <row r="132" spans="1:40">
      <c r="A132" s="3">
        <f t="shared" si="43"/>
        <v>93</v>
      </c>
      <c r="B132" s="96">
        <v>1</v>
      </c>
      <c r="C132" s="97" t="s">
        <v>155</v>
      </c>
      <c r="D132" s="98" t="s">
        <v>19</v>
      </c>
      <c r="E132" s="99"/>
      <c r="F132" s="100" t="s">
        <v>72</v>
      </c>
      <c r="G132" s="101">
        <f t="shared" si="25"/>
        <v>175</v>
      </c>
      <c r="H132" s="101">
        <f t="shared" si="26"/>
        <v>156</v>
      </c>
      <c r="I132" s="102">
        <f t="shared" si="27"/>
        <v>26438045</v>
      </c>
      <c r="J132" s="102" t="e">
        <f>SUMIF($AN$4:$AN$22,D132,#REF!)</f>
        <v>#REF!</v>
      </c>
      <c r="K132" s="103" t="e">
        <f t="shared" si="28"/>
        <v>#REF!</v>
      </c>
      <c r="L132" s="104" t="e">
        <f>SUMIF($AN$4:$AN$22,D132,#REF!)</f>
        <v>#REF!</v>
      </c>
      <c r="M132" s="105" t="e">
        <f t="shared" si="29"/>
        <v>#REF!</v>
      </c>
      <c r="N132" s="105" t="e">
        <f t="shared" si="30"/>
        <v>#REF!</v>
      </c>
      <c r="O132" s="105" t="e">
        <f t="shared" si="31"/>
        <v>#REF!</v>
      </c>
      <c r="P132" s="105" t="e">
        <f t="shared" si="32"/>
        <v>#REF!</v>
      </c>
      <c r="Q132" s="106" t="e">
        <f t="shared" si="33"/>
        <v>#REF!</v>
      </c>
      <c r="R132" s="105" t="e">
        <f t="shared" si="33"/>
        <v>#REF!</v>
      </c>
      <c r="S132" s="105" t="e">
        <f t="shared" si="34"/>
        <v>#REF!</v>
      </c>
      <c r="T132" s="105"/>
      <c r="U132" s="105" t="e">
        <f t="shared" si="35"/>
        <v>#REF!</v>
      </c>
      <c r="V132" s="105" t="e">
        <f t="shared" si="36"/>
        <v>#REF!</v>
      </c>
      <c r="W132" s="105" t="e">
        <f t="shared" si="37"/>
        <v>#REF!</v>
      </c>
      <c r="X132" s="106" t="e">
        <f t="shared" si="38"/>
        <v>#REF!</v>
      </c>
      <c r="Y132" s="106" t="e">
        <f t="shared" si="39"/>
        <v>#REF!</v>
      </c>
      <c r="Z132" s="105" t="e">
        <f t="shared" si="40"/>
        <v>#REF!</v>
      </c>
      <c r="AA132" s="105" t="e">
        <f t="shared" si="44"/>
        <v>#REF!</v>
      </c>
      <c r="AB132" s="105"/>
      <c r="AC132" s="107" t="str">
        <f t="shared" si="41"/>
        <v>BERTAHAP</v>
      </c>
      <c r="AD132" s="108">
        <f t="shared" si="42"/>
        <v>0</v>
      </c>
      <c r="AE132" s="109">
        <v>2</v>
      </c>
      <c r="AF132" s="110"/>
      <c r="AG132" s="105" t="e">
        <f>IF(AF132&gt;#REF!,"LB","KR")</f>
        <v>#REF!</v>
      </c>
      <c r="AH132" s="110">
        <v>4135362000</v>
      </c>
      <c r="AI132" s="110">
        <v>4661214000</v>
      </c>
      <c r="AJ132" s="110">
        <v>4948708000</v>
      </c>
      <c r="AK132" s="111">
        <v>5253933000</v>
      </c>
      <c r="AL132" s="111">
        <v>4948708000</v>
      </c>
      <c r="AM132" s="110">
        <v>5253933000</v>
      </c>
      <c r="AN132" s="110" t="e">
        <f t="shared" si="24"/>
        <v>#REF!</v>
      </c>
    </row>
    <row r="133" spans="1:40">
      <c r="A133" s="3">
        <f t="shared" si="43"/>
        <v>94</v>
      </c>
      <c r="B133" s="96">
        <v>2</v>
      </c>
      <c r="C133" s="97" t="s">
        <v>155</v>
      </c>
      <c r="D133" s="98" t="s">
        <v>29</v>
      </c>
      <c r="E133" s="99"/>
      <c r="F133" s="100" t="s">
        <v>74</v>
      </c>
      <c r="G133" s="101">
        <f t="shared" si="25"/>
        <v>85</v>
      </c>
      <c r="H133" s="101">
        <f t="shared" si="26"/>
        <v>74</v>
      </c>
      <c r="I133" s="102">
        <f t="shared" si="27"/>
        <v>26438045</v>
      </c>
      <c r="J133" s="102" t="e">
        <f>SUMIF($AN$4:$AN$22,D133,#REF!)</f>
        <v>#REF!</v>
      </c>
      <c r="K133" s="103" t="e">
        <f t="shared" si="28"/>
        <v>#REF!</v>
      </c>
      <c r="L133" s="104" t="e">
        <f>SUMIF($AN$4:$AN$22,D133,#REF!)</f>
        <v>#REF!</v>
      </c>
      <c r="M133" s="105" t="e">
        <f t="shared" si="29"/>
        <v>#REF!</v>
      </c>
      <c r="N133" s="105" t="e">
        <f t="shared" si="30"/>
        <v>#REF!</v>
      </c>
      <c r="O133" s="105" t="e">
        <f t="shared" si="31"/>
        <v>#REF!</v>
      </c>
      <c r="P133" s="105" t="e">
        <f t="shared" si="32"/>
        <v>#REF!</v>
      </c>
      <c r="Q133" s="106" t="e">
        <f t="shared" si="33"/>
        <v>#REF!</v>
      </c>
      <c r="R133" s="105" t="e">
        <f t="shared" si="33"/>
        <v>#REF!</v>
      </c>
      <c r="S133" s="105" t="e">
        <f t="shared" si="34"/>
        <v>#REF!</v>
      </c>
      <c r="T133" s="105"/>
      <c r="U133" s="105" t="e">
        <f t="shared" si="35"/>
        <v>#REF!</v>
      </c>
      <c r="V133" s="105" t="e">
        <f t="shared" si="36"/>
        <v>#REF!</v>
      </c>
      <c r="W133" s="105" t="e">
        <f t="shared" si="37"/>
        <v>#REF!</v>
      </c>
      <c r="X133" s="106" t="e">
        <f t="shared" si="38"/>
        <v>#REF!</v>
      </c>
      <c r="Y133" s="106" t="e">
        <f t="shared" si="39"/>
        <v>#REF!</v>
      </c>
      <c r="Z133" s="105" t="e">
        <f t="shared" si="40"/>
        <v>#REF!</v>
      </c>
      <c r="AA133" s="105" t="e">
        <f t="shared" si="44"/>
        <v>#REF!</v>
      </c>
      <c r="AB133" s="105"/>
      <c r="AC133" s="107" t="str">
        <f t="shared" si="41"/>
        <v>BERTAHAP</v>
      </c>
      <c r="AD133" s="108">
        <f t="shared" si="42"/>
        <v>0</v>
      </c>
      <c r="AE133" s="109">
        <v>2</v>
      </c>
      <c r="AF133" s="110"/>
      <c r="AG133" s="105" t="e">
        <f>IF(AF133&gt;#REF!,"LB","KR")</f>
        <v>#REF!</v>
      </c>
      <c r="AH133" s="110">
        <v>1925320000</v>
      </c>
      <c r="AI133" s="110">
        <v>2170143000</v>
      </c>
      <c r="AJ133" s="110">
        <v>2303993000</v>
      </c>
      <c r="AK133" s="111">
        <v>2446098000</v>
      </c>
      <c r="AL133" s="111">
        <v>2303993000</v>
      </c>
      <c r="AM133" s="110">
        <v>2446098000</v>
      </c>
      <c r="AN133" s="110" t="e">
        <f t="shared" si="24"/>
        <v>#REF!</v>
      </c>
    </row>
    <row r="134" spans="1:40">
      <c r="A134" s="3">
        <f t="shared" si="43"/>
        <v>95</v>
      </c>
      <c r="B134" s="96">
        <v>3</v>
      </c>
      <c r="C134" s="97" t="s">
        <v>155</v>
      </c>
      <c r="D134" s="98" t="s">
        <v>44</v>
      </c>
      <c r="E134" s="99"/>
      <c r="F134" s="100" t="s">
        <v>60</v>
      </c>
      <c r="G134" s="101">
        <f t="shared" si="25"/>
        <v>101</v>
      </c>
      <c r="H134" s="101">
        <f t="shared" si="26"/>
        <v>90</v>
      </c>
      <c r="I134" s="102">
        <f t="shared" si="27"/>
        <v>26438045</v>
      </c>
      <c r="J134" s="102" t="e">
        <f>SUMIF($AN$4:$AN$22,D134,#REF!)</f>
        <v>#REF!</v>
      </c>
      <c r="K134" s="103" t="e">
        <f t="shared" si="28"/>
        <v>#REF!</v>
      </c>
      <c r="L134" s="104" t="e">
        <f>SUMIF($AN$4:$AN$22,D134,#REF!)</f>
        <v>#REF!</v>
      </c>
      <c r="M134" s="105" t="e">
        <f t="shared" si="29"/>
        <v>#REF!</v>
      </c>
      <c r="N134" s="105" t="e">
        <f t="shared" si="30"/>
        <v>#REF!</v>
      </c>
      <c r="O134" s="105" t="e">
        <f t="shared" si="31"/>
        <v>#REF!</v>
      </c>
      <c r="P134" s="105" t="e">
        <f t="shared" si="32"/>
        <v>#REF!</v>
      </c>
      <c r="Q134" s="106" t="e">
        <f t="shared" si="33"/>
        <v>#REF!</v>
      </c>
      <c r="R134" s="105" t="e">
        <f t="shared" si="33"/>
        <v>#REF!</v>
      </c>
      <c r="S134" s="105" t="e">
        <f t="shared" si="34"/>
        <v>#REF!</v>
      </c>
      <c r="T134" s="105"/>
      <c r="U134" s="105" t="e">
        <f t="shared" si="35"/>
        <v>#REF!</v>
      </c>
      <c r="V134" s="105" t="e">
        <f t="shared" si="36"/>
        <v>#REF!</v>
      </c>
      <c r="W134" s="105" t="e">
        <f t="shared" si="37"/>
        <v>#REF!</v>
      </c>
      <c r="X134" s="106" t="e">
        <f t="shared" si="38"/>
        <v>#REF!</v>
      </c>
      <c r="Y134" s="106" t="e">
        <f t="shared" si="39"/>
        <v>#REF!</v>
      </c>
      <c r="Z134" s="105" t="e">
        <f t="shared" si="40"/>
        <v>#REF!</v>
      </c>
      <c r="AA134" s="105" t="e">
        <f t="shared" si="44"/>
        <v>#REF!</v>
      </c>
      <c r="AB134" s="105"/>
      <c r="AC134" s="107" t="str">
        <f t="shared" si="41"/>
        <v>BERTAHAP</v>
      </c>
      <c r="AD134" s="108">
        <f t="shared" si="42"/>
        <v>0</v>
      </c>
      <c r="AE134" s="109">
        <v>2</v>
      </c>
      <c r="AF134" s="110"/>
      <c r="AG134" s="105" t="e">
        <f>IF(AF134&gt;#REF!,"LB","KR")</f>
        <v>#REF!</v>
      </c>
      <c r="AH134" s="110">
        <v>2341605000</v>
      </c>
      <c r="AI134" s="110">
        <v>2639363000</v>
      </c>
      <c r="AJ134" s="110">
        <v>2802153000</v>
      </c>
      <c r="AK134" s="111">
        <v>2974984000</v>
      </c>
      <c r="AL134" s="111">
        <v>2802153000</v>
      </c>
      <c r="AM134" s="110">
        <v>2974984000</v>
      </c>
      <c r="AN134" s="110" t="e">
        <f t="shared" si="24"/>
        <v>#REF!</v>
      </c>
    </row>
    <row r="135" spans="1:40">
      <c r="A135" s="3">
        <f t="shared" si="43"/>
        <v>96</v>
      </c>
      <c r="B135" s="96">
        <v>4</v>
      </c>
      <c r="C135" s="97" t="s">
        <v>155</v>
      </c>
      <c r="D135" s="96">
        <v>11</v>
      </c>
      <c r="E135" s="99"/>
      <c r="F135" s="100" t="s">
        <v>62</v>
      </c>
      <c r="G135" s="101">
        <f t="shared" si="25"/>
        <v>101</v>
      </c>
      <c r="H135" s="101">
        <f t="shared" si="26"/>
        <v>90</v>
      </c>
      <c r="I135" s="102">
        <f t="shared" si="27"/>
        <v>26438045</v>
      </c>
      <c r="J135" s="102" t="e">
        <f>SUMIF($AN$4:$AN$22,D135,#REF!)</f>
        <v>#REF!</v>
      </c>
      <c r="K135" s="103" t="e">
        <f t="shared" si="28"/>
        <v>#REF!</v>
      </c>
      <c r="L135" s="104" t="e">
        <f>SUMIF($AN$4:$AN$22,D135,#REF!)</f>
        <v>#REF!</v>
      </c>
      <c r="M135" s="105" t="e">
        <f t="shared" si="29"/>
        <v>#REF!</v>
      </c>
      <c r="N135" s="105" t="e">
        <f t="shared" si="30"/>
        <v>#REF!</v>
      </c>
      <c r="O135" s="105" t="e">
        <f t="shared" si="31"/>
        <v>#REF!</v>
      </c>
      <c r="P135" s="105" t="e">
        <f t="shared" si="32"/>
        <v>#REF!</v>
      </c>
      <c r="Q135" s="106" t="e">
        <f t="shared" si="33"/>
        <v>#REF!</v>
      </c>
      <c r="R135" s="105" t="e">
        <f t="shared" si="33"/>
        <v>#REF!</v>
      </c>
      <c r="S135" s="105" t="e">
        <f t="shared" si="34"/>
        <v>#REF!</v>
      </c>
      <c r="T135" s="105"/>
      <c r="U135" s="105" t="e">
        <f t="shared" si="35"/>
        <v>#REF!</v>
      </c>
      <c r="V135" s="105" t="e">
        <f t="shared" si="36"/>
        <v>#REF!</v>
      </c>
      <c r="W135" s="105" t="e">
        <f t="shared" si="37"/>
        <v>#REF!</v>
      </c>
      <c r="X135" s="106" t="e">
        <f t="shared" si="38"/>
        <v>#REF!</v>
      </c>
      <c r="Y135" s="106" t="e">
        <f t="shared" si="39"/>
        <v>#REF!</v>
      </c>
      <c r="Z135" s="105" t="e">
        <f t="shared" si="40"/>
        <v>#REF!</v>
      </c>
      <c r="AA135" s="105" t="e">
        <f t="shared" si="44"/>
        <v>#REF!</v>
      </c>
      <c r="AB135" s="105"/>
      <c r="AC135" s="107" t="str">
        <f t="shared" si="41"/>
        <v>BERTAHAP</v>
      </c>
      <c r="AD135" s="108">
        <f t="shared" si="42"/>
        <v>0</v>
      </c>
      <c r="AE135" s="109">
        <v>2</v>
      </c>
      <c r="AF135" s="110"/>
      <c r="AG135" s="105" t="e">
        <f>IF(AF135&gt;#REF!,"LB","KR")</f>
        <v>#REF!</v>
      </c>
      <c r="AH135" s="110">
        <v>2341605000</v>
      </c>
      <c r="AI135" s="110">
        <v>2639363000</v>
      </c>
      <c r="AJ135" s="110">
        <v>2802153000</v>
      </c>
      <c r="AK135" s="111">
        <v>2974984000</v>
      </c>
      <c r="AL135" s="111">
        <v>2802153000</v>
      </c>
      <c r="AM135" s="110">
        <v>2974984000</v>
      </c>
      <c r="AN135" s="110" t="e">
        <f t="shared" si="24"/>
        <v>#REF!</v>
      </c>
    </row>
    <row r="136" spans="1:40">
      <c r="A136" s="3">
        <f t="shared" si="43"/>
        <v>97</v>
      </c>
      <c r="B136" s="96">
        <v>5</v>
      </c>
      <c r="C136" s="97" t="s">
        <v>155</v>
      </c>
      <c r="D136" s="96">
        <v>15</v>
      </c>
      <c r="E136" s="99"/>
      <c r="F136" s="100" t="s">
        <v>64</v>
      </c>
      <c r="G136" s="101">
        <f t="shared" si="25"/>
        <v>101</v>
      </c>
      <c r="H136" s="101">
        <f t="shared" si="26"/>
        <v>90</v>
      </c>
      <c r="I136" s="102">
        <f t="shared" si="27"/>
        <v>26438045</v>
      </c>
      <c r="J136" s="102" t="e">
        <f>SUMIF($AN$4:$AN$22,D136,#REF!)</f>
        <v>#REF!</v>
      </c>
      <c r="K136" s="103" t="e">
        <f t="shared" si="28"/>
        <v>#REF!</v>
      </c>
      <c r="L136" s="104" t="e">
        <f>SUMIF($AN$4:$AN$22,D136,#REF!)</f>
        <v>#REF!</v>
      </c>
      <c r="M136" s="105" t="e">
        <f t="shared" si="29"/>
        <v>#REF!</v>
      </c>
      <c r="N136" s="105" t="e">
        <f t="shared" si="30"/>
        <v>#REF!</v>
      </c>
      <c r="O136" s="105" t="e">
        <f t="shared" si="31"/>
        <v>#REF!</v>
      </c>
      <c r="P136" s="105" t="e">
        <f t="shared" si="32"/>
        <v>#REF!</v>
      </c>
      <c r="Q136" s="106" t="e">
        <f t="shared" si="33"/>
        <v>#REF!</v>
      </c>
      <c r="R136" s="105" t="e">
        <f t="shared" si="33"/>
        <v>#REF!</v>
      </c>
      <c r="S136" s="105" t="e">
        <f t="shared" si="34"/>
        <v>#REF!</v>
      </c>
      <c r="T136" s="105"/>
      <c r="U136" s="105" t="e">
        <f t="shared" si="35"/>
        <v>#REF!</v>
      </c>
      <c r="V136" s="105" t="e">
        <f t="shared" si="36"/>
        <v>#REF!</v>
      </c>
      <c r="W136" s="105" t="e">
        <f t="shared" si="37"/>
        <v>#REF!</v>
      </c>
      <c r="X136" s="106" t="e">
        <f t="shared" si="38"/>
        <v>#REF!</v>
      </c>
      <c r="Y136" s="106" t="e">
        <f t="shared" si="39"/>
        <v>#REF!</v>
      </c>
      <c r="Z136" s="105" t="e">
        <f t="shared" si="40"/>
        <v>#REF!</v>
      </c>
      <c r="AA136" s="105" t="e">
        <f t="shared" si="44"/>
        <v>#REF!</v>
      </c>
      <c r="AB136" s="105"/>
      <c r="AC136" s="107" t="str">
        <f t="shared" si="41"/>
        <v>BERTAHAP</v>
      </c>
      <c r="AD136" s="108">
        <f t="shared" si="42"/>
        <v>0</v>
      </c>
      <c r="AE136" s="109">
        <v>2</v>
      </c>
      <c r="AF136" s="110"/>
      <c r="AG136" s="105" t="e">
        <f>IF(AF136&gt;#REF!,"LB","KR")</f>
        <v>#REF!</v>
      </c>
      <c r="AH136" s="110">
        <v>2341605000</v>
      </c>
      <c r="AI136" s="110">
        <v>2639363000</v>
      </c>
      <c r="AJ136" s="110">
        <v>2802153000</v>
      </c>
      <c r="AK136" s="111">
        <v>2974984000</v>
      </c>
      <c r="AL136" s="111">
        <v>2802153000</v>
      </c>
      <c r="AM136" s="110">
        <v>2974984000</v>
      </c>
      <c r="AN136" s="110" t="e">
        <f t="shared" si="24"/>
        <v>#REF!</v>
      </c>
    </row>
    <row r="137" spans="1:40">
      <c r="A137" s="3">
        <f t="shared" si="43"/>
        <v>98</v>
      </c>
      <c r="B137" s="96">
        <v>6</v>
      </c>
      <c r="C137" s="97" t="s">
        <v>155</v>
      </c>
      <c r="D137" s="96">
        <v>17</v>
      </c>
      <c r="E137" s="99"/>
      <c r="F137" s="100" t="s">
        <v>67</v>
      </c>
      <c r="G137" s="101">
        <f t="shared" si="25"/>
        <v>85</v>
      </c>
      <c r="H137" s="101">
        <f t="shared" si="26"/>
        <v>74</v>
      </c>
      <c r="I137" s="102">
        <f t="shared" si="27"/>
        <v>26438045</v>
      </c>
      <c r="J137" s="102" t="e">
        <f>SUMIF($AN$4:$AN$22,D137,#REF!)</f>
        <v>#REF!</v>
      </c>
      <c r="K137" s="103" t="e">
        <f t="shared" si="28"/>
        <v>#REF!</v>
      </c>
      <c r="L137" s="104" t="e">
        <f>SUMIF($AN$4:$AN$22,D137,#REF!)</f>
        <v>#REF!</v>
      </c>
      <c r="M137" s="105" t="e">
        <f t="shared" si="29"/>
        <v>#REF!</v>
      </c>
      <c r="N137" s="105" t="e">
        <f t="shared" si="30"/>
        <v>#REF!</v>
      </c>
      <c r="O137" s="105" t="e">
        <f t="shared" si="31"/>
        <v>#REF!</v>
      </c>
      <c r="P137" s="105" t="e">
        <f t="shared" si="32"/>
        <v>#REF!</v>
      </c>
      <c r="Q137" s="106" t="e">
        <f t="shared" si="33"/>
        <v>#REF!</v>
      </c>
      <c r="R137" s="105" t="e">
        <f t="shared" si="33"/>
        <v>#REF!</v>
      </c>
      <c r="S137" s="105" t="e">
        <f t="shared" si="34"/>
        <v>#REF!</v>
      </c>
      <c r="T137" s="105"/>
      <c r="U137" s="105" t="e">
        <f t="shared" si="35"/>
        <v>#REF!</v>
      </c>
      <c r="V137" s="105" t="e">
        <f t="shared" si="36"/>
        <v>#REF!</v>
      </c>
      <c r="W137" s="105" t="e">
        <f t="shared" si="37"/>
        <v>#REF!</v>
      </c>
      <c r="X137" s="106" t="e">
        <f t="shared" si="38"/>
        <v>#REF!</v>
      </c>
      <c r="Y137" s="106" t="e">
        <f t="shared" si="39"/>
        <v>#REF!</v>
      </c>
      <c r="Z137" s="105" t="e">
        <f t="shared" si="40"/>
        <v>#REF!</v>
      </c>
      <c r="AA137" s="105" t="e">
        <f t="shared" si="44"/>
        <v>#REF!</v>
      </c>
      <c r="AB137" s="105"/>
      <c r="AC137" s="107" t="str">
        <f t="shared" si="41"/>
        <v>BERTAHAP</v>
      </c>
      <c r="AD137" s="108">
        <f t="shared" si="42"/>
        <v>0</v>
      </c>
      <c r="AE137" s="109">
        <v>2</v>
      </c>
      <c r="AF137" s="110"/>
      <c r="AG137" s="105" t="e">
        <f>IF(AF137&gt;#REF!,"LB","KR")</f>
        <v>#REF!</v>
      </c>
      <c r="AH137" s="110">
        <v>1925320000</v>
      </c>
      <c r="AI137" s="110">
        <v>2170143000</v>
      </c>
      <c r="AJ137" s="110">
        <v>2303993000</v>
      </c>
      <c r="AK137" s="111">
        <v>2446098000</v>
      </c>
      <c r="AL137" s="111">
        <v>2303993000</v>
      </c>
      <c r="AM137" s="110">
        <v>2446098000</v>
      </c>
      <c r="AN137" s="110" t="e">
        <f t="shared" si="24"/>
        <v>#REF!</v>
      </c>
    </row>
    <row r="138" spans="1:40">
      <c r="A138" s="3">
        <f t="shared" si="43"/>
        <v>99</v>
      </c>
      <c r="B138" s="96">
        <v>7</v>
      </c>
      <c r="C138" s="97" t="s">
        <v>155</v>
      </c>
      <c r="D138" s="96">
        <v>19</v>
      </c>
      <c r="E138" s="99"/>
      <c r="F138" s="100" t="s">
        <v>78</v>
      </c>
      <c r="G138" s="101">
        <f t="shared" si="25"/>
        <v>138</v>
      </c>
      <c r="H138" s="101">
        <f t="shared" si="26"/>
        <v>120</v>
      </c>
      <c r="I138" s="102">
        <f t="shared" si="27"/>
        <v>26438045</v>
      </c>
      <c r="J138" s="102" t="e">
        <f>SUMIF($AN$4:$AN$22,D138,#REF!)</f>
        <v>#REF!</v>
      </c>
      <c r="K138" s="103" t="e">
        <f t="shared" si="28"/>
        <v>#REF!</v>
      </c>
      <c r="L138" s="104" t="e">
        <f>SUMIF($AN$4:$AN$22,D138,#REF!)</f>
        <v>#REF!</v>
      </c>
      <c r="M138" s="105" t="e">
        <f t="shared" si="29"/>
        <v>#REF!</v>
      </c>
      <c r="N138" s="105" t="e">
        <f t="shared" si="30"/>
        <v>#REF!</v>
      </c>
      <c r="O138" s="105" t="e">
        <f t="shared" si="31"/>
        <v>#REF!</v>
      </c>
      <c r="P138" s="105" t="e">
        <f t="shared" si="32"/>
        <v>#REF!</v>
      </c>
      <c r="Q138" s="106" t="e">
        <f t="shared" si="33"/>
        <v>#REF!</v>
      </c>
      <c r="R138" s="105" t="e">
        <f t="shared" si="33"/>
        <v>#REF!</v>
      </c>
      <c r="S138" s="105" t="e">
        <f t="shared" si="34"/>
        <v>#REF!</v>
      </c>
      <c r="T138" s="105"/>
      <c r="U138" s="105" t="e">
        <f t="shared" si="35"/>
        <v>#REF!</v>
      </c>
      <c r="V138" s="105" t="e">
        <f t="shared" si="36"/>
        <v>#REF!</v>
      </c>
      <c r="W138" s="105" t="e">
        <f t="shared" si="37"/>
        <v>#REF!</v>
      </c>
      <c r="X138" s="106" t="e">
        <f t="shared" si="38"/>
        <v>#REF!</v>
      </c>
      <c r="Y138" s="106" t="e">
        <f t="shared" si="39"/>
        <v>#REF!</v>
      </c>
      <c r="Z138" s="105" t="e">
        <f t="shared" si="40"/>
        <v>#REF!</v>
      </c>
      <c r="AA138" s="105" t="e">
        <f t="shared" si="44"/>
        <v>#REF!</v>
      </c>
      <c r="AB138" s="105"/>
      <c r="AC138" s="107" t="str">
        <f t="shared" si="41"/>
        <v>BERTAHAP</v>
      </c>
      <c r="AD138" s="108">
        <f t="shared" si="42"/>
        <v>0</v>
      </c>
      <c r="AE138" s="109">
        <v>2</v>
      </c>
      <c r="AF138" s="110"/>
      <c r="AG138" s="105" t="e">
        <f>IF(AF138&gt;#REF!,"LB","KR")</f>
        <v>#REF!</v>
      </c>
      <c r="AH138" s="110">
        <v>3122140000</v>
      </c>
      <c r="AI138" s="110">
        <v>3519150000</v>
      </c>
      <c r="AJ138" s="110">
        <v>3736204000</v>
      </c>
      <c r="AK138" s="111">
        <v>3966645000</v>
      </c>
      <c r="AL138" s="111">
        <v>3736204000</v>
      </c>
      <c r="AM138" s="110">
        <v>3966645000</v>
      </c>
      <c r="AN138" s="110" t="e">
        <f t="shared" si="24"/>
        <v>#REF!</v>
      </c>
    </row>
    <row r="139" spans="1:40">
      <c r="A139" s="3">
        <f t="shared" si="43"/>
        <v>100</v>
      </c>
      <c r="B139" s="96">
        <v>8</v>
      </c>
      <c r="C139" s="97" t="s">
        <v>155</v>
      </c>
      <c r="D139" s="96">
        <v>21</v>
      </c>
      <c r="E139" s="99"/>
      <c r="F139" s="100" t="s">
        <v>84</v>
      </c>
      <c r="G139" s="101">
        <f t="shared" si="25"/>
        <v>132</v>
      </c>
      <c r="H139" s="101">
        <f t="shared" si="26"/>
        <v>112</v>
      </c>
      <c r="I139" s="102">
        <f t="shared" si="27"/>
        <v>26438045</v>
      </c>
      <c r="J139" s="102" t="e">
        <f>SUMIF($AN$4:$AN$22,D139,#REF!)</f>
        <v>#REF!</v>
      </c>
      <c r="K139" s="103" t="e">
        <f t="shared" si="28"/>
        <v>#REF!</v>
      </c>
      <c r="L139" s="104" t="e">
        <f>SUMIF($AN$4:$AN$22,D139,#REF!)</f>
        <v>#REF!</v>
      </c>
      <c r="M139" s="105" t="e">
        <f t="shared" si="29"/>
        <v>#REF!</v>
      </c>
      <c r="N139" s="105" t="e">
        <f t="shared" si="30"/>
        <v>#REF!</v>
      </c>
      <c r="O139" s="105" t="e">
        <f t="shared" si="31"/>
        <v>#REF!</v>
      </c>
      <c r="P139" s="105" t="e">
        <f t="shared" si="32"/>
        <v>#REF!</v>
      </c>
      <c r="Q139" s="106" t="e">
        <f t="shared" si="33"/>
        <v>#REF!</v>
      </c>
      <c r="R139" s="105" t="e">
        <f t="shared" si="33"/>
        <v>#REF!</v>
      </c>
      <c r="S139" s="105" t="e">
        <f t="shared" si="34"/>
        <v>#REF!</v>
      </c>
      <c r="T139" s="105"/>
      <c r="U139" s="105" t="e">
        <f t="shared" si="35"/>
        <v>#REF!</v>
      </c>
      <c r="V139" s="105" t="e">
        <f t="shared" si="36"/>
        <v>#REF!</v>
      </c>
      <c r="W139" s="105" t="e">
        <f t="shared" si="37"/>
        <v>#REF!</v>
      </c>
      <c r="X139" s="106" t="e">
        <f t="shared" si="38"/>
        <v>#REF!</v>
      </c>
      <c r="Y139" s="106" t="e">
        <f t="shared" si="39"/>
        <v>#REF!</v>
      </c>
      <c r="Z139" s="105" t="e">
        <f t="shared" si="40"/>
        <v>#REF!</v>
      </c>
      <c r="AA139" s="105" t="e">
        <f t="shared" si="44"/>
        <v>#REF!</v>
      </c>
      <c r="AB139" s="105"/>
      <c r="AC139" s="107" t="str">
        <f t="shared" si="41"/>
        <v>BERTAHAP</v>
      </c>
      <c r="AD139" s="108">
        <f t="shared" si="42"/>
        <v>0</v>
      </c>
      <c r="AE139" s="109">
        <v>2</v>
      </c>
      <c r="AF139" s="110"/>
      <c r="AG139" s="105" t="e">
        <f>IF(AF139&gt;#REF!,"LB","KR")</f>
        <v>#REF!</v>
      </c>
      <c r="AH139" s="110">
        <v>3023959000</v>
      </c>
      <c r="AI139" s="110">
        <v>3408485000</v>
      </c>
      <c r="AJ139" s="110">
        <v>3618713000</v>
      </c>
      <c r="AK139" s="111">
        <v>3841907000</v>
      </c>
      <c r="AL139" s="111">
        <v>3618713000</v>
      </c>
      <c r="AM139" s="110">
        <v>3841907000</v>
      </c>
      <c r="AN139" s="110" t="e">
        <f t="shared" ref="AN139:AN202" si="45">ROUNDUP((AA139*(1+$J$5)),-3)</f>
        <v>#REF!</v>
      </c>
    </row>
    <row r="140" spans="1:40">
      <c r="A140" s="3">
        <f t="shared" si="43"/>
        <v>101</v>
      </c>
      <c r="B140" s="96">
        <v>1</v>
      </c>
      <c r="C140" s="97" t="s">
        <v>158</v>
      </c>
      <c r="D140" s="98" t="s">
        <v>19</v>
      </c>
      <c r="E140" s="99"/>
      <c r="F140" s="100" t="s">
        <v>72</v>
      </c>
      <c r="G140" s="101">
        <f t="shared" si="25"/>
        <v>175</v>
      </c>
      <c r="H140" s="101">
        <f t="shared" si="26"/>
        <v>156</v>
      </c>
      <c r="I140" s="102">
        <f t="shared" si="27"/>
        <v>26438045</v>
      </c>
      <c r="J140" s="102" t="e">
        <f>SUMIF($AN$4:$AN$22,D140,#REF!)</f>
        <v>#REF!</v>
      </c>
      <c r="K140" s="103" t="e">
        <f t="shared" si="28"/>
        <v>#REF!</v>
      </c>
      <c r="L140" s="104" t="e">
        <f>SUMIF($AN$4:$AN$22,D140,#REF!)</f>
        <v>#REF!</v>
      </c>
      <c r="M140" s="105" t="e">
        <f t="shared" si="29"/>
        <v>#REF!</v>
      </c>
      <c r="N140" s="105" t="e">
        <f t="shared" si="30"/>
        <v>#REF!</v>
      </c>
      <c r="O140" s="105" t="e">
        <f t="shared" si="31"/>
        <v>#REF!</v>
      </c>
      <c r="P140" s="105" t="e">
        <f t="shared" si="32"/>
        <v>#REF!</v>
      </c>
      <c r="Q140" s="106" t="e">
        <f t="shared" si="33"/>
        <v>#REF!</v>
      </c>
      <c r="R140" s="105" t="e">
        <f t="shared" si="33"/>
        <v>#REF!</v>
      </c>
      <c r="S140" s="105" t="e">
        <f t="shared" si="34"/>
        <v>#REF!</v>
      </c>
      <c r="T140" s="105"/>
      <c r="U140" s="105" t="e">
        <f t="shared" si="35"/>
        <v>#REF!</v>
      </c>
      <c r="V140" s="105" t="e">
        <f t="shared" si="36"/>
        <v>#REF!</v>
      </c>
      <c r="W140" s="105" t="e">
        <f t="shared" si="37"/>
        <v>#REF!</v>
      </c>
      <c r="X140" s="106" t="e">
        <f t="shared" si="38"/>
        <v>#REF!</v>
      </c>
      <c r="Y140" s="106" t="e">
        <f t="shared" si="39"/>
        <v>#REF!</v>
      </c>
      <c r="Z140" s="105" t="e">
        <f t="shared" si="40"/>
        <v>#REF!</v>
      </c>
      <c r="AA140" s="105" t="e">
        <f t="shared" si="44"/>
        <v>#REF!</v>
      </c>
      <c r="AB140" s="105"/>
      <c r="AC140" s="107" t="str">
        <f t="shared" si="41"/>
        <v>BERTAHAP</v>
      </c>
      <c r="AD140" s="108">
        <f t="shared" si="42"/>
        <v>0</v>
      </c>
      <c r="AE140" s="109">
        <v>2</v>
      </c>
      <c r="AF140" s="110"/>
      <c r="AG140" s="105" t="e">
        <f>IF(AF140&gt;#REF!,"LB","KR")</f>
        <v>#REF!</v>
      </c>
      <c r="AH140" s="110">
        <v>4135362000</v>
      </c>
      <c r="AI140" s="110">
        <v>4661214000</v>
      </c>
      <c r="AJ140" s="110">
        <v>4948708000</v>
      </c>
      <c r="AK140" s="111">
        <v>5253933000</v>
      </c>
      <c r="AL140" s="111">
        <v>4948708000</v>
      </c>
      <c r="AM140" s="110">
        <v>5253933000</v>
      </c>
      <c r="AN140" s="110" t="e">
        <f t="shared" si="45"/>
        <v>#REF!</v>
      </c>
    </row>
    <row r="141" spans="1:40">
      <c r="A141" s="3">
        <f t="shared" si="43"/>
        <v>102</v>
      </c>
      <c r="B141" s="96">
        <v>2</v>
      </c>
      <c r="C141" s="97" t="s">
        <v>158</v>
      </c>
      <c r="D141" s="98" t="s">
        <v>29</v>
      </c>
      <c r="E141" s="99"/>
      <c r="F141" s="100" t="s">
        <v>74</v>
      </c>
      <c r="G141" s="101">
        <f t="shared" si="25"/>
        <v>85</v>
      </c>
      <c r="H141" s="101">
        <f t="shared" si="26"/>
        <v>74</v>
      </c>
      <c r="I141" s="102">
        <f t="shared" si="27"/>
        <v>26438045</v>
      </c>
      <c r="J141" s="102" t="e">
        <f>SUMIF($AN$4:$AN$22,D141,#REF!)</f>
        <v>#REF!</v>
      </c>
      <c r="K141" s="103" t="e">
        <f t="shared" si="28"/>
        <v>#REF!</v>
      </c>
      <c r="L141" s="104" t="e">
        <f>SUMIF($AN$4:$AN$22,D141,#REF!)</f>
        <v>#REF!</v>
      </c>
      <c r="M141" s="105" t="e">
        <f t="shared" si="29"/>
        <v>#REF!</v>
      </c>
      <c r="N141" s="105" t="e">
        <f t="shared" si="30"/>
        <v>#REF!</v>
      </c>
      <c r="O141" s="105" t="e">
        <f t="shared" si="31"/>
        <v>#REF!</v>
      </c>
      <c r="P141" s="105" t="e">
        <f t="shared" si="32"/>
        <v>#REF!</v>
      </c>
      <c r="Q141" s="106" t="e">
        <f t="shared" si="33"/>
        <v>#REF!</v>
      </c>
      <c r="R141" s="105" t="e">
        <f t="shared" si="33"/>
        <v>#REF!</v>
      </c>
      <c r="S141" s="105" t="e">
        <f t="shared" si="34"/>
        <v>#REF!</v>
      </c>
      <c r="T141" s="105"/>
      <c r="U141" s="105" t="e">
        <f t="shared" si="35"/>
        <v>#REF!</v>
      </c>
      <c r="V141" s="105" t="e">
        <f t="shared" si="36"/>
        <v>#REF!</v>
      </c>
      <c r="W141" s="105" t="e">
        <f t="shared" si="37"/>
        <v>#REF!</v>
      </c>
      <c r="X141" s="106" t="e">
        <f t="shared" si="38"/>
        <v>#REF!</v>
      </c>
      <c r="Y141" s="106" t="e">
        <f t="shared" si="39"/>
        <v>#REF!</v>
      </c>
      <c r="Z141" s="105" t="e">
        <f t="shared" si="40"/>
        <v>#REF!</v>
      </c>
      <c r="AA141" s="105" t="e">
        <f t="shared" si="44"/>
        <v>#REF!</v>
      </c>
      <c r="AB141" s="105"/>
      <c r="AC141" s="107" t="str">
        <f t="shared" si="41"/>
        <v>BERTAHAP</v>
      </c>
      <c r="AD141" s="108">
        <f t="shared" si="42"/>
        <v>0</v>
      </c>
      <c r="AE141" s="109">
        <v>2</v>
      </c>
      <c r="AF141" s="110"/>
      <c r="AG141" s="105" t="e">
        <f>IF(AF141&gt;#REF!,"LB","KR")</f>
        <v>#REF!</v>
      </c>
      <c r="AH141" s="110">
        <v>1925320000</v>
      </c>
      <c r="AI141" s="110">
        <v>2170143000</v>
      </c>
      <c r="AJ141" s="110">
        <v>2303993000</v>
      </c>
      <c r="AK141" s="111">
        <v>2446098000</v>
      </c>
      <c r="AL141" s="111">
        <v>2303993000</v>
      </c>
      <c r="AM141" s="110">
        <v>2446098000</v>
      </c>
      <c r="AN141" s="110" t="e">
        <f t="shared" si="45"/>
        <v>#REF!</v>
      </c>
    </row>
    <row r="142" spans="1:40">
      <c r="A142" s="3">
        <f t="shared" si="43"/>
        <v>103</v>
      </c>
      <c r="B142" s="96">
        <v>3</v>
      </c>
      <c r="C142" s="97" t="s">
        <v>158</v>
      </c>
      <c r="D142" s="98" t="s">
        <v>44</v>
      </c>
      <c r="E142" s="99"/>
      <c r="F142" s="100" t="s">
        <v>60</v>
      </c>
      <c r="G142" s="101">
        <f t="shared" si="25"/>
        <v>101</v>
      </c>
      <c r="H142" s="101">
        <f t="shared" si="26"/>
        <v>90</v>
      </c>
      <c r="I142" s="102">
        <f t="shared" si="27"/>
        <v>26438045</v>
      </c>
      <c r="J142" s="102" t="e">
        <f>SUMIF($AN$4:$AN$22,D142,#REF!)</f>
        <v>#REF!</v>
      </c>
      <c r="K142" s="103" t="e">
        <f t="shared" si="28"/>
        <v>#REF!</v>
      </c>
      <c r="L142" s="104" t="e">
        <f>SUMIF($AN$4:$AN$22,D142,#REF!)</f>
        <v>#REF!</v>
      </c>
      <c r="M142" s="105" t="e">
        <f t="shared" si="29"/>
        <v>#REF!</v>
      </c>
      <c r="N142" s="105" t="e">
        <f t="shared" si="30"/>
        <v>#REF!</v>
      </c>
      <c r="O142" s="105" t="e">
        <f t="shared" si="31"/>
        <v>#REF!</v>
      </c>
      <c r="P142" s="105" t="e">
        <f t="shared" si="32"/>
        <v>#REF!</v>
      </c>
      <c r="Q142" s="106" t="e">
        <f t="shared" si="33"/>
        <v>#REF!</v>
      </c>
      <c r="R142" s="105" t="e">
        <f t="shared" si="33"/>
        <v>#REF!</v>
      </c>
      <c r="S142" s="105" t="e">
        <f t="shared" si="34"/>
        <v>#REF!</v>
      </c>
      <c r="T142" s="105"/>
      <c r="U142" s="105" t="e">
        <f t="shared" si="35"/>
        <v>#REF!</v>
      </c>
      <c r="V142" s="105" t="e">
        <f t="shared" si="36"/>
        <v>#REF!</v>
      </c>
      <c r="W142" s="105" t="e">
        <f t="shared" si="37"/>
        <v>#REF!</v>
      </c>
      <c r="X142" s="106" t="e">
        <f t="shared" si="38"/>
        <v>#REF!</v>
      </c>
      <c r="Y142" s="106" t="e">
        <f t="shared" si="39"/>
        <v>#REF!</v>
      </c>
      <c r="Z142" s="105" t="e">
        <f t="shared" si="40"/>
        <v>#REF!</v>
      </c>
      <c r="AA142" s="105" t="e">
        <f t="shared" si="44"/>
        <v>#REF!</v>
      </c>
      <c r="AB142" s="105"/>
      <c r="AC142" s="107" t="str">
        <f t="shared" si="41"/>
        <v>BERTAHAP</v>
      </c>
      <c r="AD142" s="108">
        <f t="shared" si="42"/>
        <v>0</v>
      </c>
      <c r="AE142" s="109">
        <v>2</v>
      </c>
      <c r="AF142" s="110"/>
      <c r="AG142" s="105" t="e">
        <f>IF(AF142&gt;#REF!,"LB","KR")</f>
        <v>#REF!</v>
      </c>
      <c r="AH142" s="110">
        <v>2341605000</v>
      </c>
      <c r="AI142" s="110">
        <v>2639363000</v>
      </c>
      <c r="AJ142" s="110">
        <v>2802153000</v>
      </c>
      <c r="AK142" s="111">
        <v>2974984000</v>
      </c>
      <c r="AL142" s="111">
        <v>2802153000</v>
      </c>
      <c r="AM142" s="110">
        <v>2974984000</v>
      </c>
      <c r="AN142" s="110" t="e">
        <f t="shared" si="45"/>
        <v>#REF!</v>
      </c>
    </row>
    <row r="143" spans="1:40">
      <c r="A143" s="3">
        <f t="shared" si="43"/>
        <v>104</v>
      </c>
      <c r="B143" s="96">
        <v>4</v>
      </c>
      <c r="C143" s="97" t="s">
        <v>158</v>
      </c>
      <c r="D143" s="96">
        <v>11</v>
      </c>
      <c r="E143" s="99"/>
      <c r="F143" s="100" t="s">
        <v>62</v>
      </c>
      <c r="G143" s="101">
        <f t="shared" si="25"/>
        <v>101</v>
      </c>
      <c r="H143" s="101">
        <f t="shared" si="26"/>
        <v>90</v>
      </c>
      <c r="I143" s="102">
        <f t="shared" si="27"/>
        <v>26438045</v>
      </c>
      <c r="J143" s="102" t="e">
        <f>SUMIF($AN$4:$AN$22,D143,#REF!)</f>
        <v>#REF!</v>
      </c>
      <c r="K143" s="103" t="e">
        <f t="shared" si="28"/>
        <v>#REF!</v>
      </c>
      <c r="L143" s="104" t="e">
        <f>SUMIF($AN$4:$AN$22,D143,#REF!)</f>
        <v>#REF!</v>
      </c>
      <c r="M143" s="105" t="e">
        <f t="shared" si="29"/>
        <v>#REF!</v>
      </c>
      <c r="N143" s="105" t="e">
        <f t="shared" si="30"/>
        <v>#REF!</v>
      </c>
      <c r="O143" s="105" t="e">
        <f t="shared" si="31"/>
        <v>#REF!</v>
      </c>
      <c r="P143" s="105" t="e">
        <f t="shared" si="32"/>
        <v>#REF!</v>
      </c>
      <c r="Q143" s="106" t="e">
        <f t="shared" si="33"/>
        <v>#REF!</v>
      </c>
      <c r="R143" s="105" t="e">
        <f t="shared" si="33"/>
        <v>#REF!</v>
      </c>
      <c r="S143" s="105" t="e">
        <f t="shared" si="34"/>
        <v>#REF!</v>
      </c>
      <c r="T143" s="105"/>
      <c r="U143" s="105" t="e">
        <f t="shared" si="35"/>
        <v>#REF!</v>
      </c>
      <c r="V143" s="105" t="e">
        <f t="shared" si="36"/>
        <v>#REF!</v>
      </c>
      <c r="W143" s="105" t="e">
        <f t="shared" si="37"/>
        <v>#REF!</v>
      </c>
      <c r="X143" s="106" t="e">
        <f t="shared" si="38"/>
        <v>#REF!</v>
      </c>
      <c r="Y143" s="106" t="e">
        <f t="shared" si="39"/>
        <v>#REF!</v>
      </c>
      <c r="Z143" s="105" t="e">
        <f t="shared" si="40"/>
        <v>#REF!</v>
      </c>
      <c r="AA143" s="105" t="e">
        <f t="shared" si="44"/>
        <v>#REF!</v>
      </c>
      <c r="AB143" s="105"/>
      <c r="AC143" s="107" t="str">
        <f t="shared" si="41"/>
        <v>BERTAHAP</v>
      </c>
      <c r="AD143" s="108">
        <f t="shared" si="42"/>
        <v>0</v>
      </c>
      <c r="AE143" s="109">
        <v>2</v>
      </c>
      <c r="AF143" s="110"/>
      <c r="AG143" s="105" t="e">
        <f>IF(AF143&gt;#REF!,"LB","KR")</f>
        <v>#REF!</v>
      </c>
      <c r="AH143" s="110">
        <v>2341605000</v>
      </c>
      <c r="AI143" s="110">
        <v>2639363000</v>
      </c>
      <c r="AJ143" s="110">
        <v>2802153000</v>
      </c>
      <c r="AK143" s="111">
        <v>2974984000</v>
      </c>
      <c r="AL143" s="111">
        <v>2802153000</v>
      </c>
      <c r="AM143" s="110">
        <v>2974984000</v>
      </c>
      <c r="AN143" s="110" t="e">
        <f t="shared" si="45"/>
        <v>#REF!</v>
      </c>
    </row>
    <row r="144" spans="1:40">
      <c r="A144" s="3">
        <f t="shared" si="43"/>
        <v>105</v>
      </c>
      <c r="B144" s="96">
        <v>5</v>
      </c>
      <c r="C144" s="97" t="s">
        <v>158</v>
      </c>
      <c r="D144" s="96">
        <v>15</v>
      </c>
      <c r="E144" s="99"/>
      <c r="F144" s="100" t="s">
        <v>64</v>
      </c>
      <c r="G144" s="101">
        <f t="shared" si="25"/>
        <v>101</v>
      </c>
      <c r="H144" s="101">
        <f t="shared" si="26"/>
        <v>90</v>
      </c>
      <c r="I144" s="102">
        <f t="shared" si="27"/>
        <v>26438045</v>
      </c>
      <c r="J144" s="102" t="e">
        <f>SUMIF($AN$4:$AN$22,D144,#REF!)</f>
        <v>#REF!</v>
      </c>
      <c r="K144" s="103" t="e">
        <f t="shared" si="28"/>
        <v>#REF!</v>
      </c>
      <c r="L144" s="104" t="e">
        <f>SUMIF($AN$4:$AN$22,D144,#REF!)</f>
        <v>#REF!</v>
      </c>
      <c r="M144" s="105" t="e">
        <f t="shared" si="29"/>
        <v>#REF!</v>
      </c>
      <c r="N144" s="105" t="e">
        <f t="shared" si="30"/>
        <v>#REF!</v>
      </c>
      <c r="O144" s="105" t="e">
        <f t="shared" si="31"/>
        <v>#REF!</v>
      </c>
      <c r="P144" s="105" t="e">
        <f t="shared" si="32"/>
        <v>#REF!</v>
      </c>
      <c r="Q144" s="106" t="e">
        <f t="shared" si="33"/>
        <v>#REF!</v>
      </c>
      <c r="R144" s="105" t="e">
        <f t="shared" si="33"/>
        <v>#REF!</v>
      </c>
      <c r="S144" s="105" t="e">
        <f t="shared" si="34"/>
        <v>#REF!</v>
      </c>
      <c r="T144" s="105"/>
      <c r="U144" s="105" t="e">
        <f t="shared" si="35"/>
        <v>#REF!</v>
      </c>
      <c r="V144" s="105" t="e">
        <f t="shared" si="36"/>
        <v>#REF!</v>
      </c>
      <c r="W144" s="105" t="e">
        <f t="shared" si="37"/>
        <v>#REF!</v>
      </c>
      <c r="X144" s="106" t="e">
        <f t="shared" si="38"/>
        <v>#REF!</v>
      </c>
      <c r="Y144" s="106" t="e">
        <f t="shared" si="39"/>
        <v>#REF!</v>
      </c>
      <c r="Z144" s="105" t="e">
        <f t="shared" si="40"/>
        <v>#REF!</v>
      </c>
      <c r="AA144" s="105" t="e">
        <f t="shared" si="44"/>
        <v>#REF!</v>
      </c>
      <c r="AB144" s="105"/>
      <c r="AC144" s="107" t="str">
        <f t="shared" si="41"/>
        <v>BERTAHAP</v>
      </c>
      <c r="AD144" s="108">
        <f t="shared" si="42"/>
        <v>0</v>
      </c>
      <c r="AE144" s="109">
        <v>2</v>
      </c>
      <c r="AF144" s="110"/>
      <c r="AG144" s="105" t="e">
        <f>IF(AF144&gt;#REF!,"LB","KR")</f>
        <v>#REF!</v>
      </c>
      <c r="AH144" s="110">
        <v>2341605000</v>
      </c>
      <c r="AI144" s="110">
        <v>2639363000</v>
      </c>
      <c r="AJ144" s="110">
        <v>2802153000</v>
      </c>
      <c r="AK144" s="111">
        <v>2974984000</v>
      </c>
      <c r="AL144" s="111">
        <v>2802153000</v>
      </c>
      <c r="AM144" s="110">
        <v>2974984000</v>
      </c>
      <c r="AN144" s="110" t="e">
        <f t="shared" si="45"/>
        <v>#REF!</v>
      </c>
    </row>
    <row r="145" spans="1:40">
      <c r="A145" s="3">
        <f t="shared" si="43"/>
        <v>106</v>
      </c>
      <c r="B145" s="96">
        <v>6</v>
      </c>
      <c r="C145" s="97" t="s">
        <v>158</v>
      </c>
      <c r="D145" s="96">
        <v>17</v>
      </c>
      <c r="E145" s="99"/>
      <c r="F145" s="100" t="s">
        <v>67</v>
      </c>
      <c r="G145" s="101">
        <f t="shared" si="25"/>
        <v>85</v>
      </c>
      <c r="H145" s="101">
        <f t="shared" si="26"/>
        <v>74</v>
      </c>
      <c r="I145" s="102">
        <f t="shared" si="27"/>
        <v>26438045</v>
      </c>
      <c r="J145" s="102" t="e">
        <f>SUMIF($AN$4:$AN$22,D145,#REF!)</f>
        <v>#REF!</v>
      </c>
      <c r="K145" s="103" t="e">
        <f t="shared" si="28"/>
        <v>#REF!</v>
      </c>
      <c r="L145" s="104" t="e">
        <f>SUMIF($AN$4:$AN$22,D145,#REF!)</f>
        <v>#REF!</v>
      </c>
      <c r="M145" s="105" t="e">
        <f t="shared" si="29"/>
        <v>#REF!</v>
      </c>
      <c r="N145" s="105" t="e">
        <f t="shared" si="30"/>
        <v>#REF!</v>
      </c>
      <c r="O145" s="105" t="e">
        <f t="shared" si="31"/>
        <v>#REF!</v>
      </c>
      <c r="P145" s="105" t="e">
        <f t="shared" si="32"/>
        <v>#REF!</v>
      </c>
      <c r="Q145" s="106" t="e">
        <f t="shared" si="33"/>
        <v>#REF!</v>
      </c>
      <c r="R145" s="105" t="e">
        <f t="shared" si="33"/>
        <v>#REF!</v>
      </c>
      <c r="S145" s="105" t="e">
        <f t="shared" si="34"/>
        <v>#REF!</v>
      </c>
      <c r="T145" s="105"/>
      <c r="U145" s="105" t="e">
        <f t="shared" si="35"/>
        <v>#REF!</v>
      </c>
      <c r="V145" s="105" t="e">
        <f t="shared" si="36"/>
        <v>#REF!</v>
      </c>
      <c r="W145" s="105" t="e">
        <f t="shared" si="37"/>
        <v>#REF!</v>
      </c>
      <c r="X145" s="106" t="e">
        <f t="shared" si="38"/>
        <v>#REF!</v>
      </c>
      <c r="Y145" s="106" t="e">
        <f t="shared" si="39"/>
        <v>#REF!</v>
      </c>
      <c r="Z145" s="105" t="e">
        <f t="shared" si="40"/>
        <v>#REF!</v>
      </c>
      <c r="AA145" s="105" t="e">
        <f t="shared" si="44"/>
        <v>#REF!</v>
      </c>
      <c r="AB145" s="105"/>
      <c r="AC145" s="107" t="str">
        <f t="shared" si="41"/>
        <v>BERTAHAP</v>
      </c>
      <c r="AD145" s="108">
        <f t="shared" si="42"/>
        <v>0</v>
      </c>
      <c r="AE145" s="109">
        <v>2</v>
      </c>
      <c r="AF145" s="110"/>
      <c r="AG145" s="105" t="e">
        <f>IF(AF145&gt;#REF!,"LB","KR")</f>
        <v>#REF!</v>
      </c>
      <c r="AH145" s="110">
        <v>1925320000</v>
      </c>
      <c r="AI145" s="110">
        <v>2170143000</v>
      </c>
      <c r="AJ145" s="110">
        <v>2303993000</v>
      </c>
      <c r="AK145" s="111">
        <v>2446098000</v>
      </c>
      <c r="AL145" s="111">
        <v>2303993000</v>
      </c>
      <c r="AM145" s="110">
        <v>2446098000</v>
      </c>
      <c r="AN145" s="110" t="e">
        <f t="shared" si="45"/>
        <v>#REF!</v>
      </c>
    </row>
    <row r="146" spans="1:40">
      <c r="A146" s="3">
        <f t="shared" si="43"/>
        <v>107</v>
      </c>
      <c r="B146" s="96">
        <v>7</v>
      </c>
      <c r="C146" s="97" t="s">
        <v>158</v>
      </c>
      <c r="D146" s="96">
        <v>19</v>
      </c>
      <c r="E146" s="99"/>
      <c r="F146" s="100" t="s">
        <v>78</v>
      </c>
      <c r="G146" s="101">
        <f t="shared" si="25"/>
        <v>138</v>
      </c>
      <c r="H146" s="101">
        <f t="shared" si="26"/>
        <v>120</v>
      </c>
      <c r="I146" s="102">
        <f t="shared" si="27"/>
        <v>26438045</v>
      </c>
      <c r="J146" s="102" t="e">
        <f>SUMIF($AN$4:$AN$22,D146,#REF!)</f>
        <v>#REF!</v>
      </c>
      <c r="K146" s="103" t="e">
        <f t="shared" si="28"/>
        <v>#REF!</v>
      </c>
      <c r="L146" s="104" t="e">
        <f>SUMIF($AN$4:$AN$22,D146,#REF!)</f>
        <v>#REF!</v>
      </c>
      <c r="M146" s="105" t="e">
        <f t="shared" si="29"/>
        <v>#REF!</v>
      </c>
      <c r="N146" s="105" t="e">
        <f t="shared" si="30"/>
        <v>#REF!</v>
      </c>
      <c r="O146" s="105" t="e">
        <f t="shared" si="31"/>
        <v>#REF!</v>
      </c>
      <c r="P146" s="105" t="e">
        <f t="shared" si="32"/>
        <v>#REF!</v>
      </c>
      <c r="Q146" s="106" t="e">
        <f t="shared" si="33"/>
        <v>#REF!</v>
      </c>
      <c r="R146" s="105" t="e">
        <f t="shared" si="33"/>
        <v>#REF!</v>
      </c>
      <c r="S146" s="105" t="e">
        <f t="shared" si="34"/>
        <v>#REF!</v>
      </c>
      <c r="T146" s="105"/>
      <c r="U146" s="105" t="e">
        <f t="shared" si="35"/>
        <v>#REF!</v>
      </c>
      <c r="V146" s="105" t="e">
        <f t="shared" si="36"/>
        <v>#REF!</v>
      </c>
      <c r="W146" s="105" t="e">
        <f t="shared" si="37"/>
        <v>#REF!</v>
      </c>
      <c r="X146" s="106" t="e">
        <f t="shared" si="38"/>
        <v>#REF!</v>
      </c>
      <c r="Y146" s="106" t="e">
        <f t="shared" si="39"/>
        <v>#REF!</v>
      </c>
      <c r="Z146" s="105" t="e">
        <f t="shared" si="40"/>
        <v>#REF!</v>
      </c>
      <c r="AA146" s="105" t="e">
        <f t="shared" si="44"/>
        <v>#REF!</v>
      </c>
      <c r="AB146" s="105"/>
      <c r="AC146" s="107" t="str">
        <f t="shared" si="41"/>
        <v>BERTAHAP</v>
      </c>
      <c r="AD146" s="108">
        <f t="shared" si="42"/>
        <v>0</v>
      </c>
      <c r="AE146" s="109">
        <v>2</v>
      </c>
      <c r="AF146" s="110"/>
      <c r="AG146" s="105" t="e">
        <f>IF(AF146&gt;#REF!,"LB","KR")</f>
        <v>#REF!</v>
      </c>
      <c r="AH146" s="110">
        <v>3122140000</v>
      </c>
      <c r="AI146" s="110">
        <v>3519150000</v>
      </c>
      <c r="AJ146" s="110">
        <v>3736204000</v>
      </c>
      <c r="AK146" s="111">
        <v>3966645000</v>
      </c>
      <c r="AL146" s="111">
        <v>3736204000</v>
      </c>
      <c r="AM146" s="110">
        <v>3966645000</v>
      </c>
      <c r="AN146" s="110" t="e">
        <f t="shared" si="45"/>
        <v>#REF!</v>
      </c>
    </row>
    <row r="147" spans="1:40">
      <c r="A147" s="3">
        <f t="shared" si="43"/>
        <v>108</v>
      </c>
      <c r="B147" s="96">
        <v>8</v>
      </c>
      <c r="C147" s="97" t="s">
        <v>158</v>
      </c>
      <c r="D147" s="96">
        <v>21</v>
      </c>
      <c r="E147" s="99"/>
      <c r="F147" s="100" t="s">
        <v>84</v>
      </c>
      <c r="G147" s="101">
        <f t="shared" si="25"/>
        <v>132</v>
      </c>
      <c r="H147" s="101">
        <f t="shared" si="26"/>
        <v>112</v>
      </c>
      <c r="I147" s="102">
        <f t="shared" si="27"/>
        <v>26438045</v>
      </c>
      <c r="J147" s="102" t="e">
        <f>SUMIF($AN$4:$AN$22,D147,#REF!)</f>
        <v>#REF!</v>
      </c>
      <c r="K147" s="103" t="e">
        <f t="shared" si="28"/>
        <v>#REF!</v>
      </c>
      <c r="L147" s="104" t="e">
        <f>SUMIF($AN$4:$AN$22,D147,#REF!)</f>
        <v>#REF!</v>
      </c>
      <c r="M147" s="105" t="e">
        <f t="shared" si="29"/>
        <v>#REF!</v>
      </c>
      <c r="N147" s="105" t="e">
        <f t="shared" si="30"/>
        <v>#REF!</v>
      </c>
      <c r="O147" s="105" t="e">
        <f t="shared" si="31"/>
        <v>#REF!</v>
      </c>
      <c r="P147" s="105" t="e">
        <f t="shared" si="32"/>
        <v>#REF!</v>
      </c>
      <c r="Q147" s="106" t="e">
        <f t="shared" si="33"/>
        <v>#REF!</v>
      </c>
      <c r="R147" s="105" t="e">
        <f t="shared" si="33"/>
        <v>#REF!</v>
      </c>
      <c r="S147" s="105" t="e">
        <f t="shared" si="34"/>
        <v>#REF!</v>
      </c>
      <c r="T147" s="105"/>
      <c r="U147" s="105" t="e">
        <f t="shared" si="35"/>
        <v>#REF!</v>
      </c>
      <c r="V147" s="105" t="e">
        <f t="shared" si="36"/>
        <v>#REF!</v>
      </c>
      <c r="W147" s="105" t="e">
        <f t="shared" si="37"/>
        <v>#REF!</v>
      </c>
      <c r="X147" s="106" t="e">
        <f t="shared" si="38"/>
        <v>#REF!</v>
      </c>
      <c r="Y147" s="106" t="e">
        <f t="shared" si="39"/>
        <v>#REF!</v>
      </c>
      <c r="Z147" s="105" t="e">
        <f t="shared" si="40"/>
        <v>#REF!</v>
      </c>
      <c r="AA147" s="105" t="e">
        <f t="shared" si="44"/>
        <v>#REF!</v>
      </c>
      <c r="AB147" s="105"/>
      <c r="AC147" s="107" t="str">
        <f t="shared" si="41"/>
        <v>BERTAHAP</v>
      </c>
      <c r="AD147" s="108">
        <f t="shared" si="42"/>
        <v>0</v>
      </c>
      <c r="AE147" s="109">
        <v>2</v>
      </c>
      <c r="AF147" s="110"/>
      <c r="AG147" s="105" t="e">
        <f>IF(AF147&gt;#REF!,"LB","KR")</f>
        <v>#REF!</v>
      </c>
      <c r="AH147" s="110">
        <v>3023959000</v>
      </c>
      <c r="AI147" s="110">
        <v>3408485000</v>
      </c>
      <c r="AJ147" s="110">
        <v>3618713000</v>
      </c>
      <c r="AK147" s="111">
        <v>3841907000</v>
      </c>
      <c r="AL147" s="111">
        <v>3618713000</v>
      </c>
      <c r="AM147" s="110">
        <v>3841907000</v>
      </c>
      <c r="AN147" s="110" t="e">
        <f t="shared" si="45"/>
        <v>#REF!</v>
      </c>
    </row>
    <row r="148" spans="1:40">
      <c r="A148" s="3">
        <f t="shared" si="43"/>
        <v>109</v>
      </c>
      <c r="B148" s="96">
        <v>1</v>
      </c>
      <c r="C148" s="97" t="s">
        <v>159</v>
      </c>
      <c r="D148" s="98" t="s">
        <v>19</v>
      </c>
      <c r="E148" s="99"/>
      <c r="F148" s="100" t="s">
        <v>72</v>
      </c>
      <c r="G148" s="101">
        <f t="shared" si="25"/>
        <v>175</v>
      </c>
      <c r="H148" s="101">
        <f t="shared" si="26"/>
        <v>156</v>
      </c>
      <c r="I148" s="102">
        <f t="shared" si="27"/>
        <v>26438045</v>
      </c>
      <c r="J148" s="102" t="e">
        <f>SUMIF($AN$4:$AN$22,D148,#REF!)</f>
        <v>#REF!</v>
      </c>
      <c r="K148" s="103" t="e">
        <f t="shared" si="28"/>
        <v>#REF!</v>
      </c>
      <c r="L148" s="239" t="e">
        <f>SUMIF($AN$4:$AN$22,D148,#REF!)</f>
        <v>#REF!</v>
      </c>
      <c r="M148" s="105" t="e">
        <f t="shared" si="29"/>
        <v>#REF!</v>
      </c>
      <c r="N148" s="105" t="e">
        <f t="shared" si="30"/>
        <v>#REF!</v>
      </c>
      <c r="O148" s="105" t="e">
        <f t="shared" si="31"/>
        <v>#REF!</v>
      </c>
      <c r="P148" s="105" t="e">
        <f t="shared" si="32"/>
        <v>#REF!</v>
      </c>
      <c r="Q148" s="106" t="e">
        <f t="shared" si="33"/>
        <v>#REF!</v>
      </c>
      <c r="R148" s="105" t="e">
        <f t="shared" si="33"/>
        <v>#REF!</v>
      </c>
      <c r="S148" s="105" t="e">
        <f t="shared" si="34"/>
        <v>#REF!</v>
      </c>
      <c r="T148" s="105"/>
      <c r="U148" s="105" t="e">
        <f t="shared" si="35"/>
        <v>#REF!</v>
      </c>
      <c r="V148" s="105" t="e">
        <f t="shared" si="36"/>
        <v>#REF!</v>
      </c>
      <c r="W148" s="105" t="e">
        <f t="shared" si="37"/>
        <v>#REF!</v>
      </c>
      <c r="X148" s="106" t="e">
        <f t="shared" si="38"/>
        <v>#REF!</v>
      </c>
      <c r="Y148" s="106" t="e">
        <f t="shared" si="39"/>
        <v>#REF!</v>
      </c>
      <c r="Z148" s="105" t="e">
        <f t="shared" si="40"/>
        <v>#REF!</v>
      </c>
      <c r="AA148" s="105" t="e">
        <f t="shared" si="44"/>
        <v>#REF!</v>
      </c>
      <c r="AB148" s="105"/>
      <c r="AC148" s="107" t="str">
        <f t="shared" si="41"/>
        <v>BERTAHAP</v>
      </c>
      <c r="AD148" s="108">
        <f t="shared" si="42"/>
        <v>0</v>
      </c>
      <c r="AE148" s="109">
        <v>2</v>
      </c>
      <c r="AF148" s="110"/>
      <c r="AG148" s="105" t="e">
        <f>IF(AF148&gt;#REF!,"LB","KR")</f>
        <v>#REF!</v>
      </c>
      <c r="AH148" s="110">
        <v>4176307000</v>
      </c>
      <c r="AI148" s="110">
        <v>4707365000</v>
      </c>
      <c r="AJ148" s="110">
        <v>4997705000</v>
      </c>
      <c r="AK148" s="111">
        <v>5305952000</v>
      </c>
      <c r="AL148" s="111">
        <v>4997705000</v>
      </c>
      <c r="AM148" s="110">
        <v>5305952000</v>
      </c>
      <c r="AN148" s="110" t="e">
        <f t="shared" si="45"/>
        <v>#REF!</v>
      </c>
    </row>
    <row r="149" spans="1:40">
      <c r="A149" s="3">
        <f t="shared" si="43"/>
        <v>110</v>
      </c>
      <c r="B149" s="96">
        <v>2</v>
      </c>
      <c r="C149" s="97" t="s">
        <v>159</v>
      </c>
      <c r="D149" s="98" t="s">
        <v>29</v>
      </c>
      <c r="E149" s="99"/>
      <c r="F149" s="100" t="s">
        <v>74</v>
      </c>
      <c r="G149" s="101">
        <f t="shared" si="25"/>
        <v>85</v>
      </c>
      <c r="H149" s="101">
        <f t="shared" si="26"/>
        <v>74</v>
      </c>
      <c r="I149" s="102">
        <f t="shared" si="27"/>
        <v>26438045</v>
      </c>
      <c r="J149" s="102" t="e">
        <f>SUMIF($AN$4:$AN$22,D149,#REF!)</f>
        <v>#REF!</v>
      </c>
      <c r="K149" s="103" t="e">
        <f t="shared" si="28"/>
        <v>#REF!</v>
      </c>
      <c r="L149" s="239" t="e">
        <f>SUMIF($AN$4:$AN$22,D149,#REF!)</f>
        <v>#REF!</v>
      </c>
      <c r="M149" s="105" t="e">
        <f t="shared" si="29"/>
        <v>#REF!</v>
      </c>
      <c r="N149" s="105" t="e">
        <f t="shared" si="30"/>
        <v>#REF!</v>
      </c>
      <c r="O149" s="105" t="e">
        <f t="shared" si="31"/>
        <v>#REF!</v>
      </c>
      <c r="P149" s="105" t="e">
        <f t="shared" si="32"/>
        <v>#REF!</v>
      </c>
      <c r="Q149" s="106" t="e">
        <f t="shared" si="33"/>
        <v>#REF!</v>
      </c>
      <c r="R149" s="105" t="e">
        <f t="shared" si="33"/>
        <v>#REF!</v>
      </c>
      <c r="S149" s="105" t="e">
        <f t="shared" si="34"/>
        <v>#REF!</v>
      </c>
      <c r="T149" s="105"/>
      <c r="U149" s="105" t="e">
        <f t="shared" si="35"/>
        <v>#REF!</v>
      </c>
      <c r="V149" s="105" t="e">
        <f t="shared" si="36"/>
        <v>#REF!</v>
      </c>
      <c r="W149" s="105" t="e">
        <f t="shared" si="37"/>
        <v>#REF!</v>
      </c>
      <c r="X149" s="106" t="e">
        <f t="shared" si="38"/>
        <v>#REF!</v>
      </c>
      <c r="Y149" s="106" t="e">
        <f t="shared" si="39"/>
        <v>#REF!</v>
      </c>
      <c r="Z149" s="105" t="e">
        <f t="shared" si="40"/>
        <v>#REF!</v>
      </c>
      <c r="AA149" s="105" t="e">
        <f t="shared" si="44"/>
        <v>#REF!</v>
      </c>
      <c r="AB149" s="105"/>
      <c r="AC149" s="107" t="str">
        <f t="shared" si="41"/>
        <v>BERTAHAP</v>
      </c>
      <c r="AD149" s="108">
        <f t="shared" si="42"/>
        <v>0</v>
      </c>
      <c r="AE149" s="109">
        <v>2</v>
      </c>
      <c r="AF149" s="110"/>
      <c r="AG149" s="105" t="e">
        <f>IF(AF149&gt;#REF!,"LB","KR")</f>
        <v>#REF!</v>
      </c>
      <c r="AH149" s="110">
        <v>1944382000</v>
      </c>
      <c r="AI149" s="110">
        <v>2191629000</v>
      </c>
      <c r="AJ149" s="110">
        <v>2326804000</v>
      </c>
      <c r="AK149" s="111">
        <v>2470317000</v>
      </c>
      <c r="AL149" s="111">
        <v>2326804000</v>
      </c>
      <c r="AM149" s="110">
        <v>2470317000</v>
      </c>
      <c r="AN149" s="110" t="e">
        <f t="shared" si="45"/>
        <v>#REF!</v>
      </c>
    </row>
    <row r="150" spans="1:40">
      <c r="A150" s="3">
        <f t="shared" si="43"/>
        <v>111</v>
      </c>
      <c r="B150" s="96">
        <v>3</v>
      </c>
      <c r="C150" s="97" t="s">
        <v>159</v>
      </c>
      <c r="D150" s="98" t="s">
        <v>32</v>
      </c>
      <c r="E150" s="99"/>
      <c r="F150" s="100" t="s">
        <v>56</v>
      </c>
      <c r="G150" s="101">
        <f t="shared" si="25"/>
        <v>85</v>
      </c>
      <c r="H150" s="101">
        <f t="shared" si="26"/>
        <v>74</v>
      </c>
      <c r="I150" s="102">
        <f t="shared" si="27"/>
        <v>26438045</v>
      </c>
      <c r="J150" s="102" t="e">
        <f>SUMIF($AN$4:$AN$22,D150,#REF!)</f>
        <v>#REF!</v>
      </c>
      <c r="K150" s="103" t="e">
        <f t="shared" si="28"/>
        <v>#REF!</v>
      </c>
      <c r="L150" s="239" t="e">
        <f>SUMIF($AN$4:$AN$22,D150,#REF!)</f>
        <v>#REF!</v>
      </c>
      <c r="M150" s="105" t="e">
        <f t="shared" si="29"/>
        <v>#REF!</v>
      </c>
      <c r="N150" s="105" t="e">
        <f t="shared" si="30"/>
        <v>#REF!</v>
      </c>
      <c r="O150" s="105" t="e">
        <f t="shared" si="31"/>
        <v>#REF!</v>
      </c>
      <c r="P150" s="105" t="e">
        <f t="shared" si="32"/>
        <v>#REF!</v>
      </c>
      <c r="Q150" s="106" t="e">
        <f t="shared" si="33"/>
        <v>#REF!</v>
      </c>
      <c r="R150" s="105" t="e">
        <f t="shared" si="33"/>
        <v>#REF!</v>
      </c>
      <c r="S150" s="105" t="e">
        <f t="shared" si="34"/>
        <v>#REF!</v>
      </c>
      <c r="T150" s="105"/>
      <c r="U150" s="105" t="e">
        <f t="shared" si="35"/>
        <v>#REF!</v>
      </c>
      <c r="V150" s="105" t="e">
        <f t="shared" si="36"/>
        <v>#REF!</v>
      </c>
      <c r="W150" s="105" t="e">
        <f t="shared" si="37"/>
        <v>#REF!</v>
      </c>
      <c r="X150" s="106" t="e">
        <f t="shared" si="38"/>
        <v>#REF!</v>
      </c>
      <c r="Y150" s="106" t="e">
        <f t="shared" si="39"/>
        <v>#REF!</v>
      </c>
      <c r="Z150" s="105" t="e">
        <f t="shared" si="40"/>
        <v>#REF!</v>
      </c>
      <c r="AA150" s="105" t="e">
        <f t="shared" si="44"/>
        <v>#REF!</v>
      </c>
      <c r="AB150" s="105"/>
      <c r="AC150" s="107" t="str">
        <f t="shared" si="41"/>
        <v>BERTAHAP</v>
      </c>
      <c r="AD150" s="108">
        <f t="shared" si="42"/>
        <v>0</v>
      </c>
      <c r="AE150" s="109">
        <v>2</v>
      </c>
      <c r="AF150" s="110"/>
      <c r="AG150" s="105" t="e">
        <f>IF(AF150&gt;#REF!,"LB","KR")</f>
        <v>#REF!</v>
      </c>
      <c r="AH150" s="110">
        <v>1944382000</v>
      </c>
      <c r="AI150" s="110">
        <v>2191629000</v>
      </c>
      <c r="AJ150" s="110">
        <v>2326804000</v>
      </c>
      <c r="AK150" s="111">
        <v>2470317000</v>
      </c>
      <c r="AL150" s="111">
        <v>2326804000</v>
      </c>
      <c r="AM150" s="110">
        <v>2470317000</v>
      </c>
      <c r="AN150" s="110" t="e">
        <f t="shared" si="45"/>
        <v>#REF!</v>
      </c>
    </row>
    <row r="151" spans="1:40">
      <c r="A151" s="3">
        <f t="shared" si="43"/>
        <v>112</v>
      </c>
      <c r="B151" s="96">
        <v>4</v>
      </c>
      <c r="C151" s="97" t="s">
        <v>159</v>
      </c>
      <c r="D151" s="98" t="s">
        <v>38</v>
      </c>
      <c r="E151" s="99"/>
      <c r="F151" s="100" t="s">
        <v>58</v>
      </c>
      <c r="G151" s="101">
        <f t="shared" si="25"/>
        <v>101</v>
      </c>
      <c r="H151" s="101">
        <f t="shared" si="26"/>
        <v>90</v>
      </c>
      <c r="I151" s="102">
        <f t="shared" si="27"/>
        <v>26438045</v>
      </c>
      <c r="J151" s="102" t="e">
        <f>SUMIF($AN$4:$AN$22,D151,#REF!)</f>
        <v>#REF!</v>
      </c>
      <c r="K151" s="103" t="e">
        <f t="shared" si="28"/>
        <v>#REF!</v>
      </c>
      <c r="L151" s="239" t="e">
        <f>SUMIF($AN$4:$AN$22,D151,#REF!)</f>
        <v>#REF!</v>
      </c>
      <c r="M151" s="105" t="e">
        <f t="shared" si="29"/>
        <v>#REF!</v>
      </c>
      <c r="N151" s="105" t="e">
        <f t="shared" si="30"/>
        <v>#REF!</v>
      </c>
      <c r="O151" s="105" t="e">
        <f t="shared" si="31"/>
        <v>#REF!</v>
      </c>
      <c r="P151" s="105" t="e">
        <f t="shared" si="32"/>
        <v>#REF!</v>
      </c>
      <c r="Q151" s="106" t="e">
        <f t="shared" si="33"/>
        <v>#REF!</v>
      </c>
      <c r="R151" s="105" t="e">
        <f t="shared" si="33"/>
        <v>#REF!</v>
      </c>
      <c r="S151" s="105" t="e">
        <f t="shared" si="34"/>
        <v>#REF!</v>
      </c>
      <c r="T151" s="105"/>
      <c r="U151" s="105" t="e">
        <f t="shared" si="35"/>
        <v>#REF!</v>
      </c>
      <c r="V151" s="105" t="e">
        <f t="shared" si="36"/>
        <v>#REF!</v>
      </c>
      <c r="W151" s="105" t="e">
        <f t="shared" si="37"/>
        <v>#REF!</v>
      </c>
      <c r="X151" s="106" t="e">
        <f t="shared" si="38"/>
        <v>#REF!</v>
      </c>
      <c r="Y151" s="106" t="e">
        <f t="shared" si="39"/>
        <v>#REF!</v>
      </c>
      <c r="Z151" s="105" t="e">
        <f t="shared" si="40"/>
        <v>#REF!</v>
      </c>
      <c r="AA151" s="105" t="e">
        <f t="shared" si="44"/>
        <v>#REF!</v>
      </c>
      <c r="AB151" s="105"/>
      <c r="AC151" s="107" t="str">
        <f t="shared" si="41"/>
        <v>BERTAHAP</v>
      </c>
      <c r="AD151" s="108">
        <f t="shared" si="42"/>
        <v>0</v>
      </c>
      <c r="AE151" s="109">
        <v>2</v>
      </c>
      <c r="AF151" s="110"/>
      <c r="AG151" s="105" t="e">
        <f>IF(AF151&gt;#REF!,"LB","KR")</f>
        <v>#REF!</v>
      </c>
      <c r="AH151" s="110">
        <v>2364789000</v>
      </c>
      <c r="AI151" s="110">
        <v>2665495000</v>
      </c>
      <c r="AJ151" s="110">
        <v>2829897000</v>
      </c>
      <c r="AK151" s="111">
        <v>3004439000</v>
      </c>
      <c r="AL151" s="111">
        <v>2829897000</v>
      </c>
      <c r="AM151" s="110">
        <v>3004439000</v>
      </c>
      <c r="AN151" s="110" t="e">
        <f t="shared" si="45"/>
        <v>#REF!</v>
      </c>
    </row>
    <row r="152" spans="1:40">
      <c r="A152" s="3">
        <f t="shared" si="43"/>
        <v>113</v>
      </c>
      <c r="B152" s="96">
        <v>5</v>
      </c>
      <c r="C152" s="97" t="s">
        <v>159</v>
      </c>
      <c r="D152" s="98" t="s">
        <v>44</v>
      </c>
      <c r="E152" s="99"/>
      <c r="F152" s="100" t="s">
        <v>60</v>
      </c>
      <c r="G152" s="101">
        <f t="shared" si="25"/>
        <v>101</v>
      </c>
      <c r="H152" s="101">
        <f t="shared" si="26"/>
        <v>90</v>
      </c>
      <c r="I152" s="102">
        <f t="shared" si="27"/>
        <v>26438045</v>
      </c>
      <c r="J152" s="102" t="e">
        <f>SUMIF($AN$4:$AN$22,D152,#REF!)</f>
        <v>#REF!</v>
      </c>
      <c r="K152" s="103" t="e">
        <f t="shared" si="28"/>
        <v>#REF!</v>
      </c>
      <c r="L152" s="239" t="e">
        <f>SUMIF($AN$4:$AN$22,D152,#REF!)</f>
        <v>#REF!</v>
      </c>
      <c r="M152" s="105" t="e">
        <f t="shared" si="29"/>
        <v>#REF!</v>
      </c>
      <c r="N152" s="105" t="e">
        <f t="shared" si="30"/>
        <v>#REF!</v>
      </c>
      <c r="O152" s="105" t="e">
        <f t="shared" si="31"/>
        <v>#REF!</v>
      </c>
      <c r="P152" s="105" t="e">
        <f t="shared" si="32"/>
        <v>#REF!</v>
      </c>
      <c r="Q152" s="106" t="e">
        <f t="shared" si="33"/>
        <v>#REF!</v>
      </c>
      <c r="R152" s="105" t="e">
        <f t="shared" si="33"/>
        <v>#REF!</v>
      </c>
      <c r="S152" s="105" t="e">
        <f t="shared" si="34"/>
        <v>#REF!</v>
      </c>
      <c r="T152" s="105"/>
      <c r="U152" s="105" t="e">
        <f t="shared" si="35"/>
        <v>#REF!</v>
      </c>
      <c r="V152" s="105" t="e">
        <f t="shared" si="36"/>
        <v>#REF!</v>
      </c>
      <c r="W152" s="105" t="e">
        <f t="shared" si="37"/>
        <v>#REF!</v>
      </c>
      <c r="X152" s="106" t="e">
        <f t="shared" si="38"/>
        <v>#REF!</v>
      </c>
      <c r="Y152" s="106" t="e">
        <f t="shared" si="39"/>
        <v>#REF!</v>
      </c>
      <c r="Z152" s="105" t="e">
        <f t="shared" si="40"/>
        <v>#REF!</v>
      </c>
      <c r="AA152" s="105" t="e">
        <f t="shared" si="44"/>
        <v>#REF!</v>
      </c>
      <c r="AB152" s="105"/>
      <c r="AC152" s="107" t="str">
        <f t="shared" si="41"/>
        <v>BERTAHAP</v>
      </c>
      <c r="AD152" s="108">
        <f t="shared" si="42"/>
        <v>0</v>
      </c>
      <c r="AE152" s="109">
        <v>2</v>
      </c>
      <c r="AF152" s="110"/>
      <c r="AG152" s="105" t="e">
        <f>IF(AF152&gt;#REF!,"LB","KR")</f>
        <v>#REF!</v>
      </c>
      <c r="AH152" s="110">
        <v>2364789000</v>
      </c>
      <c r="AI152" s="110">
        <v>2665495000</v>
      </c>
      <c r="AJ152" s="110">
        <v>2829897000</v>
      </c>
      <c r="AK152" s="111">
        <v>3004439000</v>
      </c>
      <c r="AL152" s="111">
        <v>2829897000</v>
      </c>
      <c r="AM152" s="110">
        <v>3004439000</v>
      </c>
      <c r="AN152" s="110" t="e">
        <f t="shared" si="45"/>
        <v>#REF!</v>
      </c>
    </row>
    <row r="153" spans="1:40">
      <c r="A153" s="3">
        <f t="shared" si="43"/>
        <v>114</v>
      </c>
      <c r="B153" s="96">
        <v>6</v>
      </c>
      <c r="C153" s="97" t="s">
        <v>159</v>
      </c>
      <c r="D153" s="96">
        <v>11</v>
      </c>
      <c r="E153" s="99"/>
      <c r="F153" s="100" t="s">
        <v>62</v>
      </c>
      <c r="G153" s="101">
        <f t="shared" si="25"/>
        <v>101</v>
      </c>
      <c r="H153" s="101">
        <f t="shared" si="26"/>
        <v>90</v>
      </c>
      <c r="I153" s="102">
        <f t="shared" si="27"/>
        <v>26438045</v>
      </c>
      <c r="J153" s="102" t="e">
        <f>SUMIF($AN$4:$AN$22,D153,#REF!)</f>
        <v>#REF!</v>
      </c>
      <c r="K153" s="103" t="e">
        <f t="shared" si="28"/>
        <v>#REF!</v>
      </c>
      <c r="L153" s="239" t="e">
        <f>SUMIF($AN$4:$AN$22,D153,#REF!)</f>
        <v>#REF!</v>
      </c>
      <c r="M153" s="105" t="e">
        <f t="shared" si="29"/>
        <v>#REF!</v>
      </c>
      <c r="N153" s="105" t="e">
        <f t="shared" si="30"/>
        <v>#REF!</v>
      </c>
      <c r="O153" s="105" t="e">
        <f t="shared" si="31"/>
        <v>#REF!</v>
      </c>
      <c r="P153" s="105" t="e">
        <f t="shared" si="32"/>
        <v>#REF!</v>
      </c>
      <c r="Q153" s="106" t="e">
        <f t="shared" si="33"/>
        <v>#REF!</v>
      </c>
      <c r="R153" s="105" t="e">
        <f t="shared" si="33"/>
        <v>#REF!</v>
      </c>
      <c r="S153" s="105" t="e">
        <f t="shared" si="34"/>
        <v>#REF!</v>
      </c>
      <c r="T153" s="105"/>
      <c r="U153" s="105" t="e">
        <f t="shared" si="35"/>
        <v>#REF!</v>
      </c>
      <c r="V153" s="105" t="e">
        <f t="shared" si="36"/>
        <v>#REF!</v>
      </c>
      <c r="W153" s="105" t="e">
        <f t="shared" si="37"/>
        <v>#REF!</v>
      </c>
      <c r="X153" s="106" t="e">
        <f t="shared" si="38"/>
        <v>#REF!</v>
      </c>
      <c r="Y153" s="106" t="e">
        <f t="shared" si="39"/>
        <v>#REF!</v>
      </c>
      <c r="Z153" s="105" t="e">
        <f t="shared" si="40"/>
        <v>#REF!</v>
      </c>
      <c r="AA153" s="105" t="e">
        <f t="shared" si="44"/>
        <v>#REF!</v>
      </c>
      <c r="AB153" s="105"/>
      <c r="AC153" s="107" t="str">
        <f t="shared" si="41"/>
        <v>BERTAHAP</v>
      </c>
      <c r="AD153" s="108">
        <f t="shared" si="42"/>
        <v>0</v>
      </c>
      <c r="AE153" s="109">
        <v>2</v>
      </c>
      <c r="AF153" s="110"/>
      <c r="AG153" s="105" t="e">
        <f>IF(AF153&gt;#REF!,"LB","KR")</f>
        <v>#REF!</v>
      </c>
      <c r="AH153" s="110">
        <v>2364789000</v>
      </c>
      <c r="AI153" s="110">
        <v>2665495000</v>
      </c>
      <c r="AJ153" s="110">
        <v>2829897000</v>
      </c>
      <c r="AK153" s="111">
        <v>3004439000</v>
      </c>
      <c r="AL153" s="111">
        <v>2829897000</v>
      </c>
      <c r="AM153" s="110">
        <v>3004439000</v>
      </c>
      <c r="AN153" s="110" t="e">
        <f t="shared" si="45"/>
        <v>#REF!</v>
      </c>
    </row>
    <row r="154" spans="1:40">
      <c r="A154" s="3">
        <f t="shared" si="43"/>
        <v>115</v>
      </c>
      <c r="B154" s="96">
        <v>7</v>
      </c>
      <c r="C154" s="97" t="s">
        <v>159</v>
      </c>
      <c r="D154" s="96">
        <v>15</v>
      </c>
      <c r="E154" s="99"/>
      <c r="F154" s="100" t="s">
        <v>64</v>
      </c>
      <c r="G154" s="101">
        <f t="shared" si="25"/>
        <v>101</v>
      </c>
      <c r="H154" s="101">
        <f t="shared" si="26"/>
        <v>90</v>
      </c>
      <c r="I154" s="102">
        <f t="shared" si="27"/>
        <v>26438045</v>
      </c>
      <c r="J154" s="102" t="e">
        <f>SUMIF($AN$4:$AN$22,D154,#REF!)</f>
        <v>#REF!</v>
      </c>
      <c r="K154" s="103" t="e">
        <f t="shared" si="28"/>
        <v>#REF!</v>
      </c>
      <c r="L154" s="239" t="e">
        <f>SUMIF($AN$4:$AN$22,D154,#REF!)</f>
        <v>#REF!</v>
      </c>
      <c r="M154" s="105" t="e">
        <f t="shared" si="29"/>
        <v>#REF!</v>
      </c>
      <c r="N154" s="105" t="e">
        <f t="shared" si="30"/>
        <v>#REF!</v>
      </c>
      <c r="O154" s="105" t="e">
        <f t="shared" si="31"/>
        <v>#REF!</v>
      </c>
      <c r="P154" s="105" t="e">
        <f t="shared" si="32"/>
        <v>#REF!</v>
      </c>
      <c r="Q154" s="106" t="e">
        <f t="shared" si="33"/>
        <v>#REF!</v>
      </c>
      <c r="R154" s="105" t="e">
        <f t="shared" si="33"/>
        <v>#REF!</v>
      </c>
      <c r="S154" s="105" t="e">
        <f t="shared" si="34"/>
        <v>#REF!</v>
      </c>
      <c r="T154" s="105"/>
      <c r="U154" s="105" t="e">
        <f t="shared" si="35"/>
        <v>#REF!</v>
      </c>
      <c r="V154" s="105" t="e">
        <f t="shared" si="36"/>
        <v>#REF!</v>
      </c>
      <c r="W154" s="105" t="e">
        <f t="shared" si="37"/>
        <v>#REF!</v>
      </c>
      <c r="X154" s="106" t="e">
        <f t="shared" si="38"/>
        <v>#REF!</v>
      </c>
      <c r="Y154" s="106" t="e">
        <f t="shared" si="39"/>
        <v>#REF!</v>
      </c>
      <c r="Z154" s="105" t="e">
        <f t="shared" si="40"/>
        <v>#REF!</v>
      </c>
      <c r="AA154" s="105" t="e">
        <f t="shared" si="44"/>
        <v>#REF!</v>
      </c>
      <c r="AB154" s="105"/>
      <c r="AC154" s="107" t="str">
        <f t="shared" si="41"/>
        <v>BERTAHAP</v>
      </c>
      <c r="AD154" s="108">
        <f t="shared" si="42"/>
        <v>0</v>
      </c>
      <c r="AE154" s="109">
        <v>2</v>
      </c>
      <c r="AF154" s="110"/>
      <c r="AG154" s="105" t="e">
        <f>IF(AF154&gt;#REF!,"LB","KR")</f>
        <v>#REF!</v>
      </c>
      <c r="AH154" s="110">
        <v>2364789000</v>
      </c>
      <c r="AI154" s="110">
        <v>2665495000</v>
      </c>
      <c r="AJ154" s="110">
        <v>2829897000</v>
      </c>
      <c r="AK154" s="111">
        <v>3004439000</v>
      </c>
      <c r="AL154" s="111">
        <v>2829897000</v>
      </c>
      <c r="AM154" s="110">
        <v>3004439000</v>
      </c>
      <c r="AN154" s="110" t="e">
        <f t="shared" si="45"/>
        <v>#REF!</v>
      </c>
    </row>
    <row r="155" spans="1:40">
      <c r="A155" s="3">
        <f t="shared" si="43"/>
        <v>116</v>
      </c>
      <c r="B155" s="96">
        <v>8</v>
      </c>
      <c r="C155" s="97" t="s">
        <v>159</v>
      </c>
      <c r="D155" s="96">
        <v>17</v>
      </c>
      <c r="E155" s="99"/>
      <c r="F155" s="100" t="s">
        <v>67</v>
      </c>
      <c r="G155" s="101">
        <f t="shared" si="25"/>
        <v>85</v>
      </c>
      <c r="H155" s="101">
        <f t="shared" si="26"/>
        <v>74</v>
      </c>
      <c r="I155" s="102">
        <f t="shared" si="27"/>
        <v>26438045</v>
      </c>
      <c r="J155" s="102" t="e">
        <f>SUMIF($AN$4:$AN$22,D155,#REF!)</f>
        <v>#REF!</v>
      </c>
      <c r="K155" s="103" t="e">
        <f t="shared" si="28"/>
        <v>#REF!</v>
      </c>
      <c r="L155" s="239" t="e">
        <f>SUMIF($AN$4:$AN$22,D155,#REF!)</f>
        <v>#REF!</v>
      </c>
      <c r="M155" s="105" t="e">
        <f t="shared" si="29"/>
        <v>#REF!</v>
      </c>
      <c r="N155" s="105" t="e">
        <f t="shared" si="30"/>
        <v>#REF!</v>
      </c>
      <c r="O155" s="105" t="e">
        <f t="shared" si="31"/>
        <v>#REF!</v>
      </c>
      <c r="P155" s="105" t="e">
        <f t="shared" si="32"/>
        <v>#REF!</v>
      </c>
      <c r="Q155" s="106" t="e">
        <f t="shared" si="33"/>
        <v>#REF!</v>
      </c>
      <c r="R155" s="105" t="e">
        <f t="shared" si="33"/>
        <v>#REF!</v>
      </c>
      <c r="S155" s="105" t="e">
        <f t="shared" si="34"/>
        <v>#REF!</v>
      </c>
      <c r="T155" s="105"/>
      <c r="U155" s="105" t="e">
        <f t="shared" si="35"/>
        <v>#REF!</v>
      </c>
      <c r="V155" s="105" t="e">
        <f t="shared" si="36"/>
        <v>#REF!</v>
      </c>
      <c r="W155" s="105" t="e">
        <f t="shared" si="37"/>
        <v>#REF!</v>
      </c>
      <c r="X155" s="106" t="e">
        <f t="shared" si="38"/>
        <v>#REF!</v>
      </c>
      <c r="Y155" s="106" t="e">
        <f t="shared" si="39"/>
        <v>#REF!</v>
      </c>
      <c r="Z155" s="105" t="e">
        <f t="shared" si="40"/>
        <v>#REF!</v>
      </c>
      <c r="AA155" s="105" t="e">
        <f t="shared" si="44"/>
        <v>#REF!</v>
      </c>
      <c r="AB155" s="105"/>
      <c r="AC155" s="107" t="str">
        <f t="shared" si="41"/>
        <v>BERTAHAP</v>
      </c>
      <c r="AD155" s="108">
        <f t="shared" si="42"/>
        <v>0</v>
      </c>
      <c r="AE155" s="109">
        <v>2</v>
      </c>
      <c r="AF155" s="110"/>
      <c r="AG155" s="105" t="e">
        <f>IF(AF155&gt;#REF!,"LB","KR")</f>
        <v>#REF!</v>
      </c>
      <c r="AH155" s="110">
        <v>1944382000</v>
      </c>
      <c r="AI155" s="110">
        <v>2191629000</v>
      </c>
      <c r="AJ155" s="110">
        <v>2326804000</v>
      </c>
      <c r="AK155" s="111">
        <v>2470317000</v>
      </c>
      <c r="AL155" s="111">
        <v>2326804000</v>
      </c>
      <c r="AM155" s="110">
        <v>2470317000</v>
      </c>
      <c r="AN155" s="110" t="e">
        <f t="shared" si="45"/>
        <v>#REF!</v>
      </c>
    </row>
    <row r="156" spans="1:40">
      <c r="A156" s="3">
        <f t="shared" si="43"/>
        <v>117</v>
      </c>
      <c r="B156" s="96">
        <v>9</v>
      </c>
      <c r="C156" s="97" t="s">
        <v>159</v>
      </c>
      <c r="D156" s="96">
        <v>19</v>
      </c>
      <c r="E156" s="99"/>
      <c r="F156" s="100" t="s">
        <v>78</v>
      </c>
      <c r="G156" s="101">
        <f t="shared" si="25"/>
        <v>138</v>
      </c>
      <c r="H156" s="101">
        <f t="shared" si="26"/>
        <v>120</v>
      </c>
      <c r="I156" s="102">
        <f t="shared" si="27"/>
        <v>26438045</v>
      </c>
      <c r="J156" s="102" t="e">
        <f>SUMIF($AN$4:$AN$22,D156,#REF!)</f>
        <v>#REF!</v>
      </c>
      <c r="K156" s="103" t="e">
        <f t="shared" si="28"/>
        <v>#REF!</v>
      </c>
      <c r="L156" s="239" t="e">
        <f>SUMIF($AN$4:$AN$22,D156,#REF!)</f>
        <v>#REF!</v>
      </c>
      <c r="M156" s="105" t="e">
        <f t="shared" si="29"/>
        <v>#REF!</v>
      </c>
      <c r="N156" s="105" t="e">
        <f t="shared" si="30"/>
        <v>#REF!</v>
      </c>
      <c r="O156" s="105" t="e">
        <f t="shared" si="31"/>
        <v>#REF!</v>
      </c>
      <c r="P156" s="105" t="e">
        <f t="shared" si="32"/>
        <v>#REF!</v>
      </c>
      <c r="Q156" s="106" t="e">
        <f t="shared" si="33"/>
        <v>#REF!</v>
      </c>
      <c r="R156" s="105" t="e">
        <f t="shared" si="33"/>
        <v>#REF!</v>
      </c>
      <c r="S156" s="105" t="e">
        <f t="shared" si="34"/>
        <v>#REF!</v>
      </c>
      <c r="T156" s="105"/>
      <c r="U156" s="105" t="e">
        <f t="shared" si="35"/>
        <v>#REF!</v>
      </c>
      <c r="V156" s="105" t="e">
        <f t="shared" si="36"/>
        <v>#REF!</v>
      </c>
      <c r="W156" s="105" t="e">
        <f t="shared" si="37"/>
        <v>#REF!</v>
      </c>
      <c r="X156" s="106" t="e">
        <f t="shared" si="38"/>
        <v>#REF!</v>
      </c>
      <c r="Y156" s="106" t="e">
        <f t="shared" si="39"/>
        <v>#REF!</v>
      </c>
      <c r="Z156" s="105" t="e">
        <f t="shared" si="40"/>
        <v>#REF!</v>
      </c>
      <c r="AA156" s="105" t="e">
        <f t="shared" si="44"/>
        <v>#REF!</v>
      </c>
      <c r="AB156" s="105"/>
      <c r="AC156" s="107" t="str">
        <f t="shared" si="41"/>
        <v>BERTAHAP</v>
      </c>
      <c r="AD156" s="108">
        <f t="shared" si="42"/>
        <v>0</v>
      </c>
      <c r="AE156" s="109">
        <v>2</v>
      </c>
      <c r="AF156" s="110"/>
      <c r="AG156" s="105" t="e">
        <f>IF(AF156&gt;#REF!,"LB","KR")</f>
        <v>#REF!</v>
      </c>
      <c r="AH156" s="110">
        <v>3153052000</v>
      </c>
      <c r="AI156" s="110">
        <v>3553993000</v>
      </c>
      <c r="AJ156" s="110">
        <v>3773196000</v>
      </c>
      <c r="AK156" s="111">
        <v>4005918000</v>
      </c>
      <c r="AL156" s="111">
        <v>3773196000</v>
      </c>
      <c r="AM156" s="110">
        <v>4005918000</v>
      </c>
      <c r="AN156" s="110" t="e">
        <f t="shared" si="45"/>
        <v>#REF!</v>
      </c>
    </row>
    <row r="157" spans="1:40">
      <c r="A157" s="3">
        <f t="shared" si="43"/>
        <v>118</v>
      </c>
      <c r="B157" s="96">
        <v>10</v>
      </c>
      <c r="C157" s="97" t="s">
        <v>159</v>
      </c>
      <c r="D157" s="96">
        <v>21</v>
      </c>
      <c r="E157" s="99"/>
      <c r="F157" s="100" t="s">
        <v>84</v>
      </c>
      <c r="G157" s="101">
        <f t="shared" si="25"/>
        <v>132</v>
      </c>
      <c r="H157" s="101">
        <f t="shared" si="26"/>
        <v>112</v>
      </c>
      <c r="I157" s="102">
        <f t="shared" si="27"/>
        <v>26438045</v>
      </c>
      <c r="J157" s="102" t="e">
        <f>SUMIF($AN$4:$AN$22,D157,#REF!)</f>
        <v>#REF!</v>
      </c>
      <c r="K157" s="103" t="e">
        <f t="shared" si="28"/>
        <v>#REF!</v>
      </c>
      <c r="L157" s="239" t="e">
        <f>SUMIF($AN$4:$AN$22,D157,#REF!)</f>
        <v>#REF!</v>
      </c>
      <c r="M157" s="105" t="e">
        <f t="shared" si="29"/>
        <v>#REF!</v>
      </c>
      <c r="N157" s="105" t="e">
        <f t="shared" si="30"/>
        <v>#REF!</v>
      </c>
      <c r="O157" s="105" t="e">
        <f t="shared" si="31"/>
        <v>#REF!</v>
      </c>
      <c r="P157" s="105" t="e">
        <f t="shared" si="32"/>
        <v>#REF!</v>
      </c>
      <c r="Q157" s="106" t="e">
        <f t="shared" si="33"/>
        <v>#REF!</v>
      </c>
      <c r="R157" s="105" t="e">
        <f t="shared" si="33"/>
        <v>#REF!</v>
      </c>
      <c r="S157" s="105" t="e">
        <f t="shared" si="34"/>
        <v>#REF!</v>
      </c>
      <c r="T157" s="105"/>
      <c r="U157" s="105" t="e">
        <f t="shared" si="35"/>
        <v>#REF!</v>
      </c>
      <c r="V157" s="105" t="e">
        <f t="shared" si="36"/>
        <v>#REF!</v>
      </c>
      <c r="W157" s="105" t="e">
        <f t="shared" si="37"/>
        <v>#REF!</v>
      </c>
      <c r="X157" s="106" t="e">
        <f t="shared" si="38"/>
        <v>#REF!</v>
      </c>
      <c r="Y157" s="106" t="e">
        <f t="shared" si="39"/>
        <v>#REF!</v>
      </c>
      <c r="Z157" s="105" t="e">
        <f t="shared" si="40"/>
        <v>#REF!</v>
      </c>
      <c r="AA157" s="105" t="e">
        <f t="shared" si="44"/>
        <v>#REF!</v>
      </c>
      <c r="AB157" s="105"/>
      <c r="AC157" s="107" t="str">
        <f t="shared" si="41"/>
        <v>BERTAHAP</v>
      </c>
      <c r="AD157" s="108">
        <f t="shared" si="42"/>
        <v>0</v>
      </c>
      <c r="AE157" s="109">
        <v>2</v>
      </c>
      <c r="AF157" s="110"/>
      <c r="AG157" s="105" t="e">
        <f>IF(AF157&gt;#REF!,"LB","KR")</f>
        <v>#REF!</v>
      </c>
      <c r="AH157" s="110">
        <v>3053900000</v>
      </c>
      <c r="AI157" s="110">
        <v>3442233000</v>
      </c>
      <c r="AJ157" s="110">
        <v>3654542000</v>
      </c>
      <c r="AK157" s="111">
        <v>3879946000</v>
      </c>
      <c r="AL157" s="111">
        <v>3654542000</v>
      </c>
      <c r="AM157" s="110">
        <v>3879946000</v>
      </c>
      <c r="AN157" s="110" t="e">
        <f t="shared" si="45"/>
        <v>#REF!</v>
      </c>
    </row>
    <row r="158" spans="1:40">
      <c r="A158" s="3">
        <f t="shared" si="43"/>
        <v>119</v>
      </c>
      <c r="B158" s="96">
        <v>1</v>
      </c>
      <c r="C158" s="97" t="s">
        <v>163</v>
      </c>
      <c r="D158" s="98" t="s">
        <v>19</v>
      </c>
      <c r="E158" s="99"/>
      <c r="F158" s="100" t="s">
        <v>72</v>
      </c>
      <c r="G158" s="101">
        <f t="shared" si="25"/>
        <v>175</v>
      </c>
      <c r="H158" s="101">
        <f t="shared" si="26"/>
        <v>156</v>
      </c>
      <c r="I158" s="102">
        <f t="shared" si="27"/>
        <v>26438045</v>
      </c>
      <c r="J158" s="102" t="e">
        <f>SUMIF($AN$4:$AN$22,D158,#REF!)</f>
        <v>#REF!</v>
      </c>
      <c r="K158" s="103" t="e">
        <f t="shared" si="28"/>
        <v>#REF!</v>
      </c>
      <c r="L158" s="104" t="e">
        <f>SUMIF($AN$4:$AN$22,D158,#REF!)</f>
        <v>#REF!</v>
      </c>
      <c r="M158" s="105" t="e">
        <f t="shared" si="29"/>
        <v>#REF!</v>
      </c>
      <c r="N158" s="105" t="e">
        <f t="shared" si="30"/>
        <v>#REF!</v>
      </c>
      <c r="O158" s="105" t="e">
        <f t="shared" si="31"/>
        <v>#REF!</v>
      </c>
      <c r="P158" s="105" t="e">
        <f t="shared" si="32"/>
        <v>#REF!</v>
      </c>
      <c r="Q158" s="106" t="e">
        <f t="shared" si="33"/>
        <v>#REF!</v>
      </c>
      <c r="R158" s="105" t="e">
        <f t="shared" si="33"/>
        <v>#REF!</v>
      </c>
      <c r="S158" s="105" t="e">
        <f t="shared" si="34"/>
        <v>#REF!</v>
      </c>
      <c r="T158" s="105"/>
      <c r="U158" s="105" t="e">
        <f t="shared" si="35"/>
        <v>#REF!</v>
      </c>
      <c r="V158" s="105" t="e">
        <f t="shared" si="36"/>
        <v>#REF!</v>
      </c>
      <c r="W158" s="105" t="e">
        <f t="shared" si="37"/>
        <v>#REF!</v>
      </c>
      <c r="X158" s="106" t="e">
        <f t="shared" si="38"/>
        <v>#REF!</v>
      </c>
      <c r="Y158" s="106" t="e">
        <f t="shared" si="39"/>
        <v>#REF!</v>
      </c>
      <c r="Z158" s="105" t="e">
        <f t="shared" si="40"/>
        <v>#REF!</v>
      </c>
      <c r="AA158" s="105" t="e">
        <f t="shared" si="44"/>
        <v>#REF!</v>
      </c>
      <c r="AB158" s="105"/>
      <c r="AC158" s="107" t="str">
        <f t="shared" si="41"/>
        <v>BERTAHAP</v>
      </c>
      <c r="AD158" s="108">
        <f t="shared" si="42"/>
        <v>0</v>
      </c>
      <c r="AE158" s="109">
        <v>2</v>
      </c>
      <c r="AF158" s="110"/>
      <c r="AG158" s="105" t="e">
        <f>IF(AF158&gt;#REF!,"LB","KR")</f>
        <v>#REF!</v>
      </c>
      <c r="AH158" s="110">
        <v>4135362000</v>
      </c>
      <c r="AI158" s="110">
        <v>4661214000</v>
      </c>
      <c r="AJ158" s="110">
        <v>4948708000</v>
      </c>
      <c r="AK158" s="111">
        <v>5253933000</v>
      </c>
      <c r="AL158" s="111">
        <v>4948708000</v>
      </c>
      <c r="AM158" s="110">
        <v>5253933000</v>
      </c>
      <c r="AN158" s="110" t="e">
        <f t="shared" si="45"/>
        <v>#REF!</v>
      </c>
    </row>
    <row r="159" spans="1:40">
      <c r="A159" s="3">
        <f t="shared" si="43"/>
        <v>120</v>
      </c>
      <c r="B159" s="96">
        <v>2</v>
      </c>
      <c r="C159" s="97" t="s">
        <v>163</v>
      </c>
      <c r="D159" s="98" t="s">
        <v>29</v>
      </c>
      <c r="E159" s="99"/>
      <c r="F159" s="100" t="s">
        <v>74</v>
      </c>
      <c r="G159" s="101">
        <f t="shared" si="25"/>
        <v>85</v>
      </c>
      <c r="H159" s="101">
        <f t="shared" si="26"/>
        <v>74</v>
      </c>
      <c r="I159" s="102">
        <f t="shared" si="27"/>
        <v>26438045</v>
      </c>
      <c r="J159" s="102" t="e">
        <f>SUMIF($AN$4:$AN$22,D159,#REF!)</f>
        <v>#REF!</v>
      </c>
      <c r="K159" s="103" t="e">
        <f t="shared" si="28"/>
        <v>#REF!</v>
      </c>
      <c r="L159" s="104" t="e">
        <f>SUMIF($AN$4:$AN$22,D159,#REF!)</f>
        <v>#REF!</v>
      </c>
      <c r="M159" s="105" t="e">
        <f t="shared" si="29"/>
        <v>#REF!</v>
      </c>
      <c r="N159" s="105" t="e">
        <f t="shared" si="30"/>
        <v>#REF!</v>
      </c>
      <c r="O159" s="105" t="e">
        <f t="shared" si="31"/>
        <v>#REF!</v>
      </c>
      <c r="P159" s="105" t="e">
        <f t="shared" si="32"/>
        <v>#REF!</v>
      </c>
      <c r="Q159" s="106" t="e">
        <f t="shared" si="33"/>
        <v>#REF!</v>
      </c>
      <c r="R159" s="105" t="e">
        <f t="shared" si="33"/>
        <v>#REF!</v>
      </c>
      <c r="S159" s="105" t="e">
        <f t="shared" si="34"/>
        <v>#REF!</v>
      </c>
      <c r="T159" s="105"/>
      <c r="U159" s="105" t="e">
        <f t="shared" si="35"/>
        <v>#REF!</v>
      </c>
      <c r="V159" s="105" t="e">
        <f t="shared" si="36"/>
        <v>#REF!</v>
      </c>
      <c r="W159" s="105" t="e">
        <f t="shared" si="37"/>
        <v>#REF!</v>
      </c>
      <c r="X159" s="106" t="e">
        <f t="shared" si="38"/>
        <v>#REF!</v>
      </c>
      <c r="Y159" s="106" t="e">
        <f t="shared" si="39"/>
        <v>#REF!</v>
      </c>
      <c r="Z159" s="105" t="e">
        <f t="shared" si="40"/>
        <v>#REF!</v>
      </c>
      <c r="AA159" s="105" t="e">
        <f t="shared" si="44"/>
        <v>#REF!</v>
      </c>
      <c r="AB159" s="105"/>
      <c r="AC159" s="107" t="str">
        <f t="shared" si="41"/>
        <v>BERTAHAP</v>
      </c>
      <c r="AD159" s="108">
        <f t="shared" si="42"/>
        <v>0</v>
      </c>
      <c r="AE159" s="109">
        <v>2</v>
      </c>
      <c r="AF159" s="110"/>
      <c r="AG159" s="105" t="e">
        <f>IF(AF159&gt;#REF!,"LB","KR")</f>
        <v>#REF!</v>
      </c>
      <c r="AH159" s="110">
        <v>1925320000</v>
      </c>
      <c r="AI159" s="110">
        <v>2170143000</v>
      </c>
      <c r="AJ159" s="110">
        <v>2303993000</v>
      </c>
      <c r="AK159" s="111">
        <v>2446098000</v>
      </c>
      <c r="AL159" s="111">
        <v>2303993000</v>
      </c>
      <c r="AM159" s="110">
        <v>2446098000</v>
      </c>
      <c r="AN159" s="110" t="e">
        <f t="shared" si="45"/>
        <v>#REF!</v>
      </c>
    </row>
    <row r="160" spans="1:40">
      <c r="A160" s="3">
        <f t="shared" si="43"/>
        <v>121</v>
      </c>
      <c r="B160" s="96">
        <v>3</v>
      </c>
      <c r="C160" s="97" t="s">
        <v>163</v>
      </c>
      <c r="D160" s="98" t="s">
        <v>32</v>
      </c>
      <c r="E160" s="99"/>
      <c r="F160" s="100" t="s">
        <v>56</v>
      </c>
      <c r="G160" s="101">
        <f t="shared" si="25"/>
        <v>85</v>
      </c>
      <c r="H160" s="101">
        <f t="shared" si="26"/>
        <v>74</v>
      </c>
      <c r="I160" s="102">
        <f t="shared" si="27"/>
        <v>26438045</v>
      </c>
      <c r="J160" s="102" t="e">
        <f>SUMIF($AN$4:$AN$22,D160,#REF!)</f>
        <v>#REF!</v>
      </c>
      <c r="K160" s="103" t="e">
        <f t="shared" si="28"/>
        <v>#REF!</v>
      </c>
      <c r="L160" s="104" t="e">
        <f>SUMIF($AN$4:$AN$22,D160,#REF!)</f>
        <v>#REF!</v>
      </c>
      <c r="M160" s="105" t="e">
        <f t="shared" si="29"/>
        <v>#REF!</v>
      </c>
      <c r="N160" s="105" t="e">
        <f t="shared" si="30"/>
        <v>#REF!</v>
      </c>
      <c r="O160" s="105" t="e">
        <f t="shared" si="31"/>
        <v>#REF!</v>
      </c>
      <c r="P160" s="105" t="e">
        <f t="shared" si="32"/>
        <v>#REF!</v>
      </c>
      <c r="Q160" s="106" t="e">
        <f t="shared" si="33"/>
        <v>#REF!</v>
      </c>
      <c r="R160" s="105" t="e">
        <f t="shared" si="33"/>
        <v>#REF!</v>
      </c>
      <c r="S160" s="105" t="e">
        <f t="shared" si="34"/>
        <v>#REF!</v>
      </c>
      <c r="T160" s="105"/>
      <c r="U160" s="105" t="e">
        <f t="shared" si="35"/>
        <v>#REF!</v>
      </c>
      <c r="V160" s="105" t="e">
        <f t="shared" si="36"/>
        <v>#REF!</v>
      </c>
      <c r="W160" s="105" t="e">
        <f t="shared" si="37"/>
        <v>#REF!</v>
      </c>
      <c r="X160" s="106" t="e">
        <f t="shared" si="38"/>
        <v>#REF!</v>
      </c>
      <c r="Y160" s="106" t="e">
        <f t="shared" si="39"/>
        <v>#REF!</v>
      </c>
      <c r="Z160" s="105" t="e">
        <f t="shared" si="40"/>
        <v>#REF!</v>
      </c>
      <c r="AA160" s="105" t="e">
        <f t="shared" si="44"/>
        <v>#REF!</v>
      </c>
      <c r="AB160" s="105"/>
      <c r="AC160" s="107" t="str">
        <f t="shared" si="41"/>
        <v>BERTAHAP</v>
      </c>
      <c r="AD160" s="108">
        <f t="shared" si="42"/>
        <v>0</v>
      </c>
      <c r="AE160" s="109">
        <v>2</v>
      </c>
      <c r="AF160" s="110"/>
      <c r="AG160" s="105" t="e">
        <f>IF(AF160&gt;#REF!,"LB","KR")</f>
        <v>#REF!</v>
      </c>
      <c r="AH160" s="110">
        <v>1925320000</v>
      </c>
      <c r="AI160" s="110">
        <v>2170143000</v>
      </c>
      <c r="AJ160" s="110">
        <v>2303993000</v>
      </c>
      <c r="AK160" s="111">
        <v>2446098000</v>
      </c>
      <c r="AL160" s="111">
        <v>2303993000</v>
      </c>
      <c r="AM160" s="110">
        <v>2446098000</v>
      </c>
      <c r="AN160" s="110" t="e">
        <f t="shared" si="45"/>
        <v>#REF!</v>
      </c>
    </row>
    <row r="161" spans="1:40">
      <c r="A161" s="3">
        <f t="shared" si="43"/>
        <v>122</v>
      </c>
      <c r="B161" s="96">
        <v>4</v>
      </c>
      <c r="C161" s="97" t="s">
        <v>163</v>
      </c>
      <c r="D161" s="98" t="s">
        <v>38</v>
      </c>
      <c r="E161" s="99"/>
      <c r="F161" s="100" t="s">
        <v>58</v>
      </c>
      <c r="G161" s="101">
        <f t="shared" si="25"/>
        <v>101</v>
      </c>
      <c r="H161" s="101">
        <f t="shared" si="26"/>
        <v>90</v>
      </c>
      <c r="I161" s="102">
        <f t="shared" si="27"/>
        <v>26438045</v>
      </c>
      <c r="J161" s="102" t="e">
        <f>SUMIF($AN$4:$AN$22,D161,#REF!)</f>
        <v>#REF!</v>
      </c>
      <c r="K161" s="103" t="e">
        <f t="shared" si="28"/>
        <v>#REF!</v>
      </c>
      <c r="L161" s="104" t="e">
        <f>SUMIF($AN$4:$AN$22,D161,#REF!)</f>
        <v>#REF!</v>
      </c>
      <c r="M161" s="105" t="e">
        <f t="shared" si="29"/>
        <v>#REF!</v>
      </c>
      <c r="N161" s="105" t="e">
        <f t="shared" si="30"/>
        <v>#REF!</v>
      </c>
      <c r="O161" s="105" t="e">
        <f t="shared" si="31"/>
        <v>#REF!</v>
      </c>
      <c r="P161" s="105" t="e">
        <f t="shared" si="32"/>
        <v>#REF!</v>
      </c>
      <c r="Q161" s="106" t="e">
        <f t="shared" si="33"/>
        <v>#REF!</v>
      </c>
      <c r="R161" s="105" t="e">
        <f t="shared" si="33"/>
        <v>#REF!</v>
      </c>
      <c r="S161" s="105" t="e">
        <f t="shared" si="34"/>
        <v>#REF!</v>
      </c>
      <c r="T161" s="105"/>
      <c r="U161" s="105" t="e">
        <f t="shared" si="35"/>
        <v>#REF!</v>
      </c>
      <c r="V161" s="105" t="e">
        <f t="shared" si="36"/>
        <v>#REF!</v>
      </c>
      <c r="W161" s="105" t="e">
        <f t="shared" si="37"/>
        <v>#REF!</v>
      </c>
      <c r="X161" s="106" t="e">
        <f t="shared" si="38"/>
        <v>#REF!</v>
      </c>
      <c r="Y161" s="106" t="e">
        <f t="shared" si="39"/>
        <v>#REF!</v>
      </c>
      <c r="Z161" s="105" t="e">
        <f t="shared" si="40"/>
        <v>#REF!</v>
      </c>
      <c r="AA161" s="105" t="e">
        <f t="shared" si="44"/>
        <v>#REF!</v>
      </c>
      <c r="AB161" s="105"/>
      <c r="AC161" s="107" t="str">
        <f t="shared" si="41"/>
        <v>BERTAHAP</v>
      </c>
      <c r="AD161" s="108">
        <f t="shared" si="42"/>
        <v>0</v>
      </c>
      <c r="AE161" s="109">
        <v>2</v>
      </c>
      <c r="AF161" s="110"/>
      <c r="AG161" s="105" t="e">
        <f>IF(AF161&gt;#REF!,"LB","KR")</f>
        <v>#REF!</v>
      </c>
      <c r="AH161" s="110">
        <v>2341605000</v>
      </c>
      <c r="AI161" s="110">
        <v>2639363000</v>
      </c>
      <c r="AJ161" s="110">
        <v>2802153000</v>
      </c>
      <c r="AK161" s="111">
        <v>2974984000</v>
      </c>
      <c r="AL161" s="111">
        <v>2802153000</v>
      </c>
      <c r="AM161" s="110">
        <v>2974984000</v>
      </c>
      <c r="AN161" s="110" t="e">
        <f t="shared" si="45"/>
        <v>#REF!</v>
      </c>
    </row>
    <row r="162" spans="1:40">
      <c r="A162" s="3">
        <f t="shared" si="43"/>
        <v>123</v>
      </c>
      <c r="B162" s="96">
        <v>5</v>
      </c>
      <c r="C162" s="97" t="s">
        <v>163</v>
      </c>
      <c r="D162" s="98" t="s">
        <v>44</v>
      </c>
      <c r="E162" s="99"/>
      <c r="F162" s="100" t="s">
        <v>60</v>
      </c>
      <c r="G162" s="101">
        <f t="shared" si="25"/>
        <v>101</v>
      </c>
      <c r="H162" s="101">
        <f t="shared" si="26"/>
        <v>90</v>
      </c>
      <c r="I162" s="102">
        <f t="shared" si="27"/>
        <v>26438045</v>
      </c>
      <c r="J162" s="102" t="e">
        <f>SUMIF($AN$4:$AN$22,D162,#REF!)</f>
        <v>#REF!</v>
      </c>
      <c r="K162" s="103" t="e">
        <f t="shared" si="28"/>
        <v>#REF!</v>
      </c>
      <c r="L162" s="104" t="e">
        <f>SUMIF($AN$4:$AN$22,D162,#REF!)</f>
        <v>#REF!</v>
      </c>
      <c r="M162" s="105" t="e">
        <f t="shared" si="29"/>
        <v>#REF!</v>
      </c>
      <c r="N162" s="105" t="e">
        <f t="shared" si="30"/>
        <v>#REF!</v>
      </c>
      <c r="O162" s="105" t="e">
        <f t="shared" si="31"/>
        <v>#REF!</v>
      </c>
      <c r="P162" s="105" t="e">
        <f t="shared" si="32"/>
        <v>#REF!</v>
      </c>
      <c r="Q162" s="106" t="e">
        <f t="shared" si="33"/>
        <v>#REF!</v>
      </c>
      <c r="R162" s="105" t="e">
        <f t="shared" si="33"/>
        <v>#REF!</v>
      </c>
      <c r="S162" s="105" t="e">
        <f t="shared" si="34"/>
        <v>#REF!</v>
      </c>
      <c r="T162" s="105"/>
      <c r="U162" s="105" t="e">
        <f t="shared" si="35"/>
        <v>#REF!</v>
      </c>
      <c r="V162" s="105" t="e">
        <f t="shared" si="36"/>
        <v>#REF!</v>
      </c>
      <c r="W162" s="105" t="e">
        <f t="shared" si="37"/>
        <v>#REF!</v>
      </c>
      <c r="X162" s="106" t="e">
        <f t="shared" si="38"/>
        <v>#REF!</v>
      </c>
      <c r="Y162" s="106" t="e">
        <f t="shared" si="39"/>
        <v>#REF!</v>
      </c>
      <c r="Z162" s="105" t="e">
        <f t="shared" si="40"/>
        <v>#REF!</v>
      </c>
      <c r="AA162" s="105" t="e">
        <f t="shared" si="44"/>
        <v>#REF!</v>
      </c>
      <c r="AB162" s="105"/>
      <c r="AC162" s="107" t="str">
        <f t="shared" si="41"/>
        <v>BERTAHAP</v>
      </c>
      <c r="AD162" s="108">
        <f t="shared" si="42"/>
        <v>0</v>
      </c>
      <c r="AE162" s="109">
        <v>2</v>
      </c>
      <c r="AF162" s="110"/>
      <c r="AG162" s="105" t="e">
        <f>IF(AF162&gt;#REF!,"LB","KR")</f>
        <v>#REF!</v>
      </c>
      <c r="AH162" s="110">
        <v>2341605000</v>
      </c>
      <c r="AI162" s="110">
        <v>2639363000</v>
      </c>
      <c r="AJ162" s="110">
        <v>2802153000</v>
      </c>
      <c r="AK162" s="111">
        <v>2974984000</v>
      </c>
      <c r="AL162" s="111">
        <v>2802153000</v>
      </c>
      <c r="AM162" s="110">
        <v>2974984000</v>
      </c>
      <c r="AN162" s="110" t="e">
        <f t="shared" si="45"/>
        <v>#REF!</v>
      </c>
    </row>
    <row r="163" spans="1:40">
      <c r="A163" s="3">
        <f t="shared" si="43"/>
        <v>124</v>
      </c>
      <c r="B163" s="96">
        <v>6</v>
      </c>
      <c r="C163" s="97" t="s">
        <v>163</v>
      </c>
      <c r="D163" s="96">
        <v>11</v>
      </c>
      <c r="E163" s="99"/>
      <c r="F163" s="100" t="s">
        <v>62</v>
      </c>
      <c r="G163" s="101">
        <f t="shared" si="25"/>
        <v>101</v>
      </c>
      <c r="H163" s="101">
        <f t="shared" si="26"/>
        <v>90</v>
      </c>
      <c r="I163" s="102">
        <f t="shared" si="27"/>
        <v>26438045</v>
      </c>
      <c r="J163" s="102" t="e">
        <f>SUMIF($AN$4:$AN$22,D163,#REF!)</f>
        <v>#REF!</v>
      </c>
      <c r="K163" s="103" t="e">
        <f t="shared" si="28"/>
        <v>#REF!</v>
      </c>
      <c r="L163" s="104" t="e">
        <f>SUMIF($AN$4:$AN$22,D163,#REF!)</f>
        <v>#REF!</v>
      </c>
      <c r="M163" s="105" t="e">
        <f t="shared" si="29"/>
        <v>#REF!</v>
      </c>
      <c r="N163" s="105" t="e">
        <f t="shared" si="30"/>
        <v>#REF!</v>
      </c>
      <c r="O163" s="105" t="e">
        <f t="shared" si="31"/>
        <v>#REF!</v>
      </c>
      <c r="P163" s="105" t="e">
        <f t="shared" si="32"/>
        <v>#REF!</v>
      </c>
      <c r="Q163" s="106" t="e">
        <f t="shared" si="33"/>
        <v>#REF!</v>
      </c>
      <c r="R163" s="105" t="e">
        <f t="shared" si="33"/>
        <v>#REF!</v>
      </c>
      <c r="S163" s="105" t="e">
        <f t="shared" si="34"/>
        <v>#REF!</v>
      </c>
      <c r="T163" s="105"/>
      <c r="U163" s="105" t="e">
        <f t="shared" si="35"/>
        <v>#REF!</v>
      </c>
      <c r="V163" s="105" t="e">
        <f t="shared" si="36"/>
        <v>#REF!</v>
      </c>
      <c r="W163" s="105" t="e">
        <f t="shared" si="37"/>
        <v>#REF!</v>
      </c>
      <c r="X163" s="106" t="e">
        <f t="shared" si="38"/>
        <v>#REF!</v>
      </c>
      <c r="Y163" s="106" t="e">
        <f t="shared" si="39"/>
        <v>#REF!</v>
      </c>
      <c r="Z163" s="105" t="e">
        <f t="shared" si="40"/>
        <v>#REF!</v>
      </c>
      <c r="AA163" s="105" t="e">
        <f t="shared" si="44"/>
        <v>#REF!</v>
      </c>
      <c r="AB163" s="105"/>
      <c r="AC163" s="107" t="str">
        <f t="shared" si="41"/>
        <v>BERTAHAP</v>
      </c>
      <c r="AD163" s="108">
        <f t="shared" si="42"/>
        <v>0</v>
      </c>
      <c r="AE163" s="109">
        <v>2</v>
      </c>
      <c r="AF163" s="110"/>
      <c r="AG163" s="105" t="e">
        <f>IF(AF163&gt;#REF!,"LB","KR")</f>
        <v>#REF!</v>
      </c>
      <c r="AH163" s="110">
        <v>2341605000</v>
      </c>
      <c r="AI163" s="110">
        <v>2639363000</v>
      </c>
      <c r="AJ163" s="110">
        <v>2802153000</v>
      </c>
      <c r="AK163" s="111">
        <v>2974984000</v>
      </c>
      <c r="AL163" s="111">
        <v>2802153000</v>
      </c>
      <c r="AM163" s="110">
        <v>2974984000</v>
      </c>
      <c r="AN163" s="110" t="e">
        <f t="shared" si="45"/>
        <v>#REF!</v>
      </c>
    </row>
    <row r="164" spans="1:40">
      <c r="A164" s="3">
        <f t="shared" si="43"/>
        <v>125</v>
      </c>
      <c r="B164" s="96">
        <v>7</v>
      </c>
      <c r="C164" s="97" t="s">
        <v>163</v>
      </c>
      <c r="D164" s="96">
        <v>15</v>
      </c>
      <c r="E164" s="99"/>
      <c r="F164" s="100" t="s">
        <v>64</v>
      </c>
      <c r="G164" s="101">
        <f t="shared" si="25"/>
        <v>101</v>
      </c>
      <c r="H164" s="101">
        <f t="shared" si="26"/>
        <v>90</v>
      </c>
      <c r="I164" s="102">
        <f t="shared" si="27"/>
        <v>26438045</v>
      </c>
      <c r="J164" s="102" t="e">
        <f>SUMIF($AN$4:$AN$22,D164,#REF!)</f>
        <v>#REF!</v>
      </c>
      <c r="K164" s="103" t="e">
        <f t="shared" si="28"/>
        <v>#REF!</v>
      </c>
      <c r="L164" s="104" t="e">
        <f>SUMIF($AN$4:$AN$22,D164,#REF!)</f>
        <v>#REF!</v>
      </c>
      <c r="M164" s="105" t="e">
        <f t="shared" si="29"/>
        <v>#REF!</v>
      </c>
      <c r="N164" s="105" t="e">
        <f t="shared" si="30"/>
        <v>#REF!</v>
      </c>
      <c r="O164" s="105" t="e">
        <f t="shared" si="31"/>
        <v>#REF!</v>
      </c>
      <c r="P164" s="105" t="e">
        <f t="shared" si="32"/>
        <v>#REF!</v>
      </c>
      <c r="Q164" s="106" t="e">
        <f t="shared" si="33"/>
        <v>#REF!</v>
      </c>
      <c r="R164" s="105" t="e">
        <f t="shared" si="33"/>
        <v>#REF!</v>
      </c>
      <c r="S164" s="105" t="e">
        <f t="shared" si="34"/>
        <v>#REF!</v>
      </c>
      <c r="T164" s="105"/>
      <c r="U164" s="105" t="e">
        <f t="shared" si="35"/>
        <v>#REF!</v>
      </c>
      <c r="V164" s="105" t="e">
        <f t="shared" si="36"/>
        <v>#REF!</v>
      </c>
      <c r="W164" s="105" t="e">
        <f t="shared" si="37"/>
        <v>#REF!</v>
      </c>
      <c r="X164" s="106" t="e">
        <f t="shared" si="38"/>
        <v>#REF!</v>
      </c>
      <c r="Y164" s="106" t="e">
        <f t="shared" si="39"/>
        <v>#REF!</v>
      </c>
      <c r="Z164" s="105" t="e">
        <f t="shared" si="40"/>
        <v>#REF!</v>
      </c>
      <c r="AA164" s="105" t="e">
        <f t="shared" si="44"/>
        <v>#REF!</v>
      </c>
      <c r="AB164" s="105"/>
      <c r="AC164" s="107" t="str">
        <f t="shared" si="41"/>
        <v>BERTAHAP</v>
      </c>
      <c r="AD164" s="108">
        <f t="shared" si="42"/>
        <v>0</v>
      </c>
      <c r="AE164" s="109">
        <v>2</v>
      </c>
      <c r="AF164" s="110"/>
      <c r="AG164" s="105" t="e">
        <f>IF(AF164&gt;#REF!,"LB","KR")</f>
        <v>#REF!</v>
      </c>
      <c r="AH164" s="110">
        <v>2341605000</v>
      </c>
      <c r="AI164" s="110">
        <v>2639363000</v>
      </c>
      <c r="AJ164" s="110">
        <v>2802153000</v>
      </c>
      <c r="AK164" s="111">
        <v>2974984000</v>
      </c>
      <c r="AL164" s="111">
        <v>2802153000</v>
      </c>
      <c r="AM164" s="110">
        <v>2974984000</v>
      </c>
      <c r="AN164" s="110" t="e">
        <f t="shared" si="45"/>
        <v>#REF!</v>
      </c>
    </row>
    <row r="165" spans="1:40">
      <c r="A165" s="3">
        <f t="shared" si="43"/>
        <v>126</v>
      </c>
      <c r="B165" s="96">
        <v>8</v>
      </c>
      <c r="C165" s="97" t="s">
        <v>163</v>
      </c>
      <c r="D165" s="96">
        <v>17</v>
      </c>
      <c r="E165" s="99"/>
      <c r="F165" s="100" t="s">
        <v>67</v>
      </c>
      <c r="G165" s="101">
        <f t="shared" si="25"/>
        <v>85</v>
      </c>
      <c r="H165" s="101">
        <f t="shared" si="26"/>
        <v>74</v>
      </c>
      <c r="I165" s="102">
        <f t="shared" si="27"/>
        <v>26438045</v>
      </c>
      <c r="J165" s="102" t="e">
        <f>SUMIF($AN$4:$AN$22,D165,#REF!)</f>
        <v>#REF!</v>
      </c>
      <c r="K165" s="103" t="e">
        <f t="shared" si="28"/>
        <v>#REF!</v>
      </c>
      <c r="L165" s="104" t="e">
        <f>SUMIF($AN$4:$AN$22,D165,#REF!)</f>
        <v>#REF!</v>
      </c>
      <c r="M165" s="105" t="e">
        <f t="shared" si="29"/>
        <v>#REF!</v>
      </c>
      <c r="N165" s="105" t="e">
        <f t="shared" si="30"/>
        <v>#REF!</v>
      </c>
      <c r="O165" s="105" t="e">
        <f t="shared" si="31"/>
        <v>#REF!</v>
      </c>
      <c r="P165" s="105" t="e">
        <f t="shared" si="32"/>
        <v>#REF!</v>
      </c>
      <c r="Q165" s="106" t="e">
        <f t="shared" si="33"/>
        <v>#REF!</v>
      </c>
      <c r="R165" s="105" t="e">
        <f t="shared" si="33"/>
        <v>#REF!</v>
      </c>
      <c r="S165" s="105" t="e">
        <f t="shared" si="34"/>
        <v>#REF!</v>
      </c>
      <c r="T165" s="105"/>
      <c r="U165" s="105" t="e">
        <f t="shared" si="35"/>
        <v>#REF!</v>
      </c>
      <c r="V165" s="105" t="e">
        <f t="shared" si="36"/>
        <v>#REF!</v>
      </c>
      <c r="W165" s="105" t="e">
        <f t="shared" si="37"/>
        <v>#REF!</v>
      </c>
      <c r="X165" s="106" t="e">
        <f t="shared" si="38"/>
        <v>#REF!</v>
      </c>
      <c r="Y165" s="106" t="e">
        <f t="shared" si="39"/>
        <v>#REF!</v>
      </c>
      <c r="Z165" s="105" t="e">
        <f t="shared" si="40"/>
        <v>#REF!</v>
      </c>
      <c r="AA165" s="105" t="e">
        <f t="shared" si="44"/>
        <v>#REF!</v>
      </c>
      <c r="AB165" s="105"/>
      <c r="AC165" s="107" t="str">
        <f t="shared" si="41"/>
        <v>BERTAHAP</v>
      </c>
      <c r="AD165" s="108">
        <f t="shared" si="42"/>
        <v>0</v>
      </c>
      <c r="AE165" s="109">
        <v>2</v>
      </c>
      <c r="AF165" s="110"/>
      <c r="AG165" s="105" t="e">
        <f>IF(AF165&gt;#REF!,"LB","KR")</f>
        <v>#REF!</v>
      </c>
      <c r="AH165" s="110">
        <v>1925320000</v>
      </c>
      <c r="AI165" s="110">
        <v>2170143000</v>
      </c>
      <c r="AJ165" s="110">
        <v>2303993000</v>
      </c>
      <c r="AK165" s="111">
        <v>2446098000</v>
      </c>
      <c r="AL165" s="111">
        <v>2303993000</v>
      </c>
      <c r="AM165" s="110">
        <v>2446098000</v>
      </c>
      <c r="AN165" s="110" t="e">
        <f t="shared" si="45"/>
        <v>#REF!</v>
      </c>
    </row>
    <row r="166" spans="1:40">
      <c r="A166" s="3">
        <f t="shared" si="43"/>
        <v>127</v>
      </c>
      <c r="B166" s="96">
        <v>9</v>
      </c>
      <c r="C166" s="97" t="s">
        <v>163</v>
      </c>
      <c r="D166" s="96">
        <v>19</v>
      </c>
      <c r="E166" s="99"/>
      <c r="F166" s="100" t="s">
        <v>78</v>
      </c>
      <c r="G166" s="101">
        <f t="shared" si="25"/>
        <v>138</v>
      </c>
      <c r="H166" s="101">
        <f t="shared" si="26"/>
        <v>120</v>
      </c>
      <c r="I166" s="102">
        <f t="shared" si="27"/>
        <v>26438045</v>
      </c>
      <c r="J166" s="102" t="e">
        <f>SUMIF($AN$4:$AN$22,D166,#REF!)</f>
        <v>#REF!</v>
      </c>
      <c r="K166" s="103" t="e">
        <f t="shared" si="28"/>
        <v>#REF!</v>
      </c>
      <c r="L166" s="104" t="e">
        <f>SUMIF($AN$4:$AN$22,D166,#REF!)</f>
        <v>#REF!</v>
      </c>
      <c r="M166" s="105" t="e">
        <f t="shared" si="29"/>
        <v>#REF!</v>
      </c>
      <c r="N166" s="105" t="e">
        <f t="shared" si="30"/>
        <v>#REF!</v>
      </c>
      <c r="O166" s="105" t="e">
        <f t="shared" si="31"/>
        <v>#REF!</v>
      </c>
      <c r="P166" s="105" t="e">
        <f t="shared" si="32"/>
        <v>#REF!</v>
      </c>
      <c r="Q166" s="106" t="e">
        <f t="shared" si="33"/>
        <v>#REF!</v>
      </c>
      <c r="R166" s="105" t="e">
        <f t="shared" si="33"/>
        <v>#REF!</v>
      </c>
      <c r="S166" s="105" t="e">
        <f t="shared" si="34"/>
        <v>#REF!</v>
      </c>
      <c r="T166" s="105"/>
      <c r="U166" s="105" t="e">
        <f t="shared" si="35"/>
        <v>#REF!</v>
      </c>
      <c r="V166" s="105" t="e">
        <f t="shared" si="36"/>
        <v>#REF!</v>
      </c>
      <c r="W166" s="105" t="e">
        <f t="shared" si="37"/>
        <v>#REF!</v>
      </c>
      <c r="X166" s="106" t="e">
        <f t="shared" si="38"/>
        <v>#REF!</v>
      </c>
      <c r="Y166" s="106" t="e">
        <f t="shared" si="39"/>
        <v>#REF!</v>
      </c>
      <c r="Z166" s="105" t="e">
        <f t="shared" si="40"/>
        <v>#REF!</v>
      </c>
      <c r="AA166" s="105" t="e">
        <f t="shared" si="44"/>
        <v>#REF!</v>
      </c>
      <c r="AB166" s="105"/>
      <c r="AC166" s="107" t="str">
        <f t="shared" si="41"/>
        <v>BERTAHAP</v>
      </c>
      <c r="AD166" s="108">
        <f t="shared" si="42"/>
        <v>0</v>
      </c>
      <c r="AE166" s="109">
        <v>2</v>
      </c>
      <c r="AF166" s="110"/>
      <c r="AG166" s="105" t="e">
        <f>IF(AF166&gt;#REF!,"LB","KR")</f>
        <v>#REF!</v>
      </c>
      <c r="AH166" s="110">
        <v>3122140000</v>
      </c>
      <c r="AI166" s="110">
        <v>3519150000</v>
      </c>
      <c r="AJ166" s="110">
        <v>3736204000</v>
      </c>
      <c r="AK166" s="111">
        <v>3966645000</v>
      </c>
      <c r="AL166" s="111">
        <v>3736204000</v>
      </c>
      <c r="AM166" s="110">
        <v>3966645000</v>
      </c>
      <c r="AN166" s="110" t="e">
        <f t="shared" si="45"/>
        <v>#REF!</v>
      </c>
    </row>
    <row r="167" spans="1:40">
      <c r="A167" s="3">
        <f t="shared" si="43"/>
        <v>128</v>
      </c>
      <c r="B167" s="96">
        <v>10</v>
      </c>
      <c r="C167" s="97" t="s">
        <v>163</v>
      </c>
      <c r="D167" s="96">
        <v>21</v>
      </c>
      <c r="E167" s="99"/>
      <c r="F167" s="100" t="s">
        <v>84</v>
      </c>
      <c r="G167" s="101">
        <f t="shared" si="25"/>
        <v>132</v>
      </c>
      <c r="H167" s="101">
        <f t="shared" si="26"/>
        <v>112</v>
      </c>
      <c r="I167" s="102">
        <f t="shared" si="27"/>
        <v>26438045</v>
      </c>
      <c r="J167" s="102" t="e">
        <f>SUMIF($AN$4:$AN$22,D167,#REF!)</f>
        <v>#REF!</v>
      </c>
      <c r="K167" s="103" t="e">
        <f t="shared" si="28"/>
        <v>#REF!</v>
      </c>
      <c r="L167" s="104" t="e">
        <f>SUMIF($AN$4:$AN$22,D167,#REF!)</f>
        <v>#REF!</v>
      </c>
      <c r="M167" s="105" t="e">
        <f t="shared" si="29"/>
        <v>#REF!</v>
      </c>
      <c r="N167" s="105" t="e">
        <f t="shared" si="30"/>
        <v>#REF!</v>
      </c>
      <c r="O167" s="105" t="e">
        <f t="shared" si="31"/>
        <v>#REF!</v>
      </c>
      <c r="P167" s="105" t="e">
        <f t="shared" si="32"/>
        <v>#REF!</v>
      </c>
      <c r="Q167" s="106" t="e">
        <f t="shared" si="33"/>
        <v>#REF!</v>
      </c>
      <c r="R167" s="105" t="e">
        <f t="shared" si="33"/>
        <v>#REF!</v>
      </c>
      <c r="S167" s="105" t="e">
        <f t="shared" si="34"/>
        <v>#REF!</v>
      </c>
      <c r="T167" s="105"/>
      <c r="U167" s="105" t="e">
        <f t="shared" si="35"/>
        <v>#REF!</v>
      </c>
      <c r="V167" s="105" t="e">
        <f t="shared" si="36"/>
        <v>#REF!</v>
      </c>
      <c r="W167" s="105" t="e">
        <f t="shared" si="37"/>
        <v>#REF!</v>
      </c>
      <c r="X167" s="106" t="e">
        <f t="shared" si="38"/>
        <v>#REF!</v>
      </c>
      <c r="Y167" s="106" t="e">
        <f t="shared" si="39"/>
        <v>#REF!</v>
      </c>
      <c r="Z167" s="105" t="e">
        <f t="shared" si="40"/>
        <v>#REF!</v>
      </c>
      <c r="AA167" s="105" t="e">
        <f t="shared" si="44"/>
        <v>#REF!</v>
      </c>
      <c r="AB167" s="105"/>
      <c r="AC167" s="107" t="str">
        <f t="shared" si="41"/>
        <v>BERTAHAP</v>
      </c>
      <c r="AD167" s="108">
        <f t="shared" si="42"/>
        <v>0</v>
      </c>
      <c r="AE167" s="109">
        <v>2</v>
      </c>
      <c r="AF167" s="110"/>
      <c r="AG167" s="105" t="e">
        <f>IF(AF167&gt;#REF!,"LB","KR")</f>
        <v>#REF!</v>
      </c>
      <c r="AH167" s="110">
        <v>3023959000</v>
      </c>
      <c r="AI167" s="110">
        <v>3408485000</v>
      </c>
      <c r="AJ167" s="110">
        <v>3618713000</v>
      </c>
      <c r="AK167" s="111">
        <v>3841907000</v>
      </c>
      <c r="AL167" s="111">
        <v>3618713000</v>
      </c>
      <c r="AM167" s="110">
        <v>3841907000</v>
      </c>
      <c r="AN167" s="110" t="e">
        <f t="shared" si="45"/>
        <v>#REF!</v>
      </c>
    </row>
    <row r="168" spans="1:40">
      <c r="A168" s="3">
        <f t="shared" si="43"/>
        <v>129</v>
      </c>
      <c r="B168" s="96">
        <v>1</v>
      </c>
      <c r="C168" s="97" t="s">
        <v>165</v>
      </c>
      <c r="D168" s="98" t="s">
        <v>19</v>
      </c>
      <c r="E168" s="99"/>
      <c r="F168" s="100" t="s">
        <v>72</v>
      </c>
      <c r="G168" s="101">
        <f t="shared" ref="G168:G231" si="46">SUMIF($V$10:$V$28,F168,$AA$10:$AA$28)</f>
        <v>175</v>
      </c>
      <c r="H168" s="101">
        <f t="shared" ref="H168:H231" si="47">SUMIF($V$10:$V$28,F168,$X$10:$X$28)</f>
        <v>156</v>
      </c>
      <c r="I168" s="102">
        <f t="shared" ref="I168:I231" si="48">$I$27</f>
        <v>26438045</v>
      </c>
      <c r="J168" s="102" t="e">
        <f>SUMIF($AN$4:$AN$22,D168,#REF!)</f>
        <v>#REF!</v>
      </c>
      <c r="K168" s="103" t="e">
        <f t="shared" ref="K168:K231" si="49">IF(J168=$AJ$25,$AI$25,IF(J168=$AJ$26,$AI$26,IF(J168=$AJ$27,$AI$27,IF(J168=$AJ$28,$AI$28,IF(J168=$AJ$29,$AI$29,IF(J168=$AJ$30,$AI$30))))))</f>
        <v>#REF!</v>
      </c>
      <c r="L168" s="239" t="e">
        <f>SUMIF($AN$4:$AN$22,D168,#REF!)</f>
        <v>#REF!</v>
      </c>
      <c r="M168" s="105" t="e">
        <f t="shared" ref="M168:M231" si="50">$O168/(1+6%/12)^36</f>
        <v>#REF!</v>
      </c>
      <c r="N168" s="105" t="e">
        <f t="shared" ref="N168:N231" si="51">$O168/(1+6%/12)^12</f>
        <v>#REF!</v>
      </c>
      <c r="O168" s="105" t="e">
        <f t="shared" ref="O168:O231" si="52">$I$27*K168*L168</f>
        <v>#REF!</v>
      </c>
      <c r="P168" s="105" t="e">
        <f t="shared" ref="P168:P231" si="53">$O168*(1+6%/12)^12</f>
        <v>#REF!</v>
      </c>
      <c r="Q168" s="106" t="e">
        <f t="shared" ref="Q168:R231" si="54">O168</f>
        <v>#REF!</v>
      </c>
      <c r="R168" s="105" t="e">
        <f t="shared" si="54"/>
        <v>#REF!</v>
      </c>
      <c r="S168" s="105" t="e">
        <f t="shared" ref="S168:S231" si="55">$O168*(1+6%/12)^24</f>
        <v>#REF!</v>
      </c>
      <c r="T168" s="105"/>
      <c r="U168" s="105" t="e">
        <f t="shared" ref="U168:U231" si="56">M168*H168</f>
        <v>#REF!</v>
      </c>
      <c r="V168" s="105" t="e">
        <f t="shared" ref="V168:V231" si="57">N168*H168</f>
        <v>#REF!</v>
      </c>
      <c r="W168" s="105" t="e">
        <f t="shared" ref="W168:W231" si="58">O168*H168</f>
        <v>#REF!</v>
      </c>
      <c r="X168" s="106" t="e">
        <f t="shared" ref="X168:X231" si="59">P168*H168</f>
        <v>#REF!</v>
      </c>
      <c r="Y168" s="106" t="e">
        <f t="shared" ref="Y168:Y231" si="60">Q168*H168</f>
        <v>#REF!</v>
      </c>
      <c r="Z168" s="105" t="e">
        <f t="shared" ref="Z168:Z231" si="61">R168*H168</f>
        <v>#REF!</v>
      </c>
      <c r="AA168" s="105" t="e">
        <f t="shared" si="44"/>
        <v>#REF!</v>
      </c>
      <c r="AB168" s="105"/>
      <c r="AC168" s="107" t="str">
        <f t="shared" ref="AC168:AC231" si="62">IF(AE168=$H$32,$M$32,IF(AE168=$H$33,$M$33,IF(AE168=$H$34,$M$34)))</f>
        <v>BERTAHAP</v>
      </c>
      <c r="AD168" s="108">
        <f t="shared" ref="AD168:AD231" si="63">IF(AC168=$M$32,$N$32,IF(AC168=$M$33,$N$33,$N$34))</f>
        <v>0</v>
      </c>
      <c r="AE168" s="109">
        <v>2</v>
      </c>
      <c r="AF168" s="110"/>
      <c r="AG168" s="105" t="e">
        <f>IF(AF168&gt;#REF!,"LB","KR")</f>
        <v>#REF!</v>
      </c>
      <c r="AH168" s="110">
        <v>4176307000</v>
      </c>
      <c r="AI168" s="110">
        <v>4707365000</v>
      </c>
      <c r="AJ168" s="110">
        <v>4997705000</v>
      </c>
      <c r="AK168" s="111">
        <v>5305952000</v>
      </c>
      <c r="AL168" s="111">
        <v>4997705000</v>
      </c>
      <c r="AM168" s="110">
        <v>5305952000</v>
      </c>
      <c r="AN168" s="110" t="e">
        <f t="shared" si="45"/>
        <v>#REF!</v>
      </c>
    </row>
    <row r="169" spans="1:40">
      <c r="A169" s="3">
        <f t="shared" ref="A169:A232" si="64">A168+1</f>
        <v>130</v>
      </c>
      <c r="B169" s="96">
        <v>2</v>
      </c>
      <c r="C169" s="97" t="s">
        <v>165</v>
      </c>
      <c r="D169" s="98" t="s">
        <v>29</v>
      </c>
      <c r="E169" s="99"/>
      <c r="F169" s="100" t="s">
        <v>74</v>
      </c>
      <c r="G169" s="101">
        <f t="shared" si="46"/>
        <v>85</v>
      </c>
      <c r="H169" s="101">
        <f t="shared" si="47"/>
        <v>74</v>
      </c>
      <c r="I169" s="102">
        <f t="shared" si="48"/>
        <v>26438045</v>
      </c>
      <c r="J169" s="102" t="e">
        <f>SUMIF($AN$4:$AN$22,D169,#REF!)</f>
        <v>#REF!</v>
      </c>
      <c r="K169" s="103" t="e">
        <f t="shared" si="49"/>
        <v>#REF!</v>
      </c>
      <c r="L169" s="239" t="e">
        <f>SUMIF($AN$4:$AN$22,D169,#REF!)</f>
        <v>#REF!</v>
      </c>
      <c r="M169" s="105" t="e">
        <f t="shared" si="50"/>
        <v>#REF!</v>
      </c>
      <c r="N169" s="105" t="e">
        <f t="shared" si="51"/>
        <v>#REF!</v>
      </c>
      <c r="O169" s="105" t="e">
        <f t="shared" si="52"/>
        <v>#REF!</v>
      </c>
      <c r="P169" s="105" t="e">
        <f t="shared" si="53"/>
        <v>#REF!</v>
      </c>
      <c r="Q169" s="106" t="e">
        <f t="shared" si="54"/>
        <v>#REF!</v>
      </c>
      <c r="R169" s="105" t="e">
        <f t="shared" si="54"/>
        <v>#REF!</v>
      </c>
      <c r="S169" s="105" t="e">
        <f t="shared" si="55"/>
        <v>#REF!</v>
      </c>
      <c r="T169" s="105"/>
      <c r="U169" s="105" t="e">
        <f t="shared" si="56"/>
        <v>#REF!</v>
      </c>
      <c r="V169" s="105" t="e">
        <f t="shared" si="57"/>
        <v>#REF!</v>
      </c>
      <c r="W169" s="105" t="e">
        <f t="shared" si="58"/>
        <v>#REF!</v>
      </c>
      <c r="X169" s="106" t="e">
        <f t="shared" si="59"/>
        <v>#REF!</v>
      </c>
      <c r="Y169" s="106" t="e">
        <f t="shared" si="60"/>
        <v>#REF!</v>
      </c>
      <c r="Z169" s="105" t="e">
        <f t="shared" si="61"/>
        <v>#REF!</v>
      </c>
      <c r="AA169" s="105" t="e">
        <f t="shared" ref="AA169:AA232" si="65">S169*H169</f>
        <v>#REF!</v>
      </c>
      <c r="AB169" s="105"/>
      <c r="AC169" s="107" t="str">
        <f t="shared" si="62"/>
        <v>BERTAHAP</v>
      </c>
      <c r="AD169" s="108">
        <f t="shared" si="63"/>
        <v>0</v>
      </c>
      <c r="AE169" s="109">
        <v>2</v>
      </c>
      <c r="AF169" s="110"/>
      <c r="AG169" s="105" t="e">
        <f>IF(AF169&gt;#REF!,"LB","KR")</f>
        <v>#REF!</v>
      </c>
      <c r="AH169" s="110">
        <v>1944382000</v>
      </c>
      <c r="AI169" s="110">
        <v>2191629000</v>
      </c>
      <c r="AJ169" s="110">
        <v>2326804000</v>
      </c>
      <c r="AK169" s="111">
        <v>2470317000</v>
      </c>
      <c r="AL169" s="111">
        <v>2326804000</v>
      </c>
      <c r="AM169" s="110">
        <v>2470317000</v>
      </c>
      <c r="AN169" s="110" t="e">
        <f t="shared" si="45"/>
        <v>#REF!</v>
      </c>
    </row>
    <row r="170" spans="1:40">
      <c r="A170" s="3">
        <f t="shared" si="64"/>
        <v>131</v>
      </c>
      <c r="B170" s="96">
        <v>3</v>
      </c>
      <c r="C170" s="97" t="s">
        <v>165</v>
      </c>
      <c r="D170" s="98" t="s">
        <v>32</v>
      </c>
      <c r="E170" s="99"/>
      <c r="F170" s="100" t="s">
        <v>56</v>
      </c>
      <c r="G170" s="101">
        <f t="shared" si="46"/>
        <v>85</v>
      </c>
      <c r="H170" s="101">
        <f t="shared" si="47"/>
        <v>74</v>
      </c>
      <c r="I170" s="102">
        <f t="shared" si="48"/>
        <v>26438045</v>
      </c>
      <c r="J170" s="102" t="e">
        <f>SUMIF($AN$4:$AN$22,D170,#REF!)</f>
        <v>#REF!</v>
      </c>
      <c r="K170" s="103" t="e">
        <f t="shared" si="49"/>
        <v>#REF!</v>
      </c>
      <c r="L170" s="239" t="e">
        <f>SUMIF($AN$4:$AN$22,D170,#REF!)</f>
        <v>#REF!</v>
      </c>
      <c r="M170" s="105" t="e">
        <f t="shared" si="50"/>
        <v>#REF!</v>
      </c>
      <c r="N170" s="105" t="e">
        <f t="shared" si="51"/>
        <v>#REF!</v>
      </c>
      <c r="O170" s="105" t="e">
        <f t="shared" si="52"/>
        <v>#REF!</v>
      </c>
      <c r="P170" s="105" t="e">
        <f t="shared" si="53"/>
        <v>#REF!</v>
      </c>
      <c r="Q170" s="106" t="e">
        <f t="shared" si="54"/>
        <v>#REF!</v>
      </c>
      <c r="R170" s="105" t="e">
        <f t="shared" si="54"/>
        <v>#REF!</v>
      </c>
      <c r="S170" s="105" t="e">
        <f t="shared" si="55"/>
        <v>#REF!</v>
      </c>
      <c r="T170" s="105"/>
      <c r="U170" s="105" t="e">
        <f t="shared" si="56"/>
        <v>#REF!</v>
      </c>
      <c r="V170" s="105" t="e">
        <f t="shared" si="57"/>
        <v>#REF!</v>
      </c>
      <c r="W170" s="105" t="e">
        <f t="shared" si="58"/>
        <v>#REF!</v>
      </c>
      <c r="X170" s="106" t="e">
        <f t="shared" si="59"/>
        <v>#REF!</v>
      </c>
      <c r="Y170" s="106" t="e">
        <f t="shared" si="60"/>
        <v>#REF!</v>
      </c>
      <c r="Z170" s="105" t="e">
        <f t="shared" si="61"/>
        <v>#REF!</v>
      </c>
      <c r="AA170" s="105" t="e">
        <f t="shared" si="65"/>
        <v>#REF!</v>
      </c>
      <c r="AB170" s="105"/>
      <c r="AC170" s="107" t="str">
        <f t="shared" si="62"/>
        <v>BERTAHAP</v>
      </c>
      <c r="AD170" s="108">
        <f t="shared" si="63"/>
        <v>0</v>
      </c>
      <c r="AE170" s="109">
        <v>2</v>
      </c>
      <c r="AF170" s="110"/>
      <c r="AG170" s="105" t="e">
        <f>IF(AF170&gt;#REF!,"LB","KR")</f>
        <v>#REF!</v>
      </c>
      <c r="AH170" s="110">
        <v>1944382000</v>
      </c>
      <c r="AI170" s="110">
        <v>2191629000</v>
      </c>
      <c r="AJ170" s="110">
        <v>2326804000</v>
      </c>
      <c r="AK170" s="111">
        <v>2470317000</v>
      </c>
      <c r="AL170" s="111">
        <v>2326804000</v>
      </c>
      <c r="AM170" s="110">
        <v>2470317000</v>
      </c>
      <c r="AN170" s="110" t="e">
        <f t="shared" si="45"/>
        <v>#REF!</v>
      </c>
    </row>
    <row r="171" spans="1:40">
      <c r="A171" s="3">
        <f t="shared" si="64"/>
        <v>132</v>
      </c>
      <c r="B171" s="96">
        <v>4</v>
      </c>
      <c r="C171" s="97" t="s">
        <v>165</v>
      </c>
      <c r="D171" s="98" t="s">
        <v>38</v>
      </c>
      <c r="E171" s="99"/>
      <c r="F171" s="100" t="s">
        <v>58</v>
      </c>
      <c r="G171" s="101">
        <f t="shared" si="46"/>
        <v>101</v>
      </c>
      <c r="H171" s="101">
        <f t="shared" si="47"/>
        <v>90</v>
      </c>
      <c r="I171" s="102">
        <f t="shared" si="48"/>
        <v>26438045</v>
      </c>
      <c r="J171" s="102" t="e">
        <f>SUMIF($AN$4:$AN$22,D171,#REF!)</f>
        <v>#REF!</v>
      </c>
      <c r="K171" s="103" t="e">
        <f t="shared" si="49"/>
        <v>#REF!</v>
      </c>
      <c r="L171" s="239" t="e">
        <f>SUMIF($AN$4:$AN$22,D171,#REF!)</f>
        <v>#REF!</v>
      </c>
      <c r="M171" s="105" t="e">
        <f t="shared" si="50"/>
        <v>#REF!</v>
      </c>
      <c r="N171" s="105" t="e">
        <f t="shared" si="51"/>
        <v>#REF!</v>
      </c>
      <c r="O171" s="105" t="e">
        <f t="shared" si="52"/>
        <v>#REF!</v>
      </c>
      <c r="P171" s="105" t="e">
        <f t="shared" si="53"/>
        <v>#REF!</v>
      </c>
      <c r="Q171" s="106" t="e">
        <f t="shared" si="54"/>
        <v>#REF!</v>
      </c>
      <c r="R171" s="105" t="e">
        <f t="shared" si="54"/>
        <v>#REF!</v>
      </c>
      <c r="S171" s="105" t="e">
        <f t="shared" si="55"/>
        <v>#REF!</v>
      </c>
      <c r="T171" s="105"/>
      <c r="U171" s="105" t="e">
        <f t="shared" si="56"/>
        <v>#REF!</v>
      </c>
      <c r="V171" s="105" t="e">
        <f t="shared" si="57"/>
        <v>#REF!</v>
      </c>
      <c r="W171" s="105" t="e">
        <f t="shared" si="58"/>
        <v>#REF!</v>
      </c>
      <c r="X171" s="106" t="e">
        <f t="shared" si="59"/>
        <v>#REF!</v>
      </c>
      <c r="Y171" s="106" t="e">
        <f t="shared" si="60"/>
        <v>#REF!</v>
      </c>
      <c r="Z171" s="105" t="e">
        <f t="shared" si="61"/>
        <v>#REF!</v>
      </c>
      <c r="AA171" s="105" t="e">
        <f t="shared" si="65"/>
        <v>#REF!</v>
      </c>
      <c r="AB171" s="105"/>
      <c r="AC171" s="107" t="str">
        <f t="shared" si="62"/>
        <v>BERTAHAP</v>
      </c>
      <c r="AD171" s="108">
        <f t="shared" si="63"/>
        <v>0</v>
      </c>
      <c r="AE171" s="109">
        <v>2</v>
      </c>
      <c r="AF171" s="110"/>
      <c r="AG171" s="105" t="e">
        <f>IF(AF171&gt;#REF!,"LB","KR")</f>
        <v>#REF!</v>
      </c>
      <c r="AH171" s="110">
        <v>2364789000</v>
      </c>
      <c r="AI171" s="110">
        <v>2665495000</v>
      </c>
      <c r="AJ171" s="110">
        <v>2829897000</v>
      </c>
      <c r="AK171" s="111">
        <v>3004439000</v>
      </c>
      <c r="AL171" s="111">
        <v>2829897000</v>
      </c>
      <c r="AM171" s="110">
        <v>3004439000</v>
      </c>
      <c r="AN171" s="110" t="e">
        <f t="shared" si="45"/>
        <v>#REF!</v>
      </c>
    </row>
    <row r="172" spans="1:40">
      <c r="A172" s="3">
        <f t="shared" si="64"/>
        <v>133</v>
      </c>
      <c r="B172" s="96">
        <v>5</v>
      </c>
      <c r="C172" s="97" t="s">
        <v>165</v>
      </c>
      <c r="D172" s="98" t="s">
        <v>44</v>
      </c>
      <c r="E172" s="99"/>
      <c r="F172" s="100" t="s">
        <v>60</v>
      </c>
      <c r="G172" s="101">
        <f t="shared" si="46"/>
        <v>101</v>
      </c>
      <c r="H172" s="101">
        <f t="shared" si="47"/>
        <v>90</v>
      </c>
      <c r="I172" s="102">
        <f t="shared" si="48"/>
        <v>26438045</v>
      </c>
      <c r="J172" s="102" t="e">
        <f>SUMIF($AN$4:$AN$22,D172,#REF!)</f>
        <v>#REF!</v>
      </c>
      <c r="K172" s="103" t="e">
        <f t="shared" si="49"/>
        <v>#REF!</v>
      </c>
      <c r="L172" s="239" t="e">
        <f>SUMIF($AN$4:$AN$22,D172,#REF!)</f>
        <v>#REF!</v>
      </c>
      <c r="M172" s="105" t="e">
        <f t="shared" si="50"/>
        <v>#REF!</v>
      </c>
      <c r="N172" s="105" t="e">
        <f t="shared" si="51"/>
        <v>#REF!</v>
      </c>
      <c r="O172" s="105" t="e">
        <f t="shared" si="52"/>
        <v>#REF!</v>
      </c>
      <c r="P172" s="105" t="e">
        <f t="shared" si="53"/>
        <v>#REF!</v>
      </c>
      <c r="Q172" s="106" t="e">
        <f t="shared" si="54"/>
        <v>#REF!</v>
      </c>
      <c r="R172" s="105" t="e">
        <f t="shared" si="54"/>
        <v>#REF!</v>
      </c>
      <c r="S172" s="105" t="e">
        <f t="shared" si="55"/>
        <v>#REF!</v>
      </c>
      <c r="T172" s="105"/>
      <c r="U172" s="105" t="e">
        <f t="shared" si="56"/>
        <v>#REF!</v>
      </c>
      <c r="V172" s="105" t="e">
        <f t="shared" si="57"/>
        <v>#REF!</v>
      </c>
      <c r="W172" s="105" t="e">
        <f t="shared" si="58"/>
        <v>#REF!</v>
      </c>
      <c r="X172" s="106" t="e">
        <f t="shared" si="59"/>
        <v>#REF!</v>
      </c>
      <c r="Y172" s="106" t="e">
        <f t="shared" si="60"/>
        <v>#REF!</v>
      </c>
      <c r="Z172" s="105" t="e">
        <f t="shared" si="61"/>
        <v>#REF!</v>
      </c>
      <c r="AA172" s="105" t="e">
        <f t="shared" si="65"/>
        <v>#REF!</v>
      </c>
      <c r="AB172" s="105"/>
      <c r="AC172" s="107" t="str">
        <f t="shared" si="62"/>
        <v>BERTAHAP</v>
      </c>
      <c r="AD172" s="108">
        <f t="shared" si="63"/>
        <v>0</v>
      </c>
      <c r="AE172" s="109">
        <v>2</v>
      </c>
      <c r="AF172" s="110"/>
      <c r="AG172" s="105" t="e">
        <f>IF(AF172&gt;#REF!,"LB","KR")</f>
        <v>#REF!</v>
      </c>
      <c r="AH172" s="110">
        <v>2364789000</v>
      </c>
      <c r="AI172" s="110">
        <v>2665495000</v>
      </c>
      <c r="AJ172" s="110">
        <v>2829897000</v>
      </c>
      <c r="AK172" s="111">
        <v>3004439000</v>
      </c>
      <c r="AL172" s="111">
        <v>2829897000</v>
      </c>
      <c r="AM172" s="110">
        <v>3004439000</v>
      </c>
      <c r="AN172" s="110" t="e">
        <f t="shared" si="45"/>
        <v>#REF!</v>
      </c>
    </row>
    <row r="173" spans="1:40">
      <c r="A173" s="3">
        <f t="shared" si="64"/>
        <v>134</v>
      </c>
      <c r="B173" s="96">
        <v>6</v>
      </c>
      <c r="C173" s="97" t="s">
        <v>165</v>
      </c>
      <c r="D173" s="96">
        <v>11</v>
      </c>
      <c r="E173" s="99"/>
      <c r="F173" s="100" t="s">
        <v>62</v>
      </c>
      <c r="G173" s="101">
        <f t="shared" si="46"/>
        <v>101</v>
      </c>
      <c r="H173" s="101">
        <f t="shared" si="47"/>
        <v>90</v>
      </c>
      <c r="I173" s="102">
        <f t="shared" si="48"/>
        <v>26438045</v>
      </c>
      <c r="J173" s="102" t="e">
        <f>SUMIF($AN$4:$AN$22,D173,#REF!)</f>
        <v>#REF!</v>
      </c>
      <c r="K173" s="103" t="e">
        <f t="shared" si="49"/>
        <v>#REF!</v>
      </c>
      <c r="L173" s="239" t="e">
        <f>SUMIF($AN$4:$AN$22,D173,#REF!)</f>
        <v>#REF!</v>
      </c>
      <c r="M173" s="105" t="e">
        <f t="shared" si="50"/>
        <v>#REF!</v>
      </c>
      <c r="N173" s="105" t="e">
        <f t="shared" si="51"/>
        <v>#REF!</v>
      </c>
      <c r="O173" s="105" t="e">
        <f t="shared" si="52"/>
        <v>#REF!</v>
      </c>
      <c r="P173" s="105" t="e">
        <f t="shared" si="53"/>
        <v>#REF!</v>
      </c>
      <c r="Q173" s="106" t="e">
        <f t="shared" si="54"/>
        <v>#REF!</v>
      </c>
      <c r="R173" s="105" t="e">
        <f t="shared" si="54"/>
        <v>#REF!</v>
      </c>
      <c r="S173" s="105" t="e">
        <f t="shared" si="55"/>
        <v>#REF!</v>
      </c>
      <c r="T173" s="105"/>
      <c r="U173" s="105" t="e">
        <f t="shared" si="56"/>
        <v>#REF!</v>
      </c>
      <c r="V173" s="105" t="e">
        <f t="shared" si="57"/>
        <v>#REF!</v>
      </c>
      <c r="W173" s="105" t="e">
        <f t="shared" si="58"/>
        <v>#REF!</v>
      </c>
      <c r="X173" s="106" t="e">
        <f t="shared" si="59"/>
        <v>#REF!</v>
      </c>
      <c r="Y173" s="106" t="e">
        <f t="shared" si="60"/>
        <v>#REF!</v>
      </c>
      <c r="Z173" s="105" t="e">
        <f t="shared" si="61"/>
        <v>#REF!</v>
      </c>
      <c r="AA173" s="105" t="e">
        <f t="shared" si="65"/>
        <v>#REF!</v>
      </c>
      <c r="AB173" s="105"/>
      <c r="AC173" s="107" t="str">
        <f t="shared" si="62"/>
        <v>BERTAHAP</v>
      </c>
      <c r="AD173" s="108">
        <f t="shared" si="63"/>
        <v>0</v>
      </c>
      <c r="AE173" s="109">
        <v>2</v>
      </c>
      <c r="AF173" s="110"/>
      <c r="AG173" s="105" t="e">
        <f>IF(AF173&gt;#REF!,"LB","KR")</f>
        <v>#REF!</v>
      </c>
      <c r="AH173" s="110">
        <v>2364789000</v>
      </c>
      <c r="AI173" s="110">
        <v>2665495000</v>
      </c>
      <c r="AJ173" s="110">
        <v>2829897000</v>
      </c>
      <c r="AK173" s="111">
        <v>3004439000</v>
      </c>
      <c r="AL173" s="111">
        <v>2829897000</v>
      </c>
      <c r="AM173" s="110">
        <v>3004439000</v>
      </c>
      <c r="AN173" s="110" t="e">
        <f t="shared" si="45"/>
        <v>#REF!</v>
      </c>
    </row>
    <row r="174" spans="1:40">
      <c r="A174" s="3">
        <f t="shared" si="64"/>
        <v>135</v>
      </c>
      <c r="B174" s="96">
        <v>7</v>
      </c>
      <c r="C174" s="97" t="s">
        <v>165</v>
      </c>
      <c r="D174" s="96">
        <v>15</v>
      </c>
      <c r="E174" s="99"/>
      <c r="F174" s="100" t="s">
        <v>64</v>
      </c>
      <c r="G174" s="101">
        <f t="shared" si="46"/>
        <v>101</v>
      </c>
      <c r="H174" s="101">
        <f t="shared" si="47"/>
        <v>90</v>
      </c>
      <c r="I174" s="102">
        <f t="shared" si="48"/>
        <v>26438045</v>
      </c>
      <c r="J174" s="102" t="e">
        <f>SUMIF($AN$4:$AN$22,D174,#REF!)</f>
        <v>#REF!</v>
      </c>
      <c r="K174" s="103" t="e">
        <f t="shared" si="49"/>
        <v>#REF!</v>
      </c>
      <c r="L174" s="239" t="e">
        <f>SUMIF($AN$4:$AN$22,D174,#REF!)</f>
        <v>#REF!</v>
      </c>
      <c r="M174" s="105" t="e">
        <f t="shared" si="50"/>
        <v>#REF!</v>
      </c>
      <c r="N174" s="105" t="e">
        <f t="shared" si="51"/>
        <v>#REF!</v>
      </c>
      <c r="O174" s="105" t="e">
        <f t="shared" si="52"/>
        <v>#REF!</v>
      </c>
      <c r="P174" s="105" t="e">
        <f t="shared" si="53"/>
        <v>#REF!</v>
      </c>
      <c r="Q174" s="106" t="e">
        <f t="shared" si="54"/>
        <v>#REF!</v>
      </c>
      <c r="R174" s="105" t="e">
        <f t="shared" si="54"/>
        <v>#REF!</v>
      </c>
      <c r="S174" s="105" t="e">
        <f t="shared" si="55"/>
        <v>#REF!</v>
      </c>
      <c r="T174" s="105"/>
      <c r="U174" s="105" t="e">
        <f t="shared" si="56"/>
        <v>#REF!</v>
      </c>
      <c r="V174" s="105" t="e">
        <f t="shared" si="57"/>
        <v>#REF!</v>
      </c>
      <c r="W174" s="105" t="e">
        <f t="shared" si="58"/>
        <v>#REF!</v>
      </c>
      <c r="X174" s="106" t="e">
        <f t="shared" si="59"/>
        <v>#REF!</v>
      </c>
      <c r="Y174" s="106" t="e">
        <f t="shared" si="60"/>
        <v>#REF!</v>
      </c>
      <c r="Z174" s="105" t="e">
        <f t="shared" si="61"/>
        <v>#REF!</v>
      </c>
      <c r="AA174" s="105" t="e">
        <f t="shared" si="65"/>
        <v>#REF!</v>
      </c>
      <c r="AB174" s="105"/>
      <c r="AC174" s="107" t="str">
        <f t="shared" si="62"/>
        <v>BERTAHAP</v>
      </c>
      <c r="AD174" s="108">
        <f t="shared" si="63"/>
        <v>0</v>
      </c>
      <c r="AE174" s="109">
        <v>2</v>
      </c>
      <c r="AF174" s="110"/>
      <c r="AG174" s="105" t="e">
        <f>IF(AF174&gt;#REF!,"LB","KR")</f>
        <v>#REF!</v>
      </c>
      <c r="AH174" s="110">
        <v>2364789000</v>
      </c>
      <c r="AI174" s="110">
        <v>2665495000</v>
      </c>
      <c r="AJ174" s="110">
        <v>2829897000</v>
      </c>
      <c r="AK174" s="111">
        <v>3004439000</v>
      </c>
      <c r="AL174" s="111">
        <v>2829897000</v>
      </c>
      <c r="AM174" s="110">
        <v>3004439000</v>
      </c>
      <c r="AN174" s="110" t="e">
        <f t="shared" si="45"/>
        <v>#REF!</v>
      </c>
    </row>
    <row r="175" spans="1:40">
      <c r="A175" s="3">
        <f t="shared" si="64"/>
        <v>136</v>
      </c>
      <c r="B175" s="96">
        <v>8</v>
      </c>
      <c r="C175" s="97" t="s">
        <v>165</v>
      </c>
      <c r="D175" s="96">
        <v>17</v>
      </c>
      <c r="E175" s="99"/>
      <c r="F175" s="100" t="s">
        <v>67</v>
      </c>
      <c r="G175" s="101">
        <f t="shared" si="46"/>
        <v>85</v>
      </c>
      <c r="H175" s="101">
        <f t="shared" si="47"/>
        <v>74</v>
      </c>
      <c r="I175" s="102">
        <f t="shared" si="48"/>
        <v>26438045</v>
      </c>
      <c r="J175" s="102" t="e">
        <f>SUMIF($AN$4:$AN$22,D175,#REF!)</f>
        <v>#REF!</v>
      </c>
      <c r="K175" s="103" t="e">
        <f t="shared" si="49"/>
        <v>#REF!</v>
      </c>
      <c r="L175" s="239" t="e">
        <f>SUMIF($AN$4:$AN$22,D175,#REF!)</f>
        <v>#REF!</v>
      </c>
      <c r="M175" s="105" t="e">
        <f t="shared" si="50"/>
        <v>#REF!</v>
      </c>
      <c r="N175" s="105" t="e">
        <f t="shared" si="51"/>
        <v>#REF!</v>
      </c>
      <c r="O175" s="105" t="e">
        <f t="shared" si="52"/>
        <v>#REF!</v>
      </c>
      <c r="P175" s="105" t="e">
        <f t="shared" si="53"/>
        <v>#REF!</v>
      </c>
      <c r="Q175" s="106" t="e">
        <f t="shared" si="54"/>
        <v>#REF!</v>
      </c>
      <c r="R175" s="105" t="e">
        <f t="shared" si="54"/>
        <v>#REF!</v>
      </c>
      <c r="S175" s="105" t="e">
        <f t="shared" si="55"/>
        <v>#REF!</v>
      </c>
      <c r="T175" s="105"/>
      <c r="U175" s="105" t="e">
        <f t="shared" si="56"/>
        <v>#REF!</v>
      </c>
      <c r="V175" s="105" t="e">
        <f t="shared" si="57"/>
        <v>#REF!</v>
      </c>
      <c r="W175" s="105" t="e">
        <f t="shared" si="58"/>
        <v>#REF!</v>
      </c>
      <c r="X175" s="106" t="e">
        <f t="shared" si="59"/>
        <v>#REF!</v>
      </c>
      <c r="Y175" s="106" t="e">
        <f t="shared" si="60"/>
        <v>#REF!</v>
      </c>
      <c r="Z175" s="105" t="e">
        <f t="shared" si="61"/>
        <v>#REF!</v>
      </c>
      <c r="AA175" s="105" t="e">
        <f t="shared" si="65"/>
        <v>#REF!</v>
      </c>
      <c r="AB175" s="105"/>
      <c r="AC175" s="107" t="str">
        <f t="shared" si="62"/>
        <v>BERTAHAP</v>
      </c>
      <c r="AD175" s="108">
        <f t="shared" si="63"/>
        <v>0</v>
      </c>
      <c r="AE175" s="109">
        <v>2</v>
      </c>
      <c r="AF175" s="110"/>
      <c r="AG175" s="105" t="e">
        <f>IF(AF175&gt;#REF!,"LB","KR")</f>
        <v>#REF!</v>
      </c>
      <c r="AH175" s="110">
        <v>1944382000</v>
      </c>
      <c r="AI175" s="110">
        <v>2191629000</v>
      </c>
      <c r="AJ175" s="110">
        <v>2326804000</v>
      </c>
      <c r="AK175" s="111">
        <v>2470317000</v>
      </c>
      <c r="AL175" s="111">
        <v>2326804000</v>
      </c>
      <c r="AM175" s="110">
        <v>2470317000</v>
      </c>
      <c r="AN175" s="110" t="e">
        <f t="shared" si="45"/>
        <v>#REF!</v>
      </c>
    </row>
    <row r="176" spans="1:40">
      <c r="A176" s="3">
        <f t="shared" si="64"/>
        <v>137</v>
      </c>
      <c r="B176" s="96">
        <v>1</v>
      </c>
      <c r="C176" s="97" t="s">
        <v>167</v>
      </c>
      <c r="D176" s="98" t="s">
        <v>19</v>
      </c>
      <c r="E176" s="99"/>
      <c r="F176" s="100" t="s">
        <v>72</v>
      </c>
      <c r="G176" s="101">
        <f t="shared" si="46"/>
        <v>175</v>
      </c>
      <c r="H176" s="101">
        <f t="shared" si="47"/>
        <v>156</v>
      </c>
      <c r="I176" s="102">
        <f t="shared" si="48"/>
        <v>26438045</v>
      </c>
      <c r="J176" s="102" t="e">
        <f>SUMIF($AN$4:$AN$22,D176,#REF!)</f>
        <v>#REF!</v>
      </c>
      <c r="K176" s="103" t="e">
        <f t="shared" si="49"/>
        <v>#REF!</v>
      </c>
      <c r="L176" s="104" t="e">
        <f>SUMIF($AN$4:$AN$22,D176,#REF!)</f>
        <v>#REF!</v>
      </c>
      <c r="M176" s="105" t="e">
        <f t="shared" si="50"/>
        <v>#REF!</v>
      </c>
      <c r="N176" s="105" t="e">
        <f t="shared" si="51"/>
        <v>#REF!</v>
      </c>
      <c r="O176" s="105" t="e">
        <f t="shared" si="52"/>
        <v>#REF!</v>
      </c>
      <c r="P176" s="105" t="e">
        <f t="shared" si="53"/>
        <v>#REF!</v>
      </c>
      <c r="Q176" s="106" t="e">
        <f t="shared" si="54"/>
        <v>#REF!</v>
      </c>
      <c r="R176" s="105" t="e">
        <f t="shared" si="54"/>
        <v>#REF!</v>
      </c>
      <c r="S176" s="105" t="e">
        <f t="shared" si="55"/>
        <v>#REF!</v>
      </c>
      <c r="T176" s="105"/>
      <c r="U176" s="105" t="e">
        <f t="shared" si="56"/>
        <v>#REF!</v>
      </c>
      <c r="V176" s="105" t="e">
        <f t="shared" si="57"/>
        <v>#REF!</v>
      </c>
      <c r="W176" s="105" t="e">
        <f t="shared" si="58"/>
        <v>#REF!</v>
      </c>
      <c r="X176" s="106" t="e">
        <f t="shared" si="59"/>
        <v>#REF!</v>
      </c>
      <c r="Y176" s="106" t="e">
        <f t="shared" si="60"/>
        <v>#REF!</v>
      </c>
      <c r="Z176" s="105" t="e">
        <f t="shared" si="61"/>
        <v>#REF!</v>
      </c>
      <c r="AA176" s="105" t="e">
        <f t="shared" si="65"/>
        <v>#REF!</v>
      </c>
      <c r="AB176" s="105"/>
      <c r="AC176" s="107" t="str">
        <f t="shared" si="62"/>
        <v>BERTAHAP</v>
      </c>
      <c r="AD176" s="108">
        <f t="shared" si="63"/>
        <v>0</v>
      </c>
      <c r="AE176" s="109">
        <v>2</v>
      </c>
      <c r="AF176" s="110"/>
      <c r="AG176" s="105" t="e">
        <f>IF(AF176&gt;#REF!,"LB","KR")</f>
        <v>#REF!</v>
      </c>
      <c r="AH176" s="110">
        <v>4135362000</v>
      </c>
      <c r="AI176" s="110">
        <v>4661214000</v>
      </c>
      <c r="AJ176" s="110">
        <v>4948708000</v>
      </c>
      <c r="AK176" s="111">
        <v>5253933000</v>
      </c>
      <c r="AL176" s="111">
        <v>4948708000</v>
      </c>
      <c r="AM176" s="110">
        <v>5253933000</v>
      </c>
      <c r="AN176" s="110" t="e">
        <f t="shared" si="45"/>
        <v>#REF!</v>
      </c>
    </row>
    <row r="177" spans="1:40">
      <c r="A177" s="3">
        <f t="shared" si="64"/>
        <v>138</v>
      </c>
      <c r="B177" s="96">
        <v>2</v>
      </c>
      <c r="C177" s="97" t="s">
        <v>167</v>
      </c>
      <c r="D177" s="98" t="s">
        <v>29</v>
      </c>
      <c r="E177" s="99"/>
      <c r="F177" s="100" t="s">
        <v>74</v>
      </c>
      <c r="G177" s="101">
        <f t="shared" si="46"/>
        <v>85</v>
      </c>
      <c r="H177" s="101">
        <f t="shared" si="47"/>
        <v>74</v>
      </c>
      <c r="I177" s="102">
        <f t="shared" si="48"/>
        <v>26438045</v>
      </c>
      <c r="J177" s="102" t="e">
        <f>SUMIF($AN$4:$AN$22,D177,#REF!)</f>
        <v>#REF!</v>
      </c>
      <c r="K177" s="103" t="e">
        <f t="shared" si="49"/>
        <v>#REF!</v>
      </c>
      <c r="L177" s="104" t="e">
        <f>SUMIF($AN$4:$AN$22,D177,#REF!)</f>
        <v>#REF!</v>
      </c>
      <c r="M177" s="105" t="e">
        <f t="shared" si="50"/>
        <v>#REF!</v>
      </c>
      <c r="N177" s="105" t="e">
        <f t="shared" si="51"/>
        <v>#REF!</v>
      </c>
      <c r="O177" s="105" t="e">
        <f t="shared" si="52"/>
        <v>#REF!</v>
      </c>
      <c r="P177" s="105" t="e">
        <f t="shared" si="53"/>
        <v>#REF!</v>
      </c>
      <c r="Q177" s="106" t="e">
        <f t="shared" si="54"/>
        <v>#REF!</v>
      </c>
      <c r="R177" s="105" t="e">
        <f t="shared" si="54"/>
        <v>#REF!</v>
      </c>
      <c r="S177" s="105" t="e">
        <f t="shared" si="55"/>
        <v>#REF!</v>
      </c>
      <c r="T177" s="105"/>
      <c r="U177" s="105" t="e">
        <f t="shared" si="56"/>
        <v>#REF!</v>
      </c>
      <c r="V177" s="105" t="e">
        <f t="shared" si="57"/>
        <v>#REF!</v>
      </c>
      <c r="W177" s="105" t="e">
        <f t="shared" si="58"/>
        <v>#REF!</v>
      </c>
      <c r="X177" s="106" t="e">
        <f t="shared" si="59"/>
        <v>#REF!</v>
      </c>
      <c r="Y177" s="106" t="e">
        <f t="shared" si="60"/>
        <v>#REF!</v>
      </c>
      <c r="Z177" s="105" t="e">
        <f t="shared" si="61"/>
        <v>#REF!</v>
      </c>
      <c r="AA177" s="105" t="e">
        <f t="shared" si="65"/>
        <v>#REF!</v>
      </c>
      <c r="AB177" s="105"/>
      <c r="AC177" s="107" t="str">
        <f t="shared" si="62"/>
        <v>BERTAHAP</v>
      </c>
      <c r="AD177" s="108">
        <f t="shared" si="63"/>
        <v>0</v>
      </c>
      <c r="AE177" s="109">
        <v>2</v>
      </c>
      <c r="AF177" s="110"/>
      <c r="AG177" s="105" t="e">
        <f>IF(AF177&gt;#REF!,"LB","KR")</f>
        <v>#REF!</v>
      </c>
      <c r="AH177" s="110">
        <v>1925320000</v>
      </c>
      <c r="AI177" s="110">
        <v>2170143000</v>
      </c>
      <c r="AJ177" s="110">
        <v>2303993000</v>
      </c>
      <c r="AK177" s="111">
        <v>2446098000</v>
      </c>
      <c r="AL177" s="111">
        <v>2303993000</v>
      </c>
      <c r="AM177" s="110">
        <v>2446098000</v>
      </c>
      <c r="AN177" s="110" t="e">
        <f t="shared" si="45"/>
        <v>#REF!</v>
      </c>
    </row>
    <row r="178" spans="1:40">
      <c r="A178" s="3">
        <f t="shared" si="64"/>
        <v>139</v>
      </c>
      <c r="B178" s="96">
        <v>3</v>
      </c>
      <c r="C178" s="97" t="s">
        <v>167</v>
      </c>
      <c r="D178" s="98" t="s">
        <v>32</v>
      </c>
      <c r="E178" s="99"/>
      <c r="F178" s="100" t="s">
        <v>56</v>
      </c>
      <c r="G178" s="101">
        <f t="shared" si="46"/>
        <v>85</v>
      </c>
      <c r="H178" s="101">
        <f t="shared" si="47"/>
        <v>74</v>
      </c>
      <c r="I178" s="102">
        <f t="shared" si="48"/>
        <v>26438045</v>
      </c>
      <c r="J178" s="102" t="e">
        <f>SUMIF($AN$4:$AN$22,D178,#REF!)</f>
        <v>#REF!</v>
      </c>
      <c r="K178" s="103" t="e">
        <f t="shared" si="49"/>
        <v>#REF!</v>
      </c>
      <c r="L178" s="104" t="e">
        <f>SUMIF($AN$4:$AN$22,D178,#REF!)</f>
        <v>#REF!</v>
      </c>
      <c r="M178" s="105" t="e">
        <f t="shared" si="50"/>
        <v>#REF!</v>
      </c>
      <c r="N178" s="105" t="e">
        <f t="shared" si="51"/>
        <v>#REF!</v>
      </c>
      <c r="O178" s="105" t="e">
        <f t="shared" si="52"/>
        <v>#REF!</v>
      </c>
      <c r="P178" s="105" t="e">
        <f t="shared" si="53"/>
        <v>#REF!</v>
      </c>
      <c r="Q178" s="106" t="e">
        <f t="shared" si="54"/>
        <v>#REF!</v>
      </c>
      <c r="R178" s="105" t="e">
        <f t="shared" si="54"/>
        <v>#REF!</v>
      </c>
      <c r="S178" s="105" t="e">
        <f t="shared" si="55"/>
        <v>#REF!</v>
      </c>
      <c r="T178" s="105"/>
      <c r="U178" s="105" t="e">
        <f t="shared" si="56"/>
        <v>#REF!</v>
      </c>
      <c r="V178" s="105" t="e">
        <f t="shared" si="57"/>
        <v>#REF!</v>
      </c>
      <c r="W178" s="105" t="e">
        <f t="shared" si="58"/>
        <v>#REF!</v>
      </c>
      <c r="X178" s="106" t="e">
        <f t="shared" si="59"/>
        <v>#REF!</v>
      </c>
      <c r="Y178" s="106" t="e">
        <f t="shared" si="60"/>
        <v>#REF!</v>
      </c>
      <c r="Z178" s="105" t="e">
        <f t="shared" si="61"/>
        <v>#REF!</v>
      </c>
      <c r="AA178" s="105" t="e">
        <f t="shared" si="65"/>
        <v>#REF!</v>
      </c>
      <c r="AB178" s="105"/>
      <c r="AC178" s="107" t="str">
        <f t="shared" si="62"/>
        <v>BERTAHAP</v>
      </c>
      <c r="AD178" s="108">
        <f t="shared" si="63"/>
        <v>0</v>
      </c>
      <c r="AE178" s="109">
        <v>2</v>
      </c>
      <c r="AF178" s="110"/>
      <c r="AG178" s="105" t="e">
        <f>IF(AF178&gt;#REF!,"LB","KR")</f>
        <v>#REF!</v>
      </c>
      <c r="AH178" s="110">
        <v>1925320000</v>
      </c>
      <c r="AI178" s="110">
        <v>2170143000</v>
      </c>
      <c r="AJ178" s="110">
        <v>2303993000</v>
      </c>
      <c r="AK178" s="111">
        <v>2446098000</v>
      </c>
      <c r="AL178" s="111">
        <v>2303993000</v>
      </c>
      <c r="AM178" s="110">
        <v>2446098000</v>
      </c>
      <c r="AN178" s="110" t="e">
        <f t="shared" si="45"/>
        <v>#REF!</v>
      </c>
    </row>
    <row r="179" spans="1:40">
      <c r="A179" s="3">
        <f t="shared" si="64"/>
        <v>140</v>
      </c>
      <c r="B179" s="96">
        <v>4</v>
      </c>
      <c r="C179" s="97" t="s">
        <v>167</v>
      </c>
      <c r="D179" s="98" t="s">
        <v>38</v>
      </c>
      <c r="E179" s="99"/>
      <c r="F179" s="100" t="s">
        <v>58</v>
      </c>
      <c r="G179" s="101">
        <f t="shared" si="46"/>
        <v>101</v>
      </c>
      <c r="H179" s="101">
        <f t="shared" si="47"/>
        <v>90</v>
      </c>
      <c r="I179" s="102">
        <f t="shared" si="48"/>
        <v>26438045</v>
      </c>
      <c r="J179" s="102" t="e">
        <f>SUMIF($AN$4:$AN$22,D179,#REF!)</f>
        <v>#REF!</v>
      </c>
      <c r="K179" s="103" t="e">
        <f t="shared" si="49"/>
        <v>#REF!</v>
      </c>
      <c r="L179" s="104" t="e">
        <f>SUMIF($AN$4:$AN$22,D179,#REF!)</f>
        <v>#REF!</v>
      </c>
      <c r="M179" s="105" t="e">
        <f t="shared" si="50"/>
        <v>#REF!</v>
      </c>
      <c r="N179" s="105" t="e">
        <f t="shared" si="51"/>
        <v>#REF!</v>
      </c>
      <c r="O179" s="105" t="e">
        <f t="shared" si="52"/>
        <v>#REF!</v>
      </c>
      <c r="P179" s="105" t="e">
        <f t="shared" si="53"/>
        <v>#REF!</v>
      </c>
      <c r="Q179" s="106" t="e">
        <f t="shared" si="54"/>
        <v>#REF!</v>
      </c>
      <c r="R179" s="105" t="e">
        <f t="shared" si="54"/>
        <v>#REF!</v>
      </c>
      <c r="S179" s="105" t="e">
        <f t="shared" si="55"/>
        <v>#REF!</v>
      </c>
      <c r="T179" s="105"/>
      <c r="U179" s="105" t="e">
        <f t="shared" si="56"/>
        <v>#REF!</v>
      </c>
      <c r="V179" s="105" t="e">
        <f t="shared" si="57"/>
        <v>#REF!</v>
      </c>
      <c r="W179" s="105" t="e">
        <f t="shared" si="58"/>
        <v>#REF!</v>
      </c>
      <c r="X179" s="106" t="e">
        <f t="shared" si="59"/>
        <v>#REF!</v>
      </c>
      <c r="Y179" s="106" t="e">
        <f t="shared" si="60"/>
        <v>#REF!</v>
      </c>
      <c r="Z179" s="105" t="e">
        <f t="shared" si="61"/>
        <v>#REF!</v>
      </c>
      <c r="AA179" s="105" t="e">
        <f t="shared" si="65"/>
        <v>#REF!</v>
      </c>
      <c r="AB179" s="105"/>
      <c r="AC179" s="107" t="str">
        <f t="shared" si="62"/>
        <v>BERTAHAP</v>
      </c>
      <c r="AD179" s="108">
        <f t="shared" si="63"/>
        <v>0</v>
      </c>
      <c r="AE179" s="109">
        <v>2</v>
      </c>
      <c r="AF179" s="110"/>
      <c r="AG179" s="105" t="e">
        <f>IF(AF179&gt;#REF!,"LB","KR")</f>
        <v>#REF!</v>
      </c>
      <c r="AH179" s="110">
        <v>2341605000</v>
      </c>
      <c r="AI179" s="110">
        <v>2639363000</v>
      </c>
      <c r="AJ179" s="110">
        <v>2802153000</v>
      </c>
      <c r="AK179" s="111">
        <v>2974984000</v>
      </c>
      <c r="AL179" s="111">
        <v>2802153000</v>
      </c>
      <c r="AM179" s="110">
        <v>2974984000</v>
      </c>
      <c r="AN179" s="110" t="e">
        <f t="shared" si="45"/>
        <v>#REF!</v>
      </c>
    </row>
    <row r="180" spans="1:40">
      <c r="A180" s="3">
        <f t="shared" si="64"/>
        <v>141</v>
      </c>
      <c r="B180" s="96">
        <v>5</v>
      </c>
      <c r="C180" s="97" t="s">
        <v>167</v>
      </c>
      <c r="D180" s="98" t="s">
        <v>44</v>
      </c>
      <c r="E180" s="99"/>
      <c r="F180" s="100" t="s">
        <v>60</v>
      </c>
      <c r="G180" s="101">
        <f t="shared" si="46"/>
        <v>101</v>
      </c>
      <c r="H180" s="101">
        <f t="shared" si="47"/>
        <v>90</v>
      </c>
      <c r="I180" s="102">
        <f t="shared" si="48"/>
        <v>26438045</v>
      </c>
      <c r="J180" s="102" t="e">
        <f>SUMIF($AN$4:$AN$22,D180,#REF!)</f>
        <v>#REF!</v>
      </c>
      <c r="K180" s="103" t="e">
        <f t="shared" si="49"/>
        <v>#REF!</v>
      </c>
      <c r="L180" s="104" t="e">
        <f>SUMIF($AN$4:$AN$22,D180,#REF!)</f>
        <v>#REF!</v>
      </c>
      <c r="M180" s="105" t="e">
        <f t="shared" si="50"/>
        <v>#REF!</v>
      </c>
      <c r="N180" s="105" t="e">
        <f t="shared" si="51"/>
        <v>#REF!</v>
      </c>
      <c r="O180" s="105" t="e">
        <f t="shared" si="52"/>
        <v>#REF!</v>
      </c>
      <c r="P180" s="105" t="e">
        <f t="shared" si="53"/>
        <v>#REF!</v>
      </c>
      <c r="Q180" s="106" t="e">
        <f t="shared" si="54"/>
        <v>#REF!</v>
      </c>
      <c r="R180" s="105" t="e">
        <f t="shared" si="54"/>
        <v>#REF!</v>
      </c>
      <c r="S180" s="105" t="e">
        <f t="shared" si="55"/>
        <v>#REF!</v>
      </c>
      <c r="T180" s="105"/>
      <c r="U180" s="105" t="e">
        <f t="shared" si="56"/>
        <v>#REF!</v>
      </c>
      <c r="V180" s="105" t="e">
        <f t="shared" si="57"/>
        <v>#REF!</v>
      </c>
      <c r="W180" s="105" t="e">
        <f t="shared" si="58"/>
        <v>#REF!</v>
      </c>
      <c r="X180" s="106" t="e">
        <f t="shared" si="59"/>
        <v>#REF!</v>
      </c>
      <c r="Y180" s="106" t="e">
        <f t="shared" si="60"/>
        <v>#REF!</v>
      </c>
      <c r="Z180" s="105" t="e">
        <f t="shared" si="61"/>
        <v>#REF!</v>
      </c>
      <c r="AA180" s="105" t="e">
        <f t="shared" si="65"/>
        <v>#REF!</v>
      </c>
      <c r="AB180" s="105"/>
      <c r="AC180" s="107" t="str">
        <f t="shared" si="62"/>
        <v>BERTAHAP</v>
      </c>
      <c r="AD180" s="108">
        <f t="shared" si="63"/>
        <v>0</v>
      </c>
      <c r="AE180" s="109">
        <v>2</v>
      </c>
      <c r="AF180" s="110"/>
      <c r="AG180" s="105" t="e">
        <f>IF(AF180&gt;#REF!,"LB","KR")</f>
        <v>#REF!</v>
      </c>
      <c r="AH180" s="110">
        <v>2341605000</v>
      </c>
      <c r="AI180" s="110">
        <v>2639363000</v>
      </c>
      <c r="AJ180" s="110">
        <v>2802153000</v>
      </c>
      <c r="AK180" s="111">
        <v>2974984000</v>
      </c>
      <c r="AL180" s="111">
        <v>2802153000</v>
      </c>
      <c r="AM180" s="110">
        <v>2974984000</v>
      </c>
      <c r="AN180" s="110" t="e">
        <f t="shared" si="45"/>
        <v>#REF!</v>
      </c>
    </row>
    <row r="181" spans="1:40">
      <c r="A181" s="3">
        <f t="shared" si="64"/>
        <v>142</v>
      </c>
      <c r="B181" s="96">
        <v>6</v>
      </c>
      <c r="C181" s="97" t="s">
        <v>167</v>
      </c>
      <c r="D181" s="96">
        <v>11</v>
      </c>
      <c r="E181" s="99"/>
      <c r="F181" s="100" t="s">
        <v>62</v>
      </c>
      <c r="G181" s="101">
        <f t="shared" si="46"/>
        <v>101</v>
      </c>
      <c r="H181" s="101">
        <f t="shared" si="47"/>
        <v>90</v>
      </c>
      <c r="I181" s="102">
        <f t="shared" si="48"/>
        <v>26438045</v>
      </c>
      <c r="J181" s="102" t="e">
        <f>SUMIF($AN$4:$AN$22,D181,#REF!)</f>
        <v>#REF!</v>
      </c>
      <c r="K181" s="103" t="e">
        <f t="shared" si="49"/>
        <v>#REF!</v>
      </c>
      <c r="L181" s="104" t="e">
        <f>SUMIF($AN$4:$AN$22,D181,#REF!)</f>
        <v>#REF!</v>
      </c>
      <c r="M181" s="105" t="e">
        <f t="shared" si="50"/>
        <v>#REF!</v>
      </c>
      <c r="N181" s="105" t="e">
        <f t="shared" si="51"/>
        <v>#REF!</v>
      </c>
      <c r="O181" s="105" t="e">
        <f t="shared" si="52"/>
        <v>#REF!</v>
      </c>
      <c r="P181" s="105" t="e">
        <f t="shared" si="53"/>
        <v>#REF!</v>
      </c>
      <c r="Q181" s="106" t="e">
        <f t="shared" si="54"/>
        <v>#REF!</v>
      </c>
      <c r="R181" s="105" t="e">
        <f t="shared" si="54"/>
        <v>#REF!</v>
      </c>
      <c r="S181" s="105" t="e">
        <f t="shared" si="55"/>
        <v>#REF!</v>
      </c>
      <c r="T181" s="105"/>
      <c r="U181" s="105" t="e">
        <f t="shared" si="56"/>
        <v>#REF!</v>
      </c>
      <c r="V181" s="105" t="e">
        <f t="shared" si="57"/>
        <v>#REF!</v>
      </c>
      <c r="W181" s="105" t="e">
        <f t="shared" si="58"/>
        <v>#REF!</v>
      </c>
      <c r="X181" s="106" t="e">
        <f t="shared" si="59"/>
        <v>#REF!</v>
      </c>
      <c r="Y181" s="106" t="e">
        <f t="shared" si="60"/>
        <v>#REF!</v>
      </c>
      <c r="Z181" s="105" t="e">
        <f t="shared" si="61"/>
        <v>#REF!</v>
      </c>
      <c r="AA181" s="105" t="e">
        <f t="shared" si="65"/>
        <v>#REF!</v>
      </c>
      <c r="AB181" s="105"/>
      <c r="AC181" s="107" t="str">
        <f t="shared" si="62"/>
        <v>BERTAHAP</v>
      </c>
      <c r="AD181" s="108">
        <f t="shared" si="63"/>
        <v>0</v>
      </c>
      <c r="AE181" s="109">
        <v>2</v>
      </c>
      <c r="AF181" s="110"/>
      <c r="AG181" s="105" t="e">
        <f>IF(AF181&gt;#REF!,"LB","KR")</f>
        <v>#REF!</v>
      </c>
      <c r="AH181" s="110">
        <v>2341605000</v>
      </c>
      <c r="AI181" s="110">
        <v>2639363000</v>
      </c>
      <c r="AJ181" s="110">
        <v>2802153000</v>
      </c>
      <c r="AK181" s="111">
        <v>2974984000</v>
      </c>
      <c r="AL181" s="111">
        <v>2802153000</v>
      </c>
      <c r="AM181" s="110">
        <v>2974984000</v>
      </c>
      <c r="AN181" s="110" t="e">
        <f t="shared" si="45"/>
        <v>#REF!</v>
      </c>
    </row>
    <row r="182" spans="1:40">
      <c r="A182" s="3">
        <f t="shared" si="64"/>
        <v>143</v>
      </c>
      <c r="B182" s="96">
        <v>7</v>
      </c>
      <c r="C182" s="97" t="s">
        <v>167</v>
      </c>
      <c r="D182" s="96">
        <v>15</v>
      </c>
      <c r="E182" s="99"/>
      <c r="F182" s="100" t="s">
        <v>64</v>
      </c>
      <c r="G182" s="101">
        <f t="shared" si="46"/>
        <v>101</v>
      </c>
      <c r="H182" s="101">
        <f t="shared" si="47"/>
        <v>90</v>
      </c>
      <c r="I182" s="102">
        <f t="shared" si="48"/>
        <v>26438045</v>
      </c>
      <c r="J182" s="102" t="e">
        <f>SUMIF($AN$4:$AN$22,D182,#REF!)</f>
        <v>#REF!</v>
      </c>
      <c r="K182" s="103" t="e">
        <f t="shared" si="49"/>
        <v>#REF!</v>
      </c>
      <c r="L182" s="104" t="e">
        <f>SUMIF($AN$4:$AN$22,D182,#REF!)</f>
        <v>#REF!</v>
      </c>
      <c r="M182" s="105" t="e">
        <f t="shared" si="50"/>
        <v>#REF!</v>
      </c>
      <c r="N182" s="105" t="e">
        <f t="shared" si="51"/>
        <v>#REF!</v>
      </c>
      <c r="O182" s="105" t="e">
        <f t="shared" si="52"/>
        <v>#REF!</v>
      </c>
      <c r="P182" s="105" t="e">
        <f t="shared" si="53"/>
        <v>#REF!</v>
      </c>
      <c r="Q182" s="106" t="e">
        <f t="shared" si="54"/>
        <v>#REF!</v>
      </c>
      <c r="R182" s="105" t="e">
        <f t="shared" si="54"/>
        <v>#REF!</v>
      </c>
      <c r="S182" s="105" t="e">
        <f t="shared" si="55"/>
        <v>#REF!</v>
      </c>
      <c r="T182" s="105"/>
      <c r="U182" s="105" t="e">
        <f t="shared" si="56"/>
        <v>#REF!</v>
      </c>
      <c r="V182" s="105" t="e">
        <f t="shared" si="57"/>
        <v>#REF!</v>
      </c>
      <c r="W182" s="105" t="e">
        <f t="shared" si="58"/>
        <v>#REF!</v>
      </c>
      <c r="X182" s="106" t="e">
        <f t="shared" si="59"/>
        <v>#REF!</v>
      </c>
      <c r="Y182" s="106" t="e">
        <f t="shared" si="60"/>
        <v>#REF!</v>
      </c>
      <c r="Z182" s="105" t="e">
        <f t="shared" si="61"/>
        <v>#REF!</v>
      </c>
      <c r="AA182" s="105" t="e">
        <f t="shared" si="65"/>
        <v>#REF!</v>
      </c>
      <c r="AB182" s="105"/>
      <c r="AC182" s="107" t="str">
        <f t="shared" si="62"/>
        <v>BERTAHAP</v>
      </c>
      <c r="AD182" s="108">
        <f t="shared" si="63"/>
        <v>0</v>
      </c>
      <c r="AE182" s="109">
        <v>2</v>
      </c>
      <c r="AF182" s="110"/>
      <c r="AG182" s="105" t="e">
        <f>IF(AF182&gt;#REF!,"LB","KR")</f>
        <v>#REF!</v>
      </c>
      <c r="AH182" s="110">
        <v>2341605000</v>
      </c>
      <c r="AI182" s="110">
        <v>2639363000</v>
      </c>
      <c r="AJ182" s="110">
        <v>2802153000</v>
      </c>
      <c r="AK182" s="111">
        <v>2974984000</v>
      </c>
      <c r="AL182" s="111">
        <v>2802153000</v>
      </c>
      <c r="AM182" s="110">
        <v>2974984000</v>
      </c>
      <c r="AN182" s="110" t="e">
        <f t="shared" si="45"/>
        <v>#REF!</v>
      </c>
    </row>
    <row r="183" spans="1:40">
      <c r="A183" s="3">
        <f t="shared" si="64"/>
        <v>144</v>
      </c>
      <c r="B183" s="96">
        <v>8</v>
      </c>
      <c r="C183" s="97" t="s">
        <v>167</v>
      </c>
      <c r="D183" s="96">
        <v>17</v>
      </c>
      <c r="E183" s="99"/>
      <c r="F183" s="100" t="s">
        <v>67</v>
      </c>
      <c r="G183" s="101">
        <f t="shared" si="46"/>
        <v>85</v>
      </c>
      <c r="H183" s="101">
        <f t="shared" si="47"/>
        <v>74</v>
      </c>
      <c r="I183" s="102">
        <f t="shared" si="48"/>
        <v>26438045</v>
      </c>
      <c r="J183" s="102" t="e">
        <f>SUMIF($AN$4:$AN$22,D183,#REF!)</f>
        <v>#REF!</v>
      </c>
      <c r="K183" s="103" t="e">
        <f t="shared" si="49"/>
        <v>#REF!</v>
      </c>
      <c r="L183" s="104" t="e">
        <f>SUMIF($AN$4:$AN$22,D183,#REF!)</f>
        <v>#REF!</v>
      </c>
      <c r="M183" s="105" t="e">
        <f t="shared" si="50"/>
        <v>#REF!</v>
      </c>
      <c r="N183" s="105" t="e">
        <f t="shared" si="51"/>
        <v>#REF!</v>
      </c>
      <c r="O183" s="105" t="e">
        <f t="shared" si="52"/>
        <v>#REF!</v>
      </c>
      <c r="P183" s="105" t="e">
        <f t="shared" si="53"/>
        <v>#REF!</v>
      </c>
      <c r="Q183" s="106" t="e">
        <f t="shared" si="54"/>
        <v>#REF!</v>
      </c>
      <c r="R183" s="105" t="e">
        <f t="shared" si="54"/>
        <v>#REF!</v>
      </c>
      <c r="S183" s="105" t="e">
        <f t="shared" si="55"/>
        <v>#REF!</v>
      </c>
      <c r="T183" s="105"/>
      <c r="U183" s="105" t="e">
        <f t="shared" si="56"/>
        <v>#REF!</v>
      </c>
      <c r="V183" s="105" t="e">
        <f t="shared" si="57"/>
        <v>#REF!</v>
      </c>
      <c r="W183" s="105" t="e">
        <f t="shared" si="58"/>
        <v>#REF!</v>
      </c>
      <c r="X183" s="106" t="e">
        <f t="shared" si="59"/>
        <v>#REF!</v>
      </c>
      <c r="Y183" s="106" t="e">
        <f t="shared" si="60"/>
        <v>#REF!</v>
      </c>
      <c r="Z183" s="105" t="e">
        <f t="shared" si="61"/>
        <v>#REF!</v>
      </c>
      <c r="AA183" s="105" t="e">
        <f t="shared" si="65"/>
        <v>#REF!</v>
      </c>
      <c r="AB183" s="105"/>
      <c r="AC183" s="107" t="str">
        <f t="shared" si="62"/>
        <v>BERTAHAP</v>
      </c>
      <c r="AD183" s="108">
        <f t="shared" si="63"/>
        <v>0</v>
      </c>
      <c r="AE183" s="109">
        <v>2</v>
      </c>
      <c r="AF183" s="110"/>
      <c r="AG183" s="105" t="e">
        <f>IF(AF183&gt;#REF!,"LB","KR")</f>
        <v>#REF!</v>
      </c>
      <c r="AH183" s="110">
        <v>1925320000</v>
      </c>
      <c r="AI183" s="110">
        <v>2170143000</v>
      </c>
      <c r="AJ183" s="110">
        <v>2303993000</v>
      </c>
      <c r="AK183" s="111">
        <v>2446098000</v>
      </c>
      <c r="AL183" s="111">
        <v>2303993000</v>
      </c>
      <c r="AM183" s="110">
        <v>2446098000</v>
      </c>
      <c r="AN183" s="110" t="e">
        <f t="shared" si="45"/>
        <v>#REF!</v>
      </c>
    </row>
    <row r="184" spans="1:40">
      <c r="A184" s="3">
        <f t="shared" si="64"/>
        <v>145</v>
      </c>
      <c r="B184" s="96">
        <v>1</v>
      </c>
      <c r="C184" s="97" t="s">
        <v>169</v>
      </c>
      <c r="D184" s="98" t="s">
        <v>19</v>
      </c>
      <c r="E184" s="99"/>
      <c r="F184" s="100" t="s">
        <v>72</v>
      </c>
      <c r="G184" s="101">
        <f t="shared" si="46"/>
        <v>175</v>
      </c>
      <c r="H184" s="101">
        <f t="shared" si="47"/>
        <v>156</v>
      </c>
      <c r="I184" s="102">
        <f t="shared" si="48"/>
        <v>26438045</v>
      </c>
      <c r="J184" s="102" t="e">
        <f>SUMIF($AN$4:$AN$22,D184,#REF!)</f>
        <v>#REF!</v>
      </c>
      <c r="K184" s="103" t="e">
        <f t="shared" si="49"/>
        <v>#REF!</v>
      </c>
      <c r="L184" s="104" t="e">
        <f>SUMIF($AN$4:$AN$22,D184,#REF!)</f>
        <v>#REF!</v>
      </c>
      <c r="M184" s="105" t="e">
        <f t="shared" si="50"/>
        <v>#REF!</v>
      </c>
      <c r="N184" s="105" t="e">
        <f t="shared" si="51"/>
        <v>#REF!</v>
      </c>
      <c r="O184" s="105" t="e">
        <f t="shared" si="52"/>
        <v>#REF!</v>
      </c>
      <c r="P184" s="105" t="e">
        <f t="shared" si="53"/>
        <v>#REF!</v>
      </c>
      <c r="Q184" s="106" t="e">
        <f t="shared" si="54"/>
        <v>#REF!</v>
      </c>
      <c r="R184" s="105" t="e">
        <f t="shared" si="54"/>
        <v>#REF!</v>
      </c>
      <c r="S184" s="105" t="e">
        <f t="shared" si="55"/>
        <v>#REF!</v>
      </c>
      <c r="T184" s="105"/>
      <c r="U184" s="105" t="e">
        <f t="shared" si="56"/>
        <v>#REF!</v>
      </c>
      <c r="V184" s="105" t="e">
        <f t="shared" si="57"/>
        <v>#REF!</v>
      </c>
      <c r="W184" s="105" t="e">
        <f t="shared" si="58"/>
        <v>#REF!</v>
      </c>
      <c r="X184" s="106" t="e">
        <f t="shared" si="59"/>
        <v>#REF!</v>
      </c>
      <c r="Y184" s="106" t="e">
        <f t="shared" si="60"/>
        <v>#REF!</v>
      </c>
      <c r="Z184" s="105" t="e">
        <f t="shared" si="61"/>
        <v>#REF!</v>
      </c>
      <c r="AA184" s="105" t="e">
        <f t="shared" si="65"/>
        <v>#REF!</v>
      </c>
      <c r="AB184" s="105"/>
      <c r="AC184" s="107" t="str">
        <f t="shared" si="62"/>
        <v>BERTAHAP</v>
      </c>
      <c r="AD184" s="108">
        <f t="shared" si="63"/>
        <v>0</v>
      </c>
      <c r="AE184" s="109">
        <v>2</v>
      </c>
      <c r="AF184" s="110"/>
      <c r="AG184" s="105" t="e">
        <f>IF(AF184&gt;#REF!,"LB","KR")</f>
        <v>#REF!</v>
      </c>
      <c r="AH184" s="110">
        <v>4176307000</v>
      </c>
      <c r="AI184" s="110">
        <v>4707365000</v>
      </c>
      <c r="AJ184" s="110">
        <v>4997705000</v>
      </c>
      <c r="AK184" s="111">
        <v>5305952000</v>
      </c>
      <c r="AL184" s="111">
        <v>4997705000</v>
      </c>
      <c r="AM184" s="110">
        <v>5305952000</v>
      </c>
      <c r="AN184" s="110" t="e">
        <f t="shared" si="45"/>
        <v>#REF!</v>
      </c>
    </row>
    <row r="185" spans="1:40">
      <c r="A185" s="3">
        <f t="shared" si="64"/>
        <v>146</v>
      </c>
      <c r="B185" s="96">
        <v>2</v>
      </c>
      <c r="C185" s="97" t="s">
        <v>169</v>
      </c>
      <c r="D185" s="98" t="s">
        <v>29</v>
      </c>
      <c r="E185" s="99"/>
      <c r="F185" s="100" t="s">
        <v>74</v>
      </c>
      <c r="G185" s="101">
        <f t="shared" si="46"/>
        <v>85</v>
      </c>
      <c r="H185" s="101">
        <f t="shared" si="47"/>
        <v>74</v>
      </c>
      <c r="I185" s="102">
        <f t="shared" si="48"/>
        <v>26438045</v>
      </c>
      <c r="J185" s="102" t="e">
        <f>SUMIF($AN$4:$AN$22,D185,#REF!)</f>
        <v>#REF!</v>
      </c>
      <c r="K185" s="103" t="e">
        <f t="shared" si="49"/>
        <v>#REF!</v>
      </c>
      <c r="L185" s="104" t="e">
        <f>SUMIF($AN$4:$AN$22,D185,#REF!)</f>
        <v>#REF!</v>
      </c>
      <c r="M185" s="105" t="e">
        <f t="shared" si="50"/>
        <v>#REF!</v>
      </c>
      <c r="N185" s="105" t="e">
        <f t="shared" si="51"/>
        <v>#REF!</v>
      </c>
      <c r="O185" s="105" t="e">
        <f t="shared" si="52"/>
        <v>#REF!</v>
      </c>
      <c r="P185" s="105" t="e">
        <f t="shared" si="53"/>
        <v>#REF!</v>
      </c>
      <c r="Q185" s="106" t="e">
        <f t="shared" si="54"/>
        <v>#REF!</v>
      </c>
      <c r="R185" s="105" t="e">
        <f t="shared" si="54"/>
        <v>#REF!</v>
      </c>
      <c r="S185" s="105" t="e">
        <f t="shared" si="55"/>
        <v>#REF!</v>
      </c>
      <c r="T185" s="105"/>
      <c r="U185" s="105" t="e">
        <f t="shared" si="56"/>
        <v>#REF!</v>
      </c>
      <c r="V185" s="105" t="e">
        <f t="shared" si="57"/>
        <v>#REF!</v>
      </c>
      <c r="W185" s="105" t="e">
        <f t="shared" si="58"/>
        <v>#REF!</v>
      </c>
      <c r="X185" s="106" t="e">
        <f t="shared" si="59"/>
        <v>#REF!</v>
      </c>
      <c r="Y185" s="106" t="e">
        <f t="shared" si="60"/>
        <v>#REF!</v>
      </c>
      <c r="Z185" s="105" t="e">
        <f t="shared" si="61"/>
        <v>#REF!</v>
      </c>
      <c r="AA185" s="105" t="e">
        <f t="shared" si="65"/>
        <v>#REF!</v>
      </c>
      <c r="AB185" s="105"/>
      <c r="AC185" s="107" t="str">
        <f t="shared" si="62"/>
        <v>BERTAHAP</v>
      </c>
      <c r="AD185" s="108">
        <f t="shared" si="63"/>
        <v>0</v>
      </c>
      <c r="AE185" s="109">
        <v>2</v>
      </c>
      <c r="AF185" s="110"/>
      <c r="AG185" s="105" t="e">
        <f>IF(AF185&gt;#REF!,"LB","KR")</f>
        <v>#REF!</v>
      </c>
      <c r="AH185" s="110">
        <v>1944382000</v>
      </c>
      <c r="AI185" s="110">
        <v>2191629000</v>
      </c>
      <c r="AJ185" s="110">
        <v>2326804000</v>
      </c>
      <c r="AK185" s="111">
        <v>2470317000</v>
      </c>
      <c r="AL185" s="111">
        <v>2326804000</v>
      </c>
      <c r="AM185" s="110">
        <v>2470317000</v>
      </c>
      <c r="AN185" s="110" t="e">
        <f t="shared" si="45"/>
        <v>#REF!</v>
      </c>
    </row>
    <row r="186" spans="1:40">
      <c r="A186" s="3">
        <f t="shared" si="64"/>
        <v>147</v>
      </c>
      <c r="B186" s="96">
        <v>3</v>
      </c>
      <c r="C186" s="97" t="s">
        <v>169</v>
      </c>
      <c r="D186" s="98" t="s">
        <v>32</v>
      </c>
      <c r="E186" s="99"/>
      <c r="F186" s="100" t="s">
        <v>56</v>
      </c>
      <c r="G186" s="101">
        <f t="shared" si="46"/>
        <v>85</v>
      </c>
      <c r="H186" s="101">
        <f t="shared" si="47"/>
        <v>74</v>
      </c>
      <c r="I186" s="102">
        <f t="shared" si="48"/>
        <v>26438045</v>
      </c>
      <c r="J186" s="102" t="e">
        <f>SUMIF($AN$4:$AN$22,D186,#REF!)</f>
        <v>#REF!</v>
      </c>
      <c r="K186" s="103" t="e">
        <f t="shared" si="49"/>
        <v>#REF!</v>
      </c>
      <c r="L186" s="104" t="e">
        <f>SUMIF($AN$4:$AN$22,D186,#REF!)</f>
        <v>#REF!</v>
      </c>
      <c r="M186" s="105" t="e">
        <f t="shared" si="50"/>
        <v>#REF!</v>
      </c>
      <c r="N186" s="105" t="e">
        <f t="shared" si="51"/>
        <v>#REF!</v>
      </c>
      <c r="O186" s="105" t="e">
        <f t="shared" si="52"/>
        <v>#REF!</v>
      </c>
      <c r="P186" s="105" t="e">
        <f t="shared" si="53"/>
        <v>#REF!</v>
      </c>
      <c r="Q186" s="106" t="e">
        <f t="shared" si="54"/>
        <v>#REF!</v>
      </c>
      <c r="R186" s="105" t="e">
        <f t="shared" si="54"/>
        <v>#REF!</v>
      </c>
      <c r="S186" s="105" t="e">
        <f t="shared" si="55"/>
        <v>#REF!</v>
      </c>
      <c r="T186" s="105"/>
      <c r="U186" s="105" t="e">
        <f t="shared" si="56"/>
        <v>#REF!</v>
      </c>
      <c r="V186" s="105" t="e">
        <f t="shared" si="57"/>
        <v>#REF!</v>
      </c>
      <c r="W186" s="105" t="e">
        <f t="shared" si="58"/>
        <v>#REF!</v>
      </c>
      <c r="X186" s="106" t="e">
        <f t="shared" si="59"/>
        <v>#REF!</v>
      </c>
      <c r="Y186" s="106" t="e">
        <f t="shared" si="60"/>
        <v>#REF!</v>
      </c>
      <c r="Z186" s="105" t="e">
        <f t="shared" si="61"/>
        <v>#REF!</v>
      </c>
      <c r="AA186" s="105" t="e">
        <f t="shared" si="65"/>
        <v>#REF!</v>
      </c>
      <c r="AB186" s="105"/>
      <c r="AC186" s="107" t="str">
        <f t="shared" si="62"/>
        <v>BERTAHAP</v>
      </c>
      <c r="AD186" s="108">
        <f t="shared" si="63"/>
        <v>0</v>
      </c>
      <c r="AE186" s="109">
        <v>2</v>
      </c>
      <c r="AF186" s="110"/>
      <c r="AG186" s="105" t="e">
        <f>IF(AF186&gt;#REF!,"LB","KR")</f>
        <v>#REF!</v>
      </c>
      <c r="AH186" s="110">
        <v>1944382000</v>
      </c>
      <c r="AI186" s="110">
        <v>2191629000</v>
      </c>
      <c r="AJ186" s="110">
        <v>2326804000</v>
      </c>
      <c r="AK186" s="111">
        <v>2470317000</v>
      </c>
      <c r="AL186" s="111">
        <v>2326804000</v>
      </c>
      <c r="AM186" s="110">
        <v>2470317000</v>
      </c>
      <c r="AN186" s="110" t="e">
        <f t="shared" si="45"/>
        <v>#REF!</v>
      </c>
    </row>
    <row r="187" spans="1:40">
      <c r="A187" s="3">
        <f t="shared" si="64"/>
        <v>148</v>
      </c>
      <c r="B187" s="96">
        <v>4</v>
      </c>
      <c r="C187" s="97" t="s">
        <v>169</v>
      </c>
      <c r="D187" s="98" t="s">
        <v>38</v>
      </c>
      <c r="E187" s="99"/>
      <c r="F187" s="100" t="s">
        <v>58</v>
      </c>
      <c r="G187" s="101">
        <f t="shared" si="46"/>
        <v>101</v>
      </c>
      <c r="H187" s="101">
        <f t="shared" si="47"/>
        <v>90</v>
      </c>
      <c r="I187" s="102">
        <f t="shared" si="48"/>
        <v>26438045</v>
      </c>
      <c r="J187" s="102" t="e">
        <f>SUMIF($AN$4:$AN$22,D187,#REF!)</f>
        <v>#REF!</v>
      </c>
      <c r="K187" s="103" t="e">
        <f t="shared" si="49"/>
        <v>#REF!</v>
      </c>
      <c r="L187" s="104" t="e">
        <f>SUMIF($AN$4:$AN$22,D187,#REF!)</f>
        <v>#REF!</v>
      </c>
      <c r="M187" s="105" t="e">
        <f t="shared" si="50"/>
        <v>#REF!</v>
      </c>
      <c r="N187" s="105" t="e">
        <f t="shared" si="51"/>
        <v>#REF!</v>
      </c>
      <c r="O187" s="105" t="e">
        <f t="shared" si="52"/>
        <v>#REF!</v>
      </c>
      <c r="P187" s="105" t="e">
        <f t="shared" si="53"/>
        <v>#REF!</v>
      </c>
      <c r="Q187" s="106" t="e">
        <f t="shared" si="54"/>
        <v>#REF!</v>
      </c>
      <c r="R187" s="105" t="e">
        <f t="shared" si="54"/>
        <v>#REF!</v>
      </c>
      <c r="S187" s="105" t="e">
        <f t="shared" si="55"/>
        <v>#REF!</v>
      </c>
      <c r="T187" s="105"/>
      <c r="U187" s="105" t="e">
        <f t="shared" si="56"/>
        <v>#REF!</v>
      </c>
      <c r="V187" s="105" t="e">
        <f t="shared" si="57"/>
        <v>#REF!</v>
      </c>
      <c r="W187" s="105" t="e">
        <f t="shared" si="58"/>
        <v>#REF!</v>
      </c>
      <c r="X187" s="106" t="e">
        <f t="shared" si="59"/>
        <v>#REF!</v>
      </c>
      <c r="Y187" s="106" t="e">
        <f t="shared" si="60"/>
        <v>#REF!</v>
      </c>
      <c r="Z187" s="105" t="e">
        <f t="shared" si="61"/>
        <v>#REF!</v>
      </c>
      <c r="AA187" s="105" t="e">
        <f t="shared" si="65"/>
        <v>#REF!</v>
      </c>
      <c r="AB187" s="105"/>
      <c r="AC187" s="107" t="str">
        <f t="shared" si="62"/>
        <v>BERTAHAP</v>
      </c>
      <c r="AD187" s="108">
        <f t="shared" si="63"/>
        <v>0</v>
      </c>
      <c r="AE187" s="109">
        <v>2</v>
      </c>
      <c r="AF187" s="110"/>
      <c r="AG187" s="105" t="e">
        <f>IF(AF187&gt;#REF!,"LB","KR")</f>
        <v>#REF!</v>
      </c>
      <c r="AH187" s="110">
        <v>2364789000</v>
      </c>
      <c r="AI187" s="110">
        <v>2665495000</v>
      </c>
      <c r="AJ187" s="110">
        <v>2829897000</v>
      </c>
      <c r="AK187" s="111">
        <v>3004439000</v>
      </c>
      <c r="AL187" s="111">
        <v>2829897000</v>
      </c>
      <c r="AM187" s="110">
        <v>3004439000</v>
      </c>
      <c r="AN187" s="110" t="e">
        <f t="shared" si="45"/>
        <v>#REF!</v>
      </c>
    </row>
    <row r="188" spans="1:40">
      <c r="A188" s="3">
        <f t="shared" si="64"/>
        <v>149</v>
      </c>
      <c r="B188" s="96">
        <v>5</v>
      </c>
      <c r="C188" s="97" t="s">
        <v>169</v>
      </c>
      <c r="D188" s="98" t="s">
        <v>44</v>
      </c>
      <c r="E188" s="99"/>
      <c r="F188" s="100" t="s">
        <v>60</v>
      </c>
      <c r="G188" s="101">
        <f t="shared" si="46"/>
        <v>101</v>
      </c>
      <c r="H188" s="101">
        <f t="shared" si="47"/>
        <v>90</v>
      </c>
      <c r="I188" s="102">
        <f t="shared" si="48"/>
        <v>26438045</v>
      </c>
      <c r="J188" s="102" t="e">
        <f>SUMIF($AN$4:$AN$22,D188,#REF!)</f>
        <v>#REF!</v>
      </c>
      <c r="K188" s="103" t="e">
        <f t="shared" si="49"/>
        <v>#REF!</v>
      </c>
      <c r="L188" s="104" t="e">
        <f>SUMIF($AN$4:$AN$22,D188,#REF!)</f>
        <v>#REF!</v>
      </c>
      <c r="M188" s="105" t="e">
        <f t="shared" si="50"/>
        <v>#REF!</v>
      </c>
      <c r="N188" s="105" t="e">
        <f t="shared" si="51"/>
        <v>#REF!</v>
      </c>
      <c r="O188" s="105" t="e">
        <f t="shared" si="52"/>
        <v>#REF!</v>
      </c>
      <c r="P188" s="105" t="e">
        <f t="shared" si="53"/>
        <v>#REF!</v>
      </c>
      <c r="Q188" s="106" t="e">
        <f t="shared" si="54"/>
        <v>#REF!</v>
      </c>
      <c r="R188" s="105" t="e">
        <f t="shared" si="54"/>
        <v>#REF!</v>
      </c>
      <c r="S188" s="105" t="e">
        <f t="shared" si="55"/>
        <v>#REF!</v>
      </c>
      <c r="T188" s="105"/>
      <c r="U188" s="105" t="e">
        <f t="shared" si="56"/>
        <v>#REF!</v>
      </c>
      <c r="V188" s="105" t="e">
        <f t="shared" si="57"/>
        <v>#REF!</v>
      </c>
      <c r="W188" s="105" t="e">
        <f t="shared" si="58"/>
        <v>#REF!</v>
      </c>
      <c r="X188" s="106" t="e">
        <f t="shared" si="59"/>
        <v>#REF!</v>
      </c>
      <c r="Y188" s="106" t="e">
        <f t="shared" si="60"/>
        <v>#REF!</v>
      </c>
      <c r="Z188" s="105" t="e">
        <f t="shared" si="61"/>
        <v>#REF!</v>
      </c>
      <c r="AA188" s="105" t="e">
        <f t="shared" si="65"/>
        <v>#REF!</v>
      </c>
      <c r="AB188" s="105"/>
      <c r="AC188" s="107" t="str">
        <f t="shared" si="62"/>
        <v>BERTAHAP</v>
      </c>
      <c r="AD188" s="108">
        <f t="shared" si="63"/>
        <v>0</v>
      </c>
      <c r="AE188" s="109">
        <v>2</v>
      </c>
      <c r="AF188" s="110"/>
      <c r="AG188" s="105" t="e">
        <f>IF(AF188&gt;#REF!,"LB","KR")</f>
        <v>#REF!</v>
      </c>
      <c r="AH188" s="110">
        <v>2364789000</v>
      </c>
      <c r="AI188" s="110">
        <v>2665495000</v>
      </c>
      <c r="AJ188" s="110">
        <v>2829897000</v>
      </c>
      <c r="AK188" s="111">
        <v>3004439000</v>
      </c>
      <c r="AL188" s="111">
        <v>2829897000</v>
      </c>
      <c r="AM188" s="110">
        <v>3004439000</v>
      </c>
      <c r="AN188" s="110" t="e">
        <f t="shared" si="45"/>
        <v>#REF!</v>
      </c>
    </row>
    <row r="189" spans="1:40">
      <c r="A189" s="3">
        <f t="shared" si="64"/>
        <v>150</v>
      </c>
      <c r="B189" s="96">
        <v>6</v>
      </c>
      <c r="C189" s="97" t="s">
        <v>169</v>
      </c>
      <c r="D189" s="96">
        <v>11</v>
      </c>
      <c r="E189" s="99"/>
      <c r="F189" s="100" t="s">
        <v>62</v>
      </c>
      <c r="G189" s="101">
        <f t="shared" si="46"/>
        <v>101</v>
      </c>
      <c r="H189" s="101">
        <f t="shared" si="47"/>
        <v>90</v>
      </c>
      <c r="I189" s="102">
        <f t="shared" si="48"/>
        <v>26438045</v>
      </c>
      <c r="J189" s="102" t="e">
        <f>SUMIF($AN$4:$AN$22,D189,#REF!)</f>
        <v>#REF!</v>
      </c>
      <c r="K189" s="103" t="e">
        <f t="shared" si="49"/>
        <v>#REF!</v>
      </c>
      <c r="L189" s="104" t="e">
        <f>SUMIF($AN$4:$AN$22,D189,#REF!)</f>
        <v>#REF!</v>
      </c>
      <c r="M189" s="105" t="e">
        <f t="shared" si="50"/>
        <v>#REF!</v>
      </c>
      <c r="N189" s="105" t="e">
        <f t="shared" si="51"/>
        <v>#REF!</v>
      </c>
      <c r="O189" s="105" t="e">
        <f t="shared" si="52"/>
        <v>#REF!</v>
      </c>
      <c r="P189" s="105" t="e">
        <f t="shared" si="53"/>
        <v>#REF!</v>
      </c>
      <c r="Q189" s="106" t="e">
        <f t="shared" si="54"/>
        <v>#REF!</v>
      </c>
      <c r="R189" s="105" t="e">
        <f t="shared" si="54"/>
        <v>#REF!</v>
      </c>
      <c r="S189" s="105" t="e">
        <f t="shared" si="55"/>
        <v>#REF!</v>
      </c>
      <c r="T189" s="105"/>
      <c r="U189" s="105" t="e">
        <f t="shared" si="56"/>
        <v>#REF!</v>
      </c>
      <c r="V189" s="105" t="e">
        <f t="shared" si="57"/>
        <v>#REF!</v>
      </c>
      <c r="W189" s="105" t="e">
        <f t="shared" si="58"/>
        <v>#REF!</v>
      </c>
      <c r="X189" s="106" t="e">
        <f t="shared" si="59"/>
        <v>#REF!</v>
      </c>
      <c r="Y189" s="106" t="e">
        <f t="shared" si="60"/>
        <v>#REF!</v>
      </c>
      <c r="Z189" s="105" t="e">
        <f t="shared" si="61"/>
        <v>#REF!</v>
      </c>
      <c r="AA189" s="105" t="e">
        <f t="shared" si="65"/>
        <v>#REF!</v>
      </c>
      <c r="AB189" s="105"/>
      <c r="AC189" s="107" t="str">
        <f t="shared" si="62"/>
        <v>BERTAHAP</v>
      </c>
      <c r="AD189" s="108">
        <f t="shared" si="63"/>
        <v>0</v>
      </c>
      <c r="AE189" s="109">
        <v>2</v>
      </c>
      <c r="AF189" s="110"/>
      <c r="AG189" s="105" t="e">
        <f>IF(AF189&gt;#REF!,"LB","KR")</f>
        <v>#REF!</v>
      </c>
      <c r="AH189" s="110">
        <v>2364789000</v>
      </c>
      <c r="AI189" s="110">
        <v>2665495000</v>
      </c>
      <c r="AJ189" s="110">
        <v>2829897000</v>
      </c>
      <c r="AK189" s="111">
        <v>3004439000</v>
      </c>
      <c r="AL189" s="111">
        <v>2829897000</v>
      </c>
      <c r="AM189" s="110">
        <v>3004439000</v>
      </c>
      <c r="AN189" s="110" t="e">
        <f t="shared" si="45"/>
        <v>#REF!</v>
      </c>
    </row>
    <row r="190" spans="1:40">
      <c r="A190" s="3">
        <f t="shared" si="64"/>
        <v>151</v>
      </c>
      <c r="B190" s="96">
        <v>7</v>
      </c>
      <c r="C190" s="97" t="s">
        <v>169</v>
      </c>
      <c r="D190" s="96">
        <v>15</v>
      </c>
      <c r="E190" s="99"/>
      <c r="F190" s="100" t="s">
        <v>64</v>
      </c>
      <c r="G190" s="101">
        <f t="shared" si="46"/>
        <v>101</v>
      </c>
      <c r="H190" s="101">
        <f t="shared" si="47"/>
        <v>90</v>
      </c>
      <c r="I190" s="102">
        <f t="shared" si="48"/>
        <v>26438045</v>
      </c>
      <c r="J190" s="102" t="e">
        <f>SUMIF($AN$4:$AN$22,D190,#REF!)</f>
        <v>#REF!</v>
      </c>
      <c r="K190" s="103" t="e">
        <f t="shared" si="49"/>
        <v>#REF!</v>
      </c>
      <c r="L190" s="104" t="e">
        <f>SUMIF($AN$4:$AN$22,D190,#REF!)</f>
        <v>#REF!</v>
      </c>
      <c r="M190" s="105" t="e">
        <f t="shared" si="50"/>
        <v>#REF!</v>
      </c>
      <c r="N190" s="105" t="e">
        <f t="shared" si="51"/>
        <v>#REF!</v>
      </c>
      <c r="O190" s="105" t="e">
        <f t="shared" si="52"/>
        <v>#REF!</v>
      </c>
      <c r="P190" s="105" t="e">
        <f t="shared" si="53"/>
        <v>#REF!</v>
      </c>
      <c r="Q190" s="106" t="e">
        <f t="shared" si="54"/>
        <v>#REF!</v>
      </c>
      <c r="R190" s="105" t="e">
        <f t="shared" si="54"/>
        <v>#REF!</v>
      </c>
      <c r="S190" s="105" t="e">
        <f t="shared" si="55"/>
        <v>#REF!</v>
      </c>
      <c r="T190" s="105"/>
      <c r="U190" s="105" t="e">
        <f t="shared" si="56"/>
        <v>#REF!</v>
      </c>
      <c r="V190" s="105" t="e">
        <f t="shared" si="57"/>
        <v>#REF!</v>
      </c>
      <c r="W190" s="105" t="e">
        <f t="shared" si="58"/>
        <v>#REF!</v>
      </c>
      <c r="X190" s="106" t="e">
        <f t="shared" si="59"/>
        <v>#REF!</v>
      </c>
      <c r="Y190" s="106" t="e">
        <f t="shared" si="60"/>
        <v>#REF!</v>
      </c>
      <c r="Z190" s="105" t="e">
        <f t="shared" si="61"/>
        <v>#REF!</v>
      </c>
      <c r="AA190" s="105" t="e">
        <f t="shared" si="65"/>
        <v>#REF!</v>
      </c>
      <c r="AB190" s="105"/>
      <c r="AC190" s="107" t="str">
        <f t="shared" si="62"/>
        <v>BERTAHAP</v>
      </c>
      <c r="AD190" s="108">
        <f t="shared" si="63"/>
        <v>0</v>
      </c>
      <c r="AE190" s="109">
        <v>2</v>
      </c>
      <c r="AF190" s="110"/>
      <c r="AG190" s="105" t="e">
        <f>IF(AF190&gt;#REF!,"LB","KR")</f>
        <v>#REF!</v>
      </c>
      <c r="AH190" s="110">
        <v>2364789000</v>
      </c>
      <c r="AI190" s="110">
        <v>2665495000</v>
      </c>
      <c r="AJ190" s="110">
        <v>2829897000</v>
      </c>
      <c r="AK190" s="111">
        <v>3004439000</v>
      </c>
      <c r="AL190" s="111">
        <v>2829897000</v>
      </c>
      <c r="AM190" s="110">
        <v>3004439000</v>
      </c>
      <c r="AN190" s="110" t="e">
        <f t="shared" si="45"/>
        <v>#REF!</v>
      </c>
    </row>
    <row r="191" spans="1:40">
      <c r="A191" s="3">
        <f t="shared" si="64"/>
        <v>152</v>
      </c>
      <c r="B191" s="96">
        <v>8</v>
      </c>
      <c r="C191" s="97" t="s">
        <v>169</v>
      </c>
      <c r="D191" s="96">
        <v>17</v>
      </c>
      <c r="E191" s="99"/>
      <c r="F191" s="100" t="s">
        <v>67</v>
      </c>
      <c r="G191" s="101">
        <f t="shared" si="46"/>
        <v>85</v>
      </c>
      <c r="H191" s="101">
        <f t="shared" si="47"/>
        <v>74</v>
      </c>
      <c r="I191" s="102">
        <f t="shared" si="48"/>
        <v>26438045</v>
      </c>
      <c r="J191" s="102" t="e">
        <f>SUMIF($AN$4:$AN$22,D191,#REF!)</f>
        <v>#REF!</v>
      </c>
      <c r="K191" s="103" t="e">
        <f t="shared" si="49"/>
        <v>#REF!</v>
      </c>
      <c r="L191" s="104" t="e">
        <f>SUMIF($AN$4:$AN$22,D191,#REF!)</f>
        <v>#REF!</v>
      </c>
      <c r="M191" s="105" t="e">
        <f t="shared" si="50"/>
        <v>#REF!</v>
      </c>
      <c r="N191" s="105" t="e">
        <f t="shared" si="51"/>
        <v>#REF!</v>
      </c>
      <c r="O191" s="105" t="e">
        <f t="shared" si="52"/>
        <v>#REF!</v>
      </c>
      <c r="P191" s="105" t="e">
        <f t="shared" si="53"/>
        <v>#REF!</v>
      </c>
      <c r="Q191" s="106" t="e">
        <f t="shared" si="54"/>
        <v>#REF!</v>
      </c>
      <c r="R191" s="105" t="e">
        <f t="shared" si="54"/>
        <v>#REF!</v>
      </c>
      <c r="S191" s="105" t="e">
        <f t="shared" si="55"/>
        <v>#REF!</v>
      </c>
      <c r="T191" s="105"/>
      <c r="U191" s="105" t="e">
        <f t="shared" si="56"/>
        <v>#REF!</v>
      </c>
      <c r="V191" s="105" t="e">
        <f t="shared" si="57"/>
        <v>#REF!</v>
      </c>
      <c r="W191" s="105" t="e">
        <f t="shared" si="58"/>
        <v>#REF!</v>
      </c>
      <c r="X191" s="106" t="e">
        <f t="shared" si="59"/>
        <v>#REF!</v>
      </c>
      <c r="Y191" s="106" t="e">
        <f t="shared" si="60"/>
        <v>#REF!</v>
      </c>
      <c r="Z191" s="105" t="e">
        <f t="shared" si="61"/>
        <v>#REF!</v>
      </c>
      <c r="AA191" s="105" t="e">
        <f t="shared" si="65"/>
        <v>#REF!</v>
      </c>
      <c r="AB191" s="105"/>
      <c r="AC191" s="107" t="str">
        <f t="shared" si="62"/>
        <v>BERTAHAP</v>
      </c>
      <c r="AD191" s="108">
        <f t="shared" si="63"/>
        <v>0</v>
      </c>
      <c r="AE191" s="109">
        <v>2</v>
      </c>
      <c r="AF191" s="110"/>
      <c r="AG191" s="105" t="e">
        <f>IF(AF191&gt;#REF!,"LB","KR")</f>
        <v>#REF!</v>
      </c>
      <c r="AH191" s="110">
        <v>1944382000</v>
      </c>
      <c r="AI191" s="110">
        <v>2191629000</v>
      </c>
      <c r="AJ191" s="110">
        <v>2326804000</v>
      </c>
      <c r="AK191" s="111">
        <v>2470317000</v>
      </c>
      <c r="AL191" s="111">
        <v>2326804000</v>
      </c>
      <c r="AM191" s="110">
        <v>2470317000</v>
      </c>
      <c r="AN191" s="110" t="e">
        <f t="shared" si="45"/>
        <v>#REF!</v>
      </c>
    </row>
    <row r="192" spans="1:40">
      <c r="A192" s="3">
        <f t="shared" si="64"/>
        <v>153</v>
      </c>
      <c r="B192" s="96">
        <v>1</v>
      </c>
      <c r="C192" s="97" t="s">
        <v>173</v>
      </c>
      <c r="D192" s="98" t="s">
        <v>19</v>
      </c>
      <c r="E192" s="99"/>
      <c r="F192" s="100" t="s">
        <v>72</v>
      </c>
      <c r="G192" s="101">
        <f t="shared" si="46"/>
        <v>175</v>
      </c>
      <c r="H192" s="101">
        <f t="shared" si="47"/>
        <v>156</v>
      </c>
      <c r="I192" s="102">
        <f t="shared" si="48"/>
        <v>26438045</v>
      </c>
      <c r="J192" s="102" t="e">
        <f>SUMIF($AN$4:$AN$22,D192,#REF!)</f>
        <v>#REF!</v>
      </c>
      <c r="K192" s="103" t="e">
        <f t="shared" si="49"/>
        <v>#REF!</v>
      </c>
      <c r="L192" s="239" t="e">
        <f>SUMIF($AN$4:$AN$22,D192,#REF!)</f>
        <v>#REF!</v>
      </c>
      <c r="M192" s="105" t="e">
        <f t="shared" si="50"/>
        <v>#REF!</v>
      </c>
      <c r="N192" s="105" t="e">
        <f t="shared" si="51"/>
        <v>#REF!</v>
      </c>
      <c r="O192" s="105" t="e">
        <f t="shared" si="52"/>
        <v>#REF!</v>
      </c>
      <c r="P192" s="105" t="e">
        <f t="shared" si="53"/>
        <v>#REF!</v>
      </c>
      <c r="Q192" s="106" t="e">
        <f t="shared" si="54"/>
        <v>#REF!</v>
      </c>
      <c r="R192" s="105" t="e">
        <f t="shared" si="54"/>
        <v>#REF!</v>
      </c>
      <c r="S192" s="105" t="e">
        <f t="shared" si="55"/>
        <v>#REF!</v>
      </c>
      <c r="T192" s="105"/>
      <c r="U192" s="105" t="e">
        <f t="shared" si="56"/>
        <v>#REF!</v>
      </c>
      <c r="V192" s="105" t="e">
        <f t="shared" si="57"/>
        <v>#REF!</v>
      </c>
      <c r="W192" s="105" t="e">
        <f t="shared" si="58"/>
        <v>#REF!</v>
      </c>
      <c r="X192" s="106" t="e">
        <f t="shared" si="59"/>
        <v>#REF!</v>
      </c>
      <c r="Y192" s="106" t="e">
        <f t="shared" si="60"/>
        <v>#REF!</v>
      </c>
      <c r="Z192" s="105" t="e">
        <f t="shared" si="61"/>
        <v>#REF!</v>
      </c>
      <c r="AA192" s="105" t="e">
        <f t="shared" si="65"/>
        <v>#REF!</v>
      </c>
      <c r="AB192" s="105"/>
      <c r="AC192" s="107" t="str">
        <f t="shared" si="62"/>
        <v>BERTAHAP</v>
      </c>
      <c r="AD192" s="108">
        <f t="shared" si="63"/>
        <v>0</v>
      </c>
      <c r="AE192" s="109">
        <v>2</v>
      </c>
      <c r="AF192" s="110"/>
      <c r="AG192" s="105" t="e">
        <f>IF(AF192&gt;#REF!,"LB","KR")</f>
        <v>#REF!</v>
      </c>
      <c r="AH192" s="110">
        <v>4217251000</v>
      </c>
      <c r="AI192" s="110">
        <v>4753515000</v>
      </c>
      <c r="AJ192" s="110">
        <v>5046702000</v>
      </c>
      <c r="AK192" s="111">
        <v>5357971000</v>
      </c>
      <c r="AL192" s="111">
        <v>5046702000</v>
      </c>
      <c r="AM192" s="110">
        <v>5357971000</v>
      </c>
      <c r="AN192" s="110" t="e">
        <f t="shared" si="45"/>
        <v>#REF!</v>
      </c>
    </row>
    <row r="193" spans="1:40">
      <c r="A193" s="3">
        <f t="shared" si="64"/>
        <v>154</v>
      </c>
      <c r="B193" s="96">
        <v>2</v>
      </c>
      <c r="C193" s="97" t="s">
        <v>173</v>
      </c>
      <c r="D193" s="98" t="s">
        <v>29</v>
      </c>
      <c r="E193" s="99"/>
      <c r="F193" s="100" t="s">
        <v>74</v>
      </c>
      <c r="G193" s="101">
        <f t="shared" si="46"/>
        <v>85</v>
      </c>
      <c r="H193" s="101">
        <f t="shared" si="47"/>
        <v>74</v>
      </c>
      <c r="I193" s="102">
        <f t="shared" si="48"/>
        <v>26438045</v>
      </c>
      <c r="J193" s="102" t="e">
        <f>SUMIF($AN$4:$AN$22,D193,#REF!)</f>
        <v>#REF!</v>
      </c>
      <c r="K193" s="103" t="e">
        <f t="shared" si="49"/>
        <v>#REF!</v>
      </c>
      <c r="L193" s="239" t="e">
        <f>SUMIF($AN$4:$AN$22,D193,#REF!)</f>
        <v>#REF!</v>
      </c>
      <c r="M193" s="105" t="e">
        <f t="shared" si="50"/>
        <v>#REF!</v>
      </c>
      <c r="N193" s="105" t="e">
        <f t="shared" si="51"/>
        <v>#REF!</v>
      </c>
      <c r="O193" s="105" t="e">
        <f t="shared" si="52"/>
        <v>#REF!</v>
      </c>
      <c r="P193" s="105" t="e">
        <f t="shared" si="53"/>
        <v>#REF!</v>
      </c>
      <c r="Q193" s="106" t="e">
        <f t="shared" si="54"/>
        <v>#REF!</v>
      </c>
      <c r="R193" s="105" t="e">
        <f t="shared" si="54"/>
        <v>#REF!</v>
      </c>
      <c r="S193" s="105" t="e">
        <f t="shared" si="55"/>
        <v>#REF!</v>
      </c>
      <c r="T193" s="105"/>
      <c r="U193" s="105" t="e">
        <f t="shared" si="56"/>
        <v>#REF!</v>
      </c>
      <c r="V193" s="105" t="e">
        <f t="shared" si="57"/>
        <v>#REF!</v>
      </c>
      <c r="W193" s="105" t="e">
        <f t="shared" si="58"/>
        <v>#REF!</v>
      </c>
      <c r="X193" s="106" t="e">
        <f t="shared" si="59"/>
        <v>#REF!</v>
      </c>
      <c r="Y193" s="106" t="e">
        <f t="shared" si="60"/>
        <v>#REF!</v>
      </c>
      <c r="Z193" s="105" t="e">
        <f t="shared" si="61"/>
        <v>#REF!</v>
      </c>
      <c r="AA193" s="105" t="e">
        <f t="shared" si="65"/>
        <v>#REF!</v>
      </c>
      <c r="AB193" s="105"/>
      <c r="AC193" s="107" t="str">
        <f t="shared" si="62"/>
        <v>BERTAHAP</v>
      </c>
      <c r="AD193" s="108">
        <f t="shared" si="63"/>
        <v>0</v>
      </c>
      <c r="AE193" s="109">
        <v>2</v>
      </c>
      <c r="AF193" s="110"/>
      <c r="AG193" s="105" t="e">
        <f>IF(AF193&gt;#REF!,"LB","KR")</f>
        <v>#REF!</v>
      </c>
      <c r="AH193" s="110">
        <v>1963445000</v>
      </c>
      <c r="AI193" s="110">
        <v>2213116000</v>
      </c>
      <c r="AJ193" s="110">
        <v>2349616000</v>
      </c>
      <c r="AK193" s="111">
        <v>2494535000</v>
      </c>
      <c r="AL193" s="111">
        <v>2349616000</v>
      </c>
      <c r="AM193" s="110">
        <v>2494535000</v>
      </c>
      <c r="AN193" s="110" t="e">
        <f t="shared" si="45"/>
        <v>#REF!</v>
      </c>
    </row>
    <row r="194" spans="1:40">
      <c r="A194" s="3">
        <f t="shared" si="64"/>
        <v>155</v>
      </c>
      <c r="B194" s="96">
        <v>3</v>
      </c>
      <c r="C194" s="97" t="s">
        <v>173</v>
      </c>
      <c r="D194" s="98" t="s">
        <v>32</v>
      </c>
      <c r="E194" s="99"/>
      <c r="F194" s="100" t="s">
        <v>56</v>
      </c>
      <c r="G194" s="101">
        <f t="shared" si="46"/>
        <v>85</v>
      </c>
      <c r="H194" s="101">
        <f t="shared" si="47"/>
        <v>74</v>
      </c>
      <c r="I194" s="102">
        <f t="shared" si="48"/>
        <v>26438045</v>
      </c>
      <c r="J194" s="102" t="e">
        <f>SUMIF($AN$4:$AN$22,D194,#REF!)</f>
        <v>#REF!</v>
      </c>
      <c r="K194" s="103" t="e">
        <f t="shared" si="49"/>
        <v>#REF!</v>
      </c>
      <c r="L194" s="239" t="e">
        <f>SUMIF($AN$4:$AN$22,D194,#REF!)</f>
        <v>#REF!</v>
      </c>
      <c r="M194" s="105" t="e">
        <f t="shared" si="50"/>
        <v>#REF!</v>
      </c>
      <c r="N194" s="105" t="e">
        <f t="shared" si="51"/>
        <v>#REF!</v>
      </c>
      <c r="O194" s="105" t="e">
        <f t="shared" si="52"/>
        <v>#REF!</v>
      </c>
      <c r="P194" s="105" t="e">
        <f t="shared" si="53"/>
        <v>#REF!</v>
      </c>
      <c r="Q194" s="106" t="e">
        <f t="shared" si="54"/>
        <v>#REF!</v>
      </c>
      <c r="R194" s="105" t="e">
        <f t="shared" si="54"/>
        <v>#REF!</v>
      </c>
      <c r="S194" s="105" t="e">
        <f t="shared" si="55"/>
        <v>#REF!</v>
      </c>
      <c r="T194" s="105"/>
      <c r="U194" s="105" t="e">
        <f t="shared" si="56"/>
        <v>#REF!</v>
      </c>
      <c r="V194" s="105" t="e">
        <f t="shared" si="57"/>
        <v>#REF!</v>
      </c>
      <c r="W194" s="105" t="e">
        <f t="shared" si="58"/>
        <v>#REF!</v>
      </c>
      <c r="X194" s="106" t="e">
        <f t="shared" si="59"/>
        <v>#REF!</v>
      </c>
      <c r="Y194" s="106" t="e">
        <f t="shared" si="60"/>
        <v>#REF!</v>
      </c>
      <c r="Z194" s="105" t="e">
        <f t="shared" si="61"/>
        <v>#REF!</v>
      </c>
      <c r="AA194" s="105" t="e">
        <f t="shared" si="65"/>
        <v>#REF!</v>
      </c>
      <c r="AB194" s="105"/>
      <c r="AC194" s="107" t="str">
        <f t="shared" si="62"/>
        <v>BERTAHAP</v>
      </c>
      <c r="AD194" s="108">
        <f t="shared" si="63"/>
        <v>0</v>
      </c>
      <c r="AE194" s="109">
        <v>2</v>
      </c>
      <c r="AF194" s="110"/>
      <c r="AG194" s="105" t="e">
        <f>IF(AF194&gt;#REF!,"LB","KR")</f>
        <v>#REF!</v>
      </c>
      <c r="AH194" s="110">
        <v>1963445000</v>
      </c>
      <c r="AI194" s="110">
        <v>2213116000</v>
      </c>
      <c r="AJ194" s="110">
        <v>2349616000</v>
      </c>
      <c r="AK194" s="111">
        <v>2494535000</v>
      </c>
      <c r="AL194" s="111">
        <v>2349616000</v>
      </c>
      <c r="AM194" s="110">
        <v>2494535000</v>
      </c>
      <c r="AN194" s="110" t="e">
        <f t="shared" si="45"/>
        <v>#REF!</v>
      </c>
    </row>
    <row r="195" spans="1:40">
      <c r="A195" s="3">
        <f t="shared" si="64"/>
        <v>156</v>
      </c>
      <c r="B195" s="96">
        <v>4</v>
      </c>
      <c r="C195" s="97" t="s">
        <v>173</v>
      </c>
      <c r="D195" s="98" t="s">
        <v>38</v>
      </c>
      <c r="E195" s="99"/>
      <c r="F195" s="100" t="s">
        <v>58</v>
      </c>
      <c r="G195" s="101">
        <f t="shared" si="46"/>
        <v>101</v>
      </c>
      <c r="H195" s="101">
        <f t="shared" si="47"/>
        <v>90</v>
      </c>
      <c r="I195" s="102">
        <f t="shared" si="48"/>
        <v>26438045</v>
      </c>
      <c r="J195" s="102" t="e">
        <f>SUMIF($AN$4:$AN$22,D195,#REF!)</f>
        <v>#REF!</v>
      </c>
      <c r="K195" s="103" t="e">
        <f t="shared" si="49"/>
        <v>#REF!</v>
      </c>
      <c r="L195" s="239" t="e">
        <f>SUMIF($AN$4:$AN$22,D195,#REF!)</f>
        <v>#REF!</v>
      </c>
      <c r="M195" s="105" t="e">
        <f t="shared" si="50"/>
        <v>#REF!</v>
      </c>
      <c r="N195" s="105" t="e">
        <f t="shared" si="51"/>
        <v>#REF!</v>
      </c>
      <c r="O195" s="105" t="e">
        <f t="shared" si="52"/>
        <v>#REF!</v>
      </c>
      <c r="P195" s="105" t="e">
        <f t="shared" si="53"/>
        <v>#REF!</v>
      </c>
      <c r="Q195" s="106" t="e">
        <f t="shared" si="54"/>
        <v>#REF!</v>
      </c>
      <c r="R195" s="105" t="e">
        <f t="shared" si="54"/>
        <v>#REF!</v>
      </c>
      <c r="S195" s="105" t="e">
        <f t="shared" si="55"/>
        <v>#REF!</v>
      </c>
      <c r="T195" s="105"/>
      <c r="U195" s="105" t="e">
        <f t="shared" si="56"/>
        <v>#REF!</v>
      </c>
      <c r="V195" s="105" t="e">
        <f t="shared" si="57"/>
        <v>#REF!</v>
      </c>
      <c r="W195" s="105" t="e">
        <f t="shared" si="58"/>
        <v>#REF!</v>
      </c>
      <c r="X195" s="106" t="e">
        <f t="shared" si="59"/>
        <v>#REF!</v>
      </c>
      <c r="Y195" s="106" t="e">
        <f t="shared" si="60"/>
        <v>#REF!</v>
      </c>
      <c r="Z195" s="105" t="e">
        <f t="shared" si="61"/>
        <v>#REF!</v>
      </c>
      <c r="AA195" s="105" t="e">
        <f t="shared" si="65"/>
        <v>#REF!</v>
      </c>
      <c r="AB195" s="105"/>
      <c r="AC195" s="107" t="str">
        <f t="shared" si="62"/>
        <v>BERTAHAP</v>
      </c>
      <c r="AD195" s="108">
        <f t="shared" si="63"/>
        <v>0</v>
      </c>
      <c r="AE195" s="109">
        <v>2</v>
      </c>
      <c r="AF195" s="110"/>
      <c r="AG195" s="105" t="e">
        <f>IF(AF195&gt;#REF!,"LB","KR")</f>
        <v>#REF!</v>
      </c>
      <c r="AH195" s="110">
        <v>2387973000</v>
      </c>
      <c r="AI195" s="110">
        <v>2691628000</v>
      </c>
      <c r="AJ195" s="110">
        <v>2857641000</v>
      </c>
      <c r="AK195" s="111">
        <v>3033894000</v>
      </c>
      <c r="AL195" s="111">
        <v>2857641000</v>
      </c>
      <c r="AM195" s="110">
        <v>3033894000</v>
      </c>
      <c r="AN195" s="110" t="e">
        <f t="shared" si="45"/>
        <v>#REF!</v>
      </c>
    </row>
    <row r="196" spans="1:40">
      <c r="A196" s="3">
        <f t="shared" si="64"/>
        <v>157</v>
      </c>
      <c r="B196" s="96">
        <v>5</v>
      </c>
      <c r="C196" s="97" t="s">
        <v>173</v>
      </c>
      <c r="D196" s="98" t="s">
        <v>44</v>
      </c>
      <c r="E196" s="99"/>
      <c r="F196" s="100" t="s">
        <v>60</v>
      </c>
      <c r="G196" s="101">
        <f t="shared" si="46"/>
        <v>101</v>
      </c>
      <c r="H196" s="101">
        <f t="shared" si="47"/>
        <v>90</v>
      </c>
      <c r="I196" s="102">
        <f t="shared" si="48"/>
        <v>26438045</v>
      </c>
      <c r="J196" s="102" t="e">
        <f>SUMIF($AN$4:$AN$22,D196,#REF!)</f>
        <v>#REF!</v>
      </c>
      <c r="K196" s="103" t="e">
        <f t="shared" si="49"/>
        <v>#REF!</v>
      </c>
      <c r="L196" s="239" t="e">
        <f>SUMIF($AN$4:$AN$22,D196,#REF!)</f>
        <v>#REF!</v>
      </c>
      <c r="M196" s="105" t="e">
        <f t="shared" si="50"/>
        <v>#REF!</v>
      </c>
      <c r="N196" s="105" t="e">
        <f t="shared" si="51"/>
        <v>#REF!</v>
      </c>
      <c r="O196" s="105" t="e">
        <f t="shared" si="52"/>
        <v>#REF!</v>
      </c>
      <c r="P196" s="105" t="e">
        <f t="shared" si="53"/>
        <v>#REF!</v>
      </c>
      <c r="Q196" s="106" t="e">
        <f t="shared" si="54"/>
        <v>#REF!</v>
      </c>
      <c r="R196" s="105" t="e">
        <f t="shared" si="54"/>
        <v>#REF!</v>
      </c>
      <c r="S196" s="105" t="e">
        <f t="shared" si="55"/>
        <v>#REF!</v>
      </c>
      <c r="T196" s="105"/>
      <c r="U196" s="105" t="e">
        <f t="shared" si="56"/>
        <v>#REF!</v>
      </c>
      <c r="V196" s="105" t="e">
        <f t="shared" si="57"/>
        <v>#REF!</v>
      </c>
      <c r="W196" s="105" t="e">
        <f t="shared" si="58"/>
        <v>#REF!</v>
      </c>
      <c r="X196" s="106" t="e">
        <f t="shared" si="59"/>
        <v>#REF!</v>
      </c>
      <c r="Y196" s="106" t="e">
        <f t="shared" si="60"/>
        <v>#REF!</v>
      </c>
      <c r="Z196" s="105" t="e">
        <f t="shared" si="61"/>
        <v>#REF!</v>
      </c>
      <c r="AA196" s="105" t="e">
        <f t="shared" si="65"/>
        <v>#REF!</v>
      </c>
      <c r="AB196" s="105"/>
      <c r="AC196" s="107" t="str">
        <f t="shared" si="62"/>
        <v>BERTAHAP</v>
      </c>
      <c r="AD196" s="108">
        <f t="shared" si="63"/>
        <v>0</v>
      </c>
      <c r="AE196" s="109">
        <v>2</v>
      </c>
      <c r="AF196" s="110"/>
      <c r="AG196" s="105" t="e">
        <f>IF(AF196&gt;#REF!,"LB","KR")</f>
        <v>#REF!</v>
      </c>
      <c r="AH196" s="110">
        <v>2387973000</v>
      </c>
      <c r="AI196" s="110">
        <v>2691628000</v>
      </c>
      <c r="AJ196" s="110">
        <v>2857641000</v>
      </c>
      <c r="AK196" s="111">
        <v>3033894000</v>
      </c>
      <c r="AL196" s="111">
        <v>2857641000</v>
      </c>
      <c r="AM196" s="110">
        <v>3033894000</v>
      </c>
      <c r="AN196" s="110" t="e">
        <f t="shared" si="45"/>
        <v>#REF!</v>
      </c>
    </row>
    <row r="197" spans="1:40">
      <c r="A197" s="3">
        <f t="shared" si="64"/>
        <v>158</v>
      </c>
      <c r="B197" s="96">
        <v>6</v>
      </c>
      <c r="C197" s="97" t="s">
        <v>173</v>
      </c>
      <c r="D197" s="96">
        <v>11</v>
      </c>
      <c r="E197" s="99"/>
      <c r="F197" s="100" t="s">
        <v>62</v>
      </c>
      <c r="G197" s="101">
        <f t="shared" si="46"/>
        <v>101</v>
      </c>
      <c r="H197" s="101">
        <f t="shared" si="47"/>
        <v>90</v>
      </c>
      <c r="I197" s="102">
        <f t="shared" si="48"/>
        <v>26438045</v>
      </c>
      <c r="J197" s="102" t="e">
        <f>SUMIF($AN$4:$AN$22,D197,#REF!)</f>
        <v>#REF!</v>
      </c>
      <c r="K197" s="103" t="e">
        <f t="shared" si="49"/>
        <v>#REF!</v>
      </c>
      <c r="L197" s="239" t="e">
        <f>SUMIF($AN$4:$AN$22,D197,#REF!)</f>
        <v>#REF!</v>
      </c>
      <c r="M197" s="105" t="e">
        <f t="shared" si="50"/>
        <v>#REF!</v>
      </c>
      <c r="N197" s="105" t="e">
        <f t="shared" si="51"/>
        <v>#REF!</v>
      </c>
      <c r="O197" s="105" t="e">
        <f t="shared" si="52"/>
        <v>#REF!</v>
      </c>
      <c r="P197" s="105" t="e">
        <f t="shared" si="53"/>
        <v>#REF!</v>
      </c>
      <c r="Q197" s="106" t="e">
        <f t="shared" si="54"/>
        <v>#REF!</v>
      </c>
      <c r="R197" s="105" t="e">
        <f t="shared" si="54"/>
        <v>#REF!</v>
      </c>
      <c r="S197" s="105" t="e">
        <f t="shared" si="55"/>
        <v>#REF!</v>
      </c>
      <c r="T197" s="105"/>
      <c r="U197" s="105" t="e">
        <f t="shared" si="56"/>
        <v>#REF!</v>
      </c>
      <c r="V197" s="105" t="e">
        <f t="shared" si="57"/>
        <v>#REF!</v>
      </c>
      <c r="W197" s="105" t="e">
        <f t="shared" si="58"/>
        <v>#REF!</v>
      </c>
      <c r="X197" s="106" t="e">
        <f t="shared" si="59"/>
        <v>#REF!</v>
      </c>
      <c r="Y197" s="106" t="e">
        <f t="shared" si="60"/>
        <v>#REF!</v>
      </c>
      <c r="Z197" s="105" t="e">
        <f t="shared" si="61"/>
        <v>#REF!</v>
      </c>
      <c r="AA197" s="105" t="e">
        <f t="shared" si="65"/>
        <v>#REF!</v>
      </c>
      <c r="AB197" s="105"/>
      <c r="AC197" s="107" t="str">
        <f t="shared" si="62"/>
        <v>BERTAHAP</v>
      </c>
      <c r="AD197" s="108">
        <f t="shared" si="63"/>
        <v>0</v>
      </c>
      <c r="AE197" s="109">
        <v>2</v>
      </c>
      <c r="AF197" s="110"/>
      <c r="AG197" s="105" t="e">
        <f>IF(AF197&gt;#REF!,"LB","KR")</f>
        <v>#REF!</v>
      </c>
      <c r="AH197" s="110">
        <v>2387973000</v>
      </c>
      <c r="AI197" s="110">
        <v>2691628000</v>
      </c>
      <c r="AJ197" s="110">
        <v>2857641000</v>
      </c>
      <c r="AK197" s="111">
        <v>3033894000</v>
      </c>
      <c r="AL197" s="111">
        <v>2857641000</v>
      </c>
      <c r="AM197" s="110">
        <v>3033894000</v>
      </c>
      <c r="AN197" s="110" t="e">
        <f t="shared" si="45"/>
        <v>#REF!</v>
      </c>
    </row>
    <row r="198" spans="1:40">
      <c r="A198" s="3">
        <f t="shared" si="64"/>
        <v>159</v>
      </c>
      <c r="B198" s="96">
        <v>7</v>
      </c>
      <c r="C198" s="97" t="s">
        <v>173</v>
      </c>
      <c r="D198" s="96">
        <v>15</v>
      </c>
      <c r="E198" s="99"/>
      <c r="F198" s="100" t="s">
        <v>64</v>
      </c>
      <c r="G198" s="101">
        <f t="shared" si="46"/>
        <v>101</v>
      </c>
      <c r="H198" s="101">
        <f t="shared" si="47"/>
        <v>90</v>
      </c>
      <c r="I198" s="102">
        <f t="shared" si="48"/>
        <v>26438045</v>
      </c>
      <c r="J198" s="102" t="e">
        <f>SUMIF($AN$4:$AN$22,D198,#REF!)</f>
        <v>#REF!</v>
      </c>
      <c r="K198" s="103" t="e">
        <f t="shared" si="49"/>
        <v>#REF!</v>
      </c>
      <c r="L198" s="239" t="e">
        <f>SUMIF($AN$4:$AN$22,D198,#REF!)</f>
        <v>#REF!</v>
      </c>
      <c r="M198" s="105" t="e">
        <f t="shared" si="50"/>
        <v>#REF!</v>
      </c>
      <c r="N198" s="105" t="e">
        <f t="shared" si="51"/>
        <v>#REF!</v>
      </c>
      <c r="O198" s="105" t="e">
        <f t="shared" si="52"/>
        <v>#REF!</v>
      </c>
      <c r="P198" s="105" t="e">
        <f t="shared" si="53"/>
        <v>#REF!</v>
      </c>
      <c r="Q198" s="106" t="e">
        <f t="shared" si="54"/>
        <v>#REF!</v>
      </c>
      <c r="R198" s="105" t="e">
        <f t="shared" si="54"/>
        <v>#REF!</v>
      </c>
      <c r="S198" s="105" t="e">
        <f t="shared" si="55"/>
        <v>#REF!</v>
      </c>
      <c r="T198" s="105"/>
      <c r="U198" s="105" t="e">
        <f t="shared" si="56"/>
        <v>#REF!</v>
      </c>
      <c r="V198" s="105" t="e">
        <f t="shared" si="57"/>
        <v>#REF!</v>
      </c>
      <c r="W198" s="105" t="e">
        <f t="shared" si="58"/>
        <v>#REF!</v>
      </c>
      <c r="X198" s="106" t="e">
        <f t="shared" si="59"/>
        <v>#REF!</v>
      </c>
      <c r="Y198" s="106" t="e">
        <f t="shared" si="60"/>
        <v>#REF!</v>
      </c>
      <c r="Z198" s="105" t="e">
        <f t="shared" si="61"/>
        <v>#REF!</v>
      </c>
      <c r="AA198" s="105" t="e">
        <f t="shared" si="65"/>
        <v>#REF!</v>
      </c>
      <c r="AB198" s="105"/>
      <c r="AC198" s="107" t="str">
        <f t="shared" si="62"/>
        <v>BERTAHAP</v>
      </c>
      <c r="AD198" s="108">
        <f t="shared" si="63"/>
        <v>0</v>
      </c>
      <c r="AE198" s="109">
        <v>2</v>
      </c>
      <c r="AF198" s="110"/>
      <c r="AG198" s="105" t="e">
        <f>IF(AF198&gt;#REF!,"LB","KR")</f>
        <v>#REF!</v>
      </c>
      <c r="AH198" s="110">
        <v>2387973000</v>
      </c>
      <c r="AI198" s="110">
        <v>2691628000</v>
      </c>
      <c r="AJ198" s="110">
        <v>2857641000</v>
      </c>
      <c r="AK198" s="111">
        <v>3033894000</v>
      </c>
      <c r="AL198" s="111">
        <v>2857641000</v>
      </c>
      <c r="AM198" s="110">
        <v>3033894000</v>
      </c>
      <c r="AN198" s="110" t="e">
        <f t="shared" si="45"/>
        <v>#REF!</v>
      </c>
    </row>
    <row r="199" spans="1:40">
      <c r="A199" s="3">
        <f t="shared" si="64"/>
        <v>160</v>
      </c>
      <c r="B199" s="96">
        <v>8</v>
      </c>
      <c r="C199" s="97" t="s">
        <v>173</v>
      </c>
      <c r="D199" s="96">
        <v>17</v>
      </c>
      <c r="E199" s="99"/>
      <c r="F199" s="100" t="s">
        <v>67</v>
      </c>
      <c r="G199" s="101">
        <f t="shared" si="46"/>
        <v>85</v>
      </c>
      <c r="H199" s="101">
        <f t="shared" si="47"/>
        <v>74</v>
      </c>
      <c r="I199" s="102">
        <f t="shared" si="48"/>
        <v>26438045</v>
      </c>
      <c r="J199" s="102" t="e">
        <f>SUMIF($AN$4:$AN$22,D199,#REF!)</f>
        <v>#REF!</v>
      </c>
      <c r="K199" s="103" t="e">
        <f t="shared" si="49"/>
        <v>#REF!</v>
      </c>
      <c r="L199" s="239" t="e">
        <f>SUMIF($AN$4:$AN$22,D199,#REF!)</f>
        <v>#REF!</v>
      </c>
      <c r="M199" s="105" t="e">
        <f t="shared" si="50"/>
        <v>#REF!</v>
      </c>
      <c r="N199" s="105" t="e">
        <f t="shared" si="51"/>
        <v>#REF!</v>
      </c>
      <c r="O199" s="105" t="e">
        <f t="shared" si="52"/>
        <v>#REF!</v>
      </c>
      <c r="P199" s="105" t="e">
        <f t="shared" si="53"/>
        <v>#REF!</v>
      </c>
      <c r="Q199" s="106" t="e">
        <f t="shared" si="54"/>
        <v>#REF!</v>
      </c>
      <c r="R199" s="105" t="e">
        <f t="shared" si="54"/>
        <v>#REF!</v>
      </c>
      <c r="S199" s="105" t="e">
        <f t="shared" si="55"/>
        <v>#REF!</v>
      </c>
      <c r="T199" s="105"/>
      <c r="U199" s="105" t="e">
        <f t="shared" si="56"/>
        <v>#REF!</v>
      </c>
      <c r="V199" s="105" t="e">
        <f t="shared" si="57"/>
        <v>#REF!</v>
      </c>
      <c r="W199" s="105" t="e">
        <f t="shared" si="58"/>
        <v>#REF!</v>
      </c>
      <c r="X199" s="106" t="e">
        <f t="shared" si="59"/>
        <v>#REF!</v>
      </c>
      <c r="Y199" s="106" t="e">
        <f t="shared" si="60"/>
        <v>#REF!</v>
      </c>
      <c r="Z199" s="105" t="e">
        <f t="shared" si="61"/>
        <v>#REF!</v>
      </c>
      <c r="AA199" s="105" t="e">
        <f t="shared" si="65"/>
        <v>#REF!</v>
      </c>
      <c r="AB199" s="105"/>
      <c r="AC199" s="107" t="str">
        <f t="shared" si="62"/>
        <v>BERTAHAP</v>
      </c>
      <c r="AD199" s="108">
        <f t="shared" si="63"/>
        <v>0</v>
      </c>
      <c r="AE199" s="109">
        <v>2</v>
      </c>
      <c r="AF199" s="110"/>
      <c r="AG199" s="105" t="e">
        <f>IF(AF199&gt;#REF!,"LB","KR")</f>
        <v>#REF!</v>
      </c>
      <c r="AH199" s="110">
        <v>1963445000</v>
      </c>
      <c r="AI199" s="110">
        <v>2213116000</v>
      </c>
      <c r="AJ199" s="110">
        <v>2349616000</v>
      </c>
      <c r="AK199" s="111">
        <v>2494535000</v>
      </c>
      <c r="AL199" s="111">
        <v>2349616000</v>
      </c>
      <c r="AM199" s="110">
        <v>2494535000</v>
      </c>
      <c r="AN199" s="110" t="e">
        <f t="shared" si="45"/>
        <v>#REF!</v>
      </c>
    </row>
    <row r="200" spans="1:40">
      <c r="A200" s="3">
        <f t="shared" si="64"/>
        <v>161</v>
      </c>
      <c r="B200" s="96">
        <v>9</v>
      </c>
      <c r="C200" s="97" t="s">
        <v>173</v>
      </c>
      <c r="D200" s="96">
        <v>19</v>
      </c>
      <c r="E200" s="99"/>
      <c r="F200" s="100" t="s">
        <v>78</v>
      </c>
      <c r="G200" s="101">
        <f t="shared" si="46"/>
        <v>138</v>
      </c>
      <c r="H200" s="101">
        <f t="shared" si="47"/>
        <v>120</v>
      </c>
      <c r="I200" s="102">
        <f t="shared" si="48"/>
        <v>26438045</v>
      </c>
      <c r="J200" s="102" t="e">
        <f>SUMIF($AN$4:$AN$22,D200,#REF!)</f>
        <v>#REF!</v>
      </c>
      <c r="K200" s="103" t="e">
        <f t="shared" si="49"/>
        <v>#REF!</v>
      </c>
      <c r="L200" s="239" t="e">
        <f>SUMIF($AN$4:$AN$22,D200,#REF!)</f>
        <v>#REF!</v>
      </c>
      <c r="M200" s="105" t="e">
        <f t="shared" si="50"/>
        <v>#REF!</v>
      </c>
      <c r="N200" s="105" t="e">
        <f t="shared" si="51"/>
        <v>#REF!</v>
      </c>
      <c r="O200" s="105" t="e">
        <f t="shared" si="52"/>
        <v>#REF!</v>
      </c>
      <c r="P200" s="105" t="e">
        <f t="shared" si="53"/>
        <v>#REF!</v>
      </c>
      <c r="Q200" s="106" t="e">
        <f t="shared" si="54"/>
        <v>#REF!</v>
      </c>
      <c r="R200" s="105" t="e">
        <f t="shared" si="54"/>
        <v>#REF!</v>
      </c>
      <c r="S200" s="105" t="e">
        <f t="shared" si="55"/>
        <v>#REF!</v>
      </c>
      <c r="T200" s="105"/>
      <c r="U200" s="105" t="e">
        <f t="shared" si="56"/>
        <v>#REF!</v>
      </c>
      <c r="V200" s="105" t="e">
        <f t="shared" si="57"/>
        <v>#REF!</v>
      </c>
      <c r="W200" s="105" t="e">
        <f t="shared" si="58"/>
        <v>#REF!</v>
      </c>
      <c r="X200" s="106" t="e">
        <f t="shared" si="59"/>
        <v>#REF!</v>
      </c>
      <c r="Y200" s="106" t="e">
        <f t="shared" si="60"/>
        <v>#REF!</v>
      </c>
      <c r="Z200" s="105" t="e">
        <f t="shared" si="61"/>
        <v>#REF!</v>
      </c>
      <c r="AA200" s="105" t="e">
        <f t="shared" si="65"/>
        <v>#REF!</v>
      </c>
      <c r="AB200" s="105"/>
      <c r="AC200" s="107" t="str">
        <f t="shared" si="62"/>
        <v>BERTAHAP</v>
      </c>
      <c r="AD200" s="108">
        <f t="shared" si="63"/>
        <v>0</v>
      </c>
      <c r="AE200" s="109">
        <v>2</v>
      </c>
      <c r="AF200" s="110"/>
      <c r="AG200" s="105" t="e">
        <f>IF(AF200&gt;#REF!,"LB","KR")</f>
        <v>#REF!</v>
      </c>
      <c r="AH200" s="110">
        <v>3183964000</v>
      </c>
      <c r="AI200" s="110">
        <v>3588837000</v>
      </c>
      <c r="AJ200" s="110">
        <v>3810188000</v>
      </c>
      <c r="AK200" s="111">
        <v>4045192000</v>
      </c>
      <c r="AL200" s="111">
        <v>3810188000</v>
      </c>
      <c r="AM200" s="110">
        <v>4045192000</v>
      </c>
      <c r="AN200" s="110" t="e">
        <f t="shared" si="45"/>
        <v>#REF!</v>
      </c>
    </row>
    <row r="201" spans="1:40">
      <c r="A201" s="3">
        <f t="shared" si="64"/>
        <v>162</v>
      </c>
      <c r="B201" s="96">
        <v>10</v>
      </c>
      <c r="C201" s="97" t="s">
        <v>173</v>
      </c>
      <c r="D201" s="96">
        <v>21</v>
      </c>
      <c r="E201" s="99"/>
      <c r="F201" s="100" t="s">
        <v>84</v>
      </c>
      <c r="G201" s="101">
        <f t="shared" si="46"/>
        <v>132</v>
      </c>
      <c r="H201" s="101">
        <f t="shared" si="47"/>
        <v>112</v>
      </c>
      <c r="I201" s="102">
        <f t="shared" si="48"/>
        <v>26438045</v>
      </c>
      <c r="J201" s="102" t="e">
        <f>SUMIF($AN$4:$AN$22,D201,#REF!)</f>
        <v>#REF!</v>
      </c>
      <c r="K201" s="103" t="e">
        <f t="shared" si="49"/>
        <v>#REF!</v>
      </c>
      <c r="L201" s="239" t="e">
        <f>SUMIF($AN$4:$AN$22,D201,#REF!)</f>
        <v>#REF!</v>
      </c>
      <c r="M201" s="105" t="e">
        <f t="shared" si="50"/>
        <v>#REF!</v>
      </c>
      <c r="N201" s="105" t="e">
        <f t="shared" si="51"/>
        <v>#REF!</v>
      </c>
      <c r="O201" s="105" t="e">
        <f t="shared" si="52"/>
        <v>#REF!</v>
      </c>
      <c r="P201" s="105" t="e">
        <f t="shared" si="53"/>
        <v>#REF!</v>
      </c>
      <c r="Q201" s="106" t="e">
        <f t="shared" si="54"/>
        <v>#REF!</v>
      </c>
      <c r="R201" s="105" t="e">
        <f t="shared" si="54"/>
        <v>#REF!</v>
      </c>
      <c r="S201" s="105" t="e">
        <f t="shared" si="55"/>
        <v>#REF!</v>
      </c>
      <c r="T201" s="105"/>
      <c r="U201" s="105" t="e">
        <f t="shared" si="56"/>
        <v>#REF!</v>
      </c>
      <c r="V201" s="105" t="e">
        <f t="shared" si="57"/>
        <v>#REF!</v>
      </c>
      <c r="W201" s="105" t="e">
        <f t="shared" si="58"/>
        <v>#REF!</v>
      </c>
      <c r="X201" s="106" t="e">
        <f t="shared" si="59"/>
        <v>#REF!</v>
      </c>
      <c r="Y201" s="106" t="e">
        <f t="shared" si="60"/>
        <v>#REF!</v>
      </c>
      <c r="Z201" s="105" t="e">
        <f t="shared" si="61"/>
        <v>#REF!</v>
      </c>
      <c r="AA201" s="105" t="e">
        <f t="shared" si="65"/>
        <v>#REF!</v>
      </c>
      <c r="AB201" s="105"/>
      <c r="AC201" s="107" t="str">
        <f t="shared" si="62"/>
        <v>BERTAHAP</v>
      </c>
      <c r="AD201" s="108">
        <f t="shared" si="63"/>
        <v>0</v>
      </c>
      <c r="AE201" s="109">
        <v>2</v>
      </c>
      <c r="AF201" s="110"/>
      <c r="AG201" s="105" t="e">
        <f>IF(AF201&gt;#REF!,"LB","KR")</f>
        <v>#REF!</v>
      </c>
      <c r="AH201" s="110">
        <v>3083840000</v>
      </c>
      <c r="AI201" s="110">
        <v>3475980000</v>
      </c>
      <c r="AJ201" s="110">
        <v>3690371000</v>
      </c>
      <c r="AK201" s="111">
        <v>3917985000</v>
      </c>
      <c r="AL201" s="111">
        <v>3690371000</v>
      </c>
      <c r="AM201" s="110">
        <v>3917985000</v>
      </c>
      <c r="AN201" s="110" t="e">
        <f t="shared" si="45"/>
        <v>#REF!</v>
      </c>
    </row>
    <row r="202" spans="1:40">
      <c r="A202" s="3">
        <f t="shared" si="64"/>
        <v>163</v>
      </c>
      <c r="B202" s="96">
        <v>1</v>
      </c>
      <c r="C202" s="97" t="s">
        <v>178</v>
      </c>
      <c r="D202" s="98" t="s">
        <v>19</v>
      </c>
      <c r="E202" s="99"/>
      <c r="F202" s="100" t="s">
        <v>72</v>
      </c>
      <c r="G202" s="101">
        <f t="shared" si="46"/>
        <v>175</v>
      </c>
      <c r="H202" s="101">
        <f t="shared" si="47"/>
        <v>156</v>
      </c>
      <c r="I202" s="102">
        <f t="shared" si="48"/>
        <v>26438045</v>
      </c>
      <c r="J202" s="102" t="e">
        <f>SUMIF($AN$4:$AN$22,D202,#REF!)</f>
        <v>#REF!</v>
      </c>
      <c r="K202" s="103" t="e">
        <f t="shared" si="49"/>
        <v>#REF!</v>
      </c>
      <c r="L202" s="104" t="e">
        <f>SUMIF($AN$4:$AN$22,D202,#REF!)</f>
        <v>#REF!</v>
      </c>
      <c r="M202" s="105" t="e">
        <f t="shared" si="50"/>
        <v>#REF!</v>
      </c>
      <c r="N202" s="105" t="e">
        <f t="shared" si="51"/>
        <v>#REF!</v>
      </c>
      <c r="O202" s="105" t="e">
        <f t="shared" si="52"/>
        <v>#REF!</v>
      </c>
      <c r="P202" s="105" t="e">
        <f t="shared" si="53"/>
        <v>#REF!</v>
      </c>
      <c r="Q202" s="106" t="e">
        <f t="shared" si="54"/>
        <v>#REF!</v>
      </c>
      <c r="R202" s="105" t="e">
        <f t="shared" si="54"/>
        <v>#REF!</v>
      </c>
      <c r="S202" s="105" t="e">
        <f t="shared" si="55"/>
        <v>#REF!</v>
      </c>
      <c r="T202" s="105"/>
      <c r="U202" s="105" t="e">
        <f t="shared" si="56"/>
        <v>#REF!</v>
      </c>
      <c r="V202" s="105" t="e">
        <f t="shared" si="57"/>
        <v>#REF!</v>
      </c>
      <c r="W202" s="105" t="e">
        <f t="shared" si="58"/>
        <v>#REF!</v>
      </c>
      <c r="X202" s="106" t="e">
        <f t="shared" si="59"/>
        <v>#REF!</v>
      </c>
      <c r="Y202" s="106" t="e">
        <f t="shared" si="60"/>
        <v>#REF!</v>
      </c>
      <c r="Z202" s="105" t="e">
        <f t="shared" si="61"/>
        <v>#REF!</v>
      </c>
      <c r="AA202" s="105" t="e">
        <f t="shared" si="65"/>
        <v>#REF!</v>
      </c>
      <c r="AB202" s="105"/>
      <c r="AC202" s="107" t="str">
        <f t="shared" si="62"/>
        <v>BERTAHAP</v>
      </c>
      <c r="AD202" s="108">
        <f t="shared" si="63"/>
        <v>0</v>
      </c>
      <c r="AE202" s="109">
        <v>2</v>
      </c>
      <c r="AF202" s="110"/>
      <c r="AG202" s="105" t="e">
        <f>IF(AF202&gt;#REF!,"LB","KR")</f>
        <v>#REF!</v>
      </c>
      <c r="AH202" s="110">
        <v>4176307000</v>
      </c>
      <c r="AI202" s="110">
        <v>4707365000</v>
      </c>
      <c r="AJ202" s="110">
        <v>4997705000</v>
      </c>
      <c r="AK202" s="111">
        <v>5305952000</v>
      </c>
      <c r="AL202" s="111">
        <v>4997705000</v>
      </c>
      <c r="AM202" s="110">
        <v>5305952000</v>
      </c>
      <c r="AN202" s="110" t="e">
        <f t="shared" si="45"/>
        <v>#REF!</v>
      </c>
    </row>
    <row r="203" spans="1:40">
      <c r="A203" s="3">
        <f t="shared" si="64"/>
        <v>164</v>
      </c>
      <c r="B203" s="96">
        <v>2</v>
      </c>
      <c r="C203" s="97" t="s">
        <v>178</v>
      </c>
      <c r="D203" s="98" t="s">
        <v>29</v>
      </c>
      <c r="E203" s="99"/>
      <c r="F203" s="100" t="s">
        <v>74</v>
      </c>
      <c r="G203" s="101">
        <f t="shared" si="46"/>
        <v>85</v>
      </c>
      <c r="H203" s="101">
        <f t="shared" si="47"/>
        <v>74</v>
      </c>
      <c r="I203" s="102">
        <f t="shared" si="48"/>
        <v>26438045</v>
      </c>
      <c r="J203" s="102" t="e">
        <f>SUMIF($AN$4:$AN$22,D203,#REF!)</f>
        <v>#REF!</v>
      </c>
      <c r="K203" s="103" t="e">
        <f t="shared" si="49"/>
        <v>#REF!</v>
      </c>
      <c r="L203" s="104" t="e">
        <f>SUMIF($AN$4:$AN$22,D203,#REF!)</f>
        <v>#REF!</v>
      </c>
      <c r="M203" s="105" t="e">
        <f t="shared" si="50"/>
        <v>#REF!</v>
      </c>
      <c r="N203" s="105" t="e">
        <f t="shared" si="51"/>
        <v>#REF!</v>
      </c>
      <c r="O203" s="105" t="e">
        <f t="shared" si="52"/>
        <v>#REF!</v>
      </c>
      <c r="P203" s="105" t="e">
        <f t="shared" si="53"/>
        <v>#REF!</v>
      </c>
      <c r="Q203" s="106" t="e">
        <f t="shared" si="54"/>
        <v>#REF!</v>
      </c>
      <c r="R203" s="105" t="e">
        <f t="shared" si="54"/>
        <v>#REF!</v>
      </c>
      <c r="S203" s="105" t="e">
        <f t="shared" si="55"/>
        <v>#REF!</v>
      </c>
      <c r="T203" s="105"/>
      <c r="U203" s="105" t="e">
        <f t="shared" si="56"/>
        <v>#REF!</v>
      </c>
      <c r="V203" s="105" t="e">
        <f t="shared" si="57"/>
        <v>#REF!</v>
      </c>
      <c r="W203" s="105" t="e">
        <f t="shared" si="58"/>
        <v>#REF!</v>
      </c>
      <c r="X203" s="106" t="e">
        <f t="shared" si="59"/>
        <v>#REF!</v>
      </c>
      <c r="Y203" s="106" t="e">
        <f t="shared" si="60"/>
        <v>#REF!</v>
      </c>
      <c r="Z203" s="105" t="e">
        <f t="shared" si="61"/>
        <v>#REF!</v>
      </c>
      <c r="AA203" s="105" t="e">
        <f t="shared" si="65"/>
        <v>#REF!</v>
      </c>
      <c r="AB203" s="105"/>
      <c r="AC203" s="107" t="str">
        <f t="shared" si="62"/>
        <v>BERTAHAP</v>
      </c>
      <c r="AD203" s="108">
        <f t="shared" si="63"/>
        <v>0</v>
      </c>
      <c r="AE203" s="109">
        <v>2</v>
      </c>
      <c r="AF203" s="110"/>
      <c r="AG203" s="105" t="e">
        <f>IF(AF203&gt;#REF!,"LB","KR")</f>
        <v>#REF!</v>
      </c>
      <c r="AH203" s="110">
        <v>1944382000</v>
      </c>
      <c r="AI203" s="110">
        <v>2191629000</v>
      </c>
      <c r="AJ203" s="110">
        <v>2326804000</v>
      </c>
      <c r="AK203" s="111">
        <v>2470317000</v>
      </c>
      <c r="AL203" s="111">
        <v>2326804000</v>
      </c>
      <c r="AM203" s="110">
        <v>2470317000</v>
      </c>
      <c r="AN203" s="110" t="e">
        <f t="shared" ref="AN203:AN246" si="66">ROUNDUP((AA203*(1+$J$5)),-3)</f>
        <v>#REF!</v>
      </c>
    </row>
    <row r="204" spans="1:40">
      <c r="A204" s="3">
        <f t="shared" si="64"/>
        <v>165</v>
      </c>
      <c r="B204" s="96">
        <v>3</v>
      </c>
      <c r="C204" s="97" t="s">
        <v>178</v>
      </c>
      <c r="D204" s="98" t="s">
        <v>32</v>
      </c>
      <c r="E204" s="99"/>
      <c r="F204" s="100" t="s">
        <v>56</v>
      </c>
      <c r="G204" s="101">
        <f t="shared" si="46"/>
        <v>85</v>
      </c>
      <c r="H204" s="101">
        <f t="shared" si="47"/>
        <v>74</v>
      </c>
      <c r="I204" s="102">
        <f t="shared" si="48"/>
        <v>26438045</v>
      </c>
      <c r="J204" s="102" t="e">
        <f>SUMIF($AN$4:$AN$22,D204,#REF!)</f>
        <v>#REF!</v>
      </c>
      <c r="K204" s="103" t="e">
        <f t="shared" si="49"/>
        <v>#REF!</v>
      </c>
      <c r="L204" s="104" t="e">
        <f>SUMIF($AN$4:$AN$22,D204,#REF!)</f>
        <v>#REF!</v>
      </c>
      <c r="M204" s="105" t="e">
        <f t="shared" si="50"/>
        <v>#REF!</v>
      </c>
      <c r="N204" s="105" t="e">
        <f t="shared" si="51"/>
        <v>#REF!</v>
      </c>
      <c r="O204" s="105" t="e">
        <f t="shared" si="52"/>
        <v>#REF!</v>
      </c>
      <c r="P204" s="105" t="e">
        <f t="shared" si="53"/>
        <v>#REF!</v>
      </c>
      <c r="Q204" s="106" t="e">
        <f t="shared" si="54"/>
        <v>#REF!</v>
      </c>
      <c r="R204" s="105" t="e">
        <f t="shared" si="54"/>
        <v>#REF!</v>
      </c>
      <c r="S204" s="105" t="e">
        <f t="shared" si="55"/>
        <v>#REF!</v>
      </c>
      <c r="T204" s="105"/>
      <c r="U204" s="105" t="e">
        <f t="shared" si="56"/>
        <v>#REF!</v>
      </c>
      <c r="V204" s="105" t="e">
        <f t="shared" si="57"/>
        <v>#REF!</v>
      </c>
      <c r="W204" s="105" t="e">
        <f t="shared" si="58"/>
        <v>#REF!</v>
      </c>
      <c r="X204" s="106" t="e">
        <f t="shared" si="59"/>
        <v>#REF!</v>
      </c>
      <c r="Y204" s="106" t="e">
        <f t="shared" si="60"/>
        <v>#REF!</v>
      </c>
      <c r="Z204" s="105" t="e">
        <f t="shared" si="61"/>
        <v>#REF!</v>
      </c>
      <c r="AA204" s="105" t="e">
        <f t="shared" si="65"/>
        <v>#REF!</v>
      </c>
      <c r="AB204" s="105"/>
      <c r="AC204" s="107" t="str">
        <f t="shared" si="62"/>
        <v>BERTAHAP</v>
      </c>
      <c r="AD204" s="108">
        <f t="shared" si="63"/>
        <v>0</v>
      </c>
      <c r="AE204" s="109">
        <v>2</v>
      </c>
      <c r="AF204" s="110"/>
      <c r="AG204" s="105" t="e">
        <f>IF(AF204&gt;#REF!,"LB","KR")</f>
        <v>#REF!</v>
      </c>
      <c r="AH204" s="110">
        <v>1944382000</v>
      </c>
      <c r="AI204" s="110">
        <v>2191629000</v>
      </c>
      <c r="AJ204" s="110">
        <v>2326804000</v>
      </c>
      <c r="AK204" s="111">
        <v>2470317000</v>
      </c>
      <c r="AL204" s="111">
        <v>2326804000</v>
      </c>
      <c r="AM204" s="110">
        <v>2470317000</v>
      </c>
      <c r="AN204" s="110" t="e">
        <f t="shared" si="66"/>
        <v>#REF!</v>
      </c>
    </row>
    <row r="205" spans="1:40">
      <c r="A205" s="3">
        <f t="shared" si="64"/>
        <v>166</v>
      </c>
      <c r="B205" s="96">
        <v>4</v>
      </c>
      <c r="C205" s="97" t="s">
        <v>178</v>
      </c>
      <c r="D205" s="98" t="s">
        <v>38</v>
      </c>
      <c r="E205" s="99"/>
      <c r="F205" s="100" t="s">
        <v>58</v>
      </c>
      <c r="G205" s="101">
        <f t="shared" si="46"/>
        <v>101</v>
      </c>
      <c r="H205" s="101">
        <f t="shared" si="47"/>
        <v>90</v>
      </c>
      <c r="I205" s="102">
        <f t="shared" si="48"/>
        <v>26438045</v>
      </c>
      <c r="J205" s="102" t="e">
        <f>SUMIF($AN$4:$AN$22,D205,#REF!)</f>
        <v>#REF!</v>
      </c>
      <c r="K205" s="103" t="e">
        <f t="shared" si="49"/>
        <v>#REF!</v>
      </c>
      <c r="L205" s="104" t="e">
        <f>SUMIF($AN$4:$AN$22,D205,#REF!)</f>
        <v>#REF!</v>
      </c>
      <c r="M205" s="105" t="e">
        <f t="shared" si="50"/>
        <v>#REF!</v>
      </c>
      <c r="N205" s="105" t="e">
        <f t="shared" si="51"/>
        <v>#REF!</v>
      </c>
      <c r="O205" s="105" t="e">
        <f t="shared" si="52"/>
        <v>#REF!</v>
      </c>
      <c r="P205" s="105" t="e">
        <f t="shared" si="53"/>
        <v>#REF!</v>
      </c>
      <c r="Q205" s="106" t="e">
        <f t="shared" si="54"/>
        <v>#REF!</v>
      </c>
      <c r="R205" s="105" t="e">
        <f t="shared" si="54"/>
        <v>#REF!</v>
      </c>
      <c r="S205" s="105" t="e">
        <f t="shared" si="55"/>
        <v>#REF!</v>
      </c>
      <c r="T205" s="105"/>
      <c r="U205" s="105" t="e">
        <f t="shared" si="56"/>
        <v>#REF!</v>
      </c>
      <c r="V205" s="105" t="e">
        <f t="shared" si="57"/>
        <v>#REF!</v>
      </c>
      <c r="W205" s="105" t="e">
        <f t="shared" si="58"/>
        <v>#REF!</v>
      </c>
      <c r="X205" s="106" t="e">
        <f t="shared" si="59"/>
        <v>#REF!</v>
      </c>
      <c r="Y205" s="106" t="e">
        <f t="shared" si="60"/>
        <v>#REF!</v>
      </c>
      <c r="Z205" s="105" t="e">
        <f t="shared" si="61"/>
        <v>#REF!</v>
      </c>
      <c r="AA205" s="105" t="e">
        <f t="shared" si="65"/>
        <v>#REF!</v>
      </c>
      <c r="AB205" s="105"/>
      <c r="AC205" s="107" t="str">
        <f t="shared" si="62"/>
        <v>BERTAHAP</v>
      </c>
      <c r="AD205" s="108">
        <f t="shared" si="63"/>
        <v>0</v>
      </c>
      <c r="AE205" s="109">
        <v>2</v>
      </c>
      <c r="AF205" s="110"/>
      <c r="AG205" s="105" t="e">
        <f>IF(AF205&gt;#REF!,"LB","KR")</f>
        <v>#REF!</v>
      </c>
      <c r="AH205" s="110">
        <v>2364789000</v>
      </c>
      <c r="AI205" s="110">
        <v>2665495000</v>
      </c>
      <c r="AJ205" s="110">
        <v>2829897000</v>
      </c>
      <c r="AK205" s="111">
        <v>3004439000</v>
      </c>
      <c r="AL205" s="111">
        <v>2829897000</v>
      </c>
      <c r="AM205" s="110">
        <v>3004439000</v>
      </c>
      <c r="AN205" s="110" t="e">
        <f t="shared" si="66"/>
        <v>#REF!</v>
      </c>
    </row>
    <row r="206" spans="1:40">
      <c r="A206" s="3">
        <f t="shared" si="64"/>
        <v>167</v>
      </c>
      <c r="B206" s="96">
        <v>5</v>
      </c>
      <c r="C206" s="97" t="s">
        <v>178</v>
      </c>
      <c r="D206" s="98" t="s">
        <v>44</v>
      </c>
      <c r="E206" s="99"/>
      <c r="F206" s="100" t="s">
        <v>60</v>
      </c>
      <c r="G206" s="101">
        <f t="shared" si="46"/>
        <v>101</v>
      </c>
      <c r="H206" s="101">
        <f t="shared" si="47"/>
        <v>90</v>
      </c>
      <c r="I206" s="102">
        <f t="shared" si="48"/>
        <v>26438045</v>
      </c>
      <c r="J206" s="102" t="e">
        <f>SUMIF($AN$4:$AN$22,D206,#REF!)</f>
        <v>#REF!</v>
      </c>
      <c r="K206" s="103" t="e">
        <f t="shared" si="49"/>
        <v>#REF!</v>
      </c>
      <c r="L206" s="104" t="e">
        <f>SUMIF($AN$4:$AN$22,D206,#REF!)</f>
        <v>#REF!</v>
      </c>
      <c r="M206" s="105" t="e">
        <f t="shared" si="50"/>
        <v>#REF!</v>
      </c>
      <c r="N206" s="105" t="e">
        <f t="shared" si="51"/>
        <v>#REF!</v>
      </c>
      <c r="O206" s="105" t="e">
        <f t="shared" si="52"/>
        <v>#REF!</v>
      </c>
      <c r="P206" s="105" t="e">
        <f t="shared" si="53"/>
        <v>#REF!</v>
      </c>
      <c r="Q206" s="106" t="e">
        <f t="shared" si="54"/>
        <v>#REF!</v>
      </c>
      <c r="R206" s="105" t="e">
        <f t="shared" si="54"/>
        <v>#REF!</v>
      </c>
      <c r="S206" s="105" t="e">
        <f t="shared" si="55"/>
        <v>#REF!</v>
      </c>
      <c r="T206" s="105"/>
      <c r="U206" s="105" t="e">
        <f t="shared" si="56"/>
        <v>#REF!</v>
      </c>
      <c r="V206" s="105" t="e">
        <f t="shared" si="57"/>
        <v>#REF!</v>
      </c>
      <c r="W206" s="105" t="e">
        <f t="shared" si="58"/>
        <v>#REF!</v>
      </c>
      <c r="X206" s="106" t="e">
        <f t="shared" si="59"/>
        <v>#REF!</v>
      </c>
      <c r="Y206" s="106" t="e">
        <f t="shared" si="60"/>
        <v>#REF!</v>
      </c>
      <c r="Z206" s="105" t="e">
        <f t="shared" si="61"/>
        <v>#REF!</v>
      </c>
      <c r="AA206" s="105" t="e">
        <f t="shared" si="65"/>
        <v>#REF!</v>
      </c>
      <c r="AB206" s="105"/>
      <c r="AC206" s="107" t="str">
        <f t="shared" si="62"/>
        <v>BERTAHAP</v>
      </c>
      <c r="AD206" s="108">
        <f t="shared" si="63"/>
        <v>0</v>
      </c>
      <c r="AE206" s="109">
        <v>2</v>
      </c>
      <c r="AF206" s="110"/>
      <c r="AG206" s="105" t="e">
        <f>IF(AF206&gt;#REF!,"LB","KR")</f>
        <v>#REF!</v>
      </c>
      <c r="AH206" s="110">
        <v>2364789000</v>
      </c>
      <c r="AI206" s="110">
        <v>2665495000</v>
      </c>
      <c r="AJ206" s="110">
        <v>2829897000</v>
      </c>
      <c r="AK206" s="111">
        <v>3004439000</v>
      </c>
      <c r="AL206" s="111">
        <v>2829897000</v>
      </c>
      <c r="AM206" s="110">
        <v>3004439000</v>
      </c>
      <c r="AN206" s="110" t="e">
        <f t="shared" si="66"/>
        <v>#REF!</v>
      </c>
    </row>
    <row r="207" spans="1:40">
      <c r="A207" s="3">
        <f t="shared" si="64"/>
        <v>168</v>
      </c>
      <c r="B207" s="96">
        <v>6</v>
      </c>
      <c r="C207" s="97" t="s">
        <v>178</v>
      </c>
      <c r="D207" s="96">
        <v>11</v>
      </c>
      <c r="E207" s="99"/>
      <c r="F207" s="100" t="s">
        <v>62</v>
      </c>
      <c r="G207" s="101">
        <f t="shared" si="46"/>
        <v>101</v>
      </c>
      <c r="H207" s="101">
        <f t="shared" si="47"/>
        <v>90</v>
      </c>
      <c r="I207" s="102">
        <f t="shared" si="48"/>
        <v>26438045</v>
      </c>
      <c r="J207" s="102" t="e">
        <f>SUMIF($AN$4:$AN$22,D207,#REF!)</f>
        <v>#REF!</v>
      </c>
      <c r="K207" s="103" t="e">
        <f t="shared" si="49"/>
        <v>#REF!</v>
      </c>
      <c r="L207" s="104" t="e">
        <f>SUMIF($AN$4:$AN$22,D207,#REF!)</f>
        <v>#REF!</v>
      </c>
      <c r="M207" s="105" t="e">
        <f t="shared" si="50"/>
        <v>#REF!</v>
      </c>
      <c r="N207" s="105" t="e">
        <f t="shared" si="51"/>
        <v>#REF!</v>
      </c>
      <c r="O207" s="105" t="e">
        <f t="shared" si="52"/>
        <v>#REF!</v>
      </c>
      <c r="P207" s="105" t="e">
        <f t="shared" si="53"/>
        <v>#REF!</v>
      </c>
      <c r="Q207" s="106" t="e">
        <f t="shared" si="54"/>
        <v>#REF!</v>
      </c>
      <c r="R207" s="105" t="e">
        <f t="shared" si="54"/>
        <v>#REF!</v>
      </c>
      <c r="S207" s="105" t="e">
        <f t="shared" si="55"/>
        <v>#REF!</v>
      </c>
      <c r="T207" s="105"/>
      <c r="U207" s="105" t="e">
        <f t="shared" si="56"/>
        <v>#REF!</v>
      </c>
      <c r="V207" s="105" t="e">
        <f t="shared" si="57"/>
        <v>#REF!</v>
      </c>
      <c r="W207" s="105" t="e">
        <f t="shared" si="58"/>
        <v>#REF!</v>
      </c>
      <c r="X207" s="106" t="e">
        <f t="shared" si="59"/>
        <v>#REF!</v>
      </c>
      <c r="Y207" s="106" t="e">
        <f t="shared" si="60"/>
        <v>#REF!</v>
      </c>
      <c r="Z207" s="105" t="e">
        <f t="shared" si="61"/>
        <v>#REF!</v>
      </c>
      <c r="AA207" s="105" t="e">
        <f t="shared" si="65"/>
        <v>#REF!</v>
      </c>
      <c r="AB207" s="105"/>
      <c r="AC207" s="107" t="str">
        <f t="shared" si="62"/>
        <v>BERTAHAP</v>
      </c>
      <c r="AD207" s="108">
        <f t="shared" si="63"/>
        <v>0</v>
      </c>
      <c r="AE207" s="109">
        <v>2</v>
      </c>
      <c r="AF207" s="110"/>
      <c r="AG207" s="105" t="e">
        <f>IF(AF207&gt;#REF!,"LB","KR")</f>
        <v>#REF!</v>
      </c>
      <c r="AH207" s="110">
        <v>2364789000</v>
      </c>
      <c r="AI207" s="110">
        <v>2665495000</v>
      </c>
      <c r="AJ207" s="110">
        <v>2829897000</v>
      </c>
      <c r="AK207" s="111">
        <v>3004439000</v>
      </c>
      <c r="AL207" s="111">
        <v>2829897000</v>
      </c>
      <c r="AM207" s="110">
        <v>3004439000</v>
      </c>
      <c r="AN207" s="110" t="e">
        <f t="shared" si="66"/>
        <v>#REF!</v>
      </c>
    </row>
    <row r="208" spans="1:40">
      <c r="A208" s="3">
        <f t="shared" si="64"/>
        <v>169</v>
      </c>
      <c r="B208" s="96">
        <v>7</v>
      </c>
      <c r="C208" s="97" t="s">
        <v>178</v>
      </c>
      <c r="D208" s="96">
        <v>15</v>
      </c>
      <c r="E208" s="99"/>
      <c r="F208" s="100" t="s">
        <v>64</v>
      </c>
      <c r="G208" s="101">
        <f t="shared" si="46"/>
        <v>101</v>
      </c>
      <c r="H208" s="101">
        <f t="shared" si="47"/>
        <v>90</v>
      </c>
      <c r="I208" s="102">
        <f t="shared" si="48"/>
        <v>26438045</v>
      </c>
      <c r="J208" s="102" t="e">
        <f>SUMIF($AN$4:$AN$22,D208,#REF!)</f>
        <v>#REF!</v>
      </c>
      <c r="K208" s="103" t="e">
        <f t="shared" si="49"/>
        <v>#REF!</v>
      </c>
      <c r="L208" s="104" t="e">
        <f>SUMIF($AN$4:$AN$22,D208,#REF!)</f>
        <v>#REF!</v>
      </c>
      <c r="M208" s="105" t="e">
        <f t="shared" si="50"/>
        <v>#REF!</v>
      </c>
      <c r="N208" s="105" t="e">
        <f t="shared" si="51"/>
        <v>#REF!</v>
      </c>
      <c r="O208" s="105" t="e">
        <f t="shared" si="52"/>
        <v>#REF!</v>
      </c>
      <c r="P208" s="105" t="e">
        <f t="shared" si="53"/>
        <v>#REF!</v>
      </c>
      <c r="Q208" s="106" t="e">
        <f t="shared" si="54"/>
        <v>#REF!</v>
      </c>
      <c r="R208" s="105" t="e">
        <f t="shared" si="54"/>
        <v>#REF!</v>
      </c>
      <c r="S208" s="105" t="e">
        <f t="shared" si="55"/>
        <v>#REF!</v>
      </c>
      <c r="T208" s="105"/>
      <c r="U208" s="105" t="e">
        <f t="shared" si="56"/>
        <v>#REF!</v>
      </c>
      <c r="V208" s="105" t="e">
        <f t="shared" si="57"/>
        <v>#REF!</v>
      </c>
      <c r="W208" s="105" t="e">
        <f t="shared" si="58"/>
        <v>#REF!</v>
      </c>
      <c r="X208" s="106" t="e">
        <f t="shared" si="59"/>
        <v>#REF!</v>
      </c>
      <c r="Y208" s="106" t="e">
        <f t="shared" si="60"/>
        <v>#REF!</v>
      </c>
      <c r="Z208" s="105" t="e">
        <f t="shared" si="61"/>
        <v>#REF!</v>
      </c>
      <c r="AA208" s="105" t="e">
        <f t="shared" si="65"/>
        <v>#REF!</v>
      </c>
      <c r="AB208" s="105"/>
      <c r="AC208" s="107" t="str">
        <f t="shared" si="62"/>
        <v>BERTAHAP</v>
      </c>
      <c r="AD208" s="108">
        <f t="shared" si="63"/>
        <v>0</v>
      </c>
      <c r="AE208" s="109">
        <v>2</v>
      </c>
      <c r="AF208" s="110"/>
      <c r="AG208" s="105" t="e">
        <f>IF(AF208&gt;#REF!,"LB","KR")</f>
        <v>#REF!</v>
      </c>
      <c r="AH208" s="110">
        <v>2364789000</v>
      </c>
      <c r="AI208" s="110">
        <v>2665495000</v>
      </c>
      <c r="AJ208" s="110">
        <v>2829897000</v>
      </c>
      <c r="AK208" s="111">
        <v>3004439000</v>
      </c>
      <c r="AL208" s="111">
        <v>2829897000</v>
      </c>
      <c r="AM208" s="110">
        <v>3004439000</v>
      </c>
      <c r="AN208" s="110" t="e">
        <f t="shared" si="66"/>
        <v>#REF!</v>
      </c>
    </row>
    <row r="209" spans="1:40">
      <c r="A209" s="3">
        <f t="shared" si="64"/>
        <v>170</v>
      </c>
      <c r="B209" s="96">
        <v>8</v>
      </c>
      <c r="C209" s="97" t="s">
        <v>178</v>
      </c>
      <c r="D209" s="96">
        <v>17</v>
      </c>
      <c r="E209" s="99"/>
      <c r="F209" s="100" t="s">
        <v>67</v>
      </c>
      <c r="G209" s="101">
        <f t="shared" si="46"/>
        <v>85</v>
      </c>
      <c r="H209" s="101">
        <f t="shared" si="47"/>
        <v>74</v>
      </c>
      <c r="I209" s="102">
        <f t="shared" si="48"/>
        <v>26438045</v>
      </c>
      <c r="J209" s="102" t="e">
        <f>SUMIF($AN$4:$AN$22,D209,#REF!)</f>
        <v>#REF!</v>
      </c>
      <c r="K209" s="103" t="e">
        <f t="shared" si="49"/>
        <v>#REF!</v>
      </c>
      <c r="L209" s="104" t="e">
        <f>SUMIF($AN$4:$AN$22,D209,#REF!)</f>
        <v>#REF!</v>
      </c>
      <c r="M209" s="105" t="e">
        <f t="shared" si="50"/>
        <v>#REF!</v>
      </c>
      <c r="N209" s="105" t="e">
        <f t="shared" si="51"/>
        <v>#REF!</v>
      </c>
      <c r="O209" s="105" t="e">
        <f t="shared" si="52"/>
        <v>#REF!</v>
      </c>
      <c r="P209" s="105" t="e">
        <f t="shared" si="53"/>
        <v>#REF!</v>
      </c>
      <c r="Q209" s="106" t="e">
        <f t="shared" si="54"/>
        <v>#REF!</v>
      </c>
      <c r="R209" s="105" t="e">
        <f t="shared" si="54"/>
        <v>#REF!</v>
      </c>
      <c r="S209" s="105" t="e">
        <f t="shared" si="55"/>
        <v>#REF!</v>
      </c>
      <c r="T209" s="105"/>
      <c r="U209" s="105" t="e">
        <f t="shared" si="56"/>
        <v>#REF!</v>
      </c>
      <c r="V209" s="105" t="e">
        <f t="shared" si="57"/>
        <v>#REF!</v>
      </c>
      <c r="W209" s="105" t="e">
        <f t="shared" si="58"/>
        <v>#REF!</v>
      </c>
      <c r="X209" s="106" t="e">
        <f t="shared" si="59"/>
        <v>#REF!</v>
      </c>
      <c r="Y209" s="106" t="e">
        <f t="shared" si="60"/>
        <v>#REF!</v>
      </c>
      <c r="Z209" s="105" t="e">
        <f t="shared" si="61"/>
        <v>#REF!</v>
      </c>
      <c r="AA209" s="105" t="e">
        <f t="shared" si="65"/>
        <v>#REF!</v>
      </c>
      <c r="AB209" s="105"/>
      <c r="AC209" s="107" t="str">
        <f t="shared" si="62"/>
        <v>BERTAHAP</v>
      </c>
      <c r="AD209" s="108">
        <f t="shared" si="63"/>
        <v>0</v>
      </c>
      <c r="AE209" s="109">
        <v>2</v>
      </c>
      <c r="AF209" s="110"/>
      <c r="AG209" s="105" t="e">
        <f>IF(AF209&gt;#REF!,"LB","KR")</f>
        <v>#REF!</v>
      </c>
      <c r="AH209" s="110">
        <v>1944382000</v>
      </c>
      <c r="AI209" s="110">
        <v>2191629000</v>
      </c>
      <c r="AJ209" s="110">
        <v>2326804000</v>
      </c>
      <c r="AK209" s="111">
        <v>2470317000</v>
      </c>
      <c r="AL209" s="111">
        <v>2326804000</v>
      </c>
      <c r="AM209" s="110">
        <v>2470317000</v>
      </c>
      <c r="AN209" s="110" t="e">
        <f t="shared" si="66"/>
        <v>#REF!</v>
      </c>
    </row>
    <row r="210" spans="1:40">
      <c r="A210" s="3">
        <f t="shared" si="64"/>
        <v>171</v>
      </c>
      <c r="B210" s="96">
        <v>9</v>
      </c>
      <c r="C210" s="97" t="s">
        <v>178</v>
      </c>
      <c r="D210" s="96">
        <v>19</v>
      </c>
      <c r="E210" s="99"/>
      <c r="F210" s="100" t="s">
        <v>78</v>
      </c>
      <c r="G210" s="101">
        <f t="shared" si="46"/>
        <v>138</v>
      </c>
      <c r="H210" s="101">
        <f t="shared" si="47"/>
        <v>120</v>
      </c>
      <c r="I210" s="102">
        <f t="shared" si="48"/>
        <v>26438045</v>
      </c>
      <c r="J210" s="102" t="e">
        <f>SUMIF($AN$4:$AN$22,D210,#REF!)</f>
        <v>#REF!</v>
      </c>
      <c r="K210" s="103" t="e">
        <f t="shared" si="49"/>
        <v>#REF!</v>
      </c>
      <c r="L210" s="104" t="e">
        <f>SUMIF($AN$4:$AN$22,D210,#REF!)</f>
        <v>#REF!</v>
      </c>
      <c r="M210" s="105" t="e">
        <f t="shared" si="50"/>
        <v>#REF!</v>
      </c>
      <c r="N210" s="105" t="e">
        <f t="shared" si="51"/>
        <v>#REF!</v>
      </c>
      <c r="O210" s="105" t="e">
        <f t="shared" si="52"/>
        <v>#REF!</v>
      </c>
      <c r="P210" s="105" t="e">
        <f t="shared" si="53"/>
        <v>#REF!</v>
      </c>
      <c r="Q210" s="106" t="e">
        <f t="shared" si="54"/>
        <v>#REF!</v>
      </c>
      <c r="R210" s="105" t="e">
        <f t="shared" si="54"/>
        <v>#REF!</v>
      </c>
      <c r="S210" s="105" t="e">
        <f t="shared" si="55"/>
        <v>#REF!</v>
      </c>
      <c r="T210" s="105"/>
      <c r="U210" s="105" t="e">
        <f t="shared" si="56"/>
        <v>#REF!</v>
      </c>
      <c r="V210" s="105" t="e">
        <f t="shared" si="57"/>
        <v>#REF!</v>
      </c>
      <c r="W210" s="105" t="e">
        <f t="shared" si="58"/>
        <v>#REF!</v>
      </c>
      <c r="X210" s="106" t="e">
        <f t="shared" si="59"/>
        <v>#REF!</v>
      </c>
      <c r="Y210" s="106" t="e">
        <f t="shared" si="60"/>
        <v>#REF!</v>
      </c>
      <c r="Z210" s="105" t="e">
        <f t="shared" si="61"/>
        <v>#REF!</v>
      </c>
      <c r="AA210" s="105" t="e">
        <f t="shared" si="65"/>
        <v>#REF!</v>
      </c>
      <c r="AB210" s="105"/>
      <c r="AC210" s="107" t="str">
        <f t="shared" si="62"/>
        <v>BERTAHAP</v>
      </c>
      <c r="AD210" s="108">
        <f t="shared" si="63"/>
        <v>0</v>
      </c>
      <c r="AE210" s="109">
        <v>2</v>
      </c>
      <c r="AF210" s="110"/>
      <c r="AG210" s="105" t="e">
        <f>IF(AF210&gt;#REF!,"LB","KR")</f>
        <v>#REF!</v>
      </c>
      <c r="AH210" s="110">
        <v>3153052000</v>
      </c>
      <c r="AI210" s="110">
        <v>3553993000</v>
      </c>
      <c r="AJ210" s="110">
        <v>3773196000</v>
      </c>
      <c r="AK210" s="111">
        <v>4005918000</v>
      </c>
      <c r="AL210" s="111">
        <v>3773196000</v>
      </c>
      <c r="AM210" s="110">
        <v>4005918000</v>
      </c>
      <c r="AN210" s="110" t="e">
        <f t="shared" si="66"/>
        <v>#REF!</v>
      </c>
    </row>
    <row r="211" spans="1:40">
      <c r="A211" s="3">
        <f t="shared" si="64"/>
        <v>172</v>
      </c>
      <c r="B211" s="96">
        <v>10</v>
      </c>
      <c r="C211" s="97" t="s">
        <v>178</v>
      </c>
      <c r="D211" s="96">
        <v>21</v>
      </c>
      <c r="E211" s="99"/>
      <c r="F211" s="100" t="s">
        <v>84</v>
      </c>
      <c r="G211" s="101">
        <f t="shared" si="46"/>
        <v>132</v>
      </c>
      <c r="H211" s="101">
        <f t="shared" si="47"/>
        <v>112</v>
      </c>
      <c r="I211" s="102">
        <f t="shared" si="48"/>
        <v>26438045</v>
      </c>
      <c r="J211" s="102" t="e">
        <f>SUMIF($AN$4:$AN$22,D211,#REF!)</f>
        <v>#REF!</v>
      </c>
      <c r="K211" s="103" t="e">
        <f t="shared" si="49"/>
        <v>#REF!</v>
      </c>
      <c r="L211" s="104" t="e">
        <f>SUMIF($AN$4:$AN$22,D211,#REF!)</f>
        <v>#REF!</v>
      </c>
      <c r="M211" s="105" t="e">
        <f t="shared" si="50"/>
        <v>#REF!</v>
      </c>
      <c r="N211" s="105" t="e">
        <f t="shared" si="51"/>
        <v>#REF!</v>
      </c>
      <c r="O211" s="105" t="e">
        <f t="shared" si="52"/>
        <v>#REF!</v>
      </c>
      <c r="P211" s="105" t="e">
        <f t="shared" si="53"/>
        <v>#REF!</v>
      </c>
      <c r="Q211" s="106" t="e">
        <f t="shared" si="54"/>
        <v>#REF!</v>
      </c>
      <c r="R211" s="105" t="e">
        <f t="shared" si="54"/>
        <v>#REF!</v>
      </c>
      <c r="S211" s="105" t="e">
        <f t="shared" si="55"/>
        <v>#REF!</v>
      </c>
      <c r="T211" s="105"/>
      <c r="U211" s="105" t="e">
        <f t="shared" si="56"/>
        <v>#REF!</v>
      </c>
      <c r="V211" s="105" t="e">
        <f t="shared" si="57"/>
        <v>#REF!</v>
      </c>
      <c r="W211" s="105" t="e">
        <f t="shared" si="58"/>
        <v>#REF!</v>
      </c>
      <c r="X211" s="106" t="e">
        <f t="shared" si="59"/>
        <v>#REF!</v>
      </c>
      <c r="Y211" s="106" t="e">
        <f t="shared" si="60"/>
        <v>#REF!</v>
      </c>
      <c r="Z211" s="105" t="e">
        <f t="shared" si="61"/>
        <v>#REF!</v>
      </c>
      <c r="AA211" s="105" t="e">
        <f t="shared" si="65"/>
        <v>#REF!</v>
      </c>
      <c r="AB211" s="105"/>
      <c r="AC211" s="107" t="str">
        <f t="shared" si="62"/>
        <v>BERTAHAP</v>
      </c>
      <c r="AD211" s="108">
        <f t="shared" si="63"/>
        <v>0</v>
      </c>
      <c r="AE211" s="109">
        <v>2</v>
      </c>
      <c r="AF211" s="110"/>
      <c r="AG211" s="105" t="e">
        <f>IF(AF211&gt;#REF!,"LB","KR")</f>
        <v>#REF!</v>
      </c>
      <c r="AH211" s="110">
        <v>3053900000</v>
      </c>
      <c r="AI211" s="110">
        <v>3442233000</v>
      </c>
      <c r="AJ211" s="110">
        <v>3654542000</v>
      </c>
      <c r="AK211" s="111">
        <v>3879946000</v>
      </c>
      <c r="AL211" s="111">
        <v>3654542000</v>
      </c>
      <c r="AM211" s="110">
        <v>3879946000</v>
      </c>
      <c r="AN211" s="110" t="e">
        <f t="shared" si="66"/>
        <v>#REF!</v>
      </c>
    </row>
    <row r="212" spans="1:40">
      <c r="A212" s="3">
        <f t="shared" si="64"/>
        <v>173</v>
      </c>
      <c r="B212" s="96">
        <v>1</v>
      </c>
      <c r="C212" s="97" t="s">
        <v>180</v>
      </c>
      <c r="D212" s="98" t="s">
        <v>29</v>
      </c>
      <c r="E212" s="99"/>
      <c r="F212" s="100" t="s">
        <v>74</v>
      </c>
      <c r="G212" s="101">
        <f t="shared" si="46"/>
        <v>85</v>
      </c>
      <c r="H212" s="101">
        <f t="shared" si="47"/>
        <v>74</v>
      </c>
      <c r="I212" s="102">
        <f t="shared" si="48"/>
        <v>26438045</v>
      </c>
      <c r="J212" s="102" t="e">
        <f>SUMIF($AN$4:$AN$22,D212,#REF!)</f>
        <v>#REF!</v>
      </c>
      <c r="K212" s="103" t="e">
        <f t="shared" si="49"/>
        <v>#REF!</v>
      </c>
      <c r="L212" s="239" t="e">
        <f>SUMIF($AN$4:$AN$22,D212,#REF!)</f>
        <v>#REF!</v>
      </c>
      <c r="M212" s="105" t="e">
        <f t="shared" si="50"/>
        <v>#REF!</v>
      </c>
      <c r="N212" s="105" t="e">
        <f t="shared" si="51"/>
        <v>#REF!</v>
      </c>
      <c r="O212" s="105" t="e">
        <f t="shared" si="52"/>
        <v>#REF!</v>
      </c>
      <c r="P212" s="105" t="e">
        <f t="shared" si="53"/>
        <v>#REF!</v>
      </c>
      <c r="Q212" s="106" t="e">
        <f t="shared" si="54"/>
        <v>#REF!</v>
      </c>
      <c r="R212" s="105" t="e">
        <f t="shared" si="54"/>
        <v>#REF!</v>
      </c>
      <c r="S212" s="105" t="e">
        <f t="shared" si="55"/>
        <v>#REF!</v>
      </c>
      <c r="T212" s="105"/>
      <c r="U212" s="105" t="e">
        <f t="shared" si="56"/>
        <v>#REF!</v>
      </c>
      <c r="V212" s="105" t="e">
        <f t="shared" si="57"/>
        <v>#REF!</v>
      </c>
      <c r="W212" s="105" t="e">
        <f t="shared" si="58"/>
        <v>#REF!</v>
      </c>
      <c r="X212" s="106" t="e">
        <f t="shared" si="59"/>
        <v>#REF!</v>
      </c>
      <c r="Y212" s="106" t="e">
        <f t="shared" si="60"/>
        <v>#REF!</v>
      </c>
      <c r="Z212" s="105" t="e">
        <f t="shared" si="61"/>
        <v>#REF!</v>
      </c>
      <c r="AA212" s="105" t="e">
        <f t="shared" si="65"/>
        <v>#REF!</v>
      </c>
      <c r="AB212" s="105"/>
      <c r="AC212" s="107" t="str">
        <f t="shared" si="62"/>
        <v>BERTAHAP</v>
      </c>
      <c r="AD212" s="108">
        <f t="shared" si="63"/>
        <v>0</v>
      </c>
      <c r="AE212" s="109">
        <v>2</v>
      </c>
      <c r="AF212" s="110"/>
      <c r="AG212" s="105" t="e">
        <f>IF(AF212&gt;#REF!,"LB","KR")</f>
        <v>#REF!</v>
      </c>
      <c r="AH212" s="110">
        <v>1963445000</v>
      </c>
      <c r="AI212" s="110">
        <v>2213116000</v>
      </c>
      <c r="AJ212" s="110">
        <v>2349616000</v>
      </c>
      <c r="AK212" s="111">
        <v>2494535000</v>
      </c>
      <c r="AL212" s="111">
        <v>2349616000</v>
      </c>
      <c r="AM212" s="110">
        <v>2494535000</v>
      </c>
      <c r="AN212" s="110" t="e">
        <f t="shared" si="66"/>
        <v>#REF!</v>
      </c>
    </row>
    <row r="213" spans="1:40">
      <c r="A213" s="3">
        <f t="shared" si="64"/>
        <v>174</v>
      </c>
      <c r="B213" s="96">
        <v>2</v>
      </c>
      <c r="C213" s="97" t="s">
        <v>180</v>
      </c>
      <c r="D213" s="98" t="s">
        <v>32</v>
      </c>
      <c r="E213" s="99"/>
      <c r="F213" s="100" t="s">
        <v>56</v>
      </c>
      <c r="G213" s="101">
        <f t="shared" si="46"/>
        <v>85</v>
      </c>
      <c r="H213" s="101">
        <f t="shared" si="47"/>
        <v>74</v>
      </c>
      <c r="I213" s="102">
        <f t="shared" si="48"/>
        <v>26438045</v>
      </c>
      <c r="J213" s="102" t="e">
        <f>SUMIF($AN$4:$AN$22,D213,#REF!)</f>
        <v>#REF!</v>
      </c>
      <c r="K213" s="103" t="e">
        <f t="shared" si="49"/>
        <v>#REF!</v>
      </c>
      <c r="L213" s="239" t="e">
        <f>SUMIF($AN$4:$AN$22,D213,#REF!)</f>
        <v>#REF!</v>
      </c>
      <c r="M213" s="105" t="e">
        <f t="shared" si="50"/>
        <v>#REF!</v>
      </c>
      <c r="N213" s="105" t="e">
        <f t="shared" si="51"/>
        <v>#REF!</v>
      </c>
      <c r="O213" s="105" t="e">
        <f t="shared" si="52"/>
        <v>#REF!</v>
      </c>
      <c r="P213" s="105" t="e">
        <f t="shared" si="53"/>
        <v>#REF!</v>
      </c>
      <c r="Q213" s="106" t="e">
        <f t="shared" si="54"/>
        <v>#REF!</v>
      </c>
      <c r="R213" s="105" t="e">
        <f t="shared" si="54"/>
        <v>#REF!</v>
      </c>
      <c r="S213" s="105" t="e">
        <f t="shared" si="55"/>
        <v>#REF!</v>
      </c>
      <c r="T213" s="105"/>
      <c r="U213" s="105" t="e">
        <f t="shared" si="56"/>
        <v>#REF!</v>
      </c>
      <c r="V213" s="105" t="e">
        <f t="shared" si="57"/>
        <v>#REF!</v>
      </c>
      <c r="W213" s="105" t="e">
        <f t="shared" si="58"/>
        <v>#REF!</v>
      </c>
      <c r="X213" s="106" t="e">
        <f t="shared" si="59"/>
        <v>#REF!</v>
      </c>
      <c r="Y213" s="106" t="e">
        <f t="shared" si="60"/>
        <v>#REF!</v>
      </c>
      <c r="Z213" s="105" t="e">
        <f t="shared" si="61"/>
        <v>#REF!</v>
      </c>
      <c r="AA213" s="105" t="e">
        <f t="shared" si="65"/>
        <v>#REF!</v>
      </c>
      <c r="AB213" s="105"/>
      <c r="AC213" s="107" t="str">
        <f t="shared" si="62"/>
        <v>BERTAHAP</v>
      </c>
      <c r="AD213" s="108">
        <f t="shared" si="63"/>
        <v>0</v>
      </c>
      <c r="AE213" s="109">
        <v>2</v>
      </c>
      <c r="AF213" s="110"/>
      <c r="AG213" s="105" t="e">
        <f>IF(AF213&gt;#REF!,"LB","KR")</f>
        <v>#REF!</v>
      </c>
      <c r="AH213" s="110">
        <v>1963445000</v>
      </c>
      <c r="AI213" s="110">
        <v>2213116000</v>
      </c>
      <c r="AJ213" s="110">
        <v>2349616000</v>
      </c>
      <c r="AK213" s="111">
        <v>2494535000</v>
      </c>
      <c r="AL213" s="111">
        <v>2349616000</v>
      </c>
      <c r="AM213" s="110">
        <v>2494535000</v>
      </c>
      <c r="AN213" s="110" t="e">
        <f t="shared" si="66"/>
        <v>#REF!</v>
      </c>
    </row>
    <row r="214" spans="1:40">
      <c r="A214" s="3">
        <f t="shared" si="64"/>
        <v>175</v>
      </c>
      <c r="B214" s="96">
        <v>3</v>
      </c>
      <c r="C214" s="97" t="s">
        <v>180</v>
      </c>
      <c r="D214" s="98" t="s">
        <v>38</v>
      </c>
      <c r="E214" s="99"/>
      <c r="F214" s="100" t="s">
        <v>58</v>
      </c>
      <c r="G214" s="101">
        <f t="shared" si="46"/>
        <v>101</v>
      </c>
      <c r="H214" s="101">
        <f t="shared" si="47"/>
        <v>90</v>
      </c>
      <c r="I214" s="102">
        <f t="shared" si="48"/>
        <v>26438045</v>
      </c>
      <c r="J214" s="102" t="e">
        <f>SUMIF($AN$4:$AN$22,D214,#REF!)</f>
        <v>#REF!</v>
      </c>
      <c r="K214" s="103" t="e">
        <f t="shared" si="49"/>
        <v>#REF!</v>
      </c>
      <c r="L214" s="239" t="e">
        <f>SUMIF($AN$4:$AN$22,D214,#REF!)</f>
        <v>#REF!</v>
      </c>
      <c r="M214" s="105" t="e">
        <f t="shared" si="50"/>
        <v>#REF!</v>
      </c>
      <c r="N214" s="105" t="e">
        <f t="shared" si="51"/>
        <v>#REF!</v>
      </c>
      <c r="O214" s="105" t="e">
        <f t="shared" si="52"/>
        <v>#REF!</v>
      </c>
      <c r="P214" s="105" t="e">
        <f t="shared" si="53"/>
        <v>#REF!</v>
      </c>
      <c r="Q214" s="106" t="e">
        <f t="shared" si="54"/>
        <v>#REF!</v>
      </c>
      <c r="R214" s="105" t="e">
        <f t="shared" si="54"/>
        <v>#REF!</v>
      </c>
      <c r="S214" s="105" t="e">
        <f t="shared" si="55"/>
        <v>#REF!</v>
      </c>
      <c r="T214" s="105"/>
      <c r="U214" s="105" t="e">
        <f t="shared" si="56"/>
        <v>#REF!</v>
      </c>
      <c r="V214" s="105" t="e">
        <f t="shared" si="57"/>
        <v>#REF!</v>
      </c>
      <c r="W214" s="105" t="e">
        <f t="shared" si="58"/>
        <v>#REF!</v>
      </c>
      <c r="X214" s="106" t="e">
        <f t="shared" si="59"/>
        <v>#REF!</v>
      </c>
      <c r="Y214" s="106" t="e">
        <f t="shared" si="60"/>
        <v>#REF!</v>
      </c>
      <c r="Z214" s="105" t="e">
        <f t="shared" si="61"/>
        <v>#REF!</v>
      </c>
      <c r="AA214" s="105" t="e">
        <f t="shared" si="65"/>
        <v>#REF!</v>
      </c>
      <c r="AB214" s="105"/>
      <c r="AC214" s="107" t="str">
        <f t="shared" si="62"/>
        <v>BERTAHAP</v>
      </c>
      <c r="AD214" s="108">
        <f t="shared" si="63"/>
        <v>0</v>
      </c>
      <c r="AE214" s="109">
        <v>2</v>
      </c>
      <c r="AF214" s="110"/>
      <c r="AG214" s="105" t="e">
        <f>IF(AF214&gt;#REF!,"LB","KR")</f>
        <v>#REF!</v>
      </c>
      <c r="AH214" s="110">
        <v>2387973000</v>
      </c>
      <c r="AI214" s="110">
        <v>2691628000</v>
      </c>
      <c r="AJ214" s="110">
        <v>2857641000</v>
      </c>
      <c r="AK214" s="111">
        <v>3033894000</v>
      </c>
      <c r="AL214" s="111">
        <v>2857641000</v>
      </c>
      <c r="AM214" s="110">
        <v>3033894000</v>
      </c>
      <c r="AN214" s="110" t="e">
        <f t="shared" si="66"/>
        <v>#REF!</v>
      </c>
    </row>
    <row r="215" spans="1:40">
      <c r="A215" s="3">
        <f t="shared" si="64"/>
        <v>176</v>
      </c>
      <c r="B215" s="96">
        <v>4</v>
      </c>
      <c r="C215" s="97" t="s">
        <v>180</v>
      </c>
      <c r="D215" s="98" t="s">
        <v>44</v>
      </c>
      <c r="E215" s="99"/>
      <c r="F215" s="100" t="s">
        <v>60</v>
      </c>
      <c r="G215" s="101">
        <f t="shared" si="46"/>
        <v>101</v>
      </c>
      <c r="H215" s="101">
        <f t="shared" si="47"/>
        <v>90</v>
      </c>
      <c r="I215" s="102">
        <f t="shared" si="48"/>
        <v>26438045</v>
      </c>
      <c r="J215" s="102" t="e">
        <f>SUMIF($AN$4:$AN$22,D215,#REF!)</f>
        <v>#REF!</v>
      </c>
      <c r="K215" s="103" t="e">
        <f t="shared" si="49"/>
        <v>#REF!</v>
      </c>
      <c r="L215" s="239" t="e">
        <f>SUMIF($AN$4:$AN$22,D215,#REF!)</f>
        <v>#REF!</v>
      </c>
      <c r="M215" s="105" t="e">
        <f t="shared" si="50"/>
        <v>#REF!</v>
      </c>
      <c r="N215" s="105" t="e">
        <f t="shared" si="51"/>
        <v>#REF!</v>
      </c>
      <c r="O215" s="105" t="e">
        <f t="shared" si="52"/>
        <v>#REF!</v>
      </c>
      <c r="P215" s="105" t="e">
        <f t="shared" si="53"/>
        <v>#REF!</v>
      </c>
      <c r="Q215" s="106" t="e">
        <f t="shared" si="54"/>
        <v>#REF!</v>
      </c>
      <c r="R215" s="105" t="e">
        <f t="shared" si="54"/>
        <v>#REF!</v>
      </c>
      <c r="S215" s="105" t="e">
        <f t="shared" si="55"/>
        <v>#REF!</v>
      </c>
      <c r="T215" s="105"/>
      <c r="U215" s="105" t="e">
        <f t="shared" si="56"/>
        <v>#REF!</v>
      </c>
      <c r="V215" s="105" t="e">
        <f t="shared" si="57"/>
        <v>#REF!</v>
      </c>
      <c r="W215" s="105" t="e">
        <f t="shared" si="58"/>
        <v>#REF!</v>
      </c>
      <c r="X215" s="106" t="e">
        <f t="shared" si="59"/>
        <v>#REF!</v>
      </c>
      <c r="Y215" s="106" t="e">
        <f t="shared" si="60"/>
        <v>#REF!</v>
      </c>
      <c r="Z215" s="105" t="e">
        <f t="shared" si="61"/>
        <v>#REF!</v>
      </c>
      <c r="AA215" s="105" t="e">
        <f t="shared" si="65"/>
        <v>#REF!</v>
      </c>
      <c r="AB215" s="105"/>
      <c r="AC215" s="107" t="str">
        <f t="shared" si="62"/>
        <v>BERTAHAP</v>
      </c>
      <c r="AD215" s="108">
        <f t="shared" si="63"/>
        <v>0</v>
      </c>
      <c r="AE215" s="109">
        <v>2</v>
      </c>
      <c r="AF215" s="110"/>
      <c r="AG215" s="105" t="e">
        <f>IF(AF215&gt;#REF!,"LB","KR")</f>
        <v>#REF!</v>
      </c>
      <c r="AH215" s="110">
        <v>2387973000</v>
      </c>
      <c r="AI215" s="110">
        <v>2691628000</v>
      </c>
      <c r="AJ215" s="110">
        <v>2857641000</v>
      </c>
      <c r="AK215" s="111">
        <v>3033894000</v>
      </c>
      <c r="AL215" s="111">
        <v>2857641000</v>
      </c>
      <c r="AM215" s="110">
        <v>3033894000</v>
      </c>
      <c r="AN215" s="110" t="e">
        <f t="shared" si="66"/>
        <v>#REF!</v>
      </c>
    </row>
    <row r="216" spans="1:40">
      <c r="A216" s="3">
        <f t="shared" si="64"/>
        <v>177</v>
      </c>
      <c r="B216" s="96">
        <v>5</v>
      </c>
      <c r="C216" s="97" t="s">
        <v>180</v>
      </c>
      <c r="D216" s="96">
        <v>11</v>
      </c>
      <c r="E216" s="99"/>
      <c r="F216" s="100" t="s">
        <v>62</v>
      </c>
      <c r="G216" s="101">
        <f t="shared" si="46"/>
        <v>101</v>
      </c>
      <c r="H216" s="101">
        <f t="shared" si="47"/>
        <v>90</v>
      </c>
      <c r="I216" s="102">
        <f t="shared" si="48"/>
        <v>26438045</v>
      </c>
      <c r="J216" s="102" t="e">
        <f>SUMIF($AN$4:$AN$22,D216,#REF!)</f>
        <v>#REF!</v>
      </c>
      <c r="K216" s="103" t="e">
        <f t="shared" si="49"/>
        <v>#REF!</v>
      </c>
      <c r="L216" s="239" t="e">
        <f>SUMIF($AN$4:$AN$22,D216,#REF!)</f>
        <v>#REF!</v>
      </c>
      <c r="M216" s="105" t="e">
        <f t="shared" si="50"/>
        <v>#REF!</v>
      </c>
      <c r="N216" s="105" t="e">
        <f t="shared" si="51"/>
        <v>#REF!</v>
      </c>
      <c r="O216" s="105" t="e">
        <f t="shared" si="52"/>
        <v>#REF!</v>
      </c>
      <c r="P216" s="105" t="e">
        <f t="shared" si="53"/>
        <v>#REF!</v>
      </c>
      <c r="Q216" s="106" t="e">
        <f t="shared" si="54"/>
        <v>#REF!</v>
      </c>
      <c r="R216" s="105" t="e">
        <f t="shared" si="54"/>
        <v>#REF!</v>
      </c>
      <c r="S216" s="105" t="e">
        <f t="shared" si="55"/>
        <v>#REF!</v>
      </c>
      <c r="T216" s="105"/>
      <c r="U216" s="105" t="e">
        <f t="shared" si="56"/>
        <v>#REF!</v>
      </c>
      <c r="V216" s="105" t="e">
        <f t="shared" si="57"/>
        <v>#REF!</v>
      </c>
      <c r="W216" s="105" t="e">
        <f t="shared" si="58"/>
        <v>#REF!</v>
      </c>
      <c r="X216" s="106" t="e">
        <f t="shared" si="59"/>
        <v>#REF!</v>
      </c>
      <c r="Y216" s="106" t="e">
        <f t="shared" si="60"/>
        <v>#REF!</v>
      </c>
      <c r="Z216" s="105" t="e">
        <f t="shared" si="61"/>
        <v>#REF!</v>
      </c>
      <c r="AA216" s="105" t="e">
        <f t="shared" si="65"/>
        <v>#REF!</v>
      </c>
      <c r="AB216" s="105"/>
      <c r="AC216" s="107" t="str">
        <f t="shared" si="62"/>
        <v>BERTAHAP</v>
      </c>
      <c r="AD216" s="108">
        <f t="shared" si="63"/>
        <v>0</v>
      </c>
      <c r="AE216" s="109">
        <v>2</v>
      </c>
      <c r="AF216" s="110"/>
      <c r="AG216" s="105" t="e">
        <f>IF(AF216&gt;#REF!,"LB","KR")</f>
        <v>#REF!</v>
      </c>
      <c r="AH216" s="110">
        <v>2387973000</v>
      </c>
      <c r="AI216" s="110">
        <v>2691628000</v>
      </c>
      <c r="AJ216" s="110">
        <v>2857641000</v>
      </c>
      <c r="AK216" s="111">
        <v>3033894000</v>
      </c>
      <c r="AL216" s="111">
        <v>2857641000</v>
      </c>
      <c r="AM216" s="110">
        <v>3033894000</v>
      </c>
      <c r="AN216" s="110" t="e">
        <f t="shared" si="66"/>
        <v>#REF!</v>
      </c>
    </row>
    <row r="217" spans="1:40">
      <c r="A217" s="3">
        <f t="shared" si="64"/>
        <v>178</v>
      </c>
      <c r="B217" s="96">
        <v>6</v>
      </c>
      <c r="C217" s="97" t="s">
        <v>180</v>
      </c>
      <c r="D217" s="96">
        <v>15</v>
      </c>
      <c r="E217" s="99"/>
      <c r="F217" s="100" t="s">
        <v>64</v>
      </c>
      <c r="G217" s="101">
        <f t="shared" si="46"/>
        <v>101</v>
      </c>
      <c r="H217" s="101">
        <f t="shared" si="47"/>
        <v>90</v>
      </c>
      <c r="I217" s="102">
        <f t="shared" si="48"/>
        <v>26438045</v>
      </c>
      <c r="J217" s="102" t="e">
        <f>SUMIF($AN$4:$AN$22,D217,#REF!)</f>
        <v>#REF!</v>
      </c>
      <c r="K217" s="103" t="e">
        <f t="shared" si="49"/>
        <v>#REF!</v>
      </c>
      <c r="L217" s="239" t="e">
        <f>SUMIF($AN$4:$AN$22,D217,#REF!)</f>
        <v>#REF!</v>
      </c>
      <c r="M217" s="105" t="e">
        <f t="shared" si="50"/>
        <v>#REF!</v>
      </c>
      <c r="N217" s="105" t="e">
        <f t="shared" si="51"/>
        <v>#REF!</v>
      </c>
      <c r="O217" s="105" t="e">
        <f t="shared" si="52"/>
        <v>#REF!</v>
      </c>
      <c r="P217" s="105" t="e">
        <f t="shared" si="53"/>
        <v>#REF!</v>
      </c>
      <c r="Q217" s="106" t="e">
        <f t="shared" si="54"/>
        <v>#REF!</v>
      </c>
      <c r="R217" s="105" t="e">
        <f t="shared" si="54"/>
        <v>#REF!</v>
      </c>
      <c r="S217" s="105" t="e">
        <f t="shared" si="55"/>
        <v>#REF!</v>
      </c>
      <c r="T217" s="105"/>
      <c r="U217" s="105" t="e">
        <f t="shared" si="56"/>
        <v>#REF!</v>
      </c>
      <c r="V217" s="105" t="e">
        <f t="shared" si="57"/>
        <v>#REF!</v>
      </c>
      <c r="W217" s="105" t="e">
        <f t="shared" si="58"/>
        <v>#REF!</v>
      </c>
      <c r="X217" s="106" t="e">
        <f t="shared" si="59"/>
        <v>#REF!</v>
      </c>
      <c r="Y217" s="106" t="e">
        <f t="shared" si="60"/>
        <v>#REF!</v>
      </c>
      <c r="Z217" s="105" t="e">
        <f t="shared" si="61"/>
        <v>#REF!</v>
      </c>
      <c r="AA217" s="105" t="e">
        <f t="shared" si="65"/>
        <v>#REF!</v>
      </c>
      <c r="AB217" s="105"/>
      <c r="AC217" s="107" t="str">
        <f t="shared" si="62"/>
        <v>BERTAHAP</v>
      </c>
      <c r="AD217" s="108">
        <f t="shared" si="63"/>
        <v>0</v>
      </c>
      <c r="AE217" s="109">
        <v>2</v>
      </c>
      <c r="AF217" s="110"/>
      <c r="AG217" s="105" t="e">
        <f>IF(AF217&gt;#REF!,"LB","KR")</f>
        <v>#REF!</v>
      </c>
      <c r="AH217" s="110">
        <v>2387973000</v>
      </c>
      <c r="AI217" s="110">
        <v>2691628000</v>
      </c>
      <c r="AJ217" s="110">
        <v>2857641000</v>
      </c>
      <c r="AK217" s="111">
        <v>3033894000</v>
      </c>
      <c r="AL217" s="111">
        <v>2857641000</v>
      </c>
      <c r="AM217" s="110">
        <v>3033894000</v>
      </c>
      <c r="AN217" s="110" t="e">
        <f t="shared" si="66"/>
        <v>#REF!</v>
      </c>
    </row>
    <row r="218" spans="1:40">
      <c r="A218" s="3">
        <f t="shared" si="64"/>
        <v>179</v>
      </c>
      <c r="B218" s="96">
        <v>7</v>
      </c>
      <c r="C218" s="97" t="s">
        <v>180</v>
      </c>
      <c r="D218" s="96">
        <v>17</v>
      </c>
      <c r="E218" s="99"/>
      <c r="F218" s="100" t="s">
        <v>67</v>
      </c>
      <c r="G218" s="101">
        <f t="shared" si="46"/>
        <v>85</v>
      </c>
      <c r="H218" s="101">
        <f t="shared" si="47"/>
        <v>74</v>
      </c>
      <c r="I218" s="102">
        <f t="shared" si="48"/>
        <v>26438045</v>
      </c>
      <c r="J218" s="102" t="e">
        <f>SUMIF($AN$4:$AN$22,D218,#REF!)</f>
        <v>#REF!</v>
      </c>
      <c r="K218" s="103" t="e">
        <f t="shared" si="49"/>
        <v>#REF!</v>
      </c>
      <c r="L218" s="239" t="e">
        <f>SUMIF($AN$4:$AN$22,D218,#REF!)</f>
        <v>#REF!</v>
      </c>
      <c r="M218" s="105" t="e">
        <f t="shared" si="50"/>
        <v>#REF!</v>
      </c>
      <c r="N218" s="105" t="e">
        <f t="shared" si="51"/>
        <v>#REF!</v>
      </c>
      <c r="O218" s="105" t="e">
        <f t="shared" si="52"/>
        <v>#REF!</v>
      </c>
      <c r="P218" s="105" t="e">
        <f t="shared" si="53"/>
        <v>#REF!</v>
      </c>
      <c r="Q218" s="106" t="e">
        <f t="shared" si="54"/>
        <v>#REF!</v>
      </c>
      <c r="R218" s="105" t="e">
        <f t="shared" si="54"/>
        <v>#REF!</v>
      </c>
      <c r="S218" s="105" t="e">
        <f t="shared" si="55"/>
        <v>#REF!</v>
      </c>
      <c r="T218" s="105"/>
      <c r="U218" s="105" t="e">
        <f t="shared" si="56"/>
        <v>#REF!</v>
      </c>
      <c r="V218" s="105" t="e">
        <f t="shared" si="57"/>
        <v>#REF!</v>
      </c>
      <c r="W218" s="105" t="e">
        <f t="shared" si="58"/>
        <v>#REF!</v>
      </c>
      <c r="X218" s="106" t="e">
        <f t="shared" si="59"/>
        <v>#REF!</v>
      </c>
      <c r="Y218" s="106" t="e">
        <f t="shared" si="60"/>
        <v>#REF!</v>
      </c>
      <c r="Z218" s="105" t="e">
        <f t="shared" si="61"/>
        <v>#REF!</v>
      </c>
      <c r="AA218" s="105" t="e">
        <f t="shared" si="65"/>
        <v>#REF!</v>
      </c>
      <c r="AB218" s="105"/>
      <c r="AC218" s="107" t="str">
        <f t="shared" si="62"/>
        <v>BERTAHAP</v>
      </c>
      <c r="AD218" s="108">
        <f t="shared" si="63"/>
        <v>0</v>
      </c>
      <c r="AE218" s="109">
        <v>2</v>
      </c>
      <c r="AF218" s="110"/>
      <c r="AG218" s="105" t="e">
        <f>IF(AF218&gt;#REF!,"LB","KR")</f>
        <v>#REF!</v>
      </c>
      <c r="AH218" s="110">
        <v>1963445000</v>
      </c>
      <c r="AI218" s="110">
        <v>2213116000</v>
      </c>
      <c r="AJ218" s="110">
        <v>2349616000</v>
      </c>
      <c r="AK218" s="111">
        <v>2494535000</v>
      </c>
      <c r="AL218" s="111">
        <v>2349616000</v>
      </c>
      <c r="AM218" s="110">
        <v>2494535000</v>
      </c>
      <c r="AN218" s="110" t="e">
        <f t="shared" si="66"/>
        <v>#REF!</v>
      </c>
    </row>
    <row r="219" spans="1:40">
      <c r="A219" s="3">
        <f t="shared" si="64"/>
        <v>180</v>
      </c>
      <c r="B219" s="96">
        <v>8</v>
      </c>
      <c r="C219" s="97" t="s">
        <v>180</v>
      </c>
      <c r="D219" s="96">
        <v>19</v>
      </c>
      <c r="E219" s="99"/>
      <c r="F219" s="100" t="s">
        <v>78</v>
      </c>
      <c r="G219" s="101">
        <f t="shared" si="46"/>
        <v>138</v>
      </c>
      <c r="H219" s="101">
        <f t="shared" si="47"/>
        <v>120</v>
      </c>
      <c r="I219" s="102">
        <f t="shared" si="48"/>
        <v>26438045</v>
      </c>
      <c r="J219" s="102" t="e">
        <f>SUMIF($AN$4:$AN$22,D219,#REF!)</f>
        <v>#REF!</v>
      </c>
      <c r="K219" s="103" t="e">
        <f t="shared" si="49"/>
        <v>#REF!</v>
      </c>
      <c r="L219" s="239" t="e">
        <f>SUMIF($AN$4:$AN$22,D219,#REF!)</f>
        <v>#REF!</v>
      </c>
      <c r="M219" s="105" t="e">
        <f t="shared" si="50"/>
        <v>#REF!</v>
      </c>
      <c r="N219" s="105" t="e">
        <f t="shared" si="51"/>
        <v>#REF!</v>
      </c>
      <c r="O219" s="105" t="e">
        <f t="shared" si="52"/>
        <v>#REF!</v>
      </c>
      <c r="P219" s="105" t="e">
        <f t="shared" si="53"/>
        <v>#REF!</v>
      </c>
      <c r="Q219" s="106" t="e">
        <f t="shared" si="54"/>
        <v>#REF!</v>
      </c>
      <c r="R219" s="105" t="e">
        <f t="shared" si="54"/>
        <v>#REF!</v>
      </c>
      <c r="S219" s="105" t="e">
        <f t="shared" si="55"/>
        <v>#REF!</v>
      </c>
      <c r="T219" s="105"/>
      <c r="U219" s="105" t="e">
        <f t="shared" si="56"/>
        <v>#REF!</v>
      </c>
      <c r="V219" s="105" t="e">
        <f t="shared" si="57"/>
        <v>#REF!</v>
      </c>
      <c r="W219" s="105" t="e">
        <f t="shared" si="58"/>
        <v>#REF!</v>
      </c>
      <c r="X219" s="106" t="e">
        <f t="shared" si="59"/>
        <v>#REF!</v>
      </c>
      <c r="Y219" s="106" t="e">
        <f t="shared" si="60"/>
        <v>#REF!</v>
      </c>
      <c r="Z219" s="105" t="e">
        <f t="shared" si="61"/>
        <v>#REF!</v>
      </c>
      <c r="AA219" s="105" t="e">
        <f t="shared" si="65"/>
        <v>#REF!</v>
      </c>
      <c r="AB219" s="105"/>
      <c r="AC219" s="107" t="str">
        <f t="shared" si="62"/>
        <v>BERTAHAP</v>
      </c>
      <c r="AD219" s="108">
        <f t="shared" si="63"/>
        <v>0</v>
      </c>
      <c r="AE219" s="109">
        <v>2</v>
      </c>
      <c r="AF219" s="110"/>
      <c r="AG219" s="105" t="e">
        <f>IF(AF219&gt;#REF!,"LB","KR")</f>
        <v>#REF!</v>
      </c>
      <c r="AH219" s="110">
        <v>3183964000</v>
      </c>
      <c r="AI219" s="110">
        <v>3588837000</v>
      </c>
      <c r="AJ219" s="110">
        <v>3810188000</v>
      </c>
      <c r="AK219" s="111">
        <v>4045192000</v>
      </c>
      <c r="AL219" s="111">
        <v>3810188000</v>
      </c>
      <c r="AM219" s="110">
        <v>4045192000</v>
      </c>
      <c r="AN219" s="110" t="e">
        <f t="shared" si="66"/>
        <v>#REF!</v>
      </c>
    </row>
    <row r="220" spans="1:40">
      <c r="A220" s="3">
        <f t="shared" si="64"/>
        <v>181</v>
      </c>
      <c r="B220" s="96">
        <v>9</v>
      </c>
      <c r="C220" s="97" t="s">
        <v>180</v>
      </c>
      <c r="D220" s="96">
        <v>21</v>
      </c>
      <c r="E220" s="99"/>
      <c r="F220" s="100" t="s">
        <v>84</v>
      </c>
      <c r="G220" s="101">
        <f t="shared" si="46"/>
        <v>132</v>
      </c>
      <c r="H220" s="101">
        <f t="shared" si="47"/>
        <v>112</v>
      </c>
      <c r="I220" s="102">
        <f t="shared" si="48"/>
        <v>26438045</v>
      </c>
      <c r="J220" s="102" t="e">
        <f>SUMIF($AN$4:$AN$22,D220,#REF!)</f>
        <v>#REF!</v>
      </c>
      <c r="K220" s="103" t="e">
        <f t="shared" si="49"/>
        <v>#REF!</v>
      </c>
      <c r="L220" s="239" t="e">
        <f>SUMIF($AN$4:$AN$22,D220,#REF!)</f>
        <v>#REF!</v>
      </c>
      <c r="M220" s="105" t="e">
        <f t="shared" si="50"/>
        <v>#REF!</v>
      </c>
      <c r="N220" s="105" t="e">
        <f t="shared" si="51"/>
        <v>#REF!</v>
      </c>
      <c r="O220" s="105" t="e">
        <f t="shared" si="52"/>
        <v>#REF!</v>
      </c>
      <c r="P220" s="105" t="e">
        <f t="shared" si="53"/>
        <v>#REF!</v>
      </c>
      <c r="Q220" s="106" t="e">
        <f t="shared" si="54"/>
        <v>#REF!</v>
      </c>
      <c r="R220" s="105" t="e">
        <f t="shared" si="54"/>
        <v>#REF!</v>
      </c>
      <c r="S220" s="105" t="e">
        <f t="shared" si="55"/>
        <v>#REF!</v>
      </c>
      <c r="T220" s="105"/>
      <c r="U220" s="105" t="e">
        <f t="shared" si="56"/>
        <v>#REF!</v>
      </c>
      <c r="V220" s="105" t="e">
        <f t="shared" si="57"/>
        <v>#REF!</v>
      </c>
      <c r="W220" s="105" t="e">
        <f t="shared" si="58"/>
        <v>#REF!</v>
      </c>
      <c r="X220" s="106" t="e">
        <f t="shared" si="59"/>
        <v>#REF!</v>
      </c>
      <c r="Y220" s="106" t="e">
        <f t="shared" si="60"/>
        <v>#REF!</v>
      </c>
      <c r="Z220" s="105" t="e">
        <f t="shared" si="61"/>
        <v>#REF!</v>
      </c>
      <c r="AA220" s="105" t="e">
        <f t="shared" si="65"/>
        <v>#REF!</v>
      </c>
      <c r="AB220" s="105"/>
      <c r="AC220" s="107" t="str">
        <f t="shared" si="62"/>
        <v>BERTAHAP</v>
      </c>
      <c r="AD220" s="108">
        <f t="shared" si="63"/>
        <v>0</v>
      </c>
      <c r="AE220" s="109">
        <v>2</v>
      </c>
      <c r="AF220" s="110"/>
      <c r="AG220" s="105" t="e">
        <f>IF(AF220&gt;#REF!,"LB","KR")</f>
        <v>#REF!</v>
      </c>
      <c r="AH220" s="110">
        <v>3083840000</v>
      </c>
      <c r="AI220" s="110">
        <v>3475980000</v>
      </c>
      <c r="AJ220" s="110">
        <v>3690371000</v>
      </c>
      <c r="AK220" s="111">
        <v>3917985000</v>
      </c>
      <c r="AL220" s="111">
        <v>3690371000</v>
      </c>
      <c r="AM220" s="110">
        <v>3917985000</v>
      </c>
      <c r="AN220" s="110" t="e">
        <f t="shared" si="66"/>
        <v>#REF!</v>
      </c>
    </row>
    <row r="221" spans="1:40">
      <c r="A221" s="3">
        <f t="shared" si="64"/>
        <v>182</v>
      </c>
      <c r="B221" s="96">
        <v>1</v>
      </c>
      <c r="C221" s="97" t="s">
        <v>181</v>
      </c>
      <c r="D221" s="98" t="s">
        <v>29</v>
      </c>
      <c r="E221" s="99"/>
      <c r="F221" s="100" t="s">
        <v>74</v>
      </c>
      <c r="G221" s="101">
        <f t="shared" si="46"/>
        <v>85</v>
      </c>
      <c r="H221" s="101">
        <f t="shared" si="47"/>
        <v>74</v>
      </c>
      <c r="I221" s="102">
        <f t="shared" si="48"/>
        <v>26438045</v>
      </c>
      <c r="J221" s="102" t="e">
        <f>SUMIF($AN$4:$AN$22,D221,#REF!)</f>
        <v>#REF!</v>
      </c>
      <c r="K221" s="103" t="e">
        <f t="shared" si="49"/>
        <v>#REF!</v>
      </c>
      <c r="L221" s="104" t="e">
        <f>SUMIF($AN$4:$AN$22,D221,#REF!)</f>
        <v>#REF!</v>
      </c>
      <c r="M221" s="105" t="e">
        <f t="shared" si="50"/>
        <v>#REF!</v>
      </c>
      <c r="N221" s="105" t="e">
        <f t="shared" si="51"/>
        <v>#REF!</v>
      </c>
      <c r="O221" s="105" t="e">
        <f t="shared" si="52"/>
        <v>#REF!</v>
      </c>
      <c r="P221" s="105" t="e">
        <f t="shared" si="53"/>
        <v>#REF!</v>
      </c>
      <c r="Q221" s="106" t="e">
        <f t="shared" si="54"/>
        <v>#REF!</v>
      </c>
      <c r="R221" s="105" t="e">
        <f t="shared" si="54"/>
        <v>#REF!</v>
      </c>
      <c r="S221" s="105" t="e">
        <f t="shared" si="55"/>
        <v>#REF!</v>
      </c>
      <c r="T221" s="105"/>
      <c r="U221" s="105" t="e">
        <f t="shared" si="56"/>
        <v>#REF!</v>
      </c>
      <c r="V221" s="105" t="e">
        <f t="shared" si="57"/>
        <v>#REF!</v>
      </c>
      <c r="W221" s="105" t="e">
        <f t="shared" si="58"/>
        <v>#REF!</v>
      </c>
      <c r="X221" s="106" t="e">
        <f t="shared" si="59"/>
        <v>#REF!</v>
      </c>
      <c r="Y221" s="106" t="e">
        <f t="shared" si="60"/>
        <v>#REF!</v>
      </c>
      <c r="Z221" s="105" t="e">
        <f t="shared" si="61"/>
        <v>#REF!</v>
      </c>
      <c r="AA221" s="105" t="e">
        <f t="shared" si="65"/>
        <v>#REF!</v>
      </c>
      <c r="AB221" s="105"/>
      <c r="AC221" s="107" t="str">
        <f t="shared" si="62"/>
        <v>BERTAHAP</v>
      </c>
      <c r="AD221" s="108">
        <f t="shared" si="63"/>
        <v>0</v>
      </c>
      <c r="AE221" s="109">
        <v>2</v>
      </c>
      <c r="AF221" s="110"/>
      <c r="AG221" s="105" t="e">
        <f>IF(AF221&gt;#REF!,"LB","KR")</f>
        <v>#REF!</v>
      </c>
      <c r="AH221" s="110">
        <v>1944382000</v>
      </c>
      <c r="AI221" s="110">
        <v>2191629000</v>
      </c>
      <c r="AJ221" s="110">
        <v>2326804000</v>
      </c>
      <c r="AK221" s="111">
        <v>2470317000</v>
      </c>
      <c r="AL221" s="111">
        <v>2326804000</v>
      </c>
      <c r="AM221" s="110">
        <v>2470317000</v>
      </c>
      <c r="AN221" s="110" t="e">
        <f t="shared" si="66"/>
        <v>#REF!</v>
      </c>
    </row>
    <row r="222" spans="1:40">
      <c r="A222" s="3">
        <f t="shared" si="64"/>
        <v>183</v>
      </c>
      <c r="B222" s="96">
        <v>2</v>
      </c>
      <c r="C222" s="97" t="s">
        <v>181</v>
      </c>
      <c r="D222" s="98" t="s">
        <v>32</v>
      </c>
      <c r="E222" s="99"/>
      <c r="F222" s="100" t="s">
        <v>56</v>
      </c>
      <c r="G222" s="101">
        <f t="shared" si="46"/>
        <v>85</v>
      </c>
      <c r="H222" s="101">
        <f t="shared" si="47"/>
        <v>74</v>
      </c>
      <c r="I222" s="102">
        <f t="shared" si="48"/>
        <v>26438045</v>
      </c>
      <c r="J222" s="102" t="e">
        <f>SUMIF($AN$4:$AN$22,D222,#REF!)</f>
        <v>#REF!</v>
      </c>
      <c r="K222" s="103" t="e">
        <f t="shared" si="49"/>
        <v>#REF!</v>
      </c>
      <c r="L222" s="104" t="e">
        <f>SUMIF($AN$4:$AN$22,D222,#REF!)</f>
        <v>#REF!</v>
      </c>
      <c r="M222" s="105" t="e">
        <f t="shared" si="50"/>
        <v>#REF!</v>
      </c>
      <c r="N222" s="105" t="e">
        <f t="shared" si="51"/>
        <v>#REF!</v>
      </c>
      <c r="O222" s="105" t="e">
        <f t="shared" si="52"/>
        <v>#REF!</v>
      </c>
      <c r="P222" s="105" t="e">
        <f t="shared" si="53"/>
        <v>#REF!</v>
      </c>
      <c r="Q222" s="106" t="e">
        <f t="shared" si="54"/>
        <v>#REF!</v>
      </c>
      <c r="R222" s="105" t="e">
        <f t="shared" si="54"/>
        <v>#REF!</v>
      </c>
      <c r="S222" s="105" t="e">
        <f t="shared" si="55"/>
        <v>#REF!</v>
      </c>
      <c r="T222" s="105"/>
      <c r="U222" s="105" t="e">
        <f t="shared" si="56"/>
        <v>#REF!</v>
      </c>
      <c r="V222" s="105" t="e">
        <f t="shared" si="57"/>
        <v>#REF!</v>
      </c>
      <c r="W222" s="105" t="e">
        <f t="shared" si="58"/>
        <v>#REF!</v>
      </c>
      <c r="X222" s="106" t="e">
        <f t="shared" si="59"/>
        <v>#REF!</v>
      </c>
      <c r="Y222" s="106" t="e">
        <f t="shared" si="60"/>
        <v>#REF!</v>
      </c>
      <c r="Z222" s="105" t="e">
        <f t="shared" si="61"/>
        <v>#REF!</v>
      </c>
      <c r="AA222" s="105" t="e">
        <f t="shared" si="65"/>
        <v>#REF!</v>
      </c>
      <c r="AB222" s="105"/>
      <c r="AC222" s="107" t="str">
        <f t="shared" si="62"/>
        <v>BERTAHAP</v>
      </c>
      <c r="AD222" s="108">
        <f t="shared" si="63"/>
        <v>0</v>
      </c>
      <c r="AE222" s="109">
        <v>2</v>
      </c>
      <c r="AF222" s="110"/>
      <c r="AG222" s="105" t="e">
        <f>IF(AF222&gt;#REF!,"LB","KR")</f>
        <v>#REF!</v>
      </c>
      <c r="AH222" s="110">
        <v>1944382000</v>
      </c>
      <c r="AI222" s="110">
        <v>2191629000</v>
      </c>
      <c r="AJ222" s="110">
        <v>2326804000</v>
      </c>
      <c r="AK222" s="111">
        <v>2470317000</v>
      </c>
      <c r="AL222" s="111">
        <v>2326804000</v>
      </c>
      <c r="AM222" s="110">
        <v>2470317000</v>
      </c>
      <c r="AN222" s="110" t="e">
        <f t="shared" si="66"/>
        <v>#REF!</v>
      </c>
    </row>
    <row r="223" spans="1:40">
      <c r="A223" s="3">
        <f t="shared" si="64"/>
        <v>184</v>
      </c>
      <c r="B223" s="96">
        <v>3</v>
      </c>
      <c r="C223" s="97" t="s">
        <v>181</v>
      </c>
      <c r="D223" s="98" t="s">
        <v>38</v>
      </c>
      <c r="E223" s="99"/>
      <c r="F223" s="100" t="s">
        <v>58</v>
      </c>
      <c r="G223" s="101">
        <f t="shared" si="46"/>
        <v>101</v>
      </c>
      <c r="H223" s="101">
        <f t="shared" si="47"/>
        <v>90</v>
      </c>
      <c r="I223" s="102">
        <f t="shared" si="48"/>
        <v>26438045</v>
      </c>
      <c r="J223" s="102" t="e">
        <f>SUMIF($AN$4:$AN$22,D223,#REF!)</f>
        <v>#REF!</v>
      </c>
      <c r="K223" s="103" t="e">
        <f t="shared" si="49"/>
        <v>#REF!</v>
      </c>
      <c r="L223" s="104" t="e">
        <f>SUMIF($AN$4:$AN$22,D223,#REF!)</f>
        <v>#REF!</v>
      </c>
      <c r="M223" s="105" t="e">
        <f t="shared" si="50"/>
        <v>#REF!</v>
      </c>
      <c r="N223" s="105" t="e">
        <f t="shared" si="51"/>
        <v>#REF!</v>
      </c>
      <c r="O223" s="105" t="e">
        <f t="shared" si="52"/>
        <v>#REF!</v>
      </c>
      <c r="P223" s="105" t="e">
        <f t="shared" si="53"/>
        <v>#REF!</v>
      </c>
      <c r="Q223" s="106" t="e">
        <f t="shared" si="54"/>
        <v>#REF!</v>
      </c>
      <c r="R223" s="105" t="e">
        <f t="shared" si="54"/>
        <v>#REF!</v>
      </c>
      <c r="S223" s="105" t="e">
        <f t="shared" si="55"/>
        <v>#REF!</v>
      </c>
      <c r="T223" s="105"/>
      <c r="U223" s="105" t="e">
        <f t="shared" si="56"/>
        <v>#REF!</v>
      </c>
      <c r="V223" s="105" t="e">
        <f t="shared" si="57"/>
        <v>#REF!</v>
      </c>
      <c r="W223" s="105" t="e">
        <f t="shared" si="58"/>
        <v>#REF!</v>
      </c>
      <c r="X223" s="106" t="e">
        <f t="shared" si="59"/>
        <v>#REF!</v>
      </c>
      <c r="Y223" s="106" t="e">
        <f t="shared" si="60"/>
        <v>#REF!</v>
      </c>
      <c r="Z223" s="105" t="e">
        <f t="shared" si="61"/>
        <v>#REF!</v>
      </c>
      <c r="AA223" s="105" t="e">
        <f t="shared" si="65"/>
        <v>#REF!</v>
      </c>
      <c r="AB223" s="105"/>
      <c r="AC223" s="107" t="str">
        <f t="shared" si="62"/>
        <v>BERTAHAP</v>
      </c>
      <c r="AD223" s="108">
        <f t="shared" si="63"/>
        <v>0</v>
      </c>
      <c r="AE223" s="109">
        <v>2</v>
      </c>
      <c r="AF223" s="110"/>
      <c r="AG223" s="105" t="e">
        <f>IF(AF223&gt;#REF!,"LB","KR")</f>
        <v>#REF!</v>
      </c>
      <c r="AH223" s="110">
        <v>2364789000</v>
      </c>
      <c r="AI223" s="110">
        <v>2665495000</v>
      </c>
      <c r="AJ223" s="110">
        <v>2829897000</v>
      </c>
      <c r="AK223" s="111">
        <v>3004439000</v>
      </c>
      <c r="AL223" s="111">
        <v>2829897000</v>
      </c>
      <c r="AM223" s="110">
        <v>3004439000</v>
      </c>
      <c r="AN223" s="110" t="e">
        <f t="shared" si="66"/>
        <v>#REF!</v>
      </c>
    </row>
    <row r="224" spans="1:40">
      <c r="A224" s="3">
        <f t="shared" si="64"/>
        <v>185</v>
      </c>
      <c r="B224" s="96">
        <v>4</v>
      </c>
      <c r="C224" s="97" t="s">
        <v>181</v>
      </c>
      <c r="D224" s="98" t="s">
        <v>44</v>
      </c>
      <c r="E224" s="99"/>
      <c r="F224" s="100" t="s">
        <v>60</v>
      </c>
      <c r="G224" s="101">
        <f t="shared" si="46"/>
        <v>101</v>
      </c>
      <c r="H224" s="101">
        <f t="shared" si="47"/>
        <v>90</v>
      </c>
      <c r="I224" s="102">
        <f t="shared" si="48"/>
        <v>26438045</v>
      </c>
      <c r="J224" s="102" t="e">
        <f>SUMIF($AN$4:$AN$22,D224,#REF!)</f>
        <v>#REF!</v>
      </c>
      <c r="K224" s="103" t="e">
        <f t="shared" si="49"/>
        <v>#REF!</v>
      </c>
      <c r="L224" s="104" t="e">
        <f>SUMIF($AN$4:$AN$22,D224,#REF!)</f>
        <v>#REF!</v>
      </c>
      <c r="M224" s="105" t="e">
        <f t="shared" si="50"/>
        <v>#REF!</v>
      </c>
      <c r="N224" s="105" t="e">
        <f t="shared" si="51"/>
        <v>#REF!</v>
      </c>
      <c r="O224" s="105" t="e">
        <f t="shared" si="52"/>
        <v>#REF!</v>
      </c>
      <c r="P224" s="105" t="e">
        <f t="shared" si="53"/>
        <v>#REF!</v>
      </c>
      <c r="Q224" s="106" t="e">
        <f t="shared" si="54"/>
        <v>#REF!</v>
      </c>
      <c r="R224" s="105" t="e">
        <f t="shared" si="54"/>
        <v>#REF!</v>
      </c>
      <c r="S224" s="105" t="e">
        <f t="shared" si="55"/>
        <v>#REF!</v>
      </c>
      <c r="T224" s="105"/>
      <c r="U224" s="105" t="e">
        <f t="shared" si="56"/>
        <v>#REF!</v>
      </c>
      <c r="V224" s="105" t="e">
        <f t="shared" si="57"/>
        <v>#REF!</v>
      </c>
      <c r="W224" s="105" t="e">
        <f t="shared" si="58"/>
        <v>#REF!</v>
      </c>
      <c r="X224" s="106" t="e">
        <f t="shared" si="59"/>
        <v>#REF!</v>
      </c>
      <c r="Y224" s="106" t="e">
        <f t="shared" si="60"/>
        <v>#REF!</v>
      </c>
      <c r="Z224" s="105" t="e">
        <f t="shared" si="61"/>
        <v>#REF!</v>
      </c>
      <c r="AA224" s="105" t="e">
        <f t="shared" si="65"/>
        <v>#REF!</v>
      </c>
      <c r="AB224" s="105"/>
      <c r="AC224" s="107" t="str">
        <f t="shared" si="62"/>
        <v>BERTAHAP</v>
      </c>
      <c r="AD224" s="108">
        <f t="shared" si="63"/>
        <v>0</v>
      </c>
      <c r="AE224" s="109">
        <v>2</v>
      </c>
      <c r="AF224" s="110"/>
      <c r="AG224" s="105" t="e">
        <f>IF(AF224&gt;#REF!,"LB","KR")</f>
        <v>#REF!</v>
      </c>
      <c r="AH224" s="110">
        <v>2364789000</v>
      </c>
      <c r="AI224" s="110">
        <v>2665495000</v>
      </c>
      <c r="AJ224" s="110">
        <v>2829897000</v>
      </c>
      <c r="AK224" s="111">
        <v>3004439000</v>
      </c>
      <c r="AL224" s="111">
        <v>2829897000</v>
      </c>
      <c r="AM224" s="110">
        <v>3004439000</v>
      </c>
      <c r="AN224" s="110" t="e">
        <f t="shared" si="66"/>
        <v>#REF!</v>
      </c>
    </row>
    <row r="225" spans="1:40">
      <c r="A225" s="3">
        <f t="shared" si="64"/>
        <v>186</v>
      </c>
      <c r="B225" s="96">
        <v>5</v>
      </c>
      <c r="C225" s="97" t="s">
        <v>181</v>
      </c>
      <c r="D225" s="96">
        <v>11</v>
      </c>
      <c r="E225" s="99"/>
      <c r="F225" s="100" t="s">
        <v>62</v>
      </c>
      <c r="G225" s="101">
        <f t="shared" si="46"/>
        <v>101</v>
      </c>
      <c r="H225" s="101">
        <f t="shared" si="47"/>
        <v>90</v>
      </c>
      <c r="I225" s="102">
        <f t="shared" si="48"/>
        <v>26438045</v>
      </c>
      <c r="J225" s="102" t="e">
        <f>SUMIF($AN$4:$AN$22,D225,#REF!)</f>
        <v>#REF!</v>
      </c>
      <c r="K225" s="103" t="e">
        <f t="shared" si="49"/>
        <v>#REF!</v>
      </c>
      <c r="L225" s="104" t="e">
        <f>SUMIF($AN$4:$AN$22,D225,#REF!)</f>
        <v>#REF!</v>
      </c>
      <c r="M225" s="105" t="e">
        <f t="shared" si="50"/>
        <v>#REF!</v>
      </c>
      <c r="N225" s="105" t="e">
        <f t="shared" si="51"/>
        <v>#REF!</v>
      </c>
      <c r="O225" s="105" t="e">
        <f t="shared" si="52"/>
        <v>#REF!</v>
      </c>
      <c r="P225" s="105" t="e">
        <f t="shared" si="53"/>
        <v>#REF!</v>
      </c>
      <c r="Q225" s="106" t="e">
        <f t="shared" si="54"/>
        <v>#REF!</v>
      </c>
      <c r="R225" s="105" t="e">
        <f t="shared" si="54"/>
        <v>#REF!</v>
      </c>
      <c r="S225" s="105" t="e">
        <f t="shared" si="55"/>
        <v>#REF!</v>
      </c>
      <c r="T225" s="105"/>
      <c r="U225" s="105" t="e">
        <f t="shared" si="56"/>
        <v>#REF!</v>
      </c>
      <c r="V225" s="105" t="e">
        <f t="shared" si="57"/>
        <v>#REF!</v>
      </c>
      <c r="W225" s="105" t="e">
        <f t="shared" si="58"/>
        <v>#REF!</v>
      </c>
      <c r="X225" s="106" t="e">
        <f t="shared" si="59"/>
        <v>#REF!</v>
      </c>
      <c r="Y225" s="106" t="e">
        <f t="shared" si="60"/>
        <v>#REF!</v>
      </c>
      <c r="Z225" s="105" t="e">
        <f t="shared" si="61"/>
        <v>#REF!</v>
      </c>
      <c r="AA225" s="105" t="e">
        <f t="shared" si="65"/>
        <v>#REF!</v>
      </c>
      <c r="AB225" s="105"/>
      <c r="AC225" s="107" t="str">
        <f t="shared" si="62"/>
        <v>BERTAHAP</v>
      </c>
      <c r="AD225" s="108">
        <f t="shared" si="63"/>
        <v>0</v>
      </c>
      <c r="AE225" s="109">
        <v>2</v>
      </c>
      <c r="AF225" s="110"/>
      <c r="AG225" s="105" t="e">
        <f>IF(AF225&gt;#REF!,"LB","KR")</f>
        <v>#REF!</v>
      </c>
      <c r="AH225" s="110">
        <v>2364789000</v>
      </c>
      <c r="AI225" s="110">
        <v>2665495000</v>
      </c>
      <c r="AJ225" s="110">
        <v>2829897000</v>
      </c>
      <c r="AK225" s="111">
        <v>3004439000</v>
      </c>
      <c r="AL225" s="111">
        <v>2829897000</v>
      </c>
      <c r="AM225" s="110">
        <v>3004439000</v>
      </c>
      <c r="AN225" s="110" t="e">
        <f t="shared" si="66"/>
        <v>#REF!</v>
      </c>
    </row>
    <row r="226" spans="1:40">
      <c r="A226" s="3">
        <f t="shared" si="64"/>
        <v>187</v>
      </c>
      <c r="B226" s="96">
        <v>6</v>
      </c>
      <c r="C226" s="97" t="s">
        <v>181</v>
      </c>
      <c r="D226" s="96">
        <v>15</v>
      </c>
      <c r="E226" s="99"/>
      <c r="F226" s="100" t="s">
        <v>64</v>
      </c>
      <c r="G226" s="101">
        <f t="shared" si="46"/>
        <v>101</v>
      </c>
      <c r="H226" s="101">
        <f t="shared" si="47"/>
        <v>90</v>
      </c>
      <c r="I226" s="102">
        <f t="shared" si="48"/>
        <v>26438045</v>
      </c>
      <c r="J226" s="102" t="e">
        <f>SUMIF($AN$4:$AN$22,D226,#REF!)</f>
        <v>#REF!</v>
      </c>
      <c r="K226" s="103" t="e">
        <f t="shared" si="49"/>
        <v>#REF!</v>
      </c>
      <c r="L226" s="104" t="e">
        <f>SUMIF($AN$4:$AN$22,D226,#REF!)</f>
        <v>#REF!</v>
      </c>
      <c r="M226" s="105" t="e">
        <f t="shared" si="50"/>
        <v>#REF!</v>
      </c>
      <c r="N226" s="105" t="e">
        <f t="shared" si="51"/>
        <v>#REF!</v>
      </c>
      <c r="O226" s="105" t="e">
        <f t="shared" si="52"/>
        <v>#REF!</v>
      </c>
      <c r="P226" s="105" t="e">
        <f t="shared" si="53"/>
        <v>#REF!</v>
      </c>
      <c r="Q226" s="106" t="e">
        <f t="shared" si="54"/>
        <v>#REF!</v>
      </c>
      <c r="R226" s="105" t="e">
        <f t="shared" si="54"/>
        <v>#REF!</v>
      </c>
      <c r="S226" s="105" t="e">
        <f t="shared" si="55"/>
        <v>#REF!</v>
      </c>
      <c r="T226" s="105"/>
      <c r="U226" s="105" t="e">
        <f t="shared" si="56"/>
        <v>#REF!</v>
      </c>
      <c r="V226" s="105" t="e">
        <f t="shared" si="57"/>
        <v>#REF!</v>
      </c>
      <c r="W226" s="105" t="e">
        <f t="shared" si="58"/>
        <v>#REF!</v>
      </c>
      <c r="X226" s="106" t="e">
        <f t="shared" si="59"/>
        <v>#REF!</v>
      </c>
      <c r="Y226" s="106" t="e">
        <f t="shared" si="60"/>
        <v>#REF!</v>
      </c>
      <c r="Z226" s="105" t="e">
        <f t="shared" si="61"/>
        <v>#REF!</v>
      </c>
      <c r="AA226" s="105" t="e">
        <f t="shared" si="65"/>
        <v>#REF!</v>
      </c>
      <c r="AB226" s="105"/>
      <c r="AC226" s="107" t="str">
        <f t="shared" si="62"/>
        <v>BERTAHAP</v>
      </c>
      <c r="AD226" s="108">
        <f t="shared" si="63"/>
        <v>0</v>
      </c>
      <c r="AE226" s="109">
        <v>2</v>
      </c>
      <c r="AF226" s="110"/>
      <c r="AG226" s="105" t="e">
        <f>IF(AF226&gt;#REF!,"LB","KR")</f>
        <v>#REF!</v>
      </c>
      <c r="AH226" s="110">
        <v>2364789000</v>
      </c>
      <c r="AI226" s="110">
        <v>2665495000</v>
      </c>
      <c r="AJ226" s="110">
        <v>2829897000</v>
      </c>
      <c r="AK226" s="111">
        <v>3004439000</v>
      </c>
      <c r="AL226" s="111">
        <v>2829897000</v>
      </c>
      <c r="AM226" s="110">
        <v>3004439000</v>
      </c>
      <c r="AN226" s="110" t="e">
        <f t="shared" si="66"/>
        <v>#REF!</v>
      </c>
    </row>
    <row r="227" spans="1:40">
      <c r="A227" s="3">
        <f t="shared" si="64"/>
        <v>188</v>
      </c>
      <c r="B227" s="96">
        <v>7</v>
      </c>
      <c r="C227" s="97" t="s">
        <v>181</v>
      </c>
      <c r="D227" s="96">
        <v>17</v>
      </c>
      <c r="E227" s="99"/>
      <c r="F227" s="100" t="s">
        <v>67</v>
      </c>
      <c r="G227" s="101">
        <f t="shared" si="46"/>
        <v>85</v>
      </c>
      <c r="H227" s="101">
        <f t="shared" si="47"/>
        <v>74</v>
      </c>
      <c r="I227" s="102">
        <f t="shared" si="48"/>
        <v>26438045</v>
      </c>
      <c r="J227" s="102" t="e">
        <f>SUMIF($AN$4:$AN$22,D227,#REF!)</f>
        <v>#REF!</v>
      </c>
      <c r="K227" s="103" t="e">
        <f t="shared" si="49"/>
        <v>#REF!</v>
      </c>
      <c r="L227" s="104" t="e">
        <f>SUMIF($AN$4:$AN$22,D227,#REF!)</f>
        <v>#REF!</v>
      </c>
      <c r="M227" s="105" t="e">
        <f t="shared" si="50"/>
        <v>#REF!</v>
      </c>
      <c r="N227" s="105" t="e">
        <f t="shared" si="51"/>
        <v>#REF!</v>
      </c>
      <c r="O227" s="105" t="e">
        <f t="shared" si="52"/>
        <v>#REF!</v>
      </c>
      <c r="P227" s="105" t="e">
        <f t="shared" si="53"/>
        <v>#REF!</v>
      </c>
      <c r="Q227" s="106" t="e">
        <f t="shared" si="54"/>
        <v>#REF!</v>
      </c>
      <c r="R227" s="105" t="e">
        <f t="shared" si="54"/>
        <v>#REF!</v>
      </c>
      <c r="S227" s="105" t="e">
        <f t="shared" si="55"/>
        <v>#REF!</v>
      </c>
      <c r="T227" s="105"/>
      <c r="U227" s="105" t="e">
        <f t="shared" si="56"/>
        <v>#REF!</v>
      </c>
      <c r="V227" s="105" t="e">
        <f t="shared" si="57"/>
        <v>#REF!</v>
      </c>
      <c r="W227" s="105" t="e">
        <f t="shared" si="58"/>
        <v>#REF!</v>
      </c>
      <c r="X227" s="106" t="e">
        <f t="shared" si="59"/>
        <v>#REF!</v>
      </c>
      <c r="Y227" s="106" t="e">
        <f t="shared" si="60"/>
        <v>#REF!</v>
      </c>
      <c r="Z227" s="105" t="e">
        <f t="shared" si="61"/>
        <v>#REF!</v>
      </c>
      <c r="AA227" s="105" t="e">
        <f t="shared" si="65"/>
        <v>#REF!</v>
      </c>
      <c r="AB227" s="105"/>
      <c r="AC227" s="107" t="str">
        <f t="shared" si="62"/>
        <v>BERTAHAP</v>
      </c>
      <c r="AD227" s="108">
        <f t="shared" si="63"/>
        <v>0</v>
      </c>
      <c r="AE227" s="109">
        <v>2</v>
      </c>
      <c r="AF227" s="110"/>
      <c r="AG227" s="105" t="e">
        <f>IF(AF227&gt;#REF!,"LB","KR")</f>
        <v>#REF!</v>
      </c>
      <c r="AH227" s="110">
        <v>1944382000</v>
      </c>
      <c r="AI227" s="110">
        <v>2191629000</v>
      </c>
      <c r="AJ227" s="110">
        <v>2326804000</v>
      </c>
      <c r="AK227" s="111">
        <v>2470317000</v>
      </c>
      <c r="AL227" s="111">
        <v>2326804000</v>
      </c>
      <c r="AM227" s="110">
        <v>2470317000</v>
      </c>
      <c r="AN227" s="110" t="e">
        <f t="shared" si="66"/>
        <v>#REF!</v>
      </c>
    </row>
    <row r="228" spans="1:40">
      <c r="A228" s="3">
        <f t="shared" si="64"/>
        <v>189</v>
      </c>
      <c r="B228" s="96">
        <v>8</v>
      </c>
      <c r="C228" s="97" t="s">
        <v>181</v>
      </c>
      <c r="D228" s="96">
        <v>19</v>
      </c>
      <c r="E228" s="99"/>
      <c r="F228" s="100" t="s">
        <v>78</v>
      </c>
      <c r="G228" s="101">
        <f t="shared" si="46"/>
        <v>138</v>
      </c>
      <c r="H228" s="101">
        <f t="shared" si="47"/>
        <v>120</v>
      </c>
      <c r="I228" s="102">
        <f t="shared" si="48"/>
        <v>26438045</v>
      </c>
      <c r="J228" s="102" t="e">
        <f>SUMIF($AN$4:$AN$22,D228,#REF!)</f>
        <v>#REF!</v>
      </c>
      <c r="K228" s="103" t="e">
        <f t="shared" si="49"/>
        <v>#REF!</v>
      </c>
      <c r="L228" s="104" t="e">
        <f>SUMIF($AN$4:$AN$22,D228,#REF!)</f>
        <v>#REF!</v>
      </c>
      <c r="M228" s="105" t="e">
        <f t="shared" si="50"/>
        <v>#REF!</v>
      </c>
      <c r="N228" s="105" t="e">
        <f t="shared" si="51"/>
        <v>#REF!</v>
      </c>
      <c r="O228" s="105" t="e">
        <f t="shared" si="52"/>
        <v>#REF!</v>
      </c>
      <c r="P228" s="105" t="e">
        <f t="shared" si="53"/>
        <v>#REF!</v>
      </c>
      <c r="Q228" s="106" t="e">
        <f t="shared" si="54"/>
        <v>#REF!</v>
      </c>
      <c r="R228" s="105" t="e">
        <f t="shared" si="54"/>
        <v>#REF!</v>
      </c>
      <c r="S228" s="105" t="e">
        <f t="shared" si="55"/>
        <v>#REF!</v>
      </c>
      <c r="T228" s="105"/>
      <c r="U228" s="105" t="e">
        <f t="shared" si="56"/>
        <v>#REF!</v>
      </c>
      <c r="V228" s="105" t="e">
        <f t="shared" si="57"/>
        <v>#REF!</v>
      </c>
      <c r="W228" s="105" t="e">
        <f t="shared" si="58"/>
        <v>#REF!</v>
      </c>
      <c r="X228" s="106" t="e">
        <f t="shared" si="59"/>
        <v>#REF!</v>
      </c>
      <c r="Y228" s="106" t="e">
        <f t="shared" si="60"/>
        <v>#REF!</v>
      </c>
      <c r="Z228" s="105" t="e">
        <f t="shared" si="61"/>
        <v>#REF!</v>
      </c>
      <c r="AA228" s="105" t="e">
        <f t="shared" si="65"/>
        <v>#REF!</v>
      </c>
      <c r="AB228" s="105"/>
      <c r="AC228" s="107" t="str">
        <f t="shared" si="62"/>
        <v>BERTAHAP</v>
      </c>
      <c r="AD228" s="108">
        <f t="shared" si="63"/>
        <v>0</v>
      </c>
      <c r="AE228" s="109">
        <v>2</v>
      </c>
      <c r="AF228" s="110"/>
      <c r="AG228" s="105" t="e">
        <f>IF(AF228&gt;#REF!,"LB","KR")</f>
        <v>#REF!</v>
      </c>
      <c r="AH228" s="110">
        <v>3153052000</v>
      </c>
      <c r="AI228" s="110">
        <v>3553993000</v>
      </c>
      <c r="AJ228" s="110">
        <v>3773196000</v>
      </c>
      <c r="AK228" s="111">
        <v>4005918000</v>
      </c>
      <c r="AL228" s="111">
        <v>3773196000</v>
      </c>
      <c r="AM228" s="110">
        <v>4005918000</v>
      </c>
      <c r="AN228" s="110" t="e">
        <f t="shared" si="66"/>
        <v>#REF!</v>
      </c>
    </row>
    <row r="229" spans="1:40">
      <c r="A229" s="3">
        <f t="shared" si="64"/>
        <v>190</v>
      </c>
      <c r="B229" s="96">
        <v>9</v>
      </c>
      <c r="C229" s="97" t="s">
        <v>181</v>
      </c>
      <c r="D229" s="96">
        <v>21</v>
      </c>
      <c r="E229" s="99"/>
      <c r="F229" s="100" t="s">
        <v>84</v>
      </c>
      <c r="G229" s="101">
        <f t="shared" si="46"/>
        <v>132</v>
      </c>
      <c r="H229" s="101">
        <f t="shared" si="47"/>
        <v>112</v>
      </c>
      <c r="I229" s="102">
        <f t="shared" si="48"/>
        <v>26438045</v>
      </c>
      <c r="J229" s="102" t="e">
        <f>SUMIF($AN$4:$AN$22,D229,#REF!)</f>
        <v>#REF!</v>
      </c>
      <c r="K229" s="103" t="e">
        <f t="shared" si="49"/>
        <v>#REF!</v>
      </c>
      <c r="L229" s="104" t="e">
        <f>SUMIF($AN$4:$AN$22,D229,#REF!)</f>
        <v>#REF!</v>
      </c>
      <c r="M229" s="105" t="e">
        <f t="shared" si="50"/>
        <v>#REF!</v>
      </c>
      <c r="N229" s="105" t="e">
        <f t="shared" si="51"/>
        <v>#REF!</v>
      </c>
      <c r="O229" s="105" t="e">
        <f t="shared" si="52"/>
        <v>#REF!</v>
      </c>
      <c r="P229" s="105" t="e">
        <f t="shared" si="53"/>
        <v>#REF!</v>
      </c>
      <c r="Q229" s="106" t="e">
        <f t="shared" si="54"/>
        <v>#REF!</v>
      </c>
      <c r="R229" s="105" t="e">
        <f t="shared" si="54"/>
        <v>#REF!</v>
      </c>
      <c r="S229" s="105" t="e">
        <f t="shared" si="55"/>
        <v>#REF!</v>
      </c>
      <c r="T229" s="105"/>
      <c r="U229" s="105" t="e">
        <f t="shared" si="56"/>
        <v>#REF!</v>
      </c>
      <c r="V229" s="105" t="e">
        <f t="shared" si="57"/>
        <v>#REF!</v>
      </c>
      <c r="W229" s="105" t="e">
        <f t="shared" si="58"/>
        <v>#REF!</v>
      </c>
      <c r="X229" s="106" t="e">
        <f t="shared" si="59"/>
        <v>#REF!</v>
      </c>
      <c r="Y229" s="106" t="e">
        <f t="shared" si="60"/>
        <v>#REF!</v>
      </c>
      <c r="Z229" s="105" t="e">
        <f t="shared" si="61"/>
        <v>#REF!</v>
      </c>
      <c r="AA229" s="105" t="e">
        <f t="shared" si="65"/>
        <v>#REF!</v>
      </c>
      <c r="AB229" s="105"/>
      <c r="AC229" s="107" t="str">
        <f t="shared" si="62"/>
        <v>BERTAHAP</v>
      </c>
      <c r="AD229" s="108">
        <f t="shared" si="63"/>
        <v>0</v>
      </c>
      <c r="AE229" s="109">
        <v>2</v>
      </c>
      <c r="AF229" s="110"/>
      <c r="AG229" s="105" t="e">
        <f>IF(AF229&gt;#REF!,"LB","KR")</f>
        <v>#REF!</v>
      </c>
      <c r="AH229" s="110">
        <v>3053900000</v>
      </c>
      <c r="AI229" s="110">
        <v>3442233000</v>
      </c>
      <c r="AJ229" s="110">
        <v>3654542000</v>
      </c>
      <c r="AK229" s="111">
        <v>3879946000</v>
      </c>
      <c r="AL229" s="111">
        <v>3654542000</v>
      </c>
      <c r="AM229" s="110">
        <v>3879946000</v>
      </c>
      <c r="AN229" s="110" t="e">
        <f t="shared" si="66"/>
        <v>#REF!</v>
      </c>
    </row>
    <row r="230" spans="1:40">
      <c r="A230" s="3">
        <f t="shared" si="64"/>
        <v>191</v>
      </c>
      <c r="B230" s="96">
        <v>1</v>
      </c>
      <c r="C230" s="97" t="s">
        <v>182</v>
      </c>
      <c r="D230" s="98" t="s">
        <v>29</v>
      </c>
      <c r="E230" s="99"/>
      <c r="F230" s="100" t="s">
        <v>74</v>
      </c>
      <c r="G230" s="101">
        <f t="shared" si="46"/>
        <v>85</v>
      </c>
      <c r="H230" s="101">
        <f t="shared" si="47"/>
        <v>74</v>
      </c>
      <c r="I230" s="102">
        <f t="shared" si="48"/>
        <v>26438045</v>
      </c>
      <c r="J230" s="102" t="e">
        <f>SUMIF($AN$4:$AN$22,D230,#REF!)</f>
        <v>#REF!</v>
      </c>
      <c r="K230" s="103" t="e">
        <f t="shared" si="49"/>
        <v>#REF!</v>
      </c>
      <c r="L230" s="104" t="e">
        <f>SUMIF($AN$4:$AN$22,D230,#REF!)</f>
        <v>#REF!</v>
      </c>
      <c r="M230" s="105" t="e">
        <f t="shared" si="50"/>
        <v>#REF!</v>
      </c>
      <c r="N230" s="105" t="e">
        <f t="shared" si="51"/>
        <v>#REF!</v>
      </c>
      <c r="O230" s="105" t="e">
        <f t="shared" si="52"/>
        <v>#REF!</v>
      </c>
      <c r="P230" s="105" t="e">
        <f t="shared" si="53"/>
        <v>#REF!</v>
      </c>
      <c r="Q230" s="106" t="e">
        <f t="shared" si="54"/>
        <v>#REF!</v>
      </c>
      <c r="R230" s="105" t="e">
        <f t="shared" si="54"/>
        <v>#REF!</v>
      </c>
      <c r="S230" s="105" t="e">
        <f t="shared" si="55"/>
        <v>#REF!</v>
      </c>
      <c r="T230" s="105"/>
      <c r="U230" s="105" t="e">
        <f t="shared" si="56"/>
        <v>#REF!</v>
      </c>
      <c r="V230" s="105" t="e">
        <f t="shared" si="57"/>
        <v>#REF!</v>
      </c>
      <c r="W230" s="105" t="e">
        <f t="shared" si="58"/>
        <v>#REF!</v>
      </c>
      <c r="X230" s="106" t="e">
        <f t="shared" si="59"/>
        <v>#REF!</v>
      </c>
      <c r="Y230" s="106" t="e">
        <f t="shared" si="60"/>
        <v>#REF!</v>
      </c>
      <c r="Z230" s="105" t="e">
        <f t="shared" si="61"/>
        <v>#REF!</v>
      </c>
      <c r="AA230" s="105" t="e">
        <f t="shared" si="65"/>
        <v>#REF!</v>
      </c>
      <c r="AB230" s="105"/>
      <c r="AC230" s="107" t="str">
        <f t="shared" si="62"/>
        <v>BERTAHAP</v>
      </c>
      <c r="AD230" s="108">
        <f t="shared" si="63"/>
        <v>0</v>
      </c>
      <c r="AE230" s="109">
        <v>2</v>
      </c>
      <c r="AF230" s="110"/>
      <c r="AG230" s="105" t="e">
        <f>IF(AF230&gt;#REF!,"LB","KR")</f>
        <v>#REF!</v>
      </c>
      <c r="AH230" s="110">
        <v>1944382000</v>
      </c>
      <c r="AI230" s="110">
        <v>2191629000</v>
      </c>
      <c r="AJ230" s="110">
        <v>2326804000</v>
      </c>
      <c r="AK230" s="111">
        <v>2470317000</v>
      </c>
      <c r="AL230" s="111">
        <v>2326804000</v>
      </c>
      <c r="AM230" s="110">
        <v>2470317000</v>
      </c>
      <c r="AN230" s="110" t="e">
        <f t="shared" si="66"/>
        <v>#REF!</v>
      </c>
    </row>
    <row r="231" spans="1:40">
      <c r="A231" s="3">
        <f t="shared" si="64"/>
        <v>192</v>
      </c>
      <c r="B231" s="96">
        <v>2</v>
      </c>
      <c r="C231" s="97" t="s">
        <v>182</v>
      </c>
      <c r="D231" s="98" t="s">
        <v>32</v>
      </c>
      <c r="E231" s="99"/>
      <c r="F231" s="100" t="s">
        <v>56</v>
      </c>
      <c r="G231" s="101">
        <f t="shared" si="46"/>
        <v>85</v>
      </c>
      <c r="H231" s="101">
        <f t="shared" si="47"/>
        <v>74</v>
      </c>
      <c r="I231" s="102">
        <f t="shared" si="48"/>
        <v>26438045</v>
      </c>
      <c r="J231" s="102" t="e">
        <f>SUMIF($AN$4:$AN$22,D231,#REF!)</f>
        <v>#REF!</v>
      </c>
      <c r="K231" s="103" t="e">
        <f t="shared" si="49"/>
        <v>#REF!</v>
      </c>
      <c r="L231" s="104" t="e">
        <f>SUMIF($AN$4:$AN$22,D231,#REF!)</f>
        <v>#REF!</v>
      </c>
      <c r="M231" s="105" t="e">
        <f t="shared" si="50"/>
        <v>#REF!</v>
      </c>
      <c r="N231" s="105" t="e">
        <f t="shared" si="51"/>
        <v>#REF!</v>
      </c>
      <c r="O231" s="105" t="e">
        <f t="shared" si="52"/>
        <v>#REF!</v>
      </c>
      <c r="P231" s="105" t="e">
        <f t="shared" si="53"/>
        <v>#REF!</v>
      </c>
      <c r="Q231" s="106" t="e">
        <f t="shared" si="54"/>
        <v>#REF!</v>
      </c>
      <c r="R231" s="105" t="e">
        <f t="shared" si="54"/>
        <v>#REF!</v>
      </c>
      <c r="S231" s="105" t="e">
        <f t="shared" si="55"/>
        <v>#REF!</v>
      </c>
      <c r="T231" s="105"/>
      <c r="U231" s="105" t="e">
        <f t="shared" si="56"/>
        <v>#REF!</v>
      </c>
      <c r="V231" s="105" t="e">
        <f t="shared" si="57"/>
        <v>#REF!</v>
      </c>
      <c r="W231" s="105" t="e">
        <f t="shared" si="58"/>
        <v>#REF!</v>
      </c>
      <c r="X231" s="106" t="e">
        <f t="shared" si="59"/>
        <v>#REF!</v>
      </c>
      <c r="Y231" s="106" t="e">
        <f t="shared" si="60"/>
        <v>#REF!</v>
      </c>
      <c r="Z231" s="105" t="e">
        <f t="shared" si="61"/>
        <v>#REF!</v>
      </c>
      <c r="AA231" s="105" t="e">
        <f t="shared" si="65"/>
        <v>#REF!</v>
      </c>
      <c r="AB231" s="105"/>
      <c r="AC231" s="107" t="str">
        <f t="shared" si="62"/>
        <v>BERTAHAP</v>
      </c>
      <c r="AD231" s="108">
        <f t="shared" si="63"/>
        <v>0</v>
      </c>
      <c r="AE231" s="109">
        <v>2</v>
      </c>
      <c r="AF231" s="110"/>
      <c r="AG231" s="105" t="e">
        <f>IF(AF231&gt;#REF!,"LB","KR")</f>
        <v>#REF!</v>
      </c>
      <c r="AH231" s="110">
        <v>1944382000</v>
      </c>
      <c r="AI231" s="110">
        <v>2191629000</v>
      </c>
      <c r="AJ231" s="110">
        <v>2326804000</v>
      </c>
      <c r="AK231" s="111">
        <v>2470317000</v>
      </c>
      <c r="AL231" s="111">
        <v>2326804000</v>
      </c>
      <c r="AM231" s="110">
        <v>2470317000</v>
      </c>
      <c r="AN231" s="110" t="e">
        <f t="shared" si="66"/>
        <v>#REF!</v>
      </c>
    </row>
    <row r="232" spans="1:40">
      <c r="A232" s="3">
        <f t="shared" si="64"/>
        <v>193</v>
      </c>
      <c r="B232" s="96">
        <v>3</v>
      </c>
      <c r="C232" s="97" t="s">
        <v>182</v>
      </c>
      <c r="D232" s="98" t="s">
        <v>38</v>
      </c>
      <c r="E232" s="99"/>
      <c r="F232" s="100" t="s">
        <v>58</v>
      </c>
      <c r="G232" s="101">
        <f t="shared" ref="G232:G295" si="67">SUMIF($V$10:$V$28,F232,$AA$10:$AA$28)</f>
        <v>101</v>
      </c>
      <c r="H232" s="101">
        <f t="shared" ref="H232:H295" si="68">SUMIF($V$10:$V$28,F232,$X$10:$X$28)</f>
        <v>90</v>
      </c>
      <c r="I232" s="102">
        <f t="shared" ref="I232:I295" si="69">$I$27</f>
        <v>26438045</v>
      </c>
      <c r="J232" s="102" t="e">
        <f>SUMIF($AN$4:$AN$22,D232,#REF!)</f>
        <v>#REF!</v>
      </c>
      <c r="K232" s="103" t="e">
        <f t="shared" ref="K232:K295" si="70">IF(J232=$AJ$25,$AI$25,IF(J232=$AJ$26,$AI$26,IF(J232=$AJ$27,$AI$27,IF(J232=$AJ$28,$AI$28,IF(J232=$AJ$29,$AI$29,IF(J232=$AJ$30,$AI$30))))))</f>
        <v>#REF!</v>
      </c>
      <c r="L232" s="104" t="e">
        <f>SUMIF($AN$4:$AN$22,D232,#REF!)</f>
        <v>#REF!</v>
      </c>
      <c r="M232" s="105" t="e">
        <f t="shared" ref="M232:M295" si="71">$O232/(1+6%/12)^36</f>
        <v>#REF!</v>
      </c>
      <c r="N232" s="105" t="e">
        <f t="shared" ref="N232:N295" si="72">$O232/(1+6%/12)^12</f>
        <v>#REF!</v>
      </c>
      <c r="O232" s="105" t="e">
        <f t="shared" ref="O232:O295" si="73">$I$27*K232*L232</f>
        <v>#REF!</v>
      </c>
      <c r="P232" s="105" t="e">
        <f t="shared" ref="P232:P295" si="74">$O232*(1+6%/12)^12</f>
        <v>#REF!</v>
      </c>
      <c r="Q232" s="106" t="e">
        <f t="shared" ref="Q232:R295" si="75">O232</f>
        <v>#REF!</v>
      </c>
      <c r="R232" s="105" t="e">
        <f t="shared" si="75"/>
        <v>#REF!</v>
      </c>
      <c r="S232" s="105" t="e">
        <f t="shared" ref="S232:S295" si="76">$O232*(1+6%/12)^24</f>
        <v>#REF!</v>
      </c>
      <c r="T232" s="105"/>
      <c r="U232" s="105" t="e">
        <f t="shared" ref="U232:U295" si="77">M232*H232</f>
        <v>#REF!</v>
      </c>
      <c r="V232" s="105" t="e">
        <f t="shared" ref="V232:V295" si="78">N232*H232</f>
        <v>#REF!</v>
      </c>
      <c r="W232" s="105" t="e">
        <f t="shared" ref="W232:W295" si="79">O232*H232</f>
        <v>#REF!</v>
      </c>
      <c r="X232" s="106" t="e">
        <f t="shared" ref="X232:X295" si="80">P232*H232</f>
        <v>#REF!</v>
      </c>
      <c r="Y232" s="106" t="e">
        <f t="shared" ref="Y232:Y295" si="81">Q232*H232</f>
        <v>#REF!</v>
      </c>
      <c r="Z232" s="105" t="e">
        <f t="shared" ref="Z232:Z295" si="82">R232*H232</f>
        <v>#REF!</v>
      </c>
      <c r="AA232" s="105" t="e">
        <f t="shared" si="65"/>
        <v>#REF!</v>
      </c>
      <c r="AB232" s="105"/>
      <c r="AC232" s="107" t="str">
        <f t="shared" ref="AC232:AC295" si="83">IF(AE232=$H$32,$M$32,IF(AE232=$H$33,$M$33,IF(AE232=$H$34,$M$34)))</f>
        <v>BERTAHAP</v>
      </c>
      <c r="AD232" s="108">
        <f t="shared" ref="AD232:AD295" si="84">IF(AC232=$M$32,$N$32,IF(AC232=$M$33,$N$33,$N$34))</f>
        <v>0</v>
      </c>
      <c r="AE232" s="109">
        <v>2</v>
      </c>
      <c r="AF232" s="110"/>
      <c r="AG232" s="105" t="e">
        <f>IF(AF232&gt;#REF!,"LB","KR")</f>
        <v>#REF!</v>
      </c>
      <c r="AH232" s="110">
        <v>2364789000</v>
      </c>
      <c r="AI232" s="110">
        <v>2665495000</v>
      </c>
      <c r="AJ232" s="110">
        <v>2829897000</v>
      </c>
      <c r="AK232" s="111">
        <v>3004439000</v>
      </c>
      <c r="AL232" s="111">
        <v>2829897000</v>
      </c>
      <c r="AM232" s="110">
        <v>3004439000</v>
      </c>
      <c r="AN232" s="110" t="e">
        <f t="shared" si="66"/>
        <v>#REF!</v>
      </c>
    </row>
    <row r="233" spans="1:40">
      <c r="A233" s="3">
        <f t="shared" ref="A233:A296" si="85">A232+1</f>
        <v>194</v>
      </c>
      <c r="B233" s="96">
        <v>4</v>
      </c>
      <c r="C233" s="97" t="s">
        <v>182</v>
      </c>
      <c r="D233" s="98" t="s">
        <v>44</v>
      </c>
      <c r="E233" s="99"/>
      <c r="F233" s="100" t="s">
        <v>60</v>
      </c>
      <c r="G233" s="101">
        <f t="shared" si="67"/>
        <v>101</v>
      </c>
      <c r="H233" s="101">
        <f t="shared" si="68"/>
        <v>90</v>
      </c>
      <c r="I233" s="102">
        <f t="shared" si="69"/>
        <v>26438045</v>
      </c>
      <c r="J233" s="102" t="e">
        <f>SUMIF($AN$4:$AN$22,D233,#REF!)</f>
        <v>#REF!</v>
      </c>
      <c r="K233" s="103" t="e">
        <f t="shared" si="70"/>
        <v>#REF!</v>
      </c>
      <c r="L233" s="104" t="e">
        <f>SUMIF($AN$4:$AN$22,D233,#REF!)</f>
        <v>#REF!</v>
      </c>
      <c r="M233" s="105" t="e">
        <f t="shared" si="71"/>
        <v>#REF!</v>
      </c>
      <c r="N233" s="105" t="e">
        <f t="shared" si="72"/>
        <v>#REF!</v>
      </c>
      <c r="O233" s="105" t="e">
        <f t="shared" si="73"/>
        <v>#REF!</v>
      </c>
      <c r="P233" s="105" t="e">
        <f t="shared" si="74"/>
        <v>#REF!</v>
      </c>
      <c r="Q233" s="106" t="e">
        <f t="shared" si="75"/>
        <v>#REF!</v>
      </c>
      <c r="R233" s="105" t="e">
        <f t="shared" si="75"/>
        <v>#REF!</v>
      </c>
      <c r="S233" s="105" t="e">
        <f t="shared" si="76"/>
        <v>#REF!</v>
      </c>
      <c r="T233" s="105"/>
      <c r="U233" s="105" t="e">
        <f t="shared" si="77"/>
        <v>#REF!</v>
      </c>
      <c r="V233" s="105" t="e">
        <f t="shared" si="78"/>
        <v>#REF!</v>
      </c>
      <c r="W233" s="105" t="e">
        <f t="shared" si="79"/>
        <v>#REF!</v>
      </c>
      <c r="X233" s="106" t="e">
        <f t="shared" si="80"/>
        <v>#REF!</v>
      </c>
      <c r="Y233" s="106" t="e">
        <f t="shared" si="81"/>
        <v>#REF!</v>
      </c>
      <c r="Z233" s="105" t="e">
        <f t="shared" si="82"/>
        <v>#REF!</v>
      </c>
      <c r="AA233" s="105" t="e">
        <f t="shared" ref="AA233:AA296" si="86">S233*H233</f>
        <v>#REF!</v>
      </c>
      <c r="AB233" s="105"/>
      <c r="AC233" s="107" t="str">
        <f t="shared" si="83"/>
        <v>BERTAHAP</v>
      </c>
      <c r="AD233" s="108">
        <f t="shared" si="84"/>
        <v>0</v>
      </c>
      <c r="AE233" s="109">
        <v>2</v>
      </c>
      <c r="AF233" s="110"/>
      <c r="AG233" s="105" t="e">
        <f>IF(AF233&gt;#REF!,"LB","KR")</f>
        <v>#REF!</v>
      </c>
      <c r="AH233" s="110">
        <v>2364789000</v>
      </c>
      <c r="AI233" s="110">
        <v>2665495000</v>
      </c>
      <c r="AJ233" s="110">
        <v>2829897000</v>
      </c>
      <c r="AK233" s="111">
        <v>3004439000</v>
      </c>
      <c r="AL233" s="111">
        <v>2829897000</v>
      </c>
      <c r="AM233" s="110">
        <v>3004439000</v>
      </c>
      <c r="AN233" s="110" t="e">
        <f t="shared" si="66"/>
        <v>#REF!</v>
      </c>
    </row>
    <row r="234" spans="1:40">
      <c r="A234" s="3">
        <f t="shared" si="85"/>
        <v>195</v>
      </c>
      <c r="B234" s="96">
        <v>5</v>
      </c>
      <c r="C234" s="97" t="s">
        <v>182</v>
      </c>
      <c r="D234" s="96">
        <v>11</v>
      </c>
      <c r="E234" s="99"/>
      <c r="F234" s="100" t="s">
        <v>62</v>
      </c>
      <c r="G234" s="101">
        <f t="shared" si="67"/>
        <v>101</v>
      </c>
      <c r="H234" s="101">
        <f t="shared" si="68"/>
        <v>90</v>
      </c>
      <c r="I234" s="102">
        <f t="shared" si="69"/>
        <v>26438045</v>
      </c>
      <c r="J234" s="102" t="e">
        <f>SUMIF($AN$4:$AN$22,D234,#REF!)</f>
        <v>#REF!</v>
      </c>
      <c r="K234" s="103" t="e">
        <f t="shared" si="70"/>
        <v>#REF!</v>
      </c>
      <c r="L234" s="104" t="e">
        <f>SUMIF($AN$4:$AN$22,D234,#REF!)</f>
        <v>#REF!</v>
      </c>
      <c r="M234" s="105" t="e">
        <f t="shared" si="71"/>
        <v>#REF!</v>
      </c>
      <c r="N234" s="105" t="e">
        <f t="shared" si="72"/>
        <v>#REF!</v>
      </c>
      <c r="O234" s="105" t="e">
        <f t="shared" si="73"/>
        <v>#REF!</v>
      </c>
      <c r="P234" s="105" t="e">
        <f t="shared" si="74"/>
        <v>#REF!</v>
      </c>
      <c r="Q234" s="106" t="e">
        <f t="shared" si="75"/>
        <v>#REF!</v>
      </c>
      <c r="R234" s="105" t="e">
        <f t="shared" si="75"/>
        <v>#REF!</v>
      </c>
      <c r="S234" s="105" t="e">
        <f t="shared" si="76"/>
        <v>#REF!</v>
      </c>
      <c r="T234" s="105"/>
      <c r="U234" s="105" t="e">
        <f t="shared" si="77"/>
        <v>#REF!</v>
      </c>
      <c r="V234" s="105" t="e">
        <f t="shared" si="78"/>
        <v>#REF!</v>
      </c>
      <c r="W234" s="105" t="e">
        <f t="shared" si="79"/>
        <v>#REF!</v>
      </c>
      <c r="X234" s="106" t="e">
        <f t="shared" si="80"/>
        <v>#REF!</v>
      </c>
      <c r="Y234" s="106" t="e">
        <f t="shared" si="81"/>
        <v>#REF!</v>
      </c>
      <c r="Z234" s="105" t="e">
        <f t="shared" si="82"/>
        <v>#REF!</v>
      </c>
      <c r="AA234" s="105" t="e">
        <f t="shared" si="86"/>
        <v>#REF!</v>
      </c>
      <c r="AB234" s="105"/>
      <c r="AC234" s="107" t="str">
        <f t="shared" si="83"/>
        <v>BERTAHAP</v>
      </c>
      <c r="AD234" s="108">
        <f t="shared" si="84"/>
        <v>0</v>
      </c>
      <c r="AE234" s="109">
        <v>2</v>
      </c>
      <c r="AF234" s="110"/>
      <c r="AG234" s="105" t="e">
        <f>IF(AF234&gt;#REF!,"LB","KR")</f>
        <v>#REF!</v>
      </c>
      <c r="AH234" s="110">
        <v>2364789000</v>
      </c>
      <c r="AI234" s="110">
        <v>2665495000</v>
      </c>
      <c r="AJ234" s="110">
        <v>2829897000</v>
      </c>
      <c r="AK234" s="111">
        <v>3004439000</v>
      </c>
      <c r="AL234" s="111">
        <v>2829897000</v>
      </c>
      <c r="AM234" s="110">
        <v>3004439000</v>
      </c>
      <c r="AN234" s="110" t="e">
        <f t="shared" si="66"/>
        <v>#REF!</v>
      </c>
    </row>
    <row r="235" spans="1:40">
      <c r="A235" s="3">
        <f t="shared" si="85"/>
        <v>196</v>
      </c>
      <c r="B235" s="96">
        <v>6</v>
      </c>
      <c r="C235" s="97" t="s">
        <v>182</v>
      </c>
      <c r="D235" s="96">
        <v>15</v>
      </c>
      <c r="E235" s="99"/>
      <c r="F235" s="100" t="s">
        <v>64</v>
      </c>
      <c r="G235" s="101">
        <f t="shared" si="67"/>
        <v>101</v>
      </c>
      <c r="H235" s="101">
        <f t="shared" si="68"/>
        <v>90</v>
      </c>
      <c r="I235" s="102">
        <f t="shared" si="69"/>
        <v>26438045</v>
      </c>
      <c r="J235" s="102" t="e">
        <f>SUMIF($AN$4:$AN$22,D235,#REF!)</f>
        <v>#REF!</v>
      </c>
      <c r="K235" s="103" t="e">
        <f t="shared" si="70"/>
        <v>#REF!</v>
      </c>
      <c r="L235" s="104" t="e">
        <f>SUMIF($AN$4:$AN$22,D235,#REF!)</f>
        <v>#REF!</v>
      </c>
      <c r="M235" s="105" t="e">
        <f t="shared" si="71"/>
        <v>#REF!</v>
      </c>
      <c r="N235" s="105" t="e">
        <f t="shared" si="72"/>
        <v>#REF!</v>
      </c>
      <c r="O235" s="105" t="e">
        <f t="shared" si="73"/>
        <v>#REF!</v>
      </c>
      <c r="P235" s="105" t="e">
        <f t="shared" si="74"/>
        <v>#REF!</v>
      </c>
      <c r="Q235" s="106" t="e">
        <f t="shared" si="75"/>
        <v>#REF!</v>
      </c>
      <c r="R235" s="105" t="e">
        <f t="shared" si="75"/>
        <v>#REF!</v>
      </c>
      <c r="S235" s="105" t="e">
        <f t="shared" si="76"/>
        <v>#REF!</v>
      </c>
      <c r="T235" s="105"/>
      <c r="U235" s="105" t="e">
        <f t="shared" si="77"/>
        <v>#REF!</v>
      </c>
      <c r="V235" s="105" t="e">
        <f t="shared" si="78"/>
        <v>#REF!</v>
      </c>
      <c r="W235" s="105" t="e">
        <f t="shared" si="79"/>
        <v>#REF!</v>
      </c>
      <c r="X235" s="106" t="e">
        <f t="shared" si="80"/>
        <v>#REF!</v>
      </c>
      <c r="Y235" s="106" t="e">
        <f t="shared" si="81"/>
        <v>#REF!</v>
      </c>
      <c r="Z235" s="105" t="e">
        <f t="shared" si="82"/>
        <v>#REF!</v>
      </c>
      <c r="AA235" s="105" t="e">
        <f t="shared" si="86"/>
        <v>#REF!</v>
      </c>
      <c r="AB235" s="105"/>
      <c r="AC235" s="107" t="str">
        <f t="shared" si="83"/>
        <v>BERTAHAP</v>
      </c>
      <c r="AD235" s="108">
        <f t="shared" si="84"/>
        <v>0</v>
      </c>
      <c r="AE235" s="109">
        <v>2</v>
      </c>
      <c r="AF235" s="110"/>
      <c r="AG235" s="105" t="e">
        <f>IF(AF235&gt;#REF!,"LB","KR")</f>
        <v>#REF!</v>
      </c>
      <c r="AH235" s="110">
        <v>2364789000</v>
      </c>
      <c r="AI235" s="110">
        <v>2665495000</v>
      </c>
      <c r="AJ235" s="110">
        <v>2829897000</v>
      </c>
      <c r="AK235" s="111">
        <v>3004439000</v>
      </c>
      <c r="AL235" s="111">
        <v>2829897000</v>
      </c>
      <c r="AM235" s="110">
        <v>3004439000</v>
      </c>
      <c r="AN235" s="110" t="e">
        <f t="shared" si="66"/>
        <v>#REF!</v>
      </c>
    </row>
    <row r="236" spans="1:40">
      <c r="A236" s="3">
        <f t="shared" si="85"/>
        <v>197</v>
      </c>
      <c r="B236" s="96">
        <v>7</v>
      </c>
      <c r="C236" s="97" t="s">
        <v>182</v>
      </c>
      <c r="D236" s="96">
        <v>17</v>
      </c>
      <c r="E236" s="99"/>
      <c r="F236" s="100" t="s">
        <v>67</v>
      </c>
      <c r="G236" s="101">
        <f t="shared" si="67"/>
        <v>85</v>
      </c>
      <c r="H236" s="101">
        <f t="shared" si="68"/>
        <v>74</v>
      </c>
      <c r="I236" s="102">
        <f t="shared" si="69"/>
        <v>26438045</v>
      </c>
      <c r="J236" s="102" t="e">
        <f>SUMIF($AN$4:$AN$22,D236,#REF!)</f>
        <v>#REF!</v>
      </c>
      <c r="K236" s="103" t="e">
        <f t="shared" si="70"/>
        <v>#REF!</v>
      </c>
      <c r="L236" s="104" t="e">
        <f>SUMIF($AN$4:$AN$22,D236,#REF!)</f>
        <v>#REF!</v>
      </c>
      <c r="M236" s="105" t="e">
        <f t="shared" si="71"/>
        <v>#REF!</v>
      </c>
      <c r="N236" s="105" t="e">
        <f t="shared" si="72"/>
        <v>#REF!</v>
      </c>
      <c r="O236" s="105" t="e">
        <f t="shared" si="73"/>
        <v>#REF!</v>
      </c>
      <c r="P236" s="105" t="e">
        <f t="shared" si="74"/>
        <v>#REF!</v>
      </c>
      <c r="Q236" s="106" t="e">
        <f t="shared" si="75"/>
        <v>#REF!</v>
      </c>
      <c r="R236" s="105" t="e">
        <f t="shared" si="75"/>
        <v>#REF!</v>
      </c>
      <c r="S236" s="105" t="e">
        <f t="shared" si="76"/>
        <v>#REF!</v>
      </c>
      <c r="T236" s="105"/>
      <c r="U236" s="105" t="e">
        <f t="shared" si="77"/>
        <v>#REF!</v>
      </c>
      <c r="V236" s="105" t="e">
        <f t="shared" si="78"/>
        <v>#REF!</v>
      </c>
      <c r="W236" s="105" t="e">
        <f t="shared" si="79"/>
        <v>#REF!</v>
      </c>
      <c r="X236" s="106" t="e">
        <f t="shared" si="80"/>
        <v>#REF!</v>
      </c>
      <c r="Y236" s="106" t="e">
        <f t="shared" si="81"/>
        <v>#REF!</v>
      </c>
      <c r="Z236" s="105" t="e">
        <f t="shared" si="82"/>
        <v>#REF!</v>
      </c>
      <c r="AA236" s="105" t="e">
        <f t="shared" si="86"/>
        <v>#REF!</v>
      </c>
      <c r="AB236" s="105"/>
      <c r="AC236" s="107" t="str">
        <f t="shared" si="83"/>
        <v>BERTAHAP</v>
      </c>
      <c r="AD236" s="108">
        <f t="shared" si="84"/>
        <v>0</v>
      </c>
      <c r="AE236" s="109">
        <v>2</v>
      </c>
      <c r="AF236" s="110"/>
      <c r="AG236" s="105" t="e">
        <f>IF(AF236&gt;#REF!,"LB","KR")</f>
        <v>#REF!</v>
      </c>
      <c r="AH236" s="110">
        <v>1944382000</v>
      </c>
      <c r="AI236" s="110">
        <v>2191629000</v>
      </c>
      <c r="AJ236" s="110">
        <v>2326804000</v>
      </c>
      <c r="AK236" s="111">
        <v>2470317000</v>
      </c>
      <c r="AL236" s="111">
        <v>2326804000</v>
      </c>
      <c r="AM236" s="110">
        <v>2470317000</v>
      </c>
      <c r="AN236" s="110" t="e">
        <f t="shared" si="66"/>
        <v>#REF!</v>
      </c>
    </row>
    <row r="237" spans="1:40">
      <c r="A237" s="3">
        <f t="shared" si="85"/>
        <v>198</v>
      </c>
      <c r="B237" s="96">
        <v>8</v>
      </c>
      <c r="C237" s="97" t="s">
        <v>182</v>
      </c>
      <c r="D237" s="96">
        <v>19</v>
      </c>
      <c r="E237" s="99"/>
      <c r="F237" s="100" t="s">
        <v>78</v>
      </c>
      <c r="G237" s="101">
        <f t="shared" si="67"/>
        <v>138</v>
      </c>
      <c r="H237" s="101">
        <f t="shared" si="68"/>
        <v>120</v>
      </c>
      <c r="I237" s="102">
        <f t="shared" si="69"/>
        <v>26438045</v>
      </c>
      <c r="J237" s="102" t="e">
        <f>SUMIF($AN$4:$AN$22,D237,#REF!)</f>
        <v>#REF!</v>
      </c>
      <c r="K237" s="103" t="e">
        <f t="shared" si="70"/>
        <v>#REF!</v>
      </c>
      <c r="L237" s="104" t="e">
        <f>SUMIF($AN$4:$AN$22,D237,#REF!)</f>
        <v>#REF!</v>
      </c>
      <c r="M237" s="105" t="e">
        <f t="shared" si="71"/>
        <v>#REF!</v>
      </c>
      <c r="N237" s="105" t="e">
        <f t="shared" si="72"/>
        <v>#REF!</v>
      </c>
      <c r="O237" s="105" t="e">
        <f t="shared" si="73"/>
        <v>#REF!</v>
      </c>
      <c r="P237" s="105" t="e">
        <f t="shared" si="74"/>
        <v>#REF!</v>
      </c>
      <c r="Q237" s="106" t="e">
        <f t="shared" si="75"/>
        <v>#REF!</v>
      </c>
      <c r="R237" s="105" t="e">
        <f t="shared" si="75"/>
        <v>#REF!</v>
      </c>
      <c r="S237" s="105" t="e">
        <f t="shared" si="76"/>
        <v>#REF!</v>
      </c>
      <c r="T237" s="105"/>
      <c r="U237" s="105" t="e">
        <f t="shared" si="77"/>
        <v>#REF!</v>
      </c>
      <c r="V237" s="105" t="e">
        <f t="shared" si="78"/>
        <v>#REF!</v>
      </c>
      <c r="W237" s="105" t="e">
        <f t="shared" si="79"/>
        <v>#REF!</v>
      </c>
      <c r="X237" s="106" t="e">
        <f t="shared" si="80"/>
        <v>#REF!</v>
      </c>
      <c r="Y237" s="106" t="e">
        <f t="shared" si="81"/>
        <v>#REF!</v>
      </c>
      <c r="Z237" s="105" t="e">
        <f t="shared" si="82"/>
        <v>#REF!</v>
      </c>
      <c r="AA237" s="105" t="e">
        <f t="shared" si="86"/>
        <v>#REF!</v>
      </c>
      <c r="AB237" s="105"/>
      <c r="AC237" s="107" t="str">
        <f t="shared" si="83"/>
        <v>BERTAHAP</v>
      </c>
      <c r="AD237" s="108">
        <f t="shared" si="84"/>
        <v>0</v>
      </c>
      <c r="AE237" s="109">
        <v>2</v>
      </c>
      <c r="AF237" s="110"/>
      <c r="AG237" s="105" t="e">
        <f>IF(AF237&gt;#REF!,"LB","KR")</f>
        <v>#REF!</v>
      </c>
      <c r="AH237" s="110">
        <v>3153052000</v>
      </c>
      <c r="AI237" s="110">
        <v>3553993000</v>
      </c>
      <c r="AJ237" s="110">
        <v>3773196000</v>
      </c>
      <c r="AK237" s="111">
        <v>4005918000</v>
      </c>
      <c r="AL237" s="111">
        <v>3773196000</v>
      </c>
      <c r="AM237" s="110">
        <v>4005918000</v>
      </c>
      <c r="AN237" s="110" t="e">
        <f t="shared" si="66"/>
        <v>#REF!</v>
      </c>
    </row>
    <row r="238" spans="1:40">
      <c r="A238" s="3">
        <f t="shared" si="85"/>
        <v>199</v>
      </c>
      <c r="B238" s="96">
        <v>9</v>
      </c>
      <c r="C238" s="97" t="s">
        <v>182</v>
      </c>
      <c r="D238" s="96">
        <v>21</v>
      </c>
      <c r="E238" s="99"/>
      <c r="F238" s="100" t="s">
        <v>84</v>
      </c>
      <c r="G238" s="101">
        <f t="shared" si="67"/>
        <v>132</v>
      </c>
      <c r="H238" s="101">
        <f t="shared" si="68"/>
        <v>112</v>
      </c>
      <c r="I238" s="102">
        <f t="shared" si="69"/>
        <v>26438045</v>
      </c>
      <c r="J238" s="102" t="e">
        <f>SUMIF($AN$4:$AN$22,D238,#REF!)</f>
        <v>#REF!</v>
      </c>
      <c r="K238" s="103" t="e">
        <f t="shared" si="70"/>
        <v>#REF!</v>
      </c>
      <c r="L238" s="104" t="e">
        <f>SUMIF($AN$4:$AN$22,D238,#REF!)</f>
        <v>#REF!</v>
      </c>
      <c r="M238" s="105" t="e">
        <f t="shared" si="71"/>
        <v>#REF!</v>
      </c>
      <c r="N238" s="105" t="e">
        <f t="shared" si="72"/>
        <v>#REF!</v>
      </c>
      <c r="O238" s="105" t="e">
        <f t="shared" si="73"/>
        <v>#REF!</v>
      </c>
      <c r="P238" s="105" t="e">
        <f t="shared" si="74"/>
        <v>#REF!</v>
      </c>
      <c r="Q238" s="106" t="e">
        <f t="shared" si="75"/>
        <v>#REF!</v>
      </c>
      <c r="R238" s="105" t="e">
        <f t="shared" si="75"/>
        <v>#REF!</v>
      </c>
      <c r="S238" s="105" t="e">
        <f t="shared" si="76"/>
        <v>#REF!</v>
      </c>
      <c r="T238" s="105"/>
      <c r="U238" s="105" t="e">
        <f t="shared" si="77"/>
        <v>#REF!</v>
      </c>
      <c r="V238" s="105" t="e">
        <f t="shared" si="78"/>
        <v>#REF!</v>
      </c>
      <c r="W238" s="105" t="e">
        <f t="shared" si="79"/>
        <v>#REF!</v>
      </c>
      <c r="X238" s="106" t="e">
        <f t="shared" si="80"/>
        <v>#REF!</v>
      </c>
      <c r="Y238" s="106" t="e">
        <f t="shared" si="81"/>
        <v>#REF!</v>
      </c>
      <c r="Z238" s="105" t="e">
        <f t="shared" si="82"/>
        <v>#REF!</v>
      </c>
      <c r="AA238" s="105" t="e">
        <f t="shared" si="86"/>
        <v>#REF!</v>
      </c>
      <c r="AB238" s="105"/>
      <c r="AC238" s="107" t="str">
        <f t="shared" si="83"/>
        <v>BERTAHAP</v>
      </c>
      <c r="AD238" s="108">
        <f t="shared" si="84"/>
        <v>0</v>
      </c>
      <c r="AE238" s="109">
        <v>2</v>
      </c>
      <c r="AF238" s="110"/>
      <c r="AG238" s="105" t="e">
        <f>IF(AF238&gt;#REF!,"LB","KR")</f>
        <v>#REF!</v>
      </c>
      <c r="AH238" s="110">
        <v>3053900000</v>
      </c>
      <c r="AI238" s="110">
        <v>3442233000</v>
      </c>
      <c r="AJ238" s="110">
        <v>3654542000</v>
      </c>
      <c r="AK238" s="111">
        <v>3879946000</v>
      </c>
      <c r="AL238" s="111">
        <v>3654542000</v>
      </c>
      <c r="AM238" s="110">
        <v>3879946000</v>
      </c>
      <c r="AN238" s="110" t="e">
        <f t="shared" si="66"/>
        <v>#REF!</v>
      </c>
    </row>
    <row r="239" spans="1:40">
      <c r="A239" s="3">
        <f t="shared" si="85"/>
        <v>200</v>
      </c>
      <c r="B239" s="96">
        <v>1</v>
      </c>
      <c r="C239" s="97" t="s">
        <v>183</v>
      </c>
      <c r="D239" s="98" t="s">
        <v>19</v>
      </c>
      <c r="E239" s="99"/>
      <c r="F239" s="100" t="s">
        <v>72</v>
      </c>
      <c r="G239" s="101">
        <f t="shared" si="67"/>
        <v>175</v>
      </c>
      <c r="H239" s="101">
        <f t="shared" si="68"/>
        <v>156</v>
      </c>
      <c r="I239" s="102">
        <f t="shared" si="69"/>
        <v>26438045</v>
      </c>
      <c r="J239" s="102" t="e">
        <f>SUMIF($AN$4:$AN$22,D239,#REF!)</f>
        <v>#REF!</v>
      </c>
      <c r="K239" s="103" t="e">
        <f t="shared" si="70"/>
        <v>#REF!</v>
      </c>
      <c r="L239" s="239" t="e">
        <f>SUMIF($AN$4:$AN$22,D239,#REF!)</f>
        <v>#REF!</v>
      </c>
      <c r="M239" s="105" t="e">
        <f t="shared" si="71"/>
        <v>#REF!</v>
      </c>
      <c r="N239" s="105" t="e">
        <f t="shared" si="72"/>
        <v>#REF!</v>
      </c>
      <c r="O239" s="105" t="e">
        <f t="shared" si="73"/>
        <v>#REF!</v>
      </c>
      <c r="P239" s="105" t="e">
        <f t="shared" si="74"/>
        <v>#REF!</v>
      </c>
      <c r="Q239" s="106" t="e">
        <f t="shared" si="75"/>
        <v>#REF!</v>
      </c>
      <c r="R239" s="105" t="e">
        <f t="shared" si="75"/>
        <v>#REF!</v>
      </c>
      <c r="S239" s="105" t="e">
        <f t="shared" si="76"/>
        <v>#REF!</v>
      </c>
      <c r="T239" s="105"/>
      <c r="U239" s="105" t="e">
        <f t="shared" si="77"/>
        <v>#REF!</v>
      </c>
      <c r="V239" s="105" t="e">
        <f t="shared" si="78"/>
        <v>#REF!</v>
      </c>
      <c r="W239" s="105" t="e">
        <f t="shared" si="79"/>
        <v>#REF!</v>
      </c>
      <c r="X239" s="106" t="e">
        <f t="shared" si="80"/>
        <v>#REF!</v>
      </c>
      <c r="Y239" s="106" t="e">
        <f t="shared" si="81"/>
        <v>#REF!</v>
      </c>
      <c r="Z239" s="105" t="e">
        <f t="shared" si="82"/>
        <v>#REF!</v>
      </c>
      <c r="AA239" s="105" t="e">
        <f t="shared" si="86"/>
        <v>#REF!</v>
      </c>
      <c r="AB239" s="105"/>
      <c r="AC239" s="107" t="str">
        <f t="shared" si="83"/>
        <v>BERTAHAP</v>
      </c>
      <c r="AD239" s="108">
        <f t="shared" si="84"/>
        <v>0</v>
      </c>
      <c r="AE239" s="109">
        <v>2</v>
      </c>
      <c r="AF239" s="110"/>
      <c r="AG239" s="105" t="e">
        <f>IF(AF239&gt;#REF!,"LB","KR")</f>
        <v>#REF!</v>
      </c>
      <c r="AH239" s="110">
        <v>4217251000</v>
      </c>
      <c r="AI239" s="110">
        <v>4753515000</v>
      </c>
      <c r="AJ239" s="110">
        <v>5046702000</v>
      </c>
      <c r="AK239" s="111">
        <v>5357971000</v>
      </c>
      <c r="AL239" s="111">
        <v>5046702000</v>
      </c>
      <c r="AM239" s="110">
        <v>5357971000</v>
      </c>
      <c r="AN239" s="110" t="e">
        <f t="shared" si="66"/>
        <v>#REF!</v>
      </c>
    </row>
    <row r="240" spans="1:40">
      <c r="A240" s="3">
        <f t="shared" si="85"/>
        <v>201</v>
      </c>
      <c r="B240" s="96">
        <v>2</v>
      </c>
      <c r="C240" s="97" t="s">
        <v>183</v>
      </c>
      <c r="D240" s="98" t="s">
        <v>29</v>
      </c>
      <c r="E240" s="99"/>
      <c r="F240" s="100" t="s">
        <v>74</v>
      </c>
      <c r="G240" s="101">
        <f t="shared" si="67"/>
        <v>85</v>
      </c>
      <c r="H240" s="101">
        <f t="shared" si="68"/>
        <v>74</v>
      </c>
      <c r="I240" s="102">
        <f t="shared" si="69"/>
        <v>26438045</v>
      </c>
      <c r="J240" s="102" t="e">
        <f>SUMIF($AN$4:$AN$22,D240,#REF!)</f>
        <v>#REF!</v>
      </c>
      <c r="K240" s="103" t="e">
        <f t="shared" si="70"/>
        <v>#REF!</v>
      </c>
      <c r="L240" s="239" t="e">
        <f>SUMIF($AN$4:$AN$22,D240,#REF!)</f>
        <v>#REF!</v>
      </c>
      <c r="M240" s="105" t="e">
        <f t="shared" si="71"/>
        <v>#REF!</v>
      </c>
      <c r="N240" s="105" t="e">
        <f t="shared" si="72"/>
        <v>#REF!</v>
      </c>
      <c r="O240" s="105" t="e">
        <f t="shared" si="73"/>
        <v>#REF!</v>
      </c>
      <c r="P240" s="105" t="e">
        <f t="shared" si="74"/>
        <v>#REF!</v>
      </c>
      <c r="Q240" s="106" t="e">
        <f t="shared" si="75"/>
        <v>#REF!</v>
      </c>
      <c r="R240" s="105" t="e">
        <f t="shared" si="75"/>
        <v>#REF!</v>
      </c>
      <c r="S240" s="105" t="e">
        <f t="shared" si="76"/>
        <v>#REF!</v>
      </c>
      <c r="T240" s="105"/>
      <c r="U240" s="105" t="e">
        <f t="shared" si="77"/>
        <v>#REF!</v>
      </c>
      <c r="V240" s="105" t="e">
        <f t="shared" si="78"/>
        <v>#REF!</v>
      </c>
      <c r="W240" s="105" t="e">
        <f t="shared" si="79"/>
        <v>#REF!</v>
      </c>
      <c r="X240" s="106" t="e">
        <f t="shared" si="80"/>
        <v>#REF!</v>
      </c>
      <c r="Y240" s="106" t="e">
        <f t="shared" si="81"/>
        <v>#REF!</v>
      </c>
      <c r="Z240" s="105" t="e">
        <f t="shared" si="82"/>
        <v>#REF!</v>
      </c>
      <c r="AA240" s="105" t="e">
        <f t="shared" si="86"/>
        <v>#REF!</v>
      </c>
      <c r="AB240" s="105"/>
      <c r="AC240" s="107" t="str">
        <f t="shared" si="83"/>
        <v>BERTAHAP</v>
      </c>
      <c r="AD240" s="108">
        <f t="shared" si="84"/>
        <v>0</v>
      </c>
      <c r="AE240" s="109">
        <v>2</v>
      </c>
      <c r="AF240" s="110"/>
      <c r="AG240" s="105" t="e">
        <f>IF(AF240&gt;#REF!,"LB","KR")</f>
        <v>#REF!</v>
      </c>
      <c r="AH240" s="110">
        <v>1963445000</v>
      </c>
      <c r="AI240" s="110">
        <v>2213116000</v>
      </c>
      <c r="AJ240" s="110">
        <v>2349616000</v>
      </c>
      <c r="AK240" s="111">
        <v>2494535000</v>
      </c>
      <c r="AL240" s="111">
        <v>2349616000</v>
      </c>
      <c r="AM240" s="110">
        <v>2494535000</v>
      </c>
      <c r="AN240" s="110" t="e">
        <f t="shared" si="66"/>
        <v>#REF!</v>
      </c>
    </row>
    <row r="241" spans="1:40">
      <c r="A241" s="3">
        <f t="shared" si="85"/>
        <v>202</v>
      </c>
      <c r="B241" s="96">
        <v>3</v>
      </c>
      <c r="C241" s="97" t="s">
        <v>183</v>
      </c>
      <c r="D241" s="98" t="s">
        <v>32</v>
      </c>
      <c r="E241" s="99"/>
      <c r="F241" s="100" t="s">
        <v>56</v>
      </c>
      <c r="G241" s="101">
        <f t="shared" si="67"/>
        <v>85</v>
      </c>
      <c r="H241" s="101">
        <f t="shared" si="68"/>
        <v>74</v>
      </c>
      <c r="I241" s="102">
        <f t="shared" si="69"/>
        <v>26438045</v>
      </c>
      <c r="J241" s="102" t="e">
        <f>SUMIF($AN$4:$AN$22,D241,#REF!)</f>
        <v>#REF!</v>
      </c>
      <c r="K241" s="103" t="e">
        <f t="shared" si="70"/>
        <v>#REF!</v>
      </c>
      <c r="L241" s="239" t="e">
        <f>SUMIF($AN$4:$AN$22,D241,#REF!)</f>
        <v>#REF!</v>
      </c>
      <c r="M241" s="105" t="e">
        <f t="shared" si="71"/>
        <v>#REF!</v>
      </c>
      <c r="N241" s="105" t="e">
        <f t="shared" si="72"/>
        <v>#REF!</v>
      </c>
      <c r="O241" s="105" t="e">
        <f t="shared" si="73"/>
        <v>#REF!</v>
      </c>
      <c r="P241" s="105" t="e">
        <f t="shared" si="74"/>
        <v>#REF!</v>
      </c>
      <c r="Q241" s="106" t="e">
        <f t="shared" si="75"/>
        <v>#REF!</v>
      </c>
      <c r="R241" s="105" t="e">
        <f t="shared" si="75"/>
        <v>#REF!</v>
      </c>
      <c r="S241" s="105" t="e">
        <f t="shared" si="76"/>
        <v>#REF!</v>
      </c>
      <c r="T241" s="105"/>
      <c r="U241" s="105" t="e">
        <f t="shared" si="77"/>
        <v>#REF!</v>
      </c>
      <c r="V241" s="105" t="e">
        <f t="shared" si="78"/>
        <v>#REF!</v>
      </c>
      <c r="W241" s="105" t="e">
        <f t="shared" si="79"/>
        <v>#REF!</v>
      </c>
      <c r="X241" s="106" t="e">
        <f t="shared" si="80"/>
        <v>#REF!</v>
      </c>
      <c r="Y241" s="106" t="e">
        <f t="shared" si="81"/>
        <v>#REF!</v>
      </c>
      <c r="Z241" s="105" t="e">
        <f t="shared" si="82"/>
        <v>#REF!</v>
      </c>
      <c r="AA241" s="105" t="e">
        <f t="shared" si="86"/>
        <v>#REF!</v>
      </c>
      <c r="AB241" s="105"/>
      <c r="AC241" s="107" t="str">
        <f t="shared" si="83"/>
        <v>BERTAHAP</v>
      </c>
      <c r="AD241" s="108">
        <f t="shared" si="84"/>
        <v>0</v>
      </c>
      <c r="AE241" s="109">
        <v>2</v>
      </c>
      <c r="AF241" s="110"/>
      <c r="AG241" s="105" t="e">
        <f>IF(AF241&gt;#REF!,"LB","KR")</f>
        <v>#REF!</v>
      </c>
      <c r="AH241" s="110">
        <v>1963445000</v>
      </c>
      <c r="AI241" s="110">
        <v>2213116000</v>
      </c>
      <c r="AJ241" s="110">
        <v>2349616000</v>
      </c>
      <c r="AK241" s="111">
        <v>2494535000</v>
      </c>
      <c r="AL241" s="111">
        <v>2349616000</v>
      </c>
      <c r="AM241" s="110">
        <v>2494535000</v>
      </c>
      <c r="AN241" s="110" t="e">
        <f t="shared" si="66"/>
        <v>#REF!</v>
      </c>
    </row>
    <row r="242" spans="1:40">
      <c r="A242" s="3">
        <f t="shared" si="85"/>
        <v>203</v>
      </c>
      <c r="B242" s="96">
        <v>4</v>
      </c>
      <c r="C242" s="97" t="s">
        <v>183</v>
      </c>
      <c r="D242" s="98" t="s">
        <v>38</v>
      </c>
      <c r="E242" s="99"/>
      <c r="F242" s="100" t="s">
        <v>58</v>
      </c>
      <c r="G242" s="101">
        <f t="shared" si="67"/>
        <v>101</v>
      </c>
      <c r="H242" s="101">
        <f t="shared" si="68"/>
        <v>90</v>
      </c>
      <c r="I242" s="102">
        <f t="shared" si="69"/>
        <v>26438045</v>
      </c>
      <c r="J242" s="102" t="e">
        <f>SUMIF($AN$4:$AN$22,D242,#REF!)</f>
        <v>#REF!</v>
      </c>
      <c r="K242" s="103" t="e">
        <f t="shared" si="70"/>
        <v>#REF!</v>
      </c>
      <c r="L242" s="239" t="e">
        <f>SUMIF($AN$4:$AN$22,D242,#REF!)</f>
        <v>#REF!</v>
      </c>
      <c r="M242" s="105" t="e">
        <f t="shared" si="71"/>
        <v>#REF!</v>
      </c>
      <c r="N242" s="105" t="e">
        <f t="shared" si="72"/>
        <v>#REF!</v>
      </c>
      <c r="O242" s="105" t="e">
        <f t="shared" si="73"/>
        <v>#REF!</v>
      </c>
      <c r="P242" s="105" t="e">
        <f t="shared" si="74"/>
        <v>#REF!</v>
      </c>
      <c r="Q242" s="106" t="e">
        <f t="shared" si="75"/>
        <v>#REF!</v>
      </c>
      <c r="R242" s="105" t="e">
        <f t="shared" si="75"/>
        <v>#REF!</v>
      </c>
      <c r="S242" s="105" t="e">
        <f t="shared" si="76"/>
        <v>#REF!</v>
      </c>
      <c r="T242" s="105"/>
      <c r="U242" s="105" t="e">
        <f t="shared" si="77"/>
        <v>#REF!</v>
      </c>
      <c r="V242" s="105" t="e">
        <f t="shared" si="78"/>
        <v>#REF!</v>
      </c>
      <c r="W242" s="105" t="e">
        <f t="shared" si="79"/>
        <v>#REF!</v>
      </c>
      <c r="X242" s="106" t="e">
        <f t="shared" si="80"/>
        <v>#REF!</v>
      </c>
      <c r="Y242" s="106" t="e">
        <f t="shared" si="81"/>
        <v>#REF!</v>
      </c>
      <c r="Z242" s="105" t="e">
        <f t="shared" si="82"/>
        <v>#REF!</v>
      </c>
      <c r="AA242" s="105" t="e">
        <f t="shared" si="86"/>
        <v>#REF!</v>
      </c>
      <c r="AB242" s="105"/>
      <c r="AC242" s="107" t="str">
        <f t="shared" si="83"/>
        <v>BERTAHAP</v>
      </c>
      <c r="AD242" s="108">
        <f t="shared" si="84"/>
        <v>0</v>
      </c>
      <c r="AE242" s="109">
        <v>2</v>
      </c>
      <c r="AF242" s="110"/>
      <c r="AG242" s="105" t="e">
        <f>IF(AF242&gt;#REF!,"LB","KR")</f>
        <v>#REF!</v>
      </c>
      <c r="AH242" s="110">
        <v>2387973000</v>
      </c>
      <c r="AI242" s="110">
        <v>2691628000</v>
      </c>
      <c r="AJ242" s="110">
        <v>2857641000</v>
      </c>
      <c r="AK242" s="111">
        <v>3033894000</v>
      </c>
      <c r="AL242" s="111">
        <v>2857641000</v>
      </c>
      <c r="AM242" s="110">
        <v>3033894000</v>
      </c>
      <c r="AN242" s="110" t="e">
        <f t="shared" si="66"/>
        <v>#REF!</v>
      </c>
    </row>
    <row r="243" spans="1:40">
      <c r="A243" s="3">
        <f t="shared" si="85"/>
        <v>204</v>
      </c>
      <c r="B243" s="96">
        <v>5</v>
      </c>
      <c r="C243" s="97" t="s">
        <v>183</v>
      </c>
      <c r="D243" s="98" t="s">
        <v>44</v>
      </c>
      <c r="E243" s="99"/>
      <c r="F243" s="100" t="s">
        <v>60</v>
      </c>
      <c r="G243" s="101">
        <f t="shared" si="67"/>
        <v>101</v>
      </c>
      <c r="H243" s="101">
        <f t="shared" si="68"/>
        <v>90</v>
      </c>
      <c r="I243" s="102">
        <f t="shared" si="69"/>
        <v>26438045</v>
      </c>
      <c r="J243" s="102" t="e">
        <f>SUMIF($AN$4:$AN$22,D243,#REF!)</f>
        <v>#REF!</v>
      </c>
      <c r="K243" s="103" t="e">
        <f t="shared" si="70"/>
        <v>#REF!</v>
      </c>
      <c r="L243" s="239" t="e">
        <f>SUMIF($AN$4:$AN$22,D243,#REF!)</f>
        <v>#REF!</v>
      </c>
      <c r="M243" s="105" t="e">
        <f t="shared" si="71"/>
        <v>#REF!</v>
      </c>
      <c r="N243" s="105" t="e">
        <f t="shared" si="72"/>
        <v>#REF!</v>
      </c>
      <c r="O243" s="105" t="e">
        <f t="shared" si="73"/>
        <v>#REF!</v>
      </c>
      <c r="P243" s="105" t="e">
        <f t="shared" si="74"/>
        <v>#REF!</v>
      </c>
      <c r="Q243" s="106" t="e">
        <f t="shared" si="75"/>
        <v>#REF!</v>
      </c>
      <c r="R243" s="105" t="e">
        <f t="shared" si="75"/>
        <v>#REF!</v>
      </c>
      <c r="S243" s="105" t="e">
        <f t="shared" si="76"/>
        <v>#REF!</v>
      </c>
      <c r="T243" s="105"/>
      <c r="U243" s="105" t="e">
        <f t="shared" si="77"/>
        <v>#REF!</v>
      </c>
      <c r="V243" s="105" t="e">
        <f t="shared" si="78"/>
        <v>#REF!</v>
      </c>
      <c r="W243" s="105" t="e">
        <f t="shared" si="79"/>
        <v>#REF!</v>
      </c>
      <c r="X243" s="106" t="e">
        <f t="shared" si="80"/>
        <v>#REF!</v>
      </c>
      <c r="Y243" s="106" t="e">
        <f t="shared" si="81"/>
        <v>#REF!</v>
      </c>
      <c r="Z243" s="105" t="e">
        <f t="shared" si="82"/>
        <v>#REF!</v>
      </c>
      <c r="AA243" s="105" t="e">
        <f t="shared" si="86"/>
        <v>#REF!</v>
      </c>
      <c r="AB243" s="105"/>
      <c r="AC243" s="107" t="str">
        <f t="shared" si="83"/>
        <v>BERTAHAP</v>
      </c>
      <c r="AD243" s="108">
        <f t="shared" si="84"/>
        <v>0</v>
      </c>
      <c r="AE243" s="109">
        <v>2</v>
      </c>
      <c r="AF243" s="110"/>
      <c r="AG243" s="105" t="e">
        <f>IF(AF243&gt;#REF!,"LB","KR")</f>
        <v>#REF!</v>
      </c>
      <c r="AH243" s="110">
        <v>2387973000</v>
      </c>
      <c r="AI243" s="110">
        <v>2691628000</v>
      </c>
      <c r="AJ243" s="110">
        <v>2857641000</v>
      </c>
      <c r="AK243" s="111">
        <v>3033894000</v>
      </c>
      <c r="AL243" s="111">
        <v>2857641000</v>
      </c>
      <c r="AM243" s="110">
        <v>3033894000</v>
      </c>
      <c r="AN243" s="110" t="e">
        <f t="shared" si="66"/>
        <v>#REF!</v>
      </c>
    </row>
    <row r="244" spans="1:40">
      <c r="A244" s="3">
        <f t="shared" si="85"/>
        <v>205</v>
      </c>
      <c r="B244" s="96">
        <v>6</v>
      </c>
      <c r="C244" s="97" t="s">
        <v>183</v>
      </c>
      <c r="D244" s="96">
        <v>11</v>
      </c>
      <c r="E244" s="99"/>
      <c r="F244" s="100" t="s">
        <v>62</v>
      </c>
      <c r="G244" s="101">
        <f t="shared" si="67"/>
        <v>101</v>
      </c>
      <c r="H244" s="101">
        <f t="shared" si="68"/>
        <v>90</v>
      </c>
      <c r="I244" s="102">
        <f t="shared" si="69"/>
        <v>26438045</v>
      </c>
      <c r="J244" s="102" t="e">
        <f>SUMIF($AN$4:$AN$22,D244,#REF!)</f>
        <v>#REF!</v>
      </c>
      <c r="K244" s="103" t="e">
        <f t="shared" si="70"/>
        <v>#REF!</v>
      </c>
      <c r="L244" s="239" t="e">
        <f>SUMIF($AN$4:$AN$22,D244,#REF!)</f>
        <v>#REF!</v>
      </c>
      <c r="M244" s="105" t="e">
        <f t="shared" si="71"/>
        <v>#REF!</v>
      </c>
      <c r="N244" s="105" t="e">
        <f t="shared" si="72"/>
        <v>#REF!</v>
      </c>
      <c r="O244" s="105" t="e">
        <f t="shared" si="73"/>
        <v>#REF!</v>
      </c>
      <c r="P244" s="105" t="e">
        <f t="shared" si="74"/>
        <v>#REF!</v>
      </c>
      <c r="Q244" s="106" t="e">
        <f t="shared" si="75"/>
        <v>#REF!</v>
      </c>
      <c r="R244" s="105" t="e">
        <f t="shared" si="75"/>
        <v>#REF!</v>
      </c>
      <c r="S244" s="105" t="e">
        <f t="shared" si="76"/>
        <v>#REF!</v>
      </c>
      <c r="T244" s="105"/>
      <c r="U244" s="105" t="e">
        <f t="shared" si="77"/>
        <v>#REF!</v>
      </c>
      <c r="V244" s="105" t="e">
        <f t="shared" si="78"/>
        <v>#REF!</v>
      </c>
      <c r="W244" s="105" t="e">
        <f t="shared" si="79"/>
        <v>#REF!</v>
      </c>
      <c r="X244" s="106" t="e">
        <f t="shared" si="80"/>
        <v>#REF!</v>
      </c>
      <c r="Y244" s="106" t="e">
        <f t="shared" si="81"/>
        <v>#REF!</v>
      </c>
      <c r="Z244" s="105" t="e">
        <f t="shared" si="82"/>
        <v>#REF!</v>
      </c>
      <c r="AA244" s="105" t="e">
        <f t="shared" si="86"/>
        <v>#REF!</v>
      </c>
      <c r="AB244" s="105"/>
      <c r="AC244" s="107" t="str">
        <f t="shared" si="83"/>
        <v>BERTAHAP</v>
      </c>
      <c r="AD244" s="108">
        <f t="shared" si="84"/>
        <v>0</v>
      </c>
      <c r="AE244" s="109">
        <v>2</v>
      </c>
      <c r="AF244" s="110"/>
      <c r="AG244" s="105" t="e">
        <f>IF(AF244&gt;#REF!,"LB","KR")</f>
        <v>#REF!</v>
      </c>
      <c r="AH244" s="110">
        <v>2387973000</v>
      </c>
      <c r="AI244" s="110">
        <v>2691628000</v>
      </c>
      <c r="AJ244" s="110">
        <v>2857641000</v>
      </c>
      <c r="AK244" s="111">
        <v>3033894000</v>
      </c>
      <c r="AL244" s="111">
        <v>2857641000</v>
      </c>
      <c r="AM244" s="110">
        <v>3033894000</v>
      </c>
      <c r="AN244" s="110" t="e">
        <f t="shared" si="66"/>
        <v>#REF!</v>
      </c>
    </row>
    <row r="245" spans="1:40">
      <c r="A245" s="3">
        <f t="shared" si="85"/>
        <v>206</v>
      </c>
      <c r="B245" s="96">
        <v>7</v>
      </c>
      <c r="C245" s="97" t="s">
        <v>183</v>
      </c>
      <c r="D245" s="96">
        <v>15</v>
      </c>
      <c r="E245" s="99"/>
      <c r="F245" s="100" t="s">
        <v>64</v>
      </c>
      <c r="G245" s="101">
        <f t="shared" si="67"/>
        <v>101</v>
      </c>
      <c r="H245" s="101">
        <f t="shared" si="68"/>
        <v>90</v>
      </c>
      <c r="I245" s="102">
        <f t="shared" si="69"/>
        <v>26438045</v>
      </c>
      <c r="J245" s="102" t="e">
        <f>SUMIF($AN$4:$AN$22,D245,#REF!)</f>
        <v>#REF!</v>
      </c>
      <c r="K245" s="103" t="e">
        <f t="shared" si="70"/>
        <v>#REF!</v>
      </c>
      <c r="L245" s="239" t="e">
        <f>SUMIF($AN$4:$AN$22,D245,#REF!)</f>
        <v>#REF!</v>
      </c>
      <c r="M245" s="105" t="e">
        <f t="shared" si="71"/>
        <v>#REF!</v>
      </c>
      <c r="N245" s="105" t="e">
        <f t="shared" si="72"/>
        <v>#REF!</v>
      </c>
      <c r="O245" s="105" t="e">
        <f t="shared" si="73"/>
        <v>#REF!</v>
      </c>
      <c r="P245" s="105" t="e">
        <f t="shared" si="74"/>
        <v>#REF!</v>
      </c>
      <c r="Q245" s="106" t="e">
        <f t="shared" si="75"/>
        <v>#REF!</v>
      </c>
      <c r="R245" s="105" t="e">
        <f t="shared" si="75"/>
        <v>#REF!</v>
      </c>
      <c r="S245" s="105" t="e">
        <f t="shared" si="76"/>
        <v>#REF!</v>
      </c>
      <c r="T245" s="105"/>
      <c r="U245" s="105" t="e">
        <f t="shared" si="77"/>
        <v>#REF!</v>
      </c>
      <c r="V245" s="105" t="e">
        <f t="shared" si="78"/>
        <v>#REF!</v>
      </c>
      <c r="W245" s="105" t="e">
        <f t="shared" si="79"/>
        <v>#REF!</v>
      </c>
      <c r="X245" s="106" t="e">
        <f t="shared" si="80"/>
        <v>#REF!</v>
      </c>
      <c r="Y245" s="106" t="e">
        <f t="shared" si="81"/>
        <v>#REF!</v>
      </c>
      <c r="Z245" s="105" t="e">
        <f t="shared" si="82"/>
        <v>#REF!</v>
      </c>
      <c r="AA245" s="105" t="e">
        <f t="shared" si="86"/>
        <v>#REF!</v>
      </c>
      <c r="AB245" s="105"/>
      <c r="AC245" s="107" t="str">
        <f t="shared" si="83"/>
        <v>BERTAHAP</v>
      </c>
      <c r="AD245" s="108">
        <f t="shared" si="84"/>
        <v>0</v>
      </c>
      <c r="AE245" s="109">
        <v>2</v>
      </c>
      <c r="AF245" s="110"/>
      <c r="AG245" s="105" t="e">
        <f>IF(AF245&gt;#REF!,"LB","KR")</f>
        <v>#REF!</v>
      </c>
      <c r="AH245" s="110">
        <v>2387973000</v>
      </c>
      <c r="AI245" s="110">
        <v>2691628000</v>
      </c>
      <c r="AJ245" s="110">
        <v>2857641000</v>
      </c>
      <c r="AK245" s="111">
        <v>3033894000</v>
      </c>
      <c r="AL245" s="111">
        <v>2857641000</v>
      </c>
      <c r="AM245" s="110">
        <v>3033894000</v>
      </c>
      <c r="AN245" s="110" t="e">
        <f t="shared" si="66"/>
        <v>#REF!</v>
      </c>
    </row>
    <row r="246" spans="1:40">
      <c r="A246" s="3">
        <f t="shared" si="85"/>
        <v>207</v>
      </c>
      <c r="B246" s="96">
        <v>8</v>
      </c>
      <c r="C246" s="97" t="s">
        <v>183</v>
      </c>
      <c r="D246" s="96">
        <v>17</v>
      </c>
      <c r="E246" s="99"/>
      <c r="F246" s="100" t="s">
        <v>67</v>
      </c>
      <c r="G246" s="101">
        <f t="shared" si="67"/>
        <v>85</v>
      </c>
      <c r="H246" s="101">
        <f t="shared" si="68"/>
        <v>74</v>
      </c>
      <c r="I246" s="102">
        <f t="shared" si="69"/>
        <v>26438045</v>
      </c>
      <c r="J246" s="102" t="e">
        <f>SUMIF($AN$4:$AN$22,D246,#REF!)</f>
        <v>#REF!</v>
      </c>
      <c r="K246" s="103" t="e">
        <f t="shared" si="70"/>
        <v>#REF!</v>
      </c>
      <c r="L246" s="239" t="e">
        <f>SUMIF($AN$4:$AN$22,D246,#REF!)</f>
        <v>#REF!</v>
      </c>
      <c r="M246" s="105" t="e">
        <f t="shared" si="71"/>
        <v>#REF!</v>
      </c>
      <c r="N246" s="105" t="e">
        <f t="shared" si="72"/>
        <v>#REF!</v>
      </c>
      <c r="O246" s="105" t="e">
        <f t="shared" si="73"/>
        <v>#REF!</v>
      </c>
      <c r="P246" s="105" t="e">
        <f t="shared" si="74"/>
        <v>#REF!</v>
      </c>
      <c r="Q246" s="106" t="e">
        <f t="shared" si="75"/>
        <v>#REF!</v>
      </c>
      <c r="R246" s="105" t="e">
        <f t="shared" si="75"/>
        <v>#REF!</v>
      </c>
      <c r="S246" s="105" t="e">
        <f t="shared" si="76"/>
        <v>#REF!</v>
      </c>
      <c r="T246" s="105"/>
      <c r="U246" s="105" t="e">
        <f t="shared" si="77"/>
        <v>#REF!</v>
      </c>
      <c r="V246" s="105" t="e">
        <f t="shared" si="78"/>
        <v>#REF!</v>
      </c>
      <c r="W246" s="105" t="e">
        <f t="shared" si="79"/>
        <v>#REF!</v>
      </c>
      <c r="X246" s="106" t="e">
        <f t="shared" si="80"/>
        <v>#REF!</v>
      </c>
      <c r="Y246" s="106" t="e">
        <f t="shared" si="81"/>
        <v>#REF!</v>
      </c>
      <c r="Z246" s="105" t="e">
        <f t="shared" si="82"/>
        <v>#REF!</v>
      </c>
      <c r="AA246" s="105" t="e">
        <f t="shared" si="86"/>
        <v>#REF!</v>
      </c>
      <c r="AB246" s="105"/>
      <c r="AC246" s="107" t="str">
        <f t="shared" si="83"/>
        <v>BERTAHAP</v>
      </c>
      <c r="AD246" s="108">
        <f t="shared" si="84"/>
        <v>0</v>
      </c>
      <c r="AE246" s="109">
        <v>2</v>
      </c>
      <c r="AF246" s="110"/>
      <c r="AG246" s="105" t="e">
        <f>IF(AF246&gt;#REF!,"LB","KR")</f>
        <v>#REF!</v>
      </c>
      <c r="AH246" s="110">
        <v>1963445000</v>
      </c>
      <c r="AI246" s="110">
        <v>2213116000</v>
      </c>
      <c r="AJ246" s="110">
        <v>2349616000</v>
      </c>
      <c r="AK246" s="111">
        <v>2494535000</v>
      </c>
      <c r="AL246" s="111">
        <v>2349616000</v>
      </c>
      <c r="AM246" s="110">
        <v>2494535000</v>
      </c>
      <c r="AN246" s="110" t="e">
        <f t="shared" si="66"/>
        <v>#REF!</v>
      </c>
    </row>
    <row r="247" spans="1:40">
      <c r="A247" s="3">
        <f t="shared" si="85"/>
        <v>208</v>
      </c>
      <c r="B247" s="96">
        <v>9</v>
      </c>
      <c r="C247" s="97" t="s">
        <v>183</v>
      </c>
      <c r="D247" s="96">
        <v>19</v>
      </c>
      <c r="E247" s="99"/>
      <c r="F247" s="100" t="s">
        <v>78</v>
      </c>
      <c r="G247" s="101">
        <f t="shared" si="67"/>
        <v>138</v>
      </c>
      <c r="H247" s="101">
        <f t="shared" si="68"/>
        <v>120</v>
      </c>
      <c r="I247" s="102">
        <f t="shared" si="69"/>
        <v>26438045</v>
      </c>
      <c r="J247" s="102" t="e">
        <f>SUMIF($AN$4:$AN$22,D247,#REF!)</f>
        <v>#REF!</v>
      </c>
      <c r="K247" s="103" t="e">
        <f t="shared" si="70"/>
        <v>#REF!</v>
      </c>
      <c r="L247" s="239" t="e">
        <f>SUMIF($AN$4:$AN$22,D247,#REF!)</f>
        <v>#REF!</v>
      </c>
      <c r="M247" s="105" t="e">
        <f t="shared" si="71"/>
        <v>#REF!</v>
      </c>
      <c r="N247" s="105" t="e">
        <f t="shared" si="72"/>
        <v>#REF!</v>
      </c>
      <c r="O247" s="105" t="e">
        <f t="shared" si="73"/>
        <v>#REF!</v>
      </c>
      <c r="P247" s="105" t="e">
        <f t="shared" si="74"/>
        <v>#REF!</v>
      </c>
      <c r="Q247" s="106" t="e">
        <f t="shared" si="75"/>
        <v>#REF!</v>
      </c>
      <c r="R247" s="105" t="e">
        <f t="shared" si="75"/>
        <v>#REF!</v>
      </c>
      <c r="S247" s="105" t="e">
        <f t="shared" si="76"/>
        <v>#REF!</v>
      </c>
      <c r="T247" s="105"/>
      <c r="U247" s="105" t="e">
        <f t="shared" si="77"/>
        <v>#REF!</v>
      </c>
      <c r="V247" s="105" t="e">
        <f t="shared" si="78"/>
        <v>#REF!</v>
      </c>
      <c r="W247" s="105" t="e">
        <f t="shared" si="79"/>
        <v>#REF!</v>
      </c>
      <c r="X247" s="106" t="e">
        <f t="shared" si="80"/>
        <v>#REF!</v>
      </c>
      <c r="Y247" s="106" t="e">
        <f t="shared" si="81"/>
        <v>#REF!</v>
      </c>
      <c r="Z247" s="105" t="e">
        <f t="shared" si="82"/>
        <v>#REF!</v>
      </c>
      <c r="AA247" s="105" t="e">
        <f t="shared" si="86"/>
        <v>#REF!</v>
      </c>
      <c r="AB247" s="105"/>
      <c r="AC247" s="107" t="str">
        <f t="shared" si="83"/>
        <v>BERTAHAP</v>
      </c>
      <c r="AD247" s="108">
        <f t="shared" si="84"/>
        <v>0</v>
      </c>
      <c r="AE247" s="109">
        <v>2</v>
      </c>
      <c r="AF247" s="110"/>
      <c r="AG247" s="105" t="e">
        <f>IF(AF247&gt;#REF!,"LB","KR")</f>
        <v>#REF!</v>
      </c>
      <c r="AH247" s="110">
        <v>3183964000</v>
      </c>
      <c r="AI247" s="110">
        <v>3588837000</v>
      </c>
      <c r="AJ247" s="110">
        <v>3810188000</v>
      </c>
      <c r="AK247" s="111">
        <v>4045192000</v>
      </c>
      <c r="AL247" s="111">
        <v>3810188000</v>
      </c>
      <c r="AM247" s="110">
        <v>4045192000</v>
      </c>
      <c r="AN247" s="110" t="e">
        <f t="shared" ref="AN247" si="87">ROUNDUP((AA247*(1+$J$5)),-3)</f>
        <v>#REF!</v>
      </c>
    </row>
    <row r="248" spans="1:40">
      <c r="A248" s="3">
        <f t="shared" si="85"/>
        <v>209</v>
      </c>
      <c r="B248" s="96">
        <v>10</v>
      </c>
      <c r="C248" s="97" t="s">
        <v>183</v>
      </c>
      <c r="D248" s="96">
        <v>21</v>
      </c>
      <c r="E248" s="99"/>
      <c r="F248" s="100" t="s">
        <v>84</v>
      </c>
      <c r="G248" s="101">
        <f t="shared" si="67"/>
        <v>132</v>
      </c>
      <c r="H248" s="101">
        <f t="shared" si="68"/>
        <v>112</v>
      </c>
      <c r="I248" s="102">
        <f t="shared" si="69"/>
        <v>26438045</v>
      </c>
      <c r="J248" s="102" t="e">
        <f>SUMIF($AN$4:$AN$22,D248,#REF!)</f>
        <v>#REF!</v>
      </c>
      <c r="K248" s="103" t="e">
        <f t="shared" si="70"/>
        <v>#REF!</v>
      </c>
      <c r="L248" s="239" t="e">
        <f>SUMIF($AN$4:$AN$22,D248,#REF!)</f>
        <v>#REF!</v>
      </c>
      <c r="M248" s="105" t="e">
        <f t="shared" si="71"/>
        <v>#REF!</v>
      </c>
      <c r="N248" s="105" t="e">
        <f t="shared" si="72"/>
        <v>#REF!</v>
      </c>
      <c r="O248" s="105" t="e">
        <f t="shared" si="73"/>
        <v>#REF!</v>
      </c>
      <c r="P248" s="105" t="e">
        <f t="shared" si="74"/>
        <v>#REF!</v>
      </c>
      <c r="Q248" s="106" t="e">
        <f t="shared" si="75"/>
        <v>#REF!</v>
      </c>
      <c r="R248" s="105" t="e">
        <f t="shared" si="75"/>
        <v>#REF!</v>
      </c>
      <c r="S248" s="105" t="e">
        <f t="shared" si="76"/>
        <v>#REF!</v>
      </c>
      <c r="T248" s="105"/>
      <c r="U248" s="105" t="e">
        <f t="shared" si="77"/>
        <v>#REF!</v>
      </c>
      <c r="V248" s="105" t="e">
        <f t="shared" si="78"/>
        <v>#REF!</v>
      </c>
      <c r="W248" s="105" t="e">
        <f t="shared" si="79"/>
        <v>#REF!</v>
      </c>
      <c r="X248" s="106" t="e">
        <f t="shared" si="80"/>
        <v>#REF!</v>
      </c>
      <c r="Y248" s="106" t="e">
        <f t="shared" si="81"/>
        <v>#REF!</v>
      </c>
      <c r="Z248" s="105" t="e">
        <f t="shared" si="82"/>
        <v>#REF!</v>
      </c>
      <c r="AA248" s="105" t="e">
        <f t="shared" si="86"/>
        <v>#REF!</v>
      </c>
      <c r="AB248" s="105"/>
      <c r="AC248" s="107" t="str">
        <f t="shared" si="83"/>
        <v>BERTAHAP</v>
      </c>
      <c r="AD248" s="108">
        <f t="shared" si="84"/>
        <v>0</v>
      </c>
      <c r="AE248" s="109">
        <v>2</v>
      </c>
      <c r="AF248" s="110"/>
      <c r="AG248" s="105" t="e">
        <f>IF(AF248&gt;#REF!,"LB","KR")</f>
        <v>#REF!</v>
      </c>
      <c r="AH248" s="110">
        <v>3083840000</v>
      </c>
      <c r="AI248" s="110">
        <v>3475980000</v>
      </c>
      <c r="AJ248" s="110">
        <v>3690371000</v>
      </c>
      <c r="AK248" s="111">
        <v>3917985000</v>
      </c>
      <c r="AL248" s="111">
        <v>3690371000</v>
      </c>
      <c r="AM248" s="110">
        <v>3917985000</v>
      </c>
      <c r="AN248" s="110" t="e">
        <f t="shared" ref="AN248:AN283" si="88">ROUNDUP((AA248*(1+$J$5)),-3)</f>
        <v>#REF!</v>
      </c>
    </row>
    <row r="249" spans="1:40">
      <c r="A249" s="3">
        <f t="shared" si="85"/>
        <v>210</v>
      </c>
      <c r="B249" s="96">
        <v>1</v>
      </c>
      <c r="C249" s="97" t="s">
        <v>184</v>
      </c>
      <c r="D249" s="98" t="s">
        <v>19</v>
      </c>
      <c r="E249" s="99"/>
      <c r="F249" s="100" t="s">
        <v>72</v>
      </c>
      <c r="G249" s="101">
        <f t="shared" si="67"/>
        <v>175</v>
      </c>
      <c r="H249" s="101">
        <f t="shared" si="68"/>
        <v>156</v>
      </c>
      <c r="I249" s="102">
        <f t="shared" si="69"/>
        <v>26438045</v>
      </c>
      <c r="J249" s="102" t="e">
        <f>SUMIF($AN$4:$AN$22,D249,#REF!)</f>
        <v>#REF!</v>
      </c>
      <c r="K249" s="103" t="e">
        <f t="shared" si="70"/>
        <v>#REF!</v>
      </c>
      <c r="L249" s="104" t="e">
        <f>SUMIF($AN$4:$AN$22,D249,#REF!)</f>
        <v>#REF!</v>
      </c>
      <c r="M249" s="105" t="e">
        <f t="shared" si="71"/>
        <v>#REF!</v>
      </c>
      <c r="N249" s="105" t="e">
        <f t="shared" si="72"/>
        <v>#REF!</v>
      </c>
      <c r="O249" s="105" t="e">
        <f t="shared" si="73"/>
        <v>#REF!</v>
      </c>
      <c r="P249" s="105" t="e">
        <f t="shared" si="74"/>
        <v>#REF!</v>
      </c>
      <c r="Q249" s="106" t="e">
        <f t="shared" si="75"/>
        <v>#REF!</v>
      </c>
      <c r="R249" s="105" t="e">
        <f t="shared" si="75"/>
        <v>#REF!</v>
      </c>
      <c r="S249" s="105" t="e">
        <f t="shared" si="76"/>
        <v>#REF!</v>
      </c>
      <c r="T249" s="105"/>
      <c r="U249" s="105" t="e">
        <f t="shared" si="77"/>
        <v>#REF!</v>
      </c>
      <c r="V249" s="105" t="e">
        <f t="shared" si="78"/>
        <v>#REF!</v>
      </c>
      <c r="W249" s="105" t="e">
        <f t="shared" si="79"/>
        <v>#REF!</v>
      </c>
      <c r="X249" s="106" t="e">
        <f t="shared" si="80"/>
        <v>#REF!</v>
      </c>
      <c r="Y249" s="106" t="e">
        <f t="shared" si="81"/>
        <v>#REF!</v>
      </c>
      <c r="Z249" s="105" t="e">
        <f t="shared" si="82"/>
        <v>#REF!</v>
      </c>
      <c r="AA249" s="105" t="e">
        <f t="shared" si="86"/>
        <v>#REF!</v>
      </c>
      <c r="AB249" s="105"/>
      <c r="AC249" s="107" t="str">
        <f t="shared" si="83"/>
        <v>BERTAHAP</v>
      </c>
      <c r="AD249" s="108">
        <f t="shared" si="84"/>
        <v>0</v>
      </c>
      <c r="AE249" s="109">
        <v>2</v>
      </c>
      <c r="AF249" s="110"/>
      <c r="AG249" s="105" t="e">
        <f>IF(AF249&gt;#REF!,"LB","KR")</f>
        <v>#REF!</v>
      </c>
      <c r="AH249" s="110">
        <v>4176307000</v>
      </c>
      <c r="AI249" s="110">
        <v>4707365000</v>
      </c>
      <c r="AJ249" s="110">
        <v>4997705000</v>
      </c>
      <c r="AK249" s="111">
        <v>5305952000</v>
      </c>
      <c r="AL249" s="111">
        <v>4997705000</v>
      </c>
      <c r="AM249" s="110">
        <v>5305952000</v>
      </c>
      <c r="AN249" s="110" t="e">
        <f t="shared" si="88"/>
        <v>#REF!</v>
      </c>
    </row>
    <row r="250" spans="1:40">
      <c r="A250" s="3">
        <f t="shared" si="85"/>
        <v>211</v>
      </c>
      <c r="B250" s="96">
        <v>2</v>
      </c>
      <c r="C250" s="97" t="s">
        <v>184</v>
      </c>
      <c r="D250" s="98" t="s">
        <v>29</v>
      </c>
      <c r="E250" s="99"/>
      <c r="F250" s="100" t="s">
        <v>74</v>
      </c>
      <c r="G250" s="101">
        <f t="shared" si="67"/>
        <v>85</v>
      </c>
      <c r="H250" s="101">
        <f t="shared" si="68"/>
        <v>74</v>
      </c>
      <c r="I250" s="102">
        <f t="shared" si="69"/>
        <v>26438045</v>
      </c>
      <c r="J250" s="102" t="e">
        <f>SUMIF($AN$4:$AN$22,D250,#REF!)</f>
        <v>#REF!</v>
      </c>
      <c r="K250" s="103" t="e">
        <f t="shared" si="70"/>
        <v>#REF!</v>
      </c>
      <c r="L250" s="104" t="e">
        <f>SUMIF($AN$4:$AN$22,D250,#REF!)</f>
        <v>#REF!</v>
      </c>
      <c r="M250" s="105" t="e">
        <f t="shared" si="71"/>
        <v>#REF!</v>
      </c>
      <c r="N250" s="105" t="e">
        <f t="shared" si="72"/>
        <v>#REF!</v>
      </c>
      <c r="O250" s="105" t="e">
        <f t="shared" si="73"/>
        <v>#REF!</v>
      </c>
      <c r="P250" s="105" t="e">
        <f t="shared" si="74"/>
        <v>#REF!</v>
      </c>
      <c r="Q250" s="106" t="e">
        <f t="shared" si="75"/>
        <v>#REF!</v>
      </c>
      <c r="R250" s="105" t="e">
        <f t="shared" si="75"/>
        <v>#REF!</v>
      </c>
      <c r="S250" s="105" t="e">
        <f t="shared" si="76"/>
        <v>#REF!</v>
      </c>
      <c r="T250" s="105"/>
      <c r="U250" s="105" t="e">
        <f t="shared" si="77"/>
        <v>#REF!</v>
      </c>
      <c r="V250" s="105" t="e">
        <f t="shared" si="78"/>
        <v>#REF!</v>
      </c>
      <c r="W250" s="105" t="e">
        <f t="shared" si="79"/>
        <v>#REF!</v>
      </c>
      <c r="X250" s="106" t="e">
        <f t="shared" si="80"/>
        <v>#REF!</v>
      </c>
      <c r="Y250" s="106" t="e">
        <f t="shared" si="81"/>
        <v>#REF!</v>
      </c>
      <c r="Z250" s="105" t="e">
        <f t="shared" si="82"/>
        <v>#REF!</v>
      </c>
      <c r="AA250" s="105" t="e">
        <f t="shared" si="86"/>
        <v>#REF!</v>
      </c>
      <c r="AB250" s="105"/>
      <c r="AC250" s="107" t="str">
        <f t="shared" si="83"/>
        <v>BERTAHAP</v>
      </c>
      <c r="AD250" s="108">
        <f t="shared" si="84"/>
        <v>0</v>
      </c>
      <c r="AE250" s="109">
        <v>2</v>
      </c>
      <c r="AF250" s="110"/>
      <c r="AG250" s="105" t="e">
        <f>IF(AF250&gt;#REF!,"LB","KR")</f>
        <v>#REF!</v>
      </c>
      <c r="AH250" s="110">
        <v>1944382000</v>
      </c>
      <c r="AI250" s="110">
        <v>2191629000</v>
      </c>
      <c r="AJ250" s="110">
        <v>2326804000</v>
      </c>
      <c r="AK250" s="111">
        <v>2470317000</v>
      </c>
      <c r="AL250" s="111">
        <v>2326804000</v>
      </c>
      <c r="AM250" s="110">
        <v>2470317000</v>
      </c>
      <c r="AN250" s="110" t="e">
        <f t="shared" si="88"/>
        <v>#REF!</v>
      </c>
    </row>
    <row r="251" spans="1:40">
      <c r="A251" s="3">
        <f t="shared" si="85"/>
        <v>212</v>
      </c>
      <c r="B251" s="96">
        <v>3</v>
      </c>
      <c r="C251" s="97" t="s">
        <v>184</v>
      </c>
      <c r="D251" s="98" t="s">
        <v>32</v>
      </c>
      <c r="E251" s="99"/>
      <c r="F251" s="100" t="s">
        <v>56</v>
      </c>
      <c r="G251" s="101">
        <f t="shared" si="67"/>
        <v>85</v>
      </c>
      <c r="H251" s="101">
        <f t="shared" si="68"/>
        <v>74</v>
      </c>
      <c r="I251" s="102">
        <f t="shared" si="69"/>
        <v>26438045</v>
      </c>
      <c r="J251" s="102" t="e">
        <f>SUMIF($AN$4:$AN$22,D251,#REF!)</f>
        <v>#REF!</v>
      </c>
      <c r="K251" s="103" t="e">
        <f t="shared" si="70"/>
        <v>#REF!</v>
      </c>
      <c r="L251" s="104" t="e">
        <f>SUMIF($AN$4:$AN$22,D251,#REF!)</f>
        <v>#REF!</v>
      </c>
      <c r="M251" s="105" t="e">
        <f t="shared" si="71"/>
        <v>#REF!</v>
      </c>
      <c r="N251" s="105" t="e">
        <f t="shared" si="72"/>
        <v>#REF!</v>
      </c>
      <c r="O251" s="105" t="e">
        <f t="shared" si="73"/>
        <v>#REF!</v>
      </c>
      <c r="P251" s="105" t="e">
        <f t="shared" si="74"/>
        <v>#REF!</v>
      </c>
      <c r="Q251" s="106" t="e">
        <f t="shared" si="75"/>
        <v>#REF!</v>
      </c>
      <c r="R251" s="105" t="e">
        <f t="shared" si="75"/>
        <v>#REF!</v>
      </c>
      <c r="S251" s="105" t="e">
        <f t="shared" si="76"/>
        <v>#REF!</v>
      </c>
      <c r="T251" s="105"/>
      <c r="U251" s="105" t="e">
        <f t="shared" si="77"/>
        <v>#REF!</v>
      </c>
      <c r="V251" s="105" t="e">
        <f t="shared" si="78"/>
        <v>#REF!</v>
      </c>
      <c r="W251" s="105" t="e">
        <f t="shared" si="79"/>
        <v>#REF!</v>
      </c>
      <c r="X251" s="106" t="e">
        <f t="shared" si="80"/>
        <v>#REF!</v>
      </c>
      <c r="Y251" s="106" t="e">
        <f t="shared" si="81"/>
        <v>#REF!</v>
      </c>
      <c r="Z251" s="105" t="e">
        <f t="shared" si="82"/>
        <v>#REF!</v>
      </c>
      <c r="AA251" s="105" t="e">
        <f t="shared" si="86"/>
        <v>#REF!</v>
      </c>
      <c r="AB251" s="105"/>
      <c r="AC251" s="107" t="str">
        <f t="shared" si="83"/>
        <v>BERTAHAP</v>
      </c>
      <c r="AD251" s="108">
        <f t="shared" si="84"/>
        <v>0</v>
      </c>
      <c r="AE251" s="109">
        <v>2</v>
      </c>
      <c r="AF251" s="110"/>
      <c r="AG251" s="105" t="e">
        <f>IF(AF251&gt;#REF!,"LB","KR")</f>
        <v>#REF!</v>
      </c>
      <c r="AH251" s="110">
        <v>1944382000</v>
      </c>
      <c r="AI251" s="110">
        <v>2191629000</v>
      </c>
      <c r="AJ251" s="110">
        <v>2326804000</v>
      </c>
      <c r="AK251" s="111">
        <v>2470317000</v>
      </c>
      <c r="AL251" s="111">
        <v>2326804000</v>
      </c>
      <c r="AM251" s="110">
        <v>2470317000</v>
      </c>
      <c r="AN251" s="110" t="e">
        <f t="shared" si="88"/>
        <v>#REF!</v>
      </c>
    </row>
    <row r="252" spans="1:40">
      <c r="A252" s="3">
        <f t="shared" si="85"/>
        <v>213</v>
      </c>
      <c r="B252" s="96">
        <v>4</v>
      </c>
      <c r="C252" s="97" t="s">
        <v>184</v>
      </c>
      <c r="D252" s="98" t="s">
        <v>38</v>
      </c>
      <c r="E252" s="99"/>
      <c r="F252" s="100" t="s">
        <v>58</v>
      </c>
      <c r="G252" s="101">
        <f t="shared" si="67"/>
        <v>101</v>
      </c>
      <c r="H252" s="101">
        <f t="shared" si="68"/>
        <v>90</v>
      </c>
      <c r="I252" s="102">
        <f t="shared" si="69"/>
        <v>26438045</v>
      </c>
      <c r="J252" s="102" t="e">
        <f>SUMIF($AN$4:$AN$22,D252,#REF!)</f>
        <v>#REF!</v>
      </c>
      <c r="K252" s="103" t="e">
        <f t="shared" si="70"/>
        <v>#REF!</v>
      </c>
      <c r="L252" s="104" t="e">
        <f>SUMIF($AN$4:$AN$22,D252,#REF!)</f>
        <v>#REF!</v>
      </c>
      <c r="M252" s="105" t="e">
        <f t="shared" si="71"/>
        <v>#REF!</v>
      </c>
      <c r="N252" s="105" t="e">
        <f t="shared" si="72"/>
        <v>#REF!</v>
      </c>
      <c r="O252" s="105" t="e">
        <f t="shared" si="73"/>
        <v>#REF!</v>
      </c>
      <c r="P252" s="105" t="e">
        <f t="shared" si="74"/>
        <v>#REF!</v>
      </c>
      <c r="Q252" s="106" t="e">
        <f t="shared" si="75"/>
        <v>#REF!</v>
      </c>
      <c r="R252" s="105" t="e">
        <f t="shared" si="75"/>
        <v>#REF!</v>
      </c>
      <c r="S252" s="105" t="e">
        <f t="shared" si="76"/>
        <v>#REF!</v>
      </c>
      <c r="T252" s="105"/>
      <c r="U252" s="105" t="e">
        <f t="shared" si="77"/>
        <v>#REF!</v>
      </c>
      <c r="V252" s="105" t="e">
        <f t="shared" si="78"/>
        <v>#REF!</v>
      </c>
      <c r="W252" s="105" t="e">
        <f t="shared" si="79"/>
        <v>#REF!</v>
      </c>
      <c r="X252" s="106" t="e">
        <f t="shared" si="80"/>
        <v>#REF!</v>
      </c>
      <c r="Y252" s="106" t="e">
        <f t="shared" si="81"/>
        <v>#REF!</v>
      </c>
      <c r="Z252" s="105" t="e">
        <f t="shared" si="82"/>
        <v>#REF!</v>
      </c>
      <c r="AA252" s="105" t="e">
        <f t="shared" si="86"/>
        <v>#REF!</v>
      </c>
      <c r="AB252" s="105"/>
      <c r="AC252" s="107" t="str">
        <f t="shared" si="83"/>
        <v>BERTAHAP</v>
      </c>
      <c r="AD252" s="108">
        <f t="shared" si="84"/>
        <v>0</v>
      </c>
      <c r="AE252" s="109">
        <v>2</v>
      </c>
      <c r="AF252" s="110"/>
      <c r="AG252" s="105" t="e">
        <f>IF(AF252&gt;#REF!,"LB","KR")</f>
        <v>#REF!</v>
      </c>
      <c r="AH252" s="110">
        <v>2364789000</v>
      </c>
      <c r="AI252" s="110">
        <v>2665495000</v>
      </c>
      <c r="AJ252" s="110">
        <v>2829897000</v>
      </c>
      <c r="AK252" s="111">
        <v>3004439000</v>
      </c>
      <c r="AL252" s="111">
        <v>2829897000</v>
      </c>
      <c r="AM252" s="110">
        <v>3004439000</v>
      </c>
      <c r="AN252" s="110" t="e">
        <f t="shared" si="88"/>
        <v>#REF!</v>
      </c>
    </row>
    <row r="253" spans="1:40">
      <c r="A253" s="3">
        <f t="shared" si="85"/>
        <v>214</v>
      </c>
      <c r="B253" s="96">
        <v>5</v>
      </c>
      <c r="C253" s="97" t="s">
        <v>184</v>
      </c>
      <c r="D253" s="98" t="s">
        <v>44</v>
      </c>
      <c r="E253" s="99"/>
      <c r="F253" s="100" t="s">
        <v>60</v>
      </c>
      <c r="G253" s="101">
        <f t="shared" si="67"/>
        <v>101</v>
      </c>
      <c r="H253" s="101">
        <f t="shared" si="68"/>
        <v>90</v>
      </c>
      <c r="I253" s="102">
        <f t="shared" si="69"/>
        <v>26438045</v>
      </c>
      <c r="J253" s="102" t="e">
        <f>SUMIF($AN$4:$AN$22,D253,#REF!)</f>
        <v>#REF!</v>
      </c>
      <c r="K253" s="103" t="e">
        <f t="shared" si="70"/>
        <v>#REF!</v>
      </c>
      <c r="L253" s="104" t="e">
        <f>SUMIF($AN$4:$AN$22,D253,#REF!)</f>
        <v>#REF!</v>
      </c>
      <c r="M253" s="105" t="e">
        <f t="shared" si="71"/>
        <v>#REF!</v>
      </c>
      <c r="N253" s="105" t="e">
        <f t="shared" si="72"/>
        <v>#REF!</v>
      </c>
      <c r="O253" s="105" t="e">
        <f t="shared" si="73"/>
        <v>#REF!</v>
      </c>
      <c r="P253" s="105" t="e">
        <f t="shared" si="74"/>
        <v>#REF!</v>
      </c>
      <c r="Q253" s="106" t="e">
        <f t="shared" si="75"/>
        <v>#REF!</v>
      </c>
      <c r="R253" s="105" t="e">
        <f t="shared" si="75"/>
        <v>#REF!</v>
      </c>
      <c r="S253" s="105" t="e">
        <f t="shared" si="76"/>
        <v>#REF!</v>
      </c>
      <c r="T253" s="105"/>
      <c r="U253" s="105" t="e">
        <f t="shared" si="77"/>
        <v>#REF!</v>
      </c>
      <c r="V253" s="105" t="e">
        <f t="shared" si="78"/>
        <v>#REF!</v>
      </c>
      <c r="W253" s="105" t="e">
        <f t="shared" si="79"/>
        <v>#REF!</v>
      </c>
      <c r="X253" s="106" t="e">
        <f t="shared" si="80"/>
        <v>#REF!</v>
      </c>
      <c r="Y253" s="106" t="e">
        <f t="shared" si="81"/>
        <v>#REF!</v>
      </c>
      <c r="Z253" s="105" t="e">
        <f t="shared" si="82"/>
        <v>#REF!</v>
      </c>
      <c r="AA253" s="105" t="e">
        <f t="shared" si="86"/>
        <v>#REF!</v>
      </c>
      <c r="AB253" s="105"/>
      <c r="AC253" s="107" t="str">
        <f t="shared" si="83"/>
        <v>BERTAHAP</v>
      </c>
      <c r="AD253" s="108">
        <f t="shared" si="84"/>
        <v>0</v>
      </c>
      <c r="AE253" s="109">
        <v>2</v>
      </c>
      <c r="AF253" s="110"/>
      <c r="AG253" s="105" t="e">
        <f>IF(AF253&gt;#REF!,"LB","KR")</f>
        <v>#REF!</v>
      </c>
      <c r="AH253" s="110">
        <v>2364789000</v>
      </c>
      <c r="AI253" s="110">
        <v>2665495000</v>
      </c>
      <c r="AJ253" s="110">
        <v>2829897000</v>
      </c>
      <c r="AK253" s="111">
        <v>3004439000</v>
      </c>
      <c r="AL253" s="111">
        <v>2829897000</v>
      </c>
      <c r="AM253" s="110">
        <v>3004439000</v>
      </c>
      <c r="AN253" s="110" t="e">
        <f t="shared" si="88"/>
        <v>#REF!</v>
      </c>
    </row>
    <row r="254" spans="1:40">
      <c r="A254" s="3">
        <f t="shared" si="85"/>
        <v>215</v>
      </c>
      <c r="B254" s="96">
        <v>6</v>
      </c>
      <c r="C254" s="97" t="s">
        <v>184</v>
      </c>
      <c r="D254" s="96">
        <v>11</v>
      </c>
      <c r="E254" s="99"/>
      <c r="F254" s="100" t="s">
        <v>62</v>
      </c>
      <c r="G254" s="101">
        <f t="shared" si="67"/>
        <v>101</v>
      </c>
      <c r="H254" s="101">
        <f t="shared" si="68"/>
        <v>90</v>
      </c>
      <c r="I254" s="102">
        <f t="shared" si="69"/>
        <v>26438045</v>
      </c>
      <c r="J254" s="102" t="e">
        <f>SUMIF($AN$4:$AN$22,D254,#REF!)</f>
        <v>#REF!</v>
      </c>
      <c r="K254" s="103" t="e">
        <f t="shared" si="70"/>
        <v>#REF!</v>
      </c>
      <c r="L254" s="104" t="e">
        <f>SUMIF($AN$4:$AN$22,D254,#REF!)</f>
        <v>#REF!</v>
      </c>
      <c r="M254" s="105" t="e">
        <f t="shared" si="71"/>
        <v>#REF!</v>
      </c>
      <c r="N254" s="105" t="e">
        <f t="shared" si="72"/>
        <v>#REF!</v>
      </c>
      <c r="O254" s="105" t="e">
        <f t="shared" si="73"/>
        <v>#REF!</v>
      </c>
      <c r="P254" s="105" t="e">
        <f t="shared" si="74"/>
        <v>#REF!</v>
      </c>
      <c r="Q254" s="106" t="e">
        <f t="shared" si="75"/>
        <v>#REF!</v>
      </c>
      <c r="R254" s="105" t="e">
        <f t="shared" si="75"/>
        <v>#REF!</v>
      </c>
      <c r="S254" s="105" t="e">
        <f t="shared" si="76"/>
        <v>#REF!</v>
      </c>
      <c r="T254" s="105"/>
      <c r="U254" s="105" t="e">
        <f t="shared" si="77"/>
        <v>#REF!</v>
      </c>
      <c r="V254" s="105" t="e">
        <f t="shared" si="78"/>
        <v>#REF!</v>
      </c>
      <c r="W254" s="105" t="e">
        <f t="shared" si="79"/>
        <v>#REF!</v>
      </c>
      <c r="X254" s="106" t="e">
        <f t="shared" si="80"/>
        <v>#REF!</v>
      </c>
      <c r="Y254" s="106" t="e">
        <f t="shared" si="81"/>
        <v>#REF!</v>
      </c>
      <c r="Z254" s="105" t="e">
        <f t="shared" si="82"/>
        <v>#REF!</v>
      </c>
      <c r="AA254" s="105" t="e">
        <f t="shared" si="86"/>
        <v>#REF!</v>
      </c>
      <c r="AB254" s="105"/>
      <c r="AC254" s="107" t="str">
        <f t="shared" si="83"/>
        <v>BERTAHAP</v>
      </c>
      <c r="AD254" s="108">
        <f t="shared" si="84"/>
        <v>0</v>
      </c>
      <c r="AE254" s="109">
        <v>2</v>
      </c>
      <c r="AF254" s="110"/>
      <c r="AG254" s="105" t="e">
        <f>IF(AF254&gt;#REF!,"LB","KR")</f>
        <v>#REF!</v>
      </c>
      <c r="AH254" s="110">
        <v>2364789000</v>
      </c>
      <c r="AI254" s="110">
        <v>2665495000</v>
      </c>
      <c r="AJ254" s="110">
        <v>2829897000</v>
      </c>
      <c r="AK254" s="111">
        <v>3004439000</v>
      </c>
      <c r="AL254" s="111">
        <v>2829897000</v>
      </c>
      <c r="AM254" s="110">
        <v>3004439000</v>
      </c>
      <c r="AN254" s="110" t="e">
        <f t="shared" si="88"/>
        <v>#REF!</v>
      </c>
    </row>
    <row r="255" spans="1:40">
      <c r="A255" s="3">
        <f t="shared" si="85"/>
        <v>216</v>
      </c>
      <c r="B255" s="96">
        <v>7</v>
      </c>
      <c r="C255" s="97" t="s">
        <v>184</v>
      </c>
      <c r="D255" s="96">
        <v>15</v>
      </c>
      <c r="E255" s="99"/>
      <c r="F255" s="100" t="s">
        <v>64</v>
      </c>
      <c r="G255" s="101">
        <f t="shared" si="67"/>
        <v>101</v>
      </c>
      <c r="H255" s="101">
        <f t="shared" si="68"/>
        <v>90</v>
      </c>
      <c r="I255" s="102">
        <f t="shared" si="69"/>
        <v>26438045</v>
      </c>
      <c r="J255" s="102" t="e">
        <f>SUMIF($AN$4:$AN$22,D255,#REF!)</f>
        <v>#REF!</v>
      </c>
      <c r="K255" s="103" t="e">
        <f t="shared" si="70"/>
        <v>#REF!</v>
      </c>
      <c r="L255" s="104" t="e">
        <f>SUMIF($AN$4:$AN$22,D255,#REF!)</f>
        <v>#REF!</v>
      </c>
      <c r="M255" s="105" t="e">
        <f t="shared" si="71"/>
        <v>#REF!</v>
      </c>
      <c r="N255" s="105" t="e">
        <f t="shared" si="72"/>
        <v>#REF!</v>
      </c>
      <c r="O255" s="105" t="e">
        <f t="shared" si="73"/>
        <v>#REF!</v>
      </c>
      <c r="P255" s="105" t="e">
        <f t="shared" si="74"/>
        <v>#REF!</v>
      </c>
      <c r="Q255" s="106" t="e">
        <f t="shared" si="75"/>
        <v>#REF!</v>
      </c>
      <c r="R255" s="105" t="e">
        <f t="shared" si="75"/>
        <v>#REF!</v>
      </c>
      <c r="S255" s="105" t="e">
        <f t="shared" si="76"/>
        <v>#REF!</v>
      </c>
      <c r="T255" s="105"/>
      <c r="U255" s="105" t="e">
        <f t="shared" si="77"/>
        <v>#REF!</v>
      </c>
      <c r="V255" s="105" t="e">
        <f t="shared" si="78"/>
        <v>#REF!</v>
      </c>
      <c r="W255" s="105" t="e">
        <f t="shared" si="79"/>
        <v>#REF!</v>
      </c>
      <c r="X255" s="106" t="e">
        <f t="shared" si="80"/>
        <v>#REF!</v>
      </c>
      <c r="Y255" s="106" t="e">
        <f t="shared" si="81"/>
        <v>#REF!</v>
      </c>
      <c r="Z255" s="105" t="e">
        <f t="shared" si="82"/>
        <v>#REF!</v>
      </c>
      <c r="AA255" s="105" t="e">
        <f t="shared" si="86"/>
        <v>#REF!</v>
      </c>
      <c r="AB255" s="105"/>
      <c r="AC255" s="107" t="str">
        <f t="shared" si="83"/>
        <v>BERTAHAP</v>
      </c>
      <c r="AD255" s="108">
        <f t="shared" si="84"/>
        <v>0</v>
      </c>
      <c r="AE255" s="109">
        <v>2</v>
      </c>
      <c r="AF255" s="110"/>
      <c r="AG255" s="105" t="e">
        <f>IF(AF255&gt;#REF!,"LB","KR")</f>
        <v>#REF!</v>
      </c>
      <c r="AH255" s="110">
        <v>2364789000</v>
      </c>
      <c r="AI255" s="110">
        <v>2665495000</v>
      </c>
      <c r="AJ255" s="110">
        <v>2829897000</v>
      </c>
      <c r="AK255" s="111">
        <v>3004439000</v>
      </c>
      <c r="AL255" s="111">
        <v>2829897000</v>
      </c>
      <c r="AM255" s="110">
        <v>3004439000</v>
      </c>
      <c r="AN255" s="110" t="e">
        <f t="shared" si="88"/>
        <v>#REF!</v>
      </c>
    </row>
    <row r="256" spans="1:40">
      <c r="A256" s="3">
        <f t="shared" si="85"/>
        <v>217</v>
      </c>
      <c r="B256" s="96">
        <v>8</v>
      </c>
      <c r="C256" s="97" t="s">
        <v>184</v>
      </c>
      <c r="D256" s="96">
        <v>17</v>
      </c>
      <c r="E256" s="99"/>
      <c r="F256" s="100" t="s">
        <v>67</v>
      </c>
      <c r="G256" s="101">
        <f t="shared" si="67"/>
        <v>85</v>
      </c>
      <c r="H256" s="101">
        <f t="shared" si="68"/>
        <v>74</v>
      </c>
      <c r="I256" s="102">
        <f t="shared" si="69"/>
        <v>26438045</v>
      </c>
      <c r="J256" s="102" t="e">
        <f>SUMIF($AN$4:$AN$22,D256,#REF!)</f>
        <v>#REF!</v>
      </c>
      <c r="K256" s="103" t="e">
        <f t="shared" si="70"/>
        <v>#REF!</v>
      </c>
      <c r="L256" s="104" t="e">
        <f>SUMIF($AN$4:$AN$22,D256,#REF!)</f>
        <v>#REF!</v>
      </c>
      <c r="M256" s="105" t="e">
        <f t="shared" si="71"/>
        <v>#REF!</v>
      </c>
      <c r="N256" s="105" t="e">
        <f t="shared" si="72"/>
        <v>#REF!</v>
      </c>
      <c r="O256" s="105" t="e">
        <f t="shared" si="73"/>
        <v>#REF!</v>
      </c>
      <c r="P256" s="105" t="e">
        <f t="shared" si="74"/>
        <v>#REF!</v>
      </c>
      <c r="Q256" s="106" t="e">
        <f t="shared" si="75"/>
        <v>#REF!</v>
      </c>
      <c r="R256" s="105" t="e">
        <f t="shared" si="75"/>
        <v>#REF!</v>
      </c>
      <c r="S256" s="105" t="e">
        <f t="shared" si="76"/>
        <v>#REF!</v>
      </c>
      <c r="T256" s="105"/>
      <c r="U256" s="105" t="e">
        <f t="shared" si="77"/>
        <v>#REF!</v>
      </c>
      <c r="V256" s="105" t="e">
        <f t="shared" si="78"/>
        <v>#REF!</v>
      </c>
      <c r="W256" s="105" t="e">
        <f t="shared" si="79"/>
        <v>#REF!</v>
      </c>
      <c r="X256" s="106" t="e">
        <f t="shared" si="80"/>
        <v>#REF!</v>
      </c>
      <c r="Y256" s="106" t="e">
        <f t="shared" si="81"/>
        <v>#REF!</v>
      </c>
      <c r="Z256" s="105" t="e">
        <f t="shared" si="82"/>
        <v>#REF!</v>
      </c>
      <c r="AA256" s="105" t="e">
        <f t="shared" si="86"/>
        <v>#REF!</v>
      </c>
      <c r="AB256" s="105"/>
      <c r="AC256" s="107" t="str">
        <f t="shared" si="83"/>
        <v>BERTAHAP</v>
      </c>
      <c r="AD256" s="108">
        <f t="shared" si="84"/>
        <v>0</v>
      </c>
      <c r="AE256" s="109">
        <v>2</v>
      </c>
      <c r="AF256" s="110"/>
      <c r="AG256" s="105" t="e">
        <f>IF(AF256&gt;#REF!,"LB","KR")</f>
        <v>#REF!</v>
      </c>
      <c r="AH256" s="110">
        <v>1944382000</v>
      </c>
      <c r="AI256" s="110">
        <v>2191629000</v>
      </c>
      <c r="AJ256" s="110">
        <v>2326804000</v>
      </c>
      <c r="AK256" s="111">
        <v>2470317000</v>
      </c>
      <c r="AL256" s="111">
        <v>2326804000</v>
      </c>
      <c r="AM256" s="110">
        <v>2470317000</v>
      </c>
      <c r="AN256" s="110" t="e">
        <f t="shared" si="88"/>
        <v>#REF!</v>
      </c>
    </row>
    <row r="257" spans="1:40">
      <c r="A257" s="3">
        <f t="shared" si="85"/>
        <v>218</v>
      </c>
      <c r="B257" s="96">
        <v>9</v>
      </c>
      <c r="C257" s="97" t="s">
        <v>184</v>
      </c>
      <c r="D257" s="96">
        <v>19</v>
      </c>
      <c r="E257" s="99"/>
      <c r="F257" s="100" t="s">
        <v>78</v>
      </c>
      <c r="G257" s="101">
        <f t="shared" si="67"/>
        <v>138</v>
      </c>
      <c r="H257" s="101">
        <f t="shared" si="68"/>
        <v>120</v>
      </c>
      <c r="I257" s="102">
        <f t="shared" si="69"/>
        <v>26438045</v>
      </c>
      <c r="J257" s="102" t="e">
        <f>SUMIF($AN$4:$AN$22,D257,#REF!)</f>
        <v>#REF!</v>
      </c>
      <c r="K257" s="103" t="e">
        <f t="shared" si="70"/>
        <v>#REF!</v>
      </c>
      <c r="L257" s="104" t="e">
        <f>SUMIF($AN$4:$AN$22,D257,#REF!)</f>
        <v>#REF!</v>
      </c>
      <c r="M257" s="105" t="e">
        <f t="shared" si="71"/>
        <v>#REF!</v>
      </c>
      <c r="N257" s="105" t="e">
        <f t="shared" si="72"/>
        <v>#REF!</v>
      </c>
      <c r="O257" s="105" t="e">
        <f t="shared" si="73"/>
        <v>#REF!</v>
      </c>
      <c r="P257" s="105" t="e">
        <f t="shared" si="74"/>
        <v>#REF!</v>
      </c>
      <c r="Q257" s="106" t="e">
        <f t="shared" si="75"/>
        <v>#REF!</v>
      </c>
      <c r="R257" s="105" t="e">
        <f t="shared" si="75"/>
        <v>#REF!</v>
      </c>
      <c r="S257" s="105" t="e">
        <f t="shared" si="76"/>
        <v>#REF!</v>
      </c>
      <c r="T257" s="105"/>
      <c r="U257" s="105" t="e">
        <f t="shared" si="77"/>
        <v>#REF!</v>
      </c>
      <c r="V257" s="105" t="e">
        <f t="shared" si="78"/>
        <v>#REF!</v>
      </c>
      <c r="W257" s="105" t="e">
        <f t="shared" si="79"/>
        <v>#REF!</v>
      </c>
      <c r="X257" s="106" t="e">
        <f t="shared" si="80"/>
        <v>#REF!</v>
      </c>
      <c r="Y257" s="106" t="e">
        <f t="shared" si="81"/>
        <v>#REF!</v>
      </c>
      <c r="Z257" s="105" t="e">
        <f t="shared" si="82"/>
        <v>#REF!</v>
      </c>
      <c r="AA257" s="105" t="e">
        <f t="shared" si="86"/>
        <v>#REF!</v>
      </c>
      <c r="AB257" s="105"/>
      <c r="AC257" s="107" t="str">
        <f t="shared" si="83"/>
        <v>BERTAHAP</v>
      </c>
      <c r="AD257" s="108">
        <f t="shared" si="84"/>
        <v>0</v>
      </c>
      <c r="AE257" s="109">
        <v>2</v>
      </c>
      <c r="AF257" s="110"/>
      <c r="AG257" s="105" t="e">
        <f>IF(AF257&gt;#REF!,"LB","KR")</f>
        <v>#REF!</v>
      </c>
      <c r="AH257" s="110">
        <v>3153052000</v>
      </c>
      <c r="AI257" s="110">
        <v>3553993000</v>
      </c>
      <c r="AJ257" s="110">
        <v>3773196000</v>
      </c>
      <c r="AK257" s="111">
        <v>4005918000</v>
      </c>
      <c r="AL257" s="111">
        <v>3773196000</v>
      </c>
      <c r="AM257" s="110">
        <v>4005918000</v>
      </c>
      <c r="AN257" s="110" t="e">
        <f t="shared" si="88"/>
        <v>#REF!</v>
      </c>
    </row>
    <row r="258" spans="1:40">
      <c r="A258" s="3">
        <f t="shared" si="85"/>
        <v>219</v>
      </c>
      <c r="B258" s="96">
        <v>10</v>
      </c>
      <c r="C258" s="97" t="s">
        <v>184</v>
      </c>
      <c r="D258" s="96">
        <v>21</v>
      </c>
      <c r="E258" s="99"/>
      <c r="F258" s="100" t="s">
        <v>84</v>
      </c>
      <c r="G258" s="101">
        <f t="shared" si="67"/>
        <v>132</v>
      </c>
      <c r="H258" s="101">
        <f t="shared" si="68"/>
        <v>112</v>
      </c>
      <c r="I258" s="102">
        <f t="shared" si="69"/>
        <v>26438045</v>
      </c>
      <c r="J258" s="102" t="e">
        <f>SUMIF($AN$4:$AN$22,D258,#REF!)</f>
        <v>#REF!</v>
      </c>
      <c r="K258" s="103" t="e">
        <f t="shared" si="70"/>
        <v>#REF!</v>
      </c>
      <c r="L258" s="104" t="e">
        <f>SUMIF($AN$4:$AN$22,D258,#REF!)</f>
        <v>#REF!</v>
      </c>
      <c r="M258" s="105" t="e">
        <f t="shared" si="71"/>
        <v>#REF!</v>
      </c>
      <c r="N258" s="105" t="e">
        <f t="shared" si="72"/>
        <v>#REF!</v>
      </c>
      <c r="O258" s="105" t="e">
        <f t="shared" si="73"/>
        <v>#REF!</v>
      </c>
      <c r="P258" s="105" t="e">
        <f t="shared" si="74"/>
        <v>#REF!</v>
      </c>
      <c r="Q258" s="106" t="e">
        <f t="shared" si="75"/>
        <v>#REF!</v>
      </c>
      <c r="R258" s="105" t="e">
        <f t="shared" si="75"/>
        <v>#REF!</v>
      </c>
      <c r="S258" s="105" t="e">
        <f t="shared" si="76"/>
        <v>#REF!</v>
      </c>
      <c r="T258" s="105"/>
      <c r="U258" s="105" t="e">
        <f t="shared" si="77"/>
        <v>#REF!</v>
      </c>
      <c r="V258" s="105" t="e">
        <f t="shared" si="78"/>
        <v>#REF!</v>
      </c>
      <c r="W258" s="105" t="e">
        <f t="shared" si="79"/>
        <v>#REF!</v>
      </c>
      <c r="X258" s="106" t="e">
        <f t="shared" si="80"/>
        <v>#REF!</v>
      </c>
      <c r="Y258" s="106" t="e">
        <f t="shared" si="81"/>
        <v>#REF!</v>
      </c>
      <c r="Z258" s="105" t="e">
        <f t="shared" si="82"/>
        <v>#REF!</v>
      </c>
      <c r="AA258" s="105" t="e">
        <f t="shared" si="86"/>
        <v>#REF!</v>
      </c>
      <c r="AB258" s="105"/>
      <c r="AC258" s="107" t="str">
        <f t="shared" si="83"/>
        <v>BERTAHAP</v>
      </c>
      <c r="AD258" s="108">
        <f t="shared" si="84"/>
        <v>0</v>
      </c>
      <c r="AE258" s="109">
        <v>2</v>
      </c>
      <c r="AF258" s="110"/>
      <c r="AG258" s="105" t="e">
        <f>IF(AF258&gt;#REF!,"LB","KR")</f>
        <v>#REF!</v>
      </c>
      <c r="AH258" s="110">
        <v>3053900000</v>
      </c>
      <c r="AI258" s="110">
        <v>3442233000</v>
      </c>
      <c r="AJ258" s="110">
        <v>3654542000</v>
      </c>
      <c r="AK258" s="111">
        <v>3879946000</v>
      </c>
      <c r="AL258" s="111">
        <v>3654542000</v>
      </c>
      <c r="AM258" s="110">
        <v>3879946000</v>
      </c>
      <c r="AN258" s="110" t="e">
        <f t="shared" si="88"/>
        <v>#REF!</v>
      </c>
    </row>
    <row r="259" spans="1:40">
      <c r="A259" s="3">
        <f t="shared" si="85"/>
        <v>220</v>
      </c>
      <c r="B259" s="96">
        <v>1</v>
      </c>
      <c r="C259" s="97" t="s">
        <v>185</v>
      </c>
      <c r="D259" s="98" t="s">
        <v>19</v>
      </c>
      <c r="E259" s="99"/>
      <c r="F259" s="100" t="s">
        <v>72</v>
      </c>
      <c r="G259" s="101">
        <f t="shared" si="67"/>
        <v>175</v>
      </c>
      <c r="H259" s="101">
        <f t="shared" si="68"/>
        <v>156</v>
      </c>
      <c r="I259" s="102">
        <f t="shared" si="69"/>
        <v>26438045</v>
      </c>
      <c r="J259" s="102" t="e">
        <f>SUMIF($AN$4:$AN$22,D259,#REF!)</f>
        <v>#REF!</v>
      </c>
      <c r="K259" s="103" t="e">
        <f t="shared" si="70"/>
        <v>#REF!</v>
      </c>
      <c r="L259" s="239" t="e">
        <f>SUMIF($AN$4:$AN$22,D259,#REF!)</f>
        <v>#REF!</v>
      </c>
      <c r="M259" s="105" t="e">
        <f t="shared" si="71"/>
        <v>#REF!</v>
      </c>
      <c r="N259" s="105" t="e">
        <f t="shared" si="72"/>
        <v>#REF!</v>
      </c>
      <c r="O259" s="105" t="e">
        <f t="shared" si="73"/>
        <v>#REF!</v>
      </c>
      <c r="P259" s="105" t="e">
        <f t="shared" si="74"/>
        <v>#REF!</v>
      </c>
      <c r="Q259" s="106" t="e">
        <f t="shared" si="75"/>
        <v>#REF!</v>
      </c>
      <c r="R259" s="105" t="e">
        <f t="shared" si="75"/>
        <v>#REF!</v>
      </c>
      <c r="S259" s="105" t="e">
        <f t="shared" si="76"/>
        <v>#REF!</v>
      </c>
      <c r="T259" s="105"/>
      <c r="U259" s="105" t="e">
        <f t="shared" si="77"/>
        <v>#REF!</v>
      </c>
      <c r="V259" s="105" t="e">
        <f t="shared" si="78"/>
        <v>#REF!</v>
      </c>
      <c r="W259" s="105" t="e">
        <f t="shared" si="79"/>
        <v>#REF!</v>
      </c>
      <c r="X259" s="106" t="e">
        <f t="shared" si="80"/>
        <v>#REF!</v>
      </c>
      <c r="Y259" s="106" t="e">
        <f t="shared" si="81"/>
        <v>#REF!</v>
      </c>
      <c r="Z259" s="105" t="e">
        <f t="shared" si="82"/>
        <v>#REF!</v>
      </c>
      <c r="AA259" s="105" t="e">
        <f t="shared" si="86"/>
        <v>#REF!</v>
      </c>
      <c r="AB259" s="105"/>
      <c r="AC259" s="107" t="str">
        <f t="shared" si="83"/>
        <v>BERTAHAP</v>
      </c>
      <c r="AD259" s="108">
        <f t="shared" si="84"/>
        <v>0</v>
      </c>
      <c r="AE259" s="109">
        <v>2</v>
      </c>
      <c r="AF259" s="110"/>
      <c r="AG259" s="105" t="e">
        <f>IF(AF259&gt;#REF!,"LB","KR")</f>
        <v>#REF!</v>
      </c>
      <c r="AH259" s="110">
        <v>4217251000</v>
      </c>
      <c r="AI259" s="110">
        <v>4753515000</v>
      </c>
      <c r="AJ259" s="110">
        <v>5046702000</v>
      </c>
      <c r="AK259" s="111">
        <v>5357971000</v>
      </c>
      <c r="AL259" s="111">
        <v>5046702000</v>
      </c>
      <c r="AM259" s="110">
        <v>5357971000</v>
      </c>
      <c r="AN259" s="110" t="e">
        <f t="shared" si="88"/>
        <v>#REF!</v>
      </c>
    </row>
    <row r="260" spans="1:40">
      <c r="A260" s="3">
        <f t="shared" si="85"/>
        <v>221</v>
      </c>
      <c r="B260" s="96">
        <v>2</v>
      </c>
      <c r="C260" s="97" t="s">
        <v>185</v>
      </c>
      <c r="D260" s="98" t="s">
        <v>29</v>
      </c>
      <c r="E260" s="99"/>
      <c r="F260" s="100" t="s">
        <v>74</v>
      </c>
      <c r="G260" s="101">
        <f t="shared" si="67"/>
        <v>85</v>
      </c>
      <c r="H260" s="101">
        <f t="shared" si="68"/>
        <v>74</v>
      </c>
      <c r="I260" s="102">
        <f t="shared" si="69"/>
        <v>26438045</v>
      </c>
      <c r="J260" s="102" t="e">
        <f>SUMIF($AN$4:$AN$22,D260,#REF!)</f>
        <v>#REF!</v>
      </c>
      <c r="K260" s="103" t="e">
        <f t="shared" si="70"/>
        <v>#REF!</v>
      </c>
      <c r="L260" s="239" t="e">
        <f>SUMIF($AN$4:$AN$22,D260,#REF!)</f>
        <v>#REF!</v>
      </c>
      <c r="M260" s="105" t="e">
        <f t="shared" si="71"/>
        <v>#REF!</v>
      </c>
      <c r="N260" s="105" t="e">
        <f t="shared" si="72"/>
        <v>#REF!</v>
      </c>
      <c r="O260" s="105" t="e">
        <f t="shared" si="73"/>
        <v>#REF!</v>
      </c>
      <c r="P260" s="105" t="e">
        <f t="shared" si="74"/>
        <v>#REF!</v>
      </c>
      <c r="Q260" s="106" t="e">
        <f t="shared" si="75"/>
        <v>#REF!</v>
      </c>
      <c r="R260" s="105" t="e">
        <f t="shared" si="75"/>
        <v>#REF!</v>
      </c>
      <c r="S260" s="105" t="e">
        <f t="shared" si="76"/>
        <v>#REF!</v>
      </c>
      <c r="T260" s="105"/>
      <c r="U260" s="105" t="e">
        <f t="shared" si="77"/>
        <v>#REF!</v>
      </c>
      <c r="V260" s="105" t="e">
        <f t="shared" si="78"/>
        <v>#REF!</v>
      </c>
      <c r="W260" s="105" t="e">
        <f t="shared" si="79"/>
        <v>#REF!</v>
      </c>
      <c r="X260" s="106" t="e">
        <f t="shared" si="80"/>
        <v>#REF!</v>
      </c>
      <c r="Y260" s="106" t="e">
        <f t="shared" si="81"/>
        <v>#REF!</v>
      </c>
      <c r="Z260" s="105" t="e">
        <f t="shared" si="82"/>
        <v>#REF!</v>
      </c>
      <c r="AA260" s="105" t="e">
        <f t="shared" si="86"/>
        <v>#REF!</v>
      </c>
      <c r="AB260" s="105"/>
      <c r="AC260" s="107" t="str">
        <f t="shared" si="83"/>
        <v>BERTAHAP</v>
      </c>
      <c r="AD260" s="108">
        <f t="shared" si="84"/>
        <v>0</v>
      </c>
      <c r="AE260" s="109">
        <v>2</v>
      </c>
      <c r="AF260" s="110"/>
      <c r="AG260" s="105" t="e">
        <f>IF(AF260&gt;#REF!,"LB","KR")</f>
        <v>#REF!</v>
      </c>
      <c r="AH260" s="110">
        <v>1963445000</v>
      </c>
      <c r="AI260" s="110">
        <v>2213116000</v>
      </c>
      <c r="AJ260" s="110">
        <v>2349616000</v>
      </c>
      <c r="AK260" s="111">
        <v>2494535000</v>
      </c>
      <c r="AL260" s="111">
        <v>2349616000</v>
      </c>
      <c r="AM260" s="110">
        <v>2494535000</v>
      </c>
      <c r="AN260" s="110" t="e">
        <f t="shared" si="88"/>
        <v>#REF!</v>
      </c>
    </row>
    <row r="261" spans="1:40">
      <c r="A261" s="3">
        <f t="shared" si="85"/>
        <v>222</v>
      </c>
      <c r="B261" s="96">
        <v>3</v>
      </c>
      <c r="C261" s="97" t="s">
        <v>185</v>
      </c>
      <c r="D261" s="98" t="s">
        <v>32</v>
      </c>
      <c r="E261" s="99"/>
      <c r="F261" s="100" t="s">
        <v>56</v>
      </c>
      <c r="G261" s="101">
        <f t="shared" si="67"/>
        <v>85</v>
      </c>
      <c r="H261" s="101">
        <f t="shared" si="68"/>
        <v>74</v>
      </c>
      <c r="I261" s="102">
        <f t="shared" si="69"/>
        <v>26438045</v>
      </c>
      <c r="J261" s="102" t="e">
        <f>SUMIF($AN$4:$AN$22,D261,#REF!)</f>
        <v>#REF!</v>
      </c>
      <c r="K261" s="103" t="e">
        <f t="shared" si="70"/>
        <v>#REF!</v>
      </c>
      <c r="L261" s="239" t="e">
        <f>SUMIF($AN$4:$AN$22,D261,#REF!)</f>
        <v>#REF!</v>
      </c>
      <c r="M261" s="105" t="e">
        <f t="shared" si="71"/>
        <v>#REF!</v>
      </c>
      <c r="N261" s="105" t="e">
        <f t="shared" si="72"/>
        <v>#REF!</v>
      </c>
      <c r="O261" s="105" t="e">
        <f t="shared" si="73"/>
        <v>#REF!</v>
      </c>
      <c r="P261" s="105" t="e">
        <f t="shared" si="74"/>
        <v>#REF!</v>
      </c>
      <c r="Q261" s="106" t="e">
        <f t="shared" si="75"/>
        <v>#REF!</v>
      </c>
      <c r="R261" s="105" t="e">
        <f t="shared" si="75"/>
        <v>#REF!</v>
      </c>
      <c r="S261" s="105" t="e">
        <f t="shared" si="76"/>
        <v>#REF!</v>
      </c>
      <c r="T261" s="105"/>
      <c r="U261" s="105" t="e">
        <f t="shared" si="77"/>
        <v>#REF!</v>
      </c>
      <c r="V261" s="105" t="e">
        <f t="shared" si="78"/>
        <v>#REF!</v>
      </c>
      <c r="W261" s="105" t="e">
        <f t="shared" si="79"/>
        <v>#REF!</v>
      </c>
      <c r="X261" s="106" t="e">
        <f t="shared" si="80"/>
        <v>#REF!</v>
      </c>
      <c r="Y261" s="106" t="e">
        <f t="shared" si="81"/>
        <v>#REF!</v>
      </c>
      <c r="Z261" s="105" t="e">
        <f t="shared" si="82"/>
        <v>#REF!</v>
      </c>
      <c r="AA261" s="105" t="e">
        <f t="shared" si="86"/>
        <v>#REF!</v>
      </c>
      <c r="AB261" s="105"/>
      <c r="AC261" s="107" t="str">
        <f t="shared" si="83"/>
        <v>BERTAHAP</v>
      </c>
      <c r="AD261" s="108">
        <f t="shared" si="84"/>
        <v>0</v>
      </c>
      <c r="AE261" s="109">
        <v>2</v>
      </c>
      <c r="AF261" s="110"/>
      <c r="AG261" s="105" t="e">
        <f>IF(AF261&gt;#REF!,"LB","KR")</f>
        <v>#REF!</v>
      </c>
      <c r="AH261" s="110">
        <v>1963445000</v>
      </c>
      <c r="AI261" s="110">
        <v>2213116000</v>
      </c>
      <c r="AJ261" s="110">
        <v>2349616000</v>
      </c>
      <c r="AK261" s="111">
        <v>2494535000</v>
      </c>
      <c r="AL261" s="111">
        <v>2349616000</v>
      </c>
      <c r="AM261" s="110">
        <v>2494535000</v>
      </c>
      <c r="AN261" s="110" t="e">
        <f t="shared" si="88"/>
        <v>#REF!</v>
      </c>
    </row>
    <row r="262" spans="1:40">
      <c r="A262" s="3">
        <f t="shared" si="85"/>
        <v>223</v>
      </c>
      <c r="B262" s="96">
        <v>4</v>
      </c>
      <c r="C262" s="97" t="s">
        <v>185</v>
      </c>
      <c r="D262" s="98" t="s">
        <v>38</v>
      </c>
      <c r="E262" s="99"/>
      <c r="F262" s="100" t="s">
        <v>58</v>
      </c>
      <c r="G262" s="101">
        <f t="shared" si="67"/>
        <v>101</v>
      </c>
      <c r="H262" s="101">
        <f t="shared" si="68"/>
        <v>90</v>
      </c>
      <c r="I262" s="102">
        <f t="shared" si="69"/>
        <v>26438045</v>
      </c>
      <c r="J262" s="102" t="e">
        <f>SUMIF($AN$4:$AN$22,D262,#REF!)</f>
        <v>#REF!</v>
      </c>
      <c r="K262" s="103" t="e">
        <f t="shared" si="70"/>
        <v>#REF!</v>
      </c>
      <c r="L262" s="239" t="e">
        <f>SUMIF($AN$4:$AN$22,D262,#REF!)</f>
        <v>#REF!</v>
      </c>
      <c r="M262" s="105" t="e">
        <f t="shared" si="71"/>
        <v>#REF!</v>
      </c>
      <c r="N262" s="105" t="e">
        <f t="shared" si="72"/>
        <v>#REF!</v>
      </c>
      <c r="O262" s="105" t="e">
        <f t="shared" si="73"/>
        <v>#REF!</v>
      </c>
      <c r="P262" s="105" t="e">
        <f t="shared" si="74"/>
        <v>#REF!</v>
      </c>
      <c r="Q262" s="106" t="e">
        <f t="shared" si="75"/>
        <v>#REF!</v>
      </c>
      <c r="R262" s="105" t="e">
        <f t="shared" si="75"/>
        <v>#REF!</v>
      </c>
      <c r="S262" s="105" t="e">
        <f t="shared" si="76"/>
        <v>#REF!</v>
      </c>
      <c r="T262" s="105"/>
      <c r="U262" s="105" t="e">
        <f t="shared" si="77"/>
        <v>#REF!</v>
      </c>
      <c r="V262" s="105" t="e">
        <f t="shared" si="78"/>
        <v>#REF!</v>
      </c>
      <c r="W262" s="105" t="e">
        <f t="shared" si="79"/>
        <v>#REF!</v>
      </c>
      <c r="X262" s="106" t="e">
        <f t="shared" si="80"/>
        <v>#REF!</v>
      </c>
      <c r="Y262" s="106" t="e">
        <f t="shared" si="81"/>
        <v>#REF!</v>
      </c>
      <c r="Z262" s="105" t="e">
        <f t="shared" si="82"/>
        <v>#REF!</v>
      </c>
      <c r="AA262" s="105" t="e">
        <f t="shared" si="86"/>
        <v>#REF!</v>
      </c>
      <c r="AB262" s="105"/>
      <c r="AC262" s="107" t="str">
        <f t="shared" si="83"/>
        <v>BERTAHAP</v>
      </c>
      <c r="AD262" s="108">
        <f t="shared" si="84"/>
        <v>0</v>
      </c>
      <c r="AE262" s="109">
        <v>2</v>
      </c>
      <c r="AF262" s="110"/>
      <c r="AG262" s="105" t="e">
        <f>IF(AF262&gt;#REF!,"LB","KR")</f>
        <v>#REF!</v>
      </c>
      <c r="AH262" s="110">
        <v>2387973000</v>
      </c>
      <c r="AI262" s="110">
        <v>2691628000</v>
      </c>
      <c r="AJ262" s="110">
        <v>2857641000</v>
      </c>
      <c r="AK262" s="111">
        <v>3033894000</v>
      </c>
      <c r="AL262" s="111">
        <v>2857641000</v>
      </c>
      <c r="AM262" s="110">
        <v>3033894000</v>
      </c>
      <c r="AN262" s="110" t="e">
        <f t="shared" si="88"/>
        <v>#REF!</v>
      </c>
    </row>
    <row r="263" spans="1:40">
      <c r="A263" s="3">
        <f t="shared" si="85"/>
        <v>224</v>
      </c>
      <c r="B263" s="96">
        <v>5</v>
      </c>
      <c r="C263" s="97" t="s">
        <v>185</v>
      </c>
      <c r="D263" s="96">
        <v>15</v>
      </c>
      <c r="E263" s="99"/>
      <c r="F263" s="100" t="s">
        <v>64</v>
      </c>
      <c r="G263" s="101">
        <f t="shared" si="67"/>
        <v>101</v>
      </c>
      <c r="H263" s="101">
        <f t="shared" si="68"/>
        <v>90</v>
      </c>
      <c r="I263" s="102">
        <f t="shared" si="69"/>
        <v>26438045</v>
      </c>
      <c r="J263" s="102" t="e">
        <f>SUMIF($AN$4:$AN$22,D263,#REF!)</f>
        <v>#REF!</v>
      </c>
      <c r="K263" s="103" t="e">
        <f t="shared" si="70"/>
        <v>#REF!</v>
      </c>
      <c r="L263" s="239" t="e">
        <f>SUMIF($AN$4:$AN$22,D263,#REF!)</f>
        <v>#REF!</v>
      </c>
      <c r="M263" s="105" t="e">
        <f t="shared" si="71"/>
        <v>#REF!</v>
      </c>
      <c r="N263" s="105" t="e">
        <f t="shared" si="72"/>
        <v>#REF!</v>
      </c>
      <c r="O263" s="105" t="e">
        <f t="shared" si="73"/>
        <v>#REF!</v>
      </c>
      <c r="P263" s="105" t="e">
        <f t="shared" si="74"/>
        <v>#REF!</v>
      </c>
      <c r="Q263" s="106" t="e">
        <f t="shared" si="75"/>
        <v>#REF!</v>
      </c>
      <c r="R263" s="105" t="e">
        <f t="shared" si="75"/>
        <v>#REF!</v>
      </c>
      <c r="S263" s="105" t="e">
        <f t="shared" si="76"/>
        <v>#REF!</v>
      </c>
      <c r="T263" s="105"/>
      <c r="U263" s="105" t="e">
        <f t="shared" si="77"/>
        <v>#REF!</v>
      </c>
      <c r="V263" s="105" t="e">
        <f t="shared" si="78"/>
        <v>#REF!</v>
      </c>
      <c r="W263" s="105" t="e">
        <f t="shared" si="79"/>
        <v>#REF!</v>
      </c>
      <c r="X263" s="106" t="e">
        <f t="shared" si="80"/>
        <v>#REF!</v>
      </c>
      <c r="Y263" s="106" t="e">
        <f t="shared" si="81"/>
        <v>#REF!</v>
      </c>
      <c r="Z263" s="105" t="e">
        <f t="shared" si="82"/>
        <v>#REF!</v>
      </c>
      <c r="AA263" s="105" t="e">
        <f t="shared" si="86"/>
        <v>#REF!</v>
      </c>
      <c r="AB263" s="105"/>
      <c r="AC263" s="107" t="str">
        <f t="shared" si="83"/>
        <v>BERTAHAP</v>
      </c>
      <c r="AD263" s="108">
        <f t="shared" si="84"/>
        <v>0</v>
      </c>
      <c r="AE263" s="109">
        <v>2</v>
      </c>
      <c r="AF263" s="110"/>
      <c r="AG263" s="105" t="e">
        <f>IF(AF263&gt;#REF!,"LB","KR")</f>
        <v>#REF!</v>
      </c>
      <c r="AH263" s="110">
        <v>2387973000</v>
      </c>
      <c r="AI263" s="110">
        <v>2691628000</v>
      </c>
      <c r="AJ263" s="110">
        <v>2857641000</v>
      </c>
      <c r="AK263" s="111">
        <v>3033894000</v>
      </c>
      <c r="AL263" s="111">
        <v>2857641000</v>
      </c>
      <c r="AM263" s="110">
        <v>3033894000</v>
      </c>
      <c r="AN263" s="110" t="e">
        <f t="shared" si="88"/>
        <v>#REF!</v>
      </c>
    </row>
    <row r="264" spans="1:40">
      <c r="A264" s="3">
        <f t="shared" si="85"/>
        <v>225</v>
      </c>
      <c r="B264" s="96">
        <v>6</v>
      </c>
      <c r="C264" s="97" t="s">
        <v>185</v>
      </c>
      <c r="D264" s="96">
        <v>17</v>
      </c>
      <c r="E264" s="99"/>
      <c r="F264" s="100" t="s">
        <v>67</v>
      </c>
      <c r="G264" s="101">
        <f t="shared" si="67"/>
        <v>85</v>
      </c>
      <c r="H264" s="101">
        <f t="shared" si="68"/>
        <v>74</v>
      </c>
      <c r="I264" s="102">
        <f t="shared" si="69"/>
        <v>26438045</v>
      </c>
      <c r="J264" s="102" t="e">
        <f>SUMIF($AN$4:$AN$22,D264,#REF!)</f>
        <v>#REF!</v>
      </c>
      <c r="K264" s="103" t="e">
        <f t="shared" si="70"/>
        <v>#REF!</v>
      </c>
      <c r="L264" s="239" t="e">
        <f>SUMIF($AN$4:$AN$22,D264,#REF!)</f>
        <v>#REF!</v>
      </c>
      <c r="M264" s="105" t="e">
        <f t="shared" si="71"/>
        <v>#REF!</v>
      </c>
      <c r="N264" s="105" t="e">
        <f t="shared" si="72"/>
        <v>#REF!</v>
      </c>
      <c r="O264" s="105" t="e">
        <f t="shared" si="73"/>
        <v>#REF!</v>
      </c>
      <c r="P264" s="105" t="e">
        <f t="shared" si="74"/>
        <v>#REF!</v>
      </c>
      <c r="Q264" s="106" t="e">
        <f t="shared" si="75"/>
        <v>#REF!</v>
      </c>
      <c r="R264" s="105" t="e">
        <f t="shared" si="75"/>
        <v>#REF!</v>
      </c>
      <c r="S264" s="105" t="e">
        <f t="shared" si="76"/>
        <v>#REF!</v>
      </c>
      <c r="T264" s="105"/>
      <c r="U264" s="105" t="e">
        <f t="shared" si="77"/>
        <v>#REF!</v>
      </c>
      <c r="V264" s="105" t="e">
        <f t="shared" si="78"/>
        <v>#REF!</v>
      </c>
      <c r="W264" s="105" t="e">
        <f t="shared" si="79"/>
        <v>#REF!</v>
      </c>
      <c r="X264" s="106" t="e">
        <f t="shared" si="80"/>
        <v>#REF!</v>
      </c>
      <c r="Y264" s="106" t="e">
        <f t="shared" si="81"/>
        <v>#REF!</v>
      </c>
      <c r="Z264" s="105" t="e">
        <f t="shared" si="82"/>
        <v>#REF!</v>
      </c>
      <c r="AA264" s="105" t="e">
        <f t="shared" si="86"/>
        <v>#REF!</v>
      </c>
      <c r="AB264" s="105"/>
      <c r="AC264" s="107" t="str">
        <f t="shared" si="83"/>
        <v>BERTAHAP</v>
      </c>
      <c r="AD264" s="108">
        <f t="shared" si="84"/>
        <v>0</v>
      </c>
      <c r="AE264" s="109">
        <v>2</v>
      </c>
      <c r="AF264" s="110"/>
      <c r="AG264" s="105" t="e">
        <f>IF(AF264&gt;#REF!,"LB","KR")</f>
        <v>#REF!</v>
      </c>
      <c r="AH264" s="110">
        <v>1963445000</v>
      </c>
      <c r="AI264" s="110">
        <v>2213116000</v>
      </c>
      <c r="AJ264" s="110">
        <v>2349616000</v>
      </c>
      <c r="AK264" s="111">
        <v>2494535000</v>
      </c>
      <c r="AL264" s="111">
        <v>2349616000</v>
      </c>
      <c r="AM264" s="110">
        <v>2494535000</v>
      </c>
      <c r="AN264" s="110" t="e">
        <f t="shared" si="88"/>
        <v>#REF!</v>
      </c>
    </row>
    <row r="265" spans="1:40">
      <c r="A265" s="3">
        <f t="shared" si="85"/>
        <v>226</v>
      </c>
      <c r="B265" s="96">
        <v>7</v>
      </c>
      <c r="C265" s="97" t="s">
        <v>185</v>
      </c>
      <c r="D265" s="96">
        <v>19</v>
      </c>
      <c r="E265" s="99"/>
      <c r="F265" s="100" t="s">
        <v>78</v>
      </c>
      <c r="G265" s="101">
        <f t="shared" si="67"/>
        <v>138</v>
      </c>
      <c r="H265" s="101">
        <f t="shared" si="68"/>
        <v>120</v>
      </c>
      <c r="I265" s="102">
        <f t="shared" si="69"/>
        <v>26438045</v>
      </c>
      <c r="J265" s="102" t="e">
        <f>SUMIF($AN$4:$AN$22,D265,#REF!)</f>
        <v>#REF!</v>
      </c>
      <c r="K265" s="103" t="e">
        <f t="shared" si="70"/>
        <v>#REF!</v>
      </c>
      <c r="L265" s="239" t="e">
        <f>SUMIF($AN$4:$AN$22,D265,#REF!)</f>
        <v>#REF!</v>
      </c>
      <c r="M265" s="105" t="e">
        <f t="shared" si="71"/>
        <v>#REF!</v>
      </c>
      <c r="N265" s="105" t="e">
        <f t="shared" si="72"/>
        <v>#REF!</v>
      </c>
      <c r="O265" s="105" t="e">
        <f t="shared" si="73"/>
        <v>#REF!</v>
      </c>
      <c r="P265" s="105" t="e">
        <f t="shared" si="74"/>
        <v>#REF!</v>
      </c>
      <c r="Q265" s="106" t="e">
        <f t="shared" si="75"/>
        <v>#REF!</v>
      </c>
      <c r="R265" s="105" t="e">
        <f t="shared" si="75"/>
        <v>#REF!</v>
      </c>
      <c r="S265" s="105" t="e">
        <f t="shared" si="76"/>
        <v>#REF!</v>
      </c>
      <c r="T265" s="105"/>
      <c r="U265" s="105" t="e">
        <f t="shared" si="77"/>
        <v>#REF!</v>
      </c>
      <c r="V265" s="105" t="e">
        <f t="shared" si="78"/>
        <v>#REF!</v>
      </c>
      <c r="W265" s="105" t="e">
        <f t="shared" si="79"/>
        <v>#REF!</v>
      </c>
      <c r="X265" s="106" t="e">
        <f t="shared" si="80"/>
        <v>#REF!</v>
      </c>
      <c r="Y265" s="106" t="e">
        <f t="shared" si="81"/>
        <v>#REF!</v>
      </c>
      <c r="Z265" s="105" t="e">
        <f t="shared" si="82"/>
        <v>#REF!</v>
      </c>
      <c r="AA265" s="105" t="e">
        <f t="shared" si="86"/>
        <v>#REF!</v>
      </c>
      <c r="AB265" s="105"/>
      <c r="AC265" s="107" t="str">
        <f t="shared" si="83"/>
        <v>BERTAHAP</v>
      </c>
      <c r="AD265" s="108">
        <f t="shared" si="84"/>
        <v>0</v>
      </c>
      <c r="AE265" s="109">
        <v>2</v>
      </c>
      <c r="AF265" s="110"/>
      <c r="AG265" s="105" t="e">
        <f>IF(AF265&gt;#REF!,"LB","KR")</f>
        <v>#REF!</v>
      </c>
      <c r="AH265" s="110">
        <v>3183964000</v>
      </c>
      <c r="AI265" s="110">
        <v>3588837000</v>
      </c>
      <c r="AJ265" s="110">
        <v>3810188000</v>
      </c>
      <c r="AK265" s="111">
        <v>4045192000</v>
      </c>
      <c r="AL265" s="111">
        <v>3810188000</v>
      </c>
      <c r="AM265" s="110">
        <v>4045192000</v>
      </c>
      <c r="AN265" s="110" t="e">
        <f t="shared" si="88"/>
        <v>#REF!</v>
      </c>
    </row>
    <row r="266" spans="1:40">
      <c r="A266" s="3">
        <f t="shared" si="85"/>
        <v>227</v>
      </c>
      <c r="B266" s="96">
        <v>8</v>
      </c>
      <c r="C266" s="97" t="s">
        <v>185</v>
      </c>
      <c r="D266" s="96">
        <v>21</v>
      </c>
      <c r="E266" s="99"/>
      <c r="F266" s="100" t="s">
        <v>84</v>
      </c>
      <c r="G266" s="101">
        <f t="shared" si="67"/>
        <v>132</v>
      </c>
      <c r="H266" s="101">
        <f t="shared" si="68"/>
        <v>112</v>
      </c>
      <c r="I266" s="102">
        <f t="shared" si="69"/>
        <v>26438045</v>
      </c>
      <c r="J266" s="102" t="e">
        <f>SUMIF($AN$4:$AN$22,D266,#REF!)</f>
        <v>#REF!</v>
      </c>
      <c r="K266" s="103" t="e">
        <f t="shared" si="70"/>
        <v>#REF!</v>
      </c>
      <c r="L266" s="239" t="e">
        <f>SUMIF($AN$4:$AN$22,D266,#REF!)</f>
        <v>#REF!</v>
      </c>
      <c r="M266" s="105" t="e">
        <f t="shared" si="71"/>
        <v>#REF!</v>
      </c>
      <c r="N266" s="105" t="e">
        <f t="shared" si="72"/>
        <v>#REF!</v>
      </c>
      <c r="O266" s="105" t="e">
        <f t="shared" si="73"/>
        <v>#REF!</v>
      </c>
      <c r="P266" s="105" t="e">
        <f t="shared" si="74"/>
        <v>#REF!</v>
      </c>
      <c r="Q266" s="106" t="e">
        <f t="shared" si="75"/>
        <v>#REF!</v>
      </c>
      <c r="R266" s="105" t="e">
        <f t="shared" si="75"/>
        <v>#REF!</v>
      </c>
      <c r="S266" s="105" t="e">
        <f t="shared" si="76"/>
        <v>#REF!</v>
      </c>
      <c r="T266" s="105"/>
      <c r="U266" s="105" t="e">
        <f t="shared" si="77"/>
        <v>#REF!</v>
      </c>
      <c r="V266" s="105" t="e">
        <f t="shared" si="78"/>
        <v>#REF!</v>
      </c>
      <c r="W266" s="105" t="e">
        <f t="shared" si="79"/>
        <v>#REF!</v>
      </c>
      <c r="X266" s="106" t="e">
        <f t="shared" si="80"/>
        <v>#REF!</v>
      </c>
      <c r="Y266" s="106" t="e">
        <f t="shared" si="81"/>
        <v>#REF!</v>
      </c>
      <c r="Z266" s="105" t="e">
        <f t="shared" si="82"/>
        <v>#REF!</v>
      </c>
      <c r="AA266" s="105" t="e">
        <f t="shared" si="86"/>
        <v>#REF!</v>
      </c>
      <c r="AB266" s="105"/>
      <c r="AC266" s="107" t="str">
        <f t="shared" si="83"/>
        <v>BERTAHAP</v>
      </c>
      <c r="AD266" s="108">
        <f t="shared" si="84"/>
        <v>0</v>
      </c>
      <c r="AE266" s="109">
        <v>2</v>
      </c>
      <c r="AF266" s="110"/>
      <c r="AG266" s="105" t="e">
        <f>IF(AF266&gt;#REF!,"LB","KR")</f>
        <v>#REF!</v>
      </c>
      <c r="AH266" s="110">
        <v>3083840000</v>
      </c>
      <c r="AI266" s="110">
        <v>3475980000</v>
      </c>
      <c r="AJ266" s="110">
        <v>3690371000</v>
      </c>
      <c r="AK266" s="111">
        <v>3917985000</v>
      </c>
      <c r="AL266" s="111">
        <v>3690371000</v>
      </c>
      <c r="AM266" s="110">
        <v>3917985000</v>
      </c>
      <c r="AN266" s="110" t="e">
        <f t="shared" si="88"/>
        <v>#REF!</v>
      </c>
    </row>
    <row r="267" spans="1:40">
      <c r="A267" s="3">
        <f t="shared" si="85"/>
        <v>228</v>
      </c>
      <c r="B267" s="96">
        <v>1</v>
      </c>
      <c r="C267" s="97" t="s">
        <v>186</v>
      </c>
      <c r="D267" s="98" t="s">
        <v>19</v>
      </c>
      <c r="E267" s="99"/>
      <c r="F267" s="100" t="s">
        <v>72</v>
      </c>
      <c r="G267" s="101">
        <f t="shared" si="67"/>
        <v>175</v>
      </c>
      <c r="H267" s="101">
        <f t="shared" si="68"/>
        <v>156</v>
      </c>
      <c r="I267" s="102">
        <f t="shared" si="69"/>
        <v>26438045</v>
      </c>
      <c r="J267" s="102" t="e">
        <f>SUMIF($AN$4:$AN$22,D267,#REF!)</f>
        <v>#REF!</v>
      </c>
      <c r="K267" s="103" t="e">
        <f t="shared" si="70"/>
        <v>#REF!</v>
      </c>
      <c r="L267" s="104" t="e">
        <f>SUMIF($AN$4:$AN$22,D267,#REF!)</f>
        <v>#REF!</v>
      </c>
      <c r="M267" s="105" t="e">
        <f t="shared" si="71"/>
        <v>#REF!</v>
      </c>
      <c r="N267" s="105" t="e">
        <f t="shared" si="72"/>
        <v>#REF!</v>
      </c>
      <c r="O267" s="105" t="e">
        <f t="shared" si="73"/>
        <v>#REF!</v>
      </c>
      <c r="P267" s="105" t="e">
        <f t="shared" si="74"/>
        <v>#REF!</v>
      </c>
      <c r="Q267" s="106" t="e">
        <f t="shared" si="75"/>
        <v>#REF!</v>
      </c>
      <c r="R267" s="105" t="e">
        <f t="shared" si="75"/>
        <v>#REF!</v>
      </c>
      <c r="S267" s="105" t="e">
        <f t="shared" si="76"/>
        <v>#REF!</v>
      </c>
      <c r="T267" s="105"/>
      <c r="U267" s="105" t="e">
        <f t="shared" si="77"/>
        <v>#REF!</v>
      </c>
      <c r="V267" s="105" t="e">
        <f t="shared" si="78"/>
        <v>#REF!</v>
      </c>
      <c r="W267" s="105" t="e">
        <f t="shared" si="79"/>
        <v>#REF!</v>
      </c>
      <c r="X267" s="106" t="e">
        <f t="shared" si="80"/>
        <v>#REF!</v>
      </c>
      <c r="Y267" s="106" t="e">
        <f t="shared" si="81"/>
        <v>#REF!</v>
      </c>
      <c r="Z267" s="105" t="e">
        <f t="shared" si="82"/>
        <v>#REF!</v>
      </c>
      <c r="AA267" s="105" t="e">
        <f t="shared" si="86"/>
        <v>#REF!</v>
      </c>
      <c r="AB267" s="105"/>
      <c r="AC267" s="107" t="str">
        <f t="shared" si="83"/>
        <v>BERTAHAP</v>
      </c>
      <c r="AD267" s="108">
        <f t="shared" si="84"/>
        <v>0</v>
      </c>
      <c r="AE267" s="109">
        <v>2</v>
      </c>
      <c r="AF267" s="110"/>
      <c r="AG267" s="105" t="e">
        <f>IF(AF267&gt;#REF!,"LB","KR")</f>
        <v>#REF!</v>
      </c>
      <c r="AH267" s="110">
        <v>4155835000</v>
      </c>
      <c r="AI267" s="110">
        <v>4684289000</v>
      </c>
      <c r="AJ267" s="110">
        <v>4973206000</v>
      </c>
      <c r="AK267" s="111">
        <v>5279943000</v>
      </c>
      <c r="AL267" s="111">
        <v>4973206000</v>
      </c>
      <c r="AM267" s="110">
        <v>5279943000</v>
      </c>
      <c r="AN267" s="110" t="e">
        <f t="shared" si="88"/>
        <v>#REF!</v>
      </c>
    </row>
    <row r="268" spans="1:40">
      <c r="A268" s="3">
        <f t="shared" si="85"/>
        <v>229</v>
      </c>
      <c r="B268" s="96">
        <v>2</v>
      </c>
      <c r="C268" s="97" t="s">
        <v>186</v>
      </c>
      <c r="D268" s="98" t="s">
        <v>29</v>
      </c>
      <c r="E268" s="99"/>
      <c r="F268" s="100" t="s">
        <v>74</v>
      </c>
      <c r="G268" s="101">
        <f t="shared" si="67"/>
        <v>85</v>
      </c>
      <c r="H268" s="101">
        <f t="shared" si="68"/>
        <v>74</v>
      </c>
      <c r="I268" s="102">
        <f t="shared" si="69"/>
        <v>26438045</v>
      </c>
      <c r="J268" s="102" t="e">
        <f>SUMIF($AN$4:$AN$22,D268,#REF!)</f>
        <v>#REF!</v>
      </c>
      <c r="K268" s="103" t="e">
        <f t="shared" si="70"/>
        <v>#REF!</v>
      </c>
      <c r="L268" s="104" t="e">
        <f>SUMIF($AN$4:$AN$22,D268,#REF!)</f>
        <v>#REF!</v>
      </c>
      <c r="M268" s="105" t="e">
        <f t="shared" si="71"/>
        <v>#REF!</v>
      </c>
      <c r="N268" s="105" t="e">
        <f t="shared" si="72"/>
        <v>#REF!</v>
      </c>
      <c r="O268" s="105" t="e">
        <f t="shared" si="73"/>
        <v>#REF!</v>
      </c>
      <c r="P268" s="105" t="e">
        <f t="shared" si="74"/>
        <v>#REF!</v>
      </c>
      <c r="Q268" s="106" t="e">
        <f t="shared" si="75"/>
        <v>#REF!</v>
      </c>
      <c r="R268" s="105" t="e">
        <f t="shared" si="75"/>
        <v>#REF!</v>
      </c>
      <c r="S268" s="105" t="e">
        <f t="shared" si="76"/>
        <v>#REF!</v>
      </c>
      <c r="T268" s="105"/>
      <c r="U268" s="105" t="e">
        <f t="shared" si="77"/>
        <v>#REF!</v>
      </c>
      <c r="V268" s="105" t="e">
        <f t="shared" si="78"/>
        <v>#REF!</v>
      </c>
      <c r="W268" s="105" t="e">
        <f t="shared" si="79"/>
        <v>#REF!</v>
      </c>
      <c r="X268" s="106" t="e">
        <f t="shared" si="80"/>
        <v>#REF!</v>
      </c>
      <c r="Y268" s="106" t="e">
        <f t="shared" si="81"/>
        <v>#REF!</v>
      </c>
      <c r="Z268" s="105" t="e">
        <f t="shared" si="82"/>
        <v>#REF!</v>
      </c>
      <c r="AA268" s="105" t="e">
        <f t="shared" si="86"/>
        <v>#REF!</v>
      </c>
      <c r="AB268" s="105"/>
      <c r="AC268" s="107" t="str">
        <f t="shared" si="83"/>
        <v>BERTAHAP</v>
      </c>
      <c r="AD268" s="108">
        <f t="shared" si="84"/>
        <v>0</v>
      </c>
      <c r="AE268" s="109">
        <v>2</v>
      </c>
      <c r="AF268" s="110"/>
      <c r="AG268" s="105" t="e">
        <f>IF(AF268&gt;#REF!,"LB","KR")</f>
        <v>#REF!</v>
      </c>
      <c r="AH268" s="110">
        <v>1934851000</v>
      </c>
      <c r="AI268" s="110">
        <v>2180886000</v>
      </c>
      <c r="AJ268" s="110">
        <v>2315398000</v>
      </c>
      <c r="AK268" s="111">
        <v>2458207000</v>
      </c>
      <c r="AL268" s="111">
        <v>2315398000</v>
      </c>
      <c r="AM268" s="110">
        <v>2458207000</v>
      </c>
      <c r="AN268" s="110" t="e">
        <f t="shared" si="88"/>
        <v>#REF!</v>
      </c>
    </row>
    <row r="269" spans="1:40">
      <c r="A269" s="3">
        <f t="shared" si="85"/>
        <v>230</v>
      </c>
      <c r="B269" s="96">
        <v>3</v>
      </c>
      <c r="C269" s="97" t="s">
        <v>186</v>
      </c>
      <c r="D269" s="98" t="s">
        <v>32</v>
      </c>
      <c r="E269" s="99"/>
      <c r="F269" s="100" t="s">
        <v>56</v>
      </c>
      <c r="G269" s="101">
        <f t="shared" si="67"/>
        <v>85</v>
      </c>
      <c r="H269" s="101">
        <f t="shared" si="68"/>
        <v>74</v>
      </c>
      <c r="I269" s="102">
        <f t="shared" si="69"/>
        <v>26438045</v>
      </c>
      <c r="J269" s="102" t="e">
        <f>SUMIF($AN$4:$AN$22,D269,#REF!)</f>
        <v>#REF!</v>
      </c>
      <c r="K269" s="103" t="e">
        <f t="shared" si="70"/>
        <v>#REF!</v>
      </c>
      <c r="L269" s="104" t="e">
        <f>SUMIF($AN$4:$AN$22,D269,#REF!)</f>
        <v>#REF!</v>
      </c>
      <c r="M269" s="105" t="e">
        <f t="shared" si="71"/>
        <v>#REF!</v>
      </c>
      <c r="N269" s="105" t="e">
        <f t="shared" si="72"/>
        <v>#REF!</v>
      </c>
      <c r="O269" s="105" t="e">
        <f t="shared" si="73"/>
        <v>#REF!</v>
      </c>
      <c r="P269" s="105" t="e">
        <f t="shared" si="74"/>
        <v>#REF!</v>
      </c>
      <c r="Q269" s="106" t="e">
        <f t="shared" si="75"/>
        <v>#REF!</v>
      </c>
      <c r="R269" s="105" t="e">
        <f t="shared" si="75"/>
        <v>#REF!</v>
      </c>
      <c r="S269" s="105" t="e">
        <f t="shared" si="76"/>
        <v>#REF!</v>
      </c>
      <c r="T269" s="105"/>
      <c r="U269" s="105" t="e">
        <f t="shared" si="77"/>
        <v>#REF!</v>
      </c>
      <c r="V269" s="105" t="e">
        <f t="shared" si="78"/>
        <v>#REF!</v>
      </c>
      <c r="W269" s="105" t="e">
        <f t="shared" si="79"/>
        <v>#REF!</v>
      </c>
      <c r="X269" s="106" t="e">
        <f t="shared" si="80"/>
        <v>#REF!</v>
      </c>
      <c r="Y269" s="106" t="e">
        <f t="shared" si="81"/>
        <v>#REF!</v>
      </c>
      <c r="Z269" s="105" t="e">
        <f t="shared" si="82"/>
        <v>#REF!</v>
      </c>
      <c r="AA269" s="105" t="e">
        <f t="shared" si="86"/>
        <v>#REF!</v>
      </c>
      <c r="AB269" s="105"/>
      <c r="AC269" s="107" t="str">
        <f t="shared" si="83"/>
        <v>BERTAHAP</v>
      </c>
      <c r="AD269" s="108">
        <f t="shared" si="84"/>
        <v>0</v>
      </c>
      <c r="AE269" s="109">
        <v>2</v>
      </c>
      <c r="AF269" s="110"/>
      <c r="AG269" s="105" t="e">
        <f>IF(AF269&gt;#REF!,"LB","KR")</f>
        <v>#REF!</v>
      </c>
      <c r="AH269" s="110">
        <v>1934851000</v>
      </c>
      <c r="AI269" s="110">
        <v>2180886000</v>
      </c>
      <c r="AJ269" s="110">
        <v>2315398000</v>
      </c>
      <c r="AK269" s="111">
        <v>2458207000</v>
      </c>
      <c r="AL269" s="111">
        <v>2315398000</v>
      </c>
      <c r="AM269" s="110">
        <v>2458207000</v>
      </c>
      <c r="AN269" s="110" t="e">
        <f t="shared" si="88"/>
        <v>#REF!</v>
      </c>
    </row>
    <row r="270" spans="1:40">
      <c r="A270" s="3">
        <f t="shared" si="85"/>
        <v>231</v>
      </c>
      <c r="B270" s="96">
        <v>4</v>
      </c>
      <c r="C270" s="97" t="s">
        <v>186</v>
      </c>
      <c r="D270" s="98" t="s">
        <v>38</v>
      </c>
      <c r="E270" s="99"/>
      <c r="F270" s="100" t="s">
        <v>58</v>
      </c>
      <c r="G270" s="101">
        <f t="shared" si="67"/>
        <v>101</v>
      </c>
      <c r="H270" s="101">
        <f t="shared" si="68"/>
        <v>90</v>
      </c>
      <c r="I270" s="102">
        <f t="shared" si="69"/>
        <v>26438045</v>
      </c>
      <c r="J270" s="102" t="e">
        <f>SUMIF($AN$4:$AN$22,D270,#REF!)</f>
        <v>#REF!</v>
      </c>
      <c r="K270" s="103" t="e">
        <f t="shared" si="70"/>
        <v>#REF!</v>
      </c>
      <c r="L270" s="104" t="e">
        <f>SUMIF($AN$4:$AN$22,D270,#REF!)</f>
        <v>#REF!</v>
      </c>
      <c r="M270" s="105" t="e">
        <f t="shared" si="71"/>
        <v>#REF!</v>
      </c>
      <c r="N270" s="105" t="e">
        <f t="shared" si="72"/>
        <v>#REF!</v>
      </c>
      <c r="O270" s="105" t="e">
        <f t="shared" si="73"/>
        <v>#REF!</v>
      </c>
      <c r="P270" s="105" t="e">
        <f t="shared" si="74"/>
        <v>#REF!</v>
      </c>
      <c r="Q270" s="106" t="e">
        <f t="shared" si="75"/>
        <v>#REF!</v>
      </c>
      <c r="R270" s="105" t="e">
        <f t="shared" si="75"/>
        <v>#REF!</v>
      </c>
      <c r="S270" s="105" t="e">
        <f t="shared" si="76"/>
        <v>#REF!</v>
      </c>
      <c r="T270" s="105"/>
      <c r="U270" s="105" t="e">
        <f t="shared" si="77"/>
        <v>#REF!</v>
      </c>
      <c r="V270" s="105" t="e">
        <f t="shared" si="78"/>
        <v>#REF!</v>
      </c>
      <c r="W270" s="105" t="e">
        <f t="shared" si="79"/>
        <v>#REF!</v>
      </c>
      <c r="X270" s="106" t="e">
        <f t="shared" si="80"/>
        <v>#REF!</v>
      </c>
      <c r="Y270" s="106" t="e">
        <f t="shared" si="81"/>
        <v>#REF!</v>
      </c>
      <c r="Z270" s="105" t="e">
        <f t="shared" si="82"/>
        <v>#REF!</v>
      </c>
      <c r="AA270" s="105" t="e">
        <f t="shared" si="86"/>
        <v>#REF!</v>
      </c>
      <c r="AB270" s="105"/>
      <c r="AC270" s="107" t="str">
        <f t="shared" si="83"/>
        <v>BERTAHAP</v>
      </c>
      <c r="AD270" s="108">
        <f t="shared" si="84"/>
        <v>0</v>
      </c>
      <c r="AE270" s="109">
        <v>2</v>
      </c>
      <c r="AF270" s="110"/>
      <c r="AG270" s="105" t="e">
        <f>IF(AF270&gt;#REF!,"LB","KR")</f>
        <v>#REF!</v>
      </c>
      <c r="AH270" s="110">
        <v>2353197000</v>
      </c>
      <c r="AI270" s="110">
        <v>2652429000</v>
      </c>
      <c r="AJ270" s="110">
        <v>2816025000</v>
      </c>
      <c r="AK270" s="111">
        <v>2989711000</v>
      </c>
      <c r="AL270" s="111">
        <v>2816025000</v>
      </c>
      <c r="AM270" s="110">
        <v>2989711000</v>
      </c>
      <c r="AN270" s="110" t="e">
        <f t="shared" si="88"/>
        <v>#REF!</v>
      </c>
    </row>
    <row r="271" spans="1:40">
      <c r="A271" s="3">
        <f t="shared" si="85"/>
        <v>232</v>
      </c>
      <c r="B271" s="96">
        <v>5</v>
      </c>
      <c r="C271" s="97" t="s">
        <v>186</v>
      </c>
      <c r="D271" s="96">
        <v>15</v>
      </c>
      <c r="E271" s="99"/>
      <c r="F271" s="100" t="s">
        <v>64</v>
      </c>
      <c r="G271" s="101">
        <f t="shared" si="67"/>
        <v>101</v>
      </c>
      <c r="H271" s="101">
        <f t="shared" si="68"/>
        <v>90</v>
      </c>
      <c r="I271" s="102">
        <f t="shared" si="69"/>
        <v>26438045</v>
      </c>
      <c r="J271" s="102" t="e">
        <f>SUMIF($AN$4:$AN$22,D271,#REF!)</f>
        <v>#REF!</v>
      </c>
      <c r="K271" s="103" t="e">
        <f t="shared" si="70"/>
        <v>#REF!</v>
      </c>
      <c r="L271" s="104" t="e">
        <f>SUMIF($AN$4:$AN$22,D271,#REF!)</f>
        <v>#REF!</v>
      </c>
      <c r="M271" s="105" t="e">
        <f t="shared" si="71"/>
        <v>#REF!</v>
      </c>
      <c r="N271" s="105" t="e">
        <f t="shared" si="72"/>
        <v>#REF!</v>
      </c>
      <c r="O271" s="105" t="e">
        <f t="shared" si="73"/>
        <v>#REF!</v>
      </c>
      <c r="P271" s="105" t="e">
        <f t="shared" si="74"/>
        <v>#REF!</v>
      </c>
      <c r="Q271" s="106" t="e">
        <f t="shared" si="75"/>
        <v>#REF!</v>
      </c>
      <c r="R271" s="105" t="e">
        <f t="shared" si="75"/>
        <v>#REF!</v>
      </c>
      <c r="S271" s="105" t="e">
        <f t="shared" si="76"/>
        <v>#REF!</v>
      </c>
      <c r="T271" s="105"/>
      <c r="U271" s="105" t="e">
        <f t="shared" si="77"/>
        <v>#REF!</v>
      </c>
      <c r="V271" s="105" t="e">
        <f t="shared" si="78"/>
        <v>#REF!</v>
      </c>
      <c r="W271" s="105" t="e">
        <f t="shared" si="79"/>
        <v>#REF!</v>
      </c>
      <c r="X271" s="106" t="e">
        <f t="shared" si="80"/>
        <v>#REF!</v>
      </c>
      <c r="Y271" s="106" t="e">
        <f t="shared" si="81"/>
        <v>#REF!</v>
      </c>
      <c r="Z271" s="105" t="e">
        <f t="shared" si="82"/>
        <v>#REF!</v>
      </c>
      <c r="AA271" s="105" t="e">
        <f t="shared" si="86"/>
        <v>#REF!</v>
      </c>
      <c r="AB271" s="105"/>
      <c r="AC271" s="107" t="str">
        <f t="shared" si="83"/>
        <v>BERTAHAP</v>
      </c>
      <c r="AD271" s="108">
        <f t="shared" si="84"/>
        <v>0</v>
      </c>
      <c r="AE271" s="109">
        <v>2</v>
      </c>
      <c r="AF271" s="110"/>
      <c r="AG271" s="105" t="e">
        <f>IF(AF271&gt;#REF!,"LB","KR")</f>
        <v>#REF!</v>
      </c>
      <c r="AH271" s="110">
        <v>2353197000</v>
      </c>
      <c r="AI271" s="110">
        <v>2652429000</v>
      </c>
      <c r="AJ271" s="110">
        <v>2816025000</v>
      </c>
      <c r="AK271" s="111">
        <v>2989711000</v>
      </c>
      <c r="AL271" s="111">
        <v>2816025000</v>
      </c>
      <c r="AM271" s="110">
        <v>2989711000</v>
      </c>
      <c r="AN271" s="110" t="e">
        <f t="shared" si="88"/>
        <v>#REF!</v>
      </c>
    </row>
    <row r="272" spans="1:40">
      <c r="A272" s="3">
        <f t="shared" si="85"/>
        <v>233</v>
      </c>
      <c r="B272" s="96">
        <v>6</v>
      </c>
      <c r="C272" s="97" t="s">
        <v>186</v>
      </c>
      <c r="D272" s="96">
        <v>17</v>
      </c>
      <c r="E272" s="99"/>
      <c r="F272" s="100" t="s">
        <v>67</v>
      </c>
      <c r="G272" s="101">
        <f t="shared" si="67"/>
        <v>85</v>
      </c>
      <c r="H272" s="101">
        <f t="shared" si="68"/>
        <v>74</v>
      </c>
      <c r="I272" s="102">
        <f t="shared" si="69"/>
        <v>26438045</v>
      </c>
      <c r="J272" s="102" t="e">
        <f>SUMIF($AN$4:$AN$22,D272,#REF!)</f>
        <v>#REF!</v>
      </c>
      <c r="K272" s="103" t="e">
        <f t="shared" si="70"/>
        <v>#REF!</v>
      </c>
      <c r="L272" s="104" t="e">
        <f>SUMIF($AN$4:$AN$22,D272,#REF!)</f>
        <v>#REF!</v>
      </c>
      <c r="M272" s="105" t="e">
        <f t="shared" si="71"/>
        <v>#REF!</v>
      </c>
      <c r="N272" s="105" t="e">
        <f t="shared" si="72"/>
        <v>#REF!</v>
      </c>
      <c r="O272" s="105" t="e">
        <f t="shared" si="73"/>
        <v>#REF!</v>
      </c>
      <c r="P272" s="105" t="e">
        <f t="shared" si="74"/>
        <v>#REF!</v>
      </c>
      <c r="Q272" s="106" t="e">
        <f t="shared" si="75"/>
        <v>#REF!</v>
      </c>
      <c r="R272" s="105" t="e">
        <f t="shared" si="75"/>
        <v>#REF!</v>
      </c>
      <c r="S272" s="105" t="e">
        <f t="shared" si="76"/>
        <v>#REF!</v>
      </c>
      <c r="T272" s="105"/>
      <c r="U272" s="105" t="e">
        <f t="shared" si="77"/>
        <v>#REF!</v>
      </c>
      <c r="V272" s="105" t="e">
        <f t="shared" si="78"/>
        <v>#REF!</v>
      </c>
      <c r="W272" s="105" t="e">
        <f t="shared" si="79"/>
        <v>#REF!</v>
      </c>
      <c r="X272" s="106" t="e">
        <f t="shared" si="80"/>
        <v>#REF!</v>
      </c>
      <c r="Y272" s="106" t="e">
        <f t="shared" si="81"/>
        <v>#REF!</v>
      </c>
      <c r="Z272" s="105" t="e">
        <f t="shared" si="82"/>
        <v>#REF!</v>
      </c>
      <c r="AA272" s="105" t="e">
        <f t="shared" si="86"/>
        <v>#REF!</v>
      </c>
      <c r="AB272" s="105"/>
      <c r="AC272" s="107" t="str">
        <f t="shared" si="83"/>
        <v>BERTAHAP</v>
      </c>
      <c r="AD272" s="108">
        <f t="shared" si="84"/>
        <v>0</v>
      </c>
      <c r="AE272" s="109">
        <v>2</v>
      </c>
      <c r="AF272" s="110"/>
      <c r="AG272" s="105" t="e">
        <f>IF(AF272&gt;#REF!,"LB","KR")</f>
        <v>#REF!</v>
      </c>
      <c r="AH272" s="110">
        <v>1934851000</v>
      </c>
      <c r="AI272" s="110">
        <v>2180886000</v>
      </c>
      <c r="AJ272" s="110">
        <v>2315398000</v>
      </c>
      <c r="AK272" s="111">
        <v>2458207000</v>
      </c>
      <c r="AL272" s="111">
        <v>2315398000</v>
      </c>
      <c r="AM272" s="110">
        <v>2458207000</v>
      </c>
      <c r="AN272" s="110" t="e">
        <f t="shared" si="88"/>
        <v>#REF!</v>
      </c>
    </row>
    <row r="273" spans="1:40">
      <c r="A273" s="3">
        <f t="shared" si="85"/>
        <v>234</v>
      </c>
      <c r="B273" s="96">
        <v>7</v>
      </c>
      <c r="C273" s="97" t="s">
        <v>186</v>
      </c>
      <c r="D273" s="96">
        <v>19</v>
      </c>
      <c r="E273" s="99"/>
      <c r="F273" s="100" t="s">
        <v>78</v>
      </c>
      <c r="G273" s="101">
        <f t="shared" si="67"/>
        <v>138</v>
      </c>
      <c r="H273" s="101">
        <f t="shared" si="68"/>
        <v>120</v>
      </c>
      <c r="I273" s="102">
        <f t="shared" si="69"/>
        <v>26438045</v>
      </c>
      <c r="J273" s="102" t="e">
        <f>SUMIF($AN$4:$AN$22,D273,#REF!)</f>
        <v>#REF!</v>
      </c>
      <c r="K273" s="103" t="e">
        <f t="shared" si="70"/>
        <v>#REF!</v>
      </c>
      <c r="L273" s="104" t="e">
        <f>SUMIF($AN$4:$AN$22,D273,#REF!)</f>
        <v>#REF!</v>
      </c>
      <c r="M273" s="105" t="e">
        <f t="shared" si="71"/>
        <v>#REF!</v>
      </c>
      <c r="N273" s="105" t="e">
        <f t="shared" si="72"/>
        <v>#REF!</v>
      </c>
      <c r="O273" s="105" t="e">
        <f t="shared" si="73"/>
        <v>#REF!</v>
      </c>
      <c r="P273" s="105" t="e">
        <f t="shared" si="74"/>
        <v>#REF!</v>
      </c>
      <c r="Q273" s="106" t="e">
        <f t="shared" si="75"/>
        <v>#REF!</v>
      </c>
      <c r="R273" s="105" t="e">
        <f t="shared" si="75"/>
        <v>#REF!</v>
      </c>
      <c r="S273" s="105" t="e">
        <f t="shared" si="76"/>
        <v>#REF!</v>
      </c>
      <c r="T273" s="105"/>
      <c r="U273" s="105" t="e">
        <f t="shared" si="77"/>
        <v>#REF!</v>
      </c>
      <c r="V273" s="105" t="e">
        <f t="shared" si="78"/>
        <v>#REF!</v>
      </c>
      <c r="W273" s="105" t="e">
        <f t="shared" si="79"/>
        <v>#REF!</v>
      </c>
      <c r="X273" s="106" t="e">
        <f t="shared" si="80"/>
        <v>#REF!</v>
      </c>
      <c r="Y273" s="106" t="e">
        <f t="shared" si="81"/>
        <v>#REF!</v>
      </c>
      <c r="Z273" s="105" t="e">
        <f t="shared" si="82"/>
        <v>#REF!</v>
      </c>
      <c r="AA273" s="105" t="e">
        <f t="shared" si="86"/>
        <v>#REF!</v>
      </c>
      <c r="AB273" s="105"/>
      <c r="AC273" s="107" t="str">
        <f t="shared" si="83"/>
        <v>BERTAHAP</v>
      </c>
      <c r="AD273" s="108">
        <f t="shared" si="84"/>
        <v>0</v>
      </c>
      <c r="AE273" s="109">
        <v>2</v>
      </c>
      <c r="AF273" s="110"/>
      <c r="AG273" s="105" t="e">
        <f>IF(AF273&gt;#REF!,"LB","KR")</f>
        <v>#REF!</v>
      </c>
      <c r="AH273" s="110">
        <v>3137596000</v>
      </c>
      <c r="AI273" s="110">
        <v>3536572000</v>
      </c>
      <c r="AJ273" s="110">
        <v>3754700000</v>
      </c>
      <c r="AK273" s="111">
        <v>3986282000</v>
      </c>
      <c r="AL273" s="111">
        <v>3754700000</v>
      </c>
      <c r="AM273" s="110">
        <v>3986282000</v>
      </c>
      <c r="AN273" s="110" t="e">
        <f t="shared" si="88"/>
        <v>#REF!</v>
      </c>
    </row>
    <row r="274" spans="1:40">
      <c r="A274" s="3">
        <f t="shared" si="85"/>
        <v>235</v>
      </c>
      <c r="B274" s="96">
        <v>8</v>
      </c>
      <c r="C274" s="97" t="s">
        <v>186</v>
      </c>
      <c r="D274" s="96">
        <v>21</v>
      </c>
      <c r="E274" s="99"/>
      <c r="F274" s="100" t="s">
        <v>84</v>
      </c>
      <c r="G274" s="101">
        <f t="shared" si="67"/>
        <v>132</v>
      </c>
      <c r="H274" s="101">
        <f t="shared" si="68"/>
        <v>112</v>
      </c>
      <c r="I274" s="102">
        <f t="shared" si="69"/>
        <v>26438045</v>
      </c>
      <c r="J274" s="102" t="e">
        <f>SUMIF($AN$4:$AN$22,D274,#REF!)</f>
        <v>#REF!</v>
      </c>
      <c r="K274" s="103" t="e">
        <f t="shared" si="70"/>
        <v>#REF!</v>
      </c>
      <c r="L274" s="104" t="e">
        <f>SUMIF($AN$4:$AN$22,D274,#REF!)</f>
        <v>#REF!</v>
      </c>
      <c r="M274" s="105" t="e">
        <f t="shared" si="71"/>
        <v>#REF!</v>
      </c>
      <c r="N274" s="105" t="e">
        <f t="shared" si="72"/>
        <v>#REF!</v>
      </c>
      <c r="O274" s="105" t="e">
        <f t="shared" si="73"/>
        <v>#REF!</v>
      </c>
      <c r="P274" s="105" t="e">
        <f t="shared" si="74"/>
        <v>#REF!</v>
      </c>
      <c r="Q274" s="106" t="e">
        <f t="shared" si="75"/>
        <v>#REF!</v>
      </c>
      <c r="R274" s="105" t="e">
        <f t="shared" si="75"/>
        <v>#REF!</v>
      </c>
      <c r="S274" s="105" t="e">
        <f t="shared" si="76"/>
        <v>#REF!</v>
      </c>
      <c r="T274" s="105"/>
      <c r="U274" s="105" t="e">
        <f t="shared" si="77"/>
        <v>#REF!</v>
      </c>
      <c r="V274" s="105" t="e">
        <f t="shared" si="78"/>
        <v>#REF!</v>
      </c>
      <c r="W274" s="105" t="e">
        <f t="shared" si="79"/>
        <v>#REF!</v>
      </c>
      <c r="X274" s="106" t="e">
        <f t="shared" si="80"/>
        <v>#REF!</v>
      </c>
      <c r="Y274" s="106" t="e">
        <f t="shared" si="81"/>
        <v>#REF!</v>
      </c>
      <c r="Z274" s="105" t="e">
        <f t="shared" si="82"/>
        <v>#REF!</v>
      </c>
      <c r="AA274" s="105" t="e">
        <f t="shared" si="86"/>
        <v>#REF!</v>
      </c>
      <c r="AB274" s="105"/>
      <c r="AC274" s="107" t="str">
        <f t="shared" si="83"/>
        <v>BERTAHAP</v>
      </c>
      <c r="AD274" s="108">
        <f t="shared" si="84"/>
        <v>0</v>
      </c>
      <c r="AE274" s="109">
        <v>2</v>
      </c>
      <c r="AF274" s="110"/>
      <c r="AG274" s="105" t="e">
        <f>IF(AF274&gt;#REF!,"LB","KR")</f>
        <v>#REF!</v>
      </c>
      <c r="AH274" s="110">
        <v>3038929000</v>
      </c>
      <c r="AI274" s="110">
        <v>3425359000</v>
      </c>
      <c r="AJ274" s="110">
        <v>3636628000</v>
      </c>
      <c r="AK274" s="111">
        <v>3860927000</v>
      </c>
      <c r="AL274" s="111">
        <v>3636628000</v>
      </c>
      <c r="AM274" s="110">
        <v>3860927000</v>
      </c>
      <c r="AN274" s="110" t="e">
        <f t="shared" si="88"/>
        <v>#REF!</v>
      </c>
    </row>
    <row r="275" spans="1:40">
      <c r="A275" s="3">
        <f t="shared" si="85"/>
        <v>236</v>
      </c>
      <c r="B275" s="96">
        <v>1</v>
      </c>
      <c r="C275" s="97" t="s">
        <v>187</v>
      </c>
      <c r="D275" s="98" t="s">
        <v>19</v>
      </c>
      <c r="E275" s="99"/>
      <c r="F275" s="100" t="s">
        <v>72</v>
      </c>
      <c r="G275" s="101">
        <f t="shared" si="67"/>
        <v>175</v>
      </c>
      <c r="H275" s="101">
        <f t="shared" si="68"/>
        <v>156</v>
      </c>
      <c r="I275" s="102">
        <f t="shared" si="69"/>
        <v>26438045</v>
      </c>
      <c r="J275" s="102" t="e">
        <f>SUMIF($AN$4:$AN$22,D275,#REF!)</f>
        <v>#REF!</v>
      </c>
      <c r="K275" s="103" t="e">
        <f t="shared" si="70"/>
        <v>#REF!</v>
      </c>
      <c r="L275" s="104" t="e">
        <f>SUMIF($AN$4:$AN$22,D275,#REF!)</f>
        <v>#REF!</v>
      </c>
      <c r="M275" s="105" t="e">
        <f t="shared" si="71"/>
        <v>#REF!</v>
      </c>
      <c r="N275" s="105" t="e">
        <f t="shared" si="72"/>
        <v>#REF!</v>
      </c>
      <c r="O275" s="105" t="e">
        <f t="shared" si="73"/>
        <v>#REF!</v>
      </c>
      <c r="P275" s="105" t="e">
        <f t="shared" si="74"/>
        <v>#REF!</v>
      </c>
      <c r="Q275" s="106" t="e">
        <f t="shared" si="75"/>
        <v>#REF!</v>
      </c>
      <c r="R275" s="105" t="e">
        <f t="shared" si="75"/>
        <v>#REF!</v>
      </c>
      <c r="S275" s="105" t="e">
        <f t="shared" si="76"/>
        <v>#REF!</v>
      </c>
      <c r="T275" s="105"/>
      <c r="U275" s="105" t="e">
        <f t="shared" si="77"/>
        <v>#REF!</v>
      </c>
      <c r="V275" s="105" t="e">
        <f t="shared" si="78"/>
        <v>#REF!</v>
      </c>
      <c r="W275" s="105" t="e">
        <f t="shared" si="79"/>
        <v>#REF!</v>
      </c>
      <c r="X275" s="106" t="e">
        <f t="shared" si="80"/>
        <v>#REF!</v>
      </c>
      <c r="Y275" s="106" t="e">
        <f t="shared" si="81"/>
        <v>#REF!</v>
      </c>
      <c r="Z275" s="105" t="e">
        <f t="shared" si="82"/>
        <v>#REF!</v>
      </c>
      <c r="AA275" s="105" t="e">
        <f t="shared" si="86"/>
        <v>#REF!</v>
      </c>
      <c r="AB275" s="105"/>
      <c r="AC275" s="107" t="str">
        <f t="shared" si="83"/>
        <v>BERTAHAP</v>
      </c>
      <c r="AD275" s="108">
        <f t="shared" si="84"/>
        <v>0</v>
      </c>
      <c r="AE275" s="109">
        <v>2</v>
      </c>
      <c r="AF275" s="110"/>
      <c r="AG275" s="105" t="e">
        <f>IF(AF275&gt;#REF!,"LB","KR")</f>
        <v>#REF!</v>
      </c>
      <c r="AH275" s="110">
        <v>4155835000</v>
      </c>
      <c r="AI275" s="110">
        <v>4684289000</v>
      </c>
      <c r="AJ275" s="110">
        <v>4973206000</v>
      </c>
      <c r="AK275" s="111">
        <v>5279943000</v>
      </c>
      <c r="AL275" s="111">
        <v>4973206000</v>
      </c>
      <c r="AM275" s="110">
        <v>5279943000</v>
      </c>
      <c r="AN275" s="110" t="e">
        <f t="shared" si="88"/>
        <v>#REF!</v>
      </c>
    </row>
    <row r="276" spans="1:40">
      <c r="A276" s="3">
        <f t="shared" si="85"/>
        <v>237</v>
      </c>
      <c r="B276" s="96">
        <v>2</v>
      </c>
      <c r="C276" s="97" t="s">
        <v>187</v>
      </c>
      <c r="D276" s="98" t="s">
        <v>29</v>
      </c>
      <c r="E276" s="99"/>
      <c r="F276" s="100" t="s">
        <v>74</v>
      </c>
      <c r="G276" s="101">
        <f t="shared" si="67"/>
        <v>85</v>
      </c>
      <c r="H276" s="101">
        <f t="shared" si="68"/>
        <v>74</v>
      </c>
      <c r="I276" s="102">
        <f t="shared" si="69"/>
        <v>26438045</v>
      </c>
      <c r="J276" s="102" t="e">
        <f>SUMIF($AN$4:$AN$22,D276,#REF!)</f>
        <v>#REF!</v>
      </c>
      <c r="K276" s="103" t="e">
        <f t="shared" si="70"/>
        <v>#REF!</v>
      </c>
      <c r="L276" s="104" t="e">
        <f>SUMIF($AN$4:$AN$22,D276,#REF!)</f>
        <v>#REF!</v>
      </c>
      <c r="M276" s="105" t="e">
        <f t="shared" si="71"/>
        <v>#REF!</v>
      </c>
      <c r="N276" s="105" t="e">
        <f t="shared" si="72"/>
        <v>#REF!</v>
      </c>
      <c r="O276" s="105" t="e">
        <f t="shared" si="73"/>
        <v>#REF!</v>
      </c>
      <c r="P276" s="105" t="e">
        <f t="shared" si="74"/>
        <v>#REF!</v>
      </c>
      <c r="Q276" s="106" t="e">
        <f t="shared" si="75"/>
        <v>#REF!</v>
      </c>
      <c r="R276" s="105" t="e">
        <f t="shared" si="75"/>
        <v>#REF!</v>
      </c>
      <c r="S276" s="105" t="e">
        <f t="shared" si="76"/>
        <v>#REF!</v>
      </c>
      <c r="T276" s="105"/>
      <c r="U276" s="105" t="e">
        <f t="shared" si="77"/>
        <v>#REF!</v>
      </c>
      <c r="V276" s="105" t="e">
        <f t="shared" si="78"/>
        <v>#REF!</v>
      </c>
      <c r="W276" s="105" t="e">
        <f t="shared" si="79"/>
        <v>#REF!</v>
      </c>
      <c r="X276" s="106" t="e">
        <f t="shared" si="80"/>
        <v>#REF!</v>
      </c>
      <c r="Y276" s="106" t="e">
        <f t="shared" si="81"/>
        <v>#REF!</v>
      </c>
      <c r="Z276" s="105" t="e">
        <f t="shared" si="82"/>
        <v>#REF!</v>
      </c>
      <c r="AA276" s="105" t="e">
        <f t="shared" si="86"/>
        <v>#REF!</v>
      </c>
      <c r="AB276" s="105"/>
      <c r="AC276" s="107" t="str">
        <f t="shared" si="83"/>
        <v>BERTAHAP</v>
      </c>
      <c r="AD276" s="108">
        <f t="shared" si="84"/>
        <v>0</v>
      </c>
      <c r="AE276" s="109">
        <v>2</v>
      </c>
      <c r="AF276" s="110"/>
      <c r="AG276" s="105" t="e">
        <f>IF(AF276&gt;#REF!,"LB","KR")</f>
        <v>#REF!</v>
      </c>
      <c r="AH276" s="110">
        <v>1934851000</v>
      </c>
      <c r="AI276" s="110">
        <v>2180886000</v>
      </c>
      <c r="AJ276" s="110">
        <v>2315398000</v>
      </c>
      <c r="AK276" s="111">
        <v>2458207000</v>
      </c>
      <c r="AL276" s="111">
        <v>2315398000</v>
      </c>
      <c r="AM276" s="110">
        <v>2458207000</v>
      </c>
      <c r="AN276" s="110" t="e">
        <f t="shared" si="88"/>
        <v>#REF!</v>
      </c>
    </row>
    <row r="277" spans="1:40">
      <c r="A277" s="3">
        <f t="shared" si="85"/>
        <v>238</v>
      </c>
      <c r="B277" s="96">
        <v>3</v>
      </c>
      <c r="C277" s="97" t="s">
        <v>187</v>
      </c>
      <c r="D277" s="98" t="s">
        <v>32</v>
      </c>
      <c r="E277" s="99"/>
      <c r="F277" s="100" t="s">
        <v>56</v>
      </c>
      <c r="G277" s="101">
        <f t="shared" si="67"/>
        <v>85</v>
      </c>
      <c r="H277" s="101">
        <f t="shared" si="68"/>
        <v>74</v>
      </c>
      <c r="I277" s="102">
        <f t="shared" si="69"/>
        <v>26438045</v>
      </c>
      <c r="J277" s="102" t="e">
        <f>SUMIF($AN$4:$AN$22,D277,#REF!)</f>
        <v>#REF!</v>
      </c>
      <c r="K277" s="103" t="e">
        <f t="shared" si="70"/>
        <v>#REF!</v>
      </c>
      <c r="L277" s="104" t="e">
        <f>SUMIF($AN$4:$AN$22,D277,#REF!)</f>
        <v>#REF!</v>
      </c>
      <c r="M277" s="105" t="e">
        <f t="shared" si="71"/>
        <v>#REF!</v>
      </c>
      <c r="N277" s="105" t="e">
        <f t="shared" si="72"/>
        <v>#REF!</v>
      </c>
      <c r="O277" s="105" t="e">
        <f t="shared" si="73"/>
        <v>#REF!</v>
      </c>
      <c r="P277" s="105" t="e">
        <f t="shared" si="74"/>
        <v>#REF!</v>
      </c>
      <c r="Q277" s="106" t="e">
        <f t="shared" si="75"/>
        <v>#REF!</v>
      </c>
      <c r="R277" s="105" t="e">
        <f t="shared" si="75"/>
        <v>#REF!</v>
      </c>
      <c r="S277" s="105" t="e">
        <f t="shared" si="76"/>
        <v>#REF!</v>
      </c>
      <c r="T277" s="105"/>
      <c r="U277" s="105" t="e">
        <f t="shared" si="77"/>
        <v>#REF!</v>
      </c>
      <c r="V277" s="105" t="e">
        <f t="shared" si="78"/>
        <v>#REF!</v>
      </c>
      <c r="W277" s="105" t="e">
        <f t="shared" si="79"/>
        <v>#REF!</v>
      </c>
      <c r="X277" s="106" t="e">
        <f t="shared" si="80"/>
        <v>#REF!</v>
      </c>
      <c r="Y277" s="106" t="e">
        <f t="shared" si="81"/>
        <v>#REF!</v>
      </c>
      <c r="Z277" s="105" t="e">
        <f t="shared" si="82"/>
        <v>#REF!</v>
      </c>
      <c r="AA277" s="105" t="e">
        <f t="shared" si="86"/>
        <v>#REF!</v>
      </c>
      <c r="AB277" s="105"/>
      <c r="AC277" s="107" t="str">
        <f t="shared" si="83"/>
        <v>BERTAHAP</v>
      </c>
      <c r="AD277" s="108">
        <f t="shared" si="84"/>
        <v>0</v>
      </c>
      <c r="AE277" s="109">
        <v>2</v>
      </c>
      <c r="AF277" s="110"/>
      <c r="AG277" s="105" t="e">
        <f>IF(AF277&gt;#REF!,"LB","KR")</f>
        <v>#REF!</v>
      </c>
      <c r="AH277" s="110">
        <v>1934851000</v>
      </c>
      <c r="AI277" s="110">
        <v>2180886000</v>
      </c>
      <c r="AJ277" s="110">
        <v>2315398000</v>
      </c>
      <c r="AK277" s="111">
        <v>2458207000</v>
      </c>
      <c r="AL277" s="111">
        <v>2315398000</v>
      </c>
      <c r="AM277" s="110">
        <v>2458207000</v>
      </c>
      <c r="AN277" s="110" t="e">
        <f t="shared" si="88"/>
        <v>#REF!</v>
      </c>
    </row>
    <row r="278" spans="1:40">
      <c r="A278" s="3">
        <f t="shared" si="85"/>
        <v>239</v>
      </c>
      <c r="B278" s="96">
        <v>4</v>
      </c>
      <c r="C278" s="97" t="s">
        <v>187</v>
      </c>
      <c r="D278" s="98" t="s">
        <v>38</v>
      </c>
      <c r="E278" s="99"/>
      <c r="F278" s="100" t="s">
        <v>58</v>
      </c>
      <c r="G278" s="101">
        <f t="shared" si="67"/>
        <v>101</v>
      </c>
      <c r="H278" s="101">
        <f t="shared" si="68"/>
        <v>90</v>
      </c>
      <c r="I278" s="102">
        <f t="shared" si="69"/>
        <v>26438045</v>
      </c>
      <c r="J278" s="102" t="e">
        <f>SUMIF($AN$4:$AN$22,D278,#REF!)</f>
        <v>#REF!</v>
      </c>
      <c r="K278" s="103" t="e">
        <f t="shared" si="70"/>
        <v>#REF!</v>
      </c>
      <c r="L278" s="104" t="e">
        <f>SUMIF($AN$4:$AN$22,D278,#REF!)</f>
        <v>#REF!</v>
      </c>
      <c r="M278" s="105" t="e">
        <f t="shared" si="71"/>
        <v>#REF!</v>
      </c>
      <c r="N278" s="105" t="e">
        <f t="shared" si="72"/>
        <v>#REF!</v>
      </c>
      <c r="O278" s="105" t="e">
        <f t="shared" si="73"/>
        <v>#REF!</v>
      </c>
      <c r="P278" s="105" t="e">
        <f t="shared" si="74"/>
        <v>#REF!</v>
      </c>
      <c r="Q278" s="106" t="e">
        <f t="shared" si="75"/>
        <v>#REF!</v>
      </c>
      <c r="R278" s="105" t="e">
        <f t="shared" si="75"/>
        <v>#REF!</v>
      </c>
      <c r="S278" s="105" t="e">
        <f t="shared" si="76"/>
        <v>#REF!</v>
      </c>
      <c r="T278" s="105"/>
      <c r="U278" s="105" t="e">
        <f t="shared" si="77"/>
        <v>#REF!</v>
      </c>
      <c r="V278" s="105" t="e">
        <f t="shared" si="78"/>
        <v>#REF!</v>
      </c>
      <c r="W278" s="105" t="e">
        <f t="shared" si="79"/>
        <v>#REF!</v>
      </c>
      <c r="X278" s="106" t="e">
        <f t="shared" si="80"/>
        <v>#REF!</v>
      </c>
      <c r="Y278" s="106" t="e">
        <f t="shared" si="81"/>
        <v>#REF!</v>
      </c>
      <c r="Z278" s="105" t="e">
        <f t="shared" si="82"/>
        <v>#REF!</v>
      </c>
      <c r="AA278" s="105" t="e">
        <f t="shared" si="86"/>
        <v>#REF!</v>
      </c>
      <c r="AB278" s="105"/>
      <c r="AC278" s="107" t="str">
        <f t="shared" si="83"/>
        <v>BERTAHAP</v>
      </c>
      <c r="AD278" s="108">
        <f t="shared" si="84"/>
        <v>0</v>
      </c>
      <c r="AE278" s="109">
        <v>2</v>
      </c>
      <c r="AF278" s="110"/>
      <c r="AG278" s="105" t="e">
        <f>IF(AF278&gt;#REF!,"LB","KR")</f>
        <v>#REF!</v>
      </c>
      <c r="AH278" s="110">
        <v>2353197000</v>
      </c>
      <c r="AI278" s="110">
        <v>2652429000</v>
      </c>
      <c r="AJ278" s="110">
        <v>2816025000</v>
      </c>
      <c r="AK278" s="111">
        <v>2989711000</v>
      </c>
      <c r="AL278" s="111">
        <v>2816025000</v>
      </c>
      <c r="AM278" s="110">
        <v>2989711000</v>
      </c>
      <c r="AN278" s="110" t="e">
        <f t="shared" si="88"/>
        <v>#REF!</v>
      </c>
    </row>
    <row r="279" spans="1:40">
      <c r="A279" s="3">
        <f t="shared" si="85"/>
        <v>240</v>
      </c>
      <c r="B279" s="96">
        <v>5</v>
      </c>
      <c r="C279" s="97" t="s">
        <v>187</v>
      </c>
      <c r="D279" s="96">
        <v>15</v>
      </c>
      <c r="E279" s="99"/>
      <c r="F279" s="100" t="s">
        <v>64</v>
      </c>
      <c r="G279" s="101">
        <f t="shared" si="67"/>
        <v>101</v>
      </c>
      <c r="H279" s="101">
        <f t="shared" si="68"/>
        <v>90</v>
      </c>
      <c r="I279" s="102">
        <f t="shared" si="69"/>
        <v>26438045</v>
      </c>
      <c r="J279" s="102" t="e">
        <f>SUMIF($AN$4:$AN$22,D279,#REF!)</f>
        <v>#REF!</v>
      </c>
      <c r="K279" s="103" t="e">
        <f t="shared" si="70"/>
        <v>#REF!</v>
      </c>
      <c r="L279" s="104" t="e">
        <f>SUMIF($AN$4:$AN$22,D279,#REF!)</f>
        <v>#REF!</v>
      </c>
      <c r="M279" s="105" t="e">
        <f t="shared" si="71"/>
        <v>#REF!</v>
      </c>
      <c r="N279" s="105" t="e">
        <f t="shared" si="72"/>
        <v>#REF!</v>
      </c>
      <c r="O279" s="105" t="e">
        <f t="shared" si="73"/>
        <v>#REF!</v>
      </c>
      <c r="P279" s="105" t="e">
        <f t="shared" si="74"/>
        <v>#REF!</v>
      </c>
      <c r="Q279" s="106" t="e">
        <f t="shared" si="75"/>
        <v>#REF!</v>
      </c>
      <c r="R279" s="105" t="e">
        <f t="shared" si="75"/>
        <v>#REF!</v>
      </c>
      <c r="S279" s="105" t="e">
        <f t="shared" si="76"/>
        <v>#REF!</v>
      </c>
      <c r="T279" s="105"/>
      <c r="U279" s="105" t="e">
        <f t="shared" si="77"/>
        <v>#REF!</v>
      </c>
      <c r="V279" s="105" t="e">
        <f t="shared" si="78"/>
        <v>#REF!</v>
      </c>
      <c r="W279" s="105" t="e">
        <f t="shared" si="79"/>
        <v>#REF!</v>
      </c>
      <c r="X279" s="106" t="e">
        <f t="shared" si="80"/>
        <v>#REF!</v>
      </c>
      <c r="Y279" s="106" t="e">
        <f t="shared" si="81"/>
        <v>#REF!</v>
      </c>
      <c r="Z279" s="105" t="e">
        <f t="shared" si="82"/>
        <v>#REF!</v>
      </c>
      <c r="AA279" s="105" t="e">
        <f t="shared" si="86"/>
        <v>#REF!</v>
      </c>
      <c r="AB279" s="105"/>
      <c r="AC279" s="107" t="str">
        <f t="shared" si="83"/>
        <v>BERTAHAP</v>
      </c>
      <c r="AD279" s="108">
        <f t="shared" si="84"/>
        <v>0</v>
      </c>
      <c r="AE279" s="109">
        <v>2</v>
      </c>
      <c r="AF279" s="110"/>
      <c r="AG279" s="105" t="e">
        <f>IF(AF279&gt;#REF!,"LB","KR")</f>
        <v>#REF!</v>
      </c>
      <c r="AH279" s="110">
        <v>2353197000</v>
      </c>
      <c r="AI279" s="110">
        <v>2652429000</v>
      </c>
      <c r="AJ279" s="110">
        <v>2816025000</v>
      </c>
      <c r="AK279" s="111">
        <v>2989711000</v>
      </c>
      <c r="AL279" s="111">
        <v>2816025000</v>
      </c>
      <c r="AM279" s="110">
        <v>2989711000</v>
      </c>
      <c r="AN279" s="110" t="e">
        <f t="shared" si="88"/>
        <v>#REF!</v>
      </c>
    </row>
    <row r="280" spans="1:40">
      <c r="A280" s="3">
        <f t="shared" si="85"/>
        <v>241</v>
      </c>
      <c r="B280" s="96">
        <v>6</v>
      </c>
      <c r="C280" s="97" t="s">
        <v>187</v>
      </c>
      <c r="D280" s="96">
        <v>17</v>
      </c>
      <c r="E280" s="99"/>
      <c r="F280" s="100" t="s">
        <v>67</v>
      </c>
      <c r="G280" s="101">
        <f t="shared" si="67"/>
        <v>85</v>
      </c>
      <c r="H280" s="101">
        <f t="shared" si="68"/>
        <v>74</v>
      </c>
      <c r="I280" s="102">
        <f t="shared" si="69"/>
        <v>26438045</v>
      </c>
      <c r="J280" s="102" t="e">
        <f>SUMIF($AN$4:$AN$22,D280,#REF!)</f>
        <v>#REF!</v>
      </c>
      <c r="K280" s="103" t="e">
        <f t="shared" si="70"/>
        <v>#REF!</v>
      </c>
      <c r="L280" s="104" t="e">
        <f>SUMIF($AN$4:$AN$22,D280,#REF!)</f>
        <v>#REF!</v>
      </c>
      <c r="M280" s="105" t="e">
        <f t="shared" si="71"/>
        <v>#REF!</v>
      </c>
      <c r="N280" s="105" t="e">
        <f t="shared" si="72"/>
        <v>#REF!</v>
      </c>
      <c r="O280" s="105" t="e">
        <f t="shared" si="73"/>
        <v>#REF!</v>
      </c>
      <c r="P280" s="105" t="e">
        <f t="shared" si="74"/>
        <v>#REF!</v>
      </c>
      <c r="Q280" s="106" t="e">
        <f t="shared" si="75"/>
        <v>#REF!</v>
      </c>
      <c r="R280" s="105" t="e">
        <f t="shared" si="75"/>
        <v>#REF!</v>
      </c>
      <c r="S280" s="105" t="e">
        <f t="shared" si="76"/>
        <v>#REF!</v>
      </c>
      <c r="T280" s="105"/>
      <c r="U280" s="105" t="e">
        <f t="shared" si="77"/>
        <v>#REF!</v>
      </c>
      <c r="V280" s="105" t="e">
        <f t="shared" si="78"/>
        <v>#REF!</v>
      </c>
      <c r="W280" s="105" t="e">
        <f t="shared" si="79"/>
        <v>#REF!</v>
      </c>
      <c r="X280" s="106" t="e">
        <f t="shared" si="80"/>
        <v>#REF!</v>
      </c>
      <c r="Y280" s="106" t="e">
        <f t="shared" si="81"/>
        <v>#REF!</v>
      </c>
      <c r="Z280" s="105" t="e">
        <f t="shared" si="82"/>
        <v>#REF!</v>
      </c>
      <c r="AA280" s="105" t="e">
        <f t="shared" si="86"/>
        <v>#REF!</v>
      </c>
      <c r="AB280" s="105"/>
      <c r="AC280" s="107" t="str">
        <f t="shared" si="83"/>
        <v>BERTAHAP</v>
      </c>
      <c r="AD280" s="108">
        <f t="shared" si="84"/>
        <v>0</v>
      </c>
      <c r="AE280" s="109">
        <v>2</v>
      </c>
      <c r="AF280" s="110"/>
      <c r="AG280" s="105" t="e">
        <f>IF(AF280&gt;#REF!,"LB","KR")</f>
        <v>#REF!</v>
      </c>
      <c r="AH280" s="110">
        <v>1934851000</v>
      </c>
      <c r="AI280" s="110">
        <v>2180886000</v>
      </c>
      <c r="AJ280" s="110">
        <v>2315398000</v>
      </c>
      <c r="AK280" s="111">
        <v>2458207000</v>
      </c>
      <c r="AL280" s="111">
        <v>2315398000</v>
      </c>
      <c r="AM280" s="110">
        <v>2458207000</v>
      </c>
      <c r="AN280" s="110" t="e">
        <f t="shared" si="88"/>
        <v>#REF!</v>
      </c>
    </row>
    <row r="281" spans="1:40">
      <c r="A281" s="3">
        <f t="shared" si="85"/>
        <v>242</v>
      </c>
      <c r="B281" s="96">
        <v>7</v>
      </c>
      <c r="C281" s="97" t="s">
        <v>187</v>
      </c>
      <c r="D281" s="96">
        <v>19</v>
      </c>
      <c r="E281" s="99"/>
      <c r="F281" s="100" t="s">
        <v>78</v>
      </c>
      <c r="G281" s="101">
        <f t="shared" si="67"/>
        <v>138</v>
      </c>
      <c r="H281" s="101">
        <f t="shared" si="68"/>
        <v>120</v>
      </c>
      <c r="I281" s="102">
        <f t="shared" si="69"/>
        <v>26438045</v>
      </c>
      <c r="J281" s="102" t="e">
        <f>SUMIF($AN$4:$AN$22,D281,#REF!)</f>
        <v>#REF!</v>
      </c>
      <c r="K281" s="103" t="e">
        <f t="shared" si="70"/>
        <v>#REF!</v>
      </c>
      <c r="L281" s="104" t="e">
        <f>SUMIF($AN$4:$AN$22,D281,#REF!)</f>
        <v>#REF!</v>
      </c>
      <c r="M281" s="105" t="e">
        <f t="shared" si="71"/>
        <v>#REF!</v>
      </c>
      <c r="N281" s="105" t="e">
        <f t="shared" si="72"/>
        <v>#REF!</v>
      </c>
      <c r="O281" s="105" t="e">
        <f t="shared" si="73"/>
        <v>#REF!</v>
      </c>
      <c r="P281" s="105" t="e">
        <f t="shared" si="74"/>
        <v>#REF!</v>
      </c>
      <c r="Q281" s="106" t="e">
        <f t="shared" si="75"/>
        <v>#REF!</v>
      </c>
      <c r="R281" s="105" t="e">
        <f t="shared" si="75"/>
        <v>#REF!</v>
      </c>
      <c r="S281" s="105" t="e">
        <f t="shared" si="76"/>
        <v>#REF!</v>
      </c>
      <c r="T281" s="105"/>
      <c r="U281" s="105" t="e">
        <f t="shared" si="77"/>
        <v>#REF!</v>
      </c>
      <c r="V281" s="105" t="e">
        <f t="shared" si="78"/>
        <v>#REF!</v>
      </c>
      <c r="W281" s="105" t="e">
        <f t="shared" si="79"/>
        <v>#REF!</v>
      </c>
      <c r="X281" s="106" t="e">
        <f t="shared" si="80"/>
        <v>#REF!</v>
      </c>
      <c r="Y281" s="106" t="e">
        <f t="shared" si="81"/>
        <v>#REF!</v>
      </c>
      <c r="Z281" s="105" t="e">
        <f t="shared" si="82"/>
        <v>#REF!</v>
      </c>
      <c r="AA281" s="105" t="e">
        <f t="shared" si="86"/>
        <v>#REF!</v>
      </c>
      <c r="AB281" s="105"/>
      <c r="AC281" s="107" t="str">
        <f t="shared" si="83"/>
        <v>BERTAHAP</v>
      </c>
      <c r="AD281" s="108">
        <f t="shared" si="84"/>
        <v>0</v>
      </c>
      <c r="AE281" s="109">
        <v>2</v>
      </c>
      <c r="AF281" s="110"/>
      <c r="AG281" s="105" t="e">
        <f>IF(AF281&gt;#REF!,"LB","KR")</f>
        <v>#REF!</v>
      </c>
      <c r="AH281" s="110">
        <v>3137596000</v>
      </c>
      <c r="AI281" s="110">
        <v>3536572000</v>
      </c>
      <c r="AJ281" s="110">
        <v>3754700000</v>
      </c>
      <c r="AK281" s="111">
        <v>3986282000</v>
      </c>
      <c r="AL281" s="111">
        <v>3754700000</v>
      </c>
      <c r="AM281" s="110">
        <v>3986282000</v>
      </c>
      <c r="AN281" s="110" t="e">
        <f t="shared" si="88"/>
        <v>#REF!</v>
      </c>
    </row>
    <row r="282" spans="1:40">
      <c r="A282" s="3">
        <f t="shared" si="85"/>
        <v>243</v>
      </c>
      <c r="B282" s="96">
        <v>8</v>
      </c>
      <c r="C282" s="97" t="s">
        <v>187</v>
      </c>
      <c r="D282" s="96">
        <v>21</v>
      </c>
      <c r="E282" s="99"/>
      <c r="F282" s="100" t="s">
        <v>84</v>
      </c>
      <c r="G282" s="101">
        <f t="shared" si="67"/>
        <v>132</v>
      </c>
      <c r="H282" s="101">
        <f t="shared" si="68"/>
        <v>112</v>
      </c>
      <c r="I282" s="102">
        <f t="shared" si="69"/>
        <v>26438045</v>
      </c>
      <c r="J282" s="102" t="e">
        <f>SUMIF($AN$4:$AN$22,D282,#REF!)</f>
        <v>#REF!</v>
      </c>
      <c r="K282" s="103" t="e">
        <f t="shared" si="70"/>
        <v>#REF!</v>
      </c>
      <c r="L282" s="104" t="e">
        <f>SUMIF($AN$4:$AN$22,D282,#REF!)</f>
        <v>#REF!</v>
      </c>
      <c r="M282" s="105" t="e">
        <f t="shared" si="71"/>
        <v>#REF!</v>
      </c>
      <c r="N282" s="105" t="e">
        <f t="shared" si="72"/>
        <v>#REF!</v>
      </c>
      <c r="O282" s="105" t="e">
        <f t="shared" si="73"/>
        <v>#REF!</v>
      </c>
      <c r="P282" s="105" t="e">
        <f t="shared" si="74"/>
        <v>#REF!</v>
      </c>
      <c r="Q282" s="106" t="e">
        <f t="shared" si="75"/>
        <v>#REF!</v>
      </c>
      <c r="R282" s="105" t="e">
        <f t="shared" si="75"/>
        <v>#REF!</v>
      </c>
      <c r="S282" s="105" t="e">
        <f t="shared" si="76"/>
        <v>#REF!</v>
      </c>
      <c r="T282" s="105"/>
      <c r="U282" s="105" t="e">
        <f t="shared" si="77"/>
        <v>#REF!</v>
      </c>
      <c r="V282" s="105" t="e">
        <f t="shared" si="78"/>
        <v>#REF!</v>
      </c>
      <c r="W282" s="105" t="e">
        <f t="shared" si="79"/>
        <v>#REF!</v>
      </c>
      <c r="X282" s="106" t="e">
        <f t="shared" si="80"/>
        <v>#REF!</v>
      </c>
      <c r="Y282" s="106" t="e">
        <f t="shared" si="81"/>
        <v>#REF!</v>
      </c>
      <c r="Z282" s="105" t="e">
        <f t="shared" si="82"/>
        <v>#REF!</v>
      </c>
      <c r="AA282" s="105" t="e">
        <f t="shared" si="86"/>
        <v>#REF!</v>
      </c>
      <c r="AB282" s="105"/>
      <c r="AC282" s="107" t="str">
        <f t="shared" si="83"/>
        <v>BERTAHAP</v>
      </c>
      <c r="AD282" s="108">
        <f t="shared" si="84"/>
        <v>0</v>
      </c>
      <c r="AE282" s="109">
        <v>2</v>
      </c>
      <c r="AF282" s="110"/>
      <c r="AG282" s="105" t="e">
        <f>IF(AF282&gt;#REF!,"LB","KR")</f>
        <v>#REF!</v>
      </c>
      <c r="AH282" s="110">
        <v>3038929000</v>
      </c>
      <c r="AI282" s="110">
        <v>3425359000</v>
      </c>
      <c r="AJ282" s="110">
        <v>3636628000</v>
      </c>
      <c r="AK282" s="111">
        <v>3860927000</v>
      </c>
      <c r="AL282" s="111">
        <v>3636628000</v>
      </c>
      <c r="AM282" s="110">
        <v>3860927000</v>
      </c>
      <c r="AN282" s="110" t="e">
        <f t="shared" si="88"/>
        <v>#REF!</v>
      </c>
    </row>
    <row r="283" spans="1:40">
      <c r="A283" s="3">
        <f t="shared" si="85"/>
        <v>244</v>
      </c>
      <c r="B283" s="96">
        <v>1</v>
      </c>
      <c r="C283" s="97" t="s">
        <v>188</v>
      </c>
      <c r="D283" s="98" t="s">
        <v>19</v>
      </c>
      <c r="E283" s="99"/>
      <c r="F283" s="100" t="s">
        <v>72</v>
      </c>
      <c r="G283" s="101">
        <f t="shared" si="67"/>
        <v>175</v>
      </c>
      <c r="H283" s="101">
        <f t="shared" si="68"/>
        <v>156</v>
      </c>
      <c r="I283" s="102">
        <f t="shared" si="69"/>
        <v>26438045</v>
      </c>
      <c r="J283" s="102" t="e">
        <f>SUMIF($AN$4:$AN$22,D283,#REF!)</f>
        <v>#REF!</v>
      </c>
      <c r="K283" s="103" t="e">
        <f t="shared" si="70"/>
        <v>#REF!</v>
      </c>
      <c r="L283" s="104" t="e">
        <f>SUMIF($AN$4:$AN$22,D283,#REF!)</f>
        <v>#REF!</v>
      </c>
      <c r="M283" s="105" t="e">
        <f t="shared" si="71"/>
        <v>#REF!</v>
      </c>
      <c r="N283" s="105" t="e">
        <f t="shared" si="72"/>
        <v>#REF!</v>
      </c>
      <c r="O283" s="105" t="e">
        <f t="shared" si="73"/>
        <v>#REF!</v>
      </c>
      <c r="P283" s="105" t="e">
        <f t="shared" si="74"/>
        <v>#REF!</v>
      </c>
      <c r="Q283" s="106" t="e">
        <f t="shared" si="75"/>
        <v>#REF!</v>
      </c>
      <c r="R283" s="105" t="e">
        <f t="shared" si="75"/>
        <v>#REF!</v>
      </c>
      <c r="S283" s="105" t="e">
        <f t="shared" si="76"/>
        <v>#REF!</v>
      </c>
      <c r="T283" s="105"/>
      <c r="U283" s="105" t="e">
        <f t="shared" si="77"/>
        <v>#REF!</v>
      </c>
      <c r="V283" s="105" t="e">
        <f t="shared" si="78"/>
        <v>#REF!</v>
      </c>
      <c r="W283" s="105" t="e">
        <f t="shared" si="79"/>
        <v>#REF!</v>
      </c>
      <c r="X283" s="106" t="e">
        <f t="shared" si="80"/>
        <v>#REF!</v>
      </c>
      <c r="Y283" s="106" t="e">
        <f t="shared" si="81"/>
        <v>#REF!</v>
      </c>
      <c r="Z283" s="105" t="e">
        <f t="shared" si="82"/>
        <v>#REF!</v>
      </c>
      <c r="AA283" s="105" t="e">
        <f t="shared" si="86"/>
        <v>#REF!</v>
      </c>
      <c r="AB283" s="105"/>
      <c r="AC283" s="107" t="str">
        <f t="shared" si="83"/>
        <v>BERTAHAP</v>
      </c>
      <c r="AD283" s="108">
        <f t="shared" si="84"/>
        <v>0</v>
      </c>
      <c r="AE283" s="109">
        <v>2</v>
      </c>
      <c r="AF283" s="110"/>
      <c r="AG283" s="105" t="e">
        <f>IF(AF283&gt;#REF!,"LB","KR")</f>
        <v>#REF!</v>
      </c>
      <c r="AH283" s="110">
        <v>4155835000</v>
      </c>
      <c r="AI283" s="110">
        <v>4684289000</v>
      </c>
      <c r="AJ283" s="110">
        <v>4973206000</v>
      </c>
      <c r="AK283" s="111">
        <v>5279943000</v>
      </c>
      <c r="AL283" s="111">
        <v>4973206000</v>
      </c>
      <c r="AM283" s="110">
        <v>5279943000</v>
      </c>
      <c r="AN283" s="110" t="e">
        <f t="shared" si="88"/>
        <v>#REF!</v>
      </c>
    </row>
    <row r="284" spans="1:40">
      <c r="A284" s="3">
        <f t="shared" si="85"/>
        <v>245</v>
      </c>
      <c r="B284" s="96">
        <v>2</v>
      </c>
      <c r="C284" s="97" t="s">
        <v>188</v>
      </c>
      <c r="D284" s="98" t="s">
        <v>29</v>
      </c>
      <c r="E284" s="99"/>
      <c r="F284" s="100" t="s">
        <v>74</v>
      </c>
      <c r="G284" s="101">
        <f t="shared" si="67"/>
        <v>85</v>
      </c>
      <c r="H284" s="101">
        <f t="shared" si="68"/>
        <v>74</v>
      </c>
      <c r="I284" s="102">
        <f t="shared" si="69"/>
        <v>26438045</v>
      </c>
      <c r="J284" s="102" t="e">
        <f>SUMIF($AN$4:$AN$22,D284,#REF!)</f>
        <v>#REF!</v>
      </c>
      <c r="K284" s="103" t="e">
        <f t="shared" si="70"/>
        <v>#REF!</v>
      </c>
      <c r="L284" s="104" t="e">
        <f>SUMIF($AN$4:$AN$22,D284,#REF!)</f>
        <v>#REF!</v>
      </c>
      <c r="M284" s="105" t="e">
        <f t="shared" si="71"/>
        <v>#REF!</v>
      </c>
      <c r="N284" s="105" t="e">
        <f t="shared" si="72"/>
        <v>#REF!</v>
      </c>
      <c r="O284" s="105" t="e">
        <f t="shared" si="73"/>
        <v>#REF!</v>
      </c>
      <c r="P284" s="105" t="e">
        <f t="shared" si="74"/>
        <v>#REF!</v>
      </c>
      <c r="Q284" s="106" t="e">
        <f t="shared" si="75"/>
        <v>#REF!</v>
      </c>
      <c r="R284" s="105" t="e">
        <f t="shared" si="75"/>
        <v>#REF!</v>
      </c>
      <c r="S284" s="105" t="e">
        <f t="shared" si="76"/>
        <v>#REF!</v>
      </c>
      <c r="T284" s="105"/>
      <c r="U284" s="105" t="e">
        <f t="shared" si="77"/>
        <v>#REF!</v>
      </c>
      <c r="V284" s="105" t="e">
        <f t="shared" si="78"/>
        <v>#REF!</v>
      </c>
      <c r="W284" s="105" t="e">
        <f t="shared" si="79"/>
        <v>#REF!</v>
      </c>
      <c r="X284" s="106" t="e">
        <f t="shared" si="80"/>
        <v>#REF!</v>
      </c>
      <c r="Y284" s="106" t="e">
        <f t="shared" si="81"/>
        <v>#REF!</v>
      </c>
      <c r="Z284" s="105" t="e">
        <f t="shared" si="82"/>
        <v>#REF!</v>
      </c>
      <c r="AA284" s="105" t="e">
        <f t="shared" si="86"/>
        <v>#REF!</v>
      </c>
      <c r="AB284" s="105"/>
      <c r="AC284" s="107" t="str">
        <f t="shared" si="83"/>
        <v>BERTAHAP</v>
      </c>
      <c r="AD284" s="108">
        <f t="shared" si="84"/>
        <v>0</v>
      </c>
      <c r="AE284" s="109">
        <v>2</v>
      </c>
      <c r="AF284" s="110"/>
      <c r="AG284" s="105" t="e">
        <f>IF(AF284&gt;#REF!,"LB","KR")</f>
        <v>#REF!</v>
      </c>
      <c r="AH284" s="110">
        <v>1934851000</v>
      </c>
      <c r="AI284" s="110">
        <v>2180886000</v>
      </c>
      <c r="AJ284" s="110">
        <v>2315398000</v>
      </c>
      <c r="AK284" s="111">
        <v>2458207000</v>
      </c>
      <c r="AL284" s="111">
        <v>2315398000</v>
      </c>
      <c r="AM284" s="110">
        <v>2458207000</v>
      </c>
      <c r="AN284" s="110" t="e">
        <f t="shared" ref="AN284:AN318" si="89">ROUNDUP((AA284*(1+$J$5)),-3)</f>
        <v>#REF!</v>
      </c>
    </row>
    <row r="285" spans="1:40">
      <c r="A285" s="3">
        <f t="shared" si="85"/>
        <v>246</v>
      </c>
      <c r="B285" s="96">
        <v>3</v>
      </c>
      <c r="C285" s="97" t="s">
        <v>188</v>
      </c>
      <c r="D285" s="98" t="s">
        <v>32</v>
      </c>
      <c r="E285" s="99"/>
      <c r="F285" s="100" t="s">
        <v>56</v>
      </c>
      <c r="G285" s="101">
        <f t="shared" si="67"/>
        <v>85</v>
      </c>
      <c r="H285" s="101">
        <f t="shared" si="68"/>
        <v>74</v>
      </c>
      <c r="I285" s="102">
        <f t="shared" si="69"/>
        <v>26438045</v>
      </c>
      <c r="J285" s="102" t="e">
        <f>SUMIF($AN$4:$AN$22,D285,#REF!)</f>
        <v>#REF!</v>
      </c>
      <c r="K285" s="103" t="e">
        <f t="shared" si="70"/>
        <v>#REF!</v>
      </c>
      <c r="L285" s="104" t="e">
        <f>SUMIF($AN$4:$AN$22,D285,#REF!)</f>
        <v>#REF!</v>
      </c>
      <c r="M285" s="105" t="e">
        <f t="shared" si="71"/>
        <v>#REF!</v>
      </c>
      <c r="N285" s="105" t="e">
        <f t="shared" si="72"/>
        <v>#REF!</v>
      </c>
      <c r="O285" s="105" t="e">
        <f t="shared" si="73"/>
        <v>#REF!</v>
      </c>
      <c r="P285" s="105" t="e">
        <f t="shared" si="74"/>
        <v>#REF!</v>
      </c>
      <c r="Q285" s="106" t="e">
        <f t="shared" si="75"/>
        <v>#REF!</v>
      </c>
      <c r="R285" s="105" t="e">
        <f t="shared" si="75"/>
        <v>#REF!</v>
      </c>
      <c r="S285" s="105" t="e">
        <f t="shared" si="76"/>
        <v>#REF!</v>
      </c>
      <c r="T285" s="105"/>
      <c r="U285" s="105" t="e">
        <f t="shared" si="77"/>
        <v>#REF!</v>
      </c>
      <c r="V285" s="105" t="e">
        <f t="shared" si="78"/>
        <v>#REF!</v>
      </c>
      <c r="W285" s="105" t="e">
        <f t="shared" si="79"/>
        <v>#REF!</v>
      </c>
      <c r="X285" s="106" t="e">
        <f t="shared" si="80"/>
        <v>#REF!</v>
      </c>
      <c r="Y285" s="106" t="e">
        <f t="shared" si="81"/>
        <v>#REF!</v>
      </c>
      <c r="Z285" s="105" t="e">
        <f t="shared" si="82"/>
        <v>#REF!</v>
      </c>
      <c r="AA285" s="105" t="e">
        <f t="shared" si="86"/>
        <v>#REF!</v>
      </c>
      <c r="AB285" s="105"/>
      <c r="AC285" s="107" t="str">
        <f t="shared" si="83"/>
        <v>BERTAHAP</v>
      </c>
      <c r="AD285" s="108">
        <f t="shared" si="84"/>
        <v>0</v>
      </c>
      <c r="AE285" s="109">
        <v>2</v>
      </c>
      <c r="AF285" s="110"/>
      <c r="AG285" s="105" t="e">
        <f>IF(AF285&gt;#REF!,"LB","KR")</f>
        <v>#REF!</v>
      </c>
      <c r="AH285" s="110">
        <v>1934851000</v>
      </c>
      <c r="AI285" s="110">
        <v>2180886000</v>
      </c>
      <c r="AJ285" s="110">
        <v>2315398000</v>
      </c>
      <c r="AK285" s="111">
        <v>2458207000</v>
      </c>
      <c r="AL285" s="111">
        <v>2315398000</v>
      </c>
      <c r="AM285" s="110">
        <v>2458207000</v>
      </c>
      <c r="AN285" s="110" t="e">
        <f t="shared" si="89"/>
        <v>#REF!</v>
      </c>
    </row>
    <row r="286" spans="1:40">
      <c r="A286" s="3">
        <f t="shared" si="85"/>
        <v>247</v>
      </c>
      <c r="B286" s="96">
        <v>4</v>
      </c>
      <c r="C286" s="97" t="s">
        <v>188</v>
      </c>
      <c r="D286" s="98" t="s">
        <v>38</v>
      </c>
      <c r="E286" s="99"/>
      <c r="F286" s="100" t="s">
        <v>58</v>
      </c>
      <c r="G286" s="101">
        <f t="shared" si="67"/>
        <v>101</v>
      </c>
      <c r="H286" s="101">
        <f t="shared" si="68"/>
        <v>90</v>
      </c>
      <c r="I286" s="102">
        <f t="shared" si="69"/>
        <v>26438045</v>
      </c>
      <c r="J286" s="102" t="e">
        <f>SUMIF($AN$4:$AN$22,D286,#REF!)</f>
        <v>#REF!</v>
      </c>
      <c r="K286" s="103" t="e">
        <f t="shared" si="70"/>
        <v>#REF!</v>
      </c>
      <c r="L286" s="104" t="e">
        <f>SUMIF($AN$4:$AN$22,D286,#REF!)</f>
        <v>#REF!</v>
      </c>
      <c r="M286" s="105" t="e">
        <f t="shared" si="71"/>
        <v>#REF!</v>
      </c>
      <c r="N286" s="105" t="e">
        <f t="shared" si="72"/>
        <v>#REF!</v>
      </c>
      <c r="O286" s="105" t="e">
        <f t="shared" si="73"/>
        <v>#REF!</v>
      </c>
      <c r="P286" s="105" t="e">
        <f t="shared" si="74"/>
        <v>#REF!</v>
      </c>
      <c r="Q286" s="106" t="e">
        <f t="shared" si="75"/>
        <v>#REF!</v>
      </c>
      <c r="R286" s="105" t="e">
        <f t="shared" si="75"/>
        <v>#REF!</v>
      </c>
      <c r="S286" s="105" t="e">
        <f t="shared" si="76"/>
        <v>#REF!</v>
      </c>
      <c r="T286" s="105"/>
      <c r="U286" s="105" t="e">
        <f t="shared" si="77"/>
        <v>#REF!</v>
      </c>
      <c r="V286" s="105" t="e">
        <f t="shared" si="78"/>
        <v>#REF!</v>
      </c>
      <c r="W286" s="105" t="e">
        <f t="shared" si="79"/>
        <v>#REF!</v>
      </c>
      <c r="X286" s="106" t="e">
        <f t="shared" si="80"/>
        <v>#REF!</v>
      </c>
      <c r="Y286" s="106" t="e">
        <f t="shared" si="81"/>
        <v>#REF!</v>
      </c>
      <c r="Z286" s="105" t="e">
        <f t="shared" si="82"/>
        <v>#REF!</v>
      </c>
      <c r="AA286" s="105" t="e">
        <f t="shared" si="86"/>
        <v>#REF!</v>
      </c>
      <c r="AB286" s="105"/>
      <c r="AC286" s="107" t="str">
        <f t="shared" si="83"/>
        <v>BERTAHAP</v>
      </c>
      <c r="AD286" s="108">
        <f t="shared" si="84"/>
        <v>0</v>
      </c>
      <c r="AE286" s="109">
        <v>2</v>
      </c>
      <c r="AF286" s="110"/>
      <c r="AG286" s="105" t="e">
        <f>IF(AF286&gt;#REF!,"LB","KR")</f>
        <v>#REF!</v>
      </c>
      <c r="AH286" s="110">
        <v>2353197000</v>
      </c>
      <c r="AI286" s="110">
        <v>2652429000</v>
      </c>
      <c r="AJ286" s="110">
        <v>2816025000</v>
      </c>
      <c r="AK286" s="111">
        <v>2989711000</v>
      </c>
      <c r="AL286" s="111">
        <v>2816025000</v>
      </c>
      <c r="AM286" s="110">
        <v>2989711000</v>
      </c>
      <c r="AN286" s="110" t="e">
        <f t="shared" si="89"/>
        <v>#REF!</v>
      </c>
    </row>
    <row r="287" spans="1:40">
      <c r="A287" s="3">
        <f t="shared" si="85"/>
        <v>248</v>
      </c>
      <c r="B287" s="96">
        <v>5</v>
      </c>
      <c r="C287" s="97" t="s">
        <v>188</v>
      </c>
      <c r="D287" s="98" t="s">
        <v>44</v>
      </c>
      <c r="E287" s="99"/>
      <c r="F287" s="100" t="s">
        <v>60</v>
      </c>
      <c r="G287" s="101">
        <f t="shared" si="67"/>
        <v>101</v>
      </c>
      <c r="H287" s="101">
        <f t="shared" si="68"/>
        <v>90</v>
      </c>
      <c r="I287" s="102">
        <f t="shared" si="69"/>
        <v>26438045</v>
      </c>
      <c r="J287" s="102" t="e">
        <f>SUMIF($AN$4:$AN$22,D287,#REF!)</f>
        <v>#REF!</v>
      </c>
      <c r="K287" s="103" t="e">
        <f t="shared" si="70"/>
        <v>#REF!</v>
      </c>
      <c r="L287" s="104" t="e">
        <f>SUMIF($AN$4:$AN$22,D287,#REF!)</f>
        <v>#REF!</v>
      </c>
      <c r="M287" s="105" t="e">
        <f t="shared" si="71"/>
        <v>#REF!</v>
      </c>
      <c r="N287" s="105" t="e">
        <f t="shared" si="72"/>
        <v>#REF!</v>
      </c>
      <c r="O287" s="105" t="e">
        <f t="shared" si="73"/>
        <v>#REF!</v>
      </c>
      <c r="P287" s="105" t="e">
        <f t="shared" si="74"/>
        <v>#REF!</v>
      </c>
      <c r="Q287" s="106" t="e">
        <f t="shared" si="75"/>
        <v>#REF!</v>
      </c>
      <c r="R287" s="105" t="e">
        <f t="shared" si="75"/>
        <v>#REF!</v>
      </c>
      <c r="S287" s="105" t="e">
        <f t="shared" si="76"/>
        <v>#REF!</v>
      </c>
      <c r="T287" s="105"/>
      <c r="U287" s="105" t="e">
        <f t="shared" si="77"/>
        <v>#REF!</v>
      </c>
      <c r="V287" s="105" t="e">
        <f t="shared" si="78"/>
        <v>#REF!</v>
      </c>
      <c r="W287" s="105" t="e">
        <f t="shared" si="79"/>
        <v>#REF!</v>
      </c>
      <c r="X287" s="106" t="e">
        <f t="shared" si="80"/>
        <v>#REF!</v>
      </c>
      <c r="Y287" s="106" t="e">
        <f t="shared" si="81"/>
        <v>#REF!</v>
      </c>
      <c r="Z287" s="105" t="e">
        <f t="shared" si="82"/>
        <v>#REF!</v>
      </c>
      <c r="AA287" s="105" t="e">
        <f t="shared" si="86"/>
        <v>#REF!</v>
      </c>
      <c r="AB287" s="105"/>
      <c r="AC287" s="107" t="str">
        <f t="shared" si="83"/>
        <v>BERTAHAP</v>
      </c>
      <c r="AD287" s="108">
        <f t="shared" si="84"/>
        <v>0</v>
      </c>
      <c r="AE287" s="109">
        <v>2</v>
      </c>
      <c r="AF287" s="110"/>
      <c r="AG287" s="105" t="e">
        <f>IF(AF287&gt;#REF!,"LB","KR")</f>
        <v>#REF!</v>
      </c>
      <c r="AH287" s="110">
        <v>2353197000</v>
      </c>
      <c r="AI287" s="110">
        <v>2652429000</v>
      </c>
      <c r="AJ287" s="110">
        <v>2816025000</v>
      </c>
      <c r="AK287" s="111">
        <v>2989711000</v>
      </c>
      <c r="AL287" s="111">
        <v>2816025000</v>
      </c>
      <c r="AM287" s="110">
        <v>2989711000</v>
      </c>
      <c r="AN287" s="110" t="e">
        <f t="shared" si="89"/>
        <v>#REF!</v>
      </c>
    </row>
    <row r="288" spans="1:40">
      <c r="A288" s="3">
        <f t="shared" si="85"/>
        <v>249</v>
      </c>
      <c r="B288" s="96">
        <v>6</v>
      </c>
      <c r="C288" s="97" t="s">
        <v>188</v>
      </c>
      <c r="D288" s="96">
        <v>11</v>
      </c>
      <c r="E288" s="99"/>
      <c r="F288" s="100" t="s">
        <v>62</v>
      </c>
      <c r="G288" s="101">
        <f t="shared" si="67"/>
        <v>101</v>
      </c>
      <c r="H288" s="101">
        <f t="shared" si="68"/>
        <v>90</v>
      </c>
      <c r="I288" s="102">
        <f t="shared" si="69"/>
        <v>26438045</v>
      </c>
      <c r="J288" s="102" t="e">
        <f>SUMIF($AN$4:$AN$22,D288,#REF!)</f>
        <v>#REF!</v>
      </c>
      <c r="K288" s="103" t="e">
        <f t="shared" si="70"/>
        <v>#REF!</v>
      </c>
      <c r="L288" s="104" t="e">
        <f>SUMIF($AN$4:$AN$22,D288,#REF!)</f>
        <v>#REF!</v>
      </c>
      <c r="M288" s="105" t="e">
        <f t="shared" si="71"/>
        <v>#REF!</v>
      </c>
      <c r="N288" s="105" t="e">
        <f t="shared" si="72"/>
        <v>#REF!</v>
      </c>
      <c r="O288" s="105" t="e">
        <f t="shared" si="73"/>
        <v>#REF!</v>
      </c>
      <c r="P288" s="105" t="e">
        <f t="shared" si="74"/>
        <v>#REF!</v>
      </c>
      <c r="Q288" s="106" t="e">
        <f t="shared" si="75"/>
        <v>#REF!</v>
      </c>
      <c r="R288" s="105" t="e">
        <f t="shared" si="75"/>
        <v>#REF!</v>
      </c>
      <c r="S288" s="105" t="e">
        <f t="shared" si="76"/>
        <v>#REF!</v>
      </c>
      <c r="T288" s="105"/>
      <c r="U288" s="105" t="e">
        <f t="shared" si="77"/>
        <v>#REF!</v>
      </c>
      <c r="V288" s="105" t="e">
        <f t="shared" si="78"/>
        <v>#REF!</v>
      </c>
      <c r="W288" s="105" t="e">
        <f t="shared" si="79"/>
        <v>#REF!</v>
      </c>
      <c r="X288" s="106" t="e">
        <f t="shared" si="80"/>
        <v>#REF!</v>
      </c>
      <c r="Y288" s="106" t="e">
        <f t="shared" si="81"/>
        <v>#REF!</v>
      </c>
      <c r="Z288" s="105" t="e">
        <f t="shared" si="82"/>
        <v>#REF!</v>
      </c>
      <c r="AA288" s="105" t="e">
        <f t="shared" si="86"/>
        <v>#REF!</v>
      </c>
      <c r="AB288" s="105"/>
      <c r="AC288" s="107" t="str">
        <f t="shared" si="83"/>
        <v>BERTAHAP</v>
      </c>
      <c r="AD288" s="108">
        <f t="shared" si="84"/>
        <v>0</v>
      </c>
      <c r="AE288" s="109">
        <v>2</v>
      </c>
      <c r="AF288" s="110"/>
      <c r="AG288" s="105" t="e">
        <f>IF(AF288&gt;#REF!,"LB","KR")</f>
        <v>#REF!</v>
      </c>
      <c r="AH288" s="110">
        <v>2353197000</v>
      </c>
      <c r="AI288" s="110">
        <v>2652429000</v>
      </c>
      <c r="AJ288" s="110">
        <v>2816025000</v>
      </c>
      <c r="AK288" s="111">
        <v>2989711000</v>
      </c>
      <c r="AL288" s="111">
        <v>2816025000</v>
      </c>
      <c r="AM288" s="110">
        <v>2989711000</v>
      </c>
      <c r="AN288" s="110" t="e">
        <f t="shared" si="89"/>
        <v>#REF!</v>
      </c>
    </row>
    <row r="289" spans="1:40">
      <c r="A289" s="3">
        <f t="shared" si="85"/>
        <v>250</v>
      </c>
      <c r="B289" s="96">
        <v>7</v>
      </c>
      <c r="C289" s="97" t="s">
        <v>188</v>
      </c>
      <c r="D289" s="96">
        <v>15</v>
      </c>
      <c r="E289" s="99"/>
      <c r="F289" s="100" t="s">
        <v>64</v>
      </c>
      <c r="G289" s="101">
        <f t="shared" si="67"/>
        <v>101</v>
      </c>
      <c r="H289" s="101">
        <f t="shared" si="68"/>
        <v>90</v>
      </c>
      <c r="I289" s="102">
        <f t="shared" si="69"/>
        <v>26438045</v>
      </c>
      <c r="J289" s="102" t="e">
        <f>SUMIF($AN$4:$AN$22,D289,#REF!)</f>
        <v>#REF!</v>
      </c>
      <c r="K289" s="103" t="e">
        <f t="shared" si="70"/>
        <v>#REF!</v>
      </c>
      <c r="L289" s="104" t="e">
        <f>SUMIF($AN$4:$AN$22,D289,#REF!)</f>
        <v>#REF!</v>
      </c>
      <c r="M289" s="105" t="e">
        <f t="shared" si="71"/>
        <v>#REF!</v>
      </c>
      <c r="N289" s="105" t="e">
        <f t="shared" si="72"/>
        <v>#REF!</v>
      </c>
      <c r="O289" s="105" t="e">
        <f t="shared" si="73"/>
        <v>#REF!</v>
      </c>
      <c r="P289" s="105" t="e">
        <f t="shared" si="74"/>
        <v>#REF!</v>
      </c>
      <c r="Q289" s="106" t="e">
        <f t="shared" si="75"/>
        <v>#REF!</v>
      </c>
      <c r="R289" s="105" t="e">
        <f t="shared" si="75"/>
        <v>#REF!</v>
      </c>
      <c r="S289" s="105" t="e">
        <f t="shared" si="76"/>
        <v>#REF!</v>
      </c>
      <c r="T289" s="105"/>
      <c r="U289" s="105" t="e">
        <f t="shared" si="77"/>
        <v>#REF!</v>
      </c>
      <c r="V289" s="105" t="e">
        <f t="shared" si="78"/>
        <v>#REF!</v>
      </c>
      <c r="W289" s="105" t="e">
        <f t="shared" si="79"/>
        <v>#REF!</v>
      </c>
      <c r="X289" s="106" t="e">
        <f t="shared" si="80"/>
        <v>#REF!</v>
      </c>
      <c r="Y289" s="106" t="e">
        <f t="shared" si="81"/>
        <v>#REF!</v>
      </c>
      <c r="Z289" s="105" t="e">
        <f t="shared" si="82"/>
        <v>#REF!</v>
      </c>
      <c r="AA289" s="105" t="e">
        <f t="shared" si="86"/>
        <v>#REF!</v>
      </c>
      <c r="AB289" s="105"/>
      <c r="AC289" s="107" t="str">
        <f t="shared" si="83"/>
        <v>BERTAHAP</v>
      </c>
      <c r="AD289" s="108">
        <f t="shared" si="84"/>
        <v>0</v>
      </c>
      <c r="AE289" s="109">
        <v>2</v>
      </c>
      <c r="AF289" s="110"/>
      <c r="AG289" s="105" t="e">
        <f>IF(AF289&gt;#REF!,"LB","KR")</f>
        <v>#REF!</v>
      </c>
      <c r="AH289" s="110">
        <v>2353197000</v>
      </c>
      <c r="AI289" s="110">
        <v>2652429000</v>
      </c>
      <c r="AJ289" s="110">
        <v>2816025000</v>
      </c>
      <c r="AK289" s="111">
        <v>2989711000</v>
      </c>
      <c r="AL289" s="111">
        <v>2816025000</v>
      </c>
      <c r="AM289" s="110">
        <v>2989711000</v>
      </c>
      <c r="AN289" s="110" t="e">
        <f t="shared" si="89"/>
        <v>#REF!</v>
      </c>
    </row>
    <row r="290" spans="1:40">
      <c r="A290" s="3">
        <f t="shared" si="85"/>
        <v>251</v>
      </c>
      <c r="B290" s="96">
        <v>8</v>
      </c>
      <c r="C290" s="97" t="s">
        <v>188</v>
      </c>
      <c r="D290" s="96">
        <v>17</v>
      </c>
      <c r="E290" s="99"/>
      <c r="F290" s="100" t="s">
        <v>67</v>
      </c>
      <c r="G290" s="101">
        <f t="shared" si="67"/>
        <v>85</v>
      </c>
      <c r="H290" s="101">
        <f t="shared" si="68"/>
        <v>74</v>
      </c>
      <c r="I290" s="102">
        <f t="shared" si="69"/>
        <v>26438045</v>
      </c>
      <c r="J290" s="102" t="e">
        <f>SUMIF($AN$4:$AN$22,D290,#REF!)</f>
        <v>#REF!</v>
      </c>
      <c r="K290" s="103" t="e">
        <f t="shared" si="70"/>
        <v>#REF!</v>
      </c>
      <c r="L290" s="104" t="e">
        <f>SUMIF($AN$4:$AN$22,D290,#REF!)</f>
        <v>#REF!</v>
      </c>
      <c r="M290" s="105" t="e">
        <f t="shared" si="71"/>
        <v>#REF!</v>
      </c>
      <c r="N290" s="105" t="e">
        <f t="shared" si="72"/>
        <v>#REF!</v>
      </c>
      <c r="O290" s="105" t="e">
        <f t="shared" si="73"/>
        <v>#REF!</v>
      </c>
      <c r="P290" s="105" t="e">
        <f t="shared" si="74"/>
        <v>#REF!</v>
      </c>
      <c r="Q290" s="106" t="e">
        <f t="shared" si="75"/>
        <v>#REF!</v>
      </c>
      <c r="R290" s="105" t="e">
        <f t="shared" si="75"/>
        <v>#REF!</v>
      </c>
      <c r="S290" s="105" t="e">
        <f t="shared" si="76"/>
        <v>#REF!</v>
      </c>
      <c r="T290" s="105"/>
      <c r="U290" s="105" t="e">
        <f t="shared" si="77"/>
        <v>#REF!</v>
      </c>
      <c r="V290" s="105" t="e">
        <f t="shared" si="78"/>
        <v>#REF!</v>
      </c>
      <c r="W290" s="105" t="e">
        <f t="shared" si="79"/>
        <v>#REF!</v>
      </c>
      <c r="X290" s="106" t="e">
        <f t="shared" si="80"/>
        <v>#REF!</v>
      </c>
      <c r="Y290" s="106" t="e">
        <f t="shared" si="81"/>
        <v>#REF!</v>
      </c>
      <c r="Z290" s="105" t="e">
        <f t="shared" si="82"/>
        <v>#REF!</v>
      </c>
      <c r="AA290" s="105" t="e">
        <f t="shared" si="86"/>
        <v>#REF!</v>
      </c>
      <c r="AB290" s="105"/>
      <c r="AC290" s="107" t="str">
        <f t="shared" si="83"/>
        <v>BERTAHAP</v>
      </c>
      <c r="AD290" s="108">
        <f t="shared" si="84"/>
        <v>0</v>
      </c>
      <c r="AE290" s="109">
        <v>2</v>
      </c>
      <c r="AF290" s="110"/>
      <c r="AG290" s="105" t="e">
        <f>IF(AF290&gt;#REF!,"LB","KR")</f>
        <v>#REF!</v>
      </c>
      <c r="AH290" s="110">
        <v>1934851000</v>
      </c>
      <c r="AI290" s="110">
        <v>2180886000</v>
      </c>
      <c r="AJ290" s="110">
        <v>2315398000</v>
      </c>
      <c r="AK290" s="111">
        <v>2458207000</v>
      </c>
      <c r="AL290" s="111">
        <v>2315398000</v>
      </c>
      <c r="AM290" s="110">
        <v>2458207000</v>
      </c>
      <c r="AN290" s="110" t="e">
        <f t="shared" si="89"/>
        <v>#REF!</v>
      </c>
    </row>
    <row r="291" spans="1:40">
      <c r="A291" s="3">
        <f t="shared" si="85"/>
        <v>252</v>
      </c>
      <c r="B291" s="96">
        <v>9</v>
      </c>
      <c r="C291" s="97" t="s">
        <v>188</v>
      </c>
      <c r="D291" s="96">
        <v>19</v>
      </c>
      <c r="E291" s="99"/>
      <c r="F291" s="100" t="s">
        <v>78</v>
      </c>
      <c r="G291" s="101">
        <f t="shared" si="67"/>
        <v>138</v>
      </c>
      <c r="H291" s="101">
        <f t="shared" si="68"/>
        <v>120</v>
      </c>
      <c r="I291" s="102">
        <f t="shared" si="69"/>
        <v>26438045</v>
      </c>
      <c r="J291" s="102" t="e">
        <f>SUMIF($AN$4:$AN$22,D291,#REF!)</f>
        <v>#REF!</v>
      </c>
      <c r="K291" s="103" t="e">
        <f t="shared" si="70"/>
        <v>#REF!</v>
      </c>
      <c r="L291" s="104" t="e">
        <f>SUMIF($AN$4:$AN$22,D291,#REF!)</f>
        <v>#REF!</v>
      </c>
      <c r="M291" s="105" t="e">
        <f t="shared" si="71"/>
        <v>#REF!</v>
      </c>
      <c r="N291" s="105" t="e">
        <f t="shared" si="72"/>
        <v>#REF!</v>
      </c>
      <c r="O291" s="105" t="e">
        <f t="shared" si="73"/>
        <v>#REF!</v>
      </c>
      <c r="P291" s="105" t="e">
        <f t="shared" si="74"/>
        <v>#REF!</v>
      </c>
      <c r="Q291" s="106" t="e">
        <f t="shared" si="75"/>
        <v>#REF!</v>
      </c>
      <c r="R291" s="105" t="e">
        <f t="shared" si="75"/>
        <v>#REF!</v>
      </c>
      <c r="S291" s="105" t="e">
        <f t="shared" si="76"/>
        <v>#REF!</v>
      </c>
      <c r="T291" s="105"/>
      <c r="U291" s="105" t="e">
        <f t="shared" si="77"/>
        <v>#REF!</v>
      </c>
      <c r="V291" s="105" t="e">
        <f t="shared" si="78"/>
        <v>#REF!</v>
      </c>
      <c r="W291" s="105" t="e">
        <f t="shared" si="79"/>
        <v>#REF!</v>
      </c>
      <c r="X291" s="106" t="e">
        <f t="shared" si="80"/>
        <v>#REF!</v>
      </c>
      <c r="Y291" s="106" t="e">
        <f t="shared" si="81"/>
        <v>#REF!</v>
      </c>
      <c r="Z291" s="105" t="e">
        <f t="shared" si="82"/>
        <v>#REF!</v>
      </c>
      <c r="AA291" s="105" t="e">
        <f t="shared" si="86"/>
        <v>#REF!</v>
      </c>
      <c r="AB291" s="105"/>
      <c r="AC291" s="107" t="str">
        <f t="shared" si="83"/>
        <v>BERTAHAP</v>
      </c>
      <c r="AD291" s="108">
        <f t="shared" si="84"/>
        <v>0</v>
      </c>
      <c r="AE291" s="109">
        <v>2</v>
      </c>
      <c r="AF291" s="110"/>
      <c r="AG291" s="105" t="e">
        <f>IF(AF291&gt;#REF!,"LB","KR")</f>
        <v>#REF!</v>
      </c>
      <c r="AH291" s="110">
        <v>3137596000</v>
      </c>
      <c r="AI291" s="110">
        <v>3536572000</v>
      </c>
      <c r="AJ291" s="110">
        <v>3754700000</v>
      </c>
      <c r="AK291" s="111">
        <v>3986282000</v>
      </c>
      <c r="AL291" s="111">
        <v>3754700000</v>
      </c>
      <c r="AM291" s="110">
        <v>3986282000</v>
      </c>
      <c r="AN291" s="110" t="e">
        <f t="shared" si="89"/>
        <v>#REF!</v>
      </c>
    </row>
    <row r="292" spans="1:40">
      <c r="A292" s="3">
        <f t="shared" si="85"/>
        <v>253</v>
      </c>
      <c r="B292" s="96">
        <v>10</v>
      </c>
      <c r="C292" s="97" t="s">
        <v>188</v>
      </c>
      <c r="D292" s="96">
        <v>21</v>
      </c>
      <c r="E292" s="99"/>
      <c r="F292" s="100" t="s">
        <v>84</v>
      </c>
      <c r="G292" s="101">
        <f t="shared" si="67"/>
        <v>132</v>
      </c>
      <c r="H292" s="101">
        <f t="shared" si="68"/>
        <v>112</v>
      </c>
      <c r="I292" s="102">
        <f t="shared" si="69"/>
        <v>26438045</v>
      </c>
      <c r="J292" s="102" t="e">
        <f>SUMIF($AN$4:$AN$22,D292,#REF!)</f>
        <v>#REF!</v>
      </c>
      <c r="K292" s="103" t="e">
        <f t="shared" si="70"/>
        <v>#REF!</v>
      </c>
      <c r="L292" s="104" t="e">
        <f>SUMIF($AN$4:$AN$22,D292,#REF!)</f>
        <v>#REF!</v>
      </c>
      <c r="M292" s="105" t="e">
        <f t="shared" si="71"/>
        <v>#REF!</v>
      </c>
      <c r="N292" s="105" t="e">
        <f t="shared" si="72"/>
        <v>#REF!</v>
      </c>
      <c r="O292" s="105" t="e">
        <f t="shared" si="73"/>
        <v>#REF!</v>
      </c>
      <c r="P292" s="105" t="e">
        <f t="shared" si="74"/>
        <v>#REF!</v>
      </c>
      <c r="Q292" s="106" t="e">
        <f t="shared" si="75"/>
        <v>#REF!</v>
      </c>
      <c r="R292" s="105" t="e">
        <f t="shared" si="75"/>
        <v>#REF!</v>
      </c>
      <c r="S292" s="105" t="e">
        <f t="shared" si="76"/>
        <v>#REF!</v>
      </c>
      <c r="T292" s="105"/>
      <c r="U292" s="105" t="e">
        <f t="shared" si="77"/>
        <v>#REF!</v>
      </c>
      <c r="V292" s="105" t="e">
        <f t="shared" si="78"/>
        <v>#REF!</v>
      </c>
      <c r="W292" s="105" t="e">
        <f t="shared" si="79"/>
        <v>#REF!</v>
      </c>
      <c r="X292" s="106" t="e">
        <f t="shared" si="80"/>
        <v>#REF!</v>
      </c>
      <c r="Y292" s="106" t="e">
        <f t="shared" si="81"/>
        <v>#REF!</v>
      </c>
      <c r="Z292" s="105" t="e">
        <f t="shared" si="82"/>
        <v>#REF!</v>
      </c>
      <c r="AA292" s="105" t="e">
        <f t="shared" si="86"/>
        <v>#REF!</v>
      </c>
      <c r="AB292" s="105"/>
      <c r="AC292" s="107" t="str">
        <f t="shared" si="83"/>
        <v>BERTAHAP</v>
      </c>
      <c r="AD292" s="108">
        <f t="shared" si="84"/>
        <v>0</v>
      </c>
      <c r="AE292" s="109">
        <v>2</v>
      </c>
      <c r="AF292" s="110"/>
      <c r="AG292" s="105" t="e">
        <f>IF(AF292&gt;#REF!,"LB","KR")</f>
        <v>#REF!</v>
      </c>
      <c r="AH292" s="110">
        <v>3038929000</v>
      </c>
      <c r="AI292" s="110">
        <v>3425359000</v>
      </c>
      <c r="AJ292" s="110">
        <v>3636628000</v>
      </c>
      <c r="AK292" s="111">
        <v>3860927000</v>
      </c>
      <c r="AL292" s="111">
        <v>3636628000</v>
      </c>
      <c r="AM292" s="110">
        <v>3860927000</v>
      </c>
      <c r="AN292" s="110" t="e">
        <f t="shared" si="89"/>
        <v>#REF!</v>
      </c>
    </row>
    <row r="293" spans="1:40">
      <c r="A293" s="3">
        <f t="shared" si="85"/>
        <v>254</v>
      </c>
      <c r="B293" s="96">
        <v>1</v>
      </c>
      <c r="C293" s="97" t="s">
        <v>189</v>
      </c>
      <c r="D293" s="98" t="s">
        <v>19</v>
      </c>
      <c r="E293" s="99"/>
      <c r="F293" s="100" t="s">
        <v>72</v>
      </c>
      <c r="G293" s="101">
        <f t="shared" si="67"/>
        <v>175</v>
      </c>
      <c r="H293" s="101">
        <f t="shared" si="68"/>
        <v>156</v>
      </c>
      <c r="I293" s="102">
        <f t="shared" si="69"/>
        <v>26438045</v>
      </c>
      <c r="J293" s="102" t="e">
        <f>SUMIF($AN$4:$AN$22,D293,#REF!)</f>
        <v>#REF!</v>
      </c>
      <c r="K293" s="103" t="e">
        <f t="shared" si="70"/>
        <v>#REF!</v>
      </c>
      <c r="L293" s="104" t="e">
        <f>SUMIF($AN$4:$AN$22,D293,#REF!)</f>
        <v>#REF!</v>
      </c>
      <c r="M293" s="105" t="e">
        <f t="shared" si="71"/>
        <v>#REF!</v>
      </c>
      <c r="N293" s="105" t="e">
        <f t="shared" si="72"/>
        <v>#REF!</v>
      </c>
      <c r="O293" s="105" t="e">
        <f t="shared" si="73"/>
        <v>#REF!</v>
      </c>
      <c r="P293" s="105" t="e">
        <f t="shared" si="74"/>
        <v>#REF!</v>
      </c>
      <c r="Q293" s="106" t="e">
        <f t="shared" si="75"/>
        <v>#REF!</v>
      </c>
      <c r="R293" s="105" t="e">
        <f t="shared" si="75"/>
        <v>#REF!</v>
      </c>
      <c r="S293" s="105" t="e">
        <f t="shared" si="76"/>
        <v>#REF!</v>
      </c>
      <c r="T293" s="105"/>
      <c r="U293" s="105" t="e">
        <f t="shared" si="77"/>
        <v>#REF!</v>
      </c>
      <c r="V293" s="105" t="e">
        <f t="shared" si="78"/>
        <v>#REF!</v>
      </c>
      <c r="W293" s="105" t="e">
        <f t="shared" si="79"/>
        <v>#REF!</v>
      </c>
      <c r="X293" s="106" t="e">
        <f t="shared" si="80"/>
        <v>#REF!</v>
      </c>
      <c r="Y293" s="106" t="e">
        <f t="shared" si="81"/>
        <v>#REF!</v>
      </c>
      <c r="Z293" s="105" t="e">
        <f t="shared" si="82"/>
        <v>#REF!</v>
      </c>
      <c r="AA293" s="105" t="e">
        <f t="shared" si="86"/>
        <v>#REF!</v>
      </c>
      <c r="AB293" s="105"/>
      <c r="AC293" s="107" t="str">
        <f t="shared" si="83"/>
        <v>BERTAHAP</v>
      </c>
      <c r="AD293" s="108">
        <f t="shared" si="84"/>
        <v>0</v>
      </c>
      <c r="AE293" s="109">
        <v>2</v>
      </c>
      <c r="AF293" s="110"/>
      <c r="AG293" s="105" t="e">
        <f>IF(AF293&gt;#REF!,"LB","KR")</f>
        <v>#REF!</v>
      </c>
      <c r="AH293" s="110">
        <v>4155835000</v>
      </c>
      <c r="AI293" s="110">
        <v>4684289000</v>
      </c>
      <c r="AJ293" s="110">
        <v>4973206000</v>
      </c>
      <c r="AK293" s="111">
        <v>5279943000</v>
      </c>
      <c r="AL293" s="111">
        <v>4973206000</v>
      </c>
      <c r="AM293" s="110">
        <v>5279943000</v>
      </c>
      <c r="AN293" s="110" t="e">
        <f t="shared" si="89"/>
        <v>#REF!</v>
      </c>
    </row>
    <row r="294" spans="1:40">
      <c r="A294" s="3">
        <f t="shared" si="85"/>
        <v>255</v>
      </c>
      <c r="B294" s="96">
        <v>2</v>
      </c>
      <c r="C294" s="97" t="s">
        <v>189</v>
      </c>
      <c r="D294" s="98" t="s">
        <v>29</v>
      </c>
      <c r="E294" s="99"/>
      <c r="F294" s="100" t="s">
        <v>74</v>
      </c>
      <c r="G294" s="101">
        <f t="shared" si="67"/>
        <v>85</v>
      </c>
      <c r="H294" s="101">
        <f t="shared" si="68"/>
        <v>74</v>
      </c>
      <c r="I294" s="102">
        <f t="shared" si="69"/>
        <v>26438045</v>
      </c>
      <c r="J294" s="102" t="e">
        <f>SUMIF($AN$4:$AN$22,D294,#REF!)</f>
        <v>#REF!</v>
      </c>
      <c r="K294" s="103" t="e">
        <f t="shared" si="70"/>
        <v>#REF!</v>
      </c>
      <c r="L294" s="104" t="e">
        <f>SUMIF($AN$4:$AN$22,D294,#REF!)</f>
        <v>#REF!</v>
      </c>
      <c r="M294" s="105" t="e">
        <f t="shared" si="71"/>
        <v>#REF!</v>
      </c>
      <c r="N294" s="105" t="e">
        <f t="shared" si="72"/>
        <v>#REF!</v>
      </c>
      <c r="O294" s="105" t="e">
        <f t="shared" si="73"/>
        <v>#REF!</v>
      </c>
      <c r="P294" s="105" t="e">
        <f t="shared" si="74"/>
        <v>#REF!</v>
      </c>
      <c r="Q294" s="106" t="e">
        <f t="shared" si="75"/>
        <v>#REF!</v>
      </c>
      <c r="R294" s="105" t="e">
        <f t="shared" si="75"/>
        <v>#REF!</v>
      </c>
      <c r="S294" s="105" t="e">
        <f t="shared" si="76"/>
        <v>#REF!</v>
      </c>
      <c r="T294" s="105"/>
      <c r="U294" s="105" t="e">
        <f t="shared" si="77"/>
        <v>#REF!</v>
      </c>
      <c r="V294" s="105" t="e">
        <f t="shared" si="78"/>
        <v>#REF!</v>
      </c>
      <c r="W294" s="105" t="e">
        <f t="shared" si="79"/>
        <v>#REF!</v>
      </c>
      <c r="X294" s="106" t="e">
        <f t="shared" si="80"/>
        <v>#REF!</v>
      </c>
      <c r="Y294" s="106" t="e">
        <f t="shared" si="81"/>
        <v>#REF!</v>
      </c>
      <c r="Z294" s="105" t="e">
        <f t="shared" si="82"/>
        <v>#REF!</v>
      </c>
      <c r="AA294" s="105" t="e">
        <f t="shared" si="86"/>
        <v>#REF!</v>
      </c>
      <c r="AB294" s="105"/>
      <c r="AC294" s="107" t="str">
        <f t="shared" si="83"/>
        <v>BERTAHAP</v>
      </c>
      <c r="AD294" s="108">
        <f t="shared" si="84"/>
        <v>0</v>
      </c>
      <c r="AE294" s="109">
        <v>2</v>
      </c>
      <c r="AF294" s="110"/>
      <c r="AG294" s="105" t="e">
        <f>IF(AF294&gt;#REF!,"LB","KR")</f>
        <v>#REF!</v>
      </c>
      <c r="AH294" s="110">
        <v>1934851000</v>
      </c>
      <c r="AI294" s="110">
        <v>2180886000</v>
      </c>
      <c r="AJ294" s="110">
        <v>2315398000</v>
      </c>
      <c r="AK294" s="111">
        <v>2458207000</v>
      </c>
      <c r="AL294" s="111">
        <v>2315398000</v>
      </c>
      <c r="AM294" s="110">
        <v>2458207000</v>
      </c>
      <c r="AN294" s="110" t="e">
        <f t="shared" si="89"/>
        <v>#REF!</v>
      </c>
    </row>
    <row r="295" spans="1:40">
      <c r="A295" s="3">
        <f t="shared" si="85"/>
        <v>256</v>
      </c>
      <c r="B295" s="96">
        <v>3</v>
      </c>
      <c r="C295" s="97" t="s">
        <v>189</v>
      </c>
      <c r="D295" s="98" t="s">
        <v>32</v>
      </c>
      <c r="E295" s="99"/>
      <c r="F295" s="100" t="s">
        <v>56</v>
      </c>
      <c r="G295" s="101">
        <f t="shared" si="67"/>
        <v>85</v>
      </c>
      <c r="H295" s="101">
        <f t="shared" si="68"/>
        <v>74</v>
      </c>
      <c r="I295" s="102">
        <f t="shared" si="69"/>
        <v>26438045</v>
      </c>
      <c r="J295" s="102" t="e">
        <f>SUMIF($AN$4:$AN$22,D295,#REF!)</f>
        <v>#REF!</v>
      </c>
      <c r="K295" s="103" t="e">
        <f t="shared" si="70"/>
        <v>#REF!</v>
      </c>
      <c r="L295" s="104" t="e">
        <f>SUMIF($AN$4:$AN$22,D295,#REF!)</f>
        <v>#REF!</v>
      </c>
      <c r="M295" s="105" t="e">
        <f t="shared" si="71"/>
        <v>#REF!</v>
      </c>
      <c r="N295" s="105" t="e">
        <f t="shared" si="72"/>
        <v>#REF!</v>
      </c>
      <c r="O295" s="105" t="e">
        <f t="shared" si="73"/>
        <v>#REF!</v>
      </c>
      <c r="P295" s="105" t="e">
        <f t="shared" si="74"/>
        <v>#REF!</v>
      </c>
      <c r="Q295" s="106" t="e">
        <f t="shared" si="75"/>
        <v>#REF!</v>
      </c>
      <c r="R295" s="105" t="e">
        <f t="shared" si="75"/>
        <v>#REF!</v>
      </c>
      <c r="S295" s="105" t="e">
        <f t="shared" si="76"/>
        <v>#REF!</v>
      </c>
      <c r="T295" s="105"/>
      <c r="U295" s="105" t="e">
        <f t="shared" si="77"/>
        <v>#REF!</v>
      </c>
      <c r="V295" s="105" t="e">
        <f t="shared" si="78"/>
        <v>#REF!</v>
      </c>
      <c r="W295" s="105" t="e">
        <f t="shared" si="79"/>
        <v>#REF!</v>
      </c>
      <c r="X295" s="106" t="e">
        <f t="shared" si="80"/>
        <v>#REF!</v>
      </c>
      <c r="Y295" s="106" t="e">
        <f t="shared" si="81"/>
        <v>#REF!</v>
      </c>
      <c r="Z295" s="105" t="e">
        <f t="shared" si="82"/>
        <v>#REF!</v>
      </c>
      <c r="AA295" s="105" t="e">
        <f t="shared" si="86"/>
        <v>#REF!</v>
      </c>
      <c r="AB295" s="105"/>
      <c r="AC295" s="107" t="str">
        <f t="shared" si="83"/>
        <v>BERTAHAP</v>
      </c>
      <c r="AD295" s="108">
        <f t="shared" si="84"/>
        <v>0</v>
      </c>
      <c r="AE295" s="109">
        <v>2</v>
      </c>
      <c r="AF295" s="110"/>
      <c r="AG295" s="105" t="e">
        <f>IF(AF295&gt;#REF!,"LB","KR")</f>
        <v>#REF!</v>
      </c>
      <c r="AH295" s="110">
        <v>1934851000</v>
      </c>
      <c r="AI295" s="110">
        <v>2180886000</v>
      </c>
      <c r="AJ295" s="110">
        <v>2315398000</v>
      </c>
      <c r="AK295" s="111">
        <v>2458207000</v>
      </c>
      <c r="AL295" s="111">
        <v>2315398000</v>
      </c>
      <c r="AM295" s="110">
        <v>2458207000</v>
      </c>
      <c r="AN295" s="110" t="e">
        <f t="shared" si="89"/>
        <v>#REF!</v>
      </c>
    </row>
    <row r="296" spans="1:40">
      <c r="A296" s="3">
        <f t="shared" si="85"/>
        <v>257</v>
      </c>
      <c r="B296" s="96">
        <v>4</v>
      </c>
      <c r="C296" s="97" t="s">
        <v>189</v>
      </c>
      <c r="D296" s="98" t="s">
        <v>38</v>
      </c>
      <c r="E296" s="99"/>
      <c r="F296" s="100" t="s">
        <v>58</v>
      </c>
      <c r="G296" s="101">
        <f t="shared" ref="G296:G318" si="90">SUMIF($V$10:$V$28,F296,$AA$10:$AA$28)</f>
        <v>101</v>
      </c>
      <c r="H296" s="101">
        <f t="shared" ref="H296:H318" si="91">SUMIF($V$10:$V$28,F296,$X$10:$X$28)</f>
        <v>90</v>
      </c>
      <c r="I296" s="102">
        <f t="shared" ref="I296:I318" si="92">$I$27</f>
        <v>26438045</v>
      </c>
      <c r="J296" s="102" t="e">
        <f>SUMIF($AN$4:$AN$22,D296,#REF!)</f>
        <v>#REF!</v>
      </c>
      <c r="K296" s="103" t="e">
        <f t="shared" ref="K296:K318" si="93">IF(J296=$AJ$25,$AI$25,IF(J296=$AJ$26,$AI$26,IF(J296=$AJ$27,$AI$27,IF(J296=$AJ$28,$AI$28,IF(J296=$AJ$29,$AI$29,IF(J296=$AJ$30,$AI$30))))))</f>
        <v>#REF!</v>
      </c>
      <c r="L296" s="104" t="e">
        <f>SUMIF($AN$4:$AN$22,D296,#REF!)</f>
        <v>#REF!</v>
      </c>
      <c r="M296" s="105" t="e">
        <f t="shared" ref="M296:M318" si="94">$O296/(1+6%/12)^36</f>
        <v>#REF!</v>
      </c>
      <c r="N296" s="105" t="e">
        <f t="shared" ref="N296:N318" si="95">$O296/(1+6%/12)^12</f>
        <v>#REF!</v>
      </c>
      <c r="O296" s="105" t="e">
        <f t="shared" ref="O296:O318" si="96">$I$27*K296*L296</f>
        <v>#REF!</v>
      </c>
      <c r="P296" s="105" t="e">
        <f t="shared" ref="P296:P318" si="97">$O296*(1+6%/12)^12</f>
        <v>#REF!</v>
      </c>
      <c r="Q296" s="106" t="e">
        <f t="shared" ref="Q296:R318" si="98">O296</f>
        <v>#REF!</v>
      </c>
      <c r="R296" s="105" t="e">
        <f t="shared" si="98"/>
        <v>#REF!</v>
      </c>
      <c r="S296" s="105" t="e">
        <f t="shared" ref="S296:S318" si="99">$O296*(1+6%/12)^24</f>
        <v>#REF!</v>
      </c>
      <c r="T296" s="105"/>
      <c r="U296" s="105" t="e">
        <f t="shared" ref="U296:U318" si="100">M296*H296</f>
        <v>#REF!</v>
      </c>
      <c r="V296" s="105" t="e">
        <f t="shared" ref="V296:V318" si="101">N296*H296</f>
        <v>#REF!</v>
      </c>
      <c r="W296" s="105" t="e">
        <f t="shared" ref="W296:W318" si="102">O296*H296</f>
        <v>#REF!</v>
      </c>
      <c r="X296" s="106" t="e">
        <f t="shared" ref="X296:X318" si="103">P296*H296</f>
        <v>#REF!</v>
      </c>
      <c r="Y296" s="106" t="e">
        <f t="shared" ref="Y296:Y318" si="104">Q296*H296</f>
        <v>#REF!</v>
      </c>
      <c r="Z296" s="105" t="e">
        <f t="shared" ref="Z296:Z318" si="105">R296*H296</f>
        <v>#REF!</v>
      </c>
      <c r="AA296" s="105" t="e">
        <f t="shared" si="86"/>
        <v>#REF!</v>
      </c>
      <c r="AB296" s="105"/>
      <c r="AC296" s="107" t="str">
        <f t="shared" ref="AC296:AC318" si="106">IF(AE296=$H$32,$M$32,IF(AE296=$H$33,$M$33,IF(AE296=$H$34,$M$34)))</f>
        <v>BERTAHAP</v>
      </c>
      <c r="AD296" s="108">
        <f t="shared" ref="AD296:AD318" si="107">IF(AC296=$M$32,$N$32,IF(AC296=$M$33,$N$33,$N$34))</f>
        <v>0</v>
      </c>
      <c r="AE296" s="109">
        <v>2</v>
      </c>
      <c r="AF296" s="110"/>
      <c r="AG296" s="105" t="e">
        <f>IF(AF296&gt;#REF!,"LB","KR")</f>
        <v>#REF!</v>
      </c>
      <c r="AH296" s="110">
        <v>2353197000</v>
      </c>
      <c r="AI296" s="110">
        <v>2652429000</v>
      </c>
      <c r="AJ296" s="110">
        <v>2816025000</v>
      </c>
      <c r="AK296" s="111">
        <v>2989711000</v>
      </c>
      <c r="AL296" s="111">
        <v>2816025000</v>
      </c>
      <c r="AM296" s="110">
        <v>2989711000</v>
      </c>
      <c r="AN296" s="110" t="e">
        <f t="shared" si="89"/>
        <v>#REF!</v>
      </c>
    </row>
    <row r="297" spans="1:40">
      <c r="A297" s="3">
        <f t="shared" ref="A297:A318" si="108">A296+1</f>
        <v>258</v>
      </c>
      <c r="B297" s="96">
        <v>5</v>
      </c>
      <c r="C297" s="97" t="s">
        <v>189</v>
      </c>
      <c r="D297" s="98" t="s">
        <v>44</v>
      </c>
      <c r="E297" s="99"/>
      <c r="F297" s="100" t="s">
        <v>60</v>
      </c>
      <c r="G297" s="101">
        <f t="shared" si="90"/>
        <v>101</v>
      </c>
      <c r="H297" s="101">
        <f t="shared" si="91"/>
        <v>90</v>
      </c>
      <c r="I297" s="102">
        <f t="shared" si="92"/>
        <v>26438045</v>
      </c>
      <c r="J297" s="102" t="e">
        <f>SUMIF($AN$4:$AN$22,D297,#REF!)</f>
        <v>#REF!</v>
      </c>
      <c r="K297" s="103" t="e">
        <f t="shared" si="93"/>
        <v>#REF!</v>
      </c>
      <c r="L297" s="104" t="e">
        <f>SUMIF($AN$4:$AN$22,D297,#REF!)</f>
        <v>#REF!</v>
      </c>
      <c r="M297" s="105" t="e">
        <f t="shared" si="94"/>
        <v>#REF!</v>
      </c>
      <c r="N297" s="105" t="e">
        <f t="shared" si="95"/>
        <v>#REF!</v>
      </c>
      <c r="O297" s="105" t="e">
        <f t="shared" si="96"/>
        <v>#REF!</v>
      </c>
      <c r="P297" s="105" t="e">
        <f t="shared" si="97"/>
        <v>#REF!</v>
      </c>
      <c r="Q297" s="106" t="e">
        <f t="shared" si="98"/>
        <v>#REF!</v>
      </c>
      <c r="R297" s="105" t="e">
        <f t="shared" si="98"/>
        <v>#REF!</v>
      </c>
      <c r="S297" s="105" t="e">
        <f t="shared" si="99"/>
        <v>#REF!</v>
      </c>
      <c r="T297" s="105"/>
      <c r="U297" s="105" t="e">
        <f t="shared" si="100"/>
        <v>#REF!</v>
      </c>
      <c r="V297" s="105" t="e">
        <f t="shared" si="101"/>
        <v>#REF!</v>
      </c>
      <c r="W297" s="105" t="e">
        <f t="shared" si="102"/>
        <v>#REF!</v>
      </c>
      <c r="X297" s="106" t="e">
        <f t="shared" si="103"/>
        <v>#REF!</v>
      </c>
      <c r="Y297" s="106" t="e">
        <f t="shared" si="104"/>
        <v>#REF!</v>
      </c>
      <c r="Z297" s="105" t="e">
        <f t="shared" si="105"/>
        <v>#REF!</v>
      </c>
      <c r="AA297" s="105" t="e">
        <f t="shared" ref="AA297:AA318" si="109">S297*H297</f>
        <v>#REF!</v>
      </c>
      <c r="AB297" s="105"/>
      <c r="AC297" s="107" t="str">
        <f t="shared" si="106"/>
        <v>BERTAHAP</v>
      </c>
      <c r="AD297" s="108">
        <f t="shared" si="107"/>
        <v>0</v>
      </c>
      <c r="AE297" s="109">
        <v>2</v>
      </c>
      <c r="AF297" s="110"/>
      <c r="AG297" s="105" t="e">
        <f>IF(AF297&gt;#REF!,"LB","KR")</f>
        <v>#REF!</v>
      </c>
      <c r="AH297" s="110">
        <v>2353197000</v>
      </c>
      <c r="AI297" s="110">
        <v>2652429000</v>
      </c>
      <c r="AJ297" s="110">
        <v>2816025000</v>
      </c>
      <c r="AK297" s="111">
        <v>2989711000</v>
      </c>
      <c r="AL297" s="111">
        <v>2816025000</v>
      </c>
      <c r="AM297" s="110">
        <v>2989711000</v>
      </c>
      <c r="AN297" s="110" t="e">
        <f t="shared" si="89"/>
        <v>#REF!</v>
      </c>
    </row>
    <row r="298" spans="1:40">
      <c r="A298" s="3">
        <f t="shared" si="108"/>
        <v>259</v>
      </c>
      <c r="B298" s="96">
        <v>6</v>
      </c>
      <c r="C298" s="97" t="s">
        <v>189</v>
      </c>
      <c r="D298" s="96">
        <v>11</v>
      </c>
      <c r="E298" s="99"/>
      <c r="F298" s="100" t="s">
        <v>62</v>
      </c>
      <c r="G298" s="101">
        <f t="shared" si="90"/>
        <v>101</v>
      </c>
      <c r="H298" s="101">
        <f t="shared" si="91"/>
        <v>90</v>
      </c>
      <c r="I298" s="102">
        <f t="shared" si="92"/>
        <v>26438045</v>
      </c>
      <c r="J298" s="102" t="e">
        <f>SUMIF($AN$4:$AN$22,D298,#REF!)</f>
        <v>#REF!</v>
      </c>
      <c r="K298" s="103" t="e">
        <f t="shared" si="93"/>
        <v>#REF!</v>
      </c>
      <c r="L298" s="104" t="e">
        <f>SUMIF($AN$4:$AN$22,D298,#REF!)</f>
        <v>#REF!</v>
      </c>
      <c r="M298" s="105" t="e">
        <f t="shared" si="94"/>
        <v>#REF!</v>
      </c>
      <c r="N298" s="105" t="e">
        <f t="shared" si="95"/>
        <v>#REF!</v>
      </c>
      <c r="O298" s="105" t="e">
        <f t="shared" si="96"/>
        <v>#REF!</v>
      </c>
      <c r="P298" s="105" t="e">
        <f t="shared" si="97"/>
        <v>#REF!</v>
      </c>
      <c r="Q298" s="106" t="e">
        <f t="shared" si="98"/>
        <v>#REF!</v>
      </c>
      <c r="R298" s="105" t="e">
        <f t="shared" si="98"/>
        <v>#REF!</v>
      </c>
      <c r="S298" s="105" t="e">
        <f t="shared" si="99"/>
        <v>#REF!</v>
      </c>
      <c r="T298" s="105"/>
      <c r="U298" s="105" t="e">
        <f t="shared" si="100"/>
        <v>#REF!</v>
      </c>
      <c r="V298" s="105" t="e">
        <f t="shared" si="101"/>
        <v>#REF!</v>
      </c>
      <c r="W298" s="105" t="e">
        <f t="shared" si="102"/>
        <v>#REF!</v>
      </c>
      <c r="X298" s="106" t="e">
        <f t="shared" si="103"/>
        <v>#REF!</v>
      </c>
      <c r="Y298" s="106" t="e">
        <f t="shared" si="104"/>
        <v>#REF!</v>
      </c>
      <c r="Z298" s="105" t="e">
        <f t="shared" si="105"/>
        <v>#REF!</v>
      </c>
      <c r="AA298" s="105" t="e">
        <f t="shared" si="109"/>
        <v>#REF!</v>
      </c>
      <c r="AB298" s="105"/>
      <c r="AC298" s="107" t="str">
        <f t="shared" si="106"/>
        <v>BERTAHAP</v>
      </c>
      <c r="AD298" s="108">
        <f t="shared" si="107"/>
        <v>0</v>
      </c>
      <c r="AE298" s="109">
        <v>2</v>
      </c>
      <c r="AF298" s="110"/>
      <c r="AG298" s="105" t="e">
        <f>IF(AF298&gt;#REF!,"LB","KR")</f>
        <v>#REF!</v>
      </c>
      <c r="AH298" s="110">
        <v>2353197000</v>
      </c>
      <c r="AI298" s="110">
        <v>2652429000</v>
      </c>
      <c r="AJ298" s="110">
        <v>2816025000</v>
      </c>
      <c r="AK298" s="111">
        <v>2989711000</v>
      </c>
      <c r="AL298" s="111">
        <v>2816025000</v>
      </c>
      <c r="AM298" s="110">
        <v>2989711000</v>
      </c>
      <c r="AN298" s="110" t="e">
        <f t="shared" si="89"/>
        <v>#REF!</v>
      </c>
    </row>
    <row r="299" spans="1:40">
      <c r="A299" s="3">
        <f t="shared" si="108"/>
        <v>260</v>
      </c>
      <c r="B299" s="96">
        <v>7</v>
      </c>
      <c r="C299" s="97" t="s">
        <v>189</v>
      </c>
      <c r="D299" s="96">
        <v>15</v>
      </c>
      <c r="E299" s="99"/>
      <c r="F299" s="100" t="s">
        <v>64</v>
      </c>
      <c r="G299" s="101">
        <f t="shared" si="90"/>
        <v>101</v>
      </c>
      <c r="H299" s="101">
        <f t="shared" si="91"/>
        <v>90</v>
      </c>
      <c r="I299" s="102">
        <f t="shared" si="92"/>
        <v>26438045</v>
      </c>
      <c r="J299" s="102" t="e">
        <f>SUMIF($AN$4:$AN$22,D299,#REF!)</f>
        <v>#REF!</v>
      </c>
      <c r="K299" s="103" t="e">
        <f t="shared" si="93"/>
        <v>#REF!</v>
      </c>
      <c r="L299" s="104" t="e">
        <f>SUMIF($AN$4:$AN$22,D299,#REF!)</f>
        <v>#REF!</v>
      </c>
      <c r="M299" s="105" t="e">
        <f t="shared" si="94"/>
        <v>#REF!</v>
      </c>
      <c r="N299" s="105" t="e">
        <f t="shared" si="95"/>
        <v>#REF!</v>
      </c>
      <c r="O299" s="105" t="e">
        <f t="shared" si="96"/>
        <v>#REF!</v>
      </c>
      <c r="P299" s="105" t="e">
        <f t="shared" si="97"/>
        <v>#REF!</v>
      </c>
      <c r="Q299" s="106" t="e">
        <f t="shared" si="98"/>
        <v>#REF!</v>
      </c>
      <c r="R299" s="105" t="e">
        <f t="shared" si="98"/>
        <v>#REF!</v>
      </c>
      <c r="S299" s="105" t="e">
        <f t="shared" si="99"/>
        <v>#REF!</v>
      </c>
      <c r="T299" s="105"/>
      <c r="U299" s="105" t="e">
        <f t="shared" si="100"/>
        <v>#REF!</v>
      </c>
      <c r="V299" s="105" t="e">
        <f t="shared" si="101"/>
        <v>#REF!</v>
      </c>
      <c r="W299" s="105" t="e">
        <f t="shared" si="102"/>
        <v>#REF!</v>
      </c>
      <c r="X299" s="106" t="e">
        <f t="shared" si="103"/>
        <v>#REF!</v>
      </c>
      <c r="Y299" s="106" t="e">
        <f t="shared" si="104"/>
        <v>#REF!</v>
      </c>
      <c r="Z299" s="105" t="e">
        <f t="shared" si="105"/>
        <v>#REF!</v>
      </c>
      <c r="AA299" s="105" t="e">
        <f t="shared" si="109"/>
        <v>#REF!</v>
      </c>
      <c r="AB299" s="105"/>
      <c r="AC299" s="107" t="str">
        <f t="shared" si="106"/>
        <v>BERTAHAP</v>
      </c>
      <c r="AD299" s="108">
        <f t="shared" si="107"/>
        <v>0</v>
      </c>
      <c r="AE299" s="109">
        <v>2</v>
      </c>
      <c r="AF299" s="110"/>
      <c r="AG299" s="105" t="e">
        <f>IF(AF299&gt;#REF!,"LB","KR")</f>
        <v>#REF!</v>
      </c>
      <c r="AH299" s="110">
        <v>2353197000</v>
      </c>
      <c r="AI299" s="110">
        <v>2652429000</v>
      </c>
      <c r="AJ299" s="110">
        <v>2816025000</v>
      </c>
      <c r="AK299" s="111">
        <v>2989711000</v>
      </c>
      <c r="AL299" s="111">
        <v>2816025000</v>
      </c>
      <c r="AM299" s="110">
        <v>2989711000</v>
      </c>
      <c r="AN299" s="110" t="e">
        <f t="shared" si="89"/>
        <v>#REF!</v>
      </c>
    </row>
    <row r="300" spans="1:40">
      <c r="A300" s="3">
        <f t="shared" si="108"/>
        <v>261</v>
      </c>
      <c r="B300" s="96">
        <v>8</v>
      </c>
      <c r="C300" s="97" t="s">
        <v>189</v>
      </c>
      <c r="D300" s="96">
        <v>17</v>
      </c>
      <c r="E300" s="99"/>
      <c r="F300" s="100" t="s">
        <v>67</v>
      </c>
      <c r="G300" s="101">
        <f t="shared" si="90"/>
        <v>85</v>
      </c>
      <c r="H300" s="101">
        <f t="shared" si="91"/>
        <v>74</v>
      </c>
      <c r="I300" s="102">
        <f t="shared" si="92"/>
        <v>26438045</v>
      </c>
      <c r="J300" s="102" t="e">
        <f>SUMIF($AN$4:$AN$22,D300,#REF!)</f>
        <v>#REF!</v>
      </c>
      <c r="K300" s="103" t="e">
        <f t="shared" si="93"/>
        <v>#REF!</v>
      </c>
      <c r="L300" s="104" t="e">
        <f>SUMIF($AN$4:$AN$22,D300,#REF!)</f>
        <v>#REF!</v>
      </c>
      <c r="M300" s="105" t="e">
        <f t="shared" si="94"/>
        <v>#REF!</v>
      </c>
      <c r="N300" s="105" t="e">
        <f t="shared" si="95"/>
        <v>#REF!</v>
      </c>
      <c r="O300" s="105" t="e">
        <f t="shared" si="96"/>
        <v>#REF!</v>
      </c>
      <c r="P300" s="105" t="e">
        <f t="shared" si="97"/>
        <v>#REF!</v>
      </c>
      <c r="Q300" s="106" t="e">
        <f t="shared" si="98"/>
        <v>#REF!</v>
      </c>
      <c r="R300" s="105" t="e">
        <f t="shared" si="98"/>
        <v>#REF!</v>
      </c>
      <c r="S300" s="105" t="e">
        <f t="shared" si="99"/>
        <v>#REF!</v>
      </c>
      <c r="T300" s="105"/>
      <c r="U300" s="105" t="e">
        <f t="shared" si="100"/>
        <v>#REF!</v>
      </c>
      <c r="V300" s="105" t="e">
        <f t="shared" si="101"/>
        <v>#REF!</v>
      </c>
      <c r="W300" s="105" t="e">
        <f t="shared" si="102"/>
        <v>#REF!</v>
      </c>
      <c r="X300" s="106" t="e">
        <f t="shared" si="103"/>
        <v>#REF!</v>
      </c>
      <c r="Y300" s="106" t="e">
        <f t="shared" si="104"/>
        <v>#REF!</v>
      </c>
      <c r="Z300" s="105" t="e">
        <f t="shared" si="105"/>
        <v>#REF!</v>
      </c>
      <c r="AA300" s="105" t="e">
        <f t="shared" si="109"/>
        <v>#REF!</v>
      </c>
      <c r="AB300" s="105"/>
      <c r="AC300" s="107" t="str">
        <f t="shared" si="106"/>
        <v>BERTAHAP</v>
      </c>
      <c r="AD300" s="108">
        <f t="shared" si="107"/>
        <v>0</v>
      </c>
      <c r="AE300" s="109">
        <v>2</v>
      </c>
      <c r="AF300" s="110"/>
      <c r="AG300" s="105" t="e">
        <f>IF(AF300&gt;#REF!,"LB","KR")</f>
        <v>#REF!</v>
      </c>
      <c r="AH300" s="110">
        <v>1934851000</v>
      </c>
      <c r="AI300" s="110">
        <v>2180886000</v>
      </c>
      <c r="AJ300" s="110">
        <v>2315398000</v>
      </c>
      <c r="AK300" s="111">
        <v>2458207000</v>
      </c>
      <c r="AL300" s="111">
        <v>2315398000</v>
      </c>
      <c r="AM300" s="110">
        <v>2458207000</v>
      </c>
      <c r="AN300" s="110" t="e">
        <f t="shared" si="89"/>
        <v>#REF!</v>
      </c>
    </row>
    <row r="301" spans="1:40">
      <c r="A301" s="3">
        <f t="shared" si="108"/>
        <v>262</v>
      </c>
      <c r="B301" s="96">
        <v>9</v>
      </c>
      <c r="C301" s="97" t="s">
        <v>189</v>
      </c>
      <c r="D301" s="96">
        <v>19</v>
      </c>
      <c r="E301" s="99"/>
      <c r="F301" s="100" t="s">
        <v>78</v>
      </c>
      <c r="G301" s="101">
        <f t="shared" si="90"/>
        <v>138</v>
      </c>
      <c r="H301" s="101">
        <f t="shared" si="91"/>
        <v>120</v>
      </c>
      <c r="I301" s="102">
        <f t="shared" si="92"/>
        <v>26438045</v>
      </c>
      <c r="J301" s="102" t="e">
        <f>SUMIF($AN$4:$AN$22,D301,#REF!)</f>
        <v>#REF!</v>
      </c>
      <c r="K301" s="103" t="e">
        <f t="shared" si="93"/>
        <v>#REF!</v>
      </c>
      <c r="L301" s="104" t="e">
        <f>SUMIF($AN$4:$AN$22,D301,#REF!)</f>
        <v>#REF!</v>
      </c>
      <c r="M301" s="105" t="e">
        <f t="shared" si="94"/>
        <v>#REF!</v>
      </c>
      <c r="N301" s="105" t="e">
        <f t="shared" si="95"/>
        <v>#REF!</v>
      </c>
      <c r="O301" s="105" t="e">
        <f t="shared" si="96"/>
        <v>#REF!</v>
      </c>
      <c r="P301" s="105" t="e">
        <f t="shared" si="97"/>
        <v>#REF!</v>
      </c>
      <c r="Q301" s="106" t="e">
        <f t="shared" si="98"/>
        <v>#REF!</v>
      </c>
      <c r="R301" s="105" t="e">
        <f t="shared" si="98"/>
        <v>#REF!</v>
      </c>
      <c r="S301" s="105" t="e">
        <f t="shared" si="99"/>
        <v>#REF!</v>
      </c>
      <c r="T301" s="105"/>
      <c r="U301" s="105" t="e">
        <f t="shared" si="100"/>
        <v>#REF!</v>
      </c>
      <c r="V301" s="105" t="e">
        <f t="shared" si="101"/>
        <v>#REF!</v>
      </c>
      <c r="W301" s="105" t="e">
        <f t="shared" si="102"/>
        <v>#REF!</v>
      </c>
      <c r="X301" s="106" t="e">
        <f t="shared" si="103"/>
        <v>#REF!</v>
      </c>
      <c r="Y301" s="106" t="e">
        <f t="shared" si="104"/>
        <v>#REF!</v>
      </c>
      <c r="Z301" s="105" t="e">
        <f t="shared" si="105"/>
        <v>#REF!</v>
      </c>
      <c r="AA301" s="105" t="e">
        <f t="shared" si="109"/>
        <v>#REF!</v>
      </c>
      <c r="AB301" s="105"/>
      <c r="AC301" s="107" t="str">
        <f t="shared" si="106"/>
        <v>BERTAHAP</v>
      </c>
      <c r="AD301" s="108">
        <f t="shared" si="107"/>
        <v>0</v>
      </c>
      <c r="AE301" s="109">
        <v>2</v>
      </c>
      <c r="AF301" s="110"/>
      <c r="AG301" s="105" t="e">
        <f>IF(AF301&gt;#REF!,"LB","KR")</f>
        <v>#REF!</v>
      </c>
      <c r="AH301" s="110">
        <v>3137596000</v>
      </c>
      <c r="AI301" s="110">
        <v>3536572000</v>
      </c>
      <c r="AJ301" s="110">
        <v>3754700000</v>
      </c>
      <c r="AK301" s="111">
        <v>3986282000</v>
      </c>
      <c r="AL301" s="111">
        <v>3754700000</v>
      </c>
      <c r="AM301" s="110">
        <v>3986282000</v>
      </c>
      <c r="AN301" s="110" t="e">
        <f t="shared" si="89"/>
        <v>#REF!</v>
      </c>
    </row>
    <row r="302" spans="1:40">
      <c r="A302" s="3">
        <f t="shared" si="108"/>
        <v>263</v>
      </c>
      <c r="B302" s="96">
        <v>10</v>
      </c>
      <c r="C302" s="97" t="s">
        <v>189</v>
      </c>
      <c r="D302" s="96">
        <v>21</v>
      </c>
      <c r="E302" s="99"/>
      <c r="F302" s="100" t="s">
        <v>84</v>
      </c>
      <c r="G302" s="101">
        <f t="shared" si="90"/>
        <v>132</v>
      </c>
      <c r="H302" s="101">
        <f t="shared" si="91"/>
        <v>112</v>
      </c>
      <c r="I302" s="102">
        <f t="shared" si="92"/>
        <v>26438045</v>
      </c>
      <c r="J302" s="102" t="e">
        <f>SUMIF($AN$4:$AN$22,D302,#REF!)</f>
        <v>#REF!</v>
      </c>
      <c r="K302" s="103" t="e">
        <f t="shared" si="93"/>
        <v>#REF!</v>
      </c>
      <c r="L302" s="104" t="e">
        <f>SUMIF($AN$4:$AN$22,D302,#REF!)</f>
        <v>#REF!</v>
      </c>
      <c r="M302" s="105" t="e">
        <f t="shared" si="94"/>
        <v>#REF!</v>
      </c>
      <c r="N302" s="105" t="e">
        <f t="shared" si="95"/>
        <v>#REF!</v>
      </c>
      <c r="O302" s="105" t="e">
        <f t="shared" si="96"/>
        <v>#REF!</v>
      </c>
      <c r="P302" s="105" t="e">
        <f t="shared" si="97"/>
        <v>#REF!</v>
      </c>
      <c r="Q302" s="106" t="e">
        <f t="shared" si="98"/>
        <v>#REF!</v>
      </c>
      <c r="R302" s="105" t="e">
        <f t="shared" si="98"/>
        <v>#REF!</v>
      </c>
      <c r="S302" s="105" t="e">
        <f t="shared" si="99"/>
        <v>#REF!</v>
      </c>
      <c r="T302" s="105"/>
      <c r="U302" s="105" t="e">
        <f t="shared" si="100"/>
        <v>#REF!</v>
      </c>
      <c r="V302" s="105" t="e">
        <f t="shared" si="101"/>
        <v>#REF!</v>
      </c>
      <c r="W302" s="105" t="e">
        <f t="shared" si="102"/>
        <v>#REF!</v>
      </c>
      <c r="X302" s="106" t="e">
        <f t="shared" si="103"/>
        <v>#REF!</v>
      </c>
      <c r="Y302" s="106" t="e">
        <f t="shared" si="104"/>
        <v>#REF!</v>
      </c>
      <c r="Z302" s="105" t="e">
        <f t="shared" si="105"/>
        <v>#REF!</v>
      </c>
      <c r="AA302" s="105" t="e">
        <f t="shared" si="109"/>
        <v>#REF!</v>
      </c>
      <c r="AB302" s="105"/>
      <c r="AC302" s="107" t="str">
        <f t="shared" si="106"/>
        <v>BERTAHAP</v>
      </c>
      <c r="AD302" s="108">
        <f t="shared" si="107"/>
        <v>0</v>
      </c>
      <c r="AE302" s="109">
        <v>2</v>
      </c>
      <c r="AF302" s="110"/>
      <c r="AG302" s="105" t="e">
        <f>IF(AF302&gt;#REF!,"LB","KR")</f>
        <v>#REF!</v>
      </c>
      <c r="AH302" s="110">
        <v>3038929000</v>
      </c>
      <c r="AI302" s="110">
        <v>3425359000</v>
      </c>
      <c r="AJ302" s="110">
        <v>3636628000</v>
      </c>
      <c r="AK302" s="111">
        <v>3860927000</v>
      </c>
      <c r="AL302" s="111">
        <v>3636628000</v>
      </c>
      <c r="AM302" s="110">
        <v>3860927000</v>
      </c>
      <c r="AN302" s="110" t="e">
        <f t="shared" si="89"/>
        <v>#REF!</v>
      </c>
    </row>
    <row r="303" spans="1:40">
      <c r="A303" s="3">
        <f t="shared" si="108"/>
        <v>264</v>
      </c>
      <c r="B303" s="96">
        <v>1</v>
      </c>
      <c r="C303" s="97" t="s">
        <v>190</v>
      </c>
      <c r="D303" s="98" t="s">
        <v>19</v>
      </c>
      <c r="E303" s="99"/>
      <c r="F303" s="100" t="s">
        <v>72</v>
      </c>
      <c r="G303" s="101">
        <f t="shared" si="90"/>
        <v>175</v>
      </c>
      <c r="H303" s="101">
        <f t="shared" si="91"/>
        <v>156</v>
      </c>
      <c r="I303" s="102">
        <f t="shared" si="92"/>
        <v>26438045</v>
      </c>
      <c r="J303" s="102" t="e">
        <f>SUMIF($AN$4:$AN$22,D303,#REF!)</f>
        <v>#REF!</v>
      </c>
      <c r="K303" s="103" t="e">
        <f t="shared" si="93"/>
        <v>#REF!</v>
      </c>
      <c r="L303" s="104" t="e">
        <f>SUMIF($AN$4:$AN$22,D303,#REF!)</f>
        <v>#REF!</v>
      </c>
      <c r="M303" s="105" t="e">
        <f t="shared" si="94"/>
        <v>#REF!</v>
      </c>
      <c r="N303" s="105" t="e">
        <f t="shared" si="95"/>
        <v>#REF!</v>
      </c>
      <c r="O303" s="105" t="e">
        <f t="shared" si="96"/>
        <v>#REF!</v>
      </c>
      <c r="P303" s="105" t="e">
        <f t="shared" si="97"/>
        <v>#REF!</v>
      </c>
      <c r="Q303" s="106" t="e">
        <f t="shared" si="98"/>
        <v>#REF!</v>
      </c>
      <c r="R303" s="105" t="e">
        <f t="shared" si="98"/>
        <v>#REF!</v>
      </c>
      <c r="S303" s="105" t="e">
        <f t="shared" si="99"/>
        <v>#REF!</v>
      </c>
      <c r="T303" s="105"/>
      <c r="U303" s="105" t="e">
        <f t="shared" si="100"/>
        <v>#REF!</v>
      </c>
      <c r="V303" s="105" t="e">
        <f t="shared" si="101"/>
        <v>#REF!</v>
      </c>
      <c r="W303" s="105" t="e">
        <f t="shared" si="102"/>
        <v>#REF!</v>
      </c>
      <c r="X303" s="106" t="e">
        <f t="shared" si="103"/>
        <v>#REF!</v>
      </c>
      <c r="Y303" s="106" t="e">
        <f t="shared" si="104"/>
        <v>#REF!</v>
      </c>
      <c r="Z303" s="105" t="e">
        <f t="shared" si="105"/>
        <v>#REF!</v>
      </c>
      <c r="AA303" s="105" t="e">
        <f t="shared" si="109"/>
        <v>#REF!</v>
      </c>
      <c r="AB303" s="105"/>
      <c r="AC303" s="107" t="str">
        <f t="shared" si="106"/>
        <v>BERTAHAP</v>
      </c>
      <c r="AD303" s="108">
        <f t="shared" si="107"/>
        <v>0</v>
      </c>
      <c r="AE303" s="109">
        <v>2</v>
      </c>
      <c r="AF303" s="110"/>
      <c r="AG303" s="105" t="e">
        <f>IF(AF303&gt;#REF!,"LB","KR")</f>
        <v>#REF!</v>
      </c>
      <c r="AH303" s="110">
        <v>4155835000</v>
      </c>
      <c r="AI303" s="110">
        <v>4684289000</v>
      </c>
      <c r="AJ303" s="110">
        <v>4973206000</v>
      </c>
      <c r="AK303" s="111">
        <v>5279943000</v>
      </c>
      <c r="AL303" s="111">
        <v>4973206000</v>
      </c>
      <c r="AM303" s="110">
        <v>5279943000</v>
      </c>
      <c r="AN303" s="110" t="e">
        <f t="shared" si="89"/>
        <v>#REF!</v>
      </c>
    </row>
    <row r="304" spans="1:40">
      <c r="A304" s="3">
        <f t="shared" si="108"/>
        <v>265</v>
      </c>
      <c r="B304" s="96">
        <v>2</v>
      </c>
      <c r="C304" s="97" t="s">
        <v>190</v>
      </c>
      <c r="D304" s="98" t="s">
        <v>29</v>
      </c>
      <c r="E304" s="99"/>
      <c r="F304" s="100" t="s">
        <v>74</v>
      </c>
      <c r="G304" s="101">
        <f t="shared" si="90"/>
        <v>85</v>
      </c>
      <c r="H304" s="101">
        <f t="shared" si="91"/>
        <v>74</v>
      </c>
      <c r="I304" s="102">
        <f t="shared" si="92"/>
        <v>26438045</v>
      </c>
      <c r="J304" s="102" t="e">
        <f>SUMIF($AN$4:$AN$22,D304,#REF!)</f>
        <v>#REF!</v>
      </c>
      <c r="K304" s="103" t="e">
        <f t="shared" si="93"/>
        <v>#REF!</v>
      </c>
      <c r="L304" s="104" t="e">
        <f>SUMIF($AN$4:$AN$22,D304,#REF!)</f>
        <v>#REF!</v>
      </c>
      <c r="M304" s="105" t="e">
        <f t="shared" si="94"/>
        <v>#REF!</v>
      </c>
      <c r="N304" s="105" t="e">
        <f t="shared" si="95"/>
        <v>#REF!</v>
      </c>
      <c r="O304" s="105" t="e">
        <f t="shared" si="96"/>
        <v>#REF!</v>
      </c>
      <c r="P304" s="105" t="e">
        <f t="shared" si="97"/>
        <v>#REF!</v>
      </c>
      <c r="Q304" s="106" t="e">
        <f t="shared" si="98"/>
        <v>#REF!</v>
      </c>
      <c r="R304" s="105" t="e">
        <f t="shared" si="98"/>
        <v>#REF!</v>
      </c>
      <c r="S304" s="105" t="e">
        <f t="shared" si="99"/>
        <v>#REF!</v>
      </c>
      <c r="T304" s="105"/>
      <c r="U304" s="105" t="e">
        <f t="shared" si="100"/>
        <v>#REF!</v>
      </c>
      <c r="V304" s="105" t="e">
        <f t="shared" si="101"/>
        <v>#REF!</v>
      </c>
      <c r="W304" s="105" t="e">
        <f t="shared" si="102"/>
        <v>#REF!</v>
      </c>
      <c r="X304" s="106" t="e">
        <f t="shared" si="103"/>
        <v>#REF!</v>
      </c>
      <c r="Y304" s="106" t="e">
        <f t="shared" si="104"/>
        <v>#REF!</v>
      </c>
      <c r="Z304" s="105" t="e">
        <f t="shared" si="105"/>
        <v>#REF!</v>
      </c>
      <c r="AA304" s="105" t="e">
        <f t="shared" si="109"/>
        <v>#REF!</v>
      </c>
      <c r="AB304" s="105"/>
      <c r="AC304" s="107" t="str">
        <f t="shared" si="106"/>
        <v>BERTAHAP</v>
      </c>
      <c r="AD304" s="108">
        <f t="shared" si="107"/>
        <v>0</v>
      </c>
      <c r="AE304" s="109">
        <v>2</v>
      </c>
      <c r="AF304" s="110"/>
      <c r="AG304" s="105" t="e">
        <f>IF(AF304&gt;#REF!,"LB","KR")</f>
        <v>#REF!</v>
      </c>
      <c r="AH304" s="110">
        <v>1934851000</v>
      </c>
      <c r="AI304" s="110">
        <v>2180886000</v>
      </c>
      <c r="AJ304" s="110">
        <v>2315398000</v>
      </c>
      <c r="AK304" s="111">
        <v>2458207000</v>
      </c>
      <c r="AL304" s="111">
        <v>2315398000</v>
      </c>
      <c r="AM304" s="110">
        <v>2458207000</v>
      </c>
      <c r="AN304" s="110" t="e">
        <f t="shared" si="89"/>
        <v>#REF!</v>
      </c>
    </row>
    <row r="305" spans="1:40">
      <c r="A305" s="3">
        <f t="shared" si="108"/>
        <v>266</v>
      </c>
      <c r="B305" s="96">
        <v>3</v>
      </c>
      <c r="C305" s="97" t="s">
        <v>190</v>
      </c>
      <c r="D305" s="98" t="s">
        <v>32</v>
      </c>
      <c r="E305" s="99"/>
      <c r="F305" s="100" t="s">
        <v>56</v>
      </c>
      <c r="G305" s="101">
        <f t="shared" si="90"/>
        <v>85</v>
      </c>
      <c r="H305" s="101">
        <f t="shared" si="91"/>
        <v>74</v>
      </c>
      <c r="I305" s="102">
        <f t="shared" si="92"/>
        <v>26438045</v>
      </c>
      <c r="J305" s="102" t="e">
        <f>SUMIF($AN$4:$AN$22,D305,#REF!)</f>
        <v>#REF!</v>
      </c>
      <c r="K305" s="103" t="e">
        <f t="shared" si="93"/>
        <v>#REF!</v>
      </c>
      <c r="L305" s="104" t="e">
        <f>SUMIF($AN$4:$AN$22,D305,#REF!)</f>
        <v>#REF!</v>
      </c>
      <c r="M305" s="105" t="e">
        <f t="shared" si="94"/>
        <v>#REF!</v>
      </c>
      <c r="N305" s="105" t="e">
        <f t="shared" si="95"/>
        <v>#REF!</v>
      </c>
      <c r="O305" s="105" t="e">
        <f t="shared" si="96"/>
        <v>#REF!</v>
      </c>
      <c r="P305" s="105" t="e">
        <f t="shared" si="97"/>
        <v>#REF!</v>
      </c>
      <c r="Q305" s="106" t="e">
        <f t="shared" si="98"/>
        <v>#REF!</v>
      </c>
      <c r="R305" s="105" t="e">
        <f t="shared" si="98"/>
        <v>#REF!</v>
      </c>
      <c r="S305" s="105" t="e">
        <f t="shared" si="99"/>
        <v>#REF!</v>
      </c>
      <c r="T305" s="105"/>
      <c r="U305" s="105" t="e">
        <f t="shared" si="100"/>
        <v>#REF!</v>
      </c>
      <c r="V305" s="105" t="e">
        <f t="shared" si="101"/>
        <v>#REF!</v>
      </c>
      <c r="W305" s="105" t="e">
        <f t="shared" si="102"/>
        <v>#REF!</v>
      </c>
      <c r="X305" s="106" t="e">
        <f t="shared" si="103"/>
        <v>#REF!</v>
      </c>
      <c r="Y305" s="106" t="e">
        <f t="shared" si="104"/>
        <v>#REF!</v>
      </c>
      <c r="Z305" s="105" t="e">
        <f t="shared" si="105"/>
        <v>#REF!</v>
      </c>
      <c r="AA305" s="105" t="e">
        <f t="shared" si="109"/>
        <v>#REF!</v>
      </c>
      <c r="AB305" s="105"/>
      <c r="AC305" s="107" t="str">
        <f t="shared" si="106"/>
        <v>BERTAHAP</v>
      </c>
      <c r="AD305" s="108">
        <f t="shared" si="107"/>
        <v>0</v>
      </c>
      <c r="AE305" s="109">
        <v>2</v>
      </c>
      <c r="AF305" s="110"/>
      <c r="AG305" s="105" t="e">
        <f>IF(AF305&gt;#REF!,"LB","KR")</f>
        <v>#REF!</v>
      </c>
      <c r="AH305" s="110">
        <v>1934851000</v>
      </c>
      <c r="AI305" s="110">
        <v>2180886000</v>
      </c>
      <c r="AJ305" s="110">
        <v>2315398000</v>
      </c>
      <c r="AK305" s="111">
        <v>2458207000</v>
      </c>
      <c r="AL305" s="111">
        <v>2315398000</v>
      </c>
      <c r="AM305" s="110">
        <v>2458207000</v>
      </c>
      <c r="AN305" s="110" t="e">
        <f t="shared" si="89"/>
        <v>#REF!</v>
      </c>
    </row>
    <row r="306" spans="1:40">
      <c r="A306" s="3">
        <f t="shared" si="108"/>
        <v>267</v>
      </c>
      <c r="B306" s="96">
        <v>4</v>
      </c>
      <c r="C306" s="97" t="s">
        <v>190</v>
      </c>
      <c r="D306" s="98" t="s">
        <v>38</v>
      </c>
      <c r="E306" s="99"/>
      <c r="F306" s="100" t="s">
        <v>58</v>
      </c>
      <c r="G306" s="101">
        <f t="shared" si="90"/>
        <v>101</v>
      </c>
      <c r="H306" s="101">
        <f t="shared" si="91"/>
        <v>90</v>
      </c>
      <c r="I306" s="102">
        <f t="shared" si="92"/>
        <v>26438045</v>
      </c>
      <c r="J306" s="102" t="e">
        <f>SUMIF($AN$4:$AN$22,D306,#REF!)</f>
        <v>#REF!</v>
      </c>
      <c r="K306" s="103" t="e">
        <f t="shared" si="93"/>
        <v>#REF!</v>
      </c>
      <c r="L306" s="104" t="e">
        <f>SUMIF($AN$4:$AN$22,D306,#REF!)</f>
        <v>#REF!</v>
      </c>
      <c r="M306" s="105" t="e">
        <f t="shared" si="94"/>
        <v>#REF!</v>
      </c>
      <c r="N306" s="105" t="e">
        <f t="shared" si="95"/>
        <v>#REF!</v>
      </c>
      <c r="O306" s="105" t="e">
        <f t="shared" si="96"/>
        <v>#REF!</v>
      </c>
      <c r="P306" s="105" t="e">
        <f t="shared" si="97"/>
        <v>#REF!</v>
      </c>
      <c r="Q306" s="106" t="e">
        <f t="shared" si="98"/>
        <v>#REF!</v>
      </c>
      <c r="R306" s="105" t="e">
        <f t="shared" si="98"/>
        <v>#REF!</v>
      </c>
      <c r="S306" s="105" t="e">
        <f t="shared" si="99"/>
        <v>#REF!</v>
      </c>
      <c r="T306" s="105"/>
      <c r="U306" s="105" t="e">
        <f t="shared" si="100"/>
        <v>#REF!</v>
      </c>
      <c r="V306" s="105" t="e">
        <f t="shared" si="101"/>
        <v>#REF!</v>
      </c>
      <c r="W306" s="105" t="e">
        <f t="shared" si="102"/>
        <v>#REF!</v>
      </c>
      <c r="X306" s="106" t="e">
        <f t="shared" si="103"/>
        <v>#REF!</v>
      </c>
      <c r="Y306" s="106" t="e">
        <f t="shared" si="104"/>
        <v>#REF!</v>
      </c>
      <c r="Z306" s="105" t="e">
        <f t="shared" si="105"/>
        <v>#REF!</v>
      </c>
      <c r="AA306" s="105" t="e">
        <f t="shared" si="109"/>
        <v>#REF!</v>
      </c>
      <c r="AB306" s="105"/>
      <c r="AC306" s="107" t="str">
        <f t="shared" si="106"/>
        <v>BERTAHAP</v>
      </c>
      <c r="AD306" s="108">
        <f t="shared" si="107"/>
        <v>0</v>
      </c>
      <c r="AE306" s="109">
        <v>2</v>
      </c>
      <c r="AF306" s="110"/>
      <c r="AG306" s="105" t="e">
        <f>IF(AF306&gt;#REF!,"LB","KR")</f>
        <v>#REF!</v>
      </c>
      <c r="AH306" s="110">
        <v>2353197000</v>
      </c>
      <c r="AI306" s="110">
        <v>2652429000</v>
      </c>
      <c r="AJ306" s="110">
        <v>2816025000</v>
      </c>
      <c r="AK306" s="111">
        <v>2989711000</v>
      </c>
      <c r="AL306" s="111">
        <v>2816025000</v>
      </c>
      <c r="AM306" s="110">
        <v>2989711000</v>
      </c>
      <c r="AN306" s="110" t="e">
        <f t="shared" si="89"/>
        <v>#REF!</v>
      </c>
    </row>
    <row r="307" spans="1:40">
      <c r="A307" s="3">
        <f t="shared" si="108"/>
        <v>268</v>
      </c>
      <c r="B307" s="96">
        <v>5</v>
      </c>
      <c r="C307" s="97" t="s">
        <v>190</v>
      </c>
      <c r="D307" s="98" t="s">
        <v>44</v>
      </c>
      <c r="E307" s="99"/>
      <c r="F307" s="100" t="s">
        <v>60</v>
      </c>
      <c r="G307" s="101">
        <f t="shared" si="90"/>
        <v>101</v>
      </c>
      <c r="H307" s="101">
        <f t="shared" si="91"/>
        <v>90</v>
      </c>
      <c r="I307" s="102">
        <f t="shared" si="92"/>
        <v>26438045</v>
      </c>
      <c r="J307" s="102" t="e">
        <f>SUMIF($AN$4:$AN$22,D307,#REF!)</f>
        <v>#REF!</v>
      </c>
      <c r="K307" s="103" t="e">
        <f t="shared" si="93"/>
        <v>#REF!</v>
      </c>
      <c r="L307" s="104" t="e">
        <f>SUMIF($AN$4:$AN$22,D307,#REF!)</f>
        <v>#REF!</v>
      </c>
      <c r="M307" s="105" t="e">
        <f t="shared" si="94"/>
        <v>#REF!</v>
      </c>
      <c r="N307" s="105" t="e">
        <f t="shared" si="95"/>
        <v>#REF!</v>
      </c>
      <c r="O307" s="105" t="e">
        <f t="shared" si="96"/>
        <v>#REF!</v>
      </c>
      <c r="P307" s="105" t="e">
        <f t="shared" si="97"/>
        <v>#REF!</v>
      </c>
      <c r="Q307" s="106" t="e">
        <f t="shared" si="98"/>
        <v>#REF!</v>
      </c>
      <c r="R307" s="105" t="e">
        <f t="shared" si="98"/>
        <v>#REF!</v>
      </c>
      <c r="S307" s="105" t="e">
        <f t="shared" si="99"/>
        <v>#REF!</v>
      </c>
      <c r="T307" s="105"/>
      <c r="U307" s="105" t="e">
        <f t="shared" si="100"/>
        <v>#REF!</v>
      </c>
      <c r="V307" s="105" t="e">
        <f t="shared" si="101"/>
        <v>#REF!</v>
      </c>
      <c r="W307" s="105" t="e">
        <f t="shared" si="102"/>
        <v>#REF!</v>
      </c>
      <c r="X307" s="106" t="e">
        <f t="shared" si="103"/>
        <v>#REF!</v>
      </c>
      <c r="Y307" s="106" t="e">
        <f t="shared" si="104"/>
        <v>#REF!</v>
      </c>
      <c r="Z307" s="105" t="e">
        <f t="shared" si="105"/>
        <v>#REF!</v>
      </c>
      <c r="AA307" s="105" t="e">
        <f t="shared" si="109"/>
        <v>#REF!</v>
      </c>
      <c r="AB307" s="105"/>
      <c r="AC307" s="107" t="str">
        <f t="shared" si="106"/>
        <v>BERTAHAP</v>
      </c>
      <c r="AD307" s="108">
        <f t="shared" si="107"/>
        <v>0</v>
      </c>
      <c r="AE307" s="109">
        <v>2</v>
      </c>
      <c r="AF307" s="110"/>
      <c r="AG307" s="105" t="e">
        <f>IF(AF307&gt;#REF!,"LB","KR")</f>
        <v>#REF!</v>
      </c>
      <c r="AH307" s="110">
        <v>2353197000</v>
      </c>
      <c r="AI307" s="110">
        <v>2652429000</v>
      </c>
      <c r="AJ307" s="110">
        <v>2816025000</v>
      </c>
      <c r="AK307" s="111">
        <v>2989711000</v>
      </c>
      <c r="AL307" s="111">
        <v>2816025000</v>
      </c>
      <c r="AM307" s="110">
        <v>2989711000</v>
      </c>
      <c r="AN307" s="110" t="e">
        <f t="shared" si="89"/>
        <v>#REF!</v>
      </c>
    </row>
    <row r="308" spans="1:40">
      <c r="A308" s="3">
        <f t="shared" si="108"/>
        <v>269</v>
      </c>
      <c r="B308" s="96">
        <v>6</v>
      </c>
      <c r="C308" s="97" t="s">
        <v>190</v>
      </c>
      <c r="D308" s="96">
        <v>11</v>
      </c>
      <c r="E308" s="99"/>
      <c r="F308" s="100" t="s">
        <v>62</v>
      </c>
      <c r="G308" s="101">
        <f t="shared" si="90"/>
        <v>101</v>
      </c>
      <c r="H308" s="101">
        <f t="shared" si="91"/>
        <v>90</v>
      </c>
      <c r="I308" s="102">
        <f t="shared" si="92"/>
        <v>26438045</v>
      </c>
      <c r="J308" s="102" t="e">
        <f>SUMIF($AN$4:$AN$22,D308,#REF!)</f>
        <v>#REF!</v>
      </c>
      <c r="K308" s="103" t="e">
        <f t="shared" si="93"/>
        <v>#REF!</v>
      </c>
      <c r="L308" s="104" t="e">
        <f>SUMIF($AN$4:$AN$22,D308,#REF!)</f>
        <v>#REF!</v>
      </c>
      <c r="M308" s="105" t="e">
        <f t="shared" si="94"/>
        <v>#REF!</v>
      </c>
      <c r="N308" s="105" t="e">
        <f t="shared" si="95"/>
        <v>#REF!</v>
      </c>
      <c r="O308" s="105" t="e">
        <f t="shared" si="96"/>
        <v>#REF!</v>
      </c>
      <c r="P308" s="105" t="e">
        <f t="shared" si="97"/>
        <v>#REF!</v>
      </c>
      <c r="Q308" s="106" t="e">
        <f t="shared" si="98"/>
        <v>#REF!</v>
      </c>
      <c r="R308" s="105" t="e">
        <f t="shared" si="98"/>
        <v>#REF!</v>
      </c>
      <c r="S308" s="105" t="e">
        <f t="shared" si="99"/>
        <v>#REF!</v>
      </c>
      <c r="T308" s="105"/>
      <c r="U308" s="105" t="e">
        <f t="shared" si="100"/>
        <v>#REF!</v>
      </c>
      <c r="V308" s="105" t="e">
        <f t="shared" si="101"/>
        <v>#REF!</v>
      </c>
      <c r="W308" s="105" t="e">
        <f t="shared" si="102"/>
        <v>#REF!</v>
      </c>
      <c r="X308" s="106" t="e">
        <f t="shared" si="103"/>
        <v>#REF!</v>
      </c>
      <c r="Y308" s="106" t="e">
        <f t="shared" si="104"/>
        <v>#REF!</v>
      </c>
      <c r="Z308" s="105" t="e">
        <f t="shared" si="105"/>
        <v>#REF!</v>
      </c>
      <c r="AA308" s="105" t="e">
        <f t="shared" si="109"/>
        <v>#REF!</v>
      </c>
      <c r="AB308" s="105"/>
      <c r="AC308" s="107" t="str">
        <f t="shared" si="106"/>
        <v>BERTAHAP</v>
      </c>
      <c r="AD308" s="108">
        <f t="shared" si="107"/>
        <v>0</v>
      </c>
      <c r="AE308" s="109">
        <v>2</v>
      </c>
      <c r="AF308" s="110"/>
      <c r="AG308" s="105" t="e">
        <f>IF(AF308&gt;#REF!,"LB","KR")</f>
        <v>#REF!</v>
      </c>
      <c r="AH308" s="110">
        <v>2353197000</v>
      </c>
      <c r="AI308" s="110">
        <v>2652429000</v>
      </c>
      <c r="AJ308" s="110">
        <v>2816025000</v>
      </c>
      <c r="AK308" s="111">
        <v>2989711000</v>
      </c>
      <c r="AL308" s="111">
        <v>2816025000</v>
      </c>
      <c r="AM308" s="110">
        <v>2989711000</v>
      </c>
      <c r="AN308" s="110" t="e">
        <f t="shared" si="89"/>
        <v>#REF!</v>
      </c>
    </row>
    <row r="309" spans="1:40">
      <c r="A309" s="3">
        <f t="shared" si="108"/>
        <v>270</v>
      </c>
      <c r="B309" s="96">
        <v>7</v>
      </c>
      <c r="C309" s="97" t="s">
        <v>190</v>
      </c>
      <c r="D309" s="96">
        <v>15</v>
      </c>
      <c r="E309" s="99"/>
      <c r="F309" s="100" t="s">
        <v>64</v>
      </c>
      <c r="G309" s="101">
        <f t="shared" si="90"/>
        <v>101</v>
      </c>
      <c r="H309" s="101">
        <f t="shared" si="91"/>
        <v>90</v>
      </c>
      <c r="I309" s="102">
        <f t="shared" si="92"/>
        <v>26438045</v>
      </c>
      <c r="J309" s="102" t="e">
        <f>SUMIF($AN$4:$AN$22,D309,#REF!)</f>
        <v>#REF!</v>
      </c>
      <c r="K309" s="103" t="e">
        <f t="shared" si="93"/>
        <v>#REF!</v>
      </c>
      <c r="L309" s="104" t="e">
        <f>SUMIF($AN$4:$AN$22,D309,#REF!)</f>
        <v>#REF!</v>
      </c>
      <c r="M309" s="105" t="e">
        <f t="shared" si="94"/>
        <v>#REF!</v>
      </c>
      <c r="N309" s="105" t="e">
        <f t="shared" si="95"/>
        <v>#REF!</v>
      </c>
      <c r="O309" s="105" t="e">
        <f t="shared" si="96"/>
        <v>#REF!</v>
      </c>
      <c r="P309" s="105" t="e">
        <f t="shared" si="97"/>
        <v>#REF!</v>
      </c>
      <c r="Q309" s="106" t="e">
        <f t="shared" si="98"/>
        <v>#REF!</v>
      </c>
      <c r="R309" s="105" t="e">
        <f t="shared" si="98"/>
        <v>#REF!</v>
      </c>
      <c r="S309" s="105" t="e">
        <f t="shared" si="99"/>
        <v>#REF!</v>
      </c>
      <c r="T309" s="105"/>
      <c r="U309" s="105" t="e">
        <f t="shared" si="100"/>
        <v>#REF!</v>
      </c>
      <c r="V309" s="105" t="e">
        <f t="shared" si="101"/>
        <v>#REF!</v>
      </c>
      <c r="W309" s="105" t="e">
        <f t="shared" si="102"/>
        <v>#REF!</v>
      </c>
      <c r="X309" s="106" t="e">
        <f t="shared" si="103"/>
        <v>#REF!</v>
      </c>
      <c r="Y309" s="106" t="e">
        <f t="shared" si="104"/>
        <v>#REF!</v>
      </c>
      <c r="Z309" s="105" t="e">
        <f t="shared" si="105"/>
        <v>#REF!</v>
      </c>
      <c r="AA309" s="105" t="e">
        <f t="shared" si="109"/>
        <v>#REF!</v>
      </c>
      <c r="AB309" s="105"/>
      <c r="AC309" s="107" t="str">
        <f t="shared" si="106"/>
        <v>BERTAHAP</v>
      </c>
      <c r="AD309" s="108">
        <f t="shared" si="107"/>
        <v>0</v>
      </c>
      <c r="AE309" s="109">
        <v>2</v>
      </c>
      <c r="AF309" s="110"/>
      <c r="AG309" s="105" t="e">
        <f>IF(AF309&gt;#REF!,"LB","KR")</f>
        <v>#REF!</v>
      </c>
      <c r="AH309" s="110">
        <v>2353197000</v>
      </c>
      <c r="AI309" s="110">
        <v>2652429000</v>
      </c>
      <c r="AJ309" s="110">
        <v>2816025000</v>
      </c>
      <c r="AK309" s="111">
        <v>2989711000</v>
      </c>
      <c r="AL309" s="111">
        <v>2816025000</v>
      </c>
      <c r="AM309" s="110">
        <v>2989711000</v>
      </c>
      <c r="AN309" s="110" t="e">
        <f t="shared" si="89"/>
        <v>#REF!</v>
      </c>
    </row>
    <row r="310" spans="1:40">
      <c r="A310" s="3">
        <f t="shared" si="108"/>
        <v>271</v>
      </c>
      <c r="B310" s="96">
        <v>8</v>
      </c>
      <c r="C310" s="97" t="s">
        <v>190</v>
      </c>
      <c r="D310" s="96">
        <v>17</v>
      </c>
      <c r="E310" s="99"/>
      <c r="F310" s="100" t="s">
        <v>67</v>
      </c>
      <c r="G310" s="101">
        <f t="shared" si="90"/>
        <v>85</v>
      </c>
      <c r="H310" s="101">
        <f t="shared" si="91"/>
        <v>74</v>
      </c>
      <c r="I310" s="102">
        <f t="shared" si="92"/>
        <v>26438045</v>
      </c>
      <c r="J310" s="102" t="e">
        <f>SUMIF($AN$4:$AN$22,D310,#REF!)</f>
        <v>#REF!</v>
      </c>
      <c r="K310" s="103" t="e">
        <f t="shared" si="93"/>
        <v>#REF!</v>
      </c>
      <c r="L310" s="104" t="e">
        <f>SUMIF($AN$4:$AN$22,D310,#REF!)</f>
        <v>#REF!</v>
      </c>
      <c r="M310" s="105" t="e">
        <f t="shared" si="94"/>
        <v>#REF!</v>
      </c>
      <c r="N310" s="105" t="e">
        <f t="shared" si="95"/>
        <v>#REF!</v>
      </c>
      <c r="O310" s="105" t="e">
        <f t="shared" si="96"/>
        <v>#REF!</v>
      </c>
      <c r="P310" s="105" t="e">
        <f t="shared" si="97"/>
        <v>#REF!</v>
      </c>
      <c r="Q310" s="106" t="e">
        <f t="shared" si="98"/>
        <v>#REF!</v>
      </c>
      <c r="R310" s="105" t="e">
        <f t="shared" si="98"/>
        <v>#REF!</v>
      </c>
      <c r="S310" s="105" t="e">
        <f t="shared" si="99"/>
        <v>#REF!</v>
      </c>
      <c r="T310" s="105"/>
      <c r="U310" s="105" t="e">
        <f t="shared" si="100"/>
        <v>#REF!</v>
      </c>
      <c r="V310" s="105" t="e">
        <f t="shared" si="101"/>
        <v>#REF!</v>
      </c>
      <c r="W310" s="105" t="e">
        <f t="shared" si="102"/>
        <v>#REF!</v>
      </c>
      <c r="X310" s="106" t="e">
        <f t="shared" si="103"/>
        <v>#REF!</v>
      </c>
      <c r="Y310" s="106" t="e">
        <f t="shared" si="104"/>
        <v>#REF!</v>
      </c>
      <c r="Z310" s="105" t="e">
        <f t="shared" si="105"/>
        <v>#REF!</v>
      </c>
      <c r="AA310" s="105" t="e">
        <f t="shared" si="109"/>
        <v>#REF!</v>
      </c>
      <c r="AB310" s="105"/>
      <c r="AC310" s="107" t="str">
        <f t="shared" si="106"/>
        <v>BERTAHAP</v>
      </c>
      <c r="AD310" s="108">
        <f t="shared" si="107"/>
        <v>0</v>
      </c>
      <c r="AE310" s="109">
        <v>2</v>
      </c>
      <c r="AF310" s="110"/>
      <c r="AG310" s="105" t="e">
        <f>IF(AF310&gt;#REF!,"LB","KR")</f>
        <v>#REF!</v>
      </c>
      <c r="AH310" s="110">
        <v>1934851000</v>
      </c>
      <c r="AI310" s="110">
        <v>2180886000</v>
      </c>
      <c r="AJ310" s="110">
        <v>2315398000</v>
      </c>
      <c r="AK310" s="111">
        <v>2458207000</v>
      </c>
      <c r="AL310" s="111">
        <v>2315398000</v>
      </c>
      <c r="AM310" s="110">
        <v>2458207000</v>
      </c>
      <c r="AN310" s="110" t="e">
        <f t="shared" si="89"/>
        <v>#REF!</v>
      </c>
    </row>
    <row r="311" spans="1:40">
      <c r="A311" s="3">
        <f t="shared" si="108"/>
        <v>272</v>
      </c>
      <c r="B311" s="96">
        <v>9</v>
      </c>
      <c r="C311" s="97" t="s">
        <v>190</v>
      </c>
      <c r="D311" s="96">
        <v>19</v>
      </c>
      <c r="E311" s="99"/>
      <c r="F311" s="100" t="s">
        <v>78</v>
      </c>
      <c r="G311" s="101">
        <f t="shared" si="90"/>
        <v>138</v>
      </c>
      <c r="H311" s="101">
        <f t="shared" si="91"/>
        <v>120</v>
      </c>
      <c r="I311" s="102">
        <f t="shared" si="92"/>
        <v>26438045</v>
      </c>
      <c r="J311" s="102" t="e">
        <f>SUMIF($AN$4:$AN$22,D311,#REF!)</f>
        <v>#REF!</v>
      </c>
      <c r="K311" s="103" t="e">
        <f t="shared" si="93"/>
        <v>#REF!</v>
      </c>
      <c r="L311" s="104" t="e">
        <f>SUMIF($AN$4:$AN$22,D311,#REF!)</f>
        <v>#REF!</v>
      </c>
      <c r="M311" s="105" t="e">
        <f t="shared" si="94"/>
        <v>#REF!</v>
      </c>
      <c r="N311" s="105" t="e">
        <f t="shared" si="95"/>
        <v>#REF!</v>
      </c>
      <c r="O311" s="105" t="e">
        <f t="shared" si="96"/>
        <v>#REF!</v>
      </c>
      <c r="P311" s="105" t="e">
        <f t="shared" si="97"/>
        <v>#REF!</v>
      </c>
      <c r="Q311" s="106" t="e">
        <f t="shared" si="98"/>
        <v>#REF!</v>
      </c>
      <c r="R311" s="105" t="e">
        <f t="shared" si="98"/>
        <v>#REF!</v>
      </c>
      <c r="S311" s="105" t="e">
        <f t="shared" si="99"/>
        <v>#REF!</v>
      </c>
      <c r="T311" s="105"/>
      <c r="U311" s="105" t="e">
        <f t="shared" si="100"/>
        <v>#REF!</v>
      </c>
      <c r="V311" s="105" t="e">
        <f t="shared" si="101"/>
        <v>#REF!</v>
      </c>
      <c r="W311" s="105" t="e">
        <f t="shared" si="102"/>
        <v>#REF!</v>
      </c>
      <c r="X311" s="106" t="e">
        <f t="shared" si="103"/>
        <v>#REF!</v>
      </c>
      <c r="Y311" s="106" t="e">
        <f t="shared" si="104"/>
        <v>#REF!</v>
      </c>
      <c r="Z311" s="105" t="e">
        <f t="shared" si="105"/>
        <v>#REF!</v>
      </c>
      <c r="AA311" s="105" t="e">
        <f t="shared" si="109"/>
        <v>#REF!</v>
      </c>
      <c r="AB311" s="105"/>
      <c r="AC311" s="107" t="str">
        <f t="shared" si="106"/>
        <v>BERTAHAP</v>
      </c>
      <c r="AD311" s="108">
        <f t="shared" si="107"/>
        <v>0</v>
      </c>
      <c r="AE311" s="109">
        <v>2</v>
      </c>
      <c r="AF311" s="110"/>
      <c r="AG311" s="105" t="e">
        <f>IF(AF311&gt;#REF!,"LB","KR")</f>
        <v>#REF!</v>
      </c>
      <c r="AH311" s="110">
        <v>3137596000</v>
      </c>
      <c r="AI311" s="110">
        <v>3536572000</v>
      </c>
      <c r="AJ311" s="110">
        <v>3754700000</v>
      </c>
      <c r="AK311" s="111">
        <v>3986282000</v>
      </c>
      <c r="AL311" s="111">
        <v>3754700000</v>
      </c>
      <c r="AM311" s="110">
        <v>3986282000</v>
      </c>
      <c r="AN311" s="110" t="e">
        <f t="shared" si="89"/>
        <v>#REF!</v>
      </c>
    </row>
    <row r="312" spans="1:40">
      <c r="A312" s="3">
        <f t="shared" si="108"/>
        <v>273</v>
      </c>
      <c r="B312" s="96">
        <v>10</v>
      </c>
      <c r="C312" s="97" t="s">
        <v>190</v>
      </c>
      <c r="D312" s="96">
        <v>21</v>
      </c>
      <c r="E312" s="99"/>
      <c r="F312" s="100" t="s">
        <v>84</v>
      </c>
      <c r="G312" s="101">
        <f t="shared" si="90"/>
        <v>132</v>
      </c>
      <c r="H312" s="101">
        <f t="shared" si="91"/>
        <v>112</v>
      </c>
      <c r="I312" s="102">
        <f t="shared" si="92"/>
        <v>26438045</v>
      </c>
      <c r="J312" s="102" t="e">
        <f>SUMIF($AN$4:$AN$22,D312,#REF!)</f>
        <v>#REF!</v>
      </c>
      <c r="K312" s="103" t="e">
        <f t="shared" si="93"/>
        <v>#REF!</v>
      </c>
      <c r="L312" s="104" t="e">
        <f>SUMIF($AN$4:$AN$22,D312,#REF!)</f>
        <v>#REF!</v>
      </c>
      <c r="M312" s="105" t="e">
        <f t="shared" si="94"/>
        <v>#REF!</v>
      </c>
      <c r="N312" s="105" t="e">
        <f t="shared" si="95"/>
        <v>#REF!</v>
      </c>
      <c r="O312" s="105" t="e">
        <f t="shared" si="96"/>
        <v>#REF!</v>
      </c>
      <c r="P312" s="105" t="e">
        <f t="shared" si="97"/>
        <v>#REF!</v>
      </c>
      <c r="Q312" s="106" t="e">
        <f t="shared" si="98"/>
        <v>#REF!</v>
      </c>
      <c r="R312" s="105" t="e">
        <f t="shared" si="98"/>
        <v>#REF!</v>
      </c>
      <c r="S312" s="105" t="e">
        <f t="shared" si="99"/>
        <v>#REF!</v>
      </c>
      <c r="T312" s="105"/>
      <c r="U312" s="105" t="e">
        <f t="shared" si="100"/>
        <v>#REF!</v>
      </c>
      <c r="V312" s="105" t="e">
        <f t="shared" si="101"/>
        <v>#REF!</v>
      </c>
      <c r="W312" s="105" t="e">
        <f t="shared" si="102"/>
        <v>#REF!</v>
      </c>
      <c r="X312" s="106" t="e">
        <f t="shared" si="103"/>
        <v>#REF!</v>
      </c>
      <c r="Y312" s="106" t="e">
        <f t="shared" si="104"/>
        <v>#REF!</v>
      </c>
      <c r="Z312" s="105" t="e">
        <f t="shared" si="105"/>
        <v>#REF!</v>
      </c>
      <c r="AA312" s="105" t="e">
        <f t="shared" si="109"/>
        <v>#REF!</v>
      </c>
      <c r="AB312" s="105"/>
      <c r="AC312" s="107" t="str">
        <f t="shared" si="106"/>
        <v>BERTAHAP</v>
      </c>
      <c r="AD312" s="108">
        <f t="shared" si="107"/>
        <v>0</v>
      </c>
      <c r="AE312" s="109">
        <v>2</v>
      </c>
      <c r="AF312" s="110"/>
      <c r="AG312" s="105" t="e">
        <f>IF(AF312&gt;#REF!,"LB","KR")</f>
        <v>#REF!</v>
      </c>
      <c r="AH312" s="110">
        <v>3038929000</v>
      </c>
      <c r="AI312" s="110">
        <v>3425359000</v>
      </c>
      <c r="AJ312" s="110">
        <v>3636628000</v>
      </c>
      <c r="AK312" s="111">
        <v>3860927000</v>
      </c>
      <c r="AL312" s="111">
        <v>3636628000</v>
      </c>
      <c r="AM312" s="110">
        <v>3860927000</v>
      </c>
      <c r="AN312" s="110" t="e">
        <f t="shared" si="89"/>
        <v>#REF!</v>
      </c>
    </row>
    <row r="313" spans="1:40">
      <c r="A313" s="3">
        <f t="shared" si="108"/>
        <v>274</v>
      </c>
      <c r="B313" s="96">
        <v>1</v>
      </c>
      <c r="C313" s="97" t="s">
        <v>191</v>
      </c>
      <c r="D313" s="98" t="s">
        <v>19</v>
      </c>
      <c r="E313" s="99"/>
      <c r="F313" s="100" t="s">
        <v>72</v>
      </c>
      <c r="G313" s="101">
        <f t="shared" si="90"/>
        <v>175</v>
      </c>
      <c r="H313" s="101">
        <f t="shared" si="91"/>
        <v>156</v>
      </c>
      <c r="I313" s="102">
        <f t="shared" si="92"/>
        <v>26438045</v>
      </c>
      <c r="J313" s="102" t="e">
        <f>SUMIF($AN$4:$AN$22,D313,#REF!)</f>
        <v>#REF!</v>
      </c>
      <c r="K313" s="103" t="e">
        <f t="shared" si="93"/>
        <v>#REF!</v>
      </c>
      <c r="L313" s="239" t="e">
        <f>SUMIF($AN$4:$AN$22,D313,#REF!)</f>
        <v>#REF!</v>
      </c>
      <c r="M313" s="105" t="e">
        <f t="shared" si="94"/>
        <v>#REF!</v>
      </c>
      <c r="N313" s="105" t="e">
        <f t="shared" si="95"/>
        <v>#REF!</v>
      </c>
      <c r="O313" s="105" t="e">
        <f t="shared" si="96"/>
        <v>#REF!</v>
      </c>
      <c r="P313" s="105" t="e">
        <f t="shared" si="97"/>
        <v>#REF!</v>
      </c>
      <c r="Q313" s="106" t="e">
        <f t="shared" si="98"/>
        <v>#REF!</v>
      </c>
      <c r="R313" s="105" t="e">
        <f t="shared" si="98"/>
        <v>#REF!</v>
      </c>
      <c r="S313" s="105" t="e">
        <f t="shared" si="99"/>
        <v>#REF!</v>
      </c>
      <c r="T313" s="105"/>
      <c r="U313" s="105" t="e">
        <f t="shared" si="100"/>
        <v>#REF!</v>
      </c>
      <c r="V313" s="105" t="e">
        <f t="shared" si="101"/>
        <v>#REF!</v>
      </c>
      <c r="W313" s="105" t="e">
        <f t="shared" si="102"/>
        <v>#REF!</v>
      </c>
      <c r="X313" s="106" t="e">
        <f t="shared" si="103"/>
        <v>#REF!</v>
      </c>
      <c r="Y313" s="106" t="e">
        <f t="shared" si="104"/>
        <v>#REF!</v>
      </c>
      <c r="Z313" s="105" t="e">
        <f t="shared" si="105"/>
        <v>#REF!</v>
      </c>
      <c r="AA313" s="105" t="e">
        <f t="shared" si="109"/>
        <v>#REF!</v>
      </c>
      <c r="AB313" s="105"/>
      <c r="AC313" s="107" t="str">
        <f t="shared" si="106"/>
        <v>BERTAHAP</v>
      </c>
      <c r="AD313" s="108">
        <f t="shared" si="107"/>
        <v>0</v>
      </c>
      <c r="AE313" s="109">
        <v>2</v>
      </c>
      <c r="AF313" s="110"/>
      <c r="AG313" s="105" t="e">
        <f>IF(AF313&gt;#REF!,"LB","KR")</f>
        <v>#REF!</v>
      </c>
      <c r="AH313" s="110">
        <v>4196779000</v>
      </c>
      <c r="AI313" s="110">
        <v>4730440000</v>
      </c>
      <c r="AJ313" s="110">
        <v>5022203000</v>
      </c>
      <c r="AK313" s="111">
        <v>5331962000</v>
      </c>
      <c r="AL313" s="111">
        <v>5022203000</v>
      </c>
      <c r="AM313" s="110">
        <v>5331962000</v>
      </c>
      <c r="AN313" s="110" t="e">
        <f t="shared" si="89"/>
        <v>#REF!</v>
      </c>
    </row>
    <row r="314" spans="1:40">
      <c r="A314" s="3">
        <f t="shared" si="108"/>
        <v>275</v>
      </c>
      <c r="B314" s="96">
        <v>2</v>
      </c>
      <c r="C314" s="97" t="s">
        <v>191</v>
      </c>
      <c r="D314" s="98" t="s">
        <v>29</v>
      </c>
      <c r="E314" s="99"/>
      <c r="F314" s="100" t="s">
        <v>74</v>
      </c>
      <c r="G314" s="101">
        <f t="shared" si="90"/>
        <v>85</v>
      </c>
      <c r="H314" s="101">
        <f t="shared" si="91"/>
        <v>74</v>
      </c>
      <c r="I314" s="102">
        <f t="shared" si="92"/>
        <v>26438045</v>
      </c>
      <c r="J314" s="102" t="e">
        <f>SUMIF($AN$4:$AN$22,D314,#REF!)</f>
        <v>#REF!</v>
      </c>
      <c r="K314" s="103" t="e">
        <f t="shared" si="93"/>
        <v>#REF!</v>
      </c>
      <c r="L314" s="239" t="e">
        <f>SUMIF($AN$4:$AN$22,D314,#REF!)</f>
        <v>#REF!</v>
      </c>
      <c r="M314" s="105" t="e">
        <f t="shared" si="94"/>
        <v>#REF!</v>
      </c>
      <c r="N314" s="105" t="e">
        <f t="shared" si="95"/>
        <v>#REF!</v>
      </c>
      <c r="O314" s="105" t="e">
        <f t="shared" si="96"/>
        <v>#REF!</v>
      </c>
      <c r="P314" s="105" t="e">
        <f t="shared" si="97"/>
        <v>#REF!</v>
      </c>
      <c r="Q314" s="106" t="e">
        <f t="shared" si="98"/>
        <v>#REF!</v>
      </c>
      <c r="R314" s="105" t="e">
        <f t="shared" si="98"/>
        <v>#REF!</v>
      </c>
      <c r="S314" s="105" t="e">
        <f t="shared" si="99"/>
        <v>#REF!</v>
      </c>
      <c r="T314" s="105"/>
      <c r="U314" s="105" t="e">
        <f t="shared" si="100"/>
        <v>#REF!</v>
      </c>
      <c r="V314" s="105" t="e">
        <f t="shared" si="101"/>
        <v>#REF!</v>
      </c>
      <c r="W314" s="105" t="e">
        <f t="shared" si="102"/>
        <v>#REF!</v>
      </c>
      <c r="X314" s="106" t="e">
        <f t="shared" si="103"/>
        <v>#REF!</v>
      </c>
      <c r="Y314" s="106" t="e">
        <f t="shared" si="104"/>
        <v>#REF!</v>
      </c>
      <c r="Z314" s="105" t="e">
        <f t="shared" si="105"/>
        <v>#REF!</v>
      </c>
      <c r="AA314" s="105" t="e">
        <f t="shared" si="109"/>
        <v>#REF!</v>
      </c>
      <c r="AB314" s="105"/>
      <c r="AC314" s="107" t="str">
        <f t="shared" si="106"/>
        <v>BERTAHAP</v>
      </c>
      <c r="AD314" s="108">
        <f t="shared" si="107"/>
        <v>0</v>
      </c>
      <c r="AE314" s="109">
        <v>2</v>
      </c>
      <c r="AF314" s="110"/>
      <c r="AG314" s="105" t="e">
        <f>IF(AF314&gt;#REF!,"LB","KR")</f>
        <v>#REF!</v>
      </c>
      <c r="AH314" s="110">
        <v>1953914000</v>
      </c>
      <c r="AI314" s="110">
        <v>2202373000</v>
      </c>
      <c r="AJ314" s="110">
        <v>2338210000</v>
      </c>
      <c r="AK314" s="111">
        <v>2482426000</v>
      </c>
      <c r="AL314" s="111">
        <v>2338210000</v>
      </c>
      <c r="AM314" s="110">
        <v>2482426000</v>
      </c>
      <c r="AN314" s="110" t="e">
        <f t="shared" si="89"/>
        <v>#REF!</v>
      </c>
    </row>
    <row r="315" spans="1:40">
      <c r="A315" s="3">
        <f t="shared" si="108"/>
        <v>276</v>
      </c>
      <c r="B315" s="96">
        <v>3</v>
      </c>
      <c r="C315" s="97" t="s">
        <v>191</v>
      </c>
      <c r="D315" s="98" t="s">
        <v>44</v>
      </c>
      <c r="E315" s="99"/>
      <c r="F315" s="100" t="s">
        <v>60</v>
      </c>
      <c r="G315" s="101">
        <f t="shared" si="90"/>
        <v>101</v>
      </c>
      <c r="H315" s="101">
        <f t="shared" si="91"/>
        <v>90</v>
      </c>
      <c r="I315" s="102">
        <f t="shared" si="92"/>
        <v>26438045</v>
      </c>
      <c r="J315" s="102" t="e">
        <f>SUMIF($AN$4:$AN$22,D315,#REF!)</f>
        <v>#REF!</v>
      </c>
      <c r="K315" s="103" t="e">
        <f t="shared" si="93"/>
        <v>#REF!</v>
      </c>
      <c r="L315" s="239" t="e">
        <f>SUMIF($AN$4:$AN$22,D315,#REF!)</f>
        <v>#REF!</v>
      </c>
      <c r="M315" s="105" t="e">
        <f t="shared" si="94"/>
        <v>#REF!</v>
      </c>
      <c r="N315" s="105" t="e">
        <f t="shared" si="95"/>
        <v>#REF!</v>
      </c>
      <c r="O315" s="105" t="e">
        <f t="shared" si="96"/>
        <v>#REF!</v>
      </c>
      <c r="P315" s="105" t="e">
        <f t="shared" si="97"/>
        <v>#REF!</v>
      </c>
      <c r="Q315" s="106" t="e">
        <f t="shared" si="98"/>
        <v>#REF!</v>
      </c>
      <c r="R315" s="105" t="e">
        <f t="shared" si="98"/>
        <v>#REF!</v>
      </c>
      <c r="S315" s="105" t="e">
        <f t="shared" si="99"/>
        <v>#REF!</v>
      </c>
      <c r="T315" s="105"/>
      <c r="U315" s="105" t="e">
        <f t="shared" si="100"/>
        <v>#REF!</v>
      </c>
      <c r="V315" s="105" t="e">
        <f t="shared" si="101"/>
        <v>#REF!</v>
      </c>
      <c r="W315" s="105" t="e">
        <f t="shared" si="102"/>
        <v>#REF!</v>
      </c>
      <c r="X315" s="106" t="e">
        <f t="shared" si="103"/>
        <v>#REF!</v>
      </c>
      <c r="Y315" s="106" t="e">
        <f t="shared" si="104"/>
        <v>#REF!</v>
      </c>
      <c r="Z315" s="105" t="e">
        <f t="shared" si="105"/>
        <v>#REF!</v>
      </c>
      <c r="AA315" s="105" t="e">
        <f t="shared" si="109"/>
        <v>#REF!</v>
      </c>
      <c r="AB315" s="105"/>
      <c r="AC315" s="107" t="str">
        <f t="shared" si="106"/>
        <v>BERTAHAP</v>
      </c>
      <c r="AD315" s="108">
        <f t="shared" si="107"/>
        <v>0</v>
      </c>
      <c r="AE315" s="109">
        <v>2</v>
      </c>
      <c r="AF315" s="110"/>
      <c r="AG315" s="105" t="e">
        <f>IF(AF315&gt;#REF!,"LB","KR")</f>
        <v>#REF!</v>
      </c>
      <c r="AH315" s="110">
        <v>2376381000</v>
      </c>
      <c r="AI315" s="110">
        <v>2678561000</v>
      </c>
      <c r="AJ315" s="110">
        <v>2843769000</v>
      </c>
      <c r="AK315" s="111">
        <v>3019167000</v>
      </c>
      <c r="AL315" s="111">
        <v>2843769000</v>
      </c>
      <c r="AM315" s="110">
        <v>3019167000</v>
      </c>
      <c r="AN315" s="110" t="e">
        <f t="shared" si="89"/>
        <v>#REF!</v>
      </c>
    </row>
    <row r="316" spans="1:40">
      <c r="A316" s="3">
        <f t="shared" si="108"/>
        <v>277</v>
      </c>
      <c r="B316" s="96">
        <v>4</v>
      </c>
      <c r="C316" s="97" t="s">
        <v>191</v>
      </c>
      <c r="D316" s="96">
        <v>11</v>
      </c>
      <c r="E316" s="99"/>
      <c r="F316" s="100" t="s">
        <v>62</v>
      </c>
      <c r="G316" s="101">
        <f t="shared" si="90"/>
        <v>101</v>
      </c>
      <c r="H316" s="101">
        <f t="shared" si="91"/>
        <v>90</v>
      </c>
      <c r="I316" s="102">
        <f t="shared" si="92"/>
        <v>26438045</v>
      </c>
      <c r="J316" s="102" t="e">
        <f>SUMIF($AN$4:$AN$22,D316,#REF!)</f>
        <v>#REF!</v>
      </c>
      <c r="K316" s="103" t="e">
        <f t="shared" si="93"/>
        <v>#REF!</v>
      </c>
      <c r="L316" s="239" t="e">
        <f>SUMIF($AN$4:$AN$22,D316,#REF!)</f>
        <v>#REF!</v>
      </c>
      <c r="M316" s="105" t="e">
        <f t="shared" si="94"/>
        <v>#REF!</v>
      </c>
      <c r="N316" s="105" t="e">
        <f t="shared" si="95"/>
        <v>#REF!</v>
      </c>
      <c r="O316" s="105" t="e">
        <f t="shared" si="96"/>
        <v>#REF!</v>
      </c>
      <c r="P316" s="105" t="e">
        <f t="shared" si="97"/>
        <v>#REF!</v>
      </c>
      <c r="Q316" s="106" t="e">
        <f t="shared" si="98"/>
        <v>#REF!</v>
      </c>
      <c r="R316" s="105" t="e">
        <f t="shared" si="98"/>
        <v>#REF!</v>
      </c>
      <c r="S316" s="105" t="e">
        <f t="shared" si="99"/>
        <v>#REF!</v>
      </c>
      <c r="T316" s="105"/>
      <c r="U316" s="105" t="e">
        <f t="shared" si="100"/>
        <v>#REF!</v>
      </c>
      <c r="V316" s="105" t="e">
        <f t="shared" si="101"/>
        <v>#REF!</v>
      </c>
      <c r="W316" s="105" t="e">
        <f t="shared" si="102"/>
        <v>#REF!</v>
      </c>
      <c r="X316" s="106" t="e">
        <f t="shared" si="103"/>
        <v>#REF!</v>
      </c>
      <c r="Y316" s="106" t="e">
        <f t="shared" si="104"/>
        <v>#REF!</v>
      </c>
      <c r="Z316" s="105" t="e">
        <f t="shared" si="105"/>
        <v>#REF!</v>
      </c>
      <c r="AA316" s="105" t="e">
        <f t="shared" si="109"/>
        <v>#REF!</v>
      </c>
      <c r="AB316" s="105"/>
      <c r="AC316" s="107" t="str">
        <f t="shared" si="106"/>
        <v>BERTAHAP</v>
      </c>
      <c r="AD316" s="108">
        <f t="shared" si="107"/>
        <v>0</v>
      </c>
      <c r="AE316" s="109">
        <v>2</v>
      </c>
      <c r="AF316" s="110"/>
      <c r="AG316" s="105" t="e">
        <f>IF(AF316&gt;#REF!,"LB","KR")</f>
        <v>#REF!</v>
      </c>
      <c r="AH316" s="110">
        <v>2376381000</v>
      </c>
      <c r="AI316" s="110">
        <v>2678561000</v>
      </c>
      <c r="AJ316" s="110">
        <v>2843769000</v>
      </c>
      <c r="AK316" s="111">
        <v>3019167000</v>
      </c>
      <c r="AL316" s="111">
        <v>2843769000</v>
      </c>
      <c r="AM316" s="110">
        <v>3019167000</v>
      </c>
      <c r="AN316" s="110" t="e">
        <f t="shared" si="89"/>
        <v>#REF!</v>
      </c>
    </row>
    <row r="317" spans="1:40">
      <c r="A317" s="3">
        <f t="shared" si="108"/>
        <v>278</v>
      </c>
      <c r="B317" s="96">
        <v>5</v>
      </c>
      <c r="C317" s="97" t="s">
        <v>191</v>
      </c>
      <c r="D317" s="96">
        <v>19</v>
      </c>
      <c r="E317" s="99"/>
      <c r="F317" s="100" t="s">
        <v>78</v>
      </c>
      <c r="G317" s="101">
        <f t="shared" si="90"/>
        <v>138</v>
      </c>
      <c r="H317" s="101">
        <f t="shared" si="91"/>
        <v>120</v>
      </c>
      <c r="I317" s="102">
        <f t="shared" si="92"/>
        <v>26438045</v>
      </c>
      <c r="J317" s="102" t="e">
        <f>SUMIF($AN$4:$AN$22,D317,#REF!)</f>
        <v>#REF!</v>
      </c>
      <c r="K317" s="103" t="e">
        <f t="shared" si="93"/>
        <v>#REF!</v>
      </c>
      <c r="L317" s="239" t="e">
        <f>SUMIF($AN$4:$AN$22,D317,#REF!)</f>
        <v>#REF!</v>
      </c>
      <c r="M317" s="105" t="e">
        <f t="shared" si="94"/>
        <v>#REF!</v>
      </c>
      <c r="N317" s="105" t="e">
        <f t="shared" si="95"/>
        <v>#REF!</v>
      </c>
      <c r="O317" s="105" t="e">
        <f t="shared" si="96"/>
        <v>#REF!</v>
      </c>
      <c r="P317" s="105" t="e">
        <f t="shared" si="97"/>
        <v>#REF!</v>
      </c>
      <c r="Q317" s="106" t="e">
        <f t="shared" si="98"/>
        <v>#REF!</v>
      </c>
      <c r="R317" s="105" t="e">
        <f t="shared" si="98"/>
        <v>#REF!</v>
      </c>
      <c r="S317" s="105" t="e">
        <f t="shared" si="99"/>
        <v>#REF!</v>
      </c>
      <c r="T317" s="105"/>
      <c r="U317" s="105" t="e">
        <f t="shared" si="100"/>
        <v>#REF!</v>
      </c>
      <c r="V317" s="105" t="e">
        <f t="shared" si="101"/>
        <v>#REF!</v>
      </c>
      <c r="W317" s="105" t="e">
        <f t="shared" si="102"/>
        <v>#REF!</v>
      </c>
      <c r="X317" s="106" t="e">
        <f t="shared" si="103"/>
        <v>#REF!</v>
      </c>
      <c r="Y317" s="106" t="e">
        <f t="shared" si="104"/>
        <v>#REF!</v>
      </c>
      <c r="Z317" s="105" t="e">
        <f t="shared" si="105"/>
        <v>#REF!</v>
      </c>
      <c r="AA317" s="105" t="e">
        <f t="shared" si="109"/>
        <v>#REF!</v>
      </c>
      <c r="AB317" s="105"/>
      <c r="AC317" s="107" t="str">
        <f t="shared" si="106"/>
        <v>BERTAHAP</v>
      </c>
      <c r="AD317" s="108">
        <f t="shared" si="107"/>
        <v>0</v>
      </c>
      <c r="AE317" s="109">
        <v>2</v>
      </c>
      <c r="AF317" s="110"/>
      <c r="AG317" s="105" t="e">
        <f>IF(AF317&gt;#REF!,"LB","KR")</f>
        <v>#REF!</v>
      </c>
      <c r="AH317" s="110">
        <v>3168508000</v>
      </c>
      <c r="AI317" s="110">
        <v>3571415000</v>
      </c>
      <c r="AJ317" s="110">
        <v>3791692000</v>
      </c>
      <c r="AK317" s="111">
        <v>4025555000</v>
      </c>
      <c r="AL317" s="111">
        <v>3791692000</v>
      </c>
      <c r="AM317" s="110">
        <v>4025555000</v>
      </c>
      <c r="AN317" s="110" t="e">
        <f t="shared" si="89"/>
        <v>#REF!</v>
      </c>
    </row>
    <row r="318" spans="1:40">
      <c r="A318" s="3">
        <f t="shared" si="108"/>
        <v>279</v>
      </c>
      <c r="B318" s="96">
        <v>6</v>
      </c>
      <c r="C318" s="97" t="s">
        <v>191</v>
      </c>
      <c r="D318" s="96">
        <v>21</v>
      </c>
      <c r="E318" s="99"/>
      <c r="F318" s="100" t="s">
        <v>84</v>
      </c>
      <c r="G318" s="101">
        <f t="shared" si="90"/>
        <v>132</v>
      </c>
      <c r="H318" s="101">
        <f t="shared" si="91"/>
        <v>112</v>
      </c>
      <c r="I318" s="102">
        <f t="shared" si="92"/>
        <v>26438045</v>
      </c>
      <c r="J318" s="102" t="e">
        <f>SUMIF($AN$4:$AN$22,D318,#REF!)</f>
        <v>#REF!</v>
      </c>
      <c r="K318" s="103" t="e">
        <f t="shared" si="93"/>
        <v>#REF!</v>
      </c>
      <c r="L318" s="239" t="e">
        <f>SUMIF($AN$4:$AN$22,D318,#REF!)</f>
        <v>#REF!</v>
      </c>
      <c r="M318" s="105" t="e">
        <f t="shared" si="94"/>
        <v>#REF!</v>
      </c>
      <c r="N318" s="105" t="e">
        <f t="shared" si="95"/>
        <v>#REF!</v>
      </c>
      <c r="O318" s="105" t="e">
        <f t="shared" si="96"/>
        <v>#REF!</v>
      </c>
      <c r="P318" s="105" t="e">
        <f t="shared" si="97"/>
        <v>#REF!</v>
      </c>
      <c r="Q318" s="106" t="e">
        <f t="shared" si="98"/>
        <v>#REF!</v>
      </c>
      <c r="R318" s="105" t="e">
        <f t="shared" si="98"/>
        <v>#REF!</v>
      </c>
      <c r="S318" s="105" t="e">
        <f t="shared" si="99"/>
        <v>#REF!</v>
      </c>
      <c r="T318" s="105"/>
      <c r="U318" s="105" t="e">
        <f t="shared" si="100"/>
        <v>#REF!</v>
      </c>
      <c r="V318" s="105" t="e">
        <f t="shared" si="101"/>
        <v>#REF!</v>
      </c>
      <c r="W318" s="105" t="e">
        <f t="shared" si="102"/>
        <v>#REF!</v>
      </c>
      <c r="X318" s="106" t="e">
        <f t="shared" si="103"/>
        <v>#REF!</v>
      </c>
      <c r="Y318" s="106" t="e">
        <f t="shared" si="104"/>
        <v>#REF!</v>
      </c>
      <c r="Z318" s="105" t="e">
        <f t="shared" si="105"/>
        <v>#REF!</v>
      </c>
      <c r="AA318" s="105" t="e">
        <f t="shared" si="109"/>
        <v>#REF!</v>
      </c>
      <c r="AB318" s="105"/>
      <c r="AC318" s="107" t="str">
        <f t="shared" si="106"/>
        <v>BERTAHAP</v>
      </c>
      <c r="AD318" s="108">
        <f t="shared" si="107"/>
        <v>0</v>
      </c>
      <c r="AE318" s="109">
        <v>2</v>
      </c>
      <c r="AF318" s="110"/>
      <c r="AG318" s="105" t="e">
        <f>IF(AF318&gt;#REF!,"LB","KR")</f>
        <v>#REF!</v>
      </c>
      <c r="AH318" s="110">
        <v>3068870000</v>
      </c>
      <c r="AI318" s="110">
        <v>3459106000</v>
      </c>
      <c r="AJ318" s="110">
        <v>3672456000</v>
      </c>
      <c r="AK318" s="111">
        <v>3898966000</v>
      </c>
      <c r="AL318" s="111">
        <v>3672456000</v>
      </c>
      <c r="AM318" s="110">
        <v>3898966000</v>
      </c>
      <c r="AN318" s="110" t="e">
        <f t="shared" si="89"/>
        <v>#REF!</v>
      </c>
    </row>
    <row r="319" spans="1:40">
      <c r="A319" s="134"/>
      <c r="B319" s="135"/>
      <c r="C319" s="136"/>
      <c r="D319" s="135"/>
      <c r="E319" s="135"/>
      <c r="F319" s="137"/>
      <c r="G319" s="137"/>
      <c r="H319" s="138"/>
      <c r="I319" s="82"/>
      <c r="J319" s="82"/>
      <c r="K319" s="82"/>
      <c r="L319" s="139"/>
      <c r="M319" s="139"/>
      <c r="N319" s="139"/>
      <c r="O319" s="139"/>
      <c r="P319" s="139"/>
      <c r="Q319" s="139"/>
      <c r="R319" s="139"/>
      <c r="S319" s="139"/>
      <c r="T319" s="140"/>
      <c r="U319" s="141"/>
      <c r="V319" s="141"/>
      <c r="W319" s="141"/>
      <c r="X319" s="142"/>
      <c r="Y319" s="142"/>
      <c r="Z319" s="142"/>
      <c r="AA319" s="143"/>
      <c r="AB319" s="140"/>
      <c r="AC319" s="137"/>
      <c r="AD319" s="144"/>
      <c r="AE319" s="145"/>
      <c r="AF319" s="143"/>
      <c r="AG319" s="141"/>
      <c r="AH319" s="143"/>
      <c r="AI319" s="143"/>
      <c r="AJ319" s="143"/>
      <c r="AK319" s="146"/>
      <c r="AL319" s="146"/>
      <c r="AM319" s="146"/>
      <c r="AN319" s="137"/>
    </row>
    <row r="320" spans="1:40">
      <c r="A320" s="134"/>
      <c r="B320" s="135"/>
      <c r="C320" s="147"/>
      <c r="D320" s="135"/>
      <c r="E320" s="135"/>
      <c r="F320" s="137"/>
      <c r="G320" s="137"/>
      <c r="H320" s="138"/>
      <c r="I320" s="82"/>
      <c r="J320" s="82"/>
      <c r="K320" s="82"/>
      <c r="L320" s="139"/>
      <c r="M320" s="139"/>
      <c r="N320" s="139"/>
      <c r="O320" s="139"/>
      <c r="P320" s="139"/>
      <c r="Q320" s="139"/>
      <c r="R320" s="139"/>
      <c r="S320" s="139"/>
      <c r="T320" s="140"/>
      <c r="U320" s="141"/>
      <c r="V320" s="141"/>
      <c r="W320" s="141"/>
      <c r="X320" s="142"/>
      <c r="Y320" s="142"/>
      <c r="Z320" s="142"/>
      <c r="AA320" s="143"/>
      <c r="AB320" s="140"/>
      <c r="AC320" s="137"/>
      <c r="AD320" s="144"/>
      <c r="AE320" s="145"/>
      <c r="AF320" s="143"/>
      <c r="AG320" s="141"/>
      <c r="AH320" s="143"/>
      <c r="AI320" s="143"/>
      <c r="AJ320" s="143"/>
      <c r="AK320" s="146"/>
      <c r="AL320" s="146"/>
      <c r="AM320" s="146"/>
      <c r="AN320" s="137"/>
    </row>
    <row r="321" spans="1:40">
      <c r="A321" s="148"/>
      <c r="B321" s="149"/>
      <c r="C321" s="150"/>
      <c r="D321" s="150"/>
      <c r="E321" s="150"/>
      <c r="F321" s="150"/>
      <c r="G321" s="150"/>
      <c r="H321" s="151"/>
      <c r="I321" s="152"/>
      <c r="J321" s="152"/>
      <c r="K321" s="152"/>
      <c r="L321" s="153"/>
      <c r="M321" s="153"/>
      <c r="N321" s="153"/>
      <c r="O321" s="153"/>
      <c r="P321" s="153"/>
      <c r="Q321" s="153"/>
      <c r="R321" s="153"/>
      <c r="S321" s="153"/>
      <c r="T321" s="154"/>
      <c r="U321" s="155"/>
      <c r="V321" s="155"/>
      <c r="W321" s="155"/>
      <c r="X321" s="155"/>
      <c r="Y321" s="155"/>
      <c r="Z321" s="155"/>
      <c r="AA321" s="151"/>
      <c r="AB321" s="154"/>
      <c r="AC321" s="150"/>
      <c r="AD321" s="156"/>
      <c r="AE321" s="157"/>
      <c r="AF321" s="151"/>
      <c r="AG321" s="151"/>
      <c r="AH321" s="158"/>
      <c r="AI321" s="151"/>
      <c r="AJ321" s="158"/>
      <c r="AK321" s="150"/>
      <c r="AL321" s="150"/>
      <c r="AM321" s="150"/>
      <c r="AN321" s="150"/>
    </row>
    <row r="322" spans="1:40">
      <c r="A322" s="159">
        <f>COUNT(A40:A320)</f>
        <v>279</v>
      </c>
      <c r="B322" s="160"/>
      <c r="C322" s="161"/>
      <c r="D322" s="162" t="s">
        <v>192</v>
      </c>
      <c r="E322" s="163"/>
      <c r="F322" s="163"/>
      <c r="G322" s="163"/>
      <c r="H322" s="164">
        <f>SUM(H40:H321)</f>
        <v>27054</v>
      </c>
      <c r="L322" s="165" t="s">
        <v>193</v>
      </c>
      <c r="M322" s="166" t="e">
        <f>W322/H322</f>
        <v>#REF!</v>
      </c>
      <c r="N322" s="167"/>
      <c r="O322" s="167"/>
      <c r="P322" s="168"/>
      <c r="Q322" s="168"/>
      <c r="R322" s="168"/>
      <c r="S322" s="168"/>
      <c r="T322" s="168"/>
      <c r="U322" s="169" t="e">
        <f t="shared" ref="U322:AA322" si="110">SUM(U40:U320)</f>
        <v>#REF!</v>
      </c>
      <c r="V322" s="169" t="e">
        <f t="shared" si="110"/>
        <v>#REF!</v>
      </c>
      <c r="W322" s="170" t="e">
        <f t="shared" si="110"/>
        <v>#REF!</v>
      </c>
      <c r="X322" s="169" t="e">
        <f t="shared" si="110"/>
        <v>#REF!</v>
      </c>
      <c r="Y322" s="169" t="e">
        <f t="shared" si="110"/>
        <v>#REF!</v>
      </c>
      <c r="Z322" s="169" t="e">
        <f t="shared" si="110"/>
        <v>#REF!</v>
      </c>
      <c r="AA322" s="169" t="e">
        <f t="shared" si="110"/>
        <v>#REF!</v>
      </c>
      <c r="AB322" s="171"/>
      <c r="AC322" s="172" t="e">
        <f>#REF!/H322</f>
        <v>#REF!</v>
      </c>
      <c r="AD322" s="173"/>
      <c r="AE322" s="173"/>
      <c r="AF322" s="173"/>
      <c r="AG322" s="174"/>
      <c r="AH322" s="175">
        <f t="shared" ref="AH322:AN322" si="111">SUM(AH40:AH320)</f>
        <v>712502240000</v>
      </c>
      <c r="AI322" s="175">
        <f t="shared" si="111"/>
        <v>803103849000</v>
      </c>
      <c r="AJ322" s="175">
        <f t="shared" si="111"/>
        <v>852637543000</v>
      </c>
      <c r="AK322" s="175">
        <f t="shared" si="111"/>
        <v>905226366000</v>
      </c>
      <c r="AL322" s="175">
        <f t="shared" si="111"/>
        <v>852637543000</v>
      </c>
      <c r="AM322" s="175">
        <f t="shared" si="111"/>
        <v>905226366000</v>
      </c>
      <c r="AN322" s="175" t="e">
        <f t="shared" si="111"/>
        <v>#REF!</v>
      </c>
    </row>
    <row r="323" spans="1:40" s="3" customFormat="1">
      <c r="B323" s="176"/>
      <c r="C323" s="176"/>
      <c r="D323" s="177"/>
      <c r="E323" s="177"/>
      <c r="F323" s="177"/>
      <c r="G323" s="177"/>
      <c r="H323" s="178"/>
      <c r="L323" s="179"/>
      <c r="M323" s="180">
        <v>24461000</v>
      </c>
      <c r="N323" s="179" t="e">
        <f>M323/M322</f>
        <v>#REF!</v>
      </c>
      <c r="O323" s="179"/>
      <c r="P323" s="179"/>
      <c r="Q323" s="179"/>
      <c r="R323" s="179"/>
      <c r="S323" s="179"/>
      <c r="T323" s="179"/>
      <c r="U323" s="181"/>
      <c r="V323" s="181"/>
      <c r="W323" s="181"/>
      <c r="X323" s="181"/>
      <c r="Y323" s="181"/>
      <c r="Z323" s="181"/>
      <c r="AA323" s="181"/>
      <c r="AB323" s="177"/>
      <c r="AC323" s="182"/>
      <c r="AD323" s="176"/>
      <c r="AE323" s="176"/>
      <c r="AF323" s="176"/>
      <c r="AG323" s="176"/>
      <c r="AH323" s="178"/>
      <c r="AI323" s="178"/>
      <c r="AJ323" s="178"/>
      <c r="AK323" s="178"/>
      <c r="AL323" s="178"/>
      <c r="AM323" s="178"/>
      <c r="AN323" s="178"/>
    </row>
    <row r="324" spans="1:40" s="3" customFormat="1">
      <c r="B324" s="176"/>
      <c r="C324" s="176"/>
      <c r="D324" s="177"/>
      <c r="E324" s="177"/>
      <c r="F324" s="177"/>
      <c r="G324" s="177"/>
      <c r="H324" s="178"/>
      <c r="L324" s="179"/>
      <c r="M324" s="180"/>
      <c r="N324" s="180"/>
      <c r="O324" s="180"/>
      <c r="P324" s="180"/>
      <c r="Q324" s="180"/>
      <c r="R324" s="180"/>
      <c r="S324" s="180"/>
      <c r="T324" s="179"/>
      <c r="U324" s="180" t="e">
        <f t="shared" ref="U324:AA324" si="112">SUM(U40:U318)</f>
        <v>#REF!</v>
      </c>
      <c r="V324" s="180" t="e">
        <f t="shared" si="112"/>
        <v>#REF!</v>
      </c>
      <c r="W324" s="180" t="e">
        <f t="shared" si="112"/>
        <v>#REF!</v>
      </c>
      <c r="X324" s="180" t="e">
        <f t="shared" si="112"/>
        <v>#REF!</v>
      </c>
      <c r="Y324" s="180" t="e">
        <f t="shared" si="112"/>
        <v>#REF!</v>
      </c>
      <c r="Z324" s="180" t="e">
        <f t="shared" si="112"/>
        <v>#REF!</v>
      </c>
      <c r="AA324" s="180" t="e">
        <f t="shared" si="112"/>
        <v>#REF!</v>
      </c>
      <c r="AB324" s="177"/>
      <c r="AC324" s="182"/>
      <c r="AD324" s="176"/>
      <c r="AE324" s="176"/>
      <c r="AF324" s="176"/>
      <c r="AG324" s="176"/>
      <c r="AH324" s="178"/>
      <c r="AI324" s="178"/>
      <c r="AJ324" s="178"/>
      <c r="AK324" s="178"/>
      <c r="AL324" s="178"/>
      <c r="AM324" s="178"/>
      <c r="AN324" s="178"/>
    </row>
    <row r="325" spans="1:40" s="3" customFormat="1">
      <c r="B325" s="176"/>
      <c r="C325" s="176"/>
      <c r="D325" s="177"/>
      <c r="E325" s="177"/>
      <c r="F325" s="177"/>
      <c r="G325" s="177"/>
      <c r="H325" s="178"/>
      <c r="L325" s="185"/>
      <c r="M325" s="180"/>
      <c r="N325" s="180"/>
      <c r="O325" s="180"/>
      <c r="P325" s="180"/>
      <c r="Q325" s="180"/>
      <c r="R325" s="180"/>
      <c r="S325" s="180"/>
      <c r="T325" s="179"/>
      <c r="U325" s="186" t="e">
        <f t="shared" ref="U325:AA325" si="113">U324/$H$322</f>
        <v>#REF!</v>
      </c>
      <c r="V325" s="186" t="e">
        <f t="shared" si="113"/>
        <v>#REF!</v>
      </c>
      <c r="W325" s="186" t="e">
        <f t="shared" si="113"/>
        <v>#REF!</v>
      </c>
      <c r="X325" s="186" t="e">
        <f t="shared" si="113"/>
        <v>#REF!</v>
      </c>
      <c r="Y325" s="186" t="e">
        <f t="shared" si="113"/>
        <v>#REF!</v>
      </c>
      <c r="Z325" s="186" t="e">
        <f t="shared" si="113"/>
        <v>#REF!</v>
      </c>
      <c r="AA325" s="186" t="e">
        <f t="shared" si="113"/>
        <v>#REF!</v>
      </c>
      <c r="AB325" s="177"/>
      <c r="AC325" s="182"/>
      <c r="AD325" s="176"/>
      <c r="AE325" s="176"/>
      <c r="AF325" s="176"/>
      <c r="AG325" s="176"/>
      <c r="AH325" s="178"/>
      <c r="AI325" s="178"/>
      <c r="AJ325" s="178"/>
      <c r="AK325" s="178"/>
      <c r="AL325" s="178"/>
      <c r="AM325" s="178"/>
      <c r="AN325" s="178"/>
    </row>
    <row r="326" spans="1:40" s="3" customFormat="1">
      <c r="B326" s="176"/>
      <c r="C326" s="176"/>
      <c r="D326" s="177"/>
      <c r="E326" s="177"/>
      <c r="F326" s="177"/>
      <c r="G326" s="177"/>
      <c r="H326" s="178"/>
      <c r="L326" s="179"/>
      <c r="M326" s="87" t="s">
        <v>116</v>
      </c>
      <c r="N326" s="87" t="s">
        <v>117</v>
      </c>
      <c r="O326" s="87" t="s">
        <v>118</v>
      </c>
      <c r="P326" s="87" t="s">
        <v>119</v>
      </c>
      <c r="Q326" s="87" t="s">
        <v>120</v>
      </c>
      <c r="R326" s="87" t="s">
        <v>121</v>
      </c>
      <c r="S326" s="87" t="s">
        <v>122</v>
      </c>
      <c r="T326" s="179"/>
      <c r="U326" s="181"/>
      <c r="V326" s="181"/>
      <c r="W326" s="181"/>
      <c r="X326" s="181"/>
      <c r="Y326" s="181"/>
      <c r="Z326" s="181"/>
      <c r="AA326" s="181"/>
      <c r="AB326" s="177"/>
      <c r="AC326" s="182"/>
      <c r="AD326" s="176"/>
      <c r="AE326" s="176"/>
      <c r="AF326" s="176"/>
      <c r="AG326" s="176"/>
      <c r="AH326" s="87" t="s">
        <v>116</v>
      </c>
      <c r="AI326" s="87" t="s">
        <v>117</v>
      </c>
      <c r="AJ326" s="87" t="s">
        <v>118</v>
      </c>
      <c r="AK326" s="87" t="s">
        <v>119</v>
      </c>
      <c r="AL326" s="87" t="s">
        <v>120</v>
      </c>
      <c r="AM326" s="87" t="s">
        <v>121</v>
      </c>
      <c r="AN326" s="87" t="s">
        <v>122</v>
      </c>
    </row>
    <row r="327" spans="1:40">
      <c r="L327" s="15" t="s">
        <v>194</v>
      </c>
      <c r="M327" s="187" t="e">
        <f t="shared" ref="M327:S327" si="114">MIN(M40:M318)</f>
        <v>#REF!</v>
      </c>
      <c r="N327" s="187" t="e">
        <f t="shared" si="114"/>
        <v>#REF!</v>
      </c>
      <c r="O327" s="187" t="e">
        <f t="shared" si="114"/>
        <v>#REF!</v>
      </c>
      <c r="P327" s="187" t="e">
        <f t="shared" si="114"/>
        <v>#REF!</v>
      </c>
      <c r="Q327" s="187" t="e">
        <f t="shared" si="114"/>
        <v>#REF!</v>
      </c>
      <c r="R327" s="187" t="e">
        <f t="shared" si="114"/>
        <v>#REF!</v>
      </c>
      <c r="S327" s="187" t="e">
        <f t="shared" si="114"/>
        <v>#REF!</v>
      </c>
      <c r="U327" s="187" t="e">
        <f t="shared" ref="U327:AA327" si="115">MIN(U40:U318)</f>
        <v>#REF!</v>
      </c>
      <c r="V327" s="187" t="e">
        <f t="shared" si="115"/>
        <v>#REF!</v>
      </c>
      <c r="W327" s="187" t="e">
        <f t="shared" si="115"/>
        <v>#REF!</v>
      </c>
      <c r="X327" s="187" t="e">
        <f t="shared" si="115"/>
        <v>#REF!</v>
      </c>
      <c r="Y327" s="187" t="e">
        <f t="shared" si="115"/>
        <v>#REF!</v>
      </c>
      <c r="Z327" s="187" t="e">
        <f t="shared" si="115"/>
        <v>#REF!</v>
      </c>
      <c r="AA327" s="187" t="e">
        <f t="shared" si="115"/>
        <v>#REF!</v>
      </c>
      <c r="AH327" s="187">
        <f t="shared" ref="AH327:AN327" si="116">MIN(AH40:AH318)</f>
        <v>1906257000</v>
      </c>
      <c r="AI327" s="187">
        <f t="shared" si="116"/>
        <v>2148656000</v>
      </c>
      <c r="AJ327" s="187">
        <f t="shared" si="116"/>
        <v>2281181000</v>
      </c>
      <c r="AK327" s="187">
        <f t="shared" si="116"/>
        <v>2421879000</v>
      </c>
      <c r="AL327" s="187">
        <f t="shared" si="116"/>
        <v>2281181000</v>
      </c>
      <c r="AM327" s="187">
        <f t="shared" si="116"/>
        <v>2421879000</v>
      </c>
      <c r="AN327" s="187" t="e">
        <f t="shared" si="116"/>
        <v>#REF!</v>
      </c>
    </row>
    <row r="328" spans="1:40">
      <c r="H328" s="53"/>
      <c r="L328" s="15" t="s">
        <v>195</v>
      </c>
      <c r="M328" s="187" t="e">
        <f t="shared" ref="M328:S328" si="117">MAX(M40:M318)</f>
        <v>#REF!</v>
      </c>
      <c r="N328" s="187" t="e">
        <f t="shared" si="117"/>
        <v>#REF!</v>
      </c>
      <c r="O328" s="187" t="e">
        <f t="shared" si="117"/>
        <v>#REF!</v>
      </c>
      <c r="P328" s="187" t="e">
        <f t="shared" si="117"/>
        <v>#REF!</v>
      </c>
      <c r="Q328" s="187" t="e">
        <f t="shared" si="117"/>
        <v>#REF!</v>
      </c>
      <c r="R328" s="187" t="e">
        <f t="shared" si="117"/>
        <v>#REF!</v>
      </c>
      <c r="S328" s="187" t="e">
        <f t="shared" si="117"/>
        <v>#REF!</v>
      </c>
      <c r="U328" s="187" t="e">
        <f t="shared" ref="U328:AA328" si="118">MAX(U40:U318)</f>
        <v>#REF!</v>
      </c>
      <c r="V328" s="187" t="e">
        <f t="shared" si="118"/>
        <v>#REF!</v>
      </c>
      <c r="W328" s="187" t="e">
        <f t="shared" si="118"/>
        <v>#REF!</v>
      </c>
      <c r="X328" s="187" t="e">
        <f t="shared" si="118"/>
        <v>#REF!</v>
      </c>
      <c r="Y328" s="187" t="e">
        <f t="shared" si="118"/>
        <v>#REF!</v>
      </c>
      <c r="Z328" s="187" t="e">
        <f t="shared" si="118"/>
        <v>#REF!</v>
      </c>
      <c r="AA328" s="187" t="e">
        <f t="shared" si="118"/>
        <v>#REF!</v>
      </c>
      <c r="AH328" s="187">
        <f t="shared" ref="AH328:AN328" si="119">MAX(AH40:AH318)</f>
        <v>4217251000</v>
      </c>
      <c r="AI328" s="187">
        <f t="shared" si="119"/>
        <v>4753515000</v>
      </c>
      <c r="AJ328" s="187">
        <f t="shared" si="119"/>
        <v>5046702000</v>
      </c>
      <c r="AK328" s="187">
        <f t="shared" si="119"/>
        <v>5357971000</v>
      </c>
      <c r="AL328" s="187">
        <f t="shared" si="119"/>
        <v>5046702000</v>
      </c>
      <c r="AM328" s="187">
        <f t="shared" si="119"/>
        <v>5357971000</v>
      </c>
      <c r="AN328" s="187" t="e">
        <f t="shared" si="119"/>
        <v>#REF!</v>
      </c>
    </row>
    <row r="329" spans="1:40">
      <c r="H329" s="53"/>
      <c r="L329" s="15" t="s">
        <v>196</v>
      </c>
      <c r="M329" s="187" t="e">
        <f>M330</f>
        <v>#REF!</v>
      </c>
      <c r="N329" s="187" t="e">
        <f>M331</f>
        <v>#REF!</v>
      </c>
      <c r="O329" s="187" t="e">
        <f>M332</f>
        <v>#REF!</v>
      </c>
      <c r="P329" s="187" t="e">
        <f>M333</f>
        <v>#REF!</v>
      </c>
      <c r="Q329" s="187" t="e">
        <f>M334</f>
        <v>#REF!</v>
      </c>
      <c r="R329" s="187" t="e">
        <f>M335</f>
        <v>#REF!</v>
      </c>
      <c r="S329" s="187" t="e">
        <f>M336</f>
        <v>#REF!</v>
      </c>
      <c r="U329" s="188"/>
      <c r="V329" s="57"/>
      <c r="W329" s="57"/>
      <c r="X329" s="57"/>
      <c r="Y329" s="57"/>
      <c r="Z329" s="57"/>
      <c r="AA329" s="57"/>
    </row>
    <row r="330" spans="1:40">
      <c r="I330" s="53"/>
      <c r="L330" s="2" t="s">
        <v>197</v>
      </c>
      <c r="M330" s="189" t="e">
        <f>U322/H322</f>
        <v>#REF!</v>
      </c>
      <c r="N330" s="17" t="s">
        <v>198</v>
      </c>
      <c r="AC330" s="6" t="e">
        <f>#REF!/I330</f>
        <v>#REF!</v>
      </c>
    </row>
    <row r="331" spans="1:40">
      <c r="I331" s="46"/>
      <c r="M331" s="189" t="e">
        <f>V322/H322</f>
        <v>#REF!</v>
      </c>
      <c r="N331" s="17" t="s">
        <v>199</v>
      </c>
      <c r="U331" s="190"/>
      <c r="V331" s="190"/>
      <c r="W331" s="190"/>
      <c r="X331" s="190"/>
      <c r="Y331" s="190"/>
      <c r="Z331" s="190"/>
      <c r="AA331" s="190"/>
      <c r="AC331" s="6"/>
    </row>
    <row r="332" spans="1:40">
      <c r="I332" s="53"/>
      <c r="M332" s="189" t="e">
        <f>W322/H322</f>
        <v>#REF!</v>
      </c>
      <c r="N332" s="17" t="s">
        <v>200</v>
      </c>
      <c r="U332" s="57"/>
      <c r="V332" s="57"/>
      <c r="W332" s="57"/>
      <c r="X332" s="57"/>
      <c r="Y332" s="57"/>
      <c r="Z332" s="57"/>
      <c r="AC332" s="6"/>
    </row>
    <row r="333" spans="1:40">
      <c r="H333" s="53"/>
      <c r="I333" s="53"/>
      <c r="M333" s="189" t="e">
        <f>X322/H322</f>
        <v>#REF!</v>
      </c>
      <c r="N333" s="17" t="s">
        <v>201</v>
      </c>
      <c r="AC333" s="6"/>
    </row>
    <row r="334" spans="1:40">
      <c r="M334" s="189" t="e">
        <f>Y322/H322</f>
        <v>#REF!</v>
      </c>
      <c r="N334" s="17" t="s">
        <v>202</v>
      </c>
      <c r="S334" s="53"/>
      <c r="U334" s="190"/>
      <c r="V334" s="190"/>
      <c r="W334" s="190"/>
      <c r="X334" s="190"/>
      <c r="Y334" s="190"/>
      <c r="Z334" s="190"/>
      <c r="AA334" s="190"/>
      <c r="AH334" s="53">
        <f>AH327*90%</f>
        <v>1715631300</v>
      </c>
      <c r="AI334" s="53">
        <f t="shared" ref="AI334:AN335" si="120">AI327*90%</f>
        <v>1933790400</v>
      </c>
      <c r="AJ334" s="53">
        <f t="shared" si="120"/>
        <v>2053062900</v>
      </c>
      <c r="AK334" s="53">
        <f t="shared" si="120"/>
        <v>2179691100</v>
      </c>
      <c r="AL334" s="53">
        <f t="shared" si="120"/>
        <v>2053062900</v>
      </c>
      <c r="AM334" s="53">
        <f t="shared" si="120"/>
        <v>2179691100</v>
      </c>
      <c r="AN334" s="53" t="e">
        <f t="shared" si="120"/>
        <v>#REF!</v>
      </c>
    </row>
    <row r="335" spans="1:40">
      <c r="M335" s="189" t="e">
        <f>Z322/H322</f>
        <v>#REF!</v>
      </c>
      <c r="N335" s="17" t="s">
        <v>203</v>
      </c>
      <c r="U335" s="57"/>
      <c r="V335" s="57"/>
      <c r="W335" s="57"/>
      <c r="X335" s="57"/>
      <c r="Y335" s="57"/>
      <c r="Z335" s="57"/>
      <c r="AH335" s="53">
        <f>AH328*90%</f>
        <v>3795525900</v>
      </c>
      <c r="AI335" s="53">
        <f t="shared" si="120"/>
        <v>4278163500</v>
      </c>
      <c r="AJ335" s="53">
        <f t="shared" si="120"/>
        <v>4542031800</v>
      </c>
      <c r="AK335" s="53">
        <f t="shared" si="120"/>
        <v>4822173900</v>
      </c>
      <c r="AL335" s="53">
        <f t="shared" si="120"/>
        <v>4542031800</v>
      </c>
      <c r="AM335" s="53">
        <f t="shared" si="120"/>
        <v>4822173900</v>
      </c>
      <c r="AN335" s="53" t="e">
        <f t="shared" si="120"/>
        <v>#REF!</v>
      </c>
    </row>
    <row r="336" spans="1:40">
      <c r="M336" s="189" t="e">
        <f>AA322/H322</f>
        <v>#REF!</v>
      </c>
      <c r="N336" s="17" t="s">
        <v>204</v>
      </c>
    </row>
    <row r="338" spans="1:40">
      <c r="M338" s="46" t="e">
        <f t="shared" ref="M338:S339" si="121">M327/1.15</f>
        <v>#REF!</v>
      </c>
      <c r="N338" s="46" t="e">
        <f t="shared" si="121"/>
        <v>#REF!</v>
      </c>
      <c r="O338" s="46" t="e">
        <f t="shared" si="121"/>
        <v>#REF!</v>
      </c>
      <c r="P338" s="46" t="e">
        <f t="shared" si="121"/>
        <v>#REF!</v>
      </c>
      <c r="Q338" s="46" t="e">
        <f t="shared" si="121"/>
        <v>#REF!</v>
      </c>
      <c r="R338" s="46" t="e">
        <f t="shared" si="121"/>
        <v>#REF!</v>
      </c>
      <c r="S338" s="46" t="e">
        <f t="shared" si="121"/>
        <v>#REF!</v>
      </c>
    </row>
    <row r="339" spans="1:40">
      <c r="M339" s="46" t="e">
        <f t="shared" si="121"/>
        <v>#REF!</v>
      </c>
      <c r="N339" s="46" t="e">
        <f t="shared" si="121"/>
        <v>#REF!</v>
      </c>
      <c r="O339" s="46" t="e">
        <f t="shared" si="121"/>
        <v>#REF!</v>
      </c>
      <c r="P339" s="46" t="e">
        <f t="shared" si="121"/>
        <v>#REF!</v>
      </c>
      <c r="Q339" s="46" t="e">
        <f t="shared" si="121"/>
        <v>#REF!</v>
      </c>
      <c r="R339" s="46" t="e">
        <f t="shared" si="121"/>
        <v>#REF!</v>
      </c>
      <c r="S339" s="46" t="e">
        <f t="shared" si="121"/>
        <v>#REF!</v>
      </c>
    </row>
    <row r="349" spans="1:40" s="14" customFormat="1">
      <c r="A349" s="2"/>
      <c r="B349" s="2"/>
      <c r="C349" s="2"/>
      <c r="D349" s="2"/>
      <c r="E349" s="2"/>
      <c r="F349" s="2"/>
      <c r="G349" s="2"/>
      <c r="H349" s="24"/>
      <c r="I349" s="24"/>
      <c r="J349" s="24"/>
      <c r="K349" s="24"/>
      <c r="L349" s="24"/>
      <c r="M349" s="2"/>
      <c r="N349" s="2"/>
      <c r="O349" s="2"/>
      <c r="P349" s="2"/>
      <c r="Q349" s="2"/>
      <c r="R349" s="2"/>
      <c r="S349" s="2"/>
      <c r="T349" s="3"/>
      <c r="U349" s="2"/>
      <c r="V349" s="2"/>
      <c r="W349" s="2"/>
      <c r="X349" s="2"/>
      <c r="Y349" s="2"/>
      <c r="Z349" s="2"/>
      <c r="AA349" s="2"/>
      <c r="AB349" s="3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>
      <c r="H350" s="24"/>
      <c r="I350" s="24"/>
      <c r="J350" s="24"/>
      <c r="K350" s="194" t="s">
        <v>205</v>
      </c>
      <c r="L350" s="194"/>
      <c r="M350" s="195"/>
      <c r="N350" s="196" t="s">
        <v>206</v>
      </c>
      <c r="O350" s="197"/>
      <c r="P350" s="197"/>
    </row>
    <row r="351" spans="1:40">
      <c r="H351" s="24"/>
      <c r="I351" s="24"/>
      <c r="J351" s="24"/>
      <c r="K351" s="199" t="s">
        <v>207</v>
      </c>
      <c r="L351" s="199" t="s">
        <v>16</v>
      </c>
      <c r="M351" s="199" t="s">
        <v>17</v>
      </c>
      <c r="N351" s="200" t="s">
        <v>207</v>
      </c>
      <c r="O351" s="200" t="s">
        <v>16</v>
      </c>
      <c r="P351" s="200" t="s">
        <v>17</v>
      </c>
    </row>
    <row r="352" spans="1:40">
      <c r="H352" s="24"/>
      <c r="I352" s="24"/>
      <c r="J352" s="24"/>
      <c r="K352" s="201" t="s">
        <v>208</v>
      </c>
      <c r="L352" s="202">
        <v>101</v>
      </c>
      <c r="M352" s="202">
        <v>100</v>
      </c>
      <c r="N352" s="203" t="s">
        <v>13</v>
      </c>
      <c r="O352" s="204">
        <v>101</v>
      </c>
      <c r="P352" s="204">
        <v>100</v>
      </c>
    </row>
    <row r="353" spans="8:18">
      <c r="H353" s="24"/>
      <c r="I353" s="24"/>
      <c r="J353" s="24"/>
      <c r="K353" s="201"/>
      <c r="L353" s="202"/>
      <c r="M353" s="202"/>
      <c r="N353" s="203" t="s">
        <v>209</v>
      </c>
      <c r="O353" s="204">
        <v>100</v>
      </c>
      <c r="P353" s="204">
        <v>100</v>
      </c>
    </row>
    <row r="354" spans="8:18">
      <c r="H354" s="24"/>
      <c r="I354" s="24"/>
      <c r="J354" s="24"/>
      <c r="K354" s="205" t="s">
        <v>210</v>
      </c>
      <c r="L354" s="202">
        <v>103</v>
      </c>
      <c r="M354" s="202">
        <v>101</v>
      </c>
      <c r="N354" s="206" t="s">
        <v>211</v>
      </c>
      <c r="O354" s="204">
        <v>102</v>
      </c>
      <c r="P354" s="204">
        <v>102</v>
      </c>
    </row>
    <row r="355" spans="8:18">
      <c r="H355" s="24"/>
      <c r="I355" s="24"/>
      <c r="J355" s="24"/>
      <c r="K355" s="205"/>
      <c r="L355" s="202"/>
      <c r="M355" s="202"/>
      <c r="N355" s="206" t="s">
        <v>41</v>
      </c>
      <c r="O355" s="204">
        <v>108</v>
      </c>
      <c r="P355" s="204">
        <v>105</v>
      </c>
    </row>
    <row r="356" spans="8:18">
      <c r="H356" s="24"/>
      <c r="I356" s="24"/>
      <c r="J356" s="24"/>
      <c r="K356" s="201" t="s">
        <v>212</v>
      </c>
      <c r="L356" s="202">
        <v>101</v>
      </c>
      <c r="M356" s="202">
        <v>100</v>
      </c>
      <c r="N356" s="203" t="s">
        <v>212</v>
      </c>
      <c r="O356" s="204">
        <v>101</v>
      </c>
      <c r="P356" s="204">
        <v>101</v>
      </c>
    </row>
    <row r="357" spans="8:18">
      <c r="H357" s="24"/>
      <c r="I357" s="24"/>
      <c r="J357" s="24"/>
      <c r="K357" s="201" t="s">
        <v>213</v>
      </c>
      <c r="L357" s="202">
        <v>102</v>
      </c>
      <c r="M357" s="202">
        <v>103</v>
      </c>
      <c r="N357" s="203" t="s">
        <v>213</v>
      </c>
      <c r="O357" s="204">
        <v>104</v>
      </c>
      <c r="P357" s="204">
        <v>104</v>
      </c>
    </row>
    <row r="358" spans="8:18">
      <c r="H358" s="24"/>
      <c r="I358" s="207"/>
      <c r="J358" s="24"/>
      <c r="K358" s="201" t="s">
        <v>214</v>
      </c>
      <c r="L358" s="202">
        <v>100</v>
      </c>
      <c r="M358" s="202">
        <v>103</v>
      </c>
      <c r="N358" s="203" t="s">
        <v>214</v>
      </c>
      <c r="O358" s="204">
        <v>103</v>
      </c>
      <c r="P358" s="204">
        <v>103</v>
      </c>
    </row>
    <row r="359" spans="8:18">
      <c r="H359" s="24"/>
      <c r="I359" s="208"/>
      <c r="J359" s="24"/>
      <c r="K359" s="205" t="s">
        <v>215</v>
      </c>
      <c r="L359" s="202">
        <v>101</v>
      </c>
      <c r="M359" s="202">
        <v>104</v>
      </c>
      <c r="N359" s="206" t="s">
        <v>215</v>
      </c>
      <c r="O359" s="204">
        <v>104</v>
      </c>
      <c r="P359" s="204">
        <v>104</v>
      </c>
    </row>
    <row r="360" spans="8:18">
      <c r="H360" s="24"/>
      <c r="I360" s="24"/>
      <c r="J360" s="24"/>
      <c r="K360" s="201" t="s">
        <v>216</v>
      </c>
      <c r="L360" s="202">
        <v>100</v>
      </c>
      <c r="M360" s="202">
        <v>102</v>
      </c>
      <c r="N360" s="203" t="s">
        <v>217</v>
      </c>
      <c r="O360" s="204">
        <v>104</v>
      </c>
      <c r="P360" s="204">
        <v>104</v>
      </c>
    </row>
    <row r="361" spans="8:18">
      <c r="H361" s="24"/>
      <c r="I361" s="24"/>
      <c r="J361" s="24"/>
      <c r="K361" s="201" t="s">
        <v>218</v>
      </c>
      <c r="L361" s="202">
        <v>100</v>
      </c>
      <c r="M361" s="202">
        <v>102</v>
      </c>
      <c r="N361" s="203" t="s">
        <v>219</v>
      </c>
      <c r="O361" s="204">
        <v>105</v>
      </c>
      <c r="P361" s="204">
        <v>105</v>
      </c>
    </row>
    <row r="362" spans="8:18">
      <c r="H362" s="24"/>
      <c r="I362" s="24"/>
      <c r="J362" s="24"/>
      <c r="K362" s="24"/>
      <c r="L362" s="24"/>
      <c r="M362" s="24"/>
      <c r="N362" s="209"/>
      <c r="O362" s="24"/>
      <c r="P362" s="24"/>
      <c r="Q362" s="24"/>
    </row>
    <row r="363" spans="8:18">
      <c r="H363" s="24"/>
      <c r="I363" s="24"/>
      <c r="J363" s="24"/>
      <c r="K363" s="24"/>
      <c r="L363" s="24"/>
      <c r="M363" s="24"/>
      <c r="N363" s="209"/>
      <c r="O363" s="24"/>
      <c r="P363" s="24"/>
      <c r="Q363" s="24"/>
    </row>
    <row r="364" spans="8:18">
      <c r="H364" s="24"/>
      <c r="I364" s="24"/>
      <c r="J364" s="24"/>
      <c r="K364" s="24"/>
      <c r="L364" s="24"/>
      <c r="M364" s="24"/>
      <c r="N364" s="209"/>
      <c r="O364" s="24"/>
      <c r="P364" s="24"/>
      <c r="Q364" s="24"/>
    </row>
    <row r="365" spans="8:18">
      <c r="H365" s="24"/>
      <c r="I365" s="24"/>
      <c r="J365" s="24"/>
      <c r="K365" s="24"/>
      <c r="L365" s="24"/>
    </row>
    <row r="366" spans="8:18">
      <c r="L366" s="210" t="s">
        <v>220</v>
      </c>
      <c r="M366" s="17"/>
      <c r="N366" s="195" t="s">
        <v>221</v>
      </c>
      <c r="O366" s="211"/>
      <c r="P366" s="211"/>
    </row>
    <row r="367" spans="8:18">
      <c r="L367" s="17" t="s">
        <v>75</v>
      </c>
      <c r="M367" s="20">
        <v>1.08</v>
      </c>
      <c r="N367" s="212" t="s">
        <v>13</v>
      </c>
      <c r="O367" s="213" t="s">
        <v>222</v>
      </c>
      <c r="P367" s="214">
        <v>101</v>
      </c>
      <c r="Q367" s="18">
        <v>0.02</v>
      </c>
      <c r="R367" s="17" t="s">
        <v>21</v>
      </c>
    </row>
    <row r="368" spans="8:18">
      <c r="L368" s="17" t="s">
        <v>80</v>
      </c>
      <c r="M368" s="20">
        <v>0.9</v>
      </c>
      <c r="N368" s="212"/>
      <c r="O368" s="213" t="s">
        <v>223</v>
      </c>
      <c r="P368" s="214">
        <v>100</v>
      </c>
      <c r="Q368" s="18">
        <v>0.05</v>
      </c>
      <c r="R368" s="17" t="s">
        <v>26</v>
      </c>
    </row>
    <row r="369" spans="12:18">
      <c r="L369" s="17" t="s">
        <v>85</v>
      </c>
      <c r="M369" s="20">
        <v>1.1200000000000001</v>
      </c>
      <c r="N369" s="212" t="s">
        <v>5</v>
      </c>
      <c r="O369" s="213"/>
      <c r="P369" s="214">
        <v>101</v>
      </c>
      <c r="Q369" s="18">
        <v>0.05</v>
      </c>
      <c r="R369" s="17" t="s">
        <v>30</v>
      </c>
    </row>
    <row r="370" spans="12:18">
      <c r="L370" s="17" t="s">
        <v>90</v>
      </c>
      <c r="M370" s="20">
        <v>0.95</v>
      </c>
      <c r="N370" s="215" t="s">
        <v>6</v>
      </c>
      <c r="O370" s="213"/>
      <c r="P370" s="214">
        <v>101.25</v>
      </c>
      <c r="Q370" s="18">
        <v>0.05</v>
      </c>
      <c r="R370" s="17" t="s">
        <v>33</v>
      </c>
    </row>
    <row r="371" spans="12:18">
      <c r="L371" s="17" t="s">
        <v>91</v>
      </c>
      <c r="M371" s="20">
        <v>1.1000000000000001</v>
      </c>
      <c r="N371" s="215" t="s">
        <v>14</v>
      </c>
      <c r="O371" s="213" t="s">
        <v>222</v>
      </c>
      <c r="P371" s="214">
        <v>101.5</v>
      </c>
    </row>
    <row r="372" spans="12:18">
      <c r="L372" s="17" t="s">
        <v>92</v>
      </c>
      <c r="M372" s="74">
        <v>0.93</v>
      </c>
      <c r="N372" s="215"/>
      <c r="O372" s="213" t="s">
        <v>223</v>
      </c>
      <c r="P372" s="214">
        <v>101.5</v>
      </c>
    </row>
    <row r="373" spans="12:18">
      <c r="N373" s="216" t="s">
        <v>224</v>
      </c>
      <c r="O373" s="217"/>
      <c r="P373" s="218">
        <v>102</v>
      </c>
    </row>
    <row r="374" spans="12:18">
      <c r="N374" s="216">
        <v>18</v>
      </c>
      <c r="O374" s="217"/>
      <c r="P374" s="218">
        <v>102.5</v>
      </c>
    </row>
    <row r="375" spans="12:18">
      <c r="N375" s="216"/>
      <c r="O375" s="217" t="s">
        <v>225</v>
      </c>
      <c r="P375" s="218">
        <v>102.5</v>
      </c>
    </row>
    <row r="376" spans="12:18">
      <c r="N376" s="217" t="s">
        <v>226</v>
      </c>
      <c r="O376" s="217"/>
      <c r="P376" s="218">
        <v>102.25</v>
      </c>
    </row>
    <row r="377" spans="12:18">
      <c r="N377" s="216">
        <v>28</v>
      </c>
      <c r="O377" s="217"/>
      <c r="P377" s="218">
        <v>102.5</v>
      </c>
    </row>
    <row r="378" spans="12:18">
      <c r="N378" s="216"/>
      <c r="O378" s="217" t="s">
        <v>225</v>
      </c>
      <c r="P378" s="218">
        <v>102.5</v>
      </c>
    </row>
    <row r="379" spans="12:18">
      <c r="N379" s="217" t="s">
        <v>227</v>
      </c>
      <c r="O379" s="217" t="s">
        <v>16</v>
      </c>
      <c r="P379" s="218">
        <v>102</v>
      </c>
    </row>
    <row r="380" spans="12:18">
      <c r="N380" s="219"/>
      <c r="O380" s="202" t="s">
        <v>225</v>
      </c>
      <c r="P380" s="220">
        <v>102</v>
      </c>
    </row>
    <row r="381" spans="12:18">
      <c r="N381" s="219"/>
      <c r="O381" s="202"/>
      <c r="P381" s="202"/>
    </row>
  </sheetData>
  <mergeCells count="7">
    <mergeCell ref="U36:AA36"/>
    <mergeCell ref="AH36:AN36"/>
    <mergeCell ref="I26:J26"/>
    <mergeCell ref="I27:J27"/>
    <mergeCell ref="I28:J28"/>
    <mergeCell ref="C36:D36"/>
    <mergeCell ref="M36:S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CF361"/>
  <sheetViews>
    <sheetView topLeftCell="C1" zoomScale="80" zoomScaleNormal="80" workbookViewId="0">
      <selection activeCell="CH43" sqref="CH43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hidden="1" customWidth="1"/>
    <col min="36" max="36" width="18.140625" style="2" customWidth="1"/>
    <col min="37" max="37" width="17.42578125" style="2" customWidth="1"/>
    <col min="38" max="39" width="17.5703125" style="2" customWidth="1"/>
    <col min="40" max="40" width="20.7109375" style="2" hidden="1" customWidth="1"/>
    <col min="41" max="42" width="17.5703125" style="2" hidden="1" customWidth="1"/>
    <col min="43" max="44" width="14.7109375" style="4" hidden="1" customWidth="1"/>
    <col min="45" max="45" width="18.7109375" style="4" hidden="1" customWidth="1"/>
    <col min="46" max="46" width="20.5703125" style="4" hidden="1" customWidth="1"/>
    <col min="47" max="47" width="16.28515625" style="5" hidden="1" customWidth="1"/>
    <col min="48" max="49" width="14.7109375" style="6" hidden="1" customWidth="1"/>
    <col min="50" max="50" width="20.140625" style="2" hidden="1" customWidth="1"/>
    <col min="51" max="51" width="11" style="2" hidden="1" customWidth="1"/>
    <col min="52" max="65" width="14.7109375" style="2" hidden="1" customWidth="1"/>
    <col min="66" max="66" width="18" style="2" hidden="1" customWidth="1"/>
    <col min="67" max="67" width="11.7109375" style="2" hidden="1" customWidth="1"/>
    <col min="68" max="68" width="23.5703125" style="2" hidden="1" customWidth="1"/>
    <col min="69" max="69" width="3.28515625" style="2" hidden="1" customWidth="1"/>
    <col min="70" max="70" width="14.28515625" style="2" hidden="1" customWidth="1"/>
    <col min="71" max="71" width="14.5703125" style="2" hidden="1" customWidth="1"/>
    <col min="72" max="72" width="3.42578125" style="84" hidden="1" customWidth="1"/>
    <col min="73" max="73" width="16.7109375" style="2" hidden="1" customWidth="1"/>
    <col min="74" max="74" width="9.140625" style="2" hidden="1" customWidth="1"/>
    <col min="75" max="75" width="9.140625" style="4" hidden="1" customWidth="1"/>
    <col min="76" max="76" width="10.140625" style="2" hidden="1" customWidth="1"/>
    <col min="77" max="77" width="9.140625" style="2" hidden="1" customWidth="1"/>
    <col min="78" max="78" width="14.28515625" style="2" hidden="1" customWidth="1"/>
    <col min="79" max="79" width="9.5703125" style="2" hidden="1" customWidth="1"/>
    <col min="80" max="80" width="11.28515625" style="2" hidden="1" customWidth="1"/>
    <col min="81" max="81" width="8.42578125" style="2" hidden="1" customWidth="1"/>
    <col min="82" max="82" width="8.5703125" style="2" hidden="1" customWidth="1"/>
    <col min="83" max="83" width="10.85546875" style="2" hidden="1" customWidth="1"/>
    <col min="84" max="84" width="0" style="2" hidden="1" customWidth="1"/>
    <col min="85" max="16384" width="9" style="2"/>
  </cols>
  <sheetData>
    <row r="1" spans="2:68" ht="22.5">
      <c r="C1" s="1" t="s">
        <v>0</v>
      </c>
    </row>
    <row r="2" spans="2:68" ht="22.5">
      <c r="C2" s="1" t="s">
        <v>228</v>
      </c>
      <c r="BC2" s="657" t="s">
        <v>2</v>
      </c>
      <c r="BD2" s="657"/>
      <c r="BE2" s="657"/>
      <c r="BF2" s="657"/>
      <c r="BG2" s="657"/>
      <c r="BH2" s="657"/>
      <c r="BI2" s="657"/>
      <c r="BJ2" s="657"/>
      <c r="BK2" s="657"/>
      <c r="BL2" s="657"/>
      <c r="BM2" s="657"/>
    </row>
    <row r="3" spans="2:68" ht="22.5">
      <c r="B3" s="221"/>
      <c r="C3" s="222" t="s">
        <v>238</v>
      </c>
      <c r="AN3" s="8" t="s">
        <v>4</v>
      </c>
      <c r="AQ3" s="9" t="s">
        <v>5</v>
      </c>
      <c r="AR3" s="10" t="s">
        <v>6</v>
      </c>
      <c r="AS3" s="10" t="s">
        <v>7</v>
      </c>
      <c r="AT3" s="11" t="s">
        <v>8</v>
      </c>
      <c r="AU3" s="12" t="s">
        <v>9</v>
      </c>
      <c r="AV3" s="12" t="s">
        <v>10</v>
      </c>
      <c r="AW3" s="12" t="s">
        <v>11</v>
      </c>
      <c r="AX3" s="9" t="s">
        <v>12</v>
      </c>
      <c r="AY3" s="10" t="s">
        <v>13</v>
      </c>
      <c r="AZ3" s="10" t="s">
        <v>14</v>
      </c>
      <c r="BA3" s="13">
        <v>18</v>
      </c>
      <c r="BB3" s="13">
        <v>28</v>
      </c>
      <c r="BC3" s="13">
        <v>3</v>
      </c>
      <c r="BD3" s="13">
        <v>6</v>
      </c>
      <c r="BE3" s="13">
        <v>9</v>
      </c>
      <c r="BF3" s="13">
        <v>11</v>
      </c>
      <c r="BG3" s="13">
        <v>16</v>
      </c>
      <c r="BH3" s="13">
        <v>18</v>
      </c>
      <c r="BI3" s="13">
        <v>21</v>
      </c>
      <c r="BJ3" s="13">
        <v>23</v>
      </c>
      <c r="BK3" s="13">
        <v>27</v>
      </c>
      <c r="BL3" s="13">
        <v>29</v>
      </c>
      <c r="BM3" s="13">
        <v>36</v>
      </c>
      <c r="BO3" s="14" t="s">
        <v>15</v>
      </c>
    </row>
    <row r="4" spans="2:68" hidden="1">
      <c r="AI4" s="15"/>
      <c r="AJ4" s="15" t="s">
        <v>16</v>
      </c>
      <c r="AK4" s="15" t="s">
        <v>17</v>
      </c>
      <c r="AL4" s="2" t="s">
        <v>18</v>
      </c>
      <c r="AN4" s="16" t="s">
        <v>19</v>
      </c>
      <c r="AO4" s="17">
        <v>5</v>
      </c>
      <c r="AP4" s="17" t="s">
        <v>20</v>
      </c>
      <c r="AQ4" s="18">
        <v>1</v>
      </c>
      <c r="AR4" s="18">
        <v>1</v>
      </c>
      <c r="AS4" s="19">
        <v>1.01</v>
      </c>
      <c r="AT4" s="19">
        <v>1.01</v>
      </c>
      <c r="AU4" s="19">
        <v>1.02</v>
      </c>
      <c r="AV4" s="19">
        <v>1.02</v>
      </c>
      <c r="AW4" s="19">
        <v>1.0149999999999999</v>
      </c>
      <c r="AX4" s="19">
        <v>1.0149999999999999</v>
      </c>
      <c r="AY4" s="19">
        <v>1.0024999999999999</v>
      </c>
      <c r="AZ4" s="18">
        <v>1</v>
      </c>
      <c r="BA4" s="19">
        <v>1.01</v>
      </c>
      <c r="BB4" s="19">
        <v>1.02</v>
      </c>
      <c r="BC4" s="19">
        <v>1.01</v>
      </c>
      <c r="BD4" s="19">
        <v>1.01</v>
      </c>
      <c r="BE4" s="19">
        <v>1.01</v>
      </c>
      <c r="BF4" s="19">
        <v>1.02</v>
      </c>
      <c r="BG4" s="19">
        <v>1.02</v>
      </c>
      <c r="BH4" s="19">
        <v>1.02</v>
      </c>
      <c r="BI4" s="19">
        <v>1.03</v>
      </c>
      <c r="BJ4" s="19">
        <v>1.03</v>
      </c>
      <c r="BK4" s="19">
        <v>1.03</v>
      </c>
      <c r="BL4" s="19">
        <v>1.03</v>
      </c>
      <c r="BM4" s="19">
        <v>1.0249999999999999</v>
      </c>
      <c r="BN4" s="17" t="s">
        <v>20</v>
      </c>
      <c r="BO4" s="18">
        <v>0.02</v>
      </c>
      <c r="BP4" s="17" t="s">
        <v>21</v>
      </c>
    </row>
    <row r="5" spans="2:68" hidden="1">
      <c r="C5" s="17" t="s">
        <v>22</v>
      </c>
      <c r="D5" s="17"/>
      <c r="E5" s="17"/>
      <c r="F5" s="17"/>
      <c r="G5" s="17"/>
      <c r="H5" s="17"/>
      <c r="I5" s="17"/>
      <c r="J5" s="20">
        <v>0.1</v>
      </c>
      <c r="AB5" s="2"/>
      <c r="AC5" s="3"/>
      <c r="AD5" s="3"/>
      <c r="AE5" s="3"/>
      <c r="AF5" s="3"/>
      <c r="AG5" s="3"/>
      <c r="AI5" s="15" t="s">
        <v>23</v>
      </c>
      <c r="AJ5" s="15">
        <v>109</v>
      </c>
      <c r="AK5" s="15">
        <v>105</v>
      </c>
      <c r="AN5" s="16" t="s">
        <v>24</v>
      </c>
      <c r="AO5" s="17">
        <v>6</v>
      </c>
      <c r="AP5" s="17" t="s">
        <v>25</v>
      </c>
      <c r="AQ5" s="18">
        <v>1</v>
      </c>
      <c r="AR5" s="18">
        <v>1</v>
      </c>
      <c r="AS5" s="19">
        <v>1.01</v>
      </c>
      <c r="AT5" s="19">
        <v>1.01</v>
      </c>
      <c r="AU5" s="19">
        <v>1.02</v>
      </c>
      <c r="AV5" s="19">
        <v>1.02</v>
      </c>
      <c r="AW5" s="19">
        <v>1.0149999999999999</v>
      </c>
      <c r="AX5" s="19">
        <v>1.0149999999999999</v>
      </c>
      <c r="AY5" s="19">
        <v>1</v>
      </c>
      <c r="AZ5" s="18">
        <v>1</v>
      </c>
      <c r="BA5" s="19">
        <v>1.01</v>
      </c>
      <c r="BB5" s="19">
        <v>1.02</v>
      </c>
      <c r="BC5" s="19">
        <v>1.01</v>
      </c>
      <c r="BD5" s="19">
        <v>1.01</v>
      </c>
      <c r="BE5" s="19">
        <v>1.01</v>
      </c>
      <c r="BF5" s="19">
        <v>1.02</v>
      </c>
      <c r="BG5" s="19">
        <v>1.02</v>
      </c>
      <c r="BH5" s="19">
        <v>1.02</v>
      </c>
      <c r="BI5" s="19">
        <v>1.03</v>
      </c>
      <c r="BJ5" s="19">
        <v>1.03</v>
      </c>
      <c r="BK5" s="19">
        <v>1.03</v>
      </c>
      <c r="BL5" s="19">
        <v>1.03</v>
      </c>
      <c r="BM5" s="19">
        <v>1.0249999999999999</v>
      </c>
      <c r="BN5" s="17" t="s">
        <v>25</v>
      </c>
      <c r="BO5" s="18">
        <v>0.05</v>
      </c>
      <c r="BP5" s="17" t="s">
        <v>26</v>
      </c>
    </row>
    <row r="6" spans="2:68" hidden="1">
      <c r="J6" s="21"/>
      <c r="AB6" s="2"/>
      <c r="AC6" s="3"/>
      <c r="AD6" s="3"/>
      <c r="AE6" s="3"/>
      <c r="AF6" s="22" t="s">
        <v>27</v>
      </c>
      <c r="AG6" s="23">
        <v>100</v>
      </c>
      <c r="AH6" s="24"/>
      <c r="AI6" s="25" t="s">
        <v>28</v>
      </c>
      <c r="AJ6" s="15">
        <v>108</v>
      </c>
      <c r="AK6" s="15">
        <v>104</v>
      </c>
      <c r="AN6" s="16" t="s">
        <v>29</v>
      </c>
      <c r="AO6" s="17">
        <v>1</v>
      </c>
      <c r="AP6" s="17" t="s">
        <v>20</v>
      </c>
      <c r="AQ6" s="18">
        <v>1</v>
      </c>
      <c r="AR6" s="18">
        <v>1</v>
      </c>
      <c r="AS6" s="19">
        <v>1.01</v>
      </c>
      <c r="AT6" s="19">
        <v>1.01</v>
      </c>
      <c r="AU6" s="19">
        <v>1.02</v>
      </c>
      <c r="AV6" s="19">
        <v>1.02</v>
      </c>
      <c r="AW6" s="19">
        <v>1.0149999999999999</v>
      </c>
      <c r="AX6" s="19">
        <v>1.0149999999999999</v>
      </c>
      <c r="AY6" s="19">
        <v>1.0024999999999999</v>
      </c>
      <c r="AZ6" s="18">
        <v>1</v>
      </c>
      <c r="BA6" s="19">
        <v>1.01</v>
      </c>
      <c r="BB6" s="19">
        <v>1.02</v>
      </c>
      <c r="BC6" s="19">
        <v>1.01</v>
      </c>
      <c r="BD6" s="19">
        <v>1.01</v>
      </c>
      <c r="BE6" s="19">
        <v>1.01</v>
      </c>
      <c r="BF6" s="19">
        <v>1.02</v>
      </c>
      <c r="BG6" s="19">
        <v>1.02</v>
      </c>
      <c r="BH6" s="19">
        <v>1.02</v>
      </c>
      <c r="BI6" s="19">
        <v>1.03</v>
      </c>
      <c r="BJ6" s="19">
        <v>1.03</v>
      </c>
      <c r="BK6" s="19">
        <v>1.03</v>
      </c>
      <c r="BL6" s="19">
        <v>1.03</v>
      </c>
      <c r="BM6" s="19">
        <v>1.0249999999999999</v>
      </c>
      <c r="BN6" s="17" t="s">
        <v>20</v>
      </c>
      <c r="BO6" s="18">
        <v>0.05</v>
      </c>
      <c r="BP6" s="17" t="s">
        <v>30</v>
      </c>
    </row>
    <row r="7" spans="2:68" hidden="1">
      <c r="J7" s="21"/>
      <c r="AB7" s="2"/>
      <c r="AC7" s="3"/>
      <c r="AD7" s="3"/>
      <c r="AE7" s="3"/>
      <c r="AF7" s="3"/>
      <c r="AG7" s="3"/>
      <c r="AI7" s="15" t="s">
        <v>31</v>
      </c>
      <c r="AJ7" s="15">
        <v>107</v>
      </c>
      <c r="AK7" s="15">
        <v>103</v>
      </c>
      <c r="AN7" s="16" t="s">
        <v>32</v>
      </c>
      <c r="AO7" s="17">
        <v>1</v>
      </c>
      <c r="AP7" s="17" t="s">
        <v>20</v>
      </c>
      <c r="AQ7" s="18">
        <v>1</v>
      </c>
      <c r="AR7" s="18">
        <v>1</v>
      </c>
      <c r="AS7" s="19">
        <v>1.01</v>
      </c>
      <c r="AT7" s="19">
        <v>1.01</v>
      </c>
      <c r="AU7" s="19">
        <v>1.02</v>
      </c>
      <c r="AV7" s="19">
        <v>1.02</v>
      </c>
      <c r="AW7" s="19">
        <v>1.0149999999999999</v>
      </c>
      <c r="AX7" s="19">
        <v>1.0149999999999999</v>
      </c>
      <c r="AY7" s="19">
        <v>1.0024999999999999</v>
      </c>
      <c r="AZ7" s="18">
        <v>1</v>
      </c>
      <c r="BA7" s="19">
        <v>1.01</v>
      </c>
      <c r="BB7" s="19">
        <v>1.02</v>
      </c>
      <c r="BC7" s="19">
        <v>1.01</v>
      </c>
      <c r="BD7" s="19">
        <v>1.01</v>
      </c>
      <c r="BE7" s="19">
        <v>1.01</v>
      </c>
      <c r="BF7" s="19">
        <v>1.02</v>
      </c>
      <c r="BG7" s="19">
        <v>1.02</v>
      </c>
      <c r="BH7" s="19">
        <v>1.02</v>
      </c>
      <c r="BI7" s="19">
        <v>1.03</v>
      </c>
      <c r="BJ7" s="19">
        <v>1.03</v>
      </c>
      <c r="BK7" s="19">
        <v>1.03</v>
      </c>
      <c r="BL7" s="19">
        <v>1.03</v>
      </c>
      <c r="BM7" s="19">
        <v>1.0249999999999999</v>
      </c>
      <c r="BN7" s="17" t="s">
        <v>20</v>
      </c>
      <c r="BO7" s="18">
        <v>0.05</v>
      </c>
      <c r="BP7" s="17" t="s">
        <v>33</v>
      </c>
    </row>
    <row r="8" spans="2:68" hidden="1">
      <c r="J8" s="21"/>
      <c r="AB8" s="2"/>
      <c r="AC8" s="3"/>
      <c r="AD8" s="3"/>
      <c r="AE8" s="3"/>
      <c r="AF8" s="3"/>
      <c r="AG8" s="3"/>
      <c r="AI8" s="15" t="s">
        <v>34</v>
      </c>
      <c r="AJ8" s="15">
        <v>106</v>
      </c>
      <c r="AK8" s="15">
        <v>101</v>
      </c>
      <c r="AN8" s="16" t="s">
        <v>35</v>
      </c>
      <c r="AO8" s="17">
        <v>2</v>
      </c>
      <c r="AP8" s="17" t="s">
        <v>25</v>
      </c>
      <c r="AQ8" s="18">
        <v>1</v>
      </c>
      <c r="AR8" s="18">
        <v>1</v>
      </c>
      <c r="AS8" s="19">
        <v>1.01</v>
      </c>
      <c r="AT8" s="19">
        <v>1.01</v>
      </c>
      <c r="AU8" s="19">
        <v>1.02</v>
      </c>
      <c r="AV8" s="19">
        <v>1.02</v>
      </c>
      <c r="AW8" s="19">
        <v>1.0149999999999999</v>
      </c>
      <c r="AX8" s="19">
        <v>1.0149999999999999</v>
      </c>
      <c r="AY8" s="19">
        <v>1</v>
      </c>
      <c r="AZ8" s="18">
        <v>1</v>
      </c>
      <c r="BA8" s="19">
        <v>1.01</v>
      </c>
      <c r="BB8" s="19">
        <v>1.02</v>
      </c>
      <c r="BC8" s="19">
        <v>1.01</v>
      </c>
      <c r="BD8" s="19">
        <v>1.01</v>
      </c>
      <c r="BE8" s="19">
        <v>1.01</v>
      </c>
      <c r="BF8" s="19">
        <v>1.02</v>
      </c>
      <c r="BG8" s="19">
        <v>1.02</v>
      </c>
      <c r="BH8" s="19">
        <v>1.02</v>
      </c>
      <c r="BI8" s="19">
        <v>1.03</v>
      </c>
      <c r="BJ8" s="19">
        <v>1.03</v>
      </c>
      <c r="BK8" s="19">
        <v>1.03</v>
      </c>
      <c r="BL8" s="19">
        <v>1.03</v>
      </c>
      <c r="BM8" s="19">
        <v>1.0249999999999999</v>
      </c>
      <c r="BN8" s="17" t="s">
        <v>25</v>
      </c>
      <c r="BO8" s="26"/>
    </row>
    <row r="9" spans="2:68" hidden="1">
      <c r="J9" s="21"/>
      <c r="X9" s="27" t="s">
        <v>36</v>
      </c>
      <c r="AA9" s="2" t="s">
        <v>37</v>
      </c>
      <c r="AB9" s="2"/>
      <c r="AC9" s="3"/>
      <c r="AD9" s="3"/>
      <c r="AE9" s="3"/>
      <c r="AF9" s="3"/>
      <c r="AG9" s="3"/>
      <c r="AI9" s="22" t="s">
        <v>27</v>
      </c>
      <c r="AJ9" s="15">
        <v>100</v>
      </c>
      <c r="AK9" s="15">
        <v>100</v>
      </c>
      <c r="AN9" s="16" t="s">
        <v>38</v>
      </c>
      <c r="AO9" s="17">
        <v>1</v>
      </c>
      <c r="AP9" s="17" t="s">
        <v>20</v>
      </c>
      <c r="AQ9" s="18">
        <v>1</v>
      </c>
      <c r="AR9" s="18">
        <v>1</v>
      </c>
      <c r="AS9" s="19">
        <v>1.01</v>
      </c>
      <c r="AT9" s="19">
        <v>1.01</v>
      </c>
      <c r="AU9" s="19">
        <v>1.02</v>
      </c>
      <c r="AV9" s="19">
        <v>1.02</v>
      </c>
      <c r="AW9" s="19">
        <v>1.0149999999999999</v>
      </c>
      <c r="AX9" s="19">
        <v>1.0149999999999999</v>
      </c>
      <c r="AY9" s="19">
        <v>1.0024999999999999</v>
      </c>
      <c r="AZ9" s="18">
        <v>1</v>
      </c>
      <c r="BA9" s="19">
        <v>1.01</v>
      </c>
      <c r="BB9" s="19">
        <v>1.02</v>
      </c>
      <c r="BC9" s="19">
        <v>1.01</v>
      </c>
      <c r="BD9" s="19">
        <v>1.01</v>
      </c>
      <c r="BE9" s="19">
        <v>1.01</v>
      </c>
      <c r="BF9" s="19">
        <v>1.02</v>
      </c>
      <c r="BG9" s="19">
        <v>1.02</v>
      </c>
      <c r="BH9" s="19">
        <v>1.02</v>
      </c>
      <c r="BI9" s="19">
        <v>1.03</v>
      </c>
      <c r="BJ9" s="19">
        <v>1.03</v>
      </c>
      <c r="BK9" s="19">
        <v>1.03</v>
      </c>
      <c r="BL9" s="19">
        <v>1.03</v>
      </c>
      <c r="BM9" s="19">
        <v>1.0249999999999999</v>
      </c>
      <c r="BN9" s="17" t="s">
        <v>20</v>
      </c>
      <c r="BO9" s="26"/>
    </row>
    <row r="10" spans="2:68" hidden="1">
      <c r="J10" s="21"/>
      <c r="L10" s="28"/>
      <c r="V10" s="29" t="s">
        <v>39</v>
      </c>
      <c r="W10" s="30">
        <f t="shared" ref="W10:W28" si="0">Y10/$Y$29</f>
        <v>0.10810810810810811</v>
      </c>
      <c r="X10" s="31">
        <v>101</v>
      </c>
      <c r="Y10" s="32">
        <f>COUNTIF($H$40:$H$298,X10)</f>
        <v>28</v>
      </c>
      <c r="Z10" s="33">
        <f t="shared" ref="Z10:Z28" si="1">X10*Y10</f>
        <v>2828</v>
      </c>
      <c r="AA10" s="34">
        <v>113</v>
      </c>
      <c r="AB10" s="2"/>
      <c r="AC10" s="3"/>
      <c r="AD10" s="3"/>
      <c r="AE10" s="3"/>
      <c r="AF10" s="3"/>
      <c r="AG10" s="3"/>
      <c r="AH10" s="35"/>
      <c r="AI10" s="36" t="s">
        <v>40</v>
      </c>
      <c r="AJ10" s="15">
        <v>101</v>
      </c>
      <c r="AK10" s="15">
        <v>102</v>
      </c>
      <c r="AL10" s="37"/>
      <c r="AN10" s="16" t="s">
        <v>41</v>
      </c>
      <c r="AO10" s="17">
        <v>2</v>
      </c>
      <c r="AP10" s="17" t="s">
        <v>25</v>
      </c>
      <c r="AQ10" s="18">
        <v>1</v>
      </c>
      <c r="AR10" s="18">
        <v>1</v>
      </c>
      <c r="AS10" s="19">
        <v>1.01</v>
      </c>
      <c r="AT10" s="19">
        <v>1.01</v>
      </c>
      <c r="AU10" s="19">
        <v>1.02</v>
      </c>
      <c r="AV10" s="19">
        <v>1.02</v>
      </c>
      <c r="AW10" s="19">
        <v>1.0149999999999999</v>
      </c>
      <c r="AX10" s="19">
        <v>1.0149999999999999</v>
      </c>
      <c r="AY10" s="19">
        <v>1</v>
      </c>
      <c r="AZ10" s="18">
        <v>1</v>
      </c>
      <c r="BA10" s="19">
        <v>1.01</v>
      </c>
      <c r="BB10" s="19">
        <v>1.02</v>
      </c>
      <c r="BC10" s="19">
        <v>1.01</v>
      </c>
      <c r="BD10" s="19">
        <v>1.01</v>
      </c>
      <c r="BE10" s="19">
        <v>1.01</v>
      </c>
      <c r="BF10" s="19">
        <v>1.02</v>
      </c>
      <c r="BG10" s="19">
        <v>1.02</v>
      </c>
      <c r="BH10" s="19">
        <v>1.02</v>
      </c>
      <c r="BI10" s="19">
        <v>1.03</v>
      </c>
      <c r="BJ10" s="19">
        <v>1.03</v>
      </c>
      <c r="BK10" s="19">
        <v>1.03</v>
      </c>
      <c r="BL10" s="19">
        <v>1.03</v>
      </c>
      <c r="BM10" s="19">
        <v>1.0249999999999999</v>
      </c>
      <c r="BN10" s="17" t="s">
        <v>25</v>
      </c>
      <c r="BO10" s="26"/>
    </row>
    <row r="11" spans="2:68" hidden="1">
      <c r="J11" s="21"/>
      <c r="L11" s="38"/>
      <c r="O11" s="37"/>
      <c r="V11" s="39" t="s">
        <v>42</v>
      </c>
      <c r="W11" s="30">
        <f t="shared" si="0"/>
        <v>0.11969111969111969</v>
      </c>
      <c r="X11" s="31">
        <v>66</v>
      </c>
      <c r="Y11" s="15">
        <f>COUNTIF($H$40:$H$298,X11)</f>
        <v>31</v>
      </c>
      <c r="Z11" s="33">
        <f t="shared" si="1"/>
        <v>2046</v>
      </c>
      <c r="AA11" s="34">
        <v>78</v>
      </c>
      <c r="AB11" s="2"/>
      <c r="AC11" s="3"/>
      <c r="AD11" s="3"/>
      <c r="AE11" s="3"/>
      <c r="AF11" s="3"/>
      <c r="AG11" s="3"/>
      <c r="AH11" s="35"/>
      <c r="AI11" s="15" t="s">
        <v>43</v>
      </c>
      <c r="AJ11" s="15">
        <v>102</v>
      </c>
      <c r="AK11" s="15">
        <v>106</v>
      </c>
      <c r="AL11" s="37"/>
      <c r="AN11" s="16" t="s">
        <v>44</v>
      </c>
      <c r="AO11" s="17">
        <v>1</v>
      </c>
      <c r="AP11" s="17" t="s">
        <v>20</v>
      </c>
      <c r="AQ11" s="18">
        <v>1</v>
      </c>
      <c r="AR11" s="18">
        <v>1</v>
      </c>
      <c r="AS11" s="19">
        <v>1.01</v>
      </c>
      <c r="AT11" s="19">
        <v>1.01</v>
      </c>
      <c r="AU11" s="19">
        <v>1.02</v>
      </c>
      <c r="AV11" s="19">
        <v>1.02</v>
      </c>
      <c r="AW11" s="19">
        <v>1.0149999999999999</v>
      </c>
      <c r="AX11" s="19">
        <v>1.0149999999999999</v>
      </c>
      <c r="AY11" s="19">
        <v>1.0024999999999999</v>
      </c>
      <c r="AZ11" s="18">
        <v>1</v>
      </c>
      <c r="BA11" s="19">
        <v>1.01</v>
      </c>
      <c r="BB11" s="19">
        <v>1.02</v>
      </c>
      <c r="BC11" s="19">
        <v>1.01</v>
      </c>
      <c r="BD11" s="19">
        <v>1.01</v>
      </c>
      <c r="BE11" s="19">
        <v>1.01</v>
      </c>
      <c r="BF11" s="19">
        <v>1.02</v>
      </c>
      <c r="BG11" s="19">
        <v>1.02</v>
      </c>
      <c r="BH11" s="19">
        <v>1.02</v>
      </c>
      <c r="BI11" s="19">
        <v>1.03</v>
      </c>
      <c r="BJ11" s="19">
        <v>1.03</v>
      </c>
      <c r="BK11" s="19">
        <v>1.03</v>
      </c>
      <c r="BL11" s="19">
        <v>1.03</v>
      </c>
      <c r="BM11" s="19">
        <v>1.0249999999999999</v>
      </c>
      <c r="BN11" s="17" t="s">
        <v>20</v>
      </c>
      <c r="BO11" s="26"/>
    </row>
    <row r="12" spans="2:68" hidden="1">
      <c r="J12" s="21"/>
      <c r="V12" s="39" t="s">
        <v>45</v>
      </c>
      <c r="W12" s="30">
        <f t="shared" si="0"/>
        <v>0.10424710424710425</v>
      </c>
      <c r="X12" s="31">
        <v>52</v>
      </c>
      <c r="Y12" s="15">
        <f>COUNTIF($H$40:$H$298,X12)</f>
        <v>27</v>
      </c>
      <c r="Z12" s="33">
        <f t="shared" si="1"/>
        <v>1404</v>
      </c>
      <c r="AA12" s="34">
        <v>60</v>
      </c>
      <c r="AB12" s="2"/>
      <c r="AC12" s="3"/>
      <c r="AD12" s="3"/>
      <c r="AE12" s="3"/>
      <c r="AF12" s="3"/>
      <c r="AG12" s="3"/>
      <c r="AH12" s="35"/>
      <c r="AI12" s="15" t="s">
        <v>46</v>
      </c>
      <c r="AJ12" s="15">
        <v>103</v>
      </c>
      <c r="AK12" s="15">
        <v>107</v>
      </c>
      <c r="AL12" s="37"/>
      <c r="AN12" s="16" t="s">
        <v>47</v>
      </c>
      <c r="AO12" s="17">
        <v>2</v>
      </c>
      <c r="AP12" s="17" t="s">
        <v>25</v>
      </c>
      <c r="AQ12" s="18">
        <v>1</v>
      </c>
      <c r="AR12" s="18">
        <v>1</v>
      </c>
      <c r="AS12" s="19">
        <v>1.01</v>
      </c>
      <c r="AT12" s="19">
        <v>1.01</v>
      </c>
      <c r="AU12" s="19">
        <v>1.02</v>
      </c>
      <c r="AV12" s="19">
        <v>1.02</v>
      </c>
      <c r="AW12" s="19">
        <v>1.0149999999999999</v>
      </c>
      <c r="AX12" s="19">
        <v>1.0149999999999999</v>
      </c>
      <c r="AY12" s="19">
        <v>1</v>
      </c>
      <c r="AZ12" s="18">
        <v>1</v>
      </c>
      <c r="BA12" s="19">
        <v>1.01</v>
      </c>
      <c r="BB12" s="19">
        <v>1.02</v>
      </c>
      <c r="BC12" s="19">
        <v>1.01</v>
      </c>
      <c r="BD12" s="19">
        <v>1.01</v>
      </c>
      <c r="BE12" s="19">
        <v>1.01</v>
      </c>
      <c r="BF12" s="19">
        <v>1.02</v>
      </c>
      <c r="BG12" s="19">
        <v>1.02</v>
      </c>
      <c r="BH12" s="19">
        <v>1.02</v>
      </c>
      <c r="BI12" s="19">
        <v>1.03</v>
      </c>
      <c r="BJ12" s="19">
        <v>1.03</v>
      </c>
      <c r="BK12" s="19">
        <v>1.03</v>
      </c>
      <c r="BL12" s="19">
        <v>1.03</v>
      </c>
      <c r="BM12" s="19">
        <v>1.0249999999999999</v>
      </c>
      <c r="BN12" s="17" t="s">
        <v>25</v>
      </c>
      <c r="BO12" s="26"/>
    </row>
    <row r="13" spans="2:68" hidden="1">
      <c r="J13" s="21"/>
      <c r="V13" s="39" t="s">
        <v>48</v>
      </c>
      <c r="W13" s="30">
        <f t="shared" si="0"/>
        <v>0.11196911196911197</v>
      </c>
      <c r="X13" s="31">
        <v>63</v>
      </c>
      <c r="Y13" s="15">
        <f>COUNTIF($H$40:$H$298,X13)/2</f>
        <v>29</v>
      </c>
      <c r="Z13" s="33">
        <f t="shared" si="1"/>
        <v>1827</v>
      </c>
      <c r="AA13" s="34">
        <v>74</v>
      </c>
      <c r="AB13" s="2"/>
      <c r="AC13" s="3"/>
      <c r="AD13" s="3"/>
      <c r="AE13" s="3"/>
      <c r="AF13" s="3"/>
      <c r="AG13" s="3"/>
      <c r="AH13" s="35"/>
      <c r="AI13" s="15" t="s">
        <v>11</v>
      </c>
      <c r="AJ13" s="15">
        <v>104</v>
      </c>
      <c r="AK13" s="15">
        <v>108</v>
      </c>
      <c r="AL13" s="37"/>
      <c r="AN13" s="16" t="s">
        <v>49</v>
      </c>
      <c r="AO13" s="17">
        <v>1</v>
      </c>
      <c r="AP13" s="17" t="s">
        <v>20</v>
      </c>
      <c r="AQ13" s="18">
        <v>1</v>
      </c>
      <c r="AR13" s="18">
        <v>1</v>
      </c>
      <c r="AS13" s="19">
        <v>1.01</v>
      </c>
      <c r="AT13" s="19">
        <v>1.01</v>
      </c>
      <c r="AU13" s="19">
        <v>1.02</v>
      </c>
      <c r="AV13" s="19">
        <v>1.02</v>
      </c>
      <c r="AW13" s="19">
        <v>1.0149999999999999</v>
      </c>
      <c r="AX13" s="19">
        <v>1.0149999999999999</v>
      </c>
      <c r="AY13" s="19">
        <v>1.0024999999999999</v>
      </c>
      <c r="AZ13" s="18">
        <v>1</v>
      </c>
      <c r="BA13" s="19">
        <v>1.01</v>
      </c>
      <c r="BB13" s="19">
        <v>1.02</v>
      </c>
      <c r="BC13" s="19">
        <v>1.01</v>
      </c>
      <c r="BD13" s="19">
        <v>1.01</v>
      </c>
      <c r="BE13" s="19">
        <v>1.01</v>
      </c>
      <c r="BF13" s="19">
        <v>1.02</v>
      </c>
      <c r="BG13" s="19">
        <v>1.02</v>
      </c>
      <c r="BH13" s="19">
        <v>1.02</v>
      </c>
      <c r="BI13" s="19">
        <v>1.03</v>
      </c>
      <c r="BJ13" s="19">
        <v>1.03</v>
      </c>
      <c r="BK13" s="19">
        <v>1.03</v>
      </c>
      <c r="BL13" s="19">
        <v>1.03</v>
      </c>
      <c r="BM13" s="19">
        <v>1.0249999999999999</v>
      </c>
      <c r="BN13" s="17" t="s">
        <v>20</v>
      </c>
      <c r="BO13" s="26"/>
    </row>
    <row r="14" spans="2:68" hidden="1">
      <c r="J14" s="21"/>
      <c r="V14" s="39" t="s">
        <v>50</v>
      </c>
      <c r="W14" s="30">
        <f t="shared" si="0"/>
        <v>0.10810810810810811</v>
      </c>
      <c r="X14" s="31">
        <v>57</v>
      </c>
      <c r="Y14" s="15">
        <f>COUNTIF($H$40:$H$298,X14)</f>
        <v>28</v>
      </c>
      <c r="Z14" s="33">
        <f t="shared" si="1"/>
        <v>1596</v>
      </c>
      <c r="AA14" s="34">
        <v>67</v>
      </c>
      <c r="AB14" s="2"/>
      <c r="AC14" s="3"/>
      <c r="AD14" s="3"/>
      <c r="AE14" s="3"/>
      <c r="AF14" s="3"/>
      <c r="AG14" s="3"/>
      <c r="AH14" s="35"/>
      <c r="AI14" s="15" t="s">
        <v>12</v>
      </c>
      <c r="AJ14" s="15">
        <v>105</v>
      </c>
      <c r="AK14" s="15">
        <v>109</v>
      </c>
      <c r="AL14" s="37"/>
      <c r="AN14" s="16" t="s">
        <v>51</v>
      </c>
      <c r="AO14" s="17">
        <v>2</v>
      </c>
      <c r="AP14" s="17" t="s">
        <v>25</v>
      </c>
      <c r="AQ14" s="18">
        <v>1</v>
      </c>
      <c r="AR14" s="18">
        <v>1</v>
      </c>
      <c r="AS14" s="19">
        <v>1.01</v>
      </c>
      <c r="AT14" s="19">
        <v>1.01</v>
      </c>
      <c r="AU14" s="19">
        <v>1.02</v>
      </c>
      <c r="AV14" s="19">
        <v>1.02</v>
      </c>
      <c r="AW14" s="19">
        <v>1.0149999999999999</v>
      </c>
      <c r="AX14" s="19">
        <v>1.0149999999999999</v>
      </c>
      <c r="AY14" s="19">
        <v>1</v>
      </c>
      <c r="AZ14" s="18">
        <v>1</v>
      </c>
      <c r="BA14" s="19">
        <v>1.01</v>
      </c>
      <c r="BB14" s="19">
        <v>1.02</v>
      </c>
      <c r="BC14" s="19">
        <v>1.01</v>
      </c>
      <c r="BD14" s="19">
        <v>1.01</v>
      </c>
      <c r="BE14" s="19">
        <v>1.01</v>
      </c>
      <c r="BF14" s="19">
        <v>1.02</v>
      </c>
      <c r="BG14" s="19">
        <v>1.02</v>
      </c>
      <c r="BH14" s="19">
        <v>1.02</v>
      </c>
      <c r="BI14" s="19">
        <v>1.03</v>
      </c>
      <c r="BJ14" s="19">
        <v>1.03</v>
      </c>
      <c r="BK14" s="19">
        <v>1.03</v>
      </c>
      <c r="BL14" s="19">
        <v>1.03</v>
      </c>
      <c r="BM14" s="19">
        <v>1.0249999999999999</v>
      </c>
      <c r="BN14" s="17" t="s">
        <v>25</v>
      </c>
      <c r="BO14" s="26"/>
    </row>
    <row r="15" spans="2:68" hidden="1">
      <c r="J15" s="21"/>
      <c r="V15" s="39" t="s">
        <v>52</v>
      </c>
      <c r="W15" s="30">
        <f t="shared" si="0"/>
        <v>0.11196911196911197</v>
      </c>
      <c r="X15" s="31">
        <v>63</v>
      </c>
      <c r="Y15" s="15">
        <f>COUNTIF($H$40:$H$298,X15)/2</f>
        <v>29</v>
      </c>
      <c r="Z15" s="33">
        <f t="shared" si="1"/>
        <v>1827</v>
      </c>
      <c r="AA15" s="34">
        <v>71</v>
      </c>
      <c r="AB15" s="2"/>
      <c r="AC15" s="3"/>
      <c r="AD15" s="3"/>
      <c r="AE15" s="3"/>
      <c r="AF15" s="3"/>
      <c r="AG15" s="3"/>
      <c r="AH15" s="35"/>
      <c r="AL15" s="37"/>
      <c r="AN15" s="16" t="s">
        <v>53</v>
      </c>
      <c r="AO15" s="17">
        <v>1</v>
      </c>
      <c r="AP15" s="17" t="s">
        <v>20</v>
      </c>
      <c r="AQ15" s="18">
        <v>1</v>
      </c>
      <c r="AR15" s="18">
        <v>1</v>
      </c>
      <c r="AS15" s="19">
        <v>1.01</v>
      </c>
      <c r="AT15" s="19">
        <v>1.01</v>
      </c>
      <c r="AU15" s="19">
        <v>1.02</v>
      </c>
      <c r="AV15" s="19">
        <v>1.02</v>
      </c>
      <c r="AW15" s="19">
        <v>1.0149999999999999</v>
      </c>
      <c r="AX15" s="19">
        <v>1.0149999999999999</v>
      </c>
      <c r="AY15" s="19">
        <v>1.0024999999999999</v>
      </c>
      <c r="AZ15" s="18">
        <v>1</v>
      </c>
      <c r="BA15" s="19">
        <v>1.01</v>
      </c>
      <c r="BB15" s="19">
        <v>1.02</v>
      </c>
      <c r="BC15" s="19">
        <v>1.01</v>
      </c>
      <c r="BD15" s="19">
        <v>1.01</v>
      </c>
      <c r="BE15" s="19">
        <v>1.01</v>
      </c>
      <c r="BF15" s="19">
        <v>1.02</v>
      </c>
      <c r="BG15" s="19">
        <v>1.02</v>
      </c>
      <c r="BH15" s="19">
        <v>1.02</v>
      </c>
      <c r="BI15" s="19">
        <v>1.03</v>
      </c>
      <c r="BJ15" s="19">
        <v>1.03</v>
      </c>
      <c r="BK15" s="19">
        <v>1.03</v>
      </c>
      <c r="BL15" s="19">
        <v>1.03</v>
      </c>
      <c r="BM15" s="19">
        <v>1.0249999999999999</v>
      </c>
      <c r="BN15" s="17" t="s">
        <v>20</v>
      </c>
      <c r="BO15" s="26"/>
    </row>
    <row r="16" spans="2:68" hidden="1">
      <c r="J16" s="21"/>
      <c r="V16" s="40" t="s">
        <v>54</v>
      </c>
      <c r="W16" s="41">
        <f t="shared" si="0"/>
        <v>0.11969111969111969</v>
      </c>
      <c r="X16" s="31">
        <v>85</v>
      </c>
      <c r="Y16" s="32">
        <f>COUNTIF($H$40:$H$298,X16)</f>
        <v>31</v>
      </c>
      <c r="Z16" s="33">
        <f t="shared" si="1"/>
        <v>2635</v>
      </c>
      <c r="AA16" s="34">
        <v>97</v>
      </c>
      <c r="AB16" s="2"/>
      <c r="AC16" s="3"/>
      <c r="AD16" s="3"/>
      <c r="AE16" s="3"/>
      <c r="AF16" s="3"/>
      <c r="AG16" s="3"/>
      <c r="AH16" s="35"/>
      <c r="AL16" s="37"/>
      <c r="AN16" s="16" t="s">
        <v>55</v>
      </c>
      <c r="AO16" s="17">
        <v>2</v>
      </c>
      <c r="AP16" s="17" t="s">
        <v>25</v>
      </c>
      <c r="AQ16" s="18">
        <v>1</v>
      </c>
      <c r="AR16" s="18">
        <v>1</v>
      </c>
      <c r="AS16" s="19">
        <v>1.01</v>
      </c>
      <c r="AT16" s="19">
        <v>1.01</v>
      </c>
      <c r="AU16" s="19">
        <v>1.02</v>
      </c>
      <c r="AV16" s="19">
        <v>1.02</v>
      </c>
      <c r="AW16" s="19">
        <v>1.0149999999999999</v>
      </c>
      <c r="AX16" s="19">
        <v>1.0149999999999999</v>
      </c>
      <c r="AY16" s="19">
        <v>1</v>
      </c>
      <c r="AZ16" s="18">
        <v>1</v>
      </c>
      <c r="BA16" s="19">
        <v>1.01</v>
      </c>
      <c r="BB16" s="19">
        <v>1.02</v>
      </c>
      <c r="BC16" s="19">
        <v>1.01</v>
      </c>
      <c r="BD16" s="19">
        <v>1.01</v>
      </c>
      <c r="BE16" s="19">
        <v>1.01</v>
      </c>
      <c r="BF16" s="19">
        <v>1.02</v>
      </c>
      <c r="BG16" s="19">
        <v>1.02</v>
      </c>
      <c r="BH16" s="19">
        <v>1.02</v>
      </c>
      <c r="BI16" s="19">
        <v>1.03</v>
      </c>
      <c r="BJ16" s="19">
        <v>1.03</v>
      </c>
      <c r="BK16" s="19">
        <v>1.03</v>
      </c>
      <c r="BL16" s="19">
        <v>1.03</v>
      </c>
      <c r="BM16" s="19">
        <v>1.0249999999999999</v>
      </c>
      <c r="BN16" s="17" t="s">
        <v>25</v>
      </c>
      <c r="BO16" s="26"/>
    </row>
    <row r="17" spans="3:67" hidden="1">
      <c r="J17" s="21"/>
      <c r="V17" s="39" t="s">
        <v>56</v>
      </c>
      <c r="W17" s="30">
        <f t="shared" si="0"/>
        <v>0</v>
      </c>
      <c r="X17" s="31">
        <v>74</v>
      </c>
      <c r="Y17" s="42">
        <f>COUNTIF($H$40:$H$298,X17)/3</f>
        <v>0</v>
      </c>
      <c r="Z17" s="33">
        <f t="shared" si="1"/>
        <v>0</v>
      </c>
      <c r="AA17" s="34">
        <v>85</v>
      </c>
      <c r="AB17" s="2"/>
      <c r="AC17" s="3"/>
      <c r="AD17" s="3"/>
      <c r="AE17" s="3"/>
      <c r="AF17" s="3"/>
      <c r="AG17" s="3"/>
      <c r="AH17" s="35"/>
      <c r="AL17" s="37"/>
      <c r="AN17" s="16" t="s">
        <v>57</v>
      </c>
      <c r="AO17" s="17">
        <v>1</v>
      </c>
      <c r="AP17" s="17" t="s">
        <v>20</v>
      </c>
      <c r="AQ17" s="18">
        <v>1</v>
      </c>
      <c r="AR17" s="18">
        <v>1</v>
      </c>
      <c r="AS17" s="19">
        <v>1.01</v>
      </c>
      <c r="AT17" s="19">
        <v>1.01</v>
      </c>
      <c r="AU17" s="19">
        <v>1.02</v>
      </c>
      <c r="AV17" s="19">
        <v>1.02</v>
      </c>
      <c r="AW17" s="19">
        <v>1.0149999999999999</v>
      </c>
      <c r="AX17" s="19">
        <v>1.0149999999999999</v>
      </c>
      <c r="AY17" s="19">
        <v>1.0024999999999999</v>
      </c>
      <c r="AZ17" s="18">
        <v>1</v>
      </c>
      <c r="BA17" s="19">
        <v>1.01</v>
      </c>
      <c r="BB17" s="19">
        <v>1.02</v>
      </c>
      <c r="BC17" s="19">
        <v>1.01</v>
      </c>
      <c r="BD17" s="19">
        <v>1.01</v>
      </c>
      <c r="BE17" s="19">
        <v>1.01</v>
      </c>
      <c r="BF17" s="19">
        <v>1.02</v>
      </c>
      <c r="BG17" s="19">
        <v>1.02</v>
      </c>
      <c r="BH17" s="19">
        <v>1.02</v>
      </c>
      <c r="BI17" s="19">
        <v>1.03</v>
      </c>
      <c r="BJ17" s="19">
        <v>1.03</v>
      </c>
      <c r="BK17" s="19">
        <v>1.03</v>
      </c>
      <c r="BL17" s="19">
        <v>1.03</v>
      </c>
      <c r="BM17" s="19">
        <v>1.0249999999999999</v>
      </c>
      <c r="BN17" s="17" t="s">
        <v>20</v>
      </c>
      <c r="BO17" s="26"/>
    </row>
    <row r="18" spans="3:67" hidden="1">
      <c r="I18" s="43">
        <v>23794050</v>
      </c>
      <c r="J18" s="21"/>
      <c r="V18" s="39" t="s">
        <v>58</v>
      </c>
      <c r="W18" s="30">
        <f t="shared" si="0"/>
        <v>0</v>
      </c>
      <c r="X18" s="31">
        <v>90</v>
      </c>
      <c r="Y18" s="44">
        <f>COUNTIF($H$40:$H$298,X18)/4</f>
        <v>0</v>
      </c>
      <c r="Z18" s="33">
        <f t="shared" si="1"/>
        <v>0</v>
      </c>
      <c r="AA18" s="34">
        <v>101</v>
      </c>
      <c r="AB18" s="2"/>
      <c r="AC18" s="3"/>
      <c r="AD18" s="3"/>
      <c r="AE18" s="3"/>
      <c r="AF18" s="3"/>
      <c r="AG18" s="3"/>
      <c r="AH18" s="35"/>
      <c r="AI18" s="45"/>
      <c r="AL18" s="37"/>
      <c r="AN18" s="16" t="s">
        <v>59</v>
      </c>
      <c r="AO18" s="17">
        <v>2</v>
      </c>
      <c r="AP18" s="17" t="s">
        <v>25</v>
      </c>
      <c r="AQ18" s="18">
        <v>1</v>
      </c>
      <c r="AR18" s="18">
        <v>1</v>
      </c>
      <c r="AS18" s="19">
        <v>1.01</v>
      </c>
      <c r="AT18" s="19">
        <v>1.01</v>
      </c>
      <c r="AU18" s="19">
        <v>1.02</v>
      </c>
      <c r="AV18" s="19">
        <v>1.02</v>
      </c>
      <c r="AW18" s="19">
        <v>1.0149999999999999</v>
      </c>
      <c r="AX18" s="19">
        <v>1.0149999999999999</v>
      </c>
      <c r="AY18" s="19">
        <v>1</v>
      </c>
      <c r="AZ18" s="18">
        <v>1</v>
      </c>
      <c r="BA18" s="19">
        <v>1.01</v>
      </c>
      <c r="BB18" s="19">
        <v>1.02</v>
      </c>
      <c r="BC18" s="19">
        <v>1.01</v>
      </c>
      <c r="BD18" s="19">
        <v>1.01</v>
      </c>
      <c r="BE18" s="19">
        <v>1.01</v>
      </c>
      <c r="BF18" s="19">
        <v>1.02</v>
      </c>
      <c r="BG18" s="19">
        <v>1.02</v>
      </c>
      <c r="BH18" s="19">
        <v>1.02</v>
      </c>
      <c r="BI18" s="19">
        <v>1.03</v>
      </c>
      <c r="BJ18" s="19">
        <v>1.03</v>
      </c>
      <c r="BK18" s="19">
        <v>1.03</v>
      </c>
      <c r="BL18" s="19">
        <v>1.03</v>
      </c>
      <c r="BM18" s="19">
        <v>1.0249999999999999</v>
      </c>
      <c r="BN18" s="17" t="s">
        <v>25</v>
      </c>
      <c r="BO18" s="26"/>
    </row>
    <row r="19" spans="3:67" hidden="1">
      <c r="I19" s="43">
        <f>I18+(I18*5%)</f>
        <v>24983752.5</v>
      </c>
      <c r="J19" s="21"/>
      <c r="V19" s="39" t="s">
        <v>60</v>
      </c>
      <c r="W19" s="30">
        <f t="shared" si="0"/>
        <v>0</v>
      </c>
      <c r="X19" s="31">
        <v>90</v>
      </c>
      <c r="Y19" s="44">
        <f>COUNTIF($H$40:$H$298,X19)/4</f>
        <v>0</v>
      </c>
      <c r="Z19" s="33">
        <f t="shared" si="1"/>
        <v>0</v>
      </c>
      <c r="AA19" s="34">
        <v>101</v>
      </c>
      <c r="AB19" s="2"/>
      <c r="AC19" s="3"/>
      <c r="AD19" s="3"/>
      <c r="AE19" s="3"/>
      <c r="AF19" s="3"/>
      <c r="AG19" s="3"/>
      <c r="AL19" s="37"/>
      <c r="AN19" s="16" t="s">
        <v>61</v>
      </c>
      <c r="AO19" s="17">
        <v>1</v>
      </c>
      <c r="AP19" s="17" t="s">
        <v>20</v>
      </c>
      <c r="AQ19" s="18">
        <v>1</v>
      </c>
      <c r="AR19" s="18">
        <v>1</v>
      </c>
      <c r="AS19" s="19">
        <v>1.01</v>
      </c>
      <c r="AT19" s="19">
        <v>1.01</v>
      </c>
      <c r="AU19" s="19">
        <v>1.02</v>
      </c>
      <c r="AV19" s="19">
        <v>1.02</v>
      </c>
      <c r="AW19" s="19">
        <v>1.0149999999999999</v>
      </c>
      <c r="AX19" s="19">
        <v>1.0149999999999999</v>
      </c>
      <c r="AY19" s="19">
        <v>1.0024999999999999</v>
      </c>
      <c r="AZ19" s="18">
        <v>1</v>
      </c>
      <c r="BA19" s="19">
        <v>1.01</v>
      </c>
      <c r="BB19" s="19">
        <v>1.02</v>
      </c>
      <c r="BC19" s="19">
        <v>1.01</v>
      </c>
      <c r="BD19" s="19">
        <v>1.01</v>
      </c>
      <c r="BE19" s="19">
        <v>1.01</v>
      </c>
      <c r="BF19" s="19">
        <v>1.02</v>
      </c>
      <c r="BG19" s="19">
        <v>1.02</v>
      </c>
      <c r="BH19" s="19">
        <v>1.02</v>
      </c>
      <c r="BI19" s="19">
        <v>1.03</v>
      </c>
      <c r="BJ19" s="19">
        <v>1.03</v>
      </c>
      <c r="BK19" s="19">
        <v>1.03</v>
      </c>
      <c r="BL19" s="19">
        <v>1.03</v>
      </c>
      <c r="BM19" s="19">
        <v>1.0249999999999999</v>
      </c>
      <c r="BN19" s="17" t="s">
        <v>20</v>
      </c>
      <c r="BO19" s="26"/>
    </row>
    <row r="20" spans="3:67" hidden="1">
      <c r="I20" s="43">
        <f>I18+(I18*11.112%)</f>
        <v>26438044.835999999</v>
      </c>
      <c r="J20" s="21"/>
      <c r="V20" s="39" t="s">
        <v>62</v>
      </c>
      <c r="W20" s="30">
        <f t="shared" si="0"/>
        <v>0</v>
      </c>
      <c r="X20" s="31">
        <v>90</v>
      </c>
      <c r="Y20" s="44">
        <f>COUNTIF($H$40:$H$298,X20)/4</f>
        <v>0</v>
      </c>
      <c r="Z20" s="33">
        <f t="shared" si="1"/>
        <v>0</v>
      </c>
      <c r="AA20" s="34">
        <v>101</v>
      </c>
      <c r="AB20" s="2"/>
      <c r="AC20" s="3"/>
      <c r="AD20" s="3"/>
      <c r="AE20" s="3"/>
      <c r="AF20" s="3"/>
      <c r="AG20" s="3"/>
      <c r="AL20" s="37"/>
      <c r="AN20" s="16" t="s">
        <v>63</v>
      </c>
      <c r="AO20" s="17">
        <v>2</v>
      </c>
      <c r="AP20" s="17" t="s">
        <v>25</v>
      </c>
      <c r="AQ20" s="18">
        <v>1</v>
      </c>
      <c r="AR20" s="18">
        <v>1</v>
      </c>
      <c r="AS20" s="19">
        <v>1.01</v>
      </c>
      <c r="AT20" s="19">
        <v>1.01</v>
      </c>
      <c r="AU20" s="19">
        <v>1.02</v>
      </c>
      <c r="AV20" s="19">
        <v>1.02</v>
      </c>
      <c r="AW20" s="19">
        <v>1.0149999999999999</v>
      </c>
      <c r="AX20" s="19">
        <v>1.0149999999999999</v>
      </c>
      <c r="AY20" s="19">
        <v>1</v>
      </c>
      <c r="AZ20" s="18">
        <v>1</v>
      </c>
      <c r="BA20" s="19">
        <v>1.01</v>
      </c>
      <c r="BB20" s="19">
        <v>1.02</v>
      </c>
      <c r="BC20" s="19">
        <v>1.01</v>
      </c>
      <c r="BD20" s="19">
        <v>1.01</v>
      </c>
      <c r="BE20" s="19">
        <v>1.01</v>
      </c>
      <c r="BF20" s="19">
        <v>1.02</v>
      </c>
      <c r="BG20" s="19">
        <v>1.02</v>
      </c>
      <c r="BH20" s="19">
        <v>1.02</v>
      </c>
      <c r="BI20" s="19">
        <v>1.03</v>
      </c>
      <c r="BJ20" s="19">
        <v>1.03</v>
      </c>
      <c r="BK20" s="19">
        <v>1.03</v>
      </c>
      <c r="BL20" s="19">
        <v>1.03</v>
      </c>
      <c r="BM20" s="19">
        <v>1.0249999999999999</v>
      </c>
      <c r="BN20" s="17" t="s">
        <v>25</v>
      </c>
      <c r="BO20" s="26"/>
    </row>
    <row r="21" spans="3:67" hidden="1">
      <c r="J21" s="21"/>
      <c r="V21" s="39" t="s">
        <v>64</v>
      </c>
      <c r="W21" s="30">
        <f t="shared" si="0"/>
        <v>0</v>
      </c>
      <c r="X21" s="31">
        <v>90</v>
      </c>
      <c r="Y21" s="44">
        <f>COUNTIF($H$40:$H$298,X21)/4</f>
        <v>0</v>
      </c>
      <c r="Z21" s="33">
        <f t="shared" si="1"/>
        <v>0</v>
      </c>
      <c r="AA21" s="34">
        <v>101</v>
      </c>
      <c r="AB21" s="2"/>
      <c r="AC21" s="3"/>
      <c r="AD21" s="3"/>
      <c r="AE21" s="3"/>
      <c r="AF21" s="3"/>
      <c r="AG21" s="3"/>
      <c r="AL21" s="37"/>
      <c r="AN21" s="16" t="s">
        <v>65</v>
      </c>
      <c r="AO21" s="17">
        <v>3</v>
      </c>
      <c r="AP21" s="17" t="s">
        <v>20</v>
      </c>
      <c r="AQ21" s="18">
        <v>1</v>
      </c>
      <c r="AR21" s="18">
        <v>1</v>
      </c>
      <c r="AS21" s="19">
        <v>1.01</v>
      </c>
      <c r="AT21" s="19">
        <v>1.01</v>
      </c>
      <c r="AU21" s="19">
        <v>1.02</v>
      </c>
      <c r="AV21" s="19">
        <v>1.02</v>
      </c>
      <c r="AW21" s="19">
        <v>1.0149999999999999</v>
      </c>
      <c r="AX21" s="19">
        <v>1.0149999999999999</v>
      </c>
      <c r="AY21" s="19">
        <v>1.0024999999999999</v>
      </c>
      <c r="AZ21" s="18">
        <v>1</v>
      </c>
      <c r="BA21" s="19">
        <v>1.01</v>
      </c>
      <c r="BB21" s="19">
        <v>1.02</v>
      </c>
      <c r="BC21" s="19">
        <v>1.01</v>
      </c>
      <c r="BD21" s="19">
        <v>1.01</v>
      </c>
      <c r="BE21" s="19">
        <v>1.01</v>
      </c>
      <c r="BF21" s="19">
        <v>1.02</v>
      </c>
      <c r="BG21" s="19">
        <v>1.02</v>
      </c>
      <c r="BH21" s="19">
        <v>1.02</v>
      </c>
      <c r="BI21" s="19">
        <v>1.03</v>
      </c>
      <c r="BJ21" s="19">
        <v>1.03</v>
      </c>
      <c r="BK21" s="19">
        <v>1.03</v>
      </c>
      <c r="BL21" s="19">
        <v>1.03</v>
      </c>
      <c r="BM21" s="19">
        <v>1.0249999999999999</v>
      </c>
      <c r="BN21" s="17" t="s">
        <v>20</v>
      </c>
      <c r="BO21" s="26"/>
    </row>
    <row r="22" spans="3:67" hidden="1">
      <c r="J22" s="21"/>
      <c r="S22" s="46"/>
      <c r="U22" s="23" t="s">
        <v>66</v>
      </c>
      <c r="V22" s="39" t="s">
        <v>67</v>
      </c>
      <c r="W22" s="30">
        <f t="shared" si="0"/>
        <v>0</v>
      </c>
      <c r="X22" s="31">
        <v>74</v>
      </c>
      <c r="Y22" s="42">
        <f>COUNTIF($H$40:$H$298,X22)/3</f>
        <v>0</v>
      </c>
      <c r="Z22" s="33">
        <f t="shared" si="1"/>
        <v>0</v>
      </c>
      <c r="AA22" s="34">
        <v>85</v>
      </c>
      <c r="AC22" s="3"/>
      <c r="AD22" s="3"/>
      <c r="AE22" s="3"/>
      <c r="AF22" s="3"/>
      <c r="AG22" s="3"/>
      <c r="AH22" s="14" t="s">
        <v>68</v>
      </c>
      <c r="AL22" s="37"/>
      <c r="AN22" s="16" t="s">
        <v>69</v>
      </c>
      <c r="AO22" s="17">
        <v>4</v>
      </c>
      <c r="AP22" s="17" t="s">
        <v>25</v>
      </c>
      <c r="AQ22" s="18">
        <v>1</v>
      </c>
      <c r="AR22" s="18">
        <v>1</v>
      </c>
      <c r="AS22" s="19">
        <v>1.01</v>
      </c>
      <c r="AT22" s="19">
        <v>1.01</v>
      </c>
      <c r="AU22" s="19">
        <v>1.02</v>
      </c>
      <c r="AV22" s="19">
        <v>1.02</v>
      </c>
      <c r="AW22" s="19">
        <v>1.0149999999999999</v>
      </c>
      <c r="AX22" s="19">
        <v>1.0149999999999999</v>
      </c>
      <c r="AY22" s="19">
        <v>1</v>
      </c>
      <c r="AZ22" s="18">
        <v>1</v>
      </c>
      <c r="BA22" s="19">
        <v>1.01</v>
      </c>
      <c r="BB22" s="19">
        <v>1.02</v>
      </c>
      <c r="BC22" s="19">
        <v>1.01</v>
      </c>
      <c r="BD22" s="19">
        <v>1.01</v>
      </c>
      <c r="BE22" s="19">
        <v>1.01</v>
      </c>
      <c r="BF22" s="19">
        <v>1.02</v>
      </c>
      <c r="BG22" s="19">
        <v>1.02</v>
      </c>
      <c r="BH22" s="19">
        <v>1.02</v>
      </c>
      <c r="BI22" s="19">
        <v>1.03</v>
      </c>
      <c r="BJ22" s="19">
        <v>1.03</v>
      </c>
      <c r="BK22" s="19">
        <v>1.03</v>
      </c>
      <c r="BL22" s="19">
        <v>1.03</v>
      </c>
      <c r="BM22" s="19">
        <v>1.0249999999999999</v>
      </c>
      <c r="BN22" s="17" t="s">
        <v>25</v>
      </c>
      <c r="BO22" s="26"/>
    </row>
    <row r="23" spans="3:67" hidden="1">
      <c r="J23" s="21"/>
      <c r="S23" s="46"/>
      <c r="U23" s="23" t="s">
        <v>66</v>
      </c>
      <c r="V23" s="29" t="s">
        <v>70</v>
      </c>
      <c r="W23" s="30">
        <f t="shared" si="0"/>
        <v>0.10810810810810811</v>
      </c>
      <c r="X23" s="47">
        <v>51</v>
      </c>
      <c r="Y23" s="15">
        <f>COUNTIF($H$40:$H$298,X23)</f>
        <v>28</v>
      </c>
      <c r="Z23" s="33">
        <f t="shared" si="1"/>
        <v>1428</v>
      </c>
      <c r="AA23" s="34">
        <v>60</v>
      </c>
      <c r="AC23" s="3"/>
      <c r="AD23" s="3"/>
      <c r="AE23" s="3"/>
      <c r="AF23" s="3"/>
      <c r="AG23" s="3"/>
      <c r="AH23" s="17" t="s">
        <v>71</v>
      </c>
      <c r="AL23" s="37"/>
      <c r="AU23" s="4"/>
      <c r="AV23" s="4"/>
      <c r="AW23" s="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3:67" hidden="1">
      <c r="J24" s="48"/>
      <c r="U24" s="23" t="s">
        <v>66</v>
      </c>
      <c r="V24" s="49" t="s">
        <v>72</v>
      </c>
      <c r="W24" s="30">
        <f t="shared" si="0"/>
        <v>0</v>
      </c>
      <c r="X24" s="47">
        <v>156</v>
      </c>
      <c r="Y24" s="32">
        <f>COUNTIF($H$40:$H$298,X24)</f>
        <v>0</v>
      </c>
      <c r="Z24" s="33">
        <f t="shared" si="1"/>
        <v>0</v>
      </c>
      <c r="AA24" s="34">
        <v>175</v>
      </c>
      <c r="AC24" s="3"/>
      <c r="AD24" s="3"/>
      <c r="AE24" s="3"/>
      <c r="AF24" s="3"/>
      <c r="AG24" s="3"/>
      <c r="AH24" s="17" t="s">
        <v>73</v>
      </c>
      <c r="AL24" s="37"/>
      <c r="AU24" s="4"/>
      <c r="AV24" s="4"/>
      <c r="AW24" s="4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3:67" hidden="1">
      <c r="J25" s="21"/>
      <c r="S25" s="46"/>
      <c r="U25" s="23" t="s">
        <v>66</v>
      </c>
      <c r="V25" s="50" t="s">
        <v>74</v>
      </c>
      <c r="W25" s="41">
        <f t="shared" si="0"/>
        <v>0</v>
      </c>
      <c r="X25" s="47">
        <v>74</v>
      </c>
      <c r="Y25" s="51">
        <f>COUNTIF($H$40:$H$298,X25)/3</f>
        <v>0</v>
      </c>
      <c r="Z25" s="33">
        <f t="shared" si="1"/>
        <v>0</v>
      </c>
      <c r="AA25" s="34">
        <v>85</v>
      </c>
      <c r="AC25" s="3"/>
      <c r="AD25" s="3"/>
      <c r="AE25" s="3"/>
      <c r="AF25" s="3"/>
      <c r="AG25" s="3"/>
      <c r="AH25" s="17">
        <v>19</v>
      </c>
      <c r="AI25" s="20">
        <v>1.06</v>
      </c>
      <c r="AJ25" s="17">
        <v>1</v>
      </c>
      <c r="AK25" s="17" t="s">
        <v>75</v>
      </c>
      <c r="AL25" s="37"/>
      <c r="AU25" s="4"/>
      <c r="AV25" s="2"/>
      <c r="AW25" s="2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3:67" hidden="1">
      <c r="C26" s="52"/>
      <c r="D26" s="52"/>
      <c r="E26" s="52"/>
      <c r="F26" s="52"/>
      <c r="G26" s="52"/>
      <c r="H26" s="52"/>
      <c r="I26" s="648">
        <v>0</v>
      </c>
      <c r="J26" s="649"/>
      <c r="K26" s="45" t="s">
        <v>76</v>
      </c>
      <c r="L26" s="2" t="s">
        <v>77</v>
      </c>
      <c r="M26" s="53">
        <f>M310</f>
        <v>21016872.61971575</v>
      </c>
      <c r="N26" s="54">
        <f>M26/M27</f>
        <v>0.83564491880367597</v>
      </c>
      <c r="S26" s="46"/>
      <c r="U26" s="23" t="s">
        <v>66</v>
      </c>
      <c r="V26" s="49" t="s">
        <v>78</v>
      </c>
      <c r="W26" s="30">
        <f t="shared" si="0"/>
        <v>0</v>
      </c>
      <c r="X26" s="47">
        <v>120</v>
      </c>
      <c r="Y26" s="15">
        <f>COUNTIF($H$40:$H$298,X26)</f>
        <v>0</v>
      </c>
      <c r="Z26" s="33">
        <f t="shared" si="1"/>
        <v>0</v>
      </c>
      <c r="AA26" s="34">
        <v>138</v>
      </c>
      <c r="AC26" s="3"/>
      <c r="AD26" s="3"/>
      <c r="AE26" s="3"/>
      <c r="AF26" s="3"/>
      <c r="AG26" s="3"/>
      <c r="AH26" s="55" t="s">
        <v>79</v>
      </c>
      <c r="AI26" s="20">
        <v>0.93</v>
      </c>
      <c r="AJ26" s="17">
        <v>2</v>
      </c>
      <c r="AK26" s="17" t="s">
        <v>80</v>
      </c>
      <c r="AL26" s="37"/>
      <c r="AN26" s="45"/>
      <c r="AU26" s="4"/>
      <c r="AV26" s="2"/>
      <c r="AW26" s="2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3:67" hidden="1">
      <c r="C27" s="52" t="s">
        <v>81</v>
      </c>
      <c r="D27" s="52"/>
      <c r="E27" s="52"/>
      <c r="F27" s="52"/>
      <c r="G27" s="52"/>
      <c r="H27" s="52"/>
      <c r="I27" s="650">
        <v>26438045</v>
      </c>
      <c r="J27" s="651"/>
      <c r="K27" s="45" t="s">
        <v>76</v>
      </c>
      <c r="L27" s="17" t="s">
        <v>82</v>
      </c>
      <c r="M27" s="56">
        <f>M312</f>
        <v>25150482.156708229</v>
      </c>
      <c r="N27" s="57"/>
      <c r="O27" s="58">
        <f>M27*95%</f>
        <v>23892958.048872817</v>
      </c>
      <c r="Q27" s="53"/>
      <c r="R27" s="53"/>
      <c r="S27" s="53"/>
      <c r="T27" s="59"/>
      <c r="U27" s="23" t="s">
        <v>83</v>
      </c>
      <c r="V27" s="49" t="s">
        <v>84</v>
      </c>
      <c r="W27" s="30">
        <f t="shared" si="0"/>
        <v>0</v>
      </c>
      <c r="X27" s="47">
        <v>112</v>
      </c>
      <c r="Y27" s="15">
        <f>COUNTIF($H$40:$H$298,X27)</f>
        <v>0</v>
      </c>
      <c r="Z27" s="33">
        <f t="shared" si="1"/>
        <v>0</v>
      </c>
      <c r="AA27" s="34">
        <v>132</v>
      </c>
      <c r="AB27" s="59"/>
      <c r="AC27" s="59"/>
      <c r="AD27" s="59"/>
      <c r="AE27" s="59"/>
      <c r="AF27" s="59"/>
      <c r="AG27" s="59"/>
      <c r="AH27" s="55">
        <v>21</v>
      </c>
      <c r="AI27" s="20">
        <v>1.1000000000000001</v>
      </c>
      <c r="AJ27" s="17">
        <v>3</v>
      </c>
      <c r="AK27" s="17" t="s">
        <v>85</v>
      </c>
      <c r="AL27" s="37"/>
      <c r="AN27" s="45"/>
      <c r="AU27" s="4"/>
      <c r="AV27" s="2"/>
      <c r="AW27" s="2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3:67" hidden="1">
      <c r="C28" s="60" t="s">
        <v>86</v>
      </c>
      <c r="D28" s="61"/>
      <c r="E28" s="61"/>
      <c r="F28" s="62"/>
      <c r="G28" s="62"/>
      <c r="H28" s="52"/>
      <c r="I28" s="652">
        <f>COUNT(B40:B300)</f>
        <v>259</v>
      </c>
      <c r="J28" s="653"/>
      <c r="K28" s="2" t="s">
        <v>87</v>
      </c>
      <c r="L28" s="2" t="s">
        <v>88</v>
      </c>
      <c r="M28" s="53">
        <f>M316</f>
        <v>28348611.839212872</v>
      </c>
      <c r="N28" s="54">
        <f>M28/M27</f>
        <v>1.1271597762053889</v>
      </c>
      <c r="U28" s="23" t="s">
        <v>83</v>
      </c>
      <c r="V28" s="63" t="s">
        <v>89</v>
      </c>
      <c r="W28" s="30">
        <f t="shared" si="0"/>
        <v>0.10810810810810811</v>
      </c>
      <c r="X28" s="47">
        <v>70</v>
      </c>
      <c r="Y28" s="15">
        <f>COUNTIF($H$40:$H$298,X28)</f>
        <v>28</v>
      </c>
      <c r="Z28" s="33">
        <f t="shared" si="1"/>
        <v>1960</v>
      </c>
      <c r="AA28" s="34">
        <v>81</v>
      </c>
      <c r="AC28" s="3"/>
      <c r="AD28" s="3"/>
      <c r="AE28" s="3"/>
      <c r="AF28" s="3"/>
      <c r="AG28" s="3"/>
      <c r="AH28" s="55">
        <v>22</v>
      </c>
      <c r="AI28" s="20">
        <v>0.97</v>
      </c>
      <c r="AJ28" s="17">
        <v>4</v>
      </c>
      <c r="AK28" s="17" t="s">
        <v>90</v>
      </c>
      <c r="AL28" s="37"/>
      <c r="AN28" s="45"/>
      <c r="AU28" s="4"/>
      <c r="AV28" s="2"/>
      <c r="AW28" s="2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3:67" hidden="1">
      <c r="C29" s="64"/>
      <c r="D29" s="64"/>
      <c r="E29" s="64"/>
      <c r="F29" s="64"/>
      <c r="G29" s="64"/>
      <c r="H29" s="64"/>
      <c r="I29" s="65"/>
      <c r="J29" s="65"/>
      <c r="W29" s="66">
        <f>SUM(W10:W28)</f>
        <v>1</v>
      </c>
      <c r="X29" s="67">
        <f>SUM(X10:X28)</f>
        <v>1578</v>
      </c>
      <c r="Y29" s="68">
        <f>SUM(Y10:Y28)</f>
        <v>259</v>
      </c>
      <c r="Z29" s="69">
        <f>SUM(Z10:Z28)</f>
        <v>17551</v>
      </c>
      <c r="AA29" s="43">
        <f>SUM(AA10:AA28)</f>
        <v>1805</v>
      </c>
      <c r="AC29" s="3"/>
      <c r="AD29" s="3"/>
      <c r="AE29" s="3"/>
      <c r="AF29" s="3"/>
      <c r="AG29" s="3"/>
      <c r="AH29" s="55">
        <v>1</v>
      </c>
      <c r="AI29" s="20">
        <v>1.08</v>
      </c>
      <c r="AJ29" s="17">
        <v>5</v>
      </c>
      <c r="AK29" s="17" t="s">
        <v>91</v>
      </c>
      <c r="AL29" s="70"/>
      <c r="AN29" s="45"/>
      <c r="AU29" s="4"/>
      <c r="AV29" s="2"/>
      <c r="AW29" s="2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3:67" hidden="1">
      <c r="C30" s="71" t="s">
        <v>4</v>
      </c>
      <c r="D30" s="71"/>
      <c r="E30" s="71"/>
      <c r="F30" s="71"/>
      <c r="G30" s="71"/>
      <c r="H30" s="71"/>
      <c r="I30" s="72"/>
      <c r="J30" s="73">
        <v>0.01</v>
      </c>
      <c r="M30" s="57">
        <f>[42]HPP!$G$18</f>
        <v>0.41727741322426332</v>
      </c>
      <c r="U30" s="24"/>
      <c r="V30" s="24"/>
      <c r="W30" s="24"/>
      <c r="X30" s="24"/>
      <c r="AC30" s="3"/>
      <c r="AD30" s="3"/>
      <c r="AE30" s="3"/>
      <c r="AF30" s="3"/>
      <c r="AG30" s="3"/>
      <c r="AH30" s="55">
        <v>2</v>
      </c>
      <c r="AI30" s="74">
        <v>0.95</v>
      </c>
      <c r="AJ30" s="17">
        <v>6</v>
      </c>
      <c r="AK30" s="17" t="s">
        <v>92</v>
      </c>
      <c r="AN30" s="45"/>
      <c r="AU30" s="4"/>
      <c r="AV30" s="2"/>
      <c r="AW30" s="2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35"/>
      <c r="BO30" s="6"/>
    </row>
    <row r="31" spans="3:67" hidden="1">
      <c r="C31" s="75"/>
      <c r="D31" s="75"/>
      <c r="E31" s="75"/>
      <c r="F31" s="75"/>
      <c r="G31" s="75"/>
      <c r="H31" s="75"/>
      <c r="I31" s="76"/>
      <c r="J31" s="76"/>
      <c r="U31" s="24"/>
      <c r="V31" s="24"/>
      <c r="W31" s="24"/>
      <c r="X31" s="24"/>
      <c r="AC31" s="3"/>
      <c r="AD31" s="3"/>
      <c r="AE31" s="3"/>
      <c r="AF31" s="3"/>
      <c r="AG31" s="3"/>
      <c r="AH31" s="24"/>
      <c r="AI31" s="77" t="s">
        <v>93</v>
      </c>
      <c r="AJ31" s="24"/>
      <c r="AU31" s="4"/>
      <c r="AV31" s="2"/>
      <c r="AW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35"/>
      <c r="BO31" s="6"/>
    </row>
    <row r="32" spans="3:67" hidden="1">
      <c r="C32" s="52" t="s">
        <v>94</v>
      </c>
      <c r="D32" s="52"/>
      <c r="E32" s="52"/>
      <c r="F32" s="52"/>
      <c r="G32" s="52"/>
      <c r="H32" s="78">
        <v>1</v>
      </c>
      <c r="I32" s="79">
        <f>J32/$I$28</f>
        <v>0</v>
      </c>
      <c r="J32" s="80">
        <f>COUNTIF(AE41:AE301,H32)</f>
        <v>0</v>
      </c>
      <c r="K32" s="2" t="s">
        <v>87</v>
      </c>
      <c r="M32" s="2" t="s">
        <v>95</v>
      </c>
      <c r="N32" s="21">
        <v>0.2</v>
      </c>
      <c r="O32" s="2" t="s">
        <v>95</v>
      </c>
      <c r="P32" s="21">
        <v>0.2</v>
      </c>
      <c r="S32" s="35"/>
      <c r="U32" s="81" t="s">
        <v>96</v>
      </c>
      <c r="V32" s="81"/>
      <c r="W32" s="81"/>
      <c r="X32" s="82">
        <f>MIN(AF41:AF301)</f>
        <v>0</v>
      </c>
      <c r="Y32" s="82"/>
      <c r="Z32" s="82"/>
      <c r="AA32" s="82" t="e">
        <f>MIN(#REF!)</f>
        <v>#REF!</v>
      </c>
      <c r="AC32" s="3"/>
      <c r="AD32" s="3"/>
      <c r="AE32" s="3"/>
      <c r="AF32" s="3"/>
      <c r="AG32" s="3"/>
      <c r="AI32" s="83"/>
      <c r="AU32" s="4"/>
      <c r="AV32" s="2"/>
      <c r="AW32" s="2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35"/>
      <c r="BO32" s="6"/>
    </row>
    <row r="33" spans="1:84" hidden="1">
      <c r="C33" s="52" t="s">
        <v>97</v>
      </c>
      <c r="D33" s="52"/>
      <c r="E33" s="52"/>
      <c r="F33" s="52"/>
      <c r="G33" s="52"/>
      <c r="H33" s="78">
        <v>2</v>
      </c>
      <c r="I33" s="79">
        <f>J33/$I$28</f>
        <v>0</v>
      </c>
      <c r="J33" s="80"/>
      <c r="K33" s="2" t="s">
        <v>87</v>
      </c>
      <c r="M33" s="2" t="s">
        <v>98</v>
      </c>
      <c r="N33" s="21">
        <v>0</v>
      </c>
      <c r="O33" s="2" t="s">
        <v>98</v>
      </c>
      <c r="P33" s="21">
        <v>0</v>
      </c>
      <c r="S33" s="35"/>
      <c r="U33" s="52" t="s">
        <v>99</v>
      </c>
      <c r="V33" s="52"/>
      <c r="W33" s="52"/>
      <c r="X33" s="82">
        <f>MAX(AF41:AF301)</f>
        <v>0</v>
      </c>
      <c r="Y33" s="82"/>
      <c r="Z33" s="82"/>
      <c r="AA33" s="82" t="e">
        <f>MAX(#REF!)</f>
        <v>#REF!</v>
      </c>
      <c r="AC33" s="3"/>
      <c r="AD33" s="3"/>
      <c r="AE33" s="3"/>
      <c r="AF33" s="3"/>
      <c r="AG33" s="3"/>
      <c r="AI33" s="83"/>
      <c r="AU33" s="4"/>
      <c r="AV33" s="2"/>
      <c r="AW33" s="2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35"/>
      <c r="BO33" s="6"/>
    </row>
    <row r="34" spans="1:84" hidden="1">
      <c r="C34" s="60" t="s">
        <v>100</v>
      </c>
      <c r="D34" s="61"/>
      <c r="E34" s="61"/>
      <c r="F34" s="62"/>
      <c r="G34" s="62"/>
      <c r="H34" s="78">
        <v>3</v>
      </c>
      <c r="I34" s="79">
        <f>J34/$I$28</f>
        <v>0</v>
      </c>
      <c r="J34" s="80">
        <f>COUNTIF(AE41:AE301,H34)</f>
        <v>0</v>
      </c>
      <c r="K34" s="2" t="s">
        <v>87</v>
      </c>
      <c r="M34" s="2" t="s">
        <v>100</v>
      </c>
      <c r="N34" s="21">
        <v>0.1</v>
      </c>
      <c r="O34" s="2" t="s">
        <v>100</v>
      </c>
      <c r="P34" s="21">
        <v>0.1</v>
      </c>
      <c r="R34" s="85"/>
      <c r="S34" s="35"/>
      <c r="U34" s="52" t="s">
        <v>101</v>
      </c>
      <c r="V34" s="52"/>
      <c r="W34" s="52"/>
      <c r="X34" s="82" t="e">
        <f>AVERAGE(AF41:AF301)</f>
        <v>#DIV/0!</v>
      </c>
      <c r="Y34" s="82" t="e">
        <f>#REF!-#REF!</f>
        <v>#REF!</v>
      </c>
      <c r="Z34" s="82"/>
      <c r="AA34" s="82" t="e">
        <f>AVERAGE(#REF!)</f>
        <v>#REF!</v>
      </c>
      <c r="AC34" s="3"/>
      <c r="AD34" s="3"/>
      <c r="AE34" s="3"/>
      <c r="AF34" s="3"/>
      <c r="AG34" s="3"/>
      <c r="AI34" s="83"/>
      <c r="AN34" s="43"/>
      <c r="AU34" s="4"/>
      <c r="AV34" s="2"/>
      <c r="AW34" s="2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84">
      <c r="AN35" s="4"/>
      <c r="AO35" s="4"/>
      <c r="AP35" s="4"/>
    </row>
    <row r="36" spans="1:84" s="4" customFormat="1" ht="25.5">
      <c r="A36" s="86"/>
      <c r="B36" s="87"/>
      <c r="C36" s="654" t="s">
        <v>102</v>
      </c>
      <c r="D36" s="655"/>
      <c r="E36" s="88"/>
      <c r="F36" s="87" t="s">
        <v>103</v>
      </c>
      <c r="G36" s="87" t="s">
        <v>104</v>
      </c>
      <c r="H36" s="87" t="s">
        <v>105</v>
      </c>
      <c r="I36" s="87" t="s">
        <v>106</v>
      </c>
      <c r="J36" s="87" t="s">
        <v>107</v>
      </c>
      <c r="K36" s="87" t="s">
        <v>108</v>
      </c>
      <c r="L36" s="87" t="s">
        <v>109</v>
      </c>
      <c r="M36" s="656"/>
      <c r="N36" s="656"/>
      <c r="O36" s="656"/>
      <c r="P36" s="656"/>
      <c r="Q36" s="656"/>
      <c r="R36" s="656"/>
      <c r="S36" s="655"/>
      <c r="T36" s="89"/>
      <c r="U36" s="656" t="s">
        <v>110</v>
      </c>
      <c r="V36" s="656"/>
      <c r="W36" s="656"/>
      <c r="X36" s="656"/>
      <c r="Y36" s="656"/>
      <c r="Z36" s="656"/>
      <c r="AA36" s="655"/>
      <c r="AB36" s="89"/>
      <c r="AC36" s="87" t="s">
        <v>111</v>
      </c>
      <c r="AD36" s="87" t="s">
        <v>112</v>
      </c>
      <c r="AE36" s="87" t="s">
        <v>113</v>
      </c>
      <c r="AF36" s="87"/>
      <c r="AG36" s="87" t="s">
        <v>114</v>
      </c>
      <c r="AH36" s="656" t="s">
        <v>115</v>
      </c>
      <c r="AI36" s="656"/>
      <c r="AJ36" s="656"/>
      <c r="AK36" s="656"/>
      <c r="AL36" s="656"/>
      <c r="AM36" s="656"/>
      <c r="AN36" s="655"/>
      <c r="AO36" s="90"/>
      <c r="AP36" s="90"/>
      <c r="AQ36" s="90"/>
      <c r="AR36" s="90"/>
      <c r="AS36" s="5"/>
      <c r="AT36" s="5"/>
      <c r="AU36" s="5"/>
      <c r="BT36" s="84"/>
    </row>
    <row r="37" spans="1:84" s="4" customFormat="1">
      <c r="A37" s="86"/>
      <c r="B37" s="87"/>
      <c r="C37" s="91"/>
      <c r="D37" s="88"/>
      <c r="E37" s="88"/>
      <c r="F37" s="87"/>
      <c r="G37" s="87"/>
      <c r="H37" s="87"/>
      <c r="I37" s="87"/>
      <c r="J37" s="87"/>
      <c r="K37" s="87"/>
      <c r="L37" s="87"/>
      <c r="M37" s="87" t="s">
        <v>116</v>
      </c>
      <c r="N37" s="87" t="s">
        <v>117</v>
      </c>
      <c r="O37" s="87" t="s">
        <v>118</v>
      </c>
      <c r="P37" s="87" t="s">
        <v>119</v>
      </c>
      <c r="Q37" s="87" t="s">
        <v>120</v>
      </c>
      <c r="R37" s="87" t="s">
        <v>121</v>
      </c>
      <c r="S37" s="87" t="s">
        <v>122</v>
      </c>
      <c r="T37" s="92"/>
      <c r="U37" s="87" t="s">
        <v>116</v>
      </c>
      <c r="V37" s="87" t="s">
        <v>117</v>
      </c>
      <c r="W37" s="87" t="s">
        <v>118</v>
      </c>
      <c r="X37" s="87" t="s">
        <v>119</v>
      </c>
      <c r="Y37" s="87" t="s">
        <v>120</v>
      </c>
      <c r="Z37" s="87" t="s">
        <v>121</v>
      </c>
      <c r="AA37" s="87" t="s">
        <v>122</v>
      </c>
      <c r="AB37" s="92"/>
      <c r="AC37" s="87"/>
      <c r="AD37" s="87"/>
      <c r="AE37" s="87"/>
      <c r="AF37" s="87"/>
      <c r="AG37" s="87"/>
      <c r="AH37" s="87" t="s">
        <v>116</v>
      </c>
      <c r="AI37" s="87" t="s">
        <v>117</v>
      </c>
      <c r="AJ37" s="87" t="s">
        <v>118</v>
      </c>
      <c r="AK37" s="87" t="s">
        <v>119</v>
      </c>
      <c r="AL37" s="87" t="s">
        <v>120</v>
      </c>
      <c r="AM37" s="87" t="s">
        <v>121</v>
      </c>
      <c r="AN37" s="87" t="s">
        <v>122</v>
      </c>
      <c r="AO37" s="90"/>
      <c r="AP37" s="90"/>
      <c r="AQ37" s="90"/>
      <c r="AR37" s="90"/>
      <c r="AS37" s="5"/>
      <c r="AT37" s="5"/>
      <c r="AU37" s="5"/>
      <c r="BT37" s="84"/>
    </row>
    <row r="38" spans="1:84" s="4" customFormat="1">
      <c r="A38" s="86"/>
      <c r="B38" s="87"/>
      <c r="C38" s="91"/>
      <c r="D38" s="88"/>
      <c r="E38" s="88"/>
      <c r="F38" s="87"/>
      <c r="G38" s="87"/>
      <c r="H38" s="87"/>
      <c r="I38" s="87"/>
      <c r="J38" s="87"/>
      <c r="K38" s="87"/>
      <c r="L38" s="87"/>
      <c r="M38" s="93">
        <f t="shared" ref="M38:S38" si="2">1-M39</f>
        <v>0.1643550811963248</v>
      </c>
      <c r="N38" s="93">
        <f t="shared" si="2"/>
        <v>5.8094660334080284E-2</v>
      </c>
      <c r="O38" s="93">
        <f t="shared" si="2"/>
        <v>0</v>
      </c>
      <c r="P38" s="93">
        <f t="shared" si="2"/>
        <v>-6.1677811864497611E-2</v>
      </c>
      <c r="Q38" s="93">
        <f t="shared" si="2"/>
        <v>0</v>
      </c>
      <c r="R38" s="93">
        <f t="shared" si="2"/>
        <v>-6.1677811864497611E-2</v>
      </c>
      <c r="S38" s="93">
        <f t="shared" si="2"/>
        <v>-0.12715977620538776</v>
      </c>
      <c r="T38" s="94"/>
      <c r="U38" s="87"/>
      <c r="V38" s="87"/>
      <c r="W38" s="87"/>
      <c r="X38" s="87"/>
      <c r="Y38" s="87"/>
      <c r="Z38" s="87"/>
      <c r="AA38" s="87"/>
      <c r="AB38" s="94"/>
      <c r="AC38" s="87"/>
      <c r="AD38" s="87"/>
      <c r="AE38" s="87"/>
      <c r="AF38" s="87"/>
      <c r="AG38" s="87"/>
      <c r="AH38" s="95"/>
      <c r="AI38" s="87"/>
      <c r="AJ38" s="95"/>
      <c r="AK38" s="95"/>
      <c r="AL38" s="95"/>
      <c r="AM38" s="95"/>
      <c r="AN38" s="95"/>
      <c r="AO38" s="90"/>
      <c r="AP38" s="90"/>
      <c r="AQ38" s="90"/>
      <c r="AR38" s="90"/>
      <c r="AS38" s="5"/>
      <c r="AT38" s="5"/>
      <c r="AU38" s="5"/>
      <c r="BT38" s="84"/>
    </row>
    <row r="39" spans="1:84" s="4" customFormat="1">
      <c r="A39" s="86"/>
      <c r="B39" s="87"/>
      <c r="C39" s="91"/>
      <c r="D39" s="88"/>
      <c r="E39" s="88"/>
      <c r="F39" s="87"/>
      <c r="G39" s="87"/>
      <c r="H39" s="87"/>
      <c r="I39" s="87"/>
      <c r="J39" s="87"/>
      <c r="K39" s="87"/>
      <c r="L39" s="87"/>
      <c r="M39" s="93">
        <f t="shared" ref="M39:S39" si="3">M40/$O$40</f>
        <v>0.8356449188036752</v>
      </c>
      <c r="N39" s="93">
        <f t="shared" si="3"/>
        <v>0.94190533966591972</v>
      </c>
      <c r="O39" s="93">
        <f t="shared" si="3"/>
        <v>1</v>
      </c>
      <c r="P39" s="93">
        <f t="shared" si="3"/>
        <v>1.0616778118644976</v>
      </c>
      <c r="Q39" s="93">
        <f t="shared" si="3"/>
        <v>1</v>
      </c>
      <c r="R39" s="93">
        <f t="shared" si="3"/>
        <v>1.0616778118644976</v>
      </c>
      <c r="S39" s="93">
        <f t="shared" si="3"/>
        <v>1.1271597762053878</v>
      </c>
      <c r="T39" s="94"/>
      <c r="U39" s="87"/>
      <c r="V39" s="87"/>
      <c r="W39" s="87"/>
      <c r="X39" s="87"/>
      <c r="Y39" s="87"/>
      <c r="Z39" s="87"/>
      <c r="AA39" s="87"/>
      <c r="AB39" s="94"/>
      <c r="AC39" s="87"/>
      <c r="AD39" s="87"/>
      <c r="AE39" s="87"/>
      <c r="AF39" s="87"/>
      <c r="AG39" s="87"/>
      <c r="AH39" s="95"/>
      <c r="AI39" s="87"/>
      <c r="AJ39" s="95"/>
      <c r="AK39" s="95"/>
      <c r="AL39" s="95"/>
      <c r="AM39" s="95"/>
      <c r="AN39" s="95"/>
      <c r="AO39" s="90"/>
      <c r="AP39" s="90"/>
      <c r="AQ39" s="90"/>
      <c r="AR39" s="90"/>
      <c r="AS39" s="5"/>
      <c r="AT39" s="5"/>
      <c r="AU39" s="5"/>
      <c r="BT39" s="84" t="s">
        <v>123</v>
      </c>
      <c r="BU39" s="4" t="s">
        <v>124</v>
      </c>
      <c r="BV39" s="4" t="s">
        <v>125</v>
      </c>
      <c r="BW39" s="4" t="s">
        <v>126</v>
      </c>
      <c r="BX39" s="4" t="s">
        <v>127</v>
      </c>
      <c r="BY39" s="4" t="s">
        <v>128</v>
      </c>
      <c r="BZ39" s="4" t="s">
        <v>129</v>
      </c>
      <c r="CA39" s="4" t="s">
        <v>130</v>
      </c>
      <c r="CB39" s="4" t="s">
        <v>117</v>
      </c>
      <c r="CC39" s="4" t="s">
        <v>118</v>
      </c>
      <c r="CD39" s="4" t="s">
        <v>119</v>
      </c>
      <c r="CE39" s="4" t="s">
        <v>131</v>
      </c>
    </row>
    <row r="40" spans="1:84">
      <c r="A40" s="3">
        <v>1</v>
      </c>
      <c r="B40" s="96">
        <v>1</v>
      </c>
      <c r="C40" s="97" t="s">
        <v>132</v>
      </c>
      <c r="D40" s="98" t="s">
        <v>24</v>
      </c>
      <c r="E40" s="99"/>
      <c r="F40" s="100" t="s">
        <v>39</v>
      </c>
      <c r="G40" s="101">
        <f t="shared" ref="G40:G103" si="4">SUMIF($V$10:$V$28,F40,$AA$10:$AA$28)</f>
        <v>113</v>
      </c>
      <c r="H40" s="101">
        <f t="shared" ref="H40:H103" si="5">SUMIF($V$10:$V$28,F40,$X$10:$X$28)</f>
        <v>101</v>
      </c>
      <c r="I40" s="102">
        <f t="shared" ref="I40:I103" si="6">$I$27</f>
        <v>26438045</v>
      </c>
      <c r="J40" s="102">
        <f t="shared" ref="J40:J103" si="7">SUMIF($AN$4:$AN$22,D40,$AO$4:$AO$22)</f>
        <v>6</v>
      </c>
      <c r="K40" s="103">
        <f t="shared" ref="K40:K103" si="8">IF(J40=$AJ$25,$AI$25,IF(J40=$AJ$26,$AI$26,IF(J40=$AJ$27,$AI$27,IF(J40=$AJ$28,$AI$28,IF(J40=$AJ$29,$AI$29,IF(J40=$AJ$30,$AI$30))))))</f>
        <v>0.95</v>
      </c>
      <c r="L40" s="104">
        <f t="shared" ref="L40:L57" si="9">SUMIF($AN$4:$AN$22,D40,$AY$4:$AY$22)</f>
        <v>1</v>
      </c>
      <c r="M40" s="105">
        <f t="shared" ref="M40:M103" si="10">$O40/(1+6%/12)^36</f>
        <v>20988177.068985265</v>
      </c>
      <c r="N40" s="105">
        <f t="shared" ref="N40:N103" si="11">$O40/(1+6%/12)^12</f>
        <v>23657028.968036477</v>
      </c>
      <c r="O40" s="105">
        <f t="shared" ref="O40:O103" si="12">$I$27*K40*L40</f>
        <v>25116142.75</v>
      </c>
      <c r="P40" s="105">
        <f t="shared" ref="P40:P103" si="13">$O40*(1+6%/12)^12</f>
        <v>26665251.477296367</v>
      </c>
      <c r="Q40" s="106">
        <f t="shared" ref="Q40:R103" si="14">O40</f>
        <v>25116142.75</v>
      </c>
      <c r="R40" s="105">
        <f t="shared" si="14"/>
        <v>26665251.477296367</v>
      </c>
      <c r="S40" s="105">
        <f t="shared" ref="S40:S103" si="15">$O40*(1+6%/12)^24</f>
        <v>28309905.841232572</v>
      </c>
      <c r="T40" s="105"/>
      <c r="U40" s="105">
        <f t="shared" ref="U40:U103" si="16">M40*H40</f>
        <v>2119805883.9675117</v>
      </c>
      <c r="V40" s="105">
        <f t="shared" ref="V40:V103" si="17">N40*H40</f>
        <v>2389359925.7716842</v>
      </c>
      <c r="W40" s="105">
        <f t="shared" ref="W40:W103" si="18">O40*H40</f>
        <v>2536730417.75</v>
      </c>
      <c r="X40" s="106">
        <f t="shared" ref="X40:X103" si="19">P40*H40</f>
        <v>2693190399.206933</v>
      </c>
      <c r="Y40" s="106">
        <f t="shared" ref="Y40:Y103" si="20">Q40*H40</f>
        <v>2536730417.75</v>
      </c>
      <c r="Z40" s="105">
        <f t="shared" ref="Z40:Z103" si="21">R40*H40</f>
        <v>2693190399.206933</v>
      </c>
      <c r="AA40" s="105">
        <f t="shared" ref="AA40:AA103" si="22">S40*H40</f>
        <v>2859300489.9644899</v>
      </c>
      <c r="AB40" s="105"/>
      <c r="AC40" s="107" t="str">
        <f t="shared" ref="AC40:AC103" si="23">IF(AE40=$H$32,$M$32,IF(AE40=$H$33,$M$33,IF(AE40=$H$34,$M$34)))</f>
        <v>BERTAHAP</v>
      </c>
      <c r="AD40" s="108">
        <f t="shared" ref="AD40:AD103" si="24">IF(AC40=$M$32,$N$32,IF(AC40=$M$33,$N$33,$N$34))</f>
        <v>0</v>
      </c>
      <c r="AE40" s="109">
        <v>2</v>
      </c>
      <c r="AF40" s="110"/>
      <c r="AG40" s="105" t="str">
        <f t="shared" ref="AG40:AG70" si="25">IF(AF40&gt;$AX$42,"LB","KR")</f>
        <v>KR</v>
      </c>
      <c r="AH40" s="110">
        <v>2331787000</v>
      </c>
      <c r="AI40" s="110">
        <v>2628296000</v>
      </c>
      <c r="AJ40" s="110">
        <v>2790404000</v>
      </c>
      <c r="AK40" s="111">
        <v>2962510000</v>
      </c>
      <c r="AL40" s="111">
        <v>2790404000</v>
      </c>
      <c r="AM40" s="110">
        <v>2962510000</v>
      </c>
      <c r="AN40" s="110">
        <f t="shared" ref="AN40:AN75" si="26">ROUNDUP((AA40*(1+$J$5)),-3)</f>
        <v>3145231000</v>
      </c>
      <c r="AS40" s="5"/>
      <c r="AT40" s="5"/>
      <c r="AV40" s="2"/>
      <c r="AW40" s="2"/>
      <c r="BR40" s="53">
        <f t="shared" ref="BR40:BR103" si="27">O40-$O$298</f>
        <v>-1169883.4912499972</v>
      </c>
      <c r="BS40" s="223">
        <f>O40</f>
        <v>25116142.75</v>
      </c>
      <c r="BT40" s="116">
        <v>1</v>
      </c>
      <c r="BU40" s="112" t="s">
        <v>229</v>
      </c>
      <c r="BV40" s="112" t="str">
        <f t="shared" ref="BV40:BV47" si="28">F40</f>
        <v>2BR-2</v>
      </c>
      <c r="BW40" s="113" t="str">
        <f t="shared" ref="BW40:BW47" si="29">D40</f>
        <v>02</v>
      </c>
      <c r="BX40" s="114">
        <f t="shared" ref="BX40:BY47" si="30">G40</f>
        <v>113</v>
      </c>
      <c r="BY40" s="114">
        <f t="shared" si="30"/>
        <v>101</v>
      </c>
      <c r="BZ40" s="115">
        <f t="shared" ref="BZ40:BZ47" si="31">O40</f>
        <v>25116142.75</v>
      </c>
      <c r="CA40" s="115">
        <f t="shared" ref="CA40:CD47" si="32">AH40</f>
        <v>2331787000</v>
      </c>
      <c r="CB40" s="115">
        <f t="shared" si="32"/>
        <v>2628296000</v>
      </c>
      <c r="CC40" s="115">
        <f t="shared" si="32"/>
        <v>2790404000</v>
      </c>
      <c r="CD40" s="115">
        <f t="shared" si="32"/>
        <v>2962510000</v>
      </c>
      <c r="CE40" s="115">
        <f t="shared" ref="CE40:CE47" si="33">AN40</f>
        <v>3145231000</v>
      </c>
      <c r="CF40" s="2">
        <v>5</v>
      </c>
    </row>
    <row r="41" spans="1:84" ht="15" customHeight="1">
      <c r="A41" s="3">
        <f t="shared" ref="A41:A104" si="34">A40+1</f>
        <v>2</v>
      </c>
      <c r="B41" s="96">
        <v>2</v>
      </c>
      <c r="C41" s="97" t="s">
        <v>132</v>
      </c>
      <c r="D41" s="98" t="s">
        <v>35</v>
      </c>
      <c r="E41" s="99"/>
      <c r="F41" s="100" t="s">
        <v>42</v>
      </c>
      <c r="G41" s="101">
        <f t="shared" si="4"/>
        <v>78</v>
      </c>
      <c r="H41" s="101">
        <f t="shared" si="5"/>
        <v>66</v>
      </c>
      <c r="I41" s="102">
        <f t="shared" si="6"/>
        <v>26438045</v>
      </c>
      <c r="J41" s="102">
        <f t="shared" si="7"/>
        <v>2</v>
      </c>
      <c r="K41" s="103">
        <f t="shared" si="8"/>
        <v>0.93</v>
      </c>
      <c r="L41" s="104">
        <f t="shared" si="9"/>
        <v>1</v>
      </c>
      <c r="M41" s="105">
        <f t="shared" si="10"/>
        <v>20546320.709638204</v>
      </c>
      <c r="N41" s="105">
        <f t="shared" si="11"/>
        <v>23158986.25291992</v>
      </c>
      <c r="O41" s="105">
        <f t="shared" si="12"/>
        <v>24587381.850000001</v>
      </c>
      <c r="P41" s="105">
        <f t="shared" si="13"/>
        <v>26103877.761984866</v>
      </c>
      <c r="Q41" s="106">
        <f t="shared" si="14"/>
        <v>24587381.850000001</v>
      </c>
      <c r="R41" s="105">
        <f t="shared" si="14"/>
        <v>26103877.761984866</v>
      </c>
      <c r="S41" s="105">
        <f t="shared" si="15"/>
        <v>27713907.823522415</v>
      </c>
      <c r="T41" s="105"/>
      <c r="U41" s="105">
        <f t="shared" si="16"/>
        <v>1356057166.8361216</v>
      </c>
      <c r="V41" s="105">
        <f t="shared" si="17"/>
        <v>1528493092.6927147</v>
      </c>
      <c r="W41" s="105">
        <f t="shared" si="18"/>
        <v>1622767202.1000001</v>
      </c>
      <c r="X41" s="106">
        <f t="shared" si="19"/>
        <v>1722855932.2910011</v>
      </c>
      <c r="Y41" s="106">
        <f t="shared" si="20"/>
        <v>1622767202.1000001</v>
      </c>
      <c r="Z41" s="105">
        <f t="shared" si="21"/>
        <v>1722855932.2910011</v>
      </c>
      <c r="AA41" s="105">
        <f t="shared" si="22"/>
        <v>1829117916.3524795</v>
      </c>
      <c r="AB41" s="105"/>
      <c r="AC41" s="107" t="str">
        <f t="shared" si="23"/>
        <v>BERTAHAP</v>
      </c>
      <c r="AD41" s="108">
        <f t="shared" si="24"/>
        <v>0</v>
      </c>
      <c r="AE41" s="109">
        <v>2</v>
      </c>
      <c r="AF41" s="110"/>
      <c r="AG41" s="105" t="str">
        <f t="shared" si="25"/>
        <v>KR</v>
      </c>
      <c r="AH41" s="110">
        <v>1491663000</v>
      </c>
      <c r="AI41" s="110">
        <v>1681343000</v>
      </c>
      <c r="AJ41" s="110">
        <v>1785044000</v>
      </c>
      <c r="AK41" s="111">
        <v>1895142000</v>
      </c>
      <c r="AL41" s="111">
        <v>1785044000</v>
      </c>
      <c r="AM41" s="110">
        <v>1895142000</v>
      </c>
      <c r="AN41" s="110">
        <f t="shared" si="26"/>
        <v>2012030000</v>
      </c>
      <c r="AP41" s="224"/>
      <c r="AQ41" s="225"/>
      <c r="AR41" s="225"/>
      <c r="AS41" s="226"/>
      <c r="AT41" s="226"/>
      <c r="AU41" s="226"/>
      <c r="AV41" s="224"/>
      <c r="AW41" s="224"/>
      <c r="AX41" s="224"/>
      <c r="AY41" s="24"/>
      <c r="AZ41" s="224"/>
      <c r="BA41" s="224"/>
      <c r="BB41" s="224"/>
      <c r="BC41" s="224"/>
      <c r="BD41" s="224"/>
      <c r="BE41" s="224"/>
      <c r="BF41" s="224"/>
      <c r="BG41" s="224"/>
      <c r="BH41" s="224"/>
      <c r="BI41" s="224"/>
      <c r="BJ41" s="224"/>
      <c r="BK41" s="224"/>
      <c r="BL41" s="224"/>
      <c r="BM41" s="224"/>
      <c r="BN41" s="224"/>
      <c r="BO41" s="224"/>
      <c r="BR41" s="53">
        <f t="shared" si="27"/>
        <v>-1698644.3912499957</v>
      </c>
      <c r="BS41" s="127">
        <f>O41</f>
        <v>24587381.850000001</v>
      </c>
      <c r="BT41" s="116">
        <v>2</v>
      </c>
      <c r="BU41" s="112" t="s">
        <v>133</v>
      </c>
      <c r="BV41" s="112" t="str">
        <f t="shared" si="28"/>
        <v>1BR-6</v>
      </c>
      <c r="BW41" s="113" t="str">
        <f t="shared" si="29"/>
        <v>06</v>
      </c>
      <c r="BX41" s="114">
        <f t="shared" si="30"/>
        <v>78</v>
      </c>
      <c r="BY41" s="114">
        <f t="shared" si="30"/>
        <v>66</v>
      </c>
      <c r="BZ41" s="115">
        <f t="shared" si="31"/>
        <v>24587381.850000001</v>
      </c>
      <c r="CA41" s="115">
        <f t="shared" si="32"/>
        <v>1491663000</v>
      </c>
      <c r="CB41" s="115">
        <f t="shared" si="32"/>
        <v>1681343000</v>
      </c>
      <c r="CC41" s="115">
        <f t="shared" si="32"/>
        <v>1785044000</v>
      </c>
      <c r="CD41" s="115">
        <f t="shared" si="32"/>
        <v>1895142000</v>
      </c>
      <c r="CE41" s="115">
        <f t="shared" si="33"/>
        <v>2012030000</v>
      </c>
      <c r="CF41" s="2">
        <v>14</v>
      </c>
    </row>
    <row r="42" spans="1:84">
      <c r="A42" s="3">
        <f t="shared" si="34"/>
        <v>3</v>
      </c>
      <c r="B42" s="96">
        <v>3</v>
      </c>
      <c r="C42" s="97" t="s">
        <v>132</v>
      </c>
      <c r="D42" s="98" t="s">
        <v>41</v>
      </c>
      <c r="E42" s="99"/>
      <c r="F42" s="100" t="s">
        <v>45</v>
      </c>
      <c r="G42" s="101">
        <f t="shared" si="4"/>
        <v>60</v>
      </c>
      <c r="H42" s="101">
        <f t="shared" si="5"/>
        <v>52</v>
      </c>
      <c r="I42" s="102">
        <f t="shared" si="6"/>
        <v>26438045</v>
      </c>
      <c r="J42" s="102">
        <f t="shared" si="7"/>
        <v>2</v>
      </c>
      <c r="K42" s="103">
        <f t="shared" si="8"/>
        <v>0.93</v>
      </c>
      <c r="L42" s="104">
        <f t="shared" si="9"/>
        <v>1</v>
      </c>
      <c r="M42" s="105">
        <f t="shared" si="10"/>
        <v>20546320.709638204</v>
      </c>
      <c r="N42" s="105">
        <f t="shared" si="11"/>
        <v>23158986.25291992</v>
      </c>
      <c r="O42" s="105">
        <f t="shared" si="12"/>
        <v>24587381.850000001</v>
      </c>
      <c r="P42" s="105">
        <f t="shared" si="13"/>
        <v>26103877.761984866</v>
      </c>
      <c r="Q42" s="106">
        <f t="shared" si="14"/>
        <v>24587381.850000001</v>
      </c>
      <c r="R42" s="105">
        <f t="shared" si="14"/>
        <v>26103877.761984866</v>
      </c>
      <c r="S42" s="105">
        <f t="shared" si="15"/>
        <v>27713907.823522415</v>
      </c>
      <c r="T42" s="105"/>
      <c r="U42" s="105">
        <f t="shared" si="16"/>
        <v>1068408676.9011866</v>
      </c>
      <c r="V42" s="105">
        <f t="shared" si="17"/>
        <v>1204267285.1518359</v>
      </c>
      <c r="W42" s="105">
        <f t="shared" si="18"/>
        <v>1278543856.2</v>
      </c>
      <c r="X42" s="106">
        <f t="shared" si="19"/>
        <v>1357401643.6232131</v>
      </c>
      <c r="Y42" s="106">
        <f t="shared" si="20"/>
        <v>1278543856.2</v>
      </c>
      <c r="Z42" s="105">
        <f t="shared" si="21"/>
        <v>1357401643.6232131</v>
      </c>
      <c r="AA42" s="105">
        <f t="shared" si="22"/>
        <v>1441123206.8231657</v>
      </c>
      <c r="AB42" s="105"/>
      <c r="AC42" s="107" t="str">
        <f t="shared" si="23"/>
        <v>BERTAHAP</v>
      </c>
      <c r="AD42" s="108">
        <f t="shared" si="24"/>
        <v>0</v>
      </c>
      <c r="AE42" s="109">
        <v>2</v>
      </c>
      <c r="AF42" s="110"/>
      <c r="AG42" s="105" t="str">
        <f t="shared" si="25"/>
        <v>KR</v>
      </c>
      <c r="AH42" s="110">
        <v>1175250000</v>
      </c>
      <c r="AI42" s="110">
        <v>1324695000</v>
      </c>
      <c r="AJ42" s="110">
        <v>1406399000</v>
      </c>
      <c r="AK42" s="111">
        <v>1493142000</v>
      </c>
      <c r="AL42" s="111">
        <v>1406399000</v>
      </c>
      <c r="AM42" s="110">
        <v>1493142000</v>
      </c>
      <c r="AN42" s="110">
        <f t="shared" si="26"/>
        <v>1585236000</v>
      </c>
      <c r="AP42" s="24"/>
      <c r="AQ42" s="227"/>
      <c r="AR42" s="227"/>
      <c r="AS42" s="117"/>
      <c r="AT42" s="117"/>
      <c r="AU42" s="117"/>
      <c r="AV42" s="228"/>
      <c r="AW42" s="228"/>
      <c r="AX42" s="118"/>
      <c r="AY42" s="24"/>
      <c r="AZ42" s="228"/>
      <c r="BA42" s="228"/>
      <c r="BB42" s="228"/>
      <c r="BC42" s="228"/>
      <c r="BD42" s="228"/>
      <c r="BE42" s="228"/>
      <c r="BF42" s="228"/>
      <c r="BG42" s="228"/>
      <c r="BH42" s="228"/>
      <c r="BI42" s="228"/>
      <c r="BJ42" s="228"/>
      <c r="BK42" s="228"/>
      <c r="BL42" s="228"/>
      <c r="BM42" s="228"/>
      <c r="BN42" s="24"/>
      <c r="BO42" s="118"/>
      <c r="BR42" s="53">
        <f t="shared" si="27"/>
        <v>-1698644.3912499957</v>
      </c>
      <c r="BS42" s="126">
        <f>O48</f>
        <v>25644903.649999999</v>
      </c>
      <c r="BT42" s="116"/>
      <c r="BU42" s="112"/>
      <c r="BV42" s="112" t="str">
        <f t="shared" si="28"/>
        <v>1BR-8</v>
      </c>
      <c r="BW42" s="113" t="str">
        <f t="shared" si="29"/>
        <v>08</v>
      </c>
      <c r="BX42" s="114">
        <f t="shared" si="30"/>
        <v>60</v>
      </c>
      <c r="BY42" s="114">
        <f t="shared" si="30"/>
        <v>52</v>
      </c>
      <c r="BZ42" s="115">
        <f t="shared" si="31"/>
        <v>24587381.850000001</v>
      </c>
      <c r="CA42" s="115">
        <f t="shared" si="32"/>
        <v>1175250000</v>
      </c>
      <c r="CB42" s="115">
        <f t="shared" si="32"/>
        <v>1324695000</v>
      </c>
      <c r="CC42" s="115">
        <f t="shared" si="32"/>
        <v>1406399000</v>
      </c>
      <c r="CD42" s="115">
        <f t="shared" si="32"/>
        <v>1493142000</v>
      </c>
      <c r="CE42" s="115">
        <f t="shared" si="33"/>
        <v>1585236000</v>
      </c>
    </row>
    <row r="43" spans="1:84">
      <c r="A43" s="3">
        <f t="shared" si="34"/>
        <v>4</v>
      </c>
      <c r="B43" s="96">
        <v>4</v>
      </c>
      <c r="C43" s="97" t="s">
        <v>132</v>
      </c>
      <c r="D43" s="98">
        <v>10</v>
      </c>
      <c r="E43" s="99"/>
      <c r="F43" s="100" t="s">
        <v>48</v>
      </c>
      <c r="G43" s="101">
        <f t="shared" si="4"/>
        <v>74</v>
      </c>
      <c r="H43" s="101">
        <f t="shared" si="5"/>
        <v>63</v>
      </c>
      <c r="I43" s="102">
        <f t="shared" si="6"/>
        <v>26438045</v>
      </c>
      <c r="J43" s="102">
        <f t="shared" si="7"/>
        <v>2</v>
      </c>
      <c r="K43" s="103">
        <f t="shared" si="8"/>
        <v>0.93</v>
      </c>
      <c r="L43" s="104">
        <f t="shared" si="9"/>
        <v>1</v>
      </c>
      <c r="M43" s="105">
        <f t="shared" si="10"/>
        <v>20546320.709638204</v>
      </c>
      <c r="N43" s="105">
        <f t="shared" si="11"/>
        <v>23158986.25291992</v>
      </c>
      <c r="O43" s="105">
        <f t="shared" si="12"/>
        <v>24587381.850000001</v>
      </c>
      <c r="P43" s="105">
        <f t="shared" si="13"/>
        <v>26103877.761984866</v>
      </c>
      <c r="Q43" s="106">
        <f t="shared" si="14"/>
        <v>24587381.850000001</v>
      </c>
      <c r="R43" s="105">
        <f t="shared" si="14"/>
        <v>26103877.761984866</v>
      </c>
      <c r="S43" s="105">
        <f t="shared" si="15"/>
        <v>27713907.823522415</v>
      </c>
      <c r="T43" s="105"/>
      <c r="U43" s="105">
        <f t="shared" si="16"/>
        <v>1294418204.707207</v>
      </c>
      <c r="V43" s="105">
        <f t="shared" si="17"/>
        <v>1459016133.933955</v>
      </c>
      <c r="W43" s="105">
        <f t="shared" si="18"/>
        <v>1549005056.5500002</v>
      </c>
      <c r="X43" s="106">
        <f t="shared" si="19"/>
        <v>1644544299.0050466</v>
      </c>
      <c r="Y43" s="106">
        <f t="shared" si="20"/>
        <v>1549005056.5500002</v>
      </c>
      <c r="Z43" s="105">
        <f t="shared" si="21"/>
        <v>1644544299.0050466</v>
      </c>
      <c r="AA43" s="105">
        <f t="shared" si="22"/>
        <v>1745976192.8819122</v>
      </c>
      <c r="AB43" s="105"/>
      <c r="AC43" s="107" t="str">
        <f t="shared" si="23"/>
        <v>BERTAHAP</v>
      </c>
      <c r="AD43" s="108">
        <f t="shared" si="24"/>
        <v>0</v>
      </c>
      <c r="AE43" s="109">
        <v>2</v>
      </c>
      <c r="AF43" s="110"/>
      <c r="AG43" s="105" t="str">
        <f t="shared" si="25"/>
        <v>KR</v>
      </c>
      <c r="AH43" s="110">
        <v>1423861000</v>
      </c>
      <c r="AI43" s="110">
        <v>1604918000</v>
      </c>
      <c r="AJ43" s="110">
        <v>1703906000</v>
      </c>
      <c r="AK43" s="111">
        <v>1808999000</v>
      </c>
      <c r="AL43" s="111">
        <v>1703906000</v>
      </c>
      <c r="AM43" s="110">
        <v>1808999000</v>
      </c>
      <c r="AN43" s="110">
        <f t="shared" si="26"/>
        <v>1920574000</v>
      </c>
      <c r="AS43" s="5"/>
      <c r="AT43" s="5"/>
      <c r="AV43" s="2"/>
      <c r="AW43" s="2"/>
      <c r="BR43" s="53">
        <f t="shared" si="27"/>
        <v>-1698644.3912499957</v>
      </c>
      <c r="BS43" s="68">
        <f>O58</f>
        <v>25367304.177500002</v>
      </c>
      <c r="BT43" s="116"/>
      <c r="BU43" s="112"/>
      <c r="BV43" s="112" t="str">
        <f t="shared" si="28"/>
        <v>1BR-10</v>
      </c>
      <c r="BW43" s="113">
        <f t="shared" si="29"/>
        <v>10</v>
      </c>
      <c r="BX43" s="114">
        <f t="shared" si="30"/>
        <v>74</v>
      </c>
      <c r="BY43" s="114">
        <f t="shared" si="30"/>
        <v>63</v>
      </c>
      <c r="BZ43" s="115">
        <f t="shared" si="31"/>
        <v>24587381.850000001</v>
      </c>
      <c r="CA43" s="115">
        <f t="shared" si="32"/>
        <v>1423861000</v>
      </c>
      <c r="CB43" s="115">
        <f t="shared" si="32"/>
        <v>1604918000</v>
      </c>
      <c r="CC43" s="115">
        <f t="shared" si="32"/>
        <v>1703906000</v>
      </c>
      <c r="CD43" s="115">
        <f t="shared" si="32"/>
        <v>1808999000</v>
      </c>
      <c r="CE43" s="115">
        <f t="shared" si="33"/>
        <v>1920574000</v>
      </c>
    </row>
    <row r="44" spans="1:84">
      <c r="A44" s="3">
        <f t="shared" si="34"/>
        <v>5</v>
      </c>
      <c r="B44" s="96">
        <v>5</v>
      </c>
      <c r="C44" s="97" t="s">
        <v>132</v>
      </c>
      <c r="D44" s="96">
        <v>12</v>
      </c>
      <c r="E44" s="99"/>
      <c r="F44" s="100" t="s">
        <v>50</v>
      </c>
      <c r="G44" s="101">
        <f t="shared" si="4"/>
        <v>67</v>
      </c>
      <c r="H44" s="101">
        <f t="shared" si="5"/>
        <v>57</v>
      </c>
      <c r="I44" s="102">
        <f t="shared" si="6"/>
        <v>26438045</v>
      </c>
      <c r="J44" s="102">
        <f t="shared" si="7"/>
        <v>2</v>
      </c>
      <c r="K44" s="103">
        <f t="shared" si="8"/>
        <v>0.93</v>
      </c>
      <c r="L44" s="104">
        <f t="shared" si="9"/>
        <v>1</v>
      </c>
      <c r="M44" s="105">
        <f t="shared" si="10"/>
        <v>20546320.709638204</v>
      </c>
      <c r="N44" s="105">
        <f t="shared" si="11"/>
        <v>23158986.25291992</v>
      </c>
      <c r="O44" s="105">
        <f t="shared" si="12"/>
        <v>24587381.850000001</v>
      </c>
      <c r="P44" s="105">
        <f t="shared" si="13"/>
        <v>26103877.761984866</v>
      </c>
      <c r="Q44" s="106">
        <f t="shared" si="14"/>
        <v>24587381.850000001</v>
      </c>
      <c r="R44" s="105">
        <f t="shared" si="14"/>
        <v>26103877.761984866</v>
      </c>
      <c r="S44" s="105">
        <f t="shared" si="15"/>
        <v>27713907.823522415</v>
      </c>
      <c r="T44" s="105"/>
      <c r="U44" s="105">
        <f t="shared" si="16"/>
        <v>1171140280.4493775</v>
      </c>
      <c r="V44" s="105">
        <f t="shared" si="17"/>
        <v>1320062216.4164355</v>
      </c>
      <c r="W44" s="105">
        <f t="shared" si="18"/>
        <v>1401480765.45</v>
      </c>
      <c r="X44" s="106">
        <f t="shared" si="19"/>
        <v>1487921032.4331374</v>
      </c>
      <c r="Y44" s="106">
        <f t="shared" si="20"/>
        <v>1401480765.45</v>
      </c>
      <c r="Z44" s="105">
        <f t="shared" si="21"/>
        <v>1487921032.4331374</v>
      </c>
      <c r="AA44" s="105">
        <f t="shared" si="22"/>
        <v>1579692745.9407775</v>
      </c>
      <c r="AB44" s="105"/>
      <c r="AC44" s="107" t="str">
        <f t="shared" si="23"/>
        <v>BERTAHAP</v>
      </c>
      <c r="AD44" s="108">
        <f t="shared" si="24"/>
        <v>0</v>
      </c>
      <c r="AE44" s="109">
        <v>2</v>
      </c>
      <c r="AF44" s="110"/>
      <c r="AG44" s="105" t="str">
        <f t="shared" si="25"/>
        <v>KR</v>
      </c>
      <c r="AH44" s="110">
        <v>1288255000</v>
      </c>
      <c r="AI44" s="110">
        <v>1452069000</v>
      </c>
      <c r="AJ44" s="110">
        <v>1541629000</v>
      </c>
      <c r="AK44" s="111">
        <v>1636714000</v>
      </c>
      <c r="AL44" s="111">
        <v>1541629000</v>
      </c>
      <c r="AM44" s="110">
        <v>1636714000</v>
      </c>
      <c r="AN44" s="110">
        <f t="shared" si="26"/>
        <v>1737663000</v>
      </c>
      <c r="AS44" s="5"/>
      <c r="AT44" s="5"/>
      <c r="AV44" s="2"/>
      <c r="AW44" s="53"/>
      <c r="BR44" s="53">
        <f t="shared" si="27"/>
        <v>-1698644.3912499957</v>
      </c>
      <c r="BS44" s="129">
        <f>O59</f>
        <v>24833255.668500002</v>
      </c>
      <c r="BT44" s="116"/>
      <c r="BU44" s="112"/>
      <c r="BV44" s="112" t="str">
        <f t="shared" si="28"/>
        <v>1BR-12</v>
      </c>
      <c r="BW44" s="113">
        <f t="shared" si="29"/>
        <v>12</v>
      </c>
      <c r="BX44" s="114">
        <f t="shared" si="30"/>
        <v>67</v>
      </c>
      <c r="BY44" s="114">
        <f t="shared" si="30"/>
        <v>57</v>
      </c>
      <c r="BZ44" s="115">
        <f t="shared" si="31"/>
        <v>24587381.850000001</v>
      </c>
      <c r="CA44" s="115">
        <f t="shared" si="32"/>
        <v>1288255000</v>
      </c>
      <c r="CB44" s="115">
        <f t="shared" si="32"/>
        <v>1452069000</v>
      </c>
      <c r="CC44" s="115">
        <f t="shared" si="32"/>
        <v>1541629000</v>
      </c>
      <c r="CD44" s="115">
        <f t="shared" si="32"/>
        <v>1636714000</v>
      </c>
      <c r="CE44" s="115">
        <f t="shared" si="33"/>
        <v>1737663000</v>
      </c>
    </row>
    <row r="45" spans="1:84">
      <c r="A45" s="3">
        <f t="shared" si="34"/>
        <v>6</v>
      </c>
      <c r="B45" s="96">
        <v>6</v>
      </c>
      <c r="C45" s="97" t="s">
        <v>132</v>
      </c>
      <c r="D45" s="98">
        <v>16</v>
      </c>
      <c r="E45" s="99"/>
      <c r="F45" s="100" t="s">
        <v>52</v>
      </c>
      <c r="G45" s="101">
        <f t="shared" si="4"/>
        <v>71</v>
      </c>
      <c r="H45" s="101">
        <f t="shared" si="5"/>
        <v>63</v>
      </c>
      <c r="I45" s="102">
        <f t="shared" si="6"/>
        <v>26438045</v>
      </c>
      <c r="J45" s="102">
        <f t="shared" si="7"/>
        <v>2</v>
      </c>
      <c r="K45" s="103">
        <f t="shared" si="8"/>
        <v>0.93</v>
      </c>
      <c r="L45" s="104">
        <f t="shared" si="9"/>
        <v>1</v>
      </c>
      <c r="M45" s="105">
        <f t="shared" si="10"/>
        <v>20546320.709638204</v>
      </c>
      <c r="N45" s="105">
        <f t="shared" si="11"/>
        <v>23158986.25291992</v>
      </c>
      <c r="O45" s="105">
        <f t="shared" si="12"/>
        <v>24587381.850000001</v>
      </c>
      <c r="P45" s="105">
        <f t="shared" si="13"/>
        <v>26103877.761984866</v>
      </c>
      <c r="Q45" s="106">
        <f t="shared" si="14"/>
        <v>24587381.850000001</v>
      </c>
      <c r="R45" s="105">
        <f t="shared" si="14"/>
        <v>26103877.761984866</v>
      </c>
      <c r="S45" s="105">
        <f t="shared" si="15"/>
        <v>27713907.823522415</v>
      </c>
      <c r="T45" s="105"/>
      <c r="U45" s="105">
        <f t="shared" si="16"/>
        <v>1294418204.707207</v>
      </c>
      <c r="V45" s="105">
        <f t="shared" si="17"/>
        <v>1459016133.933955</v>
      </c>
      <c r="W45" s="105">
        <f t="shared" si="18"/>
        <v>1549005056.5500002</v>
      </c>
      <c r="X45" s="106">
        <f t="shared" si="19"/>
        <v>1644544299.0050466</v>
      </c>
      <c r="Y45" s="106">
        <f t="shared" si="20"/>
        <v>1549005056.5500002</v>
      </c>
      <c r="Z45" s="105">
        <f t="shared" si="21"/>
        <v>1644544299.0050466</v>
      </c>
      <c r="AA45" s="105">
        <f t="shared" si="22"/>
        <v>1745976192.8819122</v>
      </c>
      <c r="AB45" s="105"/>
      <c r="AC45" s="107" t="str">
        <f t="shared" si="23"/>
        <v>BERTAHAP</v>
      </c>
      <c r="AD45" s="108">
        <f t="shared" si="24"/>
        <v>0</v>
      </c>
      <c r="AE45" s="109">
        <v>2</v>
      </c>
      <c r="AF45" s="110"/>
      <c r="AG45" s="105" t="str">
        <f t="shared" si="25"/>
        <v>KR</v>
      </c>
      <c r="AH45" s="110">
        <v>1423861000</v>
      </c>
      <c r="AI45" s="110">
        <v>1604918000</v>
      </c>
      <c r="AJ45" s="110">
        <v>1703906000</v>
      </c>
      <c r="AK45" s="111">
        <v>1808999000</v>
      </c>
      <c r="AL45" s="111">
        <v>1703906000</v>
      </c>
      <c r="AM45" s="110">
        <v>1808999000</v>
      </c>
      <c r="AN45" s="110">
        <f t="shared" si="26"/>
        <v>1920574000</v>
      </c>
      <c r="AQ45" s="229"/>
      <c r="AR45" s="224"/>
      <c r="AS45" s="224"/>
      <c r="AT45" s="224"/>
      <c r="AU45" s="224"/>
      <c r="AV45" s="224"/>
      <c r="AW45" s="224"/>
      <c r="BR45" s="53">
        <f t="shared" si="27"/>
        <v>-1698644.3912499957</v>
      </c>
      <c r="BS45" s="128">
        <f>O62</f>
        <v>24833255.668500002</v>
      </c>
      <c r="BT45" s="116"/>
      <c r="BU45" s="112"/>
      <c r="BV45" s="112" t="str">
        <f t="shared" si="28"/>
        <v>1BR-16</v>
      </c>
      <c r="BW45" s="113">
        <f t="shared" si="29"/>
        <v>16</v>
      </c>
      <c r="BX45" s="114">
        <f t="shared" si="30"/>
        <v>71</v>
      </c>
      <c r="BY45" s="114">
        <f t="shared" si="30"/>
        <v>63</v>
      </c>
      <c r="BZ45" s="115">
        <f t="shared" si="31"/>
        <v>24587381.850000001</v>
      </c>
      <c r="CA45" s="115">
        <f t="shared" si="32"/>
        <v>1423861000</v>
      </c>
      <c r="CB45" s="115">
        <f t="shared" si="32"/>
        <v>1604918000</v>
      </c>
      <c r="CC45" s="115">
        <f t="shared" si="32"/>
        <v>1703906000</v>
      </c>
      <c r="CD45" s="115">
        <f t="shared" si="32"/>
        <v>1808999000</v>
      </c>
      <c r="CE45" s="115">
        <f t="shared" si="33"/>
        <v>1920574000</v>
      </c>
    </row>
    <row r="46" spans="1:84">
      <c r="A46" s="3">
        <f t="shared" si="34"/>
        <v>7</v>
      </c>
      <c r="B46" s="96">
        <v>7</v>
      </c>
      <c r="C46" s="97" t="s">
        <v>132</v>
      </c>
      <c r="D46" s="96">
        <v>18</v>
      </c>
      <c r="E46" s="99"/>
      <c r="F46" s="100" t="s">
        <v>54</v>
      </c>
      <c r="G46" s="101">
        <f t="shared" si="4"/>
        <v>97</v>
      </c>
      <c r="H46" s="101">
        <f t="shared" si="5"/>
        <v>85</v>
      </c>
      <c r="I46" s="102">
        <f t="shared" si="6"/>
        <v>26438045</v>
      </c>
      <c r="J46" s="102">
        <f t="shared" si="7"/>
        <v>2</v>
      </c>
      <c r="K46" s="103">
        <f t="shared" si="8"/>
        <v>0.93</v>
      </c>
      <c r="L46" s="104">
        <f t="shared" si="9"/>
        <v>1</v>
      </c>
      <c r="M46" s="105">
        <f t="shared" si="10"/>
        <v>20546320.709638204</v>
      </c>
      <c r="N46" s="105">
        <f t="shared" si="11"/>
        <v>23158986.25291992</v>
      </c>
      <c r="O46" s="105">
        <f t="shared" si="12"/>
        <v>24587381.850000001</v>
      </c>
      <c r="P46" s="105">
        <f t="shared" si="13"/>
        <v>26103877.761984866</v>
      </c>
      <c r="Q46" s="106">
        <f t="shared" si="14"/>
        <v>24587381.850000001</v>
      </c>
      <c r="R46" s="105">
        <f t="shared" si="14"/>
        <v>26103877.761984866</v>
      </c>
      <c r="S46" s="105">
        <f t="shared" si="15"/>
        <v>27713907.823522415</v>
      </c>
      <c r="T46" s="105"/>
      <c r="U46" s="105">
        <f t="shared" si="16"/>
        <v>1746437260.3192475</v>
      </c>
      <c r="V46" s="105">
        <f t="shared" si="17"/>
        <v>1968513831.4981933</v>
      </c>
      <c r="W46" s="105">
        <f t="shared" si="18"/>
        <v>2089927457.2500002</v>
      </c>
      <c r="X46" s="106">
        <f t="shared" si="19"/>
        <v>2218829609.7687135</v>
      </c>
      <c r="Y46" s="106">
        <f t="shared" si="20"/>
        <v>2089927457.2500002</v>
      </c>
      <c r="Z46" s="105">
        <f t="shared" si="21"/>
        <v>2218829609.7687135</v>
      </c>
      <c r="AA46" s="105">
        <f t="shared" si="22"/>
        <v>2355682164.9994054</v>
      </c>
      <c r="AB46" s="105"/>
      <c r="AC46" s="107" t="str">
        <f t="shared" si="23"/>
        <v>BERTAHAP</v>
      </c>
      <c r="AD46" s="108">
        <f t="shared" si="24"/>
        <v>0</v>
      </c>
      <c r="AE46" s="109">
        <v>2</v>
      </c>
      <c r="AF46" s="110"/>
      <c r="AG46" s="105" t="str">
        <f t="shared" si="25"/>
        <v>KR</v>
      </c>
      <c r="AH46" s="110">
        <v>1921081000</v>
      </c>
      <c r="AI46" s="110">
        <v>2165366000</v>
      </c>
      <c r="AJ46" s="110">
        <v>2298921000</v>
      </c>
      <c r="AK46" s="111">
        <v>2440713000</v>
      </c>
      <c r="AL46" s="111">
        <v>2298921000</v>
      </c>
      <c r="AM46" s="110">
        <v>2440713000</v>
      </c>
      <c r="AN46" s="110">
        <f t="shared" si="26"/>
        <v>2591251000</v>
      </c>
      <c r="AQ46" s="230"/>
      <c r="AR46" s="230"/>
      <c r="AS46" s="117"/>
      <c r="AT46" s="117"/>
      <c r="AU46" s="117"/>
      <c r="AV46" s="120"/>
      <c r="AW46" s="120"/>
      <c r="BO46" s="58"/>
      <c r="BP46" s="6"/>
      <c r="BQ46" s="231"/>
      <c r="BR46" s="53">
        <f t="shared" si="27"/>
        <v>-1698644.3912499957</v>
      </c>
      <c r="BS46" s="232">
        <f>O65</f>
        <v>25901352.686499998</v>
      </c>
      <c r="BT46" s="116"/>
      <c r="BU46" s="112"/>
      <c r="BV46" s="112" t="str">
        <f t="shared" si="28"/>
        <v>2BR-18</v>
      </c>
      <c r="BW46" s="113">
        <f t="shared" si="29"/>
        <v>18</v>
      </c>
      <c r="BX46" s="114">
        <f t="shared" si="30"/>
        <v>97</v>
      </c>
      <c r="BY46" s="114">
        <f t="shared" si="30"/>
        <v>85</v>
      </c>
      <c r="BZ46" s="115">
        <f t="shared" si="31"/>
        <v>24587381.850000001</v>
      </c>
      <c r="CA46" s="115">
        <f t="shared" si="32"/>
        <v>1921081000</v>
      </c>
      <c r="CB46" s="115">
        <f t="shared" si="32"/>
        <v>2165366000</v>
      </c>
      <c r="CC46" s="115">
        <f t="shared" si="32"/>
        <v>2298921000</v>
      </c>
      <c r="CD46" s="115">
        <f t="shared" si="32"/>
        <v>2440713000</v>
      </c>
      <c r="CE46" s="115">
        <f t="shared" si="33"/>
        <v>2591251000</v>
      </c>
    </row>
    <row r="47" spans="1:84">
      <c r="A47" s="3">
        <f t="shared" si="34"/>
        <v>8</v>
      </c>
      <c r="B47" s="96">
        <v>8</v>
      </c>
      <c r="C47" s="97" t="s">
        <v>132</v>
      </c>
      <c r="D47" s="96">
        <v>20</v>
      </c>
      <c r="E47" s="99"/>
      <c r="F47" s="100" t="s">
        <v>70</v>
      </c>
      <c r="G47" s="101">
        <f t="shared" si="4"/>
        <v>60</v>
      </c>
      <c r="H47" s="101">
        <f t="shared" si="5"/>
        <v>51</v>
      </c>
      <c r="I47" s="102">
        <f t="shared" si="6"/>
        <v>26438045</v>
      </c>
      <c r="J47" s="102">
        <f t="shared" si="7"/>
        <v>2</v>
      </c>
      <c r="K47" s="103">
        <f t="shared" si="8"/>
        <v>0.93</v>
      </c>
      <c r="L47" s="104">
        <f t="shared" si="9"/>
        <v>1</v>
      </c>
      <c r="M47" s="105">
        <f t="shared" si="10"/>
        <v>20546320.709638204</v>
      </c>
      <c r="N47" s="105">
        <f t="shared" si="11"/>
        <v>23158986.25291992</v>
      </c>
      <c r="O47" s="105">
        <f t="shared" si="12"/>
        <v>24587381.850000001</v>
      </c>
      <c r="P47" s="105">
        <f t="shared" si="13"/>
        <v>26103877.761984866</v>
      </c>
      <c r="Q47" s="106">
        <f t="shared" si="14"/>
        <v>24587381.850000001</v>
      </c>
      <c r="R47" s="105">
        <f t="shared" si="14"/>
        <v>26103877.761984866</v>
      </c>
      <c r="S47" s="105">
        <f t="shared" si="15"/>
        <v>27713907.823522415</v>
      </c>
      <c r="T47" s="105"/>
      <c r="U47" s="105">
        <f t="shared" si="16"/>
        <v>1047862356.1915485</v>
      </c>
      <c r="V47" s="105">
        <f t="shared" si="17"/>
        <v>1181108298.898916</v>
      </c>
      <c r="W47" s="105">
        <f t="shared" si="18"/>
        <v>1253956474.3500001</v>
      </c>
      <c r="X47" s="106">
        <f t="shared" si="19"/>
        <v>1331297765.8612282</v>
      </c>
      <c r="Y47" s="106">
        <f t="shared" si="20"/>
        <v>1253956474.3500001</v>
      </c>
      <c r="Z47" s="105">
        <f t="shared" si="21"/>
        <v>1331297765.8612282</v>
      </c>
      <c r="AA47" s="105">
        <f t="shared" si="22"/>
        <v>1413409298.9996431</v>
      </c>
      <c r="AB47" s="105"/>
      <c r="AC47" s="107" t="str">
        <f t="shared" si="23"/>
        <v>BERTAHAP</v>
      </c>
      <c r="AD47" s="108">
        <f t="shared" si="24"/>
        <v>0</v>
      </c>
      <c r="AE47" s="109">
        <v>2</v>
      </c>
      <c r="AF47" s="110"/>
      <c r="AG47" s="105" t="str">
        <f t="shared" si="25"/>
        <v>KR</v>
      </c>
      <c r="AH47" s="110">
        <v>1152649000</v>
      </c>
      <c r="AI47" s="110">
        <v>1299220000</v>
      </c>
      <c r="AJ47" s="110">
        <v>1379353000</v>
      </c>
      <c r="AK47" s="111">
        <v>1464428000</v>
      </c>
      <c r="AL47" s="111">
        <v>1379353000</v>
      </c>
      <c r="AM47" s="110">
        <v>1464428000</v>
      </c>
      <c r="AN47" s="110">
        <f t="shared" si="26"/>
        <v>1554751000</v>
      </c>
      <c r="AQ47" s="230"/>
      <c r="AR47" s="230"/>
      <c r="AS47" s="117"/>
      <c r="AT47" s="117"/>
      <c r="AU47" s="117"/>
      <c r="AV47" s="120"/>
      <c r="AW47" s="120"/>
      <c r="BP47" s="6"/>
      <c r="BQ47" s="21"/>
      <c r="BR47" s="53">
        <f t="shared" si="27"/>
        <v>-1698644.3912499957</v>
      </c>
      <c r="BS47" s="130">
        <f>O70</f>
        <v>24587381.850000001</v>
      </c>
      <c r="BT47" s="116"/>
      <c r="BU47" s="112"/>
      <c r="BV47" s="112" t="str">
        <f t="shared" si="28"/>
        <v>1BR-20</v>
      </c>
      <c r="BW47" s="113">
        <f t="shared" si="29"/>
        <v>20</v>
      </c>
      <c r="BX47" s="114">
        <f t="shared" si="30"/>
        <v>60</v>
      </c>
      <c r="BY47" s="114">
        <f t="shared" si="30"/>
        <v>51</v>
      </c>
      <c r="BZ47" s="115">
        <f t="shared" si="31"/>
        <v>24587381.850000001</v>
      </c>
      <c r="CA47" s="115">
        <f t="shared" si="32"/>
        <v>1152649000</v>
      </c>
      <c r="CB47" s="115">
        <f t="shared" si="32"/>
        <v>1299220000</v>
      </c>
      <c r="CC47" s="115">
        <f t="shared" si="32"/>
        <v>1379353000</v>
      </c>
      <c r="CD47" s="115">
        <f t="shared" si="32"/>
        <v>1464428000</v>
      </c>
      <c r="CE47" s="115">
        <f t="shared" si="33"/>
        <v>1554751000</v>
      </c>
    </row>
    <row r="48" spans="1:84">
      <c r="A48" s="3">
        <f t="shared" si="34"/>
        <v>9</v>
      </c>
      <c r="B48" s="96">
        <v>9</v>
      </c>
      <c r="C48" s="97" t="s">
        <v>132</v>
      </c>
      <c r="D48" s="96">
        <v>22</v>
      </c>
      <c r="E48" s="99"/>
      <c r="F48" s="100" t="s">
        <v>89</v>
      </c>
      <c r="G48" s="101">
        <f t="shared" si="4"/>
        <v>81</v>
      </c>
      <c r="H48" s="101">
        <f t="shared" si="5"/>
        <v>70</v>
      </c>
      <c r="I48" s="102">
        <f t="shared" si="6"/>
        <v>26438045</v>
      </c>
      <c r="J48" s="102">
        <f t="shared" si="7"/>
        <v>4</v>
      </c>
      <c r="K48" s="103">
        <f t="shared" si="8"/>
        <v>0.97</v>
      </c>
      <c r="L48" s="104">
        <f t="shared" si="9"/>
        <v>1</v>
      </c>
      <c r="M48" s="105">
        <f t="shared" si="10"/>
        <v>21430033.428332321</v>
      </c>
      <c r="N48" s="105">
        <f t="shared" si="11"/>
        <v>24155071.683153033</v>
      </c>
      <c r="O48" s="105">
        <f t="shared" si="12"/>
        <v>25644903.649999999</v>
      </c>
      <c r="P48" s="105">
        <f t="shared" si="13"/>
        <v>27226625.192607865</v>
      </c>
      <c r="Q48" s="106">
        <f t="shared" si="14"/>
        <v>25644903.649999999</v>
      </c>
      <c r="R48" s="105">
        <f t="shared" si="14"/>
        <v>27226625.192607865</v>
      </c>
      <c r="S48" s="105">
        <f t="shared" si="15"/>
        <v>28905903.858942728</v>
      </c>
      <c r="T48" s="105"/>
      <c r="U48" s="105">
        <f t="shared" si="16"/>
        <v>1500102339.9832625</v>
      </c>
      <c r="V48" s="105">
        <f t="shared" si="17"/>
        <v>1690855017.8207123</v>
      </c>
      <c r="W48" s="105">
        <f t="shared" si="18"/>
        <v>1795143255.5</v>
      </c>
      <c r="X48" s="106">
        <f t="shared" si="19"/>
        <v>1905863763.4825506</v>
      </c>
      <c r="Y48" s="106">
        <f t="shared" si="20"/>
        <v>1795143255.5</v>
      </c>
      <c r="Z48" s="105">
        <f t="shared" si="21"/>
        <v>1905863763.4825506</v>
      </c>
      <c r="AA48" s="105">
        <f t="shared" si="22"/>
        <v>2023413270.1259911</v>
      </c>
      <c r="AB48" s="105"/>
      <c r="AC48" s="107" t="str">
        <f t="shared" si="23"/>
        <v>BERTAHAP</v>
      </c>
      <c r="AD48" s="108">
        <f t="shared" si="24"/>
        <v>0</v>
      </c>
      <c r="AE48" s="109">
        <v>2</v>
      </c>
      <c r="AF48" s="110"/>
      <c r="AG48" s="105" t="str">
        <f t="shared" si="25"/>
        <v>KR</v>
      </c>
      <c r="AH48" s="110">
        <v>1650113000</v>
      </c>
      <c r="AI48" s="110">
        <v>1859941000</v>
      </c>
      <c r="AJ48" s="110">
        <v>1974658000</v>
      </c>
      <c r="AK48" s="111">
        <v>2096451000</v>
      </c>
      <c r="AL48" s="111">
        <v>1974658000</v>
      </c>
      <c r="AM48" s="110">
        <v>2096451000</v>
      </c>
      <c r="AN48" s="110">
        <f t="shared" si="26"/>
        <v>2225755000</v>
      </c>
      <c r="AQ48" s="230"/>
      <c r="AR48" s="230"/>
      <c r="AS48" s="117"/>
      <c r="AT48" s="117"/>
      <c r="AU48" s="117"/>
      <c r="AV48" s="120"/>
      <c r="AW48" s="120"/>
      <c r="BR48" s="53">
        <f t="shared" si="27"/>
        <v>-641122.59124999866</v>
      </c>
      <c r="BS48" s="132">
        <f>O109</f>
        <v>24833255.668500002</v>
      </c>
      <c r="BT48" s="116">
        <v>3</v>
      </c>
      <c r="BU48" s="121" t="s">
        <v>148</v>
      </c>
      <c r="BV48" s="112" t="str">
        <f>F67</f>
        <v>1BR-6</v>
      </c>
      <c r="BW48" s="113" t="str">
        <f>D67</f>
        <v>06</v>
      </c>
      <c r="BX48" s="114">
        <f t="shared" ref="BX48:BY50" si="35">G67</f>
        <v>78</v>
      </c>
      <c r="BY48" s="114">
        <f t="shared" si="35"/>
        <v>66</v>
      </c>
      <c r="BZ48" s="115">
        <f>O67</f>
        <v>24587381.850000001</v>
      </c>
      <c r="CA48" s="115">
        <f t="shared" ref="CA48:CD50" si="36">AH67</f>
        <v>1491663000</v>
      </c>
      <c r="CB48" s="115">
        <f t="shared" si="36"/>
        <v>1681343000</v>
      </c>
      <c r="CC48" s="115">
        <f t="shared" si="36"/>
        <v>1785044000</v>
      </c>
      <c r="CD48" s="115">
        <f t="shared" si="36"/>
        <v>1895142000</v>
      </c>
      <c r="CE48" s="115">
        <f>AN67</f>
        <v>2012030000</v>
      </c>
      <c r="CF48" s="2">
        <v>4</v>
      </c>
    </row>
    <row r="49" spans="1:84">
      <c r="A49" s="3">
        <f t="shared" si="34"/>
        <v>10</v>
      </c>
      <c r="B49" s="96">
        <v>1</v>
      </c>
      <c r="C49" s="97" t="s">
        <v>134</v>
      </c>
      <c r="D49" s="98" t="s">
        <v>24</v>
      </c>
      <c r="E49" s="99"/>
      <c r="F49" s="100" t="s">
        <v>39</v>
      </c>
      <c r="G49" s="101">
        <f t="shared" si="4"/>
        <v>113</v>
      </c>
      <c r="H49" s="101">
        <f t="shared" si="5"/>
        <v>101</v>
      </c>
      <c r="I49" s="102">
        <f t="shared" si="6"/>
        <v>26438045</v>
      </c>
      <c r="J49" s="102">
        <f t="shared" si="7"/>
        <v>6</v>
      </c>
      <c r="K49" s="103">
        <f t="shared" si="8"/>
        <v>0.95</v>
      </c>
      <c r="L49" s="104">
        <f t="shared" si="9"/>
        <v>1</v>
      </c>
      <c r="M49" s="105">
        <f t="shared" si="10"/>
        <v>20988177.068985265</v>
      </c>
      <c r="N49" s="105">
        <f t="shared" si="11"/>
        <v>23657028.968036477</v>
      </c>
      <c r="O49" s="105">
        <f t="shared" si="12"/>
        <v>25116142.75</v>
      </c>
      <c r="P49" s="105">
        <f t="shared" si="13"/>
        <v>26665251.477296367</v>
      </c>
      <c r="Q49" s="106">
        <f t="shared" si="14"/>
        <v>25116142.75</v>
      </c>
      <c r="R49" s="105">
        <f t="shared" si="14"/>
        <v>26665251.477296367</v>
      </c>
      <c r="S49" s="105">
        <f t="shared" si="15"/>
        <v>28309905.841232572</v>
      </c>
      <c r="T49" s="105"/>
      <c r="U49" s="105">
        <f t="shared" si="16"/>
        <v>2119805883.9675117</v>
      </c>
      <c r="V49" s="105">
        <f t="shared" si="17"/>
        <v>2389359925.7716842</v>
      </c>
      <c r="W49" s="105">
        <f t="shared" si="18"/>
        <v>2536730417.75</v>
      </c>
      <c r="X49" s="106">
        <f t="shared" si="19"/>
        <v>2693190399.206933</v>
      </c>
      <c r="Y49" s="106">
        <f t="shared" si="20"/>
        <v>2536730417.75</v>
      </c>
      <c r="Z49" s="105">
        <f t="shared" si="21"/>
        <v>2693190399.206933</v>
      </c>
      <c r="AA49" s="105">
        <f t="shared" si="22"/>
        <v>2859300489.9644899</v>
      </c>
      <c r="AB49" s="105"/>
      <c r="AC49" s="107" t="str">
        <f t="shared" si="23"/>
        <v>BERTAHAP</v>
      </c>
      <c r="AD49" s="108">
        <f t="shared" si="24"/>
        <v>0</v>
      </c>
      <c r="AE49" s="109">
        <v>2</v>
      </c>
      <c r="AF49" s="110"/>
      <c r="AG49" s="105" t="str">
        <f t="shared" si="25"/>
        <v>KR</v>
      </c>
      <c r="AH49" s="110">
        <v>2331787000</v>
      </c>
      <c r="AI49" s="110">
        <v>2628296000</v>
      </c>
      <c r="AJ49" s="110">
        <v>2790404000</v>
      </c>
      <c r="AK49" s="111">
        <v>2962510000</v>
      </c>
      <c r="AL49" s="111">
        <v>2790404000</v>
      </c>
      <c r="AM49" s="110">
        <v>2962510000</v>
      </c>
      <c r="AN49" s="110">
        <f t="shared" si="26"/>
        <v>3145231000</v>
      </c>
      <c r="AQ49" s="230"/>
      <c r="AR49" s="230"/>
      <c r="AS49" s="117"/>
      <c r="AT49" s="117"/>
      <c r="AU49" s="117"/>
      <c r="AV49" s="120"/>
      <c r="AW49" s="120"/>
      <c r="BR49" s="53">
        <f t="shared" si="27"/>
        <v>-1169883.4912499972</v>
      </c>
      <c r="BS49" s="233">
        <f>O116</f>
        <v>25618465.605</v>
      </c>
      <c r="BT49" s="116"/>
      <c r="BU49" s="112"/>
      <c r="BV49" s="112" t="str">
        <f>F68</f>
        <v>1BR-8</v>
      </c>
      <c r="BW49" s="113" t="str">
        <f>D68</f>
        <v>08</v>
      </c>
      <c r="BX49" s="114">
        <f t="shared" si="35"/>
        <v>60</v>
      </c>
      <c r="BY49" s="114">
        <f t="shared" si="35"/>
        <v>52</v>
      </c>
      <c r="BZ49" s="115">
        <f>O68</f>
        <v>24587381.850000001</v>
      </c>
      <c r="CA49" s="115">
        <f t="shared" si="36"/>
        <v>1175250000</v>
      </c>
      <c r="CB49" s="115">
        <f t="shared" si="36"/>
        <v>1324695000</v>
      </c>
      <c r="CC49" s="115">
        <f t="shared" si="36"/>
        <v>1406399000</v>
      </c>
      <c r="CD49" s="115">
        <f t="shared" si="36"/>
        <v>1493142000</v>
      </c>
      <c r="CE49" s="115">
        <f>AN68</f>
        <v>1585236000</v>
      </c>
    </row>
    <row r="50" spans="1:84">
      <c r="A50" s="3">
        <f t="shared" si="34"/>
        <v>11</v>
      </c>
      <c r="B50" s="96">
        <v>2</v>
      </c>
      <c r="C50" s="97" t="s">
        <v>134</v>
      </c>
      <c r="D50" s="98" t="s">
        <v>35</v>
      </c>
      <c r="E50" s="99"/>
      <c r="F50" s="100" t="s">
        <v>42</v>
      </c>
      <c r="G50" s="101">
        <f t="shared" si="4"/>
        <v>78</v>
      </c>
      <c r="H50" s="101">
        <f t="shared" si="5"/>
        <v>66</v>
      </c>
      <c r="I50" s="102">
        <f t="shared" si="6"/>
        <v>26438045</v>
      </c>
      <c r="J50" s="102">
        <f t="shared" si="7"/>
        <v>2</v>
      </c>
      <c r="K50" s="103">
        <f t="shared" si="8"/>
        <v>0.93</v>
      </c>
      <c r="L50" s="104">
        <f t="shared" si="9"/>
        <v>1</v>
      </c>
      <c r="M50" s="105">
        <f t="shared" si="10"/>
        <v>20546320.709638204</v>
      </c>
      <c r="N50" s="105">
        <f t="shared" si="11"/>
        <v>23158986.25291992</v>
      </c>
      <c r="O50" s="105">
        <f t="shared" si="12"/>
        <v>24587381.850000001</v>
      </c>
      <c r="P50" s="105">
        <f t="shared" si="13"/>
        <v>26103877.761984866</v>
      </c>
      <c r="Q50" s="106">
        <f t="shared" si="14"/>
        <v>24587381.850000001</v>
      </c>
      <c r="R50" s="105">
        <f t="shared" si="14"/>
        <v>26103877.761984866</v>
      </c>
      <c r="S50" s="105">
        <f t="shared" si="15"/>
        <v>27713907.823522415</v>
      </c>
      <c r="T50" s="105"/>
      <c r="U50" s="105">
        <f t="shared" si="16"/>
        <v>1356057166.8361216</v>
      </c>
      <c r="V50" s="105">
        <f t="shared" si="17"/>
        <v>1528493092.6927147</v>
      </c>
      <c r="W50" s="105">
        <f t="shared" si="18"/>
        <v>1622767202.1000001</v>
      </c>
      <c r="X50" s="106">
        <f t="shared" si="19"/>
        <v>1722855932.2910011</v>
      </c>
      <c r="Y50" s="106">
        <f t="shared" si="20"/>
        <v>1622767202.1000001</v>
      </c>
      <c r="Z50" s="105">
        <f t="shared" si="21"/>
        <v>1722855932.2910011</v>
      </c>
      <c r="AA50" s="105">
        <f t="shared" si="22"/>
        <v>1829117916.3524795</v>
      </c>
      <c r="AB50" s="105"/>
      <c r="AC50" s="107" t="str">
        <f t="shared" si="23"/>
        <v>BERTAHAP</v>
      </c>
      <c r="AD50" s="108">
        <f t="shared" si="24"/>
        <v>0</v>
      </c>
      <c r="AE50" s="109">
        <v>2</v>
      </c>
      <c r="AF50" s="110"/>
      <c r="AG50" s="105" t="str">
        <f t="shared" si="25"/>
        <v>KR</v>
      </c>
      <c r="AH50" s="110">
        <v>1491663000</v>
      </c>
      <c r="AI50" s="110">
        <v>1681343000</v>
      </c>
      <c r="AJ50" s="110">
        <v>1785044000</v>
      </c>
      <c r="AK50" s="111">
        <v>1895142000</v>
      </c>
      <c r="AL50" s="111">
        <v>1785044000</v>
      </c>
      <c r="AM50" s="110">
        <v>1895142000</v>
      </c>
      <c r="AN50" s="110">
        <f t="shared" si="26"/>
        <v>2012030000</v>
      </c>
      <c r="AQ50" s="230"/>
      <c r="AR50" s="230"/>
      <c r="AS50" s="117"/>
      <c r="AT50" s="117"/>
      <c r="AU50" s="117"/>
      <c r="AV50" s="120"/>
      <c r="AW50" s="120"/>
      <c r="BR50" s="53">
        <f t="shared" si="27"/>
        <v>-1698644.3912499957</v>
      </c>
      <c r="BS50" s="234">
        <f>O123</f>
        <v>26157801.722999997</v>
      </c>
      <c r="BT50" s="116"/>
      <c r="BU50" s="112"/>
      <c r="BV50" s="112" t="str">
        <f>F69</f>
        <v>1BR-10</v>
      </c>
      <c r="BW50" s="113">
        <f>D69</f>
        <v>10</v>
      </c>
      <c r="BX50" s="114">
        <f t="shared" si="35"/>
        <v>74</v>
      </c>
      <c r="BY50" s="114">
        <f t="shared" si="35"/>
        <v>63</v>
      </c>
      <c r="BZ50" s="115">
        <f>O69</f>
        <v>24587381.850000001</v>
      </c>
      <c r="CA50" s="115">
        <f t="shared" si="36"/>
        <v>1423861000</v>
      </c>
      <c r="CB50" s="115">
        <f t="shared" si="36"/>
        <v>1604918000</v>
      </c>
      <c r="CC50" s="115">
        <f t="shared" si="36"/>
        <v>1703906000</v>
      </c>
      <c r="CD50" s="115">
        <f t="shared" si="36"/>
        <v>1808999000</v>
      </c>
      <c r="CE50" s="115">
        <f>AN69</f>
        <v>1920574000</v>
      </c>
    </row>
    <row r="51" spans="1:84">
      <c r="A51" s="3">
        <f t="shared" si="34"/>
        <v>12</v>
      </c>
      <c r="B51" s="96">
        <v>3</v>
      </c>
      <c r="C51" s="97" t="s">
        <v>134</v>
      </c>
      <c r="D51" s="98" t="s">
        <v>41</v>
      </c>
      <c r="E51" s="99"/>
      <c r="F51" s="100" t="s">
        <v>45</v>
      </c>
      <c r="G51" s="101">
        <f t="shared" si="4"/>
        <v>60</v>
      </c>
      <c r="H51" s="101">
        <f t="shared" si="5"/>
        <v>52</v>
      </c>
      <c r="I51" s="102">
        <f t="shared" si="6"/>
        <v>26438045</v>
      </c>
      <c r="J51" s="102">
        <f t="shared" si="7"/>
        <v>2</v>
      </c>
      <c r="K51" s="103">
        <f t="shared" si="8"/>
        <v>0.93</v>
      </c>
      <c r="L51" s="104">
        <f t="shared" si="9"/>
        <v>1</v>
      </c>
      <c r="M51" s="105">
        <f t="shared" si="10"/>
        <v>20546320.709638204</v>
      </c>
      <c r="N51" s="105">
        <f t="shared" si="11"/>
        <v>23158986.25291992</v>
      </c>
      <c r="O51" s="105">
        <f t="shared" si="12"/>
        <v>24587381.850000001</v>
      </c>
      <c r="P51" s="105">
        <f t="shared" si="13"/>
        <v>26103877.761984866</v>
      </c>
      <c r="Q51" s="106">
        <f t="shared" si="14"/>
        <v>24587381.850000001</v>
      </c>
      <c r="R51" s="105">
        <f t="shared" si="14"/>
        <v>26103877.761984866</v>
      </c>
      <c r="S51" s="105">
        <f t="shared" si="15"/>
        <v>27713907.823522415</v>
      </c>
      <c r="T51" s="105"/>
      <c r="U51" s="105">
        <f t="shared" si="16"/>
        <v>1068408676.9011866</v>
      </c>
      <c r="V51" s="105">
        <f t="shared" si="17"/>
        <v>1204267285.1518359</v>
      </c>
      <c r="W51" s="105">
        <f t="shared" si="18"/>
        <v>1278543856.2</v>
      </c>
      <c r="X51" s="106">
        <f t="shared" si="19"/>
        <v>1357401643.6232131</v>
      </c>
      <c r="Y51" s="106">
        <f t="shared" si="20"/>
        <v>1278543856.2</v>
      </c>
      <c r="Z51" s="105">
        <f t="shared" si="21"/>
        <v>1357401643.6232131</v>
      </c>
      <c r="AA51" s="105">
        <f t="shared" si="22"/>
        <v>1441123206.8231657</v>
      </c>
      <c r="AB51" s="105"/>
      <c r="AC51" s="107" t="str">
        <f t="shared" si="23"/>
        <v>BERTAHAP</v>
      </c>
      <c r="AD51" s="108">
        <f t="shared" si="24"/>
        <v>0</v>
      </c>
      <c r="AE51" s="109">
        <v>2</v>
      </c>
      <c r="AF51" s="110"/>
      <c r="AG51" s="105" t="str">
        <f t="shared" si="25"/>
        <v>KR</v>
      </c>
      <c r="AH51" s="110">
        <v>1175250000</v>
      </c>
      <c r="AI51" s="110">
        <v>1324695000</v>
      </c>
      <c r="AJ51" s="110">
        <v>1406399000</v>
      </c>
      <c r="AK51" s="111">
        <v>1493142000</v>
      </c>
      <c r="AL51" s="111">
        <v>1406399000</v>
      </c>
      <c r="AM51" s="110">
        <v>1493142000</v>
      </c>
      <c r="AN51" s="110">
        <f t="shared" si="26"/>
        <v>1585236000</v>
      </c>
      <c r="AQ51" s="230"/>
      <c r="AR51" s="230"/>
      <c r="AS51" s="117"/>
      <c r="AT51" s="117"/>
      <c r="AU51" s="117"/>
      <c r="AV51" s="120"/>
      <c r="AW51" s="120"/>
      <c r="BR51" s="53">
        <f t="shared" si="27"/>
        <v>-1698644.3912499957</v>
      </c>
      <c r="BS51" s="235">
        <f>O126</f>
        <v>24833255.668500002</v>
      </c>
      <c r="BT51" s="116"/>
      <c r="BU51" s="112"/>
      <c r="BV51" s="112" t="str">
        <f>F72</f>
        <v>1BR-20</v>
      </c>
      <c r="BW51" s="113">
        <f>D72</f>
        <v>20</v>
      </c>
      <c r="BX51" s="114">
        <f>G72</f>
        <v>60</v>
      </c>
      <c r="BY51" s="114">
        <f>H72</f>
        <v>51</v>
      </c>
      <c r="BZ51" s="115">
        <f>O72</f>
        <v>24587381.850000001</v>
      </c>
      <c r="CA51" s="115">
        <f>AH72</f>
        <v>1152649000</v>
      </c>
      <c r="CB51" s="115">
        <f>AI72</f>
        <v>1299220000</v>
      </c>
      <c r="CC51" s="115">
        <f>AJ72</f>
        <v>1379353000</v>
      </c>
      <c r="CD51" s="115">
        <f>AK72</f>
        <v>1464428000</v>
      </c>
      <c r="CE51" s="115">
        <f>AN72</f>
        <v>1554751000</v>
      </c>
    </row>
    <row r="52" spans="1:84">
      <c r="A52" s="3">
        <f t="shared" si="34"/>
        <v>13</v>
      </c>
      <c r="B52" s="96">
        <v>4</v>
      </c>
      <c r="C52" s="97" t="s">
        <v>134</v>
      </c>
      <c r="D52" s="98">
        <v>10</v>
      </c>
      <c r="E52" s="99"/>
      <c r="F52" s="100" t="s">
        <v>48</v>
      </c>
      <c r="G52" s="101">
        <f t="shared" si="4"/>
        <v>74</v>
      </c>
      <c r="H52" s="101">
        <f t="shared" si="5"/>
        <v>63</v>
      </c>
      <c r="I52" s="102">
        <f t="shared" si="6"/>
        <v>26438045</v>
      </c>
      <c r="J52" s="102">
        <f t="shared" si="7"/>
        <v>2</v>
      </c>
      <c r="K52" s="103">
        <f t="shared" si="8"/>
        <v>0.93</v>
      </c>
      <c r="L52" s="104">
        <f t="shared" si="9"/>
        <v>1</v>
      </c>
      <c r="M52" s="105">
        <f t="shared" si="10"/>
        <v>20546320.709638204</v>
      </c>
      <c r="N52" s="105">
        <f t="shared" si="11"/>
        <v>23158986.25291992</v>
      </c>
      <c r="O52" s="105">
        <f t="shared" si="12"/>
        <v>24587381.850000001</v>
      </c>
      <c r="P52" s="105">
        <f t="shared" si="13"/>
        <v>26103877.761984866</v>
      </c>
      <c r="Q52" s="106">
        <f t="shared" si="14"/>
        <v>24587381.850000001</v>
      </c>
      <c r="R52" s="105">
        <f t="shared" si="14"/>
        <v>26103877.761984866</v>
      </c>
      <c r="S52" s="105">
        <f t="shared" si="15"/>
        <v>27713907.823522415</v>
      </c>
      <c r="T52" s="105"/>
      <c r="U52" s="105">
        <f t="shared" si="16"/>
        <v>1294418204.707207</v>
      </c>
      <c r="V52" s="105">
        <f t="shared" si="17"/>
        <v>1459016133.933955</v>
      </c>
      <c r="W52" s="105">
        <f t="shared" si="18"/>
        <v>1549005056.5500002</v>
      </c>
      <c r="X52" s="106">
        <f t="shared" si="19"/>
        <v>1644544299.0050466</v>
      </c>
      <c r="Y52" s="106">
        <f t="shared" si="20"/>
        <v>1549005056.5500002</v>
      </c>
      <c r="Z52" s="105">
        <f t="shared" si="21"/>
        <v>1644544299.0050466</v>
      </c>
      <c r="AA52" s="105">
        <f t="shared" si="22"/>
        <v>1745976192.8819122</v>
      </c>
      <c r="AB52" s="105"/>
      <c r="AC52" s="107" t="str">
        <f t="shared" si="23"/>
        <v>BERTAHAP</v>
      </c>
      <c r="AD52" s="108">
        <f t="shared" si="24"/>
        <v>0</v>
      </c>
      <c r="AE52" s="109">
        <v>2</v>
      </c>
      <c r="AF52" s="110"/>
      <c r="AG52" s="105" t="str">
        <f t="shared" si="25"/>
        <v>KR</v>
      </c>
      <c r="AH52" s="110">
        <v>1423861000</v>
      </c>
      <c r="AI52" s="110">
        <v>1604918000</v>
      </c>
      <c r="AJ52" s="110">
        <v>1703906000</v>
      </c>
      <c r="AK52" s="111">
        <v>1808999000</v>
      </c>
      <c r="AL52" s="111">
        <v>1703906000</v>
      </c>
      <c r="AM52" s="110">
        <v>1808999000</v>
      </c>
      <c r="AN52" s="110">
        <f t="shared" si="26"/>
        <v>1920574000</v>
      </c>
      <c r="AQ52" s="230"/>
      <c r="AR52" s="230"/>
      <c r="AS52" s="117"/>
      <c r="AT52" s="117"/>
      <c r="AU52" s="117"/>
      <c r="AV52" s="120"/>
      <c r="AW52" s="120"/>
      <c r="BR52" s="53">
        <f t="shared" si="27"/>
        <v>-1698644.3912499957</v>
      </c>
      <c r="BS52" s="236">
        <f>O171</f>
        <v>25901352.686499998</v>
      </c>
      <c r="BT52" s="116">
        <v>4</v>
      </c>
      <c r="BU52" s="112" t="s">
        <v>150</v>
      </c>
      <c r="BV52" s="112" t="str">
        <f>F83</f>
        <v>1BR-6</v>
      </c>
      <c r="BW52" s="113" t="str">
        <f>D83</f>
        <v>06</v>
      </c>
      <c r="BX52" s="114">
        <f t="shared" ref="BX52:BY55" si="37">G83</f>
        <v>78</v>
      </c>
      <c r="BY52" s="114">
        <f t="shared" si="37"/>
        <v>66</v>
      </c>
      <c r="BZ52" s="115">
        <f>O83</f>
        <v>24587381.850000001</v>
      </c>
      <c r="CA52" s="115">
        <f t="shared" ref="CA52:CD55" si="38">AH83</f>
        <v>1491663000</v>
      </c>
      <c r="CB52" s="115">
        <f t="shared" si="38"/>
        <v>1681343000</v>
      </c>
      <c r="CC52" s="115">
        <f t="shared" si="38"/>
        <v>1785044000</v>
      </c>
      <c r="CD52" s="115">
        <f t="shared" si="38"/>
        <v>1895142000</v>
      </c>
      <c r="CE52" s="115">
        <f>AN83</f>
        <v>2012030000</v>
      </c>
      <c r="CF52" s="2">
        <v>12</v>
      </c>
    </row>
    <row r="53" spans="1:84">
      <c r="A53" s="3">
        <f t="shared" si="34"/>
        <v>14</v>
      </c>
      <c r="B53" s="96">
        <v>5</v>
      </c>
      <c r="C53" s="97" t="s">
        <v>134</v>
      </c>
      <c r="D53" s="96">
        <v>12</v>
      </c>
      <c r="E53" s="99"/>
      <c r="F53" s="100" t="s">
        <v>50</v>
      </c>
      <c r="G53" s="101">
        <f t="shared" si="4"/>
        <v>67</v>
      </c>
      <c r="H53" s="101">
        <f t="shared" si="5"/>
        <v>57</v>
      </c>
      <c r="I53" s="102">
        <f t="shared" si="6"/>
        <v>26438045</v>
      </c>
      <c r="J53" s="102">
        <f t="shared" si="7"/>
        <v>2</v>
      </c>
      <c r="K53" s="103">
        <f t="shared" si="8"/>
        <v>0.93</v>
      </c>
      <c r="L53" s="104">
        <f t="shared" si="9"/>
        <v>1</v>
      </c>
      <c r="M53" s="105">
        <f t="shared" si="10"/>
        <v>20546320.709638204</v>
      </c>
      <c r="N53" s="105">
        <f t="shared" si="11"/>
        <v>23158986.25291992</v>
      </c>
      <c r="O53" s="105">
        <f t="shared" si="12"/>
        <v>24587381.850000001</v>
      </c>
      <c r="P53" s="105">
        <f t="shared" si="13"/>
        <v>26103877.761984866</v>
      </c>
      <c r="Q53" s="106">
        <f t="shared" si="14"/>
        <v>24587381.850000001</v>
      </c>
      <c r="R53" s="105">
        <f t="shared" si="14"/>
        <v>26103877.761984866</v>
      </c>
      <c r="S53" s="105">
        <f t="shared" si="15"/>
        <v>27713907.823522415</v>
      </c>
      <c r="T53" s="105"/>
      <c r="U53" s="105">
        <f t="shared" si="16"/>
        <v>1171140280.4493775</v>
      </c>
      <c r="V53" s="105">
        <f t="shared" si="17"/>
        <v>1320062216.4164355</v>
      </c>
      <c r="W53" s="105">
        <f t="shared" si="18"/>
        <v>1401480765.45</v>
      </c>
      <c r="X53" s="106">
        <f t="shared" si="19"/>
        <v>1487921032.4331374</v>
      </c>
      <c r="Y53" s="106">
        <f t="shared" si="20"/>
        <v>1401480765.45</v>
      </c>
      <c r="Z53" s="105">
        <f t="shared" si="21"/>
        <v>1487921032.4331374</v>
      </c>
      <c r="AA53" s="105">
        <f t="shared" si="22"/>
        <v>1579692745.9407775</v>
      </c>
      <c r="AB53" s="105"/>
      <c r="AC53" s="107" t="str">
        <f t="shared" si="23"/>
        <v>BERTAHAP</v>
      </c>
      <c r="AD53" s="108">
        <f t="shared" si="24"/>
        <v>0</v>
      </c>
      <c r="AE53" s="109">
        <v>2</v>
      </c>
      <c r="AF53" s="110"/>
      <c r="AG53" s="105" t="str">
        <f t="shared" si="25"/>
        <v>KR</v>
      </c>
      <c r="AH53" s="110">
        <v>1288255000</v>
      </c>
      <c r="AI53" s="110">
        <v>1452069000</v>
      </c>
      <c r="AJ53" s="110">
        <v>1541629000</v>
      </c>
      <c r="AK53" s="111">
        <v>1636714000</v>
      </c>
      <c r="AL53" s="111">
        <v>1541629000</v>
      </c>
      <c r="AM53" s="110">
        <v>1636714000</v>
      </c>
      <c r="AN53" s="110">
        <f t="shared" si="26"/>
        <v>1737663000</v>
      </c>
      <c r="AQ53" s="230"/>
      <c r="AR53" s="230"/>
      <c r="AS53" s="117"/>
      <c r="AT53" s="117"/>
      <c r="AU53" s="117"/>
      <c r="AV53" s="120"/>
      <c r="AW53" s="120"/>
      <c r="BR53" s="53">
        <f t="shared" si="27"/>
        <v>-1698644.3912499957</v>
      </c>
      <c r="BS53" s="123">
        <f>O179</f>
        <v>25079129.487000003</v>
      </c>
      <c r="BT53" s="116"/>
      <c r="BU53" s="112"/>
      <c r="BV53" s="112" t="str">
        <f>F84</f>
        <v>1BR-8</v>
      </c>
      <c r="BW53" s="113" t="str">
        <f>D84</f>
        <v>08</v>
      </c>
      <c r="BX53" s="114">
        <f t="shared" si="37"/>
        <v>60</v>
      </c>
      <c r="BY53" s="114">
        <f t="shared" si="37"/>
        <v>52</v>
      </c>
      <c r="BZ53" s="115">
        <f>O84</f>
        <v>24587381.850000001</v>
      </c>
      <c r="CA53" s="115">
        <f t="shared" si="38"/>
        <v>1175250000</v>
      </c>
      <c r="CB53" s="115">
        <f t="shared" si="38"/>
        <v>1324695000</v>
      </c>
      <c r="CC53" s="115">
        <f t="shared" si="38"/>
        <v>1406399000</v>
      </c>
      <c r="CD53" s="115">
        <f t="shared" si="38"/>
        <v>1493142000</v>
      </c>
      <c r="CE53" s="115">
        <f>AN84</f>
        <v>1585236000</v>
      </c>
    </row>
    <row r="54" spans="1:84">
      <c r="A54" s="3">
        <f t="shared" si="34"/>
        <v>15</v>
      </c>
      <c r="B54" s="96">
        <v>6</v>
      </c>
      <c r="C54" s="97" t="s">
        <v>134</v>
      </c>
      <c r="D54" s="98">
        <v>16</v>
      </c>
      <c r="E54" s="99"/>
      <c r="F54" s="100" t="s">
        <v>52</v>
      </c>
      <c r="G54" s="101">
        <f t="shared" si="4"/>
        <v>71</v>
      </c>
      <c r="H54" s="101">
        <f t="shared" si="5"/>
        <v>63</v>
      </c>
      <c r="I54" s="102">
        <f t="shared" si="6"/>
        <v>26438045</v>
      </c>
      <c r="J54" s="102">
        <f t="shared" si="7"/>
        <v>2</v>
      </c>
      <c r="K54" s="103">
        <f t="shared" si="8"/>
        <v>0.93</v>
      </c>
      <c r="L54" s="104">
        <f t="shared" si="9"/>
        <v>1</v>
      </c>
      <c r="M54" s="105">
        <f t="shared" si="10"/>
        <v>20546320.709638204</v>
      </c>
      <c r="N54" s="105">
        <f t="shared" si="11"/>
        <v>23158986.25291992</v>
      </c>
      <c r="O54" s="105">
        <f t="shared" si="12"/>
        <v>24587381.850000001</v>
      </c>
      <c r="P54" s="105">
        <f t="shared" si="13"/>
        <v>26103877.761984866</v>
      </c>
      <c r="Q54" s="106">
        <f t="shared" si="14"/>
        <v>24587381.850000001</v>
      </c>
      <c r="R54" s="105">
        <f t="shared" si="14"/>
        <v>26103877.761984866</v>
      </c>
      <c r="S54" s="105">
        <f t="shared" si="15"/>
        <v>27713907.823522415</v>
      </c>
      <c r="T54" s="105"/>
      <c r="U54" s="105">
        <f t="shared" si="16"/>
        <v>1294418204.707207</v>
      </c>
      <c r="V54" s="105">
        <f t="shared" si="17"/>
        <v>1459016133.933955</v>
      </c>
      <c r="W54" s="105">
        <f t="shared" si="18"/>
        <v>1549005056.5500002</v>
      </c>
      <c r="X54" s="106">
        <f t="shared" si="19"/>
        <v>1644544299.0050466</v>
      </c>
      <c r="Y54" s="106">
        <f t="shared" si="20"/>
        <v>1549005056.5500002</v>
      </c>
      <c r="Z54" s="105">
        <f t="shared" si="21"/>
        <v>1644544299.0050466</v>
      </c>
      <c r="AA54" s="105">
        <f t="shared" si="22"/>
        <v>1745976192.8819122</v>
      </c>
      <c r="AB54" s="105"/>
      <c r="AC54" s="107" t="str">
        <f t="shared" si="23"/>
        <v>BERTAHAP</v>
      </c>
      <c r="AD54" s="108">
        <f t="shared" si="24"/>
        <v>0</v>
      </c>
      <c r="AE54" s="109">
        <v>2</v>
      </c>
      <c r="AF54" s="110"/>
      <c r="AG54" s="105" t="str">
        <f t="shared" si="25"/>
        <v>KR</v>
      </c>
      <c r="AH54" s="110">
        <v>1423861000</v>
      </c>
      <c r="AI54" s="110">
        <v>1604918000</v>
      </c>
      <c r="AJ54" s="110">
        <v>1703906000</v>
      </c>
      <c r="AK54" s="111">
        <v>1808999000</v>
      </c>
      <c r="AL54" s="111">
        <v>1703906000</v>
      </c>
      <c r="AM54" s="110">
        <v>1808999000</v>
      </c>
      <c r="AN54" s="110">
        <f t="shared" si="26"/>
        <v>1920574000</v>
      </c>
      <c r="AQ54" s="230"/>
      <c r="AR54" s="230"/>
      <c r="AS54" s="117"/>
      <c r="AT54" s="117"/>
      <c r="AU54" s="117"/>
      <c r="AV54" s="120"/>
      <c r="AW54" s="120"/>
      <c r="BR54" s="53">
        <f t="shared" si="27"/>
        <v>-1698644.3912499957</v>
      </c>
      <c r="BS54" s="237">
        <f>O180</f>
        <v>26157801.722999997</v>
      </c>
      <c r="BT54" s="116"/>
      <c r="BU54" s="121"/>
      <c r="BV54" s="112" t="str">
        <f>F85</f>
        <v>1BR-10</v>
      </c>
      <c r="BW54" s="113">
        <f>D85</f>
        <v>10</v>
      </c>
      <c r="BX54" s="114">
        <f t="shared" si="37"/>
        <v>74</v>
      </c>
      <c r="BY54" s="114">
        <f t="shared" si="37"/>
        <v>63</v>
      </c>
      <c r="BZ54" s="115">
        <f>O85</f>
        <v>24587381.850000001</v>
      </c>
      <c r="CA54" s="115">
        <f t="shared" si="38"/>
        <v>1423861000</v>
      </c>
      <c r="CB54" s="115">
        <f t="shared" si="38"/>
        <v>1604918000</v>
      </c>
      <c r="CC54" s="115">
        <f t="shared" si="38"/>
        <v>1703906000</v>
      </c>
      <c r="CD54" s="115">
        <f t="shared" si="38"/>
        <v>1808999000</v>
      </c>
      <c r="CE54" s="115">
        <f>AN85</f>
        <v>1920574000</v>
      </c>
    </row>
    <row r="55" spans="1:84">
      <c r="A55" s="3">
        <f t="shared" si="34"/>
        <v>16</v>
      </c>
      <c r="B55" s="96">
        <v>7</v>
      </c>
      <c r="C55" s="97" t="s">
        <v>134</v>
      </c>
      <c r="D55" s="96">
        <v>18</v>
      </c>
      <c r="E55" s="99"/>
      <c r="F55" s="100" t="s">
        <v>54</v>
      </c>
      <c r="G55" s="101">
        <f t="shared" si="4"/>
        <v>97</v>
      </c>
      <c r="H55" s="101">
        <f t="shared" si="5"/>
        <v>85</v>
      </c>
      <c r="I55" s="102">
        <f t="shared" si="6"/>
        <v>26438045</v>
      </c>
      <c r="J55" s="102">
        <f t="shared" si="7"/>
        <v>2</v>
      </c>
      <c r="K55" s="103">
        <f t="shared" si="8"/>
        <v>0.93</v>
      </c>
      <c r="L55" s="104">
        <f t="shared" si="9"/>
        <v>1</v>
      </c>
      <c r="M55" s="105">
        <f t="shared" si="10"/>
        <v>20546320.709638204</v>
      </c>
      <c r="N55" s="105">
        <f t="shared" si="11"/>
        <v>23158986.25291992</v>
      </c>
      <c r="O55" s="105">
        <f t="shared" si="12"/>
        <v>24587381.850000001</v>
      </c>
      <c r="P55" s="105">
        <f t="shared" si="13"/>
        <v>26103877.761984866</v>
      </c>
      <c r="Q55" s="106">
        <f t="shared" si="14"/>
        <v>24587381.850000001</v>
      </c>
      <c r="R55" s="105">
        <f t="shared" si="14"/>
        <v>26103877.761984866</v>
      </c>
      <c r="S55" s="105">
        <f t="shared" si="15"/>
        <v>27713907.823522415</v>
      </c>
      <c r="T55" s="105"/>
      <c r="U55" s="105">
        <f t="shared" si="16"/>
        <v>1746437260.3192475</v>
      </c>
      <c r="V55" s="105">
        <f t="shared" si="17"/>
        <v>1968513831.4981933</v>
      </c>
      <c r="W55" s="105">
        <f t="shared" si="18"/>
        <v>2089927457.2500002</v>
      </c>
      <c r="X55" s="106">
        <f t="shared" si="19"/>
        <v>2218829609.7687135</v>
      </c>
      <c r="Y55" s="106">
        <f t="shared" si="20"/>
        <v>2089927457.2500002</v>
      </c>
      <c r="Z55" s="105">
        <f t="shared" si="21"/>
        <v>2218829609.7687135</v>
      </c>
      <c r="AA55" s="105">
        <f t="shared" si="22"/>
        <v>2355682164.9994054</v>
      </c>
      <c r="AB55" s="105"/>
      <c r="AC55" s="107" t="str">
        <f t="shared" si="23"/>
        <v>BERTAHAP</v>
      </c>
      <c r="AD55" s="108">
        <f t="shared" si="24"/>
        <v>0</v>
      </c>
      <c r="AE55" s="109">
        <v>2</v>
      </c>
      <c r="AF55" s="110"/>
      <c r="AG55" s="105" t="str">
        <f t="shared" si="25"/>
        <v>KR</v>
      </c>
      <c r="AH55" s="110">
        <v>1921081000</v>
      </c>
      <c r="AI55" s="110">
        <v>2165366000</v>
      </c>
      <c r="AJ55" s="110">
        <v>2298921000</v>
      </c>
      <c r="AK55" s="111">
        <v>2440713000</v>
      </c>
      <c r="AL55" s="111">
        <v>2298921000</v>
      </c>
      <c r="AM55" s="110">
        <v>2440713000</v>
      </c>
      <c r="AN55" s="110">
        <f t="shared" si="26"/>
        <v>2591251000</v>
      </c>
      <c r="AQ55" s="230"/>
      <c r="AR55" s="230"/>
      <c r="AS55" s="117"/>
      <c r="AT55" s="117"/>
      <c r="AU55" s="117"/>
      <c r="AV55" s="120"/>
      <c r="AW55" s="120"/>
      <c r="BR55" s="53">
        <f t="shared" si="27"/>
        <v>-1698644.3912499957</v>
      </c>
      <c r="BS55" s="127">
        <f>O188</f>
        <v>26414250.759500001</v>
      </c>
      <c r="BT55" s="116"/>
      <c r="BU55" s="112"/>
      <c r="BV55" s="112" t="str">
        <f>F86</f>
        <v>1BR-12</v>
      </c>
      <c r="BW55" s="113">
        <f>D86</f>
        <v>12</v>
      </c>
      <c r="BX55" s="114">
        <f t="shared" si="37"/>
        <v>67</v>
      </c>
      <c r="BY55" s="114">
        <f t="shared" si="37"/>
        <v>57</v>
      </c>
      <c r="BZ55" s="115">
        <f>O86</f>
        <v>24587381.850000001</v>
      </c>
      <c r="CA55" s="115">
        <f t="shared" si="38"/>
        <v>1288255000</v>
      </c>
      <c r="CB55" s="115">
        <f t="shared" si="38"/>
        <v>1452069000</v>
      </c>
      <c r="CC55" s="115">
        <f t="shared" si="38"/>
        <v>1541629000</v>
      </c>
      <c r="CD55" s="115">
        <f t="shared" si="38"/>
        <v>1636714000</v>
      </c>
      <c r="CE55" s="115">
        <f>AN86</f>
        <v>1737663000</v>
      </c>
    </row>
    <row r="56" spans="1:84">
      <c r="A56" s="3">
        <f t="shared" si="34"/>
        <v>17</v>
      </c>
      <c r="B56" s="96">
        <v>8</v>
      </c>
      <c r="C56" s="97" t="s">
        <v>134</v>
      </c>
      <c r="D56" s="96">
        <v>20</v>
      </c>
      <c r="E56" s="99"/>
      <c r="F56" s="100" t="s">
        <v>70</v>
      </c>
      <c r="G56" s="101">
        <f t="shared" si="4"/>
        <v>60</v>
      </c>
      <c r="H56" s="101">
        <f t="shared" si="5"/>
        <v>51</v>
      </c>
      <c r="I56" s="102">
        <f t="shared" si="6"/>
        <v>26438045</v>
      </c>
      <c r="J56" s="102">
        <f t="shared" si="7"/>
        <v>2</v>
      </c>
      <c r="K56" s="103">
        <f t="shared" si="8"/>
        <v>0.93</v>
      </c>
      <c r="L56" s="104">
        <f t="shared" si="9"/>
        <v>1</v>
      </c>
      <c r="M56" s="105">
        <f t="shared" si="10"/>
        <v>20546320.709638204</v>
      </c>
      <c r="N56" s="105">
        <f t="shared" si="11"/>
        <v>23158986.25291992</v>
      </c>
      <c r="O56" s="105">
        <f t="shared" si="12"/>
        <v>24587381.850000001</v>
      </c>
      <c r="P56" s="105">
        <f t="shared" si="13"/>
        <v>26103877.761984866</v>
      </c>
      <c r="Q56" s="106">
        <f t="shared" si="14"/>
        <v>24587381.850000001</v>
      </c>
      <c r="R56" s="105">
        <f t="shared" si="14"/>
        <v>26103877.761984866</v>
      </c>
      <c r="S56" s="105">
        <f t="shared" si="15"/>
        <v>27713907.823522415</v>
      </c>
      <c r="T56" s="105"/>
      <c r="U56" s="105">
        <f t="shared" si="16"/>
        <v>1047862356.1915485</v>
      </c>
      <c r="V56" s="105">
        <f t="shared" si="17"/>
        <v>1181108298.898916</v>
      </c>
      <c r="W56" s="105">
        <f t="shared" si="18"/>
        <v>1253956474.3500001</v>
      </c>
      <c r="X56" s="106">
        <f t="shared" si="19"/>
        <v>1331297765.8612282</v>
      </c>
      <c r="Y56" s="106">
        <f t="shared" si="20"/>
        <v>1253956474.3500001</v>
      </c>
      <c r="Z56" s="105">
        <f t="shared" si="21"/>
        <v>1331297765.8612282</v>
      </c>
      <c r="AA56" s="105">
        <f t="shared" si="22"/>
        <v>1413409298.9996431</v>
      </c>
      <c r="AB56" s="105"/>
      <c r="AC56" s="107" t="str">
        <f t="shared" si="23"/>
        <v>BERTAHAP</v>
      </c>
      <c r="AD56" s="108">
        <f t="shared" si="24"/>
        <v>0</v>
      </c>
      <c r="AE56" s="109">
        <v>2</v>
      </c>
      <c r="AF56" s="110"/>
      <c r="AG56" s="105" t="str">
        <f t="shared" si="25"/>
        <v>KR</v>
      </c>
      <c r="AH56" s="110">
        <v>1152649000</v>
      </c>
      <c r="AI56" s="110">
        <v>1299220000</v>
      </c>
      <c r="AJ56" s="110">
        <v>1379353000</v>
      </c>
      <c r="AK56" s="111">
        <v>1464428000</v>
      </c>
      <c r="AL56" s="111">
        <v>1379353000</v>
      </c>
      <c r="AM56" s="110">
        <v>1464428000</v>
      </c>
      <c r="AN56" s="110">
        <f t="shared" si="26"/>
        <v>1554751000</v>
      </c>
      <c r="AQ56" s="230"/>
      <c r="AR56" s="230"/>
      <c r="AS56" s="117"/>
      <c r="AT56" s="117"/>
      <c r="AU56" s="117"/>
      <c r="AV56" s="120"/>
      <c r="AW56" s="120"/>
      <c r="BR56" s="53">
        <f t="shared" si="27"/>
        <v>-1698644.3912499957</v>
      </c>
      <c r="BS56" s="68">
        <f>O189</f>
        <v>25079129.487000003</v>
      </c>
      <c r="BT56" s="116"/>
      <c r="BU56" s="112"/>
      <c r="BV56" s="112" t="str">
        <f>F88</f>
        <v>2BR-18</v>
      </c>
      <c r="BW56" s="113">
        <f>D88</f>
        <v>18</v>
      </c>
      <c r="BX56" s="114">
        <f>G88</f>
        <v>97</v>
      </c>
      <c r="BY56" s="114">
        <f>H88</f>
        <v>85</v>
      </c>
      <c r="BZ56" s="115">
        <f>O88</f>
        <v>24587381.850000001</v>
      </c>
      <c r="CA56" s="115">
        <f t="shared" ref="CA56:CD57" si="39">AH88</f>
        <v>1921081000</v>
      </c>
      <c r="CB56" s="115">
        <f t="shared" si="39"/>
        <v>2165366000</v>
      </c>
      <c r="CC56" s="115">
        <f t="shared" si="39"/>
        <v>2298921000</v>
      </c>
      <c r="CD56" s="115">
        <f t="shared" si="39"/>
        <v>2440713000</v>
      </c>
      <c r="CE56" s="115">
        <f>AN88</f>
        <v>2591251000</v>
      </c>
    </row>
    <row r="57" spans="1:84">
      <c r="A57" s="3">
        <f t="shared" si="34"/>
        <v>18</v>
      </c>
      <c r="B57" s="96">
        <v>9</v>
      </c>
      <c r="C57" s="97" t="s">
        <v>134</v>
      </c>
      <c r="D57" s="96">
        <v>22</v>
      </c>
      <c r="E57" s="99"/>
      <c r="F57" s="100" t="s">
        <v>89</v>
      </c>
      <c r="G57" s="101">
        <f t="shared" si="4"/>
        <v>81</v>
      </c>
      <c r="H57" s="101">
        <f t="shared" si="5"/>
        <v>70</v>
      </c>
      <c r="I57" s="102">
        <f t="shared" si="6"/>
        <v>26438045</v>
      </c>
      <c r="J57" s="102">
        <f t="shared" si="7"/>
        <v>4</v>
      </c>
      <c r="K57" s="103">
        <f t="shared" si="8"/>
        <v>0.97</v>
      </c>
      <c r="L57" s="104">
        <f t="shared" si="9"/>
        <v>1</v>
      </c>
      <c r="M57" s="105">
        <f t="shared" si="10"/>
        <v>21430033.428332321</v>
      </c>
      <c r="N57" s="105">
        <f t="shared" si="11"/>
        <v>24155071.683153033</v>
      </c>
      <c r="O57" s="105">
        <f t="shared" si="12"/>
        <v>25644903.649999999</v>
      </c>
      <c r="P57" s="105">
        <f t="shared" si="13"/>
        <v>27226625.192607865</v>
      </c>
      <c r="Q57" s="106">
        <f t="shared" si="14"/>
        <v>25644903.649999999</v>
      </c>
      <c r="R57" s="105">
        <f t="shared" si="14"/>
        <v>27226625.192607865</v>
      </c>
      <c r="S57" s="105">
        <f t="shared" si="15"/>
        <v>28905903.858942728</v>
      </c>
      <c r="T57" s="105"/>
      <c r="U57" s="105">
        <f t="shared" si="16"/>
        <v>1500102339.9832625</v>
      </c>
      <c r="V57" s="105">
        <f t="shared" si="17"/>
        <v>1690855017.8207123</v>
      </c>
      <c r="W57" s="105">
        <f t="shared" si="18"/>
        <v>1795143255.5</v>
      </c>
      <c r="X57" s="106">
        <f t="shared" si="19"/>
        <v>1905863763.4825506</v>
      </c>
      <c r="Y57" s="106">
        <f t="shared" si="20"/>
        <v>1795143255.5</v>
      </c>
      <c r="Z57" s="105">
        <f t="shared" si="21"/>
        <v>1905863763.4825506</v>
      </c>
      <c r="AA57" s="105">
        <f t="shared" si="22"/>
        <v>2023413270.1259911</v>
      </c>
      <c r="AB57" s="105"/>
      <c r="AC57" s="107" t="str">
        <f t="shared" si="23"/>
        <v>BERTAHAP</v>
      </c>
      <c r="AD57" s="108">
        <f t="shared" si="24"/>
        <v>0</v>
      </c>
      <c r="AE57" s="109">
        <v>2</v>
      </c>
      <c r="AF57" s="110"/>
      <c r="AG57" s="105" t="str">
        <f t="shared" si="25"/>
        <v>KR</v>
      </c>
      <c r="AH57" s="110">
        <v>1650113000</v>
      </c>
      <c r="AI57" s="110">
        <v>1859941000</v>
      </c>
      <c r="AJ57" s="110">
        <v>1974658000</v>
      </c>
      <c r="AK57" s="111">
        <v>2096451000</v>
      </c>
      <c r="AL57" s="111">
        <v>1974658000</v>
      </c>
      <c r="AM57" s="110">
        <v>2096451000</v>
      </c>
      <c r="AN57" s="110">
        <f t="shared" si="26"/>
        <v>2225755000</v>
      </c>
      <c r="AQ57" s="230"/>
      <c r="AR57" s="230"/>
      <c r="AS57" s="117"/>
      <c r="AT57" s="117"/>
      <c r="AU57" s="117"/>
      <c r="AV57" s="120"/>
      <c r="AW57" s="120"/>
      <c r="BR57" s="53">
        <f t="shared" si="27"/>
        <v>-641122.59124999866</v>
      </c>
      <c r="BS57" s="126">
        <f>O205</f>
        <v>25618465.605</v>
      </c>
      <c r="BT57" s="116"/>
      <c r="BU57" s="112"/>
      <c r="BV57" s="112" t="str">
        <f>F89</f>
        <v>1BR-20</v>
      </c>
      <c r="BW57" s="113">
        <f>D89</f>
        <v>20</v>
      </c>
      <c r="BX57" s="114">
        <f>G89</f>
        <v>60</v>
      </c>
      <c r="BY57" s="114">
        <f>H89</f>
        <v>51</v>
      </c>
      <c r="BZ57" s="115">
        <f>O89</f>
        <v>24587381.850000001</v>
      </c>
      <c r="CA57" s="115">
        <f t="shared" si="39"/>
        <v>1152649000</v>
      </c>
      <c r="CB57" s="115">
        <f t="shared" si="39"/>
        <v>1299220000</v>
      </c>
      <c r="CC57" s="115">
        <f t="shared" si="39"/>
        <v>1379353000</v>
      </c>
      <c r="CD57" s="115">
        <f t="shared" si="39"/>
        <v>1464428000</v>
      </c>
      <c r="CE57" s="115">
        <f>AN89</f>
        <v>1554751000</v>
      </c>
    </row>
    <row r="58" spans="1:84">
      <c r="A58" s="3">
        <f t="shared" si="34"/>
        <v>19</v>
      </c>
      <c r="B58" s="96">
        <v>1</v>
      </c>
      <c r="C58" s="97" t="s">
        <v>139</v>
      </c>
      <c r="D58" s="98" t="s">
        <v>24</v>
      </c>
      <c r="E58" s="99"/>
      <c r="F58" s="100" t="s">
        <v>39</v>
      </c>
      <c r="G58" s="101">
        <f t="shared" si="4"/>
        <v>113</v>
      </c>
      <c r="H58" s="101">
        <f t="shared" si="5"/>
        <v>101</v>
      </c>
      <c r="I58" s="102">
        <f t="shared" si="6"/>
        <v>26438045</v>
      </c>
      <c r="J58" s="102">
        <f t="shared" si="7"/>
        <v>6</v>
      </c>
      <c r="K58" s="103">
        <f t="shared" si="8"/>
        <v>0.95</v>
      </c>
      <c r="L58" s="239">
        <f>SUMIF($AN$4:$AN$22,D58,$BC$4:$BC$22)</f>
        <v>1.01</v>
      </c>
      <c r="M58" s="105">
        <f t="shared" si="10"/>
        <v>21198058.839675117</v>
      </c>
      <c r="N58" s="105">
        <f t="shared" si="11"/>
        <v>23893599.257716842</v>
      </c>
      <c r="O58" s="105">
        <f t="shared" si="12"/>
        <v>25367304.177500002</v>
      </c>
      <c r="P58" s="105">
        <f t="shared" si="13"/>
        <v>26931903.99206933</v>
      </c>
      <c r="Q58" s="106">
        <f t="shared" si="14"/>
        <v>25367304.177500002</v>
      </c>
      <c r="R58" s="105">
        <f t="shared" si="14"/>
        <v>26931903.99206933</v>
      </c>
      <c r="S58" s="105">
        <f t="shared" si="15"/>
        <v>28593004.8996449</v>
      </c>
      <c r="T58" s="105"/>
      <c r="U58" s="105">
        <f t="shared" si="16"/>
        <v>2141003942.8071868</v>
      </c>
      <c r="V58" s="105">
        <f t="shared" si="17"/>
        <v>2413253525.0294008</v>
      </c>
      <c r="W58" s="105">
        <f t="shared" si="18"/>
        <v>2562097721.9275002</v>
      </c>
      <c r="X58" s="106">
        <f t="shared" si="19"/>
        <v>2720122303.1990023</v>
      </c>
      <c r="Y58" s="106">
        <f t="shared" si="20"/>
        <v>2562097721.9275002</v>
      </c>
      <c r="Z58" s="105">
        <f t="shared" si="21"/>
        <v>2720122303.1990023</v>
      </c>
      <c r="AA58" s="105">
        <f t="shared" si="22"/>
        <v>2887893494.8641348</v>
      </c>
      <c r="AB58" s="105"/>
      <c r="AC58" s="107" t="str">
        <f t="shared" si="23"/>
        <v>BERTAHAP</v>
      </c>
      <c r="AD58" s="108">
        <f t="shared" si="24"/>
        <v>0</v>
      </c>
      <c r="AE58" s="109">
        <v>2</v>
      </c>
      <c r="AF58" s="110"/>
      <c r="AG58" s="105" t="str">
        <f t="shared" si="25"/>
        <v>KR</v>
      </c>
      <c r="AH58" s="110">
        <v>2355105000</v>
      </c>
      <c r="AI58" s="110">
        <v>2654579000</v>
      </c>
      <c r="AJ58" s="110">
        <v>2818308000</v>
      </c>
      <c r="AK58" s="111">
        <v>2992135000</v>
      </c>
      <c r="AL58" s="111">
        <v>2818308000</v>
      </c>
      <c r="AM58" s="110">
        <v>2992135000</v>
      </c>
      <c r="AN58" s="110">
        <f t="shared" si="26"/>
        <v>3176683000</v>
      </c>
      <c r="AQ58" s="230"/>
      <c r="AR58" s="230"/>
      <c r="AS58" s="117"/>
      <c r="AT58" s="117"/>
      <c r="AU58" s="117"/>
      <c r="AV58" s="120"/>
      <c r="AW58" s="120"/>
      <c r="BR58" s="53">
        <f t="shared" si="27"/>
        <v>-918722.06374999508</v>
      </c>
      <c r="BS58" s="130">
        <f>O223</f>
        <v>25869627.032499999</v>
      </c>
      <c r="BT58" s="116">
        <v>5</v>
      </c>
      <c r="BU58" s="112" t="s">
        <v>229</v>
      </c>
      <c r="BV58" s="112" t="str">
        <f>F48</f>
        <v>2BR-22</v>
      </c>
      <c r="BW58" s="113">
        <f>D48</f>
        <v>22</v>
      </c>
      <c r="BX58" s="114">
        <f>G48</f>
        <v>81</v>
      </c>
      <c r="BY58" s="114">
        <f>H48</f>
        <v>70</v>
      </c>
      <c r="BZ58" s="115">
        <f>O48</f>
        <v>25644903.649999999</v>
      </c>
      <c r="CA58" s="115">
        <f>AH48</f>
        <v>1650113000</v>
      </c>
      <c r="CB58" s="115">
        <f>AI48</f>
        <v>1859941000</v>
      </c>
      <c r="CC58" s="115">
        <f>AJ48</f>
        <v>1974658000</v>
      </c>
      <c r="CD58" s="115">
        <f>AK48</f>
        <v>2096451000</v>
      </c>
      <c r="CE58" s="115">
        <f>AN48</f>
        <v>2225755000</v>
      </c>
      <c r="CF58" s="2">
        <v>5</v>
      </c>
    </row>
    <row r="59" spans="1:84">
      <c r="A59" s="3">
        <f t="shared" si="34"/>
        <v>20</v>
      </c>
      <c r="B59" s="96">
        <v>2</v>
      </c>
      <c r="C59" s="97" t="s">
        <v>139</v>
      </c>
      <c r="D59" s="98" t="s">
        <v>35</v>
      </c>
      <c r="E59" s="99"/>
      <c r="F59" s="100" t="s">
        <v>42</v>
      </c>
      <c r="G59" s="101">
        <f t="shared" si="4"/>
        <v>78</v>
      </c>
      <c r="H59" s="101">
        <f t="shared" si="5"/>
        <v>66</v>
      </c>
      <c r="I59" s="102">
        <f t="shared" si="6"/>
        <v>26438045</v>
      </c>
      <c r="J59" s="102">
        <f t="shared" si="7"/>
        <v>2</v>
      </c>
      <c r="K59" s="103">
        <f t="shared" si="8"/>
        <v>0.93</v>
      </c>
      <c r="L59" s="239">
        <f t="shared" ref="L59:L65" si="40">SUMIF($AN$4:$AN$22,D59,$BC$4:$BC$22)</f>
        <v>1.01</v>
      </c>
      <c r="M59" s="105">
        <f t="shared" si="10"/>
        <v>20751783.916734587</v>
      </c>
      <c r="N59" s="105">
        <f t="shared" si="11"/>
        <v>23390576.115449119</v>
      </c>
      <c r="O59" s="105">
        <f t="shared" si="12"/>
        <v>24833255.668500002</v>
      </c>
      <c r="P59" s="105">
        <f t="shared" si="13"/>
        <v>26364916.539604716</v>
      </c>
      <c r="Q59" s="106">
        <f t="shared" si="14"/>
        <v>24833255.668500002</v>
      </c>
      <c r="R59" s="105">
        <f t="shared" si="14"/>
        <v>26364916.539604716</v>
      </c>
      <c r="S59" s="105">
        <f t="shared" si="15"/>
        <v>27991046.901757639</v>
      </c>
      <c r="T59" s="105"/>
      <c r="U59" s="105">
        <f t="shared" si="16"/>
        <v>1369617738.5044827</v>
      </c>
      <c r="V59" s="105">
        <f t="shared" si="17"/>
        <v>1543778023.6196418</v>
      </c>
      <c r="W59" s="105">
        <f t="shared" si="18"/>
        <v>1638994874.1210001</v>
      </c>
      <c r="X59" s="106">
        <f t="shared" si="19"/>
        <v>1740084491.6139112</v>
      </c>
      <c r="Y59" s="106">
        <f t="shared" si="20"/>
        <v>1638994874.1210001</v>
      </c>
      <c r="Z59" s="105">
        <f t="shared" si="21"/>
        <v>1740084491.6139112</v>
      </c>
      <c r="AA59" s="105">
        <f t="shared" si="22"/>
        <v>1847409095.5160041</v>
      </c>
      <c r="AB59" s="105"/>
      <c r="AC59" s="107" t="str">
        <f t="shared" si="23"/>
        <v>BERTAHAP</v>
      </c>
      <c r="AD59" s="108">
        <f t="shared" si="24"/>
        <v>0</v>
      </c>
      <c r="AE59" s="109">
        <v>2</v>
      </c>
      <c r="AF59" s="110"/>
      <c r="AG59" s="105" t="str">
        <f t="shared" si="25"/>
        <v>KR</v>
      </c>
      <c r="AH59" s="110">
        <v>1506580000</v>
      </c>
      <c r="AI59" s="110">
        <v>1698156000</v>
      </c>
      <c r="AJ59" s="110">
        <v>1802895000</v>
      </c>
      <c r="AK59" s="111">
        <v>1914093000</v>
      </c>
      <c r="AL59" s="111">
        <v>1802895000</v>
      </c>
      <c r="AM59" s="110">
        <v>1914093000</v>
      </c>
      <c r="AN59" s="110">
        <f t="shared" si="26"/>
        <v>2032151000</v>
      </c>
      <c r="AQ59" s="230"/>
      <c r="AR59" s="230"/>
      <c r="AS59" s="117"/>
      <c r="AT59" s="117"/>
      <c r="AU59" s="117"/>
      <c r="AV59" s="120"/>
      <c r="AW59" s="120"/>
      <c r="BR59" s="53">
        <f t="shared" si="27"/>
        <v>-1452770.5727499947</v>
      </c>
      <c r="BS59" s="132">
        <f>O247</f>
        <v>25492884.891249999</v>
      </c>
      <c r="BT59" s="116">
        <v>6</v>
      </c>
      <c r="BU59" s="112" t="s">
        <v>135</v>
      </c>
      <c r="BV59" s="112" t="str">
        <f>F58</f>
        <v>2BR-2</v>
      </c>
      <c r="BW59" s="113" t="str">
        <f>D58</f>
        <v>02</v>
      </c>
      <c r="BX59" s="114">
        <f>G58</f>
        <v>113</v>
      </c>
      <c r="BY59" s="114">
        <f>H58</f>
        <v>101</v>
      </c>
      <c r="BZ59" s="115">
        <f>O58</f>
        <v>25367304.177500002</v>
      </c>
      <c r="CA59" s="115">
        <f>AH58</f>
        <v>2355105000</v>
      </c>
      <c r="CB59" s="115">
        <f>AI58</f>
        <v>2654579000</v>
      </c>
      <c r="CC59" s="115">
        <f>AJ58</f>
        <v>2818308000</v>
      </c>
      <c r="CD59" s="115">
        <f>AK58</f>
        <v>2992135000</v>
      </c>
      <c r="CE59" s="115">
        <f>AN58</f>
        <v>3176683000</v>
      </c>
      <c r="CF59" s="2">
        <v>8</v>
      </c>
    </row>
    <row r="60" spans="1:84">
      <c r="A60" s="3">
        <f t="shared" si="34"/>
        <v>21</v>
      </c>
      <c r="B60" s="96">
        <v>3</v>
      </c>
      <c r="C60" s="97" t="s">
        <v>139</v>
      </c>
      <c r="D60" s="98" t="s">
        <v>41</v>
      </c>
      <c r="E60" s="99"/>
      <c r="F60" s="100" t="s">
        <v>45</v>
      </c>
      <c r="G60" s="101">
        <f t="shared" si="4"/>
        <v>60</v>
      </c>
      <c r="H60" s="101">
        <f t="shared" si="5"/>
        <v>52</v>
      </c>
      <c r="I60" s="102">
        <f t="shared" si="6"/>
        <v>26438045</v>
      </c>
      <c r="J60" s="102">
        <f t="shared" si="7"/>
        <v>2</v>
      </c>
      <c r="K60" s="103">
        <f t="shared" si="8"/>
        <v>0.93</v>
      </c>
      <c r="L60" s="239">
        <f t="shared" si="40"/>
        <v>1.01</v>
      </c>
      <c r="M60" s="105">
        <f t="shared" si="10"/>
        <v>20751783.916734587</v>
      </c>
      <c r="N60" s="105">
        <f t="shared" si="11"/>
        <v>23390576.115449119</v>
      </c>
      <c r="O60" s="105">
        <f t="shared" si="12"/>
        <v>24833255.668500002</v>
      </c>
      <c r="P60" s="105">
        <f t="shared" si="13"/>
        <v>26364916.539604716</v>
      </c>
      <c r="Q60" s="106">
        <f t="shared" si="14"/>
        <v>24833255.668500002</v>
      </c>
      <c r="R60" s="105">
        <f t="shared" si="14"/>
        <v>26364916.539604716</v>
      </c>
      <c r="S60" s="105">
        <f t="shared" si="15"/>
        <v>27991046.901757639</v>
      </c>
      <c r="T60" s="105"/>
      <c r="U60" s="105">
        <f t="shared" si="16"/>
        <v>1079092763.6701984</v>
      </c>
      <c r="V60" s="105">
        <f t="shared" si="17"/>
        <v>1216309958.0033543</v>
      </c>
      <c r="W60" s="105">
        <f t="shared" si="18"/>
        <v>1291329294.7620001</v>
      </c>
      <c r="X60" s="106">
        <f t="shared" si="19"/>
        <v>1370975660.0594451</v>
      </c>
      <c r="Y60" s="106">
        <f t="shared" si="20"/>
        <v>1291329294.7620001</v>
      </c>
      <c r="Z60" s="105">
        <f t="shared" si="21"/>
        <v>1370975660.0594451</v>
      </c>
      <c r="AA60" s="105">
        <f t="shared" si="22"/>
        <v>1455534438.8913972</v>
      </c>
      <c r="AB60" s="105"/>
      <c r="AC60" s="107" t="str">
        <f t="shared" si="23"/>
        <v>BERTAHAP</v>
      </c>
      <c r="AD60" s="108">
        <f t="shared" si="24"/>
        <v>0</v>
      </c>
      <c r="AE60" s="109">
        <v>2</v>
      </c>
      <c r="AF60" s="110"/>
      <c r="AG60" s="105" t="str">
        <f t="shared" si="25"/>
        <v>KR</v>
      </c>
      <c r="AH60" s="110">
        <v>1187003000</v>
      </c>
      <c r="AI60" s="110">
        <v>1337941000</v>
      </c>
      <c r="AJ60" s="110">
        <v>1420463000</v>
      </c>
      <c r="AK60" s="111">
        <v>1508074000</v>
      </c>
      <c r="AL60" s="111">
        <v>1420463000</v>
      </c>
      <c r="AM60" s="110">
        <v>1508074000</v>
      </c>
      <c r="AN60" s="110">
        <f t="shared" si="26"/>
        <v>1601088000</v>
      </c>
      <c r="AQ60" s="230"/>
      <c r="AR60" s="230"/>
      <c r="AS60" s="117"/>
      <c r="AT60" s="117"/>
      <c r="AU60" s="117"/>
      <c r="AV60" s="120"/>
      <c r="AW60" s="120"/>
      <c r="BR60" s="53">
        <f t="shared" si="27"/>
        <v>-1452770.5727499947</v>
      </c>
      <c r="BS60" s="133">
        <f>O248</f>
        <v>24956192.577749997</v>
      </c>
      <c r="BT60" s="116"/>
      <c r="BU60" s="112" t="s">
        <v>136</v>
      </c>
      <c r="BV60" s="112"/>
      <c r="BW60" s="113"/>
      <c r="BX60" s="114"/>
      <c r="BY60" s="114"/>
      <c r="BZ60" s="115"/>
      <c r="CA60" s="115"/>
      <c r="CB60" s="115"/>
      <c r="CC60" s="115"/>
      <c r="CD60" s="115"/>
      <c r="CE60" s="115"/>
    </row>
    <row r="61" spans="1:84">
      <c r="A61" s="3">
        <f t="shared" si="34"/>
        <v>22</v>
      </c>
      <c r="B61" s="96">
        <v>4</v>
      </c>
      <c r="C61" s="97" t="s">
        <v>139</v>
      </c>
      <c r="D61" s="98">
        <v>10</v>
      </c>
      <c r="E61" s="99"/>
      <c r="F61" s="100" t="s">
        <v>48</v>
      </c>
      <c r="G61" s="101">
        <f t="shared" si="4"/>
        <v>74</v>
      </c>
      <c r="H61" s="101">
        <f t="shared" si="5"/>
        <v>63</v>
      </c>
      <c r="I61" s="102">
        <f t="shared" si="6"/>
        <v>26438045</v>
      </c>
      <c r="J61" s="102">
        <f t="shared" si="7"/>
        <v>2</v>
      </c>
      <c r="K61" s="103">
        <f t="shared" si="8"/>
        <v>0.93</v>
      </c>
      <c r="L61" s="239">
        <f t="shared" si="40"/>
        <v>1.01</v>
      </c>
      <c r="M61" s="105">
        <f t="shared" si="10"/>
        <v>20751783.916734587</v>
      </c>
      <c r="N61" s="105">
        <f t="shared" si="11"/>
        <v>23390576.115449119</v>
      </c>
      <c r="O61" s="105">
        <f t="shared" si="12"/>
        <v>24833255.668500002</v>
      </c>
      <c r="P61" s="105">
        <f t="shared" si="13"/>
        <v>26364916.539604716</v>
      </c>
      <c r="Q61" s="106">
        <f t="shared" si="14"/>
        <v>24833255.668500002</v>
      </c>
      <c r="R61" s="105">
        <f t="shared" si="14"/>
        <v>26364916.539604716</v>
      </c>
      <c r="S61" s="105">
        <f t="shared" si="15"/>
        <v>27991046.901757639</v>
      </c>
      <c r="T61" s="105"/>
      <c r="U61" s="105">
        <f t="shared" si="16"/>
        <v>1307362386.7542789</v>
      </c>
      <c r="V61" s="105">
        <f t="shared" si="17"/>
        <v>1473606295.2732944</v>
      </c>
      <c r="W61" s="105">
        <f t="shared" si="18"/>
        <v>1564495107.1155002</v>
      </c>
      <c r="X61" s="106">
        <f t="shared" si="19"/>
        <v>1660989741.9950972</v>
      </c>
      <c r="Y61" s="106">
        <f t="shared" si="20"/>
        <v>1564495107.1155002</v>
      </c>
      <c r="Z61" s="105">
        <f t="shared" si="21"/>
        <v>1660989741.9950972</v>
      </c>
      <c r="AA61" s="105">
        <f t="shared" si="22"/>
        <v>1763435954.8107312</v>
      </c>
      <c r="AB61" s="105"/>
      <c r="AC61" s="107" t="str">
        <f t="shared" si="23"/>
        <v>BERTAHAP</v>
      </c>
      <c r="AD61" s="108">
        <f t="shared" si="24"/>
        <v>0</v>
      </c>
      <c r="AE61" s="109">
        <v>2</v>
      </c>
      <c r="AF61" s="110"/>
      <c r="AG61" s="105" t="str">
        <f t="shared" si="25"/>
        <v>KR</v>
      </c>
      <c r="AH61" s="110">
        <v>1438099000</v>
      </c>
      <c r="AI61" s="110">
        <v>1620967000</v>
      </c>
      <c r="AJ61" s="110">
        <v>1720945000</v>
      </c>
      <c r="AK61" s="111">
        <v>1827089000</v>
      </c>
      <c r="AL61" s="111">
        <v>1720945000</v>
      </c>
      <c r="AM61" s="110">
        <v>1827089000</v>
      </c>
      <c r="AN61" s="110">
        <f t="shared" si="26"/>
        <v>1939780000</v>
      </c>
      <c r="AS61" s="5"/>
      <c r="AT61" s="5"/>
      <c r="AV61" s="2"/>
      <c r="AW61" s="2"/>
      <c r="BR61" s="53">
        <f t="shared" si="27"/>
        <v>-1452770.5727499947</v>
      </c>
      <c r="BS61" s="123">
        <f>O250</f>
        <v>24956192.577749997</v>
      </c>
      <c r="BT61" s="116">
        <v>7</v>
      </c>
      <c r="BU61" s="112" t="s">
        <v>230</v>
      </c>
      <c r="BV61" s="112" t="str">
        <f>F59</f>
        <v>1BR-6</v>
      </c>
      <c r="BW61" s="113" t="str">
        <f>D59</f>
        <v>06</v>
      </c>
      <c r="BX61" s="114">
        <f t="shared" ref="BX61:BY63" si="41">G59</f>
        <v>78</v>
      </c>
      <c r="BY61" s="114">
        <f t="shared" si="41"/>
        <v>66</v>
      </c>
      <c r="BZ61" s="115">
        <f>O59</f>
        <v>24833255.668500002</v>
      </c>
      <c r="CA61" s="115">
        <f t="shared" ref="CA61:CD63" si="42">AH59</f>
        <v>1506580000</v>
      </c>
      <c r="CB61" s="115">
        <f t="shared" si="42"/>
        <v>1698156000</v>
      </c>
      <c r="CC61" s="115">
        <f t="shared" si="42"/>
        <v>1802895000</v>
      </c>
      <c r="CD61" s="115">
        <f t="shared" si="42"/>
        <v>1914093000</v>
      </c>
      <c r="CE61" s="115">
        <f>AN59</f>
        <v>2032151000</v>
      </c>
      <c r="CF61" s="2">
        <v>8</v>
      </c>
    </row>
    <row r="62" spans="1:84">
      <c r="A62" s="3">
        <f t="shared" si="34"/>
        <v>23</v>
      </c>
      <c r="B62" s="96">
        <v>5</v>
      </c>
      <c r="C62" s="97" t="s">
        <v>139</v>
      </c>
      <c r="D62" s="96">
        <v>12</v>
      </c>
      <c r="E62" s="99"/>
      <c r="F62" s="100" t="s">
        <v>50</v>
      </c>
      <c r="G62" s="101">
        <f t="shared" si="4"/>
        <v>67</v>
      </c>
      <c r="H62" s="101">
        <f t="shared" si="5"/>
        <v>57</v>
      </c>
      <c r="I62" s="102">
        <f t="shared" si="6"/>
        <v>26438045</v>
      </c>
      <c r="J62" s="102">
        <f t="shared" si="7"/>
        <v>2</v>
      </c>
      <c r="K62" s="103">
        <f t="shared" si="8"/>
        <v>0.93</v>
      </c>
      <c r="L62" s="239">
        <f t="shared" si="40"/>
        <v>1.01</v>
      </c>
      <c r="M62" s="105">
        <f t="shared" si="10"/>
        <v>20751783.916734587</v>
      </c>
      <c r="N62" s="105">
        <f t="shared" si="11"/>
        <v>23390576.115449119</v>
      </c>
      <c r="O62" s="105">
        <f t="shared" si="12"/>
        <v>24833255.668500002</v>
      </c>
      <c r="P62" s="105">
        <f t="shared" si="13"/>
        <v>26364916.539604716</v>
      </c>
      <c r="Q62" s="106">
        <f t="shared" si="14"/>
        <v>24833255.668500002</v>
      </c>
      <c r="R62" s="105">
        <f t="shared" si="14"/>
        <v>26364916.539604716</v>
      </c>
      <c r="S62" s="105">
        <f t="shared" si="15"/>
        <v>27991046.901757639</v>
      </c>
      <c r="T62" s="105"/>
      <c r="U62" s="105">
        <f t="shared" si="16"/>
        <v>1182851683.2538714</v>
      </c>
      <c r="V62" s="105">
        <f t="shared" si="17"/>
        <v>1333262838.5805998</v>
      </c>
      <c r="W62" s="105">
        <f t="shared" si="18"/>
        <v>1415495573.1045001</v>
      </c>
      <c r="X62" s="106">
        <f t="shared" si="19"/>
        <v>1502800242.7574687</v>
      </c>
      <c r="Y62" s="106">
        <f t="shared" si="20"/>
        <v>1415495573.1045001</v>
      </c>
      <c r="Z62" s="105">
        <f t="shared" si="21"/>
        <v>1502800242.7574687</v>
      </c>
      <c r="AA62" s="105">
        <f t="shared" si="22"/>
        <v>1595489673.4001853</v>
      </c>
      <c r="AB62" s="105"/>
      <c r="AC62" s="107" t="str">
        <f t="shared" si="23"/>
        <v>BERTAHAP</v>
      </c>
      <c r="AD62" s="108">
        <f t="shared" si="24"/>
        <v>0</v>
      </c>
      <c r="AE62" s="109">
        <v>2</v>
      </c>
      <c r="AF62" s="110"/>
      <c r="AG62" s="105" t="str">
        <f t="shared" si="25"/>
        <v>KR</v>
      </c>
      <c r="AH62" s="110">
        <v>1301137000</v>
      </c>
      <c r="AI62" s="110">
        <v>1466590000</v>
      </c>
      <c r="AJ62" s="110">
        <v>1557046000</v>
      </c>
      <c r="AK62" s="111">
        <v>1653081000</v>
      </c>
      <c r="AL62" s="111">
        <v>1557046000</v>
      </c>
      <c r="AM62" s="110">
        <v>1653081000</v>
      </c>
      <c r="AN62" s="110">
        <f t="shared" si="26"/>
        <v>1755039000</v>
      </c>
      <c r="AS62" s="5"/>
      <c r="AT62" s="5"/>
      <c r="AV62" s="2"/>
      <c r="AW62" s="2"/>
      <c r="BR62" s="53">
        <f t="shared" si="27"/>
        <v>-1452770.5727499947</v>
      </c>
      <c r="BS62" s="238">
        <f>O255</f>
        <v>26029577.204749998</v>
      </c>
      <c r="BT62" s="116"/>
      <c r="BU62" s="112"/>
      <c r="BV62" s="112" t="str">
        <f>F60</f>
        <v>1BR-8</v>
      </c>
      <c r="BW62" s="113" t="str">
        <f>D60</f>
        <v>08</v>
      </c>
      <c r="BX62" s="114">
        <f t="shared" si="41"/>
        <v>60</v>
      </c>
      <c r="BY62" s="114">
        <f t="shared" si="41"/>
        <v>52</v>
      </c>
      <c r="BZ62" s="115">
        <f>O60</f>
        <v>24833255.668500002</v>
      </c>
      <c r="CA62" s="115">
        <f t="shared" si="42"/>
        <v>1187003000</v>
      </c>
      <c r="CB62" s="115">
        <f t="shared" si="42"/>
        <v>1337941000</v>
      </c>
      <c r="CC62" s="115">
        <f t="shared" si="42"/>
        <v>1420463000</v>
      </c>
      <c r="CD62" s="115">
        <f t="shared" si="42"/>
        <v>1508074000</v>
      </c>
      <c r="CE62" s="115">
        <f>AN60</f>
        <v>1601088000</v>
      </c>
    </row>
    <row r="63" spans="1:84">
      <c r="A63" s="3">
        <f t="shared" si="34"/>
        <v>24</v>
      </c>
      <c r="B63" s="96">
        <v>6</v>
      </c>
      <c r="C63" s="97" t="s">
        <v>139</v>
      </c>
      <c r="D63" s="96">
        <v>18</v>
      </c>
      <c r="E63" s="99"/>
      <c r="F63" s="100" t="s">
        <v>54</v>
      </c>
      <c r="G63" s="101">
        <f t="shared" si="4"/>
        <v>97</v>
      </c>
      <c r="H63" s="101">
        <f t="shared" si="5"/>
        <v>85</v>
      </c>
      <c r="I63" s="102">
        <f t="shared" si="6"/>
        <v>26438045</v>
      </c>
      <c r="J63" s="102">
        <f t="shared" si="7"/>
        <v>2</v>
      </c>
      <c r="K63" s="103">
        <f t="shared" si="8"/>
        <v>0.93</v>
      </c>
      <c r="L63" s="239">
        <f t="shared" si="40"/>
        <v>1.01</v>
      </c>
      <c r="M63" s="105">
        <f t="shared" si="10"/>
        <v>20751783.916734587</v>
      </c>
      <c r="N63" s="105">
        <f t="shared" si="11"/>
        <v>23390576.115449119</v>
      </c>
      <c r="O63" s="105">
        <f t="shared" si="12"/>
        <v>24833255.668500002</v>
      </c>
      <c r="P63" s="105">
        <f t="shared" si="13"/>
        <v>26364916.539604716</v>
      </c>
      <c r="Q63" s="106">
        <f t="shared" si="14"/>
        <v>24833255.668500002</v>
      </c>
      <c r="R63" s="105">
        <f t="shared" si="14"/>
        <v>26364916.539604716</v>
      </c>
      <c r="S63" s="105">
        <f t="shared" si="15"/>
        <v>27991046.901757639</v>
      </c>
      <c r="T63" s="105"/>
      <c r="U63" s="105">
        <f t="shared" si="16"/>
        <v>1763901632.9224398</v>
      </c>
      <c r="V63" s="105">
        <f t="shared" si="17"/>
        <v>1988198969.8131752</v>
      </c>
      <c r="W63" s="105">
        <f t="shared" si="18"/>
        <v>2110826731.8225002</v>
      </c>
      <c r="X63" s="106">
        <f t="shared" si="19"/>
        <v>2241017905.8664007</v>
      </c>
      <c r="Y63" s="106">
        <f t="shared" si="20"/>
        <v>2110826731.8225002</v>
      </c>
      <c r="Z63" s="105">
        <f t="shared" si="21"/>
        <v>2241017905.8664007</v>
      </c>
      <c r="AA63" s="105">
        <f t="shared" si="22"/>
        <v>2379238986.6493993</v>
      </c>
      <c r="AB63" s="105"/>
      <c r="AC63" s="107" t="str">
        <f t="shared" si="23"/>
        <v>BERTAHAP</v>
      </c>
      <c r="AD63" s="108">
        <f t="shared" si="24"/>
        <v>0</v>
      </c>
      <c r="AE63" s="109">
        <v>2</v>
      </c>
      <c r="AF63" s="110"/>
      <c r="AG63" s="105" t="str">
        <f t="shared" si="25"/>
        <v>KR</v>
      </c>
      <c r="AH63" s="110">
        <v>1940292000</v>
      </c>
      <c r="AI63" s="110">
        <v>2187019000</v>
      </c>
      <c r="AJ63" s="110">
        <v>2321910000</v>
      </c>
      <c r="AK63" s="111">
        <v>2465120000</v>
      </c>
      <c r="AL63" s="111">
        <v>2321910000</v>
      </c>
      <c r="AM63" s="110">
        <v>2465120000</v>
      </c>
      <c r="AN63" s="110">
        <f t="shared" si="26"/>
        <v>2617163000</v>
      </c>
      <c r="AS63" s="5"/>
      <c r="AT63" s="5"/>
      <c r="AV63" s="2"/>
      <c r="AW63" s="2"/>
      <c r="BR63" s="53">
        <f t="shared" si="27"/>
        <v>-1452770.5727499947</v>
      </c>
      <c r="BS63" s="125">
        <f>O292</f>
        <v>25744046.318749998</v>
      </c>
      <c r="BT63" s="116"/>
      <c r="BU63" s="112"/>
      <c r="BV63" s="112" t="str">
        <f>F61</f>
        <v>1BR-10</v>
      </c>
      <c r="BW63" s="113">
        <f>D61</f>
        <v>10</v>
      </c>
      <c r="BX63" s="114">
        <f t="shared" si="41"/>
        <v>74</v>
      </c>
      <c r="BY63" s="114">
        <f t="shared" si="41"/>
        <v>63</v>
      </c>
      <c r="BZ63" s="115">
        <f>O61</f>
        <v>24833255.668500002</v>
      </c>
      <c r="CA63" s="115">
        <f t="shared" si="42"/>
        <v>1438099000</v>
      </c>
      <c r="CB63" s="115">
        <f t="shared" si="42"/>
        <v>1620967000</v>
      </c>
      <c r="CC63" s="115">
        <f t="shared" si="42"/>
        <v>1720945000</v>
      </c>
      <c r="CD63" s="115">
        <f t="shared" si="42"/>
        <v>1827089000</v>
      </c>
      <c r="CE63" s="115">
        <f>AN61</f>
        <v>1939780000</v>
      </c>
    </row>
    <row r="64" spans="1:84">
      <c r="A64" s="3">
        <f t="shared" si="34"/>
        <v>25</v>
      </c>
      <c r="B64" s="96">
        <v>7</v>
      </c>
      <c r="C64" s="97" t="s">
        <v>139</v>
      </c>
      <c r="D64" s="96">
        <v>20</v>
      </c>
      <c r="E64" s="99"/>
      <c r="F64" s="100" t="s">
        <v>70</v>
      </c>
      <c r="G64" s="101">
        <f t="shared" si="4"/>
        <v>60</v>
      </c>
      <c r="H64" s="101">
        <f t="shared" si="5"/>
        <v>51</v>
      </c>
      <c r="I64" s="102">
        <f t="shared" si="6"/>
        <v>26438045</v>
      </c>
      <c r="J64" s="102">
        <f t="shared" si="7"/>
        <v>2</v>
      </c>
      <c r="K64" s="103">
        <f t="shared" si="8"/>
        <v>0.93</v>
      </c>
      <c r="L64" s="239">
        <f t="shared" si="40"/>
        <v>1.01</v>
      </c>
      <c r="M64" s="105">
        <f t="shared" si="10"/>
        <v>20751783.916734587</v>
      </c>
      <c r="N64" s="105">
        <f t="shared" si="11"/>
        <v>23390576.115449119</v>
      </c>
      <c r="O64" s="105">
        <f t="shared" si="12"/>
        <v>24833255.668500002</v>
      </c>
      <c r="P64" s="105">
        <f t="shared" si="13"/>
        <v>26364916.539604716</v>
      </c>
      <c r="Q64" s="106">
        <f t="shared" si="14"/>
        <v>24833255.668500002</v>
      </c>
      <c r="R64" s="105">
        <f t="shared" si="14"/>
        <v>26364916.539604716</v>
      </c>
      <c r="S64" s="105">
        <f t="shared" si="15"/>
        <v>27991046.901757639</v>
      </c>
      <c r="T64" s="105"/>
      <c r="U64" s="105">
        <f t="shared" si="16"/>
        <v>1058340979.753464</v>
      </c>
      <c r="V64" s="105">
        <f t="shared" si="17"/>
        <v>1192919381.8879051</v>
      </c>
      <c r="W64" s="105">
        <f t="shared" si="18"/>
        <v>1266496039.0935001</v>
      </c>
      <c r="X64" s="106">
        <f t="shared" si="19"/>
        <v>1344610743.5198405</v>
      </c>
      <c r="Y64" s="106">
        <f t="shared" si="20"/>
        <v>1266496039.0935001</v>
      </c>
      <c r="Z64" s="105">
        <f t="shared" si="21"/>
        <v>1344610743.5198405</v>
      </c>
      <c r="AA64" s="105">
        <f t="shared" si="22"/>
        <v>1427543391.9896395</v>
      </c>
      <c r="AB64" s="105"/>
      <c r="AC64" s="107" t="str">
        <f t="shared" si="23"/>
        <v>BERTAHAP</v>
      </c>
      <c r="AD64" s="108">
        <f t="shared" si="24"/>
        <v>0</v>
      </c>
      <c r="AE64" s="109">
        <v>2</v>
      </c>
      <c r="AF64" s="110"/>
      <c r="AG64" s="105" t="str">
        <f t="shared" si="25"/>
        <v>KR</v>
      </c>
      <c r="AH64" s="110">
        <v>1164176000</v>
      </c>
      <c r="AI64" s="110">
        <v>1312212000</v>
      </c>
      <c r="AJ64" s="110">
        <v>1393146000</v>
      </c>
      <c r="AK64" s="111">
        <v>1479072000</v>
      </c>
      <c r="AL64" s="111">
        <v>1393146000</v>
      </c>
      <c r="AM64" s="110">
        <v>1479072000</v>
      </c>
      <c r="AN64" s="110">
        <f t="shared" si="26"/>
        <v>1570298000</v>
      </c>
      <c r="AS64" s="5"/>
      <c r="AT64" s="5"/>
      <c r="AV64" s="2"/>
      <c r="AW64" s="2"/>
      <c r="BR64" s="53">
        <f t="shared" si="27"/>
        <v>-1452770.5727499947</v>
      </c>
      <c r="BS64" s="122">
        <f>O297</f>
        <v>25202066.396249998</v>
      </c>
      <c r="BT64" s="116"/>
      <c r="BU64" s="112"/>
      <c r="BV64" s="112" t="str">
        <f>F64</f>
        <v>1BR-20</v>
      </c>
      <c r="BW64" s="113">
        <f>D64</f>
        <v>20</v>
      </c>
      <c r="BX64" s="114">
        <f>G64</f>
        <v>60</v>
      </c>
      <c r="BY64" s="114">
        <f>H64</f>
        <v>51</v>
      </c>
      <c r="BZ64" s="115">
        <f>O64</f>
        <v>24833255.668500002</v>
      </c>
      <c r="CA64" s="115">
        <f>AH64</f>
        <v>1164176000</v>
      </c>
      <c r="CB64" s="115">
        <f>AI64</f>
        <v>1312212000</v>
      </c>
      <c r="CC64" s="115">
        <f>AJ64</f>
        <v>1393146000</v>
      </c>
      <c r="CD64" s="115">
        <f>AK64</f>
        <v>1479072000</v>
      </c>
      <c r="CE64" s="115">
        <f>AN64</f>
        <v>1570298000</v>
      </c>
    </row>
    <row r="65" spans="1:84">
      <c r="A65" s="3">
        <f t="shared" si="34"/>
        <v>26</v>
      </c>
      <c r="B65" s="96">
        <v>8</v>
      </c>
      <c r="C65" s="97" t="s">
        <v>139</v>
      </c>
      <c r="D65" s="96">
        <v>22</v>
      </c>
      <c r="E65" s="99"/>
      <c r="F65" s="100" t="s">
        <v>89</v>
      </c>
      <c r="G65" s="101">
        <f t="shared" si="4"/>
        <v>81</v>
      </c>
      <c r="H65" s="101">
        <f t="shared" si="5"/>
        <v>70</v>
      </c>
      <c r="I65" s="102">
        <f t="shared" si="6"/>
        <v>26438045</v>
      </c>
      <c r="J65" s="102">
        <f t="shared" si="7"/>
        <v>4</v>
      </c>
      <c r="K65" s="103">
        <f t="shared" si="8"/>
        <v>0.97</v>
      </c>
      <c r="L65" s="239">
        <f t="shared" si="40"/>
        <v>1.01</v>
      </c>
      <c r="M65" s="105">
        <f t="shared" si="10"/>
        <v>21644333.762615643</v>
      </c>
      <c r="N65" s="105">
        <f t="shared" si="11"/>
        <v>24396622.399984561</v>
      </c>
      <c r="O65" s="105">
        <f t="shared" si="12"/>
        <v>25901352.686499998</v>
      </c>
      <c r="P65" s="105">
        <f t="shared" si="13"/>
        <v>27498891.444533944</v>
      </c>
      <c r="Q65" s="106">
        <f t="shared" si="14"/>
        <v>25901352.686499998</v>
      </c>
      <c r="R65" s="105">
        <f t="shared" si="14"/>
        <v>27498891.444533944</v>
      </c>
      <c r="S65" s="105">
        <f t="shared" si="15"/>
        <v>29194962.897532158</v>
      </c>
      <c r="T65" s="105"/>
      <c r="U65" s="105">
        <f t="shared" si="16"/>
        <v>1515103363.383095</v>
      </c>
      <c r="V65" s="105">
        <f t="shared" si="17"/>
        <v>1707763567.9989192</v>
      </c>
      <c r="W65" s="105">
        <f t="shared" si="18"/>
        <v>1813094688.0549998</v>
      </c>
      <c r="X65" s="106">
        <f t="shared" si="19"/>
        <v>1924922401.1173761</v>
      </c>
      <c r="Y65" s="106">
        <f t="shared" si="20"/>
        <v>1813094688.0549998</v>
      </c>
      <c r="Z65" s="105">
        <f t="shared" si="21"/>
        <v>1924922401.1173761</v>
      </c>
      <c r="AA65" s="105">
        <f t="shared" si="22"/>
        <v>2043647402.827251</v>
      </c>
      <c r="AB65" s="105"/>
      <c r="AC65" s="107" t="str">
        <f t="shared" si="23"/>
        <v>BERTAHAP</v>
      </c>
      <c r="AD65" s="108">
        <f t="shared" si="24"/>
        <v>0</v>
      </c>
      <c r="AE65" s="109">
        <v>2</v>
      </c>
      <c r="AF65" s="110"/>
      <c r="AG65" s="105" t="str">
        <f t="shared" si="25"/>
        <v>KR</v>
      </c>
      <c r="AH65" s="110">
        <v>1666614000</v>
      </c>
      <c r="AI65" s="110">
        <v>1878540000</v>
      </c>
      <c r="AJ65" s="110">
        <v>1994405000</v>
      </c>
      <c r="AK65" s="111">
        <v>2117415000</v>
      </c>
      <c r="AL65" s="111">
        <v>1994405000</v>
      </c>
      <c r="AM65" s="110">
        <v>2117415000</v>
      </c>
      <c r="AN65" s="110">
        <f t="shared" si="26"/>
        <v>2248013000</v>
      </c>
      <c r="AS65" s="5"/>
      <c r="AT65" s="5"/>
      <c r="AV65" s="2"/>
      <c r="AW65" s="2"/>
      <c r="BR65" s="53">
        <f t="shared" si="27"/>
        <v>-384673.5547499992</v>
      </c>
      <c r="BS65" s="124">
        <f>O298</f>
        <v>26286026.241249997</v>
      </c>
      <c r="BT65" s="116">
        <v>8</v>
      </c>
      <c r="BU65" s="112" t="s">
        <v>140</v>
      </c>
      <c r="BV65" s="112" t="str">
        <f>F103</f>
        <v>1BR-12</v>
      </c>
      <c r="BW65" s="113">
        <f>D103</f>
        <v>12</v>
      </c>
      <c r="BX65" s="114">
        <f t="shared" ref="BX65:BY68" si="43">G103</f>
        <v>67</v>
      </c>
      <c r="BY65" s="114">
        <f t="shared" si="43"/>
        <v>57</v>
      </c>
      <c r="BZ65" s="115">
        <f>O103</f>
        <v>24833255.668500002</v>
      </c>
      <c r="CA65" s="115">
        <f t="shared" ref="CA65:CD68" si="44">AH103</f>
        <v>1301137000</v>
      </c>
      <c r="CB65" s="115">
        <f t="shared" si="44"/>
        <v>1466590000</v>
      </c>
      <c r="CC65" s="115">
        <f t="shared" si="44"/>
        <v>1557046000</v>
      </c>
      <c r="CD65" s="115">
        <f t="shared" si="44"/>
        <v>1653081000</v>
      </c>
      <c r="CE65" s="115">
        <f>AN103</f>
        <v>1755039000</v>
      </c>
      <c r="CF65" s="2">
        <v>8</v>
      </c>
    </row>
    <row r="66" spans="1:84">
      <c r="A66" s="3">
        <f t="shared" si="34"/>
        <v>27</v>
      </c>
      <c r="B66" s="96">
        <v>1</v>
      </c>
      <c r="C66" s="97" t="s">
        <v>142</v>
      </c>
      <c r="D66" s="98" t="s">
        <v>24</v>
      </c>
      <c r="E66" s="99"/>
      <c r="F66" s="100" t="s">
        <v>39</v>
      </c>
      <c r="G66" s="101">
        <f t="shared" si="4"/>
        <v>113</v>
      </c>
      <c r="H66" s="101">
        <f t="shared" si="5"/>
        <v>101</v>
      </c>
      <c r="I66" s="102">
        <f t="shared" si="6"/>
        <v>26438045</v>
      </c>
      <c r="J66" s="102">
        <f t="shared" si="7"/>
        <v>6</v>
      </c>
      <c r="K66" s="103">
        <f t="shared" si="8"/>
        <v>0.95</v>
      </c>
      <c r="L66" s="104">
        <f t="shared" ref="L66:L73" si="45">SUMIF($AN$4:$AN$22,D66,$AQ$4:$AQ$22)</f>
        <v>1</v>
      </c>
      <c r="M66" s="105">
        <f t="shared" si="10"/>
        <v>20988177.068985265</v>
      </c>
      <c r="N66" s="105">
        <f t="shared" si="11"/>
        <v>23657028.968036477</v>
      </c>
      <c r="O66" s="105">
        <f t="shared" si="12"/>
        <v>25116142.75</v>
      </c>
      <c r="P66" s="105">
        <f t="shared" si="13"/>
        <v>26665251.477296367</v>
      </c>
      <c r="Q66" s="106">
        <f t="shared" si="14"/>
        <v>25116142.75</v>
      </c>
      <c r="R66" s="105">
        <f t="shared" si="14"/>
        <v>26665251.477296367</v>
      </c>
      <c r="S66" s="105">
        <f t="shared" si="15"/>
        <v>28309905.841232572</v>
      </c>
      <c r="T66" s="105"/>
      <c r="U66" s="105">
        <f t="shared" si="16"/>
        <v>2119805883.9675117</v>
      </c>
      <c r="V66" s="105">
        <f t="shared" si="17"/>
        <v>2389359925.7716842</v>
      </c>
      <c r="W66" s="105">
        <f t="shared" si="18"/>
        <v>2536730417.75</v>
      </c>
      <c r="X66" s="106">
        <f t="shared" si="19"/>
        <v>2693190399.206933</v>
      </c>
      <c r="Y66" s="106">
        <f t="shared" si="20"/>
        <v>2536730417.75</v>
      </c>
      <c r="Z66" s="105">
        <f t="shared" si="21"/>
        <v>2693190399.206933</v>
      </c>
      <c r="AA66" s="105">
        <f t="shared" si="22"/>
        <v>2859300489.9644899</v>
      </c>
      <c r="AB66" s="105"/>
      <c r="AC66" s="107" t="str">
        <f t="shared" si="23"/>
        <v>BERTAHAP</v>
      </c>
      <c r="AD66" s="108">
        <f t="shared" si="24"/>
        <v>0</v>
      </c>
      <c r="AE66" s="109">
        <v>2</v>
      </c>
      <c r="AF66" s="110"/>
      <c r="AG66" s="105" t="str">
        <f t="shared" si="25"/>
        <v>KR</v>
      </c>
      <c r="AH66" s="110">
        <v>2331787000</v>
      </c>
      <c r="AI66" s="110">
        <v>2628296000</v>
      </c>
      <c r="AJ66" s="110">
        <v>2790404000</v>
      </c>
      <c r="AK66" s="111">
        <v>2962510000</v>
      </c>
      <c r="AL66" s="111">
        <v>2790404000</v>
      </c>
      <c r="AM66" s="110">
        <v>2962510000</v>
      </c>
      <c r="AN66" s="110">
        <f t="shared" si="26"/>
        <v>3145231000</v>
      </c>
      <c r="AS66" s="5"/>
      <c r="AT66" s="5"/>
      <c r="AV66" s="2"/>
      <c r="AW66" s="2"/>
      <c r="BR66" s="53">
        <f t="shared" si="27"/>
        <v>-1169883.4912499972</v>
      </c>
      <c r="BS66" s="59"/>
      <c r="BT66" s="116"/>
      <c r="BU66" s="121"/>
      <c r="BV66" s="112" t="str">
        <f>F104</f>
        <v>1BR-16</v>
      </c>
      <c r="BW66" s="113">
        <f>D104</f>
        <v>16</v>
      </c>
      <c r="BX66" s="114">
        <f t="shared" si="43"/>
        <v>71</v>
      </c>
      <c r="BY66" s="114">
        <f t="shared" si="43"/>
        <v>63</v>
      </c>
      <c r="BZ66" s="115">
        <f>O104</f>
        <v>24833255.668500002</v>
      </c>
      <c r="CA66" s="115">
        <f t="shared" si="44"/>
        <v>1438099000</v>
      </c>
      <c r="CB66" s="115">
        <f t="shared" si="44"/>
        <v>1620967000</v>
      </c>
      <c r="CC66" s="115">
        <f t="shared" si="44"/>
        <v>1720945000</v>
      </c>
      <c r="CD66" s="115">
        <f t="shared" si="44"/>
        <v>1827089000</v>
      </c>
      <c r="CE66" s="115">
        <f>AN104</f>
        <v>1939780000</v>
      </c>
    </row>
    <row r="67" spans="1:84">
      <c r="A67" s="3">
        <f t="shared" si="34"/>
        <v>28</v>
      </c>
      <c r="B67" s="96">
        <v>2</v>
      </c>
      <c r="C67" s="97" t="s">
        <v>142</v>
      </c>
      <c r="D67" s="98" t="s">
        <v>35</v>
      </c>
      <c r="E67" s="99"/>
      <c r="F67" s="100" t="s">
        <v>42</v>
      </c>
      <c r="G67" s="101">
        <f t="shared" si="4"/>
        <v>78</v>
      </c>
      <c r="H67" s="101">
        <f t="shared" si="5"/>
        <v>66</v>
      </c>
      <c r="I67" s="102">
        <f t="shared" si="6"/>
        <v>26438045</v>
      </c>
      <c r="J67" s="102">
        <f t="shared" si="7"/>
        <v>2</v>
      </c>
      <c r="K67" s="103">
        <f t="shared" si="8"/>
        <v>0.93</v>
      </c>
      <c r="L67" s="104">
        <f t="shared" si="45"/>
        <v>1</v>
      </c>
      <c r="M67" s="105">
        <f t="shared" si="10"/>
        <v>20546320.709638204</v>
      </c>
      <c r="N67" s="105">
        <f t="shared" si="11"/>
        <v>23158986.25291992</v>
      </c>
      <c r="O67" s="105">
        <f t="shared" si="12"/>
        <v>24587381.850000001</v>
      </c>
      <c r="P67" s="105">
        <f t="shared" si="13"/>
        <v>26103877.761984866</v>
      </c>
      <c r="Q67" s="106">
        <f t="shared" si="14"/>
        <v>24587381.850000001</v>
      </c>
      <c r="R67" s="105">
        <f t="shared" si="14"/>
        <v>26103877.761984866</v>
      </c>
      <c r="S67" s="105">
        <f t="shared" si="15"/>
        <v>27713907.823522415</v>
      </c>
      <c r="T67" s="105"/>
      <c r="U67" s="105">
        <f t="shared" si="16"/>
        <v>1356057166.8361216</v>
      </c>
      <c r="V67" s="105">
        <f t="shared" si="17"/>
        <v>1528493092.6927147</v>
      </c>
      <c r="W67" s="105">
        <f t="shared" si="18"/>
        <v>1622767202.1000001</v>
      </c>
      <c r="X67" s="106">
        <f t="shared" si="19"/>
        <v>1722855932.2910011</v>
      </c>
      <c r="Y67" s="106">
        <f t="shared" si="20"/>
        <v>1622767202.1000001</v>
      </c>
      <c r="Z67" s="105">
        <f t="shared" si="21"/>
        <v>1722855932.2910011</v>
      </c>
      <c r="AA67" s="105">
        <f t="shared" si="22"/>
        <v>1829117916.3524795</v>
      </c>
      <c r="AB67" s="105"/>
      <c r="AC67" s="107" t="str">
        <f t="shared" si="23"/>
        <v>BERTAHAP</v>
      </c>
      <c r="AD67" s="108">
        <f t="shared" si="24"/>
        <v>0</v>
      </c>
      <c r="AE67" s="109">
        <v>2</v>
      </c>
      <c r="AF67" s="110"/>
      <c r="AG67" s="105" t="str">
        <f t="shared" si="25"/>
        <v>KR</v>
      </c>
      <c r="AH67" s="110">
        <v>1491663000</v>
      </c>
      <c r="AI67" s="110">
        <v>1681343000</v>
      </c>
      <c r="AJ67" s="110">
        <v>1785044000</v>
      </c>
      <c r="AK67" s="111">
        <v>1895142000</v>
      </c>
      <c r="AL67" s="111">
        <v>1785044000</v>
      </c>
      <c r="AM67" s="110">
        <v>1895142000</v>
      </c>
      <c r="AN67" s="110">
        <f t="shared" si="26"/>
        <v>2012030000</v>
      </c>
      <c r="AS67" s="5"/>
      <c r="AT67" s="5"/>
      <c r="AV67" s="2"/>
      <c r="AW67" s="2"/>
      <c r="BR67" s="53">
        <f t="shared" si="27"/>
        <v>-1698644.3912499957</v>
      </c>
      <c r="BS67" s="59"/>
      <c r="BT67" s="116"/>
      <c r="BU67" s="112"/>
      <c r="BV67" s="112" t="str">
        <f>F105</f>
        <v>2BR-18</v>
      </c>
      <c r="BW67" s="113">
        <f>D105</f>
        <v>18</v>
      </c>
      <c r="BX67" s="114">
        <f t="shared" si="43"/>
        <v>97</v>
      </c>
      <c r="BY67" s="114">
        <f t="shared" si="43"/>
        <v>85</v>
      </c>
      <c r="BZ67" s="115">
        <f>O105</f>
        <v>24833255.668500002</v>
      </c>
      <c r="CA67" s="115">
        <f t="shared" si="44"/>
        <v>1940292000</v>
      </c>
      <c r="CB67" s="115">
        <f t="shared" si="44"/>
        <v>2187019000</v>
      </c>
      <c r="CC67" s="115">
        <f t="shared" si="44"/>
        <v>2321910000</v>
      </c>
      <c r="CD67" s="115">
        <f t="shared" si="44"/>
        <v>2465120000</v>
      </c>
      <c r="CE67" s="115">
        <f>AN105</f>
        <v>2617163000</v>
      </c>
    </row>
    <row r="68" spans="1:84">
      <c r="A68" s="3">
        <f t="shared" si="34"/>
        <v>29</v>
      </c>
      <c r="B68" s="96">
        <v>3</v>
      </c>
      <c r="C68" s="97" t="s">
        <v>142</v>
      </c>
      <c r="D68" s="98" t="s">
        <v>41</v>
      </c>
      <c r="E68" s="99"/>
      <c r="F68" s="100" t="s">
        <v>45</v>
      </c>
      <c r="G68" s="101">
        <f t="shared" si="4"/>
        <v>60</v>
      </c>
      <c r="H68" s="101">
        <f t="shared" si="5"/>
        <v>52</v>
      </c>
      <c r="I68" s="102">
        <f t="shared" si="6"/>
        <v>26438045</v>
      </c>
      <c r="J68" s="102">
        <f t="shared" si="7"/>
        <v>2</v>
      </c>
      <c r="K68" s="103">
        <f t="shared" si="8"/>
        <v>0.93</v>
      </c>
      <c r="L68" s="104">
        <f t="shared" si="45"/>
        <v>1</v>
      </c>
      <c r="M68" s="105">
        <f t="shared" si="10"/>
        <v>20546320.709638204</v>
      </c>
      <c r="N68" s="105">
        <f t="shared" si="11"/>
        <v>23158986.25291992</v>
      </c>
      <c r="O68" s="105">
        <f t="shared" si="12"/>
        <v>24587381.850000001</v>
      </c>
      <c r="P68" s="105">
        <f t="shared" si="13"/>
        <v>26103877.761984866</v>
      </c>
      <c r="Q68" s="106">
        <f t="shared" si="14"/>
        <v>24587381.850000001</v>
      </c>
      <c r="R68" s="105">
        <f t="shared" si="14"/>
        <v>26103877.761984866</v>
      </c>
      <c r="S68" s="105">
        <f t="shared" si="15"/>
        <v>27713907.823522415</v>
      </c>
      <c r="T68" s="105"/>
      <c r="U68" s="105">
        <f t="shared" si="16"/>
        <v>1068408676.9011866</v>
      </c>
      <c r="V68" s="105">
        <f t="shared" si="17"/>
        <v>1204267285.1518359</v>
      </c>
      <c r="W68" s="105">
        <f t="shared" si="18"/>
        <v>1278543856.2</v>
      </c>
      <c r="X68" s="106">
        <f t="shared" si="19"/>
        <v>1357401643.6232131</v>
      </c>
      <c r="Y68" s="106">
        <f t="shared" si="20"/>
        <v>1278543856.2</v>
      </c>
      <c r="Z68" s="105">
        <f t="shared" si="21"/>
        <v>1357401643.6232131</v>
      </c>
      <c r="AA68" s="105">
        <f t="shared" si="22"/>
        <v>1441123206.8231657</v>
      </c>
      <c r="AB68" s="105"/>
      <c r="AC68" s="107" t="str">
        <f t="shared" si="23"/>
        <v>BERTAHAP</v>
      </c>
      <c r="AD68" s="108">
        <f t="shared" si="24"/>
        <v>0</v>
      </c>
      <c r="AE68" s="109">
        <v>2</v>
      </c>
      <c r="AF68" s="110"/>
      <c r="AG68" s="105" t="str">
        <f t="shared" si="25"/>
        <v>KR</v>
      </c>
      <c r="AH68" s="110">
        <v>1175250000</v>
      </c>
      <c r="AI68" s="110">
        <v>1324695000</v>
      </c>
      <c r="AJ68" s="110">
        <v>1406399000</v>
      </c>
      <c r="AK68" s="111">
        <v>1493142000</v>
      </c>
      <c r="AL68" s="111">
        <v>1406399000</v>
      </c>
      <c r="AM68" s="110">
        <v>1493142000</v>
      </c>
      <c r="AN68" s="110">
        <f t="shared" si="26"/>
        <v>1585236000</v>
      </c>
      <c r="AS68" s="5"/>
      <c r="AT68" s="5"/>
      <c r="AV68" s="2"/>
      <c r="AW68" s="2"/>
      <c r="BR68" s="53">
        <f t="shared" si="27"/>
        <v>-1698644.3912499957</v>
      </c>
      <c r="BS68" s="59"/>
      <c r="BT68" s="116"/>
      <c r="BU68" s="112"/>
      <c r="BV68" s="112" t="str">
        <f>F106</f>
        <v>1BR-20</v>
      </c>
      <c r="BW68" s="113">
        <f>D106</f>
        <v>20</v>
      </c>
      <c r="BX68" s="114">
        <f t="shared" si="43"/>
        <v>60</v>
      </c>
      <c r="BY68" s="114">
        <f t="shared" si="43"/>
        <v>51</v>
      </c>
      <c r="BZ68" s="115">
        <f>O106</f>
        <v>24833255.668500002</v>
      </c>
      <c r="CA68" s="115">
        <f t="shared" si="44"/>
        <v>1164176000</v>
      </c>
      <c r="CB68" s="115">
        <f t="shared" si="44"/>
        <v>1312212000</v>
      </c>
      <c r="CC68" s="115">
        <f t="shared" si="44"/>
        <v>1393146000</v>
      </c>
      <c r="CD68" s="115">
        <f t="shared" si="44"/>
        <v>1479072000</v>
      </c>
      <c r="CE68" s="115">
        <f>AN106</f>
        <v>1570298000</v>
      </c>
    </row>
    <row r="69" spans="1:84">
      <c r="A69" s="3">
        <f t="shared" si="34"/>
        <v>30</v>
      </c>
      <c r="B69" s="96">
        <v>4</v>
      </c>
      <c r="C69" s="97" t="s">
        <v>142</v>
      </c>
      <c r="D69" s="98">
        <v>10</v>
      </c>
      <c r="E69" s="99"/>
      <c r="F69" s="100" t="s">
        <v>48</v>
      </c>
      <c r="G69" s="101">
        <f t="shared" si="4"/>
        <v>74</v>
      </c>
      <c r="H69" s="101">
        <f t="shared" si="5"/>
        <v>63</v>
      </c>
      <c r="I69" s="102">
        <f t="shared" si="6"/>
        <v>26438045</v>
      </c>
      <c r="J69" s="102">
        <f t="shared" si="7"/>
        <v>2</v>
      </c>
      <c r="K69" s="103">
        <f t="shared" si="8"/>
        <v>0.93</v>
      </c>
      <c r="L69" s="104">
        <f t="shared" si="45"/>
        <v>1</v>
      </c>
      <c r="M69" s="105">
        <f t="shared" si="10"/>
        <v>20546320.709638204</v>
      </c>
      <c r="N69" s="105">
        <f t="shared" si="11"/>
        <v>23158986.25291992</v>
      </c>
      <c r="O69" s="105">
        <f t="shared" si="12"/>
        <v>24587381.850000001</v>
      </c>
      <c r="P69" s="105">
        <f t="shared" si="13"/>
        <v>26103877.761984866</v>
      </c>
      <c r="Q69" s="106">
        <f t="shared" si="14"/>
        <v>24587381.850000001</v>
      </c>
      <c r="R69" s="105">
        <f t="shared" si="14"/>
        <v>26103877.761984866</v>
      </c>
      <c r="S69" s="105">
        <f t="shared" si="15"/>
        <v>27713907.823522415</v>
      </c>
      <c r="T69" s="105"/>
      <c r="U69" s="105">
        <f t="shared" si="16"/>
        <v>1294418204.707207</v>
      </c>
      <c r="V69" s="105">
        <f t="shared" si="17"/>
        <v>1459016133.933955</v>
      </c>
      <c r="W69" s="105">
        <f t="shared" si="18"/>
        <v>1549005056.5500002</v>
      </c>
      <c r="X69" s="106">
        <f t="shared" si="19"/>
        <v>1644544299.0050466</v>
      </c>
      <c r="Y69" s="106">
        <f t="shared" si="20"/>
        <v>1549005056.5500002</v>
      </c>
      <c r="Z69" s="105">
        <f t="shared" si="21"/>
        <v>1644544299.0050466</v>
      </c>
      <c r="AA69" s="105">
        <f t="shared" si="22"/>
        <v>1745976192.8819122</v>
      </c>
      <c r="AB69" s="105"/>
      <c r="AC69" s="107" t="str">
        <f t="shared" si="23"/>
        <v>BERTAHAP</v>
      </c>
      <c r="AD69" s="108">
        <f t="shared" si="24"/>
        <v>0</v>
      </c>
      <c r="AE69" s="109">
        <v>2</v>
      </c>
      <c r="AF69" s="110"/>
      <c r="AG69" s="105" t="str">
        <f t="shared" si="25"/>
        <v>KR</v>
      </c>
      <c r="AH69" s="110">
        <v>1423861000</v>
      </c>
      <c r="AI69" s="110">
        <v>1604918000</v>
      </c>
      <c r="AJ69" s="110">
        <v>1703906000</v>
      </c>
      <c r="AK69" s="111">
        <v>1808999000</v>
      </c>
      <c r="AL69" s="111">
        <v>1703906000</v>
      </c>
      <c r="AM69" s="110">
        <v>1808999000</v>
      </c>
      <c r="AN69" s="110">
        <f t="shared" si="26"/>
        <v>1920574000</v>
      </c>
      <c r="AS69" s="5"/>
      <c r="AT69" s="5"/>
      <c r="AV69" s="2"/>
      <c r="AW69" s="2"/>
      <c r="BR69" s="53">
        <f t="shared" si="27"/>
        <v>-1698644.3912499957</v>
      </c>
      <c r="BS69" s="59"/>
      <c r="BT69" s="116">
        <v>9</v>
      </c>
      <c r="BU69" s="121" t="s">
        <v>141</v>
      </c>
      <c r="BV69" s="112" t="str">
        <f>F125</f>
        <v>1BR-6</v>
      </c>
      <c r="BW69" s="113" t="str">
        <f>D125</f>
        <v>06</v>
      </c>
      <c r="BX69" s="114">
        <f>G125</f>
        <v>78</v>
      </c>
      <c r="BY69" s="114">
        <f>H125</f>
        <v>66</v>
      </c>
      <c r="BZ69" s="115">
        <f>O125</f>
        <v>24833255.668500002</v>
      </c>
      <c r="CA69" s="115">
        <f>AH125</f>
        <v>1506580000</v>
      </c>
      <c r="CB69" s="115">
        <f>AI125</f>
        <v>1698156000</v>
      </c>
      <c r="CC69" s="115">
        <f>AJ125</f>
        <v>1802895000</v>
      </c>
      <c r="CD69" s="115">
        <f>AK125</f>
        <v>1914093000</v>
      </c>
      <c r="CE69" s="115">
        <f>AN125</f>
        <v>2032151000</v>
      </c>
      <c r="CF69" s="2">
        <v>12</v>
      </c>
    </row>
    <row r="70" spans="1:84">
      <c r="A70" s="3">
        <f t="shared" si="34"/>
        <v>31</v>
      </c>
      <c r="B70" s="96">
        <v>5</v>
      </c>
      <c r="C70" s="97" t="s">
        <v>142</v>
      </c>
      <c r="D70" s="96">
        <v>12</v>
      </c>
      <c r="E70" s="99"/>
      <c r="F70" s="100" t="s">
        <v>50</v>
      </c>
      <c r="G70" s="101">
        <f t="shared" si="4"/>
        <v>67</v>
      </c>
      <c r="H70" s="101">
        <f t="shared" si="5"/>
        <v>57</v>
      </c>
      <c r="I70" s="102">
        <f t="shared" si="6"/>
        <v>26438045</v>
      </c>
      <c r="J70" s="102">
        <f t="shared" si="7"/>
        <v>2</v>
      </c>
      <c r="K70" s="103">
        <f t="shared" si="8"/>
        <v>0.93</v>
      </c>
      <c r="L70" s="104">
        <f t="shared" si="45"/>
        <v>1</v>
      </c>
      <c r="M70" s="105">
        <f t="shared" si="10"/>
        <v>20546320.709638204</v>
      </c>
      <c r="N70" s="105">
        <f t="shared" si="11"/>
        <v>23158986.25291992</v>
      </c>
      <c r="O70" s="105">
        <f t="shared" si="12"/>
        <v>24587381.850000001</v>
      </c>
      <c r="P70" s="105">
        <f t="shared" si="13"/>
        <v>26103877.761984866</v>
      </c>
      <c r="Q70" s="106">
        <f t="shared" si="14"/>
        <v>24587381.850000001</v>
      </c>
      <c r="R70" s="105">
        <f t="shared" si="14"/>
        <v>26103877.761984866</v>
      </c>
      <c r="S70" s="105">
        <f t="shared" si="15"/>
        <v>27713907.823522415</v>
      </c>
      <c r="T70" s="105"/>
      <c r="U70" s="105">
        <f t="shared" si="16"/>
        <v>1171140280.4493775</v>
      </c>
      <c r="V70" s="105">
        <f t="shared" si="17"/>
        <v>1320062216.4164355</v>
      </c>
      <c r="W70" s="105">
        <f t="shared" si="18"/>
        <v>1401480765.45</v>
      </c>
      <c r="X70" s="106">
        <f t="shared" si="19"/>
        <v>1487921032.4331374</v>
      </c>
      <c r="Y70" s="106">
        <f t="shared" si="20"/>
        <v>1401480765.45</v>
      </c>
      <c r="Z70" s="105">
        <f t="shared" si="21"/>
        <v>1487921032.4331374</v>
      </c>
      <c r="AA70" s="105">
        <f t="shared" si="22"/>
        <v>1579692745.9407775</v>
      </c>
      <c r="AB70" s="105"/>
      <c r="AC70" s="107" t="str">
        <f t="shared" si="23"/>
        <v>BERTAHAP</v>
      </c>
      <c r="AD70" s="108">
        <f t="shared" si="24"/>
        <v>0</v>
      </c>
      <c r="AE70" s="109">
        <v>2</v>
      </c>
      <c r="AF70" s="110"/>
      <c r="AG70" s="105" t="str">
        <f t="shared" si="25"/>
        <v>KR</v>
      </c>
      <c r="AH70" s="110">
        <v>1288255000</v>
      </c>
      <c r="AI70" s="110">
        <v>1452069000</v>
      </c>
      <c r="AJ70" s="110">
        <v>1541629000</v>
      </c>
      <c r="AK70" s="111">
        <v>1636714000</v>
      </c>
      <c r="AL70" s="111">
        <v>1541629000</v>
      </c>
      <c r="AM70" s="110">
        <v>1636714000</v>
      </c>
      <c r="AN70" s="110">
        <f t="shared" si="26"/>
        <v>1737663000</v>
      </c>
      <c r="AS70" s="5"/>
      <c r="AT70" s="5"/>
      <c r="AV70" s="2"/>
      <c r="AW70" s="2"/>
      <c r="BR70" s="53">
        <f t="shared" si="27"/>
        <v>-1698644.3912499957</v>
      </c>
      <c r="BS70" s="59"/>
      <c r="BT70" s="116"/>
      <c r="BU70" s="121"/>
      <c r="BV70" s="112" t="str">
        <f>F127</f>
        <v>1BR-10</v>
      </c>
      <c r="BW70" s="113">
        <f>D127</f>
        <v>10</v>
      </c>
      <c r="BX70" s="114">
        <f t="shared" ref="BX70:BY74" si="46">G127</f>
        <v>74</v>
      </c>
      <c r="BY70" s="114">
        <f t="shared" si="46"/>
        <v>63</v>
      </c>
      <c r="BZ70" s="115">
        <f>O127</f>
        <v>24833255.668500002</v>
      </c>
      <c r="CA70" s="115">
        <f t="shared" ref="CA70:CD74" si="47">AH127</f>
        <v>1438099000</v>
      </c>
      <c r="CB70" s="115">
        <f t="shared" si="47"/>
        <v>1620967000</v>
      </c>
      <c r="CC70" s="115">
        <f t="shared" si="47"/>
        <v>1720945000</v>
      </c>
      <c r="CD70" s="115">
        <f t="shared" si="47"/>
        <v>1827089000</v>
      </c>
      <c r="CE70" s="115">
        <f>AN127</f>
        <v>1939780000</v>
      </c>
    </row>
    <row r="71" spans="1:84">
      <c r="A71" s="3">
        <f t="shared" si="34"/>
        <v>32</v>
      </c>
      <c r="B71" s="96">
        <v>6</v>
      </c>
      <c r="C71" s="97" t="s">
        <v>142</v>
      </c>
      <c r="D71" s="96">
        <v>18</v>
      </c>
      <c r="E71" s="99"/>
      <c r="F71" s="100" t="s">
        <v>54</v>
      </c>
      <c r="G71" s="101">
        <f t="shared" si="4"/>
        <v>97</v>
      </c>
      <c r="H71" s="101">
        <f t="shared" si="5"/>
        <v>85</v>
      </c>
      <c r="I71" s="102">
        <f t="shared" si="6"/>
        <v>26438045</v>
      </c>
      <c r="J71" s="102">
        <f t="shared" si="7"/>
        <v>2</v>
      </c>
      <c r="K71" s="103">
        <f t="shared" si="8"/>
        <v>0.93</v>
      </c>
      <c r="L71" s="104">
        <f t="shared" si="45"/>
        <v>1</v>
      </c>
      <c r="M71" s="105">
        <f t="shared" si="10"/>
        <v>20546320.709638204</v>
      </c>
      <c r="N71" s="105">
        <f t="shared" si="11"/>
        <v>23158986.25291992</v>
      </c>
      <c r="O71" s="105">
        <f t="shared" si="12"/>
        <v>24587381.850000001</v>
      </c>
      <c r="P71" s="105">
        <f t="shared" si="13"/>
        <v>26103877.761984866</v>
      </c>
      <c r="Q71" s="106">
        <f t="shared" si="14"/>
        <v>24587381.850000001</v>
      </c>
      <c r="R71" s="105">
        <f t="shared" si="14"/>
        <v>26103877.761984866</v>
      </c>
      <c r="S71" s="105">
        <f t="shared" si="15"/>
        <v>27713907.823522415</v>
      </c>
      <c r="T71" s="105"/>
      <c r="U71" s="105">
        <f t="shared" si="16"/>
        <v>1746437260.3192475</v>
      </c>
      <c r="V71" s="105">
        <f t="shared" si="17"/>
        <v>1968513831.4981933</v>
      </c>
      <c r="W71" s="105">
        <f t="shared" si="18"/>
        <v>2089927457.2500002</v>
      </c>
      <c r="X71" s="106">
        <f t="shared" si="19"/>
        <v>2218829609.7687135</v>
      </c>
      <c r="Y71" s="106">
        <f t="shared" si="20"/>
        <v>2089927457.2500002</v>
      </c>
      <c r="Z71" s="105">
        <f t="shared" si="21"/>
        <v>2218829609.7687135</v>
      </c>
      <c r="AA71" s="105">
        <f t="shared" si="22"/>
        <v>2355682164.9994054</v>
      </c>
      <c r="AB71" s="105"/>
      <c r="AC71" s="107" t="str">
        <f t="shared" si="23"/>
        <v>BERTAHAP</v>
      </c>
      <c r="AD71" s="108">
        <f t="shared" si="24"/>
        <v>0</v>
      </c>
      <c r="AE71" s="109">
        <v>2</v>
      </c>
      <c r="AF71" s="110"/>
      <c r="AG71" s="105" t="e">
        <f>IF(AF71&gt;#REF!,"LB","KR")</f>
        <v>#REF!</v>
      </c>
      <c r="AH71" s="110">
        <v>1921081000</v>
      </c>
      <c r="AI71" s="110">
        <v>2165366000</v>
      </c>
      <c r="AJ71" s="110">
        <v>2298921000</v>
      </c>
      <c r="AK71" s="111">
        <v>2440713000</v>
      </c>
      <c r="AL71" s="111">
        <v>2298921000</v>
      </c>
      <c r="AM71" s="110">
        <v>2440713000</v>
      </c>
      <c r="AN71" s="110">
        <f t="shared" si="26"/>
        <v>2591251000</v>
      </c>
      <c r="AS71" s="5"/>
      <c r="AT71" s="5"/>
      <c r="AV71" s="2"/>
      <c r="AW71" s="2"/>
      <c r="BR71" s="53">
        <f t="shared" si="27"/>
        <v>-1698644.3912499957</v>
      </c>
      <c r="BS71" s="59"/>
      <c r="BT71" s="116"/>
      <c r="BU71" s="121"/>
      <c r="BV71" s="112" t="str">
        <f>F128</f>
        <v>1BR-12</v>
      </c>
      <c r="BW71" s="113">
        <f>D128</f>
        <v>12</v>
      </c>
      <c r="BX71" s="114">
        <f t="shared" si="46"/>
        <v>67</v>
      </c>
      <c r="BY71" s="114">
        <f t="shared" si="46"/>
        <v>57</v>
      </c>
      <c r="BZ71" s="115">
        <f>O128</f>
        <v>24833255.668500002</v>
      </c>
      <c r="CA71" s="115">
        <f t="shared" si="47"/>
        <v>1301137000</v>
      </c>
      <c r="CB71" s="115">
        <f t="shared" si="47"/>
        <v>1466590000</v>
      </c>
      <c r="CC71" s="115">
        <f t="shared" si="47"/>
        <v>1557046000</v>
      </c>
      <c r="CD71" s="115">
        <f t="shared" si="47"/>
        <v>1653081000</v>
      </c>
      <c r="CE71" s="115">
        <f>AN128</f>
        <v>1755039000</v>
      </c>
    </row>
    <row r="72" spans="1:84">
      <c r="A72" s="3">
        <f t="shared" si="34"/>
        <v>33</v>
      </c>
      <c r="B72" s="96">
        <v>7</v>
      </c>
      <c r="C72" s="97" t="s">
        <v>142</v>
      </c>
      <c r="D72" s="96">
        <v>20</v>
      </c>
      <c r="E72" s="99"/>
      <c r="F72" s="100" t="s">
        <v>70</v>
      </c>
      <c r="G72" s="101">
        <f t="shared" si="4"/>
        <v>60</v>
      </c>
      <c r="H72" s="101">
        <f t="shared" si="5"/>
        <v>51</v>
      </c>
      <c r="I72" s="102">
        <f t="shared" si="6"/>
        <v>26438045</v>
      </c>
      <c r="J72" s="102">
        <f t="shared" si="7"/>
        <v>2</v>
      </c>
      <c r="K72" s="103">
        <f t="shared" si="8"/>
        <v>0.93</v>
      </c>
      <c r="L72" s="104">
        <f t="shared" si="45"/>
        <v>1</v>
      </c>
      <c r="M72" s="105">
        <f t="shared" si="10"/>
        <v>20546320.709638204</v>
      </c>
      <c r="N72" s="105">
        <f t="shared" si="11"/>
        <v>23158986.25291992</v>
      </c>
      <c r="O72" s="105">
        <f t="shared" si="12"/>
        <v>24587381.850000001</v>
      </c>
      <c r="P72" s="105">
        <f t="shared" si="13"/>
        <v>26103877.761984866</v>
      </c>
      <c r="Q72" s="106">
        <f t="shared" si="14"/>
        <v>24587381.850000001</v>
      </c>
      <c r="R72" s="105">
        <f t="shared" si="14"/>
        <v>26103877.761984866</v>
      </c>
      <c r="S72" s="105">
        <f t="shared" si="15"/>
        <v>27713907.823522415</v>
      </c>
      <c r="T72" s="105"/>
      <c r="U72" s="105">
        <f t="shared" si="16"/>
        <v>1047862356.1915485</v>
      </c>
      <c r="V72" s="105">
        <f t="shared" si="17"/>
        <v>1181108298.898916</v>
      </c>
      <c r="W72" s="105">
        <f t="shared" si="18"/>
        <v>1253956474.3500001</v>
      </c>
      <c r="X72" s="106">
        <f t="shared" si="19"/>
        <v>1331297765.8612282</v>
      </c>
      <c r="Y72" s="106">
        <f t="shared" si="20"/>
        <v>1253956474.3500001</v>
      </c>
      <c r="Z72" s="105">
        <f t="shared" si="21"/>
        <v>1331297765.8612282</v>
      </c>
      <c r="AA72" s="105">
        <f t="shared" si="22"/>
        <v>1413409298.9996431</v>
      </c>
      <c r="AB72" s="105"/>
      <c r="AC72" s="107" t="str">
        <f t="shared" si="23"/>
        <v>BERTAHAP</v>
      </c>
      <c r="AD72" s="108">
        <f t="shared" si="24"/>
        <v>0</v>
      </c>
      <c r="AE72" s="109">
        <v>2</v>
      </c>
      <c r="AF72" s="110"/>
      <c r="AG72" s="105" t="e">
        <f>IF(AF72&gt;#REF!,"LB","KR")</f>
        <v>#REF!</v>
      </c>
      <c r="AH72" s="110">
        <v>1152649000</v>
      </c>
      <c r="AI72" s="110">
        <v>1299220000</v>
      </c>
      <c r="AJ72" s="110">
        <v>1379353000</v>
      </c>
      <c r="AK72" s="111">
        <v>1464428000</v>
      </c>
      <c r="AL72" s="111">
        <v>1379353000</v>
      </c>
      <c r="AM72" s="110">
        <v>1464428000</v>
      </c>
      <c r="AN72" s="110">
        <f t="shared" si="26"/>
        <v>1554751000</v>
      </c>
      <c r="AS72" s="5"/>
      <c r="AT72" s="5"/>
      <c r="AV72" s="2"/>
      <c r="AW72" s="2"/>
      <c r="BR72" s="53">
        <f t="shared" si="27"/>
        <v>-1698644.3912499957</v>
      </c>
      <c r="BS72" s="59"/>
      <c r="BT72" s="116"/>
      <c r="BU72" s="112"/>
      <c r="BV72" s="112" t="str">
        <f>F129</f>
        <v>1BR-16</v>
      </c>
      <c r="BW72" s="113">
        <f>D129</f>
        <v>16</v>
      </c>
      <c r="BX72" s="114">
        <f t="shared" si="46"/>
        <v>71</v>
      </c>
      <c r="BY72" s="114">
        <f t="shared" si="46"/>
        <v>63</v>
      </c>
      <c r="BZ72" s="115">
        <f>O129</f>
        <v>24833255.668500002</v>
      </c>
      <c r="CA72" s="115">
        <f t="shared" si="47"/>
        <v>1438099000</v>
      </c>
      <c r="CB72" s="115">
        <f t="shared" si="47"/>
        <v>1620967000</v>
      </c>
      <c r="CC72" s="115">
        <f t="shared" si="47"/>
        <v>1720945000</v>
      </c>
      <c r="CD72" s="115">
        <f t="shared" si="47"/>
        <v>1827089000</v>
      </c>
      <c r="CE72" s="115">
        <f>AN129</f>
        <v>1939780000</v>
      </c>
    </row>
    <row r="73" spans="1:84">
      <c r="A73" s="3">
        <f t="shared" si="34"/>
        <v>34</v>
      </c>
      <c r="B73" s="96">
        <v>8</v>
      </c>
      <c r="C73" s="97" t="s">
        <v>142</v>
      </c>
      <c r="D73" s="96">
        <v>22</v>
      </c>
      <c r="E73" s="99"/>
      <c r="F73" s="100" t="s">
        <v>89</v>
      </c>
      <c r="G73" s="101">
        <f t="shared" si="4"/>
        <v>81</v>
      </c>
      <c r="H73" s="101">
        <f t="shared" si="5"/>
        <v>70</v>
      </c>
      <c r="I73" s="102">
        <f t="shared" si="6"/>
        <v>26438045</v>
      </c>
      <c r="J73" s="102">
        <f t="shared" si="7"/>
        <v>4</v>
      </c>
      <c r="K73" s="103">
        <f t="shared" si="8"/>
        <v>0.97</v>
      </c>
      <c r="L73" s="104">
        <f t="shared" si="45"/>
        <v>1</v>
      </c>
      <c r="M73" s="105">
        <f t="shared" si="10"/>
        <v>21430033.428332321</v>
      </c>
      <c r="N73" s="105">
        <f t="shared" si="11"/>
        <v>24155071.683153033</v>
      </c>
      <c r="O73" s="105">
        <f t="shared" si="12"/>
        <v>25644903.649999999</v>
      </c>
      <c r="P73" s="105">
        <f t="shared" si="13"/>
        <v>27226625.192607865</v>
      </c>
      <c r="Q73" s="106">
        <f t="shared" si="14"/>
        <v>25644903.649999999</v>
      </c>
      <c r="R73" s="105">
        <f t="shared" si="14"/>
        <v>27226625.192607865</v>
      </c>
      <c r="S73" s="105">
        <f t="shared" si="15"/>
        <v>28905903.858942728</v>
      </c>
      <c r="T73" s="105"/>
      <c r="U73" s="105">
        <f t="shared" si="16"/>
        <v>1500102339.9832625</v>
      </c>
      <c r="V73" s="105">
        <f t="shared" si="17"/>
        <v>1690855017.8207123</v>
      </c>
      <c r="W73" s="105">
        <f t="shared" si="18"/>
        <v>1795143255.5</v>
      </c>
      <c r="X73" s="106">
        <f t="shared" si="19"/>
        <v>1905863763.4825506</v>
      </c>
      <c r="Y73" s="106">
        <f t="shared" si="20"/>
        <v>1795143255.5</v>
      </c>
      <c r="Z73" s="105">
        <f t="shared" si="21"/>
        <v>1905863763.4825506</v>
      </c>
      <c r="AA73" s="105">
        <f t="shared" si="22"/>
        <v>2023413270.1259911</v>
      </c>
      <c r="AB73" s="105"/>
      <c r="AC73" s="107" t="str">
        <f t="shared" si="23"/>
        <v>BERTAHAP</v>
      </c>
      <c r="AD73" s="108">
        <f t="shared" si="24"/>
        <v>0</v>
      </c>
      <c r="AE73" s="109">
        <v>2</v>
      </c>
      <c r="AF73" s="110"/>
      <c r="AG73" s="105" t="e">
        <f>IF(AF73&gt;#REF!,"LB","KR")</f>
        <v>#REF!</v>
      </c>
      <c r="AH73" s="110">
        <v>1650113000</v>
      </c>
      <c r="AI73" s="110">
        <v>1859941000</v>
      </c>
      <c r="AJ73" s="110">
        <v>1974658000</v>
      </c>
      <c r="AK73" s="111">
        <v>2096451000</v>
      </c>
      <c r="AL73" s="111">
        <v>1974658000</v>
      </c>
      <c r="AM73" s="110">
        <v>2096451000</v>
      </c>
      <c r="AN73" s="110">
        <f t="shared" si="26"/>
        <v>2225755000</v>
      </c>
      <c r="AS73" s="5"/>
      <c r="AT73" s="5"/>
      <c r="AV73" s="2"/>
      <c r="AW73" s="2"/>
      <c r="BR73" s="53">
        <f t="shared" si="27"/>
        <v>-641122.59124999866</v>
      </c>
      <c r="BT73" s="116"/>
      <c r="BU73" s="112"/>
      <c r="BV73" s="112" t="str">
        <f>F130</f>
        <v>2BR-18</v>
      </c>
      <c r="BW73" s="113">
        <f>D130</f>
        <v>18</v>
      </c>
      <c r="BX73" s="114">
        <f t="shared" si="46"/>
        <v>97</v>
      </c>
      <c r="BY73" s="114">
        <f t="shared" si="46"/>
        <v>85</v>
      </c>
      <c r="BZ73" s="115">
        <f>O130</f>
        <v>24833255.668500002</v>
      </c>
      <c r="CA73" s="115">
        <f t="shared" si="47"/>
        <v>1940292000</v>
      </c>
      <c r="CB73" s="115">
        <f t="shared" si="47"/>
        <v>2187019000</v>
      </c>
      <c r="CC73" s="115">
        <f t="shared" si="47"/>
        <v>2321910000</v>
      </c>
      <c r="CD73" s="115">
        <f t="shared" si="47"/>
        <v>2465120000</v>
      </c>
      <c r="CE73" s="115">
        <f>AN130</f>
        <v>2617163000</v>
      </c>
    </row>
    <row r="74" spans="1:84">
      <c r="A74" s="3">
        <f t="shared" si="34"/>
        <v>35</v>
      </c>
      <c r="B74" s="96">
        <v>1</v>
      </c>
      <c r="C74" s="97" t="s">
        <v>143</v>
      </c>
      <c r="D74" s="98" t="s">
        <v>24</v>
      </c>
      <c r="E74" s="99"/>
      <c r="F74" s="100" t="s">
        <v>39</v>
      </c>
      <c r="G74" s="101">
        <f t="shared" si="4"/>
        <v>113</v>
      </c>
      <c r="H74" s="101">
        <f t="shared" si="5"/>
        <v>101</v>
      </c>
      <c r="I74" s="102">
        <f t="shared" si="6"/>
        <v>26438045</v>
      </c>
      <c r="J74" s="102">
        <f t="shared" si="7"/>
        <v>6</v>
      </c>
      <c r="K74" s="103">
        <f t="shared" si="8"/>
        <v>0.95</v>
      </c>
      <c r="L74" s="239">
        <f>SUMIF($AN$4:$AN$22,D74,$BD$4:$BD$22)</f>
        <v>1.01</v>
      </c>
      <c r="M74" s="105">
        <f t="shared" si="10"/>
        <v>21198058.839675117</v>
      </c>
      <c r="N74" s="105">
        <f t="shared" si="11"/>
        <v>23893599.257716842</v>
      </c>
      <c r="O74" s="105">
        <f t="shared" si="12"/>
        <v>25367304.177500002</v>
      </c>
      <c r="P74" s="105">
        <f t="shared" si="13"/>
        <v>26931903.99206933</v>
      </c>
      <c r="Q74" s="106">
        <f t="shared" si="14"/>
        <v>25367304.177500002</v>
      </c>
      <c r="R74" s="105">
        <f t="shared" si="14"/>
        <v>26931903.99206933</v>
      </c>
      <c r="S74" s="105">
        <f t="shared" si="15"/>
        <v>28593004.8996449</v>
      </c>
      <c r="T74" s="105"/>
      <c r="U74" s="105">
        <f t="shared" si="16"/>
        <v>2141003942.8071868</v>
      </c>
      <c r="V74" s="105">
        <f t="shared" si="17"/>
        <v>2413253525.0294008</v>
      </c>
      <c r="W74" s="105">
        <f t="shared" si="18"/>
        <v>2562097721.9275002</v>
      </c>
      <c r="X74" s="106">
        <f t="shared" si="19"/>
        <v>2720122303.1990023</v>
      </c>
      <c r="Y74" s="106">
        <f t="shared" si="20"/>
        <v>2562097721.9275002</v>
      </c>
      <c r="Z74" s="105">
        <f t="shared" si="21"/>
        <v>2720122303.1990023</v>
      </c>
      <c r="AA74" s="105">
        <f t="shared" si="22"/>
        <v>2887893494.8641348</v>
      </c>
      <c r="AB74" s="105"/>
      <c r="AC74" s="107" t="str">
        <f t="shared" si="23"/>
        <v>BERTAHAP</v>
      </c>
      <c r="AD74" s="108">
        <f t="shared" si="24"/>
        <v>0</v>
      </c>
      <c r="AE74" s="109">
        <v>2</v>
      </c>
      <c r="AF74" s="110"/>
      <c r="AG74" s="105" t="e">
        <f>IF(AF74&gt;#REF!,"LB","KR")</f>
        <v>#REF!</v>
      </c>
      <c r="AH74" s="110">
        <v>2355105000</v>
      </c>
      <c r="AI74" s="110">
        <v>2654579000</v>
      </c>
      <c r="AJ74" s="110">
        <v>2818308000</v>
      </c>
      <c r="AK74" s="111">
        <v>2992135000</v>
      </c>
      <c r="AL74" s="111">
        <v>2818308000</v>
      </c>
      <c r="AM74" s="110">
        <v>2992135000</v>
      </c>
      <c r="AN74" s="110">
        <f t="shared" si="26"/>
        <v>3176683000</v>
      </c>
      <c r="AS74" s="5"/>
      <c r="AT74" s="5"/>
      <c r="AV74" s="2"/>
      <c r="AW74" s="2"/>
      <c r="BR74" s="53">
        <f t="shared" si="27"/>
        <v>-918722.06374999508</v>
      </c>
      <c r="BT74" s="116"/>
      <c r="BU74" s="121"/>
      <c r="BV74" s="112" t="str">
        <f>F131</f>
        <v>1BR-20</v>
      </c>
      <c r="BW74" s="113">
        <f>D131</f>
        <v>20</v>
      </c>
      <c r="BX74" s="114">
        <f t="shared" si="46"/>
        <v>60</v>
      </c>
      <c r="BY74" s="114">
        <f t="shared" si="46"/>
        <v>51</v>
      </c>
      <c r="BZ74" s="115">
        <f>O131</f>
        <v>24833255.668500002</v>
      </c>
      <c r="CA74" s="115">
        <f t="shared" si="47"/>
        <v>1164176000</v>
      </c>
      <c r="CB74" s="115">
        <f t="shared" si="47"/>
        <v>1312212000</v>
      </c>
      <c r="CC74" s="115">
        <f t="shared" si="47"/>
        <v>1393146000</v>
      </c>
      <c r="CD74" s="115">
        <f t="shared" si="47"/>
        <v>1479072000</v>
      </c>
      <c r="CE74" s="115">
        <f>AN131</f>
        <v>1570298000</v>
      </c>
    </row>
    <row r="75" spans="1:84">
      <c r="A75" s="3">
        <f t="shared" si="34"/>
        <v>36</v>
      </c>
      <c r="B75" s="96">
        <v>2</v>
      </c>
      <c r="C75" s="97" t="s">
        <v>143</v>
      </c>
      <c r="D75" s="98" t="s">
        <v>35</v>
      </c>
      <c r="E75" s="99"/>
      <c r="F75" s="100" t="s">
        <v>42</v>
      </c>
      <c r="G75" s="101">
        <f t="shared" si="4"/>
        <v>78</v>
      </c>
      <c r="H75" s="101">
        <f t="shared" si="5"/>
        <v>66</v>
      </c>
      <c r="I75" s="102">
        <f t="shared" si="6"/>
        <v>26438045</v>
      </c>
      <c r="J75" s="102">
        <f t="shared" si="7"/>
        <v>2</v>
      </c>
      <c r="K75" s="103">
        <f t="shared" si="8"/>
        <v>0.93</v>
      </c>
      <c r="L75" s="239">
        <f t="shared" ref="L75:L81" si="48">SUMIF($AN$4:$AN$22,D75,$BD$4:$BD$22)</f>
        <v>1.01</v>
      </c>
      <c r="M75" s="105">
        <f t="shared" si="10"/>
        <v>20751783.916734587</v>
      </c>
      <c r="N75" s="105">
        <f t="shared" si="11"/>
        <v>23390576.115449119</v>
      </c>
      <c r="O75" s="105">
        <f t="shared" si="12"/>
        <v>24833255.668500002</v>
      </c>
      <c r="P75" s="105">
        <f t="shared" si="13"/>
        <v>26364916.539604716</v>
      </c>
      <c r="Q75" s="106">
        <f t="shared" si="14"/>
        <v>24833255.668500002</v>
      </c>
      <c r="R75" s="105">
        <f t="shared" si="14"/>
        <v>26364916.539604716</v>
      </c>
      <c r="S75" s="105">
        <f t="shared" si="15"/>
        <v>27991046.901757639</v>
      </c>
      <c r="T75" s="105"/>
      <c r="U75" s="105">
        <f t="shared" si="16"/>
        <v>1369617738.5044827</v>
      </c>
      <c r="V75" s="105">
        <f t="shared" si="17"/>
        <v>1543778023.6196418</v>
      </c>
      <c r="W75" s="105">
        <f t="shared" si="18"/>
        <v>1638994874.1210001</v>
      </c>
      <c r="X75" s="106">
        <f t="shared" si="19"/>
        <v>1740084491.6139112</v>
      </c>
      <c r="Y75" s="106">
        <f t="shared" si="20"/>
        <v>1638994874.1210001</v>
      </c>
      <c r="Z75" s="105">
        <f t="shared" si="21"/>
        <v>1740084491.6139112</v>
      </c>
      <c r="AA75" s="105">
        <f t="shared" si="22"/>
        <v>1847409095.5160041</v>
      </c>
      <c r="AB75" s="105"/>
      <c r="AC75" s="107" t="str">
        <f t="shared" si="23"/>
        <v>BERTAHAP</v>
      </c>
      <c r="AD75" s="108">
        <f t="shared" si="24"/>
        <v>0</v>
      </c>
      <c r="AE75" s="109">
        <v>2</v>
      </c>
      <c r="AF75" s="110"/>
      <c r="AG75" s="105" t="str">
        <f t="shared" ref="AG75:AG89" si="49">IF(AF75&gt;$AX$42,"LB","KR")</f>
        <v>KR</v>
      </c>
      <c r="AH75" s="110">
        <v>1506580000</v>
      </c>
      <c r="AI75" s="110">
        <v>1698156000</v>
      </c>
      <c r="AJ75" s="110">
        <v>1802895000</v>
      </c>
      <c r="AK75" s="111">
        <v>1914093000</v>
      </c>
      <c r="AL75" s="111">
        <v>1802895000</v>
      </c>
      <c r="AM75" s="110">
        <v>1914093000</v>
      </c>
      <c r="AN75" s="110">
        <f t="shared" si="26"/>
        <v>2032151000</v>
      </c>
      <c r="AS75" s="5"/>
      <c r="AT75" s="5"/>
      <c r="AV75" s="2"/>
      <c r="AW75" s="2"/>
      <c r="BR75" s="53">
        <f t="shared" si="27"/>
        <v>-1452770.5727499947</v>
      </c>
      <c r="BT75" s="116">
        <v>10</v>
      </c>
      <c r="BU75" s="121" t="s">
        <v>57</v>
      </c>
      <c r="BV75" s="112" t="str">
        <f>F150</f>
        <v>1BR-6</v>
      </c>
      <c r="BW75" s="113" t="str">
        <f>D150</f>
        <v>06</v>
      </c>
      <c r="BX75" s="114">
        <f t="shared" ref="BX75:BY79" si="50">G150</f>
        <v>78</v>
      </c>
      <c r="BY75" s="114">
        <f t="shared" si="50"/>
        <v>66</v>
      </c>
      <c r="BZ75" s="115">
        <f>O150</f>
        <v>24833255.668500002</v>
      </c>
      <c r="CA75" s="115">
        <f t="shared" ref="CA75:CD79" si="51">AH150</f>
        <v>1506580000</v>
      </c>
      <c r="CB75" s="115">
        <f t="shared" si="51"/>
        <v>1698156000</v>
      </c>
      <c r="CC75" s="115">
        <f t="shared" si="51"/>
        <v>1802895000</v>
      </c>
      <c r="CD75" s="115">
        <f t="shared" si="51"/>
        <v>1914093000</v>
      </c>
      <c r="CE75" s="115">
        <f>AN150</f>
        <v>2032151000</v>
      </c>
      <c r="CF75" s="2">
        <v>5</v>
      </c>
    </row>
    <row r="76" spans="1:84">
      <c r="A76" s="3">
        <f t="shared" si="34"/>
        <v>37</v>
      </c>
      <c r="B76" s="96">
        <v>3</v>
      </c>
      <c r="C76" s="97" t="s">
        <v>143</v>
      </c>
      <c r="D76" s="98" t="s">
        <v>41</v>
      </c>
      <c r="E76" s="99"/>
      <c r="F76" s="100" t="s">
        <v>45</v>
      </c>
      <c r="G76" s="101">
        <f t="shared" si="4"/>
        <v>60</v>
      </c>
      <c r="H76" s="101">
        <f t="shared" si="5"/>
        <v>52</v>
      </c>
      <c r="I76" s="102">
        <f t="shared" si="6"/>
        <v>26438045</v>
      </c>
      <c r="J76" s="102">
        <f t="shared" si="7"/>
        <v>2</v>
      </c>
      <c r="K76" s="103">
        <f t="shared" si="8"/>
        <v>0.93</v>
      </c>
      <c r="L76" s="239">
        <f t="shared" si="48"/>
        <v>1.01</v>
      </c>
      <c r="M76" s="105">
        <f t="shared" si="10"/>
        <v>20751783.916734587</v>
      </c>
      <c r="N76" s="105">
        <f t="shared" si="11"/>
        <v>23390576.115449119</v>
      </c>
      <c r="O76" s="105">
        <f t="shared" si="12"/>
        <v>24833255.668500002</v>
      </c>
      <c r="P76" s="105">
        <f t="shared" si="13"/>
        <v>26364916.539604716</v>
      </c>
      <c r="Q76" s="106">
        <f t="shared" si="14"/>
        <v>24833255.668500002</v>
      </c>
      <c r="R76" s="105">
        <f t="shared" si="14"/>
        <v>26364916.539604716</v>
      </c>
      <c r="S76" s="105">
        <f t="shared" si="15"/>
        <v>27991046.901757639</v>
      </c>
      <c r="T76" s="105"/>
      <c r="U76" s="105">
        <f t="shared" si="16"/>
        <v>1079092763.6701984</v>
      </c>
      <c r="V76" s="105">
        <f t="shared" si="17"/>
        <v>1216309958.0033543</v>
      </c>
      <c r="W76" s="105">
        <f t="shared" si="18"/>
        <v>1291329294.7620001</v>
      </c>
      <c r="X76" s="106">
        <f t="shared" si="19"/>
        <v>1370975660.0594451</v>
      </c>
      <c r="Y76" s="106">
        <f t="shared" si="20"/>
        <v>1291329294.7620001</v>
      </c>
      <c r="Z76" s="105">
        <f t="shared" si="21"/>
        <v>1370975660.0594451</v>
      </c>
      <c r="AA76" s="105">
        <f t="shared" si="22"/>
        <v>1455534438.8913972</v>
      </c>
      <c r="AB76" s="105"/>
      <c r="AC76" s="107" t="str">
        <f t="shared" si="23"/>
        <v>BERTAHAP</v>
      </c>
      <c r="AD76" s="108">
        <f t="shared" si="24"/>
        <v>0</v>
      </c>
      <c r="AE76" s="109">
        <v>2</v>
      </c>
      <c r="AF76" s="110"/>
      <c r="AG76" s="105" t="str">
        <f t="shared" si="49"/>
        <v>KR</v>
      </c>
      <c r="AH76" s="110">
        <v>1187003000</v>
      </c>
      <c r="AI76" s="110">
        <v>1337941000</v>
      </c>
      <c r="AJ76" s="110">
        <v>1420463000</v>
      </c>
      <c r="AK76" s="111">
        <v>1508074000</v>
      </c>
      <c r="AL76" s="111">
        <v>1420463000</v>
      </c>
      <c r="AM76" s="110">
        <v>1508074000</v>
      </c>
      <c r="AN76" s="110">
        <f t="shared" ref="AN76:AN138" si="52">ROUNDUP((AA76*(1+$J$5)),-3)</f>
        <v>1601088000</v>
      </c>
      <c r="AS76" s="5"/>
      <c r="AT76" s="5"/>
      <c r="AV76" s="2"/>
      <c r="AW76" s="2"/>
      <c r="BR76" s="53">
        <f t="shared" si="27"/>
        <v>-1452770.5727499947</v>
      </c>
      <c r="BT76" s="116"/>
      <c r="BU76" s="121"/>
      <c r="BV76" s="112" t="str">
        <f>F151</f>
        <v>1BR-8</v>
      </c>
      <c r="BW76" s="113" t="str">
        <f>D151</f>
        <v>08</v>
      </c>
      <c r="BX76" s="114">
        <f t="shared" si="50"/>
        <v>60</v>
      </c>
      <c r="BY76" s="114">
        <f t="shared" si="50"/>
        <v>52</v>
      </c>
      <c r="BZ76" s="115">
        <f>O151</f>
        <v>24833255.668500002</v>
      </c>
      <c r="CA76" s="115">
        <f t="shared" si="51"/>
        <v>1187003000</v>
      </c>
      <c r="CB76" s="115">
        <f t="shared" si="51"/>
        <v>1337941000</v>
      </c>
      <c r="CC76" s="115">
        <f t="shared" si="51"/>
        <v>1420463000</v>
      </c>
      <c r="CD76" s="115">
        <f t="shared" si="51"/>
        <v>1508074000</v>
      </c>
      <c r="CE76" s="115">
        <f>AN151</f>
        <v>1601088000</v>
      </c>
    </row>
    <row r="77" spans="1:84">
      <c r="A77" s="3">
        <f t="shared" si="34"/>
        <v>38</v>
      </c>
      <c r="B77" s="96">
        <v>4</v>
      </c>
      <c r="C77" s="97" t="s">
        <v>143</v>
      </c>
      <c r="D77" s="98">
        <v>10</v>
      </c>
      <c r="E77" s="99"/>
      <c r="F77" s="100" t="s">
        <v>48</v>
      </c>
      <c r="G77" s="101">
        <f t="shared" si="4"/>
        <v>74</v>
      </c>
      <c r="H77" s="101">
        <f t="shared" si="5"/>
        <v>63</v>
      </c>
      <c r="I77" s="102">
        <f t="shared" si="6"/>
        <v>26438045</v>
      </c>
      <c r="J77" s="102">
        <f t="shared" si="7"/>
        <v>2</v>
      </c>
      <c r="K77" s="103">
        <f t="shared" si="8"/>
        <v>0.93</v>
      </c>
      <c r="L77" s="239">
        <f t="shared" si="48"/>
        <v>1.01</v>
      </c>
      <c r="M77" s="105">
        <f t="shared" si="10"/>
        <v>20751783.916734587</v>
      </c>
      <c r="N77" s="105">
        <f t="shared" si="11"/>
        <v>23390576.115449119</v>
      </c>
      <c r="O77" s="105">
        <f t="shared" si="12"/>
        <v>24833255.668500002</v>
      </c>
      <c r="P77" s="105">
        <f t="shared" si="13"/>
        <v>26364916.539604716</v>
      </c>
      <c r="Q77" s="106">
        <f t="shared" si="14"/>
        <v>24833255.668500002</v>
      </c>
      <c r="R77" s="105">
        <f t="shared" si="14"/>
        <v>26364916.539604716</v>
      </c>
      <c r="S77" s="105">
        <f t="shared" si="15"/>
        <v>27991046.901757639</v>
      </c>
      <c r="T77" s="105"/>
      <c r="U77" s="105">
        <f t="shared" si="16"/>
        <v>1307362386.7542789</v>
      </c>
      <c r="V77" s="105">
        <f t="shared" si="17"/>
        <v>1473606295.2732944</v>
      </c>
      <c r="W77" s="105">
        <f t="shared" si="18"/>
        <v>1564495107.1155002</v>
      </c>
      <c r="X77" s="106">
        <f t="shared" si="19"/>
        <v>1660989741.9950972</v>
      </c>
      <c r="Y77" s="106">
        <f t="shared" si="20"/>
        <v>1564495107.1155002</v>
      </c>
      <c r="Z77" s="105">
        <f t="shared" si="21"/>
        <v>1660989741.9950972</v>
      </c>
      <c r="AA77" s="105">
        <f t="shared" si="22"/>
        <v>1763435954.8107312</v>
      </c>
      <c r="AB77" s="105"/>
      <c r="AC77" s="107" t="str">
        <f t="shared" si="23"/>
        <v>BERTAHAP</v>
      </c>
      <c r="AD77" s="108">
        <f t="shared" si="24"/>
        <v>0</v>
      </c>
      <c r="AE77" s="109">
        <v>2</v>
      </c>
      <c r="AF77" s="110"/>
      <c r="AG77" s="105" t="str">
        <f t="shared" si="49"/>
        <v>KR</v>
      </c>
      <c r="AH77" s="110">
        <v>1438099000</v>
      </c>
      <c r="AI77" s="110">
        <v>1620967000</v>
      </c>
      <c r="AJ77" s="110">
        <v>1720945000</v>
      </c>
      <c r="AK77" s="111">
        <v>1827089000</v>
      </c>
      <c r="AL77" s="111">
        <v>1720945000</v>
      </c>
      <c r="AM77" s="110">
        <v>1827089000</v>
      </c>
      <c r="AN77" s="110">
        <f t="shared" si="52"/>
        <v>1939780000</v>
      </c>
      <c r="AS77" s="5"/>
      <c r="AT77" s="5"/>
      <c r="AV77" s="2"/>
      <c r="AW77" s="2"/>
      <c r="BR77" s="53">
        <f t="shared" si="27"/>
        <v>-1452770.5727499947</v>
      </c>
      <c r="BT77" s="116"/>
      <c r="BU77" s="121"/>
      <c r="BV77" s="112" t="str">
        <f>F152</f>
        <v>1BR-10</v>
      </c>
      <c r="BW77" s="113">
        <f>D152</f>
        <v>10</v>
      </c>
      <c r="BX77" s="114">
        <f t="shared" si="50"/>
        <v>74</v>
      </c>
      <c r="BY77" s="114">
        <f t="shared" si="50"/>
        <v>63</v>
      </c>
      <c r="BZ77" s="115">
        <f>O152</f>
        <v>24833255.668500002</v>
      </c>
      <c r="CA77" s="115">
        <f t="shared" si="51"/>
        <v>1438099000</v>
      </c>
      <c r="CB77" s="115">
        <f t="shared" si="51"/>
        <v>1620967000</v>
      </c>
      <c r="CC77" s="115">
        <f t="shared" si="51"/>
        <v>1720945000</v>
      </c>
      <c r="CD77" s="115">
        <f t="shared" si="51"/>
        <v>1827089000</v>
      </c>
      <c r="CE77" s="115">
        <f>AN152</f>
        <v>1939780000</v>
      </c>
    </row>
    <row r="78" spans="1:84">
      <c r="A78" s="3">
        <f t="shared" si="34"/>
        <v>39</v>
      </c>
      <c r="B78" s="96">
        <v>5</v>
      </c>
      <c r="C78" s="97" t="s">
        <v>143</v>
      </c>
      <c r="D78" s="96">
        <v>12</v>
      </c>
      <c r="E78" s="99"/>
      <c r="F78" s="100" t="s">
        <v>50</v>
      </c>
      <c r="G78" s="101">
        <f t="shared" si="4"/>
        <v>67</v>
      </c>
      <c r="H78" s="101">
        <f t="shared" si="5"/>
        <v>57</v>
      </c>
      <c r="I78" s="102">
        <f t="shared" si="6"/>
        <v>26438045</v>
      </c>
      <c r="J78" s="102">
        <f t="shared" si="7"/>
        <v>2</v>
      </c>
      <c r="K78" s="103">
        <f t="shared" si="8"/>
        <v>0.93</v>
      </c>
      <c r="L78" s="239">
        <f t="shared" si="48"/>
        <v>1.01</v>
      </c>
      <c r="M78" s="105">
        <f t="shared" si="10"/>
        <v>20751783.916734587</v>
      </c>
      <c r="N78" s="105">
        <f t="shared" si="11"/>
        <v>23390576.115449119</v>
      </c>
      <c r="O78" s="105">
        <f t="shared" si="12"/>
        <v>24833255.668500002</v>
      </c>
      <c r="P78" s="105">
        <f t="shared" si="13"/>
        <v>26364916.539604716</v>
      </c>
      <c r="Q78" s="106">
        <f t="shared" si="14"/>
        <v>24833255.668500002</v>
      </c>
      <c r="R78" s="105">
        <f t="shared" si="14"/>
        <v>26364916.539604716</v>
      </c>
      <c r="S78" s="105">
        <f t="shared" si="15"/>
        <v>27991046.901757639</v>
      </c>
      <c r="T78" s="105"/>
      <c r="U78" s="105">
        <f t="shared" si="16"/>
        <v>1182851683.2538714</v>
      </c>
      <c r="V78" s="105">
        <f t="shared" si="17"/>
        <v>1333262838.5805998</v>
      </c>
      <c r="W78" s="105">
        <f t="shared" si="18"/>
        <v>1415495573.1045001</v>
      </c>
      <c r="X78" s="106">
        <f t="shared" si="19"/>
        <v>1502800242.7574687</v>
      </c>
      <c r="Y78" s="106">
        <f t="shared" si="20"/>
        <v>1415495573.1045001</v>
      </c>
      <c r="Z78" s="105">
        <f t="shared" si="21"/>
        <v>1502800242.7574687</v>
      </c>
      <c r="AA78" s="105">
        <f t="shared" si="22"/>
        <v>1595489673.4001853</v>
      </c>
      <c r="AB78" s="105"/>
      <c r="AC78" s="107" t="str">
        <f t="shared" si="23"/>
        <v>BERTAHAP</v>
      </c>
      <c r="AD78" s="108">
        <f t="shared" si="24"/>
        <v>0</v>
      </c>
      <c r="AE78" s="109">
        <v>2</v>
      </c>
      <c r="AF78" s="110"/>
      <c r="AG78" s="105" t="str">
        <f t="shared" si="49"/>
        <v>KR</v>
      </c>
      <c r="AH78" s="110">
        <v>1301137000</v>
      </c>
      <c r="AI78" s="110">
        <v>1466590000</v>
      </c>
      <c r="AJ78" s="110">
        <v>1557046000</v>
      </c>
      <c r="AK78" s="111">
        <v>1653081000</v>
      </c>
      <c r="AL78" s="111">
        <v>1557046000</v>
      </c>
      <c r="AM78" s="110">
        <v>1653081000</v>
      </c>
      <c r="AN78" s="110">
        <f t="shared" si="52"/>
        <v>1755039000</v>
      </c>
      <c r="AS78" s="5"/>
      <c r="AT78" s="5"/>
      <c r="AV78" s="2"/>
      <c r="AW78" s="2"/>
      <c r="BR78" s="53">
        <f t="shared" si="27"/>
        <v>-1452770.5727499947</v>
      </c>
      <c r="BT78" s="116"/>
      <c r="BU78" s="112"/>
      <c r="BV78" s="112" t="str">
        <f>F153</f>
        <v>1BR-12</v>
      </c>
      <c r="BW78" s="113">
        <f>D153</f>
        <v>12</v>
      </c>
      <c r="BX78" s="114">
        <f t="shared" si="50"/>
        <v>67</v>
      </c>
      <c r="BY78" s="114">
        <f t="shared" si="50"/>
        <v>57</v>
      </c>
      <c r="BZ78" s="115">
        <f>O153</f>
        <v>24833255.668500002</v>
      </c>
      <c r="CA78" s="115">
        <f t="shared" si="51"/>
        <v>1301137000</v>
      </c>
      <c r="CB78" s="115">
        <f t="shared" si="51"/>
        <v>1466590000</v>
      </c>
      <c r="CC78" s="115">
        <f t="shared" si="51"/>
        <v>1557046000</v>
      </c>
      <c r="CD78" s="115">
        <f t="shared" si="51"/>
        <v>1653081000</v>
      </c>
      <c r="CE78" s="115">
        <f>AN153</f>
        <v>1755039000</v>
      </c>
    </row>
    <row r="79" spans="1:84">
      <c r="A79" s="3">
        <f t="shared" si="34"/>
        <v>40</v>
      </c>
      <c r="B79" s="96">
        <v>6</v>
      </c>
      <c r="C79" s="97" t="s">
        <v>143</v>
      </c>
      <c r="D79" s="96">
        <v>18</v>
      </c>
      <c r="E79" s="99"/>
      <c r="F79" s="100" t="s">
        <v>54</v>
      </c>
      <c r="G79" s="101">
        <f t="shared" si="4"/>
        <v>97</v>
      </c>
      <c r="H79" s="101">
        <f t="shared" si="5"/>
        <v>85</v>
      </c>
      <c r="I79" s="102">
        <f t="shared" si="6"/>
        <v>26438045</v>
      </c>
      <c r="J79" s="102">
        <f t="shared" si="7"/>
        <v>2</v>
      </c>
      <c r="K79" s="103">
        <f t="shared" si="8"/>
        <v>0.93</v>
      </c>
      <c r="L79" s="239">
        <f t="shared" si="48"/>
        <v>1.01</v>
      </c>
      <c r="M79" s="105">
        <f t="shared" si="10"/>
        <v>20751783.916734587</v>
      </c>
      <c r="N79" s="105">
        <f t="shared" si="11"/>
        <v>23390576.115449119</v>
      </c>
      <c r="O79" s="105">
        <f t="shared" si="12"/>
        <v>24833255.668500002</v>
      </c>
      <c r="P79" s="105">
        <f t="shared" si="13"/>
        <v>26364916.539604716</v>
      </c>
      <c r="Q79" s="106">
        <f t="shared" si="14"/>
        <v>24833255.668500002</v>
      </c>
      <c r="R79" s="105">
        <f t="shared" si="14"/>
        <v>26364916.539604716</v>
      </c>
      <c r="S79" s="105">
        <f t="shared" si="15"/>
        <v>27991046.901757639</v>
      </c>
      <c r="T79" s="105"/>
      <c r="U79" s="105">
        <f t="shared" si="16"/>
        <v>1763901632.9224398</v>
      </c>
      <c r="V79" s="105">
        <f t="shared" si="17"/>
        <v>1988198969.8131752</v>
      </c>
      <c r="W79" s="105">
        <f t="shared" si="18"/>
        <v>2110826731.8225002</v>
      </c>
      <c r="X79" s="106">
        <f t="shared" si="19"/>
        <v>2241017905.8664007</v>
      </c>
      <c r="Y79" s="106">
        <f t="shared" si="20"/>
        <v>2110826731.8225002</v>
      </c>
      <c r="Z79" s="105">
        <f t="shared" si="21"/>
        <v>2241017905.8664007</v>
      </c>
      <c r="AA79" s="105">
        <f t="shared" si="22"/>
        <v>2379238986.6493993</v>
      </c>
      <c r="AB79" s="105"/>
      <c r="AC79" s="107" t="str">
        <f t="shared" si="23"/>
        <v>BERTAHAP</v>
      </c>
      <c r="AD79" s="108">
        <f t="shared" si="24"/>
        <v>0</v>
      </c>
      <c r="AE79" s="109">
        <v>2</v>
      </c>
      <c r="AF79" s="110"/>
      <c r="AG79" s="105" t="str">
        <f t="shared" si="49"/>
        <v>KR</v>
      </c>
      <c r="AH79" s="110">
        <v>1940292000</v>
      </c>
      <c r="AI79" s="110">
        <v>2187019000</v>
      </c>
      <c r="AJ79" s="110">
        <v>2321910000</v>
      </c>
      <c r="AK79" s="111">
        <v>2465120000</v>
      </c>
      <c r="AL79" s="111">
        <v>2321910000</v>
      </c>
      <c r="AM79" s="110">
        <v>2465120000</v>
      </c>
      <c r="AN79" s="110">
        <f t="shared" si="52"/>
        <v>2617163000</v>
      </c>
      <c r="AS79" s="5"/>
      <c r="AT79" s="5"/>
      <c r="AV79" s="2"/>
      <c r="AW79" s="2"/>
      <c r="BR79" s="53">
        <f t="shared" si="27"/>
        <v>-1452770.5727499947</v>
      </c>
      <c r="BT79" s="116"/>
      <c r="BU79" s="112"/>
      <c r="BV79" s="112" t="str">
        <f>F154</f>
        <v>1BR-16</v>
      </c>
      <c r="BW79" s="113">
        <f>D154</f>
        <v>16</v>
      </c>
      <c r="BX79" s="114">
        <f t="shared" si="50"/>
        <v>71</v>
      </c>
      <c r="BY79" s="114">
        <f t="shared" si="50"/>
        <v>63</v>
      </c>
      <c r="BZ79" s="115">
        <f>O154</f>
        <v>24833255.668500002</v>
      </c>
      <c r="CA79" s="115">
        <f t="shared" si="51"/>
        <v>1438099000</v>
      </c>
      <c r="CB79" s="115">
        <f t="shared" si="51"/>
        <v>1620967000</v>
      </c>
      <c r="CC79" s="115">
        <f t="shared" si="51"/>
        <v>1720945000</v>
      </c>
      <c r="CD79" s="115">
        <f t="shared" si="51"/>
        <v>1827089000</v>
      </c>
      <c r="CE79" s="115">
        <f>AN154</f>
        <v>1939780000</v>
      </c>
    </row>
    <row r="80" spans="1:84">
      <c r="A80" s="3">
        <f t="shared" si="34"/>
        <v>41</v>
      </c>
      <c r="B80" s="96">
        <v>7</v>
      </c>
      <c r="C80" s="97" t="s">
        <v>143</v>
      </c>
      <c r="D80" s="96">
        <v>20</v>
      </c>
      <c r="E80" s="99"/>
      <c r="F80" s="100" t="s">
        <v>70</v>
      </c>
      <c r="G80" s="101">
        <f t="shared" si="4"/>
        <v>60</v>
      </c>
      <c r="H80" s="101">
        <f t="shared" si="5"/>
        <v>51</v>
      </c>
      <c r="I80" s="102">
        <f t="shared" si="6"/>
        <v>26438045</v>
      </c>
      <c r="J80" s="102">
        <f t="shared" si="7"/>
        <v>2</v>
      </c>
      <c r="K80" s="103">
        <f t="shared" si="8"/>
        <v>0.93</v>
      </c>
      <c r="L80" s="239">
        <f t="shared" si="48"/>
        <v>1.01</v>
      </c>
      <c r="M80" s="105">
        <f t="shared" si="10"/>
        <v>20751783.916734587</v>
      </c>
      <c r="N80" s="105">
        <f t="shared" si="11"/>
        <v>23390576.115449119</v>
      </c>
      <c r="O80" s="105">
        <f t="shared" si="12"/>
        <v>24833255.668500002</v>
      </c>
      <c r="P80" s="105">
        <f t="shared" si="13"/>
        <v>26364916.539604716</v>
      </c>
      <c r="Q80" s="106">
        <f t="shared" si="14"/>
        <v>24833255.668500002</v>
      </c>
      <c r="R80" s="105">
        <f t="shared" si="14"/>
        <v>26364916.539604716</v>
      </c>
      <c r="S80" s="105">
        <f t="shared" si="15"/>
        <v>27991046.901757639</v>
      </c>
      <c r="T80" s="105"/>
      <c r="U80" s="105">
        <f t="shared" si="16"/>
        <v>1058340979.753464</v>
      </c>
      <c r="V80" s="105">
        <f t="shared" si="17"/>
        <v>1192919381.8879051</v>
      </c>
      <c r="W80" s="105">
        <f t="shared" si="18"/>
        <v>1266496039.0935001</v>
      </c>
      <c r="X80" s="106">
        <f t="shared" si="19"/>
        <v>1344610743.5198405</v>
      </c>
      <c r="Y80" s="106">
        <f t="shared" si="20"/>
        <v>1266496039.0935001</v>
      </c>
      <c r="Z80" s="105">
        <f t="shared" si="21"/>
        <v>1344610743.5198405</v>
      </c>
      <c r="AA80" s="105">
        <f t="shared" si="22"/>
        <v>1427543391.9896395</v>
      </c>
      <c r="AB80" s="105"/>
      <c r="AC80" s="107" t="str">
        <f t="shared" si="23"/>
        <v>BERTAHAP</v>
      </c>
      <c r="AD80" s="108">
        <f t="shared" si="24"/>
        <v>0</v>
      </c>
      <c r="AE80" s="109">
        <v>2</v>
      </c>
      <c r="AF80" s="110"/>
      <c r="AG80" s="105" t="str">
        <f t="shared" si="49"/>
        <v>KR</v>
      </c>
      <c r="AH80" s="110">
        <v>1164176000</v>
      </c>
      <c r="AI80" s="110">
        <v>1312212000</v>
      </c>
      <c r="AJ80" s="110">
        <v>1393146000</v>
      </c>
      <c r="AK80" s="111">
        <v>1479072000</v>
      </c>
      <c r="AL80" s="111">
        <v>1393146000</v>
      </c>
      <c r="AM80" s="110">
        <v>1479072000</v>
      </c>
      <c r="AN80" s="110">
        <f t="shared" si="52"/>
        <v>1570298000</v>
      </c>
      <c r="AS80" s="5"/>
      <c r="AT80" s="5"/>
      <c r="AV80" s="2"/>
      <c r="AW80" s="2"/>
      <c r="BR80" s="53">
        <f t="shared" si="27"/>
        <v>-1452770.5727499947</v>
      </c>
      <c r="BT80" s="116">
        <v>11</v>
      </c>
      <c r="BU80" s="121" t="s">
        <v>61</v>
      </c>
      <c r="BV80" s="112" t="str">
        <f t="shared" ref="BV80:BV85" si="53">F164</f>
        <v>1BR-6</v>
      </c>
      <c r="BW80" s="113" t="str">
        <f t="shared" ref="BW80:BW85" si="54">D164</f>
        <v>06</v>
      </c>
      <c r="BX80" s="114">
        <f t="shared" ref="BX80:BY85" si="55">G164</f>
        <v>78</v>
      </c>
      <c r="BY80" s="114">
        <f t="shared" si="55"/>
        <v>66</v>
      </c>
      <c r="BZ80" s="115">
        <f t="shared" ref="BZ80:BZ85" si="56">O164</f>
        <v>24833255.668500002</v>
      </c>
      <c r="CA80" s="115">
        <f t="shared" ref="CA80:CD85" si="57">AH164</f>
        <v>1506580000</v>
      </c>
      <c r="CB80" s="115">
        <f t="shared" si="57"/>
        <v>1698156000</v>
      </c>
      <c r="CC80" s="115">
        <f t="shared" si="57"/>
        <v>1802895000</v>
      </c>
      <c r="CD80" s="115">
        <f t="shared" si="57"/>
        <v>1914093000</v>
      </c>
      <c r="CE80" s="115">
        <f t="shared" ref="CE80:CE85" si="58">AN164</f>
        <v>2032151000</v>
      </c>
      <c r="CF80" s="2">
        <v>6</v>
      </c>
    </row>
    <row r="81" spans="1:84">
      <c r="A81" s="3">
        <f t="shared" si="34"/>
        <v>42</v>
      </c>
      <c r="B81" s="96">
        <v>8</v>
      </c>
      <c r="C81" s="97" t="s">
        <v>143</v>
      </c>
      <c r="D81" s="96">
        <v>22</v>
      </c>
      <c r="E81" s="99"/>
      <c r="F81" s="100" t="s">
        <v>89</v>
      </c>
      <c r="G81" s="101">
        <f t="shared" si="4"/>
        <v>81</v>
      </c>
      <c r="H81" s="101">
        <f t="shared" si="5"/>
        <v>70</v>
      </c>
      <c r="I81" s="102">
        <f t="shared" si="6"/>
        <v>26438045</v>
      </c>
      <c r="J81" s="102">
        <f t="shared" si="7"/>
        <v>4</v>
      </c>
      <c r="K81" s="103">
        <f t="shared" si="8"/>
        <v>0.97</v>
      </c>
      <c r="L81" s="239">
        <f t="shared" si="48"/>
        <v>1.01</v>
      </c>
      <c r="M81" s="105">
        <f t="shared" si="10"/>
        <v>21644333.762615643</v>
      </c>
      <c r="N81" s="105">
        <f t="shared" si="11"/>
        <v>24396622.399984561</v>
      </c>
      <c r="O81" s="105">
        <f t="shared" si="12"/>
        <v>25901352.686499998</v>
      </c>
      <c r="P81" s="105">
        <f t="shared" si="13"/>
        <v>27498891.444533944</v>
      </c>
      <c r="Q81" s="106">
        <f t="shared" si="14"/>
        <v>25901352.686499998</v>
      </c>
      <c r="R81" s="105">
        <f t="shared" si="14"/>
        <v>27498891.444533944</v>
      </c>
      <c r="S81" s="105">
        <f t="shared" si="15"/>
        <v>29194962.897532158</v>
      </c>
      <c r="T81" s="105"/>
      <c r="U81" s="105">
        <f t="shared" si="16"/>
        <v>1515103363.383095</v>
      </c>
      <c r="V81" s="105">
        <f t="shared" si="17"/>
        <v>1707763567.9989192</v>
      </c>
      <c r="W81" s="105">
        <f t="shared" si="18"/>
        <v>1813094688.0549998</v>
      </c>
      <c r="X81" s="106">
        <f t="shared" si="19"/>
        <v>1924922401.1173761</v>
      </c>
      <c r="Y81" s="106">
        <f t="shared" si="20"/>
        <v>1813094688.0549998</v>
      </c>
      <c r="Z81" s="105">
        <f t="shared" si="21"/>
        <v>1924922401.1173761</v>
      </c>
      <c r="AA81" s="105">
        <f t="shared" si="22"/>
        <v>2043647402.827251</v>
      </c>
      <c r="AB81" s="105"/>
      <c r="AC81" s="107" t="str">
        <f t="shared" si="23"/>
        <v>BERTAHAP</v>
      </c>
      <c r="AD81" s="108">
        <f t="shared" si="24"/>
        <v>0</v>
      </c>
      <c r="AE81" s="109">
        <v>2</v>
      </c>
      <c r="AF81" s="110"/>
      <c r="AG81" s="105" t="str">
        <f t="shared" si="49"/>
        <v>KR</v>
      </c>
      <c r="AH81" s="110">
        <v>1666614000</v>
      </c>
      <c r="AI81" s="110">
        <v>1878540000</v>
      </c>
      <c r="AJ81" s="110">
        <v>1994405000</v>
      </c>
      <c r="AK81" s="111">
        <v>2117415000</v>
      </c>
      <c r="AL81" s="111">
        <v>1994405000</v>
      </c>
      <c r="AM81" s="110">
        <v>2117415000</v>
      </c>
      <c r="AN81" s="110">
        <f t="shared" si="52"/>
        <v>2248013000</v>
      </c>
      <c r="AS81" s="5"/>
      <c r="AT81" s="5"/>
      <c r="AV81" s="2"/>
      <c r="AW81" s="2"/>
      <c r="BR81" s="53">
        <f t="shared" si="27"/>
        <v>-384673.5547499992</v>
      </c>
      <c r="BT81" s="116"/>
      <c r="BU81" s="112"/>
      <c r="BV81" s="112" t="str">
        <f t="shared" si="53"/>
        <v>1BR-8</v>
      </c>
      <c r="BW81" s="113" t="str">
        <f t="shared" si="54"/>
        <v>08</v>
      </c>
      <c r="BX81" s="114">
        <f t="shared" si="55"/>
        <v>60</v>
      </c>
      <c r="BY81" s="114">
        <f t="shared" si="55"/>
        <v>52</v>
      </c>
      <c r="BZ81" s="115">
        <f t="shared" si="56"/>
        <v>24833255.668500002</v>
      </c>
      <c r="CA81" s="115">
        <f t="shared" si="57"/>
        <v>1187003000</v>
      </c>
      <c r="CB81" s="115">
        <f t="shared" si="57"/>
        <v>1337941000</v>
      </c>
      <c r="CC81" s="115">
        <f t="shared" si="57"/>
        <v>1420463000</v>
      </c>
      <c r="CD81" s="115">
        <f t="shared" si="57"/>
        <v>1508074000</v>
      </c>
      <c r="CE81" s="115">
        <f t="shared" si="58"/>
        <v>1601088000</v>
      </c>
    </row>
    <row r="82" spans="1:84">
      <c r="A82" s="3">
        <f t="shared" si="34"/>
        <v>43</v>
      </c>
      <c r="B82" s="96">
        <v>1</v>
      </c>
      <c r="C82" s="97" t="s">
        <v>145</v>
      </c>
      <c r="D82" s="98" t="s">
        <v>24</v>
      </c>
      <c r="E82" s="99"/>
      <c r="F82" s="100" t="s">
        <v>39</v>
      </c>
      <c r="G82" s="101">
        <f t="shared" si="4"/>
        <v>113</v>
      </c>
      <c r="H82" s="101">
        <f t="shared" si="5"/>
        <v>101</v>
      </c>
      <c r="I82" s="102">
        <f t="shared" si="6"/>
        <v>26438045</v>
      </c>
      <c r="J82" s="102">
        <f t="shared" si="7"/>
        <v>6</v>
      </c>
      <c r="K82" s="103">
        <f t="shared" si="8"/>
        <v>0.95</v>
      </c>
      <c r="L82" s="104">
        <f t="shared" ref="L82:L90" si="59">SUMIF($AN$4:$AN$22,D82,$AR$4:$AR$22)</f>
        <v>1</v>
      </c>
      <c r="M82" s="105">
        <f t="shared" si="10"/>
        <v>20988177.068985265</v>
      </c>
      <c r="N82" s="105">
        <f t="shared" si="11"/>
        <v>23657028.968036477</v>
      </c>
      <c r="O82" s="105">
        <f t="shared" si="12"/>
        <v>25116142.75</v>
      </c>
      <c r="P82" s="105">
        <f t="shared" si="13"/>
        <v>26665251.477296367</v>
      </c>
      <c r="Q82" s="106">
        <f t="shared" si="14"/>
        <v>25116142.75</v>
      </c>
      <c r="R82" s="105">
        <f t="shared" si="14"/>
        <v>26665251.477296367</v>
      </c>
      <c r="S82" s="105">
        <f t="shared" si="15"/>
        <v>28309905.841232572</v>
      </c>
      <c r="T82" s="105"/>
      <c r="U82" s="105">
        <f t="shared" si="16"/>
        <v>2119805883.9675117</v>
      </c>
      <c r="V82" s="105">
        <f t="shared" si="17"/>
        <v>2389359925.7716842</v>
      </c>
      <c r="W82" s="105">
        <f t="shared" si="18"/>
        <v>2536730417.75</v>
      </c>
      <c r="X82" s="106">
        <f t="shared" si="19"/>
        <v>2693190399.206933</v>
      </c>
      <c r="Y82" s="106">
        <f t="shared" si="20"/>
        <v>2536730417.75</v>
      </c>
      <c r="Z82" s="105">
        <f t="shared" si="21"/>
        <v>2693190399.206933</v>
      </c>
      <c r="AA82" s="105">
        <f t="shared" si="22"/>
        <v>2859300489.9644899</v>
      </c>
      <c r="AB82" s="105"/>
      <c r="AC82" s="107" t="str">
        <f t="shared" si="23"/>
        <v>BERTAHAP</v>
      </c>
      <c r="AD82" s="108">
        <f t="shared" si="24"/>
        <v>0</v>
      </c>
      <c r="AE82" s="109">
        <v>2</v>
      </c>
      <c r="AF82" s="110"/>
      <c r="AG82" s="105" t="str">
        <f t="shared" si="49"/>
        <v>KR</v>
      </c>
      <c r="AH82" s="110">
        <v>2331787000</v>
      </c>
      <c r="AI82" s="110">
        <v>2628296000</v>
      </c>
      <c r="AJ82" s="110">
        <v>2790404000</v>
      </c>
      <c r="AK82" s="111">
        <v>2962510000</v>
      </c>
      <c r="AL82" s="111">
        <v>2790404000</v>
      </c>
      <c r="AM82" s="110">
        <v>2962510000</v>
      </c>
      <c r="AN82" s="110">
        <f t="shared" si="52"/>
        <v>3145231000</v>
      </c>
      <c r="AS82" s="5"/>
      <c r="AT82" s="5"/>
      <c r="AV82" s="2"/>
      <c r="AW82" s="2"/>
      <c r="BR82" s="53">
        <f t="shared" si="27"/>
        <v>-1169883.4912499972</v>
      </c>
      <c r="BT82" s="116"/>
      <c r="BU82" s="112"/>
      <c r="BV82" s="112" t="str">
        <f t="shared" si="53"/>
        <v>1BR-10</v>
      </c>
      <c r="BW82" s="113">
        <f t="shared" si="54"/>
        <v>10</v>
      </c>
      <c r="BX82" s="114">
        <f t="shared" si="55"/>
        <v>74</v>
      </c>
      <c r="BY82" s="114">
        <f t="shared" si="55"/>
        <v>63</v>
      </c>
      <c r="BZ82" s="115">
        <f t="shared" si="56"/>
        <v>24833255.668500002</v>
      </c>
      <c r="CA82" s="115">
        <f t="shared" si="57"/>
        <v>1438099000</v>
      </c>
      <c r="CB82" s="115">
        <f t="shared" si="57"/>
        <v>1620967000</v>
      </c>
      <c r="CC82" s="115">
        <f t="shared" si="57"/>
        <v>1720945000</v>
      </c>
      <c r="CD82" s="115">
        <f t="shared" si="57"/>
        <v>1827089000</v>
      </c>
      <c r="CE82" s="115">
        <f t="shared" si="58"/>
        <v>1939780000</v>
      </c>
    </row>
    <row r="83" spans="1:84">
      <c r="A83" s="3">
        <f t="shared" si="34"/>
        <v>44</v>
      </c>
      <c r="B83" s="96">
        <v>2</v>
      </c>
      <c r="C83" s="97" t="s">
        <v>145</v>
      </c>
      <c r="D83" s="98" t="s">
        <v>35</v>
      </c>
      <c r="E83" s="99"/>
      <c r="F83" s="100" t="s">
        <v>42</v>
      </c>
      <c r="G83" s="101">
        <f t="shared" si="4"/>
        <v>78</v>
      </c>
      <c r="H83" s="101">
        <f t="shared" si="5"/>
        <v>66</v>
      </c>
      <c r="I83" s="102">
        <f t="shared" si="6"/>
        <v>26438045</v>
      </c>
      <c r="J83" s="102">
        <f t="shared" si="7"/>
        <v>2</v>
      </c>
      <c r="K83" s="103">
        <f t="shared" si="8"/>
        <v>0.93</v>
      </c>
      <c r="L83" s="104">
        <f t="shared" si="59"/>
        <v>1</v>
      </c>
      <c r="M83" s="105">
        <f t="shared" si="10"/>
        <v>20546320.709638204</v>
      </c>
      <c r="N83" s="105">
        <f t="shared" si="11"/>
        <v>23158986.25291992</v>
      </c>
      <c r="O83" s="105">
        <f t="shared" si="12"/>
        <v>24587381.850000001</v>
      </c>
      <c r="P83" s="105">
        <f t="shared" si="13"/>
        <v>26103877.761984866</v>
      </c>
      <c r="Q83" s="106">
        <f t="shared" si="14"/>
        <v>24587381.850000001</v>
      </c>
      <c r="R83" s="105">
        <f t="shared" si="14"/>
        <v>26103877.761984866</v>
      </c>
      <c r="S83" s="105">
        <f t="shared" si="15"/>
        <v>27713907.823522415</v>
      </c>
      <c r="T83" s="105"/>
      <c r="U83" s="105">
        <f t="shared" si="16"/>
        <v>1356057166.8361216</v>
      </c>
      <c r="V83" s="105">
        <f t="shared" si="17"/>
        <v>1528493092.6927147</v>
      </c>
      <c r="W83" s="105">
        <f t="shared" si="18"/>
        <v>1622767202.1000001</v>
      </c>
      <c r="X83" s="106">
        <f t="shared" si="19"/>
        <v>1722855932.2910011</v>
      </c>
      <c r="Y83" s="106">
        <f t="shared" si="20"/>
        <v>1622767202.1000001</v>
      </c>
      <c r="Z83" s="105">
        <f t="shared" si="21"/>
        <v>1722855932.2910011</v>
      </c>
      <c r="AA83" s="105">
        <f t="shared" si="22"/>
        <v>1829117916.3524795</v>
      </c>
      <c r="AB83" s="105"/>
      <c r="AC83" s="107" t="str">
        <f t="shared" si="23"/>
        <v>BERTAHAP</v>
      </c>
      <c r="AD83" s="108">
        <f t="shared" si="24"/>
        <v>0</v>
      </c>
      <c r="AE83" s="109">
        <v>2</v>
      </c>
      <c r="AF83" s="110"/>
      <c r="AG83" s="105" t="str">
        <f t="shared" si="49"/>
        <v>KR</v>
      </c>
      <c r="AH83" s="110">
        <v>1491663000</v>
      </c>
      <c r="AI83" s="110">
        <v>1681343000</v>
      </c>
      <c r="AJ83" s="110">
        <v>1785044000</v>
      </c>
      <c r="AK83" s="111">
        <v>1895142000</v>
      </c>
      <c r="AL83" s="111">
        <v>1785044000</v>
      </c>
      <c r="AM83" s="110">
        <v>1895142000</v>
      </c>
      <c r="AN83" s="110">
        <f t="shared" si="52"/>
        <v>2012030000</v>
      </c>
      <c r="AS83" s="5"/>
      <c r="AT83" s="5"/>
      <c r="AV83" s="2"/>
      <c r="AW83" s="2"/>
      <c r="BR83" s="53">
        <f t="shared" si="27"/>
        <v>-1698644.3912499957</v>
      </c>
      <c r="BT83" s="116"/>
      <c r="BU83" s="121"/>
      <c r="BV83" s="112" t="str">
        <f t="shared" si="53"/>
        <v>1BR-12</v>
      </c>
      <c r="BW83" s="113">
        <f t="shared" si="54"/>
        <v>12</v>
      </c>
      <c r="BX83" s="114">
        <f t="shared" si="55"/>
        <v>67</v>
      </c>
      <c r="BY83" s="114">
        <f t="shared" si="55"/>
        <v>57</v>
      </c>
      <c r="BZ83" s="115">
        <f t="shared" si="56"/>
        <v>24833255.668500002</v>
      </c>
      <c r="CA83" s="115">
        <f t="shared" si="57"/>
        <v>1301137000</v>
      </c>
      <c r="CB83" s="115">
        <f t="shared" si="57"/>
        <v>1466590000</v>
      </c>
      <c r="CC83" s="115">
        <f t="shared" si="57"/>
        <v>1557046000</v>
      </c>
      <c r="CD83" s="115">
        <f t="shared" si="57"/>
        <v>1653081000</v>
      </c>
      <c r="CE83" s="115">
        <f t="shared" si="58"/>
        <v>1755039000</v>
      </c>
    </row>
    <row r="84" spans="1:84">
      <c r="A84" s="3">
        <f t="shared" si="34"/>
        <v>45</v>
      </c>
      <c r="B84" s="96">
        <v>3</v>
      </c>
      <c r="C84" s="97" t="s">
        <v>145</v>
      </c>
      <c r="D84" s="98" t="s">
        <v>41</v>
      </c>
      <c r="E84" s="99"/>
      <c r="F84" s="100" t="s">
        <v>45</v>
      </c>
      <c r="G84" s="101">
        <f t="shared" si="4"/>
        <v>60</v>
      </c>
      <c r="H84" s="101">
        <f t="shared" si="5"/>
        <v>52</v>
      </c>
      <c r="I84" s="102">
        <f t="shared" si="6"/>
        <v>26438045</v>
      </c>
      <c r="J84" s="102">
        <f t="shared" si="7"/>
        <v>2</v>
      </c>
      <c r="K84" s="103">
        <f t="shared" si="8"/>
        <v>0.93</v>
      </c>
      <c r="L84" s="104">
        <f t="shared" si="59"/>
        <v>1</v>
      </c>
      <c r="M84" s="105">
        <f t="shared" si="10"/>
        <v>20546320.709638204</v>
      </c>
      <c r="N84" s="105">
        <f t="shared" si="11"/>
        <v>23158986.25291992</v>
      </c>
      <c r="O84" s="105">
        <f t="shared" si="12"/>
        <v>24587381.850000001</v>
      </c>
      <c r="P84" s="105">
        <f t="shared" si="13"/>
        <v>26103877.761984866</v>
      </c>
      <c r="Q84" s="106">
        <f t="shared" si="14"/>
        <v>24587381.850000001</v>
      </c>
      <c r="R84" s="105">
        <f t="shared" si="14"/>
        <v>26103877.761984866</v>
      </c>
      <c r="S84" s="105">
        <f t="shared" si="15"/>
        <v>27713907.823522415</v>
      </c>
      <c r="T84" s="105"/>
      <c r="U84" s="105">
        <f t="shared" si="16"/>
        <v>1068408676.9011866</v>
      </c>
      <c r="V84" s="105">
        <f t="shared" si="17"/>
        <v>1204267285.1518359</v>
      </c>
      <c r="W84" s="105">
        <f t="shared" si="18"/>
        <v>1278543856.2</v>
      </c>
      <c r="X84" s="106">
        <f t="shared" si="19"/>
        <v>1357401643.6232131</v>
      </c>
      <c r="Y84" s="106">
        <f t="shared" si="20"/>
        <v>1278543856.2</v>
      </c>
      <c r="Z84" s="105">
        <f t="shared" si="21"/>
        <v>1357401643.6232131</v>
      </c>
      <c r="AA84" s="105">
        <f t="shared" si="22"/>
        <v>1441123206.8231657</v>
      </c>
      <c r="AB84" s="105"/>
      <c r="AC84" s="107" t="str">
        <f t="shared" si="23"/>
        <v>BERTAHAP</v>
      </c>
      <c r="AD84" s="108">
        <f t="shared" si="24"/>
        <v>0</v>
      </c>
      <c r="AE84" s="109">
        <v>2</v>
      </c>
      <c r="AF84" s="110"/>
      <c r="AG84" s="105" t="str">
        <f t="shared" si="49"/>
        <v>KR</v>
      </c>
      <c r="AH84" s="110">
        <v>1175250000</v>
      </c>
      <c r="AI84" s="110">
        <v>1324695000</v>
      </c>
      <c r="AJ84" s="110">
        <v>1406399000</v>
      </c>
      <c r="AK84" s="111">
        <v>1493142000</v>
      </c>
      <c r="AL84" s="111">
        <v>1406399000</v>
      </c>
      <c r="AM84" s="110">
        <v>1493142000</v>
      </c>
      <c r="AN84" s="110">
        <f t="shared" si="52"/>
        <v>1585236000</v>
      </c>
      <c r="AS84" s="5"/>
      <c r="AT84" s="5"/>
      <c r="AV84" s="2"/>
      <c r="AW84" s="2"/>
      <c r="BR84" s="53">
        <f t="shared" si="27"/>
        <v>-1698644.3912499957</v>
      </c>
      <c r="BT84" s="116"/>
      <c r="BU84" s="112"/>
      <c r="BV84" s="112" t="str">
        <f t="shared" si="53"/>
        <v>1BR-16</v>
      </c>
      <c r="BW84" s="113">
        <f t="shared" si="54"/>
        <v>16</v>
      </c>
      <c r="BX84" s="114">
        <f t="shared" si="55"/>
        <v>71</v>
      </c>
      <c r="BY84" s="114">
        <f t="shared" si="55"/>
        <v>63</v>
      </c>
      <c r="BZ84" s="115">
        <f t="shared" si="56"/>
        <v>24833255.668500002</v>
      </c>
      <c r="CA84" s="115">
        <f t="shared" si="57"/>
        <v>1438099000</v>
      </c>
      <c r="CB84" s="115">
        <f t="shared" si="57"/>
        <v>1620967000</v>
      </c>
      <c r="CC84" s="115">
        <f t="shared" si="57"/>
        <v>1720945000</v>
      </c>
      <c r="CD84" s="115">
        <f t="shared" si="57"/>
        <v>1827089000</v>
      </c>
      <c r="CE84" s="115">
        <f t="shared" si="58"/>
        <v>1939780000</v>
      </c>
    </row>
    <row r="85" spans="1:84">
      <c r="A85" s="3">
        <f t="shared" si="34"/>
        <v>46</v>
      </c>
      <c r="B85" s="96">
        <v>4</v>
      </c>
      <c r="C85" s="97" t="s">
        <v>145</v>
      </c>
      <c r="D85" s="98">
        <v>10</v>
      </c>
      <c r="E85" s="99"/>
      <c r="F85" s="100" t="s">
        <v>48</v>
      </c>
      <c r="G85" s="101">
        <f t="shared" si="4"/>
        <v>74</v>
      </c>
      <c r="H85" s="101">
        <f t="shared" si="5"/>
        <v>63</v>
      </c>
      <c r="I85" s="102">
        <f t="shared" si="6"/>
        <v>26438045</v>
      </c>
      <c r="J85" s="102">
        <f t="shared" si="7"/>
        <v>2</v>
      </c>
      <c r="K85" s="103">
        <f t="shared" si="8"/>
        <v>0.93</v>
      </c>
      <c r="L85" s="104">
        <f t="shared" si="59"/>
        <v>1</v>
      </c>
      <c r="M85" s="105">
        <f t="shared" si="10"/>
        <v>20546320.709638204</v>
      </c>
      <c r="N85" s="105">
        <f t="shared" si="11"/>
        <v>23158986.25291992</v>
      </c>
      <c r="O85" s="105">
        <f t="shared" si="12"/>
        <v>24587381.850000001</v>
      </c>
      <c r="P85" s="105">
        <f t="shared" si="13"/>
        <v>26103877.761984866</v>
      </c>
      <c r="Q85" s="106">
        <f t="shared" si="14"/>
        <v>24587381.850000001</v>
      </c>
      <c r="R85" s="105">
        <f t="shared" si="14"/>
        <v>26103877.761984866</v>
      </c>
      <c r="S85" s="105">
        <f t="shared" si="15"/>
        <v>27713907.823522415</v>
      </c>
      <c r="T85" s="105"/>
      <c r="U85" s="105">
        <f t="shared" si="16"/>
        <v>1294418204.707207</v>
      </c>
      <c r="V85" s="105">
        <f t="shared" si="17"/>
        <v>1459016133.933955</v>
      </c>
      <c r="W85" s="105">
        <f t="shared" si="18"/>
        <v>1549005056.5500002</v>
      </c>
      <c r="X85" s="106">
        <f t="shared" si="19"/>
        <v>1644544299.0050466</v>
      </c>
      <c r="Y85" s="106">
        <f t="shared" si="20"/>
        <v>1549005056.5500002</v>
      </c>
      <c r="Z85" s="105">
        <f t="shared" si="21"/>
        <v>1644544299.0050466</v>
      </c>
      <c r="AA85" s="105">
        <f t="shared" si="22"/>
        <v>1745976192.8819122</v>
      </c>
      <c r="AB85" s="105"/>
      <c r="AC85" s="107" t="str">
        <f t="shared" si="23"/>
        <v>BERTAHAP</v>
      </c>
      <c r="AD85" s="108">
        <f t="shared" si="24"/>
        <v>0</v>
      </c>
      <c r="AE85" s="109">
        <v>2</v>
      </c>
      <c r="AF85" s="110"/>
      <c r="AG85" s="105" t="str">
        <f t="shared" si="49"/>
        <v>KR</v>
      </c>
      <c r="AH85" s="110">
        <v>1423861000</v>
      </c>
      <c r="AI85" s="110">
        <v>1604918000</v>
      </c>
      <c r="AJ85" s="110">
        <v>1703906000</v>
      </c>
      <c r="AK85" s="111">
        <v>1808999000</v>
      </c>
      <c r="AL85" s="111">
        <v>1703906000</v>
      </c>
      <c r="AM85" s="110">
        <v>1808999000</v>
      </c>
      <c r="AN85" s="110">
        <f t="shared" si="52"/>
        <v>1920574000</v>
      </c>
      <c r="AS85" s="5"/>
      <c r="AT85" s="5"/>
      <c r="AV85" s="2"/>
      <c r="AW85" s="2"/>
      <c r="BR85" s="53">
        <f t="shared" si="27"/>
        <v>-1698644.3912499957</v>
      </c>
      <c r="BT85" s="116"/>
      <c r="BU85" s="112"/>
      <c r="BV85" s="112" t="str">
        <f t="shared" si="53"/>
        <v>2BR-18</v>
      </c>
      <c r="BW85" s="113">
        <f t="shared" si="54"/>
        <v>18</v>
      </c>
      <c r="BX85" s="114">
        <f t="shared" si="55"/>
        <v>97</v>
      </c>
      <c r="BY85" s="114">
        <f t="shared" si="55"/>
        <v>85</v>
      </c>
      <c r="BZ85" s="115">
        <f t="shared" si="56"/>
        <v>24833255.668500002</v>
      </c>
      <c r="CA85" s="115">
        <f t="shared" si="57"/>
        <v>1940292000</v>
      </c>
      <c r="CB85" s="115">
        <f t="shared" si="57"/>
        <v>2187019000</v>
      </c>
      <c r="CC85" s="115">
        <f t="shared" si="57"/>
        <v>2321910000</v>
      </c>
      <c r="CD85" s="115">
        <f t="shared" si="57"/>
        <v>2465120000</v>
      </c>
      <c r="CE85" s="115">
        <f t="shared" si="58"/>
        <v>2617163000</v>
      </c>
    </row>
    <row r="86" spans="1:84">
      <c r="A86" s="3">
        <f t="shared" si="34"/>
        <v>47</v>
      </c>
      <c r="B86" s="96">
        <v>5</v>
      </c>
      <c r="C86" s="97" t="s">
        <v>145</v>
      </c>
      <c r="D86" s="96">
        <v>12</v>
      </c>
      <c r="E86" s="99"/>
      <c r="F86" s="100" t="s">
        <v>50</v>
      </c>
      <c r="G86" s="101">
        <f t="shared" si="4"/>
        <v>67</v>
      </c>
      <c r="H86" s="101">
        <f t="shared" si="5"/>
        <v>57</v>
      </c>
      <c r="I86" s="102">
        <f t="shared" si="6"/>
        <v>26438045</v>
      </c>
      <c r="J86" s="102">
        <f t="shared" si="7"/>
        <v>2</v>
      </c>
      <c r="K86" s="103">
        <f t="shared" si="8"/>
        <v>0.93</v>
      </c>
      <c r="L86" s="104">
        <f t="shared" si="59"/>
        <v>1</v>
      </c>
      <c r="M86" s="105">
        <f t="shared" si="10"/>
        <v>20546320.709638204</v>
      </c>
      <c r="N86" s="105">
        <f t="shared" si="11"/>
        <v>23158986.25291992</v>
      </c>
      <c r="O86" s="105">
        <f t="shared" si="12"/>
        <v>24587381.850000001</v>
      </c>
      <c r="P86" s="105">
        <f t="shared" si="13"/>
        <v>26103877.761984866</v>
      </c>
      <c r="Q86" s="106">
        <f t="shared" si="14"/>
        <v>24587381.850000001</v>
      </c>
      <c r="R86" s="105">
        <f t="shared" si="14"/>
        <v>26103877.761984866</v>
      </c>
      <c r="S86" s="105">
        <f t="shared" si="15"/>
        <v>27713907.823522415</v>
      </c>
      <c r="T86" s="105"/>
      <c r="U86" s="105">
        <f t="shared" si="16"/>
        <v>1171140280.4493775</v>
      </c>
      <c r="V86" s="105">
        <f t="shared" si="17"/>
        <v>1320062216.4164355</v>
      </c>
      <c r="W86" s="105">
        <f t="shared" si="18"/>
        <v>1401480765.45</v>
      </c>
      <c r="X86" s="106">
        <f t="shared" si="19"/>
        <v>1487921032.4331374</v>
      </c>
      <c r="Y86" s="106">
        <f t="shared" si="20"/>
        <v>1401480765.45</v>
      </c>
      <c r="Z86" s="105">
        <f t="shared" si="21"/>
        <v>1487921032.4331374</v>
      </c>
      <c r="AA86" s="105">
        <f t="shared" si="22"/>
        <v>1579692745.9407775</v>
      </c>
      <c r="AB86" s="105"/>
      <c r="AC86" s="107" t="str">
        <f t="shared" si="23"/>
        <v>BERTAHAP</v>
      </c>
      <c r="AD86" s="108">
        <f t="shared" si="24"/>
        <v>0</v>
      </c>
      <c r="AE86" s="109">
        <v>2</v>
      </c>
      <c r="AF86" s="110"/>
      <c r="AG86" s="105" t="str">
        <f t="shared" si="49"/>
        <v>KR</v>
      </c>
      <c r="AH86" s="110">
        <v>1288255000</v>
      </c>
      <c r="AI86" s="110">
        <v>1452069000</v>
      </c>
      <c r="AJ86" s="110">
        <v>1541629000</v>
      </c>
      <c r="AK86" s="111">
        <v>1636714000</v>
      </c>
      <c r="AL86" s="111">
        <v>1541629000</v>
      </c>
      <c r="AM86" s="110">
        <v>1636714000</v>
      </c>
      <c r="AN86" s="110">
        <f t="shared" si="52"/>
        <v>1737663000</v>
      </c>
      <c r="AS86" s="5"/>
      <c r="AT86" s="5"/>
      <c r="AV86" s="2"/>
      <c r="AW86" s="2"/>
      <c r="BR86" s="53">
        <f t="shared" si="27"/>
        <v>-1698644.3912499957</v>
      </c>
      <c r="BT86" s="116">
        <v>12</v>
      </c>
      <c r="BU86" s="121" t="s">
        <v>137</v>
      </c>
      <c r="BV86" s="112" t="str">
        <f>F62</f>
        <v>1BR-12</v>
      </c>
      <c r="BW86" s="113">
        <f>D62</f>
        <v>12</v>
      </c>
      <c r="BX86" s="114">
        <f>G62</f>
        <v>67</v>
      </c>
      <c r="BY86" s="114">
        <f>H62</f>
        <v>57</v>
      </c>
      <c r="BZ86" s="115">
        <f>O62</f>
        <v>24833255.668500002</v>
      </c>
      <c r="CA86" s="115">
        <f t="shared" ref="CA86:CD87" si="60">AH62</f>
        <v>1301137000</v>
      </c>
      <c r="CB86" s="115">
        <f t="shared" si="60"/>
        <v>1466590000</v>
      </c>
      <c r="CC86" s="115">
        <f t="shared" si="60"/>
        <v>1557046000</v>
      </c>
      <c r="CD86" s="115">
        <f t="shared" si="60"/>
        <v>1653081000</v>
      </c>
      <c r="CE86" s="115">
        <f>AN62</f>
        <v>1755039000</v>
      </c>
      <c r="CF86" s="2">
        <v>2</v>
      </c>
    </row>
    <row r="87" spans="1:84">
      <c r="A87" s="3">
        <f t="shared" si="34"/>
        <v>48</v>
      </c>
      <c r="B87" s="96">
        <v>6</v>
      </c>
      <c r="C87" s="97" t="s">
        <v>145</v>
      </c>
      <c r="D87" s="98">
        <v>16</v>
      </c>
      <c r="E87" s="99"/>
      <c r="F87" s="100" t="s">
        <v>52</v>
      </c>
      <c r="G87" s="101">
        <f t="shared" si="4"/>
        <v>71</v>
      </c>
      <c r="H87" s="101">
        <f t="shared" si="5"/>
        <v>63</v>
      </c>
      <c r="I87" s="102">
        <f t="shared" si="6"/>
        <v>26438045</v>
      </c>
      <c r="J87" s="102">
        <f t="shared" si="7"/>
        <v>2</v>
      </c>
      <c r="K87" s="103">
        <f t="shared" si="8"/>
        <v>0.93</v>
      </c>
      <c r="L87" s="104">
        <f t="shared" si="59"/>
        <v>1</v>
      </c>
      <c r="M87" s="105">
        <f t="shared" si="10"/>
        <v>20546320.709638204</v>
      </c>
      <c r="N87" s="105">
        <f t="shared" si="11"/>
        <v>23158986.25291992</v>
      </c>
      <c r="O87" s="105">
        <f t="shared" si="12"/>
        <v>24587381.850000001</v>
      </c>
      <c r="P87" s="105">
        <f t="shared" si="13"/>
        <v>26103877.761984866</v>
      </c>
      <c r="Q87" s="106">
        <f t="shared" si="14"/>
        <v>24587381.850000001</v>
      </c>
      <c r="R87" s="105">
        <f t="shared" si="14"/>
        <v>26103877.761984866</v>
      </c>
      <c r="S87" s="105">
        <f t="shared" si="15"/>
        <v>27713907.823522415</v>
      </c>
      <c r="T87" s="105"/>
      <c r="U87" s="105">
        <f t="shared" si="16"/>
        <v>1294418204.707207</v>
      </c>
      <c r="V87" s="105">
        <f t="shared" si="17"/>
        <v>1459016133.933955</v>
      </c>
      <c r="W87" s="105">
        <f t="shared" si="18"/>
        <v>1549005056.5500002</v>
      </c>
      <c r="X87" s="106">
        <f t="shared" si="19"/>
        <v>1644544299.0050466</v>
      </c>
      <c r="Y87" s="106">
        <f t="shared" si="20"/>
        <v>1549005056.5500002</v>
      </c>
      <c r="Z87" s="105">
        <f t="shared" si="21"/>
        <v>1644544299.0050466</v>
      </c>
      <c r="AA87" s="105">
        <f t="shared" si="22"/>
        <v>1745976192.8819122</v>
      </c>
      <c r="AB87" s="105"/>
      <c r="AC87" s="107" t="str">
        <f t="shared" si="23"/>
        <v>BERTAHAP</v>
      </c>
      <c r="AD87" s="108">
        <f t="shared" si="24"/>
        <v>0</v>
      </c>
      <c r="AE87" s="109">
        <v>2</v>
      </c>
      <c r="AF87" s="110"/>
      <c r="AG87" s="105" t="str">
        <f t="shared" si="49"/>
        <v>KR</v>
      </c>
      <c r="AH87" s="110">
        <v>1423861000</v>
      </c>
      <c r="AI87" s="110">
        <v>1604918000</v>
      </c>
      <c r="AJ87" s="110">
        <v>1703906000</v>
      </c>
      <c r="AK87" s="111">
        <v>1808999000</v>
      </c>
      <c r="AL87" s="111">
        <v>1703906000</v>
      </c>
      <c r="AM87" s="110">
        <v>1808999000</v>
      </c>
      <c r="AN87" s="110">
        <f t="shared" si="52"/>
        <v>1920574000</v>
      </c>
      <c r="AS87" s="5"/>
      <c r="AT87" s="5"/>
      <c r="AV87" s="2"/>
      <c r="AW87" s="2"/>
      <c r="BR87" s="53">
        <f t="shared" si="27"/>
        <v>-1698644.3912499957</v>
      </c>
      <c r="BT87" s="116"/>
      <c r="BU87" s="112"/>
      <c r="BV87" s="112" t="str">
        <f>F63</f>
        <v>2BR-18</v>
      </c>
      <c r="BW87" s="113">
        <f>D63</f>
        <v>18</v>
      </c>
      <c r="BX87" s="114">
        <f>G63</f>
        <v>97</v>
      </c>
      <c r="BY87" s="114">
        <f>H63</f>
        <v>85</v>
      </c>
      <c r="BZ87" s="115">
        <f>O63</f>
        <v>24833255.668500002</v>
      </c>
      <c r="CA87" s="115">
        <f t="shared" si="60"/>
        <v>1940292000</v>
      </c>
      <c r="CB87" s="115">
        <f t="shared" si="60"/>
        <v>2187019000</v>
      </c>
      <c r="CC87" s="115">
        <f t="shared" si="60"/>
        <v>2321910000</v>
      </c>
      <c r="CD87" s="115">
        <f t="shared" si="60"/>
        <v>2465120000</v>
      </c>
      <c r="CE87" s="115">
        <f>AN63</f>
        <v>2617163000</v>
      </c>
    </row>
    <row r="88" spans="1:84">
      <c r="A88" s="3">
        <f t="shared" si="34"/>
        <v>49</v>
      </c>
      <c r="B88" s="96">
        <v>7</v>
      </c>
      <c r="C88" s="97" t="s">
        <v>145</v>
      </c>
      <c r="D88" s="96">
        <v>18</v>
      </c>
      <c r="E88" s="99"/>
      <c r="F88" s="100" t="s">
        <v>54</v>
      </c>
      <c r="G88" s="101">
        <f t="shared" si="4"/>
        <v>97</v>
      </c>
      <c r="H88" s="101">
        <f t="shared" si="5"/>
        <v>85</v>
      </c>
      <c r="I88" s="102">
        <f t="shared" si="6"/>
        <v>26438045</v>
      </c>
      <c r="J88" s="102">
        <f t="shared" si="7"/>
        <v>2</v>
      </c>
      <c r="K88" s="103">
        <f t="shared" si="8"/>
        <v>0.93</v>
      </c>
      <c r="L88" s="104">
        <f t="shared" si="59"/>
        <v>1</v>
      </c>
      <c r="M88" s="105">
        <f t="shared" si="10"/>
        <v>20546320.709638204</v>
      </c>
      <c r="N88" s="105">
        <f t="shared" si="11"/>
        <v>23158986.25291992</v>
      </c>
      <c r="O88" s="105">
        <f t="shared" si="12"/>
        <v>24587381.850000001</v>
      </c>
      <c r="P88" s="105">
        <f t="shared" si="13"/>
        <v>26103877.761984866</v>
      </c>
      <c r="Q88" s="106">
        <f t="shared" si="14"/>
        <v>24587381.850000001</v>
      </c>
      <c r="R88" s="105">
        <f t="shared" si="14"/>
        <v>26103877.761984866</v>
      </c>
      <c r="S88" s="105">
        <f t="shared" si="15"/>
        <v>27713907.823522415</v>
      </c>
      <c r="T88" s="105"/>
      <c r="U88" s="105">
        <f t="shared" si="16"/>
        <v>1746437260.3192475</v>
      </c>
      <c r="V88" s="105">
        <f t="shared" si="17"/>
        <v>1968513831.4981933</v>
      </c>
      <c r="W88" s="105">
        <f t="shared" si="18"/>
        <v>2089927457.2500002</v>
      </c>
      <c r="X88" s="106">
        <f t="shared" si="19"/>
        <v>2218829609.7687135</v>
      </c>
      <c r="Y88" s="106">
        <f t="shared" si="20"/>
        <v>2089927457.2500002</v>
      </c>
      <c r="Z88" s="105">
        <f t="shared" si="21"/>
        <v>2218829609.7687135</v>
      </c>
      <c r="AA88" s="105">
        <f t="shared" si="22"/>
        <v>2355682164.9994054</v>
      </c>
      <c r="AB88" s="105"/>
      <c r="AC88" s="107" t="str">
        <f t="shared" si="23"/>
        <v>BERTAHAP</v>
      </c>
      <c r="AD88" s="108">
        <f t="shared" si="24"/>
        <v>0</v>
      </c>
      <c r="AE88" s="109">
        <v>2</v>
      </c>
      <c r="AF88" s="110"/>
      <c r="AG88" s="105" t="str">
        <f t="shared" si="49"/>
        <v>KR</v>
      </c>
      <c r="AH88" s="110">
        <v>1921081000</v>
      </c>
      <c r="AI88" s="110">
        <v>2165366000</v>
      </c>
      <c r="AJ88" s="110">
        <v>2298921000</v>
      </c>
      <c r="AK88" s="111">
        <v>2440713000</v>
      </c>
      <c r="AL88" s="111">
        <v>2298921000</v>
      </c>
      <c r="AM88" s="110">
        <v>2440713000</v>
      </c>
      <c r="AN88" s="110">
        <f t="shared" si="52"/>
        <v>2591251000</v>
      </c>
      <c r="AS88" s="5"/>
      <c r="AT88" s="5"/>
      <c r="AV88" s="2"/>
      <c r="AW88" s="2"/>
      <c r="BR88" s="53">
        <f t="shared" si="27"/>
        <v>-1698644.3912499957</v>
      </c>
      <c r="BT88" s="116">
        <v>13</v>
      </c>
      <c r="BU88" s="112" t="s">
        <v>150</v>
      </c>
      <c r="BV88" s="112" t="str">
        <f>F87</f>
        <v>1BR-16</v>
      </c>
      <c r="BW88" s="113">
        <f>D87</f>
        <v>16</v>
      </c>
      <c r="BX88" s="114">
        <f>G87</f>
        <v>71</v>
      </c>
      <c r="BY88" s="114">
        <f>H87</f>
        <v>63</v>
      </c>
      <c r="BZ88" s="115">
        <f>O87</f>
        <v>24587381.850000001</v>
      </c>
      <c r="CA88" s="115">
        <f>AH87</f>
        <v>1423861000</v>
      </c>
      <c r="CB88" s="115">
        <f>AI87</f>
        <v>1604918000</v>
      </c>
      <c r="CC88" s="115">
        <f>AJ87</f>
        <v>1703906000</v>
      </c>
      <c r="CD88" s="115">
        <f>AK87</f>
        <v>1808999000</v>
      </c>
      <c r="CE88" s="115">
        <f>AN87</f>
        <v>1920574000</v>
      </c>
      <c r="CF88" s="2">
        <v>2</v>
      </c>
    </row>
    <row r="89" spans="1:84">
      <c r="A89" s="3">
        <f t="shared" si="34"/>
        <v>50</v>
      </c>
      <c r="B89" s="96">
        <v>8</v>
      </c>
      <c r="C89" s="97" t="s">
        <v>145</v>
      </c>
      <c r="D89" s="96">
        <v>20</v>
      </c>
      <c r="E89" s="99"/>
      <c r="F89" s="100" t="s">
        <v>70</v>
      </c>
      <c r="G89" s="101">
        <f t="shared" si="4"/>
        <v>60</v>
      </c>
      <c r="H89" s="101">
        <f t="shared" si="5"/>
        <v>51</v>
      </c>
      <c r="I89" s="102">
        <f t="shared" si="6"/>
        <v>26438045</v>
      </c>
      <c r="J89" s="102">
        <f t="shared" si="7"/>
        <v>2</v>
      </c>
      <c r="K89" s="103">
        <f t="shared" si="8"/>
        <v>0.93</v>
      </c>
      <c r="L89" s="104">
        <f t="shared" si="59"/>
        <v>1</v>
      </c>
      <c r="M89" s="105">
        <f t="shared" si="10"/>
        <v>20546320.709638204</v>
      </c>
      <c r="N89" s="105">
        <f t="shared" si="11"/>
        <v>23158986.25291992</v>
      </c>
      <c r="O89" s="105">
        <f t="shared" si="12"/>
        <v>24587381.850000001</v>
      </c>
      <c r="P89" s="105">
        <f t="shared" si="13"/>
        <v>26103877.761984866</v>
      </c>
      <c r="Q89" s="106">
        <f t="shared" si="14"/>
        <v>24587381.850000001</v>
      </c>
      <c r="R89" s="105">
        <f t="shared" si="14"/>
        <v>26103877.761984866</v>
      </c>
      <c r="S89" s="105">
        <f t="shared" si="15"/>
        <v>27713907.823522415</v>
      </c>
      <c r="T89" s="105"/>
      <c r="U89" s="105">
        <f t="shared" si="16"/>
        <v>1047862356.1915485</v>
      </c>
      <c r="V89" s="105">
        <f t="shared" si="17"/>
        <v>1181108298.898916</v>
      </c>
      <c r="W89" s="105">
        <f t="shared" si="18"/>
        <v>1253956474.3500001</v>
      </c>
      <c r="X89" s="106">
        <f t="shared" si="19"/>
        <v>1331297765.8612282</v>
      </c>
      <c r="Y89" s="106">
        <f t="shared" si="20"/>
        <v>1253956474.3500001</v>
      </c>
      <c r="Z89" s="105">
        <f t="shared" si="21"/>
        <v>1331297765.8612282</v>
      </c>
      <c r="AA89" s="105">
        <f t="shared" si="22"/>
        <v>1413409298.9996431</v>
      </c>
      <c r="AB89" s="105"/>
      <c r="AC89" s="107" t="str">
        <f t="shared" si="23"/>
        <v>BERTAHAP</v>
      </c>
      <c r="AD89" s="108">
        <f t="shared" si="24"/>
        <v>0</v>
      </c>
      <c r="AE89" s="109">
        <v>2</v>
      </c>
      <c r="AF89" s="110"/>
      <c r="AG89" s="105" t="str">
        <f t="shared" si="49"/>
        <v>KR</v>
      </c>
      <c r="AH89" s="110">
        <v>1152649000</v>
      </c>
      <c r="AI89" s="110">
        <v>1299220000</v>
      </c>
      <c r="AJ89" s="110">
        <v>1379353000</v>
      </c>
      <c r="AK89" s="111">
        <v>1464428000</v>
      </c>
      <c r="AL89" s="111">
        <v>1379353000</v>
      </c>
      <c r="AM89" s="110">
        <v>1464428000</v>
      </c>
      <c r="AN89" s="110">
        <f t="shared" si="52"/>
        <v>1554751000</v>
      </c>
      <c r="AS89" s="5"/>
      <c r="AT89" s="5"/>
      <c r="AV89" s="2"/>
      <c r="AW89" s="2"/>
      <c r="BR89" s="53">
        <f t="shared" si="27"/>
        <v>-1698644.3912499957</v>
      </c>
      <c r="BT89" s="116">
        <v>14</v>
      </c>
      <c r="BU89" s="121" t="s">
        <v>146</v>
      </c>
      <c r="BV89" s="112" t="str">
        <f>F101</f>
        <v>1BR-6</v>
      </c>
      <c r="BW89" s="113" t="str">
        <f>D101</f>
        <v>06</v>
      </c>
      <c r="BX89" s="114">
        <f>G101</f>
        <v>78</v>
      </c>
      <c r="BY89" s="114">
        <f>H101</f>
        <v>66</v>
      </c>
      <c r="BZ89" s="115">
        <f>O101</f>
        <v>24833255.668500002</v>
      </c>
      <c r="CA89" s="115">
        <f t="shared" ref="CA89:CD90" si="61">AH101</f>
        <v>1506580000</v>
      </c>
      <c r="CB89" s="115">
        <f t="shared" si="61"/>
        <v>1698156000</v>
      </c>
      <c r="CC89" s="115">
        <f t="shared" si="61"/>
        <v>1802895000</v>
      </c>
      <c r="CD89" s="115">
        <f t="shared" si="61"/>
        <v>1914093000</v>
      </c>
      <c r="CE89" s="115">
        <f>AN101</f>
        <v>2032151000</v>
      </c>
      <c r="CF89" s="2">
        <v>2</v>
      </c>
    </row>
    <row r="90" spans="1:84">
      <c r="A90" s="3">
        <f t="shared" si="34"/>
        <v>51</v>
      </c>
      <c r="B90" s="96">
        <v>9</v>
      </c>
      <c r="C90" s="97" t="s">
        <v>145</v>
      </c>
      <c r="D90" s="96">
        <v>22</v>
      </c>
      <c r="E90" s="99"/>
      <c r="F90" s="100" t="s">
        <v>89</v>
      </c>
      <c r="G90" s="101">
        <f t="shared" si="4"/>
        <v>81</v>
      </c>
      <c r="H90" s="101">
        <f t="shared" si="5"/>
        <v>70</v>
      </c>
      <c r="I90" s="102">
        <f t="shared" si="6"/>
        <v>26438045</v>
      </c>
      <c r="J90" s="102">
        <f t="shared" si="7"/>
        <v>4</v>
      </c>
      <c r="K90" s="103">
        <f t="shared" si="8"/>
        <v>0.97</v>
      </c>
      <c r="L90" s="104">
        <f t="shared" si="59"/>
        <v>1</v>
      </c>
      <c r="M90" s="105">
        <f t="shared" si="10"/>
        <v>21430033.428332321</v>
      </c>
      <c r="N90" s="105">
        <f t="shared" si="11"/>
        <v>24155071.683153033</v>
      </c>
      <c r="O90" s="105">
        <f t="shared" si="12"/>
        <v>25644903.649999999</v>
      </c>
      <c r="P90" s="105">
        <f t="shared" si="13"/>
        <v>27226625.192607865</v>
      </c>
      <c r="Q90" s="106">
        <f t="shared" si="14"/>
        <v>25644903.649999999</v>
      </c>
      <c r="R90" s="105">
        <f t="shared" si="14"/>
        <v>27226625.192607865</v>
      </c>
      <c r="S90" s="105">
        <f t="shared" si="15"/>
        <v>28905903.858942728</v>
      </c>
      <c r="T90" s="105"/>
      <c r="U90" s="105">
        <f t="shared" si="16"/>
        <v>1500102339.9832625</v>
      </c>
      <c r="V90" s="105">
        <f t="shared" si="17"/>
        <v>1690855017.8207123</v>
      </c>
      <c r="W90" s="105">
        <f t="shared" si="18"/>
        <v>1795143255.5</v>
      </c>
      <c r="X90" s="106">
        <f t="shared" si="19"/>
        <v>1905863763.4825506</v>
      </c>
      <c r="Y90" s="106">
        <f t="shared" si="20"/>
        <v>1795143255.5</v>
      </c>
      <c r="Z90" s="105">
        <f t="shared" si="21"/>
        <v>1905863763.4825506</v>
      </c>
      <c r="AA90" s="105">
        <f t="shared" si="22"/>
        <v>2023413270.1259911</v>
      </c>
      <c r="AB90" s="105"/>
      <c r="AC90" s="107" t="str">
        <f t="shared" si="23"/>
        <v>BERTAHAP</v>
      </c>
      <c r="AD90" s="108">
        <f t="shared" si="24"/>
        <v>0</v>
      </c>
      <c r="AE90" s="109">
        <v>2</v>
      </c>
      <c r="AF90" s="110"/>
      <c r="AG90" s="105" t="e">
        <f>IF(AF90&gt;#REF!,"LB","KR")</f>
        <v>#REF!</v>
      </c>
      <c r="AH90" s="110">
        <v>1650113000</v>
      </c>
      <c r="AI90" s="110">
        <v>1859941000</v>
      </c>
      <c r="AJ90" s="110">
        <v>1974658000</v>
      </c>
      <c r="AK90" s="111">
        <v>2096451000</v>
      </c>
      <c r="AL90" s="111">
        <v>1974658000</v>
      </c>
      <c r="AM90" s="110">
        <v>2096451000</v>
      </c>
      <c r="AN90" s="110">
        <f t="shared" si="52"/>
        <v>2225755000</v>
      </c>
      <c r="AS90" s="5"/>
      <c r="AT90" s="5"/>
      <c r="AV90" s="2"/>
      <c r="AW90" s="2"/>
      <c r="BR90" s="53">
        <f t="shared" si="27"/>
        <v>-641122.59124999866</v>
      </c>
      <c r="BT90" s="116"/>
      <c r="BU90" s="112"/>
      <c r="BV90" s="112" t="str">
        <f>F102</f>
        <v>1BR-10</v>
      </c>
      <c r="BW90" s="113">
        <f>D102</f>
        <v>10</v>
      </c>
      <c r="BX90" s="114">
        <f>G102</f>
        <v>74</v>
      </c>
      <c r="BY90" s="114">
        <f>H102</f>
        <v>63</v>
      </c>
      <c r="BZ90" s="115">
        <f>O102</f>
        <v>24833255.668500002</v>
      </c>
      <c r="CA90" s="115">
        <f t="shared" si="61"/>
        <v>1438099000</v>
      </c>
      <c r="CB90" s="115">
        <f t="shared" si="61"/>
        <v>1620967000</v>
      </c>
      <c r="CC90" s="115">
        <f t="shared" si="61"/>
        <v>1720945000</v>
      </c>
      <c r="CD90" s="115">
        <f t="shared" si="61"/>
        <v>1827089000</v>
      </c>
      <c r="CE90" s="115">
        <f>AN102</f>
        <v>1939780000</v>
      </c>
    </row>
    <row r="91" spans="1:84">
      <c r="A91" s="3">
        <f t="shared" si="34"/>
        <v>52</v>
      </c>
      <c r="B91" s="96">
        <v>1</v>
      </c>
      <c r="C91" s="97" t="s">
        <v>149</v>
      </c>
      <c r="D91" s="98" t="s">
        <v>24</v>
      </c>
      <c r="E91" s="99"/>
      <c r="F91" s="100" t="s">
        <v>39</v>
      </c>
      <c r="G91" s="101">
        <f t="shared" si="4"/>
        <v>113</v>
      </c>
      <c r="H91" s="101">
        <f t="shared" si="5"/>
        <v>101</v>
      </c>
      <c r="I91" s="102">
        <f t="shared" si="6"/>
        <v>26438045</v>
      </c>
      <c r="J91" s="102">
        <f t="shared" si="7"/>
        <v>6</v>
      </c>
      <c r="K91" s="103">
        <f t="shared" si="8"/>
        <v>0.95</v>
      </c>
      <c r="L91" s="104">
        <f t="shared" ref="L91:L99" si="62">SUMIF($AN$4:$AN$22,D91,$AZ$4:$AZ$22)</f>
        <v>1</v>
      </c>
      <c r="M91" s="105">
        <f t="shared" si="10"/>
        <v>20988177.068985265</v>
      </c>
      <c r="N91" s="105">
        <f t="shared" si="11"/>
        <v>23657028.968036477</v>
      </c>
      <c r="O91" s="105">
        <f t="shared" si="12"/>
        <v>25116142.75</v>
      </c>
      <c r="P91" s="105">
        <f t="shared" si="13"/>
        <v>26665251.477296367</v>
      </c>
      <c r="Q91" s="106">
        <f t="shared" si="14"/>
        <v>25116142.75</v>
      </c>
      <c r="R91" s="105">
        <f t="shared" si="14"/>
        <v>26665251.477296367</v>
      </c>
      <c r="S91" s="105">
        <f t="shared" si="15"/>
        <v>28309905.841232572</v>
      </c>
      <c r="T91" s="105"/>
      <c r="U91" s="105">
        <f t="shared" si="16"/>
        <v>2119805883.9675117</v>
      </c>
      <c r="V91" s="105">
        <f t="shared" si="17"/>
        <v>2389359925.7716842</v>
      </c>
      <c r="W91" s="105">
        <f t="shared" si="18"/>
        <v>2536730417.75</v>
      </c>
      <c r="X91" s="106">
        <f t="shared" si="19"/>
        <v>2693190399.206933</v>
      </c>
      <c r="Y91" s="106">
        <f t="shared" si="20"/>
        <v>2536730417.75</v>
      </c>
      <c r="Z91" s="105">
        <f t="shared" si="21"/>
        <v>2693190399.206933</v>
      </c>
      <c r="AA91" s="105">
        <f t="shared" si="22"/>
        <v>2859300489.9644899</v>
      </c>
      <c r="AB91" s="105"/>
      <c r="AC91" s="107" t="str">
        <f t="shared" si="23"/>
        <v>BERTAHAP</v>
      </c>
      <c r="AD91" s="108">
        <f t="shared" si="24"/>
        <v>0</v>
      </c>
      <c r="AE91" s="109">
        <v>2</v>
      </c>
      <c r="AF91" s="110"/>
      <c r="AG91" s="105" t="e">
        <f>IF(AF91&gt;#REF!,"LB","KR")</f>
        <v>#REF!</v>
      </c>
      <c r="AH91" s="110">
        <v>2331787000</v>
      </c>
      <c r="AI91" s="110">
        <v>2628296000</v>
      </c>
      <c r="AJ91" s="110">
        <v>2790404000</v>
      </c>
      <c r="AK91" s="111">
        <v>2962510000</v>
      </c>
      <c r="AL91" s="111">
        <v>2790404000</v>
      </c>
      <c r="AM91" s="110">
        <v>2962510000</v>
      </c>
      <c r="AN91" s="110">
        <f t="shared" si="52"/>
        <v>3145231000</v>
      </c>
      <c r="AS91" s="5"/>
      <c r="AT91" s="5"/>
      <c r="AV91" s="2"/>
      <c r="AW91" s="2"/>
      <c r="BR91" s="53">
        <f t="shared" si="27"/>
        <v>-1169883.4912499972</v>
      </c>
      <c r="BT91" s="116">
        <v>15</v>
      </c>
      <c r="BU91" s="112" t="s">
        <v>135</v>
      </c>
      <c r="BV91" s="112" t="str">
        <f>F65</f>
        <v>2BR-22</v>
      </c>
      <c r="BW91" s="113">
        <f>D65</f>
        <v>22</v>
      </c>
      <c r="BX91" s="114">
        <f>G65</f>
        <v>81</v>
      </c>
      <c r="BY91" s="114">
        <f>H65</f>
        <v>70</v>
      </c>
      <c r="BZ91" s="115">
        <f>O65</f>
        <v>25901352.686499998</v>
      </c>
      <c r="CA91" s="115">
        <f>AH65</f>
        <v>1666614000</v>
      </c>
      <c r="CB91" s="115">
        <f>AI65</f>
        <v>1878540000</v>
      </c>
      <c r="CC91" s="115">
        <f>AJ65</f>
        <v>1994405000</v>
      </c>
      <c r="CD91" s="115">
        <f>AK65</f>
        <v>2117415000</v>
      </c>
      <c r="CE91" s="115">
        <f>AN65</f>
        <v>2248013000</v>
      </c>
      <c r="CF91" s="2">
        <v>6</v>
      </c>
    </row>
    <row r="92" spans="1:84">
      <c r="A92" s="3">
        <f t="shared" si="34"/>
        <v>53</v>
      </c>
      <c r="B92" s="96">
        <v>2</v>
      </c>
      <c r="C92" s="97" t="s">
        <v>149</v>
      </c>
      <c r="D92" s="98" t="s">
        <v>35</v>
      </c>
      <c r="E92" s="99"/>
      <c r="F92" s="100" t="s">
        <v>42</v>
      </c>
      <c r="G92" s="101">
        <f t="shared" si="4"/>
        <v>78</v>
      </c>
      <c r="H92" s="101">
        <f t="shared" si="5"/>
        <v>66</v>
      </c>
      <c r="I92" s="102">
        <f t="shared" si="6"/>
        <v>26438045</v>
      </c>
      <c r="J92" s="102">
        <f t="shared" si="7"/>
        <v>2</v>
      </c>
      <c r="K92" s="103">
        <f t="shared" si="8"/>
        <v>0.93</v>
      </c>
      <c r="L92" s="104">
        <f t="shared" si="62"/>
        <v>1</v>
      </c>
      <c r="M92" s="105">
        <f t="shared" si="10"/>
        <v>20546320.709638204</v>
      </c>
      <c r="N92" s="105">
        <f t="shared" si="11"/>
        <v>23158986.25291992</v>
      </c>
      <c r="O92" s="105">
        <f t="shared" si="12"/>
        <v>24587381.850000001</v>
      </c>
      <c r="P92" s="105">
        <f t="shared" si="13"/>
        <v>26103877.761984866</v>
      </c>
      <c r="Q92" s="106">
        <f t="shared" si="14"/>
        <v>24587381.850000001</v>
      </c>
      <c r="R92" s="105">
        <f t="shared" si="14"/>
        <v>26103877.761984866</v>
      </c>
      <c r="S92" s="105">
        <f t="shared" si="15"/>
        <v>27713907.823522415</v>
      </c>
      <c r="T92" s="105"/>
      <c r="U92" s="105">
        <f t="shared" si="16"/>
        <v>1356057166.8361216</v>
      </c>
      <c r="V92" s="105">
        <f t="shared" si="17"/>
        <v>1528493092.6927147</v>
      </c>
      <c r="W92" s="105">
        <f t="shared" si="18"/>
        <v>1622767202.1000001</v>
      </c>
      <c r="X92" s="106">
        <f t="shared" si="19"/>
        <v>1722855932.2910011</v>
      </c>
      <c r="Y92" s="106">
        <f t="shared" si="20"/>
        <v>1622767202.1000001</v>
      </c>
      <c r="Z92" s="105">
        <f t="shared" si="21"/>
        <v>1722855932.2910011</v>
      </c>
      <c r="AA92" s="105">
        <f t="shared" si="22"/>
        <v>1829117916.3524795</v>
      </c>
      <c r="AB92" s="105"/>
      <c r="AC92" s="107" t="str">
        <f t="shared" si="23"/>
        <v>BERTAHAP</v>
      </c>
      <c r="AD92" s="108">
        <f t="shared" si="24"/>
        <v>0</v>
      </c>
      <c r="AE92" s="109">
        <v>2</v>
      </c>
      <c r="AF92" s="110"/>
      <c r="AG92" s="105" t="str">
        <f t="shared" ref="AG92:AG100" si="63">IF(AF92&gt;$AX$42,"LB","KR")</f>
        <v>KR</v>
      </c>
      <c r="AH92" s="110">
        <v>1491663000</v>
      </c>
      <c r="AI92" s="110">
        <v>1681343000</v>
      </c>
      <c r="AJ92" s="110">
        <v>1785044000</v>
      </c>
      <c r="AK92" s="111">
        <v>1895142000</v>
      </c>
      <c r="AL92" s="111">
        <v>1785044000</v>
      </c>
      <c r="AM92" s="110">
        <v>1895142000</v>
      </c>
      <c r="AN92" s="110">
        <f t="shared" si="52"/>
        <v>2012030000</v>
      </c>
      <c r="AS92" s="5"/>
      <c r="AT92" s="5"/>
      <c r="AV92" s="2"/>
      <c r="AW92" s="2"/>
      <c r="BR92" s="53">
        <f t="shared" si="27"/>
        <v>-1698644.3912499957</v>
      </c>
      <c r="BT92" s="116"/>
      <c r="BU92" s="121" t="s">
        <v>53</v>
      </c>
      <c r="BV92" s="112"/>
      <c r="BW92" s="113"/>
      <c r="BX92" s="114"/>
      <c r="BY92" s="114"/>
      <c r="BZ92" s="115"/>
      <c r="CA92" s="115"/>
      <c r="CB92" s="115"/>
      <c r="CC92" s="115"/>
      <c r="CD92" s="115"/>
      <c r="CE92" s="115"/>
    </row>
    <row r="93" spans="1:84">
      <c r="A93" s="3">
        <f t="shared" si="34"/>
        <v>54</v>
      </c>
      <c r="B93" s="96">
        <v>3</v>
      </c>
      <c r="C93" s="97" t="s">
        <v>149</v>
      </c>
      <c r="D93" s="98" t="s">
        <v>41</v>
      </c>
      <c r="E93" s="99"/>
      <c r="F93" s="100" t="s">
        <v>45</v>
      </c>
      <c r="G93" s="101">
        <f t="shared" si="4"/>
        <v>60</v>
      </c>
      <c r="H93" s="101">
        <f t="shared" si="5"/>
        <v>52</v>
      </c>
      <c r="I93" s="102">
        <f t="shared" si="6"/>
        <v>26438045</v>
      </c>
      <c r="J93" s="102">
        <f t="shared" si="7"/>
        <v>2</v>
      </c>
      <c r="K93" s="103">
        <f t="shared" si="8"/>
        <v>0.93</v>
      </c>
      <c r="L93" s="104">
        <f t="shared" si="62"/>
        <v>1</v>
      </c>
      <c r="M93" s="105">
        <f t="shared" si="10"/>
        <v>20546320.709638204</v>
      </c>
      <c r="N93" s="105">
        <f t="shared" si="11"/>
        <v>23158986.25291992</v>
      </c>
      <c r="O93" s="105">
        <f t="shared" si="12"/>
        <v>24587381.850000001</v>
      </c>
      <c r="P93" s="105">
        <f t="shared" si="13"/>
        <v>26103877.761984866</v>
      </c>
      <c r="Q93" s="106">
        <f t="shared" si="14"/>
        <v>24587381.850000001</v>
      </c>
      <c r="R93" s="105">
        <f t="shared" si="14"/>
        <v>26103877.761984866</v>
      </c>
      <c r="S93" s="105">
        <f t="shared" si="15"/>
        <v>27713907.823522415</v>
      </c>
      <c r="T93" s="105"/>
      <c r="U93" s="105">
        <f t="shared" si="16"/>
        <v>1068408676.9011866</v>
      </c>
      <c r="V93" s="105">
        <f t="shared" si="17"/>
        <v>1204267285.1518359</v>
      </c>
      <c r="W93" s="105">
        <f t="shared" si="18"/>
        <v>1278543856.2</v>
      </c>
      <c r="X93" s="106">
        <f t="shared" si="19"/>
        <v>1357401643.6232131</v>
      </c>
      <c r="Y93" s="106">
        <f t="shared" si="20"/>
        <v>1278543856.2</v>
      </c>
      <c r="Z93" s="105">
        <f t="shared" si="21"/>
        <v>1357401643.6232131</v>
      </c>
      <c r="AA93" s="105">
        <f t="shared" si="22"/>
        <v>1441123206.8231657</v>
      </c>
      <c r="AB93" s="105"/>
      <c r="AC93" s="107" t="str">
        <f t="shared" si="23"/>
        <v>BERTAHAP</v>
      </c>
      <c r="AD93" s="108">
        <f t="shared" si="24"/>
        <v>0</v>
      </c>
      <c r="AE93" s="109">
        <v>2</v>
      </c>
      <c r="AF93" s="110"/>
      <c r="AG93" s="105" t="str">
        <f t="shared" si="63"/>
        <v>KR</v>
      </c>
      <c r="AH93" s="110">
        <v>1175250000</v>
      </c>
      <c r="AI93" s="110">
        <v>1324695000</v>
      </c>
      <c r="AJ93" s="110">
        <v>1406399000</v>
      </c>
      <c r="AK93" s="111">
        <v>1493142000</v>
      </c>
      <c r="AL93" s="111">
        <v>1406399000</v>
      </c>
      <c r="AM93" s="110">
        <v>1493142000</v>
      </c>
      <c r="AN93" s="110">
        <f t="shared" si="52"/>
        <v>1585236000</v>
      </c>
      <c r="AS93" s="5"/>
      <c r="AT93" s="5"/>
      <c r="AV93" s="2"/>
      <c r="AW93" s="2"/>
      <c r="BR93" s="53">
        <f t="shared" si="27"/>
        <v>-1698644.3912499957</v>
      </c>
      <c r="BT93" s="116">
        <v>16</v>
      </c>
      <c r="BU93" s="112" t="s">
        <v>231</v>
      </c>
      <c r="BV93" s="112" t="str">
        <f>F70</f>
        <v>1BR-12</v>
      </c>
      <c r="BW93" s="113">
        <f>D70</f>
        <v>12</v>
      </c>
      <c r="BX93" s="114">
        <f>G70</f>
        <v>67</v>
      </c>
      <c r="BY93" s="114">
        <f>H70</f>
        <v>57</v>
      </c>
      <c r="BZ93" s="115">
        <f>O70</f>
        <v>24587381.850000001</v>
      </c>
      <c r="CA93" s="115">
        <f t="shared" ref="CA93:CD94" si="64">AH70</f>
        <v>1288255000</v>
      </c>
      <c r="CB93" s="115">
        <f t="shared" si="64"/>
        <v>1452069000</v>
      </c>
      <c r="CC93" s="115">
        <f t="shared" si="64"/>
        <v>1541629000</v>
      </c>
      <c r="CD93" s="115">
        <f t="shared" si="64"/>
        <v>1636714000</v>
      </c>
      <c r="CE93" s="115">
        <f>AN70</f>
        <v>1737663000</v>
      </c>
      <c r="CF93" s="2">
        <v>4</v>
      </c>
    </row>
    <row r="94" spans="1:84">
      <c r="A94" s="3">
        <f t="shared" si="34"/>
        <v>55</v>
      </c>
      <c r="B94" s="96">
        <v>4</v>
      </c>
      <c r="C94" s="97" t="s">
        <v>149</v>
      </c>
      <c r="D94" s="98">
        <v>10</v>
      </c>
      <c r="E94" s="99"/>
      <c r="F94" s="100" t="s">
        <v>48</v>
      </c>
      <c r="G94" s="101">
        <f t="shared" si="4"/>
        <v>74</v>
      </c>
      <c r="H94" s="101">
        <f t="shared" si="5"/>
        <v>63</v>
      </c>
      <c r="I94" s="102">
        <f t="shared" si="6"/>
        <v>26438045</v>
      </c>
      <c r="J94" s="102">
        <f t="shared" si="7"/>
        <v>2</v>
      </c>
      <c r="K94" s="103">
        <f t="shared" si="8"/>
        <v>0.93</v>
      </c>
      <c r="L94" s="104">
        <f t="shared" si="62"/>
        <v>1</v>
      </c>
      <c r="M94" s="105">
        <f t="shared" si="10"/>
        <v>20546320.709638204</v>
      </c>
      <c r="N94" s="105">
        <f t="shared" si="11"/>
        <v>23158986.25291992</v>
      </c>
      <c r="O94" s="105">
        <f t="shared" si="12"/>
        <v>24587381.850000001</v>
      </c>
      <c r="P94" s="105">
        <f t="shared" si="13"/>
        <v>26103877.761984866</v>
      </c>
      <c r="Q94" s="106">
        <f t="shared" si="14"/>
        <v>24587381.850000001</v>
      </c>
      <c r="R94" s="105">
        <f t="shared" si="14"/>
        <v>26103877.761984866</v>
      </c>
      <c r="S94" s="105">
        <f t="shared" si="15"/>
        <v>27713907.823522415</v>
      </c>
      <c r="T94" s="105"/>
      <c r="U94" s="105">
        <f t="shared" si="16"/>
        <v>1294418204.707207</v>
      </c>
      <c r="V94" s="105">
        <f t="shared" si="17"/>
        <v>1459016133.933955</v>
      </c>
      <c r="W94" s="105">
        <f t="shared" si="18"/>
        <v>1549005056.5500002</v>
      </c>
      <c r="X94" s="106">
        <f t="shared" si="19"/>
        <v>1644544299.0050466</v>
      </c>
      <c r="Y94" s="106">
        <f t="shared" si="20"/>
        <v>1549005056.5500002</v>
      </c>
      <c r="Z94" s="105">
        <f t="shared" si="21"/>
        <v>1644544299.0050466</v>
      </c>
      <c r="AA94" s="105">
        <f t="shared" si="22"/>
        <v>1745976192.8819122</v>
      </c>
      <c r="AB94" s="105"/>
      <c r="AC94" s="107" t="str">
        <f t="shared" si="23"/>
        <v>BERTAHAP</v>
      </c>
      <c r="AD94" s="108">
        <f t="shared" si="24"/>
        <v>0</v>
      </c>
      <c r="AE94" s="109">
        <v>2</v>
      </c>
      <c r="AF94" s="110"/>
      <c r="AG94" s="105" t="str">
        <f t="shared" si="63"/>
        <v>KR</v>
      </c>
      <c r="AH94" s="110">
        <v>1423861000</v>
      </c>
      <c r="AI94" s="110">
        <v>1604918000</v>
      </c>
      <c r="AJ94" s="110">
        <v>1703906000</v>
      </c>
      <c r="AK94" s="111">
        <v>1808999000</v>
      </c>
      <c r="AL94" s="111">
        <v>1703906000</v>
      </c>
      <c r="AM94" s="110">
        <v>1808999000</v>
      </c>
      <c r="AN94" s="110">
        <f t="shared" si="52"/>
        <v>1920574000</v>
      </c>
      <c r="AS94" s="5"/>
      <c r="AT94" s="5"/>
      <c r="AV94" s="2"/>
      <c r="AW94" s="2"/>
      <c r="BR94" s="53">
        <f t="shared" si="27"/>
        <v>-1698644.3912499957</v>
      </c>
      <c r="BT94" s="116"/>
      <c r="BU94" s="112"/>
      <c r="BV94" s="112" t="str">
        <f>F71</f>
        <v>2BR-18</v>
      </c>
      <c r="BW94" s="113">
        <f>D71</f>
        <v>18</v>
      </c>
      <c r="BX94" s="114">
        <f>G71</f>
        <v>97</v>
      </c>
      <c r="BY94" s="114">
        <f>H71</f>
        <v>85</v>
      </c>
      <c r="BZ94" s="115">
        <f>O71</f>
        <v>24587381.850000001</v>
      </c>
      <c r="CA94" s="115">
        <f t="shared" si="64"/>
        <v>1921081000</v>
      </c>
      <c r="CB94" s="115">
        <f t="shared" si="64"/>
        <v>2165366000</v>
      </c>
      <c r="CC94" s="115">
        <f t="shared" si="64"/>
        <v>2298921000</v>
      </c>
      <c r="CD94" s="115">
        <f t="shared" si="64"/>
        <v>2440713000</v>
      </c>
      <c r="CE94" s="115">
        <f>AN71</f>
        <v>2591251000</v>
      </c>
    </row>
    <row r="95" spans="1:84">
      <c r="A95" s="3">
        <f t="shared" si="34"/>
        <v>56</v>
      </c>
      <c r="B95" s="96">
        <v>5</v>
      </c>
      <c r="C95" s="97" t="s">
        <v>149</v>
      </c>
      <c r="D95" s="96">
        <v>12</v>
      </c>
      <c r="E95" s="99"/>
      <c r="F95" s="100" t="s">
        <v>50</v>
      </c>
      <c r="G95" s="101">
        <f t="shared" si="4"/>
        <v>67</v>
      </c>
      <c r="H95" s="101">
        <f t="shared" si="5"/>
        <v>57</v>
      </c>
      <c r="I95" s="102">
        <f t="shared" si="6"/>
        <v>26438045</v>
      </c>
      <c r="J95" s="102">
        <f t="shared" si="7"/>
        <v>2</v>
      </c>
      <c r="K95" s="103">
        <f t="shared" si="8"/>
        <v>0.93</v>
      </c>
      <c r="L95" s="104">
        <f t="shared" si="62"/>
        <v>1</v>
      </c>
      <c r="M95" s="105">
        <f t="shared" si="10"/>
        <v>20546320.709638204</v>
      </c>
      <c r="N95" s="105">
        <f t="shared" si="11"/>
        <v>23158986.25291992</v>
      </c>
      <c r="O95" s="105">
        <f t="shared" si="12"/>
        <v>24587381.850000001</v>
      </c>
      <c r="P95" s="105">
        <f t="shared" si="13"/>
        <v>26103877.761984866</v>
      </c>
      <c r="Q95" s="106">
        <f t="shared" si="14"/>
        <v>24587381.850000001</v>
      </c>
      <c r="R95" s="105">
        <f t="shared" si="14"/>
        <v>26103877.761984866</v>
      </c>
      <c r="S95" s="105">
        <f t="shared" si="15"/>
        <v>27713907.823522415</v>
      </c>
      <c r="T95" s="105"/>
      <c r="U95" s="105">
        <f t="shared" si="16"/>
        <v>1171140280.4493775</v>
      </c>
      <c r="V95" s="105">
        <f t="shared" si="17"/>
        <v>1320062216.4164355</v>
      </c>
      <c r="W95" s="105">
        <f t="shared" si="18"/>
        <v>1401480765.45</v>
      </c>
      <c r="X95" s="106">
        <f t="shared" si="19"/>
        <v>1487921032.4331374</v>
      </c>
      <c r="Y95" s="106">
        <f t="shared" si="20"/>
        <v>1401480765.45</v>
      </c>
      <c r="Z95" s="105">
        <f t="shared" si="21"/>
        <v>1487921032.4331374</v>
      </c>
      <c r="AA95" s="105">
        <f t="shared" si="22"/>
        <v>1579692745.9407775</v>
      </c>
      <c r="AB95" s="105"/>
      <c r="AC95" s="107" t="str">
        <f t="shared" si="23"/>
        <v>BERTAHAP</v>
      </c>
      <c r="AD95" s="108">
        <f t="shared" si="24"/>
        <v>0</v>
      </c>
      <c r="AE95" s="109">
        <v>2</v>
      </c>
      <c r="AF95" s="110"/>
      <c r="AG95" s="105" t="str">
        <f t="shared" si="63"/>
        <v>KR</v>
      </c>
      <c r="AH95" s="110">
        <v>1288255000</v>
      </c>
      <c r="AI95" s="110">
        <v>1452069000</v>
      </c>
      <c r="AJ95" s="110">
        <v>1541629000</v>
      </c>
      <c r="AK95" s="111">
        <v>1636714000</v>
      </c>
      <c r="AL95" s="111">
        <v>1541629000</v>
      </c>
      <c r="AM95" s="110">
        <v>1636714000</v>
      </c>
      <c r="AN95" s="110">
        <f t="shared" si="52"/>
        <v>1737663000</v>
      </c>
      <c r="AS95" s="5"/>
      <c r="AT95" s="5"/>
      <c r="AV95" s="2"/>
      <c r="AW95" s="2"/>
      <c r="BR95" s="53">
        <f t="shared" si="27"/>
        <v>-1698644.3912499957</v>
      </c>
      <c r="BT95" s="116">
        <v>17</v>
      </c>
      <c r="BU95" s="121" t="s">
        <v>49</v>
      </c>
      <c r="BV95" s="112" t="str">
        <f>F119</f>
        <v>1BR-12</v>
      </c>
      <c r="BW95" s="113">
        <f>D119</f>
        <v>12</v>
      </c>
      <c r="BX95" s="114">
        <f t="shared" ref="BX95:BY98" si="65">G119</f>
        <v>67</v>
      </c>
      <c r="BY95" s="114">
        <f t="shared" si="65"/>
        <v>57</v>
      </c>
      <c r="BZ95" s="115">
        <f>O119</f>
        <v>25079129.487000003</v>
      </c>
      <c r="CA95" s="115">
        <f t="shared" ref="CA95:CD98" si="66">AH119</f>
        <v>1314020000</v>
      </c>
      <c r="CB95" s="115">
        <f t="shared" si="66"/>
        <v>1481110000</v>
      </c>
      <c r="CC95" s="115">
        <f t="shared" si="66"/>
        <v>1572462000</v>
      </c>
      <c r="CD95" s="115">
        <f t="shared" si="66"/>
        <v>1669448000</v>
      </c>
      <c r="CE95" s="115">
        <f>AN119</f>
        <v>1772416000</v>
      </c>
      <c r="CF95" s="2">
        <v>4</v>
      </c>
    </row>
    <row r="96" spans="1:84">
      <c r="A96" s="3">
        <f t="shared" si="34"/>
        <v>57</v>
      </c>
      <c r="B96" s="96">
        <v>6</v>
      </c>
      <c r="C96" s="97" t="s">
        <v>149</v>
      </c>
      <c r="D96" s="98">
        <v>16</v>
      </c>
      <c r="E96" s="99"/>
      <c r="F96" s="100" t="s">
        <v>52</v>
      </c>
      <c r="G96" s="101">
        <f t="shared" si="4"/>
        <v>71</v>
      </c>
      <c r="H96" s="101">
        <f t="shared" si="5"/>
        <v>63</v>
      </c>
      <c r="I96" s="102">
        <f t="shared" si="6"/>
        <v>26438045</v>
      </c>
      <c r="J96" s="102">
        <f t="shared" si="7"/>
        <v>2</v>
      </c>
      <c r="K96" s="103">
        <f t="shared" si="8"/>
        <v>0.93</v>
      </c>
      <c r="L96" s="104">
        <f t="shared" si="62"/>
        <v>1</v>
      </c>
      <c r="M96" s="105">
        <f t="shared" si="10"/>
        <v>20546320.709638204</v>
      </c>
      <c r="N96" s="105">
        <f t="shared" si="11"/>
        <v>23158986.25291992</v>
      </c>
      <c r="O96" s="105">
        <f t="shared" si="12"/>
        <v>24587381.850000001</v>
      </c>
      <c r="P96" s="105">
        <f t="shared" si="13"/>
        <v>26103877.761984866</v>
      </c>
      <c r="Q96" s="106">
        <f t="shared" si="14"/>
        <v>24587381.850000001</v>
      </c>
      <c r="R96" s="105">
        <f t="shared" si="14"/>
        <v>26103877.761984866</v>
      </c>
      <c r="S96" s="105">
        <f t="shared" si="15"/>
        <v>27713907.823522415</v>
      </c>
      <c r="T96" s="105"/>
      <c r="U96" s="105">
        <f t="shared" si="16"/>
        <v>1294418204.707207</v>
      </c>
      <c r="V96" s="105">
        <f t="shared" si="17"/>
        <v>1459016133.933955</v>
      </c>
      <c r="W96" s="105">
        <f t="shared" si="18"/>
        <v>1549005056.5500002</v>
      </c>
      <c r="X96" s="106">
        <f t="shared" si="19"/>
        <v>1644544299.0050466</v>
      </c>
      <c r="Y96" s="106">
        <f t="shared" si="20"/>
        <v>1549005056.5500002</v>
      </c>
      <c r="Z96" s="105">
        <f t="shared" si="21"/>
        <v>1644544299.0050466</v>
      </c>
      <c r="AA96" s="105">
        <f t="shared" si="22"/>
        <v>1745976192.8819122</v>
      </c>
      <c r="AB96" s="105"/>
      <c r="AC96" s="107" t="str">
        <f t="shared" si="23"/>
        <v>BERTAHAP</v>
      </c>
      <c r="AD96" s="108">
        <f t="shared" si="24"/>
        <v>0</v>
      </c>
      <c r="AE96" s="109">
        <v>2</v>
      </c>
      <c r="AF96" s="110"/>
      <c r="AG96" s="105" t="str">
        <f t="shared" si="63"/>
        <v>KR</v>
      </c>
      <c r="AH96" s="110">
        <v>1423861000</v>
      </c>
      <c r="AI96" s="110">
        <v>1604918000</v>
      </c>
      <c r="AJ96" s="110">
        <v>1703906000</v>
      </c>
      <c r="AK96" s="111">
        <v>1808999000</v>
      </c>
      <c r="AL96" s="111">
        <v>1703906000</v>
      </c>
      <c r="AM96" s="110">
        <v>1808999000</v>
      </c>
      <c r="AN96" s="110">
        <f t="shared" si="52"/>
        <v>1920574000</v>
      </c>
      <c r="AS96" s="5"/>
      <c r="AT96" s="5"/>
      <c r="AV96" s="2"/>
      <c r="AW96" s="2"/>
      <c r="BR96" s="53">
        <f t="shared" si="27"/>
        <v>-1698644.3912499957</v>
      </c>
      <c r="BT96" s="116"/>
      <c r="BU96" s="112"/>
      <c r="BV96" s="112" t="str">
        <f>F120</f>
        <v>1BR-16</v>
      </c>
      <c r="BW96" s="113">
        <f>D120</f>
        <v>16</v>
      </c>
      <c r="BX96" s="114">
        <f t="shared" si="65"/>
        <v>71</v>
      </c>
      <c r="BY96" s="114">
        <f t="shared" si="65"/>
        <v>63</v>
      </c>
      <c r="BZ96" s="115">
        <f>O120</f>
        <v>25079129.487000003</v>
      </c>
      <c r="CA96" s="115">
        <f t="shared" si="66"/>
        <v>1452338000</v>
      </c>
      <c r="CB96" s="115">
        <f t="shared" si="66"/>
        <v>1637017000</v>
      </c>
      <c r="CC96" s="115">
        <f t="shared" si="66"/>
        <v>1737984000</v>
      </c>
      <c r="CD96" s="115">
        <f t="shared" si="66"/>
        <v>1845179000</v>
      </c>
      <c r="CE96" s="115">
        <f>AN120</f>
        <v>1958986000</v>
      </c>
    </row>
    <row r="97" spans="1:84">
      <c r="A97" s="3">
        <f t="shared" si="34"/>
        <v>58</v>
      </c>
      <c r="B97" s="96">
        <v>7</v>
      </c>
      <c r="C97" s="97" t="s">
        <v>149</v>
      </c>
      <c r="D97" s="96">
        <v>18</v>
      </c>
      <c r="E97" s="99"/>
      <c r="F97" s="100" t="s">
        <v>54</v>
      </c>
      <c r="G97" s="101">
        <f t="shared" si="4"/>
        <v>97</v>
      </c>
      <c r="H97" s="101">
        <f t="shared" si="5"/>
        <v>85</v>
      </c>
      <c r="I97" s="102">
        <f t="shared" si="6"/>
        <v>26438045</v>
      </c>
      <c r="J97" s="102">
        <f t="shared" si="7"/>
        <v>2</v>
      </c>
      <c r="K97" s="103">
        <f t="shared" si="8"/>
        <v>0.93</v>
      </c>
      <c r="L97" s="104">
        <f t="shared" si="62"/>
        <v>1</v>
      </c>
      <c r="M97" s="105">
        <f t="shared" si="10"/>
        <v>20546320.709638204</v>
      </c>
      <c r="N97" s="105">
        <f t="shared" si="11"/>
        <v>23158986.25291992</v>
      </c>
      <c r="O97" s="105">
        <f t="shared" si="12"/>
        <v>24587381.850000001</v>
      </c>
      <c r="P97" s="105">
        <f t="shared" si="13"/>
        <v>26103877.761984866</v>
      </c>
      <c r="Q97" s="106">
        <f t="shared" si="14"/>
        <v>24587381.850000001</v>
      </c>
      <c r="R97" s="105">
        <f t="shared" si="14"/>
        <v>26103877.761984866</v>
      </c>
      <c r="S97" s="105">
        <f t="shared" si="15"/>
        <v>27713907.823522415</v>
      </c>
      <c r="T97" s="105"/>
      <c r="U97" s="105">
        <f t="shared" si="16"/>
        <v>1746437260.3192475</v>
      </c>
      <c r="V97" s="105">
        <f t="shared" si="17"/>
        <v>1968513831.4981933</v>
      </c>
      <c r="W97" s="105">
        <f t="shared" si="18"/>
        <v>2089927457.2500002</v>
      </c>
      <c r="X97" s="106">
        <f t="shared" si="19"/>
        <v>2218829609.7687135</v>
      </c>
      <c r="Y97" s="106">
        <f t="shared" si="20"/>
        <v>2089927457.2500002</v>
      </c>
      <c r="Z97" s="105">
        <f t="shared" si="21"/>
        <v>2218829609.7687135</v>
      </c>
      <c r="AA97" s="105">
        <f t="shared" si="22"/>
        <v>2355682164.9994054</v>
      </c>
      <c r="AB97" s="105"/>
      <c r="AC97" s="107" t="str">
        <f t="shared" si="23"/>
        <v>BERTAHAP</v>
      </c>
      <c r="AD97" s="108">
        <f t="shared" si="24"/>
        <v>0</v>
      </c>
      <c r="AE97" s="109">
        <v>2</v>
      </c>
      <c r="AF97" s="110"/>
      <c r="AG97" s="105" t="str">
        <f t="shared" si="63"/>
        <v>KR</v>
      </c>
      <c r="AH97" s="110">
        <v>1921081000</v>
      </c>
      <c r="AI97" s="110">
        <v>2165366000</v>
      </c>
      <c r="AJ97" s="110">
        <v>2298921000</v>
      </c>
      <c r="AK97" s="111">
        <v>2440713000</v>
      </c>
      <c r="AL97" s="111">
        <v>2298921000</v>
      </c>
      <c r="AM97" s="110">
        <v>2440713000</v>
      </c>
      <c r="AN97" s="110">
        <f t="shared" si="52"/>
        <v>2591251000</v>
      </c>
      <c r="AS97" s="5"/>
      <c r="AT97" s="5"/>
      <c r="AV97" s="2"/>
      <c r="AW97" s="2"/>
      <c r="BR97" s="53">
        <f t="shared" si="27"/>
        <v>-1698644.3912499957</v>
      </c>
      <c r="BT97" s="116"/>
      <c r="BU97" s="112"/>
      <c r="BV97" s="112" t="str">
        <f>F121</f>
        <v>2BR-18</v>
      </c>
      <c r="BW97" s="113">
        <f>D121</f>
        <v>18</v>
      </c>
      <c r="BX97" s="114">
        <f t="shared" si="65"/>
        <v>97</v>
      </c>
      <c r="BY97" s="114">
        <f t="shared" si="65"/>
        <v>85</v>
      </c>
      <c r="BZ97" s="115">
        <f>O121</f>
        <v>25079129.487000003</v>
      </c>
      <c r="CA97" s="115">
        <f t="shared" si="66"/>
        <v>1959503000</v>
      </c>
      <c r="CB97" s="115">
        <f t="shared" si="66"/>
        <v>2208673000</v>
      </c>
      <c r="CC97" s="115">
        <f t="shared" si="66"/>
        <v>2344899000</v>
      </c>
      <c r="CD97" s="115">
        <f t="shared" si="66"/>
        <v>2489527000</v>
      </c>
      <c r="CE97" s="115">
        <f>AN121</f>
        <v>2643076000</v>
      </c>
    </row>
    <row r="98" spans="1:84">
      <c r="A98" s="3">
        <f t="shared" si="34"/>
        <v>59</v>
      </c>
      <c r="B98" s="96">
        <v>8</v>
      </c>
      <c r="C98" s="97" t="s">
        <v>149</v>
      </c>
      <c r="D98" s="96">
        <v>20</v>
      </c>
      <c r="E98" s="99"/>
      <c r="F98" s="100" t="s">
        <v>70</v>
      </c>
      <c r="G98" s="101">
        <f t="shared" si="4"/>
        <v>60</v>
      </c>
      <c r="H98" s="101">
        <f t="shared" si="5"/>
        <v>51</v>
      </c>
      <c r="I98" s="102">
        <f t="shared" si="6"/>
        <v>26438045</v>
      </c>
      <c r="J98" s="102">
        <f t="shared" si="7"/>
        <v>2</v>
      </c>
      <c r="K98" s="103">
        <f t="shared" si="8"/>
        <v>0.93</v>
      </c>
      <c r="L98" s="104">
        <f t="shared" si="62"/>
        <v>1</v>
      </c>
      <c r="M98" s="105">
        <f t="shared" si="10"/>
        <v>20546320.709638204</v>
      </c>
      <c r="N98" s="105">
        <f t="shared" si="11"/>
        <v>23158986.25291992</v>
      </c>
      <c r="O98" s="105">
        <f t="shared" si="12"/>
        <v>24587381.850000001</v>
      </c>
      <c r="P98" s="105">
        <f t="shared" si="13"/>
        <v>26103877.761984866</v>
      </c>
      <c r="Q98" s="106">
        <f t="shared" si="14"/>
        <v>24587381.850000001</v>
      </c>
      <c r="R98" s="105">
        <f t="shared" si="14"/>
        <v>26103877.761984866</v>
      </c>
      <c r="S98" s="105">
        <f t="shared" si="15"/>
        <v>27713907.823522415</v>
      </c>
      <c r="T98" s="105"/>
      <c r="U98" s="105">
        <f t="shared" si="16"/>
        <v>1047862356.1915485</v>
      </c>
      <c r="V98" s="105">
        <f t="shared" si="17"/>
        <v>1181108298.898916</v>
      </c>
      <c r="W98" s="105">
        <f t="shared" si="18"/>
        <v>1253956474.3500001</v>
      </c>
      <c r="X98" s="106">
        <f t="shared" si="19"/>
        <v>1331297765.8612282</v>
      </c>
      <c r="Y98" s="106">
        <f t="shared" si="20"/>
        <v>1253956474.3500001</v>
      </c>
      <c r="Z98" s="105">
        <f t="shared" si="21"/>
        <v>1331297765.8612282</v>
      </c>
      <c r="AA98" s="105">
        <f t="shared" si="22"/>
        <v>1413409298.9996431</v>
      </c>
      <c r="AB98" s="105"/>
      <c r="AC98" s="107" t="str">
        <f t="shared" si="23"/>
        <v>BERTAHAP</v>
      </c>
      <c r="AD98" s="108">
        <f t="shared" si="24"/>
        <v>0</v>
      </c>
      <c r="AE98" s="109">
        <v>2</v>
      </c>
      <c r="AF98" s="110"/>
      <c r="AG98" s="105" t="str">
        <f t="shared" si="63"/>
        <v>KR</v>
      </c>
      <c r="AH98" s="110">
        <v>1152649000</v>
      </c>
      <c r="AI98" s="110">
        <v>1299220000</v>
      </c>
      <c r="AJ98" s="110">
        <v>1379353000</v>
      </c>
      <c r="AK98" s="111">
        <v>1464428000</v>
      </c>
      <c r="AL98" s="111">
        <v>1379353000</v>
      </c>
      <c r="AM98" s="110">
        <v>1464428000</v>
      </c>
      <c r="AN98" s="110">
        <f t="shared" si="52"/>
        <v>1554751000</v>
      </c>
      <c r="AS98" s="5"/>
      <c r="AT98" s="5"/>
      <c r="AV98" s="2"/>
      <c r="AW98" s="2"/>
      <c r="BR98" s="53">
        <f t="shared" si="27"/>
        <v>-1698644.3912499957</v>
      </c>
      <c r="BT98" s="116"/>
      <c r="BU98" s="112"/>
      <c r="BV98" s="112" t="str">
        <f>F122</f>
        <v>1BR-20</v>
      </c>
      <c r="BW98" s="113">
        <f>D122</f>
        <v>20</v>
      </c>
      <c r="BX98" s="114">
        <f t="shared" si="65"/>
        <v>60</v>
      </c>
      <c r="BY98" s="114">
        <f t="shared" si="65"/>
        <v>51</v>
      </c>
      <c r="BZ98" s="115">
        <f>O122</f>
        <v>25079129.487000003</v>
      </c>
      <c r="CA98" s="115">
        <f t="shared" si="66"/>
        <v>1175702000</v>
      </c>
      <c r="CB98" s="115">
        <f t="shared" si="66"/>
        <v>1325204000</v>
      </c>
      <c r="CC98" s="115">
        <f t="shared" si="66"/>
        <v>1406940000</v>
      </c>
      <c r="CD98" s="115">
        <f t="shared" si="66"/>
        <v>1493717000</v>
      </c>
      <c r="CE98" s="115">
        <f>AN122</f>
        <v>1585846000</v>
      </c>
    </row>
    <row r="99" spans="1:84">
      <c r="A99" s="3">
        <f t="shared" si="34"/>
        <v>60</v>
      </c>
      <c r="B99" s="96">
        <v>9</v>
      </c>
      <c r="C99" s="97" t="s">
        <v>149</v>
      </c>
      <c r="D99" s="96">
        <v>22</v>
      </c>
      <c r="E99" s="99"/>
      <c r="F99" s="100" t="s">
        <v>89</v>
      </c>
      <c r="G99" s="101">
        <f t="shared" si="4"/>
        <v>81</v>
      </c>
      <c r="H99" s="101">
        <f t="shared" si="5"/>
        <v>70</v>
      </c>
      <c r="I99" s="102">
        <f t="shared" si="6"/>
        <v>26438045</v>
      </c>
      <c r="J99" s="102">
        <f t="shared" si="7"/>
        <v>4</v>
      </c>
      <c r="K99" s="103">
        <f t="shared" si="8"/>
        <v>0.97</v>
      </c>
      <c r="L99" s="104">
        <f t="shared" si="62"/>
        <v>1</v>
      </c>
      <c r="M99" s="105">
        <f t="shared" si="10"/>
        <v>21430033.428332321</v>
      </c>
      <c r="N99" s="105">
        <f t="shared" si="11"/>
        <v>24155071.683153033</v>
      </c>
      <c r="O99" s="105">
        <f t="shared" si="12"/>
        <v>25644903.649999999</v>
      </c>
      <c r="P99" s="105">
        <f t="shared" si="13"/>
        <v>27226625.192607865</v>
      </c>
      <c r="Q99" s="106">
        <f t="shared" si="14"/>
        <v>25644903.649999999</v>
      </c>
      <c r="R99" s="105">
        <f t="shared" si="14"/>
        <v>27226625.192607865</v>
      </c>
      <c r="S99" s="105">
        <f t="shared" si="15"/>
        <v>28905903.858942728</v>
      </c>
      <c r="T99" s="105"/>
      <c r="U99" s="105">
        <f t="shared" si="16"/>
        <v>1500102339.9832625</v>
      </c>
      <c r="V99" s="105">
        <f t="shared" si="17"/>
        <v>1690855017.8207123</v>
      </c>
      <c r="W99" s="105">
        <f t="shared" si="18"/>
        <v>1795143255.5</v>
      </c>
      <c r="X99" s="106">
        <f t="shared" si="19"/>
        <v>1905863763.4825506</v>
      </c>
      <c r="Y99" s="106">
        <f t="shared" si="20"/>
        <v>1795143255.5</v>
      </c>
      <c r="Z99" s="105">
        <f t="shared" si="21"/>
        <v>1905863763.4825506</v>
      </c>
      <c r="AA99" s="105">
        <f t="shared" si="22"/>
        <v>2023413270.1259911</v>
      </c>
      <c r="AB99" s="105"/>
      <c r="AC99" s="107" t="str">
        <f t="shared" si="23"/>
        <v>BERTAHAP</v>
      </c>
      <c r="AD99" s="108">
        <f t="shared" si="24"/>
        <v>0</v>
      </c>
      <c r="AE99" s="109">
        <v>2</v>
      </c>
      <c r="AF99" s="110"/>
      <c r="AG99" s="105" t="str">
        <f t="shared" si="63"/>
        <v>KR</v>
      </c>
      <c r="AH99" s="110">
        <v>1650113000</v>
      </c>
      <c r="AI99" s="110">
        <v>1859941000</v>
      </c>
      <c r="AJ99" s="110">
        <v>1974658000</v>
      </c>
      <c r="AK99" s="111">
        <v>2096451000</v>
      </c>
      <c r="AL99" s="111">
        <v>1974658000</v>
      </c>
      <c r="AM99" s="110">
        <v>2096451000</v>
      </c>
      <c r="AN99" s="110">
        <f t="shared" si="52"/>
        <v>2225755000</v>
      </c>
      <c r="AS99" s="5"/>
      <c r="AT99" s="5"/>
      <c r="AV99" s="2"/>
      <c r="AW99" s="2"/>
      <c r="BR99" s="53">
        <f t="shared" si="27"/>
        <v>-641122.59124999866</v>
      </c>
      <c r="BT99" s="116">
        <v>18</v>
      </c>
      <c r="BU99" s="112" t="s">
        <v>232</v>
      </c>
      <c r="BV99" s="112" t="str">
        <f>F143</f>
        <v>1BR-6</v>
      </c>
      <c r="BW99" s="113" t="str">
        <f>D143</f>
        <v>06</v>
      </c>
      <c r="BX99" s="114">
        <f t="shared" ref="BX99:BY103" si="67">G143</f>
        <v>78</v>
      </c>
      <c r="BY99" s="114">
        <f t="shared" si="67"/>
        <v>66</v>
      </c>
      <c r="BZ99" s="115">
        <f>O143</f>
        <v>25079129.487000003</v>
      </c>
      <c r="CA99" s="115">
        <f t="shared" ref="CA99:CD103" si="68">AH143</f>
        <v>1521497000</v>
      </c>
      <c r="CB99" s="115">
        <f t="shared" si="68"/>
        <v>1714970000</v>
      </c>
      <c r="CC99" s="115">
        <f t="shared" si="68"/>
        <v>1820745000</v>
      </c>
      <c r="CD99" s="115">
        <f t="shared" si="68"/>
        <v>1933045000</v>
      </c>
      <c r="CE99" s="115">
        <f>AN143</f>
        <v>2052271000</v>
      </c>
      <c r="CF99" s="2">
        <v>10</v>
      </c>
    </row>
    <row r="100" spans="1:84">
      <c r="A100" s="3">
        <f t="shared" si="34"/>
        <v>61</v>
      </c>
      <c r="B100" s="96">
        <v>1</v>
      </c>
      <c r="C100" s="97" t="s">
        <v>151</v>
      </c>
      <c r="D100" s="98" t="s">
        <v>24</v>
      </c>
      <c r="E100" s="99"/>
      <c r="F100" s="100" t="s">
        <v>39</v>
      </c>
      <c r="G100" s="101">
        <f t="shared" si="4"/>
        <v>113</v>
      </c>
      <c r="H100" s="101">
        <f t="shared" si="5"/>
        <v>101</v>
      </c>
      <c r="I100" s="102">
        <f t="shared" si="6"/>
        <v>26438045</v>
      </c>
      <c r="J100" s="102">
        <f t="shared" si="7"/>
        <v>6</v>
      </c>
      <c r="K100" s="103">
        <f t="shared" si="8"/>
        <v>0.95</v>
      </c>
      <c r="L100" s="239">
        <f>SUMIF($AN$4:$AN$22,D100,$BE$4:$BE$22)</f>
        <v>1.01</v>
      </c>
      <c r="M100" s="105">
        <f t="shared" si="10"/>
        <v>21198058.839675117</v>
      </c>
      <c r="N100" s="105">
        <f t="shared" si="11"/>
        <v>23893599.257716842</v>
      </c>
      <c r="O100" s="105">
        <f t="shared" si="12"/>
        <v>25367304.177500002</v>
      </c>
      <c r="P100" s="105">
        <f t="shared" si="13"/>
        <v>26931903.99206933</v>
      </c>
      <c r="Q100" s="106">
        <f t="shared" si="14"/>
        <v>25367304.177500002</v>
      </c>
      <c r="R100" s="105">
        <f t="shared" si="14"/>
        <v>26931903.99206933</v>
      </c>
      <c r="S100" s="105">
        <f t="shared" si="15"/>
        <v>28593004.8996449</v>
      </c>
      <c r="T100" s="105"/>
      <c r="U100" s="105">
        <f t="shared" si="16"/>
        <v>2141003942.8071868</v>
      </c>
      <c r="V100" s="105">
        <f t="shared" si="17"/>
        <v>2413253525.0294008</v>
      </c>
      <c r="W100" s="105">
        <f t="shared" si="18"/>
        <v>2562097721.9275002</v>
      </c>
      <c r="X100" s="106">
        <f t="shared" si="19"/>
        <v>2720122303.1990023</v>
      </c>
      <c r="Y100" s="106">
        <f t="shared" si="20"/>
        <v>2562097721.9275002</v>
      </c>
      <c r="Z100" s="105">
        <f t="shared" si="21"/>
        <v>2720122303.1990023</v>
      </c>
      <c r="AA100" s="105">
        <f t="shared" si="22"/>
        <v>2887893494.8641348</v>
      </c>
      <c r="AB100" s="105"/>
      <c r="AC100" s="107" t="str">
        <f t="shared" si="23"/>
        <v>BERTAHAP</v>
      </c>
      <c r="AD100" s="108">
        <f t="shared" si="24"/>
        <v>0</v>
      </c>
      <c r="AE100" s="109">
        <v>2</v>
      </c>
      <c r="AF100" s="110"/>
      <c r="AG100" s="105" t="str">
        <f t="shared" si="63"/>
        <v>KR</v>
      </c>
      <c r="AH100" s="110">
        <v>2355105000</v>
      </c>
      <c r="AI100" s="110">
        <v>2654579000</v>
      </c>
      <c r="AJ100" s="110">
        <v>2818308000</v>
      </c>
      <c r="AK100" s="111">
        <v>2992135000</v>
      </c>
      <c r="AL100" s="111">
        <v>2818308000</v>
      </c>
      <c r="AM100" s="110">
        <v>2992135000</v>
      </c>
      <c r="AN100" s="110">
        <f t="shared" si="52"/>
        <v>3176683000</v>
      </c>
      <c r="AS100" s="5"/>
      <c r="AT100" s="5"/>
      <c r="AV100" s="2"/>
      <c r="AW100" s="2"/>
      <c r="BR100" s="53">
        <f t="shared" si="27"/>
        <v>-918722.06374999508</v>
      </c>
      <c r="BT100" s="116"/>
      <c r="BU100" s="112"/>
      <c r="BV100" s="112" t="str">
        <f>F144</f>
        <v>1BR-8</v>
      </c>
      <c r="BW100" s="113" t="str">
        <f>D144</f>
        <v>08</v>
      </c>
      <c r="BX100" s="114">
        <f t="shared" si="67"/>
        <v>60</v>
      </c>
      <c r="BY100" s="114">
        <f t="shared" si="67"/>
        <v>52</v>
      </c>
      <c r="BZ100" s="115">
        <f>O144</f>
        <v>25079129.487000003</v>
      </c>
      <c r="CA100" s="115">
        <f t="shared" si="68"/>
        <v>1198755000</v>
      </c>
      <c r="CB100" s="115">
        <f t="shared" si="68"/>
        <v>1351188000</v>
      </c>
      <c r="CC100" s="115">
        <f t="shared" si="68"/>
        <v>1434527000</v>
      </c>
      <c r="CD100" s="115">
        <f t="shared" si="68"/>
        <v>1523005000</v>
      </c>
      <c r="CE100" s="115">
        <f>AN144</f>
        <v>1616941000</v>
      </c>
    </row>
    <row r="101" spans="1:84">
      <c r="A101" s="3">
        <f t="shared" si="34"/>
        <v>62</v>
      </c>
      <c r="B101" s="96">
        <v>2</v>
      </c>
      <c r="C101" s="97" t="s">
        <v>151</v>
      </c>
      <c r="D101" s="98" t="s">
        <v>35</v>
      </c>
      <c r="E101" s="99"/>
      <c r="F101" s="100" t="s">
        <v>42</v>
      </c>
      <c r="G101" s="101">
        <f t="shared" si="4"/>
        <v>78</v>
      </c>
      <c r="H101" s="101">
        <f t="shared" si="5"/>
        <v>66</v>
      </c>
      <c r="I101" s="102">
        <f t="shared" si="6"/>
        <v>26438045</v>
      </c>
      <c r="J101" s="102">
        <f t="shared" si="7"/>
        <v>2</v>
      </c>
      <c r="K101" s="103">
        <f t="shared" si="8"/>
        <v>0.93</v>
      </c>
      <c r="L101" s="239">
        <f t="shared" ref="L101:L107" si="69">SUMIF($AN$4:$AN$22,D101,$BE$4:$BE$22)</f>
        <v>1.01</v>
      </c>
      <c r="M101" s="105">
        <f t="shared" si="10"/>
        <v>20751783.916734587</v>
      </c>
      <c r="N101" s="105">
        <f t="shared" si="11"/>
        <v>23390576.115449119</v>
      </c>
      <c r="O101" s="105">
        <f t="shared" si="12"/>
        <v>24833255.668500002</v>
      </c>
      <c r="P101" s="105">
        <f t="shared" si="13"/>
        <v>26364916.539604716</v>
      </c>
      <c r="Q101" s="106">
        <f t="shared" si="14"/>
        <v>24833255.668500002</v>
      </c>
      <c r="R101" s="105">
        <f t="shared" si="14"/>
        <v>26364916.539604716</v>
      </c>
      <c r="S101" s="105">
        <f t="shared" si="15"/>
        <v>27991046.901757639</v>
      </c>
      <c r="T101" s="105"/>
      <c r="U101" s="105">
        <f t="shared" si="16"/>
        <v>1369617738.5044827</v>
      </c>
      <c r="V101" s="105">
        <f t="shared" si="17"/>
        <v>1543778023.6196418</v>
      </c>
      <c r="W101" s="105">
        <f t="shared" si="18"/>
        <v>1638994874.1210001</v>
      </c>
      <c r="X101" s="106">
        <f t="shared" si="19"/>
        <v>1740084491.6139112</v>
      </c>
      <c r="Y101" s="106">
        <f t="shared" si="20"/>
        <v>1638994874.1210001</v>
      </c>
      <c r="Z101" s="105">
        <f t="shared" si="21"/>
        <v>1740084491.6139112</v>
      </c>
      <c r="AA101" s="105">
        <f t="shared" si="22"/>
        <v>1847409095.5160041</v>
      </c>
      <c r="AB101" s="105"/>
      <c r="AC101" s="107" t="str">
        <f t="shared" si="23"/>
        <v>BERTAHAP</v>
      </c>
      <c r="AD101" s="108">
        <f t="shared" si="24"/>
        <v>0</v>
      </c>
      <c r="AE101" s="109">
        <v>2</v>
      </c>
      <c r="AF101" s="110"/>
      <c r="AG101" s="105" t="e">
        <f>IF(AF101&gt;#REF!,"LB","KR")</f>
        <v>#REF!</v>
      </c>
      <c r="AH101" s="110">
        <v>1506580000</v>
      </c>
      <c r="AI101" s="110">
        <v>1698156000</v>
      </c>
      <c r="AJ101" s="110">
        <v>1802895000</v>
      </c>
      <c r="AK101" s="111">
        <v>1914093000</v>
      </c>
      <c r="AL101" s="111">
        <v>1802895000</v>
      </c>
      <c r="AM101" s="110">
        <v>1914093000</v>
      </c>
      <c r="AN101" s="110">
        <f t="shared" si="52"/>
        <v>2032151000</v>
      </c>
      <c r="AS101" s="5"/>
      <c r="AT101" s="5"/>
      <c r="AV101" s="2"/>
      <c r="AW101" s="2"/>
      <c r="BR101" s="53">
        <f t="shared" si="27"/>
        <v>-1452770.5727499947</v>
      </c>
      <c r="BT101" s="116"/>
      <c r="BU101" s="112"/>
      <c r="BV101" s="112" t="str">
        <f>F145</f>
        <v>1BR-10</v>
      </c>
      <c r="BW101" s="113">
        <f>D145</f>
        <v>10</v>
      </c>
      <c r="BX101" s="114">
        <f t="shared" si="67"/>
        <v>74</v>
      </c>
      <c r="BY101" s="114">
        <f t="shared" si="67"/>
        <v>63</v>
      </c>
      <c r="BZ101" s="115">
        <f>O145</f>
        <v>25079129.487000003</v>
      </c>
      <c r="CA101" s="115">
        <f t="shared" si="68"/>
        <v>1452338000</v>
      </c>
      <c r="CB101" s="115">
        <f t="shared" si="68"/>
        <v>1637017000</v>
      </c>
      <c r="CC101" s="115">
        <f t="shared" si="68"/>
        <v>1737984000</v>
      </c>
      <c r="CD101" s="115">
        <f t="shared" si="68"/>
        <v>1845179000</v>
      </c>
      <c r="CE101" s="115">
        <f>AN145</f>
        <v>1958986000</v>
      </c>
    </row>
    <row r="102" spans="1:84">
      <c r="A102" s="3">
        <f t="shared" si="34"/>
        <v>63</v>
      </c>
      <c r="B102" s="96">
        <v>3</v>
      </c>
      <c r="C102" s="97" t="s">
        <v>151</v>
      </c>
      <c r="D102" s="98">
        <v>10</v>
      </c>
      <c r="E102" s="99"/>
      <c r="F102" s="100" t="s">
        <v>48</v>
      </c>
      <c r="G102" s="101">
        <f t="shared" si="4"/>
        <v>74</v>
      </c>
      <c r="H102" s="101">
        <f t="shared" si="5"/>
        <v>63</v>
      </c>
      <c r="I102" s="102">
        <f t="shared" si="6"/>
        <v>26438045</v>
      </c>
      <c r="J102" s="102">
        <f t="shared" si="7"/>
        <v>2</v>
      </c>
      <c r="K102" s="103">
        <f t="shared" si="8"/>
        <v>0.93</v>
      </c>
      <c r="L102" s="239">
        <f t="shared" si="69"/>
        <v>1.01</v>
      </c>
      <c r="M102" s="105">
        <f t="shared" si="10"/>
        <v>20751783.916734587</v>
      </c>
      <c r="N102" s="105">
        <f t="shared" si="11"/>
        <v>23390576.115449119</v>
      </c>
      <c r="O102" s="105">
        <f t="shared" si="12"/>
        <v>24833255.668500002</v>
      </c>
      <c r="P102" s="105">
        <f t="shared" si="13"/>
        <v>26364916.539604716</v>
      </c>
      <c r="Q102" s="106">
        <f t="shared" si="14"/>
        <v>24833255.668500002</v>
      </c>
      <c r="R102" s="105">
        <f t="shared" si="14"/>
        <v>26364916.539604716</v>
      </c>
      <c r="S102" s="105">
        <f t="shared" si="15"/>
        <v>27991046.901757639</v>
      </c>
      <c r="T102" s="105"/>
      <c r="U102" s="105">
        <f t="shared" si="16"/>
        <v>1307362386.7542789</v>
      </c>
      <c r="V102" s="105">
        <f t="shared" si="17"/>
        <v>1473606295.2732944</v>
      </c>
      <c r="W102" s="105">
        <f t="shared" si="18"/>
        <v>1564495107.1155002</v>
      </c>
      <c r="X102" s="106">
        <f t="shared" si="19"/>
        <v>1660989741.9950972</v>
      </c>
      <c r="Y102" s="106">
        <f t="shared" si="20"/>
        <v>1564495107.1155002</v>
      </c>
      <c r="Z102" s="105">
        <f t="shared" si="21"/>
        <v>1660989741.9950972</v>
      </c>
      <c r="AA102" s="105">
        <f t="shared" si="22"/>
        <v>1763435954.8107312</v>
      </c>
      <c r="AB102" s="105"/>
      <c r="AC102" s="107" t="str">
        <f t="shared" si="23"/>
        <v>BERTAHAP</v>
      </c>
      <c r="AD102" s="108">
        <f t="shared" si="24"/>
        <v>0</v>
      </c>
      <c r="AE102" s="109">
        <v>2</v>
      </c>
      <c r="AF102" s="110"/>
      <c r="AG102" s="105" t="str">
        <f t="shared" ref="AG102:AG108" si="70">IF(AF102&gt;$AX$42,"LB","KR")</f>
        <v>KR</v>
      </c>
      <c r="AH102" s="110">
        <v>1438099000</v>
      </c>
      <c r="AI102" s="110">
        <v>1620967000</v>
      </c>
      <c r="AJ102" s="110">
        <v>1720945000</v>
      </c>
      <c r="AK102" s="111">
        <v>1827089000</v>
      </c>
      <c r="AL102" s="111">
        <v>1720945000</v>
      </c>
      <c r="AM102" s="110">
        <v>1827089000</v>
      </c>
      <c r="AN102" s="110">
        <f t="shared" si="52"/>
        <v>1939780000</v>
      </c>
      <c r="AS102" s="5"/>
      <c r="AT102" s="5"/>
      <c r="AV102" s="2"/>
      <c r="AW102" s="2"/>
      <c r="BR102" s="53">
        <f t="shared" si="27"/>
        <v>-1452770.5727499947</v>
      </c>
      <c r="BT102" s="116"/>
      <c r="BU102" s="112"/>
      <c r="BV102" s="112" t="str">
        <f>F146</f>
        <v>1BR-12</v>
      </c>
      <c r="BW102" s="113">
        <f>D146</f>
        <v>12</v>
      </c>
      <c r="BX102" s="114">
        <f t="shared" si="67"/>
        <v>67</v>
      </c>
      <c r="BY102" s="114">
        <f t="shared" si="67"/>
        <v>57</v>
      </c>
      <c r="BZ102" s="115">
        <f>O146</f>
        <v>25079129.487000003</v>
      </c>
      <c r="CA102" s="115">
        <f t="shared" si="68"/>
        <v>1314020000</v>
      </c>
      <c r="CB102" s="115">
        <f t="shared" si="68"/>
        <v>1481110000</v>
      </c>
      <c r="CC102" s="115">
        <f t="shared" si="68"/>
        <v>1572462000</v>
      </c>
      <c r="CD102" s="115">
        <f t="shared" si="68"/>
        <v>1669448000</v>
      </c>
      <c r="CE102" s="115">
        <f>AN146</f>
        <v>1772416000</v>
      </c>
    </row>
    <row r="103" spans="1:84">
      <c r="A103" s="3">
        <f t="shared" si="34"/>
        <v>64</v>
      </c>
      <c r="B103" s="96">
        <v>4</v>
      </c>
      <c r="C103" s="97" t="s">
        <v>151</v>
      </c>
      <c r="D103" s="96">
        <v>12</v>
      </c>
      <c r="E103" s="99"/>
      <c r="F103" s="100" t="s">
        <v>50</v>
      </c>
      <c r="G103" s="101">
        <f t="shared" si="4"/>
        <v>67</v>
      </c>
      <c r="H103" s="101">
        <f t="shared" si="5"/>
        <v>57</v>
      </c>
      <c r="I103" s="102">
        <f t="shared" si="6"/>
        <v>26438045</v>
      </c>
      <c r="J103" s="102">
        <f t="shared" si="7"/>
        <v>2</v>
      </c>
      <c r="K103" s="103">
        <f t="shared" si="8"/>
        <v>0.93</v>
      </c>
      <c r="L103" s="239">
        <f t="shared" si="69"/>
        <v>1.01</v>
      </c>
      <c r="M103" s="105">
        <f t="shared" si="10"/>
        <v>20751783.916734587</v>
      </c>
      <c r="N103" s="105">
        <f t="shared" si="11"/>
        <v>23390576.115449119</v>
      </c>
      <c r="O103" s="105">
        <f t="shared" si="12"/>
        <v>24833255.668500002</v>
      </c>
      <c r="P103" s="105">
        <f t="shared" si="13"/>
        <v>26364916.539604716</v>
      </c>
      <c r="Q103" s="106">
        <f t="shared" si="14"/>
        <v>24833255.668500002</v>
      </c>
      <c r="R103" s="105">
        <f t="shared" si="14"/>
        <v>26364916.539604716</v>
      </c>
      <c r="S103" s="105">
        <f t="shared" si="15"/>
        <v>27991046.901757639</v>
      </c>
      <c r="T103" s="105"/>
      <c r="U103" s="105">
        <f t="shared" si="16"/>
        <v>1182851683.2538714</v>
      </c>
      <c r="V103" s="105">
        <f t="shared" si="17"/>
        <v>1333262838.5805998</v>
      </c>
      <c r="W103" s="105">
        <f t="shared" si="18"/>
        <v>1415495573.1045001</v>
      </c>
      <c r="X103" s="106">
        <f t="shared" si="19"/>
        <v>1502800242.7574687</v>
      </c>
      <c r="Y103" s="106">
        <f t="shared" si="20"/>
        <v>1415495573.1045001</v>
      </c>
      <c r="Z103" s="105">
        <f t="shared" si="21"/>
        <v>1502800242.7574687</v>
      </c>
      <c r="AA103" s="105">
        <f t="shared" si="22"/>
        <v>1595489673.4001853</v>
      </c>
      <c r="AB103" s="105"/>
      <c r="AC103" s="107" t="str">
        <f t="shared" si="23"/>
        <v>BERTAHAP</v>
      </c>
      <c r="AD103" s="108">
        <f t="shared" si="24"/>
        <v>0</v>
      </c>
      <c r="AE103" s="109">
        <v>2</v>
      </c>
      <c r="AF103" s="110"/>
      <c r="AG103" s="105" t="str">
        <f t="shared" si="70"/>
        <v>KR</v>
      </c>
      <c r="AH103" s="110">
        <v>1301137000</v>
      </c>
      <c r="AI103" s="110">
        <v>1466590000</v>
      </c>
      <c r="AJ103" s="110">
        <v>1557046000</v>
      </c>
      <c r="AK103" s="111">
        <v>1653081000</v>
      </c>
      <c r="AL103" s="111">
        <v>1557046000</v>
      </c>
      <c r="AM103" s="110">
        <v>1653081000</v>
      </c>
      <c r="AN103" s="110">
        <f t="shared" si="52"/>
        <v>1755039000</v>
      </c>
      <c r="AS103" s="5"/>
      <c r="AT103" s="5"/>
      <c r="AV103" s="2"/>
      <c r="AW103" s="2"/>
      <c r="BR103" s="53">
        <f t="shared" si="27"/>
        <v>-1452770.5727499947</v>
      </c>
      <c r="BT103" s="116"/>
      <c r="BU103" s="112"/>
      <c r="BV103" s="112" t="str">
        <f>F147</f>
        <v>1BR-16</v>
      </c>
      <c r="BW103" s="113">
        <f>D147</f>
        <v>16</v>
      </c>
      <c r="BX103" s="114">
        <f t="shared" si="67"/>
        <v>71</v>
      </c>
      <c r="BY103" s="114">
        <f t="shared" si="67"/>
        <v>63</v>
      </c>
      <c r="BZ103" s="115">
        <f>O147</f>
        <v>25079129.487000003</v>
      </c>
      <c r="CA103" s="115">
        <f t="shared" si="68"/>
        <v>1452338000</v>
      </c>
      <c r="CB103" s="115">
        <f t="shared" si="68"/>
        <v>1637017000</v>
      </c>
      <c r="CC103" s="115">
        <f t="shared" si="68"/>
        <v>1737984000</v>
      </c>
      <c r="CD103" s="115">
        <f t="shared" si="68"/>
        <v>1845179000</v>
      </c>
      <c r="CE103" s="115">
        <f>AN147</f>
        <v>1958986000</v>
      </c>
    </row>
    <row r="104" spans="1:84">
      <c r="A104" s="3">
        <f t="shared" si="34"/>
        <v>65</v>
      </c>
      <c r="B104" s="96">
        <v>5</v>
      </c>
      <c r="C104" s="97" t="s">
        <v>151</v>
      </c>
      <c r="D104" s="98">
        <v>16</v>
      </c>
      <c r="E104" s="99"/>
      <c r="F104" s="100" t="s">
        <v>52</v>
      </c>
      <c r="G104" s="101">
        <f t="shared" ref="G104:G167" si="71">SUMIF($V$10:$V$28,F104,$AA$10:$AA$28)</f>
        <v>71</v>
      </c>
      <c r="H104" s="101">
        <f t="shared" ref="H104:H167" si="72">SUMIF($V$10:$V$28,F104,$X$10:$X$28)</f>
        <v>63</v>
      </c>
      <c r="I104" s="102">
        <f t="shared" ref="I104:I167" si="73">$I$27</f>
        <v>26438045</v>
      </c>
      <c r="J104" s="102">
        <f t="shared" ref="J104:J167" si="74">SUMIF($AN$4:$AN$22,D104,$AO$4:$AO$22)</f>
        <v>2</v>
      </c>
      <c r="K104" s="103">
        <f t="shared" ref="K104:K167" si="75">IF(J104=$AJ$25,$AI$25,IF(J104=$AJ$26,$AI$26,IF(J104=$AJ$27,$AI$27,IF(J104=$AJ$28,$AI$28,IF(J104=$AJ$29,$AI$29,IF(J104=$AJ$30,$AI$30))))))</f>
        <v>0.93</v>
      </c>
      <c r="L104" s="239">
        <f t="shared" si="69"/>
        <v>1.01</v>
      </c>
      <c r="M104" s="105">
        <f t="shared" ref="M104:M167" si="76">$O104/(1+6%/12)^36</f>
        <v>20751783.916734587</v>
      </c>
      <c r="N104" s="105">
        <f t="shared" ref="N104:N167" si="77">$O104/(1+6%/12)^12</f>
        <v>23390576.115449119</v>
      </c>
      <c r="O104" s="105">
        <f t="shared" ref="O104:O167" si="78">$I$27*K104*L104</f>
        <v>24833255.668500002</v>
      </c>
      <c r="P104" s="105">
        <f t="shared" ref="P104:P167" si="79">$O104*(1+6%/12)^12</f>
        <v>26364916.539604716</v>
      </c>
      <c r="Q104" s="106">
        <f t="shared" ref="Q104:R167" si="80">O104</f>
        <v>24833255.668500002</v>
      </c>
      <c r="R104" s="105">
        <f t="shared" si="80"/>
        <v>26364916.539604716</v>
      </c>
      <c r="S104" s="105">
        <f t="shared" ref="S104:S167" si="81">$O104*(1+6%/12)^24</f>
        <v>27991046.901757639</v>
      </c>
      <c r="T104" s="105"/>
      <c r="U104" s="105">
        <f t="shared" ref="U104:U167" si="82">M104*H104</f>
        <v>1307362386.7542789</v>
      </c>
      <c r="V104" s="105">
        <f t="shared" ref="V104:V167" si="83">N104*H104</f>
        <v>1473606295.2732944</v>
      </c>
      <c r="W104" s="105">
        <f t="shared" ref="W104:W167" si="84">O104*H104</f>
        <v>1564495107.1155002</v>
      </c>
      <c r="X104" s="106">
        <f t="shared" ref="X104:X167" si="85">P104*H104</f>
        <v>1660989741.9950972</v>
      </c>
      <c r="Y104" s="106">
        <f t="shared" ref="Y104:Y167" si="86">Q104*H104</f>
        <v>1564495107.1155002</v>
      </c>
      <c r="Z104" s="105">
        <f t="shared" ref="Z104:Z167" si="87">R104*H104</f>
        <v>1660989741.9950972</v>
      </c>
      <c r="AA104" s="105">
        <f t="shared" ref="AA104:AA167" si="88">S104*H104</f>
        <v>1763435954.8107312</v>
      </c>
      <c r="AB104" s="105"/>
      <c r="AC104" s="107" t="str">
        <f t="shared" ref="AC104:AC167" si="89">IF(AE104=$H$32,$M$32,IF(AE104=$H$33,$M$33,IF(AE104=$H$34,$M$34)))</f>
        <v>BERTAHAP</v>
      </c>
      <c r="AD104" s="108">
        <f t="shared" ref="AD104:AD167" si="90">IF(AC104=$M$32,$N$32,IF(AC104=$M$33,$N$33,$N$34))</f>
        <v>0</v>
      </c>
      <c r="AE104" s="109">
        <v>2</v>
      </c>
      <c r="AF104" s="110"/>
      <c r="AG104" s="105" t="str">
        <f t="shared" si="70"/>
        <v>KR</v>
      </c>
      <c r="AH104" s="110">
        <v>1438099000</v>
      </c>
      <c r="AI104" s="110">
        <v>1620967000</v>
      </c>
      <c r="AJ104" s="110">
        <v>1720945000</v>
      </c>
      <c r="AK104" s="111">
        <v>1827089000</v>
      </c>
      <c r="AL104" s="111">
        <v>1720945000</v>
      </c>
      <c r="AM104" s="110">
        <v>1827089000</v>
      </c>
      <c r="AN104" s="110">
        <f t="shared" si="52"/>
        <v>1939780000</v>
      </c>
      <c r="AS104" s="5"/>
      <c r="AT104" s="5"/>
      <c r="AV104" s="2"/>
      <c r="AW104" s="2"/>
      <c r="BR104" s="53">
        <f t="shared" ref="BR104:BR167" si="91">O104-$O$298</f>
        <v>-1452770.5727499947</v>
      </c>
      <c r="BT104" s="116">
        <v>19</v>
      </c>
      <c r="BU104" s="121" t="s">
        <v>63</v>
      </c>
      <c r="BV104" s="112" t="str">
        <f t="shared" ref="BV104:BV109" si="92">F173</f>
        <v>1BR-6</v>
      </c>
      <c r="BW104" s="113" t="str">
        <f t="shared" ref="BW104:BW109" si="93">D173</f>
        <v>06</v>
      </c>
      <c r="BX104" s="114">
        <f t="shared" ref="BX104:BY109" si="94">G173</f>
        <v>78</v>
      </c>
      <c r="BY104" s="114">
        <f t="shared" si="94"/>
        <v>66</v>
      </c>
      <c r="BZ104" s="115">
        <f t="shared" ref="BZ104:BZ109" si="95">O173</f>
        <v>25079129.487000003</v>
      </c>
      <c r="CA104" s="115">
        <f t="shared" ref="CA104:CD109" si="96">AH173</f>
        <v>1521497000</v>
      </c>
      <c r="CB104" s="115">
        <f t="shared" si="96"/>
        <v>1714970000</v>
      </c>
      <c r="CC104" s="115">
        <f t="shared" si="96"/>
        <v>1820745000</v>
      </c>
      <c r="CD104" s="115">
        <f t="shared" si="96"/>
        <v>1933045000</v>
      </c>
      <c r="CE104" s="115">
        <f t="shared" ref="CE104:CE109" si="97">AN173</f>
        <v>2052271000</v>
      </c>
      <c r="CF104" s="2">
        <v>6</v>
      </c>
    </row>
    <row r="105" spans="1:84">
      <c r="A105" s="3">
        <f t="shared" ref="A105:A168" si="98">A104+1</f>
        <v>66</v>
      </c>
      <c r="B105" s="96">
        <v>6</v>
      </c>
      <c r="C105" s="97" t="s">
        <v>151</v>
      </c>
      <c r="D105" s="96">
        <v>18</v>
      </c>
      <c r="E105" s="99"/>
      <c r="F105" s="100" t="s">
        <v>54</v>
      </c>
      <c r="G105" s="101">
        <f t="shared" si="71"/>
        <v>97</v>
      </c>
      <c r="H105" s="101">
        <f t="shared" si="72"/>
        <v>85</v>
      </c>
      <c r="I105" s="102">
        <f t="shared" si="73"/>
        <v>26438045</v>
      </c>
      <c r="J105" s="102">
        <f t="shared" si="74"/>
        <v>2</v>
      </c>
      <c r="K105" s="103">
        <f t="shared" si="75"/>
        <v>0.93</v>
      </c>
      <c r="L105" s="239">
        <f t="shared" si="69"/>
        <v>1.01</v>
      </c>
      <c r="M105" s="105">
        <f t="shared" si="76"/>
        <v>20751783.916734587</v>
      </c>
      <c r="N105" s="105">
        <f t="shared" si="77"/>
        <v>23390576.115449119</v>
      </c>
      <c r="O105" s="105">
        <f t="shared" si="78"/>
        <v>24833255.668500002</v>
      </c>
      <c r="P105" s="105">
        <f t="shared" si="79"/>
        <v>26364916.539604716</v>
      </c>
      <c r="Q105" s="106">
        <f t="shared" si="80"/>
        <v>24833255.668500002</v>
      </c>
      <c r="R105" s="105">
        <f t="shared" si="80"/>
        <v>26364916.539604716</v>
      </c>
      <c r="S105" s="105">
        <f t="shared" si="81"/>
        <v>27991046.901757639</v>
      </c>
      <c r="T105" s="105"/>
      <c r="U105" s="105">
        <f t="shared" si="82"/>
        <v>1763901632.9224398</v>
      </c>
      <c r="V105" s="105">
        <f t="shared" si="83"/>
        <v>1988198969.8131752</v>
      </c>
      <c r="W105" s="105">
        <f t="shared" si="84"/>
        <v>2110826731.8225002</v>
      </c>
      <c r="X105" s="106">
        <f t="shared" si="85"/>
        <v>2241017905.8664007</v>
      </c>
      <c r="Y105" s="106">
        <f t="shared" si="86"/>
        <v>2110826731.8225002</v>
      </c>
      <c r="Z105" s="105">
        <f t="shared" si="87"/>
        <v>2241017905.8664007</v>
      </c>
      <c r="AA105" s="105">
        <f t="shared" si="88"/>
        <v>2379238986.6493993</v>
      </c>
      <c r="AB105" s="105"/>
      <c r="AC105" s="107" t="str">
        <f t="shared" si="89"/>
        <v>BERTAHAP</v>
      </c>
      <c r="AD105" s="108">
        <f t="shared" si="90"/>
        <v>0</v>
      </c>
      <c r="AE105" s="109">
        <v>2</v>
      </c>
      <c r="AF105" s="110"/>
      <c r="AG105" s="105" t="str">
        <f t="shared" si="70"/>
        <v>KR</v>
      </c>
      <c r="AH105" s="110">
        <v>1940292000</v>
      </c>
      <c r="AI105" s="110">
        <v>2187019000</v>
      </c>
      <c r="AJ105" s="110">
        <v>2321910000</v>
      </c>
      <c r="AK105" s="111">
        <v>2465120000</v>
      </c>
      <c r="AL105" s="111">
        <v>2321910000</v>
      </c>
      <c r="AM105" s="110">
        <v>2465120000</v>
      </c>
      <c r="AN105" s="110">
        <f t="shared" si="52"/>
        <v>2617163000</v>
      </c>
      <c r="AS105" s="5"/>
      <c r="AT105" s="5"/>
      <c r="AV105" s="2"/>
      <c r="AW105" s="2"/>
      <c r="BR105" s="53">
        <f t="shared" si="91"/>
        <v>-1452770.5727499947</v>
      </c>
      <c r="BT105" s="116"/>
      <c r="BU105" s="112"/>
      <c r="BV105" s="112" t="str">
        <f t="shared" si="92"/>
        <v>1BR-8</v>
      </c>
      <c r="BW105" s="113" t="str">
        <f t="shared" si="93"/>
        <v>08</v>
      </c>
      <c r="BX105" s="114">
        <f t="shared" si="94"/>
        <v>60</v>
      </c>
      <c r="BY105" s="114">
        <f t="shared" si="94"/>
        <v>52</v>
      </c>
      <c r="BZ105" s="115">
        <f t="shared" si="95"/>
        <v>25079129.487000003</v>
      </c>
      <c r="CA105" s="115">
        <f t="shared" si="96"/>
        <v>1198755000</v>
      </c>
      <c r="CB105" s="115">
        <f t="shared" si="96"/>
        <v>1351188000</v>
      </c>
      <c r="CC105" s="115">
        <f t="shared" si="96"/>
        <v>1434527000</v>
      </c>
      <c r="CD105" s="115">
        <f t="shared" si="96"/>
        <v>1523005000</v>
      </c>
      <c r="CE105" s="115">
        <f t="shared" si="97"/>
        <v>1616941000</v>
      </c>
    </row>
    <row r="106" spans="1:84">
      <c r="A106" s="3">
        <f t="shared" si="98"/>
        <v>67</v>
      </c>
      <c r="B106" s="96">
        <v>7</v>
      </c>
      <c r="C106" s="97" t="s">
        <v>151</v>
      </c>
      <c r="D106" s="96">
        <v>20</v>
      </c>
      <c r="E106" s="99"/>
      <c r="F106" s="100" t="s">
        <v>70</v>
      </c>
      <c r="G106" s="101">
        <f t="shared" si="71"/>
        <v>60</v>
      </c>
      <c r="H106" s="101">
        <f t="shared" si="72"/>
        <v>51</v>
      </c>
      <c r="I106" s="102">
        <f t="shared" si="73"/>
        <v>26438045</v>
      </c>
      <c r="J106" s="102">
        <f t="shared" si="74"/>
        <v>2</v>
      </c>
      <c r="K106" s="103">
        <f t="shared" si="75"/>
        <v>0.93</v>
      </c>
      <c r="L106" s="239">
        <f t="shared" si="69"/>
        <v>1.01</v>
      </c>
      <c r="M106" s="105">
        <f t="shared" si="76"/>
        <v>20751783.916734587</v>
      </c>
      <c r="N106" s="105">
        <f t="shared" si="77"/>
        <v>23390576.115449119</v>
      </c>
      <c r="O106" s="105">
        <f t="shared" si="78"/>
        <v>24833255.668500002</v>
      </c>
      <c r="P106" s="105">
        <f t="shared" si="79"/>
        <v>26364916.539604716</v>
      </c>
      <c r="Q106" s="106">
        <f t="shared" si="80"/>
        <v>24833255.668500002</v>
      </c>
      <c r="R106" s="105">
        <f t="shared" si="80"/>
        <v>26364916.539604716</v>
      </c>
      <c r="S106" s="105">
        <f t="shared" si="81"/>
        <v>27991046.901757639</v>
      </c>
      <c r="T106" s="105"/>
      <c r="U106" s="105">
        <f t="shared" si="82"/>
        <v>1058340979.753464</v>
      </c>
      <c r="V106" s="105">
        <f t="shared" si="83"/>
        <v>1192919381.8879051</v>
      </c>
      <c r="W106" s="105">
        <f t="shared" si="84"/>
        <v>1266496039.0935001</v>
      </c>
      <c r="X106" s="106">
        <f t="shared" si="85"/>
        <v>1344610743.5198405</v>
      </c>
      <c r="Y106" s="106">
        <f t="shared" si="86"/>
        <v>1266496039.0935001</v>
      </c>
      <c r="Z106" s="105">
        <f t="shared" si="87"/>
        <v>1344610743.5198405</v>
      </c>
      <c r="AA106" s="105">
        <f t="shared" si="88"/>
        <v>1427543391.9896395</v>
      </c>
      <c r="AB106" s="105"/>
      <c r="AC106" s="107" t="str">
        <f t="shared" si="89"/>
        <v>BERTAHAP</v>
      </c>
      <c r="AD106" s="108">
        <f t="shared" si="90"/>
        <v>0</v>
      </c>
      <c r="AE106" s="109">
        <v>2</v>
      </c>
      <c r="AF106" s="110"/>
      <c r="AG106" s="105" t="str">
        <f t="shared" si="70"/>
        <v>KR</v>
      </c>
      <c r="AH106" s="110">
        <v>1164176000</v>
      </c>
      <c r="AI106" s="110">
        <v>1312212000</v>
      </c>
      <c r="AJ106" s="110">
        <v>1393146000</v>
      </c>
      <c r="AK106" s="111">
        <v>1479072000</v>
      </c>
      <c r="AL106" s="111">
        <v>1393146000</v>
      </c>
      <c r="AM106" s="110">
        <v>1479072000</v>
      </c>
      <c r="AN106" s="110">
        <f t="shared" si="52"/>
        <v>1570298000</v>
      </c>
      <c r="AS106" s="5"/>
      <c r="AT106" s="5"/>
      <c r="AV106" s="2"/>
      <c r="AW106" s="2"/>
      <c r="BR106" s="53">
        <f t="shared" si="91"/>
        <v>-1452770.5727499947</v>
      </c>
      <c r="BT106" s="116"/>
      <c r="BU106" s="112"/>
      <c r="BV106" s="112" t="str">
        <f t="shared" si="92"/>
        <v>1BR-10</v>
      </c>
      <c r="BW106" s="113">
        <f t="shared" si="93"/>
        <v>10</v>
      </c>
      <c r="BX106" s="114">
        <f t="shared" si="94"/>
        <v>74</v>
      </c>
      <c r="BY106" s="114">
        <f t="shared" si="94"/>
        <v>63</v>
      </c>
      <c r="BZ106" s="115">
        <f t="shared" si="95"/>
        <v>25079129.487000003</v>
      </c>
      <c r="CA106" s="115">
        <f t="shared" si="96"/>
        <v>1452338000</v>
      </c>
      <c r="CB106" s="115">
        <f t="shared" si="96"/>
        <v>1637017000</v>
      </c>
      <c r="CC106" s="115">
        <f t="shared" si="96"/>
        <v>1737984000</v>
      </c>
      <c r="CD106" s="115">
        <f t="shared" si="96"/>
        <v>1845179000</v>
      </c>
      <c r="CE106" s="115">
        <f t="shared" si="97"/>
        <v>1958986000</v>
      </c>
    </row>
    <row r="107" spans="1:84">
      <c r="A107" s="3">
        <f t="shared" si="98"/>
        <v>68</v>
      </c>
      <c r="B107" s="96">
        <v>8</v>
      </c>
      <c r="C107" s="97" t="s">
        <v>151</v>
      </c>
      <c r="D107" s="96">
        <v>22</v>
      </c>
      <c r="E107" s="99"/>
      <c r="F107" s="100" t="s">
        <v>89</v>
      </c>
      <c r="G107" s="101">
        <f t="shared" si="71"/>
        <v>81</v>
      </c>
      <c r="H107" s="101">
        <f t="shared" si="72"/>
        <v>70</v>
      </c>
      <c r="I107" s="102">
        <f t="shared" si="73"/>
        <v>26438045</v>
      </c>
      <c r="J107" s="102">
        <f t="shared" si="74"/>
        <v>4</v>
      </c>
      <c r="K107" s="103">
        <f t="shared" si="75"/>
        <v>0.97</v>
      </c>
      <c r="L107" s="239">
        <f t="shared" si="69"/>
        <v>1.01</v>
      </c>
      <c r="M107" s="105">
        <f t="shared" si="76"/>
        <v>21644333.762615643</v>
      </c>
      <c r="N107" s="105">
        <f t="shared" si="77"/>
        <v>24396622.399984561</v>
      </c>
      <c r="O107" s="105">
        <f t="shared" si="78"/>
        <v>25901352.686499998</v>
      </c>
      <c r="P107" s="105">
        <f t="shared" si="79"/>
        <v>27498891.444533944</v>
      </c>
      <c r="Q107" s="106">
        <f t="shared" si="80"/>
        <v>25901352.686499998</v>
      </c>
      <c r="R107" s="105">
        <f t="shared" si="80"/>
        <v>27498891.444533944</v>
      </c>
      <c r="S107" s="105">
        <f t="shared" si="81"/>
        <v>29194962.897532158</v>
      </c>
      <c r="T107" s="105"/>
      <c r="U107" s="105">
        <f t="shared" si="82"/>
        <v>1515103363.383095</v>
      </c>
      <c r="V107" s="105">
        <f t="shared" si="83"/>
        <v>1707763567.9989192</v>
      </c>
      <c r="W107" s="105">
        <f t="shared" si="84"/>
        <v>1813094688.0549998</v>
      </c>
      <c r="X107" s="106">
        <f t="shared" si="85"/>
        <v>1924922401.1173761</v>
      </c>
      <c r="Y107" s="106">
        <f t="shared" si="86"/>
        <v>1813094688.0549998</v>
      </c>
      <c r="Z107" s="105">
        <f t="shared" si="87"/>
        <v>1924922401.1173761</v>
      </c>
      <c r="AA107" s="105">
        <f t="shared" si="88"/>
        <v>2043647402.827251</v>
      </c>
      <c r="AB107" s="105"/>
      <c r="AC107" s="107" t="str">
        <f t="shared" si="89"/>
        <v>BERTAHAP</v>
      </c>
      <c r="AD107" s="108">
        <f t="shared" si="90"/>
        <v>0</v>
      </c>
      <c r="AE107" s="109">
        <v>2</v>
      </c>
      <c r="AF107" s="110"/>
      <c r="AG107" s="105" t="str">
        <f t="shared" si="70"/>
        <v>KR</v>
      </c>
      <c r="AH107" s="110">
        <v>1666614000</v>
      </c>
      <c r="AI107" s="110">
        <v>1878540000</v>
      </c>
      <c r="AJ107" s="110">
        <v>1994405000</v>
      </c>
      <c r="AK107" s="111">
        <v>2117415000</v>
      </c>
      <c r="AL107" s="111">
        <v>1994405000</v>
      </c>
      <c r="AM107" s="110">
        <v>2117415000</v>
      </c>
      <c r="AN107" s="110">
        <f t="shared" si="52"/>
        <v>2248013000</v>
      </c>
      <c r="AS107" s="5"/>
      <c r="AT107" s="5"/>
      <c r="AV107" s="2"/>
      <c r="AW107" s="2"/>
      <c r="BR107" s="53">
        <f t="shared" si="91"/>
        <v>-384673.5547499992</v>
      </c>
      <c r="BT107" s="116"/>
      <c r="BU107" s="112"/>
      <c r="BV107" s="112" t="str">
        <f t="shared" si="92"/>
        <v>1BR-12</v>
      </c>
      <c r="BW107" s="113">
        <f t="shared" si="93"/>
        <v>12</v>
      </c>
      <c r="BX107" s="114">
        <f t="shared" si="94"/>
        <v>67</v>
      </c>
      <c r="BY107" s="114">
        <f t="shared" si="94"/>
        <v>57</v>
      </c>
      <c r="BZ107" s="115">
        <f t="shared" si="95"/>
        <v>25079129.487000003</v>
      </c>
      <c r="CA107" s="115">
        <f t="shared" si="96"/>
        <v>1314020000</v>
      </c>
      <c r="CB107" s="115">
        <f t="shared" si="96"/>
        <v>1481110000</v>
      </c>
      <c r="CC107" s="115">
        <f t="shared" si="96"/>
        <v>1572462000</v>
      </c>
      <c r="CD107" s="115">
        <f t="shared" si="96"/>
        <v>1669448000</v>
      </c>
      <c r="CE107" s="115">
        <f t="shared" si="97"/>
        <v>1772416000</v>
      </c>
    </row>
    <row r="108" spans="1:84">
      <c r="A108" s="3">
        <f t="shared" si="98"/>
        <v>69</v>
      </c>
      <c r="B108" s="96">
        <v>1</v>
      </c>
      <c r="C108" s="97" t="s">
        <v>152</v>
      </c>
      <c r="D108" s="98" t="s">
        <v>24</v>
      </c>
      <c r="E108" s="99"/>
      <c r="F108" s="100" t="s">
        <v>39</v>
      </c>
      <c r="G108" s="101">
        <f t="shared" si="71"/>
        <v>113</v>
      </c>
      <c r="H108" s="101">
        <f t="shared" si="72"/>
        <v>101</v>
      </c>
      <c r="I108" s="102">
        <f t="shared" si="73"/>
        <v>26438045</v>
      </c>
      <c r="J108" s="102">
        <f t="shared" si="74"/>
        <v>6</v>
      </c>
      <c r="K108" s="103">
        <f t="shared" si="75"/>
        <v>0.95</v>
      </c>
      <c r="L108" s="104">
        <f t="shared" ref="L108:L115" si="99">SUMIF($AN$4:$AN$22,D108,$AS$4:$AS$22)</f>
        <v>1.01</v>
      </c>
      <c r="M108" s="105">
        <f t="shared" si="76"/>
        <v>21198058.839675117</v>
      </c>
      <c r="N108" s="105">
        <f t="shared" si="77"/>
        <v>23893599.257716842</v>
      </c>
      <c r="O108" s="105">
        <f t="shared" si="78"/>
        <v>25367304.177500002</v>
      </c>
      <c r="P108" s="105">
        <f t="shared" si="79"/>
        <v>26931903.99206933</v>
      </c>
      <c r="Q108" s="106">
        <f t="shared" si="80"/>
        <v>25367304.177500002</v>
      </c>
      <c r="R108" s="105">
        <f t="shared" si="80"/>
        <v>26931903.99206933</v>
      </c>
      <c r="S108" s="105">
        <f t="shared" si="81"/>
        <v>28593004.8996449</v>
      </c>
      <c r="T108" s="105"/>
      <c r="U108" s="105">
        <f t="shared" si="82"/>
        <v>2141003942.8071868</v>
      </c>
      <c r="V108" s="105">
        <f t="shared" si="83"/>
        <v>2413253525.0294008</v>
      </c>
      <c r="W108" s="105">
        <f t="shared" si="84"/>
        <v>2562097721.9275002</v>
      </c>
      <c r="X108" s="106">
        <f t="shared" si="85"/>
        <v>2720122303.1990023</v>
      </c>
      <c r="Y108" s="106">
        <f t="shared" si="86"/>
        <v>2562097721.9275002</v>
      </c>
      <c r="Z108" s="105">
        <f t="shared" si="87"/>
        <v>2720122303.1990023</v>
      </c>
      <c r="AA108" s="105">
        <f t="shared" si="88"/>
        <v>2887893494.8641348</v>
      </c>
      <c r="AB108" s="105"/>
      <c r="AC108" s="107" t="str">
        <f t="shared" si="89"/>
        <v>BERTAHAP</v>
      </c>
      <c r="AD108" s="108">
        <f t="shared" si="90"/>
        <v>0</v>
      </c>
      <c r="AE108" s="109">
        <v>2</v>
      </c>
      <c r="AF108" s="110"/>
      <c r="AG108" s="105" t="str">
        <f t="shared" si="70"/>
        <v>KR</v>
      </c>
      <c r="AH108" s="110">
        <v>2355105000</v>
      </c>
      <c r="AI108" s="110">
        <v>2654579000</v>
      </c>
      <c r="AJ108" s="110">
        <v>2818308000</v>
      </c>
      <c r="AK108" s="111">
        <v>2992135000</v>
      </c>
      <c r="AL108" s="111">
        <v>2818308000</v>
      </c>
      <c r="AM108" s="110">
        <v>2992135000</v>
      </c>
      <c r="AN108" s="110">
        <f t="shared" si="52"/>
        <v>3176683000</v>
      </c>
      <c r="AS108" s="5"/>
      <c r="AT108" s="5"/>
      <c r="AV108" s="2"/>
      <c r="AW108" s="2"/>
      <c r="BR108" s="53">
        <f t="shared" si="91"/>
        <v>-918722.06374999508</v>
      </c>
      <c r="BT108" s="116"/>
      <c r="BU108" s="112"/>
      <c r="BV108" s="112" t="str">
        <f t="shared" si="92"/>
        <v>1BR-16</v>
      </c>
      <c r="BW108" s="113">
        <f t="shared" si="93"/>
        <v>16</v>
      </c>
      <c r="BX108" s="114">
        <f t="shared" si="94"/>
        <v>71</v>
      </c>
      <c r="BY108" s="114">
        <f t="shared" si="94"/>
        <v>63</v>
      </c>
      <c r="BZ108" s="115">
        <f t="shared" si="95"/>
        <v>25079129.487000003</v>
      </c>
      <c r="CA108" s="115">
        <f t="shared" si="96"/>
        <v>1452338000</v>
      </c>
      <c r="CB108" s="115">
        <f t="shared" si="96"/>
        <v>1637017000</v>
      </c>
      <c r="CC108" s="115">
        <f t="shared" si="96"/>
        <v>1737984000</v>
      </c>
      <c r="CD108" s="115">
        <f t="shared" si="96"/>
        <v>1845179000</v>
      </c>
      <c r="CE108" s="115">
        <f t="shared" si="97"/>
        <v>1958986000</v>
      </c>
    </row>
    <row r="109" spans="1:84">
      <c r="A109" s="3">
        <f t="shared" si="98"/>
        <v>70</v>
      </c>
      <c r="B109" s="96">
        <v>2</v>
      </c>
      <c r="C109" s="97" t="s">
        <v>152</v>
      </c>
      <c r="D109" s="98" t="s">
        <v>35</v>
      </c>
      <c r="E109" s="99"/>
      <c r="F109" s="100" t="s">
        <v>42</v>
      </c>
      <c r="G109" s="101">
        <f t="shared" si="71"/>
        <v>78</v>
      </c>
      <c r="H109" s="101">
        <f t="shared" si="72"/>
        <v>66</v>
      </c>
      <c r="I109" s="102">
        <f t="shared" si="73"/>
        <v>26438045</v>
      </c>
      <c r="J109" s="102">
        <f t="shared" si="74"/>
        <v>2</v>
      </c>
      <c r="K109" s="103">
        <f t="shared" si="75"/>
        <v>0.93</v>
      </c>
      <c r="L109" s="104">
        <f t="shared" si="99"/>
        <v>1.01</v>
      </c>
      <c r="M109" s="105">
        <f t="shared" si="76"/>
        <v>20751783.916734587</v>
      </c>
      <c r="N109" s="105">
        <f t="shared" si="77"/>
        <v>23390576.115449119</v>
      </c>
      <c r="O109" s="105">
        <f t="shared" si="78"/>
        <v>24833255.668500002</v>
      </c>
      <c r="P109" s="105">
        <f t="shared" si="79"/>
        <v>26364916.539604716</v>
      </c>
      <c r="Q109" s="106">
        <f t="shared" si="80"/>
        <v>24833255.668500002</v>
      </c>
      <c r="R109" s="105">
        <f t="shared" si="80"/>
        <v>26364916.539604716</v>
      </c>
      <c r="S109" s="105">
        <f t="shared" si="81"/>
        <v>27991046.901757639</v>
      </c>
      <c r="T109" s="105"/>
      <c r="U109" s="105">
        <f t="shared" si="82"/>
        <v>1369617738.5044827</v>
      </c>
      <c r="V109" s="105">
        <f t="shared" si="83"/>
        <v>1543778023.6196418</v>
      </c>
      <c r="W109" s="105">
        <f t="shared" si="84"/>
        <v>1638994874.1210001</v>
      </c>
      <c r="X109" s="106">
        <f t="shared" si="85"/>
        <v>1740084491.6139112</v>
      </c>
      <c r="Y109" s="106">
        <f t="shared" si="86"/>
        <v>1638994874.1210001</v>
      </c>
      <c r="Z109" s="105">
        <f t="shared" si="87"/>
        <v>1740084491.6139112</v>
      </c>
      <c r="AA109" s="105">
        <f t="shared" si="88"/>
        <v>1847409095.5160041</v>
      </c>
      <c r="AB109" s="105"/>
      <c r="AC109" s="107" t="str">
        <f t="shared" si="89"/>
        <v>BERTAHAP</v>
      </c>
      <c r="AD109" s="108">
        <f t="shared" si="90"/>
        <v>0</v>
      </c>
      <c r="AE109" s="109">
        <v>2</v>
      </c>
      <c r="AF109" s="110"/>
      <c r="AG109" s="105" t="e">
        <f>IF(AF109&gt;#REF!,"LB","KR")</f>
        <v>#REF!</v>
      </c>
      <c r="AH109" s="110">
        <v>1506580000</v>
      </c>
      <c r="AI109" s="110">
        <v>1698156000</v>
      </c>
      <c r="AJ109" s="110">
        <v>1802895000</v>
      </c>
      <c r="AK109" s="111">
        <v>1914093000</v>
      </c>
      <c r="AL109" s="111">
        <v>1802895000</v>
      </c>
      <c r="AM109" s="110">
        <v>1914093000</v>
      </c>
      <c r="AN109" s="110">
        <f t="shared" si="52"/>
        <v>2032151000</v>
      </c>
      <c r="AS109" s="5"/>
      <c r="AT109" s="5"/>
      <c r="AV109" s="2"/>
      <c r="AW109" s="2"/>
      <c r="BR109" s="53">
        <f t="shared" si="91"/>
        <v>-1452770.5727499947</v>
      </c>
      <c r="BT109" s="116"/>
      <c r="BU109" s="112"/>
      <c r="BV109" s="112" t="str">
        <f t="shared" si="92"/>
        <v>2BR-18</v>
      </c>
      <c r="BW109" s="113">
        <f t="shared" si="93"/>
        <v>18</v>
      </c>
      <c r="BX109" s="114">
        <f t="shared" si="94"/>
        <v>97</v>
      </c>
      <c r="BY109" s="114">
        <f t="shared" si="94"/>
        <v>85</v>
      </c>
      <c r="BZ109" s="115">
        <f t="shared" si="95"/>
        <v>25079129.487000003</v>
      </c>
      <c r="CA109" s="115">
        <f t="shared" si="96"/>
        <v>1959503000</v>
      </c>
      <c r="CB109" s="115">
        <f t="shared" si="96"/>
        <v>2208673000</v>
      </c>
      <c r="CC109" s="115">
        <f t="shared" si="96"/>
        <v>2344899000</v>
      </c>
      <c r="CD109" s="115">
        <f t="shared" si="96"/>
        <v>2489527000</v>
      </c>
      <c r="CE109" s="115">
        <f t="shared" si="97"/>
        <v>2643076000</v>
      </c>
    </row>
    <row r="110" spans="1:84">
      <c r="A110" s="3">
        <f t="shared" si="98"/>
        <v>71</v>
      </c>
      <c r="B110" s="96">
        <v>3</v>
      </c>
      <c r="C110" s="97" t="s">
        <v>152</v>
      </c>
      <c r="D110" s="98">
        <v>10</v>
      </c>
      <c r="E110" s="99"/>
      <c r="F110" s="100" t="s">
        <v>48</v>
      </c>
      <c r="G110" s="101">
        <f t="shared" si="71"/>
        <v>74</v>
      </c>
      <c r="H110" s="101">
        <f t="shared" si="72"/>
        <v>63</v>
      </c>
      <c r="I110" s="102">
        <f t="shared" si="73"/>
        <v>26438045</v>
      </c>
      <c r="J110" s="102">
        <f t="shared" si="74"/>
        <v>2</v>
      </c>
      <c r="K110" s="103">
        <f t="shared" si="75"/>
        <v>0.93</v>
      </c>
      <c r="L110" s="104">
        <f t="shared" si="99"/>
        <v>1.01</v>
      </c>
      <c r="M110" s="105">
        <f t="shared" si="76"/>
        <v>20751783.916734587</v>
      </c>
      <c r="N110" s="105">
        <f t="shared" si="77"/>
        <v>23390576.115449119</v>
      </c>
      <c r="O110" s="105">
        <f t="shared" si="78"/>
        <v>24833255.668500002</v>
      </c>
      <c r="P110" s="105">
        <f t="shared" si="79"/>
        <v>26364916.539604716</v>
      </c>
      <c r="Q110" s="106">
        <f t="shared" si="80"/>
        <v>24833255.668500002</v>
      </c>
      <c r="R110" s="105">
        <f t="shared" si="80"/>
        <v>26364916.539604716</v>
      </c>
      <c r="S110" s="105">
        <f t="shared" si="81"/>
        <v>27991046.901757639</v>
      </c>
      <c r="T110" s="105"/>
      <c r="U110" s="105">
        <f t="shared" si="82"/>
        <v>1307362386.7542789</v>
      </c>
      <c r="V110" s="105">
        <f t="shared" si="83"/>
        <v>1473606295.2732944</v>
      </c>
      <c r="W110" s="105">
        <f t="shared" si="84"/>
        <v>1564495107.1155002</v>
      </c>
      <c r="X110" s="106">
        <f t="shared" si="85"/>
        <v>1660989741.9950972</v>
      </c>
      <c r="Y110" s="106">
        <f t="shared" si="86"/>
        <v>1564495107.1155002</v>
      </c>
      <c r="Z110" s="105">
        <f t="shared" si="87"/>
        <v>1660989741.9950972</v>
      </c>
      <c r="AA110" s="105">
        <f t="shared" si="88"/>
        <v>1763435954.8107312</v>
      </c>
      <c r="AB110" s="105"/>
      <c r="AC110" s="107" t="str">
        <f t="shared" si="89"/>
        <v>BERTAHAP</v>
      </c>
      <c r="AD110" s="108">
        <f t="shared" si="90"/>
        <v>0</v>
      </c>
      <c r="AE110" s="109">
        <v>2</v>
      </c>
      <c r="AF110" s="110"/>
      <c r="AG110" s="105" t="str">
        <f t="shared" ref="AG110:AG116" si="100">IF(AF110&gt;$AX$42,"LB","KR")</f>
        <v>KR</v>
      </c>
      <c r="AH110" s="110">
        <v>1438099000</v>
      </c>
      <c r="AI110" s="110">
        <v>1620967000</v>
      </c>
      <c r="AJ110" s="110">
        <v>1720945000</v>
      </c>
      <c r="AK110" s="111">
        <v>1827089000</v>
      </c>
      <c r="AL110" s="111">
        <v>1720945000</v>
      </c>
      <c r="AM110" s="110">
        <v>1827089000</v>
      </c>
      <c r="AN110" s="110">
        <f t="shared" si="52"/>
        <v>1939780000</v>
      </c>
      <c r="AS110" s="5"/>
      <c r="AT110" s="5"/>
      <c r="AV110" s="2"/>
      <c r="AW110" s="2"/>
      <c r="BR110" s="53">
        <f t="shared" si="91"/>
        <v>-1452770.5727499947</v>
      </c>
      <c r="BT110" s="116">
        <v>20</v>
      </c>
      <c r="BU110" s="121" t="s">
        <v>69</v>
      </c>
      <c r="BV110" s="112" t="str">
        <f t="shared" ref="BV110:BV115" si="101">F190</f>
        <v>1BR-8</v>
      </c>
      <c r="BW110" s="113" t="str">
        <f t="shared" ref="BW110:BW115" si="102">D190</f>
        <v>08</v>
      </c>
      <c r="BX110" s="114">
        <f t="shared" ref="BX110:BY115" si="103">G190</f>
        <v>60</v>
      </c>
      <c r="BY110" s="114">
        <f t="shared" si="103"/>
        <v>52</v>
      </c>
      <c r="BZ110" s="115">
        <f t="shared" ref="BZ110:BZ115" si="104">O190</f>
        <v>25079129.487000003</v>
      </c>
      <c r="CA110" s="115">
        <f t="shared" ref="CA110:CD115" si="105">AH190</f>
        <v>1198755000</v>
      </c>
      <c r="CB110" s="115">
        <f t="shared" si="105"/>
        <v>1351188000</v>
      </c>
      <c r="CC110" s="115">
        <f t="shared" si="105"/>
        <v>1434527000</v>
      </c>
      <c r="CD110" s="115">
        <f t="shared" si="105"/>
        <v>1523005000</v>
      </c>
      <c r="CE110" s="115">
        <f t="shared" ref="CE110:CE115" si="106">AN190</f>
        <v>1616941000</v>
      </c>
      <c r="CF110" s="2">
        <v>6</v>
      </c>
    </row>
    <row r="111" spans="1:84">
      <c r="A111" s="3">
        <f t="shared" si="98"/>
        <v>72</v>
      </c>
      <c r="B111" s="96">
        <v>4</v>
      </c>
      <c r="C111" s="97" t="s">
        <v>152</v>
      </c>
      <c r="D111" s="96">
        <v>12</v>
      </c>
      <c r="E111" s="99"/>
      <c r="F111" s="100" t="s">
        <v>50</v>
      </c>
      <c r="G111" s="101">
        <f t="shared" si="71"/>
        <v>67</v>
      </c>
      <c r="H111" s="101">
        <f t="shared" si="72"/>
        <v>57</v>
      </c>
      <c r="I111" s="102">
        <f t="shared" si="73"/>
        <v>26438045</v>
      </c>
      <c r="J111" s="102">
        <f t="shared" si="74"/>
        <v>2</v>
      </c>
      <c r="K111" s="103">
        <f t="shared" si="75"/>
        <v>0.93</v>
      </c>
      <c r="L111" s="104">
        <f t="shared" si="99"/>
        <v>1.01</v>
      </c>
      <c r="M111" s="105">
        <f t="shared" si="76"/>
        <v>20751783.916734587</v>
      </c>
      <c r="N111" s="105">
        <f t="shared" si="77"/>
        <v>23390576.115449119</v>
      </c>
      <c r="O111" s="105">
        <f t="shared" si="78"/>
        <v>24833255.668500002</v>
      </c>
      <c r="P111" s="105">
        <f t="shared" si="79"/>
        <v>26364916.539604716</v>
      </c>
      <c r="Q111" s="106">
        <f t="shared" si="80"/>
        <v>24833255.668500002</v>
      </c>
      <c r="R111" s="105">
        <f t="shared" si="80"/>
        <v>26364916.539604716</v>
      </c>
      <c r="S111" s="105">
        <f t="shared" si="81"/>
        <v>27991046.901757639</v>
      </c>
      <c r="T111" s="105"/>
      <c r="U111" s="105">
        <f t="shared" si="82"/>
        <v>1182851683.2538714</v>
      </c>
      <c r="V111" s="105">
        <f t="shared" si="83"/>
        <v>1333262838.5805998</v>
      </c>
      <c r="W111" s="105">
        <f t="shared" si="84"/>
        <v>1415495573.1045001</v>
      </c>
      <c r="X111" s="106">
        <f t="shared" si="85"/>
        <v>1502800242.7574687</v>
      </c>
      <c r="Y111" s="106">
        <f t="shared" si="86"/>
        <v>1415495573.1045001</v>
      </c>
      <c r="Z111" s="105">
        <f t="shared" si="87"/>
        <v>1502800242.7574687</v>
      </c>
      <c r="AA111" s="105">
        <f t="shared" si="88"/>
        <v>1595489673.4001853</v>
      </c>
      <c r="AB111" s="105"/>
      <c r="AC111" s="107" t="str">
        <f t="shared" si="89"/>
        <v>BERTAHAP</v>
      </c>
      <c r="AD111" s="108">
        <f t="shared" si="90"/>
        <v>0</v>
      </c>
      <c r="AE111" s="109">
        <v>2</v>
      </c>
      <c r="AF111" s="110"/>
      <c r="AG111" s="105" t="str">
        <f t="shared" si="100"/>
        <v>KR</v>
      </c>
      <c r="AH111" s="110">
        <v>1301137000</v>
      </c>
      <c r="AI111" s="110">
        <v>1466590000</v>
      </c>
      <c r="AJ111" s="110">
        <v>1557046000</v>
      </c>
      <c r="AK111" s="111">
        <v>1653081000</v>
      </c>
      <c r="AL111" s="111">
        <v>1557046000</v>
      </c>
      <c r="AM111" s="110">
        <v>1653081000</v>
      </c>
      <c r="AN111" s="110">
        <f t="shared" si="52"/>
        <v>1755039000</v>
      </c>
      <c r="AS111" s="5"/>
      <c r="AT111" s="5"/>
      <c r="AV111" s="2"/>
      <c r="AW111" s="2"/>
      <c r="BR111" s="53">
        <f t="shared" si="91"/>
        <v>-1452770.5727499947</v>
      </c>
      <c r="BT111" s="116"/>
      <c r="BU111" s="112"/>
      <c r="BV111" s="112" t="str">
        <f t="shared" si="101"/>
        <v>1BR-10</v>
      </c>
      <c r="BW111" s="113">
        <f t="shared" si="102"/>
        <v>10</v>
      </c>
      <c r="BX111" s="114">
        <f t="shared" si="103"/>
        <v>74</v>
      </c>
      <c r="BY111" s="114">
        <f t="shared" si="103"/>
        <v>63</v>
      </c>
      <c r="BZ111" s="115">
        <f t="shared" si="104"/>
        <v>25079129.487000003</v>
      </c>
      <c r="CA111" s="115">
        <f t="shared" si="105"/>
        <v>1452338000</v>
      </c>
      <c r="CB111" s="115">
        <f t="shared" si="105"/>
        <v>1637017000</v>
      </c>
      <c r="CC111" s="115">
        <f t="shared" si="105"/>
        <v>1737984000</v>
      </c>
      <c r="CD111" s="115">
        <f t="shared" si="105"/>
        <v>1845179000</v>
      </c>
      <c r="CE111" s="115">
        <f t="shared" si="106"/>
        <v>1958986000</v>
      </c>
    </row>
    <row r="112" spans="1:84">
      <c r="A112" s="3">
        <f t="shared" si="98"/>
        <v>73</v>
      </c>
      <c r="B112" s="96">
        <v>5</v>
      </c>
      <c r="C112" s="97" t="s">
        <v>152</v>
      </c>
      <c r="D112" s="98">
        <v>16</v>
      </c>
      <c r="E112" s="99"/>
      <c r="F112" s="100" t="s">
        <v>52</v>
      </c>
      <c r="G112" s="101">
        <f t="shared" si="71"/>
        <v>71</v>
      </c>
      <c r="H112" s="101">
        <f t="shared" si="72"/>
        <v>63</v>
      </c>
      <c r="I112" s="102">
        <f t="shared" si="73"/>
        <v>26438045</v>
      </c>
      <c r="J112" s="102">
        <f t="shared" si="74"/>
        <v>2</v>
      </c>
      <c r="K112" s="103">
        <f t="shared" si="75"/>
        <v>0.93</v>
      </c>
      <c r="L112" s="104">
        <f t="shared" si="99"/>
        <v>1.01</v>
      </c>
      <c r="M112" s="105">
        <f t="shared" si="76"/>
        <v>20751783.916734587</v>
      </c>
      <c r="N112" s="105">
        <f t="shared" si="77"/>
        <v>23390576.115449119</v>
      </c>
      <c r="O112" s="105">
        <f t="shared" si="78"/>
        <v>24833255.668500002</v>
      </c>
      <c r="P112" s="105">
        <f t="shared" si="79"/>
        <v>26364916.539604716</v>
      </c>
      <c r="Q112" s="106">
        <f t="shared" si="80"/>
        <v>24833255.668500002</v>
      </c>
      <c r="R112" s="105">
        <f t="shared" si="80"/>
        <v>26364916.539604716</v>
      </c>
      <c r="S112" s="105">
        <f t="shared" si="81"/>
        <v>27991046.901757639</v>
      </c>
      <c r="T112" s="105"/>
      <c r="U112" s="105">
        <f t="shared" si="82"/>
        <v>1307362386.7542789</v>
      </c>
      <c r="V112" s="105">
        <f t="shared" si="83"/>
        <v>1473606295.2732944</v>
      </c>
      <c r="W112" s="105">
        <f t="shared" si="84"/>
        <v>1564495107.1155002</v>
      </c>
      <c r="X112" s="106">
        <f t="shared" si="85"/>
        <v>1660989741.9950972</v>
      </c>
      <c r="Y112" s="106">
        <f t="shared" si="86"/>
        <v>1564495107.1155002</v>
      </c>
      <c r="Z112" s="105">
        <f t="shared" si="87"/>
        <v>1660989741.9950972</v>
      </c>
      <c r="AA112" s="105">
        <f t="shared" si="88"/>
        <v>1763435954.8107312</v>
      </c>
      <c r="AB112" s="105"/>
      <c r="AC112" s="107" t="str">
        <f t="shared" si="89"/>
        <v>BERTAHAP</v>
      </c>
      <c r="AD112" s="108">
        <f t="shared" si="90"/>
        <v>0</v>
      </c>
      <c r="AE112" s="109">
        <v>2</v>
      </c>
      <c r="AF112" s="110"/>
      <c r="AG112" s="105" t="str">
        <f t="shared" si="100"/>
        <v>KR</v>
      </c>
      <c r="AH112" s="110">
        <v>1438099000</v>
      </c>
      <c r="AI112" s="110">
        <v>1620967000</v>
      </c>
      <c r="AJ112" s="110">
        <v>1720945000</v>
      </c>
      <c r="AK112" s="111">
        <v>1827089000</v>
      </c>
      <c r="AL112" s="111">
        <v>1720945000</v>
      </c>
      <c r="AM112" s="110">
        <v>1827089000</v>
      </c>
      <c r="AN112" s="110">
        <f t="shared" si="52"/>
        <v>1939780000</v>
      </c>
      <c r="AS112" s="5"/>
      <c r="AT112" s="5"/>
      <c r="AV112" s="2"/>
      <c r="AW112" s="2"/>
      <c r="BR112" s="53">
        <f t="shared" si="91"/>
        <v>-1452770.5727499947</v>
      </c>
      <c r="BT112" s="116"/>
      <c r="BU112" s="112"/>
      <c r="BV112" s="112" t="str">
        <f t="shared" si="101"/>
        <v>1BR-12</v>
      </c>
      <c r="BW112" s="113">
        <f t="shared" si="102"/>
        <v>12</v>
      </c>
      <c r="BX112" s="114">
        <f t="shared" si="103"/>
        <v>67</v>
      </c>
      <c r="BY112" s="114">
        <f t="shared" si="103"/>
        <v>57</v>
      </c>
      <c r="BZ112" s="115">
        <f t="shared" si="104"/>
        <v>25079129.487000003</v>
      </c>
      <c r="CA112" s="115">
        <f t="shared" si="105"/>
        <v>1314020000</v>
      </c>
      <c r="CB112" s="115">
        <f t="shared" si="105"/>
        <v>1481110000</v>
      </c>
      <c r="CC112" s="115">
        <f t="shared" si="105"/>
        <v>1572462000</v>
      </c>
      <c r="CD112" s="115">
        <f t="shared" si="105"/>
        <v>1669448000</v>
      </c>
      <c r="CE112" s="115">
        <f t="shared" si="106"/>
        <v>1772416000</v>
      </c>
    </row>
    <row r="113" spans="1:84">
      <c r="A113" s="3">
        <f t="shared" si="98"/>
        <v>74</v>
      </c>
      <c r="B113" s="96">
        <v>6</v>
      </c>
      <c r="C113" s="97" t="s">
        <v>152</v>
      </c>
      <c r="D113" s="96">
        <v>18</v>
      </c>
      <c r="E113" s="99"/>
      <c r="F113" s="100" t="s">
        <v>54</v>
      </c>
      <c r="G113" s="101">
        <f t="shared" si="71"/>
        <v>97</v>
      </c>
      <c r="H113" s="101">
        <f t="shared" si="72"/>
        <v>85</v>
      </c>
      <c r="I113" s="102">
        <f t="shared" si="73"/>
        <v>26438045</v>
      </c>
      <c r="J113" s="102">
        <f t="shared" si="74"/>
        <v>2</v>
      </c>
      <c r="K113" s="103">
        <f t="shared" si="75"/>
        <v>0.93</v>
      </c>
      <c r="L113" s="104">
        <f t="shared" si="99"/>
        <v>1.01</v>
      </c>
      <c r="M113" s="105">
        <f t="shared" si="76"/>
        <v>20751783.916734587</v>
      </c>
      <c r="N113" s="105">
        <f t="shared" si="77"/>
        <v>23390576.115449119</v>
      </c>
      <c r="O113" s="105">
        <f t="shared" si="78"/>
        <v>24833255.668500002</v>
      </c>
      <c r="P113" s="105">
        <f t="shared" si="79"/>
        <v>26364916.539604716</v>
      </c>
      <c r="Q113" s="106">
        <f t="shared" si="80"/>
        <v>24833255.668500002</v>
      </c>
      <c r="R113" s="105">
        <f t="shared" si="80"/>
        <v>26364916.539604716</v>
      </c>
      <c r="S113" s="105">
        <f t="shared" si="81"/>
        <v>27991046.901757639</v>
      </c>
      <c r="T113" s="105"/>
      <c r="U113" s="105">
        <f t="shared" si="82"/>
        <v>1763901632.9224398</v>
      </c>
      <c r="V113" s="105">
        <f t="shared" si="83"/>
        <v>1988198969.8131752</v>
      </c>
      <c r="W113" s="105">
        <f t="shared" si="84"/>
        <v>2110826731.8225002</v>
      </c>
      <c r="X113" s="106">
        <f t="shared" si="85"/>
        <v>2241017905.8664007</v>
      </c>
      <c r="Y113" s="106">
        <f t="shared" si="86"/>
        <v>2110826731.8225002</v>
      </c>
      <c r="Z113" s="105">
        <f t="shared" si="87"/>
        <v>2241017905.8664007</v>
      </c>
      <c r="AA113" s="105">
        <f t="shared" si="88"/>
        <v>2379238986.6493993</v>
      </c>
      <c r="AB113" s="105"/>
      <c r="AC113" s="107" t="str">
        <f t="shared" si="89"/>
        <v>BERTAHAP</v>
      </c>
      <c r="AD113" s="108">
        <f t="shared" si="90"/>
        <v>0</v>
      </c>
      <c r="AE113" s="109">
        <v>2</v>
      </c>
      <c r="AF113" s="110"/>
      <c r="AG113" s="105" t="str">
        <f t="shared" si="100"/>
        <v>KR</v>
      </c>
      <c r="AH113" s="110">
        <v>1940292000</v>
      </c>
      <c r="AI113" s="110">
        <v>2187019000</v>
      </c>
      <c r="AJ113" s="110">
        <v>2321910000</v>
      </c>
      <c r="AK113" s="111">
        <v>2465120000</v>
      </c>
      <c r="AL113" s="111">
        <v>2321910000</v>
      </c>
      <c r="AM113" s="110">
        <v>2465120000</v>
      </c>
      <c r="AN113" s="110">
        <f t="shared" si="52"/>
        <v>2617163000</v>
      </c>
      <c r="AS113" s="5"/>
      <c r="AT113" s="5"/>
      <c r="AV113" s="2"/>
      <c r="AW113" s="2"/>
      <c r="BR113" s="53">
        <f t="shared" si="91"/>
        <v>-1452770.5727499947</v>
      </c>
      <c r="BT113" s="116"/>
      <c r="BU113" s="112"/>
      <c r="BV113" s="112" t="str">
        <f t="shared" si="101"/>
        <v>1BR-16</v>
      </c>
      <c r="BW113" s="113">
        <f t="shared" si="102"/>
        <v>16</v>
      </c>
      <c r="BX113" s="114">
        <f t="shared" si="103"/>
        <v>71</v>
      </c>
      <c r="BY113" s="114">
        <f t="shared" si="103"/>
        <v>63</v>
      </c>
      <c r="BZ113" s="115">
        <f t="shared" si="104"/>
        <v>25079129.487000003</v>
      </c>
      <c r="CA113" s="115">
        <f t="shared" si="105"/>
        <v>1452338000</v>
      </c>
      <c r="CB113" s="115">
        <f t="shared" si="105"/>
        <v>1637017000</v>
      </c>
      <c r="CC113" s="115">
        <f t="shared" si="105"/>
        <v>1737984000</v>
      </c>
      <c r="CD113" s="115">
        <f t="shared" si="105"/>
        <v>1845179000</v>
      </c>
      <c r="CE113" s="115">
        <f t="shared" si="106"/>
        <v>1958986000</v>
      </c>
    </row>
    <row r="114" spans="1:84">
      <c r="A114" s="3">
        <f t="shared" si="98"/>
        <v>75</v>
      </c>
      <c r="B114" s="96">
        <v>7</v>
      </c>
      <c r="C114" s="97" t="s">
        <v>152</v>
      </c>
      <c r="D114" s="96">
        <v>20</v>
      </c>
      <c r="E114" s="99"/>
      <c r="F114" s="100" t="s">
        <v>70</v>
      </c>
      <c r="G114" s="101">
        <f t="shared" si="71"/>
        <v>60</v>
      </c>
      <c r="H114" s="101">
        <f t="shared" si="72"/>
        <v>51</v>
      </c>
      <c r="I114" s="102">
        <f t="shared" si="73"/>
        <v>26438045</v>
      </c>
      <c r="J114" s="102">
        <f t="shared" si="74"/>
        <v>2</v>
      </c>
      <c r="K114" s="103">
        <f t="shared" si="75"/>
        <v>0.93</v>
      </c>
      <c r="L114" s="104">
        <f t="shared" si="99"/>
        <v>1.01</v>
      </c>
      <c r="M114" s="105">
        <f t="shared" si="76"/>
        <v>20751783.916734587</v>
      </c>
      <c r="N114" s="105">
        <f t="shared" si="77"/>
        <v>23390576.115449119</v>
      </c>
      <c r="O114" s="105">
        <f t="shared" si="78"/>
        <v>24833255.668500002</v>
      </c>
      <c r="P114" s="105">
        <f t="shared" si="79"/>
        <v>26364916.539604716</v>
      </c>
      <c r="Q114" s="106">
        <f t="shared" si="80"/>
        <v>24833255.668500002</v>
      </c>
      <c r="R114" s="105">
        <f t="shared" si="80"/>
        <v>26364916.539604716</v>
      </c>
      <c r="S114" s="105">
        <f t="shared" si="81"/>
        <v>27991046.901757639</v>
      </c>
      <c r="T114" s="105"/>
      <c r="U114" s="105">
        <f t="shared" si="82"/>
        <v>1058340979.753464</v>
      </c>
      <c r="V114" s="105">
        <f t="shared" si="83"/>
        <v>1192919381.8879051</v>
      </c>
      <c r="W114" s="105">
        <f t="shared" si="84"/>
        <v>1266496039.0935001</v>
      </c>
      <c r="X114" s="106">
        <f t="shared" si="85"/>
        <v>1344610743.5198405</v>
      </c>
      <c r="Y114" s="106">
        <f t="shared" si="86"/>
        <v>1266496039.0935001</v>
      </c>
      <c r="Z114" s="105">
        <f t="shared" si="87"/>
        <v>1344610743.5198405</v>
      </c>
      <c r="AA114" s="105">
        <f t="shared" si="88"/>
        <v>1427543391.9896395</v>
      </c>
      <c r="AB114" s="105"/>
      <c r="AC114" s="107" t="str">
        <f t="shared" si="89"/>
        <v>BERTAHAP</v>
      </c>
      <c r="AD114" s="108">
        <f t="shared" si="90"/>
        <v>0</v>
      </c>
      <c r="AE114" s="109">
        <v>2</v>
      </c>
      <c r="AF114" s="110"/>
      <c r="AG114" s="105" t="str">
        <f t="shared" si="100"/>
        <v>KR</v>
      </c>
      <c r="AH114" s="110">
        <v>1164176000</v>
      </c>
      <c r="AI114" s="110">
        <v>1312212000</v>
      </c>
      <c r="AJ114" s="110">
        <v>1393146000</v>
      </c>
      <c r="AK114" s="111">
        <v>1479072000</v>
      </c>
      <c r="AL114" s="111">
        <v>1393146000</v>
      </c>
      <c r="AM114" s="110">
        <v>1479072000</v>
      </c>
      <c r="AN114" s="110">
        <f t="shared" si="52"/>
        <v>1570298000</v>
      </c>
      <c r="AS114" s="5"/>
      <c r="AT114" s="5"/>
      <c r="AV114" s="2"/>
      <c r="AW114" s="2"/>
      <c r="BR114" s="53">
        <f t="shared" si="91"/>
        <v>-1452770.5727499947</v>
      </c>
      <c r="BT114" s="116"/>
      <c r="BU114" s="112"/>
      <c r="BV114" s="112" t="str">
        <f t="shared" si="101"/>
        <v>2BR-18</v>
      </c>
      <c r="BW114" s="113">
        <f t="shared" si="102"/>
        <v>18</v>
      </c>
      <c r="BX114" s="114">
        <f t="shared" si="103"/>
        <v>97</v>
      </c>
      <c r="BY114" s="114">
        <f t="shared" si="103"/>
        <v>85</v>
      </c>
      <c r="BZ114" s="115">
        <f t="shared" si="104"/>
        <v>25079129.487000003</v>
      </c>
      <c r="CA114" s="115">
        <f t="shared" si="105"/>
        <v>1959503000</v>
      </c>
      <c r="CB114" s="115">
        <f t="shared" si="105"/>
        <v>2208673000</v>
      </c>
      <c r="CC114" s="115">
        <f t="shared" si="105"/>
        <v>2344899000</v>
      </c>
      <c r="CD114" s="115">
        <f t="shared" si="105"/>
        <v>2489527000</v>
      </c>
      <c r="CE114" s="115">
        <f t="shared" si="106"/>
        <v>2643076000</v>
      </c>
    </row>
    <row r="115" spans="1:84">
      <c r="A115" s="3">
        <f t="shared" si="98"/>
        <v>76</v>
      </c>
      <c r="B115" s="96">
        <v>8</v>
      </c>
      <c r="C115" s="97" t="s">
        <v>152</v>
      </c>
      <c r="D115" s="96">
        <v>22</v>
      </c>
      <c r="E115" s="99"/>
      <c r="F115" s="100" t="s">
        <v>89</v>
      </c>
      <c r="G115" s="101">
        <f t="shared" si="71"/>
        <v>81</v>
      </c>
      <c r="H115" s="101">
        <f t="shared" si="72"/>
        <v>70</v>
      </c>
      <c r="I115" s="102">
        <f t="shared" si="73"/>
        <v>26438045</v>
      </c>
      <c r="J115" s="102">
        <f t="shared" si="74"/>
        <v>4</v>
      </c>
      <c r="K115" s="103">
        <f t="shared" si="75"/>
        <v>0.97</v>
      </c>
      <c r="L115" s="104">
        <f t="shared" si="99"/>
        <v>1.01</v>
      </c>
      <c r="M115" s="105">
        <f t="shared" si="76"/>
        <v>21644333.762615643</v>
      </c>
      <c r="N115" s="105">
        <f t="shared" si="77"/>
        <v>24396622.399984561</v>
      </c>
      <c r="O115" s="105">
        <f t="shared" si="78"/>
        <v>25901352.686499998</v>
      </c>
      <c r="P115" s="105">
        <f t="shared" si="79"/>
        <v>27498891.444533944</v>
      </c>
      <c r="Q115" s="106">
        <f t="shared" si="80"/>
        <v>25901352.686499998</v>
      </c>
      <c r="R115" s="105">
        <f t="shared" si="80"/>
        <v>27498891.444533944</v>
      </c>
      <c r="S115" s="105">
        <f t="shared" si="81"/>
        <v>29194962.897532158</v>
      </c>
      <c r="T115" s="105"/>
      <c r="U115" s="105">
        <f t="shared" si="82"/>
        <v>1515103363.383095</v>
      </c>
      <c r="V115" s="105">
        <f t="shared" si="83"/>
        <v>1707763567.9989192</v>
      </c>
      <c r="W115" s="105">
        <f t="shared" si="84"/>
        <v>1813094688.0549998</v>
      </c>
      <c r="X115" s="106">
        <f t="shared" si="85"/>
        <v>1924922401.1173761</v>
      </c>
      <c r="Y115" s="106">
        <f t="shared" si="86"/>
        <v>1813094688.0549998</v>
      </c>
      <c r="Z115" s="105">
        <f t="shared" si="87"/>
        <v>1924922401.1173761</v>
      </c>
      <c r="AA115" s="105">
        <f t="shared" si="88"/>
        <v>2043647402.827251</v>
      </c>
      <c r="AB115" s="105"/>
      <c r="AC115" s="107" t="str">
        <f t="shared" si="89"/>
        <v>BERTAHAP</v>
      </c>
      <c r="AD115" s="108">
        <f t="shared" si="90"/>
        <v>0</v>
      </c>
      <c r="AE115" s="109">
        <v>2</v>
      </c>
      <c r="AF115" s="110"/>
      <c r="AG115" s="105" t="str">
        <f t="shared" si="100"/>
        <v>KR</v>
      </c>
      <c r="AH115" s="110">
        <v>1666614000</v>
      </c>
      <c r="AI115" s="110">
        <v>1878540000</v>
      </c>
      <c r="AJ115" s="110">
        <v>1994405000</v>
      </c>
      <c r="AK115" s="111">
        <v>2117415000</v>
      </c>
      <c r="AL115" s="111">
        <v>1994405000</v>
      </c>
      <c r="AM115" s="110">
        <v>2117415000</v>
      </c>
      <c r="AN115" s="110">
        <f t="shared" si="52"/>
        <v>2248013000</v>
      </c>
      <c r="AS115" s="5"/>
      <c r="AT115" s="5"/>
      <c r="AV115" s="2"/>
      <c r="AW115" s="2"/>
      <c r="BR115" s="53">
        <f t="shared" si="91"/>
        <v>-384673.5547499992</v>
      </c>
      <c r="BT115" s="116"/>
      <c r="BU115" s="112"/>
      <c r="BV115" s="112" t="str">
        <f t="shared" si="101"/>
        <v>1BR-20</v>
      </c>
      <c r="BW115" s="113">
        <f t="shared" si="102"/>
        <v>20</v>
      </c>
      <c r="BX115" s="114">
        <f t="shared" si="103"/>
        <v>60</v>
      </c>
      <c r="BY115" s="114">
        <f t="shared" si="103"/>
        <v>51</v>
      </c>
      <c r="BZ115" s="115">
        <f t="shared" si="104"/>
        <v>25079129.487000003</v>
      </c>
      <c r="CA115" s="115">
        <f t="shared" si="105"/>
        <v>1175702000</v>
      </c>
      <c r="CB115" s="115">
        <f t="shared" si="105"/>
        <v>1325204000</v>
      </c>
      <c r="CC115" s="115">
        <f t="shared" si="105"/>
        <v>1406940000</v>
      </c>
      <c r="CD115" s="115">
        <f t="shared" si="105"/>
        <v>1493717000</v>
      </c>
      <c r="CE115" s="115">
        <f t="shared" si="106"/>
        <v>1585846000</v>
      </c>
    </row>
    <row r="116" spans="1:84">
      <c r="A116" s="3">
        <f t="shared" si="98"/>
        <v>77</v>
      </c>
      <c r="B116" s="96">
        <v>1</v>
      </c>
      <c r="C116" s="97" t="s">
        <v>154</v>
      </c>
      <c r="D116" s="98" t="s">
        <v>24</v>
      </c>
      <c r="E116" s="99"/>
      <c r="F116" s="100" t="s">
        <v>39</v>
      </c>
      <c r="G116" s="101">
        <f t="shared" si="71"/>
        <v>113</v>
      </c>
      <c r="H116" s="101">
        <f t="shared" si="72"/>
        <v>101</v>
      </c>
      <c r="I116" s="102">
        <f t="shared" si="73"/>
        <v>26438045</v>
      </c>
      <c r="J116" s="102">
        <f t="shared" si="74"/>
        <v>6</v>
      </c>
      <c r="K116" s="103">
        <f t="shared" si="75"/>
        <v>0.95</v>
      </c>
      <c r="L116" s="239">
        <f>SUMIF($AN$4:$AN$22,D116,$BF$4:$BF$22)</f>
        <v>1.02</v>
      </c>
      <c r="M116" s="105">
        <f t="shared" si="76"/>
        <v>21407940.61036497</v>
      </c>
      <c r="N116" s="105">
        <f t="shared" si="77"/>
        <v>24130169.547397207</v>
      </c>
      <c r="O116" s="105">
        <f t="shared" si="78"/>
        <v>25618465.605</v>
      </c>
      <c r="P116" s="105">
        <f t="shared" si="79"/>
        <v>27198556.506842293</v>
      </c>
      <c r="Q116" s="106">
        <f t="shared" si="80"/>
        <v>25618465.605</v>
      </c>
      <c r="R116" s="105">
        <f t="shared" si="80"/>
        <v>27198556.506842293</v>
      </c>
      <c r="S116" s="105">
        <f t="shared" si="81"/>
        <v>28876103.958057225</v>
      </c>
      <c r="T116" s="105"/>
      <c r="U116" s="105">
        <f t="shared" si="82"/>
        <v>2162202001.646862</v>
      </c>
      <c r="V116" s="105">
        <f t="shared" si="83"/>
        <v>2437147124.287118</v>
      </c>
      <c r="W116" s="105">
        <f t="shared" si="84"/>
        <v>2587465026.105</v>
      </c>
      <c r="X116" s="106">
        <f t="shared" si="85"/>
        <v>2747054207.1910715</v>
      </c>
      <c r="Y116" s="106">
        <f t="shared" si="86"/>
        <v>2587465026.105</v>
      </c>
      <c r="Z116" s="105">
        <f t="shared" si="87"/>
        <v>2747054207.1910715</v>
      </c>
      <c r="AA116" s="105">
        <f t="shared" si="88"/>
        <v>2916486499.7637796</v>
      </c>
      <c r="AB116" s="105"/>
      <c r="AC116" s="107" t="str">
        <f t="shared" si="89"/>
        <v>BERTAHAP</v>
      </c>
      <c r="AD116" s="108">
        <f t="shared" si="90"/>
        <v>0</v>
      </c>
      <c r="AE116" s="109">
        <v>2</v>
      </c>
      <c r="AF116" s="110"/>
      <c r="AG116" s="105" t="str">
        <f t="shared" si="100"/>
        <v>KR</v>
      </c>
      <c r="AH116" s="110">
        <v>2378423000</v>
      </c>
      <c r="AI116" s="110">
        <v>2680862000</v>
      </c>
      <c r="AJ116" s="110">
        <v>2846212000</v>
      </c>
      <c r="AK116" s="111">
        <v>3021760000</v>
      </c>
      <c r="AL116" s="111">
        <v>2846212000</v>
      </c>
      <c r="AM116" s="110">
        <v>3021760000</v>
      </c>
      <c r="AN116" s="110">
        <f t="shared" si="52"/>
        <v>3208136000</v>
      </c>
      <c r="AS116" s="5"/>
      <c r="AT116" s="5"/>
      <c r="AV116" s="2"/>
      <c r="AW116" s="2"/>
      <c r="BR116" s="53">
        <f t="shared" si="91"/>
        <v>-667560.63624999672</v>
      </c>
      <c r="BT116" s="116">
        <v>21</v>
      </c>
      <c r="BU116" s="112" t="s">
        <v>156</v>
      </c>
      <c r="BV116" s="112" t="str">
        <f t="shared" ref="BV116:BV122" si="107">F206</f>
        <v>1BR-6</v>
      </c>
      <c r="BW116" s="113" t="str">
        <f t="shared" ref="BW116:BW122" si="108">D206</f>
        <v>06</v>
      </c>
      <c r="BX116" s="114">
        <f t="shared" ref="BX116:BY122" si="109">G206</f>
        <v>78</v>
      </c>
      <c r="BY116" s="114">
        <f t="shared" si="109"/>
        <v>66</v>
      </c>
      <c r="BZ116" s="115">
        <f t="shared" ref="BZ116:BZ122" si="110">O206</f>
        <v>25079129.487000003</v>
      </c>
      <c r="CA116" s="115">
        <f t="shared" ref="CA116:CD122" si="111">AH206</f>
        <v>1521497000</v>
      </c>
      <c r="CB116" s="115">
        <f t="shared" si="111"/>
        <v>1714970000</v>
      </c>
      <c r="CC116" s="115">
        <f t="shared" si="111"/>
        <v>1820745000</v>
      </c>
      <c r="CD116" s="115">
        <f t="shared" si="111"/>
        <v>1933045000</v>
      </c>
      <c r="CE116" s="115">
        <f t="shared" ref="CE116:CE122" si="112">AN206</f>
        <v>2052271000</v>
      </c>
    </row>
    <row r="117" spans="1:84">
      <c r="A117" s="3">
        <f t="shared" si="98"/>
        <v>78</v>
      </c>
      <c r="B117" s="96">
        <v>2</v>
      </c>
      <c r="C117" s="97" t="s">
        <v>154</v>
      </c>
      <c r="D117" s="98" t="s">
        <v>35</v>
      </c>
      <c r="E117" s="99"/>
      <c r="F117" s="100" t="s">
        <v>42</v>
      </c>
      <c r="G117" s="101">
        <f t="shared" si="71"/>
        <v>78</v>
      </c>
      <c r="H117" s="101">
        <f t="shared" si="72"/>
        <v>66</v>
      </c>
      <c r="I117" s="102">
        <f t="shared" si="73"/>
        <v>26438045</v>
      </c>
      <c r="J117" s="102">
        <f t="shared" si="74"/>
        <v>2</v>
      </c>
      <c r="K117" s="103">
        <f t="shared" si="75"/>
        <v>0.93</v>
      </c>
      <c r="L117" s="239">
        <f t="shared" ref="L117:L123" si="113">SUMIF($AN$4:$AN$22,D117,$BF$4:$BF$22)</f>
        <v>1.02</v>
      </c>
      <c r="M117" s="105">
        <f t="shared" si="76"/>
        <v>20957247.12383097</v>
      </c>
      <c r="N117" s="105">
        <f t="shared" si="77"/>
        <v>23622165.977978319</v>
      </c>
      <c r="O117" s="105">
        <f t="shared" si="78"/>
        <v>25079129.487000003</v>
      </c>
      <c r="P117" s="105">
        <f t="shared" si="79"/>
        <v>26625955.317224566</v>
      </c>
      <c r="Q117" s="106">
        <f t="shared" si="80"/>
        <v>25079129.487000003</v>
      </c>
      <c r="R117" s="105">
        <f t="shared" si="80"/>
        <v>26625955.317224566</v>
      </c>
      <c r="S117" s="105">
        <f t="shared" si="81"/>
        <v>28268185.979992867</v>
      </c>
      <c r="T117" s="105"/>
      <c r="U117" s="105">
        <f t="shared" si="82"/>
        <v>1383178310.1728439</v>
      </c>
      <c r="V117" s="105">
        <f t="shared" si="83"/>
        <v>1559062954.5465691</v>
      </c>
      <c r="W117" s="105">
        <f t="shared" si="84"/>
        <v>1655222546.1420002</v>
      </c>
      <c r="X117" s="106">
        <f t="shared" si="85"/>
        <v>1757313050.9368215</v>
      </c>
      <c r="Y117" s="106">
        <f t="shared" si="86"/>
        <v>1655222546.1420002</v>
      </c>
      <c r="Z117" s="105">
        <f t="shared" si="87"/>
        <v>1757313050.9368215</v>
      </c>
      <c r="AA117" s="105">
        <f t="shared" si="88"/>
        <v>1865700274.6795292</v>
      </c>
      <c r="AB117" s="105"/>
      <c r="AC117" s="107" t="str">
        <f t="shared" si="89"/>
        <v>BERTAHAP</v>
      </c>
      <c r="AD117" s="108">
        <f t="shared" si="90"/>
        <v>0</v>
      </c>
      <c r="AE117" s="109">
        <v>2</v>
      </c>
      <c r="AF117" s="110"/>
      <c r="AG117" s="105" t="e">
        <f>IF(AF117&gt;#REF!,"LB","KR")</f>
        <v>#REF!</v>
      </c>
      <c r="AH117" s="110">
        <v>1521497000</v>
      </c>
      <c r="AI117" s="110">
        <v>1714970000</v>
      </c>
      <c r="AJ117" s="110">
        <v>1820745000</v>
      </c>
      <c r="AK117" s="111">
        <v>1933045000</v>
      </c>
      <c r="AL117" s="111">
        <v>1820745000</v>
      </c>
      <c r="AM117" s="110">
        <v>1933045000</v>
      </c>
      <c r="AN117" s="110">
        <f t="shared" si="52"/>
        <v>2052271000</v>
      </c>
      <c r="AS117" s="5"/>
      <c r="AT117" s="5"/>
      <c r="AV117" s="2"/>
      <c r="AW117" s="2"/>
      <c r="BR117" s="53">
        <f t="shared" si="91"/>
        <v>-1206896.7542499937</v>
      </c>
      <c r="BT117" s="116"/>
      <c r="BU117" s="121"/>
      <c r="BV117" s="112" t="str">
        <f t="shared" si="107"/>
        <v>1BR-8</v>
      </c>
      <c r="BW117" s="113" t="str">
        <f t="shared" si="108"/>
        <v>08</v>
      </c>
      <c r="BX117" s="114">
        <f t="shared" si="109"/>
        <v>60</v>
      </c>
      <c r="BY117" s="114">
        <f t="shared" si="109"/>
        <v>52</v>
      </c>
      <c r="BZ117" s="115">
        <f t="shared" si="110"/>
        <v>25079129.487000003</v>
      </c>
      <c r="CA117" s="115">
        <f t="shared" si="111"/>
        <v>1198755000</v>
      </c>
      <c r="CB117" s="115">
        <f t="shared" si="111"/>
        <v>1351188000</v>
      </c>
      <c r="CC117" s="115">
        <f t="shared" si="111"/>
        <v>1434527000</v>
      </c>
      <c r="CD117" s="115">
        <f t="shared" si="111"/>
        <v>1523005000</v>
      </c>
      <c r="CE117" s="115">
        <f t="shared" si="112"/>
        <v>1616941000</v>
      </c>
      <c r="CF117" s="2">
        <v>14</v>
      </c>
    </row>
    <row r="118" spans="1:84">
      <c r="A118" s="3">
        <f t="shared" si="98"/>
        <v>79</v>
      </c>
      <c r="B118" s="96">
        <v>3</v>
      </c>
      <c r="C118" s="97" t="s">
        <v>154</v>
      </c>
      <c r="D118" s="98">
        <v>10</v>
      </c>
      <c r="E118" s="99"/>
      <c r="F118" s="100" t="s">
        <v>48</v>
      </c>
      <c r="G118" s="101">
        <f t="shared" si="71"/>
        <v>74</v>
      </c>
      <c r="H118" s="101">
        <f t="shared" si="72"/>
        <v>63</v>
      </c>
      <c r="I118" s="102">
        <f t="shared" si="73"/>
        <v>26438045</v>
      </c>
      <c r="J118" s="102">
        <f t="shared" si="74"/>
        <v>2</v>
      </c>
      <c r="K118" s="103">
        <f t="shared" si="75"/>
        <v>0.93</v>
      </c>
      <c r="L118" s="239">
        <f t="shared" si="113"/>
        <v>1.02</v>
      </c>
      <c r="M118" s="105">
        <f t="shared" si="76"/>
        <v>20957247.12383097</v>
      </c>
      <c r="N118" s="105">
        <f t="shared" si="77"/>
        <v>23622165.977978319</v>
      </c>
      <c r="O118" s="105">
        <f t="shared" si="78"/>
        <v>25079129.487000003</v>
      </c>
      <c r="P118" s="105">
        <f t="shared" si="79"/>
        <v>26625955.317224566</v>
      </c>
      <c r="Q118" s="106">
        <f t="shared" si="80"/>
        <v>25079129.487000003</v>
      </c>
      <c r="R118" s="105">
        <f t="shared" si="80"/>
        <v>26625955.317224566</v>
      </c>
      <c r="S118" s="105">
        <f t="shared" si="81"/>
        <v>28268185.979992867</v>
      </c>
      <c r="T118" s="105"/>
      <c r="U118" s="105">
        <f t="shared" si="82"/>
        <v>1320306568.8013511</v>
      </c>
      <c r="V118" s="105">
        <f t="shared" si="83"/>
        <v>1488196456.6126342</v>
      </c>
      <c r="W118" s="105">
        <f t="shared" si="84"/>
        <v>1579985157.6810002</v>
      </c>
      <c r="X118" s="106">
        <f t="shared" si="85"/>
        <v>1677435184.9851477</v>
      </c>
      <c r="Y118" s="106">
        <f t="shared" si="86"/>
        <v>1579985157.6810002</v>
      </c>
      <c r="Z118" s="105">
        <f t="shared" si="87"/>
        <v>1677435184.9851477</v>
      </c>
      <c r="AA118" s="105">
        <f t="shared" si="88"/>
        <v>1780895716.7395506</v>
      </c>
      <c r="AB118" s="105"/>
      <c r="AC118" s="107" t="str">
        <f t="shared" si="89"/>
        <v>BERTAHAP</v>
      </c>
      <c r="AD118" s="108">
        <f t="shared" si="90"/>
        <v>0</v>
      </c>
      <c r="AE118" s="109">
        <v>2</v>
      </c>
      <c r="AF118" s="110"/>
      <c r="AG118" s="105" t="str">
        <f t="shared" ref="AG118:AG137" si="114">IF(AF118&gt;$AX$42,"LB","KR")</f>
        <v>KR</v>
      </c>
      <c r="AH118" s="110">
        <v>1452338000</v>
      </c>
      <c r="AI118" s="110">
        <v>1637017000</v>
      </c>
      <c r="AJ118" s="110">
        <v>1737984000</v>
      </c>
      <c r="AK118" s="111">
        <v>1845179000</v>
      </c>
      <c r="AL118" s="111">
        <v>1737984000</v>
      </c>
      <c r="AM118" s="110">
        <v>1845179000</v>
      </c>
      <c r="AN118" s="110">
        <f t="shared" si="52"/>
        <v>1958986000</v>
      </c>
      <c r="AS118" s="5"/>
      <c r="AT118" s="5"/>
      <c r="AV118" s="2"/>
      <c r="AW118" s="2"/>
      <c r="BR118" s="53">
        <f t="shared" si="91"/>
        <v>-1206896.7542499937</v>
      </c>
      <c r="BT118" s="116"/>
      <c r="BU118" s="112"/>
      <c r="BV118" s="112" t="str">
        <f t="shared" si="107"/>
        <v>1BR-10</v>
      </c>
      <c r="BW118" s="113">
        <f t="shared" si="108"/>
        <v>10</v>
      </c>
      <c r="BX118" s="114">
        <f t="shared" si="109"/>
        <v>74</v>
      </c>
      <c r="BY118" s="114">
        <f t="shared" si="109"/>
        <v>63</v>
      </c>
      <c r="BZ118" s="115">
        <f t="shared" si="110"/>
        <v>25079129.487000003</v>
      </c>
      <c r="CA118" s="115">
        <f t="shared" si="111"/>
        <v>1452338000</v>
      </c>
      <c r="CB118" s="115">
        <f t="shared" si="111"/>
        <v>1637017000</v>
      </c>
      <c r="CC118" s="115">
        <f t="shared" si="111"/>
        <v>1737984000</v>
      </c>
      <c r="CD118" s="115">
        <f t="shared" si="111"/>
        <v>1845179000</v>
      </c>
      <c r="CE118" s="115">
        <f t="shared" si="112"/>
        <v>1958986000</v>
      </c>
    </row>
    <row r="119" spans="1:84">
      <c r="A119" s="3">
        <f t="shared" si="98"/>
        <v>80</v>
      </c>
      <c r="B119" s="96">
        <v>4</v>
      </c>
      <c r="C119" s="97" t="s">
        <v>154</v>
      </c>
      <c r="D119" s="96">
        <v>12</v>
      </c>
      <c r="E119" s="99"/>
      <c r="F119" s="100" t="s">
        <v>50</v>
      </c>
      <c r="G119" s="101">
        <f t="shared" si="71"/>
        <v>67</v>
      </c>
      <c r="H119" s="101">
        <f t="shared" si="72"/>
        <v>57</v>
      </c>
      <c r="I119" s="102">
        <f t="shared" si="73"/>
        <v>26438045</v>
      </c>
      <c r="J119" s="102">
        <f t="shared" si="74"/>
        <v>2</v>
      </c>
      <c r="K119" s="103">
        <f t="shared" si="75"/>
        <v>0.93</v>
      </c>
      <c r="L119" s="239">
        <f t="shared" si="113"/>
        <v>1.02</v>
      </c>
      <c r="M119" s="105">
        <f t="shared" si="76"/>
        <v>20957247.12383097</v>
      </c>
      <c r="N119" s="105">
        <f t="shared" si="77"/>
        <v>23622165.977978319</v>
      </c>
      <c r="O119" s="105">
        <f t="shared" si="78"/>
        <v>25079129.487000003</v>
      </c>
      <c r="P119" s="105">
        <f t="shared" si="79"/>
        <v>26625955.317224566</v>
      </c>
      <c r="Q119" s="106">
        <f t="shared" si="80"/>
        <v>25079129.487000003</v>
      </c>
      <c r="R119" s="105">
        <f t="shared" si="80"/>
        <v>26625955.317224566</v>
      </c>
      <c r="S119" s="105">
        <f t="shared" si="81"/>
        <v>28268185.979992867</v>
      </c>
      <c r="T119" s="105"/>
      <c r="U119" s="105">
        <f t="shared" si="82"/>
        <v>1194563086.0583653</v>
      </c>
      <c r="V119" s="105">
        <f t="shared" si="83"/>
        <v>1346463460.7447641</v>
      </c>
      <c r="W119" s="105">
        <f t="shared" si="84"/>
        <v>1429510380.7590003</v>
      </c>
      <c r="X119" s="106">
        <f t="shared" si="85"/>
        <v>1517679453.0818002</v>
      </c>
      <c r="Y119" s="106">
        <f t="shared" si="86"/>
        <v>1429510380.7590003</v>
      </c>
      <c r="Z119" s="105">
        <f t="shared" si="87"/>
        <v>1517679453.0818002</v>
      </c>
      <c r="AA119" s="105">
        <f t="shared" si="88"/>
        <v>1611286600.8595934</v>
      </c>
      <c r="AB119" s="105"/>
      <c r="AC119" s="107" t="str">
        <f t="shared" si="89"/>
        <v>BERTAHAP</v>
      </c>
      <c r="AD119" s="108">
        <f t="shared" si="90"/>
        <v>0</v>
      </c>
      <c r="AE119" s="109">
        <v>2</v>
      </c>
      <c r="AF119" s="110"/>
      <c r="AG119" s="105" t="str">
        <f t="shared" si="114"/>
        <v>KR</v>
      </c>
      <c r="AH119" s="110">
        <v>1314020000</v>
      </c>
      <c r="AI119" s="110">
        <v>1481110000</v>
      </c>
      <c r="AJ119" s="110">
        <v>1572462000</v>
      </c>
      <c r="AK119" s="111">
        <v>1669448000</v>
      </c>
      <c r="AL119" s="111">
        <v>1572462000</v>
      </c>
      <c r="AM119" s="110">
        <v>1669448000</v>
      </c>
      <c r="AN119" s="110">
        <f t="shared" si="52"/>
        <v>1772416000</v>
      </c>
      <c r="AS119" s="5"/>
      <c r="AT119" s="5"/>
      <c r="AV119" s="2"/>
      <c r="AW119" s="2"/>
      <c r="BR119" s="53">
        <f t="shared" si="91"/>
        <v>-1206896.7542499937</v>
      </c>
      <c r="BT119" s="116"/>
      <c r="BU119" s="112"/>
      <c r="BV119" s="112" t="str">
        <f t="shared" si="107"/>
        <v>1BR-12</v>
      </c>
      <c r="BW119" s="113">
        <f t="shared" si="108"/>
        <v>12</v>
      </c>
      <c r="BX119" s="114">
        <f t="shared" si="109"/>
        <v>67</v>
      </c>
      <c r="BY119" s="114">
        <f t="shared" si="109"/>
        <v>57</v>
      </c>
      <c r="BZ119" s="115">
        <f t="shared" si="110"/>
        <v>25079129.487000003</v>
      </c>
      <c r="CA119" s="115">
        <f t="shared" si="111"/>
        <v>1314020000</v>
      </c>
      <c r="CB119" s="115">
        <f t="shared" si="111"/>
        <v>1481110000</v>
      </c>
      <c r="CC119" s="115">
        <f t="shared" si="111"/>
        <v>1572462000</v>
      </c>
      <c r="CD119" s="115">
        <f t="shared" si="111"/>
        <v>1669448000</v>
      </c>
      <c r="CE119" s="115">
        <f t="shared" si="112"/>
        <v>1772416000</v>
      </c>
    </row>
    <row r="120" spans="1:84">
      <c r="A120" s="3">
        <f t="shared" si="98"/>
        <v>81</v>
      </c>
      <c r="B120" s="96">
        <v>5</v>
      </c>
      <c r="C120" s="97" t="s">
        <v>154</v>
      </c>
      <c r="D120" s="98">
        <v>16</v>
      </c>
      <c r="E120" s="99"/>
      <c r="F120" s="100" t="s">
        <v>52</v>
      </c>
      <c r="G120" s="101">
        <f t="shared" si="71"/>
        <v>71</v>
      </c>
      <c r="H120" s="101">
        <f t="shared" si="72"/>
        <v>63</v>
      </c>
      <c r="I120" s="102">
        <f t="shared" si="73"/>
        <v>26438045</v>
      </c>
      <c r="J120" s="102">
        <f t="shared" si="74"/>
        <v>2</v>
      </c>
      <c r="K120" s="103">
        <f t="shared" si="75"/>
        <v>0.93</v>
      </c>
      <c r="L120" s="239">
        <f t="shared" si="113"/>
        <v>1.02</v>
      </c>
      <c r="M120" s="105">
        <f t="shared" si="76"/>
        <v>20957247.12383097</v>
      </c>
      <c r="N120" s="105">
        <f t="shared" si="77"/>
        <v>23622165.977978319</v>
      </c>
      <c r="O120" s="105">
        <f t="shared" si="78"/>
        <v>25079129.487000003</v>
      </c>
      <c r="P120" s="105">
        <f t="shared" si="79"/>
        <v>26625955.317224566</v>
      </c>
      <c r="Q120" s="106">
        <f t="shared" si="80"/>
        <v>25079129.487000003</v>
      </c>
      <c r="R120" s="105">
        <f t="shared" si="80"/>
        <v>26625955.317224566</v>
      </c>
      <c r="S120" s="105">
        <f t="shared" si="81"/>
        <v>28268185.979992867</v>
      </c>
      <c r="T120" s="105"/>
      <c r="U120" s="105">
        <f t="shared" si="82"/>
        <v>1320306568.8013511</v>
      </c>
      <c r="V120" s="105">
        <f t="shared" si="83"/>
        <v>1488196456.6126342</v>
      </c>
      <c r="W120" s="105">
        <f t="shared" si="84"/>
        <v>1579985157.6810002</v>
      </c>
      <c r="X120" s="106">
        <f t="shared" si="85"/>
        <v>1677435184.9851477</v>
      </c>
      <c r="Y120" s="106">
        <f t="shared" si="86"/>
        <v>1579985157.6810002</v>
      </c>
      <c r="Z120" s="105">
        <f t="shared" si="87"/>
        <v>1677435184.9851477</v>
      </c>
      <c r="AA120" s="105">
        <f t="shared" si="88"/>
        <v>1780895716.7395506</v>
      </c>
      <c r="AB120" s="105"/>
      <c r="AC120" s="107" t="str">
        <f t="shared" si="89"/>
        <v>BERTAHAP</v>
      </c>
      <c r="AD120" s="108">
        <f t="shared" si="90"/>
        <v>0</v>
      </c>
      <c r="AE120" s="109">
        <v>2</v>
      </c>
      <c r="AF120" s="110"/>
      <c r="AG120" s="105" t="str">
        <f t="shared" si="114"/>
        <v>KR</v>
      </c>
      <c r="AH120" s="110">
        <v>1452338000</v>
      </c>
      <c r="AI120" s="110">
        <v>1637017000</v>
      </c>
      <c r="AJ120" s="110">
        <v>1737984000</v>
      </c>
      <c r="AK120" s="111">
        <v>1845179000</v>
      </c>
      <c r="AL120" s="111">
        <v>1737984000</v>
      </c>
      <c r="AM120" s="110">
        <v>1845179000</v>
      </c>
      <c r="AN120" s="110">
        <f t="shared" si="52"/>
        <v>1958986000</v>
      </c>
      <c r="AS120" s="5"/>
      <c r="AT120" s="5"/>
      <c r="AV120" s="2"/>
      <c r="AW120" s="2"/>
      <c r="BR120" s="53">
        <f t="shared" si="91"/>
        <v>-1206896.7542499937</v>
      </c>
      <c r="BT120" s="116"/>
      <c r="BU120" s="112"/>
      <c r="BV120" s="112" t="str">
        <f t="shared" si="107"/>
        <v>1BR-16</v>
      </c>
      <c r="BW120" s="113">
        <f t="shared" si="108"/>
        <v>16</v>
      </c>
      <c r="BX120" s="114">
        <f t="shared" si="109"/>
        <v>71</v>
      </c>
      <c r="BY120" s="114">
        <f t="shared" si="109"/>
        <v>63</v>
      </c>
      <c r="BZ120" s="115">
        <f t="shared" si="110"/>
        <v>25079129.487000003</v>
      </c>
      <c r="CA120" s="115">
        <f t="shared" si="111"/>
        <v>1452338000</v>
      </c>
      <c r="CB120" s="115">
        <f t="shared" si="111"/>
        <v>1637017000</v>
      </c>
      <c r="CC120" s="115">
        <f t="shared" si="111"/>
        <v>1737984000</v>
      </c>
      <c r="CD120" s="115">
        <f t="shared" si="111"/>
        <v>1845179000</v>
      </c>
      <c r="CE120" s="115">
        <f t="shared" si="112"/>
        <v>1958986000</v>
      </c>
    </row>
    <row r="121" spans="1:84">
      <c r="A121" s="3">
        <f t="shared" si="98"/>
        <v>82</v>
      </c>
      <c r="B121" s="96">
        <v>6</v>
      </c>
      <c r="C121" s="97" t="s">
        <v>154</v>
      </c>
      <c r="D121" s="96">
        <v>18</v>
      </c>
      <c r="E121" s="99"/>
      <c r="F121" s="100" t="s">
        <v>54</v>
      </c>
      <c r="G121" s="101">
        <f t="shared" si="71"/>
        <v>97</v>
      </c>
      <c r="H121" s="101">
        <f t="shared" si="72"/>
        <v>85</v>
      </c>
      <c r="I121" s="102">
        <f t="shared" si="73"/>
        <v>26438045</v>
      </c>
      <c r="J121" s="102">
        <f t="shared" si="74"/>
        <v>2</v>
      </c>
      <c r="K121" s="103">
        <f t="shared" si="75"/>
        <v>0.93</v>
      </c>
      <c r="L121" s="239">
        <f t="shared" si="113"/>
        <v>1.02</v>
      </c>
      <c r="M121" s="105">
        <f t="shared" si="76"/>
        <v>20957247.12383097</v>
      </c>
      <c r="N121" s="105">
        <f t="shared" si="77"/>
        <v>23622165.977978319</v>
      </c>
      <c r="O121" s="105">
        <f t="shared" si="78"/>
        <v>25079129.487000003</v>
      </c>
      <c r="P121" s="105">
        <f t="shared" si="79"/>
        <v>26625955.317224566</v>
      </c>
      <c r="Q121" s="106">
        <f t="shared" si="80"/>
        <v>25079129.487000003</v>
      </c>
      <c r="R121" s="105">
        <f t="shared" si="80"/>
        <v>26625955.317224566</v>
      </c>
      <c r="S121" s="105">
        <f t="shared" si="81"/>
        <v>28268185.979992867</v>
      </c>
      <c r="T121" s="105"/>
      <c r="U121" s="105">
        <f t="shared" si="82"/>
        <v>1781366005.5256324</v>
      </c>
      <c r="V121" s="105">
        <f t="shared" si="83"/>
        <v>2007884108.1281571</v>
      </c>
      <c r="W121" s="105">
        <f t="shared" si="84"/>
        <v>2131726006.3950002</v>
      </c>
      <c r="X121" s="106">
        <f t="shared" si="85"/>
        <v>2263206201.964088</v>
      </c>
      <c r="Y121" s="106">
        <f t="shared" si="86"/>
        <v>2131726006.3950002</v>
      </c>
      <c r="Z121" s="105">
        <f t="shared" si="87"/>
        <v>2263206201.964088</v>
      </c>
      <c r="AA121" s="105">
        <f t="shared" si="88"/>
        <v>2402795808.2993937</v>
      </c>
      <c r="AB121" s="105"/>
      <c r="AC121" s="107" t="str">
        <f t="shared" si="89"/>
        <v>BERTAHAP</v>
      </c>
      <c r="AD121" s="108">
        <f t="shared" si="90"/>
        <v>0</v>
      </c>
      <c r="AE121" s="109">
        <v>2</v>
      </c>
      <c r="AF121" s="110"/>
      <c r="AG121" s="105" t="str">
        <f t="shared" si="114"/>
        <v>KR</v>
      </c>
      <c r="AH121" s="110">
        <v>1959503000</v>
      </c>
      <c r="AI121" s="110">
        <v>2208673000</v>
      </c>
      <c r="AJ121" s="110">
        <v>2344899000</v>
      </c>
      <c r="AK121" s="111">
        <v>2489527000</v>
      </c>
      <c r="AL121" s="111">
        <v>2344899000</v>
      </c>
      <c r="AM121" s="110">
        <v>2489527000</v>
      </c>
      <c r="AN121" s="110">
        <f t="shared" si="52"/>
        <v>2643076000</v>
      </c>
      <c r="AS121" s="5"/>
      <c r="AT121" s="5"/>
      <c r="AV121" s="2"/>
      <c r="AW121" s="2"/>
      <c r="BR121" s="53">
        <f t="shared" si="91"/>
        <v>-1206896.7542499937</v>
      </c>
      <c r="BT121" s="116"/>
      <c r="BU121" s="121"/>
      <c r="BV121" s="112" t="str">
        <f t="shared" si="107"/>
        <v>2BR-18</v>
      </c>
      <c r="BW121" s="113">
        <f t="shared" si="108"/>
        <v>18</v>
      </c>
      <c r="BX121" s="114">
        <f t="shared" si="109"/>
        <v>97</v>
      </c>
      <c r="BY121" s="114">
        <f t="shared" si="109"/>
        <v>85</v>
      </c>
      <c r="BZ121" s="115">
        <f t="shared" si="110"/>
        <v>25079129.487000003</v>
      </c>
      <c r="CA121" s="115">
        <f t="shared" si="111"/>
        <v>1959503000</v>
      </c>
      <c r="CB121" s="115">
        <f t="shared" si="111"/>
        <v>2208673000</v>
      </c>
      <c r="CC121" s="115">
        <f t="shared" si="111"/>
        <v>2344899000</v>
      </c>
      <c r="CD121" s="115">
        <f t="shared" si="111"/>
        <v>2489527000</v>
      </c>
      <c r="CE121" s="115">
        <f t="shared" si="112"/>
        <v>2643076000</v>
      </c>
    </row>
    <row r="122" spans="1:84">
      <c r="A122" s="3">
        <f t="shared" si="98"/>
        <v>83</v>
      </c>
      <c r="B122" s="96">
        <v>7</v>
      </c>
      <c r="C122" s="97" t="s">
        <v>154</v>
      </c>
      <c r="D122" s="96">
        <v>20</v>
      </c>
      <c r="E122" s="99"/>
      <c r="F122" s="100" t="s">
        <v>70</v>
      </c>
      <c r="G122" s="101">
        <f t="shared" si="71"/>
        <v>60</v>
      </c>
      <c r="H122" s="101">
        <f t="shared" si="72"/>
        <v>51</v>
      </c>
      <c r="I122" s="102">
        <f t="shared" si="73"/>
        <v>26438045</v>
      </c>
      <c r="J122" s="102">
        <f t="shared" si="74"/>
        <v>2</v>
      </c>
      <c r="K122" s="103">
        <f t="shared" si="75"/>
        <v>0.93</v>
      </c>
      <c r="L122" s="239">
        <f t="shared" si="113"/>
        <v>1.02</v>
      </c>
      <c r="M122" s="105">
        <f t="shared" si="76"/>
        <v>20957247.12383097</v>
      </c>
      <c r="N122" s="105">
        <f t="shared" si="77"/>
        <v>23622165.977978319</v>
      </c>
      <c r="O122" s="105">
        <f t="shared" si="78"/>
        <v>25079129.487000003</v>
      </c>
      <c r="P122" s="105">
        <f t="shared" si="79"/>
        <v>26625955.317224566</v>
      </c>
      <c r="Q122" s="106">
        <f t="shared" si="80"/>
        <v>25079129.487000003</v>
      </c>
      <c r="R122" s="105">
        <f t="shared" si="80"/>
        <v>26625955.317224566</v>
      </c>
      <c r="S122" s="105">
        <f t="shared" si="81"/>
        <v>28268185.979992867</v>
      </c>
      <c r="T122" s="105"/>
      <c r="U122" s="105">
        <f t="shared" si="82"/>
        <v>1068819603.3153795</v>
      </c>
      <c r="V122" s="105">
        <f t="shared" si="83"/>
        <v>1204730464.8768942</v>
      </c>
      <c r="W122" s="105">
        <f t="shared" si="84"/>
        <v>1279035603.8370001</v>
      </c>
      <c r="X122" s="106">
        <f t="shared" si="85"/>
        <v>1357923721.178453</v>
      </c>
      <c r="Y122" s="106">
        <f t="shared" si="86"/>
        <v>1279035603.8370001</v>
      </c>
      <c r="Z122" s="105">
        <f t="shared" si="87"/>
        <v>1357923721.178453</v>
      </c>
      <c r="AA122" s="105">
        <f t="shared" si="88"/>
        <v>1441677484.9796362</v>
      </c>
      <c r="AB122" s="105"/>
      <c r="AC122" s="107" t="str">
        <f t="shared" si="89"/>
        <v>BERTAHAP</v>
      </c>
      <c r="AD122" s="108">
        <f t="shared" si="90"/>
        <v>0</v>
      </c>
      <c r="AE122" s="109">
        <v>2</v>
      </c>
      <c r="AF122" s="110"/>
      <c r="AG122" s="105" t="str">
        <f t="shared" si="114"/>
        <v>KR</v>
      </c>
      <c r="AH122" s="110">
        <v>1175702000</v>
      </c>
      <c r="AI122" s="110">
        <v>1325204000</v>
      </c>
      <c r="AJ122" s="110">
        <v>1406940000</v>
      </c>
      <c r="AK122" s="111">
        <v>1493717000</v>
      </c>
      <c r="AL122" s="111">
        <v>1406940000</v>
      </c>
      <c r="AM122" s="110">
        <v>1493717000</v>
      </c>
      <c r="AN122" s="110">
        <f t="shared" si="52"/>
        <v>1585846000</v>
      </c>
      <c r="AS122" s="5"/>
      <c r="AT122" s="5"/>
      <c r="AV122" s="2"/>
      <c r="AW122" s="2"/>
      <c r="BR122" s="53">
        <f t="shared" si="91"/>
        <v>-1206896.7542499937</v>
      </c>
      <c r="BT122" s="116"/>
      <c r="BU122" s="121"/>
      <c r="BV122" s="112" t="str">
        <f t="shared" si="107"/>
        <v>1BR-20</v>
      </c>
      <c r="BW122" s="113">
        <f t="shared" si="108"/>
        <v>20</v>
      </c>
      <c r="BX122" s="114">
        <f t="shared" si="109"/>
        <v>60</v>
      </c>
      <c r="BY122" s="114">
        <f t="shared" si="109"/>
        <v>51</v>
      </c>
      <c r="BZ122" s="115">
        <f t="shared" si="110"/>
        <v>25079129.487000003</v>
      </c>
      <c r="CA122" s="115">
        <f t="shared" si="111"/>
        <v>1175702000</v>
      </c>
      <c r="CB122" s="115">
        <f t="shared" si="111"/>
        <v>1325204000</v>
      </c>
      <c r="CC122" s="115">
        <f t="shared" si="111"/>
        <v>1406940000</v>
      </c>
      <c r="CD122" s="115">
        <f t="shared" si="111"/>
        <v>1493717000</v>
      </c>
      <c r="CE122" s="115">
        <f t="shared" si="112"/>
        <v>1585846000</v>
      </c>
    </row>
    <row r="123" spans="1:84">
      <c r="A123" s="3">
        <f t="shared" si="98"/>
        <v>84</v>
      </c>
      <c r="B123" s="96">
        <v>8</v>
      </c>
      <c r="C123" s="97" t="s">
        <v>154</v>
      </c>
      <c r="D123" s="96">
        <v>22</v>
      </c>
      <c r="E123" s="99"/>
      <c r="F123" s="100" t="s">
        <v>89</v>
      </c>
      <c r="G123" s="101">
        <f t="shared" si="71"/>
        <v>81</v>
      </c>
      <c r="H123" s="101">
        <f t="shared" si="72"/>
        <v>70</v>
      </c>
      <c r="I123" s="102">
        <f t="shared" si="73"/>
        <v>26438045</v>
      </c>
      <c r="J123" s="102">
        <f t="shared" si="74"/>
        <v>4</v>
      </c>
      <c r="K123" s="103">
        <f t="shared" si="75"/>
        <v>0.97</v>
      </c>
      <c r="L123" s="239">
        <f t="shared" si="113"/>
        <v>1.02</v>
      </c>
      <c r="M123" s="105">
        <f t="shared" si="76"/>
        <v>21858634.096898966</v>
      </c>
      <c r="N123" s="105">
        <f t="shared" si="77"/>
        <v>24638173.116816092</v>
      </c>
      <c r="O123" s="105">
        <f t="shared" si="78"/>
        <v>26157801.722999997</v>
      </c>
      <c r="P123" s="105">
        <f t="shared" si="79"/>
        <v>27771157.696460024</v>
      </c>
      <c r="Q123" s="106">
        <f t="shared" si="80"/>
        <v>26157801.722999997</v>
      </c>
      <c r="R123" s="105">
        <f t="shared" si="80"/>
        <v>27771157.696460024</v>
      </c>
      <c r="S123" s="105">
        <f t="shared" si="81"/>
        <v>29484021.936121583</v>
      </c>
      <c r="T123" s="105"/>
      <c r="U123" s="105">
        <f t="shared" si="82"/>
        <v>1530104386.7829275</v>
      </c>
      <c r="V123" s="105">
        <f t="shared" si="83"/>
        <v>1724672118.1771264</v>
      </c>
      <c r="W123" s="105">
        <f t="shared" si="84"/>
        <v>1831046120.6099999</v>
      </c>
      <c r="X123" s="106">
        <f t="shared" si="85"/>
        <v>1943981038.7522016</v>
      </c>
      <c r="Y123" s="106">
        <f t="shared" si="86"/>
        <v>1831046120.6099999</v>
      </c>
      <c r="Z123" s="105">
        <f t="shared" si="87"/>
        <v>1943981038.7522016</v>
      </c>
      <c r="AA123" s="105">
        <f t="shared" si="88"/>
        <v>2063881535.5285108</v>
      </c>
      <c r="AB123" s="105"/>
      <c r="AC123" s="107" t="str">
        <f t="shared" si="89"/>
        <v>BERTAHAP</v>
      </c>
      <c r="AD123" s="108">
        <f t="shared" si="90"/>
        <v>0</v>
      </c>
      <c r="AE123" s="109">
        <v>2</v>
      </c>
      <c r="AF123" s="110"/>
      <c r="AG123" s="105" t="str">
        <f t="shared" si="114"/>
        <v>KR</v>
      </c>
      <c r="AH123" s="110">
        <v>1683115000</v>
      </c>
      <c r="AI123" s="110">
        <v>1897140000</v>
      </c>
      <c r="AJ123" s="110">
        <v>2014151000</v>
      </c>
      <c r="AK123" s="111">
        <v>2138380000</v>
      </c>
      <c r="AL123" s="111">
        <v>2014151000</v>
      </c>
      <c r="AM123" s="110">
        <v>2138380000</v>
      </c>
      <c r="AN123" s="110">
        <f t="shared" si="52"/>
        <v>2270270000</v>
      </c>
      <c r="AS123" s="5"/>
      <c r="AT123" s="5"/>
      <c r="AV123" s="2"/>
      <c r="AW123" s="2"/>
      <c r="BR123" s="53">
        <f t="shared" si="91"/>
        <v>-128224.51824999973</v>
      </c>
      <c r="BT123" s="116">
        <v>22</v>
      </c>
      <c r="BU123" s="121" t="s">
        <v>157</v>
      </c>
      <c r="BV123" s="112" t="str">
        <f>F232</f>
        <v>1BR-6</v>
      </c>
      <c r="BW123" s="113" t="str">
        <f>D232</f>
        <v>06</v>
      </c>
      <c r="BX123" s="114">
        <f>G232</f>
        <v>78</v>
      </c>
      <c r="BY123" s="114">
        <f>H232</f>
        <v>66</v>
      </c>
      <c r="BZ123" s="115">
        <f>O232</f>
        <v>25079129.487000003</v>
      </c>
      <c r="CA123" s="115">
        <f t="shared" ref="CA123:CD124" si="115">AH232</f>
        <v>1521497000</v>
      </c>
      <c r="CB123" s="115">
        <f t="shared" si="115"/>
        <v>1714970000</v>
      </c>
      <c r="CC123" s="115">
        <f t="shared" si="115"/>
        <v>1820745000</v>
      </c>
      <c r="CD123" s="115">
        <f t="shared" si="115"/>
        <v>1933045000</v>
      </c>
      <c r="CE123" s="115">
        <f>AN232</f>
        <v>2052271000</v>
      </c>
      <c r="CF123" s="2">
        <v>4</v>
      </c>
    </row>
    <row r="124" spans="1:84">
      <c r="A124" s="3">
        <f t="shared" si="98"/>
        <v>85</v>
      </c>
      <c r="B124" s="96">
        <v>1</v>
      </c>
      <c r="C124" s="97" t="s">
        <v>155</v>
      </c>
      <c r="D124" s="98" t="s">
        <v>24</v>
      </c>
      <c r="E124" s="99"/>
      <c r="F124" s="100" t="s">
        <v>39</v>
      </c>
      <c r="G124" s="101">
        <f t="shared" si="71"/>
        <v>113</v>
      </c>
      <c r="H124" s="101">
        <f t="shared" si="72"/>
        <v>101</v>
      </c>
      <c r="I124" s="102">
        <f t="shared" si="73"/>
        <v>26438045</v>
      </c>
      <c r="J124" s="102">
        <f t="shared" si="74"/>
        <v>6</v>
      </c>
      <c r="K124" s="103">
        <f t="shared" si="75"/>
        <v>0.95</v>
      </c>
      <c r="L124" s="104">
        <f>SUMIF($AN$4:$AN$22,D124,$AS$4:$AS$22)</f>
        <v>1.01</v>
      </c>
      <c r="M124" s="105">
        <f t="shared" si="76"/>
        <v>21198058.839675117</v>
      </c>
      <c r="N124" s="105">
        <f t="shared" si="77"/>
        <v>23893599.257716842</v>
      </c>
      <c r="O124" s="105">
        <f t="shared" si="78"/>
        <v>25367304.177500002</v>
      </c>
      <c r="P124" s="105">
        <f t="shared" si="79"/>
        <v>26931903.99206933</v>
      </c>
      <c r="Q124" s="106">
        <f t="shared" si="80"/>
        <v>25367304.177500002</v>
      </c>
      <c r="R124" s="105">
        <f t="shared" si="80"/>
        <v>26931903.99206933</v>
      </c>
      <c r="S124" s="105">
        <f t="shared" si="81"/>
        <v>28593004.8996449</v>
      </c>
      <c r="T124" s="105"/>
      <c r="U124" s="105">
        <f t="shared" si="82"/>
        <v>2141003942.8071868</v>
      </c>
      <c r="V124" s="105">
        <f t="shared" si="83"/>
        <v>2413253525.0294008</v>
      </c>
      <c r="W124" s="105">
        <f t="shared" si="84"/>
        <v>2562097721.9275002</v>
      </c>
      <c r="X124" s="106">
        <f t="shared" si="85"/>
        <v>2720122303.1990023</v>
      </c>
      <c r="Y124" s="106">
        <f t="shared" si="86"/>
        <v>2562097721.9275002</v>
      </c>
      <c r="Z124" s="105">
        <f t="shared" si="87"/>
        <v>2720122303.1990023</v>
      </c>
      <c r="AA124" s="105">
        <f t="shared" si="88"/>
        <v>2887893494.8641348</v>
      </c>
      <c r="AB124" s="105"/>
      <c r="AC124" s="107" t="str">
        <f t="shared" si="89"/>
        <v>BERTAHAP</v>
      </c>
      <c r="AD124" s="108">
        <f t="shared" si="90"/>
        <v>0</v>
      </c>
      <c r="AE124" s="109">
        <v>2</v>
      </c>
      <c r="AF124" s="110"/>
      <c r="AG124" s="105" t="str">
        <f t="shared" si="114"/>
        <v>KR</v>
      </c>
      <c r="AH124" s="110">
        <v>2355105000</v>
      </c>
      <c r="AI124" s="110">
        <v>2654579000</v>
      </c>
      <c r="AJ124" s="110">
        <v>2818308000</v>
      </c>
      <c r="AK124" s="111">
        <v>2992135000</v>
      </c>
      <c r="AL124" s="111">
        <v>2818308000</v>
      </c>
      <c r="AM124" s="110">
        <v>2992135000</v>
      </c>
      <c r="AN124" s="110">
        <f t="shared" si="52"/>
        <v>3176683000</v>
      </c>
      <c r="AS124" s="5"/>
      <c r="AT124" s="5"/>
      <c r="AV124" s="2"/>
      <c r="AW124" s="2"/>
      <c r="BR124" s="53">
        <f t="shared" si="91"/>
        <v>-918722.06374999508</v>
      </c>
      <c r="BT124" s="116"/>
      <c r="BU124" s="112"/>
      <c r="BV124" s="112" t="str">
        <f>F233</f>
        <v>1BR-8</v>
      </c>
      <c r="BW124" s="113" t="str">
        <f>D233</f>
        <v>08</v>
      </c>
      <c r="BX124" s="114">
        <f>G233</f>
        <v>60</v>
      </c>
      <c r="BY124" s="114">
        <f>H233</f>
        <v>52</v>
      </c>
      <c r="BZ124" s="115">
        <f>O233</f>
        <v>25079129.487000003</v>
      </c>
      <c r="CA124" s="115">
        <f t="shared" si="115"/>
        <v>1198755000</v>
      </c>
      <c r="CB124" s="115">
        <f t="shared" si="115"/>
        <v>1351188000</v>
      </c>
      <c r="CC124" s="115">
        <f t="shared" si="115"/>
        <v>1434527000</v>
      </c>
      <c r="CD124" s="115">
        <f t="shared" si="115"/>
        <v>1523005000</v>
      </c>
      <c r="CE124" s="115">
        <f>AN233</f>
        <v>1616941000</v>
      </c>
    </row>
    <row r="125" spans="1:84">
      <c r="A125" s="3">
        <f t="shared" si="98"/>
        <v>86</v>
      </c>
      <c r="B125" s="96">
        <v>2</v>
      </c>
      <c r="C125" s="97" t="s">
        <v>155</v>
      </c>
      <c r="D125" s="98" t="s">
        <v>35</v>
      </c>
      <c r="E125" s="99"/>
      <c r="F125" s="100" t="s">
        <v>42</v>
      </c>
      <c r="G125" s="101">
        <f t="shared" si="71"/>
        <v>78</v>
      </c>
      <c r="H125" s="101">
        <f t="shared" si="72"/>
        <v>66</v>
      </c>
      <c r="I125" s="102">
        <f t="shared" si="73"/>
        <v>26438045</v>
      </c>
      <c r="J125" s="102">
        <f t="shared" si="74"/>
        <v>2</v>
      </c>
      <c r="K125" s="103">
        <f t="shared" si="75"/>
        <v>0.93</v>
      </c>
      <c r="L125" s="104">
        <f>SUMIF($AN$4:$AN$22,D125,$AS$4:$AS$22)</f>
        <v>1.01</v>
      </c>
      <c r="M125" s="105">
        <f t="shared" si="76"/>
        <v>20751783.916734587</v>
      </c>
      <c r="N125" s="105">
        <f t="shared" si="77"/>
        <v>23390576.115449119</v>
      </c>
      <c r="O125" s="105">
        <f t="shared" si="78"/>
        <v>24833255.668500002</v>
      </c>
      <c r="P125" s="105">
        <f t="shared" si="79"/>
        <v>26364916.539604716</v>
      </c>
      <c r="Q125" s="106">
        <f t="shared" si="80"/>
        <v>24833255.668500002</v>
      </c>
      <c r="R125" s="105">
        <f t="shared" si="80"/>
        <v>26364916.539604716</v>
      </c>
      <c r="S125" s="105">
        <f t="shared" si="81"/>
        <v>27991046.901757639</v>
      </c>
      <c r="T125" s="105"/>
      <c r="U125" s="105">
        <f t="shared" si="82"/>
        <v>1369617738.5044827</v>
      </c>
      <c r="V125" s="105">
        <f t="shared" si="83"/>
        <v>1543778023.6196418</v>
      </c>
      <c r="W125" s="105">
        <f t="shared" si="84"/>
        <v>1638994874.1210001</v>
      </c>
      <c r="X125" s="106">
        <f t="shared" si="85"/>
        <v>1740084491.6139112</v>
      </c>
      <c r="Y125" s="106">
        <f t="shared" si="86"/>
        <v>1638994874.1210001</v>
      </c>
      <c r="Z125" s="105">
        <f t="shared" si="87"/>
        <v>1740084491.6139112</v>
      </c>
      <c r="AA125" s="105">
        <f t="shared" si="88"/>
        <v>1847409095.5160041</v>
      </c>
      <c r="AB125" s="105"/>
      <c r="AC125" s="107" t="str">
        <f t="shared" si="89"/>
        <v>BERTAHAP</v>
      </c>
      <c r="AD125" s="108">
        <f t="shared" si="90"/>
        <v>0</v>
      </c>
      <c r="AE125" s="109">
        <v>2</v>
      </c>
      <c r="AF125" s="110"/>
      <c r="AG125" s="105" t="str">
        <f t="shared" si="114"/>
        <v>KR</v>
      </c>
      <c r="AH125" s="110">
        <v>1506580000</v>
      </c>
      <c r="AI125" s="110">
        <v>1698156000</v>
      </c>
      <c r="AJ125" s="110">
        <v>1802895000</v>
      </c>
      <c r="AK125" s="111">
        <v>1914093000</v>
      </c>
      <c r="AL125" s="111">
        <v>1802895000</v>
      </c>
      <c r="AM125" s="110">
        <v>1914093000</v>
      </c>
      <c r="AN125" s="110">
        <f t="shared" si="52"/>
        <v>2032151000</v>
      </c>
      <c r="AS125" s="5"/>
      <c r="AT125" s="5"/>
      <c r="AV125" s="2"/>
      <c r="AW125" s="2"/>
      <c r="BR125" s="53">
        <f t="shared" si="91"/>
        <v>-1452770.5727499947</v>
      </c>
      <c r="BT125" s="116"/>
      <c r="BU125" s="121"/>
      <c r="BV125" s="112" t="str">
        <f>F236</f>
        <v>2BR-18</v>
      </c>
      <c r="BW125" s="113">
        <f>D236</f>
        <v>18</v>
      </c>
      <c r="BX125" s="114">
        <f>G236</f>
        <v>97</v>
      </c>
      <c r="BY125" s="114">
        <f>H236</f>
        <v>85</v>
      </c>
      <c r="BZ125" s="115">
        <f>O236</f>
        <v>25079129.487000003</v>
      </c>
      <c r="CA125" s="115">
        <f t="shared" ref="CA125:CD126" si="116">AH236</f>
        <v>1959503000</v>
      </c>
      <c r="CB125" s="115">
        <f t="shared" si="116"/>
        <v>2208673000</v>
      </c>
      <c r="CC125" s="115">
        <f t="shared" si="116"/>
        <v>2344899000</v>
      </c>
      <c r="CD125" s="115">
        <f t="shared" si="116"/>
        <v>2489527000</v>
      </c>
      <c r="CE125" s="115">
        <f>AN236</f>
        <v>2643076000</v>
      </c>
    </row>
    <row r="126" spans="1:84">
      <c r="A126" s="3">
        <f t="shared" si="98"/>
        <v>87</v>
      </c>
      <c r="B126" s="96">
        <v>3</v>
      </c>
      <c r="C126" s="97" t="s">
        <v>155</v>
      </c>
      <c r="D126" s="98" t="s">
        <v>41</v>
      </c>
      <c r="E126" s="99"/>
      <c r="F126" s="100" t="s">
        <v>45</v>
      </c>
      <c r="G126" s="101">
        <f t="shared" si="71"/>
        <v>60</v>
      </c>
      <c r="H126" s="101">
        <f t="shared" si="72"/>
        <v>52</v>
      </c>
      <c r="I126" s="102">
        <f t="shared" si="73"/>
        <v>26438045</v>
      </c>
      <c r="J126" s="102">
        <f t="shared" si="74"/>
        <v>2</v>
      </c>
      <c r="K126" s="103">
        <f t="shared" si="75"/>
        <v>0.93</v>
      </c>
      <c r="L126" s="104">
        <f>SUMIF($AN$4:$AN$22,D126,$AS$4:$AS$22)</f>
        <v>1.01</v>
      </c>
      <c r="M126" s="105">
        <f t="shared" si="76"/>
        <v>20751783.916734587</v>
      </c>
      <c r="N126" s="105">
        <f t="shared" si="77"/>
        <v>23390576.115449119</v>
      </c>
      <c r="O126" s="105">
        <f t="shared" si="78"/>
        <v>24833255.668500002</v>
      </c>
      <c r="P126" s="105">
        <f t="shared" si="79"/>
        <v>26364916.539604716</v>
      </c>
      <c r="Q126" s="106">
        <f t="shared" si="80"/>
        <v>24833255.668500002</v>
      </c>
      <c r="R126" s="105">
        <f t="shared" si="80"/>
        <v>26364916.539604716</v>
      </c>
      <c r="S126" s="105">
        <f t="shared" si="81"/>
        <v>27991046.901757639</v>
      </c>
      <c r="T126" s="105"/>
      <c r="U126" s="105">
        <f t="shared" si="82"/>
        <v>1079092763.6701984</v>
      </c>
      <c r="V126" s="105">
        <f t="shared" si="83"/>
        <v>1216309958.0033543</v>
      </c>
      <c r="W126" s="105">
        <f t="shared" si="84"/>
        <v>1291329294.7620001</v>
      </c>
      <c r="X126" s="106">
        <f t="shared" si="85"/>
        <v>1370975660.0594451</v>
      </c>
      <c r="Y126" s="106">
        <f t="shared" si="86"/>
        <v>1291329294.7620001</v>
      </c>
      <c r="Z126" s="105">
        <f t="shared" si="87"/>
        <v>1370975660.0594451</v>
      </c>
      <c r="AA126" s="105">
        <f t="shared" si="88"/>
        <v>1455534438.8913972</v>
      </c>
      <c r="AB126" s="105"/>
      <c r="AC126" s="107" t="str">
        <f t="shared" si="89"/>
        <v>BERTAHAP</v>
      </c>
      <c r="AD126" s="108">
        <f t="shared" si="90"/>
        <v>0</v>
      </c>
      <c r="AE126" s="109">
        <v>2</v>
      </c>
      <c r="AF126" s="110"/>
      <c r="AG126" s="105" t="str">
        <f t="shared" si="114"/>
        <v>KR</v>
      </c>
      <c r="AH126" s="110">
        <v>1187003000</v>
      </c>
      <c r="AI126" s="110">
        <v>1337941000</v>
      </c>
      <c r="AJ126" s="110">
        <v>1420463000</v>
      </c>
      <c r="AK126" s="111">
        <v>1508074000</v>
      </c>
      <c r="AL126" s="111">
        <v>1420463000</v>
      </c>
      <c r="AM126" s="110">
        <v>1508074000</v>
      </c>
      <c r="AN126" s="110">
        <f t="shared" si="52"/>
        <v>1601088000</v>
      </c>
      <c r="AS126" s="5"/>
      <c r="AT126" s="5"/>
      <c r="AV126" s="2"/>
      <c r="AW126" s="2"/>
      <c r="BR126" s="53">
        <f t="shared" si="91"/>
        <v>-1452770.5727499947</v>
      </c>
      <c r="BT126" s="116"/>
      <c r="BU126" s="112"/>
      <c r="BV126" s="112" t="str">
        <f>F237</f>
        <v>1BR-20</v>
      </c>
      <c r="BW126" s="113">
        <f>D237</f>
        <v>20</v>
      </c>
      <c r="BX126" s="114">
        <f>G237</f>
        <v>60</v>
      </c>
      <c r="BY126" s="114">
        <f>H237</f>
        <v>51</v>
      </c>
      <c r="BZ126" s="115">
        <f>O237</f>
        <v>25079129.487000003</v>
      </c>
      <c r="CA126" s="115">
        <f t="shared" si="116"/>
        <v>1175702000</v>
      </c>
      <c r="CB126" s="115">
        <f t="shared" si="116"/>
        <v>1325204000</v>
      </c>
      <c r="CC126" s="115">
        <f t="shared" si="116"/>
        <v>1406940000</v>
      </c>
      <c r="CD126" s="115">
        <f t="shared" si="116"/>
        <v>1493717000</v>
      </c>
      <c r="CE126" s="115">
        <f>AN237</f>
        <v>1585846000</v>
      </c>
    </row>
    <row r="127" spans="1:84">
      <c r="A127" s="3">
        <f t="shared" si="98"/>
        <v>88</v>
      </c>
      <c r="B127" s="96">
        <v>4</v>
      </c>
      <c r="C127" s="97" t="s">
        <v>155</v>
      </c>
      <c r="D127" s="98">
        <v>10</v>
      </c>
      <c r="E127" s="99"/>
      <c r="F127" s="100" t="s">
        <v>48</v>
      </c>
      <c r="G127" s="101">
        <f t="shared" si="71"/>
        <v>74</v>
      </c>
      <c r="H127" s="101">
        <f t="shared" si="72"/>
        <v>63</v>
      </c>
      <c r="I127" s="102">
        <f t="shared" si="73"/>
        <v>26438045</v>
      </c>
      <c r="J127" s="102">
        <f t="shared" si="74"/>
        <v>2</v>
      </c>
      <c r="K127" s="103">
        <f t="shared" si="75"/>
        <v>0.93</v>
      </c>
      <c r="L127" s="104">
        <f t="shared" ref="L127:L134" si="117">SUMIF($AN$4:$AN$22,D127,$AS$4:$AS$22)</f>
        <v>1.01</v>
      </c>
      <c r="M127" s="105">
        <f t="shared" si="76"/>
        <v>20751783.916734587</v>
      </c>
      <c r="N127" s="105">
        <f t="shared" si="77"/>
        <v>23390576.115449119</v>
      </c>
      <c r="O127" s="105">
        <f t="shared" si="78"/>
        <v>24833255.668500002</v>
      </c>
      <c r="P127" s="105">
        <f t="shared" si="79"/>
        <v>26364916.539604716</v>
      </c>
      <c r="Q127" s="106">
        <f t="shared" si="80"/>
        <v>24833255.668500002</v>
      </c>
      <c r="R127" s="105">
        <f t="shared" si="80"/>
        <v>26364916.539604716</v>
      </c>
      <c r="S127" s="105">
        <f t="shared" si="81"/>
        <v>27991046.901757639</v>
      </c>
      <c r="T127" s="105"/>
      <c r="U127" s="105">
        <f t="shared" si="82"/>
        <v>1307362386.7542789</v>
      </c>
      <c r="V127" s="105">
        <f t="shared" si="83"/>
        <v>1473606295.2732944</v>
      </c>
      <c r="W127" s="105">
        <f t="shared" si="84"/>
        <v>1564495107.1155002</v>
      </c>
      <c r="X127" s="106">
        <f t="shared" si="85"/>
        <v>1660989741.9950972</v>
      </c>
      <c r="Y127" s="106">
        <f t="shared" si="86"/>
        <v>1564495107.1155002</v>
      </c>
      <c r="Z127" s="105">
        <f t="shared" si="87"/>
        <v>1660989741.9950972</v>
      </c>
      <c r="AA127" s="105">
        <f t="shared" si="88"/>
        <v>1763435954.8107312</v>
      </c>
      <c r="AB127" s="105"/>
      <c r="AC127" s="107" t="str">
        <f t="shared" si="89"/>
        <v>BERTAHAP</v>
      </c>
      <c r="AD127" s="108">
        <f t="shared" si="90"/>
        <v>0</v>
      </c>
      <c r="AE127" s="109">
        <v>2</v>
      </c>
      <c r="AF127" s="110"/>
      <c r="AG127" s="105" t="str">
        <f t="shared" si="114"/>
        <v>KR</v>
      </c>
      <c r="AH127" s="110">
        <v>1438099000</v>
      </c>
      <c r="AI127" s="110">
        <v>1620967000</v>
      </c>
      <c r="AJ127" s="110">
        <v>1720945000</v>
      </c>
      <c r="AK127" s="111">
        <v>1827089000</v>
      </c>
      <c r="AL127" s="111">
        <v>1720945000</v>
      </c>
      <c r="AM127" s="110">
        <v>1827089000</v>
      </c>
      <c r="AN127" s="110">
        <f t="shared" si="52"/>
        <v>1939780000</v>
      </c>
      <c r="AS127" s="5"/>
      <c r="AT127" s="5"/>
      <c r="AV127" s="2"/>
      <c r="AW127" s="2"/>
      <c r="BR127" s="53">
        <f t="shared" si="91"/>
        <v>-1452770.5727499947</v>
      </c>
      <c r="BT127" s="116">
        <v>23</v>
      </c>
      <c r="BU127" s="112" t="s">
        <v>233</v>
      </c>
      <c r="BV127" s="112" t="str">
        <f>F109</f>
        <v>1BR-6</v>
      </c>
      <c r="BW127" s="113" t="str">
        <f>D109</f>
        <v>06</v>
      </c>
      <c r="BX127" s="114">
        <f>G109</f>
        <v>78</v>
      </c>
      <c r="BY127" s="114">
        <f>H109</f>
        <v>66</v>
      </c>
      <c r="BZ127" s="115">
        <f>O109</f>
        <v>24833255.668500002</v>
      </c>
      <c r="CA127" s="115">
        <f t="shared" ref="CA127:CD128" si="118">AH109</f>
        <v>1506580000</v>
      </c>
      <c r="CB127" s="115">
        <f t="shared" si="118"/>
        <v>1698156000</v>
      </c>
      <c r="CC127" s="115">
        <f t="shared" si="118"/>
        <v>1802895000</v>
      </c>
      <c r="CD127" s="115">
        <f t="shared" si="118"/>
        <v>1914093000</v>
      </c>
      <c r="CE127" s="115">
        <f>AN109</f>
        <v>2032151000</v>
      </c>
      <c r="CF127" s="2">
        <v>4</v>
      </c>
    </row>
    <row r="128" spans="1:84">
      <c r="A128" s="3">
        <f t="shared" si="98"/>
        <v>89</v>
      </c>
      <c r="B128" s="96">
        <v>5</v>
      </c>
      <c r="C128" s="97" t="s">
        <v>155</v>
      </c>
      <c r="D128" s="96">
        <v>12</v>
      </c>
      <c r="E128" s="99"/>
      <c r="F128" s="100" t="s">
        <v>50</v>
      </c>
      <c r="G128" s="101">
        <f t="shared" si="71"/>
        <v>67</v>
      </c>
      <c r="H128" s="101">
        <f t="shared" si="72"/>
        <v>57</v>
      </c>
      <c r="I128" s="102">
        <f t="shared" si="73"/>
        <v>26438045</v>
      </c>
      <c r="J128" s="102">
        <f t="shared" si="74"/>
        <v>2</v>
      </c>
      <c r="K128" s="103">
        <f t="shared" si="75"/>
        <v>0.93</v>
      </c>
      <c r="L128" s="104">
        <f t="shared" si="117"/>
        <v>1.01</v>
      </c>
      <c r="M128" s="105">
        <f t="shared" si="76"/>
        <v>20751783.916734587</v>
      </c>
      <c r="N128" s="105">
        <f t="shared" si="77"/>
        <v>23390576.115449119</v>
      </c>
      <c r="O128" s="105">
        <f t="shared" si="78"/>
        <v>24833255.668500002</v>
      </c>
      <c r="P128" s="105">
        <f t="shared" si="79"/>
        <v>26364916.539604716</v>
      </c>
      <c r="Q128" s="106">
        <f t="shared" si="80"/>
        <v>24833255.668500002</v>
      </c>
      <c r="R128" s="105">
        <f t="shared" si="80"/>
        <v>26364916.539604716</v>
      </c>
      <c r="S128" s="105">
        <f t="shared" si="81"/>
        <v>27991046.901757639</v>
      </c>
      <c r="T128" s="105"/>
      <c r="U128" s="105">
        <f t="shared" si="82"/>
        <v>1182851683.2538714</v>
      </c>
      <c r="V128" s="105">
        <f t="shared" si="83"/>
        <v>1333262838.5805998</v>
      </c>
      <c r="W128" s="105">
        <f t="shared" si="84"/>
        <v>1415495573.1045001</v>
      </c>
      <c r="X128" s="106">
        <f t="shared" si="85"/>
        <v>1502800242.7574687</v>
      </c>
      <c r="Y128" s="106">
        <f t="shared" si="86"/>
        <v>1415495573.1045001</v>
      </c>
      <c r="Z128" s="105">
        <f t="shared" si="87"/>
        <v>1502800242.7574687</v>
      </c>
      <c r="AA128" s="105">
        <f t="shared" si="88"/>
        <v>1595489673.4001853</v>
      </c>
      <c r="AB128" s="105"/>
      <c r="AC128" s="107" t="str">
        <f t="shared" si="89"/>
        <v>BERTAHAP</v>
      </c>
      <c r="AD128" s="108">
        <f t="shared" si="90"/>
        <v>0</v>
      </c>
      <c r="AE128" s="109">
        <v>2</v>
      </c>
      <c r="AF128" s="110"/>
      <c r="AG128" s="105" t="str">
        <f t="shared" si="114"/>
        <v>KR</v>
      </c>
      <c r="AH128" s="110">
        <v>1301137000</v>
      </c>
      <c r="AI128" s="110">
        <v>1466590000</v>
      </c>
      <c r="AJ128" s="110">
        <v>1557046000</v>
      </c>
      <c r="AK128" s="111">
        <v>1653081000</v>
      </c>
      <c r="AL128" s="111">
        <v>1557046000</v>
      </c>
      <c r="AM128" s="110">
        <v>1653081000</v>
      </c>
      <c r="AN128" s="110">
        <f t="shared" si="52"/>
        <v>1755039000</v>
      </c>
      <c r="AS128" s="5"/>
      <c r="AT128" s="5"/>
      <c r="AV128" s="2"/>
      <c r="AW128" s="2"/>
      <c r="BR128" s="53">
        <f t="shared" si="91"/>
        <v>-1452770.5727499947</v>
      </c>
      <c r="BT128" s="116"/>
      <c r="BU128" s="112"/>
      <c r="BV128" s="112" t="str">
        <f>F110</f>
        <v>1BR-10</v>
      </c>
      <c r="BW128" s="113">
        <f>D110</f>
        <v>10</v>
      </c>
      <c r="BX128" s="114">
        <f>G110</f>
        <v>74</v>
      </c>
      <c r="BY128" s="114">
        <f>H110</f>
        <v>63</v>
      </c>
      <c r="BZ128" s="115">
        <f>O110</f>
        <v>24833255.668500002</v>
      </c>
      <c r="CA128" s="115">
        <f t="shared" si="118"/>
        <v>1438099000</v>
      </c>
      <c r="CB128" s="115">
        <f t="shared" si="118"/>
        <v>1620967000</v>
      </c>
      <c r="CC128" s="115">
        <f t="shared" si="118"/>
        <v>1720945000</v>
      </c>
      <c r="CD128" s="115">
        <f t="shared" si="118"/>
        <v>1827089000</v>
      </c>
      <c r="CE128" s="115">
        <f>AN110</f>
        <v>1939780000</v>
      </c>
    </row>
    <row r="129" spans="1:84">
      <c r="A129" s="3">
        <f t="shared" si="98"/>
        <v>90</v>
      </c>
      <c r="B129" s="96">
        <v>6</v>
      </c>
      <c r="C129" s="97" t="s">
        <v>155</v>
      </c>
      <c r="D129" s="98">
        <v>16</v>
      </c>
      <c r="E129" s="99"/>
      <c r="F129" s="100" t="s">
        <v>52</v>
      </c>
      <c r="G129" s="101">
        <f t="shared" si="71"/>
        <v>71</v>
      </c>
      <c r="H129" s="101">
        <f t="shared" si="72"/>
        <v>63</v>
      </c>
      <c r="I129" s="102">
        <f t="shared" si="73"/>
        <v>26438045</v>
      </c>
      <c r="J129" s="102">
        <f t="shared" si="74"/>
        <v>2</v>
      </c>
      <c r="K129" s="103">
        <f t="shared" si="75"/>
        <v>0.93</v>
      </c>
      <c r="L129" s="104">
        <f t="shared" si="117"/>
        <v>1.01</v>
      </c>
      <c r="M129" s="105">
        <f t="shared" si="76"/>
        <v>20751783.916734587</v>
      </c>
      <c r="N129" s="105">
        <f t="shared" si="77"/>
        <v>23390576.115449119</v>
      </c>
      <c r="O129" s="105">
        <f t="shared" si="78"/>
        <v>24833255.668500002</v>
      </c>
      <c r="P129" s="105">
        <f t="shared" si="79"/>
        <v>26364916.539604716</v>
      </c>
      <c r="Q129" s="106">
        <f t="shared" si="80"/>
        <v>24833255.668500002</v>
      </c>
      <c r="R129" s="105">
        <f t="shared" si="80"/>
        <v>26364916.539604716</v>
      </c>
      <c r="S129" s="105">
        <f t="shared" si="81"/>
        <v>27991046.901757639</v>
      </c>
      <c r="T129" s="105"/>
      <c r="U129" s="105">
        <f t="shared" si="82"/>
        <v>1307362386.7542789</v>
      </c>
      <c r="V129" s="105">
        <f t="shared" si="83"/>
        <v>1473606295.2732944</v>
      </c>
      <c r="W129" s="105">
        <f t="shared" si="84"/>
        <v>1564495107.1155002</v>
      </c>
      <c r="X129" s="106">
        <f t="shared" si="85"/>
        <v>1660989741.9950972</v>
      </c>
      <c r="Y129" s="106">
        <f t="shared" si="86"/>
        <v>1564495107.1155002</v>
      </c>
      <c r="Z129" s="105">
        <f t="shared" si="87"/>
        <v>1660989741.9950972</v>
      </c>
      <c r="AA129" s="105">
        <f t="shared" si="88"/>
        <v>1763435954.8107312</v>
      </c>
      <c r="AB129" s="105"/>
      <c r="AC129" s="107" t="str">
        <f t="shared" si="89"/>
        <v>BERTAHAP</v>
      </c>
      <c r="AD129" s="108">
        <f t="shared" si="90"/>
        <v>0</v>
      </c>
      <c r="AE129" s="109">
        <v>2</v>
      </c>
      <c r="AF129" s="110"/>
      <c r="AG129" s="105" t="str">
        <f t="shared" si="114"/>
        <v>KR</v>
      </c>
      <c r="AH129" s="110">
        <v>1438099000</v>
      </c>
      <c r="AI129" s="110">
        <v>1620967000</v>
      </c>
      <c r="AJ129" s="110">
        <v>1720945000</v>
      </c>
      <c r="AK129" s="111">
        <v>1827089000</v>
      </c>
      <c r="AL129" s="111">
        <v>1720945000</v>
      </c>
      <c r="AM129" s="110">
        <v>1827089000</v>
      </c>
      <c r="AN129" s="110">
        <f t="shared" si="52"/>
        <v>1939780000</v>
      </c>
      <c r="AS129" s="5"/>
      <c r="AT129" s="5"/>
      <c r="AV129" s="2"/>
      <c r="AW129" s="2"/>
      <c r="BR129" s="53">
        <f t="shared" si="91"/>
        <v>-1452770.5727499947</v>
      </c>
      <c r="BT129" s="116">
        <v>24</v>
      </c>
      <c r="BU129" s="112" t="s">
        <v>234</v>
      </c>
      <c r="BV129" s="112" t="str">
        <f>F155</f>
        <v>2BR-18</v>
      </c>
      <c r="BW129" s="113">
        <f>D155</f>
        <v>18</v>
      </c>
      <c r="BX129" s="114">
        <f>G155</f>
        <v>97</v>
      </c>
      <c r="BY129" s="114">
        <f>H155</f>
        <v>85</v>
      </c>
      <c r="BZ129" s="115">
        <f>O155</f>
        <v>24833255.668500002</v>
      </c>
      <c r="CA129" s="115">
        <f>AH155</f>
        <v>1940292000</v>
      </c>
      <c r="CB129" s="115">
        <f>AI155</f>
        <v>2187019000</v>
      </c>
      <c r="CC129" s="115">
        <f>AJ155</f>
        <v>2321910000</v>
      </c>
      <c r="CD129" s="115">
        <f>AK155</f>
        <v>2465120000</v>
      </c>
      <c r="CE129" s="115">
        <f>AN155</f>
        <v>2617163000</v>
      </c>
      <c r="CF129" s="2">
        <v>2</v>
      </c>
    </row>
    <row r="130" spans="1:84">
      <c r="A130" s="3">
        <f t="shared" si="98"/>
        <v>91</v>
      </c>
      <c r="B130" s="96">
        <v>7</v>
      </c>
      <c r="C130" s="97" t="s">
        <v>155</v>
      </c>
      <c r="D130" s="96">
        <v>18</v>
      </c>
      <c r="E130" s="99"/>
      <c r="F130" s="100" t="s">
        <v>54</v>
      </c>
      <c r="G130" s="101">
        <f t="shared" si="71"/>
        <v>97</v>
      </c>
      <c r="H130" s="101">
        <f t="shared" si="72"/>
        <v>85</v>
      </c>
      <c r="I130" s="102">
        <f t="shared" si="73"/>
        <v>26438045</v>
      </c>
      <c r="J130" s="102">
        <f t="shared" si="74"/>
        <v>2</v>
      </c>
      <c r="K130" s="103">
        <f t="shared" si="75"/>
        <v>0.93</v>
      </c>
      <c r="L130" s="104">
        <f t="shared" si="117"/>
        <v>1.01</v>
      </c>
      <c r="M130" s="105">
        <f t="shared" si="76"/>
        <v>20751783.916734587</v>
      </c>
      <c r="N130" s="105">
        <f t="shared" si="77"/>
        <v>23390576.115449119</v>
      </c>
      <c r="O130" s="105">
        <f t="shared" si="78"/>
        <v>24833255.668500002</v>
      </c>
      <c r="P130" s="105">
        <f t="shared" si="79"/>
        <v>26364916.539604716</v>
      </c>
      <c r="Q130" s="106">
        <f t="shared" si="80"/>
        <v>24833255.668500002</v>
      </c>
      <c r="R130" s="105">
        <f t="shared" si="80"/>
        <v>26364916.539604716</v>
      </c>
      <c r="S130" s="105">
        <f t="shared" si="81"/>
        <v>27991046.901757639</v>
      </c>
      <c r="T130" s="105"/>
      <c r="U130" s="105">
        <f t="shared" si="82"/>
        <v>1763901632.9224398</v>
      </c>
      <c r="V130" s="105">
        <f t="shared" si="83"/>
        <v>1988198969.8131752</v>
      </c>
      <c r="W130" s="105">
        <f t="shared" si="84"/>
        <v>2110826731.8225002</v>
      </c>
      <c r="X130" s="106">
        <f t="shared" si="85"/>
        <v>2241017905.8664007</v>
      </c>
      <c r="Y130" s="106">
        <f t="shared" si="86"/>
        <v>2110826731.8225002</v>
      </c>
      <c r="Z130" s="105">
        <f t="shared" si="87"/>
        <v>2241017905.8664007</v>
      </c>
      <c r="AA130" s="105">
        <f t="shared" si="88"/>
        <v>2379238986.6493993</v>
      </c>
      <c r="AB130" s="105"/>
      <c r="AC130" s="107" t="str">
        <f t="shared" si="89"/>
        <v>BERTAHAP</v>
      </c>
      <c r="AD130" s="108">
        <f t="shared" si="90"/>
        <v>0</v>
      </c>
      <c r="AE130" s="109">
        <v>2</v>
      </c>
      <c r="AF130" s="110"/>
      <c r="AG130" s="105" t="str">
        <f t="shared" si="114"/>
        <v>KR</v>
      </c>
      <c r="AH130" s="110">
        <v>1940292000</v>
      </c>
      <c r="AI130" s="110">
        <v>2187019000</v>
      </c>
      <c r="AJ130" s="110">
        <v>2321910000</v>
      </c>
      <c r="AK130" s="111">
        <v>2465120000</v>
      </c>
      <c r="AL130" s="111">
        <v>2321910000</v>
      </c>
      <c r="AM130" s="110">
        <v>2465120000</v>
      </c>
      <c r="AN130" s="110">
        <f t="shared" si="52"/>
        <v>2617163000</v>
      </c>
      <c r="AS130" s="5"/>
      <c r="AT130" s="5"/>
      <c r="AV130" s="2"/>
      <c r="AW130" s="2"/>
      <c r="BR130" s="53">
        <f t="shared" si="91"/>
        <v>-1452770.5727499947</v>
      </c>
      <c r="BT130" s="116">
        <v>25</v>
      </c>
      <c r="BU130" s="112" t="s">
        <v>235</v>
      </c>
      <c r="BV130" s="112" t="str">
        <f t="shared" ref="BV130:BV135" si="119">F182</f>
        <v>1BR-8</v>
      </c>
      <c r="BW130" s="113" t="str">
        <f t="shared" ref="BW130:BW135" si="120">D182</f>
        <v>08</v>
      </c>
      <c r="BX130" s="114">
        <f t="shared" ref="BX130:BY135" si="121">G182</f>
        <v>60</v>
      </c>
      <c r="BY130" s="114">
        <f t="shared" si="121"/>
        <v>52</v>
      </c>
      <c r="BZ130" s="115">
        <f t="shared" ref="BZ130:BZ135" si="122">O182</f>
        <v>25325003.305500001</v>
      </c>
      <c r="CA130" s="115">
        <f t="shared" ref="CA130:CD135" si="123">AH182</f>
        <v>1210508000</v>
      </c>
      <c r="CB130" s="115">
        <f t="shared" si="123"/>
        <v>1364435000</v>
      </c>
      <c r="CC130" s="115">
        <f t="shared" si="123"/>
        <v>1448591000</v>
      </c>
      <c r="CD130" s="115">
        <f t="shared" si="123"/>
        <v>1537937000</v>
      </c>
      <c r="CE130" s="115">
        <f t="shared" ref="CE130:CE135" si="124">AN182</f>
        <v>1632793000</v>
      </c>
      <c r="CF130" s="2">
        <v>12</v>
      </c>
    </row>
    <row r="131" spans="1:84">
      <c r="A131" s="3">
        <f t="shared" si="98"/>
        <v>92</v>
      </c>
      <c r="B131" s="96">
        <v>8</v>
      </c>
      <c r="C131" s="97" t="s">
        <v>155</v>
      </c>
      <c r="D131" s="96">
        <v>20</v>
      </c>
      <c r="E131" s="99"/>
      <c r="F131" s="100" t="s">
        <v>70</v>
      </c>
      <c r="G131" s="101">
        <f t="shared" si="71"/>
        <v>60</v>
      </c>
      <c r="H131" s="101">
        <f t="shared" si="72"/>
        <v>51</v>
      </c>
      <c r="I131" s="102">
        <f t="shared" si="73"/>
        <v>26438045</v>
      </c>
      <c r="J131" s="102">
        <f t="shared" si="74"/>
        <v>2</v>
      </c>
      <c r="K131" s="103">
        <f t="shared" si="75"/>
        <v>0.93</v>
      </c>
      <c r="L131" s="104">
        <f t="shared" si="117"/>
        <v>1.01</v>
      </c>
      <c r="M131" s="105">
        <f t="shared" si="76"/>
        <v>20751783.916734587</v>
      </c>
      <c r="N131" s="105">
        <f t="shared" si="77"/>
        <v>23390576.115449119</v>
      </c>
      <c r="O131" s="105">
        <f t="shared" si="78"/>
        <v>24833255.668500002</v>
      </c>
      <c r="P131" s="105">
        <f t="shared" si="79"/>
        <v>26364916.539604716</v>
      </c>
      <c r="Q131" s="106">
        <f t="shared" si="80"/>
        <v>24833255.668500002</v>
      </c>
      <c r="R131" s="105">
        <f t="shared" si="80"/>
        <v>26364916.539604716</v>
      </c>
      <c r="S131" s="105">
        <f t="shared" si="81"/>
        <v>27991046.901757639</v>
      </c>
      <c r="T131" s="105"/>
      <c r="U131" s="105">
        <f t="shared" si="82"/>
        <v>1058340979.753464</v>
      </c>
      <c r="V131" s="105">
        <f t="shared" si="83"/>
        <v>1192919381.8879051</v>
      </c>
      <c r="W131" s="105">
        <f t="shared" si="84"/>
        <v>1266496039.0935001</v>
      </c>
      <c r="X131" s="106">
        <f t="shared" si="85"/>
        <v>1344610743.5198405</v>
      </c>
      <c r="Y131" s="106">
        <f t="shared" si="86"/>
        <v>1266496039.0935001</v>
      </c>
      <c r="Z131" s="105">
        <f t="shared" si="87"/>
        <v>1344610743.5198405</v>
      </c>
      <c r="AA131" s="105">
        <f t="shared" si="88"/>
        <v>1427543391.9896395</v>
      </c>
      <c r="AB131" s="105"/>
      <c r="AC131" s="107" t="str">
        <f t="shared" si="89"/>
        <v>BERTAHAP</v>
      </c>
      <c r="AD131" s="108">
        <f t="shared" si="90"/>
        <v>0</v>
      </c>
      <c r="AE131" s="109">
        <v>2</v>
      </c>
      <c r="AF131" s="110"/>
      <c r="AG131" s="105" t="str">
        <f t="shared" si="114"/>
        <v>KR</v>
      </c>
      <c r="AH131" s="110">
        <v>1164176000</v>
      </c>
      <c r="AI131" s="110">
        <v>1312212000</v>
      </c>
      <c r="AJ131" s="110">
        <v>1393146000</v>
      </c>
      <c r="AK131" s="111">
        <v>1479072000</v>
      </c>
      <c r="AL131" s="111">
        <v>1393146000</v>
      </c>
      <c r="AM131" s="110">
        <v>1479072000</v>
      </c>
      <c r="AN131" s="110">
        <f t="shared" si="52"/>
        <v>1570298000</v>
      </c>
      <c r="AS131" s="5"/>
      <c r="AT131" s="5"/>
      <c r="AV131" s="2"/>
      <c r="AW131" s="2"/>
      <c r="BR131" s="53">
        <f t="shared" si="91"/>
        <v>-1452770.5727499947</v>
      </c>
      <c r="BT131" s="116"/>
      <c r="BU131" s="112"/>
      <c r="BV131" s="112" t="str">
        <f t="shared" si="119"/>
        <v>1BR-10</v>
      </c>
      <c r="BW131" s="113">
        <f t="shared" si="120"/>
        <v>10</v>
      </c>
      <c r="BX131" s="114">
        <f t="shared" si="121"/>
        <v>74</v>
      </c>
      <c r="BY131" s="114">
        <f t="shared" si="121"/>
        <v>63</v>
      </c>
      <c r="BZ131" s="115">
        <f t="shared" si="122"/>
        <v>25325003.305500001</v>
      </c>
      <c r="CA131" s="115">
        <f t="shared" si="123"/>
        <v>1466576000</v>
      </c>
      <c r="CB131" s="115">
        <f t="shared" si="123"/>
        <v>1653066000</v>
      </c>
      <c r="CC131" s="115">
        <f t="shared" si="123"/>
        <v>1755023000</v>
      </c>
      <c r="CD131" s="115">
        <f t="shared" si="123"/>
        <v>1863269000</v>
      </c>
      <c r="CE131" s="115">
        <f t="shared" si="124"/>
        <v>1978192000</v>
      </c>
    </row>
    <row r="132" spans="1:84">
      <c r="A132" s="3">
        <f t="shared" si="98"/>
        <v>93</v>
      </c>
      <c r="B132" s="96">
        <v>9</v>
      </c>
      <c r="C132" s="97" t="s">
        <v>155</v>
      </c>
      <c r="D132" s="96">
        <v>22</v>
      </c>
      <c r="E132" s="99"/>
      <c r="F132" s="100" t="s">
        <v>89</v>
      </c>
      <c r="G132" s="101">
        <f t="shared" si="71"/>
        <v>81</v>
      </c>
      <c r="H132" s="101">
        <f t="shared" si="72"/>
        <v>70</v>
      </c>
      <c r="I132" s="102">
        <f t="shared" si="73"/>
        <v>26438045</v>
      </c>
      <c r="J132" s="102">
        <f t="shared" si="74"/>
        <v>4</v>
      </c>
      <c r="K132" s="103">
        <f t="shared" si="75"/>
        <v>0.97</v>
      </c>
      <c r="L132" s="104">
        <f t="shared" si="117"/>
        <v>1.01</v>
      </c>
      <c r="M132" s="105">
        <f t="shared" si="76"/>
        <v>21644333.762615643</v>
      </c>
      <c r="N132" s="105">
        <f t="shared" si="77"/>
        <v>24396622.399984561</v>
      </c>
      <c r="O132" s="105">
        <f t="shared" si="78"/>
        <v>25901352.686499998</v>
      </c>
      <c r="P132" s="105">
        <f t="shared" si="79"/>
        <v>27498891.444533944</v>
      </c>
      <c r="Q132" s="106">
        <f t="shared" si="80"/>
        <v>25901352.686499998</v>
      </c>
      <c r="R132" s="105">
        <f t="shared" si="80"/>
        <v>27498891.444533944</v>
      </c>
      <c r="S132" s="105">
        <f t="shared" si="81"/>
        <v>29194962.897532158</v>
      </c>
      <c r="T132" s="105"/>
      <c r="U132" s="105">
        <f t="shared" si="82"/>
        <v>1515103363.383095</v>
      </c>
      <c r="V132" s="105">
        <f t="shared" si="83"/>
        <v>1707763567.9989192</v>
      </c>
      <c r="W132" s="105">
        <f t="shared" si="84"/>
        <v>1813094688.0549998</v>
      </c>
      <c r="X132" s="106">
        <f t="shared" si="85"/>
        <v>1924922401.1173761</v>
      </c>
      <c r="Y132" s="106">
        <f t="shared" si="86"/>
        <v>1813094688.0549998</v>
      </c>
      <c r="Z132" s="105">
        <f t="shared" si="87"/>
        <v>1924922401.1173761</v>
      </c>
      <c r="AA132" s="105">
        <f t="shared" si="88"/>
        <v>2043647402.827251</v>
      </c>
      <c r="AB132" s="105"/>
      <c r="AC132" s="107" t="str">
        <f t="shared" si="89"/>
        <v>BERTAHAP</v>
      </c>
      <c r="AD132" s="108">
        <f t="shared" si="90"/>
        <v>0</v>
      </c>
      <c r="AE132" s="109">
        <v>2</v>
      </c>
      <c r="AF132" s="110"/>
      <c r="AG132" s="105" t="str">
        <f t="shared" si="114"/>
        <v>KR</v>
      </c>
      <c r="AH132" s="110">
        <v>1666614000</v>
      </c>
      <c r="AI132" s="110">
        <v>1878540000</v>
      </c>
      <c r="AJ132" s="110">
        <v>1994405000</v>
      </c>
      <c r="AK132" s="111">
        <v>2117415000</v>
      </c>
      <c r="AL132" s="111">
        <v>1994405000</v>
      </c>
      <c r="AM132" s="110">
        <v>2117415000</v>
      </c>
      <c r="AN132" s="110">
        <f t="shared" si="52"/>
        <v>2248013000</v>
      </c>
      <c r="AS132" s="5"/>
      <c r="AT132" s="5"/>
      <c r="AV132" s="2"/>
      <c r="AW132" s="2"/>
      <c r="BR132" s="53">
        <f t="shared" si="91"/>
        <v>-384673.5547499992</v>
      </c>
      <c r="BT132" s="116"/>
      <c r="BU132" s="112"/>
      <c r="BV132" s="112" t="str">
        <f t="shared" si="119"/>
        <v>1BR-12</v>
      </c>
      <c r="BW132" s="113">
        <f t="shared" si="120"/>
        <v>12</v>
      </c>
      <c r="BX132" s="114">
        <f t="shared" si="121"/>
        <v>67</v>
      </c>
      <c r="BY132" s="114">
        <f t="shared" si="121"/>
        <v>57</v>
      </c>
      <c r="BZ132" s="115">
        <f t="shared" si="122"/>
        <v>25325003.305500001</v>
      </c>
      <c r="CA132" s="115">
        <f t="shared" si="123"/>
        <v>1326902000</v>
      </c>
      <c r="CB132" s="115">
        <f t="shared" si="123"/>
        <v>1495631000</v>
      </c>
      <c r="CC132" s="115">
        <f t="shared" si="123"/>
        <v>1587878000</v>
      </c>
      <c r="CD132" s="115">
        <f t="shared" si="123"/>
        <v>1685815000</v>
      </c>
      <c r="CE132" s="115">
        <f t="shared" si="124"/>
        <v>1789792000</v>
      </c>
    </row>
    <row r="133" spans="1:84">
      <c r="A133" s="3">
        <f t="shared" si="98"/>
        <v>94</v>
      </c>
      <c r="B133" s="96">
        <v>1</v>
      </c>
      <c r="C133" s="97" t="s">
        <v>158</v>
      </c>
      <c r="D133" s="98" t="s">
        <v>24</v>
      </c>
      <c r="E133" s="99"/>
      <c r="F133" s="100" t="s">
        <v>39</v>
      </c>
      <c r="G133" s="101">
        <f t="shared" si="71"/>
        <v>113</v>
      </c>
      <c r="H133" s="101">
        <f t="shared" si="72"/>
        <v>101</v>
      </c>
      <c r="I133" s="102">
        <f t="shared" si="73"/>
        <v>26438045</v>
      </c>
      <c r="J133" s="102">
        <f t="shared" si="74"/>
        <v>6</v>
      </c>
      <c r="K133" s="103">
        <f t="shared" si="75"/>
        <v>0.95</v>
      </c>
      <c r="L133" s="104">
        <f t="shared" si="117"/>
        <v>1.01</v>
      </c>
      <c r="M133" s="105">
        <f t="shared" si="76"/>
        <v>21198058.839675117</v>
      </c>
      <c r="N133" s="105">
        <f t="shared" si="77"/>
        <v>23893599.257716842</v>
      </c>
      <c r="O133" s="105">
        <f t="shared" si="78"/>
        <v>25367304.177500002</v>
      </c>
      <c r="P133" s="105">
        <f t="shared" si="79"/>
        <v>26931903.99206933</v>
      </c>
      <c r="Q133" s="106">
        <f t="shared" si="80"/>
        <v>25367304.177500002</v>
      </c>
      <c r="R133" s="105">
        <f t="shared" si="80"/>
        <v>26931903.99206933</v>
      </c>
      <c r="S133" s="105">
        <f t="shared" si="81"/>
        <v>28593004.8996449</v>
      </c>
      <c r="T133" s="105"/>
      <c r="U133" s="105">
        <f t="shared" si="82"/>
        <v>2141003942.8071868</v>
      </c>
      <c r="V133" s="105">
        <f t="shared" si="83"/>
        <v>2413253525.0294008</v>
      </c>
      <c r="W133" s="105">
        <f t="shared" si="84"/>
        <v>2562097721.9275002</v>
      </c>
      <c r="X133" s="106">
        <f t="shared" si="85"/>
        <v>2720122303.1990023</v>
      </c>
      <c r="Y133" s="106">
        <f t="shared" si="86"/>
        <v>2562097721.9275002</v>
      </c>
      <c r="Z133" s="105">
        <f t="shared" si="87"/>
        <v>2720122303.1990023</v>
      </c>
      <c r="AA133" s="105">
        <f t="shared" si="88"/>
        <v>2887893494.8641348</v>
      </c>
      <c r="AB133" s="105"/>
      <c r="AC133" s="107" t="str">
        <f t="shared" si="89"/>
        <v>BERTAHAP</v>
      </c>
      <c r="AD133" s="108">
        <f t="shared" si="90"/>
        <v>0</v>
      </c>
      <c r="AE133" s="109">
        <v>2</v>
      </c>
      <c r="AF133" s="110"/>
      <c r="AG133" s="105" t="str">
        <f t="shared" si="114"/>
        <v>KR</v>
      </c>
      <c r="AH133" s="110">
        <v>2355105000</v>
      </c>
      <c r="AI133" s="110">
        <v>2654579000</v>
      </c>
      <c r="AJ133" s="110">
        <v>2818308000</v>
      </c>
      <c r="AK133" s="111">
        <v>2992135000</v>
      </c>
      <c r="AL133" s="111">
        <v>2818308000</v>
      </c>
      <c r="AM133" s="110">
        <v>2992135000</v>
      </c>
      <c r="AN133" s="110">
        <f t="shared" si="52"/>
        <v>3176683000</v>
      </c>
      <c r="AS133" s="5"/>
      <c r="AT133" s="5"/>
      <c r="AV133" s="2"/>
      <c r="AW133" s="2"/>
      <c r="BR133" s="53">
        <f t="shared" si="91"/>
        <v>-918722.06374999508</v>
      </c>
      <c r="BT133" s="116"/>
      <c r="BU133" s="112"/>
      <c r="BV133" s="112" t="str">
        <f t="shared" si="119"/>
        <v>1BR-16</v>
      </c>
      <c r="BW133" s="113">
        <f t="shared" si="120"/>
        <v>16</v>
      </c>
      <c r="BX133" s="114">
        <f t="shared" si="121"/>
        <v>71</v>
      </c>
      <c r="BY133" s="114">
        <f t="shared" si="121"/>
        <v>63</v>
      </c>
      <c r="BZ133" s="115">
        <f t="shared" si="122"/>
        <v>25325003.305500001</v>
      </c>
      <c r="CA133" s="115">
        <f t="shared" si="123"/>
        <v>1466576000</v>
      </c>
      <c r="CB133" s="115">
        <f t="shared" si="123"/>
        <v>1653066000</v>
      </c>
      <c r="CC133" s="115">
        <f t="shared" si="123"/>
        <v>1755023000</v>
      </c>
      <c r="CD133" s="115">
        <f t="shared" si="123"/>
        <v>1863269000</v>
      </c>
      <c r="CE133" s="115">
        <f t="shared" si="124"/>
        <v>1978192000</v>
      </c>
    </row>
    <row r="134" spans="1:84">
      <c r="A134" s="3">
        <f t="shared" si="98"/>
        <v>95</v>
      </c>
      <c r="B134" s="96">
        <v>2</v>
      </c>
      <c r="C134" s="97" t="s">
        <v>158</v>
      </c>
      <c r="D134" s="98" t="s">
        <v>35</v>
      </c>
      <c r="E134" s="99"/>
      <c r="F134" s="100" t="s">
        <v>42</v>
      </c>
      <c r="G134" s="101">
        <f t="shared" si="71"/>
        <v>78</v>
      </c>
      <c r="H134" s="101">
        <f t="shared" si="72"/>
        <v>66</v>
      </c>
      <c r="I134" s="102">
        <f t="shared" si="73"/>
        <v>26438045</v>
      </c>
      <c r="J134" s="102">
        <f t="shared" si="74"/>
        <v>2</v>
      </c>
      <c r="K134" s="103">
        <f t="shared" si="75"/>
        <v>0.93</v>
      </c>
      <c r="L134" s="104">
        <f t="shared" si="117"/>
        <v>1.01</v>
      </c>
      <c r="M134" s="105">
        <f t="shared" si="76"/>
        <v>20751783.916734587</v>
      </c>
      <c r="N134" s="105">
        <f t="shared" si="77"/>
        <v>23390576.115449119</v>
      </c>
      <c r="O134" s="105">
        <f t="shared" si="78"/>
        <v>24833255.668500002</v>
      </c>
      <c r="P134" s="105">
        <f t="shared" si="79"/>
        <v>26364916.539604716</v>
      </c>
      <c r="Q134" s="106">
        <f t="shared" si="80"/>
        <v>24833255.668500002</v>
      </c>
      <c r="R134" s="105">
        <f t="shared" si="80"/>
        <v>26364916.539604716</v>
      </c>
      <c r="S134" s="105">
        <f t="shared" si="81"/>
        <v>27991046.901757639</v>
      </c>
      <c r="T134" s="105"/>
      <c r="U134" s="105">
        <f t="shared" si="82"/>
        <v>1369617738.5044827</v>
      </c>
      <c r="V134" s="105">
        <f t="shared" si="83"/>
        <v>1543778023.6196418</v>
      </c>
      <c r="W134" s="105">
        <f t="shared" si="84"/>
        <v>1638994874.1210001</v>
      </c>
      <c r="X134" s="106">
        <f t="shared" si="85"/>
        <v>1740084491.6139112</v>
      </c>
      <c r="Y134" s="106">
        <f t="shared" si="86"/>
        <v>1638994874.1210001</v>
      </c>
      <c r="Z134" s="105">
        <f t="shared" si="87"/>
        <v>1740084491.6139112</v>
      </c>
      <c r="AA134" s="105">
        <f t="shared" si="88"/>
        <v>1847409095.5160041</v>
      </c>
      <c r="AB134" s="105"/>
      <c r="AC134" s="107" t="str">
        <f t="shared" si="89"/>
        <v>BERTAHAP</v>
      </c>
      <c r="AD134" s="108">
        <f t="shared" si="90"/>
        <v>0</v>
      </c>
      <c r="AE134" s="109">
        <v>2</v>
      </c>
      <c r="AF134" s="110"/>
      <c r="AG134" s="105" t="str">
        <f t="shared" si="114"/>
        <v>KR</v>
      </c>
      <c r="AH134" s="110">
        <v>1506580000</v>
      </c>
      <c r="AI134" s="110">
        <v>1698156000</v>
      </c>
      <c r="AJ134" s="110">
        <v>1802895000</v>
      </c>
      <c r="AK134" s="111">
        <v>1914093000</v>
      </c>
      <c r="AL134" s="111">
        <v>1802895000</v>
      </c>
      <c r="AM134" s="110">
        <v>1914093000</v>
      </c>
      <c r="AN134" s="110">
        <f t="shared" si="52"/>
        <v>2032151000</v>
      </c>
      <c r="AS134" s="5"/>
      <c r="AT134" s="5"/>
      <c r="AV134" s="2"/>
      <c r="AW134" s="2"/>
      <c r="BR134" s="53">
        <f t="shared" si="91"/>
        <v>-1452770.5727499947</v>
      </c>
      <c r="BT134" s="116"/>
      <c r="BU134" s="112"/>
      <c r="BV134" s="112" t="str">
        <f t="shared" si="119"/>
        <v>2BR-18</v>
      </c>
      <c r="BW134" s="113">
        <f t="shared" si="120"/>
        <v>18</v>
      </c>
      <c r="BX134" s="114">
        <f t="shared" si="121"/>
        <v>97</v>
      </c>
      <c r="BY134" s="114">
        <f t="shared" si="121"/>
        <v>85</v>
      </c>
      <c r="BZ134" s="115">
        <f t="shared" si="122"/>
        <v>25325003.305500001</v>
      </c>
      <c r="CA134" s="115">
        <f t="shared" si="123"/>
        <v>1978714000</v>
      </c>
      <c r="CB134" s="115">
        <f t="shared" si="123"/>
        <v>2230327000</v>
      </c>
      <c r="CC134" s="115">
        <f t="shared" si="123"/>
        <v>2367888000</v>
      </c>
      <c r="CD134" s="115">
        <f t="shared" si="123"/>
        <v>2513934000</v>
      </c>
      <c r="CE134" s="115">
        <f t="shared" si="124"/>
        <v>2668988000</v>
      </c>
    </row>
    <row r="135" spans="1:84">
      <c r="A135" s="3">
        <f t="shared" si="98"/>
        <v>96</v>
      </c>
      <c r="B135" s="96">
        <v>3</v>
      </c>
      <c r="C135" s="97" t="s">
        <v>158</v>
      </c>
      <c r="D135" s="98" t="s">
        <v>41</v>
      </c>
      <c r="E135" s="99"/>
      <c r="F135" s="100" t="s">
        <v>45</v>
      </c>
      <c r="G135" s="101">
        <f t="shared" si="71"/>
        <v>60</v>
      </c>
      <c r="H135" s="101">
        <f t="shared" si="72"/>
        <v>52</v>
      </c>
      <c r="I135" s="102">
        <f t="shared" si="73"/>
        <v>26438045</v>
      </c>
      <c r="J135" s="102">
        <f t="shared" si="74"/>
        <v>2</v>
      </c>
      <c r="K135" s="103">
        <f t="shared" si="75"/>
        <v>0.93</v>
      </c>
      <c r="L135" s="104">
        <f>SUMIF($AN$4:$AN$22,D135,$AS$4:$AS$22)</f>
        <v>1.01</v>
      </c>
      <c r="M135" s="105">
        <f t="shared" si="76"/>
        <v>20751783.916734587</v>
      </c>
      <c r="N135" s="105">
        <f t="shared" si="77"/>
        <v>23390576.115449119</v>
      </c>
      <c r="O135" s="105">
        <f t="shared" si="78"/>
        <v>24833255.668500002</v>
      </c>
      <c r="P135" s="105">
        <f t="shared" si="79"/>
        <v>26364916.539604716</v>
      </c>
      <c r="Q135" s="106">
        <f t="shared" si="80"/>
        <v>24833255.668500002</v>
      </c>
      <c r="R135" s="105">
        <f t="shared" si="80"/>
        <v>26364916.539604716</v>
      </c>
      <c r="S135" s="105">
        <f t="shared" si="81"/>
        <v>27991046.901757639</v>
      </c>
      <c r="T135" s="105"/>
      <c r="U135" s="105">
        <f t="shared" si="82"/>
        <v>1079092763.6701984</v>
      </c>
      <c r="V135" s="105">
        <f t="shared" si="83"/>
        <v>1216309958.0033543</v>
      </c>
      <c r="W135" s="105">
        <f t="shared" si="84"/>
        <v>1291329294.7620001</v>
      </c>
      <c r="X135" s="106">
        <f t="shared" si="85"/>
        <v>1370975660.0594451</v>
      </c>
      <c r="Y135" s="106">
        <f t="shared" si="86"/>
        <v>1291329294.7620001</v>
      </c>
      <c r="Z135" s="105">
        <f t="shared" si="87"/>
        <v>1370975660.0594451</v>
      </c>
      <c r="AA135" s="105">
        <f t="shared" si="88"/>
        <v>1455534438.8913972</v>
      </c>
      <c r="AB135" s="105"/>
      <c r="AC135" s="107" t="str">
        <f t="shared" si="89"/>
        <v>BERTAHAP</v>
      </c>
      <c r="AD135" s="108">
        <f t="shared" si="90"/>
        <v>0</v>
      </c>
      <c r="AE135" s="109">
        <v>2</v>
      </c>
      <c r="AF135" s="110"/>
      <c r="AG135" s="105" t="str">
        <f t="shared" si="114"/>
        <v>KR</v>
      </c>
      <c r="AH135" s="110">
        <v>1187003000</v>
      </c>
      <c r="AI135" s="110">
        <v>1337941000</v>
      </c>
      <c r="AJ135" s="110">
        <v>1420463000</v>
      </c>
      <c r="AK135" s="111">
        <v>1508074000</v>
      </c>
      <c r="AL135" s="111">
        <v>1420463000</v>
      </c>
      <c r="AM135" s="110">
        <v>1508074000</v>
      </c>
      <c r="AN135" s="110">
        <f t="shared" si="52"/>
        <v>1601088000</v>
      </c>
      <c r="AS135" s="5"/>
      <c r="AT135" s="5"/>
      <c r="AV135" s="2"/>
      <c r="AW135" s="2"/>
      <c r="BR135" s="53">
        <f t="shared" si="91"/>
        <v>-1452770.5727499947</v>
      </c>
      <c r="BT135" s="116"/>
      <c r="BU135" s="121"/>
      <c r="BV135" s="112" t="str">
        <f t="shared" si="119"/>
        <v>1BR-20</v>
      </c>
      <c r="BW135" s="113">
        <f t="shared" si="120"/>
        <v>20</v>
      </c>
      <c r="BX135" s="114">
        <f t="shared" si="121"/>
        <v>60</v>
      </c>
      <c r="BY135" s="114">
        <f t="shared" si="121"/>
        <v>51</v>
      </c>
      <c r="BZ135" s="115">
        <f t="shared" si="122"/>
        <v>25325003.305500001</v>
      </c>
      <c r="CA135" s="115">
        <f t="shared" si="123"/>
        <v>1187229000</v>
      </c>
      <c r="CB135" s="115">
        <f t="shared" si="123"/>
        <v>1338196000</v>
      </c>
      <c r="CC135" s="115">
        <f t="shared" si="123"/>
        <v>1420733000</v>
      </c>
      <c r="CD135" s="115">
        <f t="shared" si="123"/>
        <v>1508361000</v>
      </c>
      <c r="CE135" s="115">
        <f t="shared" si="124"/>
        <v>1601393000</v>
      </c>
    </row>
    <row r="136" spans="1:84">
      <c r="A136" s="3">
        <f t="shared" si="98"/>
        <v>97</v>
      </c>
      <c r="B136" s="96">
        <v>4</v>
      </c>
      <c r="C136" s="97" t="s">
        <v>158</v>
      </c>
      <c r="D136" s="98">
        <v>10</v>
      </c>
      <c r="E136" s="99"/>
      <c r="F136" s="100" t="s">
        <v>48</v>
      </c>
      <c r="G136" s="101">
        <f t="shared" si="71"/>
        <v>74</v>
      </c>
      <c r="H136" s="101">
        <f t="shared" si="72"/>
        <v>63</v>
      </c>
      <c r="I136" s="102">
        <f t="shared" si="73"/>
        <v>26438045</v>
      </c>
      <c r="J136" s="102">
        <f t="shared" si="74"/>
        <v>2</v>
      </c>
      <c r="K136" s="103">
        <f t="shared" si="75"/>
        <v>0.93</v>
      </c>
      <c r="L136" s="104">
        <f t="shared" ref="L136:L141" si="125">SUMIF($AN$4:$AN$22,D136,$AS$4:$AS$22)</f>
        <v>1.01</v>
      </c>
      <c r="M136" s="105">
        <f t="shared" si="76"/>
        <v>20751783.916734587</v>
      </c>
      <c r="N136" s="105">
        <f t="shared" si="77"/>
        <v>23390576.115449119</v>
      </c>
      <c r="O136" s="105">
        <f t="shared" si="78"/>
        <v>24833255.668500002</v>
      </c>
      <c r="P136" s="105">
        <f t="shared" si="79"/>
        <v>26364916.539604716</v>
      </c>
      <c r="Q136" s="106">
        <f t="shared" si="80"/>
        <v>24833255.668500002</v>
      </c>
      <c r="R136" s="105">
        <f t="shared" si="80"/>
        <v>26364916.539604716</v>
      </c>
      <c r="S136" s="105">
        <f t="shared" si="81"/>
        <v>27991046.901757639</v>
      </c>
      <c r="T136" s="105"/>
      <c r="U136" s="105">
        <f t="shared" si="82"/>
        <v>1307362386.7542789</v>
      </c>
      <c r="V136" s="105">
        <f t="shared" si="83"/>
        <v>1473606295.2732944</v>
      </c>
      <c r="W136" s="105">
        <f t="shared" si="84"/>
        <v>1564495107.1155002</v>
      </c>
      <c r="X136" s="106">
        <f t="shared" si="85"/>
        <v>1660989741.9950972</v>
      </c>
      <c r="Y136" s="106">
        <f t="shared" si="86"/>
        <v>1564495107.1155002</v>
      </c>
      <c r="Z136" s="105">
        <f t="shared" si="87"/>
        <v>1660989741.9950972</v>
      </c>
      <c r="AA136" s="105">
        <f t="shared" si="88"/>
        <v>1763435954.8107312</v>
      </c>
      <c r="AB136" s="105"/>
      <c r="AC136" s="107" t="str">
        <f t="shared" si="89"/>
        <v>BERTAHAP</v>
      </c>
      <c r="AD136" s="108">
        <f t="shared" si="90"/>
        <v>0</v>
      </c>
      <c r="AE136" s="109">
        <v>2</v>
      </c>
      <c r="AF136" s="110"/>
      <c r="AG136" s="105" t="str">
        <f t="shared" si="114"/>
        <v>KR</v>
      </c>
      <c r="AH136" s="110">
        <v>1438099000</v>
      </c>
      <c r="AI136" s="110">
        <v>1620967000</v>
      </c>
      <c r="AJ136" s="110">
        <v>1720945000</v>
      </c>
      <c r="AK136" s="111">
        <v>1827089000</v>
      </c>
      <c r="AL136" s="111">
        <v>1720945000</v>
      </c>
      <c r="AM136" s="110">
        <v>1827089000</v>
      </c>
      <c r="AN136" s="110">
        <f t="shared" si="52"/>
        <v>1939780000</v>
      </c>
      <c r="AS136" s="5"/>
      <c r="AT136" s="5"/>
      <c r="AV136" s="2"/>
      <c r="AW136" s="2"/>
      <c r="BR136" s="53">
        <f t="shared" si="91"/>
        <v>-1452770.5727499947</v>
      </c>
      <c r="BT136" s="116">
        <v>26</v>
      </c>
      <c r="BU136" s="112" t="s">
        <v>174</v>
      </c>
      <c r="BV136" s="112" t="str">
        <f>F224</f>
        <v>1BR-6</v>
      </c>
      <c r="BW136" s="113" t="str">
        <f>D224</f>
        <v>06</v>
      </c>
      <c r="BX136" s="114">
        <f>G224</f>
        <v>78</v>
      </c>
      <c r="BY136" s="114">
        <f>H224</f>
        <v>66</v>
      </c>
      <c r="BZ136" s="115">
        <f>O224</f>
        <v>25325003.305500001</v>
      </c>
      <c r="CA136" s="115">
        <f t="shared" ref="CA136:CD137" si="126">AH224</f>
        <v>1536413000</v>
      </c>
      <c r="CB136" s="115">
        <f t="shared" si="126"/>
        <v>1731783000</v>
      </c>
      <c r="CC136" s="115">
        <f t="shared" si="126"/>
        <v>1838596000</v>
      </c>
      <c r="CD136" s="115">
        <f t="shared" si="126"/>
        <v>1951996000</v>
      </c>
      <c r="CE136" s="115">
        <f>AN224</f>
        <v>2072391000</v>
      </c>
      <c r="CF136" s="2">
        <v>8</v>
      </c>
    </row>
    <row r="137" spans="1:84">
      <c r="A137" s="3">
        <f t="shared" si="98"/>
        <v>98</v>
      </c>
      <c r="B137" s="96">
        <v>5</v>
      </c>
      <c r="C137" s="97" t="s">
        <v>158</v>
      </c>
      <c r="D137" s="96">
        <v>12</v>
      </c>
      <c r="E137" s="99"/>
      <c r="F137" s="100" t="s">
        <v>50</v>
      </c>
      <c r="G137" s="101">
        <f t="shared" si="71"/>
        <v>67</v>
      </c>
      <c r="H137" s="101">
        <f t="shared" si="72"/>
        <v>57</v>
      </c>
      <c r="I137" s="102">
        <f t="shared" si="73"/>
        <v>26438045</v>
      </c>
      <c r="J137" s="102">
        <f t="shared" si="74"/>
        <v>2</v>
      </c>
      <c r="K137" s="103">
        <f t="shared" si="75"/>
        <v>0.93</v>
      </c>
      <c r="L137" s="104">
        <f t="shared" si="125"/>
        <v>1.01</v>
      </c>
      <c r="M137" s="105">
        <f t="shared" si="76"/>
        <v>20751783.916734587</v>
      </c>
      <c r="N137" s="105">
        <f t="shared" si="77"/>
        <v>23390576.115449119</v>
      </c>
      <c r="O137" s="105">
        <f t="shared" si="78"/>
        <v>24833255.668500002</v>
      </c>
      <c r="P137" s="105">
        <f t="shared" si="79"/>
        <v>26364916.539604716</v>
      </c>
      <c r="Q137" s="106">
        <f t="shared" si="80"/>
        <v>24833255.668500002</v>
      </c>
      <c r="R137" s="105">
        <f t="shared" si="80"/>
        <v>26364916.539604716</v>
      </c>
      <c r="S137" s="105">
        <f t="shared" si="81"/>
        <v>27991046.901757639</v>
      </c>
      <c r="T137" s="105"/>
      <c r="U137" s="105">
        <f t="shared" si="82"/>
        <v>1182851683.2538714</v>
      </c>
      <c r="V137" s="105">
        <f t="shared" si="83"/>
        <v>1333262838.5805998</v>
      </c>
      <c r="W137" s="105">
        <f t="shared" si="84"/>
        <v>1415495573.1045001</v>
      </c>
      <c r="X137" s="106">
        <f t="shared" si="85"/>
        <v>1502800242.7574687</v>
      </c>
      <c r="Y137" s="106">
        <f t="shared" si="86"/>
        <v>1415495573.1045001</v>
      </c>
      <c r="Z137" s="105">
        <f t="shared" si="87"/>
        <v>1502800242.7574687</v>
      </c>
      <c r="AA137" s="105">
        <f t="shared" si="88"/>
        <v>1595489673.4001853</v>
      </c>
      <c r="AB137" s="105"/>
      <c r="AC137" s="107" t="str">
        <f t="shared" si="89"/>
        <v>BERTAHAP</v>
      </c>
      <c r="AD137" s="108">
        <f t="shared" si="90"/>
        <v>0</v>
      </c>
      <c r="AE137" s="109">
        <v>2</v>
      </c>
      <c r="AF137" s="110"/>
      <c r="AG137" s="105" t="str">
        <f t="shared" si="114"/>
        <v>KR</v>
      </c>
      <c r="AH137" s="110">
        <v>1301137000</v>
      </c>
      <c r="AI137" s="110">
        <v>1466590000</v>
      </c>
      <c r="AJ137" s="110">
        <v>1557046000</v>
      </c>
      <c r="AK137" s="111">
        <v>1653081000</v>
      </c>
      <c r="AL137" s="111">
        <v>1557046000</v>
      </c>
      <c r="AM137" s="110">
        <v>1653081000</v>
      </c>
      <c r="AN137" s="110">
        <f t="shared" si="52"/>
        <v>1755039000</v>
      </c>
      <c r="AS137" s="5"/>
      <c r="AT137" s="5"/>
      <c r="AV137" s="2"/>
      <c r="AW137" s="2"/>
      <c r="BR137" s="53">
        <f t="shared" si="91"/>
        <v>-1452770.5727499947</v>
      </c>
      <c r="BT137" s="116"/>
      <c r="BU137" s="112"/>
      <c r="BV137" s="112" t="str">
        <f>F225</f>
        <v>1BR-8</v>
      </c>
      <c r="BW137" s="113" t="str">
        <f>D225</f>
        <v>08</v>
      </c>
      <c r="BX137" s="114">
        <f>G225</f>
        <v>60</v>
      </c>
      <c r="BY137" s="114">
        <f>H225</f>
        <v>52</v>
      </c>
      <c r="BZ137" s="115">
        <f>O225</f>
        <v>25325003.305500001</v>
      </c>
      <c r="CA137" s="115">
        <f t="shared" si="126"/>
        <v>1210508000</v>
      </c>
      <c r="CB137" s="115">
        <f t="shared" si="126"/>
        <v>1364435000</v>
      </c>
      <c r="CC137" s="115">
        <f t="shared" si="126"/>
        <v>1448591000</v>
      </c>
      <c r="CD137" s="115">
        <f t="shared" si="126"/>
        <v>1537937000</v>
      </c>
      <c r="CE137" s="115">
        <f>AN225</f>
        <v>1632793000</v>
      </c>
    </row>
    <row r="138" spans="1:84">
      <c r="A138" s="3">
        <f t="shared" si="98"/>
        <v>99</v>
      </c>
      <c r="B138" s="96">
        <v>6</v>
      </c>
      <c r="C138" s="97" t="s">
        <v>158</v>
      </c>
      <c r="D138" s="98">
        <v>16</v>
      </c>
      <c r="E138" s="99"/>
      <c r="F138" s="100" t="s">
        <v>52</v>
      </c>
      <c r="G138" s="101">
        <f t="shared" si="71"/>
        <v>71</v>
      </c>
      <c r="H138" s="101">
        <f t="shared" si="72"/>
        <v>63</v>
      </c>
      <c r="I138" s="102">
        <f t="shared" si="73"/>
        <v>26438045</v>
      </c>
      <c r="J138" s="102">
        <f t="shared" si="74"/>
        <v>2</v>
      </c>
      <c r="K138" s="103">
        <f t="shared" si="75"/>
        <v>0.93</v>
      </c>
      <c r="L138" s="104">
        <f t="shared" si="125"/>
        <v>1.01</v>
      </c>
      <c r="M138" s="105">
        <f t="shared" si="76"/>
        <v>20751783.916734587</v>
      </c>
      <c r="N138" s="105">
        <f t="shared" si="77"/>
        <v>23390576.115449119</v>
      </c>
      <c r="O138" s="105">
        <f t="shared" si="78"/>
        <v>24833255.668500002</v>
      </c>
      <c r="P138" s="105">
        <f t="shared" si="79"/>
        <v>26364916.539604716</v>
      </c>
      <c r="Q138" s="106">
        <f t="shared" si="80"/>
        <v>24833255.668500002</v>
      </c>
      <c r="R138" s="105">
        <f t="shared" si="80"/>
        <v>26364916.539604716</v>
      </c>
      <c r="S138" s="105">
        <f t="shared" si="81"/>
        <v>27991046.901757639</v>
      </c>
      <c r="T138" s="105"/>
      <c r="U138" s="105">
        <f t="shared" si="82"/>
        <v>1307362386.7542789</v>
      </c>
      <c r="V138" s="105">
        <f t="shared" si="83"/>
        <v>1473606295.2732944</v>
      </c>
      <c r="W138" s="105">
        <f t="shared" si="84"/>
        <v>1564495107.1155002</v>
      </c>
      <c r="X138" s="106">
        <f t="shared" si="85"/>
        <v>1660989741.9950972</v>
      </c>
      <c r="Y138" s="106">
        <f t="shared" si="86"/>
        <v>1564495107.1155002</v>
      </c>
      <c r="Z138" s="105">
        <f t="shared" si="87"/>
        <v>1660989741.9950972</v>
      </c>
      <c r="AA138" s="105">
        <f t="shared" si="88"/>
        <v>1763435954.8107312</v>
      </c>
      <c r="AB138" s="105"/>
      <c r="AC138" s="107" t="str">
        <f t="shared" si="89"/>
        <v>BERTAHAP</v>
      </c>
      <c r="AD138" s="108">
        <f t="shared" si="90"/>
        <v>0</v>
      </c>
      <c r="AE138" s="109">
        <v>2</v>
      </c>
      <c r="AF138" s="110"/>
      <c r="AG138" s="105" t="e">
        <f>IF(AF138&gt;#REF!,"LB","KR")</f>
        <v>#REF!</v>
      </c>
      <c r="AH138" s="110">
        <v>1438099000</v>
      </c>
      <c r="AI138" s="110">
        <v>1620967000</v>
      </c>
      <c r="AJ138" s="110">
        <v>1720945000</v>
      </c>
      <c r="AK138" s="111">
        <v>1827089000</v>
      </c>
      <c r="AL138" s="111">
        <v>1720945000</v>
      </c>
      <c r="AM138" s="110">
        <v>1827089000</v>
      </c>
      <c r="AN138" s="110">
        <f t="shared" si="52"/>
        <v>1939780000</v>
      </c>
      <c r="AS138" s="5"/>
      <c r="AT138" s="5"/>
      <c r="AV138" s="2"/>
      <c r="AW138" s="2"/>
      <c r="BR138" s="53">
        <f t="shared" si="91"/>
        <v>-1452770.5727499947</v>
      </c>
      <c r="BT138" s="116"/>
      <c r="BU138" s="112"/>
      <c r="BV138" s="112" t="str">
        <f>F228</f>
        <v>2BR-18</v>
      </c>
      <c r="BW138" s="113">
        <f>D228</f>
        <v>18</v>
      </c>
      <c r="BX138" s="114">
        <f>G228</f>
        <v>97</v>
      </c>
      <c r="BY138" s="114">
        <f>H228</f>
        <v>85</v>
      </c>
      <c r="BZ138" s="115">
        <f>O228</f>
        <v>25325003.305500001</v>
      </c>
      <c r="CA138" s="115">
        <f t="shared" ref="CA138:CD139" si="127">AH228</f>
        <v>1978714000</v>
      </c>
      <c r="CB138" s="115">
        <f t="shared" si="127"/>
        <v>2230327000</v>
      </c>
      <c r="CC138" s="115">
        <f t="shared" si="127"/>
        <v>2367888000</v>
      </c>
      <c r="CD138" s="115">
        <f t="shared" si="127"/>
        <v>2513934000</v>
      </c>
      <c r="CE138" s="115">
        <f>AN228</f>
        <v>2668988000</v>
      </c>
    </row>
    <row r="139" spans="1:84">
      <c r="A139" s="3">
        <f t="shared" si="98"/>
        <v>100</v>
      </c>
      <c r="B139" s="96">
        <v>7</v>
      </c>
      <c r="C139" s="97" t="s">
        <v>158</v>
      </c>
      <c r="D139" s="96">
        <v>18</v>
      </c>
      <c r="E139" s="99"/>
      <c r="F139" s="100" t="s">
        <v>54</v>
      </c>
      <c r="G139" s="101">
        <f t="shared" si="71"/>
        <v>97</v>
      </c>
      <c r="H139" s="101">
        <f t="shared" si="72"/>
        <v>85</v>
      </c>
      <c r="I139" s="102">
        <f t="shared" si="73"/>
        <v>26438045</v>
      </c>
      <c r="J139" s="102">
        <f t="shared" si="74"/>
        <v>2</v>
      </c>
      <c r="K139" s="103">
        <f t="shared" si="75"/>
        <v>0.93</v>
      </c>
      <c r="L139" s="104">
        <f t="shared" si="125"/>
        <v>1.01</v>
      </c>
      <c r="M139" s="105">
        <f t="shared" si="76"/>
        <v>20751783.916734587</v>
      </c>
      <c r="N139" s="105">
        <f t="shared" si="77"/>
        <v>23390576.115449119</v>
      </c>
      <c r="O139" s="105">
        <f t="shared" si="78"/>
        <v>24833255.668500002</v>
      </c>
      <c r="P139" s="105">
        <f t="shared" si="79"/>
        <v>26364916.539604716</v>
      </c>
      <c r="Q139" s="106">
        <f t="shared" si="80"/>
        <v>24833255.668500002</v>
      </c>
      <c r="R139" s="105">
        <f t="shared" si="80"/>
        <v>26364916.539604716</v>
      </c>
      <c r="S139" s="105">
        <f t="shared" si="81"/>
        <v>27991046.901757639</v>
      </c>
      <c r="T139" s="105"/>
      <c r="U139" s="105">
        <f t="shared" si="82"/>
        <v>1763901632.9224398</v>
      </c>
      <c r="V139" s="105">
        <f t="shared" si="83"/>
        <v>1988198969.8131752</v>
      </c>
      <c r="W139" s="105">
        <f t="shared" si="84"/>
        <v>2110826731.8225002</v>
      </c>
      <c r="X139" s="106">
        <f t="shared" si="85"/>
        <v>2241017905.8664007</v>
      </c>
      <c r="Y139" s="106">
        <f t="shared" si="86"/>
        <v>2110826731.8225002</v>
      </c>
      <c r="Z139" s="105">
        <f t="shared" si="87"/>
        <v>2241017905.8664007</v>
      </c>
      <c r="AA139" s="105">
        <f t="shared" si="88"/>
        <v>2379238986.6493993</v>
      </c>
      <c r="AB139" s="105"/>
      <c r="AC139" s="107" t="str">
        <f t="shared" si="89"/>
        <v>BERTAHAP</v>
      </c>
      <c r="AD139" s="108">
        <f t="shared" si="90"/>
        <v>0</v>
      </c>
      <c r="AE139" s="109">
        <v>2</v>
      </c>
      <c r="AF139" s="110"/>
      <c r="AG139" s="105" t="str">
        <f>IF(AF139&gt;$AX$42,"LB","KR")</f>
        <v>KR</v>
      </c>
      <c r="AH139" s="110">
        <v>1940292000</v>
      </c>
      <c r="AI139" s="110">
        <v>2187019000</v>
      </c>
      <c r="AJ139" s="110">
        <v>2321910000</v>
      </c>
      <c r="AK139" s="111">
        <v>2465120000</v>
      </c>
      <c r="AL139" s="111">
        <v>2321910000</v>
      </c>
      <c r="AM139" s="110">
        <v>2465120000</v>
      </c>
      <c r="AN139" s="110">
        <f t="shared" ref="AN139:AN202" si="128">ROUNDUP((AA139*(1+$J$5)),-3)</f>
        <v>2617163000</v>
      </c>
      <c r="AS139" s="5"/>
      <c r="AT139" s="5"/>
      <c r="AV139" s="2"/>
      <c r="AW139" s="2"/>
      <c r="BR139" s="53">
        <f t="shared" si="91"/>
        <v>-1452770.5727499947</v>
      </c>
      <c r="BT139" s="116"/>
      <c r="BU139" s="121"/>
      <c r="BV139" s="112" t="str">
        <f>F229</f>
        <v>1BR-20</v>
      </c>
      <c r="BW139" s="113">
        <f>D229</f>
        <v>20</v>
      </c>
      <c r="BX139" s="114">
        <f>G229</f>
        <v>60</v>
      </c>
      <c r="BY139" s="114">
        <f>H229</f>
        <v>51</v>
      </c>
      <c r="BZ139" s="115">
        <f>O229</f>
        <v>25325003.305500001</v>
      </c>
      <c r="CA139" s="115">
        <f t="shared" si="127"/>
        <v>1187229000</v>
      </c>
      <c r="CB139" s="115">
        <f t="shared" si="127"/>
        <v>1338196000</v>
      </c>
      <c r="CC139" s="115">
        <f t="shared" si="127"/>
        <v>1420733000</v>
      </c>
      <c r="CD139" s="115">
        <f t="shared" si="127"/>
        <v>1508361000</v>
      </c>
      <c r="CE139" s="115">
        <f>AN229</f>
        <v>1601393000</v>
      </c>
    </row>
    <row r="140" spans="1:84">
      <c r="A140" s="3">
        <f t="shared" si="98"/>
        <v>101</v>
      </c>
      <c r="B140" s="96">
        <v>8</v>
      </c>
      <c r="C140" s="97" t="s">
        <v>158</v>
      </c>
      <c r="D140" s="96">
        <v>20</v>
      </c>
      <c r="E140" s="99"/>
      <c r="F140" s="100" t="s">
        <v>70</v>
      </c>
      <c r="G140" s="101">
        <f t="shared" si="71"/>
        <v>60</v>
      </c>
      <c r="H140" s="101">
        <f t="shared" si="72"/>
        <v>51</v>
      </c>
      <c r="I140" s="102">
        <f t="shared" si="73"/>
        <v>26438045</v>
      </c>
      <c r="J140" s="102">
        <f t="shared" si="74"/>
        <v>2</v>
      </c>
      <c r="K140" s="103">
        <f t="shared" si="75"/>
        <v>0.93</v>
      </c>
      <c r="L140" s="104">
        <f t="shared" si="125"/>
        <v>1.01</v>
      </c>
      <c r="M140" s="105">
        <f t="shared" si="76"/>
        <v>20751783.916734587</v>
      </c>
      <c r="N140" s="105">
        <f t="shared" si="77"/>
        <v>23390576.115449119</v>
      </c>
      <c r="O140" s="105">
        <f t="shared" si="78"/>
        <v>24833255.668500002</v>
      </c>
      <c r="P140" s="105">
        <f t="shared" si="79"/>
        <v>26364916.539604716</v>
      </c>
      <c r="Q140" s="106">
        <f t="shared" si="80"/>
        <v>24833255.668500002</v>
      </c>
      <c r="R140" s="105">
        <f t="shared" si="80"/>
        <v>26364916.539604716</v>
      </c>
      <c r="S140" s="105">
        <f t="shared" si="81"/>
        <v>27991046.901757639</v>
      </c>
      <c r="T140" s="105"/>
      <c r="U140" s="105">
        <f t="shared" si="82"/>
        <v>1058340979.753464</v>
      </c>
      <c r="V140" s="105">
        <f t="shared" si="83"/>
        <v>1192919381.8879051</v>
      </c>
      <c r="W140" s="105">
        <f t="shared" si="84"/>
        <v>1266496039.0935001</v>
      </c>
      <c r="X140" s="106">
        <f t="shared" si="85"/>
        <v>1344610743.5198405</v>
      </c>
      <c r="Y140" s="106">
        <f t="shared" si="86"/>
        <v>1266496039.0935001</v>
      </c>
      <c r="Z140" s="105">
        <f t="shared" si="87"/>
        <v>1344610743.5198405</v>
      </c>
      <c r="AA140" s="105">
        <f t="shared" si="88"/>
        <v>1427543391.9896395</v>
      </c>
      <c r="AB140" s="105"/>
      <c r="AC140" s="107" t="str">
        <f t="shared" si="89"/>
        <v>BERTAHAP</v>
      </c>
      <c r="AD140" s="108">
        <f t="shared" si="90"/>
        <v>0</v>
      </c>
      <c r="AE140" s="109">
        <v>2</v>
      </c>
      <c r="AF140" s="110"/>
      <c r="AG140" s="105" t="str">
        <f>IF(AF140&gt;$AX$42,"LB","KR")</f>
        <v>KR</v>
      </c>
      <c r="AH140" s="110">
        <v>1164176000</v>
      </c>
      <c r="AI140" s="110">
        <v>1312212000</v>
      </c>
      <c r="AJ140" s="110">
        <v>1393146000</v>
      </c>
      <c r="AK140" s="111">
        <v>1479072000</v>
      </c>
      <c r="AL140" s="111">
        <v>1393146000</v>
      </c>
      <c r="AM140" s="110">
        <v>1479072000</v>
      </c>
      <c r="AN140" s="110">
        <f t="shared" si="128"/>
        <v>1570298000</v>
      </c>
      <c r="AS140" s="5"/>
      <c r="AT140" s="5"/>
      <c r="AV140" s="2"/>
      <c r="AW140" s="2"/>
      <c r="BR140" s="53">
        <f t="shared" si="91"/>
        <v>-1452770.5727499947</v>
      </c>
      <c r="BT140" s="116">
        <v>27</v>
      </c>
      <c r="BU140" s="112" t="s">
        <v>161</v>
      </c>
      <c r="BV140" s="112" t="str">
        <f>F116</f>
        <v>2BR-2</v>
      </c>
      <c r="BW140" s="113" t="str">
        <f>D116</f>
        <v>02</v>
      </c>
      <c r="BX140" s="114">
        <f>G116</f>
        <v>113</v>
      </c>
      <c r="BY140" s="114">
        <f>H116</f>
        <v>101</v>
      </c>
      <c r="BZ140" s="115">
        <f>O116</f>
        <v>25618465.605</v>
      </c>
      <c r="CA140" s="115">
        <f>AH116</f>
        <v>2378423000</v>
      </c>
      <c r="CB140" s="115">
        <f>AI116</f>
        <v>2680862000</v>
      </c>
      <c r="CC140" s="115">
        <f>AJ116</f>
        <v>2846212000</v>
      </c>
      <c r="CD140" s="115">
        <f>AK116</f>
        <v>3021760000</v>
      </c>
      <c r="CE140" s="115">
        <f>AN116</f>
        <v>3208136000</v>
      </c>
      <c r="CF140" s="2">
        <v>5</v>
      </c>
    </row>
    <row r="141" spans="1:84">
      <c r="A141" s="3">
        <f t="shared" si="98"/>
        <v>102</v>
      </c>
      <c r="B141" s="96">
        <v>9</v>
      </c>
      <c r="C141" s="97" t="s">
        <v>158</v>
      </c>
      <c r="D141" s="96">
        <v>22</v>
      </c>
      <c r="E141" s="99"/>
      <c r="F141" s="100" t="s">
        <v>89</v>
      </c>
      <c r="G141" s="101">
        <f t="shared" si="71"/>
        <v>81</v>
      </c>
      <c r="H141" s="101">
        <f t="shared" si="72"/>
        <v>70</v>
      </c>
      <c r="I141" s="102">
        <f t="shared" si="73"/>
        <v>26438045</v>
      </c>
      <c r="J141" s="102">
        <f t="shared" si="74"/>
        <v>4</v>
      </c>
      <c r="K141" s="103">
        <f t="shared" si="75"/>
        <v>0.97</v>
      </c>
      <c r="L141" s="104">
        <f t="shared" si="125"/>
        <v>1.01</v>
      </c>
      <c r="M141" s="105">
        <f t="shared" si="76"/>
        <v>21644333.762615643</v>
      </c>
      <c r="N141" s="105">
        <f t="shared" si="77"/>
        <v>24396622.399984561</v>
      </c>
      <c r="O141" s="105">
        <f t="shared" si="78"/>
        <v>25901352.686499998</v>
      </c>
      <c r="P141" s="105">
        <f t="shared" si="79"/>
        <v>27498891.444533944</v>
      </c>
      <c r="Q141" s="106">
        <f t="shared" si="80"/>
        <v>25901352.686499998</v>
      </c>
      <c r="R141" s="105">
        <f t="shared" si="80"/>
        <v>27498891.444533944</v>
      </c>
      <c r="S141" s="105">
        <f t="shared" si="81"/>
        <v>29194962.897532158</v>
      </c>
      <c r="T141" s="105"/>
      <c r="U141" s="105">
        <f t="shared" si="82"/>
        <v>1515103363.383095</v>
      </c>
      <c r="V141" s="105">
        <f t="shared" si="83"/>
        <v>1707763567.9989192</v>
      </c>
      <c r="W141" s="105">
        <f t="shared" si="84"/>
        <v>1813094688.0549998</v>
      </c>
      <c r="X141" s="106">
        <f t="shared" si="85"/>
        <v>1924922401.1173761</v>
      </c>
      <c r="Y141" s="106">
        <f t="shared" si="86"/>
        <v>1813094688.0549998</v>
      </c>
      <c r="Z141" s="105">
        <f t="shared" si="87"/>
        <v>1924922401.1173761</v>
      </c>
      <c r="AA141" s="105">
        <f t="shared" si="88"/>
        <v>2043647402.827251</v>
      </c>
      <c r="AB141" s="105"/>
      <c r="AC141" s="107" t="str">
        <f t="shared" si="89"/>
        <v>BERTAHAP</v>
      </c>
      <c r="AD141" s="108">
        <f t="shared" si="90"/>
        <v>0</v>
      </c>
      <c r="AE141" s="109">
        <v>2</v>
      </c>
      <c r="AF141" s="110"/>
      <c r="AG141" s="105" t="str">
        <f>IF(AF141&gt;$AX$42,"LB","KR")</f>
        <v>KR</v>
      </c>
      <c r="AH141" s="110">
        <v>1666614000</v>
      </c>
      <c r="AI141" s="110">
        <v>1878540000</v>
      </c>
      <c r="AJ141" s="110">
        <v>1994405000</v>
      </c>
      <c r="AK141" s="111">
        <v>2117415000</v>
      </c>
      <c r="AL141" s="111">
        <v>1994405000</v>
      </c>
      <c r="AM141" s="110">
        <v>2117415000</v>
      </c>
      <c r="AN141" s="110">
        <f t="shared" si="128"/>
        <v>2248013000</v>
      </c>
      <c r="AS141" s="5"/>
      <c r="AT141" s="5"/>
      <c r="AV141" s="2"/>
      <c r="AW141" s="2"/>
      <c r="BR141" s="53">
        <f t="shared" si="91"/>
        <v>-384673.5547499992</v>
      </c>
      <c r="BT141" s="116">
        <v>28</v>
      </c>
      <c r="BU141" s="112" t="s">
        <v>162</v>
      </c>
      <c r="BV141" s="112" t="str">
        <f>F123</f>
        <v>2BR-22</v>
      </c>
      <c r="BW141" s="113">
        <f>D123</f>
        <v>22</v>
      </c>
      <c r="BX141" s="114">
        <f>G123</f>
        <v>81</v>
      </c>
      <c r="BY141" s="114">
        <f>H123</f>
        <v>70</v>
      </c>
      <c r="BZ141" s="115">
        <f>O123</f>
        <v>26157801.722999997</v>
      </c>
      <c r="CA141" s="115">
        <f>AH123</f>
        <v>1683115000</v>
      </c>
      <c r="CB141" s="115">
        <f>AI123</f>
        <v>1897140000</v>
      </c>
      <c r="CC141" s="115">
        <f>AJ123</f>
        <v>2014151000</v>
      </c>
      <c r="CD141" s="115">
        <f>AK123</f>
        <v>2138380000</v>
      </c>
      <c r="CE141" s="115">
        <f>AN123</f>
        <v>2270270000</v>
      </c>
      <c r="CF141" s="2">
        <v>5</v>
      </c>
    </row>
    <row r="142" spans="1:84">
      <c r="A142" s="3">
        <f t="shared" si="98"/>
        <v>103</v>
      </c>
      <c r="B142" s="96">
        <v>1</v>
      </c>
      <c r="C142" s="97" t="s">
        <v>159</v>
      </c>
      <c r="D142" s="98" t="s">
        <v>24</v>
      </c>
      <c r="E142" s="99"/>
      <c r="F142" s="100" t="s">
        <v>39</v>
      </c>
      <c r="G142" s="101">
        <f t="shared" si="71"/>
        <v>113</v>
      </c>
      <c r="H142" s="101">
        <f t="shared" si="72"/>
        <v>101</v>
      </c>
      <c r="I142" s="102">
        <f t="shared" si="73"/>
        <v>26438045</v>
      </c>
      <c r="J142" s="102">
        <f t="shared" si="74"/>
        <v>6</v>
      </c>
      <c r="K142" s="103">
        <f t="shared" si="75"/>
        <v>0.95</v>
      </c>
      <c r="L142" s="239">
        <f t="shared" ref="L142:L148" si="129">SUMIF($AN$4:$AN$22,D142,$BG$4:$BG$22)</f>
        <v>1.02</v>
      </c>
      <c r="M142" s="105">
        <f t="shared" si="76"/>
        <v>21407940.61036497</v>
      </c>
      <c r="N142" s="105">
        <f t="shared" si="77"/>
        <v>24130169.547397207</v>
      </c>
      <c r="O142" s="105">
        <f t="shared" si="78"/>
        <v>25618465.605</v>
      </c>
      <c r="P142" s="105">
        <f t="shared" si="79"/>
        <v>27198556.506842293</v>
      </c>
      <c r="Q142" s="106">
        <f t="shared" si="80"/>
        <v>25618465.605</v>
      </c>
      <c r="R142" s="105">
        <f t="shared" si="80"/>
        <v>27198556.506842293</v>
      </c>
      <c r="S142" s="105">
        <f t="shared" si="81"/>
        <v>28876103.958057225</v>
      </c>
      <c r="T142" s="105"/>
      <c r="U142" s="105">
        <f t="shared" si="82"/>
        <v>2162202001.646862</v>
      </c>
      <c r="V142" s="105">
        <f t="shared" si="83"/>
        <v>2437147124.287118</v>
      </c>
      <c r="W142" s="105">
        <f t="shared" si="84"/>
        <v>2587465026.105</v>
      </c>
      <c r="X142" s="106">
        <f t="shared" si="85"/>
        <v>2747054207.1910715</v>
      </c>
      <c r="Y142" s="106">
        <f t="shared" si="86"/>
        <v>2587465026.105</v>
      </c>
      <c r="Z142" s="105">
        <f t="shared" si="87"/>
        <v>2747054207.1910715</v>
      </c>
      <c r="AA142" s="105">
        <f t="shared" si="88"/>
        <v>2916486499.7637796</v>
      </c>
      <c r="AB142" s="105"/>
      <c r="AC142" s="107" t="str">
        <f t="shared" si="89"/>
        <v>BERTAHAP</v>
      </c>
      <c r="AD142" s="108">
        <f t="shared" si="90"/>
        <v>0</v>
      </c>
      <c r="AE142" s="109">
        <v>2</v>
      </c>
      <c r="AF142" s="110"/>
      <c r="AG142" s="105" t="str">
        <f>IF(AF142&gt;$AX$42,"LB","KR")</f>
        <v>KR</v>
      </c>
      <c r="AH142" s="110">
        <v>2378423000</v>
      </c>
      <c r="AI142" s="110">
        <v>2680862000</v>
      </c>
      <c r="AJ142" s="110">
        <v>2846212000</v>
      </c>
      <c r="AK142" s="111">
        <v>3021760000</v>
      </c>
      <c r="AL142" s="111">
        <v>2846212000</v>
      </c>
      <c r="AM142" s="110">
        <v>3021760000</v>
      </c>
      <c r="AN142" s="110">
        <f t="shared" si="128"/>
        <v>3208136000</v>
      </c>
      <c r="AS142" s="5"/>
      <c r="AT142" s="5"/>
      <c r="AV142" s="2"/>
      <c r="AW142" s="2"/>
      <c r="BR142" s="53">
        <f t="shared" si="91"/>
        <v>-667560.63624999672</v>
      </c>
      <c r="BT142" s="116">
        <v>29</v>
      </c>
      <c r="BU142" s="112" t="s">
        <v>141</v>
      </c>
      <c r="BV142" s="112" t="str">
        <f>F126</f>
        <v>1BR-8</v>
      </c>
      <c r="BW142" s="113" t="str">
        <f>D126</f>
        <v>08</v>
      </c>
      <c r="BX142" s="114">
        <f>G126</f>
        <v>60</v>
      </c>
      <c r="BY142" s="114">
        <f>H126</f>
        <v>52</v>
      </c>
      <c r="BZ142" s="115">
        <f>O126</f>
        <v>24833255.668500002</v>
      </c>
      <c r="CA142" s="115">
        <f>AH126</f>
        <v>1187003000</v>
      </c>
      <c r="CB142" s="115">
        <f>AI126</f>
        <v>1337941000</v>
      </c>
      <c r="CC142" s="115">
        <f>AJ126</f>
        <v>1420463000</v>
      </c>
      <c r="CD142" s="115">
        <f>AK126</f>
        <v>1508074000</v>
      </c>
      <c r="CE142" s="115">
        <f>AN126</f>
        <v>1601088000</v>
      </c>
      <c r="CF142" s="2">
        <v>2</v>
      </c>
    </row>
    <row r="143" spans="1:84">
      <c r="A143" s="3">
        <f t="shared" si="98"/>
        <v>104</v>
      </c>
      <c r="B143" s="96">
        <v>2</v>
      </c>
      <c r="C143" s="97" t="s">
        <v>159</v>
      </c>
      <c r="D143" s="98" t="s">
        <v>35</v>
      </c>
      <c r="E143" s="99"/>
      <c r="F143" s="100" t="s">
        <v>42</v>
      </c>
      <c r="G143" s="101">
        <f t="shared" si="71"/>
        <v>78</v>
      </c>
      <c r="H143" s="101">
        <f t="shared" si="72"/>
        <v>66</v>
      </c>
      <c r="I143" s="102">
        <f t="shared" si="73"/>
        <v>26438045</v>
      </c>
      <c r="J143" s="102">
        <f t="shared" si="74"/>
        <v>2</v>
      </c>
      <c r="K143" s="103">
        <f t="shared" si="75"/>
        <v>0.93</v>
      </c>
      <c r="L143" s="239">
        <f t="shared" si="129"/>
        <v>1.02</v>
      </c>
      <c r="M143" s="105">
        <f t="shared" si="76"/>
        <v>20957247.12383097</v>
      </c>
      <c r="N143" s="105">
        <f t="shared" si="77"/>
        <v>23622165.977978319</v>
      </c>
      <c r="O143" s="105">
        <f t="shared" si="78"/>
        <v>25079129.487000003</v>
      </c>
      <c r="P143" s="105">
        <f t="shared" si="79"/>
        <v>26625955.317224566</v>
      </c>
      <c r="Q143" s="106">
        <f t="shared" si="80"/>
        <v>25079129.487000003</v>
      </c>
      <c r="R143" s="105">
        <f t="shared" si="80"/>
        <v>26625955.317224566</v>
      </c>
      <c r="S143" s="105">
        <f t="shared" si="81"/>
        <v>28268185.979992867</v>
      </c>
      <c r="T143" s="105"/>
      <c r="U143" s="105">
        <f t="shared" si="82"/>
        <v>1383178310.1728439</v>
      </c>
      <c r="V143" s="105">
        <f t="shared" si="83"/>
        <v>1559062954.5465691</v>
      </c>
      <c r="W143" s="105">
        <f t="shared" si="84"/>
        <v>1655222546.1420002</v>
      </c>
      <c r="X143" s="106">
        <f t="shared" si="85"/>
        <v>1757313050.9368215</v>
      </c>
      <c r="Y143" s="106">
        <f t="shared" si="86"/>
        <v>1655222546.1420002</v>
      </c>
      <c r="Z143" s="105">
        <f t="shared" si="87"/>
        <v>1757313050.9368215</v>
      </c>
      <c r="AA143" s="105">
        <f t="shared" si="88"/>
        <v>1865700274.6795292</v>
      </c>
      <c r="AB143" s="105"/>
      <c r="AC143" s="107" t="str">
        <f t="shared" si="89"/>
        <v>BERTAHAP</v>
      </c>
      <c r="AD143" s="108">
        <f t="shared" si="90"/>
        <v>0</v>
      </c>
      <c r="AE143" s="109">
        <v>2</v>
      </c>
      <c r="AF143" s="110"/>
      <c r="AG143" s="105" t="str">
        <f>IF(AF143&gt;$AX$42,"LB","KR")</f>
        <v>KR</v>
      </c>
      <c r="AH143" s="110">
        <v>1521497000</v>
      </c>
      <c r="AI143" s="110">
        <v>1714970000</v>
      </c>
      <c r="AJ143" s="110">
        <v>1820745000</v>
      </c>
      <c r="AK143" s="111">
        <v>1933045000</v>
      </c>
      <c r="AL143" s="111">
        <v>1820745000</v>
      </c>
      <c r="AM143" s="110">
        <v>1933045000</v>
      </c>
      <c r="AN143" s="110">
        <f t="shared" si="128"/>
        <v>2052271000</v>
      </c>
      <c r="AS143" s="5"/>
      <c r="AT143" s="5"/>
      <c r="AV143" s="2"/>
      <c r="AW143" s="2"/>
      <c r="BR143" s="53">
        <f t="shared" si="91"/>
        <v>-1206896.7542499937</v>
      </c>
      <c r="BT143" s="116">
        <v>30</v>
      </c>
      <c r="BU143" s="121" t="s">
        <v>55</v>
      </c>
      <c r="BV143" s="112" t="str">
        <f>F148</f>
        <v>2BR-18</v>
      </c>
      <c r="BW143" s="113">
        <f>D148</f>
        <v>18</v>
      </c>
      <c r="BX143" s="114">
        <f>G148</f>
        <v>97</v>
      </c>
      <c r="BY143" s="114">
        <f>H148</f>
        <v>85</v>
      </c>
      <c r="BZ143" s="115">
        <f>O148</f>
        <v>25079129.487000003</v>
      </c>
      <c r="CA143" s="115">
        <f>AH148</f>
        <v>1959503000</v>
      </c>
      <c r="CB143" s="115">
        <f>AI148</f>
        <v>2208673000</v>
      </c>
      <c r="CC143" s="115">
        <f>AJ148</f>
        <v>2344899000</v>
      </c>
      <c r="CD143" s="115">
        <f>AK148</f>
        <v>2489527000</v>
      </c>
      <c r="CE143" s="115">
        <f>AN148</f>
        <v>2643076000</v>
      </c>
      <c r="CF143" s="2">
        <v>1</v>
      </c>
    </row>
    <row r="144" spans="1:84">
      <c r="A144" s="3">
        <f t="shared" si="98"/>
        <v>105</v>
      </c>
      <c r="B144" s="96">
        <v>3</v>
      </c>
      <c r="C144" s="97" t="s">
        <v>159</v>
      </c>
      <c r="D144" s="98" t="s">
        <v>41</v>
      </c>
      <c r="E144" s="99"/>
      <c r="F144" s="100" t="s">
        <v>45</v>
      </c>
      <c r="G144" s="101">
        <f t="shared" si="71"/>
        <v>60</v>
      </c>
      <c r="H144" s="101">
        <f t="shared" si="72"/>
        <v>52</v>
      </c>
      <c r="I144" s="102">
        <f t="shared" si="73"/>
        <v>26438045</v>
      </c>
      <c r="J144" s="102">
        <f t="shared" si="74"/>
        <v>2</v>
      </c>
      <c r="K144" s="103">
        <f t="shared" si="75"/>
        <v>0.93</v>
      </c>
      <c r="L144" s="239">
        <f t="shared" si="129"/>
        <v>1.02</v>
      </c>
      <c r="M144" s="105">
        <f t="shared" si="76"/>
        <v>20957247.12383097</v>
      </c>
      <c r="N144" s="105">
        <f t="shared" si="77"/>
        <v>23622165.977978319</v>
      </c>
      <c r="O144" s="105">
        <f t="shared" si="78"/>
        <v>25079129.487000003</v>
      </c>
      <c r="P144" s="105">
        <f t="shared" si="79"/>
        <v>26625955.317224566</v>
      </c>
      <c r="Q144" s="106">
        <f t="shared" si="80"/>
        <v>25079129.487000003</v>
      </c>
      <c r="R144" s="105">
        <f t="shared" si="80"/>
        <v>26625955.317224566</v>
      </c>
      <c r="S144" s="105">
        <f t="shared" si="81"/>
        <v>28268185.979992867</v>
      </c>
      <c r="T144" s="105"/>
      <c r="U144" s="105">
        <f t="shared" si="82"/>
        <v>1089776850.4392104</v>
      </c>
      <c r="V144" s="105">
        <f t="shared" si="83"/>
        <v>1228352630.8548727</v>
      </c>
      <c r="W144" s="105">
        <f t="shared" si="84"/>
        <v>1304114733.3240001</v>
      </c>
      <c r="X144" s="106">
        <f t="shared" si="85"/>
        <v>1384549676.4956775</v>
      </c>
      <c r="Y144" s="106">
        <f t="shared" si="86"/>
        <v>1304114733.3240001</v>
      </c>
      <c r="Z144" s="105">
        <f t="shared" si="87"/>
        <v>1384549676.4956775</v>
      </c>
      <c r="AA144" s="105">
        <f t="shared" si="88"/>
        <v>1469945670.9596291</v>
      </c>
      <c r="AB144" s="105"/>
      <c r="AC144" s="107" t="str">
        <f t="shared" si="89"/>
        <v>BERTAHAP</v>
      </c>
      <c r="AD144" s="108">
        <f t="shared" si="90"/>
        <v>0</v>
      </c>
      <c r="AE144" s="109">
        <v>2</v>
      </c>
      <c r="AF144" s="110"/>
      <c r="AG144" s="105" t="e">
        <f>IF(AF144&gt;#REF!,"LB","KR")</f>
        <v>#REF!</v>
      </c>
      <c r="AH144" s="110">
        <v>1198755000</v>
      </c>
      <c r="AI144" s="110">
        <v>1351188000</v>
      </c>
      <c r="AJ144" s="110">
        <v>1434527000</v>
      </c>
      <c r="AK144" s="111">
        <v>1523005000</v>
      </c>
      <c r="AL144" s="111">
        <v>1434527000</v>
      </c>
      <c r="AM144" s="110">
        <v>1523005000</v>
      </c>
      <c r="AN144" s="110">
        <f t="shared" si="128"/>
        <v>1616941000</v>
      </c>
      <c r="AS144" s="5"/>
      <c r="AT144" s="5"/>
      <c r="AV144" s="2"/>
      <c r="AW144" s="2"/>
      <c r="BR144" s="53">
        <f t="shared" si="91"/>
        <v>-1206896.7542499937</v>
      </c>
      <c r="BT144" s="116">
        <v>31</v>
      </c>
      <c r="BU144" s="121" t="s">
        <v>61</v>
      </c>
      <c r="BV144" s="112" t="str">
        <f>F170</f>
        <v>1BR-20</v>
      </c>
      <c r="BW144" s="113">
        <f>D170</f>
        <v>20</v>
      </c>
      <c r="BX144" s="114">
        <f>G170</f>
        <v>60</v>
      </c>
      <c r="BY144" s="114">
        <f>H170</f>
        <v>51</v>
      </c>
      <c r="BZ144" s="115">
        <f>O170</f>
        <v>24833255.668500002</v>
      </c>
      <c r="CA144" s="115">
        <f t="shared" ref="CA144:CD145" si="130">AH170</f>
        <v>1164176000</v>
      </c>
      <c r="CB144" s="115">
        <f t="shared" si="130"/>
        <v>1312212000</v>
      </c>
      <c r="CC144" s="115">
        <f t="shared" si="130"/>
        <v>1393146000</v>
      </c>
      <c r="CD144" s="115">
        <f t="shared" si="130"/>
        <v>1479072000</v>
      </c>
      <c r="CE144" s="115">
        <f>AN170</f>
        <v>1570298000</v>
      </c>
      <c r="CF144" s="2">
        <v>1</v>
      </c>
    </row>
    <row r="145" spans="1:84">
      <c r="A145" s="3">
        <f t="shared" si="98"/>
        <v>106</v>
      </c>
      <c r="B145" s="96">
        <v>4</v>
      </c>
      <c r="C145" s="97" t="s">
        <v>159</v>
      </c>
      <c r="D145" s="98">
        <v>10</v>
      </c>
      <c r="E145" s="99"/>
      <c r="F145" s="100" t="s">
        <v>48</v>
      </c>
      <c r="G145" s="101">
        <f t="shared" si="71"/>
        <v>74</v>
      </c>
      <c r="H145" s="101">
        <f t="shared" si="72"/>
        <v>63</v>
      </c>
      <c r="I145" s="102">
        <f t="shared" si="73"/>
        <v>26438045</v>
      </c>
      <c r="J145" s="102">
        <f t="shared" si="74"/>
        <v>2</v>
      </c>
      <c r="K145" s="103">
        <f t="shared" si="75"/>
        <v>0.93</v>
      </c>
      <c r="L145" s="239">
        <f t="shared" si="129"/>
        <v>1.02</v>
      </c>
      <c r="M145" s="105">
        <f t="shared" si="76"/>
        <v>20957247.12383097</v>
      </c>
      <c r="N145" s="105">
        <f t="shared" si="77"/>
        <v>23622165.977978319</v>
      </c>
      <c r="O145" s="105">
        <f t="shared" si="78"/>
        <v>25079129.487000003</v>
      </c>
      <c r="P145" s="105">
        <f t="shared" si="79"/>
        <v>26625955.317224566</v>
      </c>
      <c r="Q145" s="106">
        <f t="shared" si="80"/>
        <v>25079129.487000003</v>
      </c>
      <c r="R145" s="105">
        <f t="shared" si="80"/>
        <v>26625955.317224566</v>
      </c>
      <c r="S145" s="105">
        <f t="shared" si="81"/>
        <v>28268185.979992867</v>
      </c>
      <c r="T145" s="105"/>
      <c r="U145" s="105">
        <f t="shared" si="82"/>
        <v>1320306568.8013511</v>
      </c>
      <c r="V145" s="105">
        <f t="shared" si="83"/>
        <v>1488196456.6126342</v>
      </c>
      <c r="W145" s="105">
        <f t="shared" si="84"/>
        <v>1579985157.6810002</v>
      </c>
      <c r="X145" s="106">
        <f t="shared" si="85"/>
        <v>1677435184.9851477</v>
      </c>
      <c r="Y145" s="106">
        <f t="shared" si="86"/>
        <v>1579985157.6810002</v>
      </c>
      <c r="Z145" s="105">
        <f t="shared" si="87"/>
        <v>1677435184.9851477</v>
      </c>
      <c r="AA145" s="105">
        <f t="shared" si="88"/>
        <v>1780895716.7395506</v>
      </c>
      <c r="AB145" s="105"/>
      <c r="AC145" s="107" t="str">
        <f t="shared" si="89"/>
        <v>BERTAHAP</v>
      </c>
      <c r="AD145" s="108">
        <f t="shared" si="90"/>
        <v>0</v>
      </c>
      <c r="AE145" s="109">
        <v>2</v>
      </c>
      <c r="AF145" s="110"/>
      <c r="AG145" s="105" t="e">
        <f>IF(AF145&gt;#REF!,"LB","KR")</f>
        <v>#REF!</v>
      </c>
      <c r="AH145" s="110">
        <v>1452338000</v>
      </c>
      <c r="AI145" s="110">
        <v>1637017000</v>
      </c>
      <c r="AJ145" s="110">
        <v>1737984000</v>
      </c>
      <c r="AK145" s="111">
        <v>1845179000</v>
      </c>
      <c r="AL145" s="111">
        <v>1737984000</v>
      </c>
      <c r="AM145" s="110">
        <v>1845179000</v>
      </c>
      <c r="AN145" s="110">
        <f t="shared" si="128"/>
        <v>1958986000</v>
      </c>
      <c r="AS145" s="5"/>
      <c r="AT145" s="5"/>
      <c r="AV145" s="2"/>
      <c r="AW145" s="2"/>
      <c r="BR145" s="53">
        <f t="shared" si="91"/>
        <v>-1206896.7542499937</v>
      </c>
      <c r="BT145" s="116">
        <v>32</v>
      </c>
      <c r="BU145" s="121" t="s">
        <v>61</v>
      </c>
      <c r="BV145" s="112" t="str">
        <f>F171</f>
        <v>2BR-22</v>
      </c>
      <c r="BW145" s="113">
        <f>D171</f>
        <v>22</v>
      </c>
      <c r="BX145" s="114">
        <f>G171</f>
        <v>81</v>
      </c>
      <c r="BY145" s="114">
        <f>H171</f>
        <v>70</v>
      </c>
      <c r="BZ145" s="115">
        <f>O171</f>
        <v>25901352.686499998</v>
      </c>
      <c r="CA145" s="115">
        <f t="shared" si="130"/>
        <v>1666614000</v>
      </c>
      <c r="CB145" s="115">
        <f t="shared" si="130"/>
        <v>1878540000</v>
      </c>
      <c r="CC145" s="115">
        <f t="shared" si="130"/>
        <v>1994405000</v>
      </c>
      <c r="CD145" s="115">
        <f t="shared" si="130"/>
        <v>2117415000</v>
      </c>
      <c r="CE145" s="115">
        <f>AN171</f>
        <v>2248013000</v>
      </c>
      <c r="CF145" s="2">
        <v>1</v>
      </c>
    </row>
    <row r="146" spans="1:84">
      <c r="A146" s="3">
        <f t="shared" si="98"/>
        <v>107</v>
      </c>
      <c r="B146" s="96">
        <v>5</v>
      </c>
      <c r="C146" s="97" t="s">
        <v>159</v>
      </c>
      <c r="D146" s="96">
        <v>12</v>
      </c>
      <c r="E146" s="99"/>
      <c r="F146" s="100" t="s">
        <v>50</v>
      </c>
      <c r="G146" s="101">
        <f t="shared" si="71"/>
        <v>67</v>
      </c>
      <c r="H146" s="101">
        <f t="shared" si="72"/>
        <v>57</v>
      </c>
      <c r="I146" s="102">
        <f t="shared" si="73"/>
        <v>26438045</v>
      </c>
      <c r="J146" s="102">
        <f t="shared" si="74"/>
        <v>2</v>
      </c>
      <c r="K146" s="103">
        <f t="shared" si="75"/>
        <v>0.93</v>
      </c>
      <c r="L146" s="239">
        <f t="shared" si="129"/>
        <v>1.02</v>
      </c>
      <c r="M146" s="105">
        <f t="shared" si="76"/>
        <v>20957247.12383097</v>
      </c>
      <c r="N146" s="105">
        <f t="shared" si="77"/>
        <v>23622165.977978319</v>
      </c>
      <c r="O146" s="105">
        <f t="shared" si="78"/>
        <v>25079129.487000003</v>
      </c>
      <c r="P146" s="105">
        <f t="shared" si="79"/>
        <v>26625955.317224566</v>
      </c>
      <c r="Q146" s="106">
        <f t="shared" si="80"/>
        <v>25079129.487000003</v>
      </c>
      <c r="R146" s="105">
        <f t="shared" si="80"/>
        <v>26625955.317224566</v>
      </c>
      <c r="S146" s="105">
        <f t="shared" si="81"/>
        <v>28268185.979992867</v>
      </c>
      <c r="T146" s="105"/>
      <c r="U146" s="105">
        <f t="shared" si="82"/>
        <v>1194563086.0583653</v>
      </c>
      <c r="V146" s="105">
        <f t="shared" si="83"/>
        <v>1346463460.7447641</v>
      </c>
      <c r="W146" s="105">
        <f t="shared" si="84"/>
        <v>1429510380.7590003</v>
      </c>
      <c r="X146" s="106">
        <f t="shared" si="85"/>
        <v>1517679453.0818002</v>
      </c>
      <c r="Y146" s="106">
        <f t="shared" si="86"/>
        <v>1429510380.7590003</v>
      </c>
      <c r="Z146" s="105">
        <f t="shared" si="87"/>
        <v>1517679453.0818002</v>
      </c>
      <c r="AA146" s="105">
        <f t="shared" si="88"/>
        <v>1611286600.8595934</v>
      </c>
      <c r="AB146" s="105"/>
      <c r="AC146" s="107" t="str">
        <f t="shared" si="89"/>
        <v>BERTAHAP</v>
      </c>
      <c r="AD146" s="108">
        <f t="shared" si="90"/>
        <v>0</v>
      </c>
      <c r="AE146" s="109">
        <v>2</v>
      </c>
      <c r="AF146" s="110"/>
      <c r="AG146" s="105" t="e">
        <f>IF(AF146&gt;#REF!,"LB","KR")</f>
        <v>#REF!</v>
      </c>
      <c r="AH146" s="110">
        <v>1314020000</v>
      </c>
      <c r="AI146" s="110">
        <v>1481110000</v>
      </c>
      <c r="AJ146" s="110">
        <v>1572462000</v>
      </c>
      <c r="AK146" s="111">
        <v>1669448000</v>
      </c>
      <c r="AL146" s="111">
        <v>1572462000</v>
      </c>
      <c r="AM146" s="110">
        <v>1669448000</v>
      </c>
      <c r="AN146" s="110">
        <f t="shared" si="128"/>
        <v>1772416000</v>
      </c>
      <c r="AS146" s="5"/>
      <c r="AT146" s="5"/>
      <c r="AV146" s="2"/>
      <c r="AW146" s="2"/>
      <c r="BR146" s="53">
        <f t="shared" si="91"/>
        <v>-1206896.7542499937</v>
      </c>
      <c r="BT146" s="116">
        <v>33</v>
      </c>
      <c r="BU146" s="121" t="s">
        <v>63</v>
      </c>
      <c r="BV146" s="112" t="str">
        <f>F179</f>
        <v>1BR-20</v>
      </c>
      <c r="BW146" s="113">
        <f>D179</f>
        <v>20</v>
      </c>
      <c r="BX146" s="114">
        <f>G179</f>
        <v>60</v>
      </c>
      <c r="BY146" s="114">
        <f>H179</f>
        <v>51</v>
      </c>
      <c r="BZ146" s="115">
        <f>O179</f>
        <v>25079129.487000003</v>
      </c>
      <c r="CA146" s="115">
        <f>AH179</f>
        <v>1175702000</v>
      </c>
      <c r="CB146" s="115">
        <f>AI179</f>
        <v>1325204000</v>
      </c>
      <c r="CC146" s="115">
        <f>AJ179</f>
        <v>1406940000</v>
      </c>
      <c r="CD146" s="115">
        <f>AK179</f>
        <v>1493717000</v>
      </c>
      <c r="CE146" s="115">
        <f>AN179</f>
        <v>1585846000</v>
      </c>
      <c r="CF146" s="2">
        <v>1</v>
      </c>
    </row>
    <row r="147" spans="1:84">
      <c r="A147" s="3">
        <f t="shared" si="98"/>
        <v>108</v>
      </c>
      <c r="B147" s="96">
        <v>6</v>
      </c>
      <c r="C147" s="97" t="s">
        <v>159</v>
      </c>
      <c r="D147" s="98">
        <v>16</v>
      </c>
      <c r="E147" s="99"/>
      <c r="F147" s="100" t="s">
        <v>52</v>
      </c>
      <c r="G147" s="101">
        <f t="shared" si="71"/>
        <v>71</v>
      </c>
      <c r="H147" s="101">
        <f t="shared" si="72"/>
        <v>63</v>
      </c>
      <c r="I147" s="102">
        <f t="shared" si="73"/>
        <v>26438045</v>
      </c>
      <c r="J147" s="102">
        <f t="shared" si="74"/>
        <v>2</v>
      </c>
      <c r="K147" s="103">
        <f t="shared" si="75"/>
        <v>0.93</v>
      </c>
      <c r="L147" s="239">
        <f t="shared" si="129"/>
        <v>1.02</v>
      </c>
      <c r="M147" s="105">
        <f t="shared" si="76"/>
        <v>20957247.12383097</v>
      </c>
      <c r="N147" s="105">
        <f t="shared" si="77"/>
        <v>23622165.977978319</v>
      </c>
      <c r="O147" s="105">
        <f t="shared" si="78"/>
        <v>25079129.487000003</v>
      </c>
      <c r="P147" s="105">
        <f t="shared" si="79"/>
        <v>26625955.317224566</v>
      </c>
      <c r="Q147" s="106">
        <f t="shared" si="80"/>
        <v>25079129.487000003</v>
      </c>
      <c r="R147" s="105">
        <f t="shared" si="80"/>
        <v>26625955.317224566</v>
      </c>
      <c r="S147" s="105">
        <f t="shared" si="81"/>
        <v>28268185.979992867</v>
      </c>
      <c r="T147" s="105"/>
      <c r="U147" s="105">
        <f t="shared" si="82"/>
        <v>1320306568.8013511</v>
      </c>
      <c r="V147" s="105">
        <f t="shared" si="83"/>
        <v>1488196456.6126342</v>
      </c>
      <c r="W147" s="105">
        <f t="shared" si="84"/>
        <v>1579985157.6810002</v>
      </c>
      <c r="X147" s="106">
        <f t="shared" si="85"/>
        <v>1677435184.9851477</v>
      </c>
      <c r="Y147" s="106">
        <f t="shared" si="86"/>
        <v>1579985157.6810002</v>
      </c>
      <c r="Z147" s="105">
        <f t="shared" si="87"/>
        <v>1677435184.9851477</v>
      </c>
      <c r="AA147" s="105">
        <f t="shared" si="88"/>
        <v>1780895716.7395506</v>
      </c>
      <c r="AB147" s="105"/>
      <c r="AC147" s="107" t="str">
        <f t="shared" si="89"/>
        <v>BERTAHAP</v>
      </c>
      <c r="AD147" s="108">
        <f t="shared" si="90"/>
        <v>0</v>
      </c>
      <c r="AE147" s="109">
        <v>2</v>
      </c>
      <c r="AF147" s="110"/>
      <c r="AG147" s="105" t="e">
        <f>IF(AF147&gt;#REF!,"LB","KR")</f>
        <v>#REF!</v>
      </c>
      <c r="AH147" s="110">
        <v>1452338000</v>
      </c>
      <c r="AI147" s="110">
        <v>1637017000</v>
      </c>
      <c r="AJ147" s="110">
        <v>1737984000</v>
      </c>
      <c r="AK147" s="111">
        <v>1845179000</v>
      </c>
      <c r="AL147" s="111">
        <v>1737984000</v>
      </c>
      <c r="AM147" s="110">
        <v>1845179000</v>
      </c>
      <c r="AN147" s="110">
        <f t="shared" si="128"/>
        <v>1958986000</v>
      </c>
      <c r="AS147" s="5"/>
      <c r="AT147" s="5"/>
      <c r="AV147" s="2"/>
      <c r="AW147" s="2"/>
      <c r="BR147" s="53">
        <f t="shared" si="91"/>
        <v>-1206896.7542499937</v>
      </c>
      <c r="BT147" s="116">
        <v>34</v>
      </c>
      <c r="BU147" s="121" t="s">
        <v>65</v>
      </c>
      <c r="BV147" s="112" t="str">
        <f>F181</f>
        <v>1BR-6</v>
      </c>
      <c r="BW147" s="113" t="str">
        <f>D181</f>
        <v>06</v>
      </c>
      <c r="BX147" s="114">
        <f>G181</f>
        <v>78</v>
      </c>
      <c r="BY147" s="114">
        <f>H181</f>
        <v>66</v>
      </c>
      <c r="BZ147" s="115">
        <f>O181</f>
        <v>25325003.305500001</v>
      </c>
      <c r="CA147" s="115">
        <f>AH181</f>
        <v>1536413000</v>
      </c>
      <c r="CB147" s="115">
        <f>AI181</f>
        <v>1731783000</v>
      </c>
      <c r="CC147" s="115">
        <f>AJ181</f>
        <v>1838596000</v>
      </c>
      <c r="CD147" s="115">
        <f>AK181</f>
        <v>1951996000</v>
      </c>
      <c r="CE147" s="115">
        <f>AN181</f>
        <v>2072391000</v>
      </c>
      <c r="CF147" s="2">
        <v>1</v>
      </c>
    </row>
    <row r="148" spans="1:84">
      <c r="A148" s="3">
        <f t="shared" si="98"/>
        <v>109</v>
      </c>
      <c r="B148" s="96">
        <v>7</v>
      </c>
      <c r="C148" s="97" t="s">
        <v>159</v>
      </c>
      <c r="D148" s="96">
        <v>18</v>
      </c>
      <c r="E148" s="99"/>
      <c r="F148" s="100" t="s">
        <v>54</v>
      </c>
      <c r="G148" s="101">
        <f t="shared" si="71"/>
        <v>97</v>
      </c>
      <c r="H148" s="101">
        <f t="shared" si="72"/>
        <v>85</v>
      </c>
      <c r="I148" s="102">
        <f t="shared" si="73"/>
        <v>26438045</v>
      </c>
      <c r="J148" s="102">
        <f t="shared" si="74"/>
        <v>2</v>
      </c>
      <c r="K148" s="103">
        <f t="shared" si="75"/>
        <v>0.93</v>
      </c>
      <c r="L148" s="239">
        <f t="shared" si="129"/>
        <v>1.02</v>
      </c>
      <c r="M148" s="105">
        <f t="shared" si="76"/>
        <v>20957247.12383097</v>
      </c>
      <c r="N148" s="105">
        <f t="shared" si="77"/>
        <v>23622165.977978319</v>
      </c>
      <c r="O148" s="105">
        <f t="shared" si="78"/>
        <v>25079129.487000003</v>
      </c>
      <c r="P148" s="105">
        <f t="shared" si="79"/>
        <v>26625955.317224566</v>
      </c>
      <c r="Q148" s="106">
        <f t="shared" si="80"/>
        <v>25079129.487000003</v>
      </c>
      <c r="R148" s="105">
        <f t="shared" si="80"/>
        <v>26625955.317224566</v>
      </c>
      <c r="S148" s="105">
        <f t="shared" si="81"/>
        <v>28268185.979992867</v>
      </c>
      <c r="T148" s="105"/>
      <c r="U148" s="105">
        <f t="shared" si="82"/>
        <v>1781366005.5256324</v>
      </c>
      <c r="V148" s="105">
        <f t="shared" si="83"/>
        <v>2007884108.1281571</v>
      </c>
      <c r="W148" s="105">
        <f t="shared" si="84"/>
        <v>2131726006.3950002</v>
      </c>
      <c r="X148" s="106">
        <f t="shared" si="85"/>
        <v>2263206201.964088</v>
      </c>
      <c r="Y148" s="106">
        <f t="shared" si="86"/>
        <v>2131726006.3950002</v>
      </c>
      <c r="Z148" s="105">
        <f t="shared" si="87"/>
        <v>2263206201.964088</v>
      </c>
      <c r="AA148" s="105">
        <f t="shared" si="88"/>
        <v>2402795808.2993937</v>
      </c>
      <c r="AB148" s="105"/>
      <c r="AC148" s="107" t="str">
        <f t="shared" si="89"/>
        <v>BERTAHAP</v>
      </c>
      <c r="AD148" s="108">
        <f t="shared" si="90"/>
        <v>0</v>
      </c>
      <c r="AE148" s="109">
        <v>2</v>
      </c>
      <c r="AF148" s="110"/>
      <c r="AG148" s="105" t="e">
        <f>IF(AF148&gt;#REF!,"LB","KR")</f>
        <v>#REF!</v>
      </c>
      <c r="AH148" s="110">
        <v>1959503000</v>
      </c>
      <c r="AI148" s="110">
        <v>2208673000</v>
      </c>
      <c r="AJ148" s="110">
        <v>2344899000</v>
      </c>
      <c r="AK148" s="111">
        <v>2489527000</v>
      </c>
      <c r="AL148" s="111">
        <v>2344899000</v>
      </c>
      <c r="AM148" s="110">
        <v>2489527000</v>
      </c>
      <c r="AN148" s="110">
        <f t="shared" si="128"/>
        <v>2643076000</v>
      </c>
      <c r="AS148" s="5"/>
      <c r="AT148" s="5"/>
      <c r="AV148" s="2"/>
      <c r="AW148" s="2"/>
      <c r="BR148" s="53">
        <f t="shared" si="91"/>
        <v>-1206896.7542499937</v>
      </c>
      <c r="BT148" s="116">
        <v>35</v>
      </c>
      <c r="BU148" s="121" t="s">
        <v>166</v>
      </c>
      <c r="BV148" s="112" t="str">
        <f>F226</f>
        <v>1BR-10</v>
      </c>
      <c r="BW148" s="113">
        <f>D226</f>
        <v>10</v>
      </c>
      <c r="BX148" s="114">
        <f>G226</f>
        <v>74</v>
      </c>
      <c r="BY148" s="114">
        <f>H226</f>
        <v>63</v>
      </c>
      <c r="BZ148" s="115">
        <f>O226</f>
        <v>25325003.305500001</v>
      </c>
      <c r="CA148" s="115">
        <f t="shared" ref="CA148:CD149" si="131">AH226</f>
        <v>1466576000</v>
      </c>
      <c r="CB148" s="115">
        <f t="shared" si="131"/>
        <v>1653066000</v>
      </c>
      <c r="CC148" s="115">
        <f t="shared" si="131"/>
        <v>1755023000</v>
      </c>
      <c r="CD148" s="115">
        <f t="shared" si="131"/>
        <v>1863269000</v>
      </c>
      <c r="CE148" s="115">
        <f>AN226</f>
        <v>1978192000</v>
      </c>
      <c r="CF148" s="2">
        <v>2</v>
      </c>
    </row>
    <row r="149" spans="1:84">
      <c r="A149" s="3">
        <f t="shared" si="98"/>
        <v>110</v>
      </c>
      <c r="B149" s="96">
        <v>1</v>
      </c>
      <c r="C149" s="97" t="s">
        <v>163</v>
      </c>
      <c r="D149" s="98" t="s">
        <v>24</v>
      </c>
      <c r="E149" s="99"/>
      <c r="F149" s="100" t="s">
        <v>39</v>
      </c>
      <c r="G149" s="101">
        <f t="shared" si="71"/>
        <v>113</v>
      </c>
      <c r="H149" s="101">
        <f t="shared" si="72"/>
        <v>101</v>
      </c>
      <c r="I149" s="102">
        <f t="shared" si="73"/>
        <v>26438045</v>
      </c>
      <c r="J149" s="102">
        <f t="shared" si="74"/>
        <v>6</v>
      </c>
      <c r="K149" s="103">
        <f t="shared" si="75"/>
        <v>0.95</v>
      </c>
      <c r="L149" s="104">
        <f t="shared" ref="L149:L154" si="132">SUMIF($AN$4:$AN$22,D149,$AT$4:$AT$22)</f>
        <v>1.01</v>
      </c>
      <c r="M149" s="105">
        <f t="shared" si="76"/>
        <v>21198058.839675117</v>
      </c>
      <c r="N149" s="105">
        <f t="shared" si="77"/>
        <v>23893599.257716842</v>
      </c>
      <c r="O149" s="105">
        <f t="shared" si="78"/>
        <v>25367304.177500002</v>
      </c>
      <c r="P149" s="105">
        <f t="shared" si="79"/>
        <v>26931903.99206933</v>
      </c>
      <c r="Q149" s="106">
        <f t="shared" si="80"/>
        <v>25367304.177500002</v>
      </c>
      <c r="R149" s="105">
        <f t="shared" si="80"/>
        <v>26931903.99206933</v>
      </c>
      <c r="S149" s="105">
        <f t="shared" si="81"/>
        <v>28593004.8996449</v>
      </c>
      <c r="T149" s="105"/>
      <c r="U149" s="105">
        <f t="shared" si="82"/>
        <v>2141003942.8071868</v>
      </c>
      <c r="V149" s="105">
        <f t="shared" si="83"/>
        <v>2413253525.0294008</v>
      </c>
      <c r="W149" s="105">
        <f t="shared" si="84"/>
        <v>2562097721.9275002</v>
      </c>
      <c r="X149" s="106">
        <f t="shared" si="85"/>
        <v>2720122303.1990023</v>
      </c>
      <c r="Y149" s="106">
        <f t="shared" si="86"/>
        <v>2562097721.9275002</v>
      </c>
      <c r="Z149" s="105">
        <f t="shared" si="87"/>
        <v>2720122303.1990023</v>
      </c>
      <c r="AA149" s="105">
        <f t="shared" si="88"/>
        <v>2887893494.8641348</v>
      </c>
      <c r="AB149" s="105"/>
      <c r="AC149" s="107" t="str">
        <f t="shared" si="89"/>
        <v>BERTAHAP</v>
      </c>
      <c r="AD149" s="108">
        <f t="shared" si="90"/>
        <v>0</v>
      </c>
      <c r="AE149" s="109">
        <v>2</v>
      </c>
      <c r="AF149" s="110"/>
      <c r="AG149" s="105" t="e">
        <f>IF(AF149&gt;#REF!,"LB","KR")</f>
        <v>#REF!</v>
      </c>
      <c r="AH149" s="110">
        <v>2355105000</v>
      </c>
      <c r="AI149" s="110">
        <v>2654579000</v>
      </c>
      <c r="AJ149" s="110">
        <v>2818308000</v>
      </c>
      <c r="AK149" s="111">
        <v>2992135000</v>
      </c>
      <c r="AL149" s="111">
        <v>2818308000</v>
      </c>
      <c r="AM149" s="110">
        <v>2992135000</v>
      </c>
      <c r="AN149" s="110">
        <f t="shared" si="128"/>
        <v>3176683000</v>
      </c>
      <c r="AS149" s="5"/>
      <c r="AT149" s="5"/>
      <c r="AV149" s="2"/>
      <c r="AW149" s="2"/>
      <c r="BR149" s="53">
        <f t="shared" si="91"/>
        <v>-918722.06374999508</v>
      </c>
      <c r="BT149" s="116"/>
      <c r="BU149" s="112"/>
      <c r="BV149" s="112" t="str">
        <f>F227</f>
        <v>1BR-16</v>
      </c>
      <c r="BW149" s="113">
        <f>D227</f>
        <v>16</v>
      </c>
      <c r="BX149" s="114">
        <f>G227</f>
        <v>71</v>
      </c>
      <c r="BY149" s="114">
        <f>H227</f>
        <v>63</v>
      </c>
      <c r="BZ149" s="115">
        <f>O227</f>
        <v>25325003.305500001</v>
      </c>
      <c r="CA149" s="115">
        <f t="shared" si="131"/>
        <v>1466576000</v>
      </c>
      <c r="CB149" s="115">
        <f t="shared" si="131"/>
        <v>1653066000</v>
      </c>
      <c r="CC149" s="115">
        <f t="shared" si="131"/>
        <v>1755023000</v>
      </c>
      <c r="CD149" s="115">
        <f t="shared" si="131"/>
        <v>1863269000</v>
      </c>
      <c r="CE149" s="115">
        <f>AN227</f>
        <v>1978192000</v>
      </c>
    </row>
    <row r="150" spans="1:84">
      <c r="A150" s="3">
        <f t="shared" si="98"/>
        <v>111</v>
      </c>
      <c r="B150" s="96">
        <v>2</v>
      </c>
      <c r="C150" s="97" t="s">
        <v>163</v>
      </c>
      <c r="D150" s="98" t="s">
        <v>35</v>
      </c>
      <c r="E150" s="99"/>
      <c r="F150" s="100" t="s">
        <v>42</v>
      </c>
      <c r="G150" s="101">
        <f t="shared" si="71"/>
        <v>78</v>
      </c>
      <c r="H150" s="101">
        <f t="shared" si="72"/>
        <v>66</v>
      </c>
      <c r="I150" s="102">
        <f t="shared" si="73"/>
        <v>26438045</v>
      </c>
      <c r="J150" s="102">
        <f t="shared" si="74"/>
        <v>2</v>
      </c>
      <c r="K150" s="103">
        <f t="shared" si="75"/>
        <v>0.93</v>
      </c>
      <c r="L150" s="104">
        <f t="shared" si="132"/>
        <v>1.01</v>
      </c>
      <c r="M150" s="105">
        <f t="shared" si="76"/>
        <v>20751783.916734587</v>
      </c>
      <c r="N150" s="105">
        <f t="shared" si="77"/>
        <v>23390576.115449119</v>
      </c>
      <c r="O150" s="105">
        <f t="shared" si="78"/>
        <v>24833255.668500002</v>
      </c>
      <c r="P150" s="105">
        <f t="shared" si="79"/>
        <v>26364916.539604716</v>
      </c>
      <c r="Q150" s="106">
        <f t="shared" si="80"/>
        <v>24833255.668500002</v>
      </c>
      <c r="R150" s="105">
        <f t="shared" si="80"/>
        <v>26364916.539604716</v>
      </c>
      <c r="S150" s="105">
        <f t="shared" si="81"/>
        <v>27991046.901757639</v>
      </c>
      <c r="T150" s="105"/>
      <c r="U150" s="105">
        <f t="shared" si="82"/>
        <v>1369617738.5044827</v>
      </c>
      <c r="V150" s="105">
        <f t="shared" si="83"/>
        <v>1543778023.6196418</v>
      </c>
      <c r="W150" s="105">
        <f t="shared" si="84"/>
        <v>1638994874.1210001</v>
      </c>
      <c r="X150" s="106">
        <f t="shared" si="85"/>
        <v>1740084491.6139112</v>
      </c>
      <c r="Y150" s="106">
        <f t="shared" si="86"/>
        <v>1638994874.1210001</v>
      </c>
      <c r="Z150" s="105">
        <f t="shared" si="87"/>
        <v>1740084491.6139112</v>
      </c>
      <c r="AA150" s="105">
        <f t="shared" si="88"/>
        <v>1847409095.5160041</v>
      </c>
      <c r="AB150" s="105"/>
      <c r="AC150" s="107" t="str">
        <f t="shared" si="89"/>
        <v>BERTAHAP</v>
      </c>
      <c r="AD150" s="108">
        <f t="shared" si="90"/>
        <v>0</v>
      </c>
      <c r="AE150" s="109">
        <v>2</v>
      </c>
      <c r="AF150" s="110"/>
      <c r="AG150" s="105" t="e">
        <f>IF(AF150&gt;#REF!,"LB","KR")</f>
        <v>#REF!</v>
      </c>
      <c r="AH150" s="110">
        <v>1506580000</v>
      </c>
      <c r="AI150" s="110">
        <v>1698156000</v>
      </c>
      <c r="AJ150" s="110">
        <v>1802895000</v>
      </c>
      <c r="AK150" s="111">
        <v>1914093000</v>
      </c>
      <c r="AL150" s="111">
        <v>1802895000</v>
      </c>
      <c r="AM150" s="110">
        <v>1914093000</v>
      </c>
      <c r="AN150" s="110">
        <f t="shared" si="128"/>
        <v>2032151000</v>
      </c>
      <c r="AS150" s="5"/>
      <c r="AT150" s="5"/>
      <c r="AV150" s="2"/>
      <c r="AW150" s="2"/>
      <c r="BR150" s="53">
        <f t="shared" si="91"/>
        <v>-1452770.5727499947</v>
      </c>
      <c r="BT150" s="116">
        <v>36</v>
      </c>
      <c r="BU150" s="121" t="s">
        <v>63</v>
      </c>
      <c r="BV150" s="112" t="str">
        <f>F180</f>
        <v>2BR-22</v>
      </c>
      <c r="BW150" s="113">
        <f>D180</f>
        <v>22</v>
      </c>
      <c r="BX150" s="114">
        <f>G180</f>
        <v>81</v>
      </c>
      <c r="BY150" s="114">
        <f>H180</f>
        <v>70</v>
      </c>
      <c r="BZ150" s="115">
        <f>O180</f>
        <v>26157801.722999997</v>
      </c>
      <c r="CA150" s="115">
        <f>AH180</f>
        <v>1683115000</v>
      </c>
      <c r="CB150" s="115">
        <f>AI180</f>
        <v>1897140000</v>
      </c>
      <c r="CC150" s="115">
        <f>AJ180</f>
        <v>2014151000</v>
      </c>
      <c r="CD150" s="115">
        <f>AK180</f>
        <v>2138380000</v>
      </c>
      <c r="CE150" s="115">
        <f>AN180</f>
        <v>2270270000</v>
      </c>
      <c r="CF150" s="2">
        <v>1</v>
      </c>
    </row>
    <row r="151" spans="1:84">
      <c r="A151" s="3">
        <f t="shared" si="98"/>
        <v>112</v>
      </c>
      <c r="B151" s="96">
        <v>3</v>
      </c>
      <c r="C151" s="97" t="s">
        <v>163</v>
      </c>
      <c r="D151" s="98" t="s">
        <v>41</v>
      </c>
      <c r="E151" s="99"/>
      <c r="F151" s="100" t="s">
        <v>45</v>
      </c>
      <c r="G151" s="101">
        <f t="shared" si="71"/>
        <v>60</v>
      </c>
      <c r="H151" s="101">
        <f t="shared" si="72"/>
        <v>52</v>
      </c>
      <c r="I151" s="102">
        <f t="shared" si="73"/>
        <v>26438045</v>
      </c>
      <c r="J151" s="102">
        <f t="shared" si="74"/>
        <v>2</v>
      </c>
      <c r="K151" s="103">
        <f t="shared" si="75"/>
        <v>0.93</v>
      </c>
      <c r="L151" s="104">
        <f t="shared" si="132"/>
        <v>1.01</v>
      </c>
      <c r="M151" s="105">
        <f t="shared" si="76"/>
        <v>20751783.916734587</v>
      </c>
      <c r="N151" s="105">
        <f t="shared" si="77"/>
        <v>23390576.115449119</v>
      </c>
      <c r="O151" s="105">
        <f t="shared" si="78"/>
        <v>24833255.668500002</v>
      </c>
      <c r="P151" s="105">
        <f t="shared" si="79"/>
        <v>26364916.539604716</v>
      </c>
      <c r="Q151" s="106">
        <f t="shared" si="80"/>
        <v>24833255.668500002</v>
      </c>
      <c r="R151" s="105">
        <f t="shared" si="80"/>
        <v>26364916.539604716</v>
      </c>
      <c r="S151" s="105">
        <f t="shared" si="81"/>
        <v>27991046.901757639</v>
      </c>
      <c r="T151" s="105"/>
      <c r="U151" s="105">
        <f t="shared" si="82"/>
        <v>1079092763.6701984</v>
      </c>
      <c r="V151" s="105">
        <f t="shared" si="83"/>
        <v>1216309958.0033543</v>
      </c>
      <c r="W151" s="105">
        <f t="shared" si="84"/>
        <v>1291329294.7620001</v>
      </c>
      <c r="X151" s="106">
        <f t="shared" si="85"/>
        <v>1370975660.0594451</v>
      </c>
      <c r="Y151" s="106">
        <f t="shared" si="86"/>
        <v>1291329294.7620001</v>
      </c>
      <c r="Z151" s="105">
        <f t="shared" si="87"/>
        <v>1370975660.0594451</v>
      </c>
      <c r="AA151" s="105">
        <f t="shared" si="88"/>
        <v>1455534438.8913972</v>
      </c>
      <c r="AB151" s="105"/>
      <c r="AC151" s="107" t="str">
        <f t="shared" si="89"/>
        <v>BERTAHAP</v>
      </c>
      <c r="AD151" s="108">
        <f t="shared" si="90"/>
        <v>0</v>
      </c>
      <c r="AE151" s="109">
        <v>2</v>
      </c>
      <c r="AF151" s="110"/>
      <c r="AG151" s="105" t="e">
        <f>IF(AF151&gt;#REF!,"LB","KR")</f>
        <v>#REF!</v>
      </c>
      <c r="AH151" s="110">
        <v>1187003000</v>
      </c>
      <c r="AI151" s="110">
        <v>1337941000</v>
      </c>
      <c r="AJ151" s="110">
        <v>1420463000</v>
      </c>
      <c r="AK151" s="111">
        <v>1508074000</v>
      </c>
      <c r="AL151" s="111">
        <v>1420463000</v>
      </c>
      <c r="AM151" s="110">
        <v>1508074000</v>
      </c>
      <c r="AN151" s="110">
        <f t="shared" si="128"/>
        <v>1601088000</v>
      </c>
      <c r="AS151" s="5"/>
      <c r="AT151" s="5"/>
      <c r="AV151" s="2"/>
      <c r="AW151" s="2"/>
      <c r="BR151" s="53">
        <f t="shared" si="91"/>
        <v>-1452770.5727499947</v>
      </c>
      <c r="BT151" s="116">
        <v>37</v>
      </c>
      <c r="BU151" s="112" t="s">
        <v>171</v>
      </c>
      <c r="BV151" s="112" t="str">
        <f>F188</f>
        <v>2BR-22</v>
      </c>
      <c r="BW151" s="113">
        <f>D188</f>
        <v>22</v>
      </c>
      <c r="BX151" s="114">
        <f>G188</f>
        <v>81</v>
      </c>
      <c r="BY151" s="114">
        <f>H188</f>
        <v>70</v>
      </c>
      <c r="BZ151" s="115">
        <f>O188</f>
        <v>26414250.759500001</v>
      </c>
      <c r="CA151" s="115">
        <f t="shared" ref="CA151:CD152" si="133">AH188</f>
        <v>1699616000</v>
      </c>
      <c r="CB151" s="115">
        <f t="shared" si="133"/>
        <v>1915739000</v>
      </c>
      <c r="CC151" s="115">
        <f t="shared" si="133"/>
        <v>2033898000</v>
      </c>
      <c r="CD151" s="115">
        <f t="shared" si="133"/>
        <v>2159344000</v>
      </c>
      <c r="CE151" s="115">
        <f>AN188</f>
        <v>2292528000</v>
      </c>
      <c r="CF151" s="2">
        <v>4</v>
      </c>
    </row>
    <row r="152" spans="1:84">
      <c r="A152" s="3">
        <f t="shared" si="98"/>
        <v>113</v>
      </c>
      <c r="B152" s="96">
        <v>4</v>
      </c>
      <c r="C152" s="97" t="s">
        <v>163</v>
      </c>
      <c r="D152" s="98">
        <v>10</v>
      </c>
      <c r="E152" s="99"/>
      <c r="F152" s="100" t="s">
        <v>48</v>
      </c>
      <c r="G152" s="101">
        <f t="shared" si="71"/>
        <v>74</v>
      </c>
      <c r="H152" s="101">
        <f t="shared" si="72"/>
        <v>63</v>
      </c>
      <c r="I152" s="102">
        <f t="shared" si="73"/>
        <v>26438045</v>
      </c>
      <c r="J152" s="102">
        <f t="shared" si="74"/>
        <v>2</v>
      </c>
      <c r="K152" s="103">
        <f t="shared" si="75"/>
        <v>0.93</v>
      </c>
      <c r="L152" s="104">
        <f t="shared" si="132"/>
        <v>1.01</v>
      </c>
      <c r="M152" s="105">
        <f t="shared" si="76"/>
        <v>20751783.916734587</v>
      </c>
      <c r="N152" s="105">
        <f t="shared" si="77"/>
        <v>23390576.115449119</v>
      </c>
      <c r="O152" s="105">
        <f t="shared" si="78"/>
        <v>24833255.668500002</v>
      </c>
      <c r="P152" s="105">
        <f t="shared" si="79"/>
        <v>26364916.539604716</v>
      </c>
      <c r="Q152" s="106">
        <f t="shared" si="80"/>
        <v>24833255.668500002</v>
      </c>
      <c r="R152" s="105">
        <f t="shared" si="80"/>
        <v>26364916.539604716</v>
      </c>
      <c r="S152" s="105">
        <f t="shared" si="81"/>
        <v>27991046.901757639</v>
      </c>
      <c r="T152" s="105"/>
      <c r="U152" s="105">
        <f t="shared" si="82"/>
        <v>1307362386.7542789</v>
      </c>
      <c r="V152" s="105">
        <f t="shared" si="83"/>
        <v>1473606295.2732944</v>
      </c>
      <c r="W152" s="105">
        <f t="shared" si="84"/>
        <v>1564495107.1155002</v>
      </c>
      <c r="X152" s="106">
        <f t="shared" si="85"/>
        <v>1660989741.9950972</v>
      </c>
      <c r="Y152" s="106">
        <f t="shared" si="86"/>
        <v>1564495107.1155002</v>
      </c>
      <c r="Z152" s="105">
        <f t="shared" si="87"/>
        <v>1660989741.9950972</v>
      </c>
      <c r="AA152" s="105">
        <f t="shared" si="88"/>
        <v>1763435954.8107312</v>
      </c>
      <c r="AB152" s="105"/>
      <c r="AC152" s="107" t="str">
        <f t="shared" si="89"/>
        <v>BERTAHAP</v>
      </c>
      <c r="AD152" s="108">
        <f t="shared" si="90"/>
        <v>0</v>
      </c>
      <c r="AE152" s="109">
        <v>2</v>
      </c>
      <c r="AF152" s="110"/>
      <c r="AG152" s="105" t="e">
        <f>IF(AF152&gt;#REF!,"LB","KR")</f>
        <v>#REF!</v>
      </c>
      <c r="AH152" s="110">
        <v>1438099000</v>
      </c>
      <c r="AI152" s="110">
        <v>1620967000</v>
      </c>
      <c r="AJ152" s="110">
        <v>1720945000</v>
      </c>
      <c r="AK152" s="111">
        <v>1827089000</v>
      </c>
      <c r="AL152" s="111">
        <v>1720945000</v>
      </c>
      <c r="AM152" s="110">
        <v>1827089000</v>
      </c>
      <c r="AN152" s="110">
        <f t="shared" si="128"/>
        <v>1939780000</v>
      </c>
      <c r="AS152" s="5"/>
      <c r="AT152" s="5"/>
      <c r="AV152" s="2"/>
      <c r="AW152" s="2"/>
      <c r="BR152" s="53">
        <f t="shared" si="91"/>
        <v>-1452770.5727499947</v>
      </c>
      <c r="BT152" s="116">
        <v>38</v>
      </c>
      <c r="BU152" s="112" t="s">
        <v>236</v>
      </c>
      <c r="BV152" s="112" t="str">
        <f>F189</f>
        <v>1BR-6</v>
      </c>
      <c r="BW152" s="113" t="str">
        <f>D189</f>
        <v>06</v>
      </c>
      <c r="BX152" s="114">
        <f>G189</f>
        <v>78</v>
      </c>
      <c r="BY152" s="114">
        <f>H189</f>
        <v>66</v>
      </c>
      <c r="BZ152" s="115">
        <f>O189</f>
        <v>25079129.487000003</v>
      </c>
      <c r="CA152" s="115">
        <f t="shared" si="133"/>
        <v>1521497000</v>
      </c>
      <c r="CB152" s="115">
        <f t="shared" si="133"/>
        <v>1714970000</v>
      </c>
      <c r="CC152" s="115">
        <f t="shared" si="133"/>
        <v>1820745000</v>
      </c>
      <c r="CD152" s="115">
        <f t="shared" si="133"/>
        <v>1933045000</v>
      </c>
      <c r="CE152" s="115">
        <f>AN189</f>
        <v>2052271000</v>
      </c>
      <c r="CF152" s="2">
        <v>2</v>
      </c>
    </row>
    <row r="153" spans="1:84">
      <c r="A153" s="3">
        <f t="shared" si="98"/>
        <v>114</v>
      </c>
      <c r="B153" s="96">
        <v>5</v>
      </c>
      <c r="C153" s="97" t="s">
        <v>163</v>
      </c>
      <c r="D153" s="96">
        <v>12</v>
      </c>
      <c r="E153" s="99"/>
      <c r="F153" s="100" t="s">
        <v>50</v>
      </c>
      <c r="G153" s="101">
        <f t="shared" si="71"/>
        <v>67</v>
      </c>
      <c r="H153" s="101">
        <f t="shared" si="72"/>
        <v>57</v>
      </c>
      <c r="I153" s="102">
        <f t="shared" si="73"/>
        <v>26438045</v>
      </c>
      <c r="J153" s="102">
        <f t="shared" si="74"/>
        <v>2</v>
      </c>
      <c r="K153" s="103">
        <f t="shared" si="75"/>
        <v>0.93</v>
      </c>
      <c r="L153" s="104">
        <f t="shared" si="132"/>
        <v>1.01</v>
      </c>
      <c r="M153" s="105">
        <f t="shared" si="76"/>
        <v>20751783.916734587</v>
      </c>
      <c r="N153" s="105">
        <f t="shared" si="77"/>
        <v>23390576.115449119</v>
      </c>
      <c r="O153" s="105">
        <f t="shared" si="78"/>
        <v>24833255.668500002</v>
      </c>
      <c r="P153" s="105">
        <f t="shared" si="79"/>
        <v>26364916.539604716</v>
      </c>
      <c r="Q153" s="106">
        <f t="shared" si="80"/>
        <v>24833255.668500002</v>
      </c>
      <c r="R153" s="105">
        <f t="shared" si="80"/>
        <v>26364916.539604716</v>
      </c>
      <c r="S153" s="105">
        <f t="shared" si="81"/>
        <v>27991046.901757639</v>
      </c>
      <c r="T153" s="105"/>
      <c r="U153" s="105">
        <f t="shared" si="82"/>
        <v>1182851683.2538714</v>
      </c>
      <c r="V153" s="105">
        <f t="shared" si="83"/>
        <v>1333262838.5805998</v>
      </c>
      <c r="W153" s="105">
        <f t="shared" si="84"/>
        <v>1415495573.1045001</v>
      </c>
      <c r="X153" s="106">
        <f t="shared" si="85"/>
        <v>1502800242.7574687</v>
      </c>
      <c r="Y153" s="106">
        <f t="shared" si="86"/>
        <v>1415495573.1045001</v>
      </c>
      <c r="Z153" s="105">
        <f t="shared" si="87"/>
        <v>1502800242.7574687</v>
      </c>
      <c r="AA153" s="105">
        <f t="shared" si="88"/>
        <v>1595489673.4001853</v>
      </c>
      <c r="AB153" s="105"/>
      <c r="AC153" s="107" t="str">
        <f t="shared" si="89"/>
        <v>BERTAHAP</v>
      </c>
      <c r="AD153" s="108">
        <f t="shared" si="90"/>
        <v>0</v>
      </c>
      <c r="AE153" s="109">
        <v>2</v>
      </c>
      <c r="AF153" s="110"/>
      <c r="AG153" s="105" t="e">
        <f>IF(AF153&gt;#REF!,"LB","KR")</f>
        <v>#REF!</v>
      </c>
      <c r="AH153" s="110">
        <v>1301137000</v>
      </c>
      <c r="AI153" s="110">
        <v>1466590000</v>
      </c>
      <c r="AJ153" s="110">
        <v>1557046000</v>
      </c>
      <c r="AK153" s="111">
        <v>1653081000</v>
      </c>
      <c r="AL153" s="111">
        <v>1557046000</v>
      </c>
      <c r="AM153" s="110">
        <v>1653081000</v>
      </c>
      <c r="AN153" s="110">
        <f t="shared" si="128"/>
        <v>1755039000</v>
      </c>
      <c r="AS153" s="5"/>
      <c r="AT153" s="5"/>
      <c r="AV153" s="2"/>
      <c r="AW153" s="2"/>
      <c r="BR153" s="53">
        <f t="shared" si="91"/>
        <v>-1452770.5727499947</v>
      </c>
      <c r="BT153" s="116">
        <v>39</v>
      </c>
      <c r="BU153" s="112" t="s">
        <v>237</v>
      </c>
      <c r="BV153" s="112" t="str">
        <f>F234</f>
        <v>1BR-10</v>
      </c>
      <c r="BW153" s="113">
        <f>D234</f>
        <v>10</v>
      </c>
      <c r="BX153" s="114">
        <f>G234</f>
        <v>74</v>
      </c>
      <c r="BY153" s="114">
        <f>H234</f>
        <v>63</v>
      </c>
      <c r="BZ153" s="115">
        <f>O234</f>
        <v>25079129.487000003</v>
      </c>
      <c r="CA153" s="115">
        <f t="shared" ref="CA153:CD154" si="134">AH234</f>
        <v>1452338000</v>
      </c>
      <c r="CB153" s="115">
        <f t="shared" si="134"/>
        <v>1637017000</v>
      </c>
      <c r="CC153" s="115">
        <f t="shared" si="134"/>
        <v>1737984000</v>
      </c>
      <c r="CD153" s="115">
        <f t="shared" si="134"/>
        <v>1845179000</v>
      </c>
      <c r="CE153" s="115">
        <f>AN234</f>
        <v>1958986000</v>
      </c>
      <c r="CF153" s="2">
        <v>4</v>
      </c>
    </row>
    <row r="154" spans="1:84">
      <c r="A154" s="3">
        <f t="shared" si="98"/>
        <v>115</v>
      </c>
      <c r="B154" s="96">
        <v>6</v>
      </c>
      <c r="C154" s="97" t="s">
        <v>163</v>
      </c>
      <c r="D154" s="98">
        <v>16</v>
      </c>
      <c r="E154" s="99"/>
      <c r="F154" s="100" t="s">
        <v>52</v>
      </c>
      <c r="G154" s="101">
        <f t="shared" si="71"/>
        <v>71</v>
      </c>
      <c r="H154" s="101">
        <f t="shared" si="72"/>
        <v>63</v>
      </c>
      <c r="I154" s="102">
        <f t="shared" si="73"/>
        <v>26438045</v>
      </c>
      <c r="J154" s="102">
        <f t="shared" si="74"/>
        <v>2</v>
      </c>
      <c r="K154" s="103">
        <f t="shared" si="75"/>
        <v>0.93</v>
      </c>
      <c r="L154" s="104">
        <f t="shared" si="132"/>
        <v>1.01</v>
      </c>
      <c r="M154" s="105">
        <f t="shared" si="76"/>
        <v>20751783.916734587</v>
      </c>
      <c r="N154" s="105">
        <f t="shared" si="77"/>
        <v>23390576.115449119</v>
      </c>
      <c r="O154" s="105">
        <f t="shared" si="78"/>
        <v>24833255.668500002</v>
      </c>
      <c r="P154" s="105">
        <f t="shared" si="79"/>
        <v>26364916.539604716</v>
      </c>
      <c r="Q154" s="106">
        <f t="shared" si="80"/>
        <v>24833255.668500002</v>
      </c>
      <c r="R154" s="105">
        <f t="shared" si="80"/>
        <v>26364916.539604716</v>
      </c>
      <c r="S154" s="105">
        <f t="shared" si="81"/>
        <v>27991046.901757639</v>
      </c>
      <c r="T154" s="105"/>
      <c r="U154" s="105">
        <f t="shared" si="82"/>
        <v>1307362386.7542789</v>
      </c>
      <c r="V154" s="105">
        <f t="shared" si="83"/>
        <v>1473606295.2732944</v>
      </c>
      <c r="W154" s="105">
        <f t="shared" si="84"/>
        <v>1564495107.1155002</v>
      </c>
      <c r="X154" s="106">
        <f t="shared" si="85"/>
        <v>1660989741.9950972</v>
      </c>
      <c r="Y154" s="106">
        <f t="shared" si="86"/>
        <v>1564495107.1155002</v>
      </c>
      <c r="Z154" s="105">
        <f t="shared" si="87"/>
        <v>1660989741.9950972</v>
      </c>
      <c r="AA154" s="105">
        <f t="shared" si="88"/>
        <v>1763435954.8107312</v>
      </c>
      <c r="AB154" s="105"/>
      <c r="AC154" s="107" t="str">
        <f t="shared" si="89"/>
        <v>BERTAHAP</v>
      </c>
      <c r="AD154" s="108">
        <f t="shared" si="90"/>
        <v>0</v>
      </c>
      <c r="AE154" s="109">
        <v>2</v>
      </c>
      <c r="AF154" s="110"/>
      <c r="AG154" s="105" t="e">
        <f>IF(AF154&gt;#REF!,"LB","KR")</f>
        <v>#REF!</v>
      </c>
      <c r="AH154" s="110">
        <v>1438099000</v>
      </c>
      <c r="AI154" s="110">
        <v>1620967000</v>
      </c>
      <c r="AJ154" s="110">
        <v>1720945000</v>
      </c>
      <c r="AK154" s="111">
        <v>1827089000</v>
      </c>
      <c r="AL154" s="111">
        <v>1720945000</v>
      </c>
      <c r="AM154" s="110">
        <v>1827089000</v>
      </c>
      <c r="AN154" s="110">
        <f t="shared" si="128"/>
        <v>1939780000</v>
      </c>
      <c r="AS154" s="5"/>
      <c r="AT154" s="5"/>
      <c r="AV154" s="2"/>
      <c r="AW154" s="2"/>
      <c r="BR154" s="53">
        <f t="shared" si="91"/>
        <v>-1452770.5727499947</v>
      </c>
      <c r="BT154" s="116"/>
      <c r="BU154" s="112"/>
      <c r="BV154" s="112" t="str">
        <f>F235</f>
        <v>1BR-16</v>
      </c>
      <c r="BW154" s="113">
        <f>D235</f>
        <v>16</v>
      </c>
      <c r="BX154" s="114">
        <f>G235</f>
        <v>71</v>
      </c>
      <c r="BY154" s="114">
        <f>H235</f>
        <v>63</v>
      </c>
      <c r="BZ154" s="115">
        <f>O235</f>
        <v>25079129.487000003</v>
      </c>
      <c r="CA154" s="115">
        <f t="shared" si="134"/>
        <v>1452338000</v>
      </c>
      <c r="CB154" s="115">
        <f t="shared" si="134"/>
        <v>1637017000</v>
      </c>
      <c r="CC154" s="115">
        <f t="shared" si="134"/>
        <v>1737984000</v>
      </c>
      <c r="CD154" s="115">
        <f t="shared" si="134"/>
        <v>1845179000</v>
      </c>
      <c r="CE154" s="115">
        <f>AN235</f>
        <v>1958986000</v>
      </c>
    </row>
    <row r="155" spans="1:84">
      <c r="A155" s="3">
        <f t="shared" si="98"/>
        <v>116</v>
      </c>
      <c r="B155" s="96">
        <v>7</v>
      </c>
      <c r="C155" s="97" t="s">
        <v>163</v>
      </c>
      <c r="D155" s="96">
        <v>18</v>
      </c>
      <c r="E155" s="99"/>
      <c r="F155" s="100" t="s">
        <v>54</v>
      </c>
      <c r="G155" s="101">
        <f t="shared" si="71"/>
        <v>97</v>
      </c>
      <c r="H155" s="101">
        <f t="shared" si="72"/>
        <v>85</v>
      </c>
      <c r="I155" s="102">
        <f t="shared" si="73"/>
        <v>26438045</v>
      </c>
      <c r="J155" s="102">
        <f t="shared" si="74"/>
        <v>2</v>
      </c>
      <c r="K155" s="103">
        <f t="shared" si="75"/>
        <v>0.93</v>
      </c>
      <c r="L155" s="104">
        <f>SUMIF($AN$4:$AN$22,D155,$AT$4:$AT$22)</f>
        <v>1.01</v>
      </c>
      <c r="M155" s="105">
        <f t="shared" si="76"/>
        <v>20751783.916734587</v>
      </c>
      <c r="N155" s="105">
        <f t="shared" si="77"/>
        <v>23390576.115449119</v>
      </c>
      <c r="O155" s="105">
        <f t="shared" si="78"/>
        <v>24833255.668500002</v>
      </c>
      <c r="P155" s="105">
        <f t="shared" si="79"/>
        <v>26364916.539604716</v>
      </c>
      <c r="Q155" s="106">
        <f t="shared" si="80"/>
        <v>24833255.668500002</v>
      </c>
      <c r="R155" s="105">
        <f t="shared" si="80"/>
        <v>26364916.539604716</v>
      </c>
      <c r="S155" s="105">
        <f t="shared" si="81"/>
        <v>27991046.901757639</v>
      </c>
      <c r="T155" s="105"/>
      <c r="U155" s="105">
        <f t="shared" si="82"/>
        <v>1763901632.9224398</v>
      </c>
      <c r="V155" s="105">
        <f t="shared" si="83"/>
        <v>1988198969.8131752</v>
      </c>
      <c r="W155" s="105">
        <f t="shared" si="84"/>
        <v>2110826731.8225002</v>
      </c>
      <c r="X155" s="106">
        <f t="shared" si="85"/>
        <v>2241017905.8664007</v>
      </c>
      <c r="Y155" s="106">
        <f t="shared" si="86"/>
        <v>2110826731.8225002</v>
      </c>
      <c r="Z155" s="105">
        <f t="shared" si="87"/>
        <v>2241017905.8664007</v>
      </c>
      <c r="AA155" s="105">
        <f t="shared" si="88"/>
        <v>2379238986.6493993</v>
      </c>
      <c r="AB155" s="105"/>
      <c r="AC155" s="107" t="str">
        <f t="shared" si="89"/>
        <v>BERTAHAP</v>
      </c>
      <c r="AD155" s="108">
        <f t="shared" si="90"/>
        <v>0</v>
      </c>
      <c r="AE155" s="109">
        <v>2</v>
      </c>
      <c r="AF155" s="110"/>
      <c r="AG155" s="105" t="e">
        <f>IF(AF155&gt;#REF!,"LB","KR")</f>
        <v>#REF!</v>
      </c>
      <c r="AH155" s="110">
        <v>1940292000</v>
      </c>
      <c r="AI155" s="110">
        <v>2187019000</v>
      </c>
      <c r="AJ155" s="110">
        <v>2321910000</v>
      </c>
      <c r="AK155" s="111">
        <v>2465120000</v>
      </c>
      <c r="AL155" s="111">
        <v>2321910000</v>
      </c>
      <c r="AM155" s="110">
        <v>2465120000</v>
      </c>
      <c r="AN155" s="110">
        <f t="shared" si="128"/>
        <v>2617163000</v>
      </c>
      <c r="AS155" s="5"/>
      <c r="AT155" s="5"/>
      <c r="AV155" s="2"/>
      <c r="AW155" s="2"/>
      <c r="BR155" s="53">
        <f t="shared" si="91"/>
        <v>-1452770.5727499947</v>
      </c>
      <c r="BT155" s="116">
        <v>40</v>
      </c>
      <c r="BU155" s="112" t="s">
        <v>156</v>
      </c>
      <c r="BV155" s="112" t="str">
        <f>F205</f>
        <v>2BR-2</v>
      </c>
      <c r="BW155" s="113" t="str">
        <f>D205</f>
        <v>02</v>
      </c>
      <c r="BX155" s="114">
        <f>G205</f>
        <v>113</v>
      </c>
      <c r="BY155" s="114">
        <f>H205</f>
        <v>101</v>
      </c>
      <c r="BZ155" s="115">
        <f>O205</f>
        <v>25618465.605</v>
      </c>
      <c r="CA155" s="115">
        <f>AH205</f>
        <v>2378423000</v>
      </c>
      <c r="CB155" s="115">
        <f>AI205</f>
        <v>2680862000</v>
      </c>
      <c r="CC155" s="115">
        <f>AJ205</f>
        <v>2846212000</v>
      </c>
      <c r="CD155" s="115">
        <f>AK205</f>
        <v>3021760000</v>
      </c>
      <c r="CE155" s="115">
        <f>AN205</f>
        <v>3208136000</v>
      </c>
      <c r="CF155" s="2">
        <v>2</v>
      </c>
    </row>
    <row r="156" spans="1:84">
      <c r="A156" s="3">
        <f t="shared" si="98"/>
        <v>117</v>
      </c>
      <c r="B156" s="96">
        <v>1</v>
      </c>
      <c r="C156" s="97" t="s">
        <v>165</v>
      </c>
      <c r="D156" s="98" t="s">
        <v>24</v>
      </c>
      <c r="E156" s="99"/>
      <c r="F156" s="100" t="s">
        <v>39</v>
      </c>
      <c r="G156" s="101">
        <f t="shared" si="71"/>
        <v>113</v>
      </c>
      <c r="H156" s="101">
        <f t="shared" si="72"/>
        <v>101</v>
      </c>
      <c r="I156" s="102">
        <f t="shared" si="73"/>
        <v>26438045</v>
      </c>
      <c r="J156" s="102">
        <f t="shared" si="74"/>
        <v>6</v>
      </c>
      <c r="K156" s="103">
        <f t="shared" si="75"/>
        <v>0.95</v>
      </c>
      <c r="L156" s="239">
        <f t="shared" ref="L156:L162" si="135">SUMIF($AN$4:$AN$22,D156,$BH$4:$BH$22)</f>
        <v>1.02</v>
      </c>
      <c r="M156" s="105">
        <f t="shared" si="76"/>
        <v>21407940.61036497</v>
      </c>
      <c r="N156" s="105">
        <f t="shared" si="77"/>
        <v>24130169.547397207</v>
      </c>
      <c r="O156" s="105">
        <f t="shared" si="78"/>
        <v>25618465.605</v>
      </c>
      <c r="P156" s="105">
        <f t="shared" si="79"/>
        <v>27198556.506842293</v>
      </c>
      <c r="Q156" s="106">
        <f t="shared" si="80"/>
        <v>25618465.605</v>
      </c>
      <c r="R156" s="105">
        <f t="shared" si="80"/>
        <v>27198556.506842293</v>
      </c>
      <c r="S156" s="105">
        <f t="shared" si="81"/>
        <v>28876103.958057225</v>
      </c>
      <c r="T156" s="105"/>
      <c r="U156" s="105">
        <f t="shared" si="82"/>
        <v>2162202001.646862</v>
      </c>
      <c r="V156" s="105">
        <f t="shared" si="83"/>
        <v>2437147124.287118</v>
      </c>
      <c r="W156" s="105">
        <f t="shared" si="84"/>
        <v>2587465026.105</v>
      </c>
      <c r="X156" s="106">
        <f t="shared" si="85"/>
        <v>2747054207.1910715</v>
      </c>
      <c r="Y156" s="106">
        <f t="shared" si="86"/>
        <v>2587465026.105</v>
      </c>
      <c r="Z156" s="105">
        <f t="shared" si="87"/>
        <v>2747054207.1910715</v>
      </c>
      <c r="AA156" s="105">
        <f t="shared" si="88"/>
        <v>2916486499.7637796</v>
      </c>
      <c r="AB156" s="105"/>
      <c r="AC156" s="107" t="str">
        <f t="shared" si="89"/>
        <v>BERTAHAP</v>
      </c>
      <c r="AD156" s="108">
        <f t="shared" si="90"/>
        <v>0</v>
      </c>
      <c r="AE156" s="109">
        <v>2</v>
      </c>
      <c r="AF156" s="110"/>
      <c r="AG156" s="105" t="e">
        <f>IF(AF156&gt;#REF!,"LB","KR")</f>
        <v>#REF!</v>
      </c>
      <c r="AH156" s="110">
        <v>2378423000</v>
      </c>
      <c r="AI156" s="110">
        <v>2680862000</v>
      </c>
      <c r="AJ156" s="110">
        <v>2846212000</v>
      </c>
      <c r="AK156" s="111">
        <v>3021760000</v>
      </c>
      <c r="AL156" s="111">
        <v>2846212000</v>
      </c>
      <c r="AM156" s="110">
        <v>3021760000</v>
      </c>
      <c r="AN156" s="110">
        <f t="shared" si="128"/>
        <v>3208136000</v>
      </c>
      <c r="AS156" s="5"/>
      <c r="AT156" s="5"/>
      <c r="AV156" s="2"/>
      <c r="AW156" s="2"/>
      <c r="BR156" s="53">
        <f t="shared" si="91"/>
        <v>-667560.63624999672</v>
      </c>
      <c r="BT156" s="116">
        <v>41</v>
      </c>
      <c r="BU156" s="112" t="s">
        <v>174</v>
      </c>
      <c r="BV156" s="112" t="str">
        <f>F223</f>
        <v>2BR-2</v>
      </c>
      <c r="BW156" s="113" t="str">
        <f>D223</f>
        <v>02</v>
      </c>
      <c r="BX156" s="114">
        <f>G223</f>
        <v>113</v>
      </c>
      <c r="BY156" s="114">
        <f>H223</f>
        <v>101</v>
      </c>
      <c r="BZ156" s="115">
        <f>O223</f>
        <v>25869627.032499999</v>
      </c>
      <c r="CA156" s="115">
        <f>AH223</f>
        <v>2401741000</v>
      </c>
      <c r="CB156" s="115">
        <f>AI223</f>
        <v>2707145000</v>
      </c>
      <c r="CC156" s="115">
        <f>AJ223</f>
        <v>2874116000</v>
      </c>
      <c r="CD156" s="115">
        <f>AK223</f>
        <v>3051385000</v>
      </c>
      <c r="CE156" s="115">
        <f>AN223</f>
        <v>3239588000</v>
      </c>
      <c r="CF156" s="2">
        <v>2</v>
      </c>
    </row>
    <row r="157" spans="1:84">
      <c r="A157" s="3">
        <f t="shared" si="98"/>
        <v>118</v>
      </c>
      <c r="B157" s="96">
        <v>2</v>
      </c>
      <c r="C157" s="97" t="s">
        <v>165</v>
      </c>
      <c r="D157" s="98" t="s">
        <v>35</v>
      </c>
      <c r="E157" s="99"/>
      <c r="F157" s="100" t="s">
        <v>42</v>
      </c>
      <c r="G157" s="101">
        <f t="shared" si="71"/>
        <v>78</v>
      </c>
      <c r="H157" s="101">
        <f t="shared" si="72"/>
        <v>66</v>
      </c>
      <c r="I157" s="102">
        <f t="shared" si="73"/>
        <v>26438045</v>
      </c>
      <c r="J157" s="102">
        <f t="shared" si="74"/>
        <v>2</v>
      </c>
      <c r="K157" s="103">
        <f t="shared" si="75"/>
        <v>0.93</v>
      </c>
      <c r="L157" s="239">
        <f t="shared" si="135"/>
        <v>1.02</v>
      </c>
      <c r="M157" s="105">
        <f t="shared" si="76"/>
        <v>20957247.12383097</v>
      </c>
      <c r="N157" s="105">
        <f t="shared" si="77"/>
        <v>23622165.977978319</v>
      </c>
      <c r="O157" s="105">
        <f t="shared" si="78"/>
        <v>25079129.487000003</v>
      </c>
      <c r="P157" s="105">
        <f t="shared" si="79"/>
        <v>26625955.317224566</v>
      </c>
      <c r="Q157" s="106">
        <f t="shared" si="80"/>
        <v>25079129.487000003</v>
      </c>
      <c r="R157" s="105">
        <f t="shared" si="80"/>
        <v>26625955.317224566</v>
      </c>
      <c r="S157" s="105">
        <f t="shared" si="81"/>
        <v>28268185.979992867</v>
      </c>
      <c r="T157" s="105"/>
      <c r="U157" s="105">
        <f t="shared" si="82"/>
        <v>1383178310.1728439</v>
      </c>
      <c r="V157" s="105">
        <f t="shared" si="83"/>
        <v>1559062954.5465691</v>
      </c>
      <c r="W157" s="105">
        <f t="shared" si="84"/>
        <v>1655222546.1420002</v>
      </c>
      <c r="X157" s="106">
        <f t="shared" si="85"/>
        <v>1757313050.9368215</v>
      </c>
      <c r="Y157" s="106">
        <f t="shared" si="86"/>
        <v>1655222546.1420002</v>
      </c>
      <c r="Z157" s="105">
        <f t="shared" si="87"/>
        <v>1757313050.9368215</v>
      </c>
      <c r="AA157" s="105">
        <f t="shared" si="88"/>
        <v>1865700274.6795292</v>
      </c>
      <c r="AB157" s="105"/>
      <c r="AC157" s="107" t="str">
        <f t="shared" si="89"/>
        <v>BERTAHAP</v>
      </c>
      <c r="AD157" s="108">
        <f t="shared" si="90"/>
        <v>0</v>
      </c>
      <c r="AE157" s="109">
        <v>2</v>
      </c>
      <c r="AF157" s="110"/>
      <c r="AG157" s="105" t="e">
        <f>IF(AF157&gt;#REF!,"LB","KR")</f>
        <v>#REF!</v>
      </c>
      <c r="AH157" s="110">
        <v>1521497000</v>
      </c>
      <c r="AI157" s="110">
        <v>1714970000</v>
      </c>
      <c r="AJ157" s="110">
        <v>1820745000</v>
      </c>
      <c r="AK157" s="111">
        <v>1933045000</v>
      </c>
      <c r="AL157" s="111">
        <v>1820745000</v>
      </c>
      <c r="AM157" s="110">
        <v>1933045000</v>
      </c>
      <c r="AN157" s="110">
        <f t="shared" si="128"/>
        <v>2052271000</v>
      </c>
      <c r="AS157" s="5"/>
      <c r="AT157" s="5"/>
      <c r="AV157" s="2"/>
      <c r="AW157" s="2"/>
      <c r="BR157" s="53">
        <f t="shared" si="91"/>
        <v>-1206896.7542499937</v>
      </c>
      <c r="BT157" s="116">
        <v>42</v>
      </c>
      <c r="BU157" s="112" t="s">
        <v>175</v>
      </c>
      <c r="BV157" s="112" t="str">
        <f>F247</f>
        <v>2BR-2</v>
      </c>
      <c r="BW157" s="113" t="str">
        <f>D247</f>
        <v>02</v>
      </c>
      <c r="BX157" s="114">
        <f t="shared" ref="BX157:BY159" si="136">G247</f>
        <v>113</v>
      </c>
      <c r="BY157" s="114">
        <f t="shared" si="136"/>
        <v>101</v>
      </c>
      <c r="BZ157" s="115">
        <f>O247</f>
        <v>25492884.891249999</v>
      </c>
      <c r="CA157" s="115">
        <f t="shared" ref="CA157:CD159" si="137">AH247</f>
        <v>2366764000</v>
      </c>
      <c r="CB157" s="115">
        <f t="shared" si="137"/>
        <v>2667721000</v>
      </c>
      <c r="CC157" s="115">
        <f t="shared" si="137"/>
        <v>2832260000</v>
      </c>
      <c r="CD157" s="115">
        <f t="shared" si="137"/>
        <v>3006948000</v>
      </c>
      <c r="CE157" s="115">
        <f>AN247</f>
        <v>3192409000</v>
      </c>
      <c r="CF157" s="2">
        <v>5</v>
      </c>
    </row>
    <row r="158" spans="1:84">
      <c r="A158" s="3">
        <f t="shared" si="98"/>
        <v>119</v>
      </c>
      <c r="B158" s="96">
        <v>3</v>
      </c>
      <c r="C158" s="97" t="s">
        <v>165</v>
      </c>
      <c r="D158" s="98" t="s">
        <v>41</v>
      </c>
      <c r="E158" s="99"/>
      <c r="F158" s="100" t="s">
        <v>45</v>
      </c>
      <c r="G158" s="101">
        <f t="shared" si="71"/>
        <v>60</v>
      </c>
      <c r="H158" s="101">
        <f t="shared" si="72"/>
        <v>52</v>
      </c>
      <c r="I158" s="102">
        <f t="shared" si="73"/>
        <v>26438045</v>
      </c>
      <c r="J158" s="102">
        <f t="shared" si="74"/>
        <v>2</v>
      </c>
      <c r="K158" s="103">
        <f t="shared" si="75"/>
        <v>0.93</v>
      </c>
      <c r="L158" s="239">
        <f t="shared" si="135"/>
        <v>1.02</v>
      </c>
      <c r="M158" s="105">
        <f t="shared" si="76"/>
        <v>20957247.12383097</v>
      </c>
      <c r="N158" s="105">
        <f t="shared" si="77"/>
        <v>23622165.977978319</v>
      </c>
      <c r="O158" s="105">
        <f t="shared" si="78"/>
        <v>25079129.487000003</v>
      </c>
      <c r="P158" s="105">
        <f t="shared" si="79"/>
        <v>26625955.317224566</v>
      </c>
      <c r="Q158" s="106">
        <f t="shared" si="80"/>
        <v>25079129.487000003</v>
      </c>
      <c r="R158" s="105">
        <f t="shared" si="80"/>
        <v>26625955.317224566</v>
      </c>
      <c r="S158" s="105">
        <f t="shared" si="81"/>
        <v>28268185.979992867</v>
      </c>
      <c r="T158" s="105"/>
      <c r="U158" s="105">
        <f t="shared" si="82"/>
        <v>1089776850.4392104</v>
      </c>
      <c r="V158" s="105">
        <f t="shared" si="83"/>
        <v>1228352630.8548727</v>
      </c>
      <c r="W158" s="105">
        <f t="shared" si="84"/>
        <v>1304114733.3240001</v>
      </c>
      <c r="X158" s="106">
        <f t="shared" si="85"/>
        <v>1384549676.4956775</v>
      </c>
      <c r="Y158" s="106">
        <f t="shared" si="86"/>
        <v>1304114733.3240001</v>
      </c>
      <c r="Z158" s="105">
        <f t="shared" si="87"/>
        <v>1384549676.4956775</v>
      </c>
      <c r="AA158" s="105">
        <f t="shared" si="88"/>
        <v>1469945670.9596291</v>
      </c>
      <c r="AB158" s="105"/>
      <c r="AC158" s="107" t="str">
        <f t="shared" si="89"/>
        <v>BERTAHAP</v>
      </c>
      <c r="AD158" s="108">
        <f t="shared" si="90"/>
        <v>0</v>
      </c>
      <c r="AE158" s="109">
        <v>2</v>
      </c>
      <c r="AF158" s="110"/>
      <c r="AG158" s="105" t="e">
        <f>IF(AF158&gt;#REF!,"LB","KR")</f>
        <v>#REF!</v>
      </c>
      <c r="AH158" s="110">
        <v>1198755000</v>
      </c>
      <c r="AI158" s="110">
        <v>1351188000</v>
      </c>
      <c r="AJ158" s="110">
        <v>1434527000</v>
      </c>
      <c r="AK158" s="111">
        <v>1523005000</v>
      </c>
      <c r="AL158" s="111">
        <v>1434527000</v>
      </c>
      <c r="AM158" s="110">
        <v>1523005000</v>
      </c>
      <c r="AN158" s="110">
        <f t="shared" si="128"/>
        <v>1616941000</v>
      </c>
      <c r="AS158" s="5"/>
      <c r="AT158" s="5"/>
      <c r="AV158" s="2"/>
      <c r="AW158" s="2"/>
      <c r="BR158" s="53">
        <f t="shared" si="91"/>
        <v>-1206896.7542499937</v>
      </c>
      <c r="BT158" s="116">
        <v>43</v>
      </c>
      <c r="BU158" s="112" t="s">
        <v>176</v>
      </c>
      <c r="BV158" s="112" t="str">
        <f>F248</f>
        <v>1BR-6</v>
      </c>
      <c r="BW158" s="113" t="str">
        <f>D248</f>
        <v>06</v>
      </c>
      <c r="BX158" s="114">
        <f t="shared" si="136"/>
        <v>78</v>
      </c>
      <c r="BY158" s="114">
        <f t="shared" si="136"/>
        <v>66</v>
      </c>
      <c r="BZ158" s="115">
        <f>O248</f>
        <v>24956192.577749997</v>
      </c>
      <c r="CA158" s="115">
        <f t="shared" si="137"/>
        <v>1514038000</v>
      </c>
      <c r="CB158" s="115">
        <f t="shared" si="137"/>
        <v>1706563000</v>
      </c>
      <c r="CC158" s="115">
        <f t="shared" si="137"/>
        <v>1811820000</v>
      </c>
      <c r="CD158" s="115">
        <f t="shared" si="137"/>
        <v>1923569000</v>
      </c>
      <c r="CE158" s="115">
        <f>AN248</f>
        <v>2042211000</v>
      </c>
      <c r="CF158" s="2">
        <v>10</v>
      </c>
    </row>
    <row r="159" spans="1:84">
      <c r="A159" s="3">
        <f t="shared" si="98"/>
        <v>120</v>
      </c>
      <c r="B159" s="96">
        <v>4</v>
      </c>
      <c r="C159" s="97" t="s">
        <v>165</v>
      </c>
      <c r="D159" s="98">
        <v>10</v>
      </c>
      <c r="E159" s="99"/>
      <c r="F159" s="100" t="s">
        <v>48</v>
      </c>
      <c r="G159" s="101">
        <f t="shared" si="71"/>
        <v>74</v>
      </c>
      <c r="H159" s="101">
        <f t="shared" si="72"/>
        <v>63</v>
      </c>
      <c r="I159" s="102">
        <f t="shared" si="73"/>
        <v>26438045</v>
      </c>
      <c r="J159" s="102">
        <f t="shared" si="74"/>
        <v>2</v>
      </c>
      <c r="K159" s="103">
        <f t="shared" si="75"/>
        <v>0.93</v>
      </c>
      <c r="L159" s="239">
        <f t="shared" si="135"/>
        <v>1.02</v>
      </c>
      <c r="M159" s="105">
        <f t="shared" si="76"/>
        <v>20957247.12383097</v>
      </c>
      <c r="N159" s="105">
        <f t="shared" si="77"/>
        <v>23622165.977978319</v>
      </c>
      <c r="O159" s="105">
        <f t="shared" si="78"/>
        <v>25079129.487000003</v>
      </c>
      <c r="P159" s="105">
        <f t="shared" si="79"/>
        <v>26625955.317224566</v>
      </c>
      <c r="Q159" s="106">
        <f t="shared" si="80"/>
        <v>25079129.487000003</v>
      </c>
      <c r="R159" s="105">
        <f t="shared" si="80"/>
        <v>26625955.317224566</v>
      </c>
      <c r="S159" s="105">
        <f t="shared" si="81"/>
        <v>28268185.979992867</v>
      </c>
      <c r="T159" s="105"/>
      <c r="U159" s="105">
        <f t="shared" si="82"/>
        <v>1320306568.8013511</v>
      </c>
      <c r="V159" s="105">
        <f t="shared" si="83"/>
        <v>1488196456.6126342</v>
      </c>
      <c r="W159" s="105">
        <f t="shared" si="84"/>
        <v>1579985157.6810002</v>
      </c>
      <c r="X159" s="106">
        <f t="shared" si="85"/>
        <v>1677435184.9851477</v>
      </c>
      <c r="Y159" s="106">
        <f t="shared" si="86"/>
        <v>1579985157.6810002</v>
      </c>
      <c r="Z159" s="105">
        <f t="shared" si="87"/>
        <v>1677435184.9851477</v>
      </c>
      <c r="AA159" s="105">
        <f t="shared" si="88"/>
        <v>1780895716.7395506</v>
      </c>
      <c r="AB159" s="105"/>
      <c r="AC159" s="107" t="str">
        <f t="shared" si="89"/>
        <v>BERTAHAP</v>
      </c>
      <c r="AD159" s="108">
        <f t="shared" si="90"/>
        <v>0</v>
      </c>
      <c r="AE159" s="109">
        <v>2</v>
      </c>
      <c r="AF159" s="110"/>
      <c r="AG159" s="105" t="e">
        <f>IF(AF159&gt;#REF!,"LB","KR")</f>
        <v>#REF!</v>
      </c>
      <c r="AH159" s="110">
        <v>1452338000</v>
      </c>
      <c r="AI159" s="110">
        <v>1637017000</v>
      </c>
      <c r="AJ159" s="110">
        <v>1737984000</v>
      </c>
      <c r="AK159" s="111">
        <v>1845179000</v>
      </c>
      <c r="AL159" s="111">
        <v>1737984000</v>
      </c>
      <c r="AM159" s="110">
        <v>1845179000</v>
      </c>
      <c r="AN159" s="110">
        <f t="shared" si="128"/>
        <v>1958986000</v>
      </c>
      <c r="AS159" s="5"/>
      <c r="AT159" s="5"/>
      <c r="AV159" s="2"/>
      <c r="AW159" s="2"/>
      <c r="BR159" s="53">
        <f t="shared" si="91"/>
        <v>-1206896.7542499937</v>
      </c>
      <c r="BT159" s="116"/>
      <c r="BU159" s="112"/>
      <c r="BV159" s="112" t="str">
        <f>F249</f>
        <v>1BR-8</v>
      </c>
      <c r="BW159" s="113" t="str">
        <f>D249</f>
        <v>08</v>
      </c>
      <c r="BX159" s="114">
        <f t="shared" si="136"/>
        <v>60</v>
      </c>
      <c r="BY159" s="114">
        <f t="shared" si="136"/>
        <v>52</v>
      </c>
      <c r="BZ159" s="115">
        <f>O249</f>
        <v>24956192.577749997</v>
      </c>
      <c r="CA159" s="115">
        <f t="shared" si="137"/>
        <v>1192879000</v>
      </c>
      <c r="CB159" s="115">
        <f t="shared" si="137"/>
        <v>1344565000</v>
      </c>
      <c r="CC159" s="115">
        <f t="shared" si="137"/>
        <v>1427495000</v>
      </c>
      <c r="CD159" s="115">
        <f t="shared" si="137"/>
        <v>1515539000</v>
      </c>
      <c r="CE159" s="115">
        <f>AN249</f>
        <v>1609015000</v>
      </c>
    </row>
    <row r="160" spans="1:84">
      <c r="A160" s="3">
        <f t="shared" si="98"/>
        <v>121</v>
      </c>
      <c r="B160" s="96">
        <v>5</v>
      </c>
      <c r="C160" s="97" t="s">
        <v>165</v>
      </c>
      <c r="D160" s="96">
        <v>12</v>
      </c>
      <c r="E160" s="99"/>
      <c r="F160" s="100" t="s">
        <v>50</v>
      </c>
      <c r="G160" s="101">
        <f t="shared" si="71"/>
        <v>67</v>
      </c>
      <c r="H160" s="101">
        <f t="shared" si="72"/>
        <v>57</v>
      </c>
      <c r="I160" s="102">
        <f t="shared" si="73"/>
        <v>26438045</v>
      </c>
      <c r="J160" s="102">
        <f t="shared" si="74"/>
        <v>2</v>
      </c>
      <c r="K160" s="103">
        <f t="shared" si="75"/>
        <v>0.93</v>
      </c>
      <c r="L160" s="239">
        <f t="shared" si="135"/>
        <v>1.02</v>
      </c>
      <c r="M160" s="105">
        <f t="shared" si="76"/>
        <v>20957247.12383097</v>
      </c>
      <c r="N160" s="105">
        <f t="shared" si="77"/>
        <v>23622165.977978319</v>
      </c>
      <c r="O160" s="105">
        <f t="shared" si="78"/>
        <v>25079129.487000003</v>
      </c>
      <c r="P160" s="105">
        <f t="shared" si="79"/>
        <v>26625955.317224566</v>
      </c>
      <c r="Q160" s="106">
        <f t="shared" si="80"/>
        <v>25079129.487000003</v>
      </c>
      <c r="R160" s="105">
        <f t="shared" si="80"/>
        <v>26625955.317224566</v>
      </c>
      <c r="S160" s="105">
        <f t="shared" si="81"/>
        <v>28268185.979992867</v>
      </c>
      <c r="T160" s="105"/>
      <c r="U160" s="105">
        <f t="shared" si="82"/>
        <v>1194563086.0583653</v>
      </c>
      <c r="V160" s="105">
        <f t="shared" si="83"/>
        <v>1346463460.7447641</v>
      </c>
      <c r="W160" s="105">
        <f t="shared" si="84"/>
        <v>1429510380.7590003</v>
      </c>
      <c r="X160" s="106">
        <f t="shared" si="85"/>
        <v>1517679453.0818002</v>
      </c>
      <c r="Y160" s="106">
        <f t="shared" si="86"/>
        <v>1429510380.7590003</v>
      </c>
      <c r="Z160" s="105">
        <f t="shared" si="87"/>
        <v>1517679453.0818002</v>
      </c>
      <c r="AA160" s="105">
        <f t="shared" si="88"/>
        <v>1611286600.8595934</v>
      </c>
      <c r="AB160" s="105"/>
      <c r="AC160" s="107" t="str">
        <f t="shared" si="89"/>
        <v>BERTAHAP</v>
      </c>
      <c r="AD160" s="108">
        <f t="shared" si="90"/>
        <v>0</v>
      </c>
      <c r="AE160" s="109">
        <v>2</v>
      </c>
      <c r="AF160" s="110"/>
      <c r="AG160" s="105" t="e">
        <f>IF(AF160&gt;#REF!,"LB","KR")</f>
        <v>#REF!</v>
      </c>
      <c r="AH160" s="110">
        <v>1314020000</v>
      </c>
      <c r="AI160" s="110">
        <v>1481110000</v>
      </c>
      <c r="AJ160" s="110">
        <v>1572462000</v>
      </c>
      <c r="AK160" s="111">
        <v>1669448000</v>
      </c>
      <c r="AL160" s="111">
        <v>1572462000</v>
      </c>
      <c r="AM160" s="110">
        <v>1669448000</v>
      </c>
      <c r="AN160" s="110">
        <f t="shared" si="128"/>
        <v>1772416000</v>
      </c>
      <c r="AS160" s="5"/>
      <c r="AT160" s="5"/>
      <c r="AV160" s="2"/>
      <c r="AW160" s="2"/>
      <c r="BR160" s="53">
        <f t="shared" si="91"/>
        <v>-1206896.7542499937</v>
      </c>
      <c r="BT160" s="116"/>
      <c r="BU160" s="112"/>
      <c r="BV160" s="112" t="str">
        <f>F252</f>
        <v>1BR-16</v>
      </c>
      <c r="BW160" s="113">
        <f>D252</f>
        <v>16</v>
      </c>
      <c r="BX160" s="114">
        <f t="shared" ref="BX160:BY162" si="138">G252</f>
        <v>71</v>
      </c>
      <c r="BY160" s="114">
        <f t="shared" si="138"/>
        <v>63</v>
      </c>
      <c r="BZ160" s="115">
        <f>O252</f>
        <v>24956192.577749997</v>
      </c>
      <c r="CA160" s="115">
        <f t="shared" ref="CA160:CD162" si="139">AH252</f>
        <v>1445218000</v>
      </c>
      <c r="CB160" s="115">
        <f t="shared" si="139"/>
        <v>1628992000</v>
      </c>
      <c r="CC160" s="115">
        <f t="shared" si="139"/>
        <v>1729465000</v>
      </c>
      <c r="CD160" s="115">
        <f t="shared" si="139"/>
        <v>1836134000</v>
      </c>
      <c r="CE160" s="115">
        <f>AN252</f>
        <v>1949383000</v>
      </c>
    </row>
    <row r="161" spans="1:84">
      <c r="A161" s="3">
        <f t="shared" si="98"/>
        <v>122</v>
      </c>
      <c r="B161" s="96">
        <v>6</v>
      </c>
      <c r="C161" s="97" t="s">
        <v>165</v>
      </c>
      <c r="D161" s="98">
        <v>16</v>
      </c>
      <c r="E161" s="99"/>
      <c r="F161" s="100" t="s">
        <v>52</v>
      </c>
      <c r="G161" s="101">
        <f t="shared" si="71"/>
        <v>71</v>
      </c>
      <c r="H161" s="101">
        <f t="shared" si="72"/>
        <v>63</v>
      </c>
      <c r="I161" s="102">
        <f t="shared" si="73"/>
        <v>26438045</v>
      </c>
      <c r="J161" s="102">
        <f t="shared" si="74"/>
        <v>2</v>
      </c>
      <c r="K161" s="103">
        <f t="shared" si="75"/>
        <v>0.93</v>
      </c>
      <c r="L161" s="239">
        <f t="shared" si="135"/>
        <v>1.02</v>
      </c>
      <c r="M161" s="105">
        <f t="shared" si="76"/>
        <v>20957247.12383097</v>
      </c>
      <c r="N161" s="105">
        <f t="shared" si="77"/>
        <v>23622165.977978319</v>
      </c>
      <c r="O161" s="105">
        <f t="shared" si="78"/>
        <v>25079129.487000003</v>
      </c>
      <c r="P161" s="105">
        <f t="shared" si="79"/>
        <v>26625955.317224566</v>
      </c>
      <c r="Q161" s="106">
        <f t="shared" si="80"/>
        <v>25079129.487000003</v>
      </c>
      <c r="R161" s="105">
        <f t="shared" si="80"/>
        <v>26625955.317224566</v>
      </c>
      <c r="S161" s="105">
        <f t="shared" si="81"/>
        <v>28268185.979992867</v>
      </c>
      <c r="T161" s="105"/>
      <c r="U161" s="105">
        <f t="shared" si="82"/>
        <v>1320306568.8013511</v>
      </c>
      <c r="V161" s="105">
        <f t="shared" si="83"/>
        <v>1488196456.6126342</v>
      </c>
      <c r="W161" s="105">
        <f t="shared" si="84"/>
        <v>1579985157.6810002</v>
      </c>
      <c r="X161" s="106">
        <f t="shared" si="85"/>
        <v>1677435184.9851477</v>
      </c>
      <c r="Y161" s="106">
        <f t="shared" si="86"/>
        <v>1579985157.6810002</v>
      </c>
      <c r="Z161" s="105">
        <f t="shared" si="87"/>
        <v>1677435184.9851477</v>
      </c>
      <c r="AA161" s="105">
        <f t="shared" si="88"/>
        <v>1780895716.7395506</v>
      </c>
      <c r="AB161" s="105"/>
      <c r="AC161" s="107" t="str">
        <f t="shared" si="89"/>
        <v>BERTAHAP</v>
      </c>
      <c r="AD161" s="108">
        <f t="shared" si="90"/>
        <v>0</v>
      </c>
      <c r="AE161" s="109">
        <v>2</v>
      </c>
      <c r="AF161" s="110"/>
      <c r="AG161" s="105" t="e">
        <f>IF(AF161&gt;#REF!,"LB","KR")</f>
        <v>#REF!</v>
      </c>
      <c r="AH161" s="110">
        <v>1452338000</v>
      </c>
      <c r="AI161" s="110">
        <v>1637017000</v>
      </c>
      <c r="AJ161" s="110">
        <v>1737984000</v>
      </c>
      <c r="AK161" s="111">
        <v>1845179000</v>
      </c>
      <c r="AL161" s="111">
        <v>1737984000</v>
      </c>
      <c r="AM161" s="110">
        <v>1845179000</v>
      </c>
      <c r="AN161" s="110">
        <f t="shared" si="128"/>
        <v>1958986000</v>
      </c>
      <c r="AS161" s="5"/>
      <c r="AT161" s="5"/>
      <c r="AV161" s="2"/>
      <c r="AW161" s="2"/>
      <c r="BR161" s="53">
        <f t="shared" si="91"/>
        <v>-1206896.7542499937</v>
      </c>
      <c r="BT161" s="116"/>
      <c r="BU161" s="112"/>
      <c r="BV161" s="112" t="str">
        <f>F253</f>
        <v>2BR-18</v>
      </c>
      <c r="BW161" s="113">
        <f>D253</f>
        <v>18</v>
      </c>
      <c r="BX161" s="114">
        <f t="shared" si="138"/>
        <v>97</v>
      </c>
      <c r="BY161" s="114">
        <f t="shared" si="138"/>
        <v>85</v>
      </c>
      <c r="BZ161" s="115">
        <f>O253</f>
        <v>24956192.577749997</v>
      </c>
      <c r="CA161" s="115">
        <f t="shared" si="139"/>
        <v>1949898000</v>
      </c>
      <c r="CB161" s="115">
        <f t="shared" si="139"/>
        <v>2197846000</v>
      </c>
      <c r="CC161" s="115">
        <f t="shared" si="139"/>
        <v>2333405000</v>
      </c>
      <c r="CD161" s="115">
        <f t="shared" si="139"/>
        <v>2477324000</v>
      </c>
      <c r="CE161" s="115">
        <f>AN253</f>
        <v>2630120000</v>
      </c>
    </row>
    <row r="162" spans="1:84">
      <c r="A162" s="3">
        <f t="shared" si="98"/>
        <v>123</v>
      </c>
      <c r="B162" s="96">
        <v>7</v>
      </c>
      <c r="C162" s="97" t="s">
        <v>165</v>
      </c>
      <c r="D162" s="96">
        <v>18</v>
      </c>
      <c r="E162" s="99"/>
      <c r="F162" s="100" t="s">
        <v>54</v>
      </c>
      <c r="G162" s="101">
        <f t="shared" si="71"/>
        <v>97</v>
      </c>
      <c r="H162" s="101">
        <f t="shared" si="72"/>
        <v>85</v>
      </c>
      <c r="I162" s="102">
        <f t="shared" si="73"/>
        <v>26438045</v>
      </c>
      <c r="J162" s="102">
        <f t="shared" si="74"/>
        <v>2</v>
      </c>
      <c r="K162" s="103">
        <f t="shared" si="75"/>
        <v>0.93</v>
      </c>
      <c r="L162" s="239">
        <f t="shared" si="135"/>
        <v>1.02</v>
      </c>
      <c r="M162" s="105">
        <f t="shared" si="76"/>
        <v>20957247.12383097</v>
      </c>
      <c r="N162" s="105">
        <f t="shared" si="77"/>
        <v>23622165.977978319</v>
      </c>
      <c r="O162" s="105">
        <f t="shared" si="78"/>
        <v>25079129.487000003</v>
      </c>
      <c r="P162" s="105">
        <f t="shared" si="79"/>
        <v>26625955.317224566</v>
      </c>
      <c r="Q162" s="106">
        <f t="shared" si="80"/>
        <v>25079129.487000003</v>
      </c>
      <c r="R162" s="105">
        <f t="shared" si="80"/>
        <v>26625955.317224566</v>
      </c>
      <c r="S162" s="105">
        <f t="shared" si="81"/>
        <v>28268185.979992867</v>
      </c>
      <c r="T162" s="105"/>
      <c r="U162" s="105">
        <f t="shared" si="82"/>
        <v>1781366005.5256324</v>
      </c>
      <c r="V162" s="105">
        <f t="shared" si="83"/>
        <v>2007884108.1281571</v>
      </c>
      <c r="W162" s="105">
        <f t="shared" si="84"/>
        <v>2131726006.3950002</v>
      </c>
      <c r="X162" s="106">
        <f t="shared" si="85"/>
        <v>2263206201.964088</v>
      </c>
      <c r="Y162" s="106">
        <f t="shared" si="86"/>
        <v>2131726006.3950002</v>
      </c>
      <c r="Z162" s="105">
        <f t="shared" si="87"/>
        <v>2263206201.964088</v>
      </c>
      <c r="AA162" s="105">
        <f t="shared" si="88"/>
        <v>2402795808.2993937</v>
      </c>
      <c r="AB162" s="105"/>
      <c r="AC162" s="107" t="str">
        <f t="shared" si="89"/>
        <v>BERTAHAP</v>
      </c>
      <c r="AD162" s="108">
        <f t="shared" si="90"/>
        <v>0</v>
      </c>
      <c r="AE162" s="109">
        <v>2</v>
      </c>
      <c r="AF162" s="110"/>
      <c r="AG162" s="105" t="e">
        <f>IF(AF162&gt;#REF!,"LB","KR")</f>
        <v>#REF!</v>
      </c>
      <c r="AH162" s="110">
        <v>1959503000</v>
      </c>
      <c r="AI162" s="110">
        <v>2208673000</v>
      </c>
      <c r="AJ162" s="110">
        <v>2344899000</v>
      </c>
      <c r="AK162" s="111">
        <v>2489527000</v>
      </c>
      <c r="AL162" s="111">
        <v>2344899000</v>
      </c>
      <c r="AM162" s="110">
        <v>2489527000</v>
      </c>
      <c r="AN162" s="110">
        <f t="shared" si="128"/>
        <v>2643076000</v>
      </c>
      <c r="AS162" s="5"/>
      <c r="AT162" s="5"/>
      <c r="AV162" s="2"/>
      <c r="AW162" s="2"/>
      <c r="BR162" s="53">
        <f t="shared" si="91"/>
        <v>-1206896.7542499937</v>
      </c>
      <c r="BT162" s="116"/>
      <c r="BU162" s="112"/>
      <c r="BV162" s="112" t="str">
        <f>F254</f>
        <v>1BR-20</v>
      </c>
      <c r="BW162" s="113">
        <f>D254</f>
        <v>20</v>
      </c>
      <c r="BX162" s="114">
        <f t="shared" si="138"/>
        <v>60</v>
      </c>
      <c r="BY162" s="114">
        <f t="shared" si="138"/>
        <v>51</v>
      </c>
      <c r="BZ162" s="115">
        <f>O254</f>
        <v>24956192.577749997</v>
      </c>
      <c r="CA162" s="115">
        <f t="shared" si="139"/>
        <v>1169939000</v>
      </c>
      <c r="CB162" s="115">
        <f t="shared" si="139"/>
        <v>1318708000</v>
      </c>
      <c r="CC162" s="115">
        <f t="shared" si="139"/>
        <v>1400043000</v>
      </c>
      <c r="CD162" s="115">
        <f t="shared" si="139"/>
        <v>1486394000</v>
      </c>
      <c r="CE162" s="115">
        <f>AN254</f>
        <v>1578072000</v>
      </c>
    </row>
    <row r="163" spans="1:84">
      <c r="A163" s="3">
        <f t="shared" si="98"/>
        <v>124</v>
      </c>
      <c r="B163" s="96">
        <v>1</v>
      </c>
      <c r="C163" s="97" t="s">
        <v>167</v>
      </c>
      <c r="D163" s="98" t="s">
        <v>24</v>
      </c>
      <c r="E163" s="99"/>
      <c r="F163" s="100" t="s">
        <v>39</v>
      </c>
      <c r="G163" s="101">
        <f t="shared" si="71"/>
        <v>113</v>
      </c>
      <c r="H163" s="101">
        <f t="shared" si="72"/>
        <v>101</v>
      </c>
      <c r="I163" s="102">
        <f t="shared" si="73"/>
        <v>26438045</v>
      </c>
      <c r="J163" s="102">
        <f t="shared" si="74"/>
        <v>6</v>
      </c>
      <c r="K163" s="103">
        <f t="shared" si="75"/>
        <v>0.95</v>
      </c>
      <c r="L163" s="104">
        <f t="shared" ref="L163:L169" si="140">SUMIF($AN$4:$AN$22,D163,$AT$4:$AT$22)</f>
        <v>1.01</v>
      </c>
      <c r="M163" s="105">
        <f t="shared" si="76"/>
        <v>21198058.839675117</v>
      </c>
      <c r="N163" s="105">
        <f t="shared" si="77"/>
        <v>23893599.257716842</v>
      </c>
      <c r="O163" s="105">
        <f t="shared" si="78"/>
        <v>25367304.177500002</v>
      </c>
      <c r="P163" s="105">
        <f t="shared" si="79"/>
        <v>26931903.99206933</v>
      </c>
      <c r="Q163" s="106">
        <f t="shared" si="80"/>
        <v>25367304.177500002</v>
      </c>
      <c r="R163" s="105">
        <f t="shared" si="80"/>
        <v>26931903.99206933</v>
      </c>
      <c r="S163" s="105">
        <f t="shared" si="81"/>
        <v>28593004.8996449</v>
      </c>
      <c r="T163" s="105"/>
      <c r="U163" s="105">
        <f t="shared" si="82"/>
        <v>2141003942.8071868</v>
      </c>
      <c r="V163" s="105">
        <f t="shared" si="83"/>
        <v>2413253525.0294008</v>
      </c>
      <c r="W163" s="105">
        <f t="shared" si="84"/>
        <v>2562097721.9275002</v>
      </c>
      <c r="X163" s="106">
        <f t="shared" si="85"/>
        <v>2720122303.1990023</v>
      </c>
      <c r="Y163" s="106">
        <f t="shared" si="86"/>
        <v>2562097721.9275002</v>
      </c>
      <c r="Z163" s="105">
        <f t="shared" si="87"/>
        <v>2720122303.1990023</v>
      </c>
      <c r="AA163" s="105">
        <f t="shared" si="88"/>
        <v>2887893494.8641348</v>
      </c>
      <c r="AB163" s="105"/>
      <c r="AC163" s="107" t="str">
        <f t="shared" si="89"/>
        <v>BERTAHAP</v>
      </c>
      <c r="AD163" s="108">
        <f t="shared" si="90"/>
        <v>0</v>
      </c>
      <c r="AE163" s="109">
        <v>2</v>
      </c>
      <c r="AF163" s="110"/>
      <c r="AG163" s="105" t="e">
        <f>IF(AF163&gt;#REF!,"LB","KR")</f>
        <v>#REF!</v>
      </c>
      <c r="AH163" s="110">
        <v>2355105000</v>
      </c>
      <c r="AI163" s="110">
        <v>2654579000</v>
      </c>
      <c r="AJ163" s="110">
        <v>2818308000</v>
      </c>
      <c r="AK163" s="111">
        <v>2992135000</v>
      </c>
      <c r="AL163" s="111">
        <v>2818308000</v>
      </c>
      <c r="AM163" s="110">
        <v>2992135000</v>
      </c>
      <c r="AN163" s="110">
        <f t="shared" si="128"/>
        <v>3176683000</v>
      </c>
      <c r="AS163" s="5"/>
      <c r="AT163" s="5"/>
      <c r="AV163" s="2"/>
      <c r="AW163" s="2"/>
      <c r="BR163" s="53">
        <f t="shared" si="91"/>
        <v>-918722.06374999508</v>
      </c>
      <c r="BT163" s="116">
        <v>44</v>
      </c>
      <c r="BU163" s="112" t="s">
        <v>177</v>
      </c>
      <c r="BV163" s="112" t="str">
        <f t="shared" ref="BV163:BV169" si="141">F266</f>
        <v>1BR-6</v>
      </c>
      <c r="BW163" s="113" t="str">
        <f t="shared" ref="BW163:BW169" si="142">D266</f>
        <v>06</v>
      </c>
      <c r="BX163" s="114">
        <f t="shared" ref="BX163:BY169" si="143">G266</f>
        <v>78</v>
      </c>
      <c r="BY163" s="114">
        <f t="shared" si="143"/>
        <v>66</v>
      </c>
      <c r="BZ163" s="115">
        <f t="shared" ref="BZ163:BZ169" si="144">O266</f>
        <v>24956192.577749997</v>
      </c>
      <c r="CA163" s="115">
        <f t="shared" ref="CA163:CD169" si="145">AH266</f>
        <v>1514038000</v>
      </c>
      <c r="CB163" s="115">
        <f t="shared" si="145"/>
        <v>1706563000</v>
      </c>
      <c r="CC163" s="115">
        <f t="shared" si="145"/>
        <v>1811820000</v>
      </c>
      <c r="CD163" s="115">
        <f t="shared" si="145"/>
        <v>1923569000</v>
      </c>
      <c r="CE163" s="115">
        <f t="shared" ref="CE163:CE169" si="146">AN266</f>
        <v>2042211000</v>
      </c>
      <c r="CF163" s="2">
        <v>21</v>
      </c>
    </row>
    <row r="164" spans="1:84">
      <c r="A164" s="3">
        <f t="shared" si="98"/>
        <v>125</v>
      </c>
      <c r="B164" s="96">
        <v>2</v>
      </c>
      <c r="C164" s="97" t="s">
        <v>167</v>
      </c>
      <c r="D164" s="98" t="s">
        <v>35</v>
      </c>
      <c r="E164" s="99"/>
      <c r="F164" s="100" t="s">
        <v>42</v>
      </c>
      <c r="G164" s="101">
        <f t="shared" si="71"/>
        <v>78</v>
      </c>
      <c r="H164" s="101">
        <f t="shared" si="72"/>
        <v>66</v>
      </c>
      <c r="I164" s="102">
        <f t="shared" si="73"/>
        <v>26438045</v>
      </c>
      <c r="J164" s="102">
        <f t="shared" si="74"/>
        <v>2</v>
      </c>
      <c r="K164" s="103">
        <f t="shared" si="75"/>
        <v>0.93</v>
      </c>
      <c r="L164" s="104">
        <f t="shared" si="140"/>
        <v>1.01</v>
      </c>
      <c r="M164" s="105">
        <f t="shared" si="76"/>
        <v>20751783.916734587</v>
      </c>
      <c r="N164" s="105">
        <f t="shared" si="77"/>
        <v>23390576.115449119</v>
      </c>
      <c r="O164" s="105">
        <f t="shared" si="78"/>
        <v>24833255.668500002</v>
      </c>
      <c r="P164" s="105">
        <f t="shared" si="79"/>
        <v>26364916.539604716</v>
      </c>
      <c r="Q164" s="106">
        <f t="shared" si="80"/>
        <v>24833255.668500002</v>
      </c>
      <c r="R164" s="105">
        <f t="shared" si="80"/>
        <v>26364916.539604716</v>
      </c>
      <c r="S164" s="105">
        <f t="shared" si="81"/>
        <v>27991046.901757639</v>
      </c>
      <c r="T164" s="105"/>
      <c r="U164" s="105">
        <f t="shared" si="82"/>
        <v>1369617738.5044827</v>
      </c>
      <c r="V164" s="105">
        <f t="shared" si="83"/>
        <v>1543778023.6196418</v>
      </c>
      <c r="W164" s="105">
        <f t="shared" si="84"/>
        <v>1638994874.1210001</v>
      </c>
      <c r="X164" s="106">
        <f t="shared" si="85"/>
        <v>1740084491.6139112</v>
      </c>
      <c r="Y164" s="106">
        <f t="shared" si="86"/>
        <v>1638994874.1210001</v>
      </c>
      <c r="Z164" s="105">
        <f t="shared" si="87"/>
        <v>1740084491.6139112</v>
      </c>
      <c r="AA164" s="105">
        <f t="shared" si="88"/>
        <v>1847409095.5160041</v>
      </c>
      <c r="AB164" s="105"/>
      <c r="AC164" s="107" t="str">
        <f t="shared" si="89"/>
        <v>BERTAHAP</v>
      </c>
      <c r="AD164" s="108">
        <f t="shared" si="90"/>
        <v>0</v>
      </c>
      <c r="AE164" s="109">
        <v>2</v>
      </c>
      <c r="AF164" s="110"/>
      <c r="AG164" s="105" t="e">
        <f>IF(AF164&gt;#REF!,"LB","KR")</f>
        <v>#REF!</v>
      </c>
      <c r="AH164" s="110">
        <v>1506580000</v>
      </c>
      <c r="AI164" s="110">
        <v>1698156000</v>
      </c>
      <c r="AJ164" s="110">
        <v>1802895000</v>
      </c>
      <c r="AK164" s="111">
        <v>1914093000</v>
      </c>
      <c r="AL164" s="111">
        <v>1802895000</v>
      </c>
      <c r="AM164" s="110">
        <v>1914093000</v>
      </c>
      <c r="AN164" s="110">
        <f t="shared" si="128"/>
        <v>2032151000</v>
      </c>
      <c r="AS164" s="5"/>
      <c r="AT164" s="5"/>
      <c r="AV164" s="2"/>
      <c r="AW164" s="2"/>
      <c r="BR164" s="53">
        <f t="shared" si="91"/>
        <v>-1452770.5727499947</v>
      </c>
      <c r="BT164" s="116"/>
      <c r="BU164" s="112"/>
      <c r="BV164" s="112" t="str">
        <f t="shared" si="141"/>
        <v>1BR-8</v>
      </c>
      <c r="BW164" s="113" t="str">
        <f t="shared" si="142"/>
        <v>08</v>
      </c>
      <c r="BX164" s="114">
        <f t="shared" si="143"/>
        <v>60</v>
      </c>
      <c r="BY164" s="114">
        <f t="shared" si="143"/>
        <v>52</v>
      </c>
      <c r="BZ164" s="115">
        <f t="shared" si="144"/>
        <v>24956192.577749997</v>
      </c>
      <c r="CA164" s="115">
        <f t="shared" si="145"/>
        <v>1192879000</v>
      </c>
      <c r="CB164" s="115">
        <f t="shared" si="145"/>
        <v>1344565000</v>
      </c>
      <c r="CC164" s="115">
        <f t="shared" si="145"/>
        <v>1427495000</v>
      </c>
      <c r="CD164" s="115">
        <f t="shared" si="145"/>
        <v>1515539000</v>
      </c>
      <c r="CE164" s="115">
        <f t="shared" si="146"/>
        <v>1609015000</v>
      </c>
    </row>
    <row r="165" spans="1:84">
      <c r="A165" s="3">
        <f t="shared" si="98"/>
        <v>126</v>
      </c>
      <c r="B165" s="96">
        <v>3</v>
      </c>
      <c r="C165" s="97" t="s">
        <v>167</v>
      </c>
      <c r="D165" s="98" t="s">
        <v>41</v>
      </c>
      <c r="E165" s="99"/>
      <c r="F165" s="100" t="s">
        <v>45</v>
      </c>
      <c r="G165" s="101">
        <f t="shared" si="71"/>
        <v>60</v>
      </c>
      <c r="H165" s="101">
        <f t="shared" si="72"/>
        <v>52</v>
      </c>
      <c r="I165" s="102">
        <f t="shared" si="73"/>
        <v>26438045</v>
      </c>
      <c r="J165" s="102">
        <f t="shared" si="74"/>
        <v>2</v>
      </c>
      <c r="K165" s="103">
        <f t="shared" si="75"/>
        <v>0.93</v>
      </c>
      <c r="L165" s="104">
        <f t="shared" si="140"/>
        <v>1.01</v>
      </c>
      <c r="M165" s="105">
        <f t="shared" si="76"/>
        <v>20751783.916734587</v>
      </c>
      <c r="N165" s="105">
        <f t="shared" si="77"/>
        <v>23390576.115449119</v>
      </c>
      <c r="O165" s="105">
        <f t="shared" si="78"/>
        <v>24833255.668500002</v>
      </c>
      <c r="P165" s="105">
        <f t="shared" si="79"/>
        <v>26364916.539604716</v>
      </c>
      <c r="Q165" s="106">
        <f t="shared" si="80"/>
        <v>24833255.668500002</v>
      </c>
      <c r="R165" s="105">
        <f t="shared" si="80"/>
        <v>26364916.539604716</v>
      </c>
      <c r="S165" s="105">
        <f t="shared" si="81"/>
        <v>27991046.901757639</v>
      </c>
      <c r="T165" s="105"/>
      <c r="U165" s="105">
        <f t="shared" si="82"/>
        <v>1079092763.6701984</v>
      </c>
      <c r="V165" s="105">
        <f t="shared" si="83"/>
        <v>1216309958.0033543</v>
      </c>
      <c r="W165" s="105">
        <f t="shared" si="84"/>
        <v>1291329294.7620001</v>
      </c>
      <c r="X165" s="106">
        <f t="shared" si="85"/>
        <v>1370975660.0594451</v>
      </c>
      <c r="Y165" s="106">
        <f t="shared" si="86"/>
        <v>1291329294.7620001</v>
      </c>
      <c r="Z165" s="105">
        <f t="shared" si="87"/>
        <v>1370975660.0594451</v>
      </c>
      <c r="AA165" s="105">
        <f t="shared" si="88"/>
        <v>1455534438.8913972</v>
      </c>
      <c r="AB165" s="105"/>
      <c r="AC165" s="107" t="str">
        <f t="shared" si="89"/>
        <v>BERTAHAP</v>
      </c>
      <c r="AD165" s="108">
        <f t="shared" si="90"/>
        <v>0</v>
      </c>
      <c r="AE165" s="109">
        <v>2</v>
      </c>
      <c r="AF165" s="110"/>
      <c r="AG165" s="105" t="e">
        <f>IF(AF165&gt;#REF!,"LB","KR")</f>
        <v>#REF!</v>
      </c>
      <c r="AH165" s="110">
        <v>1187003000</v>
      </c>
      <c r="AI165" s="110">
        <v>1337941000</v>
      </c>
      <c r="AJ165" s="110">
        <v>1420463000</v>
      </c>
      <c r="AK165" s="111">
        <v>1508074000</v>
      </c>
      <c r="AL165" s="111">
        <v>1420463000</v>
      </c>
      <c r="AM165" s="110">
        <v>1508074000</v>
      </c>
      <c r="AN165" s="110">
        <f t="shared" si="128"/>
        <v>1601088000</v>
      </c>
      <c r="AS165" s="5"/>
      <c r="AT165" s="5"/>
      <c r="AV165" s="2"/>
      <c r="AW165" s="2"/>
      <c r="BR165" s="53">
        <f t="shared" si="91"/>
        <v>-1452770.5727499947</v>
      </c>
      <c r="BT165" s="116"/>
      <c r="BU165" s="112"/>
      <c r="BV165" s="112" t="str">
        <f t="shared" si="141"/>
        <v>1BR-10</v>
      </c>
      <c r="BW165" s="113">
        <f t="shared" si="142"/>
        <v>10</v>
      </c>
      <c r="BX165" s="114">
        <f t="shared" si="143"/>
        <v>74</v>
      </c>
      <c r="BY165" s="114">
        <f t="shared" si="143"/>
        <v>63</v>
      </c>
      <c r="BZ165" s="115">
        <f t="shared" si="144"/>
        <v>24956192.577749997</v>
      </c>
      <c r="CA165" s="115">
        <f t="shared" si="145"/>
        <v>1445218000</v>
      </c>
      <c r="CB165" s="115">
        <f t="shared" si="145"/>
        <v>1628992000</v>
      </c>
      <c r="CC165" s="115">
        <f t="shared" si="145"/>
        <v>1729465000</v>
      </c>
      <c r="CD165" s="115">
        <f t="shared" si="145"/>
        <v>1836134000</v>
      </c>
      <c r="CE165" s="115">
        <f t="shared" si="146"/>
        <v>1949383000</v>
      </c>
    </row>
    <row r="166" spans="1:84">
      <c r="A166" s="3">
        <f t="shared" si="98"/>
        <v>127</v>
      </c>
      <c r="B166" s="96">
        <v>4</v>
      </c>
      <c r="C166" s="97" t="s">
        <v>167</v>
      </c>
      <c r="D166" s="98">
        <v>10</v>
      </c>
      <c r="E166" s="99"/>
      <c r="F166" s="100" t="s">
        <v>48</v>
      </c>
      <c r="G166" s="101">
        <f t="shared" si="71"/>
        <v>74</v>
      </c>
      <c r="H166" s="101">
        <f t="shared" si="72"/>
        <v>63</v>
      </c>
      <c r="I166" s="102">
        <f t="shared" si="73"/>
        <v>26438045</v>
      </c>
      <c r="J166" s="102">
        <f t="shared" si="74"/>
        <v>2</v>
      </c>
      <c r="K166" s="103">
        <f t="shared" si="75"/>
        <v>0.93</v>
      </c>
      <c r="L166" s="104">
        <f t="shared" si="140"/>
        <v>1.01</v>
      </c>
      <c r="M166" s="105">
        <f t="shared" si="76"/>
        <v>20751783.916734587</v>
      </c>
      <c r="N166" s="105">
        <f t="shared" si="77"/>
        <v>23390576.115449119</v>
      </c>
      <c r="O166" s="105">
        <f t="shared" si="78"/>
        <v>24833255.668500002</v>
      </c>
      <c r="P166" s="105">
        <f t="shared" si="79"/>
        <v>26364916.539604716</v>
      </c>
      <c r="Q166" s="106">
        <f t="shared" si="80"/>
        <v>24833255.668500002</v>
      </c>
      <c r="R166" s="105">
        <f t="shared" si="80"/>
        <v>26364916.539604716</v>
      </c>
      <c r="S166" s="105">
        <f t="shared" si="81"/>
        <v>27991046.901757639</v>
      </c>
      <c r="T166" s="105"/>
      <c r="U166" s="105">
        <f t="shared" si="82"/>
        <v>1307362386.7542789</v>
      </c>
      <c r="V166" s="105">
        <f t="shared" si="83"/>
        <v>1473606295.2732944</v>
      </c>
      <c r="W166" s="105">
        <f t="shared" si="84"/>
        <v>1564495107.1155002</v>
      </c>
      <c r="X166" s="106">
        <f t="shared" si="85"/>
        <v>1660989741.9950972</v>
      </c>
      <c r="Y166" s="106">
        <f t="shared" si="86"/>
        <v>1564495107.1155002</v>
      </c>
      <c r="Z166" s="105">
        <f t="shared" si="87"/>
        <v>1660989741.9950972</v>
      </c>
      <c r="AA166" s="105">
        <f t="shared" si="88"/>
        <v>1763435954.8107312</v>
      </c>
      <c r="AB166" s="105"/>
      <c r="AC166" s="107" t="str">
        <f t="shared" si="89"/>
        <v>BERTAHAP</v>
      </c>
      <c r="AD166" s="108">
        <f t="shared" si="90"/>
        <v>0</v>
      </c>
      <c r="AE166" s="109">
        <v>2</v>
      </c>
      <c r="AF166" s="110"/>
      <c r="AG166" s="105" t="e">
        <f>IF(AF166&gt;#REF!,"LB","KR")</f>
        <v>#REF!</v>
      </c>
      <c r="AH166" s="110">
        <v>1438099000</v>
      </c>
      <c r="AI166" s="110">
        <v>1620967000</v>
      </c>
      <c r="AJ166" s="110">
        <v>1720945000</v>
      </c>
      <c r="AK166" s="111">
        <v>1827089000</v>
      </c>
      <c r="AL166" s="111">
        <v>1720945000</v>
      </c>
      <c r="AM166" s="110">
        <v>1827089000</v>
      </c>
      <c r="AN166" s="110">
        <f t="shared" si="128"/>
        <v>1939780000</v>
      </c>
      <c r="AS166" s="5"/>
      <c r="AT166" s="5"/>
      <c r="AV166" s="2"/>
      <c r="AW166" s="2"/>
      <c r="BR166" s="53">
        <f t="shared" si="91"/>
        <v>-1452770.5727499947</v>
      </c>
      <c r="BT166" s="116"/>
      <c r="BU166" s="112"/>
      <c r="BV166" s="112" t="str">
        <f t="shared" si="141"/>
        <v>1BR-12</v>
      </c>
      <c r="BW166" s="113">
        <f t="shared" si="142"/>
        <v>12</v>
      </c>
      <c r="BX166" s="114">
        <f t="shared" si="143"/>
        <v>67</v>
      </c>
      <c r="BY166" s="114">
        <f t="shared" si="143"/>
        <v>57</v>
      </c>
      <c r="BZ166" s="115">
        <f t="shared" si="144"/>
        <v>24956192.577749997</v>
      </c>
      <c r="CA166" s="115">
        <f t="shared" si="145"/>
        <v>1307579000</v>
      </c>
      <c r="CB166" s="115">
        <f t="shared" si="145"/>
        <v>1473850000</v>
      </c>
      <c r="CC166" s="115">
        <f t="shared" si="145"/>
        <v>1564754000</v>
      </c>
      <c r="CD166" s="115">
        <f t="shared" si="145"/>
        <v>1661264000</v>
      </c>
      <c r="CE166" s="115">
        <f t="shared" si="146"/>
        <v>1763727000</v>
      </c>
    </row>
    <row r="167" spans="1:84">
      <c r="A167" s="3">
        <f t="shared" si="98"/>
        <v>128</v>
      </c>
      <c r="B167" s="96">
        <v>5</v>
      </c>
      <c r="C167" s="97" t="s">
        <v>167</v>
      </c>
      <c r="D167" s="96">
        <v>12</v>
      </c>
      <c r="E167" s="99"/>
      <c r="F167" s="100" t="s">
        <v>50</v>
      </c>
      <c r="G167" s="101">
        <f t="shared" si="71"/>
        <v>67</v>
      </c>
      <c r="H167" s="101">
        <f t="shared" si="72"/>
        <v>57</v>
      </c>
      <c r="I167" s="102">
        <f t="shared" si="73"/>
        <v>26438045</v>
      </c>
      <c r="J167" s="102">
        <f t="shared" si="74"/>
        <v>2</v>
      </c>
      <c r="K167" s="103">
        <f t="shared" si="75"/>
        <v>0.93</v>
      </c>
      <c r="L167" s="104">
        <f t="shared" si="140"/>
        <v>1.01</v>
      </c>
      <c r="M167" s="105">
        <f t="shared" si="76"/>
        <v>20751783.916734587</v>
      </c>
      <c r="N167" s="105">
        <f t="shared" si="77"/>
        <v>23390576.115449119</v>
      </c>
      <c r="O167" s="105">
        <f t="shared" si="78"/>
        <v>24833255.668500002</v>
      </c>
      <c r="P167" s="105">
        <f t="shared" si="79"/>
        <v>26364916.539604716</v>
      </c>
      <c r="Q167" s="106">
        <f t="shared" si="80"/>
        <v>24833255.668500002</v>
      </c>
      <c r="R167" s="105">
        <f t="shared" si="80"/>
        <v>26364916.539604716</v>
      </c>
      <c r="S167" s="105">
        <f t="shared" si="81"/>
        <v>27991046.901757639</v>
      </c>
      <c r="T167" s="105"/>
      <c r="U167" s="105">
        <f t="shared" si="82"/>
        <v>1182851683.2538714</v>
      </c>
      <c r="V167" s="105">
        <f t="shared" si="83"/>
        <v>1333262838.5805998</v>
      </c>
      <c r="W167" s="105">
        <f t="shared" si="84"/>
        <v>1415495573.1045001</v>
      </c>
      <c r="X167" s="106">
        <f t="shared" si="85"/>
        <v>1502800242.7574687</v>
      </c>
      <c r="Y167" s="106">
        <f t="shared" si="86"/>
        <v>1415495573.1045001</v>
      </c>
      <c r="Z167" s="105">
        <f t="shared" si="87"/>
        <v>1502800242.7574687</v>
      </c>
      <c r="AA167" s="105">
        <f t="shared" si="88"/>
        <v>1595489673.4001853</v>
      </c>
      <c r="AB167" s="105"/>
      <c r="AC167" s="107" t="str">
        <f t="shared" si="89"/>
        <v>BERTAHAP</v>
      </c>
      <c r="AD167" s="108">
        <f t="shared" si="90"/>
        <v>0</v>
      </c>
      <c r="AE167" s="109">
        <v>2</v>
      </c>
      <c r="AF167" s="110"/>
      <c r="AG167" s="105" t="e">
        <f>IF(AF167&gt;#REF!,"LB","KR")</f>
        <v>#REF!</v>
      </c>
      <c r="AH167" s="110">
        <v>1301137000</v>
      </c>
      <c r="AI167" s="110">
        <v>1466590000</v>
      </c>
      <c r="AJ167" s="110">
        <v>1557046000</v>
      </c>
      <c r="AK167" s="111">
        <v>1653081000</v>
      </c>
      <c r="AL167" s="111">
        <v>1557046000</v>
      </c>
      <c r="AM167" s="110">
        <v>1653081000</v>
      </c>
      <c r="AN167" s="110">
        <f t="shared" si="128"/>
        <v>1755039000</v>
      </c>
      <c r="AS167" s="5"/>
      <c r="AT167" s="5"/>
      <c r="AV167" s="2"/>
      <c r="AW167" s="2"/>
      <c r="BR167" s="53">
        <f t="shared" si="91"/>
        <v>-1452770.5727499947</v>
      </c>
      <c r="BT167" s="116"/>
      <c r="BU167" s="112"/>
      <c r="BV167" s="112" t="str">
        <f t="shared" si="141"/>
        <v>1BR-16</v>
      </c>
      <c r="BW167" s="113">
        <f t="shared" si="142"/>
        <v>16</v>
      </c>
      <c r="BX167" s="114">
        <f t="shared" si="143"/>
        <v>71</v>
      </c>
      <c r="BY167" s="114">
        <f t="shared" si="143"/>
        <v>63</v>
      </c>
      <c r="BZ167" s="115">
        <f t="shared" si="144"/>
        <v>24956192.577749997</v>
      </c>
      <c r="CA167" s="115">
        <f t="shared" si="145"/>
        <v>1445218000</v>
      </c>
      <c r="CB167" s="115">
        <f t="shared" si="145"/>
        <v>1628992000</v>
      </c>
      <c r="CC167" s="115">
        <f t="shared" si="145"/>
        <v>1729465000</v>
      </c>
      <c r="CD167" s="115">
        <f t="shared" si="145"/>
        <v>1836134000</v>
      </c>
      <c r="CE167" s="115">
        <f t="shared" si="146"/>
        <v>1949383000</v>
      </c>
    </row>
    <row r="168" spans="1:84">
      <c r="A168" s="3">
        <f t="shared" si="98"/>
        <v>129</v>
      </c>
      <c r="B168" s="96">
        <v>6</v>
      </c>
      <c r="C168" s="97" t="s">
        <v>167</v>
      </c>
      <c r="D168" s="98">
        <v>16</v>
      </c>
      <c r="E168" s="99"/>
      <c r="F168" s="100" t="s">
        <v>52</v>
      </c>
      <c r="G168" s="101">
        <f t="shared" ref="G168:G231" si="147">SUMIF($V$10:$V$28,F168,$AA$10:$AA$28)</f>
        <v>71</v>
      </c>
      <c r="H168" s="101">
        <f t="shared" ref="H168:H231" si="148">SUMIF($V$10:$V$28,F168,$X$10:$X$28)</f>
        <v>63</v>
      </c>
      <c r="I168" s="102">
        <f t="shared" ref="I168:I231" si="149">$I$27</f>
        <v>26438045</v>
      </c>
      <c r="J168" s="102">
        <f t="shared" ref="J168:J231" si="150">SUMIF($AN$4:$AN$22,D168,$AO$4:$AO$22)</f>
        <v>2</v>
      </c>
      <c r="K168" s="103">
        <f t="shared" ref="K168:K231" si="151">IF(J168=$AJ$25,$AI$25,IF(J168=$AJ$26,$AI$26,IF(J168=$AJ$27,$AI$27,IF(J168=$AJ$28,$AI$28,IF(J168=$AJ$29,$AI$29,IF(J168=$AJ$30,$AI$30))))))</f>
        <v>0.93</v>
      </c>
      <c r="L168" s="104">
        <f t="shared" si="140"/>
        <v>1.01</v>
      </c>
      <c r="M168" s="105">
        <f t="shared" ref="M168:M231" si="152">$O168/(1+6%/12)^36</f>
        <v>20751783.916734587</v>
      </c>
      <c r="N168" s="105">
        <f t="shared" ref="N168:N231" si="153">$O168/(1+6%/12)^12</f>
        <v>23390576.115449119</v>
      </c>
      <c r="O168" s="105">
        <f t="shared" ref="O168:O231" si="154">$I$27*K168*L168</f>
        <v>24833255.668500002</v>
      </c>
      <c r="P168" s="105">
        <f t="shared" ref="P168:P231" si="155">$O168*(1+6%/12)^12</f>
        <v>26364916.539604716</v>
      </c>
      <c r="Q168" s="106">
        <f t="shared" ref="Q168:R231" si="156">O168</f>
        <v>24833255.668500002</v>
      </c>
      <c r="R168" s="105">
        <f t="shared" si="156"/>
        <v>26364916.539604716</v>
      </c>
      <c r="S168" s="105">
        <f t="shared" ref="S168:S231" si="157">$O168*(1+6%/12)^24</f>
        <v>27991046.901757639</v>
      </c>
      <c r="T168" s="105"/>
      <c r="U168" s="105">
        <f t="shared" ref="U168:U231" si="158">M168*H168</f>
        <v>1307362386.7542789</v>
      </c>
      <c r="V168" s="105">
        <f t="shared" ref="V168:V231" si="159">N168*H168</f>
        <v>1473606295.2732944</v>
      </c>
      <c r="W168" s="105">
        <f t="shared" ref="W168:W231" si="160">O168*H168</f>
        <v>1564495107.1155002</v>
      </c>
      <c r="X168" s="106">
        <f t="shared" ref="X168:X231" si="161">P168*H168</f>
        <v>1660989741.9950972</v>
      </c>
      <c r="Y168" s="106">
        <f t="shared" ref="Y168:Y231" si="162">Q168*H168</f>
        <v>1564495107.1155002</v>
      </c>
      <c r="Z168" s="105">
        <f t="shared" ref="Z168:Z231" si="163">R168*H168</f>
        <v>1660989741.9950972</v>
      </c>
      <c r="AA168" s="105">
        <f t="shared" ref="AA168:AA231" si="164">S168*H168</f>
        <v>1763435954.8107312</v>
      </c>
      <c r="AB168" s="105"/>
      <c r="AC168" s="107" t="str">
        <f t="shared" ref="AC168:AC231" si="165">IF(AE168=$H$32,$M$32,IF(AE168=$H$33,$M$33,IF(AE168=$H$34,$M$34)))</f>
        <v>BERTAHAP</v>
      </c>
      <c r="AD168" s="108">
        <f t="shared" ref="AD168:AD231" si="166">IF(AC168=$M$32,$N$32,IF(AC168=$M$33,$N$33,$N$34))</f>
        <v>0</v>
      </c>
      <c r="AE168" s="109">
        <v>2</v>
      </c>
      <c r="AF168" s="110"/>
      <c r="AG168" s="105" t="e">
        <f>IF(AF168&gt;#REF!,"LB","KR")</f>
        <v>#REF!</v>
      </c>
      <c r="AH168" s="110">
        <v>1438099000</v>
      </c>
      <c r="AI168" s="110">
        <v>1620967000</v>
      </c>
      <c r="AJ168" s="110">
        <v>1720945000</v>
      </c>
      <c r="AK168" s="111">
        <v>1827089000</v>
      </c>
      <c r="AL168" s="111">
        <v>1720945000</v>
      </c>
      <c r="AM168" s="110">
        <v>1827089000</v>
      </c>
      <c r="AN168" s="110">
        <f t="shared" si="128"/>
        <v>1939780000</v>
      </c>
      <c r="AS168" s="5"/>
      <c r="AT168" s="5"/>
      <c r="AV168" s="2"/>
      <c r="AW168" s="2"/>
      <c r="BR168" s="53">
        <f t="shared" ref="BR168:BR231" si="167">O168-$O$298</f>
        <v>-1452770.5727499947</v>
      </c>
      <c r="BT168" s="116"/>
      <c r="BU168" s="112"/>
      <c r="BV168" s="112" t="str">
        <f t="shared" si="141"/>
        <v>2BR-18</v>
      </c>
      <c r="BW168" s="113">
        <f t="shared" si="142"/>
        <v>18</v>
      </c>
      <c r="BX168" s="114">
        <f t="shared" si="143"/>
        <v>97</v>
      </c>
      <c r="BY168" s="114">
        <f t="shared" si="143"/>
        <v>85</v>
      </c>
      <c r="BZ168" s="115">
        <f t="shared" si="144"/>
        <v>24956192.577749997</v>
      </c>
      <c r="CA168" s="115">
        <f t="shared" si="145"/>
        <v>1949898000</v>
      </c>
      <c r="CB168" s="115">
        <f t="shared" si="145"/>
        <v>2197846000</v>
      </c>
      <c r="CC168" s="115">
        <f t="shared" si="145"/>
        <v>2333405000</v>
      </c>
      <c r="CD168" s="115">
        <f t="shared" si="145"/>
        <v>2477324000</v>
      </c>
      <c r="CE168" s="115">
        <f t="shared" si="146"/>
        <v>2630120000</v>
      </c>
    </row>
    <row r="169" spans="1:84">
      <c r="A169" s="3">
        <f t="shared" ref="A169:A232" si="168">A168+1</f>
        <v>130</v>
      </c>
      <c r="B169" s="96">
        <v>7</v>
      </c>
      <c r="C169" s="97" t="s">
        <v>167</v>
      </c>
      <c r="D169" s="96">
        <v>18</v>
      </c>
      <c r="E169" s="99"/>
      <c r="F169" s="100" t="s">
        <v>54</v>
      </c>
      <c r="G169" s="101">
        <f t="shared" si="147"/>
        <v>97</v>
      </c>
      <c r="H169" s="101">
        <f t="shared" si="148"/>
        <v>85</v>
      </c>
      <c r="I169" s="102">
        <f t="shared" si="149"/>
        <v>26438045</v>
      </c>
      <c r="J169" s="102">
        <f t="shared" si="150"/>
        <v>2</v>
      </c>
      <c r="K169" s="103">
        <f t="shared" si="151"/>
        <v>0.93</v>
      </c>
      <c r="L169" s="104">
        <f t="shared" si="140"/>
        <v>1.01</v>
      </c>
      <c r="M169" s="105">
        <f t="shared" si="152"/>
        <v>20751783.916734587</v>
      </c>
      <c r="N169" s="105">
        <f t="shared" si="153"/>
        <v>23390576.115449119</v>
      </c>
      <c r="O169" s="105">
        <f t="shared" si="154"/>
        <v>24833255.668500002</v>
      </c>
      <c r="P169" s="105">
        <f t="shared" si="155"/>
        <v>26364916.539604716</v>
      </c>
      <c r="Q169" s="106">
        <f t="shared" si="156"/>
        <v>24833255.668500002</v>
      </c>
      <c r="R169" s="105">
        <f t="shared" si="156"/>
        <v>26364916.539604716</v>
      </c>
      <c r="S169" s="105">
        <f t="shared" si="157"/>
        <v>27991046.901757639</v>
      </c>
      <c r="T169" s="105"/>
      <c r="U169" s="105">
        <f t="shared" si="158"/>
        <v>1763901632.9224398</v>
      </c>
      <c r="V169" s="105">
        <f t="shared" si="159"/>
        <v>1988198969.8131752</v>
      </c>
      <c r="W169" s="105">
        <f t="shared" si="160"/>
        <v>2110826731.8225002</v>
      </c>
      <c r="X169" s="106">
        <f t="shared" si="161"/>
        <v>2241017905.8664007</v>
      </c>
      <c r="Y169" s="106">
        <f t="shared" si="162"/>
        <v>2110826731.8225002</v>
      </c>
      <c r="Z169" s="105">
        <f t="shared" si="163"/>
        <v>2241017905.8664007</v>
      </c>
      <c r="AA169" s="105">
        <f t="shared" si="164"/>
        <v>2379238986.6493993</v>
      </c>
      <c r="AB169" s="105"/>
      <c r="AC169" s="107" t="str">
        <f t="shared" si="165"/>
        <v>BERTAHAP</v>
      </c>
      <c r="AD169" s="108">
        <f t="shared" si="166"/>
        <v>0</v>
      </c>
      <c r="AE169" s="109">
        <v>2</v>
      </c>
      <c r="AF169" s="110"/>
      <c r="AG169" s="105" t="e">
        <f>IF(AF169&gt;#REF!,"LB","KR")</f>
        <v>#REF!</v>
      </c>
      <c r="AH169" s="110">
        <v>1940292000</v>
      </c>
      <c r="AI169" s="110">
        <v>2187019000</v>
      </c>
      <c r="AJ169" s="110">
        <v>2321910000</v>
      </c>
      <c r="AK169" s="111">
        <v>2465120000</v>
      </c>
      <c r="AL169" s="111">
        <v>2321910000</v>
      </c>
      <c r="AM169" s="110">
        <v>2465120000</v>
      </c>
      <c r="AN169" s="110">
        <f t="shared" si="128"/>
        <v>2617163000</v>
      </c>
      <c r="AS169" s="5"/>
      <c r="AT169" s="5"/>
      <c r="AV169" s="2"/>
      <c r="AW169" s="2"/>
      <c r="BR169" s="53">
        <f t="shared" si="167"/>
        <v>-1452770.5727499947</v>
      </c>
      <c r="BT169" s="116"/>
      <c r="BU169" s="112"/>
      <c r="BV169" s="112" t="str">
        <f t="shared" si="141"/>
        <v>1BR-20</v>
      </c>
      <c r="BW169" s="113">
        <f t="shared" si="142"/>
        <v>20</v>
      </c>
      <c r="BX169" s="114">
        <f t="shared" si="143"/>
        <v>60</v>
      </c>
      <c r="BY169" s="114">
        <f t="shared" si="143"/>
        <v>51</v>
      </c>
      <c r="BZ169" s="115">
        <f t="shared" si="144"/>
        <v>24956192.577749997</v>
      </c>
      <c r="CA169" s="115">
        <f t="shared" si="145"/>
        <v>1169939000</v>
      </c>
      <c r="CB169" s="115">
        <f t="shared" si="145"/>
        <v>1318708000</v>
      </c>
      <c r="CC169" s="115">
        <f t="shared" si="145"/>
        <v>1400043000</v>
      </c>
      <c r="CD169" s="115">
        <f t="shared" si="145"/>
        <v>1486394000</v>
      </c>
      <c r="CE169" s="115">
        <f t="shared" si="146"/>
        <v>1578072000</v>
      </c>
    </row>
    <row r="170" spans="1:84">
      <c r="A170" s="3">
        <f t="shared" si="168"/>
        <v>131</v>
      </c>
      <c r="B170" s="96">
        <v>8</v>
      </c>
      <c r="C170" s="97" t="s">
        <v>167</v>
      </c>
      <c r="D170" s="96">
        <v>20</v>
      </c>
      <c r="E170" s="99"/>
      <c r="F170" s="100" t="s">
        <v>70</v>
      </c>
      <c r="G170" s="101">
        <f t="shared" si="147"/>
        <v>60</v>
      </c>
      <c r="H170" s="101">
        <f t="shared" si="148"/>
        <v>51</v>
      </c>
      <c r="I170" s="102">
        <f t="shared" si="149"/>
        <v>26438045</v>
      </c>
      <c r="J170" s="102">
        <f t="shared" si="150"/>
        <v>2</v>
      </c>
      <c r="K170" s="103">
        <f t="shared" si="151"/>
        <v>0.93</v>
      </c>
      <c r="L170" s="104">
        <f>SUMIF($AN$4:$AN$22,D170,$AT$4:$AT$22)</f>
        <v>1.01</v>
      </c>
      <c r="M170" s="105">
        <f t="shared" si="152"/>
        <v>20751783.916734587</v>
      </c>
      <c r="N170" s="105">
        <f t="shared" si="153"/>
        <v>23390576.115449119</v>
      </c>
      <c r="O170" s="105">
        <f t="shared" si="154"/>
        <v>24833255.668500002</v>
      </c>
      <c r="P170" s="105">
        <f t="shared" si="155"/>
        <v>26364916.539604716</v>
      </c>
      <c r="Q170" s="106">
        <f t="shared" si="156"/>
        <v>24833255.668500002</v>
      </c>
      <c r="R170" s="105">
        <f t="shared" si="156"/>
        <v>26364916.539604716</v>
      </c>
      <c r="S170" s="105">
        <f t="shared" si="157"/>
        <v>27991046.901757639</v>
      </c>
      <c r="T170" s="105"/>
      <c r="U170" s="105">
        <f t="shared" si="158"/>
        <v>1058340979.753464</v>
      </c>
      <c r="V170" s="105">
        <f t="shared" si="159"/>
        <v>1192919381.8879051</v>
      </c>
      <c r="W170" s="105">
        <f t="shared" si="160"/>
        <v>1266496039.0935001</v>
      </c>
      <c r="X170" s="106">
        <f t="shared" si="161"/>
        <v>1344610743.5198405</v>
      </c>
      <c r="Y170" s="106">
        <f t="shared" si="162"/>
        <v>1266496039.0935001</v>
      </c>
      <c r="Z170" s="105">
        <f t="shared" si="163"/>
        <v>1344610743.5198405</v>
      </c>
      <c r="AA170" s="105">
        <f t="shared" si="164"/>
        <v>1427543391.9896395</v>
      </c>
      <c r="AB170" s="105"/>
      <c r="AC170" s="107" t="str">
        <f t="shared" si="165"/>
        <v>BERTAHAP</v>
      </c>
      <c r="AD170" s="108">
        <f t="shared" si="166"/>
        <v>0</v>
      </c>
      <c r="AE170" s="109">
        <v>2</v>
      </c>
      <c r="AF170" s="110"/>
      <c r="AG170" s="105" t="e">
        <f>IF(AF170&gt;#REF!,"LB","KR")</f>
        <v>#REF!</v>
      </c>
      <c r="AH170" s="110">
        <v>1164176000</v>
      </c>
      <c r="AI170" s="110">
        <v>1312212000</v>
      </c>
      <c r="AJ170" s="110">
        <v>1393146000</v>
      </c>
      <c r="AK170" s="111">
        <v>1479072000</v>
      </c>
      <c r="AL170" s="111">
        <v>1393146000</v>
      </c>
      <c r="AM170" s="110">
        <v>1479072000</v>
      </c>
      <c r="AN170" s="110">
        <f t="shared" si="128"/>
        <v>1570298000</v>
      </c>
      <c r="AS170" s="5"/>
      <c r="AT170" s="5"/>
      <c r="AV170" s="2"/>
      <c r="AW170" s="2"/>
      <c r="BR170" s="53">
        <f t="shared" si="167"/>
        <v>-1452770.5727499947</v>
      </c>
      <c r="BT170" s="116">
        <v>45</v>
      </c>
      <c r="BU170" s="112" t="s">
        <v>176</v>
      </c>
      <c r="BV170" s="112" t="str">
        <f>F250</f>
        <v>1BR-10</v>
      </c>
      <c r="BW170" s="113">
        <f>D250</f>
        <v>10</v>
      </c>
      <c r="BX170" s="114">
        <f>G250</f>
        <v>74</v>
      </c>
      <c r="BY170" s="114">
        <f>H250</f>
        <v>63</v>
      </c>
      <c r="BZ170" s="115">
        <f>O250</f>
        <v>24956192.577749997</v>
      </c>
      <c r="CA170" s="115">
        <f t="shared" ref="CA170:CD171" si="169">AH250</f>
        <v>1445218000</v>
      </c>
      <c r="CB170" s="115">
        <f t="shared" si="169"/>
        <v>1628992000</v>
      </c>
      <c r="CC170" s="115">
        <f t="shared" si="169"/>
        <v>1729465000</v>
      </c>
      <c r="CD170" s="115">
        <f t="shared" si="169"/>
        <v>1836134000</v>
      </c>
      <c r="CE170" s="115">
        <f>AN250</f>
        <v>1949383000</v>
      </c>
      <c r="CF170" s="2">
        <v>4</v>
      </c>
    </row>
    <row r="171" spans="1:84">
      <c r="A171" s="3">
        <f t="shared" si="168"/>
        <v>132</v>
      </c>
      <c r="B171" s="96">
        <v>9</v>
      </c>
      <c r="C171" s="97" t="s">
        <v>167</v>
      </c>
      <c r="D171" s="96">
        <v>22</v>
      </c>
      <c r="E171" s="99"/>
      <c r="F171" s="100" t="s">
        <v>89</v>
      </c>
      <c r="G171" s="101">
        <f t="shared" si="147"/>
        <v>81</v>
      </c>
      <c r="H171" s="101">
        <f t="shared" si="148"/>
        <v>70</v>
      </c>
      <c r="I171" s="102">
        <f t="shared" si="149"/>
        <v>26438045</v>
      </c>
      <c r="J171" s="102">
        <f t="shared" si="150"/>
        <v>4</v>
      </c>
      <c r="K171" s="103">
        <f t="shared" si="151"/>
        <v>0.97</v>
      </c>
      <c r="L171" s="104">
        <f>SUMIF($AN$4:$AN$22,D171,$AT$4:$AT$22)</f>
        <v>1.01</v>
      </c>
      <c r="M171" s="105">
        <f t="shared" si="152"/>
        <v>21644333.762615643</v>
      </c>
      <c r="N171" s="105">
        <f t="shared" si="153"/>
        <v>24396622.399984561</v>
      </c>
      <c r="O171" s="105">
        <f t="shared" si="154"/>
        <v>25901352.686499998</v>
      </c>
      <c r="P171" s="105">
        <f t="shared" si="155"/>
        <v>27498891.444533944</v>
      </c>
      <c r="Q171" s="106">
        <f t="shared" si="156"/>
        <v>25901352.686499998</v>
      </c>
      <c r="R171" s="105">
        <f t="shared" si="156"/>
        <v>27498891.444533944</v>
      </c>
      <c r="S171" s="105">
        <f t="shared" si="157"/>
        <v>29194962.897532158</v>
      </c>
      <c r="T171" s="105"/>
      <c r="U171" s="105">
        <f t="shared" si="158"/>
        <v>1515103363.383095</v>
      </c>
      <c r="V171" s="105">
        <f t="shared" si="159"/>
        <v>1707763567.9989192</v>
      </c>
      <c r="W171" s="105">
        <f t="shared" si="160"/>
        <v>1813094688.0549998</v>
      </c>
      <c r="X171" s="106">
        <f t="shared" si="161"/>
        <v>1924922401.1173761</v>
      </c>
      <c r="Y171" s="106">
        <f t="shared" si="162"/>
        <v>1813094688.0549998</v>
      </c>
      <c r="Z171" s="105">
        <f t="shared" si="163"/>
        <v>1924922401.1173761</v>
      </c>
      <c r="AA171" s="105">
        <f t="shared" si="164"/>
        <v>2043647402.827251</v>
      </c>
      <c r="AB171" s="105"/>
      <c r="AC171" s="107" t="str">
        <f t="shared" si="165"/>
        <v>BERTAHAP</v>
      </c>
      <c r="AD171" s="108">
        <f t="shared" si="166"/>
        <v>0</v>
      </c>
      <c r="AE171" s="109">
        <v>2</v>
      </c>
      <c r="AF171" s="110"/>
      <c r="AG171" s="105" t="e">
        <f>IF(AF171&gt;#REF!,"LB","KR")</f>
        <v>#REF!</v>
      </c>
      <c r="AH171" s="110">
        <v>1666614000</v>
      </c>
      <c r="AI171" s="110">
        <v>1878540000</v>
      </c>
      <c r="AJ171" s="110">
        <v>1994405000</v>
      </c>
      <c r="AK171" s="111">
        <v>2117415000</v>
      </c>
      <c r="AL171" s="111">
        <v>1994405000</v>
      </c>
      <c r="AM171" s="110">
        <v>2117415000</v>
      </c>
      <c r="AN171" s="110">
        <f t="shared" si="128"/>
        <v>2248013000</v>
      </c>
      <c r="AS171" s="5"/>
      <c r="AT171" s="5"/>
      <c r="AV171" s="2"/>
      <c r="AW171" s="2"/>
      <c r="BR171" s="53">
        <f t="shared" si="167"/>
        <v>-384673.5547499992</v>
      </c>
      <c r="BT171" s="116"/>
      <c r="BU171" s="112"/>
      <c r="BV171" s="112" t="str">
        <f>F251</f>
        <v>1BR-12</v>
      </c>
      <c r="BW171" s="113">
        <f>D251</f>
        <v>12</v>
      </c>
      <c r="BX171" s="114">
        <f>G251</f>
        <v>67</v>
      </c>
      <c r="BY171" s="114">
        <f>H251</f>
        <v>57</v>
      </c>
      <c r="BZ171" s="115">
        <f>O251</f>
        <v>24956192.577749997</v>
      </c>
      <c r="CA171" s="115">
        <f t="shared" si="169"/>
        <v>1307579000</v>
      </c>
      <c r="CB171" s="115">
        <f t="shared" si="169"/>
        <v>1473850000</v>
      </c>
      <c r="CC171" s="115">
        <f t="shared" si="169"/>
        <v>1564754000</v>
      </c>
      <c r="CD171" s="115">
        <f t="shared" si="169"/>
        <v>1661264000</v>
      </c>
      <c r="CE171" s="115">
        <f>AN251</f>
        <v>1763727000</v>
      </c>
    </row>
    <row r="172" spans="1:84">
      <c r="A172" s="3">
        <f t="shared" si="168"/>
        <v>133</v>
      </c>
      <c r="B172" s="96">
        <v>1</v>
      </c>
      <c r="C172" s="97" t="s">
        <v>169</v>
      </c>
      <c r="D172" s="98" t="s">
        <v>24</v>
      </c>
      <c r="E172" s="99"/>
      <c r="F172" s="100" t="s">
        <v>39</v>
      </c>
      <c r="G172" s="101">
        <f t="shared" si="147"/>
        <v>113</v>
      </c>
      <c r="H172" s="101">
        <f t="shared" si="148"/>
        <v>101</v>
      </c>
      <c r="I172" s="102">
        <f t="shared" si="149"/>
        <v>26438045</v>
      </c>
      <c r="J172" s="102">
        <f t="shared" si="150"/>
        <v>6</v>
      </c>
      <c r="K172" s="103">
        <f t="shared" si="151"/>
        <v>0.95</v>
      </c>
      <c r="L172" s="104">
        <f t="shared" ref="L172:L178" si="170">SUMIF($AN$4:$AN$22,D172,$AU$4:$AU$22)</f>
        <v>1.02</v>
      </c>
      <c r="M172" s="105">
        <f t="shared" si="152"/>
        <v>21407940.61036497</v>
      </c>
      <c r="N172" s="105">
        <f t="shared" si="153"/>
        <v>24130169.547397207</v>
      </c>
      <c r="O172" s="105">
        <f t="shared" si="154"/>
        <v>25618465.605</v>
      </c>
      <c r="P172" s="105">
        <f t="shared" si="155"/>
        <v>27198556.506842293</v>
      </c>
      <c r="Q172" s="106">
        <f t="shared" si="156"/>
        <v>25618465.605</v>
      </c>
      <c r="R172" s="105">
        <f t="shared" si="156"/>
        <v>27198556.506842293</v>
      </c>
      <c r="S172" s="105">
        <f t="shared" si="157"/>
        <v>28876103.958057225</v>
      </c>
      <c r="T172" s="105"/>
      <c r="U172" s="105">
        <f t="shared" si="158"/>
        <v>2162202001.646862</v>
      </c>
      <c r="V172" s="105">
        <f t="shared" si="159"/>
        <v>2437147124.287118</v>
      </c>
      <c r="W172" s="105">
        <f t="shared" si="160"/>
        <v>2587465026.105</v>
      </c>
      <c r="X172" s="106">
        <f t="shared" si="161"/>
        <v>2747054207.1910715</v>
      </c>
      <c r="Y172" s="106">
        <f t="shared" si="162"/>
        <v>2587465026.105</v>
      </c>
      <c r="Z172" s="105">
        <f t="shared" si="163"/>
        <v>2747054207.1910715</v>
      </c>
      <c r="AA172" s="105">
        <f t="shared" si="164"/>
        <v>2916486499.7637796</v>
      </c>
      <c r="AB172" s="105"/>
      <c r="AC172" s="107" t="str">
        <f t="shared" si="165"/>
        <v>BERTAHAP</v>
      </c>
      <c r="AD172" s="108">
        <f t="shared" si="166"/>
        <v>0</v>
      </c>
      <c r="AE172" s="109">
        <v>2</v>
      </c>
      <c r="AF172" s="110"/>
      <c r="AG172" s="105" t="e">
        <f>IF(AF172&gt;#REF!,"LB","KR")</f>
        <v>#REF!</v>
      </c>
      <c r="AH172" s="110">
        <v>2378423000</v>
      </c>
      <c r="AI172" s="110">
        <v>2680862000</v>
      </c>
      <c r="AJ172" s="110">
        <v>2846212000</v>
      </c>
      <c r="AK172" s="111">
        <v>3021760000</v>
      </c>
      <c r="AL172" s="111">
        <v>2846212000</v>
      </c>
      <c r="AM172" s="110">
        <v>3021760000</v>
      </c>
      <c r="AN172" s="110">
        <f t="shared" si="128"/>
        <v>3208136000</v>
      </c>
      <c r="AS172" s="5"/>
      <c r="AT172" s="5"/>
      <c r="AV172" s="2"/>
      <c r="AW172" s="2"/>
      <c r="BR172" s="53">
        <f t="shared" si="167"/>
        <v>-667560.63624999672</v>
      </c>
      <c r="BT172" s="116">
        <v>46</v>
      </c>
      <c r="BU172" s="121" t="s">
        <v>179</v>
      </c>
      <c r="BV172" s="112" t="str">
        <f>F293</f>
        <v>1BR-6</v>
      </c>
      <c r="BW172" s="113" t="str">
        <f>D293</f>
        <v>06</v>
      </c>
      <c r="BX172" s="114">
        <f t="shared" ref="BX172:BY175" si="171">G293</f>
        <v>78</v>
      </c>
      <c r="BY172" s="114">
        <f t="shared" si="171"/>
        <v>66</v>
      </c>
      <c r="BZ172" s="115">
        <f>O293</f>
        <v>25202066.396249998</v>
      </c>
      <c r="CA172" s="115">
        <f t="shared" ref="CA172:CD175" si="172">AH293</f>
        <v>1528955000</v>
      </c>
      <c r="CB172" s="115">
        <f t="shared" si="172"/>
        <v>1723376000</v>
      </c>
      <c r="CC172" s="115">
        <f t="shared" si="172"/>
        <v>1829671000</v>
      </c>
      <c r="CD172" s="115">
        <f t="shared" si="172"/>
        <v>1942521000</v>
      </c>
      <c r="CE172" s="115">
        <f>AN293</f>
        <v>2062331000</v>
      </c>
      <c r="CF172" s="2">
        <v>4</v>
      </c>
    </row>
    <row r="173" spans="1:84">
      <c r="A173" s="3">
        <f t="shared" si="168"/>
        <v>134</v>
      </c>
      <c r="B173" s="96">
        <v>2</v>
      </c>
      <c r="C173" s="97" t="s">
        <v>169</v>
      </c>
      <c r="D173" s="98" t="s">
        <v>35</v>
      </c>
      <c r="E173" s="99"/>
      <c r="F173" s="100" t="s">
        <v>42</v>
      </c>
      <c r="G173" s="101">
        <f t="shared" si="147"/>
        <v>78</v>
      </c>
      <c r="H173" s="101">
        <f t="shared" si="148"/>
        <v>66</v>
      </c>
      <c r="I173" s="102">
        <f t="shared" si="149"/>
        <v>26438045</v>
      </c>
      <c r="J173" s="102">
        <f t="shared" si="150"/>
        <v>2</v>
      </c>
      <c r="K173" s="103">
        <f t="shared" si="151"/>
        <v>0.93</v>
      </c>
      <c r="L173" s="104">
        <f t="shared" si="170"/>
        <v>1.02</v>
      </c>
      <c r="M173" s="105">
        <f t="shared" si="152"/>
        <v>20957247.12383097</v>
      </c>
      <c r="N173" s="105">
        <f t="shared" si="153"/>
        <v>23622165.977978319</v>
      </c>
      <c r="O173" s="105">
        <f t="shared" si="154"/>
        <v>25079129.487000003</v>
      </c>
      <c r="P173" s="105">
        <f t="shared" si="155"/>
        <v>26625955.317224566</v>
      </c>
      <c r="Q173" s="106">
        <f t="shared" si="156"/>
        <v>25079129.487000003</v>
      </c>
      <c r="R173" s="105">
        <f t="shared" si="156"/>
        <v>26625955.317224566</v>
      </c>
      <c r="S173" s="105">
        <f t="shared" si="157"/>
        <v>28268185.979992867</v>
      </c>
      <c r="T173" s="105"/>
      <c r="U173" s="105">
        <f t="shared" si="158"/>
        <v>1383178310.1728439</v>
      </c>
      <c r="V173" s="105">
        <f t="shared" si="159"/>
        <v>1559062954.5465691</v>
      </c>
      <c r="W173" s="105">
        <f t="shared" si="160"/>
        <v>1655222546.1420002</v>
      </c>
      <c r="X173" s="106">
        <f t="shared" si="161"/>
        <v>1757313050.9368215</v>
      </c>
      <c r="Y173" s="106">
        <f t="shared" si="162"/>
        <v>1655222546.1420002</v>
      </c>
      <c r="Z173" s="105">
        <f t="shared" si="163"/>
        <v>1757313050.9368215</v>
      </c>
      <c r="AA173" s="105">
        <f t="shared" si="164"/>
        <v>1865700274.6795292</v>
      </c>
      <c r="AB173" s="105"/>
      <c r="AC173" s="107" t="str">
        <f t="shared" si="165"/>
        <v>BERTAHAP</v>
      </c>
      <c r="AD173" s="108">
        <f t="shared" si="166"/>
        <v>0</v>
      </c>
      <c r="AE173" s="109">
        <v>2</v>
      </c>
      <c r="AF173" s="110"/>
      <c r="AG173" s="105" t="e">
        <f>IF(AF173&gt;#REF!,"LB","KR")</f>
        <v>#REF!</v>
      </c>
      <c r="AH173" s="110">
        <v>1521497000</v>
      </c>
      <c r="AI173" s="110">
        <v>1714970000</v>
      </c>
      <c r="AJ173" s="110">
        <v>1820745000</v>
      </c>
      <c r="AK173" s="111">
        <v>1933045000</v>
      </c>
      <c r="AL173" s="111">
        <v>1820745000</v>
      </c>
      <c r="AM173" s="110">
        <v>1933045000</v>
      </c>
      <c r="AN173" s="110">
        <f t="shared" si="128"/>
        <v>2052271000</v>
      </c>
      <c r="AS173" s="5"/>
      <c r="AT173" s="5"/>
      <c r="AV173" s="2"/>
      <c r="AW173" s="2"/>
      <c r="BR173" s="53">
        <f t="shared" si="167"/>
        <v>-1206896.7542499937</v>
      </c>
      <c r="BT173" s="116"/>
      <c r="BU173" s="121"/>
      <c r="BV173" s="112" t="str">
        <f>F294</f>
        <v>1BR-10</v>
      </c>
      <c r="BW173" s="113">
        <f>D294</f>
        <v>10</v>
      </c>
      <c r="BX173" s="114">
        <f t="shared" si="171"/>
        <v>74</v>
      </c>
      <c r="BY173" s="114">
        <f t="shared" si="171"/>
        <v>63</v>
      </c>
      <c r="BZ173" s="115">
        <f>O294</f>
        <v>25202066.396249998</v>
      </c>
      <c r="CA173" s="115">
        <f t="shared" si="172"/>
        <v>1459457000</v>
      </c>
      <c r="CB173" s="115">
        <f t="shared" si="172"/>
        <v>1645041000</v>
      </c>
      <c r="CC173" s="115">
        <f t="shared" si="172"/>
        <v>1746504000</v>
      </c>
      <c r="CD173" s="115">
        <f t="shared" si="172"/>
        <v>1854224000</v>
      </c>
      <c r="CE173" s="115">
        <f>AN294</f>
        <v>1968589000</v>
      </c>
    </row>
    <row r="174" spans="1:84">
      <c r="A174" s="3">
        <f t="shared" si="168"/>
        <v>135</v>
      </c>
      <c r="B174" s="96">
        <v>3</v>
      </c>
      <c r="C174" s="97" t="s">
        <v>169</v>
      </c>
      <c r="D174" s="98" t="s">
        <v>41</v>
      </c>
      <c r="E174" s="99"/>
      <c r="F174" s="100" t="s">
        <v>45</v>
      </c>
      <c r="G174" s="101">
        <f t="shared" si="147"/>
        <v>60</v>
      </c>
      <c r="H174" s="101">
        <f t="shared" si="148"/>
        <v>52</v>
      </c>
      <c r="I174" s="102">
        <f t="shared" si="149"/>
        <v>26438045</v>
      </c>
      <c r="J174" s="102">
        <f t="shared" si="150"/>
        <v>2</v>
      </c>
      <c r="K174" s="103">
        <f t="shared" si="151"/>
        <v>0.93</v>
      </c>
      <c r="L174" s="104">
        <f t="shared" si="170"/>
        <v>1.02</v>
      </c>
      <c r="M174" s="105">
        <f t="shared" si="152"/>
        <v>20957247.12383097</v>
      </c>
      <c r="N174" s="105">
        <f t="shared" si="153"/>
        <v>23622165.977978319</v>
      </c>
      <c r="O174" s="105">
        <f t="shared" si="154"/>
        <v>25079129.487000003</v>
      </c>
      <c r="P174" s="105">
        <f t="shared" si="155"/>
        <v>26625955.317224566</v>
      </c>
      <c r="Q174" s="106">
        <f t="shared" si="156"/>
        <v>25079129.487000003</v>
      </c>
      <c r="R174" s="105">
        <f t="shared" si="156"/>
        <v>26625955.317224566</v>
      </c>
      <c r="S174" s="105">
        <f t="shared" si="157"/>
        <v>28268185.979992867</v>
      </c>
      <c r="T174" s="105"/>
      <c r="U174" s="105">
        <f t="shared" si="158"/>
        <v>1089776850.4392104</v>
      </c>
      <c r="V174" s="105">
        <f t="shared" si="159"/>
        <v>1228352630.8548727</v>
      </c>
      <c r="W174" s="105">
        <f t="shared" si="160"/>
        <v>1304114733.3240001</v>
      </c>
      <c r="X174" s="106">
        <f t="shared" si="161"/>
        <v>1384549676.4956775</v>
      </c>
      <c r="Y174" s="106">
        <f t="shared" si="162"/>
        <v>1304114733.3240001</v>
      </c>
      <c r="Z174" s="105">
        <f t="shared" si="163"/>
        <v>1384549676.4956775</v>
      </c>
      <c r="AA174" s="105">
        <f t="shared" si="164"/>
        <v>1469945670.9596291</v>
      </c>
      <c r="AB174" s="105"/>
      <c r="AC174" s="107" t="str">
        <f t="shared" si="165"/>
        <v>BERTAHAP</v>
      </c>
      <c r="AD174" s="108">
        <f t="shared" si="166"/>
        <v>0</v>
      </c>
      <c r="AE174" s="109">
        <v>2</v>
      </c>
      <c r="AF174" s="110"/>
      <c r="AG174" s="105" t="e">
        <f>IF(AF174&gt;#REF!,"LB","KR")</f>
        <v>#REF!</v>
      </c>
      <c r="AH174" s="110">
        <v>1198755000</v>
      </c>
      <c r="AI174" s="110">
        <v>1351188000</v>
      </c>
      <c r="AJ174" s="110">
        <v>1434527000</v>
      </c>
      <c r="AK174" s="111">
        <v>1523005000</v>
      </c>
      <c r="AL174" s="111">
        <v>1434527000</v>
      </c>
      <c r="AM174" s="110">
        <v>1523005000</v>
      </c>
      <c r="AN174" s="110">
        <f t="shared" si="128"/>
        <v>1616941000</v>
      </c>
      <c r="AS174" s="5"/>
      <c r="AT174" s="5"/>
      <c r="AV174" s="2"/>
      <c r="AW174" s="2"/>
      <c r="BR174" s="53">
        <f t="shared" si="167"/>
        <v>-1206896.7542499937</v>
      </c>
      <c r="BT174" s="116"/>
      <c r="BU174" s="121"/>
      <c r="BV174" s="112" t="str">
        <f>F295</f>
        <v>1BR-12</v>
      </c>
      <c r="BW174" s="113">
        <f>D295</f>
        <v>12</v>
      </c>
      <c r="BX174" s="114">
        <f t="shared" si="171"/>
        <v>67</v>
      </c>
      <c r="BY174" s="114">
        <f t="shared" si="171"/>
        <v>57</v>
      </c>
      <c r="BZ174" s="115">
        <f>O295</f>
        <v>25202066.396249998</v>
      </c>
      <c r="CA174" s="115">
        <f t="shared" si="172"/>
        <v>1320461000</v>
      </c>
      <c r="CB174" s="115">
        <f t="shared" si="172"/>
        <v>1488371000</v>
      </c>
      <c r="CC174" s="115">
        <f t="shared" si="172"/>
        <v>1580170000</v>
      </c>
      <c r="CD174" s="115">
        <f t="shared" si="172"/>
        <v>1677631000</v>
      </c>
      <c r="CE174" s="115">
        <f>AN295</f>
        <v>1781104000</v>
      </c>
    </row>
    <row r="175" spans="1:84">
      <c r="A175" s="3">
        <f t="shared" si="168"/>
        <v>136</v>
      </c>
      <c r="B175" s="96">
        <v>4</v>
      </c>
      <c r="C175" s="97" t="s">
        <v>169</v>
      </c>
      <c r="D175" s="98">
        <v>10</v>
      </c>
      <c r="E175" s="99"/>
      <c r="F175" s="100" t="s">
        <v>48</v>
      </c>
      <c r="G175" s="101">
        <f t="shared" si="147"/>
        <v>74</v>
      </c>
      <c r="H175" s="101">
        <f t="shared" si="148"/>
        <v>63</v>
      </c>
      <c r="I175" s="102">
        <f t="shared" si="149"/>
        <v>26438045</v>
      </c>
      <c r="J175" s="102">
        <f t="shared" si="150"/>
        <v>2</v>
      </c>
      <c r="K175" s="103">
        <f t="shared" si="151"/>
        <v>0.93</v>
      </c>
      <c r="L175" s="104">
        <f t="shared" si="170"/>
        <v>1.02</v>
      </c>
      <c r="M175" s="105">
        <f t="shared" si="152"/>
        <v>20957247.12383097</v>
      </c>
      <c r="N175" s="105">
        <f t="shared" si="153"/>
        <v>23622165.977978319</v>
      </c>
      <c r="O175" s="105">
        <f t="shared" si="154"/>
        <v>25079129.487000003</v>
      </c>
      <c r="P175" s="105">
        <f t="shared" si="155"/>
        <v>26625955.317224566</v>
      </c>
      <c r="Q175" s="106">
        <f t="shared" si="156"/>
        <v>25079129.487000003</v>
      </c>
      <c r="R175" s="105">
        <f t="shared" si="156"/>
        <v>26625955.317224566</v>
      </c>
      <c r="S175" s="105">
        <f t="shared" si="157"/>
        <v>28268185.979992867</v>
      </c>
      <c r="T175" s="105"/>
      <c r="U175" s="105">
        <f t="shared" si="158"/>
        <v>1320306568.8013511</v>
      </c>
      <c r="V175" s="105">
        <f t="shared" si="159"/>
        <v>1488196456.6126342</v>
      </c>
      <c r="W175" s="105">
        <f t="shared" si="160"/>
        <v>1579985157.6810002</v>
      </c>
      <c r="X175" s="106">
        <f t="shared" si="161"/>
        <v>1677435184.9851477</v>
      </c>
      <c r="Y175" s="106">
        <f t="shared" si="162"/>
        <v>1579985157.6810002</v>
      </c>
      <c r="Z175" s="105">
        <f t="shared" si="163"/>
        <v>1677435184.9851477</v>
      </c>
      <c r="AA175" s="105">
        <f t="shared" si="164"/>
        <v>1780895716.7395506</v>
      </c>
      <c r="AB175" s="105"/>
      <c r="AC175" s="107" t="str">
        <f t="shared" si="165"/>
        <v>BERTAHAP</v>
      </c>
      <c r="AD175" s="108">
        <f t="shared" si="166"/>
        <v>0</v>
      </c>
      <c r="AE175" s="109">
        <v>2</v>
      </c>
      <c r="AF175" s="110"/>
      <c r="AG175" s="105" t="e">
        <f>IF(AF175&gt;#REF!,"LB","KR")</f>
        <v>#REF!</v>
      </c>
      <c r="AH175" s="110">
        <v>1452338000</v>
      </c>
      <c r="AI175" s="110">
        <v>1637017000</v>
      </c>
      <c r="AJ175" s="110">
        <v>1737984000</v>
      </c>
      <c r="AK175" s="111">
        <v>1845179000</v>
      </c>
      <c r="AL175" s="111">
        <v>1737984000</v>
      </c>
      <c r="AM175" s="110">
        <v>1845179000</v>
      </c>
      <c r="AN175" s="110">
        <f t="shared" si="128"/>
        <v>1958986000</v>
      </c>
      <c r="AS175" s="5"/>
      <c r="AT175" s="5"/>
      <c r="AV175" s="2"/>
      <c r="AW175" s="2"/>
      <c r="BR175" s="53">
        <f t="shared" si="167"/>
        <v>-1206896.7542499937</v>
      </c>
      <c r="BT175" s="116"/>
      <c r="BU175" s="112"/>
      <c r="BV175" s="112" t="str">
        <f>F296</f>
        <v>2BR-18</v>
      </c>
      <c r="BW175" s="113">
        <f>D296</f>
        <v>18</v>
      </c>
      <c r="BX175" s="114">
        <f t="shared" si="171"/>
        <v>97</v>
      </c>
      <c r="BY175" s="114">
        <f t="shared" si="171"/>
        <v>85</v>
      </c>
      <c r="BZ175" s="115">
        <f>O296</f>
        <v>25202066.396249998</v>
      </c>
      <c r="CA175" s="115">
        <f t="shared" si="172"/>
        <v>1969109000</v>
      </c>
      <c r="CB175" s="115">
        <f t="shared" si="172"/>
        <v>2219500000</v>
      </c>
      <c r="CC175" s="115">
        <f t="shared" si="172"/>
        <v>2356394000</v>
      </c>
      <c r="CD175" s="115">
        <f t="shared" si="172"/>
        <v>2501731000</v>
      </c>
      <c r="CE175" s="115">
        <f>AN296</f>
        <v>2656032000</v>
      </c>
    </row>
    <row r="176" spans="1:84">
      <c r="A176" s="3">
        <f t="shared" si="168"/>
        <v>137</v>
      </c>
      <c r="B176" s="96">
        <v>5</v>
      </c>
      <c r="C176" s="97" t="s">
        <v>169</v>
      </c>
      <c r="D176" s="96">
        <v>12</v>
      </c>
      <c r="E176" s="99"/>
      <c r="F176" s="100" t="s">
        <v>50</v>
      </c>
      <c r="G176" s="101">
        <f t="shared" si="147"/>
        <v>67</v>
      </c>
      <c r="H176" s="101">
        <f t="shared" si="148"/>
        <v>57</v>
      </c>
      <c r="I176" s="102">
        <f t="shared" si="149"/>
        <v>26438045</v>
      </c>
      <c r="J176" s="102">
        <f t="shared" si="150"/>
        <v>2</v>
      </c>
      <c r="K176" s="103">
        <f t="shared" si="151"/>
        <v>0.93</v>
      </c>
      <c r="L176" s="104">
        <f t="shared" si="170"/>
        <v>1.02</v>
      </c>
      <c r="M176" s="105">
        <f t="shared" si="152"/>
        <v>20957247.12383097</v>
      </c>
      <c r="N176" s="105">
        <f t="shared" si="153"/>
        <v>23622165.977978319</v>
      </c>
      <c r="O176" s="105">
        <f t="shared" si="154"/>
        <v>25079129.487000003</v>
      </c>
      <c r="P176" s="105">
        <f t="shared" si="155"/>
        <v>26625955.317224566</v>
      </c>
      <c r="Q176" s="106">
        <f t="shared" si="156"/>
        <v>25079129.487000003</v>
      </c>
      <c r="R176" s="105">
        <f t="shared" si="156"/>
        <v>26625955.317224566</v>
      </c>
      <c r="S176" s="105">
        <f t="shared" si="157"/>
        <v>28268185.979992867</v>
      </c>
      <c r="T176" s="105"/>
      <c r="U176" s="105">
        <f t="shared" si="158"/>
        <v>1194563086.0583653</v>
      </c>
      <c r="V176" s="105">
        <f t="shared" si="159"/>
        <v>1346463460.7447641</v>
      </c>
      <c r="W176" s="105">
        <f t="shared" si="160"/>
        <v>1429510380.7590003</v>
      </c>
      <c r="X176" s="106">
        <f t="shared" si="161"/>
        <v>1517679453.0818002</v>
      </c>
      <c r="Y176" s="106">
        <f t="shared" si="162"/>
        <v>1429510380.7590003</v>
      </c>
      <c r="Z176" s="105">
        <f t="shared" si="163"/>
        <v>1517679453.0818002</v>
      </c>
      <c r="AA176" s="105">
        <f t="shared" si="164"/>
        <v>1611286600.8595934</v>
      </c>
      <c r="AB176" s="105"/>
      <c r="AC176" s="107" t="str">
        <f t="shared" si="165"/>
        <v>BERTAHAP</v>
      </c>
      <c r="AD176" s="108">
        <f t="shared" si="166"/>
        <v>0</v>
      </c>
      <c r="AE176" s="109">
        <v>2</v>
      </c>
      <c r="AF176" s="110"/>
      <c r="AG176" s="105" t="e">
        <f>IF(AF176&gt;#REF!,"LB","KR")</f>
        <v>#REF!</v>
      </c>
      <c r="AH176" s="110">
        <v>1314020000</v>
      </c>
      <c r="AI176" s="110">
        <v>1481110000</v>
      </c>
      <c r="AJ176" s="110">
        <v>1572462000</v>
      </c>
      <c r="AK176" s="111">
        <v>1669448000</v>
      </c>
      <c r="AL176" s="111">
        <v>1572462000</v>
      </c>
      <c r="AM176" s="110">
        <v>1669448000</v>
      </c>
      <c r="AN176" s="110">
        <f t="shared" si="128"/>
        <v>1772416000</v>
      </c>
      <c r="AS176" s="5"/>
      <c r="AT176" s="5"/>
      <c r="AV176" s="2"/>
      <c r="AW176" s="2"/>
      <c r="BR176" s="53">
        <f t="shared" si="167"/>
        <v>-1206896.7542499937</v>
      </c>
      <c r="BT176" s="116">
        <v>47</v>
      </c>
      <c r="BU176" s="112" t="s">
        <v>175</v>
      </c>
      <c r="BV176" s="112" t="str">
        <f>F255</f>
        <v>2BR-22</v>
      </c>
      <c r="BW176" s="113">
        <f>D255</f>
        <v>22</v>
      </c>
      <c r="BX176" s="114">
        <f>G255</f>
        <v>81</v>
      </c>
      <c r="BY176" s="114">
        <f>H255</f>
        <v>70</v>
      </c>
      <c r="BZ176" s="115">
        <f>O255</f>
        <v>26029577.204749998</v>
      </c>
      <c r="CA176" s="115">
        <f>AH255</f>
        <v>1674865000</v>
      </c>
      <c r="CB176" s="115">
        <f>AI255</f>
        <v>1887840000</v>
      </c>
      <c r="CC176" s="115">
        <f>AJ255</f>
        <v>2004278000</v>
      </c>
      <c r="CD176" s="115">
        <f>AK255</f>
        <v>2127897000</v>
      </c>
      <c r="CE176" s="115">
        <f>AN255</f>
        <v>2259141000</v>
      </c>
      <c r="CF176" s="2">
        <v>5</v>
      </c>
    </row>
    <row r="177" spans="1:84">
      <c r="A177" s="3">
        <f t="shared" si="168"/>
        <v>138</v>
      </c>
      <c r="B177" s="96">
        <v>6</v>
      </c>
      <c r="C177" s="97" t="s">
        <v>169</v>
      </c>
      <c r="D177" s="98">
        <v>16</v>
      </c>
      <c r="E177" s="99"/>
      <c r="F177" s="100" t="s">
        <v>52</v>
      </c>
      <c r="G177" s="101">
        <f t="shared" si="147"/>
        <v>71</v>
      </c>
      <c r="H177" s="101">
        <f t="shared" si="148"/>
        <v>63</v>
      </c>
      <c r="I177" s="102">
        <f t="shared" si="149"/>
        <v>26438045</v>
      </c>
      <c r="J177" s="102">
        <f t="shared" si="150"/>
        <v>2</v>
      </c>
      <c r="K177" s="103">
        <f t="shared" si="151"/>
        <v>0.93</v>
      </c>
      <c r="L177" s="104">
        <f t="shared" si="170"/>
        <v>1.02</v>
      </c>
      <c r="M177" s="105">
        <f t="shared" si="152"/>
        <v>20957247.12383097</v>
      </c>
      <c r="N177" s="105">
        <f t="shared" si="153"/>
        <v>23622165.977978319</v>
      </c>
      <c r="O177" s="105">
        <f t="shared" si="154"/>
        <v>25079129.487000003</v>
      </c>
      <c r="P177" s="105">
        <f t="shared" si="155"/>
        <v>26625955.317224566</v>
      </c>
      <c r="Q177" s="106">
        <f t="shared" si="156"/>
        <v>25079129.487000003</v>
      </c>
      <c r="R177" s="105">
        <f t="shared" si="156"/>
        <v>26625955.317224566</v>
      </c>
      <c r="S177" s="105">
        <f t="shared" si="157"/>
        <v>28268185.979992867</v>
      </c>
      <c r="T177" s="105"/>
      <c r="U177" s="105">
        <f t="shared" si="158"/>
        <v>1320306568.8013511</v>
      </c>
      <c r="V177" s="105">
        <f t="shared" si="159"/>
        <v>1488196456.6126342</v>
      </c>
      <c r="W177" s="105">
        <f t="shared" si="160"/>
        <v>1579985157.6810002</v>
      </c>
      <c r="X177" s="106">
        <f t="shared" si="161"/>
        <v>1677435184.9851477</v>
      </c>
      <c r="Y177" s="106">
        <f t="shared" si="162"/>
        <v>1579985157.6810002</v>
      </c>
      <c r="Z177" s="105">
        <f t="shared" si="163"/>
        <v>1677435184.9851477</v>
      </c>
      <c r="AA177" s="105">
        <f t="shared" si="164"/>
        <v>1780895716.7395506</v>
      </c>
      <c r="AB177" s="105"/>
      <c r="AC177" s="107" t="str">
        <f t="shared" si="165"/>
        <v>BERTAHAP</v>
      </c>
      <c r="AD177" s="108">
        <f t="shared" si="166"/>
        <v>0</v>
      </c>
      <c r="AE177" s="109">
        <v>2</v>
      </c>
      <c r="AF177" s="110"/>
      <c r="AG177" s="105" t="e">
        <f>IF(AF177&gt;#REF!,"LB","KR")</f>
        <v>#REF!</v>
      </c>
      <c r="AH177" s="110">
        <v>1452338000</v>
      </c>
      <c r="AI177" s="110">
        <v>1637017000</v>
      </c>
      <c r="AJ177" s="110">
        <v>1737984000</v>
      </c>
      <c r="AK177" s="111">
        <v>1845179000</v>
      </c>
      <c r="AL177" s="111">
        <v>1737984000</v>
      </c>
      <c r="AM177" s="110">
        <v>1845179000</v>
      </c>
      <c r="AN177" s="110">
        <f t="shared" si="128"/>
        <v>1958986000</v>
      </c>
      <c r="AS177" s="5"/>
      <c r="AT177" s="5"/>
      <c r="AV177" s="2"/>
      <c r="AW177" s="2"/>
      <c r="BR177" s="53">
        <f t="shared" si="167"/>
        <v>-1206896.7542499937</v>
      </c>
      <c r="BT177" s="116">
        <v>48</v>
      </c>
      <c r="BU177" s="121" t="s">
        <v>179</v>
      </c>
      <c r="BV177" s="112" t="str">
        <f>F292</f>
        <v>2BR-2</v>
      </c>
      <c r="BW177" s="113" t="str">
        <f>D292</f>
        <v>02</v>
      </c>
      <c r="BX177" s="114">
        <f>G292</f>
        <v>113</v>
      </c>
      <c r="BY177" s="114">
        <f>H292</f>
        <v>101</v>
      </c>
      <c r="BZ177" s="115">
        <f>O292</f>
        <v>25744046.318749998</v>
      </c>
      <c r="CA177" s="115">
        <f>AH292</f>
        <v>2390082000</v>
      </c>
      <c r="CB177" s="115">
        <f>AI292</f>
        <v>2694004000</v>
      </c>
      <c r="CC177" s="115">
        <f>AJ292</f>
        <v>2860164000</v>
      </c>
      <c r="CD177" s="115">
        <f>AK292</f>
        <v>3036573000</v>
      </c>
      <c r="CE177" s="115">
        <f>AN292</f>
        <v>3223862000</v>
      </c>
      <c r="CF177" s="2">
        <v>1</v>
      </c>
    </row>
    <row r="178" spans="1:84">
      <c r="A178" s="3">
        <f t="shared" si="168"/>
        <v>139</v>
      </c>
      <c r="B178" s="96">
        <v>7</v>
      </c>
      <c r="C178" s="97" t="s">
        <v>169</v>
      </c>
      <c r="D178" s="96">
        <v>18</v>
      </c>
      <c r="E178" s="99"/>
      <c r="F178" s="100" t="s">
        <v>54</v>
      </c>
      <c r="G178" s="101">
        <f t="shared" si="147"/>
        <v>97</v>
      </c>
      <c r="H178" s="101">
        <f t="shared" si="148"/>
        <v>85</v>
      </c>
      <c r="I178" s="102">
        <f t="shared" si="149"/>
        <v>26438045</v>
      </c>
      <c r="J178" s="102">
        <f t="shared" si="150"/>
        <v>2</v>
      </c>
      <c r="K178" s="103">
        <f t="shared" si="151"/>
        <v>0.93</v>
      </c>
      <c r="L178" s="104">
        <f t="shared" si="170"/>
        <v>1.02</v>
      </c>
      <c r="M178" s="105">
        <f t="shared" si="152"/>
        <v>20957247.12383097</v>
      </c>
      <c r="N178" s="105">
        <f t="shared" si="153"/>
        <v>23622165.977978319</v>
      </c>
      <c r="O178" s="105">
        <f t="shared" si="154"/>
        <v>25079129.487000003</v>
      </c>
      <c r="P178" s="105">
        <f t="shared" si="155"/>
        <v>26625955.317224566</v>
      </c>
      <c r="Q178" s="106">
        <f t="shared" si="156"/>
        <v>25079129.487000003</v>
      </c>
      <c r="R178" s="105">
        <f t="shared" si="156"/>
        <v>26625955.317224566</v>
      </c>
      <c r="S178" s="105">
        <f t="shared" si="157"/>
        <v>28268185.979992867</v>
      </c>
      <c r="T178" s="105"/>
      <c r="U178" s="105">
        <f t="shared" si="158"/>
        <v>1781366005.5256324</v>
      </c>
      <c r="V178" s="105">
        <f t="shared" si="159"/>
        <v>2007884108.1281571</v>
      </c>
      <c r="W178" s="105">
        <f t="shared" si="160"/>
        <v>2131726006.3950002</v>
      </c>
      <c r="X178" s="106">
        <f t="shared" si="161"/>
        <v>2263206201.964088</v>
      </c>
      <c r="Y178" s="106">
        <f t="shared" si="162"/>
        <v>2131726006.3950002</v>
      </c>
      <c r="Z178" s="105">
        <f t="shared" si="163"/>
        <v>2263206201.964088</v>
      </c>
      <c r="AA178" s="105">
        <f t="shared" si="164"/>
        <v>2402795808.2993937</v>
      </c>
      <c r="AB178" s="105"/>
      <c r="AC178" s="107" t="str">
        <f t="shared" si="165"/>
        <v>BERTAHAP</v>
      </c>
      <c r="AD178" s="108">
        <f t="shared" si="166"/>
        <v>0</v>
      </c>
      <c r="AE178" s="109">
        <v>2</v>
      </c>
      <c r="AF178" s="110"/>
      <c r="AG178" s="105" t="e">
        <f>IF(AF178&gt;#REF!,"LB","KR")</f>
        <v>#REF!</v>
      </c>
      <c r="AH178" s="110">
        <v>1959503000</v>
      </c>
      <c r="AI178" s="110">
        <v>2208673000</v>
      </c>
      <c r="AJ178" s="110">
        <v>2344899000</v>
      </c>
      <c r="AK178" s="111">
        <v>2489527000</v>
      </c>
      <c r="AL178" s="111">
        <v>2344899000</v>
      </c>
      <c r="AM178" s="110">
        <v>2489527000</v>
      </c>
      <c r="AN178" s="110">
        <f t="shared" si="128"/>
        <v>2643076000</v>
      </c>
      <c r="AS178" s="5"/>
      <c r="AT178" s="5"/>
      <c r="AV178" s="2"/>
      <c r="AW178" s="2"/>
      <c r="BR178" s="53">
        <f t="shared" si="167"/>
        <v>-1206896.7542499937</v>
      </c>
      <c r="BT178" s="116">
        <v>49</v>
      </c>
      <c r="BU178" s="121" t="s">
        <v>179</v>
      </c>
      <c r="BV178" s="112" t="str">
        <f>F297</f>
        <v>1BR-20</v>
      </c>
      <c r="BW178" s="113">
        <f>D297</f>
        <v>20</v>
      </c>
      <c r="BX178" s="114">
        <f>G297</f>
        <v>60</v>
      </c>
      <c r="BY178" s="114">
        <f>H297</f>
        <v>51</v>
      </c>
      <c r="BZ178" s="115">
        <f>O297</f>
        <v>25202066.396249998</v>
      </c>
      <c r="CA178" s="115">
        <f t="shared" ref="CA178:CD179" si="173">AH297</f>
        <v>1181465000</v>
      </c>
      <c r="CB178" s="115">
        <f t="shared" si="173"/>
        <v>1331700000</v>
      </c>
      <c r="CC178" s="115">
        <f t="shared" si="173"/>
        <v>1413836000</v>
      </c>
      <c r="CD178" s="115">
        <f t="shared" si="173"/>
        <v>1501039000</v>
      </c>
      <c r="CE178" s="115">
        <f>AN297</f>
        <v>1593619000</v>
      </c>
      <c r="CF178" s="2">
        <v>1</v>
      </c>
    </row>
    <row r="179" spans="1:84">
      <c r="A179" s="3">
        <f t="shared" si="168"/>
        <v>140</v>
      </c>
      <c r="B179" s="96">
        <v>8</v>
      </c>
      <c r="C179" s="97" t="s">
        <v>169</v>
      </c>
      <c r="D179" s="96">
        <v>20</v>
      </c>
      <c r="E179" s="99"/>
      <c r="F179" s="100" t="s">
        <v>70</v>
      </c>
      <c r="G179" s="101">
        <f t="shared" si="147"/>
        <v>60</v>
      </c>
      <c r="H179" s="101">
        <f t="shared" si="148"/>
        <v>51</v>
      </c>
      <c r="I179" s="102">
        <f t="shared" si="149"/>
        <v>26438045</v>
      </c>
      <c r="J179" s="102">
        <f t="shared" si="150"/>
        <v>2</v>
      </c>
      <c r="K179" s="103">
        <f t="shared" si="151"/>
        <v>0.93</v>
      </c>
      <c r="L179" s="104">
        <f>SUMIF($AN$4:$AN$22,D179,$AU$4:$AU$22)</f>
        <v>1.02</v>
      </c>
      <c r="M179" s="105">
        <f t="shared" si="152"/>
        <v>20957247.12383097</v>
      </c>
      <c r="N179" s="105">
        <f t="shared" si="153"/>
        <v>23622165.977978319</v>
      </c>
      <c r="O179" s="105">
        <f t="shared" si="154"/>
        <v>25079129.487000003</v>
      </c>
      <c r="P179" s="105">
        <f t="shared" si="155"/>
        <v>26625955.317224566</v>
      </c>
      <c r="Q179" s="106">
        <f t="shared" si="156"/>
        <v>25079129.487000003</v>
      </c>
      <c r="R179" s="105">
        <f t="shared" si="156"/>
        <v>26625955.317224566</v>
      </c>
      <c r="S179" s="105">
        <f t="shared" si="157"/>
        <v>28268185.979992867</v>
      </c>
      <c r="T179" s="105"/>
      <c r="U179" s="105">
        <f t="shared" si="158"/>
        <v>1068819603.3153795</v>
      </c>
      <c r="V179" s="105">
        <f t="shared" si="159"/>
        <v>1204730464.8768942</v>
      </c>
      <c r="W179" s="105">
        <f t="shared" si="160"/>
        <v>1279035603.8370001</v>
      </c>
      <c r="X179" s="106">
        <f t="shared" si="161"/>
        <v>1357923721.178453</v>
      </c>
      <c r="Y179" s="106">
        <f t="shared" si="162"/>
        <v>1279035603.8370001</v>
      </c>
      <c r="Z179" s="105">
        <f t="shared" si="163"/>
        <v>1357923721.178453</v>
      </c>
      <c r="AA179" s="105">
        <f t="shared" si="164"/>
        <v>1441677484.9796362</v>
      </c>
      <c r="AB179" s="105"/>
      <c r="AC179" s="107" t="str">
        <f t="shared" si="165"/>
        <v>BERTAHAP</v>
      </c>
      <c r="AD179" s="108">
        <f t="shared" si="166"/>
        <v>0</v>
      </c>
      <c r="AE179" s="109">
        <v>2</v>
      </c>
      <c r="AF179" s="110"/>
      <c r="AG179" s="105" t="e">
        <f>IF(AF179&gt;#REF!,"LB","KR")</f>
        <v>#REF!</v>
      </c>
      <c r="AH179" s="110">
        <v>1175702000</v>
      </c>
      <c r="AI179" s="110">
        <v>1325204000</v>
      </c>
      <c r="AJ179" s="110">
        <v>1406940000</v>
      </c>
      <c r="AK179" s="111">
        <v>1493717000</v>
      </c>
      <c r="AL179" s="111">
        <v>1406940000</v>
      </c>
      <c r="AM179" s="110">
        <v>1493717000</v>
      </c>
      <c r="AN179" s="110">
        <f t="shared" si="128"/>
        <v>1585846000</v>
      </c>
      <c r="AS179" s="5"/>
      <c r="AT179" s="5"/>
      <c r="AV179" s="2"/>
      <c r="AW179" s="2"/>
      <c r="BR179" s="53">
        <f t="shared" si="167"/>
        <v>-1206896.7542499937</v>
      </c>
      <c r="BT179" s="116">
        <v>50</v>
      </c>
      <c r="BU179" s="121" t="s">
        <v>179</v>
      </c>
      <c r="BV179" s="112" t="str">
        <f>F298</f>
        <v>2BR-22</v>
      </c>
      <c r="BW179" s="113">
        <f>D298</f>
        <v>22</v>
      </c>
      <c r="BX179" s="114">
        <f>G298</f>
        <v>81</v>
      </c>
      <c r="BY179" s="114">
        <f>H298</f>
        <v>70</v>
      </c>
      <c r="BZ179" s="115">
        <f>O298</f>
        <v>26286026.241249997</v>
      </c>
      <c r="CA179" s="115">
        <f t="shared" si="173"/>
        <v>1691366000</v>
      </c>
      <c r="CB179" s="115">
        <f t="shared" si="173"/>
        <v>1906440000</v>
      </c>
      <c r="CC179" s="115">
        <f t="shared" si="173"/>
        <v>2024025000</v>
      </c>
      <c r="CD179" s="115">
        <f t="shared" si="173"/>
        <v>2148862000</v>
      </c>
      <c r="CE179" s="115">
        <f>AN298</f>
        <v>2281399000</v>
      </c>
      <c r="CF179" s="2">
        <v>1</v>
      </c>
    </row>
    <row r="180" spans="1:84">
      <c r="A180" s="3">
        <f t="shared" si="168"/>
        <v>141</v>
      </c>
      <c r="B180" s="96">
        <v>9</v>
      </c>
      <c r="C180" s="97" t="s">
        <v>169</v>
      </c>
      <c r="D180" s="96">
        <v>22</v>
      </c>
      <c r="E180" s="99"/>
      <c r="F180" s="100" t="s">
        <v>89</v>
      </c>
      <c r="G180" s="101">
        <f t="shared" si="147"/>
        <v>81</v>
      </c>
      <c r="H180" s="101">
        <f t="shared" si="148"/>
        <v>70</v>
      </c>
      <c r="I180" s="102">
        <f t="shared" si="149"/>
        <v>26438045</v>
      </c>
      <c r="J180" s="102">
        <f t="shared" si="150"/>
        <v>4</v>
      </c>
      <c r="K180" s="103">
        <f t="shared" si="151"/>
        <v>0.97</v>
      </c>
      <c r="L180" s="104">
        <f>SUMIF($AN$4:$AN$22,D180,$AU$4:$AU$22)</f>
        <v>1.02</v>
      </c>
      <c r="M180" s="105">
        <f t="shared" si="152"/>
        <v>21858634.096898966</v>
      </c>
      <c r="N180" s="105">
        <f t="shared" si="153"/>
        <v>24638173.116816092</v>
      </c>
      <c r="O180" s="105">
        <f t="shared" si="154"/>
        <v>26157801.722999997</v>
      </c>
      <c r="P180" s="105">
        <f t="shared" si="155"/>
        <v>27771157.696460024</v>
      </c>
      <c r="Q180" s="106">
        <f t="shared" si="156"/>
        <v>26157801.722999997</v>
      </c>
      <c r="R180" s="105">
        <f t="shared" si="156"/>
        <v>27771157.696460024</v>
      </c>
      <c r="S180" s="105">
        <f t="shared" si="157"/>
        <v>29484021.936121583</v>
      </c>
      <c r="T180" s="105"/>
      <c r="U180" s="105">
        <f t="shared" si="158"/>
        <v>1530104386.7829275</v>
      </c>
      <c r="V180" s="105">
        <f t="shared" si="159"/>
        <v>1724672118.1771264</v>
      </c>
      <c r="W180" s="105">
        <f t="shared" si="160"/>
        <v>1831046120.6099999</v>
      </c>
      <c r="X180" s="106">
        <f t="shared" si="161"/>
        <v>1943981038.7522016</v>
      </c>
      <c r="Y180" s="106">
        <f t="shared" si="162"/>
        <v>1831046120.6099999</v>
      </c>
      <c r="Z180" s="105">
        <f t="shared" si="163"/>
        <v>1943981038.7522016</v>
      </c>
      <c r="AA180" s="105">
        <f t="shared" si="164"/>
        <v>2063881535.5285108</v>
      </c>
      <c r="AB180" s="105"/>
      <c r="AC180" s="107" t="str">
        <f t="shared" si="165"/>
        <v>BERTAHAP</v>
      </c>
      <c r="AD180" s="108">
        <f t="shared" si="166"/>
        <v>0</v>
      </c>
      <c r="AE180" s="109">
        <v>2</v>
      </c>
      <c r="AF180" s="110"/>
      <c r="AG180" s="105" t="e">
        <f>IF(AF180&gt;#REF!,"LB","KR")</f>
        <v>#REF!</v>
      </c>
      <c r="AH180" s="110">
        <v>1683115000</v>
      </c>
      <c r="AI180" s="110">
        <v>1897140000</v>
      </c>
      <c r="AJ180" s="110">
        <v>2014151000</v>
      </c>
      <c r="AK180" s="111">
        <v>2138380000</v>
      </c>
      <c r="AL180" s="111">
        <v>2014151000</v>
      </c>
      <c r="AM180" s="110">
        <v>2138380000</v>
      </c>
      <c r="AN180" s="110">
        <f t="shared" si="128"/>
        <v>2270270000</v>
      </c>
      <c r="AS180" s="5"/>
      <c r="AT180" s="5"/>
      <c r="AV180" s="2"/>
      <c r="AW180" s="2"/>
      <c r="BR180" s="53">
        <f t="shared" si="167"/>
        <v>-128224.51824999973</v>
      </c>
      <c r="BT180" s="116"/>
      <c r="BU180" s="121"/>
      <c r="BV180" s="112"/>
      <c r="BW180" s="113"/>
      <c r="BX180" s="114"/>
      <c r="BY180" s="114"/>
      <c r="BZ180" s="115"/>
      <c r="CA180" s="115"/>
      <c r="CB180" s="115"/>
      <c r="CC180" s="115"/>
      <c r="CD180" s="115"/>
      <c r="CE180" s="115"/>
      <c r="CF180" s="2">
        <f>SUM(CF40:CF179)</f>
        <v>259</v>
      </c>
    </row>
    <row r="181" spans="1:84">
      <c r="A181" s="3">
        <f t="shared" si="168"/>
        <v>142</v>
      </c>
      <c r="B181" s="96">
        <v>1</v>
      </c>
      <c r="C181" s="97" t="s">
        <v>173</v>
      </c>
      <c r="D181" s="98" t="s">
        <v>35</v>
      </c>
      <c r="E181" s="99"/>
      <c r="F181" s="100" t="s">
        <v>42</v>
      </c>
      <c r="G181" s="101">
        <f t="shared" si="147"/>
        <v>78</v>
      </c>
      <c r="H181" s="101">
        <f t="shared" si="148"/>
        <v>66</v>
      </c>
      <c r="I181" s="102">
        <f t="shared" si="149"/>
        <v>26438045</v>
      </c>
      <c r="J181" s="102">
        <f t="shared" si="150"/>
        <v>2</v>
      </c>
      <c r="K181" s="103">
        <f t="shared" si="151"/>
        <v>0.93</v>
      </c>
      <c r="L181" s="239">
        <f t="shared" ref="L181:L188" si="174">SUMIF($AN$4:$AN$22,D181,$BI$4:$BI$22)</f>
        <v>1.03</v>
      </c>
      <c r="M181" s="105">
        <f t="shared" si="152"/>
        <v>21162710.33092735</v>
      </c>
      <c r="N181" s="105">
        <f t="shared" si="153"/>
        <v>23853755.840507519</v>
      </c>
      <c r="O181" s="105">
        <f t="shared" si="154"/>
        <v>25325003.305500001</v>
      </c>
      <c r="P181" s="105">
        <f t="shared" si="155"/>
        <v>26886994.094844408</v>
      </c>
      <c r="Q181" s="106">
        <f t="shared" si="156"/>
        <v>25325003.305500001</v>
      </c>
      <c r="R181" s="105">
        <f t="shared" si="156"/>
        <v>26886994.094844408</v>
      </c>
      <c r="S181" s="105">
        <f t="shared" si="157"/>
        <v>28545325.058228087</v>
      </c>
      <c r="T181" s="105"/>
      <c r="U181" s="105">
        <f t="shared" si="158"/>
        <v>1396738881.8412051</v>
      </c>
      <c r="V181" s="105">
        <f t="shared" si="159"/>
        <v>1574347885.4734962</v>
      </c>
      <c r="W181" s="105">
        <f t="shared" si="160"/>
        <v>1671450218.1630001</v>
      </c>
      <c r="X181" s="106">
        <f t="shared" si="161"/>
        <v>1774541610.2597311</v>
      </c>
      <c r="Y181" s="106">
        <f t="shared" si="162"/>
        <v>1671450218.1630001</v>
      </c>
      <c r="Z181" s="105">
        <f t="shared" si="163"/>
        <v>1774541610.2597311</v>
      </c>
      <c r="AA181" s="105">
        <f t="shared" si="164"/>
        <v>1883991453.8430538</v>
      </c>
      <c r="AB181" s="105"/>
      <c r="AC181" s="107" t="str">
        <f t="shared" si="165"/>
        <v>BERTAHAP</v>
      </c>
      <c r="AD181" s="108">
        <f t="shared" si="166"/>
        <v>0</v>
      </c>
      <c r="AE181" s="109">
        <v>2</v>
      </c>
      <c r="AF181" s="110"/>
      <c r="AG181" s="105" t="e">
        <f>IF(AF181&gt;#REF!,"LB","KR")</f>
        <v>#REF!</v>
      </c>
      <c r="AH181" s="110">
        <v>1536413000</v>
      </c>
      <c r="AI181" s="110">
        <v>1731783000</v>
      </c>
      <c r="AJ181" s="110">
        <v>1838596000</v>
      </c>
      <c r="AK181" s="111">
        <v>1951996000</v>
      </c>
      <c r="AL181" s="111">
        <v>1838596000</v>
      </c>
      <c r="AM181" s="110">
        <v>1951996000</v>
      </c>
      <c r="AN181" s="110">
        <f t="shared" si="128"/>
        <v>2072391000</v>
      </c>
      <c r="AS181" s="5"/>
      <c r="AT181" s="5"/>
      <c r="AV181" s="2"/>
      <c r="AW181" s="2"/>
      <c r="BR181" s="53">
        <f t="shared" si="167"/>
        <v>-961022.93574999645</v>
      </c>
      <c r="BT181" s="116"/>
      <c r="BU181" s="112"/>
      <c r="BV181" s="112"/>
      <c r="BW181" s="113"/>
      <c r="BX181" s="114"/>
      <c r="BY181" s="114"/>
      <c r="BZ181" s="115"/>
      <c r="CA181" s="115"/>
      <c r="CB181" s="115"/>
      <c r="CC181" s="115"/>
      <c r="CD181" s="115"/>
      <c r="CE181" s="115"/>
    </row>
    <row r="182" spans="1:84">
      <c r="A182" s="3">
        <f t="shared" si="168"/>
        <v>143</v>
      </c>
      <c r="B182" s="96">
        <v>2</v>
      </c>
      <c r="C182" s="97" t="s">
        <v>173</v>
      </c>
      <c r="D182" s="98" t="s">
        <v>41</v>
      </c>
      <c r="E182" s="99"/>
      <c r="F182" s="100" t="s">
        <v>45</v>
      </c>
      <c r="G182" s="101">
        <f t="shared" si="147"/>
        <v>60</v>
      </c>
      <c r="H182" s="101">
        <f t="shared" si="148"/>
        <v>52</v>
      </c>
      <c r="I182" s="102">
        <f t="shared" si="149"/>
        <v>26438045</v>
      </c>
      <c r="J182" s="102">
        <f t="shared" si="150"/>
        <v>2</v>
      </c>
      <c r="K182" s="103">
        <f t="shared" si="151"/>
        <v>0.93</v>
      </c>
      <c r="L182" s="239">
        <f t="shared" si="174"/>
        <v>1.03</v>
      </c>
      <c r="M182" s="105">
        <f t="shared" si="152"/>
        <v>21162710.33092735</v>
      </c>
      <c r="N182" s="105">
        <f t="shared" si="153"/>
        <v>23853755.840507519</v>
      </c>
      <c r="O182" s="105">
        <f t="shared" si="154"/>
        <v>25325003.305500001</v>
      </c>
      <c r="P182" s="105">
        <f t="shared" si="155"/>
        <v>26886994.094844408</v>
      </c>
      <c r="Q182" s="106">
        <f t="shared" si="156"/>
        <v>25325003.305500001</v>
      </c>
      <c r="R182" s="105">
        <f t="shared" si="156"/>
        <v>26886994.094844408</v>
      </c>
      <c r="S182" s="105">
        <f t="shared" si="157"/>
        <v>28545325.058228087</v>
      </c>
      <c r="T182" s="105"/>
      <c r="U182" s="105">
        <f t="shared" si="158"/>
        <v>1100460937.2082222</v>
      </c>
      <c r="V182" s="105">
        <f t="shared" si="159"/>
        <v>1240395303.7063909</v>
      </c>
      <c r="W182" s="105">
        <f t="shared" si="160"/>
        <v>1316900171.8860002</v>
      </c>
      <c r="X182" s="106">
        <f t="shared" si="161"/>
        <v>1398123692.9319093</v>
      </c>
      <c r="Y182" s="106">
        <f t="shared" si="162"/>
        <v>1316900171.8860002</v>
      </c>
      <c r="Z182" s="105">
        <f t="shared" si="163"/>
        <v>1398123692.9319093</v>
      </c>
      <c r="AA182" s="105">
        <f t="shared" si="164"/>
        <v>1484356903.0278604</v>
      </c>
      <c r="AB182" s="105"/>
      <c r="AC182" s="107" t="str">
        <f t="shared" si="165"/>
        <v>BERTAHAP</v>
      </c>
      <c r="AD182" s="108">
        <f t="shared" si="166"/>
        <v>0</v>
      </c>
      <c r="AE182" s="109">
        <v>2</v>
      </c>
      <c r="AF182" s="110"/>
      <c r="AG182" s="105" t="e">
        <f>IF(AF182&gt;#REF!,"LB","KR")</f>
        <v>#REF!</v>
      </c>
      <c r="AH182" s="110">
        <v>1210508000</v>
      </c>
      <c r="AI182" s="110">
        <v>1364435000</v>
      </c>
      <c r="AJ182" s="110">
        <v>1448591000</v>
      </c>
      <c r="AK182" s="111">
        <v>1537937000</v>
      </c>
      <c r="AL182" s="111">
        <v>1448591000</v>
      </c>
      <c r="AM182" s="110">
        <v>1537937000</v>
      </c>
      <c r="AN182" s="110">
        <f t="shared" si="128"/>
        <v>1632793000</v>
      </c>
      <c r="AS182" s="5"/>
      <c r="AT182" s="5"/>
      <c r="AV182" s="2"/>
      <c r="AW182" s="2"/>
      <c r="BR182" s="53">
        <f t="shared" si="167"/>
        <v>-961022.93574999645</v>
      </c>
      <c r="BT182" s="116"/>
      <c r="BU182" s="112"/>
      <c r="BV182" s="112"/>
      <c r="BW182" s="113"/>
      <c r="BX182" s="114"/>
      <c r="BY182" s="114"/>
      <c r="BZ182" s="115"/>
      <c r="CA182" s="115"/>
      <c r="CB182" s="115"/>
      <c r="CC182" s="115"/>
      <c r="CD182" s="115"/>
      <c r="CE182" s="115"/>
    </row>
    <row r="183" spans="1:84">
      <c r="A183" s="3">
        <f t="shared" si="168"/>
        <v>144</v>
      </c>
      <c r="B183" s="96">
        <v>3</v>
      </c>
      <c r="C183" s="97" t="s">
        <v>173</v>
      </c>
      <c r="D183" s="98">
        <v>10</v>
      </c>
      <c r="E183" s="99"/>
      <c r="F183" s="100" t="s">
        <v>48</v>
      </c>
      <c r="G183" s="101">
        <f t="shared" si="147"/>
        <v>74</v>
      </c>
      <c r="H183" s="101">
        <f t="shared" si="148"/>
        <v>63</v>
      </c>
      <c r="I183" s="102">
        <f t="shared" si="149"/>
        <v>26438045</v>
      </c>
      <c r="J183" s="102">
        <f t="shared" si="150"/>
        <v>2</v>
      </c>
      <c r="K183" s="103">
        <f t="shared" si="151"/>
        <v>0.93</v>
      </c>
      <c r="L183" s="239">
        <f t="shared" si="174"/>
        <v>1.03</v>
      </c>
      <c r="M183" s="105">
        <f t="shared" si="152"/>
        <v>21162710.33092735</v>
      </c>
      <c r="N183" s="105">
        <f t="shared" si="153"/>
        <v>23853755.840507519</v>
      </c>
      <c r="O183" s="105">
        <f t="shared" si="154"/>
        <v>25325003.305500001</v>
      </c>
      <c r="P183" s="105">
        <f t="shared" si="155"/>
        <v>26886994.094844408</v>
      </c>
      <c r="Q183" s="106">
        <f t="shared" si="156"/>
        <v>25325003.305500001</v>
      </c>
      <c r="R183" s="105">
        <f t="shared" si="156"/>
        <v>26886994.094844408</v>
      </c>
      <c r="S183" s="105">
        <f t="shared" si="157"/>
        <v>28545325.058228087</v>
      </c>
      <c r="T183" s="105"/>
      <c r="U183" s="105">
        <f t="shared" si="158"/>
        <v>1333250750.848423</v>
      </c>
      <c r="V183" s="105">
        <f t="shared" si="159"/>
        <v>1502786617.9519737</v>
      </c>
      <c r="W183" s="105">
        <f t="shared" si="160"/>
        <v>1595475208.2465</v>
      </c>
      <c r="X183" s="106">
        <f t="shared" si="161"/>
        <v>1693880627.9751978</v>
      </c>
      <c r="Y183" s="106">
        <f t="shared" si="162"/>
        <v>1595475208.2465</v>
      </c>
      <c r="Z183" s="105">
        <f t="shared" si="163"/>
        <v>1693880627.9751978</v>
      </c>
      <c r="AA183" s="105">
        <f t="shared" si="164"/>
        <v>1798355478.6683695</v>
      </c>
      <c r="AB183" s="105"/>
      <c r="AC183" s="107" t="str">
        <f t="shared" si="165"/>
        <v>BERTAHAP</v>
      </c>
      <c r="AD183" s="108">
        <f t="shared" si="166"/>
        <v>0</v>
      </c>
      <c r="AE183" s="109">
        <v>2</v>
      </c>
      <c r="AF183" s="110"/>
      <c r="AG183" s="105" t="e">
        <f>IF(AF183&gt;#REF!,"LB","KR")</f>
        <v>#REF!</v>
      </c>
      <c r="AH183" s="110">
        <v>1466576000</v>
      </c>
      <c r="AI183" s="110">
        <v>1653066000</v>
      </c>
      <c r="AJ183" s="110">
        <v>1755023000</v>
      </c>
      <c r="AK183" s="111">
        <v>1863269000</v>
      </c>
      <c r="AL183" s="111">
        <v>1755023000</v>
      </c>
      <c r="AM183" s="110">
        <v>1863269000</v>
      </c>
      <c r="AN183" s="110">
        <f t="shared" si="128"/>
        <v>1978192000</v>
      </c>
      <c r="AS183" s="5"/>
      <c r="AT183" s="5"/>
      <c r="AV183" s="2"/>
      <c r="AW183" s="2"/>
      <c r="BR183" s="53">
        <f t="shared" si="167"/>
        <v>-961022.93574999645</v>
      </c>
      <c r="BT183" s="116"/>
      <c r="BU183" s="121"/>
      <c r="BV183" s="112"/>
      <c r="BW183" s="113"/>
      <c r="BX183" s="114"/>
      <c r="BY183" s="114"/>
      <c r="BZ183" s="115"/>
      <c r="CA183" s="115"/>
      <c r="CB183" s="115"/>
      <c r="CC183" s="115"/>
      <c r="CD183" s="115"/>
      <c r="CE183" s="115"/>
    </row>
    <row r="184" spans="1:84">
      <c r="A184" s="3">
        <f t="shared" si="168"/>
        <v>145</v>
      </c>
      <c r="B184" s="96">
        <v>4</v>
      </c>
      <c r="C184" s="97" t="s">
        <v>173</v>
      </c>
      <c r="D184" s="96">
        <v>12</v>
      </c>
      <c r="E184" s="99"/>
      <c r="F184" s="100" t="s">
        <v>50</v>
      </c>
      <c r="G184" s="101">
        <f t="shared" si="147"/>
        <v>67</v>
      </c>
      <c r="H184" s="101">
        <f t="shared" si="148"/>
        <v>57</v>
      </c>
      <c r="I184" s="102">
        <f t="shared" si="149"/>
        <v>26438045</v>
      </c>
      <c r="J184" s="102">
        <f t="shared" si="150"/>
        <v>2</v>
      </c>
      <c r="K184" s="103">
        <f t="shared" si="151"/>
        <v>0.93</v>
      </c>
      <c r="L184" s="239">
        <f t="shared" si="174"/>
        <v>1.03</v>
      </c>
      <c r="M184" s="105">
        <f t="shared" si="152"/>
        <v>21162710.33092735</v>
      </c>
      <c r="N184" s="105">
        <f t="shared" si="153"/>
        <v>23853755.840507519</v>
      </c>
      <c r="O184" s="105">
        <f t="shared" si="154"/>
        <v>25325003.305500001</v>
      </c>
      <c r="P184" s="105">
        <f t="shared" si="155"/>
        <v>26886994.094844408</v>
      </c>
      <c r="Q184" s="106">
        <f t="shared" si="156"/>
        <v>25325003.305500001</v>
      </c>
      <c r="R184" s="105">
        <f t="shared" si="156"/>
        <v>26886994.094844408</v>
      </c>
      <c r="S184" s="105">
        <f t="shared" si="157"/>
        <v>28545325.058228087</v>
      </c>
      <c r="T184" s="105"/>
      <c r="U184" s="105">
        <f t="shared" si="158"/>
        <v>1206274488.862859</v>
      </c>
      <c r="V184" s="105">
        <f t="shared" si="159"/>
        <v>1359664082.9089286</v>
      </c>
      <c r="W184" s="105">
        <f t="shared" si="160"/>
        <v>1443525188.4135001</v>
      </c>
      <c r="X184" s="106">
        <f t="shared" si="161"/>
        <v>1532558663.4061313</v>
      </c>
      <c r="Y184" s="106">
        <f t="shared" si="162"/>
        <v>1443525188.4135001</v>
      </c>
      <c r="Z184" s="105">
        <f t="shared" si="163"/>
        <v>1532558663.4061313</v>
      </c>
      <c r="AA184" s="105">
        <f t="shared" si="164"/>
        <v>1627083528.319001</v>
      </c>
      <c r="AB184" s="105"/>
      <c r="AC184" s="107" t="str">
        <f t="shared" si="165"/>
        <v>BERTAHAP</v>
      </c>
      <c r="AD184" s="108">
        <f t="shared" si="166"/>
        <v>0</v>
      </c>
      <c r="AE184" s="109">
        <v>2</v>
      </c>
      <c r="AF184" s="110"/>
      <c r="AG184" s="105" t="e">
        <f>IF(AF184&gt;#REF!,"LB","KR")</f>
        <v>#REF!</v>
      </c>
      <c r="AH184" s="110">
        <v>1326902000</v>
      </c>
      <c r="AI184" s="110">
        <v>1495631000</v>
      </c>
      <c r="AJ184" s="110">
        <v>1587878000</v>
      </c>
      <c r="AK184" s="111">
        <v>1685815000</v>
      </c>
      <c r="AL184" s="111">
        <v>1587878000</v>
      </c>
      <c r="AM184" s="110">
        <v>1685815000</v>
      </c>
      <c r="AN184" s="110">
        <f t="shared" si="128"/>
        <v>1789792000</v>
      </c>
      <c r="AS184" s="5"/>
      <c r="AT184" s="5"/>
      <c r="AV184" s="2"/>
      <c r="AW184" s="2"/>
      <c r="BR184" s="53">
        <f t="shared" si="167"/>
        <v>-961022.93574999645</v>
      </c>
      <c r="BT184" s="116"/>
      <c r="BU184" s="112"/>
      <c r="BV184" s="112"/>
      <c r="BW184" s="113"/>
      <c r="BX184" s="112"/>
      <c r="BY184" s="112"/>
      <c r="BZ184" s="112"/>
      <c r="CA184" s="112"/>
      <c r="CB184" s="112"/>
      <c r="CC184" s="112"/>
      <c r="CD184" s="112"/>
      <c r="CE184" s="112"/>
    </row>
    <row r="185" spans="1:84">
      <c r="A185" s="3">
        <f t="shared" si="168"/>
        <v>146</v>
      </c>
      <c r="B185" s="96">
        <v>5</v>
      </c>
      <c r="C185" s="97" t="s">
        <v>173</v>
      </c>
      <c r="D185" s="98">
        <v>16</v>
      </c>
      <c r="E185" s="99"/>
      <c r="F185" s="100" t="s">
        <v>52</v>
      </c>
      <c r="G185" s="101">
        <f t="shared" si="147"/>
        <v>71</v>
      </c>
      <c r="H185" s="101">
        <f t="shared" si="148"/>
        <v>63</v>
      </c>
      <c r="I185" s="102">
        <f t="shared" si="149"/>
        <v>26438045</v>
      </c>
      <c r="J185" s="102">
        <f t="shared" si="150"/>
        <v>2</v>
      </c>
      <c r="K185" s="103">
        <f t="shared" si="151"/>
        <v>0.93</v>
      </c>
      <c r="L185" s="239">
        <f t="shared" si="174"/>
        <v>1.03</v>
      </c>
      <c r="M185" s="105">
        <f t="shared" si="152"/>
        <v>21162710.33092735</v>
      </c>
      <c r="N185" s="105">
        <f t="shared" si="153"/>
        <v>23853755.840507519</v>
      </c>
      <c r="O185" s="105">
        <f t="shared" si="154"/>
        <v>25325003.305500001</v>
      </c>
      <c r="P185" s="105">
        <f t="shared" si="155"/>
        <v>26886994.094844408</v>
      </c>
      <c r="Q185" s="106">
        <f t="shared" si="156"/>
        <v>25325003.305500001</v>
      </c>
      <c r="R185" s="105">
        <f t="shared" si="156"/>
        <v>26886994.094844408</v>
      </c>
      <c r="S185" s="105">
        <f t="shared" si="157"/>
        <v>28545325.058228087</v>
      </c>
      <c r="T185" s="105"/>
      <c r="U185" s="105">
        <f t="shared" si="158"/>
        <v>1333250750.848423</v>
      </c>
      <c r="V185" s="105">
        <f t="shared" si="159"/>
        <v>1502786617.9519737</v>
      </c>
      <c r="W185" s="105">
        <f t="shared" si="160"/>
        <v>1595475208.2465</v>
      </c>
      <c r="X185" s="106">
        <f t="shared" si="161"/>
        <v>1693880627.9751978</v>
      </c>
      <c r="Y185" s="106">
        <f t="shared" si="162"/>
        <v>1595475208.2465</v>
      </c>
      <c r="Z185" s="105">
        <f t="shared" si="163"/>
        <v>1693880627.9751978</v>
      </c>
      <c r="AA185" s="105">
        <f t="shared" si="164"/>
        <v>1798355478.6683695</v>
      </c>
      <c r="AB185" s="105"/>
      <c r="AC185" s="107" t="str">
        <f t="shared" si="165"/>
        <v>BERTAHAP</v>
      </c>
      <c r="AD185" s="108">
        <f t="shared" si="166"/>
        <v>0</v>
      </c>
      <c r="AE185" s="109">
        <v>2</v>
      </c>
      <c r="AF185" s="110"/>
      <c r="AG185" s="105" t="e">
        <f>IF(AF185&gt;#REF!,"LB","KR")</f>
        <v>#REF!</v>
      </c>
      <c r="AH185" s="110">
        <v>1466576000</v>
      </c>
      <c r="AI185" s="110">
        <v>1653066000</v>
      </c>
      <c r="AJ185" s="110">
        <v>1755023000</v>
      </c>
      <c r="AK185" s="111">
        <v>1863269000</v>
      </c>
      <c r="AL185" s="111">
        <v>1755023000</v>
      </c>
      <c r="AM185" s="110">
        <v>1863269000</v>
      </c>
      <c r="AN185" s="110">
        <f t="shared" si="128"/>
        <v>1978192000</v>
      </c>
      <c r="AS185" s="5"/>
      <c r="AT185" s="5"/>
      <c r="AV185" s="2"/>
      <c r="AW185" s="2"/>
      <c r="BR185" s="53">
        <f t="shared" si="167"/>
        <v>-961022.93574999645</v>
      </c>
      <c r="BT185" s="116"/>
      <c r="BU185" s="112"/>
      <c r="BV185" s="112"/>
      <c r="BW185" s="113"/>
      <c r="BX185" s="112"/>
      <c r="BY185" s="112"/>
      <c r="BZ185" s="112"/>
      <c r="CA185" s="112"/>
      <c r="CB185" s="112"/>
      <c r="CC185" s="112"/>
      <c r="CD185" s="112"/>
      <c r="CE185" s="112"/>
    </row>
    <row r="186" spans="1:84">
      <c r="A186" s="3">
        <f t="shared" si="168"/>
        <v>147</v>
      </c>
      <c r="B186" s="96">
        <v>6</v>
      </c>
      <c r="C186" s="97" t="s">
        <v>173</v>
      </c>
      <c r="D186" s="96">
        <v>18</v>
      </c>
      <c r="E186" s="99"/>
      <c r="F186" s="100" t="s">
        <v>54</v>
      </c>
      <c r="G186" s="101">
        <f t="shared" si="147"/>
        <v>97</v>
      </c>
      <c r="H186" s="101">
        <f t="shared" si="148"/>
        <v>85</v>
      </c>
      <c r="I186" s="102">
        <f t="shared" si="149"/>
        <v>26438045</v>
      </c>
      <c r="J186" s="102">
        <f t="shared" si="150"/>
        <v>2</v>
      </c>
      <c r="K186" s="103">
        <f t="shared" si="151"/>
        <v>0.93</v>
      </c>
      <c r="L186" s="239">
        <f t="shared" si="174"/>
        <v>1.03</v>
      </c>
      <c r="M186" s="105">
        <f t="shared" si="152"/>
        <v>21162710.33092735</v>
      </c>
      <c r="N186" s="105">
        <f t="shared" si="153"/>
        <v>23853755.840507519</v>
      </c>
      <c r="O186" s="105">
        <f t="shared" si="154"/>
        <v>25325003.305500001</v>
      </c>
      <c r="P186" s="105">
        <f t="shared" si="155"/>
        <v>26886994.094844408</v>
      </c>
      <c r="Q186" s="106">
        <f t="shared" si="156"/>
        <v>25325003.305500001</v>
      </c>
      <c r="R186" s="105">
        <f t="shared" si="156"/>
        <v>26886994.094844408</v>
      </c>
      <c r="S186" s="105">
        <f t="shared" si="157"/>
        <v>28545325.058228087</v>
      </c>
      <c r="T186" s="105"/>
      <c r="U186" s="105">
        <f t="shared" si="158"/>
        <v>1798830378.1288247</v>
      </c>
      <c r="V186" s="105">
        <f t="shared" si="159"/>
        <v>2027569246.4431391</v>
      </c>
      <c r="W186" s="105">
        <f t="shared" si="160"/>
        <v>2152625280.9675002</v>
      </c>
      <c r="X186" s="106">
        <f t="shared" si="161"/>
        <v>2285394498.0617747</v>
      </c>
      <c r="Y186" s="106">
        <f t="shared" si="162"/>
        <v>2152625280.9675002</v>
      </c>
      <c r="Z186" s="105">
        <f t="shared" si="163"/>
        <v>2285394498.0617747</v>
      </c>
      <c r="AA186" s="105">
        <f t="shared" si="164"/>
        <v>2426352629.9493876</v>
      </c>
      <c r="AB186" s="105"/>
      <c r="AC186" s="107" t="str">
        <f t="shared" si="165"/>
        <v>BERTAHAP</v>
      </c>
      <c r="AD186" s="108">
        <f t="shared" si="166"/>
        <v>0</v>
      </c>
      <c r="AE186" s="109">
        <v>2</v>
      </c>
      <c r="AF186" s="110"/>
      <c r="AG186" s="105" t="e">
        <f>IF(AF186&gt;#REF!,"LB","KR")</f>
        <v>#REF!</v>
      </c>
      <c r="AH186" s="110">
        <v>1978714000</v>
      </c>
      <c r="AI186" s="110">
        <v>2230327000</v>
      </c>
      <c r="AJ186" s="110">
        <v>2367888000</v>
      </c>
      <c r="AK186" s="111">
        <v>2513934000</v>
      </c>
      <c r="AL186" s="111">
        <v>2367888000</v>
      </c>
      <c r="AM186" s="110">
        <v>2513934000</v>
      </c>
      <c r="AN186" s="110">
        <f t="shared" si="128"/>
        <v>2668988000</v>
      </c>
      <c r="AS186" s="5"/>
      <c r="AT186" s="5"/>
      <c r="AV186" s="2"/>
      <c r="AW186" s="2"/>
      <c r="BR186" s="53">
        <f t="shared" si="167"/>
        <v>-961022.93574999645</v>
      </c>
      <c r="BT186" s="116"/>
      <c r="BU186" s="112"/>
      <c r="BV186" s="112"/>
      <c r="BW186" s="113"/>
      <c r="BX186" s="112"/>
      <c r="BY186" s="112"/>
      <c r="BZ186" s="112"/>
      <c r="CA186" s="112"/>
      <c r="CB186" s="112"/>
      <c r="CC186" s="112"/>
      <c r="CD186" s="112"/>
      <c r="CE186" s="112"/>
    </row>
    <row r="187" spans="1:84">
      <c r="A187" s="3">
        <f t="shared" si="168"/>
        <v>148</v>
      </c>
      <c r="B187" s="96">
        <v>7</v>
      </c>
      <c r="C187" s="97" t="s">
        <v>173</v>
      </c>
      <c r="D187" s="96">
        <v>20</v>
      </c>
      <c r="E187" s="99"/>
      <c r="F187" s="100" t="s">
        <v>70</v>
      </c>
      <c r="G187" s="101">
        <f t="shared" si="147"/>
        <v>60</v>
      </c>
      <c r="H187" s="101">
        <f t="shared" si="148"/>
        <v>51</v>
      </c>
      <c r="I187" s="102">
        <f t="shared" si="149"/>
        <v>26438045</v>
      </c>
      <c r="J187" s="102">
        <f t="shared" si="150"/>
        <v>2</v>
      </c>
      <c r="K187" s="103">
        <f t="shared" si="151"/>
        <v>0.93</v>
      </c>
      <c r="L187" s="239">
        <f t="shared" si="174"/>
        <v>1.03</v>
      </c>
      <c r="M187" s="105">
        <f t="shared" si="152"/>
        <v>21162710.33092735</v>
      </c>
      <c r="N187" s="105">
        <f t="shared" si="153"/>
        <v>23853755.840507519</v>
      </c>
      <c r="O187" s="105">
        <f t="shared" si="154"/>
        <v>25325003.305500001</v>
      </c>
      <c r="P187" s="105">
        <f t="shared" si="155"/>
        <v>26886994.094844408</v>
      </c>
      <c r="Q187" s="106">
        <f t="shared" si="156"/>
        <v>25325003.305500001</v>
      </c>
      <c r="R187" s="105">
        <f t="shared" si="156"/>
        <v>26886994.094844408</v>
      </c>
      <c r="S187" s="105">
        <f t="shared" si="157"/>
        <v>28545325.058228087</v>
      </c>
      <c r="T187" s="105"/>
      <c r="U187" s="105">
        <f t="shared" si="158"/>
        <v>1079298226.8772948</v>
      </c>
      <c r="V187" s="105">
        <f t="shared" si="159"/>
        <v>1216541547.8658834</v>
      </c>
      <c r="W187" s="105">
        <f t="shared" si="160"/>
        <v>1291575168.5805001</v>
      </c>
      <c r="X187" s="106">
        <f t="shared" si="161"/>
        <v>1371236698.8370647</v>
      </c>
      <c r="Y187" s="106">
        <f t="shared" si="162"/>
        <v>1291575168.5805001</v>
      </c>
      <c r="Z187" s="105">
        <f t="shared" si="163"/>
        <v>1371236698.8370647</v>
      </c>
      <c r="AA187" s="105">
        <f t="shared" si="164"/>
        <v>1455811577.9696324</v>
      </c>
      <c r="AB187" s="105"/>
      <c r="AC187" s="107" t="str">
        <f t="shared" si="165"/>
        <v>BERTAHAP</v>
      </c>
      <c r="AD187" s="108">
        <f t="shared" si="166"/>
        <v>0</v>
      </c>
      <c r="AE187" s="109">
        <v>2</v>
      </c>
      <c r="AF187" s="110"/>
      <c r="AG187" s="105" t="e">
        <f>IF(AF187&gt;#REF!,"LB","KR")</f>
        <v>#REF!</v>
      </c>
      <c r="AH187" s="110">
        <v>1187229000</v>
      </c>
      <c r="AI187" s="110">
        <v>1338196000</v>
      </c>
      <c r="AJ187" s="110">
        <v>1420733000</v>
      </c>
      <c r="AK187" s="111">
        <v>1508361000</v>
      </c>
      <c r="AL187" s="111">
        <v>1420733000</v>
      </c>
      <c r="AM187" s="110">
        <v>1508361000</v>
      </c>
      <c r="AN187" s="110">
        <f t="shared" si="128"/>
        <v>1601393000</v>
      </c>
      <c r="AS187" s="5"/>
      <c r="AT187" s="5"/>
      <c r="AV187" s="2"/>
      <c r="AW187" s="2"/>
      <c r="BR187" s="53">
        <f t="shared" si="167"/>
        <v>-961022.93574999645</v>
      </c>
    </row>
    <row r="188" spans="1:84">
      <c r="A188" s="3">
        <f t="shared" si="168"/>
        <v>149</v>
      </c>
      <c r="B188" s="96">
        <v>8</v>
      </c>
      <c r="C188" s="97" t="s">
        <v>173</v>
      </c>
      <c r="D188" s="96">
        <v>22</v>
      </c>
      <c r="E188" s="99"/>
      <c r="F188" s="100" t="s">
        <v>89</v>
      </c>
      <c r="G188" s="101">
        <f t="shared" si="147"/>
        <v>81</v>
      </c>
      <c r="H188" s="101">
        <f t="shared" si="148"/>
        <v>70</v>
      </c>
      <c r="I188" s="102">
        <f t="shared" si="149"/>
        <v>26438045</v>
      </c>
      <c r="J188" s="102">
        <f t="shared" si="150"/>
        <v>4</v>
      </c>
      <c r="K188" s="103">
        <f t="shared" si="151"/>
        <v>0.97</v>
      </c>
      <c r="L188" s="239">
        <f t="shared" si="174"/>
        <v>1.03</v>
      </c>
      <c r="M188" s="105">
        <f t="shared" si="152"/>
        <v>22072934.431182291</v>
      </c>
      <c r="N188" s="105">
        <f t="shared" si="153"/>
        <v>24879723.833647624</v>
      </c>
      <c r="O188" s="105">
        <f t="shared" si="154"/>
        <v>26414250.759500001</v>
      </c>
      <c r="P188" s="105">
        <f t="shared" si="155"/>
        <v>28043423.948386107</v>
      </c>
      <c r="Q188" s="106">
        <f t="shared" si="156"/>
        <v>26414250.759500001</v>
      </c>
      <c r="R188" s="105">
        <f t="shared" si="156"/>
        <v>28043423.948386107</v>
      </c>
      <c r="S188" s="105">
        <f t="shared" si="157"/>
        <v>29773080.974711016</v>
      </c>
      <c r="T188" s="105"/>
      <c r="U188" s="105">
        <f t="shared" si="158"/>
        <v>1545105410.1827605</v>
      </c>
      <c r="V188" s="105">
        <f t="shared" si="159"/>
        <v>1741580668.3553336</v>
      </c>
      <c r="W188" s="105">
        <f t="shared" si="160"/>
        <v>1848997553.165</v>
      </c>
      <c r="X188" s="106">
        <f t="shared" si="161"/>
        <v>1963039676.3870275</v>
      </c>
      <c r="Y188" s="106">
        <f t="shared" si="162"/>
        <v>1848997553.165</v>
      </c>
      <c r="Z188" s="105">
        <f t="shared" si="163"/>
        <v>1963039676.3870275</v>
      </c>
      <c r="AA188" s="105">
        <f t="shared" si="164"/>
        <v>2084115668.2297711</v>
      </c>
      <c r="AB188" s="105"/>
      <c r="AC188" s="107" t="str">
        <f t="shared" si="165"/>
        <v>BERTAHAP</v>
      </c>
      <c r="AD188" s="108">
        <f t="shared" si="166"/>
        <v>0</v>
      </c>
      <c r="AE188" s="109">
        <v>2</v>
      </c>
      <c r="AF188" s="110"/>
      <c r="AG188" s="105" t="e">
        <f>IF(AF188&gt;#REF!,"LB","KR")</f>
        <v>#REF!</v>
      </c>
      <c r="AH188" s="110">
        <v>1699616000</v>
      </c>
      <c r="AI188" s="110">
        <v>1915739000</v>
      </c>
      <c r="AJ188" s="110">
        <v>2033898000</v>
      </c>
      <c r="AK188" s="111">
        <v>2159344000</v>
      </c>
      <c r="AL188" s="111">
        <v>2033898000</v>
      </c>
      <c r="AM188" s="110">
        <v>2159344000</v>
      </c>
      <c r="AN188" s="110">
        <f t="shared" si="128"/>
        <v>2292528000</v>
      </c>
      <c r="AS188" s="5"/>
      <c r="AT188" s="5"/>
      <c r="AV188" s="2"/>
      <c r="AW188" s="2"/>
      <c r="BR188" s="53">
        <f t="shared" si="167"/>
        <v>128224.51825000346</v>
      </c>
    </row>
    <row r="189" spans="1:84">
      <c r="A189" s="3">
        <f t="shared" si="168"/>
        <v>150</v>
      </c>
      <c r="B189" s="96">
        <v>1</v>
      </c>
      <c r="C189" s="97" t="s">
        <v>178</v>
      </c>
      <c r="D189" s="98" t="s">
        <v>35</v>
      </c>
      <c r="E189" s="99"/>
      <c r="F189" s="100" t="s">
        <v>42</v>
      </c>
      <c r="G189" s="101">
        <f t="shared" si="147"/>
        <v>78</v>
      </c>
      <c r="H189" s="101">
        <f t="shared" si="148"/>
        <v>66</v>
      </c>
      <c r="I189" s="102">
        <f t="shared" si="149"/>
        <v>26438045</v>
      </c>
      <c r="J189" s="102">
        <f t="shared" si="150"/>
        <v>2</v>
      </c>
      <c r="K189" s="103">
        <f t="shared" si="151"/>
        <v>0.93</v>
      </c>
      <c r="L189" s="104">
        <f>SUMIF($AN$4:$AN$22,D189,$AU$4:$AU$22)</f>
        <v>1.02</v>
      </c>
      <c r="M189" s="105">
        <f t="shared" si="152"/>
        <v>20957247.12383097</v>
      </c>
      <c r="N189" s="105">
        <f t="shared" si="153"/>
        <v>23622165.977978319</v>
      </c>
      <c r="O189" s="105">
        <f t="shared" si="154"/>
        <v>25079129.487000003</v>
      </c>
      <c r="P189" s="105">
        <f t="shared" si="155"/>
        <v>26625955.317224566</v>
      </c>
      <c r="Q189" s="106">
        <f t="shared" si="156"/>
        <v>25079129.487000003</v>
      </c>
      <c r="R189" s="105">
        <f t="shared" si="156"/>
        <v>26625955.317224566</v>
      </c>
      <c r="S189" s="105">
        <f t="shared" si="157"/>
        <v>28268185.979992867</v>
      </c>
      <c r="T189" s="105"/>
      <c r="U189" s="105">
        <f t="shared" si="158"/>
        <v>1383178310.1728439</v>
      </c>
      <c r="V189" s="105">
        <f t="shared" si="159"/>
        <v>1559062954.5465691</v>
      </c>
      <c r="W189" s="105">
        <f t="shared" si="160"/>
        <v>1655222546.1420002</v>
      </c>
      <c r="X189" s="106">
        <f t="shared" si="161"/>
        <v>1757313050.9368215</v>
      </c>
      <c r="Y189" s="106">
        <f t="shared" si="162"/>
        <v>1655222546.1420002</v>
      </c>
      <c r="Z189" s="105">
        <f t="shared" si="163"/>
        <v>1757313050.9368215</v>
      </c>
      <c r="AA189" s="105">
        <f t="shared" si="164"/>
        <v>1865700274.6795292</v>
      </c>
      <c r="AB189" s="105"/>
      <c r="AC189" s="107" t="str">
        <f t="shared" si="165"/>
        <v>BERTAHAP</v>
      </c>
      <c r="AD189" s="108">
        <f t="shared" si="166"/>
        <v>0</v>
      </c>
      <c r="AE189" s="109">
        <v>2</v>
      </c>
      <c r="AF189" s="110"/>
      <c r="AG189" s="105" t="e">
        <f>IF(AF189&gt;#REF!,"LB","KR")</f>
        <v>#REF!</v>
      </c>
      <c r="AH189" s="110">
        <v>1521497000</v>
      </c>
      <c r="AI189" s="110">
        <v>1714970000</v>
      </c>
      <c r="AJ189" s="110">
        <v>1820745000</v>
      </c>
      <c r="AK189" s="111">
        <v>1933045000</v>
      </c>
      <c r="AL189" s="111">
        <v>1820745000</v>
      </c>
      <c r="AM189" s="110">
        <v>1933045000</v>
      </c>
      <c r="AN189" s="110">
        <f t="shared" si="128"/>
        <v>2052271000</v>
      </c>
      <c r="AS189" s="5"/>
      <c r="AT189" s="5"/>
      <c r="AV189" s="2"/>
      <c r="AW189" s="2"/>
      <c r="BR189" s="53">
        <f t="shared" si="167"/>
        <v>-1206896.7542499937</v>
      </c>
    </row>
    <row r="190" spans="1:84">
      <c r="A190" s="3">
        <f t="shared" si="168"/>
        <v>151</v>
      </c>
      <c r="B190" s="96">
        <v>2</v>
      </c>
      <c r="C190" s="97" t="s">
        <v>178</v>
      </c>
      <c r="D190" s="98" t="s">
        <v>41</v>
      </c>
      <c r="E190" s="99"/>
      <c r="F190" s="100" t="s">
        <v>45</v>
      </c>
      <c r="G190" s="101">
        <f t="shared" si="147"/>
        <v>60</v>
      </c>
      <c r="H190" s="101">
        <f t="shared" si="148"/>
        <v>52</v>
      </c>
      <c r="I190" s="102">
        <f t="shared" si="149"/>
        <v>26438045</v>
      </c>
      <c r="J190" s="102">
        <f t="shared" si="150"/>
        <v>2</v>
      </c>
      <c r="K190" s="103">
        <f t="shared" si="151"/>
        <v>0.93</v>
      </c>
      <c r="L190" s="104">
        <f t="shared" ref="L190:L196" si="175">SUMIF($AN$4:$AN$22,D190,$AU$4:$AU$22)</f>
        <v>1.02</v>
      </c>
      <c r="M190" s="105">
        <f t="shared" si="152"/>
        <v>20957247.12383097</v>
      </c>
      <c r="N190" s="105">
        <f t="shared" si="153"/>
        <v>23622165.977978319</v>
      </c>
      <c r="O190" s="105">
        <f t="shared" si="154"/>
        <v>25079129.487000003</v>
      </c>
      <c r="P190" s="105">
        <f t="shared" si="155"/>
        <v>26625955.317224566</v>
      </c>
      <c r="Q190" s="106">
        <f t="shared" si="156"/>
        <v>25079129.487000003</v>
      </c>
      <c r="R190" s="105">
        <f t="shared" si="156"/>
        <v>26625955.317224566</v>
      </c>
      <c r="S190" s="105">
        <f t="shared" si="157"/>
        <v>28268185.979992867</v>
      </c>
      <c r="T190" s="105"/>
      <c r="U190" s="105">
        <f t="shared" si="158"/>
        <v>1089776850.4392104</v>
      </c>
      <c r="V190" s="105">
        <f t="shared" si="159"/>
        <v>1228352630.8548727</v>
      </c>
      <c r="W190" s="105">
        <f t="shared" si="160"/>
        <v>1304114733.3240001</v>
      </c>
      <c r="X190" s="106">
        <f t="shared" si="161"/>
        <v>1384549676.4956775</v>
      </c>
      <c r="Y190" s="106">
        <f t="shared" si="162"/>
        <v>1304114733.3240001</v>
      </c>
      <c r="Z190" s="105">
        <f t="shared" si="163"/>
        <v>1384549676.4956775</v>
      </c>
      <c r="AA190" s="105">
        <f t="shared" si="164"/>
        <v>1469945670.9596291</v>
      </c>
      <c r="AB190" s="105"/>
      <c r="AC190" s="107" t="str">
        <f t="shared" si="165"/>
        <v>BERTAHAP</v>
      </c>
      <c r="AD190" s="108">
        <f t="shared" si="166"/>
        <v>0</v>
      </c>
      <c r="AE190" s="109">
        <v>2</v>
      </c>
      <c r="AF190" s="110"/>
      <c r="AG190" s="105" t="e">
        <f>IF(AF190&gt;#REF!,"LB","KR")</f>
        <v>#REF!</v>
      </c>
      <c r="AH190" s="110">
        <v>1198755000</v>
      </c>
      <c r="AI190" s="110">
        <v>1351188000</v>
      </c>
      <c r="AJ190" s="110">
        <v>1434527000</v>
      </c>
      <c r="AK190" s="111">
        <v>1523005000</v>
      </c>
      <c r="AL190" s="111">
        <v>1434527000</v>
      </c>
      <c r="AM190" s="110">
        <v>1523005000</v>
      </c>
      <c r="AN190" s="110">
        <f t="shared" si="128"/>
        <v>1616941000</v>
      </c>
      <c r="AS190" s="5"/>
      <c r="AT190" s="5"/>
      <c r="AV190" s="2"/>
      <c r="AW190" s="2"/>
      <c r="BR190" s="53">
        <f t="shared" si="167"/>
        <v>-1206896.7542499937</v>
      </c>
    </row>
    <row r="191" spans="1:84">
      <c r="A191" s="3">
        <f t="shared" si="168"/>
        <v>152</v>
      </c>
      <c r="B191" s="96">
        <v>3</v>
      </c>
      <c r="C191" s="97" t="s">
        <v>178</v>
      </c>
      <c r="D191" s="98">
        <v>10</v>
      </c>
      <c r="E191" s="99"/>
      <c r="F191" s="100" t="s">
        <v>48</v>
      </c>
      <c r="G191" s="101">
        <f t="shared" si="147"/>
        <v>74</v>
      </c>
      <c r="H191" s="101">
        <f t="shared" si="148"/>
        <v>63</v>
      </c>
      <c r="I191" s="102">
        <f t="shared" si="149"/>
        <v>26438045</v>
      </c>
      <c r="J191" s="102">
        <f t="shared" si="150"/>
        <v>2</v>
      </c>
      <c r="K191" s="103">
        <f t="shared" si="151"/>
        <v>0.93</v>
      </c>
      <c r="L191" s="104">
        <f t="shared" si="175"/>
        <v>1.02</v>
      </c>
      <c r="M191" s="105">
        <f t="shared" si="152"/>
        <v>20957247.12383097</v>
      </c>
      <c r="N191" s="105">
        <f t="shared" si="153"/>
        <v>23622165.977978319</v>
      </c>
      <c r="O191" s="105">
        <f t="shared" si="154"/>
        <v>25079129.487000003</v>
      </c>
      <c r="P191" s="105">
        <f t="shared" si="155"/>
        <v>26625955.317224566</v>
      </c>
      <c r="Q191" s="106">
        <f t="shared" si="156"/>
        <v>25079129.487000003</v>
      </c>
      <c r="R191" s="105">
        <f t="shared" si="156"/>
        <v>26625955.317224566</v>
      </c>
      <c r="S191" s="105">
        <f t="shared" si="157"/>
        <v>28268185.979992867</v>
      </c>
      <c r="T191" s="105"/>
      <c r="U191" s="105">
        <f t="shared" si="158"/>
        <v>1320306568.8013511</v>
      </c>
      <c r="V191" s="105">
        <f t="shared" si="159"/>
        <v>1488196456.6126342</v>
      </c>
      <c r="W191" s="105">
        <f t="shared" si="160"/>
        <v>1579985157.6810002</v>
      </c>
      <c r="X191" s="106">
        <f t="shared" si="161"/>
        <v>1677435184.9851477</v>
      </c>
      <c r="Y191" s="106">
        <f t="shared" si="162"/>
        <v>1579985157.6810002</v>
      </c>
      <c r="Z191" s="105">
        <f t="shared" si="163"/>
        <v>1677435184.9851477</v>
      </c>
      <c r="AA191" s="105">
        <f t="shared" si="164"/>
        <v>1780895716.7395506</v>
      </c>
      <c r="AB191" s="105"/>
      <c r="AC191" s="107" t="str">
        <f t="shared" si="165"/>
        <v>BERTAHAP</v>
      </c>
      <c r="AD191" s="108">
        <f t="shared" si="166"/>
        <v>0</v>
      </c>
      <c r="AE191" s="109">
        <v>2</v>
      </c>
      <c r="AF191" s="110"/>
      <c r="AG191" s="105" t="e">
        <f>IF(AF191&gt;#REF!,"LB","KR")</f>
        <v>#REF!</v>
      </c>
      <c r="AH191" s="110">
        <v>1452338000</v>
      </c>
      <c r="AI191" s="110">
        <v>1637017000</v>
      </c>
      <c r="AJ191" s="110">
        <v>1737984000</v>
      </c>
      <c r="AK191" s="111">
        <v>1845179000</v>
      </c>
      <c r="AL191" s="111">
        <v>1737984000</v>
      </c>
      <c r="AM191" s="110">
        <v>1845179000</v>
      </c>
      <c r="AN191" s="110">
        <f t="shared" si="128"/>
        <v>1958986000</v>
      </c>
      <c r="AS191" s="5"/>
      <c r="AT191" s="5"/>
      <c r="AV191" s="2"/>
      <c r="AW191" s="2"/>
      <c r="BR191" s="53">
        <f t="shared" si="167"/>
        <v>-1206896.7542499937</v>
      </c>
    </row>
    <row r="192" spans="1:84">
      <c r="A192" s="3">
        <f t="shared" si="168"/>
        <v>153</v>
      </c>
      <c r="B192" s="96">
        <v>4</v>
      </c>
      <c r="C192" s="97" t="s">
        <v>178</v>
      </c>
      <c r="D192" s="96">
        <v>12</v>
      </c>
      <c r="E192" s="99"/>
      <c r="F192" s="100" t="s">
        <v>50</v>
      </c>
      <c r="G192" s="101">
        <f t="shared" si="147"/>
        <v>67</v>
      </c>
      <c r="H192" s="101">
        <f t="shared" si="148"/>
        <v>57</v>
      </c>
      <c r="I192" s="102">
        <f t="shared" si="149"/>
        <v>26438045</v>
      </c>
      <c r="J192" s="102">
        <f t="shared" si="150"/>
        <v>2</v>
      </c>
      <c r="K192" s="103">
        <f t="shared" si="151"/>
        <v>0.93</v>
      </c>
      <c r="L192" s="104">
        <f t="shared" si="175"/>
        <v>1.02</v>
      </c>
      <c r="M192" s="105">
        <f t="shared" si="152"/>
        <v>20957247.12383097</v>
      </c>
      <c r="N192" s="105">
        <f t="shared" si="153"/>
        <v>23622165.977978319</v>
      </c>
      <c r="O192" s="105">
        <f t="shared" si="154"/>
        <v>25079129.487000003</v>
      </c>
      <c r="P192" s="105">
        <f t="shared" si="155"/>
        <v>26625955.317224566</v>
      </c>
      <c r="Q192" s="106">
        <f t="shared" si="156"/>
        <v>25079129.487000003</v>
      </c>
      <c r="R192" s="105">
        <f t="shared" si="156"/>
        <v>26625955.317224566</v>
      </c>
      <c r="S192" s="105">
        <f t="shared" si="157"/>
        <v>28268185.979992867</v>
      </c>
      <c r="T192" s="105"/>
      <c r="U192" s="105">
        <f t="shared" si="158"/>
        <v>1194563086.0583653</v>
      </c>
      <c r="V192" s="105">
        <f t="shared" si="159"/>
        <v>1346463460.7447641</v>
      </c>
      <c r="W192" s="105">
        <f t="shared" si="160"/>
        <v>1429510380.7590003</v>
      </c>
      <c r="X192" s="106">
        <f t="shared" si="161"/>
        <v>1517679453.0818002</v>
      </c>
      <c r="Y192" s="106">
        <f t="shared" si="162"/>
        <v>1429510380.7590003</v>
      </c>
      <c r="Z192" s="105">
        <f t="shared" si="163"/>
        <v>1517679453.0818002</v>
      </c>
      <c r="AA192" s="105">
        <f t="shared" si="164"/>
        <v>1611286600.8595934</v>
      </c>
      <c r="AB192" s="105"/>
      <c r="AC192" s="107" t="str">
        <f t="shared" si="165"/>
        <v>BERTAHAP</v>
      </c>
      <c r="AD192" s="108">
        <f t="shared" si="166"/>
        <v>0</v>
      </c>
      <c r="AE192" s="109">
        <v>2</v>
      </c>
      <c r="AF192" s="110"/>
      <c r="AG192" s="105" t="e">
        <f>IF(AF192&gt;#REF!,"LB","KR")</f>
        <v>#REF!</v>
      </c>
      <c r="AH192" s="110">
        <v>1314020000</v>
      </c>
      <c r="AI192" s="110">
        <v>1481110000</v>
      </c>
      <c r="AJ192" s="110">
        <v>1572462000</v>
      </c>
      <c r="AK192" s="111">
        <v>1669448000</v>
      </c>
      <c r="AL192" s="111">
        <v>1572462000</v>
      </c>
      <c r="AM192" s="110">
        <v>1669448000</v>
      </c>
      <c r="AN192" s="110">
        <f t="shared" si="128"/>
        <v>1772416000</v>
      </c>
      <c r="AS192" s="5"/>
      <c r="AT192" s="5"/>
      <c r="AV192" s="2"/>
      <c r="AW192" s="2"/>
      <c r="BR192" s="53">
        <f t="shared" si="167"/>
        <v>-1206896.7542499937</v>
      </c>
    </row>
    <row r="193" spans="1:70">
      <c r="A193" s="3">
        <f t="shared" si="168"/>
        <v>154</v>
      </c>
      <c r="B193" s="96">
        <v>5</v>
      </c>
      <c r="C193" s="97" t="s">
        <v>178</v>
      </c>
      <c r="D193" s="98">
        <v>16</v>
      </c>
      <c r="E193" s="99"/>
      <c r="F193" s="100" t="s">
        <v>52</v>
      </c>
      <c r="G193" s="101">
        <f t="shared" si="147"/>
        <v>71</v>
      </c>
      <c r="H193" s="101">
        <f t="shared" si="148"/>
        <v>63</v>
      </c>
      <c r="I193" s="102">
        <f t="shared" si="149"/>
        <v>26438045</v>
      </c>
      <c r="J193" s="102">
        <f t="shared" si="150"/>
        <v>2</v>
      </c>
      <c r="K193" s="103">
        <f t="shared" si="151"/>
        <v>0.93</v>
      </c>
      <c r="L193" s="104">
        <f t="shared" si="175"/>
        <v>1.02</v>
      </c>
      <c r="M193" s="105">
        <f t="shared" si="152"/>
        <v>20957247.12383097</v>
      </c>
      <c r="N193" s="105">
        <f t="shared" si="153"/>
        <v>23622165.977978319</v>
      </c>
      <c r="O193" s="105">
        <f t="shared" si="154"/>
        <v>25079129.487000003</v>
      </c>
      <c r="P193" s="105">
        <f t="shared" si="155"/>
        <v>26625955.317224566</v>
      </c>
      <c r="Q193" s="106">
        <f t="shared" si="156"/>
        <v>25079129.487000003</v>
      </c>
      <c r="R193" s="105">
        <f t="shared" si="156"/>
        <v>26625955.317224566</v>
      </c>
      <c r="S193" s="105">
        <f t="shared" si="157"/>
        <v>28268185.979992867</v>
      </c>
      <c r="T193" s="105"/>
      <c r="U193" s="105">
        <f t="shared" si="158"/>
        <v>1320306568.8013511</v>
      </c>
      <c r="V193" s="105">
        <f t="shared" si="159"/>
        <v>1488196456.6126342</v>
      </c>
      <c r="W193" s="105">
        <f t="shared" si="160"/>
        <v>1579985157.6810002</v>
      </c>
      <c r="X193" s="106">
        <f t="shared" si="161"/>
        <v>1677435184.9851477</v>
      </c>
      <c r="Y193" s="106">
        <f t="shared" si="162"/>
        <v>1579985157.6810002</v>
      </c>
      <c r="Z193" s="105">
        <f t="shared" si="163"/>
        <v>1677435184.9851477</v>
      </c>
      <c r="AA193" s="105">
        <f t="shared" si="164"/>
        <v>1780895716.7395506</v>
      </c>
      <c r="AB193" s="105"/>
      <c r="AC193" s="107" t="str">
        <f t="shared" si="165"/>
        <v>BERTAHAP</v>
      </c>
      <c r="AD193" s="108">
        <f t="shared" si="166"/>
        <v>0</v>
      </c>
      <c r="AE193" s="109">
        <v>2</v>
      </c>
      <c r="AF193" s="110"/>
      <c r="AG193" s="105" t="e">
        <f>IF(AF193&gt;#REF!,"LB","KR")</f>
        <v>#REF!</v>
      </c>
      <c r="AH193" s="110">
        <v>1452338000</v>
      </c>
      <c r="AI193" s="110">
        <v>1637017000</v>
      </c>
      <c r="AJ193" s="110">
        <v>1737984000</v>
      </c>
      <c r="AK193" s="111">
        <v>1845179000</v>
      </c>
      <c r="AL193" s="111">
        <v>1737984000</v>
      </c>
      <c r="AM193" s="110">
        <v>1845179000</v>
      </c>
      <c r="AN193" s="110">
        <f t="shared" si="128"/>
        <v>1958986000</v>
      </c>
      <c r="AS193" s="5"/>
      <c r="AT193" s="5"/>
      <c r="AV193" s="2"/>
      <c r="AW193" s="2"/>
      <c r="BR193" s="53">
        <f t="shared" si="167"/>
        <v>-1206896.7542499937</v>
      </c>
    </row>
    <row r="194" spans="1:70">
      <c r="A194" s="3">
        <f t="shared" si="168"/>
        <v>155</v>
      </c>
      <c r="B194" s="96">
        <v>6</v>
      </c>
      <c r="C194" s="97" t="s">
        <v>178</v>
      </c>
      <c r="D194" s="96">
        <v>18</v>
      </c>
      <c r="E194" s="99"/>
      <c r="F194" s="100" t="s">
        <v>54</v>
      </c>
      <c r="G194" s="101">
        <f t="shared" si="147"/>
        <v>97</v>
      </c>
      <c r="H194" s="101">
        <f t="shared" si="148"/>
        <v>85</v>
      </c>
      <c r="I194" s="102">
        <f t="shared" si="149"/>
        <v>26438045</v>
      </c>
      <c r="J194" s="102">
        <f t="shared" si="150"/>
        <v>2</v>
      </c>
      <c r="K194" s="103">
        <f t="shared" si="151"/>
        <v>0.93</v>
      </c>
      <c r="L194" s="104">
        <f t="shared" si="175"/>
        <v>1.02</v>
      </c>
      <c r="M194" s="105">
        <f t="shared" si="152"/>
        <v>20957247.12383097</v>
      </c>
      <c r="N194" s="105">
        <f t="shared" si="153"/>
        <v>23622165.977978319</v>
      </c>
      <c r="O194" s="105">
        <f t="shared" si="154"/>
        <v>25079129.487000003</v>
      </c>
      <c r="P194" s="105">
        <f t="shared" si="155"/>
        <v>26625955.317224566</v>
      </c>
      <c r="Q194" s="106">
        <f t="shared" si="156"/>
        <v>25079129.487000003</v>
      </c>
      <c r="R194" s="105">
        <f t="shared" si="156"/>
        <v>26625955.317224566</v>
      </c>
      <c r="S194" s="105">
        <f t="shared" si="157"/>
        <v>28268185.979992867</v>
      </c>
      <c r="T194" s="105"/>
      <c r="U194" s="105">
        <f t="shared" si="158"/>
        <v>1781366005.5256324</v>
      </c>
      <c r="V194" s="105">
        <f t="shared" si="159"/>
        <v>2007884108.1281571</v>
      </c>
      <c r="W194" s="105">
        <f t="shared" si="160"/>
        <v>2131726006.3950002</v>
      </c>
      <c r="X194" s="106">
        <f t="shared" si="161"/>
        <v>2263206201.964088</v>
      </c>
      <c r="Y194" s="106">
        <f t="shared" si="162"/>
        <v>2131726006.3950002</v>
      </c>
      <c r="Z194" s="105">
        <f t="shared" si="163"/>
        <v>2263206201.964088</v>
      </c>
      <c r="AA194" s="105">
        <f t="shared" si="164"/>
        <v>2402795808.2993937</v>
      </c>
      <c r="AB194" s="105"/>
      <c r="AC194" s="107" t="str">
        <f t="shared" si="165"/>
        <v>BERTAHAP</v>
      </c>
      <c r="AD194" s="108">
        <f t="shared" si="166"/>
        <v>0</v>
      </c>
      <c r="AE194" s="109">
        <v>2</v>
      </c>
      <c r="AF194" s="110"/>
      <c r="AG194" s="105" t="e">
        <f>IF(AF194&gt;#REF!,"LB","KR")</f>
        <v>#REF!</v>
      </c>
      <c r="AH194" s="110">
        <v>1959503000</v>
      </c>
      <c r="AI194" s="110">
        <v>2208673000</v>
      </c>
      <c r="AJ194" s="110">
        <v>2344899000</v>
      </c>
      <c r="AK194" s="111">
        <v>2489527000</v>
      </c>
      <c r="AL194" s="111">
        <v>2344899000</v>
      </c>
      <c r="AM194" s="110">
        <v>2489527000</v>
      </c>
      <c r="AN194" s="110">
        <f t="shared" si="128"/>
        <v>2643076000</v>
      </c>
      <c r="AS194" s="5"/>
      <c r="AT194" s="5"/>
      <c r="AV194" s="2"/>
      <c r="AW194" s="2"/>
      <c r="BR194" s="53">
        <f t="shared" si="167"/>
        <v>-1206896.7542499937</v>
      </c>
    </row>
    <row r="195" spans="1:70">
      <c r="A195" s="3">
        <f t="shared" si="168"/>
        <v>156</v>
      </c>
      <c r="B195" s="96">
        <v>7</v>
      </c>
      <c r="C195" s="97" t="s">
        <v>178</v>
      </c>
      <c r="D195" s="96">
        <v>20</v>
      </c>
      <c r="E195" s="99"/>
      <c r="F195" s="100" t="s">
        <v>70</v>
      </c>
      <c r="G195" s="101">
        <f t="shared" si="147"/>
        <v>60</v>
      </c>
      <c r="H195" s="101">
        <f t="shared" si="148"/>
        <v>51</v>
      </c>
      <c r="I195" s="102">
        <f t="shared" si="149"/>
        <v>26438045</v>
      </c>
      <c r="J195" s="102">
        <f t="shared" si="150"/>
        <v>2</v>
      </c>
      <c r="K195" s="103">
        <f t="shared" si="151"/>
        <v>0.93</v>
      </c>
      <c r="L195" s="104">
        <f t="shared" si="175"/>
        <v>1.02</v>
      </c>
      <c r="M195" s="105">
        <f t="shared" si="152"/>
        <v>20957247.12383097</v>
      </c>
      <c r="N195" s="105">
        <f t="shared" si="153"/>
        <v>23622165.977978319</v>
      </c>
      <c r="O195" s="105">
        <f t="shared" si="154"/>
        <v>25079129.487000003</v>
      </c>
      <c r="P195" s="105">
        <f t="shared" si="155"/>
        <v>26625955.317224566</v>
      </c>
      <c r="Q195" s="106">
        <f t="shared" si="156"/>
        <v>25079129.487000003</v>
      </c>
      <c r="R195" s="105">
        <f t="shared" si="156"/>
        <v>26625955.317224566</v>
      </c>
      <c r="S195" s="105">
        <f t="shared" si="157"/>
        <v>28268185.979992867</v>
      </c>
      <c r="T195" s="105"/>
      <c r="U195" s="105">
        <f t="shared" si="158"/>
        <v>1068819603.3153795</v>
      </c>
      <c r="V195" s="105">
        <f t="shared" si="159"/>
        <v>1204730464.8768942</v>
      </c>
      <c r="W195" s="105">
        <f t="shared" si="160"/>
        <v>1279035603.8370001</v>
      </c>
      <c r="X195" s="106">
        <f t="shared" si="161"/>
        <v>1357923721.178453</v>
      </c>
      <c r="Y195" s="106">
        <f t="shared" si="162"/>
        <v>1279035603.8370001</v>
      </c>
      <c r="Z195" s="105">
        <f t="shared" si="163"/>
        <v>1357923721.178453</v>
      </c>
      <c r="AA195" s="105">
        <f t="shared" si="164"/>
        <v>1441677484.9796362</v>
      </c>
      <c r="AB195" s="105"/>
      <c r="AC195" s="107" t="str">
        <f t="shared" si="165"/>
        <v>BERTAHAP</v>
      </c>
      <c r="AD195" s="108">
        <f t="shared" si="166"/>
        <v>0</v>
      </c>
      <c r="AE195" s="109">
        <v>2</v>
      </c>
      <c r="AF195" s="110"/>
      <c r="AG195" s="105" t="e">
        <f>IF(AF195&gt;#REF!,"LB","KR")</f>
        <v>#REF!</v>
      </c>
      <c r="AH195" s="110">
        <v>1175702000</v>
      </c>
      <c r="AI195" s="110">
        <v>1325204000</v>
      </c>
      <c r="AJ195" s="110">
        <v>1406940000</v>
      </c>
      <c r="AK195" s="111">
        <v>1493717000</v>
      </c>
      <c r="AL195" s="111">
        <v>1406940000</v>
      </c>
      <c r="AM195" s="110">
        <v>1493717000</v>
      </c>
      <c r="AN195" s="110">
        <f t="shared" si="128"/>
        <v>1585846000</v>
      </c>
      <c r="AS195" s="5"/>
      <c r="AT195" s="5"/>
      <c r="AV195" s="2"/>
      <c r="AW195" s="2"/>
      <c r="BR195" s="53">
        <f t="shared" si="167"/>
        <v>-1206896.7542499937</v>
      </c>
    </row>
    <row r="196" spans="1:70">
      <c r="A196" s="3">
        <f t="shared" si="168"/>
        <v>157</v>
      </c>
      <c r="B196" s="96">
        <v>8</v>
      </c>
      <c r="C196" s="97" t="s">
        <v>178</v>
      </c>
      <c r="D196" s="96">
        <v>22</v>
      </c>
      <c r="E196" s="99"/>
      <c r="F196" s="100" t="s">
        <v>89</v>
      </c>
      <c r="G196" s="101">
        <f t="shared" si="147"/>
        <v>81</v>
      </c>
      <c r="H196" s="101">
        <f t="shared" si="148"/>
        <v>70</v>
      </c>
      <c r="I196" s="102">
        <f t="shared" si="149"/>
        <v>26438045</v>
      </c>
      <c r="J196" s="102">
        <f t="shared" si="150"/>
        <v>4</v>
      </c>
      <c r="K196" s="103">
        <f t="shared" si="151"/>
        <v>0.97</v>
      </c>
      <c r="L196" s="104">
        <f t="shared" si="175"/>
        <v>1.02</v>
      </c>
      <c r="M196" s="105">
        <f t="shared" si="152"/>
        <v>21858634.096898966</v>
      </c>
      <c r="N196" s="105">
        <f t="shared" si="153"/>
        <v>24638173.116816092</v>
      </c>
      <c r="O196" s="105">
        <f t="shared" si="154"/>
        <v>26157801.722999997</v>
      </c>
      <c r="P196" s="105">
        <f t="shared" si="155"/>
        <v>27771157.696460024</v>
      </c>
      <c r="Q196" s="106">
        <f t="shared" si="156"/>
        <v>26157801.722999997</v>
      </c>
      <c r="R196" s="105">
        <f t="shared" si="156"/>
        <v>27771157.696460024</v>
      </c>
      <c r="S196" s="105">
        <f t="shared" si="157"/>
        <v>29484021.936121583</v>
      </c>
      <c r="T196" s="105"/>
      <c r="U196" s="105">
        <f t="shared" si="158"/>
        <v>1530104386.7829275</v>
      </c>
      <c r="V196" s="105">
        <f t="shared" si="159"/>
        <v>1724672118.1771264</v>
      </c>
      <c r="W196" s="105">
        <f t="shared" si="160"/>
        <v>1831046120.6099999</v>
      </c>
      <c r="X196" s="106">
        <f t="shared" si="161"/>
        <v>1943981038.7522016</v>
      </c>
      <c r="Y196" s="106">
        <f t="shared" si="162"/>
        <v>1831046120.6099999</v>
      </c>
      <c r="Z196" s="105">
        <f t="shared" si="163"/>
        <v>1943981038.7522016</v>
      </c>
      <c r="AA196" s="105">
        <f t="shared" si="164"/>
        <v>2063881535.5285108</v>
      </c>
      <c r="AB196" s="105"/>
      <c r="AC196" s="107" t="str">
        <f t="shared" si="165"/>
        <v>BERTAHAP</v>
      </c>
      <c r="AD196" s="108">
        <f t="shared" si="166"/>
        <v>0</v>
      </c>
      <c r="AE196" s="109">
        <v>2</v>
      </c>
      <c r="AF196" s="110"/>
      <c r="AG196" s="105" t="e">
        <f>IF(AF196&gt;#REF!,"LB","KR")</f>
        <v>#REF!</v>
      </c>
      <c r="AH196" s="110">
        <v>1683115000</v>
      </c>
      <c r="AI196" s="110">
        <v>1897140000</v>
      </c>
      <c r="AJ196" s="110">
        <v>2014151000</v>
      </c>
      <c r="AK196" s="111">
        <v>2138380000</v>
      </c>
      <c r="AL196" s="111">
        <v>2014151000</v>
      </c>
      <c r="AM196" s="110">
        <v>2138380000</v>
      </c>
      <c r="AN196" s="110">
        <f t="shared" si="128"/>
        <v>2270270000</v>
      </c>
      <c r="AS196" s="5"/>
      <c r="AT196" s="5"/>
      <c r="AV196" s="2"/>
      <c r="AW196" s="2"/>
      <c r="BR196" s="53">
        <f t="shared" si="167"/>
        <v>-128224.51824999973</v>
      </c>
    </row>
    <row r="197" spans="1:70">
      <c r="A197" s="3">
        <f t="shared" si="168"/>
        <v>158</v>
      </c>
      <c r="B197" s="96">
        <v>1</v>
      </c>
      <c r="C197" s="97" t="s">
        <v>180</v>
      </c>
      <c r="D197" s="98" t="s">
        <v>35</v>
      </c>
      <c r="E197" s="99"/>
      <c r="F197" s="100" t="s">
        <v>42</v>
      </c>
      <c r="G197" s="101">
        <f t="shared" si="147"/>
        <v>78</v>
      </c>
      <c r="H197" s="101">
        <f t="shared" si="148"/>
        <v>66</v>
      </c>
      <c r="I197" s="102">
        <f t="shared" si="149"/>
        <v>26438045</v>
      </c>
      <c r="J197" s="102">
        <f t="shared" si="150"/>
        <v>2</v>
      </c>
      <c r="K197" s="103">
        <f t="shared" si="151"/>
        <v>0.93</v>
      </c>
      <c r="L197" s="239">
        <f t="shared" ref="L197:L204" si="176">SUMIF($AN$4:$AN$22,D197,$BJ$4:$BJ$22)</f>
        <v>1.03</v>
      </c>
      <c r="M197" s="105">
        <f t="shared" si="152"/>
        <v>21162710.33092735</v>
      </c>
      <c r="N197" s="105">
        <f t="shared" si="153"/>
        <v>23853755.840507519</v>
      </c>
      <c r="O197" s="105">
        <f t="shared" si="154"/>
        <v>25325003.305500001</v>
      </c>
      <c r="P197" s="105">
        <f t="shared" si="155"/>
        <v>26886994.094844408</v>
      </c>
      <c r="Q197" s="106">
        <f t="shared" si="156"/>
        <v>25325003.305500001</v>
      </c>
      <c r="R197" s="105">
        <f t="shared" si="156"/>
        <v>26886994.094844408</v>
      </c>
      <c r="S197" s="105">
        <f t="shared" si="157"/>
        <v>28545325.058228087</v>
      </c>
      <c r="T197" s="105"/>
      <c r="U197" s="105">
        <f t="shared" si="158"/>
        <v>1396738881.8412051</v>
      </c>
      <c r="V197" s="105">
        <f t="shared" si="159"/>
        <v>1574347885.4734962</v>
      </c>
      <c r="W197" s="105">
        <f t="shared" si="160"/>
        <v>1671450218.1630001</v>
      </c>
      <c r="X197" s="106">
        <f t="shared" si="161"/>
        <v>1774541610.2597311</v>
      </c>
      <c r="Y197" s="106">
        <f t="shared" si="162"/>
        <v>1671450218.1630001</v>
      </c>
      <c r="Z197" s="105">
        <f t="shared" si="163"/>
        <v>1774541610.2597311</v>
      </c>
      <c r="AA197" s="105">
        <f t="shared" si="164"/>
        <v>1883991453.8430538</v>
      </c>
      <c r="AB197" s="105"/>
      <c r="AC197" s="107" t="str">
        <f t="shared" si="165"/>
        <v>BERTAHAP</v>
      </c>
      <c r="AD197" s="108">
        <f t="shared" si="166"/>
        <v>0</v>
      </c>
      <c r="AE197" s="109">
        <v>2</v>
      </c>
      <c r="AF197" s="110"/>
      <c r="AG197" s="105" t="e">
        <f>IF(AF197&gt;#REF!,"LB","KR")</f>
        <v>#REF!</v>
      </c>
      <c r="AH197" s="110">
        <v>1536413000</v>
      </c>
      <c r="AI197" s="110">
        <v>1731783000</v>
      </c>
      <c r="AJ197" s="110">
        <v>1838596000</v>
      </c>
      <c r="AK197" s="111">
        <v>1951996000</v>
      </c>
      <c r="AL197" s="111">
        <v>1838596000</v>
      </c>
      <c r="AM197" s="110">
        <v>1951996000</v>
      </c>
      <c r="AN197" s="110">
        <f t="shared" si="128"/>
        <v>2072391000</v>
      </c>
      <c r="AS197" s="5"/>
      <c r="AT197" s="5"/>
      <c r="AV197" s="2"/>
      <c r="AW197" s="2"/>
      <c r="BR197" s="53">
        <f t="shared" si="167"/>
        <v>-961022.93574999645</v>
      </c>
    </row>
    <row r="198" spans="1:70">
      <c r="A198" s="3">
        <f t="shared" si="168"/>
        <v>159</v>
      </c>
      <c r="B198" s="96">
        <v>2</v>
      </c>
      <c r="C198" s="97" t="s">
        <v>180</v>
      </c>
      <c r="D198" s="98" t="s">
        <v>41</v>
      </c>
      <c r="E198" s="99"/>
      <c r="F198" s="100" t="s">
        <v>45</v>
      </c>
      <c r="G198" s="101">
        <f t="shared" si="147"/>
        <v>60</v>
      </c>
      <c r="H198" s="101">
        <f t="shared" si="148"/>
        <v>52</v>
      </c>
      <c r="I198" s="102">
        <f t="shared" si="149"/>
        <v>26438045</v>
      </c>
      <c r="J198" s="102">
        <f t="shared" si="150"/>
        <v>2</v>
      </c>
      <c r="K198" s="103">
        <f t="shared" si="151"/>
        <v>0.93</v>
      </c>
      <c r="L198" s="239">
        <f t="shared" si="176"/>
        <v>1.03</v>
      </c>
      <c r="M198" s="105">
        <f t="shared" si="152"/>
        <v>21162710.33092735</v>
      </c>
      <c r="N198" s="105">
        <f t="shared" si="153"/>
        <v>23853755.840507519</v>
      </c>
      <c r="O198" s="105">
        <f t="shared" si="154"/>
        <v>25325003.305500001</v>
      </c>
      <c r="P198" s="105">
        <f t="shared" si="155"/>
        <v>26886994.094844408</v>
      </c>
      <c r="Q198" s="106">
        <f t="shared" si="156"/>
        <v>25325003.305500001</v>
      </c>
      <c r="R198" s="105">
        <f t="shared" si="156"/>
        <v>26886994.094844408</v>
      </c>
      <c r="S198" s="105">
        <f t="shared" si="157"/>
        <v>28545325.058228087</v>
      </c>
      <c r="T198" s="105"/>
      <c r="U198" s="105">
        <f t="shared" si="158"/>
        <v>1100460937.2082222</v>
      </c>
      <c r="V198" s="105">
        <f t="shared" si="159"/>
        <v>1240395303.7063909</v>
      </c>
      <c r="W198" s="105">
        <f t="shared" si="160"/>
        <v>1316900171.8860002</v>
      </c>
      <c r="X198" s="106">
        <f t="shared" si="161"/>
        <v>1398123692.9319093</v>
      </c>
      <c r="Y198" s="106">
        <f t="shared" si="162"/>
        <v>1316900171.8860002</v>
      </c>
      <c r="Z198" s="105">
        <f t="shared" si="163"/>
        <v>1398123692.9319093</v>
      </c>
      <c r="AA198" s="105">
        <f t="shared" si="164"/>
        <v>1484356903.0278604</v>
      </c>
      <c r="AB198" s="105"/>
      <c r="AC198" s="107" t="str">
        <f t="shared" si="165"/>
        <v>BERTAHAP</v>
      </c>
      <c r="AD198" s="108">
        <f t="shared" si="166"/>
        <v>0</v>
      </c>
      <c r="AE198" s="109">
        <v>2</v>
      </c>
      <c r="AF198" s="110"/>
      <c r="AG198" s="105" t="e">
        <f>IF(AF198&gt;#REF!,"LB","KR")</f>
        <v>#REF!</v>
      </c>
      <c r="AH198" s="110">
        <v>1210508000</v>
      </c>
      <c r="AI198" s="110">
        <v>1364435000</v>
      </c>
      <c r="AJ198" s="110">
        <v>1448591000</v>
      </c>
      <c r="AK198" s="111">
        <v>1537937000</v>
      </c>
      <c r="AL198" s="111">
        <v>1448591000</v>
      </c>
      <c r="AM198" s="110">
        <v>1537937000</v>
      </c>
      <c r="AN198" s="110">
        <f t="shared" si="128"/>
        <v>1632793000</v>
      </c>
      <c r="AS198" s="5"/>
      <c r="AT198" s="5"/>
      <c r="AV198" s="2"/>
      <c r="AW198" s="2"/>
      <c r="BR198" s="53">
        <f t="shared" si="167"/>
        <v>-961022.93574999645</v>
      </c>
    </row>
    <row r="199" spans="1:70">
      <c r="A199" s="3">
        <f t="shared" si="168"/>
        <v>160</v>
      </c>
      <c r="B199" s="96">
        <v>3</v>
      </c>
      <c r="C199" s="97" t="s">
        <v>180</v>
      </c>
      <c r="D199" s="98">
        <v>10</v>
      </c>
      <c r="E199" s="99"/>
      <c r="F199" s="100" t="s">
        <v>48</v>
      </c>
      <c r="G199" s="101">
        <f t="shared" si="147"/>
        <v>74</v>
      </c>
      <c r="H199" s="101">
        <f t="shared" si="148"/>
        <v>63</v>
      </c>
      <c r="I199" s="102">
        <f t="shared" si="149"/>
        <v>26438045</v>
      </c>
      <c r="J199" s="102">
        <f t="shared" si="150"/>
        <v>2</v>
      </c>
      <c r="K199" s="103">
        <f t="shared" si="151"/>
        <v>0.93</v>
      </c>
      <c r="L199" s="239">
        <f t="shared" si="176"/>
        <v>1.03</v>
      </c>
      <c r="M199" s="105">
        <f t="shared" si="152"/>
        <v>21162710.33092735</v>
      </c>
      <c r="N199" s="105">
        <f t="shared" si="153"/>
        <v>23853755.840507519</v>
      </c>
      <c r="O199" s="105">
        <f t="shared" si="154"/>
        <v>25325003.305500001</v>
      </c>
      <c r="P199" s="105">
        <f t="shared" si="155"/>
        <v>26886994.094844408</v>
      </c>
      <c r="Q199" s="106">
        <f t="shared" si="156"/>
        <v>25325003.305500001</v>
      </c>
      <c r="R199" s="105">
        <f t="shared" si="156"/>
        <v>26886994.094844408</v>
      </c>
      <c r="S199" s="105">
        <f t="shared" si="157"/>
        <v>28545325.058228087</v>
      </c>
      <c r="T199" s="105"/>
      <c r="U199" s="105">
        <f t="shared" si="158"/>
        <v>1333250750.848423</v>
      </c>
      <c r="V199" s="105">
        <f t="shared" si="159"/>
        <v>1502786617.9519737</v>
      </c>
      <c r="W199" s="105">
        <f t="shared" si="160"/>
        <v>1595475208.2465</v>
      </c>
      <c r="X199" s="106">
        <f t="shared" si="161"/>
        <v>1693880627.9751978</v>
      </c>
      <c r="Y199" s="106">
        <f t="shared" si="162"/>
        <v>1595475208.2465</v>
      </c>
      <c r="Z199" s="105">
        <f t="shared" si="163"/>
        <v>1693880627.9751978</v>
      </c>
      <c r="AA199" s="105">
        <f t="shared" si="164"/>
        <v>1798355478.6683695</v>
      </c>
      <c r="AB199" s="105"/>
      <c r="AC199" s="107" t="str">
        <f t="shared" si="165"/>
        <v>BERTAHAP</v>
      </c>
      <c r="AD199" s="108">
        <f t="shared" si="166"/>
        <v>0</v>
      </c>
      <c r="AE199" s="109">
        <v>2</v>
      </c>
      <c r="AF199" s="110"/>
      <c r="AG199" s="105" t="e">
        <f>IF(AF199&gt;#REF!,"LB","KR")</f>
        <v>#REF!</v>
      </c>
      <c r="AH199" s="110">
        <v>1466576000</v>
      </c>
      <c r="AI199" s="110">
        <v>1653066000</v>
      </c>
      <c r="AJ199" s="110">
        <v>1755023000</v>
      </c>
      <c r="AK199" s="111">
        <v>1863269000</v>
      </c>
      <c r="AL199" s="111">
        <v>1755023000</v>
      </c>
      <c r="AM199" s="110">
        <v>1863269000</v>
      </c>
      <c r="AN199" s="110">
        <f t="shared" si="128"/>
        <v>1978192000</v>
      </c>
      <c r="AS199" s="5"/>
      <c r="AT199" s="5"/>
      <c r="AV199" s="2"/>
      <c r="AW199" s="2"/>
      <c r="BR199" s="53">
        <f t="shared" si="167"/>
        <v>-961022.93574999645</v>
      </c>
    </row>
    <row r="200" spans="1:70">
      <c r="A200" s="3">
        <f t="shared" si="168"/>
        <v>161</v>
      </c>
      <c r="B200" s="96">
        <v>4</v>
      </c>
      <c r="C200" s="97" t="s">
        <v>180</v>
      </c>
      <c r="D200" s="96">
        <v>12</v>
      </c>
      <c r="E200" s="99"/>
      <c r="F200" s="100" t="s">
        <v>50</v>
      </c>
      <c r="G200" s="101">
        <f t="shared" si="147"/>
        <v>67</v>
      </c>
      <c r="H200" s="101">
        <f t="shared" si="148"/>
        <v>57</v>
      </c>
      <c r="I200" s="102">
        <f t="shared" si="149"/>
        <v>26438045</v>
      </c>
      <c r="J200" s="102">
        <f t="shared" si="150"/>
        <v>2</v>
      </c>
      <c r="K200" s="103">
        <f t="shared" si="151"/>
        <v>0.93</v>
      </c>
      <c r="L200" s="239">
        <f t="shared" si="176"/>
        <v>1.03</v>
      </c>
      <c r="M200" s="105">
        <f t="shared" si="152"/>
        <v>21162710.33092735</v>
      </c>
      <c r="N200" s="105">
        <f t="shared" si="153"/>
        <v>23853755.840507519</v>
      </c>
      <c r="O200" s="105">
        <f t="shared" si="154"/>
        <v>25325003.305500001</v>
      </c>
      <c r="P200" s="105">
        <f t="shared" si="155"/>
        <v>26886994.094844408</v>
      </c>
      <c r="Q200" s="106">
        <f t="shared" si="156"/>
        <v>25325003.305500001</v>
      </c>
      <c r="R200" s="105">
        <f t="shared" si="156"/>
        <v>26886994.094844408</v>
      </c>
      <c r="S200" s="105">
        <f t="shared" si="157"/>
        <v>28545325.058228087</v>
      </c>
      <c r="T200" s="105"/>
      <c r="U200" s="105">
        <f t="shared" si="158"/>
        <v>1206274488.862859</v>
      </c>
      <c r="V200" s="105">
        <f t="shared" si="159"/>
        <v>1359664082.9089286</v>
      </c>
      <c r="W200" s="105">
        <f t="shared" si="160"/>
        <v>1443525188.4135001</v>
      </c>
      <c r="X200" s="106">
        <f t="shared" si="161"/>
        <v>1532558663.4061313</v>
      </c>
      <c r="Y200" s="106">
        <f t="shared" si="162"/>
        <v>1443525188.4135001</v>
      </c>
      <c r="Z200" s="105">
        <f t="shared" si="163"/>
        <v>1532558663.4061313</v>
      </c>
      <c r="AA200" s="105">
        <f t="shared" si="164"/>
        <v>1627083528.319001</v>
      </c>
      <c r="AB200" s="105"/>
      <c r="AC200" s="107" t="str">
        <f t="shared" si="165"/>
        <v>BERTAHAP</v>
      </c>
      <c r="AD200" s="108">
        <f t="shared" si="166"/>
        <v>0</v>
      </c>
      <c r="AE200" s="109">
        <v>2</v>
      </c>
      <c r="AF200" s="110"/>
      <c r="AG200" s="105" t="e">
        <f>IF(AF200&gt;#REF!,"LB","KR")</f>
        <v>#REF!</v>
      </c>
      <c r="AH200" s="110">
        <v>1326902000</v>
      </c>
      <c r="AI200" s="110">
        <v>1495631000</v>
      </c>
      <c r="AJ200" s="110">
        <v>1587878000</v>
      </c>
      <c r="AK200" s="111">
        <v>1685815000</v>
      </c>
      <c r="AL200" s="111">
        <v>1587878000</v>
      </c>
      <c r="AM200" s="110">
        <v>1685815000</v>
      </c>
      <c r="AN200" s="110">
        <f t="shared" si="128"/>
        <v>1789792000</v>
      </c>
      <c r="AS200" s="5"/>
      <c r="AT200" s="5"/>
      <c r="AV200" s="2"/>
      <c r="AW200" s="2"/>
      <c r="BR200" s="53">
        <f t="shared" si="167"/>
        <v>-961022.93574999645</v>
      </c>
    </row>
    <row r="201" spans="1:70">
      <c r="A201" s="3">
        <f t="shared" si="168"/>
        <v>162</v>
      </c>
      <c r="B201" s="96">
        <v>5</v>
      </c>
      <c r="C201" s="97" t="s">
        <v>180</v>
      </c>
      <c r="D201" s="98">
        <v>16</v>
      </c>
      <c r="E201" s="99"/>
      <c r="F201" s="100" t="s">
        <v>52</v>
      </c>
      <c r="G201" s="101">
        <f t="shared" si="147"/>
        <v>71</v>
      </c>
      <c r="H201" s="101">
        <f t="shared" si="148"/>
        <v>63</v>
      </c>
      <c r="I201" s="102">
        <f t="shared" si="149"/>
        <v>26438045</v>
      </c>
      <c r="J201" s="102">
        <f t="shared" si="150"/>
        <v>2</v>
      </c>
      <c r="K201" s="103">
        <f t="shared" si="151"/>
        <v>0.93</v>
      </c>
      <c r="L201" s="239">
        <f t="shared" si="176"/>
        <v>1.03</v>
      </c>
      <c r="M201" s="105">
        <f t="shared" si="152"/>
        <v>21162710.33092735</v>
      </c>
      <c r="N201" s="105">
        <f t="shared" si="153"/>
        <v>23853755.840507519</v>
      </c>
      <c r="O201" s="105">
        <f t="shared" si="154"/>
        <v>25325003.305500001</v>
      </c>
      <c r="P201" s="105">
        <f t="shared" si="155"/>
        <v>26886994.094844408</v>
      </c>
      <c r="Q201" s="106">
        <f t="shared" si="156"/>
        <v>25325003.305500001</v>
      </c>
      <c r="R201" s="105">
        <f t="shared" si="156"/>
        <v>26886994.094844408</v>
      </c>
      <c r="S201" s="105">
        <f t="shared" si="157"/>
        <v>28545325.058228087</v>
      </c>
      <c r="T201" s="105"/>
      <c r="U201" s="105">
        <f t="shared" si="158"/>
        <v>1333250750.848423</v>
      </c>
      <c r="V201" s="105">
        <f t="shared" si="159"/>
        <v>1502786617.9519737</v>
      </c>
      <c r="W201" s="105">
        <f t="shared" si="160"/>
        <v>1595475208.2465</v>
      </c>
      <c r="X201" s="106">
        <f t="shared" si="161"/>
        <v>1693880627.9751978</v>
      </c>
      <c r="Y201" s="106">
        <f t="shared" si="162"/>
        <v>1595475208.2465</v>
      </c>
      <c r="Z201" s="105">
        <f t="shared" si="163"/>
        <v>1693880627.9751978</v>
      </c>
      <c r="AA201" s="105">
        <f t="shared" si="164"/>
        <v>1798355478.6683695</v>
      </c>
      <c r="AB201" s="105"/>
      <c r="AC201" s="107" t="str">
        <f t="shared" si="165"/>
        <v>BERTAHAP</v>
      </c>
      <c r="AD201" s="108">
        <f t="shared" si="166"/>
        <v>0</v>
      </c>
      <c r="AE201" s="109">
        <v>2</v>
      </c>
      <c r="AF201" s="110"/>
      <c r="AG201" s="105" t="e">
        <f>IF(AF201&gt;#REF!,"LB","KR")</f>
        <v>#REF!</v>
      </c>
      <c r="AH201" s="110">
        <v>1466576000</v>
      </c>
      <c r="AI201" s="110">
        <v>1653066000</v>
      </c>
      <c r="AJ201" s="110">
        <v>1755023000</v>
      </c>
      <c r="AK201" s="111">
        <v>1863269000</v>
      </c>
      <c r="AL201" s="111">
        <v>1755023000</v>
      </c>
      <c r="AM201" s="110">
        <v>1863269000</v>
      </c>
      <c r="AN201" s="110">
        <f t="shared" si="128"/>
        <v>1978192000</v>
      </c>
      <c r="AS201" s="5"/>
      <c r="AT201" s="5"/>
      <c r="AV201" s="2"/>
      <c r="AW201" s="2"/>
      <c r="BR201" s="53">
        <f t="shared" si="167"/>
        <v>-961022.93574999645</v>
      </c>
    </row>
    <row r="202" spans="1:70">
      <c r="A202" s="3">
        <f t="shared" si="168"/>
        <v>163</v>
      </c>
      <c r="B202" s="96">
        <v>6</v>
      </c>
      <c r="C202" s="97" t="s">
        <v>180</v>
      </c>
      <c r="D202" s="96">
        <v>18</v>
      </c>
      <c r="E202" s="99"/>
      <c r="F202" s="100" t="s">
        <v>54</v>
      </c>
      <c r="G202" s="101">
        <f t="shared" si="147"/>
        <v>97</v>
      </c>
      <c r="H202" s="101">
        <f t="shared" si="148"/>
        <v>85</v>
      </c>
      <c r="I202" s="102">
        <f t="shared" si="149"/>
        <v>26438045</v>
      </c>
      <c r="J202" s="102">
        <f t="shared" si="150"/>
        <v>2</v>
      </c>
      <c r="K202" s="103">
        <f t="shared" si="151"/>
        <v>0.93</v>
      </c>
      <c r="L202" s="239">
        <f t="shared" si="176"/>
        <v>1.03</v>
      </c>
      <c r="M202" s="105">
        <f t="shared" si="152"/>
        <v>21162710.33092735</v>
      </c>
      <c r="N202" s="105">
        <f t="shared" si="153"/>
        <v>23853755.840507519</v>
      </c>
      <c r="O202" s="105">
        <f t="shared" si="154"/>
        <v>25325003.305500001</v>
      </c>
      <c r="P202" s="105">
        <f t="shared" si="155"/>
        <v>26886994.094844408</v>
      </c>
      <c r="Q202" s="106">
        <f t="shared" si="156"/>
        <v>25325003.305500001</v>
      </c>
      <c r="R202" s="105">
        <f t="shared" si="156"/>
        <v>26886994.094844408</v>
      </c>
      <c r="S202" s="105">
        <f t="shared" si="157"/>
        <v>28545325.058228087</v>
      </c>
      <c r="T202" s="105"/>
      <c r="U202" s="105">
        <f t="shared" si="158"/>
        <v>1798830378.1288247</v>
      </c>
      <c r="V202" s="105">
        <f t="shared" si="159"/>
        <v>2027569246.4431391</v>
      </c>
      <c r="W202" s="105">
        <f t="shared" si="160"/>
        <v>2152625280.9675002</v>
      </c>
      <c r="X202" s="106">
        <f t="shared" si="161"/>
        <v>2285394498.0617747</v>
      </c>
      <c r="Y202" s="106">
        <f t="shared" si="162"/>
        <v>2152625280.9675002</v>
      </c>
      <c r="Z202" s="105">
        <f t="shared" si="163"/>
        <v>2285394498.0617747</v>
      </c>
      <c r="AA202" s="105">
        <f t="shared" si="164"/>
        <v>2426352629.9493876</v>
      </c>
      <c r="AB202" s="105"/>
      <c r="AC202" s="107" t="str">
        <f t="shared" si="165"/>
        <v>BERTAHAP</v>
      </c>
      <c r="AD202" s="108">
        <f t="shared" si="166"/>
        <v>0</v>
      </c>
      <c r="AE202" s="109">
        <v>2</v>
      </c>
      <c r="AF202" s="110"/>
      <c r="AG202" s="105" t="e">
        <f>IF(AF202&gt;#REF!,"LB","KR")</f>
        <v>#REF!</v>
      </c>
      <c r="AH202" s="110">
        <v>1978714000</v>
      </c>
      <c r="AI202" s="110">
        <v>2230327000</v>
      </c>
      <c r="AJ202" s="110">
        <v>2367888000</v>
      </c>
      <c r="AK202" s="111">
        <v>2513934000</v>
      </c>
      <c r="AL202" s="111">
        <v>2367888000</v>
      </c>
      <c r="AM202" s="110">
        <v>2513934000</v>
      </c>
      <c r="AN202" s="110">
        <f t="shared" si="128"/>
        <v>2668988000</v>
      </c>
      <c r="AS202" s="5"/>
      <c r="AT202" s="5"/>
      <c r="AV202" s="2"/>
      <c r="AW202" s="2"/>
      <c r="BR202" s="53">
        <f t="shared" si="167"/>
        <v>-961022.93574999645</v>
      </c>
    </row>
    <row r="203" spans="1:70">
      <c r="A203" s="3">
        <f t="shared" si="168"/>
        <v>164</v>
      </c>
      <c r="B203" s="96">
        <v>7</v>
      </c>
      <c r="C203" s="97" t="s">
        <v>180</v>
      </c>
      <c r="D203" s="96">
        <v>20</v>
      </c>
      <c r="E203" s="99"/>
      <c r="F203" s="100" t="s">
        <v>70</v>
      </c>
      <c r="G203" s="101">
        <f t="shared" si="147"/>
        <v>60</v>
      </c>
      <c r="H203" s="101">
        <f t="shared" si="148"/>
        <v>51</v>
      </c>
      <c r="I203" s="102">
        <f t="shared" si="149"/>
        <v>26438045</v>
      </c>
      <c r="J203" s="102">
        <f t="shared" si="150"/>
        <v>2</v>
      </c>
      <c r="K203" s="103">
        <f t="shared" si="151"/>
        <v>0.93</v>
      </c>
      <c r="L203" s="239">
        <f t="shared" si="176"/>
        <v>1.03</v>
      </c>
      <c r="M203" s="105">
        <f t="shared" si="152"/>
        <v>21162710.33092735</v>
      </c>
      <c r="N203" s="105">
        <f t="shared" si="153"/>
        <v>23853755.840507519</v>
      </c>
      <c r="O203" s="105">
        <f t="shared" si="154"/>
        <v>25325003.305500001</v>
      </c>
      <c r="P203" s="105">
        <f t="shared" si="155"/>
        <v>26886994.094844408</v>
      </c>
      <c r="Q203" s="106">
        <f t="shared" si="156"/>
        <v>25325003.305500001</v>
      </c>
      <c r="R203" s="105">
        <f t="shared" si="156"/>
        <v>26886994.094844408</v>
      </c>
      <c r="S203" s="105">
        <f t="shared" si="157"/>
        <v>28545325.058228087</v>
      </c>
      <c r="T203" s="105"/>
      <c r="U203" s="105">
        <f t="shared" si="158"/>
        <v>1079298226.8772948</v>
      </c>
      <c r="V203" s="105">
        <f t="shared" si="159"/>
        <v>1216541547.8658834</v>
      </c>
      <c r="W203" s="105">
        <f t="shared" si="160"/>
        <v>1291575168.5805001</v>
      </c>
      <c r="X203" s="106">
        <f t="shared" si="161"/>
        <v>1371236698.8370647</v>
      </c>
      <c r="Y203" s="106">
        <f t="shared" si="162"/>
        <v>1291575168.5805001</v>
      </c>
      <c r="Z203" s="105">
        <f t="shared" si="163"/>
        <v>1371236698.8370647</v>
      </c>
      <c r="AA203" s="105">
        <f t="shared" si="164"/>
        <v>1455811577.9696324</v>
      </c>
      <c r="AB203" s="105"/>
      <c r="AC203" s="107" t="str">
        <f t="shared" si="165"/>
        <v>BERTAHAP</v>
      </c>
      <c r="AD203" s="108">
        <f t="shared" si="166"/>
        <v>0</v>
      </c>
      <c r="AE203" s="109">
        <v>2</v>
      </c>
      <c r="AF203" s="110"/>
      <c r="AG203" s="105" t="e">
        <f>IF(AF203&gt;#REF!,"LB","KR")</f>
        <v>#REF!</v>
      </c>
      <c r="AH203" s="110">
        <v>1187229000</v>
      </c>
      <c r="AI203" s="110">
        <v>1338196000</v>
      </c>
      <c r="AJ203" s="110">
        <v>1420733000</v>
      </c>
      <c r="AK203" s="111">
        <v>1508361000</v>
      </c>
      <c r="AL203" s="111">
        <v>1420733000</v>
      </c>
      <c r="AM203" s="110">
        <v>1508361000</v>
      </c>
      <c r="AN203" s="110">
        <f t="shared" ref="AN203:AN246" si="177">ROUNDUP((AA203*(1+$J$5)),-3)</f>
        <v>1601393000</v>
      </c>
      <c r="AS203" s="5"/>
      <c r="AT203" s="5"/>
      <c r="AV203" s="2"/>
      <c r="AW203" s="2"/>
      <c r="BR203" s="53">
        <f t="shared" si="167"/>
        <v>-961022.93574999645</v>
      </c>
    </row>
    <row r="204" spans="1:70">
      <c r="A204" s="3">
        <f t="shared" si="168"/>
        <v>165</v>
      </c>
      <c r="B204" s="96">
        <v>8</v>
      </c>
      <c r="C204" s="97" t="s">
        <v>180</v>
      </c>
      <c r="D204" s="96">
        <v>22</v>
      </c>
      <c r="E204" s="99"/>
      <c r="F204" s="100" t="s">
        <v>89</v>
      </c>
      <c r="G204" s="101">
        <f t="shared" si="147"/>
        <v>81</v>
      </c>
      <c r="H204" s="101">
        <f t="shared" si="148"/>
        <v>70</v>
      </c>
      <c r="I204" s="102">
        <f t="shared" si="149"/>
        <v>26438045</v>
      </c>
      <c r="J204" s="102">
        <f t="shared" si="150"/>
        <v>4</v>
      </c>
      <c r="K204" s="103">
        <f t="shared" si="151"/>
        <v>0.97</v>
      </c>
      <c r="L204" s="239">
        <f t="shared" si="176"/>
        <v>1.03</v>
      </c>
      <c r="M204" s="105">
        <f t="shared" si="152"/>
        <v>22072934.431182291</v>
      </c>
      <c r="N204" s="105">
        <f t="shared" si="153"/>
        <v>24879723.833647624</v>
      </c>
      <c r="O204" s="105">
        <f t="shared" si="154"/>
        <v>26414250.759500001</v>
      </c>
      <c r="P204" s="105">
        <f t="shared" si="155"/>
        <v>28043423.948386107</v>
      </c>
      <c r="Q204" s="106">
        <f t="shared" si="156"/>
        <v>26414250.759500001</v>
      </c>
      <c r="R204" s="105">
        <f t="shared" si="156"/>
        <v>28043423.948386107</v>
      </c>
      <c r="S204" s="105">
        <f t="shared" si="157"/>
        <v>29773080.974711016</v>
      </c>
      <c r="T204" s="105"/>
      <c r="U204" s="105">
        <f t="shared" si="158"/>
        <v>1545105410.1827605</v>
      </c>
      <c r="V204" s="105">
        <f t="shared" si="159"/>
        <v>1741580668.3553336</v>
      </c>
      <c r="W204" s="105">
        <f t="shared" si="160"/>
        <v>1848997553.165</v>
      </c>
      <c r="X204" s="106">
        <f t="shared" si="161"/>
        <v>1963039676.3870275</v>
      </c>
      <c r="Y204" s="106">
        <f t="shared" si="162"/>
        <v>1848997553.165</v>
      </c>
      <c r="Z204" s="105">
        <f t="shared" si="163"/>
        <v>1963039676.3870275</v>
      </c>
      <c r="AA204" s="105">
        <f t="shared" si="164"/>
        <v>2084115668.2297711</v>
      </c>
      <c r="AB204" s="105"/>
      <c r="AC204" s="107" t="str">
        <f t="shared" si="165"/>
        <v>BERTAHAP</v>
      </c>
      <c r="AD204" s="108">
        <f t="shared" si="166"/>
        <v>0</v>
      </c>
      <c r="AE204" s="109">
        <v>2</v>
      </c>
      <c r="AF204" s="110"/>
      <c r="AG204" s="105" t="e">
        <f>IF(AF204&gt;#REF!,"LB","KR")</f>
        <v>#REF!</v>
      </c>
      <c r="AH204" s="110">
        <v>1699616000</v>
      </c>
      <c r="AI204" s="110">
        <v>1915739000</v>
      </c>
      <c r="AJ204" s="110">
        <v>2033898000</v>
      </c>
      <c r="AK204" s="111">
        <v>2159344000</v>
      </c>
      <c r="AL204" s="111">
        <v>2033898000</v>
      </c>
      <c r="AM204" s="110">
        <v>2159344000</v>
      </c>
      <c r="AN204" s="110">
        <f t="shared" si="177"/>
        <v>2292528000</v>
      </c>
      <c r="AS204" s="5"/>
      <c r="AT204" s="5"/>
      <c r="AV204" s="2"/>
      <c r="AW204" s="2"/>
      <c r="BR204" s="53">
        <f t="shared" si="167"/>
        <v>128224.51825000346</v>
      </c>
    </row>
    <row r="205" spans="1:70">
      <c r="A205" s="3">
        <f t="shared" si="168"/>
        <v>166</v>
      </c>
      <c r="B205" s="96">
        <v>1</v>
      </c>
      <c r="C205" s="97" t="s">
        <v>181</v>
      </c>
      <c r="D205" s="98" t="s">
        <v>24</v>
      </c>
      <c r="E205" s="99"/>
      <c r="F205" s="100" t="s">
        <v>39</v>
      </c>
      <c r="G205" s="101">
        <f t="shared" si="147"/>
        <v>113</v>
      </c>
      <c r="H205" s="101">
        <f t="shared" si="148"/>
        <v>101</v>
      </c>
      <c r="I205" s="102">
        <f t="shared" si="149"/>
        <v>26438045</v>
      </c>
      <c r="J205" s="102">
        <f t="shared" si="150"/>
        <v>6</v>
      </c>
      <c r="K205" s="103">
        <f t="shared" si="151"/>
        <v>0.95</v>
      </c>
      <c r="L205" s="104">
        <f>SUMIF($AN$4:$AN$22,D205,$AU$4:$AU$22)</f>
        <v>1.02</v>
      </c>
      <c r="M205" s="105">
        <f t="shared" si="152"/>
        <v>21407940.61036497</v>
      </c>
      <c r="N205" s="105">
        <f t="shared" si="153"/>
        <v>24130169.547397207</v>
      </c>
      <c r="O205" s="105">
        <f t="shared" si="154"/>
        <v>25618465.605</v>
      </c>
      <c r="P205" s="105">
        <f t="shared" si="155"/>
        <v>27198556.506842293</v>
      </c>
      <c r="Q205" s="106">
        <f t="shared" si="156"/>
        <v>25618465.605</v>
      </c>
      <c r="R205" s="105">
        <f t="shared" si="156"/>
        <v>27198556.506842293</v>
      </c>
      <c r="S205" s="105">
        <f t="shared" si="157"/>
        <v>28876103.958057225</v>
      </c>
      <c r="T205" s="105"/>
      <c r="U205" s="105">
        <f t="shared" si="158"/>
        <v>2162202001.646862</v>
      </c>
      <c r="V205" s="105">
        <f t="shared" si="159"/>
        <v>2437147124.287118</v>
      </c>
      <c r="W205" s="105">
        <f t="shared" si="160"/>
        <v>2587465026.105</v>
      </c>
      <c r="X205" s="106">
        <f t="shared" si="161"/>
        <v>2747054207.1910715</v>
      </c>
      <c r="Y205" s="106">
        <f t="shared" si="162"/>
        <v>2587465026.105</v>
      </c>
      <c r="Z205" s="105">
        <f t="shared" si="163"/>
        <v>2747054207.1910715</v>
      </c>
      <c r="AA205" s="105">
        <f t="shared" si="164"/>
        <v>2916486499.7637796</v>
      </c>
      <c r="AB205" s="105"/>
      <c r="AC205" s="107" t="str">
        <f t="shared" si="165"/>
        <v>BERTAHAP</v>
      </c>
      <c r="AD205" s="108">
        <f t="shared" si="166"/>
        <v>0</v>
      </c>
      <c r="AE205" s="109">
        <v>2</v>
      </c>
      <c r="AF205" s="110"/>
      <c r="AG205" s="105" t="e">
        <f>IF(AF205&gt;#REF!,"LB","KR")</f>
        <v>#REF!</v>
      </c>
      <c r="AH205" s="110">
        <v>2378423000</v>
      </c>
      <c r="AI205" s="110">
        <v>2680862000</v>
      </c>
      <c r="AJ205" s="110">
        <v>2846212000</v>
      </c>
      <c r="AK205" s="111">
        <v>3021760000</v>
      </c>
      <c r="AL205" s="111">
        <v>2846212000</v>
      </c>
      <c r="AM205" s="110">
        <v>3021760000</v>
      </c>
      <c r="AN205" s="110">
        <f t="shared" si="177"/>
        <v>3208136000</v>
      </c>
      <c r="AS205" s="5"/>
      <c r="AT205" s="5"/>
      <c r="AV205" s="2"/>
      <c r="AW205" s="2"/>
      <c r="BR205" s="53">
        <f t="shared" si="167"/>
        <v>-667560.63624999672</v>
      </c>
    </row>
    <row r="206" spans="1:70">
      <c r="A206" s="3">
        <f t="shared" si="168"/>
        <v>167</v>
      </c>
      <c r="B206" s="96">
        <v>2</v>
      </c>
      <c r="C206" s="97" t="s">
        <v>181</v>
      </c>
      <c r="D206" s="98" t="s">
        <v>35</v>
      </c>
      <c r="E206" s="99"/>
      <c r="F206" s="100" t="s">
        <v>42</v>
      </c>
      <c r="G206" s="101">
        <f t="shared" si="147"/>
        <v>78</v>
      </c>
      <c r="H206" s="101">
        <f t="shared" si="148"/>
        <v>66</v>
      </c>
      <c r="I206" s="102">
        <f t="shared" si="149"/>
        <v>26438045</v>
      </c>
      <c r="J206" s="102">
        <f t="shared" si="150"/>
        <v>2</v>
      </c>
      <c r="K206" s="103">
        <f t="shared" si="151"/>
        <v>0.93</v>
      </c>
      <c r="L206" s="104">
        <f t="shared" ref="L206:L213" si="178">SUMIF($AN$4:$AN$22,D206,$AU$4:$AU$22)</f>
        <v>1.02</v>
      </c>
      <c r="M206" s="105">
        <f t="shared" si="152"/>
        <v>20957247.12383097</v>
      </c>
      <c r="N206" s="105">
        <f t="shared" si="153"/>
        <v>23622165.977978319</v>
      </c>
      <c r="O206" s="105">
        <f t="shared" si="154"/>
        <v>25079129.487000003</v>
      </c>
      <c r="P206" s="105">
        <f t="shared" si="155"/>
        <v>26625955.317224566</v>
      </c>
      <c r="Q206" s="106">
        <f t="shared" si="156"/>
        <v>25079129.487000003</v>
      </c>
      <c r="R206" s="105">
        <f t="shared" si="156"/>
        <v>26625955.317224566</v>
      </c>
      <c r="S206" s="105">
        <f t="shared" si="157"/>
        <v>28268185.979992867</v>
      </c>
      <c r="T206" s="105"/>
      <c r="U206" s="105">
        <f t="shared" si="158"/>
        <v>1383178310.1728439</v>
      </c>
      <c r="V206" s="105">
        <f t="shared" si="159"/>
        <v>1559062954.5465691</v>
      </c>
      <c r="W206" s="105">
        <f t="shared" si="160"/>
        <v>1655222546.1420002</v>
      </c>
      <c r="X206" s="106">
        <f t="shared" si="161"/>
        <v>1757313050.9368215</v>
      </c>
      <c r="Y206" s="106">
        <f t="shared" si="162"/>
        <v>1655222546.1420002</v>
      </c>
      <c r="Z206" s="105">
        <f t="shared" si="163"/>
        <v>1757313050.9368215</v>
      </c>
      <c r="AA206" s="105">
        <f t="shared" si="164"/>
        <v>1865700274.6795292</v>
      </c>
      <c r="AB206" s="105"/>
      <c r="AC206" s="107" t="str">
        <f t="shared" si="165"/>
        <v>BERTAHAP</v>
      </c>
      <c r="AD206" s="108">
        <f t="shared" si="166"/>
        <v>0</v>
      </c>
      <c r="AE206" s="109">
        <v>2</v>
      </c>
      <c r="AF206" s="110"/>
      <c r="AG206" s="105" t="e">
        <f>IF(AF206&gt;#REF!,"LB","KR")</f>
        <v>#REF!</v>
      </c>
      <c r="AH206" s="110">
        <v>1521497000</v>
      </c>
      <c r="AI206" s="110">
        <v>1714970000</v>
      </c>
      <c r="AJ206" s="110">
        <v>1820745000</v>
      </c>
      <c r="AK206" s="111">
        <v>1933045000</v>
      </c>
      <c r="AL206" s="111">
        <v>1820745000</v>
      </c>
      <c r="AM206" s="110">
        <v>1933045000</v>
      </c>
      <c r="AN206" s="110">
        <f t="shared" si="177"/>
        <v>2052271000</v>
      </c>
      <c r="AS206" s="5"/>
      <c r="AT206" s="5"/>
      <c r="AV206" s="2"/>
      <c r="AW206" s="2"/>
      <c r="BR206" s="53">
        <f t="shared" si="167"/>
        <v>-1206896.7542499937</v>
      </c>
    </row>
    <row r="207" spans="1:70">
      <c r="A207" s="3">
        <f t="shared" si="168"/>
        <v>168</v>
      </c>
      <c r="B207" s="96">
        <v>3</v>
      </c>
      <c r="C207" s="97" t="s">
        <v>181</v>
      </c>
      <c r="D207" s="98" t="s">
        <v>41</v>
      </c>
      <c r="E207" s="99"/>
      <c r="F207" s="100" t="s">
        <v>45</v>
      </c>
      <c r="G207" s="101">
        <f t="shared" si="147"/>
        <v>60</v>
      </c>
      <c r="H207" s="101">
        <f t="shared" si="148"/>
        <v>52</v>
      </c>
      <c r="I207" s="102">
        <f t="shared" si="149"/>
        <v>26438045</v>
      </c>
      <c r="J207" s="102">
        <f t="shared" si="150"/>
        <v>2</v>
      </c>
      <c r="K207" s="103">
        <f t="shared" si="151"/>
        <v>0.93</v>
      </c>
      <c r="L207" s="104">
        <f t="shared" si="178"/>
        <v>1.02</v>
      </c>
      <c r="M207" s="105">
        <f t="shared" si="152"/>
        <v>20957247.12383097</v>
      </c>
      <c r="N207" s="105">
        <f t="shared" si="153"/>
        <v>23622165.977978319</v>
      </c>
      <c r="O207" s="105">
        <f t="shared" si="154"/>
        <v>25079129.487000003</v>
      </c>
      <c r="P207" s="105">
        <f t="shared" si="155"/>
        <v>26625955.317224566</v>
      </c>
      <c r="Q207" s="106">
        <f t="shared" si="156"/>
        <v>25079129.487000003</v>
      </c>
      <c r="R207" s="105">
        <f t="shared" si="156"/>
        <v>26625955.317224566</v>
      </c>
      <c r="S207" s="105">
        <f t="shared" si="157"/>
        <v>28268185.979992867</v>
      </c>
      <c r="T207" s="105"/>
      <c r="U207" s="105">
        <f t="shared" si="158"/>
        <v>1089776850.4392104</v>
      </c>
      <c r="V207" s="105">
        <f t="shared" si="159"/>
        <v>1228352630.8548727</v>
      </c>
      <c r="W207" s="105">
        <f t="shared" si="160"/>
        <v>1304114733.3240001</v>
      </c>
      <c r="X207" s="106">
        <f t="shared" si="161"/>
        <v>1384549676.4956775</v>
      </c>
      <c r="Y207" s="106">
        <f t="shared" si="162"/>
        <v>1304114733.3240001</v>
      </c>
      <c r="Z207" s="105">
        <f t="shared" si="163"/>
        <v>1384549676.4956775</v>
      </c>
      <c r="AA207" s="105">
        <f t="shared" si="164"/>
        <v>1469945670.9596291</v>
      </c>
      <c r="AB207" s="105"/>
      <c r="AC207" s="107" t="str">
        <f t="shared" si="165"/>
        <v>BERTAHAP</v>
      </c>
      <c r="AD207" s="108">
        <f t="shared" si="166"/>
        <v>0</v>
      </c>
      <c r="AE207" s="109">
        <v>2</v>
      </c>
      <c r="AF207" s="110"/>
      <c r="AG207" s="105" t="e">
        <f>IF(AF207&gt;#REF!,"LB","KR")</f>
        <v>#REF!</v>
      </c>
      <c r="AH207" s="110">
        <v>1198755000</v>
      </c>
      <c r="AI207" s="110">
        <v>1351188000</v>
      </c>
      <c r="AJ207" s="110">
        <v>1434527000</v>
      </c>
      <c r="AK207" s="111">
        <v>1523005000</v>
      </c>
      <c r="AL207" s="111">
        <v>1434527000</v>
      </c>
      <c r="AM207" s="110">
        <v>1523005000</v>
      </c>
      <c r="AN207" s="110">
        <f t="shared" si="177"/>
        <v>1616941000</v>
      </c>
      <c r="AS207" s="5"/>
      <c r="AT207" s="5"/>
      <c r="AV207" s="2"/>
      <c r="AW207" s="2"/>
      <c r="BR207" s="53">
        <f t="shared" si="167"/>
        <v>-1206896.7542499937</v>
      </c>
    </row>
    <row r="208" spans="1:70">
      <c r="A208" s="3">
        <f t="shared" si="168"/>
        <v>169</v>
      </c>
      <c r="B208" s="96">
        <v>4</v>
      </c>
      <c r="C208" s="97" t="s">
        <v>181</v>
      </c>
      <c r="D208" s="98">
        <v>10</v>
      </c>
      <c r="E208" s="99"/>
      <c r="F208" s="100" t="s">
        <v>48</v>
      </c>
      <c r="G208" s="101">
        <f t="shared" si="147"/>
        <v>74</v>
      </c>
      <c r="H208" s="101">
        <f t="shared" si="148"/>
        <v>63</v>
      </c>
      <c r="I208" s="102">
        <f t="shared" si="149"/>
        <v>26438045</v>
      </c>
      <c r="J208" s="102">
        <f t="shared" si="150"/>
        <v>2</v>
      </c>
      <c r="K208" s="103">
        <f t="shared" si="151"/>
        <v>0.93</v>
      </c>
      <c r="L208" s="104">
        <f t="shared" si="178"/>
        <v>1.02</v>
      </c>
      <c r="M208" s="105">
        <f t="shared" si="152"/>
        <v>20957247.12383097</v>
      </c>
      <c r="N208" s="105">
        <f t="shared" si="153"/>
        <v>23622165.977978319</v>
      </c>
      <c r="O208" s="105">
        <f t="shared" si="154"/>
        <v>25079129.487000003</v>
      </c>
      <c r="P208" s="105">
        <f t="shared" si="155"/>
        <v>26625955.317224566</v>
      </c>
      <c r="Q208" s="106">
        <f t="shared" si="156"/>
        <v>25079129.487000003</v>
      </c>
      <c r="R208" s="105">
        <f t="shared" si="156"/>
        <v>26625955.317224566</v>
      </c>
      <c r="S208" s="105">
        <f t="shared" si="157"/>
        <v>28268185.979992867</v>
      </c>
      <c r="T208" s="105"/>
      <c r="U208" s="105">
        <f t="shared" si="158"/>
        <v>1320306568.8013511</v>
      </c>
      <c r="V208" s="105">
        <f t="shared" si="159"/>
        <v>1488196456.6126342</v>
      </c>
      <c r="W208" s="105">
        <f t="shared" si="160"/>
        <v>1579985157.6810002</v>
      </c>
      <c r="X208" s="106">
        <f t="shared" si="161"/>
        <v>1677435184.9851477</v>
      </c>
      <c r="Y208" s="106">
        <f t="shared" si="162"/>
        <v>1579985157.6810002</v>
      </c>
      <c r="Z208" s="105">
        <f t="shared" si="163"/>
        <v>1677435184.9851477</v>
      </c>
      <c r="AA208" s="105">
        <f t="shared" si="164"/>
        <v>1780895716.7395506</v>
      </c>
      <c r="AB208" s="105"/>
      <c r="AC208" s="107" t="str">
        <f t="shared" si="165"/>
        <v>BERTAHAP</v>
      </c>
      <c r="AD208" s="108">
        <f t="shared" si="166"/>
        <v>0</v>
      </c>
      <c r="AE208" s="109">
        <v>2</v>
      </c>
      <c r="AF208" s="110"/>
      <c r="AG208" s="105" t="e">
        <f>IF(AF208&gt;#REF!,"LB","KR")</f>
        <v>#REF!</v>
      </c>
      <c r="AH208" s="110">
        <v>1452338000</v>
      </c>
      <c r="AI208" s="110">
        <v>1637017000</v>
      </c>
      <c r="AJ208" s="110">
        <v>1737984000</v>
      </c>
      <c r="AK208" s="111">
        <v>1845179000</v>
      </c>
      <c r="AL208" s="111">
        <v>1737984000</v>
      </c>
      <c r="AM208" s="110">
        <v>1845179000</v>
      </c>
      <c r="AN208" s="110">
        <f t="shared" si="177"/>
        <v>1958986000</v>
      </c>
      <c r="AS208" s="5"/>
      <c r="AT208" s="5"/>
      <c r="AV208" s="2"/>
      <c r="AW208" s="2"/>
      <c r="BR208" s="53">
        <f t="shared" si="167"/>
        <v>-1206896.7542499937</v>
      </c>
    </row>
    <row r="209" spans="1:70">
      <c r="A209" s="3">
        <f t="shared" si="168"/>
        <v>170</v>
      </c>
      <c r="B209" s="96">
        <v>5</v>
      </c>
      <c r="C209" s="97" t="s">
        <v>181</v>
      </c>
      <c r="D209" s="96">
        <v>12</v>
      </c>
      <c r="E209" s="99"/>
      <c r="F209" s="100" t="s">
        <v>50</v>
      </c>
      <c r="G209" s="101">
        <f t="shared" si="147"/>
        <v>67</v>
      </c>
      <c r="H209" s="101">
        <f t="shared" si="148"/>
        <v>57</v>
      </c>
      <c r="I209" s="102">
        <f t="shared" si="149"/>
        <v>26438045</v>
      </c>
      <c r="J209" s="102">
        <f t="shared" si="150"/>
        <v>2</v>
      </c>
      <c r="K209" s="103">
        <f t="shared" si="151"/>
        <v>0.93</v>
      </c>
      <c r="L209" s="104">
        <f t="shared" si="178"/>
        <v>1.02</v>
      </c>
      <c r="M209" s="105">
        <f t="shared" si="152"/>
        <v>20957247.12383097</v>
      </c>
      <c r="N209" s="105">
        <f t="shared" si="153"/>
        <v>23622165.977978319</v>
      </c>
      <c r="O209" s="105">
        <f t="shared" si="154"/>
        <v>25079129.487000003</v>
      </c>
      <c r="P209" s="105">
        <f t="shared" si="155"/>
        <v>26625955.317224566</v>
      </c>
      <c r="Q209" s="106">
        <f t="shared" si="156"/>
        <v>25079129.487000003</v>
      </c>
      <c r="R209" s="105">
        <f t="shared" si="156"/>
        <v>26625955.317224566</v>
      </c>
      <c r="S209" s="105">
        <f t="shared" si="157"/>
        <v>28268185.979992867</v>
      </c>
      <c r="T209" s="105"/>
      <c r="U209" s="105">
        <f t="shared" si="158"/>
        <v>1194563086.0583653</v>
      </c>
      <c r="V209" s="105">
        <f t="shared" si="159"/>
        <v>1346463460.7447641</v>
      </c>
      <c r="W209" s="105">
        <f t="shared" si="160"/>
        <v>1429510380.7590003</v>
      </c>
      <c r="X209" s="106">
        <f t="shared" si="161"/>
        <v>1517679453.0818002</v>
      </c>
      <c r="Y209" s="106">
        <f t="shared" si="162"/>
        <v>1429510380.7590003</v>
      </c>
      <c r="Z209" s="105">
        <f t="shared" si="163"/>
        <v>1517679453.0818002</v>
      </c>
      <c r="AA209" s="105">
        <f t="shared" si="164"/>
        <v>1611286600.8595934</v>
      </c>
      <c r="AB209" s="105"/>
      <c r="AC209" s="107" t="str">
        <f t="shared" si="165"/>
        <v>BERTAHAP</v>
      </c>
      <c r="AD209" s="108">
        <f t="shared" si="166"/>
        <v>0</v>
      </c>
      <c r="AE209" s="109">
        <v>2</v>
      </c>
      <c r="AF209" s="110"/>
      <c r="AG209" s="105" t="e">
        <f>IF(AF209&gt;#REF!,"LB","KR")</f>
        <v>#REF!</v>
      </c>
      <c r="AH209" s="110">
        <v>1314020000</v>
      </c>
      <c r="AI209" s="110">
        <v>1481110000</v>
      </c>
      <c r="AJ209" s="110">
        <v>1572462000</v>
      </c>
      <c r="AK209" s="111">
        <v>1669448000</v>
      </c>
      <c r="AL209" s="111">
        <v>1572462000</v>
      </c>
      <c r="AM209" s="110">
        <v>1669448000</v>
      </c>
      <c r="AN209" s="110">
        <f t="shared" si="177"/>
        <v>1772416000</v>
      </c>
      <c r="AS209" s="5"/>
      <c r="AT209" s="5"/>
      <c r="AV209" s="2"/>
      <c r="AW209" s="2"/>
      <c r="BR209" s="53">
        <f t="shared" si="167"/>
        <v>-1206896.7542499937</v>
      </c>
    </row>
    <row r="210" spans="1:70">
      <c r="A210" s="3">
        <f t="shared" si="168"/>
        <v>171</v>
      </c>
      <c r="B210" s="96">
        <v>6</v>
      </c>
      <c r="C210" s="97" t="s">
        <v>181</v>
      </c>
      <c r="D210" s="98">
        <v>16</v>
      </c>
      <c r="E210" s="99"/>
      <c r="F210" s="100" t="s">
        <v>52</v>
      </c>
      <c r="G210" s="101">
        <f t="shared" si="147"/>
        <v>71</v>
      </c>
      <c r="H210" s="101">
        <f t="shared" si="148"/>
        <v>63</v>
      </c>
      <c r="I210" s="102">
        <f t="shared" si="149"/>
        <v>26438045</v>
      </c>
      <c r="J210" s="102">
        <f t="shared" si="150"/>
        <v>2</v>
      </c>
      <c r="K210" s="103">
        <f t="shared" si="151"/>
        <v>0.93</v>
      </c>
      <c r="L210" s="104">
        <f t="shared" si="178"/>
        <v>1.02</v>
      </c>
      <c r="M210" s="105">
        <f t="shared" si="152"/>
        <v>20957247.12383097</v>
      </c>
      <c r="N210" s="105">
        <f t="shared" si="153"/>
        <v>23622165.977978319</v>
      </c>
      <c r="O210" s="105">
        <f t="shared" si="154"/>
        <v>25079129.487000003</v>
      </c>
      <c r="P210" s="105">
        <f t="shared" si="155"/>
        <v>26625955.317224566</v>
      </c>
      <c r="Q210" s="106">
        <f t="shared" si="156"/>
        <v>25079129.487000003</v>
      </c>
      <c r="R210" s="105">
        <f t="shared" si="156"/>
        <v>26625955.317224566</v>
      </c>
      <c r="S210" s="105">
        <f t="shared" si="157"/>
        <v>28268185.979992867</v>
      </c>
      <c r="T210" s="105"/>
      <c r="U210" s="105">
        <f t="shared" si="158"/>
        <v>1320306568.8013511</v>
      </c>
      <c r="V210" s="105">
        <f t="shared" si="159"/>
        <v>1488196456.6126342</v>
      </c>
      <c r="W210" s="105">
        <f t="shared" si="160"/>
        <v>1579985157.6810002</v>
      </c>
      <c r="X210" s="106">
        <f t="shared" si="161"/>
        <v>1677435184.9851477</v>
      </c>
      <c r="Y210" s="106">
        <f t="shared" si="162"/>
        <v>1579985157.6810002</v>
      </c>
      <c r="Z210" s="105">
        <f t="shared" si="163"/>
        <v>1677435184.9851477</v>
      </c>
      <c r="AA210" s="105">
        <f t="shared" si="164"/>
        <v>1780895716.7395506</v>
      </c>
      <c r="AB210" s="105"/>
      <c r="AC210" s="107" t="str">
        <f t="shared" si="165"/>
        <v>BERTAHAP</v>
      </c>
      <c r="AD210" s="108">
        <f t="shared" si="166"/>
        <v>0</v>
      </c>
      <c r="AE210" s="109">
        <v>2</v>
      </c>
      <c r="AF210" s="110"/>
      <c r="AG210" s="105" t="e">
        <f>IF(AF210&gt;#REF!,"LB","KR")</f>
        <v>#REF!</v>
      </c>
      <c r="AH210" s="110">
        <v>1452338000</v>
      </c>
      <c r="AI210" s="110">
        <v>1637017000</v>
      </c>
      <c r="AJ210" s="110">
        <v>1737984000</v>
      </c>
      <c r="AK210" s="111">
        <v>1845179000</v>
      </c>
      <c r="AL210" s="111">
        <v>1737984000</v>
      </c>
      <c r="AM210" s="110">
        <v>1845179000</v>
      </c>
      <c r="AN210" s="110">
        <f t="shared" si="177"/>
        <v>1958986000</v>
      </c>
      <c r="AS210" s="5"/>
      <c r="AT210" s="5"/>
      <c r="AV210" s="2"/>
      <c r="AW210" s="2"/>
      <c r="BR210" s="53">
        <f t="shared" si="167"/>
        <v>-1206896.7542499937</v>
      </c>
    </row>
    <row r="211" spans="1:70">
      <c r="A211" s="3">
        <f t="shared" si="168"/>
        <v>172</v>
      </c>
      <c r="B211" s="96">
        <v>7</v>
      </c>
      <c r="C211" s="97" t="s">
        <v>181</v>
      </c>
      <c r="D211" s="96">
        <v>18</v>
      </c>
      <c r="E211" s="99"/>
      <c r="F211" s="100" t="s">
        <v>54</v>
      </c>
      <c r="G211" s="101">
        <f t="shared" si="147"/>
        <v>97</v>
      </c>
      <c r="H211" s="101">
        <f t="shared" si="148"/>
        <v>85</v>
      </c>
      <c r="I211" s="102">
        <f t="shared" si="149"/>
        <v>26438045</v>
      </c>
      <c r="J211" s="102">
        <f t="shared" si="150"/>
        <v>2</v>
      </c>
      <c r="K211" s="103">
        <f t="shared" si="151"/>
        <v>0.93</v>
      </c>
      <c r="L211" s="104">
        <f t="shared" si="178"/>
        <v>1.02</v>
      </c>
      <c r="M211" s="105">
        <f t="shared" si="152"/>
        <v>20957247.12383097</v>
      </c>
      <c r="N211" s="105">
        <f t="shared" si="153"/>
        <v>23622165.977978319</v>
      </c>
      <c r="O211" s="105">
        <f t="shared" si="154"/>
        <v>25079129.487000003</v>
      </c>
      <c r="P211" s="105">
        <f t="shared" si="155"/>
        <v>26625955.317224566</v>
      </c>
      <c r="Q211" s="106">
        <f t="shared" si="156"/>
        <v>25079129.487000003</v>
      </c>
      <c r="R211" s="105">
        <f t="shared" si="156"/>
        <v>26625955.317224566</v>
      </c>
      <c r="S211" s="105">
        <f t="shared" si="157"/>
        <v>28268185.979992867</v>
      </c>
      <c r="T211" s="105"/>
      <c r="U211" s="105">
        <f t="shared" si="158"/>
        <v>1781366005.5256324</v>
      </c>
      <c r="V211" s="105">
        <f t="shared" si="159"/>
        <v>2007884108.1281571</v>
      </c>
      <c r="W211" s="105">
        <f t="shared" si="160"/>
        <v>2131726006.3950002</v>
      </c>
      <c r="X211" s="106">
        <f t="shared" si="161"/>
        <v>2263206201.964088</v>
      </c>
      <c r="Y211" s="106">
        <f t="shared" si="162"/>
        <v>2131726006.3950002</v>
      </c>
      <c r="Z211" s="105">
        <f t="shared" si="163"/>
        <v>2263206201.964088</v>
      </c>
      <c r="AA211" s="105">
        <f t="shared" si="164"/>
        <v>2402795808.2993937</v>
      </c>
      <c r="AB211" s="105"/>
      <c r="AC211" s="107" t="str">
        <f t="shared" si="165"/>
        <v>BERTAHAP</v>
      </c>
      <c r="AD211" s="108">
        <f t="shared" si="166"/>
        <v>0</v>
      </c>
      <c r="AE211" s="109">
        <v>2</v>
      </c>
      <c r="AF211" s="110"/>
      <c r="AG211" s="105" t="e">
        <f>IF(AF211&gt;#REF!,"LB","KR")</f>
        <v>#REF!</v>
      </c>
      <c r="AH211" s="110">
        <v>1959503000</v>
      </c>
      <c r="AI211" s="110">
        <v>2208673000</v>
      </c>
      <c r="AJ211" s="110">
        <v>2344899000</v>
      </c>
      <c r="AK211" s="111">
        <v>2489527000</v>
      </c>
      <c r="AL211" s="111">
        <v>2344899000</v>
      </c>
      <c r="AM211" s="110">
        <v>2489527000</v>
      </c>
      <c r="AN211" s="110">
        <f t="shared" si="177"/>
        <v>2643076000</v>
      </c>
      <c r="AS211" s="5"/>
      <c r="AT211" s="5"/>
      <c r="AV211" s="2"/>
      <c r="AW211" s="2"/>
      <c r="BR211" s="53">
        <f t="shared" si="167"/>
        <v>-1206896.7542499937</v>
      </c>
    </row>
    <row r="212" spans="1:70">
      <c r="A212" s="3">
        <f t="shared" si="168"/>
        <v>173</v>
      </c>
      <c r="B212" s="96">
        <v>8</v>
      </c>
      <c r="C212" s="97" t="s">
        <v>181</v>
      </c>
      <c r="D212" s="96">
        <v>20</v>
      </c>
      <c r="E212" s="99"/>
      <c r="F212" s="100" t="s">
        <v>70</v>
      </c>
      <c r="G212" s="101">
        <f t="shared" si="147"/>
        <v>60</v>
      </c>
      <c r="H212" s="101">
        <f t="shared" si="148"/>
        <v>51</v>
      </c>
      <c r="I212" s="102">
        <f t="shared" si="149"/>
        <v>26438045</v>
      </c>
      <c r="J212" s="102">
        <f t="shared" si="150"/>
        <v>2</v>
      </c>
      <c r="K212" s="103">
        <f t="shared" si="151"/>
        <v>0.93</v>
      </c>
      <c r="L212" s="104">
        <f t="shared" si="178"/>
        <v>1.02</v>
      </c>
      <c r="M212" s="105">
        <f t="shared" si="152"/>
        <v>20957247.12383097</v>
      </c>
      <c r="N212" s="105">
        <f t="shared" si="153"/>
        <v>23622165.977978319</v>
      </c>
      <c r="O212" s="105">
        <f t="shared" si="154"/>
        <v>25079129.487000003</v>
      </c>
      <c r="P212" s="105">
        <f t="shared" si="155"/>
        <v>26625955.317224566</v>
      </c>
      <c r="Q212" s="106">
        <f t="shared" si="156"/>
        <v>25079129.487000003</v>
      </c>
      <c r="R212" s="105">
        <f t="shared" si="156"/>
        <v>26625955.317224566</v>
      </c>
      <c r="S212" s="105">
        <f t="shared" si="157"/>
        <v>28268185.979992867</v>
      </c>
      <c r="T212" s="105"/>
      <c r="U212" s="105">
        <f t="shared" si="158"/>
        <v>1068819603.3153795</v>
      </c>
      <c r="V212" s="105">
        <f t="shared" si="159"/>
        <v>1204730464.8768942</v>
      </c>
      <c r="W212" s="105">
        <f t="shared" si="160"/>
        <v>1279035603.8370001</v>
      </c>
      <c r="X212" s="106">
        <f t="shared" si="161"/>
        <v>1357923721.178453</v>
      </c>
      <c r="Y212" s="106">
        <f t="shared" si="162"/>
        <v>1279035603.8370001</v>
      </c>
      <c r="Z212" s="105">
        <f t="shared" si="163"/>
        <v>1357923721.178453</v>
      </c>
      <c r="AA212" s="105">
        <f t="shared" si="164"/>
        <v>1441677484.9796362</v>
      </c>
      <c r="AB212" s="105"/>
      <c r="AC212" s="107" t="str">
        <f t="shared" si="165"/>
        <v>BERTAHAP</v>
      </c>
      <c r="AD212" s="108">
        <f t="shared" si="166"/>
        <v>0</v>
      </c>
      <c r="AE212" s="109">
        <v>2</v>
      </c>
      <c r="AF212" s="110"/>
      <c r="AG212" s="105" t="e">
        <f>IF(AF212&gt;#REF!,"LB","KR")</f>
        <v>#REF!</v>
      </c>
      <c r="AH212" s="110">
        <v>1175702000</v>
      </c>
      <c r="AI212" s="110">
        <v>1325204000</v>
      </c>
      <c r="AJ212" s="110">
        <v>1406940000</v>
      </c>
      <c r="AK212" s="111">
        <v>1493717000</v>
      </c>
      <c r="AL212" s="111">
        <v>1406940000</v>
      </c>
      <c r="AM212" s="110">
        <v>1493717000</v>
      </c>
      <c r="AN212" s="110">
        <f t="shared" si="177"/>
        <v>1585846000</v>
      </c>
      <c r="AS212" s="5"/>
      <c r="AT212" s="5"/>
      <c r="AV212" s="2"/>
      <c r="AW212" s="2"/>
      <c r="BR212" s="53">
        <f t="shared" si="167"/>
        <v>-1206896.7542499937</v>
      </c>
    </row>
    <row r="213" spans="1:70">
      <c r="A213" s="3">
        <f t="shared" si="168"/>
        <v>174</v>
      </c>
      <c r="B213" s="96">
        <v>9</v>
      </c>
      <c r="C213" s="97" t="s">
        <v>181</v>
      </c>
      <c r="D213" s="96">
        <v>22</v>
      </c>
      <c r="E213" s="99"/>
      <c r="F213" s="100" t="s">
        <v>89</v>
      </c>
      <c r="G213" s="101">
        <f t="shared" si="147"/>
        <v>81</v>
      </c>
      <c r="H213" s="101">
        <f t="shared" si="148"/>
        <v>70</v>
      </c>
      <c r="I213" s="102">
        <f t="shared" si="149"/>
        <v>26438045</v>
      </c>
      <c r="J213" s="102">
        <f t="shared" si="150"/>
        <v>4</v>
      </c>
      <c r="K213" s="103">
        <f t="shared" si="151"/>
        <v>0.97</v>
      </c>
      <c r="L213" s="104">
        <f t="shared" si="178"/>
        <v>1.02</v>
      </c>
      <c r="M213" s="105">
        <f t="shared" si="152"/>
        <v>21858634.096898966</v>
      </c>
      <c r="N213" s="105">
        <f t="shared" si="153"/>
        <v>24638173.116816092</v>
      </c>
      <c r="O213" s="105">
        <f t="shared" si="154"/>
        <v>26157801.722999997</v>
      </c>
      <c r="P213" s="105">
        <f t="shared" si="155"/>
        <v>27771157.696460024</v>
      </c>
      <c r="Q213" s="106">
        <f t="shared" si="156"/>
        <v>26157801.722999997</v>
      </c>
      <c r="R213" s="105">
        <f t="shared" si="156"/>
        <v>27771157.696460024</v>
      </c>
      <c r="S213" s="105">
        <f t="shared" si="157"/>
        <v>29484021.936121583</v>
      </c>
      <c r="T213" s="105"/>
      <c r="U213" s="105">
        <f t="shared" si="158"/>
        <v>1530104386.7829275</v>
      </c>
      <c r="V213" s="105">
        <f t="shared" si="159"/>
        <v>1724672118.1771264</v>
      </c>
      <c r="W213" s="105">
        <f t="shared" si="160"/>
        <v>1831046120.6099999</v>
      </c>
      <c r="X213" s="106">
        <f t="shared" si="161"/>
        <v>1943981038.7522016</v>
      </c>
      <c r="Y213" s="106">
        <f t="shared" si="162"/>
        <v>1831046120.6099999</v>
      </c>
      <c r="Z213" s="105">
        <f t="shared" si="163"/>
        <v>1943981038.7522016</v>
      </c>
      <c r="AA213" s="105">
        <f t="shared" si="164"/>
        <v>2063881535.5285108</v>
      </c>
      <c r="AB213" s="105"/>
      <c r="AC213" s="107" t="str">
        <f t="shared" si="165"/>
        <v>BERTAHAP</v>
      </c>
      <c r="AD213" s="108">
        <f t="shared" si="166"/>
        <v>0</v>
      </c>
      <c r="AE213" s="109">
        <v>2</v>
      </c>
      <c r="AF213" s="110"/>
      <c r="AG213" s="105" t="e">
        <f>IF(AF213&gt;#REF!,"LB","KR")</f>
        <v>#REF!</v>
      </c>
      <c r="AH213" s="110">
        <v>1683115000</v>
      </c>
      <c r="AI213" s="110">
        <v>1897140000</v>
      </c>
      <c r="AJ213" s="110">
        <v>2014151000</v>
      </c>
      <c r="AK213" s="111">
        <v>2138380000</v>
      </c>
      <c r="AL213" s="111">
        <v>2014151000</v>
      </c>
      <c r="AM213" s="110">
        <v>2138380000</v>
      </c>
      <c r="AN213" s="110">
        <f t="shared" si="177"/>
        <v>2270270000</v>
      </c>
      <c r="AS213" s="5"/>
      <c r="AT213" s="5"/>
      <c r="AV213" s="2"/>
      <c r="AW213" s="2"/>
      <c r="BR213" s="53">
        <f t="shared" si="167"/>
        <v>-128224.51824999973</v>
      </c>
    </row>
    <row r="214" spans="1:70">
      <c r="A214" s="3">
        <f t="shared" si="168"/>
        <v>175</v>
      </c>
      <c r="B214" s="96">
        <v>1</v>
      </c>
      <c r="C214" s="97" t="s">
        <v>182</v>
      </c>
      <c r="D214" s="98" t="s">
        <v>24</v>
      </c>
      <c r="E214" s="99"/>
      <c r="F214" s="100" t="s">
        <v>39</v>
      </c>
      <c r="G214" s="101">
        <f t="shared" si="147"/>
        <v>113</v>
      </c>
      <c r="H214" s="101">
        <f t="shared" si="148"/>
        <v>101</v>
      </c>
      <c r="I214" s="102">
        <f t="shared" si="149"/>
        <v>26438045</v>
      </c>
      <c r="J214" s="102">
        <f t="shared" si="150"/>
        <v>6</v>
      </c>
      <c r="K214" s="103">
        <f t="shared" si="151"/>
        <v>0.95</v>
      </c>
      <c r="L214" s="104">
        <f>SUMIF($AN$4:$AN$22,D214,$AU$4:$AU$22)</f>
        <v>1.02</v>
      </c>
      <c r="M214" s="105">
        <f t="shared" si="152"/>
        <v>21407940.61036497</v>
      </c>
      <c r="N214" s="105">
        <f t="shared" si="153"/>
        <v>24130169.547397207</v>
      </c>
      <c r="O214" s="105">
        <f t="shared" si="154"/>
        <v>25618465.605</v>
      </c>
      <c r="P214" s="105">
        <f t="shared" si="155"/>
        <v>27198556.506842293</v>
      </c>
      <c r="Q214" s="106">
        <f t="shared" si="156"/>
        <v>25618465.605</v>
      </c>
      <c r="R214" s="105">
        <f t="shared" si="156"/>
        <v>27198556.506842293</v>
      </c>
      <c r="S214" s="105">
        <f t="shared" si="157"/>
        <v>28876103.958057225</v>
      </c>
      <c r="T214" s="105"/>
      <c r="U214" s="105">
        <f t="shared" si="158"/>
        <v>2162202001.646862</v>
      </c>
      <c r="V214" s="105">
        <f t="shared" si="159"/>
        <v>2437147124.287118</v>
      </c>
      <c r="W214" s="105">
        <f t="shared" si="160"/>
        <v>2587465026.105</v>
      </c>
      <c r="X214" s="106">
        <f t="shared" si="161"/>
        <v>2747054207.1910715</v>
      </c>
      <c r="Y214" s="106">
        <f t="shared" si="162"/>
        <v>2587465026.105</v>
      </c>
      <c r="Z214" s="105">
        <f t="shared" si="163"/>
        <v>2747054207.1910715</v>
      </c>
      <c r="AA214" s="105">
        <f t="shared" si="164"/>
        <v>2916486499.7637796</v>
      </c>
      <c r="AB214" s="105"/>
      <c r="AC214" s="107" t="str">
        <f t="shared" si="165"/>
        <v>BERTAHAP</v>
      </c>
      <c r="AD214" s="108">
        <f t="shared" si="166"/>
        <v>0</v>
      </c>
      <c r="AE214" s="109">
        <v>2</v>
      </c>
      <c r="AF214" s="110"/>
      <c r="AG214" s="105" t="e">
        <f>IF(AF214&gt;#REF!,"LB","KR")</f>
        <v>#REF!</v>
      </c>
      <c r="AH214" s="110">
        <v>2378423000</v>
      </c>
      <c r="AI214" s="110">
        <v>2680862000</v>
      </c>
      <c r="AJ214" s="110">
        <v>2846212000</v>
      </c>
      <c r="AK214" s="111">
        <v>3021760000</v>
      </c>
      <c r="AL214" s="111">
        <v>2846212000</v>
      </c>
      <c r="AM214" s="110">
        <v>3021760000</v>
      </c>
      <c r="AN214" s="110">
        <f t="shared" si="177"/>
        <v>3208136000</v>
      </c>
      <c r="AS214" s="5"/>
      <c r="AT214" s="5"/>
      <c r="AV214" s="2"/>
      <c r="AW214" s="2"/>
      <c r="BR214" s="53">
        <f t="shared" si="167"/>
        <v>-667560.63624999672</v>
      </c>
    </row>
    <row r="215" spans="1:70">
      <c r="A215" s="3">
        <f t="shared" si="168"/>
        <v>176</v>
      </c>
      <c r="B215" s="96">
        <v>2</v>
      </c>
      <c r="C215" s="97" t="s">
        <v>182</v>
      </c>
      <c r="D215" s="98" t="s">
        <v>35</v>
      </c>
      <c r="E215" s="99"/>
      <c r="F215" s="100" t="s">
        <v>42</v>
      </c>
      <c r="G215" s="101">
        <f t="shared" si="147"/>
        <v>78</v>
      </c>
      <c r="H215" s="101">
        <f t="shared" si="148"/>
        <v>66</v>
      </c>
      <c r="I215" s="102">
        <f t="shared" si="149"/>
        <v>26438045</v>
      </c>
      <c r="J215" s="102">
        <f t="shared" si="150"/>
        <v>2</v>
      </c>
      <c r="K215" s="103">
        <f t="shared" si="151"/>
        <v>0.93</v>
      </c>
      <c r="L215" s="104">
        <f t="shared" ref="L215:L222" si="179">SUMIF($AN$4:$AN$22,D215,$AU$4:$AU$22)</f>
        <v>1.02</v>
      </c>
      <c r="M215" s="105">
        <f t="shared" si="152"/>
        <v>20957247.12383097</v>
      </c>
      <c r="N215" s="105">
        <f t="shared" si="153"/>
        <v>23622165.977978319</v>
      </c>
      <c r="O215" s="105">
        <f t="shared" si="154"/>
        <v>25079129.487000003</v>
      </c>
      <c r="P215" s="105">
        <f t="shared" si="155"/>
        <v>26625955.317224566</v>
      </c>
      <c r="Q215" s="106">
        <f t="shared" si="156"/>
        <v>25079129.487000003</v>
      </c>
      <c r="R215" s="105">
        <f t="shared" si="156"/>
        <v>26625955.317224566</v>
      </c>
      <c r="S215" s="105">
        <f t="shared" si="157"/>
        <v>28268185.979992867</v>
      </c>
      <c r="T215" s="105"/>
      <c r="U215" s="105">
        <f t="shared" si="158"/>
        <v>1383178310.1728439</v>
      </c>
      <c r="V215" s="105">
        <f t="shared" si="159"/>
        <v>1559062954.5465691</v>
      </c>
      <c r="W215" s="105">
        <f t="shared" si="160"/>
        <v>1655222546.1420002</v>
      </c>
      <c r="X215" s="106">
        <f t="shared" si="161"/>
        <v>1757313050.9368215</v>
      </c>
      <c r="Y215" s="106">
        <f t="shared" si="162"/>
        <v>1655222546.1420002</v>
      </c>
      <c r="Z215" s="105">
        <f t="shared" si="163"/>
        <v>1757313050.9368215</v>
      </c>
      <c r="AA215" s="105">
        <f t="shared" si="164"/>
        <v>1865700274.6795292</v>
      </c>
      <c r="AB215" s="105"/>
      <c r="AC215" s="107" t="str">
        <f t="shared" si="165"/>
        <v>BERTAHAP</v>
      </c>
      <c r="AD215" s="108">
        <f t="shared" si="166"/>
        <v>0</v>
      </c>
      <c r="AE215" s="109">
        <v>2</v>
      </c>
      <c r="AF215" s="110"/>
      <c r="AG215" s="105" t="e">
        <f>IF(AF215&gt;#REF!,"LB","KR")</f>
        <v>#REF!</v>
      </c>
      <c r="AH215" s="110">
        <v>1521497000</v>
      </c>
      <c r="AI215" s="110">
        <v>1714970000</v>
      </c>
      <c r="AJ215" s="110">
        <v>1820745000</v>
      </c>
      <c r="AK215" s="111">
        <v>1933045000</v>
      </c>
      <c r="AL215" s="111">
        <v>1820745000</v>
      </c>
      <c r="AM215" s="110">
        <v>1933045000</v>
      </c>
      <c r="AN215" s="110">
        <f t="shared" si="177"/>
        <v>2052271000</v>
      </c>
      <c r="AS215" s="5"/>
      <c r="AT215" s="5"/>
      <c r="AV215" s="2"/>
      <c r="AW215" s="2"/>
      <c r="BR215" s="53">
        <f t="shared" si="167"/>
        <v>-1206896.7542499937</v>
      </c>
    </row>
    <row r="216" spans="1:70">
      <c r="A216" s="3">
        <f t="shared" si="168"/>
        <v>177</v>
      </c>
      <c r="B216" s="96">
        <v>3</v>
      </c>
      <c r="C216" s="97" t="s">
        <v>182</v>
      </c>
      <c r="D216" s="98" t="s">
        <v>41</v>
      </c>
      <c r="E216" s="99"/>
      <c r="F216" s="100" t="s">
        <v>45</v>
      </c>
      <c r="G216" s="101">
        <f t="shared" si="147"/>
        <v>60</v>
      </c>
      <c r="H216" s="101">
        <f t="shared" si="148"/>
        <v>52</v>
      </c>
      <c r="I216" s="102">
        <f t="shared" si="149"/>
        <v>26438045</v>
      </c>
      <c r="J216" s="102">
        <f t="shared" si="150"/>
        <v>2</v>
      </c>
      <c r="K216" s="103">
        <f t="shared" si="151"/>
        <v>0.93</v>
      </c>
      <c r="L216" s="104">
        <f t="shared" si="179"/>
        <v>1.02</v>
      </c>
      <c r="M216" s="105">
        <f t="shared" si="152"/>
        <v>20957247.12383097</v>
      </c>
      <c r="N216" s="105">
        <f t="shared" si="153"/>
        <v>23622165.977978319</v>
      </c>
      <c r="O216" s="105">
        <f t="shared" si="154"/>
        <v>25079129.487000003</v>
      </c>
      <c r="P216" s="105">
        <f t="shared" si="155"/>
        <v>26625955.317224566</v>
      </c>
      <c r="Q216" s="106">
        <f t="shared" si="156"/>
        <v>25079129.487000003</v>
      </c>
      <c r="R216" s="105">
        <f t="shared" si="156"/>
        <v>26625955.317224566</v>
      </c>
      <c r="S216" s="105">
        <f t="shared" si="157"/>
        <v>28268185.979992867</v>
      </c>
      <c r="T216" s="105"/>
      <c r="U216" s="105">
        <f t="shared" si="158"/>
        <v>1089776850.4392104</v>
      </c>
      <c r="V216" s="105">
        <f t="shared" si="159"/>
        <v>1228352630.8548727</v>
      </c>
      <c r="W216" s="105">
        <f t="shared" si="160"/>
        <v>1304114733.3240001</v>
      </c>
      <c r="X216" s="106">
        <f t="shared" si="161"/>
        <v>1384549676.4956775</v>
      </c>
      <c r="Y216" s="106">
        <f t="shared" si="162"/>
        <v>1304114733.3240001</v>
      </c>
      <c r="Z216" s="105">
        <f t="shared" si="163"/>
        <v>1384549676.4956775</v>
      </c>
      <c r="AA216" s="105">
        <f t="shared" si="164"/>
        <v>1469945670.9596291</v>
      </c>
      <c r="AB216" s="105"/>
      <c r="AC216" s="107" t="str">
        <f t="shared" si="165"/>
        <v>BERTAHAP</v>
      </c>
      <c r="AD216" s="108">
        <f t="shared" si="166"/>
        <v>0</v>
      </c>
      <c r="AE216" s="109">
        <v>2</v>
      </c>
      <c r="AF216" s="110"/>
      <c r="AG216" s="105" t="e">
        <f>IF(AF216&gt;#REF!,"LB","KR")</f>
        <v>#REF!</v>
      </c>
      <c r="AH216" s="110">
        <v>1198755000</v>
      </c>
      <c r="AI216" s="110">
        <v>1351188000</v>
      </c>
      <c r="AJ216" s="110">
        <v>1434527000</v>
      </c>
      <c r="AK216" s="111">
        <v>1523005000</v>
      </c>
      <c r="AL216" s="111">
        <v>1434527000</v>
      </c>
      <c r="AM216" s="110">
        <v>1523005000</v>
      </c>
      <c r="AN216" s="110">
        <f t="shared" si="177"/>
        <v>1616941000</v>
      </c>
      <c r="AS216" s="5"/>
      <c r="AT216" s="5"/>
      <c r="AV216" s="2"/>
      <c r="AW216" s="2"/>
      <c r="BR216" s="53">
        <f t="shared" si="167"/>
        <v>-1206896.7542499937</v>
      </c>
    </row>
    <row r="217" spans="1:70">
      <c r="A217" s="3">
        <f t="shared" si="168"/>
        <v>178</v>
      </c>
      <c r="B217" s="96">
        <v>4</v>
      </c>
      <c r="C217" s="97" t="s">
        <v>182</v>
      </c>
      <c r="D217" s="98">
        <v>10</v>
      </c>
      <c r="E217" s="99"/>
      <c r="F217" s="100" t="s">
        <v>48</v>
      </c>
      <c r="G217" s="101">
        <f t="shared" si="147"/>
        <v>74</v>
      </c>
      <c r="H217" s="101">
        <f t="shared" si="148"/>
        <v>63</v>
      </c>
      <c r="I217" s="102">
        <f t="shared" si="149"/>
        <v>26438045</v>
      </c>
      <c r="J217" s="102">
        <f t="shared" si="150"/>
        <v>2</v>
      </c>
      <c r="K217" s="103">
        <f t="shared" si="151"/>
        <v>0.93</v>
      </c>
      <c r="L217" s="104">
        <f t="shared" si="179"/>
        <v>1.02</v>
      </c>
      <c r="M217" s="105">
        <f t="shared" si="152"/>
        <v>20957247.12383097</v>
      </c>
      <c r="N217" s="105">
        <f t="shared" si="153"/>
        <v>23622165.977978319</v>
      </c>
      <c r="O217" s="105">
        <f t="shared" si="154"/>
        <v>25079129.487000003</v>
      </c>
      <c r="P217" s="105">
        <f t="shared" si="155"/>
        <v>26625955.317224566</v>
      </c>
      <c r="Q217" s="106">
        <f t="shared" si="156"/>
        <v>25079129.487000003</v>
      </c>
      <c r="R217" s="105">
        <f t="shared" si="156"/>
        <v>26625955.317224566</v>
      </c>
      <c r="S217" s="105">
        <f t="shared" si="157"/>
        <v>28268185.979992867</v>
      </c>
      <c r="T217" s="105"/>
      <c r="U217" s="105">
        <f t="shared" si="158"/>
        <v>1320306568.8013511</v>
      </c>
      <c r="V217" s="105">
        <f t="shared" si="159"/>
        <v>1488196456.6126342</v>
      </c>
      <c r="W217" s="105">
        <f t="shared" si="160"/>
        <v>1579985157.6810002</v>
      </c>
      <c r="X217" s="106">
        <f t="shared" si="161"/>
        <v>1677435184.9851477</v>
      </c>
      <c r="Y217" s="106">
        <f t="shared" si="162"/>
        <v>1579985157.6810002</v>
      </c>
      <c r="Z217" s="105">
        <f t="shared" si="163"/>
        <v>1677435184.9851477</v>
      </c>
      <c r="AA217" s="105">
        <f t="shared" si="164"/>
        <v>1780895716.7395506</v>
      </c>
      <c r="AB217" s="105"/>
      <c r="AC217" s="107" t="str">
        <f t="shared" si="165"/>
        <v>BERTAHAP</v>
      </c>
      <c r="AD217" s="108">
        <f t="shared" si="166"/>
        <v>0</v>
      </c>
      <c r="AE217" s="109">
        <v>2</v>
      </c>
      <c r="AF217" s="110"/>
      <c r="AG217" s="105" t="e">
        <f>IF(AF217&gt;#REF!,"LB","KR")</f>
        <v>#REF!</v>
      </c>
      <c r="AH217" s="110">
        <v>1452338000</v>
      </c>
      <c r="AI217" s="110">
        <v>1637017000</v>
      </c>
      <c r="AJ217" s="110">
        <v>1737984000</v>
      </c>
      <c r="AK217" s="111">
        <v>1845179000</v>
      </c>
      <c r="AL217" s="111">
        <v>1737984000</v>
      </c>
      <c r="AM217" s="110">
        <v>1845179000</v>
      </c>
      <c r="AN217" s="110">
        <f t="shared" si="177"/>
        <v>1958986000</v>
      </c>
      <c r="AS217" s="5"/>
      <c r="AT217" s="5"/>
      <c r="AV217" s="2"/>
      <c r="AW217" s="2"/>
      <c r="BR217" s="53">
        <f t="shared" si="167"/>
        <v>-1206896.7542499937</v>
      </c>
    </row>
    <row r="218" spans="1:70">
      <c r="A218" s="3">
        <f t="shared" si="168"/>
        <v>179</v>
      </c>
      <c r="B218" s="96">
        <v>5</v>
      </c>
      <c r="C218" s="97" t="s">
        <v>182</v>
      </c>
      <c r="D218" s="96">
        <v>12</v>
      </c>
      <c r="E218" s="99"/>
      <c r="F218" s="100" t="s">
        <v>50</v>
      </c>
      <c r="G218" s="101">
        <f t="shared" si="147"/>
        <v>67</v>
      </c>
      <c r="H218" s="101">
        <f t="shared" si="148"/>
        <v>57</v>
      </c>
      <c r="I218" s="102">
        <f t="shared" si="149"/>
        <v>26438045</v>
      </c>
      <c r="J218" s="102">
        <f t="shared" si="150"/>
        <v>2</v>
      </c>
      <c r="K218" s="103">
        <f t="shared" si="151"/>
        <v>0.93</v>
      </c>
      <c r="L218" s="104">
        <f t="shared" si="179"/>
        <v>1.02</v>
      </c>
      <c r="M218" s="105">
        <f t="shared" si="152"/>
        <v>20957247.12383097</v>
      </c>
      <c r="N218" s="105">
        <f t="shared" si="153"/>
        <v>23622165.977978319</v>
      </c>
      <c r="O218" s="105">
        <f t="shared" si="154"/>
        <v>25079129.487000003</v>
      </c>
      <c r="P218" s="105">
        <f t="shared" si="155"/>
        <v>26625955.317224566</v>
      </c>
      <c r="Q218" s="106">
        <f t="shared" si="156"/>
        <v>25079129.487000003</v>
      </c>
      <c r="R218" s="105">
        <f t="shared" si="156"/>
        <v>26625955.317224566</v>
      </c>
      <c r="S218" s="105">
        <f t="shared" si="157"/>
        <v>28268185.979992867</v>
      </c>
      <c r="T218" s="105"/>
      <c r="U218" s="105">
        <f t="shared" si="158"/>
        <v>1194563086.0583653</v>
      </c>
      <c r="V218" s="105">
        <f t="shared" si="159"/>
        <v>1346463460.7447641</v>
      </c>
      <c r="W218" s="105">
        <f t="shared" si="160"/>
        <v>1429510380.7590003</v>
      </c>
      <c r="X218" s="106">
        <f t="shared" si="161"/>
        <v>1517679453.0818002</v>
      </c>
      <c r="Y218" s="106">
        <f t="shared" si="162"/>
        <v>1429510380.7590003</v>
      </c>
      <c r="Z218" s="105">
        <f t="shared" si="163"/>
        <v>1517679453.0818002</v>
      </c>
      <c r="AA218" s="105">
        <f t="shared" si="164"/>
        <v>1611286600.8595934</v>
      </c>
      <c r="AB218" s="105"/>
      <c r="AC218" s="107" t="str">
        <f t="shared" si="165"/>
        <v>BERTAHAP</v>
      </c>
      <c r="AD218" s="108">
        <f t="shared" si="166"/>
        <v>0</v>
      </c>
      <c r="AE218" s="109">
        <v>2</v>
      </c>
      <c r="AF218" s="110"/>
      <c r="AG218" s="105" t="e">
        <f>IF(AF218&gt;#REF!,"LB","KR")</f>
        <v>#REF!</v>
      </c>
      <c r="AH218" s="110">
        <v>1314020000</v>
      </c>
      <c r="AI218" s="110">
        <v>1481110000</v>
      </c>
      <c r="AJ218" s="110">
        <v>1572462000</v>
      </c>
      <c r="AK218" s="111">
        <v>1669448000</v>
      </c>
      <c r="AL218" s="111">
        <v>1572462000</v>
      </c>
      <c r="AM218" s="110">
        <v>1669448000</v>
      </c>
      <c r="AN218" s="110">
        <f t="shared" si="177"/>
        <v>1772416000</v>
      </c>
      <c r="AS218" s="5"/>
      <c r="AT218" s="5"/>
      <c r="AV218" s="2"/>
      <c r="AW218" s="2"/>
      <c r="BR218" s="53">
        <f t="shared" si="167"/>
        <v>-1206896.7542499937</v>
      </c>
    </row>
    <row r="219" spans="1:70">
      <c r="A219" s="3">
        <f t="shared" si="168"/>
        <v>180</v>
      </c>
      <c r="B219" s="96">
        <v>6</v>
      </c>
      <c r="C219" s="97" t="s">
        <v>182</v>
      </c>
      <c r="D219" s="98">
        <v>16</v>
      </c>
      <c r="E219" s="99"/>
      <c r="F219" s="100" t="s">
        <v>52</v>
      </c>
      <c r="G219" s="101">
        <f t="shared" si="147"/>
        <v>71</v>
      </c>
      <c r="H219" s="101">
        <f t="shared" si="148"/>
        <v>63</v>
      </c>
      <c r="I219" s="102">
        <f t="shared" si="149"/>
        <v>26438045</v>
      </c>
      <c r="J219" s="102">
        <f t="shared" si="150"/>
        <v>2</v>
      </c>
      <c r="K219" s="103">
        <f t="shared" si="151"/>
        <v>0.93</v>
      </c>
      <c r="L219" s="104">
        <f t="shared" si="179"/>
        <v>1.02</v>
      </c>
      <c r="M219" s="105">
        <f t="shared" si="152"/>
        <v>20957247.12383097</v>
      </c>
      <c r="N219" s="105">
        <f t="shared" si="153"/>
        <v>23622165.977978319</v>
      </c>
      <c r="O219" s="105">
        <f t="shared" si="154"/>
        <v>25079129.487000003</v>
      </c>
      <c r="P219" s="105">
        <f t="shared" si="155"/>
        <v>26625955.317224566</v>
      </c>
      <c r="Q219" s="106">
        <f t="shared" si="156"/>
        <v>25079129.487000003</v>
      </c>
      <c r="R219" s="105">
        <f t="shared" si="156"/>
        <v>26625955.317224566</v>
      </c>
      <c r="S219" s="105">
        <f t="shared" si="157"/>
        <v>28268185.979992867</v>
      </c>
      <c r="T219" s="105"/>
      <c r="U219" s="105">
        <f t="shared" si="158"/>
        <v>1320306568.8013511</v>
      </c>
      <c r="V219" s="105">
        <f t="shared" si="159"/>
        <v>1488196456.6126342</v>
      </c>
      <c r="W219" s="105">
        <f t="shared" si="160"/>
        <v>1579985157.6810002</v>
      </c>
      <c r="X219" s="106">
        <f t="shared" si="161"/>
        <v>1677435184.9851477</v>
      </c>
      <c r="Y219" s="106">
        <f t="shared" si="162"/>
        <v>1579985157.6810002</v>
      </c>
      <c r="Z219" s="105">
        <f t="shared" si="163"/>
        <v>1677435184.9851477</v>
      </c>
      <c r="AA219" s="105">
        <f t="shared" si="164"/>
        <v>1780895716.7395506</v>
      </c>
      <c r="AB219" s="105"/>
      <c r="AC219" s="107" t="str">
        <f t="shared" si="165"/>
        <v>BERTAHAP</v>
      </c>
      <c r="AD219" s="108">
        <f t="shared" si="166"/>
        <v>0</v>
      </c>
      <c r="AE219" s="109">
        <v>2</v>
      </c>
      <c r="AF219" s="110"/>
      <c r="AG219" s="105" t="e">
        <f>IF(AF219&gt;#REF!,"LB","KR")</f>
        <v>#REF!</v>
      </c>
      <c r="AH219" s="110">
        <v>1452338000</v>
      </c>
      <c r="AI219" s="110">
        <v>1637017000</v>
      </c>
      <c r="AJ219" s="110">
        <v>1737984000</v>
      </c>
      <c r="AK219" s="111">
        <v>1845179000</v>
      </c>
      <c r="AL219" s="111">
        <v>1737984000</v>
      </c>
      <c r="AM219" s="110">
        <v>1845179000</v>
      </c>
      <c r="AN219" s="110">
        <f t="shared" si="177"/>
        <v>1958986000</v>
      </c>
      <c r="AS219" s="5"/>
      <c r="AT219" s="5"/>
      <c r="AV219" s="2"/>
      <c r="AW219" s="2"/>
      <c r="BR219" s="53">
        <f t="shared" si="167"/>
        <v>-1206896.7542499937</v>
      </c>
    </row>
    <row r="220" spans="1:70">
      <c r="A220" s="3">
        <f t="shared" si="168"/>
        <v>181</v>
      </c>
      <c r="B220" s="96">
        <v>7</v>
      </c>
      <c r="C220" s="97" t="s">
        <v>182</v>
      </c>
      <c r="D220" s="96">
        <v>18</v>
      </c>
      <c r="E220" s="99"/>
      <c r="F220" s="100" t="s">
        <v>54</v>
      </c>
      <c r="G220" s="101">
        <f t="shared" si="147"/>
        <v>97</v>
      </c>
      <c r="H220" s="101">
        <f t="shared" si="148"/>
        <v>85</v>
      </c>
      <c r="I220" s="102">
        <f t="shared" si="149"/>
        <v>26438045</v>
      </c>
      <c r="J220" s="102">
        <f t="shared" si="150"/>
        <v>2</v>
      </c>
      <c r="K220" s="103">
        <f t="shared" si="151"/>
        <v>0.93</v>
      </c>
      <c r="L220" s="104">
        <f t="shared" si="179"/>
        <v>1.02</v>
      </c>
      <c r="M220" s="105">
        <f t="shared" si="152"/>
        <v>20957247.12383097</v>
      </c>
      <c r="N220" s="105">
        <f t="shared" si="153"/>
        <v>23622165.977978319</v>
      </c>
      <c r="O220" s="105">
        <f t="shared" si="154"/>
        <v>25079129.487000003</v>
      </c>
      <c r="P220" s="105">
        <f t="shared" si="155"/>
        <v>26625955.317224566</v>
      </c>
      <c r="Q220" s="106">
        <f t="shared" si="156"/>
        <v>25079129.487000003</v>
      </c>
      <c r="R220" s="105">
        <f t="shared" si="156"/>
        <v>26625955.317224566</v>
      </c>
      <c r="S220" s="105">
        <f t="shared" si="157"/>
        <v>28268185.979992867</v>
      </c>
      <c r="T220" s="105"/>
      <c r="U220" s="105">
        <f t="shared" si="158"/>
        <v>1781366005.5256324</v>
      </c>
      <c r="V220" s="105">
        <f t="shared" si="159"/>
        <v>2007884108.1281571</v>
      </c>
      <c r="W220" s="105">
        <f t="shared" si="160"/>
        <v>2131726006.3950002</v>
      </c>
      <c r="X220" s="106">
        <f t="shared" si="161"/>
        <v>2263206201.964088</v>
      </c>
      <c r="Y220" s="106">
        <f t="shared" si="162"/>
        <v>2131726006.3950002</v>
      </c>
      <c r="Z220" s="105">
        <f t="shared" si="163"/>
        <v>2263206201.964088</v>
      </c>
      <c r="AA220" s="105">
        <f t="shared" si="164"/>
        <v>2402795808.2993937</v>
      </c>
      <c r="AB220" s="105"/>
      <c r="AC220" s="107" t="str">
        <f t="shared" si="165"/>
        <v>BERTAHAP</v>
      </c>
      <c r="AD220" s="108">
        <f t="shared" si="166"/>
        <v>0</v>
      </c>
      <c r="AE220" s="109">
        <v>2</v>
      </c>
      <c r="AF220" s="110"/>
      <c r="AG220" s="105" t="e">
        <f>IF(AF220&gt;#REF!,"LB","KR")</f>
        <v>#REF!</v>
      </c>
      <c r="AH220" s="110">
        <v>1959503000</v>
      </c>
      <c r="AI220" s="110">
        <v>2208673000</v>
      </c>
      <c r="AJ220" s="110">
        <v>2344899000</v>
      </c>
      <c r="AK220" s="111">
        <v>2489527000</v>
      </c>
      <c r="AL220" s="111">
        <v>2344899000</v>
      </c>
      <c r="AM220" s="110">
        <v>2489527000</v>
      </c>
      <c r="AN220" s="110">
        <f t="shared" si="177"/>
        <v>2643076000</v>
      </c>
      <c r="AS220" s="5"/>
      <c r="AT220" s="5"/>
      <c r="AV220" s="2"/>
      <c r="AW220" s="2"/>
      <c r="BR220" s="53">
        <f t="shared" si="167"/>
        <v>-1206896.7542499937</v>
      </c>
    </row>
    <row r="221" spans="1:70">
      <c r="A221" s="3">
        <f t="shared" si="168"/>
        <v>182</v>
      </c>
      <c r="B221" s="96">
        <v>8</v>
      </c>
      <c r="C221" s="97" t="s">
        <v>182</v>
      </c>
      <c r="D221" s="96">
        <v>20</v>
      </c>
      <c r="E221" s="99"/>
      <c r="F221" s="100" t="s">
        <v>70</v>
      </c>
      <c r="G221" s="101">
        <f t="shared" si="147"/>
        <v>60</v>
      </c>
      <c r="H221" s="101">
        <f t="shared" si="148"/>
        <v>51</v>
      </c>
      <c r="I221" s="102">
        <f t="shared" si="149"/>
        <v>26438045</v>
      </c>
      <c r="J221" s="102">
        <f t="shared" si="150"/>
        <v>2</v>
      </c>
      <c r="K221" s="103">
        <f t="shared" si="151"/>
        <v>0.93</v>
      </c>
      <c r="L221" s="104">
        <f t="shared" si="179"/>
        <v>1.02</v>
      </c>
      <c r="M221" s="105">
        <f t="shared" si="152"/>
        <v>20957247.12383097</v>
      </c>
      <c r="N221" s="105">
        <f t="shared" si="153"/>
        <v>23622165.977978319</v>
      </c>
      <c r="O221" s="105">
        <f t="shared" si="154"/>
        <v>25079129.487000003</v>
      </c>
      <c r="P221" s="105">
        <f t="shared" si="155"/>
        <v>26625955.317224566</v>
      </c>
      <c r="Q221" s="106">
        <f t="shared" si="156"/>
        <v>25079129.487000003</v>
      </c>
      <c r="R221" s="105">
        <f t="shared" si="156"/>
        <v>26625955.317224566</v>
      </c>
      <c r="S221" s="105">
        <f t="shared" si="157"/>
        <v>28268185.979992867</v>
      </c>
      <c r="T221" s="105"/>
      <c r="U221" s="105">
        <f t="shared" si="158"/>
        <v>1068819603.3153795</v>
      </c>
      <c r="V221" s="105">
        <f t="shared" si="159"/>
        <v>1204730464.8768942</v>
      </c>
      <c r="W221" s="105">
        <f t="shared" si="160"/>
        <v>1279035603.8370001</v>
      </c>
      <c r="X221" s="106">
        <f t="shared" si="161"/>
        <v>1357923721.178453</v>
      </c>
      <c r="Y221" s="106">
        <f t="shared" si="162"/>
        <v>1279035603.8370001</v>
      </c>
      <c r="Z221" s="105">
        <f t="shared" si="163"/>
        <v>1357923721.178453</v>
      </c>
      <c r="AA221" s="105">
        <f t="shared" si="164"/>
        <v>1441677484.9796362</v>
      </c>
      <c r="AB221" s="105"/>
      <c r="AC221" s="107" t="str">
        <f t="shared" si="165"/>
        <v>BERTAHAP</v>
      </c>
      <c r="AD221" s="108">
        <f t="shared" si="166"/>
        <v>0</v>
      </c>
      <c r="AE221" s="109">
        <v>2</v>
      </c>
      <c r="AF221" s="110"/>
      <c r="AG221" s="105" t="e">
        <f>IF(AF221&gt;#REF!,"LB","KR")</f>
        <v>#REF!</v>
      </c>
      <c r="AH221" s="110">
        <v>1175702000</v>
      </c>
      <c r="AI221" s="110">
        <v>1325204000</v>
      </c>
      <c r="AJ221" s="110">
        <v>1406940000</v>
      </c>
      <c r="AK221" s="111">
        <v>1493717000</v>
      </c>
      <c r="AL221" s="111">
        <v>1406940000</v>
      </c>
      <c r="AM221" s="110">
        <v>1493717000</v>
      </c>
      <c r="AN221" s="110">
        <f t="shared" si="177"/>
        <v>1585846000</v>
      </c>
      <c r="AS221" s="5"/>
      <c r="AT221" s="5"/>
      <c r="AV221" s="2"/>
      <c r="AW221" s="2"/>
      <c r="BR221" s="53">
        <f t="shared" si="167"/>
        <v>-1206896.7542499937</v>
      </c>
    </row>
    <row r="222" spans="1:70">
      <c r="A222" s="3">
        <f t="shared" si="168"/>
        <v>183</v>
      </c>
      <c r="B222" s="96">
        <v>9</v>
      </c>
      <c r="C222" s="97" t="s">
        <v>182</v>
      </c>
      <c r="D222" s="96">
        <v>22</v>
      </c>
      <c r="E222" s="99"/>
      <c r="F222" s="100" t="s">
        <v>89</v>
      </c>
      <c r="G222" s="101">
        <f t="shared" si="147"/>
        <v>81</v>
      </c>
      <c r="H222" s="101">
        <f t="shared" si="148"/>
        <v>70</v>
      </c>
      <c r="I222" s="102">
        <f t="shared" si="149"/>
        <v>26438045</v>
      </c>
      <c r="J222" s="102">
        <f t="shared" si="150"/>
        <v>4</v>
      </c>
      <c r="K222" s="103">
        <f t="shared" si="151"/>
        <v>0.97</v>
      </c>
      <c r="L222" s="104">
        <f t="shared" si="179"/>
        <v>1.02</v>
      </c>
      <c r="M222" s="105">
        <f t="shared" si="152"/>
        <v>21858634.096898966</v>
      </c>
      <c r="N222" s="105">
        <f t="shared" si="153"/>
        <v>24638173.116816092</v>
      </c>
      <c r="O222" s="105">
        <f t="shared" si="154"/>
        <v>26157801.722999997</v>
      </c>
      <c r="P222" s="105">
        <f t="shared" si="155"/>
        <v>27771157.696460024</v>
      </c>
      <c r="Q222" s="106">
        <f t="shared" si="156"/>
        <v>26157801.722999997</v>
      </c>
      <c r="R222" s="105">
        <f t="shared" si="156"/>
        <v>27771157.696460024</v>
      </c>
      <c r="S222" s="105">
        <f t="shared" si="157"/>
        <v>29484021.936121583</v>
      </c>
      <c r="T222" s="105"/>
      <c r="U222" s="105">
        <f t="shared" si="158"/>
        <v>1530104386.7829275</v>
      </c>
      <c r="V222" s="105">
        <f t="shared" si="159"/>
        <v>1724672118.1771264</v>
      </c>
      <c r="W222" s="105">
        <f t="shared" si="160"/>
        <v>1831046120.6099999</v>
      </c>
      <c r="X222" s="106">
        <f t="shared" si="161"/>
        <v>1943981038.7522016</v>
      </c>
      <c r="Y222" s="106">
        <f t="shared" si="162"/>
        <v>1831046120.6099999</v>
      </c>
      <c r="Z222" s="105">
        <f t="shared" si="163"/>
        <v>1943981038.7522016</v>
      </c>
      <c r="AA222" s="105">
        <f t="shared" si="164"/>
        <v>2063881535.5285108</v>
      </c>
      <c r="AB222" s="105"/>
      <c r="AC222" s="107" t="str">
        <f t="shared" si="165"/>
        <v>BERTAHAP</v>
      </c>
      <c r="AD222" s="108">
        <f t="shared" si="166"/>
        <v>0</v>
      </c>
      <c r="AE222" s="109">
        <v>2</v>
      </c>
      <c r="AF222" s="110"/>
      <c r="AG222" s="105" t="e">
        <f>IF(AF222&gt;#REF!,"LB","KR")</f>
        <v>#REF!</v>
      </c>
      <c r="AH222" s="110">
        <v>1683115000</v>
      </c>
      <c r="AI222" s="110">
        <v>1897140000</v>
      </c>
      <c r="AJ222" s="110">
        <v>2014151000</v>
      </c>
      <c r="AK222" s="111">
        <v>2138380000</v>
      </c>
      <c r="AL222" s="111">
        <v>2014151000</v>
      </c>
      <c r="AM222" s="110">
        <v>2138380000</v>
      </c>
      <c r="AN222" s="110">
        <f t="shared" si="177"/>
        <v>2270270000</v>
      </c>
      <c r="AS222" s="5"/>
      <c r="AT222" s="5"/>
      <c r="AV222" s="2"/>
      <c r="AW222" s="2"/>
      <c r="BR222" s="53">
        <f t="shared" si="167"/>
        <v>-128224.51824999973</v>
      </c>
    </row>
    <row r="223" spans="1:70">
      <c r="A223" s="3">
        <f t="shared" si="168"/>
        <v>184</v>
      </c>
      <c r="B223" s="96">
        <v>1</v>
      </c>
      <c r="C223" s="97" t="s">
        <v>183</v>
      </c>
      <c r="D223" s="98" t="s">
        <v>24</v>
      </c>
      <c r="E223" s="99"/>
      <c r="F223" s="100" t="s">
        <v>39</v>
      </c>
      <c r="G223" s="101">
        <f t="shared" si="147"/>
        <v>113</v>
      </c>
      <c r="H223" s="101">
        <f t="shared" si="148"/>
        <v>101</v>
      </c>
      <c r="I223" s="102">
        <f t="shared" si="149"/>
        <v>26438045</v>
      </c>
      <c r="J223" s="102">
        <f t="shared" si="150"/>
        <v>6</v>
      </c>
      <c r="K223" s="103">
        <f t="shared" si="151"/>
        <v>0.95</v>
      </c>
      <c r="L223" s="239">
        <f>SUMIF($AN$4:$AN$22,D223,$BK$4:$BK$22)</f>
        <v>1.03</v>
      </c>
      <c r="M223" s="105">
        <f t="shared" si="152"/>
        <v>21617822.381054819</v>
      </c>
      <c r="N223" s="105">
        <f t="shared" si="153"/>
        <v>24366739.837077569</v>
      </c>
      <c r="O223" s="105">
        <f t="shared" si="154"/>
        <v>25869627.032499999</v>
      </c>
      <c r="P223" s="105">
        <f t="shared" si="155"/>
        <v>27465209.021615256</v>
      </c>
      <c r="Q223" s="106">
        <f t="shared" si="156"/>
        <v>25869627.032499999</v>
      </c>
      <c r="R223" s="105">
        <f t="shared" si="156"/>
        <v>27465209.021615256</v>
      </c>
      <c r="S223" s="105">
        <f t="shared" si="157"/>
        <v>29159203.016469549</v>
      </c>
      <c r="T223" s="105"/>
      <c r="U223" s="105">
        <f t="shared" si="158"/>
        <v>2183400060.4865365</v>
      </c>
      <c r="V223" s="105">
        <f t="shared" si="159"/>
        <v>2461040723.5448346</v>
      </c>
      <c r="W223" s="105">
        <f t="shared" si="160"/>
        <v>2612832330.2824998</v>
      </c>
      <c r="X223" s="106">
        <f t="shared" si="161"/>
        <v>2773986111.1831408</v>
      </c>
      <c r="Y223" s="106">
        <f t="shared" si="162"/>
        <v>2612832330.2824998</v>
      </c>
      <c r="Z223" s="105">
        <f t="shared" si="163"/>
        <v>2773986111.1831408</v>
      </c>
      <c r="AA223" s="105">
        <f t="shared" si="164"/>
        <v>2945079504.6634245</v>
      </c>
      <c r="AB223" s="105"/>
      <c r="AC223" s="107" t="str">
        <f t="shared" si="165"/>
        <v>BERTAHAP</v>
      </c>
      <c r="AD223" s="108">
        <f t="shared" si="166"/>
        <v>0</v>
      </c>
      <c r="AE223" s="109">
        <v>2</v>
      </c>
      <c r="AF223" s="110"/>
      <c r="AG223" s="105" t="e">
        <f>IF(AF223&gt;#REF!,"LB","KR")</f>
        <v>#REF!</v>
      </c>
      <c r="AH223" s="110">
        <v>2401741000</v>
      </c>
      <c r="AI223" s="110">
        <v>2707145000</v>
      </c>
      <c r="AJ223" s="110">
        <v>2874116000</v>
      </c>
      <c r="AK223" s="111">
        <v>3051385000</v>
      </c>
      <c r="AL223" s="111">
        <v>2874116000</v>
      </c>
      <c r="AM223" s="110">
        <v>3051385000</v>
      </c>
      <c r="AN223" s="110">
        <f t="shared" si="177"/>
        <v>3239588000</v>
      </c>
      <c r="AS223" s="5"/>
      <c r="AT223" s="5"/>
      <c r="AV223" s="2"/>
      <c r="AW223" s="2"/>
      <c r="BR223" s="53">
        <f t="shared" si="167"/>
        <v>-416399.20874999836</v>
      </c>
    </row>
    <row r="224" spans="1:70">
      <c r="A224" s="3">
        <f t="shared" si="168"/>
        <v>185</v>
      </c>
      <c r="B224" s="96">
        <v>2</v>
      </c>
      <c r="C224" s="97" t="s">
        <v>183</v>
      </c>
      <c r="D224" s="98" t="s">
        <v>35</v>
      </c>
      <c r="E224" s="99"/>
      <c r="F224" s="100" t="s">
        <v>42</v>
      </c>
      <c r="G224" s="101">
        <f t="shared" si="147"/>
        <v>78</v>
      </c>
      <c r="H224" s="101">
        <f t="shared" si="148"/>
        <v>66</v>
      </c>
      <c r="I224" s="102">
        <f t="shared" si="149"/>
        <v>26438045</v>
      </c>
      <c r="J224" s="102">
        <f t="shared" si="150"/>
        <v>2</v>
      </c>
      <c r="K224" s="103">
        <f t="shared" si="151"/>
        <v>0.93</v>
      </c>
      <c r="L224" s="239">
        <f t="shared" ref="L224:L230" si="180">SUMIF($AN$4:$AN$22,D224,$BK$4:$BK$22)</f>
        <v>1.03</v>
      </c>
      <c r="M224" s="105">
        <f t="shared" si="152"/>
        <v>21162710.33092735</v>
      </c>
      <c r="N224" s="105">
        <f t="shared" si="153"/>
        <v>23853755.840507519</v>
      </c>
      <c r="O224" s="105">
        <f t="shared" si="154"/>
        <v>25325003.305500001</v>
      </c>
      <c r="P224" s="105">
        <f t="shared" si="155"/>
        <v>26886994.094844408</v>
      </c>
      <c r="Q224" s="106">
        <f t="shared" si="156"/>
        <v>25325003.305500001</v>
      </c>
      <c r="R224" s="105">
        <f t="shared" si="156"/>
        <v>26886994.094844408</v>
      </c>
      <c r="S224" s="105">
        <f t="shared" si="157"/>
        <v>28545325.058228087</v>
      </c>
      <c r="T224" s="105"/>
      <c r="U224" s="105">
        <f t="shared" si="158"/>
        <v>1396738881.8412051</v>
      </c>
      <c r="V224" s="105">
        <f t="shared" si="159"/>
        <v>1574347885.4734962</v>
      </c>
      <c r="W224" s="105">
        <f t="shared" si="160"/>
        <v>1671450218.1630001</v>
      </c>
      <c r="X224" s="106">
        <f t="shared" si="161"/>
        <v>1774541610.2597311</v>
      </c>
      <c r="Y224" s="106">
        <f t="shared" si="162"/>
        <v>1671450218.1630001</v>
      </c>
      <c r="Z224" s="105">
        <f t="shared" si="163"/>
        <v>1774541610.2597311</v>
      </c>
      <c r="AA224" s="105">
        <f t="shared" si="164"/>
        <v>1883991453.8430538</v>
      </c>
      <c r="AB224" s="105"/>
      <c r="AC224" s="107" t="str">
        <f t="shared" si="165"/>
        <v>BERTAHAP</v>
      </c>
      <c r="AD224" s="108">
        <f t="shared" si="166"/>
        <v>0</v>
      </c>
      <c r="AE224" s="109">
        <v>2</v>
      </c>
      <c r="AF224" s="110"/>
      <c r="AG224" s="105" t="e">
        <f>IF(AF224&gt;#REF!,"LB","KR")</f>
        <v>#REF!</v>
      </c>
      <c r="AH224" s="110">
        <v>1536413000</v>
      </c>
      <c r="AI224" s="110">
        <v>1731783000</v>
      </c>
      <c r="AJ224" s="110">
        <v>1838596000</v>
      </c>
      <c r="AK224" s="111">
        <v>1951996000</v>
      </c>
      <c r="AL224" s="111">
        <v>1838596000</v>
      </c>
      <c r="AM224" s="110">
        <v>1951996000</v>
      </c>
      <c r="AN224" s="110">
        <f t="shared" si="177"/>
        <v>2072391000</v>
      </c>
      <c r="AS224" s="5"/>
      <c r="AT224" s="5"/>
      <c r="AV224" s="2"/>
      <c r="AW224" s="2"/>
      <c r="BR224" s="53">
        <f t="shared" si="167"/>
        <v>-961022.93574999645</v>
      </c>
    </row>
    <row r="225" spans="1:70">
      <c r="A225" s="3">
        <f t="shared" si="168"/>
        <v>186</v>
      </c>
      <c r="B225" s="96">
        <v>3</v>
      </c>
      <c r="C225" s="97" t="s">
        <v>183</v>
      </c>
      <c r="D225" s="98" t="s">
        <v>41</v>
      </c>
      <c r="E225" s="99"/>
      <c r="F225" s="100" t="s">
        <v>45</v>
      </c>
      <c r="G225" s="101">
        <f t="shared" si="147"/>
        <v>60</v>
      </c>
      <c r="H225" s="101">
        <f t="shared" si="148"/>
        <v>52</v>
      </c>
      <c r="I225" s="102">
        <f t="shared" si="149"/>
        <v>26438045</v>
      </c>
      <c r="J225" s="102">
        <f t="shared" si="150"/>
        <v>2</v>
      </c>
      <c r="K225" s="103">
        <f t="shared" si="151"/>
        <v>0.93</v>
      </c>
      <c r="L225" s="239">
        <f t="shared" si="180"/>
        <v>1.03</v>
      </c>
      <c r="M225" s="105">
        <f t="shared" si="152"/>
        <v>21162710.33092735</v>
      </c>
      <c r="N225" s="105">
        <f t="shared" si="153"/>
        <v>23853755.840507519</v>
      </c>
      <c r="O225" s="105">
        <f t="shared" si="154"/>
        <v>25325003.305500001</v>
      </c>
      <c r="P225" s="105">
        <f t="shared" si="155"/>
        <v>26886994.094844408</v>
      </c>
      <c r="Q225" s="106">
        <f t="shared" si="156"/>
        <v>25325003.305500001</v>
      </c>
      <c r="R225" s="105">
        <f t="shared" si="156"/>
        <v>26886994.094844408</v>
      </c>
      <c r="S225" s="105">
        <f t="shared" si="157"/>
        <v>28545325.058228087</v>
      </c>
      <c r="T225" s="105"/>
      <c r="U225" s="105">
        <f t="shared" si="158"/>
        <v>1100460937.2082222</v>
      </c>
      <c r="V225" s="105">
        <f t="shared" si="159"/>
        <v>1240395303.7063909</v>
      </c>
      <c r="W225" s="105">
        <f t="shared" si="160"/>
        <v>1316900171.8860002</v>
      </c>
      <c r="X225" s="106">
        <f t="shared" si="161"/>
        <v>1398123692.9319093</v>
      </c>
      <c r="Y225" s="106">
        <f t="shared" si="162"/>
        <v>1316900171.8860002</v>
      </c>
      <c r="Z225" s="105">
        <f t="shared" si="163"/>
        <v>1398123692.9319093</v>
      </c>
      <c r="AA225" s="105">
        <f t="shared" si="164"/>
        <v>1484356903.0278604</v>
      </c>
      <c r="AB225" s="105"/>
      <c r="AC225" s="107" t="str">
        <f t="shared" si="165"/>
        <v>BERTAHAP</v>
      </c>
      <c r="AD225" s="108">
        <f t="shared" si="166"/>
        <v>0</v>
      </c>
      <c r="AE225" s="109">
        <v>2</v>
      </c>
      <c r="AF225" s="110"/>
      <c r="AG225" s="105" t="e">
        <f>IF(AF225&gt;#REF!,"LB","KR")</f>
        <v>#REF!</v>
      </c>
      <c r="AH225" s="110">
        <v>1210508000</v>
      </c>
      <c r="AI225" s="110">
        <v>1364435000</v>
      </c>
      <c r="AJ225" s="110">
        <v>1448591000</v>
      </c>
      <c r="AK225" s="111">
        <v>1537937000</v>
      </c>
      <c r="AL225" s="111">
        <v>1448591000</v>
      </c>
      <c r="AM225" s="110">
        <v>1537937000</v>
      </c>
      <c r="AN225" s="110">
        <f t="shared" si="177"/>
        <v>1632793000</v>
      </c>
      <c r="AS225" s="5"/>
      <c r="AT225" s="5"/>
      <c r="AV225" s="2"/>
      <c r="AW225" s="2"/>
      <c r="BR225" s="53">
        <f t="shared" si="167"/>
        <v>-961022.93574999645</v>
      </c>
    </row>
    <row r="226" spans="1:70">
      <c r="A226" s="3">
        <f t="shared" si="168"/>
        <v>187</v>
      </c>
      <c r="B226" s="96">
        <v>4</v>
      </c>
      <c r="C226" s="97" t="s">
        <v>183</v>
      </c>
      <c r="D226" s="98">
        <v>10</v>
      </c>
      <c r="E226" s="99"/>
      <c r="F226" s="100" t="s">
        <v>48</v>
      </c>
      <c r="G226" s="101">
        <f t="shared" si="147"/>
        <v>74</v>
      </c>
      <c r="H226" s="101">
        <f t="shared" si="148"/>
        <v>63</v>
      </c>
      <c r="I226" s="102">
        <f t="shared" si="149"/>
        <v>26438045</v>
      </c>
      <c r="J226" s="102">
        <f t="shared" si="150"/>
        <v>2</v>
      </c>
      <c r="K226" s="103">
        <f t="shared" si="151"/>
        <v>0.93</v>
      </c>
      <c r="L226" s="239">
        <f t="shared" si="180"/>
        <v>1.03</v>
      </c>
      <c r="M226" s="105">
        <f t="shared" si="152"/>
        <v>21162710.33092735</v>
      </c>
      <c r="N226" s="105">
        <f t="shared" si="153"/>
        <v>23853755.840507519</v>
      </c>
      <c r="O226" s="105">
        <f t="shared" si="154"/>
        <v>25325003.305500001</v>
      </c>
      <c r="P226" s="105">
        <f t="shared" si="155"/>
        <v>26886994.094844408</v>
      </c>
      <c r="Q226" s="106">
        <f t="shared" si="156"/>
        <v>25325003.305500001</v>
      </c>
      <c r="R226" s="105">
        <f t="shared" si="156"/>
        <v>26886994.094844408</v>
      </c>
      <c r="S226" s="105">
        <f t="shared" si="157"/>
        <v>28545325.058228087</v>
      </c>
      <c r="T226" s="105"/>
      <c r="U226" s="105">
        <f t="shared" si="158"/>
        <v>1333250750.848423</v>
      </c>
      <c r="V226" s="105">
        <f t="shared" si="159"/>
        <v>1502786617.9519737</v>
      </c>
      <c r="W226" s="105">
        <f t="shared" si="160"/>
        <v>1595475208.2465</v>
      </c>
      <c r="X226" s="106">
        <f t="shared" si="161"/>
        <v>1693880627.9751978</v>
      </c>
      <c r="Y226" s="106">
        <f t="shared" si="162"/>
        <v>1595475208.2465</v>
      </c>
      <c r="Z226" s="105">
        <f t="shared" si="163"/>
        <v>1693880627.9751978</v>
      </c>
      <c r="AA226" s="105">
        <f t="shared" si="164"/>
        <v>1798355478.6683695</v>
      </c>
      <c r="AB226" s="105"/>
      <c r="AC226" s="107" t="str">
        <f t="shared" si="165"/>
        <v>BERTAHAP</v>
      </c>
      <c r="AD226" s="108">
        <f t="shared" si="166"/>
        <v>0</v>
      </c>
      <c r="AE226" s="109">
        <v>2</v>
      </c>
      <c r="AF226" s="110"/>
      <c r="AG226" s="105" t="e">
        <f>IF(AF226&gt;#REF!,"LB","KR")</f>
        <v>#REF!</v>
      </c>
      <c r="AH226" s="110">
        <v>1466576000</v>
      </c>
      <c r="AI226" s="110">
        <v>1653066000</v>
      </c>
      <c r="AJ226" s="110">
        <v>1755023000</v>
      </c>
      <c r="AK226" s="111">
        <v>1863269000</v>
      </c>
      <c r="AL226" s="111">
        <v>1755023000</v>
      </c>
      <c r="AM226" s="110">
        <v>1863269000</v>
      </c>
      <c r="AN226" s="110">
        <f t="shared" si="177"/>
        <v>1978192000</v>
      </c>
      <c r="AS226" s="5"/>
      <c r="AT226" s="5"/>
      <c r="AV226" s="2"/>
      <c r="AW226" s="2"/>
      <c r="BR226" s="53">
        <f t="shared" si="167"/>
        <v>-961022.93574999645</v>
      </c>
    </row>
    <row r="227" spans="1:70">
      <c r="A227" s="3">
        <f t="shared" si="168"/>
        <v>188</v>
      </c>
      <c r="B227" s="96">
        <v>5</v>
      </c>
      <c r="C227" s="97" t="s">
        <v>183</v>
      </c>
      <c r="D227" s="98">
        <v>16</v>
      </c>
      <c r="E227" s="99"/>
      <c r="F227" s="100" t="s">
        <v>52</v>
      </c>
      <c r="G227" s="101">
        <f t="shared" si="147"/>
        <v>71</v>
      </c>
      <c r="H227" s="101">
        <f t="shared" si="148"/>
        <v>63</v>
      </c>
      <c r="I227" s="102">
        <f t="shared" si="149"/>
        <v>26438045</v>
      </c>
      <c r="J227" s="102">
        <f t="shared" si="150"/>
        <v>2</v>
      </c>
      <c r="K227" s="103">
        <f t="shared" si="151"/>
        <v>0.93</v>
      </c>
      <c r="L227" s="239">
        <f t="shared" si="180"/>
        <v>1.03</v>
      </c>
      <c r="M227" s="105">
        <f t="shared" si="152"/>
        <v>21162710.33092735</v>
      </c>
      <c r="N227" s="105">
        <f t="shared" si="153"/>
        <v>23853755.840507519</v>
      </c>
      <c r="O227" s="105">
        <f t="shared" si="154"/>
        <v>25325003.305500001</v>
      </c>
      <c r="P227" s="105">
        <f t="shared" si="155"/>
        <v>26886994.094844408</v>
      </c>
      <c r="Q227" s="106">
        <f t="shared" si="156"/>
        <v>25325003.305500001</v>
      </c>
      <c r="R227" s="105">
        <f t="shared" si="156"/>
        <v>26886994.094844408</v>
      </c>
      <c r="S227" s="105">
        <f t="shared" si="157"/>
        <v>28545325.058228087</v>
      </c>
      <c r="T227" s="105"/>
      <c r="U227" s="105">
        <f t="shared" si="158"/>
        <v>1333250750.848423</v>
      </c>
      <c r="V227" s="105">
        <f t="shared" si="159"/>
        <v>1502786617.9519737</v>
      </c>
      <c r="W227" s="105">
        <f t="shared" si="160"/>
        <v>1595475208.2465</v>
      </c>
      <c r="X227" s="106">
        <f t="shared" si="161"/>
        <v>1693880627.9751978</v>
      </c>
      <c r="Y227" s="106">
        <f t="shared" si="162"/>
        <v>1595475208.2465</v>
      </c>
      <c r="Z227" s="105">
        <f t="shared" si="163"/>
        <v>1693880627.9751978</v>
      </c>
      <c r="AA227" s="105">
        <f t="shared" si="164"/>
        <v>1798355478.6683695</v>
      </c>
      <c r="AB227" s="105"/>
      <c r="AC227" s="107" t="str">
        <f t="shared" si="165"/>
        <v>BERTAHAP</v>
      </c>
      <c r="AD227" s="108">
        <f t="shared" si="166"/>
        <v>0</v>
      </c>
      <c r="AE227" s="109">
        <v>2</v>
      </c>
      <c r="AF227" s="110"/>
      <c r="AG227" s="105" t="e">
        <f>IF(AF227&gt;#REF!,"LB","KR")</f>
        <v>#REF!</v>
      </c>
      <c r="AH227" s="110">
        <v>1466576000</v>
      </c>
      <c r="AI227" s="110">
        <v>1653066000</v>
      </c>
      <c r="AJ227" s="110">
        <v>1755023000</v>
      </c>
      <c r="AK227" s="111">
        <v>1863269000</v>
      </c>
      <c r="AL227" s="111">
        <v>1755023000</v>
      </c>
      <c r="AM227" s="110">
        <v>1863269000</v>
      </c>
      <c r="AN227" s="110">
        <f t="shared" si="177"/>
        <v>1978192000</v>
      </c>
      <c r="AS227" s="5"/>
      <c r="AT227" s="5"/>
      <c r="AV227" s="2"/>
      <c r="AW227" s="2"/>
      <c r="BR227" s="53">
        <f t="shared" si="167"/>
        <v>-961022.93574999645</v>
      </c>
    </row>
    <row r="228" spans="1:70">
      <c r="A228" s="3">
        <f t="shared" si="168"/>
        <v>189</v>
      </c>
      <c r="B228" s="96">
        <v>6</v>
      </c>
      <c r="C228" s="97" t="s">
        <v>183</v>
      </c>
      <c r="D228" s="96">
        <v>18</v>
      </c>
      <c r="E228" s="99"/>
      <c r="F228" s="100" t="s">
        <v>54</v>
      </c>
      <c r="G228" s="101">
        <f t="shared" si="147"/>
        <v>97</v>
      </c>
      <c r="H228" s="101">
        <f t="shared" si="148"/>
        <v>85</v>
      </c>
      <c r="I228" s="102">
        <f t="shared" si="149"/>
        <v>26438045</v>
      </c>
      <c r="J228" s="102">
        <f t="shared" si="150"/>
        <v>2</v>
      </c>
      <c r="K228" s="103">
        <f t="shared" si="151"/>
        <v>0.93</v>
      </c>
      <c r="L228" s="239">
        <f t="shared" si="180"/>
        <v>1.03</v>
      </c>
      <c r="M228" s="105">
        <f t="shared" si="152"/>
        <v>21162710.33092735</v>
      </c>
      <c r="N228" s="105">
        <f t="shared" si="153"/>
        <v>23853755.840507519</v>
      </c>
      <c r="O228" s="105">
        <f t="shared" si="154"/>
        <v>25325003.305500001</v>
      </c>
      <c r="P228" s="105">
        <f t="shared" si="155"/>
        <v>26886994.094844408</v>
      </c>
      <c r="Q228" s="106">
        <f t="shared" si="156"/>
        <v>25325003.305500001</v>
      </c>
      <c r="R228" s="105">
        <f t="shared" si="156"/>
        <v>26886994.094844408</v>
      </c>
      <c r="S228" s="105">
        <f t="shared" si="157"/>
        <v>28545325.058228087</v>
      </c>
      <c r="T228" s="105"/>
      <c r="U228" s="105">
        <f t="shared" si="158"/>
        <v>1798830378.1288247</v>
      </c>
      <c r="V228" s="105">
        <f t="shared" si="159"/>
        <v>2027569246.4431391</v>
      </c>
      <c r="W228" s="105">
        <f t="shared" si="160"/>
        <v>2152625280.9675002</v>
      </c>
      <c r="X228" s="106">
        <f t="shared" si="161"/>
        <v>2285394498.0617747</v>
      </c>
      <c r="Y228" s="106">
        <f t="shared" si="162"/>
        <v>2152625280.9675002</v>
      </c>
      <c r="Z228" s="105">
        <f t="shared" si="163"/>
        <v>2285394498.0617747</v>
      </c>
      <c r="AA228" s="105">
        <f t="shared" si="164"/>
        <v>2426352629.9493876</v>
      </c>
      <c r="AB228" s="105"/>
      <c r="AC228" s="107" t="str">
        <f t="shared" si="165"/>
        <v>BERTAHAP</v>
      </c>
      <c r="AD228" s="108">
        <f t="shared" si="166"/>
        <v>0</v>
      </c>
      <c r="AE228" s="109">
        <v>2</v>
      </c>
      <c r="AF228" s="110"/>
      <c r="AG228" s="105" t="e">
        <f>IF(AF228&gt;#REF!,"LB","KR")</f>
        <v>#REF!</v>
      </c>
      <c r="AH228" s="110">
        <v>1978714000</v>
      </c>
      <c r="AI228" s="110">
        <v>2230327000</v>
      </c>
      <c r="AJ228" s="110">
        <v>2367888000</v>
      </c>
      <c r="AK228" s="111">
        <v>2513934000</v>
      </c>
      <c r="AL228" s="111">
        <v>2367888000</v>
      </c>
      <c r="AM228" s="110">
        <v>2513934000</v>
      </c>
      <c r="AN228" s="110">
        <f t="shared" si="177"/>
        <v>2668988000</v>
      </c>
      <c r="AS228" s="5"/>
      <c r="AT228" s="5"/>
      <c r="AV228" s="2"/>
      <c r="AW228" s="2"/>
      <c r="BR228" s="53">
        <f t="shared" si="167"/>
        <v>-961022.93574999645</v>
      </c>
    </row>
    <row r="229" spans="1:70">
      <c r="A229" s="3">
        <f t="shared" si="168"/>
        <v>190</v>
      </c>
      <c r="B229" s="96">
        <v>7</v>
      </c>
      <c r="C229" s="97" t="s">
        <v>183</v>
      </c>
      <c r="D229" s="96">
        <v>20</v>
      </c>
      <c r="E229" s="99"/>
      <c r="F229" s="100" t="s">
        <v>70</v>
      </c>
      <c r="G229" s="101">
        <f t="shared" si="147"/>
        <v>60</v>
      </c>
      <c r="H229" s="101">
        <f t="shared" si="148"/>
        <v>51</v>
      </c>
      <c r="I229" s="102">
        <f t="shared" si="149"/>
        <v>26438045</v>
      </c>
      <c r="J229" s="102">
        <f t="shared" si="150"/>
        <v>2</v>
      </c>
      <c r="K229" s="103">
        <f t="shared" si="151"/>
        <v>0.93</v>
      </c>
      <c r="L229" s="239">
        <f t="shared" si="180"/>
        <v>1.03</v>
      </c>
      <c r="M229" s="105">
        <f t="shared" si="152"/>
        <v>21162710.33092735</v>
      </c>
      <c r="N229" s="105">
        <f t="shared" si="153"/>
        <v>23853755.840507519</v>
      </c>
      <c r="O229" s="105">
        <f t="shared" si="154"/>
        <v>25325003.305500001</v>
      </c>
      <c r="P229" s="105">
        <f t="shared" si="155"/>
        <v>26886994.094844408</v>
      </c>
      <c r="Q229" s="106">
        <f t="shared" si="156"/>
        <v>25325003.305500001</v>
      </c>
      <c r="R229" s="105">
        <f t="shared" si="156"/>
        <v>26886994.094844408</v>
      </c>
      <c r="S229" s="105">
        <f t="shared" si="157"/>
        <v>28545325.058228087</v>
      </c>
      <c r="T229" s="105"/>
      <c r="U229" s="105">
        <f t="shared" si="158"/>
        <v>1079298226.8772948</v>
      </c>
      <c r="V229" s="105">
        <f t="shared" si="159"/>
        <v>1216541547.8658834</v>
      </c>
      <c r="W229" s="105">
        <f t="shared" si="160"/>
        <v>1291575168.5805001</v>
      </c>
      <c r="X229" s="106">
        <f t="shared" si="161"/>
        <v>1371236698.8370647</v>
      </c>
      <c r="Y229" s="106">
        <f t="shared" si="162"/>
        <v>1291575168.5805001</v>
      </c>
      <c r="Z229" s="105">
        <f t="shared" si="163"/>
        <v>1371236698.8370647</v>
      </c>
      <c r="AA229" s="105">
        <f t="shared" si="164"/>
        <v>1455811577.9696324</v>
      </c>
      <c r="AB229" s="105"/>
      <c r="AC229" s="107" t="str">
        <f t="shared" si="165"/>
        <v>BERTAHAP</v>
      </c>
      <c r="AD229" s="108">
        <f t="shared" si="166"/>
        <v>0</v>
      </c>
      <c r="AE229" s="109">
        <v>2</v>
      </c>
      <c r="AF229" s="110"/>
      <c r="AG229" s="105" t="e">
        <f>IF(AF229&gt;#REF!,"LB","KR")</f>
        <v>#REF!</v>
      </c>
      <c r="AH229" s="110">
        <v>1187229000</v>
      </c>
      <c r="AI229" s="110">
        <v>1338196000</v>
      </c>
      <c r="AJ229" s="110">
        <v>1420733000</v>
      </c>
      <c r="AK229" s="111">
        <v>1508361000</v>
      </c>
      <c r="AL229" s="111">
        <v>1420733000</v>
      </c>
      <c r="AM229" s="110">
        <v>1508361000</v>
      </c>
      <c r="AN229" s="110">
        <f t="shared" si="177"/>
        <v>1601393000</v>
      </c>
      <c r="AS229" s="5"/>
      <c r="AT229" s="5"/>
      <c r="AV229" s="2"/>
      <c r="AW229" s="2"/>
      <c r="BR229" s="53">
        <f t="shared" si="167"/>
        <v>-961022.93574999645</v>
      </c>
    </row>
    <row r="230" spans="1:70">
      <c r="A230" s="3">
        <f t="shared" si="168"/>
        <v>191</v>
      </c>
      <c r="B230" s="96">
        <v>8</v>
      </c>
      <c r="C230" s="97" t="s">
        <v>183</v>
      </c>
      <c r="D230" s="96">
        <v>22</v>
      </c>
      <c r="E230" s="99"/>
      <c r="F230" s="100" t="s">
        <v>89</v>
      </c>
      <c r="G230" s="101">
        <f t="shared" si="147"/>
        <v>81</v>
      </c>
      <c r="H230" s="101">
        <f t="shared" si="148"/>
        <v>70</v>
      </c>
      <c r="I230" s="102">
        <f t="shared" si="149"/>
        <v>26438045</v>
      </c>
      <c r="J230" s="102">
        <f t="shared" si="150"/>
        <v>4</v>
      </c>
      <c r="K230" s="103">
        <f t="shared" si="151"/>
        <v>0.97</v>
      </c>
      <c r="L230" s="239">
        <f t="shared" si="180"/>
        <v>1.03</v>
      </c>
      <c r="M230" s="105">
        <f t="shared" si="152"/>
        <v>22072934.431182291</v>
      </c>
      <c r="N230" s="105">
        <f t="shared" si="153"/>
        <v>24879723.833647624</v>
      </c>
      <c r="O230" s="105">
        <f t="shared" si="154"/>
        <v>26414250.759500001</v>
      </c>
      <c r="P230" s="105">
        <f t="shared" si="155"/>
        <v>28043423.948386107</v>
      </c>
      <c r="Q230" s="106">
        <f t="shared" si="156"/>
        <v>26414250.759500001</v>
      </c>
      <c r="R230" s="105">
        <f t="shared" si="156"/>
        <v>28043423.948386107</v>
      </c>
      <c r="S230" s="105">
        <f t="shared" si="157"/>
        <v>29773080.974711016</v>
      </c>
      <c r="T230" s="105"/>
      <c r="U230" s="105">
        <f t="shared" si="158"/>
        <v>1545105410.1827605</v>
      </c>
      <c r="V230" s="105">
        <f t="shared" si="159"/>
        <v>1741580668.3553336</v>
      </c>
      <c r="W230" s="105">
        <f t="shared" si="160"/>
        <v>1848997553.165</v>
      </c>
      <c r="X230" s="106">
        <f t="shared" si="161"/>
        <v>1963039676.3870275</v>
      </c>
      <c r="Y230" s="106">
        <f t="shared" si="162"/>
        <v>1848997553.165</v>
      </c>
      <c r="Z230" s="105">
        <f t="shared" si="163"/>
        <v>1963039676.3870275</v>
      </c>
      <c r="AA230" s="105">
        <f t="shared" si="164"/>
        <v>2084115668.2297711</v>
      </c>
      <c r="AB230" s="105"/>
      <c r="AC230" s="107" t="str">
        <f t="shared" si="165"/>
        <v>BERTAHAP</v>
      </c>
      <c r="AD230" s="108">
        <f t="shared" si="166"/>
        <v>0</v>
      </c>
      <c r="AE230" s="109">
        <v>2</v>
      </c>
      <c r="AF230" s="110"/>
      <c r="AG230" s="105" t="e">
        <f>IF(AF230&gt;#REF!,"LB","KR")</f>
        <v>#REF!</v>
      </c>
      <c r="AH230" s="110">
        <v>1699616000</v>
      </c>
      <c r="AI230" s="110">
        <v>1915739000</v>
      </c>
      <c r="AJ230" s="110">
        <v>2033898000</v>
      </c>
      <c r="AK230" s="111">
        <v>2159344000</v>
      </c>
      <c r="AL230" s="111">
        <v>2033898000</v>
      </c>
      <c r="AM230" s="110">
        <v>2159344000</v>
      </c>
      <c r="AN230" s="110">
        <f t="shared" si="177"/>
        <v>2292528000</v>
      </c>
      <c r="AS230" s="5"/>
      <c r="AT230" s="5"/>
      <c r="AV230" s="2"/>
      <c r="AW230" s="2"/>
      <c r="BR230" s="53">
        <f t="shared" si="167"/>
        <v>128224.51825000346</v>
      </c>
    </row>
    <row r="231" spans="1:70">
      <c r="A231" s="3">
        <f t="shared" si="168"/>
        <v>192</v>
      </c>
      <c r="B231" s="96">
        <v>1</v>
      </c>
      <c r="C231" s="97" t="s">
        <v>184</v>
      </c>
      <c r="D231" s="98" t="s">
        <v>24</v>
      </c>
      <c r="E231" s="99"/>
      <c r="F231" s="100" t="s">
        <v>39</v>
      </c>
      <c r="G231" s="101">
        <f t="shared" si="147"/>
        <v>113</v>
      </c>
      <c r="H231" s="101">
        <f t="shared" si="148"/>
        <v>101</v>
      </c>
      <c r="I231" s="102">
        <f t="shared" si="149"/>
        <v>26438045</v>
      </c>
      <c r="J231" s="102">
        <f t="shared" si="150"/>
        <v>6</v>
      </c>
      <c r="K231" s="103">
        <f t="shared" si="151"/>
        <v>0.95</v>
      </c>
      <c r="L231" s="104">
        <f t="shared" ref="L231:L238" si="181">SUMIF($AN$4:$AN$22,D231,$BB$4:$BB$22)</f>
        <v>1.02</v>
      </c>
      <c r="M231" s="105">
        <f t="shared" si="152"/>
        <v>21407940.61036497</v>
      </c>
      <c r="N231" s="105">
        <f t="shared" si="153"/>
        <v>24130169.547397207</v>
      </c>
      <c r="O231" s="105">
        <f t="shared" si="154"/>
        <v>25618465.605</v>
      </c>
      <c r="P231" s="105">
        <f t="shared" si="155"/>
        <v>27198556.506842293</v>
      </c>
      <c r="Q231" s="106">
        <f t="shared" si="156"/>
        <v>25618465.605</v>
      </c>
      <c r="R231" s="105">
        <f t="shared" si="156"/>
        <v>27198556.506842293</v>
      </c>
      <c r="S231" s="105">
        <f t="shared" si="157"/>
        <v>28876103.958057225</v>
      </c>
      <c r="T231" s="105"/>
      <c r="U231" s="105">
        <f t="shared" si="158"/>
        <v>2162202001.646862</v>
      </c>
      <c r="V231" s="105">
        <f t="shared" si="159"/>
        <v>2437147124.287118</v>
      </c>
      <c r="W231" s="105">
        <f t="shared" si="160"/>
        <v>2587465026.105</v>
      </c>
      <c r="X231" s="106">
        <f t="shared" si="161"/>
        <v>2747054207.1910715</v>
      </c>
      <c r="Y231" s="106">
        <f t="shared" si="162"/>
        <v>2587465026.105</v>
      </c>
      <c r="Z231" s="105">
        <f t="shared" si="163"/>
        <v>2747054207.1910715</v>
      </c>
      <c r="AA231" s="105">
        <f t="shared" si="164"/>
        <v>2916486499.7637796</v>
      </c>
      <c r="AB231" s="105"/>
      <c r="AC231" s="107" t="str">
        <f t="shared" si="165"/>
        <v>BERTAHAP</v>
      </c>
      <c r="AD231" s="108">
        <f t="shared" si="166"/>
        <v>0</v>
      </c>
      <c r="AE231" s="109">
        <v>2</v>
      </c>
      <c r="AF231" s="110"/>
      <c r="AG231" s="105" t="e">
        <f>IF(AF231&gt;#REF!,"LB","KR")</f>
        <v>#REF!</v>
      </c>
      <c r="AH231" s="110">
        <v>2378423000</v>
      </c>
      <c r="AI231" s="110">
        <v>2680862000</v>
      </c>
      <c r="AJ231" s="110">
        <v>2846212000</v>
      </c>
      <c r="AK231" s="111">
        <v>3021760000</v>
      </c>
      <c r="AL231" s="111">
        <v>2846212000</v>
      </c>
      <c r="AM231" s="110">
        <v>3021760000</v>
      </c>
      <c r="AN231" s="110">
        <f t="shared" si="177"/>
        <v>3208136000</v>
      </c>
      <c r="AS231" s="5"/>
      <c r="AT231" s="5"/>
      <c r="AV231" s="2"/>
      <c r="AW231" s="2"/>
      <c r="BR231" s="53">
        <f t="shared" si="167"/>
        <v>-667560.63624999672</v>
      </c>
    </row>
    <row r="232" spans="1:70">
      <c r="A232" s="3">
        <f t="shared" si="168"/>
        <v>193</v>
      </c>
      <c r="B232" s="96">
        <v>2</v>
      </c>
      <c r="C232" s="97" t="s">
        <v>184</v>
      </c>
      <c r="D232" s="98" t="s">
        <v>35</v>
      </c>
      <c r="E232" s="99"/>
      <c r="F232" s="100" t="s">
        <v>42</v>
      </c>
      <c r="G232" s="101">
        <f t="shared" ref="G232:G295" si="182">SUMIF($V$10:$V$28,F232,$AA$10:$AA$28)</f>
        <v>78</v>
      </c>
      <c r="H232" s="101">
        <f t="shared" ref="H232:H298" si="183">SUMIF($V$10:$V$28,F232,$X$10:$X$28)</f>
        <v>66</v>
      </c>
      <c r="I232" s="102">
        <f t="shared" ref="I232:I298" si="184">$I$27</f>
        <v>26438045</v>
      </c>
      <c r="J232" s="102">
        <f t="shared" ref="J232:J298" si="185">SUMIF($AN$4:$AN$22,D232,$AO$4:$AO$22)</f>
        <v>2</v>
      </c>
      <c r="K232" s="103">
        <f t="shared" ref="K232:K295" si="186">IF(J232=$AJ$25,$AI$25,IF(J232=$AJ$26,$AI$26,IF(J232=$AJ$27,$AI$27,IF(J232=$AJ$28,$AI$28,IF(J232=$AJ$29,$AI$29,IF(J232=$AJ$30,$AI$30))))))</f>
        <v>0.93</v>
      </c>
      <c r="L232" s="104">
        <f t="shared" si="181"/>
        <v>1.02</v>
      </c>
      <c r="M232" s="105">
        <f t="shared" ref="M232:M298" si="187">$O232/(1+6%/12)^36</f>
        <v>20957247.12383097</v>
      </c>
      <c r="N232" s="105">
        <f t="shared" ref="N232:N298" si="188">$O232/(1+6%/12)^12</f>
        <v>23622165.977978319</v>
      </c>
      <c r="O232" s="105">
        <f t="shared" ref="O232:O298" si="189">$I$27*K232*L232</f>
        <v>25079129.487000003</v>
      </c>
      <c r="P232" s="105">
        <f t="shared" ref="P232:P298" si="190">$O232*(1+6%/12)^12</f>
        <v>26625955.317224566</v>
      </c>
      <c r="Q232" s="106">
        <f t="shared" ref="Q232:R298" si="191">O232</f>
        <v>25079129.487000003</v>
      </c>
      <c r="R232" s="105">
        <f t="shared" si="191"/>
        <v>26625955.317224566</v>
      </c>
      <c r="S232" s="105">
        <f t="shared" ref="S232:S298" si="192">$O232*(1+6%/12)^24</f>
        <v>28268185.979992867</v>
      </c>
      <c r="T232" s="105"/>
      <c r="U232" s="105">
        <f t="shared" ref="U232:U298" si="193">M232*H232</f>
        <v>1383178310.1728439</v>
      </c>
      <c r="V232" s="105">
        <f t="shared" ref="V232:V298" si="194">N232*H232</f>
        <v>1559062954.5465691</v>
      </c>
      <c r="W232" s="105">
        <f t="shared" ref="W232:W298" si="195">O232*H232</f>
        <v>1655222546.1420002</v>
      </c>
      <c r="X232" s="106">
        <f t="shared" ref="X232:X298" si="196">P232*H232</f>
        <v>1757313050.9368215</v>
      </c>
      <c r="Y232" s="106">
        <f t="shared" ref="Y232:Y298" si="197">Q232*H232</f>
        <v>1655222546.1420002</v>
      </c>
      <c r="Z232" s="105">
        <f t="shared" ref="Z232:Z298" si="198">R232*H232</f>
        <v>1757313050.9368215</v>
      </c>
      <c r="AA232" s="105">
        <f t="shared" ref="AA232:AA298" si="199">S232*H232</f>
        <v>1865700274.6795292</v>
      </c>
      <c r="AB232" s="105"/>
      <c r="AC232" s="107" t="str">
        <f t="shared" ref="AC232:AC298" si="200">IF(AE232=$H$32,$M$32,IF(AE232=$H$33,$M$33,IF(AE232=$H$34,$M$34)))</f>
        <v>BERTAHAP</v>
      </c>
      <c r="AD232" s="108">
        <f t="shared" ref="AD232:AD295" si="201">IF(AC232=$M$32,$N$32,IF(AC232=$M$33,$N$33,$N$34))</f>
        <v>0</v>
      </c>
      <c r="AE232" s="109">
        <v>2</v>
      </c>
      <c r="AF232" s="110"/>
      <c r="AG232" s="105" t="e">
        <f>IF(AF232&gt;#REF!,"LB","KR")</f>
        <v>#REF!</v>
      </c>
      <c r="AH232" s="110">
        <v>1521497000</v>
      </c>
      <c r="AI232" s="110">
        <v>1714970000</v>
      </c>
      <c r="AJ232" s="110">
        <v>1820745000</v>
      </c>
      <c r="AK232" s="111">
        <v>1933045000</v>
      </c>
      <c r="AL232" s="111">
        <v>1820745000</v>
      </c>
      <c r="AM232" s="110">
        <v>1933045000</v>
      </c>
      <c r="AN232" s="110">
        <f t="shared" si="177"/>
        <v>2052271000</v>
      </c>
      <c r="AS232" s="5"/>
      <c r="AT232" s="5"/>
      <c r="AV232" s="2"/>
      <c r="AW232" s="2"/>
      <c r="BR232" s="53">
        <f t="shared" ref="BR232:BR298" si="202">O232-$O$298</f>
        <v>-1206896.7542499937</v>
      </c>
    </row>
    <row r="233" spans="1:70">
      <c r="A233" s="3">
        <f t="shared" ref="A233:A296" si="203">A232+1</f>
        <v>194</v>
      </c>
      <c r="B233" s="96">
        <v>3</v>
      </c>
      <c r="C233" s="97" t="s">
        <v>184</v>
      </c>
      <c r="D233" s="98" t="s">
        <v>41</v>
      </c>
      <c r="E233" s="99"/>
      <c r="F233" s="100" t="s">
        <v>45</v>
      </c>
      <c r="G233" s="101">
        <f t="shared" si="182"/>
        <v>60</v>
      </c>
      <c r="H233" s="101">
        <f t="shared" si="183"/>
        <v>52</v>
      </c>
      <c r="I233" s="102">
        <f t="shared" si="184"/>
        <v>26438045</v>
      </c>
      <c r="J233" s="102">
        <f t="shared" si="185"/>
        <v>2</v>
      </c>
      <c r="K233" s="103">
        <f t="shared" si="186"/>
        <v>0.93</v>
      </c>
      <c r="L233" s="104">
        <f t="shared" si="181"/>
        <v>1.02</v>
      </c>
      <c r="M233" s="105">
        <f t="shared" si="187"/>
        <v>20957247.12383097</v>
      </c>
      <c r="N233" s="105">
        <f t="shared" si="188"/>
        <v>23622165.977978319</v>
      </c>
      <c r="O233" s="105">
        <f t="shared" si="189"/>
        <v>25079129.487000003</v>
      </c>
      <c r="P233" s="105">
        <f t="shared" si="190"/>
        <v>26625955.317224566</v>
      </c>
      <c r="Q233" s="106">
        <f t="shared" si="191"/>
        <v>25079129.487000003</v>
      </c>
      <c r="R233" s="105">
        <f t="shared" si="191"/>
        <v>26625955.317224566</v>
      </c>
      <c r="S233" s="105">
        <f t="shared" si="192"/>
        <v>28268185.979992867</v>
      </c>
      <c r="T233" s="105"/>
      <c r="U233" s="105">
        <f t="shared" si="193"/>
        <v>1089776850.4392104</v>
      </c>
      <c r="V233" s="105">
        <f t="shared" si="194"/>
        <v>1228352630.8548727</v>
      </c>
      <c r="W233" s="105">
        <f t="shared" si="195"/>
        <v>1304114733.3240001</v>
      </c>
      <c r="X233" s="106">
        <f t="shared" si="196"/>
        <v>1384549676.4956775</v>
      </c>
      <c r="Y233" s="106">
        <f t="shared" si="197"/>
        <v>1304114733.3240001</v>
      </c>
      <c r="Z233" s="105">
        <f t="shared" si="198"/>
        <v>1384549676.4956775</v>
      </c>
      <c r="AA233" s="105">
        <f t="shared" si="199"/>
        <v>1469945670.9596291</v>
      </c>
      <c r="AB233" s="105"/>
      <c r="AC233" s="107" t="str">
        <f t="shared" si="200"/>
        <v>BERTAHAP</v>
      </c>
      <c r="AD233" s="108">
        <f t="shared" si="201"/>
        <v>0</v>
      </c>
      <c r="AE233" s="109">
        <v>2</v>
      </c>
      <c r="AF233" s="110"/>
      <c r="AG233" s="105" t="e">
        <f>IF(AF233&gt;#REF!,"LB","KR")</f>
        <v>#REF!</v>
      </c>
      <c r="AH233" s="110">
        <v>1198755000</v>
      </c>
      <c r="AI233" s="110">
        <v>1351188000</v>
      </c>
      <c r="AJ233" s="110">
        <v>1434527000</v>
      </c>
      <c r="AK233" s="111">
        <v>1523005000</v>
      </c>
      <c r="AL233" s="111">
        <v>1434527000</v>
      </c>
      <c r="AM233" s="110">
        <v>1523005000</v>
      </c>
      <c r="AN233" s="110">
        <f t="shared" si="177"/>
        <v>1616941000</v>
      </c>
      <c r="AS233" s="5"/>
      <c r="AT233" s="5"/>
      <c r="AV233" s="2"/>
      <c r="AW233" s="2"/>
      <c r="BR233" s="53">
        <f t="shared" si="202"/>
        <v>-1206896.7542499937</v>
      </c>
    </row>
    <row r="234" spans="1:70">
      <c r="A234" s="3">
        <f t="shared" si="203"/>
        <v>195</v>
      </c>
      <c r="B234" s="96">
        <v>4</v>
      </c>
      <c r="C234" s="97" t="s">
        <v>184</v>
      </c>
      <c r="D234" s="98">
        <v>10</v>
      </c>
      <c r="E234" s="99"/>
      <c r="F234" s="100" t="s">
        <v>48</v>
      </c>
      <c r="G234" s="101">
        <f t="shared" si="182"/>
        <v>74</v>
      </c>
      <c r="H234" s="101">
        <f t="shared" si="183"/>
        <v>63</v>
      </c>
      <c r="I234" s="102">
        <f t="shared" si="184"/>
        <v>26438045</v>
      </c>
      <c r="J234" s="102">
        <f t="shared" si="185"/>
        <v>2</v>
      </c>
      <c r="K234" s="103">
        <f t="shared" si="186"/>
        <v>0.93</v>
      </c>
      <c r="L234" s="104">
        <f t="shared" si="181"/>
        <v>1.02</v>
      </c>
      <c r="M234" s="105">
        <f t="shared" si="187"/>
        <v>20957247.12383097</v>
      </c>
      <c r="N234" s="105">
        <f t="shared" si="188"/>
        <v>23622165.977978319</v>
      </c>
      <c r="O234" s="105">
        <f t="shared" si="189"/>
        <v>25079129.487000003</v>
      </c>
      <c r="P234" s="105">
        <f t="shared" si="190"/>
        <v>26625955.317224566</v>
      </c>
      <c r="Q234" s="106">
        <f t="shared" si="191"/>
        <v>25079129.487000003</v>
      </c>
      <c r="R234" s="105">
        <f t="shared" si="191"/>
        <v>26625955.317224566</v>
      </c>
      <c r="S234" s="105">
        <f t="shared" si="192"/>
        <v>28268185.979992867</v>
      </c>
      <c r="T234" s="105"/>
      <c r="U234" s="105">
        <f t="shared" si="193"/>
        <v>1320306568.8013511</v>
      </c>
      <c r="V234" s="105">
        <f t="shared" si="194"/>
        <v>1488196456.6126342</v>
      </c>
      <c r="W234" s="105">
        <f t="shared" si="195"/>
        <v>1579985157.6810002</v>
      </c>
      <c r="X234" s="106">
        <f t="shared" si="196"/>
        <v>1677435184.9851477</v>
      </c>
      <c r="Y234" s="106">
        <f t="shared" si="197"/>
        <v>1579985157.6810002</v>
      </c>
      <c r="Z234" s="105">
        <f t="shared" si="198"/>
        <v>1677435184.9851477</v>
      </c>
      <c r="AA234" s="105">
        <f t="shared" si="199"/>
        <v>1780895716.7395506</v>
      </c>
      <c r="AB234" s="105"/>
      <c r="AC234" s="107" t="str">
        <f t="shared" si="200"/>
        <v>BERTAHAP</v>
      </c>
      <c r="AD234" s="108">
        <f t="shared" si="201"/>
        <v>0</v>
      </c>
      <c r="AE234" s="109">
        <v>2</v>
      </c>
      <c r="AF234" s="110"/>
      <c r="AG234" s="105" t="e">
        <f>IF(AF234&gt;#REF!,"LB","KR")</f>
        <v>#REF!</v>
      </c>
      <c r="AH234" s="110">
        <v>1452338000</v>
      </c>
      <c r="AI234" s="110">
        <v>1637017000</v>
      </c>
      <c r="AJ234" s="110">
        <v>1737984000</v>
      </c>
      <c r="AK234" s="111">
        <v>1845179000</v>
      </c>
      <c r="AL234" s="111">
        <v>1737984000</v>
      </c>
      <c r="AM234" s="110">
        <v>1845179000</v>
      </c>
      <c r="AN234" s="110">
        <f t="shared" si="177"/>
        <v>1958986000</v>
      </c>
      <c r="AS234" s="5"/>
      <c r="AT234" s="5"/>
      <c r="AV234" s="2"/>
      <c r="AW234" s="2"/>
      <c r="BR234" s="53">
        <f t="shared" si="202"/>
        <v>-1206896.7542499937</v>
      </c>
    </row>
    <row r="235" spans="1:70">
      <c r="A235" s="3">
        <f t="shared" si="203"/>
        <v>196</v>
      </c>
      <c r="B235" s="96">
        <v>5</v>
      </c>
      <c r="C235" s="97" t="s">
        <v>184</v>
      </c>
      <c r="D235" s="98">
        <v>16</v>
      </c>
      <c r="E235" s="99"/>
      <c r="F235" s="100" t="s">
        <v>52</v>
      </c>
      <c r="G235" s="101">
        <f t="shared" si="182"/>
        <v>71</v>
      </c>
      <c r="H235" s="101">
        <f t="shared" si="183"/>
        <v>63</v>
      </c>
      <c r="I235" s="102">
        <f t="shared" si="184"/>
        <v>26438045</v>
      </c>
      <c r="J235" s="102">
        <f t="shared" si="185"/>
        <v>2</v>
      </c>
      <c r="K235" s="103">
        <f t="shared" si="186"/>
        <v>0.93</v>
      </c>
      <c r="L235" s="104">
        <f t="shared" si="181"/>
        <v>1.02</v>
      </c>
      <c r="M235" s="105">
        <f t="shared" si="187"/>
        <v>20957247.12383097</v>
      </c>
      <c r="N235" s="105">
        <f t="shared" si="188"/>
        <v>23622165.977978319</v>
      </c>
      <c r="O235" s="105">
        <f t="shared" si="189"/>
        <v>25079129.487000003</v>
      </c>
      <c r="P235" s="105">
        <f t="shared" si="190"/>
        <v>26625955.317224566</v>
      </c>
      <c r="Q235" s="106">
        <f t="shared" si="191"/>
        <v>25079129.487000003</v>
      </c>
      <c r="R235" s="105">
        <f t="shared" si="191"/>
        <v>26625955.317224566</v>
      </c>
      <c r="S235" s="105">
        <f t="shared" si="192"/>
        <v>28268185.979992867</v>
      </c>
      <c r="T235" s="105"/>
      <c r="U235" s="105">
        <f t="shared" si="193"/>
        <v>1320306568.8013511</v>
      </c>
      <c r="V235" s="105">
        <f t="shared" si="194"/>
        <v>1488196456.6126342</v>
      </c>
      <c r="W235" s="105">
        <f t="shared" si="195"/>
        <v>1579985157.6810002</v>
      </c>
      <c r="X235" s="106">
        <f t="shared" si="196"/>
        <v>1677435184.9851477</v>
      </c>
      <c r="Y235" s="106">
        <f t="shared" si="197"/>
        <v>1579985157.6810002</v>
      </c>
      <c r="Z235" s="105">
        <f t="shared" si="198"/>
        <v>1677435184.9851477</v>
      </c>
      <c r="AA235" s="105">
        <f t="shared" si="199"/>
        <v>1780895716.7395506</v>
      </c>
      <c r="AB235" s="105"/>
      <c r="AC235" s="107" t="str">
        <f t="shared" si="200"/>
        <v>BERTAHAP</v>
      </c>
      <c r="AD235" s="108">
        <f t="shared" si="201"/>
        <v>0</v>
      </c>
      <c r="AE235" s="109">
        <v>2</v>
      </c>
      <c r="AF235" s="110"/>
      <c r="AG235" s="105" t="e">
        <f>IF(AF235&gt;#REF!,"LB","KR")</f>
        <v>#REF!</v>
      </c>
      <c r="AH235" s="110">
        <v>1452338000</v>
      </c>
      <c r="AI235" s="110">
        <v>1637017000</v>
      </c>
      <c r="AJ235" s="110">
        <v>1737984000</v>
      </c>
      <c r="AK235" s="111">
        <v>1845179000</v>
      </c>
      <c r="AL235" s="111">
        <v>1737984000</v>
      </c>
      <c r="AM235" s="110">
        <v>1845179000</v>
      </c>
      <c r="AN235" s="110">
        <f t="shared" si="177"/>
        <v>1958986000</v>
      </c>
      <c r="AS235" s="5"/>
      <c r="AT235" s="5"/>
      <c r="AV235" s="2"/>
      <c r="AW235" s="2"/>
      <c r="BR235" s="53">
        <f t="shared" si="202"/>
        <v>-1206896.7542499937</v>
      </c>
    </row>
    <row r="236" spans="1:70">
      <c r="A236" s="3">
        <f t="shared" si="203"/>
        <v>197</v>
      </c>
      <c r="B236" s="96">
        <v>6</v>
      </c>
      <c r="C236" s="97" t="s">
        <v>184</v>
      </c>
      <c r="D236" s="96">
        <v>18</v>
      </c>
      <c r="E236" s="99"/>
      <c r="F236" s="100" t="s">
        <v>54</v>
      </c>
      <c r="G236" s="101">
        <f t="shared" si="182"/>
        <v>97</v>
      </c>
      <c r="H236" s="101">
        <f t="shared" si="183"/>
        <v>85</v>
      </c>
      <c r="I236" s="102">
        <f t="shared" si="184"/>
        <v>26438045</v>
      </c>
      <c r="J236" s="102">
        <f t="shared" si="185"/>
        <v>2</v>
      </c>
      <c r="K236" s="103">
        <f t="shared" si="186"/>
        <v>0.93</v>
      </c>
      <c r="L236" s="104">
        <f t="shared" si="181"/>
        <v>1.02</v>
      </c>
      <c r="M236" s="105">
        <f t="shared" si="187"/>
        <v>20957247.12383097</v>
      </c>
      <c r="N236" s="105">
        <f t="shared" si="188"/>
        <v>23622165.977978319</v>
      </c>
      <c r="O236" s="105">
        <f t="shared" si="189"/>
        <v>25079129.487000003</v>
      </c>
      <c r="P236" s="105">
        <f t="shared" si="190"/>
        <v>26625955.317224566</v>
      </c>
      <c r="Q236" s="106">
        <f t="shared" si="191"/>
        <v>25079129.487000003</v>
      </c>
      <c r="R236" s="105">
        <f t="shared" si="191"/>
        <v>26625955.317224566</v>
      </c>
      <c r="S236" s="105">
        <f t="shared" si="192"/>
        <v>28268185.979992867</v>
      </c>
      <c r="T236" s="105"/>
      <c r="U236" s="105">
        <f t="shared" si="193"/>
        <v>1781366005.5256324</v>
      </c>
      <c r="V236" s="105">
        <f t="shared" si="194"/>
        <v>2007884108.1281571</v>
      </c>
      <c r="W236" s="105">
        <f t="shared" si="195"/>
        <v>2131726006.3950002</v>
      </c>
      <c r="X236" s="106">
        <f t="shared" si="196"/>
        <v>2263206201.964088</v>
      </c>
      <c r="Y236" s="106">
        <f t="shared" si="197"/>
        <v>2131726006.3950002</v>
      </c>
      <c r="Z236" s="105">
        <f t="shared" si="198"/>
        <v>2263206201.964088</v>
      </c>
      <c r="AA236" s="105">
        <f t="shared" si="199"/>
        <v>2402795808.2993937</v>
      </c>
      <c r="AB236" s="105"/>
      <c r="AC236" s="107" t="str">
        <f t="shared" si="200"/>
        <v>BERTAHAP</v>
      </c>
      <c r="AD236" s="108">
        <f t="shared" si="201"/>
        <v>0</v>
      </c>
      <c r="AE236" s="109">
        <v>2</v>
      </c>
      <c r="AF236" s="110"/>
      <c r="AG236" s="105" t="e">
        <f>IF(AF236&gt;#REF!,"LB","KR")</f>
        <v>#REF!</v>
      </c>
      <c r="AH236" s="110">
        <v>1959503000</v>
      </c>
      <c r="AI236" s="110">
        <v>2208673000</v>
      </c>
      <c r="AJ236" s="110">
        <v>2344899000</v>
      </c>
      <c r="AK236" s="111">
        <v>2489527000</v>
      </c>
      <c r="AL236" s="111">
        <v>2344899000</v>
      </c>
      <c r="AM236" s="110">
        <v>2489527000</v>
      </c>
      <c r="AN236" s="110">
        <f t="shared" si="177"/>
        <v>2643076000</v>
      </c>
      <c r="AS236" s="5"/>
      <c r="AT236" s="5"/>
      <c r="AV236" s="2"/>
      <c r="AW236" s="2"/>
      <c r="BR236" s="53">
        <f t="shared" si="202"/>
        <v>-1206896.7542499937</v>
      </c>
    </row>
    <row r="237" spans="1:70">
      <c r="A237" s="3">
        <f t="shared" si="203"/>
        <v>198</v>
      </c>
      <c r="B237" s="96">
        <v>7</v>
      </c>
      <c r="C237" s="97" t="s">
        <v>184</v>
      </c>
      <c r="D237" s="96">
        <v>20</v>
      </c>
      <c r="E237" s="99"/>
      <c r="F237" s="100" t="s">
        <v>70</v>
      </c>
      <c r="G237" s="101">
        <f t="shared" si="182"/>
        <v>60</v>
      </c>
      <c r="H237" s="101">
        <f t="shared" si="183"/>
        <v>51</v>
      </c>
      <c r="I237" s="102">
        <f t="shared" si="184"/>
        <v>26438045</v>
      </c>
      <c r="J237" s="102">
        <f t="shared" si="185"/>
        <v>2</v>
      </c>
      <c r="K237" s="103">
        <f t="shared" si="186"/>
        <v>0.93</v>
      </c>
      <c r="L237" s="104">
        <f t="shared" si="181"/>
        <v>1.02</v>
      </c>
      <c r="M237" s="105">
        <f t="shared" si="187"/>
        <v>20957247.12383097</v>
      </c>
      <c r="N237" s="105">
        <f t="shared" si="188"/>
        <v>23622165.977978319</v>
      </c>
      <c r="O237" s="105">
        <f t="shared" si="189"/>
        <v>25079129.487000003</v>
      </c>
      <c r="P237" s="105">
        <f t="shared" si="190"/>
        <v>26625955.317224566</v>
      </c>
      <c r="Q237" s="106">
        <f t="shared" si="191"/>
        <v>25079129.487000003</v>
      </c>
      <c r="R237" s="105">
        <f t="shared" si="191"/>
        <v>26625955.317224566</v>
      </c>
      <c r="S237" s="105">
        <f t="shared" si="192"/>
        <v>28268185.979992867</v>
      </c>
      <c r="T237" s="105"/>
      <c r="U237" s="105">
        <f t="shared" si="193"/>
        <v>1068819603.3153795</v>
      </c>
      <c r="V237" s="105">
        <f t="shared" si="194"/>
        <v>1204730464.8768942</v>
      </c>
      <c r="W237" s="105">
        <f t="shared" si="195"/>
        <v>1279035603.8370001</v>
      </c>
      <c r="X237" s="106">
        <f t="shared" si="196"/>
        <v>1357923721.178453</v>
      </c>
      <c r="Y237" s="106">
        <f t="shared" si="197"/>
        <v>1279035603.8370001</v>
      </c>
      <c r="Z237" s="105">
        <f t="shared" si="198"/>
        <v>1357923721.178453</v>
      </c>
      <c r="AA237" s="105">
        <f t="shared" si="199"/>
        <v>1441677484.9796362</v>
      </c>
      <c r="AB237" s="105"/>
      <c r="AC237" s="107" t="str">
        <f t="shared" si="200"/>
        <v>BERTAHAP</v>
      </c>
      <c r="AD237" s="108">
        <f t="shared" si="201"/>
        <v>0</v>
      </c>
      <c r="AE237" s="109">
        <v>2</v>
      </c>
      <c r="AF237" s="110"/>
      <c r="AG237" s="105" t="e">
        <f>IF(AF237&gt;#REF!,"LB","KR")</f>
        <v>#REF!</v>
      </c>
      <c r="AH237" s="110">
        <v>1175702000</v>
      </c>
      <c r="AI237" s="110">
        <v>1325204000</v>
      </c>
      <c r="AJ237" s="110">
        <v>1406940000</v>
      </c>
      <c r="AK237" s="111">
        <v>1493717000</v>
      </c>
      <c r="AL237" s="111">
        <v>1406940000</v>
      </c>
      <c r="AM237" s="110">
        <v>1493717000</v>
      </c>
      <c r="AN237" s="110">
        <f t="shared" si="177"/>
        <v>1585846000</v>
      </c>
      <c r="AS237" s="5"/>
      <c r="AT237" s="5"/>
      <c r="AV237" s="2"/>
      <c r="AW237" s="2"/>
      <c r="BR237" s="53">
        <f t="shared" si="202"/>
        <v>-1206896.7542499937</v>
      </c>
    </row>
    <row r="238" spans="1:70">
      <c r="A238" s="3">
        <f t="shared" si="203"/>
        <v>199</v>
      </c>
      <c r="B238" s="96">
        <v>8</v>
      </c>
      <c r="C238" s="97" t="s">
        <v>184</v>
      </c>
      <c r="D238" s="96">
        <v>22</v>
      </c>
      <c r="E238" s="99"/>
      <c r="F238" s="100" t="s">
        <v>89</v>
      </c>
      <c r="G238" s="101">
        <f t="shared" si="182"/>
        <v>81</v>
      </c>
      <c r="H238" s="101">
        <f t="shared" si="183"/>
        <v>70</v>
      </c>
      <c r="I238" s="102">
        <f t="shared" si="184"/>
        <v>26438045</v>
      </c>
      <c r="J238" s="102">
        <f t="shared" si="185"/>
        <v>4</v>
      </c>
      <c r="K238" s="103">
        <f t="shared" si="186"/>
        <v>0.97</v>
      </c>
      <c r="L238" s="104">
        <f t="shared" si="181"/>
        <v>1.02</v>
      </c>
      <c r="M238" s="105">
        <f t="shared" si="187"/>
        <v>21858634.096898966</v>
      </c>
      <c r="N238" s="105">
        <f t="shared" si="188"/>
        <v>24638173.116816092</v>
      </c>
      <c r="O238" s="105">
        <f t="shared" si="189"/>
        <v>26157801.722999997</v>
      </c>
      <c r="P238" s="105">
        <f t="shared" si="190"/>
        <v>27771157.696460024</v>
      </c>
      <c r="Q238" s="106">
        <f t="shared" si="191"/>
        <v>26157801.722999997</v>
      </c>
      <c r="R238" s="105">
        <f t="shared" si="191"/>
        <v>27771157.696460024</v>
      </c>
      <c r="S238" s="105">
        <f t="shared" si="192"/>
        <v>29484021.936121583</v>
      </c>
      <c r="T238" s="105"/>
      <c r="U238" s="105">
        <f t="shared" si="193"/>
        <v>1530104386.7829275</v>
      </c>
      <c r="V238" s="105">
        <f t="shared" si="194"/>
        <v>1724672118.1771264</v>
      </c>
      <c r="W238" s="105">
        <f t="shared" si="195"/>
        <v>1831046120.6099999</v>
      </c>
      <c r="X238" s="106">
        <f t="shared" si="196"/>
        <v>1943981038.7522016</v>
      </c>
      <c r="Y238" s="106">
        <f t="shared" si="197"/>
        <v>1831046120.6099999</v>
      </c>
      <c r="Z238" s="105">
        <f t="shared" si="198"/>
        <v>1943981038.7522016</v>
      </c>
      <c r="AA238" s="105">
        <f t="shared" si="199"/>
        <v>2063881535.5285108</v>
      </c>
      <c r="AB238" s="105"/>
      <c r="AC238" s="107" t="str">
        <f t="shared" si="200"/>
        <v>BERTAHAP</v>
      </c>
      <c r="AD238" s="108">
        <f t="shared" si="201"/>
        <v>0</v>
      </c>
      <c r="AE238" s="109">
        <v>2</v>
      </c>
      <c r="AF238" s="110"/>
      <c r="AG238" s="105" t="e">
        <f>IF(AF238&gt;#REF!,"LB","KR")</f>
        <v>#REF!</v>
      </c>
      <c r="AH238" s="110">
        <v>1683115000</v>
      </c>
      <c r="AI238" s="110">
        <v>1897140000</v>
      </c>
      <c r="AJ238" s="110">
        <v>2014151000</v>
      </c>
      <c r="AK238" s="111">
        <v>2138380000</v>
      </c>
      <c r="AL238" s="111">
        <v>2014151000</v>
      </c>
      <c r="AM238" s="110">
        <v>2138380000</v>
      </c>
      <c r="AN238" s="110">
        <f t="shared" si="177"/>
        <v>2270270000</v>
      </c>
      <c r="AS238" s="5"/>
      <c r="AT238" s="5"/>
      <c r="AV238" s="2"/>
      <c r="AW238" s="2"/>
      <c r="BR238" s="53">
        <f t="shared" si="202"/>
        <v>-128224.51824999973</v>
      </c>
    </row>
    <row r="239" spans="1:70">
      <c r="A239" s="3">
        <f t="shared" si="203"/>
        <v>200</v>
      </c>
      <c r="B239" s="96">
        <v>1</v>
      </c>
      <c r="C239" s="97" t="s">
        <v>185</v>
      </c>
      <c r="D239" s="98" t="s">
        <v>24</v>
      </c>
      <c r="E239" s="99"/>
      <c r="F239" s="100" t="s">
        <v>39</v>
      </c>
      <c r="G239" s="101">
        <f t="shared" si="182"/>
        <v>113</v>
      </c>
      <c r="H239" s="101">
        <f t="shared" si="183"/>
        <v>101</v>
      </c>
      <c r="I239" s="102">
        <f t="shared" si="184"/>
        <v>26438045</v>
      </c>
      <c r="J239" s="102">
        <f t="shared" si="185"/>
        <v>6</v>
      </c>
      <c r="K239" s="103">
        <f t="shared" si="186"/>
        <v>0.95</v>
      </c>
      <c r="L239" s="239">
        <f>SUMIF($AN$4:$AN$22,D239,$BL$4:$BL$22)</f>
        <v>1.03</v>
      </c>
      <c r="M239" s="105">
        <f t="shared" si="187"/>
        <v>21617822.381054819</v>
      </c>
      <c r="N239" s="105">
        <f t="shared" si="188"/>
        <v>24366739.837077569</v>
      </c>
      <c r="O239" s="105">
        <f t="shared" si="189"/>
        <v>25869627.032499999</v>
      </c>
      <c r="P239" s="105">
        <f t="shared" si="190"/>
        <v>27465209.021615256</v>
      </c>
      <c r="Q239" s="106">
        <f t="shared" si="191"/>
        <v>25869627.032499999</v>
      </c>
      <c r="R239" s="105">
        <f t="shared" si="191"/>
        <v>27465209.021615256</v>
      </c>
      <c r="S239" s="105">
        <f t="shared" si="192"/>
        <v>29159203.016469549</v>
      </c>
      <c r="T239" s="105"/>
      <c r="U239" s="105">
        <f t="shared" si="193"/>
        <v>2183400060.4865365</v>
      </c>
      <c r="V239" s="105">
        <f t="shared" si="194"/>
        <v>2461040723.5448346</v>
      </c>
      <c r="W239" s="105">
        <f t="shared" si="195"/>
        <v>2612832330.2824998</v>
      </c>
      <c r="X239" s="106">
        <f t="shared" si="196"/>
        <v>2773986111.1831408</v>
      </c>
      <c r="Y239" s="106">
        <f t="shared" si="197"/>
        <v>2612832330.2824998</v>
      </c>
      <c r="Z239" s="105">
        <f t="shared" si="198"/>
        <v>2773986111.1831408</v>
      </c>
      <c r="AA239" s="105">
        <f t="shared" si="199"/>
        <v>2945079504.6634245</v>
      </c>
      <c r="AB239" s="105"/>
      <c r="AC239" s="107" t="str">
        <f t="shared" si="200"/>
        <v>BERTAHAP</v>
      </c>
      <c r="AD239" s="108">
        <f t="shared" si="201"/>
        <v>0</v>
      </c>
      <c r="AE239" s="109">
        <v>2</v>
      </c>
      <c r="AF239" s="110"/>
      <c r="AG239" s="105" t="e">
        <f>IF(AF239&gt;#REF!,"LB","KR")</f>
        <v>#REF!</v>
      </c>
      <c r="AH239" s="110">
        <v>2401741000</v>
      </c>
      <c r="AI239" s="110">
        <v>2707145000</v>
      </c>
      <c r="AJ239" s="110">
        <v>2874116000</v>
      </c>
      <c r="AK239" s="111">
        <v>3051385000</v>
      </c>
      <c r="AL239" s="111">
        <v>2874116000</v>
      </c>
      <c r="AM239" s="110">
        <v>3051385000</v>
      </c>
      <c r="AN239" s="110">
        <f t="shared" si="177"/>
        <v>3239588000</v>
      </c>
      <c r="AS239" s="5"/>
      <c r="AT239" s="5"/>
      <c r="AV239" s="2"/>
      <c r="AW239" s="2"/>
      <c r="BR239" s="53">
        <f t="shared" si="202"/>
        <v>-416399.20874999836</v>
      </c>
    </row>
    <row r="240" spans="1:70">
      <c r="A240" s="3">
        <f t="shared" si="203"/>
        <v>201</v>
      </c>
      <c r="B240" s="96">
        <v>2</v>
      </c>
      <c r="C240" s="97" t="s">
        <v>185</v>
      </c>
      <c r="D240" s="98" t="s">
        <v>35</v>
      </c>
      <c r="E240" s="99"/>
      <c r="F240" s="100" t="s">
        <v>42</v>
      </c>
      <c r="G240" s="101">
        <f t="shared" si="182"/>
        <v>78</v>
      </c>
      <c r="H240" s="101">
        <f t="shared" si="183"/>
        <v>66</v>
      </c>
      <c r="I240" s="102">
        <f t="shared" si="184"/>
        <v>26438045</v>
      </c>
      <c r="J240" s="102">
        <f t="shared" si="185"/>
        <v>2</v>
      </c>
      <c r="K240" s="103">
        <f t="shared" si="186"/>
        <v>0.93</v>
      </c>
      <c r="L240" s="239">
        <f t="shared" ref="L240:L246" si="204">SUMIF($AN$4:$AN$22,D240,$BL$4:$BL$22)</f>
        <v>1.03</v>
      </c>
      <c r="M240" s="105">
        <f t="shared" si="187"/>
        <v>21162710.33092735</v>
      </c>
      <c r="N240" s="105">
        <f t="shared" si="188"/>
        <v>23853755.840507519</v>
      </c>
      <c r="O240" s="105">
        <f t="shared" si="189"/>
        <v>25325003.305500001</v>
      </c>
      <c r="P240" s="105">
        <f t="shared" si="190"/>
        <v>26886994.094844408</v>
      </c>
      <c r="Q240" s="106">
        <f t="shared" si="191"/>
        <v>25325003.305500001</v>
      </c>
      <c r="R240" s="105">
        <f t="shared" si="191"/>
        <v>26886994.094844408</v>
      </c>
      <c r="S240" s="105">
        <f t="shared" si="192"/>
        <v>28545325.058228087</v>
      </c>
      <c r="T240" s="105"/>
      <c r="U240" s="105">
        <f t="shared" si="193"/>
        <v>1396738881.8412051</v>
      </c>
      <c r="V240" s="105">
        <f t="shared" si="194"/>
        <v>1574347885.4734962</v>
      </c>
      <c r="W240" s="105">
        <f t="shared" si="195"/>
        <v>1671450218.1630001</v>
      </c>
      <c r="X240" s="106">
        <f t="shared" si="196"/>
        <v>1774541610.2597311</v>
      </c>
      <c r="Y240" s="106">
        <f t="shared" si="197"/>
        <v>1671450218.1630001</v>
      </c>
      <c r="Z240" s="105">
        <f t="shared" si="198"/>
        <v>1774541610.2597311</v>
      </c>
      <c r="AA240" s="105">
        <f t="shared" si="199"/>
        <v>1883991453.8430538</v>
      </c>
      <c r="AB240" s="105"/>
      <c r="AC240" s="107" t="str">
        <f t="shared" si="200"/>
        <v>BERTAHAP</v>
      </c>
      <c r="AD240" s="108">
        <f t="shared" si="201"/>
        <v>0</v>
      </c>
      <c r="AE240" s="109">
        <v>2</v>
      </c>
      <c r="AF240" s="110"/>
      <c r="AG240" s="105" t="e">
        <f>IF(AF240&gt;#REF!,"LB","KR")</f>
        <v>#REF!</v>
      </c>
      <c r="AH240" s="110">
        <v>1536413000</v>
      </c>
      <c r="AI240" s="110">
        <v>1731783000</v>
      </c>
      <c r="AJ240" s="110">
        <v>1838596000</v>
      </c>
      <c r="AK240" s="111">
        <v>1951996000</v>
      </c>
      <c r="AL240" s="111">
        <v>1838596000</v>
      </c>
      <c r="AM240" s="110">
        <v>1951996000</v>
      </c>
      <c r="AN240" s="110">
        <f t="shared" si="177"/>
        <v>2072391000</v>
      </c>
      <c r="AS240" s="5"/>
      <c r="AT240" s="5"/>
      <c r="AV240" s="2"/>
      <c r="AW240" s="2"/>
      <c r="BR240" s="53">
        <f t="shared" si="202"/>
        <v>-961022.93574999645</v>
      </c>
    </row>
    <row r="241" spans="1:70">
      <c r="A241" s="3">
        <f t="shared" si="203"/>
        <v>202</v>
      </c>
      <c r="B241" s="96">
        <v>3</v>
      </c>
      <c r="C241" s="97" t="s">
        <v>185</v>
      </c>
      <c r="D241" s="98" t="s">
        <v>41</v>
      </c>
      <c r="E241" s="99"/>
      <c r="F241" s="100" t="s">
        <v>45</v>
      </c>
      <c r="G241" s="101">
        <f t="shared" si="182"/>
        <v>60</v>
      </c>
      <c r="H241" s="101">
        <f t="shared" si="183"/>
        <v>52</v>
      </c>
      <c r="I241" s="102">
        <f t="shared" si="184"/>
        <v>26438045</v>
      </c>
      <c r="J241" s="102">
        <f t="shared" si="185"/>
        <v>2</v>
      </c>
      <c r="K241" s="103">
        <f t="shared" si="186"/>
        <v>0.93</v>
      </c>
      <c r="L241" s="239">
        <f t="shared" si="204"/>
        <v>1.03</v>
      </c>
      <c r="M241" s="105">
        <f t="shared" si="187"/>
        <v>21162710.33092735</v>
      </c>
      <c r="N241" s="105">
        <f t="shared" si="188"/>
        <v>23853755.840507519</v>
      </c>
      <c r="O241" s="105">
        <f t="shared" si="189"/>
        <v>25325003.305500001</v>
      </c>
      <c r="P241" s="105">
        <f t="shared" si="190"/>
        <v>26886994.094844408</v>
      </c>
      <c r="Q241" s="106">
        <f t="shared" si="191"/>
        <v>25325003.305500001</v>
      </c>
      <c r="R241" s="105">
        <f t="shared" si="191"/>
        <v>26886994.094844408</v>
      </c>
      <c r="S241" s="105">
        <f t="shared" si="192"/>
        <v>28545325.058228087</v>
      </c>
      <c r="T241" s="105"/>
      <c r="U241" s="105">
        <f t="shared" si="193"/>
        <v>1100460937.2082222</v>
      </c>
      <c r="V241" s="105">
        <f t="shared" si="194"/>
        <v>1240395303.7063909</v>
      </c>
      <c r="W241" s="105">
        <f t="shared" si="195"/>
        <v>1316900171.8860002</v>
      </c>
      <c r="X241" s="106">
        <f t="shared" si="196"/>
        <v>1398123692.9319093</v>
      </c>
      <c r="Y241" s="106">
        <f t="shared" si="197"/>
        <v>1316900171.8860002</v>
      </c>
      <c r="Z241" s="105">
        <f t="shared" si="198"/>
        <v>1398123692.9319093</v>
      </c>
      <c r="AA241" s="105">
        <f t="shared" si="199"/>
        <v>1484356903.0278604</v>
      </c>
      <c r="AB241" s="105"/>
      <c r="AC241" s="107" t="str">
        <f t="shared" si="200"/>
        <v>BERTAHAP</v>
      </c>
      <c r="AD241" s="108">
        <f t="shared" si="201"/>
        <v>0</v>
      </c>
      <c r="AE241" s="109">
        <v>2</v>
      </c>
      <c r="AF241" s="110"/>
      <c r="AG241" s="105" t="e">
        <f>IF(AF241&gt;#REF!,"LB","KR")</f>
        <v>#REF!</v>
      </c>
      <c r="AH241" s="110">
        <v>1210508000</v>
      </c>
      <c r="AI241" s="110">
        <v>1364435000</v>
      </c>
      <c r="AJ241" s="110">
        <v>1448591000</v>
      </c>
      <c r="AK241" s="111">
        <v>1537937000</v>
      </c>
      <c r="AL241" s="111">
        <v>1448591000</v>
      </c>
      <c r="AM241" s="110">
        <v>1537937000</v>
      </c>
      <c r="AN241" s="110">
        <f t="shared" si="177"/>
        <v>1632793000</v>
      </c>
      <c r="AS241" s="5"/>
      <c r="AT241" s="5"/>
      <c r="AV241" s="2"/>
      <c r="AW241" s="2"/>
      <c r="BR241" s="53">
        <f t="shared" si="202"/>
        <v>-961022.93574999645</v>
      </c>
    </row>
    <row r="242" spans="1:70">
      <c r="A242" s="3">
        <f t="shared" si="203"/>
        <v>203</v>
      </c>
      <c r="B242" s="96">
        <v>4</v>
      </c>
      <c r="C242" s="97" t="s">
        <v>185</v>
      </c>
      <c r="D242" s="98">
        <v>10</v>
      </c>
      <c r="E242" s="99"/>
      <c r="F242" s="100" t="s">
        <v>48</v>
      </c>
      <c r="G242" s="101">
        <f t="shared" si="182"/>
        <v>74</v>
      </c>
      <c r="H242" s="101">
        <f t="shared" si="183"/>
        <v>63</v>
      </c>
      <c r="I242" s="102">
        <f t="shared" si="184"/>
        <v>26438045</v>
      </c>
      <c r="J242" s="102">
        <f t="shared" si="185"/>
        <v>2</v>
      </c>
      <c r="K242" s="103">
        <f t="shared" si="186"/>
        <v>0.93</v>
      </c>
      <c r="L242" s="239">
        <f t="shared" si="204"/>
        <v>1.03</v>
      </c>
      <c r="M242" s="105">
        <f t="shared" si="187"/>
        <v>21162710.33092735</v>
      </c>
      <c r="N242" s="105">
        <f t="shared" si="188"/>
        <v>23853755.840507519</v>
      </c>
      <c r="O242" s="105">
        <f t="shared" si="189"/>
        <v>25325003.305500001</v>
      </c>
      <c r="P242" s="105">
        <f t="shared" si="190"/>
        <v>26886994.094844408</v>
      </c>
      <c r="Q242" s="106">
        <f t="shared" si="191"/>
        <v>25325003.305500001</v>
      </c>
      <c r="R242" s="105">
        <f t="shared" si="191"/>
        <v>26886994.094844408</v>
      </c>
      <c r="S242" s="105">
        <f t="shared" si="192"/>
        <v>28545325.058228087</v>
      </c>
      <c r="T242" s="105"/>
      <c r="U242" s="105">
        <f t="shared" si="193"/>
        <v>1333250750.848423</v>
      </c>
      <c r="V242" s="105">
        <f t="shared" si="194"/>
        <v>1502786617.9519737</v>
      </c>
      <c r="W242" s="105">
        <f t="shared" si="195"/>
        <v>1595475208.2465</v>
      </c>
      <c r="X242" s="106">
        <f t="shared" si="196"/>
        <v>1693880627.9751978</v>
      </c>
      <c r="Y242" s="106">
        <f t="shared" si="197"/>
        <v>1595475208.2465</v>
      </c>
      <c r="Z242" s="105">
        <f t="shared" si="198"/>
        <v>1693880627.9751978</v>
      </c>
      <c r="AA242" s="105">
        <f t="shared" si="199"/>
        <v>1798355478.6683695</v>
      </c>
      <c r="AB242" s="105"/>
      <c r="AC242" s="107" t="str">
        <f t="shared" si="200"/>
        <v>BERTAHAP</v>
      </c>
      <c r="AD242" s="108">
        <f t="shared" si="201"/>
        <v>0</v>
      </c>
      <c r="AE242" s="109">
        <v>2</v>
      </c>
      <c r="AF242" s="110"/>
      <c r="AG242" s="105" t="e">
        <f>IF(AF242&gt;#REF!,"LB","KR")</f>
        <v>#REF!</v>
      </c>
      <c r="AH242" s="110">
        <v>1466576000</v>
      </c>
      <c r="AI242" s="110">
        <v>1653066000</v>
      </c>
      <c r="AJ242" s="110">
        <v>1755023000</v>
      </c>
      <c r="AK242" s="111">
        <v>1863269000</v>
      </c>
      <c r="AL242" s="111">
        <v>1755023000</v>
      </c>
      <c r="AM242" s="110">
        <v>1863269000</v>
      </c>
      <c r="AN242" s="110">
        <f t="shared" si="177"/>
        <v>1978192000</v>
      </c>
      <c r="AS242" s="5"/>
      <c r="AT242" s="5"/>
      <c r="AV242" s="2"/>
      <c r="AW242" s="2"/>
      <c r="BR242" s="53">
        <f t="shared" si="202"/>
        <v>-961022.93574999645</v>
      </c>
    </row>
    <row r="243" spans="1:70">
      <c r="A243" s="3">
        <f t="shared" si="203"/>
        <v>204</v>
      </c>
      <c r="B243" s="96">
        <v>5</v>
      </c>
      <c r="C243" s="97" t="s">
        <v>185</v>
      </c>
      <c r="D243" s="98">
        <v>16</v>
      </c>
      <c r="E243" s="99"/>
      <c r="F243" s="100" t="s">
        <v>52</v>
      </c>
      <c r="G243" s="101">
        <f t="shared" si="182"/>
        <v>71</v>
      </c>
      <c r="H243" s="101">
        <f t="shared" si="183"/>
        <v>63</v>
      </c>
      <c r="I243" s="102">
        <f t="shared" si="184"/>
        <v>26438045</v>
      </c>
      <c r="J243" s="102">
        <f t="shared" si="185"/>
        <v>2</v>
      </c>
      <c r="K243" s="103">
        <f t="shared" si="186"/>
        <v>0.93</v>
      </c>
      <c r="L243" s="239">
        <f t="shared" si="204"/>
        <v>1.03</v>
      </c>
      <c r="M243" s="105">
        <f t="shared" si="187"/>
        <v>21162710.33092735</v>
      </c>
      <c r="N243" s="105">
        <f t="shared" si="188"/>
        <v>23853755.840507519</v>
      </c>
      <c r="O243" s="105">
        <f t="shared" si="189"/>
        <v>25325003.305500001</v>
      </c>
      <c r="P243" s="105">
        <f t="shared" si="190"/>
        <v>26886994.094844408</v>
      </c>
      <c r="Q243" s="106">
        <f t="shared" si="191"/>
        <v>25325003.305500001</v>
      </c>
      <c r="R243" s="105">
        <f t="shared" si="191"/>
        <v>26886994.094844408</v>
      </c>
      <c r="S243" s="105">
        <f t="shared" si="192"/>
        <v>28545325.058228087</v>
      </c>
      <c r="T243" s="105"/>
      <c r="U243" s="105">
        <f t="shared" si="193"/>
        <v>1333250750.848423</v>
      </c>
      <c r="V243" s="105">
        <f t="shared" si="194"/>
        <v>1502786617.9519737</v>
      </c>
      <c r="W243" s="105">
        <f t="shared" si="195"/>
        <v>1595475208.2465</v>
      </c>
      <c r="X243" s="106">
        <f t="shared" si="196"/>
        <v>1693880627.9751978</v>
      </c>
      <c r="Y243" s="106">
        <f t="shared" si="197"/>
        <v>1595475208.2465</v>
      </c>
      <c r="Z243" s="105">
        <f t="shared" si="198"/>
        <v>1693880627.9751978</v>
      </c>
      <c r="AA243" s="105">
        <f t="shared" si="199"/>
        <v>1798355478.6683695</v>
      </c>
      <c r="AB243" s="105"/>
      <c r="AC243" s="107" t="str">
        <f t="shared" si="200"/>
        <v>BERTAHAP</v>
      </c>
      <c r="AD243" s="108">
        <f t="shared" si="201"/>
        <v>0</v>
      </c>
      <c r="AE243" s="109">
        <v>2</v>
      </c>
      <c r="AF243" s="110"/>
      <c r="AG243" s="105" t="e">
        <f>IF(AF243&gt;#REF!,"LB","KR")</f>
        <v>#REF!</v>
      </c>
      <c r="AH243" s="110">
        <v>1466576000</v>
      </c>
      <c r="AI243" s="110">
        <v>1653066000</v>
      </c>
      <c r="AJ243" s="110">
        <v>1755023000</v>
      </c>
      <c r="AK243" s="111">
        <v>1863269000</v>
      </c>
      <c r="AL243" s="111">
        <v>1755023000</v>
      </c>
      <c r="AM243" s="110">
        <v>1863269000</v>
      </c>
      <c r="AN243" s="110">
        <f t="shared" si="177"/>
        <v>1978192000</v>
      </c>
      <c r="AS243" s="5"/>
      <c r="AT243" s="5"/>
      <c r="AV243" s="2"/>
      <c r="AW243" s="2"/>
      <c r="BR243" s="53">
        <f t="shared" si="202"/>
        <v>-961022.93574999645</v>
      </c>
    </row>
    <row r="244" spans="1:70">
      <c r="A244" s="3">
        <f t="shared" si="203"/>
        <v>205</v>
      </c>
      <c r="B244" s="96">
        <v>6</v>
      </c>
      <c r="C244" s="97" t="s">
        <v>185</v>
      </c>
      <c r="D244" s="96">
        <v>18</v>
      </c>
      <c r="E244" s="99"/>
      <c r="F244" s="100" t="s">
        <v>54</v>
      </c>
      <c r="G244" s="101">
        <f t="shared" si="182"/>
        <v>97</v>
      </c>
      <c r="H244" s="101">
        <f t="shared" si="183"/>
        <v>85</v>
      </c>
      <c r="I244" s="102">
        <f t="shared" si="184"/>
        <v>26438045</v>
      </c>
      <c r="J244" s="102">
        <f t="shared" si="185"/>
        <v>2</v>
      </c>
      <c r="K244" s="103">
        <f t="shared" si="186"/>
        <v>0.93</v>
      </c>
      <c r="L244" s="239">
        <f t="shared" si="204"/>
        <v>1.03</v>
      </c>
      <c r="M244" s="105">
        <f t="shared" si="187"/>
        <v>21162710.33092735</v>
      </c>
      <c r="N244" s="105">
        <f t="shared" si="188"/>
        <v>23853755.840507519</v>
      </c>
      <c r="O244" s="105">
        <f t="shared" si="189"/>
        <v>25325003.305500001</v>
      </c>
      <c r="P244" s="105">
        <f t="shared" si="190"/>
        <v>26886994.094844408</v>
      </c>
      <c r="Q244" s="106">
        <f t="shared" si="191"/>
        <v>25325003.305500001</v>
      </c>
      <c r="R244" s="105">
        <f t="shared" si="191"/>
        <v>26886994.094844408</v>
      </c>
      <c r="S244" s="105">
        <f t="shared" si="192"/>
        <v>28545325.058228087</v>
      </c>
      <c r="T244" s="105"/>
      <c r="U244" s="105">
        <f t="shared" si="193"/>
        <v>1798830378.1288247</v>
      </c>
      <c r="V244" s="105">
        <f t="shared" si="194"/>
        <v>2027569246.4431391</v>
      </c>
      <c r="W244" s="105">
        <f t="shared" si="195"/>
        <v>2152625280.9675002</v>
      </c>
      <c r="X244" s="106">
        <f t="shared" si="196"/>
        <v>2285394498.0617747</v>
      </c>
      <c r="Y244" s="106">
        <f t="shared" si="197"/>
        <v>2152625280.9675002</v>
      </c>
      <c r="Z244" s="105">
        <f t="shared" si="198"/>
        <v>2285394498.0617747</v>
      </c>
      <c r="AA244" s="105">
        <f t="shared" si="199"/>
        <v>2426352629.9493876</v>
      </c>
      <c r="AB244" s="105"/>
      <c r="AC244" s="107" t="str">
        <f t="shared" si="200"/>
        <v>BERTAHAP</v>
      </c>
      <c r="AD244" s="108">
        <f t="shared" si="201"/>
        <v>0</v>
      </c>
      <c r="AE244" s="109">
        <v>2</v>
      </c>
      <c r="AF244" s="110"/>
      <c r="AG244" s="105" t="e">
        <f>IF(AF244&gt;#REF!,"LB","KR")</f>
        <v>#REF!</v>
      </c>
      <c r="AH244" s="110">
        <v>1978714000</v>
      </c>
      <c r="AI244" s="110">
        <v>2230327000</v>
      </c>
      <c r="AJ244" s="110">
        <v>2367888000</v>
      </c>
      <c r="AK244" s="111">
        <v>2513934000</v>
      </c>
      <c r="AL244" s="111">
        <v>2367888000</v>
      </c>
      <c r="AM244" s="110">
        <v>2513934000</v>
      </c>
      <c r="AN244" s="110">
        <f t="shared" si="177"/>
        <v>2668988000</v>
      </c>
      <c r="AS244" s="5"/>
      <c r="AT244" s="5"/>
      <c r="AV244" s="2"/>
      <c r="AW244" s="2"/>
      <c r="BR244" s="53">
        <f t="shared" si="202"/>
        <v>-961022.93574999645</v>
      </c>
    </row>
    <row r="245" spans="1:70">
      <c r="A245" s="3">
        <f t="shared" si="203"/>
        <v>206</v>
      </c>
      <c r="B245" s="96">
        <v>7</v>
      </c>
      <c r="C245" s="97" t="s">
        <v>185</v>
      </c>
      <c r="D245" s="96">
        <v>20</v>
      </c>
      <c r="E245" s="99"/>
      <c r="F245" s="100" t="s">
        <v>70</v>
      </c>
      <c r="G245" s="101">
        <f t="shared" si="182"/>
        <v>60</v>
      </c>
      <c r="H245" s="101">
        <f t="shared" si="183"/>
        <v>51</v>
      </c>
      <c r="I245" s="102">
        <f t="shared" si="184"/>
        <v>26438045</v>
      </c>
      <c r="J245" s="102">
        <f t="shared" si="185"/>
        <v>2</v>
      </c>
      <c r="K245" s="103">
        <f t="shared" si="186"/>
        <v>0.93</v>
      </c>
      <c r="L245" s="239">
        <f t="shared" si="204"/>
        <v>1.03</v>
      </c>
      <c r="M245" s="105">
        <f t="shared" si="187"/>
        <v>21162710.33092735</v>
      </c>
      <c r="N245" s="105">
        <f t="shared" si="188"/>
        <v>23853755.840507519</v>
      </c>
      <c r="O245" s="105">
        <f t="shared" si="189"/>
        <v>25325003.305500001</v>
      </c>
      <c r="P245" s="105">
        <f t="shared" si="190"/>
        <v>26886994.094844408</v>
      </c>
      <c r="Q245" s="106">
        <f t="shared" si="191"/>
        <v>25325003.305500001</v>
      </c>
      <c r="R245" s="105">
        <f t="shared" si="191"/>
        <v>26886994.094844408</v>
      </c>
      <c r="S245" s="105">
        <f t="shared" si="192"/>
        <v>28545325.058228087</v>
      </c>
      <c r="T245" s="105"/>
      <c r="U245" s="105">
        <f t="shared" si="193"/>
        <v>1079298226.8772948</v>
      </c>
      <c r="V245" s="105">
        <f t="shared" si="194"/>
        <v>1216541547.8658834</v>
      </c>
      <c r="W245" s="105">
        <f t="shared" si="195"/>
        <v>1291575168.5805001</v>
      </c>
      <c r="X245" s="106">
        <f t="shared" si="196"/>
        <v>1371236698.8370647</v>
      </c>
      <c r="Y245" s="106">
        <f t="shared" si="197"/>
        <v>1291575168.5805001</v>
      </c>
      <c r="Z245" s="105">
        <f t="shared" si="198"/>
        <v>1371236698.8370647</v>
      </c>
      <c r="AA245" s="105">
        <f t="shared" si="199"/>
        <v>1455811577.9696324</v>
      </c>
      <c r="AB245" s="105"/>
      <c r="AC245" s="107" t="str">
        <f t="shared" si="200"/>
        <v>BERTAHAP</v>
      </c>
      <c r="AD245" s="108">
        <f t="shared" si="201"/>
        <v>0</v>
      </c>
      <c r="AE245" s="109">
        <v>2</v>
      </c>
      <c r="AF245" s="110"/>
      <c r="AG245" s="105" t="e">
        <f>IF(AF245&gt;#REF!,"LB","KR")</f>
        <v>#REF!</v>
      </c>
      <c r="AH245" s="110">
        <v>1187229000</v>
      </c>
      <c r="AI245" s="110">
        <v>1338196000</v>
      </c>
      <c r="AJ245" s="110">
        <v>1420733000</v>
      </c>
      <c r="AK245" s="111">
        <v>1508361000</v>
      </c>
      <c r="AL245" s="111">
        <v>1420733000</v>
      </c>
      <c r="AM245" s="110">
        <v>1508361000</v>
      </c>
      <c r="AN245" s="110">
        <f t="shared" si="177"/>
        <v>1601393000</v>
      </c>
      <c r="AS245" s="5"/>
      <c r="AT245" s="5"/>
      <c r="AV245" s="2"/>
      <c r="AW245" s="2"/>
      <c r="BR245" s="53">
        <f t="shared" si="202"/>
        <v>-961022.93574999645</v>
      </c>
    </row>
    <row r="246" spans="1:70">
      <c r="A246" s="3">
        <f t="shared" si="203"/>
        <v>207</v>
      </c>
      <c r="B246" s="96">
        <v>8</v>
      </c>
      <c r="C246" s="97" t="s">
        <v>185</v>
      </c>
      <c r="D246" s="96">
        <v>22</v>
      </c>
      <c r="E246" s="99"/>
      <c r="F246" s="100" t="s">
        <v>89</v>
      </c>
      <c r="G246" s="101">
        <f t="shared" si="182"/>
        <v>81</v>
      </c>
      <c r="H246" s="101">
        <f t="shared" si="183"/>
        <v>70</v>
      </c>
      <c r="I246" s="102">
        <f t="shared" si="184"/>
        <v>26438045</v>
      </c>
      <c r="J246" s="102">
        <f t="shared" si="185"/>
        <v>4</v>
      </c>
      <c r="K246" s="103">
        <f t="shared" si="186"/>
        <v>0.97</v>
      </c>
      <c r="L246" s="239">
        <f t="shared" si="204"/>
        <v>1.03</v>
      </c>
      <c r="M246" s="105">
        <f t="shared" si="187"/>
        <v>22072934.431182291</v>
      </c>
      <c r="N246" s="105">
        <f t="shared" si="188"/>
        <v>24879723.833647624</v>
      </c>
      <c r="O246" s="105">
        <f t="shared" si="189"/>
        <v>26414250.759500001</v>
      </c>
      <c r="P246" s="105">
        <f t="shared" si="190"/>
        <v>28043423.948386107</v>
      </c>
      <c r="Q246" s="106">
        <f t="shared" si="191"/>
        <v>26414250.759500001</v>
      </c>
      <c r="R246" s="105">
        <f t="shared" si="191"/>
        <v>28043423.948386107</v>
      </c>
      <c r="S246" s="105">
        <f t="shared" si="192"/>
        <v>29773080.974711016</v>
      </c>
      <c r="T246" s="105"/>
      <c r="U246" s="105">
        <f t="shared" si="193"/>
        <v>1545105410.1827605</v>
      </c>
      <c r="V246" s="105">
        <f t="shared" si="194"/>
        <v>1741580668.3553336</v>
      </c>
      <c r="W246" s="105">
        <f t="shared" si="195"/>
        <v>1848997553.165</v>
      </c>
      <c r="X246" s="106">
        <f t="shared" si="196"/>
        <v>1963039676.3870275</v>
      </c>
      <c r="Y246" s="106">
        <f t="shared" si="197"/>
        <v>1848997553.165</v>
      </c>
      <c r="Z246" s="105">
        <f t="shared" si="198"/>
        <v>1963039676.3870275</v>
      </c>
      <c r="AA246" s="105">
        <f t="shared" si="199"/>
        <v>2084115668.2297711</v>
      </c>
      <c r="AB246" s="105"/>
      <c r="AC246" s="107" t="str">
        <f t="shared" si="200"/>
        <v>BERTAHAP</v>
      </c>
      <c r="AD246" s="108">
        <f t="shared" si="201"/>
        <v>0</v>
      </c>
      <c r="AE246" s="109">
        <v>2</v>
      </c>
      <c r="AF246" s="110"/>
      <c r="AG246" s="105" t="e">
        <f>IF(AF246&gt;#REF!,"LB","KR")</f>
        <v>#REF!</v>
      </c>
      <c r="AH246" s="110">
        <v>1699616000</v>
      </c>
      <c r="AI246" s="110">
        <v>1915739000</v>
      </c>
      <c r="AJ246" s="110">
        <v>2033898000</v>
      </c>
      <c r="AK246" s="111">
        <v>2159344000</v>
      </c>
      <c r="AL246" s="111">
        <v>2033898000</v>
      </c>
      <c r="AM246" s="110">
        <v>2159344000</v>
      </c>
      <c r="AN246" s="110">
        <f t="shared" si="177"/>
        <v>2292528000</v>
      </c>
      <c r="AS246" s="5"/>
      <c r="AT246" s="5"/>
      <c r="AV246" s="2"/>
      <c r="AW246" s="2"/>
      <c r="BR246" s="53">
        <f t="shared" si="202"/>
        <v>128224.51825000346</v>
      </c>
    </row>
    <row r="247" spans="1:70">
      <c r="A247" s="3">
        <f t="shared" si="203"/>
        <v>208</v>
      </c>
      <c r="B247" s="96">
        <v>1</v>
      </c>
      <c r="C247" s="97" t="s">
        <v>186</v>
      </c>
      <c r="D247" s="98" t="s">
        <v>24</v>
      </c>
      <c r="E247" s="99"/>
      <c r="F247" s="100" t="s">
        <v>39</v>
      </c>
      <c r="G247" s="101">
        <f t="shared" si="182"/>
        <v>113</v>
      </c>
      <c r="H247" s="101">
        <f t="shared" si="183"/>
        <v>101</v>
      </c>
      <c r="I247" s="102">
        <f t="shared" si="184"/>
        <v>26438045</v>
      </c>
      <c r="J247" s="102">
        <f t="shared" si="185"/>
        <v>6</v>
      </c>
      <c r="K247" s="103">
        <f t="shared" si="186"/>
        <v>0.95</v>
      </c>
      <c r="L247" s="104">
        <f>SUMIF($AN$4:$AN$22,D247,$AW$4:$AW$22)</f>
        <v>1.0149999999999999</v>
      </c>
      <c r="M247" s="105">
        <f t="shared" si="187"/>
        <v>21302999.72502004</v>
      </c>
      <c r="N247" s="105">
        <f t="shared" si="188"/>
        <v>24011884.402557023</v>
      </c>
      <c r="O247" s="105">
        <f t="shared" si="189"/>
        <v>25492884.891249999</v>
      </c>
      <c r="P247" s="105">
        <f t="shared" si="190"/>
        <v>27065230.24945581</v>
      </c>
      <c r="Q247" s="106">
        <f t="shared" si="191"/>
        <v>25492884.891249999</v>
      </c>
      <c r="R247" s="105">
        <f t="shared" si="191"/>
        <v>27065230.24945581</v>
      </c>
      <c r="S247" s="105">
        <f t="shared" si="192"/>
        <v>28734554.428851061</v>
      </c>
      <c r="T247" s="105"/>
      <c r="U247" s="105">
        <f t="shared" si="193"/>
        <v>2151602972.2270241</v>
      </c>
      <c r="V247" s="105">
        <f t="shared" si="194"/>
        <v>2425200324.6582594</v>
      </c>
      <c r="W247" s="105">
        <f t="shared" si="195"/>
        <v>2574781374.0162501</v>
      </c>
      <c r="X247" s="106">
        <f t="shared" si="196"/>
        <v>2733588255.1950369</v>
      </c>
      <c r="Y247" s="106">
        <f t="shared" si="197"/>
        <v>2574781374.0162501</v>
      </c>
      <c r="Z247" s="105">
        <f t="shared" si="198"/>
        <v>2733588255.1950369</v>
      </c>
      <c r="AA247" s="105">
        <f t="shared" si="199"/>
        <v>2902189997.3139572</v>
      </c>
      <c r="AB247" s="105"/>
      <c r="AC247" s="107" t="str">
        <f t="shared" si="200"/>
        <v>BERTAHAP</v>
      </c>
      <c r="AD247" s="108">
        <f t="shared" si="201"/>
        <v>0</v>
      </c>
      <c r="AE247" s="109">
        <v>2</v>
      </c>
      <c r="AF247" s="110"/>
      <c r="AG247" s="105" t="e">
        <f>IF(AF247&gt;#REF!,"LB","KR")</f>
        <v>#REF!</v>
      </c>
      <c r="AH247" s="110">
        <v>2366764000</v>
      </c>
      <c r="AI247" s="110">
        <v>2667721000</v>
      </c>
      <c r="AJ247" s="110">
        <v>2832260000</v>
      </c>
      <c r="AK247" s="111">
        <v>3006948000</v>
      </c>
      <c r="AL247" s="111">
        <v>2832260000</v>
      </c>
      <c r="AM247" s="110">
        <v>3006948000</v>
      </c>
      <c r="AN247" s="110">
        <f t="shared" ref="AN247" si="205">ROUNDUP((AA247*(1+$J$5)),-3)</f>
        <v>3192409000</v>
      </c>
      <c r="AS247" s="5"/>
      <c r="AT247" s="5"/>
      <c r="AV247" s="2"/>
      <c r="AW247" s="2"/>
      <c r="BR247" s="53">
        <f t="shared" si="202"/>
        <v>-793141.34999999776</v>
      </c>
    </row>
    <row r="248" spans="1:70">
      <c r="A248" s="3">
        <f t="shared" si="203"/>
        <v>209</v>
      </c>
      <c r="B248" s="96">
        <v>2</v>
      </c>
      <c r="C248" s="97" t="s">
        <v>186</v>
      </c>
      <c r="D248" s="98" t="s">
        <v>35</v>
      </c>
      <c r="E248" s="99"/>
      <c r="F248" s="100" t="s">
        <v>42</v>
      </c>
      <c r="G248" s="101">
        <f t="shared" si="182"/>
        <v>78</v>
      </c>
      <c r="H248" s="101">
        <f t="shared" si="183"/>
        <v>66</v>
      </c>
      <c r="I248" s="102">
        <f t="shared" si="184"/>
        <v>26438045</v>
      </c>
      <c r="J248" s="102">
        <f t="shared" si="185"/>
        <v>2</v>
      </c>
      <c r="K248" s="103">
        <f t="shared" si="186"/>
        <v>0.93</v>
      </c>
      <c r="L248" s="104">
        <f>SUMIF($AN$4:$AN$22,D248,$AW$4:$AW$22)</f>
        <v>1.0149999999999999</v>
      </c>
      <c r="M248" s="105">
        <f t="shared" si="187"/>
        <v>20854515.520282775</v>
      </c>
      <c r="N248" s="105">
        <f t="shared" si="188"/>
        <v>23506371.046713714</v>
      </c>
      <c r="O248" s="105">
        <f t="shared" si="189"/>
        <v>24956192.577749997</v>
      </c>
      <c r="P248" s="105">
        <f t="shared" si="190"/>
        <v>26495435.928414632</v>
      </c>
      <c r="Q248" s="106">
        <f t="shared" si="191"/>
        <v>24956192.577749997</v>
      </c>
      <c r="R248" s="105">
        <f t="shared" si="191"/>
        <v>26495435.928414632</v>
      </c>
      <c r="S248" s="105">
        <f t="shared" si="192"/>
        <v>28129616.440875247</v>
      </c>
      <c r="T248" s="105"/>
      <c r="U248" s="105">
        <f t="shared" si="193"/>
        <v>1376398024.3386631</v>
      </c>
      <c r="V248" s="105">
        <f t="shared" si="194"/>
        <v>1551420489.0831051</v>
      </c>
      <c r="W248" s="105">
        <f t="shared" si="195"/>
        <v>1647108710.1314998</v>
      </c>
      <c r="X248" s="106">
        <f t="shared" si="196"/>
        <v>1748698771.2753656</v>
      </c>
      <c r="Y248" s="106">
        <f t="shared" si="197"/>
        <v>1647108710.1314998</v>
      </c>
      <c r="Z248" s="105">
        <f t="shared" si="198"/>
        <v>1748698771.2753656</v>
      </c>
      <c r="AA248" s="105">
        <f t="shared" si="199"/>
        <v>1856554685.0977664</v>
      </c>
      <c r="AB248" s="105"/>
      <c r="AC248" s="107" t="str">
        <f t="shared" si="200"/>
        <v>BERTAHAP</v>
      </c>
      <c r="AD248" s="108">
        <f t="shared" si="201"/>
        <v>0</v>
      </c>
      <c r="AE248" s="109">
        <v>2</v>
      </c>
      <c r="AF248" s="110"/>
      <c r="AG248" s="105" t="e">
        <f>IF(AF248&gt;#REF!,"LB","KR")</f>
        <v>#REF!</v>
      </c>
      <c r="AH248" s="110">
        <v>1514038000</v>
      </c>
      <c r="AI248" s="110">
        <v>1706563000</v>
      </c>
      <c r="AJ248" s="110">
        <v>1811820000</v>
      </c>
      <c r="AK248" s="111">
        <v>1923569000</v>
      </c>
      <c r="AL248" s="111">
        <v>1811820000</v>
      </c>
      <c r="AM248" s="110">
        <v>1923569000</v>
      </c>
      <c r="AN248" s="110">
        <f t="shared" ref="AN248:AN283" si="206">ROUNDUP((AA248*(1+$J$5)),-3)</f>
        <v>2042211000</v>
      </c>
      <c r="AS248" s="5"/>
      <c r="AT248" s="5"/>
      <c r="AV248" s="2"/>
      <c r="AW248" s="2"/>
      <c r="BR248" s="53">
        <f t="shared" si="202"/>
        <v>-1329833.6634999998</v>
      </c>
    </row>
    <row r="249" spans="1:70">
      <c r="A249" s="3">
        <f t="shared" si="203"/>
        <v>210</v>
      </c>
      <c r="B249" s="96">
        <v>3</v>
      </c>
      <c r="C249" s="97" t="s">
        <v>186</v>
      </c>
      <c r="D249" s="98" t="s">
        <v>41</v>
      </c>
      <c r="E249" s="99"/>
      <c r="F249" s="100" t="s">
        <v>45</v>
      </c>
      <c r="G249" s="101">
        <f t="shared" si="182"/>
        <v>60</v>
      </c>
      <c r="H249" s="101">
        <f t="shared" si="183"/>
        <v>52</v>
      </c>
      <c r="I249" s="102">
        <f t="shared" si="184"/>
        <v>26438045</v>
      </c>
      <c r="J249" s="102">
        <f t="shared" si="185"/>
        <v>2</v>
      </c>
      <c r="K249" s="103">
        <f t="shared" si="186"/>
        <v>0.93</v>
      </c>
      <c r="L249" s="104">
        <f>SUMIF($AN$4:$AN$22,D249,$AW$4:$AW$22)</f>
        <v>1.0149999999999999</v>
      </c>
      <c r="M249" s="105">
        <f t="shared" si="187"/>
        <v>20854515.520282775</v>
      </c>
      <c r="N249" s="105">
        <f t="shared" si="188"/>
        <v>23506371.046713714</v>
      </c>
      <c r="O249" s="105">
        <f t="shared" si="189"/>
        <v>24956192.577749997</v>
      </c>
      <c r="P249" s="105">
        <f t="shared" si="190"/>
        <v>26495435.928414632</v>
      </c>
      <c r="Q249" s="106">
        <f t="shared" si="191"/>
        <v>24956192.577749997</v>
      </c>
      <c r="R249" s="105">
        <f t="shared" si="191"/>
        <v>26495435.928414632</v>
      </c>
      <c r="S249" s="105">
        <f t="shared" si="192"/>
        <v>28129616.440875247</v>
      </c>
      <c r="T249" s="105"/>
      <c r="U249" s="105">
        <f t="shared" si="193"/>
        <v>1084434807.0547042</v>
      </c>
      <c r="V249" s="105">
        <f t="shared" si="194"/>
        <v>1222331294.4291131</v>
      </c>
      <c r="W249" s="105">
        <f t="shared" si="195"/>
        <v>1297722014.0429997</v>
      </c>
      <c r="X249" s="106">
        <f t="shared" si="196"/>
        <v>1377762668.2775609</v>
      </c>
      <c r="Y249" s="106">
        <f t="shared" si="197"/>
        <v>1297722014.0429997</v>
      </c>
      <c r="Z249" s="105">
        <f t="shared" si="198"/>
        <v>1377762668.2775609</v>
      </c>
      <c r="AA249" s="105">
        <f t="shared" si="199"/>
        <v>1462740054.9255128</v>
      </c>
      <c r="AB249" s="105"/>
      <c r="AC249" s="107" t="str">
        <f t="shared" si="200"/>
        <v>BERTAHAP</v>
      </c>
      <c r="AD249" s="108">
        <f t="shared" si="201"/>
        <v>0</v>
      </c>
      <c r="AE249" s="109">
        <v>2</v>
      </c>
      <c r="AF249" s="110"/>
      <c r="AG249" s="105" t="e">
        <f>IF(AF249&gt;#REF!,"LB","KR")</f>
        <v>#REF!</v>
      </c>
      <c r="AH249" s="110">
        <v>1192879000</v>
      </c>
      <c r="AI249" s="110">
        <v>1344565000</v>
      </c>
      <c r="AJ249" s="110">
        <v>1427495000</v>
      </c>
      <c r="AK249" s="111">
        <v>1515539000</v>
      </c>
      <c r="AL249" s="111">
        <v>1427495000</v>
      </c>
      <c r="AM249" s="110">
        <v>1515539000</v>
      </c>
      <c r="AN249" s="110">
        <f t="shared" si="206"/>
        <v>1609015000</v>
      </c>
      <c r="AS249" s="5"/>
      <c r="AT249" s="5"/>
      <c r="AV249" s="2"/>
      <c r="AW249" s="2"/>
      <c r="BR249" s="53">
        <f t="shared" si="202"/>
        <v>-1329833.6634999998</v>
      </c>
    </row>
    <row r="250" spans="1:70">
      <c r="A250" s="3">
        <f t="shared" si="203"/>
        <v>211</v>
      </c>
      <c r="B250" s="96">
        <v>4</v>
      </c>
      <c r="C250" s="97" t="s">
        <v>186</v>
      </c>
      <c r="D250" s="98">
        <v>10</v>
      </c>
      <c r="E250" s="99"/>
      <c r="F250" s="100" t="s">
        <v>48</v>
      </c>
      <c r="G250" s="101">
        <f t="shared" si="182"/>
        <v>74</v>
      </c>
      <c r="H250" s="101">
        <f t="shared" si="183"/>
        <v>63</v>
      </c>
      <c r="I250" s="102">
        <f t="shared" si="184"/>
        <v>26438045</v>
      </c>
      <c r="J250" s="102">
        <f t="shared" si="185"/>
        <v>2</v>
      </c>
      <c r="K250" s="103">
        <f t="shared" si="186"/>
        <v>0.93</v>
      </c>
      <c r="L250" s="104">
        <f>SUMIF($AN$4:$AN$22,D250,$AW$4:$AW$22)</f>
        <v>1.0149999999999999</v>
      </c>
      <c r="M250" s="105">
        <f t="shared" si="187"/>
        <v>20854515.520282775</v>
      </c>
      <c r="N250" s="105">
        <f t="shared" si="188"/>
        <v>23506371.046713714</v>
      </c>
      <c r="O250" s="105">
        <f t="shared" si="189"/>
        <v>24956192.577749997</v>
      </c>
      <c r="P250" s="105">
        <f t="shared" si="190"/>
        <v>26495435.928414632</v>
      </c>
      <c r="Q250" s="106">
        <f t="shared" si="191"/>
        <v>24956192.577749997</v>
      </c>
      <c r="R250" s="105">
        <f t="shared" si="191"/>
        <v>26495435.928414632</v>
      </c>
      <c r="S250" s="105">
        <f t="shared" si="192"/>
        <v>28129616.440875247</v>
      </c>
      <c r="T250" s="105"/>
      <c r="U250" s="105">
        <f t="shared" si="193"/>
        <v>1313834477.7778149</v>
      </c>
      <c r="V250" s="105">
        <f t="shared" si="194"/>
        <v>1480901375.9429638</v>
      </c>
      <c r="W250" s="105">
        <f t="shared" si="195"/>
        <v>1572240132.3982499</v>
      </c>
      <c r="X250" s="106">
        <f t="shared" si="196"/>
        <v>1669212463.4901218</v>
      </c>
      <c r="Y250" s="106">
        <f t="shared" si="197"/>
        <v>1572240132.3982499</v>
      </c>
      <c r="Z250" s="105">
        <f t="shared" si="198"/>
        <v>1669212463.4901218</v>
      </c>
      <c r="AA250" s="105">
        <f t="shared" si="199"/>
        <v>1772165835.7751405</v>
      </c>
      <c r="AB250" s="105"/>
      <c r="AC250" s="107" t="str">
        <f t="shared" si="200"/>
        <v>BERTAHAP</v>
      </c>
      <c r="AD250" s="108">
        <f t="shared" si="201"/>
        <v>0</v>
      </c>
      <c r="AE250" s="109">
        <v>2</v>
      </c>
      <c r="AF250" s="110"/>
      <c r="AG250" s="105" t="e">
        <f>IF(AF250&gt;#REF!,"LB","KR")</f>
        <v>#REF!</v>
      </c>
      <c r="AH250" s="110">
        <v>1445218000</v>
      </c>
      <c r="AI250" s="110">
        <v>1628992000</v>
      </c>
      <c r="AJ250" s="110">
        <v>1729465000</v>
      </c>
      <c r="AK250" s="111">
        <v>1836134000</v>
      </c>
      <c r="AL250" s="111">
        <v>1729465000</v>
      </c>
      <c r="AM250" s="110">
        <v>1836134000</v>
      </c>
      <c r="AN250" s="110">
        <f t="shared" si="206"/>
        <v>1949383000</v>
      </c>
      <c r="AS250" s="5"/>
      <c r="AT250" s="5"/>
      <c r="AV250" s="2"/>
      <c r="AW250" s="2"/>
      <c r="BR250" s="53">
        <f t="shared" si="202"/>
        <v>-1329833.6634999998</v>
      </c>
    </row>
    <row r="251" spans="1:70">
      <c r="A251" s="3">
        <f t="shared" si="203"/>
        <v>212</v>
      </c>
      <c r="B251" s="96">
        <v>5</v>
      </c>
      <c r="C251" s="97" t="s">
        <v>186</v>
      </c>
      <c r="D251" s="96">
        <v>12</v>
      </c>
      <c r="E251" s="99"/>
      <c r="F251" s="100" t="s">
        <v>50</v>
      </c>
      <c r="G251" s="101">
        <f t="shared" si="182"/>
        <v>67</v>
      </c>
      <c r="H251" s="101">
        <f t="shared" si="183"/>
        <v>57</v>
      </c>
      <c r="I251" s="102">
        <f t="shared" si="184"/>
        <v>26438045</v>
      </c>
      <c r="J251" s="102">
        <f t="shared" si="185"/>
        <v>2</v>
      </c>
      <c r="K251" s="103">
        <f t="shared" si="186"/>
        <v>0.93</v>
      </c>
      <c r="L251" s="104">
        <f>SUMIF($AN$4:$AN$22,D251,$AW$4:$AW$22)</f>
        <v>1.0149999999999999</v>
      </c>
      <c r="M251" s="105">
        <f t="shared" si="187"/>
        <v>20854515.520282775</v>
      </c>
      <c r="N251" s="105">
        <f t="shared" si="188"/>
        <v>23506371.046713714</v>
      </c>
      <c r="O251" s="105">
        <f t="shared" si="189"/>
        <v>24956192.577749997</v>
      </c>
      <c r="P251" s="105">
        <f t="shared" si="190"/>
        <v>26495435.928414632</v>
      </c>
      <c r="Q251" s="106">
        <f t="shared" si="191"/>
        <v>24956192.577749997</v>
      </c>
      <c r="R251" s="105">
        <f t="shared" si="191"/>
        <v>26495435.928414632</v>
      </c>
      <c r="S251" s="105">
        <f t="shared" si="192"/>
        <v>28129616.440875247</v>
      </c>
      <c r="T251" s="105"/>
      <c r="U251" s="105">
        <f t="shared" si="193"/>
        <v>1188707384.6561182</v>
      </c>
      <c r="V251" s="105">
        <f t="shared" si="194"/>
        <v>1339863149.6626816</v>
      </c>
      <c r="W251" s="105">
        <f t="shared" si="195"/>
        <v>1422502976.9317498</v>
      </c>
      <c r="X251" s="106">
        <f t="shared" si="196"/>
        <v>1510239847.9196341</v>
      </c>
      <c r="Y251" s="106">
        <f t="shared" si="197"/>
        <v>1422502976.9317498</v>
      </c>
      <c r="Z251" s="105">
        <f t="shared" si="198"/>
        <v>1510239847.9196341</v>
      </c>
      <c r="AA251" s="105">
        <f t="shared" si="199"/>
        <v>1603388137.129889</v>
      </c>
      <c r="AB251" s="105"/>
      <c r="AC251" s="107" t="str">
        <f t="shared" si="200"/>
        <v>BERTAHAP</v>
      </c>
      <c r="AD251" s="108">
        <f t="shared" si="201"/>
        <v>0</v>
      </c>
      <c r="AE251" s="109">
        <v>2</v>
      </c>
      <c r="AF251" s="110"/>
      <c r="AG251" s="105" t="e">
        <f>IF(AF251&gt;#REF!,"LB","KR")</f>
        <v>#REF!</v>
      </c>
      <c r="AH251" s="110">
        <v>1307579000</v>
      </c>
      <c r="AI251" s="110">
        <v>1473850000</v>
      </c>
      <c r="AJ251" s="110">
        <v>1564754000</v>
      </c>
      <c r="AK251" s="111">
        <v>1661264000</v>
      </c>
      <c r="AL251" s="111">
        <v>1564754000</v>
      </c>
      <c r="AM251" s="110">
        <v>1661264000</v>
      </c>
      <c r="AN251" s="110">
        <f t="shared" si="206"/>
        <v>1763727000</v>
      </c>
      <c r="AS251" s="5"/>
      <c r="AT251" s="5"/>
      <c r="AV251" s="2"/>
      <c r="AW251" s="2"/>
      <c r="BR251" s="53">
        <f t="shared" si="202"/>
        <v>-1329833.6634999998</v>
      </c>
    </row>
    <row r="252" spans="1:70">
      <c r="A252" s="3">
        <f t="shared" si="203"/>
        <v>213</v>
      </c>
      <c r="B252" s="96">
        <v>6</v>
      </c>
      <c r="C252" s="97" t="s">
        <v>186</v>
      </c>
      <c r="D252" s="98">
        <v>16</v>
      </c>
      <c r="E252" s="99"/>
      <c r="F252" s="100" t="s">
        <v>52</v>
      </c>
      <c r="G252" s="101">
        <f t="shared" si="182"/>
        <v>71</v>
      </c>
      <c r="H252" s="101">
        <f t="shared" si="183"/>
        <v>63</v>
      </c>
      <c r="I252" s="102">
        <f t="shared" si="184"/>
        <v>26438045</v>
      </c>
      <c r="J252" s="102">
        <f t="shared" si="185"/>
        <v>2</v>
      </c>
      <c r="K252" s="103">
        <f t="shared" si="186"/>
        <v>0.93</v>
      </c>
      <c r="L252" s="104">
        <f t="shared" ref="L252:L258" si="207">SUMIF($AN$4:$AN$22,D252,$AW$4:$AW$22)</f>
        <v>1.0149999999999999</v>
      </c>
      <c r="M252" s="105">
        <f t="shared" si="187"/>
        <v>20854515.520282775</v>
      </c>
      <c r="N252" s="105">
        <f t="shared" si="188"/>
        <v>23506371.046713714</v>
      </c>
      <c r="O252" s="105">
        <f t="shared" si="189"/>
        <v>24956192.577749997</v>
      </c>
      <c r="P252" s="105">
        <f t="shared" si="190"/>
        <v>26495435.928414632</v>
      </c>
      <c r="Q252" s="106">
        <f t="shared" si="191"/>
        <v>24956192.577749997</v>
      </c>
      <c r="R252" s="105">
        <f t="shared" si="191"/>
        <v>26495435.928414632</v>
      </c>
      <c r="S252" s="105">
        <f t="shared" si="192"/>
        <v>28129616.440875247</v>
      </c>
      <c r="T252" s="105"/>
      <c r="U252" s="105">
        <f t="shared" si="193"/>
        <v>1313834477.7778149</v>
      </c>
      <c r="V252" s="105">
        <f t="shared" si="194"/>
        <v>1480901375.9429638</v>
      </c>
      <c r="W252" s="105">
        <f t="shared" si="195"/>
        <v>1572240132.3982499</v>
      </c>
      <c r="X252" s="106">
        <f t="shared" si="196"/>
        <v>1669212463.4901218</v>
      </c>
      <c r="Y252" s="106">
        <f t="shared" si="197"/>
        <v>1572240132.3982499</v>
      </c>
      <c r="Z252" s="105">
        <f t="shared" si="198"/>
        <v>1669212463.4901218</v>
      </c>
      <c r="AA252" s="105">
        <f t="shared" si="199"/>
        <v>1772165835.7751405</v>
      </c>
      <c r="AB252" s="105"/>
      <c r="AC252" s="107" t="str">
        <f t="shared" si="200"/>
        <v>BERTAHAP</v>
      </c>
      <c r="AD252" s="108">
        <f t="shared" si="201"/>
        <v>0</v>
      </c>
      <c r="AE252" s="109">
        <v>2</v>
      </c>
      <c r="AF252" s="110"/>
      <c r="AG252" s="105" t="e">
        <f>IF(AF252&gt;#REF!,"LB","KR")</f>
        <v>#REF!</v>
      </c>
      <c r="AH252" s="110">
        <v>1445218000</v>
      </c>
      <c r="AI252" s="110">
        <v>1628992000</v>
      </c>
      <c r="AJ252" s="110">
        <v>1729465000</v>
      </c>
      <c r="AK252" s="111">
        <v>1836134000</v>
      </c>
      <c r="AL252" s="111">
        <v>1729465000</v>
      </c>
      <c r="AM252" s="110">
        <v>1836134000</v>
      </c>
      <c r="AN252" s="110">
        <f t="shared" si="206"/>
        <v>1949383000</v>
      </c>
      <c r="AS252" s="5"/>
      <c r="AT252" s="5"/>
      <c r="AV252" s="2"/>
      <c r="AW252" s="2"/>
      <c r="BR252" s="53">
        <f t="shared" si="202"/>
        <v>-1329833.6634999998</v>
      </c>
    </row>
    <row r="253" spans="1:70">
      <c r="A253" s="3">
        <f t="shared" si="203"/>
        <v>214</v>
      </c>
      <c r="B253" s="96">
        <v>7</v>
      </c>
      <c r="C253" s="97" t="s">
        <v>186</v>
      </c>
      <c r="D253" s="96">
        <v>18</v>
      </c>
      <c r="E253" s="99"/>
      <c r="F253" s="100" t="s">
        <v>54</v>
      </c>
      <c r="G253" s="101">
        <f t="shared" si="182"/>
        <v>97</v>
      </c>
      <c r="H253" s="101">
        <f t="shared" si="183"/>
        <v>85</v>
      </c>
      <c r="I253" s="102">
        <f t="shared" si="184"/>
        <v>26438045</v>
      </c>
      <c r="J253" s="102">
        <f t="shared" si="185"/>
        <v>2</v>
      </c>
      <c r="K253" s="103">
        <f t="shared" si="186"/>
        <v>0.93</v>
      </c>
      <c r="L253" s="104">
        <f t="shared" si="207"/>
        <v>1.0149999999999999</v>
      </c>
      <c r="M253" s="105">
        <f t="shared" si="187"/>
        <v>20854515.520282775</v>
      </c>
      <c r="N253" s="105">
        <f t="shared" si="188"/>
        <v>23506371.046713714</v>
      </c>
      <c r="O253" s="105">
        <f t="shared" si="189"/>
        <v>24956192.577749997</v>
      </c>
      <c r="P253" s="105">
        <f t="shared" si="190"/>
        <v>26495435.928414632</v>
      </c>
      <c r="Q253" s="106">
        <f t="shared" si="191"/>
        <v>24956192.577749997</v>
      </c>
      <c r="R253" s="105">
        <f t="shared" si="191"/>
        <v>26495435.928414632</v>
      </c>
      <c r="S253" s="105">
        <f t="shared" si="192"/>
        <v>28129616.440875247</v>
      </c>
      <c r="T253" s="105"/>
      <c r="U253" s="105">
        <f t="shared" si="193"/>
        <v>1772633819.224036</v>
      </c>
      <c r="V253" s="105">
        <f t="shared" si="194"/>
        <v>1998041538.9706657</v>
      </c>
      <c r="W253" s="105">
        <f t="shared" si="195"/>
        <v>2121276369.1087499</v>
      </c>
      <c r="X253" s="106">
        <f t="shared" si="196"/>
        <v>2252112053.9152436</v>
      </c>
      <c r="Y253" s="106">
        <f t="shared" si="197"/>
        <v>2121276369.1087499</v>
      </c>
      <c r="Z253" s="105">
        <f t="shared" si="198"/>
        <v>2252112053.9152436</v>
      </c>
      <c r="AA253" s="105">
        <f t="shared" si="199"/>
        <v>2391017397.4743962</v>
      </c>
      <c r="AB253" s="105"/>
      <c r="AC253" s="107" t="str">
        <f t="shared" si="200"/>
        <v>BERTAHAP</v>
      </c>
      <c r="AD253" s="108">
        <f t="shared" si="201"/>
        <v>0</v>
      </c>
      <c r="AE253" s="109">
        <v>2</v>
      </c>
      <c r="AF253" s="110"/>
      <c r="AG253" s="105" t="e">
        <f>IF(AF253&gt;#REF!,"LB","KR")</f>
        <v>#REF!</v>
      </c>
      <c r="AH253" s="110">
        <v>1949898000</v>
      </c>
      <c r="AI253" s="110">
        <v>2197846000</v>
      </c>
      <c r="AJ253" s="110">
        <v>2333405000</v>
      </c>
      <c r="AK253" s="111">
        <v>2477324000</v>
      </c>
      <c r="AL253" s="111">
        <v>2333405000</v>
      </c>
      <c r="AM253" s="110">
        <v>2477324000</v>
      </c>
      <c r="AN253" s="110">
        <f t="shared" si="206"/>
        <v>2630120000</v>
      </c>
      <c r="AS253" s="5"/>
      <c r="AT253" s="5"/>
      <c r="AV253" s="2"/>
      <c r="AW253" s="2"/>
      <c r="BR253" s="53">
        <f t="shared" si="202"/>
        <v>-1329833.6634999998</v>
      </c>
    </row>
    <row r="254" spans="1:70">
      <c r="A254" s="3">
        <f t="shared" si="203"/>
        <v>215</v>
      </c>
      <c r="B254" s="96">
        <v>8</v>
      </c>
      <c r="C254" s="97" t="s">
        <v>186</v>
      </c>
      <c r="D254" s="96">
        <v>20</v>
      </c>
      <c r="E254" s="99"/>
      <c r="F254" s="100" t="s">
        <v>70</v>
      </c>
      <c r="G254" s="101">
        <f t="shared" si="182"/>
        <v>60</v>
      </c>
      <c r="H254" s="101">
        <f t="shared" si="183"/>
        <v>51</v>
      </c>
      <c r="I254" s="102">
        <f t="shared" si="184"/>
        <v>26438045</v>
      </c>
      <c r="J254" s="102">
        <f t="shared" si="185"/>
        <v>2</v>
      </c>
      <c r="K254" s="103">
        <f t="shared" si="186"/>
        <v>0.93</v>
      </c>
      <c r="L254" s="104">
        <f t="shared" si="207"/>
        <v>1.0149999999999999</v>
      </c>
      <c r="M254" s="105">
        <f t="shared" si="187"/>
        <v>20854515.520282775</v>
      </c>
      <c r="N254" s="105">
        <f t="shared" si="188"/>
        <v>23506371.046713714</v>
      </c>
      <c r="O254" s="105">
        <f t="shared" si="189"/>
        <v>24956192.577749997</v>
      </c>
      <c r="P254" s="105">
        <f t="shared" si="190"/>
        <v>26495435.928414632</v>
      </c>
      <c r="Q254" s="106">
        <f t="shared" si="191"/>
        <v>24956192.577749997</v>
      </c>
      <c r="R254" s="105">
        <f t="shared" si="191"/>
        <v>26495435.928414632</v>
      </c>
      <c r="S254" s="105">
        <f t="shared" si="192"/>
        <v>28129616.440875247</v>
      </c>
      <c r="T254" s="105"/>
      <c r="U254" s="105">
        <f t="shared" si="193"/>
        <v>1063580291.5344216</v>
      </c>
      <c r="V254" s="105">
        <f t="shared" si="194"/>
        <v>1198824923.3823993</v>
      </c>
      <c r="W254" s="105">
        <f t="shared" si="195"/>
        <v>1272765821.4652498</v>
      </c>
      <c r="X254" s="106">
        <f t="shared" si="196"/>
        <v>1351267232.3491461</v>
      </c>
      <c r="Y254" s="106">
        <f t="shared" si="197"/>
        <v>1272765821.4652498</v>
      </c>
      <c r="Z254" s="105">
        <f t="shared" si="198"/>
        <v>1351267232.3491461</v>
      </c>
      <c r="AA254" s="105">
        <f t="shared" si="199"/>
        <v>1434610438.4846375</v>
      </c>
      <c r="AB254" s="105"/>
      <c r="AC254" s="107" t="str">
        <f t="shared" si="200"/>
        <v>BERTAHAP</v>
      </c>
      <c r="AD254" s="108">
        <f t="shared" si="201"/>
        <v>0</v>
      </c>
      <c r="AE254" s="109">
        <v>2</v>
      </c>
      <c r="AF254" s="110"/>
      <c r="AG254" s="105" t="e">
        <f>IF(AF254&gt;#REF!,"LB","KR")</f>
        <v>#REF!</v>
      </c>
      <c r="AH254" s="110">
        <v>1169939000</v>
      </c>
      <c r="AI254" s="110">
        <v>1318708000</v>
      </c>
      <c r="AJ254" s="110">
        <v>1400043000</v>
      </c>
      <c r="AK254" s="111">
        <v>1486394000</v>
      </c>
      <c r="AL254" s="111">
        <v>1400043000</v>
      </c>
      <c r="AM254" s="110">
        <v>1486394000</v>
      </c>
      <c r="AN254" s="110">
        <f t="shared" si="206"/>
        <v>1578072000</v>
      </c>
      <c r="AS254" s="5"/>
      <c r="AT254" s="5"/>
      <c r="AV254" s="2"/>
      <c r="AW254" s="2"/>
      <c r="BR254" s="53">
        <f t="shared" si="202"/>
        <v>-1329833.6634999998</v>
      </c>
    </row>
    <row r="255" spans="1:70">
      <c r="A255" s="3">
        <f t="shared" si="203"/>
        <v>216</v>
      </c>
      <c r="B255" s="96">
        <v>9</v>
      </c>
      <c r="C255" s="97" t="s">
        <v>186</v>
      </c>
      <c r="D255" s="96">
        <v>22</v>
      </c>
      <c r="E255" s="99"/>
      <c r="F255" s="100" t="s">
        <v>89</v>
      </c>
      <c r="G255" s="101">
        <f t="shared" si="182"/>
        <v>81</v>
      </c>
      <c r="H255" s="101">
        <f t="shared" si="183"/>
        <v>70</v>
      </c>
      <c r="I255" s="102">
        <f t="shared" si="184"/>
        <v>26438045</v>
      </c>
      <c r="J255" s="102">
        <f t="shared" si="185"/>
        <v>4</v>
      </c>
      <c r="K255" s="103">
        <f t="shared" si="186"/>
        <v>0.97</v>
      </c>
      <c r="L255" s="104">
        <f t="shared" si="207"/>
        <v>1.0149999999999999</v>
      </c>
      <c r="M255" s="105">
        <f t="shared" si="187"/>
        <v>21751483.929757304</v>
      </c>
      <c r="N255" s="105">
        <f t="shared" si="188"/>
        <v>24517397.758400328</v>
      </c>
      <c r="O255" s="105">
        <f t="shared" si="189"/>
        <v>26029577.204749998</v>
      </c>
      <c r="P255" s="105">
        <f t="shared" si="190"/>
        <v>27635024.570496984</v>
      </c>
      <c r="Q255" s="106">
        <f t="shared" si="191"/>
        <v>26029577.204749998</v>
      </c>
      <c r="R255" s="105">
        <f t="shared" si="191"/>
        <v>27635024.570496984</v>
      </c>
      <c r="S255" s="105">
        <f t="shared" si="192"/>
        <v>29339492.41682687</v>
      </c>
      <c r="T255" s="105"/>
      <c r="U255" s="105">
        <f t="shared" si="193"/>
        <v>1522603875.0830114</v>
      </c>
      <c r="V255" s="105">
        <f t="shared" si="194"/>
        <v>1716217843.0880229</v>
      </c>
      <c r="W255" s="105">
        <f t="shared" si="195"/>
        <v>1822070404.3324997</v>
      </c>
      <c r="X255" s="106">
        <f t="shared" si="196"/>
        <v>1934451719.9347889</v>
      </c>
      <c r="Y255" s="106">
        <f t="shared" si="197"/>
        <v>1822070404.3324997</v>
      </c>
      <c r="Z255" s="105">
        <f t="shared" si="198"/>
        <v>1934451719.9347889</v>
      </c>
      <c r="AA255" s="105">
        <f t="shared" si="199"/>
        <v>2053764469.177881</v>
      </c>
      <c r="AB255" s="105"/>
      <c r="AC255" s="107" t="str">
        <f t="shared" si="200"/>
        <v>BERTAHAP</v>
      </c>
      <c r="AD255" s="108">
        <f t="shared" si="201"/>
        <v>0</v>
      </c>
      <c r="AE255" s="109">
        <v>2</v>
      </c>
      <c r="AF255" s="110"/>
      <c r="AG255" s="105" t="e">
        <f>IF(AF255&gt;#REF!,"LB","KR")</f>
        <v>#REF!</v>
      </c>
      <c r="AH255" s="110">
        <v>1674865000</v>
      </c>
      <c r="AI255" s="110">
        <v>1887840000</v>
      </c>
      <c r="AJ255" s="110">
        <v>2004278000</v>
      </c>
      <c r="AK255" s="111">
        <v>2127897000</v>
      </c>
      <c r="AL255" s="111">
        <v>2004278000</v>
      </c>
      <c r="AM255" s="110">
        <v>2127897000</v>
      </c>
      <c r="AN255" s="110">
        <f t="shared" si="206"/>
        <v>2259141000</v>
      </c>
      <c r="AS255" s="5"/>
      <c r="AT255" s="5"/>
      <c r="AV255" s="2"/>
      <c r="AW255" s="2"/>
      <c r="BR255" s="53">
        <f t="shared" si="202"/>
        <v>-256449.03649999946</v>
      </c>
    </row>
    <row r="256" spans="1:70">
      <c r="A256" s="3">
        <f t="shared" si="203"/>
        <v>217</v>
      </c>
      <c r="B256" s="96">
        <v>1</v>
      </c>
      <c r="C256" s="97" t="s">
        <v>187</v>
      </c>
      <c r="D256" s="98" t="s">
        <v>24</v>
      </c>
      <c r="E256" s="99"/>
      <c r="F256" s="100" t="s">
        <v>39</v>
      </c>
      <c r="G256" s="101">
        <f t="shared" si="182"/>
        <v>113</v>
      </c>
      <c r="H256" s="101">
        <f t="shared" si="183"/>
        <v>101</v>
      </c>
      <c r="I256" s="102">
        <f t="shared" si="184"/>
        <v>26438045</v>
      </c>
      <c r="J256" s="102">
        <f t="shared" si="185"/>
        <v>6</v>
      </c>
      <c r="K256" s="103">
        <f t="shared" si="186"/>
        <v>0.95</v>
      </c>
      <c r="L256" s="104">
        <f t="shared" si="207"/>
        <v>1.0149999999999999</v>
      </c>
      <c r="M256" s="105">
        <f t="shared" si="187"/>
        <v>21302999.72502004</v>
      </c>
      <c r="N256" s="105">
        <f t="shared" si="188"/>
        <v>24011884.402557023</v>
      </c>
      <c r="O256" s="105">
        <f t="shared" si="189"/>
        <v>25492884.891249999</v>
      </c>
      <c r="P256" s="105">
        <f t="shared" si="190"/>
        <v>27065230.24945581</v>
      </c>
      <c r="Q256" s="106">
        <f t="shared" si="191"/>
        <v>25492884.891249999</v>
      </c>
      <c r="R256" s="105">
        <f t="shared" si="191"/>
        <v>27065230.24945581</v>
      </c>
      <c r="S256" s="105">
        <f t="shared" si="192"/>
        <v>28734554.428851061</v>
      </c>
      <c r="T256" s="105"/>
      <c r="U256" s="105">
        <f t="shared" si="193"/>
        <v>2151602972.2270241</v>
      </c>
      <c r="V256" s="105">
        <f t="shared" si="194"/>
        <v>2425200324.6582594</v>
      </c>
      <c r="W256" s="105">
        <f t="shared" si="195"/>
        <v>2574781374.0162501</v>
      </c>
      <c r="X256" s="106">
        <f t="shared" si="196"/>
        <v>2733588255.1950369</v>
      </c>
      <c r="Y256" s="106">
        <f t="shared" si="197"/>
        <v>2574781374.0162501</v>
      </c>
      <c r="Z256" s="105">
        <f t="shared" si="198"/>
        <v>2733588255.1950369</v>
      </c>
      <c r="AA256" s="105">
        <f t="shared" si="199"/>
        <v>2902189997.3139572</v>
      </c>
      <c r="AB256" s="105"/>
      <c r="AC256" s="107" t="str">
        <f t="shared" si="200"/>
        <v>BERTAHAP</v>
      </c>
      <c r="AD256" s="108">
        <f t="shared" si="201"/>
        <v>0</v>
      </c>
      <c r="AE256" s="109">
        <v>2</v>
      </c>
      <c r="AF256" s="110"/>
      <c r="AG256" s="105" t="e">
        <f>IF(AF256&gt;#REF!,"LB","KR")</f>
        <v>#REF!</v>
      </c>
      <c r="AH256" s="110">
        <v>2366764000</v>
      </c>
      <c r="AI256" s="110">
        <v>2667721000</v>
      </c>
      <c r="AJ256" s="110">
        <v>2832260000</v>
      </c>
      <c r="AK256" s="111">
        <v>3006948000</v>
      </c>
      <c r="AL256" s="111">
        <v>2832260000</v>
      </c>
      <c r="AM256" s="110">
        <v>3006948000</v>
      </c>
      <c r="AN256" s="110">
        <f t="shared" si="206"/>
        <v>3192409000</v>
      </c>
      <c r="AS256" s="5"/>
      <c r="AT256" s="5"/>
      <c r="AV256" s="2"/>
      <c r="AW256" s="2"/>
      <c r="BR256" s="53">
        <f t="shared" si="202"/>
        <v>-793141.34999999776</v>
      </c>
    </row>
    <row r="257" spans="1:70">
      <c r="A257" s="3">
        <f t="shared" si="203"/>
        <v>218</v>
      </c>
      <c r="B257" s="96">
        <v>2</v>
      </c>
      <c r="C257" s="97" t="s">
        <v>187</v>
      </c>
      <c r="D257" s="98" t="s">
        <v>35</v>
      </c>
      <c r="E257" s="99"/>
      <c r="F257" s="100" t="s">
        <v>42</v>
      </c>
      <c r="G257" s="101">
        <f t="shared" si="182"/>
        <v>78</v>
      </c>
      <c r="H257" s="101">
        <f t="shared" si="183"/>
        <v>66</v>
      </c>
      <c r="I257" s="102">
        <f t="shared" si="184"/>
        <v>26438045</v>
      </c>
      <c r="J257" s="102">
        <f t="shared" si="185"/>
        <v>2</v>
      </c>
      <c r="K257" s="103">
        <f t="shared" si="186"/>
        <v>0.93</v>
      </c>
      <c r="L257" s="104">
        <f t="shared" si="207"/>
        <v>1.0149999999999999</v>
      </c>
      <c r="M257" s="105">
        <f t="shared" si="187"/>
        <v>20854515.520282775</v>
      </c>
      <c r="N257" s="105">
        <f t="shared" si="188"/>
        <v>23506371.046713714</v>
      </c>
      <c r="O257" s="105">
        <f t="shared" si="189"/>
        <v>24956192.577749997</v>
      </c>
      <c r="P257" s="105">
        <f t="shared" si="190"/>
        <v>26495435.928414632</v>
      </c>
      <c r="Q257" s="106">
        <f t="shared" si="191"/>
        <v>24956192.577749997</v>
      </c>
      <c r="R257" s="105">
        <f t="shared" si="191"/>
        <v>26495435.928414632</v>
      </c>
      <c r="S257" s="105">
        <f t="shared" si="192"/>
        <v>28129616.440875247</v>
      </c>
      <c r="T257" s="105"/>
      <c r="U257" s="105">
        <f t="shared" si="193"/>
        <v>1376398024.3386631</v>
      </c>
      <c r="V257" s="105">
        <f t="shared" si="194"/>
        <v>1551420489.0831051</v>
      </c>
      <c r="W257" s="105">
        <f t="shared" si="195"/>
        <v>1647108710.1314998</v>
      </c>
      <c r="X257" s="106">
        <f t="shared" si="196"/>
        <v>1748698771.2753656</v>
      </c>
      <c r="Y257" s="106">
        <f t="shared" si="197"/>
        <v>1647108710.1314998</v>
      </c>
      <c r="Z257" s="105">
        <f t="shared" si="198"/>
        <v>1748698771.2753656</v>
      </c>
      <c r="AA257" s="105">
        <f t="shared" si="199"/>
        <v>1856554685.0977664</v>
      </c>
      <c r="AB257" s="105"/>
      <c r="AC257" s="107" t="str">
        <f t="shared" si="200"/>
        <v>BERTAHAP</v>
      </c>
      <c r="AD257" s="108">
        <f t="shared" si="201"/>
        <v>0</v>
      </c>
      <c r="AE257" s="109">
        <v>2</v>
      </c>
      <c r="AF257" s="110"/>
      <c r="AG257" s="105" t="e">
        <f>IF(AF257&gt;#REF!,"LB","KR")</f>
        <v>#REF!</v>
      </c>
      <c r="AH257" s="110">
        <v>1514038000</v>
      </c>
      <c r="AI257" s="110">
        <v>1706563000</v>
      </c>
      <c r="AJ257" s="110">
        <v>1811820000</v>
      </c>
      <c r="AK257" s="111">
        <v>1923569000</v>
      </c>
      <c r="AL257" s="111">
        <v>1811820000</v>
      </c>
      <c r="AM257" s="110">
        <v>1923569000</v>
      </c>
      <c r="AN257" s="110">
        <f t="shared" si="206"/>
        <v>2042211000</v>
      </c>
      <c r="AS257" s="5"/>
      <c r="AT257" s="5"/>
      <c r="AV257" s="2"/>
      <c r="AW257" s="2"/>
      <c r="BR257" s="53">
        <f t="shared" si="202"/>
        <v>-1329833.6634999998</v>
      </c>
    </row>
    <row r="258" spans="1:70">
      <c r="A258" s="3">
        <f t="shared" si="203"/>
        <v>219</v>
      </c>
      <c r="B258" s="96">
        <v>3</v>
      </c>
      <c r="C258" s="97" t="s">
        <v>187</v>
      </c>
      <c r="D258" s="98" t="s">
        <v>41</v>
      </c>
      <c r="E258" s="99"/>
      <c r="F258" s="100" t="s">
        <v>45</v>
      </c>
      <c r="G258" s="101">
        <f t="shared" si="182"/>
        <v>60</v>
      </c>
      <c r="H258" s="101">
        <f t="shared" si="183"/>
        <v>52</v>
      </c>
      <c r="I258" s="102">
        <f t="shared" si="184"/>
        <v>26438045</v>
      </c>
      <c r="J258" s="102">
        <f t="shared" si="185"/>
        <v>2</v>
      </c>
      <c r="K258" s="103">
        <f t="shared" si="186"/>
        <v>0.93</v>
      </c>
      <c r="L258" s="104">
        <f t="shared" si="207"/>
        <v>1.0149999999999999</v>
      </c>
      <c r="M258" s="105">
        <f t="shared" si="187"/>
        <v>20854515.520282775</v>
      </c>
      <c r="N258" s="105">
        <f t="shared" si="188"/>
        <v>23506371.046713714</v>
      </c>
      <c r="O258" s="105">
        <f t="shared" si="189"/>
        <v>24956192.577749997</v>
      </c>
      <c r="P258" s="105">
        <f t="shared" si="190"/>
        <v>26495435.928414632</v>
      </c>
      <c r="Q258" s="106">
        <f t="shared" si="191"/>
        <v>24956192.577749997</v>
      </c>
      <c r="R258" s="105">
        <f t="shared" si="191"/>
        <v>26495435.928414632</v>
      </c>
      <c r="S258" s="105">
        <f t="shared" si="192"/>
        <v>28129616.440875247</v>
      </c>
      <c r="T258" s="105"/>
      <c r="U258" s="105">
        <f t="shared" si="193"/>
        <v>1084434807.0547042</v>
      </c>
      <c r="V258" s="105">
        <f t="shared" si="194"/>
        <v>1222331294.4291131</v>
      </c>
      <c r="W258" s="105">
        <f t="shared" si="195"/>
        <v>1297722014.0429997</v>
      </c>
      <c r="X258" s="106">
        <f t="shared" si="196"/>
        <v>1377762668.2775609</v>
      </c>
      <c r="Y258" s="106">
        <f t="shared" si="197"/>
        <v>1297722014.0429997</v>
      </c>
      <c r="Z258" s="105">
        <f t="shared" si="198"/>
        <v>1377762668.2775609</v>
      </c>
      <c r="AA258" s="105">
        <f t="shared" si="199"/>
        <v>1462740054.9255128</v>
      </c>
      <c r="AB258" s="105"/>
      <c r="AC258" s="107" t="str">
        <f t="shared" si="200"/>
        <v>BERTAHAP</v>
      </c>
      <c r="AD258" s="108">
        <f t="shared" si="201"/>
        <v>0</v>
      </c>
      <c r="AE258" s="109">
        <v>2</v>
      </c>
      <c r="AF258" s="110"/>
      <c r="AG258" s="105" t="e">
        <f>IF(AF258&gt;#REF!,"LB","KR")</f>
        <v>#REF!</v>
      </c>
      <c r="AH258" s="110">
        <v>1192879000</v>
      </c>
      <c r="AI258" s="110">
        <v>1344565000</v>
      </c>
      <c r="AJ258" s="110">
        <v>1427495000</v>
      </c>
      <c r="AK258" s="111">
        <v>1515539000</v>
      </c>
      <c r="AL258" s="111">
        <v>1427495000</v>
      </c>
      <c r="AM258" s="110">
        <v>1515539000</v>
      </c>
      <c r="AN258" s="110">
        <f t="shared" si="206"/>
        <v>1609015000</v>
      </c>
      <c r="AS258" s="5"/>
      <c r="AT258" s="5"/>
      <c r="AV258" s="2"/>
      <c r="AW258" s="2"/>
      <c r="BR258" s="53">
        <f t="shared" si="202"/>
        <v>-1329833.6634999998</v>
      </c>
    </row>
    <row r="259" spans="1:70">
      <c r="A259" s="3">
        <f t="shared" si="203"/>
        <v>220</v>
      </c>
      <c r="B259" s="96">
        <v>4</v>
      </c>
      <c r="C259" s="97" t="s">
        <v>187</v>
      </c>
      <c r="D259" s="98">
        <v>10</v>
      </c>
      <c r="E259" s="99"/>
      <c r="F259" s="100" t="s">
        <v>48</v>
      </c>
      <c r="G259" s="101">
        <f t="shared" si="182"/>
        <v>74</v>
      </c>
      <c r="H259" s="101">
        <f t="shared" si="183"/>
        <v>63</v>
      </c>
      <c r="I259" s="102">
        <f t="shared" si="184"/>
        <v>26438045</v>
      </c>
      <c r="J259" s="102">
        <f t="shared" si="185"/>
        <v>2</v>
      </c>
      <c r="K259" s="103">
        <f t="shared" si="186"/>
        <v>0.93</v>
      </c>
      <c r="L259" s="104">
        <f>SUMIF($AN$4:$AN$22,D259,$AW$4:$AW$22)</f>
        <v>1.0149999999999999</v>
      </c>
      <c r="M259" s="105">
        <f t="shared" si="187"/>
        <v>20854515.520282775</v>
      </c>
      <c r="N259" s="105">
        <f t="shared" si="188"/>
        <v>23506371.046713714</v>
      </c>
      <c r="O259" s="105">
        <f t="shared" si="189"/>
        <v>24956192.577749997</v>
      </c>
      <c r="P259" s="105">
        <f t="shared" si="190"/>
        <v>26495435.928414632</v>
      </c>
      <c r="Q259" s="106">
        <f t="shared" si="191"/>
        <v>24956192.577749997</v>
      </c>
      <c r="R259" s="105">
        <f t="shared" si="191"/>
        <v>26495435.928414632</v>
      </c>
      <c r="S259" s="105">
        <f t="shared" si="192"/>
        <v>28129616.440875247</v>
      </c>
      <c r="T259" s="105"/>
      <c r="U259" s="105">
        <f t="shared" si="193"/>
        <v>1313834477.7778149</v>
      </c>
      <c r="V259" s="105">
        <f t="shared" si="194"/>
        <v>1480901375.9429638</v>
      </c>
      <c r="W259" s="105">
        <f t="shared" si="195"/>
        <v>1572240132.3982499</v>
      </c>
      <c r="X259" s="106">
        <f t="shared" si="196"/>
        <v>1669212463.4901218</v>
      </c>
      <c r="Y259" s="106">
        <f t="shared" si="197"/>
        <v>1572240132.3982499</v>
      </c>
      <c r="Z259" s="105">
        <f t="shared" si="198"/>
        <v>1669212463.4901218</v>
      </c>
      <c r="AA259" s="105">
        <f t="shared" si="199"/>
        <v>1772165835.7751405</v>
      </c>
      <c r="AB259" s="105"/>
      <c r="AC259" s="107" t="str">
        <f t="shared" si="200"/>
        <v>BERTAHAP</v>
      </c>
      <c r="AD259" s="108">
        <f t="shared" si="201"/>
        <v>0</v>
      </c>
      <c r="AE259" s="109">
        <v>2</v>
      </c>
      <c r="AF259" s="110"/>
      <c r="AG259" s="105" t="e">
        <f>IF(AF259&gt;#REF!,"LB","KR")</f>
        <v>#REF!</v>
      </c>
      <c r="AH259" s="110">
        <v>1445218000</v>
      </c>
      <c r="AI259" s="110">
        <v>1628992000</v>
      </c>
      <c r="AJ259" s="110">
        <v>1729465000</v>
      </c>
      <c r="AK259" s="111">
        <v>1836134000</v>
      </c>
      <c r="AL259" s="111">
        <v>1729465000</v>
      </c>
      <c r="AM259" s="110">
        <v>1836134000</v>
      </c>
      <c r="AN259" s="110">
        <f t="shared" si="206"/>
        <v>1949383000</v>
      </c>
      <c r="AS259" s="5"/>
      <c r="AT259" s="5"/>
      <c r="AV259" s="2"/>
      <c r="AW259" s="2"/>
      <c r="BR259" s="53">
        <f t="shared" si="202"/>
        <v>-1329833.6634999998</v>
      </c>
    </row>
    <row r="260" spans="1:70">
      <c r="A260" s="3">
        <f t="shared" si="203"/>
        <v>221</v>
      </c>
      <c r="B260" s="96">
        <v>5</v>
      </c>
      <c r="C260" s="97" t="s">
        <v>187</v>
      </c>
      <c r="D260" s="96">
        <v>12</v>
      </c>
      <c r="E260" s="99"/>
      <c r="F260" s="100" t="s">
        <v>50</v>
      </c>
      <c r="G260" s="101">
        <f t="shared" si="182"/>
        <v>67</v>
      </c>
      <c r="H260" s="101">
        <f t="shared" si="183"/>
        <v>57</v>
      </c>
      <c r="I260" s="102">
        <f t="shared" si="184"/>
        <v>26438045</v>
      </c>
      <c r="J260" s="102">
        <f t="shared" si="185"/>
        <v>2</v>
      </c>
      <c r="K260" s="103">
        <f t="shared" si="186"/>
        <v>0.93</v>
      </c>
      <c r="L260" s="104">
        <f>SUMIF($AN$4:$AN$22,D260,$AW$4:$AW$22)</f>
        <v>1.0149999999999999</v>
      </c>
      <c r="M260" s="105">
        <f t="shared" si="187"/>
        <v>20854515.520282775</v>
      </c>
      <c r="N260" s="105">
        <f t="shared" si="188"/>
        <v>23506371.046713714</v>
      </c>
      <c r="O260" s="105">
        <f t="shared" si="189"/>
        <v>24956192.577749997</v>
      </c>
      <c r="P260" s="105">
        <f t="shared" si="190"/>
        <v>26495435.928414632</v>
      </c>
      <c r="Q260" s="106">
        <f t="shared" si="191"/>
        <v>24956192.577749997</v>
      </c>
      <c r="R260" s="105">
        <f t="shared" si="191"/>
        <v>26495435.928414632</v>
      </c>
      <c r="S260" s="105">
        <f t="shared" si="192"/>
        <v>28129616.440875247</v>
      </c>
      <c r="T260" s="105"/>
      <c r="U260" s="105">
        <f t="shared" si="193"/>
        <v>1188707384.6561182</v>
      </c>
      <c r="V260" s="105">
        <f t="shared" si="194"/>
        <v>1339863149.6626816</v>
      </c>
      <c r="W260" s="105">
        <f t="shared" si="195"/>
        <v>1422502976.9317498</v>
      </c>
      <c r="X260" s="106">
        <f t="shared" si="196"/>
        <v>1510239847.9196341</v>
      </c>
      <c r="Y260" s="106">
        <f t="shared" si="197"/>
        <v>1422502976.9317498</v>
      </c>
      <c r="Z260" s="105">
        <f t="shared" si="198"/>
        <v>1510239847.9196341</v>
      </c>
      <c r="AA260" s="105">
        <f t="shared" si="199"/>
        <v>1603388137.129889</v>
      </c>
      <c r="AB260" s="105"/>
      <c r="AC260" s="107" t="str">
        <f t="shared" si="200"/>
        <v>BERTAHAP</v>
      </c>
      <c r="AD260" s="108">
        <f t="shared" si="201"/>
        <v>0</v>
      </c>
      <c r="AE260" s="109">
        <v>2</v>
      </c>
      <c r="AF260" s="110"/>
      <c r="AG260" s="105" t="e">
        <f>IF(AF260&gt;#REF!,"LB","KR")</f>
        <v>#REF!</v>
      </c>
      <c r="AH260" s="110">
        <v>1307579000</v>
      </c>
      <c r="AI260" s="110">
        <v>1473850000</v>
      </c>
      <c r="AJ260" s="110">
        <v>1564754000</v>
      </c>
      <c r="AK260" s="111">
        <v>1661264000</v>
      </c>
      <c r="AL260" s="111">
        <v>1564754000</v>
      </c>
      <c r="AM260" s="110">
        <v>1661264000</v>
      </c>
      <c r="AN260" s="110">
        <f t="shared" si="206"/>
        <v>1763727000</v>
      </c>
      <c r="AS260" s="5"/>
      <c r="AT260" s="5"/>
      <c r="AV260" s="2"/>
      <c r="AW260" s="2"/>
      <c r="BR260" s="53">
        <f t="shared" si="202"/>
        <v>-1329833.6634999998</v>
      </c>
    </row>
    <row r="261" spans="1:70">
      <c r="A261" s="3">
        <f t="shared" si="203"/>
        <v>222</v>
      </c>
      <c r="B261" s="96">
        <v>6</v>
      </c>
      <c r="C261" s="97" t="s">
        <v>187</v>
      </c>
      <c r="D261" s="98">
        <v>16</v>
      </c>
      <c r="E261" s="99"/>
      <c r="F261" s="100" t="s">
        <v>52</v>
      </c>
      <c r="G261" s="101">
        <f t="shared" si="182"/>
        <v>71</v>
      </c>
      <c r="H261" s="101">
        <f t="shared" si="183"/>
        <v>63</v>
      </c>
      <c r="I261" s="102">
        <f t="shared" si="184"/>
        <v>26438045</v>
      </c>
      <c r="J261" s="102">
        <f t="shared" si="185"/>
        <v>2</v>
      </c>
      <c r="K261" s="103">
        <f t="shared" si="186"/>
        <v>0.93</v>
      </c>
      <c r="L261" s="104">
        <f t="shared" ref="L261:L282" si="208">SUMIF($AN$4:$AN$22,D261,$AW$4:$AW$22)</f>
        <v>1.0149999999999999</v>
      </c>
      <c r="M261" s="105">
        <f t="shared" si="187"/>
        <v>20854515.520282775</v>
      </c>
      <c r="N261" s="105">
        <f t="shared" si="188"/>
        <v>23506371.046713714</v>
      </c>
      <c r="O261" s="105">
        <f t="shared" si="189"/>
        <v>24956192.577749997</v>
      </c>
      <c r="P261" s="105">
        <f t="shared" si="190"/>
        <v>26495435.928414632</v>
      </c>
      <c r="Q261" s="106">
        <f t="shared" si="191"/>
        <v>24956192.577749997</v>
      </c>
      <c r="R261" s="105">
        <f t="shared" si="191"/>
        <v>26495435.928414632</v>
      </c>
      <c r="S261" s="105">
        <f t="shared" si="192"/>
        <v>28129616.440875247</v>
      </c>
      <c r="T261" s="105"/>
      <c r="U261" s="105">
        <f t="shared" si="193"/>
        <v>1313834477.7778149</v>
      </c>
      <c r="V261" s="105">
        <f t="shared" si="194"/>
        <v>1480901375.9429638</v>
      </c>
      <c r="W261" s="105">
        <f t="shared" si="195"/>
        <v>1572240132.3982499</v>
      </c>
      <c r="X261" s="106">
        <f t="shared" si="196"/>
        <v>1669212463.4901218</v>
      </c>
      <c r="Y261" s="106">
        <f t="shared" si="197"/>
        <v>1572240132.3982499</v>
      </c>
      <c r="Z261" s="105">
        <f t="shared" si="198"/>
        <v>1669212463.4901218</v>
      </c>
      <c r="AA261" s="105">
        <f t="shared" si="199"/>
        <v>1772165835.7751405</v>
      </c>
      <c r="AB261" s="105"/>
      <c r="AC261" s="107" t="str">
        <f t="shared" si="200"/>
        <v>BERTAHAP</v>
      </c>
      <c r="AD261" s="108">
        <f t="shared" si="201"/>
        <v>0</v>
      </c>
      <c r="AE261" s="109">
        <v>2</v>
      </c>
      <c r="AF261" s="110"/>
      <c r="AG261" s="105" t="e">
        <f>IF(AF261&gt;#REF!,"LB","KR")</f>
        <v>#REF!</v>
      </c>
      <c r="AH261" s="110">
        <v>1445218000</v>
      </c>
      <c r="AI261" s="110">
        <v>1628992000</v>
      </c>
      <c r="AJ261" s="110">
        <v>1729465000</v>
      </c>
      <c r="AK261" s="111">
        <v>1836134000</v>
      </c>
      <c r="AL261" s="111">
        <v>1729465000</v>
      </c>
      <c r="AM261" s="110">
        <v>1836134000</v>
      </c>
      <c r="AN261" s="110">
        <f t="shared" si="206"/>
        <v>1949383000</v>
      </c>
      <c r="AS261" s="5"/>
      <c r="AT261" s="5"/>
      <c r="AV261" s="2"/>
      <c r="AW261" s="2"/>
      <c r="BR261" s="53">
        <f t="shared" si="202"/>
        <v>-1329833.6634999998</v>
      </c>
    </row>
    <row r="262" spans="1:70">
      <c r="A262" s="3">
        <f t="shared" si="203"/>
        <v>223</v>
      </c>
      <c r="B262" s="96">
        <v>7</v>
      </c>
      <c r="C262" s="97" t="s">
        <v>187</v>
      </c>
      <c r="D262" s="96">
        <v>18</v>
      </c>
      <c r="E262" s="99"/>
      <c r="F262" s="100" t="s">
        <v>54</v>
      </c>
      <c r="G262" s="101">
        <f t="shared" si="182"/>
        <v>97</v>
      </c>
      <c r="H262" s="101">
        <f t="shared" si="183"/>
        <v>85</v>
      </c>
      <c r="I262" s="102">
        <f t="shared" si="184"/>
        <v>26438045</v>
      </c>
      <c r="J262" s="102">
        <f t="shared" si="185"/>
        <v>2</v>
      </c>
      <c r="K262" s="103">
        <f t="shared" si="186"/>
        <v>0.93</v>
      </c>
      <c r="L262" s="104">
        <f t="shared" si="208"/>
        <v>1.0149999999999999</v>
      </c>
      <c r="M262" s="105">
        <f t="shared" si="187"/>
        <v>20854515.520282775</v>
      </c>
      <c r="N262" s="105">
        <f t="shared" si="188"/>
        <v>23506371.046713714</v>
      </c>
      <c r="O262" s="105">
        <f t="shared" si="189"/>
        <v>24956192.577749997</v>
      </c>
      <c r="P262" s="105">
        <f t="shared" si="190"/>
        <v>26495435.928414632</v>
      </c>
      <c r="Q262" s="106">
        <f t="shared" si="191"/>
        <v>24956192.577749997</v>
      </c>
      <c r="R262" s="105">
        <f t="shared" si="191"/>
        <v>26495435.928414632</v>
      </c>
      <c r="S262" s="105">
        <f t="shared" si="192"/>
        <v>28129616.440875247</v>
      </c>
      <c r="T262" s="105"/>
      <c r="U262" s="105">
        <f t="shared" si="193"/>
        <v>1772633819.224036</v>
      </c>
      <c r="V262" s="105">
        <f t="shared" si="194"/>
        <v>1998041538.9706657</v>
      </c>
      <c r="W262" s="105">
        <f t="shared" si="195"/>
        <v>2121276369.1087499</v>
      </c>
      <c r="X262" s="106">
        <f t="shared" si="196"/>
        <v>2252112053.9152436</v>
      </c>
      <c r="Y262" s="106">
        <f t="shared" si="197"/>
        <v>2121276369.1087499</v>
      </c>
      <c r="Z262" s="105">
        <f t="shared" si="198"/>
        <v>2252112053.9152436</v>
      </c>
      <c r="AA262" s="105">
        <f t="shared" si="199"/>
        <v>2391017397.4743962</v>
      </c>
      <c r="AB262" s="105"/>
      <c r="AC262" s="107" t="str">
        <f t="shared" si="200"/>
        <v>BERTAHAP</v>
      </c>
      <c r="AD262" s="108">
        <f t="shared" si="201"/>
        <v>0</v>
      </c>
      <c r="AE262" s="109">
        <v>2</v>
      </c>
      <c r="AF262" s="110"/>
      <c r="AG262" s="105" t="e">
        <f>IF(AF262&gt;#REF!,"LB","KR")</f>
        <v>#REF!</v>
      </c>
      <c r="AH262" s="110">
        <v>1949898000</v>
      </c>
      <c r="AI262" s="110">
        <v>2197846000</v>
      </c>
      <c r="AJ262" s="110">
        <v>2333405000</v>
      </c>
      <c r="AK262" s="111">
        <v>2477324000</v>
      </c>
      <c r="AL262" s="111">
        <v>2333405000</v>
      </c>
      <c r="AM262" s="110">
        <v>2477324000</v>
      </c>
      <c r="AN262" s="110">
        <f t="shared" si="206"/>
        <v>2630120000</v>
      </c>
      <c r="AS262" s="5"/>
      <c r="AT262" s="5"/>
      <c r="AV262" s="2"/>
      <c r="AW262" s="2"/>
      <c r="BR262" s="53">
        <f t="shared" si="202"/>
        <v>-1329833.6634999998</v>
      </c>
    </row>
    <row r="263" spans="1:70">
      <c r="A263" s="3">
        <f t="shared" si="203"/>
        <v>224</v>
      </c>
      <c r="B263" s="96">
        <v>8</v>
      </c>
      <c r="C263" s="97" t="s">
        <v>187</v>
      </c>
      <c r="D263" s="96">
        <v>20</v>
      </c>
      <c r="E263" s="99"/>
      <c r="F263" s="100" t="s">
        <v>70</v>
      </c>
      <c r="G263" s="101">
        <f t="shared" si="182"/>
        <v>60</v>
      </c>
      <c r="H263" s="101">
        <f t="shared" si="183"/>
        <v>51</v>
      </c>
      <c r="I263" s="102">
        <f t="shared" si="184"/>
        <v>26438045</v>
      </c>
      <c r="J263" s="102">
        <f t="shared" si="185"/>
        <v>2</v>
      </c>
      <c r="K263" s="103">
        <f t="shared" si="186"/>
        <v>0.93</v>
      </c>
      <c r="L263" s="104">
        <f t="shared" si="208"/>
        <v>1.0149999999999999</v>
      </c>
      <c r="M263" s="105">
        <f t="shared" si="187"/>
        <v>20854515.520282775</v>
      </c>
      <c r="N263" s="105">
        <f t="shared" si="188"/>
        <v>23506371.046713714</v>
      </c>
      <c r="O263" s="105">
        <f t="shared" si="189"/>
        <v>24956192.577749997</v>
      </c>
      <c r="P263" s="105">
        <f t="shared" si="190"/>
        <v>26495435.928414632</v>
      </c>
      <c r="Q263" s="106">
        <f t="shared" si="191"/>
        <v>24956192.577749997</v>
      </c>
      <c r="R263" s="105">
        <f t="shared" si="191"/>
        <v>26495435.928414632</v>
      </c>
      <c r="S263" s="105">
        <f t="shared" si="192"/>
        <v>28129616.440875247</v>
      </c>
      <c r="T263" s="105"/>
      <c r="U263" s="105">
        <f t="shared" si="193"/>
        <v>1063580291.5344216</v>
      </c>
      <c r="V263" s="105">
        <f t="shared" si="194"/>
        <v>1198824923.3823993</v>
      </c>
      <c r="W263" s="105">
        <f t="shared" si="195"/>
        <v>1272765821.4652498</v>
      </c>
      <c r="X263" s="106">
        <f t="shared" si="196"/>
        <v>1351267232.3491461</v>
      </c>
      <c r="Y263" s="106">
        <f t="shared" si="197"/>
        <v>1272765821.4652498</v>
      </c>
      <c r="Z263" s="105">
        <f t="shared" si="198"/>
        <v>1351267232.3491461</v>
      </c>
      <c r="AA263" s="105">
        <f t="shared" si="199"/>
        <v>1434610438.4846375</v>
      </c>
      <c r="AB263" s="105"/>
      <c r="AC263" s="107" t="str">
        <f t="shared" si="200"/>
        <v>BERTAHAP</v>
      </c>
      <c r="AD263" s="108">
        <f t="shared" si="201"/>
        <v>0</v>
      </c>
      <c r="AE263" s="109">
        <v>2</v>
      </c>
      <c r="AF263" s="110"/>
      <c r="AG263" s="105" t="e">
        <f>IF(AF263&gt;#REF!,"LB","KR")</f>
        <v>#REF!</v>
      </c>
      <c r="AH263" s="110">
        <v>1169939000</v>
      </c>
      <c r="AI263" s="110">
        <v>1318708000</v>
      </c>
      <c r="AJ263" s="110">
        <v>1400043000</v>
      </c>
      <c r="AK263" s="111">
        <v>1486394000</v>
      </c>
      <c r="AL263" s="111">
        <v>1400043000</v>
      </c>
      <c r="AM263" s="110">
        <v>1486394000</v>
      </c>
      <c r="AN263" s="110">
        <f t="shared" si="206"/>
        <v>1578072000</v>
      </c>
      <c r="AS263" s="5"/>
      <c r="AT263" s="5"/>
      <c r="AV263" s="2"/>
      <c r="AW263" s="2"/>
      <c r="BR263" s="53">
        <f t="shared" si="202"/>
        <v>-1329833.6634999998</v>
      </c>
    </row>
    <row r="264" spans="1:70">
      <c r="A264" s="3">
        <f t="shared" si="203"/>
        <v>225</v>
      </c>
      <c r="B264" s="96">
        <v>9</v>
      </c>
      <c r="C264" s="97" t="s">
        <v>187</v>
      </c>
      <c r="D264" s="96">
        <v>22</v>
      </c>
      <c r="E264" s="99"/>
      <c r="F264" s="100" t="s">
        <v>89</v>
      </c>
      <c r="G264" s="101">
        <f t="shared" si="182"/>
        <v>81</v>
      </c>
      <c r="H264" s="101">
        <f t="shared" si="183"/>
        <v>70</v>
      </c>
      <c r="I264" s="102">
        <f t="shared" si="184"/>
        <v>26438045</v>
      </c>
      <c r="J264" s="102">
        <f t="shared" si="185"/>
        <v>4</v>
      </c>
      <c r="K264" s="103">
        <f t="shared" si="186"/>
        <v>0.97</v>
      </c>
      <c r="L264" s="104">
        <f t="shared" si="208"/>
        <v>1.0149999999999999</v>
      </c>
      <c r="M264" s="105">
        <f t="shared" si="187"/>
        <v>21751483.929757304</v>
      </c>
      <c r="N264" s="105">
        <f t="shared" si="188"/>
        <v>24517397.758400328</v>
      </c>
      <c r="O264" s="105">
        <f t="shared" si="189"/>
        <v>26029577.204749998</v>
      </c>
      <c r="P264" s="105">
        <f t="shared" si="190"/>
        <v>27635024.570496984</v>
      </c>
      <c r="Q264" s="106">
        <f t="shared" si="191"/>
        <v>26029577.204749998</v>
      </c>
      <c r="R264" s="105">
        <f t="shared" si="191"/>
        <v>27635024.570496984</v>
      </c>
      <c r="S264" s="105">
        <f t="shared" si="192"/>
        <v>29339492.41682687</v>
      </c>
      <c r="T264" s="105"/>
      <c r="U264" s="105">
        <f t="shared" si="193"/>
        <v>1522603875.0830114</v>
      </c>
      <c r="V264" s="105">
        <f t="shared" si="194"/>
        <v>1716217843.0880229</v>
      </c>
      <c r="W264" s="105">
        <f t="shared" si="195"/>
        <v>1822070404.3324997</v>
      </c>
      <c r="X264" s="106">
        <f t="shared" si="196"/>
        <v>1934451719.9347889</v>
      </c>
      <c r="Y264" s="106">
        <f t="shared" si="197"/>
        <v>1822070404.3324997</v>
      </c>
      <c r="Z264" s="105">
        <f t="shared" si="198"/>
        <v>1934451719.9347889</v>
      </c>
      <c r="AA264" s="105">
        <f t="shared" si="199"/>
        <v>2053764469.177881</v>
      </c>
      <c r="AB264" s="105"/>
      <c r="AC264" s="107" t="str">
        <f t="shared" si="200"/>
        <v>BERTAHAP</v>
      </c>
      <c r="AD264" s="108">
        <f t="shared" si="201"/>
        <v>0</v>
      </c>
      <c r="AE264" s="109">
        <v>2</v>
      </c>
      <c r="AF264" s="110"/>
      <c r="AG264" s="105" t="e">
        <f>IF(AF264&gt;#REF!,"LB","KR")</f>
        <v>#REF!</v>
      </c>
      <c r="AH264" s="110">
        <v>1674865000</v>
      </c>
      <c r="AI264" s="110">
        <v>1887840000</v>
      </c>
      <c r="AJ264" s="110">
        <v>2004278000</v>
      </c>
      <c r="AK264" s="111">
        <v>2127897000</v>
      </c>
      <c r="AL264" s="111">
        <v>2004278000</v>
      </c>
      <c r="AM264" s="110">
        <v>2127897000</v>
      </c>
      <c r="AN264" s="110">
        <f t="shared" si="206"/>
        <v>2259141000</v>
      </c>
      <c r="AS264" s="5"/>
      <c r="AT264" s="5"/>
      <c r="AV264" s="2"/>
      <c r="AW264" s="2"/>
      <c r="BR264" s="53">
        <f t="shared" si="202"/>
        <v>-256449.03649999946</v>
      </c>
    </row>
    <row r="265" spans="1:70">
      <c r="A265" s="3">
        <f t="shared" si="203"/>
        <v>226</v>
      </c>
      <c r="B265" s="96">
        <v>1</v>
      </c>
      <c r="C265" s="97" t="s">
        <v>188</v>
      </c>
      <c r="D265" s="98" t="s">
        <v>24</v>
      </c>
      <c r="E265" s="99"/>
      <c r="F265" s="100" t="s">
        <v>39</v>
      </c>
      <c r="G265" s="101">
        <f t="shared" si="182"/>
        <v>113</v>
      </c>
      <c r="H265" s="101">
        <f t="shared" si="183"/>
        <v>101</v>
      </c>
      <c r="I265" s="102">
        <f t="shared" si="184"/>
        <v>26438045</v>
      </c>
      <c r="J265" s="102">
        <f t="shared" si="185"/>
        <v>6</v>
      </c>
      <c r="K265" s="103">
        <f t="shared" si="186"/>
        <v>0.95</v>
      </c>
      <c r="L265" s="104">
        <f t="shared" si="208"/>
        <v>1.0149999999999999</v>
      </c>
      <c r="M265" s="105">
        <f t="shared" si="187"/>
        <v>21302999.72502004</v>
      </c>
      <c r="N265" s="105">
        <f t="shared" si="188"/>
        <v>24011884.402557023</v>
      </c>
      <c r="O265" s="105">
        <f t="shared" si="189"/>
        <v>25492884.891249999</v>
      </c>
      <c r="P265" s="105">
        <f t="shared" si="190"/>
        <v>27065230.24945581</v>
      </c>
      <c r="Q265" s="106">
        <f t="shared" si="191"/>
        <v>25492884.891249999</v>
      </c>
      <c r="R265" s="105">
        <f t="shared" si="191"/>
        <v>27065230.24945581</v>
      </c>
      <c r="S265" s="105">
        <f t="shared" si="192"/>
        <v>28734554.428851061</v>
      </c>
      <c r="T265" s="105"/>
      <c r="U265" s="105">
        <f t="shared" si="193"/>
        <v>2151602972.2270241</v>
      </c>
      <c r="V265" s="105">
        <f t="shared" si="194"/>
        <v>2425200324.6582594</v>
      </c>
      <c r="W265" s="105">
        <f t="shared" si="195"/>
        <v>2574781374.0162501</v>
      </c>
      <c r="X265" s="106">
        <f t="shared" si="196"/>
        <v>2733588255.1950369</v>
      </c>
      <c r="Y265" s="106">
        <f t="shared" si="197"/>
        <v>2574781374.0162501</v>
      </c>
      <c r="Z265" s="105">
        <f t="shared" si="198"/>
        <v>2733588255.1950369</v>
      </c>
      <c r="AA265" s="105">
        <f t="shared" si="199"/>
        <v>2902189997.3139572</v>
      </c>
      <c r="AB265" s="105"/>
      <c r="AC265" s="107" t="str">
        <f t="shared" si="200"/>
        <v>BERTAHAP</v>
      </c>
      <c r="AD265" s="108">
        <f t="shared" si="201"/>
        <v>0</v>
      </c>
      <c r="AE265" s="109">
        <v>2</v>
      </c>
      <c r="AF265" s="110"/>
      <c r="AG265" s="105" t="e">
        <f>IF(AF265&gt;#REF!,"LB","KR")</f>
        <v>#REF!</v>
      </c>
      <c r="AH265" s="110">
        <v>2366764000</v>
      </c>
      <c r="AI265" s="110">
        <v>2667721000</v>
      </c>
      <c r="AJ265" s="110">
        <v>2832260000</v>
      </c>
      <c r="AK265" s="111">
        <v>3006948000</v>
      </c>
      <c r="AL265" s="111">
        <v>2832260000</v>
      </c>
      <c r="AM265" s="110">
        <v>3006948000</v>
      </c>
      <c r="AN265" s="110">
        <f t="shared" si="206"/>
        <v>3192409000</v>
      </c>
      <c r="AS265" s="5"/>
      <c r="AT265" s="5"/>
      <c r="AV265" s="2"/>
      <c r="AW265" s="2"/>
      <c r="BR265" s="53">
        <f t="shared" si="202"/>
        <v>-793141.34999999776</v>
      </c>
    </row>
    <row r="266" spans="1:70">
      <c r="A266" s="3">
        <f t="shared" si="203"/>
        <v>227</v>
      </c>
      <c r="B266" s="96">
        <v>2</v>
      </c>
      <c r="C266" s="97" t="s">
        <v>188</v>
      </c>
      <c r="D266" s="98" t="s">
        <v>35</v>
      </c>
      <c r="E266" s="99"/>
      <c r="F266" s="100" t="s">
        <v>42</v>
      </c>
      <c r="G266" s="101">
        <f t="shared" si="182"/>
        <v>78</v>
      </c>
      <c r="H266" s="101">
        <f t="shared" si="183"/>
        <v>66</v>
      </c>
      <c r="I266" s="102">
        <f t="shared" si="184"/>
        <v>26438045</v>
      </c>
      <c r="J266" s="102">
        <f t="shared" si="185"/>
        <v>2</v>
      </c>
      <c r="K266" s="103">
        <f t="shared" si="186"/>
        <v>0.93</v>
      </c>
      <c r="L266" s="104">
        <f t="shared" si="208"/>
        <v>1.0149999999999999</v>
      </c>
      <c r="M266" s="105">
        <f t="shared" si="187"/>
        <v>20854515.520282775</v>
      </c>
      <c r="N266" s="105">
        <f t="shared" si="188"/>
        <v>23506371.046713714</v>
      </c>
      <c r="O266" s="105">
        <f t="shared" si="189"/>
        <v>24956192.577749997</v>
      </c>
      <c r="P266" s="105">
        <f t="shared" si="190"/>
        <v>26495435.928414632</v>
      </c>
      <c r="Q266" s="106">
        <f t="shared" si="191"/>
        <v>24956192.577749997</v>
      </c>
      <c r="R266" s="105">
        <f t="shared" si="191"/>
        <v>26495435.928414632</v>
      </c>
      <c r="S266" s="105">
        <f t="shared" si="192"/>
        <v>28129616.440875247</v>
      </c>
      <c r="T266" s="105"/>
      <c r="U266" s="105">
        <f t="shared" si="193"/>
        <v>1376398024.3386631</v>
      </c>
      <c r="V266" s="105">
        <f t="shared" si="194"/>
        <v>1551420489.0831051</v>
      </c>
      <c r="W266" s="105">
        <f t="shared" si="195"/>
        <v>1647108710.1314998</v>
      </c>
      <c r="X266" s="106">
        <f t="shared" si="196"/>
        <v>1748698771.2753656</v>
      </c>
      <c r="Y266" s="106">
        <f t="shared" si="197"/>
        <v>1647108710.1314998</v>
      </c>
      <c r="Z266" s="105">
        <f t="shared" si="198"/>
        <v>1748698771.2753656</v>
      </c>
      <c r="AA266" s="105">
        <f t="shared" si="199"/>
        <v>1856554685.0977664</v>
      </c>
      <c r="AB266" s="105"/>
      <c r="AC266" s="107" t="str">
        <f t="shared" si="200"/>
        <v>BERTAHAP</v>
      </c>
      <c r="AD266" s="108">
        <f t="shared" si="201"/>
        <v>0</v>
      </c>
      <c r="AE266" s="109">
        <v>2</v>
      </c>
      <c r="AF266" s="110"/>
      <c r="AG266" s="105" t="e">
        <f>IF(AF266&gt;#REF!,"LB","KR")</f>
        <v>#REF!</v>
      </c>
      <c r="AH266" s="110">
        <v>1514038000</v>
      </c>
      <c r="AI266" s="110">
        <v>1706563000</v>
      </c>
      <c r="AJ266" s="110">
        <v>1811820000</v>
      </c>
      <c r="AK266" s="111">
        <v>1923569000</v>
      </c>
      <c r="AL266" s="111">
        <v>1811820000</v>
      </c>
      <c r="AM266" s="110">
        <v>1923569000</v>
      </c>
      <c r="AN266" s="110">
        <f t="shared" si="206"/>
        <v>2042211000</v>
      </c>
      <c r="AS266" s="5"/>
      <c r="AT266" s="5"/>
      <c r="AV266" s="2"/>
      <c r="AW266" s="2"/>
      <c r="BR266" s="53">
        <f t="shared" si="202"/>
        <v>-1329833.6634999998</v>
      </c>
    </row>
    <row r="267" spans="1:70">
      <c r="A267" s="3">
        <f t="shared" si="203"/>
        <v>228</v>
      </c>
      <c r="B267" s="96">
        <v>3</v>
      </c>
      <c r="C267" s="97" t="s">
        <v>188</v>
      </c>
      <c r="D267" s="98" t="s">
        <v>41</v>
      </c>
      <c r="E267" s="99"/>
      <c r="F267" s="100" t="s">
        <v>45</v>
      </c>
      <c r="G267" s="101">
        <f t="shared" si="182"/>
        <v>60</v>
      </c>
      <c r="H267" s="101">
        <f t="shared" si="183"/>
        <v>52</v>
      </c>
      <c r="I267" s="102">
        <f t="shared" si="184"/>
        <v>26438045</v>
      </c>
      <c r="J267" s="102">
        <f t="shared" si="185"/>
        <v>2</v>
      </c>
      <c r="K267" s="103">
        <f t="shared" si="186"/>
        <v>0.93</v>
      </c>
      <c r="L267" s="104">
        <f t="shared" si="208"/>
        <v>1.0149999999999999</v>
      </c>
      <c r="M267" s="105">
        <f t="shared" si="187"/>
        <v>20854515.520282775</v>
      </c>
      <c r="N267" s="105">
        <f t="shared" si="188"/>
        <v>23506371.046713714</v>
      </c>
      <c r="O267" s="105">
        <f t="shared" si="189"/>
        <v>24956192.577749997</v>
      </c>
      <c r="P267" s="105">
        <f t="shared" si="190"/>
        <v>26495435.928414632</v>
      </c>
      <c r="Q267" s="106">
        <f t="shared" si="191"/>
        <v>24956192.577749997</v>
      </c>
      <c r="R267" s="105">
        <f t="shared" si="191"/>
        <v>26495435.928414632</v>
      </c>
      <c r="S267" s="105">
        <f t="shared" si="192"/>
        <v>28129616.440875247</v>
      </c>
      <c r="T267" s="105"/>
      <c r="U267" s="105">
        <f t="shared" si="193"/>
        <v>1084434807.0547042</v>
      </c>
      <c r="V267" s="105">
        <f t="shared" si="194"/>
        <v>1222331294.4291131</v>
      </c>
      <c r="W267" s="105">
        <f t="shared" si="195"/>
        <v>1297722014.0429997</v>
      </c>
      <c r="X267" s="106">
        <f t="shared" si="196"/>
        <v>1377762668.2775609</v>
      </c>
      <c r="Y267" s="106">
        <f t="shared" si="197"/>
        <v>1297722014.0429997</v>
      </c>
      <c r="Z267" s="105">
        <f t="shared" si="198"/>
        <v>1377762668.2775609</v>
      </c>
      <c r="AA267" s="105">
        <f t="shared" si="199"/>
        <v>1462740054.9255128</v>
      </c>
      <c r="AB267" s="105"/>
      <c r="AC267" s="107" t="str">
        <f t="shared" si="200"/>
        <v>BERTAHAP</v>
      </c>
      <c r="AD267" s="108">
        <f t="shared" si="201"/>
        <v>0</v>
      </c>
      <c r="AE267" s="109">
        <v>2</v>
      </c>
      <c r="AF267" s="110"/>
      <c r="AG267" s="105" t="e">
        <f>IF(AF267&gt;#REF!,"LB","KR")</f>
        <v>#REF!</v>
      </c>
      <c r="AH267" s="110">
        <v>1192879000</v>
      </c>
      <c r="AI267" s="110">
        <v>1344565000</v>
      </c>
      <c r="AJ267" s="110">
        <v>1427495000</v>
      </c>
      <c r="AK267" s="111">
        <v>1515539000</v>
      </c>
      <c r="AL267" s="111">
        <v>1427495000</v>
      </c>
      <c r="AM267" s="110">
        <v>1515539000</v>
      </c>
      <c r="AN267" s="110">
        <f t="shared" si="206"/>
        <v>1609015000</v>
      </c>
      <c r="AS267" s="5"/>
      <c r="AT267" s="5"/>
      <c r="AV267" s="2"/>
      <c r="AW267" s="2"/>
      <c r="BR267" s="53">
        <f t="shared" si="202"/>
        <v>-1329833.6634999998</v>
      </c>
    </row>
    <row r="268" spans="1:70">
      <c r="A268" s="3">
        <f t="shared" si="203"/>
        <v>229</v>
      </c>
      <c r="B268" s="96">
        <v>4</v>
      </c>
      <c r="C268" s="97" t="s">
        <v>188</v>
      </c>
      <c r="D268" s="98">
        <v>10</v>
      </c>
      <c r="E268" s="99"/>
      <c r="F268" s="100" t="s">
        <v>48</v>
      </c>
      <c r="G268" s="101">
        <f t="shared" si="182"/>
        <v>74</v>
      </c>
      <c r="H268" s="101">
        <f t="shared" si="183"/>
        <v>63</v>
      </c>
      <c r="I268" s="102">
        <f t="shared" si="184"/>
        <v>26438045</v>
      </c>
      <c r="J268" s="102">
        <f t="shared" si="185"/>
        <v>2</v>
      </c>
      <c r="K268" s="103">
        <f t="shared" si="186"/>
        <v>0.93</v>
      </c>
      <c r="L268" s="104">
        <f t="shared" si="208"/>
        <v>1.0149999999999999</v>
      </c>
      <c r="M268" s="105">
        <f t="shared" si="187"/>
        <v>20854515.520282775</v>
      </c>
      <c r="N268" s="105">
        <f t="shared" si="188"/>
        <v>23506371.046713714</v>
      </c>
      <c r="O268" s="105">
        <f t="shared" si="189"/>
        <v>24956192.577749997</v>
      </c>
      <c r="P268" s="105">
        <f t="shared" si="190"/>
        <v>26495435.928414632</v>
      </c>
      <c r="Q268" s="106">
        <f t="shared" si="191"/>
        <v>24956192.577749997</v>
      </c>
      <c r="R268" s="105">
        <f t="shared" si="191"/>
        <v>26495435.928414632</v>
      </c>
      <c r="S268" s="105">
        <f t="shared" si="192"/>
        <v>28129616.440875247</v>
      </c>
      <c r="T268" s="105"/>
      <c r="U268" s="105">
        <f t="shared" si="193"/>
        <v>1313834477.7778149</v>
      </c>
      <c r="V268" s="105">
        <f t="shared" si="194"/>
        <v>1480901375.9429638</v>
      </c>
      <c r="W268" s="105">
        <f t="shared" si="195"/>
        <v>1572240132.3982499</v>
      </c>
      <c r="X268" s="106">
        <f t="shared" si="196"/>
        <v>1669212463.4901218</v>
      </c>
      <c r="Y268" s="106">
        <f t="shared" si="197"/>
        <v>1572240132.3982499</v>
      </c>
      <c r="Z268" s="105">
        <f t="shared" si="198"/>
        <v>1669212463.4901218</v>
      </c>
      <c r="AA268" s="105">
        <f t="shared" si="199"/>
        <v>1772165835.7751405</v>
      </c>
      <c r="AB268" s="105"/>
      <c r="AC268" s="107" t="str">
        <f t="shared" si="200"/>
        <v>BERTAHAP</v>
      </c>
      <c r="AD268" s="108">
        <f t="shared" si="201"/>
        <v>0</v>
      </c>
      <c r="AE268" s="109">
        <v>2</v>
      </c>
      <c r="AF268" s="110"/>
      <c r="AG268" s="105" t="e">
        <f>IF(AF268&gt;#REF!,"LB","KR")</f>
        <v>#REF!</v>
      </c>
      <c r="AH268" s="110">
        <v>1445218000</v>
      </c>
      <c r="AI268" s="110">
        <v>1628992000</v>
      </c>
      <c r="AJ268" s="110">
        <v>1729465000</v>
      </c>
      <c r="AK268" s="111">
        <v>1836134000</v>
      </c>
      <c r="AL268" s="111">
        <v>1729465000</v>
      </c>
      <c r="AM268" s="110">
        <v>1836134000</v>
      </c>
      <c r="AN268" s="110">
        <f t="shared" si="206"/>
        <v>1949383000</v>
      </c>
      <c r="AS268" s="5"/>
      <c r="AT268" s="5"/>
      <c r="AV268" s="2"/>
      <c r="AW268" s="2"/>
      <c r="BR268" s="53">
        <f t="shared" si="202"/>
        <v>-1329833.6634999998</v>
      </c>
    </row>
    <row r="269" spans="1:70">
      <c r="A269" s="3">
        <f t="shared" si="203"/>
        <v>230</v>
      </c>
      <c r="B269" s="96">
        <v>5</v>
      </c>
      <c r="C269" s="97" t="s">
        <v>188</v>
      </c>
      <c r="D269" s="96">
        <v>12</v>
      </c>
      <c r="E269" s="99"/>
      <c r="F269" s="100" t="s">
        <v>50</v>
      </c>
      <c r="G269" s="101">
        <f t="shared" si="182"/>
        <v>67</v>
      </c>
      <c r="H269" s="101">
        <f t="shared" si="183"/>
        <v>57</v>
      </c>
      <c r="I269" s="102">
        <f t="shared" si="184"/>
        <v>26438045</v>
      </c>
      <c r="J269" s="102">
        <f t="shared" si="185"/>
        <v>2</v>
      </c>
      <c r="K269" s="103">
        <f t="shared" si="186"/>
        <v>0.93</v>
      </c>
      <c r="L269" s="104">
        <f t="shared" si="208"/>
        <v>1.0149999999999999</v>
      </c>
      <c r="M269" s="105">
        <f t="shared" si="187"/>
        <v>20854515.520282775</v>
      </c>
      <c r="N269" s="105">
        <f t="shared" si="188"/>
        <v>23506371.046713714</v>
      </c>
      <c r="O269" s="105">
        <f t="shared" si="189"/>
        <v>24956192.577749997</v>
      </c>
      <c r="P269" s="105">
        <f t="shared" si="190"/>
        <v>26495435.928414632</v>
      </c>
      <c r="Q269" s="106">
        <f t="shared" si="191"/>
        <v>24956192.577749997</v>
      </c>
      <c r="R269" s="105">
        <f t="shared" si="191"/>
        <v>26495435.928414632</v>
      </c>
      <c r="S269" s="105">
        <f t="shared" si="192"/>
        <v>28129616.440875247</v>
      </c>
      <c r="T269" s="105"/>
      <c r="U269" s="105">
        <f t="shared" si="193"/>
        <v>1188707384.6561182</v>
      </c>
      <c r="V269" s="105">
        <f t="shared" si="194"/>
        <v>1339863149.6626816</v>
      </c>
      <c r="W269" s="105">
        <f t="shared" si="195"/>
        <v>1422502976.9317498</v>
      </c>
      <c r="X269" s="106">
        <f t="shared" si="196"/>
        <v>1510239847.9196341</v>
      </c>
      <c r="Y269" s="106">
        <f t="shared" si="197"/>
        <v>1422502976.9317498</v>
      </c>
      <c r="Z269" s="105">
        <f t="shared" si="198"/>
        <v>1510239847.9196341</v>
      </c>
      <c r="AA269" s="105">
        <f t="shared" si="199"/>
        <v>1603388137.129889</v>
      </c>
      <c r="AB269" s="105"/>
      <c r="AC269" s="107" t="str">
        <f t="shared" si="200"/>
        <v>BERTAHAP</v>
      </c>
      <c r="AD269" s="108">
        <f t="shared" si="201"/>
        <v>0</v>
      </c>
      <c r="AE269" s="109">
        <v>2</v>
      </c>
      <c r="AF269" s="110"/>
      <c r="AG269" s="105" t="e">
        <f>IF(AF269&gt;#REF!,"LB","KR")</f>
        <v>#REF!</v>
      </c>
      <c r="AH269" s="110">
        <v>1307579000</v>
      </c>
      <c r="AI269" s="110">
        <v>1473850000</v>
      </c>
      <c r="AJ269" s="110">
        <v>1564754000</v>
      </c>
      <c r="AK269" s="111">
        <v>1661264000</v>
      </c>
      <c r="AL269" s="111">
        <v>1564754000</v>
      </c>
      <c r="AM269" s="110">
        <v>1661264000</v>
      </c>
      <c r="AN269" s="110">
        <f t="shared" si="206"/>
        <v>1763727000</v>
      </c>
      <c r="AS269" s="5"/>
      <c r="AT269" s="5"/>
      <c r="AV269" s="2"/>
      <c r="AW269" s="2"/>
      <c r="BR269" s="53">
        <f t="shared" si="202"/>
        <v>-1329833.6634999998</v>
      </c>
    </row>
    <row r="270" spans="1:70">
      <c r="A270" s="3">
        <f t="shared" si="203"/>
        <v>231</v>
      </c>
      <c r="B270" s="96">
        <v>6</v>
      </c>
      <c r="C270" s="97" t="s">
        <v>188</v>
      </c>
      <c r="D270" s="98">
        <v>16</v>
      </c>
      <c r="E270" s="99"/>
      <c r="F270" s="100" t="s">
        <v>52</v>
      </c>
      <c r="G270" s="101">
        <f t="shared" si="182"/>
        <v>71</v>
      </c>
      <c r="H270" s="101">
        <f t="shared" si="183"/>
        <v>63</v>
      </c>
      <c r="I270" s="102">
        <f t="shared" si="184"/>
        <v>26438045</v>
      </c>
      <c r="J270" s="102">
        <f t="shared" si="185"/>
        <v>2</v>
      </c>
      <c r="K270" s="103">
        <f t="shared" si="186"/>
        <v>0.93</v>
      </c>
      <c r="L270" s="104">
        <f t="shared" si="208"/>
        <v>1.0149999999999999</v>
      </c>
      <c r="M270" s="105">
        <f t="shared" si="187"/>
        <v>20854515.520282775</v>
      </c>
      <c r="N270" s="105">
        <f t="shared" si="188"/>
        <v>23506371.046713714</v>
      </c>
      <c r="O270" s="105">
        <f t="shared" si="189"/>
        <v>24956192.577749997</v>
      </c>
      <c r="P270" s="105">
        <f t="shared" si="190"/>
        <v>26495435.928414632</v>
      </c>
      <c r="Q270" s="106">
        <f t="shared" si="191"/>
        <v>24956192.577749997</v>
      </c>
      <c r="R270" s="105">
        <f t="shared" si="191"/>
        <v>26495435.928414632</v>
      </c>
      <c r="S270" s="105">
        <f t="shared" si="192"/>
        <v>28129616.440875247</v>
      </c>
      <c r="T270" s="105"/>
      <c r="U270" s="105">
        <f t="shared" si="193"/>
        <v>1313834477.7778149</v>
      </c>
      <c r="V270" s="105">
        <f t="shared" si="194"/>
        <v>1480901375.9429638</v>
      </c>
      <c r="W270" s="105">
        <f t="shared" si="195"/>
        <v>1572240132.3982499</v>
      </c>
      <c r="X270" s="106">
        <f t="shared" si="196"/>
        <v>1669212463.4901218</v>
      </c>
      <c r="Y270" s="106">
        <f t="shared" si="197"/>
        <v>1572240132.3982499</v>
      </c>
      <c r="Z270" s="105">
        <f t="shared" si="198"/>
        <v>1669212463.4901218</v>
      </c>
      <c r="AA270" s="105">
        <f t="shared" si="199"/>
        <v>1772165835.7751405</v>
      </c>
      <c r="AB270" s="105"/>
      <c r="AC270" s="107" t="str">
        <f t="shared" si="200"/>
        <v>BERTAHAP</v>
      </c>
      <c r="AD270" s="108">
        <f t="shared" si="201"/>
        <v>0</v>
      </c>
      <c r="AE270" s="109">
        <v>2</v>
      </c>
      <c r="AF270" s="110"/>
      <c r="AG270" s="105" t="e">
        <f>IF(AF270&gt;#REF!,"LB","KR")</f>
        <v>#REF!</v>
      </c>
      <c r="AH270" s="110">
        <v>1445218000</v>
      </c>
      <c r="AI270" s="110">
        <v>1628992000</v>
      </c>
      <c r="AJ270" s="110">
        <v>1729465000</v>
      </c>
      <c r="AK270" s="111">
        <v>1836134000</v>
      </c>
      <c r="AL270" s="111">
        <v>1729465000</v>
      </c>
      <c r="AM270" s="110">
        <v>1836134000</v>
      </c>
      <c r="AN270" s="110">
        <f t="shared" si="206"/>
        <v>1949383000</v>
      </c>
      <c r="AS270" s="5"/>
      <c r="AT270" s="5"/>
      <c r="AV270" s="2"/>
      <c r="AW270" s="2"/>
      <c r="BR270" s="53">
        <f t="shared" si="202"/>
        <v>-1329833.6634999998</v>
      </c>
    </row>
    <row r="271" spans="1:70">
      <c r="A271" s="3">
        <f t="shared" si="203"/>
        <v>232</v>
      </c>
      <c r="B271" s="96">
        <v>7</v>
      </c>
      <c r="C271" s="97" t="s">
        <v>188</v>
      </c>
      <c r="D271" s="96">
        <v>18</v>
      </c>
      <c r="E271" s="99"/>
      <c r="F271" s="100" t="s">
        <v>54</v>
      </c>
      <c r="G271" s="101">
        <f t="shared" si="182"/>
        <v>97</v>
      </c>
      <c r="H271" s="101">
        <f t="shared" si="183"/>
        <v>85</v>
      </c>
      <c r="I271" s="102">
        <f t="shared" si="184"/>
        <v>26438045</v>
      </c>
      <c r="J271" s="102">
        <f t="shared" si="185"/>
        <v>2</v>
      </c>
      <c r="K271" s="103">
        <f t="shared" si="186"/>
        <v>0.93</v>
      </c>
      <c r="L271" s="104">
        <f t="shared" si="208"/>
        <v>1.0149999999999999</v>
      </c>
      <c r="M271" s="105">
        <f t="shared" si="187"/>
        <v>20854515.520282775</v>
      </c>
      <c r="N271" s="105">
        <f t="shared" si="188"/>
        <v>23506371.046713714</v>
      </c>
      <c r="O271" s="105">
        <f t="shared" si="189"/>
        <v>24956192.577749997</v>
      </c>
      <c r="P271" s="105">
        <f t="shared" si="190"/>
        <v>26495435.928414632</v>
      </c>
      <c r="Q271" s="106">
        <f t="shared" si="191"/>
        <v>24956192.577749997</v>
      </c>
      <c r="R271" s="105">
        <f t="shared" si="191"/>
        <v>26495435.928414632</v>
      </c>
      <c r="S271" s="105">
        <f t="shared" si="192"/>
        <v>28129616.440875247</v>
      </c>
      <c r="T271" s="105"/>
      <c r="U271" s="105">
        <f t="shared" si="193"/>
        <v>1772633819.224036</v>
      </c>
      <c r="V271" s="105">
        <f t="shared" si="194"/>
        <v>1998041538.9706657</v>
      </c>
      <c r="W271" s="105">
        <f t="shared" si="195"/>
        <v>2121276369.1087499</v>
      </c>
      <c r="X271" s="106">
        <f t="shared" si="196"/>
        <v>2252112053.9152436</v>
      </c>
      <c r="Y271" s="106">
        <f t="shared" si="197"/>
        <v>2121276369.1087499</v>
      </c>
      <c r="Z271" s="105">
        <f t="shared" si="198"/>
        <v>2252112053.9152436</v>
      </c>
      <c r="AA271" s="105">
        <f t="shared" si="199"/>
        <v>2391017397.4743962</v>
      </c>
      <c r="AB271" s="105"/>
      <c r="AC271" s="107" t="str">
        <f t="shared" si="200"/>
        <v>BERTAHAP</v>
      </c>
      <c r="AD271" s="108">
        <f t="shared" si="201"/>
        <v>0</v>
      </c>
      <c r="AE271" s="109">
        <v>2</v>
      </c>
      <c r="AF271" s="110"/>
      <c r="AG271" s="105" t="e">
        <f>IF(AF271&gt;#REF!,"LB","KR")</f>
        <v>#REF!</v>
      </c>
      <c r="AH271" s="110">
        <v>1949898000</v>
      </c>
      <c r="AI271" s="110">
        <v>2197846000</v>
      </c>
      <c r="AJ271" s="110">
        <v>2333405000</v>
      </c>
      <c r="AK271" s="111">
        <v>2477324000</v>
      </c>
      <c r="AL271" s="111">
        <v>2333405000</v>
      </c>
      <c r="AM271" s="110">
        <v>2477324000</v>
      </c>
      <c r="AN271" s="110">
        <f t="shared" si="206"/>
        <v>2630120000</v>
      </c>
      <c r="AS271" s="5"/>
      <c r="AT271" s="5"/>
      <c r="AV271" s="2"/>
      <c r="AW271" s="2"/>
      <c r="BR271" s="53">
        <f t="shared" si="202"/>
        <v>-1329833.6634999998</v>
      </c>
    </row>
    <row r="272" spans="1:70">
      <c r="A272" s="3">
        <f t="shared" si="203"/>
        <v>233</v>
      </c>
      <c r="B272" s="96">
        <v>8</v>
      </c>
      <c r="C272" s="97" t="s">
        <v>188</v>
      </c>
      <c r="D272" s="96">
        <v>20</v>
      </c>
      <c r="E272" s="99"/>
      <c r="F272" s="100" t="s">
        <v>70</v>
      </c>
      <c r="G272" s="101">
        <f t="shared" si="182"/>
        <v>60</v>
      </c>
      <c r="H272" s="101">
        <f t="shared" si="183"/>
        <v>51</v>
      </c>
      <c r="I272" s="102">
        <f t="shared" si="184"/>
        <v>26438045</v>
      </c>
      <c r="J272" s="102">
        <f t="shared" si="185"/>
        <v>2</v>
      </c>
      <c r="K272" s="103">
        <f t="shared" si="186"/>
        <v>0.93</v>
      </c>
      <c r="L272" s="104">
        <f t="shared" si="208"/>
        <v>1.0149999999999999</v>
      </c>
      <c r="M272" s="105">
        <f t="shared" si="187"/>
        <v>20854515.520282775</v>
      </c>
      <c r="N272" s="105">
        <f t="shared" si="188"/>
        <v>23506371.046713714</v>
      </c>
      <c r="O272" s="105">
        <f t="shared" si="189"/>
        <v>24956192.577749997</v>
      </c>
      <c r="P272" s="105">
        <f t="shared" si="190"/>
        <v>26495435.928414632</v>
      </c>
      <c r="Q272" s="106">
        <f t="shared" si="191"/>
        <v>24956192.577749997</v>
      </c>
      <c r="R272" s="105">
        <f t="shared" si="191"/>
        <v>26495435.928414632</v>
      </c>
      <c r="S272" s="105">
        <f t="shared" si="192"/>
        <v>28129616.440875247</v>
      </c>
      <c r="T272" s="105"/>
      <c r="U272" s="105">
        <f t="shared" si="193"/>
        <v>1063580291.5344216</v>
      </c>
      <c r="V272" s="105">
        <f t="shared" si="194"/>
        <v>1198824923.3823993</v>
      </c>
      <c r="W272" s="105">
        <f t="shared" si="195"/>
        <v>1272765821.4652498</v>
      </c>
      <c r="X272" s="106">
        <f t="shared" si="196"/>
        <v>1351267232.3491461</v>
      </c>
      <c r="Y272" s="106">
        <f t="shared" si="197"/>
        <v>1272765821.4652498</v>
      </c>
      <c r="Z272" s="105">
        <f t="shared" si="198"/>
        <v>1351267232.3491461</v>
      </c>
      <c r="AA272" s="105">
        <f t="shared" si="199"/>
        <v>1434610438.4846375</v>
      </c>
      <c r="AB272" s="105"/>
      <c r="AC272" s="107" t="str">
        <f t="shared" si="200"/>
        <v>BERTAHAP</v>
      </c>
      <c r="AD272" s="108">
        <f t="shared" si="201"/>
        <v>0</v>
      </c>
      <c r="AE272" s="109">
        <v>2</v>
      </c>
      <c r="AF272" s="110"/>
      <c r="AG272" s="105" t="e">
        <f>IF(AF272&gt;#REF!,"LB","KR")</f>
        <v>#REF!</v>
      </c>
      <c r="AH272" s="110">
        <v>1169939000</v>
      </c>
      <c r="AI272" s="110">
        <v>1318708000</v>
      </c>
      <c r="AJ272" s="110">
        <v>1400043000</v>
      </c>
      <c r="AK272" s="111">
        <v>1486394000</v>
      </c>
      <c r="AL272" s="111">
        <v>1400043000</v>
      </c>
      <c r="AM272" s="110">
        <v>1486394000</v>
      </c>
      <c r="AN272" s="110">
        <f t="shared" si="206"/>
        <v>1578072000</v>
      </c>
      <c r="AS272" s="5"/>
      <c r="AT272" s="5"/>
      <c r="AV272" s="2"/>
      <c r="AW272" s="2"/>
      <c r="BR272" s="53">
        <f t="shared" si="202"/>
        <v>-1329833.6634999998</v>
      </c>
    </row>
    <row r="273" spans="1:70">
      <c r="A273" s="3">
        <f t="shared" si="203"/>
        <v>234</v>
      </c>
      <c r="B273" s="96">
        <v>9</v>
      </c>
      <c r="C273" s="97" t="s">
        <v>188</v>
      </c>
      <c r="D273" s="96">
        <v>22</v>
      </c>
      <c r="E273" s="99">
        <v>0</v>
      </c>
      <c r="F273" s="100" t="s">
        <v>89</v>
      </c>
      <c r="G273" s="101">
        <f t="shared" si="182"/>
        <v>81</v>
      </c>
      <c r="H273" s="101">
        <f t="shared" si="183"/>
        <v>70</v>
      </c>
      <c r="I273" s="102">
        <f t="shared" si="184"/>
        <v>26438045</v>
      </c>
      <c r="J273" s="102">
        <f t="shared" si="185"/>
        <v>4</v>
      </c>
      <c r="K273" s="103">
        <f t="shared" si="186"/>
        <v>0.97</v>
      </c>
      <c r="L273" s="104">
        <f t="shared" si="208"/>
        <v>1.0149999999999999</v>
      </c>
      <c r="M273" s="105">
        <f t="shared" si="187"/>
        <v>21751483.929757304</v>
      </c>
      <c r="N273" s="105">
        <f t="shared" si="188"/>
        <v>24517397.758400328</v>
      </c>
      <c r="O273" s="105">
        <f t="shared" si="189"/>
        <v>26029577.204749998</v>
      </c>
      <c r="P273" s="105">
        <f t="shared" si="190"/>
        <v>27635024.570496984</v>
      </c>
      <c r="Q273" s="106">
        <f t="shared" si="191"/>
        <v>26029577.204749998</v>
      </c>
      <c r="R273" s="105">
        <f t="shared" si="191"/>
        <v>27635024.570496984</v>
      </c>
      <c r="S273" s="105">
        <f t="shared" si="192"/>
        <v>29339492.41682687</v>
      </c>
      <c r="T273" s="105"/>
      <c r="U273" s="105">
        <f t="shared" si="193"/>
        <v>1522603875.0830114</v>
      </c>
      <c r="V273" s="105">
        <f t="shared" si="194"/>
        <v>1716217843.0880229</v>
      </c>
      <c r="W273" s="105">
        <f t="shared" si="195"/>
        <v>1822070404.3324997</v>
      </c>
      <c r="X273" s="106">
        <f t="shared" si="196"/>
        <v>1934451719.9347889</v>
      </c>
      <c r="Y273" s="106">
        <f t="shared" si="197"/>
        <v>1822070404.3324997</v>
      </c>
      <c r="Z273" s="105">
        <f t="shared" si="198"/>
        <v>1934451719.9347889</v>
      </c>
      <c r="AA273" s="105">
        <f t="shared" si="199"/>
        <v>2053764469.177881</v>
      </c>
      <c r="AB273" s="105"/>
      <c r="AC273" s="107" t="str">
        <f t="shared" si="200"/>
        <v>BERTAHAP</v>
      </c>
      <c r="AD273" s="108">
        <f t="shared" si="201"/>
        <v>0</v>
      </c>
      <c r="AE273" s="109">
        <v>2</v>
      </c>
      <c r="AF273" s="110"/>
      <c r="AG273" s="105" t="e">
        <f>IF(AF273&gt;#REF!,"LB","KR")</f>
        <v>#REF!</v>
      </c>
      <c r="AH273" s="110">
        <v>1674865000</v>
      </c>
      <c r="AI273" s="110">
        <v>1887840000</v>
      </c>
      <c r="AJ273" s="110">
        <v>2004278000</v>
      </c>
      <c r="AK273" s="111">
        <v>2127897000</v>
      </c>
      <c r="AL273" s="111">
        <v>2004278000</v>
      </c>
      <c r="AM273" s="110">
        <v>2127897000</v>
      </c>
      <c r="AN273" s="110">
        <f t="shared" si="206"/>
        <v>2259141000</v>
      </c>
      <c r="AS273" s="5"/>
      <c r="AT273" s="5"/>
      <c r="AV273" s="2"/>
      <c r="AW273" s="2"/>
      <c r="BR273" s="53">
        <f t="shared" si="202"/>
        <v>-256449.03649999946</v>
      </c>
    </row>
    <row r="274" spans="1:70">
      <c r="A274" s="3">
        <f t="shared" si="203"/>
        <v>235</v>
      </c>
      <c r="B274" s="96">
        <v>1</v>
      </c>
      <c r="C274" s="97" t="s">
        <v>189</v>
      </c>
      <c r="D274" s="98" t="s">
        <v>24</v>
      </c>
      <c r="E274" s="99"/>
      <c r="F274" s="100" t="s">
        <v>39</v>
      </c>
      <c r="G274" s="101">
        <f t="shared" si="182"/>
        <v>113</v>
      </c>
      <c r="H274" s="101">
        <f t="shared" si="183"/>
        <v>101</v>
      </c>
      <c r="I274" s="102">
        <f t="shared" si="184"/>
        <v>26438045</v>
      </c>
      <c r="J274" s="102">
        <f t="shared" si="185"/>
        <v>6</v>
      </c>
      <c r="K274" s="103">
        <f t="shared" si="186"/>
        <v>0.95</v>
      </c>
      <c r="L274" s="104">
        <f t="shared" si="208"/>
        <v>1.0149999999999999</v>
      </c>
      <c r="M274" s="105">
        <f t="shared" si="187"/>
        <v>21302999.72502004</v>
      </c>
      <c r="N274" s="105">
        <f t="shared" si="188"/>
        <v>24011884.402557023</v>
      </c>
      <c r="O274" s="105">
        <f t="shared" si="189"/>
        <v>25492884.891249999</v>
      </c>
      <c r="P274" s="105">
        <f t="shared" si="190"/>
        <v>27065230.24945581</v>
      </c>
      <c r="Q274" s="106">
        <f t="shared" si="191"/>
        <v>25492884.891249999</v>
      </c>
      <c r="R274" s="105">
        <f t="shared" si="191"/>
        <v>27065230.24945581</v>
      </c>
      <c r="S274" s="105">
        <f t="shared" si="192"/>
        <v>28734554.428851061</v>
      </c>
      <c r="T274" s="105"/>
      <c r="U274" s="105">
        <f t="shared" si="193"/>
        <v>2151602972.2270241</v>
      </c>
      <c r="V274" s="105">
        <f t="shared" si="194"/>
        <v>2425200324.6582594</v>
      </c>
      <c r="W274" s="105">
        <f t="shared" si="195"/>
        <v>2574781374.0162501</v>
      </c>
      <c r="X274" s="106">
        <f t="shared" si="196"/>
        <v>2733588255.1950369</v>
      </c>
      <c r="Y274" s="106">
        <f t="shared" si="197"/>
        <v>2574781374.0162501</v>
      </c>
      <c r="Z274" s="105">
        <f t="shared" si="198"/>
        <v>2733588255.1950369</v>
      </c>
      <c r="AA274" s="105">
        <f t="shared" si="199"/>
        <v>2902189997.3139572</v>
      </c>
      <c r="AB274" s="105"/>
      <c r="AC274" s="107" t="str">
        <f t="shared" si="200"/>
        <v>BERTAHAP</v>
      </c>
      <c r="AD274" s="108">
        <f t="shared" si="201"/>
        <v>0</v>
      </c>
      <c r="AE274" s="109">
        <v>2</v>
      </c>
      <c r="AF274" s="110"/>
      <c r="AG274" s="105" t="e">
        <f>IF(AF274&gt;#REF!,"LB","KR")</f>
        <v>#REF!</v>
      </c>
      <c r="AH274" s="110">
        <v>2366764000</v>
      </c>
      <c r="AI274" s="110">
        <v>2667721000</v>
      </c>
      <c r="AJ274" s="110">
        <v>2832260000</v>
      </c>
      <c r="AK274" s="111">
        <v>3006948000</v>
      </c>
      <c r="AL274" s="111">
        <v>2832260000</v>
      </c>
      <c r="AM274" s="110">
        <v>3006948000</v>
      </c>
      <c r="AN274" s="110">
        <f t="shared" si="206"/>
        <v>3192409000</v>
      </c>
      <c r="AS274" s="5"/>
      <c r="AT274" s="5"/>
      <c r="AV274" s="2"/>
      <c r="AW274" s="2"/>
      <c r="BR274" s="53">
        <f t="shared" si="202"/>
        <v>-793141.34999999776</v>
      </c>
    </row>
    <row r="275" spans="1:70">
      <c r="A275" s="3">
        <f t="shared" si="203"/>
        <v>236</v>
      </c>
      <c r="B275" s="96">
        <v>2</v>
      </c>
      <c r="C275" s="97" t="s">
        <v>189</v>
      </c>
      <c r="D275" s="98" t="s">
        <v>35</v>
      </c>
      <c r="E275" s="99"/>
      <c r="F275" s="100" t="s">
        <v>42</v>
      </c>
      <c r="G275" s="101">
        <f t="shared" si="182"/>
        <v>78</v>
      </c>
      <c r="H275" s="101">
        <f t="shared" si="183"/>
        <v>66</v>
      </c>
      <c r="I275" s="102">
        <f t="shared" si="184"/>
        <v>26438045</v>
      </c>
      <c r="J275" s="102">
        <f t="shared" si="185"/>
        <v>2</v>
      </c>
      <c r="K275" s="103">
        <f t="shared" si="186"/>
        <v>0.93</v>
      </c>
      <c r="L275" s="104">
        <f t="shared" si="208"/>
        <v>1.0149999999999999</v>
      </c>
      <c r="M275" s="105">
        <f t="shared" si="187"/>
        <v>20854515.520282775</v>
      </c>
      <c r="N275" s="105">
        <f t="shared" si="188"/>
        <v>23506371.046713714</v>
      </c>
      <c r="O275" s="105">
        <f t="shared" si="189"/>
        <v>24956192.577749997</v>
      </c>
      <c r="P275" s="105">
        <f t="shared" si="190"/>
        <v>26495435.928414632</v>
      </c>
      <c r="Q275" s="106">
        <f t="shared" si="191"/>
        <v>24956192.577749997</v>
      </c>
      <c r="R275" s="105">
        <f t="shared" si="191"/>
        <v>26495435.928414632</v>
      </c>
      <c r="S275" s="105">
        <f t="shared" si="192"/>
        <v>28129616.440875247</v>
      </c>
      <c r="T275" s="105"/>
      <c r="U275" s="105">
        <f t="shared" si="193"/>
        <v>1376398024.3386631</v>
      </c>
      <c r="V275" s="105">
        <f t="shared" si="194"/>
        <v>1551420489.0831051</v>
      </c>
      <c r="W275" s="105">
        <f t="shared" si="195"/>
        <v>1647108710.1314998</v>
      </c>
      <c r="X275" s="106">
        <f t="shared" si="196"/>
        <v>1748698771.2753656</v>
      </c>
      <c r="Y275" s="106">
        <f t="shared" si="197"/>
        <v>1647108710.1314998</v>
      </c>
      <c r="Z275" s="105">
        <f t="shared" si="198"/>
        <v>1748698771.2753656</v>
      </c>
      <c r="AA275" s="105">
        <f t="shared" si="199"/>
        <v>1856554685.0977664</v>
      </c>
      <c r="AB275" s="105"/>
      <c r="AC275" s="107" t="str">
        <f t="shared" si="200"/>
        <v>BERTAHAP</v>
      </c>
      <c r="AD275" s="108">
        <f t="shared" si="201"/>
        <v>0</v>
      </c>
      <c r="AE275" s="109">
        <v>2</v>
      </c>
      <c r="AF275" s="110"/>
      <c r="AG275" s="105" t="e">
        <f>IF(AF275&gt;#REF!,"LB","KR")</f>
        <v>#REF!</v>
      </c>
      <c r="AH275" s="110">
        <v>1514038000</v>
      </c>
      <c r="AI275" s="110">
        <v>1706563000</v>
      </c>
      <c r="AJ275" s="110">
        <v>1811820000</v>
      </c>
      <c r="AK275" s="111">
        <v>1923569000</v>
      </c>
      <c r="AL275" s="111">
        <v>1811820000</v>
      </c>
      <c r="AM275" s="110">
        <v>1923569000</v>
      </c>
      <c r="AN275" s="110">
        <f t="shared" si="206"/>
        <v>2042211000</v>
      </c>
      <c r="AS275" s="5"/>
      <c r="AT275" s="5"/>
      <c r="AV275" s="2"/>
      <c r="AW275" s="2"/>
      <c r="BR275" s="53">
        <f t="shared" si="202"/>
        <v>-1329833.6634999998</v>
      </c>
    </row>
    <row r="276" spans="1:70">
      <c r="A276" s="3">
        <f t="shared" si="203"/>
        <v>237</v>
      </c>
      <c r="B276" s="96">
        <v>3</v>
      </c>
      <c r="C276" s="97" t="s">
        <v>189</v>
      </c>
      <c r="D276" s="98" t="s">
        <v>41</v>
      </c>
      <c r="E276" s="99"/>
      <c r="F276" s="100" t="s">
        <v>45</v>
      </c>
      <c r="G276" s="101">
        <f t="shared" si="182"/>
        <v>60</v>
      </c>
      <c r="H276" s="101">
        <f t="shared" si="183"/>
        <v>52</v>
      </c>
      <c r="I276" s="102">
        <f t="shared" si="184"/>
        <v>26438045</v>
      </c>
      <c r="J276" s="102">
        <f t="shared" si="185"/>
        <v>2</v>
      </c>
      <c r="K276" s="103">
        <f t="shared" si="186"/>
        <v>0.93</v>
      </c>
      <c r="L276" s="104">
        <f t="shared" si="208"/>
        <v>1.0149999999999999</v>
      </c>
      <c r="M276" s="105">
        <f t="shared" si="187"/>
        <v>20854515.520282775</v>
      </c>
      <c r="N276" s="105">
        <f t="shared" si="188"/>
        <v>23506371.046713714</v>
      </c>
      <c r="O276" s="105">
        <f t="shared" si="189"/>
        <v>24956192.577749997</v>
      </c>
      <c r="P276" s="105">
        <f t="shared" si="190"/>
        <v>26495435.928414632</v>
      </c>
      <c r="Q276" s="106">
        <f t="shared" si="191"/>
        <v>24956192.577749997</v>
      </c>
      <c r="R276" s="105">
        <f t="shared" si="191"/>
        <v>26495435.928414632</v>
      </c>
      <c r="S276" s="105">
        <f t="shared" si="192"/>
        <v>28129616.440875247</v>
      </c>
      <c r="T276" s="105"/>
      <c r="U276" s="105">
        <f t="shared" si="193"/>
        <v>1084434807.0547042</v>
      </c>
      <c r="V276" s="105">
        <f t="shared" si="194"/>
        <v>1222331294.4291131</v>
      </c>
      <c r="W276" s="105">
        <f t="shared" si="195"/>
        <v>1297722014.0429997</v>
      </c>
      <c r="X276" s="106">
        <f t="shared" si="196"/>
        <v>1377762668.2775609</v>
      </c>
      <c r="Y276" s="106">
        <f t="shared" si="197"/>
        <v>1297722014.0429997</v>
      </c>
      <c r="Z276" s="105">
        <f t="shared" si="198"/>
        <v>1377762668.2775609</v>
      </c>
      <c r="AA276" s="105">
        <f t="shared" si="199"/>
        <v>1462740054.9255128</v>
      </c>
      <c r="AB276" s="105"/>
      <c r="AC276" s="107" t="str">
        <f t="shared" si="200"/>
        <v>BERTAHAP</v>
      </c>
      <c r="AD276" s="108">
        <f t="shared" si="201"/>
        <v>0</v>
      </c>
      <c r="AE276" s="109">
        <v>2</v>
      </c>
      <c r="AF276" s="110"/>
      <c r="AG276" s="105" t="e">
        <f>IF(AF276&gt;#REF!,"LB","KR")</f>
        <v>#REF!</v>
      </c>
      <c r="AH276" s="110">
        <v>1192879000</v>
      </c>
      <c r="AI276" s="110">
        <v>1344565000</v>
      </c>
      <c r="AJ276" s="110">
        <v>1427495000</v>
      </c>
      <c r="AK276" s="111">
        <v>1515539000</v>
      </c>
      <c r="AL276" s="111">
        <v>1427495000</v>
      </c>
      <c r="AM276" s="110">
        <v>1515539000</v>
      </c>
      <c r="AN276" s="110">
        <f t="shared" si="206"/>
        <v>1609015000</v>
      </c>
      <c r="AS276" s="5"/>
      <c r="AT276" s="5"/>
      <c r="AV276" s="2"/>
      <c r="AW276" s="2"/>
      <c r="BR276" s="53">
        <f t="shared" si="202"/>
        <v>-1329833.6634999998</v>
      </c>
    </row>
    <row r="277" spans="1:70">
      <c r="A277" s="3">
        <f t="shared" si="203"/>
        <v>238</v>
      </c>
      <c r="B277" s="96">
        <v>4</v>
      </c>
      <c r="C277" s="97" t="s">
        <v>189</v>
      </c>
      <c r="D277" s="98">
        <v>10</v>
      </c>
      <c r="E277" s="99"/>
      <c r="F277" s="100" t="s">
        <v>48</v>
      </c>
      <c r="G277" s="101">
        <f t="shared" si="182"/>
        <v>74</v>
      </c>
      <c r="H277" s="101">
        <f t="shared" si="183"/>
        <v>63</v>
      </c>
      <c r="I277" s="102">
        <f t="shared" si="184"/>
        <v>26438045</v>
      </c>
      <c r="J277" s="102">
        <f t="shared" si="185"/>
        <v>2</v>
      </c>
      <c r="K277" s="103">
        <f t="shared" si="186"/>
        <v>0.93</v>
      </c>
      <c r="L277" s="104">
        <f t="shared" si="208"/>
        <v>1.0149999999999999</v>
      </c>
      <c r="M277" s="105">
        <f t="shared" si="187"/>
        <v>20854515.520282775</v>
      </c>
      <c r="N277" s="105">
        <f t="shared" si="188"/>
        <v>23506371.046713714</v>
      </c>
      <c r="O277" s="105">
        <f t="shared" si="189"/>
        <v>24956192.577749997</v>
      </c>
      <c r="P277" s="105">
        <f t="shared" si="190"/>
        <v>26495435.928414632</v>
      </c>
      <c r="Q277" s="106">
        <f t="shared" si="191"/>
        <v>24956192.577749997</v>
      </c>
      <c r="R277" s="105">
        <f t="shared" si="191"/>
        <v>26495435.928414632</v>
      </c>
      <c r="S277" s="105">
        <f t="shared" si="192"/>
        <v>28129616.440875247</v>
      </c>
      <c r="T277" s="105"/>
      <c r="U277" s="105">
        <f t="shared" si="193"/>
        <v>1313834477.7778149</v>
      </c>
      <c r="V277" s="105">
        <f t="shared" si="194"/>
        <v>1480901375.9429638</v>
      </c>
      <c r="W277" s="105">
        <f t="shared" si="195"/>
        <v>1572240132.3982499</v>
      </c>
      <c r="X277" s="106">
        <f t="shared" si="196"/>
        <v>1669212463.4901218</v>
      </c>
      <c r="Y277" s="106">
        <f t="shared" si="197"/>
        <v>1572240132.3982499</v>
      </c>
      <c r="Z277" s="105">
        <f t="shared" si="198"/>
        <v>1669212463.4901218</v>
      </c>
      <c r="AA277" s="105">
        <f t="shared" si="199"/>
        <v>1772165835.7751405</v>
      </c>
      <c r="AB277" s="105"/>
      <c r="AC277" s="107" t="str">
        <f t="shared" si="200"/>
        <v>BERTAHAP</v>
      </c>
      <c r="AD277" s="108">
        <f t="shared" si="201"/>
        <v>0</v>
      </c>
      <c r="AE277" s="109">
        <v>2</v>
      </c>
      <c r="AF277" s="110"/>
      <c r="AG277" s="105" t="e">
        <f>IF(AF277&gt;#REF!,"LB","KR")</f>
        <v>#REF!</v>
      </c>
      <c r="AH277" s="110">
        <v>1445218000</v>
      </c>
      <c r="AI277" s="110">
        <v>1628992000</v>
      </c>
      <c r="AJ277" s="110">
        <v>1729465000</v>
      </c>
      <c r="AK277" s="111">
        <v>1836134000</v>
      </c>
      <c r="AL277" s="111">
        <v>1729465000</v>
      </c>
      <c r="AM277" s="110">
        <v>1836134000</v>
      </c>
      <c r="AN277" s="110">
        <f t="shared" si="206"/>
        <v>1949383000</v>
      </c>
      <c r="AS277" s="5"/>
      <c r="AT277" s="5"/>
      <c r="AV277" s="2"/>
      <c r="AW277" s="2"/>
      <c r="BR277" s="53">
        <f t="shared" si="202"/>
        <v>-1329833.6634999998</v>
      </c>
    </row>
    <row r="278" spans="1:70">
      <c r="A278" s="3">
        <f t="shared" si="203"/>
        <v>239</v>
      </c>
      <c r="B278" s="96">
        <v>5</v>
      </c>
      <c r="C278" s="97" t="s">
        <v>189</v>
      </c>
      <c r="D278" s="96">
        <v>12</v>
      </c>
      <c r="E278" s="99"/>
      <c r="F278" s="100" t="s">
        <v>50</v>
      </c>
      <c r="G278" s="101">
        <f t="shared" si="182"/>
        <v>67</v>
      </c>
      <c r="H278" s="101">
        <f t="shared" si="183"/>
        <v>57</v>
      </c>
      <c r="I278" s="102">
        <f t="shared" si="184"/>
        <v>26438045</v>
      </c>
      <c r="J278" s="102">
        <f t="shared" si="185"/>
        <v>2</v>
      </c>
      <c r="K278" s="103">
        <f t="shared" si="186"/>
        <v>0.93</v>
      </c>
      <c r="L278" s="104">
        <f t="shared" si="208"/>
        <v>1.0149999999999999</v>
      </c>
      <c r="M278" s="105">
        <f t="shared" si="187"/>
        <v>20854515.520282775</v>
      </c>
      <c r="N278" s="105">
        <f t="shared" si="188"/>
        <v>23506371.046713714</v>
      </c>
      <c r="O278" s="105">
        <f t="shared" si="189"/>
        <v>24956192.577749997</v>
      </c>
      <c r="P278" s="105">
        <f t="shared" si="190"/>
        <v>26495435.928414632</v>
      </c>
      <c r="Q278" s="106">
        <f t="shared" si="191"/>
        <v>24956192.577749997</v>
      </c>
      <c r="R278" s="105">
        <f t="shared" si="191"/>
        <v>26495435.928414632</v>
      </c>
      <c r="S278" s="105">
        <f t="shared" si="192"/>
        <v>28129616.440875247</v>
      </c>
      <c r="T278" s="105"/>
      <c r="U278" s="105">
        <f t="shared" si="193"/>
        <v>1188707384.6561182</v>
      </c>
      <c r="V278" s="105">
        <f t="shared" si="194"/>
        <v>1339863149.6626816</v>
      </c>
      <c r="W278" s="105">
        <f t="shared" si="195"/>
        <v>1422502976.9317498</v>
      </c>
      <c r="X278" s="106">
        <f t="shared" si="196"/>
        <v>1510239847.9196341</v>
      </c>
      <c r="Y278" s="106">
        <f t="shared" si="197"/>
        <v>1422502976.9317498</v>
      </c>
      <c r="Z278" s="105">
        <f t="shared" si="198"/>
        <v>1510239847.9196341</v>
      </c>
      <c r="AA278" s="105">
        <f t="shared" si="199"/>
        <v>1603388137.129889</v>
      </c>
      <c r="AB278" s="105"/>
      <c r="AC278" s="107" t="str">
        <f t="shared" si="200"/>
        <v>BERTAHAP</v>
      </c>
      <c r="AD278" s="108">
        <f t="shared" si="201"/>
        <v>0</v>
      </c>
      <c r="AE278" s="109">
        <v>2</v>
      </c>
      <c r="AF278" s="110"/>
      <c r="AG278" s="105" t="e">
        <f>IF(AF278&gt;#REF!,"LB","KR")</f>
        <v>#REF!</v>
      </c>
      <c r="AH278" s="110">
        <v>1307579000</v>
      </c>
      <c r="AI278" s="110">
        <v>1473850000</v>
      </c>
      <c r="AJ278" s="110">
        <v>1564754000</v>
      </c>
      <c r="AK278" s="111">
        <v>1661264000</v>
      </c>
      <c r="AL278" s="111">
        <v>1564754000</v>
      </c>
      <c r="AM278" s="110">
        <v>1661264000</v>
      </c>
      <c r="AN278" s="110">
        <f t="shared" si="206"/>
        <v>1763727000</v>
      </c>
      <c r="AS278" s="5"/>
      <c r="AT278" s="5"/>
      <c r="AV278" s="2"/>
      <c r="AW278" s="2"/>
      <c r="BR278" s="53">
        <f t="shared" si="202"/>
        <v>-1329833.6634999998</v>
      </c>
    </row>
    <row r="279" spans="1:70">
      <c r="A279" s="3">
        <f t="shared" si="203"/>
        <v>240</v>
      </c>
      <c r="B279" s="96">
        <v>6</v>
      </c>
      <c r="C279" s="97" t="s">
        <v>189</v>
      </c>
      <c r="D279" s="98">
        <v>16</v>
      </c>
      <c r="E279" s="99"/>
      <c r="F279" s="100" t="s">
        <v>52</v>
      </c>
      <c r="G279" s="101">
        <f t="shared" si="182"/>
        <v>71</v>
      </c>
      <c r="H279" s="101">
        <f t="shared" si="183"/>
        <v>63</v>
      </c>
      <c r="I279" s="102">
        <f t="shared" si="184"/>
        <v>26438045</v>
      </c>
      <c r="J279" s="102">
        <f t="shared" si="185"/>
        <v>2</v>
      </c>
      <c r="K279" s="103">
        <f t="shared" si="186"/>
        <v>0.93</v>
      </c>
      <c r="L279" s="104">
        <f t="shared" si="208"/>
        <v>1.0149999999999999</v>
      </c>
      <c r="M279" s="105">
        <f t="shared" si="187"/>
        <v>20854515.520282775</v>
      </c>
      <c r="N279" s="105">
        <f t="shared" si="188"/>
        <v>23506371.046713714</v>
      </c>
      <c r="O279" s="105">
        <f t="shared" si="189"/>
        <v>24956192.577749997</v>
      </c>
      <c r="P279" s="105">
        <f t="shared" si="190"/>
        <v>26495435.928414632</v>
      </c>
      <c r="Q279" s="106">
        <f t="shared" si="191"/>
        <v>24956192.577749997</v>
      </c>
      <c r="R279" s="105">
        <f t="shared" si="191"/>
        <v>26495435.928414632</v>
      </c>
      <c r="S279" s="105">
        <f t="shared" si="192"/>
        <v>28129616.440875247</v>
      </c>
      <c r="T279" s="105"/>
      <c r="U279" s="105">
        <f t="shared" si="193"/>
        <v>1313834477.7778149</v>
      </c>
      <c r="V279" s="105">
        <f t="shared" si="194"/>
        <v>1480901375.9429638</v>
      </c>
      <c r="W279" s="105">
        <f t="shared" si="195"/>
        <v>1572240132.3982499</v>
      </c>
      <c r="X279" s="106">
        <f t="shared" si="196"/>
        <v>1669212463.4901218</v>
      </c>
      <c r="Y279" s="106">
        <f t="shared" si="197"/>
        <v>1572240132.3982499</v>
      </c>
      <c r="Z279" s="105">
        <f t="shared" si="198"/>
        <v>1669212463.4901218</v>
      </c>
      <c r="AA279" s="105">
        <f t="shared" si="199"/>
        <v>1772165835.7751405</v>
      </c>
      <c r="AB279" s="105"/>
      <c r="AC279" s="107" t="str">
        <f t="shared" si="200"/>
        <v>BERTAHAP</v>
      </c>
      <c r="AD279" s="108">
        <f t="shared" si="201"/>
        <v>0</v>
      </c>
      <c r="AE279" s="109">
        <v>2</v>
      </c>
      <c r="AF279" s="110"/>
      <c r="AG279" s="105" t="e">
        <f>IF(AF279&gt;#REF!,"LB","KR")</f>
        <v>#REF!</v>
      </c>
      <c r="AH279" s="110">
        <v>1445218000</v>
      </c>
      <c r="AI279" s="110">
        <v>1628992000</v>
      </c>
      <c r="AJ279" s="110">
        <v>1729465000</v>
      </c>
      <c r="AK279" s="111">
        <v>1836134000</v>
      </c>
      <c r="AL279" s="111">
        <v>1729465000</v>
      </c>
      <c r="AM279" s="110">
        <v>1836134000</v>
      </c>
      <c r="AN279" s="110">
        <f t="shared" si="206"/>
        <v>1949383000</v>
      </c>
      <c r="AS279" s="5"/>
      <c r="AT279" s="5"/>
      <c r="AV279" s="2"/>
      <c r="AW279" s="2"/>
      <c r="BR279" s="53">
        <f t="shared" si="202"/>
        <v>-1329833.6634999998</v>
      </c>
    </row>
    <row r="280" spans="1:70">
      <c r="A280" s="3">
        <f t="shared" si="203"/>
        <v>241</v>
      </c>
      <c r="B280" s="96">
        <v>7</v>
      </c>
      <c r="C280" s="97" t="s">
        <v>189</v>
      </c>
      <c r="D280" s="96">
        <v>18</v>
      </c>
      <c r="E280" s="99"/>
      <c r="F280" s="100" t="s">
        <v>54</v>
      </c>
      <c r="G280" s="101">
        <f t="shared" si="182"/>
        <v>97</v>
      </c>
      <c r="H280" s="101">
        <f t="shared" si="183"/>
        <v>85</v>
      </c>
      <c r="I280" s="102">
        <f t="shared" si="184"/>
        <v>26438045</v>
      </c>
      <c r="J280" s="102">
        <f t="shared" si="185"/>
        <v>2</v>
      </c>
      <c r="K280" s="103">
        <f t="shared" si="186"/>
        <v>0.93</v>
      </c>
      <c r="L280" s="104">
        <f t="shared" si="208"/>
        <v>1.0149999999999999</v>
      </c>
      <c r="M280" s="105">
        <f t="shared" si="187"/>
        <v>20854515.520282775</v>
      </c>
      <c r="N280" s="105">
        <f t="shared" si="188"/>
        <v>23506371.046713714</v>
      </c>
      <c r="O280" s="105">
        <f t="shared" si="189"/>
        <v>24956192.577749997</v>
      </c>
      <c r="P280" s="105">
        <f t="shared" si="190"/>
        <v>26495435.928414632</v>
      </c>
      <c r="Q280" s="106">
        <f t="shared" si="191"/>
        <v>24956192.577749997</v>
      </c>
      <c r="R280" s="105">
        <f t="shared" si="191"/>
        <v>26495435.928414632</v>
      </c>
      <c r="S280" s="105">
        <f t="shared" si="192"/>
        <v>28129616.440875247</v>
      </c>
      <c r="T280" s="105"/>
      <c r="U280" s="105">
        <f t="shared" si="193"/>
        <v>1772633819.224036</v>
      </c>
      <c r="V280" s="105">
        <f t="shared" si="194"/>
        <v>1998041538.9706657</v>
      </c>
      <c r="W280" s="105">
        <f t="shared" si="195"/>
        <v>2121276369.1087499</v>
      </c>
      <c r="X280" s="106">
        <f t="shared" si="196"/>
        <v>2252112053.9152436</v>
      </c>
      <c r="Y280" s="106">
        <f t="shared" si="197"/>
        <v>2121276369.1087499</v>
      </c>
      <c r="Z280" s="105">
        <f t="shared" si="198"/>
        <v>2252112053.9152436</v>
      </c>
      <c r="AA280" s="105">
        <f t="shared" si="199"/>
        <v>2391017397.4743962</v>
      </c>
      <c r="AB280" s="105"/>
      <c r="AC280" s="107" t="str">
        <f t="shared" si="200"/>
        <v>BERTAHAP</v>
      </c>
      <c r="AD280" s="108">
        <f t="shared" si="201"/>
        <v>0</v>
      </c>
      <c r="AE280" s="109">
        <v>2</v>
      </c>
      <c r="AF280" s="110"/>
      <c r="AG280" s="105" t="e">
        <f>IF(AF280&gt;#REF!,"LB","KR")</f>
        <v>#REF!</v>
      </c>
      <c r="AH280" s="110">
        <v>1949898000</v>
      </c>
      <c r="AI280" s="110">
        <v>2197846000</v>
      </c>
      <c r="AJ280" s="110">
        <v>2333405000</v>
      </c>
      <c r="AK280" s="111">
        <v>2477324000</v>
      </c>
      <c r="AL280" s="111">
        <v>2333405000</v>
      </c>
      <c r="AM280" s="110">
        <v>2477324000</v>
      </c>
      <c r="AN280" s="110">
        <f t="shared" si="206"/>
        <v>2630120000</v>
      </c>
      <c r="AS280" s="5"/>
      <c r="AT280" s="5"/>
      <c r="AV280" s="2"/>
      <c r="AW280" s="2"/>
      <c r="BR280" s="53">
        <f t="shared" si="202"/>
        <v>-1329833.6634999998</v>
      </c>
    </row>
    <row r="281" spans="1:70">
      <c r="A281" s="3">
        <f t="shared" si="203"/>
        <v>242</v>
      </c>
      <c r="B281" s="96">
        <v>8</v>
      </c>
      <c r="C281" s="97" t="s">
        <v>189</v>
      </c>
      <c r="D281" s="96">
        <v>20</v>
      </c>
      <c r="E281" s="99"/>
      <c r="F281" s="100" t="s">
        <v>70</v>
      </c>
      <c r="G281" s="101">
        <f t="shared" si="182"/>
        <v>60</v>
      </c>
      <c r="H281" s="101">
        <f t="shared" si="183"/>
        <v>51</v>
      </c>
      <c r="I281" s="102">
        <f t="shared" si="184"/>
        <v>26438045</v>
      </c>
      <c r="J281" s="102">
        <f t="shared" si="185"/>
        <v>2</v>
      </c>
      <c r="K281" s="103">
        <f t="shared" si="186"/>
        <v>0.93</v>
      </c>
      <c r="L281" s="104">
        <f t="shared" si="208"/>
        <v>1.0149999999999999</v>
      </c>
      <c r="M281" s="105">
        <f t="shared" si="187"/>
        <v>20854515.520282775</v>
      </c>
      <c r="N281" s="105">
        <f t="shared" si="188"/>
        <v>23506371.046713714</v>
      </c>
      <c r="O281" s="105">
        <f t="shared" si="189"/>
        <v>24956192.577749997</v>
      </c>
      <c r="P281" s="105">
        <f t="shared" si="190"/>
        <v>26495435.928414632</v>
      </c>
      <c r="Q281" s="106">
        <f t="shared" si="191"/>
        <v>24956192.577749997</v>
      </c>
      <c r="R281" s="105">
        <f t="shared" si="191"/>
        <v>26495435.928414632</v>
      </c>
      <c r="S281" s="105">
        <f t="shared" si="192"/>
        <v>28129616.440875247</v>
      </c>
      <c r="T281" s="105"/>
      <c r="U281" s="105">
        <f t="shared" si="193"/>
        <v>1063580291.5344216</v>
      </c>
      <c r="V281" s="105">
        <f t="shared" si="194"/>
        <v>1198824923.3823993</v>
      </c>
      <c r="W281" s="105">
        <f t="shared" si="195"/>
        <v>1272765821.4652498</v>
      </c>
      <c r="X281" s="106">
        <f t="shared" si="196"/>
        <v>1351267232.3491461</v>
      </c>
      <c r="Y281" s="106">
        <f t="shared" si="197"/>
        <v>1272765821.4652498</v>
      </c>
      <c r="Z281" s="105">
        <f t="shared" si="198"/>
        <v>1351267232.3491461</v>
      </c>
      <c r="AA281" s="105">
        <f t="shared" si="199"/>
        <v>1434610438.4846375</v>
      </c>
      <c r="AB281" s="105"/>
      <c r="AC281" s="107" t="str">
        <f t="shared" si="200"/>
        <v>BERTAHAP</v>
      </c>
      <c r="AD281" s="108">
        <f t="shared" si="201"/>
        <v>0</v>
      </c>
      <c r="AE281" s="109">
        <v>2</v>
      </c>
      <c r="AF281" s="110"/>
      <c r="AG281" s="105" t="e">
        <f>IF(AF281&gt;#REF!,"LB","KR")</f>
        <v>#REF!</v>
      </c>
      <c r="AH281" s="110">
        <v>1169939000</v>
      </c>
      <c r="AI281" s="110">
        <v>1318708000</v>
      </c>
      <c r="AJ281" s="110">
        <v>1400043000</v>
      </c>
      <c r="AK281" s="111">
        <v>1486394000</v>
      </c>
      <c r="AL281" s="111">
        <v>1400043000</v>
      </c>
      <c r="AM281" s="110">
        <v>1486394000</v>
      </c>
      <c r="AN281" s="110">
        <f t="shared" si="206"/>
        <v>1578072000</v>
      </c>
      <c r="AS281" s="5"/>
      <c r="AT281" s="5"/>
      <c r="AV281" s="2"/>
      <c r="AW281" s="2"/>
      <c r="BR281" s="53">
        <f t="shared" si="202"/>
        <v>-1329833.6634999998</v>
      </c>
    </row>
    <row r="282" spans="1:70">
      <c r="A282" s="3">
        <f t="shared" si="203"/>
        <v>243</v>
      </c>
      <c r="B282" s="96">
        <v>9</v>
      </c>
      <c r="C282" s="97" t="s">
        <v>189</v>
      </c>
      <c r="D282" s="96">
        <v>22</v>
      </c>
      <c r="E282" s="99">
        <v>0</v>
      </c>
      <c r="F282" s="100" t="s">
        <v>89</v>
      </c>
      <c r="G282" s="101">
        <f t="shared" si="182"/>
        <v>81</v>
      </c>
      <c r="H282" s="101">
        <f t="shared" si="183"/>
        <v>70</v>
      </c>
      <c r="I282" s="102">
        <f t="shared" si="184"/>
        <v>26438045</v>
      </c>
      <c r="J282" s="102">
        <f t="shared" si="185"/>
        <v>4</v>
      </c>
      <c r="K282" s="103">
        <f t="shared" si="186"/>
        <v>0.97</v>
      </c>
      <c r="L282" s="104">
        <f t="shared" si="208"/>
        <v>1.0149999999999999</v>
      </c>
      <c r="M282" s="105">
        <f t="shared" si="187"/>
        <v>21751483.929757304</v>
      </c>
      <c r="N282" s="105">
        <f t="shared" si="188"/>
        <v>24517397.758400328</v>
      </c>
      <c r="O282" s="105">
        <f t="shared" si="189"/>
        <v>26029577.204749998</v>
      </c>
      <c r="P282" s="105">
        <f t="shared" si="190"/>
        <v>27635024.570496984</v>
      </c>
      <c r="Q282" s="106">
        <f t="shared" si="191"/>
        <v>26029577.204749998</v>
      </c>
      <c r="R282" s="105">
        <f t="shared" si="191"/>
        <v>27635024.570496984</v>
      </c>
      <c r="S282" s="105">
        <f t="shared" si="192"/>
        <v>29339492.41682687</v>
      </c>
      <c r="T282" s="105"/>
      <c r="U282" s="105">
        <f t="shared" si="193"/>
        <v>1522603875.0830114</v>
      </c>
      <c r="V282" s="105">
        <f t="shared" si="194"/>
        <v>1716217843.0880229</v>
      </c>
      <c r="W282" s="105">
        <f t="shared" si="195"/>
        <v>1822070404.3324997</v>
      </c>
      <c r="X282" s="106">
        <f t="shared" si="196"/>
        <v>1934451719.9347889</v>
      </c>
      <c r="Y282" s="106">
        <f t="shared" si="197"/>
        <v>1822070404.3324997</v>
      </c>
      <c r="Z282" s="105">
        <f t="shared" si="198"/>
        <v>1934451719.9347889</v>
      </c>
      <c r="AA282" s="105">
        <f t="shared" si="199"/>
        <v>2053764469.177881</v>
      </c>
      <c r="AB282" s="105"/>
      <c r="AC282" s="107" t="str">
        <f t="shared" si="200"/>
        <v>BERTAHAP</v>
      </c>
      <c r="AD282" s="108">
        <f t="shared" si="201"/>
        <v>0</v>
      </c>
      <c r="AE282" s="109">
        <v>2</v>
      </c>
      <c r="AF282" s="110"/>
      <c r="AG282" s="105" t="e">
        <f>IF(AF282&gt;#REF!,"LB","KR")</f>
        <v>#REF!</v>
      </c>
      <c r="AH282" s="110">
        <v>1674865000</v>
      </c>
      <c r="AI282" s="110">
        <v>1887840000</v>
      </c>
      <c r="AJ282" s="110">
        <v>2004278000</v>
      </c>
      <c r="AK282" s="111">
        <v>2127897000</v>
      </c>
      <c r="AL282" s="111">
        <v>2004278000</v>
      </c>
      <c r="AM282" s="110">
        <v>2127897000</v>
      </c>
      <c r="AN282" s="110">
        <f t="shared" si="206"/>
        <v>2259141000</v>
      </c>
      <c r="AS282" s="5"/>
      <c r="AT282" s="5"/>
      <c r="AV282" s="2"/>
      <c r="AW282" s="2"/>
      <c r="BR282" s="53">
        <f t="shared" si="202"/>
        <v>-256449.03649999946</v>
      </c>
    </row>
    <row r="283" spans="1:70">
      <c r="A283" s="3">
        <f t="shared" si="203"/>
        <v>244</v>
      </c>
      <c r="B283" s="96">
        <v>1</v>
      </c>
      <c r="C283" s="97" t="s">
        <v>190</v>
      </c>
      <c r="D283" s="98" t="s">
        <v>24</v>
      </c>
      <c r="E283" s="99"/>
      <c r="F283" s="100" t="s">
        <v>39</v>
      </c>
      <c r="G283" s="101">
        <f t="shared" si="182"/>
        <v>113</v>
      </c>
      <c r="H283" s="101">
        <f t="shared" si="183"/>
        <v>101</v>
      </c>
      <c r="I283" s="102">
        <f t="shared" si="184"/>
        <v>26438045</v>
      </c>
      <c r="J283" s="102">
        <f t="shared" si="185"/>
        <v>6</v>
      </c>
      <c r="K283" s="103">
        <f t="shared" si="186"/>
        <v>0.95</v>
      </c>
      <c r="L283" s="104">
        <f t="shared" ref="L283:L291" si="209">SUMIF($AN$4:$AN$22,D283,$AX$4:$AX$22)</f>
        <v>1.0149999999999999</v>
      </c>
      <c r="M283" s="105">
        <f t="shared" si="187"/>
        <v>21302999.72502004</v>
      </c>
      <c r="N283" s="105">
        <f t="shared" si="188"/>
        <v>24011884.402557023</v>
      </c>
      <c r="O283" s="105">
        <f t="shared" si="189"/>
        <v>25492884.891249999</v>
      </c>
      <c r="P283" s="105">
        <f t="shared" si="190"/>
        <v>27065230.24945581</v>
      </c>
      <c r="Q283" s="106">
        <f t="shared" si="191"/>
        <v>25492884.891249999</v>
      </c>
      <c r="R283" s="105">
        <f t="shared" si="191"/>
        <v>27065230.24945581</v>
      </c>
      <c r="S283" s="105">
        <f t="shared" si="192"/>
        <v>28734554.428851061</v>
      </c>
      <c r="T283" s="105"/>
      <c r="U283" s="105">
        <f t="shared" si="193"/>
        <v>2151602972.2270241</v>
      </c>
      <c r="V283" s="105">
        <f t="shared" si="194"/>
        <v>2425200324.6582594</v>
      </c>
      <c r="W283" s="105">
        <f t="shared" si="195"/>
        <v>2574781374.0162501</v>
      </c>
      <c r="X283" s="106">
        <f t="shared" si="196"/>
        <v>2733588255.1950369</v>
      </c>
      <c r="Y283" s="106">
        <f t="shared" si="197"/>
        <v>2574781374.0162501</v>
      </c>
      <c r="Z283" s="105">
        <f t="shared" si="198"/>
        <v>2733588255.1950369</v>
      </c>
      <c r="AA283" s="105">
        <f t="shared" si="199"/>
        <v>2902189997.3139572</v>
      </c>
      <c r="AB283" s="105"/>
      <c r="AC283" s="107" t="str">
        <f t="shared" si="200"/>
        <v>BERTAHAP</v>
      </c>
      <c r="AD283" s="108">
        <f t="shared" si="201"/>
        <v>0</v>
      </c>
      <c r="AE283" s="109">
        <v>2</v>
      </c>
      <c r="AF283" s="110"/>
      <c r="AG283" s="105" t="e">
        <f>IF(AF283&gt;#REF!,"LB","KR")</f>
        <v>#REF!</v>
      </c>
      <c r="AH283" s="110">
        <v>2366764000</v>
      </c>
      <c r="AI283" s="110">
        <v>2667721000</v>
      </c>
      <c r="AJ283" s="110">
        <v>2832260000</v>
      </c>
      <c r="AK283" s="111">
        <v>3006948000</v>
      </c>
      <c r="AL283" s="111">
        <v>2832260000</v>
      </c>
      <c r="AM283" s="110">
        <v>3006948000</v>
      </c>
      <c r="AN283" s="110">
        <f t="shared" si="206"/>
        <v>3192409000</v>
      </c>
      <c r="AS283" s="5"/>
      <c r="AT283" s="5"/>
      <c r="AV283" s="2"/>
      <c r="AW283" s="2"/>
      <c r="BR283" s="53">
        <f t="shared" si="202"/>
        <v>-793141.34999999776</v>
      </c>
    </row>
    <row r="284" spans="1:70">
      <c r="A284" s="3">
        <f t="shared" si="203"/>
        <v>245</v>
      </c>
      <c r="B284" s="96">
        <v>2</v>
      </c>
      <c r="C284" s="97" t="s">
        <v>190</v>
      </c>
      <c r="D284" s="98" t="s">
        <v>35</v>
      </c>
      <c r="E284" s="99"/>
      <c r="F284" s="100" t="s">
        <v>42</v>
      </c>
      <c r="G284" s="101">
        <f t="shared" si="182"/>
        <v>78</v>
      </c>
      <c r="H284" s="101">
        <f t="shared" si="183"/>
        <v>66</v>
      </c>
      <c r="I284" s="102">
        <f t="shared" si="184"/>
        <v>26438045</v>
      </c>
      <c r="J284" s="102">
        <f t="shared" si="185"/>
        <v>2</v>
      </c>
      <c r="K284" s="103">
        <f t="shared" si="186"/>
        <v>0.93</v>
      </c>
      <c r="L284" s="104">
        <f t="shared" si="209"/>
        <v>1.0149999999999999</v>
      </c>
      <c r="M284" s="105">
        <f t="shared" si="187"/>
        <v>20854515.520282775</v>
      </c>
      <c r="N284" s="105">
        <f t="shared" si="188"/>
        <v>23506371.046713714</v>
      </c>
      <c r="O284" s="105">
        <f t="shared" si="189"/>
        <v>24956192.577749997</v>
      </c>
      <c r="P284" s="105">
        <f t="shared" si="190"/>
        <v>26495435.928414632</v>
      </c>
      <c r="Q284" s="106">
        <f t="shared" si="191"/>
        <v>24956192.577749997</v>
      </c>
      <c r="R284" s="105">
        <f t="shared" si="191"/>
        <v>26495435.928414632</v>
      </c>
      <c r="S284" s="105">
        <f t="shared" si="192"/>
        <v>28129616.440875247</v>
      </c>
      <c r="T284" s="105"/>
      <c r="U284" s="105">
        <f t="shared" si="193"/>
        <v>1376398024.3386631</v>
      </c>
      <c r="V284" s="105">
        <f t="shared" si="194"/>
        <v>1551420489.0831051</v>
      </c>
      <c r="W284" s="105">
        <f t="shared" si="195"/>
        <v>1647108710.1314998</v>
      </c>
      <c r="X284" s="106">
        <f t="shared" si="196"/>
        <v>1748698771.2753656</v>
      </c>
      <c r="Y284" s="106">
        <f t="shared" si="197"/>
        <v>1647108710.1314998</v>
      </c>
      <c r="Z284" s="105">
        <f t="shared" si="198"/>
        <v>1748698771.2753656</v>
      </c>
      <c r="AA284" s="105">
        <f t="shared" si="199"/>
        <v>1856554685.0977664</v>
      </c>
      <c r="AB284" s="105"/>
      <c r="AC284" s="107" t="str">
        <f t="shared" si="200"/>
        <v>BERTAHAP</v>
      </c>
      <c r="AD284" s="108">
        <f t="shared" si="201"/>
        <v>0</v>
      </c>
      <c r="AE284" s="109">
        <v>2</v>
      </c>
      <c r="AF284" s="110"/>
      <c r="AG284" s="105" t="e">
        <f>IF(AF284&gt;#REF!,"LB","KR")</f>
        <v>#REF!</v>
      </c>
      <c r="AH284" s="110">
        <v>1514038000</v>
      </c>
      <c r="AI284" s="110">
        <v>1706563000</v>
      </c>
      <c r="AJ284" s="110">
        <v>1811820000</v>
      </c>
      <c r="AK284" s="111">
        <v>1923569000</v>
      </c>
      <c r="AL284" s="111">
        <v>1811820000</v>
      </c>
      <c r="AM284" s="110">
        <v>1923569000</v>
      </c>
      <c r="AN284" s="110">
        <f t="shared" ref="AN284:AN298" si="210">ROUNDUP((AA284*(1+$J$5)),-3)</f>
        <v>2042211000</v>
      </c>
      <c r="AS284" s="5"/>
      <c r="AT284" s="5"/>
      <c r="AV284" s="2"/>
      <c r="AW284" s="2"/>
      <c r="BR284" s="53">
        <f t="shared" si="202"/>
        <v>-1329833.6634999998</v>
      </c>
    </row>
    <row r="285" spans="1:70">
      <c r="A285" s="3">
        <f t="shared" si="203"/>
        <v>246</v>
      </c>
      <c r="B285" s="96">
        <v>3</v>
      </c>
      <c r="C285" s="97" t="s">
        <v>190</v>
      </c>
      <c r="D285" s="98" t="s">
        <v>41</v>
      </c>
      <c r="E285" s="99"/>
      <c r="F285" s="100" t="s">
        <v>45</v>
      </c>
      <c r="G285" s="101">
        <f t="shared" si="182"/>
        <v>60</v>
      </c>
      <c r="H285" s="101">
        <f t="shared" si="183"/>
        <v>52</v>
      </c>
      <c r="I285" s="102">
        <f t="shared" si="184"/>
        <v>26438045</v>
      </c>
      <c r="J285" s="102">
        <f t="shared" si="185"/>
        <v>2</v>
      </c>
      <c r="K285" s="103">
        <f t="shared" si="186"/>
        <v>0.93</v>
      </c>
      <c r="L285" s="104">
        <f t="shared" si="209"/>
        <v>1.0149999999999999</v>
      </c>
      <c r="M285" s="105">
        <f t="shared" si="187"/>
        <v>20854515.520282775</v>
      </c>
      <c r="N285" s="105">
        <f t="shared" si="188"/>
        <v>23506371.046713714</v>
      </c>
      <c r="O285" s="105">
        <f t="shared" si="189"/>
        <v>24956192.577749997</v>
      </c>
      <c r="P285" s="105">
        <f t="shared" si="190"/>
        <v>26495435.928414632</v>
      </c>
      <c r="Q285" s="106">
        <f t="shared" si="191"/>
        <v>24956192.577749997</v>
      </c>
      <c r="R285" s="105">
        <f t="shared" si="191"/>
        <v>26495435.928414632</v>
      </c>
      <c r="S285" s="105">
        <f t="shared" si="192"/>
        <v>28129616.440875247</v>
      </c>
      <c r="T285" s="105"/>
      <c r="U285" s="105">
        <f t="shared" si="193"/>
        <v>1084434807.0547042</v>
      </c>
      <c r="V285" s="105">
        <f t="shared" si="194"/>
        <v>1222331294.4291131</v>
      </c>
      <c r="W285" s="105">
        <f t="shared" si="195"/>
        <v>1297722014.0429997</v>
      </c>
      <c r="X285" s="106">
        <f t="shared" si="196"/>
        <v>1377762668.2775609</v>
      </c>
      <c r="Y285" s="106">
        <f t="shared" si="197"/>
        <v>1297722014.0429997</v>
      </c>
      <c r="Z285" s="105">
        <f t="shared" si="198"/>
        <v>1377762668.2775609</v>
      </c>
      <c r="AA285" s="105">
        <f t="shared" si="199"/>
        <v>1462740054.9255128</v>
      </c>
      <c r="AB285" s="105"/>
      <c r="AC285" s="107" t="str">
        <f t="shared" si="200"/>
        <v>BERTAHAP</v>
      </c>
      <c r="AD285" s="108">
        <f t="shared" si="201"/>
        <v>0</v>
      </c>
      <c r="AE285" s="109">
        <v>2</v>
      </c>
      <c r="AF285" s="110"/>
      <c r="AG285" s="105" t="e">
        <f>IF(AF285&gt;#REF!,"LB","KR")</f>
        <v>#REF!</v>
      </c>
      <c r="AH285" s="110">
        <v>1192879000</v>
      </c>
      <c r="AI285" s="110">
        <v>1344565000</v>
      </c>
      <c r="AJ285" s="110">
        <v>1427495000</v>
      </c>
      <c r="AK285" s="111">
        <v>1515539000</v>
      </c>
      <c r="AL285" s="111">
        <v>1427495000</v>
      </c>
      <c r="AM285" s="110">
        <v>1515539000</v>
      </c>
      <c r="AN285" s="110">
        <f t="shared" si="210"/>
        <v>1609015000</v>
      </c>
      <c r="AS285" s="5"/>
      <c r="AT285" s="5"/>
      <c r="AV285" s="2"/>
      <c r="AW285" s="2"/>
      <c r="BR285" s="53">
        <f t="shared" si="202"/>
        <v>-1329833.6634999998</v>
      </c>
    </row>
    <row r="286" spans="1:70">
      <c r="A286" s="3">
        <f t="shared" si="203"/>
        <v>247</v>
      </c>
      <c r="B286" s="96">
        <v>4</v>
      </c>
      <c r="C286" s="97" t="s">
        <v>190</v>
      </c>
      <c r="D286" s="98">
        <v>10</v>
      </c>
      <c r="E286" s="99"/>
      <c r="F286" s="100" t="s">
        <v>48</v>
      </c>
      <c r="G286" s="101">
        <f t="shared" si="182"/>
        <v>74</v>
      </c>
      <c r="H286" s="101">
        <f t="shared" si="183"/>
        <v>63</v>
      </c>
      <c r="I286" s="102">
        <f t="shared" si="184"/>
        <v>26438045</v>
      </c>
      <c r="J286" s="102">
        <f t="shared" si="185"/>
        <v>2</v>
      </c>
      <c r="K286" s="103">
        <f t="shared" si="186"/>
        <v>0.93</v>
      </c>
      <c r="L286" s="104">
        <f t="shared" si="209"/>
        <v>1.0149999999999999</v>
      </c>
      <c r="M286" s="105">
        <f t="shared" si="187"/>
        <v>20854515.520282775</v>
      </c>
      <c r="N286" s="105">
        <f t="shared" si="188"/>
        <v>23506371.046713714</v>
      </c>
      <c r="O286" s="105">
        <f t="shared" si="189"/>
        <v>24956192.577749997</v>
      </c>
      <c r="P286" s="105">
        <f t="shared" si="190"/>
        <v>26495435.928414632</v>
      </c>
      <c r="Q286" s="106">
        <f t="shared" si="191"/>
        <v>24956192.577749997</v>
      </c>
      <c r="R286" s="105">
        <f t="shared" si="191"/>
        <v>26495435.928414632</v>
      </c>
      <c r="S286" s="105">
        <f t="shared" si="192"/>
        <v>28129616.440875247</v>
      </c>
      <c r="T286" s="105"/>
      <c r="U286" s="105">
        <f t="shared" si="193"/>
        <v>1313834477.7778149</v>
      </c>
      <c r="V286" s="105">
        <f t="shared" si="194"/>
        <v>1480901375.9429638</v>
      </c>
      <c r="W286" s="105">
        <f t="shared" si="195"/>
        <v>1572240132.3982499</v>
      </c>
      <c r="X286" s="106">
        <f t="shared" si="196"/>
        <v>1669212463.4901218</v>
      </c>
      <c r="Y286" s="106">
        <f t="shared" si="197"/>
        <v>1572240132.3982499</v>
      </c>
      <c r="Z286" s="105">
        <f t="shared" si="198"/>
        <v>1669212463.4901218</v>
      </c>
      <c r="AA286" s="105">
        <f t="shared" si="199"/>
        <v>1772165835.7751405</v>
      </c>
      <c r="AB286" s="105"/>
      <c r="AC286" s="107" t="str">
        <f t="shared" si="200"/>
        <v>BERTAHAP</v>
      </c>
      <c r="AD286" s="108">
        <f t="shared" si="201"/>
        <v>0</v>
      </c>
      <c r="AE286" s="109">
        <v>2</v>
      </c>
      <c r="AF286" s="110"/>
      <c r="AG286" s="105" t="e">
        <f>IF(AF286&gt;#REF!,"LB","KR")</f>
        <v>#REF!</v>
      </c>
      <c r="AH286" s="110">
        <v>1445218000</v>
      </c>
      <c r="AI286" s="110">
        <v>1628992000</v>
      </c>
      <c r="AJ286" s="110">
        <v>1729465000</v>
      </c>
      <c r="AK286" s="111">
        <v>1836134000</v>
      </c>
      <c r="AL286" s="111">
        <v>1729465000</v>
      </c>
      <c r="AM286" s="110">
        <v>1836134000</v>
      </c>
      <c r="AN286" s="110">
        <f t="shared" si="210"/>
        <v>1949383000</v>
      </c>
      <c r="AS286" s="5"/>
      <c r="AT286" s="5"/>
      <c r="AV286" s="2"/>
      <c r="AW286" s="2"/>
      <c r="BR286" s="53">
        <f t="shared" si="202"/>
        <v>-1329833.6634999998</v>
      </c>
    </row>
    <row r="287" spans="1:70">
      <c r="A287" s="3">
        <f t="shared" si="203"/>
        <v>248</v>
      </c>
      <c r="B287" s="96">
        <v>5</v>
      </c>
      <c r="C287" s="97" t="s">
        <v>190</v>
      </c>
      <c r="D287" s="96">
        <v>12</v>
      </c>
      <c r="E287" s="99"/>
      <c r="F287" s="100" t="s">
        <v>50</v>
      </c>
      <c r="G287" s="101">
        <f t="shared" si="182"/>
        <v>67</v>
      </c>
      <c r="H287" s="101">
        <f t="shared" si="183"/>
        <v>57</v>
      </c>
      <c r="I287" s="102">
        <f t="shared" si="184"/>
        <v>26438045</v>
      </c>
      <c r="J287" s="102">
        <f t="shared" si="185"/>
        <v>2</v>
      </c>
      <c r="K287" s="103">
        <f t="shared" si="186"/>
        <v>0.93</v>
      </c>
      <c r="L287" s="104">
        <f t="shared" si="209"/>
        <v>1.0149999999999999</v>
      </c>
      <c r="M287" s="105">
        <f t="shared" si="187"/>
        <v>20854515.520282775</v>
      </c>
      <c r="N287" s="105">
        <f t="shared" si="188"/>
        <v>23506371.046713714</v>
      </c>
      <c r="O287" s="105">
        <f t="shared" si="189"/>
        <v>24956192.577749997</v>
      </c>
      <c r="P287" s="105">
        <f t="shared" si="190"/>
        <v>26495435.928414632</v>
      </c>
      <c r="Q287" s="106">
        <f t="shared" si="191"/>
        <v>24956192.577749997</v>
      </c>
      <c r="R287" s="105">
        <f t="shared" si="191"/>
        <v>26495435.928414632</v>
      </c>
      <c r="S287" s="105">
        <f t="shared" si="192"/>
        <v>28129616.440875247</v>
      </c>
      <c r="T287" s="105"/>
      <c r="U287" s="105">
        <f t="shared" si="193"/>
        <v>1188707384.6561182</v>
      </c>
      <c r="V287" s="105">
        <f t="shared" si="194"/>
        <v>1339863149.6626816</v>
      </c>
      <c r="W287" s="105">
        <f t="shared" si="195"/>
        <v>1422502976.9317498</v>
      </c>
      <c r="X287" s="106">
        <f t="shared" si="196"/>
        <v>1510239847.9196341</v>
      </c>
      <c r="Y287" s="106">
        <f t="shared" si="197"/>
        <v>1422502976.9317498</v>
      </c>
      <c r="Z287" s="105">
        <f t="shared" si="198"/>
        <v>1510239847.9196341</v>
      </c>
      <c r="AA287" s="105">
        <f t="shared" si="199"/>
        <v>1603388137.129889</v>
      </c>
      <c r="AB287" s="105"/>
      <c r="AC287" s="107" t="str">
        <f t="shared" si="200"/>
        <v>BERTAHAP</v>
      </c>
      <c r="AD287" s="108">
        <f t="shared" si="201"/>
        <v>0</v>
      </c>
      <c r="AE287" s="109">
        <v>2</v>
      </c>
      <c r="AF287" s="110"/>
      <c r="AG287" s="105" t="e">
        <f>IF(AF287&gt;#REF!,"LB","KR")</f>
        <v>#REF!</v>
      </c>
      <c r="AH287" s="110">
        <v>1307579000</v>
      </c>
      <c r="AI287" s="110">
        <v>1473850000</v>
      </c>
      <c r="AJ287" s="110">
        <v>1564754000</v>
      </c>
      <c r="AK287" s="111">
        <v>1661264000</v>
      </c>
      <c r="AL287" s="111">
        <v>1564754000</v>
      </c>
      <c r="AM287" s="110">
        <v>1661264000</v>
      </c>
      <c r="AN287" s="110">
        <f t="shared" si="210"/>
        <v>1763727000</v>
      </c>
      <c r="AS287" s="5"/>
      <c r="AT287" s="5"/>
      <c r="AV287" s="2"/>
      <c r="AW287" s="2"/>
      <c r="BR287" s="53">
        <f t="shared" si="202"/>
        <v>-1329833.6634999998</v>
      </c>
    </row>
    <row r="288" spans="1:70">
      <c r="A288" s="3">
        <f t="shared" si="203"/>
        <v>249</v>
      </c>
      <c r="B288" s="96">
        <v>6</v>
      </c>
      <c r="C288" s="97" t="s">
        <v>190</v>
      </c>
      <c r="D288" s="98">
        <v>16</v>
      </c>
      <c r="E288" s="99"/>
      <c r="F288" s="100" t="s">
        <v>52</v>
      </c>
      <c r="G288" s="101">
        <f t="shared" si="182"/>
        <v>71</v>
      </c>
      <c r="H288" s="101">
        <f t="shared" si="183"/>
        <v>63</v>
      </c>
      <c r="I288" s="102">
        <f t="shared" si="184"/>
        <v>26438045</v>
      </c>
      <c r="J288" s="102">
        <f t="shared" si="185"/>
        <v>2</v>
      </c>
      <c r="K288" s="103">
        <f t="shared" si="186"/>
        <v>0.93</v>
      </c>
      <c r="L288" s="104">
        <f t="shared" si="209"/>
        <v>1.0149999999999999</v>
      </c>
      <c r="M288" s="105">
        <f t="shared" si="187"/>
        <v>20854515.520282775</v>
      </c>
      <c r="N288" s="105">
        <f t="shared" si="188"/>
        <v>23506371.046713714</v>
      </c>
      <c r="O288" s="105">
        <f t="shared" si="189"/>
        <v>24956192.577749997</v>
      </c>
      <c r="P288" s="105">
        <f t="shared" si="190"/>
        <v>26495435.928414632</v>
      </c>
      <c r="Q288" s="106">
        <f t="shared" si="191"/>
        <v>24956192.577749997</v>
      </c>
      <c r="R288" s="105">
        <f t="shared" si="191"/>
        <v>26495435.928414632</v>
      </c>
      <c r="S288" s="105">
        <f t="shared" si="192"/>
        <v>28129616.440875247</v>
      </c>
      <c r="T288" s="105"/>
      <c r="U288" s="105">
        <f t="shared" si="193"/>
        <v>1313834477.7778149</v>
      </c>
      <c r="V288" s="105">
        <f t="shared" si="194"/>
        <v>1480901375.9429638</v>
      </c>
      <c r="W288" s="105">
        <f t="shared" si="195"/>
        <v>1572240132.3982499</v>
      </c>
      <c r="X288" s="106">
        <f t="shared" si="196"/>
        <v>1669212463.4901218</v>
      </c>
      <c r="Y288" s="106">
        <f t="shared" si="197"/>
        <v>1572240132.3982499</v>
      </c>
      <c r="Z288" s="105">
        <f t="shared" si="198"/>
        <v>1669212463.4901218</v>
      </c>
      <c r="AA288" s="105">
        <f t="shared" si="199"/>
        <v>1772165835.7751405</v>
      </c>
      <c r="AB288" s="105"/>
      <c r="AC288" s="107" t="str">
        <f t="shared" si="200"/>
        <v>BERTAHAP</v>
      </c>
      <c r="AD288" s="108">
        <f t="shared" si="201"/>
        <v>0</v>
      </c>
      <c r="AE288" s="109">
        <v>2</v>
      </c>
      <c r="AF288" s="110"/>
      <c r="AG288" s="105" t="e">
        <f>IF(AF288&gt;#REF!,"LB","KR")</f>
        <v>#REF!</v>
      </c>
      <c r="AH288" s="110">
        <v>1445218000</v>
      </c>
      <c r="AI288" s="110">
        <v>1628992000</v>
      </c>
      <c r="AJ288" s="110">
        <v>1729465000</v>
      </c>
      <c r="AK288" s="111">
        <v>1836134000</v>
      </c>
      <c r="AL288" s="111">
        <v>1729465000</v>
      </c>
      <c r="AM288" s="110">
        <v>1836134000</v>
      </c>
      <c r="AN288" s="110">
        <f t="shared" si="210"/>
        <v>1949383000</v>
      </c>
      <c r="AS288" s="5"/>
      <c r="AT288" s="5"/>
      <c r="AV288" s="2"/>
      <c r="AW288" s="2"/>
      <c r="BR288" s="53">
        <f t="shared" si="202"/>
        <v>-1329833.6634999998</v>
      </c>
    </row>
    <row r="289" spans="1:75">
      <c r="A289" s="3">
        <f t="shared" si="203"/>
        <v>250</v>
      </c>
      <c r="B289" s="96">
        <v>7</v>
      </c>
      <c r="C289" s="97" t="s">
        <v>190</v>
      </c>
      <c r="D289" s="96">
        <v>18</v>
      </c>
      <c r="E289" s="99"/>
      <c r="F289" s="100" t="s">
        <v>54</v>
      </c>
      <c r="G289" s="101">
        <f t="shared" si="182"/>
        <v>97</v>
      </c>
      <c r="H289" s="101">
        <f t="shared" si="183"/>
        <v>85</v>
      </c>
      <c r="I289" s="102">
        <f t="shared" si="184"/>
        <v>26438045</v>
      </c>
      <c r="J289" s="102">
        <f t="shared" si="185"/>
        <v>2</v>
      </c>
      <c r="K289" s="103">
        <f t="shared" si="186"/>
        <v>0.93</v>
      </c>
      <c r="L289" s="104">
        <f t="shared" si="209"/>
        <v>1.0149999999999999</v>
      </c>
      <c r="M289" s="105">
        <f t="shared" si="187"/>
        <v>20854515.520282775</v>
      </c>
      <c r="N289" s="105">
        <f t="shared" si="188"/>
        <v>23506371.046713714</v>
      </c>
      <c r="O289" s="105">
        <f t="shared" si="189"/>
        <v>24956192.577749997</v>
      </c>
      <c r="P289" s="105">
        <f t="shared" si="190"/>
        <v>26495435.928414632</v>
      </c>
      <c r="Q289" s="106">
        <f t="shared" si="191"/>
        <v>24956192.577749997</v>
      </c>
      <c r="R289" s="105">
        <f t="shared" si="191"/>
        <v>26495435.928414632</v>
      </c>
      <c r="S289" s="105">
        <f t="shared" si="192"/>
        <v>28129616.440875247</v>
      </c>
      <c r="T289" s="105"/>
      <c r="U289" s="105">
        <f t="shared" si="193"/>
        <v>1772633819.224036</v>
      </c>
      <c r="V289" s="105">
        <f t="shared" si="194"/>
        <v>1998041538.9706657</v>
      </c>
      <c r="W289" s="105">
        <f t="shared" si="195"/>
        <v>2121276369.1087499</v>
      </c>
      <c r="X289" s="106">
        <f t="shared" si="196"/>
        <v>2252112053.9152436</v>
      </c>
      <c r="Y289" s="106">
        <f t="shared" si="197"/>
        <v>2121276369.1087499</v>
      </c>
      <c r="Z289" s="105">
        <f t="shared" si="198"/>
        <v>2252112053.9152436</v>
      </c>
      <c r="AA289" s="105">
        <f t="shared" si="199"/>
        <v>2391017397.4743962</v>
      </c>
      <c r="AB289" s="105"/>
      <c r="AC289" s="107" t="str">
        <f t="shared" si="200"/>
        <v>BERTAHAP</v>
      </c>
      <c r="AD289" s="108">
        <f t="shared" si="201"/>
        <v>0</v>
      </c>
      <c r="AE289" s="109">
        <v>2</v>
      </c>
      <c r="AF289" s="110"/>
      <c r="AG289" s="105" t="e">
        <f>IF(AF289&gt;#REF!,"LB","KR")</f>
        <v>#REF!</v>
      </c>
      <c r="AH289" s="110">
        <v>1949898000</v>
      </c>
      <c r="AI289" s="110">
        <v>2197846000</v>
      </c>
      <c r="AJ289" s="110">
        <v>2333405000</v>
      </c>
      <c r="AK289" s="111">
        <v>2477324000</v>
      </c>
      <c r="AL289" s="111">
        <v>2333405000</v>
      </c>
      <c r="AM289" s="110">
        <v>2477324000</v>
      </c>
      <c r="AN289" s="110">
        <f t="shared" si="210"/>
        <v>2630120000</v>
      </c>
      <c r="AS289" s="5"/>
      <c r="AT289" s="5"/>
      <c r="AV289" s="2"/>
      <c r="AW289" s="2"/>
      <c r="BR289" s="53">
        <f t="shared" si="202"/>
        <v>-1329833.6634999998</v>
      </c>
    </row>
    <row r="290" spans="1:75">
      <c r="A290" s="3">
        <f t="shared" si="203"/>
        <v>251</v>
      </c>
      <c r="B290" s="96">
        <v>8</v>
      </c>
      <c r="C290" s="97" t="s">
        <v>190</v>
      </c>
      <c r="D290" s="96">
        <v>20</v>
      </c>
      <c r="E290" s="99"/>
      <c r="F290" s="100" t="s">
        <v>70</v>
      </c>
      <c r="G290" s="101">
        <f t="shared" si="182"/>
        <v>60</v>
      </c>
      <c r="H290" s="101">
        <f t="shared" si="183"/>
        <v>51</v>
      </c>
      <c r="I290" s="102">
        <f t="shared" si="184"/>
        <v>26438045</v>
      </c>
      <c r="J290" s="102">
        <f t="shared" si="185"/>
        <v>2</v>
      </c>
      <c r="K290" s="103">
        <f t="shared" si="186"/>
        <v>0.93</v>
      </c>
      <c r="L290" s="104">
        <f t="shared" si="209"/>
        <v>1.0149999999999999</v>
      </c>
      <c r="M290" s="105">
        <f t="shared" si="187"/>
        <v>20854515.520282775</v>
      </c>
      <c r="N290" s="105">
        <f t="shared" si="188"/>
        <v>23506371.046713714</v>
      </c>
      <c r="O290" s="105">
        <f t="shared" si="189"/>
        <v>24956192.577749997</v>
      </c>
      <c r="P290" s="105">
        <f t="shared" si="190"/>
        <v>26495435.928414632</v>
      </c>
      <c r="Q290" s="106">
        <f t="shared" si="191"/>
        <v>24956192.577749997</v>
      </c>
      <c r="R290" s="105">
        <f t="shared" si="191"/>
        <v>26495435.928414632</v>
      </c>
      <c r="S290" s="105">
        <f t="shared" si="192"/>
        <v>28129616.440875247</v>
      </c>
      <c r="T290" s="105"/>
      <c r="U290" s="105">
        <f t="shared" si="193"/>
        <v>1063580291.5344216</v>
      </c>
      <c r="V290" s="105">
        <f t="shared" si="194"/>
        <v>1198824923.3823993</v>
      </c>
      <c r="W290" s="105">
        <f t="shared" si="195"/>
        <v>1272765821.4652498</v>
      </c>
      <c r="X290" s="106">
        <f t="shared" si="196"/>
        <v>1351267232.3491461</v>
      </c>
      <c r="Y290" s="106">
        <f t="shared" si="197"/>
        <v>1272765821.4652498</v>
      </c>
      <c r="Z290" s="105">
        <f t="shared" si="198"/>
        <v>1351267232.3491461</v>
      </c>
      <c r="AA290" s="105">
        <f t="shared" si="199"/>
        <v>1434610438.4846375</v>
      </c>
      <c r="AB290" s="105"/>
      <c r="AC290" s="107" t="str">
        <f t="shared" si="200"/>
        <v>BERTAHAP</v>
      </c>
      <c r="AD290" s="108">
        <f t="shared" si="201"/>
        <v>0</v>
      </c>
      <c r="AE290" s="109">
        <v>2</v>
      </c>
      <c r="AF290" s="110"/>
      <c r="AG290" s="105" t="e">
        <f>IF(AF290&gt;#REF!,"LB","KR")</f>
        <v>#REF!</v>
      </c>
      <c r="AH290" s="110">
        <v>1169939000</v>
      </c>
      <c r="AI290" s="110">
        <v>1318708000</v>
      </c>
      <c r="AJ290" s="110">
        <v>1400043000</v>
      </c>
      <c r="AK290" s="111">
        <v>1486394000</v>
      </c>
      <c r="AL290" s="111">
        <v>1400043000</v>
      </c>
      <c r="AM290" s="110">
        <v>1486394000</v>
      </c>
      <c r="AN290" s="110">
        <f t="shared" si="210"/>
        <v>1578072000</v>
      </c>
      <c r="AS290" s="5"/>
      <c r="AT290" s="5"/>
      <c r="AV290" s="2"/>
      <c r="AW290" s="2"/>
      <c r="BR290" s="53">
        <f t="shared" si="202"/>
        <v>-1329833.6634999998</v>
      </c>
    </row>
    <row r="291" spans="1:75">
      <c r="A291" s="3">
        <f t="shared" si="203"/>
        <v>252</v>
      </c>
      <c r="B291" s="96">
        <v>9</v>
      </c>
      <c r="C291" s="97" t="s">
        <v>190</v>
      </c>
      <c r="D291" s="96">
        <v>22</v>
      </c>
      <c r="E291" s="99">
        <v>0</v>
      </c>
      <c r="F291" s="100" t="s">
        <v>89</v>
      </c>
      <c r="G291" s="101">
        <f t="shared" si="182"/>
        <v>81</v>
      </c>
      <c r="H291" s="101">
        <f t="shared" si="183"/>
        <v>70</v>
      </c>
      <c r="I291" s="102">
        <f t="shared" si="184"/>
        <v>26438045</v>
      </c>
      <c r="J291" s="102">
        <f t="shared" si="185"/>
        <v>4</v>
      </c>
      <c r="K291" s="103">
        <f t="shared" si="186"/>
        <v>0.97</v>
      </c>
      <c r="L291" s="104">
        <f t="shared" si="209"/>
        <v>1.0149999999999999</v>
      </c>
      <c r="M291" s="105">
        <f t="shared" si="187"/>
        <v>21751483.929757304</v>
      </c>
      <c r="N291" s="105">
        <f t="shared" si="188"/>
        <v>24517397.758400328</v>
      </c>
      <c r="O291" s="105">
        <f t="shared" si="189"/>
        <v>26029577.204749998</v>
      </c>
      <c r="P291" s="105">
        <f t="shared" si="190"/>
        <v>27635024.570496984</v>
      </c>
      <c r="Q291" s="106">
        <f t="shared" si="191"/>
        <v>26029577.204749998</v>
      </c>
      <c r="R291" s="105">
        <f t="shared" si="191"/>
        <v>27635024.570496984</v>
      </c>
      <c r="S291" s="105">
        <f t="shared" si="192"/>
        <v>29339492.41682687</v>
      </c>
      <c r="T291" s="105"/>
      <c r="U291" s="105">
        <f t="shared" si="193"/>
        <v>1522603875.0830114</v>
      </c>
      <c r="V291" s="105">
        <f t="shared" si="194"/>
        <v>1716217843.0880229</v>
      </c>
      <c r="W291" s="105">
        <f t="shared" si="195"/>
        <v>1822070404.3324997</v>
      </c>
      <c r="X291" s="106">
        <f t="shared" si="196"/>
        <v>1934451719.9347889</v>
      </c>
      <c r="Y291" s="106">
        <f t="shared" si="197"/>
        <v>1822070404.3324997</v>
      </c>
      <c r="Z291" s="105">
        <f t="shared" si="198"/>
        <v>1934451719.9347889</v>
      </c>
      <c r="AA291" s="105">
        <f t="shared" si="199"/>
        <v>2053764469.177881</v>
      </c>
      <c r="AB291" s="105"/>
      <c r="AC291" s="107" t="str">
        <f t="shared" si="200"/>
        <v>BERTAHAP</v>
      </c>
      <c r="AD291" s="108">
        <f t="shared" si="201"/>
        <v>0</v>
      </c>
      <c r="AE291" s="109">
        <v>2</v>
      </c>
      <c r="AF291" s="110"/>
      <c r="AG291" s="105" t="e">
        <f>IF(AF291&gt;#REF!,"LB","KR")</f>
        <v>#REF!</v>
      </c>
      <c r="AH291" s="110">
        <v>1674865000</v>
      </c>
      <c r="AI291" s="110">
        <v>1887840000</v>
      </c>
      <c r="AJ291" s="110">
        <v>2004278000</v>
      </c>
      <c r="AK291" s="111">
        <v>2127897000</v>
      </c>
      <c r="AL291" s="111">
        <v>2004278000</v>
      </c>
      <c r="AM291" s="110">
        <v>2127897000</v>
      </c>
      <c r="AN291" s="110">
        <f t="shared" si="210"/>
        <v>2259141000</v>
      </c>
      <c r="AS291" s="5"/>
      <c r="AT291" s="5"/>
      <c r="AV291" s="2"/>
      <c r="AW291" s="2"/>
      <c r="BR291" s="53">
        <f t="shared" si="202"/>
        <v>-256449.03649999946</v>
      </c>
    </row>
    <row r="292" spans="1:75">
      <c r="A292" s="3">
        <f t="shared" si="203"/>
        <v>253</v>
      </c>
      <c r="B292" s="96">
        <v>1</v>
      </c>
      <c r="C292" s="97" t="s">
        <v>191</v>
      </c>
      <c r="D292" s="98" t="s">
        <v>24</v>
      </c>
      <c r="E292" s="99"/>
      <c r="F292" s="100" t="s">
        <v>39</v>
      </c>
      <c r="G292" s="101">
        <f t="shared" si="182"/>
        <v>113</v>
      </c>
      <c r="H292" s="101">
        <f t="shared" si="183"/>
        <v>101</v>
      </c>
      <c r="I292" s="102">
        <f t="shared" si="184"/>
        <v>26438045</v>
      </c>
      <c r="J292" s="102">
        <f t="shared" si="185"/>
        <v>6</v>
      </c>
      <c r="K292" s="103">
        <f t="shared" si="186"/>
        <v>0.95</v>
      </c>
      <c r="L292" s="239">
        <f>SUMIF($AN$4:$AN$22,D292,$BM$4:$BM$22)</f>
        <v>1.0249999999999999</v>
      </c>
      <c r="M292" s="105">
        <f t="shared" si="187"/>
        <v>21512881.495709892</v>
      </c>
      <c r="N292" s="105">
        <f t="shared" si="188"/>
        <v>24248454.692237385</v>
      </c>
      <c r="O292" s="105">
        <f t="shared" si="189"/>
        <v>25744046.318749998</v>
      </c>
      <c r="P292" s="105">
        <f t="shared" si="190"/>
        <v>27331882.764228772</v>
      </c>
      <c r="Q292" s="106">
        <f t="shared" si="191"/>
        <v>25744046.318749998</v>
      </c>
      <c r="R292" s="105">
        <f t="shared" si="191"/>
        <v>27331882.764228772</v>
      </c>
      <c r="S292" s="105">
        <f t="shared" si="192"/>
        <v>29017653.487263385</v>
      </c>
      <c r="T292" s="105"/>
      <c r="U292" s="105">
        <f t="shared" si="193"/>
        <v>2172801031.066699</v>
      </c>
      <c r="V292" s="105">
        <f t="shared" si="194"/>
        <v>2449093923.915976</v>
      </c>
      <c r="W292" s="105">
        <f t="shared" si="195"/>
        <v>2600148678.1937499</v>
      </c>
      <c r="X292" s="106">
        <f t="shared" si="196"/>
        <v>2760520159.1871061</v>
      </c>
      <c r="Y292" s="106">
        <f t="shared" si="197"/>
        <v>2600148678.1937499</v>
      </c>
      <c r="Z292" s="105">
        <f t="shared" si="198"/>
        <v>2760520159.1871061</v>
      </c>
      <c r="AA292" s="105">
        <f t="shared" si="199"/>
        <v>2930783002.2136021</v>
      </c>
      <c r="AB292" s="105"/>
      <c r="AC292" s="107" t="str">
        <f t="shared" si="200"/>
        <v>BERTAHAP</v>
      </c>
      <c r="AD292" s="108">
        <f t="shared" si="201"/>
        <v>0</v>
      </c>
      <c r="AE292" s="109">
        <v>2</v>
      </c>
      <c r="AF292" s="110"/>
      <c r="AG292" s="105" t="e">
        <f>IF(AF292&gt;#REF!,"LB","KR")</f>
        <v>#REF!</v>
      </c>
      <c r="AH292" s="110">
        <v>2390082000</v>
      </c>
      <c r="AI292" s="110">
        <v>2694004000</v>
      </c>
      <c r="AJ292" s="110">
        <v>2860164000</v>
      </c>
      <c r="AK292" s="111">
        <v>3036573000</v>
      </c>
      <c r="AL292" s="111">
        <v>2860164000</v>
      </c>
      <c r="AM292" s="110">
        <v>3036573000</v>
      </c>
      <c r="AN292" s="110">
        <f t="shared" si="210"/>
        <v>3223862000</v>
      </c>
      <c r="AS292" s="5"/>
      <c r="AT292" s="5"/>
      <c r="AV292" s="2"/>
      <c r="AW292" s="2"/>
      <c r="BR292" s="53">
        <f t="shared" si="202"/>
        <v>-541979.9224999994</v>
      </c>
    </row>
    <row r="293" spans="1:75">
      <c r="A293" s="3">
        <f t="shared" si="203"/>
        <v>254</v>
      </c>
      <c r="B293" s="96">
        <v>2</v>
      </c>
      <c r="C293" s="97" t="s">
        <v>191</v>
      </c>
      <c r="D293" s="98" t="s">
        <v>35</v>
      </c>
      <c r="E293" s="99"/>
      <c r="F293" s="100" t="s">
        <v>42</v>
      </c>
      <c r="G293" s="101">
        <f t="shared" si="182"/>
        <v>78</v>
      </c>
      <c r="H293" s="101">
        <f t="shared" si="183"/>
        <v>66</v>
      </c>
      <c r="I293" s="102">
        <f t="shared" si="184"/>
        <v>26438045</v>
      </c>
      <c r="J293" s="102">
        <f t="shared" si="185"/>
        <v>2</v>
      </c>
      <c r="K293" s="103">
        <f t="shared" si="186"/>
        <v>0.93</v>
      </c>
      <c r="L293" s="239">
        <f t="shared" ref="L293:L298" si="211">SUMIF($AN$4:$AN$22,D293,$BM$4:$BM$22)</f>
        <v>1.0249999999999999</v>
      </c>
      <c r="M293" s="105">
        <f t="shared" si="187"/>
        <v>21059978.727379158</v>
      </c>
      <c r="N293" s="105">
        <f t="shared" si="188"/>
        <v>23737960.909242917</v>
      </c>
      <c r="O293" s="105">
        <f t="shared" si="189"/>
        <v>25202066.396249998</v>
      </c>
      <c r="P293" s="105">
        <f t="shared" si="190"/>
        <v>26756474.706034482</v>
      </c>
      <c r="Q293" s="106">
        <f t="shared" si="191"/>
        <v>25202066.396249998</v>
      </c>
      <c r="R293" s="105">
        <f t="shared" si="191"/>
        <v>26756474.706034482</v>
      </c>
      <c r="S293" s="105">
        <f t="shared" si="192"/>
        <v>28406755.519110471</v>
      </c>
      <c r="T293" s="105"/>
      <c r="U293" s="105">
        <f t="shared" si="193"/>
        <v>1389958596.0070245</v>
      </c>
      <c r="V293" s="105">
        <f t="shared" si="194"/>
        <v>1566705420.0100324</v>
      </c>
      <c r="W293" s="105">
        <f t="shared" si="195"/>
        <v>1663336382.1524999</v>
      </c>
      <c r="X293" s="106">
        <f t="shared" si="196"/>
        <v>1765927330.5982757</v>
      </c>
      <c r="Y293" s="106">
        <f t="shared" si="197"/>
        <v>1663336382.1524999</v>
      </c>
      <c r="Z293" s="105">
        <f t="shared" si="198"/>
        <v>1765927330.5982757</v>
      </c>
      <c r="AA293" s="105">
        <f t="shared" si="199"/>
        <v>1874845864.261291</v>
      </c>
      <c r="AB293" s="105"/>
      <c r="AC293" s="107" t="str">
        <f t="shared" si="200"/>
        <v>BERTAHAP</v>
      </c>
      <c r="AD293" s="108">
        <f t="shared" si="201"/>
        <v>0</v>
      </c>
      <c r="AE293" s="109">
        <v>2</v>
      </c>
      <c r="AF293" s="110"/>
      <c r="AG293" s="105" t="e">
        <f>IF(AF293&gt;#REF!,"LB","KR")</f>
        <v>#REF!</v>
      </c>
      <c r="AH293" s="110">
        <v>1528955000</v>
      </c>
      <c r="AI293" s="110">
        <v>1723376000</v>
      </c>
      <c r="AJ293" s="110">
        <v>1829671000</v>
      </c>
      <c r="AK293" s="111">
        <v>1942521000</v>
      </c>
      <c r="AL293" s="111">
        <v>1829671000</v>
      </c>
      <c r="AM293" s="110">
        <v>1942521000</v>
      </c>
      <c r="AN293" s="110">
        <f t="shared" si="210"/>
        <v>2062331000</v>
      </c>
      <c r="AS293" s="5"/>
      <c r="AT293" s="5"/>
      <c r="AV293" s="2"/>
      <c r="AW293" s="2"/>
      <c r="BR293" s="53">
        <f t="shared" si="202"/>
        <v>-1083959.8449999988</v>
      </c>
    </row>
    <row r="294" spans="1:75">
      <c r="A294" s="3">
        <f t="shared" si="203"/>
        <v>255</v>
      </c>
      <c r="B294" s="96">
        <v>3</v>
      </c>
      <c r="C294" s="97" t="s">
        <v>191</v>
      </c>
      <c r="D294" s="98">
        <v>10</v>
      </c>
      <c r="E294" s="99"/>
      <c r="F294" s="100" t="s">
        <v>48</v>
      </c>
      <c r="G294" s="101">
        <f t="shared" si="182"/>
        <v>74</v>
      </c>
      <c r="H294" s="101">
        <f t="shared" si="183"/>
        <v>63</v>
      </c>
      <c r="I294" s="102">
        <f t="shared" si="184"/>
        <v>26438045</v>
      </c>
      <c r="J294" s="102">
        <f t="shared" si="185"/>
        <v>2</v>
      </c>
      <c r="K294" s="103">
        <f t="shared" si="186"/>
        <v>0.93</v>
      </c>
      <c r="L294" s="239">
        <f t="shared" si="211"/>
        <v>1.0249999999999999</v>
      </c>
      <c r="M294" s="105">
        <f t="shared" si="187"/>
        <v>21059978.727379158</v>
      </c>
      <c r="N294" s="105">
        <f t="shared" si="188"/>
        <v>23737960.909242917</v>
      </c>
      <c r="O294" s="105">
        <f t="shared" si="189"/>
        <v>25202066.396249998</v>
      </c>
      <c r="P294" s="105">
        <f t="shared" si="190"/>
        <v>26756474.706034482</v>
      </c>
      <c r="Q294" s="106">
        <f t="shared" si="191"/>
        <v>25202066.396249998</v>
      </c>
      <c r="R294" s="105">
        <f t="shared" si="191"/>
        <v>26756474.706034482</v>
      </c>
      <c r="S294" s="105">
        <f t="shared" si="192"/>
        <v>28406755.519110471</v>
      </c>
      <c r="T294" s="105"/>
      <c r="U294" s="105">
        <f t="shared" si="193"/>
        <v>1326778659.824887</v>
      </c>
      <c r="V294" s="105">
        <f t="shared" si="194"/>
        <v>1495491537.2823038</v>
      </c>
      <c r="W294" s="105">
        <f t="shared" si="195"/>
        <v>1587730182.9637499</v>
      </c>
      <c r="X294" s="106">
        <f t="shared" si="196"/>
        <v>1685657906.4801724</v>
      </c>
      <c r="Y294" s="106">
        <f t="shared" si="197"/>
        <v>1587730182.9637499</v>
      </c>
      <c r="Z294" s="105">
        <f t="shared" si="198"/>
        <v>1685657906.4801724</v>
      </c>
      <c r="AA294" s="105">
        <f t="shared" si="199"/>
        <v>1789625597.7039597</v>
      </c>
      <c r="AB294" s="105"/>
      <c r="AC294" s="107" t="str">
        <f t="shared" si="200"/>
        <v>BERTAHAP</v>
      </c>
      <c r="AD294" s="108">
        <f t="shared" si="201"/>
        <v>0</v>
      </c>
      <c r="AE294" s="109">
        <v>2</v>
      </c>
      <c r="AF294" s="110"/>
      <c r="AG294" s="105" t="e">
        <f>IF(AF294&gt;#REF!,"LB","KR")</f>
        <v>#REF!</v>
      </c>
      <c r="AH294" s="110">
        <v>1459457000</v>
      </c>
      <c r="AI294" s="110">
        <v>1645041000</v>
      </c>
      <c r="AJ294" s="110">
        <v>1746504000</v>
      </c>
      <c r="AK294" s="111">
        <v>1854224000</v>
      </c>
      <c r="AL294" s="111">
        <v>1746504000</v>
      </c>
      <c r="AM294" s="110">
        <v>1854224000</v>
      </c>
      <c r="AN294" s="110">
        <f t="shared" si="210"/>
        <v>1968589000</v>
      </c>
      <c r="AS294" s="5"/>
      <c r="AT294" s="5"/>
      <c r="AV294" s="2"/>
      <c r="AW294" s="2"/>
      <c r="BR294" s="53">
        <f t="shared" si="202"/>
        <v>-1083959.8449999988</v>
      </c>
    </row>
    <row r="295" spans="1:75">
      <c r="A295" s="3">
        <f t="shared" si="203"/>
        <v>256</v>
      </c>
      <c r="B295" s="96">
        <v>4</v>
      </c>
      <c r="C295" s="97" t="s">
        <v>191</v>
      </c>
      <c r="D295" s="96">
        <v>12</v>
      </c>
      <c r="E295" s="99"/>
      <c r="F295" s="100" t="s">
        <v>50</v>
      </c>
      <c r="G295" s="101">
        <f t="shared" si="182"/>
        <v>67</v>
      </c>
      <c r="H295" s="101">
        <f t="shared" si="183"/>
        <v>57</v>
      </c>
      <c r="I295" s="102">
        <f t="shared" si="184"/>
        <v>26438045</v>
      </c>
      <c r="J295" s="102">
        <f t="shared" si="185"/>
        <v>2</v>
      </c>
      <c r="K295" s="103">
        <f t="shared" si="186"/>
        <v>0.93</v>
      </c>
      <c r="L295" s="239">
        <f t="shared" si="211"/>
        <v>1.0249999999999999</v>
      </c>
      <c r="M295" s="105">
        <f t="shared" si="187"/>
        <v>21059978.727379158</v>
      </c>
      <c r="N295" s="105">
        <f t="shared" si="188"/>
        <v>23737960.909242917</v>
      </c>
      <c r="O295" s="105">
        <f t="shared" si="189"/>
        <v>25202066.396249998</v>
      </c>
      <c r="P295" s="105">
        <f t="shared" si="190"/>
        <v>26756474.706034482</v>
      </c>
      <c r="Q295" s="106">
        <f t="shared" si="191"/>
        <v>25202066.396249998</v>
      </c>
      <c r="R295" s="105">
        <f t="shared" si="191"/>
        <v>26756474.706034482</v>
      </c>
      <c r="S295" s="105">
        <f t="shared" si="192"/>
        <v>28406755.519110471</v>
      </c>
      <c r="T295" s="105"/>
      <c r="U295" s="105">
        <f t="shared" si="193"/>
        <v>1200418787.4606121</v>
      </c>
      <c r="V295" s="105">
        <f t="shared" si="194"/>
        <v>1353063771.8268464</v>
      </c>
      <c r="W295" s="105">
        <f t="shared" si="195"/>
        <v>1436517784.5862498</v>
      </c>
      <c r="X295" s="106">
        <f t="shared" si="196"/>
        <v>1525119058.2439654</v>
      </c>
      <c r="Y295" s="106">
        <f t="shared" si="197"/>
        <v>1436517784.5862498</v>
      </c>
      <c r="Z295" s="105">
        <f t="shared" si="198"/>
        <v>1525119058.2439654</v>
      </c>
      <c r="AA295" s="105">
        <f t="shared" si="199"/>
        <v>1619185064.5892968</v>
      </c>
      <c r="AB295" s="105"/>
      <c r="AC295" s="107" t="str">
        <f t="shared" si="200"/>
        <v>BERTAHAP</v>
      </c>
      <c r="AD295" s="108">
        <f t="shared" si="201"/>
        <v>0</v>
      </c>
      <c r="AE295" s="109">
        <v>2</v>
      </c>
      <c r="AF295" s="110"/>
      <c r="AG295" s="105" t="e">
        <f>IF(AF295&gt;#REF!,"LB","KR")</f>
        <v>#REF!</v>
      </c>
      <c r="AH295" s="110">
        <v>1320461000</v>
      </c>
      <c r="AI295" s="110">
        <v>1488371000</v>
      </c>
      <c r="AJ295" s="110">
        <v>1580170000</v>
      </c>
      <c r="AK295" s="111">
        <v>1677631000</v>
      </c>
      <c r="AL295" s="111">
        <v>1580170000</v>
      </c>
      <c r="AM295" s="110">
        <v>1677631000</v>
      </c>
      <c r="AN295" s="110">
        <f t="shared" si="210"/>
        <v>1781104000</v>
      </c>
      <c r="AS295" s="5"/>
      <c r="AT295" s="5"/>
      <c r="AV295" s="2"/>
      <c r="AW295" s="2"/>
      <c r="BR295" s="53">
        <f t="shared" si="202"/>
        <v>-1083959.8449999988</v>
      </c>
    </row>
    <row r="296" spans="1:75">
      <c r="A296" s="3">
        <f t="shared" si="203"/>
        <v>257</v>
      </c>
      <c r="B296" s="96">
        <v>5</v>
      </c>
      <c r="C296" s="97" t="s">
        <v>191</v>
      </c>
      <c r="D296" s="96">
        <v>18</v>
      </c>
      <c r="E296" s="99"/>
      <c r="F296" s="100" t="s">
        <v>54</v>
      </c>
      <c r="G296" s="101">
        <f>SUMIF($V$10:$V$28,F296,$AA$10:$AA$28)</f>
        <v>97</v>
      </c>
      <c r="H296" s="101">
        <f t="shared" si="183"/>
        <v>85</v>
      </c>
      <c r="I296" s="102">
        <f t="shared" si="184"/>
        <v>26438045</v>
      </c>
      <c r="J296" s="102">
        <f t="shared" si="185"/>
        <v>2</v>
      </c>
      <c r="K296" s="103">
        <f>IF(J296=$AJ$25,$AI$25,IF(J296=$AJ$26,$AI$26,IF(J296=$AJ$27,$AI$27,IF(J296=$AJ$28,$AI$28,IF(J296=$AJ$29,$AI$29,IF(J296=$AJ$30,$AI$30))))))</f>
        <v>0.93</v>
      </c>
      <c r="L296" s="239">
        <f t="shared" si="211"/>
        <v>1.0249999999999999</v>
      </c>
      <c r="M296" s="105">
        <f t="shared" si="187"/>
        <v>21059978.727379158</v>
      </c>
      <c r="N296" s="105">
        <f t="shared" si="188"/>
        <v>23737960.909242917</v>
      </c>
      <c r="O296" s="105">
        <f t="shared" si="189"/>
        <v>25202066.396249998</v>
      </c>
      <c r="P296" s="105">
        <f t="shared" si="190"/>
        <v>26756474.706034482</v>
      </c>
      <c r="Q296" s="106">
        <f t="shared" si="191"/>
        <v>25202066.396249998</v>
      </c>
      <c r="R296" s="105">
        <f t="shared" si="191"/>
        <v>26756474.706034482</v>
      </c>
      <c r="S296" s="105">
        <f t="shared" si="192"/>
        <v>28406755.519110471</v>
      </c>
      <c r="T296" s="105"/>
      <c r="U296" s="105">
        <f t="shared" si="193"/>
        <v>1790098191.8272285</v>
      </c>
      <c r="V296" s="105">
        <f t="shared" si="194"/>
        <v>2017726677.2856479</v>
      </c>
      <c r="W296" s="105">
        <f t="shared" si="195"/>
        <v>2142175643.6812499</v>
      </c>
      <c r="X296" s="106">
        <f t="shared" si="196"/>
        <v>2274300350.0129309</v>
      </c>
      <c r="Y296" s="106">
        <f t="shared" si="197"/>
        <v>2142175643.6812499</v>
      </c>
      <c r="Z296" s="105">
        <f t="shared" si="198"/>
        <v>2274300350.0129309</v>
      </c>
      <c r="AA296" s="105">
        <f t="shared" si="199"/>
        <v>2414574219.1243901</v>
      </c>
      <c r="AB296" s="105"/>
      <c r="AC296" s="107" t="str">
        <f t="shared" si="200"/>
        <v>BERTAHAP</v>
      </c>
      <c r="AD296" s="108">
        <f>IF(AC296=$M$32,$N$32,IF(AC296=$M$33,$N$33,$N$34))</f>
        <v>0</v>
      </c>
      <c r="AE296" s="109">
        <v>2</v>
      </c>
      <c r="AF296" s="110"/>
      <c r="AG296" s="105" t="e">
        <f>IF(AF296&gt;#REF!,"LB","KR")</f>
        <v>#REF!</v>
      </c>
      <c r="AH296" s="110">
        <v>1969109000</v>
      </c>
      <c r="AI296" s="110">
        <v>2219500000</v>
      </c>
      <c r="AJ296" s="110">
        <v>2356394000</v>
      </c>
      <c r="AK296" s="111">
        <v>2501731000</v>
      </c>
      <c r="AL296" s="111">
        <v>2356394000</v>
      </c>
      <c r="AM296" s="110">
        <v>2501731000</v>
      </c>
      <c r="AN296" s="110">
        <f t="shared" si="210"/>
        <v>2656032000</v>
      </c>
      <c r="AS296" s="5"/>
      <c r="AT296" s="5"/>
      <c r="AV296" s="2"/>
      <c r="AW296" s="2"/>
      <c r="BR296" s="53">
        <f t="shared" si="202"/>
        <v>-1083959.8449999988</v>
      </c>
    </row>
    <row r="297" spans="1:75">
      <c r="A297" s="3">
        <f t="shared" ref="A297:A298" si="212">A296+1</f>
        <v>258</v>
      </c>
      <c r="B297" s="96">
        <v>6</v>
      </c>
      <c r="C297" s="97" t="s">
        <v>191</v>
      </c>
      <c r="D297" s="96">
        <v>20</v>
      </c>
      <c r="E297" s="99"/>
      <c r="F297" s="100" t="s">
        <v>70</v>
      </c>
      <c r="G297" s="101">
        <f>SUMIF($V$10:$V$28,F297,$AA$10:$AA$28)</f>
        <v>60</v>
      </c>
      <c r="H297" s="101">
        <f t="shared" si="183"/>
        <v>51</v>
      </c>
      <c r="I297" s="102">
        <f t="shared" si="184"/>
        <v>26438045</v>
      </c>
      <c r="J297" s="102">
        <f t="shared" si="185"/>
        <v>2</v>
      </c>
      <c r="K297" s="103">
        <f>IF(J297=$AJ$25,$AI$25,IF(J297=$AJ$26,$AI$26,IF(J297=$AJ$27,$AI$27,IF(J297=$AJ$28,$AI$28,IF(J297=$AJ$29,$AI$29,IF(J297=$AJ$30,$AI$30))))))</f>
        <v>0.93</v>
      </c>
      <c r="L297" s="239">
        <f t="shared" si="211"/>
        <v>1.0249999999999999</v>
      </c>
      <c r="M297" s="105">
        <f t="shared" si="187"/>
        <v>21059978.727379158</v>
      </c>
      <c r="N297" s="105">
        <f t="shared" si="188"/>
        <v>23737960.909242917</v>
      </c>
      <c r="O297" s="105">
        <f t="shared" si="189"/>
        <v>25202066.396249998</v>
      </c>
      <c r="P297" s="105">
        <f t="shared" si="190"/>
        <v>26756474.706034482</v>
      </c>
      <c r="Q297" s="106">
        <f t="shared" si="191"/>
        <v>25202066.396249998</v>
      </c>
      <c r="R297" s="105">
        <f t="shared" si="191"/>
        <v>26756474.706034482</v>
      </c>
      <c r="S297" s="105">
        <f t="shared" si="192"/>
        <v>28406755.519110471</v>
      </c>
      <c r="T297" s="105"/>
      <c r="U297" s="105">
        <f t="shared" si="193"/>
        <v>1074058915.0963371</v>
      </c>
      <c r="V297" s="105">
        <f t="shared" si="194"/>
        <v>1210636006.3713887</v>
      </c>
      <c r="W297" s="105">
        <f t="shared" si="195"/>
        <v>1285305386.20875</v>
      </c>
      <c r="X297" s="106">
        <f t="shared" si="196"/>
        <v>1364580210.0077586</v>
      </c>
      <c r="Y297" s="106">
        <f t="shared" si="197"/>
        <v>1285305386.20875</v>
      </c>
      <c r="Z297" s="105">
        <f t="shared" si="198"/>
        <v>1364580210.0077586</v>
      </c>
      <c r="AA297" s="105">
        <f t="shared" si="199"/>
        <v>1448744531.4746339</v>
      </c>
      <c r="AB297" s="105"/>
      <c r="AC297" s="107" t="str">
        <f t="shared" si="200"/>
        <v>BERTAHAP</v>
      </c>
      <c r="AD297" s="108">
        <f>IF(AC297=$M$32,$N$32,IF(AC297=$M$33,$N$33,$N$34))</f>
        <v>0</v>
      </c>
      <c r="AE297" s="109">
        <v>2</v>
      </c>
      <c r="AF297" s="110"/>
      <c r="AG297" s="105" t="e">
        <f>IF(AF297&gt;#REF!,"LB","KR")</f>
        <v>#REF!</v>
      </c>
      <c r="AH297" s="110">
        <v>1181465000</v>
      </c>
      <c r="AI297" s="110">
        <v>1331700000</v>
      </c>
      <c r="AJ297" s="110">
        <v>1413836000</v>
      </c>
      <c r="AK297" s="111">
        <v>1501039000</v>
      </c>
      <c r="AL297" s="111">
        <v>1413836000</v>
      </c>
      <c r="AM297" s="110">
        <v>1501039000</v>
      </c>
      <c r="AN297" s="110">
        <f t="shared" si="210"/>
        <v>1593619000</v>
      </c>
      <c r="AS297" s="5"/>
      <c r="AT297" s="5"/>
      <c r="AV297" s="2"/>
      <c r="AW297" s="2"/>
      <c r="BR297" s="53">
        <f t="shared" si="202"/>
        <v>-1083959.8449999988</v>
      </c>
    </row>
    <row r="298" spans="1:75">
      <c r="A298" s="3">
        <f t="shared" si="212"/>
        <v>259</v>
      </c>
      <c r="B298" s="96">
        <v>7</v>
      </c>
      <c r="C298" s="97" t="s">
        <v>191</v>
      </c>
      <c r="D298" s="96">
        <v>22</v>
      </c>
      <c r="E298" s="99">
        <v>0</v>
      </c>
      <c r="F298" s="100" t="s">
        <v>89</v>
      </c>
      <c r="G298" s="101">
        <f>SUMIF($V$10:$V$28,F298,$AA$10:$AA$28)</f>
        <v>81</v>
      </c>
      <c r="H298" s="101">
        <f t="shared" si="183"/>
        <v>70</v>
      </c>
      <c r="I298" s="102">
        <f t="shared" si="184"/>
        <v>26438045</v>
      </c>
      <c r="J298" s="102">
        <f t="shared" si="185"/>
        <v>4</v>
      </c>
      <c r="K298" s="103">
        <f>IF(J298=$AJ$25,$AI$25,IF(J298=$AJ$26,$AI$26,IF(J298=$AJ$27,$AI$27,IF(J298=$AJ$28,$AI$28,IF(J298=$AJ$29,$AI$29,IF(J298=$AJ$30,$AI$30))))))</f>
        <v>0.97</v>
      </c>
      <c r="L298" s="239">
        <f t="shared" si="211"/>
        <v>1.0249999999999999</v>
      </c>
      <c r="M298" s="105">
        <f t="shared" si="187"/>
        <v>21965784.264040627</v>
      </c>
      <c r="N298" s="105">
        <f t="shared" si="188"/>
        <v>24758948.475231856</v>
      </c>
      <c r="O298" s="105">
        <f t="shared" si="189"/>
        <v>26286026.241249997</v>
      </c>
      <c r="P298" s="105">
        <f t="shared" si="190"/>
        <v>27907290.822423063</v>
      </c>
      <c r="Q298" s="106">
        <f t="shared" si="191"/>
        <v>26286026.241249997</v>
      </c>
      <c r="R298" s="105">
        <f t="shared" si="191"/>
        <v>27907290.822423063</v>
      </c>
      <c r="S298" s="105">
        <f t="shared" si="192"/>
        <v>29628551.455416296</v>
      </c>
      <c r="T298" s="105"/>
      <c r="U298" s="105">
        <f t="shared" si="193"/>
        <v>1537604898.4828439</v>
      </c>
      <c r="V298" s="105">
        <f t="shared" si="194"/>
        <v>1733126393.2662299</v>
      </c>
      <c r="W298" s="105">
        <f t="shared" si="195"/>
        <v>1840021836.8874998</v>
      </c>
      <c r="X298" s="106">
        <f t="shared" si="196"/>
        <v>1953510357.5696144</v>
      </c>
      <c r="Y298" s="106">
        <f t="shared" si="197"/>
        <v>1840021836.8874998</v>
      </c>
      <c r="Z298" s="105">
        <f t="shared" si="198"/>
        <v>1953510357.5696144</v>
      </c>
      <c r="AA298" s="105">
        <f t="shared" si="199"/>
        <v>2073998601.8791406</v>
      </c>
      <c r="AB298" s="105"/>
      <c r="AC298" s="107" t="str">
        <f t="shared" si="200"/>
        <v>BERTAHAP</v>
      </c>
      <c r="AD298" s="108">
        <f>IF(AC298=$M$32,$N$32,IF(AC298=$M$33,$N$33,$N$34))</f>
        <v>0</v>
      </c>
      <c r="AE298" s="109">
        <v>2</v>
      </c>
      <c r="AF298" s="110"/>
      <c r="AG298" s="105" t="e">
        <f>IF(AF298&gt;#REF!,"LB","KR")</f>
        <v>#REF!</v>
      </c>
      <c r="AH298" s="110">
        <v>1691366000</v>
      </c>
      <c r="AI298" s="110">
        <v>1906440000</v>
      </c>
      <c r="AJ298" s="110">
        <v>2024025000</v>
      </c>
      <c r="AK298" s="111">
        <v>2148862000</v>
      </c>
      <c r="AL298" s="111">
        <v>2024025000</v>
      </c>
      <c r="AM298" s="110">
        <v>2148862000</v>
      </c>
      <c r="AN298" s="110">
        <f t="shared" si="210"/>
        <v>2281399000</v>
      </c>
      <c r="AS298" s="5"/>
      <c r="AT298" s="5"/>
      <c r="AV298" s="2"/>
      <c r="AW298" s="2"/>
      <c r="BR298" s="53">
        <f t="shared" si="202"/>
        <v>0</v>
      </c>
    </row>
    <row r="299" spans="1:75">
      <c r="A299" s="134"/>
      <c r="B299" s="135"/>
      <c r="C299" s="136"/>
      <c r="D299" s="135"/>
      <c r="E299" s="135"/>
      <c r="F299" s="137"/>
      <c r="G299" s="137"/>
      <c r="H299" s="138"/>
      <c r="I299" s="82"/>
      <c r="J299" s="82"/>
      <c r="K299" s="82"/>
      <c r="L299" s="139"/>
      <c r="M299" s="139"/>
      <c r="N299" s="139"/>
      <c r="O299" s="139"/>
      <c r="P299" s="139"/>
      <c r="Q299" s="139"/>
      <c r="R299" s="139"/>
      <c r="S299" s="139"/>
      <c r="T299" s="140"/>
      <c r="U299" s="141"/>
      <c r="V299" s="141"/>
      <c r="W299" s="141"/>
      <c r="X299" s="142"/>
      <c r="Y299" s="142"/>
      <c r="Z299" s="142"/>
      <c r="AA299" s="143"/>
      <c r="AB299" s="140"/>
      <c r="AC299" s="137"/>
      <c r="AD299" s="144"/>
      <c r="AE299" s="145"/>
      <c r="AF299" s="143"/>
      <c r="AG299" s="141"/>
      <c r="AH299" s="143"/>
      <c r="AI299" s="143"/>
      <c r="AJ299" s="143"/>
      <c r="AK299" s="146"/>
      <c r="AL299" s="146"/>
      <c r="AM299" s="146"/>
      <c r="AN299" s="137"/>
      <c r="AS299" s="5"/>
      <c r="AT299" s="5"/>
      <c r="AV299" s="2"/>
      <c r="AW299" s="2"/>
    </row>
    <row r="300" spans="1:75">
      <c r="A300" s="134"/>
      <c r="B300" s="135"/>
      <c r="C300" s="147"/>
      <c r="D300" s="135"/>
      <c r="E300" s="135"/>
      <c r="F300" s="137"/>
      <c r="G300" s="137"/>
      <c r="H300" s="138"/>
      <c r="I300" s="82"/>
      <c r="J300" s="82"/>
      <c r="K300" s="82"/>
      <c r="L300" s="139"/>
      <c r="M300" s="139"/>
      <c r="N300" s="139"/>
      <c r="O300" s="139"/>
      <c r="P300" s="139"/>
      <c r="Q300" s="139"/>
      <c r="R300" s="139"/>
      <c r="S300" s="139"/>
      <c r="T300" s="140"/>
      <c r="U300" s="141"/>
      <c r="V300" s="141"/>
      <c r="W300" s="141"/>
      <c r="X300" s="142"/>
      <c r="Y300" s="142"/>
      <c r="Z300" s="142"/>
      <c r="AA300" s="143"/>
      <c r="AB300" s="140"/>
      <c r="AC300" s="137"/>
      <c r="AD300" s="144"/>
      <c r="AE300" s="145"/>
      <c r="AF300" s="143"/>
      <c r="AG300" s="141"/>
      <c r="AH300" s="143"/>
      <c r="AI300" s="143"/>
      <c r="AJ300" s="143"/>
      <c r="AK300" s="146"/>
      <c r="AL300" s="146"/>
      <c r="AM300" s="146"/>
      <c r="AN300" s="137"/>
      <c r="AS300" s="5"/>
      <c r="AT300" s="5"/>
      <c r="AV300" s="2"/>
      <c r="AW300" s="2"/>
    </row>
    <row r="301" spans="1:75">
      <c r="A301" s="148"/>
      <c r="B301" s="149"/>
      <c r="C301" s="150"/>
      <c r="D301" s="150"/>
      <c r="E301" s="150"/>
      <c r="F301" s="150"/>
      <c r="G301" s="150"/>
      <c r="H301" s="151"/>
      <c r="I301" s="152"/>
      <c r="J301" s="152"/>
      <c r="K301" s="152"/>
      <c r="L301" s="153"/>
      <c r="M301" s="153"/>
      <c r="N301" s="153"/>
      <c r="O301" s="153"/>
      <c r="P301" s="153"/>
      <c r="Q301" s="153"/>
      <c r="R301" s="153"/>
      <c r="S301" s="153"/>
      <c r="T301" s="154"/>
      <c r="U301" s="155"/>
      <c r="V301" s="155"/>
      <c r="W301" s="155"/>
      <c r="X301" s="155"/>
      <c r="Y301" s="155"/>
      <c r="Z301" s="155"/>
      <c r="AA301" s="151"/>
      <c r="AB301" s="154"/>
      <c r="AC301" s="150"/>
      <c r="AD301" s="156"/>
      <c r="AE301" s="157"/>
      <c r="AF301" s="151"/>
      <c r="AG301" s="151"/>
      <c r="AH301" s="158"/>
      <c r="AI301" s="151"/>
      <c r="AJ301" s="158"/>
      <c r="AK301" s="150"/>
      <c r="AL301" s="150"/>
      <c r="AM301" s="150"/>
      <c r="AN301" s="150"/>
      <c r="AS301" s="5"/>
      <c r="AT301" s="5"/>
      <c r="AV301" s="2"/>
      <c r="AW301" s="2"/>
    </row>
    <row r="302" spans="1:75">
      <c r="A302" s="159">
        <f>COUNT(A40:A300)</f>
        <v>259</v>
      </c>
      <c r="B302" s="160"/>
      <c r="C302" s="161"/>
      <c r="D302" s="162" t="s">
        <v>192</v>
      </c>
      <c r="E302" s="163"/>
      <c r="F302" s="163"/>
      <c r="G302" s="163"/>
      <c r="H302" s="164">
        <f>SUM(H40:H301)</f>
        <v>17551</v>
      </c>
      <c r="L302" s="165" t="s">
        <v>193</v>
      </c>
      <c r="M302" s="166">
        <f>W302/H302</f>
        <v>25150482.156708229</v>
      </c>
      <c r="N302" s="167"/>
      <c r="O302" s="167"/>
      <c r="P302" s="168"/>
      <c r="Q302" s="168"/>
      <c r="R302" s="168"/>
      <c r="S302" s="168"/>
      <c r="T302" s="168"/>
      <c r="U302" s="169">
        <f t="shared" ref="U302:AA302" si="213">SUM(U40:U300)</f>
        <v>368867131348.6311</v>
      </c>
      <c r="V302" s="169">
        <f t="shared" si="213"/>
        <v>415772193220.44556</v>
      </c>
      <c r="W302" s="170">
        <f t="shared" si="213"/>
        <v>441416112332.38611</v>
      </c>
      <c r="X302" s="169">
        <f t="shared" si="213"/>
        <v>468641692262.78046</v>
      </c>
      <c r="Y302" s="169">
        <f t="shared" si="213"/>
        <v>441416112332.38611</v>
      </c>
      <c r="Z302" s="169">
        <f t="shared" si="213"/>
        <v>468641692262.78046</v>
      </c>
      <c r="AA302" s="169">
        <f t="shared" si="213"/>
        <v>497546486390.02509</v>
      </c>
      <c r="AB302" s="171"/>
      <c r="AC302" s="172" t="e">
        <f>#REF!/H302</f>
        <v>#REF!</v>
      </c>
      <c r="AD302" s="173"/>
      <c r="AE302" s="173"/>
      <c r="AF302" s="173"/>
      <c r="AG302" s="174"/>
      <c r="AH302" s="175">
        <f t="shared" ref="AH302:AN302" si="214">SUM(AH40:AH300)</f>
        <v>405753980000</v>
      </c>
      <c r="AI302" s="175">
        <f t="shared" si="214"/>
        <v>457349529000</v>
      </c>
      <c r="AJ302" s="175">
        <f t="shared" si="214"/>
        <v>485557865000</v>
      </c>
      <c r="AK302" s="175">
        <f t="shared" si="214"/>
        <v>515505971000</v>
      </c>
      <c r="AL302" s="175">
        <f t="shared" si="214"/>
        <v>485557865000</v>
      </c>
      <c r="AM302" s="175">
        <f t="shared" si="214"/>
        <v>515505971000</v>
      </c>
      <c r="AN302" s="175">
        <f t="shared" si="214"/>
        <v>547301272000</v>
      </c>
      <c r="AO302" s="137"/>
      <c r="AP302" s="137"/>
    </row>
    <row r="303" spans="1:75" s="3" customFormat="1">
      <c r="B303" s="176"/>
      <c r="C303" s="176"/>
      <c r="D303" s="177"/>
      <c r="E303" s="177"/>
      <c r="F303" s="177"/>
      <c r="G303" s="177"/>
      <c r="H303" s="178"/>
      <c r="L303" s="179"/>
      <c r="M303" s="180">
        <v>24461000</v>
      </c>
      <c r="N303" s="179">
        <f>M303/M302</f>
        <v>0.97258572808218202</v>
      </c>
      <c r="O303" s="179"/>
      <c r="P303" s="179"/>
      <c r="Q303" s="179"/>
      <c r="R303" s="179"/>
      <c r="S303" s="179"/>
      <c r="T303" s="179"/>
      <c r="U303" s="181"/>
      <c r="V303" s="181"/>
      <c r="W303" s="181"/>
      <c r="X303" s="181"/>
      <c r="Y303" s="181"/>
      <c r="Z303" s="181"/>
      <c r="AA303" s="181"/>
      <c r="AB303" s="177"/>
      <c r="AC303" s="182"/>
      <c r="AD303" s="176"/>
      <c r="AE303" s="176"/>
      <c r="AF303" s="176"/>
      <c r="AG303" s="176"/>
      <c r="AH303" s="178"/>
      <c r="AI303" s="178"/>
      <c r="AJ303" s="178"/>
      <c r="AK303" s="178"/>
      <c r="AL303" s="178"/>
      <c r="AM303" s="178"/>
      <c r="AN303" s="178"/>
      <c r="AO303" s="107"/>
      <c r="AP303" s="107"/>
      <c r="AQ303" s="84"/>
      <c r="AR303" s="84"/>
      <c r="AS303" s="84"/>
      <c r="AT303" s="84"/>
      <c r="AU303" s="183"/>
      <c r="AV303" s="184"/>
      <c r="AW303" s="184"/>
      <c r="BT303" s="84"/>
      <c r="BW303" s="84"/>
    </row>
    <row r="304" spans="1:75" s="3" customFormat="1">
      <c r="B304" s="176"/>
      <c r="C304" s="176"/>
      <c r="D304" s="177"/>
      <c r="E304" s="177"/>
      <c r="F304" s="177"/>
      <c r="G304" s="177"/>
      <c r="H304" s="178"/>
      <c r="L304" s="179"/>
      <c r="M304" s="180"/>
      <c r="N304" s="180"/>
      <c r="O304" s="180"/>
      <c r="P304" s="180"/>
      <c r="Q304" s="180"/>
      <c r="R304" s="180"/>
      <c r="S304" s="180"/>
      <c r="T304" s="179"/>
      <c r="U304" s="180">
        <f t="shared" ref="U304:AA304" si="215">SUM(U40:U298)</f>
        <v>368867131348.6311</v>
      </c>
      <c r="V304" s="180">
        <f t="shared" si="215"/>
        <v>415772193220.44556</v>
      </c>
      <c r="W304" s="180">
        <f t="shared" si="215"/>
        <v>441416112332.38611</v>
      </c>
      <c r="X304" s="180">
        <f t="shared" si="215"/>
        <v>468641692262.78046</v>
      </c>
      <c r="Y304" s="180">
        <f t="shared" si="215"/>
        <v>441416112332.38611</v>
      </c>
      <c r="Z304" s="180">
        <f t="shared" si="215"/>
        <v>468641692262.78046</v>
      </c>
      <c r="AA304" s="180">
        <f t="shared" si="215"/>
        <v>497546486390.02509</v>
      </c>
      <c r="AB304" s="177"/>
      <c r="AC304" s="182"/>
      <c r="AD304" s="176"/>
      <c r="AE304" s="176"/>
      <c r="AF304" s="176"/>
      <c r="AG304" s="176"/>
      <c r="AH304" s="178"/>
      <c r="AI304" s="178"/>
      <c r="AJ304" s="178"/>
      <c r="AK304" s="178"/>
      <c r="AL304" s="178"/>
      <c r="AM304" s="178"/>
      <c r="AN304" s="178"/>
      <c r="AO304" s="107"/>
      <c r="AP304" s="107"/>
      <c r="AQ304" s="84"/>
      <c r="AR304" s="84"/>
      <c r="AS304" s="84"/>
      <c r="AT304" s="84"/>
      <c r="AU304" s="183"/>
      <c r="AV304" s="184"/>
      <c r="AW304" s="184"/>
      <c r="BT304" s="84"/>
      <c r="BW304" s="84"/>
    </row>
    <row r="305" spans="2:75" s="3" customFormat="1">
      <c r="B305" s="176"/>
      <c r="C305" s="176"/>
      <c r="D305" s="177"/>
      <c r="E305" s="177"/>
      <c r="F305" s="177"/>
      <c r="G305" s="177"/>
      <c r="H305" s="178"/>
      <c r="L305" s="185"/>
      <c r="M305" s="180"/>
      <c r="N305" s="180"/>
      <c r="O305" s="180"/>
      <c r="P305" s="180"/>
      <c r="Q305" s="180"/>
      <c r="R305" s="180"/>
      <c r="S305" s="180"/>
      <c r="T305" s="179"/>
      <c r="U305" s="186">
        <f t="shared" ref="U305:AA305" si="216">U304/$H$302</f>
        <v>21016872.61971575</v>
      </c>
      <c r="V305" s="186">
        <f t="shared" si="216"/>
        <v>23689373.438575897</v>
      </c>
      <c r="W305" s="186">
        <f t="shared" si="216"/>
        <v>25150482.156708229</v>
      </c>
      <c r="X305" s="186">
        <f t="shared" si="216"/>
        <v>26701708.863471054</v>
      </c>
      <c r="Y305" s="186">
        <f t="shared" si="216"/>
        <v>25150482.156708229</v>
      </c>
      <c r="Z305" s="186">
        <f t="shared" si="216"/>
        <v>26701708.863471054</v>
      </c>
      <c r="AA305" s="186">
        <f t="shared" si="216"/>
        <v>28348611.839212872</v>
      </c>
      <c r="AB305" s="177"/>
      <c r="AC305" s="182"/>
      <c r="AD305" s="176"/>
      <c r="AE305" s="176"/>
      <c r="AF305" s="176"/>
      <c r="AG305" s="176"/>
      <c r="AH305" s="178"/>
      <c r="AI305" s="178"/>
      <c r="AJ305" s="178"/>
      <c r="AK305" s="178"/>
      <c r="AL305" s="178"/>
      <c r="AM305" s="178"/>
      <c r="AN305" s="178"/>
      <c r="AO305" s="107"/>
      <c r="AP305" s="107"/>
      <c r="AQ305" s="84"/>
      <c r="AR305" s="84"/>
      <c r="AS305" s="84"/>
      <c r="AT305" s="84"/>
      <c r="AU305" s="183"/>
      <c r="AV305" s="184"/>
      <c r="AW305" s="184"/>
      <c r="BT305" s="84"/>
      <c r="BW305" s="84"/>
    </row>
    <row r="306" spans="2:75" s="3" customFormat="1">
      <c r="B306" s="176"/>
      <c r="C306" s="176"/>
      <c r="D306" s="177"/>
      <c r="E306" s="177"/>
      <c r="F306" s="177"/>
      <c r="G306" s="177"/>
      <c r="H306" s="178"/>
      <c r="L306" s="179"/>
      <c r="M306" s="87" t="s">
        <v>116</v>
      </c>
      <c r="N306" s="87" t="s">
        <v>117</v>
      </c>
      <c r="O306" s="87" t="s">
        <v>118</v>
      </c>
      <c r="P306" s="87" t="s">
        <v>119</v>
      </c>
      <c r="Q306" s="87" t="s">
        <v>120</v>
      </c>
      <c r="R306" s="87" t="s">
        <v>121</v>
      </c>
      <c r="S306" s="87" t="s">
        <v>122</v>
      </c>
      <c r="T306" s="179"/>
      <c r="U306" s="181"/>
      <c r="V306" s="181"/>
      <c r="W306" s="181"/>
      <c r="X306" s="181"/>
      <c r="Y306" s="181"/>
      <c r="Z306" s="181"/>
      <c r="AA306" s="181"/>
      <c r="AB306" s="177"/>
      <c r="AC306" s="182"/>
      <c r="AD306" s="176"/>
      <c r="AE306" s="176"/>
      <c r="AF306" s="176"/>
      <c r="AG306" s="176"/>
      <c r="AH306" s="178"/>
      <c r="AI306" s="178"/>
      <c r="AJ306" s="178"/>
      <c r="AK306" s="178"/>
      <c r="AL306" s="178"/>
      <c r="AM306" s="178"/>
      <c r="AN306" s="178"/>
      <c r="AO306" s="107"/>
      <c r="AP306" s="107"/>
      <c r="AQ306" s="84"/>
      <c r="AR306" s="84"/>
      <c r="AS306" s="84"/>
      <c r="AT306" s="84"/>
      <c r="AU306" s="183"/>
      <c r="AV306" s="184"/>
      <c r="AW306" s="184"/>
      <c r="BT306" s="84"/>
      <c r="BW306" s="84"/>
    </row>
    <row r="307" spans="2:75">
      <c r="L307" s="15" t="s">
        <v>194</v>
      </c>
      <c r="M307" s="187">
        <f t="shared" ref="M307:S307" si="217">MIN(M40:M298)</f>
        <v>20546320.709638204</v>
      </c>
      <c r="N307" s="187">
        <f t="shared" si="217"/>
        <v>23158986.25291992</v>
      </c>
      <c r="O307" s="187">
        <f t="shared" si="217"/>
        <v>24587381.850000001</v>
      </c>
      <c r="P307" s="187">
        <f t="shared" si="217"/>
        <v>26103877.761984866</v>
      </c>
      <c r="Q307" s="187">
        <f t="shared" si="217"/>
        <v>24587381.850000001</v>
      </c>
      <c r="R307" s="187">
        <f t="shared" si="217"/>
        <v>26103877.761984866</v>
      </c>
      <c r="S307" s="187">
        <f t="shared" si="217"/>
        <v>27713907.823522415</v>
      </c>
      <c r="U307" s="187">
        <f t="shared" ref="U307:AA307" si="218">MIN(U40:U298)</f>
        <v>1047862356.1915485</v>
      </c>
      <c r="V307" s="187">
        <f t="shared" si="218"/>
        <v>1181108298.898916</v>
      </c>
      <c r="W307" s="187">
        <f t="shared" si="218"/>
        <v>1253956474.3500001</v>
      </c>
      <c r="X307" s="187">
        <f t="shared" si="218"/>
        <v>1331297765.8612282</v>
      </c>
      <c r="Y307" s="187">
        <f t="shared" si="218"/>
        <v>1253956474.3500001</v>
      </c>
      <c r="Z307" s="187">
        <f t="shared" si="218"/>
        <v>1331297765.8612282</v>
      </c>
      <c r="AA307" s="187">
        <f t="shared" si="218"/>
        <v>1413409298.9996431</v>
      </c>
      <c r="AH307" s="187">
        <f t="shared" ref="AH307:AN307" si="219">MIN(AH40:AH298)</f>
        <v>1152649000</v>
      </c>
      <c r="AI307" s="187">
        <f t="shared" si="219"/>
        <v>1299220000</v>
      </c>
      <c r="AJ307" s="187">
        <f t="shared" si="219"/>
        <v>1379353000</v>
      </c>
      <c r="AK307" s="187">
        <f t="shared" si="219"/>
        <v>1464428000</v>
      </c>
      <c r="AL307" s="187">
        <f t="shared" si="219"/>
        <v>1379353000</v>
      </c>
      <c r="AM307" s="187">
        <f t="shared" si="219"/>
        <v>1464428000</v>
      </c>
      <c r="AN307" s="187">
        <f t="shared" si="219"/>
        <v>1554751000</v>
      </c>
      <c r="AO307" s="137"/>
      <c r="AP307" s="137"/>
    </row>
    <row r="308" spans="2:75">
      <c r="H308" s="53"/>
      <c r="L308" s="15" t="s">
        <v>195</v>
      </c>
      <c r="M308" s="187">
        <f t="shared" ref="M308:S308" si="220">MAX(M40:M298)</f>
        <v>22072934.431182291</v>
      </c>
      <c r="N308" s="187">
        <f t="shared" si="220"/>
        <v>24879723.833647624</v>
      </c>
      <c r="O308" s="187">
        <f t="shared" si="220"/>
        <v>26414250.759500001</v>
      </c>
      <c r="P308" s="187">
        <f t="shared" si="220"/>
        <v>28043423.948386107</v>
      </c>
      <c r="Q308" s="187">
        <f t="shared" si="220"/>
        <v>26414250.759500001</v>
      </c>
      <c r="R308" s="187">
        <f t="shared" si="220"/>
        <v>28043423.948386107</v>
      </c>
      <c r="S308" s="187">
        <f t="shared" si="220"/>
        <v>29773080.974711016</v>
      </c>
      <c r="U308" s="187">
        <f t="shared" ref="U308:AA308" si="221">MAX(U40:U298)</f>
        <v>2183400060.4865365</v>
      </c>
      <c r="V308" s="187">
        <f t="shared" si="221"/>
        <v>2461040723.5448346</v>
      </c>
      <c r="W308" s="187">
        <f t="shared" si="221"/>
        <v>2612832330.2824998</v>
      </c>
      <c r="X308" s="187">
        <f t="shared" si="221"/>
        <v>2773986111.1831408</v>
      </c>
      <c r="Y308" s="187">
        <f t="shared" si="221"/>
        <v>2612832330.2824998</v>
      </c>
      <c r="Z308" s="187">
        <f t="shared" si="221"/>
        <v>2773986111.1831408</v>
      </c>
      <c r="AA308" s="187">
        <f t="shared" si="221"/>
        <v>2945079504.6634245</v>
      </c>
      <c r="AH308" s="187">
        <f t="shared" ref="AH308:AN308" si="222">MAX(AH40:AH298)</f>
        <v>2401741000</v>
      </c>
      <c r="AI308" s="187">
        <f t="shared" si="222"/>
        <v>2707145000</v>
      </c>
      <c r="AJ308" s="187">
        <f t="shared" si="222"/>
        <v>2874116000</v>
      </c>
      <c r="AK308" s="187">
        <f t="shared" si="222"/>
        <v>3051385000</v>
      </c>
      <c r="AL308" s="187">
        <f t="shared" si="222"/>
        <v>2874116000</v>
      </c>
      <c r="AM308" s="187">
        <f t="shared" si="222"/>
        <v>3051385000</v>
      </c>
      <c r="AN308" s="187">
        <f t="shared" si="222"/>
        <v>3239588000</v>
      </c>
      <c r="AO308" s="137"/>
      <c r="AP308" s="137"/>
      <c r="AU308" s="4"/>
      <c r="AV308" s="2"/>
      <c r="AW308" s="2"/>
    </row>
    <row r="309" spans="2:75">
      <c r="H309" s="53"/>
      <c r="L309" s="15" t="s">
        <v>196</v>
      </c>
      <c r="M309" s="187">
        <f>M310</f>
        <v>21016872.61971575</v>
      </c>
      <c r="N309" s="187">
        <f>M311</f>
        <v>23689373.438575897</v>
      </c>
      <c r="O309" s="187">
        <f>M312</f>
        <v>25150482.156708229</v>
      </c>
      <c r="P309" s="187">
        <f>M313</f>
        <v>26701708.863471054</v>
      </c>
      <c r="Q309" s="187">
        <f>M314</f>
        <v>25150482.156708229</v>
      </c>
      <c r="R309" s="187">
        <f>M315</f>
        <v>26701708.863471054</v>
      </c>
      <c r="S309" s="187">
        <f>M316</f>
        <v>28348611.839212872</v>
      </c>
      <c r="U309" s="188"/>
      <c r="V309" s="57"/>
      <c r="W309" s="57"/>
      <c r="X309" s="57"/>
      <c r="Y309" s="57"/>
      <c r="Z309" s="57"/>
      <c r="AA309" s="57"/>
      <c r="AO309" s="137"/>
      <c r="AP309" s="137"/>
      <c r="AU309" s="4"/>
      <c r="AV309" s="2"/>
      <c r="AW309" s="2"/>
    </row>
    <row r="310" spans="2:75">
      <c r="I310" s="53"/>
      <c r="L310" s="2" t="s">
        <v>197</v>
      </c>
      <c r="M310" s="189">
        <f>U302/H302</f>
        <v>21016872.61971575</v>
      </c>
      <c r="N310" s="17" t="s">
        <v>198</v>
      </c>
      <c r="AC310" s="6" t="e">
        <f>#REF!/I310</f>
        <v>#REF!</v>
      </c>
      <c r="AO310" s="137"/>
      <c r="AP310" s="137"/>
      <c r="AU310" s="4"/>
      <c r="AV310" s="2"/>
      <c r="AW310" s="2"/>
    </row>
    <row r="311" spans="2:75">
      <c r="I311" s="46"/>
      <c r="M311" s="189">
        <f>V302/H302</f>
        <v>23689373.438575897</v>
      </c>
      <c r="N311" s="17" t="s">
        <v>199</v>
      </c>
      <c r="U311" s="190"/>
      <c r="V311" s="190"/>
      <c r="W311" s="190"/>
      <c r="X311" s="190"/>
      <c r="Y311" s="190"/>
      <c r="Z311" s="190"/>
      <c r="AA311" s="190"/>
      <c r="AC311" s="6"/>
      <c r="AO311" s="137"/>
      <c r="AP311" s="137"/>
      <c r="AU311" s="4"/>
      <c r="AV311" s="2"/>
      <c r="AW311" s="2"/>
    </row>
    <row r="312" spans="2:75">
      <c r="I312" s="53"/>
      <c r="M312" s="189">
        <f>W302/H302</f>
        <v>25150482.156708229</v>
      </c>
      <c r="N312" s="17" t="s">
        <v>200</v>
      </c>
      <c r="U312" s="57"/>
      <c r="V312" s="57"/>
      <c r="W312" s="57"/>
      <c r="X312" s="57"/>
      <c r="Y312" s="57"/>
      <c r="Z312" s="57"/>
      <c r="AC312" s="6"/>
      <c r="AH312" s="53">
        <f>AH307*90%</f>
        <v>1037384100</v>
      </c>
      <c r="AI312" s="53">
        <f t="shared" ref="AI312:AN313" si="223">AI307*90%</f>
        <v>1169298000</v>
      </c>
      <c r="AJ312" s="53">
        <f t="shared" si="223"/>
        <v>1241417700</v>
      </c>
      <c r="AK312" s="53">
        <f t="shared" si="223"/>
        <v>1317985200</v>
      </c>
      <c r="AL312" s="53">
        <f t="shared" si="223"/>
        <v>1241417700</v>
      </c>
      <c r="AM312" s="53">
        <f t="shared" si="223"/>
        <v>1317985200</v>
      </c>
      <c r="AN312" s="53">
        <f t="shared" si="223"/>
        <v>1399275900</v>
      </c>
      <c r="AO312" s="137"/>
      <c r="AP312" s="137"/>
      <c r="AU312" s="4"/>
      <c r="AV312" s="2"/>
      <c r="AW312" s="2"/>
    </row>
    <row r="313" spans="2:75">
      <c r="H313" s="53"/>
      <c r="I313" s="53"/>
      <c r="M313" s="189">
        <f>X302/H302</f>
        <v>26701708.863471054</v>
      </c>
      <c r="N313" s="17" t="s">
        <v>201</v>
      </c>
      <c r="AC313" s="6"/>
      <c r="AH313" s="53">
        <f>AH308*90%</f>
        <v>2161566900</v>
      </c>
      <c r="AI313" s="53">
        <f t="shared" si="223"/>
        <v>2436430500</v>
      </c>
      <c r="AJ313" s="53">
        <f t="shared" si="223"/>
        <v>2586704400</v>
      </c>
      <c r="AK313" s="53">
        <f t="shared" si="223"/>
        <v>2746246500</v>
      </c>
      <c r="AL313" s="53">
        <f t="shared" si="223"/>
        <v>2586704400</v>
      </c>
      <c r="AM313" s="53">
        <f t="shared" si="223"/>
        <v>2746246500</v>
      </c>
      <c r="AN313" s="53">
        <f t="shared" si="223"/>
        <v>2915629200</v>
      </c>
      <c r="AO313" s="137"/>
      <c r="AP313" s="137"/>
      <c r="AU313" s="4"/>
      <c r="AV313" s="2"/>
      <c r="AW313" s="2"/>
    </row>
    <row r="314" spans="2:75">
      <c r="M314" s="189">
        <f>Y302/H302</f>
        <v>25150482.156708229</v>
      </c>
      <c r="N314" s="17" t="s">
        <v>202</v>
      </c>
      <c r="S314" s="53"/>
      <c r="U314" s="190"/>
      <c r="V314" s="190"/>
      <c r="W314" s="190"/>
      <c r="X314" s="190"/>
      <c r="Y314" s="190"/>
      <c r="Z314" s="190"/>
      <c r="AA314" s="190"/>
      <c r="AO314" s="137"/>
      <c r="AP314" s="137"/>
      <c r="AU314" s="4"/>
      <c r="AV314" s="2"/>
      <c r="AW314" s="2"/>
    </row>
    <row r="315" spans="2:75">
      <c r="M315" s="189">
        <f>Z302/H302</f>
        <v>26701708.863471054</v>
      </c>
      <c r="N315" s="17" t="s">
        <v>203</v>
      </c>
      <c r="U315" s="57"/>
      <c r="V315" s="57"/>
      <c r="W315" s="57"/>
      <c r="X315" s="57"/>
      <c r="Y315" s="57"/>
      <c r="Z315" s="57"/>
      <c r="AO315" s="137"/>
      <c r="AP315" s="137"/>
      <c r="AU315" s="4"/>
      <c r="AV315" s="2"/>
      <c r="AW315" s="2"/>
    </row>
    <row r="316" spans="2:75">
      <c r="M316" s="189">
        <f>AA302/H302</f>
        <v>28348611.839212872</v>
      </c>
      <c r="N316" s="17" t="s">
        <v>204</v>
      </c>
      <c r="AO316" s="137"/>
      <c r="AP316" s="137"/>
      <c r="AU316" s="4"/>
      <c r="AV316" s="2"/>
      <c r="AW316" s="2"/>
    </row>
    <row r="317" spans="2:75">
      <c r="AO317" s="137"/>
      <c r="AP317" s="137"/>
      <c r="AU317" s="4"/>
      <c r="AV317" s="2"/>
      <c r="AW317" s="2"/>
    </row>
    <row r="318" spans="2:75">
      <c r="M318" s="46">
        <f t="shared" ref="M318:S319" si="224">M307/1.15</f>
        <v>17866365.834468007</v>
      </c>
      <c r="N318" s="46">
        <f t="shared" si="224"/>
        <v>20138248.915582541</v>
      </c>
      <c r="O318" s="46">
        <f t="shared" si="224"/>
        <v>21380332.043478265</v>
      </c>
      <c r="P318" s="46">
        <f t="shared" si="224"/>
        <v>22699024.140856408</v>
      </c>
      <c r="Q318" s="46">
        <f t="shared" si="224"/>
        <v>21380332.043478265</v>
      </c>
      <c r="R318" s="46">
        <f t="shared" si="224"/>
        <v>22699024.140856408</v>
      </c>
      <c r="S318" s="46">
        <f t="shared" si="224"/>
        <v>24099050.281323843</v>
      </c>
      <c r="AO318" s="137"/>
      <c r="AP318" s="137"/>
      <c r="AU318" s="4"/>
      <c r="AV318" s="2"/>
      <c r="AW318" s="2"/>
    </row>
    <row r="319" spans="2:75">
      <c r="M319" s="46">
        <f t="shared" si="224"/>
        <v>19193856.027115036</v>
      </c>
      <c r="N319" s="46">
        <f t="shared" si="224"/>
        <v>21634542.464041412</v>
      </c>
      <c r="O319" s="46">
        <f t="shared" si="224"/>
        <v>22968913.703913044</v>
      </c>
      <c r="P319" s="46">
        <f t="shared" si="224"/>
        <v>24385586.042074878</v>
      </c>
      <c r="Q319" s="46">
        <f t="shared" si="224"/>
        <v>22968913.703913044</v>
      </c>
      <c r="R319" s="46">
        <f t="shared" si="224"/>
        <v>24385586.042074878</v>
      </c>
      <c r="S319" s="46">
        <f t="shared" si="224"/>
        <v>25889635.630183496</v>
      </c>
      <c r="AO319" s="137"/>
      <c r="AP319" s="137"/>
      <c r="AU319" s="4"/>
      <c r="AV319" s="2"/>
      <c r="AW319" s="2"/>
    </row>
    <row r="320" spans="2:75">
      <c r="AO320" s="137"/>
      <c r="AP320" s="137"/>
      <c r="AU320" s="4"/>
      <c r="AV320" s="2"/>
      <c r="AW320" s="2"/>
    </row>
    <row r="321" spans="1:75">
      <c r="AO321" s="137"/>
      <c r="AP321" s="137"/>
      <c r="AU321" s="4"/>
      <c r="AV321" s="2"/>
      <c r="AW321" s="2"/>
    </row>
    <row r="322" spans="1:75">
      <c r="AO322" s="137"/>
      <c r="AP322" s="137"/>
      <c r="AU322" s="4"/>
      <c r="AV322" s="2"/>
      <c r="AW322" s="2"/>
    </row>
    <row r="323" spans="1:75">
      <c r="AO323" s="137"/>
      <c r="AP323" s="137"/>
      <c r="AU323" s="4"/>
      <c r="AV323" s="2"/>
      <c r="AW323" s="2"/>
    </row>
    <row r="324" spans="1:75">
      <c r="AO324" s="137"/>
      <c r="AP324" s="137"/>
      <c r="AU324" s="4"/>
      <c r="AV324" s="2"/>
      <c r="AW324" s="2"/>
    </row>
    <row r="325" spans="1:75">
      <c r="AO325" s="137"/>
      <c r="AP325" s="137"/>
      <c r="AU325" s="4"/>
      <c r="AV325" s="2"/>
      <c r="AW325" s="2"/>
    </row>
    <row r="326" spans="1:75">
      <c r="AO326" s="137"/>
      <c r="AP326" s="137"/>
      <c r="AU326" s="4"/>
      <c r="AV326" s="2"/>
      <c r="AW326" s="2"/>
    </row>
    <row r="327" spans="1:75">
      <c r="AO327" s="137"/>
      <c r="AP327" s="137"/>
      <c r="AU327" s="4"/>
      <c r="AV327" s="2"/>
      <c r="AW327" s="2"/>
    </row>
    <row r="328" spans="1:75">
      <c r="AO328" s="137"/>
      <c r="AP328" s="137"/>
    </row>
    <row r="329" spans="1:75" s="14" customFormat="1">
      <c r="A329" s="2"/>
      <c r="B329" s="2"/>
      <c r="C329" s="2"/>
      <c r="D329" s="2"/>
      <c r="E329" s="2"/>
      <c r="F329" s="2"/>
      <c r="G329" s="2"/>
      <c r="H329" s="24"/>
      <c r="I329" s="24"/>
      <c r="J329" s="24"/>
      <c r="K329" s="24"/>
      <c r="L329" s="24"/>
      <c r="M329" s="2"/>
      <c r="N329" s="2"/>
      <c r="O329" s="2"/>
      <c r="P329" s="2"/>
      <c r="Q329" s="2"/>
      <c r="R329" s="2"/>
      <c r="S329" s="2"/>
      <c r="T329" s="3"/>
      <c r="U329" s="2"/>
      <c r="V329" s="2"/>
      <c r="W329" s="2"/>
      <c r="X329" s="2"/>
      <c r="Y329" s="2"/>
      <c r="Z329" s="2"/>
      <c r="AA329" s="2"/>
      <c r="AB329" s="3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191"/>
      <c r="AP329" s="191"/>
      <c r="AQ329" s="192"/>
      <c r="AR329" s="192"/>
      <c r="AS329" s="4"/>
      <c r="AT329" s="4"/>
      <c r="AU329" s="5"/>
      <c r="AV329" s="6"/>
      <c r="AW329" s="6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T329" s="193"/>
      <c r="BW329" s="192"/>
    </row>
    <row r="330" spans="1:75">
      <c r="H330" s="24"/>
      <c r="I330" s="24"/>
      <c r="J330" s="24"/>
      <c r="K330" s="194" t="s">
        <v>205</v>
      </c>
      <c r="L330" s="194"/>
      <c r="M330" s="195"/>
      <c r="N330" s="196" t="s">
        <v>206</v>
      </c>
      <c r="O330" s="197"/>
      <c r="P330" s="197"/>
      <c r="AO330" s="198">
        <f>SUM(AO41:AO329)</f>
        <v>0</v>
      </c>
      <c r="AP330" s="198">
        <f>SUM(AP41:AP329)</f>
        <v>0</v>
      </c>
    </row>
    <row r="331" spans="1:75">
      <c r="H331" s="24"/>
      <c r="I331" s="24"/>
      <c r="J331" s="24"/>
      <c r="K331" s="199" t="s">
        <v>207</v>
      </c>
      <c r="L331" s="199" t="s">
        <v>16</v>
      </c>
      <c r="M331" s="199" t="s">
        <v>17</v>
      </c>
      <c r="N331" s="200" t="s">
        <v>207</v>
      </c>
      <c r="O331" s="200" t="s">
        <v>16</v>
      </c>
      <c r="P331" s="200" t="s">
        <v>17</v>
      </c>
    </row>
    <row r="332" spans="1:75">
      <c r="H332" s="24"/>
      <c r="I332" s="24"/>
      <c r="J332" s="24"/>
      <c r="K332" s="201" t="s">
        <v>208</v>
      </c>
      <c r="L332" s="202">
        <v>101</v>
      </c>
      <c r="M332" s="202">
        <v>100</v>
      </c>
      <c r="N332" s="203" t="s">
        <v>13</v>
      </c>
      <c r="O332" s="204">
        <v>101</v>
      </c>
      <c r="P332" s="204">
        <v>100</v>
      </c>
    </row>
    <row r="333" spans="1:75">
      <c r="H333" s="24"/>
      <c r="I333" s="24"/>
      <c r="J333" s="24"/>
      <c r="K333" s="201"/>
      <c r="L333" s="202"/>
      <c r="M333" s="202"/>
      <c r="N333" s="203" t="s">
        <v>209</v>
      </c>
      <c r="O333" s="204">
        <v>100</v>
      </c>
      <c r="P333" s="204">
        <v>100</v>
      </c>
    </row>
    <row r="334" spans="1:75">
      <c r="H334" s="24"/>
      <c r="I334" s="24"/>
      <c r="J334" s="24"/>
      <c r="K334" s="205" t="s">
        <v>210</v>
      </c>
      <c r="L334" s="202">
        <v>103</v>
      </c>
      <c r="M334" s="202">
        <v>101</v>
      </c>
      <c r="N334" s="206" t="s">
        <v>211</v>
      </c>
      <c r="O334" s="204">
        <v>102</v>
      </c>
      <c r="P334" s="204">
        <v>102</v>
      </c>
    </row>
    <row r="335" spans="1:75">
      <c r="H335" s="24"/>
      <c r="I335" s="24"/>
      <c r="J335" s="24"/>
      <c r="K335" s="205"/>
      <c r="L335" s="202"/>
      <c r="M335" s="202"/>
      <c r="N335" s="206" t="s">
        <v>41</v>
      </c>
      <c r="O335" s="204">
        <v>108</v>
      </c>
      <c r="P335" s="204">
        <v>105</v>
      </c>
    </row>
    <row r="336" spans="1:75">
      <c r="H336" s="24"/>
      <c r="I336" s="24"/>
      <c r="J336" s="24"/>
      <c r="K336" s="201" t="s">
        <v>212</v>
      </c>
      <c r="L336" s="202">
        <v>101</v>
      </c>
      <c r="M336" s="202">
        <v>100</v>
      </c>
      <c r="N336" s="203" t="s">
        <v>212</v>
      </c>
      <c r="O336" s="204">
        <v>101</v>
      </c>
      <c r="P336" s="204">
        <v>101</v>
      </c>
    </row>
    <row r="337" spans="8:18">
      <c r="H337" s="24"/>
      <c r="I337" s="24"/>
      <c r="J337" s="24"/>
      <c r="K337" s="201" t="s">
        <v>213</v>
      </c>
      <c r="L337" s="202">
        <v>102</v>
      </c>
      <c r="M337" s="202">
        <v>103</v>
      </c>
      <c r="N337" s="203" t="s">
        <v>213</v>
      </c>
      <c r="O337" s="204">
        <v>104</v>
      </c>
      <c r="P337" s="204">
        <v>104</v>
      </c>
    </row>
    <row r="338" spans="8:18">
      <c r="H338" s="24"/>
      <c r="I338" s="207"/>
      <c r="J338" s="24"/>
      <c r="K338" s="201" t="s">
        <v>214</v>
      </c>
      <c r="L338" s="202">
        <v>100</v>
      </c>
      <c r="M338" s="202">
        <v>103</v>
      </c>
      <c r="N338" s="203" t="s">
        <v>214</v>
      </c>
      <c r="O338" s="204">
        <v>103</v>
      </c>
      <c r="P338" s="204">
        <v>103</v>
      </c>
    </row>
    <row r="339" spans="8:18">
      <c r="H339" s="24"/>
      <c r="I339" s="208"/>
      <c r="J339" s="24"/>
      <c r="K339" s="205" t="s">
        <v>215</v>
      </c>
      <c r="L339" s="202">
        <v>101</v>
      </c>
      <c r="M339" s="202">
        <v>104</v>
      </c>
      <c r="N339" s="206" t="s">
        <v>215</v>
      </c>
      <c r="O339" s="204">
        <v>104</v>
      </c>
      <c r="P339" s="204">
        <v>104</v>
      </c>
    </row>
    <row r="340" spans="8:18">
      <c r="H340" s="24"/>
      <c r="I340" s="24"/>
      <c r="J340" s="24"/>
      <c r="K340" s="201" t="s">
        <v>216</v>
      </c>
      <c r="L340" s="202">
        <v>100</v>
      </c>
      <c r="M340" s="202">
        <v>102</v>
      </c>
      <c r="N340" s="203" t="s">
        <v>217</v>
      </c>
      <c r="O340" s="204">
        <v>104</v>
      </c>
      <c r="P340" s="204">
        <v>104</v>
      </c>
    </row>
    <row r="341" spans="8:18">
      <c r="H341" s="24"/>
      <c r="I341" s="24"/>
      <c r="J341" s="24"/>
      <c r="K341" s="201" t="s">
        <v>218</v>
      </c>
      <c r="L341" s="202">
        <v>100</v>
      </c>
      <c r="M341" s="202">
        <v>102</v>
      </c>
      <c r="N341" s="203" t="s">
        <v>219</v>
      </c>
      <c r="O341" s="204">
        <v>105</v>
      </c>
      <c r="P341" s="204">
        <v>105</v>
      </c>
    </row>
    <row r="342" spans="8:18">
      <c r="H342" s="24"/>
      <c r="I342" s="24"/>
      <c r="J342" s="24"/>
      <c r="K342" s="24"/>
      <c r="L342" s="24"/>
      <c r="M342" s="24"/>
      <c r="N342" s="209"/>
      <c r="O342" s="24"/>
      <c r="P342" s="24"/>
      <c r="Q342" s="24"/>
    </row>
    <row r="343" spans="8:18">
      <c r="H343" s="24"/>
      <c r="I343" s="24"/>
      <c r="J343" s="24"/>
      <c r="K343" s="24"/>
      <c r="L343" s="24"/>
      <c r="M343" s="24"/>
      <c r="N343" s="209"/>
      <c r="O343" s="24"/>
      <c r="P343" s="24"/>
      <c r="Q343" s="24"/>
    </row>
    <row r="344" spans="8:18">
      <c r="H344" s="24"/>
      <c r="I344" s="24"/>
      <c r="J344" s="24"/>
      <c r="K344" s="24"/>
      <c r="L344" s="24"/>
      <c r="M344" s="24"/>
      <c r="N344" s="209"/>
      <c r="O344" s="24"/>
      <c r="P344" s="24"/>
      <c r="Q344" s="24"/>
    </row>
    <row r="345" spans="8:18">
      <c r="H345" s="24"/>
      <c r="I345" s="24"/>
      <c r="J345" s="24"/>
      <c r="K345" s="24"/>
      <c r="L345" s="24"/>
    </row>
    <row r="346" spans="8:18">
      <c r="L346" s="210" t="s">
        <v>220</v>
      </c>
      <c r="M346" s="17"/>
      <c r="N346" s="195" t="s">
        <v>221</v>
      </c>
      <c r="O346" s="211"/>
      <c r="P346" s="211"/>
    </row>
    <row r="347" spans="8:18">
      <c r="L347" s="17" t="s">
        <v>75</v>
      </c>
      <c r="M347" s="20">
        <v>1.08</v>
      </c>
      <c r="N347" s="212" t="s">
        <v>13</v>
      </c>
      <c r="O347" s="213" t="s">
        <v>222</v>
      </c>
      <c r="P347" s="214">
        <v>101</v>
      </c>
      <c r="Q347" s="18">
        <v>0.02</v>
      </c>
      <c r="R347" s="17" t="s">
        <v>21</v>
      </c>
    </row>
    <row r="348" spans="8:18">
      <c r="L348" s="17" t="s">
        <v>80</v>
      </c>
      <c r="M348" s="20">
        <v>0.9</v>
      </c>
      <c r="N348" s="212"/>
      <c r="O348" s="213" t="s">
        <v>223</v>
      </c>
      <c r="P348" s="214">
        <v>100</v>
      </c>
      <c r="Q348" s="18">
        <v>0.05</v>
      </c>
      <c r="R348" s="17" t="s">
        <v>26</v>
      </c>
    </row>
    <row r="349" spans="8:18">
      <c r="L349" s="17" t="s">
        <v>85</v>
      </c>
      <c r="M349" s="20">
        <v>1.1200000000000001</v>
      </c>
      <c r="N349" s="212" t="s">
        <v>5</v>
      </c>
      <c r="O349" s="213"/>
      <c r="P349" s="214">
        <v>101</v>
      </c>
      <c r="Q349" s="18">
        <v>0.05</v>
      </c>
      <c r="R349" s="17" t="s">
        <v>30</v>
      </c>
    </row>
    <row r="350" spans="8:18">
      <c r="L350" s="17" t="s">
        <v>90</v>
      </c>
      <c r="M350" s="20">
        <v>0.95</v>
      </c>
      <c r="N350" s="215" t="s">
        <v>6</v>
      </c>
      <c r="O350" s="213"/>
      <c r="P350" s="214">
        <v>101.25</v>
      </c>
      <c r="Q350" s="18">
        <v>0.05</v>
      </c>
      <c r="R350" s="17" t="s">
        <v>33</v>
      </c>
    </row>
    <row r="351" spans="8:18">
      <c r="L351" s="17" t="s">
        <v>91</v>
      </c>
      <c r="M351" s="20">
        <v>1.1000000000000001</v>
      </c>
      <c r="N351" s="215" t="s">
        <v>14</v>
      </c>
      <c r="O351" s="213" t="s">
        <v>222</v>
      </c>
      <c r="P351" s="214">
        <v>101.5</v>
      </c>
    </row>
    <row r="352" spans="8:18">
      <c r="L352" s="17" t="s">
        <v>92</v>
      </c>
      <c r="M352" s="74">
        <v>0.93</v>
      </c>
      <c r="N352" s="215"/>
      <c r="O352" s="213" t="s">
        <v>223</v>
      </c>
      <c r="P352" s="214">
        <v>101.5</v>
      </c>
    </row>
    <row r="353" spans="14:16">
      <c r="N353" s="216" t="s">
        <v>224</v>
      </c>
      <c r="O353" s="217"/>
      <c r="P353" s="218">
        <v>102</v>
      </c>
    </row>
    <row r="354" spans="14:16">
      <c r="N354" s="216">
        <v>18</v>
      </c>
      <c r="O354" s="217"/>
      <c r="P354" s="218">
        <v>102.5</v>
      </c>
    </row>
    <row r="355" spans="14:16">
      <c r="N355" s="216"/>
      <c r="O355" s="217" t="s">
        <v>225</v>
      </c>
      <c r="P355" s="218">
        <v>102.5</v>
      </c>
    </row>
    <row r="356" spans="14:16">
      <c r="N356" s="217" t="s">
        <v>226</v>
      </c>
      <c r="O356" s="217"/>
      <c r="P356" s="218">
        <v>102.25</v>
      </c>
    </row>
    <row r="357" spans="14:16">
      <c r="N357" s="216">
        <v>28</v>
      </c>
      <c r="O357" s="217"/>
      <c r="P357" s="218">
        <v>102.5</v>
      </c>
    </row>
    <row r="358" spans="14:16">
      <c r="N358" s="216"/>
      <c r="O358" s="217" t="s">
        <v>225</v>
      </c>
      <c r="P358" s="218">
        <v>102.5</v>
      </c>
    </row>
    <row r="359" spans="14:16">
      <c r="N359" s="217" t="s">
        <v>227</v>
      </c>
      <c r="O359" s="217" t="s">
        <v>16</v>
      </c>
      <c r="P359" s="218">
        <v>102</v>
      </c>
    </row>
    <row r="360" spans="14:16">
      <c r="N360" s="219"/>
      <c r="O360" s="202" t="s">
        <v>225</v>
      </c>
      <c r="P360" s="220">
        <v>102</v>
      </c>
    </row>
    <row r="361" spans="14:16">
      <c r="N361" s="219"/>
      <c r="O361" s="202"/>
      <c r="P361" s="202"/>
    </row>
  </sheetData>
  <mergeCells count="8">
    <mergeCell ref="BC2:BM2"/>
    <mergeCell ref="I26:J26"/>
    <mergeCell ref="I27:J27"/>
    <mergeCell ref="I28:J28"/>
    <mergeCell ref="C36:D36"/>
    <mergeCell ref="M36:S36"/>
    <mergeCell ref="U36:AA36"/>
    <mergeCell ref="AH36:AN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CH381"/>
  <sheetViews>
    <sheetView topLeftCell="D1" zoomScale="85" zoomScaleNormal="80" workbookViewId="0">
      <selection activeCell="CH2" sqref="CH2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6.7109375" style="2" customWidth="1"/>
    <col min="35" max="35" width="17.28515625" style="2" hidden="1" customWidth="1"/>
    <col min="36" max="36" width="18.140625" style="2" customWidth="1"/>
    <col min="37" max="37" width="17.140625" style="2" customWidth="1"/>
    <col min="38" max="38" width="16.28515625" style="2" customWidth="1"/>
    <col min="39" max="39" width="17.5703125" style="2" customWidth="1"/>
    <col min="40" max="40" width="18.140625" style="2" hidden="1" customWidth="1"/>
    <col min="41" max="41" width="17.5703125" style="2" hidden="1" customWidth="1"/>
    <col min="42" max="42" width="22.7109375" style="2" hidden="1" customWidth="1"/>
    <col min="43" max="43" width="13.42578125" style="4" hidden="1" customWidth="1"/>
    <col min="44" max="44" width="16.42578125" style="4" hidden="1" customWidth="1"/>
    <col min="45" max="45" width="18.7109375" style="4" hidden="1" customWidth="1"/>
    <col min="46" max="46" width="20.5703125" style="4" hidden="1" customWidth="1"/>
    <col min="47" max="47" width="16.28515625" style="5" hidden="1" customWidth="1"/>
    <col min="48" max="49" width="14.7109375" style="6" hidden="1" customWidth="1"/>
    <col min="50" max="50" width="20.140625" style="2" hidden="1" customWidth="1"/>
    <col min="51" max="51" width="11" style="2" hidden="1" customWidth="1"/>
    <col min="52" max="65" width="14.7109375" style="2" hidden="1" customWidth="1"/>
    <col min="66" max="66" width="18" style="2" hidden="1" customWidth="1"/>
    <col min="67" max="67" width="11.7109375" style="2" hidden="1" customWidth="1"/>
    <col min="68" max="68" width="23.5703125" style="2" hidden="1" customWidth="1"/>
    <col min="69" max="69" width="13.7109375" style="2" hidden="1" customWidth="1"/>
    <col min="70" max="70" width="4.140625" style="2" hidden="1" customWidth="1"/>
    <col min="71" max="71" width="3.85546875" style="84" hidden="1" customWidth="1"/>
    <col min="72" max="72" width="13" style="2" hidden="1" customWidth="1"/>
    <col min="73" max="73" width="9" style="2" hidden="1" customWidth="1"/>
    <col min="74" max="74" width="9" style="4" hidden="1" customWidth="1"/>
    <col min="75" max="76" width="10" style="2" hidden="1" customWidth="1"/>
    <col min="77" max="77" width="14.5703125" style="2" hidden="1" customWidth="1"/>
    <col min="78" max="78" width="7.140625" style="2" hidden="1" customWidth="1"/>
    <col min="79" max="80" width="6.7109375" style="2" hidden="1" customWidth="1"/>
    <col min="81" max="81" width="7.42578125" style="2" hidden="1" customWidth="1"/>
    <col min="82" max="82" width="10.7109375" style="2" hidden="1" customWidth="1"/>
    <col min="83" max="83" width="9" style="2" hidden="1" customWidth="1"/>
    <col min="84" max="84" width="18.85546875" style="2" hidden="1" customWidth="1"/>
    <col min="85" max="85" width="18.28515625" style="2" hidden="1" customWidth="1"/>
    <col min="86" max="86" width="16.5703125" style="2" customWidth="1"/>
    <col min="87" max="96" width="9" style="2" customWidth="1"/>
    <col min="97" max="16384" width="9" style="2"/>
  </cols>
  <sheetData>
    <row r="1" spans="3:68" ht="22.5">
      <c r="C1" s="1" t="s">
        <v>0</v>
      </c>
    </row>
    <row r="2" spans="3:68" ht="22.5" customHeight="1">
      <c r="C2" s="1" t="s">
        <v>1</v>
      </c>
      <c r="BC2" s="657" t="s">
        <v>2</v>
      </c>
      <c r="BD2" s="657"/>
      <c r="BE2" s="657"/>
      <c r="BF2" s="657"/>
      <c r="BG2" s="657"/>
      <c r="BH2" s="657"/>
      <c r="BI2" s="657"/>
      <c r="BJ2" s="657"/>
      <c r="BK2" s="657"/>
      <c r="BL2" s="657"/>
      <c r="BM2" s="657"/>
    </row>
    <row r="3" spans="3:68" ht="22.5">
      <c r="C3" s="7" t="s">
        <v>239</v>
      </c>
      <c r="AN3" s="8" t="s">
        <v>4</v>
      </c>
      <c r="AQ3" s="9" t="s">
        <v>5</v>
      </c>
      <c r="AR3" s="10" t="s">
        <v>6</v>
      </c>
      <c r="AS3" s="10" t="s">
        <v>7</v>
      </c>
      <c r="AT3" s="11" t="s">
        <v>8</v>
      </c>
      <c r="AU3" s="12" t="s">
        <v>9</v>
      </c>
      <c r="AV3" s="12" t="s">
        <v>10</v>
      </c>
      <c r="AW3" s="12" t="s">
        <v>11</v>
      </c>
      <c r="AX3" s="9" t="s">
        <v>12</v>
      </c>
      <c r="AY3" s="10" t="s">
        <v>13</v>
      </c>
      <c r="AZ3" s="10" t="s">
        <v>14</v>
      </c>
      <c r="BA3" s="13">
        <v>18</v>
      </c>
      <c r="BB3" s="13">
        <v>28</v>
      </c>
      <c r="BC3" s="13">
        <v>3</v>
      </c>
      <c r="BD3" s="13">
        <v>6</v>
      </c>
      <c r="BE3" s="13">
        <v>9</v>
      </c>
      <c r="BF3" s="13">
        <v>11</v>
      </c>
      <c r="BG3" s="13">
        <v>16</v>
      </c>
      <c r="BH3" s="13">
        <v>18</v>
      </c>
      <c r="BI3" s="13">
        <v>21</v>
      </c>
      <c r="BJ3" s="13">
        <v>23</v>
      </c>
      <c r="BK3" s="13">
        <v>27</v>
      </c>
      <c r="BL3" s="13">
        <v>29</v>
      </c>
      <c r="BM3" s="13">
        <v>36</v>
      </c>
      <c r="BO3" s="14" t="s">
        <v>15</v>
      </c>
    </row>
    <row r="4" spans="3:68" hidden="1">
      <c r="AI4" s="15"/>
      <c r="AJ4" s="15" t="s">
        <v>16</v>
      </c>
      <c r="AK4" s="15" t="s">
        <v>17</v>
      </c>
      <c r="AL4" s="2" t="s">
        <v>18</v>
      </c>
      <c r="AN4" s="16" t="s">
        <v>19</v>
      </c>
      <c r="AO4" s="17">
        <v>5</v>
      </c>
      <c r="AP4" s="17" t="s">
        <v>20</v>
      </c>
      <c r="AQ4" s="18">
        <v>1</v>
      </c>
      <c r="AR4" s="18">
        <v>1</v>
      </c>
      <c r="AS4" s="19">
        <v>1.01</v>
      </c>
      <c r="AT4" s="19">
        <v>1.01</v>
      </c>
      <c r="AU4" s="19">
        <v>1.02</v>
      </c>
      <c r="AV4" s="19">
        <v>1.02</v>
      </c>
      <c r="AW4" s="19">
        <v>1.0149999999999999</v>
      </c>
      <c r="AX4" s="19">
        <v>1.0149999999999999</v>
      </c>
      <c r="AY4" s="19">
        <v>1.0024999999999999</v>
      </c>
      <c r="AZ4" s="18">
        <v>1</v>
      </c>
      <c r="BA4" s="19">
        <v>1.01</v>
      </c>
      <c r="BB4" s="19">
        <v>1.02</v>
      </c>
      <c r="BC4" s="19">
        <v>1.01</v>
      </c>
      <c r="BD4" s="19">
        <v>1.01</v>
      </c>
      <c r="BE4" s="19">
        <v>1.01</v>
      </c>
      <c r="BF4" s="19">
        <v>1.02</v>
      </c>
      <c r="BG4" s="19">
        <v>1.02</v>
      </c>
      <c r="BH4" s="19">
        <v>1.02</v>
      </c>
      <c r="BI4" s="19">
        <v>1.03</v>
      </c>
      <c r="BJ4" s="19">
        <v>1.03</v>
      </c>
      <c r="BK4" s="19">
        <v>1.03</v>
      </c>
      <c r="BL4" s="19">
        <v>1.03</v>
      </c>
      <c r="BM4" s="19">
        <v>1.0249999999999999</v>
      </c>
      <c r="BN4" s="17" t="s">
        <v>20</v>
      </c>
      <c r="BO4" s="18">
        <v>0.02</v>
      </c>
      <c r="BP4" s="17" t="s">
        <v>21</v>
      </c>
    </row>
    <row r="5" spans="3:68" hidden="1">
      <c r="C5" s="17" t="s">
        <v>22</v>
      </c>
      <c r="D5" s="17"/>
      <c r="E5" s="17"/>
      <c r="F5" s="17"/>
      <c r="G5" s="17"/>
      <c r="H5" s="17"/>
      <c r="I5" s="17"/>
      <c r="J5" s="20">
        <v>0.1</v>
      </c>
      <c r="AB5" s="2"/>
      <c r="AC5" s="3"/>
      <c r="AD5" s="3"/>
      <c r="AE5" s="3"/>
      <c r="AF5" s="3"/>
      <c r="AG5" s="3"/>
      <c r="AI5" s="15" t="s">
        <v>23</v>
      </c>
      <c r="AJ5" s="15">
        <v>109</v>
      </c>
      <c r="AK5" s="15">
        <v>105</v>
      </c>
      <c r="AN5" s="16" t="s">
        <v>24</v>
      </c>
      <c r="AO5" s="17">
        <v>6</v>
      </c>
      <c r="AP5" s="17" t="s">
        <v>25</v>
      </c>
      <c r="AQ5" s="18">
        <v>1</v>
      </c>
      <c r="AR5" s="18">
        <v>1</v>
      </c>
      <c r="AS5" s="19">
        <v>1.01</v>
      </c>
      <c r="AT5" s="19">
        <v>1.01</v>
      </c>
      <c r="AU5" s="19">
        <v>1.02</v>
      </c>
      <c r="AV5" s="19">
        <v>1.02</v>
      </c>
      <c r="AW5" s="19">
        <v>1.0149999999999999</v>
      </c>
      <c r="AX5" s="19">
        <v>1.0149999999999999</v>
      </c>
      <c r="AY5" s="19">
        <v>1</v>
      </c>
      <c r="AZ5" s="18">
        <v>1</v>
      </c>
      <c r="BA5" s="19">
        <v>1.01</v>
      </c>
      <c r="BB5" s="19">
        <v>1.02</v>
      </c>
      <c r="BC5" s="19">
        <v>1.01</v>
      </c>
      <c r="BD5" s="19">
        <v>1.01</v>
      </c>
      <c r="BE5" s="19">
        <v>1.01</v>
      </c>
      <c r="BF5" s="19">
        <v>1.02</v>
      </c>
      <c r="BG5" s="19">
        <v>1.02</v>
      </c>
      <c r="BH5" s="19">
        <v>1.02</v>
      </c>
      <c r="BI5" s="19">
        <v>1.03</v>
      </c>
      <c r="BJ5" s="19">
        <v>1.03</v>
      </c>
      <c r="BK5" s="19">
        <v>1.03</v>
      </c>
      <c r="BL5" s="19">
        <v>1.03</v>
      </c>
      <c r="BM5" s="19">
        <v>1.0249999999999999</v>
      </c>
      <c r="BN5" s="17" t="s">
        <v>25</v>
      </c>
      <c r="BO5" s="18">
        <v>0.05</v>
      </c>
      <c r="BP5" s="17" t="s">
        <v>26</v>
      </c>
    </row>
    <row r="6" spans="3:68" hidden="1">
      <c r="J6" s="21"/>
      <c r="AB6" s="2"/>
      <c r="AC6" s="3"/>
      <c r="AD6" s="3"/>
      <c r="AE6" s="3"/>
      <c r="AF6" s="22" t="s">
        <v>27</v>
      </c>
      <c r="AG6" s="23">
        <v>100</v>
      </c>
      <c r="AH6" s="24"/>
      <c r="AI6" s="25" t="s">
        <v>28</v>
      </c>
      <c r="AJ6" s="15">
        <v>108</v>
      </c>
      <c r="AK6" s="15">
        <v>104</v>
      </c>
      <c r="AN6" s="16" t="s">
        <v>29</v>
      </c>
      <c r="AO6" s="17">
        <v>1</v>
      </c>
      <c r="AP6" s="17" t="s">
        <v>20</v>
      </c>
      <c r="AQ6" s="18">
        <v>1</v>
      </c>
      <c r="AR6" s="18">
        <v>1</v>
      </c>
      <c r="AS6" s="19">
        <v>1.01</v>
      </c>
      <c r="AT6" s="19">
        <v>1.01</v>
      </c>
      <c r="AU6" s="19">
        <v>1.02</v>
      </c>
      <c r="AV6" s="19">
        <v>1.02</v>
      </c>
      <c r="AW6" s="19">
        <v>1.0149999999999999</v>
      </c>
      <c r="AX6" s="19">
        <v>1.0149999999999999</v>
      </c>
      <c r="AY6" s="19">
        <v>1.0024999999999999</v>
      </c>
      <c r="AZ6" s="18">
        <v>1</v>
      </c>
      <c r="BA6" s="19">
        <v>1.01</v>
      </c>
      <c r="BB6" s="19">
        <v>1.02</v>
      </c>
      <c r="BC6" s="19">
        <v>1.01</v>
      </c>
      <c r="BD6" s="19">
        <v>1.01</v>
      </c>
      <c r="BE6" s="19">
        <v>1.01</v>
      </c>
      <c r="BF6" s="19">
        <v>1.02</v>
      </c>
      <c r="BG6" s="19">
        <v>1.02</v>
      </c>
      <c r="BH6" s="19">
        <v>1.02</v>
      </c>
      <c r="BI6" s="19">
        <v>1.03</v>
      </c>
      <c r="BJ6" s="19">
        <v>1.03</v>
      </c>
      <c r="BK6" s="19">
        <v>1.03</v>
      </c>
      <c r="BL6" s="19">
        <v>1.03</v>
      </c>
      <c r="BM6" s="19">
        <v>1.0249999999999999</v>
      </c>
      <c r="BN6" s="17" t="s">
        <v>20</v>
      </c>
      <c r="BO6" s="18">
        <v>0.05</v>
      </c>
      <c r="BP6" s="17" t="s">
        <v>30</v>
      </c>
    </row>
    <row r="7" spans="3:68" hidden="1">
      <c r="J7" s="21"/>
      <c r="AB7" s="2"/>
      <c r="AC7" s="3"/>
      <c r="AD7" s="3"/>
      <c r="AE7" s="3"/>
      <c r="AF7" s="3"/>
      <c r="AG7" s="3"/>
      <c r="AI7" s="15" t="s">
        <v>31</v>
      </c>
      <c r="AJ7" s="15">
        <v>107</v>
      </c>
      <c r="AK7" s="15">
        <v>103</v>
      </c>
      <c r="AN7" s="16" t="s">
        <v>32</v>
      </c>
      <c r="AO7" s="17">
        <v>1</v>
      </c>
      <c r="AP7" s="17" t="s">
        <v>20</v>
      </c>
      <c r="AQ7" s="18">
        <v>1</v>
      </c>
      <c r="AR7" s="18">
        <v>1</v>
      </c>
      <c r="AS7" s="19">
        <v>1.01</v>
      </c>
      <c r="AT7" s="19">
        <v>1.01</v>
      </c>
      <c r="AU7" s="19">
        <v>1.02</v>
      </c>
      <c r="AV7" s="19">
        <v>1.02</v>
      </c>
      <c r="AW7" s="19">
        <v>1.0149999999999999</v>
      </c>
      <c r="AX7" s="19">
        <v>1.0149999999999999</v>
      </c>
      <c r="AY7" s="19">
        <v>1.0024999999999999</v>
      </c>
      <c r="AZ7" s="18">
        <v>1</v>
      </c>
      <c r="BA7" s="19">
        <v>1.01</v>
      </c>
      <c r="BB7" s="19">
        <v>1.02</v>
      </c>
      <c r="BC7" s="19">
        <v>1.01</v>
      </c>
      <c r="BD7" s="19">
        <v>1.01</v>
      </c>
      <c r="BE7" s="19">
        <v>1.01</v>
      </c>
      <c r="BF7" s="19">
        <v>1.02</v>
      </c>
      <c r="BG7" s="19">
        <v>1.02</v>
      </c>
      <c r="BH7" s="19">
        <v>1.02</v>
      </c>
      <c r="BI7" s="19">
        <v>1.03</v>
      </c>
      <c r="BJ7" s="19">
        <v>1.03</v>
      </c>
      <c r="BK7" s="19">
        <v>1.03</v>
      </c>
      <c r="BL7" s="19">
        <v>1.03</v>
      </c>
      <c r="BM7" s="19">
        <v>1.0249999999999999</v>
      </c>
      <c r="BN7" s="17" t="s">
        <v>20</v>
      </c>
      <c r="BO7" s="18">
        <v>0.05</v>
      </c>
      <c r="BP7" s="17" t="s">
        <v>33</v>
      </c>
    </row>
    <row r="8" spans="3:68" hidden="1">
      <c r="J8" s="21"/>
      <c r="AB8" s="2"/>
      <c r="AC8" s="3"/>
      <c r="AD8" s="3"/>
      <c r="AE8" s="3"/>
      <c r="AF8" s="3"/>
      <c r="AG8" s="3"/>
      <c r="AI8" s="15" t="s">
        <v>34</v>
      </c>
      <c r="AJ8" s="15">
        <v>106</v>
      </c>
      <c r="AK8" s="15">
        <v>101</v>
      </c>
      <c r="AN8" s="16" t="s">
        <v>35</v>
      </c>
      <c r="AO8" s="17">
        <v>2</v>
      </c>
      <c r="AP8" s="17" t="s">
        <v>25</v>
      </c>
      <c r="AQ8" s="18">
        <v>1</v>
      </c>
      <c r="AR8" s="18">
        <v>1</v>
      </c>
      <c r="AS8" s="19">
        <v>1.01</v>
      </c>
      <c r="AT8" s="19">
        <v>1.01</v>
      </c>
      <c r="AU8" s="19">
        <v>1.02</v>
      </c>
      <c r="AV8" s="19">
        <v>1.02</v>
      </c>
      <c r="AW8" s="19">
        <v>1.0149999999999999</v>
      </c>
      <c r="AX8" s="19">
        <v>1.0149999999999999</v>
      </c>
      <c r="AY8" s="19">
        <v>1</v>
      </c>
      <c r="AZ8" s="18">
        <v>1</v>
      </c>
      <c r="BA8" s="19">
        <v>1.01</v>
      </c>
      <c r="BB8" s="19">
        <v>1.02</v>
      </c>
      <c r="BC8" s="19">
        <v>1.01</v>
      </c>
      <c r="BD8" s="19">
        <v>1.01</v>
      </c>
      <c r="BE8" s="19">
        <v>1.01</v>
      </c>
      <c r="BF8" s="19">
        <v>1.02</v>
      </c>
      <c r="BG8" s="19">
        <v>1.02</v>
      </c>
      <c r="BH8" s="19">
        <v>1.02</v>
      </c>
      <c r="BI8" s="19">
        <v>1.03</v>
      </c>
      <c r="BJ8" s="19">
        <v>1.03</v>
      </c>
      <c r="BK8" s="19">
        <v>1.03</v>
      </c>
      <c r="BL8" s="19">
        <v>1.03</v>
      </c>
      <c r="BM8" s="19">
        <v>1.0249999999999999</v>
      </c>
      <c r="BN8" s="17" t="s">
        <v>25</v>
      </c>
      <c r="BO8" s="26"/>
    </row>
    <row r="9" spans="3:68" hidden="1">
      <c r="J9" s="21"/>
      <c r="X9" s="27" t="s">
        <v>36</v>
      </c>
      <c r="AA9" s="2" t="s">
        <v>37</v>
      </c>
      <c r="AB9" s="2"/>
      <c r="AC9" s="3"/>
      <c r="AD9" s="3"/>
      <c r="AE9" s="3"/>
      <c r="AF9" s="3"/>
      <c r="AG9" s="3"/>
      <c r="AI9" s="22" t="s">
        <v>27</v>
      </c>
      <c r="AJ9" s="15">
        <v>100</v>
      </c>
      <c r="AK9" s="15">
        <v>100</v>
      </c>
      <c r="AN9" s="16" t="s">
        <v>38</v>
      </c>
      <c r="AO9" s="17">
        <v>1</v>
      </c>
      <c r="AP9" s="17" t="s">
        <v>20</v>
      </c>
      <c r="AQ9" s="18">
        <v>1</v>
      </c>
      <c r="AR9" s="18">
        <v>1</v>
      </c>
      <c r="AS9" s="19">
        <v>1.01</v>
      </c>
      <c r="AT9" s="19">
        <v>1.01</v>
      </c>
      <c r="AU9" s="19">
        <v>1.02</v>
      </c>
      <c r="AV9" s="19">
        <v>1.02</v>
      </c>
      <c r="AW9" s="19">
        <v>1.0149999999999999</v>
      </c>
      <c r="AX9" s="19">
        <v>1.0149999999999999</v>
      </c>
      <c r="AY9" s="19">
        <v>1.0024999999999999</v>
      </c>
      <c r="AZ9" s="18">
        <v>1</v>
      </c>
      <c r="BA9" s="19">
        <v>1.01</v>
      </c>
      <c r="BB9" s="19">
        <v>1.02</v>
      </c>
      <c r="BC9" s="19">
        <v>1.01</v>
      </c>
      <c r="BD9" s="19">
        <v>1.01</v>
      </c>
      <c r="BE9" s="19">
        <v>1.01</v>
      </c>
      <c r="BF9" s="19">
        <v>1.02</v>
      </c>
      <c r="BG9" s="19">
        <v>1.02</v>
      </c>
      <c r="BH9" s="19">
        <v>1.02</v>
      </c>
      <c r="BI9" s="19">
        <v>1.03</v>
      </c>
      <c r="BJ9" s="19">
        <v>1.03</v>
      </c>
      <c r="BK9" s="19">
        <v>1.03</v>
      </c>
      <c r="BL9" s="19">
        <v>1.03</v>
      </c>
      <c r="BM9" s="19">
        <v>1.0249999999999999</v>
      </c>
      <c r="BN9" s="17" t="s">
        <v>20</v>
      </c>
      <c r="BO9" s="26"/>
    </row>
    <row r="10" spans="3:68" hidden="1">
      <c r="J10" s="21"/>
      <c r="L10" s="28"/>
      <c r="V10" s="29" t="s">
        <v>39</v>
      </c>
      <c r="W10" s="30">
        <f t="shared" ref="W10:W28" si="0">Y10/$Y$29</f>
        <v>0</v>
      </c>
      <c r="X10" s="31">
        <v>101</v>
      </c>
      <c r="Y10" s="32">
        <f>COUNTIF($H$40:$H$318,X10)</f>
        <v>0</v>
      </c>
      <c r="Z10" s="33">
        <f t="shared" ref="Z10:Z28" si="1">X10*Y10</f>
        <v>0</v>
      </c>
      <c r="AA10" s="34">
        <v>113</v>
      </c>
      <c r="AB10" s="2"/>
      <c r="AC10" s="3"/>
      <c r="AD10" s="3"/>
      <c r="AE10" s="3"/>
      <c r="AF10" s="3"/>
      <c r="AG10" s="3"/>
      <c r="AH10" s="35"/>
      <c r="AI10" s="36" t="s">
        <v>40</v>
      </c>
      <c r="AJ10" s="15">
        <v>101</v>
      </c>
      <c r="AK10" s="15">
        <v>102</v>
      </c>
      <c r="AL10" s="37"/>
      <c r="AN10" s="16" t="s">
        <v>41</v>
      </c>
      <c r="AO10" s="17">
        <v>2</v>
      </c>
      <c r="AP10" s="17" t="s">
        <v>25</v>
      </c>
      <c r="AQ10" s="18">
        <v>1</v>
      </c>
      <c r="AR10" s="18">
        <v>1</v>
      </c>
      <c r="AS10" s="19">
        <v>1.01</v>
      </c>
      <c r="AT10" s="19">
        <v>1.01</v>
      </c>
      <c r="AU10" s="19">
        <v>1.02</v>
      </c>
      <c r="AV10" s="19">
        <v>1.02</v>
      </c>
      <c r="AW10" s="19">
        <v>1.0149999999999999</v>
      </c>
      <c r="AX10" s="19">
        <v>1.0149999999999999</v>
      </c>
      <c r="AY10" s="19">
        <v>1</v>
      </c>
      <c r="AZ10" s="18">
        <v>1</v>
      </c>
      <c r="BA10" s="19">
        <v>1.01</v>
      </c>
      <c r="BB10" s="19">
        <v>1.02</v>
      </c>
      <c r="BC10" s="19">
        <v>1.01</v>
      </c>
      <c r="BD10" s="19">
        <v>1.01</v>
      </c>
      <c r="BE10" s="19">
        <v>1.01</v>
      </c>
      <c r="BF10" s="19">
        <v>1.02</v>
      </c>
      <c r="BG10" s="19">
        <v>1.02</v>
      </c>
      <c r="BH10" s="19">
        <v>1.02</v>
      </c>
      <c r="BI10" s="19">
        <v>1.03</v>
      </c>
      <c r="BJ10" s="19">
        <v>1.03</v>
      </c>
      <c r="BK10" s="19">
        <v>1.03</v>
      </c>
      <c r="BL10" s="19">
        <v>1.03</v>
      </c>
      <c r="BM10" s="19">
        <v>1.0249999999999999</v>
      </c>
      <c r="BN10" s="17" t="s">
        <v>25</v>
      </c>
      <c r="BO10" s="26"/>
    </row>
    <row r="11" spans="3:68" hidden="1">
      <c r="J11" s="21"/>
      <c r="L11" s="38"/>
      <c r="O11" s="37"/>
      <c r="V11" s="39" t="s">
        <v>42</v>
      </c>
      <c r="W11" s="30">
        <f t="shared" si="0"/>
        <v>0</v>
      </c>
      <c r="X11" s="31">
        <v>66</v>
      </c>
      <c r="Y11" s="15">
        <f>COUNTIF($H$40:$H$318,X11)</f>
        <v>0</v>
      </c>
      <c r="Z11" s="33">
        <f t="shared" si="1"/>
        <v>0</v>
      </c>
      <c r="AA11" s="34">
        <v>78</v>
      </c>
      <c r="AB11" s="2"/>
      <c r="AC11" s="3"/>
      <c r="AD11" s="3"/>
      <c r="AE11" s="3"/>
      <c r="AF11" s="3"/>
      <c r="AG11" s="3"/>
      <c r="AH11" s="35"/>
      <c r="AI11" s="15" t="s">
        <v>43</v>
      </c>
      <c r="AJ11" s="15">
        <v>102</v>
      </c>
      <c r="AK11" s="15">
        <v>106</v>
      </c>
      <c r="AL11" s="37"/>
      <c r="AN11" s="16" t="s">
        <v>44</v>
      </c>
      <c r="AO11" s="17">
        <v>1</v>
      </c>
      <c r="AP11" s="17" t="s">
        <v>20</v>
      </c>
      <c r="AQ11" s="18">
        <v>1</v>
      </c>
      <c r="AR11" s="18">
        <v>1</v>
      </c>
      <c r="AS11" s="19">
        <v>1.01</v>
      </c>
      <c r="AT11" s="19">
        <v>1.01</v>
      </c>
      <c r="AU11" s="19">
        <v>1.02</v>
      </c>
      <c r="AV11" s="19">
        <v>1.02</v>
      </c>
      <c r="AW11" s="19">
        <v>1.0149999999999999</v>
      </c>
      <c r="AX11" s="19">
        <v>1.0149999999999999</v>
      </c>
      <c r="AY11" s="19">
        <v>1.0024999999999999</v>
      </c>
      <c r="AZ11" s="18">
        <v>1</v>
      </c>
      <c r="BA11" s="19">
        <v>1.01</v>
      </c>
      <c r="BB11" s="19">
        <v>1.02</v>
      </c>
      <c r="BC11" s="19">
        <v>1.01</v>
      </c>
      <c r="BD11" s="19">
        <v>1.01</v>
      </c>
      <c r="BE11" s="19">
        <v>1.01</v>
      </c>
      <c r="BF11" s="19">
        <v>1.02</v>
      </c>
      <c r="BG11" s="19">
        <v>1.02</v>
      </c>
      <c r="BH11" s="19">
        <v>1.02</v>
      </c>
      <c r="BI11" s="19">
        <v>1.03</v>
      </c>
      <c r="BJ11" s="19">
        <v>1.03</v>
      </c>
      <c r="BK11" s="19">
        <v>1.03</v>
      </c>
      <c r="BL11" s="19">
        <v>1.03</v>
      </c>
      <c r="BM11" s="19">
        <v>1.0249999999999999</v>
      </c>
      <c r="BN11" s="17" t="s">
        <v>20</v>
      </c>
      <c r="BO11" s="26"/>
    </row>
    <row r="12" spans="3:68" hidden="1">
      <c r="J12" s="21"/>
      <c r="V12" s="39" t="s">
        <v>45</v>
      </c>
      <c r="W12" s="30">
        <f t="shared" si="0"/>
        <v>0</v>
      </c>
      <c r="X12" s="31">
        <v>52</v>
      </c>
      <c r="Y12" s="15">
        <f>COUNTIF($H$40:$H$318,X12)</f>
        <v>0</v>
      </c>
      <c r="Z12" s="33">
        <f t="shared" si="1"/>
        <v>0</v>
      </c>
      <c r="AA12" s="34">
        <v>60</v>
      </c>
      <c r="AB12" s="2"/>
      <c r="AC12" s="3"/>
      <c r="AD12" s="3"/>
      <c r="AE12" s="3"/>
      <c r="AF12" s="3"/>
      <c r="AG12" s="3"/>
      <c r="AH12" s="35"/>
      <c r="AI12" s="15" t="s">
        <v>46</v>
      </c>
      <c r="AJ12" s="15">
        <v>103</v>
      </c>
      <c r="AK12" s="15">
        <v>107</v>
      </c>
      <c r="AL12" s="37"/>
      <c r="AN12" s="16" t="s">
        <v>47</v>
      </c>
      <c r="AO12" s="17">
        <v>2</v>
      </c>
      <c r="AP12" s="17" t="s">
        <v>25</v>
      </c>
      <c r="AQ12" s="18">
        <v>1</v>
      </c>
      <c r="AR12" s="18">
        <v>1</v>
      </c>
      <c r="AS12" s="19">
        <v>1.01</v>
      </c>
      <c r="AT12" s="19">
        <v>1.01</v>
      </c>
      <c r="AU12" s="19">
        <v>1.02</v>
      </c>
      <c r="AV12" s="19">
        <v>1.02</v>
      </c>
      <c r="AW12" s="19">
        <v>1.0149999999999999</v>
      </c>
      <c r="AX12" s="19">
        <v>1.0149999999999999</v>
      </c>
      <c r="AY12" s="19">
        <v>1</v>
      </c>
      <c r="AZ12" s="18">
        <v>1</v>
      </c>
      <c r="BA12" s="19">
        <v>1.01</v>
      </c>
      <c r="BB12" s="19">
        <v>1.02</v>
      </c>
      <c r="BC12" s="19">
        <v>1.01</v>
      </c>
      <c r="BD12" s="19">
        <v>1.01</v>
      </c>
      <c r="BE12" s="19">
        <v>1.01</v>
      </c>
      <c r="BF12" s="19">
        <v>1.02</v>
      </c>
      <c r="BG12" s="19">
        <v>1.02</v>
      </c>
      <c r="BH12" s="19">
        <v>1.02</v>
      </c>
      <c r="BI12" s="19">
        <v>1.03</v>
      </c>
      <c r="BJ12" s="19">
        <v>1.03</v>
      </c>
      <c r="BK12" s="19">
        <v>1.03</v>
      </c>
      <c r="BL12" s="19">
        <v>1.03</v>
      </c>
      <c r="BM12" s="19">
        <v>1.0249999999999999</v>
      </c>
      <c r="BN12" s="17" t="s">
        <v>25</v>
      </c>
      <c r="BO12" s="26"/>
    </row>
    <row r="13" spans="3:68" hidden="1">
      <c r="J13" s="21"/>
      <c r="V13" s="39" t="s">
        <v>48</v>
      </c>
      <c r="W13" s="30">
        <f t="shared" si="0"/>
        <v>0</v>
      </c>
      <c r="X13" s="31">
        <v>63</v>
      </c>
      <c r="Y13" s="15">
        <f>COUNTIF($H$40:$H$318,X13)/2</f>
        <v>0</v>
      </c>
      <c r="Z13" s="33">
        <f t="shared" si="1"/>
        <v>0</v>
      </c>
      <c r="AA13" s="34">
        <v>74</v>
      </c>
      <c r="AB13" s="2"/>
      <c r="AC13" s="3"/>
      <c r="AD13" s="3"/>
      <c r="AE13" s="3"/>
      <c r="AF13" s="3"/>
      <c r="AG13" s="3"/>
      <c r="AH13" s="35"/>
      <c r="AI13" s="15" t="s">
        <v>11</v>
      </c>
      <c r="AJ13" s="15">
        <v>104</v>
      </c>
      <c r="AK13" s="15">
        <v>108</v>
      </c>
      <c r="AL13" s="37"/>
      <c r="AN13" s="16" t="s">
        <v>49</v>
      </c>
      <c r="AO13" s="17">
        <v>1</v>
      </c>
      <c r="AP13" s="17" t="s">
        <v>20</v>
      </c>
      <c r="AQ13" s="18">
        <v>1</v>
      </c>
      <c r="AR13" s="18">
        <v>1</v>
      </c>
      <c r="AS13" s="19">
        <v>1.01</v>
      </c>
      <c r="AT13" s="19">
        <v>1.01</v>
      </c>
      <c r="AU13" s="19">
        <v>1.02</v>
      </c>
      <c r="AV13" s="19">
        <v>1.02</v>
      </c>
      <c r="AW13" s="19">
        <v>1.0149999999999999</v>
      </c>
      <c r="AX13" s="19">
        <v>1.0149999999999999</v>
      </c>
      <c r="AY13" s="19">
        <v>1.0024999999999999</v>
      </c>
      <c r="AZ13" s="18">
        <v>1</v>
      </c>
      <c r="BA13" s="19">
        <v>1.01</v>
      </c>
      <c r="BB13" s="19">
        <v>1.02</v>
      </c>
      <c r="BC13" s="19">
        <v>1.01</v>
      </c>
      <c r="BD13" s="19">
        <v>1.01</v>
      </c>
      <c r="BE13" s="19">
        <v>1.01</v>
      </c>
      <c r="BF13" s="19">
        <v>1.02</v>
      </c>
      <c r="BG13" s="19">
        <v>1.02</v>
      </c>
      <c r="BH13" s="19">
        <v>1.02</v>
      </c>
      <c r="BI13" s="19">
        <v>1.03</v>
      </c>
      <c r="BJ13" s="19">
        <v>1.03</v>
      </c>
      <c r="BK13" s="19">
        <v>1.03</v>
      </c>
      <c r="BL13" s="19">
        <v>1.03</v>
      </c>
      <c r="BM13" s="19">
        <v>1.0249999999999999</v>
      </c>
      <c r="BN13" s="17" t="s">
        <v>20</v>
      </c>
      <c r="BO13" s="26"/>
    </row>
    <row r="14" spans="3:68" hidden="1">
      <c r="J14" s="21"/>
      <c r="V14" s="39" t="s">
        <v>50</v>
      </c>
      <c r="W14" s="30">
        <f t="shared" si="0"/>
        <v>0</v>
      </c>
      <c r="X14" s="31">
        <v>57</v>
      </c>
      <c r="Y14" s="15">
        <f>COUNTIF($H$40:$H$318,X14)</f>
        <v>0</v>
      </c>
      <c r="Z14" s="33">
        <f t="shared" si="1"/>
        <v>0</v>
      </c>
      <c r="AA14" s="34">
        <v>67</v>
      </c>
      <c r="AB14" s="2"/>
      <c r="AC14" s="3"/>
      <c r="AD14" s="3"/>
      <c r="AE14" s="3"/>
      <c r="AF14" s="3"/>
      <c r="AG14" s="3"/>
      <c r="AH14" s="35"/>
      <c r="AI14" s="15" t="s">
        <v>12</v>
      </c>
      <c r="AJ14" s="15">
        <v>105</v>
      </c>
      <c r="AK14" s="15">
        <v>109</v>
      </c>
      <c r="AL14" s="37"/>
      <c r="AN14" s="16" t="s">
        <v>51</v>
      </c>
      <c r="AO14" s="17">
        <v>2</v>
      </c>
      <c r="AP14" s="17" t="s">
        <v>25</v>
      </c>
      <c r="AQ14" s="18">
        <v>1</v>
      </c>
      <c r="AR14" s="18">
        <v>1</v>
      </c>
      <c r="AS14" s="19">
        <v>1.01</v>
      </c>
      <c r="AT14" s="19">
        <v>1.01</v>
      </c>
      <c r="AU14" s="19">
        <v>1.02</v>
      </c>
      <c r="AV14" s="19">
        <v>1.02</v>
      </c>
      <c r="AW14" s="19">
        <v>1.0149999999999999</v>
      </c>
      <c r="AX14" s="19">
        <v>1.0149999999999999</v>
      </c>
      <c r="AY14" s="19">
        <v>1</v>
      </c>
      <c r="AZ14" s="18">
        <v>1</v>
      </c>
      <c r="BA14" s="19">
        <v>1.01</v>
      </c>
      <c r="BB14" s="19">
        <v>1.02</v>
      </c>
      <c r="BC14" s="19">
        <v>1.01</v>
      </c>
      <c r="BD14" s="19">
        <v>1.01</v>
      </c>
      <c r="BE14" s="19">
        <v>1.01</v>
      </c>
      <c r="BF14" s="19">
        <v>1.02</v>
      </c>
      <c r="BG14" s="19">
        <v>1.02</v>
      </c>
      <c r="BH14" s="19">
        <v>1.02</v>
      </c>
      <c r="BI14" s="19">
        <v>1.03</v>
      </c>
      <c r="BJ14" s="19">
        <v>1.03</v>
      </c>
      <c r="BK14" s="19">
        <v>1.03</v>
      </c>
      <c r="BL14" s="19">
        <v>1.03</v>
      </c>
      <c r="BM14" s="19">
        <v>1.0249999999999999</v>
      </c>
      <c r="BN14" s="17" t="s">
        <v>25</v>
      </c>
      <c r="BO14" s="26"/>
    </row>
    <row r="15" spans="3:68" hidden="1">
      <c r="J15" s="21"/>
      <c r="V15" s="39" t="s">
        <v>52</v>
      </c>
      <c r="W15" s="30">
        <f t="shared" si="0"/>
        <v>0</v>
      </c>
      <c r="X15" s="31">
        <v>63</v>
      </c>
      <c r="Y15" s="15">
        <f>COUNTIF($H$40:$H$318,X15)/2</f>
        <v>0</v>
      </c>
      <c r="Z15" s="33">
        <f t="shared" si="1"/>
        <v>0</v>
      </c>
      <c r="AA15" s="34">
        <v>71</v>
      </c>
      <c r="AB15" s="2"/>
      <c r="AC15" s="3"/>
      <c r="AD15" s="3"/>
      <c r="AE15" s="3"/>
      <c r="AF15" s="3"/>
      <c r="AG15" s="3"/>
      <c r="AH15" s="35"/>
      <c r="AL15" s="37"/>
      <c r="AN15" s="16" t="s">
        <v>53</v>
      </c>
      <c r="AO15" s="17">
        <v>1</v>
      </c>
      <c r="AP15" s="17" t="s">
        <v>20</v>
      </c>
      <c r="AQ15" s="18">
        <v>1</v>
      </c>
      <c r="AR15" s="18">
        <v>1</v>
      </c>
      <c r="AS15" s="19">
        <v>1.01</v>
      </c>
      <c r="AT15" s="19">
        <v>1.01</v>
      </c>
      <c r="AU15" s="19">
        <v>1.02</v>
      </c>
      <c r="AV15" s="19">
        <v>1.02</v>
      </c>
      <c r="AW15" s="19">
        <v>1.0149999999999999</v>
      </c>
      <c r="AX15" s="19">
        <v>1.0149999999999999</v>
      </c>
      <c r="AY15" s="19">
        <v>1.0024999999999999</v>
      </c>
      <c r="AZ15" s="18">
        <v>1</v>
      </c>
      <c r="BA15" s="19">
        <v>1.01</v>
      </c>
      <c r="BB15" s="19">
        <v>1.02</v>
      </c>
      <c r="BC15" s="19">
        <v>1.01</v>
      </c>
      <c r="BD15" s="19">
        <v>1.01</v>
      </c>
      <c r="BE15" s="19">
        <v>1.01</v>
      </c>
      <c r="BF15" s="19">
        <v>1.02</v>
      </c>
      <c r="BG15" s="19">
        <v>1.02</v>
      </c>
      <c r="BH15" s="19">
        <v>1.02</v>
      </c>
      <c r="BI15" s="19">
        <v>1.03</v>
      </c>
      <c r="BJ15" s="19">
        <v>1.03</v>
      </c>
      <c r="BK15" s="19">
        <v>1.03</v>
      </c>
      <c r="BL15" s="19">
        <v>1.03</v>
      </c>
      <c r="BM15" s="19">
        <v>1.0249999999999999</v>
      </c>
      <c r="BN15" s="17" t="s">
        <v>20</v>
      </c>
      <c r="BO15" s="26"/>
    </row>
    <row r="16" spans="3:68" hidden="1">
      <c r="J16" s="21"/>
      <c r="V16" s="40" t="s">
        <v>54</v>
      </c>
      <c r="W16" s="41">
        <f t="shared" si="0"/>
        <v>0</v>
      </c>
      <c r="X16" s="31">
        <v>85</v>
      </c>
      <c r="Y16" s="32">
        <f>COUNTIF($H$40:$H$318,X16)</f>
        <v>0</v>
      </c>
      <c r="Z16" s="33">
        <f t="shared" si="1"/>
        <v>0</v>
      </c>
      <c r="AA16" s="34">
        <v>97</v>
      </c>
      <c r="AB16" s="2"/>
      <c r="AC16" s="3"/>
      <c r="AD16" s="3"/>
      <c r="AE16" s="3"/>
      <c r="AF16" s="3"/>
      <c r="AG16" s="3"/>
      <c r="AH16" s="35"/>
      <c r="AL16" s="37"/>
      <c r="AN16" s="16" t="s">
        <v>55</v>
      </c>
      <c r="AO16" s="17">
        <v>2</v>
      </c>
      <c r="AP16" s="17" t="s">
        <v>25</v>
      </c>
      <c r="AQ16" s="18">
        <v>1</v>
      </c>
      <c r="AR16" s="18">
        <v>1</v>
      </c>
      <c r="AS16" s="19">
        <v>1.01</v>
      </c>
      <c r="AT16" s="19">
        <v>1.01</v>
      </c>
      <c r="AU16" s="19">
        <v>1.02</v>
      </c>
      <c r="AV16" s="19">
        <v>1.02</v>
      </c>
      <c r="AW16" s="19">
        <v>1.0149999999999999</v>
      </c>
      <c r="AX16" s="19">
        <v>1.0149999999999999</v>
      </c>
      <c r="AY16" s="19">
        <v>1</v>
      </c>
      <c r="AZ16" s="18">
        <v>1</v>
      </c>
      <c r="BA16" s="19">
        <v>1.01</v>
      </c>
      <c r="BB16" s="19">
        <v>1.02</v>
      </c>
      <c r="BC16" s="19">
        <v>1.01</v>
      </c>
      <c r="BD16" s="19">
        <v>1.01</v>
      </c>
      <c r="BE16" s="19">
        <v>1.01</v>
      </c>
      <c r="BF16" s="19">
        <v>1.02</v>
      </c>
      <c r="BG16" s="19">
        <v>1.02</v>
      </c>
      <c r="BH16" s="19">
        <v>1.02</v>
      </c>
      <c r="BI16" s="19">
        <v>1.03</v>
      </c>
      <c r="BJ16" s="19">
        <v>1.03</v>
      </c>
      <c r="BK16" s="19">
        <v>1.03</v>
      </c>
      <c r="BL16" s="19">
        <v>1.03</v>
      </c>
      <c r="BM16" s="19">
        <v>1.0249999999999999</v>
      </c>
      <c r="BN16" s="17" t="s">
        <v>25</v>
      </c>
      <c r="BO16" s="26"/>
    </row>
    <row r="17" spans="3:67" hidden="1">
      <c r="J17" s="21"/>
      <c r="V17" s="39" t="s">
        <v>56</v>
      </c>
      <c r="W17" s="30">
        <f t="shared" si="0"/>
        <v>0.1015531660692951</v>
      </c>
      <c r="X17" s="31">
        <v>74</v>
      </c>
      <c r="Y17" s="42">
        <f>COUNTIF($H$40:$H$318,X17)/3</f>
        <v>28.333333333333332</v>
      </c>
      <c r="Z17" s="33">
        <f t="shared" si="1"/>
        <v>2096.6666666666665</v>
      </c>
      <c r="AA17" s="34">
        <v>85</v>
      </c>
      <c r="AB17" s="2"/>
      <c r="AC17" s="3"/>
      <c r="AD17" s="3"/>
      <c r="AE17" s="3"/>
      <c r="AF17" s="3"/>
      <c r="AG17" s="3"/>
      <c r="AH17" s="35"/>
      <c r="AL17" s="37"/>
      <c r="AN17" s="16" t="s">
        <v>57</v>
      </c>
      <c r="AO17" s="17">
        <v>1</v>
      </c>
      <c r="AP17" s="17" t="s">
        <v>20</v>
      </c>
      <c r="AQ17" s="18">
        <v>1</v>
      </c>
      <c r="AR17" s="18">
        <v>1</v>
      </c>
      <c r="AS17" s="19">
        <v>1.01</v>
      </c>
      <c r="AT17" s="19">
        <v>1.01</v>
      </c>
      <c r="AU17" s="19">
        <v>1.02</v>
      </c>
      <c r="AV17" s="19">
        <v>1.02</v>
      </c>
      <c r="AW17" s="19">
        <v>1.0149999999999999</v>
      </c>
      <c r="AX17" s="19">
        <v>1.0149999999999999</v>
      </c>
      <c r="AY17" s="19">
        <v>1.0024999999999999</v>
      </c>
      <c r="AZ17" s="18">
        <v>1</v>
      </c>
      <c r="BA17" s="19">
        <v>1.01</v>
      </c>
      <c r="BB17" s="19">
        <v>1.02</v>
      </c>
      <c r="BC17" s="19">
        <v>1.01</v>
      </c>
      <c r="BD17" s="19">
        <v>1.01</v>
      </c>
      <c r="BE17" s="19">
        <v>1.01</v>
      </c>
      <c r="BF17" s="19">
        <v>1.02</v>
      </c>
      <c r="BG17" s="19">
        <v>1.02</v>
      </c>
      <c r="BH17" s="19">
        <v>1.02</v>
      </c>
      <c r="BI17" s="19">
        <v>1.03</v>
      </c>
      <c r="BJ17" s="19">
        <v>1.03</v>
      </c>
      <c r="BK17" s="19">
        <v>1.03</v>
      </c>
      <c r="BL17" s="19">
        <v>1.03</v>
      </c>
      <c r="BM17" s="19">
        <v>1.0249999999999999</v>
      </c>
      <c r="BN17" s="17" t="s">
        <v>20</v>
      </c>
      <c r="BO17" s="26"/>
    </row>
    <row r="18" spans="3:67" hidden="1">
      <c r="I18" s="43">
        <v>23794050</v>
      </c>
      <c r="J18" s="21"/>
      <c r="V18" s="39" t="s">
        <v>58</v>
      </c>
      <c r="W18" s="30">
        <f t="shared" si="0"/>
        <v>9.8566308243727599E-2</v>
      </c>
      <c r="X18" s="31">
        <v>90</v>
      </c>
      <c r="Y18" s="44">
        <f>COUNTIF($H$40:$H$318,X18)/4</f>
        <v>27.5</v>
      </c>
      <c r="Z18" s="33">
        <f t="shared" si="1"/>
        <v>2475</v>
      </c>
      <c r="AA18" s="34">
        <v>101</v>
      </c>
      <c r="AB18" s="2"/>
      <c r="AC18" s="3"/>
      <c r="AD18" s="3"/>
      <c r="AE18" s="3"/>
      <c r="AF18" s="3"/>
      <c r="AG18" s="3"/>
      <c r="AH18" s="35"/>
      <c r="AI18" s="45"/>
      <c r="AL18" s="37"/>
      <c r="AN18" s="16" t="s">
        <v>59</v>
      </c>
      <c r="AO18" s="17">
        <v>2</v>
      </c>
      <c r="AP18" s="17" t="s">
        <v>25</v>
      </c>
      <c r="AQ18" s="18">
        <v>1</v>
      </c>
      <c r="AR18" s="18">
        <v>1</v>
      </c>
      <c r="AS18" s="19">
        <v>1.01</v>
      </c>
      <c r="AT18" s="19">
        <v>1.01</v>
      </c>
      <c r="AU18" s="19">
        <v>1.02</v>
      </c>
      <c r="AV18" s="19">
        <v>1.02</v>
      </c>
      <c r="AW18" s="19">
        <v>1.0149999999999999</v>
      </c>
      <c r="AX18" s="19">
        <v>1.0149999999999999</v>
      </c>
      <c r="AY18" s="19">
        <v>1</v>
      </c>
      <c r="AZ18" s="18">
        <v>1</v>
      </c>
      <c r="BA18" s="19">
        <v>1.01</v>
      </c>
      <c r="BB18" s="19">
        <v>1.02</v>
      </c>
      <c r="BC18" s="19">
        <v>1.01</v>
      </c>
      <c r="BD18" s="19">
        <v>1.01</v>
      </c>
      <c r="BE18" s="19">
        <v>1.01</v>
      </c>
      <c r="BF18" s="19">
        <v>1.02</v>
      </c>
      <c r="BG18" s="19">
        <v>1.02</v>
      </c>
      <c r="BH18" s="19">
        <v>1.02</v>
      </c>
      <c r="BI18" s="19">
        <v>1.03</v>
      </c>
      <c r="BJ18" s="19">
        <v>1.03</v>
      </c>
      <c r="BK18" s="19">
        <v>1.03</v>
      </c>
      <c r="BL18" s="19">
        <v>1.03</v>
      </c>
      <c r="BM18" s="19">
        <v>1.0249999999999999</v>
      </c>
      <c r="BN18" s="17" t="s">
        <v>25</v>
      </c>
      <c r="BO18" s="26"/>
    </row>
    <row r="19" spans="3:67" hidden="1">
      <c r="I19" s="43">
        <f>I18+(I18*5%)</f>
        <v>24983752.5</v>
      </c>
      <c r="J19" s="21"/>
      <c r="V19" s="39" t="s">
        <v>60</v>
      </c>
      <c r="W19" s="30">
        <f t="shared" si="0"/>
        <v>9.8566308243727599E-2</v>
      </c>
      <c r="X19" s="31">
        <v>90</v>
      </c>
      <c r="Y19" s="44">
        <f>COUNTIF($H$40:$H$318,X19)/4</f>
        <v>27.5</v>
      </c>
      <c r="Z19" s="33">
        <f t="shared" si="1"/>
        <v>2475</v>
      </c>
      <c r="AA19" s="34">
        <v>101</v>
      </c>
      <c r="AB19" s="2"/>
      <c r="AC19" s="3"/>
      <c r="AD19" s="3"/>
      <c r="AE19" s="3"/>
      <c r="AF19" s="3"/>
      <c r="AG19" s="3"/>
      <c r="AL19" s="37"/>
      <c r="AN19" s="16" t="s">
        <v>61</v>
      </c>
      <c r="AO19" s="17">
        <v>1</v>
      </c>
      <c r="AP19" s="17" t="s">
        <v>20</v>
      </c>
      <c r="AQ19" s="18">
        <v>1</v>
      </c>
      <c r="AR19" s="18">
        <v>1</v>
      </c>
      <c r="AS19" s="19">
        <v>1.01</v>
      </c>
      <c r="AT19" s="19">
        <v>1.01</v>
      </c>
      <c r="AU19" s="19">
        <v>1.02</v>
      </c>
      <c r="AV19" s="19">
        <v>1.02</v>
      </c>
      <c r="AW19" s="19">
        <v>1.0149999999999999</v>
      </c>
      <c r="AX19" s="19">
        <v>1.0149999999999999</v>
      </c>
      <c r="AY19" s="19">
        <v>1.0024999999999999</v>
      </c>
      <c r="AZ19" s="18">
        <v>1</v>
      </c>
      <c r="BA19" s="19">
        <v>1.01</v>
      </c>
      <c r="BB19" s="19">
        <v>1.02</v>
      </c>
      <c r="BC19" s="19">
        <v>1.01</v>
      </c>
      <c r="BD19" s="19">
        <v>1.01</v>
      </c>
      <c r="BE19" s="19">
        <v>1.01</v>
      </c>
      <c r="BF19" s="19">
        <v>1.02</v>
      </c>
      <c r="BG19" s="19">
        <v>1.02</v>
      </c>
      <c r="BH19" s="19">
        <v>1.02</v>
      </c>
      <c r="BI19" s="19">
        <v>1.03</v>
      </c>
      <c r="BJ19" s="19">
        <v>1.03</v>
      </c>
      <c r="BK19" s="19">
        <v>1.03</v>
      </c>
      <c r="BL19" s="19">
        <v>1.03</v>
      </c>
      <c r="BM19" s="19">
        <v>1.0249999999999999</v>
      </c>
      <c r="BN19" s="17" t="s">
        <v>20</v>
      </c>
      <c r="BO19" s="26"/>
    </row>
    <row r="20" spans="3:67" hidden="1">
      <c r="I20" s="43">
        <f>I18+(I18*11.112%)</f>
        <v>26438044.835999999</v>
      </c>
      <c r="J20" s="21"/>
      <c r="V20" s="39" t="s">
        <v>62</v>
      </c>
      <c r="W20" s="30">
        <f t="shared" si="0"/>
        <v>9.8566308243727599E-2</v>
      </c>
      <c r="X20" s="31">
        <v>90</v>
      </c>
      <c r="Y20" s="44">
        <f>COUNTIF($H$40:$H$318,X20)/4</f>
        <v>27.5</v>
      </c>
      <c r="Z20" s="33">
        <f t="shared" si="1"/>
        <v>2475</v>
      </c>
      <c r="AA20" s="34">
        <v>101</v>
      </c>
      <c r="AB20" s="2"/>
      <c r="AC20" s="3"/>
      <c r="AD20" s="3"/>
      <c r="AE20" s="3"/>
      <c r="AF20" s="3"/>
      <c r="AG20" s="3"/>
      <c r="AL20" s="37"/>
      <c r="AN20" s="16" t="s">
        <v>63</v>
      </c>
      <c r="AO20" s="17">
        <v>2</v>
      </c>
      <c r="AP20" s="17" t="s">
        <v>25</v>
      </c>
      <c r="AQ20" s="18">
        <v>1</v>
      </c>
      <c r="AR20" s="18">
        <v>1</v>
      </c>
      <c r="AS20" s="19">
        <v>1.01</v>
      </c>
      <c r="AT20" s="19">
        <v>1.01</v>
      </c>
      <c r="AU20" s="19">
        <v>1.02</v>
      </c>
      <c r="AV20" s="19">
        <v>1.02</v>
      </c>
      <c r="AW20" s="19">
        <v>1.0149999999999999</v>
      </c>
      <c r="AX20" s="19">
        <v>1.0149999999999999</v>
      </c>
      <c r="AY20" s="19">
        <v>1</v>
      </c>
      <c r="AZ20" s="18">
        <v>1</v>
      </c>
      <c r="BA20" s="19">
        <v>1.01</v>
      </c>
      <c r="BB20" s="19">
        <v>1.02</v>
      </c>
      <c r="BC20" s="19">
        <v>1.01</v>
      </c>
      <c r="BD20" s="19">
        <v>1.01</v>
      </c>
      <c r="BE20" s="19">
        <v>1.01</v>
      </c>
      <c r="BF20" s="19">
        <v>1.02</v>
      </c>
      <c r="BG20" s="19">
        <v>1.02</v>
      </c>
      <c r="BH20" s="19">
        <v>1.02</v>
      </c>
      <c r="BI20" s="19">
        <v>1.03</v>
      </c>
      <c r="BJ20" s="19">
        <v>1.03</v>
      </c>
      <c r="BK20" s="19">
        <v>1.03</v>
      </c>
      <c r="BL20" s="19">
        <v>1.03</v>
      </c>
      <c r="BM20" s="19">
        <v>1.0249999999999999</v>
      </c>
      <c r="BN20" s="17" t="s">
        <v>25</v>
      </c>
      <c r="BO20" s="26"/>
    </row>
    <row r="21" spans="3:67" hidden="1">
      <c r="I21" s="240">
        <f>I20+(I20*2%)</f>
        <v>26966805.732719999</v>
      </c>
      <c r="J21" s="21"/>
      <c r="V21" s="39" t="s">
        <v>64</v>
      </c>
      <c r="W21" s="30">
        <f t="shared" si="0"/>
        <v>9.8566308243727599E-2</v>
      </c>
      <c r="X21" s="31">
        <v>90</v>
      </c>
      <c r="Y21" s="44">
        <f>COUNTIF($H$40:$H$318,X21)/4</f>
        <v>27.5</v>
      </c>
      <c r="Z21" s="33">
        <f t="shared" si="1"/>
        <v>2475</v>
      </c>
      <c r="AA21" s="34">
        <v>101</v>
      </c>
      <c r="AB21" s="2"/>
      <c r="AC21" s="3"/>
      <c r="AD21" s="3"/>
      <c r="AE21" s="3"/>
      <c r="AF21" s="3"/>
      <c r="AG21" s="3"/>
      <c r="AL21" s="37"/>
      <c r="AN21" s="16" t="s">
        <v>65</v>
      </c>
      <c r="AO21" s="17">
        <v>3</v>
      </c>
      <c r="AP21" s="17" t="s">
        <v>20</v>
      </c>
      <c r="AQ21" s="18">
        <v>1</v>
      </c>
      <c r="AR21" s="18">
        <v>1</v>
      </c>
      <c r="AS21" s="19">
        <v>1.01</v>
      </c>
      <c r="AT21" s="19">
        <v>1.01</v>
      </c>
      <c r="AU21" s="19">
        <v>1.02</v>
      </c>
      <c r="AV21" s="19">
        <v>1.02</v>
      </c>
      <c r="AW21" s="19">
        <v>1.0149999999999999</v>
      </c>
      <c r="AX21" s="19">
        <v>1.0149999999999999</v>
      </c>
      <c r="AY21" s="19">
        <v>1.0024999999999999</v>
      </c>
      <c r="AZ21" s="18">
        <v>1</v>
      </c>
      <c r="BA21" s="19">
        <v>1.01</v>
      </c>
      <c r="BB21" s="19">
        <v>1.02</v>
      </c>
      <c r="BC21" s="19">
        <v>1.01</v>
      </c>
      <c r="BD21" s="19">
        <v>1.01</v>
      </c>
      <c r="BE21" s="19">
        <v>1.01</v>
      </c>
      <c r="BF21" s="19">
        <v>1.02</v>
      </c>
      <c r="BG21" s="19">
        <v>1.02</v>
      </c>
      <c r="BH21" s="19">
        <v>1.02</v>
      </c>
      <c r="BI21" s="19">
        <v>1.03</v>
      </c>
      <c r="BJ21" s="19">
        <v>1.03</v>
      </c>
      <c r="BK21" s="19">
        <v>1.03</v>
      </c>
      <c r="BL21" s="19">
        <v>1.03</v>
      </c>
      <c r="BM21" s="19">
        <v>1.0249999999999999</v>
      </c>
      <c r="BN21" s="17" t="s">
        <v>20</v>
      </c>
      <c r="BO21" s="26"/>
    </row>
    <row r="22" spans="3:67" hidden="1">
      <c r="J22" s="21"/>
      <c r="S22" s="46"/>
      <c r="U22" s="23" t="s">
        <v>66</v>
      </c>
      <c r="V22" s="39" t="s">
        <v>67</v>
      </c>
      <c r="W22" s="30">
        <f t="shared" si="0"/>
        <v>0.1015531660692951</v>
      </c>
      <c r="X22" s="31">
        <v>74</v>
      </c>
      <c r="Y22" s="42">
        <f>COUNTIF($H$40:$H$318,X22)/3</f>
        <v>28.333333333333332</v>
      </c>
      <c r="Z22" s="33">
        <f t="shared" si="1"/>
        <v>2096.6666666666665</v>
      </c>
      <c r="AA22" s="34">
        <v>85</v>
      </c>
      <c r="AC22" s="3"/>
      <c r="AD22" s="3"/>
      <c r="AE22" s="3"/>
      <c r="AF22" s="3"/>
      <c r="AG22" s="3"/>
      <c r="AH22" s="14" t="s">
        <v>68</v>
      </c>
      <c r="AL22" s="37"/>
      <c r="AN22" s="16" t="s">
        <v>69</v>
      </c>
      <c r="AO22" s="17">
        <v>4</v>
      </c>
      <c r="AP22" s="17" t="s">
        <v>25</v>
      </c>
      <c r="AQ22" s="18">
        <v>1</v>
      </c>
      <c r="AR22" s="18">
        <v>1</v>
      </c>
      <c r="AS22" s="19">
        <v>1.01</v>
      </c>
      <c r="AT22" s="19">
        <v>1.01</v>
      </c>
      <c r="AU22" s="19">
        <v>1.02</v>
      </c>
      <c r="AV22" s="19">
        <v>1.02</v>
      </c>
      <c r="AW22" s="19">
        <v>1.0149999999999999</v>
      </c>
      <c r="AX22" s="19">
        <v>1.0149999999999999</v>
      </c>
      <c r="AY22" s="19">
        <v>1</v>
      </c>
      <c r="AZ22" s="18">
        <v>1</v>
      </c>
      <c r="BA22" s="19">
        <v>1.01</v>
      </c>
      <c r="BB22" s="19">
        <v>1.02</v>
      </c>
      <c r="BC22" s="19">
        <v>1.01</v>
      </c>
      <c r="BD22" s="19">
        <v>1.01</v>
      </c>
      <c r="BE22" s="19">
        <v>1.01</v>
      </c>
      <c r="BF22" s="19">
        <v>1.02</v>
      </c>
      <c r="BG22" s="19">
        <v>1.02</v>
      </c>
      <c r="BH22" s="19">
        <v>1.02</v>
      </c>
      <c r="BI22" s="19">
        <v>1.03</v>
      </c>
      <c r="BJ22" s="19">
        <v>1.03</v>
      </c>
      <c r="BK22" s="19">
        <v>1.03</v>
      </c>
      <c r="BL22" s="19">
        <v>1.03</v>
      </c>
      <c r="BM22" s="19">
        <v>1.0249999999999999</v>
      </c>
      <c r="BN22" s="17" t="s">
        <v>25</v>
      </c>
      <c r="BO22" s="26"/>
    </row>
    <row r="23" spans="3:67" hidden="1">
      <c r="J23" s="21"/>
      <c r="S23" s="46"/>
      <c r="U23" s="23" t="s">
        <v>66</v>
      </c>
      <c r="V23" s="29" t="s">
        <v>70</v>
      </c>
      <c r="W23" s="30">
        <f t="shared" si="0"/>
        <v>0</v>
      </c>
      <c r="X23" s="47">
        <v>51</v>
      </c>
      <c r="Y23" s="15">
        <f>COUNTIF($H$40:$H$318,X23)</f>
        <v>0</v>
      </c>
      <c r="Z23" s="33">
        <f t="shared" si="1"/>
        <v>0</v>
      </c>
      <c r="AA23" s="34">
        <v>60</v>
      </c>
      <c r="AC23" s="3"/>
      <c r="AD23" s="3"/>
      <c r="AE23" s="3"/>
      <c r="AF23" s="3"/>
      <c r="AG23" s="3"/>
      <c r="AH23" s="17" t="s">
        <v>71</v>
      </c>
      <c r="AL23" s="37"/>
      <c r="AU23" s="4"/>
      <c r="AV23" s="4"/>
      <c r="AW23" s="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3:67" hidden="1">
      <c r="J24" s="48"/>
      <c r="U24" s="23" t="s">
        <v>66</v>
      </c>
      <c r="V24" s="49" t="s">
        <v>72</v>
      </c>
      <c r="W24" s="30">
        <f t="shared" si="0"/>
        <v>0.1003584229390681</v>
      </c>
      <c r="X24" s="47">
        <v>156</v>
      </c>
      <c r="Y24" s="32">
        <f>COUNTIF($H$40:$H$318,X24)</f>
        <v>28</v>
      </c>
      <c r="Z24" s="33">
        <f t="shared" si="1"/>
        <v>4368</v>
      </c>
      <c r="AA24" s="34">
        <v>175</v>
      </c>
      <c r="AC24" s="3"/>
      <c r="AD24" s="3"/>
      <c r="AE24" s="3"/>
      <c r="AF24" s="3"/>
      <c r="AG24" s="3"/>
      <c r="AH24" s="17" t="s">
        <v>73</v>
      </c>
      <c r="AL24" s="37"/>
      <c r="AU24" s="4"/>
      <c r="AV24" s="4"/>
      <c r="AW24" s="4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3:67" hidden="1">
      <c r="J25" s="21"/>
      <c r="S25" s="46"/>
      <c r="U25" s="23" t="s">
        <v>66</v>
      </c>
      <c r="V25" s="50" t="s">
        <v>74</v>
      </c>
      <c r="W25" s="41">
        <f t="shared" si="0"/>
        <v>0.1015531660692951</v>
      </c>
      <c r="X25" s="47">
        <v>74</v>
      </c>
      <c r="Y25" s="51">
        <f>COUNTIF($H$40:$H$318,X25)/3</f>
        <v>28.333333333333332</v>
      </c>
      <c r="Z25" s="33">
        <f t="shared" si="1"/>
        <v>2096.6666666666665</v>
      </c>
      <c r="AA25" s="34">
        <v>85</v>
      </c>
      <c r="AC25" s="3"/>
      <c r="AD25" s="3"/>
      <c r="AE25" s="3"/>
      <c r="AF25" s="3"/>
      <c r="AG25" s="3"/>
      <c r="AH25" s="17">
        <v>19</v>
      </c>
      <c r="AI25" s="20">
        <v>1.06</v>
      </c>
      <c r="AJ25" s="17">
        <v>1</v>
      </c>
      <c r="AK25" s="17" t="s">
        <v>75</v>
      </c>
      <c r="AL25" s="37"/>
      <c r="AU25" s="4"/>
      <c r="AV25" s="2"/>
      <c r="AW25" s="2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3:67" hidden="1">
      <c r="C26" s="52"/>
      <c r="D26" s="52"/>
      <c r="E26" s="52"/>
      <c r="F26" s="52"/>
      <c r="G26" s="52"/>
      <c r="H26" s="52"/>
      <c r="I26" s="648">
        <v>0</v>
      </c>
      <c r="J26" s="649"/>
      <c r="K26" s="45" t="s">
        <v>76</v>
      </c>
      <c r="L26" s="2" t="s">
        <v>77</v>
      </c>
      <c r="M26" s="53">
        <f>M330</f>
        <v>24420927.945326388</v>
      </c>
      <c r="N26" s="54">
        <f>M26/M27</f>
        <v>0.83564491880367653</v>
      </c>
      <c r="S26" s="46"/>
      <c r="U26" s="23" t="s">
        <v>66</v>
      </c>
      <c r="V26" s="49" t="s">
        <v>78</v>
      </c>
      <c r="W26" s="30">
        <f t="shared" si="0"/>
        <v>0.1003584229390681</v>
      </c>
      <c r="X26" s="47">
        <v>120</v>
      </c>
      <c r="Y26" s="15">
        <f>COUNTIF($H$40:$H$318,X26)</f>
        <v>28</v>
      </c>
      <c r="Z26" s="33">
        <f t="shared" si="1"/>
        <v>3360</v>
      </c>
      <c r="AA26" s="34">
        <v>138</v>
      </c>
      <c r="AC26" s="3"/>
      <c r="AD26" s="3"/>
      <c r="AE26" s="3"/>
      <c r="AF26" s="3"/>
      <c r="AG26" s="3"/>
      <c r="AH26" s="55" t="s">
        <v>79</v>
      </c>
      <c r="AI26" s="20">
        <v>0.93</v>
      </c>
      <c r="AJ26" s="17">
        <v>2</v>
      </c>
      <c r="AK26" s="17" t="s">
        <v>80</v>
      </c>
      <c r="AL26" s="37"/>
      <c r="AN26" s="45"/>
      <c r="AU26" s="4"/>
      <c r="AV26" s="2"/>
      <c r="AW26" s="2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3:67" hidden="1">
      <c r="C27" s="52" t="s">
        <v>81</v>
      </c>
      <c r="D27" s="52"/>
      <c r="E27" s="52"/>
      <c r="F27" s="52"/>
      <c r="G27" s="52"/>
      <c r="H27" s="52"/>
      <c r="I27" s="650">
        <v>26966806</v>
      </c>
      <c r="J27" s="651"/>
      <c r="K27" s="45" t="s">
        <v>76</v>
      </c>
      <c r="L27" s="17" t="s">
        <v>82</v>
      </c>
      <c r="M27" s="56">
        <f>M332</f>
        <v>29224048.870287877</v>
      </c>
      <c r="N27" s="57"/>
      <c r="O27" s="58">
        <f>M27*95%</f>
        <v>27762846.426773481</v>
      </c>
      <c r="Q27" s="53"/>
      <c r="R27" s="53"/>
      <c r="S27" s="53"/>
      <c r="T27" s="59"/>
      <c r="U27" s="23" t="s">
        <v>83</v>
      </c>
      <c r="V27" s="49" t="s">
        <v>84</v>
      </c>
      <c r="W27" s="30">
        <f t="shared" si="0"/>
        <v>0.1003584229390681</v>
      </c>
      <c r="X27" s="47">
        <v>112</v>
      </c>
      <c r="Y27" s="15">
        <f>COUNTIF($H$40:$H$318,X27)</f>
        <v>28</v>
      </c>
      <c r="Z27" s="33">
        <f t="shared" si="1"/>
        <v>3136</v>
      </c>
      <c r="AA27" s="34">
        <v>132</v>
      </c>
      <c r="AB27" s="59"/>
      <c r="AC27" s="59"/>
      <c r="AD27" s="59"/>
      <c r="AE27" s="59"/>
      <c r="AF27" s="59"/>
      <c r="AG27" s="59"/>
      <c r="AH27" s="55">
        <v>21</v>
      </c>
      <c r="AI27" s="20">
        <v>1.1000000000000001</v>
      </c>
      <c r="AJ27" s="17">
        <v>3</v>
      </c>
      <c r="AK27" s="17" t="s">
        <v>85</v>
      </c>
      <c r="AL27" s="37"/>
      <c r="AN27" s="45"/>
      <c r="AU27" s="4"/>
      <c r="AV27" s="2"/>
      <c r="AW27" s="2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3:67" hidden="1">
      <c r="C28" s="60" t="s">
        <v>86</v>
      </c>
      <c r="D28" s="61"/>
      <c r="E28" s="61"/>
      <c r="F28" s="62"/>
      <c r="G28" s="62"/>
      <c r="H28" s="52"/>
      <c r="I28" s="652">
        <f>COUNT(B40:B320)</f>
        <v>279</v>
      </c>
      <c r="J28" s="653"/>
      <c r="K28" s="2" t="s">
        <v>87</v>
      </c>
      <c r="L28" s="2" t="s">
        <v>88</v>
      </c>
      <c r="M28" s="53">
        <f>M336</f>
        <v>32940172.384449027</v>
      </c>
      <c r="N28" s="54">
        <f>M28/M27</f>
        <v>1.1271597762053889</v>
      </c>
      <c r="U28" s="23" t="s">
        <v>83</v>
      </c>
      <c r="V28" s="63" t="s">
        <v>89</v>
      </c>
      <c r="W28" s="30">
        <f t="shared" si="0"/>
        <v>0</v>
      </c>
      <c r="X28" s="47">
        <v>70</v>
      </c>
      <c r="Y28" s="15">
        <f>COUNTIF($H$40:$H$318,X28)</f>
        <v>0</v>
      </c>
      <c r="Z28" s="33">
        <f t="shared" si="1"/>
        <v>0</v>
      </c>
      <c r="AA28" s="34">
        <v>81</v>
      </c>
      <c r="AC28" s="3"/>
      <c r="AD28" s="3"/>
      <c r="AE28" s="3"/>
      <c r="AF28" s="3"/>
      <c r="AG28" s="3"/>
      <c r="AH28" s="55">
        <v>22</v>
      </c>
      <c r="AI28" s="20">
        <v>0.97</v>
      </c>
      <c r="AJ28" s="17">
        <v>4</v>
      </c>
      <c r="AK28" s="17" t="s">
        <v>90</v>
      </c>
      <c r="AL28" s="37"/>
      <c r="AN28" s="45"/>
      <c r="AU28" s="4"/>
      <c r="AV28" s="2"/>
      <c r="AW28" s="2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3:67" hidden="1">
      <c r="C29" s="64"/>
      <c r="D29" s="64"/>
      <c r="E29" s="64"/>
      <c r="F29" s="64"/>
      <c r="G29" s="64"/>
      <c r="H29" s="64"/>
      <c r="I29" s="65"/>
      <c r="J29" s="65"/>
      <c r="W29" s="66">
        <f>SUM(W10:W28)</f>
        <v>1</v>
      </c>
      <c r="X29" s="67">
        <f>SUM(X10:X28)</f>
        <v>1578</v>
      </c>
      <c r="Y29" s="68">
        <f>SUM(Y10:Y28)</f>
        <v>279</v>
      </c>
      <c r="Z29" s="69">
        <f>SUM(Z10:Z28)</f>
        <v>27054</v>
      </c>
      <c r="AA29" s="43">
        <f>SUM(AA10:AA28)</f>
        <v>1805</v>
      </c>
      <c r="AC29" s="3"/>
      <c r="AD29" s="3"/>
      <c r="AE29" s="3"/>
      <c r="AF29" s="3"/>
      <c r="AG29" s="3"/>
      <c r="AH29" s="55">
        <v>1</v>
      </c>
      <c r="AI29" s="20">
        <v>1.08</v>
      </c>
      <c r="AJ29" s="17">
        <v>5</v>
      </c>
      <c r="AK29" s="17" t="s">
        <v>91</v>
      </c>
      <c r="AL29" s="70"/>
      <c r="AN29" s="45"/>
      <c r="AU29" s="4"/>
      <c r="AV29" s="2"/>
      <c r="AW29" s="2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3:67" hidden="1">
      <c r="C30" s="71" t="s">
        <v>4</v>
      </c>
      <c r="D30" s="71"/>
      <c r="E30" s="71"/>
      <c r="F30" s="71"/>
      <c r="G30" s="71"/>
      <c r="H30" s="71"/>
      <c r="I30" s="72"/>
      <c r="J30" s="73">
        <v>0.01</v>
      </c>
      <c r="M30" s="57">
        <f>[43]HPP!$G$18</f>
        <v>0.41727741322426332</v>
      </c>
      <c r="U30" s="24"/>
      <c r="V30" s="24"/>
      <c r="W30" s="24"/>
      <c r="X30" s="24"/>
      <c r="AC30" s="3"/>
      <c r="AD30" s="3"/>
      <c r="AE30" s="3"/>
      <c r="AF30" s="3"/>
      <c r="AG30" s="3"/>
      <c r="AH30" s="55">
        <v>2</v>
      </c>
      <c r="AI30" s="74">
        <v>0.95</v>
      </c>
      <c r="AJ30" s="17">
        <v>6</v>
      </c>
      <c r="AK30" s="17" t="s">
        <v>92</v>
      </c>
      <c r="AN30" s="45"/>
      <c r="AU30" s="4"/>
      <c r="AV30" s="2"/>
      <c r="AW30" s="2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35"/>
      <c r="BO30" s="6"/>
    </row>
    <row r="31" spans="3:67" hidden="1">
      <c r="C31" s="75"/>
      <c r="D31" s="75"/>
      <c r="E31" s="75"/>
      <c r="F31" s="75"/>
      <c r="G31" s="75"/>
      <c r="H31" s="75"/>
      <c r="I31" s="76"/>
      <c r="J31" s="76"/>
      <c r="U31" s="24"/>
      <c r="V31" s="24"/>
      <c r="W31" s="24"/>
      <c r="X31" s="24"/>
      <c r="AC31" s="3"/>
      <c r="AD31" s="3"/>
      <c r="AE31" s="3"/>
      <c r="AF31" s="3"/>
      <c r="AG31" s="3"/>
      <c r="AH31" s="24"/>
      <c r="AI31" s="77" t="s">
        <v>93</v>
      </c>
      <c r="AJ31" s="24"/>
      <c r="AU31" s="4"/>
      <c r="AV31" s="2"/>
      <c r="AW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35"/>
      <c r="BO31" s="6"/>
    </row>
    <row r="32" spans="3:67" hidden="1">
      <c r="C32" s="52" t="s">
        <v>94</v>
      </c>
      <c r="D32" s="52"/>
      <c r="E32" s="52"/>
      <c r="F32" s="52"/>
      <c r="G32" s="52"/>
      <c r="H32" s="78">
        <v>1</v>
      </c>
      <c r="I32" s="79">
        <f>J32/$I$28</f>
        <v>0</v>
      </c>
      <c r="J32" s="80">
        <f>COUNTIF(AE41:AE321,H32)</f>
        <v>0</v>
      </c>
      <c r="K32" s="2" t="s">
        <v>87</v>
      </c>
      <c r="M32" s="2" t="s">
        <v>95</v>
      </c>
      <c r="N32" s="21">
        <v>0.2</v>
      </c>
      <c r="O32" s="2" t="s">
        <v>95</v>
      </c>
      <c r="P32" s="21">
        <v>0.2</v>
      </c>
      <c r="S32" s="35"/>
      <c r="U32" s="81" t="s">
        <v>96</v>
      </c>
      <c r="V32" s="81"/>
      <c r="W32" s="81"/>
      <c r="X32" s="82">
        <f>MIN(AF41:AF321)</f>
        <v>0</v>
      </c>
      <c r="Y32" s="82"/>
      <c r="Z32" s="82"/>
      <c r="AA32" s="82" t="e">
        <f>MIN(#REF!)</f>
        <v>#REF!</v>
      </c>
      <c r="AC32" s="3"/>
      <c r="AD32" s="3"/>
      <c r="AE32" s="3"/>
      <c r="AF32" s="3"/>
      <c r="AG32" s="3"/>
      <c r="AI32" s="83"/>
      <c r="AU32" s="4"/>
      <c r="AV32" s="2"/>
      <c r="AW32" s="2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35"/>
      <c r="BO32" s="6"/>
    </row>
    <row r="33" spans="1:86" hidden="1">
      <c r="C33" s="52" t="s">
        <v>97</v>
      </c>
      <c r="D33" s="52"/>
      <c r="E33" s="52"/>
      <c r="F33" s="52"/>
      <c r="G33" s="52"/>
      <c r="H33" s="78">
        <v>2</v>
      </c>
      <c r="I33" s="79">
        <f>J33/$I$28</f>
        <v>0</v>
      </c>
      <c r="J33" s="80"/>
      <c r="K33" s="2" t="s">
        <v>87</v>
      </c>
      <c r="M33" s="2" t="s">
        <v>98</v>
      </c>
      <c r="N33" s="21">
        <v>0</v>
      </c>
      <c r="O33" s="2" t="s">
        <v>98</v>
      </c>
      <c r="P33" s="21">
        <v>0</v>
      </c>
      <c r="S33" s="35"/>
      <c r="U33" s="52" t="s">
        <v>99</v>
      </c>
      <c r="V33" s="52"/>
      <c r="W33" s="52"/>
      <c r="X33" s="82">
        <f>MAX(AF41:AF321)</f>
        <v>0</v>
      </c>
      <c r="Y33" s="82"/>
      <c r="Z33" s="82"/>
      <c r="AA33" s="82" t="e">
        <f>MAX(#REF!)</f>
        <v>#REF!</v>
      </c>
      <c r="AC33" s="3"/>
      <c r="AD33" s="3"/>
      <c r="AE33" s="3"/>
      <c r="AF33" s="3"/>
      <c r="AG33" s="3"/>
      <c r="AI33" s="83"/>
      <c r="AU33" s="4"/>
      <c r="AV33" s="2"/>
      <c r="AW33" s="2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35"/>
      <c r="BO33" s="6"/>
    </row>
    <row r="34" spans="1:86" hidden="1">
      <c r="C34" s="60" t="s">
        <v>100</v>
      </c>
      <c r="D34" s="61"/>
      <c r="E34" s="61"/>
      <c r="F34" s="62"/>
      <c r="G34" s="62"/>
      <c r="H34" s="78">
        <v>3</v>
      </c>
      <c r="I34" s="79">
        <f>J34/$I$28</f>
        <v>0</v>
      </c>
      <c r="J34" s="80">
        <f>COUNTIF(AE41:AE321,H34)</f>
        <v>0</v>
      </c>
      <c r="K34" s="2" t="s">
        <v>87</v>
      </c>
      <c r="M34" s="2" t="s">
        <v>100</v>
      </c>
      <c r="N34" s="21">
        <v>0.1</v>
      </c>
      <c r="O34" s="2" t="s">
        <v>100</v>
      </c>
      <c r="P34" s="21">
        <v>0.1</v>
      </c>
      <c r="R34" s="85"/>
      <c r="S34" s="35"/>
      <c r="U34" s="52" t="s">
        <v>101</v>
      </c>
      <c r="V34" s="52"/>
      <c r="W34" s="52"/>
      <c r="X34" s="82" t="e">
        <f>AVERAGE(AF41:AF321)</f>
        <v>#DIV/0!</v>
      </c>
      <c r="Y34" s="82">
        <f>W259-W60</f>
        <v>90867349.497599602</v>
      </c>
      <c r="Z34" s="82"/>
      <c r="AA34" s="82" t="e">
        <f>AVERAGE(#REF!)</f>
        <v>#REF!</v>
      </c>
      <c r="AC34" s="3"/>
      <c r="AD34" s="3"/>
      <c r="AE34" s="3"/>
      <c r="AF34" s="3"/>
      <c r="AG34" s="3"/>
      <c r="AI34" s="83"/>
      <c r="AN34" s="43"/>
      <c r="AU34" s="4"/>
      <c r="AV34" s="2"/>
      <c r="AW34" s="2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86">
      <c r="AN35" s="4"/>
      <c r="AO35" s="4"/>
      <c r="AP35" s="4"/>
    </row>
    <row r="36" spans="1:86" s="4" customFormat="1" ht="25.5">
      <c r="A36" s="86"/>
      <c r="B36" s="87"/>
      <c r="C36" s="658" t="s">
        <v>102</v>
      </c>
      <c r="D36" s="659"/>
      <c r="E36" s="88"/>
      <c r="F36" s="87" t="s">
        <v>103</v>
      </c>
      <c r="G36" s="87" t="s">
        <v>104</v>
      </c>
      <c r="H36" s="87" t="s">
        <v>105</v>
      </c>
      <c r="I36" s="87" t="s">
        <v>106</v>
      </c>
      <c r="J36" s="87" t="s">
        <v>107</v>
      </c>
      <c r="K36" s="87" t="s">
        <v>108</v>
      </c>
      <c r="L36" s="87" t="s">
        <v>109</v>
      </c>
      <c r="M36" s="656"/>
      <c r="N36" s="656"/>
      <c r="O36" s="656"/>
      <c r="P36" s="656"/>
      <c r="Q36" s="656"/>
      <c r="R36" s="656"/>
      <c r="S36" s="659"/>
      <c r="T36" s="89"/>
      <c r="U36" s="656" t="s">
        <v>110</v>
      </c>
      <c r="V36" s="656"/>
      <c r="W36" s="656"/>
      <c r="X36" s="656"/>
      <c r="Y36" s="656"/>
      <c r="Z36" s="656"/>
      <c r="AA36" s="659"/>
      <c r="AB36" s="89"/>
      <c r="AC36" s="87" t="s">
        <v>111</v>
      </c>
      <c r="AD36" s="87" t="s">
        <v>112</v>
      </c>
      <c r="AE36" s="87" t="s">
        <v>113</v>
      </c>
      <c r="AF36" s="87"/>
      <c r="AG36" s="87" t="s">
        <v>114</v>
      </c>
      <c r="AH36" s="660" t="s">
        <v>115</v>
      </c>
      <c r="AI36" s="661"/>
      <c r="AJ36" s="661"/>
      <c r="AK36" s="661"/>
      <c r="AL36" s="661"/>
      <c r="AM36" s="661"/>
      <c r="AN36" s="661"/>
      <c r="AO36" s="661"/>
      <c r="AP36" s="661"/>
      <c r="AQ36" s="661"/>
      <c r="AR36" s="661"/>
      <c r="AS36" s="661"/>
      <c r="AT36" s="661"/>
      <c r="AU36" s="661"/>
      <c r="AV36" s="661"/>
      <c r="AW36" s="661"/>
      <c r="AX36" s="661"/>
      <c r="AY36" s="661"/>
      <c r="AZ36" s="661"/>
      <c r="BA36" s="661"/>
      <c r="BB36" s="661"/>
      <c r="BC36" s="661"/>
      <c r="BD36" s="661"/>
      <c r="BE36" s="661"/>
      <c r="BF36" s="661"/>
      <c r="BG36" s="661"/>
      <c r="BH36" s="661"/>
      <c r="BI36" s="661"/>
      <c r="BJ36" s="661"/>
      <c r="BK36" s="661"/>
      <c r="BL36" s="661"/>
      <c r="BM36" s="661"/>
      <c r="BN36" s="661"/>
      <c r="BO36" s="661"/>
      <c r="BP36" s="661"/>
      <c r="BQ36" s="661"/>
      <c r="BR36" s="661"/>
      <c r="BS36" s="661"/>
      <c r="BT36" s="661"/>
      <c r="BU36" s="661"/>
      <c r="BV36" s="661"/>
      <c r="BW36" s="661"/>
      <c r="BX36" s="661"/>
      <c r="BY36" s="661"/>
      <c r="BZ36" s="661"/>
      <c r="CA36" s="661"/>
      <c r="CB36" s="661"/>
      <c r="CC36" s="661"/>
      <c r="CD36" s="661"/>
      <c r="CE36" s="661"/>
      <c r="CF36" s="661"/>
      <c r="CG36" s="661"/>
    </row>
    <row r="37" spans="1:86" s="4" customFormat="1">
      <c r="A37" s="86"/>
      <c r="B37" s="87"/>
      <c r="C37" s="91"/>
      <c r="D37" s="88"/>
      <c r="E37" s="88"/>
      <c r="F37" s="87"/>
      <c r="G37" s="87"/>
      <c r="H37" s="87"/>
      <c r="I37" s="87"/>
      <c r="J37" s="87"/>
      <c r="K37" s="87"/>
      <c r="L37" s="87"/>
      <c r="M37" s="87" t="s">
        <v>116</v>
      </c>
      <c r="N37" s="87" t="s">
        <v>117</v>
      </c>
      <c r="O37" s="87" t="s">
        <v>118</v>
      </c>
      <c r="P37" s="87" t="s">
        <v>119</v>
      </c>
      <c r="Q37" s="87" t="s">
        <v>120</v>
      </c>
      <c r="R37" s="87" t="s">
        <v>121</v>
      </c>
      <c r="S37" s="87" t="s">
        <v>122</v>
      </c>
      <c r="T37" s="92"/>
      <c r="U37" s="87" t="s">
        <v>116</v>
      </c>
      <c r="V37" s="87" t="s">
        <v>117</v>
      </c>
      <c r="W37" s="87" t="s">
        <v>118</v>
      </c>
      <c r="X37" s="87" t="s">
        <v>119</v>
      </c>
      <c r="Y37" s="87" t="s">
        <v>120</v>
      </c>
      <c r="Z37" s="87" t="s">
        <v>121</v>
      </c>
      <c r="AA37" s="87" t="s">
        <v>122</v>
      </c>
      <c r="AB37" s="92"/>
      <c r="AC37" s="87"/>
      <c r="AD37" s="87"/>
      <c r="AE37" s="87"/>
      <c r="AF37" s="87"/>
      <c r="AG37" s="87"/>
      <c r="AH37" s="87" t="s">
        <v>116</v>
      </c>
      <c r="AI37" s="87" t="s">
        <v>117</v>
      </c>
      <c r="AJ37" s="87" t="s">
        <v>118</v>
      </c>
      <c r="AK37" s="87" t="s">
        <v>119</v>
      </c>
      <c r="AL37" s="87" t="s">
        <v>120</v>
      </c>
      <c r="AM37" s="87" t="s">
        <v>121</v>
      </c>
      <c r="AN37" s="87" t="s">
        <v>122</v>
      </c>
      <c r="AO37" s="90"/>
      <c r="AP37" s="90"/>
      <c r="AQ37" s="90"/>
      <c r="AR37" s="90"/>
      <c r="AS37" s="5"/>
      <c r="AT37" s="5"/>
      <c r="AU37" s="5"/>
      <c r="BS37" s="84"/>
      <c r="CF37" s="241" t="s">
        <v>240</v>
      </c>
      <c r="CG37" s="241" t="s">
        <v>241</v>
      </c>
    </row>
    <row r="38" spans="1:86" s="4" customFormat="1">
      <c r="A38" s="86"/>
      <c r="B38" s="87"/>
      <c r="C38" s="91"/>
      <c r="D38" s="88"/>
      <c r="E38" s="88"/>
      <c r="F38" s="87"/>
      <c r="G38" s="87"/>
      <c r="H38" s="87"/>
      <c r="I38" s="87"/>
      <c r="J38" s="87"/>
      <c r="K38" s="87"/>
      <c r="L38" s="87"/>
      <c r="M38" s="93">
        <f t="shared" ref="M38:S38" si="2">1-M39</f>
        <v>0.1643550811963248</v>
      </c>
      <c r="N38" s="93">
        <f t="shared" si="2"/>
        <v>5.8094660334080284E-2</v>
      </c>
      <c r="O38" s="93">
        <f t="shared" si="2"/>
        <v>0</v>
      </c>
      <c r="P38" s="93">
        <f t="shared" si="2"/>
        <v>-6.1677811864497611E-2</v>
      </c>
      <c r="Q38" s="93">
        <f t="shared" si="2"/>
        <v>0</v>
      </c>
      <c r="R38" s="93">
        <f t="shared" si="2"/>
        <v>-6.1677811864497611E-2</v>
      </c>
      <c r="S38" s="93">
        <f t="shared" si="2"/>
        <v>-0.12715977620538776</v>
      </c>
      <c r="T38" s="94"/>
      <c r="U38" s="87"/>
      <c r="V38" s="87"/>
      <c r="W38" s="87"/>
      <c r="X38" s="87"/>
      <c r="Y38" s="87"/>
      <c r="Z38" s="87"/>
      <c r="AA38" s="87"/>
      <c r="AB38" s="94"/>
      <c r="AC38" s="87"/>
      <c r="AD38" s="87"/>
      <c r="AE38" s="87"/>
      <c r="AF38" s="87"/>
      <c r="AG38" s="87"/>
      <c r="AH38" s="95"/>
      <c r="AI38" s="87"/>
      <c r="AJ38" s="95"/>
      <c r="AK38" s="95"/>
      <c r="AL38" s="95"/>
      <c r="AM38" s="95"/>
      <c r="AN38" s="95"/>
      <c r="AO38" s="90"/>
      <c r="AP38" s="90"/>
      <c r="AQ38" s="90"/>
      <c r="AR38" s="90"/>
      <c r="AS38" s="5"/>
      <c r="AT38" s="5"/>
      <c r="AU38" s="5"/>
      <c r="BS38" s="84"/>
      <c r="CF38" s="95"/>
      <c r="CG38" s="95"/>
    </row>
    <row r="39" spans="1:86" s="4" customFormat="1">
      <c r="A39" s="86"/>
      <c r="B39" s="87"/>
      <c r="C39" s="242"/>
      <c r="D39" s="243"/>
      <c r="E39" s="243"/>
      <c r="F39" s="244"/>
      <c r="G39" s="244"/>
      <c r="H39" s="244"/>
      <c r="I39" s="244"/>
      <c r="J39" s="244"/>
      <c r="K39" s="244"/>
      <c r="L39" s="244"/>
      <c r="M39" s="245">
        <f>M40/O40</f>
        <v>0.8356449188036752</v>
      </c>
      <c r="N39" s="245">
        <f>N40/O40</f>
        <v>0.94190533966591972</v>
      </c>
      <c r="O39" s="245">
        <f>O40/O40</f>
        <v>1</v>
      </c>
      <c r="P39" s="245">
        <f>P40/O40</f>
        <v>1.0616778118644976</v>
      </c>
      <c r="Q39" s="245">
        <f>Q40/$O$40</f>
        <v>1</v>
      </c>
      <c r="R39" s="245">
        <f>R40/$O$40</f>
        <v>1.0616778118644976</v>
      </c>
      <c r="S39" s="245">
        <f>S40/$O$40</f>
        <v>1.1271597762053878</v>
      </c>
      <c r="T39" s="246"/>
      <c r="U39" s="244"/>
      <c r="V39" s="244"/>
      <c r="W39" s="244"/>
      <c r="X39" s="244"/>
      <c r="Y39" s="244"/>
      <c r="Z39" s="244"/>
      <c r="AA39" s="244"/>
      <c r="AB39" s="246"/>
      <c r="AC39" s="244"/>
      <c r="AD39" s="244"/>
      <c r="AE39" s="244"/>
      <c r="AF39" s="244"/>
      <c r="AG39" s="244"/>
      <c r="AH39" s="247"/>
      <c r="AI39" s="244"/>
      <c r="AJ39" s="247"/>
      <c r="AK39" s="247"/>
      <c r="AL39" s="247"/>
      <c r="AM39" s="247"/>
      <c r="AN39" s="247"/>
      <c r="AO39" s="90"/>
      <c r="AP39" s="90"/>
      <c r="AQ39" s="90"/>
      <c r="AR39" s="90"/>
      <c r="AS39" s="5"/>
      <c r="AT39" s="5"/>
      <c r="AU39" s="5"/>
      <c r="BS39" s="84" t="s">
        <v>123</v>
      </c>
      <c r="BT39" s="4" t="s">
        <v>124</v>
      </c>
      <c r="BU39" s="4" t="s">
        <v>125</v>
      </c>
      <c r="BV39" s="4" t="s">
        <v>126</v>
      </c>
      <c r="BW39" s="4" t="s">
        <v>127</v>
      </c>
      <c r="BX39" s="4" t="s">
        <v>128</v>
      </c>
      <c r="BY39" s="4" t="s">
        <v>129</v>
      </c>
      <c r="BZ39" s="4" t="s">
        <v>130</v>
      </c>
      <c r="CA39" s="4" t="s">
        <v>117</v>
      </c>
      <c r="CB39" s="4" t="s">
        <v>118</v>
      </c>
      <c r="CC39" s="4" t="s">
        <v>119</v>
      </c>
      <c r="CD39" s="4" t="s">
        <v>131</v>
      </c>
      <c r="CF39" s="248"/>
      <c r="CG39" s="248"/>
    </row>
    <row r="40" spans="1:86">
      <c r="A40" s="3">
        <v>1</v>
      </c>
      <c r="B40" s="249">
        <v>1</v>
      </c>
      <c r="C40" s="250" t="s">
        <v>132</v>
      </c>
      <c r="D40" s="251" t="s">
        <v>19</v>
      </c>
      <c r="E40" s="252"/>
      <c r="F40" s="40" t="s">
        <v>72</v>
      </c>
      <c r="G40" s="253">
        <f t="shared" ref="G40:G103" si="3">SUMIF($V$10:$V$28,F40,$AA$10:$AA$28)</f>
        <v>175</v>
      </c>
      <c r="H40" s="253">
        <f t="shared" ref="H40:H103" si="4">SUMIF($V$10:$V$28,F40,$X$10:$X$28)</f>
        <v>156</v>
      </c>
      <c r="I40" s="254">
        <f t="shared" ref="I40:I103" si="5">$I$27</f>
        <v>26966806</v>
      </c>
      <c r="J40" s="254">
        <f t="shared" ref="J40:J103" si="6">SUMIF($AN$4:$AN$22,D40,$AO$4:$AO$22)</f>
        <v>5</v>
      </c>
      <c r="K40" s="255">
        <f t="shared" ref="K40:K103" si="7">IF(J40=$AJ$25,$AI$25,IF(J40=$AJ$26,$AI$26,IF(J40=$AJ$27,$AI$27,IF(J40=$AJ$28,$AI$28,IF(J40=$AJ$29,$AI$29,IF(J40=$AJ$30,$AI$30))))))</f>
        <v>1.08</v>
      </c>
      <c r="L40" s="256">
        <f t="shared" ref="L40:L59" si="8">SUMIF($AN$4:$AN$22,D40,$AY$4:$AY$22)</f>
        <v>1.0024999999999999</v>
      </c>
      <c r="M40" s="257">
        <f t="shared" ref="M40:M103" si="9">$O40/(1+6%/12)^36</f>
        <v>24398291.983993329</v>
      </c>
      <c r="N40" s="257">
        <f t="shared" ref="N40:N103" si="10">$O40/(1+6%/12)^12</f>
        <v>27500773.33247162</v>
      </c>
      <c r="O40" s="257">
        <f t="shared" ref="O40:O103" si="11">$I$27*K40*L40</f>
        <v>29196960.856199998</v>
      </c>
      <c r="P40" s="257">
        <f t="shared" ref="P40:P103" si="12">$O40*(1+6%/12)^12</f>
        <v>30997765.514903802</v>
      </c>
      <c r="Q40" s="258">
        <f t="shared" ref="Q40:R103" si="13">O40</f>
        <v>29196960.856199998</v>
      </c>
      <c r="R40" s="257">
        <f t="shared" si="13"/>
        <v>30997765.514903802</v>
      </c>
      <c r="S40" s="257">
        <f t="shared" ref="S40:S103" si="14">$O40*(1+6%/12)^24</f>
        <v>32909639.864551857</v>
      </c>
      <c r="T40" s="257"/>
      <c r="U40" s="257">
        <f t="shared" ref="U40:U103" si="15">M40*H40</f>
        <v>3806133549.5029593</v>
      </c>
      <c r="V40" s="257">
        <f t="shared" ref="V40:V103" si="16">N40*H40</f>
        <v>4290120639.8655729</v>
      </c>
      <c r="W40" s="257">
        <f t="shared" ref="W40:W103" si="17">O40*H40</f>
        <v>4554725893.5671997</v>
      </c>
      <c r="X40" s="258">
        <f t="shared" ref="X40:X103" si="18">P40*H40</f>
        <v>4835651420.3249931</v>
      </c>
      <c r="Y40" s="258">
        <f t="shared" ref="Y40:Y103" si="19">Q40*H40</f>
        <v>4554725893.5671997</v>
      </c>
      <c r="Z40" s="257">
        <f t="shared" ref="Z40:Z103" si="20">R40*H40</f>
        <v>4835651420.3249931</v>
      </c>
      <c r="AA40" s="257">
        <f>S40*$H$40</f>
        <v>5133903818.8700895</v>
      </c>
      <c r="AB40" s="257"/>
      <c r="AC40" s="32" t="str">
        <f t="shared" ref="AC40:AC103" si="21">IF(AE40=$H$32,$M$32,IF(AE40=$H$33,$M$33,IF(AE40=$H$34,$M$34)))</f>
        <v>BERTAHAP</v>
      </c>
      <c r="AD40" s="259">
        <f t="shared" ref="AD40:AD103" si="22">IF(AC40=$M$32,$N$32,IF(AC40=$M$33,$N$33,$N$34))</f>
        <v>0</v>
      </c>
      <c r="AE40" s="260">
        <v>2</v>
      </c>
      <c r="AF40" s="261"/>
      <c r="AG40" s="257" t="e">
        <f>IF(AF40&gt;#REF!,"LB","KR")</f>
        <v>#REF!</v>
      </c>
      <c r="AH40" s="261">
        <v>4186747000</v>
      </c>
      <c r="AI40" s="261">
        <v>4719133000</v>
      </c>
      <c r="AJ40" s="261">
        <v>5010199000</v>
      </c>
      <c r="AK40" s="262">
        <v>5319217000</v>
      </c>
      <c r="AL40" s="262">
        <v>5010199000</v>
      </c>
      <c r="AM40" s="261">
        <v>5319217000</v>
      </c>
      <c r="AN40" s="261">
        <f t="shared" ref="AN40:AN75" si="23">ROUNDUP((AA40*(1+$J$5)),-3)</f>
        <v>5647295000</v>
      </c>
      <c r="AO40" s="15"/>
      <c r="AP40" s="263">
        <v>1</v>
      </c>
      <c r="AQ40" s="264">
        <f t="shared" ref="AQ40:AQ103" si="24">O40-$O$318</f>
        <v>-1208112.9088000022</v>
      </c>
      <c r="AR40" s="265"/>
      <c r="AS40" s="266"/>
      <c r="AT40" s="266"/>
      <c r="AU40" s="266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267">
        <f>O40</f>
        <v>29196960.856199998</v>
      </c>
      <c r="BR40" s="15"/>
      <c r="BS40" s="268">
        <v>1</v>
      </c>
      <c r="BT40" s="269" t="s">
        <v>133</v>
      </c>
      <c r="BU40" s="269" t="str">
        <f t="shared" ref="BU40:BU49" si="25">F40</f>
        <v>3BR-1</v>
      </c>
      <c r="BV40" s="270" t="str">
        <f t="shared" ref="BV40:BV49" si="26">D40</f>
        <v>01</v>
      </c>
      <c r="BW40" s="271">
        <f t="shared" ref="BW40:BX49" si="27">G40</f>
        <v>175</v>
      </c>
      <c r="BX40" s="271">
        <f t="shared" si="27"/>
        <v>156</v>
      </c>
      <c r="BY40" s="272">
        <f t="shared" ref="BY40:BY49" si="28">O40</f>
        <v>29196960.856199998</v>
      </c>
      <c r="BZ40" s="272">
        <f t="shared" ref="BZ40:CC49" si="29">AH40</f>
        <v>4186747000</v>
      </c>
      <c r="CA40" s="272">
        <f t="shared" si="29"/>
        <v>4719133000</v>
      </c>
      <c r="CB40" s="272">
        <f t="shared" si="29"/>
        <v>5010199000</v>
      </c>
      <c r="CC40" s="272">
        <f t="shared" si="29"/>
        <v>5319217000</v>
      </c>
      <c r="CD40" s="272">
        <f t="shared" ref="CD40:CD49" si="30">AN40</f>
        <v>5647295000</v>
      </c>
      <c r="CE40" s="15">
        <v>2</v>
      </c>
      <c r="CF40" s="42">
        <f>AJ40+(AJ40*6%)</f>
        <v>5310810940</v>
      </c>
      <c r="CG40" s="187">
        <f>AK40+(AK40*6%)</f>
        <v>5638370020</v>
      </c>
      <c r="CH40" s="21"/>
    </row>
    <row r="41" spans="1:86">
      <c r="A41" s="3">
        <f t="shared" ref="A41:A104" si="31">A40+1</f>
        <v>2</v>
      </c>
      <c r="B41" s="249">
        <v>2</v>
      </c>
      <c r="C41" s="250" t="s">
        <v>132</v>
      </c>
      <c r="D41" s="251" t="s">
        <v>29</v>
      </c>
      <c r="E41" s="252"/>
      <c r="F41" s="40" t="s">
        <v>74</v>
      </c>
      <c r="G41" s="253">
        <f t="shared" si="3"/>
        <v>85</v>
      </c>
      <c r="H41" s="253">
        <f t="shared" si="4"/>
        <v>74</v>
      </c>
      <c r="I41" s="254">
        <f t="shared" si="5"/>
        <v>26966806</v>
      </c>
      <c r="J41" s="254">
        <f t="shared" si="6"/>
        <v>1</v>
      </c>
      <c r="K41" s="255">
        <f t="shared" si="7"/>
        <v>1.06</v>
      </c>
      <c r="L41" s="256">
        <f t="shared" si="8"/>
        <v>1.0024999999999999</v>
      </c>
      <c r="M41" s="257">
        <f t="shared" si="9"/>
        <v>23946471.762067527</v>
      </c>
      <c r="N41" s="257">
        <f t="shared" si="10"/>
        <v>26991499.752240665</v>
      </c>
      <c r="O41" s="257">
        <f t="shared" si="11"/>
        <v>28656276.3959</v>
      </c>
      <c r="P41" s="257">
        <f t="shared" si="12"/>
        <v>30423732.820183363</v>
      </c>
      <c r="Q41" s="258">
        <f t="shared" si="13"/>
        <v>28656276.3959</v>
      </c>
      <c r="R41" s="257">
        <f t="shared" si="13"/>
        <v>30423732.820183363</v>
      </c>
      <c r="S41" s="257">
        <f t="shared" si="14"/>
        <v>32300202.089282379</v>
      </c>
      <c r="T41" s="257"/>
      <c r="U41" s="257">
        <f t="shared" si="15"/>
        <v>1772038910.392997</v>
      </c>
      <c r="V41" s="257">
        <f t="shared" si="16"/>
        <v>1997370981.6658092</v>
      </c>
      <c r="W41" s="257">
        <f t="shared" si="17"/>
        <v>2120564453.2966001</v>
      </c>
      <c r="X41" s="258">
        <f t="shared" si="18"/>
        <v>2251356228.6935687</v>
      </c>
      <c r="Y41" s="258">
        <f t="shared" si="19"/>
        <v>2120564453.2966001</v>
      </c>
      <c r="Z41" s="257">
        <f t="shared" si="20"/>
        <v>2251356228.6935687</v>
      </c>
      <c r="AA41" s="257">
        <f t="shared" ref="AA41:AA104" si="32">S41*H41</f>
        <v>2390214954.6068959</v>
      </c>
      <c r="AB41" s="257"/>
      <c r="AC41" s="32" t="str">
        <f t="shared" si="21"/>
        <v>BERTAHAP</v>
      </c>
      <c r="AD41" s="259">
        <f t="shared" si="22"/>
        <v>0</v>
      </c>
      <c r="AE41" s="260">
        <v>2</v>
      </c>
      <c r="AF41" s="261"/>
      <c r="AG41" s="257" t="e">
        <f>IF(AF41&gt;#REF!,"LB","KR")</f>
        <v>#REF!</v>
      </c>
      <c r="AH41" s="261">
        <v>1949243000</v>
      </c>
      <c r="AI41" s="261">
        <v>2197109000</v>
      </c>
      <c r="AJ41" s="261">
        <v>2332621000</v>
      </c>
      <c r="AK41" s="262">
        <v>2476492000</v>
      </c>
      <c r="AL41" s="262">
        <v>2332621000</v>
      </c>
      <c r="AM41" s="261">
        <v>2476492000</v>
      </c>
      <c r="AN41" s="261">
        <f t="shared" si="23"/>
        <v>2629237000</v>
      </c>
      <c r="AO41" s="15"/>
      <c r="AP41" s="263">
        <v>2</v>
      </c>
      <c r="AQ41" s="264">
        <f t="shared" si="24"/>
        <v>-1748797.3691000007</v>
      </c>
      <c r="AR41" s="265"/>
      <c r="AS41" s="266"/>
      <c r="AT41" s="266"/>
      <c r="AU41" s="266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274">
        <f>O41</f>
        <v>28656276.3959</v>
      </c>
      <c r="BR41" s="15"/>
      <c r="BS41" s="268">
        <v>2</v>
      </c>
      <c r="BT41" s="269" t="s">
        <v>133</v>
      </c>
      <c r="BU41" s="269" t="str">
        <f t="shared" si="25"/>
        <v>2BR-3</v>
      </c>
      <c r="BV41" s="270" t="str">
        <f t="shared" si="26"/>
        <v>03</v>
      </c>
      <c r="BW41" s="271">
        <f t="shared" si="27"/>
        <v>85</v>
      </c>
      <c r="BX41" s="271">
        <f t="shared" si="27"/>
        <v>74</v>
      </c>
      <c r="BY41" s="272">
        <f t="shared" si="28"/>
        <v>28656276.3959</v>
      </c>
      <c r="BZ41" s="272">
        <f t="shared" si="29"/>
        <v>1949243000</v>
      </c>
      <c r="CA41" s="272">
        <f t="shared" si="29"/>
        <v>2197109000</v>
      </c>
      <c r="CB41" s="272">
        <f t="shared" si="29"/>
        <v>2332621000</v>
      </c>
      <c r="CC41" s="272">
        <f t="shared" si="29"/>
        <v>2476492000</v>
      </c>
      <c r="CD41" s="272">
        <f t="shared" si="30"/>
        <v>2629237000</v>
      </c>
      <c r="CE41" s="15">
        <v>16</v>
      </c>
      <c r="CF41" s="42">
        <f t="shared" ref="CF41:CG104" si="33">AJ41+(AJ41*6%)</f>
        <v>2472578260</v>
      </c>
      <c r="CG41" s="187">
        <f t="shared" si="33"/>
        <v>2625081520</v>
      </c>
      <c r="CH41" s="21"/>
    </row>
    <row r="42" spans="1:86">
      <c r="A42" s="3">
        <f t="shared" si="31"/>
        <v>3</v>
      </c>
      <c r="B42" s="249">
        <v>3</v>
      </c>
      <c r="C42" s="250" t="s">
        <v>132</v>
      </c>
      <c r="D42" s="251" t="s">
        <v>32</v>
      </c>
      <c r="E42" s="252"/>
      <c r="F42" s="40" t="s">
        <v>56</v>
      </c>
      <c r="G42" s="253">
        <f t="shared" si="3"/>
        <v>85</v>
      </c>
      <c r="H42" s="253">
        <f t="shared" si="4"/>
        <v>74</v>
      </c>
      <c r="I42" s="254">
        <f t="shared" si="5"/>
        <v>26966806</v>
      </c>
      <c r="J42" s="254">
        <f t="shared" si="6"/>
        <v>1</v>
      </c>
      <c r="K42" s="255">
        <f t="shared" si="7"/>
        <v>1.06</v>
      </c>
      <c r="L42" s="256">
        <f t="shared" si="8"/>
        <v>1.0024999999999999</v>
      </c>
      <c r="M42" s="257">
        <f t="shared" si="9"/>
        <v>23946471.762067527</v>
      </c>
      <c r="N42" s="257">
        <f t="shared" si="10"/>
        <v>26991499.752240665</v>
      </c>
      <c r="O42" s="257">
        <f t="shared" si="11"/>
        <v>28656276.3959</v>
      </c>
      <c r="P42" s="257">
        <f t="shared" si="12"/>
        <v>30423732.820183363</v>
      </c>
      <c r="Q42" s="258">
        <f t="shared" si="13"/>
        <v>28656276.3959</v>
      </c>
      <c r="R42" s="257">
        <f t="shared" si="13"/>
        <v>30423732.820183363</v>
      </c>
      <c r="S42" s="257">
        <f t="shared" si="14"/>
        <v>32300202.089282379</v>
      </c>
      <c r="T42" s="257"/>
      <c r="U42" s="257">
        <f t="shared" si="15"/>
        <v>1772038910.392997</v>
      </c>
      <c r="V42" s="257">
        <f t="shared" si="16"/>
        <v>1997370981.6658092</v>
      </c>
      <c r="W42" s="257">
        <f t="shared" si="17"/>
        <v>2120564453.2966001</v>
      </c>
      <c r="X42" s="258">
        <f t="shared" si="18"/>
        <v>2251356228.6935687</v>
      </c>
      <c r="Y42" s="258">
        <f t="shared" si="19"/>
        <v>2120564453.2966001</v>
      </c>
      <c r="Z42" s="257">
        <f t="shared" si="20"/>
        <v>2251356228.6935687</v>
      </c>
      <c r="AA42" s="257">
        <f t="shared" si="32"/>
        <v>2390214954.6068959</v>
      </c>
      <c r="AB42" s="257"/>
      <c r="AC42" s="32" t="str">
        <f t="shared" si="21"/>
        <v>BERTAHAP</v>
      </c>
      <c r="AD42" s="259">
        <f t="shared" si="22"/>
        <v>0</v>
      </c>
      <c r="AE42" s="260">
        <v>2</v>
      </c>
      <c r="AF42" s="261"/>
      <c r="AG42" s="257" t="e">
        <f>IF(AF42&gt;#REF!,"LB","KR")</f>
        <v>#REF!</v>
      </c>
      <c r="AH42" s="261">
        <v>1949243000</v>
      </c>
      <c r="AI42" s="261">
        <v>2197109000</v>
      </c>
      <c r="AJ42" s="261">
        <v>2332621000</v>
      </c>
      <c r="AK42" s="262">
        <v>2476492000</v>
      </c>
      <c r="AL42" s="262">
        <v>2332621000</v>
      </c>
      <c r="AM42" s="261">
        <v>2476492000</v>
      </c>
      <c r="AN42" s="261">
        <f t="shared" si="23"/>
        <v>2629237000</v>
      </c>
      <c r="AO42" s="15"/>
      <c r="AP42" s="263">
        <v>3</v>
      </c>
      <c r="AQ42" s="264">
        <f t="shared" si="24"/>
        <v>-1748797.3691000007</v>
      </c>
      <c r="AR42" s="265"/>
      <c r="AS42" s="266"/>
      <c r="AT42" s="266"/>
      <c r="AU42" s="266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275">
        <f>O49</f>
        <v>29737645.316500001</v>
      </c>
      <c r="BR42" s="15"/>
      <c r="BS42" s="276"/>
      <c r="BT42" s="269"/>
      <c r="BU42" s="269" t="str">
        <f t="shared" si="25"/>
        <v>2BR-5</v>
      </c>
      <c r="BV42" s="270" t="str">
        <f t="shared" si="26"/>
        <v>05</v>
      </c>
      <c r="BW42" s="271">
        <f t="shared" si="27"/>
        <v>85</v>
      </c>
      <c r="BX42" s="271">
        <f t="shared" si="27"/>
        <v>74</v>
      </c>
      <c r="BY42" s="272">
        <f t="shared" si="28"/>
        <v>28656276.3959</v>
      </c>
      <c r="BZ42" s="272">
        <f t="shared" si="29"/>
        <v>1949243000</v>
      </c>
      <c r="CA42" s="272">
        <f t="shared" si="29"/>
        <v>2197109000</v>
      </c>
      <c r="CB42" s="272">
        <f t="shared" si="29"/>
        <v>2332621000</v>
      </c>
      <c r="CC42" s="272">
        <f t="shared" si="29"/>
        <v>2476492000</v>
      </c>
      <c r="CD42" s="272">
        <f t="shared" si="30"/>
        <v>2629237000</v>
      </c>
      <c r="CE42" s="15"/>
      <c r="CF42" s="42">
        <f t="shared" si="33"/>
        <v>2472578260</v>
      </c>
      <c r="CG42" s="187">
        <f t="shared" si="33"/>
        <v>2625081520</v>
      </c>
    </row>
    <row r="43" spans="1:86">
      <c r="A43" s="3">
        <f t="shared" si="31"/>
        <v>4</v>
      </c>
      <c r="B43" s="249">
        <v>4</v>
      </c>
      <c r="C43" s="250" t="s">
        <v>132</v>
      </c>
      <c r="D43" s="251" t="s">
        <v>38</v>
      </c>
      <c r="E43" s="252"/>
      <c r="F43" s="40" t="s">
        <v>58</v>
      </c>
      <c r="G43" s="253">
        <f t="shared" si="3"/>
        <v>101</v>
      </c>
      <c r="H43" s="253">
        <f t="shared" si="4"/>
        <v>90</v>
      </c>
      <c r="I43" s="254">
        <f t="shared" si="5"/>
        <v>26966806</v>
      </c>
      <c r="J43" s="254">
        <f t="shared" si="6"/>
        <v>1</v>
      </c>
      <c r="K43" s="255">
        <f t="shared" si="7"/>
        <v>1.06</v>
      </c>
      <c r="L43" s="256">
        <f t="shared" si="8"/>
        <v>1.0024999999999999</v>
      </c>
      <c r="M43" s="257">
        <f t="shared" si="9"/>
        <v>23946471.762067527</v>
      </c>
      <c r="N43" s="257">
        <f t="shared" si="10"/>
        <v>26991499.752240665</v>
      </c>
      <c r="O43" s="257">
        <f t="shared" si="11"/>
        <v>28656276.3959</v>
      </c>
      <c r="P43" s="257">
        <f t="shared" si="12"/>
        <v>30423732.820183363</v>
      </c>
      <c r="Q43" s="258">
        <f t="shared" si="13"/>
        <v>28656276.3959</v>
      </c>
      <c r="R43" s="257">
        <f t="shared" si="13"/>
        <v>30423732.820183363</v>
      </c>
      <c r="S43" s="257">
        <f t="shared" si="14"/>
        <v>32300202.089282379</v>
      </c>
      <c r="T43" s="257"/>
      <c r="U43" s="257">
        <f t="shared" si="15"/>
        <v>2155182458.5860772</v>
      </c>
      <c r="V43" s="257">
        <f t="shared" si="16"/>
        <v>2429234977.7016597</v>
      </c>
      <c r="W43" s="257">
        <f t="shared" si="17"/>
        <v>2579064875.631</v>
      </c>
      <c r="X43" s="258">
        <f t="shared" si="18"/>
        <v>2738135953.8165026</v>
      </c>
      <c r="Y43" s="258">
        <f t="shared" si="19"/>
        <v>2579064875.631</v>
      </c>
      <c r="Z43" s="257">
        <f t="shared" si="20"/>
        <v>2738135953.8165026</v>
      </c>
      <c r="AA43" s="257">
        <f t="shared" si="32"/>
        <v>2907018188.0354142</v>
      </c>
      <c r="AB43" s="257"/>
      <c r="AC43" s="32" t="str">
        <f t="shared" si="21"/>
        <v>BERTAHAP</v>
      </c>
      <c r="AD43" s="259">
        <f t="shared" si="22"/>
        <v>0</v>
      </c>
      <c r="AE43" s="260">
        <v>2</v>
      </c>
      <c r="AF43" s="261"/>
      <c r="AG43" s="257" t="e">
        <f>IF(AF43&gt;#REF!,"LB","KR")</f>
        <v>#REF!</v>
      </c>
      <c r="AH43" s="261">
        <v>2370701000</v>
      </c>
      <c r="AI43" s="261">
        <v>2672159000</v>
      </c>
      <c r="AJ43" s="261">
        <v>2836972000</v>
      </c>
      <c r="AK43" s="262">
        <v>3011950000</v>
      </c>
      <c r="AL43" s="262">
        <v>2836972000</v>
      </c>
      <c r="AM43" s="261">
        <v>3011950000</v>
      </c>
      <c r="AN43" s="261">
        <f t="shared" si="23"/>
        <v>3197721000</v>
      </c>
      <c r="AO43" s="15"/>
      <c r="AP43" s="263">
        <v>4</v>
      </c>
      <c r="AQ43" s="264">
        <f t="shared" si="24"/>
        <v>-1748797.3691000007</v>
      </c>
      <c r="AR43" s="265"/>
      <c r="AS43" s="277"/>
      <c r="AT43" s="266"/>
      <c r="AU43" s="278"/>
      <c r="AV43" s="279"/>
      <c r="AW43" s="280"/>
      <c r="AX43" s="279"/>
      <c r="AY43" s="15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79"/>
      <c r="BN43" s="15"/>
      <c r="BO43" s="279"/>
      <c r="BP43" s="15"/>
      <c r="BQ43" s="281">
        <f>O60</f>
        <v>29415391.9848</v>
      </c>
      <c r="BR43" s="15"/>
      <c r="BS43" s="276"/>
      <c r="BT43" s="269"/>
      <c r="BU43" s="269" t="str">
        <f t="shared" si="25"/>
        <v>2BR-7</v>
      </c>
      <c r="BV43" s="270" t="str">
        <f t="shared" si="26"/>
        <v>07</v>
      </c>
      <c r="BW43" s="271">
        <f t="shared" si="27"/>
        <v>101</v>
      </c>
      <c r="BX43" s="271">
        <f t="shared" si="27"/>
        <v>90</v>
      </c>
      <c r="BY43" s="272">
        <f t="shared" si="28"/>
        <v>28656276.3959</v>
      </c>
      <c r="BZ43" s="272">
        <f t="shared" si="29"/>
        <v>2370701000</v>
      </c>
      <c r="CA43" s="272">
        <f t="shared" si="29"/>
        <v>2672159000</v>
      </c>
      <c r="CB43" s="272">
        <f t="shared" si="29"/>
        <v>2836972000</v>
      </c>
      <c r="CC43" s="272">
        <f t="shared" si="29"/>
        <v>3011950000</v>
      </c>
      <c r="CD43" s="272">
        <f t="shared" si="30"/>
        <v>3197721000</v>
      </c>
      <c r="CE43" s="15"/>
      <c r="CF43" s="42">
        <f t="shared" si="33"/>
        <v>3007190320</v>
      </c>
      <c r="CG43" s="187">
        <f t="shared" si="33"/>
        <v>3192667000</v>
      </c>
    </row>
    <row r="44" spans="1:86">
      <c r="A44" s="3">
        <f t="shared" si="31"/>
        <v>5</v>
      </c>
      <c r="B44" s="249">
        <v>5</v>
      </c>
      <c r="C44" s="250" t="s">
        <v>132</v>
      </c>
      <c r="D44" s="251" t="s">
        <v>44</v>
      </c>
      <c r="E44" s="252"/>
      <c r="F44" s="40" t="s">
        <v>60</v>
      </c>
      <c r="G44" s="253">
        <f t="shared" si="3"/>
        <v>101</v>
      </c>
      <c r="H44" s="253">
        <f t="shared" si="4"/>
        <v>90</v>
      </c>
      <c r="I44" s="254">
        <f t="shared" si="5"/>
        <v>26966806</v>
      </c>
      <c r="J44" s="254">
        <f t="shared" si="6"/>
        <v>1</v>
      </c>
      <c r="K44" s="255">
        <f t="shared" si="7"/>
        <v>1.06</v>
      </c>
      <c r="L44" s="256">
        <f t="shared" si="8"/>
        <v>1.0024999999999999</v>
      </c>
      <c r="M44" s="257">
        <f t="shared" si="9"/>
        <v>23946471.762067527</v>
      </c>
      <c r="N44" s="257">
        <f t="shared" si="10"/>
        <v>26991499.752240665</v>
      </c>
      <c r="O44" s="257">
        <f t="shared" si="11"/>
        <v>28656276.3959</v>
      </c>
      <c r="P44" s="257">
        <f t="shared" si="12"/>
        <v>30423732.820183363</v>
      </c>
      <c r="Q44" s="258">
        <f t="shared" si="13"/>
        <v>28656276.3959</v>
      </c>
      <c r="R44" s="257">
        <f t="shared" si="13"/>
        <v>30423732.820183363</v>
      </c>
      <c r="S44" s="257">
        <f t="shared" si="14"/>
        <v>32300202.089282379</v>
      </c>
      <c r="T44" s="257"/>
      <c r="U44" s="257">
        <f t="shared" si="15"/>
        <v>2155182458.5860772</v>
      </c>
      <c r="V44" s="257">
        <f t="shared" si="16"/>
        <v>2429234977.7016597</v>
      </c>
      <c r="W44" s="257">
        <f t="shared" si="17"/>
        <v>2579064875.631</v>
      </c>
      <c r="X44" s="258">
        <f t="shared" si="18"/>
        <v>2738135953.8165026</v>
      </c>
      <c r="Y44" s="258">
        <f t="shared" si="19"/>
        <v>2579064875.631</v>
      </c>
      <c r="Z44" s="257">
        <f t="shared" si="20"/>
        <v>2738135953.8165026</v>
      </c>
      <c r="AA44" s="257">
        <f t="shared" si="32"/>
        <v>2907018188.0354142</v>
      </c>
      <c r="AB44" s="257"/>
      <c r="AC44" s="32" t="str">
        <f t="shared" si="21"/>
        <v>BERTAHAP</v>
      </c>
      <c r="AD44" s="259">
        <f t="shared" si="22"/>
        <v>0</v>
      </c>
      <c r="AE44" s="260">
        <v>2</v>
      </c>
      <c r="AF44" s="261"/>
      <c r="AG44" s="257" t="e">
        <f>IF(AF44&gt;#REF!,"LB","KR")</f>
        <v>#REF!</v>
      </c>
      <c r="AH44" s="261">
        <v>2370701000</v>
      </c>
      <c r="AI44" s="261">
        <v>2672159000</v>
      </c>
      <c r="AJ44" s="261">
        <v>2836972000</v>
      </c>
      <c r="AK44" s="262">
        <v>3011950000</v>
      </c>
      <c r="AL44" s="262">
        <v>2836972000</v>
      </c>
      <c r="AM44" s="261">
        <v>3011950000</v>
      </c>
      <c r="AN44" s="261">
        <f t="shared" si="23"/>
        <v>3197721000</v>
      </c>
      <c r="AO44" s="15"/>
      <c r="AP44" s="263">
        <v>5</v>
      </c>
      <c r="AQ44" s="264">
        <f t="shared" si="24"/>
        <v>-1748797.3691000007</v>
      </c>
      <c r="AR44" s="265"/>
      <c r="AS44" s="282"/>
      <c r="AT44" s="282"/>
      <c r="AU44" s="282"/>
      <c r="AV44" s="283"/>
      <c r="AW44" s="283"/>
      <c r="AX44" s="283"/>
      <c r="AY44" s="15"/>
      <c r="AZ44" s="283"/>
      <c r="BA44" s="283"/>
      <c r="BB44" s="283"/>
      <c r="BC44" s="283"/>
      <c r="BD44" s="283"/>
      <c r="BE44" s="283"/>
      <c r="BF44" s="283"/>
      <c r="BG44" s="283"/>
      <c r="BH44" s="283"/>
      <c r="BI44" s="283"/>
      <c r="BJ44" s="283"/>
      <c r="BK44" s="283"/>
      <c r="BL44" s="283"/>
      <c r="BM44" s="283"/>
      <c r="BN44" s="283"/>
      <c r="BO44" s="283"/>
      <c r="BP44" s="15"/>
      <c r="BQ44" s="284">
        <f>O61</f>
        <v>28870662.503600005</v>
      </c>
      <c r="BR44" s="15"/>
      <c r="BS44" s="276"/>
      <c r="BT44" s="269"/>
      <c r="BU44" s="269" t="str">
        <f t="shared" si="25"/>
        <v>2BR-9</v>
      </c>
      <c r="BV44" s="270" t="str">
        <f t="shared" si="26"/>
        <v>09</v>
      </c>
      <c r="BW44" s="271">
        <f t="shared" si="27"/>
        <v>101</v>
      </c>
      <c r="BX44" s="271">
        <f t="shared" si="27"/>
        <v>90</v>
      </c>
      <c r="BY44" s="272">
        <f t="shared" si="28"/>
        <v>28656276.3959</v>
      </c>
      <c r="BZ44" s="272">
        <f t="shared" si="29"/>
        <v>2370701000</v>
      </c>
      <c r="CA44" s="272">
        <f t="shared" si="29"/>
        <v>2672159000</v>
      </c>
      <c r="CB44" s="272">
        <f t="shared" si="29"/>
        <v>2836972000</v>
      </c>
      <c r="CC44" s="272">
        <f t="shared" si="29"/>
        <v>3011950000</v>
      </c>
      <c r="CD44" s="272">
        <f t="shared" si="30"/>
        <v>3197721000</v>
      </c>
      <c r="CE44" s="15"/>
      <c r="CF44" s="42">
        <f t="shared" si="33"/>
        <v>3007190320</v>
      </c>
      <c r="CG44" s="187">
        <f t="shared" si="33"/>
        <v>3192667000</v>
      </c>
    </row>
    <row r="45" spans="1:86">
      <c r="A45" s="3">
        <f t="shared" si="31"/>
        <v>6</v>
      </c>
      <c r="B45" s="249">
        <v>6</v>
      </c>
      <c r="C45" s="250" t="s">
        <v>132</v>
      </c>
      <c r="D45" s="285">
        <v>11</v>
      </c>
      <c r="E45" s="252"/>
      <c r="F45" s="40" t="s">
        <v>62</v>
      </c>
      <c r="G45" s="253">
        <f t="shared" si="3"/>
        <v>101</v>
      </c>
      <c r="H45" s="253">
        <f t="shared" si="4"/>
        <v>90</v>
      </c>
      <c r="I45" s="254">
        <f t="shared" si="5"/>
        <v>26966806</v>
      </c>
      <c r="J45" s="254">
        <f t="shared" si="6"/>
        <v>1</v>
      </c>
      <c r="K45" s="255">
        <f t="shared" si="7"/>
        <v>1.06</v>
      </c>
      <c r="L45" s="256">
        <f t="shared" si="8"/>
        <v>1.0024999999999999</v>
      </c>
      <c r="M45" s="257">
        <f t="shared" si="9"/>
        <v>23946471.762067527</v>
      </c>
      <c r="N45" s="257">
        <f t="shared" si="10"/>
        <v>26991499.752240665</v>
      </c>
      <c r="O45" s="257">
        <f t="shared" si="11"/>
        <v>28656276.3959</v>
      </c>
      <c r="P45" s="257">
        <f t="shared" si="12"/>
        <v>30423732.820183363</v>
      </c>
      <c r="Q45" s="258">
        <f t="shared" si="13"/>
        <v>28656276.3959</v>
      </c>
      <c r="R45" s="257">
        <f t="shared" si="13"/>
        <v>30423732.820183363</v>
      </c>
      <c r="S45" s="257">
        <f t="shared" si="14"/>
        <v>32300202.089282379</v>
      </c>
      <c r="T45" s="257"/>
      <c r="U45" s="257">
        <f t="shared" si="15"/>
        <v>2155182458.5860772</v>
      </c>
      <c r="V45" s="257">
        <f t="shared" si="16"/>
        <v>2429234977.7016597</v>
      </c>
      <c r="W45" s="257">
        <f t="shared" si="17"/>
        <v>2579064875.631</v>
      </c>
      <c r="X45" s="258">
        <f t="shared" si="18"/>
        <v>2738135953.8165026</v>
      </c>
      <c r="Y45" s="258">
        <f t="shared" si="19"/>
        <v>2579064875.631</v>
      </c>
      <c r="Z45" s="257">
        <f t="shared" si="20"/>
        <v>2738135953.8165026</v>
      </c>
      <c r="AA45" s="257">
        <f t="shared" si="32"/>
        <v>2907018188.0354142</v>
      </c>
      <c r="AB45" s="257"/>
      <c r="AC45" s="32" t="str">
        <f t="shared" si="21"/>
        <v>BERTAHAP</v>
      </c>
      <c r="AD45" s="259">
        <f t="shared" si="22"/>
        <v>0</v>
      </c>
      <c r="AE45" s="260">
        <v>2</v>
      </c>
      <c r="AF45" s="261"/>
      <c r="AG45" s="257" t="e">
        <f>IF(AF45&gt;#REF!,"LB","KR")</f>
        <v>#REF!</v>
      </c>
      <c r="AH45" s="261">
        <v>2370701000</v>
      </c>
      <c r="AI45" s="261">
        <v>2672159000</v>
      </c>
      <c r="AJ45" s="261">
        <v>2836972000</v>
      </c>
      <c r="AK45" s="262">
        <v>3011950000</v>
      </c>
      <c r="AL45" s="262">
        <v>2836972000</v>
      </c>
      <c r="AM45" s="261">
        <v>3011950000</v>
      </c>
      <c r="AN45" s="261">
        <f t="shared" si="23"/>
        <v>3197721000</v>
      </c>
      <c r="AO45" s="15"/>
      <c r="AP45" s="263">
        <v>6</v>
      </c>
      <c r="AQ45" s="264">
        <f t="shared" si="24"/>
        <v>-1748797.3691000007</v>
      </c>
      <c r="AR45" s="265"/>
      <c r="AS45" s="266"/>
      <c r="AT45" s="266"/>
      <c r="AU45" s="266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286">
        <f>O66</f>
        <v>28870662.503600005</v>
      </c>
      <c r="BR45" s="15"/>
      <c r="BS45" s="276"/>
      <c r="BT45" s="269"/>
      <c r="BU45" s="269" t="str">
        <f t="shared" si="25"/>
        <v>2BR-11</v>
      </c>
      <c r="BV45" s="270">
        <f t="shared" si="26"/>
        <v>11</v>
      </c>
      <c r="BW45" s="271">
        <f t="shared" si="27"/>
        <v>101</v>
      </c>
      <c r="BX45" s="271">
        <f t="shared" si="27"/>
        <v>90</v>
      </c>
      <c r="BY45" s="272">
        <f t="shared" si="28"/>
        <v>28656276.3959</v>
      </c>
      <c r="BZ45" s="272">
        <f t="shared" si="29"/>
        <v>2370701000</v>
      </c>
      <c r="CA45" s="272">
        <f t="shared" si="29"/>
        <v>2672159000</v>
      </c>
      <c r="CB45" s="272">
        <f t="shared" si="29"/>
        <v>2836972000</v>
      </c>
      <c r="CC45" s="272">
        <f t="shared" si="29"/>
        <v>3011950000</v>
      </c>
      <c r="CD45" s="272">
        <f t="shared" si="30"/>
        <v>3197721000</v>
      </c>
      <c r="CE45" s="15"/>
      <c r="CF45" s="42">
        <f t="shared" si="33"/>
        <v>3007190320</v>
      </c>
      <c r="CG45" s="187">
        <f t="shared" si="33"/>
        <v>3192667000</v>
      </c>
    </row>
    <row r="46" spans="1:86">
      <c r="A46" s="3">
        <f t="shared" si="31"/>
        <v>7</v>
      </c>
      <c r="B46" s="249">
        <v>7</v>
      </c>
      <c r="C46" s="250" t="s">
        <v>132</v>
      </c>
      <c r="D46" s="285">
        <v>15</v>
      </c>
      <c r="E46" s="252"/>
      <c r="F46" s="40" t="s">
        <v>64</v>
      </c>
      <c r="G46" s="253">
        <f t="shared" si="3"/>
        <v>101</v>
      </c>
      <c r="H46" s="253">
        <f t="shared" si="4"/>
        <v>90</v>
      </c>
      <c r="I46" s="254">
        <f t="shared" si="5"/>
        <v>26966806</v>
      </c>
      <c r="J46" s="254">
        <f t="shared" si="6"/>
        <v>1</v>
      </c>
      <c r="K46" s="255">
        <f t="shared" si="7"/>
        <v>1.06</v>
      </c>
      <c r="L46" s="256">
        <f t="shared" si="8"/>
        <v>1.0024999999999999</v>
      </c>
      <c r="M46" s="257">
        <f t="shared" si="9"/>
        <v>23946471.762067527</v>
      </c>
      <c r="N46" s="257">
        <f t="shared" si="10"/>
        <v>26991499.752240665</v>
      </c>
      <c r="O46" s="257">
        <f t="shared" si="11"/>
        <v>28656276.3959</v>
      </c>
      <c r="P46" s="257">
        <f t="shared" si="12"/>
        <v>30423732.820183363</v>
      </c>
      <c r="Q46" s="258">
        <f t="shared" si="13"/>
        <v>28656276.3959</v>
      </c>
      <c r="R46" s="257">
        <f t="shared" si="13"/>
        <v>30423732.820183363</v>
      </c>
      <c r="S46" s="257">
        <f t="shared" si="14"/>
        <v>32300202.089282379</v>
      </c>
      <c r="T46" s="257"/>
      <c r="U46" s="257">
        <f t="shared" si="15"/>
        <v>2155182458.5860772</v>
      </c>
      <c r="V46" s="257">
        <f t="shared" si="16"/>
        <v>2429234977.7016597</v>
      </c>
      <c r="W46" s="257">
        <f t="shared" si="17"/>
        <v>2579064875.631</v>
      </c>
      <c r="X46" s="258">
        <f t="shared" si="18"/>
        <v>2738135953.8165026</v>
      </c>
      <c r="Y46" s="258">
        <f t="shared" si="19"/>
        <v>2579064875.631</v>
      </c>
      <c r="Z46" s="257">
        <f t="shared" si="20"/>
        <v>2738135953.8165026</v>
      </c>
      <c r="AA46" s="257">
        <f t="shared" si="32"/>
        <v>2907018188.0354142</v>
      </c>
      <c r="AB46" s="257"/>
      <c r="AC46" s="32" t="str">
        <f t="shared" si="21"/>
        <v>BERTAHAP</v>
      </c>
      <c r="AD46" s="259">
        <f t="shared" si="22"/>
        <v>0</v>
      </c>
      <c r="AE46" s="260">
        <v>2</v>
      </c>
      <c r="AF46" s="261"/>
      <c r="AG46" s="257" t="e">
        <f>IF(AF46&gt;#REF!,"LB","KR")</f>
        <v>#REF!</v>
      </c>
      <c r="AH46" s="261">
        <v>2370701000</v>
      </c>
      <c r="AI46" s="261">
        <v>2672159000</v>
      </c>
      <c r="AJ46" s="261">
        <v>2836972000</v>
      </c>
      <c r="AK46" s="262">
        <v>3011950000</v>
      </c>
      <c r="AL46" s="262">
        <v>2836972000</v>
      </c>
      <c r="AM46" s="261">
        <v>3011950000</v>
      </c>
      <c r="AN46" s="261">
        <f t="shared" si="23"/>
        <v>3197721000</v>
      </c>
      <c r="AO46" s="15"/>
      <c r="AP46" s="263">
        <v>7</v>
      </c>
      <c r="AQ46" s="264">
        <f t="shared" si="24"/>
        <v>-1748797.3691000007</v>
      </c>
      <c r="AR46" s="265"/>
      <c r="AS46" s="287"/>
      <c r="AT46" s="287"/>
      <c r="AU46" s="287"/>
      <c r="AV46" s="287"/>
      <c r="AW46" s="287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288">
        <f>O69</f>
        <v>29960121.466000002</v>
      </c>
      <c r="BR46" s="15"/>
      <c r="BS46" s="276"/>
      <c r="BT46" s="269"/>
      <c r="BU46" s="269" t="str">
        <f t="shared" si="25"/>
        <v>2BR-15</v>
      </c>
      <c r="BV46" s="270">
        <f t="shared" si="26"/>
        <v>15</v>
      </c>
      <c r="BW46" s="271">
        <f t="shared" si="27"/>
        <v>101</v>
      </c>
      <c r="BX46" s="271">
        <f t="shared" si="27"/>
        <v>90</v>
      </c>
      <c r="BY46" s="272">
        <f t="shared" si="28"/>
        <v>28656276.3959</v>
      </c>
      <c r="BZ46" s="272">
        <f t="shared" si="29"/>
        <v>2370701000</v>
      </c>
      <c r="CA46" s="272">
        <f t="shared" si="29"/>
        <v>2672159000</v>
      </c>
      <c r="CB46" s="272">
        <f t="shared" si="29"/>
        <v>2836972000</v>
      </c>
      <c r="CC46" s="272">
        <f t="shared" si="29"/>
        <v>3011950000</v>
      </c>
      <c r="CD46" s="272">
        <f t="shared" si="30"/>
        <v>3197721000</v>
      </c>
      <c r="CE46" s="15"/>
      <c r="CF46" s="42">
        <f t="shared" si="33"/>
        <v>3007190320</v>
      </c>
      <c r="CG46" s="187">
        <f t="shared" si="33"/>
        <v>3192667000</v>
      </c>
    </row>
    <row r="47" spans="1:86">
      <c r="A47" s="3">
        <f t="shared" si="31"/>
        <v>8</v>
      </c>
      <c r="B47" s="249">
        <v>8</v>
      </c>
      <c r="C47" s="250" t="s">
        <v>132</v>
      </c>
      <c r="D47" s="285">
        <v>17</v>
      </c>
      <c r="E47" s="252"/>
      <c r="F47" s="40" t="s">
        <v>67</v>
      </c>
      <c r="G47" s="253">
        <f t="shared" si="3"/>
        <v>85</v>
      </c>
      <c r="H47" s="253">
        <f t="shared" si="4"/>
        <v>74</v>
      </c>
      <c r="I47" s="254">
        <f t="shared" si="5"/>
        <v>26966806</v>
      </c>
      <c r="J47" s="254">
        <f t="shared" si="6"/>
        <v>1</v>
      </c>
      <c r="K47" s="255">
        <f t="shared" si="7"/>
        <v>1.06</v>
      </c>
      <c r="L47" s="256">
        <f t="shared" si="8"/>
        <v>1.0024999999999999</v>
      </c>
      <c r="M47" s="257">
        <f t="shared" si="9"/>
        <v>23946471.762067527</v>
      </c>
      <c r="N47" s="257">
        <f t="shared" si="10"/>
        <v>26991499.752240665</v>
      </c>
      <c r="O47" s="257">
        <f t="shared" si="11"/>
        <v>28656276.3959</v>
      </c>
      <c r="P47" s="257">
        <f t="shared" si="12"/>
        <v>30423732.820183363</v>
      </c>
      <c r="Q47" s="258">
        <f t="shared" si="13"/>
        <v>28656276.3959</v>
      </c>
      <c r="R47" s="257">
        <f t="shared" si="13"/>
        <v>30423732.820183363</v>
      </c>
      <c r="S47" s="257">
        <f t="shared" si="14"/>
        <v>32300202.089282379</v>
      </c>
      <c r="T47" s="257"/>
      <c r="U47" s="257">
        <f t="shared" si="15"/>
        <v>1772038910.392997</v>
      </c>
      <c r="V47" s="257">
        <f t="shared" si="16"/>
        <v>1997370981.6658092</v>
      </c>
      <c r="W47" s="257">
        <f t="shared" si="17"/>
        <v>2120564453.2966001</v>
      </c>
      <c r="X47" s="258">
        <f t="shared" si="18"/>
        <v>2251356228.6935687</v>
      </c>
      <c r="Y47" s="258">
        <f t="shared" si="19"/>
        <v>2120564453.2966001</v>
      </c>
      <c r="Z47" s="257">
        <f t="shared" si="20"/>
        <v>2251356228.6935687</v>
      </c>
      <c r="AA47" s="257">
        <f t="shared" si="32"/>
        <v>2390214954.6068959</v>
      </c>
      <c r="AB47" s="257"/>
      <c r="AC47" s="32" t="str">
        <f t="shared" si="21"/>
        <v>BERTAHAP</v>
      </c>
      <c r="AD47" s="259">
        <f t="shared" si="22"/>
        <v>0</v>
      </c>
      <c r="AE47" s="260">
        <v>2</v>
      </c>
      <c r="AF47" s="261"/>
      <c r="AG47" s="257" t="e">
        <f>IF(AF47&gt;#REF!,"LB","KR")</f>
        <v>#REF!</v>
      </c>
      <c r="AH47" s="261">
        <v>1949243000</v>
      </c>
      <c r="AI47" s="261">
        <v>2197109000</v>
      </c>
      <c r="AJ47" s="261">
        <v>2332621000</v>
      </c>
      <c r="AK47" s="262">
        <v>2476492000</v>
      </c>
      <c r="AL47" s="262">
        <v>2332621000</v>
      </c>
      <c r="AM47" s="261">
        <v>2476492000</v>
      </c>
      <c r="AN47" s="261">
        <f t="shared" si="23"/>
        <v>2629237000</v>
      </c>
      <c r="AO47" s="15"/>
      <c r="AP47" s="263">
        <v>8</v>
      </c>
      <c r="AQ47" s="264">
        <f t="shared" si="24"/>
        <v>-1748797.3691000007</v>
      </c>
      <c r="AR47" s="265"/>
      <c r="AS47" s="287"/>
      <c r="AT47" s="287"/>
      <c r="AU47" s="287"/>
      <c r="AV47" s="287"/>
      <c r="AW47" s="287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289">
        <f>O70</f>
        <v>29124150.48</v>
      </c>
      <c r="BR47" s="15"/>
      <c r="BS47" s="276"/>
      <c r="BT47" s="269"/>
      <c r="BU47" s="269" t="str">
        <f t="shared" si="25"/>
        <v>2BR-17</v>
      </c>
      <c r="BV47" s="270">
        <f t="shared" si="26"/>
        <v>17</v>
      </c>
      <c r="BW47" s="271">
        <f t="shared" si="27"/>
        <v>85</v>
      </c>
      <c r="BX47" s="271">
        <f t="shared" si="27"/>
        <v>74</v>
      </c>
      <c r="BY47" s="272">
        <f t="shared" si="28"/>
        <v>28656276.3959</v>
      </c>
      <c r="BZ47" s="272">
        <f t="shared" si="29"/>
        <v>1949243000</v>
      </c>
      <c r="CA47" s="272">
        <f t="shared" si="29"/>
        <v>2197109000</v>
      </c>
      <c r="CB47" s="272">
        <f t="shared" si="29"/>
        <v>2332621000</v>
      </c>
      <c r="CC47" s="272">
        <f t="shared" si="29"/>
        <v>2476492000</v>
      </c>
      <c r="CD47" s="272">
        <f t="shared" si="30"/>
        <v>2629237000</v>
      </c>
      <c r="CE47" s="15"/>
      <c r="CF47" s="42">
        <f t="shared" si="33"/>
        <v>2472578260</v>
      </c>
      <c r="CG47" s="187">
        <f t="shared" si="33"/>
        <v>2625081520</v>
      </c>
    </row>
    <row r="48" spans="1:86">
      <c r="A48" s="3">
        <f t="shared" si="31"/>
        <v>9</v>
      </c>
      <c r="B48" s="249">
        <v>9</v>
      </c>
      <c r="C48" s="250" t="s">
        <v>132</v>
      </c>
      <c r="D48" s="285">
        <v>19</v>
      </c>
      <c r="E48" s="252"/>
      <c r="F48" s="40" t="s">
        <v>78</v>
      </c>
      <c r="G48" s="253">
        <f t="shared" si="3"/>
        <v>138</v>
      </c>
      <c r="H48" s="253">
        <f t="shared" si="4"/>
        <v>120</v>
      </c>
      <c r="I48" s="254">
        <f t="shared" si="5"/>
        <v>26966806</v>
      </c>
      <c r="J48" s="254">
        <f t="shared" si="6"/>
        <v>1</v>
      </c>
      <c r="K48" s="255">
        <f t="shared" si="7"/>
        <v>1.06</v>
      </c>
      <c r="L48" s="256">
        <f t="shared" si="8"/>
        <v>1.0024999999999999</v>
      </c>
      <c r="M48" s="257">
        <f t="shared" si="9"/>
        <v>23946471.762067527</v>
      </c>
      <c r="N48" s="257">
        <f t="shared" si="10"/>
        <v>26991499.752240665</v>
      </c>
      <c r="O48" s="257">
        <f t="shared" si="11"/>
        <v>28656276.3959</v>
      </c>
      <c r="P48" s="257">
        <f t="shared" si="12"/>
        <v>30423732.820183363</v>
      </c>
      <c r="Q48" s="258">
        <f t="shared" si="13"/>
        <v>28656276.3959</v>
      </c>
      <c r="R48" s="257">
        <f t="shared" si="13"/>
        <v>30423732.820183363</v>
      </c>
      <c r="S48" s="257">
        <f t="shared" si="14"/>
        <v>32300202.089282379</v>
      </c>
      <c r="T48" s="257"/>
      <c r="U48" s="257">
        <f t="shared" si="15"/>
        <v>2873576611.448103</v>
      </c>
      <c r="V48" s="257">
        <f t="shared" si="16"/>
        <v>3238979970.2688799</v>
      </c>
      <c r="W48" s="257">
        <f t="shared" si="17"/>
        <v>3438753167.5079999</v>
      </c>
      <c r="X48" s="258">
        <f t="shared" si="18"/>
        <v>3650847938.4220037</v>
      </c>
      <c r="Y48" s="258">
        <f t="shared" si="19"/>
        <v>3438753167.5079999</v>
      </c>
      <c r="Z48" s="257">
        <f t="shared" si="20"/>
        <v>3650847938.4220037</v>
      </c>
      <c r="AA48" s="257">
        <f t="shared" si="32"/>
        <v>3876024250.7138853</v>
      </c>
      <c r="AB48" s="257"/>
      <c r="AC48" s="32" t="str">
        <f t="shared" si="21"/>
        <v>BERTAHAP</v>
      </c>
      <c r="AD48" s="259">
        <f t="shared" si="22"/>
        <v>0</v>
      </c>
      <c r="AE48" s="260">
        <v>2</v>
      </c>
      <c r="AF48" s="261"/>
      <c r="AG48" s="257" t="e">
        <f>IF(AF48&gt;#REF!,"LB","KR")</f>
        <v>#REF!</v>
      </c>
      <c r="AH48" s="261">
        <v>3160935000</v>
      </c>
      <c r="AI48" s="261">
        <v>3562878000</v>
      </c>
      <c r="AJ48" s="261">
        <v>3782629000</v>
      </c>
      <c r="AK48" s="262">
        <v>4015933000</v>
      </c>
      <c r="AL48" s="262">
        <v>3782629000</v>
      </c>
      <c r="AM48" s="261">
        <v>4015933000</v>
      </c>
      <c r="AN48" s="261">
        <f t="shared" si="23"/>
        <v>4263627000</v>
      </c>
      <c r="AO48" s="15"/>
      <c r="AP48" s="263">
        <v>9</v>
      </c>
      <c r="AQ48" s="264">
        <f t="shared" si="24"/>
        <v>-1748797.3691000007</v>
      </c>
      <c r="AR48" s="265"/>
      <c r="AS48" s="266"/>
      <c r="AT48" s="266"/>
      <c r="AU48" s="266"/>
      <c r="AV48" s="290"/>
      <c r="AW48" s="290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291">
        <f>O71</f>
        <v>28584814.360000003</v>
      </c>
      <c r="BR48" s="15"/>
      <c r="BS48" s="276"/>
      <c r="BT48" s="269"/>
      <c r="BU48" s="269" t="str">
        <f t="shared" si="25"/>
        <v>3BR-19</v>
      </c>
      <c r="BV48" s="270">
        <f t="shared" si="26"/>
        <v>19</v>
      </c>
      <c r="BW48" s="271">
        <f t="shared" si="27"/>
        <v>138</v>
      </c>
      <c r="BX48" s="271">
        <f t="shared" si="27"/>
        <v>120</v>
      </c>
      <c r="BY48" s="272">
        <f t="shared" si="28"/>
        <v>28656276.3959</v>
      </c>
      <c r="BZ48" s="272">
        <f t="shared" si="29"/>
        <v>3160935000</v>
      </c>
      <c r="CA48" s="272">
        <f t="shared" si="29"/>
        <v>3562878000</v>
      </c>
      <c r="CB48" s="272">
        <f t="shared" si="29"/>
        <v>3782629000</v>
      </c>
      <c r="CC48" s="272">
        <f t="shared" si="29"/>
        <v>4015933000</v>
      </c>
      <c r="CD48" s="272">
        <f t="shared" si="30"/>
        <v>4263627000</v>
      </c>
      <c r="CE48" s="15"/>
      <c r="CF48" s="42">
        <f t="shared" si="33"/>
        <v>4009586740</v>
      </c>
      <c r="CG48" s="187">
        <f t="shared" si="33"/>
        <v>4256888980</v>
      </c>
    </row>
    <row r="49" spans="1:85">
      <c r="A49" s="3">
        <f t="shared" si="31"/>
        <v>10</v>
      </c>
      <c r="B49" s="249">
        <v>10</v>
      </c>
      <c r="C49" s="250" t="s">
        <v>132</v>
      </c>
      <c r="D49" s="285">
        <v>21</v>
      </c>
      <c r="E49" s="252"/>
      <c r="F49" s="40" t="s">
        <v>84</v>
      </c>
      <c r="G49" s="253">
        <f t="shared" si="3"/>
        <v>132</v>
      </c>
      <c r="H49" s="253">
        <f t="shared" si="4"/>
        <v>112</v>
      </c>
      <c r="I49" s="254">
        <f t="shared" si="5"/>
        <v>26966806</v>
      </c>
      <c r="J49" s="254">
        <f t="shared" si="6"/>
        <v>3</v>
      </c>
      <c r="K49" s="255">
        <f t="shared" si="7"/>
        <v>1.1000000000000001</v>
      </c>
      <c r="L49" s="256">
        <f t="shared" si="8"/>
        <v>1.0024999999999999</v>
      </c>
      <c r="M49" s="257">
        <f t="shared" si="9"/>
        <v>24850112.205919132</v>
      </c>
      <c r="N49" s="257">
        <f t="shared" si="10"/>
        <v>28010046.912702579</v>
      </c>
      <c r="O49" s="257">
        <f t="shared" si="11"/>
        <v>29737645.316500001</v>
      </c>
      <c r="P49" s="257">
        <f t="shared" si="12"/>
        <v>31571798.209624246</v>
      </c>
      <c r="Q49" s="258">
        <f t="shared" si="13"/>
        <v>29737645.316500001</v>
      </c>
      <c r="R49" s="257">
        <f t="shared" si="13"/>
        <v>31571798.209624246</v>
      </c>
      <c r="S49" s="257">
        <f t="shared" si="14"/>
        <v>33519077.639821339</v>
      </c>
      <c r="T49" s="257"/>
      <c r="U49" s="257">
        <f t="shared" si="15"/>
        <v>2783212567.0629425</v>
      </c>
      <c r="V49" s="257">
        <f t="shared" si="16"/>
        <v>3137125254.2226887</v>
      </c>
      <c r="W49" s="257">
        <f t="shared" si="17"/>
        <v>3330616275.448</v>
      </c>
      <c r="X49" s="258">
        <f t="shared" si="18"/>
        <v>3536041399.4779158</v>
      </c>
      <c r="Y49" s="258">
        <f t="shared" si="19"/>
        <v>3330616275.448</v>
      </c>
      <c r="Z49" s="257">
        <f t="shared" si="20"/>
        <v>3536041399.4779158</v>
      </c>
      <c r="AA49" s="257">
        <f t="shared" si="32"/>
        <v>3754136695.6599898</v>
      </c>
      <c r="AB49" s="257"/>
      <c r="AC49" s="32" t="str">
        <f t="shared" si="21"/>
        <v>BERTAHAP</v>
      </c>
      <c r="AD49" s="259">
        <f t="shared" si="22"/>
        <v>0</v>
      </c>
      <c r="AE49" s="260">
        <v>2</v>
      </c>
      <c r="AF49" s="261"/>
      <c r="AG49" s="257" t="e">
        <f>IF(AF49&gt;#REF!,"LB","KR")</f>
        <v>#REF!</v>
      </c>
      <c r="AH49" s="261">
        <v>3061534000</v>
      </c>
      <c r="AI49" s="261">
        <v>3450838000</v>
      </c>
      <c r="AJ49" s="261">
        <v>3663678000</v>
      </c>
      <c r="AK49" s="262">
        <v>3889646000</v>
      </c>
      <c r="AL49" s="262">
        <v>3663678000</v>
      </c>
      <c r="AM49" s="261">
        <v>3889646000</v>
      </c>
      <c r="AN49" s="261">
        <f t="shared" si="23"/>
        <v>4129551000</v>
      </c>
      <c r="AO49" s="15"/>
      <c r="AP49" s="263">
        <v>10</v>
      </c>
      <c r="AQ49" s="264">
        <f t="shared" si="24"/>
        <v>-667428.44849999994</v>
      </c>
      <c r="AR49" s="265"/>
      <c r="AS49" s="266"/>
      <c r="AT49" s="266"/>
      <c r="AU49" s="266"/>
      <c r="AV49" s="290"/>
      <c r="AW49" s="290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292">
        <f>O79</f>
        <v>29663486.600000001</v>
      </c>
      <c r="BR49" s="15"/>
      <c r="BS49" s="268">
        <v>3</v>
      </c>
      <c r="BT49" s="269" t="s">
        <v>133</v>
      </c>
      <c r="BU49" s="269" t="str">
        <f t="shared" si="25"/>
        <v>3BR-21</v>
      </c>
      <c r="BV49" s="270">
        <f t="shared" si="26"/>
        <v>21</v>
      </c>
      <c r="BW49" s="271">
        <f t="shared" si="27"/>
        <v>132</v>
      </c>
      <c r="BX49" s="271">
        <f t="shared" si="27"/>
        <v>112</v>
      </c>
      <c r="BY49" s="272">
        <f t="shared" si="28"/>
        <v>29737645.316500001</v>
      </c>
      <c r="BZ49" s="272">
        <f t="shared" si="29"/>
        <v>3061534000</v>
      </c>
      <c r="CA49" s="272">
        <f t="shared" si="29"/>
        <v>3450838000</v>
      </c>
      <c r="CB49" s="272">
        <f t="shared" si="29"/>
        <v>3663678000</v>
      </c>
      <c r="CC49" s="272">
        <f t="shared" si="29"/>
        <v>3889646000</v>
      </c>
      <c r="CD49" s="272">
        <f t="shared" si="30"/>
        <v>4129551000</v>
      </c>
      <c r="CE49" s="15">
        <v>2</v>
      </c>
      <c r="CF49" s="42">
        <f t="shared" si="33"/>
        <v>3883498680</v>
      </c>
      <c r="CG49" s="187">
        <f t="shared" si="33"/>
        <v>4123024760</v>
      </c>
    </row>
    <row r="50" spans="1:85">
      <c r="A50" s="3">
        <f t="shared" si="31"/>
        <v>11</v>
      </c>
      <c r="B50" s="249">
        <v>1</v>
      </c>
      <c r="C50" s="250" t="s">
        <v>134</v>
      </c>
      <c r="D50" s="251" t="s">
        <v>19</v>
      </c>
      <c r="E50" s="252"/>
      <c r="F50" s="40" t="s">
        <v>72</v>
      </c>
      <c r="G50" s="253">
        <f t="shared" si="3"/>
        <v>175</v>
      </c>
      <c r="H50" s="253">
        <f t="shared" si="4"/>
        <v>156</v>
      </c>
      <c r="I50" s="254">
        <f t="shared" si="5"/>
        <v>26966806</v>
      </c>
      <c r="J50" s="254">
        <f t="shared" si="6"/>
        <v>5</v>
      </c>
      <c r="K50" s="255">
        <f t="shared" si="7"/>
        <v>1.08</v>
      </c>
      <c r="L50" s="256">
        <f t="shared" si="8"/>
        <v>1.0024999999999999</v>
      </c>
      <c r="M50" s="257">
        <f t="shared" si="9"/>
        <v>24398291.983993329</v>
      </c>
      <c r="N50" s="257">
        <f t="shared" si="10"/>
        <v>27500773.33247162</v>
      </c>
      <c r="O50" s="257">
        <f t="shared" si="11"/>
        <v>29196960.856199998</v>
      </c>
      <c r="P50" s="257">
        <f t="shared" si="12"/>
        <v>30997765.514903802</v>
      </c>
      <c r="Q50" s="258">
        <f t="shared" si="13"/>
        <v>29196960.856199998</v>
      </c>
      <c r="R50" s="257">
        <f t="shared" si="13"/>
        <v>30997765.514903802</v>
      </c>
      <c r="S50" s="257">
        <f t="shared" si="14"/>
        <v>32909639.864551857</v>
      </c>
      <c r="T50" s="257"/>
      <c r="U50" s="257">
        <f t="shared" si="15"/>
        <v>3806133549.5029593</v>
      </c>
      <c r="V50" s="257">
        <f t="shared" si="16"/>
        <v>4290120639.8655729</v>
      </c>
      <c r="W50" s="257">
        <f t="shared" si="17"/>
        <v>4554725893.5671997</v>
      </c>
      <c r="X50" s="258">
        <f t="shared" si="18"/>
        <v>4835651420.3249931</v>
      </c>
      <c r="Y50" s="258">
        <f t="shared" si="19"/>
        <v>4554725893.5671997</v>
      </c>
      <c r="Z50" s="257">
        <f t="shared" si="20"/>
        <v>4835651420.3249931</v>
      </c>
      <c r="AA50" s="257">
        <f t="shared" si="32"/>
        <v>5133903818.8700895</v>
      </c>
      <c r="AB50" s="257"/>
      <c r="AC50" s="32" t="str">
        <f t="shared" si="21"/>
        <v>BERTAHAP</v>
      </c>
      <c r="AD50" s="259">
        <f t="shared" si="22"/>
        <v>0</v>
      </c>
      <c r="AE50" s="260">
        <v>2</v>
      </c>
      <c r="AF50" s="261"/>
      <c r="AG50" s="257" t="e">
        <f>IF(AF50&gt;#REF!,"LB","KR")</f>
        <v>#REF!</v>
      </c>
      <c r="AH50" s="261">
        <v>4186747000</v>
      </c>
      <c r="AI50" s="261">
        <v>4719133000</v>
      </c>
      <c r="AJ50" s="261">
        <v>5010199000</v>
      </c>
      <c r="AK50" s="262">
        <v>5319217000</v>
      </c>
      <c r="AL50" s="262">
        <v>5010199000</v>
      </c>
      <c r="AM50" s="261">
        <v>5319217000</v>
      </c>
      <c r="AN50" s="261">
        <f t="shared" si="23"/>
        <v>5647295000</v>
      </c>
      <c r="AO50" s="15"/>
      <c r="AP50" s="263">
        <v>11</v>
      </c>
      <c r="AQ50" s="264">
        <f t="shared" si="24"/>
        <v>-1208112.9088000022</v>
      </c>
      <c r="AR50" s="265"/>
      <c r="AS50" s="266"/>
      <c r="AT50" s="266"/>
      <c r="AU50" s="266"/>
      <c r="AV50" s="290"/>
      <c r="AW50" s="290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293">
        <f>O93</f>
        <v>28584814.360000003</v>
      </c>
      <c r="BR50" s="15"/>
      <c r="BS50" s="268">
        <v>4</v>
      </c>
      <c r="BT50" s="269" t="s">
        <v>135</v>
      </c>
      <c r="BU50" s="269" t="str">
        <f>F60</f>
        <v>3BR-1</v>
      </c>
      <c r="BV50" s="270" t="str">
        <f>D60</f>
        <v>01</v>
      </c>
      <c r="BW50" s="271">
        <f>G60</f>
        <v>175</v>
      </c>
      <c r="BX50" s="271">
        <f>H60</f>
        <v>156</v>
      </c>
      <c r="BY50" s="272">
        <f>O60</f>
        <v>29415391.9848</v>
      </c>
      <c r="BZ50" s="272">
        <f>AH60</f>
        <v>4218070000</v>
      </c>
      <c r="CA50" s="272">
        <f>AI60</f>
        <v>4754438000</v>
      </c>
      <c r="CB50" s="272">
        <f>AJ60</f>
        <v>5047682000</v>
      </c>
      <c r="CC50" s="272">
        <f>AK60</f>
        <v>5359012000</v>
      </c>
      <c r="CD50" s="272">
        <f>AN60</f>
        <v>5689544000</v>
      </c>
      <c r="CE50" s="15">
        <v>8</v>
      </c>
      <c r="CF50" s="42">
        <f t="shared" si="33"/>
        <v>5310810940</v>
      </c>
      <c r="CG50" s="187">
        <f t="shared" si="33"/>
        <v>5638370020</v>
      </c>
    </row>
    <row r="51" spans="1:85">
      <c r="A51" s="3">
        <f t="shared" si="31"/>
        <v>12</v>
      </c>
      <c r="B51" s="249">
        <v>2</v>
      </c>
      <c r="C51" s="250" t="s">
        <v>134</v>
      </c>
      <c r="D51" s="251" t="s">
        <v>29</v>
      </c>
      <c r="E51" s="252"/>
      <c r="F51" s="40" t="s">
        <v>74</v>
      </c>
      <c r="G51" s="253">
        <f t="shared" si="3"/>
        <v>85</v>
      </c>
      <c r="H51" s="253">
        <f t="shared" si="4"/>
        <v>74</v>
      </c>
      <c r="I51" s="254">
        <f t="shared" si="5"/>
        <v>26966806</v>
      </c>
      <c r="J51" s="254">
        <f t="shared" si="6"/>
        <v>1</v>
      </c>
      <c r="K51" s="255">
        <f t="shared" si="7"/>
        <v>1.06</v>
      </c>
      <c r="L51" s="256">
        <f t="shared" si="8"/>
        <v>1.0024999999999999</v>
      </c>
      <c r="M51" s="257">
        <f t="shared" si="9"/>
        <v>23946471.762067527</v>
      </c>
      <c r="N51" s="257">
        <f t="shared" si="10"/>
        <v>26991499.752240665</v>
      </c>
      <c r="O51" s="257">
        <f t="shared" si="11"/>
        <v>28656276.3959</v>
      </c>
      <c r="P51" s="257">
        <f t="shared" si="12"/>
        <v>30423732.820183363</v>
      </c>
      <c r="Q51" s="258">
        <f t="shared" si="13"/>
        <v>28656276.3959</v>
      </c>
      <c r="R51" s="257">
        <f t="shared" si="13"/>
        <v>30423732.820183363</v>
      </c>
      <c r="S51" s="257">
        <f t="shared" si="14"/>
        <v>32300202.089282379</v>
      </c>
      <c r="T51" s="257"/>
      <c r="U51" s="257">
        <f t="shared" si="15"/>
        <v>1772038910.392997</v>
      </c>
      <c r="V51" s="257">
        <f t="shared" si="16"/>
        <v>1997370981.6658092</v>
      </c>
      <c r="W51" s="257">
        <f t="shared" si="17"/>
        <v>2120564453.2966001</v>
      </c>
      <c r="X51" s="258">
        <f t="shared" si="18"/>
        <v>2251356228.6935687</v>
      </c>
      <c r="Y51" s="258">
        <f t="shared" si="19"/>
        <v>2120564453.2966001</v>
      </c>
      <c r="Z51" s="257">
        <f t="shared" si="20"/>
        <v>2251356228.6935687</v>
      </c>
      <c r="AA51" s="257">
        <f t="shared" si="32"/>
        <v>2390214954.6068959</v>
      </c>
      <c r="AB51" s="257"/>
      <c r="AC51" s="32" t="str">
        <f t="shared" si="21"/>
        <v>BERTAHAP</v>
      </c>
      <c r="AD51" s="259">
        <f t="shared" si="22"/>
        <v>0</v>
      </c>
      <c r="AE51" s="260">
        <v>2</v>
      </c>
      <c r="AF51" s="261"/>
      <c r="AG51" s="257" t="e">
        <f>IF(AF51&gt;#REF!,"LB","KR")</f>
        <v>#REF!</v>
      </c>
      <c r="AH51" s="261">
        <v>1949243000</v>
      </c>
      <c r="AI51" s="261">
        <v>2197109000</v>
      </c>
      <c r="AJ51" s="261">
        <v>2332621000</v>
      </c>
      <c r="AK51" s="262">
        <v>2476492000</v>
      </c>
      <c r="AL51" s="262">
        <v>2332621000</v>
      </c>
      <c r="AM51" s="261">
        <v>2476492000</v>
      </c>
      <c r="AN51" s="261">
        <f t="shared" si="23"/>
        <v>2629237000</v>
      </c>
      <c r="AO51" s="15"/>
      <c r="AP51" s="263">
        <v>12</v>
      </c>
      <c r="AQ51" s="264">
        <f t="shared" si="24"/>
        <v>-1748797.3691000007</v>
      </c>
      <c r="AR51" s="265"/>
      <c r="AS51" s="266"/>
      <c r="AT51" s="266"/>
      <c r="AU51" s="266"/>
      <c r="AV51" s="290"/>
      <c r="AW51" s="290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294">
        <f>O116</f>
        <v>28870662.503600005</v>
      </c>
      <c r="BR51" s="15"/>
      <c r="BS51" s="276"/>
      <c r="BT51" s="269" t="s">
        <v>136</v>
      </c>
      <c r="BU51" s="269"/>
      <c r="BV51" s="270"/>
      <c r="BW51" s="271"/>
      <c r="BX51" s="271"/>
      <c r="BY51" s="272"/>
      <c r="BZ51" s="272"/>
      <c r="CA51" s="272"/>
      <c r="CB51" s="272"/>
      <c r="CC51" s="272"/>
      <c r="CD51" s="272"/>
      <c r="CE51" s="15"/>
      <c r="CF51" s="42">
        <f t="shared" si="33"/>
        <v>2472578260</v>
      </c>
      <c r="CG51" s="187">
        <f t="shared" si="33"/>
        <v>2625081520</v>
      </c>
    </row>
    <row r="52" spans="1:85">
      <c r="A52" s="3">
        <f t="shared" si="31"/>
        <v>13</v>
      </c>
      <c r="B52" s="249">
        <v>3</v>
      </c>
      <c r="C52" s="250" t="s">
        <v>134</v>
      </c>
      <c r="D52" s="251" t="s">
        <v>32</v>
      </c>
      <c r="E52" s="252"/>
      <c r="F52" s="40" t="s">
        <v>56</v>
      </c>
      <c r="G52" s="253">
        <f t="shared" si="3"/>
        <v>85</v>
      </c>
      <c r="H52" s="253">
        <f t="shared" si="4"/>
        <v>74</v>
      </c>
      <c r="I52" s="254">
        <f t="shared" si="5"/>
        <v>26966806</v>
      </c>
      <c r="J52" s="254">
        <f t="shared" si="6"/>
        <v>1</v>
      </c>
      <c r="K52" s="255">
        <f t="shared" si="7"/>
        <v>1.06</v>
      </c>
      <c r="L52" s="256">
        <f t="shared" si="8"/>
        <v>1.0024999999999999</v>
      </c>
      <c r="M52" s="257">
        <f t="shared" si="9"/>
        <v>23946471.762067527</v>
      </c>
      <c r="N52" s="257">
        <f t="shared" si="10"/>
        <v>26991499.752240665</v>
      </c>
      <c r="O52" s="257">
        <f t="shared" si="11"/>
        <v>28656276.3959</v>
      </c>
      <c r="P52" s="257">
        <f t="shared" si="12"/>
        <v>30423732.820183363</v>
      </c>
      <c r="Q52" s="258">
        <f t="shared" si="13"/>
        <v>28656276.3959</v>
      </c>
      <c r="R52" s="257">
        <f t="shared" si="13"/>
        <v>30423732.820183363</v>
      </c>
      <c r="S52" s="257">
        <f t="shared" si="14"/>
        <v>32300202.089282379</v>
      </c>
      <c r="T52" s="257"/>
      <c r="U52" s="257">
        <f t="shared" si="15"/>
        <v>1772038910.392997</v>
      </c>
      <c r="V52" s="257">
        <f t="shared" si="16"/>
        <v>1997370981.6658092</v>
      </c>
      <c r="W52" s="257">
        <f t="shared" si="17"/>
        <v>2120564453.2966001</v>
      </c>
      <c r="X52" s="258">
        <f t="shared" si="18"/>
        <v>2251356228.6935687</v>
      </c>
      <c r="Y52" s="258">
        <f t="shared" si="19"/>
        <v>2120564453.2966001</v>
      </c>
      <c r="Z52" s="257">
        <f t="shared" si="20"/>
        <v>2251356228.6935687</v>
      </c>
      <c r="AA52" s="257">
        <f t="shared" si="32"/>
        <v>2390214954.6068959</v>
      </c>
      <c r="AB52" s="257"/>
      <c r="AC52" s="32" t="str">
        <f t="shared" si="21"/>
        <v>BERTAHAP</v>
      </c>
      <c r="AD52" s="259">
        <f t="shared" si="22"/>
        <v>0</v>
      </c>
      <c r="AE52" s="260">
        <v>2</v>
      </c>
      <c r="AF52" s="261"/>
      <c r="AG52" s="257" t="e">
        <f>IF(AF52&gt;#REF!,"LB","KR")</f>
        <v>#REF!</v>
      </c>
      <c r="AH52" s="261">
        <v>1949243000</v>
      </c>
      <c r="AI52" s="261">
        <v>2197109000</v>
      </c>
      <c r="AJ52" s="261">
        <v>2332621000</v>
      </c>
      <c r="AK52" s="262">
        <v>2476492000</v>
      </c>
      <c r="AL52" s="262">
        <v>2332621000</v>
      </c>
      <c r="AM52" s="261">
        <v>2476492000</v>
      </c>
      <c r="AN52" s="261">
        <f t="shared" si="23"/>
        <v>2629237000</v>
      </c>
      <c r="AO52" s="15"/>
      <c r="AP52" s="263">
        <v>13</v>
      </c>
      <c r="AQ52" s="264">
        <f t="shared" si="24"/>
        <v>-1748797.3691000007</v>
      </c>
      <c r="AR52" s="265"/>
      <c r="AS52" s="266"/>
      <c r="AT52" s="266"/>
      <c r="AU52" s="266"/>
      <c r="AV52" s="290"/>
      <c r="AW52" s="290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295">
        <f>O124</f>
        <v>29706633.489600003</v>
      </c>
      <c r="BR52" s="15"/>
      <c r="BS52" s="268">
        <v>5</v>
      </c>
      <c r="BT52" s="296" t="s">
        <v>137</v>
      </c>
      <c r="BU52" s="269" t="str">
        <f>F61</f>
        <v>2BR-3</v>
      </c>
      <c r="BV52" s="270" t="str">
        <f>D61</f>
        <v>03</v>
      </c>
      <c r="BW52" s="271">
        <f t="shared" ref="BW52:BX56" si="34">G61</f>
        <v>85</v>
      </c>
      <c r="BX52" s="271">
        <f t="shared" si="34"/>
        <v>74</v>
      </c>
      <c r="BY52" s="272">
        <f>O61</f>
        <v>28870662.503600005</v>
      </c>
      <c r="BZ52" s="272">
        <f t="shared" ref="BZ52:CC56" si="35">AH61</f>
        <v>1963826000</v>
      </c>
      <c r="CA52" s="272">
        <f t="shared" si="35"/>
        <v>2213546000</v>
      </c>
      <c r="CB52" s="272">
        <f t="shared" si="35"/>
        <v>2350072000</v>
      </c>
      <c r="CC52" s="272">
        <f t="shared" si="35"/>
        <v>2495020000</v>
      </c>
      <c r="CD52" s="272">
        <f>AN61</f>
        <v>2648907000</v>
      </c>
      <c r="CE52" s="15">
        <v>6</v>
      </c>
      <c r="CF52" s="42">
        <f t="shared" si="33"/>
        <v>2472578260</v>
      </c>
      <c r="CG52" s="187">
        <f t="shared" si="33"/>
        <v>2625081520</v>
      </c>
    </row>
    <row r="53" spans="1:85">
      <c r="A53" s="3">
        <f t="shared" si="31"/>
        <v>14</v>
      </c>
      <c r="B53" s="249">
        <v>4</v>
      </c>
      <c r="C53" s="250" t="s">
        <v>134</v>
      </c>
      <c r="D53" s="251" t="s">
        <v>38</v>
      </c>
      <c r="E53" s="252"/>
      <c r="F53" s="40" t="s">
        <v>58</v>
      </c>
      <c r="G53" s="253">
        <f t="shared" si="3"/>
        <v>101</v>
      </c>
      <c r="H53" s="253">
        <f t="shared" si="4"/>
        <v>90</v>
      </c>
      <c r="I53" s="254">
        <f t="shared" si="5"/>
        <v>26966806</v>
      </c>
      <c r="J53" s="254">
        <f t="shared" si="6"/>
        <v>1</v>
      </c>
      <c r="K53" s="255">
        <f t="shared" si="7"/>
        <v>1.06</v>
      </c>
      <c r="L53" s="256">
        <f t="shared" si="8"/>
        <v>1.0024999999999999</v>
      </c>
      <c r="M53" s="257">
        <f t="shared" si="9"/>
        <v>23946471.762067527</v>
      </c>
      <c r="N53" s="257">
        <f t="shared" si="10"/>
        <v>26991499.752240665</v>
      </c>
      <c r="O53" s="257">
        <f t="shared" si="11"/>
        <v>28656276.3959</v>
      </c>
      <c r="P53" s="257">
        <f t="shared" si="12"/>
        <v>30423732.820183363</v>
      </c>
      <c r="Q53" s="258">
        <f t="shared" si="13"/>
        <v>28656276.3959</v>
      </c>
      <c r="R53" s="257">
        <f t="shared" si="13"/>
        <v>30423732.820183363</v>
      </c>
      <c r="S53" s="257">
        <f t="shared" si="14"/>
        <v>32300202.089282379</v>
      </c>
      <c r="T53" s="257"/>
      <c r="U53" s="257">
        <f t="shared" si="15"/>
        <v>2155182458.5860772</v>
      </c>
      <c r="V53" s="257">
        <f t="shared" si="16"/>
        <v>2429234977.7016597</v>
      </c>
      <c r="W53" s="257">
        <f t="shared" si="17"/>
        <v>2579064875.631</v>
      </c>
      <c r="X53" s="258">
        <f t="shared" si="18"/>
        <v>2738135953.8165026</v>
      </c>
      <c r="Y53" s="258">
        <f t="shared" si="19"/>
        <v>2579064875.631</v>
      </c>
      <c r="Z53" s="257">
        <f t="shared" si="20"/>
        <v>2738135953.8165026</v>
      </c>
      <c r="AA53" s="257">
        <f t="shared" si="32"/>
        <v>2907018188.0354142</v>
      </c>
      <c r="AB53" s="257"/>
      <c r="AC53" s="32" t="str">
        <f t="shared" si="21"/>
        <v>BERTAHAP</v>
      </c>
      <c r="AD53" s="259">
        <f t="shared" si="22"/>
        <v>0</v>
      </c>
      <c r="AE53" s="260">
        <v>2</v>
      </c>
      <c r="AF53" s="261"/>
      <c r="AG53" s="257" t="e">
        <f>IF(AF53&gt;#REF!,"LB","KR")</f>
        <v>#REF!</v>
      </c>
      <c r="AH53" s="261">
        <v>2370701000</v>
      </c>
      <c r="AI53" s="261">
        <v>2672159000</v>
      </c>
      <c r="AJ53" s="261">
        <v>2836972000</v>
      </c>
      <c r="AK53" s="262">
        <v>3011950000</v>
      </c>
      <c r="AL53" s="262">
        <v>2836972000</v>
      </c>
      <c r="AM53" s="261">
        <v>3011950000</v>
      </c>
      <c r="AN53" s="261">
        <f t="shared" si="23"/>
        <v>3197721000</v>
      </c>
      <c r="AO53" s="15"/>
      <c r="AP53" s="263">
        <v>14</v>
      </c>
      <c r="AQ53" s="264">
        <f t="shared" si="24"/>
        <v>-1748797.3691000007</v>
      </c>
      <c r="AR53" s="297"/>
      <c r="AS53" s="266"/>
      <c r="AT53" s="266"/>
      <c r="AU53" s="266"/>
      <c r="AV53" s="290"/>
      <c r="AW53" s="290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298">
        <f>O131</f>
        <v>30256756.332000002</v>
      </c>
      <c r="BR53" s="15"/>
      <c r="BS53" s="268"/>
      <c r="BT53" s="269"/>
      <c r="BU53" s="269" t="str">
        <f>F62</f>
        <v>2BR-5</v>
      </c>
      <c r="BV53" s="270" t="str">
        <f>D62</f>
        <v>05</v>
      </c>
      <c r="BW53" s="271">
        <f t="shared" si="34"/>
        <v>85</v>
      </c>
      <c r="BX53" s="271">
        <f t="shared" si="34"/>
        <v>74</v>
      </c>
      <c r="BY53" s="272">
        <f>O62</f>
        <v>28870662.503600005</v>
      </c>
      <c r="BZ53" s="272">
        <f t="shared" si="35"/>
        <v>1963826000</v>
      </c>
      <c r="CA53" s="272">
        <f t="shared" si="35"/>
        <v>2213546000</v>
      </c>
      <c r="CB53" s="272">
        <f t="shared" si="35"/>
        <v>2350072000</v>
      </c>
      <c r="CC53" s="272">
        <f t="shared" si="35"/>
        <v>2495020000</v>
      </c>
      <c r="CD53" s="272">
        <f>AN62</f>
        <v>2648907000</v>
      </c>
      <c r="CE53" s="15"/>
      <c r="CF53" s="42">
        <f t="shared" si="33"/>
        <v>3007190320</v>
      </c>
      <c r="CG53" s="187">
        <f t="shared" si="33"/>
        <v>3192667000</v>
      </c>
    </row>
    <row r="54" spans="1:85">
      <c r="A54" s="3">
        <f t="shared" si="31"/>
        <v>15</v>
      </c>
      <c r="B54" s="249">
        <v>5</v>
      </c>
      <c r="C54" s="250" t="s">
        <v>134</v>
      </c>
      <c r="D54" s="251" t="s">
        <v>44</v>
      </c>
      <c r="E54" s="252"/>
      <c r="F54" s="40" t="s">
        <v>60</v>
      </c>
      <c r="G54" s="253">
        <f t="shared" si="3"/>
        <v>101</v>
      </c>
      <c r="H54" s="253">
        <f t="shared" si="4"/>
        <v>90</v>
      </c>
      <c r="I54" s="254">
        <f t="shared" si="5"/>
        <v>26966806</v>
      </c>
      <c r="J54" s="254">
        <f t="shared" si="6"/>
        <v>1</v>
      </c>
      <c r="K54" s="255">
        <f t="shared" si="7"/>
        <v>1.06</v>
      </c>
      <c r="L54" s="256">
        <f t="shared" si="8"/>
        <v>1.0024999999999999</v>
      </c>
      <c r="M54" s="257">
        <f t="shared" si="9"/>
        <v>23946471.762067527</v>
      </c>
      <c r="N54" s="257">
        <f t="shared" si="10"/>
        <v>26991499.752240665</v>
      </c>
      <c r="O54" s="257">
        <f t="shared" si="11"/>
        <v>28656276.3959</v>
      </c>
      <c r="P54" s="257">
        <f t="shared" si="12"/>
        <v>30423732.820183363</v>
      </c>
      <c r="Q54" s="258">
        <f t="shared" si="13"/>
        <v>28656276.3959</v>
      </c>
      <c r="R54" s="257">
        <f t="shared" si="13"/>
        <v>30423732.820183363</v>
      </c>
      <c r="S54" s="257">
        <f t="shared" si="14"/>
        <v>32300202.089282379</v>
      </c>
      <c r="T54" s="257"/>
      <c r="U54" s="257">
        <f t="shared" si="15"/>
        <v>2155182458.5860772</v>
      </c>
      <c r="V54" s="257">
        <f t="shared" si="16"/>
        <v>2429234977.7016597</v>
      </c>
      <c r="W54" s="257">
        <f t="shared" si="17"/>
        <v>2579064875.631</v>
      </c>
      <c r="X54" s="258">
        <f t="shared" si="18"/>
        <v>2738135953.8165026</v>
      </c>
      <c r="Y54" s="258">
        <f t="shared" si="19"/>
        <v>2579064875.631</v>
      </c>
      <c r="Z54" s="257">
        <f t="shared" si="20"/>
        <v>2738135953.8165026</v>
      </c>
      <c r="AA54" s="257">
        <f t="shared" si="32"/>
        <v>2907018188.0354142</v>
      </c>
      <c r="AB54" s="257"/>
      <c r="AC54" s="32" t="str">
        <f t="shared" si="21"/>
        <v>BERTAHAP</v>
      </c>
      <c r="AD54" s="259">
        <f t="shared" si="22"/>
        <v>0</v>
      </c>
      <c r="AE54" s="260">
        <v>2</v>
      </c>
      <c r="AF54" s="261"/>
      <c r="AG54" s="257" t="e">
        <f>IF(AF54&gt;#REF!,"LB","KR")</f>
        <v>#REF!</v>
      </c>
      <c r="AH54" s="261">
        <v>2370701000</v>
      </c>
      <c r="AI54" s="261">
        <v>2672159000</v>
      </c>
      <c r="AJ54" s="261">
        <v>2836972000</v>
      </c>
      <c r="AK54" s="262">
        <v>3011950000</v>
      </c>
      <c r="AL54" s="262">
        <v>2836972000</v>
      </c>
      <c r="AM54" s="261">
        <v>3011950000</v>
      </c>
      <c r="AN54" s="261">
        <f t="shared" si="23"/>
        <v>3197721000</v>
      </c>
      <c r="AO54" s="15"/>
      <c r="AP54" s="263">
        <v>15</v>
      </c>
      <c r="AQ54" s="264">
        <f t="shared" si="24"/>
        <v>-1748797.3691000007</v>
      </c>
      <c r="AR54" s="297"/>
      <c r="AS54" s="266"/>
      <c r="AT54" s="266"/>
      <c r="AU54" s="266"/>
      <c r="AV54" s="290"/>
      <c r="AW54" s="290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299">
        <f>O133</f>
        <v>28870662.503600005</v>
      </c>
      <c r="BR54" s="15"/>
      <c r="BS54" s="268"/>
      <c r="BT54" s="269"/>
      <c r="BU54" s="269" t="str">
        <f>F63</f>
        <v>2BR-7</v>
      </c>
      <c r="BV54" s="270" t="str">
        <f>D63</f>
        <v>07</v>
      </c>
      <c r="BW54" s="271">
        <f t="shared" si="34"/>
        <v>101</v>
      </c>
      <c r="BX54" s="271">
        <f t="shared" si="34"/>
        <v>90</v>
      </c>
      <c r="BY54" s="272">
        <f>O63</f>
        <v>28870662.503600005</v>
      </c>
      <c r="BZ54" s="272">
        <f t="shared" si="35"/>
        <v>2388437000</v>
      </c>
      <c r="CA54" s="272">
        <f t="shared" si="35"/>
        <v>2692150000</v>
      </c>
      <c r="CB54" s="272">
        <f t="shared" si="35"/>
        <v>2858196000</v>
      </c>
      <c r="CC54" s="272">
        <f t="shared" si="35"/>
        <v>3034483000</v>
      </c>
      <c r="CD54" s="272">
        <f>AN63</f>
        <v>3221644000</v>
      </c>
      <c r="CE54" s="15"/>
      <c r="CF54" s="42">
        <f t="shared" si="33"/>
        <v>3007190320</v>
      </c>
      <c r="CG54" s="187">
        <f t="shared" si="33"/>
        <v>3192667000</v>
      </c>
    </row>
    <row r="55" spans="1:85">
      <c r="A55" s="3">
        <f t="shared" si="31"/>
        <v>16</v>
      </c>
      <c r="B55" s="249">
        <v>6</v>
      </c>
      <c r="C55" s="250" t="s">
        <v>134</v>
      </c>
      <c r="D55" s="285">
        <v>11</v>
      </c>
      <c r="E55" s="252"/>
      <c r="F55" s="40" t="s">
        <v>62</v>
      </c>
      <c r="G55" s="253">
        <f t="shared" si="3"/>
        <v>101</v>
      </c>
      <c r="H55" s="253">
        <f t="shared" si="4"/>
        <v>90</v>
      </c>
      <c r="I55" s="254">
        <f t="shared" si="5"/>
        <v>26966806</v>
      </c>
      <c r="J55" s="254">
        <f t="shared" si="6"/>
        <v>1</v>
      </c>
      <c r="K55" s="255">
        <f t="shared" si="7"/>
        <v>1.06</v>
      </c>
      <c r="L55" s="256">
        <f t="shared" si="8"/>
        <v>1.0024999999999999</v>
      </c>
      <c r="M55" s="257">
        <f t="shared" si="9"/>
        <v>23946471.762067527</v>
      </c>
      <c r="N55" s="257">
        <f t="shared" si="10"/>
        <v>26991499.752240665</v>
      </c>
      <c r="O55" s="257">
        <f t="shared" si="11"/>
        <v>28656276.3959</v>
      </c>
      <c r="P55" s="257">
        <f t="shared" si="12"/>
        <v>30423732.820183363</v>
      </c>
      <c r="Q55" s="258">
        <f t="shared" si="13"/>
        <v>28656276.3959</v>
      </c>
      <c r="R55" s="257">
        <f t="shared" si="13"/>
        <v>30423732.820183363</v>
      </c>
      <c r="S55" s="257">
        <f t="shared" si="14"/>
        <v>32300202.089282379</v>
      </c>
      <c r="T55" s="257"/>
      <c r="U55" s="257">
        <f t="shared" si="15"/>
        <v>2155182458.5860772</v>
      </c>
      <c r="V55" s="257">
        <f t="shared" si="16"/>
        <v>2429234977.7016597</v>
      </c>
      <c r="W55" s="257">
        <f t="shared" si="17"/>
        <v>2579064875.631</v>
      </c>
      <c r="X55" s="258">
        <f t="shared" si="18"/>
        <v>2738135953.8165026</v>
      </c>
      <c r="Y55" s="258">
        <f t="shared" si="19"/>
        <v>2579064875.631</v>
      </c>
      <c r="Z55" s="257">
        <f t="shared" si="20"/>
        <v>2738135953.8165026</v>
      </c>
      <c r="AA55" s="257">
        <f t="shared" si="32"/>
        <v>2907018188.0354142</v>
      </c>
      <c r="AB55" s="257"/>
      <c r="AC55" s="32" t="str">
        <f t="shared" si="21"/>
        <v>BERTAHAP</v>
      </c>
      <c r="AD55" s="259">
        <f t="shared" si="22"/>
        <v>0</v>
      </c>
      <c r="AE55" s="260">
        <v>2</v>
      </c>
      <c r="AF55" s="261"/>
      <c r="AG55" s="257" t="e">
        <f>IF(AF55&gt;#REF!,"LB","KR")</f>
        <v>#REF!</v>
      </c>
      <c r="AH55" s="261">
        <v>2370701000</v>
      </c>
      <c r="AI55" s="261">
        <v>2672159000</v>
      </c>
      <c r="AJ55" s="261">
        <v>2836972000</v>
      </c>
      <c r="AK55" s="262">
        <v>3011950000</v>
      </c>
      <c r="AL55" s="262">
        <v>2836972000</v>
      </c>
      <c r="AM55" s="261">
        <v>3011950000</v>
      </c>
      <c r="AN55" s="261">
        <f t="shared" si="23"/>
        <v>3197721000</v>
      </c>
      <c r="AO55" s="15"/>
      <c r="AP55" s="263">
        <v>16</v>
      </c>
      <c r="AQ55" s="264">
        <f t="shared" si="24"/>
        <v>-1748797.3691000007</v>
      </c>
      <c r="AR55" s="297"/>
      <c r="AS55" s="266"/>
      <c r="AT55" s="266"/>
      <c r="AU55" s="266"/>
      <c r="AV55" s="290"/>
      <c r="AW55" s="290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300">
        <f>O157</f>
        <v>30256756.332000002</v>
      </c>
      <c r="BR55" s="15"/>
      <c r="BS55" s="268"/>
      <c r="BT55" s="269"/>
      <c r="BU55" s="269" t="str">
        <f>F64</f>
        <v>2BR-9</v>
      </c>
      <c r="BV55" s="270" t="str">
        <f>D64</f>
        <v>09</v>
      </c>
      <c r="BW55" s="271">
        <f t="shared" si="34"/>
        <v>101</v>
      </c>
      <c r="BX55" s="271">
        <f t="shared" si="34"/>
        <v>90</v>
      </c>
      <c r="BY55" s="272">
        <f>O64</f>
        <v>28870662.503600005</v>
      </c>
      <c r="BZ55" s="272">
        <f t="shared" si="35"/>
        <v>2388437000</v>
      </c>
      <c r="CA55" s="272">
        <f t="shared" si="35"/>
        <v>2692150000</v>
      </c>
      <c r="CB55" s="272">
        <f t="shared" si="35"/>
        <v>2858196000</v>
      </c>
      <c r="CC55" s="272">
        <f t="shared" si="35"/>
        <v>3034483000</v>
      </c>
      <c r="CD55" s="272">
        <f>AN64</f>
        <v>3221644000</v>
      </c>
      <c r="CE55" s="15"/>
      <c r="CF55" s="42">
        <f t="shared" si="33"/>
        <v>3007190320</v>
      </c>
      <c r="CG55" s="187">
        <f t="shared" si="33"/>
        <v>3192667000</v>
      </c>
    </row>
    <row r="56" spans="1:85">
      <c r="A56" s="3">
        <f t="shared" si="31"/>
        <v>17</v>
      </c>
      <c r="B56" s="249">
        <v>7</v>
      </c>
      <c r="C56" s="250" t="s">
        <v>134</v>
      </c>
      <c r="D56" s="285">
        <v>15</v>
      </c>
      <c r="E56" s="252"/>
      <c r="F56" s="40" t="s">
        <v>64</v>
      </c>
      <c r="G56" s="253">
        <f t="shared" si="3"/>
        <v>101</v>
      </c>
      <c r="H56" s="253">
        <f t="shared" si="4"/>
        <v>90</v>
      </c>
      <c r="I56" s="254">
        <f t="shared" si="5"/>
        <v>26966806</v>
      </c>
      <c r="J56" s="254">
        <f t="shared" si="6"/>
        <v>1</v>
      </c>
      <c r="K56" s="255">
        <f t="shared" si="7"/>
        <v>1.06</v>
      </c>
      <c r="L56" s="256">
        <f t="shared" si="8"/>
        <v>1.0024999999999999</v>
      </c>
      <c r="M56" s="257">
        <f t="shared" si="9"/>
        <v>23946471.762067527</v>
      </c>
      <c r="N56" s="257">
        <f t="shared" si="10"/>
        <v>26991499.752240665</v>
      </c>
      <c r="O56" s="257">
        <f t="shared" si="11"/>
        <v>28656276.3959</v>
      </c>
      <c r="P56" s="257">
        <f t="shared" si="12"/>
        <v>30423732.820183363</v>
      </c>
      <c r="Q56" s="258">
        <f t="shared" si="13"/>
        <v>28656276.3959</v>
      </c>
      <c r="R56" s="257">
        <f t="shared" si="13"/>
        <v>30423732.820183363</v>
      </c>
      <c r="S56" s="257">
        <f t="shared" si="14"/>
        <v>32300202.089282379</v>
      </c>
      <c r="T56" s="257"/>
      <c r="U56" s="257">
        <f t="shared" si="15"/>
        <v>2155182458.5860772</v>
      </c>
      <c r="V56" s="257">
        <f t="shared" si="16"/>
        <v>2429234977.7016597</v>
      </c>
      <c r="W56" s="257">
        <f t="shared" si="17"/>
        <v>2579064875.631</v>
      </c>
      <c r="X56" s="258">
        <f t="shared" si="18"/>
        <v>2738135953.8165026</v>
      </c>
      <c r="Y56" s="258">
        <f t="shared" si="19"/>
        <v>2579064875.631</v>
      </c>
      <c r="Z56" s="257">
        <f t="shared" si="20"/>
        <v>2738135953.8165026</v>
      </c>
      <c r="AA56" s="257">
        <f t="shared" si="32"/>
        <v>2907018188.0354142</v>
      </c>
      <c r="AB56" s="257"/>
      <c r="AC56" s="32" t="str">
        <f t="shared" si="21"/>
        <v>BERTAHAP</v>
      </c>
      <c r="AD56" s="259">
        <f t="shared" si="22"/>
        <v>0</v>
      </c>
      <c r="AE56" s="260">
        <v>2</v>
      </c>
      <c r="AF56" s="261"/>
      <c r="AG56" s="257" t="e">
        <f>IF(AF56&gt;#REF!,"LB","KR")</f>
        <v>#REF!</v>
      </c>
      <c r="AH56" s="261">
        <v>2370701000</v>
      </c>
      <c r="AI56" s="261">
        <v>2672159000</v>
      </c>
      <c r="AJ56" s="261">
        <v>2836972000</v>
      </c>
      <c r="AK56" s="262">
        <v>3011950000</v>
      </c>
      <c r="AL56" s="262">
        <v>2836972000</v>
      </c>
      <c r="AM56" s="261">
        <v>3011950000</v>
      </c>
      <c r="AN56" s="261">
        <f t="shared" si="23"/>
        <v>3197721000</v>
      </c>
      <c r="AO56" s="15"/>
      <c r="AP56" s="263">
        <v>17</v>
      </c>
      <c r="AQ56" s="264">
        <f t="shared" si="24"/>
        <v>-1748797.3691000007</v>
      </c>
      <c r="AR56" s="297"/>
      <c r="AS56" s="266"/>
      <c r="AT56" s="266"/>
      <c r="AU56" s="266"/>
      <c r="AV56" s="290"/>
      <c r="AW56" s="290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301">
        <f>O191</f>
        <v>29156510.647200003</v>
      </c>
      <c r="BR56" s="15"/>
      <c r="BS56" s="268"/>
      <c r="BT56" s="269"/>
      <c r="BU56" s="269" t="str">
        <f>F65</f>
        <v>2BR-11</v>
      </c>
      <c r="BV56" s="270">
        <f>D65</f>
        <v>11</v>
      </c>
      <c r="BW56" s="271">
        <f t="shared" si="34"/>
        <v>101</v>
      </c>
      <c r="BX56" s="271">
        <f t="shared" si="34"/>
        <v>90</v>
      </c>
      <c r="BY56" s="272">
        <f>O65</f>
        <v>28870662.503600005</v>
      </c>
      <c r="BZ56" s="272">
        <f t="shared" si="35"/>
        <v>2388437000</v>
      </c>
      <c r="CA56" s="272">
        <f t="shared" si="35"/>
        <v>2692150000</v>
      </c>
      <c r="CB56" s="272">
        <f t="shared" si="35"/>
        <v>2858196000</v>
      </c>
      <c r="CC56" s="272">
        <f t="shared" si="35"/>
        <v>3034483000</v>
      </c>
      <c r="CD56" s="272">
        <f>AN65</f>
        <v>3221644000</v>
      </c>
      <c r="CE56" s="15"/>
      <c r="CF56" s="42">
        <f t="shared" si="33"/>
        <v>3007190320</v>
      </c>
      <c r="CG56" s="187">
        <f t="shared" si="33"/>
        <v>3192667000</v>
      </c>
    </row>
    <row r="57" spans="1:85">
      <c r="A57" s="3">
        <f t="shared" si="31"/>
        <v>18</v>
      </c>
      <c r="B57" s="249">
        <v>8</v>
      </c>
      <c r="C57" s="250" t="s">
        <v>134</v>
      </c>
      <c r="D57" s="285">
        <v>17</v>
      </c>
      <c r="E57" s="252"/>
      <c r="F57" s="40" t="s">
        <v>67</v>
      </c>
      <c r="G57" s="253">
        <f t="shared" si="3"/>
        <v>85</v>
      </c>
      <c r="H57" s="253">
        <f t="shared" si="4"/>
        <v>74</v>
      </c>
      <c r="I57" s="254">
        <f t="shared" si="5"/>
        <v>26966806</v>
      </c>
      <c r="J57" s="254">
        <f t="shared" si="6"/>
        <v>1</v>
      </c>
      <c r="K57" s="255">
        <f t="shared" si="7"/>
        <v>1.06</v>
      </c>
      <c r="L57" s="256">
        <f t="shared" si="8"/>
        <v>1.0024999999999999</v>
      </c>
      <c r="M57" s="257">
        <f t="shared" si="9"/>
        <v>23946471.762067527</v>
      </c>
      <c r="N57" s="257">
        <f t="shared" si="10"/>
        <v>26991499.752240665</v>
      </c>
      <c r="O57" s="257">
        <f t="shared" si="11"/>
        <v>28656276.3959</v>
      </c>
      <c r="P57" s="257">
        <f t="shared" si="12"/>
        <v>30423732.820183363</v>
      </c>
      <c r="Q57" s="258">
        <f t="shared" si="13"/>
        <v>28656276.3959</v>
      </c>
      <c r="R57" s="257">
        <f t="shared" si="13"/>
        <v>30423732.820183363</v>
      </c>
      <c r="S57" s="257">
        <f t="shared" si="14"/>
        <v>32300202.089282379</v>
      </c>
      <c r="T57" s="257"/>
      <c r="U57" s="257">
        <f t="shared" si="15"/>
        <v>1772038910.392997</v>
      </c>
      <c r="V57" s="257">
        <f t="shared" si="16"/>
        <v>1997370981.6658092</v>
      </c>
      <c r="W57" s="257">
        <f t="shared" si="17"/>
        <v>2120564453.2966001</v>
      </c>
      <c r="X57" s="258">
        <f t="shared" si="18"/>
        <v>2251356228.6935687</v>
      </c>
      <c r="Y57" s="258">
        <f t="shared" si="19"/>
        <v>2120564453.2966001</v>
      </c>
      <c r="Z57" s="257">
        <f t="shared" si="20"/>
        <v>2251356228.6935687</v>
      </c>
      <c r="AA57" s="257">
        <f t="shared" si="32"/>
        <v>2390214954.6068959</v>
      </c>
      <c r="AB57" s="257"/>
      <c r="AC57" s="32" t="str">
        <f t="shared" si="21"/>
        <v>BERTAHAP</v>
      </c>
      <c r="AD57" s="259">
        <f t="shared" si="22"/>
        <v>0</v>
      </c>
      <c r="AE57" s="260">
        <v>2</v>
      </c>
      <c r="AF57" s="261"/>
      <c r="AG57" s="257" t="e">
        <f>IF(AF57&gt;#REF!,"LB","KR")</f>
        <v>#REF!</v>
      </c>
      <c r="AH57" s="261">
        <v>1949243000</v>
      </c>
      <c r="AI57" s="261">
        <v>2197109000</v>
      </c>
      <c r="AJ57" s="261">
        <v>2332621000</v>
      </c>
      <c r="AK57" s="262">
        <v>2476492000</v>
      </c>
      <c r="AL57" s="262">
        <v>2332621000</v>
      </c>
      <c r="AM57" s="261">
        <v>2476492000</v>
      </c>
      <c r="AN57" s="261">
        <f t="shared" si="23"/>
        <v>2629237000</v>
      </c>
      <c r="AO57" s="15"/>
      <c r="AP57" s="263">
        <v>18</v>
      </c>
      <c r="AQ57" s="264">
        <f t="shared" si="24"/>
        <v>-1748797.3691000007</v>
      </c>
      <c r="AR57" s="297"/>
      <c r="AS57" s="266"/>
      <c r="AT57" s="266"/>
      <c r="AU57" s="266"/>
      <c r="AV57" s="290"/>
      <c r="AW57" s="290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302">
        <f>O192</f>
        <v>29997874.994400002</v>
      </c>
      <c r="BR57" s="15"/>
      <c r="BS57" s="268"/>
      <c r="BT57" s="269"/>
      <c r="BU57" s="269" t="str">
        <f>F68</f>
        <v>3BR-19</v>
      </c>
      <c r="BV57" s="270">
        <f>D68</f>
        <v>19</v>
      </c>
      <c r="BW57" s="271">
        <f>G68</f>
        <v>138</v>
      </c>
      <c r="BX57" s="271">
        <f>H68</f>
        <v>120</v>
      </c>
      <c r="BY57" s="272">
        <f>O68</f>
        <v>28870662.503600005</v>
      </c>
      <c r="BZ57" s="272">
        <f>AH68</f>
        <v>3184583000</v>
      </c>
      <c r="CA57" s="272">
        <f>AI68</f>
        <v>3589533000</v>
      </c>
      <c r="CB57" s="272">
        <f>AJ68</f>
        <v>3810928000</v>
      </c>
      <c r="CC57" s="272">
        <f>AK68</f>
        <v>4045978000</v>
      </c>
      <c r="CD57" s="272">
        <f>AN68</f>
        <v>4295525000</v>
      </c>
      <c r="CE57" s="15"/>
      <c r="CF57" s="42">
        <f t="shared" si="33"/>
        <v>2472578260</v>
      </c>
      <c r="CG57" s="187">
        <f t="shared" si="33"/>
        <v>2625081520</v>
      </c>
    </row>
    <row r="58" spans="1:85">
      <c r="A58" s="3">
        <f t="shared" si="31"/>
        <v>19</v>
      </c>
      <c r="B58" s="249">
        <v>9</v>
      </c>
      <c r="C58" s="250" t="s">
        <v>134</v>
      </c>
      <c r="D58" s="285">
        <v>19</v>
      </c>
      <c r="E58" s="252"/>
      <c r="F58" s="40" t="s">
        <v>78</v>
      </c>
      <c r="G58" s="253">
        <f t="shared" si="3"/>
        <v>138</v>
      </c>
      <c r="H58" s="253">
        <f t="shared" si="4"/>
        <v>120</v>
      </c>
      <c r="I58" s="254">
        <f t="shared" si="5"/>
        <v>26966806</v>
      </c>
      <c r="J58" s="254">
        <f t="shared" si="6"/>
        <v>1</v>
      </c>
      <c r="K58" s="255">
        <f t="shared" si="7"/>
        <v>1.06</v>
      </c>
      <c r="L58" s="256">
        <f t="shared" si="8"/>
        <v>1.0024999999999999</v>
      </c>
      <c r="M58" s="257">
        <f t="shared" si="9"/>
        <v>23946471.762067527</v>
      </c>
      <c r="N58" s="257">
        <f t="shared" si="10"/>
        <v>26991499.752240665</v>
      </c>
      <c r="O58" s="257">
        <f t="shared" si="11"/>
        <v>28656276.3959</v>
      </c>
      <c r="P58" s="257">
        <f t="shared" si="12"/>
        <v>30423732.820183363</v>
      </c>
      <c r="Q58" s="258">
        <f t="shared" si="13"/>
        <v>28656276.3959</v>
      </c>
      <c r="R58" s="257">
        <f t="shared" si="13"/>
        <v>30423732.820183363</v>
      </c>
      <c r="S58" s="257">
        <f t="shared" si="14"/>
        <v>32300202.089282379</v>
      </c>
      <c r="T58" s="257"/>
      <c r="U58" s="257">
        <f t="shared" si="15"/>
        <v>2873576611.448103</v>
      </c>
      <c r="V58" s="257">
        <f t="shared" si="16"/>
        <v>3238979970.2688799</v>
      </c>
      <c r="W58" s="257">
        <f t="shared" si="17"/>
        <v>3438753167.5079999</v>
      </c>
      <c r="X58" s="258">
        <f t="shared" si="18"/>
        <v>3650847938.4220037</v>
      </c>
      <c r="Y58" s="258">
        <f t="shared" si="19"/>
        <v>3438753167.5079999</v>
      </c>
      <c r="Z58" s="257">
        <f t="shared" si="20"/>
        <v>3650847938.4220037</v>
      </c>
      <c r="AA58" s="257">
        <f t="shared" si="32"/>
        <v>3876024250.7138853</v>
      </c>
      <c r="AB58" s="257"/>
      <c r="AC58" s="32" t="str">
        <f t="shared" si="21"/>
        <v>BERTAHAP</v>
      </c>
      <c r="AD58" s="259">
        <f t="shared" si="22"/>
        <v>0</v>
      </c>
      <c r="AE58" s="260">
        <v>2</v>
      </c>
      <c r="AF58" s="261"/>
      <c r="AG58" s="257" t="e">
        <f>IF(AF58&gt;#REF!,"LB","KR")</f>
        <v>#REF!</v>
      </c>
      <c r="AH58" s="261">
        <v>3160935000</v>
      </c>
      <c r="AI58" s="261">
        <v>3562878000</v>
      </c>
      <c r="AJ58" s="261">
        <v>3782629000</v>
      </c>
      <c r="AK58" s="262">
        <v>4015933000</v>
      </c>
      <c r="AL58" s="262">
        <v>3782629000</v>
      </c>
      <c r="AM58" s="261">
        <v>4015933000</v>
      </c>
      <c r="AN58" s="261">
        <f t="shared" si="23"/>
        <v>4263627000</v>
      </c>
      <c r="AO58" s="15"/>
      <c r="AP58" s="263">
        <v>19</v>
      </c>
      <c r="AQ58" s="264">
        <f t="shared" si="24"/>
        <v>-1748797.3691000007</v>
      </c>
      <c r="AR58" s="297"/>
      <c r="AS58" s="266"/>
      <c r="AT58" s="266"/>
      <c r="AU58" s="266"/>
      <c r="AV58" s="290"/>
      <c r="AW58" s="290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303">
        <f>O201</f>
        <v>30553391.198000003</v>
      </c>
      <c r="BR58" s="15"/>
      <c r="BS58" s="268">
        <v>6</v>
      </c>
      <c r="BT58" s="296" t="s">
        <v>138</v>
      </c>
      <c r="BU58" s="269" t="str">
        <f>F81</f>
        <v>2BR-3</v>
      </c>
      <c r="BV58" s="270" t="str">
        <f>D81</f>
        <v>03</v>
      </c>
      <c r="BW58" s="271">
        <f t="shared" ref="BW58:BX61" si="36">G81</f>
        <v>85</v>
      </c>
      <c r="BX58" s="271">
        <f t="shared" si="36"/>
        <v>74</v>
      </c>
      <c r="BY58" s="272">
        <f>O81</f>
        <v>28870662.503600005</v>
      </c>
      <c r="BZ58" s="272">
        <f t="shared" ref="BZ58:CC61" si="37">AH81</f>
        <v>1963826000</v>
      </c>
      <c r="CA58" s="272">
        <f t="shared" si="37"/>
        <v>2213546000</v>
      </c>
      <c r="CB58" s="272">
        <f t="shared" si="37"/>
        <v>2350072000</v>
      </c>
      <c r="CC58" s="272">
        <f t="shared" si="37"/>
        <v>2495020000</v>
      </c>
      <c r="CD58" s="272">
        <f>AN81</f>
        <v>2648907000</v>
      </c>
      <c r="CE58" s="15">
        <v>4</v>
      </c>
      <c r="CF58" s="42">
        <f t="shared" si="33"/>
        <v>4009586740</v>
      </c>
      <c r="CG58" s="187">
        <f t="shared" si="33"/>
        <v>4256888980</v>
      </c>
    </row>
    <row r="59" spans="1:85">
      <c r="A59" s="3">
        <f t="shared" si="31"/>
        <v>20</v>
      </c>
      <c r="B59" s="249">
        <v>10</v>
      </c>
      <c r="C59" s="250" t="s">
        <v>134</v>
      </c>
      <c r="D59" s="285">
        <v>21</v>
      </c>
      <c r="E59" s="252"/>
      <c r="F59" s="40" t="s">
        <v>84</v>
      </c>
      <c r="G59" s="253">
        <f t="shared" si="3"/>
        <v>132</v>
      </c>
      <c r="H59" s="253">
        <f t="shared" si="4"/>
        <v>112</v>
      </c>
      <c r="I59" s="254">
        <f t="shared" si="5"/>
        <v>26966806</v>
      </c>
      <c r="J59" s="254">
        <f t="shared" si="6"/>
        <v>3</v>
      </c>
      <c r="K59" s="255">
        <f t="shared" si="7"/>
        <v>1.1000000000000001</v>
      </c>
      <c r="L59" s="256">
        <f t="shared" si="8"/>
        <v>1.0024999999999999</v>
      </c>
      <c r="M59" s="257">
        <f t="shared" si="9"/>
        <v>24850112.205919132</v>
      </c>
      <c r="N59" s="257">
        <f t="shared" si="10"/>
        <v>28010046.912702579</v>
      </c>
      <c r="O59" s="257">
        <f t="shared" si="11"/>
        <v>29737645.316500001</v>
      </c>
      <c r="P59" s="257">
        <f t="shared" si="12"/>
        <v>31571798.209624246</v>
      </c>
      <c r="Q59" s="258">
        <f t="shared" si="13"/>
        <v>29737645.316500001</v>
      </c>
      <c r="R59" s="257">
        <f t="shared" si="13"/>
        <v>31571798.209624246</v>
      </c>
      <c r="S59" s="257">
        <f t="shared" si="14"/>
        <v>33519077.639821339</v>
      </c>
      <c r="T59" s="257"/>
      <c r="U59" s="257">
        <f t="shared" si="15"/>
        <v>2783212567.0629425</v>
      </c>
      <c r="V59" s="257">
        <f t="shared" si="16"/>
        <v>3137125254.2226887</v>
      </c>
      <c r="W59" s="257">
        <f t="shared" si="17"/>
        <v>3330616275.448</v>
      </c>
      <c r="X59" s="258">
        <f t="shared" si="18"/>
        <v>3536041399.4779158</v>
      </c>
      <c r="Y59" s="258">
        <f t="shared" si="19"/>
        <v>3330616275.448</v>
      </c>
      <c r="Z59" s="257">
        <f t="shared" si="20"/>
        <v>3536041399.4779158</v>
      </c>
      <c r="AA59" s="257">
        <f t="shared" si="32"/>
        <v>3754136695.6599898</v>
      </c>
      <c r="AB59" s="257"/>
      <c r="AC59" s="32" t="str">
        <f t="shared" si="21"/>
        <v>BERTAHAP</v>
      </c>
      <c r="AD59" s="259">
        <f t="shared" si="22"/>
        <v>0</v>
      </c>
      <c r="AE59" s="260">
        <v>2</v>
      </c>
      <c r="AF59" s="261"/>
      <c r="AG59" s="257" t="e">
        <f>IF(AF59&gt;#REF!,"LB","KR")</f>
        <v>#REF!</v>
      </c>
      <c r="AH59" s="261">
        <v>3061534000</v>
      </c>
      <c r="AI59" s="261">
        <v>3450838000</v>
      </c>
      <c r="AJ59" s="261">
        <v>3663678000</v>
      </c>
      <c r="AK59" s="262">
        <v>3889646000</v>
      </c>
      <c r="AL59" s="262">
        <v>3663678000</v>
      </c>
      <c r="AM59" s="261">
        <v>3889646000</v>
      </c>
      <c r="AN59" s="261">
        <f t="shared" si="23"/>
        <v>4129551000</v>
      </c>
      <c r="AO59" s="15"/>
      <c r="AP59" s="263">
        <v>20</v>
      </c>
      <c r="AQ59" s="264">
        <f t="shared" si="24"/>
        <v>-667428.44849999994</v>
      </c>
      <c r="AR59" s="297"/>
      <c r="AS59" s="266"/>
      <c r="AT59" s="266"/>
      <c r="AU59" s="266"/>
      <c r="AV59" s="290"/>
      <c r="AW59" s="290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304">
        <f>O212</f>
        <v>29442358.790800005</v>
      </c>
      <c r="BR59" s="15"/>
      <c r="BS59" s="268"/>
      <c r="BT59" s="296"/>
      <c r="BU59" s="269" t="str">
        <f>F82</f>
        <v>2BR-5</v>
      </c>
      <c r="BV59" s="270" t="str">
        <f>D82</f>
        <v>05</v>
      </c>
      <c r="BW59" s="271">
        <f t="shared" si="36"/>
        <v>85</v>
      </c>
      <c r="BX59" s="271">
        <f t="shared" si="36"/>
        <v>74</v>
      </c>
      <c r="BY59" s="272">
        <f>O82</f>
        <v>28870662.503600005</v>
      </c>
      <c r="BZ59" s="272">
        <f t="shared" si="37"/>
        <v>1963826000</v>
      </c>
      <c r="CA59" s="272">
        <f t="shared" si="37"/>
        <v>2213546000</v>
      </c>
      <c r="CB59" s="272">
        <f t="shared" si="37"/>
        <v>2350072000</v>
      </c>
      <c r="CC59" s="272">
        <f t="shared" si="37"/>
        <v>2495020000</v>
      </c>
      <c r="CD59" s="272">
        <f>AN82</f>
        <v>2648907000</v>
      </c>
      <c r="CE59" s="15"/>
      <c r="CF59" s="42">
        <f t="shared" si="33"/>
        <v>3883498680</v>
      </c>
      <c r="CG59" s="187">
        <f t="shared" si="33"/>
        <v>4123024760</v>
      </c>
    </row>
    <row r="60" spans="1:85">
      <c r="A60" s="3">
        <f t="shared" si="31"/>
        <v>21</v>
      </c>
      <c r="B60" s="249">
        <v>1</v>
      </c>
      <c r="C60" s="250" t="s">
        <v>139</v>
      </c>
      <c r="D60" s="251" t="s">
        <v>19</v>
      </c>
      <c r="E60" s="252"/>
      <c r="F60" s="40" t="s">
        <v>72</v>
      </c>
      <c r="G60" s="253">
        <f t="shared" si="3"/>
        <v>175</v>
      </c>
      <c r="H60" s="253">
        <f t="shared" si="4"/>
        <v>156</v>
      </c>
      <c r="I60" s="254">
        <f t="shared" si="5"/>
        <v>26966806</v>
      </c>
      <c r="J60" s="254">
        <f t="shared" si="6"/>
        <v>5</v>
      </c>
      <c r="K60" s="255">
        <f t="shared" si="7"/>
        <v>1.08</v>
      </c>
      <c r="L60" s="305">
        <f t="shared" ref="L60:L69" si="38">SUMIF($AN$4:$AN$22,D60,$BC$4:$BC$22)</f>
        <v>1.01</v>
      </c>
      <c r="M60" s="257">
        <f t="shared" si="9"/>
        <v>24580822.846716471</v>
      </c>
      <c r="N60" s="257">
        <f t="shared" si="10"/>
        <v>27706514.778849214</v>
      </c>
      <c r="O60" s="257">
        <f t="shared" si="11"/>
        <v>29415391.9848</v>
      </c>
      <c r="P60" s="257">
        <f t="shared" si="12"/>
        <v>31229668.997558944</v>
      </c>
      <c r="Q60" s="258">
        <f t="shared" si="13"/>
        <v>29415391.9848</v>
      </c>
      <c r="R60" s="257">
        <f t="shared" si="13"/>
        <v>31229668.997558944</v>
      </c>
      <c r="S60" s="257">
        <f t="shared" si="14"/>
        <v>33155846.646580923</v>
      </c>
      <c r="T60" s="257"/>
      <c r="U60" s="257">
        <f t="shared" si="15"/>
        <v>3834608364.0877695</v>
      </c>
      <c r="V60" s="257">
        <f t="shared" si="16"/>
        <v>4322216305.5004778</v>
      </c>
      <c r="W60" s="257">
        <f t="shared" si="17"/>
        <v>4588801149.6288004</v>
      </c>
      <c r="X60" s="258">
        <f t="shared" si="18"/>
        <v>4871828363.619195</v>
      </c>
      <c r="Y60" s="258">
        <f t="shared" si="19"/>
        <v>4588801149.6288004</v>
      </c>
      <c r="Z60" s="257">
        <f t="shared" si="20"/>
        <v>4871828363.619195</v>
      </c>
      <c r="AA60" s="257">
        <f t="shared" si="32"/>
        <v>5172312076.8666239</v>
      </c>
      <c r="AB60" s="257"/>
      <c r="AC60" s="32" t="str">
        <f t="shared" si="21"/>
        <v>BERTAHAP</v>
      </c>
      <c r="AD60" s="259">
        <f t="shared" si="22"/>
        <v>0</v>
      </c>
      <c r="AE60" s="260">
        <v>2</v>
      </c>
      <c r="AF60" s="261"/>
      <c r="AG60" s="257" t="e">
        <f>IF(AF60&gt;#REF!,"LB","KR")</f>
        <v>#REF!</v>
      </c>
      <c r="AH60" s="261">
        <v>4218070000</v>
      </c>
      <c r="AI60" s="261">
        <v>4754438000</v>
      </c>
      <c r="AJ60" s="261">
        <v>5047682000</v>
      </c>
      <c r="AK60" s="262">
        <v>5359012000</v>
      </c>
      <c r="AL60" s="262">
        <v>5047682000</v>
      </c>
      <c r="AM60" s="261">
        <v>5359012000</v>
      </c>
      <c r="AN60" s="261">
        <f t="shared" si="23"/>
        <v>5689544000</v>
      </c>
      <c r="AO60" s="15"/>
      <c r="AP60" s="263">
        <v>21</v>
      </c>
      <c r="AQ60" s="264">
        <f t="shared" si="24"/>
        <v>-989681.78020000085</v>
      </c>
      <c r="AR60" s="297"/>
      <c r="AS60" s="266"/>
      <c r="AT60" s="266"/>
      <c r="AU60" s="266"/>
      <c r="AV60" s="290"/>
      <c r="AW60" s="290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306">
        <f>O239</f>
        <v>29997874.994400002</v>
      </c>
      <c r="BR60" s="15"/>
      <c r="BS60" s="268"/>
      <c r="BT60" s="269"/>
      <c r="BU60" s="269" t="str">
        <f>F83</f>
        <v>2BR-7</v>
      </c>
      <c r="BV60" s="270" t="str">
        <f>D83</f>
        <v>07</v>
      </c>
      <c r="BW60" s="271">
        <f t="shared" si="36"/>
        <v>101</v>
      </c>
      <c r="BX60" s="271">
        <f t="shared" si="36"/>
        <v>90</v>
      </c>
      <c r="BY60" s="272">
        <f>O83</f>
        <v>28870662.503600005</v>
      </c>
      <c r="BZ60" s="272">
        <f t="shared" si="37"/>
        <v>2388437000</v>
      </c>
      <c r="CA60" s="272">
        <f t="shared" si="37"/>
        <v>2692150000</v>
      </c>
      <c r="CB60" s="272">
        <f t="shared" si="37"/>
        <v>2858196000</v>
      </c>
      <c r="CC60" s="272">
        <f t="shared" si="37"/>
        <v>3034483000</v>
      </c>
      <c r="CD60" s="272">
        <f>AN83</f>
        <v>3221644000</v>
      </c>
      <c r="CE60" s="15"/>
      <c r="CF60" s="42">
        <f t="shared" si="33"/>
        <v>5350542920</v>
      </c>
      <c r="CG60" s="187">
        <f t="shared" si="33"/>
        <v>5680552720</v>
      </c>
    </row>
    <row r="61" spans="1:85">
      <c r="A61" s="3">
        <f t="shared" si="31"/>
        <v>22</v>
      </c>
      <c r="B61" s="249">
        <v>2</v>
      </c>
      <c r="C61" s="250" t="s">
        <v>139</v>
      </c>
      <c r="D61" s="251" t="s">
        <v>29</v>
      </c>
      <c r="E61" s="252"/>
      <c r="F61" s="40" t="s">
        <v>74</v>
      </c>
      <c r="G61" s="253">
        <f t="shared" si="3"/>
        <v>85</v>
      </c>
      <c r="H61" s="253">
        <f t="shared" si="4"/>
        <v>74</v>
      </c>
      <c r="I61" s="254">
        <f t="shared" si="5"/>
        <v>26966806</v>
      </c>
      <c r="J61" s="254">
        <f t="shared" si="6"/>
        <v>1</v>
      </c>
      <c r="K61" s="255">
        <f t="shared" si="7"/>
        <v>1.06</v>
      </c>
      <c r="L61" s="305">
        <f t="shared" si="38"/>
        <v>1.01</v>
      </c>
      <c r="M61" s="257">
        <f t="shared" si="9"/>
        <v>24125622.423629135</v>
      </c>
      <c r="N61" s="257">
        <f t="shared" si="10"/>
        <v>27193431.171833493</v>
      </c>
      <c r="O61" s="257">
        <f t="shared" si="11"/>
        <v>28870662.503600005</v>
      </c>
      <c r="P61" s="257">
        <f t="shared" si="12"/>
        <v>30651341.793900453</v>
      </c>
      <c r="Q61" s="258">
        <f t="shared" si="13"/>
        <v>28870662.503600005</v>
      </c>
      <c r="R61" s="257">
        <f t="shared" si="13"/>
        <v>30651341.793900453</v>
      </c>
      <c r="S61" s="257">
        <f t="shared" si="14"/>
        <v>32541849.486459062</v>
      </c>
      <c r="T61" s="257"/>
      <c r="U61" s="257">
        <f t="shared" si="15"/>
        <v>1785296059.348556</v>
      </c>
      <c r="V61" s="257">
        <f t="shared" si="16"/>
        <v>2012313906.7156785</v>
      </c>
      <c r="W61" s="257">
        <f t="shared" si="17"/>
        <v>2136429025.2664003</v>
      </c>
      <c r="X61" s="258">
        <f t="shared" si="18"/>
        <v>2268199292.7486334</v>
      </c>
      <c r="Y61" s="258">
        <f t="shared" si="19"/>
        <v>2136429025.2664003</v>
      </c>
      <c r="Z61" s="257">
        <f t="shared" si="20"/>
        <v>2268199292.7486334</v>
      </c>
      <c r="AA61" s="257">
        <f t="shared" si="32"/>
        <v>2408096861.9979706</v>
      </c>
      <c r="AB61" s="257"/>
      <c r="AC61" s="32" t="str">
        <f t="shared" si="21"/>
        <v>BERTAHAP</v>
      </c>
      <c r="AD61" s="259">
        <f t="shared" si="22"/>
        <v>0</v>
      </c>
      <c r="AE61" s="260">
        <v>2</v>
      </c>
      <c r="AF61" s="261"/>
      <c r="AG61" s="257" t="e">
        <f>IF(AF61&gt;#REF!,"LB","KR")</f>
        <v>#REF!</v>
      </c>
      <c r="AH61" s="261">
        <v>1963826000</v>
      </c>
      <c r="AI61" s="261">
        <v>2213546000</v>
      </c>
      <c r="AJ61" s="261">
        <v>2350072000</v>
      </c>
      <c r="AK61" s="262">
        <v>2495020000</v>
      </c>
      <c r="AL61" s="262">
        <v>2350072000</v>
      </c>
      <c r="AM61" s="261">
        <v>2495020000</v>
      </c>
      <c r="AN61" s="261">
        <f t="shared" si="23"/>
        <v>2648907000</v>
      </c>
      <c r="AO61" s="15"/>
      <c r="AP61" s="263">
        <v>22</v>
      </c>
      <c r="AQ61" s="264">
        <f t="shared" si="24"/>
        <v>-1534411.2613999955</v>
      </c>
      <c r="AR61" s="297"/>
      <c r="AS61" s="266"/>
      <c r="AT61" s="266"/>
      <c r="AU61" s="266"/>
      <c r="AV61" s="290"/>
      <c r="AW61" s="290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307">
        <f>O267</f>
        <v>29561012.737199999</v>
      </c>
      <c r="BR61" s="15"/>
      <c r="BS61" s="268"/>
      <c r="BT61" s="269"/>
      <c r="BU61" s="269" t="str">
        <f>F84</f>
        <v>2BR-9</v>
      </c>
      <c r="BV61" s="270" t="str">
        <f>D84</f>
        <v>09</v>
      </c>
      <c r="BW61" s="271">
        <f t="shared" si="36"/>
        <v>101</v>
      </c>
      <c r="BX61" s="271">
        <f t="shared" si="36"/>
        <v>90</v>
      </c>
      <c r="BY61" s="272">
        <f>O84</f>
        <v>28870662.503600005</v>
      </c>
      <c r="BZ61" s="272">
        <f t="shared" si="37"/>
        <v>2388437000</v>
      </c>
      <c r="CA61" s="272">
        <f t="shared" si="37"/>
        <v>2692150000</v>
      </c>
      <c r="CB61" s="272">
        <f t="shared" si="37"/>
        <v>2858196000</v>
      </c>
      <c r="CC61" s="272">
        <f t="shared" si="37"/>
        <v>3034483000</v>
      </c>
      <c r="CD61" s="272">
        <f>AN84</f>
        <v>3221644000</v>
      </c>
      <c r="CE61" s="15"/>
      <c r="CF61" s="42">
        <f t="shared" si="33"/>
        <v>2491076320</v>
      </c>
      <c r="CG61" s="187">
        <f t="shared" si="33"/>
        <v>2644721200</v>
      </c>
    </row>
    <row r="62" spans="1:85">
      <c r="A62" s="3">
        <f t="shared" si="31"/>
        <v>23</v>
      </c>
      <c r="B62" s="249">
        <v>3</v>
      </c>
      <c r="C62" s="250" t="s">
        <v>139</v>
      </c>
      <c r="D62" s="251" t="s">
        <v>32</v>
      </c>
      <c r="E62" s="252"/>
      <c r="F62" s="40" t="s">
        <v>56</v>
      </c>
      <c r="G62" s="253">
        <f t="shared" si="3"/>
        <v>85</v>
      </c>
      <c r="H62" s="253">
        <f t="shared" si="4"/>
        <v>74</v>
      </c>
      <c r="I62" s="254">
        <f t="shared" si="5"/>
        <v>26966806</v>
      </c>
      <c r="J62" s="254">
        <f t="shared" si="6"/>
        <v>1</v>
      </c>
      <c r="K62" s="255">
        <f t="shared" si="7"/>
        <v>1.06</v>
      </c>
      <c r="L62" s="305">
        <f t="shared" si="38"/>
        <v>1.01</v>
      </c>
      <c r="M62" s="257">
        <f t="shared" si="9"/>
        <v>24125622.423629135</v>
      </c>
      <c r="N62" s="257">
        <f t="shared" si="10"/>
        <v>27193431.171833493</v>
      </c>
      <c r="O62" s="257">
        <f t="shared" si="11"/>
        <v>28870662.503600005</v>
      </c>
      <c r="P62" s="257">
        <f t="shared" si="12"/>
        <v>30651341.793900453</v>
      </c>
      <c r="Q62" s="258">
        <f t="shared" si="13"/>
        <v>28870662.503600005</v>
      </c>
      <c r="R62" s="257">
        <f t="shared" si="13"/>
        <v>30651341.793900453</v>
      </c>
      <c r="S62" s="257">
        <f t="shared" si="14"/>
        <v>32541849.486459062</v>
      </c>
      <c r="T62" s="257"/>
      <c r="U62" s="257">
        <f t="shared" si="15"/>
        <v>1785296059.348556</v>
      </c>
      <c r="V62" s="257">
        <f t="shared" si="16"/>
        <v>2012313906.7156785</v>
      </c>
      <c r="W62" s="257">
        <f t="shared" si="17"/>
        <v>2136429025.2664003</v>
      </c>
      <c r="X62" s="258">
        <f t="shared" si="18"/>
        <v>2268199292.7486334</v>
      </c>
      <c r="Y62" s="258">
        <f t="shared" si="19"/>
        <v>2136429025.2664003</v>
      </c>
      <c r="Z62" s="257">
        <f t="shared" si="20"/>
        <v>2268199292.7486334</v>
      </c>
      <c r="AA62" s="257">
        <f t="shared" si="32"/>
        <v>2408096861.9979706</v>
      </c>
      <c r="AB62" s="257"/>
      <c r="AC62" s="32" t="str">
        <f t="shared" si="21"/>
        <v>BERTAHAP</v>
      </c>
      <c r="AD62" s="259">
        <f t="shared" si="22"/>
        <v>0</v>
      </c>
      <c r="AE62" s="260">
        <v>2</v>
      </c>
      <c r="AF62" s="261"/>
      <c r="AG62" s="257" t="e">
        <f>IF(AF62&gt;#REF!,"LB","KR")</f>
        <v>#REF!</v>
      </c>
      <c r="AH62" s="261">
        <v>1963826000</v>
      </c>
      <c r="AI62" s="261">
        <v>2213546000</v>
      </c>
      <c r="AJ62" s="261">
        <v>2350072000</v>
      </c>
      <c r="AK62" s="262">
        <v>2495020000</v>
      </c>
      <c r="AL62" s="262">
        <v>2350072000</v>
      </c>
      <c r="AM62" s="261">
        <v>2495020000</v>
      </c>
      <c r="AN62" s="261">
        <f t="shared" si="23"/>
        <v>2648907000</v>
      </c>
      <c r="AO62" s="15"/>
      <c r="AP62" s="263">
        <v>23</v>
      </c>
      <c r="AQ62" s="264">
        <f t="shared" si="24"/>
        <v>-1534411.2613999955</v>
      </c>
      <c r="AR62" s="297"/>
      <c r="AS62" s="266"/>
      <c r="AT62" s="266"/>
      <c r="AU62" s="266"/>
      <c r="AV62" s="290"/>
      <c r="AW62" s="290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308">
        <f>O268</f>
        <v>29013586.575399999</v>
      </c>
      <c r="BR62" s="15"/>
      <c r="BS62" s="268">
        <v>7</v>
      </c>
      <c r="BT62" s="269" t="s">
        <v>140</v>
      </c>
      <c r="BU62" s="269" t="str">
        <f>F105</f>
        <v>2BR-3</v>
      </c>
      <c r="BV62" s="270" t="str">
        <f>D105</f>
        <v>03</v>
      </c>
      <c r="BW62" s="271">
        <f>G105</f>
        <v>85</v>
      </c>
      <c r="BX62" s="271">
        <f>H105</f>
        <v>74</v>
      </c>
      <c r="BY62" s="272">
        <f>O105</f>
        <v>28870662.503600005</v>
      </c>
      <c r="BZ62" s="272">
        <f>AH105</f>
        <v>1963826000</v>
      </c>
      <c r="CA62" s="272">
        <f>AI105</f>
        <v>2213546000</v>
      </c>
      <c r="CB62" s="272">
        <f>AJ105</f>
        <v>2350072000</v>
      </c>
      <c r="CC62" s="272">
        <f>AK105</f>
        <v>2495020000</v>
      </c>
      <c r="CD62" s="272">
        <f>AN105</f>
        <v>2648907000</v>
      </c>
      <c r="CE62" s="15">
        <v>12</v>
      </c>
      <c r="CF62" s="42">
        <f t="shared" si="33"/>
        <v>2491076320</v>
      </c>
      <c r="CG62" s="187">
        <f t="shared" si="33"/>
        <v>2644721200</v>
      </c>
    </row>
    <row r="63" spans="1:85">
      <c r="A63" s="3">
        <f t="shared" si="31"/>
        <v>24</v>
      </c>
      <c r="B63" s="249">
        <v>4</v>
      </c>
      <c r="C63" s="250" t="s">
        <v>139</v>
      </c>
      <c r="D63" s="251" t="s">
        <v>38</v>
      </c>
      <c r="E63" s="252"/>
      <c r="F63" s="40" t="s">
        <v>58</v>
      </c>
      <c r="G63" s="253">
        <f t="shared" si="3"/>
        <v>101</v>
      </c>
      <c r="H63" s="253">
        <f t="shared" si="4"/>
        <v>90</v>
      </c>
      <c r="I63" s="254">
        <f t="shared" si="5"/>
        <v>26966806</v>
      </c>
      <c r="J63" s="254">
        <f t="shared" si="6"/>
        <v>1</v>
      </c>
      <c r="K63" s="255">
        <f t="shared" si="7"/>
        <v>1.06</v>
      </c>
      <c r="L63" s="305">
        <f t="shared" si="38"/>
        <v>1.01</v>
      </c>
      <c r="M63" s="257">
        <f t="shared" si="9"/>
        <v>24125622.423629135</v>
      </c>
      <c r="N63" s="257">
        <f t="shared" si="10"/>
        <v>27193431.171833493</v>
      </c>
      <c r="O63" s="257">
        <f t="shared" si="11"/>
        <v>28870662.503600005</v>
      </c>
      <c r="P63" s="257">
        <f t="shared" si="12"/>
        <v>30651341.793900453</v>
      </c>
      <c r="Q63" s="258">
        <f t="shared" si="13"/>
        <v>28870662.503600005</v>
      </c>
      <c r="R63" s="257">
        <f t="shared" si="13"/>
        <v>30651341.793900453</v>
      </c>
      <c r="S63" s="257">
        <f t="shared" si="14"/>
        <v>32541849.486459062</v>
      </c>
      <c r="T63" s="257"/>
      <c r="U63" s="257">
        <f t="shared" si="15"/>
        <v>2171306018.1266222</v>
      </c>
      <c r="V63" s="257">
        <f t="shared" si="16"/>
        <v>2447408805.4650145</v>
      </c>
      <c r="W63" s="257">
        <f t="shared" si="17"/>
        <v>2598359625.3240004</v>
      </c>
      <c r="X63" s="258">
        <f t="shared" si="18"/>
        <v>2758620761.4510407</v>
      </c>
      <c r="Y63" s="258">
        <f t="shared" si="19"/>
        <v>2598359625.3240004</v>
      </c>
      <c r="Z63" s="257">
        <f t="shared" si="20"/>
        <v>2758620761.4510407</v>
      </c>
      <c r="AA63" s="257">
        <f t="shared" si="32"/>
        <v>2928766453.7813153</v>
      </c>
      <c r="AB63" s="257"/>
      <c r="AC63" s="32" t="str">
        <f t="shared" si="21"/>
        <v>BERTAHAP</v>
      </c>
      <c r="AD63" s="259">
        <f t="shared" si="22"/>
        <v>0</v>
      </c>
      <c r="AE63" s="260">
        <v>2</v>
      </c>
      <c r="AF63" s="261"/>
      <c r="AG63" s="257" t="e">
        <f>IF(AF63&gt;#REF!,"LB","KR")</f>
        <v>#REF!</v>
      </c>
      <c r="AH63" s="261">
        <v>2388437000</v>
      </c>
      <c r="AI63" s="261">
        <v>2692150000</v>
      </c>
      <c r="AJ63" s="261">
        <v>2858196000</v>
      </c>
      <c r="AK63" s="262">
        <v>3034483000</v>
      </c>
      <c r="AL63" s="262">
        <v>2858196000</v>
      </c>
      <c r="AM63" s="261">
        <v>3034483000</v>
      </c>
      <c r="AN63" s="261">
        <f t="shared" si="23"/>
        <v>3221644000</v>
      </c>
      <c r="AO63" s="15"/>
      <c r="AP63" s="263">
        <v>24</v>
      </c>
      <c r="AQ63" s="264">
        <f t="shared" si="24"/>
        <v>-1534411.2613999955</v>
      </c>
      <c r="AR63" s="297"/>
      <c r="AS63" s="266"/>
      <c r="AT63" s="266"/>
      <c r="AU63" s="266"/>
      <c r="AV63" s="290"/>
      <c r="AW63" s="290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309">
        <f>O270</f>
        <v>29013586.575399999</v>
      </c>
      <c r="BR63" s="15"/>
      <c r="BS63" s="276"/>
      <c r="BT63" s="269"/>
      <c r="BU63" s="269" t="str">
        <f>F108</f>
        <v>2BR-9</v>
      </c>
      <c r="BV63" s="270" t="str">
        <f>D108</f>
        <v>09</v>
      </c>
      <c r="BW63" s="271">
        <f t="shared" ref="BW63:BX67" si="39">G108</f>
        <v>101</v>
      </c>
      <c r="BX63" s="271">
        <f t="shared" si="39"/>
        <v>90</v>
      </c>
      <c r="BY63" s="272">
        <f>O108</f>
        <v>28870662.503600005</v>
      </c>
      <c r="BZ63" s="272">
        <f t="shared" ref="BZ63:CC67" si="40">AH108</f>
        <v>2388437000</v>
      </c>
      <c r="CA63" s="272">
        <f t="shared" si="40"/>
        <v>2692150000</v>
      </c>
      <c r="CB63" s="272">
        <f t="shared" si="40"/>
        <v>2858196000</v>
      </c>
      <c r="CC63" s="272">
        <f t="shared" si="40"/>
        <v>3034483000</v>
      </c>
      <c r="CD63" s="272">
        <f>AN108</f>
        <v>3221644000</v>
      </c>
      <c r="CE63" s="15"/>
      <c r="CF63" s="42">
        <f t="shared" si="33"/>
        <v>3029687760</v>
      </c>
      <c r="CG63" s="187">
        <f t="shared" si="33"/>
        <v>3216551980</v>
      </c>
    </row>
    <row r="64" spans="1:85">
      <c r="A64" s="3">
        <f t="shared" si="31"/>
        <v>25</v>
      </c>
      <c r="B64" s="249">
        <v>5</v>
      </c>
      <c r="C64" s="250" t="s">
        <v>139</v>
      </c>
      <c r="D64" s="251" t="s">
        <v>44</v>
      </c>
      <c r="E64" s="252"/>
      <c r="F64" s="40" t="s">
        <v>60</v>
      </c>
      <c r="G64" s="253">
        <f t="shared" si="3"/>
        <v>101</v>
      </c>
      <c r="H64" s="253">
        <f t="shared" si="4"/>
        <v>90</v>
      </c>
      <c r="I64" s="254">
        <f t="shared" si="5"/>
        <v>26966806</v>
      </c>
      <c r="J64" s="254">
        <f t="shared" si="6"/>
        <v>1</v>
      </c>
      <c r="K64" s="255">
        <f t="shared" si="7"/>
        <v>1.06</v>
      </c>
      <c r="L64" s="305">
        <f t="shared" si="38"/>
        <v>1.01</v>
      </c>
      <c r="M64" s="257">
        <f t="shared" si="9"/>
        <v>24125622.423629135</v>
      </c>
      <c r="N64" s="257">
        <f t="shared" si="10"/>
        <v>27193431.171833493</v>
      </c>
      <c r="O64" s="257">
        <f t="shared" si="11"/>
        <v>28870662.503600005</v>
      </c>
      <c r="P64" s="257">
        <f t="shared" si="12"/>
        <v>30651341.793900453</v>
      </c>
      <c r="Q64" s="258">
        <f t="shared" si="13"/>
        <v>28870662.503600005</v>
      </c>
      <c r="R64" s="257">
        <f t="shared" si="13"/>
        <v>30651341.793900453</v>
      </c>
      <c r="S64" s="257">
        <f t="shared" si="14"/>
        <v>32541849.486459062</v>
      </c>
      <c r="T64" s="257"/>
      <c r="U64" s="257">
        <f t="shared" si="15"/>
        <v>2171306018.1266222</v>
      </c>
      <c r="V64" s="257">
        <f t="shared" si="16"/>
        <v>2447408805.4650145</v>
      </c>
      <c r="W64" s="257">
        <f t="shared" si="17"/>
        <v>2598359625.3240004</v>
      </c>
      <c r="X64" s="258">
        <f t="shared" si="18"/>
        <v>2758620761.4510407</v>
      </c>
      <c r="Y64" s="258">
        <f t="shared" si="19"/>
        <v>2598359625.3240004</v>
      </c>
      <c r="Z64" s="257">
        <f t="shared" si="20"/>
        <v>2758620761.4510407</v>
      </c>
      <c r="AA64" s="257">
        <f t="shared" si="32"/>
        <v>2928766453.7813153</v>
      </c>
      <c r="AB64" s="257"/>
      <c r="AC64" s="32" t="str">
        <f t="shared" si="21"/>
        <v>BERTAHAP</v>
      </c>
      <c r="AD64" s="259">
        <f t="shared" si="22"/>
        <v>0</v>
      </c>
      <c r="AE64" s="260">
        <v>2</v>
      </c>
      <c r="AF64" s="261"/>
      <c r="AG64" s="257" t="e">
        <f>IF(AF64&gt;#REF!,"LB","KR")</f>
        <v>#REF!</v>
      </c>
      <c r="AH64" s="261">
        <v>2388437000</v>
      </c>
      <c r="AI64" s="261">
        <v>2692150000</v>
      </c>
      <c r="AJ64" s="261">
        <v>2858196000</v>
      </c>
      <c r="AK64" s="262">
        <v>3034483000</v>
      </c>
      <c r="AL64" s="262">
        <v>2858196000</v>
      </c>
      <c r="AM64" s="261">
        <v>3034483000</v>
      </c>
      <c r="AN64" s="261">
        <f t="shared" si="23"/>
        <v>3221644000</v>
      </c>
      <c r="AO64" s="15"/>
      <c r="AP64" s="263">
        <v>25</v>
      </c>
      <c r="AQ64" s="264">
        <f t="shared" si="24"/>
        <v>-1534411.2613999955</v>
      </c>
      <c r="AR64" s="297"/>
      <c r="AS64" s="266"/>
      <c r="AT64" s="266"/>
      <c r="AU64" s="266"/>
      <c r="AV64" s="266"/>
      <c r="AW64" s="266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310">
        <f>O274</f>
        <v>30108438.899</v>
      </c>
      <c r="BR64" s="15"/>
      <c r="BS64" s="276"/>
      <c r="BT64" s="269"/>
      <c r="BU64" s="269" t="str">
        <f>F109</f>
        <v>2BR-11</v>
      </c>
      <c r="BV64" s="270">
        <f>D109</f>
        <v>11</v>
      </c>
      <c r="BW64" s="271">
        <f t="shared" si="39"/>
        <v>101</v>
      </c>
      <c r="BX64" s="271">
        <f t="shared" si="39"/>
        <v>90</v>
      </c>
      <c r="BY64" s="272">
        <f>O109</f>
        <v>28870662.503600005</v>
      </c>
      <c r="BZ64" s="272">
        <f t="shared" si="40"/>
        <v>2388437000</v>
      </c>
      <c r="CA64" s="272">
        <f t="shared" si="40"/>
        <v>2692150000</v>
      </c>
      <c r="CB64" s="272">
        <f t="shared" si="40"/>
        <v>2858196000</v>
      </c>
      <c r="CC64" s="272">
        <f t="shared" si="40"/>
        <v>3034483000</v>
      </c>
      <c r="CD64" s="272">
        <f>AN109</f>
        <v>3221644000</v>
      </c>
      <c r="CE64" s="15"/>
      <c r="CF64" s="42">
        <f t="shared" si="33"/>
        <v>3029687760</v>
      </c>
      <c r="CG64" s="187">
        <f t="shared" si="33"/>
        <v>3216551980</v>
      </c>
    </row>
    <row r="65" spans="1:85">
      <c r="A65" s="3">
        <f t="shared" si="31"/>
        <v>26</v>
      </c>
      <c r="B65" s="249">
        <v>6</v>
      </c>
      <c r="C65" s="250" t="s">
        <v>139</v>
      </c>
      <c r="D65" s="285">
        <v>11</v>
      </c>
      <c r="E65" s="252"/>
      <c r="F65" s="40" t="s">
        <v>62</v>
      </c>
      <c r="G65" s="253">
        <f t="shared" si="3"/>
        <v>101</v>
      </c>
      <c r="H65" s="253">
        <f t="shared" si="4"/>
        <v>90</v>
      </c>
      <c r="I65" s="254">
        <f t="shared" si="5"/>
        <v>26966806</v>
      </c>
      <c r="J65" s="254">
        <f t="shared" si="6"/>
        <v>1</v>
      </c>
      <c r="K65" s="255">
        <f t="shared" si="7"/>
        <v>1.06</v>
      </c>
      <c r="L65" s="305">
        <f t="shared" si="38"/>
        <v>1.01</v>
      </c>
      <c r="M65" s="257">
        <f t="shared" si="9"/>
        <v>24125622.423629135</v>
      </c>
      <c r="N65" s="257">
        <f t="shared" si="10"/>
        <v>27193431.171833493</v>
      </c>
      <c r="O65" s="257">
        <f t="shared" si="11"/>
        <v>28870662.503600005</v>
      </c>
      <c r="P65" s="257">
        <f t="shared" si="12"/>
        <v>30651341.793900453</v>
      </c>
      <c r="Q65" s="258">
        <f t="shared" si="13"/>
        <v>28870662.503600005</v>
      </c>
      <c r="R65" s="257">
        <f t="shared" si="13"/>
        <v>30651341.793900453</v>
      </c>
      <c r="S65" s="257">
        <f t="shared" si="14"/>
        <v>32541849.486459062</v>
      </c>
      <c r="T65" s="257"/>
      <c r="U65" s="257">
        <f t="shared" si="15"/>
        <v>2171306018.1266222</v>
      </c>
      <c r="V65" s="257">
        <f t="shared" si="16"/>
        <v>2447408805.4650145</v>
      </c>
      <c r="W65" s="257">
        <f t="shared" si="17"/>
        <v>2598359625.3240004</v>
      </c>
      <c r="X65" s="258">
        <f t="shared" si="18"/>
        <v>2758620761.4510407</v>
      </c>
      <c r="Y65" s="258">
        <f t="shared" si="19"/>
        <v>2598359625.3240004</v>
      </c>
      <c r="Z65" s="257">
        <f t="shared" si="20"/>
        <v>2758620761.4510407</v>
      </c>
      <c r="AA65" s="257">
        <f t="shared" si="32"/>
        <v>2928766453.7813153</v>
      </c>
      <c r="AB65" s="257"/>
      <c r="AC65" s="32" t="str">
        <f t="shared" si="21"/>
        <v>BERTAHAP</v>
      </c>
      <c r="AD65" s="259">
        <f t="shared" si="22"/>
        <v>0</v>
      </c>
      <c r="AE65" s="260">
        <v>2</v>
      </c>
      <c r="AF65" s="261"/>
      <c r="AG65" s="257" t="e">
        <f>IF(AF65&gt;#REF!,"LB","KR")</f>
        <v>#REF!</v>
      </c>
      <c r="AH65" s="261">
        <v>2388437000</v>
      </c>
      <c r="AI65" s="261">
        <v>2692150000</v>
      </c>
      <c r="AJ65" s="261">
        <v>2858196000</v>
      </c>
      <c r="AK65" s="262">
        <v>3034483000</v>
      </c>
      <c r="AL65" s="262">
        <v>2858196000</v>
      </c>
      <c r="AM65" s="261">
        <v>3034483000</v>
      </c>
      <c r="AN65" s="261">
        <f t="shared" si="23"/>
        <v>3221644000</v>
      </c>
      <c r="AO65" s="15"/>
      <c r="AP65" s="263">
        <v>26</v>
      </c>
      <c r="AQ65" s="264">
        <f t="shared" si="24"/>
        <v>-1534411.2613999955</v>
      </c>
      <c r="AR65" s="297"/>
      <c r="AS65" s="266"/>
      <c r="AT65" s="266"/>
      <c r="AU65" s="266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311">
        <f>O313</f>
        <v>29852254.241999999</v>
      </c>
      <c r="BR65" s="15"/>
      <c r="BS65" s="276"/>
      <c r="BT65" s="296"/>
      <c r="BU65" s="269" t="str">
        <f>F110</f>
        <v>2BR-15</v>
      </c>
      <c r="BV65" s="270">
        <f>D110</f>
        <v>15</v>
      </c>
      <c r="BW65" s="271">
        <f t="shared" si="39"/>
        <v>101</v>
      </c>
      <c r="BX65" s="271">
        <f t="shared" si="39"/>
        <v>90</v>
      </c>
      <c r="BY65" s="272">
        <f>O110</f>
        <v>28870662.503600005</v>
      </c>
      <c r="BZ65" s="272">
        <f t="shared" si="40"/>
        <v>2388437000</v>
      </c>
      <c r="CA65" s="272">
        <f t="shared" si="40"/>
        <v>2692150000</v>
      </c>
      <c r="CB65" s="272">
        <f t="shared" si="40"/>
        <v>2858196000</v>
      </c>
      <c r="CC65" s="272">
        <f t="shared" si="40"/>
        <v>3034483000</v>
      </c>
      <c r="CD65" s="272">
        <f>AN110</f>
        <v>3221644000</v>
      </c>
      <c r="CE65" s="15"/>
      <c r="CF65" s="42">
        <f t="shared" si="33"/>
        <v>3029687760</v>
      </c>
      <c r="CG65" s="187">
        <f t="shared" si="33"/>
        <v>3216551980</v>
      </c>
    </row>
    <row r="66" spans="1:85">
      <c r="A66" s="3">
        <f t="shared" si="31"/>
        <v>27</v>
      </c>
      <c r="B66" s="249">
        <v>7</v>
      </c>
      <c r="C66" s="250" t="s">
        <v>139</v>
      </c>
      <c r="D66" s="285">
        <v>15</v>
      </c>
      <c r="E66" s="252"/>
      <c r="F66" s="40" t="s">
        <v>64</v>
      </c>
      <c r="G66" s="253">
        <f t="shared" si="3"/>
        <v>101</v>
      </c>
      <c r="H66" s="253">
        <f t="shared" si="4"/>
        <v>90</v>
      </c>
      <c r="I66" s="254">
        <f t="shared" si="5"/>
        <v>26966806</v>
      </c>
      <c r="J66" s="254">
        <f t="shared" si="6"/>
        <v>1</v>
      </c>
      <c r="K66" s="255">
        <f t="shared" si="7"/>
        <v>1.06</v>
      </c>
      <c r="L66" s="305">
        <f t="shared" si="38"/>
        <v>1.01</v>
      </c>
      <c r="M66" s="257">
        <f t="shared" si="9"/>
        <v>24125622.423629135</v>
      </c>
      <c r="N66" s="257">
        <f t="shared" si="10"/>
        <v>27193431.171833493</v>
      </c>
      <c r="O66" s="257">
        <f t="shared" si="11"/>
        <v>28870662.503600005</v>
      </c>
      <c r="P66" s="257">
        <f t="shared" si="12"/>
        <v>30651341.793900453</v>
      </c>
      <c r="Q66" s="258">
        <f t="shared" si="13"/>
        <v>28870662.503600005</v>
      </c>
      <c r="R66" s="257">
        <f t="shared" si="13"/>
        <v>30651341.793900453</v>
      </c>
      <c r="S66" s="257">
        <f t="shared" si="14"/>
        <v>32541849.486459062</v>
      </c>
      <c r="T66" s="257"/>
      <c r="U66" s="257">
        <f t="shared" si="15"/>
        <v>2171306018.1266222</v>
      </c>
      <c r="V66" s="257">
        <f t="shared" si="16"/>
        <v>2447408805.4650145</v>
      </c>
      <c r="W66" s="257">
        <f t="shared" si="17"/>
        <v>2598359625.3240004</v>
      </c>
      <c r="X66" s="258">
        <f t="shared" si="18"/>
        <v>2758620761.4510407</v>
      </c>
      <c r="Y66" s="258">
        <f t="shared" si="19"/>
        <v>2598359625.3240004</v>
      </c>
      <c r="Z66" s="257">
        <f t="shared" si="20"/>
        <v>2758620761.4510407</v>
      </c>
      <c r="AA66" s="257">
        <f t="shared" si="32"/>
        <v>2928766453.7813153</v>
      </c>
      <c r="AB66" s="257"/>
      <c r="AC66" s="32" t="str">
        <f t="shared" si="21"/>
        <v>BERTAHAP</v>
      </c>
      <c r="AD66" s="259">
        <f t="shared" si="22"/>
        <v>0</v>
      </c>
      <c r="AE66" s="260">
        <v>2</v>
      </c>
      <c r="AF66" s="261"/>
      <c r="AG66" s="257" t="e">
        <f>IF(AF66&gt;#REF!,"LB","KR")</f>
        <v>#REF!</v>
      </c>
      <c r="AH66" s="261">
        <v>2388437000</v>
      </c>
      <c r="AI66" s="261">
        <v>2692150000</v>
      </c>
      <c r="AJ66" s="261">
        <v>2858196000</v>
      </c>
      <c r="AK66" s="262">
        <v>3034483000</v>
      </c>
      <c r="AL66" s="262">
        <v>2858196000</v>
      </c>
      <c r="AM66" s="261">
        <v>3034483000</v>
      </c>
      <c r="AN66" s="261">
        <f t="shared" si="23"/>
        <v>3221644000</v>
      </c>
      <c r="AO66" s="15"/>
      <c r="AP66" s="263">
        <v>27</v>
      </c>
      <c r="AQ66" s="264">
        <f t="shared" si="24"/>
        <v>-1534411.2613999955</v>
      </c>
      <c r="AR66" s="297"/>
      <c r="AS66" s="266"/>
      <c r="AT66" s="266"/>
      <c r="AU66" s="266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312">
        <f>O314</f>
        <v>29299434.719000001</v>
      </c>
      <c r="BR66" s="15"/>
      <c r="BS66" s="276"/>
      <c r="BT66" s="269"/>
      <c r="BU66" s="269" t="str">
        <f>F111</f>
        <v>2BR-17</v>
      </c>
      <c r="BV66" s="270">
        <f>D111</f>
        <v>17</v>
      </c>
      <c r="BW66" s="271">
        <f t="shared" si="39"/>
        <v>85</v>
      </c>
      <c r="BX66" s="271">
        <f t="shared" si="39"/>
        <v>74</v>
      </c>
      <c r="BY66" s="272">
        <f>O111</f>
        <v>28870662.503600005</v>
      </c>
      <c r="BZ66" s="272">
        <f t="shared" si="40"/>
        <v>1963826000</v>
      </c>
      <c r="CA66" s="272">
        <f t="shared" si="40"/>
        <v>2213546000</v>
      </c>
      <c r="CB66" s="272">
        <f t="shared" si="40"/>
        <v>2350072000</v>
      </c>
      <c r="CC66" s="272">
        <f t="shared" si="40"/>
        <v>2495020000</v>
      </c>
      <c r="CD66" s="272">
        <f>AN111</f>
        <v>2648907000</v>
      </c>
      <c r="CE66" s="15"/>
      <c r="CF66" s="42">
        <f t="shared" si="33"/>
        <v>3029687760</v>
      </c>
      <c r="CG66" s="187">
        <f t="shared" si="33"/>
        <v>3216551980</v>
      </c>
    </row>
    <row r="67" spans="1:85">
      <c r="A67" s="3">
        <f t="shared" si="31"/>
        <v>28</v>
      </c>
      <c r="B67" s="249">
        <v>8</v>
      </c>
      <c r="C67" s="250" t="s">
        <v>139</v>
      </c>
      <c r="D67" s="285">
        <v>17</v>
      </c>
      <c r="E67" s="252"/>
      <c r="F67" s="40" t="s">
        <v>67</v>
      </c>
      <c r="G67" s="253">
        <f t="shared" si="3"/>
        <v>85</v>
      </c>
      <c r="H67" s="253">
        <f t="shared" si="4"/>
        <v>74</v>
      </c>
      <c r="I67" s="254">
        <f t="shared" si="5"/>
        <v>26966806</v>
      </c>
      <c r="J67" s="254">
        <f t="shared" si="6"/>
        <v>1</v>
      </c>
      <c r="K67" s="255">
        <f t="shared" si="7"/>
        <v>1.06</v>
      </c>
      <c r="L67" s="305">
        <f t="shared" si="38"/>
        <v>1.01</v>
      </c>
      <c r="M67" s="257">
        <f t="shared" si="9"/>
        <v>24125622.423629135</v>
      </c>
      <c r="N67" s="257">
        <f t="shared" si="10"/>
        <v>27193431.171833493</v>
      </c>
      <c r="O67" s="257">
        <f t="shared" si="11"/>
        <v>28870662.503600005</v>
      </c>
      <c r="P67" s="257">
        <f t="shared" si="12"/>
        <v>30651341.793900453</v>
      </c>
      <c r="Q67" s="258">
        <f t="shared" si="13"/>
        <v>28870662.503600005</v>
      </c>
      <c r="R67" s="257">
        <f t="shared" si="13"/>
        <v>30651341.793900453</v>
      </c>
      <c r="S67" s="257">
        <f t="shared" si="14"/>
        <v>32541849.486459062</v>
      </c>
      <c r="T67" s="257"/>
      <c r="U67" s="257">
        <f t="shared" si="15"/>
        <v>1785296059.348556</v>
      </c>
      <c r="V67" s="257">
        <f t="shared" si="16"/>
        <v>2012313906.7156785</v>
      </c>
      <c r="W67" s="257">
        <f t="shared" si="17"/>
        <v>2136429025.2664003</v>
      </c>
      <c r="X67" s="258">
        <f t="shared" si="18"/>
        <v>2268199292.7486334</v>
      </c>
      <c r="Y67" s="258">
        <f t="shared" si="19"/>
        <v>2136429025.2664003</v>
      </c>
      <c r="Z67" s="257">
        <f t="shared" si="20"/>
        <v>2268199292.7486334</v>
      </c>
      <c r="AA67" s="257">
        <f t="shared" si="32"/>
        <v>2408096861.9979706</v>
      </c>
      <c r="AB67" s="257"/>
      <c r="AC67" s="32" t="str">
        <f t="shared" si="21"/>
        <v>BERTAHAP</v>
      </c>
      <c r="AD67" s="259">
        <f t="shared" si="22"/>
        <v>0</v>
      </c>
      <c r="AE67" s="260">
        <v>2</v>
      </c>
      <c r="AF67" s="261"/>
      <c r="AG67" s="257" t="e">
        <f>IF(AF67&gt;#REF!,"LB","KR")</f>
        <v>#REF!</v>
      </c>
      <c r="AH67" s="261">
        <v>1963826000</v>
      </c>
      <c r="AI67" s="261">
        <v>2213546000</v>
      </c>
      <c r="AJ67" s="261">
        <v>2350072000</v>
      </c>
      <c r="AK67" s="262">
        <v>2495020000</v>
      </c>
      <c r="AL67" s="262">
        <v>2350072000</v>
      </c>
      <c r="AM67" s="261">
        <v>2495020000</v>
      </c>
      <c r="AN67" s="261">
        <f t="shared" si="23"/>
        <v>2648907000</v>
      </c>
      <c r="AO67" s="15"/>
      <c r="AP67" s="263">
        <v>28</v>
      </c>
      <c r="AQ67" s="264">
        <f t="shared" si="24"/>
        <v>-1534411.2613999955</v>
      </c>
      <c r="AR67" s="297"/>
      <c r="AS67" s="266"/>
      <c r="AT67" s="266"/>
      <c r="AU67" s="266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313">
        <f>O318</f>
        <v>30405073.765000001</v>
      </c>
      <c r="BR67" s="15"/>
      <c r="BS67" s="276"/>
      <c r="BT67" s="269"/>
      <c r="BU67" s="269" t="str">
        <f>F112</f>
        <v>3BR-19</v>
      </c>
      <c r="BV67" s="270">
        <f>D112</f>
        <v>19</v>
      </c>
      <c r="BW67" s="271">
        <f t="shared" si="39"/>
        <v>138</v>
      </c>
      <c r="BX67" s="271">
        <f t="shared" si="39"/>
        <v>120</v>
      </c>
      <c r="BY67" s="272">
        <f>O112</f>
        <v>28870662.503600005</v>
      </c>
      <c r="BZ67" s="272">
        <f t="shared" si="40"/>
        <v>3184583000</v>
      </c>
      <c r="CA67" s="272">
        <f t="shared" si="40"/>
        <v>3589533000</v>
      </c>
      <c r="CB67" s="272">
        <f t="shared" si="40"/>
        <v>3810928000</v>
      </c>
      <c r="CC67" s="272">
        <f t="shared" si="40"/>
        <v>4045978000</v>
      </c>
      <c r="CD67" s="272">
        <f>AN112</f>
        <v>4295525000</v>
      </c>
      <c r="CE67" s="15"/>
      <c r="CF67" s="42">
        <f t="shared" si="33"/>
        <v>2491076320</v>
      </c>
      <c r="CG67" s="187">
        <f t="shared" si="33"/>
        <v>2644721200</v>
      </c>
    </row>
    <row r="68" spans="1:85">
      <c r="A68" s="3">
        <f t="shared" si="31"/>
        <v>29</v>
      </c>
      <c r="B68" s="249">
        <v>9</v>
      </c>
      <c r="C68" s="250" t="s">
        <v>139</v>
      </c>
      <c r="D68" s="285">
        <v>19</v>
      </c>
      <c r="E68" s="252"/>
      <c r="F68" s="40" t="s">
        <v>78</v>
      </c>
      <c r="G68" s="253">
        <f t="shared" si="3"/>
        <v>138</v>
      </c>
      <c r="H68" s="253">
        <f t="shared" si="4"/>
        <v>120</v>
      </c>
      <c r="I68" s="254">
        <f t="shared" si="5"/>
        <v>26966806</v>
      </c>
      <c r="J68" s="254">
        <f t="shared" si="6"/>
        <v>1</v>
      </c>
      <c r="K68" s="255">
        <f t="shared" si="7"/>
        <v>1.06</v>
      </c>
      <c r="L68" s="305">
        <f t="shared" si="38"/>
        <v>1.01</v>
      </c>
      <c r="M68" s="257">
        <f t="shared" si="9"/>
        <v>24125622.423629135</v>
      </c>
      <c r="N68" s="257">
        <f t="shared" si="10"/>
        <v>27193431.171833493</v>
      </c>
      <c r="O68" s="257">
        <f t="shared" si="11"/>
        <v>28870662.503600005</v>
      </c>
      <c r="P68" s="257">
        <f t="shared" si="12"/>
        <v>30651341.793900453</v>
      </c>
      <c r="Q68" s="258">
        <f t="shared" si="13"/>
        <v>28870662.503600005</v>
      </c>
      <c r="R68" s="257">
        <f t="shared" si="13"/>
        <v>30651341.793900453</v>
      </c>
      <c r="S68" s="257">
        <f t="shared" si="14"/>
        <v>32541849.486459062</v>
      </c>
      <c r="T68" s="257"/>
      <c r="U68" s="257">
        <f t="shared" si="15"/>
        <v>2895074690.8354959</v>
      </c>
      <c r="V68" s="257">
        <f t="shared" si="16"/>
        <v>3263211740.620019</v>
      </c>
      <c r="W68" s="257">
        <f t="shared" si="17"/>
        <v>3464479500.4320006</v>
      </c>
      <c r="X68" s="258">
        <f t="shared" si="18"/>
        <v>3678161015.2680545</v>
      </c>
      <c r="Y68" s="258">
        <f t="shared" si="19"/>
        <v>3464479500.4320006</v>
      </c>
      <c r="Z68" s="257">
        <f t="shared" si="20"/>
        <v>3678161015.2680545</v>
      </c>
      <c r="AA68" s="257">
        <f t="shared" si="32"/>
        <v>3905021938.3750873</v>
      </c>
      <c r="AB68" s="257"/>
      <c r="AC68" s="32" t="str">
        <f t="shared" si="21"/>
        <v>BERTAHAP</v>
      </c>
      <c r="AD68" s="259">
        <f t="shared" si="22"/>
        <v>0</v>
      </c>
      <c r="AE68" s="260">
        <v>2</v>
      </c>
      <c r="AF68" s="261"/>
      <c r="AG68" s="257" t="e">
        <f>IF(AF68&gt;#REF!,"LB","KR")</f>
        <v>#REF!</v>
      </c>
      <c r="AH68" s="261">
        <v>3184583000</v>
      </c>
      <c r="AI68" s="261">
        <v>3589533000</v>
      </c>
      <c r="AJ68" s="261">
        <v>3810928000</v>
      </c>
      <c r="AK68" s="262">
        <v>4045978000</v>
      </c>
      <c r="AL68" s="262">
        <v>3810928000</v>
      </c>
      <c r="AM68" s="261">
        <v>4045978000</v>
      </c>
      <c r="AN68" s="261">
        <f t="shared" si="23"/>
        <v>4295525000</v>
      </c>
      <c r="AO68" s="15"/>
      <c r="AP68" s="263">
        <v>29</v>
      </c>
      <c r="AQ68" s="264">
        <f t="shared" si="24"/>
        <v>-1534411.2613999955</v>
      </c>
      <c r="AR68" s="297"/>
      <c r="AS68" s="266"/>
      <c r="AT68" s="266"/>
      <c r="AU68" s="266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254"/>
      <c r="BR68" s="15"/>
      <c r="BS68" s="268">
        <v>8</v>
      </c>
      <c r="BT68" s="269" t="s">
        <v>141</v>
      </c>
      <c r="BU68" s="269" t="str">
        <f>F135</f>
        <v>2BR-11</v>
      </c>
      <c r="BV68" s="270">
        <f>D135</f>
        <v>11</v>
      </c>
      <c r="BW68" s="271">
        <f t="shared" ref="BW68:BX71" si="41">G135</f>
        <v>101</v>
      </c>
      <c r="BX68" s="271">
        <f t="shared" si="41"/>
        <v>90</v>
      </c>
      <c r="BY68" s="272">
        <f>O135</f>
        <v>28870662.503600005</v>
      </c>
      <c r="BZ68" s="272">
        <f t="shared" ref="BZ68:CC71" si="42">AH135</f>
        <v>2388437000</v>
      </c>
      <c r="CA68" s="272">
        <f t="shared" si="42"/>
        <v>2692150000</v>
      </c>
      <c r="CB68" s="272">
        <f t="shared" si="42"/>
        <v>2858196000</v>
      </c>
      <c r="CC68" s="272">
        <f t="shared" si="42"/>
        <v>3034483000</v>
      </c>
      <c r="CD68" s="272">
        <f>AN135</f>
        <v>3221644000</v>
      </c>
      <c r="CE68" s="15">
        <v>8</v>
      </c>
      <c r="CF68" s="42">
        <f t="shared" si="33"/>
        <v>4039583680</v>
      </c>
      <c r="CG68" s="187">
        <f t="shared" si="33"/>
        <v>4288736680</v>
      </c>
    </row>
    <row r="69" spans="1:85">
      <c r="A69" s="3">
        <f t="shared" si="31"/>
        <v>30</v>
      </c>
      <c r="B69" s="249">
        <v>10</v>
      </c>
      <c r="C69" s="250" t="s">
        <v>139</v>
      </c>
      <c r="D69" s="285">
        <v>21</v>
      </c>
      <c r="E69" s="252"/>
      <c r="F69" s="40" t="s">
        <v>84</v>
      </c>
      <c r="G69" s="253">
        <f t="shared" si="3"/>
        <v>132</v>
      </c>
      <c r="H69" s="253">
        <f t="shared" si="4"/>
        <v>112</v>
      </c>
      <c r="I69" s="254">
        <f t="shared" si="5"/>
        <v>26966806</v>
      </c>
      <c r="J69" s="254">
        <f t="shared" si="6"/>
        <v>3</v>
      </c>
      <c r="K69" s="255">
        <f t="shared" si="7"/>
        <v>1.1000000000000001</v>
      </c>
      <c r="L69" s="305">
        <f t="shared" si="38"/>
        <v>1.01</v>
      </c>
      <c r="M69" s="257">
        <f t="shared" si="9"/>
        <v>25036023.269803815</v>
      </c>
      <c r="N69" s="257">
        <f t="shared" si="10"/>
        <v>28219598.385864943</v>
      </c>
      <c r="O69" s="257">
        <f t="shared" si="11"/>
        <v>29960121.466000002</v>
      </c>
      <c r="P69" s="257">
        <f t="shared" si="12"/>
        <v>31807996.201217446</v>
      </c>
      <c r="Q69" s="258">
        <f t="shared" si="13"/>
        <v>29960121.466000002</v>
      </c>
      <c r="R69" s="257">
        <f t="shared" si="13"/>
        <v>31807996.201217446</v>
      </c>
      <c r="S69" s="257">
        <f t="shared" si="14"/>
        <v>33769843.806702793</v>
      </c>
      <c r="T69" s="257"/>
      <c r="U69" s="257">
        <f t="shared" si="15"/>
        <v>2804034606.2180271</v>
      </c>
      <c r="V69" s="257">
        <f t="shared" si="16"/>
        <v>3160595019.2168736</v>
      </c>
      <c r="W69" s="257">
        <f t="shared" si="17"/>
        <v>3355533604.1920004</v>
      </c>
      <c r="X69" s="258">
        <f t="shared" si="18"/>
        <v>3562495574.5363541</v>
      </c>
      <c r="Y69" s="258">
        <f t="shared" si="19"/>
        <v>3355533604.1920004</v>
      </c>
      <c r="Z69" s="257">
        <f t="shared" si="20"/>
        <v>3562495574.5363541</v>
      </c>
      <c r="AA69" s="257">
        <f t="shared" si="32"/>
        <v>3782222506.3507128</v>
      </c>
      <c r="AB69" s="257"/>
      <c r="AC69" s="32" t="str">
        <f t="shared" si="21"/>
        <v>BERTAHAP</v>
      </c>
      <c r="AD69" s="259">
        <f t="shared" si="22"/>
        <v>0</v>
      </c>
      <c r="AE69" s="260">
        <v>2</v>
      </c>
      <c r="AF69" s="261"/>
      <c r="AG69" s="257" t="e">
        <f>IF(AF69&gt;#REF!,"LB","KR")</f>
        <v>#REF!</v>
      </c>
      <c r="AH69" s="261">
        <v>3084439000</v>
      </c>
      <c r="AI69" s="261">
        <v>3476655000</v>
      </c>
      <c r="AJ69" s="261">
        <v>3691087000</v>
      </c>
      <c r="AK69" s="262">
        <v>3918746000</v>
      </c>
      <c r="AL69" s="262">
        <v>3691087000</v>
      </c>
      <c r="AM69" s="261">
        <v>3918746000</v>
      </c>
      <c r="AN69" s="261">
        <f t="shared" si="23"/>
        <v>4160445000</v>
      </c>
      <c r="AO69" s="15"/>
      <c r="AP69" s="263">
        <v>30</v>
      </c>
      <c r="AQ69" s="264">
        <f t="shared" si="24"/>
        <v>-444952.29899999872</v>
      </c>
      <c r="AR69" s="297"/>
      <c r="AS69" s="266"/>
      <c r="AT69" s="266"/>
      <c r="AU69" s="266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268"/>
      <c r="BT69" s="296"/>
      <c r="BU69" s="269" t="str">
        <f>F136</f>
        <v>2BR-15</v>
      </c>
      <c r="BV69" s="270">
        <f>D136</f>
        <v>15</v>
      </c>
      <c r="BW69" s="271">
        <f t="shared" si="41"/>
        <v>101</v>
      </c>
      <c r="BX69" s="271">
        <f t="shared" si="41"/>
        <v>90</v>
      </c>
      <c r="BY69" s="272">
        <f>O136</f>
        <v>28870662.503600005</v>
      </c>
      <c r="BZ69" s="272">
        <f t="shared" si="42"/>
        <v>2388437000</v>
      </c>
      <c r="CA69" s="272">
        <f t="shared" si="42"/>
        <v>2692150000</v>
      </c>
      <c r="CB69" s="272">
        <f t="shared" si="42"/>
        <v>2858196000</v>
      </c>
      <c r="CC69" s="272">
        <f t="shared" si="42"/>
        <v>3034483000</v>
      </c>
      <c r="CD69" s="272">
        <f>AN136</f>
        <v>3221644000</v>
      </c>
      <c r="CE69" s="15"/>
      <c r="CF69" s="42">
        <f t="shared" si="33"/>
        <v>3912552220</v>
      </c>
      <c r="CG69" s="187">
        <f t="shared" si="33"/>
        <v>4153870760</v>
      </c>
    </row>
    <row r="70" spans="1:85">
      <c r="A70" s="3">
        <f t="shared" si="31"/>
        <v>31</v>
      </c>
      <c r="B70" s="249">
        <v>1</v>
      </c>
      <c r="C70" s="250" t="s">
        <v>142</v>
      </c>
      <c r="D70" s="251" t="s">
        <v>19</v>
      </c>
      <c r="E70" s="252"/>
      <c r="F70" s="40" t="s">
        <v>72</v>
      </c>
      <c r="G70" s="253">
        <f t="shared" si="3"/>
        <v>175</v>
      </c>
      <c r="H70" s="253">
        <f t="shared" si="4"/>
        <v>156</v>
      </c>
      <c r="I70" s="254">
        <f t="shared" si="5"/>
        <v>26966806</v>
      </c>
      <c r="J70" s="254">
        <f t="shared" si="6"/>
        <v>5</v>
      </c>
      <c r="K70" s="255">
        <f t="shared" si="7"/>
        <v>1.08</v>
      </c>
      <c r="L70" s="256">
        <f t="shared" ref="L70:L75" si="43">SUMIF($AN$4:$AN$22,D70,$AQ$4:$AQ$22)</f>
        <v>1</v>
      </c>
      <c r="M70" s="257">
        <f t="shared" si="9"/>
        <v>24337448.363085616</v>
      </c>
      <c r="N70" s="257">
        <f t="shared" si="10"/>
        <v>27432192.850345757</v>
      </c>
      <c r="O70" s="257">
        <f t="shared" si="11"/>
        <v>29124150.48</v>
      </c>
      <c r="P70" s="257">
        <f t="shared" si="12"/>
        <v>30920464.354018759</v>
      </c>
      <c r="Q70" s="258">
        <f t="shared" si="13"/>
        <v>29124150.48</v>
      </c>
      <c r="R70" s="257">
        <f t="shared" si="13"/>
        <v>30920464.354018759</v>
      </c>
      <c r="S70" s="257">
        <f t="shared" si="14"/>
        <v>32827570.937208839</v>
      </c>
      <c r="T70" s="257"/>
      <c r="U70" s="257">
        <f t="shared" si="15"/>
        <v>3796641944.641356</v>
      </c>
      <c r="V70" s="257">
        <f t="shared" si="16"/>
        <v>4279422084.6539383</v>
      </c>
      <c r="W70" s="257">
        <f t="shared" si="17"/>
        <v>4543367474.8800001</v>
      </c>
      <c r="X70" s="258">
        <f t="shared" si="18"/>
        <v>4823592439.2269268</v>
      </c>
      <c r="Y70" s="258">
        <f t="shared" si="19"/>
        <v>4543367474.8800001</v>
      </c>
      <c r="Z70" s="257">
        <f t="shared" si="20"/>
        <v>4823592439.2269268</v>
      </c>
      <c r="AA70" s="257">
        <f t="shared" si="32"/>
        <v>5121101066.2045784</v>
      </c>
      <c r="AB70" s="257"/>
      <c r="AC70" s="32" t="str">
        <f t="shared" si="21"/>
        <v>BERTAHAP</v>
      </c>
      <c r="AD70" s="259">
        <f t="shared" si="22"/>
        <v>0</v>
      </c>
      <c r="AE70" s="260">
        <v>2</v>
      </c>
      <c r="AF70" s="261"/>
      <c r="AG70" s="257" t="e">
        <f>IF(AF70&gt;#REF!,"LB","KR")</f>
        <v>#REF!</v>
      </c>
      <c r="AH70" s="261">
        <v>4176307000</v>
      </c>
      <c r="AI70" s="261">
        <v>4707365000</v>
      </c>
      <c r="AJ70" s="261">
        <v>4997705000</v>
      </c>
      <c r="AK70" s="262">
        <v>5305952000</v>
      </c>
      <c r="AL70" s="262">
        <v>4997705000</v>
      </c>
      <c r="AM70" s="261">
        <v>5305952000</v>
      </c>
      <c r="AN70" s="261">
        <f t="shared" si="23"/>
        <v>5633212000</v>
      </c>
      <c r="AO70" s="15"/>
      <c r="AP70" s="263">
        <v>31</v>
      </c>
      <c r="AQ70" s="264">
        <f t="shared" si="24"/>
        <v>-1280923.2850000001</v>
      </c>
      <c r="AR70" s="297"/>
      <c r="AS70" s="266"/>
      <c r="AT70" s="266"/>
      <c r="AU70" s="266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268"/>
      <c r="BT70" s="269"/>
      <c r="BU70" s="269" t="str">
        <f>F137</f>
        <v>2BR-17</v>
      </c>
      <c r="BV70" s="270">
        <f>D137</f>
        <v>17</v>
      </c>
      <c r="BW70" s="271">
        <f t="shared" si="41"/>
        <v>85</v>
      </c>
      <c r="BX70" s="271">
        <f t="shared" si="41"/>
        <v>74</v>
      </c>
      <c r="BY70" s="272">
        <f>O137</f>
        <v>28870662.503600005</v>
      </c>
      <c r="BZ70" s="272">
        <f t="shared" si="42"/>
        <v>1963826000</v>
      </c>
      <c r="CA70" s="272">
        <f t="shared" si="42"/>
        <v>2213546000</v>
      </c>
      <c r="CB70" s="272">
        <f t="shared" si="42"/>
        <v>2350072000</v>
      </c>
      <c r="CC70" s="272">
        <f t="shared" si="42"/>
        <v>2495020000</v>
      </c>
      <c r="CD70" s="272">
        <f>AN137</f>
        <v>2648907000</v>
      </c>
      <c r="CE70" s="15"/>
      <c r="CF70" s="42">
        <f t="shared" si="33"/>
        <v>5297567300</v>
      </c>
      <c r="CG70" s="187">
        <f t="shared" si="33"/>
        <v>5624309120</v>
      </c>
    </row>
    <row r="71" spans="1:85">
      <c r="A71" s="3">
        <f t="shared" si="31"/>
        <v>32</v>
      </c>
      <c r="B71" s="249">
        <v>2</v>
      </c>
      <c r="C71" s="250" t="s">
        <v>142</v>
      </c>
      <c r="D71" s="251" t="s">
        <v>29</v>
      </c>
      <c r="E71" s="252"/>
      <c r="F71" s="40" t="s">
        <v>74</v>
      </c>
      <c r="G71" s="253">
        <f t="shared" si="3"/>
        <v>85</v>
      </c>
      <c r="H71" s="253">
        <f t="shared" si="4"/>
        <v>74</v>
      </c>
      <c r="I71" s="254">
        <f t="shared" si="5"/>
        <v>26966806</v>
      </c>
      <c r="J71" s="254">
        <f t="shared" si="6"/>
        <v>1</v>
      </c>
      <c r="K71" s="255">
        <f t="shared" si="7"/>
        <v>1.06</v>
      </c>
      <c r="L71" s="256">
        <f t="shared" si="43"/>
        <v>1</v>
      </c>
      <c r="M71" s="257">
        <f t="shared" si="9"/>
        <v>23886754.874880329</v>
      </c>
      <c r="N71" s="257">
        <f t="shared" si="10"/>
        <v>26924189.27904306</v>
      </c>
      <c r="O71" s="257">
        <f t="shared" si="11"/>
        <v>28584814.360000003</v>
      </c>
      <c r="P71" s="257">
        <f t="shared" si="12"/>
        <v>30347863.162277672</v>
      </c>
      <c r="Q71" s="258">
        <f t="shared" si="13"/>
        <v>28584814.360000003</v>
      </c>
      <c r="R71" s="257">
        <f t="shared" si="13"/>
        <v>30347863.162277672</v>
      </c>
      <c r="S71" s="257">
        <f t="shared" si="14"/>
        <v>32219652.956890158</v>
      </c>
      <c r="T71" s="257"/>
      <c r="U71" s="257">
        <f t="shared" si="15"/>
        <v>1767619860.7411444</v>
      </c>
      <c r="V71" s="257">
        <f t="shared" si="16"/>
        <v>1992390006.6491864</v>
      </c>
      <c r="W71" s="257">
        <f t="shared" si="17"/>
        <v>2115276262.6400003</v>
      </c>
      <c r="X71" s="258">
        <f t="shared" si="18"/>
        <v>2245741874.0085478</v>
      </c>
      <c r="Y71" s="258">
        <f t="shared" si="19"/>
        <v>2115276262.6400003</v>
      </c>
      <c r="Z71" s="257">
        <f t="shared" si="20"/>
        <v>2245741874.0085478</v>
      </c>
      <c r="AA71" s="257">
        <f t="shared" si="32"/>
        <v>2384254318.8098717</v>
      </c>
      <c r="AB71" s="257"/>
      <c r="AC71" s="32" t="str">
        <f t="shared" si="21"/>
        <v>BERTAHAP</v>
      </c>
      <c r="AD71" s="259">
        <f t="shared" si="22"/>
        <v>0</v>
      </c>
      <c r="AE71" s="260">
        <v>2</v>
      </c>
      <c r="AF71" s="261"/>
      <c r="AG71" s="257" t="e">
        <f>IF(AF71&gt;#REF!,"LB","KR")</f>
        <v>#REF!</v>
      </c>
      <c r="AH71" s="261">
        <v>1944382000</v>
      </c>
      <c r="AI71" s="261">
        <v>2191630000</v>
      </c>
      <c r="AJ71" s="261">
        <v>2326804000</v>
      </c>
      <c r="AK71" s="262">
        <v>2470317000</v>
      </c>
      <c r="AL71" s="262">
        <v>2326804000</v>
      </c>
      <c r="AM71" s="261">
        <v>2470317000</v>
      </c>
      <c r="AN71" s="261">
        <f t="shared" si="23"/>
        <v>2622680000</v>
      </c>
      <c r="AO71" s="15"/>
      <c r="AP71" s="263">
        <v>32</v>
      </c>
      <c r="AQ71" s="264">
        <f t="shared" si="24"/>
        <v>-1820259.4049999975</v>
      </c>
      <c r="AR71" s="297"/>
      <c r="AS71" s="266"/>
      <c r="AT71" s="266"/>
      <c r="AU71" s="266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268"/>
      <c r="BT71" s="269"/>
      <c r="BU71" s="269" t="str">
        <f>F138</f>
        <v>3BR-19</v>
      </c>
      <c r="BV71" s="270">
        <f>D138</f>
        <v>19</v>
      </c>
      <c r="BW71" s="271">
        <f t="shared" si="41"/>
        <v>138</v>
      </c>
      <c r="BX71" s="271">
        <f t="shared" si="41"/>
        <v>120</v>
      </c>
      <c r="BY71" s="272">
        <f>O138</f>
        <v>28870662.503600005</v>
      </c>
      <c r="BZ71" s="272">
        <f t="shared" si="42"/>
        <v>3184583000</v>
      </c>
      <c r="CA71" s="272">
        <f t="shared" si="42"/>
        <v>3589533000</v>
      </c>
      <c r="CB71" s="272">
        <f t="shared" si="42"/>
        <v>3810928000</v>
      </c>
      <c r="CC71" s="272">
        <f t="shared" si="42"/>
        <v>4045978000</v>
      </c>
      <c r="CD71" s="272">
        <f>AN138</f>
        <v>4295525000</v>
      </c>
      <c r="CE71" s="15"/>
      <c r="CF71" s="42">
        <f t="shared" si="33"/>
        <v>2466412240</v>
      </c>
      <c r="CG71" s="187">
        <f t="shared" si="33"/>
        <v>2618536020</v>
      </c>
    </row>
    <row r="72" spans="1:85">
      <c r="A72" s="3">
        <f t="shared" si="31"/>
        <v>33</v>
      </c>
      <c r="B72" s="249">
        <v>3</v>
      </c>
      <c r="C72" s="250" t="s">
        <v>142</v>
      </c>
      <c r="D72" s="251" t="s">
        <v>32</v>
      </c>
      <c r="E72" s="252"/>
      <c r="F72" s="40" t="s">
        <v>56</v>
      </c>
      <c r="G72" s="253">
        <f t="shared" si="3"/>
        <v>85</v>
      </c>
      <c r="H72" s="253">
        <f t="shared" si="4"/>
        <v>74</v>
      </c>
      <c r="I72" s="254">
        <f t="shared" si="5"/>
        <v>26966806</v>
      </c>
      <c r="J72" s="254">
        <f t="shared" si="6"/>
        <v>1</v>
      </c>
      <c r="K72" s="255">
        <f t="shared" si="7"/>
        <v>1.06</v>
      </c>
      <c r="L72" s="256">
        <f t="shared" si="43"/>
        <v>1</v>
      </c>
      <c r="M72" s="257">
        <f t="shared" si="9"/>
        <v>23886754.874880329</v>
      </c>
      <c r="N72" s="257">
        <f t="shared" si="10"/>
        <v>26924189.27904306</v>
      </c>
      <c r="O72" s="257">
        <f t="shared" si="11"/>
        <v>28584814.360000003</v>
      </c>
      <c r="P72" s="257">
        <f t="shared" si="12"/>
        <v>30347863.162277672</v>
      </c>
      <c r="Q72" s="258">
        <f t="shared" si="13"/>
        <v>28584814.360000003</v>
      </c>
      <c r="R72" s="257">
        <f t="shared" si="13"/>
        <v>30347863.162277672</v>
      </c>
      <c r="S72" s="257">
        <f t="shared" si="14"/>
        <v>32219652.956890158</v>
      </c>
      <c r="T72" s="257"/>
      <c r="U72" s="257">
        <f t="shared" si="15"/>
        <v>1767619860.7411444</v>
      </c>
      <c r="V72" s="257">
        <f t="shared" si="16"/>
        <v>1992390006.6491864</v>
      </c>
      <c r="W72" s="257">
        <f t="shared" si="17"/>
        <v>2115276262.6400003</v>
      </c>
      <c r="X72" s="258">
        <f t="shared" si="18"/>
        <v>2245741874.0085478</v>
      </c>
      <c r="Y72" s="258">
        <f t="shared" si="19"/>
        <v>2115276262.6400003</v>
      </c>
      <c r="Z72" s="257">
        <f t="shared" si="20"/>
        <v>2245741874.0085478</v>
      </c>
      <c r="AA72" s="257">
        <f t="shared" si="32"/>
        <v>2384254318.8098717</v>
      </c>
      <c r="AB72" s="257"/>
      <c r="AC72" s="32" t="str">
        <f t="shared" si="21"/>
        <v>BERTAHAP</v>
      </c>
      <c r="AD72" s="259">
        <f t="shared" si="22"/>
        <v>0</v>
      </c>
      <c r="AE72" s="260">
        <v>2</v>
      </c>
      <c r="AF72" s="261"/>
      <c r="AG72" s="257" t="e">
        <f>IF(AF72&gt;#REF!,"LB","KR")</f>
        <v>#REF!</v>
      </c>
      <c r="AH72" s="261">
        <v>1944382000</v>
      </c>
      <c r="AI72" s="261">
        <v>2191630000</v>
      </c>
      <c r="AJ72" s="261">
        <v>2326804000</v>
      </c>
      <c r="AK72" s="262">
        <v>2470317000</v>
      </c>
      <c r="AL72" s="262">
        <v>2326804000</v>
      </c>
      <c r="AM72" s="261">
        <v>2470317000</v>
      </c>
      <c r="AN72" s="261">
        <f t="shared" si="23"/>
        <v>2622680000</v>
      </c>
      <c r="AO72" s="15"/>
      <c r="AP72" s="263">
        <v>33</v>
      </c>
      <c r="AQ72" s="264">
        <f t="shared" si="24"/>
        <v>-1820259.4049999975</v>
      </c>
      <c r="AR72" s="297"/>
      <c r="AS72" s="266"/>
      <c r="AT72" s="266"/>
      <c r="AU72" s="266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268">
        <v>9</v>
      </c>
      <c r="BT72" s="296" t="s">
        <v>57</v>
      </c>
      <c r="BU72" s="269" t="str">
        <f t="shared" ref="BU72:BU78" si="44">F159</f>
        <v>2BR-3</v>
      </c>
      <c r="BV72" s="270" t="str">
        <f t="shared" ref="BV72:BV78" si="45">D159</f>
        <v>03</v>
      </c>
      <c r="BW72" s="271">
        <f t="shared" ref="BW72:BX78" si="46">G159</f>
        <v>85</v>
      </c>
      <c r="BX72" s="271">
        <f t="shared" si="46"/>
        <v>74</v>
      </c>
      <c r="BY72" s="272">
        <f t="shared" ref="BY72:BY78" si="47">O159</f>
        <v>28870662.503600005</v>
      </c>
      <c r="BZ72" s="272">
        <f t="shared" ref="BZ72:CC78" si="48">AH159</f>
        <v>1963826000</v>
      </c>
      <c r="CA72" s="272">
        <f t="shared" si="48"/>
        <v>2213546000</v>
      </c>
      <c r="CB72" s="272">
        <f t="shared" si="48"/>
        <v>2350072000</v>
      </c>
      <c r="CC72" s="272">
        <f t="shared" si="48"/>
        <v>2495020000</v>
      </c>
      <c r="CD72" s="272">
        <f t="shared" ref="CD72:CD78" si="49">AN159</f>
        <v>2648907000</v>
      </c>
      <c r="CE72" s="15">
        <v>7</v>
      </c>
      <c r="CF72" s="42">
        <f t="shared" si="33"/>
        <v>2466412240</v>
      </c>
      <c r="CG72" s="187">
        <f t="shared" si="33"/>
        <v>2618536020</v>
      </c>
    </row>
    <row r="73" spans="1:85">
      <c r="A73" s="3">
        <f t="shared" si="31"/>
        <v>34</v>
      </c>
      <c r="B73" s="249">
        <v>4</v>
      </c>
      <c r="C73" s="250" t="s">
        <v>142</v>
      </c>
      <c r="D73" s="251" t="s">
        <v>38</v>
      </c>
      <c r="E73" s="252"/>
      <c r="F73" s="40" t="s">
        <v>58</v>
      </c>
      <c r="G73" s="253">
        <f t="shared" si="3"/>
        <v>101</v>
      </c>
      <c r="H73" s="253">
        <f t="shared" si="4"/>
        <v>90</v>
      </c>
      <c r="I73" s="254">
        <f t="shared" si="5"/>
        <v>26966806</v>
      </c>
      <c r="J73" s="254">
        <f t="shared" si="6"/>
        <v>1</v>
      </c>
      <c r="K73" s="255">
        <f t="shared" si="7"/>
        <v>1.06</v>
      </c>
      <c r="L73" s="256">
        <f t="shared" si="43"/>
        <v>1</v>
      </c>
      <c r="M73" s="257">
        <f t="shared" si="9"/>
        <v>23886754.874880329</v>
      </c>
      <c r="N73" s="257">
        <f t="shared" si="10"/>
        <v>26924189.27904306</v>
      </c>
      <c r="O73" s="257">
        <f t="shared" si="11"/>
        <v>28584814.360000003</v>
      </c>
      <c r="P73" s="257">
        <f t="shared" si="12"/>
        <v>30347863.162277672</v>
      </c>
      <c r="Q73" s="258">
        <f t="shared" si="13"/>
        <v>28584814.360000003</v>
      </c>
      <c r="R73" s="257">
        <f t="shared" si="13"/>
        <v>30347863.162277672</v>
      </c>
      <c r="S73" s="257">
        <f t="shared" si="14"/>
        <v>32219652.956890158</v>
      </c>
      <c r="T73" s="257"/>
      <c r="U73" s="257">
        <f t="shared" si="15"/>
        <v>2149807938.7392297</v>
      </c>
      <c r="V73" s="257">
        <f t="shared" si="16"/>
        <v>2423177035.1138754</v>
      </c>
      <c r="W73" s="257">
        <f t="shared" si="17"/>
        <v>2572633292.4000001</v>
      </c>
      <c r="X73" s="258">
        <f t="shared" si="18"/>
        <v>2731307684.6049905</v>
      </c>
      <c r="Y73" s="258">
        <f t="shared" si="19"/>
        <v>2572633292.4000001</v>
      </c>
      <c r="Z73" s="257">
        <f t="shared" si="20"/>
        <v>2731307684.6049905</v>
      </c>
      <c r="AA73" s="257">
        <f t="shared" si="32"/>
        <v>2899768766.1201143</v>
      </c>
      <c r="AB73" s="257"/>
      <c r="AC73" s="32" t="str">
        <f t="shared" si="21"/>
        <v>BERTAHAP</v>
      </c>
      <c r="AD73" s="259">
        <f t="shared" si="22"/>
        <v>0</v>
      </c>
      <c r="AE73" s="260">
        <v>2</v>
      </c>
      <c r="AF73" s="261"/>
      <c r="AG73" s="257" t="e">
        <f>IF(AF73&gt;#REF!,"LB","KR")</f>
        <v>#REF!</v>
      </c>
      <c r="AH73" s="261">
        <v>2364789000</v>
      </c>
      <c r="AI73" s="261">
        <v>2665495000</v>
      </c>
      <c r="AJ73" s="261">
        <v>2829897000</v>
      </c>
      <c r="AK73" s="262">
        <v>3004439000</v>
      </c>
      <c r="AL73" s="262">
        <v>2829897000</v>
      </c>
      <c r="AM73" s="261">
        <v>3004439000</v>
      </c>
      <c r="AN73" s="261">
        <f t="shared" si="23"/>
        <v>3189746000</v>
      </c>
      <c r="AO73" s="15"/>
      <c r="AP73" s="263">
        <v>34</v>
      </c>
      <c r="AQ73" s="264">
        <f t="shared" si="24"/>
        <v>-1820259.4049999975</v>
      </c>
      <c r="AR73" s="297"/>
      <c r="AS73" s="266"/>
      <c r="AT73" s="266"/>
      <c r="AU73" s="266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268"/>
      <c r="BT73" s="269"/>
      <c r="BU73" s="269" t="str">
        <f t="shared" si="44"/>
        <v>2BR-5</v>
      </c>
      <c r="BV73" s="270" t="str">
        <f t="shared" si="45"/>
        <v>05</v>
      </c>
      <c r="BW73" s="271">
        <f t="shared" si="46"/>
        <v>85</v>
      </c>
      <c r="BX73" s="271">
        <f t="shared" si="46"/>
        <v>74</v>
      </c>
      <c r="BY73" s="272">
        <f t="shared" si="47"/>
        <v>28870662.503600005</v>
      </c>
      <c r="BZ73" s="272">
        <f t="shared" si="48"/>
        <v>1963826000</v>
      </c>
      <c r="CA73" s="272">
        <f t="shared" si="48"/>
        <v>2213546000</v>
      </c>
      <c r="CB73" s="272">
        <f t="shared" si="48"/>
        <v>2350072000</v>
      </c>
      <c r="CC73" s="272">
        <f t="shared" si="48"/>
        <v>2495020000</v>
      </c>
      <c r="CD73" s="272">
        <f t="shared" si="49"/>
        <v>2648907000</v>
      </c>
      <c r="CE73" s="15"/>
      <c r="CF73" s="42">
        <f t="shared" si="33"/>
        <v>2999690820</v>
      </c>
      <c r="CG73" s="187">
        <f t="shared" si="33"/>
        <v>3184705340</v>
      </c>
    </row>
    <row r="74" spans="1:85">
      <c r="A74" s="3">
        <f t="shared" si="31"/>
        <v>35</v>
      </c>
      <c r="B74" s="249">
        <v>5</v>
      </c>
      <c r="C74" s="250" t="s">
        <v>142</v>
      </c>
      <c r="D74" s="251" t="s">
        <v>44</v>
      </c>
      <c r="E74" s="252"/>
      <c r="F74" s="40" t="s">
        <v>60</v>
      </c>
      <c r="G74" s="253">
        <f t="shared" si="3"/>
        <v>101</v>
      </c>
      <c r="H74" s="253">
        <f t="shared" si="4"/>
        <v>90</v>
      </c>
      <c r="I74" s="254">
        <f t="shared" si="5"/>
        <v>26966806</v>
      </c>
      <c r="J74" s="254">
        <f t="shared" si="6"/>
        <v>1</v>
      </c>
      <c r="K74" s="255">
        <f t="shared" si="7"/>
        <v>1.06</v>
      </c>
      <c r="L74" s="256">
        <f t="shared" si="43"/>
        <v>1</v>
      </c>
      <c r="M74" s="257">
        <f t="shared" si="9"/>
        <v>23886754.874880329</v>
      </c>
      <c r="N74" s="257">
        <f t="shared" si="10"/>
        <v>26924189.27904306</v>
      </c>
      <c r="O74" s="257">
        <f t="shared" si="11"/>
        <v>28584814.360000003</v>
      </c>
      <c r="P74" s="257">
        <f t="shared" si="12"/>
        <v>30347863.162277672</v>
      </c>
      <c r="Q74" s="258">
        <f t="shared" si="13"/>
        <v>28584814.360000003</v>
      </c>
      <c r="R74" s="257">
        <f t="shared" si="13"/>
        <v>30347863.162277672</v>
      </c>
      <c r="S74" s="257">
        <f t="shared" si="14"/>
        <v>32219652.956890158</v>
      </c>
      <c r="T74" s="257"/>
      <c r="U74" s="257">
        <f t="shared" si="15"/>
        <v>2149807938.7392297</v>
      </c>
      <c r="V74" s="257">
        <f t="shared" si="16"/>
        <v>2423177035.1138754</v>
      </c>
      <c r="W74" s="257">
        <f t="shared" si="17"/>
        <v>2572633292.4000001</v>
      </c>
      <c r="X74" s="258">
        <f t="shared" si="18"/>
        <v>2731307684.6049905</v>
      </c>
      <c r="Y74" s="258">
        <f t="shared" si="19"/>
        <v>2572633292.4000001</v>
      </c>
      <c r="Z74" s="257">
        <f t="shared" si="20"/>
        <v>2731307684.6049905</v>
      </c>
      <c r="AA74" s="257">
        <f t="shared" si="32"/>
        <v>2899768766.1201143</v>
      </c>
      <c r="AB74" s="257"/>
      <c r="AC74" s="32" t="str">
        <f t="shared" si="21"/>
        <v>BERTAHAP</v>
      </c>
      <c r="AD74" s="259">
        <f t="shared" si="22"/>
        <v>0</v>
      </c>
      <c r="AE74" s="260">
        <v>2</v>
      </c>
      <c r="AF74" s="261"/>
      <c r="AG74" s="257" t="e">
        <f>IF(AF74&gt;#REF!,"LB","KR")</f>
        <v>#REF!</v>
      </c>
      <c r="AH74" s="261">
        <v>2364789000</v>
      </c>
      <c r="AI74" s="261">
        <v>2665495000</v>
      </c>
      <c r="AJ74" s="261">
        <v>2829897000</v>
      </c>
      <c r="AK74" s="262">
        <v>3004439000</v>
      </c>
      <c r="AL74" s="262">
        <v>2829897000</v>
      </c>
      <c r="AM74" s="261">
        <v>3004439000</v>
      </c>
      <c r="AN74" s="261">
        <f t="shared" si="23"/>
        <v>3189746000</v>
      </c>
      <c r="AO74" s="15"/>
      <c r="AP74" s="263">
        <v>35</v>
      </c>
      <c r="AQ74" s="264">
        <f t="shared" si="24"/>
        <v>-1820259.4049999975</v>
      </c>
      <c r="AR74" s="297"/>
      <c r="AS74" s="266"/>
      <c r="AT74" s="266"/>
      <c r="AU74" s="266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268"/>
      <c r="BT74" s="269"/>
      <c r="BU74" s="269" t="str">
        <f t="shared" si="44"/>
        <v>2BR-7</v>
      </c>
      <c r="BV74" s="270" t="str">
        <f t="shared" si="45"/>
        <v>07</v>
      </c>
      <c r="BW74" s="271">
        <f t="shared" si="46"/>
        <v>101</v>
      </c>
      <c r="BX74" s="271">
        <f t="shared" si="46"/>
        <v>90</v>
      </c>
      <c r="BY74" s="272">
        <f t="shared" si="47"/>
        <v>28870662.503600005</v>
      </c>
      <c r="BZ74" s="272">
        <f t="shared" si="48"/>
        <v>2388437000</v>
      </c>
      <c r="CA74" s="272">
        <f t="shared" si="48"/>
        <v>2692150000</v>
      </c>
      <c r="CB74" s="272">
        <f t="shared" si="48"/>
        <v>2858196000</v>
      </c>
      <c r="CC74" s="272">
        <f t="shared" si="48"/>
        <v>3034483000</v>
      </c>
      <c r="CD74" s="272">
        <f t="shared" si="49"/>
        <v>3221644000</v>
      </c>
      <c r="CE74" s="15"/>
      <c r="CF74" s="42">
        <f t="shared" si="33"/>
        <v>2999690820</v>
      </c>
      <c r="CG74" s="187">
        <f t="shared" si="33"/>
        <v>3184705340</v>
      </c>
    </row>
    <row r="75" spans="1:85">
      <c r="A75" s="3">
        <f t="shared" si="31"/>
        <v>36</v>
      </c>
      <c r="B75" s="249">
        <v>6</v>
      </c>
      <c r="C75" s="250" t="s">
        <v>142</v>
      </c>
      <c r="D75" s="285">
        <v>11</v>
      </c>
      <c r="E75" s="252"/>
      <c r="F75" s="40" t="s">
        <v>62</v>
      </c>
      <c r="G75" s="253">
        <f t="shared" si="3"/>
        <v>101</v>
      </c>
      <c r="H75" s="253">
        <f t="shared" si="4"/>
        <v>90</v>
      </c>
      <c r="I75" s="254">
        <f t="shared" si="5"/>
        <v>26966806</v>
      </c>
      <c r="J75" s="254">
        <f t="shared" si="6"/>
        <v>1</v>
      </c>
      <c r="K75" s="255">
        <f t="shared" si="7"/>
        <v>1.06</v>
      </c>
      <c r="L75" s="256">
        <f t="shared" si="43"/>
        <v>1</v>
      </c>
      <c r="M75" s="257">
        <f t="shared" si="9"/>
        <v>23886754.874880329</v>
      </c>
      <c r="N75" s="257">
        <f t="shared" si="10"/>
        <v>26924189.27904306</v>
      </c>
      <c r="O75" s="257">
        <f t="shared" si="11"/>
        <v>28584814.360000003</v>
      </c>
      <c r="P75" s="257">
        <f t="shared" si="12"/>
        <v>30347863.162277672</v>
      </c>
      <c r="Q75" s="258">
        <f t="shared" si="13"/>
        <v>28584814.360000003</v>
      </c>
      <c r="R75" s="257">
        <f t="shared" si="13"/>
        <v>30347863.162277672</v>
      </c>
      <c r="S75" s="257">
        <f t="shared" si="14"/>
        <v>32219652.956890158</v>
      </c>
      <c r="T75" s="257"/>
      <c r="U75" s="257">
        <f t="shared" si="15"/>
        <v>2149807938.7392297</v>
      </c>
      <c r="V75" s="257">
        <f t="shared" si="16"/>
        <v>2423177035.1138754</v>
      </c>
      <c r="W75" s="257">
        <f t="shared" si="17"/>
        <v>2572633292.4000001</v>
      </c>
      <c r="X75" s="258">
        <f t="shared" si="18"/>
        <v>2731307684.6049905</v>
      </c>
      <c r="Y75" s="258">
        <f t="shared" si="19"/>
        <v>2572633292.4000001</v>
      </c>
      <c r="Z75" s="257">
        <f t="shared" si="20"/>
        <v>2731307684.6049905</v>
      </c>
      <c r="AA75" s="257">
        <f t="shared" si="32"/>
        <v>2899768766.1201143</v>
      </c>
      <c r="AB75" s="257"/>
      <c r="AC75" s="32" t="str">
        <f t="shared" si="21"/>
        <v>BERTAHAP</v>
      </c>
      <c r="AD75" s="259">
        <f t="shared" si="22"/>
        <v>0</v>
      </c>
      <c r="AE75" s="260">
        <v>2</v>
      </c>
      <c r="AF75" s="261"/>
      <c r="AG75" s="257" t="e">
        <f>IF(AF75&gt;#REF!,"LB","KR")</f>
        <v>#REF!</v>
      </c>
      <c r="AH75" s="261">
        <v>2364789000</v>
      </c>
      <c r="AI75" s="261">
        <v>2665495000</v>
      </c>
      <c r="AJ75" s="261">
        <v>2829897000</v>
      </c>
      <c r="AK75" s="262">
        <v>3004439000</v>
      </c>
      <c r="AL75" s="262">
        <v>2829897000</v>
      </c>
      <c r="AM75" s="261">
        <v>3004439000</v>
      </c>
      <c r="AN75" s="261">
        <f t="shared" si="23"/>
        <v>3189746000</v>
      </c>
      <c r="AO75" s="15"/>
      <c r="AP75" s="263">
        <v>36</v>
      </c>
      <c r="AQ75" s="264">
        <f t="shared" si="24"/>
        <v>-1820259.4049999975</v>
      </c>
      <c r="AR75" s="297"/>
      <c r="AS75" s="266"/>
      <c r="AT75" s="266"/>
      <c r="AU75" s="266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268"/>
      <c r="BT75" s="269"/>
      <c r="BU75" s="269" t="str">
        <f t="shared" si="44"/>
        <v>2BR-9</v>
      </c>
      <c r="BV75" s="270" t="str">
        <f t="shared" si="45"/>
        <v>09</v>
      </c>
      <c r="BW75" s="271">
        <f t="shared" si="46"/>
        <v>101</v>
      </c>
      <c r="BX75" s="271">
        <f t="shared" si="46"/>
        <v>90</v>
      </c>
      <c r="BY75" s="272">
        <f t="shared" si="47"/>
        <v>28870662.503600005</v>
      </c>
      <c r="BZ75" s="272">
        <f t="shared" si="48"/>
        <v>2388437000</v>
      </c>
      <c r="CA75" s="272">
        <f t="shared" si="48"/>
        <v>2692150000</v>
      </c>
      <c r="CB75" s="272">
        <f t="shared" si="48"/>
        <v>2858196000</v>
      </c>
      <c r="CC75" s="272">
        <f t="shared" si="48"/>
        <v>3034483000</v>
      </c>
      <c r="CD75" s="272">
        <f t="shared" si="49"/>
        <v>3221644000</v>
      </c>
      <c r="CE75" s="15"/>
      <c r="CF75" s="42">
        <f t="shared" si="33"/>
        <v>2999690820</v>
      </c>
      <c r="CG75" s="187">
        <f t="shared" si="33"/>
        <v>3184705340</v>
      </c>
    </row>
    <row r="76" spans="1:85">
      <c r="A76" s="3">
        <f t="shared" si="31"/>
        <v>37</v>
      </c>
      <c r="B76" s="249">
        <v>7</v>
      </c>
      <c r="C76" s="250" t="s">
        <v>142</v>
      </c>
      <c r="D76" s="285">
        <v>15</v>
      </c>
      <c r="E76" s="252"/>
      <c r="F76" s="40" t="s">
        <v>64</v>
      </c>
      <c r="G76" s="253">
        <f t="shared" si="3"/>
        <v>101</v>
      </c>
      <c r="H76" s="253">
        <f t="shared" si="4"/>
        <v>90</v>
      </c>
      <c r="I76" s="254">
        <f t="shared" si="5"/>
        <v>26966806</v>
      </c>
      <c r="J76" s="254">
        <f t="shared" si="6"/>
        <v>1</v>
      </c>
      <c r="K76" s="255">
        <f t="shared" si="7"/>
        <v>1.06</v>
      </c>
      <c r="L76" s="256">
        <f>SUMIF($AN$4:$AN$22,D76,$AQ$4:$AQ$22)</f>
        <v>1</v>
      </c>
      <c r="M76" s="257">
        <f t="shared" si="9"/>
        <v>23886754.874880329</v>
      </c>
      <c r="N76" s="257">
        <f t="shared" si="10"/>
        <v>26924189.27904306</v>
      </c>
      <c r="O76" s="257">
        <f t="shared" si="11"/>
        <v>28584814.360000003</v>
      </c>
      <c r="P76" s="257">
        <f t="shared" si="12"/>
        <v>30347863.162277672</v>
      </c>
      <c r="Q76" s="258">
        <f t="shared" si="13"/>
        <v>28584814.360000003</v>
      </c>
      <c r="R76" s="257">
        <f t="shared" si="13"/>
        <v>30347863.162277672</v>
      </c>
      <c r="S76" s="257">
        <f t="shared" si="14"/>
        <v>32219652.956890158</v>
      </c>
      <c r="T76" s="257"/>
      <c r="U76" s="257">
        <f t="shared" si="15"/>
        <v>2149807938.7392297</v>
      </c>
      <c r="V76" s="257">
        <f t="shared" si="16"/>
        <v>2423177035.1138754</v>
      </c>
      <c r="W76" s="257">
        <f t="shared" si="17"/>
        <v>2572633292.4000001</v>
      </c>
      <c r="X76" s="258">
        <f t="shared" si="18"/>
        <v>2731307684.6049905</v>
      </c>
      <c r="Y76" s="258">
        <f t="shared" si="19"/>
        <v>2572633292.4000001</v>
      </c>
      <c r="Z76" s="257">
        <f t="shared" si="20"/>
        <v>2731307684.6049905</v>
      </c>
      <c r="AA76" s="257">
        <f t="shared" si="32"/>
        <v>2899768766.1201143</v>
      </c>
      <c r="AB76" s="257"/>
      <c r="AC76" s="32" t="str">
        <f t="shared" si="21"/>
        <v>BERTAHAP</v>
      </c>
      <c r="AD76" s="259">
        <f t="shared" si="22"/>
        <v>0</v>
      </c>
      <c r="AE76" s="260">
        <v>2</v>
      </c>
      <c r="AF76" s="261"/>
      <c r="AG76" s="257" t="e">
        <f>IF(AF76&gt;#REF!,"LB","KR")</f>
        <v>#REF!</v>
      </c>
      <c r="AH76" s="261">
        <v>2364789000</v>
      </c>
      <c r="AI76" s="261">
        <v>2665495000</v>
      </c>
      <c r="AJ76" s="261">
        <v>2829897000</v>
      </c>
      <c r="AK76" s="262">
        <v>3004439000</v>
      </c>
      <c r="AL76" s="262">
        <v>2829897000</v>
      </c>
      <c r="AM76" s="261">
        <v>3004439000</v>
      </c>
      <c r="AN76" s="261">
        <f t="shared" ref="AN76:AN138" si="50">ROUNDUP((AA76*(1+$J$5)),-3)</f>
        <v>3189746000</v>
      </c>
      <c r="AO76" s="15"/>
      <c r="AP76" s="263">
        <v>37</v>
      </c>
      <c r="AQ76" s="264">
        <f t="shared" si="24"/>
        <v>-1820259.4049999975</v>
      </c>
      <c r="AR76" s="297"/>
      <c r="AS76" s="266"/>
      <c r="AT76" s="266"/>
      <c r="AU76" s="266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268"/>
      <c r="BT76" s="269"/>
      <c r="BU76" s="269" t="str">
        <f t="shared" si="44"/>
        <v>2BR-11</v>
      </c>
      <c r="BV76" s="270">
        <f t="shared" si="45"/>
        <v>11</v>
      </c>
      <c r="BW76" s="271">
        <f t="shared" si="46"/>
        <v>101</v>
      </c>
      <c r="BX76" s="271">
        <f t="shared" si="46"/>
        <v>90</v>
      </c>
      <c r="BY76" s="272">
        <f t="shared" si="47"/>
        <v>28870662.503600005</v>
      </c>
      <c r="BZ76" s="272">
        <f t="shared" si="48"/>
        <v>2388437000</v>
      </c>
      <c r="CA76" s="272">
        <f t="shared" si="48"/>
        <v>2692150000</v>
      </c>
      <c r="CB76" s="272">
        <f t="shared" si="48"/>
        <v>2858196000</v>
      </c>
      <c r="CC76" s="272">
        <f t="shared" si="48"/>
        <v>3034483000</v>
      </c>
      <c r="CD76" s="272">
        <f t="shared" si="49"/>
        <v>3221644000</v>
      </c>
      <c r="CE76" s="15"/>
      <c r="CF76" s="42">
        <f t="shared" si="33"/>
        <v>2999690820</v>
      </c>
      <c r="CG76" s="187">
        <f t="shared" si="33"/>
        <v>3184705340</v>
      </c>
    </row>
    <row r="77" spans="1:85">
      <c r="A77" s="3">
        <f t="shared" si="31"/>
        <v>38</v>
      </c>
      <c r="B77" s="249">
        <v>8</v>
      </c>
      <c r="C77" s="250" t="s">
        <v>142</v>
      </c>
      <c r="D77" s="285">
        <v>17</v>
      </c>
      <c r="E77" s="252"/>
      <c r="F77" s="40" t="s">
        <v>67</v>
      </c>
      <c r="G77" s="253">
        <f t="shared" si="3"/>
        <v>85</v>
      </c>
      <c r="H77" s="253">
        <f t="shared" si="4"/>
        <v>74</v>
      </c>
      <c r="I77" s="254">
        <f t="shared" si="5"/>
        <v>26966806</v>
      </c>
      <c r="J77" s="254">
        <f t="shared" si="6"/>
        <v>1</v>
      </c>
      <c r="K77" s="255">
        <f t="shared" si="7"/>
        <v>1.06</v>
      </c>
      <c r="L77" s="256">
        <f>SUMIF($AN$4:$AN$22,D77,$AQ$4:$AQ$22)</f>
        <v>1</v>
      </c>
      <c r="M77" s="257">
        <f t="shared" si="9"/>
        <v>23886754.874880329</v>
      </c>
      <c r="N77" s="257">
        <f t="shared" si="10"/>
        <v>26924189.27904306</v>
      </c>
      <c r="O77" s="257">
        <f t="shared" si="11"/>
        <v>28584814.360000003</v>
      </c>
      <c r="P77" s="257">
        <f t="shared" si="12"/>
        <v>30347863.162277672</v>
      </c>
      <c r="Q77" s="258">
        <f t="shared" si="13"/>
        <v>28584814.360000003</v>
      </c>
      <c r="R77" s="257">
        <f t="shared" si="13"/>
        <v>30347863.162277672</v>
      </c>
      <c r="S77" s="257">
        <f t="shared" si="14"/>
        <v>32219652.956890158</v>
      </c>
      <c r="T77" s="257"/>
      <c r="U77" s="257">
        <f t="shared" si="15"/>
        <v>1767619860.7411444</v>
      </c>
      <c r="V77" s="257">
        <f t="shared" si="16"/>
        <v>1992390006.6491864</v>
      </c>
      <c r="W77" s="257">
        <f t="shared" si="17"/>
        <v>2115276262.6400003</v>
      </c>
      <c r="X77" s="258">
        <f t="shared" si="18"/>
        <v>2245741874.0085478</v>
      </c>
      <c r="Y77" s="258">
        <f t="shared" si="19"/>
        <v>2115276262.6400003</v>
      </c>
      <c r="Z77" s="257">
        <f t="shared" si="20"/>
        <v>2245741874.0085478</v>
      </c>
      <c r="AA77" s="257">
        <f t="shared" si="32"/>
        <v>2384254318.8098717</v>
      </c>
      <c r="AB77" s="257"/>
      <c r="AC77" s="32" t="str">
        <f t="shared" si="21"/>
        <v>BERTAHAP</v>
      </c>
      <c r="AD77" s="259">
        <f t="shared" si="22"/>
        <v>0</v>
      </c>
      <c r="AE77" s="260">
        <v>2</v>
      </c>
      <c r="AF77" s="261"/>
      <c r="AG77" s="257" t="e">
        <f>IF(AF77&gt;#REF!,"LB","KR")</f>
        <v>#REF!</v>
      </c>
      <c r="AH77" s="261">
        <v>1944382000</v>
      </c>
      <c r="AI77" s="261">
        <v>2191630000</v>
      </c>
      <c r="AJ77" s="261">
        <v>2326804000</v>
      </c>
      <c r="AK77" s="262">
        <v>2470317000</v>
      </c>
      <c r="AL77" s="262">
        <v>2326804000</v>
      </c>
      <c r="AM77" s="261">
        <v>2470317000</v>
      </c>
      <c r="AN77" s="261">
        <f t="shared" si="50"/>
        <v>2622680000</v>
      </c>
      <c r="AO77" s="15"/>
      <c r="AP77" s="263">
        <v>38</v>
      </c>
      <c r="AQ77" s="264">
        <f t="shared" si="24"/>
        <v>-1820259.4049999975</v>
      </c>
      <c r="AR77" s="297"/>
      <c r="AS77" s="266"/>
      <c r="AT77" s="266"/>
      <c r="AU77" s="266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268"/>
      <c r="BT77" s="269"/>
      <c r="BU77" s="269" t="str">
        <f t="shared" si="44"/>
        <v>2BR-15</v>
      </c>
      <c r="BV77" s="270">
        <f t="shared" si="45"/>
        <v>15</v>
      </c>
      <c r="BW77" s="271">
        <f t="shared" si="46"/>
        <v>101</v>
      </c>
      <c r="BX77" s="271">
        <f t="shared" si="46"/>
        <v>90</v>
      </c>
      <c r="BY77" s="272">
        <f t="shared" si="47"/>
        <v>28870662.503600005</v>
      </c>
      <c r="BZ77" s="272">
        <f t="shared" si="48"/>
        <v>2388437000</v>
      </c>
      <c r="CA77" s="272">
        <f t="shared" si="48"/>
        <v>2692150000</v>
      </c>
      <c r="CB77" s="272">
        <f t="shared" si="48"/>
        <v>2858196000</v>
      </c>
      <c r="CC77" s="272">
        <f t="shared" si="48"/>
        <v>3034483000</v>
      </c>
      <c r="CD77" s="272">
        <f t="shared" si="49"/>
        <v>3221644000</v>
      </c>
      <c r="CE77" s="15"/>
      <c r="CF77" s="42">
        <f t="shared" si="33"/>
        <v>2466412240</v>
      </c>
      <c r="CG77" s="187">
        <f t="shared" si="33"/>
        <v>2618536020</v>
      </c>
    </row>
    <row r="78" spans="1:85">
      <c r="A78" s="3">
        <f t="shared" si="31"/>
        <v>39</v>
      </c>
      <c r="B78" s="249">
        <v>9</v>
      </c>
      <c r="C78" s="250" t="s">
        <v>142</v>
      </c>
      <c r="D78" s="285">
        <v>19</v>
      </c>
      <c r="E78" s="252"/>
      <c r="F78" s="40" t="s">
        <v>78</v>
      </c>
      <c r="G78" s="253">
        <f t="shared" si="3"/>
        <v>138</v>
      </c>
      <c r="H78" s="253">
        <f t="shared" si="4"/>
        <v>120</v>
      </c>
      <c r="I78" s="254">
        <f t="shared" si="5"/>
        <v>26966806</v>
      </c>
      <c r="J78" s="254">
        <f t="shared" si="6"/>
        <v>1</v>
      </c>
      <c r="K78" s="255">
        <f t="shared" si="7"/>
        <v>1.06</v>
      </c>
      <c r="L78" s="256">
        <f>SUMIF($AN$4:$AN$22,D78,$AQ$4:$AQ$22)</f>
        <v>1</v>
      </c>
      <c r="M78" s="257">
        <f t="shared" si="9"/>
        <v>23886754.874880329</v>
      </c>
      <c r="N78" s="257">
        <f t="shared" si="10"/>
        <v>26924189.27904306</v>
      </c>
      <c r="O78" s="257">
        <f t="shared" si="11"/>
        <v>28584814.360000003</v>
      </c>
      <c r="P78" s="257">
        <f t="shared" si="12"/>
        <v>30347863.162277672</v>
      </c>
      <c r="Q78" s="258">
        <f t="shared" si="13"/>
        <v>28584814.360000003</v>
      </c>
      <c r="R78" s="257">
        <f t="shared" si="13"/>
        <v>30347863.162277672</v>
      </c>
      <c r="S78" s="257">
        <f t="shared" si="14"/>
        <v>32219652.956890158</v>
      </c>
      <c r="T78" s="257"/>
      <c r="U78" s="257">
        <f t="shared" si="15"/>
        <v>2866410584.9856396</v>
      </c>
      <c r="V78" s="257">
        <f t="shared" si="16"/>
        <v>3230902713.485167</v>
      </c>
      <c r="W78" s="257">
        <f t="shared" si="17"/>
        <v>3430177723.2000003</v>
      </c>
      <c r="X78" s="258">
        <f t="shared" si="18"/>
        <v>3641743579.4733205</v>
      </c>
      <c r="Y78" s="258">
        <f t="shared" si="19"/>
        <v>3430177723.2000003</v>
      </c>
      <c r="Z78" s="257">
        <f t="shared" si="20"/>
        <v>3641743579.4733205</v>
      </c>
      <c r="AA78" s="257">
        <f t="shared" si="32"/>
        <v>3866358354.8268189</v>
      </c>
      <c r="AB78" s="257"/>
      <c r="AC78" s="32" t="str">
        <f t="shared" si="21"/>
        <v>BERTAHAP</v>
      </c>
      <c r="AD78" s="259">
        <f t="shared" si="22"/>
        <v>0</v>
      </c>
      <c r="AE78" s="260">
        <v>2</v>
      </c>
      <c r="AF78" s="261"/>
      <c r="AG78" s="257" t="e">
        <f>IF(AF78&gt;#REF!,"LB","KR")</f>
        <v>#REF!</v>
      </c>
      <c r="AH78" s="261">
        <v>3153052000</v>
      </c>
      <c r="AI78" s="261">
        <v>3553993000</v>
      </c>
      <c r="AJ78" s="261">
        <v>3773196000</v>
      </c>
      <c r="AK78" s="262">
        <v>4005918000</v>
      </c>
      <c r="AL78" s="262">
        <v>3773196000</v>
      </c>
      <c r="AM78" s="261">
        <v>4005918000</v>
      </c>
      <c r="AN78" s="261">
        <f t="shared" si="50"/>
        <v>4252995000</v>
      </c>
      <c r="AO78" s="15"/>
      <c r="AP78" s="263">
        <v>39</v>
      </c>
      <c r="AQ78" s="264">
        <f t="shared" si="24"/>
        <v>-1820259.4049999975</v>
      </c>
      <c r="AR78" s="297"/>
      <c r="AS78" s="266"/>
      <c r="AT78" s="266"/>
      <c r="AU78" s="266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268"/>
      <c r="BT78" s="269"/>
      <c r="BU78" s="269" t="str">
        <f t="shared" si="44"/>
        <v>2BR-17</v>
      </c>
      <c r="BV78" s="270">
        <f t="shared" si="45"/>
        <v>17</v>
      </c>
      <c r="BW78" s="271">
        <f t="shared" si="46"/>
        <v>85</v>
      </c>
      <c r="BX78" s="271">
        <f t="shared" si="46"/>
        <v>74</v>
      </c>
      <c r="BY78" s="272">
        <f t="shared" si="47"/>
        <v>28870662.503600005</v>
      </c>
      <c r="BZ78" s="272">
        <f t="shared" si="48"/>
        <v>1963826000</v>
      </c>
      <c r="CA78" s="272">
        <f t="shared" si="48"/>
        <v>2213546000</v>
      </c>
      <c r="CB78" s="272">
        <f t="shared" si="48"/>
        <v>2350072000</v>
      </c>
      <c r="CC78" s="272">
        <f t="shared" si="48"/>
        <v>2495020000</v>
      </c>
      <c r="CD78" s="272">
        <f t="shared" si="49"/>
        <v>2648907000</v>
      </c>
      <c r="CE78" s="15"/>
      <c r="CF78" s="42">
        <f t="shared" si="33"/>
        <v>3999587760</v>
      </c>
      <c r="CG78" s="187">
        <f t="shared" si="33"/>
        <v>4246273080</v>
      </c>
    </row>
    <row r="79" spans="1:85">
      <c r="A79" s="3">
        <f t="shared" si="31"/>
        <v>40</v>
      </c>
      <c r="B79" s="249">
        <v>10</v>
      </c>
      <c r="C79" s="250" t="s">
        <v>142</v>
      </c>
      <c r="D79" s="285">
        <v>21</v>
      </c>
      <c r="E79" s="252"/>
      <c r="F79" s="40" t="s">
        <v>84</v>
      </c>
      <c r="G79" s="253">
        <f t="shared" si="3"/>
        <v>132</v>
      </c>
      <c r="H79" s="253">
        <f t="shared" si="4"/>
        <v>112</v>
      </c>
      <c r="I79" s="254">
        <f t="shared" si="5"/>
        <v>26966806</v>
      </c>
      <c r="J79" s="254">
        <f t="shared" si="6"/>
        <v>3</v>
      </c>
      <c r="K79" s="255">
        <f t="shared" si="7"/>
        <v>1.1000000000000001</v>
      </c>
      <c r="L79" s="256">
        <f>SUMIF($AN$4:$AN$22,D79,$AQ$4:$AQ$22)</f>
        <v>1</v>
      </c>
      <c r="M79" s="257">
        <f t="shared" si="9"/>
        <v>24788141.851290904</v>
      </c>
      <c r="N79" s="257">
        <f t="shared" si="10"/>
        <v>27940196.421648458</v>
      </c>
      <c r="O79" s="257">
        <f t="shared" si="11"/>
        <v>29663486.600000001</v>
      </c>
      <c r="P79" s="257">
        <f t="shared" si="12"/>
        <v>31493065.545759849</v>
      </c>
      <c r="Q79" s="258">
        <f t="shared" si="13"/>
        <v>29663486.600000001</v>
      </c>
      <c r="R79" s="257">
        <f t="shared" si="13"/>
        <v>31493065.545759849</v>
      </c>
      <c r="S79" s="257">
        <f t="shared" si="14"/>
        <v>33435488.917527519</v>
      </c>
      <c r="T79" s="257"/>
      <c r="U79" s="257">
        <f t="shared" si="15"/>
        <v>2776271887.3445811</v>
      </c>
      <c r="V79" s="257">
        <f t="shared" si="16"/>
        <v>3129301999.2246275</v>
      </c>
      <c r="W79" s="257">
        <f t="shared" si="17"/>
        <v>3322310499.2000003</v>
      </c>
      <c r="X79" s="258">
        <f t="shared" si="18"/>
        <v>3527223341.125103</v>
      </c>
      <c r="Y79" s="258">
        <f t="shared" si="19"/>
        <v>3322310499.2000003</v>
      </c>
      <c r="Z79" s="257">
        <f t="shared" si="20"/>
        <v>3527223341.125103</v>
      </c>
      <c r="AA79" s="257">
        <f t="shared" si="32"/>
        <v>3744774758.763082</v>
      </c>
      <c r="AB79" s="257"/>
      <c r="AC79" s="32" t="str">
        <f t="shared" si="21"/>
        <v>BERTAHAP</v>
      </c>
      <c r="AD79" s="259">
        <f t="shared" si="22"/>
        <v>0</v>
      </c>
      <c r="AE79" s="260">
        <v>2</v>
      </c>
      <c r="AF79" s="261"/>
      <c r="AG79" s="257" t="e">
        <f>IF(AF79&gt;#REF!,"LB","KR")</f>
        <v>#REF!</v>
      </c>
      <c r="AH79" s="261">
        <v>3053900000</v>
      </c>
      <c r="AI79" s="261">
        <v>3442233000</v>
      </c>
      <c r="AJ79" s="261">
        <v>3654542000</v>
      </c>
      <c r="AK79" s="262">
        <v>3879946000</v>
      </c>
      <c r="AL79" s="262">
        <v>3654542000</v>
      </c>
      <c r="AM79" s="261">
        <v>3879946000</v>
      </c>
      <c r="AN79" s="261">
        <f t="shared" si="50"/>
        <v>4119253000</v>
      </c>
      <c r="AO79" s="15"/>
      <c r="AP79" s="263">
        <v>40</v>
      </c>
      <c r="AQ79" s="264">
        <f t="shared" si="24"/>
        <v>-741587.16499999911</v>
      </c>
      <c r="AR79" s="297"/>
      <c r="AS79" s="266"/>
      <c r="AT79" s="266"/>
      <c r="AU79" s="266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268">
        <v>10</v>
      </c>
      <c r="BT79" s="296" t="s">
        <v>61</v>
      </c>
      <c r="BU79" s="269" t="str">
        <f t="shared" ref="BU79:BU84" si="51">F177</f>
        <v>2BR-3</v>
      </c>
      <c r="BV79" s="270" t="str">
        <f t="shared" ref="BV79:BV84" si="52">D177</f>
        <v>03</v>
      </c>
      <c r="BW79" s="271">
        <f t="shared" ref="BW79:BX84" si="53">G177</f>
        <v>85</v>
      </c>
      <c r="BX79" s="271">
        <f t="shared" si="53"/>
        <v>74</v>
      </c>
      <c r="BY79" s="272">
        <f t="shared" ref="BY79:BY84" si="54">O177</f>
        <v>28870662.503600005</v>
      </c>
      <c r="BZ79" s="272">
        <f t="shared" ref="BZ79:CC84" si="55">AH177</f>
        <v>1963826000</v>
      </c>
      <c r="CA79" s="272">
        <f t="shared" si="55"/>
        <v>2213546000</v>
      </c>
      <c r="CB79" s="272">
        <f t="shared" si="55"/>
        <v>2350072000</v>
      </c>
      <c r="CC79" s="272">
        <f t="shared" si="55"/>
        <v>2495020000</v>
      </c>
      <c r="CD79" s="272">
        <f t="shared" ref="CD79:CD84" si="56">AN177</f>
        <v>2648907000</v>
      </c>
      <c r="CE79" s="15">
        <v>6</v>
      </c>
      <c r="CF79" s="42">
        <f t="shared" si="33"/>
        <v>3873814520</v>
      </c>
      <c r="CG79" s="187">
        <f t="shared" si="33"/>
        <v>4112742760</v>
      </c>
    </row>
    <row r="80" spans="1:85">
      <c r="A80" s="3">
        <f t="shared" si="31"/>
        <v>41</v>
      </c>
      <c r="B80" s="249">
        <v>1</v>
      </c>
      <c r="C80" s="250" t="s">
        <v>143</v>
      </c>
      <c r="D80" s="251" t="s">
        <v>19</v>
      </c>
      <c r="E80" s="252"/>
      <c r="F80" s="40" t="s">
        <v>72</v>
      </c>
      <c r="G80" s="253">
        <f t="shared" si="3"/>
        <v>175</v>
      </c>
      <c r="H80" s="253">
        <f t="shared" si="4"/>
        <v>156</v>
      </c>
      <c r="I80" s="254">
        <f t="shared" si="5"/>
        <v>26966806</v>
      </c>
      <c r="J80" s="254">
        <f t="shared" si="6"/>
        <v>5</v>
      </c>
      <c r="K80" s="255">
        <f t="shared" si="7"/>
        <v>1.08</v>
      </c>
      <c r="L80" s="305">
        <f>SUMIF($AN$4:$AN$22,D80,$BD$4:$BD$22)</f>
        <v>1.01</v>
      </c>
      <c r="M80" s="257">
        <f t="shared" si="9"/>
        <v>24580822.846716471</v>
      </c>
      <c r="N80" s="257">
        <f t="shared" si="10"/>
        <v>27706514.778849214</v>
      </c>
      <c r="O80" s="257">
        <f t="shared" si="11"/>
        <v>29415391.9848</v>
      </c>
      <c r="P80" s="257">
        <f t="shared" si="12"/>
        <v>31229668.997558944</v>
      </c>
      <c r="Q80" s="258">
        <f t="shared" si="13"/>
        <v>29415391.9848</v>
      </c>
      <c r="R80" s="257">
        <f t="shared" si="13"/>
        <v>31229668.997558944</v>
      </c>
      <c r="S80" s="257">
        <f t="shared" si="14"/>
        <v>33155846.646580923</v>
      </c>
      <c r="T80" s="257"/>
      <c r="U80" s="257">
        <f t="shared" si="15"/>
        <v>3834608364.0877695</v>
      </c>
      <c r="V80" s="257">
        <f t="shared" si="16"/>
        <v>4322216305.5004778</v>
      </c>
      <c r="W80" s="257">
        <f t="shared" si="17"/>
        <v>4588801149.6288004</v>
      </c>
      <c r="X80" s="258">
        <f t="shared" si="18"/>
        <v>4871828363.619195</v>
      </c>
      <c r="Y80" s="258">
        <f t="shared" si="19"/>
        <v>4588801149.6288004</v>
      </c>
      <c r="Z80" s="257">
        <f t="shared" si="20"/>
        <v>4871828363.619195</v>
      </c>
      <c r="AA80" s="257">
        <f t="shared" si="32"/>
        <v>5172312076.8666239</v>
      </c>
      <c r="AB80" s="257"/>
      <c r="AC80" s="32" t="str">
        <f t="shared" si="21"/>
        <v>BERTAHAP</v>
      </c>
      <c r="AD80" s="259">
        <f t="shared" si="22"/>
        <v>0</v>
      </c>
      <c r="AE80" s="260">
        <v>2</v>
      </c>
      <c r="AF80" s="261"/>
      <c r="AG80" s="257" t="e">
        <f>IF(AF80&gt;#REF!,"LB","KR")</f>
        <v>#REF!</v>
      </c>
      <c r="AH80" s="261">
        <v>4218070000</v>
      </c>
      <c r="AI80" s="261">
        <v>4754438000</v>
      </c>
      <c r="AJ80" s="261">
        <v>5047682000</v>
      </c>
      <c r="AK80" s="262">
        <v>5359012000</v>
      </c>
      <c r="AL80" s="262">
        <v>5047682000</v>
      </c>
      <c r="AM80" s="261">
        <v>5359012000</v>
      </c>
      <c r="AN80" s="261">
        <f t="shared" si="50"/>
        <v>5689544000</v>
      </c>
      <c r="AO80" s="15"/>
      <c r="AP80" s="32"/>
      <c r="AQ80" s="264">
        <f t="shared" si="24"/>
        <v>-989681.78020000085</v>
      </c>
      <c r="AR80" s="297"/>
      <c r="AS80" s="266"/>
      <c r="AT80" s="266"/>
      <c r="AU80" s="266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268"/>
      <c r="BT80" s="269"/>
      <c r="BU80" s="269" t="str">
        <f t="shared" si="51"/>
        <v>2BR-5</v>
      </c>
      <c r="BV80" s="270" t="str">
        <f t="shared" si="52"/>
        <v>05</v>
      </c>
      <c r="BW80" s="271">
        <f t="shared" si="53"/>
        <v>85</v>
      </c>
      <c r="BX80" s="271">
        <f t="shared" si="53"/>
        <v>74</v>
      </c>
      <c r="BY80" s="272">
        <f t="shared" si="54"/>
        <v>28870662.503600005</v>
      </c>
      <c r="BZ80" s="272">
        <f t="shared" si="55"/>
        <v>1963826000</v>
      </c>
      <c r="CA80" s="272">
        <f t="shared" si="55"/>
        <v>2213546000</v>
      </c>
      <c r="CB80" s="272">
        <f t="shared" si="55"/>
        <v>2350072000</v>
      </c>
      <c r="CC80" s="272">
        <f t="shared" si="55"/>
        <v>2495020000</v>
      </c>
      <c r="CD80" s="272">
        <f t="shared" si="56"/>
        <v>2648907000</v>
      </c>
      <c r="CE80" s="15"/>
      <c r="CF80" s="42">
        <f t="shared" si="33"/>
        <v>5350542920</v>
      </c>
      <c r="CG80" s="187">
        <f t="shared" si="33"/>
        <v>5680552720</v>
      </c>
    </row>
    <row r="81" spans="1:85">
      <c r="A81" s="3">
        <f t="shared" si="31"/>
        <v>42</v>
      </c>
      <c r="B81" s="249">
        <v>2</v>
      </c>
      <c r="C81" s="250" t="s">
        <v>143</v>
      </c>
      <c r="D81" s="251" t="s">
        <v>29</v>
      </c>
      <c r="E81" s="252"/>
      <c r="F81" s="40" t="s">
        <v>74</v>
      </c>
      <c r="G81" s="253">
        <f t="shared" si="3"/>
        <v>85</v>
      </c>
      <c r="H81" s="253">
        <f t="shared" si="4"/>
        <v>74</v>
      </c>
      <c r="I81" s="254">
        <f t="shared" si="5"/>
        <v>26966806</v>
      </c>
      <c r="J81" s="254">
        <f t="shared" si="6"/>
        <v>1</v>
      </c>
      <c r="K81" s="255">
        <f t="shared" si="7"/>
        <v>1.06</v>
      </c>
      <c r="L81" s="305">
        <f t="shared" ref="L81:L87" si="57">SUMIF($AN$4:$AN$22,D81,$BD$4:$BD$22)</f>
        <v>1.01</v>
      </c>
      <c r="M81" s="257">
        <f t="shared" si="9"/>
        <v>24125622.423629135</v>
      </c>
      <c r="N81" s="257">
        <f t="shared" si="10"/>
        <v>27193431.171833493</v>
      </c>
      <c r="O81" s="257">
        <f t="shared" si="11"/>
        <v>28870662.503600005</v>
      </c>
      <c r="P81" s="257">
        <f t="shared" si="12"/>
        <v>30651341.793900453</v>
      </c>
      <c r="Q81" s="258">
        <f t="shared" si="13"/>
        <v>28870662.503600005</v>
      </c>
      <c r="R81" s="257">
        <f t="shared" si="13"/>
        <v>30651341.793900453</v>
      </c>
      <c r="S81" s="257">
        <f t="shared" si="14"/>
        <v>32541849.486459062</v>
      </c>
      <c r="T81" s="257"/>
      <c r="U81" s="257">
        <f t="shared" si="15"/>
        <v>1785296059.348556</v>
      </c>
      <c r="V81" s="257">
        <f t="shared" si="16"/>
        <v>2012313906.7156785</v>
      </c>
      <c r="W81" s="257">
        <f t="shared" si="17"/>
        <v>2136429025.2664003</v>
      </c>
      <c r="X81" s="258">
        <f t="shared" si="18"/>
        <v>2268199292.7486334</v>
      </c>
      <c r="Y81" s="258">
        <f t="shared" si="19"/>
        <v>2136429025.2664003</v>
      </c>
      <c r="Z81" s="257">
        <f t="shared" si="20"/>
        <v>2268199292.7486334</v>
      </c>
      <c r="AA81" s="257">
        <f t="shared" si="32"/>
        <v>2408096861.9979706</v>
      </c>
      <c r="AB81" s="257"/>
      <c r="AC81" s="32" t="str">
        <f t="shared" si="21"/>
        <v>BERTAHAP</v>
      </c>
      <c r="AD81" s="259">
        <f t="shared" si="22"/>
        <v>0</v>
      </c>
      <c r="AE81" s="260">
        <v>2</v>
      </c>
      <c r="AF81" s="261"/>
      <c r="AG81" s="257" t="e">
        <f>IF(AF81&gt;#REF!,"LB","KR")</f>
        <v>#REF!</v>
      </c>
      <c r="AH81" s="261">
        <v>1963826000</v>
      </c>
      <c r="AI81" s="261">
        <v>2213546000</v>
      </c>
      <c r="AJ81" s="261">
        <v>2350072000</v>
      </c>
      <c r="AK81" s="262">
        <v>2495020000</v>
      </c>
      <c r="AL81" s="262">
        <v>2350072000</v>
      </c>
      <c r="AM81" s="261">
        <v>2495020000</v>
      </c>
      <c r="AN81" s="261">
        <f t="shared" si="50"/>
        <v>2648907000</v>
      </c>
      <c r="AO81" s="15"/>
      <c r="AP81" s="32"/>
      <c r="AQ81" s="264">
        <f t="shared" si="24"/>
        <v>-1534411.2613999955</v>
      </c>
      <c r="AR81" s="297"/>
      <c r="AS81" s="266"/>
      <c r="AT81" s="266"/>
      <c r="AU81" s="266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268"/>
      <c r="BT81" s="269"/>
      <c r="BU81" s="269" t="str">
        <f t="shared" si="51"/>
        <v>2BR-7</v>
      </c>
      <c r="BV81" s="270" t="str">
        <f t="shared" si="52"/>
        <v>07</v>
      </c>
      <c r="BW81" s="271">
        <f t="shared" si="53"/>
        <v>101</v>
      </c>
      <c r="BX81" s="271">
        <f t="shared" si="53"/>
        <v>90</v>
      </c>
      <c r="BY81" s="272">
        <f t="shared" si="54"/>
        <v>28870662.503600005</v>
      </c>
      <c r="BZ81" s="272">
        <f t="shared" si="55"/>
        <v>2388437000</v>
      </c>
      <c r="CA81" s="272">
        <f t="shared" si="55"/>
        <v>2692150000</v>
      </c>
      <c r="CB81" s="272">
        <f t="shared" si="55"/>
        <v>2858196000</v>
      </c>
      <c r="CC81" s="272">
        <f t="shared" si="55"/>
        <v>3034483000</v>
      </c>
      <c r="CD81" s="272">
        <f t="shared" si="56"/>
        <v>3221644000</v>
      </c>
      <c r="CE81" s="15"/>
      <c r="CF81" s="42">
        <f t="shared" si="33"/>
        <v>2491076320</v>
      </c>
      <c r="CG81" s="187">
        <f t="shared" si="33"/>
        <v>2644721200</v>
      </c>
    </row>
    <row r="82" spans="1:85">
      <c r="A82" s="3">
        <f t="shared" si="31"/>
        <v>43</v>
      </c>
      <c r="B82" s="249">
        <v>3</v>
      </c>
      <c r="C82" s="250" t="s">
        <v>143</v>
      </c>
      <c r="D82" s="251" t="s">
        <v>32</v>
      </c>
      <c r="E82" s="252"/>
      <c r="F82" s="40" t="s">
        <v>56</v>
      </c>
      <c r="G82" s="253">
        <f t="shared" si="3"/>
        <v>85</v>
      </c>
      <c r="H82" s="253">
        <f t="shared" si="4"/>
        <v>74</v>
      </c>
      <c r="I82" s="254">
        <f t="shared" si="5"/>
        <v>26966806</v>
      </c>
      <c r="J82" s="254">
        <f t="shared" si="6"/>
        <v>1</v>
      </c>
      <c r="K82" s="255">
        <f t="shared" si="7"/>
        <v>1.06</v>
      </c>
      <c r="L82" s="305">
        <f t="shared" si="57"/>
        <v>1.01</v>
      </c>
      <c r="M82" s="257">
        <f t="shared" si="9"/>
        <v>24125622.423629135</v>
      </c>
      <c r="N82" s="257">
        <f t="shared" si="10"/>
        <v>27193431.171833493</v>
      </c>
      <c r="O82" s="257">
        <f t="shared" si="11"/>
        <v>28870662.503600005</v>
      </c>
      <c r="P82" s="257">
        <f t="shared" si="12"/>
        <v>30651341.793900453</v>
      </c>
      <c r="Q82" s="258">
        <f t="shared" si="13"/>
        <v>28870662.503600005</v>
      </c>
      <c r="R82" s="257">
        <f t="shared" si="13"/>
        <v>30651341.793900453</v>
      </c>
      <c r="S82" s="257">
        <f t="shared" si="14"/>
        <v>32541849.486459062</v>
      </c>
      <c r="T82" s="257"/>
      <c r="U82" s="257">
        <f t="shared" si="15"/>
        <v>1785296059.348556</v>
      </c>
      <c r="V82" s="257">
        <f t="shared" si="16"/>
        <v>2012313906.7156785</v>
      </c>
      <c r="W82" s="257">
        <f t="shared" si="17"/>
        <v>2136429025.2664003</v>
      </c>
      <c r="X82" s="258">
        <f t="shared" si="18"/>
        <v>2268199292.7486334</v>
      </c>
      <c r="Y82" s="258">
        <f t="shared" si="19"/>
        <v>2136429025.2664003</v>
      </c>
      <c r="Z82" s="257">
        <f t="shared" si="20"/>
        <v>2268199292.7486334</v>
      </c>
      <c r="AA82" s="257">
        <f t="shared" si="32"/>
        <v>2408096861.9979706</v>
      </c>
      <c r="AB82" s="257"/>
      <c r="AC82" s="32" t="str">
        <f t="shared" si="21"/>
        <v>BERTAHAP</v>
      </c>
      <c r="AD82" s="259">
        <f t="shared" si="22"/>
        <v>0</v>
      </c>
      <c r="AE82" s="260">
        <v>2</v>
      </c>
      <c r="AF82" s="261"/>
      <c r="AG82" s="257" t="e">
        <f>IF(AF82&gt;#REF!,"LB","KR")</f>
        <v>#REF!</v>
      </c>
      <c r="AH82" s="261">
        <v>1963826000</v>
      </c>
      <c r="AI82" s="261">
        <v>2213546000</v>
      </c>
      <c r="AJ82" s="261">
        <v>2350072000</v>
      </c>
      <c r="AK82" s="262">
        <v>2495020000</v>
      </c>
      <c r="AL82" s="262">
        <v>2350072000</v>
      </c>
      <c r="AM82" s="261">
        <v>2495020000</v>
      </c>
      <c r="AN82" s="261">
        <f t="shared" si="50"/>
        <v>2648907000</v>
      </c>
      <c r="AO82" s="15"/>
      <c r="AP82" s="32"/>
      <c r="AQ82" s="264">
        <f t="shared" si="24"/>
        <v>-1534411.2613999955</v>
      </c>
      <c r="AR82" s="297"/>
      <c r="AS82" s="266"/>
      <c r="AT82" s="266"/>
      <c r="AU82" s="266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268"/>
      <c r="BT82" s="296"/>
      <c r="BU82" s="269" t="str">
        <f t="shared" si="51"/>
        <v>2BR-9</v>
      </c>
      <c r="BV82" s="270" t="str">
        <f t="shared" si="52"/>
        <v>09</v>
      </c>
      <c r="BW82" s="271">
        <f t="shared" si="53"/>
        <v>101</v>
      </c>
      <c r="BX82" s="271">
        <f t="shared" si="53"/>
        <v>90</v>
      </c>
      <c r="BY82" s="272">
        <f t="shared" si="54"/>
        <v>28870662.503600005</v>
      </c>
      <c r="BZ82" s="272">
        <f t="shared" si="55"/>
        <v>2388437000</v>
      </c>
      <c r="CA82" s="272">
        <f t="shared" si="55"/>
        <v>2692150000</v>
      </c>
      <c r="CB82" s="272">
        <f t="shared" si="55"/>
        <v>2858196000</v>
      </c>
      <c r="CC82" s="272">
        <f t="shared" si="55"/>
        <v>3034483000</v>
      </c>
      <c r="CD82" s="272">
        <f t="shared" si="56"/>
        <v>3221644000</v>
      </c>
      <c r="CE82" s="15"/>
      <c r="CF82" s="42">
        <f t="shared" si="33"/>
        <v>2491076320</v>
      </c>
      <c r="CG82" s="187">
        <f t="shared" si="33"/>
        <v>2644721200</v>
      </c>
    </row>
    <row r="83" spans="1:85">
      <c r="A83" s="3">
        <f t="shared" si="31"/>
        <v>44</v>
      </c>
      <c r="B83" s="249">
        <v>4</v>
      </c>
      <c r="C83" s="250" t="s">
        <v>143</v>
      </c>
      <c r="D83" s="251" t="s">
        <v>38</v>
      </c>
      <c r="E83" s="252"/>
      <c r="F83" s="40" t="s">
        <v>58</v>
      </c>
      <c r="G83" s="253">
        <f t="shared" si="3"/>
        <v>101</v>
      </c>
      <c r="H83" s="253">
        <f t="shared" si="4"/>
        <v>90</v>
      </c>
      <c r="I83" s="254">
        <f t="shared" si="5"/>
        <v>26966806</v>
      </c>
      <c r="J83" s="254">
        <f t="shared" si="6"/>
        <v>1</v>
      </c>
      <c r="K83" s="255">
        <f t="shared" si="7"/>
        <v>1.06</v>
      </c>
      <c r="L83" s="305">
        <f t="shared" si="57"/>
        <v>1.01</v>
      </c>
      <c r="M83" s="257">
        <f t="shared" si="9"/>
        <v>24125622.423629135</v>
      </c>
      <c r="N83" s="257">
        <f t="shared" si="10"/>
        <v>27193431.171833493</v>
      </c>
      <c r="O83" s="257">
        <f t="shared" si="11"/>
        <v>28870662.503600005</v>
      </c>
      <c r="P83" s="257">
        <f t="shared" si="12"/>
        <v>30651341.793900453</v>
      </c>
      <c r="Q83" s="258">
        <f t="shared" si="13"/>
        <v>28870662.503600005</v>
      </c>
      <c r="R83" s="257">
        <f t="shared" si="13"/>
        <v>30651341.793900453</v>
      </c>
      <c r="S83" s="257">
        <f t="shared" si="14"/>
        <v>32541849.486459062</v>
      </c>
      <c r="T83" s="257"/>
      <c r="U83" s="257">
        <f t="shared" si="15"/>
        <v>2171306018.1266222</v>
      </c>
      <c r="V83" s="257">
        <f t="shared" si="16"/>
        <v>2447408805.4650145</v>
      </c>
      <c r="W83" s="257">
        <f t="shared" si="17"/>
        <v>2598359625.3240004</v>
      </c>
      <c r="X83" s="258">
        <f t="shared" si="18"/>
        <v>2758620761.4510407</v>
      </c>
      <c r="Y83" s="258">
        <f t="shared" si="19"/>
        <v>2598359625.3240004</v>
      </c>
      <c r="Z83" s="257">
        <f t="shared" si="20"/>
        <v>2758620761.4510407</v>
      </c>
      <c r="AA83" s="257">
        <f t="shared" si="32"/>
        <v>2928766453.7813153</v>
      </c>
      <c r="AB83" s="257"/>
      <c r="AC83" s="32" t="str">
        <f t="shared" si="21"/>
        <v>BERTAHAP</v>
      </c>
      <c r="AD83" s="259">
        <f t="shared" si="22"/>
        <v>0</v>
      </c>
      <c r="AE83" s="260">
        <v>2</v>
      </c>
      <c r="AF83" s="261"/>
      <c r="AG83" s="257" t="e">
        <f>IF(AF83&gt;#REF!,"LB","KR")</f>
        <v>#REF!</v>
      </c>
      <c r="AH83" s="261">
        <v>2388437000</v>
      </c>
      <c r="AI83" s="261">
        <v>2692150000</v>
      </c>
      <c r="AJ83" s="261">
        <v>2858196000</v>
      </c>
      <c r="AK83" s="262">
        <v>3034483000</v>
      </c>
      <c r="AL83" s="262">
        <v>2858196000</v>
      </c>
      <c r="AM83" s="261">
        <v>3034483000</v>
      </c>
      <c r="AN83" s="261">
        <f t="shared" si="50"/>
        <v>3221644000</v>
      </c>
      <c r="AO83" s="15"/>
      <c r="AP83" s="15"/>
      <c r="AQ83" s="264">
        <f t="shared" si="24"/>
        <v>-1534411.2613999955</v>
      </c>
      <c r="AR83" s="297"/>
      <c r="AS83" s="266"/>
      <c r="AT83" s="266"/>
      <c r="AU83" s="266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268"/>
      <c r="BT83" s="269"/>
      <c r="BU83" s="269" t="str">
        <f t="shared" si="51"/>
        <v>2BR-11</v>
      </c>
      <c r="BV83" s="270">
        <f t="shared" si="52"/>
        <v>11</v>
      </c>
      <c r="BW83" s="271">
        <f t="shared" si="53"/>
        <v>101</v>
      </c>
      <c r="BX83" s="271">
        <f t="shared" si="53"/>
        <v>90</v>
      </c>
      <c r="BY83" s="272">
        <f t="shared" si="54"/>
        <v>28870662.503600005</v>
      </c>
      <c r="BZ83" s="272">
        <f t="shared" si="55"/>
        <v>2388437000</v>
      </c>
      <c r="CA83" s="272">
        <f t="shared" si="55"/>
        <v>2692150000</v>
      </c>
      <c r="CB83" s="272">
        <f t="shared" si="55"/>
        <v>2858196000</v>
      </c>
      <c r="CC83" s="272">
        <f t="shared" si="55"/>
        <v>3034483000</v>
      </c>
      <c r="CD83" s="272">
        <f t="shared" si="56"/>
        <v>3221644000</v>
      </c>
      <c r="CE83" s="15"/>
      <c r="CF83" s="42">
        <f t="shared" si="33"/>
        <v>3029687760</v>
      </c>
      <c r="CG83" s="187">
        <f t="shared" si="33"/>
        <v>3216551980</v>
      </c>
    </row>
    <row r="84" spans="1:85">
      <c r="A84" s="3">
        <f t="shared" si="31"/>
        <v>45</v>
      </c>
      <c r="B84" s="249">
        <v>5</v>
      </c>
      <c r="C84" s="250" t="s">
        <v>143</v>
      </c>
      <c r="D84" s="251" t="s">
        <v>44</v>
      </c>
      <c r="E84" s="252"/>
      <c r="F84" s="40" t="s">
        <v>60</v>
      </c>
      <c r="G84" s="253">
        <f t="shared" si="3"/>
        <v>101</v>
      </c>
      <c r="H84" s="253">
        <f t="shared" si="4"/>
        <v>90</v>
      </c>
      <c r="I84" s="254">
        <f t="shared" si="5"/>
        <v>26966806</v>
      </c>
      <c r="J84" s="254">
        <f t="shared" si="6"/>
        <v>1</v>
      </c>
      <c r="K84" s="255">
        <f t="shared" si="7"/>
        <v>1.06</v>
      </c>
      <c r="L84" s="305">
        <f t="shared" si="57"/>
        <v>1.01</v>
      </c>
      <c r="M84" s="257">
        <f t="shared" si="9"/>
        <v>24125622.423629135</v>
      </c>
      <c r="N84" s="257">
        <f t="shared" si="10"/>
        <v>27193431.171833493</v>
      </c>
      <c r="O84" s="257">
        <f t="shared" si="11"/>
        <v>28870662.503600005</v>
      </c>
      <c r="P84" s="257">
        <f t="shared" si="12"/>
        <v>30651341.793900453</v>
      </c>
      <c r="Q84" s="258">
        <f t="shared" si="13"/>
        <v>28870662.503600005</v>
      </c>
      <c r="R84" s="257">
        <f t="shared" si="13"/>
        <v>30651341.793900453</v>
      </c>
      <c r="S84" s="257">
        <f t="shared" si="14"/>
        <v>32541849.486459062</v>
      </c>
      <c r="T84" s="257"/>
      <c r="U84" s="257">
        <f t="shared" si="15"/>
        <v>2171306018.1266222</v>
      </c>
      <c r="V84" s="257">
        <f t="shared" si="16"/>
        <v>2447408805.4650145</v>
      </c>
      <c r="W84" s="257">
        <f t="shared" si="17"/>
        <v>2598359625.3240004</v>
      </c>
      <c r="X84" s="258">
        <f t="shared" si="18"/>
        <v>2758620761.4510407</v>
      </c>
      <c r="Y84" s="258">
        <f t="shared" si="19"/>
        <v>2598359625.3240004</v>
      </c>
      <c r="Z84" s="257">
        <f t="shared" si="20"/>
        <v>2758620761.4510407</v>
      </c>
      <c r="AA84" s="257">
        <f t="shared" si="32"/>
        <v>2928766453.7813153</v>
      </c>
      <c r="AB84" s="257"/>
      <c r="AC84" s="32" t="str">
        <f t="shared" si="21"/>
        <v>BERTAHAP</v>
      </c>
      <c r="AD84" s="259">
        <f t="shared" si="22"/>
        <v>0</v>
      </c>
      <c r="AE84" s="260">
        <v>2</v>
      </c>
      <c r="AF84" s="261"/>
      <c r="AG84" s="257" t="e">
        <f>IF(AF84&gt;#REF!,"LB","KR")</f>
        <v>#REF!</v>
      </c>
      <c r="AH84" s="261">
        <v>2388437000</v>
      </c>
      <c r="AI84" s="261">
        <v>2692150000</v>
      </c>
      <c r="AJ84" s="261">
        <v>2858196000</v>
      </c>
      <c r="AK84" s="262">
        <v>3034483000</v>
      </c>
      <c r="AL84" s="262">
        <v>2858196000</v>
      </c>
      <c r="AM84" s="261">
        <v>3034483000</v>
      </c>
      <c r="AN84" s="261">
        <f t="shared" si="50"/>
        <v>3221644000</v>
      </c>
      <c r="AO84" s="15"/>
      <c r="AP84" s="15"/>
      <c r="AQ84" s="264">
        <f t="shared" si="24"/>
        <v>-1534411.2613999955</v>
      </c>
      <c r="AR84" s="297"/>
      <c r="AS84" s="266"/>
      <c r="AT84" s="266"/>
      <c r="AU84" s="266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268"/>
      <c r="BT84" s="269"/>
      <c r="BU84" s="269" t="str">
        <f t="shared" si="51"/>
        <v>2BR-15</v>
      </c>
      <c r="BV84" s="270">
        <f t="shared" si="52"/>
        <v>15</v>
      </c>
      <c r="BW84" s="271">
        <f t="shared" si="53"/>
        <v>101</v>
      </c>
      <c r="BX84" s="271">
        <f t="shared" si="53"/>
        <v>90</v>
      </c>
      <c r="BY84" s="272">
        <f t="shared" si="54"/>
        <v>28870662.503600005</v>
      </c>
      <c r="BZ84" s="272">
        <f t="shared" si="55"/>
        <v>2388437000</v>
      </c>
      <c r="CA84" s="272">
        <f t="shared" si="55"/>
        <v>2692150000</v>
      </c>
      <c r="CB84" s="272">
        <f t="shared" si="55"/>
        <v>2858196000</v>
      </c>
      <c r="CC84" s="272">
        <f t="shared" si="55"/>
        <v>3034483000</v>
      </c>
      <c r="CD84" s="272">
        <f t="shared" si="56"/>
        <v>3221644000</v>
      </c>
      <c r="CE84" s="15"/>
      <c r="CF84" s="42">
        <f t="shared" si="33"/>
        <v>3029687760</v>
      </c>
      <c r="CG84" s="187">
        <f t="shared" si="33"/>
        <v>3216551980</v>
      </c>
    </row>
    <row r="85" spans="1:85">
      <c r="A85" s="3">
        <f t="shared" si="31"/>
        <v>46</v>
      </c>
      <c r="B85" s="249">
        <v>6</v>
      </c>
      <c r="C85" s="250" t="s">
        <v>143</v>
      </c>
      <c r="D85" s="285">
        <v>11</v>
      </c>
      <c r="E85" s="252"/>
      <c r="F85" s="40" t="s">
        <v>62</v>
      </c>
      <c r="G85" s="253">
        <f t="shared" si="3"/>
        <v>101</v>
      </c>
      <c r="H85" s="253">
        <f t="shared" si="4"/>
        <v>90</v>
      </c>
      <c r="I85" s="254">
        <f t="shared" si="5"/>
        <v>26966806</v>
      </c>
      <c r="J85" s="254">
        <f t="shared" si="6"/>
        <v>1</v>
      </c>
      <c r="K85" s="255">
        <f t="shared" si="7"/>
        <v>1.06</v>
      </c>
      <c r="L85" s="305">
        <f t="shared" si="57"/>
        <v>1.01</v>
      </c>
      <c r="M85" s="257">
        <f t="shared" si="9"/>
        <v>24125622.423629135</v>
      </c>
      <c r="N85" s="257">
        <f t="shared" si="10"/>
        <v>27193431.171833493</v>
      </c>
      <c r="O85" s="257">
        <f t="shared" si="11"/>
        <v>28870662.503600005</v>
      </c>
      <c r="P85" s="257">
        <f t="shared" si="12"/>
        <v>30651341.793900453</v>
      </c>
      <c r="Q85" s="258">
        <f t="shared" si="13"/>
        <v>28870662.503600005</v>
      </c>
      <c r="R85" s="257">
        <f t="shared" si="13"/>
        <v>30651341.793900453</v>
      </c>
      <c r="S85" s="257">
        <f t="shared" si="14"/>
        <v>32541849.486459062</v>
      </c>
      <c r="T85" s="257"/>
      <c r="U85" s="257">
        <f t="shared" si="15"/>
        <v>2171306018.1266222</v>
      </c>
      <c r="V85" s="257">
        <f t="shared" si="16"/>
        <v>2447408805.4650145</v>
      </c>
      <c r="W85" s="257">
        <f t="shared" si="17"/>
        <v>2598359625.3240004</v>
      </c>
      <c r="X85" s="258">
        <f t="shared" si="18"/>
        <v>2758620761.4510407</v>
      </c>
      <c r="Y85" s="258">
        <f t="shared" si="19"/>
        <v>2598359625.3240004</v>
      </c>
      <c r="Z85" s="257">
        <f t="shared" si="20"/>
        <v>2758620761.4510407</v>
      </c>
      <c r="AA85" s="257">
        <f t="shared" si="32"/>
        <v>2928766453.7813153</v>
      </c>
      <c r="AB85" s="257"/>
      <c r="AC85" s="32" t="str">
        <f t="shared" si="21"/>
        <v>BERTAHAP</v>
      </c>
      <c r="AD85" s="259">
        <f t="shared" si="22"/>
        <v>0</v>
      </c>
      <c r="AE85" s="260">
        <v>2</v>
      </c>
      <c r="AF85" s="261"/>
      <c r="AG85" s="257" t="e">
        <f>IF(AF85&gt;#REF!,"LB","KR")</f>
        <v>#REF!</v>
      </c>
      <c r="AH85" s="261">
        <v>2388437000</v>
      </c>
      <c r="AI85" s="261">
        <v>2692150000</v>
      </c>
      <c r="AJ85" s="261">
        <v>2858196000</v>
      </c>
      <c r="AK85" s="262">
        <v>3034483000</v>
      </c>
      <c r="AL85" s="262">
        <v>2858196000</v>
      </c>
      <c r="AM85" s="261">
        <v>3034483000</v>
      </c>
      <c r="AN85" s="261">
        <f t="shared" si="50"/>
        <v>3221644000</v>
      </c>
      <c r="AO85" s="15"/>
      <c r="AP85" s="15"/>
      <c r="AQ85" s="264">
        <f t="shared" si="24"/>
        <v>-1534411.2613999955</v>
      </c>
      <c r="AR85" s="297"/>
      <c r="AS85" s="266"/>
      <c r="AT85" s="266"/>
      <c r="AU85" s="266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268">
        <v>11</v>
      </c>
      <c r="BT85" s="269" t="s">
        <v>144</v>
      </c>
      <c r="BU85" s="269" t="str">
        <f>F66</f>
        <v>2BR-15</v>
      </c>
      <c r="BV85" s="270">
        <f>D66</f>
        <v>15</v>
      </c>
      <c r="BW85" s="271">
        <f>G66</f>
        <v>101</v>
      </c>
      <c r="BX85" s="271">
        <f>H66</f>
        <v>90</v>
      </c>
      <c r="BY85" s="272">
        <f>O66</f>
        <v>28870662.503600005</v>
      </c>
      <c r="BZ85" s="272">
        <f t="shared" ref="BZ85:CC86" si="58">AH66</f>
        <v>2388437000</v>
      </c>
      <c r="CA85" s="272">
        <f t="shared" si="58"/>
        <v>2692150000</v>
      </c>
      <c r="CB85" s="272">
        <f t="shared" si="58"/>
        <v>2858196000</v>
      </c>
      <c r="CC85" s="272">
        <f t="shared" si="58"/>
        <v>3034483000</v>
      </c>
      <c r="CD85" s="272">
        <f>AN66</f>
        <v>3221644000</v>
      </c>
      <c r="CE85" s="15">
        <v>4</v>
      </c>
      <c r="CF85" s="42">
        <f t="shared" si="33"/>
        <v>3029687760</v>
      </c>
      <c r="CG85" s="187">
        <f t="shared" si="33"/>
        <v>3216551980</v>
      </c>
    </row>
    <row r="86" spans="1:85">
      <c r="A86" s="3">
        <f t="shared" si="31"/>
        <v>47</v>
      </c>
      <c r="B86" s="249">
        <v>7</v>
      </c>
      <c r="C86" s="250" t="s">
        <v>143</v>
      </c>
      <c r="D86" s="285">
        <v>19</v>
      </c>
      <c r="E86" s="252"/>
      <c r="F86" s="40" t="s">
        <v>78</v>
      </c>
      <c r="G86" s="253">
        <f t="shared" si="3"/>
        <v>138</v>
      </c>
      <c r="H86" s="253">
        <f t="shared" si="4"/>
        <v>120</v>
      </c>
      <c r="I86" s="254">
        <f t="shared" si="5"/>
        <v>26966806</v>
      </c>
      <c r="J86" s="254">
        <f t="shared" si="6"/>
        <v>1</v>
      </c>
      <c r="K86" s="255">
        <f t="shared" si="7"/>
        <v>1.06</v>
      </c>
      <c r="L86" s="305">
        <f t="shared" si="57"/>
        <v>1.01</v>
      </c>
      <c r="M86" s="257">
        <f t="shared" si="9"/>
        <v>24125622.423629135</v>
      </c>
      <c r="N86" s="257">
        <f t="shared" si="10"/>
        <v>27193431.171833493</v>
      </c>
      <c r="O86" s="257">
        <f t="shared" si="11"/>
        <v>28870662.503600005</v>
      </c>
      <c r="P86" s="257">
        <f t="shared" si="12"/>
        <v>30651341.793900453</v>
      </c>
      <c r="Q86" s="258">
        <f t="shared" si="13"/>
        <v>28870662.503600005</v>
      </c>
      <c r="R86" s="257">
        <f t="shared" si="13"/>
        <v>30651341.793900453</v>
      </c>
      <c r="S86" s="257">
        <f t="shared" si="14"/>
        <v>32541849.486459062</v>
      </c>
      <c r="T86" s="257"/>
      <c r="U86" s="257">
        <f t="shared" si="15"/>
        <v>2895074690.8354959</v>
      </c>
      <c r="V86" s="257">
        <f t="shared" si="16"/>
        <v>3263211740.620019</v>
      </c>
      <c r="W86" s="257">
        <f t="shared" si="17"/>
        <v>3464479500.4320006</v>
      </c>
      <c r="X86" s="258">
        <f t="shared" si="18"/>
        <v>3678161015.2680545</v>
      </c>
      <c r="Y86" s="258">
        <f t="shared" si="19"/>
        <v>3464479500.4320006</v>
      </c>
      <c r="Z86" s="257">
        <f t="shared" si="20"/>
        <v>3678161015.2680545</v>
      </c>
      <c r="AA86" s="257">
        <f t="shared" si="32"/>
        <v>3905021938.3750873</v>
      </c>
      <c r="AB86" s="257"/>
      <c r="AC86" s="32" t="str">
        <f t="shared" si="21"/>
        <v>BERTAHAP</v>
      </c>
      <c r="AD86" s="259">
        <f t="shared" si="22"/>
        <v>0</v>
      </c>
      <c r="AE86" s="260">
        <v>2</v>
      </c>
      <c r="AF86" s="261"/>
      <c r="AG86" s="257" t="e">
        <f>IF(AF86&gt;#REF!,"LB","KR")</f>
        <v>#REF!</v>
      </c>
      <c r="AH86" s="261">
        <v>3184583000</v>
      </c>
      <c r="AI86" s="261">
        <v>3589533000</v>
      </c>
      <c r="AJ86" s="261">
        <v>3810928000</v>
      </c>
      <c r="AK86" s="262">
        <v>4045978000</v>
      </c>
      <c r="AL86" s="262">
        <v>3810928000</v>
      </c>
      <c r="AM86" s="261">
        <v>4045978000</v>
      </c>
      <c r="AN86" s="261">
        <f t="shared" si="50"/>
        <v>4295525000</v>
      </c>
      <c r="AO86" s="15"/>
      <c r="AP86" s="15"/>
      <c r="AQ86" s="264">
        <f t="shared" si="24"/>
        <v>-1534411.2613999955</v>
      </c>
      <c r="AR86" s="297"/>
      <c r="AS86" s="266"/>
      <c r="AT86" s="266"/>
      <c r="AU86" s="266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268"/>
      <c r="BT86" s="296"/>
      <c r="BU86" s="269" t="str">
        <f>F67</f>
        <v>2BR-17</v>
      </c>
      <c r="BV86" s="270">
        <f>D67</f>
        <v>17</v>
      </c>
      <c r="BW86" s="271">
        <f>G67</f>
        <v>85</v>
      </c>
      <c r="BX86" s="271">
        <f>H67</f>
        <v>74</v>
      </c>
      <c r="BY86" s="272">
        <f>O67</f>
        <v>28870662.503600005</v>
      </c>
      <c r="BZ86" s="272">
        <f t="shared" si="58"/>
        <v>1963826000</v>
      </c>
      <c r="CA86" s="272">
        <f t="shared" si="58"/>
        <v>2213546000</v>
      </c>
      <c r="CB86" s="272">
        <f t="shared" si="58"/>
        <v>2350072000</v>
      </c>
      <c r="CC86" s="272">
        <f t="shared" si="58"/>
        <v>2495020000</v>
      </c>
      <c r="CD86" s="272">
        <f>AN67</f>
        <v>2648907000</v>
      </c>
      <c r="CE86" s="15"/>
      <c r="CF86" s="42">
        <f t="shared" si="33"/>
        <v>4039583680</v>
      </c>
      <c r="CG86" s="187">
        <f t="shared" si="33"/>
        <v>4288736680</v>
      </c>
    </row>
    <row r="87" spans="1:85">
      <c r="A87" s="3">
        <f t="shared" si="31"/>
        <v>48</v>
      </c>
      <c r="B87" s="249">
        <v>8</v>
      </c>
      <c r="C87" s="250" t="s">
        <v>143</v>
      </c>
      <c r="D87" s="285">
        <v>21</v>
      </c>
      <c r="E87" s="252"/>
      <c r="F87" s="40" t="s">
        <v>84</v>
      </c>
      <c r="G87" s="253">
        <f t="shared" si="3"/>
        <v>132</v>
      </c>
      <c r="H87" s="253">
        <f t="shared" si="4"/>
        <v>112</v>
      </c>
      <c r="I87" s="254">
        <f t="shared" si="5"/>
        <v>26966806</v>
      </c>
      <c r="J87" s="254">
        <f t="shared" si="6"/>
        <v>3</v>
      </c>
      <c r="K87" s="255">
        <f t="shared" si="7"/>
        <v>1.1000000000000001</v>
      </c>
      <c r="L87" s="305">
        <f t="shared" si="57"/>
        <v>1.01</v>
      </c>
      <c r="M87" s="257">
        <f t="shared" si="9"/>
        <v>25036023.269803815</v>
      </c>
      <c r="N87" s="257">
        <f t="shared" si="10"/>
        <v>28219598.385864943</v>
      </c>
      <c r="O87" s="257">
        <f t="shared" si="11"/>
        <v>29960121.466000002</v>
      </c>
      <c r="P87" s="257">
        <f t="shared" si="12"/>
        <v>31807996.201217446</v>
      </c>
      <c r="Q87" s="258">
        <f t="shared" si="13"/>
        <v>29960121.466000002</v>
      </c>
      <c r="R87" s="257">
        <f t="shared" si="13"/>
        <v>31807996.201217446</v>
      </c>
      <c r="S87" s="257">
        <f t="shared" si="14"/>
        <v>33769843.806702793</v>
      </c>
      <c r="T87" s="257"/>
      <c r="U87" s="257">
        <f t="shared" si="15"/>
        <v>2804034606.2180271</v>
      </c>
      <c r="V87" s="257">
        <f t="shared" si="16"/>
        <v>3160595019.2168736</v>
      </c>
      <c r="W87" s="257">
        <f t="shared" si="17"/>
        <v>3355533604.1920004</v>
      </c>
      <c r="X87" s="258">
        <f t="shared" si="18"/>
        <v>3562495574.5363541</v>
      </c>
      <c r="Y87" s="258">
        <f t="shared" si="19"/>
        <v>3355533604.1920004</v>
      </c>
      <c r="Z87" s="257">
        <f t="shared" si="20"/>
        <v>3562495574.5363541</v>
      </c>
      <c r="AA87" s="257">
        <f t="shared" si="32"/>
        <v>3782222506.3507128</v>
      </c>
      <c r="AB87" s="257"/>
      <c r="AC87" s="32" t="str">
        <f t="shared" si="21"/>
        <v>BERTAHAP</v>
      </c>
      <c r="AD87" s="259">
        <f t="shared" si="22"/>
        <v>0</v>
      </c>
      <c r="AE87" s="260">
        <v>2</v>
      </c>
      <c r="AF87" s="261"/>
      <c r="AG87" s="257" t="e">
        <f>IF(AF87&gt;#REF!,"LB","KR")</f>
        <v>#REF!</v>
      </c>
      <c r="AH87" s="261">
        <v>3084439000</v>
      </c>
      <c r="AI87" s="261">
        <v>3476655000</v>
      </c>
      <c r="AJ87" s="261">
        <v>3691087000</v>
      </c>
      <c r="AK87" s="262">
        <v>3918746000</v>
      </c>
      <c r="AL87" s="262">
        <v>3691087000</v>
      </c>
      <c r="AM87" s="261">
        <v>3918746000</v>
      </c>
      <c r="AN87" s="261">
        <f t="shared" si="50"/>
        <v>4160445000</v>
      </c>
      <c r="AO87" s="15"/>
      <c r="AP87" s="15"/>
      <c r="AQ87" s="264">
        <f t="shared" si="24"/>
        <v>-444952.29899999872</v>
      </c>
      <c r="AR87" s="297"/>
      <c r="AS87" s="266"/>
      <c r="AT87" s="266"/>
      <c r="AU87" s="266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268">
        <v>12</v>
      </c>
      <c r="BT87" s="296" t="s">
        <v>138</v>
      </c>
      <c r="BU87" s="269" t="str">
        <f>F85</f>
        <v>2BR-11</v>
      </c>
      <c r="BV87" s="270">
        <f>D85</f>
        <v>11</v>
      </c>
      <c r="BW87" s="271">
        <f>G85</f>
        <v>101</v>
      </c>
      <c r="BX87" s="271">
        <f>H85</f>
        <v>90</v>
      </c>
      <c r="BY87" s="272">
        <f>O85</f>
        <v>28870662.503600005</v>
      </c>
      <c r="BZ87" s="272">
        <f t="shared" ref="BZ87:CC88" si="59">AH85</f>
        <v>2388437000</v>
      </c>
      <c r="CA87" s="272">
        <f t="shared" si="59"/>
        <v>2692150000</v>
      </c>
      <c r="CB87" s="272">
        <f t="shared" si="59"/>
        <v>2858196000</v>
      </c>
      <c r="CC87" s="272">
        <f t="shared" si="59"/>
        <v>3034483000</v>
      </c>
      <c r="CD87" s="272">
        <f>AN85</f>
        <v>3221644000</v>
      </c>
      <c r="CE87" s="15">
        <v>2</v>
      </c>
      <c r="CF87" s="42">
        <f t="shared" si="33"/>
        <v>3912552220</v>
      </c>
      <c r="CG87" s="187">
        <f t="shared" si="33"/>
        <v>4153870760</v>
      </c>
    </row>
    <row r="88" spans="1:85">
      <c r="A88" s="3">
        <f t="shared" si="31"/>
        <v>49</v>
      </c>
      <c r="B88" s="249">
        <v>1</v>
      </c>
      <c r="C88" s="250" t="s">
        <v>145</v>
      </c>
      <c r="D88" s="251" t="s">
        <v>19</v>
      </c>
      <c r="E88" s="252"/>
      <c r="F88" s="40" t="s">
        <v>72</v>
      </c>
      <c r="G88" s="253">
        <f t="shared" si="3"/>
        <v>175</v>
      </c>
      <c r="H88" s="253">
        <f t="shared" si="4"/>
        <v>156</v>
      </c>
      <c r="I88" s="254">
        <f t="shared" si="5"/>
        <v>26966806</v>
      </c>
      <c r="J88" s="254">
        <f t="shared" si="6"/>
        <v>5</v>
      </c>
      <c r="K88" s="255">
        <f t="shared" si="7"/>
        <v>1.08</v>
      </c>
      <c r="L88" s="256">
        <f t="shared" ref="L88:L95" si="60">SUMIF($AN$4:$AN$22,D88,$AR$4:$AR$22)</f>
        <v>1</v>
      </c>
      <c r="M88" s="257">
        <f t="shared" si="9"/>
        <v>24337448.363085616</v>
      </c>
      <c r="N88" s="257">
        <f t="shared" si="10"/>
        <v>27432192.850345757</v>
      </c>
      <c r="O88" s="257">
        <f t="shared" si="11"/>
        <v>29124150.48</v>
      </c>
      <c r="P88" s="257">
        <f t="shared" si="12"/>
        <v>30920464.354018759</v>
      </c>
      <c r="Q88" s="258">
        <f t="shared" si="13"/>
        <v>29124150.48</v>
      </c>
      <c r="R88" s="257">
        <f t="shared" si="13"/>
        <v>30920464.354018759</v>
      </c>
      <c r="S88" s="257">
        <f t="shared" si="14"/>
        <v>32827570.937208839</v>
      </c>
      <c r="T88" s="257"/>
      <c r="U88" s="257">
        <f t="shared" si="15"/>
        <v>3796641944.641356</v>
      </c>
      <c r="V88" s="257">
        <f t="shared" si="16"/>
        <v>4279422084.6539383</v>
      </c>
      <c r="W88" s="257">
        <f t="shared" si="17"/>
        <v>4543367474.8800001</v>
      </c>
      <c r="X88" s="258">
        <f t="shared" si="18"/>
        <v>4823592439.2269268</v>
      </c>
      <c r="Y88" s="258">
        <f t="shared" si="19"/>
        <v>4543367474.8800001</v>
      </c>
      <c r="Z88" s="257">
        <f t="shared" si="20"/>
        <v>4823592439.2269268</v>
      </c>
      <c r="AA88" s="257">
        <f t="shared" si="32"/>
        <v>5121101066.2045784</v>
      </c>
      <c r="AB88" s="257"/>
      <c r="AC88" s="32" t="str">
        <f t="shared" si="21"/>
        <v>BERTAHAP</v>
      </c>
      <c r="AD88" s="259">
        <f t="shared" si="22"/>
        <v>0</v>
      </c>
      <c r="AE88" s="260">
        <v>2</v>
      </c>
      <c r="AF88" s="261"/>
      <c r="AG88" s="257" t="e">
        <f>IF(AF88&gt;#REF!,"LB","KR")</f>
        <v>#REF!</v>
      </c>
      <c r="AH88" s="261">
        <v>4176307000</v>
      </c>
      <c r="AI88" s="261">
        <v>4707365000</v>
      </c>
      <c r="AJ88" s="261">
        <v>4997705000</v>
      </c>
      <c r="AK88" s="262">
        <v>5305952000</v>
      </c>
      <c r="AL88" s="262">
        <v>4997705000</v>
      </c>
      <c r="AM88" s="261">
        <v>5305952000</v>
      </c>
      <c r="AN88" s="261">
        <f t="shared" si="50"/>
        <v>5633212000</v>
      </c>
      <c r="AO88" s="15"/>
      <c r="AP88" s="15"/>
      <c r="AQ88" s="264">
        <f t="shared" si="24"/>
        <v>-1280923.2850000001</v>
      </c>
      <c r="AR88" s="297"/>
      <c r="AS88" s="266"/>
      <c r="AT88" s="266"/>
      <c r="AU88" s="266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268"/>
      <c r="BT88" s="269"/>
      <c r="BU88" s="269" t="str">
        <f>F86</f>
        <v>3BR-19</v>
      </c>
      <c r="BV88" s="270">
        <f>D86</f>
        <v>19</v>
      </c>
      <c r="BW88" s="271">
        <f>G86</f>
        <v>138</v>
      </c>
      <c r="BX88" s="271">
        <f>H86</f>
        <v>120</v>
      </c>
      <c r="BY88" s="272">
        <f>O86</f>
        <v>28870662.503600005</v>
      </c>
      <c r="BZ88" s="272">
        <f t="shared" si="59"/>
        <v>3184583000</v>
      </c>
      <c r="CA88" s="272">
        <f t="shared" si="59"/>
        <v>3589533000</v>
      </c>
      <c r="CB88" s="272">
        <f t="shared" si="59"/>
        <v>3810928000</v>
      </c>
      <c r="CC88" s="272">
        <f t="shared" si="59"/>
        <v>4045978000</v>
      </c>
      <c r="CD88" s="272">
        <f>AN86</f>
        <v>4295525000</v>
      </c>
      <c r="CE88" s="15"/>
      <c r="CF88" s="42">
        <f t="shared" si="33"/>
        <v>5297567300</v>
      </c>
      <c r="CG88" s="187">
        <f t="shared" si="33"/>
        <v>5624309120</v>
      </c>
    </row>
    <row r="89" spans="1:85">
      <c r="A89" s="3">
        <f t="shared" si="31"/>
        <v>50</v>
      </c>
      <c r="B89" s="249">
        <v>2</v>
      </c>
      <c r="C89" s="250" t="s">
        <v>145</v>
      </c>
      <c r="D89" s="251" t="s">
        <v>29</v>
      </c>
      <c r="E89" s="252"/>
      <c r="F89" s="40" t="s">
        <v>74</v>
      </c>
      <c r="G89" s="253">
        <f t="shared" si="3"/>
        <v>85</v>
      </c>
      <c r="H89" s="253">
        <f t="shared" si="4"/>
        <v>74</v>
      </c>
      <c r="I89" s="254">
        <f t="shared" si="5"/>
        <v>26966806</v>
      </c>
      <c r="J89" s="254">
        <f t="shared" si="6"/>
        <v>1</v>
      </c>
      <c r="K89" s="255">
        <f t="shared" si="7"/>
        <v>1.06</v>
      </c>
      <c r="L89" s="256">
        <f t="shared" si="60"/>
        <v>1</v>
      </c>
      <c r="M89" s="257">
        <f t="shared" si="9"/>
        <v>23886754.874880329</v>
      </c>
      <c r="N89" s="257">
        <f t="shared" si="10"/>
        <v>26924189.27904306</v>
      </c>
      <c r="O89" s="257">
        <f t="shared" si="11"/>
        <v>28584814.360000003</v>
      </c>
      <c r="P89" s="257">
        <f t="shared" si="12"/>
        <v>30347863.162277672</v>
      </c>
      <c r="Q89" s="258">
        <f t="shared" si="13"/>
        <v>28584814.360000003</v>
      </c>
      <c r="R89" s="257">
        <f t="shared" si="13"/>
        <v>30347863.162277672</v>
      </c>
      <c r="S89" s="257">
        <f t="shared" si="14"/>
        <v>32219652.956890158</v>
      </c>
      <c r="T89" s="257"/>
      <c r="U89" s="257">
        <f t="shared" si="15"/>
        <v>1767619860.7411444</v>
      </c>
      <c r="V89" s="257">
        <f t="shared" si="16"/>
        <v>1992390006.6491864</v>
      </c>
      <c r="W89" s="257">
        <f t="shared" si="17"/>
        <v>2115276262.6400003</v>
      </c>
      <c r="X89" s="258">
        <f t="shared" si="18"/>
        <v>2245741874.0085478</v>
      </c>
      <c r="Y89" s="258">
        <f t="shared" si="19"/>
        <v>2115276262.6400003</v>
      </c>
      <c r="Z89" s="257">
        <f t="shared" si="20"/>
        <v>2245741874.0085478</v>
      </c>
      <c r="AA89" s="257">
        <f t="shared" si="32"/>
        <v>2384254318.8098717</v>
      </c>
      <c r="AB89" s="257"/>
      <c r="AC89" s="32" t="str">
        <f t="shared" si="21"/>
        <v>BERTAHAP</v>
      </c>
      <c r="AD89" s="259">
        <f t="shared" si="22"/>
        <v>0</v>
      </c>
      <c r="AE89" s="260">
        <v>2</v>
      </c>
      <c r="AF89" s="261"/>
      <c r="AG89" s="257" t="e">
        <f>IF(AF89&gt;#REF!,"LB","KR")</f>
        <v>#REF!</v>
      </c>
      <c r="AH89" s="261">
        <v>1944382000</v>
      </c>
      <c r="AI89" s="261">
        <v>2191630000</v>
      </c>
      <c r="AJ89" s="261">
        <v>2326804000</v>
      </c>
      <c r="AK89" s="262">
        <v>2470317000</v>
      </c>
      <c r="AL89" s="262">
        <v>2326804000</v>
      </c>
      <c r="AM89" s="261">
        <v>2470317000</v>
      </c>
      <c r="AN89" s="261">
        <f t="shared" si="50"/>
        <v>2622680000</v>
      </c>
      <c r="AO89" s="15"/>
      <c r="AP89" s="15"/>
      <c r="AQ89" s="264">
        <f t="shared" si="24"/>
        <v>-1820259.4049999975</v>
      </c>
      <c r="AR89" s="297"/>
      <c r="AS89" s="266"/>
      <c r="AT89" s="266"/>
      <c r="AU89" s="266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268">
        <v>13</v>
      </c>
      <c r="BT89" s="296" t="s">
        <v>146</v>
      </c>
      <c r="BU89" s="269" t="str">
        <f>F106</f>
        <v>2BR-5</v>
      </c>
      <c r="BV89" s="270" t="str">
        <f>D106</f>
        <v>05</v>
      </c>
      <c r="BW89" s="271">
        <f>G106</f>
        <v>85</v>
      </c>
      <c r="BX89" s="271">
        <f>H106</f>
        <v>74</v>
      </c>
      <c r="BY89" s="272">
        <f>O106</f>
        <v>28870662.503600005</v>
      </c>
      <c r="BZ89" s="272">
        <f t="shared" ref="BZ89:CC90" si="61">AH106</f>
        <v>1963826000</v>
      </c>
      <c r="CA89" s="272">
        <f t="shared" si="61"/>
        <v>2213546000</v>
      </c>
      <c r="CB89" s="272">
        <f t="shared" si="61"/>
        <v>2350072000</v>
      </c>
      <c r="CC89" s="272">
        <f t="shared" si="61"/>
        <v>2495020000</v>
      </c>
      <c r="CD89" s="272">
        <f>AN106</f>
        <v>2648907000</v>
      </c>
      <c r="CE89" s="15">
        <v>2</v>
      </c>
      <c r="CF89" s="42">
        <f t="shared" si="33"/>
        <v>2466412240</v>
      </c>
      <c r="CG89" s="187">
        <f t="shared" si="33"/>
        <v>2618536020</v>
      </c>
    </row>
    <row r="90" spans="1:85">
      <c r="A90" s="3">
        <f t="shared" si="31"/>
        <v>51</v>
      </c>
      <c r="B90" s="249">
        <v>3</v>
      </c>
      <c r="C90" s="250" t="s">
        <v>145</v>
      </c>
      <c r="D90" s="251" t="s">
        <v>32</v>
      </c>
      <c r="E90" s="252"/>
      <c r="F90" s="40" t="s">
        <v>56</v>
      </c>
      <c r="G90" s="253">
        <f t="shared" si="3"/>
        <v>85</v>
      </c>
      <c r="H90" s="253">
        <f t="shared" si="4"/>
        <v>74</v>
      </c>
      <c r="I90" s="254">
        <f t="shared" si="5"/>
        <v>26966806</v>
      </c>
      <c r="J90" s="254">
        <f t="shared" si="6"/>
        <v>1</v>
      </c>
      <c r="K90" s="255">
        <f t="shared" si="7"/>
        <v>1.06</v>
      </c>
      <c r="L90" s="256">
        <f t="shared" si="60"/>
        <v>1</v>
      </c>
      <c r="M90" s="257">
        <f t="shared" si="9"/>
        <v>23886754.874880329</v>
      </c>
      <c r="N90" s="257">
        <f t="shared" si="10"/>
        <v>26924189.27904306</v>
      </c>
      <c r="O90" s="257">
        <f t="shared" si="11"/>
        <v>28584814.360000003</v>
      </c>
      <c r="P90" s="257">
        <f t="shared" si="12"/>
        <v>30347863.162277672</v>
      </c>
      <c r="Q90" s="258">
        <f t="shared" si="13"/>
        <v>28584814.360000003</v>
      </c>
      <c r="R90" s="257">
        <f t="shared" si="13"/>
        <v>30347863.162277672</v>
      </c>
      <c r="S90" s="257">
        <f t="shared" si="14"/>
        <v>32219652.956890158</v>
      </c>
      <c r="T90" s="257"/>
      <c r="U90" s="257">
        <f t="shared" si="15"/>
        <v>1767619860.7411444</v>
      </c>
      <c r="V90" s="257">
        <f t="shared" si="16"/>
        <v>1992390006.6491864</v>
      </c>
      <c r="W90" s="257">
        <f t="shared" si="17"/>
        <v>2115276262.6400003</v>
      </c>
      <c r="X90" s="258">
        <f t="shared" si="18"/>
        <v>2245741874.0085478</v>
      </c>
      <c r="Y90" s="258">
        <f t="shared" si="19"/>
        <v>2115276262.6400003</v>
      </c>
      <c r="Z90" s="257">
        <f t="shared" si="20"/>
        <v>2245741874.0085478</v>
      </c>
      <c r="AA90" s="257">
        <f t="shared" si="32"/>
        <v>2384254318.8098717</v>
      </c>
      <c r="AB90" s="257"/>
      <c r="AC90" s="32" t="str">
        <f t="shared" si="21"/>
        <v>BERTAHAP</v>
      </c>
      <c r="AD90" s="259">
        <f t="shared" si="22"/>
        <v>0</v>
      </c>
      <c r="AE90" s="260">
        <v>2</v>
      </c>
      <c r="AF90" s="261"/>
      <c r="AG90" s="257" t="e">
        <f>IF(AF90&gt;#REF!,"LB","KR")</f>
        <v>#REF!</v>
      </c>
      <c r="AH90" s="261">
        <v>1944382000</v>
      </c>
      <c r="AI90" s="261">
        <v>2191630000</v>
      </c>
      <c r="AJ90" s="261">
        <v>2326804000</v>
      </c>
      <c r="AK90" s="262">
        <v>2470317000</v>
      </c>
      <c r="AL90" s="262">
        <v>2326804000</v>
      </c>
      <c r="AM90" s="261">
        <v>2470317000</v>
      </c>
      <c r="AN90" s="261">
        <f t="shared" si="50"/>
        <v>2622680000</v>
      </c>
      <c r="AO90" s="15"/>
      <c r="AP90" s="15"/>
      <c r="AQ90" s="264">
        <f t="shared" si="24"/>
        <v>-1820259.4049999975</v>
      </c>
      <c r="AR90" s="297"/>
      <c r="AS90" s="266"/>
      <c r="AT90" s="266"/>
      <c r="AU90" s="266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268"/>
      <c r="BT90" s="269"/>
      <c r="BU90" s="269" t="str">
        <f>F107</f>
        <v>2BR-7</v>
      </c>
      <c r="BV90" s="270" t="str">
        <f>D107</f>
        <v>07</v>
      </c>
      <c r="BW90" s="271">
        <f>G107</f>
        <v>101</v>
      </c>
      <c r="BX90" s="271">
        <f>H107</f>
        <v>90</v>
      </c>
      <c r="BY90" s="272">
        <f>O107</f>
        <v>28870662.503600005</v>
      </c>
      <c r="BZ90" s="272">
        <f t="shared" si="61"/>
        <v>2388437000</v>
      </c>
      <c r="CA90" s="272">
        <f t="shared" si="61"/>
        <v>2692150000</v>
      </c>
      <c r="CB90" s="272">
        <f t="shared" si="61"/>
        <v>2858196000</v>
      </c>
      <c r="CC90" s="272">
        <f t="shared" si="61"/>
        <v>3034483000</v>
      </c>
      <c r="CD90" s="272">
        <f>AN107</f>
        <v>3221644000</v>
      </c>
      <c r="CE90" s="15"/>
      <c r="CF90" s="42">
        <f t="shared" si="33"/>
        <v>2466412240</v>
      </c>
      <c r="CG90" s="187">
        <f t="shared" si="33"/>
        <v>2618536020</v>
      </c>
    </row>
    <row r="91" spans="1:85">
      <c r="A91" s="3">
        <f t="shared" si="31"/>
        <v>52</v>
      </c>
      <c r="B91" s="249">
        <v>4</v>
      </c>
      <c r="C91" s="250" t="s">
        <v>145</v>
      </c>
      <c r="D91" s="251" t="s">
        <v>38</v>
      </c>
      <c r="E91" s="252"/>
      <c r="F91" s="40" t="s">
        <v>58</v>
      </c>
      <c r="G91" s="253">
        <f t="shared" si="3"/>
        <v>101</v>
      </c>
      <c r="H91" s="253">
        <f t="shared" si="4"/>
        <v>90</v>
      </c>
      <c r="I91" s="254">
        <f t="shared" si="5"/>
        <v>26966806</v>
      </c>
      <c r="J91" s="254">
        <f t="shared" si="6"/>
        <v>1</v>
      </c>
      <c r="K91" s="255">
        <f t="shared" si="7"/>
        <v>1.06</v>
      </c>
      <c r="L91" s="256">
        <f t="shared" si="60"/>
        <v>1</v>
      </c>
      <c r="M91" s="257">
        <f t="shared" si="9"/>
        <v>23886754.874880329</v>
      </c>
      <c r="N91" s="257">
        <f t="shared" si="10"/>
        <v>26924189.27904306</v>
      </c>
      <c r="O91" s="257">
        <f t="shared" si="11"/>
        <v>28584814.360000003</v>
      </c>
      <c r="P91" s="257">
        <f t="shared" si="12"/>
        <v>30347863.162277672</v>
      </c>
      <c r="Q91" s="258">
        <f t="shared" si="13"/>
        <v>28584814.360000003</v>
      </c>
      <c r="R91" s="257">
        <f t="shared" si="13"/>
        <v>30347863.162277672</v>
      </c>
      <c r="S91" s="257">
        <f t="shared" si="14"/>
        <v>32219652.956890158</v>
      </c>
      <c r="T91" s="257"/>
      <c r="U91" s="257">
        <f t="shared" si="15"/>
        <v>2149807938.7392297</v>
      </c>
      <c r="V91" s="257">
        <f t="shared" si="16"/>
        <v>2423177035.1138754</v>
      </c>
      <c r="W91" s="257">
        <f t="shared" si="17"/>
        <v>2572633292.4000001</v>
      </c>
      <c r="X91" s="258">
        <f t="shared" si="18"/>
        <v>2731307684.6049905</v>
      </c>
      <c r="Y91" s="258">
        <f t="shared" si="19"/>
        <v>2572633292.4000001</v>
      </c>
      <c r="Z91" s="257">
        <f t="shared" si="20"/>
        <v>2731307684.6049905</v>
      </c>
      <c r="AA91" s="257">
        <f t="shared" si="32"/>
        <v>2899768766.1201143</v>
      </c>
      <c r="AB91" s="257"/>
      <c r="AC91" s="32" t="str">
        <f t="shared" si="21"/>
        <v>BERTAHAP</v>
      </c>
      <c r="AD91" s="259">
        <f t="shared" si="22"/>
        <v>0</v>
      </c>
      <c r="AE91" s="260">
        <v>2</v>
      </c>
      <c r="AF91" s="261"/>
      <c r="AG91" s="257" t="e">
        <f>IF(AF91&gt;#REF!,"LB","KR")</f>
        <v>#REF!</v>
      </c>
      <c r="AH91" s="261">
        <v>2364789000</v>
      </c>
      <c r="AI91" s="261">
        <v>2665495000</v>
      </c>
      <c r="AJ91" s="261">
        <v>2829897000</v>
      </c>
      <c r="AK91" s="262">
        <v>3004439000</v>
      </c>
      <c r="AL91" s="262">
        <v>2829897000</v>
      </c>
      <c r="AM91" s="261">
        <v>3004439000</v>
      </c>
      <c r="AN91" s="261">
        <f t="shared" si="50"/>
        <v>3189746000</v>
      </c>
      <c r="AO91" s="15"/>
      <c r="AP91" s="15"/>
      <c r="AQ91" s="264">
        <f t="shared" si="24"/>
        <v>-1820259.4049999975</v>
      </c>
      <c r="AR91" s="297"/>
      <c r="AS91" s="266"/>
      <c r="AT91" s="266"/>
      <c r="AU91" s="266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268">
        <v>14</v>
      </c>
      <c r="BT91" s="269" t="s">
        <v>135</v>
      </c>
      <c r="BU91" s="269" t="str">
        <f>F69</f>
        <v>3BR-21</v>
      </c>
      <c r="BV91" s="270">
        <f>D69</f>
        <v>21</v>
      </c>
      <c r="BW91" s="271">
        <f>G69</f>
        <v>132</v>
      </c>
      <c r="BX91" s="271">
        <f>H69</f>
        <v>112</v>
      </c>
      <c r="BY91" s="272">
        <f>O69</f>
        <v>29960121.466000002</v>
      </c>
      <c r="BZ91" s="272">
        <f>AH69</f>
        <v>3084439000</v>
      </c>
      <c r="CA91" s="272">
        <f>AI69</f>
        <v>3476655000</v>
      </c>
      <c r="CB91" s="272">
        <f>AJ69</f>
        <v>3691087000</v>
      </c>
      <c r="CC91" s="272">
        <f>AK69</f>
        <v>3918746000</v>
      </c>
      <c r="CD91" s="272">
        <f>AN69</f>
        <v>4160445000</v>
      </c>
      <c r="CE91" s="15">
        <v>6</v>
      </c>
      <c r="CF91" s="42">
        <f t="shared" si="33"/>
        <v>2999690820</v>
      </c>
      <c r="CG91" s="187">
        <f t="shared" si="33"/>
        <v>3184705340</v>
      </c>
    </row>
    <row r="92" spans="1:85">
      <c r="A92" s="3">
        <f t="shared" si="31"/>
        <v>53</v>
      </c>
      <c r="B92" s="249">
        <v>5</v>
      </c>
      <c r="C92" s="250" t="s">
        <v>145</v>
      </c>
      <c r="D92" s="251" t="s">
        <v>44</v>
      </c>
      <c r="E92" s="252"/>
      <c r="F92" s="40" t="s">
        <v>60</v>
      </c>
      <c r="G92" s="253">
        <f t="shared" si="3"/>
        <v>101</v>
      </c>
      <c r="H92" s="253">
        <f t="shared" si="4"/>
        <v>90</v>
      </c>
      <c r="I92" s="254">
        <f t="shared" si="5"/>
        <v>26966806</v>
      </c>
      <c r="J92" s="254">
        <f t="shared" si="6"/>
        <v>1</v>
      </c>
      <c r="K92" s="255">
        <f t="shared" si="7"/>
        <v>1.06</v>
      </c>
      <c r="L92" s="256">
        <f t="shared" si="60"/>
        <v>1</v>
      </c>
      <c r="M92" s="257">
        <f t="shared" si="9"/>
        <v>23886754.874880329</v>
      </c>
      <c r="N92" s="257">
        <f t="shared" si="10"/>
        <v>26924189.27904306</v>
      </c>
      <c r="O92" s="257">
        <f t="shared" si="11"/>
        <v>28584814.360000003</v>
      </c>
      <c r="P92" s="257">
        <f t="shared" si="12"/>
        <v>30347863.162277672</v>
      </c>
      <c r="Q92" s="258">
        <f t="shared" si="13"/>
        <v>28584814.360000003</v>
      </c>
      <c r="R92" s="257">
        <f t="shared" si="13"/>
        <v>30347863.162277672</v>
      </c>
      <c r="S92" s="257">
        <f t="shared" si="14"/>
        <v>32219652.956890158</v>
      </c>
      <c r="T92" s="257"/>
      <c r="U92" s="257">
        <f t="shared" si="15"/>
        <v>2149807938.7392297</v>
      </c>
      <c r="V92" s="257">
        <f t="shared" si="16"/>
        <v>2423177035.1138754</v>
      </c>
      <c r="W92" s="257">
        <f t="shared" si="17"/>
        <v>2572633292.4000001</v>
      </c>
      <c r="X92" s="258">
        <f t="shared" si="18"/>
        <v>2731307684.6049905</v>
      </c>
      <c r="Y92" s="258">
        <f t="shared" si="19"/>
        <v>2572633292.4000001</v>
      </c>
      <c r="Z92" s="257">
        <f t="shared" si="20"/>
        <v>2731307684.6049905</v>
      </c>
      <c r="AA92" s="257">
        <f t="shared" si="32"/>
        <v>2899768766.1201143</v>
      </c>
      <c r="AB92" s="257"/>
      <c r="AC92" s="32" t="str">
        <f t="shared" si="21"/>
        <v>BERTAHAP</v>
      </c>
      <c r="AD92" s="259">
        <f t="shared" si="22"/>
        <v>0</v>
      </c>
      <c r="AE92" s="260">
        <v>2</v>
      </c>
      <c r="AF92" s="261"/>
      <c r="AG92" s="257" t="e">
        <f>IF(AF92&gt;#REF!,"LB","KR")</f>
        <v>#REF!</v>
      </c>
      <c r="AH92" s="261">
        <v>2364789000</v>
      </c>
      <c r="AI92" s="261">
        <v>2665495000</v>
      </c>
      <c r="AJ92" s="261">
        <v>2829897000</v>
      </c>
      <c r="AK92" s="262">
        <v>3004439000</v>
      </c>
      <c r="AL92" s="262">
        <v>2829897000</v>
      </c>
      <c r="AM92" s="261">
        <v>3004439000</v>
      </c>
      <c r="AN92" s="261">
        <f t="shared" si="50"/>
        <v>3189746000</v>
      </c>
      <c r="AO92" s="15"/>
      <c r="AP92" s="15"/>
      <c r="AQ92" s="264">
        <f t="shared" si="24"/>
        <v>-1820259.4049999975</v>
      </c>
      <c r="AR92" s="297"/>
      <c r="AS92" s="266"/>
      <c r="AT92" s="266"/>
      <c r="AU92" s="266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268"/>
      <c r="BT92" s="296" t="s">
        <v>53</v>
      </c>
      <c r="BU92" s="269"/>
      <c r="BV92" s="270"/>
      <c r="BW92" s="271"/>
      <c r="BX92" s="271"/>
      <c r="BY92" s="272"/>
      <c r="BZ92" s="272"/>
      <c r="CA92" s="272"/>
      <c r="CB92" s="272"/>
      <c r="CC92" s="272"/>
      <c r="CD92" s="272"/>
      <c r="CE92" s="15"/>
      <c r="CF92" s="42">
        <f t="shared" si="33"/>
        <v>2999690820</v>
      </c>
      <c r="CG92" s="187">
        <f t="shared" si="33"/>
        <v>3184705340</v>
      </c>
    </row>
    <row r="93" spans="1:85">
      <c r="A93" s="3">
        <f t="shared" si="31"/>
        <v>54</v>
      </c>
      <c r="B93" s="249">
        <v>6</v>
      </c>
      <c r="C93" s="250" t="s">
        <v>145</v>
      </c>
      <c r="D93" s="285">
        <v>11</v>
      </c>
      <c r="E93" s="252"/>
      <c r="F93" s="40" t="s">
        <v>62</v>
      </c>
      <c r="G93" s="253">
        <f t="shared" si="3"/>
        <v>101</v>
      </c>
      <c r="H93" s="253">
        <f t="shared" si="4"/>
        <v>90</v>
      </c>
      <c r="I93" s="254">
        <f t="shared" si="5"/>
        <v>26966806</v>
      </c>
      <c r="J93" s="254">
        <f t="shared" si="6"/>
        <v>1</v>
      </c>
      <c r="K93" s="255">
        <f t="shared" si="7"/>
        <v>1.06</v>
      </c>
      <c r="L93" s="256">
        <f t="shared" si="60"/>
        <v>1</v>
      </c>
      <c r="M93" s="257">
        <f t="shared" si="9"/>
        <v>23886754.874880329</v>
      </c>
      <c r="N93" s="257">
        <f t="shared" si="10"/>
        <v>26924189.27904306</v>
      </c>
      <c r="O93" s="257">
        <f t="shared" si="11"/>
        <v>28584814.360000003</v>
      </c>
      <c r="P93" s="257">
        <f t="shared" si="12"/>
        <v>30347863.162277672</v>
      </c>
      <c r="Q93" s="258">
        <f t="shared" si="13"/>
        <v>28584814.360000003</v>
      </c>
      <c r="R93" s="257">
        <f t="shared" si="13"/>
        <v>30347863.162277672</v>
      </c>
      <c r="S93" s="257">
        <f t="shared" si="14"/>
        <v>32219652.956890158</v>
      </c>
      <c r="T93" s="257"/>
      <c r="U93" s="257">
        <f t="shared" si="15"/>
        <v>2149807938.7392297</v>
      </c>
      <c r="V93" s="257">
        <f t="shared" si="16"/>
        <v>2423177035.1138754</v>
      </c>
      <c r="W93" s="257">
        <f t="shared" si="17"/>
        <v>2572633292.4000001</v>
      </c>
      <c r="X93" s="258">
        <f t="shared" si="18"/>
        <v>2731307684.6049905</v>
      </c>
      <c r="Y93" s="258">
        <f t="shared" si="19"/>
        <v>2572633292.4000001</v>
      </c>
      <c r="Z93" s="257">
        <f t="shared" si="20"/>
        <v>2731307684.6049905</v>
      </c>
      <c r="AA93" s="257">
        <f t="shared" si="32"/>
        <v>2899768766.1201143</v>
      </c>
      <c r="AB93" s="257"/>
      <c r="AC93" s="32" t="str">
        <f t="shared" si="21"/>
        <v>BERTAHAP</v>
      </c>
      <c r="AD93" s="259">
        <f t="shared" si="22"/>
        <v>0</v>
      </c>
      <c r="AE93" s="260">
        <v>2</v>
      </c>
      <c r="AF93" s="261"/>
      <c r="AG93" s="257" t="e">
        <f>IF(AF93&gt;#REF!,"LB","KR")</f>
        <v>#REF!</v>
      </c>
      <c r="AH93" s="261">
        <v>2364789000</v>
      </c>
      <c r="AI93" s="261">
        <v>2665495000</v>
      </c>
      <c r="AJ93" s="261">
        <v>2829897000</v>
      </c>
      <c r="AK93" s="262">
        <v>3004439000</v>
      </c>
      <c r="AL93" s="262">
        <v>2829897000</v>
      </c>
      <c r="AM93" s="261">
        <v>3004439000</v>
      </c>
      <c r="AN93" s="261">
        <f t="shared" si="50"/>
        <v>3189746000</v>
      </c>
      <c r="AO93" s="15"/>
      <c r="AP93" s="15"/>
      <c r="AQ93" s="264">
        <f t="shared" si="24"/>
        <v>-1820259.4049999975</v>
      </c>
      <c r="AR93" s="297"/>
      <c r="AS93" s="266"/>
      <c r="AT93" s="266"/>
      <c r="AU93" s="266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268">
        <v>15</v>
      </c>
      <c r="BT93" s="269" t="s">
        <v>147</v>
      </c>
      <c r="BU93" s="269" t="str">
        <f t="shared" ref="BU93:BU98" si="62">F70</f>
        <v>3BR-1</v>
      </c>
      <c r="BV93" s="270" t="str">
        <f t="shared" ref="BV93:BV98" si="63">D70</f>
        <v>01</v>
      </c>
      <c r="BW93" s="271">
        <f t="shared" ref="BW93:BX98" si="64">G70</f>
        <v>175</v>
      </c>
      <c r="BX93" s="271">
        <f t="shared" si="64"/>
        <v>156</v>
      </c>
      <c r="BY93" s="272">
        <f t="shared" ref="BY93:BY98" si="65">O70</f>
        <v>29124150.48</v>
      </c>
      <c r="BZ93" s="272">
        <f t="shared" ref="BZ93:CC98" si="66">AH70</f>
        <v>4176307000</v>
      </c>
      <c r="CA93" s="272">
        <f t="shared" si="66"/>
        <v>4707365000</v>
      </c>
      <c r="CB93" s="272">
        <f t="shared" si="66"/>
        <v>4997705000</v>
      </c>
      <c r="CC93" s="272">
        <f t="shared" si="66"/>
        <v>5305952000</v>
      </c>
      <c r="CD93" s="272">
        <f t="shared" ref="CD93:CD98" si="67">AN70</f>
        <v>5633212000</v>
      </c>
      <c r="CE93" s="15">
        <v>3</v>
      </c>
      <c r="CF93" s="42">
        <f t="shared" si="33"/>
        <v>2999690820</v>
      </c>
      <c r="CG93" s="187">
        <f t="shared" si="33"/>
        <v>3184705340</v>
      </c>
    </row>
    <row r="94" spans="1:85">
      <c r="A94" s="3">
        <f t="shared" si="31"/>
        <v>55</v>
      </c>
      <c r="B94" s="249">
        <v>7</v>
      </c>
      <c r="C94" s="250" t="s">
        <v>145</v>
      </c>
      <c r="D94" s="285">
        <v>19</v>
      </c>
      <c r="E94" s="252"/>
      <c r="F94" s="40" t="s">
        <v>78</v>
      </c>
      <c r="G94" s="253">
        <f t="shared" si="3"/>
        <v>138</v>
      </c>
      <c r="H94" s="253">
        <f t="shared" si="4"/>
        <v>120</v>
      </c>
      <c r="I94" s="254">
        <f t="shared" si="5"/>
        <v>26966806</v>
      </c>
      <c r="J94" s="254">
        <f t="shared" si="6"/>
        <v>1</v>
      </c>
      <c r="K94" s="255">
        <f t="shared" si="7"/>
        <v>1.06</v>
      </c>
      <c r="L94" s="256">
        <f t="shared" si="60"/>
        <v>1</v>
      </c>
      <c r="M94" s="257">
        <f t="shared" si="9"/>
        <v>23886754.874880329</v>
      </c>
      <c r="N94" s="257">
        <f t="shared" si="10"/>
        <v>26924189.27904306</v>
      </c>
      <c r="O94" s="257">
        <f t="shared" si="11"/>
        <v>28584814.360000003</v>
      </c>
      <c r="P94" s="257">
        <f t="shared" si="12"/>
        <v>30347863.162277672</v>
      </c>
      <c r="Q94" s="258">
        <f t="shared" si="13"/>
        <v>28584814.360000003</v>
      </c>
      <c r="R94" s="257">
        <f t="shared" si="13"/>
        <v>30347863.162277672</v>
      </c>
      <c r="S94" s="257">
        <f t="shared" si="14"/>
        <v>32219652.956890158</v>
      </c>
      <c r="T94" s="257"/>
      <c r="U94" s="257">
        <f t="shared" si="15"/>
        <v>2866410584.9856396</v>
      </c>
      <c r="V94" s="257">
        <f t="shared" si="16"/>
        <v>3230902713.485167</v>
      </c>
      <c r="W94" s="257">
        <f t="shared" si="17"/>
        <v>3430177723.2000003</v>
      </c>
      <c r="X94" s="258">
        <f t="shared" si="18"/>
        <v>3641743579.4733205</v>
      </c>
      <c r="Y94" s="258">
        <f t="shared" si="19"/>
        <v>3430177723.2000003</v>
      </c>
      <c r="Z94" s="257">
        <f t="shared" si="20"/>
        <v>3641743579.4733205</v>
      </c>
      <c r="AA94" s="257">
        <f t="shared" si="32"/>
        <v>3866358354.8268189</v>
      </c>
      <c r="AB94" s="257"/>
      <c r="AC94" s="32" t="str">
        <f t="shared" si="21"/>
        <v>BERTAHAP</v>
      </c>
      <c r="AD94" s="259">
        <f t="shared" si="22"/>
        <v>0</v>
      </c>
      <c r="AE94" s="260">
        <v>2</v>
      </c>
      <c r="AF94" s="261"/>
      <c r="AG94" s="257" t="e">
        <f>IF(AF94&gt;#REF!,"LB","KR")</f>
        <v>#REF!</v>
      </c>
      <c r="AH94" s="261">
        <v>3153052000</v>
      </c>
      <c r="AI94" s="261">
        <v>3553993000</v>
      </c>
      <c r="AJ94" s="261">
        <v>3773196000</v>
      </c>
      <c r="AK94" s="262">
        <v>4005918000</v>
      </c>
      <c r="AL94" s="262">
        <v>3773196000</v>
      </c>
      <c r="AM94" s="261">
        <v>4005918000</v>
      </c>
      <c r="AN94" s="261">
        <f t="shared" si="50"/>
        <v>4252995000</v>
      </c>
      <c r="AO94" s="15"/>
      <c r="AP94" s="15"/>
      <c r="AQ94" s="264">
        <f t="shared" si="24"/>
        <v>-1820259.4049999975</v>
      </c>
      <c r="AR94" s="297"/>
      <c r="AS94" s="266"/>
      <c r="AT94" s="266"/>
      <c r="AU94" s="266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268">
        <v>16</v>
      </c>
      <c r="BT94" s="296" t="s">
        <v>148</v>
      </c>
      <c r="BU94" s="269" t="str">
        <f t="shared" si="62"/>
        <v>2BR-3</v>
      </c>
      <c r="BV94" s="270" t="str">
        <f t="shared" si="63"/>
        <v>03</v>
      </c>
      <c r="BW94" s="271">
        <f t="shared" si="64"/>
        <v>85</v>
      </c>
      <c r="BX94" s="271">
        <f t="shared" si="64"/>
        <v>74</v>
      </c>
      <c r="BY94" s="272">
        <f t="shared" si="65"/>
        <v>28584814.360000003</v>
      </c>
      <c r="BZ94" s="272">
        <f t="shared" si="66"/>
        <v>1944382000</v>
      </c>
      <c r="CA94" s="272">
        <f t="shared" si="66"/>
        <v>2191630000</v>
      </c>
      <c r="CB94" s="272">
        <f t="shared" si="66"/>
        <v>2326804000</v>
      </c>
      <c r="CC94" s="272">
        <f t="shared" si="66"/>
        <v>2470317000</v>
      </c>
      <c r="CD94" s="272">
        <f t="shared" si="67"/>
        <v>2622680000</v>
      </c>
      <c r="CE94" s="15">
        <v>6</v>
      </c>
      <c r="CF94" s="42">
        <f t="shared" si="33"/>
        <v>3999587760</v>
      </c>
      <c r="CG94" s="187">
        <f t="shared" si="33"/>
        <v>4246273080</v>
      </c>
    </row>
    <row r="95" spans="1:85">
      <c r="A95" s="3">
        <f t="shared" si="31"/>
        <v>56</v>
      </c>
      <c r="B95" s="249">
        <v>8</v>
      </c>
      <c r="C95" s="250" t="s">
        <v>145</v>
      </c>
      <c r="D95" s="285">
        <v>21</v>
      </c>
      <c r="E95" s="252"/>
      <c r="F95" s="40" t="s">
        <v>84</v>
      </c>
      <c r="G95" s="253">
        <f t="shared" si="3"/>
        <v>132</v>
      </c>
      <c r="H95" s="253">
        <f t="shared" si="4"/>
        <v>112</v>
      </c>
      <c r="I95" s="254">
        <f t="shared" si="5"/>
        <v>26966806</v>
      </c>
      <c r="J95" s="254">
        <f t="shared" si="6"/>
        <v>3</v>
      </c>
      <c r="K95" s="255">
        <f t="shared" si="7"/>
        <v>1.1000000000000001</v>
      </c>
      <c r="L95" s="256">
        <f t="shared" si="60"/>
        <v>1</v>
      </c>
      <c r="M95" s="257">
        <f t="shared" si="9"/>
        <v>24788141.851290904</v>
      </c>
      <c r="N95" s="257">
        <f t="shared" si="10"/>
        <v>27940196.421648458</v>
      </c>
      <c r="O95" s="257">
        <f t="shared" si="11"/>
        <v>29663486.600000001</v>
      </c>
      <c r="P95" s="257">
        <f t="shared" si="12"/>
        <v>31493065.545759849</v>
      </c>
      <c r="Q95" s="258">
        <f t="shared" si="13"/>
        <v>29663486.600000001</v>
      </c>
      <c r="R95" s="257">
        <f t="shared" si="13"/>
        <v>31493065.545759849</v>
      </c>
      <c r="S95" s="257">
        <f t="shared" si="14"/>
        <v>33435488.917527519</v>
      </c>
      <c r="T95" s="257"/>
      <c r="U95" s="257">
        <f t="shared" si="15"/>
        <v>2776271887.3445811</v>
      </c>
      <c r="V95" s="257">
        <f t="shared" si="16"/>
        <v>3129301999.2246275</v>
      </c>
      <c r="W95" s="257">
        <f t="shared" si="17"/>
        <v>3322310499.2000003</v>
      </c>
      <c r="X95" s="258">
        <f t="shared" si="18"/>
        <v>3527223341.125103</v>
      </c>
      <c r="Y95" s="258">
        <f t="shared" si="19"/>
        <v>3322310499.2000003</v>
      </c>
      <c r="Z95" s="257">
        <f t="shared" si="20"/>
        <v>3527223341.125103</v>
      </c>
      <c r="AA95" s="257">
        <f t="shared" si="32"/>
        <v>3744774758.763082</v>
      </c>
      <c r="AB95" s="257"/>
      <c r="AC95" s="32" t="str">
        <f t="shared" si="21"/>
        <v>BERTAHAP</v>
      </c>
      <c r="AD95" s="259">
        <f t="shared" si="22"/>
        <v>0</v>
      </c>
      <c r="AE95" s="260">
        <v>2</v>
      </c>
      <c r="AF95" s="261"/>
      <c r="AG95" s="257" t="e">
        <f>IF(AF95&gt;#REF!,"LB","KR")</f>
        <v>#REF!</v>
      </c>
      <c r="AH95" s="261">
        <v>3053900000</v>
      </c>
      <c r="AI95" s="261">
        <v>3442233000</v>
      </c>
      <c r="AJ95" s="261">
        <v>3654542000</v>
      </c>
      <c r="AK95" s="262">
        <v>3879946000</v>
      </c>
      <c r="AL95" s="262">
        <v>3654542000</v>
      </c>
      <c r="AM95" s="261">
        <v>3879946000</v>
      </c>
      <c r="AN95" s="261">
        <f t="shared" si="50"/>
        <v>4119253000</v>
      </c>
      <c r="AO95" s="15"/>
      <c r="AP95" s="15"/>
      <c r="AQ95" s="264">
        <f t="shared" si="24"/>
        <v>-741587.16499999911</v>
      </c>
      <c r="AR95" s="297"/>
      <c r="AS95" s="266"/>
      <c r="AT95" s="266"/>
      <c r="AU95" s="266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276"/>
      <c r="BT95" s="296"/>
      <c r="BU95" s="269" t="str">
        <f t="shared" si="62"/>
        <v>2BR-5</v>
      </c>
      <c r="BV95" s="270" t="str">
        <f t="shared" si="63"/>
        <v>05</v>
      </c>
      <c r="BW95" s="271">
        <f t="shared" si="64"/>
        <v>85</v>
      </c>
      <c r="BX95" s="271">
        <f t="shared" si="64"/>
        <v>74</v>
      </c>
      <c r="BY95" s="272">
        <f t="shared" si="65"/>
        <v>28584814.360000003</v>
      </c>
      <c r="BZ95" s="272">
        <f t="shared" si="66"/>
        <v>1944382000</v>
      </c>
      <c r="CA95" s="272">
        <f t="shared" si="66"/>
        <v>2191630000</v>
      </c>
      <c r="CB95" s="272">
        <f t="shared" si="66"/>
        <v>2326804000</v>
      </c>
      <c r="CC95" s="272">
        <f t="shared" si="66"/>
        <v>2470317000</v>
      </c>
      <c r="CD95" s="272">
        <f t="shared" si="67"/>
        <v>2622680000</v>
      </c>
      <c r="CE95" s="15"/>
      <c r="CF95" s="42">
        <f t="shared" si="33"/>
        <v>3873814520</v>
      </c>
      <c r="CG95" s="187">
        <f t="shared" si="33"/>
        <v>4112742760</v>
      </c>
    </row>
    <row r="96" spans="1:85">
      <c r="A96" s="3">
        <f t="shared" si="31"/>
        <v>57</v>
      </c>
      <c r="B96" s="249">
        <v>1</v>
      </c>
      <c r="C96" s="250" t="s">
        <v>149</v>
      </c>
      <c r="D96" s="251" t="s">
        <v>19</v>
      </c>
      <c r="E96" s="252"/>
      <c r="F96" s="40" t="s">
        <v>72</v>
      </c>
      <c r="G96" s="253">
        <f t="shared" si="3"/>
        <v>175</v>
      </c>
      <c r="H96" s="253">
        <f t="shared" si="4"/>
        <v>156</v>
      </c>
      <c r="I96" s="254">
        <f t="shared" si="5"/>
        <v>26966806</v>
      </c>
      <c r="J96" s="254">
        <f t="shared" si="6"/>
        <v>5</v>
      </c>
      <c r="K96" s="255">
        <f t="shared" si="7"/>
        <v>1.08</v>
      </c>
      <c r="L96" s="256">
        <f t="shared" ref="L96:L103" si="68">SUMIF($AN$4:$AN$22,D96,$AZ$4:$AZ$22)</f>
        <v>1</v>
      </c>
      <c r="M96" s="257">
        <f t="shared" si="9"/>
        <v>24337448.363085616</v>
      </c>
      <c r="N96" s="257">
        <f t="shared" si="10"/>
        <v>27432192.850345757</v>
      </c>
      <c r="O96" s="257">
        <f t="shared" si="11"/>
        <v>29124150.48</v>
      </c>
      <c r="P96" s="257">
        <f t="shared" si="12"/>
        <v>30920464.354018759</v>
      </c>
      <c r="Q96" s="258">
        <f t="shared" si="13"/>
        <v>29124150.48</v>
      </c>
      <c r="R96" s="257">
        <f t="shared" si="13"/>
        <v>30920464.354018759</v>
      </c>
      <c r="S96" s="257">
        <f t="shared" si="14"/>
        <v>32827570.937208839</v>
      </c>
      <c r="T96" s="257"/>
      <c r="U96" s="257">
        <f t="shared" si="15"/>
        <v>3796641944.641356</v>
      </c>
      <c r="V96" s="257">
        <f t="shared" si="16"/>
        <v>4279422084.6539383</v>
      </c>
      <c r="W96" s="257">
        <f t="shared" si="17"/>
        <v>4543367474.8800001</v>
      </c>
      <c r="X96" s="258">
        <f t="shared" si="18"/>
        <v>4823592439.2269268</v>
      </c>
      <c r="Y96" s="258">
        <f t="shared" si="19"/>
        <v>4543367474.8800001</v>
      </c>
      <c r="Z96" s="257">
        <f t="shared" si="20"/>
        <v>4823592439.2269268</v>
      </c>
      <c r="AA96" s="257">
        <f t="shared" si="32"/>
        <v>5121101066.2045784</v>
      </c>
      <c r="AB96" s="257"/>
      <c r="AC96" s="32" t="str">
        <f t="shared" si="21"/>
        <v>BERTAHAP</v>
      </c>
      <c r="AD96" s="259">
        <f t="shared" si="22"/>
        <v>0</v>
      </c>
      <c r="AE96" s="260">
        <v>2</v>
      </c>
      <c r="AF96" s="261"/>
      <c r="AG96" s="257" t="e">
        <f>IF(AF96&gt;#REF!,"LB","KR")</f>
        <v>#REF!</v>
      </c>
      <c r="AH96" s="261">
        <v>4176307000</v>
      </c>
      <c r="AI96" s="261">
        <v>4707365000</v>
      </c>
      <c r="AJ96" s="261">
        <v>4997705000</v>
      </c>
      <c r="AK96" s="262">
        <v>5305952000</v>
      </c>
      <c r="AL96" s="262">
        <v>4997705000</v>
      </c>
      <c r="AM96" s="261">
        <v>5305952000</v>
      </c>
      <c r="AN96" s="261">
        <f t="shared" si="50"/>
        <v>5633212000</v>
      </c>
      <c r="AO96" s="15"/>
      <c r="AP96" s="15"/>
      <c r="AQ96" s="264">
        <f t="shared" si="24"/>
        <v>-1280923.2850000001</v>
      </c>
      <c r="AR96" s="297"/>
      <c r="AS96" s="266"/>
      <c r="AT96" s="266"/>
      <c r="AU96" s="266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276"/>
      <c r="BT96" s="269"/>
      <c r="BU96" s="269" t="str">
        <f t="shared" si="62"/>
        <v>2BR-7</v>
      </c>
      <c r="BV96" s="270" t="str">
        <f t="shared" si="63"/>
        <v>07</v>
      </c>
      <c r="BW96" s="271">
        <f t="shared" si="64"/>
        <v>101</v>
      </c>
      <c r="BX96" s="271">
        <f t="shared" si="64"/>
        <v>90</v>
      </c>
      <c r="BY96" s="272">
        <f t="shared" si="65"/>
        <v>28584814.360000003</v>
      </c>
      <c r="BZ96" s="272">
        <f t="shared" si="66"/>
        <v>2364789000</v>
      </c>
      <c r="CA96" s="272">
        <f t="shared" si="66"/>
        <v>2665495000</v>
      </c>
      <c r="CB96" s="272">
        <f t="shared" si="66"/>
        <v>2829897000</v>
      </c>
      <c r="CC96" s="272">
        <f t="shared" si="66"/>
        <v>3004439000</v>
      </c>
      <c r="CD96" s="272">
        <f t="shared" si="67"/>
        <v>3189746000</v>
      </c>
      <c r="CE96" s="15"/>
      <c r="CF96" s="42">
        <f t="shared" si="33"/>
        <v>5297567300</v>
      </c>
      <c r="CG96" s="187">
        <f t="shared" si="33"/>
        <v>5624309120</v>
      </c>
    </row>
    <row r="97" spans="1:85">
      <c r="A97" s="3">
        <f t="shared" si="31"/>
        <v>58</v>
      </c>
      <c r="B97" s="249">
        <v>2</v>
      </c>
      <c r="C97" s="250" t="s">
        <v>149</v>
      </c>
      <c r="D97" s="251" t="s">
        <v>29</v>
      </c>
      <c r="E97" s="252"/>
      <c r="F97" s="40" t="s">
        <v>74</v>
      </c>
      <c r="G97" s="253">
        <f t="shared" si="3"/>
        <v>85</v>
      </c>
      <c r="H97" s="253">
        <f t="shared" si="4"/>
        <v>74</v>
      </c>
      <c r="I97" s="254">
        <f t="shared" si="5"/>
        <v>26966806</v>
      </c>
      <c r="J97" s="254">
        <f t="shared" si="6"/>
        <v>1</v>
      </c>
      <c r="K97" s="255">
        <f t="shared" si="7"/>
        <v>1.06</v>
      </c>
      <c r="L97" s="256">
        <f t="shared" si="68"/>
        <v>1</v>
      </c>
      <c r="M97" s="257">
        <f t="shared" si="9"/>
        <v>23886754.874880329</v>
      </c>
      <c r="N97" s="257">
        <f t="shared" si="10"/>
        <v>26924189.27904306</v>
      </c>
      <c r="O97" s="257">
        <f t="shared" si="11"/>
        <v>28584814.360000003</v>
      </c>
      <c r="P97" s="257">
        <f t="shared" si="12"/>
        <v>30347863.162277672</v>
      </c>
      <c r="Q97" s="258">
        <f t="shared" si="13"/>
        <v>28584814.360000003</v>
      </c>
      <c r="R97" s="257">
        <f t="shared" si="13"/>
        <v>30347863.162277672</v>
      </c>
      <c r="S97" s="257">
        <f t="shared" si="14"/>
        <v>32219652.956890158</v>
      </c>
      <c r="T97" s="257"/>
      <c r="U97" s="257">
        <f t="shared" si="15"/>
        <v>1767619860.7411444</v>
      </c>
      <c r="V97" s="257">
        <f t="shared" si="16"/>
        <v>1992390006.6491864</v>
      </c>
      <c r="W97" s="257">
        <f t="shared" si="17"/>
        <v>2115276262.6400003</v>
      </c>
      <c r="X97" s="258">
        <f t="shared" si="18"/>
        <v>2245741874.0085478</v>
      </c>
      <c r="Y97" s="258">
        <f t="shared" si="19"/>
        <v>2115276262.6400003</v>
      </c>
      <c r="Z97" s="257">
        <f t="shared" si="20"/>
        <v>2245741874.0085478</v>
      </c>
      <c r="AA97" s="257">
        <f t="shared" si="32"/>
        <v>2384254318.8098717</v>
      </c>
      <c r="AB97" s="257"/>
      <c r="AC97" s="32" t="str">
        <f t="shared" si="21"/>
        <v>BERTAHAP</v>
      </c>
      <c r="AD97" s="259">
        <f t="shared" si="22"/>
        <v>0</v>
      </c>
      <c r="AE97" s="260">
        <v>2</v>
      </c>
      <c r="AF97" s="261"/>
      <c r="AG97" s="257" t="e">
        <f>IF(AF97&gt;#REF!,"LB","KR")</f>
        <v>#REF!</v>
      </c>
      <c r="AH97" s="261">
        <v>1944382000</v>
      </c>
      <c r="AI97" s="261">
        <v>2191630000</v>
      </c>
      <c r="AJ97" s="261">
        <v>2326804000</v>
      </c>
      <c r="AK97" s="262">
        <v>2470317000</v>
      </c>
      <c r="AL97" s="262">
        <v>2326804000</v>
      </c>
      <c r="AM97" s="261">
        <v>2470317000</v>
      </c>
      <c r="AN97" s="261">
        <f t="shared" si="50"/>
        <v>2622680000</v>
      </c>
      <c r="AO97" s="15"/>
      <c r="AP97" s="15"/>
      <c r="AQ97" s="264">
        <f t="shared" si="24"/>
        <v>-1820259.4049999975</v>
      </c>
      <c r="AR97" s="297"/>
      <c r="AS97" s="266"/>
      <c r="AT97" s="266"/>
      <c r="AU97" s="266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276"/>
      <c r="BT97" s="269"/>
      <c r="BU97" s="269" t="str">
        <f t="shared" si="62"/>
        <v>2BR-9</v>
      </c>
      <c r="BV97" s="270" t="str">
        <f t="shared" si="63"/>
        <v>09</v>
      </c>
      <c r="BW97" s="271">
        <f t="shared" si="64"/>
        <v>101</v>
      </c>
      <c r="BX97" s="271">
        <f t="shared" si="64"/>
        <v>90</v>
      </c>
      <c r="BY97" s="272">
        <f t="shared" si="65"/>
        <v>28584814.360000003</v>
      </c>
      <c r="BZ97" s="272">
        <f t="shared" si="66"/>
        <v>2364789000</v>
      </c>
      <c r="CA97" s="272">
        <f t="shared" si="66"/>
        <v>2665495000</v>
      </c>
      <c r="CB97" s="272">
        <f t="shared" si="66"/>
        <v>2829897000</v>
      </c>
      <c r="CC97" s="272">
        <f t="shared" si="66"/>
        <v>3004439000</v>
      </c>
      <c r="CD97" s="272">
        <f t="shared" si="67"/>
        <v>3189746000</v>
      </c>
      <c r="CE97" s="15"/>
      <c r="CF97" s="42">
        <f t="shared" si="33"/>
        <v>2466412240</v>
      </c>
      <c r="CG97" s="187">
        <f t="shared" si="33"/>
        <v>2618536020</v>
      </c>
    </row>
    <row r="98" spans="1:85">
      <c r="A98" s="3">
        <f t="shared" si="31"/>
        <v>59</v>
      </c>
      <c r="B98" s="249">
        <v>3</v>
      </c>
      <c r="C98" s="250" t="s">
        <v>149</v>
      </c>
      <c r="D98" s="251" t="s">
        <v>32</v>
      </c>
      <c r="E98" s="252"/>
      <c r="F98" s="40" t="s">
        <v>56</v>
      </c>
      <c r="G98" s="253">
        <f t="shared" si="3"/>
        <v>85</v>
      </c>
      <c r="H98" s="253">
        <f t="shared" si="4"/>
        <v>74</v>
      </c>
      <c r="I98" s="254">
        <f t="shared" si="5"/>
        <v>26966806</v>
      </c>
      <c r="J98" s="254">
        <f t="shared" si="6"/>
        <v>1</v>
      </c>
      <c r="K98" s="255">
        <f t="shared" si="7"/>
        <v>1.06</v>
      </c>
      <c r="L98" s="256">
        <f t="shared" si="68"/>
        <v>1</v>
      </c>
      <c r="M98" s="257">
        <f t="shared" si="9"/>
        <v>23886754.874880329</v>
      </c>
      <c r="N98" s="257">
        <f t="shared" si="10"/>
        <v>26924189.27904306</v>
      </c>
      <c r="O98" s="257">
        <f t="shared" si="11"/>
        <v>28584814.360000003</v>
      </c>
      <c r="P98" s="257">
        <f t="shared" si="12"/>
        <v>30347863.162277672</v>
      </c>
      <c r="Q98" s="258">
        <f t="shared" si="13"/>
        <v>28584814.360000003</v>
      </c>
      <c r="R98" s="257">
        <f t="shared" si="13"/>
        <v>30347863.162277672</v>
      </c>
      <c r="S98" s="257">
        <f t="shared" si="14"/>
        <v>32219652.956890158</v>
      </c>
      <c r="T98" s="257"/>
      <c r="U98" s="257">
        <f t="shared" si="15"/>
        <v>1767619860.7411444</v>
      </c>
      <c r="V98" s="257">
        <f t="shared" si="16"/>
        <v>1992390006.6491864</v>
      </c>
      <c r="W98" s="257">
        <f t="shared" si="17"/>
        <v>2115276262.6400003</v>
      </c>
      <c r="X98" s="258">
        <f t="shared" si="18"/>
        <v>2245741874.0085478</v>
      </c>
      <c r="Y98" s="258">
        <f t="shared" si="19"/>
        <v>2115276262.6400003</v>
      </c>
      <c r="Z98" s="257">
        <f t="shared" si="20"/>
        <v>2245741874.0085478</v>
      </c>
      <c r="AA98" s="257">
        <f t="shared" si="32"/>
        <v>2384254318.8098717</v>
      </c>
      <c r="AB98" s="257"/>
      <c r="AC98" s="32" t="str">
        <f t="shared" si="21"/>
        <v>BERTAHAP</v>
      </c>
      <c r="AD98" s="259">
        <f t="shared" si="22"/>
        <v>0</v>
      </c>
      <c r="AE98" s="260">
        <v>2</v>
      </c>
      <c r="AF98" s="261"/>
      <c r="AG98" s="257" t="e">
        <f>IF(AF98&gt;#REF!,"LB","KR")</f>
        <v>#REF!</v>
      </c>
      <c r="AH98" s="261">
        <v>1944382000</v>
      </c>
      <c r="AI98" s="261">
        <v>2191630000</v>
      </c>
      <c r="AJ98" s="261">
        <v>2326804000</v>
      </c>
      <c r="AK98" s="262">
        <v>2470317000</v>
      </c>
      <c r="AL98" s="262">
        <v>2326804000</v>
      </c>
      <c r="AM98" s="261">
        <v>2470317000</v>
      </c>
      <c r="AN98" s="261">
        <f t="shared" si="50"/>
        <v>2622680000</v>
      </c>
      <c r="AO98" s="15"/>
      <c r="AP98" s="15"/>
      <c r="AQ98" s="264">
        <f t="shared" si="24"/>
        <v>-1820259.4049999975</v>
      </c>
      <c r="AR98" s="297"/>
      <c r="AS98" s="266"/>
      <c r="AT98" s="266"/>
      <c r="AU98" s="266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276"/>
      <c r="BT98" s="269"/>
      <c r="BU98" s="269" t="str">
        <f t="shared" si="62"/>
        <v>2BR-11</v>
      </c>
      <c r="BV98" s="270">
        <f t="shared" si="63"/>
        <v>11</v>
      </c>
      <c r="BW98" s="271">
        <f t="shared" si="64"/>
        <v>101</v>
      </c>
      <c r="BX98" s="271">
        <f t="shared" si="64"/>
        <v>90</v>
      </c>
      <c r="BY98" s="272">
        <f t="shared" si="65"/>
        <v>28584814.360000003</v>
      </c>
      <c r="BZ98" s="272">
        <f t="shared" si="66"/>
        <v>2364789000</v>
      </c>
      <c r="CA98" s="272">
        <f t="shared" si="66"/>
        <v>2665495000</v>
      </c>
      <c r="CB98" s="272">
        <f t="shared" si="66"/>
        <v>2829897000</v>
      </c>
      <c r="CC98" s="272">
        <f t="shared" si="66"/>
        <v>3004439000</v>
      </c>
      <c r="CD98" s="272">
        <f t="shared" si="67"/>
        <v>3189746000</v>
      </c>
      <c r="CE98" s="15"/>
      <c r="CF98" s="42">
        <f t="shared" si="33"/>
        <v>2466412240</v>
      </c>
      <c r="CG98" s="187">
        <f t="shared" si="33"/>
        <v>2618536020</v>
      </c>
    </row>
    <row r="99" spans="1:85">
      <c r="A99" s="3">
        <f t="shared" si="31"/>
        <v>60</v>
      </c>
      <c r="B99" s="249">
        <v>4</v>
      </c>
      <c r="C99" s="250" t="s">
        <v>149</v>
      </c>
      <c r="D99" s="251" t="s">
        <v>38</v>
      </c>
      <c r="E99" s="252"/>
      <c r="F99" s="40" t="s">
        <v>58</v>
      </c>
      <c r="G99" s="253">
        <f t="shared" si="3"/>
        <v>101</v>
      </c>
      <c r="H99" s="253">
        <f t="shared" si="4"/>
        <v>90</v>
      </c>
      <c r="I99" s="254">
        <f t="shared" si="5"/>
        <v>26966806</v>
      </c>
      <c r="J99" s="254">
        <f t="shared" si="6"/>
        <v>1</v>
      </c>
      <c r="K99" s="255">
        <f t="shared" si="7"/>
        <v>1.06</v>
      </c>
      <c r="L99" s="256">
        <f t="shared" si="68"/>
        <v>1</v>
      </c>
      <c r="M99" s="257">
        <f t="shared" si="9"/>
        <v>23886754.874880329</v>
      </c>
      <c r="N99" s="257">
        <f t="shared" si="10"/>
        <v>26924189.27904306</v>
      </c>
      <c r="O99" s="257">
        <f t="shared" si="11"/>
        <v>28584814.360000003</v>
      </c>
      <c r="P99" s="257">
        <f t="shared" si="12"/>
        <v>30347863.162277672</v>
      </c>
      <c r="Q99" s="258">
        <f t="shared" si="13"/>
        <v>28584814.360000003</v>
      </c>
      <c r="R99" s="257">
        <f t="shared" si="13"/>
        <v>30347863.162277672</v>
      </c>
      <c r="S99" s="257">
        <f t="shared" si="14"/>
        <v>32219652.956890158</v>
      </c>
      <c r="T99" s="257"/>
      <c r="U99" s="257">
        <f t="shared" si="15"/>
        <v>2149807938.7392297</v>
      </c>
      <c r="V99" s="257">
        <f t="shared" si="16"/>
        <v>2423177035.1138754</v>
      </c>
      <c r="W99" s="257">
        <f t="shared" si="17"/>
        <v>2572633292.4000001</v>
      </c>
      <c r="X99" s="258">
        <f t="shared" si="18"/>
        <v>2731307684.6049905</v>
      </c>
      <c r="Y99" s="258">
        <f t="shared" si="19"/>
        <v>2572633292.4000001</v>
      </c>
      <c r="Z99" s="257">
        <f t="shared" si="20"/>
        <v>2731307684.6049905</v>
      </c>
      <c r="AA99" s="257">
        <f t="shared" si="32"/>
        <v>2899768766.1201143</v>
      </c>
      <c r="AB99" s="257"/>
      <c r="AC99" s="32" t="str">
        <f t="shared" si="21"/>
        <v>BERTAHAP</v>
      </c>
      <c r="AD99" s="259">
        <f t="shared" si="22"/>
        <v>0</v>
      </c>
      <c r="AE99" s="260">
        <v>2</v>
      </c>
      <c r="AF99" s="261"/>
      <c r="AG99" s="257" t="e">
        <f>IF(AF99&gt;#REF!,"LB","KR")</f>
        <v>#REF!</v>
      </c>
      <c r="AH99" s="261">
        <v>2364789000</v>
      </c>
      <c r="AI99" s="261">
        <v>2665495000</v>
      </c>
      <c r="AJ99" s="261">
        <v>2829897000</v>
      </c>
      <c r="AK99" s="262">
        <v>3004439000</v>
      </c>
      <c r="AL99" s="262">
        <v>2829897000</v>
      </c>
      <c r="AM99" s="261">
        <v>3004439000</v>
      </c>
      <c r="AN99" s="261">
        <f t="shared" si="50"/>
        <v>3189746000</v>
      </c>
      <c r="AO99" s="15"/>
      <c r="AP99" s="15"/>
      <c r="AQ99" s="264">
        <f t="shared" si="24"/>
        <v>-1820259.4049999975</v>
      </c>
      <c r="AR99" s="297"/>
      <c r="AS99" s="266"/>
      <c r="AT99" s="266"/>
      <c r="AU99" s="266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276"/>
      <c r="BT99" s="269"/>
      <c r="BU99" s="269" t="str">
        <f>F78</f>
        <v>3BR-19</v>
      </c>
      <c r="BV99" s="270">
        <f>D78</f>
        <v>19</v>
      </c>
      <c r="BW99" s="271">
        <f>G78</f>
        <v>138</v>
      </c>
      <c r="BX99" s="271">
        <f>H78</f>
        <v>120</v>
      </c>
      <c r="BY99" s="272">
        <f>O78</f>
        <v>28584814.360000003</v>
      </c>
      <c r="BZ99" s="272">
        <f>AH78</f>
        <v>3153052000</v>
      </c>
      <c r="CA99" s="272">
        <f>AI78</f>
        <v>3553993000</v>
      </c>
      <c r="CB99" s="272">
        <f>AJ78</f>
        <v>3773196000</v>
      </c>
      <c r="CC99" s="272">
        <f>AK78</f>
        <v>4005918000</v>
      </c>
      <c r="CD99" s="272">
        <f>AN78</f>
        <v>4252995000</v>
      </c>
      <c r="CE99" s="15"/>
      <c r="CF99" s="42">
        <f t="shared" si="33"/>
        <v>2999690820</v>
      </c>
      <c r="CG99" s="187">
        <f t="shared" si="33"/>
        <v>3184705340</v>
      </c>
    </row>
    <row r="100" spans="1:85">
      <c r="A100" s="3">
        <f t="shared" si="31"/>
        <v>61</v>
      </c>
      <c r="B100" s="249">
        <v>5</v>
      </c>
      <c r="C100" s="250" t="s">
        <v>149</v>
      </c>
      <c r="D100" s="251" t="s">
        <v>44</v>
      </c>
      <c r="E100" s="252"/>
      <c r="F100" s="40" t="s">
        <v>60</v>
      </c>
      <c r="G100" s="253">
        <f t="shared" si="3"/>
        <v>101</v>
      </c>
      <c r="H100" s="253">
        <f t="shared" si="4"/>
        <v>90</v>
      </c>
      <c r="I100" s="254">
        <f t="shared" si="5"/>
        <v>26966806</v>
      </c>
      <c r="J100" s="254">
        <f t="shared" si="6"/>
        <v>1</v>
      </c>
      <c r="K100" s="255">
        <f t="shared" si="7"/>
        <v>1.06</v>
      </c>
      <c r="L100" s="256">
        <f t="shared" si="68"/>
        <v>1</v>
      </c>
      <c r="M100" s="257">
        <f t="shared" si="9"/>
        <v>23886754.874880329</v>
      </c>
      <c r="N100" s="257">
        <f t="shared" si="10"/>
        <v>26924189.27904306</v>
      </c>
      <c r="O100" s="257">
        <f t="shared" si="11"/>
        <v>28584814.360000003</v>
      </c>
      <c r="P100" s="257">
        <f t="shared" si="12"/>
        <v>30347863.162277672</v>
      </c>
      <c r="Q100" s="258">
        <f t="shared" si="13"/>
        <v>28584814.360000003</v>
      </c>
      <c r="R100" s="257">
        <f t="shared" si="13"/>
        <v>30347863.162277672</v>
      </c>
      <c r="S100" s="257">
        <f t="shared" si="14"/>
        <v>32219652.956890158</v>
      </c>
      <c r="T100" s="257"/>
      <c r="U100" s="257">
        <f t="shared" si="15"/>
        <v>2149807938.7392297</v>
      </c>
      <c r="V100" s="257">
        <f t="shared" si="16"/>
        <v>2423177035.1138754</v>
      </c>
      <c r="W100" s="257">
        <f t="shared" si="17"/>
        <v>2572633292.4000001</v>
      </c>
      <c r="X100" s="258">
        <f t="shared" si="18"/>
        <v>2731307684.6049905</v>
      </c>
      <c r="Y100" s="258">
        <f t="shared" si="19"/>
        <v>2572633292.4000001</v>
      </c>
      <c r="Z100" s="257">
        <f t="shared" si="20"/>
        <v>2731307684.6049905</v>
      </c>
      <c r="AA100" s="257">
        <f t="shared" si="32"/>
        <v>2899768766.1201143</v>
      </c>
      <c r="AB100" s="257"/>
      <c r="AC100" s="32" t="str">
        <f t="shared" si="21"/>
        <v>BERTAHAP</v>
      </c>
      <c r="AD100" s="259">
        <f t="shared" si="22"/>
        <v>0</v>
      </c>
      <c r="AE100" s="260">
        <v>2</v>
      </c>
      <c r="AF100" s="261"/>
      <c r="AG100" s="257" t="e">
        <f>IF(AF100&gt;#REF!,"LB","KR")</f>
        <v>#REF!</v>
      </c>
      <c r="AH100" s="261">
        <v>2364789000</v>
      </c>
      <c r="AI100" s="261">
        <v>2665495000</v>
      </c>
      <c r="AJ100" s="261">
        <v>2829897000</v>
      </c>
      <c r="AK100" s="262">
        <v>3004439000</v>
      </c>
      <c r="AL100" s="262">
        <v>2829897000</v>
      </c>
      <c r="AM100" s="261">
        <v>3004439000</v>
      </c>
      <c r="AN100" s="261">
        <f t="shared" si="50"/>
        <v>3189746000</v>
      </c>
      <c r="AO100" s="15"/>
      <c r="AP100" s="15"/>
      <c r="AQ100" s="264">
        <f t="shared" si="24"/>
        <v>-1820259.4049999975</v>
      </c>
      <c r="AR100" s="297"/>
      <c r="AS100" s="266"/>
      <c r="AT100" s="266"/>
      <c r="AU100" s="266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268">
        <v>17</v>
      </c>
      <c r="BT100" s="269" t="s">
        <v>150</v>
      </c>
      <c r="BU100" s="269" t="str">
        <f>F89</f>
        <v>2BR-3</v>
      </c>
      <c r="BV100" s="270" t="str">
        <f>D89</f>
        <v>03</v>
      </c>
      <c r="BW100" s="271">
        <f t="shared" ref="BW100:BX103" si="69">G89</f>
        <v>85</v>
      </c>
      <c r="BX100" s="271">
        <f t="shared" si="69"/>
        <v>74</v>
      </c>
      <c r="BY100" s="272">
        <f>O89</f>
        <v>28584814.360000003</v>
      </c>
      <c r="BZ100" s="272">
        <f t="shared" ref="BZ100:CC103" si="70">AH89</f>
        <v>1944382000</v>
      </c>
      <c r="CA100" s="272">
        <f t="shared" si="70"/>
        <v>2191630000</v>
      </c>
      <c r="CB100" s="272">
        <f t="shared" si="70"/>
        <v>2326804000</v>
      </c>
      <c r="CC100" s="272">
        <f t="shared" si="70"/>
        <v>2470317000</v>
      </c>
      <c r="CD100" s="272">
        <f>AN89</f>
        <v>2622680000</v>
      </c>
      <c r="CE100" s="15">
        <v>8</v>
      </c>
      <c r="CF100" s="42">
        <f t="shared" si="33"/>
        <v>2999690820</v>
      </c>
      <c r="CG100" s="187">
        <f t="shared" si="33"/>
        <v>3184705340</v>
      </c>
    </row>
    <row r="101" spans="1:85">
      <c r="A101" s="3">
        <f t="shared" si="31"/>
        <v>62</v>
      </c>
      <c r="B101" s="249">
        <v>6</v>
      </c>
      <c r="C101" s="250" t="s">
        <v>149</v>
      </c>
      <c r="D101" s="285">
        <v>11</v>
      </c>
      <c r="E101" s="252"/>
      <c r="F101" s="40" t="s">
        <v>62</v>
      </c>
      <c r="G101" s="253">
        <f t="shared" si="3"/>
        <v>101</v>
      </c>
      <c r="H101" s="253">
        <f t="shared" si="4"/>
        <v>90</v>
      </c>
      <c r="I101" s="254">
        <f t="shared" si="5"/>
        <v>26966806</v>
      </c>
      <c r="J101" s="254">
        <f t="shared" si="6"/>
        <v>1</v>
      </c>
      <c r="K101" s="255">
        <f t="shared" si="7"/>
        <v>1.06</v>
      </c>
      <c r="L101" s="256">
        <f t="shared" si="68"/>
        <v>1</v>
      </c>
      <c r="M101" s="257">
        <f t="shared" si="9"/>
        <v>23886754.874880329</v>
      </c>
      <c r="N101" s="257">
        <f t="shared" si="10"/>
        <v>26924189.27904306</v>
      </c>
      <c r="O101" s="257">
        <f t="shared" si="11"/>
        <v>28584814.360000003</v>
      </c>
      <c r="P101" s="257">
        <f t="shared" si="12"/>
        <v>30347863.162277672</v>
      </c>
      <c r="Q101" s="258">
        <f t="shared" si="13"/>
        <v>28584814.360000003</v>
      </c>
      <c r="R101" s="257">
        <f t="shared" si="13"/>
        <v>30347863.162277672</v>
      </c>
      <c r="S101" s="257">
        <f t="shared" si="14"/>
        <v>32219652.956890158</v>
      </c>
      <c r="T101" s="257"/>
      <c r="U101" s="257">
        <f t="shared" si="15"/>
        <v>2149807938.7392297</v>
      </c>
      <c r="V101" s="257">
        <f t="shared" si="16"/>
        <v>2423177035.1138754</v>
      </c>
      <c r="W101" s="257">
        <f t="shared" si="17"/>
        <v>2572633292.4000001</v>
      </c>
      <c r="X101" s="258">
        <f t="shared" si="18"/>
        <v>2731307684.6049905</v>
      </c>
      <c r="Y101" s="258">
        <f t="shared" si="19"/>
        <v>2572633292.4000001</v>
      </c>
      <c r="Z101" s="257">
        <f t="shared" si="20"/>
        <v>2731307684.6049905</v>
      </c>
      <c r="AA101" s="257">
        <f t="shared" si="32"/>
        <v>2899768766.1201143</v>
      </c>
      <c r="AB101" s="257"/>
      <c r="AC101" s="32" t="str">
        <f t="shared" si="21"/>
        <v>BERTAHAP</v>
      </c>
      <c r="AD101" s="259">
        <f t="shared" si="22"/>
        <v>0</v>
      </c>
      <c r="AE101" s="260">
        <v>2</v>
      </c>
      <c r="AF101" s="261"/>
      <c r="AG101" s="257" t="e">
        <f>IF(AF101&gt;#REF!,"LB","KR")</f>
        <v>#REF!</v>
      </c>
      <c r="AH101" s="261">
        <v>2364789000</v>
      </c>
      <c r="AI101" s="261">
        <v>2665495000</v>
      </c>
      <c r="AJ101" s="261">
        <v>2829897000</v>
      </c>
      <c r="AK101" s="262">
        <v>3004439000</v>
      </c>
      <c r="AL101" s="262">
        <v>2829897000</v>
      </c>
      <c r="AM101" s="261">
        <v>3004439000</v>
      </c>
      <c r="AN101" s="261">
        <f t="shared" si="50"/>
        <v>3189746000</v>
      </c>
      <c r="AO101" s="15"/>
      <c r="AP101" s="15"/>
      <c r="AQ101" s="264">
        <f t="shared" si="24"/>
        <v>-1820259.4049999975</v>
      </c>
      <c r="AR101" s="297"/>
      <c r="AS101" s="266"/>
      <c r="AT101" s="266"/>
      <c r="AU101" s="266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268"/>
      <c r="BT101" s="269"/>
      <c r="BU101" s="269" t="str">
        <f>F90</f>
        <v>2BR-5</v>
      </c>
      <c r="BV101" s="270" t="str">
        <f>D90</f>
        <v>05</v>
      </c>
      <c r="BW101" s="271">
        <f t="shared" si="69"/>
        <v>85</v>
      </c>
      <c r="BX101" s="271">
        <f t="shared" si="69"/>
        <v>74</v>
      </c>
      <c r="BY101" s="272">
        <f>O90</f>
        <v>28584814.360000003</v>
      </c>
      <c r="BZ101" s="272">
        <f t="shared" si="70"/>
        <v>1944382000</v>
      </c>
      <c r="CA101" s="272">
        <f t="shared" si="70"/>
        <v>2191630000</v>
      </c>
      <c r="CB101" s="272">
        <f t="shared" si="70"/>
        <v>2326804000</v>
      </c>
      <c r="CC101" s="272">
        <f t="shared" si="70"/>
        <v>2470317000</v>
      </c>
      <c r="CD101" s="272">
        <f>AN90</f>
        <v>2622680000</v>
      </c>
      <c r="CE101" s="15"/>
      <c r="CF101" s="42">
        <f t="shared" si="33"/>
        <v>2999690820</v>
      </c>
      <c r="CG101" s="187">
        <f t="shared" si="33"/>
        <v>3184705340</v>
      </c>
    </row>
    <row r="102" spans="1:85">
      <c r="A102" s="3">
        <f t="shared" si="31"/>
        <v>63</v>
      </c>
      <c r="B102" s="249">
        <v>7</v>
      </c>
      <c r="C102" s="250" t="s">
        <v>149</v>
      </c>
      <c r="D102" s="285">
        <v>19</v>
      </c>
      <c r="E102" s="252"/>
      <c r="F102" s="40" t="s">
        <v>78</v>
      </c>
      <c r="G102" s="253">
        <f t="shared" si="3"/>
        <v>138</v>
      </c>
      <c r="H102" s="253">
        <f t="shared" si="4"/>
        <v>120</v>
      </c>
      <c r="I102" s="254">
        <f t="shared" si="5"/>
        <v>26966806</v>
      </c>
      <c r="J102" s="254">
        <f t="shared" si="6"/>
        <v>1</v>
      </c>
      <c r="K102" s="255">
        <f t="shared" si="7"/>
        <v>1.06</v>
      </c>
      <c r="L102" s="256">
        <f t="shared" si="68"/>
        <v>1</v>
      </c>
      <c r="M102" s="257">
        <f t="shared" si="9"/>
        <v>23886754.874880329</v>
      </c>
      <c r="N102" s="257">
        <f t="shared" si="10"/>
        <v>26924189.27904306</v>
      </c>
      <c r="O102" s="257">
        <f t="shared" si="11"/>
        <v>28584814.360000003</v>
      </c>
      <c r="P102" s="257">
        <f t="shared" si="12"/>
        <v>30347863.162277672</v>
      </c>
      <c r="Q102" s="258">
        <f t="shared" si="13"/>
        <v>28584814.360000003</v>
      </c>
      <c r="R102" s="257">
        <f t="shared" si="13"/>
        <v>30347863.162277672</v>
      </c>
      <c r="S102" s="257">
        <f t="shared" si="14"/>
        <v>32219652.956890158</v>
      </c>
      <c r="T102" s="257"/>
      <c r="U102" s="257">
        <f t="shared" si="15"/>
        <v>2866410584.9856396</v>
      </c>
      <c r="V102" s="257">
        <f t="shared" si="16"/>
        <v>3230902713.485167</v>
      </c>
      <c r="W102" s="257">
        <f t="shared" si="17"/>
        <v>3430177723.2000003</v>
      </c>
      <c r="X102" s="258">
        <f t="shared" si="18"/>
        <v>3641743579.4733205</v>
      </c>
      <c r="Y102" s="258">
        <f t="shared" si="19"/>
        <v>3430177723.2000003</v>
      </c>
      <c r="Z102" s="257">
        <f t="shared" si="20"/>
        <v>3641743579.4733205</v>
      </c>
      <c r="AA102" s="257">
        <f t="shared" si="32"/>
        <v>3866358354.8268189</v>
      </c>
      <c r="AB102" s="257"/>
      <c r="AC102" s="32" t="str">
        <f t="shared" si="21"/>
        <v>BERTAHAP</v>
      </c>
      <c r="AD102" s="259">
        <f t="shared" si="22"/>
        <v>0</v>
      </c>
      <c r="AE102" s="260">
        <v>2</v>
      </c>
      <c r="AF102" s="261"/>
      <c r="AG102" s="257" t="e">
        <f>IF(AF102&gt;#REF!,"LB","KR")</f>
        <v>#REF!</v>
      </c>
      <c r="AH102" s="261">
        <v>3153052000</v>
      </c>
      <c r="AI102" s="261">
        <v>3553993000</v>
      </c>
      <c r="AJ102" s="261">
        <v>3773196000</v>
      </c>
      <c r="AK102" s="262">
        <v>4005918000</v>
      </c>
      <c r="AL102" s="262">
        <v>3773196000</v>
      </c>
      <c r="AM102" s="261">
        <v>4005918000</v>
      </c>
      <c r="AN102" s="261">
        <f t="shared" si="50"/>
        <v>4252995000</v>
      </c>
      <c r="AO102" s="15"/>
      <c r="AP102" s="15"/>
      <c r="AQ102" s="264">
        <f t="shared" si="24"/>
        <v>-1820259.4049999975</v>
      </c>
      <c r="AR102" s="297"/>
      <c r="AS102" s="266"/>
      <c r="AT102" s="266"/>
      <c r="AU102" s="266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268"/>
      <c r="BT102" s="296"/>
      <c r="BU102" s="269" t="str">
        <f>F91</f>
        <v>2BR-7</v>
      </c>
      <c r="BV102" s="270" t="str">
        <f>D91</f>
        <v>07</v>
      </c>
      <c r="BW102" s="271">
        <f t="shared" si="69"/>
        <v>101</v>
      </c>
      <c r="BX102" s="271">
        <f t="shared" si="69"/>
        <v>90</v>
      </c>
      <c r="BY102" s="272">
        <f>O91</f>
        <v>28584814.360000003</v>
      </c>
      <c r="BZ102" s="272">
        <f t="shared" si="70"/>
        <v>2364789000</v>
      </c>
      <c r="CA102" s="272">
        <f t="shared" si="70"/>
        <v>2665495000</v>
      </c>
      <c r="CB102" s="272">
        <f t="shared" si="70"/>
        <v>2829897000</v>
      </c>
      <c r="CC102" s="272">
        <f t="shared" si="70"/>
        <v>3004439000</v>
      </c>
      <c r="CD102" s="272">
        <f>AN91</f>
        <v>3189746000</v>
      </c>
      <c r="CE102" s="15"/>
      <c r="CF102" s="42">
        <f t="shared" si="33"/>
        <v>3999587760</v>
      </c>
      <c r="CG102" s="187">
        <f t="shared" si="33"/>
        <v>4246273080</v>
      </c>
    </row>
    <row r="103" spans="1:85">
      <c r="A103" s="3">
        <f t="shared" si="31"/>
        <v>64</v>
      </c>
      <c r="B103" s="249">
        <v>8</v>
      </c>
      <c r="C103" s="250" t="s">
        <v>149</v>
      </c>
      <c r="D103" s="285">
        <v>21</v>
      </c>
      <c r="E103" s="252"/>
      <c r="F103" s="40" t="s">
        <v>84</v>
      </c>
      <c r="G103" s="253">
        <f t="shared" si="3"/>
        <v>132</v>
      </c>
      <c r="H103" s="253">
        <f t="shared" si="4"/>
        <v>112</v>
      </c>
      <c r="I103" s="254">
        <f t="shared" si="5"/>
        <v>26966806</v>
      </c>
      <c r="J103" s="254">
        <f t="shared" si="6"/>
        <v>3</v>
      </c>
      <c r="K103" s="255">
        <f t="shared" si="7"/>
        <v>1.1000000000000001</v>
      </c>
      <c r="L103" s="256">
        <f t="shared" si="68"/>
        <v>1</v>
      </c>
      <c r="M103" s="257">
        <f t="shared" si="9"/>
        <v>24788141.851290904</v>
      </c>
      <c r="N103" s="257">
        <f t="shared" si="10"/>
        <v>27940196.421648458</v>
      </c>
      <c r="O103" s="257">
        <f t="shared" si="11"/>
        <v>29663486.600000001</v>
      </c>
      <c r="P103" s="257">
        <f t="shared" si="12"/>
        <v>31493065.545759849</v>
      </c>
      <c r="Q103" s="258">
        <f t="shared" si="13"/>
        <v>29663486.600000001</v>
      </c>
      <c r="R103" s="257">
        <f t="shared" si="13"/>
        <v>31493065.545759849</v>
      </c>
      <c r="S103" s="257">
        <f t="shared" si="14"/>
        <v>33435488.917527519</v>
      </c>
      <c r="T103" s="257"/>
      <c r="U103" s="257">
        <f t="shared" si="15"/>
        <v>2776271887.3445811</v>
      </c>
      <c r="V103" s="257">
        <f t="shared" si="16"/>
        <v>3129301999.2246275</v>
      </c>
      <c r="W103" s="257">
        <f t="shared" si="17"/>
        <v>3322310499.2000003</v>
      </c>
      <c r="X103" s="258">
        <f t="shared" si="18"/>
        <v>3527223341.125103</v>
      </c>
      <c r="Y103" s="258">
        <f t="shared" si="19"/>
        <v>3322310499.2000003</v>
      </c>
      <c r="Z103" s="257">
        <f t="shared" si="20"/>
        <v>3527223341.125103</v>
      </c>
      <c r="AA103" s="257">
        <f t="shared" si="32"/>
        <v>3744774758.763082</v>
      </c>
      <c r="AB103" s="257"/>
      <c r="AC103" s="32" t="str">
        <f t="shared" si="21"/>
        <v>BERTAHAP</v>
      </c>
      <c r="AD103" s="259">
        <f t="shared" si="22"/>
        <v>0</v>
      </c>
      <c r="AE103" s="260">
        <v>2</v>
      </c>
      <c r="AF103" s="261"/>
      <c r="AG103" s="257" t="e">
        <f>IF(AF103&gt;#REF!,"LB","KR")</f>
        <v>#REF!</v>
      </c>
      <c r="AH103" s="261">
        <v>3053900000</v>
      </c>
      <c r="AI103" s="261">
        <v>3442233000</v>
      </c>
      <c r="AJ103" s="261">
        <v>3654542000</v>
      </c>
      <c r="AK103" s="262">
        <v>3879946000</v>
      </c>
      <c r="AL103" s="262">
        <v>3654542000</v>
      </c>
      <c r="AM103" s="261">
        <v>3879946000</v>
      </c>
      <c r="AN103" s="261">
        <f t="shared" si="50"/>
        <v>4119253000</v>
      </c>
      <c r="AO103" s="15"/>
      <c r="AP103" s="15"/>
      <c r="AQ103" s="264">
        <f t="shared" si="24"/>
        <v>-741587.16499999911</v>
      </c>
      <c r="AR103" s="297"/>
      <c r="AS103" s="266"/>
      <c r="AT103" s="266"/>
      <c r="AU103" s="266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268"/>
      <c r="BT103" s="296"/>
      <c r="BU103" s="269" t="str">
        <f>F92</f>
        <v>2BR-9</v>
      </c>
      <c r="BV103" s="270" t="str">
        <f>D92</f>
        <v>09</v>
      </c>
      <c r="BW103" s="271">
        <f t="shared" si="69"/>
        <v>101</v>
      </c>
      <c r="BX103" s="271">
        <f t="shared" si="69"/>
        <v>90</v>
      </c>
      <c r="BY103" s="272">
        <f>O92</f>
        <v>28584814.360000003</v>
      </c>
      <c r="BZ103" s="272">
        <f t="shared" si="70"/>
        <v>2364789000</v>
      </c>
      <c r="CA103" s="272">
        <f t="shared" si="70"/>
        <v>2665495000</v>
      </c>
      <c r="CB103" s="272">
        <f t="shared" si="70"/>
        <v>2829897000</v>
      </c>
      <c r="CC103" s="272">
        <f t="shared" si="70"/>
        <v>3004439000</v>
      </c>
      <c r="CD103" s="272">
        <f>AN92</f>
        <v>3189746000</v>
      </c>
      <c r="CE103" s="15"/>
      <c r="CF103" s="42">
        <f t="shared" si="33"/>
        <v>3873814520</v>
      </c>
      <c r="CG103" s="187">
        <f t="shared" si="33"/>
        <v>4112742760</v>
      </c>
    </row>
    <row r="104" spans="1:85">
      <c r="A104" s="3">
        <f t="shared" si="31"/>
        <v>65</v>
      </c>
      <c r="B104" s="249">
        <v>1</v>
      </c>
      <c r="C104" s="250" t="s">
        <v>151</v>
      </c>
      <c r="D104" s="251" t="s">
        <v>19</v>
      </c>
      <c r="E104" s="252"/>
      <c r="F104" s="40" t="s">
        <v>72</v>
      </c>
      <c r="G104" s="253">
        <f t="shared" ref="G104:G167" si="71">SUMIF($V$10:$V$28,F104,$AA$10:$AA$28)</f>
        <v>175</v>
      </c>
      <c r="H104" s="253">
        <f t="shared" ref="H104:H167" si="72">SUMIF($V$10:$V$28,F104,$X$10:$X$28)</f>
        <v>156</v>
      </c>
      <c r="I104" s="254">
        <f t="shared" ref="I104:I167" si="73">$I$27</f>
        <v>26966806</v>
      </c>
      <c r="J104" s="254">
        <f t="shared" ref="J104:J167" si="74">SUMIF($AN$4:$AN$22,D104,$AO$4:$AO$22)</f>
        <v>5</v>
      </c>
      <c r="K104" s="255">
        <f t="shared" ref="K104:K167" si="75">IF(J104=$AJ$25,$AI$25,IF(J104=$AJ$26,$AI$26,IF(J104=$AJ$27,$AI$27,IF(J104=$AJ$28,$AI$28,IF(J104=$AJ$29,$AI$29,IF(J104=$AJ$30,$AI$30))))))</f>
        <v>1.08</v>
      </c>
      <c r="L104" s="305">
        <f>SUMIF($AN$4:$AN$22,D104,$BE$4:$BE$22)</f>
        <v>1.01</v>
      </c>
      <c r="M104" s="257">
        <f t="shared" ref="M104:M167" si="76">$O104/(1+6%/12)^36</f>
        <v>24580822.846716471</v>
      </c>
      <c r="N104" s="257">
        <f t="shared" ref="N104:N167" si="77">$O104/(1+6%/12)^12</f>
        <v>27706514.778849214</v>
      </c>
      <c r="O104" s="257">
        <f t="shared" ref="O104:O167" si="78">$I$27*K104*L104</f>
        <v>29415391.9848</v>
      </c>
      <c r="P104" s="257">
        <f t="shared" ref="P104:P167" si="79">$O104*(1+6%/12)^12</f>
        <v>31229668.997558944</v>
      </c>
      <c r="Q104" s="258">
        <f t="shared" ref="Q104:R167" si="80">O104</f>
        <v>29415391.9848</v>
      </c>
      <c r="R104" s="257">
        <f t="shared" si="80"/>
        <v>31229668.997558944</v>
      </c>
      <c r="S104" s="257">
        <f t="shared" ref="S104:S167" si="81">$O104*(1+6%/12)^24</f>
        <v>33155846.646580923</v>
      </c>
      <c r="T104" s="257"/>
      <c r="U104" s="257">
        <f t="shared" ref="U104:U167" si="82">M104*H104</f>
        <v>3834608364.0877695</v>
      </c>
      <c r="V104" s="257">
        <f t="shared" ref="V104:V167" si="83">N104*H104</f>
        <v>4322216305.5004778</v>
      </c>
      <c r="W104" s="257">
        <f t="shared" ref="W104:W167" si="84">O104*H104</f>
        <v>4588801149.6288004</v>
      </c>
      <c r="X104" s="258">
        <f t="shared" ref="X104:X167" si="85">P104*H104</f>
        <v>4871828363.619195</v>
      </c>
      <c r="Y104" s="258">
        <f t="shared" ref="Y104:Y167" si="86">Q104*H104</f>
        <v>4588801149.6288004</v>
      </c>
      <c r="Z104" s="257">
        <f t="shared" ref="Z104:Z167" si="87">R104*H104</f>
        <v>4871828363.619195</v>
      </c>
      <c r="AA104" s="257">
        <f t="shared" si="32"/>
        <v>5172312076.8666239</v>
      </c>
      <c r="AB104" s="257"/>
      <c r="AC104" s="32" t="str">
        <f t="shared" ref="AC104:AC167" si="88">IF(AE104=$H$32,$M$32,IF(AE104=$H$33,$M$33,IF(AE104=$H$34,$M$34)))</f>
        <v>BERTAHAP</v>
      </c>
      <c r="AD104" s="259">
        <f t="shared" ref="AD104:AD167" si="89">IF(AC104=$M$32,$N$32,IF(AC104=$M$33,$N$33,$N$34))</f>
        <v>0</v>
      </c>
      <c r="AE104" s="260">
        <v>2</v>
      </c>
      <c r="AF104" s="261"/>
      <c r="AG104" s="257" t="e">
        <f>IF(AF104&gt;#REF!,"LB","KR")</f>
        <v>#REF!</v>
      </c>
      <c r="AH104" s="261">
        <v>4218070000</v>
      </c>
      <c r="AI104" s="261">
        <v>4754438000</v>
      </c>
      <c r="AJ104" s="261">
        <v>5047682000</v>
      </c>
      <c r="AK104" s="262">
        <v>5359012000</v>
      </c>
      <c r="AL104" s="262">
        <v>5047682000</v>
      </c>
      <c r="AM104" s="261">
        <v>5359012000</v>
      </c>
      <c r="AN104" s="261">
        <f t="shared" si="50"/>
        <v>5689544000</v>
      </c>
      <c r="AO104" s="15"/>
      <c r="AP104" s="15"/>
      <c r="AQ104" s="264">
        <f t="shared" ref="AQ104:AQ167" si="90">O104-$O$318</f>
        <v>-989681.78020000085</v>
      </c>
      <c r="AR104" s="297"/>
      <c r="AS104" s="266"/>
      <c r="AT104" s="266"/>
      <c r="AU104" s="266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268">
        <v>18</v>
      </c>
      <c r="BT104" s="269" t="s">
        <v>147</v>
      </c>
      <c r="BU104" s="269" t="str">
        <f>F79</f>
        <v>3BR-21</v>
      </c>
      <c r="BV104" s="270">
        <f>D79</f>
        <v>21</v>
      </c>
      <c r="BW104" s="271">
        <f>G79</f>
        <v>132</v>
      </c>
      <c r="BX104" s="271">
        <f>H79</f>
        <v>112</v>
      </c>
      <c r="BY104" s="272">
        <f>O79</f>
        <v>29663486.600000001</v>
      </c>
      <c r="BZ104" s="272">
        <f>AH79</f>
        <v>3053900000</v>
      </c>
      <c r="CA104" s="272">
        <f>AI79</f>
        <v>3442233000</v>
      </c>
      <c r="CB104" s="272">
        <f>AJ79</f>
        <v>3654542000</v>
      </c>
      <c r="CC104" s="272">
        <f>AK79</f>
        <v>3879946000</v>
      </c>
      <c r="CD104" s="272">
        <f>AN79</f>
        <v>4119253000</v>
      </c>
      <c r="CE104" s="15">
        <v>3</v>
      </c>
      <c r="CF104" s="42">
        <f t="shared" si="33"/>
        <v>5350542920</v>
      </c>
      <c r="CG104" s="187">
        <f t="shared" si="33"/>
        <v>5680552720</v>
      </c>
    </row>
    <row r="105" spans="1:85">
      <c r="A105" s="3">
        <f t="shared" ref="A105:A168" si="91">A104+1</f>
        <v>66</v>
      </c>
      <c r="B105" s="249">
        <v>2</v>
      </c>
      <c r="C105" s="250" t="s">
        <v>151</v>
      </c>
      <c r="D105" s="251" t="s">
        <v>29</v>
      </c>
      <c r="E105" s="252"/>
      <c r="F105" s="40" t="s">
        <v>74</v>
      </c>
      <c r="G105" s="253">
        <f t="shared" si="71"/>
        <v>85</v>
      </c>
      <c r="H105" s="253">
        <f t="shared" si="72"/>
        <v>74</v>
      </c>
      <c r="I105" s="254">
        <f t="shared" si="73"/>
        <v>26966806</v>
      </c>
      <c r="J105" s="254">
        <f t="shared" si="74"/>
        <v>1</v>
      </c>
      <c r="K105" s="255">
        <f t="shared" si="75"/>
        <v>1.06</v>
      </c>
      <c r="L105" s="305">
        <f t="shared" ref="L105:L113" si="92">SUMIF($AN$4:$AN$22,D105,$BE$4:$BE$22)</f>
        <v>1.01</v>
      </c>
      <c r="M105" s="257">
        <f t="shared" si="76"/>
        <v>24125622.423629135</v>
      </c>
      <c r="N105" s="257">
        <f t="shared" si="77"/>
        <v>27193431.171833493</v>
      </c>
      <c r="O105" s="257">
        <f t="shared" si="78"/>
        <v>28870662.503600005</v>
      </c>
      <c r="P105" s="257">
        <f t="shared" si="79"/>
        <v>30651341.793900453</v>
      </c>
      <c r="Q105" s="258">
        <f t="shared" si="80"/>
        <v>28870662.503600005</v>
      </c>
      <c r="R105" s="257">
        <f t="shared" si="80"/>
        <v>30651341.793900453</v>
      </c>
      <c r="S105" s="257">
        <f t="shared" si="81"/>
        <v>32541849.486459062</v>
      </c>
      <c r="T105" s="257"/>
      <c r="U105" s="257">
        <f t="shared" si="82"/>
        <v>1785296059.348556</v>
      </c>
      <c r="V105" s="257">
        <f t="shared" si="83"/>
        <v>2012313906.7156785</v>
      </c>
      <c r="W105" s="257">
        <f t="shared" si="84"/>
        <v>2136429025.2664003</v>
      </c>
      <c r="X105" s="258">
        <f t="shared" si="85"/>
        <v>2268199292.7486334</v>
      </c>
      <c r="Y105" s="258">
        <f t="shared" si="86"/>
        <v>2136429025.2664003</v>
      </c>
      <c r="Z105" s="257">
        <f t="shared" si="87"/>
        <v>2268199292.7486334</v>
      </c>
      <c r="AA105" s="257">
        <f t="shared" ref="AA105:AA168" si="93">S105*H105</f>
        <v>2408096861.9979706</v>
      </c>
      <c r="AB105" s="257"/>
      <c r="AC105" s="32" t="str">
        <f t="shared" si="88"/>
        <v>BERTAHAP</v>
      </c>
      <c r="AD105" s="259">
        <f t="shared" si="89"/>
        <v>0</v>
      </c>
      <c r="AE105" s="260">
        <v>2</v>
      </c>
      <c r="AF105" s="261"/>
      <c r="AG105" s="257" t="e">
        <f>IF(AF105&gt;#REF!,"LB","KR")</f>
        <v>#REF!</v>
      </c>
      <c r="AH105" s="261">
        <v>1963826000</v>
      </c>
      <c r="AI105" s="261">
        <v>2213546000</v>
      </c>
      <c r="AJ105" s="261">
        <v>2350072000</v>
      </c>
      <c r="AK105" s="262">
        <v>2495020000</v>
      </c>
      <c r="AL105" s="262">
        <v>2350072000</v>
      </c>
      <c r="AM105" s="261">
        <v>2495020000</v>
      </c>
      <c r="AN105" s="261">
        <f t="shared" si="50"/>
        <v>2648907000</v>
      </c>
      <c r="AO105" s="15"/>
      <c r="AP105" s="15"/>
      <c r="AQ105" s="264">
        <f t="shared" si="90"/>
        <v>-1534411.2613999955</v>
      </c>
      <c r="AR105" s="297"/>
      <c r="AS105" s="266"/>
      <c r="AT105" s="266"/>
      <c r="AU105" s="266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268">
        <v>19</v>
      </c>
      <c r="BT105" s="269" t="s">
        <v>150</v>
      </c>
      <c r="BU105" s="269" t="str">
        <f>F93</f>
        <v>2BR-11</v>
      </c>
      <c r="BV105" s="270">
        <f>D93</f>
        <v>11</v>
      </c>
      <c r="BW105" s="271">
        <f>G93</f>
        <v>101</v>
      </c>
      <c r="BX105" s="271">
        <f>H93</f>
        <v>90</v>
      </c>
      <c r="BY105" s="272">
        <f>O93</f>
        <v>28584814.360000003</v>
      </c>
      <c r="BZ105" s="272">
        <f t="shared" ref="BZ105:CC106" si="94">AH93</f>
        <v>2364789000</v>
      </c>
      <c r="CA105" s="272">
        <f t="shared" si="94"/>
        <v>2665495000</v>
      </c>
      <c r="CB105" s="272">
        <f t="shared" si="94"/>
        <v>2829897000</v>
      </c>
      <c r="CC105" s="272">
        <f t="shared" si="94"/>
        <v>3004439000</v>
      </c>
      <c r="CD105" s="272">
        <f>AN93</f>
        <v>3189746000</v>
      </c>
      <c r="CE105" s="15">
        <v>4</v>
      </c>
      <c r="CF105" s="42">
        <f t="shared" ref="CF105:CG168" si="95">AJ105+(AJ105*6%)</f>
        <v>2491076320</v>
      </c>
      <c r="CG105" s="187">
        <f t="shared" si="95"/>
        <v>2644721200</v>
      </c>
    </row>
    <row r="106" spans="1:85">
      <c r="A106" s="3">
        <f t="shared" si="91"/>
        <v>67</v>
      </c>
      <c r="B106" s="249">
        <v>3</v>
      </c>
      <c r="C106" s="250" t="s">
        <v>151</v>
      </c>
      <c r="D106" s="251" t="s">
        <v>32</v>
      </c>
      <c r="E106" s="252"/>
      <c r="F106" s="40" t="s">
        <v>56</v>
      </c>
      <c r="G106" s="253">
        <f t="shared" si="71"/>
        <v>85</v>
      </c>
      <c r="H106" s="253">
        <f t="shared" si="72"/>
        <v>74</v>
      </c>
      <c r="I106" s="254">
        <f t="shared" si="73"/>
        <v>26966806</v>
      </c>
      <c r="J106" s="254">
        <f t="shared" si="74"/>
        <v>1</v>
      </c>
      <c r="K106" s="255">
        <f t="shared" si="75"/>
        <v>1.06</v>
      </c>
      <c r="L106" s="305">
        <f t="shared" si="92"/>
        <v>1.01</v>
      </c>
      <c r="M106" s="257">
        <f t="shared" si="76"/>
        <v>24125622.423629135</v>
      </c>
      <c r="N106" s="257">
        <f t="shared" si="77"/>
        <v>27193431.171833493</v>
      </c>
      <c r="O106" s="257">
        <f t="shared" si="78"/>
        <v>28870662.503600005</v>
      </c>
      <c r="P106" s="257">
        <f t="shared" si="79"/>
        <v>30651341.793900453</v>
      </c>
      <c r="Q106" s="258">
        <f t="shared" si="80"/>
        <v>28870662.503600005</v>
      </c>
      <c r="R106" s="257">
        <f t="shared" si="80"/>
        <v>30651341.793900453</v>
      </c>
      <c r="S106" s="257">
        <f t="shared" si="81"/>
        <v>32541849.486459062</v>
      </c>
      <c r="T106" s="257"/>
      <c r="U106" s="257">
        <f t="shared" si="82"/>
        <v>1785296059.348556</v>
      </c>
      <c r="V106" s="257">
        <f t="shared" si="83"/>
        <v>2012313906.7156785</v>
      </c>
      <c r="W106" s="257">
        <f t="shared" si="84"/>
        <v>2136429025.2664003</v>
      </c>
      <c r="X106" s="258">
        <f t="shared" si="85"/>
        <v>2268199292.7486334</v>
      </c>
      <c r="Y106" s="258">
        <f t="shared" si="86"/>
        <v>2136429025.2664003</v>
      </c>
      <c r="Z106" s="257">
        <f t="shared" si="87"/>
        <v>2268199292.7486334</v>
      </c>
      <c r="AA106" s="257">
        <f t="shared" si="93"/>
        <v>2408096861.9979706</v>
      </c>
      <c r="AB106" s="257"/>
      <c r="AC106" s="32" t="str">
        <f t="shared" si="88"/>
        <v>BERTAHAP</v>
      </c>
      <c r="AD106" s="259">
        <f t="shared" si="89"/>
        <v>0</v>
      </c>
      <c r="AE106" s="260">
        <v>2</v>
      </c>
      <c r="AF106" s="261"/>
      <c r="AG106" s="257" t="e">
        <f>IF(AF106&gt;#REF!,"LB","KR")</f>
        <v>#REF!</v>
      </c>
      <c r="AH106" s="261">
        <v>1963826000</v>
      </c>
      <c r="AI106" s="261">
        <v>2213546000</v>
      </c>
      <c r="AJ106" s="261">
        <v>2350072000</v>
      </c>
      <c r="AK106" s="262">
        <v>2495020000</v>
      </c>
      <c r="AL106" s="262">
        <v>2350072000</v>
      </c>
      <c r="AM106" s="261">
        <v>2495020000</v>
      </c>
      <c r="AN106" s="261">
        <f t="shared" si="50"/>
        <v>2648907000</v>
      </c>
      <c r="AO106" s="15"/>
      <c r="AP106" s="15"/>
      <c r="AQ106" s="264">
        <f t="shared" si="90"/>
        <v>-1534411.2613999955</v>
      </c>
      <c r="AR106" s="297"/>
      <c r="AS106" s="266"/>
      <c r="AT106" s="266"/>
      <c r="AU106" s="266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268"/>
      <c r="BT106" s="296"/>
      <c r="BU106" s="269" t="str">
        <f>F94</f>
        <v>3BR-19</v>
      </c>
      <c r="BV106" s="270">
        <f>D94</f>
        <v>19</v>
      </c>
      <c r="BW106" s="271">
        <f>G94</f>
        <v>138</v>
      </c>
      <c r="BX106" s="271">
        <f>H94</f>
        <v>120</v>
      </c>
      <c r="BY106" s="272">
        <f>O94</f>
        <v>28584814.360000003</v>
      </c>
      <c r="BZ106" s="272">
        <f t="shared" si="94"/>
        <v>3153052000</v>
      </c>
      <c r="CA106" s="272">
        <f t="shared" si="94"/>
        <v>3553993000</v>
      </c>
      <c r="CB106" s="272">
        <f t="shared" si="94"/>
        <v>3773196000</v>
      </c>
      <c r="CC106" s="272">
        <f t="shared" si="94"/>
        <v>4005918000</v>
      </c>
      <c r="CD106" s="272">
        <f>AN94</f>
        <v>4252995000</v>
      </c>
      <c r="CE106" s="15"/>
      <c r="CF106" s="42">
        <f t="shared" si="95"/>
        <v>2491076320</v>
      </c>
      <c r="CG106" s="187">
        <f t="shared" si="95"/>
        <v>2644721200</v>
      </c>
    </row>
    <row r="107" spans="1:85">
      <c r="A107" s="3">
        <f t="shared" si="91"/>
        <v>68</v>
      </c>
      <c r="B107" s="249">
        <v>4</v>
      </c>
      <c r="C107" s="250" t="s">
        <v>151</v>
      </c>
      <c r="D107" s="251" t="s">
        <v>38</v>
      </c>
      <c r="E107" s="252"/>
      <c r="F107" s="40" t="s">
        <v>58</v>
      </c>
      <c r="G107" s="253">
        <f t="shared" si="71"/>
        <v>101</v>
      </c>
      <c r="H107" s="253">
        <f t="shared" si="72"/>
        <v>90</v>
      </c>
      <c r="I107" s="254">
        <f t="shared" si="73"/>
        <v>26966806</v>
      </c>
      <c r="J107" s="254">
        <f t="shared" si="74"/>
        <v>1</v>
      </c>
      <c r="K107" s="255">
        <f t="shared" si="75"/>
        <v>1.06</v>
      </c>
      <c r="L107" s="305">
        <f t="shared" si="92"/>
        <v>1.01</v>
      </c>
      <c r="M107" s="257">
        <f t="shared" si="76"/>
        <v>24125622.423629135</v>
      </c>
      <c r="N107" s="257">
        <f t="shared" si="77"/>
        <v>27193431.171833493</v>
      </c>
      <c r="O107" s="257">
        <f t="shared" si="78"/>
        <v>28870662.503600005</v>
      </c>
      <c r="P107" s="257">
        <f t="shared" si="79"/>
        <v>30651341.793900453</v>
      </c>
      <c r="Q107" s="258">
        <f t="shared" si="80"/>
        <v>28870662.503600005</v>
      </c>
      <c r="R107" s="257">
        <f t="shared" si="80"/>
        <v>30651341.793900453</v>
      </c>
      <c r="S107" s="257">
        <f t="shared" si="81"/>
        <v>32541849.486459062</v>
      </c>
      <c r="T107" s="257"/>
      <c r="U107" s="257">
        <f t="shared" si="82"/>
        <v>2171306018.1266222</v>
      </c>
      <c r="V107" s="257">
        <f t="shared" si="83"/>
        <v>2447408805.4650145</v>
      </c>
      <c r="W107" s="257">
        <f t="shared" si="84"/>
        <v>2598359625.3240004</v>
      </c>
      <c r="X107" s="258">
        <f t="shared" si="85"/>
        <v>2758620761.4510407</v>
      </c>
      <c r="Y107" s="258">
        <f t="shared" si="86"/>
        <v>2598359625.3240004</v>
      </c>
      <c r="Z107" s="257">
        <f t="shared" si="87"/>
        <v>2758620761.4510407</v>
      </c>
      <c r="AA107" s="257">
        <f t="shared" si="93"/>
        <v>2928766453.7813153</v>
      </c>
      <c r="AB107" s="257"/>
      <c r="AC107" s="32" t="str">
        <f t="shared" si="88"/>
        <v>BERTAHAP</v>
      </c>
      <c r="AD107" s="259">
        <f t="shared" si="89"/>
        <v>0</v>
      </c>
      <c r="AE107" s="260">
        <v>2</v>
      </c>
      <c r="AF107" s="261"/>
      <c r="AG107" s="257" t="e">
        <f>IF(AF107&gt;#REF!,"LB","KR")</f>
        <v>#REF!</v>
      </c>
      <c r="AH107" s="261">
        <v>2388437000</v>
      </c>
      <c r="AI107" s="261">
        <v>2692150000</v>
      </c>
      <c r="AJ107" s="261">
        <v>2858196000</v>
      </c>
      <c r="AK107" s="262">
        <v>3034483000</v>
      </c>
      <c r="AL107" s="262">
        <v>2858196000</v>
      </c>
      <c r="AM107" s="261">
        <v>3034483000</v>
      </c>
      <c r="AN107" s="261">
        <f t="shared" si="50"/>
        <v>3221644000</v>
      </c>
      <c r="AO107" s="15"/>
      <c r="AP107" s="15"/>
      <c r="AQ107" s="264">
        <f t="shared" si="90"/>
        <v>-1534411.2613999955</v>
      </c>
      <c r="AR107" s="297"/>
      <c r="AS107" s="266"/>
      <c r="AT107" s="266"/>
      <c r="AU107" s="266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268">
        <v>20</v>
      </c>
      <c r="BT107" s="296" t="s">
        <v>49</v>
      </c>
      <c r="BU107" s="269" t="str">
        <f>F127</f>
        <v>2BR-11</v>
      </c>
      <c r="BV107" s="270">
        <f>D127</f>
        <v>11</v>
      </c>
      <c r="BW107" s="271">
        <f t="shared" ref="BW107:BX110" si="96">G127</f>
        <v>101</v>
      </c>
      <c r="BX107" s="271">
        <f t="shared" si="96"/>
        <v>90</v>
      </c>
      <c r="BY107" s="272">
        <f>O127</f>
        <v>29156510.647200003</v>
      </c>
      <c r="BZ107" s="272">
        <f t="shared" ref="BZ107:CC110" si="97">AH127</f>
        <v>2412085000</v>
      </c>
      <c r="CA107" s="272">
        <f t="shared" si="97"/>
        <v>2718805000</v>
      </c>
      <c r="CB107" s="272">
        <f t="shared" si="97"/>
        <v>2886495000</v>
      </c>
      <c r="CC107" s="272">
        <f t="shared" si="97"/>
        <v>3064528000</v>
      </c>
      <c r="CD107" s="272">
        <f>AN127</f>
        <v>3253541000</v>
      </c>
      <c r="CE107" s="15">
        <v>4</v>
      </c>
      <c r="CF107" s="42">
        <f t="shared" si="95"/>
        <v>3029687760</v>
      </c>
      <c r="CG107" s="187">
        <f t="shared" si="95"/>
        <v>3216551980</v>
      </c>
    </row>
    <row r="108" spans="1:85">
      <c r="A108" s="3">
        <f t="shared" si="91"/>
        <v>69</v>
      </c>
      <c r="B108" s="249">
        <v>5</v>
      </c>
      <c r="C108" s="250" t="s">
        <v>151</v>
      </c>
      <c r="D108" s="251" t="s">
        <v>44</v>
      </c>
      <c r="E108" s="252"/>
      <c r="F108" s="40" t="s">
        <v>60</v>
      </c>
      <c r="G108" s="253">
        <f t="shared" si="71"/>
        <v>101</v>
      </c>
      <c r="H108" s="253">
        <f t="shared" si="72"/>
        <v>90</v>
      </c>
      <c r="I108" s="254">
        <f t="shared" si="73"/>
        <v>26966806</v>
      </c>
      <c r="J108" s="254">
        <f t="shared" si="74"/>
        <v>1</v>
      </c>
      <c r="K108" s="255">
        <f t="shared" si="75"/>
        <v>1.06</v>
      </c>
      <c r="L108" s="305">
        <f t="shared" si="92"/>
        <v>1.01</v>
      </c>
      <c r="M108" s="257">
        <f t="shared" si="76"/>
        <v>24125622.423629135</v>
      </c>
      <c r="N108" s="257">
        <f t="shared" si="77"/>
        <v>27193431.171833493</v>
      </c>
      <c r="O108" s="257">
        <f t="shared" si="78"/>
        <v>28870662.503600005</v>
      </c>
      <c r="P108" s="257">
        <f t="shared" si="79"/>
        <v>30651341.793900453</v>
      </c>
      <c r="Q108" s="258">
        <f t="shared" si="80"/>
        <v>28870662.503600005</v>
      </c>
      <c r="R108" s="257">
        <f t="shared" si="80"/>
        <v>30651341.793900453</v>
      </c>
      <c r="S108" s="257">
        <f t="shared" si="81"/>
        <v>32541849.486459062</v>
      </c>
      <c r="T108" s="257"/>
      <c r="U108" s="257">
        <f t="shared" si="82"/>
        <v>2171306018.1266222</v>
      </c>
      <c r="V108" s="257">
        <f t="shared" si="83"/>
        <v>2447408805.4650145</v>
      </c>
      <c r="W108" s="257">
        <f t="shared" si="84"/>
        <v>2598359625.3240004</v>
      </c>
      <c r="X108" s="258">
        <f t="shared" si="85"/>
        <v>2758620761.4510407</v>
      </c>
      <c r="Y108" s="258">
        <f t="shared" si="86"/>
        <v>2598359625.3240004</v>
      </c>
      <c r="Z108" s="257">
        <f t="shared" si="87"/>
        <v>2758620761.4510407</v>
      </c>
      <c r="AA108" s="257">
        <f t="shared" si="93"/>
        <v>2928766453.7813153</v>
      </c>
      <c r="AB108" s="257"/>
      <c r="AC108" s="32" t="str">
        <f t="shared" si="88"/>
        <v>BERTAHAP</v>
      </c>
      <c r="AD108" s="259">
        <f t="shared" si="89"/>
        <v>0</v>
      </c>
      <c r="AE108" s="260">
        <v>2</v>
      </c>
      <c r="AF108" s="261"/>
      <c r="AG108" s="257" t="e">
        <f>IF(AF108&gt;#REF!,"LB","KR")</f>
        <v>#REF!</v>
      </c>
      <c r="AH108" s="261">
        <v>2388437000</v>
      </c>
      <c r="AI108" s="261">
        <v>2692150000</v>
      </c>
      <c r="AJ108" s="261">
        <v>2858196000</v>
      </c>
      <c r="AK108" s="262">
        <v>3034483000</v>
      </c>
      <c r="AL108" s="262">
        <v>2858196000</v>
      </c>
      <c r="AM108" s="261">
        <v>3034483000</v>
      </c>
      <c r="AN108" s="261">
        <f t="shared" si="50"/>
        <v>3221644000</v>
      </c>
      <c r="AO108" s="15"/>
      <c r="AP108" s="15"/>
      <c r="AQ108" s="264">
        <f t="shared" si="90"/>
        <v>-1534411.2613999955</v>
      </c>
      <c r="AR108" s="297"/>
      <c r="AS108" s="266"/>
      <c r="AT108" s="266"/>
      <c r="AU108" s="266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268"/>
      <c r="BT108" s="269"/>
      <c r="BU108" s="269" t="str">
        <f>F128</f>
        <v>2BR-15</v>
      </c>
      <c r="BV108" s="270">
        <f>D128</f>
        <v>15</v>
      </c>
      <c r="BW108" s="271">
        <f t="shared" si="96"/>
        <v>101</v>
      </c>
      <c r="BX108" s="271">
        <f t="shared" si="96"/>
        <v>90</v>
      </c>
      <c r="BY108" s="272">
        <f>O128</f>
        <v>29156510.647200003</v>
      </c>
      <c r="BZ108" s="272">
        <f t="shared" si="97"/>
        <v>2412085000</v>
      </c>
      <c r="CA108" s="272">
        <f t="shared" si="97"/>
        <v>2718805000</v>
      </c>
      <c r="CB108" s="272">
        <f t="shared" si="97"/>
        <v>2886495000</v>
      </c>
      <c r="CC108" s="272">
        <f t="shared" si="97"/>
        <v>3064528000</v>
      </c>
      <c r="CD108" s="272">
        <f>AN128</f>
        <v>3253541000</v>
      </c>
      <c r="CE108" s="15"/>
      <c r="CF108" s="42">
        <f t="shared" si="95"/>
        <v>3029687760</v>
      </c>
      <c r="CG108" s="187">
        <f t="shared" si="95"/>
        <v>3216551980</v>
      </c>
    </row>
    <row r="109" spans="1:85">
      <c r="A109" s="3">
        <f t="shared" si="91"/>
        <v>70</v>
      </c>
      <c r="B109" s="249">
        <v>6</v>
      </c>
      <c r="C109" s="250" t="s">
        <v>151</v>
      </c>
      <c r="D109" s="285">
        <v>11</v>
      </c>
      <c r="E109" s="252"/>
      <c r="F109" s="40" t="s">
        <v>62</v>
      </c>
      <c r="G109" s="253">
        <f t="shared" si="71"/>
        <v>101</v>
      </c>
      <c r="H109" s="253">
        <f t="shared" si="72"/>
        <v>90</v>
      </c>
      <c r="I109" s="254">
        <f t="shared" si="73"/>
        <v>26966806</v>
      </c>
      <c r="J109" s="254">
        <f t="shared" si="74"/>
        <v>1</v>
      </c>
      <c r="K109" s="255">
        <f t="shared" si="75"/>
        <v>1.06</v>
      </c>
      <c r="L109" s="305">
        <f t="shared" si="92"/>
        <v>1.01</v>
      </c>
      <c r="M109" s="257">
        <f t="shared" si="76"/>
        <v>24125622.423629135</v>
      </c>
      <c r="N109" s="257">
        <f t="shared" si="77"/>
        <v>27193431.171833493</v>
      </c>
      <c r="O109" s="257">
        <f t="shared" si="78"/>
        <v>28870662.503600005</v>
      </c>
      <c r="P109" s="257">
        <f t="shared" si="79"/>
        <v>30651341.793900453</v>
      </c>
      <c r="Q109" s="258">
        <f t="shared" si="80"/>
        <v>28870662.503600005</v>
      </c>
      <c r="R109" s="257">
        <f t="shared" si="80"/>
        <v>30651341.793900453</v>
      </c>
      <c r="S109" s="257">
        <f t="shared" si="81"/>
        <v>32541849.486459062</v>
      </c>
      <c r="T109" s="257"/>
      <c r="U109" s="257">
        <f t="shared" si="82"/>
        <v>2171306018.1266222</v>
      </c>
      <c r="V109" s="257">
        <f t="shared" si="83"/>
        <v>2447408805.4650145</v>
      </c>
      <c r="W109" s="257">
        <f t="shared" si="84"/>
        <v>2598359625.3240004</v>
      </c>
      <c r="X109" s="258">
        <f t="shared" si="85"/>
        <v>2758620761.4510407</v>
      </c>
      <c r="Y109" s="258">
        <f t="shared" si="86"/>
        <v>2598359625.3240004</v>
      </c>
      <c r="Z109" s="257">
        <f t="shared" si="87"/>
        <v>2758620761.4510407</v>
      </c>
      <c r="AA109" s="257">
        <f t="shared" si="93"/>
        <v>2928766453.7813153</v>
      </c>
      <c r="AB109" s="257"/>
      <c r="AC109" s="32" t="str">
        <f t="shared" si="88"/>
        <v>BERTAHAP</v>
      </c>
      <c r="AD109" s="259">
        <f t="shared" si="89"/>
        <v>0</v>
      </c>
      <c r="AE109" s="260">
        <v>2</v>
      </c>
      <c r="AF109" s="261"/>
      <c r="AG109" s="257" t="e">
        <f>IF(AF109&gt;#REF!,"LB","KR")</f>
        <v>#REF!</v>
      </c>
      <c r="AH109" s="261">
        <v>2388437000</v>
      </c>
      <c r="AI109" s="261">
        <v>2692150000</v>
      </c>
      <c r="AJ109" s="261">
        <v>2858196000</v>
      </c>
      <c r="AK109" s="262">
        <v>3034483000</v>
      </c>
      <c r="AL109" s="262">
        <v>2858196000</v>
      </c>
      <c r="AM109" s="261">
        <v>3034483000</v>
      </c>
      <c r="AN109" s="261">
        <f t="shared" si="50"/>
        <v>3221644000</v>
      </c>
      <c r="AO109" s="15"/>
      <c r="AP109" s="15"/>
      <c r="AQ109" s="264">
        <f t="shared" si="90"/>
        <v>-1534411.2613999955</v>
      </c>
      <c r="AR109" s="297"/>
      <c r="AS109" s="266"/>
      <c r="AT109" s="266"/>
      <c r="AU109" s="266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268"/>
      <c r="BT109" s="269"/>
      <c r="BU109" s="269" t="str">
        <f>F129</f>
        <v>2BR-17</v>
      </c>
      <c r="BV109" s="270">
        <f>D129</f>
        <v>17</v>
      </c>
      <c r="BW109" s="271">
        <f t="shared" si="96"/>
        <v>85</v>
      </c>
      <c r="BX109" s="271">
        <f t="shared" si="96"/>
        <v>74</v>
      </c>
      <c r="BY109" s="272">
        <f>O129</f>
        <v>29156510.647200003</v>
      </c>
      <c r="BZ109" s="272">
        <f t="shared" si="97"/>
        <v>1983270000</v>
      </c>
      <c r="CA109" s="272">
        <f t="shared" si="97"/>
        <v>2235462000</v>
      </c>
      <c r="CB109" s="272">
        <f t="shared" si="97"/>
        <v>2373340000</v>
      </c>
      <c r="CC109" s="272">
        <f t="shared" si="97"/>
        <v>2519723000</v>
      </c>
      <c r="CD109" s="272">
        <f>AN129</f>
        <v>2675134000</v>
      </c>
      <c r="CE109" s="15"/>
      <c r="CF109" s="42">
        <f t="shared" si="95"/>
        <v>3029687760</v>
      </c>
      <c r="CG109" s="187">
        <f t="shared" si="95"/>
        <v>3216551980</v>
      </c>
    </row>
    <row r="110" spans="1:85">
      <c r="A110" s="3">
        <f t="shared" si="91"/>
        <v>71</v>
      </c>
      <c r="B110" s="249">
        <v>7</v>
      </c>
      <c r="C110" s="250" t="s">
        <v>151</v>
      </c>
      <c r="D110" s="285">
        <v>15</v>
      </c>
      <c r="E110" s="252"/>
      <c r="F110" s="40" t="s">
        <v>64</v>
      </c>
      <c r="G110" s="253">
        <f t="shared" si="71"/>
        <v>101</v>
      </c>
      <c r="H110" s="253">
        <f t="shared" si="72"/>
        <v>90</v>
      </c>
      <c r="I110" s="254">
        <f t="shared" si="73"/>
        <v>26966806</v>
      </c>
      <c r="J110" s="254">
        <f t="shared" si="74"/>
        <v>1</v>
      </c>
      <c r="K110" s="255">
        <f t="shared" si="75"/>
        <v>1.06</v>
      </c>
      <c r="L110" s="305">
        <f t="shared" si="92"/>
        <v>1.01</v>
      </c>
      <c r="M110" s="257">
        <f t="shared" si="76"/>
        <v>24125622.423629135</v>
      </c>
      <c r="N110" s="257">
        <f t="shared" si="77"/>
        <v>27193431.171833493</v>
      </c>
      <c r="O110" s="257">
        <f t="shared" si="78"/>
        <v>28870662.503600005</v>
      </c>
      <c r="P110" s="257">
        <f t="shared" si="79"/>
        <v>30651341.793900453</v>
      </c>
      <c r="Q110" s="258">
        <f t="shared" si="80"/>
        <v>28870662.503600005</v>
      </c>
      <c r="R110" s="257">
        <f t="shared" si="80"/>
        <v>30651341.793900453</v>
      </c>
      <c r="S110" s="257">
        <f t="shared" si="81"/>
        <v>32541849.486459062</v>
      </c>
      <c r="T110" s="257"/>
      <c r="U110" s="257">
        <f t="shared" si="82"/>
        <v>2171306018.1266222</v>
      </c>
      <c r="V110" s="257">
        <f t="shared" si="83"/>
        <v>2447408805.4650145</v>
      </c>
      <c r="W110" s="257">
        <f t="shared" si="84"/>
        <v>2598359625.3240004</v>
      </c>
      <c r="X110" s="258">
        <f t="shared" si="85"/>
        <v>2758620761.4510407</v>
      </c>
      <c r="Y110" s="258">
        <f t="shared" si="86"/>
        <v>2598359625.3240004</v>
      </c>
      <c r="Z110" s="257">
        <f t="shared" si="87"/>
        <v>2758620761.4510407</v>
      </c>
      <c r="AA110" s="257">
        <f t="shared" si="93"/>
        <v>2928766453.7813153</v>
      </c>
      <c r="AB110" s="257"/>
      <c r="AC110" s="32" t="str">
        <f t="shared" si="88"/>
        <v>BERTAHAP</v>
      </c>
      <c r="AD110" s="259">
        <f t="shared" si="89"/>
        <v>0</v>
      </c>
      <c r="AE110" s="260">
        <v>2</v>
      </c>
      <c r="AF110" s="261"/>
      <c r="AG110" s="257" t="e">
        <f>IF(AF110&gt;#REF!,"LB","KR")</f>
        <v>#REF!</v>
      </c>
      <c r="AH110" s="261">
        <v>2388437000</v>
      </c>
      <c r="AI110" s="261">
        <v>2692150000</v>
      </c>
      <c r="AJ110" s="261">
        <v>2858196000</v>
      </c>
      <c r="AK110" s="262">
        <v>3034483000</v>
      </c>
      <c r="AL110" s="262">
        <v>2858196000</v>
      </c>
      <c r="AM110" s="261">
        <v>3034483000</v>
      </c>
      <c r="AN110" s="261">
        <f t="shared" si="50"/>
        <v>3221644000</v>
      </c>
      <c r="AO110" s="15"/>
      <c r="AP110" s="15"/>
      <c r="AQ110" s="264">
        <f t="shared" si="90"/>
        <v>-1534411.2613999955</v>
      </c>
      <c r="AR110" s="297"/>
      <c r="AS110" s="266"/>
      <c r="AT110" s="266"/>
      <c r="AU110" s="266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268"/>
      <c r="BT110" s="296"/>
      <c r="BU110" s="269" t="str">
        <f>F130</f>
        <v>3BR-19</v>
      </c>
      <c r="BV110" s="270">
        <f>D130</f>
        <v>19</v>
      </c>
      <c r="BW110" s="271">
        <f t="shared" si="96"/>
        <v>138</v>
      </c>
      <c r="BX110" s="271">
        <f t="shared" si="96"/>
        <v>120</v>
      </c>
      <c r="BY110" s="272">
        <f>O130</f>
        <v>29156510.647200003</v>
      </c>
      <c r="BZ110" s="272">
        <f t="shared" si="97"/>
        <v>3216113000</v>
      </c>
      <c r="CA110" s="272">
        <f t="shared" si="97"/>
        <v>3625073000</v>
      </c>
      <c r="CB110" s="272">
        <f t="shared" si="97"/>
        <v>3848660000</v>
      </c>
      <c r="CC110" s="272">
        <f t="shared" si="97"/>
        <v>4086037000</v>
      </c>
      <c r="CD110" s="272">
        <f>AN130</f>
        <v>4338055000</v>
      </c>
      <c r="CE110" s="15"/>
      <c r="CF110" s="42">
        <f t="shared" si="95"/>
        <v>3029687760</v>
      </c>
      <c r="CG110" s="187">
        <f t="shared" si="95"/>
        <v>3216551980</v>
      </c>
    </row>
    <row r="111" spans="1:85">
      <c r="A111" s="3">
        <f t="shared" si="91"/>
        <v>72</v>
      </c>
      <c r="B111" s="249">
        <v>8</v>
      </c>
      <c r="C111" s="250" t="s">
        <v>151</v>
      </c>
      <c r="D111" s="285">
        <v>17</v>
      </c>
      <c r="E111" s="252"/>
      <c r="F111" s="40" t="s">
        <v>67</v>
      </c>
      <c r="G111" s="253">
        <f t="shared" si="71"/>
        <v>85</v>
      </c>
      <c r="H111" s="253">
        <f t="shared" si="72"/>
        <v>74</v>
      </c>
      <c r="I111" s="254">
        <f t="shared" si="73"/>
        <v>26966806</v>
      </c>
      <c r="J111" s="254">
        <f t="shared" si="74"/>
        <v>1</v>
      </c>
      <c r="K111" s="255">
        <f t="shared" si="75"/>
        <v>1.06</v>
      </c>
      <c r="L111" s="305">
        <f t="shared" si="92"/>
        <v>1.01</v>
      </c>
      <c r="M111" s="257">
        <f t="shared" si="76"/>
        <v>24125622.423629135</v>
      </c>
      <c r="N111" s="257">
        <f t="shared" si="77"/>
        <v>27193431.171833493</v>
      </c>
      <c r="O111" s="257">
        <f t="shared" si="78"/>
        <v>28870662.503600005</v>
      </c>
      <c r="P111" s="257">
        <f t="shared" si="79"/>
        <v>30651341.793900453</v>
      </c>
      <c r="Q111" s="258">
        <f t="shared" si="80"/>
        <v>28870662.503600005</v>
      </c>
      <c r="R111" s="257">
        <f t="shared" si="80"/>
        <v>30651341.793900453</v>
      </c>
      <c r="S111" s="257">
        <f t="shared" si="81"/>
        <v>32541849.486459062</v>
      </c>
      <c r="T111" s="257"/>
      <c r="U111" s="257">
        <f t="shared" si="82"/>
        <v>1785296059.348556</v>
      </c>
      <c r="V111" s="257">
        <f t="shared" si="83"/>
        <v>2012313906.7156785</v>
      </c>
      <c r="W111" s="257">
        <f t="shared" si="84"/>
        <v>2136429025.2664003</v>
      </c>
      <c r="X111" s="258">
        <f t="shared" si="85"/>
        <v>2268199292.7486334</v>
      </c>
      <c r="Y111" s="258">
        <f t="shared" si="86"/>
        <v>2136429025.2664003</v>
      </c>
      <c r="Z111" s="257">
        <f t="shared" si="87"/>
        <v>2268199292.7486334</v>
      </c>
      <c r="AA111" s="257">
        <f t="shared" si="93"/>
        <v>2408096861.9979706</v>
      </c>
      <c r="AB111" s="257"/>
      <c r="AC111" s="32" t="str">
        <f t="shared" si="88"/>
        <v>BERTAHAP</v>
      </c>
      <c r="AD111" s="259">
        <f t="shared" si="89"/>
        <v>0</v>
      </c>
      <c r="AE111" s="260">
        <v>2</v>
      </c>
      <c r="AF111" s="261"/>
      <c r="AG111" s="257" t="e">
        <f>IF(AF111&gt;#REF!,"LB","KR")</f>
        <v>#REF!</v>
      </c>
      <c r="AH111" s="261">
        <v>1963826000</v>
      </c>
      <c r="AI111" s="261">
        <v>2213546000</v>
      </c>
      <c r="AJ111" s="261">
        <v>2350072000</v>
      </c>
      <c r="AK111" s="262">
        <v>2495020000</v>
      </c>
      <c r="AL111" s="262">
        <v>2350072000</v>
      </c>
      <c r="AM111" s="261">
        <v>2495020000</v>
      </c>
      <c r="AN111" s="261">
        <f t="shared" si="50"/>
        <v>2648907000</v>
      </c>
      <c r="AO111" s="15"/>
      <c r="AP111" s="15"/>
      <c r="AQ111" s="264">
        <f t="shared" si="90"/>
        <v>-1534411.2613999955</v>
      </c>
      <c r="AR111" s="297"/>
      <c r="AS111" s="266"/>
      <c r="AT111" s="266"/>
      <c r="AU111" s="266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268">
        <v>21</v>
      </c>
      <c r="BT111" s="296" t="s">
        <v>55</v>
      </c>
      <c r="BU111" s="269" t="str">
        <f t="shared" ref="BU111:BU117" si="98">F149</f>
        <v>2BR-3</v>
      </c>
      <c r="BV111" s="270" t="str">
        <f t="shared" ref="BV111:BV117" si="99">D149</f>
        <v>03</v>
      </c>
      <c r="BW111" s="271">
        <f t="shared" ref="BW111:BX117" si="100">G149</f>
        <v>85</v>
      </c>
      <c r="BX111" s="271">
        <f t="shared" si="100"/>
        <v>74</v>
      </c>
      <c r="BY111" s="272">
        <f t="shared" ref="BY111:BY117" si="101">O149</f>
        <v>29156510.647200003</v>
      </c>
      <c r="BZ111" s="272">
        <f t="shared" ref="BZ111:CC117" si="102">AH149</f>
        <v>1983270000</v>
      </c>
      <c r="CA111" s="272">
        <f t="shared" si="102"/>
        <v>2235462000</v>
      </c>
      <c r="CB111" s="272">
        <f t="shared" si="102"/>
        <v>2373340000</v>
      </c>
      <c r="CC111" s="272">
        <f t="shared" si="102"/>
        <v>2519723000</v>
      </c>
      <c r="CD111" s="272">
        <f t="shared" ref="CD111:CD117" si="103">AN149</f>
        <v>2675134000</v>
      </c>
      <c r="CE111" s="15">
        <v>7</v>
      </c>
      <c r="CF111" s="42">
        <f t="shared" si="95"/>
        <v>2491076320</v>
      </c>
      <c r="CG111" s="187">
        <f t="shared" si="95"/>
        <v>2644721200</v>
      </c>
    </row>
    <row r="112" spans="1:85">
      <c r="A112" s="3">
        <f t="shared" si="91"/>
        <v>73</v>
      </c>
      <c r="B112" s="249">
        <v>9</v>
      </c>
      <c r="C112" s="250" t="s">
        <v>151</v>
      </c>
      <c r="D112" s="285">
        <v>19</v>
      </c>
      <c r="E112" s="252"/>
      <c r="F112" s="40" t="s">
        <v>78</v>
      </c>
      <c r="G112" s="253">
        <f t="shared" si="71"/>
        <v>138</v>
      </c>
      <c r="H112" s="253">
        <f t="shared" si="72"/>
        <v>120</v>
      </c>
      <c r="I112" s="254">
        <f t="shared" si="73"/>
        <v>26966806</v>
      </c>
      <c r="J112" s="254">
        <f t="shared" si="74"/>
        <v>1</v>
      </c>
      <c r="K112" s="255">
        <f t="shared" si="75"/>
        <v>1.06</v>
      </c>
      <c r="L112" s="305">
        <f t="shared" si="92"/>
        <v>1.01</v>
      </c>
      <c r="M112" s="257">
        <f t="shared" si="76"/>
        <v>24125622.423629135</v>
      </c>
      <c r="N112" s="257">
        <f t="shared" si="77"/>
        <v>27193431.171833493</v>
      </c>
      <c r="O112" s="257">
        <f t="shared" si="78"/>
        <v>28870662.503600005</v>
      </c>
      <c r="P112" s="257">
        <f t="shared" si="79"/>
        <v>30651341.793900453</v>
      </c>
      <c r="Q112" s="258">
        <f t="shared" si="80"/>
        <v>28870662.503600005</v>
      </c>
      <c r="R112" s="257">
        <f t="shared" si="80"/>
        <v>30651341.793900453</v>
      </c>
      <c r="S112" s="257">
        <f t="shared" si="81"/>
        <v>32541849.486459062</v>
      </c>
      <c r="T112" s="257"/>
      <c r="U112" s="257">
        <f t="shared" si="82"/>
        <v>2895074690.8354959</v>
      </c>
      <c r="V112" s="257">
        <f t="shared" si="83"/>
        <v>3263211740.620019</v>
      </c>
      <c r="W112" s="257">
        <f t="shared" si="84"/>
        <v>3464479500.4320006</v>
      </c>
      <c r="X112" s="258">
        <f t="shared" si="85"/>
        <v>3678161015.2680545</v>
      </c>
      <c r="Y112" s="258">
        <f t="shared" si="86"/>
        <v>3464479500.4320006</v>
      </c>
      <c r="Z112" s="257">
        <f t="shared" si="87"/>
        <v>3678161015.2680545</v>
      </c>
      <c r="AA112" s="257">
        <f t="shared" si="93"/>
        <v>3905021938.3750873</v>
      </c>
      <c r="AB112" s="257"/>
      <c r="AC112" s="32" t="str">
        <f t="shared" si="88"/>
        <v>BERTAHAP</v>
      </c>
      <c r="AD112" s="259">
        <f t="shared" si="89"/>
        <v>0</v>
      </c>
      <c r="AE112" s="260">
        <v>2</v>
      </c>
      <c r="AF112" s="261"/>
      <c r="AG112" s="257" t="e">
        <f>IF(AF112&gt;#REF!,"LB","KR")</f>
        <v>#REF!</v>
      </c>
      <c r="AH112" s="261">
        <v>3184583000</v>
      </c>
      <c r="AI112" s="261">
        <v>3589533000</v>
      </c>
      <c r="AJ112" s="261">
        <v>3810928000</v>
      </c>
      <c r="AK112" s="262">
        <v>4045978000</v>
      </c>
      <c r="AL112" s="262">
        <v>3810928000</v>
      </c>
      <c r="AM112" s="261">
        <v>4045978000</v>
      </c>
      <c r="AN112" s="261">
        <f t="shared" si="50"/>
        <v>4295525000</v>
      </c>
      <c r="AO112" s="15"/>
      <c r="AP112" s="15"/>
      <c r="AQ112" s="264">
        <f t="shared" si="90"/>
        <v>-1534411.2613999955</v>
      </c>
      <c r="AR112" s="297"/>
      <c r="AS112" s="266"/>
      <c r="AT112" s="266"/>
      <c r="AU112" s="266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268"/>
      <c r="BT112" s="269"/>
      <c r="BU112" s="269" t="str">
        <f t="shared" si="98"/>
        <v>2BR-5</v>
      </c>
      <c r="BV112" s="270" t="str">
        <f t="shared" si="99"/>
        <v>05</v>
      </c>
      <c r="BW112" s="271">
        <f t="shared" si="100"/>
        <v>85</v>
      </c>
      <c r="BX112" s="271">
        <f t="shared" si="100"/>
        <v>74</v>
      </c>
      <c r="BY112" s="272">
        <f t="shared" si="101"/>
        <v>29156510.647200003</v>
      </c>
      <c r="BZ112" s="272">
        <f t="shared" si="102"/>
        <v>1983270000</v>
      </c>
      <c r="CA112" s="272">
        <f t="shared" si="102"/>
        <v>2235462000</v>
      </c>
      <c r="CB112" s="272">
        <f t="shared" si="102"/>
        <v>2373340000</v>
      </c>
      <c r="CC112" s="272">
        <f t="shared" si="102"/>
        <v>2519723000</v>
      </c>
      <c r="CD112" s="272">
        <f t="shared" si="103"/>
        <v>2675134000</v>
      </c>
      <c r="CE112" s="15"/>
      <c r="CF112" s="42">
        <f t="shared" si="95"/>
        <v>4039583680</v>
      </c>
      <c r="CG112" s="187">
        <f t="shared" si="95"/>
        <v>4288736680</v>
      </c>
    </row>
    <row r="113" spans="1:85">
      <c r="A113" s="3">
        <f t="shared" si="91"/>
        <v>74</v>
      </c>
      <c r="B113" s="249">
        <v>10</v>
      </c>
      <c r="C113" s="250" t="s">
        <v>151</v>
      </c>
      <c r="D113" s="285">
        <v>21</v>
      </c>
      <c r="E113" s="252"/>
      <c r="F113" s="40" t="s">
        <v>84</v>
      </c>
      <c r="G113" s="253">
        <f t="shared" si="71"/>
        <v>132</v>
      </c>
      <c r="H113" s="253">
        <f t="shared" si="72"/>
        <v>112</v>
      </c>
      <c r="I113" s="254">
        <f t="shared" si="73"/>
        <v>26966806</v>
      </c>
      <c r="J113" s="254">
        <f t="shared" si="74"/>
        <v>3</v>
      </c>
      <c r="K113" s="255">
        <f t="shared" si="75"/>
        <v>1.1000000000000001</v>
      </c>
      <c r="L113" s="305">
        <f t="shared" si="92"/>
        <v>1.01</v>
      </c>
      <c r="M113" s="257">
        <f t="shared" si="76"/>
        <v>25036023.269803815</v>
      </c>
      <c r="N113" s="257">
        <f t="shared" si="77"/>
        <v>28219598.385864943</v>
      </c>
      <c r="O113" s="257">
        <f t="shared" si="78"/>
        <v>29960121.466000002</v>
      </c>
      <c r="P113" s="257">
        <f t="shared" si="79"/>
        <v>31807996.201217446</v>
      </c>
      <c r="Q113" s="258">
        <f t="shared" si="80"/>
        <v>29960121.466000002</v>
      </c>
      <c r="R113" s="257">
        <f t="shared" si="80"/>
        <v>31807996.201217446</v>
      </c>
      <c r="S113" s="257">
        <f t="shared" si="81"/>
        <v>33769843.806702793</v>
      </c>
      <c r="T113" s="257"/>
      <c r="U113" s="257">
        <f t="shared" si="82"/>
        <v>2804034606.2180271</v>
      </c>
      <c r="V113" s="257">
        <f t="shared" si="83"/>
        <v>3160595019.2168736</v>
      </c>
      <c r="W113" s="257">
        <f t="shared" si="84"/>
        <v>3355533604.1920004</v>
      </c>
      <c r="X113" s="258">
        <f t="shared" si="85"/>
        <v>3562495574.5363541</v>
      </c>
      <c r="Y113" s="258">
        <f t="shared" si="86"/>
        <v>3355533604.1920004</v>
      </c>
      <c r="Z113" s="257">
        <f t="shared" si="87"/>
        <v>3562495574.5363541</v>
      </c>
      <c r="AA113" s="257">
        <f t="shared" si="93"/>
        <v>3782222506.3507128</v>
      </c>
      <c r="AB113" s="257"/>
      <c r="AC113" s="32" t="str">
        <f t="shared" si="88"/>
        <v>BERTAHAP</v>
      </c>
      <c r="AD113" s="259">
        <f t="shared" si="89"/>
        <v>0</v>
      </c>
      <c r="AE113" s="260">
        <v>2</v>
      </c>
      <c r="AF113" s="261"/>
      <c r="AG113" s="257" t="e">
        <f>IF(AF113&gt;#REF!,"LB","KR")</f>
        <v>#REF!</v>
      </c>
      <c r="AH113" s="261">
        <v>3084439000</v>
      </c>
      <c r="AI113" s="261">
        <v>3476655000</v>
      </c>
      <c r="AJ113" s="261">
        <v>3691087000</v>
      </c>
      <c r="AK113" s="262">
        <v>3918746000</v>
      </c>
      <c r="AL113" s="262">
        <v>3691087000</v>
      </c>
      <c r="AM113" s="261">
        <v>3918746000</v>
      </c>
      <c r="AN113" s="261">
        <f t="shared" si="50"/>
        <v>4160445000</v>
      </c>
      <c r="AO113" s="15"/>
      <c r="AP113" s="15"/>
      <c r="AQ113" s="264">
        <f t="shared" si="90"/>
        <v>-444952.29899999872</v>
      </c>
      <c r="AR113" s="297"/>
      <c r="AS113" s="266"/>
      <c r="AT113" s="266"/>
      <c r="AU113" s="266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268"/>
      <c r="BT113" s="269"/>
      <c r="BU113" s="269" t="str">
        <f t="shared" si="98"/>
        <v>2BR-7</v>
      </c>
      <c r="BV113" s="270" t="str">
        <f t="shared" si="99"/>
        <v>07</v>
      </c>
      <c r="BW113" s="271">
        <f t="shared" si="100"/>
        <v>101</v>
      </c>
      <c r="BX113" s="271">
        <f t="shared" si="100"/>
        <v>90</v>
      </c>
      <c r="BY113" s="272">
        <f t="shared" si="101"/>
        <v>29156510.647200003</v>
      </c>
      <c r="BZ113" s="272">
        <f t="shared" si="102"/>
        <v>2412085000</v>
      </c>
      <c r="CA113" s="272">
        <f t="shared" si="102"/>
        <v>2718805000</v>
      </c>
      <c r="CB113" s="272">
        <f t="shared" si="102"/>
        <v>2886495000</v>
      </c>
      <c r="CC113" s="272">
        <f t="shared" si="102"/>
        <v>3064528000</v>
      </c>
      <c r="CD113" s="272">
        <f t="shared" si="103"/>
        <v>3253541000</v>
      </c>
      <c r="CE113" s="15"/>
      <c r="CF113" s="42">
        <f t="shared" si="95"/>
        <v>3912552220</v>
      </c>
      <c r="CG113" s="187">
        <f t="shared" si="95"/>
        <v>4153870760</v>
      </c>
    </row>
    <row r="114" spans="1:85">
      <c r="A114" s="3">
        <f t="shared" si="91"/>
        <v>75</v>
      </c>
      <c r="B114" s="249">
        <v>1</v>
      </c>
      <c r="C114" s="250" t="s">
        <v>152</v>
      </c>
      <c r="D114" s="251" t="s">
        <v>19</v>
      </c>
      <c r="E114" s="252"/>
      <c r="F114" s="40" t="s">
        <v>72</v>
      </c>
      <c r="G114" s="253">
        <f t="shared" si="71"/>
        <v>175</v>
      </c>
      <c r="H114" s="253">
        <f t="shared" si="72"/>
        <v>156</v>
      </c>
      <c r="I114" s="254">
        <f t="shared" si="73"/>
        <v>26966806</v>
      </c>
      <c r="J114" s="254">
        <f t="shared" si="74"/>
        <v>5</v>
      </c>
      <c r="K114" s="255">
        <f t="shared" si="75"/>
        <v>1.08</v>
      </c>
      <c r="L114" s="256">
        <f>SUMIF($AN$4:$AN$22,D114,$AS$4:$AS$22)</f>
        <v>1.01</v>
      </c>
      <c r="M114" s="257">
        <f t="shared" si="76"/>
        <v>24580822.846716471</v>
      </c>
      <c r="N114" s="257">
        <f t="shared" si="77"/>
        <v>27706514.778849214</v>
      </c>
      <c r="O114" s="257">
        <f t="shared" si="78"/>
        <v>29415391.9848</v>
      </c>
      <c r="P114" s="257">
        <f t="shared" si="79"/>
        <v>31229668.997558944</v>
      </c>
      <c r="Q114" s="258">
        <f t="shared" si="80"/>
        <v>29415391.9848</v>
      </c>
      <c r="R114" s="257">
        <f t="shared" si="80"/>
        <v>31229668.997558944</v>
      </c>
      <c r="S114" s="257">
        <f t="shared" si="81"/>
        <v>33155846.646580923</v>
      </c>
      <c r="T114" s="257"/>
      <c r="U114" s="257">
        <f t="shared" si="82"/>
        <v>3834608364.0877695</v>
      </c>
      <c r="V114" s="257">
        <f t="shared" si="83"/>
        <v>4322216305.5004778</v>
      </c>
      <c r="W114" s="257">
        <f t="shared" si="84"/>
        <v>4588801149.6288004</v>
      </c>
      <c r="X114" s="258">
        <f t="shared" si="85"/>
        <v>4871828363.619195</v>
      </c>
      <c r="Y114" s="258">
        <f t="shared" si="86"/>
        <v>4588801149.6288004</v>
      </c>
      <c r="Z114" s="257">
        <f t="shared" si="87"/>
        <v>4871828363.619195</v>
      </c>
      <c r="AA114" s="257">
        <f t="shared" si="93"/>
        <v>5172312076.8666239</v>
      </c>
      <c r="AB114" s="257"/>
      <c r="AC114" s="32" t="str">
        <f t="shared" si="88"/>
        <v>BERTAHAP</v>
      </c>
      <c r="AD114" s="259">
        <f t="shared" si="89"/>
        <v>0</v>
      </c>
      <c r="AE114" s="260">
        <v>2</v>
      </c>
      <c r="AF114" s="261"/>
      <c r="AG114" s="257" t="e">
        <f>IF(AF114&gt;#REF!,"LB","KR")</f>
        <v>#REF!</v>
      </c>
      <c r="AH114" s="261">
        <v>4218070000</v>
      </c>
      <c r="AI114" s="261">
        <v>4754438000</v>
      </c>
      <c r="AJ114" s="261">
        <v>5047682000</v>
      </c>
      <c r="AK114" s="262">
        <v>5359012000</v>
      </c>
      <c r="AL114" s="262">
        <v>5047682000</v>
      </c>
      <c r="AM114" s="261">
        <v>5359012000</v>
      </c>
      <c r="AN114" s="261">
        <f t="shared" si="50"/>
        <v>5689544000</v>
      </c>
      <c r="AO114" s="15"/>
      <c r="AP114" s="15"/>
      <c r="AQ114" s="264">
        <f t="shared" si="90"/>
        <v>-989681.78020000085</v>
      </c>
      <c r="AR114" s="297"/>
      <c r="AS114" s="266"/>
      <c r="AT114" s="266"/>
      <c r="AU114" s="266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268"/>
      <c r="BT114" s="269"/>
      <c r="BU114" s="269" t="str">
        <f t="shared" si="98"/>
        <v>2BR-9</v>
      </c>
      <c r="BV114" s="270" t="str">
        <f t="shared" si="99"/>
        <v>09</v>
      </c>
      <c r="BW114" s="271">
        <f t="shared" si="100"/>
        <v>101</v>
      </c>
      <c r="BX114" s="271">
        <f t="shared" si="100"/>
        <v>90</v>
      </c>
      <c r="BY114" s="272">
        <f t="shared" si="101"/>
        <v>29156510.647200003</v>
      </c>
      <c r="BZ114" s="272">
        <f t="shared" si="102"/>
        <v>2412085000</v>
      </c>
      <c r="CA114" s="272">
        <f t="shared" si="102"/>
        <v>2718805000</v>
      </c>
      <c r="CB114" s="272">
        <f t="shared" si="102"/>
        <v>2886495000</v>
      </c>
      <c r="CC114" s="272">
        <f t="shared" si="102"/>
        <v>3064528000</v>
      </c>
      <c r="CD114" s="272">
        <f t="shared" si="103"/>
        <v>3253541000</v>
      </c>
      <c r="CE114" s="15"/>
      <c r="CF114" s="42">
        <f t="shared" si="95"/>
        <v>5350542920</v>
      </c>
      <c r="CG114" s="187">
        <f t="shared" si="95"/>
        <v>5680552720</v>
      </c>
    </row>
    <row r="115" spans="1:85">
      <c r="A115" s="3">
        <f t="shared" si="91"/>
        <v>76</v>
      </c>
      <c r="B115" s="249">
        <v>2</v>
      </c>
      <c r="C115" s="250" t="s">
        <v>152</v>
      </c>
      <c r="D115" s="251" t="s">
        <v>29</v>
      </c>
      <c r="E115" s="252"/>
      <c r="F115" s="40" t="s">
        <v>74</v>
      </c>
      <c r="G115" s="253">
        <f t="shared" si="71"/>
        <v>85</v>
      </c>
      <c r="H115" s="253">
        <f t="shared" si="72"/>
        <v>74</v>
      </c>
      <c r="I115" s="254">
        <f t="shared" si="73"/>
        <v>26966806</v>
      </c>
      <c r="J115" s="254">
        <f t="shared" si="74"/>
        <v>1</v>
      </c>
      <c r="K115" s="255">
        <f t="shared" si="75"/>
        <v>1.06</v>
      </c>
      <c r="L115" s="256">
        <f>SUMIF($AN$4:$AN$22,D115,$AS$4:$AS$22)</f>
        <v>1.01</v>
      </c>
      <c r="M115" s="257">
        <f t="shared" si="76"/>
        <v>24125622.423629135</v>
      </c>
      <c r="N115" s="257">
        <f t="shared" si="77"/>
        <v>27193431.171833493</v>
      </c>
      <c r="O115" s="257">
        <f t="shared" si="78"/>
        <v>28870662.503600005</v>
      </c>
      <c r="P115" s="257">
        <f t="shared" si="79"/>
        <v>30651341.793900453</v>
      </c>
      <c r="Q115" s="258">
        <f t="shared" si="80"/>
        <v>28870662.503600005</v>
      </c>
      <c r="R115" s="257">
        <f t="shared" si="80"/>
        <v>30651341.793900453</v>
      </c>
      <c r="S115" s="257">
        <f t="shared" si="81"/>
        <v>32541849.486459062</v>
      </c>
      <c r="T115" s="257"/>
      <c r="U115" s="257">
        <f t="shared" si="82"/>
        <v>1785296059.348556</v>
      </c>
      <c r="V115" s="257">
        <f t="shared" si="83"/>
        <v>2012313906.7156785</v>
      </c>
      <c r="W115" s="257">
        <f t="shared" si="84"/>
        <v>2136429025.2664003</v>
      </c>
      <c r="X115" s="258">
        <f t="shared" si="85"/>
        <v>2268199292.7486334</v>
      </c>
      <c r="Y115" s="258">
        <f t="shared" si="86"/>
        <v>2136429025.2664003</v>
      </c>
      <c r="Z115" s="257">
        <f t="shared" si="87"/>
        <v>2268199292.7486334</v>
      </c>
      <c r="AA115" s="257">
        <f t="shared" si="93"/>
        <v>2408096861.9979706</v>
      </c>
      <c r="AB115" s="257"/>
      <c r="AC115" s="32" t="str">
        <f t="shared" si="88"/>
        <v>BERTAHAP</v>
      </c>
      <c r="AD115" s="259">
        <f t="shared" si="89"/>
        <v>0</v>
      </c>
      <c r="AE115" s="260">
        <v>2</v>
      </c>
      <c r="AF115" s="261"/>
      <c r="AG115" s="257" t="e">
        <f>IF(AF115&gt;#REF!,"LB","KR")</f>
        <v>#REF!</v>
      </c>
      <c r="AH115" s="261">
        <v>1963826000</v>
      </c>
      <c r="AI115" s="261">
        <v>2213546000</v>
      </c>
      <c r="AJ115" s="261">
        <v>2350072000</v>
      </c>
      <c r="AK115" s="262">
        <v>2495020000</v>
      </c>
      <c r="AL115" s="262">
        <v>2350072000</v>
      </c>
      <c r="AM115" s="261">
        <v>2495020000</v>
      </c>
      <c r="AN115" s="261">
        <f t="shared" si="50"/>
        <v>2648907000</v>
      </c>
      <c r="AO115" s="15"/>
      <c r="AP115" s="15"/>
      <c r="AQ115" s="264">
        <f t="shared" si="90"/>
        <v>-1534411.2613999955</v>
      </c>
      <c r="AR115" s="297"/>
      <c r="AS115" s="266"/>
      <c r="AT115" s="266"/>
      <c r="AU115" s="266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268"/>
      <c r="BT115" s="296"/>
      <c r="BU115" s="269" t="str">
        <f t="shared" si="98"/>
        <v>2BR-11</v>
      </c>
      <c r="BV115" s="270">
        <f t="shared" si="99"/>
        <v>11</v>
      </c>
      <c r="BW115" s="271">
        <f t="shared" si="100"/>
        <v>101</v>
      </c>
      <c r="BX115" s="271">
        <f t="shared" si="100"/>
        <v>90</v>
      </c>
      <c r="BY115" s="272">
        <f t="shared" si="101"/>
        <v>29156510.647200003</v>
      </c>
      <c r="BZ115" s="272">
        <f t="shared" si="102"/>
        <v>2412085000</v>
      </c>
      <c r="CA115" s="272">
        <f t="shared" si="102"/>
        <v>2718805000</v>
      </c>
      <c r="CB115" s="272">
        <f t="shared" si="102"/>
        <v>2886495000</v>
      </c>
      <c r="CC115" s="272">
        <f t="shared" si="102"/>
        <v>3064528000</v>
      </c>
      <c r="CD115" s="272">
        <f t="shared" si="103"/>
        <v>3253541000</v>
      </c>
      <c r="CE115" s="15"/>
      <c r="CF115" s="42">
        <f t="shared" si="95"/>
        <v>2491076320</v>
      </c>
      <c r="CG115" s="187">
        <f t="shared" si="95"/>
        <v>2644721200</v>
      </c>
    </row>
    <row r="116" spans="1:85">
      <c r="A116" s="3">
        <f t="shared" si="91"/>
        <v>77</v>
      </c>
      <c r="B116" s="249">
        <v>3</v>
      </c>
      <c r="C116" s="250" t="s">
        <v>152</v>
      </c>
      <c r="D116" s="251" t="s">
        <v>32</v>
      </c>
      <c r="E116" s="252"/>
      <c r="F116" s="40" t="s">
        <v>56</v>
      </c>
      <c r="G116" s="253">
        <f t="shared" si="71"/>
        <v>85</v>
      </c>
      <c r="H116" s="253">
        <f t="shared" si="72"/>
        <v>74</v>
      </c>
      <c r="I116" s="254">
        <f t="shared" si="73"/>
        <v>26966806</v>
      </c>
      <c r="J116" s="254">
        <f t="shared" si="74"/>
        <v>1</v>
      </c>
      <c r="K116" s="255">
        <f t="shared" si="75"/>
        <v>1.06</v>
      </c>
      <c r="L116" s="256">
        <f>SUMIF($AN$4:$AN$22,D116,$AS$4:$AS$22)</f>
        <v>1.01</v>
      </c>
      <c r="M116" s="257">
        <f t="shared" si="76"/>
        <v>24125622.423629135</v>
      </c>
      <c r="N116" s="257">
        <f t="shared" si="77"/>
        <v>27193431.171833493</v>
      </c>
      <c r="O116" s="257">
        <f t="shared" si="78"/>
        <v>28870662.503600005</v>
      </c>
      <c r="P116" s="257">
        <f t="shared" si="79"/>
        <v>30651341.793900453</v>
      </c>
      <c r="Q116" s="258">
        <f t="shared" si="80"/>
        <v>28870662.503600005</v>
      </c>
      <c r="R116" s="257">
        <f t="shared" si="80"/>
        <v>30651341.793900453</v>
      </c>
      <c r="S116" s="257">
        <f t="shared" si="81"/>
        <v>32541849.486459062</v>
      </c>
      <c r="T116" s="257"/>
      <c r="U116" s="257">
        <f t="shared" si="82"/>
        <v>1785296059.348556</v>
      </c>
      <c r="V116" s="257">
        <f t="shared" si="83"/>
        <v>2012313906.7156785</v>
      </c>
      <c r="W116" s="257">
        <f t="shared" si="84"/>
        <v>2136429025.2664003</v>
      </c>
      <c r="X116" s="258">
        <f t="shared" si="85"/>
        <v>2268199292.7486334</v>
      </c>
      <c r="Y116" s="258">
        <f t="shared" si="86"/>
        <v>2136429025.2664003</v>
      </c>
      <c r="Z116" s="257">
        <f t="shared" si="87"/>
        <v>2268199292.7486334</v>
      </c>
      <c r="AA116" s="257">
        <f t="shared" si="93"/>
        <v>2408096861.9979706</v>
      </c>
      <c r="AB116" s="257"/>
      <c r="AC116" s="32" t="str">
        <f t="shared" si="88"/>
        <v>BERTAHAP</v>
      </c>
      <c r="AD116" s="259">
        <f t="shared" si="89"/>
        <v>0</v>
      </c>
      <c r="AE116" s="260">
        <v>2</v>
      </c>
      <c r="AF116" s="261"/>
      <c r="AG116" s="257" t="e">
        <f>IF(AF116&gt;#REF!,"LB","KR")</f>
        <v>#REF!</v>
      </c>
      <c r="AH116" s="261">
        <v>1963826000</v>
      </c>
      <c r="AI116" s="261">
        <v>2213546000</v>
      </c>
      <c r="AJ116" s="261">
        <v>2350072000</v>
      </c>
      <c r="AK116" s="262">
        <v>2495020000</v>
      </c>
      <c r="AL116" s="262">
        <v>2350072000</v>
      </c>
      <c r="AM116" s="261">
        <v>2495020000</v>
      </c>
      <c r="AN116" s="261">
        <f t="shared" si="50"/>
        <v>2648907000</v>
      </c>
      <c r="AO116" s="15"/>
      <c r="AP116" s="15"/>
      <c r="AQ116" s="264">
        <f t="shared" si="90"/>
        <v>-1534411.2613999955</v>
      </c>
      <c r="AR116" s="297"/>
      <c r="AS116" s="266"/>
      <c r="AT116" s="266"/>
      <c r="AU116" s="266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268"/>
      <c r="BT116" s="269"/>
      <c r="BU116" s="269" t="str">
        <f t="shared" si="98"/>
        <v>2BR-15</v>
      </c>
      <c r="BV116" s="270">
        <f t="shared" si="99"/>
        <v>15</v>
      </c>
      <c r="BW116" s="271">
        <f t="shared" si="100"/>
        <v>101</v>
      </c>
      <c r="BX116" s="271">
        <f t="shared" si="100"/>
        <v>90</v>
      </c>
      <c r="BY116" s="272">
        <f t="shared" si="101"/>
        <v>29156510.647200003</v>
      </c>
      <c r="BZ116" s="272">
        <f t="shared" si="102"/>
        <v>2412085000</v>
      </c>
      <c r="CA116" s="272">
        <f t="shared" si="102"/>
        <v>2718805000</v>
      </c>
      <c r="CB116" s="272">
        <f t="shared" si="102"/>
        <v>2886495000</v>
      </c>
      <c r="CC116" s="272">
        <f t="shared" si="102"/>
        <v>3064528000</v>
      </c>
      <c r="CD116" s="272">
        <f t="shared" si="103"/>
        <v>3253541000</v>
      </c>
      <c r="CE116" s="15"/>
      <c r="CF116" s="42">
        <f t="shared" si="95"/>
        <v>2491076320</v>
      </c>
      <c r="CG116" s="187">
        <f t="shared" si="95"/>
        <v>2644721200</v>
      </c>
    </row>
    <row r="117" spans="1:85">
      <c r="A117" s="3">
        <f t="shared" si="91"/>
        <v>78</v>
      </c>
      <c r="B117" s="249">
        <v>4</v>
      </c>
      <c r="C117" s="250" t="s">
        <v>152</v>
      </c>
      <c r="D117" s="251" t="s">
        <v>38</v>
      </c>
      <c r="E117" s="252"/>
      <c r="F117" s="40" t="s">
        <v>58</v>
      </c>
      <c r="G117" s="253">
        <f t="shared" si="71"/>
        <v>101</v>
      </c>
      <c r="H117" s="253">
        <f t="shared" si="72"/>
        <v>90</v>
      </c>
      <c r="I117" s="254">
        <f t="shared" si="73"/>
        <v>26966806</v>
      </c>
      <c r="J117" s="254">
        <f t="shared" si="74"/>
        <v>1</v>
      </c>
      <c r="K117" s="255">
        <f t="shared" si="75"/>
        <v>1.06</v>
      </c>
      <c r="L117" s="256">
        <f>SUMIF($AN$4:$AN$22,D117,$AS$4:$AS$22)</f>
        <v>1.01</v>
      </c>
      <c r="M117" s="257">
        <f t="shared" si="76"/>
        <v>24125622.423629135</v>
      </c>
      <c r="N117" s="257">
        <f t="shared" si="77"/>
        <v>27193431.171833493</v>
      </c>
      <c r="O117" s="257">
        <f t="shared" si="78"/>
        <v>28870662.503600005</v>
      </c>
      <c r="P117" s="257">
        <f t="shared" si="79"/>
        <v>30651341.793900453</v>
      </c>
      <c r="Q117" s="258">
        <f t="shared" si="80"/>
        <v>28870662.503600005</v>
      </c>
      <c r="R117" s="257">
        <f t="shared" si="80"/>
        <v>30651341.793900453</v>
      </c>
      <c r="S117" s="257">
        <f t="shared" si="81"/>
        <v>32541849.486459062</v>
      </c>
      <c r="T117" s="257"/>
      <c r="U117" s="257">
        <f t="shared" si="82"/>
        <v>2171306018.1266222</v>
      </c>
      <c r="V117" s="257">
        <f t="shared" si="83"/>
        <v>2447408805.4650145</v>
      </c>
      <c r="W117" s="257">
        <f t="shared" si="84"/>
        <v>2598359625.3240004</v>
      </c>
      <c r="X117" s="258">
        <f t="shared" si="85"/>
        <v>2758620761.4510407</v>
      </c>
      <c r="Y117" s="258">
        <f t="shared" si="86"/>
        <v>2598359625.3240004</v>
      </c>
      <c r="Z117" s="257">
        <f t="shared" si="87"/>
        <v>2758620761.4510407</v>
      </c>
      <c r="AA117" s="257">
        <f t="shared" si="93"/>
        <v>2928766453.7813153</v>
      </c>
      <c r="AB117" s="257"/>
      <c r="AC117" s="32" t="str">
        <f t="shared" si="88"/>
        <v>BERTAHAP</v>
      </c>
      <c r="AD117" s="259">
        <f t="shared" si="89"/>
        <v>0</v>
      </c>
      <c r="AE117" s="260">
        <v>2</v>
      </c>
      <c r="AF117" s="261"/>
      <c r="AG117" s="257" t="e">
        <f>IF(AF117&gt;#REF!,"LB","KR")</f>
        <v>#REF!</v>
      </c>
      <c r="AH117" s="261">
        <v>2388437000</v>
      </c>
      <c r="AI117" s="261">
        <v>2692150000</v>
      </c>
      <c r="AJ117" s="261">
        <v>2858196000</v>
      </c>
      <c r="AK117" s="262">
        <v>3034483000</v>
      </c>
      <c r="AL117" s="262">
        <v>2858196000</v>
      </c>
      <c r="AM117" s="261">
        <v>3034483000</v>
      </c>
      <c r="AN117" s="261">
        <f t="shared" si="50"/>
        <v>3221644000</v>
      </c>
      <c r="AO117" s="15"/>
      <c r="AP117" s="15"/>
      <c r="AQ117" s="264">
        <f t="shared" si="90"/>
        <v>-1534411.2613999955</v>
      </c>
      <c r="AR117" s="297"/>
      <c r="AS117" s="266"/>
      <c r="AT117" s="266"/>
      <c r="AU117" s="266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268"/>
      <c r="BT117" s="296"/>
      <c r="BU117" s="269" t="str">
        <f t="shared" si="98"/>
        <v>2BR-17</v>
      </c>
      <c r="BV117" s="270">
        <f t="shared" si="99"/>
        <v>17</v>
      </c>
      <c r="BW117" s="271">
        <f t="shared" si="100"/>
        <v>85</v>
      </c>
      <c r="BX117" s="271">
        <f t="shared" si="100"/>
        <v>74</v>
      </c>
      <c r="BY117" s="272">
        <f t="shared" si="101"/>
        <v>29156510.647200003</v>
      </c>
      <c r="BZ117" s="272">
        <f t="shared" si="102"/>
        <v>1983270000</v>
      </c>
      <c r="CA117" s="272">
        <f t="shared" si="102"/>
        <v>2235462000</v>
      </c>
      <c r="CB117" s="272">
        <f t="shared" si="102"/>
        <v>2373340000</v>
      </c>
      <c r="CC117" s="272">
        <f t="shared" si="102"/>
        <v>2519723000</v>
      </c>
      <c r="CD117" s="272">
        <f t="shared" si="103"/>
        <v>2675134000</v>
      </c>
      <c r="CE117" s="15"/>
      <c r="CF117" s="42">
        <f t="shared" si="95"/>
        <v>3029687760</v>
      </c>
      <c r="CG117" s="187">
        <f t="shared" si="95"/>
        <v>3216551980</v>
      </c>
    </row>
    <row r="118" spans="1:85">
      <c r="A118" s="3">
        <f t="shared" si="91"/>
        <v>79</v>
      </c>
      <c r="B118" s="249">
        <v>5</v>
      </c>
      <c r="C118" s="250" t="s">
        <v>152</v>
      </c>
      <c r="D118" s="251" t="s">
        <v>44</v>
      </c>
      <c r="E118" s="252"/>
      <c r="F118" s="40" t="s">
        <v>60</v>
      </c>
      <c r="G118" s="253">
        <f t="shared" si="71"/>
        <v>101</v>
      </c>
      <c r="H118" s="253">
        <f t="shared" si="72"/>
        <v>90</v>
      </c>
      <c r="I118" s="254">
        <f t="shared" si="73"/>
        <v>26966806</v>
      </c>
      <c r="J118" s="254">
        <f t="shared" si="74"/>
        <v>1</v>
      </c>
      <c r="K118" s="255">
        <f t="shared" si="75"/>
        <v>1.06</v>
      </c>
      <c r="L118" s="256">
        <f t="shared" ref="L118:L123" si="104">SUMIF($AN$4:$AN$22,D118,$AS$4:$AS$22)</f>
        <v>1.01</v>
      </c>
      <c r="M118" s="257">
        <f t="shared" si="76"/>
        <v>24125622.423629135</v>
      </c>
      <c r="N118" s="257">
        <f t="shared" si="77"/>
        <v>27193431.171833493</v>
      </c>
      <c r="O118" s="257">
        <f t="shared" si="78"/>
        <v>28870662.503600005</v>
      </c>
      <c r="P118" s="257">
        <f t="shared" si="79"/>
        <v>30651341.793900453</v>
      </c>
      <c r="Q118" s="258">
        <f t="shared" si="80"/>
        <v>28870662.503600005</v>
      </c>
      <c r="R118" s="257">
        <f t="shared" si="80"/>
        <v>30651341.793900453</v>
      </c>
      <c r="S118" s="257">
        <f t="shared" si="81"/>
        <v>32541849.486459062</v>
      </c>
      <c r="T118" s="257"/>
      <c r="U118" s="257">
        <f t="shared" si="82"/>
        <v>2171306018.1266222</v>
      </c>
      <c r="V118" s="257">
        <f t="shared" si="83"/>
        <v>2447408805.4650145</v>
      </c>
      <c r="W118" s="257">
        <f t="shared" si="84"/>
        <v>2598359625.3240004</v>
      </c>
      <c r="X118" s="258">
        <f t="shared" si="85"/>
        <v>2758620761.4510407</v>
      </c>
      <c r="Y118" s="258">
        <f t="shared" si="86"/>
        <v>2598359625.3240004</v>
      </c>
      <c r="Z118" s="257">
        <f t="shared" si="87"/>
        <v>2758620761.4510407</v>
      </c>
      <c r="AA118" s="257">
        <f t="shared" si="93"/>
        <v>2928766453.7813153</v>
      </c>
      <c r="AB118" s="257"/>
      <c r="AC118" s="32" t="str">
        <f t="shared" si="88"/>
        <v>BERTAHAP</v>
      </c>
      <c r="AD118" s="259">
        <f t="shared" si="89"/>
        <v>0</v>
      </c>
      <c r="AE118" s="260">
        <v>2</v>
      </c>
      <c r="AF118" s="261"/>
      <c r="AG118" s="257" t="e">
        <f>IF(AF118&gt;#REF!,"LB","KR")</f>
        <v>#REF!</v>
      </c>
      <c r="AH118" s="261">
        <v>2388437000</v>
      </c>
      <c r="AI118" s="261">
        <v>2692150000</v>
      </c>
      <c r="AJ118" s="261">
        <v>2858196000</v>
      </c>
      <c r="AK118" s="262">
        <v>3034483000</v>
      </c>
      <c r="AL118" s="262">
        <v>2858196000</v>
      </c>
      <c r="AM118" s="261">
        <v>3034483000</v>
      </c>
      <c r="AN118" s="261">
        <f t="shared" si="50"/>
        <v>3221644000</v>
      </c>
      <c r="AO118" s="15"/>
      <c r="AP118" s="15"/>
      <c r="AQ118" s="264">
        <f t="shared" si="90"/>
        <v>-1534411.2613999955</v>
      </c>
      <c r="AR118" s="297"/>
      <c r="AS118" s="266"/>
      <c r="AT118" s="266"/>
      <c r="AU118" s="266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268">
        <v>22</v>
      </c>
      <c r="BT118" s="269" t="s">
        <v>153</v>
      </c>
      <c r="BU118" s="269" t="str">
        <f t="shared" ref="BU118:BU123" si="105">F169</f>
        <v>2BR-3</v>
      </c>
      <c r="BV118" s="270" t="str">
        <f t="shared" ref="BV118:BV123" si="106">D169</f>
        <v>03</v>
      </c>
      <c r="BW118" s="271">
        <f t="shared" ref="BW118:BX123" si="107">G169</f>
        <v>85</v>
      </c>
      <c r="BX118" s="271">
        <f t="shared" si="107"/>
        <v>74</v>
      </c>
      <c r="BY118" s="272">
        <f t="shared" ref="BY118:BY123" si="108">O169</f>
        <v>29156510.647200003</v>
      </c>
      <c r="BZ118" s="272">
        <f t="shared" ref="BZ118:CC123" si="109">AH169</f>
        <v>1983270000</v>
      </c>
      <c r="CA118" s="272">
        <f t="shared" si="109"/>
        <v>2235462000</v>
      </c>
      <c r="CB118" s="272">
        <f t="shared" si="109"/>
        <v>2373340000</v>
      </c>
      <c r="CC118" s="272">
        <f t="shared" si="109"/>
        <v>2519723000</v>
      </c>
      <c r="CD118" s="272">
        <f t="shared" ref="CD118:CD123" si="110">AN169</f>
        <v>2675134000</v>
      </c>
      <c r="CE118" s="15">
        <v>12</v>
      </c>
      <c r="CF118" s="42">
        <f t="shared" si="95"/>
        <v>3029687760</v>
      </c>
      <c r="CG118" s="187">
        <f t="shared" si="95"/>
        <v>3216551980</v>
      </c>
    </row>
    <row r="119" spans="1:85">
      <c r="A119" s="3">
        <f t="shared" si="91"/>
        <v>80</v>
      </c>
      <c r="B119" s="249">
        <v>6</v>
      </c>
      <c r="C119" s="250" t="s">
        <v>152</v>
      </c>
      <c r="D119" s="285">
        <v>11</v>
      </c>
      <c r="E119" s="252"/>
      <c r="F119" s="40" t="s">
        <v>62</v>
      </c>
      <c r="G119" s="253">
        <f t="shared" si="71"/>
        <v>101</v>
      </c>
      <c r="H119" s="253">
        <f t="shared" si="72"/>
        <v>90</v>
      </c>
      <c r="I119" s="254">
        <f t="shared" si="73"/>
        <v>26966806</v>
      </c>
      <c r="J119" s="254">
        <f t="shared" si="74"/>
        <v>1</v>
      </c>
      <c r="K119" s="255">
        <f t="shared" si="75"/>
        <v>1.06</v>
      </c>
      <c r="L119" s="256">
        <f t="shared" si="104"/>
        <v>1.01</v>
      </c>
      <c r="M119" s="257">
        <f t="shared" si="76"/>
        <v>24125622.423629135</v>
      </c>
      <c r="N119" s="257">
        <f t="shared" si="77"/>
        <v>27193431.171833493</v>
      </c>
      <c r="O119" s="257">
        <f t="shared" si="78"/>
        <v>28870662.503600005</v>
      </c>
      <c r="P119" s="257">
        <f t="shared" si="79"/>
        <v>30651341.793900453</v>
      </c>
      <c r="Q119" s="258">
        <f t="shared" si="80"/>
        <v>28870662.503600005</v>
      </c>
      <c r="R119" s="257">
        <f t="shared" si="80"/>
        <v>30651341.793900453</v>
      </c>
      <c r="S119" s="257">
        <f t="shared" si="81"/>
        <v>32541849.486459062</v>
      </c>
      <c r="T119" s="257"/>
      <c r="U119" s="257">
        <f t="shared" si="82"/>
        <v>2171306018.1266222</v>
      </c>
      <c r="V119" s="257">
        <f t="shared" si="83"/>
        <v>2447408805.4650145</v>
      </c>
      <c r="W119" s="257">
        <f t="shared" si="84"/>
        <v>2598359625.3240004</v>
      </c>
      <c r="X119" s="258">
        <f t="shared" si="85"/>
        <v>2758620761.4510407</v>
      </c>
      <c r="Y119" s="258">
        <f t="shared" si="86"/>
        <v>2598359625.3240004</v>
      </c>
      <c r="Z119" s="257">
        <f t="shared" si="87"/>
        <v>2758620761.4510407</v>
      </c>
      <c r="AA119" s="257">
        <f t="shared" si="93"/>
        <v>2928766453.7813153</v>
      </c>
      <c r="AB119" s="257"/>
      <c r="AC119" s="32" t="str">
        <f t="shared" si="88"/>
        <v>BERTAHAP</v>
      </c>
      <c r="AD119" s="259">
        <f t="shared" si="89"/>
        <v>0</v>
      </c>
      <c r="AE119" s="260">
        <v>2</v>
      </c>
      <c r="AF119" s="261"/>
      <c r="AG119" s="257" t="e">
        <f>IF(AF119&gt;#REF!,"LB","KR")</f>
        <v>#REF!</v>
      </c>
      <c r="AH119" s="261">
        <v>2388437000</v>
      </c>
      <c r="AI119" s="261">
        <v>2692150000</v>
      </c>
      <c r="AJ119" s="261">
        <v>2858196000</v>
      </c>
      <c r="AK119" s="262">
        <v>3034483000</v>
      </c>
      <c r="AL119" s="262">
        <v>2858196000</v>
      </c>
      <c r="AM119" s="261">
        <v>3034483000</v>
      </c>
      <c r="AN119" s="261">
        <f t="shared" si="50"/>
        <v>3221644000</v>
      </c>
      <c r="AO119" s="15"/>
      <c r="AP119" s="15"/>
      <c r="AQ119" s="264">
        <f t="shared" si="90"/>
        <v>-1534411.2613999955</v>
      </c>
      <c r="AR119" s="297"/>
      <c r="AS119" s="266"/>
      <c r="AT119" s="266"/>
      <c r="AU119" s="266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268"/>
      <c r="BT119" s="269"/>
      <c r="BU119" s="269" t="str">
        <f t="shared" si="105"/>
        <v>2BR-5</v>
      </c>
      <c r="BV119" s="270" t="str">
        <f t="shared" si="106"/>
        <v>05</v>
      </c>
      <c r="BW119" s="271">
        <f t="shared" si="107"/>
        <v>85</v>
      </c>
      <c r="BX119" s="271">
        <f t="shared" si="107"/>
        <v>74</v>
      </c>
      <c r="BY119" s="272">
        <f t="shared" si="108"/>
        <v>29156510.647200003</v>
      </c>
      <c r="BZ119" s="272">
        <f t="shared" si="109"/>
        <v>1983270000</v>
      </c>
      <c r="CA119" s="272">
        <f t="shared" si="109"/>
        <v>2235462000</v>
      </c>
      <c r="CB119" s="272">
        <f t="shared" si="109"/>
        <v>2373340000</v>
      </c>
      <c r="CC119" s="272">
        <f t="shared" si="109"/>
        <v>2519723000</v>
      </c>
      <c r="CD119" s="272">
        <f t="shared" si="110"/>
        <v>2675134000</v>
      </c>
      <c r="CE119" s="15"/>
      <c r="CF119" s="42">
        <f t="shared" si="95"/>
        <v>3029687760</v>
      </c>
      <c r="CG119" s="187">
        <f t="shared" si="95"/>
        <v>3216551980</v>
      </c>
    </row>
    <row r="120" spans="1:85">
      <c r="A120" s="3">
        <f t="shared" si="91"/>
        <v>81</v>
      </c>
      <c r="B120" s="249">
        <v>7</v>
      </c>
      <c r="C120" s="250" t="s">
        <v>152</v>
      </c>
      <c r="D120" s="285">
        <v>15</v>
      </c>
      <c r="E120" s="252"/>
      <c r="F120" s="40" t="s">
        <v>64</v>
      </c>
      <c r="G120" s="253">
        <f t="shared" si="71"/>
        <v>101</v>
      </c>
      <c r="H120" s="253">
        <f t="shared" si="72"/>
        <v>90</v>
      </c>
      <c r="I120" s="254">
        <f t="shared" si="73"/>
        <v>26966806</v>
      </c>
      <c r="J120" s="254">
        <f t="shared" si="74"/>
        <v>1</v>
      </c>
      <c r="K120" s="255">
        <f t="shared" si="75"/>
        <v>1.06</v>
      </c>
      <c r="L120" s="256">
        <f t="shared" si="104"/>
        <v>1.01</v>
      </c>
      <c r="M120" s="257">
        <f t="shared" si="76"/>
        <v>24125622.423629135</v>
      </c>
      <c r="N120" s="257">
        <f t="shared" si="77"/>
        <v>27193431.171833493</v>
      </c>
      <c r="O120" s="257">
        <f t="shared" si="78"/>
        <v>28870662.503600005</v>
      </c>
      <c r="P120" s="257">
        <f t="shared" si="79"/>
        <v>30651341.793900453</v>
      </c>
      <c r="Q120" s="258">
        <f t="shared" si="80"/>
        <v>28870662.503600005</v>
      </c>
      <c r="R120" s="257">
        <f t="shared" si="80"/>
        <v>30651341.793900453</v>
      </c>
      <c r="S120" s="257">
        <f t="shared" si="81"/>
        <v>32541849.486459062</v>
      </c>
      <c r="T120" s="257"/>
      <c r="U120" s="257">
        <f t="shared" si="82"/>
        <v>2171306018.1266222</v>
      </c>
      <c r="V120" s="257">
        <f t="shared" si="83"/>
        <v>2447408805.4650145</v>
      </c>
      <c r="W120" s="257">
        <f t="shared" si="84"/>
        <v>2598359625.3240004</v>
      </c>
      <c r="X120" s="258">
        <f t="shared" si="85"/>
        <v>2758620761.4510407</v>
      </c>
      <c r="Y120" s="258">
        <f t="shared" si="86"/>
        <v>2598359625.3240004</v>
      </c>
      <c r="Z120" s="257">
        <f t="shared" si="87"/>
        <v>2758620761.4510407</v>
      </c>
      <c r="AA120" s="257">
        <f t="shared" si="93"/>
        <v>2928766453.7813153</v>
      </c>
      <c r="AB120" s="257"/>
      <c r="AC120" s="32" t="str">
        <f t="shared" si="88"/>
        <v>BERTAHAP</v>
      </c>
      <c r="AD120" s="259">
        <f t="shared" si="89"/>
        <v>0</v>
      </c>
      <c r="AE120" s="260">
        <v>2</v>
      </c>
      <c r="AF120" s="261"/>
      <c r="AG120" s="257" t="e">
        <f>IF(AF120&gt;#REF!,"LB","KR")</f>
        <v>#REF!</v>
      </c>
      <c r="AH120" s="261">
        <v>2388437000</v>
      </c>
      <c r="AI120" s="261">
        <v>2692150000</v>
      </c>
      <c r="AJ120" s="261">
        <v>2858196000</v>
      </c>
      <c r="AK120" s="262">
        <v>3034483000</v>
      </c>
      <c r="AL120" s="262">
        <v>2858196000</v>
      </c>
      <c r="AM120" s="261">
        <v>3034483000</v>
      </c>
      <c r="AN120" s="261">
        <f t="shared" si="50"/>
        <v>3221644000</v>
      </c>
      <c r="AO120" s="15"/>
      <c r="AP120" s="15"/>
      <c r="AQ120" s="264">
        <f t="shared" si="90"/>
        <v>-1534411.2613999955</v>
      </c>
      <c r="AR120" s="297"/>
      <c r="AS120" s="266"/>
      <c r="AT120" s="266"/>
      <c r="AU120" s="266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268"/>
      <c r="BT120" s="269"/>
      <c r="BU120" s="269" t="str">
        <f t="shared" si="105"/>
        <v>2BR-7</v>
      </c>
      <c r="BV120" s="270" t="str">
        <f t="shared" si="106"/>
        <v>07</v>
      </c>
      <c r="BW120" s="271">
        <f t="shared" si="107"/>
        <v>101</v>
      </c>
      <c r="BX120" s="271">
        <f t="shared" si="107"/>
        <v>90</v>
      </c>
      <c r="BY120" s="272">
        <f t="shared" si="108"/>
        <v>29156510.647200003</v>
      </c>
      <c r="BZ120" s="272">
        <f t="shared" si="109"/>
        <v>2412085000</v>
      </c>
      <c r="CA120" s="272">
        <f t="shared" si="109"/>
        <v>2718805000</v>
      </c>
      <c r="CB120" s="272">
        <f t="shared" si="109"/>
        <v>2886495000</v>
      </c>
      <c r="CC120" s="272">
        <f t="shared" si="109"/>
        <v>3064528000</v>
      </c>
      <c r="CD120" s="272">
        <f t="shared" si="110"/>
        <v>3253541000</v>
      </c>
      <c r="CE120" s="15"/>
      <c r="CF120" s="42">
        <f t="shared" si="95"/>
        <v>3029687760</v>
      </c>
      <c r="CG120" s="187">
        <f t="shared" si="95"/>
        <v>3216551980</v>
      </c>
    </row>
    <row r="121" spans="1:85">
      <c r="A121" s="3">
        <f t="shared" si="91"/>
        <v>82</v>
      </c>
      <c r="B121" s="249">
        <v>8</v>
      </c>
      <c r="C121" s="250" t="s">
        <v>152</v>
      </c>
      <c r="D121" s="285">
        <v>17</v>
      </c>
      <c r="E121" s="252"/>
      <c r="F121" s="40" t="s">
        <v>67</v>
      </c>
      <c r="G121" s="253">
        <f t="shared" si="71"/>
        <v>85</v>
      </c>
      <c r="H121" s="253">
        <f t="shared" si="72"/>
        <v>74</v>
      </c>
      <c r="I121" s="254">
        <f t="shared" si="73"/>
        <v>26966806</v>
      </c>
      <c r="J121" s="254">
        <f t="shared" si="74"/>
        <v>1</v>
      </c>
      <c r="K121" s="255">
        <f t="shared" si="75"/>
        <v>1.06</v>
      </c>
      <c r="L121" s="256">
        <f t="shared" si="104"/>
        <v>1.01</v>
      </c>
      <c r="M121" s="257">
        <f t="shared" si="76"/>
        <v>24125622.423629135</v>
      </c>
      <c r="N121" s="257">
        <f t="shared" si="77"/>
        <v>27193431.171833493</v>
      </c>
      <c r="O121" s="257">
        <f t="shared" si="78"/>
        <v>28870662.503600005</v>
      </c>
      <c r="P121" s="257">
        <f t="shared" si="79"/>
        <v>30651341.793900453</v>
      </c>
      <c r="Q121" s="258">
        <f t="shared" si="80"/>
        <v>28870662.503600005</v>
      </c>
      <c r="R121" s="257">
        <f t="shared" si="80"/>
        <v>30651341.793900453</v>
      </c>
      <c r="S121" s="257">
        <f t="shared" si="81"/>
        <v>32541849.486459062</v>
      </c>
      <c r="T121" s="257"/>
      <c r="U121" s="257">
        <f t="shared" si="82"/>
        <v>1785296059.348556</v>
      </c>
      <c r="V121" s="257">
        <f t="shared" si="83"/>
        <v>2012313906.7156785</v>
      </c>
      <c r="W121" s="257">
        <f t="shared" si="84"/>
        <v>2136429025.2664003</v>
      </c>
      <c r="X121" s="258">
        <f t="shared" si="85"/>
        <v>2268199292.7486334</v>
      </c>
      <c r="Y121" s="258">
        <f t="shared" si="86"/>
        <v>2136429025.2664003</v>
      </c>
      <c r="Z121" s="257">
        <f t="shared" si="87"/>
        <v>2268199292.7486334</v>
      </c>
      <c r="AA121" s="257">
        <f t="shared" si="93"/>
        <v>2408096861.9979706</v>
      </c>
      <c r="AB121" s="257"/>
      <c r="AC121" s="32" t="str">
        <f t="shared" si="88"/>
        <v>BERTAHAP</v>
      </c>
      <c r="AD121" s="259">
        <f t="shared" si="89"/>
        <v>0</v>
      </c>
      <c r="AE121" s="260">
        <v>2</v>
      </c>
      <c r="AF121" s="261"/>
      <c r="AG121" s="257" t="e">
        <f>IF(AF121&gt;#REF!,"LB","KR")</f>
        <v>#REF!</v>
      </c>
      <c r="AH121" s="261">
        <v>1963826000</v>
      </c>
      <c r="AI121" s="261">
        <v>2213546000</v>
      </c>
      <c r="AJ121" s="261">
        <v>2350072000</v>
      </c>
      <c r="AK121" s="262">
        <v>2495020000</v>
      </c>
      <c r="AL121" s="262">
        <v>2350072000</v>
      </c>
      <c r="AM121" s="261">
        <v>2495020000</v>
      </c>
      <c r="AN121" s="261">
        <f t="shared" si="50"/>
        <v>2648907000</v>
      </c>
      <c r="AO121" s="15"/>
      <c r="AP121" s="15"/>
      <c r="AQ121" s="264">
        <f t="shared" si="90"/>
        <v>-1534411.2613999955</v>
      </c>
      <c r="AR121" s="297"/>
      <c r="AS121" s="266"/>
      <c r="AT121" s="266"/>
      <c r="AU121" s="266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268"/>
      <c r="BT121" s="269"/>
      <c r="BU121" s="269" t="str">
        <f t="shared" si="105"/>
        <v>2BR-9</v>
      </c>
      <c r="BV121" s="270" t="str">
        <f t="shared" si="106"/>
        <v>09</v>
      </c>
      <c r="BW121" s="271">
        <f t="shared" si="107"/>
        <v>101</v>
      </c>
      <c r="BX121" s="271">
        <f t="shared" si="107"/>
        <v>90</v>
      </c>
      <c r="BY121" s="272">
        <f t="shared" si="108"/>
        <v>29156510.647200003</v>
      </c>
      <c r="BZ121" s="272">
        <f t="shared" si="109"/>
        <v>2412085000</v>
      </c>
      <c r="CA121" s="272">
        <f t="shared" si="109"/>
        <v>2718805000</v>
      </c>
      <c r="CB121" s="272">
        <f t="shared" si="109"/>
        <v>2886495000</v>
      </c>
      <c r="CC121" s="272">
        <f t="shared" si="109"/>
        <v>3064528000</v>
      </c>
      <c r="CD121" s="272">
        <f t="shared" si="110"/>
        <v>3253541000</v>
      </c>
      <c r="CE121" s="15"/>
      <c r="CF121" s="42">
        <f t="shared" si="95"/>
        <v>2491076320</v>
      </c>
      <c r="CG121" s="187">
        <f t="shared" si="95"/>
        <v>2644721200</v>
      </c>
    </row>
    <row r="122" spans="1:85">
      <c r="A122" s="3">
        <f t="shared" si="91"/>
        <v>83</v>
      </c>
      <c r="B122" s="249">
        <v>9</v>
      </c>
      <c r="C122" s="250" t="s">
        <v>152</v>
      </c>
      <c r="D122" s="285">
        <v>19</v>
      </c>
      <c r="E122" s="252"/>
      <c r="F122" s="40" t="s">
        <v>78</v>
      </c>
      <c r="G122" s="253">
        <f t="shared" si="71"/>
        <v>138</v>
      </c>
      <c r="H122" s="253">
        <f t="shared" si="72"/>
        <v>120</v>
      </c>
      <c r="I122" s="254">
        <f t="shared" si="73"/>
        <v>26966806</v>
      </c>
      <c r="J122" s="254">
        <f t="shared" si="74"/>
        <v>1</v>
      </c>
      <c r="K122" s="255">
        <f t="shared" si="75"/>
        <v>1.06</v>
      </c>
      <c r="L122" s="256">
        <f t="shared" si="104"/>
        <v>1.01</v>
      </c>
      <c r="M122" s="257">
        <f t="shared" si="76"/>
        <v>24125622.423629135</v>
      </c>
      <c r="N122" s="257">
        <f t="shared" si="77"/>
        <v>27193431.171833493</v>
      </c>
      <c r="O122" s="257">
        <f t="shared" si="78"/>
        <v>28870662.503600005</v>
      </c>
      <c r="P122" s="257">
        <f t="shared" si="79"/>
        <v>30651341.793900453</v>
      </c>
      <c r="Q122" s="258">
        <f t="shared" si="80"/>
        <v>28870662.503600005</v>
      </c>
      <c r="R122" s="257">
        <f t="shared" si="80"/>
        <v>30651341.793900453</v>
      </c>
      <c r="S122" s="257">
        <f t="shared" si="81"/>
        <v>32541849.486459062</v>
      </c>
      <c r="T122" s="257"/>
      <c r="U122" s="257">
        <f t="shared" si="82"/>
        <v>2895074690.8354959</v>
      </c>
      <c r="V122" s="257">
        <f t="shared" si="83"/>
        <v>3263211740.620019</v>
      </c>
      <c r="W122" s="257">
        <f t="shared" si="84"/>
        <v>3464479500.4320006</v>
      </c>
      <c r="X122" s="258">
        <f t="shared" si="85"/>
        <v>3678161015.2680545</v>
      </c>
      <c r="Y122" s="258">
        <f t="shared" si="86"/>
        <v>3464479500.4320006</v>
      </c>
      <c r="Z122" s="257">
        <f t="shared" si="87"/>
        <v>3678161015.2680545</v>
      </c>
      <c r="AA122" s="257">
        <f t="shared" si="93"/>
        <v>3905021938.3750873</v>
      </c>
      <c r="AB122" s="257"/>
      <c r="AC122" s="32" t="str">
        <f t="shared" si="88"/>
        <v>BERTAHAP</v>
      </c>
      <c r="AD122" s="259">
        <f t="shared" si="89"/>
        <v>0</v>
      </c>
      <c r="AE122" s="260">
        <v>2</v>
      </c>
      <c r="AF122" s="261"/>
      <c r="AG122" s="257" t="e">
        <f>IF(AF122&gt;#REF!,"LB","KR")</f>
        <v>#REF!</v>
      </c>
      <c r="AH122" s="261">
        <v>3184583000</v>
      </c>
      <c r="AI122" s="261">
        <v>3589533000</v>
      </c>
      <c r="AJ122" s="261">
        <v>3810928000</v>
      </c>
      <c r="AK122" s="262">
        <v>4045978000</v>
      </c>
      <c r="AL122" s="262">
        <v>3810928000</v>
      </c>
      <c r="AM122" s="261">
        <v>4045978000</v>
      </c>
      <c r="AN122" s="261">
        <f t="shared" si="50"/>
        <v>4295525000</v>
      </c>
      <c r="AO122" s="15"/>
      <c r="AP122" s="15"/>
      <c r="AQ122" s="264">
        <f t="shared" si="90"/>
        <v>-1534411.2613999955</v>
      </c>
      <c r="AR122" s="297"/>
      <c r="AS122" s="266"/>
      <c r="AT122" s="266"/>
      <c r="AU122" s="266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268"/>
      <c r="BT122" s="269"/>
      <c r="BU122" s="269" t="str">
        <f t="shared" si="105"/>
        <v>2BR-11</v>
      </c>
      <c r="BV122" s="270">
        <f t="shared" si="106"/>
        <v>11</v>
      </c>
      <c r="BW122" s="271">
        <f t="shared" si="107"/>
        <v>101</v>
      </c>
      <c r="BX122" s="271">
        <f t="shared" si="107"/>
        <v>90</v>
      </c>
      <c r="BY122" s="272">
        <f t="shared" si="108"/>
        <v>29156510.647200003</v>
      </c>
      <c r="BZ122" s="272">
        <f t="shared" si="109"/>
        <v>2412085000</v>
      </c>
      <c r="CA122" s="272">
        <f t="shared" si="109"/>
        <v>2718805000</v>
      </c>
      <c r="CB122" s="272">
        <f t="shared" si="109"/>
        <v>2886495000</v>
      </c>
      <c r="CC122" s="272">
        <f t="shared" si="109"/>
        <v>3064528000</v>
      </c>
      <c r="CD122" s="272">
        <f t="shared" si="110"/>
        <v>3253541000</v>
      </c>
      <c r="CE122" s="15"/>
      <c r="CF122" s="42">
        <f t="shared" si="95"/>
        <v>4039583680</v>
      </c>
      <c r="CG122" s="187">
        <f t="shared" si="95"/>
        <v>4288736680</v>
      </c>
    </row>
    <row r="123" spans="1:85">
      <c r="A123" s="3">
        <f t="shared" si="91"/>
        <v>84</v>
      </c>
      <c r="B123" s="249">
        <v>10</v>
      </c>
      <c r="C123" s="250" t="s">
        <v>152</v>
      </c>
      <c r="D123" s="285">
        <v>21</v>
      </c>
      <c r="E123" s="252"/>
      <c r="F123" s="40" t="s">
        <v>84</v>
      </c>
      <c r="G123" s="253">
        <f t="shared" si="71"/>
        <v>132</v>
      </c>
      <c r="H123" s="253">
        <f t="shared" si="72"/>
        <v>112</v>
      </c>
      <c r="I123" s="254">
        <f t="shared" si="73"/>
        <v>26966806</v>
      </c>
      <c r="J123" s="254">
        <f t="shared" si="74"/>
        <v>3</v>
      </c>
      <c r="K123" s="255">
        <f t="shared" si="75"/>
        <v>1.1000000000000001</v>
      </c>
      <c r="L123" s="256">
        <f t="shared" si="104"/>
        <v>1.01</v>
      </c>
      <c r="M123" s="257">
        <f t="shared" si="76"/>
        <v>25036023.269803815</v>
      </c>
      <c r="N123" s="257">
        <f t="shared" si="77"/>
        <v>28219598.385864943</v>
      </c>
      <c r="O123" s="257">
        <f t="shared" si="78"/>
        <v>29960121.466000002</v>
      </c>
      <c r="P123" s="257">
        <f t="shared" si="79"/>
        <v>31807996.201217446</v>
      </c>
      <c r="Q123" s="258">
        <f t="shared" si="80"/>
        <v>29960121.466000002</v>
      </c>
      <c r="R123" s="257">
        <f t="shared" si="80"/>
        <v>31807996.201217446</v>
      </c>
      <c r="S123" s="257">
        <f t="shared" si="81"/>
        <v>33769843.806702793</v>
      </c>
      <c r="T123" s="257"/>
      <c r="U123" s="257">
        <f t="shared" si="82"/>
        <v>2804034606.2180271</v>
      </c>
      <c r="V123" s="257">
        <f t="shared" si="83"/>
        <v>3160595019.2168736</v>
      </c>
      <c r="W123" s="257">
        <f t="shared" si="84"/>
        <v>3355533604.1920004</v>
      </c>
      <c r="X123" s="258">
        <f t="shared" si="85"/>
        <v>3562495574.5363541</v>
      </c>
      <c r="Y123" s="258">
        <f t="shared" si="86"/>
        <v>3355533604.1920004</v>
      </c>
      <c r="Z123" s="257">
        <f t="shared" si="87"/>
        <v>3562495574.5363541</v>
      </c>
      <c r="AA123" s="257">
        <f t="shared" si="93"/>
        <v>3782222506.3507128</v>
      </c>
      <c r="AB123" s="257"/>
      <c r="AC123" s="32" t="str">
        <f t="shared" si="88"/>
        <v>BERTAHAP</v>
      </c>
      <c r="AD123" s="259">
        <f t="shared" si="89"/>
        <v>0</v>
      </c>
      <c r="AE123" s="260">
        <v>2</v>
      </c>
      <c r="AF123" s="261"/>
      <c r="AG123" s="257" t="e">
        <f>IF(AF123&gt;#REF!,"LB","KR")</f>
        <v>#REF!</v>
      </c>
      <c r="AH123" s="261">
        <v>3084439000</v>
      </c>
      <c r="AI123" s="261">
        <v>3476655000</v>
      </c>
      <c r="AJ123" s="261">
        <v>3691087000</v>
      </c>
      <c r="AK123" s="262">
        <v>3918746000</v>
      </c>
      <c r="AL123" s="262">
        <v>3691087000</v>
      </c>
      <c r="AM123" s="261">
        <v>3918746000</v>
      </c>
      <c r="AN123" s="261">
        <f t="shared" si="50"/>
        <v>4160445000</v>
      </c>
      <c r="AO123" s="15"/>
      <c r="AP123" s="15"/>
      <c r="AQ123" s="264">
        <f t="shared" si="90"/>
        <v>-444952.29899999872</v>
      </c>
      <c r="AR123" s="297"/>
      <c r="AS123" s="266"/>
      <c r="AT123" s="266"/>
      <c r="AU123" s="266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268"/>
      <c r="BT123" s="269"/>
      <c r="BU123" s="269" t="str">
        <f t="shared" si="105"/>
        <v>2BR-15</v>
      </c>
      <c r="BV123" s="270">
        <f t="shared" si="106"/>
        <v>15</v>
      </c>
      <c r="BW123" s="271">
        <f t="shared" si="107"/>
        <v>101</v>
      </c>
      <c r="BX123" s="271">
        <f t="shared" si="107"/>
        <v>90</v>
      </c>
      <c r="BY123" s="272">
        <f t="shared" si="108"/>
        <v>29156510.647200003</v>
      </c>
      <c r="BZ123" s="272">
        <f t="shared" si="109"/>
        <v>2412085000</v>
      </c>
      <c r="CA123" s="272">
        <f t="shared" si="109"/>
        <v>2718805000</v>
      </c>
      <c r="CB123" s="272">
        <f t="shared" si="109"/>
        <v>2886495000</v>
      </c>
      <c r="CC123" s="272">
        <f t="shared" si="109"/>
        <v>3064528000</v>
      </c>
      <c r="CD123" s="272">
        <f t="shared" si="110"/>
        <v>3253541000</v>
      </c>
      <c r="CE123" s="15"/>
      <c r="CF123" s="42">
        <f t="shared" si="95"/>
        <v>3912552220</v>
      </c>
      <c r="CG123" s="187">
        <f t="shared" si="95"/>
        <v>4153870760</v>
      </c>
    </row>
    <row r="124" spans="1:85">
      <c r="A124" s="3">
        <f t="shared" si="91"/>
        <v>85</v>
      </c>
      <c r="B124" s="249">
        <v>1</v>
      </c>
      <c r="C124" s="250" t="s">
        <v>154</v>
      </c>
      <c r="D124" s="251" t="s">
        <v>19</v>
      </c>
      <c r="E124" s="252"/>
      <c r="F124" s="40" t="s">
        <v>72</v>
      </c>
      <c r="G124" s="253">
        <f t="shared" si="71"/>
        <v>175</v>
      </c>
      <c r="H124" s="253">
        <f t="shared" si="72"/>
        <v>156</v>
      </c>
      <c r="I124" s="254">
        <f t="shared" si="73"/>
        <v>26966806</v>
      </c>
      <c r="J124" s="254">
        <f t="shared" si="74"/>
        <v>5</v>
      </c>
      <c r="K124" s="255">
        <f t="shared" si="75"/>
        <v>1.08</v>
      </c>
      <c r="L124" s="305">
        <f>SUMIF($AN$4:$AN$22,D124,$BF$4:$BF$22)</f>
        <v>1.02</v>
      </c>
      <c r="M124" s="257">
        <f t="shared" si="76"/>
        <v>24824197.330347329</v>
      </c>
      <c r="N124" s="257">
        <f t="shared" si="77"/>
        <v>27980836.707352675</v>
      </c>
      <c r="O124" s="257">
        <f t="shared" si="78"/>
        <v>29706633.489600003</v>
      </c>
      <c r="P124" s="257">
        <f t="shared" si="79"/>
        <v>31538873.641099136</v>
      </c>
      <c r="Q124" s="258">
        <f t="shared" si="80"/>
        <v>29706633.489600003</v>
      </c>
      <c r="R124" s="257">
        <f t="shared" si="80"/>
        <v>31538873.641099136</v>
      </c>
      <c r="S124" s="257">
        <f t="shared" si="81"/>
        <v>33484122.355953015</v>
      </c>
      <c r="T124" s="257"/>
      <c r="U124" s="257">
        <f t="shared" si="82"/>
        <v>3872574783.5341835</v>
      </c>
      <c r="V124" s="257">
        <f t="shared" si="83"/>
        <v>4365010526.3470173</v>
      </c>
      <c r="W124" s="257">
        <f t="shared" si="84"/>
        <v>4634234824.3776007</v>
      </c>
      <c r="X124" s="258">
        <f t="shared" si="85"/>
        <v>4920064288.0114651</v>
      </c>
      <c r="Y124" s="258">
        <f t="shared" si="86"/>
        <v>4634234824.3776007</v>
      </c>
      <c r="Z124" s="257">
        <f t="shared" si="87"/>
        <v>4920064288.0114651</v>
      </c>
      <c r="AA124" s="257">
        <f t="shared" si="93"/>
        <v>5223523087.5286703</v>
      </c>
      <c r="AB124" s="257"/>
      <c r="AC124" s="32" t="str">
        <f t="shared" si="88"/>
        <v>BERTAHAP</v>
      </c>
      <c r="AD124" s="259">
        <f t="shared" si="89"/>
        <v>0</v>
      </c>
      <c r="AE124" s="260">
        <v>2</v>
      </c>
      <c r="AF124" s="261"/>
      <c r="AG124" s="257" t="e">
        <f>IF(AF124&gt;#REF!,"LB","KR")</f>
        <v>#REF!</v>
      </c>
      <c r="AH124" s="261">
        <v>4259833000</v>
      </c>
      <c r="AI124" s="261">
        <v>4801512000</v>
      </c>
      <c r="AJ124" s="261">
        <v>5097659000</v>
      </c>
      <c r="AK124" s="262">
        <v>5412071000</v>
      </c>
      <c r="AL124" s="262">
        <v>5097659000</v>
      </c>
      <c r="AM124" s="261">
        <v>5412071000</v>
      </c>
      <c r="AN124" s="261">
        <f t="shared" si="50"/>
        <v>5745876000</v>
      </c>
      <c r="AO124" s="15"/>
      <c r="AP124" s="15"/>
      <c r="AQ124" s="264">
        <f t="shared" si="90"/>
        <v>-698440.27539999783</v>
      </c>
      <c r="AR124" s="297"/>
      <c r="AS124" s="266"/>
      <c r="AT124" s="266"/>
      <c r="AU124" s="266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268">
        <v>23</v>
      </c>
      <c r="BT124" s="296" t="s">
        <v>69</v>
      </c>
      <c r="BU124" s="269" t="str">
        <f t="shared" ref="BU124:BU131" si="111">F203</f>
        <v>2BR-3</v>
      </c>
      <c r="BV124" s="270" t="str">
        <f t="shared" ref="BV124:BV131" si="112">D203</f>
        <v>03</v>
      </c>
      <c r="BW124" s="271">
        <f t="shared" ref="BW124:BX131" si="113">G203</f>
        <v>85</v>
      </c>
      <c r="BX124" s="271">
        <f t="shared" si="113"/>
        <v>74</v>
      </c>
      <c r="BY124" s="272">
        <f t="shared" ref="BY124:BY131" si="114">O203</f>
        <v>29156510.647200003</v>
      </c>
      <c r="BZ124" s="272">
        <f t="shared" ref="BZ124:CC131" si="115">AH203</f>
        <v>1983270000</v>
      </c>
      <c r="CA124" s="272">
        <f t="shared" si="115"/>
        <v>2235462000</v>
      </c>
      <c r="CB124" s="272">
        <f t="shared" si="115"/>
        <v>2373340000</v>
      </c>
      <c r="CC124" s="272">
        <f t="shared" si="115"/>
        <v>2519723000</v>
      </c>
      <c r="CD124" s="272">
        <f t="shared" ref="CD124:CD131" si="116">AN203</f>
        <v>2675134000</v>
      </c>
      <c r="CE124" s="15">
        <v>8</v>
      </c>
      <c r="CF124" s="42">
        <f t="shared" si="95"/>
        <v>5403518540</v>
      </c>
      <c r="CG124" s="187">
        <f t="shared" si="95"/>
        <v>5736795260</v>
      </c>
    </row>
    <row r="125" spans="1:85">
      <c r="A125" s="3">
        <f t="shared" si="91"/>
        <v>86</v>
      </c>
      <c r="B125" s="249">
        <v>2</v>
      </c>
      <c r="C125" s="250" t="s">
        <v>154</v>
      </c>
      <c r="D125" s="251" t="s">
        <v>29</v>
      </c>
      <c r="E125" s="252"/>
      <c r="F125" s="40" t="s">
        <v>74</v>
      </c>
      <c r="G125" s="253">
        <f t="shared" si="71"/>
        <v>85</v>
      </c>
      <c r="H125" s="253">
        <f t="shared" si="72"/>
        <v>74</v>
      </c>
      <c r="I125" s="254">
        <f t="shared" si="73"/>
        <v>26966806</v>
      </c>
      <c r="J125" s="254">
        <f t="shared" si="74"/>
        <v>1</v>
      </c>
      <c r="K125" s="255">
        <f t="shared" si="75"/>
        <v>1.06</v>
      </c>
      <c r="L125" s="305">
        <f t="shared" ref="L125:L131" si="117">SUMIF($AN$4:$AN$22,D125,$BF$4:$BF$22)</f>
        <v>1.02</v>
      </c>
      <c r="M125" s="257">
        <f t="shared" si="76"/>
        <v>24364489.972377934</v>
      </c>
      <c r="N125" s="257">
        <f t="shared" si="77"/>
        <v>27462673.064623922</v>
      </c>
      <c r="O125" s="257">
        <f t="shared" si="78"/>
        <v>29156510.647200003</v>
      </c>
      <c r="P125" s="257">
        <f t="shared" si="79"/>
        <v>30954820.425523225</v>
      </c>
      <c r="Q125" s="258">
        <f t="shared" si="80"/>
        <v>29156510.647200003</v>
      </c>
      <c r="R125" s="257">
        <f t="shared" si="80"/>
        <v>30954820.425523225</v>
      </c>
      <c r="S125" s="257">
        <f t="shared" si="81"/>
        <v>32864046.016027961</v>
      </c>
      <c r="T125" s="257"/>
      <c r="U125" s="257">
        <f t="shared" si="82"/>
        <v>1802972257.9559672</v>
      </c>
      <c r="V125" s="257">
        <f t="shared" si="83"/>
        <v>2032237806.7821703</v>
      </c>
      <c r="W125" s="257">
        <f t="shared" si="84"/>
        <v>2157581787.8928003</v>
      </c>
      <c r="X125" s="258">
        <f t="shared" si="85"/>
        <v>2290656711.4887185</v>
      </c>
      <c r="Y125" s="258">
        <f t="shared" si="86"/>
        <v>2157581787.8928003</v>
      </c>
      <c r="Z125" s="257">
        <f t="shared" si="87"/>
        <v>2290656711.4887185</v>
      </c>
      <c r="AA125" s="257">
        <f t="shared" si="93"/>
        <v>2431939405.186069</v>
      </c>
      <c r="AB125" s="257"/>
      <c r="AC125" s="32" t="str">
        <f t="shared" si="88"/>
        <v>BERTAHAP</v>
      </c>
      <c r="AD125" s="259">
        <f t="shared" si="89"/>
        <v>0</v>
      </c>
      <c r="AE125" s="260">
        <v>2</v>
      </c>
      <c r="AF125" s="261"/>
      <c r="AG125" s="257" t="e">
        <f>IF(AF125&gt;#REF!,"LB","KR")</f>
        <v>#REF!</v>
      </c>
      <c r="AH125" s="261">
        <v>1983270000</v>
      </c>
      <c r="AI125" s="261">
        <v>2235462000</v>
      </c>
      <c r="AJ125" s="261">
        <v>2373340000</v>
      </c>
      <c r="AK125" s="262">
        <v>2519723000</v>
      </c>
      <c r="AL125" s="262">
        <v>2373340000</v>
      </c>
      <c r="AM125" s="261">
        <v>2519723000</v>
      </c>
      <c r="AN125" s="261">
        <f t="shared" si="50"/>
        <v>2675134000</v>
      </c>
      <c r="AO125" s="15"/>
      <c r="AP125" s="15"/>
      <c r="AQ125" s="264">
        <f t="shared" si="90"/>
        <v>-1248563.1177999973</v>
      </c>
      <c r="AR125" s="297"/>
      <c r="AS125" s="266"/>
      <c r="AT125" s="266"/>
      <c r="AU125" s="266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268"/>
      <c r="BT125" s="296"/>
      <c r="BU125" s="269" t="str">
        <f t="shared" si="111"/>
        <v>2BR-5</v>
      </c>
      <c r="BV125" s="270" t="str">
        <f t="shared" si="112"/>
        <v>05</v>
      </c>
      <c r="BW125" s="271">
        <f t="shared" si="113"/>
        <v>85</v>
      </c>
      <c r="BX125" s="271">
        <f t="shared" si="113"/>
        <v>74</v>
      </c>
      <c r="BY125" s="272">
        <f t="shared" si="114"/>
        <v>29156510.647200003</v>
      </c>
      <c r="BZ125" s="272">
        <f t="shared" si="115"/>
        <v>1983270000</v>
      </c>
      <c r="CA125" s="272">
        <f t="shared" si="115"/>
        <v>2235462000</v>
      </c>
      <c r="CB125" s="272">
        <f t="shared" si="115"/>
        <v>2373340000</v>
      </c>
      <c r="CC125" s="272">
        <f t="shared" si="115"/>
        <v>2519723000</v>
      </c>
      <c r="CD125" s="272">
        <f t="shared" si="116"/>
        <v>2675134000</v>
      </c>
      <c r="CE125" s="15"/>
      <c r="CF125" s="42">
        <f t="shared" si="95"/>
        <v>2515740400</v>
      </c>
      <c r="CG125" s="187">
        <f t="shared" si="95"/>
        <v>2670906380</v>
      </c>
    </row>
    <row r="126" spans="1:85">
      <c r="A126" s="3">
        <f t="shared" si="91"/>
        <v>87</v>
      </c>
      <c r="B126" s="249">
        <v>3</v>
      </c>
      <c r="C126" s="250" t="s">
        <v>154</v>
      </c>
      <c r="D126" s="251" t="s">
        <v>44</v>
      </c>
      <c r="E126" s="252"/>
      <c r="F126" s="40" t="s">
        <v>60</v>
      </c>
      <c r="G126" s="253">
        <f t="shared" si="71"/>
        <v>101</v>
      </c>
      <c r="H126" s="253">
        <f t="shared" si="72"/>
        <v>90</v>
      </c>
      <c r="I126" s="254">
        <f t="shared" si="73"/>
        <v>26966806</v>
      </c>
      <c r="J126" s="254">
        <f t="shared" si="74"/>
        <v>1</v>
      </c>
      <c r="K126" s="255">
        <f t="shared" si="75"/>
        <v>1.06</v>
      </c>
      <c r="L126" s="305">
        <f t="shared" si="117"/>
        <v>1.02</v>
      </c>
      <c r="M126" s="257">
        <f t="shared" si="76"/>
        <v>24364489.972377934</v>
      </c>
      <c r="N126" s="257">
        <f t="shared" si="77"/>
        <v>27462673.064623922</v>
      </c>
      <c r="O126" s="257">
        <f t="shared" si="78"/>
        <v>29156510.647200003</v>
      </c>
      <c r="P126" s="257">
        <f t="shared" si="79"/>
        <v>30954820.425523225</v>
      </c>
      <c r="Q126" s="258">
        <f t="shared" si="80"/>
        <v>29156510.647200003</v>
      </c>
      <c r="R126" s="257">
        <f t="shared" si="80"/>
        <v>30954820.425523225</v>
      </c>
      <c r="S126" s="257">
        <f t="shared" si="81"/>
        <v>32864046.016027961</v>
      </c>
      <c r="T126" s="257"/>
      <c r="U126" s="257">
        <f t="shared" si="82"/>
        <v>2192804097.5140142</v>
      </c>
      <c r="V126" s="257">
        <f t="shared" si="83"/>
        <v>2471640575.816153</v>
      </c>
      <c r="W126" s="257">
        <f t="shared" si="84"/>
        <v>2624085958.2480001</v>
      </c>
      <c r="X126" s="258">
        <f t="shared" si="85"/>
        <v>2785933838.2970901</v>
      </c>
      <c r="Y126" s="258">
        <f t="shared" si="86"/>
        <v>2624085958.2480001</v>
      </c>
      <c r="Z126" s="257">
        <f t="shared" si="87"/>
        <v>2785933838.2970901</v>
      </c>
      <c r="AA126" s="257">
        <f t="shared" si="93"/>
        <v>2957764141.4425163</v>
      </c>
      <c r="AB126" s="257"/>
      <c r="AC126" s="32" t="str">
        <f t="shared" si="88"/>
        <v>BERTAHAP</v>
      </c>
      <c r="AD126" s="259">
        <f t="shared" si="89"/>
        <v>0</v>
      </c>
      <c r="AE126" s="260">
        <v>2</v>
      </c>
      <c r="AF126" s="261"/>
      <c r="AG126" s="257" t="e">
        <f>IF(AF126&gt;#REF!,"LB","KR")</f>
        <v>#REF!</v>
      </c>
      <c r="AH126" s="261">
        <v>2412085000</v>
      </c>
      <c r="AI126" s="261">
        <v>2718805000</v>
      </c>
      <c r="AJ126" s="261">
        <v>2886495000</v>
      </c>
      <c r="AK126" s="262">
        <v>3064528000</v>
      </c>
      <c r="AL126" s="262">
        <v>2886495000</v>
      </c>
      <c r="AM126" s="261">
        <v>3064528000</v>
      </c>
      <c r="AN126" s="261">
        <f t="shared" si="50"/>
        <v>3253541000</v>
      </c>
      <c r="AO126" s="15"/>
      <c r="AP126" s="15"/>
      <c r="AQ126" s="264">
        <f t="shared" si="90"/>
        <v>-1248563.1177999973</v>
      </c>
      <c r="AR126" s="297"/>
      <c r="AS126" s="266"/>
      <c r="AT126" s="266"/>
      <c r="AU126" s="266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268"/>
      <c r="BT126" s="296"/>
      <c r="BU126" s="269" t="str">
        <f t="shared" si="111"/>
        <v>2BR-7</v>
      </c>
      <c r="BV126" s="270" t="str">
        <f t="shared" si="112"/>
        <v>07</v>
      </c>
      <c r="BW126" s="271">
        <f t="shared" si="113"/>
        <v>101</v>
      </c>
      <c r="BX126" s="271">
        <f t="shared" si="113"/>
        <v>90</v>
      </c>
      <c r="BY126" s="272">
        <f t="shared" si="114"/>
        <v>29156510.647200003</v>
      </c>
      <c r="BZ126" s="272">
        <f t="shared" si="115"/>
        <v>2412085000</v>
      </c>
      <c r="CA126" s="272">
        <f t="shared" si="115"/>
        <v>2718805000</v>
      </c>
      <c r="CB126" s="272">
        <f t="shared" si="115"/>
        <v>2886495000</v>
      </c>
      <c r="CC126" s="272">
        <f t="shared" si="115"/>
        <v>3064528000</v>
      </c>
      <c r="CD126" s="272">
        <f t="shared" si="116"/>
        <v>3253541000</v>
      </c>
      <c r="CE126" s="15"/>
      <c r="CF126" s="42">
        <f t="shared" si="95"/>
        <v>3059684700</v>
      </c>
      <c r="CG126" s="187">
        <f t="shared" si="95"/>
        <v>3248399680</v>
      </c>
    </row>
    <row r="127" spans="1:85">
      <c r="A127" s="3">
        <f t="shared" si="91"/>
        <v>88</v>
      </c>
      <c r="B127" s="249">
        <v>4</v>
      </c>
      <c r="C127" s="250" t="s">
        <v>154</v>
      </c>
      <c r="D127" s="285">
        <v>11</v>
      </c>
      <c r="E127" s="252"/>
      <c r="F127" s="40" t="s">
        <v>62</v>
      </c>
      <c r="G127" s="253">
        <f t="shared" si="71"/>
        <v>101</v>
      </c>
      <c r="H127" s="253">
        <f t="shared" si="72"/>
        <v>90</v>
      </c>
      <c r="I127" s="254">
        <f t="shared" si="73"/>
        <v>26966806</v>
      </c>
      <c r="J127" s="254">
        <f t="shared" si="74"/>
        <v>1</v>
      </c>
      <c r="K127" s="255">
        <f t="shared" si="75"/>
        <v>1.06</v>
      </c>
      <c r="L127" s="305">
        <f t="shared" si="117"/>
        <v>1.02</v>
      </c>
      <c r="M127" s="257">
        <f t="shared" si="76"/>
        <v>24364489.972377934</v>
      </c>
      <c r="N127" s="257">
        <f t="shared" si="77"/>
        <v>27462673.064623922</v>
      </c>
      <c r="O127" s="257">
        <f t="shared" si="78"/>
        <v>29156510.647200003</v>
      </c>
      <c r="P127" s="257">
        <f t="shared" si="79"/>
        <v>30954820.425523225</v>
      </c>
      <c r="Q127" s="258">
        <f t="shared" si="80"/>
        <v>29156510.647200003</v>
      </c>
      <c r="R127" s="257">
        <f t="shared" si="80"/>
        <v>30954820.425523225</v>
      </c>
      <c r="S127" s="257">
        <f t="shared" si="81"/>
        <v>32864046.016027961</v>
      </c>
      <c r="T127" s="257"/>
      <c r="U127" s="257">
        <f t="shared" si="82"/>
        <v>2192804097.5140142</v>
      </c>
      <c r="V127" s="257">
        <f t="shared" si="83"/>
        <v>2471640575.816153</v>
      </c>
      <c r="W127" s="257">
        <f t="shared" si="84"/>
        <v>2624085958.2480001</v>
      </c>
      <c r="X127" s="258">
        <f t="shared" si="85"/>
        <v>2785933838.2970901</v>
      </c>
      <c r="Y127" s="258">
        <f t="shared" si="86"/>
        <v>2624085958.2480001</v>
      </c>
      <c r="Z127" s="257">
        <f t="shared" si="87"/>
        <v>2785933838.2970901</v>
      </c>
      <c r="AA127" s="257">
        <f t="shared" si="93"/>
        <v>2957764141.4425163</v>
      </c>
      <c r="AB127" s="257"/>
      <c r="AC127" s="32" t="str">
        <f t="shared" si="88"/>
        <v>BERTAHAP</v>
      </c>
      <c r="AD127" s="259">
        <f t="shared" si="89"/>
        <v>0</v>
      </c>
      <c r="AE127" s="260">
        <v>2</v>
      </c>
      <c r="AF127" s="261"/>
      <c r="AG127" s="257" t="e">
        <f>IF(AF127&gt;#REF!,"LB","KR")</f>
        <v>#REF!</v>
      </c>
      <c r="AH127" s="261">
        <v>2412085000</v>
      </c>
      <c r="AI127" s="261">
        <v>2718805000</v>
      </c>
      <c r="AJ127" s="261">
        <v>2886495000</v>
      </c>
      <c r="AK127" s="262">
        <v>3064528000</v>
      </c>
      <c r="AL127" s="262">
        <v>2886495000</v>
      </c>
      <c r="AM127" s="261">
        <v>3064528000</v>
      </c>
      <c r="AN127" s="261">
        <f t="shared" si="50"/>
        <v>3253541000</v>
      </c>
      <c r="AO127" s="15"/>
      <c r="AP127" s="15"/>
      <c r="AQ127" s="264">
        <f t="shared" si="90"/>
        <v>-1248563.1177999973</v>
      </c>
      <c r="AR127" s="297"/>
      <c r="AS127" s="266"/>
      <c r="AT127" s="266"/>
      <c r="AU127" s="266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268"/>
      <c r="BT127" s="269"/>
      <c r="BU127" s="269" t="str">
        <f t="shared" si="111"/>
        <v>2BR-9</v>
      </c>
      <c r="BV127" s="270" t="str">
        <f t="shared" si="112"/>
        <v>09</v>
      </c>
      <c r="BW127" s="271">
        <f t="shared" si="113"/>
        <v>101</v>
      </c>
      <c r="BX127" s="271">
        <f t="shared" si="113"/>
        <v>90</v>
      </c>
      <c r="BY127" s="272">
        <f t="shared" si="114"/>
        <v>29156510.647200003</v>
      </c>
      <c r="BZ127" s="272">
        <f t="shared" si="115"/>
        <v>2412085000</v>
      </c>
      <c r="CA127" s="272">
        <f t="shared" si="115"/>
        <v>2718805000</v>
      </c>
      <c r="CB127" s="272">
        <f t="shared" si="115"/>
        <v>2886495000</v>
      </c>
      <c r="CC127" s="272">
        <f t="shared" si="115"/>
        <v>3064528000</v>
      </c>
      <c r="CD127" s="272">
        <f t="shared" si="116"/>
        <v>3253541000</v>
      </c>
      <c r="CE127" s="15"/>
      <c r="CF127" s="42">
        <f t="shared" si="95"/>
        <v>3059684700</v>
      </c>
      <c r="CG127" s="187">
        <f t="shared" si="95"/>
        <v>3248399680</v>
      </c>
    </row>
    <row r="128" spans="1:85">
      <c r="A128" s="3">
        <f t="shared" si="91"/>
        <v>89</v>
      </c>
      <c r="B128" s="249">
        <v>5</v>
      </c>
      <c r="C128" s="250" t="s">
        <v>154</v>
      </c>
      <c r="D128" s="285">
        <v>15</v>
      </c>
      <c r="E128" s="252"/>
      <c r="F128" s="40" t="s">
        <v>64</v>
      </c>
      <c r="G128" s="253">
        <f t="shared" si="71"/>
        <v>101</v>
      </c>
      <c r="H128" s="253">
        <f t="shared" si="72"/>
        <v>90</v>
      </c>
      <c r="I128" s="254">
        <f t="shared" si="73"/>
        <v>26966806</v>
      </c>
      <c r="J128" s="254">
        <f t="shared" si="74"/>
        <v>1</v>
      </c>
      <c r="K128" s="255">
        <f t="shared" si="75"/>
        <v>1.06</v>
      </c>
      <c r="L128" s="305">
        <f t="shared" si="117"/>
        <v>1.02</v>
      </c>
      <c r="M128" s="257">
        <f t="shared" si="76"/>
        <v>24364489.972377934</v>
      </c>
      <c r="N128" s="257">
        <f t="shared" si="77"/>
        <v>27462673.064623922</v>
      </c>
      <c r="O128" s="257">
        <f t="shared" si="78"/>
        <v>29156510.647200003</v>
      </c>
      <c r="P128" s="257">
        <f t="shared" si="79"/>
        <v>30954820.425523225</v>
      </c>
      <c r="Q128" s="258">
        <f t="shared" si="80"/>
        <v>29156510.647200003</v>
      </c>
      <c r="R128" s="257">
        <f t="shared" si="80"/>
        <v>30954820.425523225</v>
      </c>
      <c r="S128" s="257">
        <f t="shared" si="81"/>
        <v>32864046.016027961</v>
      </c>
      <c r="T128" s="257"/>
      <c r="U128" s="257">
        <f t="shared" si="82"/>
        <v>2192804097.5140142</v>
      </c>
      <c r="V128" s="257">
        <f t="shared" si="83"/>
        <v>2471640575.816153</v>
      </c>
      <c r="W128" s="257">
        <f t="shared" si="84"/>
        <v>2624085958.2480001</v>
      </c>
      <c r="X128" s="258">
        <f t="shared" si="85"/>
        <v>2785933838.2970901</v>
      </c>
      <c r="Y128" s="258">
        <f t="shared" si="86"/>
        <v>2624085958.2480001</v>
      </c>
      <c r="Z128" s="257">
        <f t="shared" si="87"/>
        <v>2785933838.2970901</v>
      </c>
      <c r="AA128" s="257">
        <f t="shared" si="93"/>
        <v>2957764141.4425163</v>
      </c>
      <c r="AB128" s="257"/>
      <c r="AC128" s="32" t="str">
        <f t="shared" si="88"/>
        <v>BERTAHAP</v>
      </c>
      <c r="AD128" s="259">
        <f t="shared" si="89"/>
        <v>0</v>
      </c>
      <c r="AE128" s="260">
        <v>2</v>
      </c>
      <c r="AF128" s="261"/>
      <c r="AG128" s="257" t="e">
        <f>IF(AF128&gt;#REF!,"LB","KR")</f>
        <v>#REF!</v>
      </c>
      <c r="AH128" s="261">
        <v>2412085000</v>
      </c>
      <c r="AI128" s="261">
        <v>2718805000</v>
      </c>
      <c r="AJ128" s="261">
        <v>2886495000</v>
      </c>
      <c r="AK128" s="262">
        <v>3064528000</v>
      </c>
      <c r="AL128" s="262">
        <v>2886495000</v>
      </c>
      <c r="AM128" s="261">
        <v>3064528000</v>
      </c>
      <c r="AN128" s="261">
        <f t="shared" si="50"/>
        <v>3253541000</v>
      </c>
      <c r="AO128" s="15"/>
      <c r="AP128" s="15"/>
      <c r="AQ128" s="264">
        <f t="shared" si="90"/>
        <v>-1248563.1177999973</v>
      </c>
      <c r="AR128" s="297"/>
      <c r="AS128" s="266"/>
      <c r="AT128" s="266"/>
      <c r="AU128" s="266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268"/>
      <c r="BT128" s="269"/>
      <c r="BU128" s="269" t="str">
        <f t="shared" si="111"/>
        <v>2BR-11</v>
      </c>
      <c r="BV128" s="270">
        <f t="shared" si="112"/>
        <v>11</v>
      </c>
      <c r="BW128" s="271">
        <f t="shared" si="113"/>
        <v>101</v>
      </c>
      <c r="BX128" s="271">
        <f t="shared" si="113"/>
        <v>90</v>
      </c>
      <c r="BY128" s="272">
        <f t="shared" si="114"/>
        <v>29156510.647200003</v>
      </c>
      <c r="BZ128" s="272">
        <f t="shared" si="115"/>
        <v>2412085000</v>
      </c>
      <c r="CA128" s="272">
        <f t="shared" si="115"/>
        <v>2718805000</v>
      </c>
      <c r="CB128" s="272">
        <f t="shared" si="115"/>
        <v>2886495000</v>
      </c>
      <c r="CC128" s="272">
        <f t="shared" si="115"/>
        <v>3064528000</v>
      </c>
      <c r="CD128" s="272">
        <f t="shared" si="116"/>
        <v>3253541000</v>
      </c>
      <c r="CE128" s="15"/>
      <c r="CF128" s="42">
        <f t="shared" si="95"/>
        <v>3059684700</v>
      </c>
      <c r="CG128" s="187">
        <f t="shared" si="95"/>
        <v>3248399680</v>
      </c>
    </row>
    <row r="129" spans="1:85">
      <c r="A129" s="3">
        <f t="shared" si="91"/>
        <v>90</v>
      </c>
      <c r="B129" s="249">
        <v>6</v>
      </c>
      <c r="C129" s="250" t="s">
        <v>154</v>
      </c>
      <c r="D129" s="285">
        <v>17</v>
      </c>
      <c r="E129" s="252"/>
      <c r="F129" s="40" t="s">
        <v>67</v>
      </c>
      <c r="G129" s="253">
        <f t="shared" si="71"/>
        <v>85</v>
      </c>
      <c r="H129" s="253">
        <f t="shared" si="72"/>
        <v>74</v>
      </c>
      <c r="I129" s="254">
        <f t="shared" si="73"/>
        <v>26966806</v>
      </c>
      <c r="J129" s="254">
        <f t="shared" si="74"/>
        <v>1</v>
      </c>
      <c r="K129" s="255">
        <f t="shared" si="75"/>
        <v>1.06</v>
      </c>
      <c r="L129" s="305">
        <f t="shared" si="117"/>
        <v>1.02</v>
      </c>
      <c r="M129" s="257">
        <f t="shared" si="76"/>
        <v>24364489.972377934</v>
      </c>
      <c r="N129" s="257">
        <f t="shared" si="77"/>
        <v>27462673.064623922</v>
      </c>
      <c r="O129" s="257">
        <f t="shared" si="78"/>
        <v>29156510.647200003</v>
      </c>
      <c r="P129" s="257">
        <f t="shared" si="79"/>
        <v>30954820.425523225</v>
      </c>
      <c r="Q129" s="258">
        <f t="shared" si="80"/>
        <v>29156510.647200003</v>
      </c>
      <c r="R129" s="257">
        <f t="shared" si="80"/>
        <v>30954820.425523225</v>
      </c>
      <c r="S129" s="257">
        <f t="shared" si="81"/>
        <v>32864046.016027961</v>
      </c>
      <c r="T129" s="257"/>
      <c r="U129" s="257">
        <f t="shared" si="82"/>
        <v>1802972257.9559672</v>
      </c>
      <c r="V129" s="257">
        <f t="shared" si="83"/>
        <v>2032237806.7821703</v>
      </c>
      <c r="W129" s="257">
        <f t="shared" si="84"/>
        <v>2157581787.8928003</v>
      </c>
      <c r="X129" s="258">
        <f t="shared" si="85"/>
        <v>2290656711.4887185</v>
      </c>
      <c r="Y129" s="258">
        <f t="shared" si="86"/>
        <v>2157581787.8928003</v>
      </c>
      <c r="Z129" s="257">
        <f t="shared" si="87"/>
        <v>2290656711.4887185</v>
      </c>
      <c r="AA129" s="257">
        <f t="shared" si="93"/>
        <v>2431939405.186069</v>
      </c>
      <c r="AB129" s="257"/>
      <c r="AC129" s="32" t="str">
        <f t="shared" si="88"/>
        <v>BERTAHAP</v>
      </c>
      <c r="AD129" s="259">
        <f t="shared" si="89"/>
        <v>0</v>
      </c>
      <c r="AE129" s="260">
        <v>2</v>
      </c>
      <c r="AF129" s="261"/>
      <c r="AG129" s="257" t="e">
        <f>IF(AF129&gt;#REF!,"LB","KR")</f>
        <v>#REF!</v>
      </c>
      <c r="AH129" s="261">
        <v>1983270000</v>
      </c>
      <c r="AI129" s="261">
        <v>2235462000</v>
      </c>
      <c r="AJ129" s="261">
        <v>2373340000</v>
      </c>
      <c r="AK129" s="262">
        <v>2519723000</v>
      </c>
      <c r="AL129" s="262">
        <v>2373340000</v>
      </c>
      <c r="AM129" s="261">
        <v>2519723000</v>
      </c>
      <c r="AN129" s="261">
        <f t="shared" si="50"/>
        <v>2675134000</v>
      </c>
      <c r="AO129" s="15"/>
      <c r="AP129" s="15"/>
      <c r="AQ129" s="264">
        <f t="shared" si="90"/>
        <v>-1248563.1177999973</v>
      </c>
      <c r="AR129" s="297"/>
      <c r="AS129" s="266"/>
      <c r="AT129" s="266"/>
      <c r="AU129" s="266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268"/>
      <c r="BT129" s="269"/>
      <c r="BU129" s="269" t="str">
        <f t="shared" si="111"/>
        <v>2BR-15</v>
      </c>
      <c r="BV129" s="270">
        <f t="shared" si="112"/>
        <v>15</v>
      </c>
      <c r="BW129" s="271">
        <f t="shared" si="113"/>
        <v>101</v>
      </c>
      <c r="BX129" s="271">
        <f t="shared" si="113"/>
        <v>90</v>
      </c>
      <c r="BY129" s="272">
        <f t="shared" si="114"/>
        <v>29156510.647200003</v>
      </c>
      <c r="BZ129" s="272">
        <f t="shared" si="115"/>
        <v>2412085000</v>
      </c>
      <c r="CA129" s="272">
        <f t="shared" si="115"/>
        <v>2718805000</v>
      </c>
      <c r="CB129" s="272">
        <f t="shared" si="115"/>
        <v>2886495000</v>
      </c>
      <c r="CC129" s="272">
        <f t="shared" si="115"/>
        <v>3064528000</v>
      </c>
      <c r="CD129" s="272">
        <f t="shared" si="116"/>
        <v>3253541000</v>
      </c>
      <c r="CE129" s="15"/>
      <c r="CF129" s="42">
        <f t="shared" si="95"/>
        <v>2515740400</v>
      </c>
      <c r="CG129" s="187">
        <f t="shared" si="95"/>
        <v>2670906380</v>
      </c>
    </row>
    <row r="130" spans="1:85">
      <c r="A130" s="3">
        <f t="shared" si="91"/>
        <v>91</v>
      </c>
      <c r="B130" s="249">
        <v>7</v>
      </c>
      <c r="C130" s="250" t="s">
        <v>154</v>
      </c>
      <c r="D130" s="285">
        <v>19</v>
      </c>
      <c r="E130" s="252"/>
      <c r="F130" s="40" t="s">
        <v>78</v>
      </c>
      <c r="G130" s="253">
        <f t="shared" si="71"/>
        <v>138</v>
      </c>
      <c r="H130" s="253">
        <f t="shared" si="72"/>
        <v>120</v>
      </c>
      <c r="I130" s="254">
        <f t="shared" si="73"/>
        <v>26966806</v>
      </c>
      <c r="J130" s="254">
        <f t="shared" si="74"/>
        <v>1</v>
      </c>
      <c r="K130" s="255">
        <f t="shared" si="75"/>
        <v>1.06</v>
      </c>
      <c r="L130" s="305">
        <f t="shared" si="117"/>
        <v>1.02</v>
      </c>
      <c r="M130" s="257">
        <f t="shared" si="76"/>
        <v>24364489.972377934</v>
      </c>
      <c r="N130" s="257">
        <f t="shared" si="77"/>
        <v>27462673.064623922</v>
      </c>
      <c r="O130" s="257">
        <f t="shared" si="78"/>
        <v>29156510.647200003</v>
      </c>
      <c r="P130" s="257">
        <f t="shared" si="79"/>
        <v>30954820.425523225</v>
      </c>
      <c r="Q130" s="258">
        <f t="shared" si="80"/>
        <v>29156510.647200003</v>
      </c>
      <c r="R130" s="257">
        <f t="shared" si="80"/>
        <v>30954820.425523225</v>
      </c>
      <c r="S130" s="257">
        <f t="shared" si="81"/>
        <v>32864046.016027961</v>
      </c>
      <c r="T130" s="257"/>
      <c r="U130" s="257">
        <f t="shared" si="82"/>
        <v>2923738796.6853518</v>
      </c>
      <c r="V130" s="257">
        <f t="shared" si="83"/>
        <v>3295520767.7548704</v>
      </c>
      <c r="W130" s="257">
        <f t="shared" si="84"/>
        <v>3498781277.6640005</v>
      </c>
      <c r="X130" s="258">
        <f t="shared" si="85"/>
        <v>3714578451.0627871</v>
      </c>
      <c r="Y130" s="258">
        <f t="shared" si="86"/>
        <v>3498781277.6640005</v>
      </c>
      <c r="Z130" s="257">
        <f t="shared" si="87"/>
        <v>3714578451.0627871</v>
      </c>
      <c r="AA130" s="257">
        <f t="shared" si="93"/>
        <v>3943685521.9233551</v>
      </c>
      <c r="AB130" s="257"/>
      <c r="AC130" s="32" t="str">
        <f t="shared" si="88"/>
        <v>BERTAHAP</v>
      </c>
      <c r="AD130" s="259">
        <f t="shared" si="89"/>
        <v>0</v>
      </c>
      <c r="AE130" s="260">
        <v>2</v>
      </c>
      <c r="AF130" s="261"/>
      <c r="AG130" s="257" t="e">
        <f>IF(AF130&gt;#REF!,"LB","KR")</f>
        <v>#REF!</v>
      </c>
      <c r="AH130" s="261">
        <v>3216113000</v>
      </c>
      <c r="AI130" s="261">
        <v>3625073000</v>
      </c>
      <c r="AJ130" s="261">
        <v>3848660000</v>
      </c>
      <c r="AK130" s="262">
        <v>4086037000</v>
      </c>
      <c r="AL130" s="262">
        <v>3848660000</v>
      </c>
      <c r="AM130" s="261">
        <v>4086037000</v>
      </c>
      <c r="AN130" s="261">
        <f t="shared" si="50"/>
        <v>4338055000</v>
      </c>
      <c r="AO130" s="15"/>
      <c r="AP130" s="15"/>
      <c r="AQ130" s="264">
        <f t="shared" si="90"/>
        <v>-1248563.1177999973</v>
      </c>
      <c r="AR130" s="297"/>
      <c r="AS130" s="266"/>
      <c r="AT130" s="266"/>
      <c r="AU130" s="266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268"/>
      <c r="BT130" s="269"/>
      <c r="BU130" s="269" t="str">
        <f t="shared" si="111"/>
        <v>2BR-17</v>
      </c>
      <c r="BV130" s="270">
        <f t="shared" si="112"/>
        <v>17</v>
      </c>
      <c r="BW130" s="271">
        <f t="shared" si="113"/>
        <v>85</v>
      </c>
      <c r="BX130" s="271">
        <f t="shared" si="113"/>
        <v>74</v>
      </c>
      <c r="BY130" s="272">
        <f t="shared" si="114"/>
        <v>29156510.647200003</v>
      </c>
      <c r="BZ130" s="272">
        <f t="shared" si="115"/>
        <v>1983270000</v>
      </c>
      <c r="CA130" s="272">
        <f t="shared" si="115"/>
        <v>2235462000</v>
      </c>
      <c r="CB130" s="272">
        <f t="shared" si="115"/>
        <v>2373340000</v>
      </c>
      <c r="CC130" s="272">
        <f t="shared" si="115"/>
        <v>2519723000</v>
      </c>
      <c r="CD130" s="272">
        <f t="shared" si="116"/>
        <v>2675134000</v>
      </c>
      <c r="CE130" s="15"/>
      <c r="CF130" s="42">
        <f t="shared" si="95"/>
        <v>4079579600</v>
      </c>
      <c r="CG130" s="187">
        <f t="shared" si="95"/>
        <v>4331199220</v>
      </c>
    </row>
    <row r="131" spans="1:85">
      <c r="A131" s="3">
        <f t="shared" si="91"/>
        <v>92</v>
      </c>
      <c r="B131" s="249">
        <v>8</v>
      </c>
      <c r="C131" s="250" t="s">
        <v>154</v>
      </c>
      <c r="D131" s="285">
        <v>21</v>
      </c>
      <c r="E131" s="252"/>
      <c r="F131" s="40" t="s">
        <v>84</v>
      </c>
      <c r="G131" s="253">
        <f t="shared" si="71"/>
        <v>132</v>
      </c>
      <c r="H131" s="253">
        <f t="shared" si="72"/>
        <v>112</v>
      </c>
      <c r="I131" s="254">
        <f t="shared" si="73"/>
        <v>26966806</v>
      </c>
      <c r="J131" s="254">
        <f t="shared" si="74"/>
        <v>3</v>
      </c>
      <c r="K131" s="255">
        <f t="shared" si="75"/>
        <v>1.1000000000000001</v>
      </c>
      <c r="L131" s="305">
        <f t="shared" si="117"/>
        <v>1.02</v>
      </c>
      <c r="M131" s="257">
        <f t="shared" si="76"/>
        <v>25283904.688316725</v>
      </c>
      <c r="N131" s="257">
        <f t="shared" si="77"/>
        <v>28499000.350081429</v>
      </c>
      <c r="O131" s="257">
        <f t="shared" si="78"/>
        <v>30256756.332000002</v>
      </c>
      <c r="P131" s="257">
        <f t="shared" si="79"/>
        <v>32122926.856675044</v>
      </c>
      <c r="Q131" s="258">
        <f t="shared" si="80"/>
        <v>30256756.332000002</v>
      </c>
      <c r="R131" s="257">
        <f t="shared" si="80"/>
        <v>32122926.856675044</v>
      </c>
      <c r="S131" s="257">
        <f t="shared" si="81"/>
        <v>34104198.695878074</v>
      </c>
      <c r="T131" s="257"/>
      <c r="U131" s="257">
        <f t="shared" si="82"/>
        <v>2831797325.0914731</v>
      </c>
      <c r="V131" s="257">
        <f t="shared" si="83"/>
        <v>3191888039.2091198</v>
      </c>
      <c r="W131" s="257">
        <f t="shared" si="84"/>
        <v>3388756709.184</v>
      </c>
      <c r="X131" s="258">
        <f t="shared" si="85"/>
        <v>3597767807.9476051</v>
      </c>
      <c r="Y131" s="258">
        <f t="shared" si="86"/>
        <v>3388756709.184</v>
      </c>
      <c r="Z131" s="257">
        <f t="shared" si="87"/>
        <v>3597767807.9476051</v>
      </c>
      <c r="AA131" s="257">
        <f t="shared" si="93"/>
        <v>3819670253.938344</v>
      </c>
      <c r="AB131" s="257"/>
      <c r="AC131" s="32" t="str">
        <f t="shared" si="88"/>
        <v>BERTAHAP</v>
      </c>
      <c r="AD131" s="259">
        <f t="shared" si="89"/>
        <v>0</v>
      </c>
      <c r="AE131" s="260">
        <v>2</v>
      </c>
      <c r="AF131" s="261"/>
      <c r="AG131" s="257" t="e">
        <f>IF(AF131&gt;#REF!,"LB","KR")</f>
        <v>#REF!</v>
      </c>
      <c r="AH131" s="261">
        <v>3114978000</v>
      </c>
      <c r="AI131" s="261">
        <v>3511077000</v>
      </c>
      <c r="AJ131" s="261">
        <v>3727633000</v>
      </c>
      <c r="AK131" s="262">
        <v>3957545000</v>
      </c>
      <c r="AL131" s="262">
        <v>3727633000</v>
      </c>
      <c r="AM131" s="261">
        <v>3957545000</v>
      </c>
      <c r="AN131" s="261">
        <f t="shared" si="50"/>
        <v>4201638000</v>
      </c>
      <c r="AO131" s="15"/>
      <c r="AP131" s="15"/>
      <c r="AQ131" s="264">
        <f t="shared" si="90"/>
        <v>-148317.43299999833</v>
      </c>
      <c r="AR131" s="297"/>
      <c r="AS131" s="266"/>
      <c r="AT131" s="266"/>
      <c r="AU131" s="266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268"/>
      <c r="BT131" s="269"/>
      <c r="BU131" s="269" t="str">
        <f t="shared" si="111"/>
        <v>3BR-19</v>
      </c>
      <c r="BV131" s="270">
        <f t="shared" si="112"/>
        <v>19</v>
      </c>
      <c r="BW131" s="271">
        <f t="shared" si="113"/>
        <v>138</v>
      </c>
      <c r="BX131" s="271">
        <f t="shared" si="113"/>
        <v>120</v>
      </c>
      <c r="BY131" s="272">
        <f t="shared" si="114"/>
        <v>29156510.647200003</v>
      </c>
      <c r="BZ131" s="272">
        <f t="shared" si="115"/>
        <v>3216113000</v>
      </c>
      <c r="CA131" s="272">
        <f t="shared" si="115"/>
        <v>3625073000</v>
      </c>
      <c r="CB131" s="272">
        <f t="shared" si="115"/>
        <v>3848660000</v>
      </c>
      <c r="CC131" s="272">
        <f t="shared" si="115"/>
        <v>4086037000</v>
      </c>
      <c r="CD131" s="272">
        <f t="shared" si="116"/>
        <v>4338055000</v>
      </c>
      <c r="CE131" s="15"/>
      <c r="CF131" s="42">
        <f t="shared" si="95"/>
        <v>3951290980</v>
      </c>
      <c r="CG131" s="187">
        <f t="shared" si="95"/>
        <v>4194997700</v>
      </c>
    </row>
    <row r="132" spans="1:85">
      <c r="A132" s="3">
        <f t="shared" si="91"/>
        <v>93</v>
      </c>
      <c r="B132" s="249">
        <v>1</v>
      </c>
      <c r="C132" s="250" t="s">
        <v>155</v>
      </c>
      <c r="D132" s="251" t="s">
        <v>19</v>
      </c>
      <c r="E132" s="252"/>
      <c r="F132" s="40" t="s">
        <v>72</v>
      </c>
      <c r="G132" s="253">
        <f t="shared" si="71"/>
        <v>175</v>
      </c>
      <c r="H132" s="253">
        <f t="shared" si="72"/>
        <v>156</v>
      </c>
      <c r="I132" s="254">
        <f t="shared" si="73"/>
        <v>26966806</v>
      </c>
      <c r="J132" s="254">
        <f t="shared" si="74"/>
        <v>5</v>
      </c>
      <c r="K132" s="255">
        <f t="shared" si="75"/>
        <v>1.08</v>
      </c>
      <c r="L132" s="256">
        <f>SUMIF($AN$4:$AN$22,D132,$AS$4:$AS$22)</f>
        <v>1.01</v>
      </c>
      <c r="M132" s="257">
        <f t="shared" si="76"/>
        <v>24580822.846716471</v>
      </c>
      <c r="N132" s="257">
        <f t="shared" si="77"/>
        <v>27706514.778849214</v>
      </c>
      <c r="O132" s="257">
        <f t="shared" si="78"/>
        <v>29415391.9848</v>
      </c>
      <c r="P132" s="257">
        <f t="shared" si="79"/>
        <v>31229668.997558944</v>
      </c>
      <c r="Q132" s="258">
        <f t="shared" si="80"/>
        <v>29415391.9848</v>
      </c>
      <c r="R132" s="257">
        <f t="shared" si="80"/>
        <v>31229668.997558944</v>
      </c>
      <c r="S132" s="257">
        <f t="shared" si="81"/>
        <v>33155846.646580923</v>
      </c>
      <c r="T132" s="257"/>
      <c r="U132" s="257">
        <f t="shared" si="82"/>
        <v>3834608364.0877695</v>
      </c>
      <c r="V132" s="257">
        <f t="shared" si="83"/>
        <v>4322216305.5004778</v>
      </c>
      <c r="W132" s="257">
        <f t="shared" si="84"/>
        <v>4588801149.6288004</v>
      </c>
      <c r="X132" s="258">
        <f t="shared" si="85"/>
        <v>4871828363.619195</v>
      </c>
      <c r="Y132" s="258">
        <f t="shared" si="86"/>
        <v>4588801149.6288004</v>
      </c>
      <c r="Z132" s="257">
        <f t="shared" si="87"/>
        <v>4871828363.619195</v>
      </c>
      <c r="AA132" s="257">
        <f t="shared" si="93"/>
        <v>5172312076.8666239</v>
      </c>
      <c r="AB132" s="257"/>
      <c r="AC132" s="32" t="str">
        <f t="shared" si="88"/>
        <v>BERTAHAP</v>
      </c>
      <c r="AD132" s="259">
        <f t="shared" si="89"/>
        <v>0</v>
      </c>
      <c r="AE132" s="260">
        <v>2</v>
      </c>
      <c r="AF132" s="261"/>
      <c r="AG132" s="257" t="e">
        <f>IF(AF132&gt;#REF!,"LB","KR")</f>
        <v>#REF!</v>
      </c>
      <c r="AH132" s="261">
        <v>4218070000</v>
      </c>
      <c r="AI132" s="261">
        <v>4754438000</v>
      </c>
      <c r="AJ132" s="261">
        <v>5047682000</v>
      </c>
      <c r="AK132" s="262">
        <v>5359012000</v>
      </c>
      <c r="AL132" s="262">
        <v>5047682000</v>
      </c>
      <c r="AM132" s="261">
        <v>5359012000</v>
      </c>
      <c r="AN132" s="261">
        <f t="shared" si="50"/>
        <v>5689544000</v>
      </c>
      <c r="AO132" s="15"/>
      <c r="AP132" s="15"/>
      <c r="AQ132" s="264">
        <f t="shared" si="90"/>
        <v>-989681.78020000085</v>
      </c>
      <c r="AR132" s="297"/>
      <c r="AS132" s="266"/>
      <c r="AT132" s="266"/>
      <c r="AU132" s="266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268">
        <v>24</v>
      </c>
      <c r="BT132" s="269" t="s">
        <v>156</v>
      </c>
      <c r="BU132" s="269" t="str">
        <f t="shared" ref="BU132:BU138" si="118">F222</f>
        <v>2BR-5</v>
      </c>
      <c r="BV132" s="270" t="str">
        <f t="shared" ref="BV132:BV138" si="119">D222</f>
        <v>05</v>
      </c>
      <c r="BW132" s="271">
        <f t="shared" ref="BW132:BX138" si="120">G222</f>
        <v>85</v>
      </c>
      <c r="BX132" s="271">
        <f t="shared" si="120"/>
        <v>74</v>
      </c>
      <c r="BY132" s="272">
        <f t="shared" ref="BY132:BY138" si="121">O222</f>
        <v>29156510.647200003</v>
      </c>
      <c r="BZ132" s="272">
        <f t="shared" ref="BZ132:CC138" si="122">AH222</f>
        <v>1983270000</v>
      </c>
      <c r="CA132" s="272">
        <f t="shared" si="122"/>
        <v>2235462000</v>
      </c>
      <c r="CB132" s="272">
        <f t="shared" si="122"/>
        <v>2373340000</v>
      </c>
      <c r="CC132" s="272">
        <f t="shared" si="122"/>
        <v>2519723000</v>
      </c>
      <c r="CD132" s="272">
        <f t="shared" ref="CD132:CD138" si="123">AN222</f>
        <v>2675134000</v>
      </c>
      <c r="CE132" s="15">
        <v>14</v>
      </c>
      <c r="CF132" s="42">
        <f t="shared" si="95"/>
        <v>5350542920</v>
      </c>
      <c r="CG132" s="187">
        <f t="shared" si="95"/>
        <v>5680552720</v>
      </c>
    </row>
    <row r="133" spans="1:85">
      <c r="A133" s="3">
        <f t="shared" si="91"/>
        <v>94</v>
      </c>
      <c r="B133" s="249">
        <v>2</v>
      </c>
      <c r="C133" s="250" t="s">
        <v>155</v>
      </c>
      <c r="D133" s="251" t="s">
        <v>29</v>
      </c>
      <c r="E133" s="252"/>
      <c r="F133" s="40" t="s">
        <v>74</v>
      </c>
      <c r="G133" s="253">
        <f t="shared" si="71"/>
        <v>85</v>
      </c>
      <c r="H133" s="253">
        <f t="shared" si="72"/>
        <v>74</v>
      </c>
      <c r="I133" s="254">
        <f t="shared" si="73"/>
        <v>26966806</v>
      </c>
      <c r="J133" s="254">
        <f t="shared" si="74"/>
        <v>1</v>
      </c>
      <c r="K133" s="255">
        <f t="shared" si="75"/>
        <v>1.06</v>
      </c>
      <c r="L133" s="256">
        <f>SUMIF($AN$4:$AN$22,D133,$AS$4:$AS$22)</f>
        <v>1.01</v>
      </c>
      <c r="M133" s="257">
        <f t="shared" si="76"/>
        <v>24125622.423629135</v>
      </c>
      <c r="N133" s="257">
        <f t="shared" si="77"/>
        <v>27193431.171833493</v>
      </c>
      <c r="O133" s="257">
        <f t="shared" si="78"/>
        <v>28870662.503600005</v>
      </c>
      <c r="P133" s="257">
        <f t="shared" si="79"/>
        <v>30651341.793900453</v>
      </c>
      <c r="Q133" s="258">
        <f t="shared" si="80"/>
        <v>28870662.503600005</v>
      </c>
      <c r="R133" s="257">
        <f t="shared" si="80"/>
        <v>30651341.793900453</v>
      </c>
      <c r="S133" s="257">
        <f t="shared" si="81"/>
        <v>32541849.486459062</v>
      </c>
      <c r="T133" s="257"/>
      <c r="U133" s="257">
        <f t="shared" si="82"/>
        <v>1785296059.348556</v>
      </c>
      <c r="V133" s="257">
        <f t="shared" si="83"/>
        <v>2012313906.7156785</v>
      </c>
      <c r="W133" s="257">
        <f t="shared" si="84"/>
        <v>2136429025.2664003</v>
      </c>
      <c r="X133" s="258">
        <f t="shared" si="85"/>
        <v>2268199292.7486334</v>
      </c>
      <c r="Y133" s="258">
        <f t="shared" si="86"/>
        <v>2136429025.2664003</v>
      </c>
      <c r="Z133" s="257">
        <f t="shared" si="87"/>
        <v>2268199292.7486334</v>
      </c>
      <c r="AA133" s="257">
        <f t="shared" si="93"/>
        <v>2408096861.9979706</v>
      </c>
      <c r="AB133" s="257"/>
      <c r="AC133" s="32" t="str">
        <f t="shared" si="88"/>
        <v>BERTAHAP</v>
      </c>
      <c r="AD133" s="259">
        <f t="shared" si="89"/>
        <v>0</v>
      </c>
      <c r="AE133" s="260">
        <v>2</v>
      </c>
      <c r="AF133" s="261"/>
      <c r="AG133" s="257" t="e">
        <f>IF(AF133&gt;#REF!,"LB","KR")</f>
        <v>#REF!</v>
      </c>
      <c r="AH133" s="261">
        <v>1963826000</v>
      </c>
      <c r="AI133" s="261">
        <v>2213546000</v>
      </c>
      <c r="AJ133" s="261">
        <v>2350072000</v>
      </c>
      <c r="AK133" s="262">
        <v>2495020000</v>
      </c>
      <c r="AL133" s="262">
        <v>2350072000</v>
      </c>
      <c r="AM133" s="261">
        <v>2495020000</v>
      </c>
      <c r="AN133" s="261">
        <f t="shared" si="50"/>
        <v>2648907000</v>
      </c>
      <c r="AO133" s="15"/>
      <c r="AP133" s="15"/>
      <c r="AQ133" s="264">
        <f t="shared" si="90"/>
        <v>-1534411.2613999955</v>
      </c>
      <c r="AR133" s="297"/>
      <c r="AS133" s="266"/>
      <c r="AT133" s="266"/>
      <c r="AU133" s="266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268"/>
      <c r="BT133" s="269"/>
      <c r="BU133" s="269" t="str">
        <f t="shared" si="118"/>
        <v>2BR-7</v>
      </c>
      <c r="BV133" s="270" t="str">
        <f t="shared" si="119"/>
        <v>07</v>
      </c>
      <c r="BW133" s="271">
        <f t="shared" si="120"/>
        <v>101</v>
      </c>
      <c r="BX133" s="271">
        <f t="shared" si="120"/>
        <v>90</v>
      </c>
      <c r="BY133" s="272">
        <f t="shared" si="121"/>
        <v>29156510.647200003</v>
      </c>
      <c r="BZ133" s="272">
        <f t="shared" si="122"/>
        <v>2412085000</v>
      </c>
      <c r="CA133" s="272">
        <f t="shared" si="122"/>
        <v>2718805000</v>
      </c>
      <c r="CB133" s="272">
        <f t="shared" si="122"/>
        <v>2886495000</v>
      </c>
      <c r="CC133" s="272">
        <f t="shared" si="122"/>
        <v>3064528000</v>
      </c>
      <c r="CD133" s="272">
        <f t="shared" si="123"/>
        <v>3253541000</v>
      </c>
      <c r="CE133" s="15"/>
      <c r="CF133" s="42">
        <f t="shared" si="95"/>
        <v>2491076320</v>
      </c>
      <c r="CG133" s="187">
        <f t="shared" si="95"/>
        <v>2644721200</v>
      </c>
    </row>
    <row r="134" spans="1:85">
      <c r="A134" s="3">
        <f t="shared" si="91"/>
        <v>95</v>
      </c>
      <c r="B134" s="249">
        <v>3</v>
      </c>
      <c r="C134" s="250" t="s">
        <v>155</v>
      </c>
      <c r="D134" s="251" t="s">
        <v>44</v>
      </c>
      <c r="E134" s="252"/>
      <c r="F134" s="40" t="s">
        <v>60</v>
      </c>
      <c r="G134" s="253">
        <f t="shared" si="71"/>
        <v>101</v>
      </c>
      <c r="H134" s="253">
        <f t="shared" si="72"/>
        <v>90</v>
      </c>
      <c r="I134" s="254">
        <f t="shared" si="73"/>
        <v>26966806</v>
      </c>
      <c r="J134" s="254">
        <f t="shared" si="74"/>
        <v>1</v>
      </c>
      <c r="K134" s="255">
        <f t="shared" si="75"/>
        <v>1.06</v>
      </c>
      <c r="L134" s="256">
        <f>SUMIF($AN$4:$AN$22,D134,$AS$4:$AS$22)</f>
        <v>1.01</v>
      </c>
      <c r="M134" s="257">
        <f t="shared" si="76"/>
        <v>24125622.423629135</v>
      </c>
      <c r="N134" s="257">
        <f t="shared" si="77"/>
        <v>27193431.171833493</v>
      </c>
      <c r="O134" s="257">
        <f t="shared" si="78"/>
        <v>28870662.503600005</v>
      </c>
      <c r="P134" s="257">
        <f t="shared" si="79"/>
        <v>30651341.793900453</v>
      </c>
      <c r="Q134" s="258">
        <f t="shared" si="80"/>
        <v>28870662.503600005</v>
      </c>
      <c r="R134" s="257">
        <f t="shared" si="80"/>
        <v>30651341.793900453</v>
      </c>
      <c r="S134" s="257">
        <f t="shared" si="81"/>
        <v>32541849.486459062</v>
      </c>
      <c r="T134" s="257"/>
      <c r="U134" s="257">
        <f t="shared" si="82"/>
        <v>2171306018.1266222</v>
      </c>
      <c r="V134" s="257">
        <f t="shared" si="83"/>
        <v>2447408805.4650145</v>
      </c>
      <c r="W134" s="257">
        <f t="shared" si="84"/>
        <v>2598359625.3240004</v>
      </c>
      <c r="X134" s="258">
        <f t="shared" si="85"/>
        <v>2758620761.4510407</v>
      </c>
      <c r="Y134" s="258">
        <f t="shared" si="86"/>
        <v>2598359625.3240004</v>
      </c>
      <c r="Z134" s="257">
        <f t="shared" si="87"/>
        <v>2758620761.4510407</v>
      </c>
      <c r="AA134" s="257">
        <f t="shared" si="93"/>
        <v>2928766453.7813153</v>
      </c>
      <c r="AB134" s="257"/>
      <c r="AC134" s="32" t="str">
        <f t="shared" si="88"/>
        <v>BERTAHAP</v>
      </c>
      <c r="AD134" s="259">
        <f t="shared" si="89"/>
        <v>0</v>
      </c>
      <c r="AE134" s="260">
        <v>2</v>
      </c>
      <c r="AF134" s="261"/>
      <c r="AG134" s="257" t="e">
        <f>IF(AF134&gt;#REF!,"LB","KR")</f>
        <v>#REF!</v>
      </c>
      <c r="AH134" s="261">
        <v>2388437000</v>
      </c>
      <c r="AI134" s="261">
        <v>2692150000</v>
      </c>
      <c r="AJ134" s="261">
        <v>2858196000</v>
      </c>
      <c r="AK134" s="262">
        <v>3034483000</v>
      </c>
      <c r="AL134" s="262">
        <v>2858196000</v>
      </c>
      <c r="AM134" s="261">
        <v>3034483000</v>
      </c>
      <c r="AN134" s="261">
        <f t="shared" si="50"/>
        <v>3221644000</v>
      </c>
      <c r="AO134" s="15"/>
      <c r="AP134" s="15"/>
      <c r="AQ134" s="264">
        <f t="shared" si="90"/>
        <v>-1534411.2613999955</v>
      </c>
      <c r="AR134" s="297"/>
      <c r="AS134" s="266"/>
      <c r="AT134" s="266"/>
      <c r="AU134" s="266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268"/>
      <c r="BT134" s="269"/>
      <c r="BU134" s="269" t="str">
        <f t="shared" si="118"/>
        <v>2BR-9</v>
      </c>
      <c r="BV134" s="270" t="str">
        <f t="shared" si="119"/>
        <v>09</v>
      </c>
      <c r="BW134" s="271">
        <f t="shared" si="120"/>
        <v>101</v>
      </c>
      <c r="BX134" s="271">
        <f t="shared" si="120"/>
        <v>90</v>
      </c>
      <c r="BY134" s="272">
        <f t="shared" si="121"/>
        <v>29156510.647200003</v>
      </c>
      <c r="BZ134" s="272">
        <f t="shared" si="122"/>
        <v>2412085000</v>
      </c>
      <c r="CA134" s="272">
        <f t="shared" si="122"/>
        <v>2718805000</v>
      </c>
      <c r="CB134" s="272">
        <f t="shared" si="122"/>
        <v>2886495000</v>
      </c>
      <c r="CC134" s="272">
        <f t="shared" si="122"/>
        <v>3064528000</v>
      </c>
      <c r="CD134" s="272">
        <f t="shared" si="123"/>
        <v>3253541000</v>
      </c>
      <c r="CE134" s="15"/>
      <c r="CF134" s="42">
        <f t="shared" si="95"/>
        <v>3029687760</v>
      </c>
      <c r="CG134" s="187">
        <f t="shared" si="95"/>
        <v>3216551980</v>
      </c>
    </row>
    <row r="135" spans="1:85">
      <c r="A135" s="3">
        <f t="shared" si="91"/>
        <v>96</v>
      </c>
      <c r="B135" s="249">
        <v>4</v>
      </c>
      <c r="C135" s="250" t="s">
        <v>155</v>
      </c>
      <c r="D135" s="285">
        <v>11</v>
      </c>
      <c r="E135" s="252"/>
      <c r="F135" s="40" t="s">
        <v>62</v>
      </c>
      <c r="G135" s="253">
        <f t="shared" si="71"/>
        <v>101</v>
      </c>
      <c r="H135" s="253">
        <f t="shared" si="72"/>
        <v>90</v>
      </c>
      <c r="I135" s="254">
        <f t="shared" si="73"/>
        <v>26966806</v>
      </c>
      <c r="J135" s="254">
        <f t="shared" si="74"/>
        <v>1</v>
      </c>
      <c r="K135" s="255">
        <f t="shared" si="75"/>
        <v>1.06</v>
      </c>
      <c r="L135" s="256">
        <f t="shared" ref="L135:L147" si="124">SUMIF($AN$4:$AN$22,D135,$AS$4:$AS$22)</f>
        <v>1.01</v>
      </c>
      <c r="M135" s="257">
        <f t="shared" si="76"/>
        <v>24125622.423629135</v>
      </c>
      <c r="N135" s="257">
        <f t="shared" si="77"/>
        <v>27193431.171833493</v>
      </c>
      <c r="O135" s="257">
        <f t="shared" si="78"/>
        <v>28870662.503600005</v>
      </c>
      <c r="P135" s="257">
        <f t="shared" si="79"/>
        <v>30651341.793900453</v>
      </c>
      <c r="Q135" s="258">
        <f t="shared" si="80"/>
        <v>28870662.503600005</v>
      </c>
      <c r="R135" s="257">
        <f t="shared" si="80"/>
        <v>30651341.793900453</v>
      </c>
      <c r="S135" s="257">
        <f t="shared" si="81"/>
        <v>32541849.486459062</v>
      </c>
      <c r="T135" s="257"/>
      <c r="U135" s="257">
        <f t="shared" si="82"/>
        <v>2171306018.1266222</v>
      </c>
      <c r="V135" s="257">
        <f t="shared" si="83"/>
        <v>2447408805.4650145</v>
      </c>
      <c r="W135" s="257">
        <f t="shared" si="84"/>
        <v>2598359625.3240004</v>
      </c>
      <c r="X135" s="258">
        <f t="shared" si="85"/>
        <v>2758620761.4510407</v>
      </c>
      <c r="Y135" s="258">
        <f t="shared" si="86"/>
        <v>2598359625.3240004</v>
      </c>
      <c r="Z135" s="257">
        <f t="shared" si="87"/>
        <v>2758620761.4510407</v>
      </c>
      <c r="AA135" s="257">
        <f t="shared" si="93"/>
        <v>2928766453.7813153</v>
      </c>
      <c r="AB135" s="257"/>
      <c r="AC135" s="32" t="str">
        <f t="shared" si="88"/>
        <v>BERTAHAP</v>
      </c>
      <c r="AD135" s="259">
        <f t="shared" si="89"/>
        <v>0</v>
      </c>
      <c r="AE135" s="260">
        <v>2</v>
      </c>
      <c r="AF135" s="261"/>
      <c r="AG135" s="257" t="e">
        <f>IF(AF135&gt;#REF!,"LB","KR")</f>
        <v>#REF!</v>
      </c>
      <c r="AH135" s="261">
        <v>2388437000</v>
      </c>
      <c r="AI135" s="261">
        <v>2692150000</v>
      </c>
      <c r="AJ135" s="261">
        <v>2858196000</v>
      </c>
      <c r="AK135" s="262">
        <v>3034483000</v>
      </c>
      <c r="AL135" s="262">
        <v>2858196000</v>
      </c>
      <c r="AM135" s="261">
        <v>3034483000</v>
      </c>
      <c r="AN135" s="261">
        <f t="shared" si="50"/>
        <v>3221644000</v>
      </c>
      <c r="AO135" s="15"/>
      <c r="AP135" s="15"/>
      <c r="AQ135" s="264">
        <f t="shared" si="90"/>
        <v>-1534411.2613999955</v>
      </c>
      <c r="AR135" s="297"/>
      <c r="AS135" s="266"/>
      <c r="AT135" s="266"/>
      <c r="AU135" s="266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268"/>
      <c r="BT135" s="269"/>
      <c r="BU135" s="269" t="str">
        <f t="shared" si="118"/>
        <v>2BR-11</v>
      </c>
      <c r="BV135" s="270">
        <f t="shared" si="119"/>
        <v>11</v>
      </c>
      <c r="BW135" s="271">
        <f t="shared" si="120"/>
        <v>101</v>
      </c>
      <c r="BX135" s="271">
        <f t="shared" si="120"/>
        <v>90</v>
      </c>
      <c r="BY135" s="272">
        <f t="shared" si="121"/>
        <v>29156510.647200003</v>
      </c>
      <c r="BZ135" s="272">
        <f t="shared" si="122"/>
        <v>2412085000</v>
      </c>
      <c r="CA135" s="272">
        <f t="shared" si="122"/>
        <v>2718805000</v>
      </c>
      <c r="CB135" s="272">
        <f t="shared" si="122"/>
        <v>2886495000</v>
      </c>
      <c r="CC135" s="272">
        <f t="shared" si="122"/>
        <v>3064528000</v>
      </c>
      <c r="CD135" s="272">
        <f t="shared" si="123"/>
        <v>3253541000</v>
      </c>
      <c r="CE135" s="15"/>
      <c r="CF135" s="42">
        <f t="shared" si="95"/>
        <v>3029687760</v>
      </c>
      <c r="CG135" s="187">
        <f t="shared" si="95"/>
        <v>3216551980</v>
      </c>
    </row>
    <row r="136" spans="1:85">
      <c r="A136" s="3">
        <f t="shared" si="91"/>
        <v>97</v>
      </c>
      <c r="B136" s="249">
        <v>5</v>
      </c>
      <c r="C136" s="250" t="s">
        <v>155</v>
      </c>
      <c r="D136" s="285">
        <v>15</v>
      </c>
      <c r="E136" s="252"/>
      <c r="F136" s="40" t="s">
        <v>64</v>
      </c>
      <c r="G136" s="253">
        <f t="shared" si="71"/>
        <v>101</v>
      </c>
      <c r="H136" s="253">
        <f t="shared" si="72"/>
        <v>90</v>
      </c>
      <c r="I136" s="254">
        <f t="shared" si="73"/>
        <v>26966806</v>
      </c>
      <c r="J136" s="254">
        <f t="shared" si="74"/>
        <v>1</v>
      </c>
      <c r="K136" s="255">
        <f t="shared" si="75"/>
        <v>1.06</v>
      </c>
      <c r="L136" s="256">
        <f t="shared" si="124"/>
        <v>1.01</v>
      </c>
      <c r="M136" s="257">
        <f t="shared" si="76"/>
        <v>24125622.423629135</v>
      </c>
      <c r="N136" s="257">
        <f t="shared" si="77"/>
        <v>27193431.171833493</v>
      </c>
      <c r="O136" s="257">
        <f t="shared" si="78"/>
        <v>28870662.503600005</v>
      </c>
      <c r="P136" s="257">
        <f t="shared" si="79"/>
        <v>30651341.793900453</v>
      </c>
      <c r="Q136" s="258">
        <f t="shared" si="80"/>
        <v>28870662.503600005</v>
      </c>
      <c r="R136" s="257">
        <f t="shared" si="80"/>
        <v>30651341.793900453</v>
      </c>
      <c r="S136" s="257">
        <f t="shared" si="81"/>
        <v>32541849.486459062</v>
      </c>
      <c r="T136" s="257"/>
      <c r="U136" s="257">
        <f t="shared" si="82"/>
        <v>2171306018.1266222</v>
      </c>
      <c r="V136" s="257">
        <f t="shared" si="83"/>
        <v>2447408805.4650145</v>
      </c>
      <c r="W136" s="257">
        <f t="shared" si="84"/>
        <v>2598359625.3240004</v>
      </c>
      <c r="X136" s="258">
        <f t="shared" si="85"/>
        <v>2758620761.4510407</v>
      </c>
      <c r="Y136" s="258">
        <f t="shared" si="86"/>
        <v>2598359625.3240004</v>
      </c>
      <c r="Z136" s="257">
        <f t="shared" si="87"/>
        <v>2758620761.4510407</v>
      </c>
      <c r="AA136" s="257">
        <f t="shared" si="93"/>
        <v>2928766453.7813153</v>
      </c>
      <c r="AB136" s="257"/>
      <c r="AC136" s="32" t="str">
        <f t="shared" si="88"/>
        <v>BERTAHAP</v>
      </c>
      <c r="AD136" s="259">
        <f t="shared" si="89"/>
        <v>0</v>
      </c>
      <c r="AE136" s="260">
        <v>2</v>
      </c>
      <c r="AF136" s="261"/>
      <c r="AG136" s="257" t="e">
        <f>IF(AF136&gt;#REF!,"LB","KR")</f>
        <v>#REF!</v>
      </c>
      <c r="AH136" s="261">
        <v>2388437000</v>
      </c>
      <c r="AI136" s="261">
        <v>2692150000</v>
      </c>
      <c r="AJ136" s="261">
        <v>2858196000</v>
      </c>
      <c r="AK136" s="262">
        <v>3034483000</v>
      </c>
      <c r="AL136" s="262">
        <v>2858196000</v>
      </c>
      <c r="AM136" s="261">
        <v>3034483000</v>
      </c>
      <c r="AN136" s="261">
        <f t="shared" si="50"/>
        <v>3221644000</v>
      </c>
      <c r="AO136" s="15"/>
      <c r="AP136" s="15"/>
      <c r="AQ136" s="264">
        <f t="shared" si="90"/>
        <v>-1534411.2613999955</v>
      </c>
      <c r="AR136" s="297"/>
      <c r="AS136" s="266"/>
      <c r="AT136" s="266"/>
      <c r="AU136" s="266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268"/>
      <c r="BT136" s="269"/>
      <c r="BU136" s="269" t="str">
        <f t="shared" si="118"/>
        <v>2BR-15</v>
      </c>
      <c r="BV136" s="270">
        <f t="shared" si="119"/>
        <v>15</v>
      </c>
      <c r="BW136" s="271">
        <f t="shared" si="120"/>
        <v>101</v>
      </c>
      <c r="BX136" s="271">
        <f t="shared" si="120"/>
        <v>90</v>
      </c>
      <c r="BY136" s="272">
        <f t="shared" si="121"/>
        <v>29156510.647200003</v>
      </c>
      <c r="BZ136" s="272">
        <f t="shared" si="122"/>
        <v>2412085000</v>
      </c>
      <c r="CA136" s="272">
        <f t="shared" si="122"/>
        <v>2718805000</v>
      </c>
      <c r="CB136" s="272">
        <f t="shared" si="122"/>
        <v>2886495000</v>
      </c>
      <c r="CC136" s="272">
        <f t="shared" si="122"/>
        <v>3064528000</v>
      </c>
      <c r="CD136" s="272">
        <f t="shared" si="123"/>
        <v>3253541000</v>
      </c>
      <c r="CE136" s="15"/>
      <c r="CF136" s="42">
        <f t="shared" si="95"/>
        <v>3029687760</v>
      </c>
      <c r="CG136" s="187">
        <f t="shared" si="95"/>
        <v>3216551980</v>
      </c>
    </row>
    <row r="137" spans="1:85">
      <c r="A137" s="3">
        <f t="shared" si="91"/>
        <v>98</v>
      </c>
      <c r="B137" s="249">
        <v>6</v>
      </c>
      <c r="C137" s="250" t="s">
        <v>155</v>
      </c>
      <c r="D137" s="285">
        <v>17</v>
      </c>
      <c r="E137" s="252"/>
      <c r="F137" s="40" t="s">
        <v>67</v>
      </c>
      <c r="G137" s="253">
        <f t="shared" si="71"/>
        <v>85</v>
      </c>
      <c r="H137" s="253">
        <f t="shared" si="72"/>
        <v>74</v>
      </c>
      <c r="I137" s="254">
        <f t="shared" si="73"/>
        <v>26966806</v>
      </c>
      <c r="J137" s="254">
        <f t="shared" si="74"/>
        <v>1</v>
      </c>
      <c r="K137" s="255">
        <f t="shared" si="75"/>
        <v>1.06</v>
      </c>
      <c r="L137" s="256">
        <f t="shared" si="124"/>
        <v>1.01</v>
      </c>
      <c r="M137" s="257">
        <f t="shared" si="76"/>
        <v>24125622.423629135</v>
      </c>
      <c r="N137" s="257">
        <f t="shared" si="77"/>
        <v>27193431.171833493</v>
      </c>
      <c r="O137" s="257">
        <f t="shared" si="78"/>
        <v>28870662.503600005</v>
      </c>
      <c r="P137" s="257">
        <f t="shared" si="79"/>
        <v>30651341.793900453</v>
      </c>
      <c r="Q137" s="258">
        <f t="shared" si="80"/>
        <v>28870662.503600005</v>
      </c>
      <c r="R137" s="257">
        <f t="shared" si="80"/>
        <v>30651341.793900453</v>
      </c>
      <c r="S137" s="257">
        <f t="shared" si="81"/>
        <v>32541849.486459062</v>
      </c>
      <c r="T137" s="257"/>
      <c r="U137" s="257">
        <f t="shared" si="82"/>
        <v>1785296059.348556</v>
      </c>
      <c r="V137" s="257">
        <f t="shared" si="83"/>
        <v>2012313906.7156785</v>
      </c>
      <c r="W137" s="257">
        <f t="shared" si="84"/>
        <v>2136429025.2664003</v>
      </c>
      <c r="X137" s="258">
        <f t="shared" si="85"/>
        <v>2268199292.7486334</v>
      </c>
      <c r="Y137" s="258">
        <f t="shared" si="86"/>
        <v>2136429025.2664003</v>
      </c>
      <c r="Z137" s="257">
        <f t="shared" si="87"/>
        <v>2268199292.7486334</v>
      </c>
      <c r="AA137" s="257">
        <f t="shared" si="93"/>
        <v>2408096861.9979706</v>
      </c>
      <c r="AB137" s="257"/>
      <c r="AC137" s="32" t="str">
        <f t="shared" si="88"/>
        <v>BERTAHAP</v>
      </c>
      <c r="AD137" s="259">
        <f t="shared" si="89"/>
        <v>0</v>
      </c>
      <c r="AE137" s="260">
        <v>2</v>
      </c>
      <c r="AF137" s="261"/>
      <c r="AG137" s="257" t="e">
        <f>IF(AF137&gt;#REF!,"LB","KR")</f>
        <v>#REF!</v>
      </c>
      <c r="AH137" s="261">
        <v>1963826000</v>
      </c>
      <c r="AI137" s="261">
        <v>2213546000</v>
      </c>
      <c r="AJ137" s="261">
        <v>2350072000</v>
      </c>
      <c r="AK137" s="262">
        <v>2495020000</v>
      </c>
      <c r="AL137" s="262">
        <v>2350072000</v>
      </c>
      <c r="AM137" s="261">
        <v>2495020000</v>
      </c>
      <c r="AN137" s="261">
        <f t="shared" si="50"/>
        <v>2648907000</v>
      </c>
      <c r="AO137" s="15"/>
      <c r="AP137" s="15"/>
      <c r="AQ137" s="264">
        <f t="shared" si="90"/>
        <v>-1534411.2613999955</v>
      </c>
      <c r="AR137" s="297"/>
      <c r="AS137" s="266"/>
      <c r="AT137" s="266"/>
      <c r="AU137" s="266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268"/>
      <c r="BT137" s="269"/>
      <c r="BU137" s="269" t="str">
        <f t="shared" si="118"/>
        <v>2BR-17</v>
      </c>
      <c r="BV137" s="270">
        <f t="shared" si="119"/>
        <v>17</v>
      </c>
      <c r="BW137" s="271">
        <f t="shared" si="120"/>
        <v>85</v>
      </c>
      <c r="BX137" s="271">
        <f t="shared" si="120"/>
        <v>74</v>
      </c>
      <c r="BY137" s="272">
        <f t="shared" si="121"/>
        <v>29156510.647200003</v>
      </c>
      <c r="BZ137" s="272">
        <f t="shared" si="122"/>
        <v>1983270000</v>
      </c>
      <c r="CA137" s="272">
        <f t="shared" si="122"/>
        <v>2235462000</v>
      </c>
      <c r="CB137" s="272">
        <f t="shared" si="122"/>
        <v>2373340000</v>
      </c>
      <c r="CC137" s="272">
        <f t="shared" si="122"/>
        <v>2519723000</v>
      </c>
      <c r="CD137" s="272">
        <f t="shared" si="123"/>
        <v>2675134000</v>
      </c>
      <c r="CE137" s="15"/>
      <c r="CF137" s="42">
        <f t="shared" si="95"/>
        <v>2491076320</v>
      </c>
      <c r="CG137" s="187">
        <f t="shared" si="95"/>
        <v>2644721200</v>
      </c>
    </row>
    <row r="138" spans="1:85">
      <c r="A138" s="3">
        <f t="shared" si="91"/>
        <v>99</v>
      </c>
      <c r="B138" s="249">
        <v>7</v>
      </c>
      <c r="C138" s="250" t="s">
        <v>155</v>
      </c>
      <c r="D138" s="285">
        <v>19</v>
      </c>
      <c r="E138" s="252"/>
      <c r="F138" s="40" t="s">
        <v>78</v>
      </c>
      <c r="G138" s="253">
        <f t="shared" si="71"/>
        <v>138</v>
      </c>
      <c r="H138" s="253">
        <f t="shared" si="72"/>
        <v>120</v>
      </c>
      <c r="I138" s="254">
        <f t="shared" si="73"/>
        <v>26966806</v>
      </c>
      <c r="J138" s="254">
        <f t="shared" si="74"/>
        <v>1</v>
      </c>
      <c r="K138" s="255">
        <f t="shared" si="75"/>
        <v>1.06</v>
      </c>
      <c r="L138" s="256">
        <f t="shared" si="124"/>
        <v>1.01</v>
      </c>
      <c r="M138" s="257">
        <f t="shared" si="76"/>
        <v>24125622.423629135</v>
      </c>
      <c r="N138" s="257">
        <f t="shared" si="77"/>
        <v>27193431.171833493</v>
      </c>
      <c r="O138" s="257">
        <f t="shared" si="78"/>
        <v>28870662.503600005</v>
      </c>
      <c r="P138" s="257">
        <f t="shared" si="79"/>
        <v>30651341.793900453</v>
      </c>
      <c r="Q138" s="258">
        <f t="shared" si="80"/>
        <v>28870662.503600005</v>
      </c>
      <c r="R138" s="257">
        <f t="shared" si="80"/>
        <v>30651341.793900453</v>
      </c>
      <c r="S138" s="257">
        <f t="shared" si="81"/>
        <v>32541849.486459062</v>
      </c>
      <c r="T138" s="257"/>
      <c r="U138" s="257">
        <f t="shared" si="82"/>
        <v>2895074690.8354959</v>
      </c>
      <c r="V138" s="257">
        <f t="shared" si="83"/>
        <v>3263211740.620019</v>
      </c>
      <c r="W138" s="257">
        <f t="shared" si="84"/>
        <v>3464479500.4320006</v>
      </c>
      <c r="X138" s="258">
        <f t="shared" si="85"/>
        <v>3678161015.2680545</v>
      </c>
      <c r="Y138" s="258">
        <f t="shared" si="86"/>
        <v>3464479500.4320006</v>
      </c>
      <c r="Z138" s="257">
        <f t="shared" si="87"/>
        <v>3678161015.2680545</v>
      </c>
      <c r="AA138" s="257">
        <f t="shared" si="93"/>
        <v>3905021938.3750873</v>
      </c>
      <c r="AB138" s="257"/>
      <c r="AC138" s="32" t="str">
        <f t="shared" si="88"/>
        <v>BERTAHAP</v>
      </c>
      <c r="AD138" s="259">
        <f t="shared" si="89"/>
        <v>0</v>
      </c>
      <c r="AE138" s="260">
        <v>2</v>
      </c>
      <c r="AF138" s="261"/>
      <c r="AG138" s="257" t="e">
        <f>IF(AF138&gt;#REF!,"LB","KR")</f>
        <v>#REF!</v>
      </c>
      <c r="AH138" s="261">
        <v>3184583000</v>
      </c>
      <c r="AI138" s="261">
        <v>3589533000</v>
      </c>
      <c r="AJ138" s="261">
        <v>3810928000</v>
      </c>
      <c r="AK138" s="262">
        <v>4045978000</v>
      </c>
      <c r="AL138" s="262">
        <v>3810928000</v>
      </c>
      <c r="AM138" s="261">
        <v>4045978000</v>
      </c>
      <c r="AN138" s="261">
        <f t="shared" si="50"/>
        <v>4295525000</v>
      </c>
      <c r="AO138" s="15"/>
      <c r="AP138" s="15"/>
      <c r="AQ138" s="264">
        <f t="shared" si="90"/>
        <v>-1534411.2613999955</v>
      </c>
      <c r="AR138" s="297"/>
      <c r="AS138" s="266"/>
      <c r="AT138" s="266"/>
      <c r="AU138" s="266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268"/>
      <c r="BT138" s="269"/>
      <c r="BU138" s="269" t="str">
        <f t="shared" si="118"/>
        <v>3BR-19</v>
      </c>
      <c r="BV138" s="270">
        <f t="shared" si="119"/>
        <v>19</v>
      </c>
      <c r="BW138" s="271">
        <f t="shared" si="120"/>
        <v>138</v>
      </c>
      <c r="BX138" s="271">
        <f t="shared" si="120"/>
        <v>120</v>
      </c>
      <c r="BY138" s="272">
        <f t="shared" si="121"/>
        <v>29156510.647200003</v>
      </c>
      <c r="BZ138" s="272">
        <f t="shared" si="122"/>
        <v>3216113000</v>
      </c>
      <c r="CA138" s="272">
        <f t="shared" si="122"/>
        <v>3625073000</v>
      </c>
      <c r="CB138" s="272">
        <f t="shared" si="122"/>
        <v>3848660000</v>
      </c>
      <c r="CC138" s="272">
        <f t="shared" si="122"/>
        <v>4086037000</v>
      </c>
      <c r="CD138" s="272">
        <f t="shared" si="123"/>
        <v>4338055000</v>
      </c>
      <c r="CE138" s="15"/>
      <c r="CF138" s="42">
        <f t="shared" si="95"/>
        <v>4039583680</v>
      </c>
      <c r="CG138" s="187">
        <f t="shared" si="95"/>
        <v>4288736680</v>
      </c>
    </row>
    <row r="139" spans="1:85">
      <c r="A139" s="3">
        <f t="shared" si="91"/>
        <v>100</v>
      </c>
      <c r="B139" s="249">
        <v>8</v>
      </c>
      <c r="C139" s="250" t="s">
        <v>155</v>
      </c>
      <c r="D139" s="285">
        <v>21</v>
      </c>
      <c r="E139" s="252"/>
      <c r="F139" s="40" t="s">
        <v>84</v>
      </c>
      <c r="G139" s="253">
        <f t="shared" si="71"/>
        <v>132</v>
      </c>
      <c r="H139" s="253">
        <f t="shared" si="72"/>
        <v>112</v>
      </c>
      <c r="I139" s="254">
        <f t="shared" si="73"/>
        <v>26966806</v>
      </c>
      <c r="J139" s="254">
        <f t="shared" si="74"/>
        <v>3</v>
      </c>
      <c r="K139" s="255">
        <f t="shared" si="75"/>
        <v>1.1000000000000001</v>
      </c>
      <c r="L139" s="256">
        <f t="shared" si="124"/>
        <v>1.01</v>
      </c>
      <c r="M139" s="257">
        <f t="shared" si="76"/>
        <v>25036023.269803815</v>
      </c>
      <c r="N139" s="257">
        <f t="shared" si="77"/>
        <v>28219598.385864943</v>
      </c>
      <c r="O139" s="257">
        <f t="shared" si="78"/>
        <v>29960121.466000002</v>
      </c>
      <c r="P139" s="257">
        <f t="shared" si="79"/>
        <v>31807996.201217446</v>
      </c>
      <c r="Q139" s="258">
        <f t="shared" si="80"/>
        <v>29960121.466000002</v>
      </c>
      <c r="R139" s="257">
        <f t="shared" si="80"/>
        <v>31807996.201217446</v>
      </c>
      <c r="S139" s="257">
        <f t="shared" si="81"/>
        <v>33769843.806702793</v>
      </c>
      <c r="T139" s="257"/>
      <c r="U139" s="257">
        <f t="shared" si="82"/>
        <v>2804034606.2180271</v>
      </c>
      <c r="V139" s="257">
        <f t="shared" si="83"/>
        <v>3160595019.2168736</v>
      </c>
      <c r="W139" s="257">
        <f t="shared" si="84"/>
        <v>3355533604.1920004</v>
      </c>
      <c r="X139" s="258">
        <f t="shared" si="85"/>
        <v>3562495574.5363541</v>
      </c>
      <c r="Y139" s="258">
        <f t="shared" si="86"/>
        <v>3355533604.1920004</v>
      </c>
      <c r="Z139" s="257">
        <f t="shared" si="87"/>
        <v>3562495574.5363541</v>
      </c>
      <c r="AA139" s="257">
        <f t="shared" si="93"/>
        <v>3782222506.3507128</v>
      </c>
      <c r="AB139" s="257"/>
      <c r="AC139" s="32" t="str">
        <f t="shared" si="88"/>
        <v>BERTAHAP</v>
      </c>
      <c r="AD139" s="259">
        <f t="shared" si="89"/>
        <v>0</v>
      </c>
      <c r="AE139" s="260">
        <v>2</v>
      </c>
      <c r="AF139" s="261"/>
      <c r="AG139" s="257" t="e">
        <f>IF(AF139&gt;#REF!,"LB","KR")</f>
        <v>#REF!</v>
      </c>
      <c r="AH139" s="261">
        <v>3084439000</v>
      </c>
      <c r="AI139" s="261">
        <v>3476655000</v>
      </c>
      <c r="AJ139" s="261">
        <v>3691087000</v>
      </c>
      <c r="AK139" s="262">
        <v>3918746000</v>
      </c>
      <c r="AL139" s="262">
        <v>3691087000</v>
      </c>
      <c r="AM139" s="261">
        <v>3918746000</v>
      </c>
      <c r="AN139" s="261">
        <f t="shared" ref="AN139:AN202" si="125">ROUNDUP((AA139*(1+$J$5)),-3)</f>
        <v>4160445000</v>
      </c>
      <c r="AO139" s="15"/>
      <c r="AP139" s="15"/>
      <c r="AQ139" s="264">
        <f t="shared" si="90"/>
        <v>-444952.29899999872</v>
      </c>
      <c r="AR139" s="297"/>
      <c r="AS139" s="266"/>
      <c r="AT139" s="266"/>
      <c r="AU139" s="266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268">
        <v>25</v>
      </c>
      <c r="BT139" s="296" t="s">
        <v>157</v>
      </c>
      <c r="BU139" s="269" t="str">
        <f>F250</f>
        <v>2BR-3</v>
      </c>
      <c r="BV139" s="270" t="str">
        <f>D250</f>
        <v>03</v>
      </c>
      <c r="BW139" s="271">
        <f t="shared" ref="BW139:BX142" si="126">G250</f>
        <v>85</v>
      </c>
      <c r="BX139" s="271">
        <f t="shared" si="126"/>
        <v>74</v>
      </c>
      <c r="BY139" s="272">
        <f>O250</f>
        <v>29156510.647200003</v>
      </c>
      <c r="BZ139" s="272">
        <f t="shared" ref="BZ139:CC142" si="127">AH250</f>
        <v>1983270000</v>
      </c>
      <c r="CA139" s="272">
        <f t="shared" si="127"/>
        <v>2235462000</v>
      </c>
      <c r="CB139" s="272">
        <f t="shared" si="127"/>
        <v>2373340000</v>
      </c>
      <c r="CC139" s="272">
        <f t="shared" si="127"/>
        <v>2519723000</v>
      </c>
      <c r="CD139" s="272">
        <f>AN250</f>
        <v>2675134000</v>
      </c>
      <c r="CE139" s="15">
        <v>7</v>
      </c>
      <c r="CF139" s="42">
        <f t="shared" si="95"/>
        <v>3912552220</v>
      </c>
      <c r="CG139" s="187">
        <f t="shared" si="95"/>
        <v>4153870760</v>
      </c>
    </row>
    <row r="140" spans="1:85">
      <c r="A140" s="3">
        <f t="shared" si="91"/>
        <v>101</v>
      </c>
      <c r="B140" s="249">
        <v>1</v>
      </c>
      <c r="C140" s="250" t="s">
        <v>158</v>
      </c>
      <c r="D140" s="251" t="s">
        <v>19</v>
      </c>
      <c r="E140" s="252"/>
      <c r="F140" s="40" t="s">
        <v>72</v>
      </c>
      <c r="G140" s="253">
        <f t="shared" si="71"/>
        <v>175</v>
      </c>
      <c r="H140" s="253">
        <f t="shared" si="72"/>
        <v>156</v>
      </c>
      <c r="I140" s="254">
        <f t="shared" si="73"/>
        <v>26966806</v>
      </c>
      <c r="J140" s="254">
        <f t="shared" si="74"/>
        <v>5</v>
      </c>
      <c r="K140" s="255">
        <f t="shared" si="75"/>
        <v>1.08</v>
      </c>
      <c r="L140" s="256">
        <f t="shared" si="124"/>
        <v>1.01</v>
      </c>
      <c r="M140" s="257">
        <f t="shared" si="76"/>
        <v>24580822.846716471</v>
      </c>
      <c r="N140" s="257">
        <f t="shared" si="77"/>
        <v>27706514.778849214</v>
      </c>
      <c r="O140" s="257">
        <f t="shared" si="78"/>
        <v>29415391.9848</v>
      </c>
      <c r="P140" s="257">
        <f t="shared" si="79"/>
        <v>31229668.997558944</v>
      </c>
      <c r="Q140" s="258">
        <f t="shared" si="80"/>
        <v>29415391.9848</v>
      </c>
      <c r="R140" s="257">
        <f t="shared" si="80"/>
        <v>31229668.997558944</v>
      </c>
      <c r="S140" s="257">
        <f t="shared" si="81"/>
        <v>33155846.646580923</v>
      </c>
      <c r="T140" s="257"/>
      <c r="U140" s="257">
        <f t="shared" si="82"/>
        <v>3834608364.0877695</v>
      </c>
      <c r="V140" s="257">
        <f t="shared" si="83"/>
        <v>4322216305.5004778</v>
      </c>
      <c r="W140" s="257">
        <f t="shared" si="84"/>
        <v>4588801149.6288004</v>
      </c>
      <c r="X140" s="258">
        <f t="shared" si="85"/>
        <v>4871828363.619195</v>
      </c>
      <c r="Y140" s="258">
        <f t="shared" si="86"/>
        <v>4588801149.6288004</v>
      </c>
      <c r="Z140" s="257">
        <f t="shared" si="87"/>
        <v>4871828363.619195</v>
      </c>
      <c r="AA140" s="257">
        <f t="shared" si="93"/>
        <v>5172312076.8666239</v>
      </c>
      <c r="AB140" s="257"/>
      <c r="AC140" s="32" t="str">
        <f t="shared" si="88"/>
        <v>BERTAHAP</v>
      </c>
      <c r="AD140" s="259">
        <f t="shared" si="89"/>
        <v>0</v>
      </c>
      <c r="AE140" s="260">
        <v>2</v>
      </c>
      <c r="AF140" s="261"/>
      <c r="AG140" s="257" t="e">
        <f>IF(AF140&gt;#REF!,"LB","KR")</f>
        <v>#REF!</v>
      </c>
      <c r="AH140" s="261">
        <v>4218070000</v>
      </c>
      <c r="AI140" s="261">
        <v>4754438000</v>
      </c>
      <c r="AJ140" s="261">
        <v>5047682000</v>
      </c>
      <c r="AK140" s="262">
        <v>5359012000</v>
      </c>
      <c r="AL140" s="262">
        <v>5047682000</v>
      </c>
      <c r="AM140" s="261">
        <v>5359012000</v>
      </c>
      <c r="AN140" s="261">
        <f t="shared" si="125"/>
        <v>5689544000</v>
      </c>
      <c r="AO140" s="15"/>
      <c r="AP140" s="15"/>
      <c r="AQ140" s="264">
        <f t="shared" si="90"/>
        <v>-989681.78020000085</v>
      </c>
      <c r="AR140" s="297"/>
      <c r="AS140" s="266"/>
      <c r="AT140" s="266"/>
      <c r="AU140" s="266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268"/>
      <c r="BT140" s="269"/>
      <c r="BU140" s="269" t="str">
        <f>F251</f>
        <v>2BR-5</v>
      </c>
      <c r="BV140" s="270" t="str">
        <f>D251</f>
        <v>05</v>
      </c>
      <c r="BW140" s="271">
        <f t="shared" si="126"/>
        <v>85</v>
      </c>
      <c r="BX140" s="271">
        <f t="shared" si="126"/>
        <v>74</v>
      </c>
      <c r="BY140" s="272">
        <f>O251</f>
        <v>29156510.647200003</v>
      </c>
      <c r="BZ140" s="272">
        <f t="shared" si="127"/>
        <v>1983270000</v>
      </c>
      <c r="CA140" s="272">
        <f t="shared" si="127"/>
        <v>2235462000</v>
      </c>
      <c r="CB140" s="272">
        <f t="shared" si="127"/>
        <v>2373340000</v>
      </c>
      <c r="CC140" s="272">
        <f t="shared" si="127"/>
        <v>2519723000</v>
      </c>
      <c r="CD140" s="272">
        <f>AN251</f>
        <v>2675134000</v>
      </c>
      <c r="CE140" s="15"/>
      <c r="CF140" s="42">
        <f t="shared" si="95"/>
        <v>5350542920</v>
      </c>
      <c r="CG140" s="187">
        <f t="shared" si="95"/>
        <v>5680552720</v>
      </c>
    </row>
    <row r="141" spans="1:85">
      <c r="A141" s="3">
        <f t="shared" si="91"/>
        <v>102</v>
      </c>
      <c r="B141" s="249">
        <v>2</v>
      </c>
      <c r="C141" s="250" t="s">
        <v>158</v>
      </c>
      <c r="D141" s="251" t="s">
        <v>29</v>
      </c>
      <c r="E141" s="252"/>
      <c r="F141" s="40" t="s">
        <v>74</v>
      </c>
      <c r="G141" s="253">
        <f t="shared" si="71"/>
        <v>85</v>
      </c>
      <c r="H141" s="253">
        <f t="shared" si="72"/>
        <v>74</v>
      </c>
      <c r="I141" s="254">
        <f t="shared" si="73"/>
        <v>26966806</v>
      </c>
      <c r="J141" s="254">
        <f t="shared" si="74"/>
        <v>1</v>
      </c>
      <c r="K141" s="255">
        <f t="shared" si="75"/>
        <v>1.06</v>
      </c>
      <c r="L141" s="256">
        <f t="shared" si="124"/>
        <v>1.01</v>
      </c>
      <c r="M141" s="257">
        <f t="shared" si="76"/>
        <v>24125622.423629135</v>
      </c>
      <c r="N141" s="257">
        <f t="shared" si="77"/>
        <v>27193431.171833493</v>
      </c>
      <c r="O141" s="257">
        <f t="shared" si="78"/>
        <v>28870662.503600005</v>
      </c>
      <c r="P141" s="257">
        <f t="shared" si="79"/>
        <v>30651341.793900453</v>
      </c>
      <c r="Q141" s="258">
        <f t="shared" si="80"/>
        <v>28870662.503600005</v>
      </c>
      <c r="R141" s="257">
        <f t="shared" si="80"/>
        <v>30651341.793900453</v>
      </c>
      <c r="S141" s="257">
        <f t="shared" si="81"/>
        <v>32541849.486459062</v>
      </c>
      <c r="T141" s="257"/>
      <c r="U141" s="257">
        <f t="shared" si="82"/>
        <v>1785296059.348556</v>
      </c>
      <c r="V141" s="257">
        <f t="shared" si="83"/>
        <v>2012313906.7156785</v>
      </c>
      <c r="W141" s="257">
        <f t="shared" si="84"/>
        <v>2136429025.2664003</v>
      </c>
      <c r="X141" s="258">
        <f t="shared" si="85"/>
        <v>2268199292.7486334</v>
      </c>
      <c r="Y141" s="258">
        <f t="shared" si="86"/>
        <v>2136429025.2664003</v>
      </c>
      <c r="Z141" s="257">
        <f t="shared" si="87"/>
        <v>2268199292.7486334</v>
      </c>
      <c r="AA141" s="257">
        <f t="shared" si="93"/>
        <v>2408096861.9979706</v>
      </c>
      <c r="AB141" s="257"/>
      <c r="AC141" s="32" t="str">
        <f t="shared" si="88"/>
        <v>BERTAHAP</v>
      </c>
      <c r="AD141" s="259">
        <f t="shared" si="89"/>
        <v>0</v>
      </c>
      <c r="AE141" s="260">
        <v>2</v>
      </c>
      <c r="AF141" s="261"/>
      <c r="AG141" s="257" t="e">
        <f>IF(AF141&gt;#REF!,"LB","KR")</f>
        <v>#REF!</v>
      </c>
      <c r="AH141" s="261">
        <v>1963826000</v>
      </c>
      <c r="AI141" s="261">
        <v>2213546000</v>
      </c>
      <c r="AJ141" s="261">
        <v>2350072000</v>
      </c>
      <c r="AK141" s="262">
        <v>2495020000</v>
      </c>
      <c r="AL141" s="262">
        <v>2350072000</v>
      </c>
      <c r="AM141" s="261">
        <v>2495020000</v>
      </c>
      <c r="AN141" s="261">
        <f t="shared" si="125"/>
        <v>2648907000</v>
      </c>
      <c r="AO141" s="15"/>
      <c r="AP141" s="15"/>
      <c r="AQ141" s="264">
        <f t="shared" si="90"/>
        <v>-1534411.2613999955</v>
      </c>
      <c r="AR141" s="297"/>
      <c r="AS141" s="266"/>
      <c r="AT141" s="266"/>
      <c r="AU141" s="266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268"/>
      <c r="BT141" s="269"/>
      <c r="BU141" s="269" t="str">
        <f>F252</f>
        <v>2BR-7</v>
      </c>
      <c r="BV141" s="270" t="str">
        <f>D252</f>
        <v>07</v>
      </c>
      <c r="BW141" s="271">
        <f t="shared" si="126"/>
        <v>101</v>
      </c>
      <c r="BX141" s="271">
        <f t="shared" si="126"/>
        <v>90</v>
      </c>
      <c r="BY141" s="272">
        <f>O252</f>
        <v>29156510.647200003</v>
      </c>
      <c r="BZ141" s="272">
        <f t="shared" si="127"/>
        <v>2412085000</v>
      </c>
      <c r="CA141" s="272">
        <f t="shared" si="127"/>
        <v>2718805000</v>
      </c>
      <c r="CB141" s="272">
        <f t="shared" si="127"/>
        <v>2886495000</v>
      </c>
      <c r="CC141" s="272">
        <f t="shared" si="127"/>
        <v>3064528000</v>
      </c>
      <c r="CD141" s="272">
        <f>AN252</f>
        <v>3253541000</v>
      </c>
      <c r="CE141" s="15"/>
      <c r="CF141" s="42">
        <f t="shared" si="95"/>
        <v>2491076320</v>
      </c>
      <c r="CG141" s="187">
        <f t="shared" si="95"/>
        <v>2644721200</v>
      </c>
    </row>
    <row r="142" spans="1:85">
      <c r="A142" s="3">
        <f t="shared" si="91"/>
        <v>103</v>
      </c>
      <c r="B142" s="249">
        <v>3</v>
      </c>
      <c r="C142" s="250" t="s">
        <v>158</v>
      </c>
      <c r="D142" s="251" t="s">
        <v>44</v>
      </c>
      <c r="E142" s="252"/>
      <c r="F142" s="40" t="s">
        <v>60</v>
      </c>
      <c r="G142" s="253">
        <f t="shared" si="71"/>
        <v>101</v>
      </c>
      <c r="H142" s="253">
        <f t="shared" si="72"/>
        <v>90</v>
      </c>
      <c r="I142" s="254">
        <f t="shared" si="73"/>
        <v>26966806</v>
      </c>
      <c r="J142" s="254">
        <f t="shared" si="74"/>
        <v>1</v>
      </c>
      <c r="K142" s="255">
        <f t="shared" si="75"/>
        <v>1.06</v>
      </c>
      <c r="L142" s="256">
        <f t="shared" si="124"/>
        <v>1.01</v>
      </c>
      <c r="M142" s="257">
        <f t="shared" si="76"/>
        <v>24125622.423629135</v>
      </c>
      <c r="N142" s="257">
        <f t="shared" si="77"/>
        <v>27193431.171833493</v>
      </c>
      <c r="O142" s="257">
        <f t="shared" si="78"/>
        <v>28870662.503600005</v>
      </c>
      <c r="P142" s="257">
        <f t="shared" si="79"/>
        <v>30651341.793900453</v>
      </c>
      <c r="Q142" s="258">
        <f t="shared" si="80"/>
        <v>28870662.503600005</v>
      </c>
      <c r="R142" s="257">
        <f t="shared" si="80"/>
        <v>30651341.793900453</v>
      </c>
      <c r="S142" s="257">
        <f t="shared" si="81"/>
        <v>32541849.486459062</v>
      </c>
      <c r="T142" s="257"/>
      <c r="U142" s="257">
        <f t="shared" si="82"/>
        <v>2171306018.1266222</v>
      </c>
      <c r="V142" s="257">
        <f t="shared" si="83"/>
        <v>2447408805.4650145</v>
      </c>
      <c r="W142" s="257">
        <f t="shared" si="84"/>
        <v>2598359625.3240004</v>
      </c>
      <c r="X142" s="258">
        <f t="shared" si="85"/>
        <v>2758620761.4510407</v>
      </c>
      <c r="Y142" s="258">
        <f t="shared" si="86"/>
        <v>2598359625.3240004</v>
      </c>
      <c r="Z142" s="257">
        <f t="shared" si="87"/>
        <v>2758620761.4510407</v>
      </c>
      <c r="AA142" s="257">
        <f t="shared" si="93"/>
        <v>2928766453.7813153</v>
      </c>
      <c r="AB142" s="257"/>
      <c r="AC142" s="32" t="str">
        <f t="shared" si="88"/>
        <v>BERTAHAP</v>
      </c>
      <c r="AD142" s="259">
        <f t="shared" si="89"/>
        <v>0</v>
      </c>
      <c r="AE142" s="260">
        <v>2</v>
      </c>
      <c r="AF142" s="261"/>
      <c r="AG142" s="257" t="e">
        <f>IF(AF142&gt;#REF!,"LB","KR")</f>
        <v>#REF!</v>
      </c>
      <c r="AH142" s="261">
        <v>2388437000</v>
      </c>
      <c r="AI142" s="261">
        <v>2692150000</v>
      </c>
      <c r="AJ142" s="261">
        <v>2858196000</v>
      </c>
      <c r="AK142" s="262">
        <v>3034483000</v>
      </c>
      <c r="AL142" s="262">
        <v>2858196000</v>
      </c>
      <c r="AM142" s="261">
        <v>3034483000</v>
      </c>
      <c r="AN142" s="261">
        <f t="shared" si="125"/>
        <v>3221644000</v>
      </c>
      <c r="AO142" s="15"/>
      <c r="AP142" s="15"/>
      <c r="AQ142" s="264">
        <f t="shared" si="90"/>
        <v>-1534411.2613999955</v>
      </c>
      <c r="AR142" s="297"/>
      <c r="AS142" s="266"/>
      <c r="AT142" s="266"/>
      <c r="AU142" s="266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268"/>
      <c r="BT142" s="269"/>
      <c r="BU142" s="269" t="str">
        <f>F253</f>
        <v>2BR-9</v>
      </c>
      <c r="BV142" s="270" t="str">
        <f>D253</f>
        <v>09</v>
      </c>
      <c r="BW142" s="271">
        <f t="shared" si="126"/>
        <v>101</v>
      </c>
      <c r="BX142" s="271">
        <f t="shared" si="126"/>
        <v>90</v>
      </c>
      <c r="BY142" s="272">
        <f>O253</f>
        <v>29156510.647200003</v>
      </c>
      <c r="BZ142" s="272">
        <f t="shared" si="127"/>
        <v>2412085000</v>
      </c>
      <c r="CA142" s="272">
        <f t="shared" si="127"/>
        <v>2718805000</v>
      </c>
      <c r="CB142" s="272">
        <f t="shared" si="127"/>
        <v>2886495000</v>
      </c>
      <c r="CC142" s="272">
        <f t="shared" si="127"/>
        <v>3064528000</v>
      </c>
      <c r="CD142" s="272">
        <f>AN253</f>
        <v>3253541000</v>
      </c>
      <c r="CE142" s="15"/>
      <c r="CF142" s="42">
        <f t="shared" si="95"/>
        <v>3029687760</v>
      </c>
      <c r="CG142" s="187">
        <f t="shared" si="95"/>
        <v>3216551980</v>
      </c>
    </row>
    <row r="143" spans="1:85">
      <c r="A143" s="3">
        <f t="shared" si="91"/>
        <v>104</v>
      </c>
      <c r="B143" s="249">
        <v>4</v>
      </c>
      <c r="C143" s="250" t="s">
        <v>158</v>
      </c>
      <c r="D143" s="285">
        <v>11</v>
      </c>
      <c r="E143" s="252"/>
      <c r="F143" s="40" t="s">
        <v>62</v>
      </c>
      <c r="G143" s="253">
        <f t="shared" si="71"/>
        <v>101</v>
      </c>
      <c r="H143" s="253">
        <f t="shared" si="72"/>
        <v>90</v>
      </c>
      <c r="I143" s="254">
        <f t="shared" si="73"/>
        <v>26966806</v>
      </c>
      <c r="J143" s="254">
        <f t="shared" si="74"/>
        <v>1</v>
      </c>
      <c r="K143" s="255">
        <f t="shared" si="75"/>
        <v>1.06</v>
      </c>
      <c r="L143" s="256">
        <f t="shared" si="124"/>
        <v>1.01</v>
      </c>
      <c r="M143" s="257">
        <f t="shared" si="76"/>
        <v>24125622.423629135</v>
      </c>
      <c r="N143" s="257">
        <f t="shared" si="77"/>
        <v>27193431.171833493</v>
      </c>
      <c r="O143" s="257">
        <f t="shared" si="78"/>
        <v>28870662.503600005</v>
      </c>
      <c r="P143" s="257">
        <f t="shared" si="79"/>
        <v>30651341.793900453</v>
      </c>
      <c r="Q143" s="258">
        <f t="shared" si="80"/>
        <v>28870662.503600005</v>
      </c>
      <c r="R143" s="257">
        <f t="shared" si="80"/>
        <v>30651341.793900453</v>
      </c>
      <c r="S143" s="257">
        <f t="shared" si="81"/>
        <v>32541849.486459062</v>
      </c>
      <c r="T143" s="257"/>
      <c r="U143" s="257">
        <f t="shared" si="82"/>
        <v>2171306018.1266222</v>
      </c>
      <c r="V143" s="257">
        <f t="shared" si="83"/>
        <v>2447408805.4650145</v>
      </c>
      <c r="W143" s="257">
        <f t="shared" si="84"/>
        <v>2598359625.3240004</v>
      </c>
      <c r="X143" s="258">
        <f t="shared" si="85"/>
        <v>2758620761.4510407</v>
      </c>
      <c r="Y143" s="258">
        <f t="shared" si="86"/>
        <v>2598359625.3240004</v>
      </c>
      <c r="Z143" s="257">
        <f t="shared" si="87"/>
        <v>2758620761.4510407</v>
      </c>
      <c r="AA143" s="257">
        <f t="shared" si="93"/>
        <v>2928766453.7813153</v>
      </c>
      <c r="AB143" s="257"/>
      <c r="AC143" s="32" t="str">
        <f t="shared" si="88"/>
        <v>BERTAHAP</v>
      </c>
      <c r="AD143" s="259">
        <f t="shared" si="89"/>
        <v>0</v>
      </c>
      <c r="AE143" s="260">
        <v>2</v>
      </c>
      <c r="AF143" s="261"/>
      <c r="AG143" s="257" t="e">
        <f>IF(AF143&gt;#REF!,"LB","KR")</f>
        <v>#REF!</v>
      </c>
      <c r="AH143" s="261">
        <v>2388437000</v>
      </c>
      <c r="AI143" s="261">
        <v>2692150000</v>
      </c>
      <c r="AJ143" s="261">
        <v>2858196000</v>
      </c>
      <c r="AK143" s="262">
        <v>3034483000</v>
      </c>
      <c r="AL143" s="262">
        <v>2858196000</v>
      </c>
      <c r="AM143" s="261">
        <v>3034483000</v>
      </c>
      <c r="AN143" s="261">
        <f t="shared" si="125"/>
        <v>3221644000</v>
      </c>
      <c r="AO143" s="15"/>
      <c r="AP143" s="15"/>
      <c r="AQ143" s="264">
        <f t="shared" si="90"/>
        <v>-1534411.2613999955</v>
      </c>
      <c r="AR143" s="297"/>
      <c r="AS143" s="266"/>
      <c r="AT143" s="266"/>
      <c r="AU143" s="266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268"/>
      <c r="BT143" s="296"/>
      <c r="BU143" s="269" t="str">
        <f>F255</f>
        <v>2BR-15</v>
      </c>
      <c r="BV143" s="270">
        <f>D255</f>
        <v>15</v>
      </c>
      <c r="BW143" s="271">
        <f t="shared" ref="BW143:BX145" si="128">G255</f>
        <v>101</v>
      </c>
      <c r="BX143" s="271">
        <f t="shared" si="128"/>
        <v>90</v>
      </c>
      <c r="BY143" s="272">
        <f>O255</f>
        <v>29156510.647200003</v>
      </c>
      <c r="BZ143" s="272">
        <f t="shared" ref="BZ143:CC145" si="129">AH255</f>
        <v>2412085000</v>
      </c>
      <c r="CA143" s="272">
        <f t="shared" si="129"/>
        <v>2718805000</v>
      </c>
      <c r="CB143" s="272">
        <f t="shared" si="129"/>
        <v>2886495000</v>
      </c>
      <c r="CC143" s="272">
        <f t="shared" si="129"/>
        <v>3064528000</v>
      </c>
      <c r="CD143" s="272">
        <f>AN255</f>
        <v>3253541000</v>
      </c>
      <c r="CE143" s="15"/>
      <c r="CF143" s="42">
        <f t="shared" si="95"/>
        <v>3029687760</v>
      </c>
      <c r="CG143" s="187">
        <f t="shared" si="95"/>
        <v>3216551980</v>
      </c>
    </row>
    <row r="144" spans="1:85">
      <c r="A144" s="3">
        <f t="shared" si="91"/>
        <v>105</v>
      </c>
      <c r="B144" s="249">
        <v>5</v>
      </c>
      <c r="C144" s="250" t="s">
        <v>158</v>
      </c>
      <c r="D144" s="285">
        <v>15</v>
      </c>
      <c r="E144" s="252"/>
      <c r="F144" s="40" t="s">
        <v>64</v>
      </c>
      <c r="G144" s="253">
        <f t="shared" si="71"/>
        <v>101</v>
      </c>
      <c r="H144" s="253">
        <f t="shared" si="72"/>
        <v>90</v>
      </c>
      <c r="I144" s="254">
        <f t="shared" si="73"/>
        <v>26966806</v>
      </c>
      <c r="J144" s="254">
        <f t="shared" si="74"/>
        <v>1</v>
      </c>
      <c r="K144" s="255">
        <f t="shared" si="75"/>
        <v>1.06</v>
      </c>
      <c r="L144" s="256">
        <f t="shared" si="124"/>
        <v>1.01</v>
      </c>
      <c r="M144" s="257">
        <f t="shared" si="76"/>
        <v>24125622.423629135</v>
      </c>
      <c r="N144" s="257">
        <f t="shared" si="77"/>
        <v>27193431.171833493</v>
      </c>
      <c r="O144" s="257">
        <f t="shared" si="78"/>
        <v>28870662.503600005</v>
      </c>
      <c r="P144" s="257">
        <f t="shared" si="79"/>
        <v>30651341.793900453</v>
      </c>
      <c r="Q144" s="258">
        <f t="shared" si="80"/>
        <v>28870662.503600005</v>
      </c>
      <c r="R144" s="257">
        <f t="shared" si="80"/>
        <v>30651341.793900453</v>
      </c>
      <c r="S144" s="257">
        <f t="shared" si="81"/>
        <v>32541849.486459062</v>
      </c>
      <c r="T144" s="257"/>
      <c r="U144" s="257">
        <f t="shared" si="82"/>
        <v>2171306018.1266222</v>
      </c>
      <c r="V144" s="257">
        <f t="shared" si="83"/>
        <v>2447408805.4650145</v>
      </c>
      <c r="W144" s="257">
        <f t="shared" si="84"/>
        <v>2598359625.3240004</v>
      </c>
      <c r="X144" s="258">
        <f t="shared" si="85"/>
        <v>2758620761.4510407</v>
      </c>
      <c r="Y144" s="258">
        <f t="shared" si="86"/>
        <v>2598359625.3240004</v>
      </c>
      <c r="Z144" s="257">
        <f t="shared" si="87"/>
        <v>2758620761.4510407</v>
      </c>
      <c r="AA144" s="257">
        <f t="shared" si="93"/>
        <v>2928766453.7813153</v>
      </c>
      <c r="AB144" s="257"/>
      <c r="AC144" s="32" t="str">
        <f t="shared" si="88"/>
        <v>BERTAHAP</v>
      </c>
      <c r="AD144" s="259">
        <f t="shared" si="89"/>
        <v>0</v>
      </c>
      <c r="AE144" s="260">
        <v>2</v>
      </c>
      <c r="AF144" s="261"/>
      <c r="AG144" s="257" t="e">
        <f>IF(AF144&gt;#REF!,"LB","KR")</f>
        <v>#REF!</v>
      </c>
      <c r="AH144" s="261">
        <v>2388437000</v>
      </c>
      <c r="AI144" s="261">
        <v>2692150000</v>
      </c>
      <c r="AJ144" s="261">
        <v>2858196000</v>
      </c>
      <c r="AK144" s="262">
        <v>3034483000</v>
      </c>
      <c r="AL144" s="262">
        <v>2858196000</v>
      </c>
      <c r="AM144" s="261">
        <v>3034483000</v>
      </c>
      <c r="AN144" s="261">
        <f t="shared" si="125"/>
        <v>3221644000</v>
      </c>
      <c r="AO144" s="15"/>
      <c r="AP144" s="15"/>
      <c r="AQ144" s="264">
        <f t="shared" si="90"/>
        <v>-1534411.2613999955</v>
      </c>
      <c r="AR144" s="297"/>
      <c r="AS144" s="266"/>
      <c r="AT144" s="266"/>
      <c r="AU144" s="266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268"/>
      <c r="BT144" s="296"/>
      <c r="BU144" s="269" t="str">
        <f>F256</f>
        <v>2BR-17</v>
      </c>
      <c r="BV144" s="270">
        <f>D256</f>
        <v>17</v>
      </c>
      <c r="BW144" s="271">
        <f t="shared" si="128"/>
        <v>85</v>
      </c>
      <c r="BX144" s="271">
        <f t="shared" si="128"/>
        <v>74</v>
      </c>
      <c r="BY144" s="272">
        <f>O256</f>
        <v>29156510.647200003</v>
      </c>
      <c r="BZ144" s="272">
        <f t="shared" si="129"/>
        <v>1983270000</v>
      </c>
      <c r="CA144" s="272">
        <f t="shared" si="129"/>
        <v>2235462000</v>
      </c>
      <c r="CB144" s="272">
        <f t="shared" si="129"/>
        <v>2373340000</v>
      </c>
      <c r="CC144" s="272">
        <f t="shared" si="129"/>
        <v>2519723000</v>
      </c>
      <c r="CD144" s="272">
        <f>AN256</f>
        <v>2675134000</v>
      </c>
      <c r="CE144" s="15"/>
      <c r="CF144" s="42">
        <f t="shared" si="95"/>
        <v>3029687760</v>
      </c>
      <c r="CG144" s="187">
        <f t="shared" si="95"/>
        <v>3216551980</v>
      </c>
    </row>
    <row r="145" spans="1:85">
      <c r="A145" s="3">
        <f t="shared" si="91"/>
        <v>106</v>
      </c>
      <c r="B145" s="249">
        <v>6</v>
      </c>
      <c r="C145" s="250" t="s">
        <v>158</v>
      </c>
      <c r="D145" s="285">
        <v>17</v>
      </c>
      <c r="E145" s="252"/>
      <c r="F145" s="40" t="s">
        <v>67</v>
      </c>
      <c r="G145" s="253">
        <f t="shared" si="71"/>
        <v>85</v>
      </c>
      <c r="H145" s="253">
        <f t="shared" si="72"/>
        <v>74</v>
      </c>
      <c r="I145" s="254">
        <f t="shared" si="73"/>
        <v>26966806</v>
      </c>
      <c r="J145" s="254">
        <f t="shared" si="74"/>
        <v>1</v>
      </c>
      <c r="K145" s="255">
        <f t="shared" si="75"/>
        <v>1.06</v>
      </c>
      <c r="L145" s="256">
        <f t="shared" si="124"/>
        <v>1.01</v>
      </c>
      <c r="M145" s="257">
        <f t="shared" si="76"/>
        <v>24125622.423629135</v>
      </c>
      <c r="N145" s="257">
        <f t="shared" si="77"/>
        <v>27193431.171833493</v>
      </c>
      <c r="O145" s="257">
        <f t="shared" si="78"/>
        <v>28870662.503600005</v>
      </c>
      <c r="P145" s="257">
        <f t="shared" si="79"/>
        <v>30651341.793900453</v>
      </c>
      <c r="Q145" s="258">
        <f t="shared" si="80"/>
        <v>28870662.503600005</v>
      </c>
      <c r="R145" s="257">
        <f t="shared" si="80"/>
        <v>30651341.793900453</v>
      </c>
      <c r="S145" s="257">
        <f t="shared" si="81"/>
        <v>32541849.486459062</v>
      </c>
      <c r="T145" s="257"/>
      <c r="U145" s="257">
        <f t="shared" si="82"/>
        <v>1785296059.348556</v>
      </c>
      <c r="V145" s="257">
        <f t="shared" si="83"/>
        <v>2012313906.7156785</v>
      </c>
      <c r="W145" s="257">
        <f t="shared" si="84"/>
        <v>2136429025.2664003</v>
      </c>
      <c r="X145" s="258">
        <f t="shared" si="85"/>
        <v>2268199292.7486334</v>
      </c>
      <c r="Y145" s="258">
        <f t="shared" si="86"/>
        <v>2136429025.2664003</v>
      </c>
      <c r="Z145" s="257">
        <f t="shared" si="87"/>
        <v>2268199292.7486334</v>
      </c>
      <c r="AA145" s="257">
        <f t="shared" si="93"/>
        <v>2408096861.9979706</v>
      </c>
      <c r="AB145" s="257"/>
      <c r="AC145" s="32" t="str">
        <f t="shared" si="88"/>
        <v>BERTAHAP</v>
      </c>
      <c r="AD145" s="259">
        <f t="shared" si="89"/>
        <v>0</v>
      </c>
      <c r="AE145" s="260">
        <v>2</v>
      </c>
      <c r="AF145" s="261"/>
      <c r="AG145" s="257" t="e">
        <f>IF(AF145&gt;#REF!,"LB","KR")</f>
        <v>#REF!</v>
      </c>
      <c r="AH145" s="261">
        <v>1963826000</v>
      </c>
      <c r="AI145" s="261">
        <v>2213546000</v>
      </c>
      <c r="AJ145" s="261">
        <v>2350072000</v>
      </c>
      <c r="AK145" s="262">
        <v>2495020000</v>
      </c>
      <c r="AL145" s="262">
        <v>2350072000</v>
      </c>
      <c r="AM145" s="261">
        <v>2495020000</v>
      </c>
      <c r="AN145" s="261">
        <f t="shared" si="125"/>
        <v>2648907000</v>
      </c>
      <c r="AO145" s="15"/>
      <c r="AP145" s="15"/>
      <c r="AQ145" s="264">
        <f t="shared" si="90"/>
        <v>-1534411.2613999955</v>
      </c>
      <c r="AR145" s="297"/>
      <c r="AS145" s="266"/>
      <c r="AT145" s="266"/>
      <c r="AU145" s="266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268"/>
      <c r="BT145" s="296"/>
      <c r="BU145" s="269" t="str">
        <f>F257</f>
        <v>3BR-19</v>
      </c>
      <c r="BV145" s="270">
        <f>D257</f>
        <v>19</v>
      </c>
      <c r="BW145" s="271">
        <f t="shared" si="128"/>
        <v>138</v>
      </c>
      <c r="BX145" s="271">
        <f t="shared" si="128"/>
        <v>120</v>
      </c>
      <c r="BY145" s="272">
        <f>O257</f>
        <v>29156510.647200003</v>
      </c>
      <c r="BZ145" s="272">
        <f t="shared" si="129"/>
        <v>3216113000</v>
      </c>
      <c r="CA145" s="272">
        <f t="shared" si="129"/>
        <v>3625073000</v>
      </c>
      <c r="CB145" s="272">
        <f t="shared" si="129"/>
        <v>3848660000</v>
      </c>
      <c r="CC145" s="272">
        <f t="shared" si="129"/>
        <v>4086037000</v>
      </c>
      <c r="CD145" s="272">
        <f>AN257</f>
        <v>4338055000</v>
      </c>
      <c r="CE145" s="15"/>
      <c r="CF145" s="42">
        <f t="shared" si="95"/>
        <v>2491076320</v>
      </c>
      <c r="CG145" s="187">
        <f t="shared" si="95"/>
        <v>2644721200</v>
      </c>
    </row>
    <row r="146" spans="1:85">
      <c r="A146" s="3">
        <f t="shared" si="91"/>
        <v>107</v>
      </c>
      <c r="B146" s="249">
        <v>7</v>
      </c>
      <c r="C146" s="250" t="s">
        <v>158</v>
      </c>
      <c r="D146" s="285">
        <v>19</v>
      </c>
      <c r="E146" s="252"/>
      <c r="F146" s="40" t="s">
        <v>78</v>
      </c>
      <c r="G146" s="253">
        <f t="shared" si="71"/>
        <v>138</v>
      </c>
      <c r="H146" s="253">
        <f t="shared" si="72"/>
        <v>120</v>
      </c>
      <c r="I146" s="254">
        <f t="shared" si="73"/>
        <v>26966806</v>
      </c>
      <c r="J146" s="254">
        <f t="shared" si="74"/>
        <v>1</v>
      </c>
      <c r="K146" s="255">
        <f t="shared" si="75"/>
        <v>1.06</v>
      </c>
      <c r="L146" s="256">
        <f t="shared" si="124"/>
        <v>1.01</v>
      </c>
      <c r="M146" s="257">
        <f t="shared" si="76"/>
        <v>24125622.423629135</v>
      </c>
      <c r="N146" s="257">
        <f t="shared" si="77"/>
        <v>27193431.171833493</v>
      </c>
      <c r="O146" s="257">
        <f t="shared" si="78"/>
        <v>28870662.503600005</v>
      </c>
      <c r="P146" s="257">
        <f t="shared" si="79"/>
        <v>30651341.793900453</v>
      </c>
      <c r="Q146" s="258">
        <f t="shared" si="80"/>
        <v>28870662.503600005</v>
      </c>
      <c r="R146" s="257">
        <f t="shared" si="80"/>
        <v>30651341.793900453</v>
      </c>
      <c r="S146" s="257">
        <f t="shared" si="81"/>
        <v>32541849.486459062</v>
      </c>
      <c r="T146" s="257"/>
      <c r="U146" s="257">
        <f t="shared" si="82"/>
        <v>2895074690.8354959</v>
      </c>
      <c r="V146" s="257">
        <f t="shared" si="83"/>
        <v>3263211740.620019</v>
      </c>
      <c r="W146" s="257">
        <f t="shared" si="84"/>
        <v>3464479500.4320006</v>
      </c>
      <c r="X146" s="258">
        <f t="shared" si="85"/>
        <v>3678161015.2680545</v>
      </c>
      <c r="Y146" s="258">
        <f t="shared" si="86"/>
        <v>3464479500.4320006</v>
      </c>
      <c r="Z146" s="257">
        <f t="shared" si="87"/>
        <v>3678161015.2680545</v>
      </c>
      <c r="AA146" s="257">
        <f t="shared" si="93"/>
        <v>3905021938.3750873</v>
      </c>
      <c r="AB146" s="257"/>
      <c r="AC146" s="32" t="str">
        <f t="shared" si="88"/>
        <v>BERTAHAP</v>
      </c>
      <c r="AD146" s="259">
        <f t="shared" si="89"/>
        <v>0</v>
      </c>
      <c r="AE146" s="260">
        <v>2</v>
      </c>
      <c r="AF146" s="261"/>
      <c r="AG146" s="257" t="e">
        <f>IF(AF146&gt;#REF!,"LB","KR")</f>
        <v>#REF!</v>
      </c>
      <c r="AH146" s="261">
        <v>3184583000</v>
      </c>
      <c r="AI146" s="261">
        <v>3589533000</v>
      </c>
      <c r="AJ146" s="261">
        <v>3810928000</v>
      </c>
      <c r="AK146" s="262">
        <v>4045978000</v>
      </c>
      <c r="AL146" s="262">
        <v>3810928000</v>
      </c>
      <c r="AM146" s="261">
        <v>4045978000</v>
      </c>
      <c r="AN146" s="261">
        <f t="shared" si="125"/>
        <v>4295525000</v>
      </c>
      <c r="AO146" s="15"/>
      <c r="AP146" s="15"/>
      <c r="AQ146" s="264">
        <f t="shared" si="90"/>
        <v>-1534411.2613999955</v>
      </c>
      <c r="AR146" s="297"/>
      <c r="AS146" s="266"/>
      <c r="AT146" s="266"/>
      <c r="AU146" s="266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268">
        <v>26</v>
      </c>
      <c r="BT146" s="296" t="s">
        <v>47</v>
      </c>
      <c r="BU146" s="269" t="str">
        <f>F116</f>
        <v>2BR-5</v>
      </c>
      <c r="BV146" s="270" t="str">
        <f>D116</f>
        <v>05</v>
      </c>
      <c r="BW146" s="271">
        <f>G116</f>
        <v>85</v>
      </c>
      <c r="BX146" s="271">
        <f>H116</f>
        <v>74</v>
      </c>
      <c r="BY146" s="272">
        <f>O116</f>
        <v>28870662.503600005</v>
      </c>
      <c r="BZ146" s="272">
        <f t="shared" ref="BZ146:CC147" si="130">AH116</f>
        <v>1963826000</v>
      </c>
      <c r="CA146" s="272">
        <f t="shared" si="130"/>
        <v>2213546000</v>
      </c>
      <c r="CB146" s="272">
        <f t="shared" si="130"/>
        <v>2350072000</v>
      </c>
      <c r="CC146" s="272">
        <f t="shared" si="130"/>
        <v>2495020000</v>
      </c>
      <c r="CD146" s="272">
        <f>AN116</f>
        <v>2648907000</v>
      </c>
      <c r="CE146" s="15">
        <v>2</v>
      </c>
      <c r="CF146" s="42">
        <f t="shared" si="95"/>
        <v>4039583680</v>
      </c>
      <c r="CG146" s="187">
        <f t="shared" si="95"/>
        <v>4288736680</v>
      </c>
    </row>
    <row r="147" spans="1:85">
      <c r="A147" s="3">
        <f t="shared" si="91"/>
        <v>108</v>
      </c>
      <c r="B147" s="249">
        <v>8</v>
      </c>
      <c r="C147" s="250" t="s">
        <v>158</v>
      </c>
      <c r="D147" s="285">
        <v>21</v>
      </c>
      <c r="E147" s="252"/>
      <c r="F147" s="40" t="s">
        <v>84</v>
      </c>
      <c r="G147" s="253">
        <f t="shared" si="71"/>
        <v>132</v>
      </c>
      <c r="H147" s="253">
        <f t="shared" si="72"/>
        <v>112</v>
      </c>
      <c r="I147" s="254">
        <f t="shared" si="73"/>
        <v>26966806</v>
      </c>
      <c r="J147" s="254">
        <f t="shared" si="74"/>
        <v>3</v>
      </c>
      <c r="K147" s="255">
        <f t="shared" si="75"/>
        <v>1.1000000000000001</v>
      </c>
      <c r="L147" s="256">
        <f t="shared" si="124"/>
        <v>1.01</v>
      </c>
      <c r="M147" s="257">
        <f t="shared" si="76"/>
        <v>25036023.269803815</v>
      </c>
      <c r="N147" s="257">
        <f t="shared" si="77"/>
        <v>28219598.385864943</v>
      </c>
      <c r="O147" s="257">
        <f t="shared" si="78"/>
        <v>29960121.466000002</v>
      </c>
      <c r="P147" s="257">
        <f t="shared" si="79"/>
        <v>31807996.201217446</v>
      </c>
      <c r="Q147" s="258">
        <f t="shared" si="80"/>
        <v>29960121.466000002</v>
      </c>
      <c r="R147" s="257">
        <f t="shared" si="80"/>
        <v>31807996.201217446</v>
      </c>
      <c r="S147" s="257">
        <f t="shared" si="81"/>
        <v>33769843.806702793</v>
      </c>
      <c r="T147" s="257"/>
      <c r="U147" s="257">
        <f t="shared" si="82"/>
        <v>2804034606.2180271</v>
      </c>
      <c r="V147" s="257">
        <f t="shared" si="83"/>
        <v>3160595019.2168736</v>
      </c>
      <c r="W147" s="257">
        <f t="shared" si="84"/>
        <v>3355533604.1920004</v>
      </c>
      <c r="X147" s="258">
        <f t="shared" si="85"/>
        <v>3562495574.5363541</v>
      </c>
      <c r="Y147" s="258">
        <f t="shared" si="86"/>
        <v>3355533604.1920004</v>
      </c>
      <c r="Z147" s="257">
        <f t="shared" si="87"/>
        <v>3562495574.5363541</v>
      </c>
      <c r="AA147" s="257">
        <f t="shared" si="93"/>
        <v>3782222506.3507128</v>
      </c>
      <c r="AB147" s="257"/>
      <c r="AC147" s="32" t="str">
        <f t="shared" si="88"/>
        <v>BERTAHAP</v>
      </c>
      <c r="AD147" s="259">
        <f t="shared" si="89"/>
        <v>0</v>
      </c>
      <c r="AE147" s="260">
        <v>2</v>
      </c>
      <c r="AF147" s="261"/>
      <c r="AG147" s="257" t="e">
        <f>IF(AF147&gt;#REF!,"LB","KR")</f>
        <v>#REF!</v>
      </c>
      <c r="AH147" s="261">
        <v>3084439000</v>
      </c>
      <c r="AI147" s="261">
        <v>3476655000</v>
      </c>
      <c r="AJ147" s="261">
        <v>3691087000</v>
      </c>
      <c r="AK147" s="262">
        <v>3918746000</v>
      </c>
      <c r="AL147" s="262">
        <v>3691087000</v>
      </c>
      <c r="AM147" s="261">
        <v>3918746000</v>
      </c>
      <c r="AN147" s="261">
        <f t="shared" si="125"/>
        <v>4160445000</v>
      </c>
      <c r="AO147" s="15"/>
      <c r="AP147" s="15"/>
      <c r="AQ147" s="264">
        <f t="shared" si="90"/>
        <v>-444952.29899999872</v>
      </c>
      <c r="AR147" s="265"/>
      <c r="AS147" s="266"/>
      <c r="AT147" s="266"/>
      <c r="AU147" s="266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268"/>
      <c r="BT147" s="269"/>
      <c r="BU147" s="269" t="str">
        <f>F117</f>
        <v>2BR-7</v>
      </c>
      <c r="BV147" s="270" t="str">
        <f>D117</f>
        <v>07</v>
      </c>
      <c r="BW147" s="271">
        <f>G117</f>
        <v>101</v>
      </c>
      <c r="BX147" s="271">
        <f>H117</f>
        <v>90</v>
      </c>
      <c r="BY147" s="272">
        <f>O117</f>
        <v>28870662.503600005</v>
      </c>
      <c r="BZ147" s="272">
        <f t="shared" si="130"/>
        <v>2388437000</v>
      </c>
      <c r="CA147" s="272">
        <f t="shared" si="130"/>
        <v>2692150000</v>
      </c>
      <c r="CB147" s="272">
        <f t="shared" si="130"/>
        <v>2858196000</v>
      </c>
      <c r="CC147" s="272">
        <f t="shared" si="130"/>
        <v>3034483000</v>
      </c>
      <c r="CD147" s="272">
        <f>AN117</f>
        <v>3221644000</v>
      </c>
      <c r="CE147" s="15"/>
      <c r="CF147" s="42">
        <f t="shared" si="95"/>
        <v>3912552220</v>
      </c>
      <c r="CG147" s="187">
        <f t="shared" si="95"/>
        <v>4153870760</v>
      </c>
    </row>
    <row r="148" spans="1:85">
      <c r="A148" s="3">
        <f t="shared" si="91"/>
        <v>109</v>
      </c>
      <c r="B148" s="249">
        <v>1</v>
      </c>
      <c r="C148" s="250" t="s">
        <v>159</v>
      </c>
      <c r="D148" s="251" t="s">
        <v>19</v>
      </c>
      <c r="E148" s="252"/>
      <c r="F148" s="40" t="s">
        <v>72</v>
      </c>
      <c r="G148" s="253">
        <f t="shared" si="71"/>
        <v>175</v>
      </c>
      <c r="H148" s="253">
        <f t="shared" si="72"/>
        <v>156</v>
      </c>
      <c r="I148" s="254">
        <f t="shared" si="73"/>
        <v>26966806</v>
      </c>
      <c r="J148" s="254">
        <f t="shared" si="74"/>
        <v>5</v>
      </c>
      <c r="K148" s="255">
        <f t="shared" si="75"/>
        <v>1.08</v>
      </c>
      <c r="L148" s="305">
        <f t="shared" ref="L148:L157" si="131">SUMIF($AN$4:$AN$22,D148,$BG$4:$BG$22)</f>
        <v>1.02</v>
      </c>
      <c r="M148" s="257">
        <f t="shared" si="76"/>
        <v>24824197.330347329</v>
      </c>
      <c r="N148" s="257">
        <f t="shared" si="77"/>
        <v>27980836.707352675</v>
      </c>
      <c r="O148" s="257">
        <f t="shared" si="78"/>
        <v>29706633.489600003</v>
      </c>
      <c r="P148" s="257">
        <f t="shared" si="79"/>
        <v>31538873.641099136</v>
      </c>
      <c r="Q148" s="258">
        <f t="shared" si="80"/>
        <v>29706633.489600003</v>
      </c>
      <c r="R148" s="257">
        <f t="shared" si="80"/>
        <v>31538873.641099136</v>
      </c>
      <c r="S148" s="257">
        <f t="shared" si="81"/>
        <v>33484122.355953015</v>
      </c>
      <c r="T148" s="257"/>
      <c r="U148" s="257">
        <f t="shared" si="82"/>
        <v>3872574783.5341835</v>
      </c>
      <c r="V148" s="257">
        <f t="shared" si="83"/>
        <v>4365010526.3470173</v>
      </c>
      <c r="W148" s="257">
        <f t="shared" si="84"/>
        <v>4634234824.3776007</v>
      </c>
      <c r="X148" s="258">
        <f t="shared" si="85"/>
        <v>4920064288.0114651</v>
      </c>
      <c r="Y148" s="258">
        <f t="shared" si="86"/>
        <v>4634234824.3776007</v>
      </c>
      <c r="Z148" s="257">
        <f t="shared" si="87"/>
        <v>4920064288.0114651</v>
      </c>
      <c r="AA148" s="257">
        <f t="shared" si="93"/>
        <v>5223523087.5286703</v>
      </c>
      <c r="AB148" s="257"/>
      <c r="AC148" s="32" t="str">
        <f t="shared" si="88"/>
        <v>BERTAHAP</v>
      </c>
      <c r="AD148" s="259">
        <f t="shared" si="89"/>
        <v>0</v>
      </c>
      <c r="AE148" s="260">
        <v>2</v>
      </c>
      <c r="AF148" s="261"/>
      <c r="AG148" s="257" t="e">
        <f>IF(AF148&gt;#REF!,"LB","KR")</f>
        <v>#REF!</v>
      </c>
      <c r="AH148" s="261">
        <v>4259833000</v>
      </c>
      <c r="AI148" s="261">
        <v>4801512000</v>
      </c>
      <c r="AJ148" s="261">
        <v>5097659000</v>
      </c>
      <c r="AK148" s="262">
        <v>5412071000</v>
      </c>
      <c r="AL148" s="262">
        <v>5097659000</v>
      </c>
      <c r="AM148" s="261">
        <v>5412071000</v>
      </c>
      <c r="AN148" s="261">
        <f t="shared" si="125"/>
        <v>5745876000</v>
      </c>
      <c r="AO148" s="15"/>
      <c r="AP148" s="15"/>
      <c r="AQ148" s="264">
        <f t="shared" si="90"/>
        <v>-698440.27539999783</v>
      </c>
      <c r="AR148" s="265"/>
      <c r="AS148" s="266"/>
      <c r="AT148" s="266"/>
      <c r="AU148" s="266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268">
        <v>27</v>
      </c>
      <c r="BT148" s="296" t="s">
        <v>49</v>
      </c>
      <c r="BU148" s="269" t="str">
        <f>F125</f>
        <v>2BR-3</v>
      </c>
      <c r="BV148" s="270" t="str">
        <f>D125</f>
        <v>03</v>
      </c>
      <c r="BW148" s="271">
        <f>G125</f>
        <v>85</v>
      </c>
      <c r="BX148" s="271">
        <f>H125</f>
        <v>74</v>
      </c>
      <c r="BY148" s="272">
        <f>O125</f>
        <v>29156510.647200003</v>
      </c>
      <c r="BZ148" s="272">
        <f t="shared" ref="BZ148:CC149" si="132">AH125</f>
        <v>1983270000</v>
      </c>
      <c r="CA148" s="272">
        <f t="shared" si="132"/>
        <v>2235462000</v>
      </c>
      <c r="CB148" s="272">
        <f t="shared" si="132"/>
        <v>2373340000</v>
      </c>
      <c r="CC148" s="272">
        <f t="shared" si="132"/>
        <v>2519723000</v>
      </c>
      <c r="CD148" s="272">
        <f>AN125</f>
        <v>2675134000</v>
      </c>
      <c r="CE148" s="15">
        <v>2</v>
      </c>
      <c r="CF148" s="42">
        <f t="shared" si="95"/>
        <v>5403518540</v>
      </c>
      <c r="CG148" s="187">
        <f t="shared" si="95"/>
        <v>5736795260</v>
      </c>
    </row>
    <row r="149" spans="1:85">
      <c r="A149" s="3">
        <f t="shared" si="91"/>
        <v>110</v>
      </c>
      <c r="B149" s="249">
        <v>2</v>
      </c>
      <c r="C149" s="250" t="s">
        <v>159</v>
      </c>
      <c r="D149" s="251" t="s">
        <v>29</v>
      </c>
      <c r="E149" s="252"/>
      <c r="F149" s="40" t="s">
        <v>74</v>
      </c>
      <c r="G149" s="253">
        <f t="shared" si="71"/>
        <v>85</v>
      </c>
      <c r="H149" s="253">
        <f t="shared" si="72"/>
        <v>74</v>
      </c>
      <c r="I149" s="254">
        <f t="shared" si="73"/>
        <v>26966806</v>
      </c>
      <c r="J149" s="254">
        <f t="shared" si="74"/>
        <v>1</v>
      </c>
      <c r="K149" s="255">
        <f t="shared" si="75"/>
        <v>1.06</v>
      </c>
      <c r="L149" s="305">
        <f t="shared" si="131"/>
        <v>1.02</v>
      </c>
      <c r="M149" s="257">
        <f t="shared" si="76"/>
        <v>24364489.972377934</v>
      </c>
      <c r="N149" s="257">
        <f t="shared" si="77"/>
        <v>27462673.064623922</v>
      </c>
      <c r="O149" s="257">
        <f t="shared" si="78"/>
        <v>29156510.647200003</v>
      </c>
      <c r="P149" s="257">
        <f t="shared" si="79"/>
        <v>30954820.425523225</v>
      </c>
      <c r="Q149" s="258">
        <f t="shared" si="80"/>
        <v>29156510.647200003</v>
      </c>
      <c r="R149" s="257">
        <f t="shared" si="80"/>
        <v>30954820.425523225</v>
      </c>
      <c r="S149" s="257">
        <f t="shared" si="81"/>
        <v>32864046.016027961</v>
      </c>
      <c r="T149" s="257"/>
      <c r="U149" s="257">
        <f t="shared" si="82"/>
        <v>1802972257.9559672</v>
      </c>
      <c r="V149" s="257">
        <f t="shared" si="83"/>
        <v>2032237806.7821703</v>
      </c>
      <c r="W149" s="257">
        <f t="shared" si="84"/>
        <v>2157581787.8928003</v>
      </c>
      <c r="X149" s="258">
        <f t="shared" si="85"/>
        <v>2290656711.4887185</v>
      </c>
      <c r="Y149" s="258">
        <f t="shared" si="86"/>
        <v>2157581787.8928003</v>
      </c>
      <c r="Z149" s="257">
        <f t="shared" si="87"/>
        <v>2290656711.4887185</v>
      </c>
      <c r="AA149" s="257">
        <f t="shared" si="93"/>
        <v>2431939405.186069</v>
      </c>
      <c r="AB149" s="257"/>
      <c r="AC149" s="32" t="str">
        <f t="shared" si="88"/>
        <v>BERTAHAP</v>
      </c>
      <c r="AD149" s="259">
        <f t="shared" si="89"/>
        <v>0</v>
      </c>
      <c r="AE149" s="260">
        <v>2</v>
      </c>
      <c r="AF149" s="261"/>
      <c r="AG149" s="257" t="e">
        <f>IF(AF149&gt;#REF!,"LB","KR")</f>
        <v>#REF!</v>
      </c>
      <c r="AH149" s="261">
        <v>1983270000</v>
      </c>
      <c r="AI149" s="261">
        <v>2235462000</v>
      </c>
      <c r="AJ149" s="261">
        <v>2373340000</v>
      </c>
      <c r="AK149" s="262">
        <v>2519723000</v>
      </c>
      <c r="AL149" s="262">
        <v>2373340000</v>
      </c>
      <c r="AM149" s="261">
        <v>2519723000</v>
      </c>
      <c r="AN149" s="261">
        <f t="shared" si="125"/>
        <v>2675134000</v>
      </c>
      <c r="AO149" s="15"/>
      <c r="AP149" s="15"/>
      <c r="AQ149" s="264">
        <f t="shared" si="90"/>
        <v>-1248563.1177999973</v>
      </c>
      <c r="AR149" s="265"/>
      <c r="AS149" s="266"/>
      <c r="AT149" s="266"/>
      <c r="AU149" s="266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268"/>
      <c r="BT149" s="296"/>
      <c r="BU149" s="269" t="str">
        <f>F126</f>
        <v>2BR-9</v>
      </c>
      <c r="BV149" s="270" t="str">
        <f>D126</f>
        <v>09</v>
      </c>
      <c r="BW149" s="271">
        <f>G126</f>
        <v>101</v>
      </c>
      <c r="BX149" s="271">
        <f>H126</f>
        <v>90</v>
      </c>
      <c r="BY149" s="272">
        <f>O126</f>
        <v>29156510.647200003</v>
      </c>
      <c r="BZ149" s="272">
        <f t="shared" si="132"/>
        <v>2412085000</v>
      </c>
      <c r="CA149" s="272">
        <f t="shared" si="132"/>
        <v>2718805000</v>
      </c>
      <c r="CB149" s="272">
        <f t="shared" si="132"/>
        <v>2886495000</v>
      </c>
      <c r="CC149" s="272">
        <f t="shared" si="132"/>
        <v>3064528000</v>
      </c>
      <c r="CD149" s="272">
        <f>AN126</f>
        <v>3253541000</v>
      </c>
      <c r="CE149" s="15"/>
      <c r="CF149" s="42">
        <f t="shared" si="95"/>
        <v>2515740400</v>
      </c>
      <c r="CG149" s="187">
        <f t="shared" si="95"/>
        <v>2670906380</v>
      </c>
    </row>
    <row r="150" spans="1:85">
      <c r="A150" s="3">
        <f t="shared" si="91"/>
        <v>111</v>
      </c>
      <c r="B150" s="249">
        <v>3</v>
      </c>
      <c r="C150" s="250" t="s">
        <v>159</v>
      </c>
      <c r="D150" s="251" t="s">
        <v>32</v>
      </c>
      <c r="E150" s="252"/>
      <c r="F150" s="40" t="s">
        <v>56</v>
      </c>
      <c r="G150" s="253">
        <f t="shared" si="71"/>
        <v>85</v>
      </c>
      <c r="H150" s="253">
        <f t="shared" si="72"/>
        <v>74</v>
      </c>
      <c r="I150" s="254">
        <f t="shared" si="73"/>
        <v>26966806</v>
      </c>
      <c r="J150" s="254">
        <f t="shared" si="74"/>
        <v>1</v>
      </c>
      <c r="K150" s="255">
        <f t="shared" si="75"/>
        <v>1.06</v>
      </c>
      <c r="L150" s="305">
        <f t="shared" si="131"/>
        <v>1.02</v>
      </c>
      <c r="M150" s="257">
        <f t="shared" si="76"/>
        <v>24364489.972377934</v>
      </c>
      <c r="N150" s="257">
        <f t="shared" si="77"/>
        <v>27462673.064623922</v>
      </c>
      <c r="O150" s="257">
        <f t="shared" si="78"/>
        <v>29156510.647200003</v>
      </c>
      <c r="P150" s="257">
        <f t="shared" si="79"/>
        <v>30954820.425523225</v>
      </c>
      <c r="Q150" s="258">
        <f t="shared" si="80"/>
        <v>29156510.647200003</v>
      </c>
      <c r="R150" s="257">
        <f t="shared" si="80"/>
        <v>30954820.425523225</v>
      </c>
      <c r="S150" s="257">
        <f t="shared" si="81"/>
        <v>32864046.016027961</v>
      </c>
      <c r="T150" s="257"/>
      <c r="U150" s="257">
        <f t="shared" si="82"/>
        <v>1802972257.9559672</v>
      </c>
      <c r="V150" s="257">
        <f t="shared" si="83"/>
        <v>2032237806.7821703</v>
      </c>
      <c r="W150" s="257">
        <f t="shared" si="84"/>
        <v>2157581787.8928003</v>
      </c>
      <c r="X150" s="258">
        <f t="shared" si="85"/>
        <v>2290656711.4887185</v>
      </c>
      <c r="Y150" s="258">
        <f t="shared" si="86"/>
        <v>2157581787.8928003</v>
      </c>
      <c r="Z150" s="257">
        <f t="shared" si="87"/>
        <v>2290656711.4887185</v>
      </c>
      <c r="AA150" s="257">
        <f t="shared" si="93"/>
        <v>2431939405.186069</v>
      </c>
      <c r="AB150" s="257"/>
      <c r="AC150" s="32" t="str">
        <f t="shared" si="88"/>
        <v>BERTAHAP</v>
      </c>
      <c r="AD150" s="259">
        <f t="shared" si="89"/>
        <v>0</v>
      </c>
      <c r="AE150" s="260">
        <v>2</v>
      </c>
      <c r="AF150" s="261"/>
      <c r="AG150" s="257" t="e">
        <f>IF(AF150&gt;#REF!,"LB","KR")</f>
        <v>#REF!</v>
      </c>
      <c r="AH150" s="261">
        <v>1983270000</v>
      </c>
      <c r="AI150" s="261">
        <v>2235462000</v>
      </c>
      <c r="AJ150" s="261">
        <v>2373340000</v>
      </c>
      <c r="AK150" s="262">
        <v>2519723000</v>
      </c>
      <c r="AL150" s="262">
        <v>2373340000</v>
      </c>
      <c r="AM150" s="261">
        <v>2519723000</v>
      </c>
      <c r="AN150" s="261">
        <f t="shared" si="125"/>
        <v>2675134000</v>
      </c>
      <c r="AO150" s="15"/>
      <c r="AP150" s="15"/>
      <c r="AQ150" s="264">
        <f t="shared" si="90"/>
        <v>-1248563.1177999973</v>
      </c>
      <c r="AR150" s="265"/>
      <c r="AS150" s="266"/>
      <c r="AT150" s="266"/>
      <c r="AU150" s="266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268">
        <v>28</v>
      </c>
      <c r="BT150" s="269" t="s">
        <v>160</v>
      </c>
      <c r="BU150" s="269" t="str">
        <f>F156</f>
        <v>3BR-19</v>
      </c>
      <c r="BV150" s="270">
        <f>D156</f>
        <v>19</v>
      </c>
      <c r="BW150" s="271">
        <f>G156</f>
        <v>138</v>
      </c>
      <c r="BX150" s="271">
        <f>H156</f>
        <v>120</v>
      </c>
      <c r="BY150" s="272">
        <f>O156</f>
        <v>29156510.647200003</v>
      </c>
      <c r="BZ150" s="272">
        <f>AH156</f>
        <v>3216113000</v>
      </c>
      <c r="CA150" s="272">
        <f>AI156</f>
        <v>3625073000</v>
      </c>
      <c r="CB150" s="272">
        <f>AJ156</f>
        <v>3848660000</v>
      </c>
      <c r="CC150" s="272">
        <f>AK156</f>
        <v>4086037000</v>
      </c>
      <c r="CD150" s="272">
        <f>AN156</f>
        <v>4338055000</v>
      </c>
      <c r="CE150" s="15">
        <v>2</v>
      </c>
      <c r="CF150" s="42">
        <f t="shared" si="95"/>
        <v>2515740400</v>
      </c>
      <c r="CG150" s="187">
        <f t="shared" si="95"/>
        <v>2670906380</v>
      </c>
    </row>
    <row r="151" spans="1:85">
      <c r="A151" s="3">
        <f t="shared" si="91"/>
        <v>112</v>
      </c>
      <c r="B151" s="249">
        <v>4</v>
      </c>
      <c r="C151" s="250" t="s">
        <v>159</v>
      </c>
      <c r="D151" s="251" t="s">
        <v>38</v>
      </c>
      <c r="E151" s="252"/>
      <c r="F151" s="40" t="s">
        <v>58</v>
      </c>
      <c r="G151" s="253">
        <f t="shared" si="71"/>
        <v>101</v>
      </c>
      <c r="H151" s="253">
        <f t="shared" si="72"/>
        <v>90</v>
      </c>
      <c r="I151" s="254">
        <f t="shared" si="73"/>
        <v>26966806</v>
      </c>
      <c r="J151" s="254">
        <f t="shared" si="74"/>
        <v>1</v>
      </c>
      <c r="K151" s="255">
        <f t="shared" si="75"/>
        <v>1.06</v>
      </c>
      <c r="L151" s="305">
        <f t="shared" si="131"/>
        <v>1.02</v>
      </c>
      <c r="M151" s="257">
        <f t="shared" si="76"/>
        <v>24364489.972377934</v>
      </c>
      <c r="N151" s="257">
        <f t="shared" si="77"/>
        <v>27462673.064623922</v>
      </c>
      <c r="O151" s="257">
        <f t="shared" si="78"/>
        <v>29156510.647200003</v>
      </c>
      <c r="P151" s="257">
        <f t="shared" si="79"/>
        <v>30954820.425523225</v>
      </c>
      <c r="Q151" s="258">
        <f t="shared" si="80"/>
        <v>29156510.647200003</v>
      </c>
      <c r="R151" s="257">
        <f t="shared" si="80"/>
        <v>30954820.425523225</v>
      </c>
      <c r="S151" s="257">
        <f t="shared" si="81"/>
        <v>32864046.016027961</v>
      </c>
      <c r="T151" s="257"/>
      <c r="U151" s="257">
        <f t="shared" si="82"/>
        <v>2192804097.5140142</v>
      </c>
      <c r="V151" s="257">
        <f t="shared" si="83"/>
        <v>2471640575.816153</v>
      </c>
      <c r="W151" s="257">
        <f t="shared" si="84"/>
        <v>2624085958.2480001</v>
      </c>
      <c r="X151" s="258">
        <f t="shared" si="85"/>
        <v>2785933838.2970901</v>
      </c>
      <c r="Y151" s="258">
        <f t="shared" si="86"/>
        <v>2624085958.2480001</v>
      </c>
      <c r="Z151" s="257">
        <f t="shared" si="87"/>
        <v>2785933838.2970901</v>
      </c>
      <c r="AA151" s="257">
        <f t="shared" si="93"/>
        <v>2957764141.4425163</v>
      </c>
      <c r="AB151" s="257"/>
      <c r="AC151" s="32" t="str">
        <f t="shared" si="88"/>
        <v>BERTAHAP</v>
      </c>
      <c r="AD151" s="259">
        <f t="shared" si="89"/>
        <v>0</v>
      </c>
      <c r="AE151" s="260">
        <v>2</v>
      </c>
      <c r="AF151" s="261"/>
      <c r="AG151" s="257" t="e">
        <f>IF(AF151&gt;#REF!,"LB","KR")</f>
        <v>#REF!</v>
      </c>
      <c r="AH151" s="261">
        <v>2412085000</v>
      </c>
      <c r="AI151" s="261">
        <v>2718805000</v>
      </c>
      <c r="AJ151" s="261">
        <v>2886495000</v>
      </c>
      <c r="AK151" s="262">
        <v>3064528000</v>
      </c>
      <c r="AL151" s="262">
        <v>2886495000</v>
      </c>
      <c r="AM151" s="261">
        <v>3064528000</v>
      </c>
      <c r="AN151" s="261">
        <f t="shared" si="125"/>
        <v>3253541000</v>
      </c>
      <c r="AO151" s="15"/>
      <c r="AP151" s="15"/>
      <c r="AQ151" s="264">
        <f t="shared" si="90"/>
        <v>-1248563.1177999973</v>
      </c>
      <c r="AR151" s="265"/>
      <c r="AS151" s="266"/>
      <c r="AT151" s="266"/>
      <c r="AU151" s="266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276">
        <v>29</v>
      </c>
      <c r="BT151" s="296" t="s">
        <v>59</v>
      </c>
      <c r="BU151" s="269" t="str">
        <f>F175</f>
        <v>2BR-17</v>
      </c>
      <c r="BV151" s="270">
        <f>D175</f>
        <v>17</v>
      </c>
      <c r="BW151" s="271">
        <f>G175</f>
        <v>85</v>
      </c>
      <c r="BX151" s="271">
        <f>H175</f>
        <v>74</v>
      </c>
      <c r="BY151" s="272">
        <f>O175</f>
        <v>29156510.647200003</v>
      </c>
      <c r="BZ151" s="272">
        <f>AH175</f>
        <v>1983270000</v>
      </c>
      <c r="CA151" s="272">
        <f>AI175</f>
        <v>2235462000</v>
      </c>
      <c r="CB151" s="272">
        <f>AJ175</f>
        <v>2373340000</v>
      </c>
      <c r="CC151" s="272">
        <f>AK175</f>
        <v>2519723000</v>
      </c>
      <c r="CD151" s="272">
        <f>AN175</f>
        <v>2675134000</v>
      </c>
      <c r="CE151" s="15">
        <v>1</v>
      </c>
      <c r="CF151" s="42">
        <f t="shared" si="95"/>
        <v>3059684700</v>
      </c>
      <c r="CG151" s="187">
        <f t="shared" si="95"/>
        <v>3248399680</v>
      </c>
    </row>
    <row r="152" spans="1:85">
      <c r="A152" s="3">
        <f t="shared" si="91"/>
        <v>113</v>
      </c>
      <c r="B152" s="249">
        <v>5</v>
      </c>
      <c r="C152" s="250" t="s">
        <v>159</v>
      </c>
      <c r="D152" s="251" t="s">
        <v>44</v>
      </c>
      <c r="E152" s="252"/>
      <c r="F152" s="40" t="s">
        <v>60</v>
      </c>
      <c r="G152" s="253">
        <f t="shared" si="71"/>
        <v>101</v>
      </c>
      <c r="H152" s="253">
        <f t="shared" si="72"/>
        <v>90</v>
      </c>
      <c r="I152" s="254">
        <f t="shared" si="73"/>
        <v>26966806</v>
      </c>
      <c r="J152" s="254">
        <f t="shared" si="74"/>
        <v>1</v>
      </c>
      <c r="K152" s="255">
        <f t="shared" si="75"/>
        <v>1.06</v>
      </c>
      <c r="L152" s="305">
        <f t="shared" si="131"/>
        <v>1.02</v>
      </c>
      <c r="M152" s="257">
        <f t="shared" si="76"/>
        <v>24364489.972377934</v>
      </c>
      <c r="N152" s="257">
        <f t="shared" si="77"/>
        <v>27462673.064623922</v>
      </c>
      <c r="O152" s="257">
        <f t="shared" si="78"/>
        <v>29156510.647200003</v>
      </c>
      <c r="P152" s="257">
        <f t="shared" si="79"/>
        <v>30954820.425523225</v>
      </c>
      <c r="Q152" s="258">
        <f t="shared" si="80"/>
        <v>29156510.647200003</v>
      </c>
      <c r="R152" s="257">
        <f t="shared" si="80"/>
        <v>30954820.425523225</v>
      </c>
      <c r="S152" s="257">
        <f t="shared" si="81"/>
        <v>32864046.016027961</v>
      </c>
      <c r="T152" s="257"/>
      <c r="U152" s="257">
        <f t="shared" si="82"/>
        <v>2192804097.5140142</v>
      </c>
      <c r="V152" s="257">
        <f t="shared" si="83"/>
        <v>2471640575.816153</v>
      </c>
      <c r="W152" s="257">
        <f t="shared" si="84"/>
        <v>2624085958.2480001</v>
      </c>
      <c r="X152" s="258">
        <f t="shared" si="85"/>
        <v>2785933838.2970901</v>
      </c>
      <c r="Y152" s="258">
        <f t="shared" si="86"/>
        <v>2624085958.2480001</v>
      </c>
      <c r="Z152" s="257">
        <f t="shared" si="87"/>
        <v>2785933838.2970901</v>
      </c>
      <c r="AA152" s="257">
        <f t="shared" si="93"/>
        <v>2957764141.4425163</v>
      </c>
      <c r="AB152" s="257"/>
      <c r="AC152" s="32" t="str">
        <f t="shared" si="88"/>
        <v>BERTAHAP</v>
      </c>
      <c r="AD152" s="259">
        <f t="shared" si="89"/>
        <v>0</v>
      </c>
      <c r="AE152" s="260">
        <v>2</v>
      </c>
      <c r="AF152" s="261"/>
      <c r="AG152" s="257" t="e">
        <f>IF(AF152&gt;#REF!,"LB","KR")</f>
        <v>#REF!</v>
      </c>
      <c r="AH152" s="261">
        <v>2412085000</v>
      </c>
      <c r="AI152" s="261">
        <v>2718805000</v>
      </c>
      <c r="AJ152" s="261">
        <v>2886495000</v>
      </c>
      <c r="AK152" s="262">
        <v>3064528000</v>
      </c>
      <c r="AL152" s="262">
        <v>2886495000</v>
      </c>
      <c r="AM152" s="261">
        <v>3064528000</v>
      </c>
      <c r="AN152" s="261">
        <f t="shared" si="125"/>
        <v>3253541000</v>
      </c>
      <c r="AO152" s="15"/>
      <c r="AP152" s="15"/>
      <c r="AQ152" s="264">
        <f t="shared" si="90"/>
        <v>-1248563.1177999973</v>
      </c>
      <c r="AR152" s="265"/>
      <c r="AS152" s="266"/>
      <c r="AT152" s="266"/>
      <c r="AU152" s="266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276">
        <v>30</v>
      </c>
      <c r="BT152" s="269" t="s">
        <v>161</v>
      </c>
      <c r="BU152" s="269" t="str">
        <f>F124</f>
        <v>3BR-1</v>
      </c>
      <c r="BV152" s="270" t="str">
        <f>D124</f>
        <v>01</v>
      </c>
      <c r="BW152" s="271">
        <f>G124</f>
        <v>175</v>
      </c>
      <c r="BX152" s="271">
        <f>H124</f>
        <v>156</v>
      </c>
      <c r="BY152" s="272">
        <f>O124</f>
        <v>29706633.489600003</v>
      </c>
      <c r="BZ152" s="272">
        <f>AH124</f>
        <v>4259833000</v>
      </c>
      <c r="CA152" s="272">
        <f>AI124</f>
        <v>4801512000</v>
      </c>
      <c r="CB152" s="272">
        <f>AJ124</f>
        <v>5097659000</v>
      </c>
      <c r="CC152" s="272">
        <f>AK124</f>
        <v>5412071000</v>
      </c>
      <c r="CD152" s="272">
        <f>AN124</f>
        <v>5745876000</v>
      </c>
      <c r="CE152" s="15">
        <v>5</v>
      </c>
      <c r="CF152" s="42">
        <f t="shared" si="95"/>
        <v>3059684700</v>
      </c>
      <c r="CG152" s="187">
        <f t="shared" si="95"/>
        <v>3248399680</v>
      </c>
    </row>
    <row r="153" spans="1:85">
      <c r="A153" s="3">
        <f t="shared" si="91"/>
        <v>114</v>
      </c>
      <c r="B153" s="249">
        <v>6</v>
      </c>
      <c r="C153" s="250" t="s">
        <v>159</v>
      </c>
      <c r="D153" s="285">
        <v>11</v>
      </c>
      <c r="E153" s="252"/>
      <c r="F153" s="40" t="s">
        <v>62</v>
      </c>
      <c r="G153" s="253">
        <f t="shared" si="71"/>
        <v>101</v>
      </c>
      <c r="H153" s="253">
        <f t="shared" si="72"/>
        <v>90</v>
      </c>
      <c r="I153" s="254">
        <f t="shared" si="73"/>
        <v>26966806</v>
      </c>
      <c r="J153" s="254">
        <f t="shared" si="74"/>
        <v>1</v>
      </c>
      <c r="K153" s="255">
        <f t="shared" si="75"/>
        <v>1.06</v>
      </c>
      <c r="L153" s="305">
        <f t="shared" si="131"/>
        <v>1.02</v>
      </c>
      <c r="M153" s="257">
        <f t="shared" si="76"/>
        <v>24364489.972377934</v>
      </c>
      <c r="N153" s="257">
        <f t="shared" si="77"/>
        <v>27462673.064623922</v>
      </c>
      <c r="O153" s="257">
        <f t="shared" si="78"/>
        <v>29156510.647200003</v>
      </c>
      <c r="P153" s="257">
        <f t="shared" si="79"/>
        <v>30954820.425523225</v>
      </c>
      <c r="Q153" s="258">
        <f t="shared" si="80"/>
        <v>29156510.647200003</v>
      </c>
      <c r="R153" s="257">
        <f t="shared" si="80"/>
        <v>30954820.425523225</v>
      </c>
      <c r="S153" s="257">
        <f t="shared" si="81"/>
        <v>32864046.016027961</v>
      </c>
      <c r="T153" s="257"/>
      <c r="U153" s="257">
        <f t="shared" si="82"/>
        <v>2192804097.5140142</v>
      </c>
      <c r="V153" s="257">
        <f t="shared" si="83"/>
        <v>2471640575.816153</v>
      </c>
      <c r="W153" s="257">
        <f t="shared" si="84"/>
        <v>2624085958.2480001</v>
      </c>
      <c r="X153" s="258">
        <f t="shared" si="85"/>
        <v>2785933838.2970901</v>
      </c>
      <c r="Y153" s="258">
        <f t="shared" si="86"/>
        <v>2624085958.2480001</v>
      </c>
      <c r="Z153" s="257">
        <f t="shared" si="87"/>
        <v>2785933838.2970901</v>
      </c>
      <c r="AA153" s="257">
        <f t="shared" si="93"/>
        <v>2957764141.4425163</v>
      </c>
      <c r="AB153" s="257"/>
      <c r="AC153" s="32" t="str">
        <f t="shared" si="88"/>
        <v>BERTAHAP</v>
      </c>
      <c r="AD153" s="259">
        <f t="shared" si="89"/>
        <v>0</v>
      </c>
      <c r="AE153" s="260">
        <v>2</v>
      </c>
      <c r="AF153" s="261"/>
      <c r="AG153" s="257" t="e">
        <f>IF(AF153&gt;#REF!,"LB","KR")</f>
        <v>#REF!</v>
      </c>
      <c r="AH153" s="261">
        <v>2412085000</v>
      </c>
      <c r="AI153" s="261">
        <v>2718805000</v>
      </c>
      <c r="AJ153" s="261">
        <v>2886495000</v>
      </c>
      <c r="AK153" s="262">
        <v>3064528000</v>
      </c>
      <c r="AL153" s="262">
        <v>2886495000</v>
      </c>
      <c r="AM153" s="261">
        <v>3064528000</v>
      </c>
      <c r="AN153" s="261">
        <f t="shared" si="125"/>
        <v>3253541000</v>
      </c>
      <c r="AO153" s="15"/>
      <c r="AP153" s="15"/>
      <c r="AQ153" s="264">
        <f t="shared" si="90"/>
        <v>-1248563.1177999973</v>
      </c>
      <c r="AR153" s="265"/>
      <c r="AS153" s="266"/>
      <c r="AT153" s="266"/>
      <c r="AU153" s="266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276">
        <v>31</v>
      </c>
      <c r="BT153" s="269" t="s">
        <v>162</v>
      </c>
      <c r="BU153" s="269" t="str">
        <f>F131</f>
        <v>3BR-21</v>
      </c>
      <c r="BV153" s="270">
        <f>D131</f>
        <v>21</v>
      </c>
      <c r="BW153" s="271">
        <f>G131</f>
        <v>132</v>
      </c>
      <c r="BX153" s="271">
        <f>H131</f>
        <v>112</v>
      </c>
      <c r="BY153" s="272">
        <f>O131</f>
        <v>30256756.332000002</v>
      </c>
      <c r="BZ153" s="272">
        <f>AH131</f>
        <v>3114978000</v>
      </c>
      <c r="CA153" s="272">
        <f>AI131</f>
        <v>3511077000</v>
      </c>
      <c r="CB153" s="272">
        <f>AJ131</f>
        <v>3727633000</v>
      </c>
      <c r="CC153" s="272">
        <f>AK131</f>
        <v>3957545000</v>
      </c>
      <c r="CD153" s="272">
        <f>AN131</f>
        <v>4201638000</v>
      </c>
      <c r="CE153" s="15">
        <v>5</v>
      </c>
      <c r="CF153" s="42">
        <f t="shared" si="95"/>
        <v>3059684700</v>
      </c>
      <c r="CG153" s="187">
        <f t="shared" si="95"/>
        <v>3248399680</v>
      </c>
    </row>
    <row r="154" spans="1:85">
      <c r="A154" s="3">
        <f t="shared" si="91"/>
        <v>115</v>
      </c>
      <c r="B154" s="249">
        <v>7</v>
      </c>
      <c r="C154" s="250" t="s">
        <v>159</v>
      </c>
      <c r="D154" s="285">
        <v>15</v>
      </c>
      <c r="E154" s="252"/>
      <c r="F154" s="40" t="s">
        <v>64</v>
      </c>
      <c r="G154" s="253">
        <f t="shared" si="71"/>
        <v>101</v>
      </c>
      <c r="H154" s="253">
        <f t="shared" si="72"/>
        <v>90</v>
      </c>
      <c r="I154" s="254">
        <f t="shared" si="73"/>
        <v>26966806</v>
      </c>
      <c r="J154" s="254">
        <f t="shared" si="74"/>
        <v>1</v>
      </c>
      <c r="K154" s="255">
        <f t="shared" si="75"/>
        <v>1.06</v>
      </c>
      <c r="L154" s="305">
        <f t="shared" si="131"/>
        <v>1.02</v>
      </c>
      <c r="M154" s="257">
        <f t="shared" si="76"/>
        <v>24364489.972377934</v>
      </c>
      <c r="N154" s="257">
        <f t="shared" si="77"/>
        <v>27462673.064623922</v>
      </c>
      <c r="O154" s="257">
        <f t="shared" si="78"/>
        <v>29156510.647200003</v>
      </c>
      <c r="P154" s="257">
        <f t="shared" si="79"/>
        <v>30954820.425523225</v>
      </c>
      <c r="Q154" s="258">
        <f t="shared" si="80"/>
        <v>29156510.647200003</v>
      </c>
      <c r="R154" s="257">
        <f t="shared" si="80"/>
        <v>30954820.425523225</v>
      </c>
      <c r="S154" s="257">
        <f t="shared" si="81"/>
        <v>32864046.016027961</v>
      </c>
      <c r="T154" s="257"/>
      <c r="U154" s="257">
        <f t="shared" si="82"/>
        <v>2192804097.5140142</v>
      </c>
      <c r="V154" s="257">
        <f t="shared" si="83"/>
        <v>2471640575.816153</v>
      </c>
      <c r="W154" s="257">
        <f t="shared" si="84"/>
        <v>2624085958.2480001</v>
      </c>
      <c r="X154" s="258">
        <f t="shared" si="85"/>
        <v>2785933838.2970901</v>
      </c>
      <c r="Y154" s="258">
        <f t="shared" si="86"/>
        <v>2624085958.2480001</v>
      </c>
      <c r="Z154" s="257">
        <f t="shared" si="87"/>
        <v>2785933838.2970901</v>
      </c>
      <c r="AA154" s="257">
        <f t="shared" si="93"/>
        <v>2957764141.4425163</v>
      </c>
      <c r="AB154" s="257"/>
      <c r="AC154" s="32" t="str">
        <f t="shared" si="88"/>
        <v>BERTAHAP</v>
      </c>
      <c r="AD154" s="259">
        <f t="shared" si="89"/>
        <v>0</v>
      </c>
      <c r="AE154" s="260">
        <v>2</v>
      </c>
      <c r="AF154" s="261"/>
      <c r="AG154" s="257" t="e">
        <f>IF(AF154&gt;#REF!,"LB","KR")</f>
        <v>#REF!</v>
      </c>
      <c r="AH154" s="261">
        <v>2412085000</v>
      </c>
      <c r="AI154" s="261">
        <v>2718805000</v>
      </c>
      <c r="AJ154" s="261">
        <v>2886495000</v>
      </c>
      <c r="AK154" s="262">
        <v>3064528000</v>
      </c>
      <c r="AL154" s="262">
        <v>2886495000</v>
      </c>
      <c r="AM154" s="261">
        <v>3064528000</v>
      </c>
      <c r="AN154" s="261">
        <f t="shared" si="125"/>
        <v>3253541000</v>
      </c>
      <c r="AO154" s="15"/>
      <c r="AP154" s="15"/>
      <c r="AQ154" s="264">
        <f t="shared" si="90"/>
        <v>-1248563.1177999973</v>
      </c>
      <c r="AR154" s="265"/>
      <c r="AS154" s="266"/>
      <c r="AT154" s="266"/>
      <c r="AU154" s="266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276">
        <v>32</v>
      </c>
      <c r="BT154" s="269" t="s">
        <v>141</v>
      </c>
      <c r="BU154" s="269" t="str">
        <f>F133</f>
        <v>2BR-3</v>
      </c>
      <c r="BV154" s="270" t="str">
        <f>D133</f>
        <v>03</v>
      </c>
      <c r="BW154" s="271">
        <f>G133</f>
        <v>85</v>
      </c>
      <c r="BX154" s="271">
        <f>H133</f>
        <v>74</v>
      </c>
      <c r="BY154" s="272">
        <f>O133</f>
        <v>28870662.503600005</v>
      </c>
      <c r="BZ154" s="272">
        <f t="shared" ref="BZ154:CC155" si="133">AH133</f>
        <v>1963826000</v>
      </c>
      <c r="CA154" s="272">
        <f t="shared" si="133"/>
        <v>2213546000</v>
      </c>
      <c r="CB154" s="272">
        <f t="shared" si="133"/>
        <v>2350072000</v>
      </c>
      <c r="CC154" s="272">
        <f t="shared" si="133"/>
        <v>2495020000</v>
      </c>
      <c r="CD154" s="272">
        <f>AN133</f>
        <v>2648907000</v>
      </c>
      <c r="CE154" s="15">
        <v>4</v>
      </c>
      <c r="CF154" s="42">
        <f t="shared" si="95"/>
        <v>3059684700</v>
      </c>
      <c r="CG154" s="187">
        <f t="shared" si="95"/>
        <v>3248399680</v>
      </c>
    </row>
    <row r="155" spans="1:85">
      <c r="A155" s="3">
        <f t="shared" si="91"/>
        <v>116</v>
      </c>
      <c r="B155" s="249">
        <v>8</v>
      </c>
      <c r="C155" s="250" t="s">
        <v>159</v>
      </c>
      <c r="D155" s="285">
        <v>17</v>
      </c>
      <c r="E155" s="252"/>
      <c r="F155" s="40" t="s">
        <v>67</v>
      </c>
      <c r="G155" s="253">
        <f t="shared" si="71"/>
        <v>85</v>
      </c>
      <c r="H155" s="253">
        <f t="shared" si="72"/>
        <v>74</v>
      </c>
      <c r="I155" s="254">
        <f t="shared" si="73"/>
        <v>26966806</v>
      </c>
      <c r="J155" s="254">
        <f t="shared" si="74"/>
        <v>1</v>
      </c>
      <c r="K155" s="255">
        <f t="shared" si="75"/>
        <v>1.06</v>
      </c>
      <c r="L155" s="305">
        <f t="shared" si="131"/>
        <v>1.02</v>
      </c>
      <c r="M155" s="257">
        <f t="shared" si="76"/>
        <v>24364489.972377934</v>
      </c>
      <c r="N155" s="257">
        <f t="shared" si="77"/>
        <v>27462673.064623922</v>
      </c>
      <c r="O155" s="257">
        <f t="shared" si="78"/>
        <v>29156510.647200003</v>
      </c>
      <c r="P155" s="257">
        <f t="shared" si="79"/>
        <v>30954820.425523225</v>
      </c>
      <c r="Q155" s="258">
        <f t="shared" si="80"/>
        <v>29156510.647200003</v>
      </c>
      <c r="R155" s="257">
        <f t="shared" si="80"/>
        <v>30954820.425523225</v>
      </c>
      <c r="S155" s="257">
        <f t="shared" si="81"/>
        <v>32864046.016027961</v>
      </c>
      <c r="T155" s="257"/>
      <c r="U155" s="257">
        <f t="shared" si="82"/>
        <v>1802972257.9559672</v>
      </c>
      <c r="V155" s="257">
        <f t="shared" si="83"/>
        <v>2032237806.7821703</v>
      </c>
      <c r="W155" s="257">
        <f t="shared" si="84"/>
        <v>2157581787.8928003</v>
      </c>
      <c r="X155" s="258">
        <f t="shared" si="85"/>
        <v>2290656711.4887185</v>
      </c>
      <c r="Y155" s="258">
        <f t="shared" si="86"/>
        <v>2157581787.8928003</v>
      </c>
      <c r="Z155" s="257">
        <f t="shared" si="87"/>
        <v>2290656711.4887185</v>
      </c>
      <c r="AA155" s="257">
        <f t="shared" si="93"/>
        <v>2431939405.186069</v>
      </c>
      <c r="AB155" s="257"/>
      <c r="AC155" s="32" t="str">
        <f t="shared" si="88"/>
        <v>BERTAHAP</v>
      </c>
      <c r="AD155" s="259">
        <f t="shared" si="89"/>
        <v>0</v>
      </c>
      <c r="AE155" s="260">
        <v>2</v>
      </c>
      <c r="AF155" s="261"/>
      <c r="AG155" s="257" t="e">
        <f>IF(AF155&gt;#REF!,"LB","KR")</f>
        <v>#REF!</v>
      </c>
      <c r="AH155" s="261">
        <v>1983270000</v>
      </c>
      <c r="AI155" s="261">
        <v>2235462000</v>
      </c>
      <c r="AJ155" s="261">
        <v>2373340000</v>
      </c>
      <c r="AK155" s="262">
        <v>2519723000</v>
      </c>
      <c r="AL155" s="262">
        <v>2373340000</v>
      </c>
      <c r="AM155" s="261">
        <v>2519723000</v>
      </c>
      <c r="AN155" s="261">
        <f t="shared" si="125"/>
        <v>2675134000</v>
      </c>
      <c r="AO155" s="15"/>
      <c r="AP155" s="15"/>
      <c r="AQ155" s="264">
        <f t="shared" si="90"/>
        <v>-1248563.1177999973</v>
      </c>
      <c r="AR155" s="265"/>
      <c r="AS155" s="266"/>
      <c r="AT155" s="266"/>
      <c r="AU155" s="266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276"/>
      <c r="BT155" s="269"/>
      <c r="BU155" s="269" t="str">
        <f>F134</f>
        <v>2BR-9</v>
      </c>
      <c r="BV155" s="270" t="str">
        <f>D134</f>
        <v>09</v>
      </c>
      <c r="BW155" s="271">
        <f>G134</f>
        <v>101</v>
      </c>
      <c r="BX155" s="271">
        <f>H134</f>
        <v>90</v>
      </c>
      <c r="BY155" s="272">
        <f>O134</f>
        <v>28870662.503600005</v>
      </c>
      <c r="BZ155" s="272">
        <f t="shared" si="133"/>
        <v>2388437000</v>
      </c>
      <c r="CA155" s="272">
        <f t="shared" si="133"/>
        <v>2692150000</v>
      </c>
      <c r="CB155" s="272">
        <f t="shared" si="133"/>
        <v>2858196000</v>
      </c>
      <c r="CC155" s="272">
        <f t="shared" si="133"/>
        <v>3034483000</v>
      </c>
      <c r="CD155" s="272">
        <f>AN134</f>
        <v>3221644000</v>
      </c>
      <c r="CE155" s="15"/>
      <c r="CF155" s="42">
        <f t="shared" si="95"/>
        <v>2515740400</v>
      </c>
      <c r="CG155" s="187">
        <f t="shared" si="95"/>
        <v>2670906380</v>
      </c>
    </row>
    <row r="156" spans="1:85">
      <c r="A156" s="3">
        <f t="shared" si="91"/>
        <v>117</v>
      </c>
      <c r="B156" s="249">
        <v>9</v>
      </c>
      <c r="C156" s="250" t="s">
        <v>159</v>
      </c>
      <c r="D156" s="285">
        <v>19</v>
      </c>
      <c r="E156" s="252"/>
      <c r="F156" s="40" t="s">
        <v>78</v>
      </c>
      <c r="G156" s="253">
        <f t="shared" si="71"/>
        <v>138</v>
      </c>
      <c r="H156" s="253">
        <f t="shared" si="72"/>
        <v>120</v>
      </c>
      <c r="I156" s="254">
        <f t="shared" si="73"/>
        <v>26966806</v>
      </c>
      <c r="J156" s="254">
        <f t="shared" si="74"/>
        <v>1</v>
      </c>
      <c r="K156" s="255">
        <f t="shared" si="75"/>
        <v>1.06</v>
      </c>
      <c r="L156" s="305">
        <f t="shared" si="131"/>
        <v>1.02</v>
      </c>
      <c r="M156" s="257">
        <f t="shared" si="76"/>
        <v>24364489.972377934</v>
      </c>
      <c r="N156" s="257">
        <f t="shared" si="77"/>
        <v>27462673.064623922</v>
      </c>
      <c r="O156" s="257">
        <f t="shared" si="78"/>
        <v>29156510.647200003</v>
      </c>
      <c r="P156" s="257">
        <f t="shared" si="79"/>
        <v>30954820.425523225</v>
      </c>
      <c r="Q156" s="258">
        <f t="shared" si="80"/>
        <v>29156510.647200003</v>
      </c>
      <c r="R156" s="257">
        <f t="shared" si="80"/>
        <v>30954820.425523225</v>
      </c>
      <c r="S156" s="257">
        <f t="shared" si="81"/>
        <v>32864046.016027961</v>
      </c>
      <c r="T156" s="257"/>
      <c r="U156" s="257">
        <f t="shared" si="82"/>
        <v>2923738796.6853518</v>
      </c>
      <c r="V156" s="257">
        <f t="shared" si="83"/>
        <v>3295520767.7548704</v>
      </c>
      <c r="W156" s="257">
        <f t="shared" si="84"/>
        <v>3498781277.6640005</v>
      </c>
      <c r="X156" s="258">
        <f t="shared" si="85"/>
        <v>3714578451.0627871</v>
      </c>
      <c r="Y156" s="258">
        <f t="shared" si="86"/>
        <v>3498781277.6640005</v>
      </c>
      <c r="Z156" s="257">
        <f t="shared" si="87"/>
        <v>3714578451.0627871</v>
      </c>
      <c r="AA156" s="257">
        <f t="shared" si="93"/>
        <v>3943685521.9233551</v>
      </c>
      <c r="AB156" s="257"/>
      <c r="AC156" s="32" t="str">
        <f t="shared" si="88"/>
        <v>BERTAHAP</v>
      </c>
      <c r="AD156" s="259">
        <f t="shared" si="89"/>
        <v>0</v>
      </c>
      <c r="AE156" s="260">
        <v>2</v>
      </c>
      <c r="AF156" s="261"/>
      <c r="AG156" s="257" t="e">
        <f>IF(AF156&gt;#REF!,"LB","KR")</f>
        <v>#REF!</v>
      </c>
      <c r="AH156" s="261">
        <v>3216113000</v>
      </c>
      <c r="AI156" s="261">
        <v>3625073000</v>
      </c>
      <c r="AJ156" s="261">
        <v>3848660000</v>
      </c>
      <c r="AK156" s="262">
        <v>4086037000</v>
      </c>
      <c r="AL156" s="262">
        <v>3848660000</v>
      </c>
      <c r="AM156" s="261">
        <v>4086037000</v>
      </c>
      <c r="AN156" s="261">
        <f t="shared" si="125"/>
        <v>4338055000</v>
      </c>
      <c r="AO156" s="15"/>
      <c r="AP156" s="15"/>
      <c r="AQ156" s="264">
        <f t="shared" si="90"/>
        <v>-1248563.1177999973</v>
      </c>
      <c r="AR156" s="265"/>
      <c r="AS156" s="266"/>
      <c r="AT156" s="266"/>
      <c r="AU156" s="266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276">
        <v>33</v>
      </c>
      <c r="BT156" s="296" t="s">
        <v>61</v>
      </c>
      <c r="BU156" s="269" t="str">
        <f>F183</f>
        <v>2BR-17</v>
      </c>
      <c r="BV156" s="270">
        <f>D183</f>
        <v>17</v>
      </c>
      <c r="BW156" s="271">
        <f>G183</f>
        <v>85</v>
      </c>
      <c r="BX156" s="271">
        <f>H183</f>
        <v>74</v>
      </c>
      <c r="BY156" s="272">
        <f>O183</f>
        <v>28870662.503600005</v>
      </c>
      <c r="BZ156" s="272">
        <f>AH183</f>
        <v>1963826000</v>
      </c>
      <c r="CA156" s="272">
        <f>AI183</f>
        <v>2213546000</v>
      </c>
      <c r="CB156" s="272">
        <f>AJ183</f>
        <v>2350072000</v>
      </c>
      <c r="CC156" s="272">
        <f>AK183</f>
        <v>2495020000</v>
      </c>
      <c r="CD156" s="272">
        <f>AN183</f>
        <v>2648907000</v>
      </c>
      <c r="CE156" s="15">
        <v>1</v>
      </c>
      <c r="CF156" s="42">
        <f t="shared" si="95"/>
        <v>4079579600</v>
      </c>
      <c r="CG156" s="187">
        <f t="shared" si="95"/>
        <v>4331199220</v>
      </c>
    </row>
    <row r="157" spans="1:85">
      <c r="A157" s="3">
        <f t="shared" si="91"/>
        <v>118</v>
      </c>
      <c r="B157" s="249">
        <v>10</v>
      </c>
      <c r="C157" s="250" t="s">
        <v>159</v>
      </c>
      <c r="D157" s="285">
        <v>21</v>
      </c>
      <c r="E157" s="252"/>
      <c r="F157" s="40" t="s">
        <v>84</v>
      </c>
      <c r="G157" s="253">
        <f t="shared" si="71"/>
        <v>132</v>
      </c>
      <c r="H157" s="253">
        <f t="shared" si="72"/>
        <v>112</v>
      </c>
      <c r="I157" s="254">
        <f t="shared" si="73"/>
        <v>26966806</v>
      </c>
      <c r="J157" s="254">
        <f t="shared" si="74"/>
        <v>3</v>
      </c>
      <c r="K157" s="255">
        <f t="shared" si="75"/>
        <v>1.1000000000000001</v>
      </c>
      <c r="L157" s="305">
        <f t="shared" si="131"/>
        <v>1.02</v>
      </c>
      <c r="M157" s="257">
        <f t="shared" si="76"/>
        <v>25283904.688316725</v>
      </c>
      <c r="N157" s="257">
        <f t="shared" si="77"/>
        <v>28499000.350081429</v>
      </c>
      <c r="O157" s="257">
        <f t="shared" si="78"/>
        <v>30256756.332000002</v>
      </c>
      <c r="P157" s="257">
        <f t="shared" si="79"/>
        <v>32122926.856675044</v>
      </c>
      <c r="Q157" s="258">
        <f t="shared" si="80"/>
        <v>30256756.332000002</v>
      </c>
      <c r="R157" s="257">
        <f t="shared" si="80"/>
        <v>32122926.856675044</v>
      </c>
      <c r="S157" s="257">
        <f t="shared" si="81"/>
        <v>34104198.695878074</v>
      </c>
      <c r="T157" s="257"/>
      <c r="U157" s="257">
        <f t="shared" si="82"/>
        <v>2831797325.0914731</v>
      </c>
      <c r="V157" s="257">
        <f t="shared" si="83"/>
        <v>3191888039.2091198</v>
      </c>
      <c r="W157" s="257">
        <f t="shared" si="84"/>
        <v>3388756709.184</v>
      </c>
      <c r="X157" s="258">
        <f t="shared" si="85"/>
        <v>3597767807.9476051</v>
      </c>
      <c r="Y157" s="258">
        <f t="shared" si="86"/>
        <v>3388756709.184</v>
      </c>
      <c r="Z157" s="257">
        <f t="shared" si="87"/>
        <v>3597767807.9476051</v>
      </c>
      <c r="AA157" s="257">
        <f t="shared" si="93"/>
        <v>3819670253.938344</v>
      </c>
      <c r="AB157" s="257"/>
      <c r="AC157" s="32" t="str">
        <f t="shared" si="88"/>
        <v>BERTAHAP</v>
      </c>
      <c r="AD157" s="259">
        <f t="shared" si="89"/>
        <v>0</v>
      </c>
      <c r="AE157" s="260">
        <v>2</v>
      </c>
      <c r="AF157" s="261"/>
      <c r="AG157" s="257" t="e">
        <f>IF(AF157&gt;#REF!,"LB","KR")</f>
        <v>#REF!</v>
      </c>
      <c r="AH157" s="261">
        <v>3114978000</v>
      </c>
      <c r="AI157" s="261">
        <v>3511077000</v>
      </c>
      <c r="AJ157" s="261">
        <v>3727633000</v>
      </c>
      <c r="AK157" s="262">
        <v>3957545000</v>
      </c>
      <c r="AL157" s="262">
        <v>3727633000</v>
      </c>
      <c r="AM157" s="261">
        <v>3957545000</v>
      </c>
      <c r="AN157" s="261">
        <f t="shared" si="125"/>
        <v>4201638000</v>
      </c>
      <c r="AO157" s="15"/>
      <c r="AP157" s="15"/>
      <c r="AQ157" s="264">
        <f t="shared" si="90"/>
        <v>-148317.43299999833</v>
      </c>
      <c r="AR157" s="265"/>
      <c r="AS157" s="266"/>
      <c r="AT157" s="266"/>
      <c r="AU157" s="266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276">
        <v>34</v>
      </c>
      <c r="BT157" s="296" t="s">
        <v>65</v>
      </c>
      <c r="BU157" s="269" t="str">
        <f t="shared" ref="BU157:BU164" si="134">F193</f>
        <v>2BR-3</v>
      </c>
      <c r="BV157" s="270" t="str">
        <f t="shared" ref="BV157:BV164" si="135">D193</f>
        <v>03</v>
      </c>
      <c r="BW157" s="271">
        <f t="shared" ref="BW157:BX164" si="136">G193</f>
        <v>85</v>
      </c>
      <c r="BX157" s="271">
        <f t="shared" si="136"/>
        <v>74</v>
      </c>
      <c r="BY157" s="272">
        <f t="shared" ref="BY157:BY164" si="137">O193</f>
        <v>29442358.790800005</v>
      </c>
      <c r="BZ157" s="272">
        <f t="shared" ref="BZ157:CC164" si="138">AH193</f>
        <v>2002714000</v>
      </c>
      <c r="CA157" s="272">
        <f t="shared" si="138"/>
        <v>2257378000</v>
      </c>
      <c r="CB157" s="272">
        <f t="shared" si="138"/>
        <v>2396609000</v>
      </c>
      <c r="CC157" s="272">
        <f t="shared" si="138"/>
        <v>2544426000</v>
      </c>
      <c r="CD157" s="272">
        <f t="shared" ref="CD157:CD164" si="139">AN193</f>
        <v>2701361000</v>
      </c>
      <c r="CE157" s="15">
        <v>8</v>
      </c>
      <c r="CF157" s="42">
        <f t="shared" si="95"/>
        <v>3951290980</v>
      </c>
      <c r="CG157" s="187">
        <f t="shared" si="95"/>
        <v>4194997700</v>
      </c>
    </row>
    <row r="158" spans="1:85">
      <c r="A158" s="3">
        <f t="shared" si="91"/>
        <v>119</v>
      </c>
      <c r="B158" s="249">
        <v>1</v>
      </c>
      <c r="C158" s="250" t="s">
        <v>163</v>
      </c>
      <c r="D158" s="251" t="s">
        <v>19</v>
      </c>
      <c r="E158" s="252"/>
      <c r="F158" s="40" t="s">
        <v>72</v>
      </c>
      <c r="G158" s="253">
        <f t="shared" si="71"/>
        <v>175</v>
      </c>
      <c r="H158" s="253">
        <f t="shared" si="72"/>
        <v>156</v>
      </c>
      <c r="I158" s="254">
        <f t="shared" si="73"/>
        <v>26966806</v>
      </c>
      <c r="J158" s="254">
        <f t="shared" si="74"/>
        <v>5</v>
      </c>
      <c r="K158" s="255">
        <f t="shared" si="75"/>
        <v>1.08</v>
      </c>
      <c r="L158" s="256">
        <f t="shared" ref="L158:L165" si="140">SUMIF($AN$4:$AN$22,D158,$AT$4:$AT$22)</f>
        <v>1.01</v>
      </c>
      <c r="M158" s="257">
        <f t="shared" si="76"/>
        <v>24580822.846716471</v>
      </c>
      <c r="N158" s="257">
        <f t="shared" si="77"/>
        <v>27706514.778849214</v>
      </c>
      <c r="O158" s="257">
        <f t="shared" si="78"/>
        <v>29415391.9848</v>
      </c>
      <c r="P158" s="257">
        <f t="shared" si="79"/>
        <v>31229668.997558944</v>
      </c>
      <c r="Q158" s="258">
        <f t="shared" si="80"/>
        <v>29415391.9848</v>
      </c>
      <c r="R158" s="257">
        <f t="shared" si="80"/>
        <v>31229668.997558944</v>
      </c>
      <c r="S158" s="257">
        <f t="shared" si="81"/>
        <v>33155846.646580923</v>
      </c>
      <c r="T158" s="257"/>
      <c r="U158" s="257">
        <f t="shared" si="82"/>
        <v>3834608364.0877695</v>
      </c>
      <c r="V158" s="257">
        <f t="shared" si="83"/>
        <v>4322216305.5004778</v>
      </c>
      <c r="W158" s="257">
        <f t="shared" si="84"/>
        <v>4588801149.6288004</v>
      </c>
      <c r="X158" s="258">
        <f t="shared" si="85"/>
        <v>4871828363.619195</v>
      </c>
      <c r="Y158" s="258">
        <f t="shared" si="86"/>
        <v>4588801149.6288004</v>
      </c>
      <c r="Z158" s="257">
        <f t="shared" si="87"/>
        <v>4871828363.619195</v>
      </c>
      <c r="AA158" s="257">
        <f t="shared" si="93"/>
        <v>5172312076.8666239</v>
      </c>
      <c r="AB158" s="257"/>
      <c r="AC158" s="32" t="str">
        <f t="shared" si="88"/>
        <v>BERTAHAP</v>
      </c>
      <c r="AD158" s="259">
        <f t="shared" si="89"/>
        <v>0</v>
      </c>
      <c r="AE158" s="260">
        <v>2</v>
      </c>
      <c r="AF158" s="261"/>
      <c r="AG158" s="257" t="e">
        <f>IF(AF158&gt;#REF!,"LB","KR")</f>
        <v>#REF!</v>
      </c>
      <c r="AH158" s="261">
        <v>4218070000</v>
      </c>
      <c r="AI158" s="261">
        <v>4754438000</v>
      </c>
      <c r="AJ158" s="261">
        <v>5047682000</v>
      </c>
      <c r="AK158" s="262">
        <v>5359012000</v>
      </c>
      <c r="AL158" s="262">
        <v>5047682000</v>
      </c>
      <c r="AM158" s="261">
        <v>5359012000</v>
      </c>
      <c r="AN158" s="261">
        <f t="shared" si="125"/>
        <v>5689544000</v>
      </c>
      <c r="AO158" s="15"/>
      <c r="AP158" s="15"/>
      <c r="AQ158" s="264">
        <f t="shared" si="90"/>
        <v>-989681.78020000085</v>
      </c>
      <c r="AR158" s="265"/>
      <c r="AS158" s="266"/>
      <c r="AT158" s="266"/>
      <c r="AU158" s="266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276"/>
      <c r="BT158" s="296"/>
      <c r="BU158" s="269" t="str">
        <f t="shared" si="134"/>
        <v>2BR-5</v>
      </c>
      <c r="BV158" s="270" t="str">
        <f t="shared" si="135"/>
        <v>05</v>
      </c>
      <c r="BW158" s="271">
        <f t="shared" si="136"/>
        <v>85</v>
      </c>
      <c r="BX158" s="271">
        <f t="shared" si="136"/>
        <v>74</v>
      </c>
      <c r="BY158" s="272">
        <f t="shared" si="137"/>
        <v>29442358.790800005</v>
      </c>
      <c r="BZ158" s="272">
        <f t="shared" si="138"/>
        <v>2002714000</v>
      </c>
      <c r="CA158" s="272">
        <f t="shared" si="138"/>
        <v>2257378000</v>
      </c>
      <c r="CB158" s="272">
        <f t="shared" si="138"/>
        <v>2396609000</v>
      </c>
      <c r="CC158" s="272">
        <f t="shared" si="138"/>
        <v>2544426000</v>
      </c>
      <c r="CD158" s="272">
        <f t="shared" si="139"/>
        <v>2701361000</v>
      </c>
      <c r="CE158" s="15"/>
      <c r="CF158" s="42">
        <f t="shared" si="95"/>
        <v>5350542920</v>
      </c>
      <c r="CG158" s="187">
        <f t="shared" si="95"/>
        <v>5680552720</v>
      </c>
    </row>
    <row r="159" spans="1:85">
      <c r="A159" s="3">
        <f t="shared" si="91"/>
        <v>120</v>
      </c>
      <c r="B159" s="249">
        <v>2</v>
      </c>
      <c r="C159" s="250" t="s">
        <v>163</v>
      </c>
      <c r="D159" s="251" t="s">
        <v>29</v>
      </c>
      <c r="E159" s="252"/>
      <c r="F159" s="40" t="s">
        <v>74</v>
      </c>
      <c r="G159" s="253">
        <f t="shared" si="71"/>
        <v>85</v>
      </c>
      <c r="H159" s="253">
        <f t="shared" si="72"/>
        <v>74</v>
      </c>
      <c r="I159" s="254">
        <f t="shared" si="73"/>
        <v>26966806</v>
      </c>
      <c r="J159" s="254">
        <f t="shared" si="74"/>
        <v>1</v>
      </c>
      <c r="K159" s="255">
        <f t="shared" si="75"/>
        <v>1.06</v>
      </c>
      <c r="L159" s="256">
        <f t="shared" si="140"/>
        <v>1.01</v>
      </c>
      <c r="M159" s="257">
        <f t="shared" si="76"/>
        <v>24125622.423629135</v>
      </c>
      <c r="N159" s="257">
        <f t="shared" si="77"/>
        <v>27193431.171833493</v>
      </c>
      <c r="O159" s="257">
        <f t="shared" si="78"/>
        <v>28870662.503600005</v>
      </c>
      <c r="P159" s="257">
        <f t="shared" si="79"/>
        <v>30651341.793900453</v>
      </c>
      <c r="Q159" s="258">
        <f t="shared" si="80"/>
        <v>28870662.503600005</v>
      </c>
      <c r="R159" s="257">
        <f t="shared" si="80"/>
        <v>30651341.793900453</v>
      </c>
      <c r="S159" s="257">
        <f t="shared" si="81"/>
        <v>32541849.486459062</v>
      </c>
      <c r="T159" s="257"/>
      <c r="U159" s="257">
        <f t="shared" si="82"/>
        <v>1785296059.348556</v>
      </c>
      <c r="V159" s="257">
        <f t="shared" si="83"/>
        <v>2012313906.7156785</v>
      </c>
      <c r="W159" s="257">
        <f t="shared" si="84"/>
        <v>2136429025.2664003</v>
      </c>
      <c r="X159" s="258">
        <f t="shared" si="85"/>
        <v>2268199292.7486334</v>
      </c>
      <c r="Y159" s="258">
        <f t="shared" si="86"/>
        <v>2136429025.2664003</v>
      </c>
      <c r="Z159" s="257">
        <f t="shared" si="87"/>
        <v>2268199292.7486334</v>
      </c>
      <c r="AA159" s="257">
        <f t="shared" si="93"/>
        <v>2408096861.9979706</v>
      </c>
      <c r="AB159" s="257"/>
      <c r="AC159" s="32" t="str">
        <f t="shared" si="88"/>
        <v>BERTAHAP</v>
      </c>
      <c r="AD159" s="259">
        <f t="shared" si="89"/>
        <v>0</v>
      </c>
      <c r="AE159" s="260">
        <v>2</v>
      </c>
      <c r="AF159" s="261"/>
      <c r="AG159" s="257" t="e">
        <f>IF(AF159&gt;#REF!,"LB","KR")</f>
        <v>#REF!</v>
      </c>
      <c r="AH159" s="261">
        <v>1963826000</v>
      </c>
      <c r="AI159" s="261">
        <v>2213546000</v>
      </c>
      <c r="AJ159" s="261">
        <v>2350072000</v>
      </c>
      <c r="AK159" s="262">
        <v>2495020000</v>
      </c>
      <c r="AL159" s="262">
        <v>2350072000</v>
      </c>
      <c r="AM159" s="261">
        <v>2495020000</v>
      </c>
      <c r="AN159" s="261">
        <f t="shared" si="125"/>
        <v>2648907000</v>
      </c>
      <c r="AO159" s="15"/>
      <c r="AP159" s="15"/>
      <c r="AQ159" s="264">
        <f t="shared" si="90"/>
        <v>-1534411.2613999955</v>
      </c>
      <c r="AR159" s="265"/>
      <c r="AS159" s="266"/>
      <c r="AT159" s="266"/>
      <c r="AU159" s="266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276"/>
      <c r="BT159" s="269"/>
      <c r="BU159" s="269" t="str">
        <f t="shared" si="134"/>
        <v>2BR-7</v>
      </c>
      <c r="BV159" s="270" t="str">
        <f t="shared" si="135"/>
        <v>07</v>
      </c>
      <c r="BW159" s="271">
        <f t="shared" si="136"/>
        <v>101</v>
      </c>
      <c r="BX159" s="271">
        <f t="shared" si="136"/>
        <v>90</v>
      </c>
      <c r="BY159" s="272">
        <f t="shared" si="137"/>
        <v>29442358.790800005</v>
      </c>
      <c r="BZ159" s="272">
        <f t="shared" si="138"/>
        <v>2435733000</v>
      </c>
      <c r="CA159" s="272">
        <f t="shared" si="138"/>
        <v>2745460000</v>
      </c>
      <c r="CB159" s="272">
        <f t="shared" si="138"/>
        <v>2914794000</v>
      </c>
      <c r="CC159" s="272">
        <f t="shared" si="138"/>
        <v>3094572000</v>
      </c>
      <c r="CD159" s="272">
        <f t="shared" si="139"/>
        <v>3285439000</v>
      </c>
      <c r="CE159" s="15"/>
      <c r="CF159" s="42">
        <f t="shared" si="95"/>
        <v>2491076320</v>
      </c>
      <c r="CG159" s="187">
        <f t="shared" si="95"/>
        <v>2644721200</v>
      </c>
    </row>
    <row r="160" spans="1:85">
      <c r="A160" s="3">
        <f t="shared" si="91"/>
        <v>121</v>
      </c>
      <c r="B160" s="249">
        <v>3</v>
      </c>
      <c r="C160" s="250" t="s">
        <v>163</v>
      </c>
      <c r="D160" s="251" t="s">
        <v>32</v>
      </c>
      <c r="E160" s="252"/>
      <c r="F160" s="40" t="s">
        <v>56</v>
      </c>
      <c r="G160" s="253">
        <f t="shared" si="71"/>
        <v>85</v>
      </c>
      <c r="H160" s="253">
        <f t="shared" si="72"/>
        <v>74</v>
      </c>
      <c r="I160" s="254">
        <f t="shared" si="73"/>
        <v>26966806</v>
      </c>
      <c r="J160" s="254">
        <f t="shared" si="74"/>
        <v>1</v>
      </c>
      <c r="K160" s="255">
        <f t="shared" si="75"/>
        <v>1.06</v>
      </c>
      <c r="L160" s="256">
        <f t="shared" si="140"/>
        <v>1.01</v>
      </c>
      <c r="M160" s="257">
        <f t="shared" si="76"/>
        <v>24125622.423629135</v>
      </c>
      <c r="N160" s="257">
        <f t="shared" si="77"/>
        <v>27193431.171833493</v>
      </c>
      <c r="O160" s="257">
        <f t="shared" si="78"/>
        <v>28870662.503600005</v>
      </c>
      <c r="P160" s="257">
        <f t="shared" si="79"/>
        <v>30651341.793900453</v>
      </c>
      <c r="Q160" s="258">
        <f t="shared" si="80"/>
        <v>28870662.503600005</v>
      </c>
      <c r="R160" s="257">
        <f t="shared" si="80"/>
        <v>30651341.793900453</v>
      </c>
      <c r="S160" s="257">
        <f t="shared" si="81"/>
        <v>32541849.486459062</v>
      </c>
      <c r="T160" s="257"/>
      <c r="U160" s="257">
        <f t="shared" si="82"/>
        <v>1785296059.348556</v>
      </c>
      <c r="V160" s="257">
        <f t="shared" si="83"/>
        <v>2012313906.7156785</v>
      </c>
      <c r="W160" s="257">
        <f t="shared" si="84"/>
        <v>2136429025.2664003</v>
      </c>
      <c r="X160" s="258">
        <f t="shared" si="85"/>
        <v>2268199292.7486334</v>
      </c>
      <c r="Y160" s="258">
        <f t="shared" si="86"/>
        <v>2136429025.2664003</v>
      </c>
      <c r="Z160" s="257">
        <f t="shared" si="87"/>
        <v>2268199292.7486334</v>
      </c>
      <c r="AA160" s="257">
        <f t="shared" si="93"/>
        <v>2408096861.9979706</v>
      </c>
      <c r="AB160" s="257"/>
      <c r="AC160" s="32" t="str">
        <f t="shared" si="88"/>
        <v>BERTAHAP</v>
      </c>
      <c r="AD160" s="259">
        <f t="shared" si="89"/>
        <v>0</v>
      </c>
      <c r="AE160" s="260">
        <v>2</v>
      </c>
      <c r="AF160" s="261"/>
      <c r="AG160" s="257" t="e">
        <f>IF(AF160&gt;#REF!,"LB","KR")</f>
        <v>#REF!</v>
      </c>
      <c r="AH160" s="261">
        <v>1963826000</v>
      </c>
      <c r="AI160" s="261">
        <v>2213546000</v>
      </c>
      <c r="AJ160" s="261">
        <v>2350072000</v>
      </c>
      <c r="AK160" s="262">
        <v>2495020000</v>
      </c>
      <c r="AL160" s="262">
        <v>2350072000</v>
      </c>
      <c r="AM160" s="261">
        <v>2495020000</v>
      </c>
      <c r="AN160" s="261">
        <f t="shared" si="125"/>
        <v>2648907000</v>
      </c>
      <c r="AO160" s="15"/>
      <c r="AP160" s="15"/>
      <c r="AQ160" s="264">
        <f t="shared" si="90"/>
        <v>-1534411.2613999955</v>
      </c>
      <c r="AR160" s="265"/>
      <c r="AS160" s="266"/>
      <c r="AT160" s="266"/>
      <c r="AU160" s="266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276"/>
      <c r="BT160" s="269"/>
      <c r="BU160" s="269" t="str">
        <f t="shared" si="134"/>
        <v>2BR-9</v>
      </c>
      <c r="BV160" s="270" t="str">
        <f t="shared" si="135"/>
        <v>09</v>
      </c>
      <c r="BW160" s="271">
        <f t="shared" si="136"/>
        <v>101</v>
      </c>
      <c r="BX160" s="271">
        <f t="shared" si="136"/>
        <v>90</v>
      </c>
      <c r="BY160" s="272">
        <f t="shared" si="137"/>
        <v>29442358.790800005</v>
      </c>
      <c r="BZ160" s="272">
        <f t="shared" si="138"/>
        <v>2435733000</v>
      </c>
      <c r="CA160" s="272">
        <f t="shared" si="138"/>
        <v>2745460000</v>
      </c>
      <c r="CB160" s="272">
        <f t="shared" si="138"/>
        <v>2914794000</v>
      </c>
      <c r="CC160" s="272">
        <f t="shared" si="138"/>
        <v>3094572000</v>
      </c>
      <c r="CD160" s="272">
        <f t="shared" si="139"/>
        <v>3285439000</v>
      </c>
      <c r="CE160" s="15"/>
      <c r="CF160" s="42">
        <f t="shared" si="95"/>
        <v>2491076320</v>
      </c>
      <c r="CG160" s="187">
        <f t="shared" si="95"/>
        <v>2644721200</v>
      </c>
    </row>
    <row r="161" spans="1:85">
      <c r="A161" s="3">
        <f t="shared" si="91"/>
        <v>122</v>
      </c>
      <c r="B161" s="249">
        <v>4</v>
      </c>
      <c r="C161" s="250" t="s">
        <v>163</v>
      </c>
      <c r="D161" s="251" t="s">
        <v>38</v>
      </c>
      <c r="E161" s="252"/>
      <c r="F161" s="40" t="s">
        <v>58</v>
      </c>
      <c r="G161" s="253">
        <f t="shared" si="71"/>
        <v>101</v>
      </c>
      <c r="H161" s="253">
        <f t="shared" si="72"/>
        <v>90</v>
      </c>
      <c r="I161" s="254">
        <f t="shared" si="73"/>
        <v>26966806</v>
      </c>
      <c r="J161" s="254">
        <f t="shared" si="74"/>
        <v>1</v>
      </c>
      <c r="K161" s="255">
        <f t="shared" si="75"/>
        <v>1.06</v>
      </c>
      <c r="L161" s="256">
        <f t="shared" si="140"/>
        <v>1.01</v>
      </c>
      <c r="M161" s="257">
        <f t="shared" si="76"/>
        <v>24125622.423629135</v>
      </c>
      <c r="N161" s="257">
        <f t="shared" si="77"/>
        <v>27193431.171833493</v>
      </c>
      <c r="O161" s="257">
        <f t="shared" si="78"/>
        <v>28870662.503600005</v>
      </c>
      <c r="P161" s="257">
        <f t="shared" si="79"/>
        <v>30651341.793900453</v>
      </c>
      <c r="Q161" s="258">
        <f t="shared" si="80"/>
        <v>28870662.503600005</v>
      </c>
      <c r="R161" s="257">
        <f t="shared" si="80"/>
        <v>30651341.793900453</v>
      </c>
      <c r="S161" s="257">
        <f t="shared" si="81"/>
        <v>32541849.486459062</v>
      </c>
      <c r="T161" s="257"/>
      <c r="U161" s="257">
        <f t="shared" si="82"/>
        <v>2171306018.1266222</v>
      </c>
      <c r="V161" s="257">
        <f t="shared" si="83"/>
        <v>2447408805.4650145</v>
      </c>
      <c r="W161" s="257">
        <f t="shared" si="84"/>
        <v>2598359625.3240004</v>
      </c>
      <c r="X161" s="258">
        <f t="shared" si="85"/>
        <v>2758620761.4510407</v>
      </c>
      <c r="Y161" s="258">
        <f t="shared" si="86"/>
        <v>2598359625.3240004</v>
      </c>
      <c r="Z161" s="257">
        <f t="shared" si="87"/>
        <v>2758620761.4510407</v>
      </c>
      <c r="AA161" s="257">
        <f t="shared" si="93"/>
        <v>2928766453.7813153</v>
      </c>
      <c r="AB161" s="257"/>
      <c r="AC161" s="32" t="str">
        <f t="shared" si="88"/>
        <v>BERTAHAP</v>
      </c>
      <c r="AD161" s="259">
        <f t="shared" si="89"/>
        <v>0</v>
      </c>
      <c r="AE161" s="260">
        <v>2</v>
      </c>
      <c r="AF161" s="261"/>
      <c r="AG161" s="257" t="e">
        <f>IF(AF161&gt;#REF!,"LB","KR")</f>
        <v>#REF!</v>
      </c>
      <c r="AH161" s="261">
        <v>2388437000</v>
      </c>
      <c r="AI161" s="261">
        <v>2692150000</v>
      </c>
      <c r="AJ161" s="261">
        <v>2858196000</v>
      </c>
      <c r="AK161" s="262">
        <v>3034483000</v>
      </c>
      <c r="AL161" s="262">
        <v>2858196000</v>
      </c>
      <c r="AM161" s="261">
        <v>3034483000</v>
      </c>
      <c r="AN161" s="261">
        <f t="shared" si="125"/>
        <v>3221644000</v>
      </c>
      <c r="AO161" s="15"/>
      <c r="AP161" s="15"/>
      <c r="AQ161" s="264">
        <f t="shared" si="90"/>
        <v>-1534411.2613999955</v>
      </c>
      <c r="AR161" s="265"/>
      <c r="AS161" s="266"/>
      <c r="AT161" s="266"/>
      <c r="AU161" s="266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276"/>
      <c r="BT161" s="269"/>
      <c r="BU161" s="269" t="str">
        <f t="shared" si="134"/>
        <v>2BR-11</v>
      </c>
      <c r="BV161" s="270">
        <f t="shared" si="135"/>
        <v>11</v>
      </c>
      <c r="BW161" s="271">
        <f t="shared" si="136"/>
        <v>101</v>
      </c>
      <c r="BX161" s="271">
        <f t="shared" si="136"/>
        <v>90</v>
      </c>
      <c r="BY161" s="272">
        <f t="shared" si="137"/>
        <v>29442358.790800005</v>
      </c>
      <c r="BZ161" s="272">
        <f t="shared" si="138"/>
        <v>2435733000</v>
      </c>
      <c r="CA161" s="272">
        <f t="shared" si="138"/>
        <v>2745460000</v>
      </c>
      <c r="CB161" s="272">
        <f t="shared" si="138"/>
        <v>2914794000</v>
      </c>
      <c r="CC161" s="272">
        <f t="shared" si="138"/>
        <v>3094572000</v>
      </c>
      <c r="CD161" s="272">
        <f t="shared" si="139"/>
        <v>3285439000</v>
      </c>
      <c r="CE161" s="15"/>
      <c r="CF161" s="42">
        <f t="shared" si="95"/>
        <v>3029687760</v>
      </c>
      <c r="CG161" s="187">
        <f t="shared" si="95"/>
        <v>3216551980</v>
      </c>
    </row>
    <row r="162" spans="1:85">
      <c r="A162" s="3">
        <f t="shared" si="91"/>
        <v>123</v>
      </c>
      <c r="B162" s="249">
        <v>5</v>
      </c>
      <c r="C162" s="250" t="s">
        <v>163</v>
      </c>
      <c r="D162" s="251" t="s">
        <v>44</v>
      </c>
      <c r="E162" s="252"/>
      <c r="F162" s="40" t="s">
        <v>60</v>
      </c>
      <c r="G162" s="253">
        <f t="shared" si="71"/>
        <v>101</v>
      </c>
      <c r="H162" s="253">
        <f t="shared" si="72"/>
        <v>90</v>
      </c>
      <c r="I162" s="254">
        <f t="shared" si="73"/>
        <v>26966806</v>
      </c>
      <c r="J162" s="254">
        <f t="shared" si="74"/>
        <v>1</v>
      </c>
      <c r="K162" s="255">
        <f t="shared" si="75"/>
        <v>1.06</v>
      </c>
      <c r="L162" s="256">
        <f t="shared" si="140"/>
        <v>1.01</v>
      </c>
      <c r="M162" s="257">
        <f t="shared" si="76"/>
        <v>24125622.423629135</v>
      </c>
      <c r="N162" s="257">
        <f t="shared" si="77"/>
        <v>27193431.171833493</v>
      </c>
      <c r="O162" s="257">
        <f t="shared" si="78"/>
        <v>28870662.503600005</v>
      </c>
      <c r="P162" s="257">
        <f t="shared" si="79"/>
        <v>30651341.793900453</v>
      </c>
      <c r="Q162" s="258">
        <f t="shared" si="80"/>
        <v>28870662.503600005</v>
      </c>
      <c r="R162" s="257">
        <f t="shared" si="80"/>
        <v>30651341.793900453</v>
      </c>
      <c r="S162" s="257">
        <f t="shared" si="81"/>
        <v>32541849.486459062</v>
      </c>
      <c r="T162" s="257"/>
      <c r="U162" s="257">
        <f t="shared" si="82"/>
        <v>2171306018.1266222</v>
      </c>
      <c r="V162" s="257">
        <f t="shared" si="83"/>
        <v>2447408805.4650145</v>
      </c>
      <c r="W162" s="257">
        <f t="shared" si="84"/>
        <v>2598359625.3240004</v>
      </c>
      <c r="X162" s="258">
        <f t="shared" si="85"/>
        <v>2758620761.4510407</v>
      </c>
      <c r="Y162" s="258">
        <f t="shared" si="86"/>
        <v>2598359625.3240004</v>
      </c>
      <c r="Z162" s="257">
        <f t="shared" si="87"/>
        <v>2758620761.4510407</v>
      </c>
      <c r="AA162" s="257">
        <f t="shared" si="93"/>
        <v>2928766453.7813153</v>
      </c>
      <c r="AB162" s="257"/>
      <c r="AC162" s="32" t="str">
        <f t="shared" si="88"/>
        <v>BERTAHAP</v>
      </c>
      <c r="AD162" s="259">
        <f t="shared" si="89"/>
        <v>0</v>
      </c>
      <c r="AE162" s="260">
        <v>2</v>
      </c>
      <c r="AF162" s="261"/>
      <c r="AG162" s="257" t="e">
        <f>IF(AF162&gt;#REF!,"LB","KR")</f>
        <v>#REF!</v>
      </c>
      <c r="AH162" s="261">
        <v>2388437000</v>
      </c>
      <c r="AI162" s="261">
        <v>2692150000</v>
      </c>
      <c r="AJ162" s="261">
        <v>2858196000</v>
      </c>
      <c r="AK162" s="262">
        <v>3034483000</v>
      </c>
      <c r="AL162" s="262">
        <v>2858196000</v>
      </c>
      <c r="AM162" s="261">
        <v>3034483000</v>
      </c>
      <c r="AN162" s="261">
        <f t="shared" si="125"/>
        <v>3221644000</v>
      </c>
      <c r="AO162" s="15"/>
      <c r="AP162" s="15"/>
      <c r="AQ162" s="264">
        <f t="shared" si="90"/>
        <v>-1534411.2613999955</v>
      </c>
      <c r="AR162" s="265"/>
      <c r="AS162" s="266"/>
      <c r="AT162" s="266"/>
      <c r="AU162" s="266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276"/>
      <c r="BT162" s="269"/>
      <c r="BU162" s="269" t="str">
        <f t="shared" si="134"/>
        <v>2BR-15</v>
      </c>
      <c r="BV162" s="270">
        <f t="shared" si="135"/>
        <v>15</v>
      </c>
      <c r="BW162" s="271">
        <f t="shared" si="136"/>
        <v>101</v>
      </c>
      <c r="BX162" s="271">
        <f t="shared" si="136"/>
        <v>90</v>
      </c>
      <c r="BY162" s="272">
        <f t="shared" si="137"/>
        <v>29442358.790800005</v>
      </c>
      <c r="BZ162" s="272">
        <f t="shared" si="138"/>
        <v>2435733000</v>
      </c>
      <c r="CA162" s="272">
        <f t="shared" si="138"/>
        <v>2745460000</v>
      </c>
      <c r="CB162" s="272">
        <f t="shared" si="138"/>
        <v>2914794000</v>
      </c>
      <c r="CC162" s="272">
        <f t="shared" si="138"/>
        <v>3094572000</v>
      </c>
      <c r="CD162" s="272">
        <f t="shared" si="139"/>
        <v>3285439000</v>
      </c>
      <c r="CE162" s="15"/>
      <c r="CF162" s="42">
        <f t="shared" si="95"/>
        <v>3029687760</v>
      </c>
      <c r="CG162" s="187">
        <f t="shared" si="95"/>
        <v>3216551980</v>
      </c>
    </row>
    <row r="163" spans="1:85">
      <c r="A163" s="3">
        <f t="shared" si="91"/>
        <v>124</v>
      </c>
      <c r="B163" s="249">
        <v>6</v>
      </c>
      <c r="C163" s="250" t="s">
        <v>163</v>
      </c>
      <c r="D163" s="285">
        <v>11</v>
      </c>
      <c r="E163" s="252"/>
      <c r="F163" s="40" t="s">
        <v>62</v>
      </c>
      <c r="G163" s="253">
        <f t="shared" si="71"/>
        <v>101</v>
      </c>
      <c r="H163" s="253">
        <f t="shared" si="72"/>
        <v>90</v>
      </c>
      <c r="I163" s="254">
        <f t="shared" si="73"/>
        <v>26966806</v>
      </c>
      <c r="J163" s="254">
        <f t="shared" si="74"/>
        <v>1</v>
      </c>
      <c r="K163" s="255">
        <f t="shared" si="75"/>
        <v>1.06</v>
      </c>
      <c r="L163" s="256">
        <f t="shared" si="140"/>
        <v>1.01</v>
      </c>
      <c r="M163" s="257">
        <f t="shared" si="76"/>
        <v>24125622.423629135</v>
      </c>
      <c r="N163" s="257">
        <f t="shared" si="77"/>
        <v>27193431.171833493</v>
      </c>
      <c r="O163" s="257">
        <f t="shared" si="78"/>
        <v>28870662.503600005</v>
      </c>
      <c r="P163" s="257">
        <f t="shared" si="79"/>
        <v>30651341.793900453</v>
      </c>
      <c r="Q163" s="258">
        <f t="shared" si="80"/>
        <v>28870662.503600005</v>
      </c>
      <c r="R163" s="257">
        <f t="shared" si="80"/>
        <v>30651341.793900453</v>
      </c>
      <c r="S163" s="257">
        <f t="shared" si="81"/>
        <v>32541849.486459062</v>
      </c>
      <c r="T163" s="257"/>
      <c r="U163" s="257">
        <f t="shared" si="82"/>
        <v>2171306018.1266222</v>
      </c>
      <c r="V163" s="257">
        <f t="shared" si="83"/>
        <v>2447408805.4650145</v>
      </c>
      <c r="W163" s="257">
        <f t="shared" si="84"/>
        <v>2598359625.3240004</v>
      </c>
      <c r="X163" s="258">
        <f t="shared" si="85"/>
        <v>2758620761.4510407</v>
      </c>
      <c r="Y163" s="258">
        <f t="shared" si="86"/>
        <v>2598359625.3240004</v>
      </c>
      <c r="Z163" s="257">
        <f t="shared" si="87"/>
        <v>2758620761.4510407</v>
      </c>
      <c r="AA163" s="257">
        <f t="shared" si="93"/>
        <v>2928766453.7813153</v>
      </c>
      <c r="AB163" s="257"/>
      <c r="AC163" s="32" t="str">
        <f t="shared" si="88"/>
        <v>BERTAHAP</v>
      </c>
      <c r="AD163" s="259">
        <f t="shared" si="89"/>
        <v>0</v>
      </c>
      <c r="AE163" s="260">
        <v>2</v>
      </c>
      <c r="AF163" s="261"/>
      <c r="AG163" s="257" t="e">
        <f>IF(AF163&gt;#REF!,"LB","KR")</f>
        <v>#REF!</v>
      </c>
      <c r="AH163" s="261">
        <v>2388437000</v>
      </c>
      <c r="AI163" s="261">
        <v>2692150000</v>
      </c>
      <c r="AJ163" s="261">
        <v>2858196000</v>
      </c>
      <c r="AK163" s="262">
        <v>3034483000</v>
      </c>
      <c r="AL163" s="262">
        <v>2858196000</v>
      </c>
      <c r="AM163" s="261">
        <v>3034483000</v>
      </c>
      <c r="AN163" s="261">
        <f t="shared" si="125"/>
        <v>3221644000</v>
      </c>
      <c r="AO163" s="15"/>
      <c r="AP163" s="15"/>
      <c r="AQ163" s="264">
        <f t="shared" si="90"/>
        <v>-1534411.2613999955</v>
      </c>
      <c r="AR163" s="265"/>
      <c r="AS163" s="266"/>
      <c r="AT163" s="266"/>
      <c r="AU163" s="266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276"/>
      <c r="BT163" s="296"/>
      <c r="BU163" s="269" t="str">
        <f t="shared" si="134"/>
        <v>2BR-17</v>
      </c>
      <c r="BV163" s="270">
        <f t="shared" si="135"/>
        <v>17</v>
      </c>
      <c r="BW163" s="271">
        <f t="shared" si="136"/>
        <v>85</v>
      </c>
      <c r="BX163" s="271">
        <f t="shared" si="136"/>
        <v>74</v>
      </c>
      <c r="BY163" s="272">
        <f t="shared" si="137"/>
        <v>29442358.790800005</v>
      </c>
      <c r="BZ163" s="272">
        <f t="shared" si="138"/>
        <v>2002714000</v>
      </c>
      <c r="CA163" s="272">
        <f t="shared" si="138"/>
        <v>2257378000</v>
      </c>
      <c r="CB163" s="272">
        <f t="shared" si="138"/>
        <v>2396609000</v>
      </c>
      <c r="CC163" s="272">
        <f t="shared" si="138"/>
        <v>2544426000</v>
      </c>
      <c r="CD163" s="272">
        <f t="shared" si="139"/>
        <v>2701361000</v>
      </c>
      <c r="CE163" s="15"/>
      <c r="CF163" s="42">
        <f t="shared" si="95"/>
        <v>3029687760</v>
      </c>
      <c r="CG163" s="187">
        <f t="shared" si="95"/>
        <v>3216551980</v>
      </c>
    </row>
    <row r="164" spans="1:85">
      <c r="A164" s="3">
        <f t="shared" si="91"/>
        <v>125</v>
      </c>
      <c r="B164" s="249">
        <v>7</v>
      </c>
      <c r="C164" s="250" t="s">
        <v>163</v>
      </c>
      <c r="D164" s="285">
        <v>15</v>
      </c>
      <c r="E164" s="252"/>
      <c r="F164" s="40" t="s">
        <v>64</v>
      </c>
      <c r="G164" s="253">
        <f t="shared" si="71"/>
        <v>101</v>
      </c>
      <c r="H164" s="253">
        <f t="shared" si="72"/>
        <v>90</v>
      </c>
      <c r="I164" s="254">
        <f t="shared" si="73"/>
        <v>26966806</v>
      </c>
      <c r="J164" s="254">
        <f t="shared" si="74"/>
        <v>1</v>
      </c>
      <c r="K164" s="255">
        <f t="shared" si="75"/>
        <v>1.06</v>
      </c>
      <c r="L164" s="256">
        <f t="shared" si="140"/>
        <v>1.01</v>
      </c>
      <c r="M164" s="257">
        <f t="shared" si="76"/>
        <v>24125622.423629135</v>
      </c>
      <c r="N164" s="257">
        <f t="shared" si="77"/>
        <v>27193431.171833493</v>
      </c>
      <c r="O164" s="257">
        <f t="shared" si="78"/>
        <v>28870662.503600005</v>
      </c>
      <c r="P164" s="257">
        <f t="shared" si="79"/>
        <v>30651341.793900453</v>
      </c>
      <c r="Q164" s="258">
        <f t="shared" si="80"/>
        <v>28870662.503600005</v>
      </c>
      <c r="R164" s="257">
        <f t="shared" si="80"/>
        <v>30651341.793900453</v>
      </c>
      <c r="S164" s="257">
        <f t="shared" si="81"/>
        <v>32541849.486459062</v>
      </c>
      <c r="T164" s="257"/>
      <c r="U164" s="257">
        <f t="shared" si="82"/>
        <v>2171306018.1266222</v>
      </c>
      <c r="V164" s="257">
        <f t="shared" si="83"/>
        <v>2447408805.4650145</v>
      </c>
      <c r="W164" s="257">
        <f t="shared" si="84"/>
        <v>2598359625.3240004</v>
      </c>
      <c r="X164" s="258">
        <f t="shared" si="85"/>
        <v>2758620761.4510407</v>
      </c>
      <c r="Y164" s="258">
        <f t="shared" si="86"/>
        <v>2598359625.3240004</v>
      </c>
      <c r="Z164" s="257">
        <f t="shared" si="87"/>
        <v>2758620761.4510407</v>
      </c>
      <c r="AA164" s="257">
        <f t="shared" si="93"/>
        <v>2928766453.7813153</v>
      </c>
      <c r="AB164" s="257"/>
      <c r="AC164" s="32" t="str">
        <f t="shared" si="88"/>
        <v>BERTAHAP</v>
      </c>
      <c r="AD164" s="259">
        <f t="shared" si="89"/>
        <v>0</v>
      </c>
      <c r="AE164" s="260">
        <v>2</v>
      </c>
      <c r="AF164" s="261"/>
      <c r="AG164" s="257" t="e">
        <f>IF(AF164&gt;#REF!,"LB","KR")</f>
        <v>#REF!</v>
      </c>
      <c r="AH164" s="261">
        <v>2388437000</v>
      </c>
      <c r="AI164" s="261">
        <v>2692150000</v>
      </c>
      <c r="AJ164" s="261">
        <v>2858196000</v>
      </c>
      <c r="AK164" s="262">
        <v>3034483000</v>
      </c>
      <c r="AL164" s="262">
        <v>2858196000</v>
      </c>
      <c r="AM164" s="261">
        <v>3034483000</v>
      </c>
      <c r="AN164" s="261">
        <f t="shared" si="125"/>
        <v>3221644000</v>
      </c>
      <c r="AO164" s="15"/>
      <c r="AP164" s="15"/>
      <c r="AQ164" s="264">
        <f t="shared" si="90"/>
        <v>-1534411.2613999955</v>
      </c>
      <c r="AR164" s="265"/>
      <c r="AS164" s="266"/>
      <c r="AT164" s="266"/>
      <c r="AU164" s="266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276"/>
      <c r="BT164" s="269"/>
      <c r="BU164" s="269" t="str">
        <f t="shared" si="134"/>
        <v>3BR-19</v>
      </c>
      <c r="BV164" s="270">
        <f t="shared" si="135"/>
        <v>19</v>
      </c>
      <c r="BW164" s="271">
        <f t="shared" si="136"/>
        <v>138</v>
      </c>
      <c r="BX164" s="271">
        <f t="shared" si="136"/>
        <v>120</v>
      </c>
      <c r="BY164" s="272">
        <f t="shared" si="137"/>
        <v>29442358.790800005</v>
      </c>
      <c r="BZ164" s="272">
        <f t="shared" si="138"/>
        <v>3247644000</v>
      </c>
      <c r="CA164" s="272">
        <f t="shared" si="138"/>
        <v>3660613000</v>
      </c>
      <c r="CB164" s="272">
        <f t="shared" si="138"/>
        <v>3886392000</v>
      </c>
      <c r="CC164" s="272">
        <f t="shared" si="138"/>
        <v>4126096000</v>
      </c>
      <c r="CD164" s="272">
        <f t="shared" si="139"/>
        <v>4380585000</v>
      </c>
      <c r="CE164" s="15"/>
      <c r="CF164" s="42">
        <f t="shared" si="95"/>
        <v>3029687760</v>
      </c>
      <c r="CG164" s="187">
        <f t="shared" si="95"/>
        <v>3216551980</v>
      </c>
    </row>
    <row r="165" spans="1:85">
      <c r="A165" s="3">
        <f t="shared" si="91"/>
        <v>126</v>
      </c>
      <c r="B165" s="249">
        <v>8</v>
      </c>
      <c r="C165" s="250" t="s">
        <v>163</v>
      </c>
      <c r="D165" s="285">
        <v>17</v>
      </c>
      <c r="E165" s="252"/>
      <c r="F165" s="40" t="s">
        <v>67</v>
      </c>
      <c r="G165" s="253">
        <f t="shared" si="71"/>
        <v>85</v>
      </c>
      <c r="H165" s="253">
        <f t="shared" si="72"/>
        <v>74</v>
      </c>
      <c r="I165" s="254">
        <f t="shared" si="73"/>
        <v>26966806</v>
      </c>
      <c r="J165" s="254">
        <f t="shared" si="74"/>
        <v>1</v>
      </c>
      <c r="K165" s="255">
        <f t="shared" si="75"/>
        <v>1.06</v>
      </c>
      <c r="L165" s="256">
        <f t="shared" si="140"/>
        <v>1.01</v>
      </c>
      <c r="M165" s="257">
        <f t="shared" si="76"/>
        <v>24125622.423629135</v>
      </c>
      <c r="N165" s="257">
        <f t="shared" si="77"/>
        <v>27193431.171833493</v>
      </c>
      <c r="O165" s="257">
        <f t="shared" si="78"/>
        <v>28870662.503600005</v>
      </c>
      <c r="P165" s="257">
        <f t="shared" si="79"/>
        <v>30651341.793900453</v>
      </c>
      <c r="Q165" s="258">
        <f t="shared" si="80"/>
        <v>28870662.503600005</v>
      </c>
      <c r="R165" s="257">
        <f t="shared" si="80"/>
        <v>30651341.793900453</v>
      </c>
      <c r="S165" s="257">
        <f t="shared" si="81"/>
        <v>32541849.486459062</v>
      </c>
      <c r="T165" s="257"/>
      <c r="U165" s="257">
        <f t="shared" si="82"/>
        <v>1785296059.348556</v>
      </c>
      <c r="V165" s="257">
        <f t="shared" si="83"/>
        <v>2012313906.7156785</v>
      </c>
      <c r="W165" s="257">
        <f t="shared" si="84"/>
        <v>2136429025.2664003</v>
      </c>
      <c r="X165" s="258">
        <f t="shared" si="85"/>
        <v>2268199292.7486334</v>
      </c>
      <c r="Y165" s="258">
        <f t="shared" si="86"/>
        <v>2136429025.2664003</v>
      </c>
      <c r="Z165" s="257">
        <f t="shared" si="87"/>
        <v>2268199292.7486334</v>
      </c>
      <c r="AA165" s="257">
        <f t="shared" si="93"/>
        <v>2408096861.9979706</v>
      </c>
      <c r="AB165" s="257"/>
      <c r="AC165" s="32" t="str">
        <f t="shared" si="88"/>
        <v>BERTAHAP</v>
      </c>
      <c r="AD165" s="259">
        <f t="shared" si="89"/>
        <v>0</v>
      </c>
      <c r="AE165" s="260">
        <v>2</v>
      </c>
      <c r="AF165" s="261"/>
      <c r="AG165" s="257" t="e">
        <f>IF(AF165&gt;#REF!,"LB","KR")</f>
        <v>#REF!</v>
      </c>
      <c r="AH165" s="261">
        <v>1963826000</v>
      </c>
      <c r="AI165" s="261">
        <v>2213546000</v>
      </c>
      <c r="AJ165" s="261">
        <v>2350072000</v>
      </c>
      <c r="AK165" s="262">
        <v>2495020000</v>
      </c>
      <c r="AL165" s="262">
        <v>2350072000</v>
      </c>
      <c r="AM165" s="261">
        <v>2495020000</v>
      </c>
      <c r="AN165" s="261">
        <f t="shared" si="125"/>
        <v>2648907000</v>
      </c>
      <c r="AO165" s="15"/>
      <c r="AP165" s="15"/>
      <c r="AQ165" s="264">
        <f t="shared" si="90"/>
        <v>-1534411.2613999955</v>
      </c>
      <c r="AR165" s="265"/>
      <c r="AS165" s="266"/>
      <c r="AT165" s="266"/>
      <c r="AU165" s="266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276">
        <v>35</v>
      </c>
      <c r="BT165" s="296" t="s">
        <v>164</v>
      </c>
      <c r="BU165" s="269" t="str">
        <f t="shared" ref="BU165:BU171" si="141">F213</f>
        <v>2BR-5</v>
      </c>
      <c r="BV165" s="270" t="str">
        <f t="shared" ref="BV165:BV171" si="142">D213</f>
        <v>05</v>
      </c>
      <c r="BW165" s="271">
        <f t="shared" ref="BW165:BX171" si="143">G213</f>
        <v>85</v>
      </c>
      <c r="BX165" s="271">
        <f t="shared" si="143"/>
        <v>74</v>
      </c>
      <c r="BY165" s="272">
        <f t="shared" ref="BY165:BY171" si="144">O213</f>
        <v>29442358.790800005</v>
      </c>
      <c r="BZ165" s="272">
        <f t="shared" ref="BZ165:CC171" si="145">AH213</f>
        <v>2002714000</v>
      </c>
      <c r="CA165" s="272">
        <f t="shared" si="145"/>
        <v>2257378000</v>
      </c>
      <c r="CB165" s="272">
        <f t="shared" si="145"/>
        <v>2396609000</v>
      </c>
      <c r="CC165" s="272">
        <f t="shared" si="145"/>
        <v>2544426000</v>
      </c>
      <c r="CD165" s="272">
        <f t="shared" ref="CD165:CD171" si="146">AN213</f>
        <v>2701361000</v>
      </c>
      <c r="CE165" s="15">
        <v>7</v>
      </c>
      <c r="CF165" s="42">
        <f t="shared" si="95"/>
        <v>2491076320</v>
      </c>
      <c r="CG165" s="187">
        <f t="shared" si="95"/>
        <v>2644721200</v>
      </c>
    </row>
    <row r="166" spans="1:85">
      <c r="A166" s="3">
        <f t="shared" si="91"/>
        <v>127</v>
      </c>
      <c r="B166" s="249">
        <v>9</v>
      </c>
      <c r="C166" s="250" t="s">
        <v>163</v>
      </c>
      <c r="D166" s="285">
        <v>19</v>
      </c>
      <c r="E166" s="252"/>
      <c r="F166" s="40" t="s">
        <v>78</v>
      </c>
      <c r="G166" s="253">
        <f t="shared" si="71"/>
        <v>138</v>
      </c>
      <c r="H166" s="253">
        <f t="shared" si="72"/>
        <v>120</v>
      </c>
      <c r="I166" s="254">
        <f t="shared" si="73"/>
        <v>26966806</v>
      </c>
      <c r="J166" s="254">
        <f t="shared" si="74"/>
        <v>1</v>
      </c>
      <c r="K166" s="255">
        <f t="shared" si="75"/>
        <v>1.06</v>
      </c>
      <c r="L166" s="256">
        <f>SUMIF($AN$4:$AN$22,D166,$AT$4:$AT$22)</f>
        <v>1.01</v>
      </c>
      <c r="M166" s="257">
        <f t="shared" si="76"/>
        <v>24125622.423629135</v>
      </c>
      <c r="N166" s="257">
        <f t="shared" si="77"/>
        <v>27193431.171833493</v>
      </c>
      <c r="O166" s="257">
        <f t="shared" si="78"/>
        <v>28870662.503600005</v>
      </c>
      <c r="P166" s="257">
        <f t="shared" si="79"/>
        <v>30651341.793900453</v>
      </c>
      <c r="Q166" s="258">
        <f t="shared" si="80"/>
        <v>28870662.503600005</v>
      </c>
      <c r="R166" s="257">
        <f t="shared" si="80"/>
        <v>30651341.793900453</v>
      </c>
      <c r="S166" s="257">
        <f t="shared" si="81"/>
        <v>32541849.486459062</v>
      </c>
      <c r="T166" s="257"/>
      <c r="U166" s="257">
        <f t="shared" si="82"/>
        <v>2895074690.8354959</v>
      </c>
      <c r="V166" s="257">
        <f t="shared" si="83"/>
        <v>3263211740.620019</v>
      </c>
      <c r="W166" s="257">
        <f t="shared" si="84"/>
        <v>3464479500.4320006</v>
      </c>
      <c r="X166" s="258">
        <f t="shared" si="85"/>
        <v>3678161015.2680545</v>
      </c>
      <c r="Y166" s="258">
        <f t="shared" si="86"/>
        <v>3464479500.4320006</v>
      </c>
      <c r="Z166" s="257">
        <f t="shared" si="87"/>
        <v>3678161015.2680545</v>
      </c>
      <c r="AA166" s="257">
        <f t="shared" si="93"/>
        <v>3905021938.3750873</v>
      </c>
      <c r="AB166" s="257"/>
      <c r="AC166" s="32" t="str">
        <f t="shared" si="88"/>
        <v>BERTAHAP</v>
      </c>
      <c r="AD166" s="259">
        <f t="shared" si="89"/>
        <v>0</v>
      </c>
      <c r="AE166" s="260">
        <v>2</v>
      </c>
      <c r="AF166" s="261"/>
      <c r="AG166" s="257" t="e">
        <f>IF(AF166&gt;#REF!,"LB","KR")</f>
        <v>#REF!</v>
      </c>
      <c r="AH166" s="261">
        <v>3184583000</v>
      </c>
      <c r="AI166" s="261">
        <v>3589533000</v>
      </c>
      <c r="AJ166" s="261">
        <v>3810928000</v>
      </c>
      <c r="AK166" s="262">
        <v>4045978000</v>
      </c>
      <c r="AL166" s="262">
        <v>3810928000</v>
      </c>
      <c r="AM166" s="261">
        <v>4045978000</v>
      </c>
      <c r="AN166" s="261">
        <f t="shared" si="125"/>
        <v>4295525000</v>
      </c>
      <c r="AO166" s="15"/>
      <c r="AP166" s="15"/>
      <c r="AQ166" s="264">
        <f t="shared" si="90"/>
        <v>-1534411.2613999955</v>
      </c>
      <c r="AR166" s="265"/>
      <c r="AS166" s="266"/>
      <c r="AT166" s="266"/>
      <c r="AU166" s="266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276"/>
      <c r="BT166" s="269"/>
      <c r="BU166" s="269" t="str">
        <f t="shared" si="141"/>
        <v>2BR-7</v>
      </c>
      <c r="BV166" s="270" t="str">
        <f t="shared" si="142"/>
        <v>07</v>
      </c>
      <c r="BW166" s="271">
        <f t="shared" si="143"/>
        <v>101</v>
      </c>
      <c r="BX166" s="271">
        <f t="shared" si="143"/>
        <v>90</v>
      </c>
      <c r="BY166" s="272">
        <f t="shared" si="144"/>
        <v>29442358.790800005</v>
      </c>
      <c r="BZ166" s="272">
        <f t="shared" si="145"/>
        <v>2435733000</v>
      </c>
      <c r="CA166" s="272">
        <f t="shared" si="145"/>
        <v>2745460000</v>
      </c>
      <c r="CB166" s="272">
        <f t="shared" si="145"/>
        <v>2914794000</v>
      </c>
      <c r="CC166" s="272">
        <f t="shared" si="145"/>
        <v>3094572000</v>
      </c>
      <c r="CD166" s="272">
        <f t="shared" si="146"/>
        <v>3285439000</v>
      </c>
      <c r="CE166" s="15"/>
      <c r="CF166" s="42">
        <f t="shared" si="95"/>
        <v>4039583680</v>
      </c>
      <c r="CG166" s="187">
        <f t="shared" si="95"/>
        <v>4288736680</v>
      </c>
    </row>
    <row r="167" spans="1:85">
      <c r="A167" s="3">
        <f t="shared" si="91"/>
        <v>128</v>
      </c>
      <c r="B167" s="249">
        <v>10</v>
      </c>
      <c r="C167" s="250" t="s">
        <v>163</v>
      </c>
      <c r="D167" s="285">
        <v>21</v>
      </c>
      <c r="E167" s="252"/>
      <c r="F167" s="40" t="s">
        <v>84</v>
      </c>
      <c r="G167" s="253">
        <f t="shared" si="71"/>
        <v>132</v>
      </c>
      <c r="H167" s="253">
        <f t="shared" si="72"/>
        <v>112</v>
      </c>
      <c r="I167" s="254">
        <f t="shared" si="73"/>
        <v>26966806</v>
      </c>
      <c r="J167" s="254">
        <f t="shared" si="74"/>
        <v>3</v>
      </c>
      <c r="K167" s="255">
        <f t="shared" si="75"/>
        <v>1.1000000000000001</v>
      </c>
      <c r="L167" s="256">
        <f>SUMIF($AN$4:$AN$22,D167,$AT$4:$AT$22)</f>
        <v>1.01</v>
      </c>
      <c r="M167" s="257">
        <f t="shared" si="76"/>
        <v>25036023.269803815</v>
      </c>
      <c r="N167" s="257">
        <f t="shared" si="77"/>
        <v>28219598.385864943</v>
      </c>
      <c r="O167" s="257">
        <f t="shared" si="78"/>
        <v>29960121.466000002</v>
      </c>
      <c r="P167" s="257">
        <f t="shared" si="79"/>
        <v>31807996.201217446</v>
      </c>
      <c r="Q167" s="258">
        <f t="shared" si="80"/>
        <v>29960121.466000002</v>
      </c>
      <c r="R167" s="257">
        <f t="shared" si="80"/>
        <v>31807996.201217446</v>
      </c>
      <c r="S167" s="257">
        <f t="shared" si="81"/>
        <v>33769843.806702793</v>
      </c>
      <c r="T167" s="257"/>
      <c r="U167" s="257">
        <f t="shared" si="82"/>
        <v>2804034606.2180271</v>
      </c>
      <c r="V167" s="257">
        <f t="shared" si="83"/>
        <v>3160595019.2168736</v>
      </c>
      <c r="W167" s="257">
        <f t="shared" si="84"/>
        <v>3355533604.1920004</v>
      </c>
      <c r="X167" s="258">
        <f t="shared" si="85"/>
        <v>3562495574.5363541</v>
      </c>
      <c r="Y167" s="258">
        <f t="shared" si="86"/>
        <v>3355533604.1920004</v>
      </c>
      <c r="Z167" s="257">
        <f t="shared" si="87"/>
        <v>3562495574.5363541</v>
      </c>
      <c r="AA167" s="257">
        <f t="shared" si="93"/>
        <v>3782222506.3507128</v>
      </c>
      <c r="AB167" s="257"/>
      <c r="AC167" s="32" t="str">
        <f t="shared" si="88"/>
        <v>BERTAHAP</v>
      </c>
      <c r="AD167" s="259">
        <f t="shared" si="89"/>
        <v>0</v>
      </c>
      <c r="AE167" s="260">
        <v>2</v>
      </c>
      <c r="AF167" s="261"/>
      <c r="AG167" s="257" t="e">
        <f>IF(AF167&gt;#REF!,"LB","KR")</f>
        <v>#REF!</v>
      </c>
      <c r="AH167" s="261">
        <v>3084439000</v>
      </c>
      <c r="AI167" s="261">
        <v>3476655000</v>
      </c>
      <c r="AJ167" s="261">
        <v>3691087000</v>
      </c>
      <c r="AK167" s="262">
        <v>3918746000</v>
      </c>
      <c r="AL167" s="262">
        <v>3691087000</v>
      </c>
      <c r="AM167" s="261">
        <v>3918746000</v>
      </c>
      <c r="AN167" s="261">
        <f t="shared" si="125"/>
        <v>4160445000</v>
      </c>
      <c r="AO167" s="15"/>
      <c r="AP167" s="15"/>
      <c r="AQ167" s="264">
        <f t="shared" si="90"/>
        <v>-444952.29899999872</v>
      </c>
      <c r="AR167" s="265"/>
      <c r="AS167" s="266"/>
      <c r="AT167" s="266"/>
      <c r="AU167" s="266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276"/>
      <c r="BT167" s="269"/>
      <c r="BU167" s="269" t="str">
        <f t="shared" si="141"/>
        <v>2BR-9</v>
      </c>
      <c r="BV167" s="270" t="str">
        <f t="shared" si="142"/>
        <v>09</v>
      </c>
      <c r="BW167" s="271">
        <f t="shared" si="143"/>
        <v>101</v>
      </c>
      <c r="BX167" s="271">
        <f t="shared" si="143"/>
        <v>90</v>
      </c>
      <c r="BY167" s="272">
        <f t="shared" si="144"/>
        <v>29442358.790800005</v>
      </c>
      <c r="BZ167" s="272">
        <f t="shared" si="145"/>
        <v>2435733000</v>
      </c>
      <c r="CA167" s="272">
        <f t="shared" si="145"/>
        <v>2745460000</v>
      </c>
      <c r="CB167" s="272">
        <f t="shared" si="145"/>
        <v>2914794000</v>
      </c>
      <c r="CC167" s="272">
        <f t="shared" si="145"/>
        <v>3094572000</v>
      </c>
      <c r="CD167" s="272">
        <f t="shared" si="146"/>
        <v>3285439000</v>
      </c>
      <c r="CE167" s="15"/>
      <c r="CF167" s="42">
        <f t="shared" si="95"/>
        <v>3912552220</v>
      </c>
      <c r="CG167" s="187">
        <f t="shared" si="95"/>
        <v>4153870760</v>
      </c>
    </row>
    <row r="168" spans="1:85">
      <c r="A168" s="3">
        <f t="shared" si="91"/>
        <v>129</v>
      </c>
      <c r="B168" s="249">
        <v>1</v>
      </c>
      <c r="C168" s="250" t="s">
        <v>165</v>
      </c>
      <c r="D168" s="251" t="s">
        <v>19</v>
      </c>
      <c r="E168" s="252"/>
      <c r="F168" s="40" t="s">
        <v>72</v>
      </c>
      <c r="G168" s="253">
        <f t="shared" ref="G168:G231" si="147">SUMIF($V$10:$V$28,F168,$AA$10:$AA$28)</f>
        <v>175</v>
      </c>
      <c r="H168" s="253">
        <f t="shared" ref="H168:H231" si="148">SUMIF($V$10:$V$28,F168,$X$10:$X$28)</f>
        <v>156</v>
      </c>
      <c r="I168" s="254">
        <f t="shared" ref="I168:I231" si="149">$I$27</f>
        <v>26966806</v>
      </c>
      <c r="J168" s="254">
        <f t="shared" ref="J168:J231" si="150">SUMIF($AN$4:$AN$22,D168,$AO$4:$AO$22)</f>
        <v>5</v>
      </c>
      <c r="K168" s="255">
        <f t="shared" ref="K168:K231" si="151">IF(J168=$AJ$25,$AI$25,IF(J168=$AJ$26,$AI$26,IF(J168=$AJ$27,$AI$27,IF(J168=$AJ$28,$AI$28,IF(J168=$AJ$29,$AI$29,IF(J168=$AJ$30,$AI$30))))))</f>
        <v>1.08</v>
      </c>
      <c r="L168" s="305">
        <f t="shared" ref="L168:L175" si="152">SUMIF($AN$4:$AN$22,D168,$BH$4:$BH$22)</f>
        <v>1.02</v>
      </c>
      <c r="M168" s="257">
        <f t="shared" ref="M168:M231" si="153">$O168/(1+6%/12)^36</f>
        <v>24824197.330347329</v>
      </c>
      <c r="N168" s="257">
        <f t="shared" ref="N168:N231" si="154">$O168/(1+6%/12)^12</f>
        <v>27980836.707352675</v>
      </c>
      <c r="O168" s="257">
        <f t="shared" ref="O168:O231" si="155">$I$27*K168*L168</f>
        <v>29706633.489600003</v>
      </c>
      <c r="P168" s="257">
        <f t="shared" ref="P168:P231" si="156">$O168*(1+6%/12)^12</f>
        <v>31538873.641099136</v>
      </c>
      <c r="Q168" s="258">
        <f t="shared" ref="Q168:R231" si="157">O168</f>
        <v>29706633.489600003</v>
      </c>
      <c r="R168" s="257">
        <f t="shared" si="157"/>
        <v>31538873.641099136</v>
      </c>
      <c r="S168" s="257">
        <f t="shared" ref="S168:S231" si="158">$O168*(1+6%/12)^24</f>
        <v>33484122.355953015</v>
      </c>
      <c r="T168" s="257"/>
      <c r="U168" s="257">
        <f t="shared" ref="U168:U231" si="159">M168*H168</f>
        <v>3872574783.5341835</v>
      </c>
      <c r="V168" s="257">
        <f t="shared" ref="V168:V231" si="160">N168*H168</f>
        <v>4365010526.3470173</v>
      </c>
      <c r="W168" s="257">
        <f t="shared" ref="W168:W231" si="161">O168*H168</f>
        <v>4634234824.3776007</v>
      </c>
      <c r="X168" s="258">
        <f t="shared" ref="X168:X231" si="162">P168*H168</f>
        <v>4920064288.0114651</v>
      </c>
      <c r="Y168" s="258">
        <f t="shared" ref="Y168:Y231" si="163">Q168*H168</f>
        <v>4634234824.3776007</v>
      </c>
      <c r="Z168" s="257">
        <f t="shared" ref="Z168:Z231" si="164">R168*H168</f>
        <v>4920064288.0114651</v>
      </c>
      <c r="AA168" s="257">
        <f t="shared" si="93"/>
        <v>5223523087.5286703</v>
      </c>
      <c r="AB168" s="257"/>
      <c r="AC168" s="32" t="str">
        <f t="shared" ref="AC168:AC231" si="165">IF(AE168=$H$32,$M$32,IF(AE168=$H$33,$M$33,IF(AE168=$H$34,$M$34)))</f>
        <v>BERTAHAP</v>
      </c>
      <c r="AD168" s="259">
        <f t="shared" ref="AD168:AD231" si="166">IF(AC168=$M$32,$N$32,IF(AC168=$M$33,$N$33,$N$34))</f>
        <v>0</v>
      </c>
      <c r="AE168" s="260">
        <v>2</v>
      </c>
      <c r="AF168" s="261"/>
      <c r="AG168" s="257" t="e">
        <f>IF(AF168&gt;#REF!,"LB","KR")</f>
        <v>#REF!</v>
      </c>
      <c r="AH168" s="261">
        <v>4259833000</v>
      </c>
      <c r="AI168" s="261">
        <v>4801512000</v>
      </c>
      <c r="AJ168" s="261">
        <v>5097659000</v>
      </c>
      <c r="AK168" s="262">
        <v>5412071000</v>
      </c>
      <c r="AL168" s="262">
        <v>5097659000</v>
      </c>
      <c r="AM168" s="261">
        <v>5412071000</v>
      </c>
      <c r="AN168" s="261">
        <f t="shared" si="125"/>
        <v>5745876000</v>
      </c>
      <c r="AO168" s="15"/>
      <c r="AP168" s="15"/>
      <c r="AQ168" s="264">
        <f t="shared" ref="AQ168:AQ231" si="167">O168-$O$318</f>
        <v>-698440.27539999783</v>
      </c>
      <c r="AR168" s="265"/>
      <c r="AS168" s="266"/>
      <c r="AT168" s="266"/>
      <c r="AU168" s="266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276"/>
      <c r="BT168" s="269"/>
      <c r="BU168" s="269" t="str">
        <f t="shared" si="141"/>
        <v>2BR-11</v>
      </c>
      <c r="BV168" s="270">
        <f t="shared" si="142"/>
        <v>11</v>
      </c>
      <c r="BW168" s="271">
        <f t="shared" si="143"/>
        <v>101</v>
      </c>
      <c r="BX168" s="271">
        <f t="shared" si="143"/>
        <v>90</v>
      </c>
      <c r="BY168" s="272">
        <f t="shared" si="144"/>
        <v>29442358.790800005</v>
      </c>
      <c r="BZ168" s="272">
        <f t="shared" si="145"/>
        <v>2435733000</v>
      </c>
      <c r="CA168" s="272">
        <f t="shared" si="145"/>
        <v>2745460000</v>
      </c>
      <c r="CB168" s="272">
        <f t="shared" si="145"/>
        <v>2914794000</v>
      </c>
      <c r="CC168" s="272">
        <f t="shared" si="145"/>
        <v>3094572000</v>
      </c>
      <c r="CD168" s="272">
        <f t="shared" si="146"/>
        <v>3285439000</v>
      </c>
      <c r="CE168" s="15"/>
      <c r="CF168" s="42">
        <f t="shared" si="95"/>
        <v>5403518540</v>
      </c>
      <c r="CG168" s="187">
        <f t="shared" si="95"/>
        <v>5736795260</v>
      </c>
    </row>
    <row r="169" spans="1:85">
      <c r="A169" s="3">
        <f t="shared" ref="A169:A232" si="168">A168+1</f>
        <v>130</v>
      </c>
      <c r="B169" s="249">
        <v>2</v>
      </c>
      <c r="C169" s="250" t="s">
        <v>165</v>
      </c>
      <c r="D169" s="251" t="s">
        <v>29</v>
      </c>
      <c r="E169" s="252"/>
      <c r="F169" s="40" t="s">
        <v>74</v>
      </c>
      <c r="G169" s="253">
        <f t="shared" si="147"/>
        <v>85</v>
      </c>
      <c r="H169" s="253">
        <f t="shared" si="148"/>
        <v>74</v>
      </c>
      <c r="I169" s="254">
        <f t="shared" si="149"/>
        <v>26966806</v>
      </c>
      <c r="J169" s="254">
        <f t="shared" si="150"/>
        <v>1</v>
      </c>
      <c r="K169" s="255">
        <f t="shared" si="151"/>
        <v>1.06</v>
      </c>
      <c r="L169" s="305">
        <f t="shared" si="152"/>
        <v>1.02</v>
      </c>
      <c r="M169" s="257">
        <f t="shared" si="153"/>
        <v>24364489.972377934</v>
      </c>
      <c r="N169" s="257">
        <f t="shared" si="154"/>
        <v>27462673.064623922</v>
      </c>
      <c r="O169" s="257">
        <f t="shared" si="155"/>
        <v>29156510.647200003</v>
      </c>
      <c r="P169" s="257">
        <f t="shared" si="156"/>
        <v>30954820.425523225</v>
      </c>
      <c r="Q169" s="258">
        <f t="shared" si="157"/>
        <v>29156510.647200003</v>
      </c>
      <c r="R169" s="257">
        <f t="shared" si="157"/>
        <v>30954820.425523225</v>
      </c>
      <c r="S169" s="257">
        <f t="shared" si="158"/>
        <v>32864046.016027961</v>
      </c>
      <c r="T169" s="257"/>
      <c r="U169" s="257">
        <f t="shared" si="159"/>
        <v>1802972257.9559672</v>
      </c>
      <c r="V169" s="257">
        <f t="shared" si="160"/>
        <v>2032237806.7821703</v>
      </c>
      <c r="W169" s="257">
        <f t="shared" si="161"/>
        <v>2157581787.8928003</v>
      </c>
      <c r="X169" s="258">
        <f t="shared" si="162"/>
        <v>2290656711.4887185</v>
      </c>
      <c r="Y169" s="258">
        <f t="shared" si="163"/>
        <v>2157581787.8928003</v>
      </c>
      <c r="Z169" s="257">
        <f t="shared" si="164"/>
        <v>2290656711.4887185</v>
      </c>
      <c r="AA169" s="257">
        <f t="shared" ref="AA169:AA232" si="169">S169*H169</f>
        <v>2431939405.186069</v>
      </c>
      <c r="AB169" s="257"/>
      <c r="AC169" s="32" t="str">
        <f t="shared" si="165"/>
        <v>BERTAHAP</v>
      </c>
      <c r="AD169" s="259">
        <f t="shared" si="166"/>
        <v>0</v>
      </c>
      <c r="AE169" s="260">
        <v>2</v>
      </c>
      <c r="AF169" s="261"/>
      <c r="AG169" s="257" t="e">
        <f>IF(AF169&gt;#REF!,"LB","KR")</f>
        <v>#REF!</v>
      </c>
      <c r="AH169" s="261">
        <v>1983270000</v>
      </c>
      <c r="AI169" s="261">
        <v>2235462000</v>
      </c>
      <c r="AJ169" s="261">
        <v>2373340000</v>
      </c>
      <c r="AK169" s="262">
        <v>2519723000</v>
      </c>
      <c r="AL169" s="262">
        <v>2373340000</v>
      </c>
      <c r="AM169" s="261">
        <v>2519723000</v>
      </c>
      <c r="AN169" s="261">
        <f t="shared" si="125"/>
        <v>2675134000</v>
      </c>
      <c r="AO169" s="15"/>
      <c r="AP169" s="15"/>
      <c r="AQ169" s="264">
        <f t="shared" si="167"/>
        <v>-1248563.1177999973</v>
      </c>
      <c r="AR169" s="265"/>
      <c r="AS169" s="266"/>
      <c r="AT169" s="266"/>
      <c r="AU169" s="266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276"/>
      <c r="BT169" s="296"/>
      <c r="BU169" s="269" t="str">
        <f t="shared" si="141"/>
        <v>2BR-15</v>
      </c>
      <c r="BV169" s="270">
        <f t="shared" si="142"/>
        <v>15</v>
      </c>
      <c r="BW169" s="271">
        <f t="shared" si="143"/>
        <v>101</v>
      </c>
      <c r="BX169" s="271">
        <f t="shared" si="143"/>
        <v>90</v>
      </c>
      <c r="BY169" s="272">
        <f t="shared" si="144"/>
        <v>29442358.790800005</v>
      </c>
      <c r="BZ169" s="272">
        <f t="shared" si="145"/>
        <v>2435733000</v>
      </c>
      <c r="CA169" s="272">
        <f t="shared" si="145"/>
        <v>2745460000</v>
      </c>
      <c r="CB169" s="272">
        <f t="shared" si="145"/>
        <v>2914794000</v>
      </c>
      <c r="CC169" s="272">
        <f t="shared" si="145"/>
        <v>3094572000</v>
      </c>
      <c r="CD169" s="272">
        <f t="shared" si="146"/>
        <v>3285439000</v>
      </c>
      <c r="CE169" s="15"/>
      <c r="CF169" s="42">
        <f t="shared" ref="CF169:CG232" si="170">AJ169+(AJ169*6%)</f>
        <v>2515740400</v>
      </c>
      <c r="CG169" s="187">
        <f t="shared" si="170"/>
        <v>2670906380</v>
      </c>
    </row>
    <row r="170" spans="1:85">
      <c r="A170" s="3">
        <f t="shared" si="168"/>
        <v>131</v>
      </c>
      <c r="B170" s="249">
        <v>3</v>
      </c>
      <c r="C170" s="250" t="s">
        <v>165</v>
      </c>
      <c r="D170" s="251" t="s">
        <v>32</v>
      </c>
      <c r="E170" s="252"/>
      <c r="F170" s="40" t="s">
        <v>56</v>
      </c>
      <c r="G170" s="253">
        <f t="shared" si="147"/>
        <v>85</v>
      </c>
      <c r="H170" s="253">
        <f t="shared" si="148"/>
        <v>74</v>
      </c>
      <c r="I170" s="254">
        <f t="shared" si="149"/>
        <v>26966806</v>
      </c>
      <c r="J170" s="254">
        <f t="shared" si="150"/>
        <v>1</v>
      </c>
      <c r="K170" s="255">
        <f t="shared" si="151"/>
        <v>1.06</v>
      </c>
      <c r="L170" s="305">
        <f t="shared" si="152"/>
        <v>1.02</v>
      </c>
      <c r="M170" s="257">
        <f t="shared" si="153"/>
        <v>24364489.972377934</v>
      </c>
      <c r="N170" s="257">
        <f t="shared" si="154"/>
        <v>27462673.064623922</v>
      </c>
      <c r="O170" s="257">
        <f t="shared" si="155"/>
        <v>29156510.647200003</v>
      </c>
      <c r="P170" s="257">
        <f t="shared" si="156"/>
        <v>30954820.425523225</v>
      </c>
      <c r="Q170" s="258">
        <f t="shared" si="157"/>
        <v>29156510.647200003</v>
      </c>
      <c r="R170" s="257">
        <f t="shared" si="157"/>
        <v>30954820.425523225</v>
      </c>
      <c r="S170" s="257">
        <f t="shared" si="158"/>
        <v>32864046.016027961</v>
      </c>
      <c r="T170" s="257"/>
      <c r="U170" s="257">
        <f t="shared" si="159"/>
        <v>1802972257.9559672</v>
      </c>
      <c r="V170" s="257">
        <f t="shared" si="160"/>
        <v>2032237806.7821703</v>
      </c>
      <c r="W170" s="257">
        <f t="shared" si="161"/>
        <v>2157581787.8928003</v>
      </c>
      <c r="X170" s="258">
        <f t="shared" si="162"/>
        <v>2290656711.4887185</v>
      </c>
      <c r="Y170" s="258">
        <f t="shared" si="163"/>
        <v>2157581787.8928003</v>
      </c>
      <c r="Z170" s="257">
        <f t="shared" si="164"/>
        <v>2290656711.4887185</v>
      </c>
      <c r="AA170" s="257">
        <f t="shared" si="169"/>
        <v>2431939405.186069</v>
      </c>
      <c r="AB170" s="257"/>
      <c r="AC170" s="32" t="str">
        <f t="shared" si="165"/>
        <v>BERTAHAP</v>
      </c>
      <c r="AD170" s="259">
        <f t="shared" si="166"/>
        <v>0</v>
      </c>
      <c r="AE170" s="260">
        <v>2</v>
      </c>
      <c r="AF170" s="261"/>
      <c r="AG170" s="257" t="e">
        <f>IF(AF170&gt;#REF!,"LB","KR")</f>
        <v>#REF!</v>
      </c>
      <c r="AH170" s="261">
        <v>1983270000</v>
      </c>
      <c r="AI170" s="261">
        <v>2235462000</v>
      </c>
      <c r="AJ170" s="261">
        <v>2373340000</v>
      </c>
      <c r="AK170" s="262">
        <v>2519723000</v>
      </c>
      <c r="AL170" s="262">
        <v>2373340000</v>
      </c>
      <c r="AM170" s="261">
        <v>2519723000</v>
      </c>
      <c r="AN170" s="261">
        <f t="shared" si="125"/>
        <v>2675134000</v>
      </c>
      <c r="AO170" s="15"/>
      <c r="AP170" s="15"/>
      <c r="AQ170" s="264">
        <f t="shared" si="167"/>
        <v>-1248563.1177999973</v>
      </c>
      <c r="AR170" s="265"/>
      <c r="AS170" s="266"/>
      <c r="AT170" s="266"/>
      <c r="AU170" s="266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276"/>
      <c r="BT170" s="269"/>
      <c r="BU170" s="269" t="str">
        <f t="shared" si="141"/>
        <v>2BR-17</v>
      </c>
      <c r="BV170" s="270">
        <f t="shared" si="142"/>
        <v>17</v>
      </c>
      <c r="BW170" s="271">
        <f t="shared" si="143"/>
        <v>85</v>
      </c>
      <c r="BX170" s="271">
        <f t="shared" si="143"/>
        <v>74</v>
      </c>
      <c r="BY170" s="272">
        <f t="shared" si="144"/>
        <v>29442358.790800005</v>
      </c>
      <c r="BZ170" s="272">
        <f t="shared" si="145"/>
        <v>2002714000</v>
      </c>
      <c r="CA170" s="272">
        <f t="shared" si="145"/>
        <v>2257378000</v>
      </c>
      <c r="CB170" s="272">
        <f t="shared" si="145"/>
        <v>2396609000</v>
      </c>
      <c r="CC170" s="272">
        <f t="shared" si="145"/>
        <v>2544426000</v>
      </c>
      <c r="CD170" s="272">
        <f t="shared" si="146"/>
        <v>2701361000</v>
      </c>
      <c r="CE170" s="15"/>
      <c r="CF170" s="42">
        <f t="shared" si="170"/>
        <v>2515740400</v>
      </c>
      <c r="CG170" s="187">
        <f t="shared" si="170"/>
        <v>2670906380</v>
      </c>
    </row>
    <row r="171" spans="1:85">
      <c r="A171" s="3">
        <f t="shared" si="168"/>
        <v>132</v>
      </c>
      <c r="B171" s="249">
        <v>4</v>
      </c>
      <c r="C171" s="250" t="s">
        <v>165</v>
      </c>
      <c r="D171" s="251" t="s">
        <v>38</v>
      </c>
      <c r="E171" s="252"/>
      <c r="F171" s="40" t="s">
        <v>58</v>
      </c>
      <c r="G171" s="253">
        <f t="shared" si="147"/>
        <v>101</v>
      </c>
      <c r="H171" s="253">
        <f t="shared" si="148"/>
        <v>90</v>
      </c>
      <c r="I171" s="254">
        <f t="shared" si="149"/>
        <v>26966806</v>
      </c>
      <c r="J171" s="254">
        <f t="shared" si="150"/>
        <v>1</v>
      </c>
      <c r="K171" s="255">
        <f t="shared" si="151"/>
        <v>1.06</v>
      </c>
      <c r="L171" s="305">
        <f t="shared" si="152"/>
        <v>1.02</v>
      </c>
      <c r="M171" s="257">
        <f t="shared" si="153"/>
        <v>24364489.972377934</v>
      </c>
      <c r="N171" s="257">
        <f t="shared" si="154"/>
        <v>27462673.064623922</v>
      </c>
      <c r="O171" s="257">
        <f t="shared" si="155"/>
        <v>29156510.647200003</v>
      </c>
      <c r="P171" s="257">
        <f t="shared" si="156"/>
        <v>30954820.425523225</v>
      </c>
      <c r="Q171" s="258">
        <f t="shared" si="157"/>
        <v>29156510.647200003</v>
      </c>
      <c r="R171" s="257">
        <f t="shared" si="157"/>
        <v>30954820.425523225</v>
      </c>
      <c r="S171" s="257">
        <f t="shared" si="158"/>
        <v>32864046.016027961</v>
      </c>
      <c r="T171" s="257"/>
      <c r="U171" s="257">
        <f t="shared" si="159"/>
        <v>2192804097.5140142</v>
      </c>
      <c r="V171" s="257">
        <f t="shared" si="160"/>
        <v>2471640575.816153</v>
      </c>
      <c r="W171" s="257">
        <f t="shared" si="161"/>
        <v>2624085958.2480001</v>
      </c>
      <c r="X171" s="258">
        <f t="shared" si="162"/>
        <v>2785933838.2970901</v>
      </c>
      <c r="Y171" s="258">
        <f t="shared" si="163"/>
        <v>2624085958.2480001</v>
      </c>
      <c r="Z171" s="257">
        <f t="shared" si="164"/>
        <v>2785933838.2970901</v>
      </c>
      <c r="AA171" s="257">
        <f t="shared" si="169"/>
        <v>2957764141.4425163</v>
      </c>
      <c r="AB171" s="257"/>
      <c r="AC171" s="32" t="str">
        <f t="shared" si="165"/>
        <v>BERTAHAP</v>
      </c>
      <c r="AD171" s="259">
        <f t="shared" si="166"/>
        <v>0</v>
      </c>
      <c r="AE171" s="260">
        <v>2</v>
      </c>
      <c r="AF171" s="261"/>
      <c r="AG171" s="257" t="e">
        <f>IF(AF171&gt;#REF!,"LB","KR")</f>
        <v>#REF!</v>
      </c>
      <c r="AH171" s="261">
        <v>2412085000</v>
      </c>
      <c r="AI171" s="261">
        <v>2718805000</v>
      </c>
      <c r="AJ171" s="261">
        <v>2886495000</v>
      </c>
      <c r="AK171" s="262">
        <v>3064528000</v>
      </c>
      <c r="AL171" s="262">
        <v>2886495000</v>
      </c>
      <c r="AM171" s="261">
        <v>3064528000</v>
      </c>
      <c r="AN171" s="261">
        <f t="shared" si="125"/>
        <v>3253541000</v>
      </c>
      <c r="AO171" s="15"/>
      <c r="AP171" s="15"/>
      <c r="AQ171" s="264">
        <f t="shared" si="167"/>
        <v>-1248563.1177999973</v>
      </c>
      <c r="AR171" s="265"/>
      <c r="AS171" s="266"/>
      <c r="AT171" s="266"/>
      <c r="AU171" s="266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276"/>
      <c r="BT171" s="269"/>
      <c r="BU171" s="269" t="str">
        <f t="shared" si="141"/>
        <v>3BR-19</v>
      </c>
      <c r="BV171" s="270">
        <f t="shared" si="142"/>
        <v>19</v>
      </c>
      <c r="BW171" s="271">
        <f t="shared" si="143"/>
        <v>138</v>
      </c>
      <c r="BX171" s="271">
        <f t="shared" si="143"/>
        <v>120</v>
      </c>
      <c r="BY171" s="272">
        <f t="shared" si="144"/>
        <v>29442358.790800005</v>
      </c>
      <c r="BZ171" s="272">
        <f t="shared" si="145"/>
        <v>3247644000</v>
      </c>
      <c r="CA171" s="272">
        <f t="shared" si="145"/>
        <v>3660613000</v>
      </c>
      <c r="CB171" s="272">
        <f t="shared" si="145"/>
        <v>3886392000</v>
      </c>
      <c r="CC171" s="272">
        <f t="shared" si="145"/>
        <v>4126096000</v>
      </c>
      <c r="CD171" s="272">
        <f t="shared" si="146"/>
        <v>4380585000</v>
      </c>
      <c r="CE171" s="15"/>
      <c r="CF171" s="42">
        <f t="shared" si="170"/>
        <v>3059684700</v>
      </c>
      <c r="CG171" s="187">
        <f t="shared" si="170"/>
        <v>3248399680</v>
      </c>
    </row>
    <row r="172" spans="1:85">
      <c r="A172" s="3">
        <f t="shared" si="168"/>
        <v>133</v>
      </c>
      <c r="B172" s="249">
        <v>5</v>
      </c>
      <c r="C172" s="250" t="s">
        <v>165</v>
      </c>
      <c r="D172" s="251" t="s">
        <v>44</v>
      </c>
      <c r="E172" s="252"/>
      <c r="F172" s="40" t="s">
        <v>60</v>
      </c>
      <c r="G172" s="253">
        <f t="shared" si="147"/>
        <v>101</v>
      </c>
      <c r="H172" s="253">
        <f t="shared" si="148"/>
        <v>90</v>
      </c>
      <c r="I172" s="254">
        <f t="shared" si="149"/>
        <v>26966806</v>
      </c>
      <c r="J172" s="254">
        <f t="shared" si="150"/>
        <v>1</v>
      </c>
      <c r="K172" s="255">
        <f t="shared" si="151"/>
        <v>1.06</v>
      </c>
      <c r="L172" s="305">
        <f t="shared" si="152"/>
        <v>1.02</v>
      </c>
      <c r="M172" s="257">
        <f t="shared" si="153"/>
        <v>24364489.972377934</v>
      </c>
      <c r="N172" s="257">
        <f t="shared" si="154"/>
        <v>27462673.064623922</v>
      </c>
      <c r="O172" s="257">
        <f t="shared" si="155"/>
        <v>29156510.647200003</v>
      </c>
      <c r="P172" s="257">
        <f t="shared" si="156"/>
        <v>30954820.425523225</v>
      </c>
      <c r="Q172" s="258">
        <f t="shared" si="157"/>
        <v>29156510.647200003</v>
      </c>
      <c r="R172" s="257">
        <f t="shared" si="157"/>
        <v>30954820.425523225</v>
      </c>
      <c r="S172" s="257">
        <f t="shared" si="158"/>
        <v>32864046.016027961</v>
      </c>
      <c r="T172" s="257"/>
      <c r="U172" s="257">
        <f t="shared" si="159"/>
        <v>2192804097.5140142</v>
      </c>
      <c r="V172" s="257">
        <f t="shared" si="160"/>
        <v>2471640575.816153</v>
      </c>
      <c r="W172" s="257">
        <f t="shared" si="161"/>
        <v>2624085958.2480001</v>
      </c>
      <c r="X172" s="258">
        <f t="shared" si="162"/>
        <v>2785933838.2970901</v>
      </c>
      <c r="Y172" s="258">
        <f t="shared" si="163"/>
        <v>2624085958.2480001</v>
      </c>
      <c r="Z172" s="257">
        <f t="shared" si="164"/>
        <v>2785933838.2970901</v>
      </c>
      <c r="AA172" s="257">
        <f t="shared" si="169"/>
        <v>2957764141.4425163</v>
      </c>
      <c r="AB172" s="257"/>
      <c r="AC172" s="32" t="str">
        <f t="shared" si="165"/>
        <v>BERTAHAP</v>
      </c>
      <c r="AD172" s="259">
        <f t="shared" si="166"/>
        <v>0</v>
      </c>
      <c r="AE172" s="260">
        <v>2</v>
      </c>
      <c r="AF172" s="261"/>
      <c r="AG172" s="257" t="e">
        <f>IF(AF172&gt;#REF!,"LB","KR")</f>
        <v>#REF!</v>
      </c>
      <c r="AH172" s="261">
        <v>2412085000</v>
      </c>
      <c r="AI172" s="261">
        <v>2718805000</v>
      </c>
      <c r="AJ172" s="261">
        <v>2886495000</v>
      </c>
      <c r="AK172" s="262">
        <v>3064528000</v>
      </c>
      <c r="AL172" s="262">
        <v>2886495000</v>
      </c>
      <c r="AM172" s="261">
        <v>3064528000</v>
      </c>
      <c r="AN172" s="261">
        <f t="shared" si="125"/>
        <v>3253541000</v>
      </c>
      <c r="AO172" s="15"/>
      <c r="AP172" s="15"/>
      <c r="AQ172" s="264">
        <f t="shared" si="167"/>
        <v>-1248563.1177999973</v>
      </c>
      <c r="AR172" s="265"/>
      <c r="AS172" s="266"/>
      <c r="AT172" s="266"/>
      <c r="AU172" s="266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276">
        <v>36</v>
      </c>
      <c r="BT172" s="296" t="s">
        <v>166</v>
      </c>
      <c r="BU172" s="269" t="str">
        <f>F240</f>
        <v>2BR-3</v>
      </c>
      <c r="BV172" s="270" t="str">
        <f>D240</f>
        <v>03</v>
      </c>
      <c r="BW172" s="271">
        <f t="shared" ref="BW172:BX175" si="171">G240</f>
        <v>85</v>
      </c>
      <c r="BX172" s="271">
        <f t="shared" si="171"/>
        <v>74</v>
      </c>
      <c r="BY172" s="272">
        <f>O240</f>
        <v>29442358.790800005</v>
      </c>
      <c r="BZ172" s="272">
        <f t="shared" ref="BZ172:CC175" si="172">AH240</f>
        <v>2002714000</v>
      </c>
      <c r="CA172" s="272">
        <f t="shared" si="172"/>
        <v>2257378000</v>
      </c>
      <c r="CB172" s="272">
        <f t="shared" si="172"/>
        <v>2396609000</v>
      </c>
      <c r="CC172" s="272">
        <f t="shared" si="172"/>
        <v>2544426000</v>
      </c>
      <c r="CD172" s="272">
        <f>AN240</f>
        <v>2701361000</v>
      </c>
      <c r="CE172" s="15">
        <v>7</v>
      </c>
      <c r="CF172" s="42">
        <f t="shared" si="170"/>
        <v>3059684700</v>
      </c>
      <c r="CG172" s="187">
        <f t="shared" si="170"/>
        <v>3248399680</v>
      </c>
    </row>
    <row r="173" spans="1:85">
      <c r="A173" s="3">
        <f t="shared" si="168"/>
        <v>134</v>
      </c>
      <c r="B173" s="249">
        <v>6</v>
      </c>
      <c r="C173" s="250" t="s">
        <v>165</v>
      </c>
      <c r="D173" s="285">
        <v>11</v>
      </c>
      <c r="E173" s="252"/>
      <c r="F173" s="40" t="s">
        <v>62</v>
      </c>
      <c r="G173" s="253">
        <f t="shared" si="147"/>
        <v>101</v>
      </c>
      <c r="H173" s="253">
        <f t="shared" si="148"/>
        <v>90</v>
      </c>
      <c r="I173" s="254">
        <f t="shared" si="149"/>
        <v>26966806</v>
      </c>
      <c r="J173" s="254">
        <f t="shared" si="150"/>
        <v>1</v>
      </c>
      <c r="K173" s="255">
        <f t="shared" si="151"/>
        <v>1.06</v>
      </c>
      <c r="L173" s="305">
        <f t="shared" si="152"/>
        <v>1.02</v>
      </c>
      <c r="M173" s="257">
        <f t="shared" si="153"/>
        <v>24364489.972377934</v>
      </c>
      <c r="N173" s="257">
        <f t="shared" si="154"/>
        <v>27462673.064623922</v>
      </c>
      <c r="O173" s="257">
        <f t="shared" si="155"/>
        <v>29156510.647200003</v>
      </c>
      <c r="P173" s="257">
        <f t="shared" si="156"/>
        <v>30954820.425523225</v>
      </c>
      <c r="Q173" s="258">
        <f t="shared" si="157"/>
        <v>29156510.647200003</v>
      </c>
      <c r="R173" s="257">
        <f t="shared" si="157"/>
        <v>30954820.425523225</v>
      </c>
      <c r="S173" s="257">
        <f t="shared" si="158"/>
        <v>32864046.016027961</v>
      </c>
      <c r="T173" s="257"/>
      <c r="U173" s="257">
        <f t="shared" si="159"/>
        <v>2192804097.5140142</v>
      </c>
      <c r="V173" s="257">
        <f t="shared" si="160"/>
        <v>2471640575.816153</v>
      </c>
      <c r="W173" s="257">
        <f t="shared" si="161"/>
        <v>2624085958.2480001</v>
      </c>
      <c r="X173" s="258">
        <f t="shared" si="162"/>
        <v>2785933838.2970901</v>
      </c>
      <c r="Y173" s="258">
        <f t="shared" si="163"/>
        <v>2624085958.2480001</v>
      </c>
      <c r="Z173" s="257">
        <f t="shared" si="164"/>
        <v>2785933838.2970901</v>
      </c>
      <c r="AA173" s="257">
        <f t="shared" si="169"/>
        <v>2957764141.4425163</v>
      </c>
      <c r="AB173" s="257"/>
      <c r="AC173" s="32" t="str">
        <f t="shared" si="165"/>
        <v>BERTAHAP</v>
      </c>
      <c r="AD173" s="259">
        <f t="shared" si="166"/>
        <v>0</v>
      </c>
      <c r="AE173" s="260">
        <v>2</v>
      </c>
      <c r="AF173" s="261"/>
      <c r="AG173" s="257" t="e">
        <f>IF(AF173&gt;#REF!,"LB","KR")</f>
        <v>#REF!</v>
      </c>
      <c r="AH173" s="261">
        <v>2412085000</v>
      </c>
      <c r="AI173" s="261">
        <v>2718805000</v>
      </c>
      <c r="AJ173" s="261">
        <v>2886495000</v>
      </c>
      <c r="AK173" s="262">
        <v>3064528000</v>
      </c>
      <c r="AL173" s="262">
        <v>2886495000</v>
      </c>
      <c r="AM173" s="261">
        <v>3064528000</v>
      </c>
      <c r="AN173" s="261">
        <f t="shared" si="125"/>
        <v>3253541000</v>
      </c>
      <c r="AO173" s="15"/>
      <c r="AP173" s="15"/>
      <c r="AQ173" s="264">
        <f t="shared" si="167"/>
        <v>-1248563.1177999973</v>
      </c>
      <c r="AR173" s="265"/>
      <c r="AS173" s="266"/>
      <c r="AT173" s="266"/>
      <c r="AU173" s="266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276"/>
      <c r="BT173" s="269"/>
      <c r="BU173" s="269" t="str">
        <f>F241</f>
        <v>2BR-5</v>
      </c>
      <c r="BV173" s="270" t="str">
        <f>D241</f>
        <v>05</v>
      </c>
      <c r="BW173" s="271">
        <f t="shared" si="171"/>
        <v>85</v>
      </c>
      <c r="BX173" s="271">
        <f t="shared" si="171"/>
        <v>74</v>
      </c>
      <c r="BY173" s="272">
        <f>O241</f>
        <v>29442358.790800005</v>
      </c>
      <c r="BZ173" s="272">
        <f t="shared" si="172"/>
        <v>2002714000</v>
      </c>
      <c r="CA173" s="272">
        <f t="shared" si="172"/>
        <v>2257378000</v>
      </c>
      <c r="CB173" s="272">
        <f t="shared" si="172"/>
        <v>2396609000</v>
      </c>
      <c r="CC173" s="272">
        <f t="shared" si="172"/>
        <v>2544426000</v>
      </c>
      <c r="CD173" s="272">
        <f>AN241</f>
        <v>2701361000</v>
      </c>
      <c r="CE173" s="15"/>
      <c r="CF173" s="42">
        <f t="shared" si="170"/>
        <v>3059684700</v>
      </c>
      <c r="CG173" s="187">
        <f t="shared" si="170"/>
        <v>3248399680</v>
      </c>
    </row>
    <row r="174" spans="1:85">
      <c r="A174" s="3">
        <f t="shared" si="168"/>
        <v>135</v>
      </c>
      <c r="B174" s="249">
        <v>7</v>
      </c>
      <c r="C174" s="250" t="s">
        <v>165</v>
      </c>
      <c r="D174" s="285">
        <v>15</v>
      </c>
      <c r="E174" s="252"/>
      <c r="F174" s="40" t="s">
        <v>64</v>
      </c>
      <c r="G174" s="253">
        <f t="shared" si="147"/>
        <v>101</v>
      </c>
      <c r="H174" s="253">
        <f t="shared" si="148"/>
        <v>90</v>
      </c>
      <c r="I174" s="254">
        <f t="shared" si="149"/>
        <v>26966806</v>
      </c>
      <c r="J174" s="254">
        <f t="shared" si="150"/>
        <v>1</v>
      </c>
      <c r="K174" s="255">
        <f t="shared" si="151"/>
        <v>1.06</v>
      </c>
      <c r="L174" s="305">
        <f t="shared" si="152"/>
        <v>1.02</v>
      </c>
      <c r="M174" s="257">
        <f t="shared" si="153"/>
        <v>24364489.972377934</v>
      </c>
      <c r="N174" s="257">
        <f t="shared" si="154"/>
        <v>27462673.064623922</v>
      </c>
      <c r="O174" s="257">
        <f t="shared" si="155"/>
        <v>29156510.647200003</v>
      </c>
      <c r="P174" s="257">
        <f t="shared" si="156"/>
        <v>30954820.425523225</v>
      </c>
      <c r="Q174" s="258">
        <f t="shared" si="157"/>
        <v>29156510.647200003</v>
      </c>
      <c r="R174" s="257">
        <f t="shared" si="157"/>
        <v>30954820.425523225</v>
      </c>
      <c r="S174" s="257">
        <f t="shared" si="158"/>
        <v>32864046.016027961</v>
      </c>
      <c r="T174" s="257"/>
      <c r="U174" s="257">
        <f t="shared" si="159"/>
        <v>2192804097.5140142</v>
      </c>
      <c r="V174" s="257">
        <f t="shared" si="160"/>
        <v>2471640575.816153</v>
      </c>
      <c r="W174" s="257">
        <f t="shared" si="161"/>
        <v>2624085958.2480001</v>
      </c>
      <c r="X174" s="258">
        <f t="shared" si="162"/>
        <v>2785933838.2970901</v>
      </c>
      <c r="Y174" s="258">
        <f t="shared" si="163"/>
        <v>2624085958.2480001</v>
      </c>
      <c r="Z174" s="257">
        <f t="shared" si="164"/>
        <v>2785933838.2970901</v>
      </c>
      <c r="AA174" s="257">
        <f t="shared" si="169"/>
        <v>2957764141.4425163</v>
      </c>
      <c r="AB174" s="257"/>
      <c r="AC174" s="32" t="str">
        <f t="shared" si="165"/>
        <v>BERTAHAP</v>
      </c>
      <c r="AD174" s="259">
        <f t="shared" si="166"/>
        <v>0</v>
      </c>
      <c r="AE174" s="260">
        <v>2</v>
      </c>
      <c r="AF174" s="261"/>
      <c r="AG174" s="257" t="e">
        <f>IF(AF174&gt;#REF!,"LB","KR")</f>
        <v>#REF!</v>
      </c>
      <c r="AH174" s="261">
        <v>2412085000</v>
      </c>
      <c r="AI174" s="261">
        <v>2718805000</v>
      </c>
      <c r="AJ174" s="261">
        <v>2886495000</v>
      </c>
      <c r="AK174" s="262">
        <v>3064528000</v>
      </c>
      <c r="AL174" s="262">
        <v>2886495000</v>
      </c>
      <c r="AM174" s="261">
        <v>3064528000</v>
      </c>
      <c r="AN174" s="261">
        <f t="shared" si="125"/>
        <v>3253541000</v>
      </c>
      <c r="AO174" s="15"/>
      <c r="AP174" s="15"/>
      <c r="AQ174" s="264">
        <f t="shared" si="167"/>
        <v>-1248563.1177999973</v>
      </c>
      <c r="AR174" s="265"/>
      <c r="AS174" s="266"/>
      <c r="AT174" s="266"/>
      <c r="AU174" s="266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276"/>
      <c r="BT174" s="269"/>
      <c r="BU174" s="269" t="str">
        <f>F242</f>
        <v>2BR-7</v>
      </c>
      <c r="BV174" s="270" t="str">
        <f>D242</f>
        <v>07</v>
      </c>
      <c r="BW174" s="271">
        <f t="shared" si="171"/>
        <v>101</v>
      </c>
      <c r="BX174" s="271">
        <f t="shared" si="171"/>
        <v>90</v>
      </c>
      <c r="BY174" s="272">
        <f>O242</f>
        <v>29442358.790800005</v>
      </c>
      <c r="BZ174" s="272">
        <f t="shared" si="172"/>
        <v>2435733000</v>
      </c>
      <c r="CA174" s="272">
        <f t="shared" si="172"/>
        <v>2745460000</v>
      </c>
      <c r="CB174" s="272">
        <f t="shared" si="172"/>
        <v>2914794000</v>
      </c>
      <c r="CC174" s="272">
        <f t="shared" si="172"/>
        <v>3094572000</v>
      </c>
      <c r="CD174" s="272">
        <f>AN242</f>
        <v>3285439000</v>
      </c>
      <c r="CE174" s="15"/>
      <c r="CF174" s="42">
        <f t="shared" si="170"/>
        <v>3059684700</v>
      </c>
      <c r="CG174" s="187">
        <f t="shared" si="170"/>
        <v>3248399680</v>
      </c>
    </row>
    <row r="175" spans="1:85">
      <c r="A175" s="3">
        <f t="shared" si="168"/>
        <v>136</v>
      </c>
      <c r="B175" s="249">
        <v>8</v>
      </c>
      <c r="C175" s="250" t="s">
        <v>165</v>
      </c>
      <c r="D175" s="285">
        <v>17</v>
      </c>
      <c r="E175" s="252"/>
      <c r="F175" s="40" t="s">
        <v>67</v>
      </c>
      <c r="G175" s="253">
        <f t="shared" si="147"/>
        <v>85</v>
      </c>
      <c r="H175" s="253">
        <f t="shared" si="148"/>
        <v>74</v>
      </c>
      <c r="I175" s="254">
        <f t="shared" si="149"/>
        <v>26966806</v>
      </c>
      <c r="J175" s="254">
        <f t="shared" si="150"/>
        <v>1</v>
      </c>
      <c r="K175" s="255">
        <f t="shared" si="151"/>
        <v>1.06</v>
      </c>
      <c r="L175" s="305">
        <f t="shared" si="152"/>
        <v>1.02</v>
      </c>
      <c r="M175" s="257">
        <f t="shared" si="153"/>
        <v>24364489.972377934</v>
      </c>
      <c r="N175" s="257">
        <f t="shared" si="154"/>
        <v>27462673.064623922</v>
      </c>
      <c r="O175" s="257">
        <f t="shared" si="155"/>
        <v>29156510.647200003</v>
      </c>
      <c r="P175" s="257">
        <f t="shared" si="156"/>
        <v>30954820.425523225</v>
      </c>
      <c r="Q175" s="258">
        <f t="shared" si="157"/>
        <v>29156510.647200003</v>
      </c>
      <c r="R175" s="257">
        <f t="shared" si="157"/>
        <v>30954820.425523225</v>
      </c>
      <c r="S175" s="257">
        <f t="shared" si="158"/>
        <v>32864046.016027961</v>
      </c>
      <c r="T175" s="257"/>
      <c r="U175" s="257">
        <f t="shared" si="159"/>
        <v>1802972257.9559672</v>
      </c>
      <c r="V175" s="257">
        <f t="shared" si="160"/>
        <v>2032237806.7821703</v>
      </c>
      <c r="W175" s="257">
        <f t="shared" si="161"/>
        <v>2157581787.8928003</v>
      </c>
      <c r="X175" s="258">
        <f t="shared" si="162"/>
        <v>2290656711.4887185</v>
      </c>
      <c r="Y175" s="258">
        <f t="shared" si="163"/>
        <v>2157581787.8928003</v>
      </c>
      <c r="Z175" s="257">
        <f t="shared" si="164"/>
        <v>2290656711.4887185</v>
      </c>
      <c r="AA175" s="257">
        <f t="shared" si="169"/>
        <v>2431939405.186069</v>
      </c>
      <c r="AB175" s="257"/>
      <c r="AC175" s="32" t="str">
        <f t="shared" si="165"/>
        <v>BERTAHAP</v>
      </c>
      <c r="AD175" s="259">
        <f t="shared" si="166"/>
        <v>0</v>
      </c>
      <c r="AE175" s="260">
        <v>2</v>
      </c>
      <c r="AF175" s="261"/>
      <c r="AG175" s="257" t="e">
        <f>IF(AF175&gt;#REF!,"LB","KR")</f>
        <v>#REF!</v>
      </c>
      <c r="AH175" s="261">
        <v>1983270000</v>
      </c>
      <c r="AI175" s="261">
        <v>2235462000</v>
      </c>
      <c r="AJ175" s="261">
        <v>2373340000</v>
      </c>
      <c r="AK175" s="262">
        <v>2519723000</v>
      </c>
      <c r="AL175" s="262">
        <v>2373340000</v>
      </c>
      <c r="AM175" s="261">
        <v>2519723000</v>
      </c>
      <c r="AN175" s="261">
        <f t="shared" si="125"/>
        <v>2675134000</v>
      </c>
      <c r="AO175" s="15"/>
      <c r="AP175" s="15"/>
      <c r="AQ175" s="264">
        <f t="shared" si="167"/>
        <v>-1248563.1177999973</v>
      </c>
      <c r="AR175" s="265"/>
      <c r="AS175" s="266"/>
      <c r="AT175" s="266"/>
      <c r="AU175" s="266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276"/>
      <c r="BT175" s="269"/>
      <c r="BU175" s="269" t="str">
        <f>F243</f>
        <v>2BR-9</v>
      </c>
      <c r="BV175" s="270" t="str">
        <f>D243</f>
        <v>09</v>
      </c>
      <c r="BW175" s="271">
        <f t="shared" si="171"/>
        <v>101</v>
      </c>
      <c r="BX175" s="271">
        <f t="shared" si="171"/>
        <v>90</v>
      </c>
      <c r="BY175" s="272">
        <f>O243</f>
        <v>29442358.790800005</v>
      </c>
      <c r="BZ175" s="272">
        <f t="shared" si="172"/>
        <v>2435733000</v>
      </c>
      <c r="CA175" s="272">
        <f t="shared" si="172"/>
        <v>2745460000</v>
      </c>
      <c r="CB175" s="272">
        <f t="shared" si="172"/>
        <v>2914794000</v>
      </c>
      <c r="CC175" s="272">
        <f t="shared" si="172"/>
        <v>3094572000</v>
      </c>
      <c r="CD175" s="272">
        <f>AN243</f>
        <v>3285439000</v>
      </c>
      <c r="CE175" s="15"/>
      <c r="CF175" s="42">
        <f t="shared" si="170"/>
        <v>2515740400</v>
      </c>
      <c r="CG175" s="187">
        <f t="shared" si="170"/>
        <v>2670906380</v>
      </c>
    </row>
    <row r="176" spans="1:85">
      <c r="A176" s="3">
        <f t="shared" si="168"/>
        <v>137</v>
      </c>
      <c r="B176" s="249">
        <v>1</v>
      </c>
      <c r="C176" s="250" t="s">
        <v>167</v>
      </c>
      <c r="D176" s="251" t="s">
        <v>19</v>
      </c>
      <c r="E176" s="252"/>
      <c r="F176" s="40" t="s">
        <v>72</v>
      </c>
      <c r="G176" s="253">
        <f t="shared" si="147"/>
        <v>175</v>
      </c>
      <c r="H176" s="253">
        <f t="shared" si="148"/>
        <v>156</v>
      </c>
      <c r="I176" s="254">
        <f t="shared" si="149"/>
        <v>26966806</v>
      </c>
      <c r="J176" s="254">
        <f t="shared" si="150"/>
        <v>5</v>
      </c>
      <c r="K176" s="255">
        <f t="shared" si="151"/>
        <v>1.08</v>
      </c>
      <c r="L176" s="256">
        <f t="shared" ref="L176:L182" si="173">SUMIF($AN$4:$AN$22,D176,$AT$4:$AT$22)</f>
        <v>1.01</v>
      </c>
      <c r="M176" s="257">
        <f t="shared" si="153"/>
        <v>24580822.846716471</v>
      </c>
      <c r="N176" s="257">
        <f t="shared" si="154"/>
        <v>27706514.778849214</v>
      </c>
      <c r="O176" s="257">
        <f t="shared" si="155"/>
        <v>29415391.9848</v>
      </c>
      <c r="P176" s="257">
        <f t="shared" si="156"/>
        <v>31229668.997558944</v>
      </c>
      <c r="Q176" s="258">
        <f t="shared" si="157"/>
        <v>29415391.9848</v>
      </c>
      <c r="R176" s="257">
        <f t="shared" si="157"/>
        <v>31229668.997558944</v>
      </c>
      <c r="S176" s="257">
        <f t="shared" si="158"/>
        <v>33155846.646580923</v>
      </c>
      <c r="T176" s="257"/>
      <c r="U176" s="257">
        <f t="shared" si="159"/>
        <v>3834608364.0877695</v>
      </c>
      <c r="V176" s="257">
        <f t="shared" si="160"/>
        <v>4322216305.5004778</v>
      </c>
      <c r="W176" s="257">
        <f t="shared" si="161"/>
        <v>4588801149.6288004</v>
      </c>
      <c r="X176" s="258">
        <f t="shared" si="162"/>
        <v>4871828363.619195</v>
      </c>
      <c r="Y176" s="258">
        <f t="shared" si="163"/>
        <v>4588801149.6288004</v>
      </c>
      <c r="Z176" s="257">
        <f t="shared" si="164"/>
        <v>4871828363.619195</v>
      </c>
      <c r="AA176" s="257">
        <f t="shared" si="169"/>
        <v>5172312076.8666239</v>
      </c>
      <c r="AB176" s="257"/>
      <c r="AC176" s="32" t="str">
        <f t="shared" si="165"/>
        <v>BERTAHAP</v>
      </c>
      <c r="AD176" s="259">
        <f t="shared" si="166"/>
        <v>0</v>
      </c>
      <c r="AE176" s="260">
        <v>2</v>
      </c>
      <c r="AF176" s="261"/>
      <c r="AG176" s="257" t="e">
        <f>IF(AF176&gt;#REF!,"LB","KR")</f>
        <v>#REF!</v>
      </c>
      <c r="AH176" s="261">
        <v>4218070000</v>
      </c>
      <c r="AI176" s="261">
        <v>4754438000</v>
      </c>
      <c r="AJ176" s="261">
        <v>5047682000</v>
      </c>
      <c r="AK176" s="262">
        <v>5359012000</v>
      </c>
      <c r="AL176" s="262">
        <v>5047682000</v>
      </c>
      <c r="AM176" s="261">
        <v>5359012000</v>
      </c>
      <c r="AN176" s="261">
        <f t="shared" si="125"/>
        <v>5689544000</v>
      </c>
      <c r="AO176" s="15"/>
      <c r="AP176" s="15"/>
      <c r="AQ176" s="264">
        <f t="shared" si="167"/>
        <v>-989681.78020000085</v>
      </c>
      <c r="AR176" s="265"/>
      <c r="AS176" s="266"/>
      <c r="AT176" s="266"/>
      <c r="AU176" s="266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276"/>
      <c r="BT176" s="296"/>
      <c r="BU176" s="269" t="str">
        <f>F245</f>
        <v>2BR-15</v>
      </c>
      <c r="BV176" s="270">
        <f>D245</f>
        <v>15</v>
      </c>
      <c r="BW176" s="271">
        <f t="shared" ref="BW176:BX178" si="174">G245</f>
        <v>101</v>
      </c>
      <c r="BX176" s="271">
        <f t="shared" si="174"/>
        <v>90</v>
      </c>
      <c r="BY176" s="272">
        <f>O245</f>
        <v>29442358.790800005</v>
      </c>
      <c r="BZ176" s="272">
        <f t="shared" ref="BZ176:CC178" si="175">AH245</f>
        <v>2435733000</v>
      </c>
      <c r="CA176" s="272">
        <f t="shared" si="175"/>
        <v>2745460000</v>
      </c>
      <c r="CB176" s="272">
        <f t="shared" si="175"/>
        <v>2914794000</v>
      </c>
      <c r="CC176" s="272">
        <f t="shared" si="175"/>
        <v>3094572000</v>
      </c>
      <c r="CD176" s="272">
        <f>AN245</f>
        <v>3285439000</v>
      </c>
      <c r="CE176" s="15"/>
      <c r="CF176" s="42">
        <f t="shared" si="170"/>
        <v>5350542920</v>
      </c>
      <c r="CG176" s="187">
        <f t="shared" si="170"/>
        <v>5680552720</v>
      </c>
    </row>
    <row r="177" spans="1:85">
      <c r="A177" s="3">
        <f t="shared" si="168"/>
        <v>138</v>
      </c>
      <c r="B177" s="249">
        <v>2</v>
      </c>
      <c r="C177" s="250" t="s">
        <v>167</v>
      </c>
      <c r="D177" s="251" t="s">
        <v>29</v>
      </c>
      <c r="E177" s="252"/>
      <c r="F177" s="40" t="s">
        <v>74</v>
      </c>
      <c r="G177" s="253">
        <f t="shared" si="147"/>
        <v>85</v>
      </c>
      <c r="H177" s="253">
        <f t="shared" si="148"/>
        <v>74</v>
      </c>
      <c r="I177" s="254">
        <f t="shared" si="149"/>
        <v>26966806</v>
      </c>
      <c r="J177" s="254">
        <f t="shared" si="150"/>
        <v>1</v>
      </c>
      <c r="K177" s="255">
        <f t="shared" si="151"/>
        <v>1.06</v>
      </c>
      <c r="L177" s="256">
        <f t="shared" si="173"/>
        <v>1.01</v>
      </c>
      <c r="M177" s="257">
        <f t="shared" si="153"/>
        <v>24125622.423629135</v>
      </c>
      <c r="N177" s="257">
        <f t="shared" si="154"/>
        <v>27193431.171833493</v>
      </c>
      <c r="O177" s="257">
        <f t="shared" si="155"/>
        <v>28870662.503600005</v>
      </c>
      <c r="P177" s="257">
        <f t="shared" si="156"/>
        <v>30651341.793900453</v>
      </c>
      <c r="Q177" s="258">
        <f t="shared" si="157"/>
        <v>28870662.503600005</v>
      </c>
      <c r="R177" s="257">
        <f t="shared" si="157"/>
        <v>30651341.793900453</v>
      </c>
      <c r="S177" s="257">
        <f t="shared" si="158"/>
        <v>32541849.486459062</v>
      </c>
      <c r="T177" s="257"/>
      <c r="U177" s="257">
        <f t="shared" si="159"/>
        <v>1785296059.348556</v>
      </c>
      <c r="V177" s="257">
        <f t="shared" si="160"/>
        <v>2012313906.7156785</v>
      </c>
      <c r="W177" s="257">
        <f t="shared" si="161"/>
        <v>2136429025.2664003</v>
      </c>
      <c r="X177" s="258">
        <f t="shared" si="162"/>
        <v>2268199292.7486334</v>
      </c>
      <c r="Y177" s="258">
        <f t="shared" si="163"/>
        <v>2136429025.2664003</v>
      </c>
      <c r="Z177" s="257">
        <f t="shared" si="164"/>
        <v>2268199292.7486334</v>
      </c>
      <c r="AA177" s="257">
        <f t="shared" si="169"/>
        <v>2408096861.9979706</v>
      </c>
      <c r="AB177" s="257"/>
      <c r="AC177" s="32" t="str">
        <f t="shared" si="165"/>
        <v>BERTAHAP</v>
      </c>
      <c r="AD177" s="259">
        <f t="shared" si="166"/>
        <v>0</v>
      </c>
      <c r="AE177" s="260">
        <v>2</v>
      </c>
      <c r="AF177" s="261"/>
      <c r="AG177" s="257" t="e">
        <f>IF(AF177&gt;#REF!,"LB","KR")</f>
        <v>#REF!</v>
      </c>
      <c r="AH177" s="261">
        <v>1963826000</v>
      </c>
      <c r="AI177" s="261">
        <v>2213546000</v>
      </c>
      <c r="AJ177" s="261">
        <v>2350072000</v>
      </c>
      <c r="AK177" s="262">
        <v>2495020000</v>
      </c>
      <c r="AL177" s="262">
        <v>2350072000</v>
      </c>
      <c r="AM177" s="261">
        <v>2495020000</v>
      </c>
      <c r="AN177" s="261">
        <f t="shared" si="125"/>
        <v>2648907000</v>
      </c>
      <c r="AO177" s="15"/>
      <c r="AP177" s="15"/>
      <c r="AQ177" s="264">
        <f t="shared" si="167"/>
        <v>-1534411.2613999955</v>
      </c>
      <c r="AR177" s="265"/>
      <c r="AS177" s="266"/>
      <c r="AT177" s="266"/>
      <c r="AU177" s="266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276"/>
      <c r="BT177" s="296"/>
      <c r="BU177" s="269" t="str">
        <f>F246</f>
        <v>2BR-17</v>
      </c>
      <c r="BV177" s="270">
        <f>D246</f>
        <v>17</v>
      </c>
      <c r="BW177" s="271">
        <f t="shared" si="174"/>
        <v>85</v>
      </c>
      <c r="BX177" s="271">
        <f t="shared" si="174"/>
        <v>74</v>
      </c>
      <c r="BY177" s="272">
        <f>O246</f>
        <v>29442358.790800005</v>
      </c>
      <c r="BZ177" s="272">
        <f t="shared" si="175"/>
        <v>2002714000</v>
      </c>
      <c r="CA177" s="272">
        <f t="shared" si="175"/>
        <v>2257378000</v>
      </c>
      <c r="CB177" s="272">
        <f t="shared" si="175"/>
        <v>2396609000</v>
      </c>
      <c r="CC177" s="272">
        <f t="shared" si="175"/>
        <v>2544426000</v>
      </c>
      <c r="CD177" s="272">
        <f>AN246</f>
        <v>2701361000</v>
      </c>
      <c r="CE177" s="15"/>
      <c r="CF177" s="42">
        <f t="shared" si="170"/>
        <v>2491076320</v>
      </c>
      <c r="CG177" s="187">
        <f t="shared" si="170"/>
        <v>2644721200</v>
      </c>
    </row>
    <row r="178" spans="1:85">
      <c r="A178" s="3">
        <f t="shared" si="168"/>
        <v>139</v>
      </c>
      <c r="B178" s="249">
        <v>3</v>
      </c>
      <c r="C178" s="250" t="s">
        <v>167</v>
      </c>
      <c r="D178" s="251" t="s">
        <v>32</v>
      </c>
      <c r="E178" s="252"/>
      <c r="F178" s="40" t="s">
        <v>56</v>
      </c>
      <c r="G178" s="253">
        <f t="shared" si="147"/>
        <v>85</v>
      </c>
      <c r="H178" s="253">
        <f t="shared" si="148"/>
        <v>74</v>
      </c>
      <c r="I178" s="254">
        <f t="shared" si="149"/>
        <v>26966806</v>
      </c>
      <c r="J178" s="254">
        <f t="shared" si="150"/>
        <v>1</v>
      </c>
      <c r="K178" s="255">
        <f t="shared" si="151"/>
        <v>1.06</v>
      </c>
      <c r="L178" s="256">
        <f t="shared" si="173"/>
        <v>1.01</v>
      </c>
      <c r="M178" s="257">
        <f t="shared" si="153"/>
        <v>24125622.423629135</v>
      </c>
      <c r="N178" s="257">
        <f t="shared" si="154"/>
        <v>27193431.171833493</v>
      </c>
      <c r="O178" s="257">
        <f t="shared" si="155"/>
        <v>28870662.503600005</v>
      </c>
      <c r="P178" s="257">
        <f t="shared" si="156"/>
        <v>30651341.793900453</v>
      </c>
      <c r="Q178" s="258">
        <f t="shared" si="157"/>
        <v>28870662.503600005</v>
      </c>
      <c r="R178" s="257">
        <f t="shared" si="157"/>
        <v>30651341.793900453</v>
      </c>
      <c r="S178" s="257">
        <f t="shared" si="158"/>
        <v>32541849.486459062</v>
      </c>
      <c r="T178" s="257"/>
      <c r="U178" s="257">
        <f t="shared" si="159"/>
        <v>1785296059.348556</v>
      </c>
      <c r="V178" s="257">
        <f t="shared" si="160"/>
        <v>2012313906.7156785</v>
      </c>
      <c r="W178" s="257">
        <f t="shared" si="161"/>
        <v>2136429025.2664003</v>
      </c>
      <c r="X178" s="258">
        <f t="shared" si="162"/>
        <v>2268199292.7486334</v>
      </c>
      <c r="Y178" s="258">
        <f t="shared" si="163"/>
        <v>2136429025.2664003</v>
      </c>
      <c r="Z178" s="257">
        <f t="shared" si="164"/>
        <v>2268199292.7486334</v>
      </c>
      <c r="AA178" s="257">
        <f t="shared" si="169"/>
        <v>2408096861.9979706</v>
      </c>
      <c r="AB178" s="257"/>
      <c r="AC178" s="32" t="str">
        <f t="shared" si="165"/>
        <v>BERTAHAP</v>
      </c>
      <c r="AD178" s="259">
        <f t="shared" si="166"/>
        <v>0</v>
      </c>
      <c r="AE178" s="260">
        <v>2</v>
      </c>
      <c r="AF178" s="261"/>
      <c r="AG178" s="257" t="e">
        <f>IF(AF178&gt;#REF!,"LB","KR")</f>
        <v>#REF!</v>
      </c>
      <c r="AH178" s="261">
        <v>1963826000</v>
      </c>
      <c r="AI178" s="261">
        <v>2213546000</v>
      </c>
      <c r="AJ178" s="261">
        <v>2350072000</v>
      </c>
      <c r="AK178" s="262">
        <v>2495020000</v>
      </c>
      <c r="AL178" s="262">
        <v>2350072000</v>
      </c>
      <c r="AM178" s="261">
        <v>2495020000</v>
      </c>
      <c r="AN178" s="261">
        <f t="shared" si="125"/>
        <v>2648907000</v>
      </c>
      <c r="AO178" s="15"/>
      <c r="AP178" s="15"/>
      <c r="AQ178" s="264">
        <f t="shared" si="167"/>
        <v>-1534411.2613999955</v>
      </c>
      <c r="AR178" s="265"/>
      <c r="AS178" s="266"/>
      <c r="AT178" s="266"/>
      <c r="AU178" s="266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276"/>
      <c r="BT178" s="269"/>
      <c r="BU178" s="269" t="str">
        <f>F247</f>
        <v>3BR-19</v>
      </c>
      <c r="BV178" s="270">
        <f>D247</f>
        <v>19</v>
      </c>
      <c r="BW178" s="271">
        <f t="shared" si="174"/>
        <v>138</v>
      </c>
      <c r="BX178" s="271">
        <f t="shared" si="174"/>
        <v>120</v>
      </c>
      <c r="BY178" s="272">
        <f>O247</f>
        <v>29442358.790800005</v>
      </c>
      <c r="BZ178" s="272">
        <f t="shared" si="175"/>
        <v>3247644000</v>
      </c>
      <c r="CA178" s="272">
        <f t="shared" si="175"/>
        <v>3660613000</v>
      </c>
      <c r="CB178" s="272">
        <f t="shared" si="175"/>
        <v>3886392000</v>
      </c>
      <c r="CC178" s="272">
        <f t="shared" si="175"/>
        <v>4126096000</v>
      </c>
      <c r="CD178" s="272">
        <f>AN247</f>
        <v>4380585000</v>
      </c>
      <c r="CE178" s="15"/>
      <c r="CF178" s="42">
        <f t="shared" si="170"/>
        <v>2491076320</v>
      </c>
      <c r="CG178" s="187">
        <f t="shared" si="170"/>
        <v>2644721200</v>
      </c>
    </row>
    <row r="179" spans="1:85">
      <c r="A179" s="3">
        <f t="shared" si="168"/>
        <v>140</v>
      </c>
      <c r="B179" s="249">
        <v>4</v>
      </c>
      <c r="C179" s="250" t="s">
        <v>167</v>
      </c>
      <c r="D179" s="251" t="s">
        <v>38</v>
      </c>
      <c r="E179" s="252"/>
      <c r="F179" s="40" t="s">
        <v>58</v>
      </c>
      <c r="G179" s="253">
        <f t="shared" si="147"/>
        <v>101</v>
      </c>
      <c r="H179" s="253">
        <f t="shared" si="148"/>
        <v>90</v>
      </c>
      <c r="I179" s="254">
        <f t="shared" si="149"/>
        <v>26966806</v>
      </c>
      <c r="J179" s="254">
        <f t="shared" si="150"/>
        <v>1</v>
      </c>
      <c r="K179" s="255">
        <f t="shared" si="151"/>
        <v>1.06</v>
      </c>
      <c r="L179" s="256">
        <f t="shared" si="173"/>
        <v>1.01</v>
      </c>
      <c r="M179" s="257">
        <f t="shared" si="153"/>
        <v>24125622.423629135</v>
      </c>
      <c r="N179" s="257">
        <f t="shared" si="154"/>
        <v>27193431.171833493</v>
      </c>
      <c r="O179" s="257">
        <f t="shared" si="155"/>
        <v>28870662.503600005</v>
      </c>
      <c r="P179" s="257">
        <f t="shared" si="156"/>
        <v>30651341.793900453</v>
      </c>
      <c r="Q179" s="258">
        <f t="shared" si="157"/>
        <v>28870662.503600005</v>
      </c>
      <c r="R179" s="257">
        <f t="shared" si="157"/>
        <v>30651341.793900453</v>
      </c>
      <c r="S179" s="257">
        <f t="shared" si="158"/>
        <v>32541849.486459062</v>
      </c>
      <c r="T179" s="257"/>
      <c r="U179" s="257">
        <f t="shared" si="159"/>
        <v>2171306018.1266222</v>
      </c>
      <c r="V179" s="257">
        <f t="shared" si="160"/>
        <v>2447408805.4650145</v>
      </c>
      <c r="W179" s="257">
        <f t="shared" si="161"/>
        <v>2598359625.3240004</v>
      </c>
      <c r="X179" s="258">
        <f t="shared" si="162"/>
        <v>2758620761.4510407</v>
      </c>
      <c r="Y179" s="258">
        <f t="shared" si="163"/>
        <v>2598359625.3240004</v>
      </c>
      <c r="Z179" s="257">
        <f t="shared" si="164"/>
        <v>2758620761.4510407</v>
      </c>
      <c r="AA179" s="257">
        <f t="shared" si="169"/>
        <v>2928766453.7813153</v>
      </c>
      <c r="AB179" s="257"/>
      <c r="AC179" s="32" t="str">
        <f t="shared" si="165"/>
        <v>BERTAHAP</v>
      </c>
      <c r="AD179" s="259">
        <f t="shared" si="166"/>
        <v>0</v>
      </c>
      <c r="AE179" s="260">
        <v>2</v>
      </c>
      <c r="AF179" s="261"/>
      <c r="AG179" s="257" t="e">
        <f>IF(AF179&gt;#REF!,"LB","KR")</f>
        <v>#REF!</v>
      </c>
      <c r="AH179" s="261">
        <v>2388437000</v>
      </c>
      <c r="AI179" s="261">
        <v>2692150000</v>
      </c>
      <c r="AJ179" s="261">
        <v>2858196000</v>
      </c>
      <c r="AK179" s="262">
        <v>3034483000</v>
      </c>
      <c r="AL179" s="262">
        <v>2858196000</v>
      </c>
      <c r="AM179" s="261">
        <v>3034483000</v>
      </c>
      <c r="AN179" s="261">
        <f t="shared" si="125"/>
        <v>3221644000</v>
      </c>
      <c r="AO179" s="15"/>
      <c r="AP179" s="15"/>
      <c r="AQ179" s="264">
        <f t="shared" si="167"/>
        <v>-1534411.2613999955</v>
      </c>
      <c r="AR179" s="265"/>
      <c r="AS179" s="266"/>
      <c r="AT179" s="266"/>
      <c r="AU179" s="266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276">
        <v>37</v>
      </c>
      <c r="BT179" s="296" t="s">
        <v>168</v>
      </c>
      <c r="BU179" s="269" t="str">
        <f>F260</f>
        <v>2BR-3</v>
      </c>
      <c r="BV179" s="270" t="str">
        <f>D260</f>
        <v>03</v>
      </c>
      <c r="BW179" s="271">
        <f>G260</f>
        <v>85</v>
      </c>
      <c r="BX179" s="271">
        <f>H260</f>
        <v>74</v>
      </c>
      <c r="BY179" s="272">
        <f>O260</f>
        <v>29442358.790800005</v>
      </c>
      <c r="BZ179" s="272">
        <f t="shared" ref="BZ179:CC180" si="176">AH260</f>
        <v>2002714000</v>
      </c>
      <c r="CA179" s="272">
        <f t="shared" si="176"/>
        <v>2257378000</v>
      </c>
      <c r="CB179" s="272">
        <f t="shared" si="176"/>
        <v>2396609000</v>
      </c>
      <c r="CC179" s="272">
        <f t="shared" si="176"/>
        <v>2544426000</v>
      </c>
      <c r="CD179" s="272">
        <f>AN260</f>
        <v>2701361000</v>
      </c>
      <c r="CE179" s="15">
        <v>4</v>
      </c>
      <c r="CF179" s="42">
        <f t="shared" si="170"/>
        <v>3029687760</v>
      </c>
      <c r="CG179" s="187">
        <f t="shared" si="170"/>
        <v>3216551980</v>
      </c>
    </row>
    <row r="180" spans="1:85">
      <c r="A180" s="3">
        <f t="shared" si="168"/>
        <v>141</v>
      </c>
      <c r="B180" s="249">
        <v>5</v>
      </c>
      <c r="C180" s="250" t="s">
        <v>167</v>
      </c>
      <c r="D180" s="251" t="s">
        <v>44</v>
      </c>
      <c r="E180" s="252"/>
      <c r="F180" s="40" t="s">
        <v>60</v>
      </c>
      <c r="G180" s="253">
        <f t="shared" si="147"/>
        <v>101</v>
      </c>
      <c r="H180" s="253">
        <f t="shared" si="148"/>
        <v>90</v>
      </c>
      <c r="I180" s="254">
        <f t="shared" si="149"/>
        <v>26966806</v>
      </c>
      <c r="J180" s="254">
        <f t="shared" si="150"/>
        <v>1</v>
      </c>
      <c r="K180" s="255">
        <f t="shared" si="151"/>
        <v>1.06</v>
      </c>
      <c r="L180" s="256">
        <f t="shared" si="173"/>
        <v>1.01</v>
      </c>
      <c r="M180" s="257">
        <f t="shared" si="153"/>
        <v>24125622.423629135</v>
      </c>
      <c r="N180" s="257">
        <f t="shared" si="154"/>
        <v>27193431.171833493</v>
      </c>
      <c r="O180" s="257">
        <f t="shared" si="155"/>
        <v>28870662.503600005</v>
      </c>
      <c r="P180" s="257">
        <f t="shared" si="156"/>
        <v>30651341.793900453</v>
      </c>
      <c r="Q180" s="258">
        <f t="shared" si="157"/>
        <v>28870662.503600005</v>
      </c>
      <c r="R180" s="257">
        <f t="shared" si="157"/>
        <v>30651341.793900453</v>
      </c>
      <c r="S180" s="257">
        <f t="shared" si="158"/>
        <v>32541849.486459062</v>
      </c>
      <c r="T180" s="257"/>
      <c r="U180" s="257">
        <f t="shared" si="159"/>
        <v>2171306018.1266222</v>
      </c>
      <c r="V180" s="257">
        <f t="shared" si="160"/>
        <v>2447408805.4650145</v>
      </c>
      <c r="W180" s="257">
        <f t="shared" si="161"/>
        <v>2598359625.3240004</v>
      </c>
      <c r="X180" s="258">
        <f t="shared" si="162"/>
        <v>2758620761.4510407</v>
      </c>
      <c r="Y180" s="258">
        <f t="shared" si="163"/>
        <v>2598359625.3240004</v>
      </c>
      <c r="Z180" s="257">
        <f t="shared" si="164"/>
        <v>2758620761.4510407</v>
      </c>
      <c r="AA180" s="257">
        <f t="shared" si="169"/>
        <v>2928766453.7813153</v>
      </c>
      <c r="AB180" s="257"/>
      <c r="AC180" s="32" t="str">
        <f t="shared" si="165"/>
        <v>BERTAHAP</v>
      </c>
      <c r="AD180" s="259">
        <f t="shared" si="166"/>
        <v>0</v>
      </c>
      <c r="AE180" s="260">
        <v>2</v>
      </c>
      <c r="AF180" s="261"/>
      <c r="AG180" s="257" t="e">
        <f>IF(AF180&gt;#REF!,"LB","KR")</f>
        <v>#REF!</v>
      </c>
      <c r="AH180" s="261">
        <v>2388437000</v>
      </c>
      <c r="AI180" s="261">
        <v>2692150000</v>
      </c>
      <c r="AJ180" s="261">
        <v>2858196000</v>
      </c>
      <c r="AK180" s="262">
        <v>3034483000</v>
      </c>
      <c r="AL180" s="262">
        <v>2858196000</v>
      </c>
      <c r="AM180" s="261">
        <v>3034483000</v>
      </c>
      <c r="AN180" s="261">
        <f t="shared" si="125"/>
        <v>3221644000</v>
      </c>
      <c r="AO180" s="15"/>
      <c r="AP180" s="15"/>
      <c r="AQ180" s="264">
        <f t="shared" si="167"/>
        <v>-1534411.2613999955</v>
      </c>
      <c r="AR180" s="265"/>
      <c r="AS180" s="266"/>
      <c r="AT180" s="266"/>
      <c r="AU180" s="266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276"/>
      <c r="BT180" s="269"/>
      <c r="BU180" s="269" t="str">
        <f>F261</f>
        <v>2BR-5</v>
      </c>
      <c r="BV180" s="270" t="str">
        <f>D261</f>
        <v>05</v>
      </c>
      <c r="BW180" s="271">
        <f>G261</f>
        <v>85</v>
      </c>
      <c r="BX180" s="271">
        <f>H261</f>
        <v>74</v>
      </c>
      <c r="BY180" s="272">
        <f>O261</f>
        <v>29442358.790800005</v>
      </c>
      <c r="BZ180" s="272">
        <f t="shared" si="176"/>
        <v>2002714000</v>
      </c>
      <c r="CA180" s="272">
        <f t="shared" si="176"/>
        <v>2257378000</v>
      </c>
      <c r="CB180" s="272">
        <f t="shared" si="176"/>
        <v>2396609000</v>
      </c>
      <c r="CC180" s="272">
        <f t="shared" si="176"/>
        <v>2544426000</v>
      </c>
      <c r="CD180" s="272">
        <f>AN261</f>
        <v>2701361000</v>
      </c>
      <c r="CE180" s="15"/>
      <c r="CF180" s="42">
        <f t="shared" si="170"/>
        <v>3029687760</v>
      </c>
      <c r="CG180" s="187">
        <f t="shared" si="170"/>
        <v>3216551980</v>
      </c>
    </row>
    <row r="181" spans="1:85">
      <c r="A181" s="3">
        <f t="shared" si="168"/>
        <v>142</v>
      </c>
      <c r="B181" s="249">
        <v>6</v>
      </c>
      <c r="C181" s="250" t="s">
        <v>167</v>
      </c>
      <c r="D181" s="285">
        <v>11</v>
      </c>
      <c r="E181" s="252"/>
      <c r="F181" s="40" t="s">
        <v>62</v>
      </c>
      <c r="G181" s="253">
        <f t="shared" si="147"/>
        <v>101</v>
      </c>
      <c r="H181" s="253">
        <f t="shared" si="148"/>
        <v>90</v>
      </c>
      <c r="I181" s="254">
        <f t="shared" si="149"/>
        <v>26966806</v>
      </c>
      <c r="J181" s="254">
        <f t="shared" si="150"/>
        <v>1</v>
      </c>
      <c r="K181" s="255">
        <f t="shared" si="151"/>
        <v>1.06</v>
      </c>
      <c r="L181" s="256">
        <f t="shared" si="173"/>
        <v>1.01</v>
      </c>
      <c r="M181" s="257">
        <f t="shared" si="153"/>
        <v>24125622.423629135</v>
      </c>
      <c r="N181" s="257">
        <f t="shared" si="154"/>
        <v>27193431.171833493</v>
      </c>
      <c r="O181" s="257">
        <f t="shared" si="155"/>
        <v>28870662.503600005</v>
      </c>
      <c r="P181" s="257">
        <f t="shared" si="156"/>
        <v>30651341.793900453</v>
      </c>
      <c r="Q181" s="258">
        <f t="shared" si="157"/>
        <v>28870662.503600005</v>
      </c>
      <c r="R181" s="257">
        <f t="shared" si="157"/>
        <v>30651341.793900453</v>
      </c>
      <c r="S181" s="257">
        <f t="shared" si="158"/>
        <v>32541849.486459062</v>
      </c>
      <c r="T181" s="257"/>
      <c r="U181" s="257">
        <f t="shared" si="159"/>
        <v>2171306018.1266222</v>
      </c>
      <c r="V181" s="257">
        <f t="shared" si="160"/>
        <v>2447408805.4650145</v>
      </c>
      <c r="W181" s="257">
        <f t="shared" si="161"/>
        <v>2598359625.3240004</v>
      </c>
      <c r="X181" s="258">
        <f t="shared" si="162"/>
        <v>2758620761.4510407</v>
      </c>
      <c r="Y181" s="258">
        <f t="shared" si="163"/>
        <v>2598359625.3240004</v>
      </c>
      <c r="Z181" s="257">
        <f t="shared" si="164"/>
        <v>2758620761.4510407</v>
      </c>
      <c r="AA181" s="257">
        <f t="shared" si="169"/>
        <v>2928766453.7813153</v>
      </c>
      <c r="AB181" s="257"/>
      <c r="AC181" s="32" t="str">
        <f t="shared" si="165"/>
        <v>BERTAHAP</v>
      </c>
      <c r="AD181" s="259">
        <f t="shared" si="166"/>
        <v>0</v>
      </c>
      <c r="AE181" s="260">
        <v>2</v>
      </c>
      <c r="AF181" s="261"/>
      <c r="AG181" s="257" t="e">
        <f>IF(AF181&gt;#REF!,"LB","KR")</f>
        <v>#REF!</v>
      </c>
      <c r="AH181" s="261">
        <v>2388437000</v>
      </c>
      <c r="AI181" s="261">
        <v>2692150000</v>
      </c>
      <c r="AJ181" s="261">
        <v>2858196000</v>
      </c>
      <c r="AK181" s="262">
        <v>3034483000</v>
      </c>
      <c r="AL181" s="262">
        <v>2858196000</v>
      </c>
      <c r="AM181" s="261">
        <v>3034483000</v>
      </c>
      <c r="AN181" s="261">
        <f t="shared" si="125"/>
        <v>3221644000</v>
      </c>
      <c r="AO181" s="15"/>
      <c r="AP181" s="15"/>
      <c r="AQ181" s="264">
        <f t="shared" si="167"/>
        <v>-1534411.2613999955</v>
      </c>
      <c r="AR181" s="265"/>
      <c r="AS181" s="266"/>
      <c r="AT181" s="266"/>
      <c r="AU181" s="266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276"/>
      <c r="BT181" s="269"/>
      <c r="BU181" s="269" t="str">
        <f>F264</f>
        <v>2BR-17</v>
      </c>
      <c r="BV181" s="270">
        <f>D264</f>
        <v>17</v>
      </c>
      <c r="BW181" s="271">
        <f>G264</f>
        <v>85</v>
      </c>
      <c r="BX181" s="271">
        <f>H264</f>
        <v>74</v>
      </c>
      <c r="BY181" s="272">
        <f>O264</f>
        <v>29442358.790800005</v>
      </c>
      <c r="BZ181" s="272">
        <f t="shared" ref="BZ181:CC182" si="177">AH264</f>
        <v>2002714000</v>
      </c>
      <c r="CA181" s="272">
        <f t="shared" si="177"/>
        <v>2257378000</v>
      </c>
      <c r="CB181" s="272">
        <f t="shared" si="177"/>
        <v>2396609000</v>
      </c>
      <c r="CC181" s="272">
        <f t="shared" si="177"/>
        <v>2544426000</v>
      </c>
      <c r="CD181" s="272">
        <f>AN264</f>
        <v>2701361000</v>
      </c>
      <c r="CE181" s="15"/>
      <c r="CF181" s="42">
        <f t="shared" si="170"/>
        <v>3029687760</v>
      </c>
      <c r="CG181" s="187">
        <f t="shared" si="170"/>
        <v>3216551980</v>
      </c>
    </row>
    <row r="182" spans="1:85">
      <c r="A182" s="3">
        <f t="shared" si="168"/>
        <v>143</v>
      </c>
      <c r="B182" s="249">
        <v>7</v>
      </c>
      <c r="C182" s="250" t="s">
        <v>167</v>
      </c>
      <c r="D182" s="285">
        <v>15</v>
      </c>
      <c r="E182" s="252"/>
      <c r="F182" s="40" t="s">
        <v>64</v>
      </c>
      <c r="G182" s="253">
        <f t="shared" si="147"/>
        <v>101</v>
      </c>
      <c r="H182" s="253">
        <f t="shared" si="148"/>
        <v>90</v>
      </c>
      <c r="I182" s="254">
        <f t="shared" si="149"/>
        <v>26966806</v>
      </c>
      <c r="J182" s="254">
        <f t="shared" si="150"/>
        <v>1</v>
      </c>
      <c r="K182" s="255">
        <f t="shared" si="151"/>
        <v>1.06</v>
      </c>
      <c r="L182" s="256">
        <f t="shared" si="173"/>
        <v>1.01</v>
      </c>
      <c r="M182" s="257">
        <f t="shared" si="153"/>
        <v>24125622.423629135</v>
      </c>
      <c r="N182" s="257">
        <f t="shared" si="154"/>
        <v>27193431.171833493</v>
      </c>
      <c r="O182" s="257">
        <f t="shared" si="155"/>
        <v>28870662.503600005</v>
      </c>
      <c r="P182" s="257">
        <f t="shared" si="156"/>
        <v>30651341.793900453</v>
      </c>
      <c r="Q182" s="258">
        <f t="shared" si="157"/>
        <v>28870662.503600005</v>
      </c>
      <c r="R182" s="257">
        <f t="shared" si="157"/>
        <v>30651341.793900453</v>
      </c>
      <c r="S182" s="257">
        <f t="shared" si="158"/>
        <v>32541849.486459062</v>
      </c>
      <c r="T182" s="257"/>
      <c r="U182" s="257">
        <f t="shared" si="159"/>
        <v>2171306018.1266222</v>
      </c>
      <c r="V182" s="257">
        <f t="shared" si="160"/>
        <v>2447408805.4650145</v>
      </c>
      <c r="W182" s="257">
        <f t="shared" si="161"/>
        <v>2598359625.3240004</v>
      </c>
      <c r="X182" s="258">
        <f t="shared" si="162"/>
        <v>2758620761.4510407</v>
      </c>
      <c r="Y182" s="258">
        <f t="shared" si="163"/>
        <v>2598359625.3240004</v>
      </c>
      <c r="Z182" s="257">
        <f t="shared" si="164"/>
        <v>2758620761.4510407</v>
      </c>
      <c r="AA182" s="257">
        <f t="shared" si="169"/>
        <v>2928766453.7813153</v>
      </c>
      <c r="AB182" s="257"/>
      <c r="AC182" s="32" t="str">
        <f t="shared" si="165"/>
        <v>BERTAHAP</v>
      </c>
      <c r="AD182" s="259">
        <f t="shared" si="166"/>
        <v>0</v>
      </c>
      <c r="AE182" s="260">
        <v>2</v>
      </c>
      <c r="AF182" s="261"/>
      <c r="AG182" s="257" t="e">
        <f>IF(AF182&gt;#REF!,"LB","KR")</f>
        <v>#REF!</v>
      </c>
      <c r="AH182" s="261">
        <v>2388437000</v>
      </c>
      <c r="AI182" s="261">
        <v>2692150000</v>
      </c>
      <c r="AJ182" s="261">
        <v>2858196000</v>
      </c>
      <c r="AK182" s="262">
        <v>3034483000</v>
      </c>
      <c r="AL182" s="262">
        <v>2858196000</v>
      </c>
      <c r="AM182" s="261">
        <v>3034483000</v>
      </c>
      <c r="AN182" s="261">
        <f t="shared" si="125"/>
        <v>3221644000</v>
      </c>
      <c r="AO182" s="15"/>
      <c r="AP182" s="15"/>
      <c r="AQ182" s="264">
        <f t="shared" si="167"/>
        <v>-1534411.2613999955</v>
      </c>
      <c r="AR182" s="265"/>
      <c r="AS182" s="266"/>
      <c r="AT182" s="266"/>
      <c r="AU182" s="266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276"/>
      <c r="BT182" s="269"/>
      <c r="BU182" s="269" t="str">
        <f>F265</f>
        <v>3BR-19</v>
      </c>
      <c r="BV182" s="270">
        <f>D265</f>
        <v>19</v>
      </c>
      <c r="BW182" s="271">
        <f>G265</f>
        <v>138</v>
      </c>
      <c r="BX182" s="271">
        <f>H265</f>
        <v>120</v>
      </c>
      <c r="BY182" s="272">
        <f>O265</f>
        <v>29442358.790800005</v>
      </c>
      <c r="BZ182" s="272">
        <f t="shared" si="177"/>
        <v>3247644000</v>
      </c>
      <c r="CA182" s="272">
        <f t="shared" si="177"/>
        <v>3660613000</v>
      </c>
      <c r="CB182" s="272">
        <f t="shared" si="177"/>
        <v>3886392000</v>
      </c>
      <c r="CC182" s="272">
        <f t="shared" si="177"/>
        <v>4126096000</v>
      </c>
      <c r="CD182" s="272">
        <f>AN265</f>
        <v>4380585000</v>
      </c>
      <c r="CE182" s="15"/>
      <c r="CF182" s="42">
        <f t="shared" si="170"/>
        <v>3029687760</v>
      </c>
      <c r="CG182" s="187">
        <f t="shared" si="170"/>
        <v>3216551980</v>
      </c>
    </row>
    <row r="183" spans="1:85">
      <c r="A183" s="3">
        <f t="shared" si="168"/>
        <v>144</v>
      </c>
      <c r="B183" s="249">
        <v>8</v>
      </c>
      <c r="C183" s="250" t="s">
        <v>167</v>
      </c>
      <c r="D183" s="285">
        <v>17</v>
      </c>
      <c r="E183" s="252"/>
      <c r="F183" s="40" t="s">
        <v>67</v>
      </c>
      <c r="G183" s="253">
        <f t="shared" si="147"/>
        <v>85</v>
      </c>
      <c r="H183" s="253">
        <f t="shared" si="148"/>
        <v>74</v>
      </c>
      <c r="I183" s="254">
        <f t="shared" si="149"/>
        <v>26966806</v>
      </c>
      <c r="J183" s="254">
        <f t="shared" si="150"/>
        <v>1</v>
      </c>
      <c r="K183" s="255">
        <f t="shared" si="151"/>
        <v>1.06</v>
      </c>
      <c r="L183" s="256">
        <f>SUMIF($AN$4:$AN$22,D183,$AT$4:$AT$22)</f>
        <v>1.01</v>
      </c>
      <c r="M183" s="257">
        <f t="shared" si="153"/>
        <v>24125622.423629135</v>
      </c>
      <c r="N183" s="257">
        <f t="shared" si="154"/>
        <v>27193431.171833493</v>
      </c>
      <c r="O183" s="257">
        <f t="shared" si="155"/>
        <v>28870662.503600005</v>
      </c>
      <c r="P183" s="257">
        <f t="shared" si="156"/>
        <v>30651341.793900453</v>
      </c>
      <c r="Q183" s="258">
        <f t="shared" si="157"/>
        <v>28870662.503600005</v>
      </c>
      <c r="R183" s="257">
        <f t="shared" si="157"/>
        <v>30651341.793900453</v>
      </c>
      <c r="S183" s="257">
        <f t="shared" si="158"/>
        <v>32541849.486459062</v>
      </c>
      <c r="T183" s="257"/>
      <c r="U183" s="257">
        <f t="shared" si="159"/>
        <v>1785296059.348556</v>
      </c>
      <c r="V183" s="257">
        <f t="shared" si="160"/>
        <v>2012313906.7156785</v>
      </c>
      <c r="W183" s="257">
        <f t="shared" si="161"/>
        <v>2136429025.2664003</v>
      </c>
      <c r="X183" s="258">
        <f t="shared" si="162"/>
        <v>2268199292.7486334</v>
      </c>
      <c r="Y183" s="258">
        <f t="shared" si="163"/>
        <v>2136429025.2664003</v>
      </c>
      <c r="Z183" s="257">
        <f t="shared" si="164"/>
        <v>2268199292.7486334</v>
      </c>
      <c r="AA183" s="257">
        <f t="shared" si="169"/>
        <v>2408096861.9979706</v>
      </c>
      <c r="AB183" s="257"/>
      <c r="AC183" s="32" t="str">
        <f t="shared" si="165"/>
        <v>BERTAHAP</v>
      </c>
      <c r="AD183" s="259">
        <f t="shared" si="166"/>
        <v>0</v>
      </c>
      <c r="AE183" s="260">
        <v>2</v>
      </c>
      <c r="AF183" s="261"/>
      <c r="AG183" s="257" t="e">
        <f>IF(AF183&gt;#REF!,"LB","KR")</f>
        <v>#REF!</v>
      </c>
      <c r="AH183" s="261">
        <v>1963826000</v>
      </c>
      <c r="AI183" s="261">
        <v>2213546000</v>
      </c>
      <c r="AJ183" s="261">
        <v>2350072000</v>
      </c>
      <c r="AK183" s="262">
        <v>2495020000</v>
      </c>
      <c r="AL183" s="262">
        <v>2350072000</v>
      </c>
      <c r="AM183" s="261">
        <v>2495020000</v>
      </c>
      <c r="AN183" s="261">
        <f t="shared" si="125"/>
        <v>2648907000</v>
      </c>
      <c r="AO183" s="15"/>
      <c r="AP183" s="15"/>
      <c r="AQ183" s="264">
        <f t="shared" si="167"/>
        <v>-1534411.2613999955</v>
      </c>
      <c r="AR183" s="265"/>
      <c r="AS183" s="266"/>
      <c r="AT183" s="266"/>
      <c r="AU183" s="266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276">
        <v>38</v>
      </c>
      <c r="BT183" s="269" t="s">
        <v>160</v>
      </c>
      <c r="BU183" s="269" t="str">
        <f>F157</f>
        <v>3BR-21</v>
      </c>
      <c r="BV183" s="270">
        <f>D157</f>
        <v>21</v>
      </c>
      <c r="BW183" s="271">
        <f>G157</f>
        <v>132</v>
      </c>
      <c r="BX183" s="271">
        <f>H157</f>
        <v>112</v>
      </c>
      <c r="BY183" s="272">
        <f>O157</f>
        <v>30256756.332000002</v>
      </c>
      <c r="BZ183" s="272">
        <f>AH157</f>
        <v>3114978000</v>
      </c>
      <c r="CA183" s="272">
        <f>AI157</f>
        <v>3511077000</v>
      </c>
      <c r="CB183" s="272">
        <f>AJ157</f>
        <v>3727633000</v>
      </c>
      <c r="CC183" s="272">
        <f>AK157</f>
        <v>3957545000</v>
      </c>
      <c r="CD183" s="272">
        <f>AN157</f>
        <v>4201638000</v>
      </c>
      <c r="CE183" s="15">
        <v>2</v>
      </c>
      <c r="CF183" s="42">
        <f t="shared" si="170"/>
        <v>2491076320</v>
      </c>
      <c r="CG183" s="187">
        <f t="shared" si="170"/>
        <v>2644721200</v>
      </c>
    </row>
    <row r="184" spans="1:85">
      <c r="A184" s="3">
        <f t="shared" si="168"/>
        <v>145</v>
      </c>
      <c r="B184" s="249">
        <v>1</v>
      </c>
      <c r="C184" s="250" t="s">
        <v>169</v>
      </c>
      <c r="D184" s="251" t="s">
        <v>19</v>
      </c>
      <c r="E184" s="252"/>
      <c r="F184" s="40" t="s">
        <v>72</v>
      </c>
      <c r="G184" s="253">
        <f t="shared" si="147"/>
        <v>175</v>
      </c>
      <c r="H184" s="253">
        <f t="shared" si="148"/>
        <v>156</v>
      </c>
      <c r="I184" s="254">
        <f t="shared" si="149"/>
        <v>26966806</v>
      </c>
      <c r="J184" s="254">
        <f t="shared" si="150"/>
        <v>5</v>
      </c>
      <c r="K184" s="255">
        <f t="shared" si="151"/>
        <v>1.08</v>
      </c>
      <c r="L184" s="256">
        <f t="shared" ref="L184:L190" si="178">SUMIF($AN$4:$AN$22,D184,$AU$4:$AU$22)</f>
        <v>1.02</v>
      </c>
      <c r="M184" s="257">
        <f t="shared" si="153"/>
        <v>24824197.330347329</v>
      </c>
      <c r="N184" s="257">
        <f t="shared" si="154"/>
        <v>27980836.707352675</v>
      </c>
      <c r="O184" s="257">
        <f t="shared" si="155"/>
        <v>29706633.489600003</v>
      </c>
      <c r="P184" s="257">
        <f t="shared" si="156"/>
        <v>31538873.641099136</v>
      </c>
      <c r="Q184" s="258">
        <f t="shared" si="157"/>
        <v>29706633.489600003</v>
      </c>
      <c r="R184" s="257">
        <f t="shared" si="157"/>
        <v>31538873.641099136</v>
      </c>
      <c r="S184" s="257">
        <f t="shared" si="158"/>
        <v>33484122.355953015</v>
      </c>
      <c r="T184" s="257"/>
      <c r="U184" s="257">
        <f t="shared" si="159"/>
        <v>3872574783.5341835</v>
      </c>
      <c r="V184" s="257">
        <f t="shared" si="160"/>
        <v>4365010526.3470173</v>
      </c>
      <c r="W184" s="257">
        <f t="shared" si="161"/>
        <v>4634234824.3776007</v>
      </c>
      <c r="X184" s="258">
        <f t="shared" si="162"/>
        <v>4920064288.0114651</v>
      </c>
      <c r="Y184" s="258">
        <f t="shared" si="163"/>
        <v>4634234824.3776007</v>
      </c>
      <c r="Z184" s="257">
        <f t="shared" si="164"/>
        <v>4920064288.0114651</v>
      </c>
      <c r="AA184" s="257">
        <f t="shared" si="169"/>
        <v>5223523087.5286703</v>
      </c>
      <c r="AB184" s="257"/>
      <c r="AC184" s="32" t="str">
        <f t="shared" si="165"/>
        <v>BERTAHAP</v>
      </c>
      <c r="AD184" s="259">
        <f t="shared" si="166"/>
        <v>0</v>
      </c>
      <c r="AE184" s="260">
        <v>2</v>
      </c>
      <c r="AF184" s="261"/>
      <c r="AG184" s="257" t="e">
        <f>IF(AF184&gt;#REF!,"LB","KR")</f>
        <v>#REF!</v>
      </c>
      <c r="AH184" s="261">
        <v>4259833000</v>
      </c>
      <c r="AI184" s="261">
        <v>4801512000</v>
      </c>
      <c r="AJ184" s="261">
        <v>5097659000</v>
      </c>
      <c r="AK184" s="262">
        <v>5412071000</v>
      </c>
      <c r="AL184" s="262">
        <v>5097659000</v>
      </c>
      <c r="AM184" s="261">
        <v>5412071000</v>
      </c>
      <c r="AN184" s="261">
        <f t="shared" si="125"/>
        <v>5745876000</v>
      </c>
      <c r="AO184" s="15"/>
      <c r="AP184" s="15"/>
      <c r="AQ184" s="264">
        <f t="shared" si="167"/>
        <v>-698440.27539999783</v>
      </c>
      <c r="AR184" s="265"/>
      <c r="AS184" s="266"/>
      <c r="AT184" s="266"/>
      <c r="AU184" s="266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276">
        <v>39</v>
      </c>
      <c r="BT184" s="296" t="s">
        <v>63</v>
      </c>
      <c r="BU184" s="269" t="str">
        <f>F191</f>
        <v>2BR-17</v>
      </c>
      <c r="BV184" s="270">
        <f>D191</f>
        <v>17</v>
      </c>
      <c r="BW184" s="271">
        <f>G191</f>
        <v>85</v>
      </c>
      <c r="BX184" s="271">
        <f>H191</f>
        <v>74</v>
      </c>
      <c r="BY184" s="272">
        <f>O191</f>
        <v>29156510.647200003</v>
      </c>
      <c r="BZ184" s="272">
        <f>AH191</f>
        <v>1983270000</v>
      </c>
      <c r="CA184" s="272">
        <f>AI191</f>
        <v>2235462000</v>
      </c>
      <c r="CB184" s="272">
        <f>AJ191</f>
        <v>2373340000</v>
      </c>
      <c r="CC184" s="272">
        <f>AK191</f>
        <v>2519723000</v>
      </c>
      <c r="CD184" s="272">
        <f>AN191</f>
        <v>2675134000</v>
      </c>
      <c r="CE184" s="15">
        <v>1</v>
      </c>
      <c r="CF184" s="42">
        <f t="shared" si="170"/>
        <v>5403518540</v>
      </c>
      <c r="CG184" s="187">
        <f t="shared" si="170"/>
        <v>5736795260</v>
      </c>
    </row>
    <row r="185" spans="1:85">
      <c r="A185" s="3">
        <f t="shared" si="168"/>
        <v>146</v>
      </c>
      <c r="B185" s="249">
        <v>2</v>
      </c>
      <c r="C185" s="250" t="s">
        <v>169</v>
      </c>
      <c r="D185" s="251" t="s">
        <v>29</v>
      </c>
      <c r="E185" s="252"/>
      <c r="F185" s="40" t="s">
        <v>74</v>
      </c>
      <c r="G185" s="253">
        <f t="shared" si="147"/>
        <v>85</v>
      </c>
      <c r="H185" s="253">
        <f t="shared" si="148"/>
        <v>74</v>
      </c>
      <c r="I185" s="254">
        <f t="shared" si="149"/>
        <v>26966806</v>
      </c>
      <c r="J185" s="254">
        <f t="shared" si="150"/>
        <v>1</v>
      </c>
      <c r="K185" s="255">
        <f t="shared" si="151"/>
        <v>1.06</v>
      </c>
      <c r="L185" s="256">
        <f t="shared" si="178"/>
        <v>1.02</v>
      </c>
      <c r="M185" s="257">
        <f t="shared" si="153"/>
        <v>24364489.972377934</v>
      </c>
      <c r="N185" s="257">
        <f t="shared" si="154"/>
        <v>27462673.064623922</v>
      </c>
      <c r="O185" s="257">
        <f t="shared" si="155"/>
        <v>29156510.647200003</v>
      </c>
      <c r="P185" s="257">
        <f t="shared" si="156"/>
        <v>30954820.425523225</v>
      </c>
      <c r="Q185" s="258">
        <f t="shared" si="157"/>
        <v>29156510.647200003</v>
      </c>
      <c r="R185" s="257">
        <f t="shared" si="157"/>
        <v>30954820.425523225</v>
      </c>
      <c r="S185" s="257">
        <f t="shared" si="158"/>
        <v>32864046.016027961</v>
      </c>
      <c r="T185" s="257"/>
      <c r="U185" s="257">
        <f t="shared" si="159"/>
        <v>1802972257.9559672</v>
      </c>
      <c r="V185" s="257">
        <f t="shared" si="160"/>
        <v>2032237806.7821703</v>
      </c>
      <c r="W185" s="257">
        <f t="shared" si="161"/>
        <v>2157581787.8928003</v>
      </c>
      <c r="X185" s="258">
        <f t="shared" si="162"/>
        <v>2290656711.4887185</v>
      </c>
      <c r="Y185" s="258">
        <f t="shared" si="163"/>
        <v>2157581787.8928003</v>
      </c>
      <c r="Z185" s="257">
        <f t="shared" si="164"/>
        <v>2290656711.4887185</v>
      </c>
      <c r="AA185" s="257">
        <f t="shared" si="169"/>
        <v>2431939405.186069</v>
      </c>
      <c r="AB185" s="257"/>
      <c r="AC185" s="32" t="str">
        <f t="shared" si="165"/>
        <v>BERTAHAP</v>
      </c>
      <c r="AD185" s="259">
        <f t="shared" si="166"/>
        <v>0</v>
      </c>
      <c r="AE185" s="260">
        <v>2</v>
      </c>
      <c r="AF185" s="261"/>
      <c r="AG185" s="257" t="e">
        <f>IF(AF185&gt;#REF!,"LB","KR")</f>
        <v>#REF!</v>
      </c>
      <c r="AH185" s="261">
        <v>1983270000</v>
      </c>
      <c r="AI185" s="261">
        <v>2235462000</v>
      </c>
      <c r="AJ185" s="261">
        <v>2373340000</v>
      </c>
      <c r="AK185" s="262">
        <v>2519723000</v>
      </c>
      <c r="AL185" s="262">
        <v>2373340000</v>
      </c>
      <c r="AM185" s="261">
        <v>2519723000</v>
      </c>
      <c r="AN185" s="261">
        <f t="shared" si="125"/>
        <v>2675134000</v>
      </c>
      <c r="AO185" s="15"/>
      <c r="AP185" s="15"/>
      <c r="AQ185" s="264">
        <f t="shared" si="167"/>
        <v>-1248563.1177999973</v>
      </c>
      <c r="AR185" s="265"/>
      <c r="AS185" s="266"/>
      <c r="AT185" s="266"/>
      <c r="AU185" s="266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276">
        <v>40</v>
      </c>
      <c r="BT185" s="269" t="s">
        <v>156</v>
      </c>
      <c r="BU185" s="269" t="str">
        <f>F221</f>
        <v>2BR-3</v>
      </c>
      <c r="BV185" s="270" t="str">
        <f>D221</f>
        <v>03</v>
      </c>
      <c r="BW185" s="271">
        <f>G221</f>
        <v>85</v>
      </c>
      <c r="BX185" s="271">
        <f>H221</f>
        <v>74</v>
      </c>
      <c r="BY185" s="272">
        <f>O221</f>
        <v>29156510.647200003</v>
      </c>
      <c r="BZ185" s="272">
        <f>AH221</f>
        <v>1983270000</v>
      </c>
      <c r="CA185" s="272">
        <f>AI221</f>
        <v>2235462000</v>
      </c>
      <c r="CB185" s="272">
        <f>AJ221</f>
        <v>2373340000</v>
      </c>
      <c r="CC185" s="272">
        <f>AK221</f>
        <v>2519723000</v>
      </c>
      <c r="CD185" s="272">
        <f>AN221</f>
        <v>2675134000</v>
      </c>
      <c r="CE185" s="15">
        <v>2</v>
      </c>
      <c r="CF185" s="42">
        <f t="shared" si="170"/>
        <v>2515740400</v>
      </c>
      <c r="CG185" s="187">
        <f t="shared" si="170"/>
        <v>2670906380</v>
      </c>
    </row>
    <row r="186" spans="1:85">
      <c r="A186" s="3">
        <f t="shared" si="168"/>
        <v>147</v>
      </c>
      <c r="B186" s="249">
        <v>3</v>
      </c>
      <c r="C186" s="250" t="s">
        <v>169</v>
      </c>
      <c r="D186" s="251" t="s">
        <v>32</v>
      </c>
      <c r="E186" s="252"/>
      <c r="F186" s="40" t="s">
        <v>56</v>
      </c>
      <c r="G186" s="253">
        <f t="shared" si="147"/>
        <v>85</v>
      </c>
      <c r="H186" s="253">
        <f t="shared" si="148"/>
        <v>74</v>
      </c>
      <c r="I186" s="254">
        <f t="shared" si="149"/>
        <v>26966806</v>
      </c>
      <c r="J186" s="254">
        <f t="shared" si="150"/>
        <v>1</v>
      </c>
      <c r="K186" s="255">
        <f t="shared" si="151"/>
        <v>1.06</v>
      </c>
      <c r="L186" s="256">
        <f t="shared" si="178"/>
        <v>1.02</v>
      </c>
      <c r="M186" s="257">
        <f t="shared" si="153"/>
        <v>24364489.972377934</v>
      </c>
      <c r="N186" s="257">
        <f t="shared" si="154"/>
        <v>27462673.064623922</v>
      </c>
      <c r="O186" s="257">
        <f t="shared" si="155"/>
        <v>29156510.647200003</v>
      </c>
      <c r="P186" s="257">
        <f t="shared" si="156"/>
        <v>30954820.425523225</v>
      </c>
      <c r="Q186" s="258">
        <f t="shared" si="157"/>
        <v>29156510.647200003</v>
      </c>
      <c r="R186" s="257">
        <f t="shared" si="157"/>
        <v>30954820.425523225</v>
      </c>
      <c r="S186" s="257">
        <f t="shared" si="158"/>
        <v>32864046.016027961</v>
      </c>
      <c r="T186" s="257"/>
      <c r="U186" s="257">
        <f t="shared" si="159"/>
        <v>1802972257.9559672</v>
      </c>
      <c r="V186" s="257">
        <f t="shared" si="160"/>
        <v>2032237806.7821703</v>
      </c>
      <c r="W186" s="257">
        <f t="shared" si="161"/>
        <v>2157581787.8928003</v>
      </c>
      <c r="X186" s="258">
        <f t="shared" si="162"/>
        <v>2290656711.4887185</v>
      </c>
      <c r="Y186" s="258">
        <f t="shared" si="163"/>
        <v>2157581787.8928003</v>
      </c>
      <c r="Z186" s="257">
        <f t="shared" si="164"/>
        <v>2290656711.4887185</v>
      </c>
      <c r="AA186" s="257">
        <f t="shared" si="169"/>
        <v>2431939405.186069</v>
      </c>
      <c r="AB186" s="257"/>
      <c r="AC186" s="32" t="str">
        <f t="shared" si="165"/>
        <v>BERTAHAP</v>
      </c>
      <c r="AD186" s="259">
        <f t="shared" si="166"/>
        <v>0</v>
      </c>
      <c r="AE186" s="260">
        <v>2</v>
      </c>
      <c r="AF186" s="261"/>
      <c r="AG186" s="257" t="e">
        <f>IF(AF186&gt;#REF!,"LB","KR")</f>
        <v>#REF!</v>
      </c>
      <c r="AH186" s="261">
        <v>1983270000</v>
      </c>
      <c r="AI186" s="261">
        <v>2235462000</v>
      </c>
      <c r="AJ186" s="261">
        <v>2373340000</v>
      </c>
      <c r="AK186" s="262">
        <v>2519723000</v>
      </c>
      <c r="AL186" s="262">
        <v>2373340000</v>
      </c>
      <c r="AM186" s="261">
        <v>2519723000</v>
      </c>
      <c r="AN186" s="261">
        <f t="shared" si="125"/>
        <v>2675134000</v>
      </c>
      <c r="AO186" s="15"/>
      <c r="AP186" s="15"/>
      <c r="AQ186" s="264">
        <f t="shared" si="167"/>
        <v>-1248563.1177999973</v>
      </c>
      <c r="AR186" s="265"/>
      <c r="AS186" s="266"/>
      <c r="AT186" s="266"/>
      <c r="AU186" s="266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276">
        <v>41</v>
      </c>
      <c r="BT186" s="269" t="s">
        <v>170</v>
      </c>
      <c r="BU186" s="269" t="str">
        <f>F192</f>
        <v>3BR-1</v>
      </c>
      <c r="BV186" s="270" t="str">
        <f>D192</f>
        <v>01</v>
      </c>
      <c r="BW186" s="271">
        <f>G192</f>
        <v>175</v>
      </c>
      <c r="BX186" s="271">
        <f>H192</f>
        <v>156</v>
      </c>
      <c r="BY186" s="272">
        <f>O192</f>
        <v>29997874.994400002</v>
      </c>
      <c r="BZ186" s="272">
        <f>AH192</f>
        <v>4301596000</v>
      </c>
      <c r="CA186" s="272">
        <f>AI192</f>
        <v>4848586000</v>
      </c>
      <c r="CB186" s="272">
        <f>AJ192</f>
        <v>5147636000</v>
      </c>
      <c r="CC186" s="272">
        <f>AK192</f>
        <v>5465131000</v>
      </c>
      <c r="CD186" s="272">
        <f>AN192</f>
        <v>5802208000</v>
      </c>
      <c r="CE186" s="15">
        <v>2</v>
      </c>
      <c r="CF186" s="42">
        <f t="shared" si="170"/>
        <v>2515740400</v>
      </c>
      <c r="CG186" s="187">
        <f t="shared" si="170"/>
        <v>2670906380</v>
      </c>
    </row>
    <row r="187" spans="1:85">
      <c r="A187" s="3">
        <f t="shared" si="168"/>
        <v>148</v>
      </c>
      <c r="B187" s="249">
        <v>4</v>
      </c>
      <c r="C187" s="250" t="s">
        <v>169</v>
      </c>
      <c r="D187" s="251" t="s">
        <v>38</v>
      </c>
      <c r="E187" s="252"/>
      <c r="F187" s="40" t="s">
        <v>58</v>
      </c>
      <c r="G187" s="253">
        <f t="shared" si="147"/>
        <v>101</v>
      </c>
      <c r="H187" s="253">
        <f t="shared" si="148"/>
        <v>90</v>
      </c>
      <c r="I187" s="254">
        <f t="shared" si="149"/>
        <v>26966806</v>
      </c>
      <c r="J187" s="254">
        <f t="shared" si="150"/>
        <v>1</v>
      </c>
      <c r="K187" s="255">
        <f t="shared" si="151"/>
        <v>1.06</v>
      </c>
      <c r="L187" s="256">
        <f t="shared" si="178"/>
        <v>1.02</v>
      </c>
      <c r="M187" s="257">
        <f t="shared" si="153"/>
        <v>24364489.972377934</v>
      </c>
      <c r="N187" s="257">
        <f t="shared" si="154"/>
        <v>27462673.064623922</v>
      </c>
      <c r="O187" s="257">
        <f t="shared" si="155"/>
        <v>29156510.647200003</v>
      </c>
      <c r="P187" s="257">
        <f t="shared" si="156"/>
        <v>30954820.425523225</v>
      </c>
      <c r="Q187" s="258">
        <f t="shared" si="157"/>
        <v>29156510.647200003</v>
      </c>
      <c r="R187" s="257">
        <f t="shared" si="157"/>
        <v>30954820.425523225</v>
      </c>
      <c r="S187" s="257">
        <f t="shared" si="158"/>
        <v>32864046.016027961</v>
      </c>
      <c r="T187" s="257"/>
      <c r="U187" s="257">
        <f t="shared" si="159"/>
        <v>2192804097.5140142</v>
      </c>
      <c r="V187" s="257">
        <f t="shared" si="160"/>
        <v>2471640575.816153</v>
      </c>
      <c r="W187" s="257">
        <f t="shared" si="161"/>
        <v>2624085958.2480001</v>
      </c>
      <c r="X187" s="258">
        <f t="shared" si="162"/>
        <v>2785933838.2970901</v>
      </c>
      <c r="Y187" s="258">
        <f t="shared" si="163"/>
        <v>2624085958.2480001</v>
      </c>
      <c r="Z187" s="257">
        <f t="shared" si="164"/>
        <v>2785933838.2970901</v>
      </c>
      <c r="AA187" s="257">
        <f t="shared" si="169"/>
        <v>2957764141.4425163</v>
      </c>
      <c r="AB187" s="257"/>
      <c r="AC187" s="32" t="str">
        <f t="shared" si="165"/>
        <v>BERTAHAP</v>
      </c>
      <c r="AD187" s="259">
        <f t="shared" si="166"/>
        <v>0</v>
      </c>
      <c r="AE187" s="260">
        <v>2</v>
      </c>
      <c r="AF187" s="261"/>
      <c r="AG187" s="257" t="e">
        <f>IF(AF187&gt;#REF!,"LB","KR")</f>
        <v>#REF!</v>
      </c>
      <c r="AH187" s="261">
        <v>2412085000</v>
      </c>
      <c r="AI187" s="261">
        <v>2718805000</v>
      </c>
      <c r="AJ187" s="261">
        <v>2886495000</v>
      </c>
      <c r="AK187" s="262">
        <v>3064528000</v>
      </c>
      <c r="AL187" s="262">
        <v>2886495000</v>
      </c>
      <c r="AM187" s="261">
        <v>3064528000</v>
      </c>
      <c r="AN187" s="261">
        <f t="shared" si="125"/>
        <v>3253541000</v>
      </c>
      <c r="AO187" s="15"/>
      <c r="AP187" s="15"/>
      <c r="AQ187" s="264">
        <f t="shared" si="167"/>
        <v>-1248563.1177999973</v>
      </c>
      <c r="AR187" s="265"/>
      <c r="AS187" s="266"/>
      <c r="AT187" s="266"/>
      <c r="AU187" s="266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276">
        <v>42</v>
      </c>
      <c r="BT187" s="269" t="s">
        <v>171</v>
      </c>
      <c r="BU187" s="269" t="str">
        <f>F201</f>
        <v>3BR-21</v>
      </c>
      <c r="BV187" s="270">
        <f>D201</f>
        <v>21</v>
      </c>
      <c r="BW187" s="271">
        <f>G201</f>
        <v>132</v>
      </c>
      <c r="BX187" s="271">
        <f>H201</f>
        <v>112</v>
      </c>
      <c r="BY187" s="272">
        <f>O201</f>
        <v>30553391.198000003</v>
      </c>
      <c r="BZ187" s="272">
        <f>AH201</f>
        <v>3145517000</v>
      </c>
      <c r="CA187" s="272">
        <f>AI201</f>
        <v>3545500000</v>
      </c>
      <c r="CB187" s="272">
        <f>AJ201</f>
        <v>3764178000</v>
      </c>
      <c r="CC187" s="272">
        <f>AK201</f>
        <v>3996345000</v>
      </c>
      <c r="CD187" s="272">
        <f>AN201</f>
        <v>4242830000</v>
      </c>
      <c r="CE187" s="15">
        <v>4</v>
      </c>
      <c r="CF187" s="42">
        <f t="shared" si="170"/>
        <v>3059684700</v>
      </c>
      <c r="CG187" s="187">
        <f t="shared" si="170"/>
        <v>3248399680</v>
      </c>
    </row>
    <row r="188" spans="1:85">
      <c r="A188" s="3">
        <f t="shared" si="168"/>
        <v>149</v>
      </c>
      <c r="B188" s="249">
        <v>5</v>
      </c>
      <c r="C188" s="250" t="s">
        <v>169</v>
      </c>
      <c r="D188" s="251" t="s">
        <v>44</v>
      </c>
      <c r="E188" s="252"/>
      <c r="F188" s="40" t="s">
        <v>60</v>
      </c>
      <c r="G188" s="253">
        <f t="shared" si="147"/>
        <v>101</v>
      </c>
      <c r="H188" s="253">
        <f t="shared" si="148"/>
        <v>90</v>
      </c>
      <c r="I188" s="254">
        <f t="shared" si="149"/>
        <v>26966806</v>
      </c>
      <c r="J188" s="254">
        <f t="shared" si="150"/>
        <v>1</v>
      </c>
      <c r="K188" s="255">
        <f t="shared" si="151"/>
        <v>1.06</v>
      </c>
      <c r="L188" s="256">
        <f t="shared" si="178"/>
        <v>1.02</v>
      </c>
      <c r="M188" s="257">
        <f t="shared" si="153"/>
        <v>24364489.972377934</v>
      </c>
      <c r="N188" s="257">
        <f t="shared" si="154"/>
        <v>27462673.064623922</v>
      </c>
      <c r="O188" s="257">
        <f t="shared" si="155"/>
        <v>29156510.647200003</v>
      </c>
      <c r="P188" s="257">
        <f t="shared" si="156"/>
        <v>30954820.425523225</v>
      </c>
      <c r="Q188" s="258">
        <f t="shared" si="157"/>
        <v>29156510.647200003</v>
      </c>
      <c r="R188" s="257">
        <f t="shared" si="157"/>
        <v>30954820.425523225</v>
      </c>
      <c r="S188" s="257">
        <f t="shared" si="158"/>
        <v>32864046.016027961</v>
      </c>
      <c r="T188" s="257"/>
      <c r="U188" s="257">
        <f t="shared" si="159"/>
        <v>2192804097.5140142</v>
      </c>
      <c r="V188" s="257">
        <f t="shared" si="160"/>
        <v>2471640575.816153</v>
      </c>
      <c r="W188" s="257">
        <f t="shared" si="161"/>
        <v>2624085958.2480001</v>
      </c>
      <c r="X188" s="258">
        <f t="shared" si="162"/>
        <v>2785933838.2970901</v>
      </c>
      <c r="Y188" s="258">
        <f t="shared" si="163"/>
        <v>2624085958.2480001</v>
      </c>
      <c r="Z188" s="257">
        <f t="shared" si="164"/>
        <v>2785933838.2970901</v>
      </c>
      <c r="AA188" s="257">
        <f t="shared" si="169"/>
        <v>2957764141.4425163</v>
      </c>
      <c r="AB188" s="257"/>
      <c r="AC188" s="32" t="str">
        <f t="shared" si="165"/>
        <v>BERTAHAP</v>
      </c>
      <c r="AD188" s="259">
        <f t="shared" si="166"/>
        <v>0</v>
      </c>
      <c r="AE188" s="260">
        <v>2</v>
      </c>
      <c r="AF188" s="261"/>
      <c r="AG188" s="257" t="e">
        <f>IF(AF188&gt;#REF!,"LB","KR")</f>
        <v>#REF!</v>
      </c>
      <c r="AH188" s="261">
        <v>2412085000</v>
      </c>
      <c r="AI188" s="261">
        <v>2718805000</v>
      </c>
      <c r="AJ188" s="261">
        <v>2886495000</v>
      </c>
      <c r="AK188" s="262">
        <v>3064528000</v>
      </c>
      <c r="AL188" s="262">
        <v>2886495000</v>
      </c>
      <c r="AM188" s="261">
        <v>3064528000</v>
      </c>
      <c r="AN188" s="261">
        <f t="shared" si="125"/>
        <v>3253541000</v>
      </c>
      <c r="AO188" s="15"/>
      <c r="AP188" s="15"/>
      <c r="AQ188" s="264">
        <f t="shared" si="167"/>
        <v>-1248563.1177999973</v>
      </c>
      <c r="AR188" s="265"/>
      <c r="AS188" s="266"/>
      <c r="AT188" s="266"/>
      <c r="AU188" s="266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276">
        <v>43</v>
      </c>
      <c r="BT188" s="296" t="s">
        <v>164</v>
      </c>
      <c r="BU188" s="269" t="str">
        <f>F212</f>
        <v>2BR-3</v>
      </c>
      <c r="BV188" s="270" t="str">
        <f>D212</f>
        <v>03</v>
      </c>
      <c r="BW188" s="271">
        <f>G212</f>
        <v>85</v>
      </c>
      <c r="BX188" s="271">
        <f>H212</f>
        <v>74</v>
      </c>
      <c r="BY188" s="272">
        <f>O212</f>
        <v>29442358.790800005</v>
      </c>
      <c r="BZ188" s="272">
        <f>AH212</f>
        <v>2002714000</v>
      </c>
      <c r="CA188" s="272">
        <f>AI212</f>
        <v>2257378000</v>
      </c>
      <c r="CB188" s="272">
        <f>AJ212</f>
        <v>2396609000</v>
      </c>
      <c r="CC188" s="272">
        <f>AK212</f>
        <v>2544426000</v>
      </c>
      <c r="CD188" s="272">
        <f>AN212</f>
        <v>2701361000</v>
      </c>
      <c r="CE188" s="15">
        <v>1</v>
      </c>
      <c r="CF188" s="42">
        <f t="shared" si="170"/>
        <v>3059684700</v>
      </c>
      <c r="CG188" s="187">
        <f t="shared" si="170"/>
        <v>3248399680</v>
      </c>
    </row>
    <row r="189" spans="1:85">
      <c r="A189" s="3">
        <f t="shared" si="168"/>
        <v>150</v>
      </c>
      <c r="B189" s="249">
        <v>6</v>
      </c>
      <c r="C189" s="250" t="s">
        <v>169</v>
      </c>
      <c r="D189" s="285">
        <v>11</v>
      </c>
      <c r="E189" s="252"/>
      <c r="F189" s="40" t="s">
        <v>62</v>
      </c>
      <c r="G189" s="253">
        <f t="shared" si="147"/>
        <v>101</v>
      </c>
      <c r="H189" s="253">
        <f t="shared" si="148"/>
        <v>90</v>
      </c>
      <c r="I189" s="254">
        <f t="shared" si="149"/>
        <v>26966806</v>
      </c>
      <c r="J189" s="254">
        <f t="shared" si="150"/>
        <v>1</v>
      </c>
      <c r="K189" s="255">
        <f t="shared" si="151"/>
        <v>1.06</v>
      </c>
      <c r="L189" s="256">
        <f t="shared" si="178"/>
        <v>1.02</v>
      </c>
      <c r="M189" s="257">
        <f t="shared" si="153"/>
        <v>24364489.972377934</v>
      </c>
      <c r="N189" s="257">
        <f t="shared" si="154"/>
        <v>27462673.064623922</v>
      </c>
      <c r="O189" s="257">
        <f t="shared" si="155"/>
        <v>29156510.647200003</v>
      </c>
      <c r="P189" s="257">
        <f t="shared" si="156"/>
        <v>30954820.425523225</v>
      </c>
      <c r="Q189" s="258">
        <f t="shared" si="157"/>
        <v>29156510.647200003</v>
      </c>
      <c r="R189" s="257">
        <f t="shared" si="157"/>
        <v>30954820.425523225</v>
      </c>
      <c r="S189" s="257">
        <f t="shared" si="158"/>
        <v>32864046.016027961</v>
      </c>
      <c r="T189" s="257"/>
      <c r="U189" s="257">
        <f t="shared" si="159"/>
        <v>2192804097.5140142</v>
      </c>
      <c r="V189" s="257">
        <f t="shared" si="160"/>
        <v>2471640575.816153</v>
      </c>
      <c r="W189" s="257">
        <f t="shared" si="161"/>
        <v>2624085958.2480001</v>
      </c>
      <c r="X189" s="258">
        <f t="shared" si="162"/>
        <v>2785933838.2970901</v>
      </c>
      <c r="Y189" s="258">
        <f t="shared" si="163"/>
        <v>2624085958.2480001</v>
      </c>
      <c r="Z189" s="257">
        <f t="shared" si="164"/>
        <v>2785933838.2970901</v>
      </c>
      <c r="AA189" s="257">
        <f t="shared" si="169"/>
        <v>2957764141.4425163</v>
      </c>
      <c r="AB189" s="257"/>
      <c r="AC189" s="32" t="str">
        <f t="shared" si="165"/>
        <v>BERTAHAP</v>
      </c>
      <c r="AD189" s="259">
        <f t="shared" si="166"/>
        <v>0</v>
      </c>
      <c r="AE189" s="260">
        <v>2</v>
      </c>
      <c r="AF189" s="261"/>
      <c r="AG189" s="257" t="e">
        <f>IF(AF189&gt;#REF!,"LB","KR")</f>
        <v>#REF!</v>
      </c>
      <c r="AH189" s="261">
        <v>2412085000</v>
      </c>
      <c r="AI189" s="261">
        <v>2718805000</v>
      </c>
      <c r="AJ189" s="261">
        <v>2886495000</v>
      </c>
      <c r="AK189" s="262">
        <v>3064528000</v>
      </c>
      <c r="AL189" s="262">
        <v>2886495000</v>
      </c>
      <c r="AM189" s="261">
        <v>3064528000</v>
      </c>
      <c r="AN189" s="261">
        <f t="shared" si="125"/>
        <v>3253541000</v>
      </c>
      <c r="AO189" s="15"/>
      <c r="AP189" s="15"/>
      <c r="AQ189" s="264">
        <f t="shared" si="167"/>
        <v>-1248563.1177999973</v>
      </c>
      <c r="AR189" s="265"/>
      <c r="AS189" s="266"/>
      <c r="AT189" s="266"/>
      <c r="AU189" s="266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276">
        <v>44</v>
      </c>
      <c r="BT189" s="269" t="s">
        <v>172</v>
      </c>
      <c r="BU189" s="269" t="str">
        <f>F244</f>
        <v>2BR-11</v>
      </c>
      <c r="BV189" s="270">
        <f>D244</f>
        <v>11</v>
      </c>
      <c r="BW189" s="271">
        <f>G244</f>
        <v>101</v>
      </c>
      <c r="BX189" s="271">
        <f>H244</f>
        <v>90</v>
      </c>
      <c r="BY189" s="272">
        <f>O244</f>
        <v>29442358.790800005</v>
      </c>
      <c r="BZ189" s="272">
        <f>AH244</f>
        <v>2435733000</v>
      </c>
      <c r="CA189" s="272">
        <f>AI244</f>
        <v>2745460000</v>
      </c>
      <c r="CB189" s="272">
        <f>AJ244</f>
        <v>2914794000</v>
      </c>
      <c r="CC189" s="272">
        <f>AK244</f>
        <v>3094572000</v>
      </c>
      <c r="CD189" s="272">
        <f>AN244</f>
        <v>3285439000</v>
      </c>
      <c r="CE189" s="15">
        <v>2</v>
      </c>
      <c r="CF189" s="42">
        <f t="shared" si="170"/>
        <v>3059684700</v>
      </c>
      <c r="CG189" s="187">
        <f t="shared" si="170"/>
        <v>3248399680</v>
      </c>
    </row>
    <row r="190" spans="1:85">
      <c r="A190" s="3">
        <f t="shared" si="168"/>
        <v>151</v>
      </c>
      <c r="B190" s="249">
        <v>7</v>
      </c>
      <c r="C190" s="250" t="s">
        <v>169</v>
      </c>
      <c r="D190" s="285">
        <v>15</v>
      </c>
      <c r="E190" s="252"/>
      <c r="F190" s="40" t="s">
        <v>64</v>
      </c>
      <c r="G190" s="253">
        <f t="shared" si="147"/>
        <v>101</v>
      </c>
      <c r="H190" s="253">
        <f t="shared" si="148"/>
        <v>90</v>
      </c>
      <c r="I190" s="254">
        <f t="shared" si="149"/>
        <v>26966806</v>
      </c>
      <c r="J190" s="254">
        <f t="shared" si="150"/>
        <v>1</v>
      </c>
      <c r="K190" s="255">
        <f t="shared" si="151"/>
        <v>1.06</v>
      </c>
      <c r="L190" s="256">
        <f t="shared" si="178"/>
        <v>1.02</v>
      </c>
      <c r="M190" s="257">
        <f t="shared" si="153"/>
        <v>24364489.972377934</v>
      </c>
      <c r="N190" s="257">
        <f t="shared" si="154"/>
        <v>27462673.064623922</v>
      </c>
      <c r="O190" s="257">
        <f t="shared" si="155"/>
        <v>29156510.647200003</v>
      </c>
      <c r="P190" s="257">
        <f t="shared" si="156"/>
        <v>30954820.425523225</v>
      </c>
      <c r="Q190" s="258">
        <f t="shared" si="157"/>
        <v>29156510.647200003</v>
      </c>
      <c r="R190" s="257">
        <f t="shared" si="157"/>
        <v>30954820.425523225</v>
      </c>
      <c r="S190" s="257">
        <f t="shared" si="158"/>
        <v>32864046.016027961</v>
      </c>
      <c r="T190" s="257"/>
      <c r="U190" s="257">
        <f t="shared" si="159"/>
        <v>2192804097.5140142</v>
      </c>
      <c r="V190" s="257">
        <f t="shared" si="160"/>
        <v>2471640575.816153</v>
      </c>
      <c r="W190" s="257">
        <f t="shared" si="161"/>
        <v>2624085958.2480001</v>
      </c>
      <c r="X190" s="258">
        <f t="shared" si="162"/>
        <v>2785933838.2970901</v>
      </c>
      <c r="Y190" s="258">
        <f t="shared" si="163"/>
        <v>2624085958.2480001</v>
      </c>
      <c r="Z190" s="257">
        <f t="shared" si="164"/>
        <v>2785933838.2970901</v>
      </c>
      <c r="AA190" s="257">
        <f t="shared" si="169"/>
        <v>2957764141.4425163</v>
      </c>
      <c r="AB190" s="257"/>
      <c r="AC190" s="32" t="str">
        <f t="shared" si="165"/>
        <v>BERTAHAP</v>
      </c>
      <c r="AD190" s="259">
        <f t="shared" si="166"/>
        <v>0</v>
      </c>
      <c r="AE190" s="260">
        <v>2</v>
      </c>
      <c r="AF190" s="261"/>
      <c r="AG190" s="257" t="e">
        <f>IF(AF190&gt;#REF!,"LB","KR")</f>
        <v>#REF!</v>
      </c>
      <c r="AH190" s="261">
        <v>2412085000</v>
      </c>
      <c r="AI190" s="261">
        <v>2718805000</v>
      </c>
      <c r="AJ190" s="261">
        <v>2886495000</v>
      </c>
      <c r="AK190" s="262">
        <v>3064528000</v>
      </c>
      <c r="AL190" s="262">
        <v>2886495000</v>
      </c>
      <c r="AM190" s="261">
        <v>3064528000</v>
      </c>
      <c r="AN190" s="261">
        <f t="shared" si="125"/>
        <v>3253541000</v>
      </c>
      <c r="AO190" s="15"/>
      <c r="AP190" s="15"/>
      <c r="AQ190" s="264">
        <f t="shared" si="167"/>
        <v>-1248563.1177999973</v>
      </c>
      <c r="AR190" s="265"/>
      <c r="AS190" s="266"/>
      <c r="AT190" s="266"/>
      <c r="AU190" s="266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276">
        <v>45</v>
      </c>
      <c r="BT190" s="296" t="s">
        <v>168</v>
      </c>
      <c r="BU190" s="269" t="str">
        <f>F262</f>
        <v>2BR-7</v>
      </c>
      <c r="BV190" s="270" t="str">
        <f>D262</f>
        <v>07</v>
      </c>
      <c r="BW190" s="271">
        <f>G262</f>
        <v>101</v>
      </c>
      <c r="BX190" s="271">
        <f>H262</f>
        <v>90</v>
      </c>
      <c r="BY190" s="272">
        <f>O262</f>
        <v>29442358.790800005</v>
      </c>
      <c r="BZ190" s="272">
        <f t="shared" ref="BZ190:CC191" si="179">AH262</f>
        <v>2435733000</v>
      </c>
      <c r="CA190" s="272">
        <f t="shared" si="179"/>
        <v>2745460000</v>
      </c>
      <c r="CB190" s="272">
        <f t="shared" si="179"/>
        <v>2914794000</v>
      </c>
      <c r="CC190" s="272">
        <f t="shared" si="179"/>
        <v>3094572000</v>
      </c>
      <c r="CD190" s="272">
        <f>AN262</f>
        <v>3285439000</v>
      </c>
      <c r="CE190" s="15">
        <v>2</v>
      </c>
      <c r="CF190" s="42">
        <f t="shared" si="170"/>
        <v>3059684700</v>
      </c>
      <c r="CG190" s="187">
        <f t="shared" si="170"/>
        <v>3248399680</v>
      </c>
    </row>
    <row r="191" spans="1:85">
      <c r="A191" s="3">
        <f t="shared" si="168"/>
        <v>152</v>
      </c>
      <c r="B191" s="249">
        <v>8</v>
      </c>
      <c r="C191" s="250" t="s">
        <v>169</v>
      </c>
      <c r="D191" s="285">
        <v>17</v>
      </c>
      <c r="E191" s="252"/>
      <c r="F191" s="40" t="s">
        <v>67</v>
      </c>
      <c r="G191" s="253">
        <f t="shared" si="147"/>
        <v>85</v>
      </c>
      <c r="H191" s="253">
        <f t="shared" si="148"/>
        <v>74</v>
      </c>
      <c r="I191" s="254">
        <f t="shared" si="149"/>
        <v>26966806</v>
      </c>
      <c r="J191" s="254">
        <f t="shared" si="150"/>
        <v>1</v>
      </c>
      <c r="K191" s="255">
        <f t="shared" si="151"/>
        <v>1.06</v>
      </c>
      <c r="L191" s="256">
        <f>SUMIF($AN$4:$AN$22,D191,$AU$4:$AU$22)</f>
        <v>1.02</v>
      </c>
      <c r="M191" s="257">
        <f t="shared" si="153"/>
        <v>24364489.972377934</v>
      </c>
      <c r="N191" s="257">
        <f t="shared" si="154"/>
        <v>27462673.064623922</v>
      </c>
      <c r="O191" s="257">
        <f t="shared" si="155"/>
        <v>29156510.647200003</v>
      </c>
      <c r="P191" s="257">
        <f t="shared" si="156"/>
        <v>30954820.425523225</v>
      </c>
      <c r="Q191" s="258">
        <f t="shared" si="157"/>
        <v>29156510.647200003</v>
      </c>
      <c r="R191" s="257">
        <f t="shared" si="157"/>
        <v>30954820.425523225</v>
      </c>
      <c r="S191" s="257">
        <f t="shared" si="158"/>
        <v>32864046.016027961</v>
      </c>
      <c r="T191" s="257"/>
      <c r="U191" s="257">
        <f t="shared" si="159"/>
        <v>1802972257.9559672</v>
      </c>
      <c r="V191" s="257">
        <f t="shared" si="160"/>
        <v>2032237806.7821703</v>
      </c>
      <c r="W191" s="257">
        <f t="shared" si="161"/>
        <v>2157581787.8928003</v>
      </c>
      <c r="X191" s="258">
        <f t="shared" si="162"/>
        <v>2290656711.4887185</v>
      </c>
      <c r="Y191" s="258">
        <f t="shared" si="163"/>
        <v>2157581787.8928003</v>
      </c>
      <c r="Z191" s="257">
        <f t="shared" si="164"/>
        <v>2290656711.4887185</v>
      </c>
      <c r="AA191" s="257">
        <f t="shared" si="169"/>
        <v>2431939405.186069</v>
      </c>
      <c r="AB191" s="257"/>
      <c r="AC191" s="32" t="str">
        <f t="shared" si="165"/>
        <v>BERTAHAP</v>
      </c>
      <c r="AD191" s="259">
        <f t="shared" si="166"/>
        <v>0</v>
      </c>
      <c r="AE191" s="260">
        <v>2</v>
      </c>
      <c r="AF191" s="261"/>
      <c r="AG191" s="257" t="e">
        <f>IF(AF191&gt;#REF!,"LB","KR")</f>
        <v>#REF!</v>
      </c>
      <c r="AH191" s="261">
        <v>1983270000</v>
      </c>
      <c r="AI191" s="261">
        <v>2235462000</v>
      </c>
      <c r="AJ191" s="261">
        <v>2373340000</v>
      </c>
      <c r="AK191" s="262">
        <v>2519723000</v>
      </c>
      <c r="AL191" s="262">
        <v>2373340000</v>
      </c>
      <c r="AM191" s="261">
        <v>2519723000</v>
      </c>
      <c r="AN191" s="261">
        <f t="shared" si="125"/>
        <v>2675134000</v>
      </c>
      <c r="AO191" s="15"/>
      <c r="AP191" s="15"/>
      <c r="AQ191" s="264">
        <f t="shared" si="167"/>
        <v>-1248563.1177999973</v>
      </c>
      <c r="AR191" s="265"/>
      <c r="AS191" s="266"/>
      <c r="AT191" s="266"/>
      <c r="AU191" s="266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276"/>
      <c r="BT191" s="269"/>
      <c r="BU191" s="269" t="str">
        <f>F263</f>
        <v>2BR-15</v>
      </c>
      <c r="BV191" s="270">
        <f>D263</f>
        <v>15</v>
      </c>
      <c r="BW191" s="271">
        <f>G263</f>
        <v>101</v>
      </c>
      <c r="BX191" s="271">
        <f>H263</f>
        <v>90</v>
      </c>
      <c r="BY191" s="272">
        <f>O263</f>
        <v>29442358.790800005</v>
      </c>
      <c r="BZ191" s="272">
        <f t="shared" si="179"/>
        <v>2435733000</v>
      </c>
      <c r="CA191" s="272">
        <f t="shared" si="179"/>
        <v>2745460000</v>
      </c>
      <c r="CB191" s="272">
        <f t="shared" si="179"/>
        <v>2914794000</v>
      </c>
      <c r="CC191" s="272">
        <f t="shared" si="179"/>
        <v>3094572000</v>
      </c>
      <c r="CD191" s="272">
        <f>AN263</f>
        <v>3285439000</v>
      </c>
      <c r="CE191" s="15"/>
      <c r="CF191" s="42">
        <f t="shared" si="170"/>
        <v>2515740400</v>
      </c>
      <c r="CG191" s="187">
        <f t="shared" si="170"/>
        <v>2670906380</v>
      </c>
    </row>
    <row r="192" spans="1:85">
      <c r="A192" s="3">
        <f t="shared" si="168"/>
        <v>153</v>
      </c>
      <c r="B192" s="249">
        <v>1</v>
      </c>
      <c r="C192" s="250" t="s">
        <v>173</v>
      </c>
      <c r="D192" s="251" t="s">
        <v>19</v>
      </c>
      <c r="E192" s="252"/>
      <c r="F192" s="40" t="s">
        <v>72</v>
      </c>
      <c r="G192" s="253">
        <f t="shared" si="147"/>
        <v>175</v>
      </c>
      <c r="H192" s="253">
        <f t="shared" si="148"/>
        <v>156</v>
      </c>
      <c r="I192" s="254">
        <f t="shared" si="149"/>
        <v>26966806</v>
      </c>
      <c r="J192" s="254">
        <f t="shared" si="150"/>
        <v>5</v>
      </c>
      <c r="K192" s="255">
        <f t="shared" si="151"/>
        <v>1.08</v>
      </c>
      <c r="L192" s="305">
        <f t="shared" ref="L192:L201" si="180">SUMIF($AN$4:$AN$22,D192,$BI$4:$BI$22)</f>
        <v>1.03</v>
      </c>
      <c r="M192" s="257">
        <f t="shared" si="153"/>
        <v>25067571.813978184</v>
      </c>
      <c r="N192" s="257">
        <f t="shared" si="154"/>
        <v>28255158.635856133</v>
      </c>
      <c r="O192" s="257">
        <f t="shared" si="155"/>
        <v>29997874.994400002</v>
      </c>
      <c r="P192" s="257">
        <f t="shared" si="156"/>
        <v>31848078.284639321</v>
      </c>
      <c r="Q192" s="258">
        <f t="shared" si="157"/>
        <v>29997874.994400002</v>
      </c>
      <c r="R192" s="257">
        <f t="shared" si="157"/>
        <v>31848078.284639321</v>
      </c>
      <c r="S192" s="257">
        <f t="shared" si="158"/>
        <v>33812398.065325104</v>
      </c>
      <c r="T192" s="257"/>
      <c r="U192" s="257">
        <f t="shared" si="159"/>
        <v>3910541202.9805965</v>
      </c>
      <c r="V192" s="257">
        <f t="shared" si="160"/>
        <v>4407804747.1935568</v>
      </c>
      <c r="W192" s="257">
        <f t="shared" si="161"/>
        <v>4679668499.1264</v>
      </c>
      <c r="X192" s="258">
        <f t="shared" si="162"/>
        <v>4968300212.4037342</v>
      </c>
      <c r="Y192" s="258">
        <f t="shared" si="163"/>
        <v>4679668499.1264</v>
      </c>
      <c r="Z192" s="257">
        <f t="shared" si="164"/>
        <v>4968300212.4037342</v>
      </c>
      <c r="AA192" s="257">
        <f t="shared" si="169"/>
        <v>5274734098.1907158</v>
      </c>
      <c r="AB192" s="257"/>
      <c r="AC192" s="32" t="str">
        <f t="shared" si="165"/>
        <v>BERTAHAP</v>
      </c>
      <c r="AD192" s="259">
        <f t="shared" si="166"/>
        <v>0</v>
      </c>
      <c r="AE192" s="260">
        <v>2</v>
      </c>
      <c r="AF192" s="261"/>
      <c r="AG192" s="257" t="e">
        <f>IF(AF192&gt;#REF!,"LB","KR")</f>
        <v>#REF!</v>
      </c>
      <c r="AH192" s="261">
        <v>4301596000</v>
      </c>
      <c r="AI192" s="261">
        <v>4848586000</v>
      </c>
      <c r="AJ192" s="261">
        <v>5147636000</v>
      </c>
      <c r="AK192" s="262">
        <v>5465131000</v>
      </c>
      <c r="AL192" s="262">
        <v>5147636000</v>
      </c>
      <c r="AM192" s="261">
        <v>5465131000</v>
      </c>
      <c r="AN192" s="261">
        <f t="shared" si="125"/>
        <v>5802208000</v>
      </c>
      <c r="AO192" s="15"/>
      <c r="AP192" s="15"/>
      <c r="AQ192" s="264">
        <f t="shared" si="167"/>
        <v>-407198.77059999853</v>
      </c>
      <c r="AR192" s="265"/>
      <c r="AS192" s="266"/>
      <c r="AT192" s="266"/>
      <c r="AU192" s="266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276">
        <v>46</v>
      </c>
      <c r="BT192" s="269" t="s">
        <v>174</v>
      </c>
      <c r="BU192" s="269" t="str">
        <f>F239</f>
        <v>3BR-1</v>
      </c>
      <c r="BV192" s="270" t="str">
        <f>D239</f>
        <v>01</v>
      </c>
      <c r="BW192" s="271">
        <f>G239</f>
        <v>175</v>
      </c>
      <c r="BX192" s="271">
        <f>H239</f>
        <v>156</v>
      </c>
      <c r="BY192" s="272">
        <f>O239</f>
        <v>29997874.994400002</v>
      </c>
      <c r="BZ192" s="272">
        <f>AH239</f>
        <v>4301596000</v>
      </c>
      <c r="CA192" s="272">
        <f>AI239</f>
        <v>4848586000</v>
      </c>
      <c r="CB192" s="272">
        <f>AJ239</f>
        <v>5147636000</v>
      </c>
      <c r="CC192" s="272">
        <f>AK239</f>
        <v>5465131000</v>
      </c>
      <c r="CD192" s="272">
        <f>AN239</f>
        <v>5802208000</v>
      </c>
      <c r="CE192" s="15">
        <v>2</v>
      </c>
      <c r="CF192" s="42">
        <f t="shared" si="170"/>
        <v>5456494160</v>
      </c>
      <c r="CG192" s="187">
        <f t="shared" si="170"/>
        <v>5793038860</v>
      </c>
    </row>
    <row r="193" spans="1:85">
      <c r="A193" s="3">
        <f t="shared" si="168"/>
        <v>154</v>
      </c>
      <c r="B193" s="249">
        <v>2</v>
      </c>
      <c r="C193" s="250" t="s">
        <v>173</v>
      </c>
      <c r="D193" s="251" t="s">
        <v>29</v>
      </c>
      <c r="E193" s="252"/>
      <c r="F193" s="40" t="s">
        <v>74</v>
      </c>
      <c r="G193" s="253">
        <f t="shared" si="147"/>
        <v>85</v>
      </c>
      <c r="H193" s="253">
        <f t="shared" si="148"/>
        <v>74</v>
      </c>
      <c r="I193" s="254">
        <f t="shared" si="149"/>
        <v>26966806</v>
      </c>
      <c r="J193" s="254">
        <f t="shared" si="150"/>
        <v>1</v>
      </c>
      <c r="K193" s="255">
        <f t="shared" si="151"/>
        <v>1.06</v>
      </c>
      <c r="L193" s="305">
        <f t="shared" si="180"/>
        <v>1.03</v>
      </c>
      <c r="M193" s="257">
        <f t="shared" si="153"/>
        <v>24603357.52112674</v>
      </c>
      <c r="N193" s="257">
        <f t="shared" si="154"/>
        <v>27731914.957414355</v>
      </c>
      <c r="O193" s="257">
        <f t="shared" si="155"/>
        <v>29442358.790800005</v>
      </c>
      <c r="P193" s="257">
        <f t="shared" si="156"/>
        <v>31258299.057146005</v>
      </c>
      <c r="Q193" s="258">
        <f t="shared" si="157"/>
        <v>29442358.790800005</v>
      </c>
      <c r="R193" s="257">
        <f t="shared" si="157"/>
        <v>31258299.057146005</v>
      </c>
      <c r="S193" s="257">
        <f t="shared" si="158"/>
        <v>33186242.545596864</v>
      </c>
      <c r="T193" s="257"/>
      <c r="U193" s="257">
        <f t="shared" si="159"/>
        <v>1820648456.5633788</v>
      </c>
      <c r="V193" s="257">
        <f t="shared" si="160"/>
        <v>2052161706.8486624</v>
      </c>
      <c r="W193" s="257">
        <f t="shared" si="161"/>
        <v>2178734550.5192003</v>
      </c>
      <c r="X193" s="258">
        <f t="shared" si="162"/>
        <v>2313114130.2288046</v>
      </c>
      <c r="Y193" s="258">
        <f t="shared" si="163"/>
        <v>2178734550.5192003</v>
      </c>
      <c r="Z193" s="257">
        <f t="shared" si="164"/>
        <v>2313114130.2288046</v>
      </c>
      <c r="AA193" s="257">
        <f t="shared" si="169"/>
        <v>2455781948.3741679</v>
      </c>
      <c r="AB193" s="257"/>
      <c r="AC193" s="32" t="str">
        <f t="shared" si="165"/>
        <v>BERTAHAP</v>
      </c>
      <c r="AD193" s="259">
        <f t="shared" si="166"/>
        <v>0</v>
      </c>
      <c r="AE193" s="260">
        <v>2</v>
      </c>
      <c r="AF193" s="261"/>
      <c r="AG193" s="257" t="e">
        <f>IF(AF193&gt;#REF!,"LB","KR")</f>
        <v>#REF!</v>
      </c>
      <c r="AH193" s="261">
        <v>2002714000</v>
      </c>
      <c r="AI193" s="261">
        <v>2257378000</v>
      </c>
      <c r="AJ193" s="261">
        <v>2396609000</v>
      </c>
      <c r="AK193" s="262">
        <v>2544426000</v>
      </c>
      <c r="AL193" s="262">
        <v>2396609000</v>
      </c>
      <c r="AM193" s="261">
        <v>2544426000</v>
      </c>
      <c r="AN193" s="261">
        <f t="shared" si="125"/>
        <v>2701361000</v>
      </c>
      <c r="AO193" s="15"/>
      <c r="AP193" s="15"/>
      <c r="AQ193" s="264">
        <f t="shared" si="167"/>
        <v>-962714.9741999954</v>
      </c>
      <c r="AR193" s="265"/>
      <c r="AS193" s="266"/>
      <c r="AT193" s="266"/>
      <c r="AU193" s="266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276">
        <v>47</v>
      </c>
      <c r="BT193" s="269" t="s">
        <v>175</v>
      </c>
      <c r="BU193" s="269" t="str">
        <f>F267</f>
        <v>3BR-1</v>
      </c>
      <c r="BV193" s="270" t="str">
        <f>D267</f>
        <v>01</v>
      </c>
      <c r="BW193" s="271">
        <f t="shared" ref="BW193:BX195" si="181">G267</f>
        <v>175</v>
      </c>
      <c r="BX193" s="271">
        <f t="shared" si="181"/>
        <v>156</v>
      </c>
      <c r="BY193" s="272">
        <f>O267</f>
        <v>29561012.737199999</v>
      </c>
      <c r="BZ193" s="272">
        <f t="shared" ref="BZ193:CC195" si="182">AH267</f>
        <v>4238951000</v>
      </c>
      <c r="CA193" s="272">
        <f t="shared" si="182"/>
        <v>4777975000</v>
      </c>
      <c r="CB193" s="272">
        <f t="shared" si="182"/>
        <v>5072670000</v>
      </c>
      <c r="CC193" s="272">
        <f t="shared" si="182"/>
        <v>5385541000</v>
      </c>
      <c r="CD193" s="272">
        <f>AN267</f>
        <v>5717710000</v>
      </c>
      <c r="CE193" s="15">
        <v>5</v>
      </c>
      <c r="CF193" s="42">
        <f t="shared" si="170"/>
        <v>2540405540</v>
      </c>
      <c r="CG193" s="187">
        <f t="shared" si="170"/>
        <v>2697091560</v>
      </c>
    </row>
    <row r="194" spans="1:85">
      <c r="A194" s="3">
        <f t="shared" si="168"/>
        <v>155</v>
      </c>
      <c r="B194" s="249">
        <v>3</v>
      </c>
      <c r="C194" s="250" t="s">
        <v>173</v>
      </c>
      <c r="D194" s="251" t="s">
        <v>32</v>
      </c>
      <c r="E194" s="252"/>
      <c r="F194" s="40" t="s">
        <v>56</v>
      </c>
      <c r="G194" s="253">
        <f t="shared" si="147"/>
        <v>85</v>
      </c>
      <c r="H194" s="253">
        <f t="shared" si="148"/>
        <v>74</v>
      </c>
      <c r="I194" s="254">
        <f t="shared" si="149"/>
        <v>26966806</v>
      </c>
      <c r="J194" s="254">
        <f t="shared" si="150"/>
        <v>1</v>
      </c>
      <c r="K194" s="255">
        <f t="shared" si="151"/>
        <v>1.06</v>
      </c>
      <c r="L194" s="305">
        <f t="shared" si="180"/>
        <v>1.03</v>
      </c>
      <c r="M194" s="257">
        <f t="shared" si="153"/>
        <v>24603357.52112674</v>
      </c>
      <c r="N194" s="257">
        <f t="shared" si="154"/>
        <v>27731914.957414355</v>
      </c>
      <c r="O194" s="257">
        <f t="shared" si="155"/>
        <v>29442358.790800005</v>
      </c>
      <c r="P194" s="257">
        <f t="shared" si="156"/>
        <v>31258299.057146005</v>
      </c>
      <c r="Q194" s="258">
        <f t="shared" si="157"/>
        <v>29442358.790800005</v>
      </c>
      <c r="R194" s="257">
        <f t="shared" si="157"/>
        <v>31258299.057146005</v>
      </c>
      <c r="S194" s="257">
        <f t="shared" si="158"/>
        <v>33186242.545596864</v>
      </c>
      <c r="T194" s="257"/>
      <c r="U194" s="257">
        <f t="shared" si="159"/>
        <v>1820648456.5633788</v>
      </c>
      <c r="V194" s="257">
        <f t="shared" si="160"/>
        <v>2052161706.8486624</v>
      </c>
      <c r="W194" s="257">
        <f t="shared" si="161"/>
        <v>2178734550.5192003</v>
      </c>
      <c r="X194" s="258">
        <f t="shared" si="162"/>
        <v>2313114130.2288046</v>
      </c>
      <c r="Y194" s="258">
        <f t="shared" si="163"/>
        <v>2178734550.5192003</v>
      </c>
      <c r="Z194" s="257">
        <f t="shared" si="164"/>
        <v>2313114130.2288046</v>
      </c>
      <c r="AA194" s="257">
        <f t="shared" si="169"/>
        <v>2455781948.3741679</v>
      </c>
      <c r="AB194" s="257"/>
      <c r="AC194" s="32" t="str">
        <f t="shared" si="165"/>
        <v>BERTAHAP</v>
      </c>
      <c r="AD194" s="259">
        <f t="shared" si="166"/>
        <v>0</v>
      </c>
      <c r="AE194" s="260">
        <v>2</v>
      </c>
      <c r="AF194" s="261"/>
      <c r="AG194" s="257" t="e">
        <f>IF(AF194&gt;#REF!,"LB","KR")</f>
        <v>#REF!</v>
      </c>
      <c r="AH194" s="261">
        <v>2002714000</v>
      </c>
      <c r="AI194" s="261">
        <v>2257378000</v>
      </c>
      <c r="AJ194" s="261">
        <v>2396609000</v>
      </c>
      <c r="AK194" s="262">
        <v>2544426000</v>
      </c>
      <c r="AL194" s="262">
        <v>2396609000</v>
      </c>
      <c r="AM194" s="261">
        <v>2544426000</v>
      </c>
      <c r="AN194" s="261">
        <f t="shared" si="125"/>
        <v>2701361000</v>
      </c>
      <c r="AO194" s="15"/>
      <c r="AP194" s="15"/>
      <c r="AQ194" s="264">
        <f t="shared" si="167"/>
        <v>-962714.9741999954</v>
      </c>
      <c r="AR194" s="265"/>
      <c r="AS194" s="266"/>
      <c r="AT194" s="266"/>
      <c r="AU194" s="266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276">
        <v>48</v>
      </c>
      <c r="BT194" s="269" t="s">
        <v>176</v>
      </c>
      <c r="BU194" s="269" t="str">
        <f>F268</f>
        <v>2BR-3</v>
      </c>
      <c r="BV194" s="270" t="str">
        <f>D268</f>
        <v>03</v>
      </c>
      <c r="BW194" s="271">
        <f t="shared" si="181"/>
        <v>85</v>
      </c>
      <c r="BX194" s="271">
        <f t="shared" si="181"/>
        <v>74</v>
      </c>
      <c r="BY194" s="272">
        <f>O268</f>
        <v>29013586.575399999</v>
      </c>
      <c r="BZ194" s="272">
        <f t="shared" si="182"/>
        <v>1973548000</v>
      </c>
      <c r="CA194" s="272">
        <f t="shared" si="182"/>
        <v>2224504000</v>
      </c>
      <c r="CB194" s="272">
        <f t="shared" si="182"/>
        <v>2361706000</v>
      </c>
      <c r="CC194" s="272">
        <f t="shared" si="182"/>
        <v>2507371000</v>
      </c>
      <c r="CD194" s="272">
        <f>AN268</f>
        <v>2662020000</v>
      </c>
      <c r="CE194" s="15">
        <v>8</v>
      </c>
      <c r="CF194" s="42">
        <f t="shared" si="170"/>
        <v>2540405540</v>
      </c>
      <c r="CG194" s="187">
        <f t="shared" si="170"/>
        <v>2697091560</v>
      </c>
    </row>
    <row r="195" spans="1:85">
      <c r="A195" s="3">
        <f t="shared" si="168"/>
        <v>156</v>
      </c>
      <c r="B195" s="249">
        <v>4</v>
      </c>
      <c r="C195" s="250" t="s">
        <v>173</v>
      </c>
      <c r="D195" s="251" t="s">
        <v>38</v>
      </c>
      <c r="E195" s="252"/>
      <c r="F195" s="40" t="s">
        <v>58</v>
      </c>
      <c r="G195" s="253">
        <f t="shared" si="147"/>
        <v>101</v>
      </c>
      <c r="H195" s="253">
        <f t="shared" si="148"/>
        <v>90</v>
      </c>
      <c r="I195" s="254">
        <f t="shared" si="149"/>
        <v>26966806</v>
      </c>
      <c r="J195" s="254">
        <f t="shared" si="150"/>
        <v>1</v>
      </c>
      <c r="K195" s="255">
        <f t="shared" si="151"/>
        <v>1.06</v>
      </c>
      <c r="L195" s="305">
        <f t="shared" si="180"/>
        <v>1.03</v>
      </c>
      <c r="M195" s="257">
        <f t="shared" si="153"/>
        <v>24603357.52112674</v>
      </c>
      <c r="N195" s="257">
        <f t="shared" si="154"/>
        <v>27731914.957414355</v>
      </c>
      <c r="O195" s="257">
        <f t="shared" si="155"/>
        <v>29442358.790800005</v>
      </c>
      <c r="P195" s="257">
        <f t="shared" si="156"/>
        <v>31258299.057146005</v>
      </c>
      <c r="Q195" s="258">
        <f t="shared" si="157"/>
        <v>29442358.790800005</v>
      </c>
      <c r="R195" s="257">
        <f t="shared" si="157"/>
        <v>31258299.057146005</v>
      </c>
      <c r="S195" s="257">
        <f t="shared" si="158"/>
        <v>33186242.545596864</v>
      </c>
      <c r="T195" s="257"/>
      <c r="U195" s="257">
        <f t="shared" si="159"/>
        <v>2214302176.9014068</v>
      </c>
      <c r="V195" s="257">
        <f t="shared" si="160"/>
        <v>2495872346.1672921</v>
      </c>
      <c r="W195" s="257">
        <f t="shared" si="161"/>
        <v>2649812291.1720004</v>
      </c>
      <c r="X195" s="258">
        <f t="shared" si="162"/>
        <v>2813246915.1431403</v>
      </c>
      <c r="Y195" s="258">
        <f t="shared" si="163"/>
        <v>2649812291.1720004</v>
      </c>
      <c r="Z195" s="257">
        <f t="shared" si="164"/>
        <v>2813246915.1431403</v>
      </c>
      <c r="AA195" s="257">
        <f t="shared" si="169"/>
        <v>2986761829.1037178</v>
      </c>
      <c r="AB195" s="257"/>
      <c r="AC195" s="32" t="str">
        <f t="shared" si="165"/>
        <v>BERTAHAP</v>
      </c>
      <c r="AD195" s="259">
        <f t="shared" si="166"/>
        <v>0</v>
      </c>
      <c r="AE195" s="260">
        <v>2</v>
      </c>
      <c r="AF195" s="261"/>
      <c r="AG195" s="257" t="e">
        <f>IF(AF195&gt;#REF!,"LB","KR")</f>
        <v>#REF!</v>
      </c>
      <c r="AH195" s="261">
        <v>2435733000</v>
      </c>
      <c r="AI195" s="261">
        <v>2745460000</v>
      </c>
      <c r="AJ195" s="261">
        <v>2914794000</v>
      </c>
      <c r="AK195" s="262">
        <v>3094572000</v>
      </c>
      <c r="AL195" s="262">
        <v>2914794000</v>
      </c>
      <c r="AM195" s="261">
        <v>3094572000</v>
      </c>
      <c r="AN195" s="261">
        <f t="shared" si="125"/>
        <v>3285439000</v>
      </c>
      <c r="AO195" s="15"/>
      <c r="AP195" s="15"/>
      <c r="AQ195" s="264">
        <f t="shared" si="167"/>
        <v>-962714.9741999954</v>
      </c>
      <c r="AR195" s="265"/>
      <c r="AS195" s="266"/>
      <c r="AT195" s="266"/>
      <c r="AU195" s="266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276"/>
      <c r="BT195" s="269"/>
      <c r="BU195" s="269" t="str">
        <f>F269</f>
        <v>2BR-5</v>
      </c>
      <c r="BV195" s="270" t="str">
        <f>D269</f>
        <v>05</v>
      </c>
      <c r="BW195" s="271">
        <f t="shared" si="181"/>
        <v>85</v>
      </c>
      <c r="BX195" s="271">
        <f t="shared" si="181"/>
        <v>74</v>
      </c>
      <c r="BY195" s="272">
        <f>O269</f>
        <v>29013586.575399999</v>
      </c>
      <c r="BZ195" s="272">
        <f t="shared" si="182"/>
        <v>1973548000</v>
      </c>
      <c r="CA195" s="272">
        <f t="shared" si="182"/>
        <v>2224504000</v>
      </c>
      <c r="CB195" s="272">
        <f t="shared" si="182"/>
        <v>2361706000</v>
      </c>
      <c r="CC195" s="272">
        <f t="shared" si="182"/>
        <v>2507371000</v>
      </c>
      <c r="CD195" s="272">
        <f>AN269</f>
        <v>2662020000</v>
      </c>
      <c r="CE195" s="15"/>
      <c r="CF195" s="42">
        <f t="shared" si="170"/>
        <v>3089681640</v>
      </c>
      <c r="CG195" s="187">
        <f t="shared" si="170"/>
        <v>3280246320</v>
      </c>
    </row>
    <row r="196" spans="1:85">
      <c r="A196" s="3">
        <f t="shared" si="168"/>
        <v>157</v>
      </c>
      <c r="B196" s="249">
        <v>5</v>
      </c>
      <c r="C196" s="250" t="s">
        <v>173</v>
      </c>
      <c r="D196" s="251" t="s">
        <v>44</v>
      </c>
      <c r="E196" s="252"/>
      <c r="F196" s="40" t="s">
        <v>60</v>
      </c>
      <c r="G196" s="253">
        <f t="shared" si="147"/>
        <v>101</v>
      </c>
      <c r="H196" s="253">
        <f t="shared" si="148"/>
        <v>90</v>
      </c>
      <c r="I196" s="254">
        <f t="shared" si="149"/>
        <v>26966806</v>
      </c>
      <c r="J196" s="254">
        <f t="shared" si="150"/>
        <v>1</v>
      </c>
      <c r="K196" s="255">
        <f t="shared" si="151"/>
        <v>1.06</v>
      </c>
      <c r="L196" s="305">
        <f t="shared" si="180"/>
        <v>1.03</v>
      </c>
      <c r="M196" s="257">
        <f t="shared" si="153"/>
        <v>24603357.52112674</v>
      </c>
      <c r="N196" s="257">
        <f t="shared" si="154"/>
        <v>27731914.957414355</v>
      </c>
      <c r="O196" s="257">
        <f t="shared" si="155"/>
        <v>29442358.790800005</v>
      </c>
      <c r="P196" s="257">
        <f t="shared" si="156"/>
        <v>31258299.057146005</v>
      </c>
      <c r="Q196" s="258">
        <f t="shared" si="157"/>
        <v>29442358.790800005</v>
      </c>
      <c r="R196" s="257">
        <f t="shared" si="157"/>
        <v>31258299.057146005</v>
      </c>
      <c r="S196" s="257">
        <f t="shared" si="158"/>
        <v>33186242.545596864</v>
      </c>
      <c r="T196" s="257"/>
      <c r="U196" s="257">
        <f t="shared" si="159"/>
        <v>2214302176.9014068</v>
      </c>
      <c r="V196" s="257">
        <f t="shared" si="160"/>
        <v>2495872346.1672921</v>
      </c>
      <c r="W196" s="257">
        <f t="shared" si="161"/>
        <v>2649812291.1720004</v>
      </c>
      <c r="X196" s="258">
        <f t="shared" si="162"/>
        <v>2813246915.1431403</v>
      </c>
      <c r="Y196" s="258">
        <f t="shared" si="163"/>
        <v>2649812291.1720004</v>
      </c>
      <c r="Z196" s="257">
        <f t="shared" si="164"/>
        <v>2813246915.1431403</v>
      </c>
      <c r="AA196" s="257">
        <f t="shared" si="169"/>
        <v>2986761829.1037178</v>
      </c>
      <c r="AB196" s="257"/>
      <c r="AC196" s="32" t="str">
        <f t="shared" si="165"/>
        <v>BERTAHAP</v>
      </c>
      <c r="AD196" s="259">
        <f t="shared" si="166"/>
        <v>0</v>
      </c>
      <c r="AE196" s="260">
        <v>2</v>
      </c>
      <c r="AF196" s="261"/>
      <c r="AG196" s="257" t="e">
        <f>IF(AF196&gt;#REF!,"LB","KR")</f>
        <v>#REF!</v>
      </c>
      <c r="AH196" s="261">
        <v>2435733000</v>
      </c>
      <c r="AI196" s="261">
        <v>2745460000</v>
      </c>
      <c r="AJ196" s="261">
        <v>2914794000</v>
      </c>
      <c r="AK196" s="262">
        <v>3094572000</v>
      </c>
      <c r="AL196" s="262">
        <v>2914794000</v>
      </c>
      <c r="AM196" s="261">
        <v>3094572000</v>
      </c>
      <c r="AN196" s="261">
        <f t="shared" si="125"/>
        <v>3285439000</v>
      </c>
      <c r="AO196" s="15"/>
      <c r="AP196" s="15"/>
      <c r="AQ196" s="264">
        <f t="shared" si="167"/>
        <v>-962714.9741999954</v>
      </c>
      <c r="AR196" s="265"/>
      <c r="AS196" s="266"/>
      <c r="AT196" s="266"/>
      <c r="AU196" s="266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276"/>
      <c r="BT196" s="269"/>
      <c r="BU196" s="269" t="str">
        <f>F272</f>
        <v>2BR-17</v>
      </c>
      <c r="BV196" s="270">
        <f>D272</f>
        <v>17</v>
      </c>
      <c r="BW196" s="271">
        <f>G272</f>
        <v>85</v>
      </c>
      <c r="BX196" s="271">
        <f>H272</f>
        <v>74</v>
      </c>
      <c r="BY196" s="272">
        <f>O272</f>
        <v>29013586.575399999</v>
      </c>
      <c r="BZ196" s="272">
        <f t="shared" ref="BZ196:CC197" si="183">AH272</f>
        <v>1973548000</v>
      </c>
      <c r="CA196" s="272">
        <f t="shared" si="183"/>
        <v>2224504000</v>
      </c>
      <c r="CB196" s="272">
        <f t="shared" si="183"/>
        <v>2361706000</v>
      </c>
      <c r="CC196" s="272">
        <f t="shared" si="183"/>
        <v>2507371000</v>
      </c>
      <c r="CD196" s="272">
        <f>AN272</f>
        <v>2662020000</v>
      </c>
      <c r="CE196" s="15"/>
      <c r="CF196" s="42">
        <f t="shared" si="170"/>
        <v>3089681640</v>
      </c>
      <c r="CG196" s="187">
        <f t="shared" si="170"/>
        <v>3280246320</v>
      </c>
    </row>
    <row r="197" spans="1:85">
      <c r="A197" s="3">
        <f t="shared" si="168"/>
        <v>158</v>
      </c>
      <c r="B197" s="249">
        <v>6</v>
      </c>
      <c r="C197" s="250" t="s">
        <v>173</v>
      </c>
      <c r="D197" s="285">
        <v>11</v>
      </c>
      <c r="E197" s="252"/>
      <c r="F197" s="40" t="s">
        <v>62</v>
      </c>
      <c r="G197" s="253">
        <f t="shared" si="147"/>
        <v>101</v>
      </c>
      <c r="H197" s="253">
        <f t="shared" si="148"/>
        <v>90</v>
      </c>
      <c r="I197" s="254">
        <f t="shared" si="149"/>
        <v>26966806</v>
      </c>
      <c r="J197" s="254">
        <f t="shared" si="150"/>
        <v>1</v>
      </c>
      <c r="K197" s="255">
        <f t="shared" si="151"/>
        <v>1.06</v>
      </c>
      <c r="L197" s="305">
        <f t="shared" si="180"/>
        <v>1.03</v>
      </c>
      <c r="M197" s="257">
        <f t="shared" si="153"/>
        <v>24603357.52112674</v>
      </c>
      <c r="N197" s="257">
        <f t="shared" si="154"/>
        <v>27731914.957414355</v>
      </c>
      <c r="O197" s="257">
        <f t="shared" si="155"/>
        <v>29442358.790800005</v>
      </c>
      <c r="P197" s="257">
        <f t="shared" si="156"/>
        <v>31258299.057146005</v>
      </c>
      <c r="Q197" s="258">
        <f t="shared" si="157"/>
        <v>29442358.790800005</v>
      </c>
      <c r="R197" s="257">
        <f t="shared" si="157"/>
        <v>31258299.057146005</v>
      </c>
      <c r="S197" s="257">
        <f t="shared" si="158"/>
        <v>33186242.545596864</v>
      </c>
      <c r="T197" s="257"/>
      <c r="U197" s="257">
        <f t="shared" si="159"/>
        <v>2214302176.9014068</v>
      </c>
      <c r="V197" s="257">
        <f t="shared" si="160"/>
        <v>2495872346.1672921</v>
      </c>
      <c r="W197" s="257">
        <f t="shared" si="161"/>
        <v>2649812291.1720004</v>
      </c>
      <c r="X197" s="258">
        <f t="shared" si="162"/>
        <v>2813246915.1431403</v>
      </c>
      <c r="Y197" s="258">
        <f t="shared" si="163"/>
        <v>2649812291.1720004</v>
      </c>
      <c r="Z197" s="257">
        <f t="shared" si="164"/>
        <v>2813246915.1431403</v>
      </c>
      <c r="AA197" s="257">
        <f t="shared" si="169"/>
        <v>2986761829.1037178</v>
      </c>
      <c r="AB197" s="257"/>
      <c r="AC197" s="32" t="str">
        <f t="shared" si="165"/>
        <v>BERTAHAP</v>
      </c>
      <c r="AD197" s="259">
        <f t="shared" si="166"/>
        <v>0</v>
      </c>
      <c r="AE197" s="260">
        <v>2</v>
      </c>
      <c r="AF197" s="261"/>
      <c r="AG197" s="257" t="e">
        <f>IF(AF197&gt;#REF!,"LB","KR")</f>
        <v>#REF!</v>
      </c>
      <c r="AH197" s="261">
        <v>2435733000</v>
      </c>
      <c r="AI197" s="261">
        <v>2745460000</v>
      </c>
      <c r="AJ197" s="261">
        <v>2914794000</v>
      </c>
      <c r="AK197" s="262">
        <v>3094572000</v>
      </c>
      <c r="AL197" s="262">
        <v>2914794000</v>
      </c>
      <c r="AM197" s="261">
        <v>3094572000</v>
      </c>
      <c r="AN197" s="261">
        <f t="shared" si="125"/>
        <v>3285439000</v>
      </c>
      <c r="AO197" s="15"/>
      <c r="AP197" s="15"/>
      <c r="AQ197" s="264">
        <f t="shared" si="167"/>
        <v>-962714.9741999954</v>
      </c>
      <c r="AR197" s="265"/>
      <c r="AS197" s="266"/>
      <c r="AT197" s="266"/>
      <c r="AU197" s="266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276"/>
      <c r="BT197" s="269"/>
      <c r="BU197" s="269" t="str">
        <f>F273</f>
        <v>3BR-19</v>
      </c>
      <c r="BV197" s="270">
        <f>D273</f>
        <v>19</v>
      </c>
      <c r="BW197" s="271">
        <f>G273</f>
        <v>138</v>
      </c>
      <c r="BX197" s="271">
        <f>H273</f>
        <v>120</v>
      </c>
      <c r="BY197" s="272">
        <f>O273</f>
        <v>29013586.575399999</v>
      </c>
      <c r="BZ197" s="272">
        <f t="shared" si="183"/>
        <v>3200348000</v>
      </c>
      <c r="CA197" s="272">
        <f t="shared" si="183"/>
        <v>3607303000</v>
      </c>
      <c r="CB197" s="272">
        <f t="shared" si="183"/>
        <v>3829794000</v>
      </c>
      <c r="CC197" s="272">
        <f t="shared" si="183"/>
        <v>4066007000</v>
      </c>
      <c r="CD197" s="272">
        <f>AN273</f>
        <v>4316790000</v>
      </c>
      <c r="CE197" s="15"/>
      <c r="CF197" s="42">
        <f t="shared" si="170"/>
        <v>3089681640</v>
      </c>
      <c r="CG197" s="187">
        <f t="shared" si="170"/>
        <v>3280246320</v>
      </c>
    </row>
    <row r="198" spans="1:85">
      <c r="A198" s="3">
        <f t="shared" si="168"/>
        <v>159</v>
      </c>
      <c r="B198" s="249">
        <v>7</v>
      </c>
      <c r="C198" s="250" t="s">
        <v>173</v>
      </c>
      <c r="D198" s="285">
        <v>15</v>
      </c>
      <c r="E198" s="252"/>
      <c r="F198" s="40" t="s">
        <v>64</v>
      </c>
      <c r="G198" s="253">
        <f t="shared" si="147"/>
        <v>101</v>
      </c>
      <c r="H198" s="253">
        <f t="shared" si="148"/>
        <v>90</v>
      </c>
      <c r="I198" s="254">
        <f t="shared" si="149"/>
        <v>26966806</v>
      </c>
      <c r="J198" s="254">
        <f t="shared" si="150"/>
        <v>1</v>
      </c>
      <c r="K198" s="255">
        <f t="shared" si="151"/>
        <v>1.06</v>
      </c>
      <c r="L198" s="305">
        <f t="shared" si="180"/>
        <v>1.03</v>
      </c>
      <c r="M198" s="257">
        <f t="shared" si="153"/>
        <v>24603357.52112674</v>
      </c>
      <c r="N198" s="257">
        <f t="shared" si="154"/>
        <v>27731914.957414355</v>
      </c>
      <c r="O198" s="257">
        <f t="shared" si="155"/>
        <v>29442358.790800005</v>
      </c>
      <c r="P198" s="257">
        <f t="shared" si="156"/>
        <v>31258299.057146005</v>
      </c>
      <c r="Q198" s="258">
        <f t="shared" si="157"/>
        <v>29442358.790800005</v>
      </c>
      <c r="R198" s="257">
        <f t="shared" si="157"/>
        <v>31258299.057146005</v>
      </c>
      <c r="S198" s="257">
        <f t="shared" si="158"/>
        <v>33186242.545596864</v>
      </c>
      <c r="T198" s="257"/>
      <c r="U198" s="257">
        <f t="shared" si="159"/>
        <v>2214302176.9014068</v>
      </c>
      <c r="V198" s="257">
        <f t="shared" si="160"/>
        <v>2495872346.1672921</v>
      </c>
      <c r="W198" s="257">
        <f t="shared" si="161"/>
        <v>2649812291.1720004</v>
      </c>
      <c r="X198" s="258">
        <f t="shared" si="162"/>
        <v>2813246915.1431403</v>
      </c>
      <c r="Y198" s="258">
        <f t="shared" si="163"/>
        <v>2649812291.1720004</v>
      </c>
      <c r="Z198" s="257">
        <f t="shared" si="164"/>
        <v>2813246915.1431403</v>
      </c>
      <c r="AA198" s="257">
        <f t="shared" si="169"/>
        <v>2986761829.1037178</v>
      </c>
      <c r="AB198" s="257"/>
      <c r="AC198" s="32" t="str">
        <f t="shared" si="165"/>
        <v>BERTAHAP</v>
      </c>
      <c r="AD198" s="259">
        <f t="shared" si="166"/>
        <v>0</v>
      </c>
      <c r="AE198" s="260">
        <v>2</v>
      </c>
      <c r="AF198" s="261"/>
      <c r="AG198" s="257" t="e">
        <f>IF(AF198&gt;#REF!,"LB","KR")</f>
        <v>#REF!</v>
      </c>
      <c r="AH198" s="261">
        <v>2435733000</v>
      </c>
      <c r="AI198" s="261">
        <v>2745460000</v>
      </c>
      <c r="AJ198" s="261">
        <v>2914794000</v>
      </c>
      <c r="AK198" s="262">
        <v>3094572000</v>
      </c>
      <c r="AL198" s="262">
        <v>2914794000</v>
      </c>
      <c r="AM198" s="261">
        <v>3094572000</v>
      </c>
      <c r="AN198" s="261">
        <f t="shared" si="125"/>
        <v>3285439000</v>
      </c>
      <c r="AO198" s="15"/>
      <c r="AP198" s="15"/>
      <c r="AQ198" s="264">
        <f t="shared" si="167"/>
        <v>-962714.9741999954</v>
      </c>
      <c r="AR198" s="265"/>
      <c r="AS198" s="266"/>
      <c r="AT198" s="266"/>
      <c r="AU198" s="266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276">
        <v>49</v>
      </c>
      <c r="BT198" s="269" t="s">
        <v>177</v>
      </c>
      <c r="BU198" s="269" t="str">
        <f t="shared" ref="BU198:BU205" si="184">F284</f>
        <v>2BR-3</v>
      </c>
      <c r="BV198" s="270" t="str">
        <f t="shared" ref="BV198:BV205" si="185">D284</f>
        <v>03</v>
      </c>
      <c r="BW198" s="271">
        <f t="shared" ref="BW198:BX205" si="186">G284</f>
        <v>85</v>
      </c>
      <c r="BX198" s="271">
        <f t="shared" si="186"/>
        <v>74</v>
      </c>
      <c r="BY198" s="272">
        <f t="shared" ref="BY198:BY205" si="187">O284</f>
        <v>29013586.575399999</v>
      </c>
      <c r="BZ198" s="272">
        <f t="shared" ref="BZ198:CC205" si="188">AH284</f>
        <v>1973548000</v>
      </c>
      <c r="CA198" s="272">
        <f t="shared" si="188"/>
        <v>2224504000</v>
      </c>
      <c r="CB198" s="272">
        <f t="shared" si="188"/>
        <v>2361706000</v>
      </c>
      <c r="CC198" s="272">
        <f t="shared" si="188"/>
        <v>2507371000</v>
      </c>
      <c r="CD198" s="272">
        <f t="shared" ref="CD198:CD205" si="189">AN284</f>
        <v>2662020000</v>
      </c>
      <c r="CE198" s="15">
        <v>24</v>
      </c>
      <c r="CF198" s="42">
        <f t="shared" si="170"/>
        <v>3089681640</v>
      </c>
      <c r="CG198" s="187">
        <f t="shared" si="170"/>
        <v>3280246320</v>
      </c>
    </row>
    <row r="199" spans="1:85">
      <c r="A199" s="3">
        <f t="shared" si="168"/>
        <v>160</v>
      </c>
      <c r="B199" s="249">
        <v>8</v>
      </c>
      <c r="C199" s="250" t="s">
        <v>173</v>
      </c>
      <c r="D199" s="285">
        <v>17</v>
      </c>
      <c r="E199" s="252"/>
      <c r="F199" s="40" t="s">
        <v>67</v>
      </c>
      <c r="G199" s="253">
        <f t="shared" si="147"/>
        <v>85</v>
      </c>
      <c r="H199" s="253">
        <f t="shared" si="148"/>
        <v>74</v>
      </c>
      <c r="I199" s="254">
        <f t="shared" si="149"/>
        <v>26966806</v>
      </c>
      <c r="J199" s="254">
        <f t="shared" si="150"/>
        <v>1</v>
      </c>
      <c r="K199" s="255">
        <f t="shared" si="151"/>
        <v>1.06</v>
      </c>
      <c r="L199" s="305">
        <f t="shared" si="180"/>
        <v>1.03</v>
      </c>
      <c r="M199" s="257">
        <f t="shared" si="153"/>
        <v>24603357.52112674</v>
      </c>
      <c r="N199" s="257">
        <f t="shared" si="154"/>
        <v>27731914.957414355</v>
      </c>
      <c r="O199" s="257">
        <f t="shared" si="155"/>
        <v>29442358.790800005</v>
      </c>
      <c r="P199" s="257">
        <f t="shared" si="156"/>
        <v>31258299.057146005</v>
      </c>
      <c r="Q199" s="258">
        <f t="shared" si="157"/>
        <v>29442358.790800005</v>
      </c>
      <c r="R199" s="257">
        <f t="shared" si="157"/>
        <v>31258299.057146005</v>
      </c>
      <c r="S199" s="257">
        <f t="shared" si="158"/>
        <v>33186242.545596864</v>
      </c>
      <c r="T199" s="257"/>
      <c r="U199" s="257">
        <f t="shared" si="159"/>
        <v>1820648456.5633788</v>
      </c>
      <c r="V199" s="257">
        <f t="shared" si="160"/>
        <v>2052161706.8486624</v>
      </c>
      <c r="W199" s="257">
        <f t="shared" si="161"/>
        <v>2178734550.5192003</v>
      </c>
      <c r="X199" s="258">
        <f t="shared" si="162"/>
        <v>2313114130.2288046</v>
      </c>
      <c r="Y199" s="258">
        <f t="shared" si="163"/>
        <v>2178734550.5192003</v>
      </c>
      <c r="Z199" s="257">
        <f t="shared" si="164"/>
        <v>2313114130.2288046</v>
      </c>
      <c r="AA199" s="257">
        <f t="shared" si="169"/>
        <v>2455781948.3741679</v>
      </c>
      <c r="AB199" s="257"/>
      <c r="AC199" s="32" t="str">
        <f t="shared" si="165"/>
        <v>BERTAHAP</v>
      </c>
      <c r="AD199" s="259">
        <f t="shared" si="166"/>
        <v>0</v>
      </c>
      <c r="AE199" s="260">
        <v>2</v>
      </c>
      <c r="AF199" s="261"/>
      <c r="AG199" s="257" t="e">
        <f>IF(AF199&gt;#REF!,"LB","KR")</f>
        <v>#REF!</v>
      </c>
      <c r="AH199" s="261">
        <v>2002714000</v>
      </c>
      <c r="AI199" s="261">
        <v>2257378000</v>
      </c>
      <c r="AJ199" s="261">
        <v>2396609000</v>
      </c>
      <c r="AK199" s="262">
        <v>2544426000</v>
      </c>
      <c r="AL199" s="262">
        <v>2396609000</v>
      </c>
      <c r="AM199" s="261">
        <v>2544426000</v>
      </c>
      <c r="AN199" s="261">
        <f t="shared" si="125"/>
        <v>2701361000</v>
      </c>
      <c r="AO199" s="15"/>
      <c r="AP199" s="15"/>
      <c r="AQ199" s="264">
        <f t="shared" si="167"/>
        <v>-962714.9741999954</v>
      </c>
      <c r="AR199" s="265"/>
      <c r="AS199" s="266"/>
      <c r="AT199" s="266"/>
      <c r="AU199" s="266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276"/>
      <c r="BT199" s="269"/>
      <c r="BU199" s="269" t="str">
        <f t="shared" si="184"/>
        <v>2BR-5</v>
      </c>
      <c r="BV199" s="270" t="str">
        <f t="shared" si="185"/>
        <v>05</v>
      </c>
      <c r="BW199" s="271">
        <f t="shared" si="186"/>
        <v>85</v>
      </c>
      <c r="BX199" s="271">
        <f t="shared" si="186"/>
        <v>74</v>
      </c>
      <c r="BY199" s="272">
        <f t="shared" si="187"/>
        <v>29013586.575399999</v>
      </c>
      <c r="BZ199" s="272">
        <f t="shared" si="188"/>
        <v>1973548000</v>
      </c>
      <c r="CA199" s="272">
        <f t="shared" si="188"/>
        <v>2224504000</v>
      </c>
      <c r="CB199" s="272">
        <f t="shared" si="188"/>
        <v>2361706000</v>
      </c>
      <c r="CC199" s="272">
        <f t="shared" si="188"/>
        <v>2507371000</v>
      </c>
      <c r="CD199" s="272">
        <f t="shared" si="189"/>
        <v>2662020000</v>
      </c>
      <c r="CE199" s="15"/>
      <c r="CF199" s="42">
        <f t="shared" si="170"/>
        <v>2540405540</v>
      </c>
      <c r="CG199" s="187">
        <f t="shared" si="170"/>
        <v>2697091560</v>
      </c>
    </row>
    <row r="200" spans="1:85">
      <c r="A200" s="3">
        <f t="shared" si="168"/>
        <v>161</v>
      </c>
      <c r="B200" s="249">
        <v>9</v>
      </c>
      <c r="C200" s="250" t="s">
        <v>173</v>
      </c>
      <c r="D200" s="285">
        <v>19</v>
      </c>
      <c r="E200" s="252"/>
      <c r="F200" s="40" t="s">
        <v>78</v>
      </c>
      <c r="G200" s="253">
        <f t="shared" si="147"/>
        <v>138</v>
      </c>
      <c r="H200" s="253">
        <f t="shared" si="148"/>
        <v>120</v>
      </c>
      <c r="I200" s="254">
        <f t="shared" si="149"/>
        <v>26966806</v>
      </c>
      <c r="J200" s="254">
        <f t="shared" si="150"/>
        <v>1</v>
      </c>
      <c r="K200" s="255">
        <f t="shared" si="151"/>
        <v>1.06</v>
      </c>
      <c r="L200" s="305">
        <f t="shared" si="180"/>
        <v>1.03</v>
      </c>
      <c r="M200" s="257">
        <f t="shared" si="153"/>
        <v>24603357.52112674</v>
      </c>
      <c r="N200" s="257">
        <f t="shared" si="154"/>
        <v>27731914.957414355</v>
      </c>
      <c r="O200" s="257">
        <f t="shared" si="155"/>
        <v>29442358.790800005</v>
      </c>
      <c r="P200" s="257">
        <f t="shared" si="156"/>
        <v>31258299.057146005</v>
      </c>
      <c r="Q200" s="258">
        <f t="shared" si="157"/>
        <v>29442358.790800005</v>
      </c>
      <c r="R200" s="257">
        <f t="shared" si="157"/>
        <v>31258299.057146005</v>
      </c>
      <c r="S200" s="257">
        <f t="shared" si="158"/>
        <v>33186242.545596864</v>
      </c>
      <c r="T200" s="257"/>
      <c r="U200" s="257">
        <f t="shared" si="159"/>
        <v>2952402902.5352087</v>
      </c>
      <c r="V200" s="257">
        <f t="shared" si="160"/>
        <v>3327829794.8897228</v>
      </c>
      <c r="W200" s="257">
        <f t="shared" si="161"/>
        <v>3533083054.8960009</v>
      </c>
      <c r="X200" s="258">
        <f t="shared" si="162"/>
        <v>3750995886.8575206</v>
      </c>
      <c r="Y200" s="258">
        <f t="shared" si="163"/>
        <v>3533083054.8960009</v>
      </c>
      <c r="Z200" s="257">
        <f t="shared" si="164"/>
        <v>3750995886.8575206</v>
      </c>
      <c r="AA200" s="257">
        <f t="shared" si="169"/>
        <v>3982349105.4716239</v>
      </c>
      <c r="AB200" s="257"/>
      <c r="AC200" s="32" t="str">
        <f t="shared" si="165"/>
        <v>BERTAHAP</v>
      </c>
      <c r="AD200" s="259">
        <f t="shared" si="166"/>
        <v>0</v>
      </c>
      <c r="AE200" s="260">
        <v>2</v>
      </c>
      <c r="AF200" s="261"/>
      <c r="AG200" s="257" t="e">
        <f>IF(AF200&gt;#REF!,"LB","KR")</f>
        <v>#REF!</v>
      </c>
      <c r="AH200" s="261">
        <v>3247644000</v>
      </c>
      <c r="AI200" s="261">
        <v>3660613000</v>
      </c>
      <c r="AJ200" s="261">
        <v>3886392000</v>
      </c>
      <c r="AK200" s="262">
        <v>4126096000</v>
      </c>
      <c r="AL200" s="262">
        <v>3886392000</v>
      </c>
      <c r="AM200" s="261">
        <v>4126096000</v>
      </c>
      <c r="AN200" s="261">
        <f t="shared" si="125"/>
        <v>4380585000</v>
      </c>
      <c r="AO200" s="15"/>
      <c r="AP200" s="15"/>
      <c r="AQ200" s="264">
        <f t="shared" si="167"/>
        <v>-962714.9741999954</v>
      </c>
      <c r="AR200" s="265"/>
      <c r="AS200" s="266"/>
      <c r="AT200" s="266"/>
      <c r="AU200" s="266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276"/>
      <c r="BT200" s="296"/>
      <c r="BU200" s="269" t="str">
        <f t="shared" si="184"/>
        <v>2BR-7</v>
      </c>
      <c r="BV200" s="270" t="str">
        <f t="shared" si="185"/>
        <v>07</v>
      </c>
      <c r="BW200" s="271">
        <f t="shared" si="186"/>
        <v>101</v>
      </c>
      <c r="BX200" s="271">
        <f t="shared" si="186"/>
        <v>90</v>
      </c>
      <c r="BY200" s="272">
        <f t="shared" si="187"/>
        <v>29013586.575399999</v>
      </c>
      <c r="BZ200" s="272">
        <f t="shared" si="188"/>
        <v>2400261000</v>
      </c>
      <c r="CA200" s="272">
        <f t="shared" si="188"/>
        <v>2705478000</v>
      </c>
      <c r="CB200" s="272">
        <f t="shared" si="188"/>
        <v>2872346000</v>
      </c>
      <c r="CC200" s="272">
        <f t="shared" si="188"/>
        <v>3049506000</v>
      </c>
      <c r="CD200" s="272">
        <f t="shared" si="189"/>
        <v>3237592000</v>
      </c>
      <c r="CE200" s="15"/>
      <c r="CF200" s="42">
        <f t="shared" si="170"/>
        <v>4119575520</v>
      </c>
      <c r="CG200" s="187">
        <f t="shared" si="170"/>
        <v>4373661760</v>
      </c>
    </row>
    <row r="201" spans="1:85">
      <c r="A201" s="3">
        <f t="shared" si="168"/>
        <v>162</v>
      </c>
      <c r="B201" s="249">
        <v>10</v>
      </c>
      <c r="C201" s="250" t="s">
        <v>173</v>
      </c>
      <c r="D201" s="285">
        <v>21</v>
      </c>
      <c r="E201" s="252"/>
      <c r="F201" s="40" t="s">
        <v>84</v>
      </c>
      <c r="G201" s="253">
        <f t="shared" si="147"/>
        <v>132</v>
      </c>
      <c r="H201" s="253">
        <f t="shared" si="148"/>
        <v>112</v>
      </c>
      <c r="I201" s="254">
        <f t="shared" si="149"/>
        <v>26966806</v>
      </c>
      <c r="J201" s="254">
        <f t="shared" si="150"/>
        <v>3</v>
      </c>
      <c r="K201" s="255">
        <f t="shared" si="151"/>
        <v>1.1000000000000001</v>
      </c>
      <c r="L201" s="305">
        <f t="shared" si="180"/>
        <v>1.03</v>
      </c>
      <c r="M201" s="257">
        <f t="shared" si="153"/>
        <v>25531786.106829632</v>
      </c>
      <c r="N201" s="257">
        <f t="shared" si="154"/>
        <v>28778402.314297915</v>
      </c>
      <c r="O201" s="257">
        <f t="shared" si="155"/>
        <v>30553391.198000003</v>
      </c>
      <c r="P201" s="257">
        <f t="shared" si="156"/>
        <v>32437857.512132645</v>
      </c>
      <c r="Q201" s="258">
        <f t="shared" si="157"/>
        <v>30553391.198000003</v>
      </c>
      <c r="R201" s="257">
        <f t="shared" si="157"/>
        <v>32437857.512132645</v>
      </c>
      <c r="S201" s="257">
        <f t="shared" si="158"/>
        <v>34438553.585053347</v>
      </c>
      <c r="T201" s="257"/>
      <c r="U201" s="257">
        <f t="shared" si="159"/>
        <v>2859560043.9649186</v>
      </c>
      <c r="V201" s="257">
        <f t="shared" si="160"/>
        <v>3223181059.2013664</v>
      </c>
      <c r="W201" s="257">
        <f t="shared" si="161"/>
        <v>3421979814.1760001</v>
      </c>
      <c r="X201" s="258">
        <f t="shared" si="162"/>
        <v>3633040041.3588562</v>
      </c>
      <c r="Y201" s="258">
        <f t="shared" si="163"/>
        <v>3421979814.1760001</v>
      </c>
      <c r="Z201" s="257">
        <f t="shared" si="164"/>
        <v>3633040041.3588562</v>
      </c>
      <c r="AA201" s="257">
        <f t="shared" si="169"/>
        <v>3857118001.5259748</v>
      </c>
      <c r="AB201" s="257"/>
      <c r="AC201" s="32" t="str">
        <f t="shared" si="165"/>
        <v>BERTAHAP</v>
      </c>
      <c r="AD201" s="259">
        <f t="shared" si="166"/>
        <v>0</v>
      </c>
      <c r="AE201" s="260">
        <v>2</v>
      </c>
      <c r="AF201" s="261"/>
      <c r="AG201" s="257" t="e">
        <f>IF(AF201&gt;#REF!,"LB","KR")</f>
        <v>#REF!</v>
      </c>
      <c r="AH201" s="261">
        <v>3145517000</v>
      </c>
      <c r="AI201" s="261">
        <v>3545500000</v>
      </c>
      <c r="AJ201" s="261">
        <v>3764178000</v>
      </c>
      <c r="AK201" s="262">
        <v>3996345000</v>
      </c>
      <c r="AL201" s="262">
        <v>3764178000</v>
      </c>
      <c r="AM201" s="261">
        <v>3996345000</v>
      </c>
      <c r="AN201" s="261">
        <f t="shared" si="125"/>
        <v>4242830000</v>
      </c>
      <c r="AO201" s="15"/>
      <c r="AP201" s="15"/>
      <c r="AQ201" s="264">
        <f t="shared" si="167"/>
        <v>148317.43300000206</v>
      </c>
      <c r="AR201" s="265"/>
      <c r="AS201" s="266"/>
      <c r="AT201" s="266"/>
      <c r="AU201" s="266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276"/>
      <c r="BT201" s="269"/>
      <c r="BU201" s="269" t="str">
        <f t="shared" si="184"/>
        <v>2BR-9</v>
      </c>
      <c r="BV201" s="270" t="str">
        <f t="shared" si="185"/>
        <v>09</v>
      </c>
      <c r="BW201" s="271">
        <f t="shared" si="186"/>
        <v>101</v>
      </c>
      <c r="BX201" s="271">
        <f t="shared" si="186"/>
        <v>90</v>
      </c>
      <c r="BY201" s="272">
        <f t="shared" si="187"/>
        <v>29013586.575399999</v>
      </c>
      <c r="BZ201" s="272">
        <f t="shared" si="188"/>
        <v>2400261000</v>
      </c>
      <c r="CA201" s="272">
        <f t="shared" si="188"/>
        <v>2705478000</v>
      </c>
      <c r="CB201" s="272">
        <f t="shared" si="188"/>
        <v>2872346000</v>
      </c>
      <c r="CC201" s="272">
        <f t="shared" si="188"/>
        <v>3049506000</v>
      </c>
      <c r="CD201" s="272">
        <f t="shared" si="189"/>
        <v>3237592000</v>
      </c>
      <c r="CE201" s="15"/>
      <c r="CF201" s="42">
        <f t="shared" si="170"/>
        <v>3990028680</v>
      </c>
      <c r="CG201" s="187">
        <f t="shared" si="170"/>
        <v>4236125700</v>
      </c>
    </row>
    <row r="202" spans="1:85">
      <c r="A202" s="3">
        <f t="shared" si="168"/>
        <v>163</v>
      </c>
      <c r="B202" s="249">
        <v>1</v>
      </c>
      <c r="C202" s="250" t="s">
        <v>178</v>
      </c>
      <c r="D202" s="251" t="s">
        <v>19</v>
      </c>
      <c r="E202" s="252"/>
      <c r="F202" s="40" t="s">
        <v>72</v>
      </c>
      <c r="G202" s="253">
        <f t="shared" si="147"/>
        <v>175</v>
      </c>
      <c r="H202" s="253">
        <f t="shared" si="148"/>
        <v>156</v>
      </c>
      <c r="I202" s="254">
        <f t="shared" si="149"/>
        <v>26966806</v>
      </c>
      <c r="J202" s="254">
        <f t="shared" si="150"/>
        <v>5</v>
      </c>
      <c r="K202" s="255">
        <f t="shared" si="151"/>
        <v>1.08</v>
      </c>
      <c r="L202" s="256">
        <f>SUMIF($AN$4:$AN$22,D202,$AU$4:$AU$22)</f>
        <v>1.02</v>
      </c>
      <c r="M202" s="257">
        <f t="shared" si="153"/>
        <v>24824197.330347329</v>
      </c>
      <c r="N202" s="257">
        <f t="shared" si="154"/>
        <v>27980836.707352675</v>
      </c>
      <c r="O202" s="257">
        <f t="shared" si="155"/>
        <v>29706633.489600003</v>
      </c>
      <c r="P202" s="257">
        <f t="shared" si="156"/>
        <v>31538873.641099136</v>
      </c>
      <c r="Q202" s="258">
        <f t="shared" si="157"/>
        <v>29706633.489600003</v>
      </c>
      <c r="R202" s="257">
        <f t="shared" si="157"/>
        <v>31538873.641099136</v>
      </c>
      <c r="S202" s="257">
        <f t="shared" si="158"/>
        <v>33484122.355953015</v>
      </c>
      <c r="T202" s="257"/>
      <c r="U202" s="257">
        <f t="shared" si="159"/>
        <v>3872574783.5341835</v>
      </c>
      <c r="V202" s="257">
        <f t="shared" si="160"/>
        <v>4365010526.3470173</v>
      </c>
      <c r="W202" s="257">
        <f t="shared" si="161"/>
        <v>4634234824.3776007</v>
      </c>
      <c r="X202" s="258">
        <f t="shared" si="162"/>
        <v>4920064288.0114651</v>
      </c>
      <c r="Y202" s="258">
        <f t="shared" si="163"/>
        <v>4634234824.3776007</v>
      </c>
      <c r="Z202" s="257">
        <f t="shared" si="164"/>
        <v>4920064288.0114651</v>
      </c>
      <c r="AA202" s="257">
        <f t="shared" si="169"/>
        <v>5223523087.5286703</v>
      </c>
      <c r="AB202" s="257"/>
      <c r="AC202" s="32" t="str">
        <f t="shared" si="165"/>
        <v>BERTAHAP</v>
      </c>
      <c r="AD202" s="259">
        <f t="shared" si="166"/>
        <v>0</v>
      </c>
      <c r="AE202" s="260">
        <v>2</v>
      </c>
      <c r="AF202" s="261"/>
      <c r="AG202" s="257" t="e">
        <f>IF(AF202&gt;#REF!,"LB","KR")</f>
        <v>#REF!</v>
      </c>
      <c r="AH202" s="261">
        <v>4259833000</v>
      </c>
      <c r="AI202" s="261">
        <v>4801512000</v>
      </c>
      <c r="AJ202" s="261">
        <v>5097659000</v>
      </c>
      <c r="AK202" s="262">
        <v>5412071000</v>
      </c>
      <c r="AL202" s="262">
        <v>5097659000</v>
      </c>
      <c r="AM202" s="261">
        <v>5412071000</v>
      </c>
      <c r="AN202" s="261">
        <f t="shared" si="125"/>
        <v>5745876000</v>
      </c>
      <c r="AO202" s="15"/>
      <c r="AP202" s="15"/>
      <c r="AQ202" s="264">
        <f t="shared" si="167"/>
        <v>-698440.27539999783</v>
      </c>
      <c r="AR202" s="265"/>
      <c r="AS202" s="266"/>
      <c r="AT202" s="266"/>
      <c r="AU202" s="266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276"/>
      <c r="BT202" s="269"/>
      <c r="BU202" s="269" t="str">
        <f t="shared" si="184"/>
        <v>2BR-11</v>
      </c>
      <c r="BV202" s="270">
        <f t="shared" si="185"/>
        <v>11</v>
      </c>
      <c r="BW202" s="271">
        <f t="shared" si="186"/>
        <v>101</v>
      </c>
      <c r="BX202" s="271">
        <f t="shared" si="186"/>
        <v>90</v>
      </c>
      <c r="BY202" s="272">
        <f t="shared" si="187"/>
        <v>29013586.575399999</v>
      </c>
      <c r="BZ202" s="272">
        <f t="shared" si="188"/>
        <v>2400261000</v>
      </c>
      <c r="CA202" s="272">
        <f t="shared" si="188"/>
        <v>2705478000</v>
      </c>
      <c r="CB202" s="272">
        <f t="shared" si="188"/>
        <v>2872346000</v>
      </c>
      <c r="CC202" s="272">
        <f t="shared" si="188"/>
        <v>3049506000</v>
      </c>
      <c r="CD202" s="272">
        <f t="shared" si="189"/>
        <v>3237592000</v>
      </c>
      <c r="CE202" s="15"/>
      <c r="CF202" s="42">
        <f t="shared" si="170"/>
        <v>5403518540</v>
      </c>
      <c r="CG202" s="187">
        <f t="shared" si="170"/>
        <v>5736795260</v>
      </c>
    </row>
    <row r="203" spans="1:85">
      <c r="A203" s="3">
        <f t="shared" si="168"/>
        <v>164</v>
      </c>
      <c r="B203" s="249">
        <v>2</v>
      </c>
      <c r="C203" s="250" t="s">
        <v>178</v>
      </c>
      <c r="D203" s="251" t="s">
        <v>29</v>
      </c>
      <c r="E203" s="252"/>
      <c r="F203" s="40" t="s">
        <v>74</v>
      </c>
      <c r="G203" s="253">
        <f t="shared" si="147"/>
        <v>85</v>
      </c>
      <c r="H203" s="253">
        <f t="shared" si="148"/>
        <v>74</v>
      </c>
      <c r="I203" s="254">
        <f t="shared" si="149"/>
        <v>26966806</v>
      </c>
      <c r="J203" s="254">
        <f t="shared" si="150"/>
        <v>1</v>
      </c>
      <c r="K203" s="255">
        <f t="shared" si="151"/>
        <v>1.06</v>
      </c>
      <c r="L203" s="256">
        <f t="shared" ref="L203:L211" si="190">SUMIF($AN$4:$AN$22,D203,$AU$4:$AU$22)</f>
        <v>1.02</v>
      </c>
      <c r="M203" s="257">
        <f t="shared" si="153"/>
        <v>24364489.972377934</v>
      </c>
      <c r="N203" s="257">
        <f t="shared" si="154"/>
        <v>27462673.064623922</v>
      </c>
      <c r="O203" s="257">
        <f t="shared" si="155"/>
        <v>29156510.647200003</v>
      </c>
      <c r="P203" s="257">
        <f t="shared" si="156"/>
        <v>30954820.425523225</v>
      </c>
      <c r="Q203" s="258">
        <f t="shared" si="157"/>
        <v>29156510.647200003</v>
      </c>
      <c r="R203" s="257">
        <f t="shared" si="157"/>
        <v>30954820.425523225</v>
      </c>
      <c r="S203" s="257">
        <f t="shared" si="158"/>
        <v>32864046.016027961</v>
      </c>
      <c r="T203" s="257"/>
      <c r="U203" s="257">
        <f t="shared" si="159"/>
        <v>1802972257.9559672</v>
      </c>
      <c r="V203" s="257">
        <f t="shared" si="160"/>
        <v>2032237806.7821703</v>
      </c>
      <c r="W203" s="257">
        <f t="shared" si="161"/>
        <v>2157581787.8928003</v>
      </c>
      <c r="X203" s="258">
        <f t="shared" si="162"/>
        <v>2290656711.4887185</v>
      </c>
      <c r="Y203" s="258">
        <f t="shared" si="163"/>
        <v>2157581787.8928003</v>
      </c>
      <c r="Z203" s="257">
        <f t="shared" si="164"/>
        <v>2290656711.4887185</v>
      </c>
      <c r="AA203" s="257">
        <f t="shared" si="169"/>
        <v>2431939405.186069</v>
      </c>
      <c r="AB203" s="257"/>
      <c r="AC203" s="32" t="str">
        <f t="shared" si="165"/>
        <v>BERTAHAP</v>
      </c>
      <c r="AD203" s="259">
        <f t="shared" si="166"/>
        <v>0</v>
      </c>
      <c r="AE203" s="260">
        <v>2</v>
      </c>
      <c r="AF203" s="261"/>
      <c r="AG203" s="257" t="e">
        <f>IF(AF203&gt;#REF!,"LB","KR")</f>
        <v>#REF!</v>
      </c>
      <c r="AH203" s="261">
        <v>1983270000</v>
      </c>
      <c r="AI203" s="261">
        <v>2235462000</v>
      </c>
      <c r="AJ203" s="261">
        <v>2373340000</v>
      </c>
      <c r="AK203" s="262">
        <v>2519723000</v>
      </c>
      <c r="AL203" s="262">
        <v>2373340000</v>
      </c>
      <c r="AM203" s="261">
        <v>2519723000</v>
      </c>
      <c r="AN203" s="261">
        <f t="shared" ref="AN203:AN246" si="191">ROUNDUP((AA203*(1+$J$5)),-3)</f>
        <v>2675134000</v>
      </c>
      <c r="AO203" s="15"/>
      <c r="AP203" s="15"/>
      <c r="AQ203" s="264">
        <f t="shared" si="167"/>
        <v>-1248563.1177999973</v>
      </c>
      <c r="AR203" s="265"/>
      <c r="AS203" s="266"/>
      <c r="AT203" s="266"/>
      <c r="AU203" s="266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276"/>
      <c r="BT203" s="269"/>
      <c r="BU203" s="269" t="str">
        <f t="shared" si="184"/>
        <v>2BR-15</v>
      </c>
      <c r="BV203" s="270">
        <f t="shared" si="185"/>
        <v>15</v>
      </c>
      <c r="BW203" s="271">
        <f t="shared" si="186"/>
        <v>101</v>
      </c>
      <c r="BX203" s="271">
        <f t="shared" si="186"/>
        <v>90</v>
      </c>
      <c r="BY203" s="272">
        <f t="shared" si="187"/>
        <v>29013586.575399999</v>
      </c>
      <c r="BZ203" s="272">
        <f t="shared" si="188"/>
        <v>2400261000</v>
      </c>
      <c r="CA203" s="272">
        <f t="shared" si="188"/>
        <v>2705478000</v>
      </c>
      <c r="CB203" s="272">
        <f t="shared" si="188"/>
        <v>2872346000</v>
      </c>
      <c r="CC203" s="272">
        <f t="shared" si="188"/>
        <v>3049506000</v>
      </c>
      <c r="CD203" s="272">
        <f t="shared" si="189"/>
        <v>3237592000</v>
      </c>
      <c r="CE203" s="15"/>
      <c r="CF203" s="42">
        <f t="shared" si="170"/>
        <v>2515740400</v>
      </c>
      <c r="CG203" s="187">
        <f t="shared" si="170"/>
        <v>2670906380</v>
      </c>
    </row>
    <row r="204" spans="1:85">
      <c r="A204" s="3">
        <f t="shared" si="168"/>
        <v>165</v>
      </c>
      <c r="B204" s="249">
        <v>3</v>
      </c>
      <c r="C204" s="250" t="s">
        <v>178</v>
      </c>
      <c r="D204" s="251" t="s">
        <v>32</v>
      </c>
      <c r="E204" s="252"/>
      <c r="F204" s="40" t="s">
        <v>56</v>
      </c>
      <c r="G204" s="253">
        <f t="shared" si="147"/>
        <v>85</v>
      </c>
      <c r="H204" s="253">
        <f t="shared" si="148"/>
        <v>74</v>
      </c>
      <c r="I204" s="254">
        <f t="shared" si="149"/>
        <v>26966806</v>
      </c>
      <c r="J204" s="254">
        <f t="shared" si="150"/>
        <v>1</v>
      </c>
      <c r="K204" s="255">
        <f t="shared" si="151"/>
        <v>1.06</v>
      </c>
      <c r="L204" s="256">
        <f t="shared" si="190"/>
        <v>1.02</v>
      </c>
      <c r="M204" s="257">
        <f t="shared" si="153"/>
        <v>24364489.972377934</v>
      </c>
      <c r="N204" s="257">
        <f t="shared" si="154"/>
        <v>27462673.064623922</v>
      </c>
      <c r="O204" s="257">
        <f t="shared" si="155"/>
        <v>29156510.647200003</v>
      </c>
      <c r="P204" s="257">
        <f t="shared" si="156"/>
        <v>30954820.425523225</v>
      </c>
      <c r="Q204" s="258">
        <f t="shared" si="157"/>
        <v>29156510.647200003</v>
      </c>
      <c r="R204" s="257">
        <f t="shared" si="157"/>
        <v>30954820.425523225</v>
      </c>
      <c r="S204" s="257">
        <f t="shared" si="158"/>
        <v>32864046.016027961</v>
      </c>
      <c r="T204" s="257"/>
      <c r="U204" s="257">
        <f t="shared" si="159"/>
        <v>1802972257.9559672</v>
      </c>
      <c r="V204" s="257">
        <f t="shared" si="160"/>
        <v>2032237806.7821703</v>
      </c>
      <c r="W204" s="257">
        <f t="shared" si="161"/>
        <v>2157581787.8928003</v>
      </c>
      <c r="X204" s="258">
        <f t="shared" si="162"/>
        <v>2290656711.4887185</v>
      </c>
      <c r="Y204" s="258">
        <f t="shared" si="163"/>
        <v>2157581787.8928003</v>
      </c>
      <c r="Z204" s="257">
        <f t="shared" si="164"/>
        <v>2290656711.4887185</v>
      </c>
      <c r="AA204" s="257">
        <f t="shared" si="169"/>
        <v>2431939405.186069</v>
      </c>
      <c r="AB204" s="257"/>
      <c r="AC204" s="32" t="str">
        <f t="shared" si="165"/>
        <v>BERTAHAP</v>
      </c>
      <c r="AD204" s="259">
        <f t="shared" si="166"/>
        <v>0</v>
      </c>
      <c r="AE204" s="260">
        <v>2</v>
      </c>
      <c r="AF204" s="261"/>
      <c r="AG204" s="257" t="e">
        <f>IF(AF204&gt;#REF!,"LB","KR")</f>
        <v>#REF!</v>
      </c>
      <c r="AH204" s="261">
        <v>1983270000</v>
      </c>
      <c r="AI204" s="261">
        <v>2235462000</v>
      </c>
      <c r="AJ204" s="261">
        <v>2373340000</v>
      </c>
      <c r="AK204" s="262">
        <v>2519723000</v>
      </c>
      <c r="AL204" s="262">
        <v>2373340000</v>
      </c>
      <c r="AM204" s="261">
        <v>2519723000</v>
      </c>
      <c r="AN204" s="261">
        <f t="shared" si="191"/>
        <v>2675134000</v>
      </c>
      <c r="AO204" s="15"/>
      <c r="AP204" s="15"/>
      <c r="AQ204" s="264">
        <f t="shared" si="167"/>
        <v>-1248563.1177999973</v>
      </c>
      <c r="AR204" s="265"/>
      <c r="AS204" s="266"/>
      <c r="AT204" s="266"/>
      <c r="AU204" s="266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276"/>
      <c r="BT204" s="269"/>
      <c r="BU204" s="269" t="str">
        <f t="shared" si="184"/>
        <v>2BR-17</v>
      </c>
      <c r="BV204" s="270">
        <f t="shared" si="185"/>
        <v>17</v>
      </c>
      <c r="BW204" s="271">
        <f t="shared" si="186"/>
        <v>85</v>
      </c>
      <c r="BX204" s="271">
        <f t="shared" si="186"/>
        <v>74</v>
      </c>
      <c r="BY204" s="272">
        <f t="shared" si="187"/>
        <v>29013586.575399999</v>
      </c>
      <c r="BZ204" s="272">
        <f t="shared" si="188"/>
        <v>1973548000</v>
      </c>
      <c r="CA204" s="272">
        <f t="shared" si="188"/>
        <v>2224504000</v>
      </c>
      <c r="CB204" s="272">
        <f t="shared" si="188"/>
        <v>2361706000</v>
      </c>
      <c r="CC204" s="272">
        <f t="shared" si="188"/>
        <v>2507371000</v>
      </c>
      <c r="CD204" s="272">
        <f t="shared" si="189"/>
        <v>2662020000</v>
      </c>
      <c r="CE204" s="15"/>
      <c r="CF204" s="42">
        <f t="shared" si="170"/>
        <v>2515740400</v>
      </c>
      <c r="CG204" s="187">
        <f t="shared" si="170"/>
        <v>2670906380</v>
      </c>
    </row>
    <row r="205" spans="1:85">
      <c r="A205" s="3">
        <f t="shared" si="168"/>
        <v>166</v>
      </c>
      <c r="B205" s="249">
        <v>4</v>
      </c>
      <c r="C205" s="250" t="s">
        <v>178</v>
      </c>
      <c r="D205" s="251" t="s">
        <v>38</v>
      </c>
      <c r="E205" s="252"/>
      <c r="F205" s="40" t="s">
        <v>58</v>
      </c>
      <c r="G205" s="253">
        <f t="shared" si="147"/>
        <v>101</v>
      </c>
      <c r="H205" s="253">
        <f t="shared" si="148"/>
        <v>90</v>
      </c>
      <c r="I205" s="254">
        <f t="shared" si="149"/>
        <v>26966806</v>
      </c>
      <c r="J205" s="254">
        <f t="shared" si="150"/>
        <v>1</v>
      </c>
      <c r="K205" s="255">
        <f t="shared" si="151"/>
        <v>1.06</v>
      </c>
      <c r="L205" s="256">
        <f t="shared" si="190"/>
        <v>1.02</v>
      </c>
      <c r="M205" s="257">
        <f t="shared" si="153"/>
        <v>24364489.972377934</v>
      </c>
      <c r="N205" s="257">
        <f t="shared" si="154"/>
        <v>27462673.064623922</v>
      </c>
      <c r="O205" s="257">
        <f t="shared" si="155"/>
        <v>29156510.647200003</v>
      </c>
      <c r="P205" s="257">
        <f t="shared" si="156"/>
        <v>30954820.425523225</v>
      </c>
      <c r="Q205" s="258">
        <f t="shared" si="157"/>
        <v>29156510.647200003</v>
      </c>
      <c r="R205" s="257">
        <f t="shared" si="157"/>
        <v>30954820.425523225</v>
      </c>
      <c r="S205" s="257">
        <f t="shared" si="158"/>
        <v>32864046.016027961</v>
      </c>
      <c r="T205" s="257"/>
      <c r="U205" s="257">
        <f t="shared" si="159"/>
        <v>2192804097.5140142</v>
      </c>
      <c r="V205" s="257">
        <f t="shared" si="160"/>
        <v>2471640575.816153</v>
      </c>
      <c r="W205" s="257">
        <f t="shared" si="161"/>
        <v>2624085958.2480001</v>
      </c>
      <c r="X205" s="258">
        <f t="shared" si="162"/>
        <v>2785933838.2970901</v>
      </c>
      <c r="Y205" s="258">
        <f t="shared" si="163"/>
        <v>2624085958.2480001</v>
      </c>
      <c r="Z205" s="257">
        <f t="shared" si="164"/>
        <v>2785933838.2970901</v>
      </c>
      <c r="AA205" s="257">
        <f t="shared" si="169"/>
        <v>2957764141.4425163</v>
      </c>
      <c r="AB205" s="257"/>
      <c r="AC205" s="32" t="str">
        <f t="shared" si="165"/>
        <v>BERTAHAP</v>
      </c>
      <c r="AD205" s="259">
        <f t="shared" si="166"/>
        <v>0</v>
      </c>
      <c r="AE205" s="260">
        <v>2</v>
      </c>
      <c r="AF205" s="261"/>
      <c r="AG205" s="257" t="e">
        <f>IF(AF205&gt;#REF!,"LB","KR")</f>
        <v>#REF!</v>
      </c>
      <c r="AH205" s="261">
        <v>2412085000</v>
      </c>
      <c r="AI205" s="261">
        <v>2718805000</v>
      </c>
      <c r="AJ205" s="261">
        <v>2886495000</v>
      </c>
      <c r="AK205" s="262">
        <v>3064528000</v>
      </c>
      <c r="AL205" s="262">
        <v>2886495000</v>
      </c>
      <c r="AM205" s="261">
        <v>3064528000</v>
      </c>
      <c r="AN205" s="261">
        <f t="shared" si="191"/>
        <v>3253541000</v>
      </c>
      <c r="AO205" s="15"/>
      <c r="AP205" s="15"/>
      <c r="AQ205" s="264">
        <f t="shared" si="167"/>
        <v>-1248563.1177999973</v>
      </c>
      <c r="AR205" s="265"/>
      <c r="AS205" s="266"/>
      <c r="AT205" s="266"/>
      <c r="AU205" s="266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276"/>
      <c r="BT205" s="269"/>
      <c r="BU205" s="269" t="str">
        <f t="shared" si="184"/>
        <v>3BR-19</v>
      </c>
      <c r="BV205" s="270">
        <f t="shared" si="185"/>
        <v>19</v>
      </c>
      <c r="BW205" s="271">
        <f t="shared" si="186"/>
        <v>138</v>
      </c>
      <c r="BX205" s="271">
        <f t="shared" si="186"/>
        <v>120</v>
      </c>
      <c r="BY205" s="272">
        <f t="shared" si="187"/>
        <v>29013586.575399999</v>
      </c>
      <c r="BZ205" s="272">
        <f t="shared" si="188"/>
        <v>3200348000</v>
      </c>
      <c r="CA205" s="272">
        <f t="shared" si="188"/>
        <v>3607303000</v>
      </c>
      <c r="CB205" s="272">
        <f t="shared" si="188"/>
        <v>3829794000</v>
      </c>
      <c r="CC205" s="272">
        <f t="shared" si="188"/>
        <v>4066007000</v>
      </c>
      <c r="CD205" s="272">
        <f t="shared" si="189"/>
        <v>4316790000</v>
      </c>
      <c r="CE205" s="15"/>
      <c r="CF205" s="42">
        <f t="shared" si="170"/>
        <v>3059684700</v>
      </c>
      <c r="CG205" s="187">
        <f t="shared" si="170"/>
        <v>3248399680</v>
      </c>
    </row>
    <row r="206" spans="1:85">
      <c r="A206" s="3">
        <f t="shared" si="168"/>
        <v>167</v>
      </c>
      <c r="B206" s="249">
        <v>5</v>
      </c>
      <c r="C206" s="250" t="s">
        <v>178</v>
      </c>
      <c r="D206" s="251" t="s">
        <v>44</v>
      </c>
      <c r="E206" s="252"/>
      <c r="F206" s="40" t="s">
        <v>60</v>
      </c>
      <c r="G206" s="253">
        <f t="shared" si="147"/>
        <v>101</v>
      </c>
      <c r="H206" s="253">
        <f t="shared" si="148"/>
        <v>90</v>
      </c>
      <c r="I206" s="254">
        <f t="shared" si="149"/>
        <v>26966806</v>
      </c>
      <c r="J206" s="254">
        <f t="shared" si="150"/>
        <v>1</v>
      </c>
      <c r="K206" s="255">
        <f t="shared" si="151"/>
        <v>1.06</v>
      </c>
      <c r="L206" s="256">
        <f t="shared" si="190"/>
        <v>1.02</v>
      </c>
      <c r="M206" s="257">
        <f t="shared" si="153"/>
        <v>24364489.972377934</v>
      </c>
      <c r="N206" s="257">
        <f t="shared" si="154"/>
        <v>27462673.064623922</v>
      </c>
      <c r="O206" s="257">
        <f t="shared" si="155"/>
        <v>29156510.647200003</v>
      </c>
      <c r="P206" s="257">
        <f t="shared" si="156"/>
        <v>30954820.425523225</v>
      </c>
      <c r="Q206" s="258">
        <f t="shared" si="157"/>
        <v>29156510.647200003</v>
      </c>
      <c r="R206" s="257">
        <f t="shared" si="157"/>
        <v>30954820.425523225</v>
      </c>
      <c r="S206" s="257">
        <f t="shared" si="158"/>
        <v>32864046.016027961</v>
      </c>
      <c r="T206" s="257"/>
      <c r="U206" s="257">
        <f t="shared" si="159"/>
        <v>2192804097.5140142</v>
      </c>
      <c r="V206" s="257">
        <f t="shared" si="160"/>
        <v>2471640575.816153</v>
      </c>
      <c r="W206" s="257">
        <f t="shared" si="161"/>
        <v>2624085958.2480001</v>
      </c>
      <c r="X206" s="258">
        <f t="shared" si="162"/>
        <v>2785933838.2970901</v>
      </c>
      <c r="Y206" s="258">
        <f t="shared" si="163"/>
        <v>2624085958.2480001</v>
      </c>
      <c r="Z206" s="257">
        <f t="shared" si="164"/>
        <v>2785933838.2970901</v>
      </c>
      <c r="AA206" s="257">
        <f t="shared" si="169"/>
        <v>2957764141.4425163</v>
      </c>
      <c r="AB206" s="257"/>
      <c r="AC206" s="32" t="str">
        <f t="shared" si="165"/>
        <v>BERTAHAP</v>
      </c>
      <c r="AD206" s="259">
        <f t="shared" si="166"/>
        <v>0</v>
      </c>
      <c r="AE206" s="260">
        <v>2</v>
      </c>
      <c r="AF206" s="261"/>
      <c r="AG206" s="257" t="e">
        <f>IF(AF206&gt;#REF!,"LB","KR")</f>
        <v>#REF!</v>
      </c>
      <c r="AH206" s="261">
        <v>2412085000</v>
      </c>
      <c r="AI206" s="261">
        <v>2718805000</v>
      </c>
      <c r="AJ206" s="261">
        <v>2886495000</v>
      </c>
      <c r="AK206" s="262">
        <v>3064528000</v>
      </c>
      <c r="AL206" s="262">
        <v>2886495000</v>
      </c>
      <c r="AM206" s="261">
        <v>3064528000</v>
      </c>
      <c r="AN206" s="261">
        <f t="shared" si="191"/>
        <v>3253541000</v>
      </c>
      <c r="AO206" s="15"/>
      <c r="AP206" s="15"/>
      <c r="AQ206" s="264">
        <f t="shared" si="167"/>
        <v>-1248563.1177999973</v>
      </c>
      <c r="AR206" s="265"/>
      <c r="AS206" s="266"/>
      <c r="AT206" s="266"/>
      <c r="AU206" s="266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276">
        <v>50</v>
      </c>
      <c r="BT206" s="269" t="s">
        <v>176</v>
      </c>
      <c r="BU206" s="269" t="str">
        <f>F270</f>
        <v>2BR-7</v>
      </c>
      <c r="BV206" s="270" t="str">
        <f>D270</f>
        <v>07</v>
      </c>
      <c r="BW206" s="271">
        <f>G270</f>
        <v>101</v>
      </c>
      <c r="BX206" s="271">
        <f>H270</f>
        <v>90</v>
      </c>
      <c r="BY206" s="272">
        <f>O270</f>
        <v>29013586.575399999</v>
      </c>
      <c r="BZ206" s="272">
        <f t="shared" ref="BZ206:CC207" si="192">AH270</f>
        <v>2400261000</v>
      </c>
      <c r="CA206" s="272">
        <f t="shared" si="192"/>
        <v>2705478000</v>
      </c>
      <c r="CB206" s="272">
        <f t="shared" si="192"/>
        <v>2872346000</v>
      </c>
      <c r="CC206" s="272">
        <f t="shared" si="192"/>
        <v>3049506000</v>
      </c>
      <c r="CD206" s="272">
        <f>AN270</f>
        <v>3237592000</v>
      </c>
      <c r="CE206" s="15">
        <v>4</v>
      </c>
      <c r="CF206" s="42">
        <f t="shared" si="170"/>
        <v>3059684700</v>
      </c>
      <c r="CG206" s="187">
        <f t="shared" si="170"/>
        <v>3248399680</v>
      </c>
    </row>
    <row r="207" spans="1:85">
      <c r="A207" s="3">
        <f t="shared" si="168"/>
        <v>168</v>
      </c>
      <c r="B207" s="249">
        <v>6</v>
      </c>
      <c r="C207" s="250" t="s">
        <v>178</v>
      </c>
      <c r="D207" s="285">
        <v>11</v>
      </c>
      <c r="E207" s="252"/>
      <c r="F207" s="40" t="s">
        <v>62</v>
      </c>
      <c r="G207" s="253">
        <f t="shared" si="147"/>
        <v>101</v>
      </c>
      <c r="H207" s="253">
        <f t="shared" si="148"/>
        <v>90</v>
      </c>
      <c r="I207" s="254">
        <f t="shared" si="149"/>
        <v>26966806</v>
      </c>
      <c r="J207" s="254">
        <f t="shared" si="150"/>
        <v>1</v>
      </c>
      <c r="K207" s="255">
        <f t="shared" si="151"/>
        <v>1.06</v>
      </c>
      <c r="L207" s="256">
        <f t="shared" si="190"/>
        <v>1.02</v>
      </c>
      <c r="M207" s="257">
        <f t="shared" si="153"/>
        <v>24364489.972377934</v>
      </c>
      <c r="N207" s="257">
        <f t="shared" si="154"/>
        <v>27462673.064623922</v>
      </c>
      <c r="O207" s="257">
        <f t="shared" si="155"/>
        <v>29156510.647200003</v>
      </c>
      <c r="P207" s="257">
        <f t="shared" si="156"/>
        <v>30954820.425523225</v>
      </c>
      <c r="Q207" s="258">
        <f t="shared" si="157"/>
        <v>29156510.647200003</v>
      </c>
      <c r="R207" s="257">
        <f t="shared" si="157"/>
        <v>30954820.425523225</v>
      </c>
      <c r="S207" s="257">
        <f t="shared" si="158"/>
        <v>32864046.016027961</v>
      </c>
      <c r="T207" s="257"/>
      <c r="U207" s="257">
        <f t="shared" si="159"/>
        <v>2192804097.5140142</v>
      </c>
      <c r="V207" s="257">
        <f t="shared" si="160"/>
        <v>2471640575.816153</v>
      </c>
      <c r="W207" s="257">
        <f t="shared" si="161"/>
        <v>2624085958.2480001</v>
      </c>
      <c r="X207" s="258">
        <f t="shared" si="162"/>
        <v>2785933838.2970901</v>
      </c>
      <c r="Y207" s="258">
        <f t="shared" si="163"/>
        <v>2624085958.2480001</v>
      </c>
      <c r="Z207" s="257">
        <f t="shared" si="164"/>
        <v>2785933838.2970901</v>
      </c>
      <c r="AA207" s="257">
        <f t="shared" si="169"/>
        <v>2957764141.4425163</v>
      </c>
      <c r="AB207" s="257"/>
      <c r="AC207" s="32" t="str">
        <f t="shared" si="165"/>
        <v>BERTAHAP</v>
      </c>
      <c r="AD207" s="259">
        <f t="shared" si="166"/>
        <v>0</v>
      </c>
      <c r="AE207" s="260">
        <v>2</v>
      </c>
      <c r="AF207" s="261"/>
      <c r="AG207" s="257" t="e">
        <f>IF(AF207&gt;#REF!,"LB","KR")</f>
        <v>#REF!</v>
      </c>
      <c r="AH207" s="261">
        <v>2412085000</v>
      </c>
      <c r="AI207" s="261">
        <v>2718805000</v>
      </c>
      <c r="AJ207" s="261">
        <v>2886495000</v>
      </c>
      <c r="AK207" s="262">
        <v>3064528000</v>
      </c>
      <c r="AL207" s="262">
        <v>2886495000</v>
      </c>
      <c r="AM207" s="261">
        <v>3064528000</v>
      </c>
      <c r="AN207" s="261">
        <f t="shared" si="191"/>
        <v>3253541000</v>
      </c>
      <c r="AO207" s="15"/>
      <c r="AP207" s="15"/>
      <c r="AQ207" s="264">
        <f t="shared" si="167"/>
        <v>-1248563.1177999973</v>
      </c>
      <c r="AR207" s="265"/>
      <c r="AS207" s="266"/>
      <c r="AT207" s="266"/>
      <c r="AU207" s="266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276"/>
      <c r="BT207" s="296"/>
      <c r="BU207" s="269" t="str">
        <f>F271</f>
        <v>2BR-15</v>
      </c>
      <c r="BV207" s="270">
        <f>D271</f>
        <v>15</v>
      </c>
      <c r="BW207" s="271">
        <f>G271</f>
        <v>101</v>
      </c>
      <c r="BX207" s="271">
        <f>H271</f>
        <v>90</v>
      </c>
      <c r="BY207" s="272">
        <f>O271</f>
        <v>29013586.575399999</v>
      </c>
      <c r="BZ207" s="272">
        <f t="shared" si="192"/>
        <v>2400261000</v>
      </c>
      <c r="CA207" s="272">
        <f t="shared" si="192"/>
        <v>2705478000</v>
      </c>
      <c r="CB207" s="272">
        <f t="shared" si="192"/>
        <v>2872346000</v>
      </c>
      <c r="CC207" s="272">
        <f t="shared" si="192"/>
        <v>3049506000</v>
      </c>
      <c r="CD207" s="272">
        <f>AN271</f>
        <v>3237592000</v>
      </c>
      <c r="CE207" s="15"/>
      <c r="CF207" s="42">
        <f t="shared" si="170"/>
        <v>3059684700</v>
      </c>
      <c r="CG207" s="187">
        <f t="shared" si="170"/>
        <v>3248399680</v>
      </c>
    </row>
    <row r="208" spans="1:85">
      <c r="A208" s="3">
        <f t="shared" si="168"/>
        <v>169</v>
      </c>
      <c r="B208" s="249">
        <v>7</v>
      </c>
      <c r="C208" s="250" t="s">
        <v>178</v>
      </c>
      <c r="D208" s="285">
        <v>15</v>
      </c>
      <c r="E208" s="252"/>
      <c r="F208" s="40" t="s">
        <v>64</v>
      </c>
      <c r="G208" s="253">
        <f t="shared" si="147"/>
        <v>101</v>
      </c>
      <c r="H208" s="253">
        <f t="shared" si="148"/>
        <v>90</v>
      </c>
      <c r="I208" s="254">
        <f t="shared" si="149"/>
        <v>26966806</v>
      </c>
      <c r="J208" s="254">
        <f t="shared" si="150"/>
        <v>1</v>
      </c>
      <c r="K208" s="255">
        <f t="shared" si="151"/>
        <v>1.06</v>
      </c>
      <c r="L208" s="256">
        <f t="shared" si="190"/>
        <v>1.02</v>
      </c>
      <c r="M208" s="257">
        <f t="shared" si="153"/>
        <v>24364489.972377934</v>
      </c>
      <c r="N208" s="257">
        <f t="shared" si="154"/>
        <v>27462673.064623922</v>
      </c>
      <c r="O208" s="257">
        <f t="shared" si="155"/>
        <v>29156510.647200003</v>
      </c>
      <c r="P208" s="257">
        <f t="shared" si="156"/>
        <v>30954820.425523225</v>
      </c>
      <c r="Q208" s="258">
        <f t="shared" si="157"/>
        <v>29156510.647200003</v>
      </c>
      <c r="R208" s="257">
        <f t="shared" si="157"/>
        <v>30954820.425523225</v>
      </c>
      <c r="S208" s="257">
        <f t="shared" si="158"/>
        <v>32864046.016027961</v>
      </c>
      <c r="T208" s="257"/>
      <c r="U208" s="257">
        <f t="shared" si="159"/>
        <v>2192804097.5140142</v>
      </c>
      <c r="V208" s="257">
        <f t="shared" si="160"/>
        <v>2471640575.816153</v>
      </c>
      <c r="W208" s="257">
        <f t="shared" si="161"/>
        <v>2624085958.2480001</v>
      </c>
      <c r="X208" s="258">
        <f t="shared" si="162"/>
        <v>2785933838.2970901</v>
      </c>
      <c r="Y208" s="258">
        <f t="shared" si="163"/>
        <v>2624085958.2480001</v>
      </c>
      <c r="Z208" s="257">
        <f t="shared" si="164"/>
        <v>2785933838.2970901</v>
      </c>
      <c r="AA208" s="257">
        <f t="shared" si="169"/>
        <v>2957764141.4425163</v>
      </c>
      <c r="AB208" s="257"/>
      <c r="AC208" s="32" t="str">
        <f t="shared" si="165"/>
        <v>BERTAHAP</v>
      </c>
      <c r="AD208" s="259">
        <f t="shared" si="166"/>
        <v>0</v>
      </c>
      <c r="AE208" s="260">
        <v>2</v>
      </c>
      <c r="AF208" s="261"/>
      <c r="AG208" s="257" t="e">
        <f>IF(AF208&gt;#REF!,"LB","KR")</f>
        <v>#REF!</v>
      </c>
      <c r="AH208" s="261">
        <v>2412085000</v>
      </c>
      <c r="AI208" s="261">
        <v>2718805000</v>
      </c>
      <c r="AJ208" s="261">
        <v>2886495000</v>
      </c>
      <c r="AK208" s="262">
        <v>3064528000</v>
      </c>
      <c r="AL208" s="262">
        <v>2886495000</v>
      </c>
      <c r="AM208" s="261">
        <v>3064528000</v>
      </c>
      <c r="AN208" s="261">
        <f t="shared" si="191"/>
        <v>3253541000</v>
      </c>
      <c r="AO208" s="15"/>
      <c r="AP208" s="15"/>
      <c r="AQ208" s="264">
        <f t="shared" si="167"/>
        <v>-1248563.1177999973</v>
      </c>
      <c r="AR208" s="265"/>
      <c r="AS208" s="266"/>
      <c r="AT208" s="266"/>
      <c r="AU208" s="266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276">
        <v>51</v>
      </c>
      <c r="BT208" s="269" t="s">
        <v>175</v>
      </c>
      <c r="BU208" s="269" t="str">
        <f>F274</f>
        <v>3BR-21</v>
      </c>
      <c r="BV208" s="270">
        <f>D274</f>
        <v>21</v>
      </c>
      <c r="BW208" s="271">
        <f>G274</f>
        <v>132</v>
      </c>
      <c r="BX208" s="271">
        <f>H274</f>
        <v>112</v>
      </c>
      <c r="BY208" s="272">
        <f>O274</f>
        <v>30108438.899</v>
      </c>
      <c r="BZ208" s="272">
        <f>AH274</f>
        <v>3099708000</v>
      </c>
      <c r="CA208" s="272">
        <f>AI274</f>
        <v>3493866000</v>
      </c>
      <c r="CB208" s="272">
        <f>AJ274</f>
        <v>3709360000</v>
      </c>
      <c r="CC208" s="272">
        <f>AK274</f>
        <v>3938145000</v>
      </c>
      <c r="CD208" s="272">
        <f>AN274</f>
        <v>4181042000</v>
      </c>
      <c r="CE208" s="15">
        <v>5</v>
      </c>
      <c r="CF208" s="42">
        <f t="shared" si="170"/>
        <v>3059684700</v>
      </c>
      <c r="CG208" s="187">
        <f t="shared" si="170"/>
        <v>3248399680</v>
      </c>
    </row>
    <row r="209" spans="1:85">
      <c r="A209" s="3">
        <f t="shared" si="168"/>
        <v>170</v>
      </c>
      <c r="B209" s="249">
        <v>8</v>
      </c>
      <c r="C209" s="250" t="s">
        <v>178</v>
      </c>
      <c r="D209" s="285">
        <v>17</v>
      </c>
      <c r="E209" s="252"/>
      <c r="F209" s="40" t="s">
        <v>67</v>
      </c>
      <c r="G209" s="253">
        <f t="shared" si="147"/>
        <v>85</v>
      </c>
      <c r="H209" s="253">
        <f t="shared" si="148"/>
        <v>74</v>
      </c>
      <c r="I209" s="254">
        <f t="shared" si="149"/>
        <v>26966806</v>
      </c>
      <c r="J209" s="254">
        <f t="shared" si="150"/>
        <v>1</v>
      </c>
      <c r="K209" s="255">
        <f t="shared" si="151"/>
        <v>1.06</v>
      </c>
      <c r="L209" s="256">
        <f t="shared" si="190"/>
        <v>1.02</v>
      </c>
      <c r="M209" s="257">
        <f t="shared" si="153"/>
        <v>24364489.972377934</v>
      </c>
      <c r="N209" s="257">
        <f t="shared" si="154"/>
        <v>27462673.064623922</v>
      </c>
      <c r="O209" s="257">
        <f t="shared" si="155"/>
        <v>29156510.647200003</v>
      </c>
      <c r="P209" s="257">
        <f t="shared" si="156"/>
        <v>30954820.425523225</v>
      </c>
      <c r="Q209" s="258">
        <f t="shared" si="157"/>
        <v>29156510.647200003</v>
      </c>
      <c r="R209" s="257">
        <f t="shared" si="157"/>
        <v>30954820.425523225</v>
      </c>
      <c r="S209" s="257">
        <f t="shared" si="158"/>
        <v>32864046.016027961</v>
      </c>
      <c r="T209" s="257"/>
      <c r="U209" s="257">
        <f t="shared" si="159"/>
        <v>1802972257.9559672</v>
      </c>
      <c r="V209" s="257">
        <f t="shared" si="160"/>
        <v>2032237806.7821703</v>
      </c>
      <c r="W209" s="257">
        <f t="shared" si="161"/>
        <v>2157581787.8928003</v>
      </c>
      <c r="X209" s="258">
        <f t="shared" si="162"/>
        <v>2290656711.4887185</v>
      </c>
      <c r="Y209" s="258">
        <f t="shared" si="163"/>
        <v>2157581787.8928003</v>
      </c>
      <c r="Z209" s="257">
        <f t="shared" si="164"/>
        <v>2290656711.4887185</v>
      </c>
      <c r="AA209" s="257">
        <f t="shared" si="169"/>
        <v>2431939405.186069</v>
      </c>
      <c r="AB209" s="257"/>
      <c r="AC209" s="32" t="str">
        <f t="shared" si="165"/>
        <v>BERTAHAP</v>
      </c>
      <c r="AD209" s="259">
        <f t="shared" si="166"/>
        <v>0</v>
      </c>
      <c r="AE209" s="260">
        <v>2</v>
      </c>
      <c r="AF209" s="261"/>
      <c r="AG209" s="257" t="e">
        <f>IF(AF209&gt;#REF!,"LB","KR")</f>
        <v>#REF!</v>
      </c>
      <c r="AH209" s="261">
        <v>1983270000</v>
      </c>
      <c r="AI209" s="261">
        <v>2235462000</v>
      </c>
      <c r="AJ209" s="261">
        <v>2373340000</v>
      </c>
      <c r="AK209" s="262">
        <v>2519723000</v>
      </c>
      <c r="AL209" s="262">
        <v>2373340000</v>
      </c>
      <c r="AM209" s="261">
        <v>2519723000</v>
      </c>
      <c r="AN209" s="261">
        <f t="shared" si="191"/>
        <v>2675134000</v>
      </c>
      <c r="AO209" s="15"/>
      <c r="AP209" s="15"/>
      <c r="AQ209" s="264">
        <f t="shared" si="167"/>
        <v>-1248563.1177999973</v>
      </c>
      <c r="AR209" s="265"/>
      <c r="AS209" s="266"/>
      <c r="AT209" s="266"/>
      <c r="AU209" s="266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276">
        <v>52</v>
      </c>
      <c r="BT209" s="296" t="s">
        <v>179</v>
      </c>
      <c r="BU209" s="269" t="str">
        <f t="shared" ref="BU209:BU214" si="193">F313</f>
        <v>3BR-1</v>
      </c>
      <c r="BV209" s="270" t="str">
        <f t="shared" ref="BV209:BV214" si="194">D313</f>
        <v>01</v>
      </c>
      <c r="BW209" s="271">
        <f t="shared" ref="BW209:BX214" si="195">G313</f>
        <v>175</v>
      </c>
      <c r="BX209" s="271">
        <f t="shared" si="195"/>
        <v>156</v>
      </c>
      <c r="BY209" s="272">
        <f t="shared" ref="BY209:BY214" si="196">O313</f>
        <v>29852254.241999999</v>
      </c>
      <c r="BZ209" s="272">
        <f t="shared" ref="BZ209:CC214" si="197">AH313</f>
        <v>4280714000</v>
      </c>
      <c r="CA209" s="272">
        <f t="shared" si="197"/>
        <v>4825049000</v>
      </c>
      <c r="CB209" s="272">
        <f t="shared" si="197"/>
        <v>5122647000</v>
      </c>
      <c r="CC209" s="272">
        <f t="shared" si="197"/>
        <v>5438601000</v>
      </c>
      <c r="CD209" s="272">
        <f t="shared" ref="CD209:CD214" si="198">AN313</f>
        <v>5774042000</v>
      </c>
      <c r="CE209" s="15">
        <v>1</v>
      </c>
      <c r="CF209" s="42">
        <f t="shared" si="170"/>
        <v>2515740400</v>
      </c>
      <c r="CG209" s="187">
        <f t="shared" si="170"/>
        <v>2670906380</v>
      </c>
    </row>
    <row r="210" spans="1:85">
      <c r="A210" s="3">
        <f t="shared" si="168"/>
        <v>171</v>
      </c>
      <c r="B210" s="249">
        <v>9</v>
      </c>
      <c r="C210" s="250" t="s">
        <v>178</v>
      </c>
      <c r="D210" s="285">
        <v>19</v>
      </c>
      <c r="E210" s="252"/>
      <c r="F210" s="40" t="s">
        <v>78</v>
      </c>
      <c r="G210" s="253">
        <f t="shared" si="147"/>
        <v>138</v>
      </c>
      <c r="H210" s="253">
        <f t="shared" si="148"/>
        <v>120</v>
      </c>
      <c r="I210" s="254">
        <f t="shared" si="149"/>
        <v>26966806</v>
      </c>
      <c r="J210" s="254">
        <f t="shared" si="150"/>
        <v>1</v>
      </c>
      <c r="K210" s="255">
        <f t="shared" si="151"/>
        <v>1.06</v>
      </c>
      <c r="L210" s="256">
        <f t="shared" si="190"/>
        <v>1.02</v>
      </c>
      <c r="M210" s="257">
        <f t="shared" si="153"/>
        <v>24364489.972377934</v>
      </c>
      <c r="N210" s="257">
        <f t="shared" si="154"/>
        <v>27462673.064623922</v>
      </c>
      <c r="O210" s="257">
        <f t="shared" si="155"/>
        <v>29156510.647200003</v>
      </c>
      <c r="P210" s="257">
        <f t="shared" si="156"/>
        <v>30954820.425523225</v>
      </c>
      <c r="Q210" s="258">
        <f t="shared" si="157"/>
        <v>29156510.647200003</v>
      </c>
      <c r="R210" s="257">
        <f t="shared" si="157"/>
        <v>30954820.425523225</v>
      </c>
      <c r="S210" s="257">
        <f t="shared" si="158"/>
        <v>32864046.016027961</v>
      </c>
      <c r="T210" s="257"/>
      <c r="U210" s="257">
        <f t="shared" si="159"/>
        <v>2923738796.6853518</v>
      </c>
      <c r="V210" s="257">
        <f t="shared" si="160"/>
        <v>3295520767.7548704</v>
      </c>
      <c r="W210" s="257">
        <f t="shared" si="161"/>
        <v>3498781277.6640005</v>
      </c>
      <c r="X210" s="258">
        <f t="shared" si="162"/>
        <v>3714578451.0627871</v>
      </c>
      <c r="Y210" s="258">
        <f t="shared" si="163"/>
        <v>3498781277.6640005</v>
      </c>
      <c r="Z210" s="257">
        <f t="shared" si="164"/>
        <v>3714578451.0627871</v>
      </c>
      <c r="AA210" s="257">
        <f t="shared" si="169"/>
        <v>3943685521.9233551</v>
      </c>
      <c r="AB210" s="257"/>
      <c r="AC210" s="32" t="str">
        <f t="shared" si="165"/>
        <v>BERTAHAP</v>
      </c>
      <c r="AD210" s="259">
        <f t="shared" si="166"/>
        <v>0</v>
      </c>
      <c r="AE210" s="260">
        <v>2</v>
      </c>
      <c r="AF210" s="261"/>
      <c r="AG210" s="257" t="e">
        <f>IF(AF210&gt;#REF!,"LB","KR")</f>
        <v>#REF!</v>
      </c>
      <c r="AH210" s="261">
        <v>3216113000</v>
      </c>
      <c r="AI210" s="261">
        <v>3625073000</v>
      </c>
      <c r="AJ210" s="261">
        <v>3848660000</v>
      </c>
      <c r="AK210" s="262">
        <v>4086037000</v>
      </c>
      <c r="AL210" s="262">
        <v>3848660000</v>
      </c>
      <c r="AM210" s="261">
        <v>4086037000</v>
      </c>
      <c r="AN210" s="261">
        <f t="shared" si="191"/>
        <v>4338055000</v>
      </c>
      <c r="AO210" s="15"/>
      <c r="AP210" s="15"/>
      <c r="AQ210" s="264">
        <f t="shared" si="167"/>
        <v>-1248563.1177999973</v>
      </c>
      <c r="AR210" s="265"/>
      <c r="AS210" s="266"/>
      <c r="AT210" s="266"/>
      <c r="AU210" s="266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276">
        <v>53</v>
      </c>
      <c r="BT210" s="296" t="s">
        <v>179</v>
      </c>
      <c r="BU210" s="269" t="str">
        <f t="shared" si="193"/>
        <v>2BR-3</v>
      </c>
      <c r="BV210" s="270" t="str">
        <f t="shared" si="194"/>
        <v>03</v>
      </c>
      <c r="BW210" s="271">
        <f t="shared" si="195"/>
        <v>85</v>
      </c>
      <c r="BX210" s="271">
        <f t="shared" si="195"/>
        <v>74</v>
      </c>
      <c r="BY210" s="272">
        <f t="shared" si="196"/>
        <v>29299434.719000001</v>
      </c>
      <c r="BZ210" s="272">
        <f t="shared" si="197"/>
        <v>1992992000</v>
      </c>
      <c r="CA210" s="272">
        <f t="shared" si="197"/>
        <v>2246420000</v>
      </c>
      <c r="CB210" s="272">
        <f t="shared" si="197"/>
        <v>2384974000</v>
      </c>
      <c r="CC210" s="272">
        <f t="shared" si="197"/>
        <v>2532074000</v>
      </c>
      <c r="CD210" s="272">
        <f t="shared" si="198"/>
        <v>2688247000</v>
      </c>
      <c r="CE210" s="15">
        <v>4</v>
      </c>
      <c r="CF210" s="42">
        <f t="shared" si="170"/>
        <v>4079579600</v>
      </c>
      <c r="CG210" s="187">
        <f t="shared" si="170"/>
        <v>4331199220</v>
      </c>
    </row>
    <row r="211" spans="1:85">
      <c r="A211" s="3">
        <f t="shared" si="168"/>
        <v>172</v>
      </c>
      <c r="B211" s="249">
        <v>10</v>
      </c>
      <c r="C211" s="250" t="s">
        <v>178</v>
      </c>
      <c r="D211" s="285">
        <v>21</v>
      </c>
      <c r="E211" s="252"/>
      <c r="F211" s="40" t="s">
        <v>84</v>
      </c>
      <c r="G211" s="253">
        <f t="shared" si="147"/>
        <v>132</v>
      </c>
      <c r="H211" s="253">
        <f t="shared" si="148"/>
        <v>112</v>
      </c>
      <c r="I211" s="254">
        <f t="shared" si="149"/>
        <v>26966806</v>
      </c>
      <c r="J211" s="254">
        <f t="shared" si="150"/>
        <v>3</v>
      </c>
      <c r="K211" s="255">
        <f t="shared" si="151"/>
        <v>1.1000000000000001</v>
      </c>
      <c r="L211" s="256">
        <f t="shared" si="190"/>
        <v>1.02</v>
      </c>
      <c r="M211" s="257">
        <f t="shared" si="153"/>
        <v>25283904.688316725</v>
      </c>
      <c r="N211" s="257">
        <f t="shared" si="154"/>
        <v>28499000.350081429</v>
      </c>
      <c r="O211" s="257">
        <f t="shared" si="155"/>
        <v>30256756.332000002</v>
      </c>
      <c r="P211" s="257">
        <f t="shared" si="156"/>
        <v>32122926.856675044</v>
      </c>
      <c r="Q211" s="258">
        <f t="shared" si="157"/>
        <v>30256756.332000002</v>
      </c>
      <c r="R211" s="257">
        <f t="shared" si="157"/>
        <v>32122926.856675044</v>
      </c>
      <c r="S211" s="257">
        <f t="shared" si="158"/>
        <v>34104198.695878074</v>
      </c>
      <c r="T211" s="257"/>
      <c r="U211" s="257">
        <f t="shared" si="159"/>
        <v>2831797325.0914731</v>
      </c>
      <c r="V211" s="257">
        <f t="shared" si="160"/>
        <v>3191888039.2091198</v>
      </c>
      <c r="W211" s="257">
        <f t="shared" si="161"/>
        <v>3388756709.184</v>
      </c>
      <c r="X211" s="258">
        <f t="shared" si="162"/>
        <v>3597767807.9476051</v>
      </c>
      <c r="Y211" s="258">
        <f t="shared" si="163"/>
        <v>3388756709.184</v>
      </c>
      <c r="Z211" s="257">
        <f t="shared" si="164"/>
        <v>3597767807.9476051</v>
      </c>
      <c r="AA211" s="257">
        <f t="shared" si="169"/>
        <v>3819670253.938344</v>
      </c>
      <c r="AB211" s="257"/>
      <c r="AC211" s="32" t="str">
        <f t="shared" si="165"/>
        <v>BERTAHAP</v>
      </c>
      <c r="AD211" s="259">
        <f t="shared" si="166"/>
        <v>0</v>
      </c>
      <c r="AE211" s="260">
        <v>2</v>
      </c>
      <c r="AF211" s="261"/>
      <c r="AG211" s="257" t="e">
        <f>IF(AF211&gt;#REF!,"LB","KR")</f>
        <v>#REF!</v>
      </c>
      <c r="AH211" s="261">
        <v>3114978000</v>
      </c>
      <c r="AI211" s="261">
        <v>3511077000</v>
      </c>
      <c r="AJ211" s="261">
        <v>3727633000</v>
      </c>
      <c r="AK211" s="262">
        <v>3957545000</v>
      </c>
      <c r="AL211" s="262">
        <v>3727633000</v>
      </c>
      <c r="AM211" s="261">
        <v>3957545000</v>
      </c>
      <c r="AN211" s="261">
        <f t="shared" si="191"/>
        <v>4201638000</v>
      </c>
      <c r="AO211" s="15"/>
      <c r="AP211" s="15"/>
      <c r="AQ211" s="264">
        <f t="shared" si="167"/>
        <v>-148317.43299999833</v>
      </c>
      <c r="AR211" s="265"/>
      <c r="AS211" s="266"/>
      <c r="AT211" s="266"/>
      <c r="AU211" s="266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276"/>
      <c r="BT211" s="296"/>
      <c r="BU211" s="269" t="str">
        <f t="shared" si="193"/>
        <v>2BR-9</v>
      </c>
      <c r="BV211" s="270" t="str">
        <f t="shared" si="194"/>
        <v>09</v>
      </c>
      <c r="BW211" s="271">
        <f t="shared" si="195"/>
        <v>101</v>
      </c>
      <c r="BX211" s="271">
        <f t="shared" si="195"/>
        <v>90</v>
      </c>
      <c r="BY211" s="272">
        <f t="shared" si="196"/>
        <v>29299434.719000001</v>
      </c>
      <c r="BZ211" s="272">
        <f t="shared" si="197"/>
        <v>2423909000</v>
      </c>
      <c r="CA211" s="272">
        <f t="shared" si="197"/>
        <v>2732133000</v>
      </c>
      <c r="CB211" s="272">
        <f t="shared" si="197"/>
        <v>2900645000</v>
      </c>
      <c r="CC211" s="272">
        <f t="shared" si="197"/>
        <v>3079550000</v>
      </c>
      <c r="CD211" s="272">
        <f t="shared" si="198"/>
        <v>3269490000</v>
      </c>
      <c r="CE211" s="15"/>
      <c r="CF211" s="42">
        <f t="shared" si="170"/>
        <v>3951290980</v>
      </c>
      <c r="CG211" s="187">
        <f t="shared" si="170"/>
        <v>4194997700</v>
      </c>
    </row>
    <row r="212" spans="1:85">
      <c r="A212" s="3">
        <f t="shared" si="168"/>
        <v>173</v>
      </c>
      <c r="B212" s="249">
        <v>1</v>
      </c>
      <c r="C212" s="250" t="s">
        <v>180</v>
      </c>
      <c r="D212" s="251" t="s">
        <v>29</v>
      </c>
      <c r="E212" s="252"/>
      <c r="F212" s="40" t="s">
        <v>74</v>
      </c>
      <c r="G212" s="253">
        <f t="shared" si="147"/>
        <v>85</v>
      </c>
      <c r="H212" s="253">
        <f t="shared" si="148"/>
        <v>74</v>
      </c>
      <c r="I212" s="254">
        <f t="shared" si="149"/>
        <v>26966806</v>
      </c>
      <c r="J212" s="254">
        <f t="shared" si="150"/>
        <v>1</v>
      </c>
      <c r="K212" s="255">
        <f t="shared" si="151"/>
        <v>1.06</v>
      </c>
      <c r="L212" s="305">
        <f t="shared" ref="L212:L220" si="199">SUMIF($AN$4:$AN$22,D212,$BJ$4:$BJ$22)</f>
        <v>1.03</v>
      </c>
      <c r="M212" s="257">
        <f t="shared" si="153"/>
        <v>24603357.52112674</v>
      </c>
      <c r="N212" s="257">
        <f t="shared" si="154"/>
        <v>27731914.957414355</v>
      </c>
      <c r="O212" s="257">
        <f t="shared" si="155"/>
        <v>29442358.790800005</v>
      </c>
      <c r="P212" s="257">
        <f t="shared" si="156"/>
        <v>31258299.057146005</v>
      </c>
      <c r="Q212" s="258">
        <f t="shared" si="157"/>
        <v>29442358.790800005</v>
      </c>
      <c r="R212" s="257">
        <f t="shared" si="157"/>
        <v>31258299.057146005</v>
      </c>
      <c r="S212" s="257">
        <f t="shared" si="158"/>
        <v>33186242.545596864</v>
      </c>
      <c r="T212" s="257"/>
      <c r="U212" s="257">
        <f t="shared" si="159"/>
        <v>1820648456.5633788</v>
      </c>
      <c r="V212" s="257">
        <f t="shared" si="160"/>
        <v>2052161706.8486624</v>
      </c>
      <c r="W212" s="257">
        <f t="shared" si="161"/>
        <v>2178734550.5192003</v>
      </c>
      <c r="X212" s="258">
        <f t="shared" si="162"/>
        <v>2313114130.2288046</v>
      </c>
      <c r="Y212" s="258">
        <f t="shared" si="163"/>
        <v>2178734550.5192003</v>
      </c>
      <c r="Z212" s="257">
        <f t="shared" si="164"/>
        <v>2313114130.2288046</v>
      </c>
      <c r="AA212" s="257">
        <f t="shared" si="169"/>
        <v>2455781948.3741679</v>
      </c>
      <c r="AB212" s="257"/>
      <c r="AC212" s="32" t="str">
        <f t="shared" si="165"/>
        <v>BERTAHAP</v>
      </c>
      <c r="AD212" s="259">
        <f t="shared" si="166"/>
        <v>0</v>
      </c>
      <c r="AE212" s="260">
        <v>2</v>
      </c>
      <c r="AF212" s="261"/>
      <c r="AG212" s="257" t="e">
        <f>IF(AF212&gt;#REF!,"LB","KR")</f>
        <v>#REF!</v>
      </c>
      <c r="AH212" s="261">
        <v>2002714000</v>
      </c>
      <c r="AI212" s="261">
        <v>2257378000</v>
      </c>
      <c r="AJ212" s="261">
        <v>2396609000</v>
      </c>
      <c r="AK212" s="262">
        <v>2544426000</v>
      </c>
      <c r="AL212" s="262">
        <v>2396609000</v>
      </c>
      <c r="AM212" s="261">
        <v>2544426000</v>
      </c>
      <c r="AN212" s="261">
        <f t="shared" si="191"/>
        <v>2701361000</v>
      </c>
      <c r="AO212" s="15"/>
      <c r="AP212" s="15"/>
      <c r="AQ212" s="264">
        <f t="shared" si="167"/>
        <v>-962714.9741999954</v>
      </c>
      <c r="AR212" s="265"/>
      <c r="AS212" s="266"/>
      <c r="AT212" s="266"/>
      <c r="AU212" s="266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276"/>
      <c r="BT212" s="269"/>
      <c r="BU212" s="269" t="str">
        <f t="shared" si="193"/>
        <v>2BR-11</v>
      </c>
      <c r="BV212" s="270">
        <f t="shared" si="194"/>
        <v>11</v>
      </c>
      <c r="BW212" s="271">
        <f t="shared" si="195"/>
        <v>101</v>
      </c>
      <c r="BX212" s="271">
        <f t="shared" si="195"/>
        <v>90</v>
      </c>
      <c r="BY212" s="272">
        <f t="shared" si="196"/>
        <v>29299434.719000001</v>
      </c>
      <c r="BZ212" s="272">
        <f t="shared" si="197"/>
        <v>2423909000</v>
      </c>
      <c r="CA212" s="272">
        <f t="shared" si="197"/>
        <v>2732133000</v>
      </c>
      <c r="CB212" s="272">
        <f t="shared" si="197"/>
        <v>2900645000</v>
      </c>
      <c r="CC212" s="272">
        <f t="shared" si="197"/>
        <v>3079550000</v>
      </c>
      <c r="CD212" s="272">
        <f t="shared" si="198"/>
        <v>3269490000</v>
      </c>
      <c r="CE212" s="15"/>
      <c r="CF212" s="42">
        <f t="shared" si="170"/>
        <v>2540405540</v>
      </c>
      <c r="CG212" s="187">
        <f t="shared" si="170"/>
        <v>2697091560</v>
      </c>
    </row>
    <row r="213" spans="1:85">
      <c r="A213" s="3">
        <f t="shared" si="168"/>
        <v>174</v>
      </c>
      <c r="B213" s="249">
        <v>2</v>
      </c>
      <c r="C213" s="250" t="s">
        <v>180</v>
      </c>
      <c r="D213" s="251" t="s">
        <v>32</v>
      </c>
      <c r="E213" s="252"/>
      <c r="F213" s="40" t="s">
        <v>56</v>
      </c>
      <c r="G213" s="253">
        <f t="shared" si="147"/>
        <v>85</v>
      </c>
      <c r="H213" s="253">
        <f t="shared" si="148"/>
        <v>74</v>
      </c>
      <c r="I213" s="254">
        <f t="shared" si="149"/>
        <v>26966806</v>
      </c>
      <c r="J213" s="254">
        <f t="shared" si="150"/>
        <v>1</v>
      </c>
      <c r="K213" s="255">
        <f t="shared" si="151"/>
        <v>1.06</v>
      </c>
      <c r="L213" s="305">
        <f t="shared" si="199"/>
        <v>1.03</v>
      </c>
      <c r="M213" s="257">
        <f t="shared" si="153"/>
        <v>24603357.52112674</v>
      </c>
      <c r="N213" s="257">
        <f t="shared" si="154"/>
        <v>27731914.957414355</v>
      </c>
      <c r="O213" s="257">
        <f t="shared" si="155"/>
        <v>29442358.790800005</v>
      </c>
      <c r="P213" s="257">
        <f t="shared" si="156"/>
        <v>31258299.057146005</v>
      </c>
      <c r="Q213" s="258">
        <f t="shared" si="157"/>
        <v>29442358.790800005</v>
      </c>
      <c r="R213" s="257">
        <f t="shared" si="157"/>
        <v>31258299.057146005</v>
      </c>
      <c r="S213" s="257">
        <f t="shared" si="158"/>
        <v>33186242.545596864</v>
      </c>
      <c r="T213" s="257"/>
      <c r="U213" s="257">
        <f t="shared" si="159"/>
        <v>1820648456.5633788</v>
      </c>
      <c r="V213" s="257">
        <f t="shared" si="160"/>
        <v>2052161706.8486624</v>
      </c>
      <c r="W213" s="257">
        <f t="shared" si="161"/>
        <v>2178734550.5192003</v>
      </c>
      <c r="X213" s="258">
        <f t="shared" si="162"/>
        <v>2313114130.2288046</v>
      </c>
      <c r="Y213" s="258">
        <f t="shared" si="163"/>
        <v>2178734550.5192003</v>
      </c>
      <c r="Z213" s="257">
        <f t="shared" si="164"/>
        <v>2313114130.2288046</v>
      </c>
      <c r="AA213" s="257">
        <f t="shared" si="169"/>
        <v>2455781948.3741679</v>
      </c>
      <c r="AB213" s="257"/>
      <c r="AC213" s="32" t="str">
        <f t="shared" si="165"/>
        <v>BERTAHAP</v>
      </c>
      <c r="AD213" s="259">
        <f t="shared" si="166"/>
        <v>0</v>
      </c>
      <c r="AE213" s="260">
        <v>2</v>
      </c>
      <c r="AF213" s="261"/>
      <c r="AG213" s="257" t="e">
        <f>IF(AF213&gt;#REF!,"LB","KR")</f>
        <v>#REF!</v>
      </c>
      <c r="AH213" s="261">
        <v>2002714000</v>
      </c>
      <c r="AI213" s="261">
        <v>2257378000</v>
      </c>
      <c r="AJ213" s="261">
        <v>2396609000</v>
      </c>
      <c r="AK213" s="262">
        <v>2544426000</v>
      </c>
      <c r="AL213" s="262">
        <v>2396609000</v>
      </c>
      <c r="AM213" s="261">
        <v>2544426000</v>
      </c>
      <c r="AN213" s="261">
        <f t="shared" si="191"/>
        <v>2701361000</v>
      </c>
      <c r="AO213" s="15"/>
      <c r="AP213" s="15"/>
      <c r="AQ213" s="264">
        <f t="shared" si="167"/>
        <v>-962714.9741999954</v>
      </c>
      <c r="AR213" s="265"/>
      <c r="AS213" s="266"/>
      <c r="AT213" s="266"/>
      <c r="AU213" s="266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276"/>
      <c r="BT213" s="269"/>
      <c r="BU213" s="269" t="str">
        <f t="shared" si="193"/>
        <v>3BR-19</v>
      </c>
      <c r="BV213" s="270">
        <f t="shared" si="194"/>
        <v>19</v>
      </c>
      <c r="BW213" s="271">
        <f t="shared" si="195"/>
        <v>138</v>
      </c>
      <c r="BX213" s="271">
        <f t="shared" si="195"/>
        <v>120</v>
      </c>
      <c r="BY213" s="272">
        <f t="shared" si="196"/>
        <v>29299434.719000001</v>
      </c>
      <c r="BZ213" s="272">
        <f t="shared" si="197"/>
        <v>3231878000</v>
      </c>
      <c r="CA213" s="272">
        <f t="shared" si="197"/>
        <v>3642843000</v>
      </c>
      <c r="CB213" s="272">
        <f t="shared" si="197"/>
        <v>3867526000</v>
      </c>
      <c r="CC213" s="272">
        <f t="shared" si="197"/>
        <v>4106066000</v>
      </c>
      <c r="CD213" s="272">
        <f t="shared" si="198"/>
        <v>4359320000</v>
      </c>
      <c r="CE213" s="15"/>
      <c r="CF213" s="42">
        <f t="shared" si="170"/>
        <v>2540405540</v>
      </c>
      <c r="CG213" s="187">
        <f t="shared" si="170"/>
        <v>2697091560</v>
      </c>
    </row>
    <row r="214" spans="1:85">
      <c r="A214" s="3">
        <f t="shared" si="168"/>
        <v>175</v>
      </c>
      <c r="B214" s="249">
        <v>3</v>
      </c>
      <c r="C214" s="250" t="s">
        <v>180</v>
      </c>
      <c r="D214" s="251" t="s">
        <v>38</v>
      </c>
      <c r="E214" s="252"/>
      <c r="F214" s="40" t="s">
        <v>58</v>
      </c>
      <c r="G214" s="253">
        <f t="shared" si="147"/>
        <v>101</v>
      </c>
      <c r="H214" s="253">
        <f t="shared" si="148"/>
        <v>90</v>
      </c>
      <c r="I214" s="254">
        <f t="shared" si="149"/>
        <v>26966806</v>
      </c>
      <c r="J214" s="254">
        <f t="shared" si="150"/>
        <v>1</v>
      </c>
      <c r="K214" s="255">
        <f t="shared" si="151"/>
        <v>1.06</v>
      </c>
      <c r="L214" s="305">
        <f t="shared" si="199"/>
        <v>1.03</v>
      </c>
      <c r="M214" s="257">
        <f t="shared" si="153"/>
        <v>24603357.52112674</v>
      </c>
      <c r="N214" s="257">
        <f t="shared" si="154"/>
        <v>27731914.957414355</v>
      </c>
      <c r="O214" s="257">
        <f t="shared" si="155"/>
        <v>29442358.790800005</v>
      </c>
      <c r="P214" s="257">
        <f t="shared" si="156"/>
        <v>31258299.057146005</v>
      </c>
      <c r="Q214" s="258">
        <f t="shared" si="157"/>
        <v>29442358.790800005</v>
      </c>
      <c r="R214" s="257">
        <f t="shared" si="157"/>
        <v>31258299.057146005</v>
      </c>
      <c r="S214" s="257">
        <f t="shared" si="158"/>
        <v>33186242.545596864</v>
      </c>
      <c r="T214" s="257"/>
      <c r="U214" s="257">
        <f t="shared" si="159"/>
        <v>2214302176.9014068</v>
      </c>
      <c r="V214" s="257">
        <f t="shared" si="160"/>
        <v>2495872346.1672921</v>
      </c>
      <c r="W214" s="257">
        <f t="shared" si="161"/>
        <v>2649812291.1720004</v>
      </c>
      <c r="X214" s="258">
        <f t="shared" si="162"/>
        <v>2813246915.1431403</v>
      </c>
      <c r="Y214" s="258">
        <f t="shared" si="163"/>
        <v>2649812291.1720004</v>
      </c>
      <c r="Z214" s="257">
        <f t="shared" si="164"/>
        <v>2813246915.1431403</v>
      </c>
      <c r="AA214" s="257">
        <f t="shared" si="169"/>
        <v>2986761829.1037178</v>
      </c>
      <c r="AB214" s="257"/>
      <c r="AC214" s="32" t="str">
        <f t="shared" si="165"/>
        <v>BERTAHAP</v>
      </c>
      <c r="AD214" s="259">
        <f t="shared" si="166"/>
        <v>0</v>
      </c>
      <c r="AE214" s="260">
        <v>2</v>
      </c>
      <c r="AF214" s="261"/>
      <c r="AG214" s="257" t="e">
        <f>IF(AF214&gt;#REF!,"LB","KR")</f>
        <v>#REF!</v>
      </c>
      <c r="AH214" s="261">
        <v>2435733000</v>
      </c>
      <c r="AI214" s="261">
        <v>2745460000</v>
      </c>
      <c r="AJ214" s="261">
        <v>2914794000</v>
      </c>
      <c r="AK214" s="262">
        <v>3094572000</v>
      </c>
      <c r="AL214" s="262">
        <v>2914794000</v>
      </c>
      <c r="AM214" s="261">
        <v>3094572000</v>
      </c>
      <c r="AN214" s="261">
        <f t="shared" si="191"/>
        <v>3285439000</v>
      </c>
      <c r="AO214" s="15"/>
      <c r="AP214" s="15"/>
      <c r="AQ214" s="264">
        <f t="shared" si="167"/>
        <v>-962714.9741999954</v>
      </c>
      <c r="AR214" s="265"/>
      <c r="AS214" s="266"/>
      <c r="AT214" s="266"/>
      <c r="AU214" s="266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276">
        <v>54</v>
      </c>
      <c r="BT214" s="296" t="s">
        <v>179</v>
      </c>
      <c r="BU214" s="269" t="str">
        <f t="shared" si="193"/>
        <v>3BR-21</v>
      </c>
      <c r="BV214" s="270">
        <f t="shared" si="194"/>
        <v>21</v>
      </c>
      <c r="BW214" s="271">
        <f t="shared" si="195"/>
        <v>132</v>
      </c>
      <c r="BX214" s="271">
        <f t="shared" si="195"/>
        <v>112</v>
      </c>
      <c r="BY214" s="272">
        <f t="shared" si="196"/>
        <v>30405073.765000001</v>
      </c>
      <c r="BZ214" s="272">
        <f t="shared" si="197"/>
        <v>3130247000</v>
      </c>
      <c r="CA214" s="272">
        <f t="shared" si="197"/>
        <v>3528289000</v>
      </c>
      <c r="CB214" s="272">
        <f t="shared" si="197"/>
        <v>3745906000</v>
      </c>
      <c r="CC214" s="272">
        <f t="shared" si="197"/>
        <v>3976945000</v>
      </c>
      <c r="CD214" s="272">
        <f t="shared" si="198"/>
        <v>4222234000</v>
      </c>
      <c r="CE214" s="15">
        <v>1</v>
      </c>
      <c r="CF214" s="42">
        <f t="shared" si="170"/>
        <v>3089681640</v>
      </c>
      <c r="CG214" s="187">
        <f t="shared" si="170"/>
        <v>3280246320</v>
      </c>
    </row>
    <row r="215" spans="1:85">
      <c r="A215" s="3">
        <f t="shared" si="168"/>
        <v>176</v>
      </c>
      <c r="B215" s="249">
        <v>4</v>
      </c>
      <c r="C215" s="250" t="s">
        <v>180</v>
      </c>
      <c r="D215" s="251" t="s">
        <v>44</v>
      </c>
      <c r="E215" s="252"/>
      <c r="F215" s="40" t="s">
        <v>60</v>
      </c>
      <c r="G215" s="253">
        <f t="shared" si="147"/>
        <v>101</v>
      </c>
      <c r="H215" s="253">
        <f t="shared" si="148"/>
        <v>90</v>
      </c>
      <c r="I215" s="254">
        <f t="shared" si="149"/>
        <v>26966806</v>
      </c>
      <c r="J215" s="254">
        <f t="shared" si="150"/>
        <v>1</v>
      </c>
      <c r="K215" s="255">
        <f t="shared" si="151"/>
        <v>1.06</v>
      </c>
      <c r="L215" s="305">
        <f t="shared" si="199"/>
        <v>1.03</v>
      </c>
      <c r="M215" s="257">
        <f t="shared" si="153"/>
        <v>24603357.52112674</v>
      </c>
      <c r="N215" s="257">
        <f t="shared" si="154"/>
        <v>27731914.957414355</v>
      </c>
      <c r="O215" s="257">
        <f t="shared" si="155"/>
        <v>29442358.790800005</v>
      </c>
      <c r="P215" s="257">
        <f t="shared" si="156"/>
        <v>31258299.057146005</v>
      </c>
      <c r="Q215" s="258">
        <f t="shared" si="157"/>
        <v>29442358.790800005</v>
      </c>
      <c r="R215" s="257">
        <f t="shared" si="157"/>
        <v>31258299.057146005</v>
      </c>
      <c r="S215" s="257">
        <f t="shared" si="158"/>
        <v>33186242.545596864</v>
      </c>
      <c r="T215" s="257"/>
      <c r="U215" s="257">
        <f t="shared" si="159"/>
        <v>2214302176.9014068</v>
      </c>
      <c r="V215" s="257">
        <f t="shared" si="160"/>
        <v>2495872346.1672921</v>
      </c>
      <c r="W215" s="257">
        <f t="shared" si="161"/>
        <v>2649812291.1720004</v>
      </c>
      <c r="X215" s="258">
        <f t="shared" si="162"/>
        <v>2813246915.1431403</v>
      </c>
      <c r="Y215" s="258">
        <f t="shared" si="163"/>
        <v>2649812291.1720004</v>
      </c>
      <c r="Z215" s="257">
        <f t="shared" si="164"/>
        <v>2813246915.1431403</v>
      </c>
      <c r="AA215" s="257">
        <f t="shared" si="169"/>
        <v>2986761829.1037178</v>
      </c>
      <c r="AB215" s="257"/>
      <c r="AC215" s="32" t="str">
        <f t="shared" si="165"/>
        <v>BERTAHAP</v>
      </c>
      <c r="AD215" s="259">
        <f t="shared" si="166"/>
        <v>0</v>
      </c>
      <c r="AE215" s="260">
        <v>2</v>
      </c>
      <c r="AF215" s="261"/>
      <c r="AG215" s="257" t="e">
        <f>IF(AF215&gt;#REF!,"LB","KR")</f>
        <v>#REF!</v>
      </c>
      <c r="AH215" s="261">
        <v>2435733000</v>
      </c>
      <c r="AI215" s="261">
        <v>2745460000</v>
      </c>
      <c r="AJ215" s="261">
        <v>2914794000</v>
      </c>
      <c r="AK215" s="262">
        <v>3094572000</v>
      </c>
      <c r="AL215" s="262">
        <v>2914794000</v>
      </c>
      <c r="AM215" s="261">
        <v>3094572000</v>
      </c>
      <c r="AN215" s="261">
        <f t="shared" si="191"/>
        <v>3285439000</v>
      </c>
      <c r="AO215" s="15"/>
      <c r="AP215" s="15"/>
      <c r="AQ215" s="264">
        <f t="shared" si="167"/>
        <v>-962714.9741999954</v>
      </c>
      <c r="AR215" s="265"/>
      <c r="AS215" s="266"/>
      <c r="AT215" s="266"/>
      <c r="AU215" s="266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314"/>
      <c r="BT215" s="15"/>
      <c r="BU215" s="15"/>
      <c r="BV215" s="265"/>
      <c r="BW215" s="15"/>
      <c r="BX215" s="15"/>
      <c r="BY215" s="15"/>
      <c r="BZ215" s="15"/>
      <c r="CA215" s="15"/>
      <c r="CB215" s="15"/>
      <c r="CC215" s="15"/>
      <c r="CD215" s="15"/>
      <c r="CE215" s="15">
        <f>SUM(CE40:CE214)</f>
        <v>279</v>
      </c>
      <c r="CF215" s="42">
        <f t="shared" si="170"/>
        <v>3089681640</v>
      </c>
      <c r="CG215" s="187">
        <f t="shared" si="170"/>
        <v>3280246320</v>
      </c>
    </row>
    <row r="216" spans="1:85">
      <c r="A216" s="3">
        <f t="shared" si="168"/>
        <v>177</v>
      </c>
      <c r="B216" s="249">
        <v>5</v>
      </c>
      <c r="C216" s="250" t="s">
        <v>180</v>
      </c>
      <c r="D216" s="285">
        <v>11</v>
      </c>
      <c r="E216" s="252"/>
      <c r="F216" s="40" t="s">
        <v>62</v>
      </c>
      <c r="G216" s="253">
        <f t="shared" si="147"/>
        <v>101</v>
      </c>
      <c r="H216" s="253">
        <f t="shared" si="148"/>
        <v>90</v>
      </c>
      <c r="I216" s="254">
        <f t="shared" si="149"/>
        <v>26966806</v>
      </c>
      <c r="J216" s="254">
        <f t="shared" si="150"/>
        <v>1</v>
      </c>
      <c r="K216" s="255">
        <f t="shared" si="151"/>
        <v>1.06</v>
      </c>
      <c r="L216" s="305">
        <f t="shared" si="199"/>
        <v>1.03</v>
      </c>
      <c r="M216" s="257">
        <f t="shared" si="153"/>
        <v>24603357.52112674</v>
      </c>
      <c r="N216" s="257">
        <f t="shared" si="154"/>
        <v>27731914.957414355</v>
      </c>
      <c r="O216" s="257">
        <f t="shared" si="155"/>
        <v>29442358.790800005</v>
      </c>
      <c r="P216" s="257">
        <f t="shared" si="156"/>
        <v>31258299.057146005</v>
      </c>
      <c r="Q216" s="258">
        <f t="shared" si="157"/>
        <v>29442358.790800005</v>
      </c>
      <c r="R216" s="257">
        <f t="shared" si="157"/>
        <v>31258299.057146005</v>
      </c>
      <c r="S216" s="257">
        <f t="shared" si="158"/>
        <v>33186242.545596864</v>
      </c>
      <c r="T216" s="257"/>
      <c r="U216" s="257">
        <f t="shared" si="159"/>
        <v>2214302176.9014068</v>
      </c>
      <c r="V216" s="257">
        <f t="shared" si="160"/>
        <v>2495872346.1672921</v>
      </c>
      <c r="W216" s="257">
        <f t="shared" si="161"/>
        <v>2649812291.1720004</v>
      </c>
      <c r="X216" s="258">
        <f t="shared" si="162"/>
        <v>2813246915.1431403</v>
      </c>
      <c r="Y216" s="258">
        <f t="shared" si="163"/>
        <v>2649812291.1720004</v>
      </c>
      <c r="Z216" s="257">
        <f t="shared" si="164"/>
        <v>2813246915.1431403</v>
      </c>
      <c r="AA216" s="257">
        <f t="shared" si="169"/>
        <v>2986761829.1037178</v>
      </c>
      <c r="AB216" s="257"/>
      <c r="AC216" s="32" t="str">
        <f t="shared" si="165"/>
        <v>BERTAHAP</v>
      </c>
      <c r="AD216" s="259">
        <f t="shared" si="166"/>
        <v>0</v>
      </c>
      <c r="AE216" s="260">
        <v>2</v>
      </c>
      <c r="AF216" s="261"/>
      <c r="AG216" s="257" t="e">
        <f>IF(AF216&gt;#REF!,"LB","KR")</f>
        <v>#REF!</v>
      </c>
      <c r="AH216" s="261">
        <v>2435733000</v>
      </c>
      <c r="AI216" s="261">
        <v>2745460000</v>
      </c>
      <c r="AJ216" s="261">
        <v>2914794000</v>
      </c>
      <c r="AK216" s="262">
        <v>3094572000</v>
      </c>
      <c r="AL216" s="262">
        <v>2914794000</v>
      </c>
      <c r="AM216" s="261">
        <v>3094572000</v>
      </c>
      <c r="AN216" s="261">
        <f t="shared" si="191"/>
        <v>3285439000</v>
      </c>
      <c r="AO216" s="15"/>
      <c r="AP216" s="15"/>
      <c r="AQ216" s="264">
        <f t="shared" si="167"/>
        <v>-962714.9741999954</v>
      </c>
      <c r="AR216" s="265"/>
      <c r="AS216" s="266"/>
      <c r="AT216" s="266"/>
      <c r="AU216" s="266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314"/>
      <c r="BT216" s="315"/>
      <c r="BU216" s="15"/>
      <c r="BV216" s="265"/>
      <c r="BW216" s="316"/>
      <c r="BX216" s="316"/>
      <c r="BY216" s="187"/>
      <c r="BZ216" s="187"/>
      <c r="CA216" s="187"/>
      <c r="CB216" s="187"/>
      <c r="CC216" s="187"/>
      <c r="CD216" s="187"/>
      <c r="CE216" s="15"/>
      <c r="CF216" s="42">
        <f t="shared" si="170"/>
        <v>3089681640</v>
      </c>
      <c r="CG216" s="187">
        <f t="shared" si="170"/>
        <v>3280246320</v>
      </c>
    </row>
    <row r="217" spans="1:85">
      <c r="A217" s="3">
        <f t="shared" si="168"/>
        <v>178</v>
      </c>
      <c r="B217" s="249">
        <v>6</v>
      </c>
      <c r="C217" s="250" t="s">
        <v>180</v>
      </c>
      <c r="D217" s="285">
        <v>15</v>
      </c>
      <c r="E217" s="252"/>
      <c r="F217" s="40" t="s">
        <v>64</v>
      </c>
      <c r="G217" s="253">
        <f t="shared" si="147"/>
        <v>101</v>
      </c>
      <c r="H217" s="253">
        <f t="shared" si="148"/>
        <v>90</v>
      </c>
      <c r="I217" s="254">
        <f t="shared" si="149"/>
        <v>26966806</v>
      </c>
      <c r="J217" s="254">
        <f t="shared" si="150"/>
        <v>1</v>
      </c>
      <c r="K217" s="255">
        <f t="shared" si="151"/>
        <v>1.06</v>
      </c>
      <c r="L217" s="305">
        <f t="shared" si="199"/>
        <v>1.03</v>
      </c>
      <c r="M217" s="257">
        <f t="shared" si="153"/>
        <v>24603357.52112674</v>
      </c>
      <c r="N217" s="257">
        <f t="shared" si="154"/>
        <v>27731914.957414355</v>
      </c>
      <c r="O217" s="257">
        <f t="shared" si="155"/>
        <v>29442358.790800005</v>
      </c>
      <c r="P217" s="257">
        <f t="shared" si="156"/>
        <v>31258299.057146005</v>
      </c>
      <c r="Q217" s="258">
        <f t="shared" si="157"/>
        <v>29442358.790800005</v>
      </c>
      <c r="R217" s="257">
        <f t="shared" si="157"/>
        <v>31258299.057146005</v>
      </c>
      <c r="S217" s="257">
        <f t="shared" si="158"/>
        <v>33186242.545596864</v>
      </c>
      <c r="T217" s="257"/>
      <c r="U217" s="257">
        <f t="shared" si="159"/>
        <v>2214302176.9014068</v>
      </c>
      <c r="V217" s="257">
        <f t="shared" si="160"/>
        <v>2495872346.1672921</v>
      </c>
      <c r="W217" s="257">
        <f t="shared" si="161"/>
        <v>2649812291.1720004</v>
      </c>
      <c r="X217" s="258">
        <f t="shared" si="162"/>
        <v>2813246915.1431403</v>
      </c>
      <c r="Y217" s="258">
        <f t="shared" si="163"/>
        <v>2649812291.1720004</v>
      </c>
      <c r="Z217" s="257">
        <f t="shared" si="164"/>
        <v>2813246915.1431403</v>
      </c>
      <c r="AA217" s="257">
        <f t="shared" si="169"/>
        <v>2986761829.1037178</v>
      </c>
      <c r="AB217" s="257"/>
      <c r="AC217" s="32" t="str">
        <f t="shared" si="165"/>
        <v>BERTAHAP</v>
      </c>
      <c r="AD217" s="259">
        <f t="shared" si="166"/>
        <v>0</v>
      </c>
      <c r="AE217" s="260">
        <v>2</v>
      </c>
      <c r="AF217" s="261"/>
      <c r="AG217" s="257" t="e">
        <f>IF(AF217&gt;#REF!,"LB","KR")</f>
        <v>#REF!</v>
      </c>
      <c r="AH217" s="261">
        <v>2435733000</v>
      </c>
      <c r="AI217" s="261">
        <v>2745460000</v>
      </c>
      <c r="AJ217" s="261">
        <v>2914794000</v>
      </c>
      <c r="AK217" s="262">
        <v>3094572000</v>
      </c>
      <c r="AL217" s="262">
        <v>2914794000</v>
      </c>
      <c r="AM217" s="261">
        <v>3094572000</v>
      </c>
      <c r="AN217" s="261">
        <f t="shared" si="191"/>
        <v>3285439000</v>
      </c>
      <c r="AO217" s="15"/>
      <c r="AP217" s="15"/>
      <c r="AQ217" s="264">
        <f t="shared" si="167"/>
        <v>-962714.9741999954</v>
      </c>
      <c r="AR217" s="265"/>
      <c r="AS217" s="266"/>
      <c r="AT217" s="266"/>
      <c r="AU217" s="266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314"/>
      <c r="BT217" s="315"/>
      <c r="BU217" s="15"/>
      <c r="BV217" s="265"/>
      <c r="BW217" s="316"/>
      <c r="BX217" s="316"/>
      <c r="BY217" s="187"/>
      <c r="BZ217" s="187"/>
      <c r="CA217" s="187"/>
      <c r="CB217" s="187"/>
      <c r="CC217" s="187"/>
      <c r="CD217" s="187"/>
      <c r="CE217" s="15"/>
      <c r="CF217" s="42">
        <f t="shared" si="170"/>
        <v>3089681640</v>
      </c>
      <c r="CG217" s="187">
        <f t="shared" si="170"/>
        <v>3280246320</v>
      </c>
    </row>
    <row r="218" spans="1:85">
      <c r="A218" s="3">
        <f t="shared" si="168"/>
        <v>179</v>
      </c>
      <c r="B218" s="249">
        <v>7</v>
      </c>
      <c r="C218" s="250" t="s">
        <v>180</v>
      </c>
      <c r="D218" s="285">
        <v>17</v>
      </c>
      <c r="E218" s="252"/>
      <c r="F218" s="40" t="s">
        <v>67</v>
      </c>
      <c r="G218" s="253">
        <f t="shared" si="147"/>
        <v>85</v>
      </c>
      <c r="H218" s="253">
        <f t="shared" si="148"/>
        <v>74</v>
      </c>
      <c r="I218" s="254">
        <f t="shared" si="149"/>
        <v>26966806</v>
      </c>
      <c r="J218" s="254">
        <f t="shared" si="150"/>
        <v>1</v>
      </c>
      <c r="K218" s="255">
        <f t="shared" si="151"/>
        <v>1.06</v>
      </c>
      <c r="L218" s="305">
        <f t="shared" si="199"/>
        <v>1.03</v>
      </c>
      <c r="M218" s="257">
        <f t="shared" si="153"/>
        <v>24603357.52112674</v>
      </c>
      <c r="N218" s="257">
        <f t="shared" si="154"/>
        <v>27731914.957414355</v>
      </c>
      <c r="O218" s="257">
        <f t="shared" si="155"/>
        <v>29442358.790800005</v>
      </c>
      <c r="P218" s="257">
        <f t="shared" si="156"/>
        <v>31258299.057146005</v>
      </c>
      <c r="Q218" s="258">
        <f t="shared" si="157"/>
        <v>29442358.790800005</v>
      </c>
      <c r="R218" s="257">
        <f t="shared" si="157"/>
        <v>31258299.057146005</v>
      </c>
      <c r="S218" s="257">
        <f t="shared" si="158"/>
        <v>33186242.545596864</v>
      </c>
      <c r="T218" s="257"/>
      <c r="U218" s="257">
        <f t="shared" si="159"/>
        <v>1820648456.5633788</v>
      </c>
      <c r="V218" s="257">
        <f t="shared" si="160"/>
        <v>2052161706.8486624</v>
      </c>
      <c r="W218" s="257">
        <f t="shared" si="161"/>
        <v>2178734550.5192003</v>
      </c>
      <c r="X218" s="258">
        <f t="shared" si="162"/>
        <v>2313114130.2288046</v>
      </c>
      <c r="Y218" s="258">
        <f t="shared" si="163"/>
        <v>2178734550.5192003</v>
      </c>
      <c r="Z218" s="257">
        <f t="shared" si="164"/>
        <v>2313114130.2288046</v>
      </c>
      <c r="AA218" s="257">
        <f t="shared" si="169"/>
        <v>2455781948.3741679</v>
      </c>
      <c r="AB218" s="257"/>
      <c r="AC218" s="32" t="str">
        <f t="shared" si="165"/>
        <v>BERTAHAP</v>
      </c>
      <c r="AD218" s="259">
        <f t="shared" si="166"/>
        <v>0</v>
      </c>
      <c r="AE218" s="260">
        <v>2</v>
      </c>
      <c r="AF218" s="261"/>
      <c r="AG218" s="257" t="e">
        <f>IF(AF218&gt;#REF!,"LB","KR")</f>
        <v>#REF!</v>
      </c>
      <c r="AH218" s="261">
        <v>2002714000</v>
      </c>
      <c r="AI218" s="261">
        <v>2257378000</v>
      </c>
      <c r="AJ218" s="261">
        <v>2396609000</v>
      </c>
      <c r="AK218" s="262">
        <v>2544426000</v>
      </c>
      <c r="AL218" s="262">
        <v>2396609000</v>
      </c>
      <c r="AM218" s="261">
        <v>2544426000</v>
      </c>
      <c r="AN218" s="261">
        <f t="shared" si="191"/>
        <v>2701361000</v>
      </c>
      <c r="AO218" s="15"/>
      <c r="AP218" s="15"/>
      <c r="AQ218" s="264">
        <f t="shared" si="167"/>
        <v>-962714.9741999954</v>
      </c>
      <c r="AR218" s="265"/>
      <c r="AS218" s="266"/>
      <c r="AT218" s="266"/>
      <c r="AU218" s="266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314"/>
      <c r="BT218" s="315"/>
      <c r="BU218" s="15"/>
      <c r="BV218" s="265"/>
      <c r="BW218" s="316"/>
      <c r="BX218" s="316"/>
      <c r="BY218" s="187"/>
      <c r="BZ218" s="187"/>
      <c r="CA218" s="187"/>
      <c r="CB218" s="187"/>
      <c r="CC218" s="187"/>
      <c r="CD218" s="187"/>
      <c r="CE218" s="15"/>
      <c r="CF218" s="42">
        <f t="shared" si="170"/>
        <v>2540405540</v>
      </c>
      <c r="CG218" s="187">
        <f t="shared" si="170"/>
        <v>2697091560</v>
      </c>
    </row>
    <row r="219" spans="1:85">
      <c r="A219" s="3">
        <f t="shared" si="168"/>
        <v>180</v>
      </c>
      <c r="B219" s="249">
        <v>8</v>
      </c>
      <c r="C219" s="250" t="s">
        <v>180</v>
      </c>
      <c r="D219" s="285">
        <v>19</v>
      </c>
      <c r="E219" s="252"/>
      <c r="F219" s="40" t="s">
        <v>78</v>
      </c>
      <c r="G219" s="253">
        <f t="shared" si="147"/>
        <v>138</v>
      </c>
      <c r="H219" s="253">
        <f t="shared" si="148"/>
        <v>120</v>
      </c>
      <c r="I219" s="254">
        <f t="shared" si="149"/>
        <v>26966806</v>
      </c>
      <c r="J219" s="254">
        <f t="shared" si="150"/>
        <v>1</v>
      </c>
      <c r="K219" s="255">
        <f t="shared" si="151"/>
        <v>1.06</v>
      </c>
      <c r="L219" s="305">
        <f t="shared" si="199"/>
        <v>1.03</v>
      </c>
      <c r="M219" s="257">
        <f t="shared" si="153"/>
        <v>24603357.52112674</v>
      </c>
      <c r="N219" s="257">
        <f t="shared" si="154"/>
        <v>27731914.957414355</v>
      </c>
      <c r="O219" s="257">
        <f t="shared" si="155"/>
        <v>29442358.790800005</v>
      </c>
      <c r="P219" s="257">
        <f t="shared" si="156"/>
        <v>31258299.057146005</v>
      </c>
      <c r="Q219" s="258">
        <f t="shared" si="157"/>
        <v>29442358.790800005</v>
      </c>
      <c r="R219" s="257">
        <f t="shared" si="157"/>
        <v>31258299.057146005</v>
      </c>
      <c r="S219" s="257">
        <f t="shared" si="158"/>
        <v>33186242.545596864</v>
      </c>
      <c r="T219" s="257"/>
      <c r="U219" s="257">
        <f t="shared" si="159"/>
        <v>2952402902.5352087</v>
      </c>
      <c r="V219" s="257">
        <f t="shared" si="160"/>
        <v>3327829794.8897228</v>
      </c>
      <c r="W219" s="257">
        <f t="shared" si="161"/>
        <v>3533083054.8960009</v>
      </c>
      <c r="X219" s="258">
        <f t="shared" si="162"/>
        <v>3750995886.8575206</v>
      </c>
      <c r="Y219" s="258">
        <f t="shared" si="163"/>
        <v>3533083054.8960009</v>
      </c>
      <c r="Z219" s="257">
        <f t="shared" si="164"/>
        <v>3750995886.8575206</v>
      </c>
      <c r="AA219" s="257">
        <f t="shared" si="169"/>
        <v>3982349105.4716239</v>
      </c>
      <c r="AB219" s="257"/>
      <c r="AC219" s="32" t="str">
        <f t="shared" si="165"/>
        <v>BERTAHAP</v>
      </c>
      <c r="AD219" s="259">
        <f t="shared" si="166"/>
        <v>0</v>
      </c>
      <c r="AE219" s="260">
        <v>2</v>
      </c>
      <c r="AF219" s="261"/>
      <c r="AG219" s="257" t="e">
        <f>IF(AF219&gt;#REF!,"LB","KR")</f>
        <v>#REF!</v>
      </c>
      <c r="AH219" s="261">
        <v>3247644000</v>
      </c>
      <c r="AI219" s="261">
        <v>3660613000</v>
      </c>
      <c r="AJ219" s="261">
        <v>3886392000</v>
      </c>
      <c r="AK219" s="262">
        <v>4126096000</v>
      </c>
      <c r="AL219" s="262">
        <v>3886392000</v>
      </c>
      <c r="AM219" s="261">
        <v>4126096000</v>
      </c>
      <c r="AN219" s="261">
        <f t="shared" si="191"/>
        <v>4380585000</v>
      </c>
      <c r="AO219" s="15"/>
      <c r="AP219" s="15"/>
      <c r="AQ219" s="264">
        <f t="shared" si="167"/>
        <v>-962714.9741999954</v>
      </c>
      <c r="AR219" s="265"/>
      <c r="AS219" s="266"/>
      <c r="AT219" s="266"/>
      <c r="AU219" s="266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314"/>
      <c r="BT219" s="15"/>
      <c r="BU219" s="15"/>
      <c r="BV219" s="265"/>
      <c r="BW219" s="316"/>
      <c r="BX219" s="316"/>
      <c r="BY219" s="187"/>
      <c r="BZ219" s="187"/>
      <c r="CA219" s="187"/>
      <c r="CB219" s="187"/>
      <c r="CC219" s="187"/>
      <c r="CD219" s="187"/>
      <c r="CE219" s="15"/>
      <c r="CF219" s="42">
        <f t="shared" si="170"/>
        <v>4119575520</v>
      </c>
      <c r="CG219" s="187">
        <f t="shared" si="170"/>
        <v>4373661760</v>
      </c>
    </row>
    <row r="220" spans="1:85">
      <c r="A220" s="3">
        <f t="shared" si="168"/>
        <v>181</v>
      </c>
      <c r="B220" s="249">
        <v>9</v>
      </c>
      <c r="C220" s="250" t="s">
        <v>180</v>
      </c>
      <c r="D220" s="285">
        <v>21</v>
      </c>
      <c r="E220" s="252"/>
      <c r="F220" s="40" t="s">
        <v>84</v>
      </c>
      <c r="G220" s="253">
        <f t="shared" si="147"/>
        <v>132</v>
      </c>
      <c r="H220" s="253">
        <f t="shared" si="148"/>
        <v>112</v>
      </c>
      <c r="I220" s="254">
        <f t="shared" si="149"/>
        <v>26966806</v>
      </c>
      <c r="J220" s="254">
        <f t="shared" si="150"/>
        <v>3</v>
      </c>
      <c r="K220" s="255">
        <f t="shared" si="151"/>
        <v>1.1000000000000001</v>
      </c>
      <c r="L220" s="305">
        <f t="shared" si="199"/>
        <v>1.03</v>
      </c>
      <c r="M220" s="257">
        <f t="shared" si="153"/>
        <v>25531786.106829632</v>
      </c>
      <c r="N220" s="257">
        <f t="shared" si="154"/>
        <v>28778402.314297915</v>
      </c>
      <c r="O220" s="257">
        <f t="shared" si="155"/>
        <v>30553391.198000003</v>
      </c>
      <c r="P220" s="257">
        <f t="shared" si="156"/>
        <v>32437857.512132645</v>
      </c>
      <c r="Q220" s="258">
        <f t="shared" si="157"/>
        <v>30553391.198000003</v>
      </c>
      <c r="R220" s="257">
        <f t="shared" si="157"/>
        <v>32437857.512132645</v>
      </c>
      <c r="S220" s="257">
        <f t="shared" si="158"/>
        <v>34438553.585053347</v>
      </c>
      <c r="T220" s="257"/>
      <c r="U220" s="257">
        <f t="shared" si="159"/>
        <v>2859560043.9649186</v>
      </c>
      <c r="V220" s="257">
        <f t="shared" si="160"/>
        <v>3223181059.2013664</v>
      </c>
      <c r="W220" s="257">
        <f t="shared" si="161"/>
        <v>3421979814.1760001</v>
      </c>
      <c r="X220" s="258">
        <f t="shared" si="162"/>
        <v>3633040041.3588562</v>
      </c>
      <c r="Y220" s="258">
        <f t="shared" si="163"/>
        <v>3421979814.1760001</v>
      </c>
      <c r="Z220" s="257">
        <f t="shared" si="164"/>
        <v>3633040041.3588562</v>
      </c>
      <c r="AA220" s="257">
        <f t="shared" si="169"/>
        <v>3857118001.5259748</v>
      </c>
      <c r="AB220" s="257"/>
      <c r="AC220" s="32" t="str">
        <f t="shared" si="165"/>
        <v>BERTAHAP</v>
      </c>
      <c r="AD220" s="259">
        <f t="shared" si="166"/>
        <v>0</v>
      </c>
      <c r="AE220" s="260">
        <v>2</v>
      </c>
      <c r="AF220" s="261"/>
      <c r="AG220" s="257" t="e">
        <f>IF(AF220&gt;#REF!,"LB","KR")</f>
        <v>#REF!</v>
      </c>
      <c r="AH220" s="261">
        <v>3145517000</v>
      </c>
      <c r="AI220" s="261">
        <v>3545500000</v>
      </c>
      <c r="AJ220" s="261">
        <v>3764178000</v>
      </c>
      <c r="AK220" s="262">
        <v>3996345000</v>
      </c>
      <c r="AL220" s="262">
        <v>3764178000</v>
      </c>
      <c r="AM220" s="261">
        <v>3996345000</v>
      </c>
      <c r="AN220" s="261">
        <f t="shared" si="191"/>
        <v>4242830000</v>
      </c>
      <c r="AO220" s="15"/>
      <c r="AP220" s="15"/>
      <c r="AQ220" s="264">
        <f t="shared" si="167"/>
        <v>148317.43300000206</v>
      </c>
      <c r="AR220" s="265"/>
      <c r="AS220" s="266"/>
      <c r="AT220" s="266"/>
      <c r="AU220" s="266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314"/>
      <c r="BT220" s="315"/>
      <c r="BU220" s="15"/>
      <c r="BV220" s="265"/>
      <c r="BW220" s="316"/>
      <c r="BX220" s="316"/>
      <c r="BY220" s="187"/>
      <c r="BZ220" s="187"/>
      <c r="CA220" s="187"/>
      <c r="CB220" s="187"/>
      <c r="CC220" s="187"/>
      <c r="CD220" s="187"/>
      <c r="CE220" s="15"/>
      <c r="CF220" s="42">
        <f t="shared" si="170"/>
        <v>3990028680</v>
      </c>
      <c r="CG220" s="187">
        <f t="shared" si="170"/>
        <v>4236125700</v>
      </c>
    </row>
    <row r="221" spans="1:85">
      <c r="A221" s="3">
        <f t="shared" si="168"/>
        <v>182</v>
      </c>
      <c r="B221" s="249">
        <v>1</v>
      </c>
      <c r="C221" s="250" t="s">
        <v>181</v>
      </c>
      <c r="D221" s="251" t="s">
        <v>29</v>
      </c>
      <c r="E221" s="252"/>
      <c r="F221" s="40" t="s">
        <v>74</v>
      </c>
      <c r="G221" s="253">
        <f t="shared" si="147"/>
        <v>85</v>
      </c>
      <c r="H221" s="253">
        <f t="shared" si="148"/>
        <v>74</v>
      </c>
      <c r="I221" s="254">
        <f t="shared" si="149"/>
        <v>26966806</v>
      </c>
      <c r="J221" s="254">
        <f t="shared" si="150"/>
        <v>1</v>
      </c>
      <c r="K221" s="255">
        <f t="shared" si="151"/>
        <v>1.06</v>
      </c>
      <c r="L221" s="256">
        <f>SUMIF($AN$4:$AN$22,D221,$AU$4:$AU$22)</f>
        <v>1.02</v>
      </c>
      <c r="M221" s="257">
        <f t="shared" si="153"/>
        <v>24364489.972377934</v>
      </c>
      <c r="N221" s="257">
        <f t="shared" si="154"/>
        <v>27462673.064623922</v>
      </c>
      <c r="O221" s="257">
        <f t="shared" si="155"/>
        <v>29156510.647200003</v>
      </c>
      <c r="P221" s="257">
        <f t="shared" si="156"/>
        <v>30954820.425523225</v>
      </c>
      <c r="Q221" s="258">
        <f t="shared" si="157"/>
        <v>29156510.647200003</v>
      </c>
      <c r="R221" s="257">
        <f t="shared" si="157"/>
        <v>30954820.425523225</v>
      </c>
      <c r="S221" s="257">
        <f t="shared" si="158"/>
        <v>32864046.016027961</v>
      </c>
      <c r="T221" s="257"/>
      <c r="U221" s="257">
        <f t="shared" si="159"/>
        <v>1802972257.9559672</v>
      </c>
      <c r="V221" s="257">
        <f t="shared" si="160"/>
        <v>2032237806.7821703</v>
      </c>
      <c r="W221" s="257">
        <f t="shared" si="161"/>
        <v>2157581787.8928003</v>
      </c>
      <c r="X221" s="258">
        <f t="shared" si="162"/>
        <v>2290656711.4887185</v>
      </c>
      <c r="Y221" s="258">
        <f t="shared" si="163"/>
        <v>2157581787.8928003</v>
      </c>
      <c r="Z221" s="257">
        <f t="shared" si="164"/>
        <v>2290656711.4887185</v>
      </c>
      <c r="AA221" s="257">
        <f t="shared" si="169"/>
        <v>2431939405.186069</v>
      </c>
      <c r="AB221" s="257"/>
      <c r="AC221" s="32" t="str">
        <f t="shared" si="165"/>
        <v>BERTAHAP</v>
      </c>
      <c r="AD221" s="259">
        <f t="shared" si="166"/>
        <v>0</v>
      </c>
      <c r="AE221" s="260">
        <v>2</v>
      </c>
      <c r="AF221" s="261"/>
      <c r="AG221" s="257" t="e">
        <f>IF(AF221&gt;#REF!,"LB","KR")</f>
        <v>#REF!</v>
      </c>
      <c r="AH221" s="261">
        <v>1983270000</v>
      </c>
      <c r="AI221" s="261">
        <v>2235462000</v>
      </c>
      <c r="AJ221" s="261">
        <v>2373340000</v>
      </c>
      <c r="AK221" s="262">
        <v>2519723000</v>
      </c>
      <c r="AL221" s="262">
        <v>2373340000</v>
      </c>
      <c r="AM221" s="261">
        <v>2519723000</v>
      </c>
      <c r="AN221" s="261">
        <f t="shared" si="191"/>
        <v>2675134000</v>
      </c>
      <c r="AO221" s="15"/>
      <c r="AP221" s="15"/>
      <c r="AQ221" s="264">
        <f t="shared" si="167"/>
        <v>-1248563.1177999973</v>
      </c>
      <c r="AR221" s="265"/>
      <c r="AS221" s="266"/>
      <c r="AT221" s="266"/>
      <c r="AU221" s="266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314"/>
      <c r="BT221" s="15"/>
      <c r="BU221" s="15"/>
      <c r="BV221" s="265"/>
      <c r="BW221" s="15"/>
      <c r="BX221" s="15"/>
      <c r="BY221" s="15"/>
      <c r="BZ221" s="15"/>
      <c r="CA221" s="15"/>
      <c r="CB221" s="15"/>
      <c r="CC221" s="15"/>
      <c r="CD221" s="15"/>
      <c r="CE221" s="15"/>
      <c r="CF221" s="42">
        <f t="shared" si="170"/>
        <v>2515740400</v>
      </c>
      <c r="CG221" s="187">
        <f t="shared" si="170"/>
        <v>2670906380</v>
      </c>
    </row>
    <row r="222" spans="1:85">
      <c r="A222" s="3">
        <f t="shared" si="168"/>
        <v>183</v>
      </c>
      <c r="B222" s="249">
        <v>2</v>
      </c>
      <c r="C222" s="250" t="s">
        <v>181</v>
      </c>
      <c r="D222" s="251" t="s">
        <v>32</v>
      </c>
      <c r="E222" s="252"/>
      <c r="F222" s="40" t="s">
        <v>56</v>
      </c>
      <c r="G222" s="253">
        <f t="shared" si="147"/>
        <v>85</v>
      </c>
      <c r="H222" s="253">
        <f t="shared" si="148"/>
        <v>74</v>
      </c>
      <c r="I222" s="254">
        <f t="shared" si="149"/>
        <v>26966806</v>
      </c>
      <c r="J222" s="254">
        <f t="shared" si="150"/>
        <v>1</v>
      </c>
      <c r="K222" s="255">
        <f t="shared" si="151"/>
        <v>1.06</v>
      </c>
      <c r="L222" s="256">
        <f t="shared" ref="L222:L229" si="200">SUMIF($AN$4:$AN$22,D222,$AU$4:$AU$22)</f>
        <v>1.02</v>
      </c>
      <c r="M222" s="257">
        <f t="shared" si="153"/>
        <v>24364489.972377934</v>
      </c>
      <c r="N222" s="257">
        <f t="shared" si="154"/>
        <v>27462673.064623922</v>
      </c>
      <c r="O222" s="257">
        <f t="shared" si="155"/>
        <v>29156510.647200003</v>
      </c>
      <c r="P222" s="257">
        <f t="shared" si="156"/>
        <v>30954820.425523225</v>
      </c>
      <c r="Q222" s="258">
        <f t="shared" si="157"/>
        <v>29156510.647200003</v>
      </c>
      <c r="R222" s="257">
        <f t="shared" si="157"/>
        <v>30954820.425523225</v>
      </c>
      <c r="S222" s="257">
        <f t="shared" si="158"/>
        <v>32864046.016027961</v>
      </c>
      <c r="T222" s="257"/>
      <c r="U222" s="257">
        <f t="shared" si="159"/>
        <v>1802972257.9559672</v>
      </c>
      <c r="V222" s="257">
        <f t="shared" si="160"/>
        <v>2032237806.7821703</v>
      </c>
      <c r="W222" s="257">
        <f t="shared" si="161"/>
        <v>2157581787.8928003</v>
      </c>
      <c r="X222" s="258">
        <f t="shared" si="162"/>
        <v>2290656711.4887185</v>
      </c>
      <c r="Y222" s="258">
        <f t="shared" si="163"/>
        <v>2157581787.8928003</v>
      </c>
      <c r="Z222" s="257">
        <f t="shared" si="164"/>
        <v>2290656711.4887185</v>
      </c>
      <c r="AA222" s="257">
        <f t="shared" si="169"/>
        <v>2431939405.186069</v>
      </c>
      <c r="AB222" s="257"/>
      <c r="AC222" s="32" t="str">
        <f t="shared" si="165"/>
        <v>BERTAHAP</v>
      </c>
      <c r="AD222" s="259">
        <f t="shared" si="166"/>
        <v>0</v>
      </c>
      <c r="AE222" s="260">
        <v>2</v>
      </c>
      <c r="AF222" s="261"/>
      <c r="AG222" s="257" t="e">
        <f>IF(AF222&gt;#REF!,"LB","KR")</f>
        <v>#REF!</v>
      </c>
      <c r="AH222" s="261">
        <v>1983270000</v>
      </c>
      <c r="AI222" s="261">
        <v>2235462000</v>
      </c>
      <c r="AJ222" s="261">
        <v>2373340000</v>
      </c>
      <c r="AK222" s="262">
        <v>2519723000</v>
      </c>
      <c r="AL222" s="262">
        <v>2373340000</v>
      </c>
      <c r="AM222" s="261">
        <v>2519723000</v>
      </c>
      <c r="AN222" s="261">
        <f t="shared" si="191"/>
        <v>2675134000</v>
      </c>
      <c r="AO222" s="15"/>
      <c r="AP222" s="15"/>
      <c r="AQ222" s="264">
        <f t="shared" si="167"/>
        <v>-1248563.1177999973</v>
      </c>
      <c r="AR222" s="265"/>
      <c r="AS222" s="266"/>
      <c r="AT222" s="266"/>
      <c r="AU222" s="266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314"/>
      <c r="BT222" s="15"/>
      <c r="BU222" s="15"/>
      <c r="BV222" s="265"/>
      <c r="BW222" s="15"/>
      <c r="BX222" s="15"/>
      <c r="BY222" s="15"/>
      <c r="BZ222" s="15"/>
      <c r="CA222" s="15"/>
      <c r="CB222" s="15"/>
      <c r="CC222" s="15"/>
      <c r="CD222" s="15"/>
      <c r="CE222" s="15"/>
      <c r="CF222" s="42">
        <f t="shared" si="170"/>
        <v>2515740400</v>
      </c>
      <c r="CG222" s="187">
        <f t="shared" si="170"/>
        <v>2670906380</v>
      </c>
    </row>
    <row r="223" spans="1:85">
      <c r="A223" s="3">
        <f t="shared" si="168"/>
        <v>184</v>
      </c>
      <c r="B223" s="249">
        <v>3</v>
      </c>
      <c r="C223" s="250" t="s">
        <v>181</v>
      </c>
      <c r="D223" s="251" t="s">
        <v>38</v>
      </c>
      <c r="E223" s="252"/>
      <c r="F223" s="40" t="s">
        <v>58</v>
      </c>
      <c r="G223" s="253">
        <f t="shared" si="147"/>
        <v>101</v>
      </c>
      <c r="H223" s="253">
        <f t="shared" si="148"/>
        <v>90</v>
      </c>
      <c r="I223" s="254">
        <f t="shared" si="149"/>
        <v>26966806</v>
      </c>
      <c r="J223" s="254">
        <f t="shared" si="150"/>
        <v>1</v>
      </c>
      <c r="K223" s="255">
        <f t="shared" si="151"/>
        <v>1.06</v>
      </c>
      <c r="L223" s="256">
        <f t="shared" si="200"/>
        <v>1.02</v>
      </c>
      <c r="M223" s="257">
        <f t="shared" si="153"/>
        <v>24364489.972377934</v>
      </c>
      <c r="N223" s="257">
        <f t="shared" si="154"/>
        <v>27462673.064623922</v>
      </c>
      <c r="O223" s="257">
        <f t="shared" si="155"/>
        <v>29156510.647200003</v>
      </c>
      <c r="P223" s="257">
        <f t="shared" si="156"/>
        <v>30954820.425523225</v>
      </c>
      <c r="Q223" s="258">
        <f t="shared" si="157"/>
        <v>29156510.647200003</v>
      </c>
      <c r="R223" s="257">
        <f t="shared" si="157"/>
        <v>30954820.425523225</v>
      </c>
      <c r="S223" s="257">
        <f t="shared" si="158"/>
        <v>32864046.016027961</v>
      </c>
      <c r="T223" s="257"/>
      <c r="U223" s="257">
        <f t="shared" si="159"/>
        <v>2192804097.5140142</v>
      </c>
      <c r="V223" s="257">
        <f t="shared" si="160"/>
        <v>2471640575.816153</v>
      </c>
      <c r="W223" s="257">
        <f t="shared" si="161"/>
        <v>2624085958.2480001</v>
      </c>
      <c r="X223" s="258">
        <f t="shared" si="162"/>
        <v>2785933838.2970901</v>
      </c>
      <c r="Y223" s="258">
        <f t="shared" si="163"/>
        <v>2624085958.2480001</v>
      </c>
      <c r="Z223" s="257">
        <f t="shared" si="164"/>
        <v>2785933838.2970901</v>
      </c>
      <c r="AA223" s="257">
        <f t="shared" si="169"/>
        <v>2957764141.4425163</v>
      </c>
      <c r="AB223" s="257"/>
      <c r="AC223" s="32" t="str">
        <f t="shared" si="165"/>
        <v>BERTAHAP</v>
      </c>
      <c r="AD223" s="259">
        <f t="shared" si="166"/>
        <v>0</v>
      </c>
      <c r="AE223" s="260">
        <v>2</v>
      </c>
      <c r="AF223" s="261"/>
      <c r="AG223" s="257" t="e">
        <f>IF(AF223&gt;#REF!,"LB","KR")</f>
        <v>#REF!</v>
      </c>
      <c r="AH223" s="261">
        <v>2412085000</v>
      </c>
      <c r="AI223" s="261">
        <v>2718805000</v>
      </c>
      <c r="AJ223" s="261">
        <v>2886495000</v>
      </c>
      <c r="AK223" s="262">
        <v>3064528000</v>
      </c>
      <c r="AL223" s="262">
        <v>2886495000</v>
      </c>
      <c r="AM223" s="261">
        <v>3064528000</v>
      </c>
      <c r="AN223" s="261">
        <f t="shared" si="191"/>
        <v>3253541000</v>
      </c>
      <c r="AO223" s="15"/>
      <c r="AP223" s="15"/>
      <c r="AQ223" s="264">
        <f t="shared" si="167"/>
        <v>-1248563.1177999973</v>
      </c>
      <c r="AR223" s="265"/>
      <c r="AS223" s="266"/>
      <c r="AT223" s="266"/>
      <c r="AU223" s="266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314"/>
      <c r="BT223" s="15"/>
      <c r="BU223" s="15"/>
      <c r="BV223" s="265"/>
      <c r="BW223" s="15"/>
      <c r="BX223" s="15"/>
      <c r="BY223" s="15"/>
      <c r="BZ223" s="15"/>
      <c r="CA223" s="15"/>
      <c r="CB223" s="15"/>
      <c r="CC223" s="15"/>
      <c r="CD223" s="15"/>
      <c r="CE223" s="15"/>
      <c r="CF223" s="42">
        <f t="shared" si="170"/>
        <v>3059684700</v>
      </c>
      <c r="CG223" s="187">
        <f t="shared" si="170"/>
        <v>3248399680</v>
      </c>
    </row>
    <row r="224" spans="1:85">
      <c r="A224" s="3">
        <f t="shared" si="168"/>
        <v>185</v>
      </c>
      <c r="B224" s="249">
        <v>4</v>
      </c>
      <c r="C224" s="250" t="s">
        <v>181</v>
      </c>
      <c r="D224" s="251" t="s">
        <v>44</v>
      </c>
      <c r="E224" s="252"/>
      <c r="F224" s="40" t="s">
        <v>60</v>
      </c>
      <c r="G224" s="253">
        <f t="shared" si="147"/>
        <v>101</v>
      </c>
      <c r="H224" s="253">
        <f t="shared" si="148"/>
        <v>90</v>
      </c>
      <c r="I224" s="254">
        <f t="shared" si="149"/>
        <v>26966806</v>
      </c>
      <c r="J224" s="254">
        <f t="shared" si="150"/>
        <v>1</v>
      </c>
      <c r="K224" s="255">
        <f t="shared" si="151"/>
        <v>1.06</v>
      </c>
      <c r="L224" s="256">
        <f t="shared" si="200"/>
        <v>1.02</v>
      </c>
      <c r="M224" s="257">
        <f t="shared" si="153"/>
        <v>24364489.972377934</v>
      </c>
      <c r="N224" s="257">
        <f t="shared" si="154"/>
        <v>27462673.064623922</v>
      </c>
      <c r="O224" s="257">
        <f t="shared" si="155"/>
        <v>29156510.647200003</v>
      </c>
      <c r="P224" s="257">
        <f t="shared" si="156"/>
        <v>30954820.425523225</v>
      </c>
      <c r="Q224" s="258">
        <f t="shared" si="157"/>
        <v>29156510.647200003</v>
      </c>
      <c r="R224" s="257">
        <f t="shared" si="157"/>
        <v>30954820.425523225</v>
      </c>
      <c r="S224" s="257">
        <f t="shared" si="158"/>
        <v>32864046.016027961</v>
      </c>
      <c r="T224" s="257"/>
      <c r="U224" s="257">
        <f t="shared" si="159"/>
        <v>2192804097.5140142</v>
      </c>
      <c r="V224" s="257">
        <f t="shared" si="160"/>
        <v>2471640575.816153</v>
      </c>
      <c r="W224" s="257">
        <f t="shared" si="161"/>
        <v>2624085958.2480001</v>
      </c>
      <c r="X224" s="258">
        <f t="shared" si="162"/>
        <v>2785933838.2970901</v>
      </c>
      <c r="Y224" s="258">
        <f t="shared" si="163"/>
        <v>2624085958.2480001</v>
      </c>
      <c r="Z224" s="257">
        <f t="shared" si="164"/>
        <v>2785933838.2970901</v>
      </c>
      <c r="AA224" s="257">
        <f t="shared" si="169"/>
        <v>2957764141.4425163</v>
      </c>
      <c r="AB224" s="257"/>
      <c r="AC224" s="32" t="str">
        <f t="shared" si="165"/>
        <v>BERTAHAP</v>
      </c>
      <c r="AD224" s="259">
        <f t="shared" si="166"/>
        <v>0</v>
      </c>
      <c r="AE224" s="260">
        <v>2</v>
      </c>
      <c r="AF224" s="261"/>
      <c r="AG224" s="257" t="e">
        <f>IF(AF224&gt;#REF!,"LB","KR")</f>
        <v>#REF!</v>
      </c>
      <c r="AH224" s="261">
        <v>2412085000</v>
      </c>
      <c r="AI224" s="261">
        <v>2718805000</v>
      </c>
      <c r="AJ224" s="261">
        <v>2886495000</v>
      </c>
      <c r="AK224" s="262">
        <v>3064528000</v>
      </c>
      <c r="AL224" s="262">
        <v>2886495000</v>
      </c>
      <c r="AM224" s="261">
        <v>3064528000</v>
      </c>
      <c r="AN224" s="261">
        <f t="shared" si="191"/>
        <v>3253541000</v>
      </c>
      <c r="AO224" s="15"/>
      <c r="AP224" s="15"/>
      <c r="AQ224" s="264">
        <f t="shared" si="167"/>
        <v>-1248563.1177999973</v>
      </c>
      <c r="AR224" s="265"/>
      <c r="AS224" s="266"/>
      <c r="AT224" s="266"/>
      <c r="AU224" s="266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314"/>
      <c r="BT224" s="15"/>
      <c r="BU224" s="15"/>
      <c r="BV224" s="265"/>
      <c r="BW224" s="15"/>
      <c r="BX224" s="15"/>
      <c r="BY224" s="15"/>
      <c r="BZ224" s="15"/>
      <c r="CA224" s="15"/>
      <c r="CB224" s="15"/>
      <c r="CC224" s="15"/>
      <c r="CD224" s="15"/>
      <c r="CE224" s="15"/>
      <c r="CF224" s="42">
        <f t="shared" si="170"/>
        <v>3059684700</v>
      </c>
      <c r="CG224" s="187">
        <f t="shared" si="170"/>
        <v>3248399680</v>
      </c>
    </row>
    <row r="225" spans="1:85">
      <c r="A225" s="3">
        <f t="shared" si="168"/>
        <v>186</v>
      </c>
      <c r="B225" s="249">
        <v>5</v>
      </c>
      <c r="C225" s="250" t="s">
        <v>181</v>
      </c>
      <c r="D225" s="285">
        <v>11</v>
      </c>
      <c r="E225" s="252"/>
      <c r="F225" s="40" t="s">
        <v>62</v>
      </c>
      <c r="G225" s="253">
        <f t="shared" si="147"/>
        <v>101</v>
      </c>
      <c r="H225" s="253">
        <f t="shared" si="148"/>
        <v>90</v>
      </c>
      <c r="I225" s="254">
        <f t="shared" si="149"/>
        <v>26966806</v>
      </c>
      <c r="J225" s="254">
        <f t="shared" si="150"/>
        <v>1</v>
      </c>
      <c r="K225" s="255">
        <f t="shared" si="151"/>
        <v>1.06</v>
      </c>
      <c r="L225" s="256">
        <f t="shared" si="200"/>
        <v>1.02</v>
      </c>
      <c r="M225" s="257">
        <f t="shared" si="153"/>
        <v>24364489.972377934</v>
      </c>
      <c r="N225" s="257">
        <f t="shared" si="154"/>
        <v>27462673.064623922</v>
      </c>
      <c r="O225" s="257">
        <f t="shared" si="155"/>
        <v>29156510.647200003</v>
      </c>
      <c r="P225" s="257">
        <f t="shared" si="156"/>
        <v>30954820.425523225</v>
      </c>
      <c r="Q225" s="258">
        <f t="shared" si="157"/>
        <v>29156510.647200003</v>
      </c>
      <c r="R225" s="257">
        <f t="shared" si="157"/>
        <v>30954820.425523225</v>
      </c>
      <c r="S225" s="257">
        <f t="shared" si="158"/>
        <v>32864046.016027961</v>
      </c>
      <c r="T225" s="257"/>
      <c r="U225" s="257">
        <f t="shared" si="159"/>
        <v>2192804097.5140142</v>
      </c>
      <c r="V225" s="257">
        <f t="shared" si="160"/>
        <v>2471640575.816153</v>
      </c>
      <c r="W225" s="257">
        <f t="shared" si="161"/>
        <v>2624085958.2480001</v>
      </c>
      <c r="X225" s="258">
        <f t="shared" si="162"/>
        <v>2785933838.2970901</v>
      </c>
      <c r="Y225" s="258">
        <f t="shared" si="163"/>
        <v>2624085958.2480001</v>
      </c>
      <c r="Z225" s="257">
        <f t="shared" si="164"/>
        <v>2785933838.2970901</v>
      </c>
      <c r="AA225" s="257">
        <f t="shared" si="169"/>
        <v>2957764141.4425163</v>
      </c>
      <c r="AB225" s="257"/>
      <c r="AC225" s="32" t="str">
        <f t="shared" si="165"/>
        <v>BERTAHAP</v>
      </c>
      <c r="AD225" s="259">
        <f t="shared" si="166"/>
        <v>0</v>
      </c>
      <c r="AE225" s="260">
        <v>2</v>
      </c>
      <c r="AF225" s="261"/>
      <c r="AG225" s="257" t="e">
        <f>IF(AF225&gt;#REF!,"LB","KR")</f>
        <v>#REF!</v>
      </c>
      <c r="AH225" s="261">
        <v>2412085000</v>
      </c>
      <c r="AI225" s="261">
        <v>2718805000</v>
      </c>
      <c r="AJ225" s="261">
        <v>2886495000</v>
      </c>
      <c r="AK225" s="262">
        <v>3064528000</v>
      </c>
      <c r="AL225" s="262">
        <v>2886495000</v>
      </c>
      <c r="AM225" s="261">
        <v>3064528000</v>
      </c>
      <c r="AN225" s="261">
        <f t="shared" si="191"/>
        <v>3253541000</v>
      </c>
      <c r="AO225" s="15"/>
      <c r="AP225" s="15"/>
      <c r="AQ225" s="264">
        <f t="shared" si="167"/>
        <v>-1248563.1177999973</v>
      </c>
      <c r="AR225" s="265"/>
      <c r="AS225" s="266"/>
      <c r="AT225" s="266"/>
      <c r="AU225" s="266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314"/>
      <c r="BT225" s="15"/>
      <c r="BU225" s="15"/>
      <c r="BV225" s="265"/>
      <c r="BW225" s="15"/>
      <c r="BX225" s="15"/>
      <c r="BY225" s="15"/>
      <c r="BZ225" s="15"/>
      <c r="CA225" s="15"/>
      <c r="CB225" s="15"/>
      <c r="CC225" s="15"/>
      <c r="CD225" s="15"/>
      <c r="CE225" s="15"/>
      <c r="CF225" s="42">
        <f t="shared" si="170"/>
        <v>3059684700</v>
      </c>
      <c r="CG225" s="187">
        <f t="shared" si="170"/>
        <v>3248399680</v>
      </c>
    </row>
    <row r="226" spans="1:85">
      <c r="A226" s="3">
        <f t="shared" si="168"/>
        <v>187</v>
      </c>
      <c r="B226" s="249">
        <v>6</v>
      </c>
      <c r="C226" s="250" t="s">
        <v>181</v>
      </c>
      <c r="D226" s="285">
        <v>15</v>
      </c>
      <c r="E226" s="252"/>
      <c r="F226" s="40" t="s">
        <v>64</v>
      </c>
      <c r="G226" s="253">
        <f t="shared" si="147"/>
        <v>101</v>
      </c>
      <c r="H226" s="253">
        <f t="shared" si="148"/>
        <v>90</v>
      </c>
      <c r="I226" s="254">
        <f t="shared" si="149"/>
        <v>26966806</v>
      </c>
      <c r="J226" s="254">
        <f t="shared" si="150"/>
        <v>1</v>
      </c>
      <c r="K226" s="255">
        <f t="shared" si="151"/>
        <v>1.06</v>
      </c>
      <c r="L226" s="256">
        <f t="shared" si="200"/>
        <v>1.02</v>
      </c>
      <c r="M226" s="257">
        <f t="shared" si="153"/>
        <v>24364489.972377934</v>
      </c>
      <c r="N226" s="257">
        <f t="shared" si="154"/>
        <v>27462673.064623922</v>
      </c>
      <c r="O226" s="257">
        <f t="shared" si="155"/>
        <v>29156510.647200003</v>
      </c>
      <c r="P226" s="257">
        <f t="shared" si="156"/>
        <v>30954820.425523225</v>
      </c>
      <c r="Q226" s="258">
        <f t="shared" si="157"/>
        <v>29156510.647200003</v>
      </c>
      <c r="R226" s="257">
        <f t="shared" si="157"/>
        <v>30954820.425523225</v>
      </c>
      <c r="S226" s="257">
        <f t="shared" si="158"/>
        <v>32864046.016027961</v>
      </c>
      <c r="T226" s="257"/>
      <c r="U226" s="257">
        <f t="shared" si="159"/>
        <v>2192804097.5140142</v>
      </c>
      <c r="V226" s="257">
        <f t="shared" si="160"/>
        <v>2471640575.816153</v>
      </c>
      <c r="W226" s="257">
        <f t="shared" si="161"/>
        <v>2624085958.2480001</v>
      </c>
      <c r="X226" s="258">
        <f t="shared" si="162"/>
        <v>2785933838.2970901</v>
      </c>
      <c r="Y226" s="258">
        <f t="shared" si="163"/>
        <v>2624085958.2480001</v>
      </c>
      <c r="Z226" s="257">
        <f t="shared" si="164"/>
        <v>2785933838.2970901</v>
      </c>
      <c r="AA226" s="257">
        <f t="shared" si="169"/>
        <v>2957764141.4425163</v>
      </c>
      <c r="AB226" s="257"/>
      <c r="AC226" s="32" t="str">
        <f t="shared" si="165"/>
        <v>BERTAHAP</v>
      </c>
      <c r="AD226" s="259">
        <f t="shared" si="166"/>
        <v>0</v>
      </c>
      <c r="AE226" s="260">
        <v>2</v>
      </c>
      <c r="AF226" s="261"/>
      <c r="AG226" s="257" t="e">
        <f>IF(AF226&gt;#REF!,"LB","KR")</f>
        <v>#REF!</v>
      </c>
      <c r="AH226" s="261">
        <v>2412085000</v>
      </c>
      <c r="AI226" s="261">
        <v>2718805000</v>
      </c>
      <c r="AJ226" s="261">
        <v>2886495000</v>
      </c>
      <c r="AK226" s="262">
        <v>3064528000</v>
      </c>
      <c r="AL226" s="262">
        <v>2886495000</v>
      </c>
      <c r="AM226" s="261">
        <v>3064528000</v>
      </c>
      <c r="AN226" s="261">
        <f t="shared" si="191"/>
        <v>3253541000</v>
      </c>
      <c r="AO226" s="15"/>
      <c r="AP226" s="15"/>
      <c r="AQ226" s="264">
        <f t="shared" si="167"/>
        <v>-1248563.1177999973</v>
      </c>
      <c r="AR226" s="265"/>
      <c r="AS226" s="266"/>
      <c r="AT226" s="266"/>
      <c r="AU226" s="266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314"/>
      <c r="BT226" s="15"/>
      <c r="BU226" s="15"/>
      <c r="BV226" s="265"/>
      <c r="BW226" s="15"/>
      <c r="BX226" s="15"/>
      <c r="BY226" s="15"/>
      <c r="BZ226" s="15"/>
      <c r="CA226" s="15"/>
      <c r="CB226" s="15"/>
      <c r="CC226" s="15"/>
      <c r="CD226" s="15"/>
      <c r="CE226" s="15"/>
      <c r="CF226" s="42">
        <f t="shared" si="170"/>
        <v>3059684700</v>
      </c>
      <c r="CG226" s="187">
        <f t="shared" si="170"/>
        <v>3248399680</v>
      </c>
    </row>
    <row r="227" spans="1:85">
      <c r="A227" s="3">
        <f t="shared" si="168"/>
        <v>188</v>
      </c>
      <c r="B227" s="249">
        <v>7</v>
      </c>
      <c r="C227" s="250" t="s">
        <v>181</v>
      </c>
      <c r="D227" s="285">
        <v>17</v>
      </c>
      <c r="E227" s="252"/>
      <c r="F227" s="40" t="s">
        <v>67</v>
      </c>
      <c r="G227" s="253">
        <f t="shared" si="147"/>
        <v>85</v>
      </c>
      <c r="H227" s="253">
        <f t="shared" si="148"/>
        <v>74</v>
      </c>
      <c r="I227" s="254">
        <f t="shared" si="149"/>
        <v>26966806</v>
      </c>
      <c r="J227" s="254">
        <f t="shared" si="150"/>
        <v>1</v>
      </c>
      <c r="K227" s="255">
        <f t="shared" si="151"/>
        <v>1.06</v>
      </c>
      <c r="L227" s="256">
        <f t="shared" si="200"/>
        <v>1.02</v>
      </c>
      <c r="M227" s="257">
        <f t="shared" si="153"/>
        <v>24364489.972377934</v>
      </c>
      <c r="N227" s="257">
        <f t="shared" si="154"/>
        <v>27462673.064623922</v>
      </c>
      <c r="O227" s="257">
        <f t="shared" si="155"/>
        <v>29156510.647200003</v>
      </c>
      <c r="P227" s="257">
        <f t="shared" si="156"/>
        <v>30954820.425523225</v>
      </c>
      <c r="Q227" s="258">
        <f t="shared" si="157"/>
        <v>29156510.647200003</v>
      </c>
      <c r="R227" s="257">
        <f t="shared" si="157"/>
        <v>30954820.425523225</v>
      </c>
      <c r="S227" s="257">
        <f t="shared" si="158"/>
        <v>32864046.016027961</v>
      </c>
      <c r="T227" s="257"/>
      <c r="U227" s="257">
        <f t="shared" si="159"/>
        <v>1802972257.9559672</v>
      </c>
      <c r="V227" s="257">
        <f t="shared" si="160"/>
        <v>2032237806.7821703</v>
      </c>
      <c r="W227" s="257">
        <f t="shared" si="161"/>
        <v>2157581787.8928003</v>
      </c>
      <c r="X227" s="258">
        <f t="shared" si="162"/>
        <v>2290656711.4887185</v>
      </c>
      <c r="Y227" s="258">
        <f t="shared" si="163"/>
        <v>2157581787.8928003</v>
      </c>
      <c r="Z227" s="257">
        <f t="shared" si="164"/>
        <v>2290656711.4887185</v>
      </c>
      <c r="AA227" s="257">
        <f t="shared" si="169"/>
        <v>2431939405.186069</v>
      </c>
      <c r="AB227" s="257"/>
      <c r="AC227" s="32" t="str">
        <f t="shared" si="165"/>
        <v>BERTAHAP</v>
      </c>
      <c r="AD227" s="259">
        <f t="shared" si="166"/>
        <v>0</v>
      </c>
      <c r="AE227" s="260">
        <v>2</v>
      </c>
      <c r="AF227" s="261"/>
      <c r="AG227" s="257" t="e">
        <f>IF(AF227&gt;#REF!,"LB","KR")</f>
        <v>#REF!</v>
      </c>
      <c r="AH227" s="261">
        <v>1983270000</v>
      </c>
      <c r="AI227" s="261">
        <v>2235462000</v>
      </c>
      <c r="AJ227" s="261">
        <v>2373340000</v>
      </c>
      <c r="AK227" s="262">
        <v>2519723000</v>
      </c>
      <c r="AL227" s="262">
        <v>2373340000</v>
      </c>
      <c r="AM227" s="261">
        <v>2519723000</v>
      </c>
      <c r="AN227" s="261">
        <f t="shared" si="191"/>
        <v>2675134000</v>
      </c>
      <c r="AO227" s="15"/>
      <c r="AP227" s="15"/>
      <c r="AQ227" s="264">
        <f t="shared" si="167"/>
        <v>-1248563.1177999973</v>
      </c>
      <c r="AR227" s="265"/>
      <c r="AS227" s="266"/>
      <c r="AT227" s="266"/>
      <c r="AU227" s="266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314"/>
      <c r="BT227" s="15"/>
      <c r="BU227" s="15"/>
      <c r="BV227" s="265"/>
      <c r="BW227" s="15"/>
      <c r="BX227" s="15"/>
      <c r="BY227" s="15"/>
      <c r="BZ227" s="15"/>
      <c r="CA227" s="15"/>
      <c r="CB227" s="15"/>
      <c r="CC227" s="15"/>
      <c r="CD227" s="15"/>
      <c r="CE227" s="15"/>
      <c r="CF227" s="42">
        <f t="shared" si="170"/>
        <v>2515740400</v>
      </c>
      <c r="CG227" s="187">
        <f t="shared" si="170"/>
        <v>2670906380</v>
      </c>
    </row>
    <row r="228" spans="1:85">
      <c r="A228" s="3">
        <f t="shared" si="168"/>
        <v>189</v>
      </c>
      <c r="B228" s="249">
        <v>8</v>
      </c>
      <c r="C228" s="250" t="s">
        <v>181</v>
      </c>
      <c r="D228" s="285">
        <v>19</v>
      </c>
      <c r="E228" s="252"/>
      <c r="F228" s="40" t="s">
        <v>78</v>
      </c>
      <c r="G228" s="253">
        <f t="shared" si="147"/>
        <v>138</v>
      </c>
      <c r="H228" s="253">
        <f t="shared" si="148"/>
        <v>120</v>
      </c>
      <c r="I228" s="254">
        <f t="shared" si="149"/>
        <v>26966806</v>
      </c>
      <c r="J228" s="254">
        <f t="shared" si="150"/>
        <v>1</v>
      </c>
      <c r="K228" s="255">
        <f t="shared" si="151"/>
        <v>1.06</v>
      </c>
      <c r="L228" s="256">
        <f t="shared" si="200"/>
        <v>1.02</v>
      </c>
      <c r="M228" s="257">
        <f t="shared" si="153"/>
        <v>24364489.972377934</v>
      </c>
      <c r="N228" s="257">
        <f t="shared" si="154"/>
        <v>27462673.064623922</v>
      </c>
      <c r="O228" s="257">
        <f t="shared" si="155"/>
        <v>29156510.647200003</v>
      </c>
      <c r="P228" s="257">
        <f t="shared" si="156"/>
        <v>30954820.425523225</v>
      </c>
      <c r="Q228" s="258">
        <f t="shared" si="157"/>
        <v>29156510.647200003</v>
      </c>
      <c r="R228" s="257">
        <f t="shared" si="157"/>
        <v>30954820.425523225</v>
      </c>
      <c r="S228" s="257">
        <f t="shared" si="158"/>
        <v>32864046.016027961</v>
      </c>
      <c r="T228" s="257"/>
      <c r="U228" s="257">
        <f t="shared" si="159"/>
        <v>2923738796.6853518</v>
      </c>
      <c r="V228" s="257">
        <f t="shared" si="160"/>
        <v>3295520767.7548704</v>
      </c>
      <c r="W228" s="257">
        <f t="shared" si="161"/>
        <v>3498781277.6640005</v>
      </c>
      <c r="X228" s="258">
        <f t="shared" si="162"/>
        <v>3714578451.0627871</v>
      </c>
      <c r="Y228" s="258">
        <f t="shared" si="163"/>
        <v>3498781277.6640005</v>
      </c>
      <c r="Z228" s="257">
        <f t="shared" si="164"/>
        <v>3714578451.0627871</v>
      </c>
      <c r="AA228" s="257">
        <f t="shared" si="169"/>
        <v>3943685521.9233551</v>
      </c>
      <c r="AB228" s="257"/>
      <c r="AC228" s="32" t="str">
        <f t="shared" si="165"/>
        <v>BERTAHAP</v>
      </c>
      <c r="AD228" s="259">
        <f t="shared" si="166"/>
        <v>0</v>
      </c>
      <c r="AE228" s="260">
        <v>2</v>
      </c>
      <c r="AF228" s="261"/>
      <c r="AG228" s="257" t="e">
        <f>IF(AF228&gt;#REF!,"LB","KR")</f>
        <v>#REF!</v>
      </c>
      <c r="AH228" s="261">
        <v>3216113000</v>
      </c>
      <c r="AI228" s="261">
        <v>3625073000</v>
      </c>
      <c r="AJ228" s="261">
        <v>3848660000</v>
      </c>
      <c r="AK228" s="262">
        <v>4086037000</v>
      </c>
      <c r="AL228" s="262">
        <v>3848660000</v>
      </c>
      <c r="AM228" s="261">
        <v>4086037000</v>
      </c>
      <c r="AN228" s="261">
        <f t="shared" si="191"/>
        <v>4338055000</v>
      </c>
      <c r="AO228" s="15"/>
      <c r="AP228" s="15"/>
      <c r="AQ228" s="264">
        <f t="shared" si="167"/>
        <v>-1248563.1177999973</v>
      </c>
      <c r="AR228" s="265"/>
      <c r="AS228" s="266"/>
      <c r="AT228" s="266"/>
      <c r="AU228" s="266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314"/>
      <c r="BT228" s="15"/>
      <c r="BU228" s="15"/>
      <c r="BV228" s="265"/>
      <c r="BW228" s="15"/>
      <c r="BX228" s="15"/>
      <c r="BY228" s="15"/>
      <c r="BZ228" s="15"/>
      <c r="CA228" s="15"/>
      <c r="CB228" s="15"/>
      <c r="CC228" s="15"/>
      <c r="CD228" s="15"/>
      <c r="CE228" s="15"/>
      <c r="CF228" s="42">
        <f t="shared" si="170"/>
        <v>4079579600</v>
      </c>
      <c r="CG228" s="187">
        <f t="shared" si="170"/>
        <v>4331199220</v>
      </c>
    </row>
    <row r="229" spans="1:85">
      <c r="A229" s="3">
        <f t="shared" si="168"/>
        <v>190</v>
      </c>
      <c r="B229" s="249">
        <v>9</v>
      </c>
      <c r="C229" s="250" t="s">
        <v>181</v>
      </c>
      <c r="D229" s="285">
        <v>21</v>
      </c>
      <c r="E229" s="252"/>
      <c r="F229" s="40" t="s">
        <v>84</v>
      </c>
      <c r="G229" s="253">
        <f t="shared" si="147"/>
        <v>132</v>
      </c>
      <c r="H229" s="253">
        <f t="shared" si="148"/>
        <v>112</v>
      </c>
      <c r="I229" s="254">
        <f t="shared" si="149"/>
        <v>26966806</v>
      </c>
      <c r="J229" s="254">
        <f t="shared" si="150"/>
        <v>3</v>
      </c>
      <c r="K229" s="255">
        <f t="shared" si="151"/>
        <v>1.1000000000000001</v>
      </c>
      <c r="L229" s="256">
        <f t="shared" si="200"/>
        <v>1.02</v>
      </c>
      <c r="M229" s="257">
        <f t="shared" si="153"/>
        <v>25283904.688316725</v>
      </c>
      <c r="N229" s="257">
        <f t="shared" si="154"/>
        <v>28499000.350081429</v>
      </c>
      <c r="O229" s="257">
        <f t="shared" si="155"/>
        <v>30256756.332000002</v>
      </c>
      <c r="P229" s="257">
        <f t="shared" si="156"/>
        <v>32122926.856675044</v>
      </c>
      <c r="Q229" s="258">
        <f t="shared" si="157"/>
        <v>30256756.332000002</v>
      </c>
      <c r="R229" s="257">
        <f t="shared" si="157"/>
        <v>32122926.856675044</v>
      </c>
      <c r="S229" s="257">
        <f t="shared" si="158"/>
        <v>34104198.695878074</v>
      </c>
      <c r="T229" s="257"/>
      <c r="U229" s="257">
        <f t="shared" si="159"/>
        <v>2831797325.0914731</v>
      </c>
      <c r="V229" s="257">
        <f t="shared" si="160"/>
        <v>3191888039.2091198</v>
      </c>
      <c r="W229" s="257">
        <f t="shared" si="161"/>
        <v>3388756709.184</v>
      </c>
      <c r="X229" s="258">
        <f t="shared" si="162"/>
        <v>3597767807.9476051</v>
      </c>
      <c r="Y229" s="258">
        <f t="shared" si="163"/>
        <v>3388756709.184</v>
      </c>
      <c r="Z229" s="257">
        <f t="shared" si="164"/>
        <v>3597767807.9476051</v>
      </c>
      <c r="AA229" s="257">
        <f t="shared" si="169"/>
        <v>3819670253.938344</v>
      </c>
      <c r="AB229" s="257"/>
      <c r="AC229" s="32" t="str">
        <f t="shared" si="165"/>
        <v>BERTAHAP</v>
      </c>
      <c r="AD229" s="259">
        <f t="shared" si="166"/>
        <v>0</v>
      </c>
      <c r="AE229" s="260">
        <v>2</v>
      </c>
      <c r="AF229" s="261"/>
      <c r="AG229" s="257" t="e">
        <f>IF(AF229&gt;#REF!,"LB","KR")</f>
        <v>#REF!</v>
      </c>
      <c r="AH229" s="261">
        <v>3114978000</v>
      </c>
      <c r="AI229" s="261">
        <v>3511077000</v>
      </c>
      <c r="AJ229" s="261">
        <v>3727633000</v>
      </c>
      <c r="AK229" s="262">
        <v>3957545000</v>
      </c>
      <c r="AL229" s="262">
        <v>3727633000</v>
      </c>
      <c r="AM229" s="261">
        <v>3957545000</v>
      </c>
      <c r="AN229" s="261">
        <f t="shared" si="191"/>
        <v>4201638000</v>
      </c>
      <c r="AO229" s="15"/>
      <c r="AP229" s="15"/>
      <c r="AQ229" s="264">
        <f t="shared" si="167"/>
        <v>-148317.43299999833</v>
      </c>
      <c r="AR229" s="265"/>
      <c r="AS229" s="266"/>
      <c r="AT229" s="266"/>
      <c r="AU229" s="266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314"/>
      <c r="BT229" s="15"/>
      <c r="BU229" s="15"/>
      <c r="BV229" s="265"/>
      <c r="BW229" s="15"/>
      <c r="BX229" s="15"/>
      <c r="BY229" s="15"/>
      <c r="BZ229" s="15"/>
      <c r="CA229" s="15"/>
      <c r="CB229" s="15"/>
      <c r="CC229" s="15"/>
      <c r="CD229" s="15"/>
      <c r="CE229" s="15"/>
      <c r="CF229" s="42">
        <f t="shared" si="170"/>
        <v>3951290980</v>
      </c>
      <c r="CG229" s="187">
        <f t="shared" si="170"/>
        <v>4194997700</v>
      </c>
    </row>
    <row r="230" spans="1:85">
      <c r="A230" s="3">
        <f t="shared" si="168"/>
        <v>191</v>
      </c>
      <c r="B230" s="249">
        <v>1</v>
      </c>
      <c r="C230" s="250" t="s">
        <v>182</v>
      </c>
      <c r="D230" s="251" t="s">
        <v>29</v>
      </c>
      <c r="E230" s="252"/>
      <c r="F230" s="40" t="s">
        <v>74</v>
      </c>
      <c r="G230" s="253">
        <f t="shared" si="147"/>
        <v>85</v>
      </c>
      <c r="H230" s="253">
        <f t="shared" si="148"/>
        <v>74</v>
      </c>
      <c r="I230" s="254">
        <f t="shared" si="149"/>
        <v>26966806</v>
      </c>
      <c r="J230" s="254">
        <f t="shared" si="150"/>
        <v>1</v>
      </c>
      <c r="K230" s="255">
        <f t="shared" si="151"/>
        <v>1.06</v>
      </c>
      <c r="L230" s="256">
        <f>SUMIF($AN$4:$AN$22,D230,$AU$4:$AU$22)</f>
        <v>1.02</v>
      </c>
      <c r="M230" s="257">
        <f t="shared" si="153"/>
        <v>24364489.972377934</v>
      </c>
      <c r="N230" s="257">
        <f t="shared" si="154"/>
        <v>27462673.064623922</v>
      </c>
      <c r="O230" s="257">
        <f t="shared" si="155"/>
        <v>29156510.647200003</v>
      </c>
      <c r="P230" s="257">
        <f t="shared" si="156"/>
        <v>30954820.425523225</v>
      </c>
      <c r="Q230" s="258">
        <f t="shared" si="157"/>
        <v>29156510.647200003</v>
      </c>
      <c r="R230" s="257">
        <f t="shared" si="157"/>
        <v>30954820.425523225</v>
      </c>
      <c r="S230" s="257">
        <f t="shared" si="158"/>
        <v>32864046.016027961</v>
      </c>
      <c r="T230" s="257"/>
      <c r="U230" s="257">
        <f t="shared" si="159"/>
        <v>1802972257.9559672</v>
      </c>
      <c r="V230" s="257">
        <f t="shared" si="160"/>
        <v>2032237806.7821703</v>
      </c>
      <c r="W230" s="257">
        <f t="shared" si="161"/>
        <v>2157581787.8928003</v>
      </c>
      <c r="X230" s="258">
        <f t="shared" si="162"/>
        <v>2290656711.4887185</v>
      </c>
      <c r="Y230" s="258">
        <f t="shared" si="163"/>
        <v>2157581787.8928003</v>
      </c>
      <c r="Z230" s="257">
        <f t="shared" si="164"/>
        <v>2290656711.4887185</v>
      </c>
      <c r="AA230" s="257">
        <f t="shared" si="169"/>
        <v>2431939405.186069</v>
      </c>
      <c r="AB230" s="257"/>
      <c r="AC230" s="32" t="str">
        <f t="shared" si="165"/>
        <v>BERTAHAP</v>
      </c>
      <c r="AD230" s="259">
        <f t="shared" si="166"/>
        <v>0</v>
      </c>
      <c r="AE230" s="260">
        <v>2</v>
      </c>
      <c r="AF230" s="261"/>
      <c r="AG230" s="257" t="e">
        <f>IF(AF230&gt;#REF!,"LB","KR")</f>
        <v>#REF!</v>
      </c>
      <c r="AH230" s="261">
        <v>1983270000</v>
      </c>
      <c r="AI230" s="261">
        <v>2235462000</v>
      </c>
      <c r="AJ230" s="261">
        <v>2373340000</v>
      </c>
      <c r="AK230" s="262">
        <v>2519723000</v>
      </c>
      <c r="AL230" s="262">
        <v>2373340000</v>
      </c>
      <c r="AM230" s="261">
        <v>2519723000</v>
      </c>
      <c r="AN230" s="261">
        <f t="shared" si="191"/>
        <v>2675134000</v>
      </c>
      <c r="AO230" s="15"/>
      <c r="AP230" s="15"/>
      <c r="AQ230" s="264">
        <f t="shared" si="167"/>
        <v>-1248563.1177999973</v>
      </c>
      <c r="AR230" s="265"/>
      <c r="AS230" s="266"/>
      <c r="AT230" s="266"/>
      <c r="AU230" s="266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314"/>
      <c r="BT230" s="15"/>
      <c r="BU230" s="15"/>
      <c r="BV230" s="265"/>
      <c r="BW230" s="15"/>
      <c r="BX230" s="15"/>
      <c r="BY230" s="15"/>
      <c r="BZ230" s="15"/>
      <c r="CA230" s="15"/>
      <c r="CB230" s="15"/>
      <c r="CC230" s="15"/>
      <c r="CD230" s="15"/>
      <c r="CE230" s="15"/>
      <c r="CF230" s="42">
        <f t="shared" si="170"/>
        <v>2515740400</v>
      </c>
      <c r="CG230" s="187">
        <f t="shared" si="170"/>
        <v>2670906380</v>
      </c>
    </row>
    <row r="231" spans="1:85">
      <c r="A231" s="3">
        <f t="shared" si="168"/>
        <v>192</v>
      </c>
      <c r="B231" s="249">
        <v>2</v>
      </c>
      <c r="C231" s="250" t="s">
        <v>182</v>
      </c>
      <c r="D231" s="251" t="s">
        <v>32</v>
      </c>
      <c r="E231" s="252"/>
      <c r="F231" s="40" t="s">
        <v>56</v>
      </c>
      <c r="G231" s="253">
        <f t="shared" si="147"/>
        <v>85</v>
      </c>
      <c r="H231" s="253">
        <f t="shared" si="148"/>
        <v>74</v>
      </c>
      <c r="I231" s="254">
        <f t="shared" si="149"/>
        <v>26966806</v>
      </c>
      <c r="J231" s="254">
        <f t="shared" si="150"/>
        <v>1</v>
      </c>
      <c r="K231" s="255">
        <f t="shared" si="151"/>
        <v>1.06</v>
      </c>
      <c r="L231" s="256">
        <f t="shared" ref="L231:L238" si="201">SUMIF($AN$4:$AN$22,D231,$AU$4:$AU$22)</f>
        <v>1.02</v>
      </c>
      <c r="M231" s="257">
        <f t="shared" si="153"/>
        <v>24364489.972377934</v>
      </c>
      <c r="N231" s="257">
        <f t="shared" si="154"/>
        <v>27462673.064623922</v>
      </c>
      <c r="O231" s="257">
        <f t="shared" si="155"/>
        <v>29156510.647200003</v>
      </c>
      <c r="P231" s="257">
        <f t="shared" si="156"/>
        <v>30954820.425523225</v>
      </c>
      <c r="Q231" s="258">
        <f t="shared" si="157"/>
        <v>29156510.647200003</v>
      </c>
      <c r="R231" s="257">
        <f t="shared" si="157"/>
        <v>30954820.425523225</v>
      </c>
      <c r="S231" s="257">
        <f t="shared" si="158"/>
        <v>32864046.016027961</v>
      </c>
      <c r="T231" s="257"/>
      <c r="U231" s="257">
        <f t="shared" si="159"/>
        <v>1802972257.9559672</v>
      </c>
      <c r="V231" s="257">
        <f t="shared" si="160"/>
        <v>2032237806.7821703</v>
      </c>
      <c r="W231" s="257">
        <f t="shared" si="161"/>
        <v>2157581787.8928003</v>
      </c>
      <c r="X231" s="258">
        <f t="shared" si="162"/>
        <v>2290656711.4887185</v>
      </c>
      <c r="Y231" s="258">
        <f t="shared" si="163"/>
        <v>2157581787.8928003</v>
      </c>
      <c r="Z231" s="257">
        <f t="shared" si="164"/>
        <v>2290656711.4887185</v>
      </c>
      <c r="AA231" s="257">
        <f t="shared" si="169"/>
        <v>2431939405.186069</v>
      </c>
      <c r="AB231" s="257"/>
      <c r="AC231" s="32" t="str">
        <f t="shared" si="165"/>
        <v>BERTAHAP</v>
      </c>
      <c r="AD231" s="259">
        <f t="shared" si="166"/>
        <v>0</v>
      </c>
      <c r="AE231" s="260">
        <v>2</v>
      </c>
      <c r="AF231" s="261"/>
      <c r="AG231" s="257" t="e">
        <f>IF(AF231&gt;#REF!,"LB","KR")</f>
        <v>#REF!</v>
      </c>
      <c r="AH231" s="261">
        <v>1983270000</v>
      </c>
      <c r="AI231" s="261">
        <v>2235462000</v>
      </c>
      <c r="AJ231" s="261">
        <v>2373340000</v>
      </c>
      <c r="AK231" s="262">
        <v>2519723000</v>
      </c>
      <c r="AL231" s="262">
        <v>2373340000</v>
      </c>
      <c r="AM231" s="261">
        <v>2519723000</v>
      </c>
      <c r="AN231" s="261">
        <f t="shared" si="191"/>
        <v>2675134000</v>
      </c>
      <c r="AO231" s="15"/>
      <c r="AP231" s="15"/>
      <c r="AQ231" s="264">
        <f t="shared" si="167"/>
        <v>-1248563.1177999973</v>
      </c>
      <c r="AR231" s="265"/>
      <c r="AS231" s="266"/>
      <c r="AT231" s="266"/>
      <c r="AU231" s="266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314"/>
      <c r="BT231" s="15"/>
      <c r="BU231" s="15"/>
      <c r="BV231" s="265"/>
      <c r="BW231" s="15"/>
      <c r="BX231" s="15"/>
      <c r="BY231" s="15"/>
      <c r="BZ231" s="15"/>
      <c r="CA231" s="15"/>
      <c r="CB231" s="15"/>
      <c r="CC231" s="15"/>
      <c r="CD231" s="15"/>
      <c r="CE231" s="15"/>
      <c r="CF231" s="42">
        <f t="shared" si="170"/>
        <v>2515740400</v>
      </c>
      <c r="CG231" s="187">
        <f t="shared" si="170"/>
        <v>2670906380</v>
      </c>
    </row>
    <row r="232" spans="1:85">
      <c r="A232" s="3">
        <f t="shared" si="168"/>
        <v>193</v>
      </c>
      <c r="B232" s="249">
        <v>3</v>
      </c>
      <c r="C232" s="250" t="s">
        <v>182</v>
      </c>
      <c r="D232" s="251" t="s">
        <v>38</v>
      </c>
      <c r="E232" s="252"/>
      <c r="F232" s="40" t="s">
        <v>58</v>
      </c>
      <c r="G232" s="253">
        <f t="shared" ref="G232:G295" si="202">SUMIF($V$10:$V$28,F232,$AA$10:$AA$28)</f>
        <v>101</v>
      </c>
      <c r="H232" s="253">
        <f t="shared" ref="H232:H295" si="203">SUMIF($V$10:$V$28,F232,$X$10:$X$28)</f>
        <v>90</v>
      </c>
      <c r="I232" s="254">
        <f t="shared" ref="I232:I295" si="204">$I$27</f>
        <v>26966806</v>
      </c>
      <c r="J232" s="254">
        <f t="shared" ref="J232:J295" si="205">SUMIF($AN$4:$AN$22,D232,$AO$4:$AO$22)</f>
        <v>1</v>
      </c>
      <c r="K232" s="255">
        <f t="shared" ref="K232:K295" si="206">IF(J232=$AJ$25,$AI$25,IF(J232=$AJ$26,$AI$26,IF(J232=$AJ$27,$AI$27,IF(J232=$AJ$28,$AI$28,IF(J232=$AJ$29,$AI$29,IF(J232=$AJ$30,$AI$30))))))</f>
        <v>1.06</v>
      </c>
      <c r="L232" s="256">
        <f t="shared" si="201"/>
        <v>1.02</v>
      </c>
      <c r="M232" s="257">
        <f t="shared" ref="M232:M295" si="207">$O232/(1+6%/12)^36</f>
        <v>24364489.972377934</v>
      </c>
      <c r="N232" s="257">
        <f t="shared" ref="N232:N295" si="208">$O232/(1+6%/12)^12</f>
        <v>27462673.064623922</v>
      </c>
      <c r="O232" s="257">
        <f t="shared" ref="O232:O295" si="209">$I$27*K232*L232</f>
        <v>29156510.647200003</v>
      </c>
      <c r="P232" s="257">
        <f t="shared" ref="P232:P295" si="210">$O232*(1+6%/12)^12</f>
        <v>30954820.425523225</v>
      </c>
      <c r="Q232" s="258">
        <f t="shared" ref="Q232:R295" si="211">O232</f>
        <v>29156510.647200003</v>
      </c>
      <c r="R232" s="257">
        <f t="shared" si="211"/>
        <v>30954820.425523225</v>
      </c>
      <c r="S232" s="257">
        <f t="shared" ref="S232:S295" si="212">$O232*(1+6%/12)^24</f>
        <v>32864046.016027961</v>
      </c>
      <c r="T232" s="257"/>
      <c r="U232" s="257">
        <f t="shared" ref="U232:U295" si="213">M232*H232</f>
        <v>2192804097.5140142</v>
      </c>
      <c r="V232" s="257">
        <f t="shared" ref="V232:V295" si="214">N232*H232</f>
        <v>2471640575.816153</v>
      </c>
      <c r="W232" s="257">
        <f t="shared" ref="W232:W295" si="215">O232*H232</f>
        <v>2624085958.2480001</v>
      </c>
      <c r="X232" s="258">
        <f t="shared" ref="X232:X295" si="216">P232*H232</f>
        <v>2785933838.2970901</v>
      </c>
      <c r="Y232" s="258">
        <f t="shared" ref="Y232:Y295" si="217">Q232*H232</f>
        <v>2624085958.2480001</v>
      </c>
      <c r="Z232" s="257">
        <f t="shared" ref="Z232:Z295" si="218">R232*H232</f>
        <v>2785933838.2970901</v>
      </c>
      <c r="AA232" s="257">
        <f t="shared" si="169"/>
        <v>2957764141.4425163</v>
      </c>
      <c r="AB232" s="257"/>
      <c r="AC232" s="32" t="str">
        <f t="shared" ref="AC232:AC295" si="219">IF(AE232=$H$32,$M$32,IF(AE232=$H$33,$M$33,IF(AE232=$H$34,$M$34)))</f>
        <v>BERTAHAP</v>
      </c>
      <c r="AD232" s="259">
        <f t="shared" ref="AD232:AD295" si="220">IF(AC232=$M$32,$N$32,IF(AC232=$M$33,$N$33,$N$34))</f>
        <v>0</v>
      </c>
      <c r="AE232" s="260">
        <v>2</v>
      </c>
      <c r="AF232" s="261"/>
      <c r="AG232" s="257" t="e">
        <f>IF(AF232&gt;#REF!,"LB","KR")</f>
        <v>#REF!</v>
      </c>
      <c r="AH232" s="261">
        <v>2412085000</v>
      </c>
      <c r="AI232" s="261">
        <v>2718805000</v>
      </c>
      <c r="AJ232" s="261">
        <v>2886495000</v>
      </c>
      <c r="AK232" s="262">
        <v>3064528000</v>
      </c>
      <c r="AL232" s="262">
        <v>2886495000</v>
      </c>
      <c r="AM232" s="261">
        <v>3064528000</v>
      </c>
      <c r="AN232" s="261">
        <f t="shared" si="191"/>
        <v>3253541000</v>
      </c>
      <c r="AO232" s="15"/>
      <c r="AP232" s="15"/>
      <c r="AQ232" s="264">
        <f t="shared" ref="AQ232:AQ295" si="221">O232-$O$318</f>
        <v>-1248563.1177999973</v>
      </c>
      <c r="AR232" s="265"/>
      <c r="AS232" s="266"/>
      <c r="AT232" s="266"/>
      <c r="AU232" s="266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314"/>
      <c r="BT232" s="15"/>
      <c r="BU232" s="15"/>
      <c r="BV232" s="265"/>
      <c r="BW232" s="15"/>
      <c r="BX232" s="15"/>
      <c r="BY232" s="15"/>
      <c r="BZ232" s="15"/>
      <c r="CA232" s="15"/>
      <c r="CB232" s="15"/>
      <c r="CC232" s="15"/>
      <c r="CD232" s="15"/>
      <c r="CE232" s="15"/>
      <c r="CF232" s="42">
        <f t="shared" si="170"/>
        <v>3059684700</v>
      </c>
      <c r="CG232" s="187">
        <f t="shared" si="170"/>
        <v>3248399680</v>
      </c>
    </row>
    <row r="233" spans="1:85">
      <c r="A233" s="3">
        <f t="shared" ref="A233:A296" si="222">A232+1</f>
        <v>194</v>
      </c>
      <c r="B233" s="249">
        <v>4</v>
      </c>
      <c r="C233" s="250" t="s">
        <v>182</v>
      </c>
      <c r="D233" s="251" t="s">
        <v>44</v>
      </c>
      <c r="E233" s="252"/>
      <c r="F233" s="40" t="s">
        <v>60</v>
      </c>
      <c r="G233" s="253">
        <f t="shared" si="202"/>
        <v>101</v>
      </c>
      <c r="H233" s="253">
        <f t="shared" si="203"/>
        <v>90</v>
      </c>
      <c r="I233" s="254">
        <f t="shared" si="204"/>
        <v>26966806</v>
      </c>
      <c r="J233" s="254">
        <f t="shared" si="205"/>
        <v>1</v>
      </c>
      <c r="K233" s="255">
        <f t="shared" si="206"/>
        <v>1.06</v>
      </c>
      <c r="L233" s="256">
        <f t="shared" si="201"/>
        <v>1.02</v>
      </c>
      <c r="M233" s="257">
        <f t="shared" si="207"/>
        <v>24364489.972377934</v>
      </c>
      <c r="N233" s="257">
        <f t="shared" si="208"/>
        <v>27462673.064623922</v>
      </c>
      <c r="O233" s="257">
        <f t="shared" si="209"/>
        <v>29156510.647200003</v>
      </c>
      <c r="P233" s="257">
        <f t="shared" si="210"/>
        <v>30954820.425523225</v>
      </c>
      <c r="Q233" s="258">
        <f t="shared" si="211"/>
        <v>29156510.647200003</v>
      </c>
      <c r="R233" s="257">
        <f t="shared" si="211"/>
        <v>30954820.425523225</v>
      </c>
      <c r="S233" s="257">
        <f t="shared" si="212"/>
        <v>32864046.016027961</v>
      </c>
      <c r="T233" s="257"/>
      <c r="U233" s="257">
        <f t="shared" si="213"/>
        <v>2192804097.5140142</v>
      </c>
      <c r="V233" s="257">
        <f t="shared" si="214"/>
        <v>2471640575.816153</v>
      </c>
      <c r="W233" s="257">
        <f t="shared" si="215"/>
        <v>2624085958.2480001</v>
      </c>
      <c r="X233" s="258">
        <f t="shared" si="216"/>
        <v>2785933838.2970901</v>
      </c>
      <c r="Y233" s="258">
        <f t="shared" si="217"/>
        <v>2624085958.2480001</v>
      </c>
      <c r="Z233" s="257">
        <f t="shared" si="218"/>
        <v>2785933838.2970901</v>
      </c>
      <c r="AA233" s="257">
        <f t="shared" ref="AA233:AA296" si="223">S233*H233</f>
        <v>2957764141.4425163</v>
      </c>
      <c r="AB233" s="257"/>
      <c r="AC233" s="32" t="str">
        <f t="shared" si="219"/>
        <v>BERTAHAP</v>
      </c>
      <c r="AD233" s="259">
        <f t="shared" si="220"/>
        <v>0</v>
      </c>
      <c r="AE233" s="260">
        <v>2</v>
      </c>
      <c r="AF233" s="261"/>
      <c r="AG233" s="257" t="e">
        <f>IF(AF233&gt;#REF!,"LB","KR")</f>
        <v>#REF!</v>
      </c>
      <c r="AH233" s="261">
        <v>2412085000</v>
      </c>
      <c r="AI233" s="261">
        <v>2718805000</v>
      </c>
      <c r="AJ233" s="261">
        <v>2886495000</v>
      </c>
      <c r="AK233" s="262">
        <v>3064528000</v>
      </c>
      <c r="AL233" s="262">
        <v>2886495000</v>
      </c>
      <c r="AM233" s="261">
        <v>3064528000</v>
      </c>
      <c r="AN233" s="261">
        <f t="shared" si="191"/>
        <v>3253541000</v>
      </c>
      <c r="AO233" s="15"/>
      <c r="AP233" s="15"/>
      <c r="AQ233" s="264">
        <f t="shared" si="221"/>
        <v>-1248563.1177999973</v>
      </c>
      <c r="AR233" s="265"/>
      <c r="AS233" s="266"/>
      <c r="AT233" s="266"/>
      <c r="AU233" s="266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314"/>
      <c r="BT233" s="15"/>
      <c r="BU233" s="15"/>
      <c r="BV233" s="265"/>
      <c r="BW233" s="15"/>
      <c r="BX233" s="15"/>
      <c r="BY233" s="15"/>
      <c r="BZ233" s="15"/>
      <c r="CA233" s="15"/>
      <c r="CB233" s="15"/>
      <c r="CC233" s="15"/>
      <c r="CD233" s="15"/>
      <c r="CE233" s="15"/>
      <c r="CF233" s="42">
        <f t="shared" ref="CF233:CG296" si="224">AJ233+(AJ233*6%)</f>
        <v>3059684700</v>
      </c>
      <c r="CG233" s="187">
        <f t="shared" si="224"/>
        <v>3248399680</v>
      </c>
    </row>
    <row r="234" spans="1:85">
      <c r="A234" s="3">
        <f t="shared" si="222"/>
        <v>195</v>
      </c>
      <c r="B234" s="249">
        <v>5</v>
      </c>
      <c r="C234" s="250" t="s">
        <v>182</v>
      </c>
      <c r="D234" s="285">
        <v>11</v>
      </c>
      <c r="E234" s="252"/>
      <c r="F234" s="40" t="s">
        <v>62</v>
      </c>
      <c r="G234" s="253">
        <f t="shared" si="202"/>
        <v>101</v>
      </c>
      <c r="H234" s="253">
        <f t="shared" si="203"/>
        <v>90</v>
      </c>
      <c r="I234" s="254">
        <f t="shared" si="204"/>
        <v>26966806</v>
      </c>
      <c r="J234" s="254">
        <f t="shared" si="205"/>
        <v>1</v>
      </c>
      <c r="K234" s="255">
        <f t="shared" si="206"/>
        <v>1.06</v>
      </c>
      <c r="L234" s="256">
        <f t="shared" si="201"/>
        <v>1.02</v>
      </c>
      <c r="M234" s="257">
        <f t="shared" si="207"/>
        <v>24364489.972377934</v>
      </c>
      <c r="N234" s="257">
        <f t="shared" si="208"/>
        <v>27462673.064623922</v>
      </c>
      <c r="O234" s="257">
        <f t="shared" si="209"/>
        <v>29156510.647200003</v>
      </c>
      <c r="P234" s="257">
        <f t="shared" si="210"/>
        <v>30954820.425523225</v>
      </c>
      <c r="Q234" s="258">
        <f t="shared" si="211"/>
        <v>29156510.647200003</v>
      </c>
      <c r="R234" s="257">
        <f t="shared" si="211"/>
        <v>30954820.425523225</v>
      </c>
      <c r="S234" s="257">
        <f t="shared" si="212"/>
        <v>32864046.016027961</v>
      </c>
      <c r="T234" s="257"/>
      <c r="U234" s="257">
        <f t="shared" si="213"/>
        <v>2192804097.5140142</v>
      </c>
      <c r="V234" s="257">
        <f t="shared" si="214"/>
        <v>2471640575.816153</v>
      </c>
      <c r="W234" s="257">
        <f t="shared" si="215"/>
        <v>2624085958.2480001</v>
      </c>
      <c r="X234" s="258">
        <f t="shared" si="216"/>
        <v>2785933838.2970901</v>
      </c>
      <c r="Y234" s="258">
        <f t="shared" si="217"/>
        <v>2624085958.2480001</v>
      </c>
      <c r="Z234" s="257">
        <f t="shared" si="218"/>
        <v>2785933838.2970901</v>
      </c>
      <c r="AA234" s="257">
        <f t="shared" si="223"/>
        <v>2957764141.4425163</v>
      </c>
      <c r="AB234" s="257"/>
      <c r="AC234" s="32" t="str">
        <f t="shared" si="219"/>
        <v>BERTAHAP</v>
      </c>
      <c r="AD234" s="259">
        <f t="shared" si="220"/>
        <v>0</v>
      </c>
      <c r="AE234" s="260">
        <v>2</v>
      </c>
      <c r="AF234" s="261"/>
      <c r="AG234" s="257" t="e">
        <f>IF(AF234&gt;#REF!,"LB","KR")</f>
        <v>#REF!</v>
      </c>
      <c r="AH234" s="261">
        <v>2412085000</v>
      </c>
      <c r="AI234" s="261">
        <v>2718805000</v>
      </c>
      <c r="AJ234" s="261">
        <v>2886495000</v>
      </c>
      <c r="AK234" s="262">
        <v>3064528000</v>
      </c>
      <c r="AL234" s="262">
        <v>2886495000</v>
      </c>
      <c r="AM234" s="261">
        <v>3064528000</v>
      </c>
      <c r="AN234" s="261">
        <f t="shared" si="191"/>
        <v>3253541000</v>
      </c>
      <c r="AO234" s="15"/>
      <c r="AP234" s="15"/>
      <c r="AQ234" s="264">
        <f t="shared" si="221"/>
        <v>-1248563.1177999973</v>
      </c>
      <c r="AR234" s="265"/>
      <c r="AS234" s="266"/>
      <c r="AT234" s="266"/>
      <c r="AU234" s="266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314"/>
      <c r="BT234" s="15"/>
      <c r="BU234" s="15"/>
      <c r="BV234" s="265"/>
      <c r="BW234" s="15"/>
      <c r="BX234" s="15"/>
      <c r="BY234" s="15"/>
      <c r="BZ234" s="15"/>
      <c r="CA234" s="15"/>
      <c r="CB234" s="15"/>
      <c r="CC234" s="15"/>
      <c r="CD234" s="15"/>
      <c r="CE234" s="15"/>
      <c r="CF234" s="42">
        <f t="shared" si="224"/>
        <v>3059684700</v>
      </c>
      <c r="CG234" s="187">
        <f t="shared" si="224"/>
        <v>3248399680</v>
      </c>
    </row>
    <row r="235" spans="1:85">
      <c r="A235" s="3">
        <f t="shared" si="222"/>
        <v>196</v>
      </c>
      <c r="B235" s="249">
        <v>6</v>
      </c>
      <c r="C235" s="250" t="s">
        <v>182</v>
      </c>
      <c r="D235" s="285">
        <v>15</v>
      </c>
      <c r="E235" s="252"/>
      <c r="F235" s="40" t="s">
        <v>64</v>
      </c>
      <c r="G235" s="253">
        <f t="shared" si="202"/>
        <v>101</v>
      </c>
      <c r="H235" s="253">
        <f t="shared" si="203"/>
        <v>90</v>
      </c>
      <c r="I235" s="254">
        <f t="shared" si="204"/>
        <v>26966806</v>
      </c>
      <c r="J235" s="254">
        <f t="shared" si="205"/>
        <v>1</v>
      </c>
      <c r="K235" s="255">
        <f t="shared" si="206"/>
        <v>1.06</v>
      </c>
      <c r="L235" s="256">
        <f t="shared" si="201"/>
        <v>1.02</v>
      </c>
      <c r="M235" s="257">
        <f t="shared" si="207"/>
        <v>24364489.972377934</v>
      </c>
      <c r="N235" s="257">
        <f t="shared" si="208"/>
        <v>27462673.064623922</v>
      </c>
      <c r="O235" s="257">
        <f t="shared" si="209"/>
        <v>29156510.647200003</v>
      </c>
      <c r="P235" s="257">
        <f t="shared" si="210"/>
        <v>30954820.425523225</v>
      </c>
      <c r="Q235" s="258">
        <f t="shared" si="211"/>
        <v>29156510.647200003</v>
      </c>
      <c r="R235" s="257">
        <f t="shared" si="211"/>
        <v>30954820.425523225</v>
      </c>
      <c r="S235" s="257">
        <f t="shared" si="212"/>
        <v>32864046.016027961</v>
      </c>
      <c r="T235" s="257"/>
      <c r="U235" s="257">
        <f t="shared" si="213"/>
        <v>2192804097.5140142</v>
      </c>
      <c r="V235" s="257">
        <f t="shared" si="214"/>
        <v>2471640575.816153</v>
      </c>
      <c r="W235" s="257">
        <f t="shared" si="215"/>
        <v>2624085958.2480001</v>
      </c>
      <c r="X235" s="258">
        <f t="shared" si="216"/>
        <v>2785933838.2970901</v>
      </c>
      <c r="Y235" s="258">
        <f t="shared" si="217"/>
        <v>2624085958.2480001</v>
      </c>
      <c r="Z235" s="257">
        <f t="shared" si="218"/>
        <v>2785933838.2970901</v>
      </c>
      <c r="AA235" s="257">
        <f t="shared" si="223"/>
        <v>2957764141.4425163</v>
      </c>
      <c r="AB235" s="257"/>
      <c r="AC235" s="32" t="str">
        <f t="shared" si="219"/>
        <v>BERTAHAP</v>
      </c>
      <c r="AD235" s="259">
        <f t="shared" si="220"/>
        <v>0</v>
      </c>
      <c r="AE235" s="260">
        <v>2</v>
      </c>
      <c r="AF235" s="261"/>
      <c r="AG235" s="257" t="e">
        <f>IF(AF235&gt;#REF!,"LB","KR")</f>
        <v>#REF!</v>
      </c>
      <c r="AH235" s="261">
        <v>2412085000</v>
      </c>
      <c r="AI235" s="261">
        <v>2718805000</v>
      </c>
      <c r="AJ235" s="261">
        <v>2886495000</v>
      </c>
      <c r="AK235" s="262">
        <v>3064528000</v>
      </c>
      <c r="AL235" s="262">
        <v>2886495000</v>
      </c>
      <c r="AM235" s="261">
        <v>3064528000</v>
      </c>
      <c r="AN235" s="261">
        <f t="shared" si="191"/>
        <v>3253541000</v>
      </c>
      <c r="AO235" s="15"/>
      <c r="AP235" s="15"/>
      <c r="AQ235" s="264">
        <f t="shared" si="221"/>
        <v>-1248563.1177999973</v>
      </c>
      <c r="AR235" s="265"/>
      <c r="AS235" s="266"/>
      <c r="AT235" s="266"/>
      <c r="AU235" s="266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314"/>
      <c r="BT235" s="15"/>
      <c r="BU235" s="15"/>
      <c r="BV235" s="265"/>
      <c r="BW235" s="15"/>
      <c r="BX235" s="15"/>
      <c r="BY235" s="15"/>
      <c r="BZ235" s="15"/>
      <c r="CA235" s="15"/>
      <c r="CB235" s="15"/>
      <c r="CC235" s="15"/>
      <c r="CD235" s="15"/>
      <c r="CE235" s="15"/>
      <c r="CF235" s="42">
        <f t="shared" si="224"/>
        <v>3059684700</v>
      </c>
      <c r="CG235" s="187">
        <f t="shared" si="224"/>
        <v>3248399680</v>
      </c>
    </row>
    <row r="236" spans="1:85">
      <c r="A236" s="3">
        <f t="shared" si="222"/>
        <v>197</v>
      </c>
      <c r="B236" s="249">
        <v>7</v>
      </c>
      <c r="C236" s="250" t="s">
        <v>182</v>
      </c>
      <c r="D236" s="285">
        <v>17</v>
      </c>
      <c r="E236" s="252"/>
      <c r="F236" s="40" t="s">
        <v>67</v>
      </c>
      <c r="G236" s="253">
        <f t="shared" si="202"/>
        <v>85</v>
      </c>
      <c r="H236" s="253">
        <f t="shared" si="203"/>
        <v>74</v>
      </c>
      <c r="I236" s="254">
        <f t="shared" si="204"/>
        <v>26966806</v>
      </c>
      <c r="J236" s="254">
        <f t="shared" si="205"/>
        <v>1</v>
      </c>
      <c r="K236" s="255">
        <f t="shared" si="206"/>
        <v>1.06</v>
      </c>
      <c r="L236" s="256">
        <f t="shared" si="201"/>
        <v>1.02</v>
      </c>
      <c r="M236" s="257">
        <f t="shared" si="207"/>
        <v>24364489.972377934</v>
      </c>
      <c r="N236" s="257">
        <f t="shared" si="208"/>
        <v>27462673.064623922</v>
      </c>
      <c r="O236" s="257">
        <f t="shared" si="209"/>
        <v>29156510.647200003</v>
      </c>
      <c r="P236" s="257">
        <f t="shared" si="210"/>
        <v>30954820.425523225</v>
      </c>
      <c r="Q236" s="258">
        <f t="shared" si="211"/>
        <v>29156510.647200003</v>
      </c>
      <c r="R236" s="257">
        <f t="shared" si="211"/>
        <v>30954820.425523225</v>
      </c>
      <c r="S236" s="257">
        <f t="shared" si="212"/>
        <v>32864046.016027961</v>
      </c>
      <c r="T236" s="257"/>
      <c r="U236" s="257">
        <f t="shared" si="213"/>
        <v>1802972257.9559672</v>
      </c>
      <c r="V236" s="257">
        <f t="shared" si="214"/>
        <v>2032237806.7821703</v>
      </c>
      <c r="W236" s="257">
        <f t="shared" si="215"/>
        <v>2157581787.8928003</v>
      </c>
      <c r="X236" s="258">
        <f t="shared" si="216"/>
        <v>2290656711.4887185</v>
      </c>
      <c r="Y236" s="258">
        <f t="shared" si="217"/>
        <v>2157581787.8928003</v>
      </c>
      <c r="Z236" s="257">
        <f t="shared" si="218"/>
        <v>2290656711.4887185</v>
      </c>
      <c r="AA236" s="257">
        <f t="shared" si="223"/>
        <v>2431939405.186069</v>
      </c>
      <c r="AB236" s="257"/>
      <c r="AC236" s="32" t="str">
        <f t="shared" si="219"/>
        <v>BERTAHAP</v>
      </c>
      <c r="AD236" s="259">
        <f t="shared" si="220"/>
        <v>0</v>
      </c>
      <c r="AE236" s="260">
        <v>2</v>
      </c>
      <c r="AF236" s="261"/>
      <c r="AG236" s="257" t="e">
        <f>IF(AF236&gt;#REF!,"LB","KR")</f>
        <v>#REF!</v>
      </c>
      <c r="AH236" s="261">
        <v>1983270000</v>
      </c>
      <c r="AI236" s="261">
        <v>2235462000</v>
      </c>
      <c r="AJ236" s="261">
        <v>2373340000</v>
      </c>
      <c r="AK236" s="262">
        <v>2519723000</v>
      </c>
      <c r="AL236" s="262">
        <v>2373340000</v>
      </c>
      <c r="AM236" s="261">
        <v>2519723000</v>
      </c>
      <c r="AN236" s="261">
        <f t="shared" si="191"/>
        <v>2675134000</v>
      </c>
      <c r="AO236" s="15"/>
      <c r="AP236" s="15"/>
      <c r="AQ236" s="264">
        <f t="shared" si="221"/>
        <v>-1248563.1177999973</v>
      </c>
      <c r="AR236" s="265"/>
      <c r="AS236" s="266"/>
      <c r="AT236" s="266"/>
      <c r="AU236" s="266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314"/>
      <c r="BT236" s="15"/>
      <c r="BU236" s="15"/>
      <c r="BV236" s="265"/>
      <c r="BW236" s="15"/>
      <c r="BX236" s="15"/>
      <c r="BY236" s="15"/>
      <c r="BZ236" s="15"/>
      <c r="CA236" s="15"/>
      <c r="CB236" s="15"/>
      <c r="CC236" s="15"/>
      <c r="CD236" s="15"/>
      <c r="CE236" s="15"/>
      <c r="CF236" s="42">
        <f t="shared" si="224"/>
        <v>2515740400</v>
      </c>
      <c r="CG236" s="187">
        <f t="shared" si="224"/>
        <v>2670906380</v>
      </c>
    </row>
    <row r="237" spans="1:85">
      <c r="A237" s="3">
        <f t="shared" si="222"/>
        <v>198</v>
      </c>
      <c r="B237" s="249">
        <v>8</v>
      </c>
      <c r="C237" s="250" t="s">
        <v>182</v>
      </c>
      <c r="D237" s="285">
        <v>19</v>
      </c>
      <c r="E237" s="252"/>
      <c r="F237" s="40" t="s">
        <v>78</v>
      </c>
      <c r="G237" s="253">
        <f t="shared" si="202"/>
        <v>138</v>
      </c>
      <c r="H237" s="253">
        <f t="shared" si="203"/>
        <v>120</v>
      </c>
      <c r="I237" s="254">
        <f t="shared" si="204"/>
        <v>26966806</v>
      </c>
      <c r="J237" s="254">
        <f t="shared" si="205"/>
        <v>1</v>
      </c>
      <c r="K237" s="255">
        <f t="shared" si="206"/>
        <v>1.06</v>
      </c>
      <c r="L237" s="256">
        <f t="shared" si="201"/>
        <v>1.02</v>
      </c>
      <c r="M237" s="257">
        <f t="shared" si="207"/>
        <v>24364489.972377934</v>
      </c>
      <c r="N237" s="257">
        <f t="shared" si="208"/>
        <v>27462673.064623922</v>
      </c>
      <c r="O237" s="257">
        <f t="shared" si="209"/>
        <v>29156510.647200003</v>
      </c>
      <c r="P237" s="257">
        <f t="shared" si="210"/>
        <v>30954820.425523225</v>
      </c>
      <c r="Q237" s="258">
        <f t="shared" si="211"/>
        <v>29156510.647200003</v>
      </c>
      <c r="R237" s="257">
        <f t="shared" si="211"/>
        <v>30954820.425523225</v>
      </c>
      <c r="S237" s="257">
        <f t="shared" si="212"/>
        <v>32864046.016027961</v>
      </c>
      <c r="T237" s="257"/>
      <c r="U237" s="257">
        <f t="shared" si="213"/>
        <v>2923738796.6853518</v>
      </c>
      <c r="V237" s="257">
        <f t="shared" si="214"/>
        <v>3295520767.7548704</v>
      </c>
      <c r="W237" s="257">
        <f t="shared" si="215"/>
        <v>3498781277.6640005</v>
      </c>
      <c r="X237" s="258">
        <f t="shared" si="216"/>
        <v>3714578451.0627871</v>
      </c>
      <c r="Y237" s="258">
        <f t="shared" si="217"/>
        <v>3498781277.6640005</v>
      </c>
      <c r="Z237" s="257">
        <f t="shared" si="218"/>
        <v>3714578451.0627871</v>
      </c>
      <c r="AA237" s="257">
        <f t="shared" si="223"/>
        <v>3943685521.9233551</v>
      </c>
      <c r="AB237" s="257"/>
      <c r="AC237" s="32" t="str">
        <f t="shared" si="219"/>
        <v>BERTAHAP</v>
      </c>
      <c r="AD237" s="259">
        <f t="shared" si="220"/>
        <v>0</v>
      </c>
      <c r="AE237" s="260">
        <v>2</v>
      </c>
      <c r="AF237" s="261"/>
      <c r="AG237" s="257" t="e">
        <f>IF(AF237&gt;#REF!,"LB","KR")</f>
        <v>#REF!</v>
      </c>
      <c r="AH237" s="261">
        <v>3216113000</v>
      </c>
      <c r="AI237" s="261">
        <v>3625073000</v>
      </c>
      <c r="AJ237" s="261">
        <v>3848660000</v>
      </c>
      <c r="AK237" s="262">
        <v>4086037000</v>
      </c>
      <c r="AL237" s="262">
        <v>3848660000</v>
      </c>
      <c r="AM237" s="261">
        <v>4086037000</v>
      </c>
      <c r="AN237" s="261">
        <f t="shared" si="191"/>
        <v>4338055000</v>
      </c>
      <c r="AO237" s="15"/>
      <c r="AP237" s="15"/>
      <c r="AQ237" s="264">
        <f t="shared" si="221"/>
        <v>-1248563.1177999973</v>
      </c>
      <c r="AR237" s="265"/>
      <c r="AS237" s="266"/>
      <c r="AT237" s="266"/>
      <c r="AU237" s="266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314"/>
      <c r="BT237" s="15"/>
      <c r="BU237" s="15"/>
      <c r="BV237" s="265"/>
      <c r="BW237" s="15"/>
      <c r="BX237" s="15"/>
      <c r="BY237" s="15"/>
      <c r="BZ237" s="15"/>
      <c r="CA237" s="15"/>
      <c r="CB237" s="15"/>
      <c r="CC237" s="15"/>
      <c r="CD237" s="15"/>
      <c r="CE237" s="15"/>
      <c r="CF237" s="42">
        <f t="shared" si="224"/>
        <v>4079579600</v>
      </c>
      <c r="CG237" s="187">
        <f t="shared" si="224"/>
        <v>4331199220</v>
      </c>
    </row>
    <row r="238" spans="1:85">
      <c r="A238" s="3">
        <f t="shared" si="222"/>
        <v>199</v>
      </c>
      <c r="B238" s="249">
        <v>9</v>
      </c>
      <c r="C238" s="250" t="s">
        <v>182</v>
      </c>
      <c r="D238" s="285">
        <v>21</v>
      </c>
      <c r="E238" s="252"/>
      <c r="F238" s="40" t="s">
        <v>84</v>
      </c>
      <c r="G238" s="253">
        <f t="shared" si="202"/>
        <v>132</v>
      </c>
      <c r="H238" s="253">
        <f t="shared" si="203"/>
        <v>112</v>
      </c>
      <c r="I238" s="254">
        <f t="shared" si="204"/>
        <v>26966806</v>
      </c>
      <c r="J238" s="254">
        <f t="shared" si="205"/>
        <v>3</v>
      </c>
      <c r="K238" s="255">
        <f t="shared" si="206"/>
        <v>1.1000000000000001</v>
      </c>
      <c r="L238" s="256">
        <f t="shared" si="201"/>
        <v>1.02</v>
      </c>
      <c r="M238" s="257">
        <f t="shared" si="207"/>
        <v>25283904.688316725</v>
      </c>
      <c r="N238" s="257">
        <f t="shared" si="208"/>
        <v>28499000.350081429</v>
      </c>
      <c r="O238" s="257">
        <f t="shared" si="209"/>
        <v>30256756.332000002</v>
      </c>
      <c r="P238" s="257">
        <f t="shared" si="210"/>
        <v>32122926.856675044</v>
      </c>
      <c r="Q238" s="258">
        <f t="shared" si="211"/>
        <v>30256756.332000002</v>
      </c>
      <c r="R238" s="257">
        <f t="shared" si="211"/>
        <v>32122926.856675044</v>
      </c>
      <c r="S238" s="257">
        <f t="shared" si="212"/>
        <v>34104198.695878074</v>
      </c>
      <c r="T238" s="257"/>
      <c r="U238" s="257">
        <f t="shared" si="213"/>
        <v>2831797325.0914731</v>
      </c>
      <c r="V238" s="257">
        <f t="shared" si="214"/>
        <v>3191888039.2091198</v>
      </c>
      <c r="W238" s="257">
        <f t="shared" si="215"/>
        <v>3388756709.184</v>
      </c>
      <c r="X238" s="258">
        <f t="shared" si="216"/>
        <v>3597767807.9476051</v>
      </c>
      <c r="Y238" s="258">
        <f t="shared" si="217"/>
        <v>3388756709.184</v>
      </c>
      <c r="Z238" s="257">
        <f t="shared" si="218"/>
        <v>3597767807.9476051</v>
      </c>
      <c r="AA238" s="257">
        <f t="shared" si="223"/>
        <v>3819670253.938344</v>
      </c>
      <c r="AB238" s="257"/>
      <c r="AC238" s="32" t="str">
        <f t="shared" si="219"/>
        <v>BERTAHAP</v>
      </c>
      <c r="AD238" s="259">
        <f t="shared" si="220"/>
        <v>0</v>
      </c>
      <c r="AE238" s="260">
        <v>2</v>
      </c>
      <c r="AF238" s="261"/>
      <c r="AG238" s="257" t="e">
        <f>IF(AF238&gt;#REF!,"LB","KR")</f>
        <v>#REF!</v>
      </c>
      <c r="AH238" s="261">
        <v>3114978000</v>
      </c>
      <c r="AI238" s="261">
        <v>3511077000</v>
      </c>
      <c r="AJ238" s="261">
        <v>3727633000</v>
      </c>
      <c r="AK238" s="262">
        <v>3957545000</v>
      </c>
      <c r="AL238" s="262">
        <v>3727633000</v>
      </c>
      <c r="AM238" s="261">
        <v>3957545000</v>
      </c>
      <c r="AN238" s="261">
        <f t="shared" si="191"/>
        <v>4201638000</v>
      </c>
      <c r="AO238" s="15"/>
      <c r="AP238" s="15"/>
      <c r="AQ238" s="264">
        <f t="shared" si="221"/>
        <v>-148317.43299999833</v>
      </c>
      <c r="AR238" s="265"/>
      <c r="AS238" s="266"/>
      <c r="AT238" s="266"/>
      <c r="AU238" s="266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314"/>
      <c r="BT238" s="15"/>
      <c r="BU238" s="15"/>
      <c r="BV238" s="265"/>
      <c r="BW238" s="15"/>
      <c r="BX238" s="15"/>
      <c r="BY238" s="15"/>
      <c r="BZ238" s="15"/>
      <c r="CA238" s="15"/>
      <c r="CB238" s="15"/>
      <c r="CC238" s="15"/>
      <c r="CD238" s="15"/>
      <c r="CE238" s="15"/>
      <c r="CF238" s="42">
        <f t="shared" si="224"/>
        <v>3951290980</v>
      </c>
      <c r="CG238" s="187">
        <f t="shared" si="224"/>
        <v>4194997700</v>
      </c>
    </row>
    <row r="239" spans="1:85">
      <c r="A239" s="3">
        <f t="shared" si="222"/>
        <v>200</v>
      </c>
      <c r="B239" s="249">
        <v>1</v>
      </c>
      <c r="C239" s="250" t="s">
        <v>183</v>
      </c>
      <c r="D239" s="251" t="s">
        <v>19</v>
      </c>
      <c r="E239" s="252"/>
      <c r="F239" s="40" t="s">
        <v>72</v>
      </c>
      <c r="G239" s="253">
        <f t="shared" si="202"/>
        <v>175</v>
      </c>
      <c r="H239" s="253">
        <f t="shared" si="203"/>
        <v>156</v>
      </c>
      <c r="I239" s="254">
        <f t="shared" si="204"/>
        <v>26966806</v>
      </c>
      <c r="J239" s="254">
        <f t="shared" si="205"/>
        <v>5</v>
      </c>
      <c r="K239" s="255">
        <f t="shared" si="206"/>
        <v>1.08</v>
      </c>
      <c r="L239" s="305">
        <f>SUMIF($AN$4:$AN$22,D239,$BK$4:$BK$22)</f>
        <v>1.03</v>
      </c>
      <c r="M239" s="257">
        <f t="shared" si="207"/>
        <v>25067571.813978184</v>
      </c>
      <c r="N239" s="257">
        <f t="shared" si="208"/>
        <v>28255158.635856133</v>
      </c>
      <c r="O239" s="257">
        <f t="shared" si="209"/>
        <v>29997874.994400002</v>
      </c>
      <c r="P239" s="257">
        <f t="shared" si="210"/>
        <v>31848078.284639321</v>
      </c>
      <c r="Q239" s="258">
        <f t="shared" si="211"/>
        <v>29997874.994400002</v>
      </c>
      <c r="R239" s="257">
        <f t="shared" si="211"/>
        <v>31848078.284639321</v>
      </c>
      <c r="S239" s="257">
        <f t="shared" si="212"/>
        <v>33812398.065325104</v>
      </c>
      <c r="T239" s="257"/>
      <c r="U239" s="257">
        <f t="shared" si="213"/>
        <v>3910541202.9805965</v>
      </c>
      <c r="V239" s="257">
        <f t="shared" si="214"/>
        <v>4407804747.1935568</v>
      </c>
      <c r="W239" s="257">
        <f t="shared" si="215"/>
        <v>4679668499.1264</v>
      </c>
      <c r="X239" s="258">
        <f t="shared" si="216"/>
        <v>4968300212.4037342</v>
      </c>
      <c r="Y239" s="258">
        <f t="shared" si="217"/>
        <v>4679668499.1264</v>
      </c>
      <c r="Z239" s="257">
        <f t="shared" si="218"/>
        <v>4968300212.4037342</v>
      </c>
      <c r="AA239" s="257">
        <f t="shared" si="223"/>
        <v>5274734098.1907158</v>
      </c>
      <c r="AB239" s="257"/>
      <c r="AC239" s="32" t="str">
        <f t="shared" si="219"/>
        <v>BERTAHAP</v>
      </c>
      <c r="AD239" s="259">
        <f t="shared" si="220"/>
        <v>0</v>
      </c>
      <c r="AE239" s="260">
        <v>2</v>
      </c>
      <c r="AF239" s="261"/>
      <c r="AG239" s="257" t="e">
        <f>IF(AF239&gt;#REF!,"LB","KR")</f>
        <v>#REF!</v>
      </c>
      <c r="AH239" s="261">
        <v>4301596000</v>
      </c>
      <c r="AI239" s="261">
        <v>4848586000</v>
      </c>
      <c r="AJ239" s="261">
        <v>5147636000</v>
      </c>
      <c r="AK239" s="262">
        <v>5465131000</v>
      </c>
      <c r="AL239" s="262">
        <v>5147636000</v>
      </c>
      <c r="AM239" s="261">
        <v>5465131000</v>
      </c>
      <c r="AN239" s="261">
        <f t="shared" si="191"/>
        <v>5802208000</v>
      </c>
      <c r="AO239" s="15"/>
      <c r="AP239" s="15"/>
      <c r="AQ239" s="264">
        <f t="shared" si="221"/>
        <v>-407198.77059999853</v>
      </c>
      <c r="AR239" s="265"/>
      <c r="AS239" s="266"/>
      <c r="AT239" s="266"/>
      <c r="AU239" s="266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314"/>
      <c r="BT239" s="15"/>
      <c r="BU239" s="15"/>
      <c r="BV239" s="265"/>
      <c r="BW239" s="15"/>
      <c r="BX239" s="15"/>
      <c r="BY239" s="15"/>
      <c r="BZ239" s="15"/>
      <c r="CA239" s="15"/>
      <c r="CB239" s="15"/>
      <c r="CC239" s="15"/>
      <c r="CD239" s="15"/>
      <c r="CE239" s="15"/>
      <c r="CF239" s="42">
        <f t="shared" si="224"/>
        <v>5456494160</v>
      </c>
      <c r="CG239" s="187">
        <f t="shared" si="224"/>
        <v>5793038860</v>
      </c>
    </row>
    <row r="240" spans="1:85">
      <c r="A240" s="3">
        <f t="shared" si="222"/>
        <v>201</v>
      </c>
      <c r="B240" s="249">
        <v>2</v>
      </c>
      <c r="C240" s="250" t="s">
        <v>183</v>
      </c>
      <c r="D240" s="251" t="s">
        <v>29</v>
      </c>
      <c r="E240" s="252"/>
      <c r="F240" s="40" t="s">
        <v>74</v>
      </c>
      <c r="G240" s="253">
        <f t="shared" si="202"/>
        <v>85</v>
      </c>
      <c r="H240" s="253">
        <f t="shared" si="203"/>
        <v>74</v>
      </c>
      <c r="I240" s="254">
        <f t="shared" si="204"/>
        <v>26966806</v>
      </c>
      <c r="J240" s="254">
        <f t="shared" si="205"/>
        <v>1</v>
      </c>
      <c r="K240" s="255">
        <f t="shared" si="206"/>
        <v>1.06</v>
      </c>
      <c r="L240" s="305">
        <f t="shared" ref="L240:L248" si="225">SUMIF($AN$4:$AN$22,D240,$BK$4:$BK$22)</f>
        <v>1.03</v>
      </c>
      <c r="M240" s="257">
        <f t="shared" si="207"/>
        <v>24603357.52112674</v>
      </c>
      <c r="N240" s="257">
        <f t="shared" si="208"/>
        <v>27731914.957414355</v>
      </c>
      <c r="O240" s="257">
        <f t="shared" si="209"/>
        <v>29442358.790800005</v>
      </c>
      <c r="P240" s="257">
        <f t="shared" si="210"/>
        <v>31258299.057146005</v>
      </c>
      <c r="Q240" s="258">
        <f t="shared" si="211"/>
        <v>29442358.790800005</v>
      </c>
      <c r="R240" s="257">
        <f t="shared" si="211"/>
        <v>31258299.057146005</v>
      </c>
      <c r="S240" s="257">
        <f t="shared" si="212"/>
        <v>33186242.545596864</v>
      </c>
      <c r="T240" s="257"/>
      <c r="U240" s="257">
        <f t="shared" si="213"/>
        <v>1820648456.5633788</v>
      </c>
      <c r="V240" s="257">
        <f t="shared" si="214"/>
        <v>2052161706.8486624</v>
      </c>
      <c r="W240" s="257">
        <f t="shared" si="215"/>
        <v>2178734550.5192003</v>
      </c>
      <c r="X240" s="258">
        <f t="shared" si="216"/>
        <v>2313114130.2288046</v>
      </c>
      <c r="Y240" s="258">
        <f t="shared" si="217"/>
        <v>2178734550.5192003</v>
      </c>
      <c r="Z240" s="257">
        <f t="shared" si="218"/>
        <v>2313114130.2288046</v>
      </c>
      <c r="AA240" s="257">
        <f t="shared" si="223"/>
        <v>2455781948.3741679</v>
      </c>
      <c r="AB240" s="257"/>
      <c r="AC240" s="32" t="str">
        <f t="shared" si="219"/>
        <v>BERTAHAP</v>
      </c>
      <c r="AD240" s="259">
        <f t="shared" si="220"/>
        <v>0</v>
      </c>
      <c r="AE240" s="260">
        <v>2</v>
      </c>
      <c r="AF240" s="261"/>
      <c r="AG240" s="257" t="e">
        <f>IF(AF240&gt;#REF!,"LB","KR")</f>
        <v>#REF!</v>
      </c>
      <c r="AH240" s="261">
        <v>2002714000</v>
      </c>
      <c r="AI240" s="261">
        <v>2257378000</v>
      </c>
      <c r="AJ240" s="261">
        <v>2396609000</v>
      </c>
      <c r="AK240" s="262">
        <v>2544426000</v>
      </c>
      <c r="AL240" s="262">
        <v>2396609000</v>
      </c>
      <c r="AM240" s="261">
        <v>2544426000</v>
      </c>
      <c r="AN240" s="261">
        <f t="shared" si="191"/>
        <v>2701361000</v>
      </c>
      <c r="AO240" s="15"/>
      <c r="AP240" s="15"/>
      <c r="AQ240" s="264">
        <f t="shared" si="221"/>
        <v>-962714.9741999954</v>
      </c>
      <c r="AR240" s="265"/>
      <c r="AS240" s="266"/>
      <c r="AT240" s="266"/>
      <c r="AU240" s="266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314"/>
      <c r="BT240" s="15"/>
      <c r="BU240" s="15"/>
      <c r="BV240" s="265"/>
      <c r="BW240" s="15"/>
      <c r="BX240" s="15"/>
      <c r="BY240" s="15"/>
      <c r="BZ240" s="15"/>
      <c r="CA240" s="15"/>
      <c r="CB240" s="15"/>
      <c r="CC240" s="15"/>
      <c r="CD240" s="15"/>
      <c r="CE240" s="15"/>
      <c r="CF240" s="42">
        <f t="shared" si="224"/>
        <v>2540405540</v>
      </c>
      <c r="CG240" s="187">
        <f t="shared" si="224"/>
        <v>2697091560</v>
      </c>
    </row>
    <row r="241" spans="1:85">
      <c r="A241" s="3">
        <f t="shared" si="222"/>
        <v>202</v>
      </c>
      <c r="B241" s="249">
        <v>3</v>
      </c>
      <c r="C241" s="250" t="s">
        <v>183</v>
      </c>
      <c r="D241" s="251" t="s">
        <v>32</v>
      </c>
      <c r="E241" s="252"/>
      <c r="F241" s="40" t="s">
        <v>56</v>
      </c>
      <c r="G241" s="253">
        <f t="shared" si="202"/>
        <v>85</v>
      </c>
      <c r="H241" s="253">
        <f t="shared" si="203"/>
        <v>74</v>
      </c>
      <c r="I241" s="254">
        <f t="shared" si="204"/>
        <v>26966806</v>
      </c>
      <c r="J241" s="254">
        <f t="shared" si="205"/>
        <v>1</v>
      </c>
      <c r="K241" s="255">
        <f t="shared" si="206"/>
        <v>1.06</v>
      </c>
      <c r="L241" s="305">
        <f t="shared" si="225"/>
        <v>1.03</v>
      </c>
      <c r="M241" s="257">
        <f t="shared" si="207"/>
        <v>24603357.52112674</v>
      </c>
      <c r="N241" s="257">
        <f t="shared" si="208"/>
        <v>27731914.957414355</v>
      </c>
      <c r="O241" s="257">
        <f t="shared" si="209"/>
        <v>29442358.790800005</v>
      </c>
      <c r="P241" s="257">
        <f t="shared" si="210"/>
        <v>31258299.057146005</v>
      </c>
      <c r="Q241" s="258">
        <f t="shared" si="211"/>
        <v>29442358.790800005</v>
      </c>
      <c r="R241" s="257">
        <f t="shared" si="211"/>
        <v>31258299.057146005</v>
      </c>
      <c r="S241" s="257">
        <f t="shared" si="212"/>
        <v>33186242.545596864</v>
      </c>
      <c r="T241" s="257"/>
      <c r="U241" s="257">
        <f t="shared" si="213"/>
        <v>1820648456.5633788</v>
      </c>
      <c r="V241" s="257">
        <f t="shared" si="214"/>
        <v>2052161706.8486624</v>
      </c>
      <c r="W241" s="257">
        <f t="shared" si="215"/>
        <v>2178734550.5192003</v>
      </c>
      <c r="X241" s="258">
        <f t="shared" si="216"/>
        <v>2313114130.2288046</v>
      </c>
      <c r="Y241" s="258">
        <f t="shared" si="217"/>
        <v>2178734550.5192003</v>
      </c>
      <c r="Z241" s="257">
        <f t="shared" si="218"/>
        <v>2313114130.2288046</v>
      </c>
      <c r="AA241" s="257">
        <f t="shared" si="223"/>
        <v>2455781948.3741679</v>
      </c>
      <c r="AB241" s="257"/>
      <c r="AC241" s="32" t="str">
        <f t="shared" si="219"/>
        <v>BERTAHAP</v>
      </c>
      <c r="AD241" s="259">
        <f t="shared" si="220"/>
        <v>0</v>
      </c>
      <c r="AE241" s="260">
        <v>2</v>
      </c>
      <c r="AF241" s="261"/>
      <c r="AG241" s="257" t="e">
        <f>IF(AF241&gt;#REF!,"LB","KR")</f>
        <v>#REF!</v>
      </c>
      <c r="AH241" s="261">
        <v>2002714000</v>
      </c>
      <c r="AI241" s="261">
        <v>2257378000</v>
      </c>
      <c r="AJ241" s="261">
        <v>2396609000</v>
      </c>
      <c r="AK241" s="262">
        <v>2544426000</v>
      </c>
      <c r="AL241" s="262">
        <v>2396609000</v>
      </c>
      <c r="AM241" s="261">
        <v>2544426000</v>
      </c>
      <c r="AN241" s="261">
        <f t="shared" si="191"/>
        <v>2701361000</v>
      </c>
      <c r="AO241" s="15"/>
      <c r="AP241" s="15"/>
      <c r="AQ241" s="264">
        <f t="shared" si="221"/>
        <v>-962714.9741999954</v>
      </c>
      <c r="AR241" s="265"/>
      <c r="AS241" s="266"/>
      <c r="AT241" s="266"/>
      <c r="AU241" s="266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314"/>
      <c r="BT241" s="15"/>
      <c r="BU241" s="15"/>
      <c r="BV241" s="265"/>
      <c r="BW241" s="15"/>
      <c r="BX241" s="15"/>
      <c r="BY241" s="15"/>
      <c r="BZ241" s="15"/>
      <c r="CA241" s="15"/>
      <c r="CB241" s="15"/>
      <c r="CC241" s="15"/>
      <c r="CD241" s="15"/>
      <c r="CE241" s="15"/>
      <c r="CF241" s="42">
        <f t="shared" si="224"/>
        <v>2540405540</v>
      </c>
      <c r="CG241" s="187">
        <f t="shared" si="224"/>
        <v>2697091560</v>
      </c>
    </row>
    <row r="242" spans="1:85">
      <c r="A242" s="3">
        <f t="shared" si="222"/>
        <v>203</v>
      </c>
      <c r="B242" s="249">
        <v>4</v>
      </c>
      <c r="C242" s="250" t="s">
        <v>183</v>
      </c>
      <c r="D242" s="251" t="s">
        <v>38</v>
      </c>
      <c r="E242" s="252"/>
      <c r="F242" s="40" t="s">
        <v>58</v>
      </c>
      <c r="G242" s="253">
        <f t="shared" si="202"/>
        <v>101</v>
      </c>
      <c r="H242" s="253">
        <f t="shared" si="203"/>
        <v>90</v>
      </c>
      <c r="I242" s="254">
        <f t="shared" si="204"/>
        <v>26966806</v>
      </c>
      <c r="J242" s="254">
        <f t="shared" si="205"/>
        <v>1</v>
      </c>
      <c r="K242" s="255">
        <f t="shared" si="206"/>
        <v>1.06</v>
      </c>
      <c r="L242" s="305">
        <f t="shared" si="225"/>
        <v>1.03</v>
      </c>
      <c r="M242" s="257">
        <f t="shared" si="207"/>
        <v>24603357.52112674</v>
      </c>
      <c r="N242" s="257">
        <f t="shared" si="208"/>
        <v>27731914.957414355</v>
      </c>
      <c r="O242" s="257">
        <f t="shared" si="209"/>
        <v>29442358.790800005</v>
      </c>
      <c r="P242" s="257">
        <f t="shared" si="210"/>
        <v>31258299.057146005</v>
      </c>
      <c r="Q242" s="258">
        <f t="shared" si="211"/>
        <v>29442358.790800005</v>
      </c>
      <c r="R242" s="257">
        <f t="shared" si="211"/>
        <v>31258299.057146005</v>
      </c>
      <c r="S242" s="257">
        <f t="shared" si="212"/>
        <v>33186242.545596864</v>
      </c>
      <c r="T242" s="257"/>
      <c r="U242" s="257">
        <f t="shared" si="213"/>
        <v>2214302176.9014068</v>
      </c>
      <c r="V242" s="257">
        <f t="shared" si="214"/>
        <v>2495872346.1672921</v>
      </c>
      <c r="W242" s="257">
        <f t="shared" si="215"/>
        <v>2649812291.1720004</v>
      </c>
      <c r="X242" s="258">
        <f t="shared" si="216"/>
        <v>2813246915.1431403</v>
      </c>
      <c r="Y242" s="258">
        <f t="shared" si="217"/>
        <v>2649812291.1720004</v>
      </c>
      <c r="Z242" s="257">
        <f t="shared" si="218"/>
        <v>2813246915.1431403</v>
      </c>
      <c r="AA242" s="257">
        <f t="shared" si="223"/>
        <v>2986761829.1037178</v>
      </c>
      <c r="AB242" s="257"/>
      <c r="AC242" s="32" t="str">
        <f t="shared" si="219"/>
        <v>BERTAHAP</v>
      </c>
      <c r="AD242" s="259">
        <f t="shared" si="220"/>
        <v>0</v>
      </c>
      <c r="AE242" s="260">
        <v>2</v>
      </c>
      <c r="AF242" s="261"/>
      <c r="AG242" s="257" t="e">
        <f>IF(AF242&gt;#REF!,"LB","KR")</f>
        <v>#REF!</v>
      </c>
      <c r="AH242" s="261">
        <v>2435733000</v>
      </c>
      <c r="AI242" s="261">
        <v>2745460000</v>
      </c>
      <c r="AJ242" s="261">
        <v>2914794000</v>
      </c>
      <c r="AK242" s="262">
        <v>3094572000</v>
      </c>
      <c r="AL242" s="262">
        <v>2914794000</v>
      </c>
      <c r="AM242" s="261">
        <v>3094572000</v>
      </c>
      <c r="AN242" s="261">
        <f t="shared" si="191"/>
        <v>3285439000</v>
      </c>
      <c r="AO242" s="15"/>
      <c r="AP242" s="15"/>
      <c r="AQ242" s="264">
        <f t="shared" si="221"/>
        <v>-962714.9741999954</v>
      </c>
      <c r="AR242" s="265"/>
      <c r="AS242" s="266"/>
      <c r="AT242" s="266"/>
      <c r="AU242" s="266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314"/>
      <c r="BT242" s="15"/>
      <c r="BU242" s="15"/>
      <c r="BV242" s="265"/>
      <c r="BW242" s="15"/>
      <c r="BX242" s="15"/>
      <c r="BY242" s="15"/>
      <c r="BZ242" s="15"/>
      <c r="CA242" s="15"/>
      <c r="CB242" s="15"/>
      <c r="CC242" s="15"/>
      <c r="CD242" s="15"/>
      <c r="CE242" s="15"/>
      <c r="CF242" s="42">
        <f t="shared" si="224"/>
        <v>3089681640</v>
      </c>
      <c r="CG242" s="187">
        <f t="shared" si="224"/>
        <v>3280246320</v>
      </c>
    </row>
    <row r="243" spans="1:85">
      <c r="A243" s="3">
        <f t="shared" si="222"/>
        <v>204</v>
      </c>
      <c r="B243" s="249">
        <v>5</v>
      </c>
      <c r="C243" s="250" t="s">
        <v>183</v>
      </c>
      <c r="D243" s="251" t="s">
        <v>44</v>
      </c>
      <c r="E243" s="252"/>
      <c r="F243" s="40" t="s">
        <v>60</v>
      </c>
      <c r="G243" s="253">
        <f t="shared" si="202"/>
        <v>101</v>
      </c>
      <c r="H243" s="253">
        <f t="shared" si="203"/>
        <v>90</v>
      </c>
      <c r="I243" s="254">
        <f t="shared" si="204"/>
        <v>26966806</v>
      </c>
      <c r="J243" s="254">
        <f t="shared" si="205"/>
        <v>1</v>
      </c>
      <c r="K243" s="255">
        <f t="shared" si="206"/>
        <v>1.06</v>
      </c>
      <c r="L243" s="305">
        <f t="shared" si="225"/>
        <v>1.03</v>
      </c>
      <c r="M243" s="257">
        <f t="shared" si="207"/>
        <v>24603357.52112674</v>
      </c>
      <c r="N243" s="257">
        <f t="shared" si="208"/>
        <v>27731914.957414355</v>
      </c>
      <c r="O243" s="257">
        <f t="shared" si="209"/>
        <v>29442358.790800005</v>
      </c>
      <c r="P243" s="257">
        <f t="shared" si="210"/>
        <v>31258299.057146005</v>
      </c>
      <c r="Q243" s="258">
        <f t="shared" si="211"/>
        <v>29442358.790800005</v>
      </c>
      <c r="R243" s="257">
        <f t="shared" si="211"/>
        <v>31258299.057146005</v>
      </c>
      <c r="S243" s="257">
        <f t="shared" si="212"/>
        <v>33186242.545596864</v>
      </c>
      <c r="T243" s="257"/>
      <c r="U243" s="257">
        <f t="shared" si="213"/>
        <v>2214302176.9014068</v>
      </c>
      <c r="V243" s="257">
        <f t="shared" si="214"/>
        <v>2495872346.1672921</v>
      </c>
      <c r="W243" s="257">
        <f t="shared" si="215"/>
        <v>2649812291.1720004</v>
      </c>
      <c r="X243" s="258">
        <f t="shared" si="216"/>
        <v>2813246915.1431403</v>
      </c>
      <c r="Y243" s="258">
        <f t="shared" si="217"/>
        <v>2649812291.1720004</v>
      </c>
      <c r="Z243" s="257">
        <f t="shared" si="218"/>
        <v>2813246915.1431403</v>
      </c>
      <c r="AA243" s="257">
        <f t="shared" si="223"/>
        <v>2986761829.1037178</v>
      </c>
      <c r="AB243" s="257"/>
      <c r="AC243" s="32" t="str">
        <f t="shared" si="219"/>
        <v>BERTAHAP</v>
      </c>
      <c r="AD243" s="259">
        <f t="shared" si="220"/>
        <v>0</v>
      </c>
      <c r="AE243" s="260">
        <v>2</v>
      </c>
      <c r="AF243" s="261"/>
      <c r="AG243" s="257" t="e">
        <f>IF(AF243&gt;#REF!,"LB","KR")</f>
        <v>#REF!</v>
      </c>
      <c r="AH243" s="261">
        <v>2435733000</v>
      </c>
      <c r="AI243" s="261">
        <v>2745460000</v>
      </c>
      <c r="AJ243" s="261">
        <v>2914794000</v>
      </c>
      <c r="AK243" s="262">
        <v>3094572000</v>
      </c>
      <c r="AL243" s="262">
        <v>2914794000</v>
      </c>
      <c r="AM243" s="261">
        <v>3094572000</v>
      </c>
      <c r="AN243" s="261">
        <f t="shared" si="191"/>
        <v>3285439000</v>
      </c>
      <c r="AO243" s="15"/>
      <c r="AP243" s="15"/>
      <c r="AQ243" s="264">
        <f t="shared" si="221"/>
        <v>-962714.9741999954</v>
      </c>
      <c r="AR243" s="265"/>
      <c r="AS243" s="266"/>
      <c r="AT243" s="266"/>
      <c r="AU243" s="266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314"/>
      <c r="BT243" s="15"/>
      <c r="BU243" s="15"/>
      <c r="BV243" s="265"/>
      <c r="BW243" s="15"/>
      <c r="BX243" s="15"/>
      <c r="BY243" s="15"/>
      <c r="BZ243" s="15"/>
      <c r="CA243" s="15"/>
      <c r="CB243" s="15"/>
      <c r="CC243" s="15"/>
      <c r="CD243" s="15"/>
      <c r="CE243" s="15"/>
      <c r="CF243" s="42">
        <f t="shared" si="224"/>
        <v>3089681640</v>
      </c>
      <c r="CG243" s="187">
        <f t="shared" si="224"/>
        <v>3280246320</v>
      </c>
    </row>
    <row r="244" spans="1:85">
      <c r="A244" s="3">
        <f t="shared" si="222"/>
        <v>205</v>
      </c>
      <c r="B244" s="249">
        <v>6</v>
      </c>
      <c r="C244" s="250" t="s">
        <v>183</v>
      </c>
      <c r="D244" s="285">
        <v>11</v>
      </c>
      <c r="E244" s="252"/>
      <c r="F244" s="40" t="s">
        <v>62</v>
      </c>
      <c r="G244" s="253">
        <f t="shared" si="202"/>
        <v>101</v>
      </c>
      <c r="H244" s="253">
        <f t="shared" si="203"/>
        <v>90</v>
      </c>
      <c r="I244" s="254">
        <f t="shared" si="204"/>
        <v>26966806</v>
      </c>
      <c r="J244" s="254">
        <f t="shared" si="205"/>
        <v>1</v>
      </c>
      <c r="K244" s="255">
        <f t="shared" si="206"/>
        <v>1.06</v>
      </c>
      <c r="L244" s="305">
        <f t="shared" si="225"/>
        <v>1.03</v>
      </c>
      <c r="M244" s="257">
        <f t="shared" si="207"/>
        <v>24603357.52112674</v>
      </c>
      <c r="N244" s="257">
        <f t="shared" si="208"/>
        <v>27731914.957414355</v>
      </c>
      <c r="O244" s="257">
        <f t="shared" si="209"/>
        <v>29442358.790800005</v>
      </c>
      <c r="P244" s="257">
        <f t="shared" si="210"/>
        <v>31258299.057146005</v>
      </c>
      <c r="Q244" s="258">
        <f t="shared" si="211"/>
        <v>29442358.790800005</v>
      </c>
      <c r="R244" s="257">
        <f t="shared" si="211"/>
        <v>31258299.057146005</v>
      </c>
      <c r="S244" s="257">
        <f t="shared" si="212"/>
        <v>33186242.545596864</v>
      </c>
      <c r="T244" s="257"/>
      <c r="U244" s="257">
        <f t="shared" si="213"/>
        <v>2214302176.9014068</v>
      </c>
      <c r="V244" s="257">
        <f t="shared" si="214"/>
        <v>2495872346.1672921</v>
      </c>
      <c r="W244" s="257">
        <f t="shared" si="215"/>
        <v>2649812291.1720004</v>
      </c>
      <c r="X244" s="258">
        <f t="shared" si="216"/>
        <v>2813246915.1431403</v>
      </c>
      <c r="Y244" s="258">
        <f t="shared" si="217"/>
        <v>2649812291.1720004</v>
      </c>
      <c r="Z244" s="257">
        <f t="shared" si="218"/>
        <v>2813246915.1431403</v>
      </c>
      <c r="AA244" s="257">
        <f t="shared" si="223"/>
        <v>2986761829.1037178</v>
      </c>
      <c r="AB244" s="257"/>
      <c r="AC244" s="32" t="str">
        <f t="shared" si="219"/>
        <v>BERTAHAP</v>
      </c>
      <c r="AD244" s="259">
        <f t="shared" si="220"/>
        <v>0</v>
      </c>
      <c r="AE244" s="260">
        <v>2</v>
      </c>
      <c r="AF244" s="261"/>
      <c r="AG244" s="257" t="e">
        <f>IF(AF244&gt;#REF!,"LB","KR")</f>
        <v>#REF!</v>
      </c>
      <c r="AH244" s="261">
        <v>2435733000</v>
      </c>
      <c r="AI244" s="261">
        <v>2745460000</v>
      </c>
      <c r="AJ244" s="261">
        <v>2914794000</v>
      </c>
      <c r="AK244" s="262">
        <v>3094572000</v>
      </c>
      <c r="AL244" s="262">
        <v>2914794000</v>
      </c>
      <c r="AM244" s="261">
        <v>3094572000</v>
      </c>
      <c r="AN244" s="261">
        <f t="shared" si="191"/>
        <v>3285439000</v>
      </c>
      <c r="AO244" s="15"/>
      <c r="AP244" s="15"/>
      <c r="AQ244" s="264">
        <f t="shared" si="221"/>
        <v>-962714.9741999954</v>
      </c>
      <c r="AR244" s="265"/>
      <c r="AS244" s="266"/>
      <c r="AT244" s="266"/>
      <c r="AU244" s="266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314"/>
      <c r="BT244" s="15"/>
      <c r="BU244" s="15"/>
      <c r="BV244" s="265"/>
      <c r="BW244" s="15"/>
      <c r="BX244" s="15"/>
      <c r="BY244" s="15"/>
      <c r="BZ244" s="15"/>
      <c r="CA244" s="15"/>
      <c r="CB244" s="15"/>
      <c r="CC244" s="15"/>
      <c r="CD244" s="15"/>
      <c r="CE244" s="15"/>
      <c r="CF244" s="42">
        <f t="shared" si="224"/>
        <v>3089681640</v>
      </c>
      <c r="CG244" s="187">
        <f t="shared" si="224"/>
        <v>3280246320</v>
      </c>
    </row>
    <row r="245" spans="1:85">
      <c r="A245" s="3">
        <f t="shared" si="222"/>
        <v>206</v>
      </c>
      <c r="B245" s="249">
        <v>7</v>
      </c>
      <c r="C245" s="250" t="s">
        <v>183</v>
      </c>
      <c r="D245" s="285">
        <v>15</v>
      </c>
      <c r="E245" s="252"/>
      <c r="F245" s="40" t="s">
        <v>64</v>
      </c>
      <c r="G245" s="253">
        <f t="shared" si="202"/>
        <v>101</v>
      </c>
      <c r="H245" s="253">
        <f t="shared" si="203"/>
        <v>90</v>
      </c>
      <c r="I245" s="254">
        <f t="shared" si="204"/>
        <v>26966806</v>
      </c>
      <c r="J245" s="254">
        <f t="shared" si="205"/>
        <v>1</v>
      </c>
      <c r="K245" s="255">
        <f t="shared" si="206"/>
        <v>1.06</v>
      </c>
      <c r="L245" s="305">
        <f t="shared" si="225"/>
        <v>1.03</v>
      </c>
      <c r="M245" s="257">
        <f t="shared" si="207"/>
        <v>24603357.52112674</v>
      </c>
      <c r="N245" s="257">
        <f t="shared" si="208"/>
        <v>27731914.957414355</v>
      </c>
      <c r="O245" s="257">
        <f t="shared" si="209"/>
        <v>29442358.790800005</v>
      </c>
      <c r="P245" s="257">
        <f t="shared" si="210"/>
        <v>31258299.057146005</v>
      </c>
      <c r="Q245" s="258">
        <f t="shared" si="211"/>
        <v>29442358.790800005</v>
      </c>
      <c r="R245" s="257">
        <f t="shared" si="211"/>
        <v>31258299.057146005</v>
      </c>
      <c r="S245" s="257">
        <f t="shared" si="212"/>
        <v>33186242.545596864</v>
      </c>
      <c r="T245" s="257"/>
      <c r="U245" s="257">
        <f t="shared" si="213"/>
        <v>2214302176.9014068</v>
      </c>
      <c r="V245" s="257">
        <f t="shared" si="214"/>
        <v>2495872346.1672921</v>
      </c>
      <c r="W245" s="257">
        <f t="shared" si="215"/>
        <v>2649812291.1720004</v>
      </c>
      <c r="X245" s="258">
        <f t="shared" si="216"/>
        <v>2813246915.1431403</v>
      </c>
      <c r="Y245" s="258">
        <f t="shared" si="217"/>
        <v>2649812291.1720004</v>
      </c>
      <c r="Z245" s="257">
        <f t="shared" si="218"/>
        <v>2813246915.1431403</v>
      </c>
      <c r="AA245" s="257">
        <f t="shared" si="223"/>
        <v>2986761829.1037178</v>
      </c>
      <c r="AB245" s="257"/>
      <c r="AC245" s="32" t="str">
        <f t="shared" si="219"/>
        <v>BERTAHAP</v>
      </c>
      <c r="AD245" s="259">
        <f t="shared" si="220"/>
        <v>0</v>
      </c>
      <c r="AE245" s="260">
        <v>2</v>
      </c>
      <c r="AF245" s="261"/>
      <c r="AG245" s="257" t="e">
        <f>IF(AF245&gt;#REF!,"LB","KR")</f>
        <v>#REF!</v>
      </c>
      <c r="AH245" s="261">
        <v>2435733000</v>
      </c>
      <c r="AI245" s="261">
        <v>2745460000</v>
      </c>
      <c r="AJ245" s="261">
        <v>2914794000</v>
      </c>
      <c r="AK245" s="262">
        <v>3094572000</v>
      </c>
      <c r="AL245" s="262">
        <v>2914794000</v>
      </c>
      <c r="AM245" s="261">
        <v>3094572000</v>
      </c>
      <c r="AN245" s="261">
        <f t="shared" si="191"/>
        <v>3285439000</v>
      </c>
      <c r="AO245" s="15"/>
      <c r="AP245" s="15"/>
      <c r="AQ245" s="264">
        <f t="shared" si="221"/>
        <v>-962714.9741999954</v>
      </c>
      <c r="AR245" s="265"/>
      <c r="AS245" s="266"/>
      <c r="AT245" s="266"/>
      <c r="AU245" s="266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314"/>
      <c r="BT245" s="15"/>
      <c r="BU245" s="15"/>
      <c r="BV245" s="265"/>
      <c r="BW245" s="15"/>
      <c r="BX245" s="15"/>
      <c r="BY245" s="15"/>
      <c r="BZ245" s="15"/>
      <c r="CA245" s="15"/>
      <c r="CB245" s="15"/>
      <c r="CC245" s="15"/>
      <c r="CD245" s="15"/>
      <c r="CE245" s="15"/>
      <c r="CF245" s="42">
        <f t="shared" si="224"/>
        <v>3089681640</v>
      </c>
      <c r="CG245" s="187">
        <f t="shared" si="224"/>
        <v>3280246320</v>
      </c>
    </row>
    <row r="246" spans="1:85">
      <c r="A246" s="3">
        <f t="shared" si="222"/>
        <v>207</v>
      </c>
      <c r="B246" s="249">
        <v>8</v>
      </c>
      <c r="C246" s="250" t="s">
        <v>183</v>
      </c>
      <c r="D246" s="285">
        <v>17</v>
      </c>
      <c r="E246" s="252"/>
      <c r="F246" s="40" t="s">
        <v>67</v>
      </c>
      <c r="G246" s="253">
        <f t="shared" si="202"/>
        <v>85</v>
      </c>
      <c r="H246" s="253">
        <f t="shared" si="203"/>
        <v>74</v>
      </c>
      <c r="I246" s="254">
        <f t="shared" si="204"/>
        <v>26966806</v>
      </c>
      <c r="J246" s="254">
        <f t="shared" si="205"/>
        <v>1</v>
      </c>
      <c r="K246" s="255">
        <f t="shared" si="206"/>
        <v>1.06</v>
      </c>
      <c r="L246" s="305">
        <f t="shared" si="225"/>
        <v>1.03</v>
      </c>
      <c r="M246" s="257">
        <f t="shared" si="207"/>
        <v>24603357.52112674</v>
      </c>
      <c r="N246" s="257">
        <f t="shared" si="208"/>
        <v>27731914.957414355</v>
      </c>
      <c r="O246" s="257">
        <f t="shared" si="209"/>
        <v>29442358.790800005</v>
      </c>
      <c r="P246" s="257">
        <f t="shared" si="210"/>
        <v>31258299.057146005</v>
      </c>
      <c r="Q246" s="258">
        <f t="shared" si="211"/>
        <v>29442358.790800005</v>
      </c>
      <c r="R246" s="257">
        <f t="shared" si="211"/>
        <v>31258299.057146005</v>
      </c>
      <c r="S246" s="257">
        <f t="shared" si="212"/>
        <v>33186242.545596864</v>
      </c>
      <c r="T246" s="257"/>
      <c r="U246" s="257">
        <f t="shared" si="213"/>
        <v>1820648456.5633788</v>
      </c>
      <c r="V246" s="257">
        <f t="shared" si="214"/>
        <v>2052161706.8486624</v>
      </c>
      <c r="W246" s="257">
        <f t="shared" si="215"/>
        <v>2178734550.5192003</v>
      </c>
      <c r="X246" s="258">
        <f t="shared" si="216"/>
        <v>2313114130.2288046</v>
      </c>
      <c r="Y246" s="258">
        <f t="shared" si="217"/>
        <v>2178734550.5192003</v>
      </c>
      <c r="Z246" s="257">
        <f t="shared" si="218"/>
        <v>2313114130.2288046</v>
      </c>
      <c r="AA246" s="257">
        <f t="shared" si="223"/>
        <v>2455781948.3741679</v>
      </c>
      <c r="AB246" s="257"/>
      <c r="AC246" s="32" t="str">
        <f t="shared" si="219"/>
        <v>BERTAHAP</v>
      </c>
      <c r="AD246" s="259">
        <f t="shared" si="220"/>
        <v>0</v>
      </c>
      <c r="AE246" s="260">
        <v>2</v>
      </c>
      <c r="AF246" s="261"/>
      <c r="AG246" s="257" t="e">
        <f>IF(AF246&gt;#REF!,"LB","KR")</f>
        <v>#REF!</v>
      </c>
      <c r="AH246" s="261">
        <v>2002714000</v>
      </c>
      <c r="AI246" s="261">
        <v>2257378000</v>
      </c>
      <c r="AJ246" s="261">
        <v>2396609000</v>
      </c>
      <c r="AK246" s="262">
        <v>2544426000</v>
      </c>
      <c r="AL246" s="262">
        <v>2396609000</v>
      </c>
      <c r="AM246" s="261">
        <v>2544426000</v>
      </c>
      <c r="AN246" s="261">
        <f t="shared" si="191"/>
        <v>2701361000</v>
      </c>
      <c r="AO246" s="15"/>
      <c r="AP246" s="15"/>
      <c r="AQ246" s="264">
        <f t="shared" si="221"/>
        <v>-962714.9741999954</v>
      </c>
      <c r="AR246" s="265"/>
      <c r="AS246" s="266"/>
      <c r="AT246" s="266"/>
      <c r="AU246" s="266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314"/>
      <c r="BT246" s="15"/>
      <c r="BU246" s="15"/>
      <c r="BV246" s="265"/>
      <c r="BW246" s="15"/>
      <c r="BX246" s="15"/>
      <c r="BY246" s="15"/>
      <c r="BZ246" s="15"/>
      <c r="CA246" s="15"/>
      <c r="CB246" s="15"/>
      <c r="CC246" s="15"/>
      <c r="CD246" s="15"/>
      <c r="CE246" s="15"/>
      <c r="CF246" s="42">
        <f t="shared" si="224"/>
        <v>2540405540</v>
      </c>
      <c r="CG246" s="187">
        <f t="shared" si="224"/>
        <v>2697091560</v>
      </c>
    </row>
    <row r="247" spans="1:85">
      <c r="A247" s="3">
        <f t="shared" si="222"/>
        <v>208</v>
      </c>
      <c r="B247" s="249">
        <v>9</v>
      </c>
      <c r="C247" s="250" t="s">
        <v>183</v>
      </c>
      <c r="D247" s="285">
        <v>19</v>
      </c>
      <c r="E247" s="252"/>
      <c r="F247" s="40" t="s">
        <v>78</v>
      </c>
      <c r="G247" s="253">
        <f t="shared" si="202"/>
        <v>138</v>
      </c>
      <c r="H247" s="253">
        <f t="shared" si="203"/>
        <v>120</v>
      </c>
      <c r="I247" s="254">
        <f t="shared" si="204"/>
        <v>26966806</v>
      </c>
      <c r="J247" s="254">
        <f t="shared" si="205"/>
        <v>1</v>
      </c>
      <c r="K247" s="255">
        <f t="shared" si="206"/>
        <v>1.06</v>
      </c>
      <c r="L247" s="305">
        <f t="shared" si="225"/>
        <v>1.03</v>
      </c>
      <c r="M247" s="257">
        <f t="shared" si="207"/>
        <v>24603357.52112674</v>
      </c>
      <c r="N247" s="257">
        <f t="shared" si="208"/>
        <v>27731914.957414355</v>
      </c>
      <c r="O247" s="257">
        <f t="shared" si="209"/>
        <v>29442358.790800005</v>
      </c>
      <c r="P247" s="257">
        <f t="shared" si="210"/>
        <v>31258299.057146005</v>
      </c>
      <c r="Q247" s="258">
        <f t="shared" si="211"/>
        <v>29442358.790800005</v>
      </c>
      <c r="R247" s="257">
        <f t="shared" si="211"/>
        <v>31258299.057146005</v>
      </c>
      <c r="S247" s="257">
        <f t="shared" si="212"/>
        <v>33186242.545596864</v>
      </c>
      <c r="T247" s="257"/>
      <c r="U247" s="257">
        <f t="shared" si="213"/>
        <v>2952402902.5352087</v>
      </c>
      <c r="V247" s="257">
        <f t="shared" si="214"/>
        <v>3327829794.8897228</v>
      </c>
      <c r="W247" s="257">
        <f t="shared" si="215"/>
        <v>3533083054.8960009</v>
      </c>
      <c r="X247" s="258">
        <f t="shared" si="216"/>
        <v>3750995886.8575206</v>
      </c>
      <c r="Y247" s="258">
        <f t="shared" si="217"/>
        <v>3533083054.8960009</v>
      </c>
      <c r="Z247" s="257">
        <f t="shared" si="218"/>
        <v>3750995886.8575206</v>
      </c>
      <c r="AA247" s="257">
        <f t="shared" si="223"/>
        <v>3982349105.4716239</v>
      </c>
      <c r="AB247" s="257"/>
      <c r="AC247" s="32" t="str">
        <f t="shared" si="219"/>
        <v>BERTAHAP</v>
      </c>
      <c r="AD247" s="259">
        <f t="shared" si="220"/>
        <v>0</v>
      </c>
      <c r="AE247" s="260">
        <v>2</v>
      </c>
      <c r="AF247" s="261"/>
      <c r="AG247" s="257" t="e">
        <f>IF(AF247&gt;#REF!,"LB","KR")</f>
        <v>#REF!</v>
      </c>
      <c r="AH247" s="261">
        <v>3247644000</v>
      </c>
      <c r="AI247" s="261">
        <v>3660613000</v>
      </c>
      <c r="AJ247" s="261">
        <v>3886392000</v>
      </c>
      <c r="AK247" s="262">
        <v>4126096000</v>
      </c>
      <c r="AL247" s="262">
        <v>3886392000</v>
      </c>
      <c r="AM247" s="261">
        <v>4126096000</v>
      </c>
      <c r="AN247" s="261">
        <f t="shared" ref="AN247" si="226">ROUNDUP((AA247*(1+$J$5)),-3)</f>
        <v>4380585000</v>
      </c>
      <c r="AO247" s="15"/>
      <c r="AP247" s="15"/>
      <c r="AQ247" s="264">
        <f t="shared" si="221"/>
        <v>-962714.9741999954</v>
      </c>
      <c r="AR247" s="265"/>
      <c r="AS247" s="266"/>
      <c r="AT247" s="266"/>
      <c r="AU247" s="266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314"/>
      <c r="BT247" s="15"/>
      <c r="BU247" s="15"/>
      <c r="BV247" s="265"/>
      <c r="BW247" s="15"/>
      <c r="BX247" s="15"/>
      <c r="BY247" s="15"/>
      <c r="BZ247" s="15"/>
      <c r="CA247" s="15"/>
      <c r="CB247" s="15"/>
      <c r="CC247" s="15"/>
      <c r="CD247" s="15"/>
      <c r="CE247" s="15"/>
      <c r="CF247" s="42">
        <f t="shared" si="224"/>
        <v>4119575520</v>
      </c>
      <c r="CG247" s="187">
        <f t="shared" si="224"/>
        <v>4373661760</v>
      </c>
    </row>
    <row r="248" spans="1:85">
      <c r="A248" s="3">
        <f t="shared" si="222"/>
        <v>209</v>
      </c>
      <c r="B248" s="249">
        <v>10</v>
      </c>
      <c r="C248" s="250" t="s">
        <v>183</v>
      </c>
      <c r="D248" s="285">
        <v>21</v>
      </c>
      <c r="E248" s="252"/>
      <c r="F248" s="40" t="s">
        <v>84</v>
      </c>
      <c r="G248" s="253">
        <f t="shared" si="202"/>
        <v>132</v>
      </c>
      <c r="H248" s="253">
        <f t="shared" si="203"/>
        <v>112</v>
      </c>
      <c r="I248" s="254">
        <f t="shared" si="204"/>
        <v>26966806</v>
      </c>
      <c r="J248" s="254">
        <f t="shared" si="205"/>
        <v>3</v>
      </c>
      <c r="K248" s="255">
        <f t="shared" si="206"/>
        <v>1.1000000000000001</v>
      </c>
      <c r="L248" s="305">
        <f t="shared" si="225"/>
        <v>1.03</v>
      </c>
      <c r="M248" s="257">
        <f t="shared" si="207"/>
        <v>25531786.106829632</v>
      </c>
      <c r="N248" s="257">
        <f t="shared" si="208"/>
        <v>28778402.314297915</v>
      </c>
      <c r="O248" s="257">
        <f t="shared" si="209"/>
        <v>30553391.198000003</v>
      </c>
      <c r="P248" s="257">
        <f t="shared" si="210"/>
        <v>32437857.512132645</v>
      </c>
      <c r="Q248" s="258">
        <f t="shared" si="211"/>
        <v>30553391.198000003</v>
      </c>
      <c r="R248" s="257">
        <f t="shared" si="211"/>
        <v>32437857.512132645</v>
      </c>
      <c r="S248" s="257">
        <f t="shared" si="212"/>
        <v>34438553.585053347</v>
      </c>
      <c r="T248" s="257"/>
      <c r="U248" s="257">
        <f t="shared" si="213"/>
        <v>2859560043.9649186</v>
      </c>
      <c r="V248" s="257">
        <f t="shared" si="214"/>
        <v>3223181059.2013664</v>
      </c>
      <c r="W248" s="257">
        <f t="shared" si="215"/>
        <v>3421979814.1760001</v>
      </c>
      <c r="X248" s="258">
        <f t="shared" si="216"/>
        <v>3633040041.3588562</v>
      </c>
      <c r="Y248" s="258">
        <f t="shared" si="217"/>
        <v>3421979814.1760001</v>
      </c>
      <c r="Z248" s="257">
        <f t="shared" si="218"/>
        <v>3633040041.3588562</v>
      </c>
      <c r="AA248" s="257">
        <f t="shared" si="223"/>
        <v>3857118001.5259748</v>
      </c>
      <c r="AB248" s="257"/>
      <c r="AC248" s="32" t="str">
        <f t="shared" si="219"/>
        <v>BERTAHAP</v>
      </c>
      <c r="AD248" s="259">
        <f t="shared" si="220"/>
        <v>0</v>
      </c>
      <c r="AE248" s="260">
        <v>2</v>
      </c>
      <c r="AF248" s="261"/>
      <c r="AG248" s="257" t="e">
        <f>IF(AF248&gt;#REF!,"LB","KR")</f>
        <v>#REF!</v>
      </c>
      <c r="AH248" s="261">
        <v>3145517000</v>
      </c>
      <c r="AI248" s="261">
        <v>3545500000</v>
      </c>
      <c r="AJ248" s="261">
        <v>3764178000</v>
      </c>
      <c r="AK248" s="262">
        <v>3996345000</v>
      </c>
      <c r="AL248" s="262">
        <v>3764178000</v>
      </c>
      <c r="AM248" s="261">
        <v>3996345000</v>
      </c>
      <c r="AN248" s="261">
        <f t="shared" ref="AN248:AN283" si="227">ROUNDUP((AA248*(1+$J$5)),-3)</f>
        <v>4242830000</v>
      </c>
      <c r="AO248" s="15"/>
      <c r="AP248" s="15"/>
      <c r="AQ248" s="264">
        <f t="shared" si="221"/>
        <v>148317.43300000206</v>
      </c>
      <c r="AR248" s="265"/>
      <c r="AS248" s="266"/>
      <c r="AT248" s="266"/>
      <c r="AU248" s="266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314"/>
      <c r="BT248" s="15"/>
      <c r="BU248" s="15"/>
      <c r="BV248" s="265"/>
      <c r="BW248" s="15"/>
      <c r="BX248" s="15"/>
      <c r="BY248" s="15"/>
      <c r="BZ248" s="15"/>
      <c r="CA248" s="15"/>
      <c r="CB248" s="15"/>
      <c r="CC248" s="15"/>
      <c r="CD248" s="15"/>
      <c r="CE248" s="15"/>
      <c r="CF248" s="42">
        <f t="shared" si="224"/>
        <v>3990028680</v>
      </c>
      <c r="CG248" s="187">
        <f t="shared" si="224"/>
        <v>4236125700</v>
      </c>
    </row>
    <row r="249" spans="1:85">
      <c r="A249" s="3">
        <f t="shared" si="222"/>
        <v>210</v>
      </c>
      <c r="B249" s="249">
        <v>1</v>
      </c>
      <c r="C249" s="250" t="s">
        <v>184</v>
      </c>
      <c r="D249" s="251" t="s">
        <v>19</v>
      </c>
      <c r="E249" s="252"/>
      <c r="F249" s="40" t="s">
        <v>72</v>
      </c>
      <c r="G249" s="253">
        <f t="shared" si="202"/>
        <v>175</v>
      </c>
      <c r="H249" s="253">
        <f t="shared" si="203"/>
        <v>156</v>
      </c>
      <c r="I249" s="254">
        <f t="shared" si="204"/>
        <v>26966806</v>
      </c>
      <c r="J249" s="254">
        <f t="shared" si="205"/>
        <v>5</v>
      </c>
      <c r="K249" s="255">
        <f t="shared" si="206"/>
        <v>1.08</v>
      </c>
      <c r="L249" s="256">
        <f t="shared" ref="L249:L258" si="228">SUMIF($AN$4:$AN$22,D249,$BB$4:$BB$22)</f>
        <v>1.02</v>
      </c>
      <c r="M249" s="257">
        <f t="shared" si="207"/>
        <v>24824197.330347329</v>
      </c>
      <c r="N249" s="257">
        <f t="shared" si="208"/>
        <v>27980836.707352675</v>
      </c>
      <c r="O249" s="257">
        <f t="shared" si="209"/>
        <v>29706633.489600003</v>
      </c>
      <c r="P249" s="257">
        <f t="shared" si="210"/>
        <v>31538873.641099136</v>
      </c>
      <c r="Q249" s="258">
        <f t="shared" si="211"/>
        <v>29706633.489600003</v>
      </c>
      <c r="R249" s="257">
        <f t="shared" si="211"/>
        <v>31538873.641099136</v>
      </c>
      <c r="S249" s="257">
        <f t="shared" si="212"/>
        <v>33484122.355953015</v>
      </c>
      <c r="T249" s="257"/>
      <c r="U249" s="257">
        <f t="shared" si="213"/>
        <v>3872574783.5341835</v>
      </c>
      <c r="V249" s="257">
        <f t="shared" si="214"/>
        <v>4365010526.3470173</v>
      </c>
      <c r="W249" s="257">
        <f t="shared" si="215"/>
        <v>4634234824.3776007</v>
      </c>
      <c r="X249" s="258">
        <f t="shared" si="216"/>
        <v>4920064288.0114651</v>
      </c>
      <c r="Y249" s="258">
        <f t="shared" si="217"/>
        <v>4634234824.3776007</v>
      </c>
      <c r="Z249" s="257">
        <f t="shared" si="218"/>
        <v>4920064288.0114651</v>
      </c>
      <c r="AA249" s="257">
        <f t="shared" si="223"/>
        <v>5223523087.5286703</v>
      </c>
      <c r="AB249" s="257"/>
      <c r="AC249" s="32" t="str">
        <f t="shared" si="219"/>
        <v>BERTAHAP</v>
      </c>
      <c r="AD249" s="259">
        <f t="shared" si="220"/>
        <v>0</v>
      </c>
      <c r="AE249" s="260">
        <v>2</v>
      </c>
      <c r="AF249" s="261"/>
      <c r="AG249" s="257" t="e">
        <f>IF(AF249&gt;#REF!,"LB","KR")</f>
        <v>#REF!</v>
      </c>
      <c r="AH249" s="261">
        <v>4259833000</v>
      </c>
      <c r="AI249" s="261">
        <v>4801512000</v>
      </c>
      <c r="AJ249" s="261">
        <v>5097659000</v>
      </c>
      <c r="AK249" s="262">
        <v>5412071000</v>
      </c>
      <c r="AL249" s="262">
        <v>5097659000</v>
      </c>
      <c r="AM249" s="261">
        <v>5412071000</v>
      </c>
      <c r="AN249" s="261">
        <f t="shared" si="227"/>
        <v>5745876000</v>
      </c>
      <c r="AO249" s="15"/>
      <c r="AP249" s="15"/>
      <c r="AQ249" s="264">
        <f t="shared" si="221"/>
        <v>-698440.27539999783</v>
      </c>
      <c r="AR249" s="265"/>
      <c r="AS249" s="266"/>
      <c r="AT249" s="266"/>
      <c r="AU249" s="266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314"/>
      <c r="BT249" s="15"/>
      <c r="BU249" s="15"/>
      <c r="BV249" s="265"/>
      <c r="BW249" s="15"/>
      <c r="BX249" s="15"/>
      <c r="BY249" s="15"/>
      <c r="BZ249" s="15"/>
      <c r="CA249" s="15"/>
      <c r="CB249" s="15"/>
      <c r="CC249" s="15"/>
      <c r="CD249" s="15"/>
      <c r="CE249" s="15"/>
      <c r="CF249" s="42">
        <f t="shared" si="224"/>
        <v>5403518540</v>
      </c>
      <c r="CG249" s="187">
        <f t="shared" si="224"/>
        <v>5736795260</v>
      </c>
    </row>
    <row r="250" spans="1:85">
      <c r="A250" s="3">
        <f t="shared" si="222"/>
        <v>211</v>
      </c>
      <c r="B250" s="249">
        <v>2</v>
      </c>
      <c r="C250" s="250" t="s">
        <v>184</v>
      </c>
      <c r="D250" s="251" t="s">
        <v>29</v>
      </c>
      <c r="E250" s="252"/>
      <c r="F250" s="40" t="s">
        <v>74</v>
      </c>
      <c r="G250" s="253">
        <f t="shared" si="202"/>
        <v>85</v>
      </c>
      <c r="H250" s="253">
        <f t="shared" si="203"/>
        <v>74</v>
      </c>
      <c r="I250" s="254">
        <f t="shared" si="204"/>
        <v>26966806</v>
      </c>
      <c r="J250" s="254">
        <f t="shared" si="205"/>
        <v>1</v>
      </c>
      <c r="K250" s="255">
        <f t="shared" si="206"/>
        <v>1.06</v>
      </c>
      <c r="L250" s="256">
        <f t="shared" si="228"/>
        <v>1.02</v>
      </c>
      <c r="M250" s="257">
        <f t="shared" si="207"/>
        <v>24364489.972377934</v>
      </c>
      <c r="N250" s="257">
        <f t="shared" si="208"/>
        <v>27462673.064623922</v>
      </c>
      <c r="O250" s="257">
        <f t="shared" si="209"/>
        <v>29156510.647200003</v>
      </c>
      <c r="P250" s="257">
        <f t="shared" si="210"/>
        <v>30954820.425523225</v>
      </c>
      <c r="Q250" s="258">
        <f t="shared" si="211"/>
        <v>29156510.647200003</v>
      </c>
      <c r="R250" s="257">
        <f t="shared" si="211"/>
        <v>30954820.425523225</v>
      </c>
      <c r="S250" s="257">
        <f t="shared" si="212"/>
        <v>32864046.016027961</v>
      </c>
      <c r="T250" s="257"/>
      <c r="U250" s="257">
        <f t="shared" si="213"/>
        <v>1802972257.9559672</v>
      </c>
      <c r="V250" s="257">
        <f t="shared" si="214"/>
        <v>2032237806.7821703</v>
      </c>
      <c r="W250" s="257">
        <f t="shared" si="215"/>
        <v>2157581787.8928003</v>
      </c>
      <c r="X250" s="258">
        <f t="shared" si="216"/>
        <v>2290656711.4887185</v>
      </c>
      <c r="Y250" s="258">
        <f t="shared" si="217"/>
        <v>2157581787.8928003</v>
      </c>
      <c r="Z250" s="257">
        <f t="shared" si="218"/>
        <v>2290656711.4887185</v>
      </c>
      <c r="AA250" s="257">
        <f t="shared" si="223"/>
        <v>2431939405.186069</v>
      </c>
      <c r="AB250" s="257"/>
      <c r="AC250" s="32" t="str">
        <f t="shared" si="219"/>
        <v>BERTAHAP</v>
      </c>
      <c r="AD250" s="259">
        <f t="shared" si="220"/>
        <v>0</v>
      </c>
      <c r="AE250" s="260">
        <v>2</v>
      </c>
      <c r="AF250" s="261"/>
      <c r="AG250" s="257" t="e">
        <f>IF(AF250&gt;#REF!,"LB","KR")</f>
        <v>#REF!</v>
      </c>
      <c r="AH250" s="261">
        <v>1983270000</v>
      </c>
      <c r="AI250" s="261">
        <v>2235462000</v>
      </c>
      <c r="AJ250" s="261">
        <v>2373340000</v>
      </c>
      <c r="AK250" s="262">
        <v>2519723000</v>
      </c>
      <c r="AL250" s="262">
        <v>2373340000</v>
      </c>
      <c r="AM250" s="261">
        <v>2519723000</v>
      </c>
      <c r="AN250" s="261">
        <f t="shared" si="227"/>
        <v>2675134000</v>
      </c>
      <c r="AO250" s="15"/>
      <c r="AP250" s="15"/>
      <c r="AQ250" s="264">
        <f t="shared" si="221"/>
        <v>-1248563.1177999973</v>
      </c>
      <c r="AR250" s="265"/>
      <c r="AS250" s="266"/>
      <c r="AT250" s="266"/>
      <c r="AU250" s="266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314"/>
      <c r="BT250" s="15"/>
      <c r="BU250" s="15"/>
      <c r="BV250" s="265"/>
      <c r="BW250" s="15"/>
      <c r="BX250" s="15"/>
      <c r="BY250" s="15"/>
      <c r="BZ250" s="15"/>
      <c r="CA250" s="15"/>
      <c r="CB250" s="15"/>
      <c r="CC250" s="15"/>
      <c r="CD250" s="15"/>
      <c r="CE250" s="15"/>
      <c r="CF250" s="42">
        <f t="shared" si="224"/>
        <v>2515740400</v>
      </c>
      <c r="CG250" s="187">
        <f t="shared" si="224"/>
        <v>2670906380</v>
      </c>
    </row>
    <row r="251" spans="1:85">
      <c r="A251" s="3">
        <f t="shared" si="222"/>
        <v>212</v>
      </c>
      <c r="B251" s="249">
        <v>3</v>
      </c>
      <c r="C251" s="250" t="s">
        <v>184</v>
      </c>
      <c r="D251" s="251" t="s">
        <v>32</v>
      </c>
      <c r="E251" s="252"/>
      <c r="F251" s="40" t="s">
        <v>56</v>
      </c>
      <c r="G251" s="253">
        <f t="shared" si="202"/>
        <v>85</v>
      </c>
      <c r="H251" s="253">
        <f t="shared" si="203"/>
        <v>74</v>
      </c>
      <c r="I251" s="254">
        <f t="shared" si="204"/>
        <v>26966806</v>
      </c>
      <c r="J251" s="254">
        <f t="shared" si="205"/>
        <v>1</v>
      </c>
      <c r="K251" s="255">
        <f t="shared" si="206"/>
        <v>1.06</v>
      </c>
      <c r="L251" s="256">
        <f t="shared" si="228"/>
        <v>1.02</v>
      </c>
      <c r="M251" s="257">
        <f t="shared" si="207"/>
        <v>24364489.972377934</v>
      </c>
      <c r="N251" s="257">
        <f t="shared" si="208"/>
        <v>27462673.064623922</v>
      </c>
      <c r="O251" s="257">
        <f t="shared" si="209"/>
        <v>29156510.647200003</v>
      </c>
      <c r="P251" s="257">
        <f t="shared" si="210"/>
        <v>30954820.425523225</v>
      </c>
      <c r="Q251" s="258">
        <f t="shared" si="211"/>
        <v>29156510.647200003</v>
      </c>
      <c r="R251" s="257">
        <f t="shared" si="211"/>
        <v>30954820.425523225</v>
      </c>
      <c r="S251" s="257">
        <f t="shared" si="212"/>
        <v>32864046.016027961</v>
      </c>
      <c r="T251" s="257"/>
      <c r="U251" s="257">
        <f t="shared" si="213"/>
        <v>1802972257.9559672</v>
      </c>
      <c r="V251" s="257">
        <f t="shared" si="214"/>
        <v>2032237806.7821703</v>
      </c>
      <c r="W251" s="257">
        <f t="shared" si="215"/>
        <v>2157581787.8928003</v>
      </c>
      <c r="X251" s="258">
        <f t="shared" si="216"/>
        <v>2290656711.4887185</v>
      </c>
      <c r="Y251" s="258">
        <f t="shared" si="217"/>
        <v>2157581787.8928003</v>
      </c>
      <c r="Z251" s="257">
        <f t="shared" si="218"/>
        <v>2290656711.4887185</v>
      </c>
      <c r="AA251" s="257">
        <f t="shared" si="223"/>
        <v>2431939405.186069</v>
      </c>
      <c r="AB251" s="257"/>
      <c r="AC251" s="32" t="str">
        <f t="shared" si="219"/>
        <v>BERTAHAP</v>
      </c>
      <c r="AD251" s="259">
        <f t="shared" si="220"/>
        <v>0</v>
      </c>
      <c r="AE251" s="260">
        <v>2</v>
      </c>
      <c r="AF251" s="261"/>
      <c r="AG251" s="257" t="e">
        <f>IF(AF251&gt;#REF!,"LB","KR")</f>
        <v>#REF!</v>
      </c>
      <c r="AH251" s="261">
        <v>1983270000</v>
      </c>
      <c r="AI251" s="261">
        <v>2235462000</v>
      </c>
      <c r="AJ251" s="261">
        <v>2373340000</v>
      </c>
      <c r="AK251" s="262">
        <v>2519723000</v>
      </c>
      <c r="AL251" s="262">
        <v>2373340000</v>
      </c>
      <c r="AM251" s="261">
        <v>2519723000</v>
      </c>
      <c r="AN251" s="261">
        <f t="shared" si="227"/>
        <v>2675134000</v>
      </c>
      <c r="AO251" s="15"/>
      <c r="AP251" s="15"/>
      <c r="AQ251" s="264">
        <f t="shared" si="221"/>
        <v>-1248563.1177999973</v>
      </c>
      <c r="AR251" s="265"/>
      <c r="AS251" s="266"/>
      <c r="AT251" s="266"/>
      <c r="AU251" s="266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314"/>
      <c r="BT251" s="15"/>
      <c r="BU251" s="15"/>
      <c r="BV251" s="265"/>
      <c r="BW251" s="15"/>
      <c r="BX251" s="15"/>
      <c r="BY251" s="15"/>
      <c r="BZ251" s="15"/>
      <c r="CA251" s="15"/>
      <c r="CB251" s="15"/>
      <c r="CC251" s="15"/>
      <c r="CD251" s="15"/>
      <c r="CE251" s="15"/>
      <c r="CF251" s="42">
        <f t="shared" si="224"/>
        <v>2515740400</v>
      </c>
      <c r="CG251" s="187">
        <f t="shared" si="224"/>
        <v>2670906380</v>
      </c>
    </row>
    <row r="252" spans="1:85">
      <c r="A252" s="3">
        <f t="shared" si="222"/>
        <v>213</v>
      </c>
      <c r="B252" s="249">
        <v>4</v>
      </c>
      <c r="C252" s="250" t="s">
        <v>184</v>
      </c>
      <c r="D252" s="251" t="s">
        <v>38</v>
      </c>
      <c r="E252" s="252"/>
      <c r="F252" s="40" t="s">
        <v>58</v>
      </c>
      <c r="G252" s="253">
        <f t="shared" si="202"/>
        <v>101</v>
      </c>
      <c r="H252" s="253">
        <f t="shared" si="203"/>
        <v>90</v>
      </c>
      <c r="I252" s="254">
        <f t="shared" si="204"/>
        <v>26966806</v>
      </c>
      <c r="J252" s="254">
        <f t="shared" si="205"/>
        <v>1</v>
      </c>
      <c r="K252" s="255">
        <f t="shared" si="206"/>
        <v>1.06</v>
      </c>
      <c r="L252" s="256">
        <f t="shared" si="228"/>
        <v>1.02</v>
      </c>
      <c r="M252" s="257">
        <f t="shared" si="207"/>
        <v>24364489.972377934</v>
      </c>
      <c r="N252" s="257">
        <f t="shared" si="208"/>
        <v>27462673.064623922</v>
      </c>
      <c r="O252" s="257">
        <f t="shared" si="209"/>
        <v>29156510.647200003</v>
      </c>
      <c r="P252" s="257">
        <f t="shared" si="210"/>
        <v>30954820.425523225</v>
      </c>
      <c r="Q252" s="258">
        <f t="shared" si="211"/>
        <v>29156510.647200003</v>
      </c>
      <c r="R252" s="257">
        <f t="shared" si="211"/>
        <v>30954820.425523225</v>
      </c>
      <c r="S252" s="257">
        <f t="shared" si="212"/>
        <v>32864046.016027961</v>
      </c>
      <c r="T252" s="257"/>
      <c r="U252" s="257">
        <f t="shared" si="213"/>
        <v>2192804097.5140142</v>
      </c>
      <c r="V252" s="257">
        <f t="shared" si="214"/>
        <v>2471640575.816153</v>
      </c>
      <c r="W252" s="257">
        <f t="shared" si="215"/>
        <v>2624085958.2480001</v>
      </c>
      <c r="X252" s="258">
        <f t="shared" si="216"/>
        <v>2785933838.2970901</v>
      </c>
      <c r="Y252" s="258">
        <f t="shared" si="217"/>
        <v>2624085958.2480001</v>
      </c>
      <c r="Z252" s="257">
        <f t="shared" si="218"/>
        <v>2785933838.2970901</v>
      </c>
      <c r="AA252" s="257">
        <f t="shared" si="223"/>
        <v>2957764141.4425163</v>
      </c>
      <c r="AB252" s="257"/>
      <c r="AC252" s="32" t="str">
        <f t="shared" si="219"/>
        <v>BERTAHAP</v>
      </c>
      <c r="AD252" s="259">
        <f t="shared" si="220"/>
        <v>0</v>
      </c>
      <c r="AE252" s="260">
        <v>2</v>
      </c>
      <c r="AF252" s="261"/>
      <c r="AG252" s="257" t="e">
        <f>IF(AF252&gt;#REF!,"LB","KR")</f>
        <v>#REF!</v>
      </c>
      <c r="AH252" s="261">
        <v>2412085000</v>
      </c>
      <c r="AI252" s="261">
        <v>2718805000</v>
      </c>
      <c r="AJ252" s="261">
        <v>2886495000</v>
      </c>
      <c r="AK252" s="262">
        <v>3064528000</v>
      </c>
      <c r="AL252" s="262">
        <v>2886495000</v>
      </c>
      <c r="AM252" s="261">
        <v>3064528000</v>
      </c>
      <c r="AN252" s="261">
        <f t="shared" si="227"/>
        <v>3253541000</v>
      </c>
      <c r="AO252" s="15"/>
      <c r="AP252" s="15"/>
      <c r="AQ252" s="264">
        <f t="shared" si="221"/>
        <v>-1248563.1177999973</v>
      </c>
      <c r="AR252" s="265"/>
      <c r="AS252" s="266"/>
      <c r="AT252" s="266"/>
      <c r="AU252" s="266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314"/>
      <c r="BT252" s="15"/>
      <c r="BU252" s="15"/>
      <c r="BV252" s="265"/>
      <c r="BW252" s="15"/>
      <c r="BX252" s="15"/>
      <c r="BY252" s="15"/>
      <c r="BZ252" s="15"/>
      <c r="CA252" s="15"/>
      <c r="CB252" s="15"/>
      <c r="CC252" s="15"/>
      <c r="CD252" s="15"/>
      <c r="CE252" s="15"/>
      <c r="CF252" s="42">
        <f t="shared" si="224"/>
        <v>3059684700</v>
      </c>
      <c r="CG252" s="187">
        <f t="shared" si="224"/>
        <v>3248399680</v>
      </c>
    </row>
    <row r="253" spans="1:85">
      <c r="A253" s="3">
        <f t="shared" si="222"/>
        <v>214</v>
      </c>
      <c r="B253" s="249">
        <v>5</v>
      </c>
      <c r="C253" s="250" t="s">
        <v>184</v>
      </c>
      <c r="D253" s="251" t="s">
        <v>44</v>
      </c>
      <c r="E253" s="252"/>
      <c r="F253" s="40" t="s">
        <v>60</v>
      </c>
      <c r="G253" s="253">
        <f t="shared" si="202"/>
        <v>101</v>
      </c>
      <c r="H253" s="253">
        <f t="shared" si="203"/>
        <v>90</v>
      </c>
      <c r="I253" s="254">
        <f t="shared" si="204"/>
        <v>26966806</v>
      </c>
      <c r="J253" s="254">
        <f t="shared" si="205"/>
        <v>1</v>
      </c>
      <c r="K253" s="255">
        <f t="shared" si="206"/>
        <v>1.06</v>
      </c>
      <c r="L253" s="256">
        <f t="shared" si="228"/>
        <v>1.02</v>
      </c>
      <c r="M253" s="257">
        <f t="shared" si="207"/>
        <v>24364489.972377934</v>
      </c>
      <c r="N253" s="257">
        <f t="shared" si="208"/>
        <v>27462673.064623922</v>
      </c>
      <c r="O253" s="257">
        <f t="shared" si="209"/>
        <v>29156510.647200003</v>
      </c>
      <c r="P253" s="257">
        <f t="shared" si="210"/>
        <v>30954820.425523225</v>
      </c>
      <c r="Q253" s="258">
        <f t="shared" si="211"/>
        <v>29156510.647200003</v>
      </c>
      <c r="R253" s="257">
        <f t="shared" si="211"/>
        <v>30954820.425523225</v>
      </c>
      <c r="S253" s="257">
        <f t="shared" si="212"/>
        <v>32864046.016027961</v>
      </c>
      <c r="T253" s="257"/>
      <c r="U253" s="257">
        <f t="shared" si="213"/>
        <v>2192804097.5140142</v>
      </c>
      <c r="V253" s="257">
        <f t="shared" si="214"/>
        <v>2471640575.816153</v>
      </c>
      <c r="W253" s="257">
        <f t="shared" si="215"/>
        <v>2624085958.2480001</v>
      </c>
      <c r="X253" s="258">
        <f t="shared" si="216"/>
        <v>2785933838.2970901</v>
      </c>
      <c r="Y253" s="258">
        <f t="shared" si="217"/>
        <v>2624085958.2480001</v>
      </c>
      <c r="Z253" s="257">
        <f t="shared" si="218"/>
        <v>2785933838.2970901</v>
      </c>
      <c r="AA253" s="257">
        <f t="shared" si="223"/>
        <v>2957764141.4425163</v>
      </c>
      <c r="AB253" s="257"/>
      <c r="AC253" s="32" t="str">
        <f t="shared" si="219"/>
        <v>BERTAHAP</v>
      </c>
      <c r="AD253" s="259">
        <f t="shared" si="220"/>
        <v>0</v>
      </c>
      <c r="AE253" s="260">
        <v>2</v>
      </c>
      <c r="AF253" s="261"/>
      <c r="AG253" s="257" t="e">
        <f>IF(AF253&gt;#REF!,"LB","KR")</f>
        <v>#REF!</v>
      </c>
      <c r="AH253" s="261">
        <v>2412085000</v>
      </c>
      <c r="AI253" s="261">
        <v>2718805000</v>
      </c>
      <c r="AJ253" s="261">
        <v>2886495000</v>
      </c>
      <c r="AK253" s="262">
        <v>3064528000</v>
      </c>
      <c r="AL253" s="262">
        <v>2886495000</v>
      </c>
      <c r="AM253" s="261">
        <v>3064528000</v>
      </c>
      <c r="AN253" s="261">
        <f t="shared" si="227"/>
        <v>3253541000</v>
      </c>
      <c r="AO253" s="15"/>
      <c r="AP253" s="15"/>
      <c r="AQ253" s="264">
        <f t="shared" si="221"/>
        <v>-1248563.1177999973</v>
      </c>
      <c r="AR253" s="265"/>
      <c r="AS253" s="266"/>
      <c r="AT253" s="266"/>
      <c r="AU253" s="266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314"/>
      <c r="BT253" s="15"/>
      <c r="BU253" s="15"/>
      <c r="BV253" s="265"/>
      <c r="BW253" s="15"/>
      <c r="BX253" s="15"/>
      <c r="BY253" s="15"/>
      <c r="BZ253" s="15"/>
      <c r="CA253" s="15"/>
      <c r="CB253" s="15"/>
      <c r="CC253" s="15"/>
      <c r="CD253" s="15"/>
      <c r="CE253" s="15"/>
      <c r="CF253" s="42">
        <f t="shared" si="224"/>
        <v>3059684700</v>
      </c>
      <c r="CG253" s="187">
        <f t="shared" si="224"/>
        <v>3248399680</v>
      </c>
    </row>
    <row r="254" spans="1:85">
      <c r="A254" s="3">
        <f t="shared" si="222"/>
        <v>215</v>
      </c>
      <c r="B254" s="249">
        <v>6</v>
      </c>
      <c r="C254" s="250" t="s">
        <v>184</v>
      </c>
      <c r="D254" s="285">
        <v>11</v>
      </c>
      <c r="E254" s="252"/>
      <c r="F254" s="40" t="s">
        <v>62</v>
      </c>
      <c r="G254" s="253">
        <f t="shared" si="202"/>
        <v>101</v>
      </c>
      <c r="H254" s="253">
        <f t="shared" si="203"/>
        <v>90</v>
      </c>
      <c r="I254" s="254">
        <f t="shared" si="204"/>
        <v>26966806</v>
      </c>
      <c r="J254" s="254">
        <f t="shared" si="205"/>
        <v>1</v>
      </c>
      <c r="K254" s="255">
        <f t="shared" si="206"/>
        <v>1.06</v>
      </c>
      <c r="L254" s="256">
        <f t="shared" si="228"/>
        <v>1.02</v>
      </c>
      <c r="M254" s="257">
        <f t="shared" si="207"/>
        <v>24364489.972377934</v>
      </c>
      <c r="N254" s="257">
        <f t="shared" si="208"/>
        <v>27462673.064623922</v>
      </c>
      <c r="O254" s="257">
        <f t="shared" si="209"/>
        <v>29156510.647200003</v>
      </c>
      <c r="P254" s="257">
        <f t="shared" si="210"/>
        <v>30954820.425523225</v>
      </c>
      <c r="Q254" s="258">
        <f t="shared" si="211"/>
        <v>29156510.647200003</v>
      </c>
      <c r="R254" s="257">
        <f t="shared" si="211"/>
        <v>30954820.425523225</v>
      </c>
      <c r="S254" s="257">
        <f t="shared" si="212"/>
        <v>32864046.016027961</v>
      </c>
      <c r="T254" s="257"/>
      <c r="U254" s="257">
        <f t="shared" si="213"/>
        <v>2192804097.5140142</v>
      </c>
      <c r="V254" s="257">
        <f t="shared" si="214"/>
        <v>2471640575.816153</v>
      </c>
      <c r="W254" s="257">
        <f t="shared" si="215"/>
        <v>2624085958.2480001</v>
      </c>
      <c r="X254" s="258">
        <f t="shared" si="216"/>
        <v>2785933838.2970901</v>
      </c>
      <c r="Y254" s="258">
        <f t="shared" si="217"/>
        <v>2624085958.2480001</v>
      </c>
      <c r="Z254" s="257">
        <f t="shared" si="218"/>
        <v>2785933838.2970901</v>
      </c>
      <c r="AA254" s="257">
        <f t="shared" si="223"/>
        <v>2957764141.4425163</v>
      </c>
      <c r="AB254" s="257"/>
      <c r="AC254" s="32" t="str">
        <f t="shared" si="219"/>
        <v>BERTAHAP</v>
      </c>
      <c r="AD254" s="259">
        <f t="shared" si="220"/>
        <v>0</v>
      </c>
      <c r="AE254" s="260">
        <v>2</v>
      </c>
      <c r="AF254" s="261"/>
      <c r="AG254" s="257" t="e">
        <f>IF(AF254&gt;#REF!,"LB","KR")</f>
        <v>#REF!</v>
      </c>
      <c r="AH254" s="261">
        <v>2412085000</v>
      </c>
      <c r="AI254" s="261">
        <v>2718805000</v>
      </c>
      <c r="AJ254" s="261">
        <v>2886495000</v>
      </c>
      <c r="AK254" s="262">
        <v>3064528000</v>
      </c>
      <c r="AL254" s="262">
        <v>2886495000</v>
      </c>
      <c r="AM254" s="261">
        <v>3064528000</v>
      </c>
      <c r="AN254" s="261">
        <f t="shared" si="227"/>
        <v>3253541000</v>
      </c>
      <c r="AO254" s="15"/>
      <c r="AP254" s="15"/>
      <c r="AQ254" s="264">
        <f t="shared" si="221"/>
        <v>-1248563.1177999973</v>
      </c>
      <c r="AR254" s="265"/>
      <c r="AS254" s="266"/>
      <c r="AT254" s="266"/>
      <c r="AU254" s="266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314"/>
      <c r="BT254" s="15"/>
      <c r="BU254" s="15"/>
      <c r="BV254" s="265"/>
      <c r="BW254" s="15"/>
      <c r="BX254" s="15"/>
      <c r="BY254" s="15"/>
      <c r="BZ254" s="15"/>
      <c r="CA254" s="15"/>
      <c r="CB254" s="15"/>
      <c r="CC254" s="15"/>
      <c r="CD254" s="15"/>
      <c r="CE254" s="15"/>
      <c r="CF254" s="42">
        <f t="shared" si="224"/>
        <v>3059684700</v>
      </c>
      <c r="CG254" s="187">
        <f t="shared" si="224"/>
        <v>3248399680</v>
      </c>
    </row>
    <row r="255" spans="1:85">
      <c r="A255" s="3">
        <f t="shared" si="222"/>
        <v>216</v>
      </c>
      <c r="B255" s="249">
        <v>7</v>
      </c>
      <c r="C255" s="250" t="s">
        <v>184</v>
      </c>
      <c r="D255" s="285">
        <v>15</v>
      </c>
      <c r="E255" s="252"/>
      <c r="F255" s="40" t="s">
        <v>64</v>
      </c>
      <c r="G255" s="253">
        <f t="shared" si="202"/>
        <v>101</v>
      </c>
      <c r="H255" s="253">
        <f t="shared" si="203"/>
        <v>90</v>
      </c>
      <c r="I255" s="254">
        <f t="shared" si="204"/>
        <v>26966806</v>
      </c>
      <c r="J255" s="254">
        <f t="shared" si="205"/>
        <v>1</v>
      </c>
      <c r="K255" s="255">
        <f t="shared" si="206"/>
        <v>1.06</v>
      </c>
      <c r="L255" s="256">
        <f t="shared" si="228"/>
        <v>1.02</v>
      </c>
      <c r="M255" s="257">
        <f t="shared" si="207"/>
        <v>24364489.972377934</v>
      </c>
      <c r="N255" s="257">
        <f t="shared" si="208"/>
        <v>27462673.064623922</v>
      </c>
      <c r="O255" s="257">
        <f t="shared" si="209"/>
        <v>29156510.647200003</v>
      </c>
      <c r="P255" s="257">
        <f t="shared" si="210"/>
        <v>30954820.425523225</v>
      </c>
      <c r="Q255" s="258">
        <f t="shared" si="211"/>
        <v>29156510.647200003</v>
      </c>
      <c r="R255" s="257">
        <f t="shared" si="211"/>
        <v>30954820.425523225</v>
      </c>
      <c r="S255" s="257">
        <f t="shared" si="212"/>
        <v>32864046.016027961</v>
      </c>
      <c r="T255" s="257"/>
      <c r="U255" s="257">
        <f t="shared" si="213"/>
        <v>2192804097.5140142</v>
      </c>
      <c r="V255" s="257">
        <f t="shared" si="214"/>
        <v>2471640575.816153</v>
      </c>
      <c r="W255" s="257">
        <f t="shared" si="215"/>
        <v>2624085958.2480001</v>
      </c>
      <c r="X255" s="258">
        <f t="shared" si="216"/>
        <v>2785933838.2970901</v>
      </c>
      <c r="Y255" s="258">
        <f t="shared" si="217"/>
        <v>2624085958.2480001</v>
      </c>
      <c r="Z255" s="257">
        <f t="shared" si="218"/>
        <v>2785933838.2970901</v>
      </c>
      <c r="AA255" s="257">
        <f t="shared" si="223"/>
        <v>2957764141.4425163</v>
      </c>
      <c r="AB255" s="257"/>
      <c r="AC255" s="32" t="str">
        <f t="shared" si="219"/>
        <v>BERTAHAP</v>
      </c>
      <c r="AD255" s="259">
        <f t="shared" si="220"/>
        <v>0</v>
      </c>
      <c r="AE255" s="260">
        <v>2</v>
      </c>
      <c r="AF255" s="261"/>
      <c r="AG255" s="257" t="e">
        <f>IF(AF255&gt;#REF!,"LB","KR")</f>
        <v>#REF!</v>
      </c>
      <c r="AH255" s="261">
        <v>2412085000</v>
      </c>
      <c r="AI255" s="261">
        <v>2718805000</v>
      </c>
      <c r="AJ255" s="261">
        <v>2886495000</v>
      </c>
      <c r="AK255" s="262">
        <v>3064528000</v>
      </c>
      <c r="AL255" s="262">
        <v>2886495000</v>
      </c>
      <c r="AM255" s="261">
        <v>3064528000</v>
      </c>
      <c r="AN255" s="261">
        <f t="shared" si="227"/>
        <v>3253541000</v>
      </c>
      <c r="AO255" s="15"/>
      <c r="AP255" s="15"/>
      <c r="AQ255" s="264">
        <f t="shared" si="221"/>
        <v>-1248563.1177999973</v>
      </c>
      <c r="AR255" s="265"/>
      <c r="AS255" s="266"/>
      <c r="AT255" s="266"/>
      <c r="AU255" s="266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314"/>
      <c r="BT255" s="15"/>
      <c r="BU255" s="15"/>
      <c r="BV255" s="265"/>
      <c r="BW255" s="15"/>
      <c r="BX255" s="15"/>
      <c r="BY255" s="15"/>
      <c r="BZ255" s="15"/>
      <c r="CA255" s="15"/>
      <c r="CB255" s="15"/>
      <c r="CC255" s="15"/>
      <c r="CD255" s="15"/>
      <c r="CE255" s="15"/>
      <c r="CF255" s="42">
        <f t="shared" si="224"/>
        <v>3059684700</v>
      </c>
      <c r="CG255" s="187">
        <f t="shared" si="224"/>
        <v>3248399680</v>
      </c>
    </row>
    <row r="256" spans="1:85">
      <c r="A256" s="3">
        <f t="shared" si="222"/>
        <v>217</v>
      </c>
      <c r="B256" s="249">
        <v>8</v>
      </c>
      <c r="C256" s="250" t="s">
        <v>184</v>
      </c>
      <c r="D256" s="285">
        <v>17</v>
      </c>
      <c r="E256" s="252"/>
      <c r="F256" s="40" t="s">
        <v>67</v>
      </c>
      <c r="G256" s="253">
        <f t="shared" si="202"/>
        <v>85</v>
      </c>
      <c r="H256" s="253">
        <f t="shared" si="203"/>
        <v>74</v>
      </c>
      <c r="I256" s="254">
        <f t="shared" si="204"/>
        <v>26966806</v>
      </c>
      <c r="J256" s="254">
        <f t="shared" si="205"/>
        <v>1</v>
      </c>
      <c r="K256" s="255">
        <f t="shared" si="206"/>
        <v>1.06</v>
      </c>
      <c r="L256" s="256">
        <f t="shared" si="228"/>
        <v>1.02</v>
      </c>
      <c r="M256" s="257">
        <f t="shared" si="207"/>
        <v>24364489.972377934</v>
      </c>
      <c r="N256" s="257">
        <f t="shared" si="208"/>
        <v>27462673.064623922</v>
      </c>
      <c r="O256" s="257">
        <f t="shared" si="209"/>
        <v>29156510.647200003</v>
      </c>
      <c r="P256" s="257">
        <f t="shared" si="210"/>
        <v>30954820.425523225</v>
      </c>
      <c r="Q256" s="258">
        <f t="shared" si="211"/>
        <v>29156510.647200003</v>
      </c>
      <c r="R256" s="257">
        <f t="shared" si="211"/>
        <v>30954820.425523225</v>
      </c>
      <c r="S256" s="257">
        <f t="shared" si="212"/>
        <v>32864046.016027961</v>
      </c>
      <c r="T256" s="257"/>
      <c r="U256" s="257">
        <f t="shared" si="213"/>
        <v>1802972257.9559672</v>
      </c>
      <c r="V256" s="257">
        <f t="shared" si="214"/>
        <v>2032237806.7821703</v>
      </c>
      <c r="W256" s="257">
        <f t="shared" si="215"/>
        <v>2157581787.8928003</v>
      </c>
      <c r="X256" s="258">
        <f t="shared" si="216"/>
        <v>2290656711.4887185</v>
      </c>
      <c r="Y256" s="258">
        <f t="shared" si="217"/>
        <v>2157581787.8928003</v>
      </c>
      <c r="Z256" s="257">
        <f t="shared" si="218"/>
        <v>2290656711.4887185</v>
      </c>
      <c r="AA256" s="257">
        <f t="shared" si="223"/>
        <v>2431939405.186069</v>
      </c>
      <c r="AB256" s="257"/>
      <c r="AC256" s="32" t="str">
        <f t="shared" si="219"/>
        <v>BERTAHAP</v>
      </c>
      <c r="AD256" s="259">
        <f t="shared" si="220"/>
        <v>0</v>
      </c>
      <c r="AE256" s="260">
        <v>2</v>
      </c>
      <c r="AF256" s="261"/>
      <c r="AG256" s="257" t="e">
        <f>IF(AF256&gt;#REF!,"LB","KR")</f>
        <v>#REF!</v>
      </c>
      <c r="AH256" s="261">
        <v>1983270000</v>
      </c>
      <c r="AI256" s="261">
        <v>2235462000</v>
      </c>
      <c r="AJ256" s="261">
        <v>2373340000</v>
      </c>
      <c r="AK256" s="262">
        <v>2519723000</v>
      </c>
      <c r="AL256" s="262">
        <v>2373340000</v>
      </c>
      <c r="AM256" s="261">
        <v>2519723000</v>
      </c>
      <c r="AN256" s="261">
        <f t="shared" si="227"/>
        <v>2675134000</v>
      </c>
      <c r="AO256" s="15"/>
      <c r="AP256" s="15"/>
      <c r="AQ256" s="264">
        <f t="shared" si="221"/>
        <v>-1248563.1177999973</v>
      </c>
      <c r="AR256" s="265"/>
      <c r="AS256" s="266"/>
      <c r="AT256" s="266"/>
      <c r="AU256" s="266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314"/>
      <c r="BT256" s="15"/>
      <c r="BU256" s="15"/>
      <c r="BV256" s="265"/>
      <c r="BW256" s="15"/>
      <c r="BX256" s="15"/>
      <c r="BY256" s="15"/>
      <c r="BZ256" s="15"/>
      <c r="CA256" s="15"/>
      <c r="CB256" s="15"/>
      <c r="CC256" s="15"/>
      <c r="CD256" s="15"/>
      <c r="CE256" s="15"/>
      <c r="CF256" s="42">
        <f t="shared" si="224"/>
        <v>2515740400</v>
      </c>
      <c r="CG256" s="187">
        <f t="shared" si="224"/>
        <v>2670906380</v>
      </c>
    </row>
    <row r="257" spans="1:85">
      <c r="A257" s="3">
        <f t="shared" si="222"/>
        <v>218</v>
      </c>
      <c r="B257" s="249">
        <v>9</v>
      </c>
      <c r="C257" s="250" t="s">
        <v>184</v>
      </c>
      <c r="D257" s="285">
        <v>19</v>
      </c>
      <c r="E257" s="252"/>
      <c r="F257" s="40" t="s">
        <v>78</v>
      </c>
      <c r="G257" s="253">
        <f t="shared" si="202"/>
        <v>138</v>
      </c>
      <c r="H257" s="253">
        <f t="shared" si="203"/>
        <v>120</v>
      </c>
      <c r="I257" s="254">
        <f t="shared" si="204"/>
        <v>26966806</v>
      </c>
      <c r="J257" s="254">
        <f t="shared" si="205"/>
        <v>1</v>
      </c>
      <c r="K257" s="255">
        <f t="shared" si="206"/>
        <v>1.06</v>
      </c>
      <c r="L257" s="256">
        <f t="shared" si="228"/>
        <v>1.02</v>
      </c>
      <c r="M257" s="257">
        <f t="shared" si="207"/>
        <v>24364489.972377934</v>
      </c>
      <c r="N257" s="257">
        <f t="shared" si="208"/>
        <v>27462673.064623922</v>
      </c>
      <c r="O257" s="257">
        <f t="shared" si="209"/>
        <v>29156510.647200003</v>
      </c>
      <c r="P257" s="257">
        <f t="shared" si="210"/>
        <v>30954820.425523225</v>
      </c>
      <c r="Q257" s="258">
        <f t="shared" si="211"/>
        <v>29156510.647200003</v>
      </c>
      <c r="R257" s="257">
        <f t="shared" si="211"/>
        <v>30954820.425523225</v>
      </c>
      <c r="S257" s="257">
        <f t="shared" si="212"/>
        <v>32864046.016027961</v>
      </c>
      <c r="T257" s="257"/>
      <c r="U257" s="257">
        <f t="shared" si="213"/>
        <v>2923738796.6853518</v>
      </c>
      <c r="V257" s="257">
        <f t="shared" si="214"/>
        <v>3295520767.7548704</v>
      </c>
      <c r="W257" s="257">
        <f t="shared" si="215"/>
        <v>3498781277.6640005</v>
      </c>
      <c r="X257" s="258">
        <f t="shared" si="216"/>
        <v>3714578451.0627871</v>
      </c>
      <c r="Y257" s="258">
        <f t="shared" si="217"/>
        <v>3498781277.6640005</v>
      </c>
      <c r="Z257" s="257">
        <f t="shared" si="218"/>
        <v>3714578451.0627871</v>
      </c>
      <c r="AA257" s="257">
        <f t="shared" si="223"/>
        <v>3943685521.9233551</v>
      </c>
      <c r="AB257" s="257"/>
      <c r="AC257" s="32" t="str">
        <f t="shared" si="219"/>
        <v>BERTAHAP</v>
      </c>
      <c r="AD257" s="259">
        <f t="shared" si="220"/>
        <v>0</v>
      </c>
      <c r="AE257" s="260">
        <v>2</v>
      </c>
      <c r="AF257" s="261"/>
      <c r="AG257" s="257" t="e">
        <f>IF(AF257&gt;#REF!,"LB","KR")</f>
        <v>#REF!</v>
      </c>
      <c r="AH257" s="261">
        <v>3216113000</v>
      </c>
      <c r="AI257" s="261">
        <v>3625073000</v>
      </c>
      <c r="AJ257" s="261">
        <v>3848660000</v>
      </c>
      <c r="AK257" s="262">
        <v>4086037000</v>
      </c>
      <c r="AL257" s="262">
        <v>3848660000</v>
      </c>
      <c r="AM257" s="261">
        <v>4086037000</v>
      </c>
      <c r="AN257" s="261">
        <f t="shared" si="227"/>
        <v>4338055000</v>
      </c>
      <c r="AO257" s="15"/>
      <c r="AP257" s="15"/>
      <c r="AQ257" s="264">
        <f t="shared" si="221"/>
        <v>-1248563.1177999973</v>
      </c>
      <c r="AR257" s="265"/>
      <c r="AS257" s="266"/>
      <c r="AT257" s="266"/>
      <c r="AU257" s="266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314"/>
      <c r="BT257" s="15"/>
      <c r="BU257" s="15"/>
      <c r="BV257" s="265"/>
      <c r="BW257" s="15"/>
      <c r="BX257" s="15"/>
      <c r="BY257" s="15"/>
      <c r="BZ257" s="15"/>
      <c r="CA257" s="15"/>
      <c r="CB257" s="15"/>
      <c r="CC257" s="15"/>
      <c r="CD257" s="15"/>
      <c r="CE257" s="15"/>
      <c r="CF257" s="42">
        <f t="shared" si="224"/>
        <v>4079579600</v>
      </c>
      <c r="CG257" s="187">
        <f t="shared" si="224"/>
        <v>4331199220</v>
      </c>
    </row>
    <row r="258" spans="1:85">
      <c r="A258" s="3">
        <f t="shared" si="222"/>
        <v>219</v>
      </c>
      <c r="B258" s="249">
        <v>10</v>
      </c>
      <c r="C258" s="250" t="s">
        <v>184</v>
      </c>
      <c r="D258" s="285">
        <v>21</v>
      </c>
      <c r="E258" s="252"/>
      <c r="F258" s="40" t="s">
        <v>84</v>
      </c>
      <c r="G258" s="253">
        <f t="shared" si="202"/>
        <v>132</v>
      </c>
      <c r="H258" s="253">
        <f t="shared" si="203"/>
        <v>112</v>
      </c>
      <c r="I258" s="254">
        <f t="shared" si="204"/>
        <v>26966806</v>
      </c>
      <c r="J258" s="254">
        <f t="shared" si="205"/>
        <v>3</v>
      </c>
      <c r="K258" s="255">
        <f t="shared" si="206"/>
        <v>1.1000000000000001</v>
      </c>
      <c r="L258" s="256">
        <f t="shared" si="228"/>
        <v>1.02</v>
      </c>
      <c r="M258" s="257">
        <f t="shared" si="207"/>
        <v>25283904.688316725</v>
      </c>
      <c r="N258" s="257">
        <f t="shared" si="208"/>
        <v>28499000.350081429</v>
      </c>
      <c r="O258" s="257">
        <f t="shared" si="209"/>
        <v>30256756.332000002</v>
      </c>
      <c r="P258" s="257">
        <f t="shared" si="210"/>
        <v>32122926.856675044</v>
      </c>
      <c r="Q258" s="258">
        <f t="shared" si="211"/>
        <v>30256756.332000002</v>
      </c>
      <c r="R258" s="257">
        <f t="shared" si="211"/>
        <v>32122926.856675044</v>
      </c>
      <c r="S258" s="257">
        <f t="shared" si="212"/>
        <v>34104198.695878074</v>
      </c>
      <c r="T258" s="257"/>
      <c r="U258" s="257">
        <f t="shared" si="213"/>
        <v>2831797325.0914731</v>
      </c>
      <c r="V258" s="257">
        <f t="shared" si="214"/>
        <v>3191888039.2091198</v>
      </c>
      <c r="W258" s="257">
        <f t="shared" si="215"/>
        <v>3388756709.184</v>
      </c>
      <c r="X258" s="258">
        <f t="shared" si="216"/>
        <v>3597767807.9476051</v>
      </c>
      <c r="Y258" s="258">
        <f t="shared" si="217"/>
        <v>3388756709.184</v>
      </c>
      <c r="Z258" s="257">
        <f t="shared" si="218"/>
        <v>3597767807.9476051</v>
      </c>
      <c r="AA258" s="257">
        <f t="shared" si="223"/>
        <v>3819670253.938344</v>
      </c>
      <c r="AB258" s="257"/>
      <c r="AC258" s="32" t="str">
        <f t="shared" si="219"/>
        <v>BERTAHAP</v>
      </c>
      <c r="AD258" s="259">
        <f t="shared" si="220"/>
        <v>0</v>
      </c>
      <c r="AE258" s="260">
        <v>2</v>
      </c>
      <c r="AF258" s="261"/>
      <c r="AG258" s="257" t="e">
        <f>IF(AF258&gt;#REF!,"LB","KR")</f>
        <v>#REF!</v>
      </c>
      <c r="AH258" s="261">
        <v>3114978000</v>
      </c>
      <c r="AI258" s="261">
        <v>3511077000</v>
      </c>
      <c r="AJ258" s="261">
        <v>3727633000</v>
      </c>
      <c r="AK258" s="262">
        <v>3957545000</v>
      </c>
      <c r="AL258" s="262">
        <v>3727633000</v>
      </c>
      <c r="AM258" s="261">
        <v>3957545000</v>
      </c>
      <c r="AN258" s="261">
        <f t="shared" si="227"/>
        <v>4201638000</v>
      </c>
      <c r="AO258" s="15"/>
      <c r="AP258" s="15"/>
      <c r="AQ258" s="264">
        <f t="shared" si="221"/>
        <v>-148317.43299999833</v>
      </c>
      <c r="AR258" s="265"/>
      <c r="AS258" s="266"/>
      <c r="AT258" s="266"/>
      <c r="AU258" s="266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314"/>
      <c r="BT258" s="15"/>
      <c r="BU258" s="15"/>
      <c r="BV258" s="265"/>
      <c r="BW258" s="15"/>
      <c r="BX258" s="15"/>
      <c r="BY258" s="15"/>
      <c r="BZ258" s="15"/>
      <c r="CA258" s="15"/>
      <c r="CB258" s="15"/>
      <c r="CC258" s="15"/>
      <c r="CD258" s="15"/>
      <c r="CE258" s="15"/>
      <c r="CF258" s="42">
        <f t="shared" si="224"/>
        <v>3951290980</v>
      </c>
      <c r="CG258" s="187">
        <f t="shared" si="224"/>
        <v>4194997700</v>
      </c>
    </row>
    <row r="259" spans="1:85">
      <c r="A259" s="3">
        <f t="shared" si="222"/>
        <v>220</v>
      </c>
      <c r="B259" s="249">
        <v>1</v>
      </c>
      <c r="C259" s="250" t="s">
        <v>185</v>
      </c>
      <c r="D259" s="251" t="s">
        <v>19</v>
      </c>
      <c r="E259" s="252"/>
      <c r="F259" s="40" t="s">
        <v>72</v>
      </c>
      <c r="G259" s="253">
        <f t="shared" si="202"/>
        <v>175</v>
      </c>
      <c r="H259" s="253">
        <f t="shared" si="203"/>
        <v>156</v>
      </c>
      <c r="I259" s="254">
        <f t="shared" si="204"/>
        <v>26966806</v>
      </c>
      <c r="J259" s="254">
        <f t="shared" si="205"/>
        <v>5</v>
      </c>
      <c r="K259" s="255">
        <f t="shared" si="206"/>
        <v>1.08</v>
      </c>
      <c r="L259" s="305">
        <f>SUMIF($AN$4:$AN$22,D259,$BL$4:$BL$22)</f>
        <v>1.03</v>
      </c>
      <c r="M259" s="257">
        <f t="shared" si="207"/>
        <v>25067571.813978184</v>
      </c>
      <c r="N259" s="257">
        <f t="shared" si="208"/>
        <v>28255158.635856133</v>
      </c>
      <c r="O259" s="257">
        <f t="shared" si="209"/>
        <v>29997874.994400002</v>
      </c>
      <c r="P259" s="257">
        <f t="shared" si="210"/>
        <v>31848078.284639321</v>
      </c>
      <c r="Q259" s="258">
        <f t="shared" si="211"/>
        <v>29997874.994400002</v>
      </c>
      <c r="R259" s="257">
        <f t="shared" si="211"/>
        <v>31848078.284639321</v>
      </c>
      <c r="S259" s="257">
        <f t="shared" si="212"/>
        <v>33812398.065325104</v>
      </c>
      <c r="T259" s="257"/>
      <c r="U259" s="257">
        <f t="shared" si="213"/>
        <v>3910541202.9805965</v>
      </c>
      <c r="V259" s="257">
        <f t="shared" si="214"/>
        <v>4407804747.1935568</v>
      </c>
      <c r="W259" s="257">
        <f t="shared" si="215"/>
        <v>4679668499.1264</v>
      </c>
      <c r="X259" s="258">
        <f t="shared" si="216"/>
        <v>4968300212.4037342</v>
      </c>
      <c r="Y259" s="258">
        <f t="shared" si="217"/>
        <v>4679668499.1264</v>
      </c>
      <c r="Z259" s="257">
        <f t="shared" si="218"/>
        <v>4968300212.4037342</v>
      </c>
      <c r="AA259" s="257">
        <f t="shared" si="223"/>
        <v>5274734098.1907158</v>
      </c>
      <c r="AB259" s="257"/>
      <c r="AC259" s="32" t="str">
        <f t="shared" si="219"/>
        <v>BERTAHAP</v>
      </c>
      <c r="AD259" s="259">
        <f t="shared" si="220"/>
        <v>0</v>
      </c>
      <c r="AE259" s="260">
        <v>2</v>
      </c>
      <c r="AF259" s="261"/>
      <c r="AG259" s="257" t="e">
        <f>IF(AF259&gt;#REF!,"LB","KR")</f>
        <v>#REF!</v>
      </c>
      <c r="AH259" s="261">
        <v>4301596000</v>
      </c>
      <c r="AI259" s="261">
        <v>4848586000</v>
      </c>
      <c r="AJ259" s="261">
        <v>5147636000</v>
      </c>
      <c r="AK259" s="262">
        <v>5465131000</v>
      </c>
      <c r="AL259" s="262">
        <v>5147636000</v>
      </c>
      <c r="AM259" s="261">
        <v>5465131000</v>
      </c>
      <c r="AN259" s="261">
        <f t="shared" si="227"/>
        <v>5802208000</v>
      </c>
      <c r="AO259" s="15"/>
      <c r="AP259" s="15"/>
      <c r="AQ259" s="264">
        <f t="shared" si="221"/>
        <v>-407198.77059999853</v>
      </c>
      <c r="AR259" s="265"/>
      <c r="AS259" s="266"/>
      <c r="AT259" s="266"/>
      <c r="AU259" s="266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314"/>
      <c r="BT259" s="15"/>
      <c r="BU259" s="15"/>
      <c r="BV259" s="265"/>
      <c r="BW259" s="15"/>
      <c r="BX259" s="15"/>
      <c r="BY259" s="15"/>
      <c r="BZ259" s="15"/>
      <c r="CA259" s="15"/>
      <c r="CB259" s="15"/>
      <c r="CC259" s="15"/>
      <c r="CD259" s="15"/>
      <c r="CE259" s="15"/>
      <c r="CF259" s="42">
        <f t="shared" si="224"/>
        <v>5456494160</v>
      </c>
      <c r="CG259" s="187">
        <f t="shared" si="224"/>
        <v>5793038860</v>
      </c>
    </row>
    <row r="260" spans="1:85">
      <c r="A260" s="3">
        <f t="shared" si="222"/>
        <v>221</v>
      </c>
      <c r="B260" s="249">
        <v>2</v>
      </c>
      <c r="C260" s="250" t="s">
        <v>185</v>
      </c>
      <c r="D260" s="251" t="s">
        <v>29</v>
      </c>
      <c r="E260" s="252"/>
      <c r="F260" s="40" t="s">
        <v>74</v>
      </c>
      <c r="G260" s="253">
        <f t="shared" si="202"/>
        <v>85</v>
      </c>
      <c r="H260" s="253">
        <f t="shared" si="203"/>
        <v>74</v>
      </c>
      <c r="I260" s="254">
        <f t="shared" si="204"/>
        <v>26966806</v>
      </c>
      <c r="J260" s="254">
        <f t="shared" si="205"/>
        <v>1</v>
      </c>
      <c r="K260" s="255">
        <f t="shared" si="206"/>
        <v>1.06</v>
      </c>
      <c r="L260" s="305">
        <f t="shared" ref="L260:L266" si="229">SUMIF($AN$4:$AN$22,D260,$BL$4:$BL$22)</f>
        <v>1.03</v>
      </c>
      <c r="M260" s="257">
        <f t="shared" si="207"/>
        <v>24603357.52112674</v>
      </c>
      <c r="N260" s="257">
        <f t="shared" si="208"/>
        <v>27731914.957414355</v>
      </c>
      <c r="O260" s="257">
        <f t="shared" si="209"/>
        <v>29442358.790800005</v>
      </c>
      <c r="P260" s="257">
        <f t="shared" si="210"/>
        <v>31258299.057146005</v>
      </c>
      <c r="Q260" s="258">
        <f t="shared" si="211"/>
        <v>29442358.790800005</v>
      </c>
      <c r="R260" s="257">
        <f t="shared" si="211"/>
        <v>31258299.057146005</v>
      </c>
      <c r="S260" s="257">
        <f t="shared" si="212"/>
        <v>33186242.545596864</v>
      </c>
      <c r="T260" s="257"/>
      <c r="U260" s="257">
        <f t="shared" si="213"/>
        <v>1820648456.5633788</v>
      </c>
      <c r="V260" s="257">
        <f t="shared" si="214"/>
        <v>2052161706.8486624</v>
      </c>
      <c r="W260" s="257">
        <f t="shared" si="215"/>
        <v>2178734550.5192003</v>
      </c>
      <c r="X260" s="258">
        <f t="shared" si="216"/>
        <v>2313114130.2288046</v>
      </c>
      <c r="Y260" s="258">
        <f t="shared" si="217"/>
        <v>2178734550.5192003</v>
      </c>
      <c r="Z260" s="257">
        <f t="shared" si="218"/>
        <v>2313114130.2288046</v>
      </c>
      <c r="AA260" s="257">
        <f t="shared" si="223"/>
        <v>2455781948.3741679</v>
      </c>
      <c r="AB260" s="257"/>
      <c r="AC260" s="32" t="str">
        <f t="shared" si="219"/>
        <v>BERTAHAP</v>
      </c>
      <c r="AD260" s="259">
        <f t="shared" si="220"/>
        <v>0</v>
      </c>
      <c r="AE260" s="260">
        <v>2</v>
      </c>
      <c r="AF260" s="261"/>
      <c r="AG260" s="257" t="e">
        <f>IF(AF260&gt;#REF!,"LB","KR")</f>
        <v>#REF!</v>
      </c>
      <c r="AH260" s="261">
        <v>2002714000</v>
      </c>
      <c r="AI260" s="261">
        <v>2257378000</v>
      </c>
      <c r="AJ260" s="261">
        <v>2396609000</v>
      </c>
      <c r="AK260" s="262">
        <v>2544426000</v>
      </c>
      <c r="AL260" s="262">
        <v>2396609000</v>
      </c>
      <c r="AM260" s="261">
        <v>2544426000</v>
      </c>
      <c r="AN260" s="261">
        <f t="shared" si="227"/>
        <v>2701361000</v>
      </c>
      <c r="AO260" s="15"/>
      <c r="AP260" s="15"/>
      <c r="AQ260" s="264">
        <f t="shared" si="221"/>
        <v>-962714.9741999954</v>
      </c>
      <c r="AR260" s="265"/>
      <c r="AS260" s="266"/>
      <c r="AT260" s="266"/>
      <c r="AU260" s="266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314"/>
      <c r="BT260" s="15"/>
      <c r="BU260" s="15"/>
      <c r="BV260" s="265"/>
      <c r="BW260" s="15"/>
      <c r="BX260" s="15"/>
      <c r="BY260" s="15"/>
      <c r="BZ260" s="15"/>
      <c r="CA260" s="15"/>
      <c r="CB260" s="15"/>
      <c r="CC260" s="15"/>
      <c r="CD260" s="15"/>
      <c r="CE260" s="15"/>
      <c r="CF260" s="42">
        <f t="shared" si="224"/>
        <v>2540405540</v>
      </c>
      <c r="CG260" s="187">
        <f t="shared" si="224"/>
        <v>2697091560</v>
      </c>
    </row>
    <row r="261" spans="1:85">
      <c r="A261" s="3">
        <f t="shared" si="222"/>
        <v>222</v>
      </c>
      <c r="B261" s="249">
        <v>3</v>
      </c>
      <c r="C261" s="250" t="s">
        <v>185</v>
      </c>
      <c r="D261" s="251" t="s">
        <v>32</v>
      </c>
      <c r="E261" s="252"/>
      <c r="F261" s="40" t="s">
        <v>56</v>
      </c>
      <c r="G261" s="253">
        <f t="shared" si="202"/>
        <v>85</v>
      </c>
      <c r="H261" s="253">
        <f t="shared" si="203"/>
        <v>74</v>
      </c>
      <c r="I261" s="254">
        <f t="shared" si="204"/>
        <v>26966806</v>
      </c>
      <c r="J261" s="254">
        <f t="shared" si="205"/>
        <v>1</v>
      </c>
      <c r="K261" s="255">
        <f t="shared" si="206"/>
        <v>1.06</v>
      </c>
      <c r="L261" s="305">
        <f t="shared" si="229"/>
        <v>1.03</v>
      </c>
      <c r="M261" s="257">
        <f t="shared" si="207"/>
        <v>24603357.52112674</v>
      </c>
      <c r="N261" s="257">
        <f t="shared" si="208"/>
        <v>27731914.957414355</v>
      </c>
      <c r="O261" s="257">
        <f t="shared" si="209"/>
        <v>29442358.790800005</v>
      </c>
      <c r="P261" s="257">
        <f t="shared" si="210"/>
        <v>31258299.057146005</v>
      </c>
      <c r="Q261" s="258">
        <f t="shared" si="211"/>
        <v>29442358.790800005</v>
      </c>
      <c r="R261" s="257">
        <f t="shared" si="211"/>
        <v>31258299.057146005</v>
      </c>
      <c r="S261" s="257">
        <f t="shared" si="212"/>
        <v>33186242.545596864</v>
      </c>
      <c r="T261" s="257"/>
      <c r="U261" s="257">
        <f t="shared" si="213"/>
        <v>1820648456.5633788</v>
      </c>
      <c r="V261" s="257">
        <f t="shared" si="214"/>
        <v>2052161706.8486624</v>
      </c>
      <c r="W261" s="257">
        <f t="shared" si="215"/>
        <v>2178734550.5192003</v>
      </c>
      <c r="X261" s="258">
        <f t="shared" si="216"/>
        <v>2313114130.2288046</v>
      </c>
      <c r="Y261" s="258">
        <f t="shared" si="217"/>
        <v>2178734550.5192003</v>
      </c>
      <c r="Z261" s="257">
        <f t="shared" si="218"/>
        <v>2313114130.2288046</v>
      </c>
      <c r="AA261" s="257">
        <f t="shared" si="223"/>
        <v>2455781948.3741679</v>
      </c>
      <c r="AB261" s="257"/>
      <c r="AC261" s="32" t="str">
        <f t="shared" si="219"/>
        <v>BERTAHAP</v>
      </c>
      <c r="AD261" s="259">
        <f t="shared" si="220"/>
        <v>0</v>
      </c>
      <c r="AE261" s="260">
        <v>2</v>
      </c>
      <c r="AF261" s="261"/>
      <c r="AG261" s="257" t="e">
        <f>IF(AF261&gt;#REF!,"LB","KR")</f>
        <v>#REF!</v>
      </c>
      <c r="AH261" s="261">
        <v>2002714000</v>
      </c>
      <c r="AI261" s="261">
        <v>2257378000</v>
      </c>
      <c r="AJ261" s="261">
        <v>2396609000</v>
      </c>
      <c r="AK261" s="262">
        <v>2544426000</v>
      </c>
      <c r="AL261" s="262">
        <v>2396609000</v>
      </c>
      <c r="AM261" s="261">
        <v>2544426000</v>
      </c>
      <c r="AN261" s="261">
        <f t="shared" si="227"/>
        <v>2701361000</v>
      </c>
      <c r="AO261" s="15"/>
      <c r="AP261" s="15"/>
      <c r="AQ261" s="264">
        <f t="shared" si="221"/>
        <v>-962714.9741999954</v>
      </c>
      <c r="AR261" s="265"/>
      <c r="AS261" s="266"/>
      <c r="AT261" s="266"/>
      <c r="AU261" s="266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314"/>
      <c r="BT261" s="15"/>
      <c r="BU261" s="15"/>
      <c r="BV261" s="265"/>
      <c r="BW261" s="15"/>
      <c r="BX261" s="15"/>
      <c r="BY261" s="15"/>
      <c r="BZ261" s="15"/>
      <c r="CA261" s="15"/>
      <c r="CB261" s="15"/>
      <c r="CC261" s="15"/>
      <c r="CD261" s="15"/>
      <c r="CE261" s="15"/>
      <c r="CF261" s="42">
        <f t="shared" si="224"/>
        <v>2540405540</v>
      </c>
      <c r="CG261" s="187">
        <f t="shared" si="224"/>
        <v>2697091560</v>
      </c>
    </row>
    <row r="262" spans="1:85">
      <c r="A262" s="3">
        <f t="shared" si="222"/>
        <v>223</v>
      </c>
      <c r="B262" s="249">
        <v>4</v>
      </c>
      <c r="C262" s="250" t="s">
        <v>185</v>
      </c>
      <c r="D262" s="251" t="s">
        <v>38</v>
      </c>
      <c r="E262" s="252"/>
      <c r="F262" s="40" t="s">
        <v>58</v>
      </c>
      <c r="G262" s="253">
        <f t="shared" si="202"/>
        <v>101</v>
      </c>
      <c r="H262" s="253">
        <f t="shared" si="203"/>
        <v>90</v>
      </c>
      <c r="I262" s="254">
        <f t="shared" si="204"/>
        <v>26966806</v>
      </c>
      <c r="J262" s="254">
        <f t="shared" si="205"/>
        <v>1</v>
      </c>
      <c r="K262" s="255">
        <f t="shared" si="206"/>
        <v>1.06</v>
      </c>
      <c r="L262" s="305">
        <f t="shared" si="229"/>
        <v>1.03</v>
      </c>
      <c r="M262" s="257">
        <f t="shared" si="207"/>
        <v>24603357.52112674</v>
      </c>
      <c r="N262" s="257">
        <f t="shared" si="208"/>
        <v>27731914.957414355</v>
      </c>
      <c r="O262" s="257">
        <f t="shared" si="209"/>
        <v>29442358.790800005</v>
      </c>
      <c r="P262" s="257">
        <f t="shared" si="210"/>
        <v>31258299.057146005</v>
      </c>
      <c r="Q262" s="258">
        <f t="shared" si="211"/>
        <v>29442358.790800005</v>
      </c>
      <c r="R262" s="257">
        <f t="shared" si="211"/>
        <v>31258299.057146005</v>
      </c>
      <c r="S262" s="257">
        <f t="shared" si="212"/>
        <v>33186242.545596864</v>
      </c>
      <c r="T262" s="257"/>
      <c r="U262" s="257">
        <f t="shared" si="213"/>
        <v>2214302176.9014068</v>
      </c>
      <c r="V262" s="257">
        <f t="shared" si="214"/>
        <v>2495872346.1672921</v>
      </c>
      <c r="W262" s="257">
        <f t="shared" si="215"/>
        <v>2649812291.1720004</v>
      </c>
      <c r="X262" s="258">
        <f t="shared" si="216"/>
        <v>2813246915.1431403</v>
      </c>
      <c r="Y262" s="258">
        <f t="shared" si="217"/>
        <v>2649812291.1720004</v>
      </c>
      <c r="Z262" s="257">
        <f t="shared" si="218"/>
        <v>2813246915.1431403</v>
      </c>
      <c r="AA262" s="257">
        <f t="shared" si="223"/>
        <v>2986761829.1037178</v>
      </c>
      <c r="AB262" s="257"/>
      <c r="AC262" s="32" t="str">
        <f t="shared" si="219"/>
        <v>BERTAHAP</v>
      </c>
      <c r="AD262" s="259">
        <f t="shared" si="220"/>
        <v>0</v>
      </c>
      <c r="AE262" s="260">
        <v>2</v>
      </c>
      <c r="AF262" s="261"/>
      <c r="AG262" s="257" t="e">
        <f>IF(AF262&gt;#REF!,"LB","KR")</f>
        <v>#REF!</v>
      </c>
      <c r="AH262" s="261">
        <v>2435733000</v>
      </c>
      <c r="AI262" s="261">
        <v>2745460000</v>
      </c>
      <c r="AJ262" s="261">
        <v>2914794000</v>
      </c>
      <c r="AK262" s="262">
        <v>3094572000</v>
      </c>
      <c r="AL262" s="262">
        <v>2914794000</v>
      </c>
      <c r="AM262" s="261">
        <v>3094572000</v>
      </c>
      <c r="AN262" s="261">
        <f t="shared" si="227"/>
        <v>3285439000</v>
      </c>
      <c r="AO262" s="15"/>
      <c r="AP262" s="15"/>
      <c r="AQ262" s="264">
        <f t="shared" si="221"/>
        <v>-962714.9741999954</v>
      </c>
      <c r="AR262" s="265"/>
      <c r="AS262" s="266"/>
      <c r="AT262" s="266"/>
      <c r="AU262" s="266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314"/>
      <c r="BT262" s="15"/>
      <c r="BU262" s="15"/>
      <c r="BV262" s="265"/>
      <c r="BW262" s="15"/>
      <c r="BX262" s="15"/>
      <c r="BY262" s="15"/>
      <c r="BZ262" s="15"/>
      <c r="CA262" s="15"/>
      <c r="CB262" s="15"/>
      <c r="CC262" s="15"/>
      <c r="CD262" s="15"/>
      <c r="CE262" s="15"/>
      <c r="CF262" s="42">
        <f t="shared" si="224"/>
        <v>3089681640</v>
      </c>
      <c r="CG262" s="187">
        <f t="shared" si="224"/>
        <v>3280246320</v>
      </c>
    </row>
    <row r="263" spans="1:85">
      <c r="A263" s="3">
        <f t="shared" si="222"/>
        <v>224</v>
      </c>
      <c r="B263" s="249">
        <v>5</v>
      </c>
      <c r="C263" s="250" t="s">
        <v>185</v>
      </c>
      <c r="D263" s="285">
        <v>15</v>
      </c>
      <c r="E263" s="252"/>
      <c r="F263" s="40" t="s">
        <v>64</v>
      </c>
      <c r="G263" s="253">
        <f t="shared" si="202"/>
        <v>101</v>
      </c>
      <c r="H263" s="253">
        <f t="shared" si="203"/>
        <v>90</v>
      </c>
      <c r="I263" s="254">
        <f t="shared" si="204"/>
        <v>26966806</v>
      </c>
      <c r="J263" s="254">
        <f t="shared" si="205"/>
        <v>1</v>
      </c>
      <c r="K263" s="255">
        <f t="shared" si="206"/>
        <v>1.06</v>
      </c>
      <c r="L263" s="305">
        <f t="shared" si="229"/>
        <v>1.03</v>
      </c>
      <c r="M263" s="257">
        <f t="shared" si="207"/>
        <v>24603357.52112674</v>
      </c>
      <c r="N263" s="257">
        <f t="shared" si="208"/>
        <v>27731914.957414355</v>
      </c>
      <c r="O263" s="257">
        <f t="shared" si="209"/>
        <v>29442358.790800005</v>
      </c>
      <c r="P263" s="257">
        <f t="shared" si="210"/>
        <v>31258299.057146005</v>
      </c>
      <c r="Q263" s="258">
        <f t="shared" si="211"/>
        <v>29442358.790800005</v>
      </c>
      <c r="R263" s="257">
        <f t="shared" si="211"/>
        <v>31258299.057146005</v>
      </c>
      <c r="S263" s="257">
        <f t="shared" si="212"/>
        <v>33186242.545596864</v>
      </c>
      <c r="T263" s="257"/>
      <c r="U263" s="257">
        <f t="shared" si="213"/>
        <v>2214302176.9014068</v>
      </c>
      <c r="V263" s="257">
        <f t="shared" si="214"/>
        <v>2495872346.1672921</v>
      </c>
      <c r="W263" s="257">
        <f t="shared" si="215"/>
        <v>2649812291.1720004</v>
      </c>
      <c r="X263" s="258">
        <f t="shared" si="216"/>
        <v>2813246915.1431403</v>
      </c>
      <c r="Y263" s="258">
        <f t="shared" si="217"/>
        <v>2649812291.1720004</v>
      </c>
      <c r="Z263" s="257">
        <f t="shared" si="218"/>
        <v>2813246915.1431403</v>
      </c>
      <c r="AA263" s="257">
        <f t="shared" si="223"/>
        <v>2986761829.1037178</v>
      </c>
      <c r="AB263" s="257"/>
      <c r="AC263" s="32" t="str">
        <f t="shared" si="219"/>
        <v>BERTAHAP</v>
      </c>
      <c r="AD263" s="259">
        <f t="shared" si="220"/>
        <v>0</v>
      </c>
      <c r="AE263" s="260">
        <v>2</v>
      </c>
      <c r="AF263" s="261"/>
      <c r="AG263" s="257" t="e">
        <f>IF(AF263&gt;#REF!,"LB","KR")</f>
        <v>#REF!</v>
      </c>
      <c r="AH263" s="261">
        <v>2435733000</v>
      </c>
      <c r="AI263" s="261">
        <v>2745460000</v>
      </c>
      <c r="AJ263" s="261">
        <v>2914794000</v>
      </c>
      <c r="AK263" s="262">
        <v>3094572000</v>
      </c>
      <c r="AL263" s="262">
        <v>2914794000</v>
      </c>
      <c r="AM263" s="261">
        <v>3094572000</v>
      </c>
      <c r="AN263" s="261">
        <f t="shared" si="227"/>
        <v>3285439000</v>
      </c>
      <c r="AO263" s="15"/>
      <c r="AP263" s="15"/>
      <c r="AQ263" s="264">
        <f t="shared" si="221"/>
        <v>-962714.9741999954</v>
      </c>
      <c r="AR263" s="265"/>
      <c r="AS263" s="266"/>
      <c r="AT263" s="266"/>
      <c r="AU263" s="266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314"/>
      <c r="BT263" s="15"/>
      <c r="BU263" s="15"/>
      <c r="BV263" s="265"/>
      <c r="BW263" s="15"/>
      <c r="BX263" s="15"/>
      <c r="BY263" s="15"/>
      <c r="BZ263" s="15"/>
      <c r="CA263" s="15"/>
      <c r="CB263" s="15"/>
      <c r="CC263" s="15"/>
      <c r="CD263" s="15"/>
      <c r="CE263" s="15"/>
      <c r="CF263" s="42">
        <f t="shared" si="224"/>
        <v>3089681640</v>
      </c>
      <c r="CG263" s="187">
        <f t="shared" si="224"/>
        <v>3280246320</v>
      </c>
    </row>
    <row r="264" spans="1:85">
      <c r="A264" s="3">
        <f t="shared" si="222"/>
        <v>225</v>
      </c>
      <c r="B264" s="249">
        <v>6</v>
      </c>
      <c r="C264" s="250" t="s">
        <v>185</v>
      </c>
      <c r="D264" s="285">
        <v>17</v>
      </c>
      <c r="E264" s="252"/>
      <c r="F264" s="40" t="s">
        <v>67</v>
      </c>
      <c r="G264" s="253">
        <f t="shared" si="202"/>
        <v>85</v>
      </c>
      <c r="H264" s="253">
        <f t="shared" si="203"/>
        <v>74</v>
      </c>
      <c r="I264" s="254">
        <f t="shared" si="204"/>
        <v>26966806</v>
      </c>
      <c r="J264" s="254">
        <f t="shared" si="205"/>
        <v>1</v>
      </c>
      <c r="K264" s="255">
        <f t="shared" si="206"/>
        <v>1.06</v>
      </c>
      <c r="L264" s="305">
        <f t="shared" si="229"/>
        <v>1.03</v>
      </c>
      <c r="M264" s="257">
        <f t="shared" si="207"/>
        <v>24603357.52112674</v>
      </c>
      <c r="N264" s="257">
        <f t="shared" si="208"/>
        <v>27731914.957414355</v>
      </c>
      <c r="O264" s="257">
        <f t="shared" si="209"/>
        <v>29442358.790800005</v>
      </c>
      <c r="P264" s="257">
        <f t="shared" si="210"/>
        <v>31258299.057146005</v>
      </c>
      <c r="Q264" s="258">
        <f t="shared" si="211"/>
        <v>29442358.790800005</v>
      </c>
      <c r="R264" s="257">
        <f t="shared" si="211"/>
        <v>31258299.057146005</v>
      </c>
      <c r="S264" s="257">
        <f t="shared" si="212"/>
        <v>33186242.545596864</v>
      </c>
      <c r="T264" s="257"/>
      <c r="U264" s="257">
        <f t="shared" si="213"/>
        <v>1820648456.5633788</v>
      </c>
      <c r="V264" s="257">
        <f t="shared" si="214"/>
        <v>2052161706.8486624</v>
      </c>
      <c r="W264" s="257">
        <f t="shared" si="215"/>
        <v>2178734550.5192003</v>
      </c>
      <c r="X264" s="258">
        <f t="shared" si="216"/>
        <v>2313114130.2288046</v>
      </c>
      <c r="Y264" s="258">
        <f t="shared" si="217"/>
        <v>2178734550.5192003</v>
      </c>
      <c r="Z264" s="257">
        <f t="shared" si="218"/>
        <v>2313114130.2288046</v>
      </c>
      <c r="AA264" s="257">
        <f t="shared" si="223"/>
        <v>2455781948.3741679</v>
      </c>
      <c r="AB264" s="257"/>
      <c r="AC264" s="32" t="str">
        <f t="shared" si="219"/>
        <v>BERTAHAP</v>
      </c>
      <c r="AD264" s="259">
        <f t="shared" si="220"/>
        <v>0</v>
      </c>
      <c r="AE264" s="260">
        <v>2</v>
      </c>
      <c r="AF264" s="261"/>
      <c r="AG264" s="257" t="e">
        <f>IF(AF264&gt;#REF!,"LB","KR")</f>
        <v>#REF!</v>
      </c>
      <c r="AH264" s="261">
        <v>2002714000</v>
      </c>
      <c r="AI264" s="261">
        <v>2257378000</v>
      </c>
      <c r="AJ264" s="261">
        <v>2396609000</v>
      </c>
      <c r="AK264" s="262">
        <v>2544426000</v>
      </c>
      <c r="AL264" s="262">
        <v>2396609000</v>
      </c>
      <c r="AM264" s="261">
        <v>2544426000</v>
      </c>
      <c r="AN264" s="261">
        <f t="shared" si="227"/>
        <v>2701361000</v>
      </c>
      <c r="AO264" s="15"/>
      <c r="AP264" s="15"/>
      <c r="AQ264" s="264">
        <f t="shared" si="221"/>
        <v>-962714.9741999954</v>
      </c>
      <c r="AR264" s="265"/>
      <c r="AS264" s="266"/>
      <c r="AT264" s="266"/>
      <c r="AU264" s="266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314"/>
      <c r="BT264" s="15"/>
      <c r="BU264" s="15"/>
      <c r="BV264" s="265"/>
      <c r="BW264" s="15"/>
      <c r="BX264" s="15"/>
      <c r="BY264" s="15"/>
      <c r="BZ264" s="15"/>
      <c r="CA264" s="15"/>
      <c r="CB264" s="15"/>
      <c r="CC264" s="15"/>
      <c r="CD264" s="15"/>
      <c r="CE264" s="15"/>
      <c r="CF264" s="42">
        <f t="shared" si="224"/>
        <v>2540405540</v>
      </c>
      <c r="CG264" s="187">
        <f t="shared" si="224"/>
        <v>2697091560</v>
      </c>
    </row>
    <row r="265" spans="1:85">
      <c r="A265" s="3">
        <f t="shared" si="222"/>
        <v>226</v>
      </c>
      <c r="B265" s="249">
        <v>7</v>
      </c>
      <c r="C265" s="250" t="s">
        <v>185</v>
      </c>
      <c r="D265" s="285">
        <v>19</v>
      </c>
      <c r="E265" s="252"/>
      <c r="F265" s="40" t="s">
        <v>78</v>
      </c>
      <c r="G265" s="253">
        <f t="shared" si="202"/>
        <v>138</v>
      </c>
      <c r="H265" s="253">
        <f t="shared" si="203"/>
        <v>120</v>
      </c>
      <c r="I265" s="254">
        <f t="shared" si="204"/>
        <v>26966806</v>
      </c>
      <c r="J265" s="254">
        <f t="shared" si="205"/>
        <v>1</v>
      </c>
      <c r="K265" s="255">
        <f t="shared" si="206"/>
        <v>1.06</v>
      </c>
      <c r="L265" s="305">
        <f t="shared" si="229"/>
        <v>1.03</v>
      </c>
      <c r="M265" s="257">
        <f t="shared" si="207"/>
        <v>24603357.52112674</v>
      </c>
      <c r="N265" s="257">
        <f t="shared" si="208"/>
        <v>27731914.957414355</v>
      </c>
      <c r="O265" s="257">
        <f t="shared" si="209"/>
        <v>29442358.790800005</v>
      </c>
      <c r="P265" s="257">
        <f t="shared" si="210"/>
        <v>31258299.057146005</v>
      </c>
      <c r="Q265" s="258">
        <f t="shared" si="211"/>
        <v>29442358.790800005</v>
      </c>
      <c r="R265" s="257">
        <f t="shared" si="211"/>
        <v>31258299.057146005</v>
      </c>
      <c r="S265" s="257">
        <f t="shared" si="212"/>
        <v>33186242.545596864</v>
      </c>
      <c r="T265" s="257"/>
      <c r="U265" s="257">
        <f t="shared" si="213"/>
        <v>2952402902.5352087</v>
      </c>
      <c r="V265" s="257">
        <f t="shared" si="214"/>
        <v>3327829794.8897228</v>
      </c>
      <c r="W265" s="257">
        <f t="shared" si="215"/>
        <v>3533083054.8960009</v>
      </c>
      <c r="X265" s="258">
        <f t="shared" si="216"/>
        <v>3750995886.8575206</v>
      </c>
      <c r="Y265" s="258">
        <f t="shared" si="217"/>
        <v>3533083054.8960009</v>
      </c>
      <c r="Z265" s="257">
        <f t="shared" si="218"/>
        <v>3750995886.8575206</v>
      </c>
      <c r="AA265" s="257">
        <f t="shared" si="223"/>
        <v>3982349105.4716239</v>
      </c>
      <c r="AB265" s="257"/>
      <c r="AC265" s="32" t="str">
        <f t="shared" si="219"/>
        <v>BERTAHAP</v>
      </c>
      <c r="AD265" s="259">
        <f t="shared" si="220"/>
        <v>0</v>
      </c>
      <c r="AE265" s="260">
        <v>2</v>
      </c>
      <c r="AF265" s="261"/>
      <c r="AG265" s="257" t="e">
        <f>IF(AF265&gt;#REF!,"LB","KR")</f>
        <v>#REF!</v>
      </c>
      <c r="AH265" s="261">
        <v>3247644000</v>
      </c>
      <c r="AI265" s="261">
        <v>3660613000</v>
      </c>
      <c r="AJ265" s="261">
        <v>3886392000</v>
      </c>
      <c r="AK265" s="262">
        <v>4126096000</v>
      </c>
      <c r="AL265" s="262">
        <v>3886392000</v>
      </c>
      <c r="AM265" s="261">
        <v>4126096000</v>
      </c>
      <c r="AN265" s="261">
        <f t="shared" si="227"/>
        <v>4380585000</v>
      </c>
      <c r="AO265" s="15"/>
      <c r="AP265" s="15"/>
      <c r="AQ265" s="264">
        <f t="shared" si="221"/>
        <v>-962714.9741999954</v>
      </c>
      <c r="AR265" s="265"/>
      <c r="AS265" s="266"/>
      <c r="AT265" s="266"/>
      <c r="AU265" s="266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314"/>
      <c r="BT265" s="15"/>
      <c r="BU265" s="15"/>
      <c r="BV265" s="265"/>
      <c r="BW265" s="15"/>
      <c r="BX265" s="15"/>
      <c r="BY265" s="15"/>
      <c r="BZ265" s="15"/>
      <c r="CA265" s="15"/>
      <c r="CB265" s="15"/>
      <c r="CC265" s="15"/>
      <c r="CD265" s="15"/>
      <c r="CE265" s="15"/>
      <c r="CF265" s="42">
        <f t="shared" si="224"/>
        <v>4119575520</v>
      </c>
      <c r="CG265" s="187">
        <f t="shared" si="224"/>
        <v>4373661760</v>
      </c>
    </row>
    <row r="266" spans="1:85">
      <c r="A266" s="3">
        <f t="shared" si="222"/>
        <v>227</v>
      </c>
      <c r="B266" s="249">
        <v>8</v>
      </c>
      <c r="C266" s="250" t="s">
        <v>185</v>
      </c>
      <c r="D266" s="285">
        <v>21</v>
      </c>
      <c r="E266" s="252"/>
      <c r="F266" s="40" t="s">
        <v>84</v>
      </c>
      <c r="G266" s="253">
        <f t="shared" si="202"/>
        <v>132</v>
      </c>
      <c r="H266" s="253">
        <f t="shared" si="203"/>
        <v>112</v>
      </c>
      <c r="I266" s="254">
        <f t="shared" si="204"/>
        <v>26966806</v>
      </c>
      <c r="J266" s="254">
        <f t="shared" si="205"/>
        <v>3</v>
      </c>
      <c r="K266" s="255">
        <f t="shared" si="206"/>
        <v>1.1000000000000001</v>
      </c>
      <c r="L266" s="305">
        <f t="shared" si="229"/>
        <v>1.03</v>
      </c>
      <c r="M266" s="257">
        <f t="shared" si="207"/>
        <v>25531786.106829632</v>
      </c>
      <c r="N266" s="257">
        <f t="shared" si="208"/>
        <v>28778402.314297915</v>
      </c>
      <c r="O266" s="257">
        <f t="shared" si="209"/>
        <v>30553391.198000003</v>
      </c>
      <c r="P266" s="257">
        <f t="shared" si="210"/>
        <v>32437857.512132645</v>
      </c>
      <c r="Q266" s="258">
        <f t="shared" si="211"/>
        <v>30553391.198000003</v>
      </c>
      <c r="R266" s="257">
        <f t="shared" si="211"/>
        <v>32437857.512132645</v>
      </c>
      <c r="S266" s="257">
        <f t="shared" si="212"/>
        <v>34438553.585053347</v>
      </c>
      <c r="T266" s="257"/>
      <c r="U266" s="257">
        <f t="shared" si="213"/>
        <v>2859560043.9649186</v>
      </c>
      <c r="V266" s="257">
        <f t="shared" si="214"/>
        <v>3223181059.2013664</v>
      </c>
      <c r="W266" s="257">
        <f t="shared" si="215"/>
        <v>3421979814.1760001</v>
      </c>
      <c r="X266" s="258">
        <f t="shared" si="216"/>
        <v>3633040041.3588562</v>
      </c>
      <c r="Y266" s="258">
        <f t="shared" si="217"/>
        <v>3421979814.1760001</v>
      </c>
      <c r="Z266" s="257">
        <f t="shared" si="218"/>
        <v>3633040041.3588562</v>
      </c>
      <c r="AA266" s="257">
        <f t="shared" si="223"/>
        <v>3857118001.5259748</v>
      </c>
      <c r="AB266" s="257"/>
      <c r="AC266" s="32" t="str">
        <f t="shared" si="219"/>
        <v>BERTAHAP</v>
      </c>
      <c r="AD266" s="259">
        <f t="shared" si="220"/>
        <v>0</v>
      </c>
      <c r="AE266" s="260">
        <v>2</v>
      </c>
      <c r="AF266" s="261"/>
      <c r="AG266" s="257" t="e">
        <f>IF(AF266&gt;#REF!,"LB","KR")</f>
        <v>#REF!</v>
      </c>
      <c r="AH266" s="261">
        <v>3145517000</v>
      </c>
      <c r="AI266" s="261">
        <v>3545500000</v>
      </c>
      <c r="AJ266" s="261">
        <v>3764178000</v>
      </c>
      <c r="AK266" s="262">
        <v>3996345000</v>
      </c>
      <c r="AL266" s="262">
        <v>3764178000</v>
      </c>
      <c r="AM266" s="261">
        <v>3996345000</v>
      </c>
      <c r="AN266" s="261">
        <f t="shared" si="227"/>
        <v>4242830000</v>
      </c>
      <c r="AO266" s="15"/>
      <c r="AP266" s="15"/>
      <c r="AQ266" s="264">
        <f t="shared" si="221"/>
        <v>148317.43300000206</v>
      </c>
      <c r="AR266" s="265"/>
      <c r="AS266" s="266"/>
      <c r="AT266" s="266"/>
      <c r="AU266" s="266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314"/>
      <c r="BT266" s="15"/>
      <c r="BU266" s="15"/>
      <c r="BV266" s="265"/>
      <c r="BW266" s="15"/>
      <c r="BX266" s="15"/>
      <c r="BY266" s="15"/>
      <c r="BZ266" s="15"/>
      <c r="CA266" s="15"/>
      <c r="CB266" s="15"/>
      <c r="CC266" s="15"/>
      <c r="CD266" s="15"/>
      <c r="CE266" s="15"/>
      <c r="CF266" s="42">
        <f t="shared" si="224"/>
        <v>3990028680</v>
      </c>
      <c r="CG266" s="187">
        <f t="shared" si="224"/>
        <v>4236125700</v>
      </c>
    </row>
    <row r="267" spans="1:85">
      <c r="A267" s="3">
        <f t="shared" si="222"/>
        <v>228</v>
      </c>
      <c r="B267" s="249">
        <v>1</v>
      </c>
      <c r="C267" s="250" t="s">
        <v>186</v>
      </c>
      <c r="D267" s="251" t="s">
        <v>19</v>
      </c>
      <c r="E267" s="252"/>
      <c r="F267" s="40" t="s">
        <v>72</v>
      </c>
      <c r="G267" s="253">
        <f t="shared" si="202"/>
        <v>175</v>
      </c>
      <c r="H267" s="253">
        <f t="shared" si="203"/>
        <v>156</v>
      </c>
      <c r="I267" s="254">
        <f t="shared" si="204"/>
        <v>26966806</v>
      </c>
      <c r="J267" s="254">
        <f t="shared" si="205"/>
        <v>5</v>
      </c>
      <c r="K267" s="255">
        <f t="shared" si="206"/>
        <v>1.08</v>
      </c>
      <c r="L267" s="256">
        <f>SUMIF($AN$4:$AN$22,D267,$AW$4:$AW$22)</f>
        <v>1.0149999999999999</v>
      </c>
      <c r="M267" s="257">
        <f t="shared" si="207"/>
        <v>24702510.0885319</v>
      </c>
      <c r="N267" s="257">
        <f t="shared" si="208"/>
        <v>27843675.743100945</v>
      </c>
      <c r="O267" s="257">
        <f t="shared" si="209"/>
        <v>29561012.737199999</v>
      </c>
      <c r="P267" s="257">
        <f t="shared" si="210"/>
        <v>31384271.319329038</v>
      </c>
      <c r="Q267" s="258">
        <f t="shared" si="211"/>
        <v>29561012.737199999</v>
      </c>
      <c r="R267" s="257">
        <f t="shared" si="211"/>
        <v>31384271.319329038</v>
      </c>
      <c r="S267" s="257">
        <f t="shared" si="212"/>
        <v>33319984.501266968</v>
      </c>
      <c r="T267" s="257"/>
      <c r="U267" s="257">
        <f t="shared" si="213"/>
        <v>3853591573.8109765</v>
      </c>
      <c r="V267" s="257">
        <f t="shared" si="214"/>
        <v>4343613415.9237471</v>
      </c>
      <c r="W267" s="257">
        <f t="shared" si="215"/>
        <v>4611517987.0031996</v>
      </c>
      <c r="X267" s="258">
        <f t="shared" si="216"/>
        <v>4895946325.8153296</v>
      </c>
      <c r="Y267" s="258">
        <f t="shared" si="217"/>
        <v>4611517987.0031996</v>
      </c>
      <c r="Z267" s="257">
        <f t="shared" si="218"/>
        <v>4895946325.8153296</v>
      </c>
      <c r="AA267" s="257">
        <f t="shared" si="223"/>
        <v>5197917582.1976471</v>
      </c>
      <c r="AB267" s="257"/>
      <c r="AC267" s="32" t="str">
        <f t="shared" si="219"/>
        <v>BERTAHAP</v>
      </c>
      <c r="AD267" s="259">
        <f t="shared" si="220"/>
        <v>0</v>
      </c>
      <c r="AE267" s="260">
        <v>2</v>
      </c>
      <c r="AF267" s="261"/>
      <c r="AG267" s="257" t="e">
        <f>IF(AF267&gt;#REF!,"LB","KR")</f>
        <v>#REF!</v>
      </c>
      <c r="AH267" s="261">
        <v>4238951000</v>
      </c>
      <c r="AI267" s="261">
        <v>4777975000</v>
      </c>
      <c r="AJ267" s="261">
        <v>5072670000</v>
      </c>
      <c r="AK267" s="262">
        <v>5385541000</v>
      </c>
      <c r="AL267" s="262">
        <v>5072670000</v>
      </c>
      <c r="AM267" s="261">
        <v>5385541000</v>
      </c>
      <c r="AN267" s="261">
        <f t="shared" si="227"/>
        <v>5717710000</v>
      </c>
      <c r="AO267" s="15"/>
      <c r="AP267" s="15"/>
      <c r="AQ267" s="264">
        <f t="shared" si="221"/>
        <v>-844061.0278000012</v>
      </c>
      <c r="AR267" s="265"/>
      <c r="AS267" s="266"/>
      <c r="AT267" s="266"/>
      <c r="AU267" s="266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314"/>
      <c r="BT267" s="15"/>
      <c r="BU267" s="15"/>
      <c r="BV267" s="265"/>
      <c r="BW267" s="15"/>
      <c r="BX267" s="15"/>
      <c r="BY267" s="15"/>
      <c r="BZ267" s="15"/>
      <c r="CA267" s="15"/>
      <c r="CB267" s="15"/>
      <c r="CC267" s="15"/>
      <c r="CD267" s="15"/>
      <c r="CE267" s="15"/>
      <c r="CF267" s="42">
        <f t="shared" si="224"/>
        <v>5377030200</v>
      </c>
      <c r="CG267" s="187">
        <f t="shared" si="224"/>
        <v>5708673460</v>
      </c>
    </row>
    <row r="268" spans="1:85">
      <c r="A268" s="3">
        <f t="shared" si="222"/>
        <v>229</v>
      </c>
      <c r="B268" s="249">
        <v>2</v>
      </c>
      <c r="C268" s="250" t="s">
        <v>186</v>
      </c>
      <c r="D268" s="251" t="s">
        <v>29</v>
      </c>
      <c r="E268" s="252"/>
      <c r="F268" s="40" t="s">
        <v>74</v>
      </c>
      <c r="G268" s="253">
        <f t="shared" si="202"/>
        <v>85</v>
      </c>
      <c r="H268" s="253">
        <f t="shared" si="203"/>
        <v>74</v>
      </c>
      <c r="I268" s="254">
        <f t="shared" si="204"/>
        <v>26966806</v>
      </c>
      <c r="J268" s="254">
        <f t="shared" si="205"/>
        <v>1</v>
      </c>
      <c r="K268" s="255">
        <f t="shared" si="206"/>
        <v>1.06</v>
      </c>
      <c r="L268" s="256">
        <f>SUMIF($AN$4:$AN$22,D268,$AW$4:$AW$22)</f>
        <v>1.0149999999999999</v>
      </c>
      <c r="M268" s="257">
        <f t="shared" si="207"/>
        <v>24245056.198003531</v>
      </c>
      <c r="N268" s="257">
        <f t="shared" si="208"/>
        <v>27328052.118228704</v>
      </c>
      <c r="O268" s="257">
        <f t="shared" si="209"/>
        <v>29013586.575399999</v>
      </c>
      <c r="P268" s="257">
        <f t="shared" si="210"/>
        <v>30803081.109711833</v>
      </c>
      <c r="Q268" s="258">
        <f t="shared" si="211"/>
        <v>29013586.575399999</v>
      </c>
      <c r="R268" s="257">
        <f t="shared" si="211"/>
        <v>30803081.109711833</v>
      </c>
      <c r="S268" s="257">
        <f t="shared" si="212"/>
        <v>32702947.751243506</v>
      </c>
      <c r="T268" s="257"/>
      <c r="U268" s="257">
        <f t="shared" si="213"/>
        <v>1794134158.6522613</v>
      </c>
      <c r="V268" s="257">
        <f t="shared" si="214"/>
        <v>2022275856.748924</v>
      </c>
      <c r="W268" s="257">
        <f t="shared" si="215"/>
        <v>2147005406.5795999</v>
      </c>
      <c r="X268" s="258">
        <f t="shared" si="216"/>
        <v>2279428002.1186757</v>
      </c>
      <c r="Y268" s="258">
        <f t="shared" si="217"/>
        <v>2147005406.5795999</v>
      </c>
      <c r="Z268" s="257">
        <f t="shared" si="218"/>
        <v>2279428002.1186757</v>
      </c>
      <c r="AA268" s="257">
        <f t="shared" si="223"/>
        <v>2420018133.5920196</v>
      </c>
      <c r="AB268" s="257"/>
      <c r="AC268" s="32" t="str">
        <f t="shared" si="219"/>
        <v>BERTAHAP</v>
      </c>
      <c r="AD268" s="259">
        <f t="shared" si="220"/>
        <v>0</v>
      </c>
      <c r="AE268" s="260">
        <v>2</v>
      </c>
      <c r="AF268" s="261"/>
      <c r="AG268" s="257" t="e">
        <f>IF(AF268&gt;#REF!,"LB","KR")</f>
        <v>#REF!</v>
      </c>
      <c r="AH268" s="261">
        <v>1973548000</v>
      </c>
      <c r="AI268" s="261">
        <v>2224504000</v>
      </c>
      <c r="AJ268" s="261">
        <v>2361706000</v>
      </c>
      <c r="AK268" s="262">
        <v>2507371000</v>
      </c>
      <c r="AL268" s="262">
        <v>2361706000</v>
      </c>
      <c r="AM268" s="261">
        <v>2507371000</v>
      </c>
      <c r="AN268" s="261">
        <f t="shared" si="227"/>
        <v>2662020000</v>
      </c>
      <c r="AO268" s="15"/>
      <c r="AP268" s="15"/>
      <c r="AQ268" s="264">
        <f t="shared" si="221"/>
        <v>-1391487.189600002</v>
      </c>
      <c r="AR268" s="265"/>
      <c r="AS268" s="266"/>
      <c r="AT268" s="266"/>
      <c r="AU268" s="266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314"/>
      <c r="BT268" s="15"/>
      <c r="BU268" s="15"/>
      <c r="BV268" s="265"/>
      <c r="BW268" s="15"/>
      <c r="BX268" s="15"/>
      <c r="BY268" s="15"/>
      <c r="BZ268" s="15"/>
      <c r="CA268" s="15"/>
      <c r="CB268" s="15"/>
      <c r="CC268" s="15"/>
      <c r="CD268" s="15"/>
      <c r="CE268" s="15"/>
      <c r="CF268" s="42">
        <f t="shared" si="224"/>
        <v>2503408360</v>
      </c>
      <c r="CG268" s="187">
        <f t="shared" si="224"/>
        <v>2657813260</v>
      </c>
    </row>
    <row r="269" spans="1:85">
      <c r="A269" s="3">
        <f t="shared" si="222"/>
        <v>230</v>
      </c>
      <c r="B269" s="249">
        <v>3</v>
      </c>
      <c r="C269" s="250" t="s">
        <v>186</v>
      </c>
      <c r="D269" s="251" t="s">
        <v>32</v>
      </c>
      <c r="E269" s="252"/>
      <c r="F269" s="40" t="s">
        <v>56</v>
      </c>
      <c r="G269" s="253">
        <f t="shared" si="202"/>
        <v>85</v>
      </c>
      <c r="H269" s="253">
        <f t="shared" si="203"/>
        <v>74</v>
      </c>
      <c r="I269" s="254">
        <f t="shared" si="204"/>
        <v>26966806</v>
      </c>
      <c r="J269" s="254">
        <f t="shared" si="205"/>
        <v>1</v>
      </c>
      <c r="K269" s="255">
        <f t="shared" si="206"/>
        <v>1.06</v>
      </c>
      <c r="L269" s="256">
        <f>SUMIF($AN$4:$AN$22,D269,$AW$4:$AW$22)</f>
        <v>1.0149999999999999</v>
      </c>
      <c r="M269" s="257">
        <f t="shared" si="207"/>
        <v>24245056.198003531</v>
      </c>
      <c r="N269" s="257">
        <f t="shared" si="208"/>
        <v>27328052.118228704</v>
      </c>
      <c r="O269" s="257">
        <f t="shared" si="209"/>
        <v>29013586.575399999</v>
      </c>
      <c r="P269" s="257">
        <f t="shared" si="210"/>
        <v>30803081.109711833</v>
      </c>
      <c r="Q269" s="258">
        <f t="shared" si="211"/>
        <v>29013586.575399999</v>
      </c>
      <c r="R269" s="257">
        <f t="shared" si="211"/>
        <v>30803081.109711833</v>
      </c>
      <c r="S269" s="257">
        <f t="shared" si="212"/>
        <v>32702947.751243506</v>
      </c>
      <c r="T269" s="257"/>
      <c r="U269" s="257">
        <f t="shared" si="213"/>
        <v>1794134158.6522613</v>
      </c>
      <c r="V269" s="257">
        <f t="shared" si="214"/>
        <v>2022275856.748924</v>
      </c>
      <c r="W269" s="257">
        <f t="shared" si="215"/>
        <v>2147005406.5795999</v>
      </c>
      <c r="X269" s="258">
        <f t="shared" si="216"/>
        <v>2279428002.1186757</v>
      </c>
      <c r="Y269" s="258">
        <f t="shared" si="217"/>
        <v>2147005406.5795999</v>
      </c>
      <c r="Z269" s="257">
        <f t="shared" si="218"/>
        <v>2279428002.1186757</v>
      </c>
      <c r="AA269" s="257">
        <f t="shared" si="223"/>
        <v>2420018133.5920196</v>
      </c>
      <c r="AB269" s="257"/>
      <c r="AC269" s="32" t="str">
        <f t="shared" si="219"/>
        <v>BERTAHAP</v>
      </c>
      <c r="AD269" s="259">
        <f t="shared" si="220"/>
        <v>0</v>
      </c>
      <c r="AE269" s="260">
        <v>2</v>
      </c>
      <c r="AF269" s="261"/>
      <c r="AG269" s="257" t="e">
        <f>IF(AF269&gt;#REF!,"LB","KR")</f>
        <v>#REF!</v>
      </c>
      <c r="AH269" s="261">
        <v>1973548000</v>
      </c>
      <c r="AI269" s="261">
        <v>2224504000</v>
      </c>
      <c r="AJ269" s="261">
        <v>2361706000</v>
      </c>
      <c r="AK269" s="262">
        <v>2507371000</v>
      </c>
      <c r="AL269" s="262">
        <v>2361706000</v>
      </c>
      <c r="AM269" s="261">
        <v>2507371000</v>
      </c>
      <c r="AN269" s="261">
        <f t="shared" si="227"/>
        <v>2662020000</v>
      </c>
      <c r="AO269" s="15"/>
      <c r="AP269" s="15"/>
      <c r="AQ269" s="264">
        <f t="shared" si="221"/>
        <v>-1391487.189600002</v>
      </c>
      <c r="AR269" s="265"/>
      <c r="AS269" s="266"/>
      <c r="AT269" s="266"/>
      <c r="AU269" s="266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314"/>
      <c r="BT269" s="15"/>
      <c r="BU269" s="15"/>
      <c r="BV269" s="265"/>
      <c r="BW269" s="15"/>
      <c r="BX269" s="15"/>
      <c r="BY269" s="15"/>
      <c r="BZ269" s="15"/>
      <c r="CA269" s="15"/>
      <c r="CB269" s="15"/>
      <c r="CC269" s="15"/>
      <c r="CD269" s="15"/>
      <c r="CE269" s="15"/>
      <c r="CF269" s="42">
        <f t="shared" si="224"/>
        <v>2503408360</v>
      </c>
      <c r="CG269" s="187">
        <f t="shared" si="224"/>
        <v>2657813260</v>
      </c>
    </row>
    <row r="270" spans="1:85">
      <c r="A270" s="3">
        <f t="shared" si="222"/>
        <v>231</v>
      </c>
      <c r="B270" s="249">
        <v>4</v>
      </c>
      <c r="C270" s="250" t="s">
        <v>186</v>
      </c>
      <c r="D270" s="251" t="s">
        <v>38</v>
      </c>
      <c r="E270" s="252"/>
      <c r="F270" s="40" t="s">
        <v>58</v>
      </c>
      <c r="G270" s="253">
        <f t="shared" si="202"/>
        <v>101</v>
      </c>
      <c r="H270" s="253">
        <f t="shared" si="203"/>
        <v>90</v>
      </c>
      <c r="I270" s="254">
        <f t="shared" si="204"/>
        <v>26966806</v>
      </c>
      <c r="J270" s="254">
        <f t="shared" si="205"/>
        <v>1</v>
      </c>
      <c r="K270" s="255">
        <f t="shared" si="206"/>
        <v>1.06</v>
      </c>
      <c r="L270" s="256">
        <f>SUMIF($AN$4:$AN$22,D270,$AW$4:$AW$22)</f>
        <v>1.0149999999999999</v>
      </c>
      <c r="M270" s="257">
        <f t="shared" si="207"/>
        <v>24245056.198003531</v>
      </c>
      <c r="N270" s="257">
        <f t="shared" si="208"/>
        <v>27328052.118228704</v>
      </c>
      <c r="O270" s="257">
        <f t="shared" si="209"/>
        <v>29013586.575399999</v>
      </c>
      <c r="P270" s="257">
        <f t="shared" si="210"/>
        <v>30803081.109711833</v>
      </c>
      <c r="Q270" s="258">
        <f t="shared" si="211"/>
        <v>29013586.575399999</v>
      </c>
      <c r="R270" s="257">
        <f t="shared" si="211"/>
        <v>30803081.109711833</v>
      </c>
      <c r="S270" s="257">
        <f t="shared" si="212"/>
        <v>32702947.751243506</v>
      </c>
      <c r="T270" s="257"/>
      <c r="U270" s="257">
        <f t="shared" si="213"/>
        <v>2182055057.8203177</v>
      </c>
      <c r="V270" s="257">
        <f t="shared" si="214"/>
        <v>2459524690.6405835</v>
      </c>
      <c r="W270" s="257">
        <f t="shared" si="215"/>
        <v>2611222791.7859998</v>
      </c>
      <c r="X270" s="258">
        <f t="shared" si="216"/>
        <v>2772277299.8740649</v>
      </c>
      <c r="Y270" s="258">
        <f t="shared" si="217"/>
        <v>2611222791.7859998</v>
      </c>
      <c r="Z270" s="257">
        <f t="shared" si="218"/>
        <v>2772277299.8740649</v>
      </c>
      <c r="AA270" s="257">
        <f t="shared" si="223"/>
        <v>2943265297.6119156</v>
      </c>
      <c r="AB270" s="257"/>
      <c r="AC270" s="32" t="str">
        <f t="shared" si="219"/>
        <v>BERTAHAP</v>
      </c>
      <c r="AD270" s="259">
        <f t="shared" si="220"/>
        <v>0</v>
      </c>
      <c r="AE270" s="260">
        <v>2</v>
      </c>
      <c r="AF270" s="261"/>
      <c r="AG270" s="257" t="e">
        <f>IF(AF270&gt;#REF!,"LB","KR")</f>
        <v>#REF!</v>
      </c>
      <c r="AH270" s="261">
        <v>2400261000</v>
      </c>
      <c r="AI270" s="261">
        <v>2705478000</v>
      </c>
      <c r="AJ270" s="261">
        <v>2872346000</v>
      </c>
      <c r="AK270" s="262">
        <v>3049506000</v>
      </c>
      <c r="AL270" s="262">
        <v>2872346000</v>
      </c>
      <c r="AM270" s="261">
        <v>3049506000</v>
      </c>
      <c r="AN270" s="261">
        <f t="shared" si="227"/>
        <v>3237592000</v>
      </c>
      <c r="AO270" s="15"/>
      <c r="AP270" s="15"/>
      <c r="AQ270" s="264">
        <f t="shared" si="221"/>
        <v>-1391487.189600002</v>
      </c>
      <c r="AR270" s="265"/>
      <c r="AS270" s="266"/>
      <c r="AT270" s="266"/>
      <c r="AU270" s="266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314"/>
      <c r="BT270" s="15"/>
      <c r="BU270" s="15"/>
      <c r="BV270" s="265"/>
      <c r="BW270" s="15"/>
      <c r="BX270" s="15"/>
      <c r="BY270" s="15"/>
      <c r="BZ270" s="15"/>
      <c r="CA270" s="15"/>
      <c r="CB270" s="15"/>
      <c r="CC270" s="15"/>
      <c r="CD270" s="15"/>
      <c r="CE270" s="15"/>
      <c r="CF270" s="42">
        <f t="shared" si="224"/>
        <v>3044686760</v>
      </c>
      <c r="CG270" s="187">
        <f t="shared" si="224"/>
        <v>3232476360</v>
      </c>
    </row>
    <row r="271" spans="1:85">
      <c r="A271" s="3">
        <f t="shared" si="222"/>
        <v>232</v>
      </c>
      <c r="B271" s="249">
        <v>5</v>
      </c>
      <c r="C271" s="250" t="s">
        <v>186</v>
      </c>
      <c r="D271" s="285">
        <v>15</v>
      </c>
      <c r="E271" s="252"/>
      <c r="F271" s="40" t="s">
        <v>64</v>
      </c>
      <c r="G271" s="253">
        <f t="shared" si="202"/>
        <v>101</v>
      </c>
      <c r="H271" s="253">
        <f t="shared" si="203"/>
        <v>90</v>
      </c>
      <c r="I271" s="254">
        <f t="shared" si="204"/>
        <v>26966806</v>
      </c>
      <c r="J271" s="254">
        <f t="shared" si="205"/>
        <v>1</v>
      </c>
      <c r="K271" s="255">
        <f t="shared" si="206"/>
        <v>1.06</v>
      </c>
      <c r="L271" s="256">
        <f>SUMIF($AN$4:$AN$22,D271,$AW$4:$AW$22)</f>
        <v>1.0149999999999999</v>
      </c>
      <c r="M271" s="257">
        <f t="shared" si="207"/>
        <v>24245056.198003531</v>
      </c>
      <c r="N271" s="257">
        <f t="shared" si="208"/>
        <v>27328052.118228704</v>
      </c>
      <c r="O271" s="257">
        <f t="shared" si="209"/>
        <v>29013586.575399999</v>
      </c>
      <c r="P271" s="257">
        <f t="shared" si="210"/>
        <v>30803081.109711833</v>
      </c>
      <c r="Q271" s="258">
        <f t="shared" si="211"/>
        <v>29013586.575399999</v>
      </c>
      <c r="R271" s="257">
        <f t="shared" si="211"/>
        <v>30803081.109711833</v>
      </c>
      <c r="S271" s="257">
        <f t="shared" si="212"/>
        <v>32702947.751243506</v>
      </c>
      <c r="T271" s="257"/>
      <c r="U271" s="257">
        <f t="shared" si="213"/>
        <v>2182055057.8203177</v>
      </c>
      <c r="V271" s="257">
        <f t="shared" si="214"/>
        <v>2459524690.6405835</v>
      </c>
      <c r="W271" s="257">
        <f t="shared" si="215"/>
        <v>2611222791.7859998</v>
      </c>
      <c r="X271" s="258">
        <f t="shared" si="216"/>
        <v>2772277299.8740649</v>
      </c>
      <c r="Y271" s="258">
        <f t="shared" si="217"/>
        <v>2611222791.7859998</v>
      </c>
      <c r="Z271" s="257">
        <f t="shared" si="218"/>
        <v>2772277299.8740649</v>
      </c>
      <c r="AA271" s="257">
        <f t="shared" si="223"/>
        <v>2943265297.6119156</v>
      </c>
      <c r="AB271" s="257"/>
      <c r="AC271" s="32" t="str">
        <f t="shared" si="219"/>
        <v>BERTAHAP</v>
      </c>
      <c r="AD271" s="259">
        <f t="shared" si="220"/>
        <v>0</v>
      </c>
      <c r="AE271" s="260">
        <v>2</v>
      </c>
      <c r="AF271" s="261"/>
      <c r="AG271" s="257" t="e">
        <f>IF(AF271&gt;#REF!,"LB","KR")</f>
        <v>#REF!</v>
      </c>
      <c r="AH271" s="261">
        <v>2400261000</v>
      </c>
      <c r="AI271" s="261">
        <v>2705478000</v>
      </c>
      <c r="AJ271" s="261">
        <v>2872346000</v>
      </c>
      <c r="AK271" s="262">
        <v>3049506000</v>
      </c>
      <c r="AL271" s="262">
        <v>2872346000</v>
      </c>
      <c r="AM271" s="261">
        <v>3049506000</v>
      </c>
      <c r="AN271" s="261">
        <f t="shared" si="227"/>
        <v>3237592000</v>
      </c>
      <c r="AO271" s="15"/>
      <c r="AP271" s="15"/>
      <c r="AQ271" s="264">
        <f t="shared" si="221"/>
        <v>-1391487.189600002</v>
      </c>
      <c r="AR271" s="265"/>
      <c r="AS271" s="266"/>
      <c r="AT271" s="266"/>
      <c r="AU271" s="266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314"/>
      <c r="BT271" s="15"/>
      <c r="BU271" s="15"/>
      <c r="BV271" s="265"/>
      <c r="BW271" s="15"/>
      <c r="BX271" s="15"/>
      <c r="BY271" s="15"/>
      <c r="BZ271" s="15"/>
      <c r="CA271" s="15"/>
      <c r="CB271" s="15"/>
      <c r="CC271" s="15"/>
      <c r="CD271" s="15"/>
      <c r="CE271" s="15"/>
      <c r="CF271" s="42">
        <f t="shared" si="224"/>
        <v>3044686760</v>
      </c>
      <c r="CG271" s="187">
        <f t="shared" si="224"/>
        <v>3232476360</v>
      </c>
    </row>
    <row r="272" spans="1:85">
      <c r="A272" s="3">
        <f t="shared" si="222"/>
        <v>233</v>
      </c>
      <c r="B272" s="249">
        <v>6</v>
      </c>
      <c r="C272" s="250" t="s">
        <v>186</v>
      </c>
      <c r="D272" s="285">
        <v>17</v>
      </c>
      <c r="E272" s="252"/>
      <c r="F272" s="40" t="s">
        <v>67</v>
      </c>
      <c r="G272" s="253">
        <f t="shared" si="202"/>
        <v>85</v>
      </c>
      <c r="H272" s="253">
        <f t="shared" si="203"/>
        <v>74</v>
      </c>
      <c r="I272" s="254">
        <f t="shared" si="204"/>
        <v>26966806</v>
      </c>
      <c r="J272" s="254">
        <f t="shared" si="205"/>
        <v>1</v>
      </c>
      <c r="K272" s="255">
        <f t="shared" si="206"/>
        <v>1.06</v>
      </c>
      <c r="L272" s="256">
        <f t="shared" ref="L272:L277" si="230">SUMIF($AN$4:$AN$22,D272,$AW$4:$AW$22)</f>
        <v>1.0149999999999999</v>
      </c>
      <c r="M272" s="257">
        <f t="shared" si="207"/>
        <v>24245056.198003531</v>
      </c>
      <c r="N272" s="257">
        <f t="shared" si="208"/>
        <v>27328052.118228704</v>
      </c>
      <c r="O272" s="257">
        <f t="shared" si="209"/>
        <v>29013586.575399999</v>
      </c>
      <c r="P272" s="257">
        <f t="shared" si="210"/>
        <v>30803081.109711833</v>
      </c>
      <c r="Q272" s="258">
        <f t="shared" si="211"/>
        <v>29013586.575399999</v>
      </c>
      <c r="R272" s="257">
        <f t="shared" si="211"/>
        <v>30803081.109711833</v>
      </c>
      <c r="S272" s="257">
        <f t="shared" si="212"/>
        <v>32702947.751243506</v>
      </c>
      <c r="T272" s="257"/>
      <c r="U272" s="257">
        <f t="shared" si="213"/>
        <v>1794134158.6522613</v>
      </c>
      <c r="V272" s="257">
        <f t="shared" si="214"/>
        <v>2022275856.748924</v>
      </c>
      <c r="W272" s="257">
        <f t="shared" si="215"/>
        <v>2147005406.5795999</v>
      </c>
      <c r="X272" s="258">
        <f t="shared" si="216"/>
        <v>2279428002.1186757</v>
      </c>
      <c r="Y272" s="258">
        <f t="shared" si="217"/>
        <v>2147005406.5795999</v>
      </c>
      <c r="Z272" s="257">
        <f t="shared" si="218"/>
        <v>2279428002.1186757</v>
      </c>
      <c r="AA272" s="257">
        <f t="shared" si="223"/>
        <v>2420018133.5920196</v>
      </c>
      <c r="AB272" s="257"/>
      <c r="AC272" s="32" t="str">
        <f t="shared" si="219"/>
        <v>BERTAHAP</v>
      </c>
      <c r="AD272" s="259">
        <f t="shared" si="220"/>
        <v>0</v>
      </c>
      <c r="AE272" s="260">
        <v>2</v>
      </c>
      <c r="AF272" s="261"/>
      <c r="AG272" s="257" t="e">
        <f>IF(AF272&gt;#REF!,"LB","KR")</f>
        <v>#REF!</v>
      </c>
      <c r="AH272" s="261">
        <v>1973548000</v>
      </c>
      <c r="AI272" s="261">
        <v>2224504000</v>
      </c>
      <c r="AJ272" s="261">
        <v>2361706000</v>
      </c>
      <c r="AK272" s="262">
        <v>2507371000</v>
      </c>
      <c r="AL272" s="262">
        <v>2361706000</v>
      </c>
      <c r="AM272" s="261">
        <v>2507371000</v>
      </c>
      <c r="AN272" s="261">
        <f t="shared" si="227"/>
        <v>2662020000</v>
      </c>
      <c r="AO272" s="15"/>
      <c r="AP272" s="15"/>
      <c r="AQ272" s="264">
        <f t="shared" si="221"/>
        <v>-1391487.189600002</v>
      </c>
      <c r="AR272" s="265"/>
      <c r="AS272" s="266"/>
      <c r="AT272" s="266"/>
      <c r="AU272" s="266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314"/>
      <c r="BT272" s="15"/>
      <c r="BU272" s="15"/>
      <c r="BV272" s="265"/>
      <c r="BW272" s="15"/>
      <c r="BX272" s="15"/>
      <c r="BY272" s="15"/>
      <c r="BZ272" s="15"/>
      <c r="CA272" s="15"/>
      <c r="CB272" s="15"/>
      <c r="CC272" s="15"/>
      <c r="CD272" s="15"/>
      <c r="CE272" s="15"/>
      <c r="CF272" s="42">
        <f t="shared" si="224"/>
        <v>2503408360</v>
      </c>
      <c r="CG272" s="187">
        <f t="shared" si="224"/>
        <v>2657813260</v>
      </c>
    </row>
    <row r="273" spans="1:85">
      <c r="A273" s="3">
        <f t="shared" si="222"/>
        <v>234</v>
      </c>
      <c r="B273" s="249">
        <v>7</v>
      </c>
      <c r="C273" s="250" t="s">
        <v>186</v>
      </c>
      <c r="D273" s="285">
        <v>19</v>
      </c>
      <c r="E273" s="252"/>
      <c r="F273" s="40" t="s">
        <v>78</v>
      </c>
      <c r="G273" s="253">
        <f t="shared" si="202"/>
        <v>138</v>
      </c>
      <c r="H273" s="253">
        <f t="shared" si="203"/>
        <v>120</v>
      </c>
      <c r="I273" s="254">
        <f t="shared" si="204"/>
        <v>26966806</v>
      </c>
      <c r="J273" s="254">
        <f t="shared" si="205"/>
        <v>1</v>
      </c>
      <c r="K273" s="255">
        <f t="shared" si="206"/>
        <v>1.06</v>
      </c>
      <c r="L273" s="256">
        <f t="shared" si="230"/>
        <v>1.0149999999999999</v>
      </c>
      <c r="M273" s="257">
        <f t="shared" si="207"/>
        <v>24245056.198003531</v>
      </c>
      <c r="N273" s="257">
        <f t="shared" si="208"/>
        <v>27328052.118228704</v>
      </c>
      <c r="O273" s="257">
        <f t="shared" si="209"/>
        <v>29013586.575399999</v>
      </c>
      <c r="P273" s="257">
        <f t="shared" si="210"/>
        <v>30803081.109711833</v>
      </c>
      <c r="Q273" s="258">
        <f t="shared" si="211"/>
        <v>29013586.575399999</v>
      </c>
      <c r="R273" s="257">
        <f t="shared" si="211"/>
        <v>30803081.109711833</v>
      </c>
      <c r="S273" s="257">
        <f t="shared" si="212"/>
        <v>32702947.751243506</v>
      </c>
      <c r="T273" s="257"/>
      <c r="U273" s="257">
        <f t="shared" si="213"/>
        <v>2909406743.7604237</v>
      </c>
      <c r="V273" s="257">
        <f t="shared" si="214"/>
        <v>3279366254.1874447</v>
      </c>
      <c r="W273" s="257">
        <f t="shared" si="215"/>
        <v>3481630389.0479999</v>
      </c>
      <c r="X273" s="258">
        <f t="shared" si="216"/>
        <v>3696369733.1654201</v>
      </c>
      <c r="Y273" s="258">
        <f t="shared" si="217"/>
        <v>3481630389.0479999</v>
      </c>
      <c r="Z273" s="257">
        <f t="shared" si="218"/>
        <v>3696369733.1654201</v>
      </c>
      <c r="AA273" s="257">
        <f t="shared" si="223"/>
        <v>3924353730.1492205</v>
      </c>
      <c r="AB273" s="257"/>
      <c r="AC273" s="32" t="str">
        <f t="shared" si="219"/>
        <v>BERTAHAP</v>
      </c>
      <c r="AD273" s="259">
        <f t="shared" si="220"/>
        <v>0</v>
      </c>
      <c r="AE273" s="260">
        <v>2</v>
      </c>
      <c r="AF273" s="261"/>
      <c r="AG273" s="257" t="e">
        <f>IF(AF273&gt;#REF!,"LB","KR")</f>
        <v>#REF!</v>
      </c>
      <c r="AH273" s="261">
        <v>3200348000</v>
      </c>
      <c r="AI273" s="261">
        <v>3607303000</v>
      </c>
      <c r="AJ273" s="261">
        <v>3829794000</v>
      </c>
      <c r="AK273" s="262">
        <v>4066007000</v>
      </c>
      <c r="AL273" s="262">
        <v>3829794000</v>
      </c>
      <c r="AM273" s="261">
        <v>4066007000</v>
      </c>
      <c r="AN273" s="261">
        <f t="shared" si="227"/>
        <v>4316790000</v>
      </c>
      <c r="AO273" s="15"/>
      <c r="AP273" s="15"/>
      <c r="AQ273" s="264">
        <f t="shared" si="221"/>
        <v>-1391487.189600002</v>
      </c>
      <c r="AR273" s="265"/>
      <c r="AS273" s="266"/>
      <c r="AT273" s="266"/>
      <c r="AU273" s="266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314"/>
      <c r="BT273" s="15"/>
      <c r="BU273" s="15"/>
      <c r="BV273" s="265"/>
      <c r="BW273" s="15"/>
      <c r="BX273" s="15"/>
      <c r="BY273" s="15"/>
      <c r="BZ273" s="15"/>
      <c r="CA273" s="15"/>
      <c r="CB273" s="15"/>
      <c r="CC273" s="15"/>
      <c r="CD273" s="15"/>
      <c r="CE273" s="15"/>
      <c r="CF273" s="42">
        <f t="shared" si="224"/>
        <v>4059581640</v>
      </c>
      <c r="CG273" s="187">
        <f t="shared" si="224"/>
        <v>4309967420</v>
      </c>
    </row>
    <row r="274" spans="1:85">
      <c r="A274" s="3">
        <f t="shared" si="222"/>
        <v>235</v>
      </c>
      <c r="B274" s="249">
        <v>8</v>
      </c>
      <c r="C274" s="250" t="s">
        <v>186</v>
      </c>
      <c r="D274" s="285">
        <v>21</v>
      </c>
      <c r="E274" s="252"/>
      <c r="F274" s="40" t="s">
        <v>84</v>
      </c>
      <c r="G274" s="253">
        <f t="shared" si="202"/>
        <v>132</v>
      </c>
      <c r="H274" s="253">
        <f t="shared" si="203"/>
        <v>112</v>
      </c>
      <c r="I274" s="254">
        <f t="shared" si="204"/>
        <v>26966806</v>
      </c>
      <c r="J274" s="254">
        <f t="shared" si="205"/>
        <v>3</v>
      </c>
      <c r="K274" s="255">
        <f t="shared" si="206"/>
        <v>1.1000000000000001</v>
      </c>
      <c r="L274" s="256">
        <f t="shared" si="230"/>
        <v>1.0149999999999999</v>
      </c>
      <c r="M274" s="257">
        <f t="shared" si="207"/>
        <v>25159963.979060266</v>
      </c>
      <c r="N274" s="257">
        <f t="shared" si="208"/>
        <v>28359299.367973182</v>
      </c>
      <c r="O274" s="257">
        <f t="shared" si="209"/>
        <v>30108438.899</v>
      </c>
      <c r="P274" s="257">
        <f t="shared" si="210"/>
        <v>31965461.528946243</v>
      </c>
      <c r="Q274" s="258">
        <f t="shared" si="211"/>
        <v>30108438.899</v>
      </c>
      <c r="R274" s="257">
        <f t="shared" si="211"/>
        <v>31965461.528946243</v>
      </c>
      <c r="S274" s="257">
        <f t="shared" si="212"/>
        <v>33937021.251290433</v>
      </c>
      <c r="T274" s="257"/>
      <c r="U274" s="257">
        <f t="shared" si="213"/>
        <v>2817915965.6547499</v>
      </c>
      <c r="V274" s="257">
        <f t="shared" si="214"/>
        <v>3176241529.2129965</v>
      </c>
      <c r="W274" s="257">
        <f t="shared" si="215"/>
        <v>3372145156.6880002</v>
      </c>
      <c r="X274" s="258">
        <f t="shared" si="216"/>
        <v>3580131691.2419791</v>
      </c>
      <c r="Y274" s="258">
        <f t="shared" si="217"/>
        <v>3372145156.6880002</v>
      </c>
      <c r="Z274" s="257">
        <f t="shared" si="218"/>
        <v>3580131691.2419791</v>
      </c>
      <c r="AA274" s="257">
        <f t="shared" si="223"/>
        <v>3800946380.1445284</v>
      </c>
      <c r="AB274" s="257"/>
      <c r="AC274" s="32" t="str">
        <f t="shared" si="219"/>
        <v>BERTAHAP</v>
      </c>
      <c r="AD274" s="259">
        <f t="shared" si="220"/>
        <v>0</v>
      </c>
      <c r="AE274" s="260">
        <v>2</v>
      </c>
      <c r="AF274" s="261"/>
      <c r="AG274" s="257" t="e">
        <f>IF(AF274&gt;#REF!,"LB","KR")</f>
        <v>#REF!</v>
      </c>
      <c r="AH274" s="261">
        <v>3099708000</v>
      </c>
      <c r="AI274" s="261">
        <v>3493866000</v>
      </c>
      <c r="AJ274" s="261">
        <v>3709360000</v>
      </c>
      <c r="AK274" s="262">
        <v>3938145000</v>
      </c>
      <c r="AL274" s="262">
        <v>3709360000</v>
      </c>
      <c r="AM274" s="261">
        <v>3938145000</v>
      </c>
      <c r="AN274" s="261">
        <f t="shared" si="227"/>
        <v>4181042000</v>
      </c>
      <c r="AO274" s="15"/>
      <c r="AP274" s="15"/>
      <c r="AQ274" s="264">
        <f t="shared" si="221"/>
        <v>-296634.86600000039</v>
      </c>
      <c r="AR274" s="265"/>
      <c r="AS274" s="266"/>
      <c r="AT274" s="266"/>
      <c r="AU274" s="266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314"/>
      <c r="BT274" s="15"/>
      <c r="BU274" s="15"/>
      <c r="BV274" s="265"/>
      <c r="BW274" s="15"/>
      <c r="BX274" s="15"/>
      <c r="BY274" s="15"/>
      <c r="BZ274" s="15"/>
      <c r="CA274" s="15"/>
      <c r="CB274" s="15"/>
      <c r="CC274" s="15"/>
      <c r="CD274" s="15"/>
      <c r="CE274" s="15"/>
      <c r="CF274" s="42">
        <f t="shared" si="224"/>
        <v>3931921600</v>
      </c>
      <c r="CG274" s="187">
        <f t="shared" si="224"/>
        <v>4174433700</v>
      </c>
    </row>
    <row r="275" spans="1:85">
      <c r="A275" s="3">
        <f t="shared" si="222"/>
        <v>236</v>
      </c>
      <c r="B275" s="249">
        <v>1</v>
      </c>
      <c r="C275" s="250" t="s">
        <v>187</v>
      </c>
      <c r="D275" s="251" t="s">
        <v>19</v>
      </c>
      <c r="E275" s="252"/>
      <c r="F275" s="40" t="s">
        <v>72</v>
      </c>
      <c r="G275" s="253">
        <f t="shared" si="202"/>
        <v>175</v>
      </c>
      <c r="H275" s="253">
        <f t="shared" si="203"/>
        <v>156</v>
      </c>
      <c r="I275" s="254">
        <f t="shared" si="204"/>
        <v>26966806</v>
      </c>
      <c r="J275" s="254">
        <f t="shared" si="205"/>
        <v>5</v>
      </c>
      <c r="K275" s="255">
        <f t="shared" si="206"/>
        <v>1.08</v>
      </c>
      <c r="L275" s="256">
        <f t="shared" si="230"/>
        <v>1.0149999999999999</v>
      </c>
      <c r="M275" s="257">
        <f t="shared" si="207"/>
        <v>24702510.0885319</v>
      </c>
      <c r="N275" s="257">
        <f t="shared" si="208"/>
        <v>27843675.743100945</v>
      </c>
      <c r="O275" s="257">
        <f t="shared" si="209"/>
        <v>29561012.737199999</v>
      </c>
      <c r="P275" s="257">
        <f t="shared" si="210"/>
        <v>31384271.319329038</v>
      </c>
      <c r="Q275" s="258">
        <f t="shared" si="211"/>
        <v>29561012.737199999</v>
      </c>
      <c r="R275" s="257">
        <f t="shared" si="211"/>
        <v>31384271.319329038</v>
      </c>
      <c r="S275" s="257">
        <f t="shared" si="212"/>
        <v>33319984.501266968</v>
      </c>
      <c r="T275" s="257"/>
      <c r="U275" s="257">
        <f t="shared" si="213"/>
        <v>3853591573.8109765</v>
      </c>
      <c r="V275" s="257">
        <f t="shared" si="214"/>
        <v>4343613415.9237471</v>
      </c>
      <c r="W275" s="257">
        <f t="shared" si="215"/>
        <v>4611517987.0031996</v>
      </c>
      <c r="X275" s="258">
        <f t="shared" si="216"/>
        <v>4895946325.8153296</v>
      </c>
      <c r="Y275" s="258">
        <f t="shared" si="217"/>
        <v>4611517987.0031996</v>
      </c>
      <c r="Z275" s="257">
        <f t="shared" si="218"/>
        <v>4895946325.8153296</v>
      </c>
      <c r="AA275" s="257">
        <f t="shared" si="223"/>
        <v>5197917582.1976471</v>
      </c>
      <c r="AB275" s="257"/>
      <c r="AC275" s="32" t="str">
        <f t="shared" si="219"/>
        <v>BERTAHAP</v>
      </c>
      <c r="AD275" s="259">
        <f t="shared" si="220"/>
        <v>0</v>
      </c>
      <c r="AE275" s="260">
        <v>2</v>
      </c>
      <c r="AF275" s="261"/>
      <c r="AG275" s="257" t="e">
        <f>IF(AF275&gt;#REF!,"LB","KR")</f>
        <v>#REF!</v>
      </c>
      <c r="AH275" s="261">
        <v>4238951000</v>
      </c>
      <c r="AI275" s="261">
        <v>4777975000</v>
      </c>
      <c r="AJ275" s="261">
        <v>5072670000</v>
      </c>
      <c r="AK275" s="262">
        <v>5385541000</v>
      </c>
      <c r="AL275" s="262">
        <v>5072670000</v>
      </c>
      <c r="AM275" s="261">
        <v>5385541000</v>
      </c>
      <c r="AN275" s="261">
        <f t="shared" si="227"/>
        <v>5717710000</v>
      </c>
      <c r="AO275" s="15"/>
      <c r="AP275" s="15"/>
      <c r="AQ275" s="264">
        <f t="shared" si="221"/>
        <v>-844061.0278000012</v>
      </c>
      <c r="AR275" s="265"/>
      <c r="AS275" s="266"/>
      <c r="AT275" s="266"/>
      <c r="AU275" s="266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314"/>
      <c r="BT275" s="15"/>
      <c r="BU275" s="15"/>
      <c r="BV275" s="265"/>
      <c r="BW275" s="15"/>
      <c r="BX275" s="15"/>
      <c r="BY275" s="15"/>
      <c r="BZ275" s="15"/>
      <c r="CA275" s="15"/>
      <c r="CB275" s="15"/>
      <c r="CC275" s="15"/>
      <c r="CD275" s="15"/>
      <c r="CE275" s="15"/>
      <c r="CF275" s="42">
        <f t="shared" si="224"/>
        <v>5377030200</v>
      </c>
      <c r="CG275" s="187">
        <f t="shared" si="224"/>
        <v>5708673460</v>
      </c>
    </row>
    <row r="276" spans="1:85">
      <c r="A276" s="3">
        <f t="shared" si="222"/>
        <v>237</v>
      </c>
      <c r="B276" s="249">
        <v>2</v>
      </c>
      <c r="C276" s="250" t="s">
        <v>187</v>
      </c>
      <c r="D276" s="251" t="s">
        <v>29</v>
      </c>
      <c r="E276" s="252"/>
      <c r="F276" s="40" t="s">
        <v>74</v>
      </c>
      <c r="G276" s="253">
        <f t="shared" si="202"/>
        <v>85</v>
      </c>
      <c r="H276" s="253">
        <f t="shared" si="203"/>
        <v>74</v>
      </c>
      <c r="I276" s="254">
        <f t="shared" si="204"/>
        <v>26966806</v>
      </c>
      <c r="J276" s="254">
        <f t="shared" si="205"/>
        <v>1</v>
      </c>
      <c r="K276" s="255">
        <f t="shared" si="206"/>
        <v>1.06</v>
      </c>
      <c r="L276" s="256">
        <f t="shared" si="230"/>
        <v>1.0149999999999999</v>
      </c>
      <c r="M276" s="257">
        <f t="shared" si="207"/>
        <v>24245056.198003531</v>
      </c>
      <c r="N276" s="257">
        <f t="shared" si="208"/>
        <v>27328052.118228704</v>
      </c>
      <c r="O276" s="257">
        <f t="shared" si="209"/>
        <v>29013586.575399999</v>
      </c>
      <c r="P276" s="257">
        <f t="shared" si="210"/>
        <v>30803081.109711833</v>
      </c>
      <c r="Q276" s="258">
        <f t="shared" si="211"/>
        <v>29013586.575399999</v>
      </c>
      <c r="R276" s="257">
        <f t="shared" si="211"/>
        <v>30803081.109711833</v>
      </c>
      <c r="S276" s="257">
        <f t="shared" si="212"/>
        <v>32702947.751243506</v>
      </c>
      <c r="T276" s="257"/>
      <c r="U276" s="257">
        <f t="shared" si="213"/>
        <v>1794134158.6522613</v>
      </c>
      <c r="V276" s="257">
        <f t="shared" si="214"/>
        <v>2022275856.748924</v>
      </c>
      <c r="W276" s="257">
        <f t="shared" si="215"/>
        <v>2147005406.5795999</v>
      </c>
      <c r="X276" s="258">
        <f t="shared" si="216"/>
        <v>2279428002.1186757</v>
      </c>
      <c r="Y276" s="258">
        <f t="shared" si="217"/>
        <v>2147005406.5795999</v>
      </c>
      <c r="Z276" s="257">
        <f t="shared" si="218"/>
        <v>2279428002.1186757</v>
      </c>
      <c r="AA276" s="257">
        <f t="shared" si="223"/>
        <v>2420018133.5920196</v>
      </c>
      <c r="AB276" s="257"/>
      <c r="AC276" s="32" t="str">
        <f t="shared" si="219"/>
        <v>BERTAHAP</v>
      </c>
      <c r="AD276" s="259">
        <f t="shared" si="220"/>
        <v>0</v>
      </c>
      <c r="AE276" s="260">
        <v>2</v>
      </c>
      <c r="AF276" s="261"/>
      <c r="AG276" s="257" t="e">
        <f>IF(AF276&gt;#REF!,"LB","KR")</f>
        <v>#REF!</v>
      </c>
      <c r="AH276" s="261">
        <v>1973548000</v>
      </c>
      <c r="AI276" s="261">
        <v>2224504000</v>
      </c>
      <c r="AJ276" s="261">
        <v>2361706000</v>
      </c>
      <c r="AK276" s="262">
        <v>2507371000</v>
      </c>
      <c r="AL276" s="262">
        <v>2361706000</v>
      </c>
      <c r="AM276" s="261">
        <v>2507371000</v>
      </c>
      <c r="AN276" s="261">
        <f t="shared" si="227"/>
        <v>2662020000</v>
      </c>
      <c r="AO276" s="15"/>
      <c r="AP276" s="15"/>
      <c r="AQ276" s="264">
        <f t="shared" si="221"/>
        <v>-1391487.189600002</v>
      </c>
      <c r="AR276" s="265"/>
      <c r="AS276" s="266"/>
      <c r="AT276" s="266"/>
      <c r="AU276" s="266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314"/>
      <c r="BT276" s="15"/>
      <c r="BU276" s="15"/>
      <c r="BV276" s="265"/>
      <c r="BW276" s="15"/>
      <c r="BX276" s="15"/>
      <c r="BY276" s="15"/>
      <c r="BZ276" s="15"/>
      <c r="CA276" s="15"/>
      <c r="CB276" s="15"/>
      <c r="CC276" s="15"/>
      <c r="CD276" s="15"/>
      <c r="CE276" s="15"/>
      <c r="CF276" s="42">
        <f t="shared" si="224"/>
        <v>2503408360</v>
      </c>
      <c r="CG276" s="187">
        <f t="shared" si="224"/>
        <v>2657813260</v>
      </c>
    </row>
    <row r="277" spans="1:85">
      <c r="A277" s="3">
        <f t="shared" si="222"/>
        <v>238</v>
      </c>
      <c r="B277" s="249">
        <v>3</v>
      </c>
      <c r="C277" s="250" t="s">
        <v>187</v>
      </c>
      <c r="D277" s="251" t="s">
        <v>32</v>
      </c>
      <c r="E277" s="252"/>
      <c r="F277" s="40" t="s">
        <v>56</v>
      </c>
      <c r="G277" s="253">
        <f t="shared" si="202"/>
        <v>85</v>
      </c>
      <c r="H277" s="253">
        <f t="shared" si="203"/>
        <v>74</v>
      </c>
      <c r="I277" s="254">
        <f t="shared" si="204"/>
        <v>26966806</v>
      </c>
      <c r="J277" s="254">
        <f t="shared" si="205"/>
        <v>1</v>
      </c>
      <c r="K277" s="255">
        <f t="shared" si="206"/>
        <v>1.06</v>
      </c>
      <c r="L277" s="256">
        <f t="shared" si="230"/>
        <v>1.0149999999999999</v>
      </c>
      <c r="M277" s="257">
        <f t="shared" si="207"/>
        <v>24245056.198003531</v>
      </c>
      <c r="N277" s="257">
        <f t="shared" si="208"/>
        <v>27328052.118228704</v>
      </c>
      <c r="O277" s="257">
        <f t="shared" si="209"/>
        <v>29013586.575399999</v>
      </c>
      <c r="P277" s="257">
        <f t="shared" si="210"/>
        <v>30803081.109711833</v>
      </c>
      <c r="Q277" s="258">
        <f t="shared" si="211"/>
        <v>29013586.575399999</v>
      </c>
      <c r="R277" s="257">
        <f t="shared" si="211"/>
        <v>30803081.109711833</v>
      </c>
      <c r="S277" s="257">
        <f t="shared" si="212"/>
        <v>32702947.751243506</v>
      </c>
      <c r="T277" s="257"/>
      <c r="U277" s="257">
        <f t="shared" si="213"/>
        <v>1794134158.6522613</v>
      </c>
      <c r="V277" s="257">
        <f t="shared" si="214"/>
        <v>2022275856.748924</v>
      </c>
      <c r="W277" s="257">
        <f t="shared" si="215"/>
        <v>2147005406.5795999</v>
      </c>
      <c r="X277" s="258">
        <f t="shared" si="216"/>
        <v>2279428002.1186757</v>
      </c>
      <c r="Y277" s="258">
        <f t="shared" si="217"/>
        <v>2147005406.5795999</v>
      </c>
      <c r="Z277" s="257">
        <f t="shared" si="218"/>
        <v>2279428002.1186757</v>
      </c>
      <c r="AA277" s="257">
        <f t="shared" si="223"/>
        <v>2420018133.5920196</v>
      </c>
      <c r="AB277" s="257"/>
      <c r="AC277" s="32" t="str">
        <f t="shared" si="219"/>
        <v>BERTAHAP</v>
      </c>
      <c r="AD277" s="259">
        <f t="shared" si="220"/>
        <v>0</v>
      </c>
      <c r="AE277" s="260">
        <v>2</v>
      </c>
      <c r="AF277" s="261"/>
      <c r="AG277" s="257" t="e">
        <f>IF(AF277&gt;#REF!,"LB","KR")</f>
        <v>#REF!</v>
      </c>
      <c r="AH277" s="261">
        <v>1973548000</v>
      </c>
      <c r="AI277" s="261">
        <v>2224504000</v>
      </c>
      <c r="AJ277" s="261">
        <v>2361706000</v>
      </c>
      <c r="AK277" s="262">
        <v>2507371000</v>
      </c>
      <c r="AL277" s="262">
        <v>2361706000</v>
      </c>
      <c r="AM277" s="261">
        <v>2507371000</v>
      </c>
      <c r="AN277" s="261">
        <f t="shared" si="227"/>
        <v>2662020000</v>
      </c>
      <c r="AO277" s="15"/>
      <c r="AP277" s="15"/>
      <c r="AQ277" s="264">
        <f t="shared" si="221"/>
        <v>-1391487.189600002</v>
      </c>
      <c r="AR277" s="265"/>
      <c r="AS277" s="266"/>
      <c r="AT277" s="266"/>
      <c r="AU277" s="266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314"/>
      <c r="BT277" s="15"/>
      <c r="BU277" s="15"/>
      <c r="BV277" s="265"/>
      <c r="BW277" s="15"/>
      <c r="BX277" s="15"/>
      <c r="BY277" s="15"/>
      <c r="BZ277" s="15"/>
      <c r="CA277" s="15"/>
      <c r="CB277" s="15"/>
      <c r="CC277" s="15"/>
      <c r="CD277" s="15"/>
      <c r="CE277" s="15"/>
      <c r="CF277" s="42">
        <f t="shared" si="224"/>
        <v>2503408360</v>
      </c>
      <c r="CG277" s="187">
        <f t="shared" si="224"/>
        <v>2657813260</v>
      </c>
    </row>
    <row r="278" spans="1:85">
      <c r="A278" s="3">
        <f t="shared" si="222"/>
        <v>239</v>
      </c>
      <c r="B278" s="249">
        <v>4</v>
      </c>
      <c r="C278" s="250" t="s">
        <v>187</v>
      </c>
      <c r="D278" s="251" t="s">
        <v>38</v>
      </c>
      <c r="E278" s="252"/>
      <c r="F278" s="40" t="s">
        <v>58</v>
      </c>
      <c r="G278" s="253">
        <f t="shared" si="202"/>
        <v>101</v>
      </c>
      <c r="H278" s="253">
        <f t="shared" si="203"/>
        <v>90</v>
      </c>
      <c r="I278" s="254">
        <f t="shared" si="204"/>
        <v>26966806</v>
      </c>
      <c r="J278" s="254">
        <f t="shared" si="205"/>
        <v>1</v>
      </c>
      <c r="K278" s="255">
        <f t="shared" si="206"/>
        <v>1.06</v>
      </c>
      <c r="L278" s="256">
        <f>SUMIF($AN$4:$AN$22,D278,$AW$4:$AW$22)</f>
        <v>1.0149999999999999</v>
      </c>
      <c r="M278" s="257">
        <f t="shared" si="207"/>
        <v>24245056.198003531</v>
      </c>
      <c r="N278" s="257">
        <f t="shared" si="208"/>
        <v>27328052.118228704</v>
      </c>
      <c r="O278" s="257">
        <f t="shared" si="209"/>
        <v>29013586.575399999</v>
      </c>
      <c r="P278" s="257">
        <f t="shared" si="210"/>
        <v>30803081.109711833</v>
      </c>
      <c r="Q278" s="258">
        <f t="shared" si="211"/>
        <v>29013586.575399999</v>
      </c>
      <c r="R278" s="257">
        <f t="shared" si="211"/>
        <v>30803081.109711833</v>
      </c>
      <c r="S278" s="257">
        <f t="shared" si="212"/>
        <v>32702947.751243506</v>
      </c>
      <c r="T278" s="257"/>
      <c r="U278" s="257">
        <f t="shared" si="213"/>
        <v>2182055057.8203177</v>
      </c>
      <c r="V278" s="257">
        <f t="shared" si="214"/>
        <v>2459524690.6405835</v>
      </c>
      <c r="W278" s="257">
        <f t="shared" si="215"/>
        <v>2611222791.7859998</v>
      </c>
      <c r="X278" s="258">
        <f t="shared" si="216"/>
        <v>2772277299.8740649</v>
      </c>
      <c r="Y278" s="258">
        <f t="shared" si="217"/>
        <v>2611222791.7859998</v>
      </c>
      <c r="Z278" s="257">
        <f t="shared" si="218"/>
        <v>2772277299.8740649</v>
      </c>
      <c r="AA278" s="257">
        <f t="shared" si="223"/>
        <v>2943265297.6119156</v>
      </c>
      <c r="AB278" s="257"/>
      <c r="AC278" s="32" t="str">
        <f t="shared" si="219"/>
        <v>BERTAHAP</v>
      </c>
      <c r="AD278" s="259">
        <f t="shared" si="220"/>
        <v>0</v>
      </c>
      <c r="AE278" s="260">
        <v>2</v>
      </c>
      <c r="AF278" s="261"/>
      <c r="AG278" s="257" t="e">
        <f>IF(AF278&gt;#REF!,"LB","KR")</f>
        <v>#REF!</v>
      </c>
      <c r="AH278" s="261">
        <v>2400261000</v>
      </c>
      <c r="AI278" s="261">
        <v>2705478000</v>
      </c>
      <c r="AJ278" s="261">
        <v>2872346000</v>
      </c>
      <c r="AK278" s="262">
        <v>3049506000</v>
      </c>
      <c r="AL278" s="262">
        <v>2872346000</v>
      </c>
      <c r="AM278" s="261">
        <v>3049506000</v>
      </c>
      <c r="AN278" s="261">
        <f t="shared" si="227"/>
        <v>3237592000</v>
      </c>
      <c r="AO278" s="15"/>
      <c r="AP278" s="15"/>
      <c r="AQ278" s="264">
        <f t="shared" si="221"/>
        <v>-1391487.189600002</v>
      </c>
      <c r="AR278" s="265"/>
      <c r="AS278" s="266"/>
      <c r="AT278" s="266"/>
      <c r="AU278" s="266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314"/>
      <c r="BT278" s="15"/>
      <c r="BU278" s="15"/>
      <c r="BV278" s="265"/>
      <c r="BW278" s="15"/>
      <c r="BX278" s="15"/>
      <c r="BY278" s="15"/>
      <c r="BZ278" s="15"/>
      <c r="CA278" s="15"/>
      <c r="CB278" s="15"/>
      <c r="CC278" s="15"/>
      <c r="CD278" s="15"/>
      <c r="CE278" s="15"/>
      <c r="CF278" s="42">
        <f t="shared" si="224"/>
        <v>3044686760</v>
      </c>
      <c r="CG278" s="187">
        <f t="shared" si="224"/>
        <v>3232476360</v>
      </c>
    </row>
    <row r="279" spans="1:85">
      <c r="A279" s="3">
        <f t="shared" si="222"/>
        <v>240</v>
      </c>
      <c r="B279" s="249">
        <v>5</v>
      </c>
      <c r="C279" s="250" t="s">
        <v>187</v>
      </c>
      <c r="D279" s="285">
        <v>15</v>
      </c>
      <c r="E279" s="252"/>
      <c r="F279" s="40" t="s">
        <v>64</v>
      </c>
      <c r="G279" s="253">
        <f t="shared" si="202"/>
        <v>101</v>
      </c>
      <c r="H279" s="253">
        <f t="shared" si="203"/>
        <v>90</v>
      </c>
      <c r="I279" s="254">
        <f t="shared" si="204"/>
        <v>26966806</v>
      </c>
      <c r="J279" s="254">
        <f t="shared" si="205"/>
        <v>1</v>
      </c>
      <c r="K279" s="255">
        <f t="shared" si="206"/>
        <v>1.06</v>
      </c>
      <c r="L279" s="256">
        <f>SUMIF($AN$4:$AN$22,D279,$AW$4:$AW$22)</f>
        <v>1.0149999999999999</v>
      </c>
      <c r="M279" s="257">
        <f t="shared" si="207"/>
        <v>24245056.198003531</v>
      </c>
      <c r="N279" s="257">
        <f t="shared" si="208"/>
        <v>27328052.118228704</v>
      </c>
      <c r="O279" s="257">
        <f t="shared" si="209"/>
        <v>29013586.575399999</v>
      </c>
      <c r="P279" s="257">
        <f t="shared" si="210"/>
        <v>30803081.109711833</v>
      </c>
      <c r="Q279" s="258">
        <f t="shared" si="211"/>
        <v>29013586.575399999</v>
      </c>
      <c r="R279" s="257">
        <f t="shared" si="211"/>
        <v>30803081.109711833</v>
      </c>
      <c r="S279" s="257">
        <f t="shared" si="212"/>
        <v>32702947.751243506</v>
      </c>
      <c r="T279" s="257"/>
      <c r="U279" s="257">
        <f t="shared" si="213"/>
        <v>2182055057.8203177</v>
      </c>
      <c r="V279" s="257">
        <f t="shared" si="214"/>
        <v>2459524690.6405835</v>
      </c>
      <c r="W279" s="257">
        <f t="shared" si="215"/>
        <v>2611222791.7859998</v>
      </c>
      <c r="X279" s="258">
        <f t="shared" si="216"/>
        <v>2772277299.8740649</v>
      </c>
      <c r="Y279" s="258">
        <f t="shared" si="217"/>
        <v>2611222791.7859998</v>
      </c>
      <c r="Z279" s="257">
        <f t="shared" si="218"/>
        <v>2772277299.8740649</v>
      </c>
      <c r="AA279" s="257">
        <f t="shared" si="223"/>
        <v>2943265297.6119156</v>
      </c>
      <c r="AB279" s="257"/>
      <c r="AC279" s="32" t="str">
        <f t="shared" si="219"/>
        <v>BERTAHAP</v>
      </c>
      <c r="AD279" s="259">
        <f t="shared" si="220"/>
        <v>0</v>
      </c>
      <c r="AE279" s="260">
        <v>2</v>
      </c>
      <c r="AF279" s="261"/>
      <c r="AG279" s="257" t="e">
        <f>IF(AF279&gt;#REF!,"LB","KR")</f>
        <v>#REF!</v>
      </c>
      <c r="AH279" s="261">
        <v>2400261000</v>
      </c>
      <c r="AI279" s="261">
        <v>2705478000</v>
      </c>
      <c r="AJ279" s="261">
        <v>2872346000</v>
      </c>
      <c r="AK279" s="262">
        <v>3049506000</v>
      </c>
      <c r="AL279" s="262">
        <v>2872346000</v>
      </c>
      <c r="AM279" s="261">
        <v>3049506000</v>
      </c>
      <c r="AN279" s="261">
        <f t="shared" si="227"/>
        <v>3237592000</v>
      </c>
      <c r="AO279" s="15"/>
      <c r="AP279" s="15"/>
      <c r="AQ279" s="264">
        <f t="shared" si="221"/>
        <v>-1391487.189600002</v>
      </c>
      <c r="AR279" s="265"/>
      <c r="AS279" s="266"/>
      <c r="AT279" s="266"/>
      <c r="AU279" s="266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314"/>
      <c r="BT279" s="15"/>
      <c r="BU279" s="15"/>
      <c r="BV279" s="265"/>
      <c r="BW279" s="15"/>
      <c r="BX279" s="15"/>
      <c r="BY279" s="15"/>
      <c r="BZ279" s="15"/>
      <c r="CA279" s="15"/>
      <c r="CB279" s="15"/>
      <c r="CC279" s="15"/>
      <c r="CD279" s="15"/>
      <c r="CE279" s="15"/>
      <c r="CF279" s="42">
        <f t="shared" si="224"/>
        <v>3044686760</v>
      </c>
      <c r="CG279" s="187">
        <f t="shared" si="224"/>
        <v>3232476360</v>
      </c>
    </row>
    <row r="280" spans="1:85">
      <c r="A280" s="3">
        <f t="shared" si="222"/>
        <v>241</v>
      </c>
      <c r="B280" s="249">
        <v>6</v>
      </c>
      <c r="C280" s="250" t="s">
        <v>187</v>
      </c>
      <c r="D280" s="285">
        <v>17</v>
      </c>
      <c r="E280" s="252"/>
      <c r="F280" s="40" t="s">
        <v>67</v>
      </c>
      <c r="G280" s="253">
        <f t="shared" si="202"/>
        <v>85</v>
      </c>
      <c r="H280" s="253">
        <f t="shared" si="203"/>
        <v>74</v>
      </c>
      <c r="I280" s="254">
        <f t="shared" si="204"/>
        <v>26966806</v>
      </c>
      <c r="J280" s="254">
        <f t="shared" si="205"/>
        <v>1</v>
      </c>
      <c r="K280" s="255">
        <f t="shared" si="206"/>
        <v>1.06</v>
      </c>
      <c r="L280" s="256">
        <f t="shared" ref="L280:L302" si="231">SUMIF($AN$4:$AN$22,D280,$AW$4:$AW$22)</f>
        <v>1.0149999999999999</v>
      </c>
      <c r="M280" s="257">
        <f t="shared" si="207"/>
        <v>24245056.198003531</v>
      </c>
      <c r="N280" s="257">
        <f t="shared" si="208"/>
        <v>27328052.118228704</v>
      </c>
      <c r="O280" s="257">
        <f t="shared" si="209"/>
        <v>29013586.575399999</v>
      </c>
      <c r="P280" s="257">
        <f t="shared" si="210"/>
        <v>30803081.109711833</v>
      </c>
      <c r="Q280" s="258">
        <f t="shared" si="211"/>
        <v>29013586.575399999</v>
      </c>
      <c r="R280" s="257">
        <f t="shared" si="211"/>
        <v>30803081.109711833</v>
      </c>
      <c r="S280" s="257">
        <f t="shared" si="212"/>
        <v>32702947.751243506</v>
      </c>
      <c r="T280" s="257"/>
      <c r="U280" s="257">
        <f t="shared" si="213"/>
        <v>1794134158.6522613</v>
      </c>
      <c r="V280" s="257">
        <f t="shared" si="214"/>
        <v>2022275856.748924</v>
      </c>
      <c r="W280" s="257">
        <f t="shared" si="215"/>
        <v>2147005406.5795999</v>
      </c>
      <c r="X280" s="258">
        <f t="shared" si="216"/>
        <v>2279428002.1186757</v>
      </c>
      <c r="Y280" s="258">
        <f t="shared" si="217"/>
        <v>2147005406.5795999</v>
      </c>
      <c r="Z280" s="257">
        <f t="shared" si="218"/>
        <v>2279428002.1186757</v>
      </c>
      <c r="AA280" s="257">
        <f t="shared" si="223"/>
        <v>2420018133.5920196</v>
      </c>
      <c r="AB280" s="257"/>
      <c r="AC280" s="32" t="str">
        <f t="shared" si="219"/>
        <v>BERTAHAP</v>
      </c>
      <c r="AD280" s="259">
        <f t="shared" si="220"/>
        <v>0</v>
      </c>
      <c r="AE280" s="260">
        <v>2</v>
      </c>
      <c r="AF280" s="261"/>
      <c r="AG280" s="257" t="e">
        <f>IF(AF280&gt;#REF!,"LB","KR")</f>
        <v>#REF!</v>
      </c>
      <c r="AH280" s="261">
        <v>1973548000</v>
      </c>
      <c r="AI280" s="261">
        <v>2224504000</v>
      </c>
      <c r="AJ280" s="261">
        <v>2361706000</v>
      </c>
      <c r="AK280" s="262">
        <v>2507371000</v>
      </c>
      <c r="AL280" s="262">
        <v>2361706000</v>
      </c>
      <c r="AM280" s="261">
        <v>2507371000</v>
      </c>
      <c r="AN280" s="261">
        <f t="shared" si="227"/>
        <v>2662020000</v>
      </c>
      <c r="AO280" s="15"/>
      <c r="AP280" s="15"/>
      <c r="AQ280" s="264">
        <f t="shared" si="221"/>
        <v>-1391487.189600002</v>
      </c>
      <c r="AR280" s="265"/>
      <c r="AS280" s="266"/>
      <c r="AT280" s="266"/>
      <c r="AU280" s="266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314"/>
      <c r="BT280" s="15"/>
      <c r="BU280" s="15"/>
      <c r="BV280" s="265"/>
      <c r="BW280" s="15"/>
      <c r="BX280" s="15"/>
      <c r="BY280" s="15"/>
      <c r="BZ280" s="15"/>
      <c r="CA280" s="15"/>
      <c r="CB280" s="15"/>
      <c r="CC280" s="15"/>
      <c r="CD280" s="15"/>
      <c r="CE280" s="15"/>
      <c r="CF280" s="42">
        <f t="shared" si="224"/>
        <v>2503408360</v>
      </c>
      <c r="CG280" s="187">
        <f t="shared" si="224"/>
        <v>2657813260</v>
      </c>
    </row>
    <row r="281" spans="1:85">
      <c r="A281" s="3">
        <f t="shared" si="222"/>
        <v>242</v>
      </c>
      <c r="B281" s="249">
        <v>7</v>
      </c>
      <c r="C281" s="250" t="s">
        <v>187</v>
      </c>
      <c r="D281" s="285">
        <v>19</v>
      </c>
      <c r="E281" s="252"/>
      <c r="F281" s="40" t="s">
        <v>78</v>
      </c>
      <c r="G281" s="253">
        <f t="shared" si="202"/>
        <v>138</v>
      </c>
      <c r="H281" s="253">
        <f t="shared" si="203"/>
        <v>120</v>
      </c>
      <c r="I281" s="254">
        <f t="shared" si="204"/>
        <v>26966806</v>
      </c>
      <c r="J281" s="254">
        <f t="shared" si="205"/>
        <v>1</v>
      </c>
      <c r="K281" s="255">
        <f t="shared" si="206"/>
        <v>1.06</v>
      </c>
      <c r="L281" s="256">
        <f t="shared" si="231"/>
        <v>1.0149999999999999</v>
      </c>
      <c r="M281" s="257">
        <f t="shared" si="207"/>
        <v>24245056.198003531</v>
      </c>
      <c r="N281" s="257">
        <f t="shared" si="208"/>
        <v>27328052.118228704</v>
      </c>
      <c r="O281" s="257">
        <f t="shared" si="209"/>
        <v>29013586.575399999</v>
      </c>
      <c r="P281" s="257">
        <f t="shared" si="210"/>
        <v>30803081.109711833</v>
      </c>
      <c r="Q281" s="258">
        <f t="shared" si="211"/>
        <v>29013586.575399999</v>
      </c>
      <c r="R281" s="257">
        <f t="shared" si="211"/>
        <v>30803081.109711833</v>
      </c>
      <c r="S281" s="257">
        <f t="shared" si="212"/>
        <v>32702947.751243506</v>
      </c>
      <c r="T281" s="257"/>
      <c r="U281" s="257">
        <f t="shared" si="213"/>
        <v>2909406743.7604237</v>
      </c>
      <c r="V281" s="257">
        <f t="shared" si="214"/>
        <v>3279366254.1874447</v>
      </c>
      <c r="W281" s="257">
        <f t="shared" si="215"/>
        <v>3481630389.0479999</v>
      </c>
      <c r="X281" s="258">
        <f t="shared" si="216"/>
        <v>3696369733.1654201</v>
      </c>
      <c r="Y281" s="258">
        <f t="shared" si="217"/>
        <v>3481630389.0479999</v>
      </c>
      <c r="Z281" s="257">
        <f t="shared" si="218"/>
        <v>3696369733.1654201</v>
      </c>
      <c r="AA281" s="257">
        <f t="shared" si="223"/>
        <v>3924353730.1492205</v>
      </c>
      <c r="AB281" s="257"/>
      <c r="AC281" s="32" t="str">
        <f t="shared" si="219"/>
        <v>BERTAHAP</v>
      </c>
      <c r="AD281" s="259">
        <f t="shared" si="220"/>
        <v>0</v>
      </c>
      <c r="AE281" s="260">
        <v>2</v>
      </c>
      <c r="AF281" s="261"/>
      <c r="AG281" s="257" t="e">
        <f>IF(AF281&gt;#REF!,"LB","KR")</f>
        <v>#REF!</v>
      </c>
      <c r="AH281" s="261">
        <v>3200348000</v>
      </c>
      <c r="AI281" s="261">
        <v>3607303000</v>
      </c>
      <c r="AJ281" s="261">
        <v>3829794000</v>
      </c>
      <c r="AK281" s="262">
        <v>4066007000</v>
      </c>
      <c r="AL281" s="262">
        <v>3829794000</v>
      </c>
      <c r="AM281" s="261">
        <v>4066007000</v>
      </c>
      <c r="AN281" s="261">
        <f t="shared" si="227"/>
        <v>4316790000</v>
      </c>
      <c r="AO281" s="15"/>
      <c r="AP281" s="15"/>
      <c r="AQ281" s="264">
        <f t="shared" si="221"/>
        <v>-1391487.189600002</v>
      </c>
      <c r="AR281" s="265"/>
      <c r="AS281" s="266"/>
      <c r="AT281" s="266"/>
      <c r="AU281" s="266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314"/>
      <c r="BT281" s="15"/>
      <c r="BU281" s="15"/>
      <c r="BV281" s="265"/>
      <c r="BW281" s="15"/>
      <c r="BX281" s="15"/>
      <c r="BY281" s="15"/>
      <c r="BZ281" s="15"/>
      <c r="CA281" s="15"/>
      <c r="CB281" s="15"/>
      <c r="CC281" s="15"/>
      <c r="CD281" s="15"/>
      <c r="CE281" s="15"/>
      <c r="CF281" s="42">
        <f t="shared" si="224"/>
        <v>4059581640</v>
      </c>
      <c r="CG281" s="187">
        <f t="shared" si="224"/>
        <v>4309967420</v>
      </c>
    </row>
    <row r="282" spans="1:85">
      <c r="A282" s="3">
        <f t="shared" si="222"/>
        <v>243</v>
      </c>
      <c r="B282" s="249">
        <v>8</v>
      </c>
      <c r="C282" s="250" t="s">
        <v>187</v>
      </c>
      <c r="D282" s="285">
        <v>21</v>
      </c>
      <c r="E282" s="252"/>
      <c r="F282" s="40" t="s">
        <v>84</v>
      </c>
      <c r="G282" s="253">
        <f t="shared" si="202"/>
        <v>132</v>
      </c>
      <c r="H282" s="253">
        <f t="shared" si="203"/>
        <v>112</v>
      </c>
      <c r="I282" s="254">
        <f t="shared" si="204"/>
        <v>26966806</v>
      </c>
      <c r="J282" s="254">
        <f t="shared" si="205"/>
        <v>3</v>
      </c>
      <c r="K282" s="255">
        <f t="shared" si="206"/>
        <v>1.1000000000000001</v>
      </c>
      <c r="L282" s="256">
        <f t="shared" si="231"/>
        <v>1.0149999999999999</v>
      </c>
      <c r="M282" s="257">
        <f t="shared" si="207"/>
        <v>25159963.979060266</v>
      </c>
      <c r="N282" s="257">
        <f t="shared" si="208"/>
        <v>28359299.367973182</v>
      </c>
      <c r="O282" s="257">
        <f t="shared" si="209"/>
        <v>30108438.899</v>
      </c>
      <c r="P282" s="257">
        <f t="shared" si="210"/>
        <v>31965461.528946243</v>
      </c>
      <c r="Q282" s="258">
        <f t="shared" si="211"/>
        <v>30108438.899</v>
      </c>
      <c r="R282" s="257">
        <f t="shared" si="211"/>
        <v>31965461.528946243</v>
      </c>
      <c r="S282" s="257">
        <f t="shared" si="212"/>
        <v>33937021.251290433</v>
      </c>
      <c r="T282" s="257"/>
      <c r="U282" s="257">
        <f t="shared" si="213"/>
        <v>2817915965.6547499</v>
      </c>
      <c r="V282" s="257">
        <f t="shared" si="214"/>
        <v>3176241529.2129965</v>
      </c>
      <c r="W282" s="257">
        <f t="shared" si="215"/>
        <v>3372145156.6880002</v>
      </c>
      <c r="X282" s="258">
        <f t="shared" si="216"/>
        <v>3580131691.2419791</v>
      </c>
      <c r="Y282" s="258">
        <f t="shared" si="217"/>
        <v>3372145156.6880002</v>
      </c>
      <c r="Z282" s="257">
        <f t="shared" si="218"/>
        <v>3580131691.2419791</v>
      </c>
      <c r="AA282" s="257">
        <f t="shared" si="223"/>
        <v>3800946380.1445284</v>
      </c>
      <c r="AB282" s="257"/>
      <c r="AC282" s="32" t="str">
        <f t="shared" si="219"/>
        <v>BERTAHAP</v>
      </c>
      <c r="AD282" s="259">
        <f t="shared" si="220"/>
        <v>0</v>
      </c>
      <c r="AE282" s="260">
        <v>2</v>
      </c>
      <c r="AF282" s="261"/>
      <c r="AG282" s="257" t="e">
        <f>IF(AF282&gt;#REF!,"LB","KR")</f>
        <v>#REF!</v>
      </c>
      <c r="AH282" s="261">
        <v>3099708000</v>
      </c>
      <c r="AI282" s="261">
        <v>3493866000</v>
      </c>
      <c r="AJ282" s="261">
        <v>3709360000</v>
      </c>
      <c r="AK282" s="262">
        <v>3938145000</v>
      </c>
      <c r="AL282" s="262">
        <v>3709360000</v>
      </c>
      <c r="AM282" s="261">
        <v>3938145000</v>
      </c>
      <c r="AN282" s="261">
        <f t="shared" si="227"/>
        <v>4181042000</v>
      </c>
      <c r="AO282" s="15"/>
      <c r="AP282" s="15"/>
      <c r="AQ282" s="264">
        <f t="shared" si="221"/>
        <v>-296634.86600000039</v>
      </c>
      <c r="AR282" s="265"/>
      <c r="AS282" s="266"/>
      <c r="AT282" s="266"/>
      <c r="AU282" s="266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314"/>
      <c r="BT282" s="15"/>
      <c r="BU282" s="15"/>
      <c r="BV282" s="265"/>
      <c r="BW282" s="15"/>
      <c r="BX282" s="15"/>
      <c r="BY282" s="15"/>
      <c r="BZ282" s="15"/>
      <c r="CA282" s="15"/>
      <c r="CB282" s="15"/>
      <c r="CC282" s="15"/>
      <c r="CD282" s="15"/>
      <c r="CE282" s="15"/>
      <c r="CF282" s="42">
        <f t="shared" si="224"/>
        <v>3931921600</v>
      </c>
      <c r="CG282" s="187">
        <f t="shared" si="224"/>
        <v>4174433700</v>
      </c>
    </row>
    <row r="283" spans="1:85">
      <c r="A283" s="3">
        <f t="shared" si="222"/>
        <v>244</v>
      </c>
      <c r="B283" s="249">
        <v>1</v>
      </c>
      <c r="C283" s="250" t="s">
        <v>188</v>
      </c>
      <c r="D283" s="251" t="s">
        <v>19</v>
      </c>
      <c r="E283" s="252"/>
      <c r="F283" s="40" t="s">
        <v>72</v>
      </c>
      <c r="G283" s="253">
        <f t="shared" si="202"/>
        <v>175</v>
      </c>
      <c r="H283" s="253">
        <f t="shared" si="203"/>
        <v>156</v>
      </c>
      <c r="I283" s="254">
        <f t="shared" si="204"/>
        <v>26966806</v>
      </c>
      <c r="J283" s="254">
        <f t="shared" si="205"/>
        <v>5</v>
      </c>
      <c r="K283" s="255">
        <f t="shared" si="206"/>
        <v>1.08</v>
      </c>
      <c r="L283" s="256">
        <f t="shared" si="231"/>
        <v>1.0149999999999999</v>
      </c>
      <c r="M283" s="257">
        <f t="shared" si="207"/>
        <v>24702510.0885319</v>
      </c>
      <c r="N283" s="257">
        <f t="shared" si="208"/>
        <v>27843675.743100945</v>
      </c>
      <c r="O283" s="257">
        <f t="shared" si="209"/>
        <v>29561012.737199999</v>
      </c>
      <c r="P283" s="257">
        <f t="shared" si="210"/>
        <v>31384271.319329038</v>
      </c>
      <c r="Q283" s="258">
        <f t="shared" si="211"/>
        <v>29561012.737199999</v>
      </c>
      <c r="R283" s="257">
        <f t="shared" si="211"/>
        <v>31384271.319329038</v>
      </c>
      <c r="S283" s="257">
        <f t="shared" si="212"/>
        <v>33319984.501266968</v>
      </c>
      <c r="T283" s="257"/>
      <c r="U283" s="257">
        <f t="shared" si="213"/>
        <v>3853591573.8109765</v>
      </c>
      <c r="V283" s="257">
        <f t="shared" si="214"/>
        <v>4343613415.9237471</v>
      </c>
      <c r="W283" s="257">
        <f t="shared" si="215"/>
        <v>4611517987.0031996</v>
      </c>
      <c r="X283" s="258">
        <f t="shared" si="216"/>
        <v>4895946325.8153296</v>
      </c>
      <c r="Y283" s="258">
        <f t="shared" si="217"/>
        <v>4611517987.0031996</v>
      </c>
      <c r="Z283" s="257">
        <f t="shared" si="218"/>
        <v>4895946325.8153296</v>
      </c>
      <c r="AA283" s="257">
        <f t="shared" si="223"/>
        <v>5197917582.1976471</v>
      </c>
      <c r="AB283" s="257"/>
      <c r="AC283" s="32" t="str">
        <f t="shared" si="219"/>
        <v>BERTAHAP</v>
      </c>
      <c r="AD283" s="259">
        <f t="shared" si="220"/>
        <v>0</v>
      </c>
      <c r="AE283" s="260">
        <v>2</v>
      </c>
      <c r="AF283" s="261"/>
      <c r="AG283" s="257" t="e">
        <f>IF(AF283&gt;#REF!,"LB","KR")</f>
        <v>#REF!</v>
      </c>
      <c r="AH283" s="261">
        <v>4238951000</v>
      </c>
      <c r="AI283" s="261">
        <v>4777975000</v>
      </c>
      <c r="AJ283" s="261">
        <v>5072670000</v>
      </c>
      <c r="AK283" s="262">
        <v>5385541000</v>
      </c>
      <c r="AL283" s="262">
        <v>5072670000</v>
      </c>
      <c r="AM283" s="261">
        <v>5385541000</v>
      </c>
      <c r="AN283" s="261">
        <f t="shared" si="227"/>
        <v>5717710000</v>
      </c>
      <c r="AO283" s="15"/>
      <c r="AP283" s="15"/>
      <c r="AQ283" s="264">
        <f t="shared" si="221"/>
        <v>-844061.0278000012</v>
      </c>
      <c r="AR283" s="265"/>
      <c r="AS283" s="266"/>
      <c r="AT283" s="266"/>
      <c r="AU283" s="266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314"/>
      <c r="BT283" s="15"/>
      <c r="BU283" s="15"/>
      <c r="BV283" s="265"/>
      <c r="BW283" s="15"/>
      <c r="BX283" s="15"/>
      <c r="BY283" s="15"/>
      <c r="BZ283" s="15"/>
      <c r="CA283" s="15"/>
      <c r="CB283" s="15"/>
      <c r="CC283" s="15"/>
      <c r="CD283" s="15"/>
      <c r="CE283" s="15"/>
      <c r="CF283" s="42">
        <f t="shared" si="224"/>
        <v>5377030200</v>
      </c>
      <c r="CG283" s="187">
        <f t="shared" si="224"/>
        <v>5708673460</v>
      </c>
    </row>
    <row r="284" spans="1:85">
      <c r="A284" s="3">
        <f t="shared" si="222"/>
        <v>245</v>
      </c>
      <c r="B284" s="249">
        <v>2</v>
      </c>
      <c r="C284" s="250" t="s">
        <v>188</v>
      </c>
      <c r="D284" s="251" t="s">
        <v>29</v>
      </c>
      <c r="E284" s="252"/>
      <c r="F284" s="40" t="s">
        <v>74</v>
      </c>
      <c r="G284" s="253">
        <f t="shared" si="202"/>
        <v>85</v>
      </c>
      <c r="H284" s="253">
        <f t="shared" si="203"/>
        <v>74</v>
      </c>
      <c r="I284" s="254">
        <f t="shared" si="204"/>
        <v>26966806</v>
      </c>
      <c r="J284" s="254">
        <f t="shared" si="205"/>
        <v>1</v>
      </c>
      <c r="K284" s="255">
        <f t="shared" si="206"/>
        <v>1.06</v>
      </c>
      <c r="L284" s="256">
        <f t="shared" si="231"/>
        <v>1.0149999999999999</v>
      </c>
      <c r="M284" s="257">
        <f t="shared" si="207"/>
        <v>24245056.198003531</v>
      </c>
      <c r="N284" s="257">
        <f t="shared" si="208"/>
        <v>27328052.118228704</v>
      </c>
      <c r="O284" s="257">
        <f t="shared" si="209"/>
        <v>29013586.575399999</v>
      </c>
      <c r="P284" s="257">
        <f t="shared" si="210"/>
        <v>30803081.109711833</v>
      </c>
      <c r="Q284" s="258">
        <f t="shared" si="211"/>
        <v>29013586.575399999</v>
      </c>
      <c r="R284" s="257">
        <f t="shared" si="211"/>
        <v>30803081.109711833</v>
      </c>
      <c r="S284" s="257">
        <f t="shared" si="212"/>
        <v>32702947.751243506</v>
      </c>
      <c r="T284" s="257"/>
      <c r="U284" s="257">
        <f t="shared" si="213"/>
        <v>1794134158.6522613</v>
      </c>
      <c r="V284" s="257">
        <f t="shared" si="214"/>
        <v>2022275856.748924</v>
      </c>
      <c r="W284" s="257">
        <f t="shared" si="215"/>
        <v>2147005406.5795999</v>
      </c>
      <c r="X284" s="258">
        <f t="shared" si="216"/>
        <v>2279428002.1186757</v>
      </c>
      <c r="Y284" s="258">
        <f t="shared" si="217"/>
        <v>2147005406.5795999</v>
      </c>
      <c r="Z284" s="257">
        <f t="shared" si="218"/>
        <v>2279428002.1186757</v>
      </c>
      <c r="AA284" s="257">
        <f t="shared" si="223"/>
        <v>2420018133.5920196</v>
      </c>
      <c r="AB284" s="257"/>
      <c r="AC284" s="32" t="str">
        <f t="shared" si="219"/>
        <v>BERTAHAP</v>
      </c>
      <c r="AD284" s="259">
        <f t="shared" si="220"/>
        <v>0</v>
      </c>
      <c r="AE284" s="260">
        <v>2</v>
      </c>
      <c r="AF284" s="261"/>
      <c r="AG284" s="257" t="e">
        <f>IF(AF284&gt;#REF!,"LB","KR")</f>
        <v>#REF!</v>
      </c>
      <c r="AH284" s="261">
        <v>1973548000</v>
      </c>
      <c r="AI284" s="261">
        <v>2224504000</v>
      </c>
      <c r="AJ284" s="261">
        <v>2361706000</v>
      </c>
      <c r="AK284" s="262">
        <v>2507371000</v>
      </c>
      <c r="AL284" s="262">
        <v>2361706000</v>
      </c>
      <c r="AM284" s="261">
        <v>2507371000</v>
      </c>
      <c r="AN284" s="261">
        <f t="shared" ref="AN284:AN318" si="232">ROUNDUP((AA284*(1+$J$5)),-3)</f>
        <v>2662020000</v>
      </c>
      <c r="AO284" s="15"/>
      <c r="AP284" s="15"/>
      <c r="AQ284" s="264">
        <f t="shared" si="221"/>
        <v>-1391487.189600002</v>
      </c>
      <c r="AR284" s="265"/>
      <c r="AS284" s="266"/>
      <c r="AT284" s="266"/>
      <c r="AU284" s="266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314"/>
      <c r="BT284" s="15"/>
      <c r="BU284" s="15"/>
      <c r="BV284" s="265"/>
      <c r="BW284" s="15"/>
      <c r="BX284" s="15"/>
      <c r="BY284" s="15"/>
      <c r="BZ284" s="15"/>
      <c r="CA284" s="15"/>
      <c r="CB284" s="15"/>
      <c r="CC284" s="15"/>
      <c r="CD284" s="15"/>
      <c r="CE284" s="15"/>
      <c r="CF284" s="42">
        <f t="shared" si="224"/>
        <v>2503408360</v>
      </c>
      <c r="CG284" s="187">
        <f t="shared" si="224"/>
        <v>2657813260</v>
      </c>
    </row>
    <row r="285" spans="1:85">
      <c r="A285" s="3">
        <f t="shared" si="222"/>
        <v>246</v>
      </c>
      <c r="B285" s="249">
        <v>3</v>
      </c>
      <c r="C285" s="250" t="s">
        <v>188</v>
      </c>
      <c r="D285" s="251" t="s">
        <v>32</v>
      </c>
      <c r="E285" s="252"/>
      <c r="F285" s="40" t="s">
        <v>56</v>
      </c>
      <c r="G285" s="253">
        <f t="shared" si="202"/>
        <v>85</v>
      </c>
      <c r="H285" s="253">
        <f t="shared" si="203"/>
        <v>74</v>
      </c>
      <c r="I285" s="254">
        <f t="shared" si="204"/>
        <v>26966806</v>
      </c>
      <c r="J285" s="254">
        <f t="shared" si="205"/>
        <v>1</v>
      </c>
      <c r="K285" s="255">
        <f t="shared" si="206"/>
        <v>1.06</v>
      </c>
      <c r="L285" s="256">
        <f t="shared" si="231"/>
        <v>1.0149999999999999</v>
      </c>
      <c r="M285" s="257">
        <f t="shared" si="207"/>
        <v>24245056.198003531</v>
      </c>
      <c r="N285" s="257">
        <f t="shared" si="208"/>
        <v>27328052.118228704</v>
      </c>
      <c r="O285" s="257">
        <f t="shared" si="209"/>
        <v>29013586.575399999</v>
      </c>
      <c r="P285" s="257">
        <f t="shared" si="210"/>
        <v>30803081.109711833</v>
      </c>
      <c r="Q285" s="258">
        <f t="shared" si="211"/>
        <v>29013586.575399999</v>
      </c>
      <c r="R285" s="257">
        <f t="shared" si="211"/>
        <v>30803081.109711833</v>
      </c>
      <c r="S285" s="257">
        <f t="shared" si="212"/>
        <v>32702947.751243506</v>
      </c>
      <c r="T285" s="257"/>
      <c r="U285" s="257">
        <f t="shared" si="213"/>
        <v>1794134158.6522613</v>
      </c>
      <c r="V285" s="257">
        <f t="shared" si="214"/>
        <v>2022275856.748924</v>
      </c>
      <c r="W285" s="257">
        <f t="shared" si="215"/>
        <v>2147005406.5795999</v>
      </c>
      <c r="X285" s="258">
        <f t="shared" si="216"/>
        <v>2279428002.1186757</v>
      </c>
      <c r="Y285" s="258">
        <f t="shared" si="217"/>
        <v>2147005406.5795999</v>
      </c>
      <c r="Z285" s="257">
        <f t="shared" si="218"/>
        <v>2279428002.1186757</v>
      </c>
      <c r="AA285" s="257">
        <f t="shared" si="223"/>
        <v>2420018133.5920196</v>
      </c>
      <c r="AB285" s="257"/>
      <c r="AC285" s="32" t="str">
        <f t="shared" si="219"/>
        <v>BERTAHAP</v>
      </c>
      <c r="AD285" s="259">
        <f t="shared" si="220"/>
        <v>0</v>
      </c>
      <c r="AE285" s="260">
        <v>2</v>
      </c>
      <c r="AF285" s="261"/>
      <c r="AG285" s="257" t="e">
        <f>IF(AF285&gt;#REF!,"LB","KR")</f>
        <v>#REF!</v>
      </c>
      <c r="AH285" s="261">
        <v>1973548000</v>
      </c>
      <c r="AI285" s="261">
        <v>2224504000</v>
      </c>
      <c r="AJ285" s="261">
        <v>2361706000</v>
      </c>
      <c r="AK285" s="262">
        <v>2507371000</v>
      </c>
      <c r="AL285" s="262">
        <v>2361706000</v>
      </c>
      <c r="AM285" s="261">
        <v>2507371000</v>
      </c>
      <c r="AN285" s="261">
        <f t="shared" si="232"/>
        <v>2662020000</v>
      </c>
      <c r="AO285" s="15"/>
      <c r="AP285" s="15"/>
      <c r="AQ285" s="264">
        <f t="shared" si="221"/>
        <v>-1391487.189600002</v>
      </c>
      <c r="AR285" s="265"/>
      <c r="AS285" s="266"/>
      <c r="AT285" s="266"/>
      <c r="AU285" s="266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314"/>
      <c r="BT285" s="15"/>
      <c r="BU285" s="15"/>
      <c r="BV285" s="265"/>
      <c r="BW285" s="15"/>
      <c r="BX285" s="15"/>
      <c r="BY285" s="15"/>
      <c r="BZ285" s="15"/>
      <c r="CA285" s="15"/>
      <c r="CB285" s="15"/>
      <c r="CC285" s="15"/>
      <c r="CD285" s="15"/>
      <c r="CE285" s="15"/>
      <c r="CF285" s="42">
        <f t="shared" si="224"/>
        <v>2503408360</v>
      </c>
      <c r="CG285" s="187">
        <f t="shared" si="224"/>
        <v>2657813260</v>
      </c>
    </row>
    <row r="286" spans="1:85">
      <c r="A286" s="3">
        <f t="shared" si="222"/>
        <v>247</v>
      </c>
      <c r="B286" s="249">
        <v>4</v>
      </c>
      <c r="C286" s="250" t="s">
        <v>188</v>
      </c>
      <c r="D286" s="251" t="s">
        <v>38</v>
      </c>
      <c r="E286" s="252"/>
      <c r="F286" s="40" t="s">
        <v>58</v>
      </c>
      <c r="G286" s="253">
        <f t="shared" si="202"/>
        <v>101</v>
      </c>
      <c r="H286" s="253">
        <f t="shared" si="203"/>
        <v>90</v>
      </c>
      <c r="I286" s="254">
        <f t="shared" si="204"/>
        <v>26966806</v>
      </c>
      <c r="J286" s="254">
        <f t="shared" si="205"/>
        <v>1</v>
      </c>
      <c r="K286" s="255">
        <f t="shared" si="206"/>
        <v>1.06</v>
      </c>
      <c r="L286" s="256">
        <f t="shared" si="231"/>
        <v>1.0149999999999999</v>
      </c>
      <c r="M286" s="257">
        <f t="shared" si="207"/>
        <v>24245056.198003531</v>
      </c>
      <c r="N286" s="257">
        <f t="shared" si="208"/>
        <v>27328052.118228704</v>
      </c>
      <c r="O286" s="257">
        <f t="shared" si="209"/>
        <v>29013586.575399999</v>
      </c>
      <c r="P286" s="257">
        <f t="shared" si="210"/>
        <v>30803081.109711833</v>
      </c>
      <c r="Q286" s="258">
        <f t="shared" si="211"/>
        <v>29013586.575399999</v>
      </c>
      <c r="R286" s="257">
        <f t="shared" si="211"/>
        <v>30803081.109711833</v>
      </c>
      <c r="S286" s="257">
        <f t="shared" si="212"/>
        <v>32702947.751243506</v>
      </c>
      <c r="T286" s="257"/>
      <c r="U286" s="257">
        <f t="shared" si="213"/>
        <v>2182055057.8203177</v>
      </c>
      <c r="V286" s="257">
        <f t="shared" si="214"/>
        <v>2459524690.6405835</v>
      </c>
      <c r="W286" s="257">
        <f t="shared" si="215"/>
        <v>2611222791.7859998</v>
      </c>
      <c r="X286" s="258">
        <f t="shared" si="216"/>
        <v>2772277299.8740649</v>
      </c>
      <c r="Y286" s="258">
        <f t="shared" si="217"/>
        <v>2611222791.7859998</v>
      </c>
      <c r="Z286" s="257">
        <f t="shared" si="218"/>
        <v>2772277299.8740649</v>
      </c>
      <c r="AA286" s="257">
        <f t="shared" si="223"/>
        <v>2943265297.6119156</v>
      </c>
      <c r="AB286" s="257"/>
      <c r="AC286" s="32" t="str">
        <f t="shared" si="219"/>
        <v>BERTAHAP</v>
      </c>
      <c r="AD286" s="259">
        <f t="shared" si="220"/>
        <v>0</v>
      </c>
      <c r="AE286" s="260">
        <v>2</v>
      </c>
      <c r="AF286" s="261"/>
      <c r="AG286" s="257" t="e">
        <f>IF(AF286&gt;#REF!,"LB","KR")</f>
        <v>#REF!</v>
      </c>
      <c r="AH286" s="261">
        <v>2400261000</v>
      </c>
      <c r="AI286" s="261">
        <v>2705478000</v>
      </c>
      <c r="AJ286" s="261">
        <v>2872346000</v>
      </c>
      <c r="AK286" s="262">
        <v>3049506000</v>
      </c>
      <c r="AL286" s="262">
        <v>2872346000</v>
      </c>
      <c r="AM286" s="261">
        <v>3049506000</v>
      </c>
      <c r="AN286" s="261">
        <f t="shared" si="232"/>
        <v>3237592000</v>
      </c>
      <c r="AO286" s="15"/>
      <c r="AP286" s="15"/>
      <c r="AQ286" s="264">
        <f t="shared" si="221"/>
        <v>-1391487.189600002</v>
      </c>
      <c r="AR286" s="265"/>
      <c r="AS286" s="266"/>
      <c r="AT286" s="266"/>
      <c r="AU286" s="266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314"/>
      <c r="BT286" s="15"/>
      <c r="BU286" s="15"/>
      <c r="BV286" s="265"/>
      <c r="BW286" s="15"/>
      <c r="BX286" s="15"/>
      <c r="BY286" s="15"/>
      <c r="BZ286" s="15"/>
      <c r="CA286" s="15"/>
      <c r="CB286" s="15"/>
      <c r="CC286" s="15"/>
      <c r="CD286" s="15"/>
      <c r="CE286" s="15"/>
      <c r="CF286" s="42">
        <f t="shared" si="224"/>
        <v>3044686760</v>
      </c>
      <c r="CG286" s="187">
        <f t="shared" si="224"/>
        <v>3232476360</v>
      </c>
    </row>
    <row r="287" spans="1:85">
      <c r="A287" s="3">
        <f t="shared" si="222"/>
        <v>248</v>
      </c>
      <c r="B287" s="249">
        <v>5</v>
      </c>
      <c r="C287" s="250" t="s">
        <v>188</v>
      </c>
      <c r="D287" s="251" t="s">
        <v>44</v>
      </c>
      <c r="E287" s="252"/>
      <c r="F287" s="40" t="s">
        <v>60</v>
      </c>
      <c r="G287" s="253">
        <f t="shared" si="202"/>
        <v>101</v>
      </c>
      <c r="H287" s="253">
        <f t="shared" si="203"/>
        <v>90</v>
      </c>
      <c r="I287" s="254">
        <f t="shared" si="204"/>
        <v>26966806</v>
      </c>
      <c r="J287" s="254">
        <f t="shared" si="205"/>
        <v>1</v>
      </c>
      <c r="K287" s="255">
        <f t="shared" si="206"/>
        <v>1.06</v>
      </c>
      <c r="L287" s="256">
        <f t="shared" si="231"/>
        <v>1.0149999999999999</v>
      </c>
      <c r="M287" s="257">
        <f t="shared" si="207"/>
        <v>24245056.198003531</v>
      </c>
      <c r="N287" s="257">
        <f t="shared" si="208"/>
        <v>27328052.118228704</v>
      </c>
      <c r="O287" s="257">
        <f t="shared" si="209"/>
        <v>29013586.575399999</v>
      </c>
      <c r="P287" s="257">
        <f t="shared" si="210"/>
        <v>30803081.109711833</v>
      </c>
      <c r="Q287" s="258">
        <f t="shared" si="211"/>
        <v>29013586.575399999</v>
      </c>
      <c r="R287" s="257">
        <f t="shared" si="211"/>
        <v>30803081.109711833</v>
      </c>
      <c r="S287" s="257">
        <f t="shared" si="212"/>
        <v>32702947.751243506</v>
      </c>
      <c r="T287" s="257"/>
      <c r="U287" s="257">
        <f t="shared" si="213"/>
        <v>2182055057.8203177</v>
      </c>
      <c r="V287" s="257">
        <f t="shared" si="214"/>
        <v>2459524690.6405835</v>
      </c>
      <c r="W287" s="257">
        <f t="shared" si="215"/>
        <v>2611222791.7859998</v>
      </c>
      <c r="X287" s="258">
        <f t="shared" si="216"/>
        <v>2772277299.8740649</v>
      </c>
      <c r="Y287" s="258">
        <f t="shared" si="217"/>
        <v>2611222791.7859998</v>
      </c>
      <c r="Z287" s="257">
        <f t="shared" si="218"/>
        <v>2772277299.8740649</v>
      </c>
      <c r="AA287" s="257">
        <f t="shared" si="223"/>
        <v>2943265297.6119156</v>
      </c>
      <c r="AB287" s="257"/>
      <c r="AC287" s="32" t="str">
        <f t="shared" si="219"/>
        <v>BERTAHAP</v>
      </c>
      <c r="AD287" s="259">
        <f t="shared" si="220"/>
        <v>0</v>
      </c>
      <c r="AE287" s="260">
        <v>2</v>
      </c>
      <c r="AF287" s="261"/>
      <c r="AG287" s="257" t="e">
        <f>IF(AF287&gt;#REF!,"LB","KR")</f>
        <v>#REF!</v>
      </c>
      <c r="AH287" s="261">
        <v>2400261000</v>
      </c>
      <c r="AI287" s="261">
        <v>2705478000</v>
      </c>
      <c r="AJ287" s="261">
        <v>2872346000</v>
      </c>
      <c r="AK287" s="262">
        <v>3049506000</v>
      </c>
      <c r="AL287" s="262">
        <v>2872346000</v>
      </c>
      <c r="AM287" s="261">
        <v>3049506000</v>
      </c>
      <c r="AN287" s="261">
        <f t="shared" si="232"/>
        <v>3237592000</v>
      </c>
      <c r="AO287" s="15"/>
      <c r="AP287" s="15"/>
      <c r="AQ287" s="264">
        <f t="shared" si="221"/>
        <v>-1391487.189600002</v>
      </c>
      <c r="AR287" s="265"/>
      <c r="AS287" s="266"/>
      <c r="AT287" s="266"/>
      <c r="AU287" s="266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314"/>
      <c r="BT287" s="15"/>
      <c r="BU287" s="15"/>
      <c r="BV287" s="265"/>
      <c r="BW287" s="15"/>
      <c r="BX287" s="15"/>
      <c r="BY287" s="15"/>
      <c r="BZ287" s="15"/>
      <c r="CA287" s="15"/>
      <c r="CB287" s="15"/>
      <c r="CC287" s="15"/>
      <c r="CD287" s="15"/>
      <c r="CE287" s="15"/>
      <c r="CF287" s="42">
        <f t="shared" si="224"/>
        <v>3044686760</v>
      </c>
      <c r="CG287" s="187">
        <f t="shared" si="224"/>
        <v>3232476360</v>
      </c>
    </row>
    <row r="288" spans="1:85">
      <c r="A288" s="3">
        <f t="shared" si="222"/>
        <v>249</v>
      </c>
      <c r="B288" s="249">
        <v>6</v>
      </c>
      <c r="C288" s="250" t="s">
        <v>188</v>
      </c>
      <c r="D288" s="285">
        <v>11</v>
      </c>
      <c r="E288" s="252"/>
      <c r="F288" s="40" t="s">
        <v>62</v>
      </c>
      <c r="G288" s="253">
        <f t="shared" si="202"/>
        <v>101</v>
      </c>
      <c r="H288" s="253">
        <f t="shared" si="203"/>
        <v>90</v>
      </c>
      <c r="I288" s="254">
        <f t="shared" si="204"/>
        <v>26966806</v>
      </c>
      <c r="J288" s="254">
        <f t="shared" si="205"/>
        <v>1</v>
      </c>
      <c r="K288" s="255">
        <f t="shared" si="206"/>
        <v>1.06</v>
      </c>
      <c r="L288" s="256">
        <f t="shared" si="231"/>
        <v>1.0149999999999999</v>
      </c>
      <c r="M288" s="257">
        <f t="shared" si="207"/>
        <v>24245056.198003531</v>
      </c>
      <c r="N288" s="257">
        <f t="shared" si="208"/>
        <v>27328052.118228704</v>
      </c>
      <c r="O288" s="257">
        <f t="shared" si="209"/>
        <v>29013586.575399999</v>
      </c>
      <c r="P288" s="257">
        <f t="shared" si="210"/>
        <v>30803081.109711833</v>
      </c>
      <c r="Q288" s="258">
        <f t="shared" si="211"/>
        <v>29013586.575399999</v>
      </c>
      <c r="R288" s="257">
        <f t="shared" si="211"/>
        <v>30803081.109711833</v>
      </c>
      <c r="S288" s="257">
        <f t="shared" si="212"/>
        <v>32702947.751243506</v>
      </c>
      <c r="T288" s="257"/>
      <c r="U288" s="257">
        <f t="shared" si="213"/>
        <v>2182055057.8203177</v>
      </c>
      <c r="V288" s="257">
        <f t="shared" si="214"/>
        <v>2459524690.6405835</v>
      </c>
      <c r="W288" s="257">
        <f t="shared" si="215"/>
        <v>2611222791.7859998</v>
      </c>
      <c r="X288" s="258">
        <f t="shared" si="216"/>
        <v>2772277299.8740649</v>
      </c>
      <c r="Y288" s="258">
        <f t="shared" si="217"/>
        <v>2611222791.7859998</v>
      </c>
      <c r="Z288" s="257">
        <f t="shared" si="218"/>
        <v>2772277299.8740649</v>
      </c>
      <c r="AA288" s="257">
        <f t="shared" si="223"/>
        <v>2943265297.6119156</v>
      </c>
      <c r="AB288" s="257"/>
      <c r="AC288" s="32" t="str">
        <f t="shared" si="219"/>
        <v>BERTAHAP</v>
      </c>
      <c r="AD288" s="259">
        <f t="shared" si="220"/>
        <v>0</v>
      </c>
      <c r="AE288" s="260">
        <v>2</v>
      </c>
      <c r="AF288" s="261"/>
      <c r="AG288" s="257" t="e">
        <f>IF(AF288&gt;#REF!,"LB","KR")</f>
        <v>#REF!</v>
      </c>
      <c r="AH288" s="261">
        <v>2400261000</v>
      </c>
      <c r="AI288" s="261">
        <v>2705478000</v>
      </c>
      <c r="AJ288" s="261">
        <v>2872346000</v>
      </c>
      <c r="AK288" s="262">
        <v>3049506000</v>
      </c>
      <c r="AL288" s="262">
        <v>2872346000</v>
      </c>
      <c r="AM288" s="261">
        <v>3049506000</v>
      </c>
      <c r="AN288" s="261">
        <f t="shared" si="232"/>
        <v>3237592000</v>
      </c>
      <c r="AO288" s="15"/>
      <c r="AP288" s="15"/>
      <c r="AQ288" s="264">
        <f t="shared" si="221"/>
        <v>-1391487.189600002</v>
      </c>
      <c r="AR288" s="265"/>
      <c r="AS288" s="266"/>
      <c r="AT288" s="266"/>
      <c r="AU288" s="266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314"/>
      <c r="BT288" s="15"/>
      <c r="BU288" s="15"/>
      <c r="BV288" s="265"/>
      <c r="BW288" s="15"/>
      <c r="BX288" s="15"/>
      <c r="BY288" s="15"/>
      <c r="BZ288" s="15"/>
      <c r="CA288" s="15"/>
      <c r="CB288" s="15"/>
      <c r="CC288" s="15"/>
      <c r="CD288" s="15"/>
      <c r="CE288" s="15"/>
      <c r="CF288" s="42">
        <f t="shared" si="224"/>
        <v>3044686760</v>
      </c>
      <c r="CG288" s="187">
        <f t="shared" si="224"/>
        <v>3232476360</v>
      </c>
    </row>
    <row r="289" spans="1:85">
      <c r="A289" s="3">
        <f t="shared" si="222"/>
        <v>250</v>
      </c>
      <c r="B289" s="249">
        <v>7</v>
      </c>
      <c r="C289" s="250" t="s">
        <v>188</v>
      </c>
      <c r="D289" s="285">
        <v>15</v>
      </c>
      <c r="E289" s="252"/>
      <c r="F289" s="40" t="s">
        <v>64</v>
      </c>
      <c r="G289" s="253">
        <f t="shared" si="202"/>
        <v>101</v>
      </c>
      <c r="H289" s="253">
        <f t="shared" si="203"/>
        <v>90</v>
      </c>
      <c r="I289" s="254">
        <f t="shared" si="204"/>
        <v>26966806</v>
      </c>
      <c r="J289" s="254">
        <f t="shared" si="205"/>
        <v>1</v>
      </c>
      <c r="K289" s="255">
        <f t="shared" si="206"/>
        <v>1.06</v>
      </c>
      <c r="L289" s="256">
        <f t="shared" si="231"/>
        <v>1.0149999999999999</v>
      </c>
      <c r="M289" s="257">
        <f t="shared" si="207"/>
        <v>24245056.198003531</v>
      </c>
      <c r="N289" s="257">
        <f t="shared" si="208"/>
        <v>27328052.118228704</v>
      </c>
      <c r="O289" s="257">
        <f t="shared" si="209"/>
        <v>29013586.575399999</v>
      </c>
      <c r="P289" s="257">
        <f t="shared" si="210"/>
        <v>30803081.109711833</v>
      </c>
      <c r="Q289" s="258">
        <f t="shared" si="211"/>
        <v>29013586.575399999</v>
      </c>
      <c r="R289" s="257">
        <f t="shared" si="211"/>
        <v>30803081.109711833</v>
      </c>
      <c r="S289" s="257">
        <f t="shared" si="212"/>
        <v>32702947.751243506</v>
      </c>
      <c r="T289" s="257"/>
      <c r="U289" s="257">
        <f t="shared" si="213"/>
        <v>2182055057.8203177</v>
      </c>
      <c r="V289" s="257">
        <f t="shared" si="214"/>
        <v>2459524690.6405835</v>
      </c>
      <c r="W289" s="257">
        <f t="shared" si="215"/>
        <v>2611222791.7859998</v>
      </c>
      <c r="X289" s="258">
        <f t="shared" si="216"/>
        <v>2772277299.8740649</v>
      </c>
      <c r="Y289" s="258">
        <f t="shared" si="217"/>
        <v>2611222791.7859998</v>
      </c>
      <c r="Z289" s="257">
        <f t="shared" si="218"/>
        <v>2772277299.8740649</v>
      </c>
      <c r="AA289" s="257">
        <f t="shared" si="223"/>
        <v>2943265297.6119156</v>
      </c>
      <c r="AB289" s="257"/>
      <c r="AC289" s="32" t="str">
        <f t="shared" si="219"/>
        <v>BERTAHAP</v>
      </c>
      <c r="AD289" s="259">
        <f t="shared" si="220"/>
        <v>0</v>
      </c>
      <c r="AE289" s="260">
        <v>2</v>
      </c>
      <c r="AF289" s="261"/>
      <c r="AG289" s="257" t="e">
        <f>IF(AF289&gt;#REF!,"LB","KR")</f>
        <v>#REF!</v>
      </c>
      <c r="AH289" s="261">
        <v>2400261000</v>
      </c>
      <c r="AI289" s="261">
        <v>2705478000</v>
      </c>
      <c r="AJ289" s="261">
        <v>2872346000</v>
      </c>
      <c r="AK289" s="262">
        <v>3049506000</v>
      </c>
      <c r="AL289" s="262">
        <v>2872346000</v>
      </c>
      <c r="AM289" s="261">
        <v>3049506000</v>
      </c>
      <c r="AN289" s="261">
        <f t="shared" si="232"/>
        <v>3237592000</v>
      </c>
      <c r="AO289" s="15"/>
      <c r="AP289" s="15"/>
      <c r="AQ289" s="264">
        <f t="shared" si="221"/>
        <v>-1391487.189600002</v>
      </c>
      <c r="AR289" s="265"/>
      <c r="AS289" s="266"/>
      <c r="AT289" s="266"/>
      <c r="AU289" s="266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314"/>
      <c r="BT289" s="15"/>
      <c r="BU289" s="15"/>
      <c r="BV289" s="265"/>
      <c r="BW289" s="15"/>
      <c r="BX289" s="15"/>
      <c r="BY289" s="15"/>
      <c r="BZ289" s="15"/>
      <c r="CA289" s="15"/>
      <c r="CB289" s="15"/>
      <c r="CC289" s="15"/>
      <c r="CD289" s="15"/>
      <c r="CE289" s="15"/>
      <c r="CF289" s="42">
        <f t="shared" si="224"/>
        <v>3044686760</v>
      </c>
      <c r="CG289" s="187">
        <f t="shared" si="224"/>
        <v>3232476360</v>
      </c>
    </row>
    <row r="290" spans="1:85">
      <c r="A290" s="3">
        <f t="shared" si="222"/>
        <v>251</v>
      </c>
      <c r="B290" s="249">
        <v>8</v>
      </c>
      <c r="C290" s="250" t="s">
        <v>188</v>
      </c>
      <c r="D290" s="285">
        <v>17</v>
      </c>
      <c r="E290" s="252"/>
      <c r="F290" s="40" t="s">
        <v>67</v>
      </c>
      <c r="G290" s="253">
        <f t="shared" si="202"/>
        <v>85</v>
      </c>
      <c r="H290" s="253">
        <f t="shared" si="203"/>
        <v>74</v>
      </c>
      <c r="I290" s="254">
        <f t="shared" si="204"/>
        <v>26966806</v>
      </c>
      <c r="J290" s="254">
        <f t="shared" si="205"/>
        <v>1</v>
      </c>
      <c r="K290" s="255">
        <f t="shared" si="206"/>
        <v>1.06</v>
      </c>
      <c r="L290" s="256">
        <f t="shared" si="231"/>
        <v>1.0149999999999999</v>
      </c>
      <c r="M290" s="257">
        <f t="shared" si="207"/>
        <v>24245056.198003531</v>
      </c>
      <c r="N290" s="257">
        <f t="shared" si="208"/>
        <v>27328052.118228704</v>
      </c>
      <c r="O290" s="257">
        <f t="shared" si="209"/>
        <v>29013586.575399999</v>
      </c>
      <c r="P290" s="257">
        <f t="shared" si="210"/>
        <v>30803081.109711833</v>
      </c>
      <c r="Q290" s="258">
        <f t="shared" si="211"/>
        <v>29013586.575399999</v>
      </c>
      <c r="R290" s="257">
        <f t="shared" si="211"/>
        <v>30803081.109711833</v>
      </c>
      <c r="S290" s="257">
        <f t="shared" si="212"/>
        <v>32702947.751243506</v>
      </c>
      <c r="T290" s="257"/>
      <c r="U290" s="257">
        <f t="shared" si="213"/>
        <v>1794134158.6522613</v>
      </c>
      <c r="V290" s="257">
        <f t="shared" si="214"/>
        <v>2022275856.748924</v>
      </c>
      <c r="W290" s="257">
        <f t="shared" si="215"/>
        <v>2147005406.5795999</v>
      </c>
      <c r="X290" s="258">
        <f t="shared" si="216"/>
        <v>2279428002.1186757</v>
      </c>
      <c r="Y290" s="258">
        <f t="shared" si="217"/>
        <v>2147005406.5795999</v>
      </c>
      <c r="Z290" s="257">
        <f t="shared" si="218"/>
        <v>2279428002.1186757</v>
      </c>
      <c r="AA290" s="257">
        <f t="shared" si="223"/>
        <v>2420018133.5920196</v>
      </c>
      <c r="AB290" s="257"/>
      <c r="AC290" s="32" t="str">
        <f t="shared" si="219"/>
        <v>BERTAHAP</v>
      </c>
      <c r="AD290" s="259">
        <f t="shared" si="220"/>
        <v>0</v>
      </c>
      <c r="AE290" s="260">
        <v>2</v>
      </c>
      <c r="AF290" s="261"/>
      <c r="AG290" s="257" t="e">
        <f>IF(AF290&gt;#REF!,"LB","KR")</f>
        <v>#REF!</v>
      </c>
      <c r="AH290" s="261">
        <v>1973548000</v>
      </c>
      <c r="AI290" s="261">
        <v>2224504000</v>
      </c>
      <c r="AJ290" s="261">
        <v>2361706000</v>
      </c>
      <c r="AK290" s="262">
        <v>2507371000</v>
      </c>
      <c r="AL290" s="262">
        <v>2361706000</v>
      </c>
      <c r="AM290" s="261">
        <v>2507371000</v>
      </c>
      <c r="AN290" s="261">
        <f t="shared" si="232"/>
        <v>2662020000</v>
      </c>
      <c r="AO290" s="15"/>
      <c r="AP290" s="15"/>
      <c r="AQ290" s="264">
        <f t="shared" si="221"/>
        <v>-1391487.189600002</v>
      </c>
      <c r="AR290" s="265"/>
      <c r="AS290" s="266"/>
      <c r="AT290" s="266"/>
      <c r="AU290" s="266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314"/>
      <c r="BT290" s="15"/>
      <c r="BU290" s="15"/>
      <c r="BV290" s="265"/>
      <c r="BW290" s="15"/>
      <c r="BX290" s="15"/>
      <c r="BY290" s="15"/>
      <c r="BZ290" s="15"/>
      <c r="CA290" s="15"/>
      <c r="CB290" s="15"/>
      <c r="CC290" s="15"/>
      <c r="CD290" s="15"/>
      <c r="CE290" s="15"/>
      <c r="CF290" s="42">
        <f t="shared" si="224"/>
        <v>2503408360</v>
      </c>
      <c r="CG290" s="187">
        <f t="shared" si="224"/>
        <v>2657813260</v>
      </c>
    </row>
    <row r="291" spans="1:85">
      <c r="A291" s="3">
        <f t="shared" si="222"/>
        <v>252</v>
      </c>
      <c r="B291" s="249">
        <v>9</v>
      </c>
      <c r="C291" s="250" t="s">
        <v>188</v>
      </c>
      <c r="D291" s="285">
        <v>19</v>
      </c>
      <c r="E291" s="252"/>
      <c r="F291" s="40" t="s">
        <v>78</v>
      </c>
      <c r="G291" s="253">
        <f t="shared" si="202"/>
        <v>138</v>
      </c>
      <c r="H291" s="253">
        <f t="shared" si="203"/>
        <v>120</v>
      </c>
      <c r="I291" s="254">
        <f t="shared" si="204"/>
        <v>26966806</v>
      </c>
      <c r="J291" s="254">
        <f t="shared" si="205"/>
        <v>1</v>
      </c>
      <c r="K291" s="255">
        <f t="shared" si="206"/>
        <v>1.06</v>
      </c>
      <c r="L291" s="256">
        <f t="shared" si="231"/>
        <v>1.0149999999999999</v>
      </c>
      <c r="M291" s="257">
        <f t="shared" si="207"/>
        <v>24245056.198003531</v>
      </c>
      <c r="N291" s="257">
        <f t="shared" si="208"/>
        <v>27328052.118228704</v>
      </c>
      <c r="O291" s="257">
        <f t="shared" si="209"/>
        <v>29013586.575399999</v>
      </c>
      <c r="P291" s="257">
        <f t="shared" si="210"/>
        <v>30803081.109711833</v>
      </c>
      <c r="Q291" s="258">
        <f t="shared" si="211"/>
        <v>29013586.575399999</v>
      </c>
      <c r="R291" s="257">
        <f t="shared" si="211"/>
        <v>30803081.109711833</v>
      </c>
      <c r="S291" s="257">
        <f t="shared" si="212"/>
        <v>32702947.751243506</v>
      </c>
      <c r="T291" s="257"/>
      <c r="U291" s="257">
        <f t="shared" si="213"/>
        <v>2909406743.7604237</v>
      </c>
      <c r="V291" s="257">
        <f t="shared" si="214"/>
        <v>3279366254.1874447</v>
      </c>
      <c r="W291" s="257">
        <f t="shared" si="215"/>
        <v>3481630389.0479999</v>
      </c>
      <c r="X291" s="258">
        <f t="shared" si="216"/>
        <v>3696369733.1654201</v>
      </c>
      <c r="Y291" s="258">
        <f t="shared" si="217"/>
        <v>3481630389.0479999</v>
      </c>
      <c r="Z291" s="257">
        <f t="shared" si="218"/>
        <v>3696369733.1654201</v>
      </c>
      <c r="AA291" s="257">
        <f t="shared" si="223"/>
        <v>3924353730.1492205</v>
      </c>
      <c r="AB291" s="257"/>
      <c r="AC291" s="32" t="str">
        <f t="shared" si="219"/>
        <v>BERTAHAP</v>
      </c>
      <c r="AD291" s="259">
        <f t="shared" si="220"/>
        <v>0</v>
      </c>
      <c r="AE291" s="260">
        <v>2</v>
      </c>
      <c r="AF291" s="261"/>
      <c r="AG291" s="257" t="e">
        <f>IF(AF291&gt;#REF!,"LB","KR")</f>
        <v>#REF!</v>
      </c>
      <c r="AH291" s="261">
        <v>3200348000</v>
      </c>
      <c r="AI291" s="261">
        <v>3607303000</v>
      </c>
      <c r="AJ291" s="261">
        <v>3829794000</v>
      </c>
      <c r="AK291" s="262">
        <v>4066007000</v>
      </c>
      <c r="AL291" s="262">
        <v>3829794000</v>
      </c>
      <c r="AM291" s="261">
        <v>4066007000</v>
      </c>
      <c r="AN291" s="261">
        <f t="shared" si="232"/>
        <v>4316790000</v>
      </c>
      <c r="AO291" s="15"/>
      <c r="AP291" s="15"/>
      <c r="AQ291" s="264">
        <f t="shared" si="221"/>
        <v>-1391487.189600002</v>
      </c>
      <c r="AR291" s="265"/>
      <c r="AS291" s="266"/>
      <c r="AT291" s="266"/>
      <c r="AU291" s="266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314"/>
      <c r="BT291" s="15"/>
      <c r="BU291" s="15"/>
      <c r="BV291" s="265"/>
      <c r="BW291" s="15"/>
      <c r="BX291" s="15"/>
      <c r="BY291" s="15"/>
      <c r="BZ291" s="15"/>
      <c r="CA291" s="15"/>
      <c r="CB291" s="15"/>
      <c r="CC291" s="15"/>
      <c r="CD291" s="15"/>
      <c r="CE291" s="15"/>
      <c r="CF291" s="42">
        <f t="shared" si="224"/>
        <v>4059581640</v>
      </c>
      <c r="CG291" s="187">
        <f t="shared" si="224"/>
        <v>4309967420</v>
      </c>
    </row>
    <row r="292" spans="1:85">
      <c r="A292" s="3">
        <f t="shared" si="222"/>
        <v>253</v>
      </c>
      <c r="B292" s="249">
        <v>10</v>
      </c>
      <c r="C292" s="250" t="s">
        <v>188</v>
      </c>
      <c r="D292" s="285">
        <v>21</v>
      </c>
      <c r="E292" s="252"/>
      <c r="F292" s="40" t="s">
        <v>84</v>
      </c>
      <c r="G292" s="253">
        <f t="shared" si="202"/>
        <v>132</v>
      </c>
      <c r="H292" s="253">
        <f t="shared" si="203"/>
        <v>112</v>
      </c>
      <c r="I292" s="254">
        <f t="shared" si="204"/>
        <v>26966806</v>
      </c>
      <c r="J292" s="254">
        <f t="shared" si="205"/>
        <v>3</v>
      </c>
      <c r="K292" s="255">
        <f t="shared" si="206"/>
        <v>1.1000000000000001</v>
      </c>
      <c r="L292" s="256">
        <f t="shared" si="231"/>
        <v>1.0149999999999999</v>
      </c>
      <c r="M292" s="257">
        <f t="shared" si="207"/>
        <v>25159963.979060266</v>
      </c>
      <c r="N292" s="257">
        <f t="shared" si="208"/>
        <v>28359299.367973182</v>
      </c>
      <c r="O292" s="257">
        <f t="shared" si="209"/>
        <v>30108438.899</v>
      </c>
      <c r="P292" s="257">
        <f t="shared" si="210"/>
        <v>31965461.528946243</v>
      </c>
      <c r="Q292" s="258">
        <f t="shared" si="211"/>
        <v>30108438.899</v>
      </c>
      <c r="R292" s="257">
        <f t="shared" si="211"/>
        <v>31965461.528946243</v>
      </c>
      <c r="S292" s="257">
        <f t="shared" si="212"/>
        <v>33937021.251290433</v>
      </c>
      <c r="T292" s="257"/>
      <c r="U292" s="257">
        <f t="shared" si="213"/>
        <v>2817915965.6547499</v>
      </c>
      <c r="V292" s="257">
        <f t="shared" si="214"/>
        <v>3176241529.2129965</v>
      </c>
      <c r="W292" s="257">
        <f t="shared" si="215"/>
        <v>3372145156.6880002</v>
      </c>
      <c r="X292" s="258">
        <f t="shared" si="216"/>
        <v>3580131691.2419791</v>
      </c>
      <c r="Y292" s="258">
        <f t="shared" si="217"/>
        <v>3372145156.6880002</v>
      </c>
      <c r="Z292" s="257">
        <f t="shared" si="218"/>
        <v>3580131691.2419791</v>
      </c>
      <c r="AA292" s="257">
        <f t="shared" si="223"/>
        <v>3800946380.1445284</v>
      </c>
      <c r="AB292" s="257"/>
      <c r="AC292" s="32" t="str">
        <f t="shared" si="219"/>
        <v>BERTAHAP</v>
      </c>
      <c r="AD292" s="259">
        <f t="shared" si="220"/>
        <v>0</v>
      </c>
      <c r="AE292" s="260">
        <v>2</v>
      </c>
      <c r="AF292" s="261"/>
      <c r="AG292" s="257" t="e">
        <f>IF(AF292&gt;#REF!,"LB","KR")</f>
        <v>#REF!</v>
      </c>
      <c r="AH292" s="261">
        <v>3099708000</v>
      </c>
      <c r="AI292" s="261">
        <v>3493866000</v>
      </c>
      <c r="AJ292" s="261">
        <v>3709360000</v>
      </c>
      <c r="AK292" s="262">
        <v>3938145000</v>
      </c>
      <c r="AL292" s="262">
        <v>3709360000</v>
      </c>
      <c r="AM292" s="261">
        <v>3938145000</v>
      </c>
      <c r="AN292" s="261">
        <f t="shared" si="232"/>
        <v>4181042000</v>
      </c>
      <c r="AO292" s="15"/>
      <c r="AP292" s="15"/>
      <c r="AQ292" s="264">
        <f t="shared" si="221"/>
        <v>-296634.86600000039</v>
      </c>
      <c r="AR292" s="265"/>
      <c r="AS292" s="266"/>
      <c r="AT292" s="266"/>
      <c r="AU292" s="266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314"/>
      <c r="BT292" s="15"/>
      <c r="BU292" s="15"/>
      <c r="BV292" s="265"/>
      <c r="BW292" s="15"/>
      <c r="BX292" s="15"/>
      <c r="BY292" s="15"/>
      <c r="BZ292" s="15"/>
      <c r="CA292" s="15"/>
      <c r="CB292" s="15"/>
      <c r="CC292" s="15"/>
      <c r="CD292" s="15"/>
      <c r="CE292" s="15"/>
      <c r="CF292" s="42">
        <f t="shared" si="224"/>
        <v>3931921600</v>
      </c>
      <c r="CG292" s="187">
        <f t="shared" si="224"/>
        <v>4174433700</v>
      </c>
    </row>
    <row r="293" spans="1:85">
      <c r="A293" s="3">
        <f t="shared" si="222"/>
        <v>254</v>
      </c>
      <c r="B293" s="249">
        <v>1</v>
      </c>
      <c r="C293" s="250" t="s">
        <v>189</v>
      </c>
      <c r="D293" s="251" t="s">
        <v>19</v>
      </c>
      <c r="E293" s="252"/>
      <c r="F293" s="40" t="s">
        <v>72</v>
      </c>
      <c r="G293" s="253">
        <f t="shared" si="202"/>
        <v>175</v>
      </c>
      <c r="H293" s="253">
        <f t="shared" si="203"/>
        <v>156</v>
      </c>
      <c r="I293" s="254">
        <f t="shared" si="204"/>
        <v>26966806</v>
      </c>
      <c r="J293" s="254">
        <f t="shared" si="205"/>
        <v>5</v>
      </c>
      <c r="K293" s="255">
        <f t="shared" si="206"/>
        <v>1.08</v>
      </c>
      <c r="L293" s="256">
        <f t="shared" si="231"/>
        <v>1.0149999999999999</v>
      </c>
      <c r="M293" s="257">
        <f t="shared" si="207"/>
        <v>24702510.0885319</v>
      </c>
      <c r="N293" s="257">
        <f t="shared" si="208"/>
        <v>27843675.743100945</v>
      </c>
      <c r="O293" s="257">
        <f t="shared" si="209"/>
        <v>29561012.737199999</v>
      </c>
      <c r="P293" s="257">
        <f t="shared" si="210"/>
        <v>31384271.319329038</v>
      </c>
      <c r="Q293" s="258">
        <f t="shared" si="211"/>
        <v>29561012.737199999</v>
      </c>
      <c r="R293" s="257">
        <f t="shared" si="211"/>
        <v>31384271.319329038</v>
      </c>
      <c r="S293" s="257">
        <f t="shared" si="212"/>
        <v>33319984.501266968</v>
      </c>
      <c r="T293" s="257"/>
      <c r="U293" s="257">
        <f t="shared" si="213"/>
        <v>3853591573.8109765</v>
      </c>
      <c r="V293" s="257">
        <f t="shared" si="214"/>
        <v>4343613415.9237471</v>
      </c>
      <c r="W293" s="257">
        <f t="shared" si="215"/>
        <v>4611517987.0031996</v>
      </c>
      <c r="X293" s="258">
        <f t="shared" si="216"/>
        <v>4895946325.8153296</v>
      </c>
      <c r="Y293" s="258">
        <f t="shared" si="217"/>
        <v>4611517987.0031996</v>
      </c>
      <c r="Z293" s="257">
        <f t="shared" si="218"/>
        <v>4895946325.8153296</v>
      </c>
      <c r="AA293" s="257">
        <f t="shared" si="223"/>
        <v>5197917582.1976471</v>
      </c>
      <c r="AB293" s="257"/>
      <c r="AC293" s="32" t="str">
        <f t="shared" si="219"/>
        <v>BERTAHAP</v>
      </c>
      <c r="AD293" s="259">
        <f t="shared" si="220"/>
        <v>0</v>
      </c>
      <c r="AE293" s="260">
        <v>2</v>
      </c>
      <c r="AF293" s="261"/>
      <c r="AG293" s="257" t="e">
        <f>IF(AF293&gt;#REF!,"LB","KR")</f>
        <v>#REF!</v>
      </c>
      <c r="AH293" s="261">
        <v>4238951000</v>
      </c>
      <c r="AI293" s="261">
        <v>4777975000</v>
      </c>
      <c r="AJ293" s="261">
        <v>5072670000</v>
      </c>
      <c r="AK293" s="262">
        <v>5385541000</v>
      </c>
      <c r="AL293" s="262">
        <v>5072670000</v>
      </c>
      <c r="AM293" s="261">
        <v>5385541000</v>
      </c>
      <c r="AN293" s="261">
        <f t="shared" si="232"/>
        <v>5717710000</v>
      </c>
      <c r="AO293" s="15"/>
      <c r="AP293" s="15"/>
      <c r="AQ293" s="264">
        <f t="shared" si="221"/>
        <v>-844061.0278000012</v>
      </c>
      <c r="AR293" s="265"/>
      <c r="AS293" s="266"/>
      <c r="AT293" s="266"/>
      <c r="AU293" s="266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314"/>
      <c r="BT293" s="15"/>
      <c r="BU293" s="15"/>
      <c r="BV293" s="265"/>
      <c r="BW293" s="15"/>
      <c r="BX293" s="15"/>
      <c r="BY293" s="15"/>
      <c r="BZ293" s="15"/>
      <c r="CA293" s="15"/>
      <c r="CB293" s="15"/>
      <c r="CC293" s="15"/>
      <c r="CD293" s="15"/>
      <c r="CE293" s="15"/>
      <c r="CF293" s="42">
        <f t="shared" si="224"/>
        <v>5377030200</v>
      </c>
      <c r="CG293" s="187">
        <f t="shared" si="224"/>
        <v>5708673460</v>
      </c>
    </row>
    <row r="294" spans="1:85">
      <c r="A294" s="3">
        <f t="shared" si="222"/>
        <v>255</v>
      </c>
      <c r="B294" s="249">
        <v>2</v>
      </c>
      <c r="C294" s="250" t="s">
        <v>189</v>
      </c>
      <c r="D294" s="251" t="s">
        <v>29</v>
      </c>
      <c r="E294" s="252"/>
      <c r="F294" s="40" t="s">
        <v>74</v>
      </c>
      <c r="G294" s="253">
        <f t="shared" si="202"/>
        <v>85</v>
      </c>
      <c r="H294" s="253">
        <f t="shared" si="203"/>
        <v>74</v>
      </c>
      <c r="I294" s="254">
        <f t="shared" si="204"/>
        <v>26966806</v>
      </c>
      <c r="J294" s="254">
        <f t="shared" si="205"/>
        <v>1</v>
      </c>
      <c r="K294" s="255">
        <f t="shared" si="206"/>
        <v>1.06</v>
      </c>
      <c r="L294" s="256">
        <f t="shared" si="231"/>
        <v>1.0149999999999999</v>
      </c>
      <c r="M294" s="257">
        <f t="shared" si="207"/>
        <v>24245056.198003531</v>
      </c>
      <c r="N294" s="257">
        <f t="shared" si="208"/>
        <v>27328052.118228704</v>
      </c>
      <c r="O294" s="257">
        <f t="shared" si="209"/>
        <v>29013586.575399999</v>
      </c>
      <c r="P294" s="257">
        <f t="shared" si="210"/>
        <v>30803081.109711833</v>
      </c>
      <c r="Q294" s="258">
        <f t="shared" si="211"/>
        <v>29013586.575399999</v>
      </c>
      <c r="R294" s="257">
        <f t="shared" si="211"/>
        <v>30803081.109711833</v>
      </c>
      <c r="S294" s="257">
        <f t="shared" si="212"/>
        <v>32702947.751243506</v>
      </c>
      <c r="T294" s="257"/>
      <c r="U294" s="257">
        <f t="shared" si="213"/>
        <v>1794134158.6522613</v>
      </c>
      <c r="V294" s="257">
        <f t="shared" si="214"/>
        <v>2022275856.748924</v>
      </c>
      <c r="W294" s="257">
        <f t="shared" si="215"/>
        <v>2147005406.5795999</v>
      </c>
      <c r="X294" s="258">
        <f t="shared" si="216"/>
        <v>2279428002.1186757</v>
      </c>
      <c r="Y294" s="258">
        <f t="shared" si="217"/>
        <v>2147005406.5795999</v>
      </c>
      <c r="Z294" s="257">
        <f t="shared" si="218"/>
        <v>2279428002.1186757</v>
      </c>
      <c r="AA294" s="257">
        <f t="shared" si="223"/>
        <v>2420018133.5920196</v>
      </c>
      <c r="AB294" s="257"/>
      <c r="AC294" s="32" t="str">
        <f t="shared" si="219"/>
        <v>BERTAHAP</v>
      </c>
      <c r="AD294" s="259">
        <f t="shared" si="220"/>
        <v>0</v>
      </c>
      <c r="AE294" s="260">
        <v>2</v>
      </c>
      <c r="AF294" s="261"/>
      <c r="AG294" s="257" t="e">
        <f>IF(AF294&gt;#REF!,"LB","KR")</f>
        <v>#REF!</v>
      </c>
      <c r="AH294" s="261">
        <v>1973548000</v>
      </c>
      <c r="AI294" s="261">
        <v>2224504000</v>
      </c>
      <c r="AJ294" s="261">
        <v>2361706000</v>
      </c>
      <c r="AK294" s="262">
        <v>2507371000</v>
      </c>
      <c r="AL294" s="262">
        <v>2361706000</v>
      </c>
      <c r="AM294" s="261">
        <v>2507371000</v>
      </c>
      <c r="AN294" s="261">
        <f t="shared" si="232"/>
        <v>2662020000</v>
      </c>
      <c r="AO294" s="15"/>
      <c r="AP294" s="15"/>
      <c r="AQ294" s="264">
        <f t="shared" si="221"/>
        <v>-1391487.189600002</v>
      </c>
      <c r="AR294" s="265"/>
      <c r="AS294" s="266"/>
      <c r="AT294" s="266"/>
      <c r="AU294" s="266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314"/>
      <c r="BT294" s="15"/>
      <c r="BU294" s="15"/>
      <c r="BV294" s="265"/>
      <c r="BW294" s="15"/>
      <c r="BX294" s="15"/>
      <c r="BY294" s="15"/>
      <c r="BZ294" s="15"/>
      <c r="CA294" s="15"/>
      <c r="CB294" s="15"/>
      <c r="CC294" s="15"/>
      <c r="CD294" s="15"/>
      <c r="CE294" s="15"/>
      <c r="CF294" s="42">
        <f t="shared" si="224"/>
        <v>2503408360</v>
      </c>
      <c r="CG294" s="187">
        <f t="shared" si="224"/>
        <v>2657813260</v>
      </c>
    </row>
    <row r="295" spans="1:85">
      <c r="A295" s="3">
        <f t="shared" si="222"/>
        <v>256</v>
      </c>
      <c r="B295" s="249">
        <v>3</v>
      </c>
      <c r="C295" s="250" t="s">
        <v>189</v>
      </c>
      <c r="D295" s="251" t="s">
        <v>32</v>
      </c>
      <c r="E295" s="252"/>
      <c r="F295" s="40" t="s">
        <v>56</v>
      </c>
      <c r="G295" s="253">
        <f t="shared" si="202"/>
        <v>85</v>
      </c>
      <c r="H295" s="253">
        <f t="shared" si="203"/>
        <v>74</v>
      </c>
      <c r="I295" s="254">
        <f t="shared" si="204"/>
        <v>26966806</v>
      </c>
      <c r="J295" s="254">
        <f t="shared" si="205"/>
        <v>1</v>
      </c>
      <c r="K295" s="255">
        <f t="shared" si="206"/>
        <v>1.06</v>
      </c>
      <c r="L295" s="256">
        <f t="shared" si="231"/>
        <v>1.0149999999999999</v>
      </c>
      <c r="M295" s="257">
        <f t="shared" si="207"/>
        <v>24245056.198003531</v>
      </c>
      <c r="N295" s="257">
        <f t="shared" si="208"/>
        <v>27328052.118228704</v>
      </c>
      <c r="O295" s="257">
        <f t="shared" si="209"/>
        <v>29013586.575399999</v>
      </c>
      <c r="P295" s="257">
        <f t="shared" si="210"/>
        <v>30803081.109711833</v>
      </c>
      <c r="Q295" s="258">
        <f t="shared" si="211"/>
        <v>29013586.575399999</v>
      </c>
      <c r="R295" s="257">
        <f t="shared" si="211"/>
        <v>30803081.109711833</v>
      </c>
      <c r="S295" s="257">
        <f t="shared" si="212"/>
        <v>32702947.751243506</v>
      </c>
      <c r="T295" s="257"/>
      <c r="U295" s="257">
        <f t="shared" si="213"/>
        <v>1794134158.6522613</v>
      </c>
      <c r="V295" s="257">
        <f t="shared" si="214"/>
        <v>2022275856.748924</v>
      </c>
      <c r="W295" s="257">
        <f t="shared" si="215"/>
        <v>2147005406.5795999</v>
      </c>
      <c r="X295" s="258">
        <f t="shared" si="216"/>
        <v>2279428002.1186757</v>
      </c>
      <c r="Y295" s="258">
        <f t="shared" si="217"/>
        <v>2147005406.5795999</v>
      </c>
      <c r="Z295" s="257">
        <f t="shared" si="218"/>
        <v>2279428002.1186757</v>
      </c>
      <c r="AA295" s="257">
        <f t="shared" si="223"/>
        <v>2420018133.5920196</v>
      </c>
      <c r="AB295" s="257"/>
      <c r="AC295" s="32" t="str">
        <f t="shared" si="219"/>
        <v>BERTAHAP</v>
      </c>
      <c r="AD295" s="259">
        <f t="shared" si="220"/>
        <v>0</v>
      </c>
      <c r="AE295" s="260">
        <v>2</v>
      </c>
      <c r="AF295" s="261"/>
      <c r="AG295" s="257" t="e">
        <f>IF(AF295&gt;#REF!,"LB","KR")</f>
        <v>#REF!</v>
      </c>
      <c r="AH295" s="261">
        <v>1973548000</v>
      </c>
      <c r="AI295" s="261">
        <v>2224504000</v>
      </c>
      <c r="AJ295" s="261">
        <v>2361706000</v>
      </c>
      <c r="AK295" s="262">
        <v>2507371000</v>
      </c>
      <c r="AL295" s="262">
        <v>2361706000</v>
      </c>
      <c r="AM295" s="261">
        <v>2507371000</v>
      </c>
      <c r="AN295" s="261">
        <f t="shared" si="232"/>
        <v>2662020000</v>
      </c>
      <c r="AO295" s="15"/>
      <c r="AP295" s="15"/>
      <c r="AQ295" s="264">
        <f t="shared" si="221"/>
        <v>-1391487.189600002</v>
      </c>
      <c r="AR295" s="265"/>
      <c r="AS295" s="266"/>
      <c r="AT295" s="266"/>
      <c r="AU295" s="266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314"/>
      <c r="BT295" s="15"/>
      <c r="BU295" s="15"/>
      <c r="BV295" s="265"/>
      <c r="BW295" s="15"/>
      <c r="BX295" s="15"/>
      <c r="BY295" s="15"/>
      <c r="BZ295" s="15"/>
      <c r="CA295" s="15"/>
      <c r="CB295" s="15"/>
      <c r="CC295" s="15"/>
      <c r="CD295" s="15"/>
      <c r="CE295" s="15"/>
      <c r="CF295" s="42">
        <f t="shared" si="224"/>
        <v>2503408360</v>
      </c>
      <c r="CG295" s="187">
        <f t="shared" si="224"/>
        <v>2657813260</v>
      </c>
    </row>
    <row r="296" spans="1:85">
      <c r="A296" s="3">
        <f t="shared" si="222"/>
        <v>257</v>
      </c>
      <c r="B296" s="249">
        <v>4</v>
      </c>
      <c r="C296" s="250" t="s">
        <v>189</v>
      </c>
      <c r="D296" s="251" t="s">
        <v>38</v>
      </c>
      <c r="E296" s="252"/>
      <c r="F296" s="40" t="s">
        <v>58</v>
      </c>
      <c r="G296" s="253">
        <f t="shared" ref="G296:G318" si="233">SUMIF($V$10:$V$28,F296,$AA$10:$AA$28)</f>
        <v>101</v>
      </c>
      <c r="H296" s="253">
        <f t="shared" ref="H296:H318" si="234">SUMIF($V$10:$V$28,F296,$X$10:$X$28)</f>
        <v>90</v>
      </c>
      <c r="I296" s="254">
        <f t="shared" ref="I296:I318" si="235">$I$27</f>
        <v>26966806</v>
      </c>
      <c r="J296" s="254">
        <f t="shared" ref="J296:J318" si="236">SUMIF($AN$4:$AN$22,D296,$AO$4:$AO$22)</f>
        <v>1</v>
      </c>
      <c r="K296" s="255">
        <f t="shared" ref="K296:K318" si="237">IF(J296=$AJ$25,$AI$25,IF(J296=$AJ$26,$AI$26,IF(J296=$AJ$27,$AI$27,IF(J296=$AJ$28,$AI$28,IF(J296=$AJ$29,$AI$29,IF(J296=$AJ$30,$AI$30))))))</f>
        <v>1.06</v>
      </c>
      <c r="L296" s="256">
        <f t="shared" si="231"/>
        <v>1.0149999999999999</v>
      </c>
      <c r="M296" s="257">
        <f t="shared" ref="M296:M318" si="238">$O296/(1+6%/12)^36</f>
        <v>24245056.198003531</v>
      </c>
      <c r="N296" s="257">
        <f t="shared" ref="N296:N318" si="239">$O296/(1+6%/12)^12</f>
        <v>27328052.118228704</v>
      </c>
      <c r="O296" s="257">
        <f t="shared" ref="O296:O318" si="240">$I$27*K296*L296</f>
        <v>29013586.575399999</v>
      </c>
      <c r="P296" s="257">
        <f t="shared" ref="P296:P318" si="241">$O296*(1+6%/12)^12</f>
        <v>30803081.109711833</v>
      </c>
      <c r="Q296" s="258">
        <f t="shared" ref="Q296:R318" si="242">O296</f>
        <v>29013586.575399999</v>
      </c>
      <c r="R296" s="257">
        <f t="shared" si="242"/>
        <v>30803081.109711833</v>
      </c>
      <c r="S296" s="257">
        <f t="shared" ref="S296:S318" si="243">$O296*(1+6%/12)^24</f>
        <v>32702947.751243506</v>
      </c>
      <c r="T296" s="257"/>
      <c r="U296" s="257">
        <f t="shared" ref="U296:U318" si="244">M296*H296</f>
        <v>2182055057.8203177</v>
      </c>
      <c r="V296" s="257">
        <f t="shared" ref="V296:V318" si="245">N296*H296</f>
        <v>2459524690.6405835</v>
      </c>
      <c r="W296" s="257">
        <f t="shared" ref="W296:W318" si="246">O296*H296</f>
        <v>2611222791.7859998</v>
      </c>
      <c r="X296" s="258">
        <f t="shared" ref="X296:X318" si="247">P296*H296</f>
        <v>2772277299.8740649</v>
      </c>
      <c r="Y296" s="258">
        <f t="shared" ref="Y296:Y318" si="248">Q296*H296</f>
        <v>2611222791.7859998</v>
      </c>
      <c r="Z296" s="257">
        <f t="shared" ref="Z296:Z318" si="249">R296*H296</f>
        <v>2772277299.8740649</v>
      </c>
      <c r="AA296" s="257">
        <f t="shared" si="223"/>
        <v>2943265297.6119156</v>
      </c>
      <c r="AB296" s="257"/>
      <c r="AC296" s="32" t="str">
        <f t="shared" ref="AC296:AC318" si="250">IF(AE296=$H$32,$M$32,IF(AE296=$H$33,$M$33,IF(AE296=$H$34,$M$34)))</f>
        <v>BERTAHAP</v>
      </c>
      <c r="AD296" s="259">
        <f t="shared" ref="AD296:AD318" si="251">IF(AC296=$M$32,$N$32,IF(AC296=$M$33,$N$33,$N$34))</f>
        <v>0</v>
      </c>
      <c r="AE296" s="260">
        <v>2</v>
      </c>
      <c r="AF296" s="261"/>
      <c r="AG296" s="257" t="e">
        <f>IF(AF296&gt;#REF!,"LB","KR")</f>
        <v>#REF!</v>
      </c>
      <c r="AH296" s="261">
        <v>2400261000</v>
      </c>
      <c r="AI296" s="261">
        <v>2705478000</v>
      </c>
      <c r="AJ296" s="261">
        <v>2872346000</v>
      </c>
      <c r="AK296" s="262">
        <v>3049506000</v>
      </c>
      <c r="AL296" s="262">
        <v>2872346000</v>
      </c>
      <c r="AM296" s="261">
        <v>3049506000</v>
      </c>
      <c r="AN296" s="261">
        <f t="shared" si="232"/>
        <v>3237592000</v>
      </c>
      <c r="AO296" s="15"/>
      <c r="AP296" s="15"/>
      <c r="AQ296" s="264">
        <f t="shared" ref="AQ296:AQ318" si="252">O296-$O$318</f>
        <v>-1391487.189600002</v>
      </c>
      <c r="AR296" s="265"/>
      <c r="AS296" s="266"/>
      <c r="AT296" s="266"/>
      <c r="AU296" s="266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314"/>
      <c r="BT296" s="15"/>
      <c r="BU296" s="15"/>
      <c r="BV296" s="265"/>
      <c r="BW296" s="15"/>
      <c r="BX296" s="15"/>
      <c r="BY296" s="15"/>
      <c r="BZ296" s="15"/>
      <c r="CA296" s="15"/>
      <c r="CB296" s="15"/>
      <c r="CC296" s="15"/>
      <c r="CD296" s="15"/>
      <c r="CE296" s="15"/>
      <c r="CF296" s="42">
        <f t="shared" si="224"/>
        <v>3044686760</v>
      </c>
      <c r="CG296" s="187">
        <f t="shared" si="224"/>
        <v>3232476360</v>
      </c>
    </row>
    <row r="297" spans="1:85">
      <c r="A297" s="3">
        <f t="shared" ref="A297:A318" si="253">A296+1</f>
        <v>258</v>
      </c>
      <c r="B297" s="249">
        <v>5</v>
      </c>
      <c r="C297" s="250" t="s">
        <v>189</v>
      </c>
      <c r="D297" s="251" t="s">
        <v>44</v>
      </c>
      <c r="E297" s="252"/>
      <c r="F297" s="40" t="s">
        <v>60</v>
      </c>
      <c r="G297" s="253">
        <f t="shared" si="233"/>
        <v>101</v>
      </c>
      <c r="H297" s="253">
        <f t="shared" si="234"/>
        <v>90</v>
      </c>
      <c r="I297" s="254">
        <f t="shared" si="235"/>
        <v>26966806</v>
      </c>
      <c r="J297" s="254">
        <f t="shared" si="236"/>
        <v>1</v>
      </c>
      <c r="K297" s="255">
        <f t="shared" si="237"/>
        <v>1.06</v>
      </c>
      <c r="L297" s="256">
        <f t="shared" si="231"/>
        <v>1.0149999999999999</v>
      </c>
      <c r="M297" s="257">
        <f t="shared" si="238"/>
        <v>24245056.198003531</v>
      </c>
      <c r="N297" s="257">
        <f t="shared" si="239"/>
        <v>27328052.118228704</v>
      </c>
      <c r="O297" s="257">
        <f t="shared" si="240"/>
        <v>29013586.575399999</v>
      </c>
      <c r="P297" s="257">
        <f t="shared" si="241"/>
        <v>30803081.109711833</v>
      </c>
      <c r="Q297" s="258">
        <f t="shared" si="242"/>
        <v>29013586.575399999</v>
      </c>
      <c r="R297" s="257">
        <f t="shared" si="242"/>
        <v>30803081.109711833</v>
      </c>
      <c r="S297" s="257">
        <f t="shared" si="243"/>
        <v>32702947.751243506</v>
      </c>
      <c r="T297" s="257"/>
      <c r="U297" s="257">
        <f t="shared" si="244"/>
        <v>2182055057.8203177</v>
      </c>
      <c r="V297" s="257">
        <f t="shared" si="245"/>
        <v>2459524690.6405835</v>
      </c>
      <c r="W297" s="257">
        <f t="shared" si="246"/>
        <v>2611222791.7859998</v>
      </c>
      <c r="X297" s="258">
        <f t="shared" si="247"/>
        <v>2772277299.8740649</v>
      </c>
      <c r="Y297" s="258">
        <f t="shared" si="248"/>
        <v>2611222791.7859998</v>
      </c>
      <c r="Z297" s="257">
        <f t="shared" si="249"/>
        <v>2772277299.8740649</v>
      </c>
      <c r="AA297" s="257">
        <f t="shared" ref="AA297:AA318" si="254">S297*H297</f>
        <v>2943265297.6119156</v>
      </c>
      <c r="AB297" s="257"/>
      <c r="AC297" s="32" t="str">
        <f t="shared" si="250"/>
        <v>BERTAHAP</v>
      </c>
      <c r="AD297" s="259">
        <f t="shared" si="251"/>
        <v>0</v>
      </c>
      <c r="AE297" s="260">
        <v>2</v>
      </c>
      <c r="AF297" s="261"/>
      <c r="AG297" s="257" t="e">
        <f>IF(AF297&gt;#REF!,"LB","KR")</f>
        <v>#REF!</v>
      </c>
      <c r="AH297" s="261">
        <v>2400261000</v>
      </c>
      <c r="AI297" s="261">
        <v>2705478000</v>
      </c>
      <c r="AJ297" s="261">
        <v>2872346000</v>
      </c>
      <c r="AK297" s="262">
        <v>3049506000</v>
      </c>
      <c r="AL297" s="262">
        <v>2872346000</v>
      </c>
      <c r="AM297" s="261">
        <v>3049506000</v>
      </c>
      <c r="AN297" s="261">
        <f t="shared" si="232"/>
        <v>3237592000</v>
      </c>
      <c r="AO297" s="15"/>
      <c r="AP297" s="15"/>
      <c r="AQ297" s="264">
        <f t="shared" si="252"/>
        <v>-1391487.189600002</v>
      </c>
      <c r="AR297" s="265"/>
      <c r="AS297" s="266"/>
      <c r="AT297" s="266"/>
      <c r="AU297" s="266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314"/>
      <c r="BT297" s="15"/>
      <c r="BU297" s="15"/>
      <c r="BV297" s="265"/>
      <c r="BW297" s="15"/>
      <c r="BX297" s="15"/>
      <c r="BY297" s="15"/>
      <c r="BZ297" s="15"/>
      <c r="CA297" s="15"/>
      <c r="CB297" s="15"/>
      <c r="CC297" s="15"/>
      <c r="CD297" s="15"/>
      <c r="CE297" s="15"/>
      <c r="CF297" s="42">
        <f t="shared" ref="CF297:CG318" si="255">AJ297+(AJ297*6%)</f>
        <v>3044686760</v>
      </c>
      <c r="CG297" s="187">
        <f t="shared" si="255"/>
        <v>3232476360</v>
      </c>
    </row>
    <row r="298" spans="1:85">
      <c r="A298" s="3">
        <f t="shared" si="253"/>
        <v>259</v>
      </c>
      <c r="B298" s="249">
        <v>6</v>
      </c>
      <c r="C298" s="250" t="s">
        <v>189</v>
      </c>
      <c r="D298" s="285">
        <v>11</v>
      </c>
      <c r="E298" s="252"/>
      <c r="F298" s="40" t="s">
        <v>62</v>
      </c>
      <c r="G298" s="253">
        <f t="shared" si="233"/>
        <v>101</v>
      </c>
      <c r="H298" s="253">
        <f t="shared" si="234"/>
        <v>90</v>
      </c>
      <c r="I298" s="254">
        <f t="shared" si="235"/>
        <v>26966806</v>
      </c>
      <c r="J298" s="254">
        <f t="shared" si="236"/>
        <v>1</v>
      </c>
      <c r="K298" s="255">
        <f t="shared" si="237"/>
        <v>1.06</v>
      </c>
      <c r="L298" s="256">
        <f t="shared" si="231"/>
        <v>1.0149999999999999</v>
      </c>
      <c r="M298" s="257">
        <f t="shared" si="238"/>
        <v>24245056.198003531</v>
      </c>
      <c r="N298" s="257">
        <f t="shared" si="239"/>
        <v>27328052.118228704</v>
      </c>
      <c r="O298" s="257">
        <f t="shared" si="240"/>
        <v>29013586.575399999</v>
      </c>
      <c r="P298" s="257">
        <f t="shared" si="241"/>
        <v>30803081.109711833</v>
      </c>
      <c r="Q298" s="258">
        <f t="shared" si="242"/>
        <v>29013586.575399999</v>
      </c>
      <c r="R298" s="257">
        <f t="shared" si="242"/>
        <v>30803081.109711833</v>
      </c>
      <c r="S298" s="257">
        <f t="shared" si="243"/>
        <v>32702947.751243506</v>
      </c>
      <c r="T298" s="257"/>
      <c r="U298" s="257">
        <f t="shared" si="244"/>
        <v>2182055057.8203177</v>
      </c>
      <c r="V298" s="257">
        <f t="shared" si="245"/>
        <v>2459524690.6405835</v>
      </c>
      <c r="W298" s="257">
        <f t="shared" si="246"/>
        <v>2611222791.7859998</v>
      </c>
      <c r="X298" s="258">
        <f t="shared" si="247"/>
        <v>2772277299.8740649</v>
      </c>
      <c r="Y298" s="258">
        <f t="shared" si="248"/>
        <v>2611222791.7859998</v>
      </c>
      <c r="Z298" s="257">
        <f t="shared" si="249"/>
        <v>2772277299.8740649</v>
      </c>
      <c r="AA298" s="257">
        <f t="shared" si="254"/>
        <v>2943265297.6119156</v>
      </c>
      <c r="AB298" s="257"/>
      <c r="AC298" s="32" t="str">
        <f t="shared" si="250"/>
        <v>BERTAHAP</v>
      </c>
      <c r="AD298" s="259">
        <f t="shared" si="251"/>
        <v>0</v>
      </c>
      <c r="AE298" s="260">
        <v>2</v>
      </c>
      <c r="AF298" s="261"/>
      <c r="AG298" s="257" t="e">
        <f>IF(AF298&gt;#REF!,"LB","KR")</f>
        <v>#REF!</v>
      </c>
      <c r="AH298" s="261">
        <v>2400261000</v>
      </c>
      <c r="AI298" s="261">
        <v>2705478000</v>
      </c>
      <c r="AJ298" s="261">
        <v>2872346000</v>
      </c>
      <c r="AK298" s="262">
        <v>3049506000</v>
      </c>
      <c r="AL298" s="262">
        <v>2872346000</v>
      </c>
      <c r="AM298" s="261">
        <v>3049506000</v>
      </c>
      <c r="AN298" s="261">
        <f t="shared" si="232"/>
        <v>3237592000</v>
      </c>
      <c r="AO298" s="15"/>
      <c r="AP298" s="15"/>
      <c r="AQ298" s="264">
        <f t="shared" si="252"/>
        <v>-1391487.189600002</v>
      </c>
      <c r="AR298" s="265"/>
      <c r="AS298" s="266"/>
      <c r="AT298" s="266"/>
      <c r="AU298" s="266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314"/>
      <c r="BT298" s="15"/>
      <c r="BU298" s="15"/>
      <c r="BV298" s="265"/>
      <c r="BW298" s="15"/>
      <c r="BX298" s="15"/>
      <c r="BY298" s="15"/>
      <c r="BZ298" s="15"/>
      <c r="CA298" s="15"/>
      <c r="CB298" s="15"/>
      <c r="CC298" s="15"/>
      <c r="CD298" s="15"/>
      <c r="CE298" s="15"/>
      <c r="CF298" s="42">
        <f t="shared" si="255"/>
        <v>3044686760</v>
      </c>
      <c r="CG298" s="187">
        <f t="shared" si="255"/>
        <v>3232476360</v>
      </c>
    </row>
    <row r="299" spans="1:85">
      <c r="A299" s="3">
        <f t="shared" si="253"/>
        <v>260</v>
      </c>
      <c r="B299" s="249">
        <v>7</v>
      </c>
      <c r="C299" s="250" t="s">
        <v>189</v>
      </c>
      <c r="D299" s="285">
        <v>15</v>
      </c>
      <c r="E299" s="252"/>
      <c r="F299" s="40" t="s">
        <v>64</v>
      </c>
      <c r="G299" s="253">
        <f t="shared" si="233"/>
        <v>101</v>
      </c>
      <c r="H299" s="253">
        <f t="shared" si="234"/>
        <v>90</v>
      </c>
      <c r="I299" s="254">
        <f t="shared" si="235"/>
        <v>26966806</v>
      </c>
      <c r="J299" s="254">
        <f t="shared" si="236"/>
        <v>1</v>
      </c>
      <c r="K299" s="255">
        <f t="shared" si="237"/>
        <v>1.06</v>
      </c>
      <c r="L299" s="256">
        <f t="shared" si="231"/>
        <v>1.0149999999999999</v>
      </c>
      <c r="M299" s="257">
        <f t="shared" si="238"/>
        <v>24245056.198003531</v>
      </c>
      <c r="N299" s="257">
        <f t="shared" si="239"/>
        <v>27328052.118228704</v>
      </c>
      <c r="O299" s="257">
        <f t="shared" si="240"/>
        <v>29013586.575399999</v>
      </c>
      <c r="P299" s="257">
        <f t="shared" si="241"/>
        <v>30803081.109711833</v>
      </c>
      <c r="Q299" s="258">
        <f t="shared" si="242"/>
        <v>29013586.575399999</v>
      </c>
      <c r="R299" s="257">
        <f t="shared" si="242"/>
        <v>30803081.109711833</v>
      </c>
      <c r="S299" s="257">
        <f t="shared" si="243"/>
        <v>32702947.751243506</v>
      </c>
      <c r="T299" s="257"/>
      <c r="U299" s="257">
        <f t="shared" si="244"/>
        <v>2182055057.8203177</v>
      </c>
      <c r="V299" s="257">
        <f t="shared" si="245"/>
        <v>2459524690.6405835</v>
      </c>
      <c r="W299" s="257">
        <f t="shared" si="246"/>
        <v>2611222791.7859998</v>
      </c>
      <c r="X299" s="258">
        <f t="shared" si="247"/>
        <v>2772277299.8740649</v>
      </c>
      <c r="Y299" s="258">
        <f t="shared" si="248"/>
        <v>2611222791.7859998</v>
      </c>
      <c r="Z299" s="257">
        <f t="shared" si="249"/>
        <v>2772277299.8740649</v>
      </c>
      <c r="AA299" s="257">
        <f t="shared" si="254"/>
        <v>2943265297.6119156</v>
      </c>
      <c r="AB299" s="257"/>
      <c r="AC299" s="32" t="str">
        <f t="shared" si="250"/>
        <v>BERTAHAP</v>
      </c>
      <c r="AD299" s="259">
        <f t="shared" si="251"/>
        <v>0</v>
      </c>
      <c r="AE299" s="260">
        <v>2</v>
      </c>
      <c r="AF299" s="261"/>
      <c r="AG299" s="257" t="e">
        <f>IF(AF299&gt;#REF!,"LB","KR")</f>
        <v>#REF!</v>
      </c>
      <c r="AH299" s="261">
        <v>2400261000</v>
      </c>
      <c r="AI299" s="261">
        <v>2705478000</v>
      </c>
      <c r="AJ299" s="261">
        <v>2872346000</v>
      </c>
      <c r="AK299" s="262">
        <v>3049506000</v>
      </c>
      <c r="AL299" s="262">
        <v>2872346000</v>
      </c>
      <c r="AM299" s="261">
        <v>3049506000</v>
      </c>
      <c r="AN299" s="261">
        <f t="shared" si="232"/>
        <v>3237592000</v>
      </c>
      <c r="AO299" s="15"/>
      <c r="AP299" s="15"/>
      <c r="AQ299" s="264">
        <f t="shared" si="252"/>
        <v>-1391487.189600002</v>
      </c>
      <c r="AR299" s="265"/>
      <c r="AS299" s="266"/>
      <c r="AT299" s="266"/>
      <c r="AU299" s="266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314"/>
      <c r="BT299" s="15"/>
      <c r="BU299" s="15"/>
      <c r="BV299" s="265"/>
      <c r="BW299" s="15"/>
      <c r="BX299" s="15"/>
      <c r="BY299" s="15"/>
      <c r="BZ299" s="15"/>
      <c r="CA299" s="15"/>
      <c r="CB299" s="15"/>
      <c r="CC299" s="15"/>
      <c r="CD299" s="15"/>
      <c r="CE299" s="15"/>
      <c r="CF299" s="42">
        <f t="shared" si="255"/>
        <v>3044686760</v>
      </c>
      <c r="CG299" s="187">
        <f t="shared" si="255"/>
        <v>3232476360</v>
      </c>
    </row>
    <row r="300" spans="1:85">
      <c r="A300" s="3">
        <f t="shared" si="253"/>
        <v>261</v>
      </c>
      <c r="B300" s="249">
        <v>8</v>
      </c>
      <c r="C300" s="250" t="s">
        <v>189</v>
      </c>
      <c r="D300" s="285">
        <v>17</v>
      </c>
      <c r="E300" s="252"/>
      <c r="F300" s="40" t="s">
        <v>67</v>
      </c>
      <c r="G300" s="253">
        <f t="shared" si="233"/>
        <v>85</v>
      </c>
      <c r="H300" s="253">
        <f t="shared" si="234"/>
        <v>74</v>
      </c>
      <c r="I300" s="254">
        <f t="shared" si="235"/>
        <v>26966806</v>
      </c>
      <c r="J300" s="254">
        <f t="shared" si="236"/>
        <v>1</v>
      </c>
      <c r="K300" s="255">
        <f t="shared" si="237"/>
        <v>1.06</v>
      </c>
      <c r="L300" s="256">
        <f t="shared" si="231"/>
        <v>1.0149999999999999</v>
      </c>
      <c r="M300" s="257">
        <f t="shared" si="238"/>
        <v>24245056.198003531</v>
      </c>
      <c r="N300" s="257">
        <f t="shared" si="239"/>
        <v>27328052.118228704</v>
      </c>
      <c r="O300" s="257">
        <f t="shared" si="240"/>
        <v>29013586.575399999</v>
      </c>
      <c r="P300" s="257">
        <f t="shared" si="241"/>
        <v>30803081.109711833</v>
      </c>
      <c r="Q300" s="258">
        <f t="shared" si="242"/>
        <v>29013586.575399999</v>
      </c>
      <c r="R300" s="257">
        <f t="shared" si="242"/>
        <v>30803081.109711833</v>
      </c>
      <c r="S300" s="257">
        <f t="shared" si="243"/>
        <v>32702947.751243506</v>
      </c>
      <c r="T300" s="257"/>
      <c r="U300" s="257">
        <f t="shared" si="244"/>
        <v>1794134158.6522613</v>
      </c>
      <c r="V300" s="257">
        <f t="shared" si="245"/>
        <v>2022275856.748924</v>
      </c>
      <c r="W300" s="257">
        <f t="shared" si="246"/>
        <v>2147005406.5795999</v>
      </c>
      <c r="X300" s="258">
        <f t="shared" si="247"/>
        <v>2279428002.1186757</v>
      </c>
      <c r="Y300" s="258">
        <f t="shared" si="248"/>
        <v>2147005406.5795999</v>
      </c>
      <c r="Z300" s="257">
        <f t="shared" si="249"/>
        <v>2279428002.1186757</v>
      </c>
      <c r="AA300" s="257">
        <f t="shared" si="254"/>
        <v>2420018133.5920196</v>
      </c>
      <c r="AB300" s="257"/>
      <c r="AC300" s="32" t="str">
        <f t="shared" si="250"/>
        <v>BERTAHAP</v>
      </c>
      <c r="AD300" s="259">
        <f t="shared" si="251"/>
        <v>0</v>
      </c>
      <c r="AE300" s="260">
        <v>2</v>
      </c>
      <c r="AF300" s="261"/>
      <c r="AG300" s="257" t="e">
        <f>IF(AF300&gt;#REF!,"LB","KR")</f>
        <v>#REF!</v>
      </c>
      <c r="AH300" s="261">
        <v>1973548000</v>
      </c>
      <c r="AI300" s="261">
        <v>2224504000</v>
      </c>
      <c r="AJ300" s="261">
        <v>2361706000</v>
      </c>
      <c r="AK300" s="262">
        <v>2507371000</v>
      </c>
      <c r="AL300" s="262">
        <v>2361706000</v>
      </c>
      <c r="AM300" s="261">
        <v>2507371000</v>
      </c>
      <c r="AN300" s="261">
        <f t="shared" si="232"/>
        <v>2662020000</v>
      </c>
      <c r="AO300" s="15"/>
      <c r="AP300" s="15"/>
      <c r="AQ300" s="264">
        <f t="shared" si="252"/>
        <v>-1391487.189600002</v>
      </c>
      <c r="AR300" s="265"/>
      <c r="AS300" s="266"/>
      <c r="AT300" s="266"/>
      <c r="AU300" s="266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314"/>
      <c r="BT300" s="15"/>
      <c r="BU300" s="15"/>
      <c r="BV300" s="265"/>
      <c r="BW300" s="15"/>
      <c r="BX300" s="15"/>
      <c r="BY300" s="15"/>
      <c r="BZ300" s="15"/>
      <c r="CA300" s="15"/>
      <c r="CB300" s="15"/>
      <c r="CC300" s="15"/>
      <c r="CD300" s="15"/>
      <c r="CE300" s="15"/>
      <c r="CF300" s="42">
        <f t="shared" si="255"/>
        <v>2503408360</v>
      </c>
      <c r="CG300" s="187">
        <f t="shared" si="255"/>
        <v>2657813260</v>
      </c>
    </row>
    <row r="301" spans="1:85">
      <c r="A301" s="3">
        <f t="shared" si="253"/>
        <v>262</v>
      </c>
      <c r="B301" s="249">
        <v>9</v>
      </c>
      <c r="C301" s="250" t="s">
        <v>189</v>
      </c>
      <c r="D301" s="285">
        <v>19</v>
      </c>
      <c r="E301" s="252"/>
      <c r="F301" s="40" t="s">
        <v>78</v>
      </c>
      <c r="G301" s="253">
        <f t="shared" si="233"/>
        <v>138</v>
      </c>
      <c r="H301" s="253">
        <f t="shared" si="234"/>
        <v>120</v>
      </c>
      <c r="I301" s="254">
        <f t="shared" si="235"/>
        <v>26966806</v>
      </c>
      <c r="J301" s="254">
        <f t="shared" si="236"/>
        <v>1</v>
      </c>
      <c r="K301" s="255">
        <f t="shared" si="237"/>
        <v>1.06</v>
      </c>
      <c r="L301" s="256">
        <f t="shared" si="231"/>
        <v>1.0149999999999999</v>
      </c>
      <c r="M301" s="257">
        <f t="shared" si="238"/>
        <v>24245056.198003531</v>
      </c>
      <c r="N301" s="257">
        <f t="shared" si="239"/>
        <v>27328052.118228704</v>
      </c>
      <c r="O301" s="257">
        <f t="shared" si="240"/>
        <v>29013586.575399999</v>
      </c>
      <c r="P301" s="257">
        <f t="shared" si="241"/>
        <v>30803081.109711833</v>
      </c>
      <c r="Q301" s="258">
        <f t="shared" si="242"/>
        <v>29013586.575399999</v>
      </c>
      <c r="R301" s="257">
        <f t="shared" si="242"/>
        <v>30803081.109711833</v>
      </c>
      <c r="S301" s="257">
        <f t="shared" si="243"/>
        <v>32702947.751243506</v>
      </c>
      <c r="T301" s="257"/>
      <c r="U301" s="257">
        <f t="shared" si="244"/>
        <v>2909406743.7604237</v>
      </c>
      <c r="V301" s="257">
        <f t="shared" si="245"/>
        <v>3279366254.1874447</v>
      </c>
      <c r="W301" s="257">
        <f t="shared" si="246"/>
        <v>3481630389.0479999</v>
      </c>
      <c r="X301" s="258">
        <f t="shared" si="247"/>
        <v>3696369733.1654201</v>
      </c>
      <c r="Y301" s="258">
        <f t="shared" si="248"/>
        <v>3481630389.0479999</v>
      </c>
      <c r="Z301" s="257">
        <f t="shared" si="249"/>
        <v>3696369733.1654201</v>
      </c>
      <c r="AA301" s="257">
        <f t="shared" si="254"/>
        <v>3924353730.1492205</v>
      </c>
      <c r="AB301" s="257"/>
      <c r="AC301" s="32" t="str">
        <f t="shared" si="250"/>
        <v>BERTAHAP</v>
      </c>
      <c r="AD301" s="259">
        <f t="shared" si="251"/>
        <v>0</v>
      </c>
      <c r="AE301" s="260">
        <v>2</v>
      </c>
      <c r="AF301" s="261"/>
      <c r="AG301" s="257" t="e">
        <f>IF(AF301&gt;#REF!,"LB","KR")</f>
        <v>#REF!</v>
      </c>
      <c r="AH301" s="261">
        <v>3200348000</v>
      </c>
      <c r="AI301" s="261">
        <v>3607303000</v>
      </c>
      <c r="AJ301" s="261">
        <v>3829794000</v>
      </c>
      <c r="AK301" s="262">
        <v>4066007000</v>
      </c>
      <c r="AL301" s="262">
        <v>3829794000</v>
      </c>
      <c r="AM301" s="261">
        <v>4066007000</v>
      </c>
      <c r="AN301" s="261">
        <f t="shared" si="232"/>
        <v>4316790000</v>
      </c>
      <c r="AO301" s="15"/>
      <c r="AP301" s="15"/>
      <c r="AQ301" s="264">
        <f t="shared" si="252"/>
        <v>-1391487.189600002</v>
      </c>
      <c r="AR301" s="265"/>
      <c r="AS301" s="266"/>
      <c r="AT301" s="266"/>
      <c r="AU301" s="266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314"/>
      <c r="BT301" s="15"/>
      <c r="BU301" s="15"/>
      <c r="BV301" s="265"/>
      <c r="BW301" s="15"/>
      <c r="BX301" s="15"/>
      <c r="BY301" s="15"/>
      <c r="BZ301" s="15"/>
      <c r="CA301" s="15"/>
      <c r="CB301" s="15"/>
      <c r="CC301" s="15"/>
      <c r="CD301" s="15"/>
      <c r="CE301" s="15"/>
      <c r="CF301" s="42">
        <f t="shared" si="255"/>
        <v>4059581640</v>
      </c>
      <c r="CG301" s="187">
        <f t="shared" si="255"/>
        <v>4309967420</v>
      </c>
    </row>
    <row r="302" spans="1:85">
      <c r="A302" s="3">
        <f t="shared" si="253"/>
        <v>263</v>
      </c>
      <c r="B302" s="249">
        <v>10</v>
      </c>
      <c r="C302" s="250" t="s">
        <v>189</v>
      </c>
      <c r="D302" s="285">
        <v>21</v>
      </c>
      <c r="E302" s="252"/>
      <c r="F302" s="40" t="s">
        <v>84</v>
      </c>
      <c r="G302" s="253">
        <f t="shared" si="233"/>
        <v>132</v>
      </c>
      <c r="H302" s="253">
        <f t="shared" si="234"/>
        <v>112</v>
      </c>
      <c r="I302" s="254">
        <f t="shared" si="235"/>
        <v>26966806</v>
      </c>
      <c r="J302" s="254">
        <f t="shared" si="236"/>
        <v>3</v>
      </c>
      <c r="K302" s="255">
        <f t="shared" si="237"/>
        <v>1.1000000000000001</v>
      </c>
      <c r="L302" s="256">
        <f t="shared" si="231"/>
        <v>1.0149999999999999</v>
      </c>
      <c r="M302" s="257">
        <f t="shared" si="238"/>
        <v>25159963.979060266</v>
      </c>
      <c r="N302" s="257">
        <f t="shared" si="239"/>
        <v>28359299.367973182</v>
      </c>
      <c r="O302" s="257">
        <f t="shared" si="240"/>
        <v>30108438.899</v>
      </c>
      <c r="P302" s="257">
        <f t="shared" si="241"/>
        <v>31965461.528946243</v>
      </c>
      <c r="Q302" s="258">
        <f t="shared" si="242"/>
        <v>30108438.899</v>
      </c>
      <c r="R302" s="257">
        <f t="shared" si="242"/>
        <v>31965461.528946243</v>
      </c>
      <c r="S302" s="257">
        <f t="shared" si="243"/>
        <v>33937021.251290433</v>
      </c>
      <c r="T302" s="257"/>
      <c r="U302" s="257">
        <f t="shared" si="244"/>
        <v>2817915965.6547499</v>
      </c>
      <c r="V302" s="257">
        <f t="shared" si="245"/>
        <v>3176241529.2129965</v>
      </c>
      <c r="W302" s="257">
        <f t="shared" si="246"/>
        <v>3372145156.6880002</v>
      </c>
      <c r="X302" s="258">
        <f t="shared" si="247"/>
        <v>3580131691.2419791</v>
      </c>
      <c r="Y302" s="258">
        <f t="shared" si="248"/>
        <v>3372145156.6880002</v>
      </c>
      <c r="Z302" s="257">
        <f t="shared" si="249"/>
        <v>3580131691.2419791</v>
      </c>
      <c r="AA302" s="257">
        <f t="shared" si="254"/>
        <v>3800946380.1445284</v>
      </c>
      <c r="AB302" s="257"/>
      <c r="AC302" s="32" t="str">
        <f t="shared" si="250"/>
        <v>BERTAHAP</v>
      </c>
      <c r="AD302" s="259">
        <f t="shared" si="251"/>
        <v>0</v>
      </c>
      <c r="AE302" s="260">
        <v>2</v>
      </c>
      <c r="AF302" s="261"/>
      <c r="AG302" s="257" t="e">
        <f>IF(AF302&gt;#REF!,"LB","KR")</f>
        <v>#REF!</v>
      </c>
      <c r="AH302" s="261">
        <v>3099708000</v>
      </c>
      <c r="AI302" s="261">
        <v>3493866000</v>
      </c>
      <c r="AJ302" s="261">
        <v>3709360000</v>
      </c>
      <c r="AK302" s="262">
        <v>3938145000</v>
      </c>
      <c r="AL302" s="262">
        <v>3709360000</v>
      </c>
      <c r="AM302" s="261">
        <v>3938145000</v>
      </c>
      <c r="AN302" s="261">
        <f t="shared" si="232"/>
        <v>4181042000</v>
      </c>
      <c r="AO302" s="15"/>
      <c r="AP302" s="15"/>
      <c r="AQ302" s="264">
        <f t="shared" si="252"/>
        <v>-296634.86600000039</v>
      </c>
      <c r="AR302" s="265"/>
      <c r="AS302" s="266"/>
      <c r="AT302" s="266"/>
      <c r="AU302" s="266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314"/>
      <c r="BT302" s="15"/>
      <c r="BU302" s="15"/>
      <c r="BV302" s="265"/>
      <c r="BW302" s="15"/>
      <c r="BX302" s="15"/>
      <c r="BY302" s="15"/>
      <c r="BZ302" s="15"/>
      <c r="CA302" s="15"/>
      <c r="CB302" s="15"/>
      <c r="CC302" s="15"/>
      <c r="CD302" s="15"/>
      <c r="CE302" s="15"/>
      <c r="CF302" s="42">
        <f t="shared" si="255"/>
        <v>3931921600</v>
      </c>
      <c r="CG302" s="187">
        <f t="shared" si="255"/>
        <v>4174433700</v>
      </c>
    </row>
    <row r="303" spans="1:85">
      <c r="A303" s="3">
        <f t="shared" si="253"/>
        <v>264</v>
      </c>
      <c r="B303" s="249">
        <v>1</v>
      </c>
      <c r="C303" s="250" t="s">
        <v>190</v>
      </c>
      <c r="D303" s="251" t="s">
        <v>19</v>
      </c>
      <c r="E303" s="252"/>
      <c r="F303" s="40" t="s">
        <v>72</v>
      </c>
      <c r="G303" s="253">
        <f t="shared" si="233"/>
        <v>175</v>
      </c>
      <c r="H303" s="253">
        <f t="shared" si="234"/>
        <v>156</v>
      </c>
      <c r="I303" s="254">
        <f t="shared" si="235"/>
        <v>26966806</v>
      </c>
      <c r="J303" s="254">
        <f t="shared" si="236"/>
        <v>5</v>
      </c>
      <c r="K303" s="255">
        <f t="shared" si="237"/>
        <v>1.08</v>
      </c>
      <c r="L303" s="256">
        <f t="shared" ref="L303:L312" si="256">SUMIF($AN$4:$AN$22,D303,$AX$4:$AX$22)</f>
        <v>1.0149999999999999</v>
      </c>
      <c r="M303" s="257">
        <f t="shared" si="238"/>
        <v>24702510.0885319</v>
      </c>
      <c r="N303" s="257">
        <f t="shared" si="239"/>
        <v>27843675.743100945</v>
      </c>
      <c r="O303" s="257">
        <f t="shared" si="240"/>
        <v>29561012.737199999</v>
      </c>
      <c r="P303" s="257">
        <f t="shared" si="241"/>
        <v>31384271.319329038</v>
      </c>
      <c r="Q303" s="258">
        <f t="shared" si="242"/>
        <v>29561012.737199999</v>
      </c>
      <c r="R303" s="257">
        <f t="shared" si="242"/>
        <v>31384271.319329038</v>
      </c>
      <c r="S303" s="257">
        <f t="shared" si="243"/>
        <v>33319984.501266968</v>
      </c>
      <c r="T303" s="257"/>
      <c r="U303" s="257">
        <f t="shared" si="244"/>
        <v>3853591573.8109765</v>
      </c>
      <c r="V303" s="257">
        <f t="shared" si="245"/>
        <v>4343613415.9237471</v>
      </c>
      <c r="W303" s="257">
        <f t="shared" si="246"/>
        <v>4611517987.0031996</v>
      </c>
      <c r="X303" s="258">
        <f t="shared" si="247"/>
        <v>4895946325.8153296</v>
      </c>
      <c r="Y303" s="258">
        <f t="shared" si="248"/>
        <v>4611517987.0031996</v>
      </c>
      <c r="Z303" s="257">
        <f t="shared" si="249"/>
        <v>4895946325.8153296</v>
      </c>
      <c r="AA303" s="257">
        <f t="shared" si="254"/>
        <v>5197917582.1976471</v>
      </c>
      <c r="AB303" s="257"/>
      <c r="AC303" s="32" t="str">
        <f t="shared" si="250"/>
        <v>BERTAHAP</v>
      </c>
      <c r="AD303" s="259">
        <f t="shared" si="251"/>
        <v>0</v>
      </c>
      <c r="AE303" s="260">
        <v>2</v>
      </c>
      <c r="AF303" s="261"/>
      <c r="AG303" s="257" t="e">
        <f>IF(AF303&gt;#REF!,"LB","KR")</f>
        <v>#REF!</v>
      </c>
      <c r="AH303" s="261">
        <v>4238951000</v>
      </c>
      <c r="AI303" s="261">
        <v>4777975000</v>
      </c>
      <c r="AJ303" s="261">
        <v>5072670000</v>
      </c>
      <c r="AK303" s="262">
        <v>5385541000</v>
      </c>
      <c r="AL303" s="262">
        <v>5072670000</v>
      </c>
      <c r="AM303" s="261">
        <v>5385541000</v>
      </c>
      <c r="AN303" s="261">
        <f t="shared" si="232"/>
        <v>5717710000</v>
      </c>
      <c r="AO303" s="15"/>
      <c r="AP303" s="15"/>
      <c r="AQ303" s="264">
        <f t="shared" si="252"/>
        <v>-844061.0278000012</v>
      </c>
      <c r="AR303" s="265"/>
      <c r="AS303" s="266"/>
      <c r="AT303" s="266"/>
      <c r="AU303" s="266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314"/>
      <c r="BT303" s="15"/>
      <c r="BU303" s="15"/>
      <c r="BV303" s="265"/>
      <c r="BW303" s="15"/>
      <c r="BX303" s="15"/>
      <c r="BY303" s="15"/>
      <c r="BZ303" s="15"/>
      <c r="CA303" s="15"/>
      <c r="CB303" s="15"/>
      <c r="CC303" s="15"/>
      <c r="CD303" s="15"/>
      <c r="CE303" s="15"/>
      <c r="CF303" s="42">
        <f t="shared" si="255"/>
        <v>5377030200</v>
      </c>
      <c r="CG303" s="187">
        <f t="shared" si="255"/>
        <v>5708673460</v>
      </c>
    </row>
    <row r="304" spans="1:85">
      <c r="A304" s="3">
        <f t="shared" si="253"/>
        <v>265</v>
      </c>
      <c r="B304" s="249">
        <v>2</v>
      </c>
      <c r="C304" s="250" t="s">
        <v>190</v>
      </c>
      <c r="D304" s="251" t="s">
        <v>29</v>
      </c>
      <c r="E304" s="252"/>
      <c r="F304" s="40" t="s">
        <v>74</v>
      </c>
      <c r="G304" s="253">
        <f t="shared" si="233"/>
        <v>85</v>
      </c>
      <c r="H304" s="253">
        <f t="shared" si="234"/>
        <v>74</v>
      </c>
      <c r="I304" s="254">
        <f t="shared" si="235"/>
        <v>26966806</v>
      </c>
      <c r="J304" s="254">
        <f t="shared" si="236"/>
        <v>1</v>
      </c>
      <c r="K304" s="255">
        <f t="shared" si="237"/>
        <v>1.06</v>
      </c>
      <c r="L304" s="256">
        <f t="shared" si="256"/>
        <v>1.0149999999999999</v>
      </c>
      <c r="M304" s="257">
        <f t="shared" si="238"/>
        <v>24245056.198003531</v>
      </c>
      <c r="N304" s="257">
        <f t="shared" si="239"/>
        <v>27328052.118228704</v>
      </c>
      <c r="O304" s="257">
        <f t="shared" si="240"/>
        <v>29013586.575399999</v>
      </c>
      <c r="P304" s="257">
        <f t="shared" si="241"/>
        <v>30803081.109711833</v>
      </c>
      <c r="Q304" s="258">
        <f t="shared" si="242"/>
        <v>29013586.575399999</v>
      </c>
      <c r="R304" s="257">
        <f t="shared" si="242"/>
        <v>30803081.109711833</v>
      </c>
      <c r="S304" s="257">
        <f t="shared" si="243"/>
        <v>32702947.751243506</v>
      </c>
      <c r="T304" s="257"/>
      <c r="U304" s="257">
        <f t="shared" si="244"/>
        <v>1794134158.6522613</v>
      </c>
      <c r="V304" s="257">
        <f t="shared" si="245"/>
        <v>2022275856.748924</v>
      </c>
      <c r="W304" s="257">
        <f t="shared" si="246"/>
        <v>2147005406.5795999</v>
      </c>
      <c r="X304" s="258">
        <f t="shared" si="247"/>
        <v>2279428002.1186757</v>
      </c>
      <c r="Y304" s="258">
        <f t="shared" si="248"/>
        <v>2147005406.5795999</v>
      </c>
      <c r="Z304" s="257">
        <f t="shared" si="249"/>
        <v>2279428002.1186757</v>
      </c>
      <c r="AA304" s="257">
        <f t="shared" si="254"/>
        <v>2420018133.5920196</v>
      </c>
      <c r="AB304" s="257"/>
      <c r="AC304" s="32" t="str">
        <f t="shared" si="250"/>
        <v>BERTAHAP</v>
      </c>
      <c r="AD304" s="259">
        <f t="shared" si="251"/>
        <v>0</v>
      </c>
      <c r="AE304" s="260">
        <v>2</v>
      </c>
      <c r="AF304" s="261"/>
      <c r="AG304" s="257" t="e">
        <f>IF(AF304&gt;#REF!,"LB","KR")</f>
        <v>#REF!</v>
      </c>
      <c r="AH304" s="261">
        <v>1973548000</v>
      </c>
      <c r="AI304" s="261">
        <v>2224504000</v>
      </c>
      <c r="AJ304" s="261">
        <v>2361706000</v>
      </c>
      <c r="AK304" s="262">
        <v>2507371000</v>
      </c>
      <c r="AL304" s="262">
        <v>2361706000</v>
      </c>
      <c r="AM304" s="261">
        <v>2507371000</v>
      </c>
      <c r="AN304" s="261">
        <f t="shared" si="232"/>
        <v>2662020000</v>
      </c>
      <c r="AO304" s="15"/>
      <c r="AP304" s="15"/>
      <c r="AQ304" s="264">
        <f t="shared" si="252"/>
        <v>-1391487.189600002</v>
      </c>
      <c r="AR304" s="265"/>
      <c r="AS304" s="266"/>
      <c r="AT304" s="266"/>
      <c r="AU304" s="266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314"/>
      <c r="BT304" s="15"/>
      <c r="BU304" s="15"/>
      <c r="BV304" s="265"/>
      <c r="BW304" s="15"/>
      <c r="BX304" s="15"/>
      <c r="BY304" s="15"/>
      <c r="BZ304" s="15"/>
      <c r="CA304" s="15"/>
      <c r="CB304" s="15"/>
      <c r="CC304" s="15"/>
      <c r="CD304" s="15"/>
      <c r="CE304" s="15"/>
      <c r="CF304" s="42">
        <f t="shared" si="255"/>
        <v>2503408360</v>
      </c>
      <c r="CG304" s="187">
        <f t="shared" si="255"/>
        <v>2657813260</v>
      </c>
    </row>
    <row r="305" spans="1:85">
      <c r="A305" s="3">
        <f t="shared" si="253"/>
        <v>266</v>
      </c>
      <c r="B305" s="249">
        <v>3</v>
      </c>
      <c r="C305" s="250" t="s">
        <v>190</v>
      </c>
      <c r="D305" s="251" t="s">
        <v>32</v>
      </c>
      <c r="E305" s="252"/>
      <c r="F305" s="40" t="s">
        <v>56</v>
      </c>
      <c r="G305" s="253">
        <f t="shared" si="233"/>
        <v>85</v>
      </c>
      <c r="H305" s="253">
        <f t="shared" si="234"/>
        <v>74</v>
      </c>
      <c r="I305" s="254">
        <f t="shared" si="235"/>
        <v>26966806</v>
      </c>
      <c r="J305" s="254">
        <f t="shared" si="236"/>
        <v>1</v>
      </c>
      <c r="K305" s="255">
        <f t="shared" si="237"/>
        <v>1.06</v>
      </c>
      <c r="L305" s="256">
        <f t="shared" si="256"/>
        <v>1.0149999999999999</v>
      </c>
      <c r="M305" s="257">
        <f t="shared" si="238"/>
        <v>24245056.198003531</v>
      </c>
      <c r="N305" s="257">
        <f t="shared" si="239"/>
        <v>27328052.118228704</v>
      </c>
      <c r="O305" s="257">
        <f t="shared" si="240"/>
        <v>29013586.575399999</v>
      </c>
      <c r="P305" s="257">
        <f t="shared" si="241"/>
        <v>30803081.109711833</v>
      </c>
      <c r="Q305" s="258">
        <f t="shared" si="242"/>
        <v>29013586.575399999</v>
      </c>
      <c r="R305" s="257">
        <f t="shared" si="242"/>
        <v>30803081.109711833</v>
      </c>
      <c r="S305" s="257">
        <f t="shared" si="243"/>
        <v>32702947.751243506</v>
      </c>
      <c r="T305" s="257"/>
      <c r="U305" s="257">
        <f t="shared" si="244"/>
        <v>1794134158.6522613</v>
      </c>
      <c r="V305" s="257">
        <f t="shared" si="245"/>
        <v>2022275856.748924</v>
      </c>
      <c r="W305" s="257">
        <f t="shared" si="246"/>
        <v>2147005406.5795999</v>
      </c>
      <c r="X305" s="258">
        <f t="shared" si="247"/>
        <v>2279428002.1186757</v>
      </c>
      <c r="Y305" s="258">
        <f t="shared" si="248"/>
        <v>2147005406.5795999</v>
      </c>
      <c r="Z305" s="257">
        <f t="shared" si="249"/>
        <v>2279428002.1186757</v>
      </c>
      <c r="AA305" s="257">
        <f t="shared" si="254"/>
        <v>2420018133.5920196</v>
      </c>
      <c r="AB305" s="257"/>
      <c r="AC305" s="32" t="str">
        <f t="shared" si="250"/>
        <v>BERTAHAP</v>
      </c>
      <c r="AD305" s="259">
        <f t="shared" si="251"/>
        <v>0</v>
      </c>
      <c r="AE305" s="260">
        <v>2</v>
      </c>
      <c r="AF305" s="261"/>
      <c r="AG305" s="257" t="e">
        <f>IF(AF305&gt;#REF!,"LB","KR")</f>
        <v>#REF!</v>
      </c>
      <c r="AH305" s="261">
        <v>1973548000</v>
      </c>
      <c r="AI305" s="261">
        <v>2224504000</v>
      </c>
      <c r="AJ305" s="261">
        <v>2361706000</v>
      </c>
      <c r="AK305" s="262">
        <v>2507371000</v>
      </c>
      <c r="AL305" s="262">
        <v>2361706000</v>
      </c>
      <c r="AM305" s="261">
        <v>2507371000</v>
      </c>
      <c r="AN305" s="261">
        <f t="shared" si="232"/>
        <v>2662020000</v>
      </c>
      <c r="AO305" s="15"/>
      <c r="AP305" s="15"/>
      <c r="AQ305" s="264">
        <f t="shared" si="252"/>
        <v>-1391487.189600002</v>
      </c>
      <c r="AR305" s="265"/>
      <c r="AS305" s="266"/>
      <c r="AT305" s="266"/>
      <c r="AU305" s="266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314"/>
      <c r="BT305" s="15"/>
      <c r="BU305" s="15"/>
      <c r="BV305" s="265"/>
      <c r="BW305" s="15"/>
      <c r="BX305" s="15"/>
      <c r="BY305" s="15"/>
      <c r="BZ305" s="15"/>
      <c r="CA305" s="15"/>
      <c r="CB305" s="15"/>
      <c r="CC305" s="15"/>
      <c r="CD305" s="15"/>
      <c r="CE305" s="15"/>
      <c r="CF305" s="42">
        <f t="shared" si="255"/>
        <v>2503408360</v>
      </c>
      <c r="CG305" s="187">
        <f t="shared" si="255"/>
        <v>2657813260</v>
      </c>
    </row>
    <row r="306" spans="1:85">
      <c r="A306" s="3">
        <f t="shared" si="253"/>
        <v>267</v>
      </c>
      <c r="B306" s="249">
        <v>4</v>
      </c>
      <c r="C306" s="250" t="s">
        <v>190</v>
      </c>
      <c r="D306" s="251" t="s">
        <v>38</v>
      </c>
      <c r="E306" s="252"/>
      <c r="F306" s="40" t="s">
        <v>58</v>
      </c>
      <c r="G306" s="253">
        <f t="shared" si="233"/>
        <v>101</v>
      </c>
      <c r="H306" s="253">
        <f t="shared" si="234"/>
        <v>90</v>
      </c>
      <c r="I306" s="254">
        <f t="shared" si="235"/>
        <v>26966806</v>
      </c>
      <c r="J306" s="254">
        <f t="shared" si="236"/>
        <v>1</v>
      </c>
      <c r="K306" s="255">
        <f t="shared" si="237"/>
        <v>1.06</v>
      </c>
      <c r="L306" s="256">
        <f t="shared" si="256"/>
        <v>1.0149999999999999</v>
      </c>
      <c r="M306" s="257">
        <f t="shared" si="238"/>
        <v>24245056.198003531</v>
      </c>
      <c r="N306" s="257">
        <f t="shared" si="239"/>
        <v>27328052.118228704</v>
      </c>
      <c r="O306" s="257">
        <f t="shared" si="240"/>
        <v>29013586.575399999</v>
      </c>
      <c r="P306" s="257">
        <f t="shared" si="241"/>
        <v>30803081.109711833</v>
      </c>
      <c r="Q306" s="258">
        <f t="shared" si="242"/>
        <v>29013586.575399999</v>
      </c>
      <c r="R306" s="257">
        <f t="shared" si="242"/>
        <v>30803081.109711833</v>
      </c>
      <c r="S306" s="257">
        <f t="shared" si="243"/>
        <v>32702947.751243506</v>
      </c>
      <c r="T306" s="257"/>
      <c r="U306" s="257">
        <f t="shared" si="244"/>
        <v>2182055057.8203177</v>
      </c>
      <c r="V306" s="257">
        <f t="shared" si="245"/>
        <v>2459524690.6405835</v>
      </c>
      <c r="W306" s="257">
        <f t="shared" si="246"/>
        <v>2611222791.7859998</v>
      </c>
      <c r="X306" s="258">
        <f t="shared" si="247"/>
        <v>2772277299.8740649</v>
      </c>
      <c r="Y306" s="258">
        <f t="shared" si="248"/>
        <v>2611222791.7859998</v>
      </c>
      <c r="Z306" s="257">
        <f t="shared" si="249"/>
        <v>2772277299.8740649</v>
      </c>
      <c r="AA306" s="257">
        <f t="shared" si="254"/>
        <v>2943265297.6119156</v>
      </c>
      <c r="AB306" s="257"/>
      <c r="AC306" s="32" t="str">
        <f t="shared" si="250"/>
        <v>BERTAHAP</v>
      </c>
      <c r="AD306" s="259">
        <f t="shared" si="251"/>
        <v>0</v>
      </c>
      <c r="AE306" s="260">
        <v>2</v>
      </c>
      <c r="AF306" s="261"/>
      <c r="AG306" s="257" t="e">
        <f>IF(AF306&gt;#REF!,"LB","KR")</f>
        <v>#REF!</v>
      </c>
      <c r="AH306" s="261">
        <v>2400261000</v>
      </c>
      <c r="AI306" s="261">
        <v>2705478000</v>
      </c>
      <c r="AJ306" s="261">
        <v>2872346000</v>
      </c>
      <c r="AK306" s="262">
        <v>3049506000</v>
      </c>
      <c r="AL306" s="262">
        <v>2872346000</v>
      </c>
      <c r="AM306" s="261">
        <v>3049506000</v>
      </c>
      <c r="AN306" s="261">
        <f t="shared" si="232"/>
        <v>3237592000</v>
      </c>
      <c r="AO306" s="15"/>
      <c r="AP306" s="15"/>
      <c r="AQ306" s="264">
        <f t="shared" si="252"/>
        <v>-1391487.189600002</v>
      </c>
      <c r="AR306" s="265"/>
      <c r="AS306" s="266"/>
      <c r="AT306" s="266"/>
      <c r="AU306" s="266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314"/>
      <c r="BT306" s="15"/>
      <c r="BU306" s="15"/>
      <c r="BV306" s="265"/>
      <c r="BW306" s="15"/>
      <c r="BX306" s="15"/>
      <c r="BY306" s="15"/>
      <c r="BZ306" s="15"/>
      <c r="CA306" s="15"/>
      <c r="CB306" s="15"/>
      <c r="CC306" s="15"/>
      <c r="CD306" s="15"/>
      <c r="CE306" s="15"/>
      <c r="CF306" s="42">
        <f t="shared" si="255"/>
        <v>3044686760</v>
      </c>
      <c r="CG306" s="187">
        <f t="shared" si="255"/>
        <v>3232476360</v>
      </c>
    </row>
    <row r="307" spans="1:85">
      <c r="A307" s="3">
        <f t="shared" si="253"/>
        <v>268</v>
      </c>
      <c r="B307" s="249">
        <v>5</v>
      </c>
      <c r="C307" s="250" t="s">
        <v>190</v>
      </c>
      <c r="D307" s="251" t="s">
        <v>44</v>
      </c>
      <c r="E307" s="252"/>
      <c r="F307" s="40" t="s">
        <v>60</v>
      </c>
      <c r="G307" s="253">
        <f t="shared" si="233"/>
        <v>101</v>
      </c>
      <c r="H307" s="253">
        <f t="shared" si="234"/>
        <v>90</v>
      </c>
      <c r="I307" s="254">
        <f t="shared" si="235"/>
        <v>26966806</v>
      </c>
      <c r="J307" s="254">
        <f t="shared" si="236"/>
        <v>1</v>
      </c>
      <c r="K307" s="255">
        <f t="shared" si="237"/>
        <v>1.06</v>
      </c>
      <c r="L307" s="256">
        <f t="shared" si="256"/>
        <v>1.0149999999999999</v>
      </c>
      <c r="M307" s="257">
        <f t="shared" si="238"/>
        <v>24245056.198003531</v>
      </c>
      <c r="N307" s="257">
        <f t="shared" si="239"/>
        <v>27328052.118228704</v>
      </c>
      <c r="O307" s="257">
        <f t="shared" si="240"/>
        <v>29013586.575399999</v>
      </c>
      <c r="P307" s="257">
        <f t="shared" si="241"/>
        <v>30803081.109711833</v>
      </c>
      <c r="Q307" s="258">
        <f t="shared" si="242"/>
        <v>29013586.575399999</v>
      </c>
      <c r="R307" s="257">
        <f t="shared" si="242"/>
        <v>30803081.109711833</v>
      </c>
      <c r="S307" s="257">
        <f t="shared" si="243"/>
        <v>32702947.751243506</v>
      </c>
      <c r="T307" s="257"/>
      <c r="U307" s="257">
        <f t="shared" si="244"/>
        <v>2182055057.8203177</v>
      </c>
      <c r="V307" s="257">
        <f t="shared" si="245"/>
        <v>2459524690.6405835</v>
      </c>
      <c r="W307" s="257">
        <f t="shared" si="246"/>
        <v>2611222791.7859998</v>
      </c>
      <c r="X307" s="258">
        <f t="shared" si="247"/>
        <v>2772277299.8740649</v>
      </c>
      <c r="Y307" s="258">
        <f t="shared" si="248"/>
        <v>2611222791.7859998</v>
      </c>
      <c r="Z307" s="257">
        <f t="shared" si="249"/>
        <v>2772277299.8740649</v>
      </c>
      <c r="AA307" s="257">
        <f t="shared" si="254"/>
        <v>2943265297.6119156</v>
      </c>
      <c r="AB307" s="257"/>
      <c r="AC307" s="32" t="str">
        <f t="shared" si="250"/>
        <v>BERTAHAP</v>
      </c>
      <c r="AD307" s="259">
        <f t="shared" si="251"/>
        <v>0</v>
      </c>
      <c r="AE307" s="260">
        <v>2</v>
      </c>
      <c r="AF307" s="261"/>
      <c r="AG307" s="257" t="e">
        <f>IF(AF307&gt;#REF!,"LB","KR")</f>
        <v>#REF!</v>
      </c>
      <c r="AH307" s="261">
        <v>2400261000</v>
      </c>
      <c r="AI307" s="261">
        <v>2705478000</v>
      </c>
      <c r="AJ307" s="261">
        <v>2872346000</v>
      </c>
      <c r="AK307" s="262">
        <v>3049506000</v>
      </c>
      <c r="AL307" s="262">
        <v>2872346000</v>
      </c>
      <c r="AM307" s="261">
        <v>3049506000</v>
      </c>
      <c r="AN307" s="261">
        <f t="shared" si="232"/>
        <v>3237592000</v>
      </c>
      <c r="AO307" s="15"/>
      <c r="AP307" s="15"/>
      <c r="AQ307" s="264">
        <f t="shared" si="252"/>
        <v>-1391487.189600002</v>
      </c>
      <c r="AR307" s="265"/>
      <c r="AS307" s="266"/>
      <c r="AT307" s="266"/>
      <c r="AU307" s="266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314"/>
      <c r="BT307" s="15"/>
      <c r="BU307" s="15"/>
      <c r="BV307" s="265"/>
      <c r="BW307" s="15"/>
      <c r="BX307" s="15"/>
      <c r="BY307" s="15"/>
      <c r="BZ307" s="15"/>
      <c r="CA307" s="15"/>
      <c r="CB307" s="15"/>
      <c r="CC307" s="15"/>
      <c r="CD307" s="15"/>
      <c r="CE307" s="15"/>
      <c r="CF307" s="42">
        <f t="shared" si="255"/>
        <v>3044686760</v>
      </c>
      <c r="CG307" s="187">
        <f t="shared" si="255"/>
        <v>3232476360</v>
      </c>
    </row>
    <row r="308" spans="1:85">
      <c r="A308" s="3">
        <f t="shared" si="253"/>
        <v>269</v>
      </c>
      <c r="B308" s="249">
        <v>6</v>
      </c>
      <c r="C308" s="250" t="s">
        <v>190</v>
      </c>
      <c r="D308" s="285">
        <v>11</v>
      </c>
      <c r="E308" s="252"/>
      <c r="F308" s="40" t="s">
        <v>62</v>
      </c>
      <c r="G308" s="253">
        <f t="shared" si="233"/>
        <v>101</v>
      </c>
      <c r="H308" s="253">
        <f t="shared" si="234"/>
        <v>90</v>
      </c>
      <c r="I308" s="254">
        <f t="shared" si="235"/>
        <v>26966806</v>
      </c>
      <c r="J308" s="254">
        <f t="shared" si="236"/>
        <v>1</v>
      </c>
      <c r="K308" s="255">
        <f t="shared" si="237"/>
        <v>1.06</v>
      </c>
      <c r="L308" s="256">
        <f t="shared" si="256"/>
        <v>1.0149999999999999</v>
      </c>
      <c r="M308" s="257">
        <f t="shared" si="238"/>
        <v>24245056.198003531</v>
      </c>
      <c r="N308" s="257">
        <f t="shared" si="239"/>
        <v>27328052.118228704</v>
      </c>
      <c r="O308" s="257">
        <f t="shared" si="240"/>
        <v>29013586.575399999</v>
      </c>
      <c r="P308" s="257">
        <f t="shared" si="241"/>
        <v>30803081.109711833</v>
      </c>
      <c r="Q308" s="258">
        <f t="shared" si="242"/>
        <v>29013586.575399999</v>
      </c>
      <c r="R308" s="257">
        <f t="shared" si="242"/>
        <v>30803081.109711833</v>
      </c>
      <c r="S308" s="257">
        <f t="shared" si="243"/>
        <v>32702947.751243506</v>
      </c>
      <c r="T308" s="257"/>
      <c r="U308" s="257">
        <f t="shared" si="244"/>
        <v>2182055057.8203177</v>
      </c>
      <c r="V308" s="257">
        <f t="shared" si="245"/>
        <v>2459524690.6405835</v>
      </c>
      <c r="W308" s="257">
        <f t="shared" si="246"/>
        <v>2611222791.7859998</v>
      </c>
      <c r="X308" s="258">
        <f t="shared" si="247"/>
        <v>2772277299.8740649</v>
      </c>
      <c r="Y308" s="258">
        <f t="shared" si="248"/>
        <v>2611222791.7859998</v>
      </c>
      <c r="Z308" s="257">
        <f t="shared" si="249"/>
        <v>2772277299.8740649</v>
      </c>
      <c r="AA308" s="257">
        <f t="shared" si="254"/>
        <v>2943265297.6119156</v>
      </c>
      <c r="AB308" s="257"/>
      <c r="AC308" s="32" t="str">
        <f t="shared" si="250"/>
        <v>BERTAHAP</v>
      </c>
      <c r="AD308" s="259">
        <f t="shared" si="251"/>
        <v>0</v>
      </c>
      <c r="AE308" s="260">
        <v>2</v>
      </c>
      <c r="AF308" s="261"/>
      <c r="AG308" s="257" t="e">
        <f>IF(AF308&gt;#REF!,"LB","KR")</f>
        <v>#REF!</v>
      </c>
      <c r="AH308" s="261">
        <v>2400261000</v>
      </c>
      <c r="AI308" s="261">
        <v>2705478000</v>
      </c>
      <c r="AJ308" s="261">
        <v>2872346000</v>
      </c>
      <c r="AK308" s="262">
        <v>3049506000</v>
      </c>
      <c r="AL308" s="262">
        <v>2872346000</v>
      </c>
      <c r="AM308" s="261">
        <v>3049506000</v>
      </c>
      <c r="AN308" s="261">
        <f t="shared" si="232"/>
        <v>3237592000</v>
      </c>
      <c r="AO308" s="15"/>
      <c r="AP308" s="15"/>
      <c r="AQ308" s="264">
        <f t="shared" si="252"/>
        <v>-1391487.189600002</v>
      </c>
      <c r="AR308" s="265"/>
      <c r="AS308" s="266"/>
      <c r="AT308" s="266"/>
      <c r="AU308" s="266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314"/>
      <c r="BT308" s="15"/>
      <c r="BU308" s="15"/>
      <c r="BV308" s="265"/>
      <c r="BW308" s="15"/>
      <c r="BX308" s="15"/>
      <c r="BY308" s="15"/>
      <c r="BZ308" s="15"/>
      <c r="CA308" s="15"/>
      <c r="CB308" s="15"/>
      <c r="CC308" s="15"/>
      <c r="CD308" s="15"/>
      <c r="CE308" s="15"/>
      <c r="CF308" s="42">
        <f t="shared" si="255"/>
        <v>3044686760</v>
      </c>
      <c r="CG308" s="187">
        <f t="shared" si="255"/>
        <v>3232476360</v>
      </c>
    </row>
    <row r="309" spans="1:85">
      <c r="A309" s="3">
        <f t="shared" si="253"/>
        <v>270</v>
      </c>
      <c r="B309" s="249">
        <v>7</v>
      </c>
      <c r="C309" s="250" t="s">
        <v>190</v>
      </c>
      <c r="D309" s="285">
        <v>15</v>
      </c>
      <c r="E309" s="252"/>
      <c r="F309" s="40" t="s">
        <v>64</v>
      </c>
      <c r="G309" s="253">
        <f t="shared" si="233"/>
        <v>101</v>
      </c>
      <c r="H309" s="253">
        <f t="shared" si="234"/>
        <v>90</v>
      </c>
      <c r="I309" s="254">
        <f t="shared" si="235"/>
        <v>26966806</v>
      </c>
      <c r="J309" s="254">
        <f t="shared" si="236"/>
        <v>1</v>
      </c>
      <c r="K309" s="255">
        <f t="shared" si="237"/>
        <v>1.06</v>
      </c>
      <c r="L309" s="256">
        <f t="shared" si="256"/>
        <v>1.0149999999999999</v>
      </c>
      <c r="M309" s="257">
        <f t="shared" si="238"/>
        <v>24245056.198003531</v>
      </c>
      <c r="N309" s="257">
        <f t="shared" si="239"/>
        <v>27328052.118228704</v>
      </c>
      <c r="O309" s="257">
        <f t="shared" si="240"/>
        <v>29013586.575399999</v>
      </c>
      <c r="P309" s="257">
        <f t="shared" si="241"/>
        <v>30803081.109711833</v>
      </c>
      <c r="Q309" s="258">
        <f t="shared" si="242"/>
        <v>29013586.575399999</v>
      </c>
      <c r="R309" s="257">
        <f t="shared" si="242"/>
        <v>30803081.109711833</v>
      </c>
      <c r="S309" s="257">
        <f t="shared" si="243"/>
        <v>32702947.751243506</v>
      </c>
      <c r="T309" s="257"/>
      <c r="U309" s="257">
        <f t="shared" si="244"/>
        <v>2182055057.8203177</v>
      </c>
      <c r="V309" s="257">
        <f t="shared" si="245"/>
        <v>2459524690.6405835</v>
      </c>
      <c r="W309" s="257">
        <f t="shared" si="246"/>
        <v>2611222791.7859998</v>
      </c>
      <c r="X309" s="258">
        <f t="shared" si="247"/>
        <v>2772277299.8740649</v>
      </c>
      <c r="Y309" s="258">
        <f t="shared" si="248"/>
        <v>2611222791.7859998</v>
      </c>
      <c r="Z309" s="257">
        <f t="shared" si="249"/>
        <v>2772277299.8740649</v>
      </c>
      <c r="AA309" s="257">
        <f t="shared" si="254"/>
        <v>2943265297.6119156</v>
      </c>
      <c r="AB309" s="257"/>
      <c r="AC309" s="32" t="str">
        <f t="shared" si="250"/>
        <v>BERTAHAP</v>
      </c>
      <c r="AD309" s="259">
        <f t="shared" si="251"/>
        <v>0</v>
      </c>
      <c r="AE309" s="260">
        <v>2</v>
      </c>
      <c r="AF309" s="261"/>
      <c r="AG309" s="257" t="e">
        <f>IF(AF309&gt;#REF!,"LB","KR")</f>
        <v>#REF!</v>
      </c>
      <c r="AH309" s="261">
        <v>2400261000</v>
      </c>
      <c r="AI309" s="261">
        <v>2705478000</v>
      </c>
      <c r="AJ309" s="261">
        <v>2872346000</v>
      </c>
      <c r="AK309" s="262">
        <v>3049506000</v>
      </c>
      <c r="AL309" s="262">
        <v>2872346000</v>
      </c>
      <c r="AM309" s="261">
        <v>3049506000</v>
      </c>
      <c r="AN309" s="261">
        <f t="shared" si="232"/>
        <v>3237592000</v>
      </c>
      <c r="AO309" s="15"/>
      <c r="AP309" s="15"/>
      <c r="AQ309" s="264">
        <f t="shared" si="252"/>
        <v>-1391487.189600002</v>
      </c>
      <c r="AR309" s="265"/>
      <c r="AS309" s="266"/>
      <c r="AT309" s="266"/>
      <c r="AU309" s="266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314"/>
      <c r="BT309" s="15"/>
      <c r="BU309" s="15"/>
      <c r="BV309" s="265"/>
      <c r="BW309" s="15"/>
      <c r="BX309" s="15"/>
      <c r="BY309" s="15"/>
      <c r="BZ309" s="15"/>
      <c r="CA309" s="15"/>
      <c r="CB309" s="15"/>
      <c r="CC309" s="15"/>
      <c r="CD309" s="15"/>
      <c r="CE309" s="15"/>
      <c r="CF309" s="42">
        <f t="shared" si="255"/>
        <v>3044686760</v>
      </c>
      <c r="CG309" s="187">
        <f t="shared" si="255"/>
        <v>3232476360</v>
      </c>
    </row>
    <row r="310" spans="1:85">
      <c r="A310" s="3">
        <f t="shared" si="253"/>
        <v>271</v>
      </c>
      <c r="B310" s="249">
        <v>8</v>
      </c>
      <c r="C310" s="250" t="s">
        <v>190</v>
      </c>
      <c r="D310" s="285">
        <v>17</v>
      </c>
      <c r="E310" s="252"/>
      <c r="F310" s="40" t="s">
        <v>67</v>
      </c>
      <c r="G310" s="253">
        <f t="shared" si="233"/>
        <v>85</v>
      </c>
      <c r="H310" s="253">
        <f t="shared" si="234"/>
        <v>74</v>
      </c>
      <c r="I310" s="254">
        <f t="shared" si="235"/>
        <v>26966806</v>
      </c>
      <c r="J310" s="254">
        <f t="shared" si="236"/>
        <v>1</v>
      </c>
      <c r="K310" s="255">
        <f t="shared" si="237"/>
        <v>1.06</v>
      </c>
      <c r="L310" s="256">
        <f t="shared" si="256"/>
        <v>1.0149999999999999</v>
      </c>
      <c r="M310" s="257">
        <f t="shared" si="238"/>
        <v>24245056.198003531</v>
      </c>
      <c r="N310" s="257">
        <f t="shared" si="239"/>
        <v>27328052.118228704</v>
      </c>
      <c r="O310" s="257">
        <f t="shared" si="240"/>
        <v>29013586.575399999</v>
      </c>
      <c r="P310" s="257">
        <f t="shared" si="241"/>
        <v>30803081.109711833</v>
      </c>
      <c r="Q310" s="258">
        <f t="shared" si="242"/>
        <v>29013586.575399999</v>
      </c>
      <c r="R310" s="257">
        <f t="shared" si="242"/>
        <v>30803081.109711833</v>
      </c>
      <c r="S310" s="257">
        <f t="shared" si="243"/>
        <v>32702947.751243506</v>
      </c>
      <c r="T310" s="257"/>
      <c r="U310" s="257">
        <f t="shared" si="244"/>
        <v>1794134158.6522613</v>
      </c>
      <c r="V310" s="257">
        <f t="shared" si="245"/>
        <v>2022275856.748924</v>
      </c>
      <c r="W310" s="257">
        <f t="shared" si="246"/>
        <v>2147005406.5795999</v>
      </c>
      <c r="X310" s="258">
        <f t="shared" si="247"/>
        <v>2279428002.1186757</v>
      </c>
      <c r="Y310" s="258">
        <f t="shared" si="248"/>
        <v>2147005406.5795999</v>
      </c>
      <c r="Z310" s="257">
        <f t="shared" si="249"/>
        <v>2279428002.1186757</v>
      </c>
      <c r="AA310" s="257">
        <f t="shared" si="254"/>
        <v>2420018133.5920196</v>
      </c>
      <c r="AB310" s="257"/>
      <c r="AC310" s="32" t="str">
        <f t="shared" si="250"/>
        <v>BERTAHAP</v>
      </c>
      <c r="AD310" s="259">
        <f t="shared" si="251"/>
        <v>0</v>
      </c>
      <c r="AE310" s="260">
        <v>2</v>
      </c>
      <c r="AF310" s="261"/>
      <c r="AG310" s="257" t="e">
        <f>IF(AF310&gt;#REF!,"LB","KR")</f>
        <v>#REF!</v>
      </c>
      <c r="AH310" s="261">
        <v>1973548000</v>
      </c>
      <c r="AI310" s="261">
        <v>2224504000</v>
      </c>
      <c r="AJ310" s="261">
        <v>2361706000</v>
      </c>
      <c r="AK310" s="262">
        <v>2507371000</v>
      </c>
      <c r="AL310" s="262">
        <v>2361706000</v>
      </c>
      <c r="AM310" s="261">
        <v>2507371000</v>
      </c>
      <c r="AN310" s="261">
        <f t="shared" si="232"/>
        <v>2662020000</v>
      </c>
      <c r="AO310" s="15"/>
      <c r="AP310" s="15"/>
      <c r="AQ310" s="264">
        <f t="shared" si="252"/>
        <v>-1391487.189600002</v>
      </c>
      <c r="AR310" s="265"/>
      <c r="AS310" s="266"/>
      <c r="AT310" s="266"/>
      <c r="AU310" s="266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314"/>
      <c r="BT310" s="15"/>
      <c r="BU310" s="15"/>
      <c r="BV310" s="265"/>
      <c r="BW310" s="15"/>
      <c r="BX310" s="15"/>
      <c r="BY310" s="15"/>
      <c r="BZ310" s="15"/>
      <c r="CA310" s="15"/>
      <c r="CB310" s="15"/>
      <c r="CC310" s="15"/>
      <c r="CD310" s="15"/>
      <c r="CE310" s="15"/>
      <c r="CF310" s="42">
        <f t="shared" si="255"/>
        <v>2503408360</v>
      </c>
      <c r="CG310" s="187">
        <f t="shared" si="255"/>
        <v>2657813260</v>
      </c>
    </row>
    <row r="311" spans="1:85">
      <c r="A311" s="3">
        <f t="shared" si="253"/>
        <v>272</v>
      </c>
      <c r="B311" s="249">
        <v>9</v>
      </c>
      <c r="C311" s="250" t="s">
        <v>190</v>
      </c>
      <c r="D311" s="285">
        <v>19</v>
      </c>
      <c r="E311" s="252"/>
      <c r="F311" s="40" t="s">
        <v>78</v>
      </c>
      <c r="G311" s="253">
        <f t="shared" si="233"/>
        <v>138</v>
      </c>
      <c r="H311" s="253">
        <f t="shared" si="234"/>
        <v>120</v>
      </c>
      <c r="I311" s="254">
        <f t="shared" si="235"/>
        <v>26966806</v>
      </c>
      <c r="J311" s="254">
        <f t="shared" si="236"/>
        <v>1</v>
      </c>
      <c r="K311" s="255">
        <f t="shared" si="237"/>
        <v>1.06</v>
      </c>
      <c r="L311" s="256">
        <f t="shared" si="256"/>
        <v>1.0149999999999999</v>
      </c>
      <c r="M311" s="257">
        <f t="shared" si="238"/>
        <v>24245056.198003531</v>
      </c>
      <c r="N311" s="257">
        <f t="shared" si="239"/>
        <v>27328052.118228704</v>
      </c>
      <c r="O311" s="257">
        <f t="shared" si="240"/>
        <v>29013586.575399999</v>
      </c>
      <c r="P311" s="257">
        <f t="shared" si="241"/>
        <v>30803081.109711833</v>
      </c>
      <c r="Q311" s="258">
        <f t="shared" si="242"/>
        <v>29013586.575399999</v>
      </c>
      <c r="R311" s="257">
        <f t="shared" si="242"/>
        <v>30803081.109711833</v>
      </c>
      <c r="S311" s="257">
        <f t="shared" si="243"/>
        <v>32702947.751243506</v>
      </c>
      <c r="T311" s="257"/>
      <c r="U311" s="257">
        <f t="shared" si="244"/>
        <v>2909406743.7604237</v>
      </c>
      <c r="V311" s="257">
        <f t="shared" si="245"/>
        <v>3279366254.1874447</v>
      </c>
      <c r="W311" s="257">
        <f t="shared" si="246"/>
        <v>3481630389.0479999</v>
      </c>
      <c r="X311" s="258">
        <f t="shared" si="247"/>
        <v>3696369733.1654201</v>
      </c>
      <c r="Y311" s="258">
        <f t="shared" si="248"/>
        <v>3481630389.0479999</v>
      </c>
      <c r="Z311" s="257">
        <f t="shared" si="249"/>
        <v>3696369733.1654201</v>
      </c>
      <c r="AA311" s="257">
        <f t="shared" si="254"/>
        <v>3924353730.1492205</v>
      </c>
      <c r="AB311" s="257"/>
      <c r="AC311" s="32" t="str">
        <f t="shared" si="250"/>
        <v>BERTAHAP</v>
      </c>
      <c r="AD311" s="259">
        <f t="shared" si="251"/>
        <v>0</v>
      </c>
      <c r="AE311" s="260">
        <v>2</v>
      </c>
      <c r="AF311" s="261"/>
      <c r="AG311" s="257" t="e">
        <f>IF(AF311&gt;#REF!,"LB","KR")</f>
        <v>#REF!</v>
      </c>
      <c r="AH311" s="261">
        <v>3200348000</v>
      </c>
      <c r="AI311" s="261">
        <v>3607303000</v>
      </c>
      <c r="AJ311" s="261">
        <v>3829794000</v>
      </c>
      <c r="AK311" s="262">
        <v>4066007000</v>
      </c>
      <c r="AL311" s="262">
        <v>3829794000</v>
      </c>
      <c r="AM311" s="261">
        <v>4066007000</v>
      </c>
      <c r="AN311" s="261">
        <f t="shared" si="232"/>
        <v>4316790000</v>
      </c>
      <c r="AO311" s="15"/>
      <c r="AP311" s="15"/>
      <c r="AQ311" s="264">
        <f t="shared" si="252"/>
        <v>-1391487.189600002</v>
      </c>
      <c r="AR311" s="265"/>
      <c r="AS311" s="266"/>
      <c r="AT311" s="266"/>
      <c r="AU311" s="266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314"/>
      <c r="BT311" s="15"/>
      <c r="BU311" s="15"/>
      <c r="BV311" s="265"/>
      <c r="BW311" s="15"/>
      <c r="BX311" s="15"/>
      <c r="BY311" s="15"/>
      <c r="BZ311" s="15"/>
      <c r="CA311" s="15"/>
      <c r="CB311" s="15"/>
      <c r="CC311" s="15"/>
      <c r="CD311" s="15"/>
      <c r="CE311" s="15"/>
      <c r="CF311" s="42">
        <f t="shared" si="255"/>
        <v>4059581640</v>
      </c>
      <c r="CG311" s="187">
        <f t="shared" si="255"/>
        <v>4309967420</v>
      </c>
    </row>
    <row r="312" spans="1:85">
      <c r="A312" s="3">
        <f t="shared" si="253"/>
        <v>273</v>
      </c>
      <c r="B312" s="249">
        <v>10</v>
      </c>
      <c r="C312" s="250" t="s">
        <v>190</v>
      </c>
      <c r="D312" s="285">
        <v>21</v>
      </c>
      <c r="E312" s="252"/>
      <c r="F312" s="40" t="s">
        <v>84</v>
      </c>
      <c r="G312" s="253">
        <f t="shared" si="233"/>
        <v>132</v>
      </c>
      <c r="H312" s="253">
        <f t="shared" si="234"/>
        <v>112</v>
      </c>
      <c r="I312" s="254">
        <f t="shared" si="235"/>
        <v>26966806</v>
      </c>
      <c r="J312" s="254">
        <f t="shared" si="236"/>
        <v>3</v>
      </c>
      <c r="K312" s="255">
        <f t="shared" si="237"/>
        <v>1.1000000000000001</v>
      </c>
      <c r="L312" s="256">
        <f t="shared" si="256"/>
        <v>1.0149999999999999</v>
      </c>
      <c r="M312" s="257">
        <f t="shared" si="238"/>
        <v>25159963.979060266</v>
      </c>
      <c r="N312" s="257">
        <f t="shared" si="239"/>
        <v>28359299.367973182</v>
      </c>
      <c r="O312" s="257">
        <f t="shared" si="240"/>
        <v>30108438.899</v>
      </c>
      <c r="P312" s="257">
        <f t="shared" si="241"/>
        <v>31965461.528946243</v>
      </c>
      <c r="Q312" s="258">
        <f t="shared" si="242"/>
        <v>30108438.899</v>
      </c>
      <c r="R312" s="257">
        <f t="shared" si="242"/>
        <v>31965461.528946243</v>
      </c>
      <c r="S312" s="257">
        <f t="shared" si="243"/>
        <v>33937021.251290433</v>
      </c>
      <c r="T312" s="257"/>
      <c r="U312" s="257">
        <f t="shared" si="244"/>
        <v>2817915965.6547499</v>
      </c>
      <c r="V312" s="257">
        <f t="shared" si="245"/>
        <v>3176241529.2129965</v>
      </c>
      <c r="W312" s="257">
        <f t="shared" si="246"/>
        <v>3372145156.6880002</v>
      </c>
      <c r="X312" s="258">
        <f t="shared" si="247"/>
        <v>3580131691.2419791</v>
      </c>
      <c r="Y312" s="258">
        <f t="shared" si="248"/>
        <v>3372145156.6880002</v>
      </c>
      <c r="Z312" s="257">
        <f t="shared" si="249"/>
        <v>3580131691.2419791</v>
      </c>
      <c r="AA312" s="257">
        <f t="shared" si="254"/>
        <v>3800946380.1445284</v>
      </c>
      <c r="AB312" s="257"/>
      <c r="AC312" s="32" t="str">
        <f t="shared" si="250"/>
        <v>BERTAHAP</v>
      </c>
      <c r="AD312" s="259">
        <f t="shared" si="251"/>
        <v>0</v>
      </c>
      <c r="AE312" s="260">
        <v>2</v>
      </c>
      <c r="AF312" s="261"/>
      <c r="AG312" s="257" t="e">
        <f>IF(AF312&gt;#REF!,"LB","KR")</f>
        <v>#REF!</v>
      </c>
      <c r="AH312" s="261">
        <v>3099708000</v>
      </c>
      <c r="AI312" s="261">
        <v>3493866000</v>
      </c>
      <c r="AJ312" s="261">
        <v>3709360000</v>
      </c>
      <c r="AK312" s="262">
        <v>3938145000</v>
      </c>
      <c r="AL312" s="262">
        <v>3709360000</v>
      </c>
      <c r="AM312" s="261">
        <v>3938145000</v>
      </c>
      <c r="AN312" s="261">
        <f t="shared" si="232"/>
        <v>4181042000</v>
      </c>
      <c r="AO312" s="15"/>
      <c r="AP312" s="15"/>
      <c r="AQ312" s="264">
        <f t="shared" si="252"/>
        <v>-296634.86600000039</v>
      </c>
      <c r="AR312" s="265"/>
      <c r="AS312" s="266"/>
      <c r="AT312" s="266"/>
      <c r="AU312" s="266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314"/>
      <c r="BT312" s="15"/>
      <c r="BU312" s="15"/>
      <c r="BV312" s="265"/>
      <c r="BW312" s="15"/>
      <c r="BX312" s="15"/>
      <c r="BY312" s="15"/>
      <c r="BZ312" s="15"/>
      <c r="CA312" s="15"/>
      <c r="CB312" s="15"/>
      <c r="CC312" s="15"/>
      <c r="CD312" s="15"/>
      <c r="CE312" s="15"/>
      <c r="CF312" s="42">
        <f t="shared" si="255"/>
        <v>3931921600</v>
      </c>
      <c r="CG312" s="187">
        <f t="shared" si="255"/>
        <v>4174433700</v>
      </c>
    </row>
    <row r="313" spans="1:85">
      <c r="A313" s="3">
        <f t="shared" si="253"/>
        <v>274</v>
      </c>
      <c r="B313" s="249">
        <v>1</v>
      </c>
      <c r="C313" s="250" t="s">
        <v>191</v>
      </c>
      <c r="D313" s="251" t="s">
        <v>19</v>
      </c>
      <c r="E313" s="252"/>
      <c r="F313" s="40" t="s">
        <v>72</v>
      </c>
      <c r="G313" s="253">
        <f t="shared" si="233"/>
        <v>175</v>
      </c>
      <c r="H313" s="253">
        <f t="shared" si="234"/>
        <v>156</v>
      </c>
      <c r="I313" s="254">
        <f t="shared" si="235"/>
        <v>26966806</v>
      </c>
      <c r="J313" s="254">
        <f t="shared" si="236"/>
        <v>5</v>
      </c>
      <c r="K313" s="255">
        <f t="shared" si="237"/>
        <v>1.08</v>
      </c>
      <c r="L313" s="305">
        <f t="shared" ref="L313:L318" si="257">SUMIF($AN$4:$AN$22,D313,$BM$4:$BM$22)</f>
        <v>1.0249999999999999</v>
      </c>
      <c r="M313" s="257">
        <f t="shared" si="238"/>
        <v>24945884.572162755</v>
      </c>
      <c r="N313" s="257">
        <f t="shared" si="239"/>
        <v>28117997.671604402</v>
      </c>
      <c r="O313" s="257">
        <f t="shared" si="240"/>
        <v>29852254.241999999</v>
      </c>
      <c r="P313" s="257">
        <f t="shared" si="241"/>
        <v>31693475.962869227</v>
      </c>
      <c r="Q313" s="258">
        <f t="shared" si="242"/>
        <v>29852254.241999999</v>
      </c>
      <c r="R313" s="257">
        <f t="shared" si="242"/>
        <v>31693475.962869227</v>
      </c>
      <c r="S313" s="257">
        <f t="shared" si="243"/>
        <v>33648260.21063906</v>
      </c>
      <c r="T313" s="257"/>
      <c r="U313" s="257">
        <f t="shared" si="244"/>
        <v>3891557993.2573895</v>
      </c>
      <c r="V313" s="257">
        <f t="shared" si="245"/>
        <v>4386407636.7702866</v>
      </c>
      <c r="W313" s="257">
        <f t="shared" si="246"/>
        <v>4656951661.7519999</v>
      </c>
      <c r="X313" s="258">
        <f t="shared" si="247"/>
        <v>4944182250.2075996</v>
      </c>
      <c r="Y313" s="258">
        <f t="shared" si="248"/>
        <v>4656951661.7519999</v>
      </c>
      <c r="Z313" s="257">
        <f t="shared" si="249"/>
        <v>4944182250.2075996</v>
      </c>
      <c r="AA313" s="257">
        <f t="shared" si="254"/>
        <v>5249128592.8596935</v>
      </c>
      <c r="AB313" s="257"/>
      <c r="AC313" s="32" t="str">
        <f t="shared" si="250"/>
        <v>BERTAHAP</v>
      </c>
      <c r="AD313" s="259">
        <f t="shared" si="251"/>
        <v>0</v>
      </c>
      <c r="AE313" s="260">
        <v>2</v>
      </c>
      <c r="AF313" s="261"/>
      <c r="AG313" s="257" t="e">
        <f>IF(AF313&gt;#REF!,"LB","KR")</f>
        <v>#REF!</v>
      </c>
      <c r="AH313" s="261">
        <v>4280714000</v>
      </c>
      <c r="AI313" s="261">
        <v>4825049000</v>
      </c>
      <c r="AJ313" s="261">
        <v>5122647000</v>
      </c>
      <c r="AK313" s="262">
        <v>5438601000</v>
      </c>
      <c r="AL313" s="262">
        <v>5122647000</v>
      </c>
      <c r="AM313" s="261">
        <v>5438601000</v>
      </c>
      <c r="AN313" s="261">
        <f t="shared" si="232"/>
        <v>5774042000</v>
      </c>
      <c r="AO313" s="15"/>
      <c r="AP313" s="15"/>
      <c r="AQ313" s="264">
        <f t="shared" si="252"/>
        <v>-552819.52300000191</v>
      </c>
      <c r="AR313" s="265"/>
      <c r="AS313" s="266"/>
      <c r="AT313" s="266"/>
      <c r="AU313" s="266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314"/>
      <c r="BT313" s="15"/>
      <c r="BU313" s="15"/>
      <c r="BV313" s="265"/>
      <c r="BW313" s="15"/>
      <c r="BX313" s="15"/>
      <c r="BY313" s="15"/>
      <c r="BZ313" s="15"/>
      <c r="CA313" s="15"/>
      <c r="CB313" s="15"/>
      <c r="CC313" s="15"/>
      <c r="CD313" s="15"/>
      <c r="CE313" s="15"/>
      <c r="CF313" s="42">
        <f t="shared" si="255"/>
        <v>5430005820</v>
      </c>
      <c r="CG313" s="187">
        <f t="shared" si="255"/>
        <v>5764917060</v>
      </c>
    </row>
    <row r="314" spans="1:85">
      <c r="A314" s="3">
        <f t="shared" si="253"/>
        <v>275</v>
      </c>
      <c r="B314" s="249">
        <v>2</v>
      </c>
      <c r="C314" s="250" t="s">
        <v>191</v>
      </c>
      <c r="D314" s="251" t="s">
        <v>29</v>
      </c>
      <c r="E314" s="252"/>
      <c r="F314" s="40" t="s">
        <v>74</v>
      </c>
      <c r="G314" s="253">
        <f t="shared" si="233"/>
        <v>85</v>
      </c>
      <c r="H314" s="253">
        <f t="shared" si="234"/>
        <v>74</v>
      </c>
      <c r="I314" s="254">
        <f t="shared" si="235"/>
        <v>26966806</v>
      </c>
      <c r="J314" s="254">
        <f t="shared" si="236"/>
        <v>1</v>
      </c>
      <c r="K314" s="255">
        <f t="shared" si="237"/>
        <v>1.06</v>
      </c>
      <c r="L314" s="305">
        <f t="shared" si="257"/>
        <v>1.0249999999999999</v>
      </c>
      <c r="M314" s="257">
        <f t="shared" si="238"/>
        <v>24483923.746752333</v>
      </c>
      <c r="N314" s="257">
        <f t="shared" si="239"/>
        <v>27597294.011019137</v>
      </c>
      <c r="O314" s="257">
        <f t="shared" si="240"/>
        <v>29299434.719000001</v>
      </c>
      <c r="P314" s="257">
        <f t="shared" si="241"/>
        <v>31106559.741334613</v>
      </c>
      <c r="Q314" s="258">
        <f t="shared" si="242"/>
        <v>29299434.719000001</v>
      </c>
      <c r="R314" s="257">
        <f t="shared" si="242"/>
        <v>31106559.741334613</v>
      </c>
      <c r="S314" s="257">
        <f t="shared" si="243"/>
        <v>33025144.280812409</v>
      </c>
      <c r="T314" s="257"/>
      <c r="U314" s="257">
        <f t="shared" si="244"/>
        <v>1811810357.2596726</v>
      </c>
      <c r="V314" s="257">
        <f t="shared" si="245"/>
        <v>2042199756.8154161</v>
      </c>
      <c r="W314" s="257">
        <f t="shared" si="246"/>
        <v>2168158169.2059999</v>
      </c>
      <c r="X314" s="258">
        <f t="shared" si="247"/>
        <v>2301885420.8587613</v>
      </c>
      <c r="Y314" s="258">
        <f t="shared" si="248"/>
        <v>2168158169.2059999</v>
      </c>
      <c r="Z314" s="257">
        <f t="shared" si="249"/>
        <v>2301885420.8587613</v>
      </c>
      <c r="AA314" s="257">
        <f t="shared" si="254"/>
        <v>2443860676.7801185</v>
      </c>
      <c r="AB314" s="257"/>
      <c r="AC314" s="32" t="str">
        <f t="shared" si="250"/>
        <v>BERTAHAP</v>
      </c>
      <c r="AD314" s="259">
        <f t="shared" si="251"/>
        <v>0</v>
      </c>
      <c r="AE314" s="260">
        <v>2</v>
      </c>
      <c r="AF314" s="261"/>
      <c r="AG314" s="257" t="e">
        <f>IF(AF314&gt;#REF!,"LB","KR")</f>
        <v>#REF!</v>
      </c>
      <c r="AH314" s="261">
        <v>1992992000</v>
      </c>
      <c r="AI314" s="261">
        <v>2246420000</v>
      </c>
      <c r="AJ314" s="261">
        <v>2384974000</v>
      </c>
      <c r="AK314" s="262">
        <v>2532074000</v>
      </c>
      <c r="AL314" s="262">
        <v>2384974000</v>
      </c>
      <c r="AM314" s="261">
        <v>2532074000</v>
      </c>
      <c r="AN314" s="261">
        <f t="shared" si="232"/>
        <v>2688247000</v>
      </c>
      <c r="AO314" s="15"/>
      <c r="AP314" s="15"/>
      <c r="AQ314" s="264">
        <f t="shared" si="252"/>
        <v>-1105639.0460000001</v>
      </c>
      <c r="AR314" s="265"/>
      <c r="AS314" s="266"/>
      <c r="AT314" s="266"/>
      <c r="AU314" s="266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314"/>
      <c r="BT314" s="15"/>
      <c r="BU314" s="15"/>
      <c r="BV314" s="265"/>
      <c r="BW314" s="15"/>
      <c r="BX314" s="15"/>
      <c r="BY314" s="15"/>
      <c r="BZ314" s="15"/>
      <c r="CA314" s="15"/>
      <c r="CB314" s="15"/>
      <c r="CC314" s="15"/>
      <c r="CD314" s="15"/>
      <c r="CE314" s="15"/>
      <c r="CF314" s="42">
        <f t="shared" si="255"/>
        <v>2528072440</v>
      </c>
      <c r="CG314" s="187">
        <f t="shared" si="255"/>
        <v>2683998440</v>
      </c>
    </row>
    <row r="315" spans="1:85">
      <c r="A315" s="3">
        <f t="shared" si="253"/>
        <v>276</v>
      </c>
      <c r="B315" s="249">
        <v>3</v>
      </c>
      <c r="C315" s="250" t="s">
        <v>191</v>
      </c>
      <c r="D315" s="251" t="s">
        <v>44</v>
      </c>
      <c r="E315" s="252"/>
      <c r="F315" s="40" t="s">
        <v>60</v>
      </c>
      <c r="G315" s="253">
        <f t="shared" si="233"/>
        <v>101</v>
      </c>
      <c r="H315" s="253">
        <f t="shared" si="234"/>
        <v>90</v>
      </c>
      <c r="I315" s="254">
        <f t="shared" si="235"/>
        <v>26966806</v>
      </c>
      <c r="J315" s="254">
        <f t="shared" si="236"/>
        <v>1</v>
      </c>
      <c r="K315" s="255">
        <f t="shared" si="237"/>
        <v>1.06</v>
      </c>
      <c r="L315" s="305">
        <f t="shared" si="257"/>
        <v>1.0249999999999999</v>
      </c>
      <c r="M315" s="257">
        <f t="shared" si="238"/>
        <v>24483923.746752333</v>
      </c>
      <c r="N315" s="257">
        <f t="shared" si="239"/>
        <v>27597294.011019137</v>
      </c>
      <c r="O315" s="257">
        <f t="shared" si="240"/>
        <v>29299434.719000001</v>
      </c>
      <c r="P315" s="257">
        <f t="shared" si="241"/>
        <v>31106559.741334613</v>
      </c>
      <c r="Q315" s="258">
        <f t="shared" si="242"/>
        <v>29299434.719000001</v>
      </c>
      <c r="R315" s="257">
        <f t="shared" si="242"/>
        <v>31106559.741334613</v>
      </c>
      <c r="S315" s="257">
        <f t="shared" si="243"/>
        <v>33025144.280812409</v>
      </c>
      <c r="T315" s="257"/>
      <c r="U315" s="257">
        <f t="shared" si="244"/>
        <v>2203553137.2077098</v>
      </c>
      <c r="V315" s="257">
        <f t="shared" si="245"/>
        <v>2483756460.9917221</v>
      </c>
      <c r="W315" s="257">
        <f t="shared" si="246"/>
        <v>2636949124.71</v>
      </c>
      <c r="X315" s="258">
        <f t="shared" si="247"/>
        <v>2799590376.7201152</v>
      </c>
      <c r="Y315" s="258">
        <f t="shared" si="248"/>
        <v>2636949124.71</v>
      </c>
      <c r="Z315" s="257">
        <f t="shared" si="249"/>
        <v>2799590376.7201152</v>
      </c>
      <c r="AA315" s="257">
        <f t="shared" si="254"/>
        <v>2972262985.2731166</v>
      </c>
      <c r="AB315" s="257"/>
      <c r="AC315" s="32" t="str">
        <f t="shared" si="250"/>
        <v>BERTAHAP</v>
      </c>
      <c r="AD315" s="259">
        <f t="shared" si="251"/>
        <v>0</v>
      </c>
      <c r="AE315" s="260">
        <v>2</v>
      </c>
      <c r="AF315" s="261"/>
      <c r="AG315" s="257" t="e">
        <f>IF(AF315&gt;#REF!,"LB","KR")</f>
        <v>#REF!</v>
      </c>
      <c r="AH315" s="261">
        <v>2423909000</v>
      </c>
      <c r="AI315" s="261">
        <v>2732133000</v>
      </c>
      <c r="AJ315" s="261">
        <v>2900645000</v>
      </c>
      <c r="AK315" s="262">
        <v>3079550000</v>
      </c>
      <c r="AL315" s="262">
        <v>2900645000</v>
      </c>
      <c r="AM315" s="261">
        <v>3079550000</v>
      </c>
      <c r="AN315" s="261">
        <f t="shared" si="232"/>
        <v>3269490000</v>
      </c>
      <c r="AO315" s="15"/>
      <c r="AP315" s="15"/>
      <c r="AQ315" s="264">
        <f t="shared" si="252"/>
        <v>-1105639.0460000001</v>
      </c>
      <c r="AR315" s="265"/>
      <c r="AS315" s="266"/>
      <c r="AT315" s="266"/>
      <c r="AU315" s="266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314"/>
      <c r="BT315" s="15"/>
      <c r="BU315" s="15"/>
      <c r="BV315" s="265"/>
      <c r="BW315" s="15"/>
      <c r="BX315" s="15"/>
      <c r="BY315" s="15"/>
      <c r="BZ315" s="15"/>
      <c r="CA315" s="15"/>
      <c r="CB315" s="15"/>
      <c r="CC315" s="15"/>
      <c r="CD315" s="15"/>
      <c r="CE315" s="15"/>
      <c r="CF315" s="42">
        <f t="shared" si="255"/>
        <v>3074683700</v>
      </c>
      <c r="CG315" s="187">
        <f t="shared" si="255"/>
        <v>3264323000</v>
      </c>
    </row>
    <row r="316" spans="1:85">
      <c r="A316" s="3">
        <f t="shared" si="253"/>
        <v>277</v>
      </c>
      <c r="B316" s="249">
        <v>4</v>
      </c>
      <c r="C316" s="250" t="s">
        <v>191</v>
      </c>
      <c r="D316" s="285">
        <v>11</v>
      </c>
      <c r="E316" s="252"/>
      <c r="F316" s="40" t="s">
        <v>62</v>
      </c>
      <c r="G316" s="253">
        <f t="shared" si="233"/>
        <v>101</v>
      </c>
      <c r="H316" s="253">
        <f t="shared" si="234"/>
        <v>90</v>
      </c>
      <c r="I316" s="254">
        <f t="shared" si="235"/>
        <v>26966806</v>
      </c>
      <c r="J316" s="254">
        <f t="shared" si="236"/>
        <v>1</v>
      </c>
      <c r="K316" s="255">
        <f t="shared" si="237"/>
        <v>1.06</v>
      </c>
      <c r="L316" s="305">
        <f t="shared" si="257"/>
        <v>1.0249999999999999</v>
      </c>
      <c r="M316" s="257">
        <f t="shared" si="238"/>
        <v>24483923.746752333</v>
      </c>
      <c r="N316" s="257">
        <f t="shared" si="239"/>
        <v>27597294.011019137</v>
      </c>
      <c r="O316" s="257">
        <f t="shared" si="240"/>
        <v>29299434.719000001</v>
      </c>
      <c r="P316" s="257">
        <f t="shared" si="241"/>
        <v>31106559.741334613</v>
      </c>
      <c r="Q316" s="258">
        <f t="shared" si="242"/>
        <v>29299434.719000001</v>
      </c>
      <c r="R316" s="257">
        <f t="shared" si="242"/>
        <v>31106559.741334613</v>
      </c>
      <c r="S316" s="257">
        <f t="shared" si="243"/>
        <v>33025144.280812409</v>
      </c>
      <c r="T316" s="257"/>
      <c r="U316" s="257">
        <f t="shared" si="244"/>
        <v>2203553137.2077098</v>
      </c>
      <c r="V316" s="257">
        <f t="shared" si="245"/>
        <v>2483756460.9917221</v>
      </c>
      <c r="W316" s="257">
        <f t="shared" si="246"/>
        <v>2636949124.71</v>
      </c>
      <c r="X316" s="258">
        <f t="shared" si="247"/>
        <v>2799590376.7201152</v>
      </c>
      <c r="Y316" s="258">
        <f t="shared" si="248"/>
        <v>2636949124.71</v>
      </c>
      <c r="Z316" s="257">
        <f t="shared" si="249"/>
        <v>2799590376.7201152</v>
      </c>
      <c r="AA316" s="257">
        <f t="shared" si="254"/>
        <v>2972262985.2731166</v>
      </c>
      <c r="AB316" s="257"/>
      <c r="AC316" s="32" t="str">
        <f t="shared" si="250"/>
        <v>BERTAHAP</v>
      </c>
      <c r="AD316" s="259">
        <f t="shared" si="251"/>
        <v>0</v>
      </c>
      <c r="AE316" s="260">
        <v>2</v>
      </c>
      <c r="AF316" s="261"/>
      <c r="AG316" s="257" t="e">
        <f>IF(AF316&gt;#REF!,"LB","KR")</f>
        <v>#REF!</v>
      </c>
      <c r="AH316" s="261">
        <v>2423909000</v>
      </c>
      <c r="AI316" s="261">
        <v>2732133000</v>
      </c>
      <c r="AJ316" s="261">
        <v>2900645000</v>
      </c>
      <c r="AK316" s="262">
        <v>3079550000</v>
      </c>
      <c r="AL316" s="262">
        <v>2900645000</v>
      </c>
      <c r="AM316" s="261">
        <v>3079550000</v>
      </c>
      <c r="AN316" s="261">
        <f t="shared" si="232"/>
        <v>3269490000</v>
      </c>
      <c r="AO316" s="15"/>
      <c r="AP316" s="15"/>
      <c r="AQ316" s="264">
        <f t="shared" si="252"/>
        <v>-1105639.0460000001</v>
      </c>
      <c r="AR316" s="265"/>
      <c r="AS316" s="266"/>
      <c r="AT316" s="266"/>
      <c r="AU316" s="266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314"/>
      <c r="BT316" s="15"/>
      <c r="BU316" s="15"/>
      <c r="BV316" s="265"/>
      <c r="BW316" s="15"/>
      <c r="BX316" s="15"/>
      <c r="BY316" s="15"/>
      <c r="BZ316" s="15"/>
      <c r="CA316" s="15"/>
      <c r="CB316" s="15"/>
      <c r="CC316" s="15"/>
      <c r="CD316" s="15"/>
      <c r="CE316" s="15"/>
      <c r="CF316" s="42">
        <f t="shared" si="255"/>
        <v>3074683700</v>
      </c>
      <c r="CG316" s="187">
        <f t="shared" si="255"/>
        <v>3264323000</v>
      </c>
    </row>
    <row r="317" spans="1:85">
      <c r="A317" s="3">
        <f t="shared" si="253"/>
        <v>278</v>
      </c>
      <c r="B317" s="249">
        <v>5</v>
      </c>
      <c r="C317" s="250" t="s">
        <v>191</v>
      </c>
      <c r="D317" s="285">
        <v>19</v>
      </c>
      <c r="E317" s="252"/>
      <c r="F317" s="40" t="s">
        <v>78</v>
      </c>
      <c r="G317" s="253">
        <f t="shared" si="233"/>
        <v>138</v>
      </c>
      <c r="H317" s="253">
        <f t="shared" si="234"/>
        <v>120</v>
      </c>
      <c r="I317" s="254">
        <f t="shared" si="235"/>
        <v>26966806</v>
      </c>
      <c r="J317" s="254">
        <f t="shared" si="236"/>
        <v>1</v>
      </c>
      <c r="K317" s="255">
        <f t="shared" si="237"/>
        <v>1.06</v>
      </c>
      <c r="L317" s="305">
        <f t="shared" si="257"/>
        <v>1.0249999999999999</v>
      </c>
      <c r="M317" s="257">
        <f t="shared" si="238"/>
        <v>24483923.746752333</v>
      </c>
      <c r="N317" s="257">
        <f t="shared" si="239"/>
        <v>27597294.011019137</v>
      </c>
      <c r="O317" s="257">
        <f t="shared" si="240"/>
        <v>29299434.719000001</v>
      </c>
      <c r="P317" s="257">
        <f t="shared" si="241"/>
        <v>31106559.741334613</v>
      </c>
      <c r="Q317" s="258">
        <f t="shared" si="242"/>
        <v>29299434.719000001</v>
      </c>
      <c r="R317" s="257">
        <f t="shared" si="242"/>
        <v>31106559.741334613</v>
      </c>
      <c r="S317" s="257">
        <f t="shared" si="243"/>
        <v>33025144.280812409</v>
      </c>
      <c r="T317" s="257"/>
      <c r="U317" s="257">
        <f t="shared" si="244"/>
        <v>2938070849.61028</v>
      </c>
      <c r="V317" s="257">
        <f t="shared" si="245"/>
        <v>3311675281.3222966</v>
      </c>
      <c r="W317" s="257">
        <f t="shared" si="246"/>
        <v>3515932166.2800002</v>
      </c>
      <c r="X317" s="258">
        <f t="shared" si="247"/>
        <v>3732787168.9601536</v>
      </c>
      <c r="Y317" s="258">
        <f t="shared" si="248"/>
        <v>3515932166.2800002</v>
      </c>
      <c r="Z317" s="257">
        <f t="shared" si="249"/>
        <v>3732787168.9601536</v>
      </c>
      <c r="AA317" s="257">
        <f t="shared" si="254"/>
        <v>3963017313.6974893</v>
      </c>
      <c r="AB317" s="257"/>
      <c r="AC317" s="32" t="str">
        <f t="shared" si="250"/>
        <v>BERTAHAP</v>
      </c>
      <c r="AD317" s="259">
        <f t="shared" si="251"/>
        <v>0</v>
      </c>
      <c r="AE317" s="260">
        <v>2</v>
      </c>
      <c r="AF317" s="261"/>
      <c r="AG317" s="257" t="e">
        <f>IF(AF317&gt;#REF!,"LB","KR")</f>
        <v>#REF!</v>
      </c>
      <c r="AH317" s="261">
        <v>3231878000</v>
      </c>
      <c r="AI317" s="261">
        <v>3642843000</v>
      </c>
      <c r="AJ317" s="261">
        <v>3867526000</v>
      </c>
      <c r="AK317" s="262">
        <v>4106066000</v>
      </c>
      <c r="AL317" s="262">
        <v>3867526000</v>
      </c>
      <c r="AM317" s="261">
        <v>4106066000</v>
      </c>
      <c r="AN317" s="261">
        <f t="shared" si="232"/>
        <v>4359320000</v>
      </c>
      <c r="AO317" s="15"/>
      <c r="AP317" s="15"/>
      <c r="AQ317" s="264">
        <f t="shared" si="252"/>
        <v>-1105639.0460000001</v>
      </c>
      <c r="AR317" s="265"/>
      <c r="AS317" s="266"/>
      <c r="AT317" s="266"/>
      <c r="AU317" s="266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314"/>
      <c r="BT317" s="15"/>
      <c r="BU317" s="15"/>
      <c r="BV317" s="265"/>
      <c r="BW317" s="15"/>
      <c r="BX317" s="15"/>
      <c r="BY317" s="15"/>
      <c r="BZ317" s="15"/>
      <c r="CA317" s="15"/>
      <c r="CB317" s="15"/>
      <c r="CC317" s="15"/>
      <c r="CD317" s="15"/>
      <c r="CE317" s="15"/>
      <c r="CF317" s="42">
        <f t="shared" si="255"/>
        <v>4099577560</v>
      </c>
      <c r="CG317" s="187">
        <f t="shared" si="255"/>
        <v>4352429960</v>
      </c>
    </row>
    <row r="318" spans="1:85">
      <c r="A318" s="3">
        <f t="shared" si="253"/>
        <v>279</v>
      </c>
      <c r="B318" s="249">
        <v>6</v>
      </c>
      <c r="C318" s="250" t="s">
        <v>191</v>
      </c>
      <c r="D318" s="285">
        <v>21</v>
      </c>
      <c r="E318" s="252"/>
      <c r="F318" s="40" t="s">
        <v>84</v>
      </c>
      <c r="G318" s="253">
        <f t="shared" si="233"/>
        <v>132</v>
      </c>
      <c r="H318" s="253">
        <f t="shared" si="234"/>
        <v>112</v>
      </c>
      <c r="I318" s="254">
        <f t="shared" si="235"/>
        <v>26966806</v>
      </c>
      <c r="J318" s="254">
        <f t="shared" si="236"/>
        <v>3</v>
      </c>
      <c r="K318" s="255">
        <f t="shared" si="237"/>
        <v>1.1000000000000001</v>
      </c>
      <c r="L318" s="305">
        <f t="shared" si="257"/>
        <v>1.0249999999999999</v>
      </c>
      <c r="M318" s="257">
        <f t="shared" si="238"/>
        <v>25407845.397573177</v>
      </c>
      <c r="N318" s="257">
        <f t="shared" si="239"/>
        <v>28638701.332189668</v>
      </c>
      <c r="O318" s="257">
        <f t="shared" si="240"/>
        <v>30405073.765000001</v>
      </c>
      <c r="P318" s="257">
        <f t="shared" si="241"/>
        <v>32280392.184403844</v>
      </c>
      <c r="Q318" s="258">
        <f t="shared" si="242"/>
        <v>30405073.765000001</v>
      </c>
      <c r="R318" s="257">
        <f t="shared" si="242"/>
        <v>32280392.184403844</v>
      </c>
      <c r="S318" s="257">
        <f t="shared" si="243"/>
        <v>34271376.140465707</v>
      </c>
      <c r="T318" s="257"/>
      <c r="U318" s="257">
        <f t="shared" si="244"/>
        <v>2845678684.5281959</v>
      </c>
      <c r="V318" s="257">
        <f t="shared" si="245"/>
        <v>3207534549.2052426</v>
      </c>
      <c r="W318" s="257">
        <f t="shared" si="246"/>
        <v>3405368261.6800003</v>
      </c>
      <c r="X318" s="258">
        <f t="shared" si="247"/>
        <v>3615403924.6532307</v>
      </c>
      <c r="Y318" s="258">
        <f t="shared" si="248"/>
        <v>3405368261.6800003</v>
      </c>
      <c r="Z318" s="257">
        <f t="shared" si="249"/>
        <v>3615403924.6532307</v>
      </c>
      <c r="AA318" s="257">
        <f t="shared" si="254"/>
        <v>3838394127.7321591</v>
      </c>
      <c r="AB318" s="257"/>
      <c r="AC318" s="32" t="str">
        <f t="shared" si="250"/>
        <v>BERTAHAP</v>
      </c>
      <c r="AD318" s="259">
        <f t="shared" si="251"/>
        <v>0</v>
      </c>
      <c r="AE318" s="260">
        <v>2</v>
      </c>
      <c r="AF318" s="261"/>
      <c r="AG318" s="257" t="e">
        <f>IF(AF318&gt;#REF!,"LB","KR")</f>
        <v>#REF!</v>
      </c>
      <c r="AH318" s="261">
        <v>3130247000</v>
      </c>
      <c r="AI318" s="261">
        <v>3528289000</v>
      </c>
      <c r="AJ318" s="261">
        <v>3745906000</v>
      </c>
      <c r="AK318" s="262">
        <v>3976945000</v>
      </c>
      <c r="AL318" s="262">
        <v>3745906000</v>
      </c>
      <c r="AM318" s="261">
        <v>3976945000</v>
      </c>
      <c r="AN318" s="261">
        <f t="shared" si="232"/>
        <v>4222234000</v>
      </c>
      <c r="AO318" s="15"/>
      <c r="AP318" s="15"/>
      <c r="AQ318" s="264">
        <f t="shared" si="252"/>
        <v>0</v>
      </c>
      <c r="AR318" s="265"/>
      <c r="AS318" s="266"/>
      <c r="AT318" s="266"/>
      <c r="AU318" s="266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314"/>
      <c r="BT318" s="15"/>
      <c r="BU318" s="15"/>
      <c r="BV318" s="265"/>
      <c r="BW318" s="15"/>
      <c r="BX318" s="15"/>
      <c r="BY318" s="15"/>
      <c r="BZ318" s="15"/>
      <c r="CA318" s="15"/>
      <c r="CB318" s="15"/>
      <c r="CC318" s="15"/>
      <c r="CD318" s="15"/>
      <c r="CE318" s="15"/>
      <c r="CF318" s="42">
        <f t="shared" si="255"/>
        <v>3970660360</v>
      </c>
      <c r="CG318" s="187">
        <f t="shared" si="255"/>
        <v>4215561700</v>
      </c>
    </row>
    <row r="319" spans="1:85">
      <c r="A319" s="134"/>
      <c r="B319" s="135"/>
      <c r="C319" s="317"/>
      <c r="D319" s="318"/>
      <c r="E319" s="318"/>
      <c r="F319" s="319"/>
      <c r="G319" s="319"/>
      <c r="H319" s="320"/>
      <c r="I319" s="321"/>
      <c r="J319" s="321"/>
      <c r="K319" s="321"/>
      <c r="L319" s="322"/>
      <c r="M319" s="322"/>
      <c r="N319" s="322"/>
      <c r="O319" s="322"/>
      <c r="P319" s="322"/>
      <c r="Q319" s="322"/>
      <c r="R319" s="322"/>
      <c r="S319" s="322"/>
      <c r="T319" s="323"/>
      <c r="U319" s="324"/>
      <c r="V319" s="324"/>
      <c r="W319" s="324"/>
      <c r="X319" s="325"/>
      <c r="Y319" s="325"/>
      <c r="Z319" s="325"/>
      <c r="AA319" s="326"/>
      <c r="AB319" s="323"/>
      <c r="AC319" s="319"/>
      <c r="AD319" s="327"/>
      <c r="AE319" s="328"/>
      <c r="AF319" s="326"/>
      <c r="AG319" s="324"/>
      <c r="AH319" s="326"/>
      <c r="AI319" s="326"/>
      <c r="AJ319" s="326"/>
      <c r="AK319" s="329"/>
      <c r="AL319" s="329"/>
      <c r="AM319" s="329"/>
      <c r="AN319" s="319"/>
      <c r="AS319" s="5"/>
      <c r="AT319" s="5"/>
      <c r="AV319" s="2"/>
      <c r="AW319" s="2"/>
    </row>
    <row r="320" spans="1:85">
      <c r="A320" s="134"/>
      <c r="B320" s="135"/>
      <c r="C320" s="147"/>
      <c r="D320" s="135"/>
      <c r="E320" s="135"/>
      <c r="F320" s="137"/>
      <c r="G320" s="137"/>
      <c r="H320" s="138"/>
      <c r="I320" s="82"/>
      <c r="J320" s="82"/>
      <c r="K320" s="82"/>
      <c r="L320" s="139"/>
      <c r="M320" s="139"/>
      <c r="N320" s="139"/>
      <c r="O320" s="139"/>
      <c r="P320" s="139"/>
      <c r="Q320" s="139"/>
      <c r="R320" s="139"/>
      <c r="S320" s="139"/>
      <c r="T320" s="140"/>
      <c r="U320" s="141"/>
      <c r="V320" s="141"/>
      <c r="W320" s="141"/>
      <c r="X320" s="142"/>
      <c r="Y320" s="142"/>
      <c r="Z320" s="142"/>
      <c r="AA320" s="143"/>
      <c r="AB320" s="140"/>
      <c r="AC320" s="137"/>
      <c r="AD320" s="144"/>
      <c r="AE320" s="145"/>
      <c r="AF320" s="143"/>
      <c r="AG320" s="141"/>
      <c r="AH320" s="143"/>
      <c r="AI320" s="143"/>
      <c r="AJ320" s="143"/>
      <c r="AK320" s="146"/>
      <c r="AL320" s="146"/>
      <c r="AM320" s="146"/>
      <c r="AN320" s="137"/>
      <c r="AS320" s="5"/>
      <c r="AT320" s="5"/>
      <c r="AV320" s="2"/>
      <c r="AW320" s="2"/>
    </row>
    <row r="321" spans="1:74">
      <c r="A321" s="148"/>
      <c r="B321" s="149"/>
      <c r="C321" s="150"/>
      <c r="D321" s="150"/>
      <c r="E321" s="150"/>
      <c r="F321" s="150"/>
      <c r="G321" s="150"/>
      <c r="H321" s="151"/>
      <c r="I321" s="152"/>
      <c r="J321" s="152"/>
      <c r="K321" s="152"/>
      <c r="L321" s="153"/>
      <c r="M321" s="153"/>
      <c r="N321" s="153"/>
      <c r="O321" s="153"/>
      <c r="P321" s="153"/>
      <c r="Q321" s="153"/>
      <c r="R321" s="153"/>
      <c r="S321" s="153"/>
      <c r="T321" s="154"/>
      <c r="U321" s="155"/>
      <c r="V321" s="155"/>
      <c r="W321" s="155"/>
      <c r="X321" s="155"/>
      <c r="Y321" s="155"/>
      <c r="Z321" s="155"/>
      <c r="AA321" s="151"/>
      <c r="AB321" s="154"/>
      <c r="AC321" s="150"/>
      <c r="AD321" s="156"/>
      <c r="AE321" s="157"/>
      <c r="AF321" s="151"/>
      <c r="AG321" s="151"/>
      <c r="AH321" s="158"/>
      <c r="AI321" s="151"/>
      <c r="AJ321" s="158"/>
      <c r="AK321" s="150"/>
      <c r="AL321" s="150"/>
      <c r="AM321" s="150"/>
      <c r="AN321" s="150"/>
      <c r="AS321" s="5"/>
      <c r="AT321" s="5"/>
      <c r="AV321" s="2"/>
      <c r="AW321" s="2"/>
    </row>
    <row r="322" spans="1:74">
      <c r="A322" s="159">
        <f>COUNT(A40:A320)</f>
        <v>279</v>
      </c>
      <c r="B322" s="160"/>
      <c r="C322" s="161"/>
      <c r="D322" s="162" t="s">
        <v>192</v>
      </c>
      <c r="E322" s="163"/>
      <c r="F322" s="163"/>
      <c r="G322" s="163"/>
      <c r="H322" s="164">
        <f>SUM(H40:H321)</f>
        <v>27054</v>
      </c>
      <c r="L322" s="165" t="s">
        <v>193</v>
      </c>
      <c r="M322" s="166">
        <f>W322/H322</f>
        <v>29224048.870287877</v>
      </c>
      <c r="N322" s="167"/>
      <c r="O322" s="167"/>
      <c r="P322" s="168"/>
      <c r="Q322" s="168"/>
      <c r="R322" s="168"/>
      <c r="S322" s="168"/>
      <c r="T322" s="168"/>
      <c r="U322" s="169">
        <f t="shared" ref="U322:AA322" si="258">SUM(U40:U320)</f>
        <v>660683784632.86011</v>
      </c>
      <c r="V322" s="169">
        <f t="shared" si="258"/>
        <v>744696186829.30298</v>
      </c>
      <c r="W322" s="170">
        <f t="shared" si="258"/>
        <v>790627418136.76819</v>
      </c>
      <c r="X322" s="169">
        <f t="shared" si="258"/>
        <v>839391587287.52173</v>
      </c>
      <c r="Y322" s="169">
        <f t="shared" si="258"/>
        <v>790627418136.76819</v>
      </c>
      <c r="Z322" s="169">
        <f t="shared" si="258"/>
        <v>839391587287.52173</v>
      </c>
      <c r="AA322" s="169">
        <f t="shared" si="258"/>
        <v>891163423688.88403</v>
      </c>
      <c r="AB322" s="171"/>
      <c r="AC322" s="172" t="e">
        <f>#REF!/H322</f>
        <v>#REF!</v>
      </c>
      <c r="AD322" s="173"/>
      <c r="AE322" s="173"/>
      <c r="AF322" s="173"/>
      <c r="AG322" s="174"/>
      <c r="AH322" s="175">
        <f t="shared" ref="AH322:AN322" si="259">SUM(AH40:AH320)</f>
        <v>726752303000</v>
      </c>
      <c r="AI322" s="175">
        <f t="shared" si="259"/>
        <v>819165927000</v>
      </c>
      <c r="AJ322" s="175">
        <f t="shared" si="259"/>
        <v>869690276000</v>
      </c>
      <c r="AK322" s="175">
        <f t="shared" si="259"/>
        <v>923330896000</v>
      </c>
      <c r="AL322" s="175">
        <f t="shared" si="259"/>
        <v>869690276000</v>
      </c>
      <c r="AM322" s="175">
        <f t="shared" si="259"/>
        <v>923330896000</v>
      </c>
      <c r="AN322" s="175">
        <f t="shared" si="259"/>
        <v>980279935000</v>
      </c>
      <c r="AO322" s="137"/>
      <c r="AP322" s="137"/>
    </row>
    <row r="323" spans="1:74" s="3" customFormat="1">
      <c r="B323" s="176"/>
      <c r="C323" s="176"/>
      <c r="D323" s="177"/>
      <c r="E323" s="177"/>
      <c r="F323" s="177"/>
      <c r="G323" s="177"/>
      <c r="H323" s="178"/>
      <c r="L323" s="179"/>
      <c r="M323" s="180">
        <v>24461000</v>
      </c>
      <c r="N323" s="179">
        <f>M323/M322</f>
        <v>0.8370161201334948</v>
      </c>
      <c r="O323" s="179"/>
      <c r="P323" s="179"/>
      <c r="Q323" s="179"/>
      <c r="R323" s="179"/>
      <c r="S323" s="179"/>
      <c r="T323" s="179"/>
      <c r="U323" s="181"/>
      <c r="V323" s="181"/>
      <c r="W323" s="181"/>
      <c r="X323" s="181"/>
      <c r="Y323" s="181"/>
      <c r="Z323" s="181"/>
      <c r="AA323" s="181"/>
      <c r="AB323" s="177"/>
      <c r="AC323" s="182"/>
      <c r="AD323" s="176"/>
      <c r="AE323" s="176"/>
      <c r="AF323" s="176"/>
      <c r="AG323" s="176"/>
      <c r="AH323" s="178"/>
      <c r="AI323" s="178"/>
      <c r="AJ323" s="178"/>
      <c r="AK323" s="178"/>
      <c r="AL323" s="178"/>
      <c r="AM323" s="178"/>
      <c r="AN323" s="178"/>
      <c r="AO323" s="107"/>
      <c r="AP323" s="107"/>
      <c r="AQ323" s="84"/>
      <c r="AR323" s="84"/>
      <c r="AS323" s="84"/>
      <c r="AT323" s="84"/>
      <c r="AU323" s="183"/>
      <c r="AV323" s="184"/>
      <c r="AW323" s="184"/>
      <c r="BS323" s="84"/>
      <c r="BV323" s="84"/>
    </row>
    <row r="324" spans="1:74" s="3" customFormat="1">
      <c r="B324" s="176"/>
      <c r="C324" s="176"/>
      <c r="D324" s="177"/>
      <c r="E324" s="177"/>
      <c r="F324" s="177"/>
      <c r="G324" s="177"/>
      <c r="H324" s="178"/>
      <c r="L324" s="179"/>
      <c r="M324" s="180"/>
      <c r="N324" s="180"/>
      <c r="O324" s="180"/>
      <c r="P324" s="180"/>
      <c r="Q324" s="180"/>
      <c r="R324" s="180"/>
      <c r="S324" s="180"/>
      <c r="T324" s="179"/>
      <c r="U324" s="180">
        <f t="shared" ref="U324:AA324" si="260">SUM(U40:U318)</f>
        <v>660683784632.86011</v>
      </c>
      <c r="V324" s="180">
        <f t="shared" si="260"/>
        <v>744696186829.30298</v>
      </c>
      <c r="W324" s="180">
        <f t="shared" si="260"/>
        <v>790627418136.76819</v>
      </c>
      <c r="X324" s="180">
        <f t="shared" si="260"/>
        <v>839391587287.52173</v>
      </c>
      <c r="Y324" s="180">
        <f t="shared" si="260"/>
        <v>790627418136.76819</v>
      </c>
      <c r="Z324" s="180">
        <f t="shared" si="260"/>
        <v>839391587287.52173</v>
      </c>
      <c r="AA324" s="180">
        <f t="shared" si="260"/>
        <v>891163423688.88403</v>
      </c>
      <c r="AB324" s="177"/>
      <c r="AC324" s="182"/>
      <c r="AD324" s="176"/>
      <c r="AE324" s="176"/>
      <c r="AF324" s="176"/>
      <c r="AG324" s="176"/>
      <c r="AH324" s="178"/>
      <c r="AI324" s="178"/>
      <c r="AJ324" s="178"/>
      <c r="AK324" s="178"/>
      <c r="AL324" s="178"/>
      <c r="AM324" s="178"/>
      <c r="AN324" s="178"/>
      <c r="AO324" s="107"/>
      <c r="AP324" s="107"/>
      <c r="AQ324" s="84"/>
      <c r="AR324" s="84"/>
      <c r="AS324" s="84"/>
      <c r="AT324" s="84"/>
      <c r="AU324" s="183"/>
      <c r="AV324" s="184"/>
      <c r="AW324" s="184"/>
      <c r="BS324" s="84"/>
      <c r="BV324" s="84"/>
    </row>
    <row r="325" spans="1:74" s="3" customFormat="1">
      <c r="B325" s="176"/>
      <c r="C325" s="176"/>
      <c r="D325" s="177"/>
      <c r="E325" s="177"/>
      <c r="F325" s="177"/>
      <c r="G325" s="177"/>
      <c r="H325" s="178"/>
      <c r="L325" s="185"/>
      <c r="M325" s="180"/>
      <c r="N325" s="180"/>
      <c r="O325" s="180"/>
      <c r="P325" s="180"/>
      <c r="Q325" s="180"/>
      <c r="R325" s="180"/>
      <c r="S325" s="180"/>
      <c r="T325" s="179"/>
      <c r="U325" s="186">
        <f t="shared" ref="U325:AA325" si="261">U324/$H$322</f>
        <v>24420927.945326388</v>
      </c>
      <c r="V325" s="186">
        <f t="shared" si="261"/>
        <v>27526287.677581985</v>
      </c>
      <c r="W325" s="186">
        <f t="shared" si="261"/>
        <v>29224048.870287877</v>
      </c>
      <c r="X325" s="186">
        <f t="shared" si="261"/>
        <v>31026524.258428391</v>
      </c>
      <c r="Y325" s="186">
        <f t="shared" si="261"/>
        <v>29224048.870287877</v>
      </c>
      <c r="Z325" s="186">
        <f t="shared" si="261"/>
        <v>31026524.258428391</v>
      </c>
      <c r="AA325" s="186">
        <f t="shared" si="261"/>
        <v>32940172.384449027</v>
      </c>
      <c r="AB325" s="177"/>
      <c r="AC325" s="182"/>
      <c r="AD325" s="176"/>
      <c r="AE325" s="176"/>
      <c r="AF325" s="176"/>
      <c r="AG325" s="176"/>
      <c r="AH325" s="178"/>
      <c r="AI325" s="178"/>
      <c r="AJ325" s="178"/>
      <c r="AK325" s="178"/>
      <c r="AL325" s="178"/>
      <c r="AM325" s="178"/>
      <c r="AN325" s="178"/>
      <c r="AO325" s="107"/>
      <c r="AP325" s="107"/>
      <c r="AQ325" s="84"/>
      <c r="AR325" s="84"/>
      <c r="AS325" s="84"/>
      <c r="AT325" s="84"/>
      <c r="AU325" s="183"/>
      <c r="AV325" s="184"/>
      <c r="AW325" s="184"/>
      <c r="BS325" s="84"/>
      <c r="BV325" s="84"/>
    </row>
    <row r="326" spans="1:74" s="3" customFormat="1">
      <c r="B326" s="176"/>
      <c r="C326" s="176"/>
      <c r="D326" s="177"/>
      <c r="E326" s="177"/>
      <c r="F326" s="177"/>
      <c r="G326" s="177"/>
      <c r="H326" s="178"/>
      <c r="L326" s="179"/>
      <c r="M326" s="87" t="s">
        <v>116</v>
      </c>
      <c r="N326" s="87" t="s">
        <v>117</v>
      </c>
      <c r="O326" s="87" t="s">
        <v>118</v>
      </c>
      <c r="P326" s="87" t="s">
        <v>119</v>
      </c>
      <c r="Q326" s="87" t="s">
        <v>120</v>
      </c>
      <c r="R326" s="87" t="s">
        <v>121</v>
      </c>
      <c r="S326" s="87" t="s">
        <v>122</v>
      </c>
      <c r="T326" s="179"/>
      <c r="U326" s="181"/>
      <c r="V326" s="181"/>
      <c r="W326" s="181"/>
      <c r="X326" s="181"/>
      <c r="Y326" s="181"/>
      <c r="Z326" s="181"/>
      <c r="AA326" s="181"/>
      <c r="AB326" s="177"/>
      <c r="AC326" s="182"/>
      <c r="AD326" s="176"/>
      <c r="AE326" s="176"/>
      <c r="AF326" s="176"/>
      <c r="AG326" s="176"/>
      <c r="AH326" s="87" t="s">
        <v>116</v>
      </c>
      <c r="AI326" s="87" t="s">
        <v>117</v>
      </c>
      <c r="AJ326" s="87" t="s">
        <v>118</v>
      </c>
      <c r="AK326" s="87" t="s">
        <v>119</v>
      </c>
      <c r="AL326" s="87" t="s">
        <v>120</v>
      </c>
      <c r="AM326" s="87" t="s">
        <v>121</v>
      </c>
      <c r="AN326" s="87" t="s">
        <v>122</v>
      </c>
      <c r="AO326" s="107"/>
      <c r="AP326" s="107"/>
      <c r="AQ326" s="84"/>
      <c r="AR326" s="84"/>
      <c r="AS326" s="84"/>
      <c r="AT326" s="84"/>
      <c r="AU326" s="183"/>
      <c r="AV326" s="184"/>
      <c r="AW326" s="184"/>
      <c r="BS326" s="84"/>
      <c r="BV326" s="84"/>
    </row>
    <row r="327" spans="1:74">
      <c r="L327" s="15" t="s">
        <v>194</v>
      </c>
      <c r="M327" s="187">
        <f t="shared" ref="M327:S327" si="262">MIN(M40:M318)</f>
        <v>23886754.874880329</v>
      </c>
      <c r="N327" s="187">
        <f t="shared" si="262"/>
        <v>26924189.27904306</v>
      </c>
      <c r="O327" s="187">
        <f t="shared" si="262"/>
        <v>28584814.360000003</v>
      </c>
      <c r="P327" s="187">
        <f t="shared" si="262"/>
        <v>30347863.162277672</v>
      </c>
      <c r="Q327" s="187">
        <f t="shared" si="262"/>
        <v>28584814.360000003</v>
      </c>
      <c r="R327" s="187">
        <f t="shared" si="262"/>
        <v>30347863.162277672</v>
      </c>
      <c r="S327" s="187">
        <f t="shared" si="262"/>
        <v>32219652.956890158</v>
      </c>
      <c r="U327" s="187">
        <f t="shared" ref="U327:AA327" si="263">MIN(U40:U318)</f>
        <v>1767619860.7411444</v>
      </c>
      <c r="V327" s="187">
        <f t="shared" si="263"/>
        <v>1992390006.6491864</v>
      </c>
      <c r="W327" s="187">
        <f t="shared" si="263"/>
        <v>2115276262.6400003</v>
      </c>
      <c r="X327" s="187">
        <f t="shared" si="263"/>
        <v>2245741874.0085478</v>
      </c>
      <c r="Y327" s="187">
        <f t="shared" si="263"/>
        <v>2115276262.6400003</v>
      </c>
      <c r="Z327" s="187">
        <f t="shared" si="263"/>
        <v>2245741874.0085478</v>
      </c>
      <c r="AA327" s="187">
        <f t="shared" si="263"/>
        <v>2384254318.8098717</v>
      </c>
      <c r="AH327" s="187">
        <f t="shared" ref="AH327:AN327" si="264">MIN(AH40:AH318)</f>
        <v>1944382000</v>
      </c>
      <c r="AI327" s="187">
        <f t="shared" si="264"/>
        <v>2191630000</v>
      </c>
      <c r="AJ327" s="187">
        <f t="shared" si="264"/>
        <v>2326804000</v>
      </c>
      <c r="AK327" s="187">
        <f t="shared" si="264"/>
        <v>2470317000</v>
      </c>
      <c r="AL327" s="187">
        <f t="shared" si="264"/>
        <v>2326804000</v>
      </c>
      <c r="AM327" s="187">
        <f t="shared" si="264"/>
        <v>2470317000</v>
      </c>
      <c r="AN327" s="187">
        <f t="shared" si="264"/>
        <v>2622680000</v>
      </c>
      <c r="AO327" s="137"/>
      <c r="AP327" s="137"/>
    </row>
    <row r="328" spans="1:74">
      <c r="H328" s="53"/>
      <c r="L328" s="15" t="s">
        <v>195</v>
      </c>
      <c r="M328" s="187">
        <f t="shared" ref="M328:S328" si="265">MAX(M40:M318)</f>
        <v>25531786.106829632</v>
      </c>
      <c r="N328" s="187">
        <f t="shared" si="265"/>
        <v>28778402.314297915</v>
      </c>
      <c r="O328" s="187">
        <f t="shared" si="265"/>
        <v>30553391.198000003</v>
      </c>
      <c r="P328" s="187">
        <f t="shared" si="265"/>
        <v>32437857.512132645</v>
      </c>
      <c r="Q328" s="187">
        <f t="shared" si="265"/>
        <v>30553391.198000003</v>
      </c>
      <c r="R328" s="187">
        <f t="shared" si="265"/>
        <v>32437857.512132645</v>
      </c>
      <c r="S328" s="187">
        <f t="shared" si="265"/>
        <v>34438553.585053347</v>
      </c>
      <c r="U328" s="187">
        <f t="shared" ref="U328:AA328" si="266">MAX(U40:U318)</f>
        <v>3910541202.9805965</v>
      </c>
      <c r="V328" s="187">
        <f t="shared" si="266"/>
        <v>4407804747.1935568</v>
      </c>
      <c r="W328" s="187">
        <f t="shared" si="266"/>
        <v>4679668499.1264</v>
      </c>
      <c r="X328" s="187">
        <f t="shared" si="266"/>
        <v>4968300212.4037342</v>
      </c>
      <c r="Y328" s="187">
        <f t="shared" si="266"/>
        <v>4679668499.1264</v>
      </c>
      <c r="Z328" s="187">
        <f t="shared" si="266"/>
        <v>4968300212.4037342</v>
      </c>
      <c r="AA328" s="187">
        <f t="shared" si="266"/>
        <v>5274734098.1907158</v>
      </c>
      <c r="AH328" s="187">
        <f t="shared" ref="AH328:AN328" si="267">MAX(AH40:AH318)</f>
        <v>4301596000</v>
      </c>
      <c r="AI328" s="187">
        <f t="shared" si="267"/>
        <v>4848586000</v>
      </c>
      <c r="AJ328" s="187">
        <f t="shared" si="267"/>
        <v>5147636000</v>
      </c>
      <c r="AK328" s="187">
        <f t="shared" si="267"/>
        <v>5465131000</v>
      </c>
      <c r="AL328" s="187">
        <f t="shared" si="267"/>
        <v>5147636000</v>
      </c>
      <c r="AM328" s="187">
        <f t="shared" si="267"/>
        <v>5465131000</v>
      </c>
      <c r="AN328" s="187">
        <f t="shared" si="267"/>
        <v>5802208000</v>
      </c>
      <c r="AO328" s="137"/>
      <c r="AP328" s="137"/>
      <c r="AU328" s="4"/>
      <c r="AV328" s="2"/>
      <c r="AW328" s="2"/>
    </row>
    <row r="329" spans="1:74">
      <c r="H329" s="53"/>
      <c r="L329" s="15" t="s">
        <v>196</v>
      </c>
      <c r="M329" s="187">
        <f>M330</f>
        <v>24420927.945326388</v>
      </c>
      <c r="N329" s="187">
        <f>M331</f>
        <v>27526287.677581985</v>
      </c>
      <c r="O329" s="187">
        <f>M332</f>
        <v>29224048.870287877</v>
      </c>
      <c r="P329" s="187">
        <f>M333</f>
        <v>31026524.258428391</v>
      </c>
      <c r="Q329" s="187">
        <f>M334</f>
        <v>29224048.870287877</v>
      </c>
      <c r="R329" s="187">
        <f>M335</f>
        <v>31026524.258428391</v>
      </c>
      <c r="S329" s="187">
        <f>M336</f>
        <v>32940172.384449027</v>
      </c>
      <c r="U329" s="188"/>
      <c r="V329" s="57"/>
      <c r="W329" s="57"/>
      <c r="X329" s="57"/>
      <c r="Y329" s="57"/>
      <c r="Z329" s="57"/>
      <c r="AA329" s="57"/>
      <c r="AO329" s="137"/>
      <c r="AP329" s="137"/>
      <c r="AU329" s="4"/>
      <c r="AV329" s="2"/>
      <c r="AW329" s="2"/>
    </row>
    <row r="330" spans="1:74">
      <c r="I330" s="53"/>
      <c r="L330" s="2" t="s">
        <v>197</v>
      </c>
      <c r="M330" s="189">
        <f>U322/H322</f>
        <v>24420927.945326388</v>
      </c>
      <c r="N330" s="17" t="s">
        <v>198</v>
      </c>
      <c r="AC330" s="6" t="e">
        <f>#REF!/I330</f>
        <v>#REF!</v>
      </c>
      <c r="AO330" s="137"/>
      <c r="AP330" s="137"/>
      <c r="AU330" s="4"/>
      <c r="AV330" s="2"/>
      <c r="AW330" s="2"/>
    </row>
    <row r="331" spans="1:74">
      <c r="I331" s="46"/>
      <c r="M331" s="189">
        <f>V322/H322</f>
        <v>27526287.677581985</v>
      </c>
      <c r="N331" s="17" t="s">
        <v>199</v>
      </c>
      <c r="U331" s="190"/>
      <c r="V331" s="190"/>
      <c r="W331" s="190"/>
      <c r="X331" s="190"/>
      <c r="Y331" s="190"/>
      <c r="Z331" s="190"/>
      <c r="AA331" s="190"/>
      <c r="AC331" s="6"/>
      <c r="AO331" s="137"/>
      <c r="AP331" s="137"/>
      <c r="AU331" s="4"/>
      <c r="AV331" s="2"/>
      <c r="AW331" s="2"/>
    </row>
    <row r="332" spans="1:74">
      <c r="I332" s="53"/>
      <c r="M332" s="189">
        <f>W322/H322</f>
        <v>29224048.870287877</v>
      </c>
      <c r="N332" s="17" t="s">
        <v>200</v>
      </c>
      <c r="U332" s="57"/>
      <c r="V332" s="57"/>
      <c r="W332" s="57"/>
      <c r="X332" s="57"/>
      <c r="Y332" s="57"/>
      <c r="Z332" s="57"/>
      <c r="AC332" s="6"/>
      <c r="AO332" s="137"/>
      <c r="AP332" s="137"/>
      <c r="AU332" s="4"/>
      <c r="AV332" s="2"/>
      <c r="AW332" s="2"/>
    </row>
    <row r="333" spans="1:74">
      <c r="H333" s="53"/>
      <c r="I333" s="53"/>
      <c r="M333" s="189">
        <f>X322/H322</f>
        <v>31026524.258428391</v>
      </c>
      <c r="N333" s="17" t="s">
        <v>201</v>
      </c>
      <c r="AC333" s="6"/>
      <c r="AO333" s="137"/>
      <c r="AP333" s="137"/>
      <c r="AU333" s="4"/>
      <c r="AV333" s="2"/>
      <c r="AW333" s="2"/>
    </row>
    <row r="334" spans="1:74">
      <c r="M334" s="189">
        <f>Y322/H322</f>
        <v>29224048.870287877</v>
      </c>
      <c r="N334" s="17" t="s">
        <v>202</v>
      </c>
      <c r="S334" s="53"/>
      <c r="U334" s="190"/>
      <c r="V334" s="190"/>
      <c r="W334" s="190"/>
      <c r="X334" s="190"/>
      <c r="Y334" s="190"/>
      <c r="Z334" s="190"/>
      <c r="AA334" s="190"/>
      <c r="AH334" s="53">
        <f>AH327*90%</f>
        <v>1749943800</v>
      </c>
      <c r="AI334" s="53">
        <f t="shared" ref="AI334:AN335" si="268">AI327*90%</f>
        <v>1972467000</v>
      </c>
      <c r="AJ334" s="53">
        <f t="shared" si="268"/>
        <v>2094123600</v>
      </c>
      <c r="AK334" s="53">
        <f t="shared" si="268"/>
        <v>2223285300</v>
      </c>
      <c r="AL334" s="53">
        <f t="shared" si="268"/>
        <v>2094123600</v>
      </c>
      <c r="AM334" s="53">
        <f t="shared" si="268"/>
        <v>2223285300</v>
      </c>
      <c r="AN334" s="53">
        <f t="shared" si="268"/>
        <v>2360412000</v>
      </c>
      <c r="AO334" s="137"/>
      <c r="AP334" s="137"/>
      <c r="AU334" s="4"/>
      <c r="AV334" s="2"/>
      <c r="AW334" s="2"/>
    </row>
    <row r="335" spans="1:74">
      <c r="M335" s="189">
        <f>Z322/H322</f>
        <v>31026524.258428391</v>
      </c>
      <c r="N335" s="17" t="s">
        <v>203</v>
      </c>
      <c r="U335" s="57"/>
      <c r="V335" s="57"/>
      <c r="W335" s="57"/>
      <c r="X335" s="57"/>
      <c r="Y335" s="57"/>
      <c r="Z335" s="57"/>
      <c r="AH335" s="53">
        <f>AH328*90%</f>
        <v>3871436400</v>
      </c>
      <c r="AI335" s="53">
        <f t="shared" si="268"/>
        <v>4363727400</v>
      </c>
      <c r="AJ335" s="53">
        <f t="shared" si="268"/>
        <v>4632872400</v>
      </c>
      <c r="AK335" s="53">
        <f t="shared" si="268"/>
        <v>4918617900</v>
      </c>
      <c r="AL335" s="53">
        <f t="shared" si="268"/>
        <v>4632872400</v>
      </c>
      <c r="AM335" s="53">
        <f t="shared" si="268"/>
        <v>4918617900</v>
      </c>
      <c r="AN335" s="53">
        <f t="shared" si="268"/>
        <v>5221987200</v>
      </c>
      <c r="AO335" s="137"/>
      <c r="AP335" s="137"/>
      <c r="AU335" s="4"/>
      <c r="AV335" s="2"/>
      <c r="AW335" s="2"/>
    </row>
    <row r="336" spans="1:74">
      <c r="M336" s="189">
        <f>AA322/H322</f>
        <v>32940172.384449027</v>
      </c>
      <c r="N336" s="17" t="s">
        <v>204</v>
      </c>
      <c r="AO336" s="137"/>
      <c r="AP336" s="137"/>
      <c r="AU336" s="4"/>
      <c r="AV336" s="2"/>
      <c r="AW336" s="2"/>
    </row>
    <row r="337" spans="1:74">
      <c r="AO337" s="137"/>
      <c r="AP337" s="137"/>
      <c r="AU337" s="4"/>
      <c r="AV337" s="2"/>
      <c r="AW337" s="2"/>
    </row>
    <row r="338" spans="1:74">
      <c r="M338" s="46">
        <f t="shared" ref="M338:S339" si="269">M327/1.15</f>
        <v>20771091.195548113</v>
      </c>
      <c r="N338" s="46">
        <f t="shared" si="269"/>
        <v>23412338.503515705</v>
      </c>
      <c r="O338" s="46">
        <f t="shared" si="269"/>
        <v>24856360.313043483</v>
      </c>
      <c r="P338" s="46">
        <f t="shared" si="269"/>
        <v>26389446.228067543</v>
      </c>
      <c r="Q338" s="46">
        <f t="shared" si="269"/>
        <v>24856360.313043483</v>
      </c>
      <c r="R338" s="46">
        <f t="shared" si="269"/>
        <v>26389446.228067543</v>
      </c>
      <c r="S338" s="46">
        <f t="shared" si="269"/>
        <v>28017089.527730573</v>
      </c>
      <c r="AO338" s="137"/>
      <c r="AP338" s="137"/>
      <c r="AU338" s="4"/>
      <c r="AV338" s="2"/>
      <c r="AW338" s="2"/>
    </row>
    <row r="339" spans="1:74">
      <c r="M339" s="46">
        <f t="shared" si="269"/>
        <v>22201553.136373594</v>
      </c>
      <c r="N339" s="46">
        <f t="shared" si="269"/>
        <v>25024697.664606884</v>
      </c>
      <c r="O339" s="46">
        <f t="shared" si="269"/>
        <v>26568166.259130441</v>
      </c>
      <c r="P339" s="46">
        <f t="shared" si="269"/>
        <v>28206832.619245779</v>
      </c>
      <c r="Q339" s="46">
        <f t="shared" si="269"/>
        <v>26568166.259130441</v>
      </c>
      <c r="R339" s="46">
        <f t="shared" si="269"/>
        <v>28206832.619245779</v>
      </c>
      <c r="S339" s="46">
        <f t="shared" si="269"/>
        <v>29946568.334828999</v>
      </c>
      <c r="AO339" s="137"/>
      <c r="AP339" s="137"/>
      <c r="AU339" s="4"/>
      <c r="AV339" s="2"/>
      <c r="AW339" s="2"/>
    </row>
    <row r="340" spans="1:74">
      <c r="AO340" s="137"/>
      <c r="AP340" s="137"/>
      <c r="AU340" s="4"/>
      <c r="AV340" s="2"/>
      <c r="AW340" s="2"/>
    </row>
    <row r="341" spans="1:74">
      <c r="AO341" s="137"/>
      <c r="AP341" s="137"/>
      <c r="AU341" s="4"/>
      <c r="AV341" s="2"/>
      <c r="AW341" s="2"/>
    </row>
    <row r="342" spans="1:74">
      <c r="AO342" s="137"/>
      <c r="AP342" s="137"/>
      <c r="AU342" s="4"/>
      <c r="AV342" s="2"/>
      <c r="AW342" s="2"/>
    </row>
    <row r="343" spans="1:74">
      <c r="AO343" s="137"/>
      <c r="AP343" s="137"/>
      <c r="AU343" s="4"/>
      <c r="AV343" s="2"/>
      <c r="AW343" s="2"/>
    </row>
    <row r="344" spans="1:74">
      <c r="AO344" s="137"/>
      <c r="AP344" s="137"/>
      <c r="AU344" s="4"/>
      <c r="AV344" s="2"/>
      <c r="AW344" s="2"/>
    </row>
    <row r="345" spans="1:74">
      <c r="AO345" s="137"/>
      <c r="AP345" s="137"/>
      <c r="AU345" s="4"/>
      <c r="AV345" s="2"/>
      <c r="AW345" s="2"/>
    </row>
    <row r="346" spans="1:74">
      <c r="AO346" s="137"/>
      <c r="AP346" s="137"/>
      <c r="AU346" s="4"/>
      <c r="AV346" s="2"/>
      <c r="AW346" s="2"/>
    </row>
    <row r="347" spans="1:74">
      <c r="AO347" s="137"/>
      <c r="AP347" s="137"/>
      <c r="AU347" s="4"/>
      <c r="AV347" s="2"/>
      <c r="AW347" s="2"/>
    </row>
    <row r="348" spans="1:74">
      <c r="AO348" s="137"/>
      <c r="AP348" s="137"/>
    </row>
    <row r="349" spans="1:74" s="14" customFormat="1">
      <c r="A349" s="2"/>
      <c r="B349" s="2"/>
      <c r="C349" s="2"/>
      <c r="D349" s="2"/>
      <c r="E349" s="2"/>
      <c r="F349" s="2"/>
      <c r="G349" s="2"/>
      <c r="H349" s="24"/>
      <c r="I349" s="24"/>
      <c r="J349" s="24"/>
      <c r="K349" s="24"/>
      <c r="L349" s="24"/>
      <c r="M349" s="2"/>
      <c r="N349" s="2"/>
      <c r="O349" s="2"/>
      <c r="P349" s="2"/>
      <c r="Q349" s="2"/>
      <c r="R349" s="2"/>
      <c r="S349" s="2"/>
      <c r="T349" s="3"/>
      <c r="U349" s="2"/>
      <c r="V349" s="2"/>
      <c r="W349" s="2"/>
      <c r="X349" s="2"/>
      <c r="Y349" s="2"/>
      <c r="Z349" s="2"/>
      <c r="AA349" s="2"/>
      <c r="AB349" s="3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191"/>
      <c r="AP349" s="191"/>
      <c r="AQ349" s="192"/>
      <c r="AR349" s="192"/>
      <c r="AS349" s="4"/>
      <c r="AT349" s="4"/>
      <c r="AU349" s="5"/>
      <c r="AV349" s="6"/>
      <c r="AW349" s="6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S349" s="193"/>
      <c r="BV349" s="192"/>
    </row>
    <row r="350" spans="1:74">
      <c r="H350" s="24"/>
      <c r="I350" s="24"/>
      <c r="J350" s="24"/>
      <c r="K350" s="194" t="s">
        <v>205</v>
      </c>
      <c r="L350" s="194"/>
      <c r="M350" s="195"/>
      <c r="N350" s="196" t="s">
        <v>206</v>
      </c>
      <c r="O350" s="197"/>
      <c r="P350" s="197"/>
      <c r="AO350" s="198">
        <f>SUM(AO41:AO349)</f>
        <v>0</v>
      </c>
      <c r="AP350" s="198">
        <f>SUM(AP41:AP349)</f>
        <v>819</v>
      </c>
    </row>
    <row r="351" spans="1:74">
      <c r="H351" s="24"/>
      <c r="I351" s="24"/>
      <c r="J351" s="24"/>
      <c r="K351" s="199" t="s">
        <v>207</v>
      </c>
      <c r="L351" s="199" t="s">
        <v>16</v>
      </c>
      <c r="M351" s="199" t="s">
        <v>17</v>
      </c>
      <c r="N351" s="200" t="s">
        <v>207</v>
      </c>
      <c r="O351" s="200" t="s">
        <v>16</v>
      </c>
      <c r="P351" s="200" t="s">
        <v>17</v>
      </c>
    </row>
    <row r="352" spans="1:74">
      <c r="H352" s="24"/>
      <c r="I352" s="24"/>
      <c r="J352" s="24"/>
      <c r="K352" s="201" t="s">
        <v>208</v>
      </c>
      <c r="L352" s="202">
        <v>101</v>
      </c>
      <c r="M352" s="202">
        <v>100</v>
      </c>
      <c r="N352" s="203" t="s">
        <v>13</v>
      </c>
      <c r="O352" s="204">
        <v>101</v>
      </c>
      <c r="P352" s="204">
        <v>100</v>
      </c>
    </row>
    <row r="353" spans="8:18">
      <c r="H353" s="24"/>
      <c r="I353" s="24"/>
      <c r="J353" s="24"/>
      <c r="K353" s="201"/>
      <c r="L353" s="202"/>
      <c r="M353" s="202"/>
      <c r="N353" s="203" t="s">
        <v>209</v>
      </c>
      <c r="O353" s="204">
        <v>100</v>
      </c>
      <c r="P353" s="204">
        <v>100</v>
      </c>
    </row>
    <row r="354" spans="8:18">
      <c r="H354" s="24"/>
      <c r="I354" s="24"/>
      <c r="J354" s="24"/>
      <c r="K354" s="205" t="s">
        <v>210</v>
      </c>
      <c r="L354" s="202">
        <v>103</v>
      </c>
      <c r="M354" s="202">
        <v>101</v>
      </c>
      <c r="N354" s="206" t="s">
        <v>211</v>
      </c>
      <c r="O354" s="204">
        <v>102</v>
      </c>
      <c r="P354" s="204">
        <v>102</v>
      </c>
    </row>
    <row r="355" spans="8:18">
      <c r="H355" s="24"/>
      <c r="I355" s="24"/>
      <c r="J355" s="24"/>
      <c r="K355" s="205"/>
      <c r="L355" s="202"/>
      <c r="M355" s="202"/>
      <c r="N355" s="206" t="s">
        <v>41</v>
      </c>
      <c r="O355" s="204">
        <v>108</v>
      </c>
      <c r="P355" s="204">
        <v>105</v>
      </c>
    </row>
    <row r="356" spans="8:18">
      <c r="H356" s="24"/>
      <c r="I356" s="24"/>
      <c r="J356" s="24"/>
      <c r="K356" s="201" t="s">
        <v>212</v>
      </c>
      <c r="L356" s="202">
        <v>101</v>
      </c>
      <c r="M356" s="202">
        <v>100</v>
      </c>
      <c r="N356" s="203" t="s">
        <v>212</v>
      </c>
      <c r="O356" s="204">
        <v>101</v>
      </c>
      <c r="P356" s="204">
        <v>101</v>
      </c>
    </row>
    <row r="357" spans="8:18">
      <c r="H357" s="24"/>
      <c r="I357" s="24"/>
      <c r="J357" s="24"/>
      <c r="K357" s="201" t="s">
        <v>213</v>
      </c>
      <c r="L357" s="202">
        <v>102</v>
      </c>
      <c r="M357" s="202">
        <v>103</v>
      </c>
      <c r="N357" s="203" t="s">
        <v>213</v>
      </c>
      <c r="O357" s="204">
        <v>104</v>
      </c>
      <c r="P357" s="204">
        <v>104</v>
      </c>
    </row>
    <row r="358" spans="8:18">
      <c r="H358" s="24"/>
      <c r="I358" s="207"/>
      <c r="J358" s="24"/>
      <c r="K358" s="201" t="s">
        <v>214</v>
      </c>
      <c r="L358" s="202">
        <v>100</v>
      </c>
      <c r="M358" s="202">
        <v>103</v>
      </c>
      <c r="N358" s="203" t="s">
        <v>214</v>
      </c>
      <c r="O358" s="204">
        <v>103</v>
      </c>
      <c r="P358" s="204">
        <v>103</v>
      </c>
    </row>
    <row r="359" spans="8:18">
      <c r="H359" s="24"/>
      <c r="I359" s="208"/>
      <c r="J359" s="24"/>
      <c r="K359" s="205" t="s">
        <v>215</v>
      </c>
      <c r="L359" s="202">
        <v>101</v>
      </c>
      <c r="M359" s="202">
        <v>104</v>
      </c>
      <c r="N359" s="206" t="s">
        <v>215</v>
      </c>
      <c r="O359" s="204">
        <v>104</v>
      </c>
      <c r="P359" s="204">
        <v>104</v>
      </c>
    </row>
    <row r="360" spans="8:18">
      <c r="H360" s="24"/>
      <c r="I360" s="24"/>
      <c r="J360" s="24"/>
      <c r="K360" s="201" t="s">
        <v>216</v>
      </c>
      <c r="L360" s="202">
        <v>100</v>
      </c>
      <c r="M360" s="202">
        <v>102</v>
      </c>
      <c r="N360" s="203" t="s">
        <v>217</v>
      </c>
      <c r="O360" s="204">
        <v>104</v>
      </c>
      <c r="P360" s="204">
        <v>104</v>
      </c>
    </row>
    <row r="361" spans="8:18">
      <c r="H361" s="24"/>
      <c r="I361" s="24"/>
      <c r="J361" s="24"/>
      <c r="K361" s="201" t="s">
        <v>218</v>
      </c>
      <c r="L361" s="202">
        <v>100</v>
      </c>
      <c r="M361" s="202">
        <v>102</v>
      </c>
      <c r="N361" s="203" t="s">
        <v>219</v>
      </c>
      <c r="O361" s="204">
        <v>105</v>
      </c>
      <c r="P361" s="204">
        <v>105</v>
      </c>
    </row>
    <row r="362" spans="8:18">
      <c r="H362" s="24"/>
      <c r="I362" s="24"/>
      <c r="J362" s="24"/>
      <c r="K362" s="24"/>
      <c r="L362" s="24"/>
      <c r="M362" s="24"/>
      <c r="N362" s="209"/>
      <c r="O362" s="24"/>
      <c r="P362" s="24"/>
      <c r="Q362" s="24"/>
    </row>
    <row r="363" spans="8:18">
      <c r="H363" s="24"/>
      <c r="I363" s="24"/>
      <c r="J363" s="24"/>
      <c r="K363" s="24"/>
      <c r="L363" s="24"/>
      <c r="M363" s="24"/>
      <c r="N363" s="209"/>
      <c r="O363" s="24"/>
      <c r="P363" s="24"/>
      <c r="Q363" s="24"/>
    </row>
    <row r="364" spans="8:18">
      <c r="H364" s="24"/>
      <c r="I364" s="24"/>
      <c r="J364" s="24"/>
      <c r="K364" s="24"/>
      <c r="L364" s="24"/>
      <c r="M364" s="24"/>
      <c r="N364" s="209"/>
      <c r="O364" s="24"/>
      <c r="P364" s="24"/>
      <c r="Q364" s="24"/>
    </row>
    <row r="365" spans="8:18">
      <c r="H365" s="24"/>
      <c r="I365" s="24"/>
      <c r="J365" s="24"/>
      <c r="K365" s="24"/>
      <c r="L365" s="24"/>
    </row>
    <row r="366" spans="8:18">
      <c r="L366" s="210" t="s">
        <v>220</v>
      </c>
      <c r="M366" s="17"/>
      <c r="N366" s="195" t="s">
        <v>221</v>
      </c>
      <c r="O366" s="211"/>
      <c r="P366" s="211"/>
    </row>
    <row r="367" spans="8:18">
      <c r="L367" s="17" t="s">
        <v>75</v>
      </c>
      <c r="M367" s="20">
        <v>1.08</v>
      </c>
      <c r="N367" s="212" t="s">
        <v>13</v>
      </c>
      <c r="O367" s="213" t="s">
        <v>222</v>
      </c>
      <c r="P367" s="214">
        <v>101</v>
      </c>
      <c r="Q367" s="18">
        <v>0.02</v>
      </c>
      <c r="R367" s="17" t="s">
        <v>21</v>
      </c>
    </row>
    <row r="368" spans="8:18">
      <c r="L368" s="17" t="s">
        <v>80</v>
      </c>
      <c r="M368" s="20">
        <v>0.9</v>
      </c>
      <c r="N368" s="212"/>
      <c r="O368" s="213" t="s">
        <v>223</v>
      </c>
      <c r="P368" s="214">
        <v>100</v>
      </c>
      <c r="Q368" s="18">
        <v>0.05</v>
      </c>
      <c r="R368" s="17" t="s">
        <v>26</v>
      </c>
    </row>
    <row r="369" spans="12:18">
      <c r="L369" s="17" t="s">
        <v>85</v>
      </c>
      <c r="M369" s="20">
        <v>1.1200000000000001</v>
      </c>
      <c r="N369" s="212" t="s">
        <v>5</v>
      </c>
      <c r="O369" s="213"/>
      <c r="P369" s="214">
        <v>101</v>
      </c>
      <c r="Q369" s="18">
        <v>0.05</v>
      </c>
      <c r="R369" s="17" t="s">
        <v>30</v>
      </c>
    </row>
    <row r="370" spans="12:18">
      <c r="L370" s="17" t="s">
        <v>90</v>
      </c>
      <c r="M370" s="20">
        <v>0.95</v>
      </c>
      <c r="N370" s="215" t="s">
        <v>6</v>
      </c>
      <c r="O370" s="213"/>
      <c r="P370" s="214">
        <v>101.25</v>
      </c>
      <c r="Q370" s="18">
        <v>0.05</v>
      </c>
      <c r="R370" s="17" t="s">
        <v>33</v>
      </c>
    </row>
    <row r="371" spans="12:18">
      <c r="L371" s="17" t="s">
        <v>91</v>
      </c>
      <c r="M371" s="20">
        <v>1.1000000000000001</v>
      </c>
      <c r="N371" s="215" t="s">
        <v>14</v>
      </c>
      <c r="O371" s="213" t="s">
        <v>222</v>
      </c>
      <c r="P371" s="214">
        <v>101.5</v>
      </c>
    </row>
    <row r="372" spans="12:18">
      <c r="L372" s="17" t="s">
        <v>92</v>
      </c>
      <c r="M372" s="74">
        <v>0.93</v>
      </c>
      <c r="N372" s="215"/>
      <c r="O372" s="213" t="s">
        <v>223</v>
      </c>
      <c r="P372" s="214">
        <v>101.5</v>
      </c>
    </row>
    <row r="373" spans="12:18">
      <c r="N373" s="216" t="s">
        <v>224</v>
      </c>
      <c r="O373" s="217"/>
      <c r="P373" s="218">
        <v>102</v>
      </c>
    </row>
    <row r="374" spans="12:18">
      <c r="N374" s="216">
        <v>18</v>
      </c>
      <c r="O374" s="217"/>
      <c r="P374" s="218">
        <v>102.5</v>
      </c>
    </row>
    <row r="375" spans="12:18">
      <c r="N375" s="216"/>
      <c r="O375" s="217" t="s">
        <v>225</v>
      </c>
      <c r="P375" s="218">
        <v>102.5</v>
      </c>
    </row>
    <row r="376" spans="12:18">
      <c r="N376" s="217" t="s">
        <v>226</v>
      </c>
      <c r="O376" s="217"/>
      <c r="P376" s="218">
        <v>102.25</v>
      </c>
    </row>
    <row r="377" spans="12:18">
      <c r="N377" s="216">
        <v>28</v>
      </c>
      <c r="O377" s="217"/>
      <c r="P377" s="218">
        <v>102.5</v>
      </c>
    </row>
    <row r="378" spans="12:18">
      <c r="N378" s="216"/>
      <c r="O378" s="217" t="s">
        <v>225</v>
      </c>
      <c r="P378" s="218">
        <v>102.5</v>
      </c>
    </row>
    <row r="379" spans="12:18">
      <c r="N379" s="217" t="s">
        <v>227</v>
      </c>
      <c r="O379" s="217" t="s">
        <v>16</v>
      </c>
      <c r="P379" s="218">
        <v>102</v>
      </c>
    </row>
    <row r="380" spans="12:18">
      <c r="N380" s="219"/>
      <c r="O380" s="202" t="s">
        <v>225</v>
      </c>
      <c r="P380" s="220">
        <v>102</v>
      </c>
    </row>
    <row r="381" spans="12:18">
      <c r="N381" s="219"/>
      <c r="O381" s="202"/>
      <c r="P381" s="202"/>
    </row>
  </sheetData>
  <mergeCells count="8">
    <mergeCell ref="BC2:BM2"/>
    <mergeCell ref="I26:J26"/>
    <mergeCell ref="I27:J27"/>
    <mergeCell ref="I28:J28"/>
    <mergeCell ref="C36:D36"/>
    <mergeCell ref="M36:S36"/>
    <mergeCell ref="U36:AA36"/>
    <mergeCell ref="AH36:CG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CZ361"/>
  <sheetViews>
    <sheetView topLeftCell="C1" zoomScale="80" zoomScaleNormal="80" workbookViewId="0">
      <selection activeCell="AN37" sqref="AN37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customWidth="1"/>
    <col min="36" max="36" width="18.140625" style="2" customWidth="1"/>
    <col min="37" max="37" width="17.42578125" style="2" customWidth="1"/>
    <col min="38" max="39" width="17.5703125" style="2" customWidth="1"/>
    <col min="40" max="40" width="20.7109375" style="2" customWidth="1"/>
    <col min="41" max="41" width="20.42578125" style="2" customWidth="1"/>
    <col min="42" max="42" width="19.42578125" style="2" customWidth="1"/>
    <col min="43" max="43" width="19" style="2" customWidth="1"/>
    <col min="44" max="44" width="21.28515625" style="2" customWidth="1"/>
    <col min="45" max="45" width="17.7109375" style="4" customWidth="1"/>
    <col min="46" max="46" width="16" style="4" customWidth="1"/>
    <col min="47" max="47" width="15.42578125" style="4" customWidth="1"/>
    <col min="48" max="48" width="17.140625" style="4" customWidth="1"/>
    <col min="49" max="49" width="16.28515625" style="5" customWidth="1"/>
    <col min="50" max="51" width="14.7109375" style="6" customWidth="1"/>
    <col min="52" max="52" width="20.140625" style="2" customWidth="1"/>
    <col min="53" max="53" width="11" style="2" customWidth="1"/>
    <col min="54" max="67" width="14.7109375" style="2" customWidth="1"/>
    <col min="68" max="68" width="18" style="2" customWidth="1"/>
    <col min="69" max="69" width="11.7109375" style="2" customWidth="1"/>
    <col min="70" max="70" width="23.5703125" style="2" customWidth="1"/>
    <col min="71" max="71" width="3.28515625" style="2" customWidth="1"/>
    <col min="72" max="72" width="14.28515625" style="2" customWidth="1"/>
    <col min="73" max="73" width="14.5703125" style="2" customWidth="1"/>
    <col min="74" max="74" width="3.42578125" style="84" customWidth="1"/>
    <col min="75" max="75" width="16.7109375" style="2" customWidth="1"/>
    <col min="76" max="76" width="9.140625" style="2" customWidth="1"/>
    <col min="77" max="77" width="9.140625" style="4" customWidth="1"/>
    <col min="78" max="78" width="10.140625" style="2" customWidth="1"/>
    <col min="79" max="79" width="9.140625" style="2" customWidth="1"/>
    <col min="80" max="80" width="14.28515625" style="2" customWidth="1"/>
    <col min="81" max="81" width="9.5703125" style="2" customWidth="1"/>
    <col min="82" max="82" width="11.28515625" style="2" customWidth="1"/>
    <col min="83" max="83" width="8.42578125" style="2" customWidth="1"/>
    <col min="84" max="84" width="8.5703125" style="2" customWidth="1"/>
    <col min="85" max="85" width="10.85546875" style="2" customWidth="1"/>
    <col min="86" max="97" width="9" style="2" customWidth="1"/>
    <col min="98" max="98" width="20" style="2" customWidth="1"/>
    <col min="99" max="99" width="17.85546875" style="2" customWidth="1"/>
    <col min="100" max="100" width="22.42578125" style="2" customWidth="1"/>
    <col min="101" max="101" width="9" style="2"/>
    <col min="102" max="102" width="17.85546875" style="2" bestFit="1" customWidth="1"/>
    <col min="103" max="103" width="17.42578125" style="2" customWidth="1"/>
    <col min="104" max="104" width="17.5703125" style="2" customWidth="1"/>
    <col min="105" max="105" width="17.7109375" style="2" customWidth="1"/>
    <col min="106" max="16384" width="9" style="2"/>
  </cols>
  <sheetData>
    <row r="1" spans="2:70" ht="22.5">
      <c r="C1" s="1" t="s">
        <v>0</v>
      </c>
    </row>
    <row r="2" spans="2:70" ht="22.5">
      <c r="C2" s="1" t="s">
        <v>228</v>
      </c>
      <c r="BE2" s="657" t="s">
        <v>2</v>
      </c>
      <c r="BF2" s="657"/>
      <c r="BG2" s="657"/>
      <c r="BH2" s="657"/>
      <c r="BI2" s="657"/>
      <c r="BJ2" s="657"/>
      <c r="BK2" s="657"/>
      <c r="BL2" s="657"/>
      <c r="BM2" s="657"/>
      <c r="BN2" s="657"/>
      <c r="BO2" s="657"/>
    </row>
    <row r="3" spans="2:70" ht="22.5">
      <c r="B3" s="221"/>
      <c r="C3" s="7" t="s">
        <v>239</v>
      </c>
      <c r="AN3" s="8" t="s">
        <v>4</v>
      </c>
      <c r="AO3" s="8"/>
      <c r="AS3" s="9" t="s">
        <v>5</v>
      </c>
      <c r="AT3" s="10" t="s">
        <v>6</v>
      </c>
      <c r="AU3" s="10" t="s">
        <v>7</v>
      </c>
      <c r="AV3" s="11" t="s">
        <v>8</v>
      </c>
      <c r="AW3" s="12" t="s">
        <v>9</v>
      </c>
      <c r="AX3" s="12" t="s">
        <v>10</v>
      </c>
      <c r="AY3" s="12" t="s">
        <v>11</v>
      </c>
      <c r="AZ3" s="9" t="s">
        <v>12</v>
      </c>
      <c r="BA3" s="10" t="s">
        <v>13</v>
      </c>
      <c r="BB3" s="10" t="s">
        <v>14</v>
      </c>
      <c r="BC3" s="13">
        <v>18</v>
      </c>
      <c r="BD3" s="13">
        <v>28</v>
      </c>
      <c r="BE3" s="13">
        <v>3</v>
      </c>
      <c r="BF3" s="13">
        <v>6</v>
      </c>
      <c r="BG3" s="13">
        <v>9</v>
      </c>
      <c r="BH3" s="13">
        <v>11</v>
      </c>
      <c r="BI3" s="13">
        <v>16</v>
      </c>
      <c r="BJ3" s="13">
        <v>18</v>
      </c>
      <c r="BK3" s="13">
        <v>21</v>
      </c>
      <c r="BL3" s="13">
        <v>23</v>
      </c>
      <c r="BM3" s="13">
        <v>27</v>
      </c>
      <c r="BN3" s="13">
        <v>29</v>
      </c>
      <c r="BO3" s="13">
        <v>36</v>
      </c>
      <c r="BQ3" s="14" t="s">
        <v>15</v>
      </c>
    </row>
    <row r="4" spans="2:70" hidden="1">
      <c r="AI4" s="15"/>
      <c r="AJ4" s="15" t="s">
        <v>16</v>
      </c>
      <c r="AK4" s="15" t="s">
        <v>17</v>
      </c>
      <c r="AL4" s="2" t="s">
        <v>18</v>
      </c>
      <c r="AN4" s="16" t="s">
        <v>19</v>
      </c>
      <c r="AO4" s="16"/>
      <c r="AP4" s="17">
        <v>5</v>
      </c>
      <c r="AQ4" s="17" t="s">
        <v>20</v>
      </c>
      <c r="AR4" s="17"/>
      <c r="AS4" s="18">
        <v>1</v>
      </c>
      <c r="AT4" s="18">
        <v>1</v>
      </c>
      <c r="AU4" s="19">
        <v>1.01</v>
      </c>
      <c r="AV4" s="19">
        <v>1.01</v>
      </c>
      <c r="AW4" s="19">
        <v>1.02</v>
      </c>
      <c r="AX4" s="19">
        <v>1.02</v>
      </c>
      <c r="AY4" s="19">
        <v>1.0149999999999999</v>
      </c>
      <c r="AZ4" s="19">
        <v>1.0149999999999999</v>
      </c>
      <c r="BA4" s="19">
        <v>1.0024999999999999</v>
      </c>
      <c r="BB4" s="18">
        <v>1</v>
      </c>
      <c r="BC4" s="19">
        <v>1.01</v>
      </c>
      <c r="BD4" s="19">
        <v>1.02</v>
      </c>
      <c r="BE4" s="19">
        <v>1.01</v>
      </c>
      <c r="BF4" s="19">
        <v>1.01</v>
      </c>
      <c r="BG4" s="19">
        <v>1.01</v>
      </c>
      <c r="BH4" s="19">
        <v>1.02</v>
      </c>
      <c r="BI4" s="19">
        <v>1.02</v>
      </c>
      <c r="BJ4" s="19">
        <v>1.02</v>
      </c>
      <c r="BK4" s="19">
        <v>1.03</v>
      </c>
      <c r="BL4" s="19">
        <v>1.03</v>
      </c>
      <c r="BM4" s="19">
        <v>1.03</v>
      </c>
      <c r="BN4" s="19">
        <v>1.03</v>
      </c>
      <c r="BO4" s="19">
        <v>1.0249999999999999</v>
      </c>
      <c r="BP4" s="17" t="s">
        <v>20</v>
      </c>
      <c r="BQ4" s="18">
        <v>0.02</v>
      </c>
      <c r="BR4" s="17" t="s">
        <v>21</v>
      </c>
    </row>
    <row r="5" spans="2:70" hidden="1">
      <c r="C5" s="17" t="s">
        <v>22</v>
      </c>
      <c r="D5" s="17"/>
      <c r="E5" s="17"/>
      <c r="F5" s="17"/>
      <c r="G5" s="17"/>
      <c r="H5" s="17"/>
      <c r="I5" s="17"/>
      <c r="J5" s="20">
        <v>0.1</v>
      </c>
      <c r="AB5" s="2"/>
      <c r="AC5" s="3"/>
      <c r="AD5" s="3"/>
      <c r="AE5" s="3"/>
      <c r="AF5" s="3"/>
      <c r="AG5" s="3"/>
      <c r="AI5" s="15" t="s">
        <v>23</v>
      </c>
      <c r="AJ5" s="15">
        <v>109</v>
      </c>
      <c r="AK5" s="15">
        <v>105</v>
      </c>
      <c r="AN5" s="16" t="s">
        <v>24</v>
      </c>
      <c r="AO5" s="16"/>
      <c r="AP5" s="17">
        <v>6</v>
      </c>
      <c r="AQ5" s="17" t="s">
        <v>25</v>
      </c>
      <c r="AR5" s="17"/>
      <c r="AS5" s="18">
        <v>1</v>
      </c>
      <c r="AT5" s="18">
        <v>1</v>
      </c>
      <c r="AU5" s="19">
        <v>1.01</v>
      </c>
      <c r="AV5" s="19">
        <v>1.01</v>
      </c>
      <c r="AW5" s="19">
        <v>1.02</v>
      </c>
      <c r="AX5" s="19">
        <v>1.02</v>
      </c>
      <c r="AY5" s="19">
        <v>1.0149999999999999</v>
      </c>
      <c r="AZ5" s="19">
        <v>1.0149999999999999</v>
      </c>
      <c r="BA5" s="19">
        <v>1</v>
      </c>
      <c r="BB5" s="18">
        <v>1</v>
      </c>
      <c r="BC5" s="19">
        <v>1.01</v>
      </c>
      <c r="BD5" s="19">
        <v>1.02</v>
      </c>
      <c r="BE5" s="19">
        <v>1.01</v>
      </c>
      <c r="BF5" s="19">
        <v>1.01</v>
      </c>
      <c r="BG5" s="19">
        <v>1.01</v>
      </c>
      <c r="BH5" s="19">
        <v>1.02</v>
      </c>
      <c r="BI5" s="19">
        <v>1.02</v>
      </c>
      <c r="BJ5" s="19">
        <v>1.02</v>
      </c>
      <c r="BK5" s="19">
        <v>1.03</v>
      </c>
      <c r="BL5" s="19">
        <v>1.03</v>
      </c>
      <c r="BM5" s="19">
        <v>1.03</v>
      </c>
      <c r="BN5" s="19">
        <v>1.03</v>
      </c>
      <c r="BO5" s="19">
        <v>1.0249999999999999</v>
      </c>
      <c r="BP5" s="17" t="s">
        <v>25</v>
      </c>
      <c r="BQ5" s="18">
        <v>0.05</v>
      </c>
      <c r="BR5" s="17" t="s">
        <v>26</v>
      </c>
    </row>
    <row r="6" spans="2:70" hidden="1">
      <c r="J6" s="21"/>
      <c r="AB6" s="2"/>
      <c r="AC6" s="3"/>
      <c r="AD6" s="3"/>
      <c r="AE6" s="3"/>
      <c r="AF6" s="22" t="s">
        <v>27</v>
      </c>
      <c r="AG6" s="23">
        <v>100</v>
      </c>
      <c r="AH6" s="24"/>
      <c r="AI6" s="25" t="s">
        <v>28</v>
      </c>
      <c r="AJ6" s="15">
        <v>108</v>
      </c>
      <c r="AK6" s="15">
        <v>104</v>
      </c>
      <c r="AN6" s="16" t="s">
        <v>29</v>
      </c>
      <c r="AO6" s="16"/>
      <c r="AP6" s="17">
        <v>1</v>
      </c>
      <c r="AQ6" s="17" t="s">
        <v>20</v>
      </c>
      <c r="AR6" s="17"/>
      <c r="AS6" s="18">
        <v>1</v>
      </c>
      <c r="AT6" s="18">
        <v>1</v>
      </c>
      <c r="AU6" s="19">
        <v>1.01</v>
      </c>
      <c r="AV6" s="19">
        <v>1.01</v>
      </c>
      <c r="AW6" s="19">
        <v>1.02</v>
      </c>
      <c r="AX6" s="19">
        <v>1.02</v>
      </c>
      <c r="AY6" s="19">
        <v>1.0149999999999999</v>
      </c>
      <c r="AZ6" s="19">
        <v>1.0149999999999999</v>
      </c>
      <c r="BA6" s="19">
        <v>1.0024999999999999</v>
      </c>
      <c r="BB6" s="18">
        <v>1</v>
      </c>
      <c r="BC6" s="19">
        <v>1.01</v>
      </c>
      <c r="BD6" s="19">
        <v>1.02</v>
      </c>
      <c r="BE6" s="19">
        <v>1.01</v>
      </c>
      <c r="BF6" s="19">
        <v>1.01</v>
      </c>
      <c r="BG6" s="19">
        <v>1.01</v>
      </c>
      <c r="BH6" s="19">
        <v>1.02</v>
      </c>
      <c r="BI6" s="19">
        <v>1.02</v>
      </c>
      <c r="BJ6" s="19">
        <v>1.02</v>
      </c>
      <c r="BK6" s="19">
        <v>1.03</v>
      </c>
      <c r="BL6" s="19">
        <v>1.03</v>
      </c>
      <c r="BM6" s="19">
        <v>1.03</v>
      </c>
      <c r="BN6" s="19">
        <v>1.03</v>
      </c>
      <c r="BO6" s="19">
        <v>1.0249999999999999</v>
      </c>
      <c r="BP6" s="17" t="s">
        <v>20</v>
      </c>
      <c r="BQ6" s="18">
        <v>0.05</v>
      </c>
      <c r="BR6" s="17" t="s">
        <v>30</v>
      </c>
    </row>
    <row r="7" spans="2:70" hidden="1">
      <c r="J7" s="21"/>
      <c r="AB7" s="2"/>
      <c r="AC7" s="3"/>
      <c r="AD7" s="3"/>
      <c r="AE7" s="3"/>
      <c r="AF7" s="3"/>
      <c r="AG7" s="3"/>
      <c r="AI7" s="15" t="s">
        <v>31</v>
      </c>
      <c r="AJ7" s="15">
        <v>107</v>
      </c>
      <c r="AK7" s="15">
        <v>103</v>
      </c>
      <c r="AN7" s="16" t="s">
        <v>32</v>
      </c>
      <c r="AO7" s="16"/>
      <c r="AP7" s="17">
        <v>1</v>
      </c>
      <c r="AQ7" s="17" t="s">
        <v>20</v>
      </c>
      <c r="AR7" s="17"/>
      <c r="AS7" s="18">
        <v>1</v>
      </c>
      <c r="AT7" s="18">
        <v>1</v>
      </c>
      <c r="AU7" s="19">
        <v>1.01</v>
      </c>
      <c r="AV7" s="19">
        <v>1.01</v>
      </c>
      <c r="AW7" s="19">
        <v>1.02</v>
      </c>
      <c r="AX7" s="19">
        <v>1.02</v>
      </c>
      <c r="AY7" s="19">
        <v>1.0149999999999999</v>
      </c>
      <c r="AZ7" s="19">
        <v>1.0149999999999999</v>
      </c>
      <c r="BA7" s="19">
        <v>1.0024999999999999</v>
      </c>
      <c r="BB7" s="18">
        <v>1</v>
      </c>
      <c r="BC7" s="19">
        <v>1.01</v>
      </c>
      <c r="BD7" s="19">
        <v>1.02</v>
      </c>
      <c r="BE7" s="19">
        <v>1.01</v>
      </c>
      <c r="BF7" s="19">
        <v>1.01</v>
      </c>
      <c r="BG7" s="19">
        <v>1.01</v>
      </c>
      <c r="BH7" s="19">
        <v>1.02</v>
      </c>
      <c r="BI7" s="19">
        <v>1.02</v>
      </c>
      <c r="BJ7" s="19">
        <v>1.02</v>
      </c>
      <c r="BK7" s="19">
        <v>1.03</v>
      </c>
      <c r="BL7" s="19">
        <v>1.03</v>
      </c>
      <c r="BM7" s="19">
        <v>1.03</v>
      </c>
      <c r="BN7" s="19">
        <v>1.03</v>
      </c>
      <c r="BO7" s="19">
        <v>1.0249999999999999</v>
      </c>
      <c r="BP7" s="17" t="s">
        <v>20</v>
      </c>
      <c r="BQ7" s="18">
        <v>0.05</v>
      </c>
      <c r="BR7" s="17" t="s">
        <v>33</v>
      </c>
    </row>
    <row r="8" spans="2:70" hidden="1">
      <c r="J8" s="21"/>
      <c r="AB8" s="2"/>
      <c r="AC8" s="3"/>
      <c r="AD8" s="3"/>
      <c r="AE8" s="3"/>
      <c r="AF8" s="3"/>
      <c r="AG8" s="3"/>
      <c r="AI8" s="15" t="s">
        <v>34</v>
      </c>
      <c r="AJ8" s="15">
        <v>106</v>
      </c>
      <c r="AK8" s="15">
        <v>101</v>
      </c>
      <c r="AN8" s="16" t="s">
        <v>35</v>
      </c>
      <c r="AO8" s="16"/>
      <c r="AP8" s="17">
        <v>2</v>
      </c>
      <c r="AQ8" s="17" t="s">
        <v>25</v>
      </c>
      <c r="AR8" s="17"/>
      <c r="AS8" s="18">
        <v>1</v>
      </c>
      <c r="AT8" s="18">
        <v>1</v>
      </c>
      <c r="AU8" s="19">
        <v>1.01</v>
      </c>
      <c r="AV8" s="19">
        <v>1.01</v>
      </c>
      <c r="AW8" s="19">
        <v>1.02</v>
      </c>
      <c r="AX8" s="19">
        <v>1.02</v>
      </c>
      <c r="AY8" s="19">
        <v>1.0149999999999999</v>
      </c>
      <c r="AZ8" s="19">
        <v>1.0149999999999999</v>
      </c>
      <c r="BA8" s="19">
        <v>1</v>
      </c>
      <c r="BB8" s="18">
        <v>1</v>
      </c>
      <c r="BC8" s="19">
        <v>1.01</v>
      </c>
      <c r="BD8" s="19">
        <v>1.02</v>
      </c>
      <c r="BE8" s="19">
        <v>1.01</v>
      </c>
      <c r="BF8" s="19">
        <v>1.01</v>
      </c>
      <c r="BG8" s="19">
        <v>1.01</v>
      </c>
      <c r="BH8" s="19">
        <v>1.02</v>
      </c>
      <c r="BI8" s="19">
        <v>1.02</v>
      </c>
      <c r="BJ8" s="19">
        <v>1.02</v>
      </c>
      <c r="BK8" s="19">
        <v>1.03</v>
      </c>
      <c r="BL8" s="19">
        <v>1.03</v>
      </c>
      <c r="BM8" s="19">
        <v>1.03</v>
      </c>
      <c r="BN8" s="19">
        <v>1.03</v>
      </c>
      <c r="BO8" s="19">
        <v>1.0249999999999999</v>
      </c>
      <c r="BP8" s="17" t="s">
        <v>25</v>
      </c>
      <c r="BQ8" s="26"/>
    </row>
    <row r="9" spans="2:70" hidden="1">
      <c r="J9" s="21"/>
      <c r="X9" s="27" t="s">
        <v>36</v>
      </c>
      <c r="AA9" s="2" t="s">
        <v>37</v>
      </c>
      <c r="AB9" s="2"/>
      <c r="AC9" s="3"/>
      <c r="AD9" s="3"/>
      <c r="AE9" s="3"/>
      <c r="AF9" s="3"/>
      <c r="AG9" s="3"/>
      <c r="AI9" s="22" t="s">
        <v>27</v>
      </c>
      <c r="AJ9" s="15">
        <v>100</v>
      </c>
      <c r="AK9" s="15">
        <v>100</v>
      </c>
      <c r="AN9" s="16" t="s">
        <v>38</v>
      </c>
      <c r="AO9" s="16"/>
      <c r="AP9" s="17">
        <v>1</v>
      </c>
      <c r="AQ9" s="17" t="s">
        <v>20</v>
      </c>
      <c r="AR9" s="17"/>
      <c r="AS9" s="18">
        <v>1</v>
      </c>
      <c r="AT9" s="18">
        <v>1</v>
      </c>
      <c r="AU9" s="19">
        <v>1.01</v>
      </c>
      <c r="AV9" s="19">
        <v>1.01</v>
      </c>
      <c r="AW9" s="19">
        <v>1.02</v>
      </c>
      <c r="AX9" s="19">
        <v>1.02</v>
      </c>
      <c r="AY9" s="19">
        <v>1.0149999999999999</v>
      </c>
      <c r="AZ9" s="19">
        <v>1.0149999999999999</v>
      </c>
      <c r="BA9" s="19">
        <v>1.0024999999999999</v>
      </c>
      <c r="BB9" s="18">
        <v>1</v>
      </c>
      <c r="BC9" s="19">
        <v>1.01</v>
      </c>
      <c r="BD9" s="19">
        <v>1.02</v>
      </c>
      <c r="BE9" s="19">
        <v>1.01</v>
      </c>
      <c r="BF9" s="19">
        <v>1.01</v>
      </c>
      <c r="BG9" s="19">
        <v>1.01</v>
      </c>
      <c r="BH9" s="19">
        <v>1.02</v>
      </c>
      <c r="BI9" s="19">
        <v>1.02</v>
      </c>
      <c r="BJ9" s="19">
        <v>1.02</v>
      </c>
      <c r="BK9" s="19">
        <v>1.03</v>
      </c>
      <c r="BL9" s="19">
        <v>1.03</v>
      </c>
      <c r="BM9" s="19">
        <v>1.03</v>
      </c>
      <c r="BN9" s="19">
        <v>1.03</v>
      </c>
      <c r="BO9" s="19">
        <v>1.0249999999999999</v>
      </c>
      <c r="BP9" s="17" t="s">
        <v>20</v>
      </c>
      <c r="BQ9" s="26"/>
    </row>
    <row r="10" spans="2:70" hidden="1">
      <c r="J10" s="21"/>
      <c r="L10" s="28"/>
      <c r="V10" s="29" t="s">
        <v>39</v>
      </c>
      <c r="W10" s="30">
        <f t="shared" ref="W10:W28" si="0">Y10/$Y$29</f>
        <v>0.10810810810810811</v>
      </c>
      <c r="X10" s="31">
        <v>101</v>
      </c>
      <c r="Y10" s="32">
        <f>COUNTIF($H$40:$H$298,X10)</f>
        <v>28</v>
      </c>
      <c r="Z10" s="33">
        <f t="shared" ref="Z10:Z28" si="1">X10*Y10</f>
        <v>2828</v>
      </c>
      <c r="AA10" s="34">
        <v>113</v>
      </c>
      <c r="AB10" s="2"/>
      <c r="AC10" s="3"/>
      <c r="AD10" s="3"/>
      <c r="AE10" s="3"/>
      <c r="AF10" s="3"/>
      <c r="AG10" s="3"/>
      <c r="AH10" s="35"/>
      <c r="AI10" s="36" t="s">
        <v>40</v>
      </c>
      <c r="AJ10" s="15">
        <v>101</v>
      </c>
      <c r="AK10" s="15">
        <v>102</v>
      </c>
      <c r="AL10" s="37"/>
      <c r="AN10" s="16" t="s">
        <v>41</v>
      </c>
      <c r="AO10" s="16"/>
      <c r="AP10" s="17">
        <v>2</v>
      </c>
      <c r="AQ10" s="17" t="s">
        <v>25</v>
      </c>
      <c r="AR10" s="17"/>
      <c r="AS10" s="18">
        <v>1</v>
      </c>
      <c r="AT10" s="18">
        <v>1</v>
      </c>
      <c r="AU10" s="19">
        <v>1.01</v>
      </c>
      <c r="AV10" s="19">
        <v>1.01</v>
      </c>
      <c r="AW10" s="19">
        <v>1.02</v>
      </c>
      <c r="AX10" s="19">
        <v>1.02</v>
      </c>
      <c r="AY10" s="19">
        <v>1.0149999999999999</v>
      </c>
      <c r="AZ10" s="19">
        <v>1.0149999999999999</v>
      </c>
      <c r="BA10" s="19">
        <v>1</v>
      </c>
      <c r="BB10" s="18">
        <v>1</v>
      </c>
      <c r="BC10" s="19">
        <v>1.01</v>
      </c>
      <c r="BD10" s="19">
        <v>1.02</v>
      </c>
      <c r="BE10" s="19">
        <v>1.01</v>
      </c>
      <c r="BF10" s="19">
        <v>1.01</v>
      </c>
      <c r="BG10" s="19">
        <v>1.01</v>
      </c>
      <c r="BH10" s="19">
        <v>1.02</v>
      </c>
      <c r="BI10" s="19">
        <v>1.02</v>
      </c>
      <c r="BJ10" s="19">
        <v>1.02</v>
      </c>
      <c r="BK10" s="19">
        <v>1.03</v>
      </c>
      <c r="BL10" s="19">
        <v>1.03</v>
      </c>
      <c r="BM10" s="19">
        <v>1.03</v>
      </c>
      <c r="BN10" s="19">
        <v>1.03</v>
      </c>
      <c r="BO10" s="19">
        <v>1.0249999999999999</v>
      </c>
      <c r="BP10" s="17" t="s">
        <v>25</v>
      </c>
      <c r="BQ10" s="26"/>
    </row>
    <row r="11" spans="2:70" hidden="1">
      <c r="J11" s="21"/>
      <c r="L11" s="38"/>
      <c r="O11" s="37"/>
      <c r="V11" s="39" t="s">
        <v>42</v>
      </c>
      <c r="W11" s="30">
        <f t="shared" si="0"/>
        <v>0.11969111969111969</v>
      </c>
      <c r="X11" s="31">
        <v>66</v>
      </c>
      <c r="Y11" s="15">
        <f>COUNTIF($H$40:$H$298,X11)</f>
        <v>31</v>
      </c>
      <c r="Z11" s="33">
        <f t="shared" si="1"/>
        <v>2046</v>
      </c>
      <c r="AA11" s="34">
        <v>78</v>
      </c>
      <c r="AB11" s="2"/>
      <c r="AC11" s="3"/>
      <c r="AD11" s="3"/>
      <c r="AE11" s="3"/>
      <c r="AF11" s="3"/>
      <c r="AG11" s="3"/>
      <c r="AH11" s="35"/>
      <c r="AI11" s="15" t="s">
        <v>43</v>
      </c>
      <c r="AJ11" s="15">
        <v>102</v>
      </c>
      <c r="AK11" s="15">
        <v>106</v>
      </c>
      <c r="AL11" s="37"/>
      <c r="AN11" s="16" t="s">
        <v>44</v>
      </c>
      <c r="AO11" s="16"/>
      <c r="AP11" s="17">
        <v>1</v>
      </c>
      <c r="AQ11" s="17" t="s">
        <v>20</v>
      </c>
      <c r="AR11" s="17"/>
      <c r="AS11" s="18">
        <v>1</v>
      </c>
      <c r="AT11" s="18">
        <v>1</v>
      </c>
      <c r="AU11" s="19">
        <v>1.01</v>
      </c>
      <c r="AV11" s="19">
        <v>1.01</v>
      </c>
      <c r="AW11" s="19">
        <v>1.02</v>
      </c>
      <c r="AX11" s="19">
        <v>1.02</v>
      </c>
      <c r="AY11" s="19">
        <v>1.0149999999999999</v>
      </c>
      <c r="AZ11" s="19">
        <v>1.0149999999999999</v>
      </c>
      <c r="BA11" s="19">
        <v>1.0024999999999999</v>
      </c>
      <c r="BB11" s="18">
        <v>1</v>
      </c>
      <c r="BC11" s="19">
        <v>1.01</v>
      </c>
      <c r="BD11" s="19">
        <v>1.02</v>
      </c>
      <c r="BE11" s="19">
        <v>1.01</v>
      </c>
      <c r="BF11" s="19">
        <v>1.01</v>
      </c>
      <c r="BG11" s="19">
        <v>1.01</v>
      </c>
      <c r="BH11" s="19">
        <v>1.02</v>
      </c>
      <c r="BI11" s="19">
        <v>1.02</v>
      </c>
      <c r="BJ11" s="19">
        <v>1.02</v>
      </c>
      <c r="BK11" s="19">
        <v>1.03</v>
      </c>
      <c r="BL11" s="19">
        <v>1.03</v>
      </c>
      <c r="BM11" s="19">
        <v>1.03</v>
      </c>
      <c r="BN11" s="19">
        <v>1.03</v>
      </c>
      <c r="BO11" s="19">
        <v>1.0249999999999999</v>
      </c>
      <c r="BP11" s="17" t="s">
        <v>20</v>
      </c>
      <c r="BQ11" s="26"/>
    </row>
    <row r="12" spans="2:70" hidden="1">
      <c r="J12" s="21"/>
      <c r="V12" s="39" t="s">
        <v>45</v>
      </c>
      <c r="W12" s="30">
        <f t="shared" si="0"/>
        <v>0.10424710424710425</v>
      </c>
      <c r="X12" s="31">
        <v>52</v>
      </c>
      <c r="Y12" s="15">
        <f>COUNTIF($H$40:$H$298,X12)</f>
        <v>27</v>
      </c>
      <c r="Z12" s="33">
        <f t="shared" si="1"/>
        <v>1404</v>
      </c>
      <c r="AA12" s="34">
        <v>60</v>
      </c>
      <c r="AB12" s="2"/>
      <c r="AC12" s="3"/>
      <c r="AD12" s="3"/>
      <c r="AE12" s="3"/>
      <c r="AF12" s="3"/>
      <c r="AG12" s="3"/>
      <c r="AH12" s="35"/>
      <c r="AI12" s="15" t="s">
        <v>46</v>
      </c>
      <c r="AJ12" s="15">
        <v>103</v>
      </c>
      <c r="AK12" s="15">
        <v>107</v>
      </c>
      <c r="AL12" s="37"/>
      <c r="AN12" s="16" t="s">
        <v>47</v>
      </c>
      <c r="AO12" s="16"/>
      <c r="AP12" s="17">
        <v>2</v>
      </c>
      <c r="AQ12" s="17" t="s">
        <v>25</v>
      </c>
      <c r="AR12" s="17"/>
      <c r="AS12" s="18">
        <v>1</v>
      </c>
      <c r="AT12" s="18">
        <v>1</v>
      </c>
      <c r="AU12" s="19">
        <v>1.01</v>
      </c>
      <c r="AV12" s="19">
        <v>1.01</v>
      </c>
      <c r="AW12" s="19">
        <v>1.02</v>
      </c>
      <c r="AX12" s="19">
        <v>1.02</v>
      </c>
      <c r="AY12" s="19">
        <v>1.0149999999999999</v>
      </c>
      <c r="AZ12" s="19">
        <v>1.0149999999999999</v>
      </c>
      <c r="BA12" s="19">
        <v>1</v>
      </c>
      <c r="BB12" s="18">
        <v>1</v>
      </c>
      <c r="BC12" s="19">
        <v>1.01</v>
      </c>
      <c r="BD12" s="19">
        <v>1.02</v>
      </c>
      <c r="BE12" s="19">
        <v>1.01</v>
      </c>
      <c r="BF12" s="19">
        <v>1.01</v>
      </c>
      <c r="BG12" s="19">
        <v>1.01</v>
      </c>
      <c r="BH12" s="19">
        <v>1.02</v>
      </c>
      <c r="BI12" s="19">
        <v>1.02</v>
      </c>
      <c r="BJ12" s="19">
        <v>1.02</v>
      </c>
      <c r="BK12" s="19">
        <v>1.03</v>
      </c>
      <c r="BL12" s="19">
        <v>1.03</v>
      </c>
      <c r="BM12" s="19">
        <v>1.03</v>
      </c>
      <c r="BN12" s="19">
        <v>1.03</v>
      </c>
      <c r="BO12" s="19">
        <v>1.0249999999999999</v>
      </c>
      <c r="BP12" s="17" t="s">
        <v>25</v>
      </c>
      <c r="BQ12" s="26"/>
    </row>
    <row r="13" spans="2:70" hidden="1">
      <c r="J13" s="21"/>
      <c r="V13" s="39" t="s">
        <v>48</v>
      </c>
      <c r="W13" s="30">
        <f t="shared" si="0"/>
        <v>0.11196911196911197</v>
      </c>
      <c r="X13" s="31">
        <v>63</v>
      </c>
      <c r="Y13" s="15">
        <f>COUNTIF($H$40:$H$298,X13)/2</f>
        <v>29</v>
      </c>
      <c r="Z13" s="33">
        <f t="shared" si="1"/>
        <v>1827</v>
      </c>
      <c r="AA13" s="34">
        <v>74</v>
      </c>
      <c r="AB13" s="2"/>
      <c r="AC13" s="3"/>
      <c r="AD13" s="3"/>
      <c r="AE13" s="3"/>
      <c r="AF13" s="3"/>
      <c r="AG13" s="3"/>
      <c r="AH13" s="35"/>
      <c r="AI13" s="15" t="s">
        <v>11</v>
      </c>
      <c r="AJ13" s="15">
        <v>104</v>
      </c>
      <c r="AK13" s="15">
        <v>108</v>
      </c>
      <c r="AL13" s="37"/>
      <c r="AN13" s="16" t="s">
        <v>49</v>
      </c>
      <c r="AO13" s="16"/>
      <c r="AP13" s="17">
        <v>1</v>
      </c>
      <c r="AQ13" s="17" t="s">
        <v>20</v>
      </c>
      <c r="AR13" s="17"/>
      <c r="AS13" s="18">
        <v>1</v>
      </c>
      <c r="AT13" s="18">
        <v>1</v>
      </c>
      <c r="AU13" s="19">
        <v>1.01</v>
      </c>
      <c r="AV13" s="19">
        <v>1.01</v>
      </c>
      <c r="AW13" s="19">
        <v>1.02</v>
      </c>
      <c r="AX13" s="19">
        <v>1.02</v>
      </c>
      <c r="AY13" s="19">
        <v>1.0149999999999999</v>
      </c>
      <c r="AZ13" s="19">
        <v>1.0149999999999999</v>
      </c>
      <c r="BA13" s="19">
        <v>1.0024999999999999</v>
      </c>
      <c r="BB13" s="18">
        <v>1</v>
      </c>
      <c r="BC13" s="19">
        <v>1.01</v>
      </c>
      <c r="BD13" s="19">
        <v>1.02</v>
      </c>
      <c r="BE13" s="19">
        <v>1.01</v>
      </c>
      <c r="BF13" s="19">
        <v>1.01</v>
      </c>
      <c r="BG13" s="19">
        <v>1.01</v>
      </c>
      <c r="BH13" s="19">
        <v>1.02</v>
      </c>
      <c r="BI13" s="19">
        <v>1.02</v>
      </c>
      <c r="BJ13" s="19">
        <v>1.02</v>
      </c>
      <c r="BK13" s="19">
        <v>1.03</v>
      </c>
      <c r="BL13" s="19">
        <v>1.03</v>
      </c>
      <c r="BM13" s="19">
        <v>1.03</v>
      </c>
      <c r="BN13" s="19">
        <v>1.03</v>
      </c>
      <c r="BO13" s="19">
        <v>1.0249999999999999</v>
      </c>
      <c r="BP13" s="17" t="s">
        <v>20</v>
      </c>
      <c r="BQ13" s="26"/>
    </row>
    <row r="14" spans="2:70" hidden="1">
      <c r="J14" s="21"/>
      <c r="V14" s="39" t="s">
        <v>50</v>
      </c>
      <c r="W14" s="30">
        <f t="shared" si="0"/>
        <v>0.10810810810810811</v>
      </c>
      <c r="X14" s="31">
        <v>57</v>
      </c>
      <c r="Y14" s="15">
        <f>COUNTIF($H$40:$H$298,X14)</f>
        <v>28</v>
      </c>
      <c r="Z14" s="33">
        <f t="shared" si="1"/>
        <v>1596</v>
      </c>
      <c r="AA14" s="34">
        <v>67</v>
      </c>
      <c r="AB14" s="2"/>
      <c r="AC14" s="3"/>
      <c r="AD14" s="3"/>
      <c r="AE14" s="3"/>
      <c r="AF14" s="3"/>
      <c r="AG14" s="3"/>
      <c r="AH14" s="35"/>
      <c r="AI14" s="15" t="s">
        <v>12</v>
      </c>
      <c r="AJ14" s="15">
        <v>105</v>
      </c>
      <c r="AK14" s="15">
        <v>109</v>
      </c>
      <c r="AL14" s="37"/>
      <c r="AN14" s="16" t="s">
        <v>51</v>
      </c>
      <c r="AO14" s="16"/>
      <c r="AP14" s="17">
        <v>2</v>
      </c>
      <c r="AQ14" s="17" t="s">
        <v>25</v>
      </c>
      <c r="AR14" s="17"/>
      <c r="AS14" s="18">
        <v>1</v>
      </c>
      <c r="AT14" s="18">
        <v>1</v>
      </c>
      <c r="AU14" s="19">
        <v>1.01</v>
      </c>
      <c r="AV14" s="19">
        <v>1.01</v>
      </c>
      <c r="AW14" s="19">
        <v>1.02</v>
      </c>
      <c r="AX14" s="19">
        <v>1.02</v>
      </c>
      <c r="AY14" s="19">
        <v>1.0149999999999999</v>
      </c>
      <c r="AZ14" s="19">
        <v>1.0149999999999999</v>
      </c>
      <c r="BA14" s="19">
        <v>1</v>
      </c>
      <c r="BB14" s="18">
        <v>1</v>
      </c>
      <c r="BC14" s="19">
        <v>1.01</v>
      </c>
      <c r="BD14" s="19">
        <v>1.02</v>
      </c>
      <c r="BE14" s="19">
        <v>1.01</v>
      </c>
      <c r="BF14" s="19">
        <v>1.01</v>
      </c>
      <c r="BG14" s="19">
        <v>1.01</v>
      </c>
      <c r="BH14" s="19">
        <v>1.02</v>
      </c>
      <c r="BI14" s="19">
        <v>1.02</v>
      </c>
      <c r="BJ14" s="19">
        <v>1.02</v>
      </c>
      <c r="BK14" s="19">
        <v>1.03</v>
      </c>
      <c r="BL14" s="19">
        <v>1.03</v>
      </c>
      <c r="BM14" s="19">
        <v>1.03</v>
      </c>
      <c r="BN14" s="19">
        <v>1.03</v>
      </c>
      <c r="BO14" s="19">
        <v>1.0249999999999999</v>
      </c>
      <c r="BP14" s="17" t="s">
        <v>25</v>
      </c>
      <c r="BQ14" s="26"/>
    </row>
    <row r="15" spans="2:70" hidden="1">
      <c r="J15" s="21"/>
      <c r="V15" s="39" t="s">
        <v>52</v>
      </c>
      <c r="W15" s="30">
        <f t="shared" si="0"/>
        <v>0.11196911196911197</v>
      </c>
      <c r="X15" s="31">
        <v>63</v>
      </c>
      <c r="Y15" s="15">
        <f>COUNTIF($H$40:$H$298,X15)/2</f>
        <v>29</v>
      </c>
      <c r="Z15" s="33">
        <f t="shared" si="1"/>
        <v>1827</v>
      </c>
      <c r="AA15" s="34">
        <v>71</v>
      </c>
      <c r="AB15" s="2"/>
      <c r="AC15" s="3"/>
      <c r="AD15" s="3"/>
      <c r="AE15" s="3"/>
      <c r="AF15" s="3"/>
      <c r="AG15" s="3"/>
      <c r="AH15" s="35"/>
      <c r="AL15" s="37"/>
      <c r="AN15" s="16" t="s">
        <v>53</v>
      </c>
      <c r="AO15" s="16"/>
      <c r="AP15" s="17">
        <v>1</v>
      </c>
      <c r="AQ15" s="17" t="s">
        <v>20</v>
      </c>
      <c r="AR15" s="17"/>
      <c r="AS15" s="18">
        <v>1</v>
      </c>
      <c r="AT15" s="18">
        <v>1</v>
      </c>
      <c r="AU15" s="19">
        <v>1.01</v>
      </c>
      <c r="AV15" s="19">
        <v>1.01</v>
      </c>
      <c r="AW15" s="19">
        <v>1.02</v>
      </c>
      <c r="AX15" s="19">
        <v>1.02</v>
      </c>
      <c r="AY15" s="19">
        <v>1.0149999999999999</v>
      </c>
      <c r="AZ15" s="19">
        <v>1.0149999999999999</v>
      </c>
      <c r="BA15" s="19">
        <v>1.0024999999999999</v>
      </c>
      <c r="BB15" s="18">
        <v>1</v>
      </c>
      <c r="BC15" s="19">
        <v>1.01</v>
      </c>
      <c r="BD15" s="19">
        <v>1.02</v>
      </c>
      <c r="BE15" s="19">
        <v>1.01</v>
      </c>
      <c r="BF15" s="19">
        <v>1.01</v>
      </c>
      <c r="BG15" s="19">
        <v>1.01</v>
      </c>
      <c r="BH15" s="19">
        <v>1.02</v>
      </c>
      <c r="BI15" s="19">
        <v>1.02</v>
      </c>
      <c r="BJ15" s="19">
        <v>1.02</v>
      </c>
      <c r="BK15" s="19">
        <v>1.03</v>
      </c>
      <c r="BL15" s="19">
        <v>1.03</v>
      </c>
      <c r="BM15" s="19">
        <v>1.03</v>
      </c>
      <c r="BN15" s="19">
        <v>1.03</v>
      </c>
      <c r="BO15" s="19">
        <v>1.0249999999999999</v>
      </c>
      <c r="BP15" s="17" t="s">
        <v>20</v>
      </c>
      <c r="BQ15" s="26"/>
    </row>
    <row r="16" spans="2:70" hidden="1">
      <c r="J16" s="21"/>
      <c r="V16" s="40" t="s">
        <v>54</v>
      </c>
      <c r="W16" s="41">
        <f t="shared" si="0"/>
        <v>0.11969111969111969</v>
      </c>
      <c r="X16" s="31">
        <v>85</v>
      </c>
      <c r="Y16" s="32">
        <f>COUNTIF($H$40:$H$298,X16)</f>
        <v>31</v>
      </c>
      <c r="Z16" s="33">
        <f t="shared" si="1"/>
        <v>2635</v>
      </c>
      <c r="AA16" s="34">
        <v>97</v>
      </c>
      <c r="AB16" s="2"/>
      <c r="AC16" s="3"/>
      <c r="AD16" s="3"/>
      <c r="AE16" s="3"/>
      <c r="AF16" s="3"/>
      <c r="AG16" s="3"/>
      <c r="AH16" s="35"/>
      <c r="AL16" s="37"/>
      <c r="AN16" s="16" t="s">
        <v>55</v>
      </c>
      <c r="AO16" s="16"/>
      <c r="AP16" s="17">
        <v>2</v>
      </c>
      <c r="AQ16" s="17" t="s">
        <v>25</v>
      </c>
      <c r="AR16" s="17"/>
      <c r="AS16" s="18">
        <v>1</v>
      </c>
      <c r="AT16" s="18">
        <v>1</v>
      </c>
      <c r="AU16" s="19">
        <v>1.01</v>
      </c>
      <c r="AV16" s="19">
        <v>1.01</v>
      </c>
      <c r="AW16" s="19">
        <v>1.02</v>
      </c>
      <c r="AX16" s="19">
        <v>1.02</v>
      </c>
      <c r="AY16" s="19">
        <v>1.0149999999999999</v>
      </c>
      <c r="AZ16" s="19">
        <v>1.0149999999999999</v>
      </c>
      <c r="BA16" s="19">
        <v>1</v>
      </c>
      <c r="BB16" s="18">
        <v>1</v>
      </c>
      <c r="BC16" s="19">
        <v>1.01</v>
      </c>
      <c r="BD16" s="19">
        <v>1.02</v>
      </c>
      <c r="BE16" s="19">
        <v>1.01</v>
      </c>
      <c r="BF16" s="19">
        <v>1.01</v>
      </c>
      <c r="BG16" s="19">
        <v>1.01</v>
      </c>
      <c r="BH16" s="19">
        <v>1.02</v>
      </c>
      <c r="BI16" s="19">
        <v>1.02</v>
      </c>
      <c r="BJ16" s="19">
        <v>1.02</v>
      </c>
      <c r="BK16" s="19">
        <v>1.03</v>
      </c>
      <c r="BL16" s="19">
        <v>1.03</v>
      </c>
      <c r="BM16" s="19">
        <v>1.03</v>
      </c>
      <c r="BN16" s="19">
        <v>1.03</v>
      </c>
      <c r="BO16" s="19">
        <v>1.0249999999999999</v>
      </c>
      <c r="BP16" s="17" t="s">
        <v>25</v>
      </c>
      <c r="BQ16" s="26"/>
    </row>
    <row r="17" spans="3:69" hidden="1">
      <c r="J17" s="21"/>
      <c r="V17" s="39" t="s">
        <v>56</v>
      </c>
      <c r="W17" s="30">
        <f t="shared" si="0"/>
        <v>0</v>
      </c>
      <c r="X17" s="31">
        <v>74</v>
      </c>
      <c r="Y17" s="42">
        <f>COUNTIF($H$40:$H$298,X17)/3</f>
        <v>0</v>
      </c>
      <c r="Z17" s="33">
        <f t="shared" si="1"/>
        <v>0</v>
      </c>
      <c r="AA17" s="34">
        <v>85</v>
      </c>
      <c r="AB17" s="2"/>
      <c r="AC17" s="3"/>
      <c r="AD17" s="3"/>
      <c r="AE17" s="3"/>
      <c r="AF17" s="3"/>
      <c r="AG17" s="3"/>
      <c r="AH17" s="35"/>
      <c r="AL17" s="37"/>
      <c r="AN17" s="16" t="s">
        <v>57</v>
      </c>
      <c r="AO17" s="16"/>
      <c r="AP17" s="17">
        <v>1</v>
      </c>
      <c r="AQ17" s="17" t="s">
        <v>20</v>
      </c>
      <c r="AR17" s="17"/>
      <c r="AS17" s="18">
        <v>1</v>
      </c>
      <c r="AT17" s="18">
        <v>1</v>
      </c>
      <c r="AU17" s="19">
        <v>1.01</v>
      </c>
      <c r="AV17" s="19">
        <v>1.01</v>
      </c>
      <c r="AW17" s="19">
        <v>1.02</v>
      </c>
      <c r="AX17" s="19">
        <v>1.02</v>
      </c>
      <c r="AY17" s="19">
        <v>1.0149999999999999</v>
      </c>
      <c r="AZ17" s="19">
        <v>1.0149999999999999</v>
      </c>
      <c r="BA17" s="19">
        <v>1.0024999999999999</v>
      </c>
      <c r="BB17" s="18">
        <v>1</v>
      </c>
      <c r="BC17" s="19">
        <v>1.01</v>
      </c>
      <c r="BD17" s="19">
        <v>1.02</v>
      </c>
      <c r="BE17" s="19">
        <v>1.01</v>
      </c>
      <c r="BF17" s="19">
        <v>1.01</v>
      </c>
      <c r="BG17" s="19">
        <v>1.01</v>
      </c>
      <c r="BH17" s="19">
        <v>1.02</v>
      </c>
      <c r="BI17" s="19">
        <v>1.02</v>
      </c>
      <c r="BJ17" s="19">
        <v>1.02</v>
      </c>
      <c r="BK17" s="19">
        <v>1.03</v>
      </c>
      <c r="BL17" s="19">
        <v>1.03</v>
      </c>
      <c r="BM17" s="19">
        <v>1.03</v>
      </c>
      <c r="BN17" s="19">
        <v>1.03</v>
      </c>
      <c r="BO17" s="19">
        <v>1.0249999999999999</v>
      </c>
      <c r="BP17" s="17" t="s">
        <v>20</v>
      </c>
      <c r="BQ17" s="26"/>
    </row>
    <row r="18" spans="3:69" hidden="1">
      <c r="I18" s="43">
        <v>23794050</v>
      </c>
      <c r="J18" s="21"/>
      <c r="V18" s="39" t="s">
        <v>58</v>
      </c>
      <c r="W18" s="30">
        <f t="shared" si="0"/>
        <v>0</v>
      </c>
      <c r="X18" s="31">
        <v>90</v>
      </c>
      <c r="Y18" s="44">
        <f>COUNTIF($H$40:$H$298,X18)/4</f>
        <v>0</v>
      </c>
      <c r="Z18" s="33">
        <f t="shared" si="1"/>
        <v>0</v>
      </c>
      <c r="AA18" s="34">
        <v>101</v>
      </c>
      <c r="AB18" s="2"/>
      <c r="AC18" s="3"/>
      <c r="AD18" s="3"/>
      <c r="AE18" s="3"/>
      <c r="AF18" s="3"/>
      <c r="AG18" s="3"/>
      <c r="AH18" s="35"/>
      <c r="AI18" s="45"/>
      <c r="AL18" s="37"/>
      <c r="AN18" s="16" t="s">
        <v>59</v>
      </c>
      <c r="AO18" s="16"/>
      <c r="AP18" s="17">
        <v>2</v>
      </c>
      <c r="AQ18" s="17" t="s">
        <v>25</v>
      </c>
      <c r="AR18" s="17"/>
      <c r="AS18" s="18">
        <v>1</v>
      </c>
      <c r="AT18" s="18">
        <v>1</v>
      </c>
      <c r="AU18" s="19">
        <v>1.01</v>
      </c>
      <c r="AV18" s="19">
        <v>1.01</v>
      </c>
      <c r="AW18" s="19">
        <v>1.02</v>
      </c>
      <c r="AX18" s="19">
        <v>1.02</v>
      </c>
      <c r="AY18" s="19">
        <v>1.0149999999999999</v>
      </c>
      <c r="AZ18" s="19">
        <v>1.0149999999999999</v>
      </c>
      <c r="BA18" s="19">
        <v>1</v>
      </c>
      <c r="BB18" s="18">
        <v>1</v>
      </c>
      <c r="BC18" s="19">
        <v>1.01</v>
      </c>
      <c r="BD18" s="19">
        <v>1.02</v>
      </c>
      <c r="BE18" s="19">
        <v>1.01</v>
      </c>
      <c r="BF18" s="19">
        <v>1.01</v>
      </c>
      <c r="BG18" s="19">
        <v>1.01</v>
      </c>
      <c r="BH18" s="19">
        <v>1.02</v>
      </c>
      <c r="BI18" s="19">
        <v>1.02</v>
      </c>
      <c r="BJ18" s="19">
        <v>1.02</v>
      </c>
      <c r="BK18" s="19">
        <v>1.03</v>
      </c>
      <c r="BL18" s="19">
        <v>1.03</v>
      </c>
      <c r="BM18" s="19">
        <v>1.03</v>
      </c>
      <c r="BN18" s="19">
        <v>1.03</v>
      </c>
      <c r="BO18" s="19">
        <v>1.0249999999999999</v>
      </c>
      <c r="BP18" s="17" t="s">
        <v>25</v>
      </c>
      <c r="BQ18" s="26"/>
    </row>
    <row r="19" spans="3:69" hidden="1">
      <c r="I19" s="43">
        <f>I18+(I18*5%)</f>
        <v>24983752.5</v>
      </c>
      <c r="J19" s="21"/>
      <c r="V19" s="39" t="s">
        <v>60</v>
      </c>
      <c r="W19" s="30">
        <f t="shared" si="0"/>
        <v>0</v>
      </c>
      <c r="X19" s="31">
        <v>90</v>
      </c>
      <c r="Y19" s="44">
        <f>COUNTIF($H$40:$H$298,X19)/4</f>
        <v>0</v>
      </c>
      <c r="Z19" s="33">
        <f t="shared" si="1"/>
        <v>0</v>
      </c>
      <c r="AA19" s="34">
        <v>101</v>
      </c>
      <c r="AB19" s="2"/>
      <c r="AC19" s="3"/>
      <c r="AD19" s="3"/>
      <c r="AE19" s="3"/>
      <c r="AF19" s="3"/>
      <c r="AG19" s="3"/>
      <c r="AL19" s="37"/>
      <c r="AN19" s="16" t="s">
        <v>61</v>
      </c>
      <c r="AO19" s="16"/>
      <c r="AP19" s="17">
        <v>1</v>
      </c>
      <c r="AQ19" s="17" t="s">
        <v>20</v>
      </c>
      <c r="AR19" s="17"/>
      <c r="AS19" s="18">
        <v>1</v>
      </c>
      <c r="AT19" s="18">
        <v>1</v>
      </c>
      <c r="AU19" s="19">
        <v>1.01</v>
      </c>
      <c r="AV19" s="19">
        <v>1.01</v>
      </c>
      <c r="AW19" s="19">
        <v>1.02</v>
      </c>
      <c r="AX19" s="19">
        <v>1.02</v>
      </c>
      <c r="AY19" s="19">
        <v>1.0149999999999999</v>
      </c>
      <c r="AZ19" s="19">
        <v>1.0149999999999999</v>
      </c>
      <c r="BA19" s="19">
        <v>1.0024999999999999</v>
      </c>
      <c r="BB19" s="18">
        <v>1</v>
      </c>
      <c r="BC19" s="19">
        <v>1.01</v>
      </c>
      <c r="BD19" s="19">
        <v>1.02</v>
      </c>
      <c r="BE19" s="19">
        <v>1.01</v>
      </c>
      <c r="BF19" s="19">
        <v>1.01</v>
      </c>
      <c r="BG19" s="19">
        <v>1.01</v>
      </c>
      <c r="BH19" s="19">
        <v>1.02</v>
      </c>
      <c r="BI19" s="19">
        <v>1.02</v>
      </c>
      <c r="BJ19" s="19">
        <v>1.02</v>
      </c>
      <c r="BK19" s="19">
        <v>1.03</v>
      </c>
      <c r="BL19" s="19">
        <v>1.03</v>
      </c>
      <c r="BM19" s="19">
        <v>1.03</v>
      </c>
      <c r="BN19" s="19">
        <v>1.03</v>
      </c>
      <c r="BO19" s="19">
        <v>1.0249999999999999</v>
      </c>
      <c r="BP19" s="17" t="s">
        <v>20</v>
      </c>
      <c r="BQ19" s="26"/>
    </row>
    <row r="20" spans="3:69" hidden="1">
      <c r="I20" s="43">
        <f>I18+(I18*11.112%)</f>
        <v>26438044.835999999</v>
      </c>
      <c r="J20" s="21"/>
      <c r="V20" s="39" t="s">
        <v>62</v>
      </c>
      <c r="W20" s="30">
        <f t="shared" si="0"/>
        <v>0</v>
      </c>
      <c r="X20" s="31">
        <v>90</v>
      </c>
      <c r="Y20" s="44">
        <f>COUNTIF($H$40:$H$298,X20)/4</f>
        <v>0</v>
      </c>
      <c r="Z20" s="33">
        <f t="shared" si="1"/>
        <v>0</v>
      </c>
      <c r="AA20" s="34">
        <v>101</v>
      </c>
      <c r="AB20" s="2"/>
      <c r="AC20" s="3"/>
      <c r="AD20" s="3"/>
      <c r="AE20" s="3"/>
      <c r="AF20" s="3"/>
      <c r="AG20" s="3"/>
      <c r="AL20" s="37"/>
      <c r="AN20" s="16" t="s">
        <v>63</v>
      </c>
      <c r="AO20" s="16"/>
      <c r="AP20" s="17">
        <v>2</v>
      </c>
      <c r="AQ20" s="17" t="s">
        <v>25</v>
      </c>
      <c r="AR20" s="17"/>
      <c r="AS20" s="18">
        <v>1</v>
      </c>
      <c r="AT20" s="18">
        <v>1</v>
      </c>
      <c r="AU20" s="19">
        <v>1.01</v>
      </c>
      <c r="AV20" s="19">
        <v>1.01</v>
      </c>
      <c r="AW20" s="19">
        <v>1.02</v>
      </c>
      <c r="AX20" s="19">
        <v>1.02</v>
      </c>
      <c r="AY20" s="19">
        <v>1.0149999999999999</v>
      </c>
      <c r="AZ20" s="19">
        <v>1.0149999999999999</v>
      </c>
      <c r="BA20" s="19">
        <v>1</v>
      </c>
      <c r="BB20" s="18">
        <v>1</v>
      </c>
      <c r="BC20" s="19">
        <v>1.01</v>
      </c>
      <c r="BD20" s="19">
        <v>1.02</v>
      </c>
      <c r="BE20" s="19">
        <v>1.01</v>
      </c>
      <c r="BF20" s="19">
        <v>1.01</v>
      </c>
      <c r="BG20" s="19">
        <v>1.01</v>
      </c>
      <c r="BH20" s="19">
        <v>1.02</v>
      </c>
      <c r="BI20" s="19">
        <v>1.02</v>
      </c>
      <c r="BJ20" s="19">
        <v>1.02</v>
      </c>
      <c r="BK20" s="19">
        <v>1.03</v>
      </c>
      <c r="BL20" s="19">
        <v>1.03</v>
      </c>
      <c r="BM20" s="19">
        <v>1.03</v>
      </c>
      <c r="BN20" s="19">
        <v>1.03</v>
      </c>
      <c r="BO20" s="19">
        <v>1.0249999999999999</v>
      </c>
      <c r="BP20" s="17" t="s">
        <v>25</v>
      </c>
      <c r="BQ20" s="26"/>
    </row>
    <row r="21" spans="3:69" hidden="1">
      <c r="I21" s="240">
        <f>I20+(I20*2%)</f>
        <v>26966805.732719999</v>
      </c>
      <c r="J21" s="21"/>
      <c r="V21" s="39" t="s">
        <v>64</v>
      </c>
      <c r="W21" s="30">
        <f t="shared" si="0"/>
        <v>0</v>
      </c>
      <c r="X21" s="31">
        <v>90</v>
      </c>
      <c r="Y21" s="44">
        <f>COUNTIF($H$40:$H$298,X21)/4</f>
        <v>0</v>
      </c>
      <c r="Z21" s="33">
        <f t="shared" si="1"/>
        <v>0</v>
      </c>
      <c r="AA21" s="34">
        <v>101</v>
      </c>
      <c r="AB21" s="2"/>
      <c r="AC21" s="3"/>
      <c r="AD21" s="3"/>
      <c r="AE21" s="3"/>
      <c r="AF21" s="3"/>
      <c r="AG21" s="3"/>
      <c r="AL21" s="37"/>
      <c r="AN21" s="16" t="s">
        <v>65</v>
      </c>
      <c r="AO21" s="16"/>
      <c r="AP21" s="17">
        <v>3</v>
      </c>
      <c r="AQ21" s="17" t="s">
        <v>20</v>
      </c>
      <c r="AR21" s="17"/>
      <c r="AS21" s="18">
        <v>1</v>
      </c>
      <c r="AT21" s="18">
        <v>1</v>
      </c>
      <c r="AU21" s="19">
        <v>1.01</v>
      </c>
      <c r="AV21" s="19">
        <v>1.01</v>
      </c>
      <c r="AW21" s="19">
        <v>1.02</v>
      </c>
      <c r="AX21" s="19">
        <v>1.02</v>
      </c>
      <c r="AY21" s="19">
        <v>1.0149999999999999</v>
      </c>
      <c r="AZ21" s="19">
        <v>1.0149999999999999</v>
      </c>
      <c r="BA21" s="19">
        <v>1.0024999999999999</v>
      </c>
      <c r="BB21" s="18">
        <v>1</v>
      </c>
      <c r="BC21" s="19">
        <v>1.01</v>
      </c>
      <c r="BD21" s="19">
        <v>1.02</v>
      </c>
      <c r="BE21" s="19">
        <v>1.01</v>
      </c>
      <c r="BF21" s="19">
        <v>1.01</v>
      </c>
      <c r="BG21" s="19">
        <v>1.01</v>
      </c>
      <c r="BH21" s="19">
        <v>1.02</v>
      </c>
      <c r="BI21" s="19">
        <v>1.02</v>
      </c>
      <c r="BJ21" s="19">
        <v>1.02</v>
      </c>
      <c r="BK21" s="19">
        <v>1.03</v>
      </c>
      <c r="BL21" s="19">
        <v>1.03</v>
      </c>
      <c r="BM21" s="19">
        <v>1.03</v>
      </c>
      <c r="BN21" s="19">
        <v>1.03</v>
      </c>
      <c r="BO21" s="19">
        <v>1.0249999999999999</v>
      </c>
      <c r="BP21" s="17" t="s">
        <v>20</v>
      </c>
      <c r="BQ21" s="26"/>
    </row>
    <row r="22" spans="3:69" hidden="1">
      <c r="J22" s="21"/>
      <c r="S22" s="46"/>
      <c r="U22" s="23" t="s">
        <v>66</v>
      </c>
      <c r="V22" s="39" t="s">
        <v>67</v>
      </c>
      <c r="W22" s="30">
        <f t="shared" si="0"/>
        <v>0</v>
      </c>
      <c r="X22" s="31">
        <v>74</v>
      </c>
      <c r="Y22" s="42">
        <f>COUNTIF($H$40:$H$298,X22)/3</f>
        <v>0</v>
      </c>
      <c r="Z22" s="33">
        <f t="shared" si="1"/>
        <v>0</v>
      </c>
      <c r="AA22" s="34">
        <v>85</v>
      </c>
      <c r="AC22" s="3"/>
      <c r="AD22" s="3"/>
      <c r="AE22" s="3"/>
      <c r="AF22" s="3"/>
      <c r="AG22" s="3"/>
      <c r="AH22" s="14" t="s">
        <v>68</v>
      </c>
      <c r="AL22" s="37"/>
      <c r="AN22" s="16" t="s">
        <v>69</v>
      </c>
      <c r="AO22" s="16"/>
      <c r="AP22" s="17">
        <v>4</v>
      </c>
      <c r="AQ22" s="17" t="s">
        <v>25</v>
      </c>
      <c r="AR22" s="17"/>
      <c r="AS22" s="18">
        <v>1</v>
      </c>
      <c r="AT22" s="18">
        <v>1</v>
      </c>
      <c r="AU22" s="19">
        <v>1.01</v>
      </c>
      <c r="AV22" s="19">
        <v>1.01</v>
      </c>
      <c r="AW22" s="19">
        <v>1.02</v>
      </c>
      <c r="AX22" s="19">
        <v>1.02</v>
      </c>
      <c r="AY22" s="19">
        <v>1.0149999999999999</v>
      </c>
      <c r="AZ22" s="19">
        <v>1.0149999999999999</v>
      </c>
      <c r="BA22" s="19">
        <v>1</v>
      </c>
      <c r="BB22" s="18">
        <v>1</v>
      </c>
      <c r="BC22" s="19">
        <v>1.01</v>
      </c>
      <c r="BD22" s="19">
        <v>1.02</v>
      </c>
      <c r="BE22" s="19">
        <v>1.01</v>
      </c>
      <c r="BF22" s="19">
        <v>1.01</v>
      </c>
      <c r="BG22" s="19">
        <v>1.01</v>
      </c>
      <c r="BH22" s="19">
        <v>1.02</v>
      </c>
      <c r="BI22" s="19">
        <v>1.02</v>
      </c>
      <c r="BJ22" s="19">
        <v>1.02</v>
      </c>
      <c r="BK22" s="19">
        <v>1.03</v>
      </c>
      <c r="BL22" s="19">
        <v>1.03</v>
      </c>
      <c r="BM22" s="19">
        <v>1.03</v>
      </c>
      <c r="BN22" s="19">
        <v>1.03</v>
      </c>
      <c r="BO22" s="19">
        <v>1.0249999999999999</v>
      </c>
      <c r="BP22" s="17" t="s">
        <v>25</v>
      </c>
      <c r="BQ22" s="26"/>
    </row>
    <row r="23" spans="3:69" hidden="1">
      <c r="J23" s="21"/>
      <c r="S23" s="46"/>
      <c r="U23" s="23" t="s">
        <v>66</v>
      </c>
      <c r="V23" s="29" t="s">
        <v>70</v>
      </c>
      <c r="W23" s="30">
        <f t="shared" si="0"/>
        <v>0.10810810810810811</v>
      </c>
      <c r="X23" s="47">
        <v>51</v>
      </c>
      <c r="Y23" s="15">
        <f>COUNTIF($H$40:$H$298,X23)</f>
        <v>28</v>
      </c>
      <c r="Z23" s="33">
        <f t="shared" si="1"/>
        <v>1428</v>
      </c>
      <c r="AA23" s="34">
        <v>60</v>
      </c>
      <c r="AC23" s="3"/>
      <c r="AD23" s="3"/>
      <c r="AE23" s="3"/>
      <c r="AF23" s="3"/>
      <c r="AG23" s="3"/>
      <c r="AH23" s="17" t="s">
        <v>71</v>
      </c>
      <c r="AL23" s="37"/>
      <c r="AW23" s="4"/>
      <c r="AX23" s="4"/>
      <c r="AY23" s="4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</row>
    <row r="24" spans="3:69" hidden="1">
      <c r="J24" s="48"/>
      <c r="U24" s="23" t="s">
        <v>66</v>
      </c>
      <c r="V24" s="49" t="s">
        <v>72</v>
      </c>
      <c r="W24" s="30">
        <f t="shared" si="0"/>
        <v>0</v>
      </c>
      <c r="X24" s="47">
        <v>156</v>
      </c>
      <c r="Y24" s="32">
        <f>COUNTIF($H$40:$H$298,X24)</f>
        <v>0</v>
      </c>
      <c r="Z24" s="33">
        <f t="shared" si="1"/>
        <v>0</v>
      </c>
      <c r="AA24" s="34">
        <v>175</v>
      </c>
      <c r="AC24" s="3"/>
      <c r="AD24" s="3"/>
      <c r="AE24" s="3"/>
      <c r="AF24" s="3"/>
      <c r="AG24" s="3"/>
      <c r="AH24" s="17" t="s">
        <v>73</v>
      </c>
      <c r="AL24" s="37"/>
      <c r="AW24" s="4"/>
      <c r="AX24" s="4"/>
      <c r="AY24" s="4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</row>
    <row r="25" spans="3:69" hidden="1">
      <c r="J25" s="21"/>
      <c r="S25" s="46"/>
      <c r="U25" s="23" t="s">
        <v>66</v>
      </c>
      <c r="V25" s="50" t="s">
        <v>74</v>
      </c>
      <c r="W25" s="41">
        <f t="shared" si="0"/>
        <v>0</v>
      </c>
      <c r="X25" s="47">
        <v>74</v>
      </c>
      <c r="Y25" s="51">
        <f>COUNTIF($H$40:$H$298,X25)/3</f>
        <v>0</v>
      </c>
      <c r="Z25" s="33">
        <f t="shared" si="1"/>
        <v>0</v>
      </c>
      <c r="AA25" s="34">
        <v>85</v>
      </c>
      <c r="AC25" s="3"/>
      <c r="AD25" s="3"/>
      <c r="AE25" s="3"/>
      <c r="AF25" s="3"/>
      <c r="AG25" s="3"/>
      <c r="AH25" s="17">
        <v>19</v>
      </c>
      <c r="AI25" s="20">
        <v>1.06</v>
      </c>
      <c r="AJ25" s="17">
        <v>1</v>
      </c>
      <c r="AK25" s="17" t="s">
        <v>75</v>
      </c>
      <c r="AL25" s="37"/>
      <c r="AW25" s="4"/>
      <c r="AX25" s="2"/>
      <c r="AY25" s="2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</row>
    <row r="26" spans="3:69" hidden="1">
      <c r="C26" s="52"/>
      <c r="D26" s="52"/>
      <c r="E26" s="52"/>
      <c r="F26" s="52"/>
      <c r="G26" s="52"/>
      <c r="H26" s="52"/>
      <c r="I26" s="648">
        <v>0</v>
      </c>
      <c r="J26" s="649"/>
      <c r="K26" s="45" t="s">
        <v>76</v>
      </c>
      <c r="L26" s="2" t="s">
        <v>77</v>
      </c>
      <c r="M26" s="53">
        <f>M310</f>
        <v>21437210.151604846</v>
      </c>
      <c r="N26" s="54">
        <f>M26/M27</f>
        <v>0.83564491880367608</v>
      </c>
      <c r="S26" s="46"/>
      <c r="U26" s="23" t="s">
        <v>66</v>
      </c>
      <c r="V26" s="49" t="s">
        <v>78</v>
      </c>
      <c r="W26" s="30">
        <f t="shared" si="0"/>
        <v>0</v>
      </c>
      <c r="X26" s="47">
        <v>120</v>
      </c>
      <c r="Y26" s="15">
        <f>COUNTIF($H$40:$H$298,X26)</f>
        <v>0</v>
      </c>
      <c r="Z26" s="33">
        <f t="shared" si="1"/>
        <v>0</v>
      </c>
      <c r="AA26" s="34">
        <v>138</v>
      </c>
      <c r="AC26" s="3"/>
      <c r="AD26" s="3"/>
      <c r="AE26" s="3"/>
      <c r="AF26" s="3"/>
      <c r="AG26" s="3"/>
      <c r="AH26" s="55" t="s">
        <v>79</v>
      </c>
      <c r="AI26" s="20">
        <v>0.93</v>
      </c>
      <c r="AJ26" s="17">
        <v>2</v>
      </c>
      <c r="AK26" s="17" t="s">
        <v>80</v>
      </c>
      <c r="AL26" s="37"/>
      <c r="AN26" s="45"/>
      <c r="AO26" s="45"/>
      <c r="AW26" s="4"/>
      <c r="AX26" s="2"/>
      <c r="AY26" s="2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</row>
    <row r="27" spans="3:69" hidden="1">
      <c r="C27" s="52" t="s">
        <v>81</v>
      </c>
      <c r="D27" s="52"/>
      <c r="E27" s="52"/>
      <c r="F27" s="52"/>
      <c r="G27" s="52"/>
      <c r="H27" s="52"/>
      <c r="I27" s="650">
        <v>26966806</v>
      </c>
      <c r="J27" s="651"/>
      <c r="K27" s="45" t="s">
        <v>76</v>
      </c>
      <c r="L27" s="17" t="s">
        <v>82</v>
      </c>
      <c r="M27" s="56">
        <f>M312</f>
        <v>25653491.894972246</v>
      </c>
      <c r="N27" s="57"/>
      <c r="O27" s="58">
        <f>M27*95%</f>
        <v>24370817.300223634</v>
      </c>
      <c r="Q27" s="53"/>
      <c r="R27" s="53"/>
      <c r="S27" s="53"/>
      <c r="T27" s="59"/>
      <c r="U27" s="23" t="s">
        <v>83</v>
      </c>
      <c r="V27" s="49" t="s">
        <v>84</v>
      </c>
      <c r="W27" s="30">
        <f t="shared" si="0"/>
        <v>0</v>
      </c>
      <c r="X27" s="47">
        <v>112</v>
      </c>
      <c r="Y27" s="15">
        <f>COUNTIF($H$40:$H$298,X27)</f>
        <v>0</v>
      </c>
      <c r="Z27" s="33">
        <f t="shared" si="1"/>
        <v>0</v>
      </c>
      <c r="AA27" s="34">
        <v>132</v>
      </c>
      <c r="AB27" s="59"/>
      <c r="AC27" s="59"/>
      <c r="AD27" s="59"/>
      <c r="AE27" s="59"/>
      <c r="AF27" s="59"/>
      <c r="AG27" s="59"/>
      <c r="AH27" s="55">
        <v>21</v>
      </c>
      <c r="AI27" s="20">
        <v>1.1000000000000001</v>
      </c>
      <c r="AJ27" s="17">
        <v>3</v>
      </c>
      <c r="AK27" s="17" t="s">
        <v>85</v>
      </c>
      <c r="AL27" s="37"/>
      <c r="AN27" s="45"/>
      <c r="AO27" s="45"/>
      <c r="AW27" s="4"/>
      <c r="AX27" s="2"/>
      <c r="AY27" s="2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</row>
    <row r="28" spans="3:69" hidden="1">
      <c r="C28" s="60" t="s">
        <v>86</v>
      </c>
      <c r="D28" s="61"/>
      <c r="E28" s="61"/>
      <c r="F28" s="62"/>
      <c r="G28" s="62"/>
      <c r="H28" s="52"/>
      <c r="I28" s="652">
        <f>COUNT(B40:B300)</f>
        <v>259</v>
      </c>
      <c r="J28" s="653"/>
      <c r="K28" s="2" t="s">
        <v>87</v>
      </c>
      <c r="L28" s="2" t="s">
        <v>88</v>
      </c>
      <c r="M28" s="53">
        <f>M316</f>
        <v>28915584.183223642</v>
      </c>
      <c r="N28" s="54">
        <f>M28/M27</f>
        <v>1.1271597762053875</v>
      </c>
      <c r="U28" s="23" t="s">
        <v>83</v>
      </c>
      <c r="V28" s="63" t="s">
        <v>89</v>
      </c>
      <c r="W28" s="30">
        <f t="shared" si="0"/>
        <v>0.10810810810810811</v>
      </c>
      <c r="X28" s="47">
        <v>70</v>
      </c>
      <c r="Y28" s="15">
        <f>COUNTIF($H$40:$H$298,X28)</f>
        <v>28</v>
      </c>
      <c r="Z28" s="33">
        <f t="shared" si="1"/>
        <v>1960</v>
      </c>
      <c r="AA28" s="34">
        <v>81</v>
      </c>
      <c r="AC28" s="3"/>
      <c r="AD28" s="3"/>
      <c r="AE28" s="3"/>
      <c r="AF28" s="3"/>
      <c r="AG28" s="3"/>
      <c r="AH28" s="55">
        <v>22</v>
      </c>
      <c r="AI28" s="20">
        <v>0.97</v>
      </c>
      <c r="AJ28" s="17">
        <v>4</v>
      </c>
      <c r="AK28" s="17" t="s">
        <v>90</v>
      </c>
      <c r="AL28" s="37"/>
      <c r="AN28" s="45"/>
      <c r="AO28" s="45"/>
      <c r="AW28" s="4"/>
      <c r="AX28" s="2"/>
      <c r="AY28" s="2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</row>
    <row r="29" spans="3:69" hidden="1">
      <c r="C29" s="64"/>
      <c r="D29" s="64"/>
      <c r="E29" s="64"/>
      <c r="F29" s="64"/>
      <c r="G29" s="64"/>
      <c r="H29" s="64"/>
      <c r="I29" s="65"/>
      <c r="J29" s="65"/>
      <c r="W29" s="66">
        <f>SUM(W10:W28)</f>
        <v>1</v>
      </c>
      <c r="X29" s="67">
        <f>SUM(X10:X28)</f>
        <v>1578</v>
      </c>
      <c r="Y29" s="68">
        <f>SUM(Y10:Y28)</f>
        <v>259</v>
      </c>
      <c r="Z29" s="69">
        <f>SUM(Z10:Z28)</f>
        <v>17551</v>
      </c>
      <c r="AA29" s="43">
        <f>SUM(AA10:AA28)</f>
        <v>1805</v>
      </c>
      <c r="AC29" s="3"/>
      <c r="AD29" s="3"/>
      <c r="AE29" s="3"/>
      <c r="AF29" s="3"/>
      <c r="AG29" s="3"/>
      <c r="AH29" s="55">
        <v>1</v>
      </c>
      <c r="AI29" s="20">
        <v>1.08</v>
      </c>
      <c r="AJ29" s="17">
        <v>5</v>
      </c>
      <c r="AK29" s="17" t="s">
        <v>91</v>
      </c>
      <c r="AL29" s="70"/>
      <c r="AN29" s="45"/>
      <c r="AO29" s="45"/>
      <c r="AW29" s="4"/>
      <c r="AX29" s="2"/>
      <c r="AY29" s="2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</row>
    <row r="30" spans="3:69" hidden="1">
      <c r="C30" s="71" t="s">
        <v>4</v>
      </c>
      <c r="D30" s="71"/>
      <c r="E30" s="71"/>
      <c r="F30" s="71"/>
      <c r="G30" s="71"/>
      <c r="H30" s="71"/>
      <c r="I30" s="72"/>
      <c r="J30" s="73">
        <v>0.01</v>
      </c>
      <c r="M30" s="57">
        <f>[43]HPP!$G$18</f>
        <v>0.41727741322426332</v>
      </c>
      <c r="U30" s="24"/>
      <c r="V30" s="24"/>
      <c r="W30" s="24"/>
      <c r="X30" s="24"/>
      <c r="AC30" s="3"/>
      <c r="AD30" s="3"/>
      <c r="AE30" s="3"/>
      <c r="AF30" s="3"/>
      <c r="AG30" s="3"/>
      <c r="AH30" s="55">
        <v>2</v>
      </c>
      <c r="AI30" s="74">
        <v>0.95</v>
      </c>
      <c r="AJ30" s="17">
        <v>6</v>
      </c>
      <c r="AK30" s="17" t="s">
        <v>92</v>
      </c>
      <c r="AN30" s="45"/>
      <c r="AO30" s="45"/>
      <c r="AW30" s="4"/>
      <c r="AX30" s="2"/>
      <c r="AY30" s="2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35"/>
      <c r="BQ30" s="6"/>
    </row>
    <row r="31" spans="3:69" hidden="1">
      <c r="C31" s="75"/>
      <c r="D31" s="75"/>
      <c r="E31" s="75"/>
      <c r="F31" s="75"/>
      <c r="G31" s="75"/>
      <c r="H31" s="75"/>
      <c r="I31" s="76"/>
      <c r="J31" s="76"/>
      <c r="U31" s="24"/>
      <c r="V31" s="24"/>
      <c r="W31" s="24"/>
      <c r="X31" s="24"/>
      <c r="AC31" s="3"/>
      <c r="AD31" s="3"/>
      <c r="AE31" s="3"/>
      <c r="AF31" s="3"/>
      <c r="AG31" s="3"/>
      <c r="AH31" s="24"/>
      <c r="AI31" s="77" t="s">
        <v>93</v>
      </c>
      <c r="AJ31" s="24"/>
      <c r="AW31" s="4"/>
      <c r="AX31" s="2"/>
      <c r="AY31" s="2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35"/>
      <c r="BQ31" s="6"/>
    </row>
    <row r="32" spans="3:69" hidden="1">
      <c r="C32" s="52" t="s">
        <v>94</v>
      </c>
      <c r="D32" s="52"/>
      <c r="E32" s="52"/>
      <c r="F32" s="52"/>
      <c r="G32" s="52"/>
      <c r="H32" s="78">
        <v>1</v>
      </c>
      <c r="I32" s="79">
        <f>J32/$I$28</f>
        <v>0</v>
      </c>
      <c r="J32" s="80">
        <f>COUNTIF(AE41:AE301,H32)</f>
        <v>0</v>
      </c>
      <c r="K32" s="2" t="s">
        <v>87</v>
      </c>
      <c r="M32" s="2" t="s">
        <v>95</v>
      </c>
      <c r="N32" s="21">
        <v>0.2</v>
      </c>
      <c r="O32" s="2" t="s">
        <v>95</v>
      </c>
      <c r="P32" s="21">
        <v>0.2</v>
      </c>
      <c r="S32" s="35"/>
      <c r="U32" s="81" t="s">
        <v>96</v>
      </c>
      <c r="V32" s="81"/>
      <c r="W32" s="81"/>
      <c r="X32" s="82">
        <f>MIN(AF41:AF301)</f>
        <v>0</v>
      </c>
      <c r="Y32" s="82"/>
      <c r="Z32" s="82"/>
      <c r="AA32" s="82" t="e">
        <f>MIN(#REF!)</f>
        <v>#REF!</v>
      </c>
      <c r="AC32" s="3"/>
      <c r="AD32" s="3"/>
      <c r="AE32" s="3"/>
      <c r="AF32" s="3"/>
      <c r="AG32" s="3"/>
      <c r="AI32" s="83"/>
      <c r="AW32" s="4"/>
      <c r="AX32" s="2"/>
      <c r="AY32" s="2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35"/>
      <c r="BQ32" s="6"/>
    </row>
    <row r="33" spans="1:104" hidden="1">
      <c r="C33" s="52" t="s">
        <v>97</v>
      </c>
      <c r="D33" s="52"/>
      <c r="E33" s="52"/>
      <c r="F33" s="52"/>
      <c r="G33" s="52"/>
      <c r="H33" s="78">
        <v>2</v>
      </c>
      <c r="I33" s="79">
        <f>J33/$I$28</f>
        <v>0</v>
      </c>
      <c r="J33" s="80"/>
      <c r="K33" s="2" t="s">
        <v>87</v>
      </c>
      <c r="M33" s="2" t="s">
        <v>98</v>
      </c>
      <c r="N33" s="21">
        <v>0</v>
      </c>
      <c r="O33" s="2" t="s">
        <v>98</v>
      </c>
      <c r="P33" s="21">
        <v>0</v>
      </c>
      <c r="S33" s="35"/>
      <c r="U33" s="52" t="s">
        <v>99</v>
      </c>
      <c r="V33" s="52"/>
      <c r="W33" s="52"/>
      <c r="X33" s="82">
        <f>MAX(AF41:AF301)</f>
        <v>0</v>
      </c>
      <c r="Y33" s="82"/>
      <c r="Z33" s="82"/>
      <c r="AA33" s="82" t="e">
        <f>MAX(#REF!)</f>
        <v>#REF!</v>
      </c>
      <c r="AC33" s="3"/>
      <c r="AD33" s="3"/>
      <c r="AE33" s="3"/>
      <c r="AF33" s="3"/>
      <c r="AG33" s="3"/>
      <c r="AI33" s="83"/>
      <c r="AW33" s="4"/>
      <c r="AX33" s="2"/>
      <c r="AY33" s="2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35"/>
      <c r="BQ33" s="6"/>
    </row>
    <row r="34" spans="1:104" hidden="1">
      <c r="C34" s="60" t="s">
        <v>100</v>
      </c>
      <c r="D34" s="61"/>
      <c r="E34" s="61"/>
      <c r="F34" s="62"/>
      <c r="G34" s="62"/>
      <c r="H34" s="78">
        <v>3</v>
      </c>
      <c r="I34" s="79">
        <f>J34/$I$28</f>
        <v>0</v>
      </c>
      <c r="J34" s="80">
        <f>COUNTIF(AE41:AE301,H34)</f>
        <v>0</v>
      </c>
      <c r="K34" s="2" t="s">
        <v>87</v>
      </c>
      <c r="M34" s="2" t="s">
        <v>100</v>
      </c>
      <c r="N34" s="21">
        <v>0.1</v>
      </c>
      <c r="O34" s="2" t="s">
        <v>100</v>
      </c>
      <c r="P34" s="21">
        <v>0.1</v>
      </c>
      <c r="R34" s="85"/>
      <c r="S34" s="35"/>
      <c r="U34" s="52" t="s">
        <v>101</v>
      </c>
      <c r="V34" s="52"/>
      <c r="W34" s="52"/>
      <c r="X34" s="82" t="e">
        <f>AVERAGE(AF41:AF301)</f>
        <v>#DIV/0!</v>
      </c>
      <c r="Y34" s="82" t="e">
        <f>#REF!-#REF!</f>
        <v>#REF!</v>
      </c>
      <c r="Z34" s="82"/>
      <c r="AA34" s="82" t="e">
        <f>AVERAGE(#REF!)</f>
        <v>#REF!</v>
      </c>
      <c r="AC34" s="3"/>
      <c r="AD34" s="3"/>
      <c r="AE34" s="3"/>
      <c r="AF34" s="3"/>
      <c r="AG34" s="3"/>
      <c r="AI34" s="83"/>
      <c r="AN34" s="43"/>
      <c r="AO34" s="43"/>
      <c r="AW34" s="4"/>
      <c r="AX34" s="2"/>
      <c r="AY34" s="2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</row>
    <row r="35" spans="1:104">
      <c r="AN35" s="4"/>
      <c r="AO35" s="4"/>
      <c r="AP35" s="4"/>
      <c r="AQ35" s="4"/>
      <c r="AR35" s="4"/>
    </row>
    <row r="36" spans="1:104" s="4" customFormat="1" ht="25.5">
      <c r="A36" s="86"/>
      <c r="B36" s="87"/>
      <c r="C36" s="658" t="s">
        <v>102</v>
      </c>
      <c r="D36" s="659"/>
      <c r="E36" s="88"/>
      <c r="F36" s="87" t="s">
        <v>103</v>
      </c>
      <c r="G36" s="87" t="s">
        <v>104</v>
      </c>
      <c r="H36" s="87" t="s">
        <v>105</v>
      </c>
      <c r="I36" s="87" t="s">
        <v>106</v>
      </c>
      <c r="J36" s="87" t="s">
        <v>107</v>
      </c>
      <c r="K36" s="87" t="s">
        <v>108</v>
      </c>
      <c r="L36" s="87" t="s">
        <v>109</v>
      </c>
      <c r="M36" s="656"/>
      <c r="N36" s="656"/>
      <c r="O36" s="656"/>
      <c r="P36" s="656"/>
      <c r="Q36" s="656"/>
      <c r="R36" s="656"/>
      <c r="S36" s="659"/>
      <c r="T36" s="89"/>
      <c r="U36" s="656" t="s">
        <v>110</v>
      </c>
      <c r="V36" s="656"/>
      <c r="W36" s="656"/>
      <c r="X36" s="656"/>
      <c r="Y36" s="656"/>
      <c r="Z36" s="656"/>
      <c r="AA36" s="659"/>
      <c r="AB36" s="89"/>
      <c r="AC36" s="87" t="s">
        <v>111</v>
      </c>
      <c r="AD36" s="87" t="s">
        <v>112</v>
      </c>
      <c r="AE36" s="87" t="s">
        <v>113</v>
      </c>
      <c r="AF36" s="87"/>
      <c r="AG36" s="87" t="s">
        <v>114</v>
      </c>
      <c r="AH36" s="660" t="s">
        <v>115</v>
      </c>
      <c r="AI36" s="661"/>
      <c r="AJ36" s="661"/>
      <c r="AK36" s="661"/>
      <c r="AL36" s="661"/>
      <c r="AM36" s="661"/>
      <c r="AN36" s="661"/>
      <c r="AO36" s="661"/>
      <c r="AP36" s="662"/>
      <c r="AQ36" s="90"/>
      <c r="AR36" s="90"/>
      <c r="AS36" s="90"/>
      <c r="AT36" s="90"/>
      <c r="AU36" s="5"/>
      <c r="AV36" s="5"/>
      <c r="AW36" s="5"/>
      <c r="BV36" s="84"/>
    </row>
    <row r="37" spans="1:104" s="4" customFormat="1">
      <c r="A37" s="86"/>
      <c r="B37" s="87"/>
      <c r="C37" s="91"/>
      <c r="D37" s="88"/>
      <c r="E37" s="88"/>
      <c r="F37" s="87"/>
      <c r="G37" s="87"/>
      <c r="H37" s="87"/>
      <c r="I37" s="87"/>
      <c r="J37" s="87"/>
      <c r="K37" s="87"/>
      <c r="L37" s="87"/>
      <c r="M37" s="87" t="s">
        <v>116</v>
      </c>
      <c r="N37" s="87" t="s">
        <v>117</v>
      </c>
      <c r="O37" s="87" t="s">
        <v>118</v>
      </c>
      <c r="P37" s="87" t="s">
        <v>119</v>
      </c>
      <c r="Q37" s="87" t="s">
        <v>120</v>
      </c>
      <c r="R37" s="87" t="s">
        <v>121</v>
      </c>
      <c r="S37" s="87" t="s">
        <v>122</v>
      </c>
      <c r="T37" s="92"/>
      <c r="U37" s="87" t="s">
        <v>116</v>
      </c>
      <c r="V37" s="87" t="s">
        <v>117</v>
      </c>
      <c r="W37" s="87" t="s">
        <v>118</v>
      </c>
      <c r="X37" s="87" t="s">
        <v>119</v>
      </c>
      <c r="Y37" s="87" t="s">
        <v>120</v>
      </c>
      <c r="Z37" s="87" t="s">
        <v>121</v>
      </c>
      <c r="AA37" s="87" t="s">
        <v>122</v>
      </c>
      <c r="AB37" s="92"/>
      <c r="AC37" s="87"/>
      <c r="AD37" s="87"/>
      <c r="AE37" s="87"/>
      <c r="AF37" s="87"/>
      <c r="AG37" s="87"/>
      <c r="AH37" s="87" t="s">
        <v>116</v>
      </c>
      <c r="AI37" s="87" t="s">
        <v>117</v>
      </c>
      <c r="AJ37" s="87" t="s">
        <v>118</v>
      </c>
      <c r="AK37" s="87" t="s">
        <v>119</v>
      </c>
      <c r="AL37" s="87" t="s">
        <v>120</v>
      </c>
      <c r="AM37" s="87" t="s">
        <v>121</v>
      </c>
      <c r="AN37" s="91" t="s">
        <v>122</v>
      </c>
      <c r="AO37" s="241" t="s">
        <v>240</v>
      </c>
      <c r="AP37" s="241" t="s">
        <v>241</v>
      </c>
      <c r="AQ37" s="90" t="s">
        <v>242</v>
      </c>
      <c r="AR37" s="90"/>
      <c r="AS37" s="90"/>
      <c r="AT37" s="90"/>
      <c r="AU37" s="5"/>
      <c r="AV37" s="5"/>
      <c r="AW37" s="5"/>
      <c r="BV37" s="84"/>
      <c r="CV37" s="4" t="s">
        <v>243</v>
      </c>
    </row>
    <row r="38" spans="1:104" s="4" customFormat="1">
      <c r="A38" s="86"/>
      <c r="B38" s="87"/>
      <c r="C38" s="91"/>
      <c r="D38" s="88"/>
      <c r="E38" s="88"/>
      <c r="F38" s="87"/>
      <c r="G38" s="87"/>
      <c r="H38" s="87"/>
      <c r="I38" s="87"/>
      <c r="J38" s="87"/>
      <c r="K38" s="87"/>
      <c r="L38" s="87"/>
      <c r="M38" s="93">
        <f t="shared" ref="M38:S38" si="2">1-M39</f>
        <v>0.16435508119632491</v>
      </c>
      <c r="N38" s="93">
        <f t="shared" si="2"/>
        <v>5.8094660334080395E-2</v>
      </c>
      <c r="O38" s="93">
        <f t="shared" si="2"/>
        <v>0</v>
      </c>
      <c r="P38" s="93">
        <f t="shared" si="2"/>
        <v>-6.1677811864497611E-2</v>
      </c>
      <c r="Q38" s="93">
        <f t="shared" si="2"/>
        <v>0</v>
      </c>
      <c r="R38" s="93">
        <f t="shared" si="2"/>
        <v>-6.1677811864497611E-2</v>
      </c>
      <c r="S38" s="93">
        <f t="shared" si="2"/>
        <v>-0.12715977620538776</v>
      </c>
      <c r="T38" s="94"/>
      <c r="U38" s="87"/>
      <c r="V38" s="87"/>
      <c r="W38" s="87"/>
      <c r="X38" s="87"/>
      <c r="Y38" s="87"/>
      <c r="Z38" s="87"/>
      <c r="AA38" s="87"/>
      <c r="AB38" s="94"/>
      <c r="AC38" s="87"/>
      <c r="AD38" s="87"/>
      <c r="AE38" s="87"/>
      <c r="AF38" s="87"/>
      <c r="AG38" s="87"/>
      <c r="AH38" s="95"/>
      <c r="AI38" s="87"/>
      <c r="AJ38" s="95"/>
      <c r="AK38" s="95"/>
      <c r="AL38" s="95"/>
      <c r="AM38" s="95"/>
      <c r="AN38" s="330"/>
      <c r="AO38" s="331"/>
      <c r="AP38" s="331"/>
      <c r="AQ38" s="90"/>
      <c r="AR38" s="90"/>
      <c r="AS38" s="90"/>
      <c r="AT38" s="90"/>
      <c r="AU38" s="5"/>
      <c r="AV38" s="5"/>
      <c r="AW38" s="5"/>
      <c r="BV38" s="84"/>
    </row>
    <row r="39" spans="1:104" s="4" customFormat="1">
      <c r="A39" s="86"/>
      <c r="B39" s="87"/>
      <c r="C39" s="242"/>
      <c r="D39" s="243"/>
      <c r="E39" s="243"/>
      <c r="F39" s="244"/>
      <c r="G39" s="244"/>
      <c r="H39" s="244"/>
      <c r="I39" s="244"/>
      <c r="J39" s="244"/>
      <c r="K39" s="244"/>
      <c r="L39" s="244"/>
      <c r="M39" s="245">
        <f t="shared" ref="M39:S39" si="3">M40/$O$40</f>
        <v>0.83564491880367509</v>
      </c>
      <c r="N39" s="245">
        <f t="shared" si="3"/>
        <v>0.94190533966591961</v>
      </c>
      <c r="O39" s="245">
        <f t="shared" si="3"/>
        <v>1</v>
      </c>
      <c r="P39" s="245">
        <f t="shared" si="3"/>
        <v>1.0616778118644976</v>
      </c>
      <c r="Q39" s="245">
        <f t="shared" si="3"/>
        <v>1</v>
      </c>
      <c r="R39" s="245">
        <f t="shared" si="3"/>
        <v>1.0616778118644976</v>
      </c>
      <c r="S39" s="245">
        <f t="shared" si="3"/>
        <v>1.1271597762053878</v>
      </c>
      <c r="T39" s="246"/>
      <c r="U39" s="244"/>
      <c r="V39" s="244"/>
      <c r="W39" s="244"/>
      <c r="X39" s="244"/>
      <c r="Y39" s="244"/>
      <c r="Z39" s="244"/>
      <c r="AA39" s="244"/>
      <c r="AB39" s="246"/>
      <c r="AC39" s="244"/>
      <c r="AD39" s="244"/>
      <c r="AE39" s="244"/>
      <c r="AF39" s="244"/>
      <c r="AG39" s="244"/>
      <c r="AH39" s="247"/>
      <c r="AI39" s="244"/>
      <c r="AJ39" s="247"/>
      <c r="AK39" s="247"/>
      <c r="AL39" s="247"/>
      <c r="AM39" s="247"/>
      <c r="AN39" s="332"/>
      <c r="AO39" s="333"/>
      <c r="AP39" s="334"/>
      <c r="AQ39" s="90"/>
      <c r="AR39" s="90"/>
      <c r="AS39" s="90"/>
      <c r="AT39" s="90"/>
      <c r="AU39" s="5"/>
      <c r="AV39" s="5"/>
      <c r="AW39" s="5"/>
      <c r="BV39" s="84" t="s">
        <v>123</v>
      </c>
      <c r="BW39" s="4" t="s">
        <v>124</v>
      </c>
      <c r="BX39" s="4" t="s">
        <v>125</v>
      </c>
      <c r="BY39" s="4" t="s">
        <v>126</v>
      </c>
      <c r="BZ39" s="4" t="s">
        <v>127</v>
      </c>
      <c r="CA39" s="4" t="s">
        <v>128</v>
      </c>
      <c r="CB39" s="4" t="s">
        <v>129</v>
      </c>
      <c r="CC39" s="4" t="s">
        <v>130</v>
      </c>
      <c r="CD39" s="4" t="s">
        <v>117</v>
      </c>
      <c r="CE39" s="4" t="s">
        <v>118</v>
      </c>
      <c r="CF39" s="4" t="s">
        <v>119</v>
      </c>
      <c r="CG39" s="4" t="s">
        <v>131</v>
      </c>
      <c r="CU39" s="335"/>
    </row>
    <row r="40" spans="1:104">
      <c r="A40" s="3">
        <v>1</v>
      </c>
      <c r="B40" s="249">
        <v>1</v>
      </c>
      <c r="C40" s="250" t="s">
        <v>132</v>
      </c>
      <c r="D40" s="251" t="s">
        <v>24</v>
      </c>
      <c r="E40" s="252"/>
      <c r="F40" s="40" t="s">
        <v>39</v>
      </c>
      <c r="G40" s="253">
        <f t="shared" ref="G40:G103" si="4">SUMIF($V$10:$V$28,F40,$AA$10:$AA$28)</f>
        <v>113</v>
      </c>
      <c r="H40" s="253">
        <f t="shared" ref="H40:H103" si="5">SUMIF($V$10:$V$28,F40,$X$10:$X$28)</f>
        <v>101</v>
      </c>
      <c r="I40" s="254">
        <f t="shared" ref="I40:I103" si="6">$I$27</f>
        <v>26966806</v>
      </c>
      <c r="J40" s="254">
        <f t="shared" ref="J40:J103" si="7">SUMIF($AN$4:$AN$22,D40,$AP$4:$AP$22)</f>
        <v>6</v>
      </c>
      <c r="K40" s="255">
        <f t="shared" ref="K40:K103" si="8">IF(J40=$AJ$25,$AI$25,IF(J40=$AJ$26,$AI$26,IF(J40=$AJ$27,$AI$27,IF(J40=$AJ$28,$AI$28,IF(J40=$AJ$29,$AI$29,IF(J40=$AJ$30,$AI$30))))))</f>
        <v>0.95</v>
      </c>
      <c r="L40" s="256">
        <f t="shared" ref="L40:L57" si="9">SUMIF($AN$4:$AN$22,D40,$BA$4:$BA$22)</f>
        <v>1</v>
      </c>
      <c r="M40" s="257">
        <f t="shared" ref="M40:M103" si="10">$O40/(1+6%/12)^36</f>
        <v>21407940.689751234</v>
      </c>
      <c r="N40" s="257">
        <f t="shared" ref="N40:N103" si="11">$O40/(1+6%/12)^12</f>
        <v>24130169.636878211</v>
      </c>
      <c r="O40" s="257">
        <f t="shared" ref="O40:O103" si="12">$I$27*K40*L40</f>
        <v>25618465.699999999</v>
      </c>
      <c r="P40" s="257">
        <f t="shared" ref="P40:P103" si="13">$O40*(1+6%/12)^12</f>
        <v>27198556.607701685</v>
      </c>
      <c r="Q40" s="258">
        <f t="shared" ref="Q40:R103" si="14">O40</f>
        <v>25618465.699999999</v>
      </c>
      <c r="R40" s="257">
        <f t="shared" si="14"/>
        <v>27198556.607701685</v>
      </c>
      <c r="S40" s="257">
        <f t="shared" ref="S40:S103" si="15">$O40*(1+6%/12)^24</f>
        <v>28876104.065137401</v>
      </c>
      <c r="T40" s="257"/>
      <c r="U40" s="257">
        <f t="shared" ref="U40:U103" si="16">M40*H40</f>
        <v>2162202009.6648746</v>
      </c>
      <c r="V40" s="257">
        <f t="shared" ref="V40:V103" si="17">N40*H40</f>
        <v>2437147133.3246994</v>
      </c>
      <c r="W40" s="257">
        <f t="shared" ref="W40:W103" si="18">O40*H40</f>
        <v>2587465035.6999998</v>
      </c>
      <c r="X40" s="258">
        <f t="shared" ref="X40:X103" si="19">P40*H40</f>
        <v>2747054217.3778701</v>
      </c>
      <c r="Y40" s="258">
        <f t="shared" ref="Y40:Y103" si="20">Q40*H40</f>
        <v>2587465035.6999998</v>
      </c>
      <c r="Z40" s="257">
        <f t="shared" ref="Z40:Z103" si="21">R40*H40</f>
        <v>2747054217.3778701</v>
      </c>
      <c r="AA40" s="257">
        <f t="shared" ref="AA40:AA103" si="22">S40*H40</f>
        <v>2916486510.5788774</v>
      </c>
      <c r="AB40" s="257"/>
      <c r="AC40" s="32" t="str">
        <f t="shared" ref="AC40:AC103" si="23">IF(AE40=$H$32,$M$32,IF(AE40=$H$33,$M$33,IF(AE40=$H$34,$M$34)))</f>
        <v>BERTAHAP</v>
      </c>
      <c r="AD40" s="259">
        <f t="shared" ref="AD40:AD103" si="24">IF(AC40=$M$32,$N$32,IF(AC40=$M$33,$N$33,$N$34))</f>
        <v>0</v>
      </c>
      <c r="AE40" s="260">
        <v>2</v>
      </c>
      <c r="AF40" s="261"/>
      <c r="AG40" s="257" t="str">
        <f t="shared" ref="AG40:AG70" si="25">IF(AF40&gt;$AZ$42,"LB","KR")</f>
        <v>KR</v>
      </c>
      <c r="AH40" s="261">
        <v>2378423000</v>
      </c>
      <c r="AI40" s="261">
        <v>2680862000</v>
      </c>
      <c r="AJ40" s="261">
        <v>2846212000</v>
      </c>
      <c r="AK40" s="262">
        <v>3021760000</v>
      </c>
      <c r="AL40" s="262">
        <v>2846212000</v>
      </c>
      <c r="AM40" s="261">
        <v>3021760000</v>
      </c>
      <c r="AN40" s="261">
        <v>3208136000</v>
      </c>
      <c r="AO40" s="51">
        <v>3016984720</v>
      </c>
      <c r="AP40" s="42">
        <v>3203065600</v>
      </c>
      <c r="AQ40" s="58">
        <f t="shared" ref="AQ40:AQ103" si="26">AO40-(AO40*10%)</f>
        <v>2715286248</v>
      </c>
      <c r="AR40" s="58">
        <f>(AQ40*40%)/24</f>
        <v>45254770.800000004</v>
      </c>
      <c r="AS40" s="336">
        <f>(AK40*90%)/48</f>
        <v>56658000</v>
      </c>
      <c r="AT40" s="131">
        <f t="shared" ref="AT40:AT103" si="27">(AP40*90%)*40%/36</f>
        <v>32030656</v>
      </c>
      <c r="AU40" s="5">
        <f t="shared" ref="AU40:AU103" si="28">(AO40*90%)*40%/24</f>
        <v>45254770.800000004</v>
      </c>
      <c r="AV40" s="5">
        <f>AJ40*90%/36</f>
        <v>71155300</v>
      </c>
      <c r="AX40" s="2"/>
      <c r="AY40" s="2"/>
      <c r="BT40" s="53">
        <f t="shared" ref="BT40:BT103" si="29">O40-$O$298</f>
        <v>-1193281.1655000001</v>
      </c>
      <c r="BU40" s="223">
        <f>O40</f>
        <v>25618465.699999999</v>
      </c>
      <c r="BV40" s="116">
        <v>1</v>
      </c>
      <c r="BW40" s="112" t="s">
        <v>229</v>
      </c>
      <c r="BX40" s="112" t="str">
        <f t="shared" ref="BX40:BX47" si="30">F40</f>
        <v>2BR-2</v>
      </c>
      <c r="BY40" s="113" t="str">
        <f t="shared" ref="BY40:BY47" si="31">D40</f>
        <v>02</v>
      </c>
      <c r="BZ40" s="114">
        <f t="shared" ref="BZ40:CA47" si="32">G40</f>
        <v>113</v>
      </c>
      <c r="CA40" s="114">
        <f t="shared" si="32"/>
        <v>101</v>
      </c>
      <c r="CB40" s="115">
        <f t="shared" ref="CB40:CB47" si="33">O40</f>
        <v>25618465.699999999</v>
      </c>
      <c r="CC40" s="115">
        <f t="shared" ref="CC40:CF47" si="34">AH40</f>
        <v>2378423000</v>
      </c>
      <c r="CD40" s="115">
        <f t="shared" si="34"/>
        <v>2680862000</v>
      </c>
      <c r="CE40" s="115">
        <f t="shared" si="34"/>
        <v>2846212000</v>
      </c>
      <c r="CF40" s="115">
        <f t="shared" si="34"/>
        <v>3021760000</v>
      </c>
      <c r="CG40" s="115">
        <f t="shared" ref="CG40:CG47" si="35">AN40</f>
        <v>3208136000</v>
      </c>
      <c r="CH40" s="2">
        <v>5</v>
      </c>
      <c r="CT40" s="58">
        <f t="shared" ref="CT40:CT103" si="36">AP40-(AP40*10%)</f>
        <v>2882759040</v>
      </c>
      <c r="CU40" s="43">
        <f>(CT40*40%)/36</f>
        <v>32030656</v>
      </c>
      <c r="CV40" s="35">
        <f>40%/3</f>
        <v>0.13333333333333333</v>
      </c>
      <c r="CX40" s="53">
        <f>AJ40*90%</f>
        <v>2561590800</v>
      </c>
      <c r="CY40" s="43">
        <f>(CX40*40%)/24</f>
        <v>42693180</v>
      </c>
      <c r="CZ40" s="48">
        <f>(AJ40*90%)/36</f>
        <v>71155300</v>
      </c>
    </row>
    <row r="41" spans="1:104" ht="15" customHeight="1">
      <c r="A41" s="3">
        <f t="shared" ref="A41:A104" si="37">A40+1</f>
        <v>2</v>
      </c>
      <c r="B41" s="249">
        <v>2</v>
      </c>
      <c r="C41" s="250" t="s">
        <v>132</v>
      </c>
      <c r="D41" s="251" t="s">
        <v>35</v>
      </c>
      <c r="E41" s="252"/>
      <c r="F41" s="40" t="s">
        <v>42</v>
      </c>
      <c r="G41" s="253">
        <f t="shared" si="4"/>
        <v>78</v>
      </c>
      <c r="H41" s="253">
        <f t="shared" si="5"/>
        <v>66</v>
      </c>
      <c r="I41" s="254">
        <f t="shared" si="6"/>
        <v>26966806</v>
      </c>
      <c r="J41" s="254">
        <f t="shared" si="7"/>
        <v>2</v>
      </c>
      <c r="K41" s="255">
        <f t="shared" si="8"/>
        <v>0.93</v>
      </c>
      <c r="L41" s="256">
        <f t="shared" si="9"/>
        <v>1</v>
      </c>
      <c r="M41" s="257">
        <f t="shared" si="10"/>
        <v>20957247.201545946</v>
      </c>
      <c r="N41" s="257">
        <f t="shared" si="11"/>
        <v>23622166.065575514</v>
      </c>
      <c r="O41" s="257">
        <f t="shared" si="12"/>
        <v>25079129.580000002</v>
      </c>
      <c r="P41" s="257">
        <f t="shared" si="13"/>
        <v>26625955.415960599</v>
      </c>
      <c r="Q41" s="258">
        <f t="shared" si="14"/>
        <v>25079129.580000002</v>
      </c>
      <c r="R41" s="257">
        <f t="shared" si="14"/>
        <v>26625955.415960599</v>
      </c>
      <c r="S41" s="257">
        <f t="shared" si="15"/>
        <v>28268186.084818721</v>
      </c>
      <c r="T41" s="257"/>
      <c r="U41" s="257">
        <f t="shared" si="16"/>
        <v>1383178315.3020325</v>
      </c>
      <c r="V41" s="257">
        <f t="shared" si="17"/>
        <v>1559062960.3279839</v>
      </c>
      <c r="W41" s="257">
        <f t="shared" si="18"/>
        <v>1655222552.2800002</v>
      </c>
      <c r="X41" s="258">
        <f t="shared" si="19"/>
        <v>1757313057.4533994</v>
      </c>
      <c r="Y41" s="258">
        <f t="shared" si="20"/>
        <v>1655222552.2800002</v>
      </c>
      <c r="Z41" s="257">
        <f t="shared" si="21"/>
        <v>1757313057.4533994</v>
      </c>
      <c r="AA41" s="257">
        <f t="shared" si="22"/>
        <v>1865700281.5980356</v>
      </c>
      <c r="AB41" s="257"/>
      <c r="AC41" s="32" t="str">
        <f t="shared" si="23"/>
        <v>BERTAHAP</v>
      </c>
      <c r="AD41" s="259">
        <f t="shared" si="24"/>
        <v>0</v>
      </c>
      <c r="AE41" s="260">
        <v>2</v>
      </c>
      <c r="AF41" s="261"/>
      <c r="AG41" s="257" t="str">
        <f t="shared" si="25"/>
        <v>KR</v>
      </c>
      <c r="AH41" s="261">
        <v>1521497000</v>
      </c>
      <c r="AI41" s="261">
        <v>1714970000</v>
      </c>
      <c r="AJ41" s="261">
        <v>1820745000</v>
      </c>
      <c r="AK41" s="262">
        <v>1933045000</v>
      </c>
      <c r="AL41" s="262">
        <v>1820745000</v>
      </c>
      <c r="AM41" s="261">
        <v>1933045000</v>
      </c>
      <c r="AN41" s="261">
        <v>2052271000</v>
      </c>
      <c r="AO41" s="51">
        <v>1929989700</v>
      </c>
      <c r="AP41" s="42">
        <v>2049027700</v>
      </c>
      <c r="AQ41" s="58">
        <f t="shared" si="26"/>
        <v>1736990730</v>
      </c>
      <c r="AR41" s="58">
        <f t="shared" ref="AR41:AR104" si="38">(AQ41*40%)/24</f>
        <v>28949845.5</v>
      </c>
      <c r="AS41" s="336">
        <f t="shared" ref="AS41:AS104" si="39">(AK41*90%)/48</f>
        <v>36244593.75</v>
      </c>
      <c r="AT41" s="131">
        <f t="shared" si="27"/>
        <v>20490277</v>
      </c>
      <c r="AU41" s="5">
        <f t="shared" si="28"/>
        <v>28949845.5</v>
      </c>
      <c r="AV41" s="5">
        <f t="shared" ref="AV41:AV104" si="40">AJ41*90%/36</f>
        <v>45518625</v>
      </c>
      <c r="AW41" s="226"/>
      <c r="AX41" s="224"/>
      <c r="AY41" s="224"/>
      <c r="AZ41" s="224"/>
      <c r="BA41" s="24"/>
      <c r="BB41" s="224"/>
      <c r="BC41" s="224"/>
      <c r="BD41" s="224"/>
      <c r="BE41" s="224"/>
      <c r="BF41" s="224"/>
      <c r="BG41" s="224"/>
      <c r="BH41" s="224"/>
      <c r="BI41" s="224"/>
      <c r="BJ41" s="224"/>
      <c r="BK41" s="224"/>
      <c r="BL41" s="224"/>
      <c r="BM41" s="224"/>
      <c r="BN41" s="224"/>
      <c r="BO41" s="224"/>
      <c r="BP41" s="224"/>
      <c r="BQ41" s="224"/>
      <c r="BT41" s="53">
        <f t="shared" si="29"/>
        <v>-1732617.2854999974</v>
      </c>
      <c r="BU41" s="127">
        <f>O41</f>
        <v>25079129.580000002</v>
      </c>
      <c r="BV41" s="116">
        <v>2</v>
      </c>
      <c r="BW41" s="112" t="s">
        <v>133</v>
      </c>
      <c r="BX41" s="112" t="str">
        <f t="shared" si="30"/>
        <v>1BR-6</v>
      </c>
      <c r="BY41" s="113" t="str">
        <f t="shared" si="31"/>
        <v>06</v>
      </c>
      <c r="BZ41" s="114">
        <f t="shared" si="32"/>
        <v>78</v>
      </c>
      <c r="CA41" s="114">
        <f t="shared" si="32"/>
        <v>66</v>
      </c>
      <c r="CB41" s="115">
        <f t="shared" si="33"/>
        <v>25079129.580000002</v>
      </c>
      <c r="CC41" s="115">
        <f t="shared" si="34"/>
        <v>1521497000</v>
      </c>
      <c r="CD41" s="115">
        <f t="shared" si="34"/>
        <v>1714970000</v>
      </c>
      <c r="CE41" s="115">
        <f t="shared" si="34"/>
        <v>1820745000</v>
      </c>
      <c r="CF41" s="115">
        <f t="shared" si="34"/>
        <v>1933045000</v>
      </c>
      <c r="CG41" s="115">
        <f t="shared" si="35"/>
        <v>2052271000</v>
      </c>
      <c r="CH41" s="2">
        <v>14</v>
      </c>
      <c r="CT41" s="58">
        <f t="shared" si="36"/>
        <v>1844124930</v>
      </c>
      <c r="CU41" s="43">
        <f t="shared" ref="CU41:CU104" si="41">(CT41*40%)/36</f>
        <v>20490277</v>
      </c>
      <c r="CX41" s="53">
        <f t="shared" ref="CX41:CX104" si="42">AJ41*90%</f>
        <v>1638670500</v>
      </c>
      <c r="CY41" s="43">
        <f t="shared" ref="CY41:CY104" si="43">(CX41*40%)/24</f>
        <v>27311175</v>
      </c>
      <c r="CZ41" s="48">
        <f t="shared" ref="CZ41:CZ104" si="44">(AJ41*90%)/36</f>
        <v>45518625</v>
      </c>
    </row>
    <row r="42" spans="1:104">
      <c r="A42" s="3">
        <f t="shared" si="37"/>
        <v>3</v>
      </c>
      <c r="B42" s="249">
        <v>3</v>
      </c>
      <c r="C42" s="250" t="s">
        <v>132</v>
      </c>
      <c r="D42" s="251" t="s">
        <v>41</v>
      </c>
      <c r="E42" s="252"/>
      <c r="F42" s="40" t="s">
        <v>45</v>
      </c>
      <c r="G42" s="253">
        <f t="shared" si="4"/>
        <v>60</v>
      </c>
      <c r="H42" s="253">
        <f t="shared" si="5"/>
        <v>52</v>
      </c>
      <c r="I42" s="254">
        <f t="shared" si="6"/>
        <v>26966806</v>
      </c>
      <c r="J42" s="254">
        <f t="shared" si="7"/>
        <v>2</v>
      </c>
      <c r="K42" s="255">
        <f t="shared" si="8"/>
        <v>0.93</v>
      </c>
      <c r="L42" s="256">
        <f t="shared" si="9"/>
        <v>1</v>
      </c>
      <c r="M42" s="257">
        <f t="shared" si="10"/>
        <v>20957247.201545946</v>
      </c>
      <c r="N42" s="257">
        <f t="shared" si="11"/>
        <v>23622166.065575514</v>
      </c>
      <c r="O42" s="257">
        <f t="shared" si="12"/>
        <v>25079129.580000002</v>
      </c>
      <c r="P42" s="257">
        <f t="shared" si="13"/>
        <v>26625955.415960599</v>
      </c>
      <c r="Q42" s="258">
        <f t="shared" si="14"/>
        <v>25079129.580000002</v>
      </c>
      <c r="R42" s="257">
        <f t="shared" si="14"/>
        <v>26625955.415960599</v>
      </c>
      <c r="S42" s="257">
        <f t="shared" si="15"/>
        <v>28268186.084818721</v>
      </c>
      <c r="T42" s="257"/>
      <c r="U42" s="257">
        <f t="shared" si="16"/>
        <v>1089776854.4803891</v>
      </c>
      <c r="V42" s="257">
        <f t="shared" si="17"/>
        <v>1228352635.4099267</v>
      </c>
      <c r="W42" s="257">
        <f t="shared" si="18"/>
        <v>1304114738.1600001</v>
      </c>
      <c r="X42" s="258">
        <f t="shared" si="19"/>
        <v>1384549681.6299512</v>
      </c>
      <c r="Y42" s="258">
        <f t="shared" si="20"/>
        <v>1304114738.1600001</v>
      </c>
      <c r="Z42" s="257">
        <f t="shared" si="21"/>
        <v>1384549681.6299512</v>
      </c>
      <c r="AA42" s="257">
        <f t="shared" si="22"/>
        <v>1469945676.4105735</v>
      </c>
      <c r="AB42" s="257"/>
      <c r="AC42" s="32" t="str">
        <f t="shared" si="23"/>
        <v>BERTAHAP</v>
      </c>
      <c r="AD42" s="259">
        <f t="shared" si="24"/>
        <v>0</v>
      </c>
      <c r="AE42" s="260">
        <v>2</v>
      </c>
      <c r="AF42" s="261"/>
      <c r="AG42" s="257" t="str">
        <f t="shared" si="25"/>
        <v>KR</v>
      </c>
      <c r="AH42" s="261">
        <v>1198755000</v>
      </c>
      <c r="AI42" s="261">
        <v>1351188000</v>
      </c>
      <c r="AJ42" s="261">
        <v>1434527000</v>
      </c>
      <c r="AK42" s="262">
        <v>1523005000</v>
      </c>
      <c r="AL42" s="262">
        <v>1434527000</v>
      </c>
      <c r="AM42" s="261">
        <v>1523005000</v>
      </c>
      <c r="AN42" s="261">
        <v>1616941000</v>
      </c>
      <c r="AO42" s="51">
        <v>1520598620</v>
      </c>
      <c r="AP42" s="42">
        <v>1614385300</v>
      </c>
      <c r="AQ42" s="58">
        <f t="shared" si="26"/>
        <v>1368538758</v>
      </c>
      <c r="AR42" s="58">
        <f t="shared" si="38"/>
        <v>22808979.300000001</v>
      </c>
      <c r="AS42" s="336">
        <f t="shared" si="39"/>
        <v>28556343.75</v>
      </c>
      <c r="AT42" s="131">
        <f t="shared" si="27"/>
        <v>16143853</v>
      </c>
      <c r="AU42" s="5">
        <f t="shared" si="28"/>
        <v>22808979.300000001</v>
      </c>
      <c r="AV42" s="5">
        <f t="shared" si="40"/>
        <v>35863175</v>
      </c>
      <c r="AW42" s="117"/>
      <c r="AX42" s="228"/>
      <c r="AY42" s="228"/>
      <c r="AZ42" s="118"/>
      <c r="BA42" s="24"/>
      <c r="BB42" s="228"/>
      <c r="BC42" s="228"/>
      <c r="BD42" s="228"/>
      <c r="BE42" s="228"/>
      <c r="BF42" s="228"/>
      <c r="BG42" s="228"/>
      <c r="BH42" s="228"/>
      <c r="BI42" s="228"/>
      <c r="BJ42" s="228"/>
      <c r="BK42" s="228"/>
      <c r="BL42" s="228"/>
      <c r="BM42" s="228"/>
      <c r="BN42" s="228"/>
      <c r="BO42" s="228"/>
      <c r="BP42" s="24"/>
      <c r="BQ42" s="118"/>
      <c r="BT42" s="53">
        <f t="shared" si="29"/>
        <v>-1732617.2854999974</v>
      </c>
      <c r="BU42" s="126">
        <f>O48</f>
        <v>26157801.82</v>
      </c>
      <c r="BV42" s="116"/>
      <c r="BW42" s="112"/>
      <c r="BX42" s="112" t="str">
        <f t="shared" si="30"/>
        <v>1BR-8</v>
      </c>
      <c r="BY42" s="113" t="str">
        <f t="shared" si="31"/>
        <v>08</v>
      </c>
      <c r="BZ42" s="114">
        <f t="shared" si="32"/>
        <v>60</v>
      </c>
      <c r="CA42" s="114">
        <f t="shared" si="32"/>
        <v>52</v>
      </c>
      <c r="CB42" s="115">
        <f t="shared" si="33"/>
        <v>25079129.580000002</v>
      </c>
      <c r="CC42" s="115">
        <f t="shared" si="34"/>
        <v>1198755000</v>
      </c>
      <c r="CD42" s="115">
        <f t="shared" si="34"/>
        <v>1351188000</v>
      </c>
      <c r="CE42" s="115">
        <f t="shared" si="34"/>
        <v>1434527000</v>
      </c>
      <c r="CF42" s="115">
        <f t="shared" si="34"/>
        <v>1523005000</v>
      </c>
      <c r="CG42" s="115">
        <f t="shared" si="35"/>
        <v>1616941000</v>
      </c>
      <c r="CT42" s="58">
        <f t="shared" si="36"/>
        <v>1452946770</v>
      </c>
      <c r="CU42" s="43">
        <f t="shared" si="41"/>
        <v>16143853</v>
      </c>
      <c r="CX42" s="53">
        <f t="shared" si="42"/>
        <v>1291074300</v>
      </c>
      <c r="CY42" s="43">
        <f t="shared" si="43"/>
        <v>21517905</v>
      </c>
      <c r="CZ42" s="48">
        <f t="shared" si="44"/>
        <v>35863175</v>
      </c>
    </row>
    <row r="43" spans="1:104">
      <c r="A43" s="3">
        <f t="shared" si="37"/>
        <v>4</v>
      </c>
      <c r="B43" s="249">
        <v>4</v>
      </c>
      <c r="C43" s="250" t="s">
        <v>132</v>
      </c>
      <c r="D43" s="251">
        <v>10</v>
      </c>
      <c r="E43" s="252"/>
      <c r="F43" s="40" t="s">
        <v>48</v>
      </c>
      <c r="G43" s="253">
        <f t="shared" si="4"/>
        <v>74</v>
      </c>
      <c r="H43" s="253">
        <f t="shared" si="5"/>
        <v>63</v>
      </c>
      <c r="I43" s="254">
        <f t="shared" si="6"/>
        <v>26966806</v>
      </c>
      <c r="J43" s="254">
        <f t="shared" si="7"/>
        <v>2</v>
      </c>
      <c r="K43" s="255">
        <f t="shared" si="8"/>
        <v>0.93</v>
      </c>
      <c r="L43" s="256">
        <f t="shared" si="9"/>
        <v>1</v>
      </c>
      <c r="M43" s="257">
        <f t="shared" si="10"/>
        <v>20957247.201545946</v>
      </c>
      <c r="N43" s="257">
        <f t="shared" si="11"/>
        <v>23622166.065575514</v>
      </c>
      <c r="O43" s="257">
        <f t="shared" si="12"/>
        <v>25079129.580000002</v>
      </c>
      <c r="P43" s="257">
        <f t="shared" si="13"/>
        <v>26625955.415960599</v>
      </c>
      <c r="Q43" s="258">
        <f t="shared" si="14"/>
        <v>25079129.580000002</v>
      </c>
      <c r="R43" s="257">
        <f t="shared" si="14"/>
        <v>26625955.415960599</v>
      </c>
      <c r="S43" s="257">
        <f t="shared" si="15"/>
        <v>28268186.084818721</v>
      </c>
      <c r="T43" s="257"/>
      <c r="U43" s="257">
        <f t="shared" si="16"/>
        <v>1320306573.6973946</v>
      </c>
      <c r="V43" s="257">
        <f t="shared" si="17"/>
        <v>1488196462.1312573</v>
      </c>
      <c r="W43" s="257">
        <f t="shared" si="18"/>
        <v>1579985163.5400002</v>
      </c>
      <c r="X43" s="258">
        <f t="shared" si="19"/>
        <v>1677435191.2055178</v>
      </c>
      <c r="Y43" s="258">
        <f t="shared" si="20"/>
        <v>1579985163.5400002</v>
      </c>
      <c r="Z43" s="257">
        <f t="shared" si="21"/>
        <v>1677435191.2055178</v>
      </c>
      <c r="AA43" s="257">
        <f t="shared" si="22"/>
        <v>1780895723.3435793</v>
      </c>
      <c r="AB43" s="257"/>
      <c r="AC43" s="32" t="str">
        <f t="shared" si="23"/>
        <v>BERTAHAP</v>
      </c>
      <c r="AD43" s="259">
        <f t="shared" si="24"/>
        <v>0</v>
      </c>
      <c r="AE43" s="260">
        <v>2</v>
      </c>
      <c r="AF43" s="261"/>
      <c r="AG43" s="257" t="str">
        <f t="shared" si="25"/>
        <v>KR</v>
      </c>
      <c r="AH43" s="261">
        <v>1452338000</v>
      </c>
      <c r="AI43" s="261">
        <v>1637017000</v>
      </c>
      <c r="AJ43" s="261">
        <v>1737984000</v>
      </c>
      <c r="AK43" s="262">
        <v>1845179000</v>
      </c>
      <c r="AL43" s="262">
        <v>1737984000</v>
      </c>
      <c r="AM43" s="261">
        <v>1845179000</v>
      </c>
      <c r="AN43" s="261">
        <v>1958986000</v>
      </c>
      <c r="AO43" s="51">
        <v>1842263040</v>
      </c>
      <c r="AP43" s="42">
        <v>1955889740</v>
      </c>
      <c r="AQ43" s="58">
        <f t="shared" si="26"/>
        <v>1658036736</v>
      </c>
      <c r="AR43" s="58">
        <f t="shared" si="38"/>
        <v>27633945.600000005</v>
      </c>
      <c r="AS43" s="336">
        <f t="shared" si="39"/>
        <v>34597106.25</v>
      </c>
      <c r="AT43" s="131">
        <f t="shared" si="27"/>
        <v>19558897.400000002</v>
      </c>
      <c r="AU43" s="5">
        <f t="shared" si="28"/>
        <v>27633945.600000005</v>
      </c>
      <c r="AV43" s="5">
        <f t="shared" si="40"/>
        <v>43449600</v>
      </c>
      <c r="AX43" s="2"/>
      <c r="AY43" s="2"/>
      <c r="BT43" s="53">
        <f t="shared" si="29"/>
        <v>-1732617.2854999974</v>
      </c>
      <c r="BU43" s="68">
        <f>O58</f>
        <v>25874650.357000001</v>
      </c>
      <c r="BV43" s="116"/>
      <c r="BW43" s="112"/>
      <c r="BX43" s="112" t="str">
        <f t="shared" si="30"/>
        <v>1BR-10</v>
      </c>
      <c r="BY43" s="113">
        <f t="shared" si="31"/>
        <v>10</v>
      </c>
      <c r="BZ43" s="114">
        <f t="shared" si="32"/>
        <v>74</v>
      </c>
      <c r="CA43" s="114">
        <f t="shared" si="32"/>
        <v>63</v>
      </c>
      <c r="CB43" s="115">
        <f t="shared" si="33"/>
        <v>25079129.580000002</v>
      </c>
      <c r="CC43" s="115">
        <f t="shared" si="34"/>
        <v>1452338000</v>
      </c>
      <c r="CD43" s="115">
        <f t="shared" si="34"/>
        <v>1637017000</v>
      </c>
      <c r="CE43" s="115">
        <f t="shared" si="34"/>
        <v>1737984000</v>
      </c>
      <c r="CF43" s="115">
        <f t="shared" si="34"/>
        <v>1845179000</v>
      </c>
      <c r="CG43" s="115">
        <f t="shared" si="35"/>
        <v>1958986000</v>
      </c>
      <c r="CT43" s="58">
        <f t="shared" si="36"/>
        <v>1760300766</v>
      </c>
      <c r="CU43" s="43">
        <f t="shared" si="41"/>
        <v>19558897.400000002</v>
      </c>
      <c r="CV43" s="35"/>
      <c r="CX43" s="53">
        <f t="shared" si="42"/>
        <v>1564185600</v>
      </c>
      <c r="CY43" s="43">
        <f t="shared" si="43"/>
        <v>26069760</v>
      </c>
      <c r="CZ43" s="48">
        <f t="shared" si="44"/>
        <v>43449600</v>
      </c>
    </row>
    <row r="44" spans="1:104">
      <c r="A44" s="3">
        <f t="shared" si="37"/>
        <v>5</v>
      </c>
      <c r="B44" s="249">
        <v>5</v>
      </c>
      <c r="C44" s="250" t="s">
        <v>132</v>
      </c>
      <c r="D44" s="285">
        <v>12</v>
      </c>
      <c r="E44" s="252"/>
      <c r="F44" s="40" t="s">
        <v>50</v>
      </c>
      <c r="G44" s="253">
        <f t="shared" si="4"/>
        <v>67</v>
      </c>
      <c r="H44" s="253">
        <f t="shared" si="5"/>
        <v>57</v>
      </c>
      <c r="I44" s="254">
        <f t="shared" si="6"/>
        <v>26966806</v>
      </c>
      <c r="J44" s="254">
        <f t="shared" si="7"/>
        <v>2</v>
      </c>
      <c r="K44" s="255">
        <f t="shared" si="8"/>
        <v>0.93</v>
      </c>
      <c r="L44" s="256">
        <f t="shared" si="9"/>
        <v>1</v>
      </c>
      <c r="M44" s="257">
        <f t="shared" si="10"/>
        <v>20957247.201545946</v>
      </c>
      <c r="N44" s="257">
        <f t="shared" si="11"/>
        <v>23622166.065575514</v>
      </c>
      <c r="O44" s="257">
        <f t="shared" si="12"/>
        <v>25079129.580000002</v>
      </c>
      <c r="P44" s="257">
        <f t="shared" si="13"/>
        <v>26625955.415960599</v>
      </c>
      <c r="Q44" s="258">
        <f t="shared" si="14"/>
        <v>25079129.580000002</v>
      </c>
      <c r="R44" s="257">
        <f t="shared" si="14"/>
        <v>26625955.415960599</v>
      </c>
      <c r="S44" s="257">
        <f t="shared" si="15"/>
        <v>28268186.084818721</v>
      </c>
      <c r="T44" s="257"/>
      <c r="U44" s="257">
        <f t="shared" si="16"/>
        <v>1194563090.4881189</v>
      </c>
      <c r="V44" s="257">
        <f t="shared" si="17"/>
        <v>1346463465.7378044</v>
      </c>
      <c r="W44" s="257">
        <f t="shared" si="18"/>
        <v>1429510386.0600002</v>
      </c>
      <c r="X44" s="258">
        <f t="shared" si="19"/>
        <v>1517679458.7097542</v>
      </c>
      <c r="Y44" s="258">
        <f t="shared" si="20"/>
        <v>1429510386.0600002</v>
      </c>
      <c r="Z44" s="257">
        <f t="shared" si="21"/>
        <v>1517679458.7097542</v>
      </c>
      <c r="AA44" s="257">
        <f t="shared" si="22"/>
        <v>1611286606.8346672</v>
      </c>
      <c r="AB44" s="257"/>
      <c r="AC44" s="32" t="str">
        <f t="shared" si="23"/>
        <v>BERTAHAP</v>
      </c>
      <c r="AD44" s="259">
        <f t="shared" si="24"/>
        <v>0</v>
      </c>
      <c r="AE44" s="260">
        <v>2</v>
      </c>
      <c r="AF44" s="261"/>
      <c r="AG44" s="257" t="str">
        <f t="shared" si="25"/>
        <v>KR</v>
      </c>
      <c r="AH44" s="261">
        <v>1314020000</v>
      </c>
      <c r="AI44" s="261">
        <v>1481110000</v>
      </c>
      <c r="AJ44" s="261">
        <v>1572462000</v>
      </c>
      <c r="AK44" s="262">
        <v>1669448000</v>
      </c>
      <c r="AL44" s="262">
        <v>1572462000</v>
      </c>
      <c r="AM44" s="261">
        <v>1669448000</v>
      </c>
      <c r="AN44" s="261">
        <v>1772416000</v>
      </c>
      <c r="AO44" s="51">
        <v>1666809720</v>
      </c>
      <c r="AP44" s="42">
        <v>1769614880</v>
      </c>
      <c r="AQ44" s="58">
        <f t="shared" si="26"/>
        <v>1500128748</v>
      </c>
      <c r="AR44" s="58">
        <f t="shared" si="38"/>
        <v>25002145.800000001</v>
      </c>
      <c r="AS44" s="336">
        <f t="shared" si="39"/>
        <v>31302150</v>
      </c>
      <c r="AT44" s="131">
        <f t="shared" si="27"/>
        <v>17696148.800000001</v>
      </c>
      <c r="AU44" s="5">
        <f t="shared" si="28"/>
        <v>25002145.800000001</v>
      </c>
      <c r="AV44" s="5">
        <f t="shared" si="40"/>
        <v>39311550</v>
      </c>
      <c r="AX44" s="2"/>
      <c r="AY44" s="53"/>
      <c r="BT44" s="53">
        <f t="shared" si="29"/>
        <v>-1732617.2854999974</v>
      </c>
      <c r="BU44" s="129">
        <f>O59</f>
        <v>25329920.875800002</v>
      </c>
      <c r="BV44" s="116"/>
      <c r="BW44" s="112"/>
      <c r="BX44" s="112" t="str">
        <f t="shared" si="30"/>
        <v>1BR-12</v>
      </c>
      <c r="BY44" s="113">
        <f t="shared" si="31"/>
        <v>12</v>
      </c>
      <c r="BZ44" s="114">
        <f t="shared" si="32"/>
        <v>67</v>
      </c>
      <c r="CA44" s="114">
        <f t="shared" si="32"/>
        <v>57</v>
      </c>
      <c r="CB44" s="115">
        <f t="shared" si="33"/>
        <v>25079129.580000002</v>
      </c>
      <c r="CC44" s="115">
        <f t="shared" si="34"/>
        <v>1314020000</v>
      </c>
      <c r="CD44" s="115">
        <f t="shared" si="34"/>
        <v>1481110000</v>
      </c>
      <c r="CE44" s="115">
        <f t="shared" si="34"/>
        <v>1572462000</v>
      </c>
      <c r="CF44" s="115">
        <f t="shared" si="34"/>
        <v>1669448000</v>
      </c>
      <c r="CG44" s="115">
        <f t="shared" si="35"/>
        <v>1772416000</v>
      </c>
      <c r="CT44" s="58">
        <f t="shared" si="36"/>
        <v>1592653392</v>
      </c>
      <c r="CU44" s="43">
        <f t="shared" si="41"/>
        <v>17696148.800000001</v>
      </c>
      <c r="CX44" s="53">
        <f t="shared" si="42"/>
        <v>1415215800</v>
      </c>
      <c r="CY44" s="43">
        <f t="shared" si="43"/>
        <v>23586930</v>
      </c>
      <c r="CZ44" s="48">
        <f t="shared" si="44"/>
        <v>39311550</v>
      </c>
    </row>
    <row r="45" spans="1:104">
      <c r="A45" s="3">
        <f t="shared" si="37"/>
        <v>6</v>
      </c>
      <c r="B45" s="249">
        <v>6</v>
      </c>
      <c r="C45" s="250" t="s">
        <v>132</v>
      </c>
      <c r="D45" s="251">
        <v>16</v>
      </c>
      <c r="E45" s="252"/>
      <c r="F45" s="40" t="s">
        <v>52</v>
      </c>
      <c r="G45" s="253">
        <f t="shared" si="4"/>
        <v>71</v>
      </c>
      <c r="H45" s="253">
        <f t="shared" si="5"/>
        <v>63</v>
      </c>
      <c r="I45" s="254">
        <f t="shared" si="6"/>
        <v>26966806</v>
      </c>
      <c r="J45" s="254">
        <f t="shared" si="7"/>
        <v>2</v>
      </c>
      <c r="K45" s="255">
        <f t="shared" si="8"/>
        <v>0.93</v>
      </c>
      <c r="L45" s="256">
        <f t="shared" si="9"/>
        <v>1</v>
      </c>
      <c r="M45" s="257">
        <f t="shared" si="10"/>
        <v>20957247.201545946</v>
      </c>
      <c r="N45" s="257">
        <f t="shared" si="11"/>
        <v>23622166.065575514</v>
      </c>
      <c r="O45" s="257">
        <f t="shared" si="12"/>
        <v>25079129.580000002</v>
      </c>
      <c r="P45" s="257">
        <f t="shared" si="13"/>
        <v>26625955.415960599</v>
      </c>
      <c r="Q45" s="258">
        <f t="shared" si="14"/>
        <v>25079129.580000002</v>
      </c>
      <c r="R45" s="257">
        <f t="shared" si="14"/>
        <v>26625955.415960599</v>
      </c>
      <c r="S45" s="257">
        <f t="shared" si="15"/>
        <v>28268186.084818721</v>
      </c>
      <c r="T45" s="257"/>
      <c r="U45" s="257">
        <f t="shared" si="16"/>
        <v>1320306573.6973946</v>
      </c>
      <c r="V45" s="257">
        <f t="shared" si="17"/>
        <v>1488196462.1312573</v>
      </c>
      <c r="W45" s="257">
        <f t="shared" si="18"/>
        <v>1579985163.5400002</v>
      </c>
      <c r="X45" s="258">
        <f t="shared" si="19"/>
        <v>1677435191.2055178</v>
      </c>
      <c r="Y45" s="258">
        <f t="shared" si="20"/>
        <v>1579985163.5400002</v>
      </c>
      <c r="Z45" s="257">
        <f t="shared" si="21"/>
        <v>1677435191.2055178</v>
      </c>
      <c r="AA45" s="257">
        <f t="shared" si="22"/>
        <v>1780895723.3435793</v>
      </c>
      <c r="AB45" s="257"/>
      <c r="AC45" s="32" t="str">
        <f t="shared" si="23"/>
        <v>BERTAHAP</v>
      </c>
      <c r="AD45" s="259">
        <f t="shared" si="24"/>
        <v>0</v>
      </c>
      <c r="AE45" s="260">
        <v>2</v>
      </c>
      <c r="AF45" s="261"/>
      <c r="AG45" s="257" t="str">
        <f t="shared" si="25"/>
        <v>KR</v>
      </c>
      <c r="AH45" s="261">
        <v>1452338000</v>
      </c>
      <c r="AI45" s="261">
        <v>1637017000</v>
      </c>
      <c r="AJ45" s="261">
        <v>1737984000</v>
      </c>
      <c r="AK45" s="262">
        <v>1845179000</v>
      </c>
      <c r="AL45" s="262">
        <v>1737984000</v>
      </c>
      <c r="AM45" s="261">
        <v>1845179000</v>
      </c>
      <c r="AN45" s="261">
        <v>1958986000</v>
      </c>
      <c r="AO45" s="51">
        <v>1842263040</v>
      </c>
      <c r="AP45" s="42">
        <v>1955889740</v>
      </c>
      <c r="AQ45" s="58">
        <f t="shared" si="26"/>
        <v>1658036736</v>
      </c>
      <c r="AR45" s="58">
        <f t="shared" si="38"/>
        <v>27633945.600000005</v>
      </c>
      <c r="AS45" s="336">
        <f t="shared" si="39"/>
        <v>34597106.25</v>
      </c>
      <c r="AT45" s="131">
        <f t="shared" si="27"/>
        <v>19558897.400000002</v>
      </c>
      <c r="AU45" s="5">
        <f t="shared" si="28"/>
        <v>27633945.600000005</v>
      </c>
      <c r="AV45" s="5">
        <f t="shared" si="40"/>
        <v>43449600</v>
      </c>
      <c r="AW45" s="224"/>
      <c r="AX45" s="224"/>
      <c r="AY45" s="224"/>
      <c r="BT45" s="53">
        <f t="shared" si="29"/>
        <v>-1732617.2854999974</v>
      </c>
      <c r="BU45" s="128">
        <f>O62</f>
        <v>25329920.875800002</v>
      </c>
      <c r="BV45" s="116"/>
      <c r="BW45" s="112"/>
      <c r="BX45" s="112" t="str">
        <f t="shared" si="30"/>
        <v>1BR-16</v>
      </c>
      <c r="BY45" s="113">
        <f t="shared" si="31"/>
        <v>16</v>
      </c>
      <c r="BZ45" s="114">
        <f t="shared" si="32"/>
        <v>71</v>
      </c>
      <c r="CA45" s="114">
        <f t="shared" si="32"/>
        <v>63</v>
      </c>
      <c r="CB45" s="115">
        <f t="shared" si="33"/>
        <v>25079129.580000002</v>
      </c>
      <c r="CC45" s="115">
        <f t="shared" si="34"/>
        <v>1452338000</v>
      </c>
      <c r="CD45" s="115">
        <f t="shared" si="34"/>
        <v>1637017000</v>
      </c>
      <c r="CE45" s="115">
        <f t="shared" si="34"/>
        <v>1737984000</v>
      </c>
      <c r="CF45" s="115">
        <f t="shared" si="34"/>
        <v>1845179000</v>
      </c>
      <c r="CG45" s="115">
        <f t="shared" si="35"/>
        <v>1958986000</v>
      </c>
      <c r="CT45" s="58">
        <f t="shared" si="36"/>
        <v>1760300766</v>
      </c>
      <c r="CU45" s="43">
        <f t="shared" si="41"/>
        <v>19558897.400000002</v>
      </c>
      <c r="CX45" s="53">
        <f t="shared" si="42"/>
        <v>1564185600</v>
      </c>
      <c r="CY45" s="43">
        <f t="shared" si="43"/>
        <v>26069760</v>
      </c>
      <c r="CZ45" s="48">
        <f t="shared" si="44"/>
        <v>43449600</v>
      </c>
    </row>
    <row r="46" spans="1:104">
      <c r="A46" s="3">
        <f t="shared" si="37"/>
        <v>7</v>
      </c>
      <c r="B46" s="249">
        <v>7</v>
      </c>
      <c r="C46" s="250" t="s">
        <v>132</v>
      </c>
      <c r="D46" s="285">
        <v>18</v>
      </c>
      <c r="E46" s="252"/>
      <c r="F46" s="40" t="s">
        <v>54</v>
      </c>
      <c r="G46" s="253">
        <f t="shared" si="4"/>
        <v>97</v>
      </c>
      <c r="H46" s="253">
        <f t="shared" si="5"/>
        <v>85</v>
      </c>
      <c r="I46" s="254">
        <f t="shared" si="6"/>
        <v>26966806</v>
      </c>
      <c r="J46" s="254">
        <f t="shared" si="7"/>
        <v>2</v>
      </c>
      <c r="K46" s="255">
        <f t="shared" si="8"/>
        <v>0.93</v>
      </c>
      <c r="L46" s="256">
        <f t="shared" si="9"/>
        <v>1</v>
      </c>
      <c r="M46" s="257">
        <f t="shared" si="10"/>
        <v>20957247.201545946</v>
      </c>
      <c r="N46" s="257">
        <f t="shared" si="11"/>
        <v>23622166.065575514</v>
      </c>
      <c r="O46" s="257">
        <f t="shared" si="12"/>
        <v>25079129.580000002</v>
      </c>
      <c r="P46" s="257">
        <f t="shared" si="13"/>
        <v>26625955.415960599</v>
      </c>
      <c r="Q46" s="258">
        <f t="shared" si="14"/>
        <v>25079129.580000002</v>
      </c>
      <c r="R46" s="257">
        <f t="shared" si="14"/>
        <v>26625955.415960599</v>
      </c>
      <c r="S46" s="257">
        <f t="shared" si="15"/>
        <v>28268186.084818721</v>
      </c>
      <c r="T46" s="257"/>
      <c r="U46" s="257">
        <f t="shared" si="16"/>
        <v>1781366012.1314054</v>
      </c>
      <c r="V46" s="257">
        <f t="shared" si="17"/>
        <v>2007884115.5739186</v>
      </c>
      <c r="W46" s="257">
        <f t="shared" si="18"/>
        <v>2131726014.3000002</v>
      </c>
      <c r="X46" s="258">
        <f t="shared" si="19"/>
        <v>2263206210.3566508</v>
      </c>
      <c r="Y46" s="258">
        <f t="shared" si="20"/>
        <v>2131726014.3000002</v>
      </c>
      <c r="Z46" s="257">
        <f t="shared" si="21"/>
        <v>2263206210.3566508</v>
      </c>
      <c r="AA46" s="257">
        <f t="shared" si="22"/>
        <v>2402795817.2095914</v>
      </c>
      <c r="AB46" s="257"/>
      <c r="AC46" s="32" t="str">
        <f t="shared" si="23"/>
        <v>BERTAHAP</v>
      </c>
      <c r="AD46" s="259">
        <f t="shared" si="24"/>
        <v>0</v>
      </c>
      <c r="AE46" s="260">
        <v>2</v>
      </c>
      <c r="AF46" s="261"/>
      <c r="AG46" s="257" t="str">
        <f t="shared" si="25"/>
        <v>KR</v>
      </c>
      <c r="AH46" s="261">
        <v>1959503000</v>
      </c>
      <c r="AI46" s="261">
        <v>2208673000</v>
      </c>
      <c r="AJ46" s="261">
        <v>2344899000</v>
      </c>
      <c r="AK46" s="262">
        <v>2489527000</v>
      </c>
      <c r="AL46" s="262">
        <v>2344899000</v>
      </c>
      <c r="AM46" s="261">
        <v>2489527000</v>
      </c>
      <c r="AN46" s="261">
        <v>2643076000</v>
      </c>
      <c r="AO46" s="51">
        <v>2485592940</v>
      </c>
      <c r="AP46" s="42">
        <v>2638898620</v>
      </c>
      <c r="AQ46" s="58">
        <f t="shared" si="26"/>
        <v>2237033646</v>
      </c>
      <c r="AR46" s="58">
        <f t="shared" si="38"/>
        <v>37283894.100000001</v>
      </c>
      <c r="AS46" s="336">
        <f t="shared" si="39"/>
        <v>46678631.25</v>
      </c>
      <c r="AT46" s="131">
        <f t="shared" si="27"/>
        <v>26388986.200000003</v>
      </c>
      <c r="AU46" s="5">
        <f t="shared" si="28"/>
        <v>37283894.100000001</v>
      </c>
      <c r="AV46" s="5">
        <f t="shared" si="40"/>
        <v>58622475</v>
      </c>
      <c r="AW46" s="117"/>
      <c r="AX46" s="120"/>
      <c r="AY46" s="120"/>
      <c r="BQ46" s="58"/>
      <c r="BR46" s="6"/>
      <c r="BS46" s="231"/>
      <c r="BT46" s="53">
        <f t="shared" si="29"/>
        <v>-1732617.2854999974</v>
      </c>
      <c r="BU46" s="232">
        <f>O65</f>
        <v>26419379.838199999</v>
      </c>
      <c r="BV46" s="116"/>
      <c r="BW46" s="112"/>
      <c r="BX46" s="112" t="str">
        <f t="shared" si="30"/>
        <v>2BR-18</v>
      </c>
      <c r="BY46" s="113">
        <f t="shared" si="31"/>
        <v>18</v>
      </c>
      <c r="BZ46" s="114">
        <f t="shared" si="32"/>
        <v>97</v>
      </c>
      <c r="CA46" s="114">
        <f t="shared" si="32"/>
        <v>85</v>
      </c>
      <c r="CB46" s="115">
        <f t="shared" si="33"/>
        <v>25079129.580000002</v>
      </c>
      <c r="CC46" s="115">
        <f t="shared" si="34"/>
        <v>1959503000</v>
      </c>
      <c r="CD46" s="115">
        <f t="shared" si="34"/>
        <v>2208673000</v>
      </c>
      <c r="CE46" s="115">
        <f t="shared" si="34"/>
        <v>2344899000</v>
      </c>
      <c r="CF46" s="115">
        <f t="shared" si="34"/>
        <v>2489527000</v>
      </c>
      <c r="CG46" s="115">
        <f t="shared" si="35"/>
        <v>2643076000</v>
      </c>
      <c r="CT46" s="58">
        <f t="shared" si="36"/>
        <v>2375008758</v>
      </c>
      <c r="CU46" s="43">
        <f t="shared" si="41"/>
        <v>26388986.200000003</v>
      </c>
      <c r="CX46" s="53">
        <f t="shared" si="42"/>
        <v>2110409100</v>
      </c>
      <c r="CY46" s="43">
        <f t="shared" si="43"/>
        <v>35173485</v>
      </c>
      <c r="CZ46" s="48">
        <f t="shared" si="44"/>
        <v>58622475</v>
      </c>
    </row>
    <row r="47" spans="1:104">
      <c r="A47" s="3">
        <f t="shared" si="37"/>
        <v>8</v>
      </c>
      <c r="B47" s="249">
        <v>8</v>
      </c>
      <c r="C47" s="250" t="s">
        <v>132</v>
      </c>
      <c r="D47" s="285">
        <v>20</v>
      </c>
      <c r="E47" s="252"/>
      <c r="F47" s="40" t="s">
        <v>70</v>
      </c>
      <c r="G47" s="253">
        <f t="shared" si="4"/>
        <v>60</v>
      </c>
      <c r="H47" s="253">
        <f t="shared" si="5"/>
        <v>51</v>
      </c>
      <c r="I47" s="254">
        <f t="shared" si="6"/>
        <v>26966806</v>
      </c>
      <c r="J47" s="254">
        <f t="shared" si="7"/>
        <v>2</v>
      </c>
      <c r="K47" s="255">
        <f t="shared" si="8"/>
        <v>0.93</v>
      </c>
      <c r="L47" s="256">
        <f t="shared" si="9"/>
        <v>1</v>
      </c>
      <c r="M47" s="257">
        <f t="shared" si="10"/>
        <v>20957247.201545946</v>
      </c>
      <c r="N47" s="257">
        <f t="shared" si="11"/>
        <v>23622166.065575514</v>
      </c>
      <c r="O47" s="257">
        <f t="shared" si="12"/>
        <v>25079129.580000002</v>
      </c>
      <c r="P47" s="257">
        <f t="shared" si="13"/>
        <v>26625955.415960599</v>
      </c>
      <c r="Q47" s="258">
        <f t="shared" si="14"/>
        <v>25079129.580000002</v>
      </c>
      <c r="R47" s="257">
        <f t="shared" si="14"/>
        <v>26625955.415960599</v>
      </c>
      <c r="S47" s="257">
        <f t="shared" si="15"/>
        <v>28268186.084818721</v>
      </c>
      <c r="T47" s="257"/>
      <c r="U47" s="257">
        <f t="shared" si="16"/>
        <v>1068819607.2788433</v>
      </c>
      <c r="V47" s="257">
        <f t="shared" si="17"/>
        <v>1204730469.3443513</v>
      </c>
      <c r="W47" s="257">
        <f t="shared" si="18"/>
        <v>1279035608.5800002</v>
      </c>
      <c r="X47" s="258">
        <f t="shared" si="19"/>
        <v>1357923726.2139904</v>
      </c>
      <c r="Y47" s="258">
        <f t="shared" si="20"/>
        <v>1279035608.5800002</v>
      </c>
      <c r="Z47" s="257">
        <f t="shared" si="21"/>
        <v>1357923726.2139904</v>
      </c>
      <c r="AA47" s="257">
        <f t="shared" si="22"/>
        <v>1441677490.3257546</v>
      </c>
      <c r="AB47" s="257"/>
      <c r="AC47" s="32" t="str">
        <f t="shared" si="23"/>
        <v>BERTAHAP</v>
      </c>
      <c r="AD47" s="259">
        <f t="shared" si="24"/>
        <v>0</v>
      </c>
      <c r="AE47" s="260">
        <v>2</v>
      </c>
      <c r="AF47" s="261"/>
      <c r="AG47" s="257" t="str">
        <f t="shared" si="25"/>
        <v>KR</v>
      </c>
      <c r="AH47" s="261">
        <v>1175702000</v>
      </c>
      <c r="AI47" s="261">
        <v>1325204000</v>
      </c>
      <c r="AJ47" s="261">
        <v>1406940000</v>
      </c>
      <c r="AK47" s="262">
        <v>1493717000</v>
      </c>
      <c r="AL47" s="262">
        <v>1406940000</v>
      </c>
      <c r="AM47" s="261">
        <v>1493717000</v>
      </c>
      <c r="AN47" s="261">
        <v>1585846000</v>
      </c>
      <c r="AO47" s="51">
        <v>1491356400</v>
      </c>
      <c r="AP47" s="42">
        <v>1583340020</v>
      </c>
      <c r="AQ47" s="58">
        <f t="shared" si="26"/>
        <v>1342220760</v>
      </c>
      <c r="AR47" s="58">
        <f t="shared" si="38"/>
        <v>22370346</v>
      </c>
      <c r="AS47" s="336">
        <f t="shared" si="39"/>
        <v>28007193.75</v>
      </c>
      <c r="AT47" s="131">
        <f t="shared" si="27"/>
        <v>15833400.200000001</v>
      </c>
      <c r="AU47" s="5">
        <f t="shared" si="28"/>
        <v>22370346</v>
      </c>
      <c r="AV47" s="5">
        <f t="shared" si="40"/>
        <v>35173500</v>
      </c>
      <c r="AW47" s="117"/>
      <c r="AX47" s="120"/>
      <c r="AY47" s="120"/>
      <c r="BR47" s="6"/>
      <c r="BS47" s="21"/>
      <c r="BT47" s="53">
        <f t="shared" si="29"/>
        <v>-1732617.2854999974</v>
      </c>
      <c r="BU47" s="130">
        <f>O70</f>
        <v>25079129.580000002</v>
      </c>
      <c r="BV47" s="116"/>
      <c r="BW47" s="112"/>
      <c r="BX47" s="112" t="str">
        <f t="shared" si="30"/>
        <v>1BR-20</v>
      </c>
      <c r="BY47" s="113">
        <f t="shared" si="31"/>
        <v>20</v>
      </c>
      <c r="BZ47" s="114">
        <f t="shared" si="32"/>
        <v>60</v>
      </c>
      <c r="CA47" s="114">
        <f t="shared" si="32"/>
        <v>51</v>
      </c>
      <c r="CB47" s="115">
        <f t="shared" si="33"/>
        <v>25079129.580000002</v>
      </c>
      <c r="CC47" s="115">
        <f t="shared" si="34"/>
        <v>1175702000</v>
      </c>
      <c r="CD47" s="115">
        <f t="shared" si="34"/>
        <v>1325204000</v>
      </c>
      <c r="CE47" s="115">
        <f t="shared" si="34"/>
        <v>1406940000</v>
      </c>
      <c r="CF47" s="115">
        <f t="shared" si="34"/>
        <v>1493717000</v>
      </c>
      <c r="CG47" s="115">
        <f t="shared" si="35"/>
        <v>1585846000</v>
      </c>
      <c r="CT47" s="58">
        <f t="shared" si="36"/>
        <v>1425006018</v>
      </c>
      <c r="CU47" s="43">
        <f t="shared" si="41"/>
        <v>15833400.200000001</v>
      </c>
      <c r="CX47" s="53">
        <f t="shared" si="42"/>
        <v>1266246000</v>
      </c>
      <c r="CY47" s="43">
        <f t="shared" si="43"/>
        <v>21104100</v>
      </c>
      <c r="CZ47" s="48">
        <f t="shared" si="44"/>
        <v>35173500</v>
      </c>
    </row>
    <row r="48" spans="1:104">
      <c r="A48" s="3">
        <f t="shared" si="37"/>
        <v>9</v>
      </c>
      <c r="B48" s="249">
        <v>9</v>
      </c>
      <c r="C48" s="250" t="s">
        <v>132</v>
      </c>
      <c r="D48" s="285">
        <v>22</v>
      </c>
      <c r="E48" s="252"/>
      <c r="F48" s="40" t="s">
        <v>89</v>
      </c>
      <c r="G48" s="253">
        <f t="shared" si="4"/>
        <v>81</v>
      </c>
      <c r="H48" s="253">
        <f t="shared" si="5"/>
        <v>70</v>
      </c>
      <c r="I48" s="254">
        <f t="shared" si="6"/>
        <v>26966806</v>
      </c>
      <c r="J48" s="254">
        <f t="shared" si="7"/>
        <v>4</v>
      </c>
      <c r="K48" s="255">
        <f t="shared" si="8"/>
        <v>0.97</v>
      </c>
      <c r="L48" s="256">
        <f t="shared" si="9"/>
        <v>1</v>
      </c>
      <c r="M48" s="257">
        <f t="shared" si="10"/>
        <v>21858634.177956525</v>
      </c>
      <c r="N48" s="257">
        <f t="shared" si="11"/>
        <v>24638173.208180912</v>
      </c>
      <c r="O48" s="257">
        <f t="shared" si="12"/>
        <v>26157801.82</v>
      </c>
      <c r="P48" s="257">
        <f t="shared" si="13"/>
        <v>27771157.799442772</v>
      </c>
      <c r="Q48" s="258">
        <f t="shared" si="14"/>
        <v>26157801.82</v>
      </c>
      <c r="R48" s="257">
        <f t="shared" si="14"/>
        <v>27771157.799442772</v>
      </c>
      <c r="S48" s="257">
        <f t="shared" si="15"/>
        <v>29484022.045456085</v>
      </c>
      <c r="T48" s="257"/>
      <c r="U48" s="257">
        <f t="shared" si="16"/>
        <v>1530104392.4569569</v>
      </c>
      <c r="V48" s="257">
        <f t="shared" si="17"/>
        <v>1724672124.5726638</v>
      </c>
      <c r="W48" s="257">
        <f t="shared" si="18"/>
        <v>1831046127.4000001</v>
      </c>
      <c r="X48" s="258">
        <f t="shared" si="19"/>
        <v>1943981045.960994</v>
      </c>
      <c r="Y48" s="258">
        <f t="shared" si="20"/>
        <v>1831046127.4000001</v>
      </c>
      <c r="Z48" s="257">
        <f t="shared" si="21"/>
        <v>1943981045.960994</v>
      </c>
      <c r="AA48" s="257">
        <f t="shared" si="22"/>
        <v>2063881543.181926</v>
      </c>
      <c r="AB48" s="257"/>
      <c r="AC48" s="32" t="str">
        <f t="shared" si="23"/>
        <v>BERTAHAP</v>
      </c>
      <c r="AD48" s="259">
        <f t="shared" si="24"/>
        <v>0</v>
      </c>
      <c r="AE48" s="260">
        <v>2</v>
      </c>
      <c r="AF48" s="261"/>
      <c r="AG48" s="257" t="str">
        <f t="shared" si="25"/>
        <v>KR</v>
      </c>
      <c r="AH48" s="261">
        <v>1683115000</v>
      </c>
      <c r="AI48" s="261">
        <v>1897140000</v>
      </c>
      <c r="AJ48" s="261">
        <v>2014151000</v>
      </c>
      <c r="AK48" s="262">
        <v>2138380000</v>
      </c>
      <c r="AL48" s="262">
        <v>2014151000</v>
      </c>
      <c r="AM48" s="261">
        <v>2138380000</v>
      </c>
      <c r="AN48" s="261">
        <v>2270270000</v>
      </c>
      <c r="AO48" s="51">
        <v>2135000060</v>
      </c>
      <c r="AP48" s="42">
        <v>2266682800</v>
      </c>
      <c r="AQ48" s="58">
        <f t="shared" si="26"/>
        <v>1921500054</v>
      </c>
      <c r="AR48" s="58">
        <f t="shared" si="38"/>
        <v>32025000.900000002</v>
      </c>
      <c r="AS48" s="336">
        <f t="shared" si="39"/>
        <v>40094625</v>
      </c>
      <c r="AT48" s="131">
        <f t="shared" si="27"/>
        <v>22666828</v>
      </c>
      <c r="AU48" s="5">
        <f t="shared" si="28"/>
        <v>32025000.900000002</v>
      </c>
      <c r="AV48" s="5">
        <f t="shared" si="40"/>
        <v>50353775</v>
      </c>
      <c r="AW48" s="117"/>
      <c r="AX48" s="120"/>
      <c r="AY48" s="120"/>
      <c r="BT48" s="53">
        <f t="shared" si="29"/>
        <v>-653945.04549999908</v>
      </c>
      <c r="BU48" s="132">
        <f>O109</f>
        <v>25329920.875800002</v>
      </c>
      <c r="BV48" s="116">
        <v>3</v>
      </c>
      <c r="BW48" s="121" t="s">
        <v>148</v>
      </c>
      <c r="BX48" s="112" t="str">
        <f>F67</f>
        <v>1BR-6</v>
      </c>
      <c r="BY48" s="113" t="str">
        <f>D67</f>
        <v>06</v>
      </c>
      <c r="BZ48" s="114">
        <f t="shared" ref="BZ48:CA50" si="45">G67</f>
        <v>78</v>
      </c>
      <c r="CA48" s="114">
        <f t="shared" si="45"/>
        <v>66</v>
      </c>
      <c r="CB48" s="115">
        <f>O67</f>
        <v>25079129.580000002</v>
      </c>
      <c r="CC48" s="115">
        <f t="shared" ref="CC48:CF50" si="46">AH67</f>
        <v>1521497000</v>
      </c>
      <c r="CD48" s="115">
        <f t="shared" si="46"/>
        <v>1714970000</v>
      </c>
      <c r="CE48" s="115">
        <f t="shared" si="46"/>
        <v>1820745000</v>
      </c>
      <c r="CF48" s="115">
        <f t="shared" si="46"/>
        <v>1933045000</v>
      </c>
      <c r="CG48" s="115">
        <f>AN67</f>
        <v>2052271000</v>
      </c>
      <c r="CH48" s="2">
        <v>4</v>
      </c>
      <c r="CT48" s="58">
        <f t="shared" si="36"/>
        <v>2040014520</v>
      </c>
      <c r="CU48" s="43">
        <f t="shared" si="41"/>
        <v>22666828</v>
      </c>
      <c r="CX48" s="53">
        <f t="shared" si="42"/>
        <v>1812735900</v>
      </c>
      <c r="CY48" s="43">
        <f t="shared" si="43"/>
        <v>30212265</v>
      </c>
      <c r="CZ48" s="48">
        <f t="shared" si="44"/>
        <v>50353775</v>
      </c>
    </row>
    <row r="49" spans="1:104">
      <c r="A49" s="3">
        <f t="shared" si="37"/>
        <v>10</v>
      </c>
      <c r="B49" s="249">
        <v>1</v>
      </c>
      <c r="C49" s="250" t="s">
        <v>134</v>
      </c>
      <c r="D49" s="251" t="s">
        <v>24</v>
      </c>
      <c r="E49" s="252"/>
      <c r="F49" s="40" t="s">
        <v>39</v>
      </c>
      <c r="G49" s="253">
        <f t="shared" si="4"/>
        <v>113</v>
      </c>
      <c r="H49" s="253">
        <f t="shared" si="5"/>
        <v>101</v>
      </c>
      <c r="I49" s="254">
        <f t="shared" si="6"/>
        <v>26966806</v>
      </c>
      <c r="J49" s="254">
        <f t="shared" si="7"/>
        <v>6</v>
      </c>
      <c r="K49" s="255">
        <f t="shared" si="8"/>
        <v>0.95</v>
      </c>
      <c r="L49" s="256">
        <f t="shared" si="9"/>
        <v>1</v>
      </c>
      <c r="M49" s="257">
        <f t="shared" si="10"/>
        <v>21407940.689751234</v>
      </c>
      <c r="N49" s="257">
        <f t="shared" si="11"/>
        <v>24130169.636878211</v>
      </c>
      <c r="O49" s="257">
        <f t="shared" si="12"/>
        <v>25618465.699999999</v>
      </c>
      <c r="P49" s="257">
        <f t="shared" si="13"/>
        <v>27198556.607701685</v>
      </c>
      <c r="Q49" s="258">
        <f t="shared" si="14"/>
        <v>25618465.699999999</v>
      </c>
      <c r="R49" s="257">
        <f t="shared" si="14"/>
        <v>27198556.607701685</v>
      </c>
      <c r="S49" s="257">
        <f t="shared" si="15"/>
        <v>28876104.065137401</v>
      </c>
      <c r="T49" s="257"/>
      <c r="U49" s="257">
        <f t="shared" si="16"/>
        <v>2162202009.6648746</v>
      </c>
      <c r="V49" s="257">
        <f t="shared" si="17"/>
        <v>2437147133.3246994</v>
      </c>
      <c r="W49" s="257">
        <f t="shared" si="18"/>
        <v>2587465035.6999998</v>
      </c>
      <c r="X49" s="258">
        <f t="shared" si="19"/>
        <v>2747054217.3778701</v>
      </c>
      <c r="Y49" s="258">
        <f t="shared" si="20"/>
        <v>2587465035.6999998</v>
      </c>
      <c r="Z49" s="257">
        <f t="shared" si="21"/>
        <v>2747054217.3778701</v>
      </c>
      <c r="AA49" s="257">
        <f t="shared" si="22"/>
        <v>2916486510.5788774</v>
      </c>
      <c r="AB49" s="257"/>
      <c r="AC49" s="32" t="str">
        <f t="shared" si="23"/>
        <v>BERTAHAP</v>
      </c>
      <c r="AD49" s="259">
        <f t="shared" si="24"/>
        <v>0</v>
      </c>
      <c r="AE49" s="260">
        <v>2</v>
      </c>
      <c r="AF49" s="261"/>
      <c r="AG49" s="257" t="str">
        <f t="shared" si="25"/>
        <v>KR</v>
      </c>
      <c r="AH49" s="261">
        <v>2378423000</v>
      </c>
      <c r="AI49" s="261">
        <v>2680862000</v>
      </c>
      <c r="AJ49" s="261">
        <v>2846212000</v>
      </c>
      <c r="AK49" s="262">
        <v>3021760000</v>
      </c>
      <c r="AL49" s="262">
        <v>2846212000</v>
      </c>
      <c r="AM49" s="261">
        <v>3021760000</v>
      </c>
      <c r="AN49" s="261">
        <v>3208136000</v>
      </c>
      <c r="AO49" s="51">
        <v>3016984720</v>
      </c>
      <c r="AP49" s="42">
        <v>3203065600</v>
      </c>
      <c r="AQ49" s="58">
        <f t="shared" si="26"/>
        <v>2715286248</v>
      </c>
      <c r="AR49" s="58">
        <f t="shared" si="38"/>
        <v>45254770.800000004</v>
      </c>
      <c r="AS49" s="336">
        <f t="shared" si="39"/>
        <v>56658000</v>
      </c>
      <c r="AT49" s="131">
        <f t="shared" si="27"/>
        <v>32030656</v>
      </c>
      <c r="AU49" s="5">
        <f t="shared" si="28"/>
        <v>45254770.800000004</v>
      </c>
      <c r="AV49" s="5">
        <f t="shared" si="40"/>
        <v>71155300</v>
      </c>
      <c r="AW49" s="117"/>
      <c r="AX49" s="120"/>
      <c r="AY49" s="120"/>
      <c r="BT49" s="53">
        <f t="shared" si="29"/>
        <v>-1193281.1655000001</v>
      </c>
      <c r="BU49" s="233">
        <f>O116</f>
        <v>26130835.013999999</v>
      </c>
      <c r="BV49" s="116"/>
      <c r="BW49" s="112"/>
      <c r="BX49" s="112" t="str">
        <f>F68</f>
        <v>1BR-8</v>
      </c>
      <c r="BY49" s="113" t="str">
        <f>D68</f>
        <v>08</v>
      </c>
      <c r="BZ49" s="114">
        <f t="shared" si="45"/>
        <v>60</v>
      </c>
      <c r="CA49" s="114">
        <f t="shared" si="45"/>
        <v>52</v>
      </c>
      <c r="CB49" s="115">
        <f>O68</f>
        <v>25079129.580000002</v>
      </c>
      <c r="CC49" s="115">
        <f t="shared" si="46"/>
        <v>1198755000</v>
      </c>
      <c r="CD49" s="115">
        <f t="shared" si="46"/>
        <v>1351188000</v>
      </c>
      <c r="CE49" s="115">
        <f t="shared" si="46"/>
        <v>1434527000</v>
      </c>
      <c r="CF49" s="115">
        <f t="shared" si="46"/>
        <v>1523005000</v>
      </c>
      <c r="CG49" s="115">
        <f>AN68</f>
        <v>1616941000</v>
      </c>
      <c r="CT49" s="58">
        <f t="shared" si="36"/>
        <v>2882759040</v>
      </c>
      <c r="CU49" s="43">
        <f t="shared" si="41"/>
        <v>32030656</v>
      </c>
      <c r="CX49" s="53">
        <f t="shared" si="42"/>
        <v>2561590800</v>
      </c>
      <c r="CY49" s="43">
        <f t="shared" si="43"/>
        <v>42693180</v>
      </c>
      <c r="CZ49" s="48">
        <f t="shared" si="44"/>
        <v>71155300</v>
      </c>
    </row>
    <row r="50" spans="1:104">
      <c r="A50" s="3">
        <f t="shared" si="37"/>
        <v>11</v>
      </c>
      <c r="B50" s="249">
        <v>2</v>
      </c>
      <c r="C50" s="250" t="s">
        <v>134</v>
      </c>
      <c r="D50" s="251" t="s">
        <v>35</v>
      </c>
      <c r="E50" s="252"/>
      <c r="F50" s="40" t="s">
        <v>42</v>
      </c>
      <c r="G50" s="253">
        <f t="shared" si="4"/>
        <v>78</v>
      </c>
      <c r="H50" s="253">
        <f t="shared" si="5"/>
        <v>66</v>
      </c>
      <c r="I50" s="254">
        <f t="shared" si="6"/>
        <v>26966806</v>
      </c>
      <c r="J50" s="254">
        <f t="shared" si="7"/>
        <v>2</v>
      </c>
      <c r="K50" s="255">
        <f t="shared" si="8"/>
        <v>0.93</v>
      </c>
      <c r="L50" s="256">
        <f t="shared" si="9"/>
        <v>1</v>
      </c>
      <c r="M50" s="257">
        <f t="shared" si="10"/>
        <v>20957247.201545946</v>
      </c>
      <c r="N50" s="257">
        <f t="shared" si="11"/>
        <v>23622166.065575514</v>
      </c>
      <c r="O50" s="257">
        <f t="shared" si="12"/>
        <v>25079129.580000002</v>
      </c>
      <c r="P50" s="257">
        <f t="shared" si="13"/>
        <v>26625955.415960599</v>
      </c>
      <c r="Q50" s="258">
        <f t="shared" si="14"/>
        <v>25079129.580000002</v>
      </c>
      <c r="R50" s="257">
        <f t="shared" si="14"/>
        <v>26625955.415960599</v>
      </c>
      <c r="S50" s="257">
        <f t="shared" si="15"/>
        <v>28268186.084818721</v>
      </c>
      <c r="T50" s="257"/>
      <c r="U50" s="257">
        <f t="shared" si="16"/>
        <v>1383178315.3020325</v>
      </c>
      <c r="V50" s="257">
        <f t="shared" si="17"/>
        <v>1559062960.3279839</v>
      </c>
      <c r="W50" s="257">
        <f t="shared" si="18"/>
        <v>1655222552.2800002</v>
      </c>
      <c r="X50" s="258">
        <f t="shared" si="19"/>
        <v>1757313057.4533994</v>
      </c>
      <c r="Y50" s="258">
        <f t="shared" si="20"/>
        <v>1655222552.2800002</v>
      </c>
      <c r="Z50" s="257">
        <f t="shared" si="21"/>
        <v>1757313057.4533994</v>
      </c>
      <c r="AA50" s="257">
        <f t="shared" si="22"/>
        <v>1865700281.5980356</v>
      </c>
      <c r="AB50" s="257"/>
      <c r="AC50" s="32" t="str">
        <f t="shared" si="23"/>
        <v>BERTAHAP</v>
      </c>
      <c r="AD50" s="259">
        <f t="shared" si="24"/>
        <v>0</v>
      </c>
      <c r="AE50" s="260">
        <v>2</v>
      </c>
      <c r="AF50" s="261"/>
      <c r="AG50" s="257" t="str">
        <f t="shared" si="25"/>
        <v>KR</v>
      </c>
      <c r="AH50" s="261">
        <v>1521497000</v>
      </c>
      <c r="AI50" s="261">
        <v>1714970000</v>
      </c>
      <c r="AJ50" s="261">
        <v>1820745000</v>
      </c>
      <c r="AK50" s="262">
        <v>1933045000</v>
      </c>
      <c r="AL50" s="262">
        <v>1820745000</v>
      </c>
      <c r="AM50" s="261">
        <v>1933045000</v>
      </c>
      <c r="AN50" s="261">
        <v>2052271000</v>
      </c>
      <c r="AO50" s="51">
        <v>1929989700</v>
      </c>
      <c r="AP50" s="42">
        <v>2049027700</v>
      </c>
      <c r="AQ50" s="58">
        <f t="shared" si="26"/>
        <v>1736990730</v>
      </c>
      <c r="AR50" s="58">
        <f t="shared" si="38"/>
        <v>28949845.5</v>
      </c>
      <c r="AS50" s="336">
        <f t="shared" si="39"/>
        <v>36244593.75</v>
      </c>
      <c r="AT50" s="131">
        <f t="shared" si="27"/>
        <v>20490277</v>
      </c>
      <c r="AU50" s="5">
        <f t="shared" si="28"/>
        <v>28949845.5</v>
      </c>
      <c r="AV50" s="5">
        <f t="shared" si="40"/>
        <v>45518625</v>
      </c>
      <c r="AW50" s="117"/>
      <c r="AX50" s="120"/>
      <c r="AY50" s="120"/>
      <c r="BT50" s="53">
        <f t="shared" si="29"/>
        <v>-1732617.2854999974</v>
      </c>
      <c r="BU50" s="234">
        <f>O123</f>
        <v>26680957.856400002</v>
      </c>
      <c r="BV50" s="116"/>
      <c r="BW50" s="112"/>
      <c r="BX50" s="112" t="str">
        <f>F69</f>
        <v>1BR-10</v>
      </c>
      <c r="BY50" s="113">
        <f>D69</f>
        <v>10</v>
      </c>
      <c r="BZ50" s="114">
        <f t="shared" si="45"/>
        <v>74</v>
      </c>
      <c r="CA50" s="114">
        <f t="shared" si="45"/>
        <v>63</v>
      </c>
      <c r="CB50" s="115">
        <f>O69</f>
        <v>25079129.580000002</v>
      </c>
      <c r="CC50" s="115">
        <f t="shared" si="46"/>
        <v>1452338000</v>
      </c>
      <c r="CD50" s="115">
        <f t="shared" si="46"/>
        <v>1637017000</v>
      </c>
      <c r="CE50" s="115">
        <f t="shared" si="46"/>
        <v>1737984000</v>
      </c>
      <c r="CF50" s="115">
        <f t="shared" si="46"/>
        <v>1845179000</v>
      </c>
      <c r="CG50" s="115">
        <f>AN69</f>
        <v>1958986000</v>
      </c>
      <c r="CT50" s="58">
        <f t="shared" si="36"/>
        <v>1844124930</v>
      </c>
      <c r="CU50" s="43">
        <f t="shared" si="41"/>
        <v>20490277</v>
      </c>
      <c r="CX50" s="53">
        <f t="shared" si="42"/>
        <v>1638670500</v>
      </c>
      <c r="CY50" s="43">
        <f t="shared" si="43"/>
        <v>27311175</v>
      </c>
      <c r="CZ50" s="48">
        <f t="shared" si="44"/>
        <v>45518625</v>
      </c>
    </row>
    <row r="51" spans="1:104">
      <c r="A51" s="3">
        <f t="shared" si="37"/>
        <v>12</v>
      </c>
      <c r="B51" s="249">
        <v>3</v>
      </c>
      <c r="C51" s="250" t="s">
        <v>134</v>
      </c>
      <c r="D51" s="251" t="s">
        <v>41</v>
      </c>
      <c r="E51" s="252"/>
      <c r="F51" s="40" t="s">
        <v>45</v>
      </c>
      <c r="G51" s="253">
        <f t="shared" si="4"/>
        <v>60</v>
      </c>
      <c r="H51" s="253">
        <f t="shared" si="5"/>
        <v>52</v>
      </c>
      <c r="I51" s="254">
        <f t="shared" si="6"/>
        <v>26966806</v>
      </c>
      <c r="J51" s="254">
        <f t="shared" si="7"/>
        <v>2</v>
      </c>
      <c r="K51" s="255">
        <f t="shared" si="8"/>
        <v>0.93</v>
      </c>
      <c r="L51" s="256">
        <f t="shared" si="9"/>
        <v>1</v>
      </c>
      <c r="M51" s="257">
        <f t="shared" si="10"/>
        <v>20957247.201545946</v>
      </c>
      <c r="N51" s="257">
        <f t="shared" si="11"/>
        <v>23622166.065575514</v>
      </c>
      <c r="O51" s="257">
        <f t="shared" si="12"/>
        <v>25079129.580000002</v>
      </c>
      <c r="P51" s="257">
        <f t="shared" si="13"/>
        <v>26625955.415960599</v>
      </c>
      <c r="Q51" s="258">
        <f t="shared" si="14"/>
        <v>25079129.580000002</v>
      </c>
      <c r="R51" s="257">
        <f t="shared" si="14"/>
        <v>26625955.415960599</v>
      </c>
      <c r="S51" s="257">
        <f t="shared" si="15"/>
        <v>28268186.084818721</v>
      </c>
      <c r="T51" s="257"/>
      <c r="U51" s="257">
        <f t="shared" si="16"/>
        <v>1089776854.4803891</v>
      </c>
      <c r="V51" s="257">
        <f t="shared" si="17"/>
        <v>1228352635.4099267</v>
      </c>
      <c r="W51" s="257">
        <f t="shared" si="18"/>
        <v>1304114738.1600001</v>
      </c>
      <c r="X51" s="258">
        <f t="shared" si="19"/>
        <v>1384549681.6299512</v>
      </c>
      <c r="Y51" s="258">
        <f t="shared" si="20"/>
        <v>1304114738.1600001</v>
      </c>
      <c r="Z51" s="257">
        <f t="shared" si="21"/>
        <v>1384549681.6299512</v>
      </c>
      <c r="AA51" s="257">
        <f t="shared" si="22"/>
        <v>1469945676.4105735</v>
      </c>
      <c r="AB51" s="257"/>
      <c r="AC51" s="32" t="str">
        <f t="shared" si="23"/>
        <v>BERTAHAP</v>
      </c>
      <c r="AD51" s="259">
        <f t="shared" si="24"/>
        <v>0</v>
      </c>
      <c r="AE51" s="260">
        <v>2</v>
      </c>
      <c r="AF51" s="261"/>
      <c r="AG51" s="257" t="str">
        <f t="shared" si="25"/>
        <v>KR</v>
      </c>
      <c r="AH51" s="261">
        <v>1198755000</v>
      </c>
      <c r="AI51" s="261">
        <v>1351188000</v>
      </c>
      <c r="AJ51" s="261">
        <v>1434527000</v>
      </c>
      <c r="AK51" s="262">
        <v>1523005000</v>
      </c>
      <c r="AL51" s="262">
        <v>1434527000</v>
      </c>
      <c r="AM51" s="261">
        <v>1523005000</v>
      </c>
      <c r="AN51" s="261">
        <v>1616941000</v>
      </c>
      <c r="AO51" s="51">
        <v>1520598620</v>
      </c>
      <c r="AP51" s="42">
        <v>1614385300</v>
      </c>
      <c r="AQ51" s="58">
        <f t="shared" si="26"/>
        <v>1368538758</v>
      </c>
      <c r="AR51" s="58">
        <f t="shared" si="38"/>
        <v>22808979.300000001</v>
      </c>
      <c r="AS51" s="336">
        <f t="shared" si="39"/>
        <v>28556343.75</v>
      </c>
      <c r="AT51" s="131">
        <f t="shared" si="27"/>
        <v>16143853</v>
      </c>
      <c r="AU51" s="5">
        <f t="shared" si="28"/>
        <v>22808979.300000001</v>
      </c>
      <c r="AV51" s="5">
        <f t="shared" si="40"/>
        <v>35863175</v>
      </c>
      <c r="AW51" s="117"/>
      <c r="AX51" s="120"/>
      <c r="AY51" s="120"/>
      <c r="BT51" s="53">
        <f t="shared" si="29"/>
        <v>-1732617.2854999974</v>
      </c>
      <c r="BU51" s="235">
        <f>O126</f>
        <v>25329920.875800002</v>
      </c>
      <c r="BV51" s="116"/>
      <c r="BW51" s="112"/>
      <c r="BX51" s="112" t="str">
        <f>F72</f>
        <v>1BR-20</v>
      </c>
      <c r="BY51" s="113">
        <f>D72</f>
        <v>20</v>
      </c>
      <c r="BZ51" s="114">
        <f>G72</f>
        <v>60</v>
      </c>
      <c r="CA51" s="114">
        <f>H72</f>
        <v>51</v>
      </c>
      <c r="CB51" s="115">
        <f>O72</f>
        <v>25079129.580000002</v>
      </c>
      <c r="CC51" s="115">
        <f>AH72</f>
        <v>1175702000</v>
      </c>
      <c r="CD51" s="115">
        <f>AI72</f>
        <v>1325204000</v>
      </c>
      <c r="CE51" s="115">
        <f>AJ72</f>
        <v>1406940000</v>
      </c>
      <c r="CF51" s="115">
        <f>AK72</f>
        <v>1493717000</v>
      </c>
      <c r="CG51" s="115">
        <f>AN72</f>
        <v>1585846000</v>
      </c>
      <c r="CT51" s="58">
        <f t="shared" si="36"/>
        <v>1452946770</v>
      </c>
      <c r="CU51" s="43">
        <f t="shared" si="41"/>
        <v>16143853</v>
      </c>
      <c r="CX51" s="53">
        <f t="shared" si="42"/>
        <v>1291074300</v>
      </c>
      <c r="CY51" s="43">
        <f t="shared" si="43"/>
        <v>21517905</v>
      </c>
      <c r="CZ51" s="48">
        <f t="shared" si="44"/>
        <v>35863175</v>
      </c>
    </row>
    <row r="52" spans="1:104">
      <c r="A52" s="3">
        <f t="shared" si="37"/>
        <v>13</v>
      </c>
      <c r="B52" s="249">
        <v>4</v>
      </c>
      <c r="C52" s="250" t="s">
        <v>134</v>
      </c>
      <c r="D52" s="251">
        <v>10</v>
      </c>
      <c r="E52" s="252"/>
      <c r="F52" s="40" t="s">
        <v>48</v>
      </c>
      <c r="G52" s="253">
        <f t="shared" si="4"/>
        <v>74</v>
      </c>
      <c r="H52" s="253">
        <f t="shared" si="5"/>
        <v>63</v>
      </c>
      <c r="I52" s="254">
        <f t="shared" si="6"/>
        <v>26966806</v>
      </c>
      <c r="J52" s="254">
        <f t="shared" si="7"/>
        <v>2</v>
      </c>
      <c r="K52" s="255">
        <f t="shared" si="8"/>
        <v>0.93</v>
      </c>
      <c r="L52" s="256">
        <f t="shared" si="9"/>
        <v>1</v>
      </c>
      <c r="M52" s="257">
        <f t="shared" si="10"/>
        <v>20957247.201545946</v>
      </c>
      <c r="N52" s="257">
        <f t="shared" si="11"/>
        <v>23622166.065575514</v>
      </c>
      <c r="O52" s="257">
        <f t="shared" si="12"/>
        <v>25079129.580000002</v>
      </c>
      <c r="P52" s="257">
        <f t="shared" si="13"/>
        <v>26625955.415960599</v>
      </c>
      <c r="Q52" s="258">
        <f t="shared" si="14"/>
        <v>25079129.580000002</v>
      </c>
      <c r="R52" s="257">
        <f t="shared" si="14"/>
        <v>26625955.415960599</v>
      </c>
      <c r="S52" s="257">
        <f t="shared" si="15"/>
        <v>28268186.084818721</v>
      </c>
      <c r="T52" s="257"/>
      <c r="U52" s="257">
        <f t="shared" si="16"/>
        <v>1320306573.6973946</v>
      </c>
      <c r="V52" s="257">
        <f t="shared" si="17"/>
        <v>1488196462.1312573</v>
      </c>
      <c r="W52" s="257">
        <f t="shared" si="18"/>
        <v>1579985163.5400002</v>
      </c>
      <c r="X52" s="258">
        <f t="shared" si="19"/>
        <v>1677435191.2055178</v>
      </c>
      <c r="Y52" s="258">
        <f t="shared" si="20"/>
        <v>1579985163.5400002</v>
      </c>
      <c r="Z52" s="257">
        <f t="shared" si="21"/>
        <v>1677435191.2055178</v>
      </c>
      <c r="AA52" s="257">
        <f t="shared" si="22"/>
        <v>1780895723.3435793</v>
      </c>
      <c r="AB52" s="257"/>
      <c r="AC52" s="32" t="str">
        <f t="shared" si="23"/>
        <v>BERTAHAP</v>
      </c>
      <c r="AD52" s="259">
        <f t="shared" si="24"/>
        <v>0</v>
      </c>
      <c r="AE52" s="260">
        <v>2</v>
      </c>
      <c r="AF52" s="261"/>
      <c r="AG52" s="257" t="str">
        <f t="shared" si="25"/>
        <v>KR</v>
      </c>
      <c r="AH52" s="261">
        <v>1452338000</v>
      </c>
      <c r="AI52" s="261">
        <v>1637017000</v>
      </c>
      <c r="AJ52" s="261">
        <v>1737984000</v>
      </c>
      <c r="AK52" s="262">
        <v>1845179000</v>
      </c>
      <c r="AL52" s="262">
        <v>1737984000</v>
      </c>
      <c r="AM52" s="261">
        <v>1845179000</v>
      </c>
      <c r="AN52" s="261">
        <v>1958986000</v>
      </c>
      <c r="AO52" s="51">
        <v>1842263040</v>
      </c>
      <c r="AP52" s="42">
        <v>1955889740</v>
      </c>
      <c r="AQ52" s="58">
        <f t="shared" si="26"/>
        <v>1658036736</v>
      </c>
      <c r="AR52" s="58">
        <f t="shared" si="38"/>
        <v>27633945.600000005</v>
      </c>
      <c r="AS52" s="336">
        <f t="shared" si="39"/>
        <v>34597106.25</v>
      </c>
      <c r="AT52" s="131">
        <f t="shared" si="27"/>
        <v>19558897.400000002</v>
      </c>
      <c r="AU52" s="5">
        <f t="shared" si="28"/>
        <v>27633945.600000005</v>
      </c>
      <c r="AV52" s="5">
        <f t="shared" si="40"/>
        <v>43449600</v>
      </c>
      <c r="AW52" s="117"/>
      <c r="AX52" s="120"/>
      <c r="AY52" s="120"/>
      <c r="BT52" s="53">
        <f t="shared" si="29"/>
        <v>-1732617.2854999974</v>
      </c>
      <c r="BU52" s="236">
        <f>O171</f>
        <v>26419379.838199999</v>
      </c>
      <c r="BV52" s="116">
        <v>4</v>
      </c>
      <c r="BW52" s="112" t="s">
        <v>150</v>
      </c>
      <c r="BX52" s="112" t="str">
        <f>F83</f>
        <v>1BR-6</v>
      </c>
      <c r="BY52" s="113" t="str">
        <f>D83</f>
        <v>06</v>
      </c>
      <c r="BZ52" s="114">
        <f t="shared" ref="BZ52:CA55" si="47">G83</f>
        <v>78</v>
      </c>
      <c r="CA52" s="114">
        <f t="shared" si="47"/>
        <v>66</v>
      </c>
      <c r="CB52" s="115">
        <f>O83</f>
        <v>25079129.580000002</v>
      </c>
      <c r="CC52" s="115">
        <f t="shared" ref="CC52:CF55" si="48">AH83</f>
        <v>1521497000</v>
      </c>
      <c r="CD52" s="115">
        <f t="shared" si="48"/>
        <v>1714970000</v>
      </c>
      <c r="CE52" s="115">
        <f t="shared" si="48"/>
        <v>1820745000</v>
      </c>
      <c r="CF52" s="115">
        <f t="shared" si="48"/>
        <v>1933045000</v>
      </c>
      <c r="CG52" s="115">
        <f>AN83</f>
        <v>2052271000</v>
      </c>
      <c r="CH52" s="2">
        <v>12</v>
      </c>
      <c r="CT52" s="58">
        <f t="shared" si="36"/>
        <v>1760300766</v>
      </c>
      <c r="CU52" s="43">
        <f t="shared" si="41"/>
        <v>19558897.400000002</v>
      </c>
      <c r="CX52" s="53">
        <f t="shared" si="42"/>
        <v>1564185600</v>
      </c>
      <c r="CY52" s="43">
        <f t="shared" si="43"/>
        <v>26069760</v>
      </c>
      <c r="CZ52" s="48">
        <f t="shared" si="44"/>
        <v>43449600</v>
      </c>
    </row>
    <row r="53" spans="1:104">
      <c r="A53" s="3">
        <f t="shared" si="37"/>
        <v>14</v>
      </c>
      <c r="B53" s="249">
        <v>5</v>
      </c>
      <c r="C53" s="250" t="s">
        <v>134</v>
      </c>
      <c r="D53" s="285">
        <v>12</v>
      </c>
      <c r="E53" s="252"/>
      <c r="F53" s="40" t="s">
        <v>50</v>
      </c>
      <c r="G53" s="253">
        <f t="shared" si="4"/>
        <v>67</v>
      </c>
      <c r="H53" s="253">
        <f t="shared" si="5"/>
        <v>57</v>
      </c>
      <c r="I53" s="254">
        <f t="shared" si="6"/>
        <v>26966806</v>
      </c>
      <c r="J53" s="254">
        <f t="shared" si="7"/>
        <v>2</v>
      </c>
      <c r="K53" s="255">
        <f t="shared" si="8"/>
        <v>0.93</v>
      </c>
      <c r="L53" s="256">
        <f t="shared" si="9"/>
        <v>1</v>
      </c>
      <c r="M53" s="257">
        <f t="shared" si="10"/>
        <v>20957247.201545946</v>
      </c>
      <c r="N53" s="257">
        <f t="shared" si="11"/>
        <v>23622166.065575514</v>
      </c>
      <c r="O53" s="257">
        <f t="shared" si="12"/>
        <v>25079129.580000002</v>
      </c>
      <c r="P53" s="257">
        <f t="shared" si="13"/>
        <v>26625955.415960599</v>
      </c>
      <c r="Q53" s="258">
        <f t="shared" si="14"/>
        <v>25079129.580000002</v>
      </c>
      <c r="R53" s="257">
        <f t="shared" si="14"/>
        <v>26625955.415960599</v>
      </c>
      <c r="S53" s="257">
        <f t="shared" si="15"/>
        <v>28268186.084818721</v>
      </c>
      <c r="T53" s="257"/>
      <c r="U53" s="257">
        <f t="shared" si="16"/>
        <v>1194563090.4881189</v>
      </c>
      <c r="V53" s="257">
        <f t="shared" si="17"/>
        <v>1346463465.7378044</v>
      </c>
      <c r="W53" s="257">
        <f t="shared" si="18"/>
        <v>1429510386.0600002</v>
      </c>
      <c r="X53" s="258">
        <f t="shared" si="19"/>
        <v>1517679458.7097542</v>
      </c>
      <c r="Y53" s="258">
        <f t="shared" si="20"/>
        <v>1429510386.0600002</v>
      </c>
      <c r="Z53" s="257">
        <f t="shared" si="21"/>
        <v>1517679458.7097542</v>
      </c>
      <c r="AA53" s="257">
        <f t="shared" si="22"/>
        <v>1611286606.8346672</v>
      </c>
      <c r="AB53" s="257"/>
      <c r="AC53" s="32" t="str">
        <f t="shared" si="23"/>
        <v>BERTAHAP</v>
      </c>
      <c r="AD53" s="259">
        <f t="shared" si="24"/>
        <v>0</v>
      </c>
      <c r="AE53" s="260">
        <v>2</v>
      </c>
      <c r="AF53" s="261"/>
      <c r="AG53" s="257" t="str">
        <f t="shared" si="25"/>
        <v>KR</v>
      </c>
      <c r="AH53" s="261">
        <v>1314020000</v>
      </c>
      <c r="AI53" s="261">
        <v>1481110000</v>
      </c>
      <c r="AJ53" s="261">
        <v>1572462000</v>
      </c>
      <c r="AK53" s="262">
        <v>1669448000</v>
      </c>
      <c r="AL53" s="262">
        <v>1572462000</v>
      </c>
      <c r="AM53" s="261">
        <v>1669448000</v>
      </c>
      <c r="AN53" s="261">
        <v>1772416000</v>
      </c>
      <c r="AO53" s="51">
        <v>1666809720</v>
      </c>
      <c r="AP53" s="42">
        <v>1769614880</v>
      </c>
      <c r="AQ53" s="58">
        <f t="shared" si="26"/>
        <v>1500128748</v>
      </c>
      <c r="AR53" s="58">
        <f t="shared" si="38"/>
        <v>25002145.800000001</v>
      </c>
      <c r="AS53" s="336">
        <f t="shared" si="39"/>
        <v>31302150</v>
      </c>
      <c r="AT53" s="131">
        <f t="shared" si="27"/>
        <v>17696148.800000001</v>
      </c>
      <c r="AU53" s="5">
        <f t="shared" si="28"/>
        <v>25002145.800000001</v>
      </c>
      <c r="AV53" s="5">
        <f t="shared" si="40"/>
        <v>39311550</v>
      </c>
      <c r="AW53" s="117"/>
      <c r="AX53" s="120"/>
      <c r="AY53" s="120"/>
      <c r="BT53" s="53">
        <f t="shared" si="29"/>
        <v>-1732617.2854999974</v>
      </c>
      <c r="BU53" s="123">
        <f>O179</f>
        <v>25580712.171600003</v>
      </c>
      <c r="BV53" s="116"/>
      <c r="BW53" s="112"/>
      <c r="BX53" s="112" t="str">
        <f>F84</f>
        <v>1BR-8</v>
      </c>
      <c r="BY53" s="113" t="str">
        <f>D84</f>
        <v>08</v>
      </c>
      <c r="BZ53" s="114">
        <f t="shared" si="47"/>
        <v>60</v>
      </c>
      <c r="CA53" s="114">
        <f t="shared" si="47"/>
        <v>52</v>
      </c>
      <c r="CB53" s="115">
        <f>O84</f>
        <v>25079129.580000002</v>
      </c>
      <c r="CC53" s="115">
        <f t="shared" si="48"/>
        <v>1198755000</v>
      </c>
      <c r="CD53" s="115">
        <f t="shared" si="48"/>
        <v>1351188000</v>
      </c>
      <c r="CE53" s="115">
        <f t="shared" si="48"/>
        <v>1434527000</v>
      </c>
      <c r="CF53" s="115">
        <f t="shared" si="48"/>
        <v>1523005000</v>
      </c>
      <c r="CG53" s="115">
        <f>AN84</f>
        <v>1616941000</v>
      </c>
      <c r="CT53" s="58">
        <f t="shared" si="36"/>
        <v>1592653392</v>
      </c>
      <c r="CU53" s="43">
        <f t="shared" si="41"/>
        <v>17696148.800000001</v>
      </c>
      <c r="CX53" s="53">
        <f t="shared" si="42"/>
        <v>1415215800</v>
      </c>
      <c r="CY53" s="43">
        <f t="shared" si="43"/>
        <v>23586930</v>
      </c>
      <c r="CZ53" s="48">
        <f t="shared" si="44"/>
        <v>39311550</v>
      </c>
    </row>
    <row r="54" spans="1:104">
      <c r="A54" s="3">
        <f t="shared" si="37"/>
        <v>15</v>
      </c>
      <c r="B54" s="249">
        <v>6</v>
      </c>
      <c r="C54" s="250" t="s">
        <v>134</v>
      </c>
      <c r="D54" s="251">
        <v>16</v>
      </c>
      <c r="E54" s="252"/>
      <c r="F54" s="40" t="s">
        <v>52</v>
      </c>
      <c r="G54" s="253">
        <f t="shared" si="4"/>
        <v>71</v>
      </c>
      <c r="H54" s="253">
        <f t="shared" si="5"/>
        <v>63</v>
      </c>
      <c r="I54" s="254">
        <f t="shared" si="6"/>
        <v>26966806</v>
      </c>
      <c r="J54" s="254">
        <f t="shared" si="7"/>
        <v>2</v>
      </c>
      <c r="K54" s="255">
        <f t="shared" si="8"/>
        <v>0.93</v>
      </c>
      <c r="L54" s="256">
        <f t="shared" si="9"/>
        <v>1</v>
      </c>
      <c r="M54" s="257">
        <f t="shared" si="10"/>
        <v>20957247.201545946</v>
      </c>
      <c r="N54" s="257">
        <f t="shared" si="11"/>
        <v>23622166.065575514</v>
      </c>
      <c r="O54" s="257">
        <f t="shared" si="12"/>
        <v>25079129.580000002</v>
      </c>
      <c r="P54" s="257">
        <f t="shared" si="13"/>
        <v>26625955.415960599</v>
      </c>
      <c r="Q54" s="258">
        <f t="shared" si="14"/>
        <v>25079129.580000002</v>
      </c>
      <c r="R54" s="257">
        <f t="shared" si="14"/>
        <v>26625955.415960599</v>
      </c>
      <c r="S54" s="257">
        <f t="shared" si="15"/>
        <v>28268186.084818721</v>
      </c>
      <c r="T54" s="257"/>
      <c r="U54" s="257">
        <f t="shared" si="16"/>
        <v>1320306573.6973946</v>
      </c>
      <c r="V54" s="257">
        <f t="shared" si="17"/>
        <v>1488196462.1312573</v>
      </c>
      <c r="W54" s="257">
        <f t="shared" si="18"/>
        <v>1579985163.5400002</v>
      </c>
      <c r="X54" s="258">
        <f t="shared" si="19"/>
        <v>1677435191.2055178</v>
      </c>
      <c r="Y54" s="258">
        <f t="shared" si="20"/>
        <v>1579985163.5400002</v>
      </c>
      <c r="Z54" s="257">
        <f t="shared" si="21"/>
        <v>1677435191.2055178</v>
      </c>
      <c r="AA54" s="257">
        <f t="shared" si="22"/>
        <v>1780895723.3435793</v>
      </c>
      <c r="AB54" s="257"/>
      <c r="AC54" s="32" t="str">
        <f t="shared" si="23"/>
        <v>BERTAHAP</v>
      </c>
      <c r="AD54" s="259">
        <f t="shared" si="24"/>
        <v>0</v>
      </c>
      <c r="AE54" s="260">
        <v>2</v>
      </c>
      <c r="AF54" s="261"/>
      <c r="AG54" s="257" t="str">
        <f t="shared" si="25"/>
        <v>KR</v>
      </c>
      <c r="AH54" s="261">
        <v>1452338000</v>
      </c>
      <c r="AI54" s="261">
        <v>1637017000</v>
      </c>
      <c r="AJ54" s="261">
        <v>1737984000</v>
      </c>
      <c r="AK54" s="262">
        <v>1845179000</v>
      </c>
      <c r="AL54" s="262">
        <v>1737984000</v>
      </c>
      <c r="AM54" s="261">
        <v>1845179000</v>
      </c>
      <c r="AN54" s="261">
        <v>1958986000</v>
      </c>
      <c r="AO54" s="51">
        <v>1842263040</v>
      </c>
      <c r="AP54" s="42">
        <v>1955889740</v>
      </c>
      <c r="AQ54" s="58">
        <f t="shared" si="26"/>
        <v>1658036736</v>
      </c>
      <c r="AR54" s="58">
        <f t="shared" si="38"/>
        <v>27633945.600000005</v>
      </c>
      <c r="AS54" s="336">
        <f t="shared" si="39"/>
        <v>34597106.25</v>
      </c>
      <c r="AT54" s="131">
        <f t="shared" si="27"/>
        <v>19558897.400000002</v>
      </c>
      <c r="AU54" s="5">
        <f t="shared" si="28"/>
        <v>27633945.600000005</v>
      </c>
      <c r="AV54" s="5">
        <f t="shared" si="40"/>
        <v>43449600</v>
      </c>
      <c r="AW54" s="117"/>
      <c r="AX54" s="120"/>
      <c r="AY54" s="120"/>
      <c r="BT54" s="53">
        <f t="shared" si="29"/>
        <v>-1732617.2854999974</v>
      </c>
      <c r="BU54" s="237">
        <f>O180</f>
        <v>26680957.856400002</v>
      </c>
      <c r="BV54" s="116"/>
      <c r="BW54" s="121"/>
      <c r="BX54" s="112" t="str">
        <f>F85</f>
        <v>1BR-10</v>
      </c>
      <c r="BY54" s="113">
        <f>D85</f>
        <v>10</v>
      </c>
      <c r="BZ54" s="114">
        <f t="shared" si="47"/>
        <v>74</v>
      </c>
      <c r="CA54" s="114">
        <f t="shared" si="47"/>
        <v>63</v>
      </c>
      <c r="CB54" s="115">
        <f>O85</f>
        <v>25079129.580000002</v>
      </c>
      <c r="CC54" s="115">
        <f t="shared" si="48"/>
        <v>1452338000</v>
      </c>
      <c r="CD54" s="115">
        <f t="shared" si="48"/>
        <v>1637017000</v>
      </c>
      <c r="CE54" s="115">
        <f t="shared" si="48"/>
        <v>1737984000</v>
      </c>
      <c r="CF54" s="115">
        <f t="shared" si="48"/>
        <v>1845179000</v>
      </c>
      <c r="CG54" s="115">
        <f>AN85</f>
        <v>1958986000</v>
      </c>
      <c r="CT54" s="58">
        <f t="shared" si="36"/>
        <v>1760300766</v>
      </c>
      <c r="CU54" s="43">
        <f t="shared" si="41"/>
        <v>19558897.400000002</v>
      </c>
      <c r="CX54" s="53">
        <f t="shared" si="42"/>
        <v>1564185600</v>
      </c>
      <c r="CY54" s="43">
        <f t="shared" si="43"/>
        <v>26069760</v>
      </c>
      <c r="CZ54" s="48">
        <f t="shared" si="44"/>
        <v>43449600</v>
      </c>
    </row>
    <row r="55" spans="1:104">
      <c r="A55" s="3">
        <f t="shared" si="37"/>
        <v>16</v>
      </c>
      <c r="B55" s="249">
        <v>7</v>
      </c>
      <c r="C55" s="250" t="s">
        <v>134</v>
      </c>
      <c r="D55" s="285">
        <v>18</v>
      </c>
      <c r="E55" s="252"/>
      <c r="F55" s="40" t="s">
        <v>54</v>
      </c>
      <c r="G55" s="253">
        <f t="shared" si="4"/>
        <v>97</v>
      </c>
      <c r="H55" s="253">
        <f t="shared" si="5"/>
        <v>85</v>
      </c>
      <c r="I55" s="254">
        <f t="shared" si="6"/>
        <v>26966806</v>
      </c>
      <c r="J55" s="254">
        <f t="shared" si="7"/>
        <v>2</v>
      </c>
      <c r="K55" s="255">
        <f t="shared" si="8"/>
        <v>0.93</v>
      </c>
      <c r="L55" s="256">
        <f t="shared" si="9"/>
        <v>1</v>
      </c>
      <c r="M55" s="257">
        <f t="shared" si="10"/>
        <v>20957247.201545946</v>
      </c>
      <c r="N55" s="257">
        <f t="shared" si="11"/>
        <v>23622166.065575514</v>
      </c>
      <c r="O55" s="257">
        <f t="shared" si="12"/>
        <v>25079129.580000002</v>
      </c>
      <c r="P55" s="257">
        <f t="shared" si="13"/>
        <v>26625955.415960599</v>
      </c>
      <c r="Q55" s="258">
        <f t="shared" si="14"/>
        <v>25079129.580000002</v>
      </c>
      <c r="R55" s="257">
        <f t="shared" si="14"/>
        <v>26625955.415960599</v>
      </c>
      <c r="S55" s="257">
        <f t="shared" si="15"/>
        <v>28268186.084818721</v>
      </c>
      <c r="T55" s="257"/>
      <c r="U55" s="257">
        <f t="shared" si="16"/>
        <v>1781366012.1314054</v>
      </c>
      <c r="V55" s="257">
        <f t="shared" si="17"/>
        <v>2007884115.5739186</v>
      </c>
      <c r="W55" s="257">
        <f t="shared" si="18"/>
        <v>2131726014.3000002</v>
      </c>
      <c r="X55" s="258">
        <f t="shared" si="19"/>
        <v>2263206210.3566508</v>
      </c>
      <c r="Y55" s="258">
        <f t="shared" si="20"/>
        <v>2131726014.3000002</v>
      </c>
      <c r="Z55" s="257">
        <f t="shared" si="21"/>
        <v>2263206210.3566508</v>
      </c>
      <c r="AA55" s="257">
        <f t="shared" si="22"/>
        <v>2402795817.2095914</v>
      </c>
      <c r="AB55" s="257"/>
      <c r="AC55" s="32" t="str">
        <f t="shared" si="23"/>
        <v>BERTAHAP</v>
      </c>
      <c r="AD55" s="259">
        <f t="shared" si="24"/>
        <v>0</v>
      </c>
      <c r="AE55" s="260">
        <v>2</v>
      </c>
      <c r="AF55" s="261"/>
      <c r="AG55" s="257" t="str">
        <f t="shared" si="25"/>
        <v>KR</v>
      </c>
      <c r="AH55" s="261">
        <v>1959503000</v>
      </c>
      <c r="AI55" s="261">
        <v>2208673000</v>
      </c>
      <c r="AJ55" s="261">
        <v>2344899000</v>
      </c>
      <c r="AK55" s="262">
        <v>2489527000</v>
      </c>
      <c r="AL55" s="262">
        <v>2344899000</v>
      </c>
      <c r="AM55" s="261">
        <v>2489527000</v>
      </c>
      <c r="AN55" s="261">
        <v>2643076000</v>
      </c>
      <c r="AO55" s="51">
        <v>2485592940</v>
      </c>
      <c r="AP55" s="42">
        <v>2638898620</v>
      </c>
      <c r="AQ55" s="58">
        <f t="shared" si="26"/>
        <v>2237033646</v>
      </c>
      <c r="AR55" s="58">
        <f t="shared" si="38"/>
        <v>37283894.100000001</v>
      </c>
      <c r="AS55" s="336">
        <f t="shared" si="39"/>
        <v>46678631.25</v>
      </c>
      <c r="AT55" s="131">
        <f t="shared" si="27"/>
        <v>26388986.200000003</v>
      </c>
      <c r="AU55" s="5">
        <f t="shared" si="28"/>
        <v>37283894.100000001</v>
      </c>
      <c r="AV55" s="5">
        <f t="shared" si="40"/>
        <v>58622475</v>
      </c>
      <c r="AW55" s="117"/>
      <c r="AX55" s="120"/>
      <c r="AY55" s="120"/>
      <c r="BT55" s="53">
        <f t="shared" si="29"/>
        <v>-1732617.2854999974</v>
      </c>
      <c r="BU55" s="127">
        <f>O188</f>
        <v>26942535.874600001</v>
      </c>
      <c r="BV55" s="116"/>
      <c r="BW55" s="112"/>
      <c r="BX55" s="112" t="str">
        <f>F86</f>
        <v>1BR-12</v>
      </c>
      <c r="BY55" s="113">
        <f>D86</f>
        <v>12</v>
      </c>
      <c r="BZ55" s="114">
        <f t="shared" si="47"/>
        <v>67</v>
      </c>
      <c r="CA55" s="114">
        <f t="shared" si="47"/>
        <v>57</v>
      </c>
      <c r="CB55" s="115">
        <f>O86</f>
        <v>25079129.580000002</v>
      </c>
      <c r="CC55" s="115">
        <f t="shared" si="48"/>
        <v>1314020000</v>
      </c>
      <c r="CD55" s="115">
        <f t="shared" si="48"/>
        <v>1481110000</v>
      </c>
      <c r="CE55" s="115">
        <f t="shared" si="48"/>
        <v>1572462000</v>
      </c>
      <c r="CF55" s="115">
        <f t="shared" si="48"/>
        <v>1669448000</v>
      </c>
      <c r="CG55" s="115">
        <f>AN86</f>
        <v>1772416000</v>
      </c>
      <c r="CT55" s="58">
        <f t="shared" si="36"/>
        <v>2375008758</v>
      </c>
      <c r="CU55" s="43">
        <f t="shared" si="41"/>
        <v>26388986.200000003</v>
      </c>
      <c r="CX55" s="53">
        <f t="shared" si="42"/>
        <v>2110409100</v>
      </c>
      <c r="CY55" s="43">
        <f t="shared" si="43"/>
        <v>35173485</v>
      </c>
      <c r="CZ55" s="48">
        <f t="shared" si="44"/>
        <v>58622475</v>
      </c>
    </row>
    <row r="56" spans="1:104">
      <c r="A56" s="3">
        <f t="shared" si="37"/>
        <v>17</v>
      </c>
      <c r="B56" s="249">
        <v>8</v>
      </c>
      <c r="C56" s="250" t="s">
        <v>134</v>
      </c>
      <c r="D56" s="285">
        <v>20</v>
      </c>
      <c r="E56" s="252"/>
      <c r="F56" s="40" t="s">
        <v>70</v>
      </c>
      <c r="G56" s="253">
        <f t="shared" si="4"/>
        <v>60</v>
      </c>
      <c r="H56" s="253">
        <f t="shared" si="5"/>
        <v>51</v>
      </c>
      <c r="I56" s="254">
        <f t="shared" si="6"/>
        <v>26966806</v>
      </c>
      <c r="J56" s="254">
        <f t="shared" si="7"/>
        <v>2</v>
      </c>
      <c r="K56" s="255">
        <f t="shared" si="8"/>
        <v>0.93</v>
      </c>
      <c r="L56" s="256">
        <f t="shared" si="9"/>
        <v>1</v>
      </c>
      <c r="M56" s="257">
        <f t="shared" si="10"/>
        <v>20957247.201545946</v>
      </c>
      <c r="N56" s="257">
        <f t="shared" si="11"/>
        <v>23622166.065575514</v>
      </c>
      <c r="O56" s="257">
        <f t="shared" si="12"/>
        <v>25079129.580000002</v>
      </c>
      <c r="P56" s="257">
        <f t="shared" si="13"/>
        <v>26625955.415960599</v>
      </c>
      <c r="Q56" s="258">
        <f t="shared" si="14"/>
        <v>25079129.580000002</v>
      </c>
      <c r="R56" s="257">
        <f t="shared" si="14"/>
        <v>26625955.415960599</v>
      </c>
      <c r="S56" s="257">
        <f t="shared" si="15"/>
        <v>28268186.084818721</v>
      </c>
      <c r="T56" s="257"/>
      <c r="U56" s="257">
        <f t="shared" si="16"/>
        <v>1068819607.2788433</v>
      </c>
      <c r="V56" s="257">
        <f t="shared" si="17"/>
        <v>1204730469.3443513</v>
      </c>
      <c r="W56" s="257">
        <f t="shared" si="18"/>
        <v>1279035608.5800002</v>
      </c>
      <c r="X56" s="258">
        <f t="shared" si="19"/>
        <v>1357923726.2139904</v>
      </c>
      <c r="Y56" s="258">
        <f t="shared" si="20"/>
        <v>1279035608.5800002</v>
      </c>
      <c r="Z56" s="257">
        <f t="shared" si="21"/>
        <v>1357923726.2139904</v>
      </c>
      <c r="AA56" s="257">
        <f t="shared" si="22"/>
        <v>1441677490.3257546</v>
      </c>
      <c r="AB56" s="257"/>
      <c r="AC56" s="32" t="str">
        <f t="shared" si="23"/>
        <v>BERTAHAP</v>
      </c>
      <c r="AD56" s="259">
        <f t="shared" si="24"/>
        <v>0</v>
      </c>
      <c r="AE56" s="260">
        <v>2</v>
      </c>
      <c r="AF56" s="261"/>
      <c r="AG56" s="257" t="str">
        <f t="shared" si="25"/>
        <v>KR</v>
      </c>
      <c r="AH56" s="261">
        <v>1175702000</v>
      </c>
      <c r="AI56" s="261">
        <v>1325204000</v>
      </c>
      <c r="AJ56" s="261">
        <v>1406940000</v>
      </c>
      <c r="AK56" s="262">
        <v>1493717000</v>
      </c>
      <c r="AL56" s="262">
        <v>1406940000</v>
      </c>
      <c r="AM56" s="261">
        <v>1493717000</v>
      </c>
      <c r="AN56" s="261">
        <v>1585846000</v>
      </c>
      <c r="AO56" s="51">
        <v>1491356400</v>
      </c>
      <c r="AP56" s="42">
        <v>1583340020</v>
      </c>
      <c r="AQ56" s="58">
        <f t="shared" si="26"/>
        <v>1342220760</v>
      </c>
      <c r="AR56" s="58">
        <f t="shared" si="38"/>
        <v>22370346</v>
      </c>
      <c r="AS56" s="336">
        <f t="shared" si="39"/>
        <v>28007193.75</v>
      </c>
      <c r="AT56" s="131">
        <f t="shared" si="27"/>
        <v>15833400.200000001</v>
      </c>
      <c r="AU56" s="5">
        <f t="shared" si="28"/>
        <v>22370346</v>
      </c>
      <c r="AV56" s="5">
        <f t="shared" si="40"/>
        <v>35173500</v>
      </c>
      <c r="AW56" s="117"/>
      <c r="AX56" s="120"/>
      <c r="AY56" s="120"/>
      <c r="BT56" s="53">
        <f t="shared" si="29"/>
        <v>-1732617.2854999974</v>
      </c>
      <c r="BU56" s="68">
        <f>O189</f>
        <v>25580712.171600003</v>
      </c>
      <c r="BV56" s="116"/>
      <c r="BW56" s="112"/>
      <c r="BX56" s="112" t="str">
        <f>F88</f>
        <v>2BR-18</v>
      </c>
      <c r="BY56" s="113">
        <f>D88</f>
        <v>18</v>
      </c>
      <c r="BZ56" s="114">
        <f>G88</f>
        <v>97</v>
      </c>
      <c r="CA56" s="114">
        <f>H88</f>
        <v>85</v>
      </c>
      <c r="CB56" s="115">
        <f>O88</f>
        <v>25079129.580000002</v>
      </c>
      <c r="CC56" s="115">
        <f t="shared" ref="CC56:CF57" si="49">AH88</f>
        <v>1959503000</v>
      </c>
      <c r="CD56" s="115">
        <f t="shared" si="49"/>
        <v>2208673000</v>
      </c>
      <c r="CE56" s="115">
        <f t="shared" si="49"/>
        <v>2344899000</v>
      </c>
      <c r="CF56" s="115">
        <f t="shared" si="49"/>
        <v>2489527000</v>
      </c>
      <c r="CG56" s="115">
        <f>AN88</f>
        <v>2643076000</v>
      </c>
      <c r="CT56" s="58">
        <f t="shared" si="36"/>
        <v>1425006018</v>
      </c>
      <c r="CU56" s="43">
        <f t="shared" si="41"/>
        <v>15833400.200000001</v>
      </c>
      <c r="CX56" s="53">
        <f t="shared" si="42"/>
        <v>1266246000</v>
      </c>
      <c r="CY56" s="43">
        <f t="shared" si="43"/>
        <v>21104100</v>
      </c>
      <c r="CZ56" s="48">
        <f t="shared" si="44"/>
        <v>35173500</v>
      </c>
    </row>
    <row r="57" spans="1:104">
      <c r="A57" s="3">
        <f t="shared" si="37"/>
        <v>18</v>
      </c>
      <c r="B57" s="249">
        <v>9</v>
      </c>
      <c r="C57" s="250" t="s">
        <v>134</v>
      </c>
      <c r="D57" s="285">
        <v>22</v>
      </c>
      <c r="E57" s="252"/>
      <c r="F57" s="40" t="s">
        <v>89</v>
      </c>
      <c r="G57" s="253">
        <f t="shared" si="4"/>
        <v>81</v>
      </c>
      <c r="H57" s="253">
        <f t="shared" si="5"/>
        <v>70</v>
      </c>
      <c r="I57" s="254">
        <f t="shared" si="6"/>
        <v>26966806</v>
      </c>
      <c r="J57" s="254">
        <f t="shared" si="7"/>
        <v>4</v>
      </c>
      <c r="K57" s="255">
        <f t="shared" si="8"/>
        <v>0.97</v>
      </c>
      <c r="L57" s="256">
        <f t="shared" si="9"/>
        <v>1</v>
      </c>
      <c r="M57" s="257">
        <f t="shared" si="10"/>
        <v>21858634.177956525</v>
      </c>
      <c r="N57" s="257">
        <f t="shared" si="11"/>
        <v>24638173.208180912</v>
      </c>
      <c r="O57" s="257">
        <f t="shared" si="12"/>
        <v>26157801.82</v>
      </c>
      <c r="P57" s="257">
        <f t="shared" si="13"/>
        <v>27771157.799442772</v>
      </c>
      <c r="Q57" s="258">
        <f t="shared" si="14"/>
        <v>26157801.82</v>
      </c>
      <c r="R57" s="257">
        <f t="shared" si="14"/>
        <v>27771157.799442772</v>
      </c>
      <c r="S57" s="257">
        <f t="shared" si="15"/>
        <v>29484022.045456085</v>
      </c>
      <c r="T57" s="257"/>
      <c r="U57" s="257">
        <f t="shared" si="16"/>
        <v>1530104392.4569569</v>
      </c>
      <c r="V57" s="257">
        <f t="shared" si="17"/>
        <v>1724672124.5726638</v>
      </c>
      <c r="W57" s="257">
        <f t="shared" si="18"/>
        <v>1831046127.4000001</v>
      </c>
      <c r="X57" s="258">
        <f t="shared" si="19"/>
        <v>1943981045.960994</v>
      </c>
      <c r="Y57" s="258">
        <f t="shared" si="20"/>
        <v>1831046127.4000001</v>
      </c>
      <c r="Z57" s="257">
        <f t="shared" si="21"/>
        <v>1943981045.960994</v>
      </c>
      <c r="AA57" s="257">
        <f t="shared" si="22"/>
        <v>2063881543.181926</v>
      </c>
      <c r="AB57" s="257"/>
      <c r="AC57" s="32" t="str">
        <f t="shared" si="23"/>
        <v>BERTAHAP</v>
      </c>
      <c r="AD57" s="259">
        <f t="shared" si="24"/>
        <v>0</v>
      </c>
      <c r="AE57" s="260">
        <v>2</v>
      </c>
      <c r="AF57" s="261"/>
      <c r="AG57" s="257" t="str">
        <f t="shared" si="25"/>
        <v>KR</v>
      </c>
      <c r="AH57" s="261">
        <v>1683115000</v>
      </c>
      <c r="AI57" s="261">
        <v>1897140000</v>
      </c>
      <c r="AJ57" s="261">
        <v>2014151000</v>
      </c>
      <c r="AK57" s="262">
        <v>2138380000</v>
      </c>
      <c r="AL57" s="262">
        <v>2014151000</v>
      </c>
      <c r="AM57" s="261">
        <v>2138380000</v>
      </c>
      <c r="AN57" s="261">
        <v>2270270000</v>
      </c>
      <c r="AO57" s="51">
        <v>2135000060</v>
      </c>
      <c r="AP57" s="42">
        <v>2266682800</v>
      </c>
      <c r="AQ57" s="58">
        <f t="shared" si="26"/>
        <v>1921500054</v>
      </c>
      <c r="AR57" s="58">
        <f t="shared" si="38"/>
        <v>32025000.900000002</v>
      </c>
      <c r="AS57" s="336">
        <f t="shared" si="39"/>
        <v>40094625</v>
      </c>
      <c r="AT57" s="131">
        <f t="shared" si="27"/>
        <v>22666828</v>
      </c>
      <c r="AU57" s="5">
        <f t="shared" si="28"/>
        <v>32025000.900000002</v>
      </c>
      <c r="AV57" s="5">
        <f t="shared" si="40"/>
        <v>50353775</v>
      </c>
      <c r="AW57" s="117"/>
      <c r="AX57" s="120"/>
      <c r="AY57" s="120"/>
      <c r="BT57" s="53">
        <f t="shared" si="29"/>
        <v>-653945.04549999908</v>
      </c>
      <c r="BU57" s="126">
        <f>O205</f>
        <v>26130835.013999999</v>
      </c>
      <c r="BV57" s="116"/>
      <c r="BW57" s="112"/>
      <c r="BX57" s="112" t="str">
        <f>F89</f>
        <v>1BR-20</v>
      </c>
      <c r="BY57" s="113">
        <f>D89</f>
        <v>20</v>
      </c>
      <c r="BZ57" s="114">
        <f>G89</f>
        <v>60</v>
      </c>
      <c r="CA57" s="114">
        <f>H89</f>
        <v>51</v>
      </c>
      <c r="CB57" s="115">
        <f>O89</f>
        <v>25079129.580000002</v>
      </c>
      <c r="CC57" s="115">
        <f t="shared" si="49"/>
        <v>1175702000</v>
      </c>
      <c r="CD57" s="115">
        <f t="shared" si="49"/>
        <v>1325204000</v>
      </c>
      <c r="CE57" s="115">
        <f t="shared" si="49"/>
        <v>1406940000</v>
      </c>
      <c r="CF57" s="115">
        <f t="shared" si="49"/>
        <v>1493717000</v>
      </c>
      <c r="CG57" s="115">
        <f>AN89</f>
        <v>1585846000</v>
      </c>
      <c r="CT57" s="58">
        <f t="shared" si="36"/>
        <v>2040014520</v>
      </c>
      <c r="CU57" s="43">
        <f t="shared" si="41"/>
        <v>22666828</v>
      </c>
      <c r="CX57" s="53">
        <f t="shared" si="42"/>
        <v>1812735900</v>
      </c>
      <c r="CY57" s="43">
        <f t="shared" si="43"/>
        <v>30212265</v>
      </c>
      <c r="CZ57" s="48">
        <f t="shared" si="44"/>
        <v>50353775</v>
      </c>
    </row>
    <row r="58" spans="1:104">
      <c r="A58" s="3">
        <f t="shared" si="37"/>
        <v>19</v>
      </c>
      <c r="B58" s="249">
        <v>1</v>
      </c>
      <c r="C58" s="250" t="s">
        <v>139</v>
      </c>
      <c r="D58" s="251" t="s">
        <v>24</v>
      </c>
      <c r="E58" s="252"/>
      <c r="F58" s="40" t="s">
        <v>39</v>
      </c>
      <c r="G58" s="253">
        <f t="shared" si="4"/>
        <v>113</v>
      </c>
      <c r="H58" s="253">
        <f t="shared" si="5"/>
        <v>101</v>
      </c>
      <c r="I58" s="254">
        <f t="shared" si="6"/>
        <v>26966806</v>
      </c>
      <c r="J58" s="254">
        <f t="shared" si="7"/>
        <v>6</v>
      </c>
      <c r="K58" s="255">
        <f t="shared" si="8"/>
        <v>0.95</v>
      </c>
      <c r="L58" s="305">
        <f t="shared" ref="L58:L65" si="50">SUMIF($AN$4:$AN$22,D58,$BE$4:$BE$22)</f>
        <v>1.01</v>
      </c>
      <c r="M58" s="257">
        <f t="shared" si="10"/>
        <v>21622020.096648749</v>
      </c>
      <c r="N58" s="257">
        <f t="shared" si="11"/>
        <v>24371471.333246995</v>
      </c>
      <c r="O58" s="257">
        <f t="shared" si="12"/>
        <v>25874650.357000001</v>
      </c>
      <c r="P58" s="257">
        <f t="shared" si="13"/>
        <v>27470542.173778702</v>
      </c>
      <c r="Q58" s="258">
        <f t="shared" si="14"/>
        <v>25874650.357000001</v>
      </c>
      <c r="R58" s="257">
        <f t="shared" si="14"/>
        <v>27470542.173778702</v>
      </c>
      <c r="S58" s="257">
        <f t="shared" si="15"/>
        <v>29164865.105788779</v>
      </c>
      <c r="T58" s="257"/>
      <c r="U58" s="257">
        <f t="shared" si="16"/>
        <v>2183824029.7615237</v>
      </c>
      <c r="V58" s="257">
        <f t="shared" si="17"/>
        <v>2461518604.6579466</v>
      </c>
      <c r="W58" s="257">
        <f t="shared" si="18"/>
        <v>2613339686.0570002</v>
      </c>
      <c r="X58" s="258">
        <f t="shared" si="19"/>
        <v>2774524759.5516491</v>
      </c>
      <c r="Y58" s="258">
        <f t="shared" si="20"/>
        <v>2613339686.0570002</v>
      </c>
      <c r="Z58" s="257">
        <f t="shared" si="21"/>
        <v>2774524759.5516491</v>
      </c>
      <c r="AA58" s="257">
        <f t="shared" si="22"/>
        <v>2945651375.6846666</v>
      </c>
      <c r="AB58" s="257"/>
      <c r="AC58" s="32" t="str">
        <f t="shared" si="23"/>
        <v>BERTAHAP</v>
      </c>
      <c r="AD58" s="259">
        <f t="shared" si="24"/>
        <v>0</v>
      </c>
      <c r="AE58" s="260">
        <v>2</v>
      </c>
      <c r="AF58" s="261"/>
      <c r="AG58" s="257" t="str">
        <f t="shared" si="25"/>
        <v>KR</v>
      </c>
      <c r="AH58" s="261">
        <v>2402207000</v>
      </c>
      <c r="AI58" s="261">
        <v>2707671000</v>
      </c>
      <c r="AJ58" s="261">
        <v>2874674000</v>
      </c>
      <c r="AK58" s="262">
        <v>3051978000</v>
      </c>
      <c r="AL58" s="262">
        <v>2874674000</v>
      </c>
      <c r="AM58" s="261">
        <v>3051978000</v>
      </c>
      <c r="AN58" s="261">
        <v>3240217000</v>
      </c>
      <c r="AO58" s="51">
        <v>3047154440</v>
      </c>
      <c r="AP58" s="42">
        <v>3235096680</v>
      </c>
      <c r="AQ58" s="58">
        <f t="shared" si="26"/>
        <v>2742438996</v>
      </c>
      <c r="AR58" s="58">
        <f t="shared" si="38"/>
        <v>45707316.600000001</v>
      </c>
      <c r="AS58" s="336">
        <f t="shared" si="39"/>
        <v>57224587.5</v>
      </c>
      <c r="AT58" s="131">
        <f t="shared" si="27"/>
        <v>32350966.799999997</v>
      </c>
      <c r="AU58" s="5">
        <f t="shared" si="28"/>
        <v>45707316.600000001</v>
      </c>
      <c r="AV58" s="5">
        <f t="shared" si="40"/>
        <v>71866850</v>
      </c>
      <c r="AW58" s="117"/>
      <c r="AX58" s="120"/>
      <c r="AY58" s="120"/>
      <c r="BT58" s="53">
        <f t="shared" si="29"/>
        <v>-937096.5084999986</v>
      </c>
      <c r="BU58" s="130">
        <f>O223</f>
        <v>26387019.671</v>
      </c>
      <c r="BV58" s="116">
        <v>5</v>
      </c>
      <c r="BW58" s="112" t="s">
        <v>229</v>
      </c>
      <c r="BX58" s="112" t="str">
        <f>F48</f>
        <v>2BR-22</v>
      </c>
      <c r="BY58" s="113">
        <f>D48</f>
        <v>22</v>
      </c>
      <c r="BZ58" s="114">
        <f>G48</f>
        <v>81</v>
      </c>
      <c r="CA58" s="114">
        <f>H48</f>
        <v>70</v>
      </c>
      <c r="CB58" s="115">
        <f>O48</f>
        <v>26157801.82</v>
      </c>
      <c r="CC58" s="115">
        <f>AH48</f>
        <v>1683115000</v>
      </c>
      <c r="CD58" s="115">
        <f>AI48</f>
        <v>1897140000</v>
      </c>
      <c r="CE58" s="115">
        <f>AJ48</f>
        <v>2014151000</v>
      </c>
      <c r="CF58" s="115">
        <f>AK48</f>
        <v>2138380000</v>
      </c>
      <c r="CG58" s="115">
        <f>AN48</f>
        <v>2270270000</v>
      </c>
      <c r="CH58" s="2">
        <v>5</v>
      </c>
      <c r="CT58" s="58">
        <f t="shared" si="36"/>
        <v>2911587012</v>
      </c>
      <c r="CU58" s="43">
        <f t="shared" si="41"/>
        <v>32350966.799999997</v>
      </c>
      <c r="CX58" s="53">
        <f t="shared" si="42"/>
        <v>2587206600</v>
      </c>
      <c r="CY58" s="43">
        <f t="shared" si="43"/>
        <v>43120110</v>
      </c>
      <c r="CZ58" s="48">
        <f t="shared" si="44"/>
        <v>71866850</v>
      </c>
    </row>
    <row r="59" spans="1:104">
      <c r="A59" s="3">
        <f t="shared" si="37"/>
        <v>20</v>
      </c>
      <c r="B59" s="249">
        <v>2</v>
      </c>
      <c r="C59" s="250" t="s">
        <v>139</v>
      </c>
      <c r="D59" s="251" t="s">
        <v>35</v>
      </c>
      <c r="E59" s="252"/>
      <c r="F59" s="40" t="s">
        <v>42</v>
      </c>
      <c r="G59" s="253">
        <f t="shared" si="4"/>
        <v>78</v>
      </c>
      <c r="H59" s="253">
        <f t="shared" si="5"/>
        <v>66</v>
      </c>
      <c r="I59" s="254">
        <f t="shared" si="6"/>
        <v>26966806</v>
      </c>
      <c r="J59" s="254">
        <f t="shared" si="7"/>
        <v>2</v>
      </c>
      <c r="K59" s="255">
        <f t="shared" si="8"/>
        <v>0.93</v>
      </c>
      <c r="L59" s="305">
        <f t="shared" si="50"/>
        <v>1.01</v>
      </c>
      <c r="M59" s="257">
        <f t="shared" si="10"/>
        <v>21166819.673561409</v>
      </c>
      <c r="N59" s="257">
        <f t="shared" si="11"/>
        <v>23858387.72623127</v>
      </c>
      <c r="O59" s="257">
        <f t="shared" si="12"/>
        <v>25329920.875800002</v>
      </c>
      <c r="P59" s="257">
        <f t="shared" si="13"/>
        <v>26892214.970120206</v>
      </c>
      <c r="Q59" s="258">
        <f t="shared" si="14"/>
        <v>25329920.875800002</v>
      </c>
      <c r="R59" s="257">
        <f t="shared" si="14"/>
        <v>26892214.970120206</v>
      </c>
      <c r="S59" s="257">
        <f t="shared" si="15"/>
        <v>28550867.945666909</v>
      </c>
      <c r="T59" s="257"/>
      <c r="U59" s="257">
        <f t="shared" si="16"/>
        <v>1397010098.4550531</v>
      </c>
      <c r="V59" s="257">
        <f t="shared" si="17"/>
        <v>1574653589.9312637</v>
      </c>
      <c r="W59" s="257">
        <f t="shared" si="18"/>
        <v>1671774777.8028002</v>
      </c>
      <c r="X59" s="258">
        <f t="shared" si="19"/>
        <v>1774886188.0279336</v>
      </c>
      <c r="Y59" s="258">
        <f t="shared" si="20"/>
        <v>1671774777.8028002</v>
      </c>
      <c r="Z59" s="257">
        <f t="shared" si="21"/>
        <v>1774886188.0279336</v>
      </c>
      <c r="AA59" s="257">
        <f t="shared" si="22"/>
        <v>1884357284.414016</v>
      </c>
      <c r="AB59" s="257"/>
      <c r="AC59" s="32" t="str">
        <f t="shared" si="23"/>
        <v>BERTAHAP</v>
      </c>
      <c r="AD59" s="259">
        <f t="shared" si="24"/>
        <v>0</v>
      </c>
      <c r="AE59" s="260">
        <v>2</v>
      </c>
      <c r="AF59" s="261"/>
      <c r="AG59" s="257" t="str">
        <f t="shared" si="25"/>
        <v>KR</v>
      </c>
      <c r="AH59" s="261">
        <v>1536712000</v>
      </c>
      <c r="AI59" s="261">
        <v>1732119000</v>
      </c>
      <c r="AJ59" s="261">
        <v>1838953000</v>
      </c>
      <c r="AK59" s="262">
        <v>1952375000</v>
      </c>
      <c r="AL59" s="262">
        <v>1838953000</v>
      </c>
      <c r="AM59" s="261">
        <v>1952375000</v>
      </c>
      <c r="AN59" s="261">
        <v>2072794000</v>
      </c>
      <c r="AO59" s="51">
        <v>1949290180</v>
      </c>
      <c r="AP59" s="42">
        <v>2069517500</v>
      </c>
      <c r="AQ59" s="58">
        <f t="shared" si="26"/>
        <v>1754361162</v>
      </c>
      <c r="AR59" s="58">
        <f t="shared" si="38"/>
        <v>29239352.700000003</v>
      </c>
      <c r="AS59" s="336">
        <f t="shared" si="39"/>
        <v>36607031.25</v>
      </c>
      <c r="AT59" s="131">
        <f t="shared" si="27"/>
        <v>20695175</v>
      </c>
      <c r="AU59" s="5">
        <f t="shared" si="28"/>
        <v>29239352.700000003</v>
      </c>
      <c r="AV59" s="5">
        <f t="shared" si="40"/>
        <v>45973825</v>
      </c>
      <c r="AW59" s="117"/>
      <c r="AX59" s="120"/>
      <c r="AY59" s="120"/>
      <c r="BT59" s="53">
        <f t="shared" si="29"/>
        <v>-1481825.989699997</v>
      </c>
      <c r="BU59" s="132">
        <f>O247</f>
        <v>26002742.685499996</v>
      </c>
      <c r="BV59" s="116">
        <v>6</v>
      </c>
      <c r="BW59" s="112" t="s">
        <v>135</v>
      </c>
      <c r="BX59" s="112" t="str">
        <f>F58</f>
        <v>2BR-2</v>
      </c>
      <c r="BY59" s="113" t="str">
        <f>D58</f>
        <v>02</v>
      </c>
      <c r="BZ59" s="114">
        <f>G58</f>
        <v>113</v>
      </c>
      <c r="CA59" s="114">
        <f>H58</f>
        <v>101</v>
      </c>
      <c r="CB59" s="115">
        <f>O58</f>
        <v>25874650.357000001</v>
      </c>
      <c r="CC59" s="115">
        <f>AH58</f>
        <v>2402207000</v>
      </c>
      <c r="CD59" s="115">
        <f>AI58</f>
        <v>2707671000</v>
      </c>
      <c r="CE59" s="115">
        <f>AJ58</f>
        <v>2874674000</v>
      </c>
      <c r="CF59" s="115">
        <f>AK58</f>
        <v>3051978000</v>
      </c>
      <c r="CG59" s="115">
        <f>AN58</f>
        <v>3240217000</v>
      </c>
      <c r="CH59" s="2">
        <v>8</v>
      </c>
      <c r="CT59" s="58">
        <f t="shared" si="36"/>
        <v>1862565750</v>
      </c>
      <c r="CU59" s="43">
        <f t="shared" si="41"/>
        <v>20695175</v>
      </c>
      <c r="CX59" s="53">
        <f t="shared" si="42"/>
        <v>1655057700</v>
      </c>
      <c r="CY59" s="43">
        <f t="shared" si="43"/>
        <v>27584295</v>
      </c>
      <c r="CZ59" s="48">
        <f t="shared" si="44"/>
        <v>45973825</v>
      </c>
    </row>
    <row r="60" spans="1:104">
      <c r="A60" s="3">
        <f t="shared" si="37"/>
        <v>21</v>
      </c>
      <c r="B60" s="249">
        <v>3</v>
      </c>
      <c r="C60" s="250" t="s">
        <v>139</v>
      </c>
      <c r="D60" s="251" t="s">
        <v>41</v>
      </c>
      <c r="E60" s="252"/>
      <c r="F60" s="40" t="s">
        <v>45</v>
      </c>
      <c r="G60" s="253">
        <f t="shared" si="4"/>
        <v>60</v>
      </c>
      <c r="H60" s="253">
        <f t="shared" si="5"/>
        <v>52</v>
      </c>
      <c r="I60" s="254">
        <f t="shared" si="6"/>
        <v>26966806</v>
      </c>
      <c r="J60" s="254">
        <f t="shared" si="7"/>
        <v>2</v>
      </c>
      <c r="K60" s="255">
        <f t="shared" si="8"/>
        <v>0.93</v>
      </c>
      <c r="L60" s="305">
        <f t="shared" si="50"/>
        <v>1.01</v>
      </c>
      <c r="M60" s="257">
        <f t="shared" si="10"/>
        <v>21166819.673561409</v>
      </c>
      <c r="N60" s="257">
        <f t="shared" si="11"/>
        <v>23858387.72623127</v>
      </c>
      <c r="O60" s="257">
        <f t="shared" si="12"/>
        <v>25329920.875800002</v>
      </c>
      <c r="P60" s="257">
        <f t="shared" si="13"/>
        <v>26892214.970120206</v>
      </c>
      <c r="Q60" s="258">
        <f t="shared" si="14"/>
        <v>25329920.875800002</v>
      </c>
      <c r="R60" s="257">
        <f t="shared" si="14"/>
        <v>26892214.970120206</v>
      </c>
      <c r="S60" s="257">
        <f t="shared" si="15"/>
        <v>28550867.945666909</v>
      </c>
      <c r="T60" s="257"/>
      <c r="U60" s="257">
        <f t="shared" si="16"/>
        <v>1100674623.0251932</v>
      </c>
      <c r="V60" s="257">
        <f t="shared" si="17"/>
        <v>1240636161.7640259</v>
      </c>
      <c r="W60" s="257">
        <f t="shared" si="18"/>
        <v>1317155885.5416002</v>
      </c>
      <c r="X60" s="258">
        <f t="shared" si="19"/>
        <v>1398395178.4462507</v>
      </c>
      <c r="Y60" s="258">
        <f t="shared" si="20"/>
        <v>1317155885.5416002</v>
      </c>
      <c r="Z60" s="257">
        <f t="shared" si="21"/>
        <v>1398395178.4462507</v>
      </c>
      <c r="AA60" s="257">
        <f t="shared" si="22"/>
        <v>1484645133.1746793</v>
      </c>
      <c r="AB60" s="257"/>
      <c r="AC60" s="32" t="str">
        <f t="shared" si="23"/>
        <v>BERTAHAP</v>
      </c>
      <c r="AD60" s="259">
        <f t="shared" si="24"/>
        <v>0</v>
      </c>
      <c r="AE60" s="260">
        <v>2</v>
      </c>
      <c r="AF60" s="261"/>
      <c r="AG60" s="257" t="str">
        <f t="shared" si="25"/>
        <v>KR</v>
      </c>
      <c r="AH60" s="261">
        <v>1210743000</v>
      </c>
      <c r="AI60" s="261">
        <v>1364700000</v>
      </c>
      <c r="AJ60" s="261">
        <v>1448872000</v>
      </c>
      <c r="AK60" s="262">
        <v>1538235000</v>
      </c>
      <c r="AL60" s="262">
        <v>1448872000</v>
      </c>
      <c r="AM60" s="261">
        <v>1538235000</v>
      </c>
      <c r="AN60" s="261">
        <v>1633110000</v>
      </c>
      <c r="AO60" s="51">
        <v>1535804320</v>
      </c>
      <c r="AP60" s="42">
        <v>1630529100</v>
      </c>
      <c r="AQ60" s="58">
        <f t="shared" si="26"/>
        <v>1382223888</v>
      </c>
      <c r="AR60" s="58">
        <f t="shared" si="38"/>
        <v>23037064.800000001</v>
      </c>
      <c r="AS60" s="336">
        <f t="shared" si="39"/>
        <v>28841906.25</v>
      </c>
      <c r="AT60" s="131">
        <f t="shared" si="27"/>
        <v>16305291</v>
      </c>
      <c r="AU60" s="5">
        <f t="shared" si="28"/>
        <v>23037064.800000001</v>
      </c>
      <c r="AV60" s="5">
        <f t="shared" si="40"/>
        <v>36221800</v>
      </c>
      <c r="AW60" s="117"/>
      <c r="AX60" s="120"/>
      <c r="AY60" s="120"/>
      <c r="BT60" s="53">
        <f t="shared" si="29"/>
        <v>-1481825.989699997</v>
      </c>
      <c r="BU60" s="133">
        <f>O248</f>
        <v>25455316.523699999</v>
      </c>
      <c r="BV60" s="116"/>
      <c r="BW60" s="112" t="s">
        <v>136</v>
      </c>
      <c r="BX60" s="112"/>
      <c r="BY60" s="113"/>
      <c r="BZ60" s="114"/>
      <c r="CA60" s="114"/>
      <c r="CB60" s="115"/>
      <c r="CC60" s="115"/>
      <c r="CD60" s="115"/>
      <c r="CE60" s="115"/>
      <c r="CF60" s="115"/>
      <c r="CG60" s="115"/>
      <c r="CT60" s="58">
        <f t="shared" si="36"/>
        <v>1467476190</v>
      </c>
      <c r="CU60" s="43">
        <f t="shared" si="41"/>
        <v>16305291</v>
      </c>
      <c r="CX60" s="53">
        <f t="shared" si="42"/>
        <v>1303984800</v>
      </c>
      <c r="CY60" s="43">
        <f t="shared" si="43"/>
        <v>21733080</v>
      </c>
      <c r="CZ60" s="48">
        <f t="shared" si="44"/>
        <v>36221800</v>
      </c>
    </row>
    <row r="61" spans="1:104">
      <c r="A61" s="3">
        <f t="shared" si="37"/>
        <v>22</v>
      </c>
      <c r="B61" s="249">
        <v>4</v>
      </c>
      <c r="C61" s="250" t="s">
        <v>139</v>
      </c>
      <c r="D61" s="251">
        <v>10</v>
      </c>
      <c r="E61" s="252"/>
      <c r="F61" s="40" t="s">
        <v>48</v>
      </c>
      <c r="G61" s="253">
        <f t="shared" si="4"/>
        <v>74</v>
      </c>
      <c r="H61" s="253">
        <f t="shared" si="5"/>
        <v>63</v>
      </c>
      <c r="I61" s="254">
        <f t="shared" si="6"/>
        <v>26966806</v>
      </c>
      <c r="J61" s="254">
        <f t="shared" si="7"/>
        <v>2</v>
      </c>
      <c r="K61" s="255">
        <f t="shared" si="8"/>
        <v>0.93</v>
      </c>
      <c r="L61" s="305">
        <f t="shared" si="50"/>
        <v>1.01</v>
      </c>
      <c r="M61" s="257">
        <f t="shared" si="10"/>
        <v>21166819.673561409</v>
      </c>
      <c r="N61" s="257">
        <f t="shared" si="11"/>
        <v>23858387.72623127</v>
      </c>
      <c r="O61" s="257">
        <f t="shared" si="12"/>
        <v>25329920.875800002</v>
      </c>
      <c r="P61" s="257">
        <f t="shared" si="13"/>
        <v>26892214.970120206</v>
      </c>
      <c r="Q61" s="258">
        <f t="shared" si="14"/>
        <v>25329920.875800002</v>
      </c>
      <c r="R61" s="257">
        <f t="shared" si="14"/>
        <v>26892214.970120206</v>
      </c>
      <c r="S61" s="257">
        <f t="shared" si="15"/>
        <v>28550867.945666909</v>
      </c>
      <c r="T61" s="257"/>
      <c r="U61" s="257">
        <f t="shared" si="16"/>
        <v>1333509639.4343688</v>
      </c>
      <c r="V61" s="257">
        <f t="shared" si="17"/>
        <v>1503078426.7525699</v>
      </c>
      <c r="W61" s="257">
        <f t="shared" si="18"/>
        <v>1595785015.1754003</v>
      </c>
      <c r="X61" s="258">
        <f t="shared" si="19"/>
        <v>1694209543.117573</v>
      </c>
      <c r="Y61" s="258">
        <f t="shared" si="20"/>
        <v>1595785015.1754003</v>
      </c>
      <c r="Z61" s="257">
        <f t="shared" si="21"/>
        <v>1694209543.117573</v>
      </c>
      <c r="AA61" s="257">
        <f t="shared" si="22"/>
        <v>1798704680.5770154</v>
      </c>
      <c r="AB61" s="257"/>
      <c r="AC61" s="32" t="str">
        <f t="shared" si="23"/>
        <v>BERTAHAP</v>
      </c>
      <c r="AD61" s="259">
        <f t="shared" si="24"/>
        <v>0</v>
      </c>
      <c r="AE61" s="260">
        <v>2</v>
      </c>
      <c r="AF61" s="261"/>
      <c r="AG61" s="257" t="str">
        <f t="shared" si="25"/>
        <v>KR</v>
      </c>
      <c r="AH61" s="261">
        <v>1466861000</v>
      </c>
      <c r="AI61" s="261">
        <v>1653387000</v>
      </c>
      <c r="AJ61" s="261">
        <v>1755364000</v>
      </c>
      <c r="AK61" s="262">
        <v>1863631000</v>
      </c>
      <c r="AL61" s="262">
        <v>1755364000</v>
      </c>
      <c r="AM61" s="261">
        <v>1863631000</v>
      </c>
      <c r="AN61" s="261">
        <v>1978576000</v>
      </c>
      <c r="AO61" s="51">
        <v>1860685840</v>
      </c>
      <c r="AP61" s="42">
        <v>1975448860</v>
      </c>
      <c r="AQ61" s="58">
        <f t="shared" si="26"/>
        <v>1674617256</v>
      </c>
      <c r="AR61" s="58">
        <f t="shared" si="38"/>
        <v>27910287.600000005</v>
      </c>
      <c r="AS61" s="336">
        <f t="shared" si="39"/>
        <v>34943081.25</v>
      </c>
      <c r="AT61" s="131">
        <f t="shared" si="27"/>
        <v>19754488.600000001</v>
      </c>
      <c r="AU61" s="5">
        <f t="shared" si="28"/>
        <v>27910287.600000005</v>
      </c>
      <c r="AV61" s="5">
        <f t="shared" si="40"/>
        <v>43884100</v>
      </c>
      <c r="AX61" s="2"/>
      <c r="AY61" s="2"/>
      <c r="BT61" s="53">
        <f t="shared" si="29"/>
        <v>-1481825.989699997</v>
      </c>
      <c r="BU61" s="123">
        <f>O250</f>
        <v>25455316.523699999</v>
      </c>
      <c r="BV61" s="116">
        <v>7</v>
      </c>
      <c r="BW61" s="112" t="s">
        <v>230</v>
      </c>
      <c r="BX61" s="112" t="str">
        <f>F59</f>
        <v>1BR-6</v>
      </c>
      <c r="BY61" s="113" t="str">
        <f>D59</f>
        <v>06</v>
      </c>
      <c r="BZ61" s="114">
        <f t="shared" ref="BZ61:CA63" si="51">G59</f>
        <v>78</v>
      </c>
      <c r="CA61" s="114">
        <f t="shared" si="51"/>
        <v>66</v>
      </c>
      <c r="CB61" s="115">
        <f>O59</f>
        <v>25329920.875800002</v>
      </c>
      <c r="CC61" s="115">
        <f t="shared" ref="CC61:CF63" si="52">AH59</f>
        <v>1536712000</v>
      </c>
      <c r="CD61" s="115">
        <f t="shared" si="52"/>
        <v>1732119000</v>
      </c>
      <c r="CE61" s="115">
        <f t="shared" si="52"/>
        <v>1838953000</v>
      </c>
      <c r="CF61" s="115">
        <f t="shared" si="52"/>
        <v>1952375000</v>
      </c>
      <c r="CG61" s="115">
        <f>AN59</f>
        <v>2072794000</v>
      </c>
      <c r="CH61" s="2">
        <v>8</v>
      </c>
      <c r="CT61" s="58">
        <f t="shared" si="36"/>
        <v>1777903974</v>
      </c>
      <c r="CU61" s="43">
        <f t="shared" si="41"/>
        <v>19754488.600000001</v>
      </c>
      <c r="CX61" s="53">
        <f t="shared" si="42"/>
        <v>1579827600</v>
      </c>
      <c r="CY61" s="43">
        <f t="shared" si="43"/>
        <v>26330460</v>
      </c>
      <c r="CZ61" s="48">
        <f t="shared" si="44"/>
        <v>43884100</v>
      </c>
    </row>
    <row r="62" spans="1:104">
      <c r="A62" s="3">
        <f t="shared" si="37"/>
        <v>23</v>
      </c>
      <c r="B62" s="249">
        <v>5</v>
      </c>
      <c r="C62" s="250" t="s">
        <v>139</v>
      </c>
      <c r="D62" s="285">
        <v>12</v>
      </c>
      <c r="E62" s="252"/>
      <c r="F62" s="40" t="s">
        <v>50</v>
      </c>
      <c r="G62" s="253">
        <f t="shared" si="4"/>
        <v>67</v>
      </c>
      <c r="H62" s="253">
        <f t="shared" si="5"/>
        <v>57</v>
      </c>
      <c r="I62" s="254">
        <f t="shared" si="6"/>
        <v>26966806</v>
      </c>
      <c r="J62" s="254">
        <f t="shared" si="7"/>
        <v>2</v>
      </c>
      <c r="K62" s="255">
        <f t="shared" si="8"/>
        <v>0.93</v>
      </c>
      <c r="L62" s="305">
        <f t="shared" si="50"/>
        <v>1.01</v>
      </c>
      <c r="M62" s="257">
        <f t="shared" si="10"/>
        <v>21166819.673561409</v>
      </c>
      <c r="N62" s="257">
        <f t="shared" si="11"/>
        <v>23858387.72623127</v>
      </c>
      <c r="O62" s="257">
        <f t="shared" si="12"/>
        <v>25329920.875800002</v>
      </c>
      <c r="P62" s="257">
        <f t="shared" si="13"/>
        <v>26892214.970120206</v>
      </c>
      <c r="Q62" s="258">
        <f t="shared" si="14"/>
        <v>25329920.875800002</v>
      </c>
      <c r="R62" s="257">
        <f t="shared" si="14"/>
        <v>26892214.970120206</v>
      </c>
      <c r="S62" s="257">
        <f t="shared" si="15"/>
        <v>28550867.945666909</v>
      </c>
      <c r="T62" s="257"/>
      <c r="U62" s="257">
        <f t="shared" si="16"/>
        <v>1206508721.3930004</v>
      </c>
      <c r="V62" s="257">
        <f t="shared" si="17"/>
        <v>1359928100.3951824</v>
      </c>
      <c r="W62" s="257">
        <f t="shared" si="18"/>
        <v>1443805489.9206002</v>
      </c>
      <c r="X62" s="258">
        <f t="shared" si="19"/>
        <v>1532856253.2968519</v>
      </c>
      <c r="Y62" s="258">
        <f t="shared" si="20"/>
        <v>1443805489.9206002</v>
      </c>
      <c r="Z62" s="257">
        <f t="shared" si="21"/>
        <v>1532856253.2968519</v>
      </c>
      <c r="AA62" s="257">
        <f t="shared" si="22"/>
        <v>1627399472.9030137</v>
      </c>
      <c r="AB62" s="257"/>
      <c r="AC62" s="32" t="str">
        <f t="shared" si="23"/>
        <v>BERTAHAP</v>
      </c>
      <c r="AD62" s="259">
        <f t="shared" si="24"/>
        <v>0</v>
      </c>
      <c r="AE62" s="260">
        <v>2</v>
      </c>
      <c r="AF62" s="261"/>
      <c r="AG62" s="257" t="str">
        <f t="shared" si="25"/>
        <v>KR</v>
      </c>
      <c r="AH62" s="261">
        <v>1327160000</v>
      </c>
      <c r="AI62" s="261">
        <v>1495921000</v>
      </c>
      <c r="AJ62" s="261">
        <v>1588187000</v>
      </c>
      <c r="AK62" s="262">
        <v>1686142000</v>
      </c>
      <c r="AL62" s="262">
        <v>1588187000</v>
      </c>
      <c r="AM62" s="261">
        <v>1686142000</v>
      </c>
      <c r="AN62" s="261">
        <v>1790140000</v>
      </c>
      <c r="AO62" s="51">
        <v>1683478220</v>
      </c>
      <c r="AP62" s="42">
        <v>1787310520</v>
      </c>
      <c r="AQ62" s="58">
        <f t="shared" si="26"/>
        <v>1515130398</v>
      </c>
      <c r="AR62" s="58">
        <f t="shared" si="38"/>
        <v>25252173.300000001</v>
      </c>
      <c r="AS62" s="336">
        <f t="shared" si="39"/>
        <v>31615162.5</v>
      </c>
      <c r="AT62" s="131">
        <f t="shared" si="27"/>
        <v>17873105.200000003</v>
      </c>
      <c r="AU62" s="5">
        <f t="shared" si="28"/>
        <v>25252173.300000001</v>
      </c>
      <c r="AV62" s="5">
        <f t="shared" si="40"/>
        <v>39704675</v>
      </c>
      <c r="AX62" s="2"/>
      <c r="AY62" s="2"/>
      <c r="BT62" s="53">
        <f t="shared" si="29"/>
        <v>-1481825.989699997</v>
      </c>
      <c r="BU62" s="238">
        <f>O255</f>
        <v>26550168.847299997</v>
      </c>
      <c r="BV62" s="116"/>
      <c r="BW62" s="112"/>
      <c r="BX62" s="112" t="str">
        <f>F60</f>
        <v>1BR-8</v>
      </c>
      <c r="BY62" s="113" t="str">
        <f>D60</f>
        <v>08</v>
      </c>
      <c r="BZ62" s="114">
        <f t="shared" si="51"/>
        <v>60</v>
      </c>
      <c r="CA62" s="114">
        <f t="shared" si="51"/>
        <v>52</v>
      </c>
      <c r="CB62" s="115">
        <f>O60</f>
        <v>25329920.875800002</v>
      </c>
      <c r="CC62" s="115">
        <f t="shared" si="52"/>
        <v>1210743000</v>
      </c>
      <c r="CD62" s="115">
        <f t="shared" si="52"/>
        <v>1364700000</v>
      </c>
      <c r="CE62" s="115">
        <f t="shared" si="52"/>
        <v>1448872000</v>
      </c>
      <c r="CF62" s="115">
        <f t="shared" si="52"/>
        <v>1538235000</v>
      </c>
      <c r="CG62" s="115">
        <f>AN60</f>
        <v>1633110000</v>
      </c>
      <c r="CT62" s="58">
        <f t="shared" si="36"/>
        <v>1608579468</v>
      </c>
      <c r="CU62" s="43">
        <f t="shared" si="41"/>
        <v>17873105.200000003</v>
      </c>
      <c r="CX62" s="53">
        <f t="shared" si="42"/>
        <v>1429368300</v>
      </c>
      <c r="CY62" s="43">
        <f t="shared" si="43"/>
        <v>23822805</v>
      </c>
      <c r="CZ62" s="48">
        <f t="shared" si="44"/>
        <v>39704675</v>
      </c>
    </row>
    <row r="63" spans="1:104">
      <c r="A63" s="3">
        <f t="shared" si="37"/>
        <v>24</v>
      </c>
      <c r="B63" s="249">
        <v>6</v>
      </c>
      <c r="C63" s="250" t="s">
        <v>139</v>
      </c>
      <c r="D63" s="285">
        <v>18</v>
      </c>
      <c r="E63" s="252"/>
      <c r="F63" s="40" t="s">
        <v>54</v>
      </c>
      <c r="G63" s="253">
        <f t="shared" si="4"/>
        <v>97</v>
      </c>
      <c r="H63" s="253">
        <f t="shared" si="5"/>
        <v>85</v>
      </c>
      <c r="I63" s="254">
        <f t="shared" si="6"/>
        <v>26966806</v>
      </c>
      <c r="J63" s="254">
        <f t="shared" si="7"/>
        <v>2</v>
      </c>
      <c r="K63" s="255">
        <f t="shared" si="8"/>
        <v>0.93</v>
      </c>
      <c r="L63" s="305">
        <f t="shared" si="50"/>
        <v>1.01</v>
      </c>
      <c r="M63" s="257">
        <f t="shared" si="10"/>
        <v>21166819.673561409</v>
      </c>
      <c r="N63" s="257">
        <f t="shared" si="11"/>
        <v>23858387.72623127</v>
      </c>
      <c r="O63" s="257">
        <f t="shared" si="12"/>
        <v>25329920.875800002</v>
      </c>
      <c r="P63" s="257">
        <f t="shared" si="13"/>
        <v>26892214.970120206</v>
      </c>
      <c r="Q63" s="258">
        <f t="shared" si="14"/>
        <v>25329920.875800002</v>
      </c>
      <c r="R63" s="257">
        <f t="shared" si="14"/>
        <v>26892214.970120206</v>
      </c>
      <c r="S63" s="257">
        <f t="shared" si="15"/>
        <v>28550867.945666909</v>
      </c>
      <c r="T63" s="257"/>
      <c r="U63" s="257">
        <f t="shared" si="16"/>
        <v>1799179672.2527199</v>
      </c>
      <c r="V63" s="257">
        <f t="shared" si="17"/>
        <v>2027962956.7296579</v>
      </c>
      <c r="W63" s="257">
        <f t="shared" si="18"/>
        <v>2153043274.4430003</v>
      </c>
      <c r="X63" s="258">
        <f t="shared" si="19"/>
        <v>2285838272.4602175</v>
      </c>
      <c r="Y63" s="258">
        <f t="shared" si="20"/>
        <v>2153043274.4430003</v>
      </c>
      <c r="Z63" s="257">
        <f t="shared" si="21"/>
        <v>2285838272.4602175</v>
      </c>
      <c r="AA63" s="257">
        <f t="shared" si="22"/>
        <v>2426823775.3816872</v>
      </c>
      <c r="AB63" s="257"/>
      <c r="AC63" s="32" t="str">
        <f t="shared" si="23"/>
        <v>BERTAHAP</v>
      </c>
      <c r="AD63" s="259">
        <f t="shared" si="24"/>
        <v>0</v>
      </c>
      <c r="AE63" s="260">
        <v>2</v>
      </c>
      <c r="AF63" s="261"/>
      <c r="AG63" s="257" t="str">
        <f t="shared" si="25"/>
        <v>KR</v>
      </c>
      <c r="AH63" s="261">
        <v>1979098000</v>
      </c>
      <c r="AI63" s="261">
        <v>2230760000</v>
      </c>
      <c r="AJ63" s="261">
        <v>2368348000</v>
      </c>
      <c r="AK63" s="262">
        <v>2514423000</v>
      </c>
      <c r="AL63" s="262">
        <v>2368348000</v>
      </c>
      <c r="AM63" s="261">
        <v>2514423000</v>
      </c>
      <c r="AN63" s="261">
        <v>2669507000</v>
      </c>
      <c r="AO63" s="51">
        <v>2510448880</v>
      </c>
      <c r="AP63" s="42">
        <v>2665288380</v>
      </c>
      <c r="AQ63" s="58">
        <f t="shared" si="26"/>
        <v>2259403992</v>
      </c>
      <c r="AR63" s="58">
        <f t="shared" si="38"/>
        <v>37656733.200000003</v>
      </c>
      <c r="AS63" s="336">
        <f t="shared" si="39"/>
        <v>47145431.25</v>
      </c>
      <c r="AT63" s="131">
        <f t="shared" si="27"/>
        <v>26652883.800000001</v>
      </c>
      <c r="AU63" s="5">
        <f t="shared" si="28"/>
        <v>37656733.200000003</v>
      </c>
      <c r="AV63" s="5">
        <f t="shared" si="40"/>
        <v>59208700</v>
      </c>
      <c r="AX63" s="2"/>
      <c r="AY63" s="2"/>
      <c r="BT63" s="53">
        <f t="shared" si="29"/>
        <v>-1481825.989699997</v>
      </c>
      <c r="BU63" s="125">
        <f>O292</f>
        <v>26258927.342499997</v>
      </c>
      <c r="BV63" s="116"/>
      <c r="BW63" s="112"/>
      <c r="BX63" s="112" t="str">
        <f>F61</f>
        <v>1BR-10</v>
      </c>
      <c r="BY63" s="113">
        <f>D61</f>
        <v>10</v>
      </c>
      <c r="BZ63" s="114">
        <f t="shared" si="51"/>
        <v>74</v>
      </c>
      <c r="CA63" s="114">
        <f t="shared" si="51"/>
        <v>63</v>
      </c>
      <c r="CB63" s="115">
        <f>O61</f>
        <v>25329920.875800002</v>
      </c>
      <c r="CC63" s="115">
        <f t="shared" si="52"/>
        <v>1466861000</v>
      </c>
      <c r="CD63" s="115">
        <f t="shared" si="52"/>
        <v>1653387000</v>
      </c>
      <c r="CE63" s="115">
        <f t="shared" si="52"/>
        <v>1755364000</v>
      </c>
      <c r="CF63" s="115">
        <f t="shared" si="52"/>
        <v>1863631000</v>
      </c>
      <c r="CG63" s="115">
        <f>AN61</f>
        <v>1978576000</v>
      </c>
      <c r="CT63" s="58">
        <f t="shared" si="36"/>
        <v>2398759542</v>
      </c>
      <c r="CU63" s="43">
        <f t="shared" si="41"/>
        <v>26652883.800000001</v>
      </c>
      <c r="CX63" s="53">
        <f t="shared" si="42"/>
        <v>2131513200</v>
      </c>
      <c r="CY63" s="43">
        <f t="shared" si="43"/>
        <v>35525220</v>
      </c>
      <c r="CZ63" s="48">
        <f t="shared" si="44"/>
        <v>59208700</v>
      </c>
    </row>
    <row r="64" spans="1:104">
      <c r="A64" s="3">
        <f t="shared" si="37"/>
        <v>25</v>
      </c>
      <c r="B64" s="249">
        <v>7</v>
      </c>
      <c r="C64" s="250" t="s">
        <v>139</v>
      </c>
      <c r="D64" s="285">
        <v>20</v>
      </c>
      <c r="E64" s="252"/>
      <c r="F64" s="40" t="s">
        <v>70</v>
      </c>
      <c r="G64" s="253">
        <f t="shared" si="4"/>
        <v>60</v>
      </c>
      <c r="H64" s="253">
        <f t="shared" si="5"/>
        <v>51</v>
      </c>
      <c r="I64" s="254">
        <f t="shared" si="6"/>
        <v>26966806</v>
      </c>
      <c r="J64" s="254">
        <f t="shared" si="7"/>
        <v>2</v>
      </c>
      <c r="K64" s="255">
        <f t="shared" si="8"/>
        <v>0.93</v>
      </c>
      <c r="L64" s="305">
        <f t="shared" si="50"/>
        <v>1.01</v>
      </c>
      <c r="M64" s="257">
        <f t="shared" si="10"/>
        <v>21166819.673561409</v>
      </c>
      <c r="N64" s="257">
        <f t="shared" si="11"/>
        <v>23858387.72623127</v>
      </c>
      <c r="O64" s="257">
        <f t="shared" si="12"/>
        <v>25329920.875800002</v>
      </c>
      <c r="P64" s="257">
        <f t="shared" si="13"/>
        <v>26892214.970120206</v>
      </c>
      <c r="Q64" s="258">
        <f t="shared" si="14"/>
        <v>25329920.875800002</v>
      </c>
      <c r="R64" s="257">
        <f t="shared" si="14"/>
        <v>26892214.970120206</v>
      </c>
      <c r="S64" s="257">
        <f t="shared" si="15"/>
        <v>28550867.945666909</v>
      </c>
      <c r="T64" s="257"/>
      <c r="U64" s="257">
        <f t="shared" si="16"/>
        <v>1079507803.3516319</v>
      </c>
      <c r="V64" s="257">
        <f t="shared" si="17"/>
        <v>1216777774.0377948</v>
      </c>
      <c r="W64" s="257">
        <f t="shared" si="18"/>
        <v>1291825964.6658001</v>
      </c>
      <c r="X64" s="258">
        <f t="shared" si="19"/>
        <v>1371502963.4761305</v>
      </c>
      <c r="Y64" s="258">
        <f t="shared" si="20"/>
        <v>1291825964.6658001</v>
      </c>
      <c r="Z64" s="257">
        <f t="shared" si="21"/>
        <v>1371502963.4761305</v>
      </c>
      <c r="AA64" s="257">
        <f t="shared" si="22"/>
        <v>1456094265.2290125</v>
      </c>
      <c r="AB64" s="257"/>
      <c r="AC64" s="32" t="str">
        <f t="shared" si="23"/>
        <v>BERTAHAP</v>
      </c>
      <c r="AD64" s="259">
        <f t="shared" si="24"/>
        <v>0</v>
      </c>
      <c r="AE64" s="260">
        <v>2</v>
      </c>
      <c r="AF64" s="261"/>
      <c r="AG64" s="257" t="str">
        <f t="shared" si="25"/>
        <v>KR</v>
      </c>
      <c r="AH64" s="261">
        <v>1187459000</v>
      </c>
      <c r="AI64" s="261">
        <v>1338456000</v>
      </c>
      <c r="AJ64" s="261">
        <v>1421009000</v>
      </c>
      <c r="AK64" s="262">
        <v>1508654000</v>
      </c>
      <c r="AL64" s="262">
        <v>1421009000</v>
      </c>
      <c r="AM64" s="261">
        <v>1508654000</v>
      </c>
      <c r="AN64" s="261">
        <v>1601704000</v>
      </c>
      <c r="AO64" s="51">
        <v>1506269540</v>
      </c>
      <c r="AP64" s="42">
        <v>1599173240</v>
      </c>
      <c r="AQ64" s="58">
        <f t="shared" si="26"/>
        <v>1355642586</v>
      </c>
      <c r="AR64" s="58">
        <f t="shared" si="38"/>
        <v>22594043.099999998</v>
      </c>
      <c r="AS64" s="336">
        <f t="shared" si="39"/>
        <v>28287262.5</v>
      </c>
      <c r="AT64" s="131">
        <f t="shared" si="27"/>
        <v>15991732.399999999</v>
      </c>
      <c r="AU64" s="5">
        <f t="shared" si="28"/>
        <v>22594043.099999998</v>
      </c>
      <c r="AV64" s="5">
        <f t="shared" si="40"/>
        <v>35525225</v>
      </c>
      <c r="AX64" s="2"/>
      <c r="AY64" s="2"/>
      <c r="BT64" s="53">
        <f t="shared" si="29"/>
        <v>-1481825.989699997</v>
      </c>
      <c r="BU64" s="122">
        <f>O297</f>
        <v>25706107.819499999</v>
      </c>
      <c r="BV64" s="116"/>
      <c r="BW64" s="112"/>
      <c r="BX64" s="112" t="str">
        <f>F64</f>
        <v>1BR-20</v>
      </c>
      <c r="BY64" s="113">
        <f>D64</f>
        <v>20</v>
      </c>
      <c r="BZ64" s="114">
        <f>G64</f>
        <v>60</v>
      </c>
      <c r="CA64" s="114">
        <f>H64</f>
        <v>51</v>
      </c>
      <c r="CB64" s="115">
        <f>O64</f>
        <v>25329920.875800002</v>
      </c>
      <c r="CC64" s="115">
        <f>AH64</f>
        <v>1187459000</v>
      </c>
      <c r="CD64" s="115">
        <f>AI64</f>
        <v>1338456000</v>
      </c>
      <c r="CE64" s="115">
        <f>AJ64</f>
        <v>1421009000</v>
      </c>
      <c r="CF64" s="115">
        <f>AK64</f>
        <v>1508654000</v>
      </c>
      <c r="CG64" s="115">
        <f>AN64</f>
        <v>1601704000</v>
      </c>
      <c r="CT64" s="58">
        <f t="shared" si="36"/>
        <v>1439255916</v>
      </c>
      <c r="CU64" s="43">
        <f t="shared" si="41"/>
        <v>15991732.399999999</v>
      </c>
      <c r="CX64" s="53">
        <f t="shared" si="42"/>
        <v>1278908100</v>
      </c>
      <c r="CY64" s="43">
        <f t="shared" si="43"/>
        <v>21315135</v>
      </c>
      <c r="CZ64" s="48">
        <f t="shared" si="44"/>
        <v>35525225</v>
      </c>
    </row>
    <row r="65" spans="1:104">
      <c r="A65" s="3">
        <f t="shared" si="37"/>
        <v>26</v>
      </c>
      <c r="B65" s="249">
        <v>8</v>
      </c>
      <c r="C65" s="250" t="s">
        <v>139</v>
      </c>
      <c r="D65" s="285">
        <v>22</v>
      </c>
      <c r="E65" s="252"/>
      <c r="F65" s="40" t="s">
        <v>89</v>
      </c>
      <c r="G65" s="253">
        <f t="shared" si="4"/>
        <v>81</v>
      </c>
      <c r="H65" s="253">
        <f t="shared" si="5"/>
        <v>70</v>
      </c>
      <c r="I65" s="254">
        <f t="shared" si="6"/>
        <v>26966806</v>
      </c>
      <c r="J65" s="254">
        <f t="shared" si="7"/>
        <v>4</v>
      </c>
      <c r="K65" s="255">
        <f t="shared" si="8"/>
        <v>0.97</v>
      </c>
      <c r="L65" s="305">
        <f t="shared" si="50"/>
        <v>1.01</v>
      </c>
      <c r="M65" s="257">
        <f t="shared" si="10"/>
        <v>22077220.519736089</v>
      </c>
      <c r="N65" s="257">
        <f t="shared" si="11"/>
        <v>24884554.94026272</v>
      </c>
      <c r="O65" s="257">
        <f t="shared" si="12"/>
        <v>26419379.838199999</v>
      </c>
      <c r="P65" s="257">
        <f t="shared" si="13"/>
        <v>28048869.3774372</v>
      </c>
      <c r="Q65" s="258">
        <f t="shared" si="14"/>
        <v>26419379.838199999</v>
      </c>
      <c r="R65" s="257">
        <f t="shared" si="14"/>
        <v>28048869.3774372</v>
      </c>
      <c r="S65" s="257">
        <f t="shared" si="15"/>
        <v>29778862.265910644</v>
      </c>
      <c r="T65" s="257"/>
      <c r="U65" s="257">
        <f t="shared" si="16"/>
        <v>1545405436.3815262</v>
      </c>
      <c r="V65" s="257">
        <f t="shared" si="17"/>
        <v>1741918845.8183904</v>
      </c>
      <c r="W65" s="257">
        <f t="shared" si="18"/>
        <v>1849356588.674</v>
      </c>
      <c r="X65" s="258">
        <f t="shared" si="19"/>
        <v>1963420856.420604</v>
      </c>
      <c r="Y65" s="258">
        <f t="shared" si="20"/>
        <v>1849356588.674</v>
      </c>
      <c r="Z65" s="257">
        <f t="shared" si="21"/>
        <v>1963420856.420604</v>
      </c>
      <c r="AA65" s="257">
        <f t="shared" si="22"/>
        <v>2084520358.613745</v>
      </c>
      <c r="AB65" s="257"/>
      <c r="AC65" s="32" t="str">
        <f t="shared" si="23"/>
        <v>BERTAHAP</v>
      </c>
      <c r="AD65" s="259">
        <f t="shared" si="24"/>
        <v>0</v>
      </c>
      <c r="AE65" s="260">
        <v>2</v>
      </c>
      <c r="AF65" s="261"/>
      <c r="AG65" s="257" t="str">
        <f t="shared" si="25"/>
        <v>KR</v>
      </c>
      <c r="AH65" s="261">
        <v>1699946000</v>
      </c>
      <c r="AI65" s="261">
        <v>1916111000</v>
      </c>
      <c r="AJ65" s="261">
        <v>2034293000</v>
      </c>
      <c r="AK65" s="262">
        <v>2159763000</v>
      </c>
      <c r="AL65" s="262">
        <v>2034293000</v>
      </c>
      <c r="AM65" s="261">
        <v>2159763000</v>
      </c>
      <c r="AN65" s="261">
        <v>2292973000</v>
      </c>
      <c r="AO65" s="51">
        <v>2156350580</v>
      </c>
      <c r="AP65" s="42">
        <v>2289348780</v>
      </c>
      <c r="AQ65" s="58">
        <f t="shared" si="26"/>
        <v>1940715522</v>
      </c>
      <c r="AR65" s="58">
        <f t="shared" si="38"/>
        <v>32345258.700000003</v>
      </c>
      <c r="AS65" s="336">
        <f t="shared" si="39"/>
        <v>40495556.25</v>
      </c>
      <c r="AT65" s="131">
        <f t="shared" si="27"/>
        <v>22893487.800000001</v>
      </c>
      <c r="AU65" s="5">
        <f t="shared" si="28"/>
        <v>32345258.700000003</v>
      </c>
      <c r="AV65" s="5">
        <f t="shared" si="40"/>
        <v>50857325</v>
      </c>
      <c r="AX65" s="2"/>
      <c r="AY65" s="2"/>
      <c r="BT65" s="53">
        <f t="shared" si="29"/>
        <v>-392367.02730000019</v>
      </c>
      <c r="BU65" s="124">
        <f>O298</f>
        <v>26811746.865499999</v>
      </c>
      <c r="BV65" s="116">
        <v>8</v>
      </c>
      <c r="BW65" s="112" t="s">
        <v>140</v>
      </c>
      <c r="BX65" s="112" t="str">
        <f>F103</f>
        <v>1BR-12</v>
      </c>
      <c r="BY65" s="113">
        <f>D103</f>
        <v>12</v>
      </c>
      <c r="BZ65" s="114">
        <f t="shared" ref="BZ65:CA68" si="53">G103</f>
        <v>67</v>
      </c>
      <c r="CA65" s="114">
        <f t="shared" si="53"/>
        <v>57</v>
      </c>
      <c r="CB65" s="115">
        <f>O103</f>
        <v>25329920.875800002</v>
      </c>
      <c r="CC65" s="115">
        <f t="shared" ref="CC65:CF68" si="54">AH103</f>
        <v>1327160000</v>
      </c>
      <c r="CD65" s="115">
        <f t="shared" si="54"/>
        <v>1495921000</v>
      </c>
      <c r="CE65" s="115">
        <f t="shared" si="54"/>
        <v>1588187000</v>
      </c>
      <c r="CF65" s="115">
        <f t="shared" si="54"/>
        <v>1686142000</v>
      </c>
      <c r="CG65" s="115">
        <f>AN103</f>
        <v>1790140000</v>
      </c>
      <c r="CH65" s="2">
        <v>8</v>
      </c>
      <c r="CT65" s="58">
        <f t="shared" si="36"/>
        <v>2060413902</v>
      </c>
      <c r="CU65" s="43">
        <f t="shared" si="41"/>
        <v>22893487.800000001</v>
      </c>
      <c r="CX65" s="53">
        <f t="shared" si="42"/>
        <v>1830863700</v>
      </c>
      <c r="CY65" s="43">
        <f t="shared" si="43"/>
        <v>30514395</v>
      </c>
      <c r="CZ65" s="48">
        <f t="shared" si="44"/>
        <v>50857325</v>
      </c>
    </row>
    <row r="66" spans="1:104">
      <c r="A66" s="3">
        <f t="shared" si="37"/>
        <v>27</v>
      </c>
      <c r="B66" s="249">
        <v>1</v>
      </c>
      <c r="C66" s="250" t="s">
        <v>142</v>
      </c>
      <c r="D66" s="251" t="s">
        <v>24</v>
      </c>
      <c r="E66" s="252"/>
      <c r="F66" s="40" t="s">
        <v>39</v>
      </c>
      <c r="G66" s="253">
        <f t="shared" si="4"/>
        <v>113</v>
      </c>
      <c r="H66" s="253">
        <f t="shared" si="5"/>
        <v>101</v>
      </c>
      <c r="I66" s="254">
        <f t="shared" si="6"/>
        <v>26966806</v>
      </c>
      <c r="J66" s="254">
        <f t="shared" si="7"/>
        <v>6</v>
      </c>
      <c r="K66" s="255">
        <f t="shared" si="8"/>
        <v>0.95</v>
      </c>
      <c r="L66" s="256">
        <f t="shared" ref="L66:L73" si="55">SUMIF($AN$4:$AN$22,D66,$AS$4:$AS$22)</f>
        <v>1</v>
      </c>
      <c r="M66" s="257">
        <f t="shared" si="10"/>
        <v>21407940.689751234</v>
      </c>
      <c r="N66" s="257">
        <f t="shared" si="11"/>
        <v>24130169.636878211</v>
      </c>
      <c r="O66" s="257">
        <f t="shared" si="12"/>
        <v>25618465.699999999</v>
      </c>
      <c r="P66" s="257">
        <f t="shared" si="13"/>
        <v>27198556.607701685</v>
      </c>
      <c r="Q66" s="258">
        <f t="shared" si="14"/>
        <v>25618465.699999999</v>
      </c>
      <c r="R66" s="257">
        <f t="shared" si="14"/>
        <v>27198556.607701685</v>
      </c>
      <c r="S66" s="257">
        <f t="shared" si="15"/>
        <v>28876104.065137401</v>
      </c>
      <c r="T66" s="257"/>
      <c r="U66" s="257">
        <f t="shared" si="16"/>
        <v>2162202009.6648746</v>
      </c>
      <c r="V66" s="257">
        <f t="shared" si="17"/>
        <v>2437147133.3246994</v>
      </c>
      <c r="W66" s="257">
        <f t="shared" si="18"/>
        <v>2587465035.6999998</v>
      </c>
      <c r="X66" s="258">
        <f t="shared" si="19"/>
        <v>2747054217.3778701</v>
      </c>
      <c r="Y66" s="258">
        <f t="shared" si="20"/>
        <v>2587465035.6999998</v>
      </c>
      <c r="Z66" s="257">
        <f t="shared" si="21"/>
        <v>2747054217.3778701</v>
      </c>
      <c r="AA66" s="257">
        <f t="shared" si="22"/>
        <v>2916486510.5788774</v>
      </c>
      <c r="AB66" s="257"/>
      <c r="AC66" s="32" t="str">
        <f t="shared" si="23"/>
        <v>BERTAHAP</v>
      </c>
      <c r="AD66" s="259">
        <f t="shared" si="24"/>
        <v>0</v>
      </c>
      <c r="AE66" s="260">
        <v>2</v>
      </c>
      <c r="AF66" s="261"/>
      <c r="AG66" s="257" t="str">
        <f t="shared" si="25"/>
        <v>KR</v>
      </c>
      <c r="AH66" s="261">
        <v>2378423000</v>
      </c>
      <c r="AI66" s="261">
        <v>2680862000</v>
      </c>
      <c r="AJ66" s="261">
        <v>2846212000</v>
      </c>
      <c r="AK66" s="262">
        <v>3021760000</v>
      </c>
      <c r="AL66" s="262">
        <v>2846212000</v>
      </c>
      <c r="AM66" s="261">
        <v>3021760000</v>
      </c>
      <c r="AN66" s="261">
        <v>3208136000</v>
      </c>
      <c r="AO66" s="51">
        <v>3016984720</v>
      </c>
      <c r="AP66" s="42">
        <v>3203065600</v>
      </c>
      <c r="AQ66" s="58">
        <f t="shared" si="26"/>
        <v>2715286248</v>
      </c>
      <c r="AR66" s="58">
        <f t="shared" si="38"/>
        <v>45254770.800000004</v>
      </c>
      <c r="AS66" s="336">
        <f t="shared" si="39"/>
        <v>56658000</v>
      </c>
      <c r="AT66" s="131">
        <f t="shared" si="27"/>
        <v>32030656</v>
      </c>
      <c r="AU66" s="5">
        <f t="shared" si="28"/>
        <v>45254770.800000004</v>
      </c>
      <c r="AV66" s="5">
        <f t="shared" si="40"/>
        <v>71155300</v>
      </c>
      <c r="AX66" s="2"/>
      <c r="AY66" s="2"/>
      <c r="BT66" s="53">
        <f t="shared" si="29"/>
        <v>-1193281.1655000001</v>
      </c>
      <c r="BU66" s="59"/>
      <c r="BV66" s="116"/>
      <c r="BW66" s="121"/>
      <c r="BX66" s="112" t="str">
        <f>F104</f>
        <v>1BR-16</v>
      </c>
      <c r="BY66" s="113">
        <f>D104</f>
        <v>16</v>
      </c>
      <c r="BZ66" s="114">
        <f t="shared" si="53"/>
        <v>71</v>
      </c>
      <c r="CA66" s="114">
        <f t="shared" si="53"/>
        <v>63</v>
      </c>
      <c r="CB66" s="115">
        <f>O104</f>
        <v>25329920.875800002</v>
      </c>
      <c r="CC66" s="115">
        <f t="shared" si="54"/>
        <v>1466861000</v>
      </c>
      <c r="CD66" s="115">
        <f t="shared" si="54"/>
        <v>1653387000</v>
      </c>
      <c r="CE66" s="115">
        <f t="shared" si="54"/>
        <v>1755364000</v>
      </c>
      <c r="CF66" s="115">
        <f t="shared" si="54"/>
        <v>1863631000</v>
      </c>
      <c r="CG66" s="115">
        <f>AN104</f>
        <v>1978576000</v>
      </c>
      <c r="CT66" s="58">
        <f t="shared" si="36"/>
        <v>2882759040</v>
      </c>
      <c r="CU66" s="43">
        <f t="shared" si="41"/>
        <v>32030656</v>
      </c>
      <c r="CX66" s="53">
        <f t="shared" si="42"/>
        <v>2561590800</v>
      </c>
      <c r="CY66" s="43">
        <f t="shared" si="43"/>
        <v>42693180</v>
      </c>
      <c r="CZ66" s="48">
        <f t="shared" si="44"/>
        <v>71155300</v>
      </c>
    </row>
    <row r="67" spans="1:104">
      <c r="A67" s="3">
        <f t="shared" si="37"/>
        <v>28</v>
      </c>
      <c r="B67" s="249">
        <v>2</v>
      </c>
      <c r="C67" s="250" t="s">
        <v>142</v>
      </c>
      <c r="D67" s="251" t="s">
        <v>35</v>
      </c>
      <c r="E67" s="252"/>
      <c r="F67" s="40" t="s">
        <v>42</v>
      </c>
      <c r="G67" s="253">
        <f t="shared" si="4"/>
        <v>78</v>
      </c>
      <c r="H67" s="253">
        <f t="shared" si="5"/>
        <v>66</v>
      </c>
      <c r="I67" s="254">
        <f t="shared" si="6"/>
        <v>26966806</v>
      </c>
      <c r="J67" s="254">
        <f t="shared" si="7"/>
        <v>2</v>
      </c>
      <c r="K67" s="255">
        <f t="shared" si="8"/>
        <v>0.93</v>
      </c>
      <c r="L67" s="256">
        <f t="shared" si="55"/>
        <v>1</v>
      </c>
      <c r="M67" s="257">
        <f t="shared" si="10"/>
        <v>20957247.201545946</v>
      </c>
      <c r="N67" s="257">
        <f t="shared" si="11"/>
        <v>23622166.065575514</v>
      </c>
      <c r="O67" s="257">
        <f t="shared" si="12"/>
        <v>25079129.580000002</v>
      </c>
      <c r="P67" s="257">
        <f t="shared" si="13"/>
        <v>26625955.415960599</v>
      </c>
      <c r="Q67" s="258">
        <f t="shared" si="14"/>
        <v>25079129.580000002</v>
      </c>
      <c r="R67" s="257">
        <f t="shared" si="14"/>
        <v>26625955.415960599</v>
      </c>
      <c r="S67" s="257">
        <f t="shared" si="15"/>
        <v>28268186.084818721</v>
      </c>
      <c r="T67" s="257"/>
      <c r="U67" s="257">
        <f t="shared" si="16"/>
        <v>1383178315.3020325</v>
      </c>
      <c r="V67" s="257">
        <f t="shared" si="17"/>
        <v>1559062960.3279839</v>
      </c>
      <c r="W67" s="257">
        <f t="shared" si="18"/>
        <v>1655222552.2800002</v>
      </c>
      <c r="X67" s="258">
        <f t="shared" si="19"/>
        <v>1757313057.4533994</v>
      </c>
      <c r="Y67" s="258">
        <f t="shared" si="20"/>
        <v>1655222552.2800002</v>
      </c>
      <c r="Z67" s="257">
        <f t="shared" si="21"/>
        <v>1757313057.4533994</v>
      </c>
      <c r="AA67" s="257">
        <f t="shared" si="22"/>
        <v>1865700281.5980356</v>
      </c>
      <c r="AB67" s="257"/>
      <c r="AC67" s="32" t="str">
        <f t="shared" si="23"/>
        <v>BERTAHAP</v>
      </c>
      <c r="AD67" s="259">
        <f t="shared" si="24"/>
        <v>0</v>
      </c>
      <c r="AE67" s="260">
        <v>2</v>
      </c>
      <c r="AF67" s="261"/>
      <c r="AG67" s="257" t="str">
        <f t="shared" si="25"/>
        <v>KR</v>
      </c>
      <c r="AH67" s="261">
        <v>1521497000</v>
      </c>
      <c r="AI67" s="261">
        <v>1714970000</v>
      </c>
      <c r="AJ67" s="261">
        <v>1820745000</v>
      </c>
      <c r="AK67" s="262">
        <v>1933045000</v>
      </c>
      <c r="AL67" s="262">
        <v>1820745000</v>
      </c>
      <c r="AM67" s="261">
        <v>1933045000</v>
      </c>
      <c r="AN67" s="261">
        <v>2052271000</v>
      </c>
      <c r="AO67" s="51">
        <v>1929989700</v>
      </c>
      <c r="AP67" s="42">
        <v>2049027700</v>
      </c>
      <c r="AQ67" s="58">
        <f t="shared" si="26"/>
        <v>1736990730</v>
      </c>
      <c r="AR67" s="58">
        <f t="shared" si="38"/>
        <v>28949845.5</v>
      </c>
      <c r="AS67" s="336">
        <f t="shared" si="39"/>
        <v>36244593.75</v>
      </c>
      <c r="AT67" s="131">
        <f t="shared" si="27"/>
        <v>20490277</v>
      </c>
      <c r="AU67" s="5">
        <f t="shared" si="28"/>
        <v>28949845.5</v>
      </c>
      <c r="AV67" s="5">
        <f t="shared" si="40"/>
        <v>45518625</v>
      </c>
      <c r="AX67" s="2"/>
      <c r="AY67" s="2"/>
      <c r="BT67" s="53">
        <f t="shared" si="29"/>
        <v>-1732617.2854999974</v>
      </c>
      <c r="BU67" s="59"/>
      <c r="BV67" s="116"/>
      <c r="BW67" s="112"/>
      <c r="BX67" s="112" t="str">
        <f>F105</f>
        <v>2BR-18</v>
      </c>
      <c r="BY67" s="113">
        <f>D105</f>
        <v>18</v>
      </c>
      <c r="BZ67" s="114">
        <f t="shared" si="53"/>
        <v>97</v>
      </c>
      <c r="CA67" s="114">
        <f t="shared" si="53"/>
        <v>85</v>
      </c>
      <c r="CB67" s="115">
        <f>O105</f>
        <v>25329920.875800002</v>
      </c>
      <c r="CC67" s="115">
        <f t="shared" si="54"/>
        <v>1979098000</v>
      </c>
      <c r="CD67" s="115">
        <f t="shared" si="54"/>
        <v>2230760000</v>
      </c>
      <c r="CE67" s="115">
        <f t="shared" si="54"/>
        <v>2368348000</v>
      </c>
      <c r="CF67" s="115">
        <f t="shared" si="54"/>
        <v>2514423000</v>
      </c>
      <c r="CG67" s="115">
        <f>AN105</f>
        <v>2669507000</v>
      </c>
      <c r="CT67" s="58">
        <f t="shared" si="36"/>
        <v>1844124930</v>
      </c>
      <c r="CU67" s="43">
        <f t="shared" si="41"/>
        <v>20490277</v>
      </c>
      <c r="CX67" s="53">
        <f t="shared" si="42"/>
        <v>1638670500</v>
      </c>
      <c r="CY67" s="43">
        <f t="shared" si="43"/>
        <v>27311175</v>
      </c>
      <c r="CZ67" s="48">
        <f t="shared" si="44"/>
        <v>45518625</v>
      </c>
    </row>
    <row r="68" spans="1:104">
      <c r="A68" s="3">
        <f t="shared" si="37"/>
        <v>29</v>
      </c>
      <c r="B68" s="249">
        <v>3</v>
      </c>
      <c r="C68" s="250" t="s">
        <v>142</v>
      </c>
      <c r="D68" s="251" t="s">
        <v>41</v>
      </c>
      <c r="E68" s="252"/>
      <c r="F68" s="40" t="s">
        <v>45</v>
      </c>
      <c r="G68" s="253">
        <f t="shared" si="4"/>
        <v>60</v>
      </c>
      <c r="H68" s="253">
        <f t="shared" si="5"/>
        <v>52</v>
      </c>
      <c r="I68" s="254">
        <f t="shared" si="6"/>
        <v>26966806</v>
      </c>
      <c r="J68" s="254">
        <f t="shared" si="7"/>
        <v>2</v>
      </c>
      <c r="K68" s="255">
        <f t="shared" si="8"/>
        <v>0.93</v>
      </c>
      <c r="L68" s="256">
        <f t="shared" si="55"/>
        <v>1</v>
      </c>
      <c r="M68" s="257">
        <f t="shared" si="10"/>
        <v>20957247.201545946</v>
      </c>
      <c r="N68" s="257">
        <f t="shared" si="11"/>
        <v>23622166.065575514</v>
      </c>
      <c r="O68" s="257">
        <f t="shared" si="12"/>
        <v>25079129.580000002</v>
      </c>
      <c r="P68" s="257">
        <f t="shared" si="13"/>
        <v>26625955.415960599</v>
      </c>
      <c r="Q68" s="258">
        <f t="shared" si="14"/>
        <v>25079129.580000002</v>
      </c>
      <c r="R68" s="257">
        <f t="shared" si="14"/>
        <v>26625955.415960599</v>
      </c>
      <c r="S68" s="257">
        <f t="shared" si="15"/>
        <v>28268186.084818721</v>
      </c>
      <c r="T68" s="257"/>
      <c r="U68" s="257">
        <f t="shared" si="16"/>
        <v>1089776854.4803891</v>
      </c>
      <c r="V68" s="257">
        <f t="shared" si="17"/>
        <v>1228352635.4099267</v>
      </c>
      <c r="W68" s="257">
        <f t="shared" si="18"/>
        <v>1304114738.1600001</v>
      </c>
      <c r="X68" s="258">
        <f t="shared" si="19"/>
        <v>1384549681.6299512</v>
      </c>
      <c r="Y68" s="258">
        <f t="shared" si="20"/>
        <v>1304114738.1600001</v>
      </c>
      <c r="Z68" s="257">
        <f t="shared" si="21"/>
        <v>1384549681.6299512</v>
      </c>
      <c r="AA68" s="257">
        <f t="shared" si="22"/>
        <v>1469945676.4105735</v>
      </c>
      <c r="AB68" s="257"/>
      <c r="AC68" s="32" t="str">
        <f t="shared" si="23"/>
        <v>BERTAHAP</v>
      </c>
      <c r="AD68" s="259">
        <f t="shared" si="24"/>
        <v>0</v>
      </c>
      <c r="AE68" s="260">
        <v>2</v>
      </c>
      <c r="AF68" s="261"/>
      <c r="AG68" s="257" t="str">
        <f t="shared" si="25"/>
        <v>KR</v>
      </c>
      <c r="AH68" s="261">
        <v>1198755000</v>
      </c>
      <c r="AI68" s="261">
        <v>1351188000</v>
      </c>
      <c r="AJ68" s="261">
        <v>1434527000</v>
      </c>
      <c r="AK68" s="262">
        <v>1523005000</v>
      </c>
      <c r="AL68" s="262">
        <v>1434527000</v>
      </c>
      <c r="AM68" s="261">
        <v>1523005000</v>
      </c>
      <c r="AN68" s="261">
        <v>1616941000</v>
      </c>
      <c r="AO68" s="51">
        <v>1520598620</v>
      </c>
      <c r="AP68" s="42">
        <v>1614385300</v>
      </c>
      <c r="AQ68" s="58">
        <f t="shared" si="26"/>
        <v>1368538758</v>
      </c>
      <c r="AR68" s="58">
        <f t="shared" si="38"/>
        <v>22808979.300000001</v>
      </c>
      <c r="AS68" s="336">
        <f t="shared" si="39"/>
        <v>28556343.75</v>
      </c>
      <c r="AT68" s="131">
        <f t="shared" si="27"/>
        <v>16143853</v>
      </c>
      <c r="AU68" s="5">
        <f t="shared" si="28"/>
        <v>22808979.300000001</v>
      </c>
      <c r="AV68" s="5">
        <f t="shared" si="40"/>
        <v>35863175</v>
      </c>
      <c r="AX68" s="2"/>
      <c r="AY68" s="2"/>
      <c r="BT68" s="53">
        <f t="shared" si="29"/>
        <v>-1732617.2854999974</v>
      </c>
      <c r="BU68" s="59"/>
      <c r="BV68" s="116"/>
      <c r="BW68" s="112"/>
      <c r="BX68" s="112" t="str">
        <f>F106</f>
        <v>1BR-20</v>
      </c>
      <c r="BY68" s="113">
        <f>D106</f>
        <v>20</v>
      </c>
      <c r="BZ68" s="114">
        <f t="shared" si="53"/>
        <v>60</v>
      </c>
      <c r="CA68" s="114">
        <f t="shared" si="53"/>
        <v>51</v>
      </c>
      <c r="CB68" s="115">
        <f>O106</f>
        <v>25329920.875800002</v>
      </c>
      <c r="CC68" s="115">
        <f t="shared" si="54"/>
        <v>1187459000</v>
      </c>
      <c r="CD68" s="115">
        <f t="shared" si="54"/>
        <v>1338456000</v>
      </c>
      <c r="CE68" s="115">
        <f t="shared" si="54"/>
        <v>1421009000</v>
      </c>
      <c r="CF68" s="115">
        <f t="shared" si="54"/>
        <v>1508654000</v>
      </c>
      <c r="CG68" s="115">
        <f>AN106</f>
        <v>1601704000</v>
      </c>
      <c r="CT68" s="58">
        <f t="shared" si="36"/>
        <v>1452946770</v>
      </c>
      <c r="CU68" s="43">
        <f t="shared" si="41"/>
        <v>16143853</v>
      </c>
      <c r="CX68" s="53">
        <f t="shared" si="42"/>
        <v>1291074300</v>
      </c>
      <c r="CY68" s="43">
        <f t="shared" si="43"/>
        <v>21517905</v>
      </c>
      <c r="CZ68" s="48">
        <f t="shared" si="44"/>
        <v>35863175</v>
      </c>
    </row>
    <row r="69" spans="1:104">
      <c r="A69" s="3">
        <f t="shared" si="37"/>
        <v>30</v>
      </c>
      <c r="B69" s="249">
        <v>4</v>
      </c>
      <c r="C69" s="250" t="s">
        <v>142</v>
      </c>
      <c r="D69" s="251">
        <v>10</v>
      </c>
      <c r="E69" s="252"/>
      <c r="F69" s="40" t="s">
        <v>48</v>
      </c>
      <c r="G69" s="253">
        <f t="shared" si="4"/>
        <v>74</v>
      </c>
      <c r="H69" s="253">
        <f t="shared" si="5"/>
        <v>63</v>
      </c>
      <c r="I69" s="254">
        <f t="shared" si="6"/>
        <v>26966806</v>
      </c>
      <c r="J69" s="254">
        <f t="shared" si="7"/>
        <v>2</v>
      </c>
      <c r="K69" s="255">
        <f t="shared" si="8"/>
        <v>0.93</v>
      </c>
      <c r="L69" s="256">
        <f t="shared" si="55"/>
        <v>1</v>
      </c>
      <c r="M69" s="257">
        <f t="shared" si="10"/>
        <v>20957247.201545946</v>
      </c>
      <c r="N69" s="257">
        <f t="shared" si="11"/>
        <v>23622166.065575514</v>
      </c>
      <c r="O69" s="257">
        <f t="shared" si="12"/>
        <v>25079129.580000002</v>
      </c>
      <c r="P69" s="257">
        <f t="shared" si="13"/>
        <v>26625955.415960599</v>
      </c>
      <c r="Q69" s="258">
        <f t="shared" si="14"/>
        <v>25079129.580000002</v>
      </c>
      <c r="R69" s="257">
        <f t="shared" si="14"/>
        <v>26625955.415960599</v>
      </c>
      <c r="S69" s="257">
        <f t="shared" si="15"/>
        <v>28268186.084818721</v>
      </c>
      <c r="T69" s="257"/>
      <c r="U69" s="257">
        <f t="shared" si="16"/>
        <v>1320306573.6973946</v>
      </c>
      <c r="V69" s="257">
        <f t="shared" si="17"/>
        <v>1488196462.1312573</v>
      </c>
      <c r="W69" s="257">
        <f t="shared" si="18"/>
        <v>1579985163.5400002</v>
      </c>
      <c r="X69" s="258">
        <f t="shared" si="19"/>
        <v>1677435191.2055178</v>
      </c>
      <c r="Y69" s="258">
        <f t="shared" si="20"/>
        <v>1579985163.5400002</v>
      </c>
      <c r="Z69" s="257">
        <f t="shared" si="21"/>
        <v>1677435191.2055178</v>
      </c>
      <c r="AA69" s="257">
        <f t="shared" si="22"/>
        <v>1780895723.3435793</v>
      </c>
      <c r="AB69" s="257"/>
      <c r="AC69" s="32" t="str">
        <f t="shared" si="23"/>
        <v>BERTAHAP</v>
      </c>
      <c r="AD69" s="259">
        <f t="shared" si="24"/>
        <v>0</v>
      </c>
      <c r="AE69" s="260">
        <v>2</v>
      </c>
      <c r="AF69" s="261"/>
      <c r="AG69" s="257" t="str">
        <f t="shared" si="25"/>
        <v>KR</v>
      </c>
      <c r="AH69" s="261">
        <v>1452338000</v>
      </c>
      <c r="AI69" s="261">
        <v>1637017000</v>
      </c>
      <c r="AJ69" s="261">
        <v>1737984000</v>
      </c>
      <c r="AK69" s="262">
        <v>1845179000</v>
      </c>
      <c r="AL69" s="262">
        <v>1737984000</v>
      </c>
      <c r="AM69" s="261">
        <v>1845179000</v>
      </c>
      <c r="AN69" s="261">
        <v>1958986000</v>
      </c>
      <c r="AO69" s="51">
        <v>1842263040</v>
      </c>
      <c r="AP69" s="42">
        <v>1955889740</v>
      </c>
      <c r="AQ69" s="58">
        <f t="shared" si="26"/>
        <v>1658036736</v>
      </c>
      <c r="AR69" s="58">
        <f t="shared" si="38"/>
        <v>27633945.600000005</v>
      </c>
      <c r="AS69" s="336">
        <f t="shared" si="39"/>
        <v>34597106.25</v>
      </c>
      <c r="AT69" s="131">
        <f t="shared" si="27"/>
        <v>19558897.400000002</v>
      </c>
      <c r="AU69" s="5">
        <f t="shared" si="28"/>
        <v>27633945.600000005</v>
      </c>
      <c r="AV69" s="5">
        <f t="shared" si="40"/>
        <v>43449600</v>
      </c>
      <c r="AX69" s="2"/>
      <c r="AY69" s="2"/>
      <c r="BT69" s="53">
        <f t="shared" si="29"/>
        <v>-1732617.2854999974</v>
      </c>
      <c r="BU69" s="59"/>
      <c r="BV69" s="116">
        <v>9</v>
      </c>
      <c r="BW69" s="121" t="s">
        <v>141</v>
      </c>
      <c r="BX69" s="112" t="str">
        <f>F125</f>
        <v>1BR-6</v>
      </c>
      <c r="BY69" s="113" t="str">
        <f>D125</f>
        <v>06</v>
      </c>
      <c r="BZ69" s="114">
        <f>G125</f>
        <v>78</v>
      </c>
      <c r="CA69" s="114">
        <f>H125</f>
        <v>66</v>
      </c>
      <c r="CB69" s="115">
        <f>O125</f>
        <v>25329920.875800002</v>
      </c>
      <c r="CC69" s="115">
        <f>AH125</f>
        <v>1536712000</v>
      </c>
      <c r="CD69" s="115">
        <f>AI125</f>
        <v>1732119000</v>
      </c>
      <c r="CE69" s="115">
        <f>AJ125</f>
        <v>1838953000</v>
      </c>
      <c r="CF69" s="115">
        <f>AK125</f>
        <v>1952375000</v>
      </c>
      <c r="CG69" s="115">
        <f>AN125</f>
        <v>2072794000</v>
      </c>
      <c r="CH69" s="2">
        <v>12</v>
      </c>
      <c r="CT69" s="58">
        <f t="shared" si="36"/>
        <v>1760300766</v>
      </c>
      <c r="CU69" s="43">
        <f t="shared" si="41"/>
        <v>19558897.400000002</v>
      </c>
      <c r="CX69" s="53">
        <f t="shared" si="42"/>
        <v>1564185600</v>
      </c>
      <c r="CY69" s="43">
        <f t="shared" si="43"/>
        <v>26069760</v>
      </c>
      <c r="CZ69" s="48">
        <f t="shared" si="44"/>
        <v>43449600</v>
      </c>
    </row>
    <row r="70" spans="1:104">
      <c r="A70" s="3">
        <f t="shared" si="37"/>
        <v>31</v>
      </c>
      <c r="B70" s="249">
        <v>5</v>
      </c>
      <c r="C70" s="250" t="s">
        <v>142</v>
      </c>
      <c r="D70" s="285">
        <v>12</v>
      </c>
      <c r="E70" s="252"/>
      <c r="F70" s="40" t="s">
        <v>50</v>
      </c>
      <c r="G70" s="253">
        <f t="shared" si="4"/>
        <v>67</v>
      </c>
      <c r="H70" s="253">
        <f t="shared" si="5"/>
        <v>57</v>
      </c>
      <c r="I70" s="254">
        <f t="shared" si="6"/>
        <v>26966806</v>
      </c>
      <c r="J70" s="254">
        <f t="shared" si="7"/>
        <v>2</v>
      </c>
      <c r="K70" s="255">
        <f t="shared" si="8"/>
        <v>0.93</v>
      </c>
      <c r="L70" s="256">
        <f t="shared" si="55"/>
        <v>1</v>
      </c>
      <c r="M70" s="257">
        <f t="shared" si="10"/>
        <v>20957247.201545946</v>
      </c>
      <c r="N70" s="257">
        <f t="shared" si="11"/>
        <v>23622166.065575514</v>
      </c>
      <c r="O70" s="257">
        <f t="shared" si="12"/>
        <v>25079129.580000002</v>
      </c>
      <c r="P70" s="257">
        <f t="shared" si="13"/>
        <v>26625955.415960599</v>
      </c>
      <c r="Q70" s="258">
        <f t="shared" si="14"/>
        <v>25079129.580000002</v>
      </c>
      <c r="R70" s="257">
        <f t="shared" si="14"/>
        <v>26625955.415960599</v>
      </c>
      <c r="S70" s="257">
        <f t="shared" si="15"/>
        <v>28268186.084818721</v>
      </c>
      <c r="T70" s="257"/>
      <c r="U70" s="257">
        <f t="shared" si="16"/>
        <v>1194563090.4881189</v>
      </c>
      <c r="V70" s="257">
        <f t="shared" si="17"/>
        <v>1346463465.7378044</v>
      </c>
      <c r="W70" s="257">
        <f t="shared" si="18"/>
        <v>1429510386.0600002</v>
      </c>
      <c r="X70" s="258">
        <f t="shared" si="19"/>
        <v>1517679458.7097542</v>
      </c>
      <c r="Y70" s="258">
        <f t="shared" si="20"/>
        <v>1429510386.0600002</v>
      </c>
      <c r="Z70" s="257">
        <f t="shared" si="21"/>
        <v>1517679458.7097542</v>
      </c>
      <c r="AA70" s="257">
        <f t="shared" si="22"/>
        <v>1611286606.8346672</v>
      </c>
      <c r="AB70" s="257"/>
      <c r="AC70" s="32" t="str">
        <f t="shared" si="23"/>
        <v>BERTAHAP</v>
      </c>
      <c r="AD70" s="259">
        <f t="shared" si="24"/>
        <v>0</v>
      </c>
      <c r="AE70" s="260">
        <v>2</v>
      </c>
      <c r="AF70" s="261"/>
      <c r="AG70" s="257" t="str">
        <f t="shared" si="25"/>
        <v>KR</v>
      </c>
      <c r="AH70" s="261">
        <v>1314020000</v>
      </c>
      <c r="AI70" s="261">
        <v>1481110000</v>
      </c>
      <c r="AJ70" s="261">
        <v>1572462000</v>
      </c>
      <c r="AK70" s="262">
        <v>1669448000</v>
      </c>
      <c r="AL70" s="262">
        <v>1572462000</v>
      </c>
      <c r="AM70" s="261">
        <v>1669448000</v>
      </c>
      <c r="AN70" s="261">
        <v>1772416000</v>
      </c>
      <c r="AO70" s="51">
        <v>1666809720</v>
      </c>
      <c r="AP70" s="42">
        <v>1769614880</v>
      </c>
      <c r="AQ70" s="58">
        <f t="shared" si="26"/>
        <v>1500128748</v>
      </c>
      <c r="AR70" s="58">
        <f t="shared" si="38"/>
        <v>25002145.800000001</v>
      </c>
      <c r="AS70" s="336">
        <f t="shared" si="39"/>
        <v>31302150</v>
      </c>
      <c r="AT70" s="131">
        <f t="shared" si="27"/>
        <v>17696148.800000001</v>
      </c>
      <c r="AU70" s="5">
        <f t="shared" si="28"/>
        <v>25002145.800000001</v>
      </c>
      <c r="AV70" s="5">
        <f t="shared" si="40"/>
        <v>39311550</v>
      </c>
      <c r="AX70" s="2"/>
      <c r="AY70" s="2"/>
      <c r="BT70" s="53">
        <f t="shared" si="29"/>
        <v>-1732617.2854999974</v>
      </c>
      <c r="BU70" s="59"/>
      <c r="BV70" s="116"/>
      <c r="BW70" s="121"/>
      <c r="BX70" s="112" t="str">
        <f>F127</f>
        <v>1BR-10</v>
      </c>
      <c r="BY70" s="113">
        <f>D127</f>
        <v>10</v>
      </c>
      <c r="BZ70" s="114">
        <f t="shared" ref="BZ70:CA74" si="56">G127</f>
        <v>74</v>
      </c>
      <c r="CA70" s="114">
        <f t="shared" si="56"/>
        <v>63</v>
      </c>
      <c r="CB70" s="115">
        <f>O127</f>
        <v>25329920.875800002</v>
      </c>
      <c r="CC70" s="115">
        <f t="shared" ref="CC70:CF74" si="57">AH127</f>
        <v>1466861000</v>
      </c>
      <c r="CD70" s="115">
        <f t="shared" si="57"/>
        <v>1653387000</v>
      </c>
      <c r="CE70" s="115">
        <f t="shared" si="57"/>
        <v>1755364000</v>
      </c>
      <c r="CF70" s="115">
        <f t="shared" si="57"/>
        <v>1863631000</v>
      </c>
      <c r="CG70" s="115">
        <f>AN127</f>
        <v>1978576000</v>
      </c>
      <c r="CT70" s="58">
        <f t="shared" si="36"/>
        <v>1592653392</v>
      </c>
      <c r="CU70" s="43">
        <f t="shared" si="41"/>
        <v>17696148.800000001</v>
      </c>
      <c r="CX70" s="53">
        <f t="shared" si="42"/>
        <v>1415215800</v>
      </c>
      <c r="CY70" s="43">
        <f t="shared" si="43"/>
        <v>23586930</v>
      </c>
      <c r="CZ70" s="48">
        <f t="shared" si="44"/>
        <v>39311550</v>
      </c>
    </row>
    <row r="71" spans="1:104">
      <c r="A71" s="3">
        <f t="shared" si="37"/>
        <v>32</v>
      </c>
      <c r="B71" s="249">
        <v>6</v>
      </c>
      <c r="C71" s="250" t="s">
        <v>142</v>
      </c>
      <c r="D71" s="285">
        <v>18</v>
      </c>
      <c r="E71" s="252"/>
      <c r="F71" s="40" t="s">
        <v>54</v>
      </c>
      <c r="G71" s="253">
        <f t="shared" si="4"/>
        <v>97</v>
      </c>
      <c r="H71" s="253">
        <f t="shared" si="5"/>
        <v>85</v>
      </c>
      <c r="I71" s="254">
        <f t="shared" si="6"/>
        <v>26966806</v>
      </c>
      <c r="J71" s="254">
        <f t="shared" si="7"/>
        <v>2</v>
      </c>
      <c r="K71" s="255">
        <f t="shared" si="8"/>
        <v>0.93</v>
      </c>
      <c r="L71" s="256">
        <f t="shared" si="55"/>
        <v>1</v>
      </c>
      <c r="M71" s="257">
        <f t="shared" si="10"/>
        <v>20957247.201545946</v>
      </c>
      <c r="N71" s="257">
        <f t="shared" si="11"/>
        <v>23622166.065575514</v>
      </c>
      <c r="O71" s="257">
        <f t="shared" si="12"/>
        <v>25079129.580000002</v>
      </c>
      <c r="P71" s="257">
        <f t="shared" si="13"/>
        <v>26625955.415960599</v>
      </c>
      <c r="Q71" s="258">
        <f t="shared" si="14"/>
        <v>25079129.580000002</v>
      </c>
      <c r="R71" s="257">
        <f t="shared" si="14"/>
        <v>26625955.415960599</v>
      </c>
      <c r="S71" s="257">
        <f t="shared" si="15"/>
        <v>28268186.084818721</v>
      </c>
      <c r="T71" s="257"/>
      <c r="U71" s="257">
        <f t="shared" si="16"/>
        <v>1781366012.1314054</v>
      </c>
      <c r="V71" s="257">
        <f t="shared" si="17"/>
        <v>2007884115.5739186</v>
      </c>
      <c r="W71" s="257">
        <f t="shared" si="18"/>
        <v>2131726014.3000002</v>
      </c>
      <c r="X71" s="258">
        <f t="shared" si="19"/>
        <v>2263206210.3566508</v>
      </c>
      <c r="Y71" s="258">
        <f t="shared" si="20"/>
        <v>2131726014.3000002</v>
      </c>
      <c r="Z71" s="257">
        <f t="shared" si="21"/>
        <v>2263206210.3566508</v>
      </c>
      <c r="AA71" s="257">
        <f t="shared" si="22"/>
        <v>2402795817.2095914</v>
      </c>
      <c r="AB71" s="257"/>
      <c r="AC71" s="32" t="str">
        <f t="shared" si="23"/>
        <v>BERTAHAP</v>
      </c>
      <c r="AD71" s="259">
        <f t="shared" si="24"/>
        <v>0</v>
      </c>
      <c r="AE71" s="260">
        <v>2</v>
      </c>
      <c r="AF71" s="261"/>
      <c r="AG71" s="257" t="e">
        <f>IF(AF71&gt;#REF!,"LB","KR")</f>
        <v>#REF!</v>
      </c>
      <c r="AH71" s="261">
        <v>1959503000</v>
      </c>
      <c r="AI71" s="261">
        <v>2208673000</v>
      </c>
      <c r="AJ71" s="261">
        <v>2344899000</v>
      </c>
      <c r="AK71" s="262">
        <v>2489527000</v>
      </c>
      <c r="AL71" s="262">
        <v>2344899000</v>
      </c>
      <c r="AM71" s="261">
        <v>2489527000</v>
      </c>
      <c r="AN71" s="261">
        <v>2643076000</v>
      </c>
      <c r="AO71" s="51">
        <v>2485592940</v>
      </c>
      <c r="AP71" s="42">
        <v>2638898620</v>
      </c>
      <c r="AQ71" s="58">
        <f t="shared" si="26"/>
        <v>2237033646</v>
      </c>
      <c r="AR71" s="58">
        <f t="shared" si="38"/>
        <v>37283894.100000001</v>
      </c>
      <c r="AS71" s="336">
        <f t="shared" si="39"/>
        <v>46678631.25</v>
      </c>
      <c r="AT71" s="131">
        <f t="shared" si="27"/>
        <v>26388986.200000003</v>
      </c>
      <c r="AU71" s="5">
        <f t="shared" si="28"/>
        <v>37283894.100000001</v>
      </c>
      <c r="AV71" s="5">
        <f t="shared" si="40"/>
        <v>58622475</v>
      </c>
      <c r="AX71" s="2"/>
      <c r="AY71" s="2"/>
      <c r="BT71" s="53">
        <f t="shared" si="29"/>
        <v>-1732617.2854999974</v>
      </c>
      <c r="BU71" s="59"/>
      <c r="BV71" s="116"/>
      <c r="BW71" s="121"/>
      <c r="BX71" s="112" t="str">
        <f>F128</f>
        <v>1BR-12</v>
      </c>
      <c r="BY71" s="113">
        <f>D128</f>
        <v>12</v>
      </c>
      <c r="BZ71" s="114">
        <f t="shared" si="56"/>
        <v>67</v>
      </c>
      <c r="CA71" s="114">
        <f t="shared" si="56"/>
        <v>57</v>
      </c>
      <c r="CB71" s="115">
        <f>O128</f>
        <v>25329920.875800002</v>
      </c>
      <c r="CC71" s="115">
        <f t="shared" si="57"/>
        <v>1327160000</v>
      </c>
      <c r="CD71" s="115">
        <f t="shared" si="57"/>
        <v>1495921000</v>
      </c>
      <c r="CE71" s="115">
        <f t="shared" si="57"/>
        <v>1588187000</v>
      </c>
      <c r="CF71" s="115">
        <f t="shared" si="57"/>
        <v>1686142000</v>
      </c>
      <c r="CG71" s="115">
        <f>AN128</f>
        <v>1790140000</v>
      </c>
      <c r="CT71" s="58">
        <f t="shared" si="36"/>
        <v>2375008758</v>
      </c>
      <c r="CU71" s="43">
        <f t="shared" si="41"/>
        <v>26388986.200000003</v>
      </c>
      <c r="CX71" s="53">
        <f t="shared" si="42"/>
        <v>2110409100</v>
      </c>
      <c r="CY71" s="43">
        <f t="shared" si="43"/>
        <v>35173485</v>
      </c>
      <c r="CZ71" s="48">
        <f t="shared" si="44"/>
        <v>58622475</v>
      </c>
    </row>
    <row r="72" spans="1:104">
      <c r="A72" s="3">
        <f t="shared" si="37"/>
        <v>33</v>
      </c>
      <c r="B72" s="249">
        <v>7</v>
      </c>
      <c r="C72" s="250" t="s">
        <v>142</v>
      </c>
      <c r="D72" s="285">
        <v>20</v>
      </c>
      <c r="E72" s="252"/>
      <c r="F72" s="40" t="s">
        <v>70</v>
      </c>
      <c r="G72" s="253">
        <f t="shared" si="4"/>
        <v>60</v>
      </c>
      <c r="H72" s="253">
        <f t="shared" si="5"/>
        <v>51</v>
      </c>
      <c r="I72" s="254">
        <f t="shared" si="6"/>
        <v>26966806</v>
      </c>
      <c r="J72" s="254">
        <f t="shared" si="7"/>
        <v>2</v>
      </c>
      <c r="K72" s="255">
        <f t="shared" si="8"/>
        <v>0.93</v>
      </c>
      <c r="L72" s="256">
        <f t="shared" si="55"/>
        <v>1</v>
      </c>
      <c r="M72" s="257">
        <f t="shared" si="10"/>
        <v>20957247.201545946</v>
      </c>
      <c r="N72" s="257">
        <f t="shared" si="11"/>
        <v>23622166.065575514</v>
      </c>
      <c r="O72" s="257">
        <f t="shared" si="12"/>
        <v>25079129.580000002</v>
      </c>
      <c r="P72" s="257">
        <f t="shared" si="13"/>
        <v>26625955.415960599</v>
      </c>
      <c r="Q72" s="258">
        <f t="shared" si="14"/>
        <v>25079129.580000002</v>
      </c>
      <c r="R72" s="257">
        <f t="shared" si="14"/>
        <v>26625955.415960599</v>
      </c>
      <c r="S72" s="257">
        <f t="shared" si="15"/>
        <v>28268186.084818721</v>
      </c>
      <c r="T72" s="257"/>
      <c r="U72" s="257">
        <f t="shared" si="16"/>
        <v>1068819607.2788433</v>
      </c>
      <c r="V72" s="257">
        <f t="shared" si="17"/>
        <v>1204730469.3443513</v>
      </c>
      <c r="W72" s="257">
        <f t="shared" si="18"/>
        <v>1279035608.5800002</v>
      </c>
      <c r="X72" s="258">
        <f t="shared" si="19"/>
        <v>1357923726.2139904</v>
      </c>
      <c r="Y72" s="258">
        <f t="shared" si="20"/>
        <v>1279035608.5800002</v>
      </c>
      <c r="Z72" s="257">
        <f t="shared" si="21"/>
        <v>1357923726.2139904</v>
      </c>
      <c r="AA72" s="257">
        <f t="shared" si="22"/>
        <v>1441677490.3257546</v>
      </c>
      <c r="AB72" s="257"/>
      <c r="AC72" s="32" t="str">
        <f t="shared" si="23"/>
        <v>BERTAHAP</v>
      </c>
      <c r="AD72" s="259">
        <f t="shared" si="24"/>
        <v>0</v>
      </c>
      <c r="AE72" s="260">
        <v>2</v>
      </c>
      <c r="AF72" s="261"/>
      <c r="AG72" s="257" t="e">
        <f>IF(AF72&gt;#REF!,"LB","KR")</f>
        <v>#REF!</v>
      </c>
      <c r="AH72" s="261">
        <v>1175702000</v>
      </c>
      <c r="AI72" s="261">
        <v>1325204000</v>
      </c>
      <c r="AJ72" s="261">
        <v>1406940000</v>
      </c>
      <c r="AK72" s="262">
        <v>1493717000</v>
      </c>
      <c r="AL72" s="262">
        <v>1406940000</v>
      </c>
      <c r="AM72" s="261">
        <v>1493717000</v>
      </c>
      <c r="AN72" s="261">
        <v>1585846000</v>
      </c>
      <c r="AO72" s="51">
        <v>1491356400</v>
      </c>
      <c r="AP72" s="42">
        <v>1583340020</v>
      </c>
      <c r="AQ72" s="58">
        <f t="shared" si="26"/>
        <v>1342220760</v>
      </c>
      <c r="AR72" s="58">
        <f t="shared" si="38"/>
        <v>22370346</v>
      </c>
      <c r="AS72" s="336">
        <f t="shared" si="39"/>
        <v>28007193.75</v>
      </c>
      <c r="AT72" s="131">
        <f t="shared" si="27"/>
        <v>15833400.200000001</v>
      </c>
      <c r="AU72" s="5">
        <f t="shared" si="28"/>
        <v>22370346</v>
      </c>
      <c r="AV72" s="5">
        <f t="shared" si="40"/>
        <v>35173500</v>
      </c>
      <c r="AX72" s="2"/>
      <c r="AY72" s="2"/>
      <c r="BT72" s="53">
        <f t="shared" si="29"/>
        <v>-1732617.2854999974</v>
      </c>
      <c r="BU72" s="59"/>
      <c r="BV72" s="116"/>
      <c r="BW72" s="112"/>
      <c r="BX72" s="112" t="str">
        <f>F129</f>
        <v>1BR-16</v>
      </c>
      <c r="BY72" s="113">
        <f>D129</f>
        <v>16</v>
      </c>
      <c r="BZ72" s="114">
        <f t="shared" si="56"/>
        <v>71</v>
      </c>
      <c r="CA72" s="114">
        <f t="shared" si="56"/>
        <v>63</v>
      </c>
      <c r="CB72" s="115">
        <f>O129</f>
        <v>25329920.875800002</v>
      </c>
      <c r="CC72" s="115">
        <f t="shared" si="57"/>
        <v>1466861000</v>
      </c>
      <c r="CD72" s="115">
        <f t="shared" si="57"/>
        <v>1653387000</v>
      </c>
      <c r="CE72" s="115">
        <f t="shared" si="57"/>
        <v>1755364000</v>
      </c>
      <c r="CF72" s="115">
        <f t="shared" si="57"/>
        <v>1863631000</v>
      </c>
      <c r="CG72" s="115">
        <f>AN129</f>
        <v>1978576000</v>
      </c>
      <c r="CT72" s="58">
        <f t="shared" si="36"/>
        <v>1425006018</v>
      </c>
      <c r="CU72" s="43">
        <f t="shared" si="41"/>
        <v>15833400.200000001</v>
      </c>
      <c r="CX72" s="53">
        <f t="shared" si="42"/>
        <v>1266246000</v>
      </c>
      <c r="CY72" s="43">
        <f t="shared" si="43"/>
        <v>21104100</v>
      </c>
      <c r="CZ72" s="48">
        <f t="shared" si="44"/>
        <v>35173500</v>
      </c>
    </row>
    <row r="73" spans="1:104">
      <c r="A73" s="3">
        <f t="shared" si="37"/>
        <v>34</v>
      </c>
      <c r="B73" s="249">
        <v>8</v>
      </c>
      <c r="C73" s="250" t="s">
        <v>142</v>
      </c>
      <c r="D73" s="285">
        <v>22</v>
      </c>
      <c r="E73" s="252"/>
      <c r="F73" s="40" t="s">
        <v>89</v>
      </c>
      <c r="G73" s="253">
        <f t="shared" si="4"/>
        <v>81</v>
      </c>
      <c r="H73" s="253">
        <f t="shared" si="5"/>
        <v>70</v>
      </c>
      <c r="I73" s="254">
        <f t="shared" si="6"/>
        <v>26966806</v>
      </c>
      <c r="J73" s="254">
        <f t="shared" si="7"/>
        <v>4</v>
      </c>
      <c r="K73" s="255">
        <f t="shared" si="8"/>
        <v>0.97</v>
      </c>
      <c r="L73" s="256">
        <f t="shared" si="55"/>
        <v>1</v>
      </c>
      <c r="M73" s="257">
        <f t="shared" si="10"/>
        <v>21858634.177956525</v>
      </c>
      <c r="N73" s="257">
        <f t="shared" si="11"/>
        <v>24638173.208180912</v>
      </c>
      <c r="O73" s="257">
        <f t="shared" si="12"/>
        <v>26157801.82</v>
      </c>
      <c r="P73" s="257">
        <f t="shared" si="13"/>
        <v>27771157.799442772</v>
      </c>
      <c r="Q73" s="258">
        <f t="shared" si="14"/>
        <v>26157801.82</v>
      </c>
      <c r="R73" s="257">
        <f t="shared" si="14"/>
        <v>27771157.799442772</v>
      </c>
      <c r="S73" s="257">
        <f t="shared" si="15"/>
        <v>29484022.045456085</v>
      </c>
      <c r="T73" s="257"/>
      <c r="U73" s="257">
        <f t="shared" si="16"/>
        <v>1530104392.4569569</v>
      </c>
      <c r="V73" s="257">
        <f t="shared" si="17"/>
        <v>1724672124.5726638</v>
      </c>
      <c r="W73" s="257">
        <f t="shared" si="18"/>
        <v>1831046127.4000001</v>
      </c>
      <c r="X73" s="258">
        <f t="shared" si="19"/>
        <v>1943981045.960994</v>
      </c>
      <c r="Y73" s="258">
        <f t="shared" si="20"/>
        <v>1831046127.4000001</v>
      </c>
      <c r="Z73" s="257">
        <f t="shared" si="21"/>
        <v>1943981045.960994</v>
      </c>
      <c r="AA73" s="257">
        <f t="shared" si="22"/>
        <v>2063881543.181926</v>
      </c>
      <c r="AB73" s="257"/>
      <c r="AC73" s="32" t="str">
        <f t="shared" si="23"/>
        <v>BERTAHAP</v>
      </c>
      <c r="AD73" s="259">
        <f t="shared" si="24"/>
        <v>0</v>
      </c>
      <c r="AE73" s="260">
        <v>2</v>
      </c>
      <c r="AF73" s="261"/>
      <c r="AG73" s="257" t="e">
        <f>IF(AF73&gt;#REF!,"LB","KR")</f>
        <v>#REF!</v>
      </c>
      <c r="AH73" s="261">
        <v>1683115000</v>
      </c>
      <c r="AI73" s="261">
        <v>1897140000</v>
      </c>
      <c r="AJ73" s="261">
        <v>2014151000</v>
      </c>
      <c r="AK73" s="262">
        <v>2138380000</v>
      </c>
      <c r="AL73" s="262">
        <v>2014151000</v>
      </c>
      <c r="AM73" s="261">
        <v>2138380000</v>
      </c>
      <c r="AN73" s="261">
        <v>2270270000</v>
      </c>
      <c r="AO73" s="51">
        <v>2135000060</v>
      </c>
      <c r="AP73" s="42">
        <v>2266682800</v>
      </c>
      <c r="AQ73" s="58">
        <f t="shared" si="26"/>
        <v>1921500054</v>
      </c>
      <c r="AR73" s="58">
        <f t="shared" si="38"/>
        <v>32025000.900000002</v>
      </c>
      <c r="AS73" s="336">
        <f t="shared" si="39"/>
        <v>40094625</v>
      </c>
      <c r="AT73" s="131">
        <f t="shared" si="27"/>
        <v>22666828</v>
      </c>
      <c r="AU73" s="5">
        <f t="shared" si="28"/>
        <v>32025000.900000002</v>
      </c>
      <c r="AV73" s="5">
        <f t="shared" si="40"/>
        <v>50353775</v>
      </c>
      <c r="AX73" s="2"/>
      <c r="AY73" s="2"/>
      <c r="BT73" s="53">
        <f t="shared" si="29"/>
        <v>-653945.04549999908</v>
      </c>
      <c r="BV73" s="116"/>
      <c r="BW73" s="112"/>
      <c r="BX73" s="112" t="str">
        <f>F130</f>
        <v>2BR-18</v>
      </c>
      <c r="BY73" s="113">
        <f>D130</f>
        <v>18</v>
      </c>
      <c r="BZ73" s="114">
        <f t="shared" si="56"/>
        <v>97</v>
      </c>
      <c r="CA73" s="114">
        <f t="shared" si="56"/>
        <v>85</v>
      </c>
      <c r="CB73" s="115">
        <f>O130</f>
        <v>25329920.875800002</v>
      </c>
      <c r="CC73" s="115">
        <f t="shared" si="57"/>
        <v>1979098000</v>
      </c>
      <c r="CD73" s="115">
        <f t="shared" si="57"/>
        <v>2230760000</v>
      </c>
      <c r="CE73" s="115">
        <f t="shared" si="57"/>
        <v>2368348000</v>
      </c>
      <c r="CF73" s="115">
        <f t="shared" si="57"/>
        <v>2514423000</v>
      </c>
      <c r="CG73" s="115">
        <f>AN130</f>
        <v>2669507000</v>
      </c>
      <c r="CT73" s="58">
        <f t="shared" si="36"/>
        <v>2040014520</v>
      </c>
      <c r="CU73" s="43">
        <f t="shared" si="41"/>
        <v>22666828</v>
      </c>
      <c r="CX73" s="53">
        <f t="shared" si="42"/>
        <v>1812735900</v>
      </c>
      <c r="CY73" s="43">
        <f t="shared" si="43"/>
        <v>30212265</v>
      </c>
      <c r="CZ73" s="48">
        <f t="shared" si="44"/>
        <v>50353775</v>
      </c>
    </row>
    <row r="74" spans="1:104">
      <c r="A74" s="3">
        <f t="shared" si="37"/>
        <v>35</v>
      </c>
      <c r="B74" s="249">
        <v>1</v>
      </c>
      <c r="C74" s="250" t="s">
        <v>143</v>
      </c>
      <c r="D74" s="251" t="s">
        <v>24</v>
      </c>
      <c r="E74" s="252"/>
      <c r="F74" s="40" t="s">
        <v>39</v>
      </c>
      <c r="G74" s="253">
        <f t="shared" si="4"/>
        <v>113</v>
      </c>
      <c r="H74" s="253">
        <f t="shared" si="5"/>
        <v>101</v>
      </c>
      <c r="I74" s="254">
        <f t="shared" si="6"/>
        <v>26966806</v>
      </c>
      <c r="J74" s="254">
        <f t="shared" si="7"/>
        <v>6</v>
      </c>
      <c r="K74" s="255">
        <f t="shared" si="8"/>
        <v>0.95</v>
      </c>
      <c r="L74" s="305">
        <f t="shared" ref="L74:L81" si="58">SUMIF($AN$4:$AN$22,D74,$BF$4:$BF$22)</f>
        <v>1.01</v>
      </c>
      <c r="M74" s="257">
        <f t="shared" si="10"/>
        <v>21622020.096648749</v>
      </c>
      <c r="N74" s="257">
        <f t="shared" si="11"/>
        <v>24371471.333246995</v>
      </c>
      <c r="O74" s="257">
        <f t="shared" si="12"/>
        <v>25874650.357000001</v>
      </c>
      <c r="P74" s="257">
        <f t="shared" si="13"/>
        <v>27470542.173778702</v>
      </c>
      <c r="Q74" s="258">
        <f t="shared" si="14"/>
        <v>25874650.357000001</v>
      </c>
      <c r="R74" s="257">
        <f t="shared" si="14"/>
        <v>27470542.173778702</v>
      </c>
      <c r="S74" s="257">
        <f t="shared" si="15"/>
        <v>29164865.105788779</v>
      </c>
      <c r="T74" s="257"/>
      <c r="U74" s="257">
        <f t="shared" si="16"/>
        <v>2183824029.7615237</v>
      </c>
      <c r="V74" s="257">
        <f t="shared" si="17"/>
        <v>2461518604.6579466</v>
      </c>
      <c r="W74" s="257">
        <f t="shared" si="18"/>
        <v>2613339686.0570002</v>
      </c>
      <c r="X74" s="258">
        <f t="shared" si="19"/>
        <v>2774524759.5516491</v>
      </c>
      <c r="Y74" s="258">
        <f t="shared" si="20"/>
        <v>2613339686.0570002</v>
      </c>
      <c r="Z74" s="257">
        <f t="shared" si="21"/>
        <v>2774524759.5516491</v>
      </c>
      <c r="AA74" s="257">
        <f t="shared" si="22"/>
        <v>2945651375.6846666</v>
      </c>
      <c r="AB74" s="257"/>
      <c r="AC74" s="32" t="str">
        <f t="shared" si="23"/>
        <v>BERTAHAP</v>
      </c>
      <c r="AD74" s="259">
        <f t="shared" si="24"/>
        <v>0</v>
      </c>
      <c r="AE74" s="260">
        <v>2</v>
      </c>
      <c r="AF74" s="261"/>
      <c r="AG74" s="257" t="e">
        <f>IF(AF74&gt;#REF!,"LB","KR")</f>
        <v>#REF!</v>
      </c>
      <c r="AH74" s="261">
        <v>2402207000</v>
      </c>
      <c r="AI74" s="261">
        <v>2707671000</v>
      </c>
      <c r="AJ74" s="261">
        <v>2874674000</v>
      </c>
      <c r="AK74" s="262">
        <v>3051978000</v>
      </c>
      <c r="AL74" s="262">
        <v>2874674000</v>
      </c>
      <c r="AM74" s="261">
        <v>3051978000</v>
      </c>
      <c r="AN74" s="261">
        <v>3240217000</v>
      </c>
      <c r="AO74" s="51">
        <v>3047154440</v>
      </c>
      <c r="AP74" s="42">
        <v>3235096680</v>
      </c>
      <c r="AQ74" s="58">
        <f t="shared" si="26"/>
        <v>2742438996</v>
      </c>
      <c r="AR74" s="58">
        <f t="shared" si="38"/>
        <v>45707316.600000001</v>
      </c>
      <c r="AS74" s="336">
        <f t="shared" si="39"/>
        <v>57224587.5</v>
      </c>
      <c r="AT74" s="131">
        <f t="shared" si="27"/>
        <v>32350966.799999997</v>
      </c>
      <c r="AU74" s="5">
        <f t="shared" si="28"/>
        <v>45707316.600000001</v>
      </c>
      <c r="AV74" s="5">
        <f t="shared" si="40"/>
        <v>71866850</v>
      </c>
      <c r="AX74" s="2"/>
      <c r="AY74" s="2"/>
      <c r="BT74" s="53">
        <f t="shared" si="29"/>
        <v>-937096.5084999986</v>
      </c>
      <c r="BV74" s="116"/>
      <c r="BW74" s="121"/>
      <c r="BX74" s="112" t="str">
        <f>F131</f>
        <v>1BR-20</v>
      </c>
      <c r="BY74" s="113">
        <f>D131</f>
        <v>20</v>
      </c>
      <c r="BZ74" s="114">
        <f t="shared" si="56"/>
        <v>60</v>
      </c>
      <c r="CA74" s="114">
        <f t="shared" si="56"/>
        <v>51</v>
      </c>
      <c r="CB74" s="115">
        <f>O131</f>
        <v>25329920.875800002</v>
      </c>
      <c r="CC74" s="115">
        <f t="shared" si="57"/>
        <v>1187459000</v>
      </c>
      <c r="CD74" s="115">
        <f t="shared" si="57"/>
        <v>1338456000</v>
      </c>
      <c r="CE74" s="115">
        <f t="shared" si="57"/>
        <v>1421009000</v>
      </c>
      <c r="CF74" s="115">
        <f t="shared" si="57"/>
        <v>1508654000</v>
      </c>
      <c r="CG74" s="115">
        <f>AN131</f>
        <v>1601704000</v>
      </c>
      <c r="CT74" s="58">
        <f t="shared" si="36"/>
        <v>2911587012</v>
      </c>
      <c r="CU74" s="43">
        <f t="shared" si="41"/>
        <v>32350966.799999997</v>
      </c>
      <c r="CX74" s="53">
        <f t="shared" si="42"/>
        <v>2587206600</v>
      </c>
      <c r="CY74" s="43">
        <f t="shared" si="43"/>
        <v>43120110</v>
      </c>
      <c r="CZ74" s="48">
        <f t="shared" si="44"/>
        <v>71866850</v>
      </c>
    </row>
    <row r="75" spans="1:104">
      <c r="A75" s="3">
        <f t="shared" si="37"/>
        <v>36</v>
      </c>
      <c r="B75" s="249">
        <v>2</v>
      </c>
      <c r="C75" s="250" t="s">
        <v>143</v>
      </c>
      <c r="D75" s="251" t="s">
        <v>35</v>
      </c>
      <c r="E75" s="252"/>
      <c r="F75" s="40" t="s">
        <v>42</v>
      </c>
      <c r="G75" s="253">
        <f t="shared" si="4"/>
        <v>78</v>
      </c>
      <c r="H75" s="253">
        <f t="shared" si="5"/>
        <v>66</v>
      </c>
      <c r="I75" s="254">
        <f t="shared" si="6"/>
        <v>26966806</v>
      </c>
      <c r="J75" s="254">
        <f t="shared" si="7"/>
        <v>2</v>
      </c>
      <c r="K75" s="255">
        <f t="shared" si="8"/>
        <v>0.93</v>
      </c>
      <c r="L75" s="305">
        <f t="shared" si="58"/>
        <v>1.01</v>
      </c>
      <c r="M75" s="257">
        <f t="shared" si="10"/>
        <v>21166819.673561409</v>
      </c>
      <c r="N75" s="257">
        <f t="shared" si="11"/>
        <v>23858387.72623127</v>
      </c>
      <c r="O75" s="257">
        <f t="shared" si="12"/>
        <v>25329920.875800002</v>
      </c>
      <c r="P75" s="257">
        <f t="shared" si="13"/>
        <v>26892214.970120206</v>
      </c>
      <c r="Q75" s="258">
        <f t="shared" si="14"/>
        <v>25329920.875800002</v>
      </c>
      <c r="R75" s="257">
        <f t="shared" si="14"/>
        <v>26892214.970120206</v>
      </c>
      <c r="S75" s="257">
        <f t="shared" si="15"/>
        <v>28550867.945666909</v>
      </c>
      <c r="T75" s="257"/>
      <c r="U75" s="257">
        <f t="shared" si="16"/>
        <v>1397010098.4550531</v>
      </c>
      <c r="V75" s="257">
        <f t="shared" si="17"/>
        <v>1574653589.9312637</v>
      </c>
      <c r="W75" s="257">
        <f t="shared" si="18"/>
        <v>1671774777.8028002</v>
      </c>
      <c r="X75" s="258">
        <f t="shared" si="19"/>
        <v>1774886188.0279336</v>
      </c>
      <c r="Y75" s="258">
        <f t="shared" si="20"/>
        <v>1671774777.8028002</v>
      </c>
      <c r="Z75" s="257">
        <f t="shared" si="21"/>
        <v>1774886188.0279336</v>
      </c>
      <c r="AA75" s="257">
        <f t="shared" si="22"/>
        <v>1884357284.414016</v>
      </c>
      <c r="AB75" s="257"/>
      <c r="AC75" s="32" t="str">
        <f t="shared" si="23"/>
        <v>BERTAHAP</v>
      </c>
      <c r="AD75" s="259">
        <f t="shared" si="24"/>
        <v>0</v>
      </c>
      <c r="AE75" s="260">
        <v>2</v>
      </c>
      <c r="AF75" s="261"/>
      <c r="AG75" s="257" t="str">
        <f t="shared" ref="AG75:AG89" si="59">IF(AF75&gt;$AZ$42,"LB","KR")</f>
        <v>KR</v>
      </c>
      <c r="AH75" s="261">
        <v>1536712000</v>
      </c>
      <c r="AI75" s="261">
        <v>1732119000</v>
      </c>
      <c r="AJ75" s="261">
        <v>1838953000</v>
      </c>
      <c r="AK75" s="262">
        <v>1952375000</v>
      </c>
      <c r="AL75" s="262">
        <v>1838953000</v>
      </c>
      <c r="AM75" s="261">
        <v>1952375000</v>
      </c>
      <c r="AN75" s="261">
        <v>2072794000</v>
      </c>
      <c r="AO75" s="51">
        <v>1949290180</v>
      </c>
      <c r="AP75" s="42">
        <v>2069517500</v>
      </c>
      <c r="AQ75" s="58">
        <f t="shared" si="26"/>
        <v>1754361162</v>
      </c>
      <c r="AR75" s="58">
        <f t="shared" si="38"/>
        <v>29239352.700000003</v>
      </c>
      <c r="AS75" s="336">
        <f t="shared" si="39"/>
        <v>36607031.25</v>
      </c>
      <c r="AT75" s="131">
        <f t="shared" si="27"/>
        <v>20695175</v>
      </c>
      <c r="AU75" s="5">
        <f t="shared" si="28"/>
        <v>29239352.700000003</v>
      </c>
      <c r="AV75" s="5">
        <f t="shared" si="40"/>
        <v>45973825</v>
      </c>
      <c r="AX75" s="2"/>
      <c r="AY75" s="2"/>
      <c r="BT75" s="53">
        <f t="shared" si="29"/>
        <v>-1481825.989699997</v>
      </c>
      <c r="BV75" s="116">
        <v>10</v>
      </c>
      <c r="BW75" s="121" t="s">
        <v>57</v>
      </c>
      <c r="BX75" s="112" t="str">
        <f>F150</f>
        <v>1BR-6</v>
      </c>
      <c r="BY75" s="113" t="str">
        <f>D150</f>
        <v>06</v>
      </c>
      <c r="BZ75" s="114">
        <f t="shared" ref="BZ75:CA79" si="60">G150</f>
        <v>78</v>
      </c>
      <c r="CA75" s="114">
        <f t="shared" si="60"/>
        <v>66</v>
      </c>
      <c r="CB75" s="115">
        <f>O150</f>
        <v>25329920.875800002</v>
      </c>
      <c r="CC75" s="115">
        <f t="shared" ref="CC75:CF79" si="61">AH150</f>
        <v>1536712000</v>
      </c>
      <c r="CD75" s="115">
        <f t="shared" si="61"/>
        <v>1732119000</v>
      </c>
      <c r="CE75" s="115">
        <f t="shared" si="61"/>
        <v>1838953000</v>
      </c>
      <c r="CF75" s="115">
        <f t="shared" si="61"/>
        <v>1952375000</v>
      </c>
      <c r="CG75" s="115">
        <f>AN150</f>
        <v>2072794000</v>
      </c>
      <c r="CH75" s="2">
        <v>5</v>
      </c>
      <c r="CT75" s="58">
        <f t="shared" si="36"/>
        <v>1862565750</v>
      </c>
      <c r="CU75" s="43">
        <f t="shared" si="41"/>
        <v>20695175</v>
      </c>
      <c r="CX75" s="53">
        <f t="shared" si="42"/>
        <v>1655057700</v>
      </c>
      <c r="CY75" s="43">
        <f t="shared" si="43"/>
        <v>27584295</v>
      </c>
      <c r="CZ75" s="48">
        <f t="shared" si="44"/>
        <v>45973825</v>
      </c>
    </row>
    <row r="76" spans="1:104">
      <c r="A76" s="3">
        <f t="shared" si="37"/>
        <v>37</v>
      </c>
      <c r="B76" s="249">
        <v>3</v>
      </c>
      <c r="C76" s="250" t="s">
        <v>143</v>
      </c>
      <c r="D76" s="251" t="s">
        <v>41</v>
      </c>
      <c r="E76" s="252"/>
      <c r="F76" s="40" t="s">
        <v>45</v>
      </c>
      <c r="G76" s="253">
        <f t="shared" si="4"/>
        <v>60</v>
      </c>
      <c r="H76" s="253">
        <f t="shared" si="5"/>
        <v>52</v>
      </c>
      <c r="I76" s="254">
        <f t="shared" si="6"/>
        <v>26966806</v>
      </c>
      <c r="J76" s="254">
        <f t="shared" si="7"/>
        <v>2</v>
      </c>
      <c r="K76" s="255">
        <f t="shared" si="8"/>
        <v>0.93</v>
      </c>
      <c r="L76" s="305">
        <f t="shared" si="58"/>
        <v>1.01</v>
      </c>
      <c r="M76" s="257">
        <f t="shared" si="10"/>
        <v>21166819.673561409</v>
      </c>
      <c r="N76" s="257">
        <f t="shared" si="11"/>
        <v>23858387.72623127</v>
      </c>
      <c r="O76" s="257">
        <f t="shared" si="12"/>
        <v>25329920.875800002</v>
      </c>
      <c r="P76" s="257">
        <f t="shared" si="13"/>
        <v>26892214.970120206</v>
      </c>
      <c r="Q76" s="258">
        <f t="shared" si="14"/>
        <v>25329920.875800002</v>
      </c>
      <c r="R76" s="257">
        <f t="shared" si="14"/>
        <v>26892214.970120206</v>
      </c>
      <c r="S76" s="257">
        <f t="shared" si="15"/>
        <v>28550867.945666909</v>
      </c>
      <c r="T76" s="257"/>
      <c r="U76" s="257">
        <f t="shared" si="16"/>
        <v>1100674623.0251932</v>
      </c>
      <c r="V76" s="257">
        <f t="shared" si="17"/>
        <v>1240636161.7640259</v>
      </c>
      <c r="W76" s="257">
        <f t="shared" si="18"/>
        <v>1317155885.5416002</v>
      </c>
      <c r="X76" s="258">
        <f t="shared" si="19"/>
        <v>1398395178.4462507</v>
      </c>
      <c r="Y76" s="258">
        <f t="shared" si="20"/>
        <v>1317155885.5416002</v>
      </c>
      <c r="Z76" s="257">
        <f t="shared" si="21"/>
        <v>1398395178.4462507</v>
      </c>
      <c r="AA76" s="257">
        <f t="shared" si="22"/>
        <v>1484645133.1746793</v>
      </c>
      <c r="AB76" s="257"/>
      <c r="AC76" s="32" t="str">
        <f t="shared" si="23"/>
        <v>BERTAHAP</v>
      </c>
      <c r="AD76" s="259">
        <f t="shared" si="24"/>
        <v>0</v>
      </c>
      <c r="AE76" s="260">
        <v>2</v>
      </c>
      <c r="AF76" s="261"/>
      <c r="AG76" s="257" t="str">
        <f t="shared" si="59"/>
        <v>KR</v>
      </c>
      <c r="AH76" s="261">
        <v>1210743000</v>
      </c>
      <c r="AI76" s="261">
        <v>1364700000</v>
      </c>
      <c r="AJ76" s="261">
        <v>1448872000</v>
      </c>
      <c r="AK76" s="262">
        <v>1538235000</v>
      </c>
      <c r="AL76" s="262">
        <v>1448872000</v>
      </c>
      <c r="AM76" s="261">
        <v>1538235000</v>
      </c>
      <c r="AN76" s="261">
        <v>1633110000</v>
      </c>
      <c r="AO76" s="51">
        <v>1535804320</v>
      </c>
      <c r="AP76" s="42">
        <v>1630529100</v>
      </c>
      <c r="AQ76" s="58">
        <f t="shared" si="26"/>
        <v>1382223888</v>
      </c>
      <c r="AR76" s="58">
        <f t="shared" si="38"/>
        <v>23037064.800000001</v>
      </c>
      <c r="AS76" s="336">
        <f t="shared" si="39"/>
        <v>28841906.25</v>
      </c>
      <c r="AT76" s="131">
        <f t="shared" si="27"/>
        <v>16305291</v>
      </c>
      <c r="AU76" s="5">
        <f t="shared" si="28"/>
        <v>23037064.800000001</v>
      </c>
      <c r="AV76" s="5">
        <f t="shared" si="40"/>
        <v>36221800</v>
      </c>
      <c r="AX76" s="2"/>
      <c r="AY76" s="2"/>
      <c r="BT76" s="53">
        <f t="shared" si="29"/>
        <v>-1481825.989699997</v>
      </c>
      <c r="BV76" s="116"/>
      <c r="BW76" s="121"/>
      <c r="BX76" s="112" t="str">
        <f>F151</f>
        <v>1BR-8</v>
      </c>
      <c r="BY76" s="113" t="str">
        <f>D151</f>
        <v>08</v>
      </c>
      <c r="BZ76" s="114">
        <f t="shared" si="60"/>
        <v>60</v>
      </c>
      <c r="CA76" s="114">
        <f t="shared" si="60"/>
        <v>52</v>
      </c>
      <c r="CB76" s="115">
        <f>O151</f>
        <v>25329920.875800002</v>
      </c>
      <c r="CC76" s="115">
        <f t="shared" si="61"/>
        <v>1210743000</v>
      </c>
      <c r="CD76" s="115">
        <f t="shared" si="61"/>
        <v>1364700000</v>
      </c>
      <c r="CE76" s="115">
        <f t="shared" si="61"/>
        <v>1448872000</v>
      </c>
      <c r="CF76" s="115">
        <f t="shared" si="61"/>
        <v>1538235000</v>
      </c>
      <c r="CG76" s="115">
        <f>AN151</f>
        <v>1633110000</v>
      </c>
      <c r="CT76" s="58">
        <f t="shared" si="36"/>
        <v>1467476190</v>
      </c>
      <c r="CU76" s="43">
        <f t="shared" si="41"/>
        <v>16305291</v>
      </c>
      <c r="CX76" s="53">
        <f t="shared" si="42"/>
        <v>1303984800</v>
      </c>
      <c r="CY76" s="43">
        <f t="shared" si="43"/>
        <v>21733080</v>
      </c>
      <c r="CZ76" s="48">
        <f t="shared" si="44"/>
        <v>36221800</v>
      </c>
    </row>
    <row r="77" spans="1:104">
      <c r="A77" s="3">
        <f t="shared" si="37"/>
        <v>38</v>
      </c>
      <c r="B77" s="249">
        <v>4</v>
      </c>
      <c r="C77" s="250" t="s">
        <v>143</v>
      </c>
      <c r="D77" s="251">
        <v>10</v>
      </c>
      <c r="E77" s="252"/>
      <c r="F77" s="40" t="s">
        <v>48</v>
      </c>
      <c r="G77" s="253">
        <f t="shared" si="4"/>
        <v>74</v>
      </c>
      <c r="H77" s="253">
        <f t="shared" si="5"/>
        <v>63</v>
      </c>
      <c r="I77" s="254">
        <f t="shared" si="6"/>
        <v>26966806</v>
      </c>
      <c r="J77" s="254">
        <f t="shared" si="7"/>
        <v>2</v>
      </c>
      <c r="K77" s="255">
        <f t="shared" si="8"/>
        <v>0.93</v>
      </c>
      <c r="L77" s="305">
        <f t="shared" si="58"/>
        <v>1.01</v>
      </c>
      <c r="M77" s="257">
        <f t="shared" si="10"/>
        <v>21166819.673561409</v>
      </c>
      <c r="N77" s="257">
        <f t="shared" si="11"/>
        <v>23858387.72623127</v>
      </c>
      <c r="O77" s="257">
        <f t="shared" si="12"/>
        <v>25329920.875800002</v>
      </c>
      <c r="P77" s="257">
        <f t="shared" si="13"/>
        <v>26892214.970120206</v>
      </c>
      <c r="Q77" s="258">
        <f t="shared" si="14"/>
        <v>25329920.875800002</v>
      </c>
      <c r="R77" s="257">
        <f t="shared" si="14"/>
        <v>26892214.970120206</v>
      </c>
      <c r="S77" s="257">
        <f t="shared" si="15"/>
        <v>28550867.945666909</v>
      </c>
      <c r="T77" s="257"/>
      <c r="U77" s="257">
        <f t="shared" si="16"/>
        <v>1333509639.4343688</v>
      </c>
      <c r="V77" s="257">
        <f t="shared" si="17"/>
        <v>1503078426.7525699</v>
      </c>
      <c r="W77" s="257">
        <f t="shared" si="18"/>
        <v>1595785015.1754003</v>
      </c>
      <c r="X77" s="258">
        <f t="shared" si="19"/>
        <v>1694209543.117573</v>
      </c>
      <c r="Y77" s="258">
        <f t="shared" si="20"/>
        <v>1595785015.1754003</v>
      </c>
      <c r="Z77" s="257">
        <f t="shared" si="21"/>
        <v>1694209543.117573</v>
      </c>
      <c r="AA77" s="257">
        <f t="shared" si="22"/>
        <v>1798704680.5770154</v>
      </c>
      <c r="AB77" s="257"/>
      <c r="AC77" s="32" t="str">
        <f t="shared" si="23"/>
        <v>BERTAHAP</v>
      </c>
      <c r="AD77" s="259">
        <f t="shared" si="24"/>
        <v>0</v>
      </c>
      <c r="AE77" s="260">
        <v>2</v>
      </c>
      <c r="AF77" s="261"/>
      <c r="AG77" s="257" t="str">
        <f t="shared" si="59"/>
        <v>KR</v>
      </c>
      <c r="AH77" s="261">
        <v>1466861000</v>
      </c>
      <c r="AI77" s="261">
        <v>1653387000</v>
      </c>
      <c r="AJ77" s="261">
        <v>1755364000</v>
      </c>
      <c r="AK77" s="262">
        <v>1863631000</v>
      </c>
      <c r="AL77" s="262">
        <v>1755364000</v>
      </c>
      <c r="AM77" s="261">
        <v>1863631000</v>
      </c>
      <c r="AN77" s="261">
        <v>1978576000</v>
      </c>
      <c r="AO77" s="51">
        <v>1860685840</v>
      </c>
      <c r="AP77" s="42">
        <v>1975448860</v>
      </c>
      <c r="AQ77" s="58">
        <f t="shared" si="26"/>
        <v>1674617256</v>
      </c>
      <c r="AR77" s="58">
        <f t="shared" si="38"/>
        <v>27910287.600000005</v>
      </c>
      <c r="AS77" s="336">
        <f t="shared" si="39"/>
        <v>34943081.25</v>
      </c>
      <c r="AT77" s="131">
        <f t="shared" si="27"/>
        <v>19754488.600000001</v>
      </c>
      <c r="AU77" s="5">
        <f t="shared" si="28"/>
        <v>27910287.600000005</v>
      </c>
      <c r="AV77" s="5">
        <f t="shared" si="40"/>
        <v>43884100</v>
      </c>
      <c r="AX77" s="2"/>
      <c r="AY77" s="2"/>
      <c r="BT77" s="53">
        <f t="shared" si="29"/>
        <v>-1481825.989699997</v>
      </c>
      <c r="BV77" s="116"/>
      <c r="BW77" s="121"/>
      <c r="BX77" s="112" t="str">
        <f>F152</f>
        <v>1BR-10</v>
      </c>
      <c r="BY77" s="113">
        <f>D152</f>
        <v>10</v>
      </c>
      <c r="BZ77" s="114">
        <f t="shared" si="60"/>
        <v>74</v>
      </c>
      <c r="CA77" s="114">
        <f t="shared" si="60"/>
        <v>63</v>
      </c>
      <c r="CB77" s="115">
        <f>O152</f>
        <v>25329920.875800002</v>
      </c>
      <c r="CC77" s="115">
        <f t="shared" si="61"/>
        <v>1466861000</v>
      </c>
      <c r="CD77" s="115">
        <f t="shared" si="61"/>
        <v>1653387000</v>
      </c>
      <c r="CE77" s="115">
        <f t="shared" si="61"/>
        <v>1755364000</v>
      </c>
      <c r="CF77" s="115">
        <f t="shared" si="61"/>
        <v>1863631000</v>
      </c>
      <c r="CG77" s="115">
        <f>AN152</f>
        <v>1978576000</v>
      </c>
      <c r="CT77" s="58">
        <f t="shared" si="36"/>
        <v>1777903974</v>
      </c>
      <c r="CU77" s="43">
        <f t="shared" si="41"/>
        <v>19754488.600000001</v>
      </c>
      <c r="CX77" s="53">
        <f t="shared" si="42"/>
        <v>1579827600</v>
      </c>
      <c r="CY77" s="43">
        <f t="shared" si="43"/>
        <v>26330460</v>
      </c>
      <c r="CZ77" s="48">
        <f t="shared" si="44"/>
        <v>43884100</v>
      </c>
    </row>
    <row r="78" spans="1:104">
      <c r="A78" s="3">
        <f t="shared" si="37"/>
        <v>39</v>
      </c>
      <c r="B78" s="249">
        <v>5</v>
      </c>
      <c r="C78" s="250" t="s">
        <v>143</v>
      </c>
      <c r="D78" s="285">
        <v>12</v>
      </c>
      <c r="E78" s="252"/>
      <c r="F78" s="40" t="s">
        <v>50</v>
      </c>
      <c r="G78" s="253">
        <f t="shared" si="4"/>
        <v>67</v>
      </c>
      <c r="H78" s="253">
        <f t="shared" si="5"/>
        <v>57</v>
      </c>
      <c r="I78" s="254">
        <f t="shared" si="6"/>
        <v>26966806</v>
      </c>
      <c r="J78" s="254">
        <f t="shared" si="7"/>
        <v>2</v>
      </c>
      <c r="K78" s="255">
        <f t="shared" si="8"/>
        <v>0.93</v>
      </c>
      <c r="L78" s="305">
        <f t="shared" si="58"/>
        <v>1.01</v>
      </c>
      <c r="M78" s="257">
        <f t="shared" si="10"/>
        <v>21166819.673561409</v>
      </c>
      <c r="N78" s="257">
        <f t="shared" si="11"/>
        <v>23858387.72623127</v>
      </c>
      <c r="O78" s="257">
        <f t="shared" si="12"/>
        <v>25329920.875800002</v>
      </c>
      <c r="P78" s="257">
        <f t="shared" si="13"/>
        <v>26892214.970120206</v>
      </c>
      <c r="Q78" s="258">
        <f t="shared" si="14"/>
        <v>25329920.875800002</v>
      </c>
      <c r="R78" s="257">
        <f t="shared" si="14"/>
        <v>26892214.970120206</v>
      </c>
      <c r="S78" s="257">
        <f t="shared" si="15"/>
        <v>28550867.945666909</v>
      </c>
      <c r="T78" s="257"/>
      <c r="U78" s="257">
        <f t="shared" si="16"/>
        <v>1206508721.3930004</v>
      </c>
      <c r="V78" s="257">
        <f t="shared" si="17"/>
        <v>1359928100.3951824</v>
      </c>
      <c r="W78" s="257">
        <f t="shared" si="18"/>
        <v>1443805489.9206002</v>
      </c>
      <c r="X78" s="258">
        <f t="shared" si="19"/>
        <v>1532856253.2968519</v>
      </c>
      <c r="Y78" s="258">
        <f t="shared" si="20"/>
        <v>1443805489.9206002</v>
      </c>
      <c r="Z78" s="257">
        <f t="shared" si="21"/>
        <v>1532856253.2968519</v>
      </c>
      <c r="AA78" s="257">
        <f t="shared" si="22"/>
        <v>1627399472.9030137</v>
      </c>
      <c r="AB78" s="257"/>
      <c r="AC78" s="32" t="str">
        <f t="shared" si="23"/>
        <v>BERTAHAP</v>
      </c>
      <c r="AD78" s="259">
        <f t="shared" si="24"/>
        <v>0</v>
      </c>
      <c r="AE78" s="260">
        <v>2</v>
      </c>
      <c r="AF78" s="261"/>
      <c r="AG78" s="257" t="str">
        <f t="shared" si="59"/>
        <v>KR</v>
      </c>
      <c r="AH78" s="261">
        <v>1327160000</v>
      </c>
      <c r="AI78" s="261">
        <v>1495921000</v>
      </c>
      <c r="AJ78" s="261">
        <v>1588187000</v>
      </c>
      <c r="AK78" s="262">
        <v>1686142000</v>
      </c>
      <c r="AL78" s="262">
        <v>1588187000</v>
      </c>
      <c r="AM78" s="261">
        <v>1686142000</v>
      </c>
      <c r="AN78" s="261">
        <v>1790140000</v>
      </c>
      <c r="AO78" s="51">
        <v>1683478220</v>
      </c>
      <c r="AP78" s="42">
        <v>1787310520</v>
      </c>
      <c r="AQ78" s="58">
        <f t="shared" si="26"/>
        <v>1515130398</v>
      </c>
      <c r="AR78" s="58">
        <f t="shared" si="38"/>
        <v>25252173.300000001</v>
      </c>
      <c r="AS78" s="336">
        <f t="shared" si="39"/>
        <v>31615162.5</v>
      </c>
      <c r="AT78" s="131">
        <f t="shared" si="27"/>
        <v>17873105.200000003</v>
      </c>
      <c r="AU78" s="5">
        <f t="shared" si="28"/>
        <v>25252173.300000001</v>
      </c>
      <c r="AV78" s="5">
        <f t="shared" si="40"/>
        <v>39704675</v>
      </c>
      <c r="AX78" s="2"/>
      <c r="AY78" s="2"/>
      <c r="BT78" s="53">
        <f t="shared" si="29"/>
        <v>-1481825.989699997</v>
      </c>
      <c r="BV78" s="116"/>
      <c r="BW78" s="112"/>
      <c r="BX78" s="112" t="str">
        <f>F153</f>
        <v>1BR-12</v>
      </c>
      <c r="BY78" s="113">
        <f>D153</f>
        <v>12</v>
      </c>
      <c r="BZ78" s="114">
        <f t="shared" si="60"/>
        <v>67</v>
      </c>
      <c r="CA78" s="114">
        <f t="shared" si="60"/>
        <v>57</v>
      </c>
      <c r="CB78" s="115">
        <f>O153</f>
        <v>25329920.875800002</v>
      </c>
      <c r="CC78" s="115">
        <f t="shared" si="61"/>
        <v>1327160000</v>
      </c>
      <c r="CD78" s="115">
        <f t="shared" si="61"/>
        <v>1495921000</v>
      </c>
      <c r="CE78" s="115">
        <f t="shared" si="61"/>
        <v>1588187000</v>
      </c>
      <c r="CF78" s="115">
        <f t="shared" si="61"/>
        <v>1686142000</v>
      </c>
      <c r="CG78" s="115">
        <f>AN153</f>
        <v>1790140000</v>
      </c>
      <c r="CT78" s="58">
        <f t="shared" si="36"/>
        <v>1608579468</v>
      </c>
      <c r="CU78" s="43">
        <f t="shared" si="41"/>
        <v>17873105.200000003</v>
      </c>
      <c r="CX78" s="53">
        <f t="shared" si="42"/>
        <v>1429368300</v>
      </c>
      <c r="CY78" s="43">
        <f t="shared" si="43"/>
        <v>23822805</v>
      </c>
      <c r="CZ78" s="48">
        <f t="shared" si="44"/>
        <v>39704675</v>
      </c>
    </row>
    <row r="79" spans="1:104">
      <c r="A79" s="3">
        <f t="shared" si="37"/>
        <v>40</v>
      </c>
      <c r="B79" s="249">
        <v>6</v>
      </c>
      <c r="C79" s="250" t="s">
        <v>143</v>
      </c>
      <c r="D79" s="285">
        <v>18</v>
      </c>
      <c r="E79" s="252"/>
      <c r="F79" s="40" t="s">
        <v>54</v>
      </c>
      <c r="G79" s="253">
        <f t="shared" si="4"/>
        <v>97</v>
      </c>
      <c r="H79" s="253">
        <f t="shared" si="5"/>
        <v>85</v>
      </c>
      <c r="I79" s="254">
        <f t="shared" si="6"/>
        <v>26966806</v>
      </c>
      <c r="J79" s="254">
        <f t="shared" si="7"/>
        <v>2</v>
      </c>
      <c r="K79" s="255">
        <f t="shared" si="8"/>
        <v>0.93</v>
      </c>
      <c r="L79" s="305">
        <f t="shared" si="58"/>
        <v>1.01</v>
      </c>
      <c r="M79" s="257">
        <f t="shared" si="10"/>
        <v>21166819.673561409</v>
      </c>
      <c r="N79" s="257">
        <f t="shared" si="11"/>
        <v>23858387.72623127</v>
      </c>
      <c r="O79" s="257">
        <f t="shared" si="12"/>
        <v>25329920.875800002</v>
      </c>
      <c r="P79" s="257">
        <f t="shared" si="13"/>
        <v>26892214.970120206</v>
      </c>
      <c r="Q79" s="258">
        <f t="shared" si="14"/>
        <v>25329920.875800002</v>
      </c>
      <c r="R79" s="257">
        <f t="shared" si="14"/>
        <v>26892214.970120206</v>
      </c>
      <c r="S79" s="257">
        <f t="shared" si="15"/>
        <v>28550867.945666909</v>
      </c>
      <c r="T79" s="257"/>
      <c r="U79" s="257">
        <f t="shared" si="16"/>
        <v>1799179672.2527199</v>
      </c>
      <c r="V79" s="257">
        <f t="shared" si="17"/>
        <v>2027962956.7296579</v>
      </c>
      <c r="W79" s="257">
        <f t="shared" si="18"/>
        <v>2153043274.4430003</v>
      </c>
      <c r="X79" s="258">
        <f t="shared" si="19"/>
        <v>2285838272.4602175</v>
      </c>
      <c r="Y79" s="258">
        <f t="shared" si="20"/>
        <v>2153043274.4430003</v>
      </c>
      <c r="Z79" s="257">
        <f t="shared" si="21"/>
        <v>2285838272.4602175</v>
      </c>
      <c r="AA79" s="257">
        <f t="shared" si="22"/>
        <v>2426823775.3816872</v>
      </c>
      <c r="AB79" s="257"/>
      <c r="AC79" s="32" t="str">
        <f t="shared" si="23"/>
        <v>BERTAHAP</v>
      </c>
      <c r="AD79" s="259">
        <f t="shared" si="24"/>
        <v>0</v>
      </c>
      <c r="AE79" s="260">
        <v>2</v>
      </c>
      <c r="AF79" s="261"/>
      <c r="AG79" s="257" t="str">
        <f t="shared" si="59"/>
        <v>KR</v>
      </c>
      <c r="AH79" s="261">
        <v>1979098000</v>
      </c>
      <c r="AI79" s="261">
        <v>2230760000</v>
      </c>
      <c r="AJ79" s="261">
        <v>2368348000</v>
      </c>
      <c r="AK79" s="262">
        <v>2514423000</v>
      </c>
      <c r="AL79" s="262">
        <v>2368348000</v>
      </c>
      <c r="AM79" s="261">
        <v>2514423000</v>
      </c>
      <c r="AN79" s="261">
        <v>2669507000</v>
      </c>
      <c r="AO79" s="51">
        <v>2510448880</v>
      </c>
      <c r="AP79" s="42">
        <v>2665288380</v>
      </c>
      <c r="AQ79" s="58">
        <f t="shared" si="26"/>
        <v>2259403992</v>
      </c>
      <c r="AR79" s="58">
        <f t="shared" si="38"/>
        <v>37656733.200000003</v>
      </c>
      <c r="AS79" s="336">
        <f t="shared" si="39"/>
        <v>47145431.25</v>
      </c>
      <c r="AT79" s="131">
        <f t="shared" si="27"/>
        <v>26652883.800000001</v>
      </c>
      <c r="AU79" s="5">
        <f t="shared" si="28"/>
        <v>37656733.200000003</v>
      </c>
      <c r="AV79" s="5">
        <f t="shared" si="40"/>
        <v>59208700</v>
      </c>
      <c r="AX79" s="2"/>
      <c r="AY79" s="2"/>
      <c r="BT79" s="53">
        <f t="shared" si="29"/>
        <v>-1481825.989699997</v>
      </c>
      <c r="BV79" s="116"/>
      <c r="BW79" s="112"/>
      <c r="BX79" s="112" t="str">
        <f>F154</f>
        <v>1BR-16</v>
      </c>
      <c r="BY79" s="113">
        <f>D154</f>
        <v>16</v>
      </c>
      <c r="BZ79" s="114">
        <f t="shared" si="60"/>
        <v>71</v>
      </c>
      <c r="CA79" s="114">
        <f t="shared" si="60"/>
        <v>63</v>
      </c>
      <c r="CB79" s="115">
        <f>O154</f>
        <v>25329920.875800002</v>
      </c>
      <c r="CC79" s="115">
        <f t="shared" si="61"/>
        <v>1466861000</v>
      </c>
      <c r="CD79" s="115">
        <f t="shared" si="61"/>
        <v>1653387000</v>
      </c>
      <c r="CE79" s="115">
        <f t="shared" si="61"/>
        <v>1755364000</v>
      </c>
      <c r="CF79" s="115">
        <f t="shared" si="61"/>
        <v>1863631000</v>
      </c>
      <c r="CG79" s="115">
        <f>AN154</f>
        <v>1978576000</v>
      </c>
      <c r="CT79" s="58">
        <f t="shared" si="36"/>
        <v>2398759542</v>
      </c>
      <c r="CU79" s="43">
        <f t="shared" si="41"/>
        <v>26652883.800000001</v>
      </c>
      <c r="CX79" s="53">
        <f t="shared" si="42"/>
        <v>2131513200</v>
      </c>
      <c r="CY79" s="43">
        <f t="shared" si="43"/>
        <v>35525220</v>
      </c>
      <c r="CZ79" s="48">
        <f t="shared" si="44"/>
        <v>59208700</v>
      </c>
    </row>
    <row r="80" spans="1:104">
      <c r="A80" s="3">
        <f t="shared" si="37"/>
        <v>41</v>
      </c>
      <c r="B80" s="249">
        <v>7</v>
      </c>
      <c r="C80" s="250" t="s">
        <v>143</v>
      </c>
      <c r="D80" s="285">
        <v>20</v>
      </c>
      <c r="E80" s="252"/>
      <c r="F80" s="40" t="s">
        <v>70</v>
      </c>
      <c r="G80" s="253">
        <f t="shared" si="4"/>
        <v>60</v>
      </c>
      <c r="H80" s="253">
        <f t="shared" si="5"/>
        <v>51</v>
      </c>
      <c r="I80" s="254">
        <f t="shared" si="6"/>
        <v>26966806</v>
      </c>
      <c r="J80" s="254">
        <f t="shared" si="7"/>
        <v>2</v>
      </c>
      <c r="K80" s="255">
        <f t="shared" si="8"/>
        <v>0.93</v>
      </c>
      <c r="L80" s="305">
        <f t="shared" si="58"/>
        <v>1.01</v>
      </c>
      <c r="M80" s="257">
        <f t="shared" si="10"/>
        <v>21166819.673561409</v>
      </c>
      <c r="N80" s="257">
        <f t="shared" si="11"/>
        <v>23858387.72623127</v>
      </c>
      <c r="O80" s="257">
        <f t="shared" si="12"/>
        <v>25329920.875800002</v>
      </c>
      <c r="P80" s="257">
        <f t="shared" si="13"/>
        <v>26892214.970120206</v>
      </c>
      <c r="Q80" s="258">
        <f t="shared" si="14"/>
        <v>25329920.875800002</v>
      </c>
      <c r="R80" s="257">
        <f t="shared" si="14"/>
        <v>26892214.970120206</v>
      </c>
      <c r="S80" s="257">
        <f t="shared" si="15"/>
        <v>28550867.945666909</v>
      </c>
      <c r="T80" s="257"/>
      <c r="U80" s="257">
        <f t="shared" si="16"/>
        <v>1079507803.3516319</v>
      </c>
      <c r="V80" s="257">
        <f t="shared" si="17"/>
        <v>1216777774.0377948</v>
      </c>
      <c r="W80" s="257">
        <f t="shared" si="18"/>
        <v>1291825964.6658001</v>
      </c>
      <c r="X80" s="258">
        <f t="shared" si="19"/>
        <v>1371502963.4761305</v>
      </c>
      <c r="Y80" s="258">
        <f t="shared" si="20"/>
        <v>1291825964.6658001</v>
      </c>
      <c r="Z80" s="257">
        <f t="shared" si="21"/>
        <v>1371502963.4761305</v>
      </c>
      <c r="AA80" s="257">
        <f t="shared" si="22"/>
        <v>1456094265.2290125</v>
      </c>
      <c r="AB80" s="257"/>
      <c r="AC80" s="32" t="str">
        <f t="shared" si="23"/>
        <v>BERTAHAP</v>
      </c>
      <c r="AD80" s="259">
        <f t="shared" si="24"/>
        <v>0</v>
      </c>
      <c r="AE80" s="260">
        <v>2</v>
      </c>
      <c r="AF80" s="261"/>
      <c r="AG80" s="257" t="str">
        <f t="shared" si="59"/>
        <v>KR</v>
      </c>
      <c r="AH80" s="261">
        <v>1187459000</v>
      </c>
      <c r="AI80" s="261">
        <v>1338456000</v>
      </c>
      <c r="AJ80" s="261">
        <v>1421009000</v>
      </c>
      <c r="AK80" s="262">
        <v>1508654000</v>
      </c>
      <c r="AL80" s="262">
        <v>1421009000</v>
      </c>
      <c r="AM80" s="261">
        <v>1508654000</v>
      </c>
      <c r="AN80" s="261">
        <v>1601704000</v>
      </c>
      <c r="AO80" s="51">
        <v>1506269540</v>
      </c>
      <c r="AP80" s="42">
        <v>1599173240</v>
      </c>
      <c r="AQ80" s="58">
        <f t="shared" si="26"/>
        <v>1355642586</v>
      </c>
      <c r="AR80" s="58">
        <f t="shared" si="38"/>
        <v>22594043.099999998</v>
      </c>
      <c r="AS80" s="336">
        <f t="shared" si="39"/>
        <v>28287262.5</v>
      </c>
      <c r="AT80" s="131">
        <f t="shared" si="27"/>
        <v>15991732.399999999</v>
      </c>
      <c r="AU80" s="5">
        <f t="shared" si="28"/>
        <v>22594043.099999998</v>
      </c>
      <c r="AV80" s="5">
        <f t="shared" si="40"/>
        <v>35525225</v>
      </c>
      <c r="AX80" s="2"/>
      <c r="AY80" s="2"/>
      <c r="BT80" s="53">
        <f t="shared" si="29"/>
        <v>-1481825.989699997</v>
      </c>
      <c r="BV80" s="116">
        <v>11</v>
      </c>
      <c r="BW80" s="121" t="s">
        <v>61</v>
      </c>
      <c r="BX80" s="112" t="str">
        <f t="shared" ref="BX80:BX85" si="62">F164</f>
        <v>1BR-6</v>
      </c>
      <c r="BY80" s="113" t="str">
        <f t="shared" ref="BY80:BY85" si="63">D164</f>
        <v>06</v>
      </c>
      <c r="BZ80" s="114">
        <f t="shared" ref="BZ80:CA85" si="64">G164</f>
        <v>78</v>
      </c>
      <c r="CA80" s="114">
        <f t="shared" si="64"/>
        <v>66</v>
      </c>
      <c r="CB80" s="115">
        <f t="shared" ref="CB80:CB85" si="65">O164</f>
        <v>25329920.875800002</v>
      </c>
      <c r="CC80" s="115">
        <f t="shared" ref="CC80:CF85" si="66">AH164</f>
        <v>1536712000</v>
      </c>
      <c r="CD80" s="115">
        <f t="shared" si="66"/>
        <v>1732119000</v>
      </c>
      <c r="CE80" s="115">
        <f t="shared" si="66"/>
        <v>1838953000</v>
      </c>
      <c r="CF80" s="115">
        <f t="shared" si="66"/>
        <v>1952375000</v>
      </c>
      <c r="CG80" s="115">
        <f t="shared" ref="CG80:CG85" si="67">AN164</f>
        <v>2072794000</v>
      </c>
      <c r="CH80" s="2">
        <v>6</v>
      </c>
      <c r="CT80" s="58">
        <f t="shared" si="36"/>
        <v>1439255916</v>
      </c>
      <c r="CU80" s="43">
        <f t="shared" si="41"/>
        <v>15991732.399999999</v>
      </c>
      <c r="CX80" s="53">
        <f t="shared" si="42"/>
        <v>1278908100</v>
      </c>
      <c r="CY80" s="43">
        <f t="shared" si="43"/>
        <v>21315135</v>
      </c>
      <c r="CZ80" s="48">
        <f t="shared" si="44"/>
        <v>35525225</v>
      </c>
    </row>
    <row r="81" spans="1:104">
      <c r="A81" s="3">
        <f t="shared" si="37"/>
        <v>42</v>
      </c>
      <c r="B81" s="249">
        <v>8</v>
      </c>
      <c r="C81" s="250" t="s">
        <v>143</v>
      </c>
      <c r="D81" s="285">
        <v>22</v>
      </c>
      <c r="E81" s="252"/>
      <c r="F81" s="40" t="s">
        <v>89</v>
      </c>
      <c r="G81" s="253">
        <f t="shared" si="4"/>
        <v>81</v>
      </c>
      <c r="H81" s="253">
        <f t="shared" si="5"/>
        <v>70</v>
      </c>
      <c r="I81" s="254">
        <f t="shared" si="6"/>
        <v>26966806</v>
      </c>
      <c r="J81" s="254">
        <f t="shared" si="7"/>
        <v>4</v>
      </c>
      <c r="K81" s="255">
        <f t="shared" si="8"/>
        <v>0.97</v>
      </c>
      <c r="L81" s="305">
        <f t="shared" si="58"/>
        <v>1.01</v>
      </c>
      <c r="M81" s="257">
        <f t="shared" si="10"/>
        <v>22077220.519736089</v>
      </c>
      <c r="N81" s="257">
        <f t="shared" si="11"/>
        <v>24884554.94026272</v>
      </c>
      <c r="O81" s="257">
        <f t="shared" si="12"/>
        <v>26419379.838199999</v>
      </c>
      <c r="P81" s="257">
        <f t="shared" si="13"/>
        <v>28048869.3774372</v>
      </c>
      <c r="Q81" s="258">
        <f t="shared" si="14"/>
        <v>26419379.838199999</v>
      </c>
      <c r="R81" s="257">
        <f t="shared" si="14"/>
        <v>28048869.3774372</v>
      </c>
      <c r="S81" s="257">
        <f t="shared" si="15"/>
        <v>29778862.265910644</v>
      </c>
      <c r="T81" s="257"/>
      <c r="U81" s="257">
        <f t="shared" si="16"/>
        <v>1545405436.3815262</v>
      </c>
      <c r="V81" s="257">
        <f t="shared" si="17"/>
        <v>1741918845.8183904</v>
      </c>
      <c r="W81" s="257">
        <f t="shared" si="18"/>
        <v>1849356588.674</v>
      </c>
      <c r="X81" s="258">
        <f t="shared" si="19"/>
        <v>1963420856.420604</v>
      </c>
      <c r="Y81" s="258">
        <f t="shared" si="20"/>
        <v>1849356588.674</v>
      </c>
      <c r="Z81" s="257">
        <f t="shared" si="21"/>
        <v>1963420856.420604</v>
      </c>
      <c r="AA81" s="257">
        <f t="shared" si="22"/>
        <v>2084520358.613745</v>
      </c>
      <c r="AB81" s="257"/>
      <c r="AC81" s="32" t="str">
        <f t="shared" si="23"/>
        <v>BERTAHAP</v>
      </c>
      <c r="AD81" s="259">
        <f t="shared" si="24"/>
        <v>0</v>
      </c>
      <c r="AE81" s="260">
        <v>2</v>
      </c>
      <c r="AF81" s="261"/>
      <c r="AG81" s="257" t="str">
        <f t="shared" si="59"/>
        <v>KR</v>
      </c>
      <c r="AH81" s="261">
        <v>1699946000</v>
      </c>
      <c r="AI81" s="261">
        <v>1916111000</v>
      </c>
      <c r="AJ81" s="261">
        <v>2034293000</v>
      </c>
      <c r="AK81" s="262">
        <v>2159763000</v>
      </c>
      <c r="AL81" s="262">
        <v>2034293000</v>
      </c>
      <c r="AM81" s="261">
        <v>2159763000</v>
      </c>
      <c r="AN81" s="261">
        <v>2292973000</v>
      </c>
      <c r="AO81" s="51">
        <v>2156350580</v>
      </c>
      <c r="AP81" s="42">
        <v>2289348780</v>
      </c>
      <c r="AQ81" s="58">
        <f t="shared" si="26"/>
        <v>1940715522</v>
      </c>
      <c r="AR81" s="58">
        <f t="shared" si="38"/>
        <v>32345258.700000003</v>
      </c>
      <c r="AS81" s="336">
        <f t="shared" si="39"/>
        <v>40495556.25</v>
      </c>
      <c r="AT81" s="131">
        <f t="shared" si="27"/>
        <v>22893487.800000001</v>
      </c>
      <c r="AU81" s="5">
        <f t="shared" si="28"/>
        <v>32345258.700000003</v>
      </c>
      <c r="AV81" s="5">
        <f t="shared" si="40"/>
        <v>50857325</v>
      </c>
      <c r="AX81" s="2"/>
      <c r="AY81" s="2"/>
      <c r="BT81" s="53">
        <f t="shared" si="29"/>
        <v>-392367.02730000019</v>
      </c>
      <c r="BV81" s="116"/>
      <c r="BW81" s="112"/>
      <c r="BX81" s="112" t="str">
        <f t="shared" si="62"/>
        <v>1BR-8</v>
      </c>
      <c r="BY81" s="113" t="str">
        <f t="shared" si="63"/>
        <v>08</v>
      </c>
      <c r="BZ81" s="114">
        <f t="shared" si="64"/>
        <v>60</v>
      </c>
      <c r="CA81" s="114">
        <f t="shared" si="64"/>
        <v>52</v>
      </c>
      <c r="CB81" s="115">
        <f t="shared" si="65"/>
        <v>25329920.875800002</v>
      </c>
      <c r="CC81" s="115">
        <f t="shared" si="66"/>
        <v>1210743000</v>
      </c>
      <c r="CD81" s="115">
        <f t="shared" si="66"/>
        <v>1364700000</v>
      </c>
      <c r="CE81" s="115">
        <f t="shared" si="66"/>
        <v>1448872000</v>
      </c>
      <c r="CF81" s="115">
        <f t="shared" si="66"/>
        <v>1538235000</v>
      </c>
      <c r="CG81" s="115">
        <f t="shared" si="67"/>
        <v>1633110000</v>
      </c>
      <c r="CT81" s="58">
        <f t="shared" si="36"/>
        <v>2060413902</v>
      </c>
      <c r="CU81" s="43">
        <f t="shared" si="41"/>
        <v>22893487.800000001</v>
      </c>
      <c r="CX81" s="53">
        <f t="shared" si="42"/>
        <v>1830863700</v>
      </c>
      <c r="CY81" s="43">
        <f t="shared" si="43"/>
        <v>30514395</v>
      </c>
      <c r="CZ81" s="48">
        <f t="shared" si="44"/>
        <v>50857325</v>
      </c>
    </row>
    <row r="82" spans="1:104">
      <c r="A82" s="3">
        <f t="shared" si="37"/>
        <v>43</v>
      </c>
      <c r="B82" s="249">
        <v>1</v>
      </c>
      <c r="C82" s="250" t="s">
        <v>145</v>
      </c>
      <c r="D82" s="251" t="s">
        <v>24</v>
      </c>
      <c r="E82" s="252"/>
      <c r="F82" s="40" t="s">
        <v>39</v>
      </c>
      <c r="G82" s="253">
        <f t="shared" si="4"/>
        <v>113</v>
      </c>
      <c r="H82" s="253">
        <f t="shared" si="5"/>
        <v>101</v>
      </c>
      <c r="I82" s="254">
        <f t="shared" si="6"/>
        <v>26966806</v>
      </c>
      <c r="J82" s="254">
        <f t="shared" si="7"/>
        <v>6</v>
      </c>
      <c r="K82" s="255">
        <f t="shared" si="8"/>
        <v>0.95</v>
      </c>
      <c r="L82" s="256">
        <f t="shared" ref="L82:L90" si="68">SUMIF($AN$4:$AN$22,D82,$AT$4:$AT$22)</f>
        <v>1</v>
      </c>
      <c r="M82" s="257">
        <f t="shared" si="10"/>
        <v>21407940.689751234</v>
      </c>
      <c r="N82" s="257">
        <f t="shared" si="11"/>
        <v>24130169.636878211</v>
      </c>
      <c r="O82" s="257">
        <f t="shared" si="12"/>
        <v>25618465.699999999</v>
      </c>
      <c r="P82" s="257">
        <f t="shared" si="13"/>
        <v>27198556.607701685</v>
      </c>
      <c r="Q82" s="258">
        <f t="shared" si="14"/>
        <v>25618465.699999999</v>
      </c>
      <c r="R82" s="257">
        <f t="shared" si="14"/>
        <v>27198556.607701685</v>
      </c>
      <c r="S82" s="257">
        <f t="shared" si="15"/>
        <v>28876104.065137401</v>
      </c>
      <c r="T82" s="257"/>
      <c r="U82" s="257">
        <f t="shared" si="16"/>
        <v>2162202009.6648746</v>
      </c>
      <c r="V82" s="257">
        <f t="shared" si="17"/>
        <v>2437147133.3246994</v>
      </c>
      <c r="W82" s="257">
        <f t="shared" si="18"/>
        <v>2587465035.6999998</v>
      </c>
      <c r="X82" s="258">
        <f t="shared" si="19"/>
        <v>2747054217.3778701</v>
      </c>
      <c r="Y82" s="258">
        <f t="shared" si="20"/>
        <v>2587465035.6999998</v>
      </c>
      <c r="Z82" s="257">
        <f t="shared" si="21"/>
        <v>2747054217.3778701</v>
      </c>
      <c r="AA82" s="257">
        <f t="shared" si="22"/>
        <v>2916486510.5788774</v>
      </c>
      <c r="AB82" s="257"/>
      <c r="AC82" s="32" t="str">
        <f t="shared" si="23"/>
        <v>BERTAHAP</v>
      </c>
      <c r="AD82" s="259">
        <f t="shared" si="24"/>
        <v>0</v>
      </c>
      <c r="AE82" s="260">
        <v>2</v>
      </c>
      <c r="AF82" s="261"/>
      <c r="AG82" s="257" t="str">
        <f t="shared" si="59"/>
        <v>KR</v>
      </c>
      <c r="AH82" s="261">
        <v>2378423000</v>
      </c>
      <c r="AI82" s="261">
        <v>2680862000</v>
      </c>
      <c r="AJ82" s="261">
        <v>2846212000</v>
      </c>
      <c r="AK82" s="262">
        <v>3021760000</v>
      </c>
      <c r="AL82" s="262">
        <v>2846212000</v>
      </c>
      <c r="AM82" s="261">
        <v>3021760000</v>
      </c>
      <c r="AN82" s="261">
        <v>3208136000</v>
      </c>
      <c r="AO82" s="51">
        <v>3016984720</v>
      </c>
      <c r="AP82" s="42">
        <v>3203065600</v>
      </c>
      <c r="AQ82" s="58">
        <f t="shared" si="26"/>
        <v>2715286248</v>
      </c>
      <c r="AR82" s="58">
        <f t="shared" si="38"/>
        <v>45254770.800000004</v>
      </c>
      <c r="AS82" s="336">
        <f t="shared" si="39"/>
        <v>56658000</v>
      </c>
      <c r="AT82" s="131">
        <f t="shared" si="27"/>
        <v>32030656</v>
      </c>
      <c r="AU82" s="5">
        <f t="shared" si="28"/>
        <v>45254770.800000004</v>
      </c>
      <c r="AV82" s="5">
        <f t="shared" si="40"/>
        <v>71155300</v>
      </c>
      <c r="AX82" s="2"/>
      <c r="AY82" s="2"/>
      <c r="BT82" s="53">
        <f t="shared" si="29"/>
        <v>-1193281.1655000001</v>
      </c>
      <c r="BV82" s="116"/>
      <c r="BW82" s="112"/>
      <c r="BX82" s="112" t="str">
        <f t="shared" si="62"/>
        <v>1BR-10</v>
      </c>
      <c r="BY82" s="113">
        <f t="shared" si="63"/>
        <v>10</v>
      </c>
      <c r="BZ82" s="114">
        <f t="shared" si="64"/>
        <v>74</v>
      </c>
      <c r="CA82" s="114">
        <f t="shared" si="64"/>
        <v>63</v>
      </c>
      <c r="CB82" s="115">
        <f t="shared" si="65"/>
        <v>25329920.875800002</v>
      </c>
      <c r="CC82" s="115">
        <f t="shared" si="66"/>
        <v>1466861000</v>
      </c>
      <c r="CD82" s="115">
        <f t="shared" si="66"/>
        <v>1653387000</v>
      </c>
      <c r="CE82" s="115">
        <f t="shared" si="66"/>
        <v>1755364000</v>
      </c>
      <c r="CF82" s="115">
        <f t="shared" si="66"/>
        <v>1863631000</v>
      </c>
      <c r="CG82" s="115">
        <f t="shared" si="67"/>
        <v>1978576000</v>
      </c>
      <c r="CT82" s="58">
        <f t="shared" si="36"/>
        <v>2882759040</v>
      </c>
      <c r="CU82" s="43">
        <f t="shared" si="41"/>
        <v>32030656</v>
      </c>
      <c r="CX82" s="53">
        <f t="shared" si="42"/>
        <v>2561590800</v>
      </c>
      <c r="CY82" s="43">
        <f t="shared" si="43"/>
        <v>42693180</v>
      </c>
      <c r="CZ82" s="48">
        <f t="shared" si="44"/>
        <v>71155300</v>
      </c>
    </row>
    <row r="83" spans="1:104">
      <c r="A83" s="3">
        <f t="shared" si="37"/>
        <v>44</v>
      </c>
      <c r="B83" s="249">
        <v>2</v>
      </c>
      <c r="C83" s="250" t="s">
        <v>145</v>
      </c>
      <c r="D83" s="251" t="s">
        <v>35</v>
      </c>
      <c r="E83" s="252"/>
      <c r="F83" s="40" t="s">
        <v>42</v>
      </c>
      <c r="G83" s="253">
        <f t="shared" si="4"/>
        <v>78</v>
      </c>
      <c r="H83" s="253">
        <f t="shared" si="5"/>
        <v>66</v>
      </c>
      <c r="I83" s="254">
        <f t="shared" si="6"/>
        <v>26966806</v>
      </c>
      <c r="J83" s="254">
        <f t="shared" si="7"/>
        <v>2</v>
      </c>
      <c r="K83" s="255">
        <f t="shared" si="8"/>
        <v>0.93</v>
      </c>
      <c r="L83" s="256">
        <f t="shared" si="68"/>
        <v>1</v>
      </c>
      <c r="M83" s="257">
        <f t="shared" si="10"/>
        <v>20957247.201545946</v>
      </c>
      <c r="N83" s="257">
        <f t="shared" si="11"/>
        <v>23622166.065575514</v>
      </c>
      <c r="O83" s="257">
        <f t="shared" si="12"/>
        <v>25079129.580000002</v>
      </c>
      <c r="P83" s="257">
        <f t="shared" si="13"/>
        <v>26625955.415960599</v>
      </c>
      <c r="Q83" s="258">
        <f t="shared" si="14"/>
        <v>25079129.580000002</v>
      </c>
      <c r="R83" s="257">
        <f t="shared" si="14"/>
        <v>26625955.415960599</v>
      </c>
      <c r="S83" s="257">
        <f t="shared" si="15"/>
        <v>28268186.084818721</v>
      </c>
      <c r="T83" s="257"/>
      <c r="U83" s="257">
        <f t="shared" si="16"/>
        <v>1383178315.3020325</v>
      </c>
      <c r="V83" s="257">
        <f t="shared" si="17"/>
        <v>1559062960.3279839</v>
      </c>
      <c r="W83" s="257">
        <f t="shared" si="18"/>
        <v>1655222552.2800002</v>
      </c>
      <c r="X83" s="258">
        <f t="shared" si="19"/>
        <v>1757313057.4533994</v>
      </c>
      <c r="Y83" s="258">
        <f t="shared" si="20"/>
        <v>1655222552.2800002</v>
      </c>
      <c r="Z83" s="257">
        <f t="shared" si="21"/>
        <v>1757313057.4533994</v>
      </c>
      <c r="AA83" s="257">
        <f t="shared" si="22"/>
        <v>1865700281.5980356</v>
      </c>
      <c r="AB83" s="257"/>
      <c r="AC83" s="32" t="str">
        <f t="shared" si="23"/>
        <v>BERTAHAP</v>
      </c>
      <c r="AD83" s="259">
        <f t="shared" si="24"/>
        <v>0</v>
      </c>
      <c r="AE83" s="260">
        <v>2</v>
      </c>
      <c r="AF83" s="261"/>
      <c r="AG83" s="257" t="str">
        <f t="shared" si="59"/>
        <v>KR</v>
      </c>
      <c r="AH83" s="261">
        <v>1521497000</v>
      </c>
      <c r="AI83" s="261">
        <v>1714970000</v>
      </c>
      <c r="AJ83" s="261">
        <v>1820745000</v>
      </c>
      <c r="AK83" s="262">
        <v>1933045000</v>
      </c>
      <c r="AL83" s="262">
        <v>1820745000</v>
      </c>
      <c r="AM83" s="261">
        <v>1933045000</v>
      </c>
      <c r="AN83" s="261">
        <v>2052271000</v>
      </c>
      <c r="AO83" s="51">
        <v>1929989700</v>
      </c>
      <c r="AP83" s="42">
        <v>2049027700</v>
      </c>
      <c r="AQ83" s="58">
        <f t="shared" si="26"/>
        <v>1736990730</v>
      </c>
      <c r="AR83" s="58">
        <f t="shared" si="38"/>
        <v>28949845.5</v>
      </c>
      <c r="AS83" s="336">
        <f t="shared" si="39"/>
        <v>36244593.75</v>
      </c>
      <c r="AT83" s="131">
        <f t="shared" si="27"/>
        <v>20490277</v>
      </c>
      <c r="AU83" s="5">
        <f t="shared" si="28"/>
        <v>28949845.5</v>
      </c>
      <c r="AV83" s="5">
        <f t="shared" si="40"/>
        <v>45518625</v>
      </c>
      <c r="AX83" s="2"/>
      <c r="AY83" s="2"/>
      <c r="BT83" s="53">
        <f t="shared" si="29"/>
        <v>-1732617.2854999974</v>
      </c>
      <c r="BV83" s="116"/>
      <c r="BW83" s="121"/>
      <c r="BX83" s="112" t="str">
        <f t="shared" si="62"/>
        <v>1BR-12</v>
      </c>
      <c r="BY83" s="113">
        <f t="shared" si="63"/>
        <v>12</v>
      </c>
      <c r="BZ83" s="114">
        <f t="shared" si="64"/>
        <v>67</v>
      </c>
      <c r="CA83" s="114">
        <f t="shared" si="64"/>
        <v>57</v>
      </c>
      <c r="CB83" s="115">
        <f t="shared" si="65"/>
        <v>25329920.875800002</v>
      </c>
      <c r="CC83" s="115">
        <f t="shared" si="66"/>
        <v>1327160000</v>
      </c>
      <c r="CD83" s="115">
        <f t="shared" si="66"/>
        <v>1495921000</v>
      </c>
      <c r="CE83" s="115">
        <f t="shared" si="66"/>
        <v>1588187000</v>
      </c>
      <c r="CF83" s="115">
        <f t="shared" si="66"/>
        <v>1686142000</v>
      </c>
      <c r="CG83" s="115">
        <f t="shared" si="67"/>
        <v>1790140000</v>
      </c>
      <c r="CT83" s="58">
        <f t="shared" si="36"/>
        <v>1844124930</v>
      </c>
      <c r="CU83" s="43">
        <f t="shared" si="41"/>
        <v>20490277</v>
      </c>
      <c r="CX83" s="53">
        <f t="shared" si="42"/>
        <v>1638670500</v>
      </c>
      <c r="CY83" s="43">
        <f t="shared" si="43"/>
        <v>27311175</v>
      </c>
      <c r="CZ83" s="48">
        <f t="shared" si="44"/>
        <v>45518625</v>
      </c>
    </row>
    <row r="84" spans="1:104">
      <c r="A84" s="3">
        <f t="shared" si="37"/>
        <v>45</v>
      </c>
      <c r="B84" s="249">
        <v>3</v>
      </c>
      <c r="C84" s="250" t="s">
        <v>145</v>
      </c>
      <c r="D84" s="251" t="s">
        <v>41</v>
      </c>
      <c r="E84" s="252"/>
      <c r="F84" s="40" t="s">
        <v>45</v>
      </c>
      <c r="G84" s="253">
        <f t="shared" si="4"/>
        <v>60</v>
      </c>
      <c r="H84" s="253">
        <f t="shared" si="5"/>
        <v>52</v>
      </c>
      <c r="I84" s="254">
        <f t="shared" si="6"/>
        <v>26966806</v>
      </c>
      <c r="J84" s="254">
        <f t="shared" si="7"/>
        <v>2</v>
      </c>
      <c r="K84" s="255">
        <f t="shared" si="8"/>
        <v>0.93</v>
      </c>
      <c r="L84" s="256">
        <f t="shared" si="68"/>
        <v>1</v>
      </c>
      <c r="M84" s="257">
        <f t="shared" si="10"/>
        <v>20957247.201545946</v>
      </c>
      <c r="N84" s="257">
        <f t="shared" si="11"/>
        <v>23622166.065575514</v>
      </c>
      <c r="O84" s="257">
        <f t="shared" si="12"/>
        <v>25079129.580000002</v>
      </c>
      <c r="P84" s="257">
        <f t="shared" si="13"/>
        <v>26625955.415960599</v>
      </c>
      <c r="Q84" s="258">
        <f t="shared" si="14"/>
        <v>25079129.580000002</v>
      </c>
      <c r="R84" s="257">
        <f t="shared" si="14"/>
        <v>26625955.415960599</v>
      </c>
      <c r="S84" s="257">
        <f t="shared" si="15"/>
        <v>28268186.084818721</v>
      </c>
      <c r="T84" s="257"/>
      <c r="U84" s="257">
        <f t="shared" si="16"/>
        <v>1089776854.4803891</v>
      </c>
      <c r="V84" s="257">
        <f t="shared" si="17"/>
        <v>1228352635.4099267</v>
      </c>
      <c r="W84" s="257">
        <f t="shared" si="18"/>
        <v>1304114738.1600001</v>
      </c>
      <c r="X84" s="258">
        <f t="shared" si="19"/>
        <v>1384549681.6299512</v>
      </c>
      <c r="Y84" s="258">
        <f t="shared" si="20"/>
        <v>1304114738.1600001</v>
      </c>
      <c r="Z84" s="257">
        <f t="shared" si="21"/>
        <v>1384549681.6299512</v>
      </c>
      <c r="AA84" s="257">
        <f t="shared" si="22"/>
        <v>1469945676.4105735</v>
      </c>
      <c r="AB84" s="257"/>
      <c r="AC84" s="32" t="str">
        <f t="shared" si="23"/>
        <v>BERTAHAP</v>
      </c>
      <c r="AD84" s="259">
        <f t="shared" si="24"/>
        <v>0</v>
      </c>
      <c r="AE84" s="260">
        <v>2</v>
      </c>
      <c r="AF84" s="261"/>
      <c r="AG84" s="257" t="str">
        <f t="shared" si="59"/>
        <v>KR</v>
      </c>
      <c r="AH84" s="261">
        <v>1198755000</v>
      </c>
      <c r="AI84" s="261">
        <v>1351188000</v>
      </c>
      <c r="AJ84" s="261">
        <v>1434527000</v>
      </c>
      <c r="AK84" s="262">
        <v>1523005000</v>
      </c>
      <c r="AL84" s="262">
        <v>1434527000</v>
      </c>
      <c r="AM84" s="261">
        <v>1523005000</v>
      </c>
      <c r="AN84" s="261">
        <v>1616941000</v>
      </c>
      <c r="AO84" s="51">
        <v>1520598620</v>
      </c>
      <c r="AP84" s="42">
        <v>1614385300</v>
      </c>
      <c r="AQ84" s="58">
        <f t="shared" si="26"/>
        <v>1368538758</v>
      </c>
      <c r="AR84" s="58">
        <f t="shared" si="38"/>
        <v>22808979.300000001</v>
      </c>
      <c r="AS84" s="336">
        <f t="shared" si="39"/>
        <v>28556343.75</v>
      </c>
      <c r="AT84" s="131">
        <f t="shared" si="27"/>
        <v>16143853</v>
      </c>
      <c r="AU84" s="5">
        <f t="shared" si="28"/>
        <v>22808979.300000001</v>
      </c>
      <c r="AV84" s="5">
        <f t="shared" si="40"/>
        <v>35863175</v>
      </c>
      <c r="AX84" s="2"/>
      <c r="AY84" s="2"/>
      <c r="BT84" s="53">
        <f t="shared" si="29"/>
        <v>-1732617.2854999974</v>
      </c>
      <c r="BV84" s="116"/>
      <c r="BW84" s="112"/>
      <c r="BX84" s="112" t="str">
        <f t="shared" si="62"/>
        <v>1BR-16</v>
      </c>
      <c r="BY84" s="113">
        <f t="shared" si="63"/>
        <v>16</v>
      </c>
      <c r="BZ84" s="114">
        <f t="shared" si="64"/>
        <v>71</v>
      </c>
      <c r="CA84" s="114">
        <f t="shared" si="64"/>
        <v>63</v>
      </c>
      <c r="CB84" s="115">
        <f t="shared" si="65"/>
        <v>25329920.875800002</v>
      </c>
      <c r="CC84" s="115">
        <f t="shared" si="66"/>
        <v>1466861000</v>
      </c>
      <c r="CD84" s="115">
        <f t="shared" si="66"/>
        <v>1653387000</v>
      </c>
      <c r="CE84" s="115">
        <f t="shared" si="66"/>
        <v>1755364000</v>
      </c>
      <c r="CF84" s="115">
        <f t="shared" si="66"/>
        <v>1863631000</v>
      </c>
      <c r="CG84" s="115">
        <f t="shared" si="67"/>
        <v>1978576000</v>
      </c>
      <c r="CT84" s="58">
        <f t="shared" si="36"/>
        <v>1452946770</v>
      </c>
      <c r="CU84" s="43">
        <f t="shared" si="41"/>
        <v>16143853</v>
      </c>
      <c r="CX84" s="53">
        <f t="shared" si="42"/>
        <v>1291074300</v>
      </c>
      <c r="CY84" s="43">
        <f t="shared" si="43"/>
        <v>21517905</v>
      </c>
      <c r="CZ84" s="48">
        <f t="shared" si="44"/>
        <v>35863175</v>
      </c>
    </row>
    <row r="85" spans="1:104">
      <c r="A85" s="3">
        <f t="shared" si="37"/>
        <v>46</v>
      </c>
      <c r="B85" s="249">
        <v>4</v>
      </c>
      <c r="C85" s="250" t="s">
        <v>145</v>
      </c>
      <c r="D85" s="251">
        <v>10</v>
      </c>
      <c r="E85" s="252"/>
      <c r="F85" s="40" t="s">
        <v>48</v>
      </c>
      <c r="G85" s="253">
        <f t="shared" si="4"/>
        <v>74</v>
      </c>
      <c r="H85" s="253">
        <f t="shared" si="5"/>
        <v>63</v>
      </c>
      <c r="I85" s="254">
        <f t="shared" si="6"/>
        <v>26966806</v>
      </c>
      <c r="J85" s="254">
        <f t="shared" si="7"/>
        <v>2</v>
      </c>
      <c r="K85" s="255">
        <f t="shared" si="8"/>
        <v>0.93</v>
      </c>
      <c r="L85" s="256">
        <f t="shared" si="68"/>
        <v>1</v>
      </c>
      <c r="M85" s="257">
        <f t="shared" si="10"/>
        <v>20957247.201545946</v>
      </c>
      <c r="N85" s="257">
        <f t="shared" si="11"/>
        <v>23622166.065575514</v>
      </c>
      <c r="O85" s="257">
        <f t="shared" si="12"/>
        <v>25079129.580000002</v>
      </c>
      <c r="P85" s="257">
        <f t="shared" si="13"/>
        <v>26625955.415960599</v>
      </c>
      <c r="Q85" s="258">
        <f t="shared" si="14"/>
        <v>25079129.580000002</v>
      </c>
      <c r="R85" s="257">
        <f t="shared" si="14"/>
        <v>26625955.415960599</v>
      </c>
      <c r="S85" s="257">
        <f t="shared" si="15"/>
        <v>28268186.084818721</v>
      </c>
      <c r="T85" s="257"/>
      <c r="U85" s="257">
        <f t="shared" si="16"/>
        <v>1320306573.6973946</v>
      </c>
      <c r="V85" s="257">
        <f t="shared" si="17"/>
        <v>1488196462.1312573</v>
      </c>
      <c r="W85" s="257">
        <f t="shared" si="18"/>
        <v>1579985163.5400002</v>
      </c>
      <c r="X85" s="258">
        <f t="shared" si="19"/>
        <v>1677435191.2055178</v>
      </c>
      <c r="Y85" s="258">
        <f t="shared" si="20"/>
        <v>1579985163.5400002</v>
      </c>
      <c r="Z85" s="257">
        <f t="shared" si="21"/>
        <v>1677435191.2055178</v>
      </c>
      <c r="AA85" s="257">
        <f t="shared" si="22"/>
        <v>1780895723.3435793</v>
      </c>
      <c r="AB85" s="257"/>
      <c r="AC85" s="32" t="str">
        <f t="shared" si="23"/>
        <v>BERTAHAP</v>
      </c>
      <c r="AD85" s="259">
        <f t="shared" si="24"/>
        <v>0</v>
      </c>
      <c r="AE85" s="260">
        <v>2</v>
      </c>
      <c r="AF85" s="261"/>
      <c r="AG85" s="257" t="str">
        <f t="shared" si="59"/>
        <v>KR</v>
      </c>
      <c r="AH85" s="261">
        <v>1452338000</v>
      </c>
      <c r="AI85" s="261">
        <v>1637017000</v>
      </c>
      <c r="AJ85" s="261">
        <v>1737984000</v>
      </c>
      <c r="AK85" s="262">
        <v>1845179000</v>
      </c>
      <c r="AL85" s="262">
        <v>1737984000</v>
      </c>
      <c r="AM85" s="261">
        <v>1845179000</v>
      </c>
      <c r="AN85" s="261">
        <v>1958986000</v>
      </c>
      <c r="AO85" s="51">
        <v>1842263040</v>
      </c>
      <c r="AP85" s="42">
        <v>1955889740</v>
      </c>
      <c r="AQ85" s="58">
        <f t="shared" si="26"/>
        <v>1658036736</v>
      </c>
      <c r="AR85" s="58">
        <f t="shared" si="38"/>
        <v>27633945.600000005</v>
      </c>
      <c r="AS85" s="336">
        <f t="shared" si="39"/>
        <v>34597106.25</v>
      </c>
      <c r="AT85" s="131">
        <f t="shared" si="27"/>
        <v>19558897.400000002</v>
      </c>
      <c r="AU85" s="5">
        <f t="shared" si="28"/>
        <v>27633945.600000005</v>
      </c>
      <c r="AV85" s="5">
        <f t="shared" si="40"/>
        <v>43449600</v>
      </c>
      <c r="AX85" s="2"/>
      <c r="AY85" s="2"/>
      <c r="BT85" s="53">
        <f t="shared" si="29"/>
        <v>-1732617.2854999974</v>
      </c>
      <c r="BV85" s="116"/>
      <c r="BW85" s="112"/>
      <c r="BX85" s="112" t="str">
        <f t="shared" si="62"/>
        <v>2BR-18</v>
      </c>
      <c r="BY85" s="113">
        <f t="shared" si="63"/>
        <v>18</v>
      </c>
      <c r="BZ85" s="114">
        <f t="shared" si="64"/>
        <v>97</v>
      </c>
      <c r="CA85" s="114">
        <f t="shared" si="64"/>
        <v>85</v>
      </c>
      <c r="CB85" s="115">
        <f t="shared" si="65"/>
        <v>25329920.875800002</v>
      </c>
      <c r="CC85" s="115">
        <f t="shared" si="66"/>
        <v>1979098000</v>
      </c>
      <c r="CD85" s="115">
        <f t="shared" si="66"/>
        <v>2230760000</v>
      </c>
      <c r="CE85" s="115">
        <f t="shared" si="66"/>
        <v>2368348000</v>
      </c>
      <c r="CF85" s="115">
        <f t="shared" si="66"/>
        <v>2514423000</v>
      </c>
      <c r="CG85" s="115">
        <f t="shared" si="67"/>
        <v>2669507000</v>
      </c>
      <c r="CT85" s="58">
        <f t="shared" si="36"/>
        <v>1760300766</v>
      </c>
      <c r="CU85" s="43">
        <f t="shared" si="41"/>
        <v>19558897.400000002</v>
      </c>
      <c r="CX85" s="53">
        <f t="shared" si="42"/>
        <v>1564185600</v>
      </c>
      <c r="CY85" s="43">
        <f t="shared" si="43"/>
        <v>26069760</v>
      </c>
      <c r="CZ85" s="48">
        <f t="shared" si="44"/>
        <v>43449600</v>
      </c>
    </row>
    <row r="86" spans="1:104">
      <c r="A86" s="3">
        <f t="shared" si="37"/>
        <v>47</v>
      </c>
      <c r="B86" s="249">
        <v>5</v>
      </c>
      <c r="C86" s="250" t="s">
        <v>145</v>
      </c>
      <c r="D86" s="285">
        <v>12</v>
      </c>
      <c r="E86" s="252"/>
      <c r="F86" s="40" t="s">
        <v>50</v>
      </c>
      <c r="G86" s="253">
        <f t="shared" si="4"/>
        <v>67</v>
      </c>
      <c r="H86" s="253">
        <f t="shared" si="5"/>
        <v>57</v>
      </c>
      <c r="I86" s="254">
        <f t="shared" si="6"/>
        <v>26966806</v>
      </c>
      <c r="J86" s="254">
        <f t="shared" si="7"/>
        <v>2</v>
      </c>
      <c r="K86" s="255">
        <f t="shared" si="8"/>
        <v>0.93</v>
      </c>
      <c r="L86" s="256">
        <f t="shared" si="68"/>
        <v>1</v>
      </c>
      <c r="M86" s="257">
        <f t="shared" si="10"/>
        <v>20957247.201545946</v>
      </c>
      <c r="N86" s="257">
        <f t="shared" si="11"/>
        <v>23622166.065575514</v>
      </c>
      <c r="O86" s="257">
        <f t="shared" si="12"/>
        <v>25079129.580000002</v>
      </c>
      <c r="P86" s="257">
        <f t="shared" si="13"/>
        <v>26625955.415960599</v>
      </c>
      <c r="Q86" s="258">
        <f t="shared" si="14"/>
        <v>25079129.580000002</v>
      </c>
      <c r="R86" s="257">
        <f t="shared" si="14"/>
        <v>26625955.415960599</v>
      </c>
      <c r="S86" s="257">
        <f t="shared" si="15"/>
        <v>28268186.084818721</v>
      </c>
      <c r="T86" s="257"/>
      <c r="U86" s="257">
        <f t="shared" si="16"/>
        <v>1194563090.4881189</v>
      </c>
      <c r="V86" s="257">
        <f t="shared" si="17"/>
        <v>1346463465.7378044</v>
      </c>
      <c r="W86" s="257">
        <f t="shared" si="18"/>
        <v>1429510386.0600002</v>
      </c>
      <c r="X86" s="258">
        <f t="shared" si="19"/>
        <v>1517679458.7097542</v>
      </c>
      <c r="Y86" s="258">
        <f t="shared" si="20"/>
        <v>1429510386.0600002</v>
      </c>
      <c r="Z86" s="257">
        <f t="shared" si="21"/>
        <v>1517679458.7097542</v>
      </c>
      <c r="AA86" s="257">
        <f t="shared" si="22"/>
        <v>1611286606.8346672</v>
      </c>
      <c r="AB86" s="257"/>
      <c r="AC86" s="32" t="str">
        <f t="shared" si="23"/>
        <v>BERTAHAP</v>
      </c>
      <c r="AD86" s="259">
        <f t="shared" si="24"/>
        <v>0</v>
      </c>
      <c r="AE86" s="260">
        <v>2</v>
      </c>
      <c r="AF86" s="261"/>
      <c r="AG86" s="257" t="str">
        <f t="shared" si="59"/>
        <v>KR</v>
      </c>
      <c r="AH86" s="261">
        <v>1314020000</v>
      </c>
      <c r="AI86" s="261">
        <v>1481110000</v>
      </c>
      <c r="AJ86" s="261">
        <v>1572462000</v>
      </c>
      <c r="AK86" s="262">
        <v>1669448000</v>
      </c>
      <c r="AL86" s="262">
        <v>1572462000</v>
      </c>
      <c r="AM86" s="261">
        <v>1669448000</v>
      </c>
      <c r="AN86" s="261">
        <v>1772416000</v>
      </c>
      <c r="AO86" s="51">
        <v>1666809720</v>
      </c>
      <c r="AP86" s="42">
        <v>1769614880</v>
      </c>
      <c r="AQ86" s="58">
        <f t="shared" si="26"/>
        <v>1500128748</v>
      </c>
      <c r="AR86" s="58">
        <f t="shared" si="38"/>
        <v>25002145.800000001</v>
      </c>
      <c r="AS86" s="336">
        <f t="shared" si="39"/>
        <v>31302150</v>
      </c>
      <c r="AT86" s="131">
        <f t="shared" si="27"/>
        <v>17696148.800000001</v>
      </c>
      <c r="AU86" s="5">
        <f t="shared" si="28"/>
        <v>25002145.800000001</v>
      </c>
      <c r="AV86" s="5">
        <f t="shared" si="40"/>
        <v>39311550</v>
      </c>
      <c r="AX86" s="2"/>
      <c r="AY86" s="2"/>
      <c r="BT86" s="53">
        <f t="shared" si="29"/>
        <v>-1732617.2854999974</v>
      </c>
      <c r="BV86" s="116">
        <v>12</v>
      </c>
      <c r="BW86" s="121" t="s">
        <v>137</v>
      </c>
      <c r="BX86" s="112" t="str">
        <f>F62</f>
        <v>1BR-12</v>
      </c>
      <c r="BY86" s="113">
        <f>D62</f>
        <v>12</v>
      </c>
      <c r="BZ86" s="114">
        <f>G62</f>
        <v>67</v>
      </c>
      <c r="CA86" s="114">
        <f>H62</f>
        <v>57</v>
      </c>
      <c r="CB86" s="115">
        <f>O62</f>
        <v>25329920.875800002</v>
      </c>
      <c r="CC86" s="115">
        <f t="shared" ref="CC86:CF87" si="69">AH62</f>
        <v>1327160000</v>
      </c>
      <c r="CD86" s="115">
        <f t="shared" si="69"/>
        <v>1495921000</v>
      </c>
      <c r="CE86" s="115">
        <f t="shared" si="69"/>
        <v>1588187000</v>
      </c>
      <c r="CF86" s="115">
        <f t="shared" si="69"/>
        <v>1686142000</v>
      </c>
      <c r="CG86" s="115">
        <f>AN62</f>
        <v>1790140000</v>
      </c>
      <c r="CH86" s="2">
        <v>2</v>
      </c>
      <c r="CT86" s="58">
        <f t="shared" si="36"/>
        <v>1592653392</v>
      </c>
      <c r="CU86" s="43">
        <f t="shared" si="41"/>
        <v>17696148.800000001</v>
      </c>
      <c r="CX86" s="53">
        <f t="shared" si="42"/>
        <v>1415215800</v>
      </c>
      <c r="CY86" s="43">
        <f t="shared" si="43"/>
        <v>23586930</v>
      </c>
      <c r="CZ86" s="48">
        <f t="shared" si="44"/>
        <v>39311550</v>
      </c>
    </row>
    <row r="87" spans="1:104">
      <c r="A87" s="3">
        <f t="shared" si="37"/>
        <v>48</v>
      </c>
      <c r="B87" s="249">
        <v>6</v>
      </c>
      <c r="C87" s="250" t="s">
        <v>145</v>
      </c>
      <c r="D87" s="251">
        <v>16</v>
      </c>
      <c r="E87" s="252"/>
      <c r="F87" s="40" t="s">
        <v>52</v>
      </c>
      <c r="G87" s="253">
        <f t="shared" si="4"/>
        <v>71</v>
      </c>
      <c r="H87" s="253">
        <f t="shared" si="5"/>
        <v>63</v>
      </c>
      <c r="I87" s="254">
        <f t="shared" si="6"/>
        <v>26966806</v>
      </c>
      <c r="J87" s="254">
        <f t="shared" si="7"/>
        <v>2</v>
      </c>
      <c r="K87" s="255">
        <f t="shared" si="8"/>
        <v>0.93</v>
      </c>
      <c r="L87" s="256">
        <f t="shared" si="68"/>
        <v>1</v>
      </c>
      <c r="M87" s="257">
        <f t="shared" si="10"/>
        <v>20957247.201545946</v>
      </c>
      <c r="N87" s="257">
        <f t="shared" si="11"/>
        <v>23622166.065575514</v>
      </c>
      <c r="O87" s="257">
        <f t="shared" si="12"/>
        <v>25079129.580000002</v>
      </c>
      <c r="P87" s="257">
        <f t="shared" si="13"/>
        <v>26625955.415960599</v>
      </c>
      <c r="Q87" s="258">
        <f t="shared" si="14"/>
        <v>25079129.580000002</v>
      </c>
      <c r="R87" s="257">
        <f t="shared" si="14"/>
        <v>26625955.415960599</v>
      </c>
      <c r="S87" s="257">
        <f t="shared" si="15"/>
        <v>28268186.084818721</v>
      </c>
      <c r="T87" s="257"/>
      <c r="U87" s="257">
        <f t="shared" si="16"/>
        <v>1320306573.6973946</v>
      </c>
      <c r="V87" s="257">
        <f t="shared" si="17"/>
        <v>1488196462.1312573</v>
      </c>
      <c r="W87" s="257">
        <f t="shared" si="18"/>
        <v>1579985163.5400002</v>
      </c>
      <c r="X87" s="258">
        <f t="shared" si="19"/>
        <v>1677435191.2055178</v>
      </c>
      <c r="Y87" s="258">
        <f t="shared" si="20"/>
        <v>1579985163.5400002</v>
      </c>
      <c r="Z87" s="257">
        <f t="shared" si="21"/>
        <v>1677435191.2055178</v>
      </c>
      <c r="AA87" s="257">
        <f t="shared" si="22"/>
        <v>1780895723.3435793</v>
      </c>
      <c r="AB87" s="257"/>
      <c r="AC87" s="32" t="str">
        <f t="shared" si="23"/>
        <v>BERTAHAP</v>
      </c>
      <c r="AD87" s="259">
        <f t="shared" si="24"/>
        <v>0</v>
      </c>
      <c r="AE87" s="260">
        <v>2</v>
      </c>
      <c r="AF87" s="261"/>
      <c r="AG87" s="257" t="str">
        <f t="shared" si="59"/>
        <v>KR</v>
      </c>
      <c r="AH87" s="261">
        <v>1452338000</v>
      </c>
      <c r="AI87" s="261">
        <v>1637017000</v>
      </c>
      <c r="AJ87" s="261">
        <v>1737984000</v>
      </c>
      <c r="AK87" s="262">
        <v>1845179000</v>
      </c>
      <c r="AL87" s="262">
        <v>1737984000</v>
      </c>
      <c r="AM87" s="261">
        <v>1845179000</v>
      </c>
      <c r="AN87" s="261">
        <v>1958986000</v>
      </c>
      <c r="AO87" s="51">
        <v>1842263040</v>
      </c>
      <c r="AP87" s="42">
        <v>1955889740</v>
      </c>
      <c r="AQ87" s="58">
        <f t="shared" si="26"/>
        <v>1658036736</v>
      </c>
      <c r="AR87" s="58">
        <f t="shared" si="38"/>
        <v>27633945.600000005</v>
      </c>
      <c r="AS87" s="336">
        <f t="shared" si="39"/>
        <v>34597106.25</v>
      </c>
      <c r="AT87" s="131">
        <f t="shared" si="27"/>
        <v>19558897.400000002</v>
      </c>
      <c r="AU87" s="5">
        <f t="shared" si="28"/>
        <v>27633945.600000005</v>
      </c>
      <c r="AV87" s="5">
        <f t="shared" si="40"/>
        <v>43449600</v>
      </c>
      <c r="AX87" s="2"/>
      <c r="AY87" s="2"/>
      <c r="BT87" s="53">
        <f t="shared" si="29"/>
        <v>-1732617.2854999974</v>
      </c>
      <c r="BV87" s="116"/>
      <c r="BW87" s="112"/>
      <c r="BX87" s="112" t="str">
        <f>F63</f>
        <v>2BR-18</v>
      </c>
      <c r="BY87" s="113">
        <f>D63</f>
        <v>18</v>
      </c>
      <c r="BZ87" s="114">
        <f>G63</f>
        <v>97</v>
      </c>
      <c r="CA87" s="114">
        <f>H63</f>
        <v>85</v>
      </c>
      <c r="CB87" s="115">
        <f>O63</f>
        <v>25329920.875800002</v>
      </c>
      <c r="CC87" s="115">
        <f t="shared" si="69"/>
        <v>1979098000</v>
      </c>
      <c r="CD87" s="115">
        <f t="shared" si="69"/>
        <v>2230760000</v>
      </c>
      <c r="CE87" s="115">
        <f t="shared" si="69"/>
        <v>2368348000</v>
      </c>
      <c r="CF87" s="115">
        <f t="shared" si="69"/>
        <v>2514423000</v>
      </c>
      <c r="CG87" s="115">
        <f>AN63</f>
        <v>2669507000</v>
      </c>
      <c r="CT87" s="58">
        <f t="shared" si="36"/>
        <v>1760300766</v>
      </c>
      <c r="CU87" s="43">
        <f t="shared" si="41"/>
        <v>19558897.400000002</v>
      </c>
      <c r="CX87" s="53">
        <f t="shared" si="42"/>
        <v>1564185600</v>
      </c>
      <c r="CY87" s="43">
        <f t="shared" si="43"/>
        <v>26069760</v>
      </c>
      <c r="CZ87" s="48">
        <f t="shared" si="44"/>
        <v>43449600</v>
      </c>
    </row>
    <row r="88" spans="1:104">
      <c r="A88" s="3">
        <f t="shared" si="37"/>
        <v>49</v>
      </c>
      <c r="B88" s="249">
        <v>7</v>
      </c>
      <c r="C88" s="250" t="s">
        <v>145</v>
      </c>
      <c r="D88" s="285">
        <v>18</v>
      </c>
      <c r="E88" s="252"/>
      <c r="F88" s="40" t="s">
        <v>54</v>
      </c>
      <c r="G88" s="253">
        <f t="shared" si="4"/>
        <v>97</v>
      </c>
      <c r="H88" s="253">
        <f t="shared" si="5"/>
        <v>85</v>
      </c>
      <c r="I88" s="254">
        <f t="shared" si="6"/>
        <v>26966806</v>
      </c>
      <c r="J88" s="254">
        <f t="shared" si="7"/>
        <v>2</v>
      </c>
      <c r="K88" s="255">
        <f t="shared" si="8"/>
        <v>0.93</v>
      </c>
      <c r="L88" s="256">
        <f t="shared" si="68"/>
        <v>1</v>
      </c>
      <c r="M88" s="257">
        <f t="shared" si="10"/>
        <v>20957247.201545946</v>
      </c>
      <c r="N88" s="257">
        <f t="shared" si="11"/>
        <v>23622166.065575514</v>
      </c>
      <c r="O88" s="257">
        <f t="shared" si="12"/>
        <v>25079129.580000002</v>
      </c>
      <c r="P88" s="257">
        <f t="shared" si="13"/>
        <v>26625955.415960599</v>
      </c>
      <c r="Q88" s="258">
        <f t="shared" si="14"/>
        <v>25079129.580000002</v>
      </c>
      <c r="R88" s="257">
        <f t="shared" si="14"/>
        <v>26625955.415960599</v>
      </c>
      <c r="S88" s="257">
        <f t="shared" si="15"/>
        <v>28268186.084818721</v>
      </c>
      <c r="T88" s="257"/>
      <c r="U88" s="257">
        <f t="shared" si="16"/>
        <v>1781366012.1314054</v>
      </c>
      <c r="V88" s="257">
        <f t="shared" si="17"/>
        <v>2007884115.5739186</v>
      </c>
      <c r="W88" s="257">
        <f t="shared" si="18"/>
        <v>2131726014.3000002</v>
      </c>
      <c r="X88" s="258">
        <f t="shared" si="19"/>
        <v>2263206210.3566508</v>
      </c>
      <c r="Y88" s="258">
        <f t="shared" si="20"/>
        <v>2131726014.3000002</v>
      </c>
      <c r="Z88" s="257">
        <f t="shared" si="21"/>
        <v>2263206210.3566508</v>
      </c>
      <c r="AA88" s="257">
        <f t="shared" si="22"/>
        <v>2402795817.2095914</v>
      </c>
      <c r="AB88" s="257"/>
      <c r="AC88" s="32" t="str">
        <f t="shared" si="23"/>
        <v>BERTAHAP</v>
      </c>
      <c r="AD88" s="259">
        <f t="shared" si="24"/>
        <v>0</v>
      </c>
      <c r="AE88" s="260">
        <v>2</v>
      </c>
      <c r="AF88" s="261"/>
      <c r="AG88" s="257" t="str">
        <f t="shared" si="59"/>
        <v>KR</v>
      </c>
      <c r="AH88" s="261">
        <v>1959503000</v>
      </c>
      <c r="AI88" s="261">
        <v>2208673000</v>
      </c>
      <c r="AJ88" s="261">
        <v>2344899000</v>
      </c>
      <c r="AK88" s="262">
        <v>2489527000</v>
      </c>
      <c r="AL88" s="262">
        <v>2344899000</v>
      </c>
      <c r="AM88" s="261">
        <v>2489527000</v>
      </c>
      <c r="AN88" s="261">
        <v>2643076000</v>
      </c>
      <c r="AO88" s="51">
        <v>2485592940</v>
      </c>
      <c r="AP88" s="42">
        <v>2638898620</v>
      </c>
      <c r="AQ88" s="58">
        <f t="shared" si="26"/>
        <v>2237033646</v>
      </c>
      <c r="AR88" s="58">
        <f t="shared" si="38"/>
        <v>37283894.100000001</v>
      </c>
      <c r="AS88" s="336">
        <f t="shared" si="39"/>
        <v>46678631.25</v>
      </c>
      <c r="AT88" s="131">
        <f t="shared" si="27"/>
        <v>26388986.200000003</v>
      </c>
      <c r="AU88" s="5">
        <f t="shared" si="28"/>
        <v>37283894.100000001</v>
      </c>
      <c r="AV88" s="5">
        <f t="shared" si="40"/>
        <v>58622475</v>
      </c>
      <c r="AX88" s="2"/>
      <c r="AY88" s="2"/>
      <c r="BT88" s="53">
        <f t="shared" si="29"/>
        <v>-1732617.2854999974</v>
      </c>
      <c r="BV88" s="116">
        <v>13</v>
      </c>
      <c r="BW88" s="112" t="s">
        <v>150</v>
      </c>
      <c r="BX88" s="112" t="str">
        <f>F87</f>
        <v>1BR-16</v>
      </c>
      <c r="BY88" s="113">
        <f>D87</f>
        <v>16</v>
      </c>
      <c r="BZ88" s="114">
        <f>G87</f>
        <v>71</v>
      </c>
      <c r="CA88" s="114">
        <f>H87</f>
        <v>63</v>
      </c>
      <c r="CB88" s="115">
        <f>O87</f>
        <v>25079129.580000002</v>
      </c>
      <c r="CC88" s="115">
        <f>AH87</f>
        <v>1452338000</v>
      </c>
      <c r="CD88" s="115">
        <f>AI87</f>
        <v>1637017000</v>
      </c>
      <c r="CE88" s="115">
        <f>AJ87</f>
        <v>1737984000</v>
      </c>
      <c r="CF88" s="115">
        <f>AK87</f>
        <v>1845179000</v>
      </c>
      <c r="CG88" s="115">
        <f>AN87</f>
        <v>1958986000</v>
      </c>
      <c r="CH88" s="2">
        <v>2</v>
      </c>
      <c r="CT88" s="58">
        <f t="shared" si="36"/>
        <v>2375008758</v>
      </c>
      <c r="CU88" s="43">
        <f t="shared" si="41"/>
        <v>26388986.200000003</v>
      </c>
      <c r="CX88" s="53">
        <f t="shared" si="42"/>
        <v>2110409100</v>
      </c>
      <c r="CY88" s="43">
        <f t="shared" si="43"/>
        <v>35173485</v>
      </c>
      <c r="CZ88" s="48">
        <f t="shared" si="44"/>
        <v>58622475</v>
      </c>
    </row>
    <row r="89" spans="1:104">
      <c r="A89" s="3">
        <f t="shared" si="37"/>
        <v>50</v>
      </c>
      <c r="B89" s="249">
        <v>8</v>
      </c>
      <c r="C89" s="250" t="s">
        <v>145</v>
      </c>
      <c r="D89" s="285">
        <v>20</v>
      </c>
      <c r="E89" s="252"/>
      <c r="F89" s="40" t="s">
        <v>70</v>
      </c>
      <c r="G89" s="253">
        <f t="shared" si="4"/>
        <v>60</v>
      </c>
      <c r="H89" s="253">
        <f t="shared" si="5"/>
        <v>51</v>
      </c>
      <c r="I89" s="254">
        <f t="shared" si="6"/>
        <v>26966806</v>
      </c>
      <c r="J89" s="254">
        <f t="shared" si="7"/>
        <v>2</v>
      </c>
      <c r="K89" s="255">
        <f t="shared" si="8"/>
        <v>0.93</v>
      </c>
      <c r="L89" s="256">
        <f t="shared" si="68"/>
        <v>1</v>
      </c>
      <c r="M89" s="257">
        <f t="shared" si="10"/>
        <v>20957247.201545946</v>
      </c>
      <c r="N89" s="257">
        <f t="shared" si="11"/>
        <v>23622166.065575514</v>
      </c>
      <c r="O89" s="257">
        <f t="shared" si="12"/>
        <v>25079129.580000002</v>
      </c>
      <c r="P89" s="257">
        <f t="shared" si="13"/>
        <v>26625955.415960599</v>
      </c>
      <c r="Q89" s="258">
        <f t="shared" si="14"/>
        <v>25079129.580000002</v>
      </c>
      <c r="R89" s="257">
        <f t="shared" si="14"/>
        <v>26625955.415960599</v>
      </c>
      <c r="S89" s="257">
        <f t="shared" si="15"/>
        <v>28268186.084818721</v>
      </c>
      <c r="T89" s="257"/>
      <c r="U89" s="257">
        <f t="shared" si="16"/>
        <v>1068819607.2788433</v>
      </c>
      <c r="V89" s="257">
        <f t="shared" si="17"/>
        <v>1204730469.3443513</v>
      </c>
      <c r="W89" s="257">
        <f t="shared" si="18"/>
        <v>1279035608.5800002</v>
      </c>
      <c r="X89" s="258">
        <f t="shared" si="19"/>
        <v>1357923726.2139904</v>
      </c>
      <c r="Y89" s="258">
        <f t="shared" si="20"/>
        <v>1279035608.5800002</v>
      </c>
      <c r="Z89" s="257">
        <f t="shared" si="21"/>
        <v>1357923726.2139904</v>
      </c>
      <c r="AA89" s="257">
        <f t="shared" si="22"/>
        <v>1441677490.3257546</v>
      </c>
      <c r="AB89" s="257"/>
      <c r="AC89" s="32" t="str">
        <f t="shared" si="23"/>
        <v>BERTAHAP</v>
      </c>
      <c r="AD89" s="259">
        <f t="shared" si="24"/>
        <v>0</v>
      </c>
      <c r="AE89" s="260">
        <v>2</v>
      </c>
      <c r="AF89" s="261"/>
      <c r="AG89" s="257" t="str">
        <f t="shared" si="59"/>
        <v>KR</v>
      </c>
      <c r="AH89" s="261">
        <v>1175702000</v>
      </c>
      <c r="AI89" s="261">
        <v>1325204000</v>
      </c>
      <c r="AJ89" s="261">
        <v>1406940000</v>
      </c>
      <c r="AK89" s="262">
        <v>1493717000</v>
      </c>
      <c r="AL89" s="262">
        <v>1406940000</v>
      </c>
      <c r="AM89" s="261">
        <v>1493717000</v>
      </c>
      <c r="AN89" s="261">
        <v>1585846000</v>
      </c>
      <c r="AO89" s="51">
        <v>1491356400</v>
      </c>
      <c r="AP89" s="42">
        <v>1583340020</v>
      </c>
      <c r="AQ89" s="58">
        <f t="shared" si="26"/>
        <v>1342220760</v>
      </c>
      <c r="AR89" s="58">
        <f t="shared" si="38"/>
        <v>22370346</v>
      </c>
      <c r="AS89" s="336">
        <f t="shared" si="39"/>
        <v>28007193.75</v>
      </c>
      <c r="AT89" s="131">
        <f t="shared" si="27"/>
        <v>15833400.200000001</v>
      </c>
      <c r="AU89" s="5">
        <f t="shared" si="28"/>
        <v>22370346</v>
      </c>
      <c r="AV89" s="5">
        <f t="shared" si="40"/>
        <v>35173500</v>
      </c>
      <c r="AX89" s="2"/>
      <c r="AY89" s="2"/>
      <c r="BT89" s="53">
        <f t="shared" si="29"/>
        <v>-1732617.2854999974</v>
      </c>
      <c r="BV89" s="116">
        <v>14</v>
      </c>
      <c r="BW89" s="121" t="s">
        <v>146</v>
      </c>
      <c r="BX89" s="112" t="str">
        <f>F101</f>
        <v>1BR-6</v>
      </c>
      <c r="BY89" s="113" t="str">
        <f>D101</f>
        <v>06</v>
      </c>
      <c r="BZ89" s="114">
        <f>G101</f>
        <v>78</v>
      </c>
      <c r="CA89" s="114">
        <f>H101</f>
        <v>66</v>
      </c>
      <c r="CB89" s="115">
        <f>O101</f>
        <v>25329920.875800002</v>
      </c>
      <c r="CC89" s="115">
        <f t="shared" ref="CC89:CF90" si="70">AH101</f>
        <v>1536712000</v>
      </c>
      <c r="CD89" s="115">
        <f t="shared" si="70"/>
        <v>1732119000</v>
      </c>
      <c r="CE89" s="115">
        <f t="shared" si="70"/>
        <v>1838953000</v>
      </c>
      <c r="CF89" s="115">
        <f t="shared" si="70"/>
        <v>1952375000</v>
      </c>
      <c r="CG89" s="115">
        <f>AN101</f>
        <v>2072794000</v>
      </c>
      <c r="CH89" s="2">
        <v>2</v>
      </c>
      <c r="CT89" s="58">
        <f t="shared" si="36"/>
        <v>1425006018</v>
      </c>
      <c r="CU89" s="43">
        <f t="shared" si="41"/>
        <v>15833400.200000001</v>
      </c>
      <c r="CX89" s="53">
        <f t="shared" si="42"/>
        <v>1266246000</v>
      </c>
      <c r="CY89" s="43">
        <f t="shared" si="43"/>
        <v>21104100</v>
      </c>
      <c r="CZ89" s="48">
        <f t="shared" si="44"/>
        <v>35173500</v>
      </c>
    </row>
    <row r="90" spans="1:104">
      <c r="A90" s="3">
        <f t="shared" si="37"/>
        <v>51</v>
      </c>
      <c r="B90" s="249">
        <v>9</v>
      </c>
      <c r="C90" s="250" t="s">
        <v>145</v>
      </c>
      <c r="D90" s="285">
        <v>22</v>
      </c>
      <c r="E90" s="252"/>
      <c r="F90" s="40" t="s">
        <v>89</v>
      </c>
      <c r="G90" s="253">
        <f t="shared" si="4"/>
        <v>81</v>
      </c>
      <c r="H90" s="253">
        <f t="shared" si="5"/>
        <v>70</v>
      </c>
      <c r="I90" s="254">
        <f t="shared" si="6"/>
        <v>26966806</v>
      </c>
      <c r="J90" s="254">
        <f t="shared" si="7"/>
        <v>4</v>
      </c>
      <c r="K90" s="255">
        <f t="shared" si="8"/>
        <v>0.97</v>
      </c>
      <c r="L90" s="256">
        <f t="shared" si="68"/>
        <v>1</v>
      </c>
      <c r="M90" s="257">
        <f t="shared" si="10"/>
        <v>21858634.177956525</v>
      </c>
      <c r="N90" s="257">
        <f t="shared" si="11"/>
        <v>24638173.208180912</v>
      </c>
      <c r="O90" s="257">
        <f t="shared" si="12"/>
        <v>26157801.82</v>
      </c>
      <c r="P90" s="257">
        <f t="shared" si="13"/>
        <v>27771157.799442772</v>
      </c>
      <c r="Q90" s="258">
        <f t="shared" si="14"/>
        <v>26157801.82</v>
      </c>
      <c r="R90" s="257">
        <f t="shared" si="14"/>
        <v>27771157.799442772</v>
      </c>
      <c r="S90" s="257">
        <f t="shared" si="15"/>
        <v>29484022.045456085</v>
      </c>
      <c r="T90" s="257"/>
      <c r="U90" s="257">
        <f t="shared" si="16"/>
        <v>1530104392.4569569</v>
      </c>
      <c r="V90" s="257">
        <f t="shared" si="17"/>
        <v>1724672124.5726638</v>
      </c>
      <c r="W90" s="257">
        <f t="shared" si="18"/>
        <v>1831046127.4000001</v>
      </c>
      <c r="X90" s="258">
        <f t="shared" si="19"/>
        <v>1943981045.960994</v>
      </c>
      <c r="Y90" s="258">
        <f t="shared" si="20"/>
        <v>1831046127.4000001</v>
      </c>
      <c r="Z90" s="257">
        <f t="shared" si="21"/>
        <v>1943981045.960994</v>
      </c>
      <c r="AA90" s="257">
        <f t="shared" si="22"/>
        <v>2063881543.181926</v>
      </c>
      <c r="AB90" s="257"/>
      <c r="AC90" s="32" t="str">
        <f t="shared" si="23"/>
        <v>BERTAHAP</v>
      </c>
      <c r="AD90" s="259">
        <f t="shared" si="24"/>
        <v>0</v>
      </c>
      <c r="AE90" s="260">
        <v>2</v>
      </c>
      <c r="AF90" s="261"/>
      <c r="AG90" s="257" t="e">
        <f>IF(AF90&gt;#REF!,"LB","KR")</f>
        <v>#REF!</v>
      </c>
      <c r="AH90" s="261">
        <v>1683115000</v>
      </c>
      <c r="AI90" s="261">
        <v>1897140000</v>
      </c>
      <c r="AJ90" s="261">
        <v>2014151000</v>
      </c>
      <c r="AK90" s="262">
        <v>2138380000</v>
      </c>
      <c r="AL90" s="262">
        <v>2014151000</v>
      </c>
      <c r="AM90" s="261">
        <v>2138380000</v>
      </c>
      <c r="AN90" s="261">
        <v>2270270000</v>
      </c>
      <c r="AO90" s="51">
        <v>2135000060</v>
      </c>
      <c r="AP90" s="42">
        <v>2266682800</v>
      </c>
      <c r="AQ90" s="58">
        <f t="shared" si="26"/>
        <v>1921500054</v>
      </c>
      <c r="AR90" s="58">
        <f t="shared" si="38"/>
        <v>32025000.900000002</v>
      </c>
      <c r="AS90" s="336">
        <f t="shared" si="39"/>
        <v>40094625</v>
      </c>
      <c r="AT90" s="131">
        <f t="shared" si="27"/>
        <v>22666828</v>
      </c>
      <c r="AU90" s="5">
        <f t="shared" si="28"/>
        <v>32025000.900000002</v>
      </c>
      <c r="AV90" s="5">
        <f t="shared" si="40"/>
        <v>50353775</v>
      </c>
      <c r="AX90" s="2"/>
      <c r="AY90" s="2"/>
      <c r="BT90" s="53">
        <f t="shared" si="29"/>
        <v>-653945.04549999908</v>
      </c>
      <c r="BV90" s="116"/>
      <c r="BW90" s="112"/>
      <c r="BX90" s="112" t="str">
        <f>F102</f>
        <v>1BR-10</v>
      </c>
      <c r="BY90" s="113">
        <f>D102</f>
        <v>10</v>
      </c>
      <c r="BZ90" s="114">
        <f>G102</f>
        <v>74</v>
      </c>
      <c r="CA90" s="114">
        <f>H102</f>
        <v>63</v>
      </c>
      <c r="CB90" s="115">
        <f>O102</f>
        <v>25329920.875800002</v>
      </c>
      <c r="CC90" s="115">
        <f t="shared" si="70"/>
        <v>1466861000</v>
      </c>
      <c r="CD90" s="115">
        <f t="shared" si="70"/>
        <v>1653387000</v>
      </c>
      <c r="CE90" s="115">
        <f t="shared" si="70"/>
        <v>1755364000</v>
      </c>
      <c r="CF90" s="115">
        <f t="shared" si="70"/>
        <v>1863631000</v>
      </c>
      <c r="CG90" s="115">
        <f>AN102</f>
        <v>1978576000</v>
      </c>
      <c r="CT90" s="58">
        <f t="shared" si="36"/>
        <v>2040014520</v>
      </c>
      <c r="CU90" s="43">
        <f t="shared" si="41"/>
        <v>22666828</v>
      </c>
      <c r="CX90" s="53">
        <f t="shared" si="42"/>
        <v>1812735900</v>
      </c>
      <c r="CY90" s="43">
        <f t="shared" si="43"/>
        <v>30212265</v>
      </c>
      <c r="CZ90" s="48">
        <f t="shared" si="44"/>
        <v>50353775</v>
      </c>
    </row>
    <row r="91" spans="1:104">
      <c r="A91" s="3">
        <f t="shared" si="37"/>
        <v>52</v>
      </c>
      <c r="B91" s="249">
        <v>1</v>
      </c>
      <c r="C91" s="250" t="s">
        <v>149</v>
      </c>
      <c r="D91" s="251" t="s">
        <v>24</v>
      </c>
      <c r="E91" s="252"/>
      <c r="F91" s="40" t="s">
        <v>39</v>
      </c>
      <c r="G91" s="253">
        <f t="shared" si="4"/>
        <v>113</v>
      </c>
      <c r="H91" s="253">
        <f t="shared" si="5"/>
        <v>101</v>
      </c>
      <c r="I91" s="254">
        <f t="shared" si="6"/>
        <v>26966806</v>
      </c>
      <c r="J91" s="254">
        <f t="shared" si="7"/>
        <v>6</v>
      </c>
      <c r="K91" s="255">
        <f t="shared" si="8"/>
        <v>0.95</v>
      </c>
      <c r="L91" s="256">
        <f t="shared" ref="L91:L99" si="71">SUMIF($AN$4:$AN$22,D91,$BB$4:$BB$22)</f>
        <v>1</v>
      </c>
      <c r="M91" s="257">
        <f t="shared" si="10"/>
        <v>21407940.689751234</v>
      </c>
      <c r="N91" s="257">
        <f t="shared" si="11"/>
        <v>24130169.636878211</v>
      </c>
      <c r="O91" s="257">
        <f t="shared" si="12"/>
        <v>25618465.699999999</v>
      </c>
      <c r="P91" s="257">
        <f t="shared" si="13"/>
        <v>27198556.607701685</v>
      </c>
      <c r="Q91" s="258">
        <f t="shared" si="14"/>
        <v>25618465.699999999</v>
      </c>
      <c r="R91" s="257">
        <f t="shared" si="14"/>
        <v>27198556.607701685</v>
      </c>
      <c r="S91" s="257">
        <f t="shared" si="15"/>
        <v>28876104.065137401</v>
      </c>
      <c r="T91" s="257"/>
      <c r="U91" s="257">
        <f t="shared" si="16"/>
        <v>2162202009.6648746</v>
      </c>
      <c r="V91" s="257">
        <f t="shared" si="17"/>
        <v>2437147133.3246994</v>
      </c>
      <c r="W91" s="257">
        <f t="shared" si="18"/>
        <v>2587465035.6999998</v>
      </c>
      <c r="X91" s="258">
        <f t="shared" si="19"/>
        <v>2747054217.3778701</v>
      </c>
      <c r="Y91" s="258">
        <f t="shared" si="20"/>
        <v>2587465035.6999998</v>
      </c>
      <c r="Z91" s="257">
        <f t="shared" si="21"/>
        <v>2747054217.3778701</v>
      </c>
      <c r="AA91" s="257">
        <f t="shared" si="22"/>
        <v>2916486510.5788774</v>
      </c>
      <c r="AB91" s="257"/>
      <c r="AC91" s="32" t="str">
        <f t="shared" si="23"/>
        <v>BERTAHAP</v>
      </c>
      <c r="AD91" s="259">
        <f t="shared" si="24"/>
        <v>0</v>
      </c>
      <c r="AE91" s="260">
        <v>2</v>
      </c>
      <c r="AF91" s="261"/>
      <c r="AG91" s="257" t="e">
        <f>IF(AF91&gt;#REF!,"LB","KR")</f>
        <v>#REF!</v>
      </c>
      <c r="AH91" s="261">
        <v>2378423000</v>
      </c>
      <c r="AI91" s="261">
        <v>2680862000</v>
      </c>
      <c r="AJ91" s="261">
        <v>2846212000</v>
      </c>
      <c r="AK91" s="262">
        <v>3021760000</v>
      </c>
      <c r="AL91" s="262">
        <v>2846212000</v>
      </c>
      <c r="AM91" s="261">
        <v>3021760000</v>
      </c>
      <c r="AN91" s="261">
        <v>3208136000</v>
      </c>
      <c r="AO91" s="51">
        <v>3016984720</v>
      </c>
      <c r="AP91" s="42">
        <v>3203065600</v>
      </c>
      <c r="AQ91" s="58">
        <f t="shared" si="26"/>
        <v>2715286248</v>
      </c>
      <c r="AR91" s="58">
        <f t="shared" si="38"/>
        <v>45254770.800000004</v>
      </c>
      <c r="AS91" s="336">
        <f t="shared" si="39"/>
        <v>56658000</v>
      </c>
      <c r="AT91" s="131">
        <f t="shared" si="27"/>
        <v>32030656</v>
      </c>
      <c r="AU91" s="5">
        <f t="shared" si="28"/>
        <v>45254770.800000004</v>
      </c>
      <c r="AV91" s="5">
        <f t="shared" si="40"/>
        <v>71155300</v>
      </c>
      <c r="AX91" s="2"/>
      <c r="AY91" s="2"/>
      <c r="BT91" s="53">
        <f t="shared" si="29"/>
        <v>-1193281.1655000001</v>
      </c>
      <c r="BV91" s="116">
        <v>15</v>
      </c>
      <c r="BW91" s="112" t="s">
        <v>135</v>
      </c>
      <c r="BX91" s="112" t="str">
        <f>F65</f>
        <v>2BR-22</v>
      </c>
      <c r="BY91" s="113">
        <f>D65</f>
        <v>22</v>
      </c>
      <c r="BZ91" s="114">
        <f>G65</f>
        <v>81</v>
      </c>
      <c r="CA91" s="114">
        <f>H65</f>
        <v>70</v>
      </c>
      <c r="CB91" s="115">
        <f>O65</f>
        <v>26419379.838199999</v>
      </c>
      <c r="CC91" s="115">
        <f>AH65</f>
        <v>1699946000</v>
      </c>
      <c r="CD91" s="115">
        <f>AI65</f>
        <v>1916111000</v>
      </c>
      <c r="CE91" s="115">
        <f>AJ65</f>
        <v>2034293000</v>
      </c>
      <c r="CF91" s="115">
        <f>AK65</f>
        <v>2159763000</v>
      </c>
      <c r="CG91" s="115">
        <f>AN65</f>
        <v>2292973000</v>
      </c>
      <c r="CH91" s="2">
        <v>6</v>
      </c>
      <c r="CT91" s="58">
        <f t="shared" si="36"/>
        <v>2882759040</v>
      </c>
      <c r="CU91" s="43">
        <f t="shared" si="41"/>
        <v>32030656</v>
      </c>
      <c r="CX91" s="53">
        <f t="shared" si="42"/>
        <v>2561590800</v>
      </c>
      <c r="CY91" s="43">
        <f t="shared" si="43"/>
        <v>42693180</v>
      </c>
      <c r="CZ91" s="48">
        <f t="shared" si="44"/>
        <v>71155300</v>
      </c>
    </row>
    <row r="92" spans="1:104">
      <c r="A92" s="3">
        <f t="shared" si="37"/>
        <v>53</v>
      </c>
      <c r="B92" s="249">
        <v>2</v>
      </c>
      <c r="C92" s="250" t="s">
        <v>149</v>
      </c>
      <c r="D92" s="251" t="s">
        <v>35</v>
      </c>
      <c r="E92" s="252"/>
      <c r="F92" s="40" t="s">
        <v>42</v>
      </c>
      <c r="G92" s="253">
        <f t="shared" si="4"/>
        <v>78</v>
      </c>
      <c r="H92" s="253">
        <f t="shared" si="5"/>
        <v>66</v>
      </c>
      <c r="I92" s="254">
        <f t="shared" si="6"/>
        <v>26966806</v>
      </c>
      <c r="J92" s="254">
        <f t="shared" si="7"/>
        <v>2</v>
      </c>
      <c r="K92" s="255">
        <f t="shared" si="8"/>
        <v>0.93</v>
      </c>
      <c r="L92" s="256">
        <f t="shared" si="71"/>
        <v>1</v>
      </c>
      <c r="M92" s="257">
        <f t="shared" si="10"/>
        <v>20957247.201545946</v>
      </c>
      <c r="N92" s="257">
        <f t="shared" si="11"/>
        <v>23622166.065575514</v>
      </c>
      <c r="O92" s="257">
        <f t="shared" si="12"/>
        <v>25079129.580000002</v>
      </c>
      <c r="P92" s="257">
        <f t="shared" si="13"/>
        <v>26625955.415960599</v>
      </c>
      <c r="Q92" s="258">
        <f t="shared" si="14"/>
        <v>25079129.580000002</v>
      </c>
      <c r="R92" s="257">
        <f t="shared" si="14"/>
        <v>26625955.415960599</v>
      </c>
      <c r="S92" s="257">
        <f t="shared" si="15"/>
        <v>28268186.084818721</v>
      </c>
      <c r="T92" s="257"/>
      <c r="U92" s="257">
        <f t="shared" si="16"/>
        <v>1383178315.3020325</v>
      </c>
      <c r="V92" s="257">
        <f t="shared" si="17"/>
        <v>1559062960.3279839</v>
      </c>
      <c r="W92" s="257">
        <f t="shared" si="18"/>
        <v>1655222552.2800002</v>
      </c>
      <c r="X92" s="258">
        <f t="shared" si="19"/>
        <v>1757313057.4533994</v>
      </c>
      <c r="Y92" s="258">
        <f t="shared" si="20"/>
        <v>1655222552.2800002</v>
      </c>
      <c r="Z92" s="257">
        <f t="shared" si="21"/>
        <v>1757313057.4533994</v>
      </c>
      <c r="AA92" s="257">
        <f t="shared" si="22"/>
        <v>1865700281.5980356</v>
      </c>
      <c r="AB92" s="257"/>
      <c r="AC92" s="32" t="str">
        <f t="shared" si="23"/>
        <v>BERTAHAP</v>
      </c>
      <c r="AD92" s="259">
        <f t="shared" si="24"/>
        <v>0</v>
      </c>
      <c r="AE92" s="260">
        <v>2</v>
      </c>
      <c r="AF92" s="261"/>
      <c r="AG92" s="257" t="str">
        <f t="shared" ref="AG92:AG100" si="72">IF(AF92&gt;$AZ$42,"LB","KR")</f>
        <v>KR</v>
      </c>
      <c r="AH92" s="261">
        <v>1521497000</v>
      </c>
      <c r="AI92" s="261">
        <v>1714970000</v>
      </c>
      <c r="AJ92" s="261">
        <v>1820745000</v>
      </c>
      <c r="AK92" s="262">
        <v>1933045000</v>
      </c>
      <c r="AL92" s="262">
        <v>1820745000</v>
      </c>
      <c r="AM92" s="261">
        <v>1933045000</v>
      </c>
      <c r="AN92" s="261">
        <v>2052271000</v>
      </c>
      <c r="AO92" s="51">
        <v>1929989700</v>
      </c>
      <c r="AP92" s="42">
        <v>2049027700</v>
      </c>
      <c r="AQ92" s="58">
        <f t="shared" si="26"/>
        <v>1736990730</v>
      </c>
      <c r="AR92" s="58">
        <f t="shared" si="38"/>
        <v>28949845.5</v>
      </c>
      <c r="AS92" s="336">
        <f t="shared" si="39"/>
        <v>36244593.75</v>
      </c>
      <c r="AT92" s="131">
        <f t="shared" si="27"/>
        <v>20490277</v>
      </c>
      <c r="AU92" s="5">
        <f t="shared" si="28"/>
        <v>28949845.5</v>
      </c>
      <c r="AV92" s="5">
        <f t="shared" si="40"/>
        <v>45518625</v>
      </c>
      <c r="AX92" s="2"/>
      <c r="AY92" s="2"/>
      <c r="BT92" s="53">
        <f t="shared" si="29"/>
        <v>-1732617.2854999974</v>
      </c>
      <c r="BV92" s="116"/>
      <c r="BW92" s="121" t="s">
        <v>53</v>
      </c>
      <c r="BX92" s="112"/>
      <c r="BY92" s="113"/>
      <c r="BZ92" s="114"/>
      <c r="CA92" s="114"/>
      <c r="CB92" s="115"/>
      <c r="CC92" s="115"/>
      <c r="CD92" s="115"/>
      <c r="CE92" s="115"/>
      <c r="CF92" s="115"/>
      <c r="CG92" s="115"/>
      <c r="CT92" s="58">
        <f t="shared" si="36"/>
        <v>1844124930</v>
      </c>
      <c r="CU92" s="43">
        <f t="shared" si="41"/>
        <v>20490277</v>
      </c>
      <c r="CX92" s="53">
        <f t="shared" si="42"/>
        <v>1638670500</v>
      </c>
      <c r="CY92" s="43">
        <f t="shared" si="43"/>
        <v>27311175</v>
      </c>
      <c r="CZ92" s="48">
        <f t="shared" si="44"/>
        <v>45518625</v>
      </c>
    </row>
    <row r="93" spans="1:104">
      <c r="A93" s="3">
        <f t="shared" si="37"/>
        <v>54</v>
      </c>
      <c r="B93" s="249">
        <v>3</v>
      </c>
      <c r="C93" s="250" t="s">
        <v>149</v>
      </c>
      <c r="D93" s="251" t="s">
        <v>41</v>
      </c>
      <c r="E93" s="252"/>
      <c r="F93" s="40" t="s">
        <v>45</v>
      </c>
      <c r="G93" s="253">
        <f t="shared" si="4"/>
        <v>60</v>
      </c>
      <c r="H93" s="253">
        <f t="shared" si="5"/>
        <v>52</v>
      </c>
      <c r="I93" s="254">
        <f t="shared" si="6"/>
        <v>26966806</v>
      </c>
      <c r="J93" s="254">
        <f t="shared" si="7"/>
        <v>2</v>
      </c>
      <c r="K93" s="255">
        <f t="shared" si="8"/>
        <v>0.93</v>
      </c>
      <c r="L93" s="256">
        <f t="shared" si="71"/>
        <v>1</v>
      </c>
      <c r="M93" s="257">
        <f t="shared" si="10"/>
        <v>20957247.201545946</v>
      </c>
      <c r="N93" s="257">
        <f t="shared" si="11"/>
        <v>23622166.065575514</v>
      </c>
      <c r="O93" s="257">
        <f t="shared" si="12"/>
        <v>25079129.580000002</v>
      </c>
      <c r="P93" s="257">
        <f t="shared" si="13"/>
        <v>26625955.415960599</v>
      </c>
      <c r="Q93" s="258">
        <f t="shared" si="14"/>
        <v>25079129.580000002</v>
      </c>
      <c r="R93" s="257">
        <f t="shared" si="14"/>
        <v>26625955.415960599</v>
      </c>
      <c r="S93" s="257">
        <f t="shared" si="15"/>
        <v>28268186.084818721</v>
      </c>
      <c r="T93" s="257"/>
      <c r="U93" s="257">
        <f t="shared" si="16"/>
        <v>1089776854.4803891</v>
      </c>
      <c r="V93" s="257">
        <f t="shared" si="17"/>
        <v>1228352635.4099267</v>
      </c>
      <c r="W93" s="257">
        <f t="shared" si="18"/>
        <v>1304114738.1600001</v>
      </c>
      <c r="X93" s="258">
        <f t="shared" si="19"/>
        <v>1384549681.6299512</v>
      </c>
      <c r="Y93" s="258">
        <f t="shared" si="20"/>
        <v>1304114738.1600001</v>
      </c>
      <c r="Z93" s="257">
        <f t="shared" si="21"/>
        <v>1384549681.6299512</v>
      </c>
      <c r="AA93" s="257">
        <f t="shared" si="22"/>
        <v>1469945676.4105735</v>
      </c>
      <c r="AB93" s="257"/>
      <c r="AC93" s="32" t="str">
        <f t="shared" si="23"/>
        <v>BERTAHAP</v>
      </c>
      <c r="AD93" s="259">
        <f t="shared" si="24"/>
        <v>0</v>
      </c>
      <c r="AE93" s="260">
        <v>2</v>
      </c>
      <c r="AF93" s="261"/>
      <c r="AG93" s="257" t="str">
        <f t="shared" si="72"/>
        <v>KR</v>
      </c>
      <c r="AH93" s="261">
        <v>1198755000</v>
      </c>
      <c r="AI93" s="261">
        <v>1351188000</v>
      </c>
      <c r="AJ93" s="261">
        <v>1434527000</v>
      </c>
      <c r="AK93" s="262">
        <v>1523005000</v>
      </c>
      <c r="AL93" s="262">
        <v>1434527000</v>
      </c>
      <c r="AM93" s="261">
        <v>1523005000</v>
      </c>
      <c r="AN93" s="261">
        <v>1616941000</v>
      </c>
      <c r="AO93" s="51">
        <v>1520598620</v>
      </c>
      <c r="AP93" s="42">
        <v>1614385300</v>
      </c>
      <c r="AQ93" s="58">
        <f t="shared" si="26"/>
        <v>1368538758</v>
      </c>
      <c r="AR93" s="58">
        <f t="shared" si="38"/>
        <v>22808979.300000001</v>
      </c>
      <c r="AS93" s="336">
        <f t="shared" si="39"/>
        <v>28556343.75</v>
      </c>
      <c r="AT93" s="131">
        <f t="shared" si="27"/>
        <v>16143853</v>
      </c>
      <c r="AU93" s="5">
        <f t="shared" si="28"/>
        <v>22808979.300000001</v>
      </c>
      <c r="AV93" s="5">
        <f t="shared" si="40"/>
        <v>35863175</v>
      </c>
      <c r="AX93" s="2"/>
      <c r="AY93" s="2"/>
      <c r="BT93" s="53">
        <f t="shared" si="29"/>
        <v>-1732617.2854999974</v>
      </c>
      <c r="BV93" s="116">
        <v>16</v>
      </c>
      <c r="BW93" s="112" t="s">
        <v>231</v>
      </c>
      <c r="BX93" s="112" t="str">
        <f>F70</f>
        <v>1BR-12</v>
      </c>
      <c r="BY93" s="113">
        <f>D70</f>
        <v>12</v>
      </c>
      <c r="BZ93" s="114">
        <f>G70</f>
        <v>67</v>
      </c>
      <c r="CA93" s="114">
        <f>H70</f>
        <v>57</v>
      </c>
      <c r="CB93" s="115">
        <f>O70</f>
        <v>25079129.580000002</v>
      </c>
      <c r="CC93" s="115">
        <f t="shared" ref="CC93:CF94" si="73">AH70</f>
        <v>1314020000</v>
      </c>
      <c r="CD93" s="115">
        <f t="shared" si="73"/>
        <v>1481110000</v>
      </c>
      <c r="CE93" s="115">
        <f t="shared" si="73"/>
        <v>1572462000</v>
      </c>
      <c r="CF93" s="115">
        <f t="shared" si="73"/>
        <v>1669448000</v>
      </c>
      <c r="CG93" s="115">
        <f>AN70</f>
        <v>1772416000</v>
      </c>
      <c r="CH93" s="2">
        <v>4</v>
      </c>
      <c r="CT93" s="58">
        <f t="shared" si="36"/>
        <v>1452946770</v>
      </c>
      <c r="CU93" s="43">
        <f t="shared" si="41"/>
        <v>16143853</v>
      </c>
      <c r="CX93" s="53">
        <f t="shared" si="42"/>
        <v>1291074300</v>
      </c>
      <c r="CY93" s="43">
        <f t="shared" si="43"/>
        <v>21517905</v>
      </c>
      <c r="CZ93" s="48">
        <f t="shared" si="44"/>
        <v>35863175</v>
      </c>
    </row>
    <row r="94" spans="1:104">
      <c r="A94" s="3">
        <f t="shared" si="37"/>
        <v>55</v>
      </c>
      <c r="B94" s="249">
        <v>4</v>
      </c>
      <c r="C94" s="250" t="s">
        <v>149</v>
      </c>
      <c r="D94" s="251">
        <v>10</v>
      </c>
      <c r="E94" s="252"/>
      <c r="F94" s="40" t="s">
        <v>48</v>
      </c>
      <c r="G94" s="253">
        <f t="shared" si="4"/>
        <v>74</v>
      </c>
      <c r="H94" s="253">
        <f t="shared" si="5"/>
        <v>63</v>
      </c>
      <c r="I94" s="254">
        <f t="shared" si="6"/>
        <v>26966806</v>
      </c>
      <c r="J94" s="254">
        <f t="shared" si="7"/>
        <v>2</v>
      </c>
      <c r="K94" s="255">
        <f t="shared" si="8"/>
        <v>0.93</v>
      </c>
      <c r="L94" s="256">
        <f t="shared" si="71"/>
        <v>1</v>
      </c>
      <c r="M94" s="257">
        <f t="shared" si="10"/>
        <v>20957247.201545946</v>
      </c>
      <c r="N94" s="257">
        <f t="shared" si="11"/>
        <v>23622166.065575514</v>
      </c>
      <c r="O94" s="257">
        <f t="shared" si="12"/>
        <v>25079129.580000002</v>
      </c>
      <c r="P94" s="257">
        <f t="shared" si="13"/>
        <v>26625955.415960599</v>
      </c>
      <c r="Q94" s="258">
        <f t="shared" si="14"/>
        <v>25079129.580000002</v>
      </c>
      <c r="R94" s="257">
        <f t="shared" si="14"/>
        <v>26625955.415960599</v>
      </c>
      <c r="S94" s="257">
        <f t="shared" si="15"/>
        <v>28268186.084818721</v>
      </c>
      <c r="T94" s="257"/>
      <c r="U94" s="257">
        <f t="shared" si="16"/>
        <v>1320306573.6973946</v>
      </c>
      <c r="V94" s="257">
        <f t="shared" si="17"/>
        <v>1488196462.1312573</v>
      </c>
      <c r="W94" s="257">
        <f t="shared" si="18"/>
        <v>1579985163.5400002</v>
      </c>
      <c r="X94" s="258">
        <f t="shared" si="19"/>
        <v>1677435191.2055178</v>
      </c>
      <c r="Y94" s="258">
        <f t="shared" si="20"/>
        <v>1579985163.5400002</v>
      </c>
      <c r="Z94" s="257">
        <f t="shared" si="21"/>
        <v>1677435191.2055178</v>
      </c>
      <c r="AA94" s="257">
        <f t="shared" si="22"/>
        <v>1780895723.3435793</v>
      </c>
      <c r="AB94" s="257"/>
      <c r="AC94" s="32" t="str">
        <f t="shared" si="23"/>
        <v>BERTAHAP</v>
      </c>
      <c r="AD94" s="259">
        <f t="shared" si="24"/>
        <v>0</v>
      </c>
      <c r="AE94" s="260">
        <v>2</v>
      </c>
      <c r="AF94" s="261"/>
      <c r="AG94" s="257" t="str">
        <f t="shared" si="72"/>
        <v>KR</v>
      </c>
      <c r="AH94" s="261">
        <v>1452338000</v>
      </c>
      <c r="AI94" s="261">
        <v>1637017000</v>
      </c>
      <c r="AJ94" s="261">
        <v>1737984000</v>
      </c>
      <c r="AK94" s="262">
        <v>1845179000</v>
      </c>
      <c r="AL94" s="262">
        <v>1737984000</v>
      </c>
      <c r="AM94" s="261">
        <v>1845179000</v>
      </c>
      <c r="AN94" s="261">
        <v>1958986000</v>
      </c>
      <c r="AO94" s="51">
        <v>1842263040</v>
      </c>
      <c r="AP94" s="42">
        <v>1955889740</v>
      </c>
      <c r="AQ94" s="58">
        <f t="shared" si="26"/>
        <v>1658036736</v>
      </c>
      <c r="AR94" s="58">
        <f t="shared" si="38"/>
        <v>27633945.600000005</v>
      </c>
      <c r="AS94" s="336">
        <f t="shared" si="39"/>
        <v>34597106.25</v>
      </c>
      <c r="AT94" s="131">
        <f t="shared" si="27"/>
        <v>19558897.400000002</v>
      </c>
      <c r="AU94" s="5">
        <f t="shared" si="28"/>
        <v>27633945.600000005</v>
      </c>
      <c r="AV94" s="5">
        <f t="shared" si="40"/>
        <v>43449600</v>
      </c>
      <c r="AX94" s="2"/>
      <c r="AY94" s="2"/>
      <c r="BT94" s="53">
        <f t="shared" si="29"/>
        <v>-1732617.2854999974</v>
      </c>
      <c r="BV94" s="116"/>
      <c r="BW94" s="112"/>
      <c r="BX94" s="112" t="str">
        <f>F71</f>
        <v>2BR-18</v>
      </c>
      <c r="BY94" s="113">
        <f>D71</f>
        <v>18</v>
      </c>
      <c r="BZ94" s="114">
        <f>G71</f>
        <v>97</v>
      </c>
      <c r="CA94" s="114">
        <f>H71</f>
        <v>85</v>
      </c>
      <c r="CB94" s="115">
        <f>O71</f>
        <v>25079129.580000002</v>
      </c>
      <c r="CC94" s="115">
        <f t="shared" si="73"/>
        <v>1959503000</v>
      </c>
      <c r="CD94" s="115">
        <f t="shared" si="73"/>
        <v>2208673000</v>
      </c>
      <c r="CE94" s="115">
        <f t="shared" si="73"/>
        <v>2344899000</v>
      </c>
      <c r="CF94" s="115">
        <f t="shared" si="73"/>
        <v>2489527000</v>
      </c>
      <c r="CG94" s="115">
        <f>AN71</f>
        <v>2643076000</v>
      </c>
      <c r="CT94" s="58">
        <f t="shared" si="36"/>
        <v>1760300766</v>
      </c>
      <c r="CU94" s="43">
        <f t="shared" si="41"/>
        <v>19558897.400000002</v>
      </c>
      <c r="CX94" s="53">
        <f t="shared" si="42"/>
        <v>1564185600</v>
      </c>
      <c r="CY94" s="43">
        <f t="shared" si="43"/>
        <v>26069760</v>
      </c>
      <c r="CZ94" s="48">
        <f t="shared" si="44"/>
        <v>43449600</v>
      </c>
    </row>
    <row r="95" spans="1:104">
      <c r="A95" s="3">
        <f t="shared" si="37"/>
        <v>56</v>
      </c>
      <c r="B95" s="249">
        <v>5</v>
      </c>
      <c r="C95" s="250" t="s">
        <v>149</v>
      </c>
      <c r="D95" s="285">
        <v>12</v>
      </c>
      <c r="E95" s="252"/>
      <c r="F95" s="40" t="s">
        <v>50</v>
      </c>
      <c r="G95" s="253">
        <f t="shared" si="4"/>
        <v>67</v>
      </c>
      <c r="H95" s="253">
        <f t="shared" si="5"/>
        <v>57</v>
      </c>
      <c r="I95" s="254">
        <f t="shared" si="6"/>
        <v>26966806</v>
      </c>
      <c r="J95" s="254">
        <f t="shared" si="7"/>
        <v>2</v>
      </c>
      <c r="K95" s="255">
        <f t="shared" si="8"/>
        <v>0.93</v>
      </c>
      <c r="L95" s="256">
        <f t="shared" si="71"/>
        <v>1</v>
      </c>
      <c r="M95" s="257">
        <f t="shared" si="10"/>
        <v>20957247.201545946</v>
      </c>
      <c r="N95" s="257">
        <f t="shared" si="11"/>
        <v>23622166.065575514</v>
      </c>
      <c r="O95" s="257">
        <f t="shared" si="12"/>
        <v>25079129.580000002</v>
      </c>
      <c r="P95" s="257">
        <f t="shared" si="13"/>
        <v>26625955.415960599</v>
      </c>
      <c r="Q95" s="258">
        <f t="shared" si="14"/>
        <v>25079129.580000002</v>
      </c>
      <c r="R95" s="257">
        <f t="shared" si="14"/>
        <v>26625955.415960599</v>
      </c>
      <c r="S95" s="257">
        <f t="shared" si="15"/>
        <v>28268186.084818721</v>
      </c>
      <c r="T95" s="257"/>
      <c r="U95" s="257">
        <f t="shared" si="16"/>
        <v>1194563090.4881189</v>
      </c>
      <c r="V95" s="257">
        <f t="shared" si="17"/>
        <v>1346463465.7378044</v>
      </c>
      <c r="W95" s="257">
        <f t="shared" si="18"/>
        <v>1429510386.0600002</v>
      </c>
      <c r="X95" s="258">
        <f t="shared" si="19"/>
        <v>1517679458.7097542</v>
      </c>
      <c r="Y95" s="258">
        <f t="shared" si="20"/>
        <v>1429510386.0600002</v>
      </c>
      <c r="Z95" s="257">
        <f t="shared" si="21"/>
        <v>1517679458.7097542</v>
      </c>
      <c r="AA95" s="257">
        <f t="shared" si="22"/>
        <v>1611286606.8346672</v>
      </c>
      <c r="AB95" s="257"/>
      <c r="AC95" s="32" t="str">
        <f t="shared" si="23"/>
        <v>BERTAHAP</v>
      </c>
      <c r="AD95" s="259">
        <f t="shared" si="24"/>
        <v>0</v>
      </c>
      <c r="AE95" s="260">
        <v>2</v>
      </c>
      <c r="AF95" s="261"/>
      <c r="AG95" s="257" t="str">
        <f t="shared" si="72"/>
        <v>KR</v>
      </c>
      <c r="AH95" s="261">
        <v>1314020000</v>
      </c>
      <c r="AI95" s="261">
        <v>1481110000</v>
      </c>
      <c r="AJ95" s="261">
        <v>1572462000</v>
      </c>
      <c r="AK95" s="262">
        <v>1669448000</v>
      </c>
      <c r="AL95" s="262">
        <v>1572462000</v>
      </c>
      <c r="AM95" s="261">
        <v>1669448000</v>
      </c>
      <c r="AN95" s="261">
        <v>1772416000</v>
      </c>
      <c r="AO95" s="51">
        <v>1666809720</v>
      </c>
      <c r="AP95" s="42">
        <v>1769614880</v>
      </c>
      <c r="AQ95" s="58">
        <f t="shared" si="26"/>
        <v>1500128748</v>
      </c>
      <c r="AR95" s="58">
        <f t="shared" si="38"/>
        <v>25002145.800000001</v>
      </c>
      <c r="AS95" s="336">
        <f t="shared" si="39"/>
        <v>31302150</v>
      </c>
      <c r="AT95" s="131">
        <f t="shared" si="27"/>
        <v>17696148.800000001</v>
      </c>
      <c r="AU95" s="5">
        <f t="shared" si="28"/>
        <v>25002145.800000001</v>
      </c>
      <c r="AV95" s="5">
        <f t="shared" si="40"/>
        <v>39311550</v>
      </c>
      <c r="AX95" s="2"/>
      <c r="AY95" s="2"/>
      <c r="BT95" s="53">
        <f t="shared" si="29"/>
        <v>-1732617.2854999974</v>
      </c>
      <c r="BV95" s="116">
        <v>17</v>
      </c>
      <c r="BW95" s="121" t="s">
        <v>49</v>
      </c>
      <c r="BX95" s="112" t="str">
        <f>F119</f>
        <v>1BR-12</v>
      </c>
      <c r="BY95" s="113">
        <f>D119</f>
        <v>12</v>
      </c>
      <c r="BZ95" s="114">
        <f t="shared" ref="BZ95:CA98" si="74">G119</f>
        <v>67</v>
      </c>
      <c r="CA95" s="114">
        <f t="shared" si="74"/>
        <v>57</v>
      </c>
      <c r="CB95" s="115">
        <f>O119</f>
        <v>25580712.171600003</v>
      </c>
      <c r="CC95" s="115">
        <f t="shared" ref="CC95:CF98" si="75">AH119</f>
        <v>1340300000</v>
      </c>
      <c r="CD95" s="115">
        <f t="shared" si="75"/>
        <v>1510733000</v>
      </c>
      <c r="CE95" s="115">
        <f t="shared" si="75"/>
        <v>1603911000</v>
      </c>
      <c r="CF95" s="115">
        <f t="shared" si="75"/>
        <v>1702837000</v>
      </c>
      <c r="CG95" s="115">
        <f>AN119</f>
        <v>1807864000</v>
      </c>
      <c r="CH95" s="2">
        <v>4</v>
      </c>
      <c r="CT95" s="58">
        <f t="shared" si="36"/>
        <v>1592653392</v>
      </c>
      <c r="CU95" s="43">
        <f t="shared" si="41"/>
        <v>17696148.800000001</v>
      </c>
      <c r="CX95" s="53">
        <f t="shared" si="42"/>
        <v>1415215800</v>
      </c>
      <c r="CY95" s="43">
        <f t="shared" si="43"/>
        <v>23586930</v>
      </c>
      <c r="CZ95" s="48">
        <f t="shared" si="44"/>
        <v>39311550</v>
      </c>
    </row>
    <row r="96" spans="1:104">
      <c r="A96" s="3">
        <f t="shared" si="37"/>
        <v>57</v>
      </c>
      <c r="B96" s="249">
        <v>6</v>
      </c>
      <c r="C96" s="250" t="s">
        <v>149</v>
      </c>
      <c r="D96" s="251">
        <v>16</v>
      </c>
      <c r="E96" s="252"/>
      <c r="F96" s="40" t="s">
        <v>52</v>
      </c>
      <c r="G96" s="253">
        <f t="shared" si="4"/>
        <v>71</v>
      </c>
      <c r="H96" s="253">
        <f t="shared" si="5"/>
        <v>63</v>
      </c>
      <c r="I96" s="254">
        <f t="shared" si="6"/>
        <v>26966806</v>
      </c>
      <c r="J96" s="254">
        <f t="shared" si="7"/>
        <v>2</v>
      </c>
      <c r="K96" s="255">
        <f t="shared" si="8"/>
        <v>0.93</v>
      </c>
      <c r="L96" s="256">
        <f t="shared" si="71"/>
        <v>1</v>
      </c>
      <c r="M96" s="257">
        <f t="shared" si="10"/>
        <v>20957247.201545946</v>
      </c>
      <c r="N96" s="257">
        <f t="shared" si="11"/>
        <v>23622166.065575514</v>
      </c>
      <c r="O96" s="257">
        <f t="shared" si="12"/>
        <v>25079129.580000002</v>
      </c>
      <c r="P96" s="257">
        <f t="shared" si="13"/>
        <v>26625955.415960599</v>
      </c>
      <c r="Q96" s="258">
        <f t="shared" si="14"/>
        <v>25079129.580000002</v>
      </c>
      <c r="R96" s="257">
        <f t="shared" si="14"/>
        <v>26625955.415960599</v>
      </c>
      <c r="S96" s="257">
        <f t="shared" si="15"/>
        <v>28268186.084818721</v>
      </c>
      <c r="T96" s="257"/>
      <c r="U96" s="257">
        <f t="shared" si="16"/>
        <v>1320306573.6973946</v>
      </c>
      <c r="V96" s="257">
        <f t="shared" si="17"/>
        <v>1488196462.1312573</v>
      </c>
      <c r="W96" s="257">
        <f t="shared" si="18"/>
        <v>1579985163.5400002</v>
      </c>
      <c r="X96" s="258">
        <f t="shared" si="19"/>
        <v>1677435191.2055178</v>
      </c>
      <c r="Y96" s="258">
        <f t="shared" si="20"/>
        <v>1579985163.5400002</v>
      </c>
      <c r="Z96" s="257">
        <f t="shared" si="21"/>
        <v>1677435191.2055178</v>
      </c>
      <c r="AA96" s="257">
        <f t="shared" si="22"/>
        <v>1780895723.3435793</v>
      </c>
      <c r="AB96" s="257"/>
      <c r="AC96" s="32" t="str">
        <f t="shared" si="23"/>
        <v>BERTAHAP</v>
      </c>
      <c r="AD96" s="259">
        <f t="shared" si="24"/>
        <v>0</v>
      </c>
      <c r="AE96" s="260">
        <v>2</v>
      </c>
      <c r="AF96" s="261"/>
      <c r="AG96" s="257" t="str">
        <f t="shared" si="72"/>
        <v>KR</v>
      </c>
      <c r="AH96" s="261">
        <v>1452338000</v>
      </c>
      <c r="AI96" s="261">
        <v>1637017000</v>
      </c>
      <c r="AJ96" s="261">
        <v>1737984000</v>
      </c>
      <c r="AK96" s="262">
        <v>1845179000</v>
      </c>
      <c r="AL96" s="262">
        <v>1737984000</v>
      </c>
      <c r="AM96" s="261">
        <v>1845179000</v>
      </c>
      <c r="AN96" s="261">
        <v>1958986000</v>
      </c>
      <c r="AO96" s="51">
        <v>1842263040</v>
      </c>
      <c r="AP96" s="42">
        <v>1955889740</v>
      </c>
      <c r="AQ96" s="58">
        <f t="shared" si="26"/>
        <v>1658036736</v>
      </c>
      <c r="AR96" s="58">
        <f t="shared" si="38"/>
        <v>27633945.600000005</v>
      </c>
      <c r="AS96" s="336">
        <f t="shared" si="39"/>
        <v>34597106.25</v>
      </c>
      <c r="AT96" s="131">
        <f t="shared" si="27"/>
        <v>19558897.400000002</v>
      </c>
      <c r="AU96" s="5">
        <f t="shared" si="28"/>
        <v>27633945.600000005</v>
      </c>
      <c r="AV96" s="5">
        <f t="shared" si="40"/>
        <v>43449600</v>
      </c>
      <c r="AX96" s="2"/>
      <c r="AY96" s="2"/>
      <c r="BT96" s="53">
        <f t="shared" si="29"/>
        <v>-1732617.2854999974</v>
      </c>
      <c r="BV96" s="116"/>
      <c r="BW96" s="112"/>
      <c r="BX96" s="112" t="str">
        <f>F120</f>
        <v>1BR-16</v>
      </c>
      <c r="BY96" s="113">
        <f>D120</f>
        <v>16</v>
      </c>
      <c r="BZ96" s="114">
        <f t="shared" si="74"/>
        <v>71</v>
      </c>
      <c r="CA96" s="114">
        <f t="shared" si="74"/>
        <v>63</v>
      </c>
      <c r="CB96" s="115">
        <f>O120</f>
        <v>25580712.171600003</v>
      </c>
      <c r="CC96" s="115">
        <f t="shared" si="75"/>
        <v>1481384000</v>
      </c>
      <c r="CD96" s="115">
        <f t="shared" si="75"/>
        <v>1669757000</v>
      </c>
      <c r="CE96" s="115">
        <f t="shared" si="75"/>
        <v>1772744000</v>
      </c>
      <c r="CF96" s="115">
        <f t="shared" si="75"/>
        <v>1882083000</v>
      </c>
      <c r="CG96" s="115">
        <f>AN120</f>
        <v>1998166000</v>
      </c>
      <c r="CT96" s="58">
        <f t="shared" si="36"/>
        <v>1760300766</v>
      </c>
      <c r="CU96" s="43">
        <f t="shared" si="41"/>
        <v>19558897.400000002</v>
      </c>
      <c r="CX96" s="53">
        <f t="shared" si="42"/>
        <v>1564185600</v>
      </c>
      <c r="CY96" s="43">
        <f t="shared" si="43"/>
        <v>26069760</v>
      </c>
      <c r="CZ96" s="48">
        <f t="shared" si="44"/>
        <v>43449600</v>
      </c>
    </row>
    <row r="97" spans="1:104">
      <c r="A97" s="3">
        <f t="shared" si="37"/>
        <v>58</v>
      </c>
      <c r="B97" s="249">
        <v>7</v>
      </c>
      <c r="C97" s="250" t="s">
        <v>149</v>
      </c>
      <c r="D97" s="285">
        <v>18</v>
      </c>
      <c r="E97" s="252"/>
      <c r="F97" s="40" t="s">
        <v>54</v>
      </c>
      <c r="G97" s="253">
        <f t="shared" si="4"/>
        <v>97</v>
      </c>
      <c r="H97" s="253">
        <f t="shared" si="5"/>
        <v>85</v>
      </c>
      <c r="I97" s="254">
        <f t="shared" si="6"/>
        <v>26966806</v>
      </c>
      <c r="J97" s="254">
        <f t="shared" si="7"/>
        <v>2</v>
      </c>
      <c r="K97" s="255">
        <f t="shared" si="8"/>
        <v>0.93</v>
      </c>
      <c r="L97" s="256">
        <f t="shared" si="71"/>
        <v>1</v>
      </c>
      <c r="M97" s="257">
        <f t="shared" si="10"/>
        <v>20957247.201545946</v>
      </c>
      <c r="N97" s="257">
        <f t="shared" si="11"/>
        <v>23622166.065575514</v>
      </c>
      <c r="O97" s="257">
        <f t="shared" si="12"/>
        <v>25079129.580000002</v>
      </c>
      <c r="P97" s="257">
        <f t="shared" si="13"/>
        <v>26625955.415960599</v>
      </c>
      <c r="Q97" s="258">
        <f t="shared" si="14"/>
        <v>25079129.580000002</v>
      </c>
      <c r="R97" s="257">
        <f t="shared" si="14"/>
        <v>26625955.415960599</v>
      </c>
      <c r="S97" s="257">
        <f t="shared" si="15"/>
        <v>28268186.084818721</v>
      </c>
      <c r="T97" s="257"/>
      <c r="U97" s="257">
        <f t="shared" si="16"/>
        <v>1781366012.1314054</v>
      </c>
      <c r="V97" s="257">
        <f t="shared" si="17"/>
        <v>2007884115.5739186</v>
      </c>
      <c r="W97" s="257">
        <f t="shared" si="18"/>
        <v>2131726014.3000002</v>
      </c>
      <c r="X97" s="258">
        <f t="shared" si="19"/>
        <v>2263206210.3566508</v>
      </c>
      <c r="Y97" s="258">
        <f t="shared" si="20"/>
        <v>2131726014.3000002</v>
      </c>
      <c r="Z97" s="257">
        <f t="shared" si="21"/>
        <v>2263206210.3566508</v>
      </c>
      <c r="AA97" s="257">
        <f t="shared" si="22"/>
        <v>2402795817.2095914</v>
      </c>
      <c r="AB97" s="257"/>
      <c r="AC97" s="32" t="str">
        <f t="shared" si="23"/>
        <v>BERTAHAP</v>
      </c>
      <c r="AD97" s="259">
        <f t="shared" si="24"/>
        <v>0</v>
      </c>
      <c r="AE97" s="260">
        <v>2</v>
      </c>
      <c r="AF97" s="261"/>
      <c r="AG97" s="257" t="str">
        <f t="shared" si="72"/>
        <v>KR</v>
      </c>
      <c r="AH97" s="261">
        <v>1959503000</v>
      </c>
      <c r="AI97" s="261">
        <v>2208673000</v>
      </c>
      <c r="AJ97" s="261">
        <v>2344899000</v>
      </c>
      <c r="AK97" s="262">
        <v>2489527000</v>
      </c>
      <c r="AL97" s="262">
        <v>2344899000</v>
      </c>
      <c r="AM97" s="261">
        <v>2489527000</v>
      </c>
      <c r="AN97" s="261">
        <v>2643076000</v>
      </c>
      <c r="AO97" s="51">
        <v>2485592940</v>
      </c>
      <c r="AP97" s="42">
        <v>2638898620</v>
      </c>
      <c r="AQ97" s="58">
        <f t="shared" si="26"/>
        <v>2237033646</v>
      </c>
      <c r="AR97" s="58">
        <f t="shared" si="38"/>
        <v>37283894.100000001</v>
      </c>
      <c r="AS97" s="336">
        <f t="shared" si="39"/>
        <v>46678631.25</v>
      </c>
      <c r="AT97" s="131">
        <f t="shared" si="27"/>
        <v>26388986.200000003</v>
      </c>
      <c r="AU97" s="5">
        <f t="shared" si="28"/>
        <v>37283894.100000001</v>
      </c>
      <c r="AV97" s="5">
        <f t="shared" si="40"/>
        <v>58622475</v>
      </c>
      <c r="AX97" s="2"/>
      <c r="AY97" s="2"/>
      <c r="BT97" s="53">
        <f t="shared" si="29"/>
        <v>-1732617.2854999974</v>
      </c>
      <c r="BV97" s="116"/>
      <c r="BW97" s="112"/>
      <c r="BX97" s="112" t="str">
        <f>F121</f>
        <v>2BR-18</v>
      </c>
      <c r="BY97" s="113">
        <f>D121</f>
        <v>18</v>
      </c>
      <c r="BZ97" s="114">
        <f t="shared" si="74"/>
        <v>97</v>
      </c>
      <c r="CA97" s="114">
        <f t="shared" si="74"/>
        <v>85</v>
      </c>
      <c r="CB97" s="115">
        <f>O121</f>
        <v>25580712.171600003</v>
      </c>
      <c r="CC97" s="115">
        <f t="shared" si="75"/>
        <v>1998693000</v>
      </c>
      <c r="CD97" s="115">
        <f t="shared" si="75"/>
        <v>2252846000</v>
      </c>
      <c r="CE97" s="115">
        <f t="shared" si="75"/>
        <v>2391797000</v>
      </c>
      <c r="CF97" s="115">
        <f t="shared" si="75"/>
        <v>2539318000</v>
      </c>
      <c r="CG97" s="115">
        <f>AN121</f>
        <v>2695937000</v>
      </c>
      <c r="CT97" s="58">
        <f t="shared" si="36"/>
        <v>2375008758</v>
      </c>
      <c r="CU97" s="43">
        <f t="shared" si="41"/>
        <v>26388986.200000003</v>
      </c>
      <c r="CX97" s="53">
        <f t="shared" si="42"/>
        <v>2110409100</v>
      </c>
      <c r="CY97" s="43">
        <f t="shared" si="43"/>
        <v>35173485</v>
      </c>
      <c r="CZ97" s="48">
        <f t="shared" si="44"/>
        <v>58622475</v>
      </c>
    </row>
    <row r="98" spans="1:104">
      <c r="A98" s="3">
        <f t="shared" si="37"/>
        <v>59</v>
      </c>
      <c r="B98" s="249">
        <v>8</v>
      </c>
      <c r="C98" s="250" t="s">
        <v>149</v>
      </c>
      <c r="D98" s="285">
        <v>20</v>
      </c>
      <c r="E98" s="252"/>
      <c r="F98" s="40" t="s">
        <v>70</v>
      </c>
      <c r="G98" s="253">
        <f t="shared" si="4"/>
        <v>60</v>
      </c>
      <c r="H98" s="253">
        <f t="shared" si="5"/>
        <v>51</v>
      </c>
      <c r="I98" s="254">
        <f t="shared" si="6"/>
        <v>26966806</v>
      </c>
      <c r="J98" s="254">
        <f t="shared" si="7"/>
        <v>2</v>
      </c>
      <c r="K98" s="255">
        <f t="shared" si="8"/>
        <v>0.93</v>
      </c>
      <c r="L98" s="256">
        <f t="shared" si="71"/>
        <v>1</v>
      </c>
      <c r="M98" s="257">
        <f t="shared" si="10"/>
        <v>20957247.201545946</v>
      </c>
      <c r="N98" s="257">
        <f t="shared" si="11"/>
        <v>23622166.065575514</v>
      </c>
      <c r="O98" s="257">
        <f t="shared" si="12"/>
        <v>25079129.580000002</v>
      </c>
      <c r="P98" s="257">
        <f t="shared" si="13"/>
        <v>26625955.415960599</v>
      </c>
      <c r="Q98" s="258">
        <f t="shared" si="14"/>
        <v>25079129.580000002</v>
      </c>
      <c r="R98" s="257">
        <f t="shared" si="14"/>
        <v>26625955.415960599</v>
      </c>
      <c r="S98" s="257">
        <f t="shared" si="15"/>
        <v>28268186.084818721</v>
      </c>
      <c r="T98" s="257"/>
      <c r="U98" s="257">
        <f t="shared" si="16"/>
        <v>1068819607.2788433</v>
      </c>
      <c r="V98" s="257">
        <f t="shared" si="17"/>
        <v>1204730469.3443513</v>
      </c>
      <c r="W98" s="257">
        <f t="shared" si="18"/>
        <v>1279035608.5800002</v>
      </c>
      <c r="X98" s="258">
        <f t="shared" si="19"/>
        <v>1357923726.2139904</v>
      </c>
      <c r="Y98" s="258">
        <f t="shared" si="20"/>
        <v>1279035608.5800002</v>
      </c>
      <c r="Z98" s="257">
        <f t="shared" si="21"/>
        <v>1357923726.2139904</v>
      </c>
      <c r="AA98" s="257">
        <f t="shared" si="22"/>
        <v>1441677490.3257546</v>
      </c>
      <c r="AB98" s="257"/>
      <c r="AC98" s="32" t="str">
        <f t="shared" si="23"/>
        <v>BERTAHAP</v>
      </c>
      <c r="AD98" s="259">
        <f t="shared" si="24"/>
        <v>0</v>
      </c>
      <c r="AE98" s="260">
        <v>2</v>
      </c>
      <c r="AF98" s="261"/>
      <c r="AG98" s="257" t="str">
        <f t="shared" si="72"/>
        <v>KR</v>
      </c>
      <c r="AH98" s="261">
        <v>1175702000</v>
      </c>
      <c r="AI98" s="261">
        <v>1325204000</v>
      </c>
      <c r="AJ98" s="261">
        <v>1406940000</v>
      </c>
      <c r="AK98" s="262">
        <v>1493717000</v>
      </c>
      <c r="AL98" s="262">
        <v>1406940000</v>
      </c>
      <c r="AM98" s="261">
        <v>1493717000</v>
      </c>
      <c r="AN98" s="261">
        <v>1585846000</v>
      </c>
      <c r="AO98" s="51">
        <v>1491356400</v>
      </c>
      <c r="AP98" s="42">
        <v>1583340020</v>
      </c>
      <c r="AQ98" s="58">
        <f t="shared" si="26"/>
        <v>1342220760</v>
      </c>
      <c r="AR98" s="58">
        <f t="shared" si="38"/>
        <v>22370346</v>
      </c>
      <c r="AS98" s="336">
        <f t="shared" si="39"/>
        <v>28007193.75</v>
      </c>
      <c r="AT98" s="131">
        <f t="shared" si="27"/>
        <v>15833400.200000001</v>
      </c>
      <c r="AU98" s="5">
        <f t="shared" si="28"/>
        <v>22370346</v>
      </c>
      <c r="AV98" s="5">
        <f t="shared" si="40"/>
        <v>35173500</v>
      </c>
      <c r="AX98" s="2"/>
      <c r="AY98" s="2"/>
      <c r="BT98" s="53">
        <f t="shared" si="29"/>
        <v>-1732617.2854999974</v>
      </c>
      <c r="BV98" s="116"/>
      <c r="BW98" s="112"/>
      <c r="BX98" s="112" t="str">
        <f>F122</f>
        <v>1BR-20</v>
      </c>
      <c r="BY98" s="113">
        <f>D122</f>
        <v>20</v>
      </c>
      <c r="BZ98" s="114">
        <f t="shared" si="74"/>
        <v>60</v>
      </c>
      <c r="CA98" s="114">
        <f t="shared" si="74"/>
        <v>51</v>
      </c>
      <c r="CB98" s="115">
        <f>O122</f>
        <v>25580712.171600003</v>
      </c>
      <c r="CC98" s="115">
        <f t="shared" si="75"/>
        <v>1199216000</v>
      </c>
      <c r="CD98" s="115">
        <f t="shared" si="75"/>
        <v>1351708000</v>
      </c>
      <c r="CE98" s="115">
        <f t="shared" si="75"/>
        <v>1435078000</v>
      </c>
      <c r="CF98" s="115">
        <f t="shared" si="75"/>
        <v>1523591000</v>
      </c>
      <c r="CG98" s="115">
        <f>AN122</f>
        <v>1617563000</v>
      </c>
      <c r="CT98" s="58">
        <f t="shared" si="36"/>
        <v>1425006018</v>
      </c>
      <c r="CU98" s="43">
        <f t="shared" si="41"/>
        <v>15833400.200000001</v>
      </c>
      <c r="CX98" s="53">
        <f t="shared" si="42"/>
        <v>1266246000</v>
      </c>
      <c r="CY98" s="43">
        <f t="shared" si="43"/>
        <v>21104100</v>
      </c>
      <c r="CZ98" s="48">
        <f t="shared" si="44"/>
        <v>35173500</v>
      </c>
    </row>
    <row r="99" spans="1:104">
      <c r="A99" s="3">
        <f t="shared" si="37"/>
        <v>60</v>
      </c>
      <c r="B99" s="249">
        <v>9</v>
      </c>
      <c r="C99" s="250" t="s">
        <v>149</v>
      </c>
      <c r="D99" s="285">
        <v>22</v>
      </c>
      <c r="E99" s="252"/>
      <c r="F99" s="40" t="s">
        <v>89</v>
      </c>
      <c r="G99" s="253">
        <f t="shared" si="4"/>
        <v>81</v>
      </c>
      <c r="H99" s="253">
        <f t="shared" si="5"/>
        <v>70</v>
      </c>
      <c r="I99" s="254">
        <f t="shared" si="6"/>
        <v>26966806</v>
      </c>
      <c r="J99" s="254">
        <f t="shared" si="7"/>
        <v>4</v>
      </c>
      <c r="K99" s="255">
        <f t="shared" si="8"/>
        <v>0.97</v>
      </c>
      <c r="L99" s="256">
        <f t="shared" si="71"/>
        <v>1</v>
      </c>
      <c r="M99" s="257">
        <f t="shared" si="10"/>
        <v>21858634.177956525</v>
      </c>
      <c r="N99" s="257">
        <f t="shared" si="11"/>
        <v>24638173.208180912</v>
      </c>
      <c r="O99" s="257">
        <f t="shared" si="12"/>
        <v>26157801.82</v>
      </c>
      <c r="P99" s="257">
        <f t="shared" si="13"/>
        <v>27771157.799442772</v>
      </c>
      <c r="Q99" s="258">
        <f t="shared" si="14"/>
        <v>26157801.82</v>
      </c>
      <c r="R99" s="257">
        <f t="shared" si="14"/>
        <v>27771157.799442772</v>
      </c>
      <c r="S99" s="257">
        <f t="shared" si="15"/>
        <v>29484022.045456085</v>
      </c>
      <c r="T99" s="257"/>
      <c r="U99" s="257">
        <f t="shared" si="16"/>
        <v>1530104392.4569569</v>
      </c>
      <c r="V99" s="257">
        <f t="shared" si="17"/>
        <v>1724672124.5726638</v>
      </c>
      <c r="W99" s="257">
        <f t="shared" si="18"/>
        <v>1831046127.4000001</v>
      </c>
      <c r="X99" s="258">
        <f t="shared" si="19"/>
        <v>1943981045.960994</v>
      </c>
      <c r="Y99" s="258">
        <f t="shared" si="20"/>
        <v>1831046127.4000001</v>
      </c>
      <c r="Z99" s="257">
        <f t="shared" si="21"/>
        <v>1943981045.960994</v>
      </c>
      <c r="AA99" s="257">
        <f t="shared" si="22"/>
        <v>2063881543.181926</v>
      </c>
      <c r="AB99" s="257"/>
      <c r="AC99" s="32" t="str">
        <f t="shared" si="23"/>
        <v>BERTAHAP</v>
      </c>
      <c r="AD99" s="259">
        <f t="shared" si="24"/>
        <v>0</v>
      </c>
      <c r="AE99" s="260">
        <v>2</v>
      </c>
      <c r="AF99" s="261"/>
      <c r="AG99" s="257" t="str">
        <f t="shared" si="72"/>
        <v>KR</v>
      </c>
      <c r="AH99" s="261">
        <v>1683115000</v>
      </c>
      <c r="AI99" s="261">
        <v>1897140000</v>
      </c>
      <c r="AJ99" s="261">
        <v>2014151000</v>
      </c>
      <c r="AK99" s="262">
        <v>2138380000</v>
      </c>
      <c r="AL99" s="262">
        <v>2014151000</v>
      </c>
      <c r="AM99" s="261">
        <v>2138380000</v>
      </c>
      <c r="AN99" s="261">
        <v>2270270000</v>
      </c>
      <c r="AO99" s="51">
        <v>2135000060</v>
      </c>
      <c r="AP99" s="42">
        <v>2266682800</v>
      </c>
      <c r="AQ99" s="58">
        <f t="shared" si="26"/>
        <v>1921500054</v>
      </c>
      <c r="AR99" s="58">
        <f t="shared" si="38"/>
        <v>32025000.900000002</v>
      </c>
      <c r="AS99" s="336">
        <f t="shared" si="39"/>
        <v>40094625</v>
      </c>
      <c r="AT99" s="131">
        <f t="shared" si="27"/>
        <v>22666828</v>
      </c>
      <c r="AU99" s="5">
        <f t="shared" si="28"/>
        <v>32025000.900000002</v>
      </c>
      <c r="AV99" s="5">
        <f t="shared" si="40"/>
        <v>50353775</v>
      </c>
      <c r="AX99" s="2"/>
      <c r="AY99" s="2"/>
      <c r="BT99" s="53">
        <f t="shared" si="29"/>
        <v>-653945.04549999908</v>
      </c>
      <c r="BV99" s="116">
        <v>18</v>
      </c>
      <c r="BW99" s="112" t="s">
        <v>232</v>
      </c>
      <c r="BX99" s="112" t="str">
        <f>F143</f>
        <v>1BR-6</v>
      </c>
      <c r="BY99" s="113" t="str">
        <f>D143</f>
        <v>06</v>
      </c>
      <c r="BZ99" s="114">
        <f t="shared" ref="BZ99:CA103" si="76">G143</f>
        <v>78</v>
      </c>
      <c r="CA99" s="114">
        <f t="shared" si="76"/>
        <v>66</v>
      </c>
      <c r="CB99" s="115">
        <f>O143</f>
        <v>25580712.171600003</v>
      </c>
      <c r="CC99" s="115">
        <f t="shared" ref="CC99:CF103" si="77">AH143</f>
        <v>1551927000</v>
      </c>
      <c r="CD99" s="115">
        <f t="shared" si="77"/>
        <v>1749269000</v>
      </c>
      <c r="CE99" s="115">
        <f t="shared" si="77"/>
        <v>1857160000</v>
      </c>
      <c r="CF99" s="115">
        <f t="shared" si="77"/>
        <v>1971706000</v>
      </c>
      <c r="CG99" s="115">
        <f>AN143</f>
        <v>2093316000</v>
      </c>
      <c r="CH99" s="2">
        <v>10</v>
      </c>
      <c r="CT99" s="58">
        <f t="shared" si="36"/>
        <v>2040014520</v>
      </c>
      <c r="CU99" s="43">
        <f t="shared" si="41"/>
        <v>22666828</v>
      </c>
      <c r="CX99" s="53">
        <f t="shared" si="42"/>
        <v>1812735900</v>
      </c>
      <c r="CY99" s="43">
        <f t="shared" si="43"/>
        <v>30212265</v>
      </c>
      <c r="CZ99" s="48">
        <f t="shared" si="44"/>
        <v>50353775</v>
      </c>
    </row>
    <row r="100" spans="1:104">
      <c r="A100" s="3">
        <f t="shared" si="37"/>
        <v>61</v>
      </c>
      <c r="B100" s="249">
        <v>1</v>
      </c>
      <c r="C100" s="250" t="s">
        <v>151</v>
      </c>
      <c r="D100" s="251" t="s">
        <v>24</v>
      </c>
      <c r="E100" s="252"/>
      <c r="F100" s="40" t="s">
        <v>39</v>
      </c>
      <c r="G100" s="253">
        <f t="shared" si="4"/>
        <v>113</v>
      </c>
      <c r="H100" s="253">
        <f t="shared" si="5"/>
        <v>101</v>
      </c>
      <c r="I100" s="254">
        <f t="shared" si="6"/>
        <v>26966806</v>
      </c>
      <c r="J100" s="254">
        <f t="shared" si="7"/>
        <v>6</v>
      </c>
      <c r="K100" s="255">
        <f t="shared" si="8"/>
        <v>0.95</v>
      </c>
      <c r="L100" s="305">
        <f t="shared" ref="L100:L107" si="78">SUMIF($AN$4:$AN$22,D100,$BG$4:$BG$22)</f>
        <v>1.01</v>
      </c>
      <c r="M100" s="257">
        <f t="shared" si="10"/>
        <v>21622020.096648749</v>
      </c>
      <c r="N100" s="257">
        <f t="shared" si="11"/>
        <v>24371471.333246995</v>
      </c>
      <c r="O100" s="257">
        <f t="shared" si="12"/>
        <v>25874650.357000001</v>
      </c>
      <c r="P100" s="257">
        <f t="shared" si="13"/>
        <v>27470542.173778702</v>
      </c>
      <c r="Q100" s="258">
        <f t="shared" si="14"/>
        <v>25874650.357000001</v>
      </c>
      <c r="R100" s="257">
        <f t="shared" si="14"/>
        <v>27470542.173778702</v>
      </c>
      <c r="S100" s="257">
        <f t="shared" si="15"/>
        <v>29164865.105788779</v>
      </c>
      <c r="T100" s="257"/>
      <c r="U100" s="257">
        <f t="shared" si="16"/>
        <v>2183824029.7615237</v>
      </c>
      <c r="V100" s="257">
        <f t="shared" si="17"/>
        <v>2461518604.6579466</v>
      </c>
      <c r="W100" s="257">
        <f t="shared" si="18"/>
        <v>2613339686.0570002</v>
      </c>
      <c r="X100" s="258">
        <f t="shared" si="19"/>
        <v>2774524759.5516491</v>
      </c>
      <c r="Y100" s="258">
        <f t="shared" si="20"/>
        <v>2613339686.0570002</v>
      </c>
      <c r="Z100" s="257">
        <f t="shared" si="21"/>
        <v>2774524759.5516491</v>
      </c>
      <c r="AA100" s="257">
        <f t="shared" si="22"/>
        <v>2945651375.6846666</v>
      </c>
      <c r="AB100" s="257"/>
      <c r="AC100" s="32" t="str">
        <f t="shared" si="23"/>
        <v>BERTAHAP</v>
      </c>
      <c r="AD100" s="259">
        <f t="shared" si="24"/>
        <v>0</v>
      </c>
      <c r="AE100" s="260">
        <v>2</v>
      </c>
      <c r="AF100" s="261"/>
      <c r="AG100" s="257" t="str">
        <f t="shared" si="72"/>
        <v>KR</v>
      </c>
      <c r="AH100" s="261">
        <v>2402207000</v>
      </c>
      <c r="AI100" s="261">
        <v>2707671000</v>
      </c>
      <c r="AJ100" s="261">
        <v>2874674000</v>
      </c>
      <c r="AK100" s="262">
        <v>3051978000</v>
      </c>
      <c r="AL100" s="262">
        <v>2874674000</v>
      </c>
      <c r="AM100" s="261">
        <v>3051978000</v>
      </c>
      <c r="AN100" s="261">
        <v>3240217000</v>
      </c>
      <c r="AO100" s="51">
        <v>3047154440</v>
      </c>
      <c r="AP100" s="42">
        <v>3235096680</v>
      </c>
      <c r="AQ100" s="58">
        <f t="shared" si="26"/>
        <v>2742438996</v>
      </c>
      <c r="AR100" s="58">
        <f t="shared" si="38"/>
        <v>45707316.600000001</v>
      </c>
      <c r="AS100" s="336">
        <f t="shared" si="39"/>
        <v>57224587.5</v>
      </c>
      <c r="AT100" s="131">
        <f t="shared" si="27"/>
        <v>32350966.799999997</v>
      </c>
      <c r="AU100" s="5">
        <f t="shared" si="28"/>
        <v>45707316.600000001</v>
      </c>
      <c r="AV100" s="5">
        <f t="shared" si="40"/>
        <v>71866850</v>
      </c>
      <c r="AX100" s="2"/>
      <c r="AY100" s="2"/>
      <c r="BT100" s="53">
        <f t="shared" si="29"/>
        <v>-937096.5084999986</v>
      </c>
      <c r="BV100" s="116"/>
      <c r="BW100" s="112"/>
      <c r="BX100" s="112" t="str">
        <f>F144</f>
        <v>1BR-8</v>
      </c>
      <c r="BY100" s="113" t="str">
        <f>D144</f>
        <v>08</v>
      </c>
      <c r="BZ100" s="114">
        <f t="shared" si="76"/>
        <v>60</v>
      </c>
      <c r="CA100" s="114">
        <f t="shared" si="76"/>
        <v>52</v>
      </c>
      <c r="CB100" s="115">
        <f>O144</f>
        <v>25580712.171600003</v>
      </c>
      <c r="CC100" s="115">
        <f t="shared" si="77"/>
        <v>1222730000</v>
      </c>
      <c r="CD100" s="115">
        <f t="shared" si="77"/>
        <v>1378212000</v>
      </c>
      <c r="CE100" s="115">
        <f t="shared" si="77"/>
        <v>1463217000</v>
      </c>
      <c r="CF100" s="115">
        <f t="shared" si="77"/>
        <v>1553465000</v>
      </c>
      <c r="CG100" s="115">
        <f>AN144</f>
        <v>1649280000</v>
      </c>
      <c r="CT100" s="58">
        <f t="shared" si="36"/>
        <v>2911587012</v>
      </c>
      <c r="CU100" s="43">
        <f t="shared" si="41"/>
        <v>32350966.799999997</v>
      </c>
      <c r="CX100" s="53">
        <f t="shared" si="42"/>
        <v>2587206600</v>
      </c>
      <c r="CY100" s="43">
        <f t="shared" si="43"/>
        <v>43120110</v>
      </c>
      <c r="CZ100" s="48">
        <f t="shared" si="44"/>
        <v>71866850</v>
      </c>
    </row>
    <row r="101" spans="1:104">
      <c r="A101" s="3">
        <f t="shared" si="37"/>
        <v>62</v>
      </c>
      <c r="B101" s="249">
        <v>2</v>
      </c>
      <c r="C101" s="250" t="s">
        <v>151</v>
      </c>
      <c r="D101" s="251" t="s">
        <v>35</v>
      </c>
      <c r="E101" s="252"/>
      <c r="F101" s="40" t="s">
        <v>42</v>
      </c>
      <c r="G101" s="253">
        <f t="shared" si="4"/>
        <v>78</v>
      </c>
      <c r="H101" s="253">
        <f t="shared" si="5"/>
        <v>66</v>
      </c>
      <c r="I101" s="254">
        <f t="shared" si="6"/>
        <v>26966806</v>
      </c>
      <c r="J101" s="254">
        <f t="shared" si="7"/>
        <v>2</v>
      </c>
      <c r="K101" s="255">
        <f t="shared" si="8"/>
        <v>0.93</v>
      </c>
      <c r="L101" s="305">
        <f t="shared" si="78"/>
        <v>1.01</v>
      </c>
      <c r="M101" s="257">
        <f t="shared" si="10"/>
        <v>21166819.673561409</v>
      </c>
      <c r="N101" s="257">
        <f t="shared" si="11"/>
        <v>23858387.72623127</v>
      </c>
      <c r="O101" s="257">
        <f t="shared" si="12"/>
        <v>25329920.875800002</v>
      </c>
      <c r="P101" s="257">
        <f t="shared" si="13"/>
        <v>26892214.970120206</v>
      </c>
      <c r="Q101" s="258">
        <f t="shared" si="14"/>
        <v>25329920.875800002</v>
      </c>
      <c r="R101" s="257">
        <f t="shared" si="14"/>
        <v>26892214.970120206</v>
      </c>
      <c r="S101" s="257">
        <f t="shared" si="15"/>
        <v>28550867.945666909</v>
      </c>
      <c r="T101" s="257"/>
      <c r="U101" s="257">
        <f t="shared" si="16"/>
        <v>1397010098.4550531</v>
      </c>
      <c r="V101" s="257">
        <f t="shared" si="17"/>
        <v>1574653589.9312637</v>
      </c>
      <c r="W101" s="257">
        <f t="shared" si="18"/>
        <v>1671774777.8028002</v>
      </c>
      <c r="X101" s="258">
        <f t="shared" si="19"/>
        <v>1774886188.0279336</v>
      </c>
      <c r="Y101" s="258">
        <f t="shared" si="20"/>
        <v>1671774777.8028002</v>
      </c>
      <c r="Z101" s="257">
        <f t="shared" si="21"/>
        <v>1774886188.0279336</v>
      </c>
      <c r="AA101" s="257">
        <f t="shared" si="22"/>
        <v>1884357284.414016</v>
      </c>
      <c r="AB101" s="257"/>
      <c r="AC101" s="32" t="str">
        <f t="shared" si="23"/>
        <v>BERTAHAP</v>
      </c>
      <c r="AD101" s="259">
        <f t="shared" si="24"/>
        <v>0</v>
      </c>
      <c r="AE101" s="260">
        <v>2</v>
      </c>
      <c r="AF101" s="261"/>
      <c r="AG101" s="257" t="e">
        <f>IF(AF101&gt;#REF!,"LB","KR")</f>
        <v>#REF!</v>
      </c>
      <c r="AH101" s="261">
        <v>1536712000</v>
      </c>
      <c r="AI101" s="261">
        <v>1732119000</v>
      </c>
      <c r="AJ101" s="261">
        <v>1838953000</v>
      </c>
      <c r="AK101" s="262">
        <v>1952375000</v>
      </c>
      <c r="AL101" s="262">
        <v>1838953000</v>
      </c>
      <c r="AM101" s="261">
        <v>1952375000</v>
      </c>
      <c r="AN101" s="261">
        <v>2072794000</v>
      </c>
      <c r="AO101" s="51">
        <v>1949290180</v>
      </c>
      <c r="AP101" s="42">
        <v>2069517500</v>
      </c>
      <c r="AQ101" s="58">
        <f t="shared" si="26"/>
        <v>1754361162</v>
      </c>
      <c r="AR101" s="58">
        <f t="shared" si="38"/>
        <v>29239352.700000003</v>
      </c>
      <c r="AS101" s="336">
        <f t="shared" si="39"/>
        <v>36607031.25</v>
      </c>
      <c r="AT101" s="131">
        <f t="shared" si="27"/>
        <v>20695175</v>
      </c>
      <c r="AU101" s="5">
        <f t="shared" si="28"/>
        <v>29239352.700000003</v>
      </c>
      <c r="AV101" s="5">
        <f t="shared" si="40"/>
        <v>45973825</v>
      </c>
      <c r="AX101" s="2"/>
      <c r="AY101" s="2"/>
      <c r="BT101" s="53">
        <f t="shared" si="29"/>
        <v>-1481825.989699997</v>
      </c>
      <c r="BV101" s="116"/>
      <c r="BW101" s="112"/>
      <c r="BX101" s="112" t="str">
        <f>F145</f>
        <v>1BR-10</v>
      </c>
      <c r="BY101" s="113">
        <f>D145</f>
        <v>10</v>
      </c>
      <c r="BZ101" s="114">
        <f t="shared" si="76"/>
        <v>74</v>
      </c>
      <c r="CA101" s="114">
        <f t="shared" si="76"/>
        <v>63</v>
      </c>
      <c r="CB101" s="115">
        <f>O145</f>
        <v>25580712.171600003</v>
      </c>
      <c r="CC101" s="115">
        <f t="shared" si="77"/>
        <v>1481384000</v>
      </c>
      <c r="CD101" s="115">
        <f t="shared" si="77"/>
        <v>1669757000</v>
      </c>
      <c r="CE101" s="115">
        <f t="shared" si="77"/>
        <v>1772744000</v>
      </c>
      <c r="CF101" s="115">
        <f t="shared" si="77"/>
        <v>1882083000</v>
      </c>
      <c r="CG101" s="115">
        <f>AN145</f>
        <v>1998166000</v>
      </c>
      <c r="CT101" s="58">
        <f t="shared" si="36"/>
        <v>1862565750</v>
      </c>
      <c r="CU101" s="43">
        <f t="shared" si="41"/>
        <v>20695175</v>
      </c>
      <c r="CX101" s="53">
        <f t="shared" si="42"/>
        <v>1655057700</v>
      </c>
      <c r="CY101" s="43">
        <f t="shared" si="43"/>
        <v>27584295</v>
      </c>
      <c r="CZ101" s="48">
        <f t="shared" si="44"/>
        <v>45973825</v>
      </c>
    </row>
    <row r="102" spans="1:104">
      <c r="A102" s="3">
        <f t="shared" si="37"/>
        <v>63</v>
      </c>
      <c r="B102" s="249">
        <v>3</v>
      </c>
      <c r="C102" s="250" t="s">
        <v>151</v>
      </c>
      <c r="D102" s="251">
        <v>10</v>
      </c>
      <c r="E102" s="252"/>
      <c r="F102" s="40" t="s">
        <v>48</v>
      </c>
      <c r="G102" s="253">
        <f t="shared" si="4"/>
        <v>74</v>
      </c>
      <c r="H102" s="253">
        <f t="shared" si="5"/>
        <v>63</v>
      </c>
      <c r="I102" s="254">
        <f t="shared" si="6"/>
        <v>26966806</v>
      </c>
      <c r="J102" s="254">
        <f t="shared" si="7"/>
        <v>2</v>
      </c>
      <c r="K102" s="255">
        <f t="shared" si="8"/>
        <v>0.93</v>
      </c>
      <c r="L102" s="305">
        <f t="shared" si="78"/>
        <v>1.01</v>
      </c>
      <c r="M102" s="257">
        <f t="shared" si="10"/>
        <v>21166819.673561409</v>
      </c>
      <c r="N102" s="257">
        <f t="shared" si="11"/>
        <v>23858387.72623127</v>
      </c>
      <c r="O102" s="257">
        <f t="shared" si="12"/>
        <v>25329920.875800002</v>
      </c>
      <c r="P102" s="257">
        <f t="shared" si="13"/>
        <v>26892214.970120206</v>
      </c>
      <c r="Q102" s="258">
        <f t="shared" si="14"/>
        <v>25329920.875800002</v>
      </c>
      <c r="R102" s="257">
        <f t="shared" si="14"/>
        <v>26892214.970120206</v>
      </c>
      <c r="S102" s="257">
        <f t="shared" si="15"/>
        <v>28550867.945666909</v>
      </c>
      <c r="T102" s="257"/>
      <c r="U102" s="257">
        <f t="shared" si="16"/>
        <v>1333509639.4343688</v>
      </c>
      <c r="V102" s="257">
        <f t="shared" si="17"/>
        <v>1503078426.7525699</v>
      </c>
      <c r="W102" s="257">
        <f t="shared" si="18"/>
        <v>1595785015.1754003</v>
      </c>
      <c r="X102" s="258">
        <f t="shared" si="19"/>
        <v>1694209543.117573</v>
      </c>
      <c r="Y102" s="258">
        <f t="shared" si="20"/>
        <v>1595785015.1754003</v>
      </c>
      <c r="Z102" s="257">
        <f t="shared" si="21"/>
        <v>1694209543.117573</v>
      </c>
      <c r="AA102" s="257">
        <f t="shared" si="22"/>
        <v>1798704680.5770154</v>
      </c>
      <c r="AB102" s="257"/>
      <c r="AC102" s="32" t="str">
        <f t="shared" si="23"/>
        <v>BERTAHAP</v>
      </c>
      <c r="AD102" s="259">
        <f t="shared" si="24"/>
        <v>0</v>
      </c>
      <c r="AE102" s="260">
        <v>2</v>
      </c>
      <c r="AF102" s="261"/>
      <c r="AG102" s="257" t="str">
        <f t="shared" ref="AG102:AG108" si="79">IF(AF102&gt;$AZ$42,"LB","KR")</f>
        <v>KR</v>
      </c>
      <c r="AH102" s="261">
        <v>1466861000</v>
      </c>
      <c r="AI102" s="261">
        <v>1653387000</v>
      </c>
      <c r="AJ102" s="261">
        <v>1755364000</v>
      </c>
      <c r="AK102" s="262">
        <v>1863631000</v>
      </c>
      <c r="AL102" s="262">
        <v>1755364000</v>
      </c>
      <c r="AM102" s="261">
        <v>1863631000</v>
      </c>
      <c r="AN102" s="261">
        <v>1978576000</v>
      </c>
      <c r="AO102" s="51">
        <v>1860685840</v>
      </c>
      <c r="AP102" s="42">
        <v>1975448860</v>
      </c>
      <c r="AQ102" s="58">
        <f t="shared" si="26"/>
        <v>1674617256</v>
      </c>
      <c r="AR102" s="58">
        <f t="shared" si="38"/>
        <v>27910287.600000005</v>
      </c>
      <c r="AS102" s="336">
        <f t="shared" si="39"/>
        <v>34943081.25</v>
      </c>
      <c r="AT102" s="131">
        <f t="shared" si="27"/>
        <v>19754488.600000001</v>
      </c>
      <c r="AU102" s="5">
        <f t="shared" si="28"/>
        <v>27910287.600000005</v>
      </c>
      <c r="AV102" s="5">
        <f t="shared" si="40"/>
        <v>43884100</v>
      </c>
      <c r="AX102" s="2"/>
      <c r="AY102" s="2"/>
      <c r="BT102" s="53">
        <f t="shared" si="29"/>
        <v>-1481825.989699997</v>
      </c>
      <c r="BV102" s="116"/>
      <c r="BW102" s="112"/>
      <c r="BX102" s="112" t="str">
        <f>F146</f>
        <v>1BR-12</v>
      </c>
      <c r="BY102" s="113">
        <f>D146</f>
        <v>12</v>
      </c>
      <c r="BZ102" s="114">
        <f t="shared" si="76"/>
        <v>67</v>
      </c>
      <c r="CA102" s="114">
        <f t="shared" si="76"/>
        <v>57</v>
      </c>
      <c r="CB102" s="115">
        <f>O146</f>
        <v>25580712.171600003</v>
      </c>
      <c r="CC102" s="115">
        <f t="shared" si="77"/>
        <v>1340300000</v>
      </c>
      <c r="CD102" s="115">
        <f t="shared" si="77"/>
        <v>1510733000</v>
      </c>
      <c r="CE102" s="115">
        <f t="shared" si="77"/>
        <v>1603911000</v>
      </c>
      <c r="CF102" s="115">
        <f t="shared" si="77"/>
        <v>1702837000</v>
      </c>
      <c r="CG102" s="115">
        <f>AN146</f>
        <v>1807864000</v>
      </c>
      <c r="CT102" s="58">
        <f t="shared" si="36"/>
        <v>1777903974</v>
      </c>
      <c r="CU102" s="43">
        <f t="shared" si="41"/>
        <v>19754488.600000001</v>
      </c>
      <c r="CX102" s="53">
        <f t="shared" si="42"/>
        <v>1579827600</v>
      </c>
      <c r="CY102" s="43">
        <f t="shared" si="43"/>
        <v>26330460</v>
      </c>
      <c r="CZ102" s="48">
        <f t="shared" si="44"/>
        <v>43884100</v>
      </c>
    </row>
    <row r="103" spans="1:104">
      <c r="A103" s="3">
        <f t="shared" si="37"/>
        <v>64</v>
      </c>
      <c r="B103" s="249">
        <v>4</v>
      </c>
      <c r="C103" s="250" t="s">
        <v>151</v>
      </c>
      <c r="D103" s="285">
        <v>12</v>
      </c>
      <c r="E103" s="252"/>
      <c r="F103" s="40" t="s">
        <v>50</v>
      </c>
      <c r="G103" s="253">
        <f t="shared" si="4"/>
        <v>67</v>
      </c>
      <c r="H103" s="253">
        <f t="shared" si="5"/>
        <v>57</v>
      </c>
      <c r="I103" s="254">
        <f t="shared" si="6"/>
        <v>26966806</v>
      </c>
      <c r="J103" s="254">
        <f t="shared" si="7"/>
        <v>2</v>
      </c>
      <c r="K103" s="255">
        <f t="shared" si="8"/>
        <v>0.93</v>
      </c>
      <c r="L103" s="305">
        <f t="shared" si="78"/>
        <v>1.01</v>
      </c>
      <c r="M103" s="257">
        <f t="shared" si="10"/>
        <v>21166819.673561409</v>
      </c>
      <c r="N103" s="257">
        <f t="shared" si="11"/>
        <v>23858387.72623127</v>
      </c>
      <c r="O103" s="257">
        <f t="shared" si="12"/>
        <v>25329920.875800002</v>
      </c>
      <c r="P103" s="257">
        <f t="shared" si="13"/>
        <v>26892214.970120206</v>
      </c>
      <c r="Q103" s="258">
        <f t="shared" si="14"/>
        <v>25329920.875800002</v>
      </c>
      <c r="R103" s="257">
        <f t="shared" si="14"/>
        <v>26892214.970120206</v>
      </c>
      <c r="S103" s="257">
        <f t="shared" si="15"/>
        <v>28550867.945666909</v>
      </c>
      <c r="T103" s="257"/>
      <c r="U103" s="257">
        <f t="shared" si="16"/>
        <v>1206508721.3930004</v>
      </c>
      <c r="V103" s="257">
        <f t="shared" si="17"/>
        <v>1359928100.3951824</v>
      </c>
      <c r="W103" s="257">
        <f t="shared" si="18"/>
        <v>1443805489.9206002</v>
      </c>
      <c r="X103" s="258">
        <f t="shared" si="19"/>
        <v>1532856253.2968519</v>
      </c>
      <c r="Y103" s="258">
        <f t="shared" si="20"/>
        <v>1443805489.9206002</v>
      </c>
      <c r="Z103" s="257">
        <f t="shared" si="21"/>
        <v>1532856253.2968519</v>
      </c>
      <c r="AA103" s="257">
        <f t="shared" si="22"/>
        <v>1627399472.9030137</v>
      </c>
      <c r="AB103" s="257"/>
      <c r="AC103" s="32" t="str">
        <f t="shared" si="23"/>
        <v>BERTAHAP</v>
      </c>
      <c r="AD103" s="259">
        <f t="shared" si="24"/>
        <v>0</v>
      </c>
      <c r="AE103" s="260">
        <v>2</v>
      </c>
      <c r="AF103" s="261"/>
      <c r="AG103" s="257" t="str">
        <f t="shared" si="79"/>
        <v>KR</v>
      </c>
      <c r="AH103" s="261">
        <v>1327160000</v>
      </c>
      <c r="AI103" s="261">
        <v>1495921000</v>
      </c>
      <c r="AJ103" s="261">
        <v>1588187000</v>
      </c>
      <c r="AK103" s="262">
        <v>1686142000</v>
      </c>
      <c r="AL103" s="262">
        <v>1588187000</v>
      </c>
      <c r="AM103" s="261">
        <v>1686142000</v>
      </c>
      <c r="AN103" s="261">
        <v>1790140000</v>
      </c>
      <c r="AO103" s="51">
        <v>1683478220</v>
      </c>
      <c r="AP103" s="42">
        <v>1787310520</v>
      </c>
      <c r="AQ103" s="58">
        <f t="shared" si="26"/>
        <v>1515130398</v>
      </c>
      <c r="AR103" s="58">
        <f t="shared" si="38"/>
        <v>25252173.300000001</v>
      </c>
      <c r="AS103" s="336">
        <f t="shared" si="39"/>
        <v>31615162.5</v>
      </c>
      <c r="AT103" s="131">
        <f t="shared" si="27"/>
        <v>17873105.200000003</v>
      </c>
      <c r="AU103" s="5">
        <f t="shared" si="28"/>
        <v>25252173.300000001</v>
      </c>
      <c r="AV103" s="5">
        <f t="shared" si="40"/>
        <v>39704675</v>
      </c>
      <c r="AX103" s="2"/>
      <c r="AY103" s="2"/>
      <c r="BT103" s="53">
        <f t="shared" si="29"/>
        <v>-1481825.989699997</v>
      </c>
      <c r="BV103" s="116"/>
      <c r="BW103" s="112"/>
      <c r="BX103" s="112" t="str">
        <f>F147</f>
        <v>1BR-16</v>
      </c>
      <c r="BY103" s="113">
        <f>D147</f>
        <v>16</v>
      </c>
      <c r="BZ103" s="114">
        <f t="shared" si="76"/>
        <v>71</v>
      </c>
      <c r="CA103" s="114">
        <f t="shared" si="76"/>
        <v>63</v>
      </c>
      <c r="CB103" s="115">
        <f>O147</f>
        <v>25580712.171600003</v>
      </c>
      <c r="CC103" s="115">
        <f t="shared" si="77"/>
        <v>1481384000</v>
      </c>
      <c r="CD103" s="115">
        <f t="shared" si="77"/>
        <v>1669757000</v>
      </c>
      <c r="CE103" s="115">
        <f t="shared" si="77"/>
        <v>1772744000</v>
      </c>
      <c r="CF103" s="115">
        <f t="shared" si="77"/>
        <v>1882083000</v>
      </c>
      <c r="CG103" s="115">
        <f>AN147</f>
        <v>1998166000</v>
      </c>
      <c r="CT103" s="58">
        <f t="shared" si="36"/>
        <v>1608579468</v>
      </c>
      <c r="CU103" s="43">
        <f t="shared" si="41"/>
        <v>17873105.200000003</v>
      </c>
      <c r="CX103" s="53">
        <f t="shared" si="42"/>
        <v>1429368300</v>
      </c>
      <c r="CY103" s="43">
        <f t="shared" si="43"/>
        <v>23822805</v>
      </c>
      <c r="CZ103" s="48">
        <f t="shared" si="44"/>
        <v>39704675</v>
      </c>
    </row>
    <row r="104" spans="1:104">
      <c r="A104" s="3">
        <f t="shared" si="37"/>
        <v>65</v>
      </c>
      <c r="B104" s="249">
        <v>5</v>
      </c>
      <c r="C104" s="250" t="s">
        <v>151</v>
      </c>
      <c r="D104" s="251">
        <v>16</v>
      </c>
      <c r="E104" s="252"/>
      <c r="F104" s="40" t="s">
        <v>52</v>
      </c>
      <c r="G104" s="253">
        <f t="shared" ref="G104:G167" si="80">SUMIF($V$10:$V$28,F104,$AA$10:$AA$28)</f>
        <v>71</v>
      </c>
      <c r="H104" s="253">
        <f t="shared" ref="H104:H167" si="81">SUMIF($V$10:$V$28,F104,$X$10:$X$28)</f>
        <v>63</v>
      </c>
      <c r="I104" s="254">
        <f t="shared" ref="I104:I167" si="82">$I$27</f>
        <v>26966806</v>
      </c>
      <c r="J104" s="254">
        <f t="shared" ref="J104:J167" si="83">SUMIF($AN$4:$AN$22,D104,$AP$4:$AP$22)</f>
        <v>2</v>
      </c>
      <c r="K104" s="255">
        <f t="shared" ref="K104:K167" si="84">IF(J104=$AJ$25,$AI$25,IF(J104=$AJ$26,$AI$26,IF(J104=$AJ$27,$AI$27,IF(J104=$AJ$28,$AI$28,IF(J104=$AJ$29,$AI$29,IF(J104=$AJ$30,$AI$30))))))</f>
        <v>0.93</v>
      </c>
      <c r="L104" s="305">
        <f t="shared" si="78"/>
        <v>1.01</v>
      </c>
      <c r="M104" s="257">
        <f t="shared" ref="M104:M167" si="85">$O104/(1+6%/12)^36</f>
        <v>21166819.673561409</v>
      </c>
      <c r="N104" s="257">
        <f t="shared" ref="N104:N167" si="86">$O104/(1+6%/12)^12</f>
        <v>23858387.72623127</v>
      </c>
      <c r="O104" s="257">
        <f t="shared" ref="O104:O167" si="87">$I$27*K104*L104</f>
        <v>25329920.875800002</v>
      </c>
      <c r="P104" s="257">
        <f t="shared" ref="P104:P167" si="88">$O104*(1+6%/12)^12</f>
        <v>26892214.970120206</v>
      </c>
      <c r="Q104" s="258">
        <f t="shared" ref="Q104:R167" si="89">O104</f>
        <v>25329920.875800002</v>
      </c>
      <c r="R104" s="257">
        <f t="shared" si="89"/>
        <v>26892214.970120206</v>
      </c>
      <c r="S104" s="257">
        <f t="shared" ref="S104:S167" si="90">$O104*(1+6%/12)^24</f>
        <v>28550867.945666909</v>
      </c>
      <c r="T104" s="257"/>
      <c r="U104" s="257">
        <f t="shared" ref="U104:U167" si="91">M104*H104</f>
        <v>1333509639.4343688</v>
      </c>
      <c r="V104" s="257">
        <f t="shared" ref="V104:V167" si="92">N104*H104</f>
        <v>1503078426.7525699</v>
      </c>
      <c r="W104" s="257">
        <f t="shared" ref="W104:W167" si="93">O104*H104</f>
        <v>1595785015.1754003</v>
      </c>
      <c r="X104" s="258">
        <f t="shared" ref="X104:X167" si="94">P104*H104</f>
        <v>1694209543.117573</v>
      </c>
      <c r="Y104" s="258">
        <f t="shared" ref="Y104:Y167" si="95">Q104*H104</f>
        <v>1595785015.1754003</v>
      </c>
      <c r="Z104" s="257">
        <f t="shared" ref="Z104:Z167" si="96">R104*H104</f>
        <v>1694209543.117573</v>
      </c>
      <c r="AA104" s="257">
        <f t="shared" ref="AA104:AA167" si="97">S104*H104</f>
        <v>1798704680.5770154</v>
      </c>
      <c r="AB104" s="257"/>
      <c r="AC104" s="32" t="str">
        <f t="shared" ref="AC104:AC167" si="98">IF(AE104=$H$32,$M$32,IF(AE104=$H$33,$M$33,IF(AE104=$H$34,$M$34)))</f>
        <v>BERTAHAP</v>
      </c>
      <c r="AD104" s="259">
        <f t="shared" ref="AD104:AD167" si="99">IF(AC104=$M$32,$N$32,IF(AC104=$M$33,$N$33,$N$34))</f>
        <v>0</v>
      </c>
      <c r="AE104" s="260">
        <v>2</v>
      </c>
      <c r="AF104" s="261"/>
      <c r="AG104" s="257" t="str">
        <f t="shared" si="79"/>
        <v>KR</v>
      </c>
      <c r="AH104" s="261">
        <v>1466861000</v>
      </c>
      <c r="AI104" s="261">
        <v>1653387000</v>
      </c>
      <c r="AJ104" s="261">
        <v>1755364000</v>
      </c>
      <c r="AK104" s="262">
        <v>1863631000</v>
      </c>
      <c r="AL104" s="262">
        <v>1755364000</v>
      </c>
      <c r="AM104" s="261">
        <v>1863631000</v>
      </c>
      <c r="AN104" s="261">
        <v>1978576000</v>
      </c>
      <c r="AO104" s="51">
        <v>1860685840</v>
      </c>
      <c r="AP104" s="42">
        <v>1975448860</v>
      </c>
      <c r="AQ104" s="58">
        <f t="shared" ref="AQ104:AQ167" si="100">AO104-(AO104*10%)</f>
        <v>1674617256</v>
      </c>
      <c r="AR104" s="58">
        <f t="shared" si="38"/>
        <v>27910287.600000005</v>
      </c>
      <c r="AS104" s="336">
        <f t="shared" si="39"/>
        <v>34943081.25</v>
      </c>
      <c r="AT104" s="131">
        <f t="shared" ref="AT104:AT167" si="101">(AP104*90%)*40%/36</f>
        <v>19754488.600000001</v>
      </c>
      <c r="AU104" s="5">
        <f t="shared" ref="AU104:AU167" si="102">(AO104*90%)*40%/24</f>
        <v>27910287.600000005</v>
      </c>
      <c r="AV104" s="5">
        <f t="shared" si="40"/>
        <v>43884100</v>
      </c>
      <c r="AX104" s="2"/>
      <c r="AY104" s="2"/>
      <c r="BT104" s="53">
        <f t="shared" ref="BT104:BT167" si="103">O104-$O$298</f>
        <v>-1481825.989699997</v>
      </c>
      <c r="BV104" s="116">
        <v>19</v>
      </c>
      <c r="BW104" s="121" t="s">
        <v>63</v>
      </c>
      <c r="BX104" s="112" t="str">
        <f t="shared" ref="BX104:BX109" si="104">F173</f>
        <v>1BR-6</v>
      </c>
      <c r="BY104" s="113" t="str">
        <f t="shared" ref="BY104:BY109" si="105">D173</f>
        <v>06</v>
      </c>
      <c r="BZ104" s="114">
        <f t="shared" ref="BZ104:CA109" si="106">G173</f>
        <v>78</v>
      </c>
      <c r="CA104" s="114">
        <f t="shared" si="106"/>
        <v>66</v>
      </c>
      <c r="CB104" s="115">
        <f t="shared" ref="CB104:CB109" si="107">O173</f>
        <v>25580712.171600003</v>
      </c>
      <c r="CC104" s="115">
        <f t="shared" ref="CC104:CF109" si="108">AH173</f>
        <v>1551927000</v>
      </c>
      <c r="CD104" s="115">
        <f t="shared" si="108"/>
        <v>1749269000</v>
      </c>
      <c r="CE104" s="115">
        <f t="shared" si="108"/>
        <v>1857160000</v>
      </c>
      <c r="CF104" s="115">
        <f t="shared" si="108"/>
        <v>1971706000</v>
      </c>
      <c r="CG104" s="115">
        <f t="shared" ref="CG104:CG109" si="109">AN173</f>
        <v>2093316000</v>
      </c>
      <c r="CH104" s="2">
        <v>6</v>
      </c>
      <c r="CT104" s="58">
        <f t="shared" ref="CT104:CT167" si="110">AP104-(AP104*10%)</f>
        <v>1777903974</v>
      </c>
      <c r="CU104" s="43">
        <f t="shared" si="41"/>
        <v>19754488.600000001</v>
      </c>
      <c r="CX104" s="53">
        <f t="shared" si="42"/>
        <v>1579827600</v>
      </c>
      <c r="CY104" s="43">
        <f t="shared" si="43"/>
        <v>26330460</v>
      </c>
      <c r="CZ104" s="48">
        <f t="shared" si="44"/>
        <v>43884100</v>
      </c>
    </row>
    <row r="105" spans="1:104">
      <c r="A105" s="3">
        <f t="shared" ref="A105:A168" si="111">A104+1</f>
        <v>66</v>
      </c>
      <c r="B105" s="249">
        <v>6</v>
      </c>
      <c r="C105" s="250" t="s">
        <v>151</v>
      </c>
      <c r="D105" s="285">
        <v>18</v>
      </c>
      <c r="E105" s="252"/>
      <c r="F105" s="40" t="s">
        <v>54</v>
      </c>
      <c r="G105" s="253">
        <f t="shared" si="80"/>
        <v>97</v>
      </c>
      <c r="H105" s="253">
        <f t="shared" si="81"/>
        <v>85</v>
      </c>
      <c r="I105" s="254">
        <f t="shared" si="82"/>
        <v>26966806</v>
      </c>
      <c r="J105" s="254">
        <f t="shared" si="83"/>
        <v>2</v>
      </c>
      <c r="K105" s="255">
        <f t="shared" si="84"/>
        <v>0.93</v>
      </c>
      <c r="L105" s="305">
        <f t="shared" si="78"/>
        <v>1.01</v>
      </c>
      <c r="M105" s="257">
        <f t="shared" si="85"/>
        <v>21166819.673561409</v>
      </c>
      <c r="N105" s="257">
        <f t="shared" si="86"/>
        <v>23858387.72623127</v>
      </c>
      <c r="O105" s="257">
        <f t="shared" si="87"/>
        <v>25329920.875800002</v>
      </c>
      <c r="P105" s="257">
        <f t="shared" si="88"/>
        <v>26892214.970120206</v>
      </c>
      <c r="Q105" s="258">
        <f t="shared" si="89"/>
        <v>25329920.875800002</v>
      </c>
      <c r="R105" s="257">
        <f t="shared" si="89"/>
        <v>26892214.970120206</v>
      </c>
      <c r="S105" s="257">
        <f t="shared" si="90"/>
        <v>28550867.945666909</v>
      </c>
      <c r="T105" s="257"/>
      <c r="U105" s="257">
        <f t="shared" si="91"/>
        <v>1799179672.2527199</v>
      </c>
      <c r="V105" s="257">
        <f t="shared" si="92"/>
        <v>2027962956.7296579</v>
      </c>
      <c r="W105" s="257">
        <f t="shared" si="93"/>
        <v>2153043274.4430003</v>
      </c>
      <c r="X105" s="258">
        <f t="shared" si="94"/>
        <v>2285838272.4602175</v>
      </c>
      <c r="Y105" s="258">
        <f t="shared" si="95"/>
        <v>2153043274.4430003</v>
      </c>
      <c r="Z105" s="257">
        <f t="shared" si="96"/>
        <v>2285838272.4602175</v>
      </c>
      <c r="AA105" s="257">
        <f t="shared" si="97"/>
        <v>2426823775.3816872</v>
      </c>
      <c r="AB105" s="257"/>
      <c r="AC105" s="32" t="str">
        <f t="shared" si="98"/>
        <v>BERTAHAP</v>
      </c>
      <c r="AD105" s="259">
        <f t="shared" si="99"/>
        <v>0</v>
      </c>
      <c r="AE105" s="260">
        <v>2</v>
      </c>
      <c r="AF105" s="261"/>
      <c r="AG105" s="257" t="str">
        <f t="shared" si="79"/>
        <v>KR</v>
      </c>
      <c r="AH105" s="261">
        <v>1979098000</v>
      </c>
      <c r="AI105" s="261">
        <v>2230760000</v>
      </c>
      <c r="AJ105" s="261">
        <v>2368348000</v>
      </c>
      <c r="AK105" s="262">
        <v>2514423000</v>
      </c>
      <c r="AL105" s="262">
        <v>2368348000</v>
      </c>
      <c r="AM105" s="261">
        <v>2514423000</v>
      </c>
      <c r="AN105" s="261">
        <v>2669507000</v>
      </c>
      <c r="AO105" s="51">
        <v>2510448880</v>
      </c>
      <c r="AP105" s="42">
        <v>2665288380</v>
      </c>
      <c r="AQ105" s="58">
        <f t="shared" si="100"/>
        <v>2259403992</v>
      </c>
      <c r="AR105" s="58">
        <f t="shared" ref="AR105:AR168" si="112">(AQ105*40%)/24</f>
        <v>37656733.200000003</v>
      </c>
      <c r="AS105" s="336">
        <f t="shared" ref="AS105:AS168" si="113">(AK105*90%)/48</f>
        <v>47145431.25</v>
      </c>
      <c r="AT105" s="131">
        <f t="shared" si="101"/>
        <v>26652883.800000001</v>
      </c>
      <c r="AU105" s="5">
        <f t="shared" si="102"/>
        <v>37656733.200000003</v>
      </c>
      <c r="AV105" s="5">
        <f t="shared" ref="AV105:AV168" si="114">AJ105*90%/36</f>
        <v>59208700</v>
      </c>
      <c r="AX105" s="2"/>
      <c r="AY105" s="2"/>
      <c r="BT105" s="53">
        <f t="shared" si="103"/>
        <v>-1481825.989699997</v>
      </c>
      <c r="BV105" s="116"/>
      <c r="BW105" s="112"/>
      <c r="BX105" s="112" t="str">
        <f t="shared" si="104"/>
        <v>1BR-8</v>
      </c>
      <c r="BY105" s="113" t="str">
        <f t="shared" si="105"/>
        <v>08</v>
      </c>
      <c r="BZ105" s="114">
        <f t="shared" si="106"/>
        <v>60</v>
      </c>
      <c r="CA105" s="114">
        <f t="shared" si="106"/>
        <v>52</v>
      </c>
      <c r="CB105" s="115">
        <f t="shared" si="107"/>
        <v>25580712.171600003</v>
      </c>
      <c r="CC105" s="115">
        <f t="shared" si="108"/>
        <v>1222730000</v>
      </c>
      <c r="CD105" s="115">
        <f t="shared" si="108"/>
        <v>1378212000</v>
      </c>
      <c r="CE105" s="115">
        <f t="shared" si="108"/>
        <v>1463217000</v>
      </c>
      <c r="CF105" s="115">
        <f t="shared" si="108"/>
        <v>1553465000</v>
      </c>
      <c r="CG105" s="115">
        <f t="shared" si="109"/>
        <v>1649280000</v>
      </c>
      <c r="CT105" s="58">
        <f t="shared" si="110"/>
        <v>2398759542</v>
      </c>
      <c r="CU105" s="43">
        <f t="shared" ref="CU105:CU168" si="115">(CT105*40%)/36</f>
        <v>26652883.800000001</v>
      </c>
      <c r="CX105" s="53">
        <f t="shared" ref="CX105:CX168" si="116">AJ105*90%</f>
        <v>2131513200</v>
      </c>
      <c r="CY105" s="43">
        <f t="shared" ref="CY105:CY168" si="117">(CX105*40%)/24</f>
        <v>35525220</v>
      </c>
      <c r="CZ105" s="48">
        <f t="shared" ref="CZ105:CZ168" si="118">(AJ105*90%)/36</f>
        <v>59208700</v>
      </c>
    </row>
    <row r="106" spans="1:104">
      <c r="A106" s="3">
        <f t="shared" si="111"/>
        <v>67</v>
      </c>
      <c r="B106" s="249">
        <v>7</v>
      </c>
      <c r="C106" s="250" t="s">
        <v>151</v>
      </c>
      <c r="D106" s="285">
        <v>20</v>
      </c>
      <c r="E106" s="252"/>
      <c r="F106" s="40" t="s">
        <v>70</v>
      </c>
      <c r="G106" s="253">
        <f t="shared" si="80"/>
        <v>60</v>
      </c>
      <c r="H106" s="253">
        <f t="shared" si="81"/>
        <v>51</v>
      </c>
      <c r="I106" s="254">
        <f t="shared" si="82"/>
        <v>26966806</v>
      </c>
      <c r="J106" s="254">
        <f t="shared" si="83"/>
        <v>2</v>
      </c>
      <c r="K106" s="255">
        <f t="shared" si="84"/>
        <v>0.93</v>
      </c>
      <c r="L106" s="305">
        <f t="shared" si="78"/>
        <v>1.01</v>
      </c>
      <c r="M106" s="257">
        <f t="shared" si="85"/>
        <v>21166819.673561409</v>
      </c>
      <c r="N106" s="257">
        <f t="shared" si="86"/>
        <v>23858387.72623127</v>
      </c>
      <c r="O106" s="257">
        <f t="shared" si="87"/>
        <v>25329920.875800002</v>
      </c>
      <c r="P106" s="257">
        <f t="shared" si="88"/>
        <v>26892214.970120206</v>
      </c>
      <c r="Q106" s="258">
        <f t="shared" si="89"/>
        <v>25329920.875800002</v>
      </c>
      <c r="R106" s="257">
        <f t="shared" si="89"/>
        <v>26892214.970120206</v>
      </c>
      <c r="S106" s="257">
        <f t="shared" si="90"/>
        <v>28550867.945666909</v>
      </c>
      <c r="T106" s="257"/>
      <c r="U106" s="257">
        <f t="shared" si="91"/>
        <v>1079507803.3516319</v>
      </c>
      <c r="V106" s="257">
        <f t="shared" si="92"/>
        <v>1216777774.0377948</v>
      </c>
      <c r="W106" s="257">
        <f t="shared" si="93"/>
        <v>1291825964.6658001</v>
      </c>
      <c r="X106" s="258">
        <f t="shared" si="94"/>
        <v>1371502963.4761305</v>
      </c>
      <c r="Y106" s="258">
        <f t="shared" si="95"/>
        <v>1291825964.6658001</v>
      </c>
      <c r="Z106" s="257">
        <f t="shared" si="96"/>
        <v>1371502963.4761305</v>
      </c>
      <c r="AA106" s="257">
        <f t="shared" si="97"/>
        <v>1456094265.2290125</v>
      </c>
      <c r="AB106" s="257"/>
      <c r="AC106" s="32" t="str">
        <f t="shared" si="98"/>
        <v>BERTAHAP</v>
      </c>
      <c r="AD106" s="259">
        <f t="shared" si="99"/>
        <v>0</v>
      </c>
      <c r="AE106" s="260">
        <v>2</v>
      </c>
      <c r="AF106" s="261"/>
      <c r="AG106" s="257" t="str">
        <f t="shared" si="79"/>
        <v>KR</v>
      </c>
      <c r="AH106" s="261">
        <v>1187459000</v>
      </c>
      <c r="AI106" s="261">
        <v>1338456000</v>
      </c>
      <c r="AJ106" s="261">
        <v>1421009000</v>
      </c>
      <c r="AK106" s="262">
        <v>1508654000</v>
      </c>
      <c r="AL106" s="262">
        <v>1421009000</v>
      </c>
      <c r="AM106" s="261">
        <v>1508654000</v>
      </c>
      <c r="AN106" s="261">
        <v>1601704000</v>
      </c>
      <c r="AO106" s="51">
        <v>1506269540</v>
      </c>
      <c r="AP106" s="42">
        <v>1599173240</v>
      </c>
      <c r="AQ106" s="58">
        <f t="shared" si="100"/>
        <v>1355642586</v>
      </c>
      <c r="AR106" s="58">
        <f t="shared" si="112"/>
        <v>22594043.099999998</v>
      </c>
      <c r="AS106" s="336">
        <f t="shared" si="113"/>
        <v>28287262.5</v>
      </c>
      <c r="AT106" s="131">
        <f t="shared" si="101"/>
        <v>15991732.399999999</v>
      </c>
      <c r="AU106" s="5">
        <f t="shared" si="102"/>
        <v>22594043.099999998</v>
      </c>
      <c r="AV106" s="5">
        <f t="shared" si="114"/>
        <v>35525225</v>
      </c>
      <c r="AX106" s="2"/>
      <c r="AY106" s="2"/>
      <c r="BT106" s="53">
        <f t="shared" si="103"/>
        <v>-1481825.989699997</v>
      </c>
      <c r="BV106" s="116"/>
      <c r="BW106" s="112"/>
      <c r="BX106" s="112" t="str">
        <f t="shared" si="104"/>
        <v>1BR-10</v>
      </c>
      <c r="BY106" s="113">
        <f t="shared" si="105"/>
        <v>10</v>
      </c>
      <c r="BZ106" s="114">
        <f t="shared" si="106"/>
        <v>74</v>
      </c>
      <c r="CA106" s="114">
        <f t="shared" si="106"/>
        <v>63</v>
      </c>
      <c r="CB106" s="115">
        <f t="shared" si="107"/>
        <v>25580712.171600003</v>
      </c>
      <c r="CC106" s="115">
        <f t="shared" si="108"/>
        <v>1481384000</v>
      </c>
      <c r="CD106" s="115">
        <f t="shared" si="108"/>
        <v>1669757000</v>
      </c>
      <c r="CE106" s="115">
        <f t="shared" si="108"/>
        <v>1772744000</v>
      </c>
      <c r="CF106" s="115">
        <f t="shared" si="108"/>
        <v>1882083000</v>
      </c>
      <c r="CG106" s="115">
        <f t="shared" si="109"/>
        <v>1998166000</v>
      </c>
      <c r="CT106" s="58">
        <f t="shared" si="110"/>
        <v>1439255916</v>
      </c>
      <c r="CU106" s="43">
        <f t="shared" si="115"/>
        <v>15991732.399999999</v>
      </c>
      <c r="CX106" s="53">
        <f t="shared" si="116"/>
        <v>1278908100</v>
      </c>
      <c r="CY106" s="43">
        <f t="shared" si="117"/>
        <v>21315135</v>
      </c>
      <c r="CZ106" s="48">
        <f t="shared" si="118"/>
        <v>35525225</v>
      </c>
    </row>
    <row r="107" spans="1:104">
      <c r="A107" s="3">
        <f t="shared" si="111"/>
        <v>68</v>
      </c>
      <c r="B107" s="249">
        <v>8</v>
      </c>
      <c r="C107" s="250" t="s">
        <v>151</v>
      </c>
      <c r="D107" s="285">
        <v>22</v>
      </c>
      <c r="E107" s="252"/>
      <c r="F107" s="40" t="s">
        <v>89</v>
      </c>
      <c r="G107" s="253">
        <f t="shared" si="80"/>
        <v>81</v>
      </c>
      <c r="H107" s="253">
        <f t="shared" si="81"/>
        <v>70</v>
      </c>
      <c r="I107" s="254">
        <f t="shared" si="82"/>
        <v>26966806</v>
      </c>
      <c r="J107" s="254">
        <f t="shared" si="83"/>
        <v>4</v>
      </c>
      <c r="K107" s="255">
        <f t="shared" si="84"/>
        <v>0.97</v>
      </c>
      <c r="L107" s="305">
        <f t="shared" si="78"/>
        <v>1.01</v>
      </c>
      <c r="M107" s="257">
        <f t="shared" si="85"/>
        <v>22077220.519736089</v>
      </c>
      <c r="N107" s="257">
        <f t="shared" si="86"/>
        <v>24884554.94026272</v>
      </c>
      <c r="O107" s="257">
        <f t="shared" si="87"/>
        <v>26419379.838199999</v>
      </c>
      <c r="P107" s="257">
        <f t="shared" si="88"/>
        <v>28048869.3774372</v>
      </c>
      <c r="Q107" s="258">
        <f t="shared" si="89"/>
        <v>26419379.838199999</v>
      </c>
      <c r="R107" s="257">
        <f t="shared" si="89"/>
        <v>28048869.3774372</v>
      </c>
      <c r="S107" s="257">
        <f t="shared" si="90"/>
        <v>29778862.265910644</v>
      </c>
      <c r="T107" s="257"/>
      <c r="U107" s="257">
        <f t="shared" si="91"/>
        <v>1545405436.3815262</v>
      </c>
      <c r="V107" s="257">
        <f t="shared" si="92"/>
        <v>1741918845.8183904</v>
      </c>
      <c r="W107" s="257">
        <f t="shared" si="93"/>
        <v>1849356588.674</v>
      </c>
      <c r="X107" s="258">
        <f t="shared" si="94"/>
        <v>1963420856.420604</v>
      </c>
      <c r="Y107" s="258">
        <f t="shared" si="95"/>
        <v>1849356588.674</v>
      </c>
      <c r="Z107" s="257">
        <f t="shared" si="96"/>
        <v>1963420856.420604</v>
      </c>
      <c r="AA107" s="257">
        <f t="shared" si="97"/>
        <v>2084520358.613745</v>
      </c>
      <c r="AB107" s="257"/>
      <c r="AC107" s="32" t="str">
        <f t="shared" si="98"/>
        <v>BERTAHAP</v>
      </c>
      <c r="AD107" s="259">
        <f t="shared" si="99"/>
        <v>0</v>
      </c>
      <c r="AE107" s="260">
        <v>2</v>
      </c>
      <c r="AF107" s="261"/>
      <c r="AG107" s="257" t="str">
        <f t="shared" si="79"/>
        <v>KR</v>
      </c>
      <c r="AH107" s="261">
        <v>1699946000</v>
      </c>
      <c r="AI107" s="261">
        <v>1916111000</v>
      </c>
      <c r="AJ107" s="261">
        <v>2034293000</v>
      </c>
      <c r="AK107" s="262">
        <v>2159763000</v>
      </c>
      <c r="AL107" s="262">
        <v>2034293000</v>
      </c>
      <c r="AM107" s="261">
        <v>2159763000</v>
      </c>
      <c r="AN107" s="261">
        <v>2292973000</v>
      </c>
      <c r="AO107" s="51">
        <v>2156350580</v>
      </c>
      <c r="AP107" s="42">
        <v>2289348780</v>
      </c>
      <c r="AQ107" s="58">
        <f t="shared" si="100"/>
        <v>1940715522</v>
      </c>
      <c r="AR107" s="58">
        <f t="shared" si="112"/>
        <v>32345258.700000003</v>
      </c>
      <c r="AS107" s="336">
        <f t="shared" si="113"/>
        <v>40495556.25</v>
      </c>
      <c r="AT107" s="131">
        <f t="shared" si="101"/>
        <v>22893487.800000001</v>
      </c>
      <c r="AU107" s="5">
        <f t="shared" si="102"/>
        <v>32345258.700000003</v>
      </c>
      <c r="AV107" s="5">
        <f t="shared" si="114"/>
        <v>50857325</v>
      </c>
      <c r="AX107" s="2"/>
      <c r="AY107" s="2"/>
      <c r="BT107" s="53">
        <f t="shared" si="103"/>
        <v>-392367.02730000019</v>
      </c>
      <c r="BV107" s="116"/>
      <c r="BW107" s="112"/>
      <c r="BX107" s="112" t="str">
        <f t="shared" si="104"/>
        <v>1BR-12</v>
      </c>
      <c r="BY107" s="113">
        <f t="shared" si="105"/>
        <v>12</v>
      </c>
      <c r="BZ107" s="114">
        <f t="shared" si="106"/>
        <v>67</v>
      </c>
      <c r="CA107" s="114">
        <f t="shared" si="106"/>
        <v>57</v>
      </c>
      <c r="CB107" s="115">
        <f t="shared" si="107"/>
        <v>25580712.171600003</v>
      </c>
      <c r="CC107" s="115">
        <f t="shared" si="108"/>
        <v>1340300000</v>
      </c>
      <c r="CD107" s="115">
        <f t="shared" si="108"/>
        <v>1510733000</v>
      </c>
      <c r="CE107" s="115">
        <f t="shared" si="108"/>
        <v>1603911000</v>
      </c>
      <c r="CF107" s="115">
        <f t="shared" si="108"/>
        <v>1702837000</v>
      </c>
      <c r="CG107" s="115">
        <f t="shared" si="109"/>
        <v>1807864000</v>
      </c>
      <c r="CT107" s="58">
        <f t="shared" si="110"/>
        <v>2060413902</v>
      </c>
      <c r="CU107" s="43">
        <f t="shared" si="115"/>
        <v>22893487.800000001</v>
      </c>
      <c r="CX107" s="53">
        <f t="shared" si="116"/>
        <v>1830863700</v>
      </c>
      <c r="CY107" s="43">
        <f t="shared" si="117"/>
        <v>30514395</v>
      </c>
      <c r="CZ107" s="48">
        <f t="shared" si="118"/>
        <v>50857325</v>
      </c>
    </row>
    <row r="108" spans="1:104">
      <c r="A108" s="3">
        <f t="shared" si="111"/>
        <v>69</v>
      </c>
      <c r="B108" s="249">
        <v>1</v>
      </c>
      <c r="C108" s="250" t="s">
        <v>152</v>
      </c>
      <c r="D108" s="251" t="s">
        <v>24</v>
      </c>
      <c r="E108" s="252"/>
      <c r="F108" s="40" t="s">
        <v>39</v>
      </c>
      <c r="G108" s="253">
        <f t="shared" si="80"/>
        <v>113</v>
      </c>
      <c r="H108" s="253">
        <f t="shared" si="81"/>
        <v>101</v>
      </c>
      <c r="I108" s="254">
        <f t="shared" si="82"/>
        <v>26966806</v>
      </c>
      <c r="J108" s="254">
        <f t="shared" si="83"/>
        <v>6</v>
      </c>
      <c r="K108" s="255">
        <f t="shared" si="84"/>
        <v>0.95</v>
      </c>
      <c r="L108" s="256">
        <f t="shared" ref="L108:L115" si="119">SUMIF($AN$4:$AN$22,D108,$AU$4:$AU$22)</f>
        <v>1.01</v>
      </c>
      <c r="M108" s="257">
        <f t="shared" si="85"/>
        <v>21622020.096648749</v>
      </c>
      <c r="N108" s="257">
        <f t="shared" si="86"/>
        <v>24371471.333246995</v>
      </c>
      <c r="O108" s="257">
        <f t="shared" si="87"/>
        <v>25874650.357000001</v>
      </c>
      <c r="P108" s="257">
        <f t="shared" si="88"/>
        <v>27470542.173778702</v>
      </c>
      <c r="Q108" s="258">
        <f t="shared" si="89"/>
        <v>25874650.357000001</v>
      </c>
      <c r="R108" s="257">
        <f t="shared" si="89"/>
        <v>27470542.173778702</v>
      </c>
      <c r="S108" s="257">
        <f t="shared" si="90"/>
        <v>29164865.105788779</v>
      </c>
      <c r="T108" s="257"/>
      <c r="U108" s="257">
        <f t="shared" si="91"/>
        <v>2183824029.7615237</v>
      </c>
      <c r="V108" s="257">
        <f t="shared" si="92"/>
        <v>2461518604.6579466</v>
      </c>
      <c r="W108" s="257">
        <f t="shared" si="93"/>
        <v>2613339686.0570002</v>
      </c>
      <c r="X108" s="258">
        <f t="shared" si="94"/>
        <v>2774524759.5516491</v>
      </c>
      <c r="Y108" s="258">
        <f t="shared" si="95"/>
        <v>2613339686.0570002</v>
      </c>
      <c r="Z108" s="257">
        <f t="shared" si="96"/>
        <v>2774524759.5516491</v>
      </c>
      <c r="AA108" s="257">
        <f t="shared" si="97"/>
        <v>2945651375.6846666</v>
      </c>
      <c r="AB108" s="257"/>
      <c r="AC108" s="32" t="str">
        <f t="shared" si="98"/>
        <v>BERTAHAP</v>
      </c>
      <c r="AD108" s="259">
        <f t="shared" si="99"/>
        <v>0</v>
      </c>
      <c r="AE108" s="260">
        <v>2</v>
      </c>
      <c r="AF108" s="261"/>
      <c r="AG108" s="257" t="str">
        <f t="shared" si="79"/>
        <v>KR</v>
      </c>
      <c r="AH108" s="261">
        <v>2402207000</v>
      </c>
      <c r="AI108" s="261">
        <v>2707671000</v>
      </c>
      <c r="AJ108" s="261">
        <v>2874674000</v>
      </c>
      <c r="AK108" s="262">
        <v>3051978000</v>
      </c>
      <c r="AL108" s="262">
        <v>2874674000</v>
      </c>
      <c r="AM108" s="261">
        <v>3051978000</v>
      </c>
      <c r="AN108" s="261">
        <v>3240217000</v>
      </c>
      <c r="AO108" s="51">
        <v>3047154440</v>
      </c>
      <c r="AP108" s="42">
        <v>3235096680</v>
      </c>
      <c r="AQ108" s="58">
        <f t="shared" si="100"/>
        <v>2742438996</v>
      </c>
      <c r="AR108" s="58">
        <f t="shared" si="112"/>
        <v>45707316.600000001</v>
      </c>
      <c r="AS108" s="336">
        <f t="shared" si="113"/>
        <v>57224587.5</v>
      </c>
      <c r="AT108" s="131">
        <f t="shared" si="101"/>
        <v>32350966.799999997</v>
      </c>
      <c r="AU108" s="5">
        <f t="shared" si="102"/>
        <v>45707316.600000001</v>
      </c>
      <c r="AV108" s="5">
        <f t="shared" si="114"/>
        <v>71866850</v>
      </c>
      <c r="AX108" s="2"/>
      <c r="AY108" s="2"/>
      <c r="BT108" s="53">
        <f t="shared" si="103"/>
        <v>-937096.5084999986</v>
      </c>
      <c r="BV108" s="116"/>
      <c r="BW108" s="112"/>
      <c r="BX108" s="112" t="str">
        <f t="shared" si="104"/>
        <v>1BR-16</v>
      </c>
      <c r="BY108" s="113">
        <f t="shared" si="105"/>
        <v>16</v>
      </c>
      <c r="BZ108" s="114">
        <f t="shared" si="106"/>
        <v>71</v>
      </c>
      <c r="CA108" s="114">
        <f t="shared" si="106"/>
        <v>63</v>
      </c>
      <c r="CB108" s="115">
        <f t="shared" si="107"/>
        <v>25580712.171600003</v>
      </c>
      <c r="CC108" s="115">
        <f t="shared" si="108"/>
        <v>1481384000</v>
      </c>
      <c r="CD108" s="115">
        <f t="shared" si="108"/>
        <v>1669757000</v>
      </c>
      <c r="CE108" s="115">
        <f t="shared" si="108"/>
        <v>1772744000</v>
      </c>
      <c r="CF108" s="115">
        <f t="shared" si="108"/>
        <v>1882083000</v>
      </c>
      <c r="CG108" s="115">
        <f t="shared" si="109"/>
        <v>1998166000</v>
      </c>
      <c r="CT108" s="58">
        <f t="shared" si="110"/>
        <v>2911587012</v>
      </c>
      <c r="CU108" s="43">
        <f t="shared" si="115"/>
        <v>32350966.799999997</v>
      </c>
      <c r="CX108" s="53">
        <f t="shared" si="116"/>
        <v>2587206600</v>
      </c>
      <c r="CY108" s="43">
        <f t="shared" si="117"/>
        <v>43120110</v>
      </c>
      <c r="CZ108" s="48">
        <f t="shared" si="118"/>
        <v>71866850</v>
      </c>
    </row>
    <row r="109" spans="1:104">
      <c r="A109" s="3">
        <f t="shared" si="111"/>
        <v>70</v>
      </c>
      <c r="B109" s="249">
        <v>2</v>
      </c>
      <c r="C109" s="250" t="s">
        <v>152</v>
      </c>
      <c r="D109" s="251" t="s">
        <v>35</v>
      </c>
      <c r="E109" s="252"/>
      <c r="F109" s="40" t="s">
        <v>42</v>
      </c>
      <c r="G109" s="253">
        <f t="shared" si="80"/>
        <v>78</v>
      </c>
      <c r="H109" s="253">
        <f t="shared" si="81"/>
        <v>66</v>
      </c>
      <c r="I109" s="254">
        <f t="shared" si="82"/>
        <v>26966806</v>
      </c>
      <c r="J109" s="254">
        <f t="shared" si="83"/>
        <v>2</v>
      </c>
      <c r="K109" s="255">
        <f t="shared" si="84"/>
        <v>0.93</v>
      </c>
      <c r="L109" s="256">
        <f t="shared" si="119"/>
        <v>1.01</v>
      </c>
      <c r="M109" s="257">
        <f t="shared" si="85"/>
        <v>21166819.673561409</v>
      </c>
      <c r="N109" s="257">
        <f t="shared" si="86"/>
        <v>23858387.72623127</v>
      </c>
      <c r="O109" s="257">
        <f t="shared" si="87"/>
        <v>25329920.875800002</v>
      </c>
      <c r="P109" s="257">
        <f t="shared" si="88"/>
        <v>26892214.970120206</v>
      </c>
      <c r="Q109" s="258">
        <f t="shared" si="89"/>
        <v>25329920.875800002</v>
      </c>
      <c r="R109" s="257">
        <f t="shared" si="89"/>
        <v>26892214.970120206</v>
      </c>
      <c r="S109" s="257">
        <f t="shared" si="90"/>
        <v>28550867.945666909</v>
      </c>
      <c r="T109" s="257"/>
      <c r="U109" s="257">
        <f t="shared" si="91"/>
        <v>1397010098.4550531</v>
      </c>
      <c r="V109" s="257">
        <f t="shared" si="92"/>
        <v>1574653589.9312637</v>
      </c>
      <c r="W109" s="257">
        <f t="shared" si="93"/>
        <v>1671774777.8028002</v>
      </c>
      <c r="X109" s="258">
        <f t="shared" si="94"/>
        <v>1774886188.0279336</v>
      </c>
      <c r="Y109" s="258">
        <f t="shared" si="95"/>
        <v>1671774777.8028002</v>
      </c>
      <c r="Z109" s="257">
        <f t="shared" si="96"/>
        <v>1774886188.0279336</v>
      </c>
      <c r="AA109" s="257">
        <f t="shared" si="97"/>
        <v>1884357284.414016</v>
      </c>
      <c r="AB109" s="257"/>
      <c r="AC109" s="32" t="str">
        <f t="shared" si="98"/>
        <v>BERTAHAP</v>
      </c>
      <c r="AD109" s="259">
        <f t="shared" si="99"/>
        <v>0</v>
      </c>
      <c r="AE109" s="260">
        <v>2</v>
      </c>
      <c r="AF109" s="261"/>
      <c r="AG109" s="257" t="e">
        <f>IF(AF109&gt;#REF!,"LB","KR")</f>
        <v>#REF!</v>
      </c>
      <c r="AH109" s="261">
        <v>1536712000</v>
      </c>
      <c r="AI109" s="261">
        <v>1732119000</v>
      </c>
      <c r="AJ109" s="261">
        <v>1838953000</v>
      </c>
      <c r="AK109" s="262">
        <v>1952375000</v>
      </c>
      <c r="AL109" s="262">
        <v>1838953000</v>
      </c>
      <c r="AM109" s="261">
        <v>1952375000</v>
      </c>
      <c r="AN109" s="261">
        <v>2072794000</v>
      </c>
      <c r="AO109" s="51">
        <v>1949290180</v>
      </c>
      <c r="AP109" s="42">
        <v>2069517500</v>
      </c>
      <c r="AQ109" s="58">
        <f t="shared" si="100"/>
        <v>1754361162</v>
      </c>
      <c r="AR109" s="58">
        <f t="shared" si="112"/>
        <v>29239352.700000003</v>
      </c>
      <c r="AS109" s="336">
        <f t="shared" si="113"/>
        <v>36607031.25</v>
      </c>
      <c r="AT109" s="131">
        <f t="shared" si="101"/>
        <v>20695175</v>
      </c>
      <c r="AU109" s="5">
        <f t="shared" si="102"/>
        <v>29239352.700000003</v>
      </c>
      <c r="AV109" s="5">
        <f t="shared" si="114"/>
        <v>45973825</v>
      </c>
      <c r="AX109" s="2"/>
      <c r="AY109" s="2"/>
      <c r="BT109" s="53">
        <f t="shared" si="103"/>
        <v>-1481825.989699997</v>
      </c>
      <c r="BV109" s="116"/>
      <c r="BW109" s="112"/>
      <c r="BX109" s="112" t="str">
        <f t="shared" si="104"/>
        <v>2BR-18</v>
      </c>
      <c r="BY109" s="113">
        <f t="shared" si="105"/>
        <v>18</v>
      </c>
      <c r="BZ109" s="114">
        <f t="shared" si="106"/>
        <v>97</v>
      </c>
      <c r="CA109" s="114">
        <f t="shared" si="106"/>
        <v>85</v>
      </c>
      <c r="CB109" s="115">
        <f t="shared" si="107"/>
        <v>25580712.171600003</v>
      </c>
      <c r="CC109" s="115">
        <f t="shared" si="108"/>
        <v>1998693000</v>
      </c>
      <c r="CD109" s="115">
        <f t="shared" si="108"/>
        <v>2252846000</v>
      </c>
      <c r="CE109" s="115">
        <f t="shared" si="108"/>
        <v>2391797000</v>
      </c>
      <c r="CF109" s="115">
        <f t="shared" si="108"/>
        <v>2539318000</v>
      </c>
      <c r="CG109" s="115">
        <f t="shared" si="109"/>
        <v>2695937000</v>
      </c>
      <c r="CT109" s="58">
        <f t="shared" si="110"/>
        <v>1862565750</v>
      </c>
      <c r="CU109" s="43">
        <f t="shared" si="115"/>
        <v>20695175</v>
      </c>
      <c r="CX109" s="53">
        <f t="shared" si="116"/>
        <v>1655057700</v>
      </c>
      <c r="CY109" s="43">
        <f t="shared" si="117"/>
        <v>27584295</v>
      </c>
      <c r="CZ109" s="48">
        <f t="shared" si="118"/>
        <v>45973825</v>
      </c>
    </row>
    <row r="110" spans="1:104">
      <c r="A110" s="3">
        <f t="shared" si="111"/>
        <v>71</v>
      </c>
      <c r="B110" s="249">
        <v>3</v>
      </c>
      <c r="C110" s="250" t="s">
        <v>152</v>
      </c>
      <c r="D110" s="251">
        <v>10</v>
      </c>
      <c r="E110" s="252"/>
      <c r="F110" s="40" t="s">
        <v>48</v>
      </c>
      <c r="G110" s="253">
        <f t="shared" si="80"/>
        <v>74</v>
      </c>
      <c r="H110" s="253">
        <f t="shared" si="81"/>
        <v>63</v>
      </c>
      <c r="I110" s="254">
        <f t="shared" si="82"/>
        <v>26966806</v>
      </c>
      <c r="J110" s="254">
        <f t="shared" si="83"/>
        <v>2</v>
      </c>
      <c r="K110" s="255">
        <f t="shared" si="84"/>
        <v>0.93</v>
      </c>
      <c r="L110" s="256">
        <f t="shared" si="119"/>
        <v>1.01</v>
      </c>
      <c r="M110" s="257">
        <f t="shared" si="85"/>
        <v>21166819.673561409</v>
      </c>
      <c r="N110" s="257">
        <f t="shared" si="86"/>
        <v>23858387.72623127</v>
      </c>
      <c r="O110" s="257">
        <f t="shared" si="87"/>
        <v>25329920.875800002</v>
      </c>
      <c r="P110" s="257">
        <f t="shared" si="88"/>
        <v>26892214.970120206</v>
      </c>
      <c r="Q110" s="258">
        <f t="shared" si="89"/>
        <v>25329920.875800002</v>
      </c>
      <c r="R110" s="257">
        <f t="shared" si="89"/>
        <v>26892214.970120206</v>
      </c>
      <c r="S110" s="257">
        <f t="shared" si="90"/>
        <v>28550867.945666909</v>
      </c>
      <c r="T110" s="257"/>
      <c r="U110" s="257">
        <f t="shared" si="91"/>
        <v>1333509639.4343688</v>
      </c>
      <c r="V110" s="257">
        <f t="shared" si="92"/>
        <v>1503078426.7525699</v>
      </c>
      <c r="W110" s="257">
        <f t="shared" si="93"/>
        <v>1595785015.1754003</v>
      </c>
      <c r="X110" s="258">
        <f t="shared" si="94"/>
        <v>1694209543.117573</v>
      </c>
      <c r="Y110" s="258">
        <f t="shared" si="95"/>
        <v>1595785015.1754003</v>
      </c>
      <c r="Z110" s="257">
        <f t="shared" si="96"/>
        <v>1694209543.117573</v>
      </c>
      <c r="AA110" s="257">
        <f t="shared" si="97"/>
        <v>1798704680.5770154</v>
      </c>
      <c r="AB110" s="257"/>
      <c r="AC110" s="32" t="str">
        <f t="shared" si="98"/>
        <v>BERTAHAP</v>
      </c>
      <c r="AD110" s="259">
        <f t="shared" si="99"/>
        <v>0</v>
      </c>
      <c r="AE110" s="260">
        <v>2</v>
      </c>
      <c r="AF110" s="261"/>
      <c r="AG110" s="257" t="str">
        <f t="shared" ref="AG110:AG116" si="120">IF(AF110&gt;$AZ$42,"LB","KR")</f>
        <v>KR</v>
      </c>
      <c r="AH110" s="261">
        <v>1466861000</v>
      </c>
      <c r="AI110" s="261">
        <v>1653387000</v>
      </c>
      <c r="AJ110" s="261">
        <v>1755364000</v>
      </c>
      <c r="AK110" s="262">
        <v>1863631000</v>
      </c>
      <c r="AL110" s="262">
        <v>1755364000</v>
      </c>
      <c r="AM110" s="261">
        <v>1863631000</v>
      </c>
      <c r="AN110" s="261">
        <v>1978576000</v>
      </c>
      <c r="AO110" s="51">
        <v>1860685840</v>
      </c>
      <c r="AP110" s="42">
        <v>1975448860</v>
      </c>
      <c r="AQ110" s="58">
        <f t="shared" si="100"/>
        <v>1674617256</v>
      </c>
      <c r="AR110" s="58">
        <f t="shared" si="112"/>
        <v>27910287.600000005</v>
      </c>
      <c r="AS110" s="336">
        <f t="shared" si="113"/>
        <v>34943081.25</v>
      </c>
      <c r="AT110" s="131">
        <f t="shared" si="101"/>
        <v>19754488.600000001</v>
      </c>
      <c r="AU110" s="5">
        <f t="shared" si="102"/>
        <v>27910287.600000005</v>
      </c>
      <c r="AV110" s="5">
        <f t="shared" si="114"/>
        <v>43884100</v>
      </c>
      <c r="AX110" s="2"/>
      <c r="AY110" s="2"/>
      <c r="BT110" s="53">
        <f t="shared" si="103"/>
        <v>-1481825.989699997</v>
      </c>
      <c r="BV110" s="116">
        <v>20</v>
      </c>
      <c r="BW110" s="121" t="s">
        <v>69</v>
      </c>
      <c r="BX110" s="112" t="str">
        <f t="shared" ref="BX110:BX115" si="121">F190</f>
        <v>1BR-8</v>
      </c>
      <c r="BY110" s="113" t="str">
        <f t="shared" ref="BY110:BY115" si="122">D190</f>
        <v>08</v>
      </c>
      <c r="BZ110" s="114">
        <f t="shared" ref="BZ110:CA115" si="123">G190</f>
        <v>60</v>
      </c>
      <c r="CA110" s="114">
        <f t="shared" si="123"/>
        <v>52</v>
      </c>
      <c r="CB110" s="115">
        <f t="shared" ref="CB110:CB115" si="124">O190</f>
        <v>25580712.171600003</v>
      </c>
      <c r="CC110" s="115">
        <f t="shared" ref="CC110:CF115" si="125">AH190</f>
        <v>1222730000</v>
      </c>
      <c r="CD110" s="115">
        <f t="shared" si="125"/>
        <v>1378212000</v>
      </c>
      <c r="CE110" s="115">
        <f t="shared" si="125"/>
        <v>1463217000</v>
      </c>
      <c r="CF110" s="115">
        <f t="shared" si="125"/>
        <v>1553465000</v>
      </c>
      <c r="CG110" s="115">
        <f t="shared" ref="CG110:CG115" si="126">AN190</f>
        <v>1649280000</v>
      </c>
      <c r="CH110" s="2">
        <v>6</v>
      </c>
      <c r="CT110" s="58">
        <f t="shared" si="110"/>
        <v>1777903974</v>
      </c>
      <c r="CU110" s="43">
        <f t="shared" si="115"/>
        <v>19754488.600000001</v>
      </c>
      <c r="CX110" s="53">
        <f t="shared" si="116"/>
        <v>1579827600</v>
      </c>
      <c r="CY110" s="43">
        <f t="shared" si="117"/>
        <v>26330460</v>
      </c>
      <c r="CZ110" s="48">
        <f t="shared" si="118"/>
        <v>43884100</v>
      </c>
    </row>
    <row r="111" spans="1:104">
      <c r="A111" s="3">
        <f t="shared" si="111"/>
        <v>72</v>
      </c>
      <c r="B111" s="249">
        <v>4</v>
      </c>
      <c r="C111" s="250" t="s">
        <v>152</v>
      </c>
      <c r="D111" s="285">
        <v>12</v>
      </c>
      <c r="E111" s="252"/>
      <c r="F111" s="40" t="s">
        <v>50</v>
      </c>
      <c r="G111" s="253">
        <f t="shared" si="80"/>
        <v>67</v>
      </c>
      <c r="H111" s="253">
        <f t="shared" si="81"/>
        <v>57</v>
      </c>
      <c r="I111" s="254">
        <f t="shared" si="82"/>
        <v>26966806</v>
      </c>
      <c r="J111" s="254">
        <f t="shared" si="83"/>
        <v>2</v>
      </c>
      <c r="K111" s="255">
        <f t="shared" si="84"/>
        <v>0.93</v>
      </c>
      <c r="L111" s="256">
        <f t="shared" si="119"/>
        <v>1.01</v>
      </c>
      <c r="M111" s="257">
        <f t="shared" si="85"/>
        <v>21166819.673561409</v>
      </c>
      <c r="N111" s="257">
        <f t="shared" si="86"/>
        <v>23858387.72623127</v>
      </c>
      <c r="O111" s="257">
        <f t="shared" si="87"/>
        <v>25329920.875800002</v>
      </c>
      <c r="P111" s="257">
        <f t="shared" si="88"/>
        <v>26892214.970120206</v>
      </c>
      <c r="Q111" s="258">
        <f t="shared" si="89"/>
        <v>25329920.875800002</v>
      </c>
      <c r="R111" s="257">
        <f t="shared" si="89"/>
        <v>26892214.970120206</v>
      </c>
      <c r="S111" s="257">
        <f t="shared" si="90"/>
        <v>28550867.945666909</v>
      </c>
      <c r="T111" s="257"/>
      <c r="U111" s="257">
        <f t="shared" si="91"/>
        <v>1206508721.3930004</v>
      </c>
      <c r="V111" s="257">
        <f t="shared" si="92"/>
        <v>1359928100.3951824</v>
      </c>
      <c r="W111" s="257">
        <f t="shared" si="93"/>
        <v>1443805489.9206002</v>
      </c>
      <c r="X111" s="258">
        <f t="shared" si="94"/>
        <v>1532856253.2968519</v>
      </c>
      <c r="Y111" s="258">
        <f t="shared" si="95"/>
        <v>1443805489.9206002</v>
      </c>
      <c r="Z111" s="257">
        <f t="shared" si="96"/>
        <v>1532856253.2968519</v>
      </c>
      <c r="AA111" s="257">
        <f t="shared" si="97"/>
        <v>1627399472.9030137</v>
      </c>
      <c r="AB111" s="257"/>
      <c r="AC111" s="32" t="str">
        <f t="shared" si="98"/>
        <v>BERTAHAP</v>
      </c>
      <c r="AD111" s="259">
        <f t="shared" si="99"/>
        <v>0</v>
      </c>
      <c r="AE111" s="260">
        <v>2</v>
      </c>
      <c r="AF111" s="261"/>
      <c r="AG111" s="257" t="str">
        <f t="shared" si="120"/>
        <v>KR</v>
      </c>
      <c r="AH111" s="261">
        <v>1327160000</v>
      </c>
      <c r="AI111" s="261">
        <v>1495921000</v>
      </c>
      <c r="AJ111" s="261">
        <v>1588187000</v>
      </c>
      <c r="AK111" s="262">
        <v>1686142000</v>
      </c>
      <c r="AL111" s="262">
        <v>1588187000</v>
      </c>
      <c r="AM111" s="261">
        <v>1686142000</v>
      </c>
      <c r="AN111" s="261">
        <v>1790140000</v>
      </c>
      <c r="AO111" s="51">
        <v>1683478220</v>
      </c>
      <c r="AP111" s="42">
        <v>1787310520</v>
      </c>
      <c r="AQ111" s="58">
        <f t="shared" si="100"/>
        <v>1515130398</v>
      </c>
      <c r="AR111" s="58">
        <f t="shared" si="112"/>
        <v>25252173.300000001</v>
      </c>
      <c r="AS111" s="336">
        <f t="shared" si="113"/>
        <v>31615162.5</v>
      </c>
      <c r="AT111" s="131">
        <f t="shared" si="101"/>
        <v>17873105.200000003</v>
      </c>
      <c r="AU111" s="5">
        <f t="shared" si="102"/>
        <v>25252173.300000001</v>
      </c>
      <c r="AV111" s="5">
        <f t="shared" si="114"/>
        <v>39704675</v>
      </c>
      <c r="AX111" s="2"/>
      <c r="AY111" s="2"/>
      <c r="BT111" s="53">
        <f t="shared" si="103"/>
        <v>-1481825.989699997</v>
      </c>
      <c r="BV111" s="116"/>
      <c r="BW111" s="112"/>
      <c r="BX111" s="112" t="str">
        <f t="shared" si="121"/>
        <v>1BR-10</v>
      </c>
      <c r="BY111" s="113">
        <f t="shared" si="122"/>
        <v>10</v>
      </c>
      <c r="BZ111" s="114">
        <f t="shared" si="123"/>
        <v>74</v>
      </c>
      <c r="CA111" s="114">
        <f t="shared" si="123"/>
        <v>63</v>
      </c>
      <c r="CB111" s="115">
        <f t="shared" si="124"/>
        <v>25580712.171600003</v>
      </c>
      <c r="CC111" s="115">
        <f t="shared" si="125"/>
        <v>1481384000</v>
      </c>
      <c r="CD111" s="115">
        <f t="shared" si="125"/>
        <v>1669757000</v>
      </c>
      <c r="CE111" s="115">
        <f t="shared" si="125"/>
        <v>1772744000</v>
      </c>
      <c r="CF111" s="115">
        <f t="shared" si="125"/>
        <v>1882083000</v>
      </c>
      <c r="CG111" s="115">
        <f t="shared" si="126"/>
        <v>1998166000</v>
      </c>
      <c r="CT111" s="58">
        <f t="shared" si="110"/>
        <v>1608579468</v>
      </c>
      <c r="CU111" s="43">
        <f t="shared" si="115"/>
        <v>17873105.200000003</v>
      </c>
      <c r="CX111" s="53">
        <f t="shared" si="116"/>
        <v>1429368300</v>
      </c>
      <c r="CY111" s="43">
        <f t="shared" si="117"/>
        <v>23822805</v>
      </c>
      <c r="CZ111" s="48">
        <f t="shared" si="118"/>
        <v>39704675</v>
      </c>
    </row>
    <row r="112" spans="1:104">
      <c r="A112" s="3">
        <f t="shared" si="111"/>
        <v>73</v>
      </c>
      <c r="B112" s="249">
        <v>5</v>
      </c>
      <c r="C112" s="250" t="s">
        <v>152</v>
      </c>
      <c r="D112" s="251">
        <v>16</v>
      </c>
      <c r="E112" s="252"/>
      <c r="F112" s="40" t="s">
        <v>52</v>
      </c>
      <c r="G112" s="253">
        <f t="shared" si="80"/>
        <v>71</v>
      </c>
      <c r="H112" s="253">
        <f t="shared" si="81"/>
        <v>63</v>
      </c>
      <c r="I112" s="254">
        <f t="shared" si="82"/>
        <v>26966806</v>
      </c>
      <c r="J112" s="254">
        <f t="shared" si="83"/>
        <v>2</v>
      </c>
      <c r="K112" s="255">
        <f t="shared" si="84"/>
        <v>0.93</v>
      </c>
      <c r="L112" s="256">
        <f t="shared" si="119"/>
        <v>1.01</v>
      </c>
      <c r="M112" s="257">
        <f t="shared" si="85"/>
        <v>21166819.673561409</v>
      </c>
      <c r="N112" s="257">
        <f t="shared" si="86"/>
        <v>23858387.72623127</v>
      </c>
      <c r="O112" s="257">
        <f t="shared" si="87"/>
        <v>25329920.875800002</v>
      </c>
      <c r="P112" s="257">
        <f t="shared" si="88"/>
        <v>26892214.970120206</v>
      </c>
      <c r="Q112" s="258">
        <f t="shared" si="89"/>
        <v>25329920.875800002</v>
      </c>
      <c r="R112" s="257">
        <f t="shared" si="89"/>
        <v>26892214.970120206</v>
      </c>
      <c r="S112" s="257">
        <f t="shared" si="90"/>
        <v>28550867.945666909</v>
      </c>
      <c r="T112" s="257"/>
      <c r="U112" s="257">
        <f t="shared" si="91"/>
        <v>1333509639.4343688</v>
      </c>
      <c r="V112" s="257">
        <f t="shared" si="92"/>
        <v>1503078426.7525699</v>
      </c>
      <c r="W112" s="257">
        <f t="shared" si="93"/>
        <v>1595785015.1754003</v>
      </c>
      <c r="X112" s="258">
        <f t="shared" si="94"/>
        <v>1694209543.117573</v>
      </c>
      <c r="Y112" s="258">
        <f t="shared" si="95"/>
        <v>1595785015.1754003</v>
      </c>
      <c r="Z112" s="257">
        <f t="shared" si="96"/>
        <v>1694209543.117573</v>
      </c>
      <c r="AA112" s="257">
        <f t="shared" si="97"/>
        <v>1798704680.5770154</v>
      </c>
      <c r="AB112" s="257"/>
      <c r="AC112" s="32" t="str">
        <f t="shared" si="98"/>
        <v>BERTAHAP</v>
      </c>
      <c r="AD112" s="259">
        <f t="shared" si="99"/>
        <v>0</v>
      </c>
      <c r="AE112" s="260">
        <v>2</v>
      </c>
      <c r="AF112" s="261"/>
      <c r="AG112" s="257" t="str">
        <f t="shared" si="120"/>
        <v>KR</v>
      </c>
      <c r="AH112" s="261">
        <v>1466861000</v>
      </c>
      <c r="AI112" s="261">
        <v>1653387000</v>
      </c>
      <c r="AJ112" s="261">
        <v>1755364000</v>
      </c>
      <c r="AK112" s="262">
        <v>1863631000</v>
      </c>
      <c r="AL112" s="262">
        <v>1755364000</v>
      </c>
      <c r="AM112" s="261">
        <v>1863631000</v>
      </c>
      <c r="AN112" s="261">
        <v>1978576000</v>
      </c>
      <c r="AO112" s="51">
        <v>1860685840</v>
      </c>
      <c r="AP112" s="42">
        <v>1975448860</v>
      </c>
      <c r="AQ112" s="58">
        <f t="shared" si="100"/>
        <v>1674617256</v>
      </c>
      <c r="AR112" s="58">
        <f t="shared" si="112"/>
        <v>27910287.600000005</v>
      </c>
      <c r="AS112" s="336">
        <f t="shared" si="113"/>
        <v>34943081.25</v>
      </c>
      <c r="AT112" s="131">
        <f t="shared" si="101"/>
        <v>19754488.600000001</v>
      </c>
      <c r="AU112" s="5">
        <f t="shared" si="102"/>
        <v>27910287.600000005</v>
      </c>
      <c r="AV112" s="5">
        <f t="shared" si="114"/>
        <v>43884100</v>
      </c>
      <c r="AX112" s="2"/>
      <c r="AY112" s="2"/>
      <c r="BT112" s="53">
        <f t="shared" si="103"/>
        <v>-1481825.989699997</v>
      </c>
      <c r="BV112" s="116"/>
      <c r="BW112" s="112"/>
      <c r="BX112" s="112" t="str">
        <f t="shared" si="121"/>
        <v>1BR-12</v>
      </c>
      <c r="BY112" s="113">
        <f t="shared" si="122"/>
        <v>12</v>
      </c>
      <c r="BZ112" s="114">
        <f t="shared" si="123"/>
        <v>67</v>
      </c>
      <c r="CA112" s="114">
        <f t="shared" si="123"/>
        <v>57</v>
      </c>
      <c r="CB112" s="115">
        <f t="shared" si="124"/>
        <v>25580712.171600003</v>
      </c>
      <c r="CC112" s="115">
        <f t="shared" si="125"/>
        <v>1340300000</v>
      </c>
      <c r="CD112" s="115">
        <f t="shared" si="125"/>
        <v>1510733000</v>
      </c>
      <c r="CE112" s="115">
        <f t="shared" si="125"/>
        <v>1603911000</v>
      </c>
      <c r="CF112" s="115">
        <f t="shared" si="125"/>
        <v>1702837000</v>
      </c>
      <c r="CG112" s="115">
        <f t="shared" si="126"/>
        <v>1807864000</v>
      </c>
      <c r="CT112" s="58">
        <f t="shared" si="110"/>
        <v>1777903974</v>
      </c>
      <c r="CU112" s="43">
        <f t="shared" si="115"/>
        <v>19754488.600000001</v>
      </c>
      <c r="CX112" s="53">
        <f t="shared" si="116"/>
        <v>1579827600</v>
      </c>
      <c r="CY112" s="43">
        <f t="shared" si="117"/>
        <v>26330460</v>
      </c>
      <c r="CZ112" s="48">
        <f t="shared" si="118"/>
        <v>43884100</v>
      </c>
    </row>
    <row r="113" spans="1:104">
      <c r="A113" s="3">
        <f t="shared" si="111"/>
        <v>74</v>
      </c>
      <c r="B113" s="249">
        <v>6</v>
      </c>
      <c r="C113" s="250" t="s">
        <v>152</v>
      </c>
      <c r="D113" s="285">
        <v>18</v>
      </c>
      <c r="E113" s="252"/>
      <c r="F113" s="40" t="s">
        <v>54</v>
      </c>
      <c r="G113" s="253">
        <f t="shared" si="80"/>
        <v>97</v>
      </c>
      <c r="H113" s="253">
        <f t="shared" si="81"/>
        <v>85</v>
      </c>
      <c r="I113" s="254">
        <f t="shared" si="82"/>
        <v>26966806</v>
      </c>
      <c r="J113" s="254">
        <f t="shared" si="83"/>
        <v>2</v>
      </c>
      <c r="K113" s="255">
        <f t="shared" si="84"/>
        <v>0.93</v>
      </c>
      <c r="L113" s="256">
        <f t="shared" si="119"/>
        <v>1.01</v>
      </c>
      <c r="M113" s="257">
        <f t="shared" si="85"/>
        <v>21166819.673561409</v>
      </c>
      <c r="N113" s="257">
        <f t="shared" si="86"/>
        <v>23858387.72623127</v>
      </c>
      <c r="O113" s="257">
        <f t="shared" si="87"/>
        <v>25329920.875800002</v>
      </c>
      <c r="P113" s="257">
        <f t="shared" si="88"/>
        <v>26892214.970120206</v>
      </c>
      <c r="Q113" s="258">
        <f t="shared" si="89"/>
        <v>25329920.875800002</v>
      </c>
      <c r="R113" s="257">
        <f t="shared" si="89"/>
        <v>26892214.970120206</v>
      </c>
      <c r="S113" s="257">
        <f t="shared" si="90"/>
        <v>28550867.945666909</v>
      </c>
      <c r="T113" s="257"/>
      <c r="U113" s="257">
        <f t="shared" si="91"/>
        <v>1799179672.2527199</v>
      </c>
      <c r="V113" s="257">
        <f t="shared" si="92"/>
        <v>2027962956.7296579</v>
      </c>
      <c r="W113" s="257">
        <f t="shared" si="93"/>
        <v>2153043274.4430003</v>
      </c>
      <c r="X113" s="258">
        <f t="shared" si="94"/>
        <v>2285838272.4602175</v>
      </c>
      <c r="Y113" s="258">
        <f t="shared" si="95"/>
        <v>2153043274.4430003</v>
      </c>
      <c r="Z113" s="257">
        <f t="shared" si="96"/>
        <v>2285838272.4602175</v>
      </c>
      <c r="AA113" s="257">
        <f t="shared" si="97"/>
        <v>2426823775.3816872</v>
      </c>
      <c r="AB113" s="257"/>
      <c r="AC113" s="32" t="str">
        <f t="shared" si="98"/>
        <v>BERTAHAP</v>
      </c>
      <c r="AD113" s="259">
        <f t="shared" si="99"/>
        <v>0</v>
      </c>
      <c r="AE113" s="260">
        <v>2</v>
      </c>
      <c r="AF113" s="261"/>
      <c r="AG113" s="257" t="str">
        <f t="shared" si="120"/>
        <v>KR</v>
      </c>
      <c r="AH113" s="261">
        <v>1979098000</v>
      </c>
      <c r="AI113" s="261">
        <v>2230760000</v>
      </c>
      <c r="AJ113" s="261">
        <v>2368348000</v>
      </c>
      <c r="AK113" s="262">
        <v>2514423000</v>
      </c>
      <c r="AL113" s="262">
        <v>2368348000</v>
      </c>
      <c r="AM113" s="261">
        <v>2514423000</v>
      </c>
      <c r="AN113" s="261">
        <v>2669507000</v>
      </c>
      <c r="AO113" s="51">
        <v>2510448880</v>
      </c>
      <c r="AP113" s="42">
        <v>2665288380</v>
      </c>
      <c r="AQ113" s="58">
        <f t="shared" si="100"/>
        <v>2259403992</v>
      </c>
      <c r="AR113" s="58">
        <f t="shared" si="112"/>
        <v>37656733.200000003</v>
      </c>
      <c r="AS113" s="336">
        <f t="shared" si="113"/>
        <v>47145431.25</v>
      </c>
      <c r="AT113" s="131">
        <f t="shared" si="101"/>
        <v>26652883.800000001</v>
      </c>
      <c r="AU113" s="5">
        <f t="shared" si="102"/>
        <v>37656733.200000003</v>
      </c>
      <c r="AV113" s="5">
        <f t="shared" si="114"/>
        <v>59208700</v>
      </c>
      <c r="AX113" s="2"/>
      <c r="AY113" s="2"/>
      <c r="BT113" s="53">
        <f t="shared" si="103"/>
        <v>-1481825.989699997</v>
      </c>
      <c r="BV113" s="116"/>
      <c r="BW113" s="112"/>
      <c r="BX113" s="112" t="str">
        <f t="shared" si="121"/>
        <v>1BR-16</v>
      </c>
      <c r="BY113" s="113">
        <f t="shared" si="122"/>
        <v>16</v>
      </c>
      <c r="BZ113" s="114">
        <f t="shared" si="123"/>
        <v>71</v>
      </c>
      <c r="CA113" s="114">
        <f t="shared" si="123"/>
        <v>63</v>
      </c>
      <c r="CB113" s="115">
        <f t="shared" si="124"/>
        <v>25580712.171600003</v>
      </c>
      <c r="CC113" s="115">
        <f t="shared" si="125"/>
        <v>1481384000</v>
      </c>
      <c r="CD113" s="115">
        <f t="shared" si="125"/>
        <v>1669757000</v>
      </c>
      <c r="CE113" s="115">
        <f t="shared" si="125"/>
        <v>1772744000</v>
      </c>
      <c r="CF113" s="115">
        <f t="shared" si="125"/>
        <v>1882083000</v>
      </c>
      <c r="CG113" s="115">
        <f t="shared" si="126"/>
        <v>1998166000</v>
      </c>
      <c r="CT113" s="58">
        <f t="shared" si="110"/>
        <v>2398759542</v>
      </c>
      <c r="CU113" s="43">
        <f t="shared" si="115"/>
        <v>26652883.800000001</v>
      </c>
      <c r="CX113" s="53">
        <f t="shared" si="116"/>
        <v>2131513200</v>
      </c>
      <c r="CY113" s="43">
        <f t="shared" si="117"/>
        <v>35525220</v>
      </c>
      <c r="CZ113" s="48">
        <f t="shared" si="118"/>
        <v>59208700</v>
      </c>
    </row>
    <row r="114" spans="1:104">
      <c r="A114" s="3">
        <f t="shared" si="111"/>
        <v>75</v>
      </c>
      <c r="B114" s="249">
        <v>7</v>
      </c>
      <c r="C114" s="250" t="s">
        <v>152</v>
      </c>
      <c r="D114" s="285">
        <v>20</v>
      </c>
      <c r="E114" s="252"/>
      <c r="F114" s="40" t="s">
        <v>70</v>
      </c>
      <c r="G114" s="253">
        <f t="shared" si="80"/>
        <v>60</v>
      </c>
      <c r="H114" s="253">
        <f t="shared" si="81"/>
        <v>51</v>
      </c>
      <c r="I114" s="254">
        <f t="shared" si="82"/>
        <v>26966806</v>
      </c>
      <c r="J114" s="254">
        <f t="shared" si="83"/>
        <v>2</v>
      </c>
      <c r="K114" s="255">
        <f t="shared" si="84"/>
        <v>0.93</v>
      </c>
      <c r="L114" s="256">
        <f t="shared" si="119"/>
        <v>1.01</v>
      </c>
      <c r="M114" s="257">
        <f t="shared" si="85"/>
        <v>21166819.673561409</v>
      </c>
      <c r="N114" s="257">
        <f t="shared" si="86"/>
        <v>23858387.72623127</v>
      </c>
      <c r="O114" s="257">
        <f t="shared" si="87"/>
        <v>25329920.875800002</v>
      </c>
      <c r="P114" s="257">
        <f t="shared" si="88"/>
        <v>26892214.970120206</v>
      </c>
      <c r="Q114" s="258">
        <f t="shared" si="89"/>
        <v>25329920.875800002</v>
      </c>
      <c r="R114" s="257">
        <f t="shared" si="89"/>
        <v>26892214.970120206</v>
      </c>
      <c r="S114" s="257">
        <f t="shared" si="90"/>
        <v>28550867.945666909</v>
      </c>
      <c r="T114" s="257"/>
      <c r="U114" s="257">
        <f t="shared" si="91"/>
        <v>1079507803.3516319</v>
      </c>
      <c r="V114" s="257">
        <f t="shared" si="92"/>
        <v>1216777774.0377948</v>
      </c>
      <c r="W114" s="257">
        <f t="shared" si="93"/>
        <v>1291825964.6658001</v>
      </c>
      <c r="X114" s="258">
        <f t="shared" si="94"/>
        <v>1371502963.4761305</v>
      </c>
      <c r="Y114" s="258">
        <f t="shared" si="95"/>
        <v>1291825964.6658001</v>
      </c>
      <c r="Z114" s="257">
        <f t="shared" si="96"/>
        <v>1371502963.4761305</v>
      </c>
      <c r="AA114" s="257">
        <f t="shared" si="97"/>
        <v>1456094265.2290125</v>
      </c>
      <c r="AB114" s="257"/>
      <c r="AC114" s="32" t="str">
        <f t="shared" si="98"/>
        <v>BERTAHAP</v>
      </c>
      <c r="AD114" s="259">
        <f t="shared" si="99"/>
        <v>0</v>
      </c>
      <c r="AE114" s="260">
        <v>2</v>
      </c>
      <c r="AF114" s="261"/>
      <c r="AG114" s="257" t="str">
        <f t="shared" si="120"/>
        <v>KR</v>
      </c>
      <c r="AH114" s="261">
        <v>1187459000</v>
      </c>
      <c r="AI114" s="261">
        <v>1338456000</v>
      </c>
      <c r="AJ114" s="261">
        <v>1421009000</v>
      </c>
      <c r="AK114" s="262">
        <v>1508654000</v>
      </c>
      <c r="AL114" s="262">
        <v>1421009000</v>
      </c>
      <c r="AM114" s="261">
        <v>1508654000</v>
      </c>
      <c r="AN114" s="261">
        <v>1601704000</v>
      </c>
      <c r="AO114" s="51">
        <v>1506269540</v>
      </c>
      <c r="AP114" s="42">
        <v>1599173240</v>
      </c>
      <c r="AQ114" s="58">
        <f t="shared" si="100"/>
        <v>1355642586</v>
      </c>
      <c r="AR114" s="58">
        <f t="shared" si="112"/>
        <v>22594043.099999998</v>
      </c>
      <c r="AS114" s="336">
        <f t="shared" si="113"/>
        <v>28287262.5</v>
      </c>
      <c r="AT114" s="131">
        <f t="shared" si="101"/>
        <v>15991732.399999999</v>
      </c>
      <c r="AU114" s="5">
        <f t="shared" si="102"/>
        <v>22594043.099999998</v>
      </c>
      <c r="AV114" s="5">
        <f t="shared" si="114"/>
        <v>35525225</v>
      </c>
      <c r="AX114" s="2"/>
      <c r="AY114" s="2"/>
      <c r="BT114" s="53">
        <f t="shared" si="103"/>
        <v>-1481825.989699997</v>
      </c>
      <c r="BV114" s="116"/>
      <c r="BW114" s="112"/>
      <c r="BX114" s="112" t="str">
        <f t="shared" si="121"/>
        <v>2BR-18</v>
      </c>
      <c r="BY114" s="113">
        <f t="shared" si="122"/>
        <v>18</v>
      </c>
      <c r="BZ114" s="114">
        <f t="shared" si="123"/>
        <v>97</v>
      </c>
      <c r="CA114" s="114">
        <f t="shared" si="123"/>
        <v>85</v>
      </c>
      <c r="CB114" s="115">
        <f t="shared" si="124"/>
        <v>25580712.171600003</v>
      </c>
      <c r="CC114" s="115">
        <f t="shared" si="125"/>
        <v>1998693000</v>
      </c>
      <c r="CD114" s="115">
        <f t="shared" si="125"/>
        <v>2252846000</v>
      </c>
      <c r="CE114" s="115">
        <f t="shared" si="125"/>
        <v>2391797000</v>
      </c>
      <c r="CF114" s="115">
        <f t="shared" si="125"/>
        <v>2539318000</v>
      </c>
      <c r="CG114" s="115">
        <f t="shared" si="126"/>
        <v>2695937000</v>
      </c>
      <c r="CT114" s="58">
        <f t="shared" si="110"/>
        <v>1439255916</v>
      </c>
      <c r="CU114" s="43">
        <f t="shared" si="115"/>
        <v>15991732.399999999</v>
      </c>
      <c r="CX114" s="53">
        <f t="shared" si="116"/>
        <v>1278908100</v>
      </c>
      <c r="CY114" s="43">
        <f t="shared" si="117"/>
        <v>21315135</v>
      </c>
      <c r="CZ114" s="48">
        <f t="shared" si="118"/>
        <v>35525225</v>
      </c>
    </row>
    <row r="115" spans="1:104">
      <c r="A115" s="3">
        <f t="shared" si="111"/>
        <v>76</v>
      </c>
      <c r="B115" s="249">
        <v>8</v>
      </c>
      <c r="C115" s="250" t="s">
        <v>152</v>
      </c>
      <c r="D115" s="285">
        <v>22</v>
      </c>
      <c r="E115" s="252"/>
      <c r="F115" s="40" t="s">
        <v>89</v>
      </c>
      <c r="G115" s="253">
        <f t="shared" si="80"/>
        <v>81</v>
      </c>
      <c r="H115" s="253">
        <f t="shared" si="81"/>
        <v>70</v>
      </c>
      <c r="I115" s="254">
        <f t="shared" si="82"/>
        <v>26966806</v>
      </c>
      <c r="J115" s="254">
        <f t="shared" si="83"/>
        <v>4</v>
      </c>
      <c r="K115" s="255">
        <f t="shared" si="84"/>
        <v>0.97</v>
      </c>
      <c r="L115" s="256">
        <f t="shared" si="119"/>
        <v>1.01</v>
      </c>
      <c r="M115" s="257">
        <f t="shared" si="85"/>
        <v>22077220.519736089</v>
      </c>
      <c r="N115" s="257">
        <f t="shared" si="86"/>
        <v>24884554.94026272</v>
      </c>
      <c r="O115" s="257">
        <f t="shared" si="87"/>
        <v>26419379.838199999</v>
      </c>
      <c r="P115" s="257">
        <f t="shared" si="88"/>
        <v>28048869.3774372</v>
      </c>
      <c r="Q115" s="258">
        <f t="shared" si="89"/>
        <v>26419379.838199999</v>
      </c>
      <c r="R115" s="257">
        <f t="shared" si="89"/>
        <v>28048869.3774372</v>
      </c>
      <c r="S115" s="257">
        <f t="shared" si="90"/>
        <v>29778862.265910644</v>
      </c>
      <c r="T115" s="257"/>
      <c r="U115" s="257">
        <f t="shared" si="91"/>
        <v>1545405436.3815262</v>
      </c>
      <c r="V115" s="257">
        <f t="shared" si="92"/>
        <v>1741918845.8183904</v>
      </c>
      <c r="W115" s="257">
        <f t="shared" si="93"/>
        <v>1849356588.674</v>
      </c>
      <c r="X115" s="258">
        <f t="shared" si="94"/>
        <v>1963420856.420604</v>
      </c>
      <c r="Y115" s="258">
        <f t="shared" si="95"/>
        <v>1849356588.674</v>
      </c>
      <c r="Z115" s="257">
        <f t="shared" si="96"/>
        <v>1963420856.420604</v>
      </c>
      <c r="AA115" s="257">
        <f t="shared" si="97"/>
        <v>2084520358.613745</v>
      </c>
      <c r="AB115" s="257"/>
      <c r="AC115" s="32" t="str">
        <f t="shared" si="98"/>
        <v>BERTAHAP</v>
      </c>
      <c r="AD115" s="259">
        <f t="shared" si="99"/>
        <v>0</v>
      </c>
      <c r="AE115" s="260">
        <v>2</v>
      </c>
      <c r="AF115" s="261"/>
      <c r="AG115" s="257" t="str">
        <f t="shared" si="120"/>
        <v>KR</v>
      </c>
      <c r="AH115" s="261">
        <v>1699946000</v>
      </c>
      <c r="AI115" s="261">
        <v>1916111000</v>
      </c>
      <c r="AJ115" s="261">
        <v>2034293000</v>
      </c>
      <c r="AK115" s="262">
        <v>2159763000</v>
      </c>
      <c r="AL115" s="262">
        <v>2034293000</v>
      </c>
      <c r="AM115" s="261">
        <v>2159763000</v>
      </c>
      <c r="AN115" s="261">
        <v>2292973000</v>
      </c>
      <c r="AO115" s="51">
        <v>2156350580</v>
      </c>
      <c r="AP115" s="42">
        <v>2289348780</v>
      </c>
      <c r="AQ115" s="58">
        <f t="shared" si="100"/>
        <v>1940715522</v>
      </c>
      <c r="AR115" s="58">
        <f t="shared" si="112"/>
        <v>32345258.700000003</v>
      </c>
      <c r="AS115" s="336">
        <f t="shared" si="113"/>
        <v>40495556.25</v>
      </c>
      <c r="AT115" s="131">
        <f t="shared" si="101"/>
        <v>22893487.800000001</v>
      </c>
      <c r="AU115" s="5">
        <f t="shared" si="102"/>
        <v>32345258.700000003</v>
      </c>
      <c r="AV115" s="5">
        <f t="shared" si="114"/>
        <v>50857325</v>
      </c>
      <c r="AX115" s="2"/>
      <c r="AY115" s="2"/>
      <c r="BT115" s="53">
        <f t="shared" si="103"/>
        <v>-392367.02730000019</v>
      </c>
      <c r="BV115" s="116"/>
      <c r="BW115" s="112"/>
      <c r="BX115" s="112" t="str">
        <f t="shared" si="121"/>
        <v>1BR-20</v>
      </c>
      <c r="BY115" s="113">
        <f t="shared" si="122"/>
        <v>20</v>
      </c>
      <c r="BZ115" s="114">
        <f t="shared" si="123"/>
        <v>60</v>
      </c>
      <c r="CA115" s="114">
        <f t="shared" si="123"/>
        <v>51</v>
      </c>
      <c r="CB115" s="115">
        <f t="shared" si="124"/>
        <v>25580712.171600003</v>
      </c>
      <c r="CC115" s="115">
        <f t="shared" si="125"/>
        <v>1199216000</v>
      </c>
      <c r="CD115" s="115">
        <f t="shared" si="125"/>
        <v>1351708000</v>
      </c>
      <c r="CE115" s="115">
        <f t="shared" si="125"/>
        <v>1435078000</v>
      </c>
      <c r="CF115" s="115">
        <f t="shared" si="125"/>
        <v>1523591000</v>
      </c>
      <c r="CG115" s="115">
        <f t="shared" si="126"/>
        <v>1617563000</v>
      </c>
      <c r="CT115" s="58">
        <f t="shared" si="110"/>
        <v>2060413902</v>
      </c>
      <c r="CU115" s="43">
        <f t="shared" si="115"/>
        <v>22893487.800000001</v>
      </c>
      <c r="CX115" s="53">
        <f t="shared" si="116"/>
        <v>1830863700</v>
      </c>
      <c r="CY115" s="43">
        <f t="shared" si="117"/>
        <v>30514395</v>
      </c>
      <c r="CZ115" s="48">
        <f t="shared" si="118"/>
        <v>50857325</v>
      </c>
    </row>
    <row r="116" spans="1:104">
      <c r="A116" s="3">
        <f t="shared" si="111"/>
        <v>77</v>
      </c>
      <c r="B116" s="249">
        <v>1</v>
      </c>
      <c r="C116" s="250" t="s">
        <v>154</v>
      </c>
      <c r="D116" s="251" t="s">
        <v>24</v>
      </c>
      <c r="E116" s="252"/>
      <c r="F116" s="40" t="s">
        <v>39</v>
      </c>
      <c r="G116" s="253">
        <f t="shared" si="80"/>
        <v>113</v>
      </c>
      <c r="H116" s="253">
        <f t="shared" si="81"/>
        <v>101</v>
      </c>
      <c r="I116" s="254">
        <f t="shared" si="82"/>
        <v>26966806</v>
      </c>
      <c r="J116" s="254">
        <f t="shared" si="83"/>
        <v>6</v>
      </c>
      <c r="K116" s="255">
        <f t="shared" si="84"/>
        <v>0.95</v>
      </c>
      <c r="L116" s="305">
        <f t="shared" ref="L116:L123" si="127">SUMIF($AN$4:$AN$22,D116,$BH$4:$BH$22)</f>
        <v>1.02</v>
      </c>
      <c r="M116" s="257">
        <f t="shared" si="85"/>
        <v>21836099.50354626</v>
      </c>
      <c r="N116" s="257">
        <f t="shared" si="86"/>
        <v>24612773.029615775</v>
      </c>
      <c r="O116" s="257">
        <f t="shared" si="87"/>
        <v>26130835.013999999</v>
      </c>
      <c r="P116" s="257">
        <f t="shared" si="88"/>
        <v>27742527.739855718</v>
      </c>
      <c r="Q116" s="258">
        <f t="shared" si="89"/>
        <v>26130835.013999999</v>
      </c>
      <c r="R116" s="257">
        <f t="shared" si="89"/>
        <v>27742527.739855718</v>
      </c>
      <c r="S116" s="257">
        <f t="shared" si="90"/>
        <v>29453626.146440148</v>
      </c>
      <c r="T116" s="257"/>
      <c r="U116" s="257">
        <f t="shared" si="91"/>
        <v>2205446049.8581724</v>
      </c>
      <c r="V116" s="257">
        <f t="shared" si="92"/>
        <v>2485890075.9911933</v>
      </c>
      <c r="W116" s="257">
        <f t="shared" si="93"/>
        <v>2639214336.414</v>
      </c>
      <c r="X116" s="258">
        <f t="shared" si="94"/>
        <v>2801995301.7254276</v>
      </c>
      <c r="Y116" s="258">
        <f t="shared" si="95"/>
        <v>2639214336.414</v>
      </c>
      <c r="Z116" s="257">
        <f t="shared" si="96"/>
        <v>2801995301.7254276</v>
      </c>
      <c r="AA116" s="257">
        <f t="shared" si="97"/>
        <v>2974816240.7904549</v>
      </c>
      <c r="AB116" s="257"/>
      <c r="AC116" s="32" t="str">
        <f t="shared" si="98"/>
        <v>BERTAHAP</v>
      </c>
      <c r="AD116" s="259">
        <f t="shared" si="99"/>
        <v>0</v>
      </c>
      <c r="AE116" s="260">
        <v>2</v>
      </c>
      <c r="AF116" s="261"/>
      <c r="AG116" s="257" t="str">
        <f t="shared" si="120"/>
        <v>KR</v>
      </c>
      <c r="AH116" s="261">
        <v>2425991000</v>
      </c>
      <c r="AI116" s="261">
        <v>2734480000</v>
      </c>
      <c r="AJ116" s="261">
        <v>2903136000</v>
      </c>
      <c r="AK116" s="262">
        <v>3082195000</v>
      </c>
      <c r="AL116" s="262">
        <v>2903136000</v>
      </c>
      <c r="AM116" s="261">
        <v>3082195000</v>
      </c>
      <c r="AN116" s="261">
        <v>3272298000</v>
      </c>
      <c r="AO116" s="51">
        <v>3077324160</v>
      </c>
      <c r="AP116" s="42">
        <v>3267126700</v>
      </c>
      <c r="AQ116" s="58">
        <f t="shared" si="100"/>
        <v>2769591744</v>
      </c>
      <c r="AR116" s="58">
        <f t="shared" si="112"/>
        <v>46159862.400000006</v>
      </c>
      <c r="AS116" s="336">
        <f t="shared" si="113"/>
        <v>57791156.25</v>
      </c>
      <c r="AT116" s="131">
        <f t="shared" si="101"/>
        <v>32671267</v>
      </c>
      <c r="AU116" s="5">
        <f t="shared" si="102"/>
        <v>46159862.400000006</v>
      </c>
      <c r="AV116" s="5">
        <f t="shared" si="114"/>
        <v>72578400</v>
      </c>
      <c r="AX116" s="2"/>
      <c r="AY116" s="2"/>
      <c r="BT116" s="53">
        <f t="shared" si="103"/>
        <v>-680911.8515000008</v>
      </c>
      <c r="BV116" s="116">
        <v>21</v>
      </c>
      <c r="BW116" s="112" t="s">
        <v>156</v>
      </c>
      <c r="BX116" s="112" t="str">
        <f t="shared" ref="BX116:BX122" si="128">F206</f>
        <v>1BR-6</v>
      </c>
      <c r="BY116" s="113" t="str">
        <f t="shared" ref="BY116:BY122" si="129">D206</f>
        <v>06</v>
      </c>
      <c r="BZ116" s="114">
        <f t="shared" ref="BZ116:CA122" si="130">G206</f>
        <v>78</v>
      </c>
      <c r="CA116" s="114">
        <f t="shared" si="130"/>
        <v>66</v>
      </c>
      <c r="CB116" s="115">
        <f t="shared" ref="CB116:CB122" si="131">O206</f>
        <v>25580712.171600003</v>
      </c>
      <c r="CC116" s="115">
        <f t="shared" ref="CC116:CF122" si="132">AH206</f>
        <v>1551927000</v>
      </c>
      <c r="CD116" s="115">
        <f t="shared" si="132"/>
        <v>1749269000</v>
      </c>
      <c r="CE116" s="115">
        <f t="shared" si="132"/>
        <v>1857160000</v>
      </c>
      <c r="CF116" s="115">
        <f t="shared" si="132"/>
        <v>1971706000</v>
      </c>
      <c r="CG116" s="115">
        <f t="shared" ref="CG116:CG122" si="133">AN206</f>
        <v>2093316000</v>
      </c>
      <c r="CT116" s="58">
        <f t="shared" si="110"/>
        <v>2940414030</v>
      </c>
      <c r="CU116" s="43">
        <f t="shared" si="115"/>
        <v>32671267</v>
      </c>
      <c r="CX116" s="53">
        <f t="shared" si="116"/>
        <v>2612822400</v>
      </c>
      <c r="CY116" s="43">
        <f t="shared" si="117"/>
        <v>43547040</v>
      </c>
      <c r="CZ116" s="48">
        <f t="shared" si="118"/>
        <v>72578400</v>
      </c>
    </row>
    <row r="117" spans="1:104">
      <c r="A117" s="3">
        <f t="shared" si="111"/>
        <v>78</v>
      </c>
      <c r="B117" s="249">
        <v>2</v>
      </c>
      <c r="C117" s="250" t="s">
        <v>154</v>
      </c>
      <c r="D117" s="251" t="s">
        <v>35</v>
      </c>
      <c r="E117" s="252"/>
      <c r="F117" s="40" t="s">
        <v>42</v>
      </c>
      <c r="G117" s="253">
        <f t="shared" si="80"/>
        <v>78</v>
      </c>
      <c r="H117" s="253">
        <f t="shared" si="81"/>
        <v>66</v>
      </c>
      <c r="I117" s="254">
        <f t="shared" si="82"/>
        <v>26966806</v>
      </c>
      <c r="J117" s="254">
        <f t="shared" si="83"/>
        <v>2</v>
      </c>
      <c r="K117" s="255">
        <f t="shared" si="84"/>
        <v>0.93</v>
      </c>
      <c r="L117" s="305">
        <f t="shared" si="127"/>
        <v>1.02</v>
      </c>
      <c r="M117" s="257">
        <f t="shared" si="85"/>
        <v>21376392.145576868</v>
      </c>
      <c r="N117" s="257">
        <f t="shared" si="86"/>
        <v>24094609.386887025</v>
      </c>
      <c r="O117" s="257">
        <f t="shared" si="87"/>
        <v>25580712.171600003</v>
      </c>
      <c r="P117" s="257">
        <f t="shared" si="88"/>
        <v>27158474.52427981</v>
      </c>
      <c r="Q117" s="258">
        <f t="shared" si="89"/>
        <v>25580712.171600003</v>
      </c>
      <c r="R117" s="257">
        <f t="shared" si="89"/>
        <v>27158474.52427981</v>
      </c>
      <c r="S117" s="257">
        <f t="shared" si="90"/>
        <v>28833549.806515098</v>
      </c>
      <c r="T117" s="257"/>
      <c r="U117" s="257">
        <f t="shared" si="91"/>
        <v>1410841881.6080732</v>
      </c>
      <c r="V117" s="257">
        <f t="shared" si="92"/>
        <v>1590244219.5345438</v>
      </c>
      <c r="W117" s="257">
        <f t="shared" si="93"/>
        <v>1688327003.3256001</v>
      </c>
      <c r="X117" s="258">
        <f t="shared" si="94"/>
        <v>1792459318.6024675</v>
      </c>
      <c r="Y117" s="258">
        <f t="shared" si="95"/>
        <v>1688327003.3256001</v>
      </c>
      <c r="Z117" s="257">
        <f t="shared" si="96"/>
        <v>1792459318.6024675</v>
      </c>
      <c r="AA117" s="257">
        <f t="shared" si="97"/>
        <v>1903014287.2299964</v>
      </c>
      <c r="AB117" s="257"/>
      <c r="AC117" s="32" t="str">
        <f t="shared" si="98"/>
        <v>BERTAHAP</v>
      </c>
      <c r="AD117" s="259">
        <f t="shared" si="99"/>
        <v>0</v>
      </c>
      <c r="AE117" s="260">
        <v>2</v>
      </c>
      <c r="AF117" s="261"/>
      <c r="AG117" s="257" t="e">
        <f>IF(AF117&gt;#REF!,"LB","KR")</f>
        <v>#REF!</v>
      </c>
      <c r="AH117" s="261">
        <v>1551927000</v>
      </c>
      <c r="AI117" s="261">
        <v>1749269000</v>
      </c>
      <c r="AJ117" s="261">
        <v>1857160000</v>
      </c>
      <c r="AK117" s="262">
        <v>1971706000</v>
      </c>
      <c r="AL117" s="262">
        <v>1857160000</v>
      </c>
      <c r="AM117" s="261">
        <v>1971706000</v>
      </c>
      <c r="AN117" s="261">
        <v>2093316000</v>
      </c>
      <c r="AO117" s="51">
        <v>1968589600</v>
      </c>
      <c r="AP117" s="42">
        <v>2090008360</v>
      </c>
      <c r="AQ117" s="58">
        <f t="shared" si="100"/>
        <v>1771730640</v>
      </c>
      <c r="AR117" s="58">
        <f t="shared" si="112"/>
        <v>29528844</v>
      </c>
      <c r="AS117" s="336">
        <f t="shared" si="113"/>
        <v>36969487.5</v>
      </c>
      <c r="AT117" s="131">
        <f t="shared" si="101"/>
        <v>20900083.600000001</v>
      </c>
      <c r="AU117" s="5">
        <f t="shared" si="102"/>
        <v>29528844</v>
      </c>
      <c r="AV117" s="5">
        <f t="shared" si="114"/>
        <v>46429000</v>
      </c>
      <c r="AX117" s="2"/>
      <c r="AY117" s="2"/>
      <c r="BT117" s="53">
        <f t="shared" si="103"/>
        <v>-1231034.6938999966</v>
      </c>
      <c r="BV117" s="116"/>
      <c r="BW117" s="121"/>
      <c r="BX117" s="112" t="str">
        <f t="shared" si="128"/>
        <v>1BR-8</v>
      </c>
      <c r="BY117" s="113" t="str">
        <f t="shared" si="129"/>
        <v>08</v>
      </c>
      <c r="BZ117" s="114">
        <f t="shared" si="130"/>
        <v>60</v>
      </c>
      <c r="CA117" s="114">
        <f t="shared" si="130"/>
        <v>52</v>
      </c>
      <c r="CB117" s="115">
        <f t="shared" si="131"/>
        <v>25580712.171600003</v>
      </c>
      <c r="CC117" s="115">
        <f t="shared" si="132"/>
        <v>1222730000</v>
      </c>
      <c r="CD117" s="115">
        <f t="shared" si="132"/>
        <v>1378212000</v>
      </c>
      <c r="CE117" s="115">
        <f t="shared" si="132"/>
        <v>1463217000</v>
      </c>
      <c r="CF117" s="115">
        <f t="shared" si="132"/>
        <v>1553465000</v>
      </c>
      <c r="CG117" s="115">
        <f t="shared" si="133"/>
        <v>1649280000</v>
      </c>
      <c r="CH117" s="2">
        <v>14</v>
      </c>
      <c r="CT117" s="58">
        <f t="shared" si="110"/>
        <v>1881007524</v>
      </c>
      <c r="CU117" s="43">
        <f t="shared" si="115"/>
        <v>20900083.600000001</v>
      </c>
      <c r="CX117" s="53">
        <f t="shared" si="116"/>
        <v>1671444000</v>
      </c>
      <c r="CY117" s="43">
        <f t="shared" si="117"/>
        <v>27857400</v>
      </c>
      <c r="CZ117" s="48">
        <f t="shared" si="118"/>
        <v>46429000</v>
      </c>
    </row>
    <row r="118" spans="1:104">
      <c r="A118" s="3">
        <f t="shared" si="111"/>
        <v>79</v>
      </c>
      <c r="B118" s="249">
        <v>3</v>
      </c>
      <c r="C118" s="250" t="s">
        <v>154</v>
      </c>
      <c r="D118" s="251">
        <v>10</v>
      </c>
      <c r="E118" s="252"/>
      <c r="F118" s="40" t="s">
        <v>48</v>
      </c>
      <c r="G118" s="253">
        <f t="shared" si="80"/>
        <v>74</v>
      </c>
      <c r="H118" s="253">
        <f t="shared" si="81"/>
        <v>63</v>
      </c>
      <c r="I118" s="254">
        <f t="shared" si="82"/>
        <v>26966806</v>
      </c>
      <c r="J118" s="254">
        <f t="shared" si="83"/>
        <v>2</v>
      </c>
      <c r="K118" s="255">
        <f t="shared" si="84"/>
        <v>0.93</v>
      </c>
      <c r="L118" s="305">
        <f t="shared" si="127"/>
        <v>1.02</v>
      </c>
      <c r="M118" s="257">
        <f t="shared" si="85"/>
        <v>21376392.145576868</v>
      </c>
      <c r="N118" s="257">
        <f t="shared" si="86"/>
        <v>24094609.386887025</v>
      </c>
      <c r="O118" s="257">
        <f t="shared" si="87"/>
        <v>25580712.171600003</v>
      </c>
      <c r="P118" s="257">
        <f t="shared" si="88"/>
        <v>27158474.52427981</v>
      </c>
      <c r="Q118" s="258">
        <f t="shared" si="89"/>
        <v>25580712.171600003</v>
      </c>
      <c r="R118" s="257">
        <f t="shared" si="89"/>
        <v>27158474.52427981</v>
      </c>
      <c r="S118" s="257">
        <f t="shared" si="90"/>
        <v>28833549.806515098</v>
      </c>
      <c r="T118" s="257"/>
      <c r="U118" s="257">
        <f t="shared" si="91"/>
        <v>1346712705.1713426</v>
      </c>
      <c r="V118" s="257">
        <f t="shared" si="92"/>
        <v>1517960391.3738825</v>
      </c>
      <c r="W118" s="257">
        <f t="shared" si="93"/>
        <v>1611584866.8108001</v>
      </c>
      <c r="X118" s="258">
        <f t="shared" si="94"/>
        <v>1710983895.029628</v>
      </c>
      <c r="Y118" s="258">
        <f t="shared" si="95"/>
        <v>1611584866.8108001</v>
      </c>
      <c r="Z118" s="257">
        <f t="shared" si="96"/>
        <v>1710983895.029628</v>
      </c>
      <c r="AA118" s="257">
        <f t="shared" si="97"/>
        <v>1816513637.810451</v>
      </c>
      <c r="AB118" s="257"/>
      <c r="AC118" s="32" t="str">
        <f t="shared" si="98"/>
        <v>BERTAHAP</v>
      </c>
      <c r="AD118" s="259">
        <f t="shared" si="99"/>
        <v>0</v>
      </c>
      <c r="AE118" s="260">
        <v>2</v>
      </c>
      <c r="AF118" s="261"/>
      <c r="AG118" s="257" t="str">
        <f t="shared" ref="AG118:AG137" si="134">IF(AF118&gt;$AZ$42,"LB","KR")</f>
        <v>KR</v>
      </c>
      <c r="AH118" s="261">
        <v>1481384000</v>
      </c>
      <c r="AI118" s="261">
        <v>1669757000</v>
      </c>
      <c r="AJ118" s="261">
        <v>1772744000</v>
      </c>
      <c r="AK118" s="262">
        <v>1882083000</v>
      </c>
      <c r="AL118" s="262">
        <v>1772744000</v>
      </c>
      <c r="AM118" s="261">
        <v>1882083000</v>
      </c>
      <c r="AN118" s="261">
        <v>1998166000</v>
      </c>
      <c r="AO118" s="51">
        <v>1879108640</v>
      </c>
      <c r="AP118" s="42">
        <v>1995007980</v>
      </c>
      <c r="AQ118" s="58">
        <f t="shared" si="100"/>
        <v>1691197776</v>
      </c>
      <c r="AR118" s="58">
        <f t="shared" si="112"/>
        <v>28186629.600000005</v>
      </c>
      <c r="AS118" s="336">
        <f t="shared" si="113"/>
        <v>35289056.25</v>
      </c>
      <c r="AT118" s="131">
        <f t="shared" si="101"/>
        <v>19950079.800000001</v>
      </c>
      <c r="AU118" s="5">
        <f t="shared" si="102"/>
        <v>28186629.600000005</v>
      </c>
      <c r="AV118" s="5">
        <f t="shared" si="114"/>
        <v>44318600</v>
      </c>
      <c r="AX118" s="2"/>
      <c r="AY118" s="2"/>
      <c r="BT118" s="53">
        <f t="shared" si="103"/>
        <v>-1231034.6938999966</v>
      </c>
      <c r="BV118" s="116"/>
      <c r="BW118" s="112"/>
      <c r="BX118" s="112" t="str">
        <f t="shared" si="128"/>
        <v>1BR-10</v>
      </c>
      <c r="BY118" s="113">
        <f t="shared" si="129"/>
        <v>10</v>
      </c>
      <c r="BZ118" s="114">
        <f t="shared" si="130"/>
        <v>74</v>
      </c>
      <c r="CA118" s="114">
        <f t="shared" si="130"/>
        <v>63</v>
      </c>
      <c r="CB118" s="115">
        <f t="shared" si="131"/>
        <v>25580712.171600003</v>
      </c>
      <c r="CC118" s="115">
        <f t="shared" si="132"/>
        <v>1481384000</v>
      </c>
      <c r="CD118" s="115">
        <f t="shared" si="132"/>
        <v>1669757000</v>
      </c>
      <c r="CE118" s="115">
        <f t="shared" si="132"/>
        <v>1772744000</v>
      </c>
      <c r="CF118" s="115">
        <f t="shared" si="132"/>
        <v>1882083000</v>
      </c>
      <c r="CG118" s="115">
        <f t="shared" si="133"/>
        <v>1998166000</v>
      </c>
      <c r="CT118" s="58">
        <f t="shared" si="110"/>
        <v>1795507182</v>
      </c>
      <c r="CU118" s="43">
        <f t="shared" si="115"/>
        <v>19950079.800000001</v>
      </c>
      <c r="CX118" s="53">
        <f t="shared" si="116"/>
        <v>1595469600</v>
      </c>
      <c r="CY118" s="43">
        <f t="shared" si="117"/>
        <v>26591160</v>
      </c>
      <c r="CZ118" s="48">
        <f t="shared" si="118"/>
        <v>44318600</v>
      </c>
    </row>
    <row r="119" spans="1:104">
      <c r="A119" s="3">
        <f t="shared" si="111"/>
        <v>80</v>
      </c>
      <c r="B119" s="249">
        <v>4</v>
      </c>
      <c r="C119" s="250" t="s">
        <v>154</v>
      </c>
      <c r="D119" s="285">
        <v>12</v>
      </c>
      <c r="E119" s="252"/>
      <c r="F119" s="40" t="s">
        <v>50</v>
      </c>
      <c r="G119" s="253">
        <f t="shared" si="80"/>
        <v>67</v>
      </c>
      <c r="H119" s="253">
        <f t="shared" si="81"/>
        <v>57</v>
      </c>
      <c r="I119" s="254">
        <f t="shared" si="82"/>
        <v>26966806</v>
      </c>
      <c r="J119" s="254">
        <f t="shared" si="83"/>
        <v>2</v>
      </c>
      <c r="K119" s="255">
        <f t="shared" si="84"/>
        <v>0.93</v>
      </c>
      <c r="L119" s="305">
        <f t="shared" si="127"/>
        <v>1.02</v>
      </c>
      <c r="M119" s="257">
        <f t="shared" si="85"/>
        <v>21376392.145576868</v>
      </c>
      <c r="N119" s="257">
        <f t="shared" si="86"/>
        <v>24094609.386887025</v>
      </c>
      <c r="O119" s="257">
        <f t="shared" si="87"/>
        <v>25580712.171600003</v>
      </c>
      <c r="P119" s="257">
        <f t="shared" si="88"/>
        <v>27158474.52427981</v>
      </c>
      <c r="Q119" s="258">
        <f t="shared" si="89"/>
        <v>25580712.171600003</v>
      </c>
      <c r="R119" s="257">
        <f t="shared" si="89"/>
        <v>27158474.52427981</v>
      </c>
      <c r="S119" s="257">
        <f t="shared" si="90"/>
        <v>28833549.806515098</v>
      </c>
      <c r="T119" s="257"/>
      <c r="U119" s="257">
        <f t="shared" si="91"/>
        <v>1218454352.2978816</v>
      </c>
      <c r="V119" s="257">
        <f t="shared" si="92"/>
        <v>1373392735.0525603</v>
      </c>
      <c r="W119" s="257">
        <f t="shared" si="93"/>
        <v>1458100593.7812002</v>
      </c>
      <c r="X119" s="258">
        <f t="shared" si="94"/>
        <v>1548033047.8839493</v>
      </c>
      <c r="Y119" s="258">
        <f t="shared" si="95"/>
        <v>1458100593.7812002</v>
      </c>
      <c r="Z119" s="257">
        <f t="shared" si="96"/>
        <v>1548033047.8839493</v>
      </c>
      <c r="AA119" s="257">
        <f t="shared" si="97"/>
        <v>1643512338.9713607</v>
      </c>
      <c r="AB119" s="257"/>
      <c r="AC119" s="32" t="str">
        <f t="shared" si="98"/>
        <v>BERTAHAP</v>
      </c>
      <c r="AD119" s="259">
        <f t="shared" si="99"/>
        <v>0</v>
      </c>
      <c r="AE119" s="260">
        <v>2</v>
      </c>
      <c r="AF119" s="261"/>
      <c r="AG119" s="257" t="str">
        <f t="shared" si="134"/>
        <v>KR</v>
      </c>
      <c r="AH119" s="261">
        <v>1340300000</v>
      </c>
      <c r="AI119" s="261">
        <v>1510733000</v>
      </c>
      <c r="AJ119" s="261">
        <v>1603911000</v>
      </c>
      <c r="AK119" s="262">
        <v>1702837000</v>
      </c>
      <c r="AL119" s="262">
        <v>1603911000</v>
      </c>
      <c r="AM119" s="261">
        <v>1702837000</v>
      </c>
      <c r="AN119" s="261">
        <v>1807864000</v>
      </c>
      <c r="AO119" s="51">
        <v>1700145660</v>
      </c>
      <c r="AP119" s="42">
        <v>1805007220</v>
      </c>
      <c r="AQ119" s="58">
        <f t="shared" si="100"/>
        <v>1530131094</v>
      </c>
      <c r="AR119" s="58">
        <f t="shared" si="112"/>
        <v>25502184.900000002</v>
      </c>
      <c r="AS119" s="336">
        <f t="shared" si="113"/>
        <v>31928193.75</v>
      </c>
      <c r="AT119" s="131">
        <f t="shared" si="101"/>
        <v>18050072.200000003</v>
      </c>
      <c r="AU119" s="5">
        <f t="shared" si="102"/>
        <v>25502184.900000002</v>
      </c>
      <c r="AV119" s="5">
        <f t="shared" si="114"/>
        <v>40097775</v>
      </c>
      <c r="AX119" s="2"/>
      <c r="AY119" s="2"/>
      <c r="BT119" s="53">
        <f t="shared" si="103"/>
        <v>-1231034.6938999966</v>
      </c>
      <c r="BV119" s="116"/>
      <c r="BW119" s="112"/>
      <c r="BX119" s="112" t="str">
        <f t="shared" si="128"/>
        <v>1BR-12</v>
      </c>
      <c r="BY119" s="113">
        <f t="shared" si="129"/>
        <v>12</v>
      </c>
      <c r="BZ119" s="114">
        <f t="shared" si="130"/>
        <v>67</v>
      </c>
      <c r="CA119" s="114">
        <f t="shared" si="130"/>
        <v>57</v>
      </c>
      <c r="CB119" s="115">
        <f t="shared" si="131"/>
        <v>25580712.171600003</v>
      </c>
      <c r="CC119" s="115">
        <f t="shared" si="132"/>
        <v>1340300000</v>
      </c>
      <c r="CD119" s="115">
        <f t="shared" si="132"/>
        <v>1510733000</v>
      </c>
      <c r="CE119" s="115">
        <f t="shared" si="132"/>
        <v>1603911000</v>
      </c>
      <c r="CF119" s="115">
        <f t="shared" si="132"/>
        <v>1702837000</v>
      </c>
      <c r="CG119" s="115">
        <f t="shared" si="133"/>
        <v>1807864000</v>
      </c>
      <c r="CT119" s="58">
        <f t="shared" si="110"/>
        <v>1624506498</v>
      </c>
      <c r="CU119" s="43">
        <f t="shared" si="115"/>
        <v>18050072.200000003</v>
      </c>
      <c r="CX119" s="53">
        <f t="shared" si="116"/>
        <v>1443519900</v>
      </c>
      <c r="CY119" s="43">
        <f t="shared" si="117"/>
        <v>24058665</v>
      </c>
      <c r="CZ119" s="48">
        <f t="shared" si="118"/>
        <v>40097775</v>
      </c>
    </row>
    <row r="120" spans="1:104">
      <c r="A120" s="3">
        <f t="shared" si="111"/>
        <v>81</v>
      </c>
      <c r="B120" s="249">
        <v>5</v>
      </c>
      <c r="C120" s="250" t="s">
        <v>154</v>
      </c>
      <c r="D120" s="251">
        <v>16</v>
      </c>
      <c r="E120" s="252"/>
      <c r="F120" s="40" t="s">
        <v>52</v>
      </c>
      <c r="G120" s="253">
        <f t="shared" si="80"/>
        <v>71</v>
      </c>
      <c r="H120" s="253">
        <f t="shared" si="81"/>
        <v>63</v>
      </c>
      <c r="I120" s="254">
        <f t="shared" si="82"/>
        <v>26966806</v>
      </c>
      <c r="J120" s="254">
        <f t="shared" si="83"/>
        <v>2</v>
      </c>
      <c r="K120" s="255">
        <f t="shared" si="84"/>
        <v>0.93</v>
      </c>
      <c r="L120" s="305">
        <f t="shared" si="127"/>
        <v>1.02</v>
      </c>
      <c r="M120" s="257">
        <f t="shared" si="85"/>
        <v>21376392.145576868</v>
      </c>
      <c r="N120" s="257">
        <f t="shared" si="86"/>
        <v>24094609.386887025</v>
      </c>
      <c r="O120" s="257">
        <f t="shared" si="87"/>
        <v>25580712.171600003</v>
      </c>
      <c r="P120" s="257">
        <f t="shared" si="88"/>
        <v>27158474.52427981</v>
      </c>
      <c r="Q120" s="258">
        <f t="shared" si="89"/>
        <v>25580712.171600003</v>
      </c>
      <c r="R120" s="257">
        <f t="shared" si="89"/>
        <v>27158474.52427981</v>
      </c>
      <c r="S120" s="257">
        <f t="shared" si="90"/>
        <v>28833549.806515098</v>
      </c>
      <c r="T120" s="257"/>
      <c r="U120" s="257">
        <f t="shared" si="91"/>
        <v>1346712705.1713426</v>
      </c>
      <c r="V120" s="257">
        <f t="shared" si="92"/>
        <v>1517960391.3738825</v>
      </c>
      <c r="W120" s="257">
        <f t="shared" si="93"/>
        <v>1611584866.8108001</v>
      </c>
      <c r="X120" s="258">
        <f t="shared" si="94"/>
        <v>1710983895.029628</v>
      </c>
      <c r="Y120" s="258">
        <f t="shared" si="95"/>
        <v>1611584866.8108001</v>
      </c>
      <c r="Z120" s="257">
        <f t="shared" si="96"/>
        <v>1710983895.029628</v>
      </c>
      <c r="AA120" s="257">
        <f t="shared" si="97"/>
        <v>1816513637.810451</v>
      </c>
      <c r="AB120" s="257"/>
      <c r="AC120" s="32" t="str">
        <f t="shared" si="98"/>
        <v>BERTAHAP</v>
      </c>
      <c r="AD120" s="259">
        <f t="shared" si="99"/>
        <v>0</v>
      </c>
      <c r="AE120" s="260">
        <v>2</v>
      </c>
      <c r="AF120" s="261"/>
      <c r="AG120" s="257" t="str">
        <f t="shared" si="134"/>
        <v>KR</v>
      </c>
      <c r="AH120" s="261">
        <v>1481384000</v>
      </c>
      <c r="AI120" s="261">
        <v>1669757000</v>
      </c>
      <c r="AJ120" s="261">
        <v>1772744000</v>
      </c>
      <c r="AK120" s="262">
        <v>1882083000</v>
      </c>
      <c r="AL120" s="262">
        <v>1772744000</v>
      </c>
      <c r="AM120" s="261">
        <v>1882083000</v>
      </c>
      <c r="AN120" s="261">
        <v>1998166000</v>
      </c>
      <c r="AO120" s="51">
        <v>1879108640</v>
      </c>
      <c r="AP120" s="42">
        <v>1995007980</v>
      </c>
      <c r="AQ120" s="58">
        <f t="shared" si="100"/>
        <v>1691197776</v>
      </c>
      <c r="AR120" s="58">
        <f t="shared" si="112"/>
        <v>28186629.600000005</v>
      </c>
      <c r="AS120" s="336">
        <f t="shared" si="113"/>
        <v>35289056.25</v>
      </c>
      <c r="AT120" s="131">
        <f t="shared" si="101"/>
        <v>19950079.800000001</v>
      </c>
      <c r="AU120" s="5">
        <f t="shared" si="102"/>
        <v>28186629.600000005</v>
      </c>
      <c r="AV120" s="5">
        <f t="shared" si="114"/>
        <v>44318600</v>
      </c>
      <c r="AX120" s="2"/>
      <c r="AY120" s="2"/>
      <c r="BT120" s="53">
        <f t="shared" si="103"/>
        <v>-1231034.6938999966</v>
      </c>
      <c r="BV120" s="116"/>
      <c r="BW120" s="112"/>
      <c r="BX120" s="112" t="str">
        <f t="shared" si="128"/>
        <v>1BR-16</v>
      </c>
      <c r="BY120" s="113">
        <f t="shared" si="129"/>
        <v>16</v>
      </c>
      <c r="BZ120" s="114">
        <f t="shared" si="130"/>
        <v>71</v>
      </c>
      <c r="CA120" s="114">
        <f t="shared" si="130"/>
        <v>63</v>
      </c>
      <c r="CB120" s="115">
        <f t="shared" si="131"/>
        <v>25580712.171600003</v>
      </c>
      <c r="CC120" s="115">
        <f t="shared" si="132"/>
        <v>1481384000</v>
      </c>
      <c r="CD120" s="115">
        <f t="shared" si="132"/>
        <v>1669757000</v>
      </c>
      <c r="CE120" s="115">
        <f t="shared" si="132"/>
        <v>1772744000</v>
      </c>
      <c r="CF120" s="115">
        <f t="shared" si="132"/>
        <v>1882083000</v>
      </c>
      <c r="CG120" s="115">
        <f t="shared" si="133"/>
        <v>1998166000</v>
      </c>
      <c r="CT120" s="58">
        <f t="shared" si="110"/>
        <v>1795507182</v>
      </c>
      <c r="CU120" s="43">
        <f t="shared" si="115"/>
        <v>19950079.800000001</v>
      </c>
      <c r="CX120" s="53">
        <f t="shared" si="116"/>
        <v>1595469600</v>
      </c>
      <c r="CY120" s="43">
        <f t="shared" si="117"/>
        <v>26591160</v>
      </c>
      <c r="CZ120" s="48">
        <f t="shared" si="118"/>
        <v>44318600</v>
      </c>
    </row>
    <row r="121" spans="1:104">
      <c r="A121" s="3">
        <f t="shared" si="111"/>
        <v>82</v>
      </c>
      <c r="B121" s="249">
        <v>6</v>
      </c>
      <c r="C121" s="250" t="s">
        <v>154</v>
      </c>
      <c r="D121" s="285">
        <v>18</v>
      </c>
      <c r="E121" s="252"/>
      <c r="F121" s="40" t="s">
        <v>54</v>
      </c>
      <c r="G121" s="253">
        <f t="shared" si="80"/>
        <v>97</v>
      </c>
      <c r="H121" s="253">
        <f t="shared" si="81"/>
        <v>85</v>
      </c>
      <c r="I121" s="254">
        <f t="shared" si="82"/>
        <v>26966806</v>
      </c>
      <c r="J121" s="254">
        <f t="shared" si="83"/>
        <v>2</v>
      </c>
      <c r="K121" s="255">
        <f t="shared" si="84"/>
        <v>0.93</v>
      </c>
      <c r="L121" s="305">
        <f t="shared" si="127"/>
        <v>1.02</v>
      </c>
      <c r="M121" s="257">
        <f t="shared" si="85"/>
        <v>21376392.145576868</v>
      </c>
      <c r="N121" s="257">
        <f t="shared" si="86"/>
        <v>24094609.386887025</v>
      </c>
      <c r="O121" s="257">
        <f t="shared" si="87"/>
        <v>25580712.171600003</v>
      </c>
      <c r="P121" s="257">
        <f t="shared" si="88"/>
        <v>27158474.52427981</v>
      </c>
      <c r="Q121" s="258">
        <f t="shared" si="89"/>
        <v>25580712.171600003</v>
      </c>
      <c r="R121" s="257">
        <f t="shared" si="89"/>
        <v>27158474.52427981</v>
      </c>
      <c r="S121" s="257">
        <f t="shared" si="90"/>
        <v>28833549.806515098</v>
      </c>
      <c r="T121" s="257"/>
      <c r="U121" s="257">
        <f t="shared" si="91"/>
        <v>1816993332.3740337</v>
      </c>
      <c r="V121" s="257">
        <f t="shared" si="92"/>
        <v>2048041797.8853972</v>
      </c>
      <c r="W121" s="257">
        <f t="shared" si="93"/>
        <v>2174360534.5860004</v>
      </c>
      <c r="X121" s="258">
        <f t="shared" si="94"/>
        <v>2308470334.5637841</v>
      </c>
      <c r="Y121" s="258">
        <f t="shared" si="95"/>
        <v>2174360534.5860004</v>
      </c>
      <c r="Z121" s="257">
        <f t="shared" si="96"/>
        <v>2308470334.5637841</v>
      </c>
      <c r="AA121" s="257">
        <f t="shared" si="97"/>
        <v>2450851733.5537834</v>
      </c>
      <c r="AB121" s="257"/>
      <c r="AC121" s="32" t="str">
        <f t="shared" si="98"/>
        <v>BERTAHAP</v>
      </c>
      <c r="AD121" s="259">
        <f t="shared" si="99"/>
        <v>0</v>
      </c>
      <c r="AE121" s="260">
        <v>2</v>
      </c>
      <c r="AF121" s="261"/>
      <c r="AG121" s="257" t="str">
        <f t="shared" si="134"/>
        <v>KR</v>
      </c>
      <c r="AH121" s="261">
        <v>1998693000</v>
      </c>
      <c r="AI121" s="261">
        <v>2252846000</v>
      </c>
      <c r="AJ121" s="261">
        <v>2391797000</v>
      </c>
      <c r="AK121" s="262">
        <v>2539318000</v>
      </c>
      <c r="AL121" s="262">
        <v>2391797000</v>
      </c>
      <c r="AM121" s="261">
        <v>2539318000</v>
      </c>
      <c r="AN121" s="261">
        <v>2695937000</v>
      </c>
      <c r="AO121" s="51">
        <v>2535304820</v>
      </c>
      <c r="AP121" s="42">
        <v>2691677080</v>
      </c>
      <c r="AQ121" s="58">
        <f t="shared" si="100"/>
        <v>2281774338</v>
      </c>
      <c r="AR121" s="58">
        <f t="shared" si="112"/>
        <v>38029572.300000004</v>
      </c>
      <c r="AS121" s="336">
        <f t="shared" si="113"/>
        <v>47612212.5</v>
      </c>
      <c r="AT121" s="131">
        <f t="shared" si="101"/>
        <v>26916770.800000001</v>
      </c>
      <c r="AU121" s="5">
        <f t="shared" si="102"/>
        <v>38029572.300000004</v>
      </c>
      <c r="AV121" s="5">
        <f t="shared" si="114"/>
        <v>59794925</v>
      </c>
      <c r="AX121" s="2"/>
      <c r="AY121" s="2"/>
      <c r="BT121" s="53">
        <f t="shared" si="103"/>
        <v>-1231034.6938999966</v>
      </c>
      <c r="BV121" s="116"/>
      <c r="BW121" s="121"/>
      <c r="BX121" s="112" t="str">
        <f t="shared" si="128"/>
        <v>2BR-18</v>
      </c>
      <c r="BY121" s="113">
        <f t="shared" si="129"/>
        <v>18</v>
      </c>
      <c r="BZ121" s="114">
        <f t="shared" si="130"/>
        <v>97</v>
      </c>
      <c r="CA121" s="114">
        <f t="shared" si="130"/>
        <v>85</v>
      </c>
      <c r="CB121" s="115">
        <f t="shared" si="131"/>
        <v>25580712.171600003</v>
      </c>
      <c r="CC121" s="115">
        <f t="shared" si="132"/>
        <v>1998693000</v>
      </c>
      <c r="CD121" s="115">
        <f t="shared" si="132"/>
        <v>2252846000</v>
      </c>
      <c r="CE121" s="115">
        <f t="shared" si="132"/>
        <v>2391797000</v>
      </c>
      <c r="CF121" s="115">
        <f t="shared" si="132"/>
        <v>2539318000</v>
      </c>
      <c r="CG121" s="115">
        <f t="shared" si="133"/>
        <v>2695937000</v>
      </c>
      <c r="CT121" s="58">
        <f t="shared" si="110"/>
        <v>2422509372</v>
      </c>
      <c r="CU121" s="43">
        <f t="shared" si="115"/>
        <v>26916770.800000001</v>
      </c>
      <c r="CX121" s="53">
        <f t="shared" si="116"/>
        <v>2152617300</v>
      </c>
      <c r="CY121" s="43">
        <f t="shared" si="117"/>
        <v>35876955</v>
      </c>
      <c r="CZ121" s="48">
        <f t="shared" si="118"/>
        <v>59794925</v>
      </c>
    </row>
    <row r="122" spans="1:104">
      <c r="A122" s="3">
        <f t="shared" si="111"/>
        <v>83</v>
      </c>
      <c r="B122" s="249">
        <v>7</v>
      </c>
      <c r="C122" s="250" t="s">
        <v>154</v>
      </c>
      <c r="D122" s="285">
        <v>20</v>
      </c>
      <c r="E122" s="252"/>
      <c r="F122" s="40" t="s">
        <v>70</v>
      </c>
      <c r="G122" s="253">
        <f t="shared" si="80"/>
        <v>60</v>
      </c>
      <c r="H122" s="253">
        <f t="shared" si="81"/>
        <v>51</v>
      </c>
      <c r="I122" s="254">
        <f t="shared" si="82"/>
        <v>26966806</v>
      </c>
      <c r="J122" s="254">
        <f t="shared" si="83"/>
        <v>2</v>
      </c>
      <c r="K122" s="255">
        <f t="shared" si="84"/>
        <v>0.93</v>
      </c>
      <c r="L122" s="305">
        <f t="shared" si="127"/>
        <v>1.02</v>
      </c>
      <c r="M122" s="257">
        <f t="shared" si="85"/>
        <v>21376392.145576868</v>
      </c>
      <c r="N122" s="257">
        <f t="shared" si="86"/>
        <v>24094609.386887025</v>
      </c>
      <c r="O122" s="257">
        <f t="shared" si="87"/>
        <v>25580712.171600003</v>
      </c>
      <c r="P122" s="257">
        <f t="shared" si="88"/>
        <v>27158474.52427981</v>
      </c>
      <c r="Q122" s="258">
        <f t="shared" si="89"/>
        <v>25580712.171600003</v>
      </c>
      <c r="R122" s="257">
        <f t="shared" si="89"/>
        <v>27158474.52427981</v>
      </c>
      <c r="S122" s="257">
        <f t="shared" si="90"/>
        <v>28833549.806515098</v>
      </c>
      <c r="T122" s="257"/>
      <c r="U122" s="257">
        <f t="shared" si="91"/>
        <v>1090195999.4244204</v>
      </c>
      <c r="V122" s="257">
        <f t="shared" si="92"/>
        <v>1228825078.7312384</v>
      </c>
      <c r="W122" s="257">
        <f t="shared" si="93"/>
        <v>1304616320.7516</v>
      </c>
      <c r="X122" s="258">
        <f t="shared" si="94"/>
        <v>1385082200.7382703</v>
      </c>
      <c r="Y122" s="258">
        <f t="shared" si="95"/>
        <v>1304616320.7516</v>
      </c>
      <c r="Z122" s="257">
        <f t="shared" si="96"/>
        <v>1385082200.7382703</v>
      </c>
      <c r="AA122" s="257">
        <f t="shared" si="97"/>
        <v>1470511040.1322699</v>
      </c>
      <c r="AB122" s="257"/>
      <c r="AC122" s="32" t="str">
        <f t="shared" si="98"/>
        <v>BERTAHAP</v>
      </c>
      <c r="AD122" s="259">
        <f t="shared" si="99"/>
        <v>0</v>
      </c>
      <c r="AE122" s="260">
        <v>2</v>
      </c>
      <c r="AF122" s="261"/>
      <c r="AG122" s="257" t="str">
        <f t="shared" si="134"/>
        <v>KR</v>
      </c>
      <c r="AH122" s="261">
        <v>1199216000</v>
      </c>
      <c r="AI122" s="261">
        <v>1351708000</v>
      </c>
      <c r="AJ122" s="261">
        <v>1435078000</v>
      </c>
      <c r="AK122" s="262">
        <v>1523591000</v>
      </c>
      <c r="AL122" s="262">
        <v>1435078000</v>
      </c>
      <c r="AM122" s="261">
        <v>1523591000</v>
      </c>
      <c r="AN122" s="261">
        <v>1617563000</v>
      </c>
      <c r="AO122" s="51">
        <v>1521182680</v>
      </c>
      <c r="AP122" s="42">
        <v>1615006460</v>
      </c>
      <c r="AQ122" s="58">
        <f t="shared" si="100"/>
        <v>1369064412</v>
      </c>
      <c r="AR122" s="58">
        <f t="shared" si="112"/>
        <v>22817740.200000003</v>
      </c>
      <c r="AS122" s="336">
        <f t="shared" si="113"/>
        <v>28567331.25</v>
      </c>
      <c r="AT122" s="131">
        <f t="shared" si="101"/>
        <v>16150064.600000001</v>
      </c>
      <c r="AU122" s="5">
        <f t="shared" si="102"/>
        <v>22817740.200000003</v>
      </c>
      <c r="AV122" s="5">
        <f t="shared" si="114"/>
        <v>35876950</v>
      </c>
      <c r="AX122" s="2"/>
      <c r="AY122" s="2"/>
      <c r="BT122" s="53">
        <f t="shared" si="103"/>
        <v>-1231034.6938999966</v>
      </c>
      <c r="BV122" s="116"/>
      <c r="BW122" s="121"/>
      <c r="BX122" s="112" t="str">
        <f t="shared" si="128"/>
        <v>1BR-20</v>
      </c>
      <c r="BY122" s="113">
        <f t="shared" si="129"/>
        <v>20</v>
      </c>
      <c r="BZ122" s="114">
        <f t="shared" si="130"/>
        <v>60</v>
      </c>
      <c r="CA122" s="114">
        <f t="shared" si="130"/>
        <v>51</v>
      </c>
      <c r="CB122" s="115">
        <f t="shared" si="131"/>
        <v>25580712.171600003</v>
      </c>
      <c r="CC122" s="115">
        <f t="shared" si="132"/>
        <v>1199216000</v>
      </c>
      <c r="CD122" s="115">
        <f t="shared" si="132"/>
        <v>1351708000</v>
      </c>
      <c r="CE122" s="115">
        <f t="shared" si="132"/>
        <v>1435078000</v>
      </c>
      <c r="CF122" s="115">
        <f t="shared" si="132"/>
        <v>1523591000</v>
      </c>
      <c r="CG122" s="115">
        <f t="shared" si="133"/>
        <v>1617563000</v>
      </c>
      <c r="CT122" s="58">
        <f t="shared" si="110"/>
        <v>1453505814</v>
      </c>
      <c r="CU122" s="43">
        <f t="shared" si="115"/>
        <v>16150064.600000001</v>
      </c>
      <c r="CX122" s="53">
        <f t="shared" si="116"/>
        <v>1291570200</v>
      </c>
      <c r="CY122" s="43">
        <f t="shared" si="117"/>
        <v>21526170</v>
      </c>
      <c r="CZ122" s="48">
        <f t="shared" si="118"/>
        <v>35876950</v>
      </c>
    </row>
    <row r="123" spans="1:104">
      <c r="A123" s="3">
        <f t="shared" si="111"/>
        <v>84</v>
      </c>
      <c r="B123" s="249">
        <v>8</v>
      </c>
      <c r="C123" s="250" t="s">
        <v>154</v>
      </c>
      <c r="D123" s="285">
        <v>22</v>
      </c>
      <c r="E123" s="252"/>
      <c r="F123" s="40" t="s">
        <v>89</v>
      </c>
      <c r="G123" s="253">
        <f t="shared" si="80"/>
        <v>81</v>
      </c>
      <c r="H123" s="253">
        <f t="shared" si="81"/>
        <v>70</v>
      </c>
      <c r="I123" s="254">
        <f t="shared" si="82"/>
        <v>26966806</v>
      </c>
      <c r="J123" s="254">
        <f t="shared" si="83"/>
        <v>4</v>
      </c>
      <c r="K123" s="255">
        <f t="shared" si="84"/>
        <v>0.97</v>
      </c>
      <c r="L123" s="305">
        <f t="shared" si="127"/>
        <v>1.02</v>
      </c>
      <c r="M123" s="257">
        <f t="shared" si="85"/>
        <v>22295806.861515656</v>
      </c>
      <c r="N123" s="257">
        <f t="shared" si="86"/>
        <v>25130936.672344532</v>
      </c>
      <c r="O123" s="257">
        <f t="shared" si="87"/>
        <v>26680957.856400002</v>
      </c>
      <c r="P123" s="257">
        <f t="shared" si="88"/>
        <v>28326580.955431629</v>
      </c>
      <c r="Q123" s="258">
        <f t="shared" si="89"/>
        <v>26680957.856400002</v>
      </c>
      <c r="R123" s="257">
        <f t="shared" si="89"/>
        <v>28326580.955431629</v>
      </c>
      <c r="S123" s="257">
        <f t="shared" si="90"/>
        <v>30073702.48636521</v>
      </c>
      <c r="T123" s="257"/>
      <c r="U123" s="257">
        <f t="shared" si="91"/>
        <v>1560706480.3060958</v>
      </c>
      <c r="V123" s="257">
        <f t="shared" si="92"/>
        <v>1759165567.0641172</v>
      </c>
      <c r="W123" s="257">
        <f t="shared" si="93"/>
        <v>1867667049.9480002</v>
      </c>
      <c r="X123" s="258">
        <f t="shared" si="94"/>
        <v>1982860666.880214</v>
      </c>
      <c r="Y123" s="258">
        <f t="shared" si="95"/>
        <v>1867667049.9480002</v>
      </c>
      <c r="Z123" s="257">
        <f t="shared" si="96"/>
        <v>1982860666.880214</v>
      </c>
      <c r="AA123" s="257">
        <f t="shared" si="97"/>
        <v>2105159174.0455647</v>
      </c>
      <c r="AB123" s="257"/>
      <c r="AC123" s="32" t="str">
        <f t="shared" si="98"/>
        <v>BERTAHAP</v>
      </c>
      <c r="AD123" s="259">
        <f t="shared" si="99"/>
        <v>0</v>
      </c>
      <c r="AE123" s="260">
        <v>2</v>
      </c>
      <c r="AF123" s="261"/>
      <c r="AG123" s="257" t="str">
        <f t="shared" si="134"/>
        <v>KR</v>
      </c>
      <c r="AH123" s="261">
        <v>1716778000</v>
      </c>
      <c r="AI123" s="261">
        <v>1935083000</v>
      </c>
      <c r="AJ123" s="261">
        <v>2054434000</v>
      </c>
      <c r="AK123" s="262">
        <v>2181147000</v>
      </c>
      <c r="AL123" s="262">
        <v>2054434000</v>
      </c>
      <c r="AM123" s="261">
        <v>2181147000</v>
      </c>
      <c r="AN123" s="261">
        <v>2315676000</v>
      </c>
      <c r="AO123" s="51">
        <v>2177700040</v>
      </c>
      <c r="AP123" s="42">
        <v>2312015820</v>
      </c>
      <c r="AQ123" s="58">
        <f t="shared" si="100"/>
        <v>1959930036</v>
      </c>
      <c r="AR123" s="58">
        <f t="shared" si="112"/>
        <v>32665500.600000005</v>
      </c>
      <c r="AS123" s="336">
        <f t="shared" si="113"/>
        <v>40896506.25</v>
      </c>
      <c r="AT123" s="131">
        <f t="shared" si="101"/>
        <v>23120158.200000003</v>
      </c>
      <c r="AU123" s="5">
        <f t="shared" si="102"/>
        <v>32665500.600000005</v>
      </c>
      <c r="AV123" s="5">
        <f t="shared" si="114"/>
        <v>51360850</v>
      </c>
      <c r="AX123" s="2"/>
      <c r="AY123" s="2"/>
      <c r="BT123" s="53">
        <f t="shared" si="103"/>
        <v>-130789.00909999758</v>
      </c>
      <c r="BV123" s="116">
        <v>22</v>
      </c>
      <c r="BW123" s="121" t="s">
        <v>157</v>
      </c>
      <c r="BX123" s="112" t="str">
        <f>F232</f>
        <v>1BR-6</v>
      </c>
      <c r="BY123" s="113" t="str">
        <f>D232</f>
        <v>06</v>
      </c>
      <c r="BZ123" s="114">
        <f>G232</f>
        <v>78</v>
      </c>
      <c r="CA123" s="114">
        <f>H232</f>
        <v>66</v>
      </c>
      <c r="CB123" s="115">
        <f>O232</f>
        <v>25580712.171600003</v>
      </c>
      <c r="CC123" s="115">
        <f t="shared" ref="CC123:CF124" si="135">AH232</f>
        <v>1551927000</v>
      </c>
      <c r="CD123" s="115">
        <f t="shared" si="135"/>
        <v>1749269000</v>
      </c>
      <c r="CE123" s="115">
        <f t="shared" si="135"/>
        <v>1857160000</v>
      </c>
      <c r="CF123" s="115">
        <f t="shared" si="135"/>
        <v>1971706000</v>
      </c>
      <c r="CG123" s="115">
        <f>AN232</f>
        <v>2093316000</v>
      </c>
      <c r="CH123" s="2">
        <v>4</v>
      </c>
      <c r="CT123" s="58">
        <f t="shared" si="110"/>
        <v>2080814238</v>
      </c>
      <c r="CU123" s="43">
        <f t="shared" si="115"/>
        <v>23120158.200000003</v>
      </c>
      <c r="CX123" s="53">
        <f t="shared" si="116"/>
        <v>1848990600</v>
      </c>
      <c r="CY123" s="43">
        <f t="shared" si="117"/>
        <v>30816510</v>
      </c>
      <c r="CZ123" s="48">
        <f t="shared" si="118"/>
        <v>51360850</v>
      </c>
    </row>
    <row r="124" spans="1:104">
      <c r="A124" s="3">
        <f t="shared" si="111"/>
        <v>85</v>
      </c>
      <c r="B124" s="249">
        <v>1</v>
      </c>
      <c r="C124" s="250" t="s">
        <v>155</v>
      </c>
      <c r="D124" s="251" t="s">
        <v>24</v>
      </c>
      <c r="E124" s="252"/>
      <c r="F124" s="40" t="s">
        <v>39</v>
      </c>
      <c r="G124" s="253">
        <f t="shared" si="80"/>
        <v>113</v>
      </c>
      <c r="H124" s="253">
        <f t="shared" si="81"/>
        <v>101</v>
      </c>
      <c r="I124" s="254">
        <f t="shared" si="82"/>
        <v>26966806</v>
      </c>
      <c r="J124" s="254">
        <f t="shared" si="83"/>
        <v>6</v>
      </c>
      <c r="K124" s="255">
        <f t="shared" si="84"/>
        <v>0.95</v>
      </c>
      <c r="L124" s="256">
        <f t="shared" ref="L124:L141" si="136">SUMIF($AN$4:$AN$22,D124,$AU$4:$AU$22)</f>
        <v>1.01</v>
      </c>
      <c r="M124" s="257">
        <f t="shared" si="85"/>
        <v>21622020.096648749</v>
      </c>
      <c r="N124" s="257">
        <f t="shared" si="86"/>
        <v>24371471.333246995</v>
      </c>
      <c r="O124" s="257">
        <f t="shared" si="87"/>
        <v>25874650.357000001</v>
      </c>
      <c r="P124" s="257">
        <f t="shared" si="88"/>
        <v>27470542.173778702</v>
      </c>
      <c r="Q124" s="258">
        <f t="shared" si="89"/>
        <v>25874650.357000001</v>
      </c>
      <c r="R124" s="257">
        <f t="shared" si="89"/>
        <v>27470542.173778702</v>
      </c>
      <c r="S124" s="257">
        <f t="shared" si="90"/>
        <v>29164865.105788779</v>
      </c>
      <c r="T124" s="257"/>
      <c r="U124" s="257">
        <f t="shared" si="91"/>
        <v>2183824029.7615237</v>
      </c>
      <c r="V124" s="257">
        <f t="shared" si="92"/>
        <v>2461518604.6579466</v>
      </c>
      <c r="W124" s="257">
        <f t="shared" si="93"/>
        <v>2613339686.0570002</v>
      </c>
      <c r="X124" s="258">
        <f t="shared" si="94"/>
        <v>2774524759.5516491</v>
      </c>
      <c r="Y124" s="258">
        <f t="shared" si="95"/>
        <v>2613339686.0570002</v>
      </c>
      <c r="Z124" s="257">
        <f t="shared" si="96"/>
        <v>2774524759.5516491</v>
      </c>
      <c r="AA124" s="257">
        <f t="shared" si="97"/>
        <v>2945651375.6846666</v>
      </c>
      <c r="AB124" s="257"/>
      <c r="AC124" s="32" t="str">
        <f t="shared" si="98"/>
        <v>BERTAHAP</v>
      </c>
      <c r="AD124" s="259">
        <f t="shared" si="99"/>
        <v>0</v>
      </c>
      <c r="AE124" s="260">
        <v>2</v>
      </c>
      <c r="AF124" s="261"/>
      <c r="AG124" s="257" t="str">
        <f t="shared" si="134"/>
        <v>KR</v>
      </c>
      <c r="AH124" s="261">
        <v>2402207000</v>
      </c>
      <c r="AI124" s="261">
        <v>2707671000</v>
      </c>
      <c r="AJ124" s="261">
        <v>2874674000</v>
      </c>
      <c r="AK124" s="262">
        <v>3051978000</v>
      </c>
      <c r="AL124" s="262">
        <v>2874674000</v>
      </c>
      <c r="AM124" s="261">
        <v>3051978000</v>
      </c>
      <c r="AN124" s="261">
        <v>3240217000</v>
      </c>
      <c r="AO124" s="51">
        <v>3047154440</v>
      </c>
      <c r="AP124" s="42">
        <v>3235096680</v>
      </c>
      <c r="AQ124" s="58">
        <f t="shared" si="100"/>
        <v>2742438996</v>
      </c>
      <c r="AR124" s="58">
        <f t="shared" si="112"/>
        <v>45707316.600000001</v>
      </c>
      <c r="AS124" s="336">
        <f t="shared" si="113"/>
        <v>57224587.5</v>
      </c>
      <c r="AT124" s="131">
        <f t="shared" si="101"/>
        <v>32350966.799999997</v>
      </c>
      <c r="AU124" s="5">
        <f t="shared" si="102"/>
        <v>45707316.600000001</v>
      </c>
      <c r="AV124" s="5">
        <f t="shared" si="114"/>
        <v>71866850</v>
      </c>
      <c r="AX124" s="2"/>
      <c r="AY124" s="2"/>
      <c r="BT124" s="53">
        <f t="shared" si="103"/>
        <v>-937096.5084999986</v>
      </c>
      <c r="BV124" s="116"/>
      <c r="BW124" s="112"/>
      <c r="BX124" s="112" t="str">
        <f>F233</f>
        <v>1BR-8</v>
      </c>
      <c r="BY124" s="113" t="str">
        <f>D233</f>
        <v>08</v>
      </c>
      <c r="BZ124" s="114">
        <f>G233</f>
        <v>60</v>
      </c>
      <c r="CA124" s="114">
        <f>H233</f>
        <v>52</v>
      </c>
      <c r="CB124" s="115">
        <f>O233</f>
        <v>25580712.171600003</v>
      </c>
      <c r="CC124" s="115">
        <f t="shared" si="135"/>
        <v>1222730000</v>
      </c>
      <c r="CD124" s="115">
        <f t="shared" si="135"/>
        <v>1378212000</v>
      </c>
      <c r="CE124" s="115">
        <f t="shared" si="135"/>
        <v>1463217000</v>
      </c>
      <c r="CF124" s="115">
        <f t="shared" si="135"/>
        <v>1553465000</v>
      </c>
      <c r="CG124" s="115">
        <f>AN233</f>
        <v>1649280000</v>
      </c>
      <c r="CT124" s="58">
        <f t="shared" si="110"/>
        <v>2911587012</v>
      </c>
      <c r="CU124" s="43">
        <f t="shared" si="115"/>
        <v>32350966.799999997</v>
      </c>
      <c r="CX124" s="53">
        <f t="shared" si="116"/>
        <v>2587206600</v>
      </c>
      <c r="CY124" s="43">
        <f t="shared" si="117"/>
        <v>43120110</v>
      </c>
      <c r="CZ124" s="48">
        <f t="shared" si="118"/>
        <v>71866850</v>
      </c>
    </row>
    <row r="125" spans="1:104">
      <c r="A125" s="3">
        <f t="shared" si="111"/>
        <v>86</v>
      </c>
      <c r="B125" s="249">
        <v>2</v>
      </c>
      <c r="C125" s="250" t="s">
        <v>155</v>
      </c>
      <c r="D125" s="251" t="s">
        <v>35</v>
      </c>
      <c r="E125" s="252"/>
      <c r="F125" s="40" t="s">
        <v>42</v>
      </c>
      <c r="G125" s="253">
        <f t="shared" si="80"/>
        <v>78</v>
      </c>
      <c r="H125" s="253">
        <f t="shared" si="81"/>
        <v>66</v>
      </c>
      <c r="I125" s="254">
        <f t="shared" si="82"/>
        <v>26966806</v>
      </c>
      <c r="J125" s="254">
        <f t="shared" si="83"/>
        <v>2</v>
      </c>
      <c r="K125" s="255">
        <f t="shared" si="84"/>
        <v>0.93</v>
      </c>
      <c r="L125" s="256">
        <f t="shared" si="136"/>
        <v>1.01</v>
      </c>
      <c r="M125" s="257">
        <f t="shared" si="85"/>
        <v>21166819.673561409</v>
      </c>
      <c r="N125" s="257">
        <f t="shared" si="86"/>
        <v>23858387.72623127</v>
      </c>
      <c r="O125" s="257">
        <f t="shared" si="87"/>
        <v>25329920.875800002</v>
      </c>
      <c r="P125" s="257">
        <f t="shared" si="88"/>
        <v>26892214.970120206</v>
      </c>
      <c r="Q125" s="258">
        <f t="shared" si="89"/>
        <v>25329920.875800002</v>
      </c>
      <c r="R125" s="257">
        <f t="shared" si="89"/>
        <v>26892214.970120206</v>
      </c>
      <c r="S125" s="257">
        <f t="shared" si="90"/>
        <v>28550867.945666909</v>
      </c>
      <c r="T125" s="257"/>
      <c r="U125" s="257">
        <f t="shared" si="91"/>
        <v>1397010098.4550531</v>
      </c>
      <c r="V125" s="257">
        <f t="shared" si="92"/>
        <v>1574653589.9312637</v>
      </c>
      <c r="W125" s="257">
        <f t="shared" si="93"/>
        <v>1671774777.8028002</v>
      </c>
      <c r="X125" s="258">
        <f t="shared" si="94"/>
        <v>1774886188.0279336</v>
      </c>
      <c r="Y125" s="258">
        <f t="shared" si="95"/>
        <v>1671774777.8028002</v>
      </c>
      <c r="Z125" s="257">
        <f t="shared" si="96"/>
        <v>1774886188.0279336</v>
      </c>
      <c r="AA125" s="257">
        <f t="shared" si="97"/>
        <v>1884357284.414016</v>
      </c>
      <c r="AB125" s="257"/>
      <c r="AC125" s="32" t="str">
        <f t="shared" si="98"/>
        <v>BERTAHAP</v>
      </c>
      <c r="AD125" s="259">
        <f t="shared" si="99"/>
        <v>0</v>
      </c>
      <c r="AE125" s="260">
        <v>2</v>
      </c>
      <c r="AF125" s="261"/>
      <c r="AG125" s="257" t="str">
        <f t="shared" si="134"/>
        <v>KR</v>
      </c>
      <c r="AH125" s="261">
        <v>1536712000</v>
      </c>
      <c r="AI125" s="261">
        <v>1732119000</v>
      </c>
      <c r="AJ125" s="261">
        <v>1838953000</v>
      </c>
      <c r="AK125" s="262">
        <v>1952375000</v>
      </c>
      <c r="AL125" s="262">
        <v>1838953000</v>
      </c>
      <c r="AM125" s="261">
        <v>1952375000</v>
      </c>
      <c r="AN125" s="261">
        <v>2072794000</v>
      </c>
      <c r="AO125" s="51">
        <v>1949290180</v>
      </c>
      <c r="AP125" s="42">
        <v>2069517500</v>
      </c>
      <c r="AQ125" s="58">
        <f t="shared" si="100"/>
        <v>1754361162</v>
      </c>
      <c r="AR125" s="58">
        <f t="shared" si="112"/>
        <v>29239352.700000003</v>
      </c>
      <c r="AS125" s="336">
        <f t="shared" si="113"/>
        <v>36607031.25</v>
      </c>
      <c r="AT125" s="131">
        <f t="shared" si="101"/>
        <v>20695175</v>
      </c>
      <c r="AU125" s="5">
        <f t="shared" si="102"/>
        <v>29239352.700000003</v>
      </c>
      <c r="AV125" s="5">
        <f t="shared" si="114"/>
        <v>45973825</v>
      </c>
      <c r="AX125" s="2"/>
      <c r="AY125" s="2"/>
      <c r="BT125" s="53">
        <f t="shared" si="103"/>
        <v>-1481825.989699997</v>
      </c>
      <c r="BV125" s="116"/>
      <c r="BW125" s="121"/>
      <c r="BX125" s="112" t="str">
        <f>F236</f>
        <v>2BR-18</v>
      </c>
      <c r="BY125" s="113">
        <f>D236</f>
        <v>18</v>
      </c>
      <c r="BZ125" s="114">
        <f>G236</f>
        <v>97</v>
      </c>
      <c r="CA125" s="114">
        <f>H236</f>
        <v>85</v>
      </c>
      <c r="CB125" s="115">
        <f>O236</f>
        <v>25580712.171600003</v>
      </c>
      <c r="CC125" s="115">
        <f t="shared" ref="CC125:CF126" si="137">AH236</f>
        <v>1998693000</v>
      </c>
      <c r="CD125" s="115">
        <f t="shared" si="137"/>
        <v>2252846000</v>
      </c>
      <c r="CE125" s="115">
        <f t="shared" si="137"/>
        <v>2391797000</v>
      </c>
      <c r="CF125" s="115">
        <f t="shared" si="137"/>
        <v>2539318000</v>
      </c>
      <c r="CG125" s="115">
        <f>AN236</f>
        <v>2695937000</v>
      </c>
      <c r="CT125" s="58">
        <f t="shared" si="110"/>
        <v>1862565750</v>
      </c>
      <c r="CU125" s="43">
        <f t="shared" si="115"/>
        <v>20695175</v>
      </c>
      <c r="CX125" s="53">
        <f t="shared" si="116"/>
        <v>1655057700</v>
      </c>
      <c r="CY125" s="43">
        <f t="shared" si="117"/>
        <v>27584295</v>
      </c>
      <c r="CZ125" s="48">
        <f t="shared" si="118"/>
        <v>45973825</v>
      </c>
    </row>
    <row r="126" spans="1:104">
      <c r="A126" s="3">
        <f t="shared" si="111"/>
        <v>87</v>
      </c>
      <c r="B126" s="249">
        <v>3</v>
      </c>
      <c r="C126" s="250" t="s">
        <v>155</v>
      </c>
      <c r="D126" s="251" t="s">
        <v>41</v>
      </c>
      <c r="E126" s="252"/>
      <c r="F126" s="40" t="s">
        <v>45</v>
      </c>
      <c r="G126" s="253">
        <f t="shared" si="80"/>
        <v>60</v>
      </c>
      <c r="H126" s="253">
        <f t="shared" si="81"/>
        <v>52</v>
      </c>
      <c r="I126" s="254">
        <f t="shared" si="82"/>
        <v>26966806</v>
      </c>
      <c r="J126" s="254">
        <f t="shared" si="83"/>
        <v>2</v>
      </c>
      <c r="K126" s="255">
        <f t="shared" si="84"/>
        <v>0.93</v>
      </c>
      <c r="L126" s="256">
        <f t="shared" si="136"/>
        <v>1.01</v>
      </c>
      <c r="M126" s="257">
        <f t="shared" si="85"/>
        <v>21166819.673561409</v>
      </c>
      <c r="N126" s="257">
        <f t="shared" si="86"/>
        <v>23858387.72623127</v>
      </c>
      <c r="O126" s="257">
        <f t="shared" si="87"/>
        <v>25329920.875800002</v>
      </c>
      <c r="P126" s="257">
        <f t="shared" si="88"/>
        <v>26892214.970120206</v>
      </c>
      <c r="Q126" s="258">
        <f t="shared" si="89"/>
        <v>25329920.875800002</v>
      </c>
      <c r="R126" s="257">
        <f t="shared" si="89"/>
        <v>26892214.970120206</v>
      </c>
      <c r="S126" s="257">
        <f t="shared" si="90"/>
        <v>28550867.945666909</v>
      </c>
      <c r="T126" s="257"/>
      <c r="U126" s="257">
        <f t="shared" si="91"/>
        <v>1100674623.0251932</v>
      </c>
      <c r="V126" s="257">
        <f t="shared" si="92"/>
        <v>1240636161.7640259</v>
      </c>
      <c r="W126" s="257">
        <f t="shared" si="93"/>
        <v>1317155885.5416002</v>
      </c>
      <c r="X126" s="258">
        <f t="shared" si="94"/>
        <v>1398395178.4462507</v>
      </c>
      <c r="Y126" s="258">
        <f t="shared" si="95"/>
        <v>1317155885.5416002</v>
      </c>
      <c r="Z126" s="257">
        <f t="shared" si="96"/>
        <v>1398395178.4462507</v>
      </c>
      <c r="AA126" s="257">
        <f t="shared" si="97"/>
        <v>1484645133.1746793</v>
      </c>
      <c r="AB126" s="257"/>
      <c r="AC126" s="32" t="str">
        <f t="shared" si="98"/>
        <v>BERTAHAP</v>
      </c>
      <c r="AD126" s="259">
        <f t="shared" si="99"/>
        <v>0</v>
      </c>
      <c r="AE126" s="260">
        <v>2</v>
      </c>
      <c r="AF126" s="261"/>
      <c r="AG126" s="257" t="str">
        <f t="shared" si="134"/>
        <v>KR</v>
      </c>
      <c r="AH126" s="261">
        <v>1210743000</v>
      </c>
      <c r="AI126" s="261">
        <v>1364700000</v>
      </c>
      <c r="AJ126" s="261">
        <v>1448872000</v>
      </c>
      <c r="AK126" s="262">
        <v>1538235000</v>
      </c>
      <c r="AL126" s="262">
        <v>1448872000</v>
      </c>
      <c r="AM126" s="261">
        <v>1538235000</v>
      </c>
      <c r="AN126" s="261">
        <v>1633110000</v>
      </c>
      <c r="AO126" s="51">
        <v>1535804320</v>
      </c>
      <c r="AP126" s="42">
        <v>1630529100</v>
      </c>
      <c r="AQ126" s="58">
        <f t="shared" si="100"/>
        <v>1382223888</v>
      </c>
      <c r="AR126" s="58">
        <f t="shared" si="112"/>
        <v>23037064.800000001</v>
      </c>
      <c r="AS126" s="336">
        <f t="shared" si="113"/>
        <v>28841906.25</v>
      </c>
      <c r="AT126" s="131">
        <f t="shared" si="101"/>
        <v>16305291</v>
      </c>
      <c r="AU126" s="5">
        <f t="shared" si="102"/>
        <v>23037064.800000001</v>
      </c>
      <c r="AV126" s="5">
        <f t="shared" si="114"/>
        <v>36221800</v>
      </c>
      <c r="AX126" s="2"/>
      <c r="AY126" s="2"/>
      <c r="BT126" s="53">
        <f t="shared" si="103"/>
        <v>-1481825.989699997</v>
      </c>
      <c r="BV126" s="116"/>
      <c r="BW126" s="112"/>
      <c r="BX126" s="112" t="str">
        <f>F237</f>
        <v>1BR-20</v>
      </c>
      <c r="BY126" s="113">
        <f>D237</f>
        <v>20</v>
      </c>
      <c r="BZ126" s="114">
        <f>G237</f>
        <v>60</v>
      </c>
      <c r="CA126" s="114">
        <f>H237</f>
        <v>51</v>
      </c>
      <c r="CB126" s="115">
        <f>O237</f>
        <v>25580712.171600003</v>
      </c>
      <c r="CC126" s="115">
        <f t="shared" si="137"/>
        <v>1199216000</v>
      </c>
      <c r="CD126" s="115">
        <f t="shared" si="137"/>
        <v>1351708000</v>
      </c>
      <c r="CE126" s="115">
        <f t="shared" si="137"/>
        <v>1435078000</v>
      </c>
      <c r="CF126" s="115">
        <f t="shared" si="137"/>
        <v>1523591000</v>
      </c>
      <c r="CG126" s="115">
        <f>AN237</f>
        <v>1617563000</v>
      </c>
      <c r="CT126" s="58">
        <f t="shared" si="110"/>
        <v>1467476190</v>
      </c>
      <c r="CU126" s="43">
        <f t="shared" si="115"/>
        <v>16305291</v>
      </c>
      <c r="CX126" s="53">
        <f t="shared" si="116"/>
        <v>1303984800</v>
      </c>
      <c r="CY126" s="43">
        <f t="shared" si="117"/>
        <v>21733080</v>
      </c>
      <c r="CZ126" s="48">
        <f t="shared" si="118"/>
        <v>36221800</v>
      </c>
    </row>
    <row r="127" spans="1:104">
      <c r="A127" s="3">
        <f t="shared" si="111"/>
        <v>88</v>
      </c>
      <c r="B127" s="249">
        <v>4</v>
      </c>
      <c r="C127" s="250" t="s">
        <v>155</v>
      </c>
      <c r="D127" s="251">
        <v>10</v>
      </c>
      <c r="E127" s="252"/>
      <c r="F127" s="40" t="s">
        <v>48</v>
      </c>
      <c r="G127" s="253">
        <f t="shared" si="80"/>
        <v>74</v>
      </c>
      <c r="H127" s="253">
        <f t="shared" si="81"/>
        <v>63</v>
      </c>
      <c r="I127" s="254">
        <f t="shared" si="82"/>
        <v>26966806</v>
      </c>
      <c r="J127" s="254">
        <f t="shared" si="83"/>
        <v>2</v>
      </c>
      <c r="K127" s="255">
        <f t="shared" si="84"/>
        <v>0.93</v>
      </c>
      <c r="L127" s="256">
        <f t="shared" si="136"/>
        <v>1.01</v>
      </c>
      <c r="M127" s="257">
        <f t="shared" si="85"/>
        <v>21166819.673561409</v>
      </c>
      <c r="N127" s="257">
        <f t="shared" si="86"/>
        <v>23858387.72623127</v>
      </c>
      <c r="O127" s="257">
        <f t="shared" si="87"/>
        <v>25329920.875800002</v>
      </c>
      <c r="P127" s="257">
        <f t="shared" si="88"/>
        <v>26892214.970120206</v>
      </c>
      <c r="Q127" s="258">
        <f t="shared" si="89"/>
        <v>25329920.875800002</v>
      </c>
      <c r="R127" s="257">
        <f t="shared" si="89"/>
        <v>26892214.970120206</v>
      </c>
      <c r="S127" s="257">
        <f t="shared" si="90"/>
        <v>28550867.945666909</v>
      </c>
      <c r="T127" s="257"/>
      <c r="U127" s="257">
        <f t="shared" si="91"/>
        <v>1333509639.4343688</v>
      </c>
      <c r="V127" s="257">
        <f t="shared" si="92"/>
        <v>1503078426.7525699</v>
      </c>
      <c r="W127" s="257">
        <f t="shared" si="93"/>
        <v>1595785015.1754003</v>
      </c>
      <c r="X127" s="258">
        <f t="shared" si="94"/>
        <v>1694209543.117573</v>
      </c>
      <c r="Y127" s="258">
        <f t="shared" si="95"/>
        <v>1595785015.1754003</v>
      </c>
      <c r="Z127" s="257">
        <f t="shared" si="96"/>
        <v>1694209543.117573</v>
      </c>
      <c r="AA127" s="257">
        <f t="shared" si="97"/>
        <v>1798704680.5770154</v>
      </c>
      <c r="AB127" s="257"/>
      <c r="AC127" s="32" t="str">
        <f t="shared" si="98"/>
        <v>BERTAHAP</v>
      </c>
      <c r="AD127" s="259">
        <f t="shared" si="99"/>
        <v>0</v>
      </c>
      <c r="AE127" s="260">
        <v>2</v>
      </c>
      <c r="AF127" s="261"/>
      <c r="AG127" s="257" t="str">
        <f t="shared" si="134"/>
        <v>KR</v>
      </c>
      <c r="AH127" s="261">
        <v>1466861000</v>
      </c>
      <c r="AI127" s="261">
        <v>1653387000</v>
      </c>
      <c r="AJ127" s="261">
        <v>1755364000</v>
      </c>
      <c r="AK127" s="262">
        <v>1863631000</v>
      </c>
      <c r="AL127" s="262">
        <v>1755364000</v>
      </c>
      <c r="AM127" s="261">
        <v>1863631000</v>
      </c>
      <c r="AN127" s="261">
        <v>1978576000</v>
      </c>
      <c r="AO127" s="51">
        <v>1860685840</v>
      </c>
      <c r="AP127" s="42">
        <v>1975448860</v>
      </c>
      <c r="AQ127" s="58">
        <f t="shared" si="100"/>
        <v>1674617256</v>
      </c>
      <c r="AR127" s="58">
        <f t="shared" si="112"/>
        <v>27910287.600000005</v>
      </c>
      <c r="AS127" s="336">
        <f t="shared" si="113"/>
        <v>34943081.25</v>
      </c>
      <c r="AT127" s="131">
        <f t="shared" si="101"/>
        <v>19754488.600000001</v>
      </c>
      <c r="AU127" s="5">
        <f t="shared" si="102"/>
        <v>27910287.600000005</v>
      </c>
      <c r="AV127" s="5">
        <f t="shared" si="114"/>
        <v>43884100</v>
      </c>
      <c r="AX127" s="2"/>
      <c r="AY127" s="2"/>
      <c r="BT127" s="53">
        <f t="shared" si="103"/>
        <v>-1481825.989699997</v>
      </c>
      <c r="BV127" s="116">
        <v>23</v>
      </c>
      <c r="BW127" s="112" t="s">
        <v>233</v>
      </c>
      <c r="BX127" s="112" t="str">
        <f>F109</f>
        <v>1BR-6</v>
      </c>
      <c r="BY127" s="113" t="str">
        <f>D109</f>
        <v>06</v>
      </c>
      <c r="BZ127" s="114">
        <f>G109</f>
        <v>78</v>
      </c>
      <c r="CA127" s="114">
        <f>H109</f>
        <v>66</v>
      </c>
      <c r="CB127" s="115">
        <f>O109</f>
        <v>25329920.875800002</v>
      </c>
      <c r="CC127" s="115">
        <f t="shared" ref="CC127:CF128" si="138">AH109</f>
        <v>1536712000</v>
      </c>
      <c r="CD127" s="115">
        <f t="shared" si="138"/>
        <v>1732119000</v>
      </c>
      <c r="CE127" s="115">
        <f t="shared" si="138"/>
        <v>1838953000</v>
      </c>
      <c r="CF127" s="115">
        <f t="shared" si="138"/>
        <v>1952375000</v>
      </c>
      <c r="CG127" s="115">
        <f>AN109</f>
        <v>2072794000</v>
      </c>
      <c r="CH127" s="2">
        <v>4</v>
      </c>
      <c r="CT127" s="58">
        <f t="shared" si="110"/>
        <v>1777903974</v>
      </c>
      <c r="CU127" s="43">
        <f t="shared" si="115"/>
        <v>19754488.600000001</v>
      </c>
      <c r="CX127" s="53">
        <f t="shared" si="116"/>
        <v>1579827600</v>
      </c>
      <c r="CY127" s="43">
        <f t="shared" si="117"/>
        <v>26330460</v>
      </c>
      <c r="CZ127" s="48">
        <f t="shared" si="118"/>
        <v>43884100</v>
      </c>
    </row>
    <row r="128" spans="1:104">
      <c r="A128" s="3">
        <f t="shared" si="111"/>
        <v>89</v>
      </c>
      <c r="B128" s="249">
        <v>5</v>
      </c>
      <c r="C128" s="250" t="s">
        <v>155</v>
      </c>
      <c r="D128" s="285">
        <v>12</v>
      </c>
      <c r="E128" s="252"/>
      <c r="F128" s="40" t="s">
        <v>50</v>
      </c>
      <c r="G128" s="253">
        <f t="shared" si="80"/>
        <v>67</v>
      </c>
      <c r="H128" s="253">
        <f t="shared" si="81"/>
        <v>57</v>
      </c>
      <c r="I128" s="254">
        <f t="shared" si="82"/>
        <v>26966806</v>
      </c>
      <c r="J128" s="254">
        <f t="shared" si="83"/>
        <v>2</v>
      </c>
      <c r="K128" s="255">
        <f t="shared" si="84"/>
        <v>0.93</v>
      </c>
      <c r="L128" s="256">
        <f t="shared" si="136"/>
        <v>1.01</v>
      </c>
      <c r="M128" s="257">
        <f t="shared" si="85"/>
        <v>21166819.673561409</v>
      </c>
      <c r="N128" s="257">
        <f t="shared" si="86"/>
        <v>23858387.72623127</v>
      </c>
      <c r="O128" s="257">
        <f t="shared" si="87"/>
        <v>25329920.875800002</v>
      </c>
      <c r="P128" s="257">
        <f t="shared" si="88"/>
        <v>26892214.970120206</v>
      </c>
      <c r="Q128" s="258">
        <f t="shared" si="89"/>
        <v>25329920.875800002</v>
      </c>
      <c r="R128" s="257">
        <f t="shared" si="89"/>
        <v>26892214.970120206</v>
      </c>
      <c r="S128" s="257">
        <f t="shared" si="90"/>
        <v>28550867.945666909</v>
      </c>
      <c r="T128" s="257"/>
      <c r="U128" s="257">
        <f t="shared" si="91"/>
        <v>1206508721.3930004</v>
      </c>
      <c r="V128" s="257">
        <f t="shared" si="92"/>
        <v>1359928100.3951824</v>
      </c>
      <c r="W128" s="257">
        <f t="shared" si="93"/>
        <v>1443805489.9206002</v>
      </c>
      <c r="X128" s="258">
        <f t="shared" si="94"/>
        <v>1532856253.2968519</v>
      </c>
      <c r="Y128" s="258">
        <f t="shared" si="95"/>
        <v>1443805489.9206002</v>
      </c>
      <c r="Z128" s="257">
        <f t="shared" si="96"/>
        <v>1532856253.2968519</v>
      </c>
      <c r="AA128" s="257">
        <f t="shared" si="97"/>
        <v>1627399472.9030137</v>
      </c>
      <c r="AB128" s="257"/>
      <c r="AC128" s="32" t="str">
        <f t="shared" si="98"/>
        <v>BERTAHAP</v>
      </c>
      <c r="AD128" s="259">
        <f t="shared" si="99"/>
        <v>0</v>
      </c>
      <c r="AE128" s="260">
        <v>2</v>
      </c>
      <c r="AF128" s="261"/>
      <c r="AG128" s="257" t="str">
        <f t="shared" si="134"/>
        <v>KR</v>
      </c>
      <c r="AH128" s="261">
        <v>1327160000</v>
      </c>
      <c r="AI128" s="261">
        <v>1495921000</v>
      </c>
      <c r="AJ128" s="261">
        <v>1588187000</v>
      </c>
      <c r="AK128" s="262">
        <v>1686142000</v>
      </c>
      <c r="AL128" s="262">
        <v>1588187000</v>
      </c>
      <c r="AM128" s="261">
        <v>1686142000</v>
      </c>
      <c r="AN128" s="261">
        <v>1790140000</v>
      </c>
      <c r="AO128" s="51">
        <v>1683478220</v>
      </c>
      <c r="AP128" s="42">
        <v>1787310520</v>
      </c>
      <c r="AQ128" s="58">
        <f t="shared" si="100"/>
        <v>1515130398</v>
      </c>
      <c r="AR128" s="58">
        <f t="shared" si="112"/>
        <v>25252173.300000001</v>
      </c>
      <c r="AS128" s="336">
        <f t="shared" si="113"/>
        <v>31615162.5</v>
      </c>
      <c r="AT128" s="131">
        <f t="shared" si="101"/>
        <v>17873105.200000003</v>
      </c>
      <c r="AU128" s="5">
        <f t="shared" si="102"/>
        <v>25252173.300000001</v>
      </c>
      <c r="AV128" s="5">
        <f t="shared" si="114"/>
        <v>39704675</v>
      </c>
      <c r="AX128" s="2"/>
      <c r="AY128" s="2"/>
      <c r="BT128" s="53">
        <f t="shared" si="103"/>
        <v>-1481825.989699997</v>
      </c>
      <c r="BV128" s="116"/>
      <c r="BW128" s="112"/>
      <c r="BX128" s="112" t="str">
        <f>F110</f>
        <v>1BR-10</v>
      </c>
      <c r="BY128" s="113">
        <f>D110</f>
        <v>10</v>
      </c>
      <c r="BZ128" s="114">
        <f>G110</f>
        <v>74</v>
      </c>
      <c r="CA128" s="114">
        <f>H110</f>
        <v>63</v>
      </c>
      <c r="CB128" s="115">
        <f>O110</f>
        <v>25329920.875800002</v>
      </c>
      <c r="CC128" s="115">
        <f t="shared" si="138"/>
        <v>1466861000</v>
      </c>
      <c r="CD128" s="115">
        <f t="shared" si="138"/>
        <v>1653387000</v>
      </c>
      <c r="CE128" s="115">
        <f t="shared" si="138"/>
        <v>1755364000</v>
      </c>
      <c r="CF128" s="115">
        <f t="shared" si="138"/>
        <v>1863631000</v>
      </c>
      <c r="CG128" s="115">
        <f>AN110</f>
        <v>1978576000</v>
      </c>
      <c r="CT128" s="58">
        <f t="shared" si="110"/>
        <v>1608579468</v>
      </c>
      <c r="CU128" s="43">
        <f t="shared" si="115"/>
        <v>17873105.200000003</v>
      </c>
      <c r="CX128" s="53">
        <f t="shared" si="116"/>
        <v>1429368300</v>
      </c>
      <c r="CY128" s="43">
        <f t="shared" si="117"/>
        <v>23822805</v>
      </c>
      <c r="CZ128" s="48">
        <f t="shared" si="118"/>
        <v>39704675</v>
      </c>
    </row>
    <row r="129" spans="1:104">
      <c r="A129" s="3">
        <f t="shared" si="111"/>
        <v>90</v>
      </c>
      <c r="B129" s="249">
        <v>6</v>
      </c>
      <c r="C129" s="250" t="s">
        <v>155</v>
      </c>
      <c r="D129" s="251">
        <v>16</v>
      </c>
      <c r="E129" s="252"/>
      <c r="F129" s="40" t="s">
        <v>52</v>
      </c>
      <c r="G129" s="253">
        <f t="shared" si="80"/>
        <v>71</v>
      </c>
      <c r="H129" s="253">
        <f t="shared" si="81"/>
        <v>63</v>
      </c>
      <c r="I129" s="254">
        <f t="shared" si="82"/>
        <v>26966806</v>
      </c>
      <c r="J129" s="254">
        <f t="shared" si="83"/>
        <v>2</v>
      </c>
      <c r="K129" s="255">
        <f t="shared" si="84"/>
        <v>0.93</v>
      </c>
      <c r="L129" s="256">
        <f t="shared" si="136"/>
        <v>1.01</v>
      </c>
      <c r="M129" s="257">
        <f t="shared" si="85"/>
        <v>21166819.673561409</v>
      </c>
      <c r="N129" s="257">
        <f t="shared" si="86"/>
        <v>23858387.72623127</v>
      </c>
      <c r="O129" s="257">
        <f t="shared" si="87"/>
        <v>25329920.875800002</v>
      </c>
      <c r="P129" s="257">
        <f t="shared" si="88"/>
        <v>26892214.970120206</v>
      </c>
      <c r="Q129" s="258">
        <f t="shared" si="89"/>
        <v>25329920.875800002</v>
      </c>
      <c r="R129" s="257">
        <f t="shared" si="89"/>
        <v>26892214.970120206</v>
      </c>
      <c r="S129" s="257">
        <f t="shared" si="90"/>
        <v>28550867.945666909</v>
      </c>
      <c r="T129" s="257"/>
      <c r="U129" s="257">
        <f t="shared" si="91"/>
        <v>1333509639.4343688</v>
      </c>
      <c r="V129" s="257">
        <f t="shared" si="92"/>
        <v>1503078426.7525699</v>
      </c>
      <c r="W129" s="257">
        <f t="shared" si="93"/>
        <v>1595785015.1754003</v>
      </c>
      <c r="X129" s="258">
        <f t="shared" si="94"/>
        <v>1694209543.117573</v>
      </c>
      <c r="Y129" s="258">
        <f t="shared" si="95"/>
        <v>1595785015.1754003</v>
      </c>
      <c r="Z129" s="257">
        <f t="shared" si="96"/>
        <v>1694209543.117573</v>
      </c>
      <c r="AA129" s="257">
        <f t="shared" si="97"/>
        <v>1798704680.5770154</v>
      </c>
      <c r="AB129" s="257"/>
      <c r="AC129" s="32" t="str">
        <f t="shared" si="98"/>
        <v>BERTAHAP</v>
      </c>
      <c r="AD129" s="259">
        <f t="shared" si="99"/>
        <v>0</v>
      </c>
      <c r="AE129" s="260">
        <v>2</v>
      </c>
      <c r="AF129" s="261"/>
      <c r="AG129" s="257" t="str">
        <f t="shared" si="134"/>
        <v>KR</v>
      </c>
      <c r="AH129" s="261">
        <v>1466861000</v>
      </c>
      <c r="AI129" s="261">
        <v>1653387000</v>
      </c>
      <c r="AJ129" s="261">
        <v>1755364000</v>
      </c>
      <c r="AK129" s="262">
        <v>1863631000</v>
      </c>
      <c r="AL129" s="262">
        <v>1755364000</v>
      </c>
      <c r="AM129" s="261">
        <v>1863631000</v>
      </c>
      <c r="AN129" s="261">
        <v>1978576000</v>
      </c>
      <c r="AO129" s="51">
        <v>1860685840</v>
      </c>
      <c r="AP129" s="42">
        <v>1975448860</v>
      </c>
      <c r="AQ129" s="58">
        <f t="shared" si="100"/>
        <v>1674617256</v>
      </c>
      <c r="AR129" s="58">
        <f t="shared" si="112"/>
        <v>27910287.600000005</v>
      </c>
      <c r="AS129" s="336">
        <f t="shared" si="113"/>
        <v>34943081.25</v>
      </c>
      <c r="AT129" s="131">
        <f t="shared" si="101"/>
        <v>19754488.600000001</v>
      </c>
      <c r="AU129" s="5">
        <f t="shared" si="102"/>
        <v>27910287.600000005</v>
      </c>
      <c r="AV129" s="5">
        <f t="shared" si="114"/>
        <v>43884100</v>
      </c>
      <c r="AX129" s="2"/>
      <c r="AY129" s="2"/>
      <c r="BT129" s="53">
        <f t="shared" si="103"/>
        <v>-1481825.989699997</v>
      </c>
      <c r="BV129" s="116">
        <v>24</v>
      </c>
      <c r="BW129" s="112" t="s">
        <v>234</v>
      </c>
      <c r="BX129" s="112" t="str">
        <f>F155</f>
        <v>2BR-18</v>
      </c>
      <c r="BY129" s="113">
        <f>D155</f>
        <v>18</v>
      </c>
      <c r="BZ129" s="114">
        <f>G155</f>
        <v>97</v>
      </c>
      <c r="CA129" s="114">
        <f>H155</f>
        <v>85</v>
      </c>
      <c r="CB129" s="115">
        <f>O155</f>
        <v>25329920.875800002</v>
      </c>
      <c r="CC129" s="115">
        <f>AH155</f>
        <v>1979098000</v>
      </c>
      <c r="CD129" s="115">
        <f>AI155</f>
        <v>2230760000</v>
      </c>
      <c r="CE129" s="115">
        <f>AJ155</f>
        <v>2368348000</v>
      </c>
      <c r="CF129" s="115">
        <f>AK155</f>
        <v>2514423000</v>
      </c>
      <c r="CG129" s="115">
        <f>AN155</f>
        <v>2669507000</v>
      </c>
      <c r="CH129" s="2">
        <v>2</v>
      </c>
      <c r="CT129" s="58">
        <f t="shared" si="110"/>
        <v>1777903974</v>
      </c>
      <c r="CU129" s="43">
        <f t="shared" si="115"/>
        <v>19754488.600000001</v>
      </c>
      <c r="CX129" s="53">
        <f t="shared" si="116"/>
        <v>1579827600</v>
      </c>
      <c r="CY129" s="43">
        <f t="shared" si="117"/>
        <v>26330460</v>
      </c>
      <c r="CZ129" s="48">
        <f t="shared" si="118"/>
        <v>43884100</v>
      </c>
    </row>
    <row r="130" spans="1:104">
      <c r="A130" s="3">
        <f t="shared" si="111"/>
        <v>91</v>
      </c>
      <c r="B130" s="249">
        <v>7</v>
      </c>
      <c r="C130" s="250" t="s">
        <v>155</v>
      </c>
      <c r="D130" s="285">
        <v>18</v>
      </c>
      <c r="E130" s="252"/>
      <c r="F130" s="40" t="s">
        <v>54</v>
      </c>
      <c r="G130" s="253">
        <f t="shared" si="80"/>
        <v>97</v>
      </c>
      <c r="H130" s="253">
        <f t="shared" si="81"/>
        <v>85</v>
      </c>
      <c r="I130" s="254">
        <f t="shared" si="82"/>
        <v>26966806</v>
      </c>
      <c r="J130" s="254">
        <f t="shared" si="83"/>
        <v>2</v>
      </c>
      <c r="K130" s="255">
        <f t="shared" si="84"/>
        <v>0.93</v>
      </c>
      <c r="L130" s="256">
        <f t="shared" si="136"/>
        <v>1.01</v>
      </c>
      <c r="M130" s="257">
        <f t="shared" si="85"/>
        <v>21166819.673561409</v>
      </c>
      <c r="N130" s="257">
        <f t="shared" si="86"/>
        <v>23858387.72623127</v>
      </c>
      <c r="O130" s="257">
        <f t="shared" si="87"/>
        <v>25329920.875800002</v>
      </c>
      <c r="P130" s="257">
        <f t="shared" si="88"/>
        <v>26892214.970120206</v>
      </c>
      <c r="Q130" s="258">
        <f t="shared" si="89"/>
        <v>25329920.875800002</v>
      </c>
      <c r="R130" s="257">
        <f t="shared" si="89"/>
        <v>26892214.970120206</v>
      </c>
      <c r="S130" s="257">
        <f t="shared" si="90"/>
        <v>28550867.945666909</v>
      </c>
      <c r="T130" s="257"/>
      <c r="U130" s="257">
        <f t="shared" si="91"/>
        <v>1799179672.2527199</v>
      </c>
      <c r="V130" s="257">
        <f t="shared" si="92"/>
        <v>2027962956.7296579</v>
      </c>
      <c r="W130" s="257">
        <f t="shared" si="93"/>
        <v>2153043274.4430003</v>
      </c>
      <c r="X130" s="258">
        <f t="shared" si="94"/>
        <v>2285838272.4602175</v>
      </c>
      <c r="Y130" s="258">
        <f t="shared" si="95"/>
        <v>2153043274.4430003</v>
      </c>
      <c r="Z130" s="257">
        <f t="shared" si="96"/>
        <v>2285838272.4602175</v>
      </c>
      <c r="AA130" s="257">
        <f t="shared" si="97"/>
        <v>2426823775.3816872</v>
      </c>
      <c r="AB130" s="257"/>
      <c r="AC130" s="32" t="str">
        <f t="shared" si="98"/>
        <v>BERTAHAP</v>
      </c>
      <c r="AD130" s="259">
        <f t="shared" si="99"/>
        <v>0</v>
      </c>
      <c r="AE130" s="260">
        <v>2</v>
      </c>
      <c r="AF130" s="261"/>
      <c r="AG130" s="257" t="str">
        <f t="shared" si="134"/>
        <v>KR</v>
      </c>
      <c r="AH130" s="261">
        <v>1979098000</v>
      </c>
      <c r="AI130" s="261">
        <v>2230760000</v>
      </c>
      <c r="AJ130" s="261">
        <v>2368348000</v>
      </c>
      <c r="AK130" s="262">
        <v>2514423000</v>
      </c>
      <c r="AL130" s="262">
        <v>2368348000</v>
      </c>
      <c r="AM130" s="261">
        <v>2514423000</v>
      </c>
      <c r="AN130" s="261">
        <v>2669507000</v>
      </c>
      <c r="AO130" s="51">
        <v>2510448880</v>
      </c>
      <c r="AP130" s="42">
        <v>2665288380</v>
      </c>
      <c r="AQ130" s="58">
        <f t="shared" si="100"/>
        <v>2259403992</v>
      </c>
      <c r="AR130" s="58">
        <f t="shared" si="112"/>
        <v>37656733.200000003</v>
      </c>
      <c r="AS130" s="336">
        <f t="shared" si="113"/>
        <v>47145431.25</v>
      </c>
      <c r="AT130" s="131">
        <f t="shared" si="101"/>
        <v>26652883.800000001</v>
      </c>
      <c r="AU130" s="5">
        <f t="shared" si="102"/>
        <v>37656733.200000003</v>
      </c>
      <c r="AV130" s="5">
        <f t="shared" si="114"/>
        <v>59208700</v>
      </c>
      <c r="AX130" s="2"/>
      <c r="AY130" s="2"/>
      <c r="BT130" s="53">
        <f t="shared" si="103"/>
        <v>-1481825.989699997</v>
      </c>
      <c r="BV130" s="116">
        <v>25</v>
      </c>
      <c r="BW130" s="112" t="s">
        <v>235</v>
      </c>
      <c r="BX130" s="112" t="str">
        <f t="shared" ref="BX130:BX135" si="139">F182</f>
        <v>1BR-8</v>
      </c>
      <c r="BY130" s="113" t="str">
        <f t="shared" ref="BY130:BY135" si="140">D182</f>
        <v>08</v>
      </c>
      <c r="BZ130" s="114">
        <f t="shared" ref="BZ130:CA135" si="141">G182</f>
        <v>60</v>
      </c>
      <c r="CA130" s="114">
        <f t="shared" si="141"/>
        <v>52</v>
      </c>
      <c r="CB130" s="115">
        <f t="shared" ref="CB130:CB135" si="142">O182</f>
        <v>25831503.467400003</v>
      </c>
      <c r="CC130" s="115">
        <f t="shared" ref="CC130:CF135" si="143">AH182</f>
        <v>1234718000</v>
      </c>
      <c r="CD130" s="115">
        <f t="shared" si="143"/>
        <v>1391724000</v>
      </c>
      <c r="CE130" s="115">
        <f t="shared" si="143"/>
        <v>1477562000</v>
      </c>
      <c r="CF130" s="115">
        <f t="shared" si="143"/>
        <v>1568695000</v>
      </c>
      <c r="CG130" s="115">
        <f t="shared" ref="CG130:CG135" si="144">AN182</f>
        <v>1665449000</v>
      </c>
      <c r="CH130" s="2">
        <v>12</v>
      </c>
      <c r="CT130" s="58">
        <f t="shared" si="110"/>
        <v>2398759542</v>
      </c>
      <c r="CU130" s="43">
        <f t="shared" si="115"/>
        <v>26652883.800000001</v>
      </c>
      <c r="CX130" s="53">
        <f t="shared" si="116"/>
        <v>2131513200</v>
      </c>
      <c r="CY130" s="43">
        <f t="shared" si="117"/>
        <v>35525220</v>
      </c>
      <c r="CZ130" s="48">
        <f t="shared" si="118"/>
        <v>59208700</v>
      </c>
    </row>
    <row r="131" spans="1:104">
      <c r="A131" s="3">
        <f t="shared" si="111"/>
        <v>92</v>
      </c>
      <c r="B131" s="249">
        <v>8</v>
      </c>
      <c r="C131" s="250" t="s">
        <v>155</v>
      </c>
      <c r="D131" s="285">
        <v>20</v>
      </c>
      <c r="E131" s="252"/>
      <c r="F131" s="40" t="s">
        <v>70</v>
      </c>
      <c r="G131" s="253">
        <f t="shared" si="80"/>
        <v>60</v>
      </c>
      <c r="H131" s="253">
        <f t="shared" si="81"/>
        <v>51</v>
      </c>
      <c r="I131" s="254">
        <f t="shared" si="82"/>
        <v>26966806</v>
      </c>
      <c r="J131" s="254">
        <f t="shared" si="83"/>
        <v>2</v>
      </c>
      <c r="K131" s="255">
        <f t="shared" si="84"/>
        <v>0.93</v>
      </c>
      <c r="L131" s="256">
        <f t="shared" si="136"/>
        <v>1.01</v>
      </c>
      <c r="M131" s="257">
        <f t="shared" si="85"/>
        <v>21166819.673561409</v>
      </c>
      <c r="N131" s="257">
        <f t="shared" si="86"/>
        <v>23858387.72623127</v>
      </c>
      <c r="O131" s="257">
        <f t="shared" si="87"/>
        <v>25329920.875800002</v>
      </c>
      <c r="P131" s="257">
        <f t="shared" si="88"/>
        <v>26892214.970120206</v>
      </c>
      <c r="Q131" s="258">
        <f t="shared" si="89"/>
        <v>25329920.875800002</v>
      </c>
      <c r="R131" s="257">
        <f t="shared" si="89"/>
        <v>26892214.970120206</v>
      </c>
      <c r="S131" s="257">
        <f t="shared" si="90"/>
        <v>28550867.945666909</v>
      </c>
      <c r="T131" s="257"/>
      <c r="U131" s="257">
        <f t="shared" si="91"/>
        <v>1079507803.3516319</v>
      </c>
      <c r="V131" s="257">
        <f t="shared" si="92"/>
        <v>1216777774.0377948</v>
      </c>
      <c r="W131" s="257">
        <f t="shared" si="93"/>
        <v>1291825964.6658001</v>
      </c>
      <c r="X131" s="258">
        <f t="shared" si="94"/>
        <v>1371502963.4761305</v>
      </c>
      <c r="Y131" s="258">
        <f t="shared" si="95"/>
        <v>1291825964.6658001</v>
      </c>
      <c r="Z131" s="257">
        <f t="shared" si="96"/>
        <v>1371502963.4761305</v>
      </c>
      <c r="AA131" s="257">
        <f t="shared" si="97"/>
        <v>1456094265.2290125</v>
      </c>
      <c r="AB131" s="257"/>
      <c r="AC131" s="32" t="str">
        <f t="shared" si="98"/>
        <v>BERTAHAP</v>
      </c>
      <c r="AD131" s="259">
        <f t="shared" si="99"/>
        <v>0</v>
      </c>
      <c r="AE131" s="260">
        <v>2</v>
      </c>
      <c r="AF131" s="261"/>
      <c r="AG131" s="257" t="str">
        <f t="shared" si="134"/>
        <v>KR</v>
      </c>
      <c r="AH131" s="261">
        <v>1187459000</v>
      </c>
      <c r="AI131" s="261">
        <v>1338456000</v>
      </c>
      <c r="AJ131" s="261">
        <v>1421009000</v>
      </c>
      <c r="AK131" s="262">
        <v>1508654000</v>
      </c>
      <c r="AL131" s="262">
        <v>1421009000</v>
      </c>
      <c r="AM131" s="261">
        <v>1508654000</v>
      </c>
      <c r="AN131" s="261">
        <v>1601704000</v>
      </c>
      <c r="AO131" s="51">
        <v>1506269540</v>
      </c>
      <c r="AP131" s="42">
        <v>1599173240</v>
      </c>
      <c r="AQ131" s="58">
        <f t="shared" si="100"/>
        <v>1355642586</v>
      </c>
      <c r="AR131" s="58">
        <f t="shared" si="112"/>
        <v>22594043.099999998</v>
      </c>
      <c r="AS131" s="336">
        <f t="shared" si="113"/>
        <v>28287262.5</v>
      </c>
      <c r="AT131" s="131">
        <f t="shared" si="101"/>
        <v>15991732.399999999</v>
      </c>
      <c r="AU131" s="5">
        <f t="shared" si="102"/>
        <v>22594043.099999998</v>
      </c>
      <c r="AV131" s="5">
        <f t="shared" si="114"/>
        <v>35525225</v>
      </c>
      <c r="AX131" s="2"/>
      <c r="AY131" s="2"/>
      <c r="BT131" s="53">
        <f t="shared" si="103"/>
        <v>-1481825.989699997</v>
      </c>
      <c r="BV131" s="116"/>
      <c r="BW131" s="112"/>
      <c r="BX131" s="112" t="str">
        <f t="shared" si="139"/>
        <v>1BR-10</v>
      </c>
      <c r="BY131" s="113">
        <f t="shared" si="140"/>
        <v>10</v>
      </c>
      <c r="BZ131" s="114">
        <f t="shared" si="141"/>
        <v>74</v>
      </c>
      <c r="CA131" s="114">
        <f t="shared" si="141"/>
        <v>63</v>
      </c>
      <c r="CB131" s="115">
        <f t="shared" si="142"/>
        <v>25831503.467400003</v>
      </c>
      <c r="CC131" s="115">
        <f t="shared" si="143"/>
        <v>1495908000</v>
      </c>
      <c r="CD131" s="115">
        <f t="shared" si="143"/>
        <v>1686127000</v>
      </c>
      <c r="CE131" s="115">
        <f t="shared" si="143"/>
        <v>1790124000</v>
      </c>
      <c r="CF131" s="115">
        <f t="shared" si="143"/>
        <v>1900535000</v>
      </c>
      <c r="CG131" s="115">
        <f t="shared" si="144"/>
        <v>2017755000</v>
      </c>
      <c r="CT131" s="58">
        <f t="shared" si="110"/>
        <v>1439255916</v>
      </c>
      <c r="CU131" s="43">
        <f t="shared" si="115"/>
        <v>15991732.399999999</v>
      </c>
      <c r="CX131" s="53">
        <f t="shared" si="116"/>
        <v>1278908100</v>
      </c>
      <c r="CY131" s="43">
        <f t="shared" si="117"/>
        <v>21315135</v>
      </c>
      <c r="CZ131" s="48">
        <f t="shared" si="118"/>
        <v>35525225</v>
      </c>
    </row>
    <row r="132" spans="1:104">
      <c r="A132" s="3">
        <f t="shared" si="111"/>
        <v>93</v>
      </c>
      <c r="B132" s="249">
        <v>9</v>
      </c>
      <c r="C132" s="250" t="s">
        <v>155</v>
      </c>
      <c r="D132" s="285">
        <v>22</v>
      </c>
      <c r="E132" s="252"/>
      <c r="F132" s="40" t="s">
        <v>89</v>
      </c>
      <c r="G132" s="253">
        <f t="shared" si="80"/>
        <v>81</v>
      </c>
      <c r="H132" s="253">
        <f t="shared" si="81"/>
        <v>70</v>
      </c>
      <c r="I132" s="254">
        <f t="shared" si="82"/>
        <v>26966806</v>
      </c>
      <c r="J132" s="254">
        <f t="shared" si="83"/>
        <v>4</v>
      </c>
      <c r="K132" s="255">
        <f t="shared" si="84"/>
        <v>0.97</v>
      </c>
      <c r="L132" s="256">
        <f t="shared" si="136"/>
        <v>1.01</v>
      </c>
      <c r="M132" s="257">
        <f t="shared" si="85"/>
        <v>22077220.519736089</v>
      </c>
      <c r="N132" s="257">
        <f t="shared" si="86"/>
        <v>24884554.94026272</v>
      </c>
      <c r="O132" s="257">
        <f t="shared" si="87"/>
        <v>26419379.838199999</v>
      </c>
      <c r="P132" s="257">
        <f t="shared" si="88"/>
        <v>28048869.3774372</v>
      </c>
      <c r="Q132" s="258">
        <f t="shared" si="89"/>
        <v>26419379.838199999</v>
      </c>
      <c r="R132" s="257">
        <f t="shared" si="89"/>
        <v>28048869.3774372</v>
      </c>
      <c r="S132" s="257">
        <f t="shared" si="90"/>
        <v>29778862.265910644</v>
      </c>
      <c r="T132" s="257"/>
      <c r="U132" s="257">
        <f t="shared" si="91"/>
        <v>1545405436.3815262</v>
      </c>
      <c r="V132" s="257">
        <f t="shared" si="92"/>
        <v>1741918845.8183904</v>
      </c>
      <c r="W132" s="257">
        <f t="shared" si="93"/>
        <v>1849356588.674</v>
      </c>
      <c r="X132" s="258">
        <f t="shared" si="94"/>
        <v>1963420856.420604</v>
      </c>
      <c r="Y132" s="258">
        <f t="shared" si="95"/>
        <v>1849356588.674</v>
      </c>
      <c r="Z132" s="257">
        <f t="shared" si="96"/>
        <v>1963420856.420604</v>
      </c>
      <c r="AA132" s="257">
        <f t="shared" si="97"/>
        <v>2084520358.613745</v>
      </c>
      <c r="AB132" s="257"/>
      <c r="AC132" s="32" t="str">
        <f t="shared" si="98"/>
        <v>BERTAHAP</v>
      </c>
      <c r="AD132" s="259">
        <f t="shared" si="99"/>
        <v>0</v>
      </c>
      <c r="AE132" s="260">
        <v>2</v>
      </c>
      <c r="AF132" s="261"/>
      <c r="AG132" s="257" t="str">
        <f t="shared" si="134"/>
        <v>KR</v>
      </c>
      <c r="AH132" s="261">
        <v>1699946000</v>
      </c>
      <c r="AI132" s="261">
        <v>1916111000</v>
      </c>
      <c r="AJ132" s="261">
        <v>2034293000</v>
      </c>
      <c r="AK132" s="262">
        <v>2159763000</v>
      </c>
      <c r="AL132" s="262">
        <v>2034293000</v>
      </c>
      <c r="AM132" s="261">
        <v>2159763000</v>
      </c>
      <c r="AN132" s="261">
        <v>2292973000</v>
      </c>
      <c r="AO132" s="51">
        <v>2156350580</v>
      </c>
      <c r="AP132" s="42">
        <v>2289348780</v>
      </c>
      <c r="AQ132" s="58">
        <f t="shared" si="100"/>
        <v>1940715522</v>
      </c>
      <c r="AR132" s="58">
        <f t="shared" si="112"/>
        <v>32345258.700000003</v>
      </c>
      <c r="AS132" s="336">
        <f t="shared" si="113"/>
        <v>40495556.25</v>
      </c>
      <c r="AT132" s="131">
        <f t="shared" si="101"/>
        <v>22893487.800000001</v>
      </c>
      <c r="AU132" s="5">
        <f t="shared" si="102"/>
        <v>32345258.700000003</v>
      </c>
      <c r="AV132" s="5">
        <f t="shared" si="114"/>
        <v>50857325</v>
      </c>
      <c r="AX132" s="2"/>
      <c r="AY132" s="2"/>
      <c r="BT132" s="53">
        <f t="shared" si="103"/>
        <v>-392367.02730000019</v>
      </c>
      <c r="BV132" s="116"/>
      <c r="BW132" s="112"/>
      <c r="BX132" s="112" t="str">
        <f t="shared" si="139"/>
        <v>1BR-12</v>
      </c>
      <c r="BY132" s="113">
        <f t="shared" si="140"/>
        <v>12</v>
      </c>
      <c r="BZ132" s="114">
        <f t="shared" si="141"/>
        <v>67</v>
      </c>
      <c r="CA132" s="114">
        <f t="shared" si="141"/>
        <v>57</v>
      </c>
      <c r="CB132" s="115">
        <f t="shared" si="142"/>
        <v>25831503.467400003</v>
      </c>
      <c r="CC132" s="115">
        <f t="shared" si="143"/>
        <v>1353440000</v>
      </c>
      <c r="CD132" s="115">
        <f t="shared" si="143"/>
        <v>1525544000</v>
      </c>
      <c r="CE132" s="115">
        <f t="shared" si="143"/>
        <v>1619636000</v>
      </c>
      <c r="CF132" s="115">
        <f t="shared" si="143"/>
        <v>1719531000</v>
      </c>
      <c r="CG132" s="115">
        <f t="shared" si="144"/>
        <v>1825588000</v>
      </c>
      <c r="CT132" s="58">
        <f t="shared" si="110"/>
        <v>2060413902</v>
      </c>
      <c r="CU132" s="43">
        <f t="shared" si="115"/>
        <v>22893487.800000001</v>
      </c>
      <c r="CX132" s="53">
        <f t="shared" si="116"/>
        <v>1830863700</v>
      </c>
      <c r="CY132" s="43">
        <f t="shared" si="117"/>
        <v>30514395</v>
      </c>
      <c r="CZ132" s="48">
        <f t="shared" si="118"/>
        <v>50857325</v>
      </c>
    </row>
    <row r="133" spans="1:104">
      <c r="A133" s="3">
        <f t="shared" si="111"/>
        <v>94</v>
      </c>
      <c r="B133" s="249">
        <v>1</v>
      </c>
      <c r="C133" s="250" t="s">
        <v>158</v>
      </c>
      <c r="D133" s="251" t="s">
        <v>24</v>
      </c>
      <c r="E133" s="252"/>
      <c r="F133" s="40" t="s">
        <v>39</v>
      </c>
      <c r="G133" s="253">
        <f t="shared" si="80"/>
        <v>113</v>
      </c>
      <c r="H133" s="253">
        <f t="shared" si="81"/>
        <v>101</v>
      </c>
      <c r="I133" s="254">
        <f t="shared" si="82"/>
        <v>26966806</v>
      </c>
      <c r="J133" s="254">
        <f t="shared" si="83"/>
        <v>6</v>
      </c>
      <c r="K133" s="255">
        <f t="shared" si="84"/>
        <v>0.95</v>
      </c>
      <c r="L133" s="256">
        <f t="shared" si="136"/>
        <v>1.01</v>
      </c>
      <c r="M133" s="257">
        <f t="shared" si="85"/>
        <v>21622020.096648749</v>
      </c>
      <c r="N133" s="257">
        <f t="shared" si="86"/>
        <v>24371471.333246995</v>
      </c>
      <c r="O133" s="257">
        <f t="shared" si="87"/>
        <v>25874650.357000001</v>
      </c>
      <c r="P133" s="257">
        <f t="shared" si="88"/>
        <v>27470542.173778702</v>
      </c>
      <c r="Q133" s="258">
        <f t="shared" si="89"/>
        <v>25874650.357000001</v>
      </c>
      <c r="R133" s="257">
        <f t="shared" si="89"/>
        <v>27470542.173778702</v>
      </c>
      <c r="S133" s="257">
        <f t="shared" si="90"/>
        <v>29164865.105788779</v>
      </c>
      <c r="T133" s="257"/>
      <c r="U133" s="257">
        <f t="shared" si="91"/>
        <v>2183824029.7615237</v>
      </c>
      <c r="V133" s="257">
        <f t="shared" si="92"/>
        <v>2461518604.6579466</v>
      </c>
      <c r="W133" s="257">
        <f t="shared" si="93"/>
        <v>2613339686.0570002</v>
      </c>
      <c r="X133" s="258">
        <f t="shared" si="94"/>
        <v>2774524759.5516491</v>
      </c>
      <c r="Y133" s="258">
        <f t="shared" si="95"/>
        <v>2613339686.0570002</v>
      </c>
      <c r="Z133" s="257">
        <f t="shared" si="96"/>
        <v>2774524759.5516491</v>
      </c>
      <c r="AA133" s="257">
        <f t="shared" si="97"/>
        <v>2945651375.6846666</v>
      </c>
      <c r="AB133" s="257"/>
      <c r="AC133" s="32" t="str">
        <f t="shared" si="98"/>
        <v>BERTAHAP</v>
      </c>
      <c r="AD133" s="259">
        <f t="shared" si="99"/>
        <v>0</v>
      </c>
      <c r="AE133" s="260">
        <v>2</v>
      </c>
      <c r="AF133" s="261"/>
      <c r="AG133" s="257" t="str">
        <f t="shared" si="134"/>
        <v>KR</v>
      </c>
      <c r="AH133" s="261">
        <v>2402207000</v>
      </c>
      <c r="AI133" s="261">
        <v>2707671000</v>
      </c>
      <c r="AJ133" s="261">
        <v>2874674000</v>
      </c>
      <c r="AK133" s="262">
        <v>3051978000</v>
      </c>
      <c r="AL133" s="262">
        <v>2874674000</v>
      </c>
      <c r="AM133" s="261">
        <v>3051978000</v>
      </c>
      <c r="AN133" s="261">
        <v>3240217000</v>
      </c>
      <c r="AO133" s="51">
        <v>3047154440</v>
      </c>
      <c r="AP133" s="42">
        <v>3235096680</v>
      </c>
      <c r="AQ133" s="58">
        <f t="shared" si="100"/>
        <v>2742438996</v>
      </c>
      <c r="AR133" s="58">
        <f t="shared" si="112"/>
        <v>45707316.600000001</v>
      </c>
      <c r="AS133" s="336">
        <f t="shared" si="113"/>
        <v>57224587.5</v>
      </c>
      <c r="AT133" s="131">
        <f t="shared" si="101"/>
        <v>32350966.799999997</v>
      </c>
      <c r="AU133" s="5">
        <f t="shared" si="102"/>
        <v>45707316.600000001</v>
      </c>
      <c r="AV133" s="5">
        <f t="shared" si="114"/>
        <v>71866850</v>
      </c>
      <c r="AX133" s="2"/>
      <c r="AY133" s="2"/>
      <c r="BT133" s="53">
        <f t="shared" si="103"/>
        <v>-937096.5084999986</v>
      </c>
      <c r="BV133" s="116"/>
      <c r="BW133" s="112"/>
      <c r="BX133" s="112" t="str">
        <f t="shared" si="139"/>
        <v>1BR-16</v>
      </c>
      <c r="BY133" s="113">
        <f t="shared" si="140"/>
        <v>16</v>
      </c>
      <c r="BZ133" s="114">
        <f t="shared" si="141"/>
        <v>71</v>
      </c>
      <c r="CA133" s="114">
        <f t="shared" si="141"/>
        <v>63</v>
      </c>
      <c r="CB133" s="115">
        <f t="shared" si="142"/>
        <v>25831503.467400003</v>
      </c>
      <c r="CC133" s="115">
        <f t="shared" si="143"/>
        <v>1495908000</v>
      </c>
      <c r="CD133" s="115">
        <f t="shared" si="143"/>
        <v>1686127000</v>
      </c>
      <c r="CE133" s="115">
        <f t="shared" si="143"/>
        <v>1790124000</v>
      </c>
      <c r="CF133" s="115">
        <f t="shared" si="143"/>
        <v>1900535000</v>
      </c>
      <c r="CG133" s="115">
        <f t="shared" si="144"/>
        <v>2017755000</v>
      </c>
      <c r="CT133" s="58">
        <f t="shared" si="110"/>
        <v>2911587012</v>
      </c>
      <c r="CU133" s="43">
        <f t="shared" si="115"/>
        <v>32350966.799999997</v>
      </c>
      <c r="CX133" s="53">
        <f t="shared" si="116"/>
        <v>2587206600</v>
      </c>
      <c r="CY133" s="43">
        <f t="shared" si="117"/>
        <v>43120110</v>
      </c>
      <c r="CZ133" s="48">
        <f t="shared" si="118"/>
        <v>71866850</v>
      </c>
    </row>
    <row r="134" spans="1:104">
      <c r="A134" s="3">
        <f t="shared" si="111"/>
        <v>95</v>
      </c>
      <c r="B134" s="249">
        <v>2</v>
      </c>
      <c r="C134" s="250" t="s">
        <v>158</v>
      </c>
      <c r="D134" s="251" t="s">
        <v>35</v>
      </c>
      <c r="E134" s="252"/>
      <c r="F134" s="40" t="s">
        <v>42</v>
      </c>
      <c r="G134" s="253">
        <f t="shared" si="80"/>
        <v>78</v>
      </c>
      <c r="H134" s="253">
        <f t="shared" si="81"/>
        <v>66</v>
      </c>
      <c r="I134" s="254">
        <f t="shared" si="82"/>
        <v>26966806</v>
      </c>
      <c r="J134" s="254">
        <f t="shared" si="83"/>
        <v>2</v>
      </c>
      <c r="K134" s="255">
        <f t="shared" si="84"/>
        <v>0.93</v>
      </c>
      <c r="L134" s="256">
        <f t="shared" si="136"/>
        <v>1.01</v>
      </c>
      <c r="M134" s="257">
        <f t="shared" si="85"/>
        <v>21166819.673561409</v>
      </c>
      <c r="N134" s="257">
        <f t="shared" si="86"/>
        <v>23858387.72623127</v>
      </c>
      <c r="O134" s="257">
        <f t="shared" si="87"/>
        <v>25329920.875800002</v>
      </c>
      <c r="P134" s="257">
        <f t="shared" si="88"/>
        <v>26892214.970120206</v>
      </c>
      <c r="Q134" s="258">
        <f t="shared" si="89"/>
        <v>25329920.875800002</v>
      </c>
      <c r="R134" s="257">
        <f t="shared" si="89"/>
        <v>26892214.970120206</v>
      </c>
      <c r="S134" s="257">
        <f t="shared" si="90"/>
        <v>28550867.945666909</v>
      </c>
      <c r="T134" s="257"/>
      <c r="U134" s="257">
        <f t="shared" si="91"/>
        <v>1397010098.4550531</v>
      </c>
      <c r="V134" s="257">
        <f t="shared" si="92"/>
        <v>1574653589.9312637</v>
      </c>
      <c r="W134" s="257">
        <f t="shared" si="93"/>
        <v>1671774777.8028002</v>
      </c>
      <c r="X134" s="258">
        <f t="shared" si="94"/>
        <v>1774886188.0279336</v>
      </c>
      <c r="Y134" s="258">
        <f t="shared" si="95"/>
        <v>1671774777.8028002</v>
      </c>
      <c r="Z134" s="257">
        <f t="shared" si="96"/>
        <v>1774886188.0279336</v>
      </c>
      <c r="AA134" s="257">
        <f t="shared" si="97"/>
        <v>1884357284.414016</v>
      </c>
      <c r="AB134" s="257"/>
      <c r="AC134" s="32" t="str">
        <f t="shared" si="98"/>
        <v>BERTAHAP</v>
      </c>
      <c r="AD134" s="259">
        <f t="shared" si="99"/>
        <v>0</v>
      </c>
      <c r="AE134" s="260">
        <v>2</v>
      </c>
      <c r="AF134" s="261"/>
      <c r="AG134" s="257" t="str">
        <f t="shared" si="134"/>
        <v>KR</v>
      </c>
      <c r="AH134" s="261">
        <v>1536712000</v>
      </c>
      <c r="AI134" s="261">
        <v>1732119000</v>
      </c>
      <c r="AJ134" s="261">
        <v>1838953000</v>
      </c>
      <c r="AK134" s="262">
        <v>1952375000</v>
      </c>
      <c r="AL134" s="262">
        <v>1838953000</v>
      </c>
      <c r="AM134" s="261">
        <v>1952375000</v>
      </c>
      <c r="AN134" s="261">
        <v>2072794000</v>
      </c>
      <c r="AO134" s="51">
        <v>1949290180</v>
      </c>
      <c r="AP134" s="42">
        <v>2069517500</v>
      </c>
      <c r="AQ134" s="58">
        <f t="shared" si="100"/>
        <v>1754361162</v>
      </c>
      <c r="AR134" s="58">
        <f t="shared" si="112"/>
        <v>29239352.700000003</v>
      </c>
      <c r="AS134" s="336">
        <f t="shared" si="113"/>
        <v>36607031.25</v>
      </c>
      <c r="AT134" s="131">
        <f t="shared" si="101"/>
        <v>20695175</v>
      </c>
      <c r="AU134" s="5">
        <f t="shared" si="102"/>
        <v>29239352.700000003</v>
      </c>
      <c r="AV134" s="5">
        <f t="shared" si="114"/>
        <v>45973825</v>
      </c>
      <c r="AX134" s="2"/>
      <c r="AY134" s="2"/>
      <c r="BT134" s="53">
        <f t="shared" si="103"/>
        <v>-1481825.989699997</v>
      </c>
      <c r="BV134" s="116"/>
      <c r="BW134" s="112"/>
      <c r="BX134" s="112" t="str">
        <f t="shared" si="139"/>
        <v>2BR-18</v>
      </c>
      <c r="BY134" s="113">
        <f t="shared" si="140"/>
        <v>18</v>
      </c>
      <c r="BZ134" s="114">
        <f t="shared" si="141"/>
        <v>97</v>
      </c>
      <c r="CA134" s="114">
        <f t="shared" si="141"/>
        <v>85</v>
      </c>
      <c r="CB134" s="115">
        <f t="shared" si="142"/>
        <v>25831503.467400003</v>
      </c>
      <c r="CC134" s="115">
        <f t="shared" si="143"/>
        <v>2018288000</v>
      </c>
      <c r="CD134" s="115">
        <f t="shared" si="143"/>
        <v>2274933000</v>
      </c>
      <c r="CE134" s="115">
        <f t="shared" si="143"/>
        <v>2415246000</v>
      </c>
      <c r="CF134" s="115">
        <f t="shared" si="143"/>
        <v>2564213000</v>
      </c>
      <c r="CG134" s="115">
        <f t="shared" si="144"/>
        <v>2722368000</v>
      </c>
      <c r="CT134" s="58">
        <f t="shared" si="110"/>
        <v>1862565750</v>
      </c>
      <c r="CU134" s="43">
        <f t="shared" si="115"/>
        <v>20695175</v>
      </c>
      <c r="CX134" s="53">
        <f t="shared" si="116"/>
        <v>1655057700</v>
      </c>
      <c r="CY134" s="43">
        <f t="shared" si="117"/>
        <v>27584295</v>
      </c>
      <c r="CZ134" s="48">
        <f t="shared" si="118"/>
        <v>45973825</v>
      </c>
    </row>
    <row r="135" spans="1:104">
      <c r="A135" s="3">
        <f t="shared" si="111"/>
        <v>96</v>
      </c>
      <c r="B135" s="249">
        <v>3</v>
      </c>
      <c r="C135" s="250" t="s">
        <v>158</v>
      </c>
      <c r="D135" s="251" t="s">
        <v>41</v>
      </c>
      <c r="E135" s="252"/>
      <c r="F135" s="40" t="s">
        <v>45</v>
      </c>
      <c r="G135" s="253">
        <f t="shared" si="80"/>
        <v>60</v>
      </c>
      <c r="H135" s="253">
        <f t="shared" si="81"/>
        <v>52</v>
      </c>
      <c r="I135" s="254">
        <f t="shared" si="82"/>
        <v>26966806</v>
      </c>
      <c r="J135" s="254">
        <f t="shared" si="83"/>
        <v>2</v>
      </c>
      <c r="K135" s="255">
        <f t="shared" si="84"/>
        <v>0.93</v>
      </c>
      <c r="L135" s="256">
        <f t="shared" si="136"/>
        <v>1.01</v>
      </c>
      <c r="M135" s="257">
        <f t="shared" si="85"/>
        <v>21166819.673561409</v>
      </c>
      <c r="N135" s="257">
        <f t="shared" si="86"/>
        <v>23858387.72623127</v>
      </c>
      <c r="O135" s="257">
        <f t="shared" si="87"/>
        <v>25329920.875800002</v>
      </c>
      <c r="P135" s="257">
        <f t="shared" si="88"/>
        <v>26892214.970120206</v>
      </c>
      <c r="Q135" s="258">
        <f t="shared" si="89"/>
        <v>25329920.875800002</v>
      </c>
      <c r="R135" s="257">
        <f t="shared" si="89"/>
        <v>26892214.970120206</v>
      </c>
      <c r="S135" s="257">
        <f t="shared" si="90"/>
        <v>28550867.945666909</v>
      </c>
      <c r="T135" s="257"/>
      <c r="U135" s="257">
        <f t="shared" si="91"/>
        <v>1100674623.0251932</v>
      </c>
      <c r="V135" s="257">
        <f t="shared" si="92"/>
        <v>1240636161.7640259</v>
      </c>
      <c r="W135" s="257">
        <f t="shared" si="93"/>
        <v>1317155885.5416002</v>
      </c>
      <c r="X135" s="258">
        <f t="shared" si="94"/>
        <v>1398395178.4462507</v>
      </c>
      <c r="Y135" s="258">
        <f t="shared" si="95"/>
        <v>1317155885.5416002</v>
      </c>
      <c r="Z135" s="257">
        <f t="shared" si="96"/>
        <v>1398395178.4462507</v>
      </c>
      <c r="AA135" s="257">
        <f t="shared" si="97"/>
        <v>1484645133.1746793</v>
      </c>
      <c r="AB135" s="257"/>
      <c r="AC135" s="32" t="str">
        <f t="shared" si="98"/>
        <v>BERTAHAP</v>
      </c>
      <c r="AD135" s="259">
        <f t="shared" si="99"/>
        <v>0</v>
      </c>
      <c r="AE135" s="260">
        <v>2</v>
      </c>
      <c r="AF135" s="261"/>
      <c r="AG135" s="257" t="str">
        <f t="shared" si="134"/>
        <v>KR</v>
      </c>
      <c r="AH135" s="261">
        <v>1210743000</v>
      </c>
      <c r="AI135" s="261">
        <v>1364700000</v>
      </c>
      <c r="AJ135" s="261">
        <v>1448872000</v>
      </c>
      <c r="AK135" s="262">
        <v>1538235000</v>
      </c>
      <c r="AL135" s="262">
        <v>1448872000</v>
      </c>
      <c r="AM135" s="261">
        <v>1538235000</v>
      </c>
      <c r="AN135" s="261">
        <v>1633110000</v>
      </c>
      <c r="AO135" s="51">
        <v>1535804320</v>
      </c>
      <c r="AP135" s="42">
        <v>1630529100</v>
      </c>
      <c r="AQ135" s="58">
        <f t="shared" si="100"/>
        <v>1382223888</v>
      </c>
      <c r="AR135" s="58">
        <f t="shared" si="112"/>
        <v>23037064.800000001</v>
      </c>
      <c r="AS135" s="336">
        <f t="shared" si="113"/>
        <v>28841906.25</v>
      </c>
      <c r="AT135" s="131">
        <f t="shared" si="101"/>
        <v>16305291</v>
      </c>
      <c r="AU135" s="5">
        <f t="shared" si="102"/>
        <v>23037064.800000001</v>
      </c>
      <c r="AV135" s="5">
        <f t="shared" si="114"/>
        <v>36221800</v>
      </c>
      <c r="AX135" s="2"/>
      <c r="AY135" s="2"/>
      <c r="BT135" s="53">
        <f t="shared" si="103"/>
        <v>-1481825.989699997</v>
      </c>
      <c r="BV135" s="116"/>
      <c r="BW135" s="121"/>
      <c r="BX135" s="112" t="str">
        <f t="shared" si="139"/>
        <v>1BR-20</v>
      </c>
      <c r="BY135" s="113">
        <f t="shared" si="140"/>
        <v>20</v>
      </c>
      <c r="BZ135" s="114">
        <f t="shared" si="141"/>
        <v>60</v>
      </c>
      <c r="CA135" s="114">
        <f t="shared" si="141"/>
        <v>51</v>
      </c>
      <c r="CB135" s="115">
        <f t="shared" si="142"/>
        <v>25831503.467400003</v>
      </c>
      <c r="CC135" s="115">
        <f t="shared" si="143"/>
        <v>1210973000</v>
      </c>
      <c r="CD135" s="115">
        <f t="shared" si="143"/>
        <v>1364960000</v>
      </c>
      <c r="CE135" s="115">
        <f t="shared" si="143"/>
        <v>1449148000</v>
      </c>
      <c r="CF135" s="115">
        <f t="shared" si="143"/>
        <v>1538528000</v>
      </c>
      <c r="CG135" s="115">
        <f t="shared" si="144"/>
        <v>1633421000</v>
      </c>
      <c r="CT135" s="58">
        <f t="shared" si="110"/>
        <v>1467476190</v>
      </c>
      <c r="CU135" s="43">
        <f t="shared" si="115"/>
        <v>16305291</v>
      </c>
      <c r="CX135" s="53">
        <f t="shared" si="116"/>
        <v>1303984800</v>
      </c>
      <c r="CY135" s="43">
        <f t="shared" si="117"/>
        <v>21733080</v>
      </c>
      <c r="CZ135" s="48">
        <f t="shared" si="118"/>
        <v>36221800</v>
      </c>
    </row>
    <row r="136" spans="1:104">
      <c r="A136" s="3">
        <f t="shared" si="111"/>
        <v>97</v>
      </c>
      <c r="B136" s="249">
        <v>4</v>
      </c>
      <c r="C136" s="250" t="s">
        <v>158</v>
      </c>
      <c r="D136" s="251">
        <v>10</v>
      </c>
      <c r="E136" s="252"/>
      <c r="F136" s="40" t="s">
        <v>48</v>
      </c>
      <c r="G136" s="253">
        <f t="shared" si="80"/>
        <v>74</v>
      </c>
      <c r="H136" s="253">
        <f t="shared" si="81"/>
        <v>63</v>
      </c>
      <c r="I136" s="254">
        <f t="shared" si="82"/>
        <v>26966806</v>
      </c>
      <c r="J136" s="254">
        <f t="shared" si="83"/>
        <v>2</v>
      </c>
      <c r="K136" s="255">
        <f t="shared" si="84"/>
        <v>0.93</v>
      </c>
      <c r="L136" s="256">
        <f t="shared" si="136"/>
        <v>1.01</v>
      </c>
      <c r="M136" s="257">
        <f t="shared" si="85"/>
        <v>21166819.673561409</v>
      </c>
      <c r="N136" s="257">
        <f t="shared" si="86"/>
        <v>23858387.72623127</v>
      </c>
      <c r="O136" s="257">
        <f t="shared" si="87"/>
        <v>25329920.875800002</v>
      </c>
      <c r="P136" s="257">
        <f t="shared" si="88"/>
        <v>26892214.970120206</v>
      </c>
      <c r="Q136" s="258">
        <f t="shared" si="89"/>
        <v>25329920.875800002</v>
      </c>
      <c r="R136" s="257">
        <f t="shared" si="89"/>
        <v>26892214.970120206</v>
      </c>
      <c r="S136" s="257">
        <f t="shared" si="90"/>
        <v>28550867.945666909</v>
      </c>
      <c r="T136" s="257"/>
      <c r="U136" s="257">
        <f t="shared" si="91"/>
        <v>1333509639.4343688</v>
      </c>
      <c r="V136" s="257">
        <f t="shared" si="92"/>
        <v>1503078426.7525699</v>
      </c>
      <c r="W136" s="257">
        <f t="shared" si="93"/>
        <v>1595785015.1754003</v>
      </c>
      <c r="X136" s="258">
        <f t="shared" si="94"/>
        <v>1694209543.117573</v>
      </c>
      <c r="Y136" s="258">
        <f t="shared" si="95"/>
        <v>1595785015.1754003</v>
      </c>
      <c r="Z136" s="257">
        <f t="shared" si="96"/>
        <v>1694209543.117573</v>
      </c>
      <c r="AA136" s="257">
        <f t="shared" si="97"/>
        <v>1798704680.5770154</v>
      </c>
      <c r="AB136" s="257"/>
      <c r="AC136" s="32" t="str">
        <f t="shared" si="98"/>
        <v>BERTAHAP</v>
      </c>
      <c r="AD136" s="259">
        <f t="shared" si="99"/>
        <v>0</v>
      </c>
      <c r="AE136" s="260">
        <v>2</v>
      </c>
      <c r="AF136" s="261"/>
      <c r="AG136" s="257" t="str">
        <f t="shared" si="134"/>
        <v>KR</v>
      </c>
      <c r="AH136" s="261">
        <v>1466861000</v>
      </c>
      <c r="AI136" s="261">
        <v>1653387000</v>
      </c>
      <c r="AJ136" s="261">
        <v>1755364000</v>
      </c>
      <c r="AK136" s="262">
        <v>1863631000</v>
      </c>
      <c r="AL136" s="262">
        <v>1755364000</v>
      </c>
      <c r="AM136" s="261">
        <v>1863631000</v>
      </c>
      <c r="AN136" s="261">
        <v>1978576000</v>
      </c>
      <c r="AO136" s="51">
        <v>1860685840</v>
      </c>
      <c r="AP136" s="42">
        <v>1975448860</v>
      </c>
      <c r="AQ136" s="58">
        <f t="shared" si="100"/>
        <v>1674617256</v>
      </c>
      <c r="AR136" s="58">
        <f t="shared" si="112"/>
        <v>27910287.600000005</v>
      </c>
      <c r="AS136" s="336">
        <f t="shared" si="113"/>
        <v>34943081.25</v>
      </c>
      <c r="AT136" s="131">
        <f t="shared" si="101"/>
        <v>19754488.600000001</v>
      </c>
      <c r="AU136" s="5">
        <f t="shared" si="102"/>
        <v>27910287.600000005</v>
      </c>
      <c r="AV136" s="5">
        <f t="shared" si="114"/>
        <v>43884100</v>
      </c>
      <c r="AX136" s="2"/>
      <c r="AY136" s="2"/>
      <c r="BT136" s="53">
        <f t="shared" si="103"/>
        <v>-1481825.989699997</v>
      </c>
      <c r="BV136" s="116">
        <v>26</v>
      </c>
      <c r="BW136" s="112" t="s">
        <v>174</v>
      </c>
      <c r="BX136" s="112" t="str">
        <f>F224</f>
        <v>1BR-6</v>
      </c>
      <c r="BY136" s="113" t="str">
        <f>D224</f>
        <v>06</v>
      </c>
      <c r="BZ136" s="114">
        <f>G224</f>
        <v>78</v>
      </c>
      <c r="CA136" s="114">
        <f>H224</f>
        <v>66</v>
      </c>
      <c r="CB136" s="115">
        <f>O224</f>
        <v>25831503.467400003</v>
      </c>
      <c r="CC136" s="115">
        <f t="shared" ref="CC136:CF137" si="145">AH224</f>
        <v>1567142000</v>
      </c>
      <c r="CD136" s="115">
        <f t="shared" si="145"/>
        <v>1766419000</v>
      </c>
      <c r="CE136" s="115">
        <f t="shared" si="145"/>
        <v>1875368000</v>
      </c>
      <c r="CF136" s="115">
        <f t="shared" si="145"/>
        <v>1991036000</v>
      </c>
      <c r="CG136" s="115">
        <f>AN224</f>
        <v>2113839000</v>
      </c>
      <c r="CH136" s="2">
        <v>8</v>
      </c>
      <c r="CT136" s="58">
        <f t="shared" si="110"/>
        <v>1777903974</v>
      </c>
      <c r="CU136" s="43">
        <f t="shared" si="115"/>
        <v>19754488.600000001</v>
      </c>
      <c r="CX136" s="53">
        <f t="shared" si="116"/>
        <v>1579827600</v>
      </c>
      <c r="CY136" s="43">
        <f t="shared" si="117"/>
        <v>26330460</v>
      </c>
      <c r="CZ136" s="48">
        <f t="shared" si="118"/>
        <v>43884100</v>
      </c>
    </row>
    <row r="137" spans="1:104">
      <c r="A137" s="3">
        <f t="shared" si="111"/>
        <v>98</v>
      </c>
      <c r="B137" s="249">
        <v>5</v>
      </c>
      <c r="C137" s="250" t="s">
        <v>158</v>
      </c>
      <c r="D137" s="285">
        <v>12</v>
      </c>
      <c r="E137" s="252"/>
      <c r="F137" s="40" t="s">
        <v>50</v>
      </c>
      <c r="G137" s="253">
        <f t="shared" si="80"/>
        <v>67</v>
      </c>
      <c r="H137" s="253">
        <f t="shared" si="81"/>
        <v>57</v>
      </c>
      <c r="I137" s="254">
        <f t="shared" si="82"/>
        <v>26966806</v>
      </c>
      <c r="J137" s="254">
        <f t="shared" si="83"/>
        <v>2</v>
      </c>
      <c r="K137" s="255">
        <f t="shared" si="84"/>
        <v>0.93</v>
      </c>
      <c r="L137" s="256">
        <f t="shared" si="136"/>
        <v>1.01</v>
      </c>
      <c r="M137" s="257">
        <f t="shared" si="85"/>
        <v>21166819.673561409</v>
      </c>
      <c r="N137" s="257">
        <f t="shared" si="86"/>
        <v>23858387.72623127</v>
      </c>
      <c r="O137" s="257">
        <f t="shared" si="87"/>
        <v>25329920.875800002</v>
      </c>
      <c r="P137" s="257">
        <f t="shared" si="88"/>
        <v>26892214.970120206</v>
      </c>
      <c r="Q137" s="258">
        <f t="shared" si="89"/>
        <v>25329920.875800002</v>
      </c>
      <c r="R137" s="257">
        <f t="shared" si="89"/>
        <v>26892214.970120206</v>
      </c>
      <c r="S137" s="257">
        <f t="shared" si="90"/>
        <v>28550867.945666909</v>
      </c>
      <c r="T137" s="257"/>
      <c r="U137" s="257">
        <f t="shared" si="91"/>
        <v>1206508721.3930004</v>
      </c>
      <c r="V137" s="257">
        <f t="shared" si="92"/>
        <v>1359928100.3951824</v>
      </c>
      <c r="W137" s="257">
        <f t="shared" si="93"/>
        <v>1443805489.9206002</v>
      </c>
      <c r="X137" s="258">
        <f t="shared" si="94"/>
        <v>1532856253.2968519</v>
      </c>
      <c r="Y137" s="258">
        <f t="shared" si="95"/>
        <v>1443805489.9206002</v>
      </c>
      <c r="Z137" s="257">
        <f t="shared" si="96"/>
        <v>1532856253.2968519</v>
      </c>
      <c r="AA137" s="257">
        <f t="shared" si="97"/>
        <v>1627399472.9030137</v>
      </c>
      <c r="AB137" s="257"/>
      <c r="AC137" s="32" t="str">
        <f t="shared" si="98"/>
        <v>BERTAHAP</v>
      </c>
      <c r="AD137" s="259">
        <f t="shared" si="99"/>
        <v>0</v>
      </c>
      <c r="AE137" s="260">
        <v>2</v>
      </c>
      <c r="AF137" s="261"/>
      <c r="AG137" s="257" t="str">
        <f t="shared" si="134"/>
        <v>KR</v>
      </c>
      <c r="AH137" s="261">
        <v>1327160000</v>
      </c>
      <c r="AI137" s="261">
        <v>1495921000</v>
      </c>
      <c r="AJ137" s="261">
        <v>1588187000</v>
      </c>
      <c r="AK137" s="262">
        <v>1686142000</v>
      </c>
      <c r="AL137" s="262">
        <v>1588187000</v>
      </c>
      <c r="AM137" s="261">
        <v>1686142000</v>
      </c>
      <c r="AN137" s="261">
        <v>1790140000</v>
      </c>
      <c r="AO137" s="51">
        <v>1683478220</v>
      </c>
      <c r="AP137" s="42">
        <v>1787310520</v>
      </c>
      <c r="AQ137" s="58">
        <f t="shared" si="100"/>
        <v>1515130398</v>
      </c>
      <c r="AR137" s="58">
        <f t="shared" si="112"/>
        <v>25252173.300000001</v>
      </c>
      <c r="AS137" s="336">
        <f t="shared" si="113"/>
        <v>31615162.5</v>
      </c>
      <c r="AT137" s="131">
        <f t="shared" si="101"/>
        <v>17873105.200000003</v>
      </c>
      <c r="AU137" s="5">
        <f t="shared" si="102"/>
        <v>25252173.300000001</v>
      </c>
      <c r="AV137" s="5">
        <f t="shared" si="114"/>
        <v>39704675</v>
      </c>
      <c r="AX137" s="2"/>
      <c r="AY137" s="2"/>
      <c r="BT137" s="53">
        <f t="shared" si="103"/>
        <v>-1481825.989699997</v>
      </c>
      <c r="BV137" s="116"/>
      <c r="BW137" s="112"/>
      <c r="BX137" s="112" t="str">
        <f>F225</f>
        <v>1BR-8</v>
      </c>
      <c r="BY137" s="113" t="str">
        <f>D225</f>
        <v>08</v>
      </c>
      <c r="BZ137" s="114">
        <f>G225</f>
        <v>60</v>
      </c>
      <c r="CA137" s="114">
        <f>H225</f>
        <v>52</v>
      </c>
      <c r="CB137" s="115">
        <f>O225</f>
        <v>25831503.467400003</v>
      </c>
      <c r="CC137" s="115">
        <f t="shared" si="145"/>
        <v>1234718000</v>
      </c>
      <c r="CD137" s="115">
        <f t="shared" si="145"/>
        <v>1391724000</v>
      </c>
      <c r="CE137" s="115">
        <f t="shared" si="145"/>
        <v>1477562000</v>
      </c>
      <c r="CF137" s="115">
        <f t="shared" si="145"/>
        <v>1568695000</v>
      </c>
      <c r="CG137" s="115">
        <f>AN225</f>
        <v>1665449000</v>
      </c>
      <c r="CT137" s="58">
        <f t="shared" si="110"/>
        <v>1608579468</v>
      </c>
      <c r="CU137" s="43">
        <f t="shared" si="115"/>
        <v>17873105.200000003</v>
      </c>
      <c r="CX137" s="53">
        <f t="shared" si="116"/>
        <v>1429368300</v>
      </c>
      <c r="CY137" s="43">
        <f t="shared" si="117"/>
        <v>23822805</v>
      </c>
      <c r="CZ137" s="48">
        <f t="shared" si="118"/>
        <v>39704675</v>
      </c>
    </row>
    <row r="138" spans="1:104">
      <c r="A138" s="3">
        <f t="shared" si="111"/>
        <v>99</v>
      </c>
      <c r="B138" s="249">
        <v>6</v>
      </c>
      <c r="C138" s="250" t="s">
        <v>158</v>
      </c>
      <c r="D138" s="251">
        <v>16</v>
      </c>
      <c r="E138" s="252"/>
      <c r="F138" s="40" t="s">
        <v>52</v>
      </c>
      <c r="G138" s="253">
        <f t="shared" si="80"/>
        <v>71</v>
      </c>
      <c r="H138" s="253">
        <f t="shared" si="81"/>
        <v>63</v>
      </c>
      <c r="I138" s="254">
        <f t="shared" si="82"/>
        <v>26966806</v>
      </c>
      <c r="J138" s="254">
        <f t="shared" si="83"/>
        <v>2</v>
      </c>
      <c r="K138" s="255">
        <f t="shared" si="84"/>
        <v>0.93</v>
      </c>
      <c r="L138" s="256">
        <f t="shared" si="136"/>
        <v>1.01</v>
      </c>
      <c r="M138" s="257">
        <f t="shared" si="85"/>
        <v>21166819.673561409</v>
      </c>
      <c r="N138" s="257">
        <f t="shared" si="86"/>
        <v>23858387.72623127</v>
      </c>
      <c r="O138" s="257">
        <f t="shared" si="87"/>
        <v>25329920.875800002</v>
      </c>
      <c r="P138" s="257">
        <f t="shared" si="88"/>
        <v>26892214.970120206</v>
      </c>
      <c r="Q138" s="258">
        <f t="shared" si="89"/>
        <v>25329920.875800002</v>
      </c>
      <c r="R138" s="257">
        <f t="shared" si="89"/>
        <v>26892214.970120206</v>
      </c>
      <c r="S138" s="257">
        <f t="shared" si="90"/>
        <v>28550867.945666909</v>
      </c>
      <c r="T138" s="257"/>
      <c r="U138" s="257">
        <f t="shared" si="91"/>
        <v>1333509639.4343688</v>
      </c>
      <c r="V138" s="257">
        <f t="shared" si="92"/>
        <v>1503078426.7525699</v>
      </c>
      <c r="W138" s="257">
        <f t="shared" si="93"/>
        <v>1595785015.1754003</v>
      </c>
      <c r="X138" s="258">
        <f t="shared" si="94"/>
        <v>1694209543.117573</v>
      </c>
      <c r="Y138" s="258">
        <f t="shared" si="95"/>
        <v>1595785015.1754003</v>
      </c>
      <c r="Z138" s="257">
        <f t="shared" si="96"/>
        <v>1694209543.117573</v>
      </c>
      <c r="AA138" s="257">
        <f t="shared" si="97"/>
        <v>1798704680.5770154</v>
      </c>
      <c r="AB138" s="257"/>
      <c r="AC138" s="32" t="str">
        <f t="shared" si="98"/>
        <v>BERTAHAP</v>
      </c>
      <c r="AD138" s="259">
        <f t="shared" si="99"/>
        <v>0</v>
      </c>
      <c r="AE138" s="260">
        <v>2</v>
      </c>
      <c r="AF138" s="261"/>
      <c r="AG138" s="257" t="e">
        <f>IF(AF138&gt;#REF!,"LB","KR")</f>
        <v>#REF!</v>
      </c>
      <c r="AH138" s="261">
        <v>1466861000</v>
      </c>
      <c r="AI138" s="261">
        <v>1653387000</v>
      </c>
      <c r="AJ138" s="261">
        <v>1755364000</v>
      </c>
      <c r="AK138" s="262">
        <v>1863631000</v>
      </c>
      <c r="AL138" s="262">
        <v>1755364000</v>
      </c>
      <c r="AM138" s="261">
        <v>1863631000</v>
      </c>
      <c r="AN138" s="261">
        <v>1978576000</v>
      </c>
      <c r="AO138" s="51">
        <v>1860685840</v>
      </c>
      <c r="AP138" s="42">
        <v>1975448860</v>
      </c>
      <c r="AQ138" s="58">
        <f t="shared" si="100"/>
        <v>1674617256</v>
      </c>
      <c r="AR138" s="58">
        <f t="shared" si="112"/>
        <v>27910287.600000005</v>
      </c>
      <c r="AS138" s="336">
        <f t="shared" si="113"/>
        <v>34943081.25</v>
      </c>
      <c r="AT138" s="131">
        <f t="shared" si="101"/>
        <v>19754488.600000001</v>
      </c>
      <c r="AU138" s="5">
        <f t="shared" si="102"/>
        <v>27910287.600000005</v>
      </c>
      <c r="AV138" s="5">
        <f t="shared" si="114"/>
        <v>43884100</v>
      </c>
      <c r="AX138" s="2"/>
      <c r="AY138" s="2"/>
      <c r="BT138" s="53">
        <f t="shared" si="103"/>
        <v>-1481825.989699997</v>
      </c>
      <c r="BV138" s="116"/>
      <c r="BW138" s="112"/>
      <c r="BX138" s="112" t="str">
        <f>F228</f>
        <v>2BR-18</v>
      </c>
      <c r="BY138" s="113">
        <f>D228</f>
        <v>18</v>
      </c>
      <c r="BZ138" s="114">
        <f>G228</f>
        <v>97</v>
      </c>
      <c r="CA138" s="114">
        <f>H228</f>
        <v>85</v>
      </c>
      <c r="CB138" s="115">
        <f>O228</f>
        <v>25831503.467400003</v>
      </c>
      <c r="CC138" s="115">
        <f t="shared" ref="CC138:CF139" si="146">AH228</f>
        <v>2018288000</v>
      </c>
      <c r="CD138" s="115">
        <f t="shared" si="146"/>
        <v>2274933000</v>
      </c>
      <c r="CE138" s="115">
        <f t="shared" si="146"/>
        <v>2415246000</v>
      </c>
      <c r="CF138" s="115">
        <f t="shared" si="146"/>
        <v>2564213000</v>
      </c>
      <c r="CG138" s="115">
        <f>AN228</f>
        <v>2722368000</v>
      </c>
      <c r="CT138" s="58">
        <f t="shared" si="110"/>
        <v>1777903974</v>
      </c>
      <c r="CU138" s="43">
        <f t="shared" si="115"/>
        <v>19754488.600000001</v>
      </c>
      <c r="CX138" s="53">
        <f t="shared" si="116"/>
        <v>1579827600</v>
      </c>
      <c r="CY138" s="43">
        <f t="shared" si="117"/>
        <v>26330460</v>
      </c>
      <c r="CZ138" s="48">
        <f t="shared" si="118"/>
        <v>43884100</v>
      </c>
    </row>
    <row r="139" spans="1:104">
      <c r="A139" s="3">
        <f t="shared" si="111"/>
        <v>100</v>
      </c>
      <c r="B139" s="249">
        <v>7</v>
      </c>
      <c r="C139" s="250" t="s">
        <v>158</v>
      </c>
      <c r="D139" s="285">
        <v>18</v>
      </c>
      <c r="E139" s="252"/>
      <c r="F139" s="40" t="s">
        <v>54</v>
      </c>
      <c r="G139" s="253">
        <f t="shared" si="80"/>
        <v>97</v>
      </c>
      <c r="H139" s="253">
        <f t="shared" si="81"/>
        <v>85</v>
      </c>
      <c r="I139" s="254">
        <f t="shared" si="82"/>
        <v>26966806</v>
      </c>
      <c r="J139" s="254">
        <f t="shared" si="83"/>
        <v>2</v>
      </c>
      <c r="K139" s="255">
        <f t="shared" si="84"/>
        <v>0.93</v>
      </c>
      <c r="L139" s="256">
        <f t="shared" si="136"/>
        <v>1.01</v>
      </c>
      <c r="M139" s="257">
        <f t="shared" si="85"/>
        <v>21166819.673561409</v>
      </c>
      <c r="N139" s="257">
        <f t="shared" si="86"/>
        <v>23858387.72623127</v>
      </c>
      <c r="O139" s="257">
        <f t="shared" si="87"/>
        <v>25329920.875800002</v>
      </c>
      <c r="P139" s="257">
        <f t="shared" si="88"/>
        <v>26892214.970120206</v>
      </c>
      <c r="Q139" s="258">
        <f t="shared" si="89"/>
        <v>25329920.875800002</v>
      </c>
      <c r="R139" s="257">
        <f t="shared" si="89"/>
        <v>26892214.970120206</v>
      </c>
      <c r="S139" s="257">
        <f t="shared" si="90"/>
        <v>28550867.945666909</v>
      </c>
      <c r="T139" s="257"/>
      <c r="U139" s="257">
        <f t="shared" si="91"/>
        <v>1799179672.2527199</v>
      </c>
      <c r="V139" s="257">
        <f t="shared" si="92"/>
        <v>2027962956.7296579</v>
      </c>
      <c r="W139" s="257">
        <f t="shared" si="93"/>
        <v>2153043274.4430003</v>
      </c>
      <c r="X139" s="258">
        <f t="shared" si="94"/>
        <v>2285838272.4602175</v>
      </c>
      <c r="Y139" s="258">
        <f t="shared" si="95"/>
        <v>2153043274.4430003</v>
      </c>
      <c r="Z139" s="257">
        <f t="shared" si="96"/>
        <v>2285838272.4602175</v>
      </c>
      <c r="AA139" s="257">
        <f t="shared" si="97"/>
        <v>2426823775.3816872</v>
      </c>
      <c r="AB139" s="257"/>
      <c r="AC139" s="32" t="str">
        <f t="shared" si="98"/>
        <v>BERTAHAP</v>
      </c>
      <c r="AD139" s="259">
        <f t="shared" si="99"/>
        <v>0</v>
      </c>
      <c r="AE139" s="260">
        <v>2</v>
      </c>
      <c r="AF139" s="261"/>
      <c r="AG139" s="257" t="str">
        <f>IF(AF139&gt;$AZ$42,"LB","KR")</f>
        <v>KR</v>
      </c>
      <c r="AH139" s="261">
        <v>1979098000</v>
      </c>
      <c r="AI139" s="261">
        <v>2230760000</v>
      </c>
      <c r="AJ139" s="261">
        <v>2368348000</v>
      </c>
      <c r="AK139" s="262">
        <v>2514423000</v>
      </c>
      <c r="AL139" s="262">
        <v>2368348000</v>
      </c>
      <c r="AM139" s="261">
        <v>2514423000</v>
      </c>
      <c r="AN139" s="261">
        <v>2669507000</v>
      </c>
      <c r="AO139" s="51">
        <v>2510448880</v>
      </c>
      <c r="AP139" s="42">
        <v>2665288380</v>
      </c>
      <c r="AQ139" s="58">
        <f t="shared" si="100"/>
        <v>2259403992</v>
      </c>
      <c r="AR139" s="58">
        <f t="shared" si="112"/>
        <v>37656733.200000003</v>
      </c>
      <c r="AS139" s="336">
        <f t="shared" si="113"/>
        <v>47145431.25</v>
      </c>
      <c r="AT139" s="131">
        <f t="shared" si="101"/>
        <v>26652883.800000001</v>
      </c>
      <c r="AU139" s="5">
        <f t="shared" si="102"/>
        <v>37656733.200000003</v>
      </c>
      <c r="AV139" s="5">
        <f t="shared" si="114"/>
        <v>59208700</v>
      </c>
      <c r="AX139" s="2"/>
      <c r="AY139" s="2"/>
      <c r="BT139" s="53">
        <f t="shared" si="103"/>
        <v>-1481825.989699997</v>
      </c>
      <c r="BV139" s="116"/>
      <c r="BW139" s="121"/>
      <c r="BX139" s="112" t="str">
        <f>F229</f>
        <v>1BR-20</v>
      </c>
      <c r="BY139" s="113">
        <f>D229</f>
        <v>20</v>
      </c>
      <c r="BZ139" s="114">
        <f>G229</f>
        <v>60</v>
      </c>
      <c r="CA139" s="114">
        <f>H229</f>
        <v>51</v>
      </c>
      <c r="CB139" s="115">
        <f>O229</f>
        <v>25831503.467400003</v>
      </c>
      <c r="CC139" s="115">
        <f t="shared" si="146"/>
        <v>1210973000</v>
      </c>
      <c r="CD139" s="115">
        <f t="shared" si="146"/>
        <v>1364960000</v>
      </c>
      <c r="CE139" s="115">
        <f t="shared" si="146"/>
        <v>1449148000</v>
      </c>
      <c r="CF139" s="115">
        <f t="shared" si="146"/>
        <v>1538528000</v>
      </c>
      <c r="CG139" s="115">
        <f>AN229</f>
        <v>1633421000</v>
      </c>
      <c r="CT139" s="58">
        <f t="shared" si="110"/>
        <v>2398759542</v>
      </c>
      <c r="CU139" s="43">
        <f t="shared" si="115"/>
        <v>26652883.800000001</v>
      </c>
      <c r="CX139" s="53">
        <f t="shared" si="116"/>
        <v>2131513200</v>
      </c>
      <c r="CY139" s="43">
        <f t="shared" si="117"/>
        <v>35525220</v>
      </c>
      <c r="CZ139" s="48">
        <f t="shared" si="118"/>
        <v>59208700</v>
      </c>
    </row>
    <row r="140" spans="1:104">
      <c r="A140" s="3">
        <f t="shared" si="111"/>
        <v>101</v>
      </c>
      <c r="B140" s="249">
        <v>8</v>
      </c>
      <c r="C140" s="250" t="s">
        <v>158</v>
      </c>
      <c r="D140" s="285">
        <v>20</v>
      </c>
      <c r="E140" s="252"/>
      <c r="F140" s="40" t="s">
        <v>70</v>
      </c>
      <c r="G140" s="253">
        <f t="shared" si="80"/>
        <v>60</v>
      </c>
      <c r="H140" s="253">
        <f t="shared" si="81"/>
        <v>51</v>
      </c>
      <c r="I140" s="254">
        <f t="shared" si="82"/>
        <v>26966806</v>
      </c>
      <c r="J140" s="254">
        <f t="shared" si="83"/>
        <v>2</v>
      </c>
      <c r="K140" s="255">
        <f t="shared" si="84"/>
        <v>0.93</v>
      </c>
      <c r="L140" s="256">
        <f t="shared" si="136"/>
        <v>1.01</v>
      </c>
      <c r="M140" s="257">
        <f t="shared" si="85"/>
        <v>21166819.673561409</v>
      </c>
      <c r="N140" s="257">
        <f t="shared" si="86"/>
        <v>23858387.72623127</v>
      </c>
      <c r="O140" s="257">
        <f t="shared" si="87"/>
        <v>25329920.875800002</v>
      </c>
      <c r="P140" s="257">
        <f t="shared" si="88"/>
        <v>26892214.970120206</v>
      </c>
      <c r="Q140" s="258">
        <f t="shared" si="89"/>
        <v>25329920.875800002</v>
      </c>
      <c r="R140" s="257">
        <f t="shared" si="89"/>
        <v>26892214.970120206</v>
      </c>
      <c r="S140" s="257">
        <f t="shared" si="90"/>
        <v>28550867.945666909</v>
      </c>
      <c r="T140" s="257"/>
      <c r="U140" s="257">
        <f t="shared" si="91"/>
        <v>1079507803.3516319</v>
      </c>
      <c r="V140" s="257">
        <f t="shared" si="92"/>
        <v>1216777774.0377948</v>
      </c>
      <c r="W140" s="257">
        <f t="shared" si="93"/>
        <v>1291825964.6658001</v>
      </c>
      <c r="X140" s="258">
        <f t="shared" si="94"/>
        <v>1371502963.4761305</v>
      </c>
      <c r="Y140" s="258">
        <f t="shared" si="95"/>
        <v>1291825964.6658001</v>
      </c>
      <c r="Z140" s="257">
        <f t="shared" si="96"/>
        <v>1371502963.4761305</v>
      </c>
      <c r="AA140" s="257">
        <f t="shared" si="97"/>
        <v>1456094265.2290125</v>
      </c>
      <c r="AB140" s="257"/>
      <c r="AC140" s="32" t="str">
        <f t="shared" si="98"/>
        <v>BERTAHAP</v>
      </c>
      <c r="AD140" s="259">
        <f t="shared" si="99"/>
        <v>0</v>
      </c>
      <c r="AE140" s="260">
        <v>2</v>
      </c>
      <c r="AF140" s="261"/>
      <c r="AG140" s="257" t="str">
        <f>IF(AF140&gt;$AZ$42,"LB","KR")</f>
        <v>KR</v>
      </c>
      <c r="AH140" s="261">
        <v>1187459000</v>
      </c>
      <c r="AI140" s="261">
        <v>1338456000</v>
      </c>
      <c r="AJ140" s="261">
        <v>1421009000</v>
      </c>
      <c r="AK140" s="262">
        <v>1508654000</v>
      </c>
      <c r="AL140" s="262">
        <v>1421009000</v>
      </c>
      <c r="AM140" s="261">
        <v>1508654000</v>
      </c>
      <c r="AN140" s="261">
        <v>1601704000</v>
      </c>
      <c r="AO140" s="51">
        <v>1506269540</v>
      </c>
      <c r="AP140" s="42">
        <v>1599173240</v>
      </c>
      <c r="AQ140" s="58">
        <f t="shared" si="100"/>
        <v>1355642586</v>
      </c>
      <c r="AR140" s="58">
        <f t="shared" si="112"/>
        <v>22594043.099999998</v>
      </c>
      <c r="AS140" s="336">
        <f t="shared" si="113"/>
        <v>28287262.5</v>
      </c>
      <c r="AT140" s="131">
        <f t="shared" si="101"/>
        <v>15991732.399999999</v>
      </c>
      <c r="AU140" s="5">
        <f t="shared" si="102"/>
        <v>22594043.099999998</v>
      </c>
      <c r="AV140" s="5">
        <f t="shared" si="114"/>
        <v>35525225</v>
      </c>
      <c r="AX140" s="2"/>
      <c r="AY140" s="2"/>
      <c r="BT140" s="53">
        <f t="shared" si="103"/>
        <v>-1481825.989699997</v>
      </c>
      <c r="BV140" s="116">
        <v>27</v>
      </c>
      <c r="BW140" s="112" t="s">
        <v>161</v>
      </c>
      <c r="BX140" s="112" t="str">
        <f>F116</f>
        <v>2BR-2</v>
      </c>
      <c r="BY140" s="113" t="str">
        <f>D116</f>
        <v>02</v>
      </c>
      <c r="BZ140" s="114">
        <f>G116</f>
        <v>113</v>
      </c>
      <c r="CA140" s="114">
        <f>H116</f>
        <v>101</v>
      </c>
      <c r="CB140" s="115">
        <f>O116</f>
        <v>26130835.013999999</v>
      </c>
      <c r="CC140" s="115">
        <f>AH116</f>
        <v>2425991000</v>
      </c>
      <c r="CD140" s="115">
        <f>AI116</f>
        <v>2734480000</v>
      </c>
      <c r="CE140" s="115">
        <f>AJ116</f>
        <v>2903136000</v>
      </c>
      <c r="CF140" s="115">
        <f>AK116</f>
        <v>3082195000</v>
      </c>
      <c r="CG140" s="115">
        <f>AN116</f>
        <v>3272298000</v>
      </c>
      <c r="CH140" s="2">
        <v>5</v>
      </c>
      <c r="CT140" s="58">
        <f t="shared" si="110"/>
        <v>1439255916</v>
      </c>
      <c r="CU140" s="43">
        <f t="shared" si="115"/>
        <v>15991732.399999999</v>
      </c>
      <c r="CX140" s="53">
        <f t="shared" si="116"/>
        <v>1278908100</v>
      </c>
      <c r="CY140" s="43">
        <f t="shared" si="117"/>
        <v>21315135</v>
      </c>
      <c r="CZ140" s="48">
        <f t="shared" si="118"/>
        <v>35525225</v>
      </c>
    </row>
    <row r="141" spans="1:104">
      <c r="A141" s="3">
        <f t="shared" si="111"/>
        <v>102</v>
      </c>
      <c r="B141" s="249">
        <v>9</v>
      </c>
      <c r="C141" s="250" t="s">
        <v>158</v>
      </c>
      <c r="D141" s="285">
        <v>22</v>
      </c>
      <c r="E141" s="252"/>
      <c r="F141" s="40" t="s">
        <v>89</v>
      </c>
      <c r="G141" s="253">
        <f t="shared" si="80"/>
        <v>81</v>
      </c>
      <c r="H141" s="253">
        <f t="shared" si="81"/>
        <v>70</v>
      </c>
      <c r="I141" s="254">
        <f t="shared" si="82"/>
        <v>26966806</v>
      </c>
      <c r="J141" s="254">
        <f t="shared" si="83"/>
        <v>4</v>
      </c>
      <c r="K141" s="255">
        <f t="shared" si="84"/>
        <v>0.97</v>
      </c>
      <c r="L141" s="256">
        <f t="shared" si="136"/>
        <v>1.01</v>
      </c>
      <c r="M141" s="257">
        <f t="shared" si="85"/>
        <v>22077220.519736089</v>
      </c>
      <c r="N141" s="257">
        <f t="shared" si="86"/>
        <v>24884554.94026272</v>
      </c>
      <c r="O141" s="257">
        <f t="shared" si="87"/>
        <v>26419379.838199999</v>
      </c>
      <c r="P141" s="257">
        <f t="shared" si="88"/>
        <v>28048869.3774372</v>
      </c>
      <c r="Q141" s="258">
        <f t="shared" si="89"/>
        <v>26419379.838199999</v>
      </c>
      <c r="R141" s="257">
        <f t="shared" si="89"/>
        <v>28048869.3774372</v>
      </c>
      <c r="S141" s="257">
        <f t="shared" si="90"/>
        <v>29778862.265910644</v>
      </c>
      <c r="T141" s="257"/>
      <c r="U141" s="257">
        <f t="shared" si="91"/>
        <v>1545405436.3815262</v>
      </c>
      <c r="V141" s="257">
        <f t="shared" si="92"/>
        <v>1741918845.8183904</v>
      </c>
      <c r="W141" s="257">
        <f t="shared" si="93"/>
        <v>1849356588.674</v>
      </c>
      <c r="X141" s="258">
        <f t="shared" si="94"/>
        <v>1963420856.420604</v>
      </c>
      <c r="Y141" s="258">
        <f t="shared" si="95"/>
        <v>1849356588.674</v>
      </c>
      <c r="Z141" s="257">
        <f t="shared" si="96"/>
        <v>1963420856.420604</v>
      </c>
      <c r="AA141" s="257">
        <f t="shared" si="97"/>
        <v>2084520358.613745</v>
      </c>
      <c r="AB141" s="257"/>
      <c r="AC141" s="32" t="str">
        <f t="shared" si="98"/>
        <v>BERTAHAP</v>
      </c>
      <c r="AD141" s="259">
        <f t="shared" si="99"/>
        <v>0</v>
      </c>
      <c r="AE141" s="260">
        <v>2</v>
      </c>
      <c r="AF141" s="261"/>
      <c r="AG141" s="257" t="str">
        <f>IF(AF141&gt;$AZ$42,"LB","KR")</f>
        <v>KR</v>
      </c>
      <c r="AH141" s="261">
        <v>1699946000</v>
      </c>
      <c r="AI141" s="261">
        <v>1916111000</v>
      </c>
      <c r="AJ141" s="261">
        <v>2034293000</v>
      </c>
      <c r="AK141" s="262">
        <v>2159763000</v>
      </c>
      <c r="AL141" s="262">
        <v>2034293000</v>
      </c>
      <c r="AM141" s="261">
        <v>2159763000</v>
      </c>
      <c r="AN141" s="261">
        <v>2292973000</v>
      </c>
      <c r="AO141" s="51">
        <v>2156350580</v>
      </c>
      <c r="AP141" s="42">
        <v>2289348780</v>
      </c>
      <c r="AQ141" s="58">
        <f t="shared" si="100"/>
        <v>1940715522</v>
      </c>
      <c r="AR141" s="58">
        <f t="shared" si="112"/>
        <v>32345258.700000003</v>
      </c>
      <c r="AS141" s="336">
        <f t="shared" si="113"/>
        <v>40495556.25</v>
      </c>
      <c r="AT141" s="131">
        <f t="shared" si="101"/>
        <v>22893487.800000001</v>
      </c>
      <c r="AU141" s="5">
        <f t="shared" si="102"/>
        <v>32345258.700000003</v>
      </c>
      <c r="AV141" s="5">
        <f t="shared" si="114"/>
        <v>50857325</v>
      </c>
      <c r="AX141" s="2"/>
      <c r="AY141" s="2"/>
      <c r="BT141" s="53">
        <f t="shared" si="103"/>
        <v>-392367.02730000019</v>
      </c>
      <c r="BV141" s="116">
        <v>28</v>
      </c>
      <c r="BW141" s="112" t="s">
        <v>162</v>
      </c>
      <c r="BX141" s="112" t="str">
        <f>F123</f>
        <v>2BR-22</v>
      </c>
      <c r="BY141" s="113">
        <f>D123</f>
        <v>22</v>
      </c>
      <c r="BZ141" s="114">
        <f>G123</f>
        <v>81</v>
      </c>
      <c r="CA141" s="114">
        <f>H123</f>
        <v>70</v>
      </c>
      <c r="CB141" s="115">
        <f>O123</f>
        <v>26680957.856400002</v>
      </c>
      <c r="CC141" s="115">
        <f>AH123</f>
        <v>1716778000</v>
      </c>
      <c r="CD141" s="115">
        <f>AI123</f>
        <v>1935083000</v>
      </c>
      <c r="CE141" s="115">
        <f>AJ123</f>
        <v>2054434000</v>
      </c>
      <c r="CF141" s="115">
        <f>AK123</f>
        <v>2181147000</v>
      </c>
      <c r="CG141" s="115">
        <f>AN123</f>
        <v>2315676000</v>
      </c>
      <c r="CH141" s="2">
        <v>5</v>
      </c>
      <c r="CT141" s="58">
        <f t="shared" si="110"/>
        <v>2060413902</v>
      </c>
      <c r="CU141" s="43">
        <f t="shared" si="115"/>
        <v>22893487.800000001</v>
      </c>
      <c r="CX141" s="53">
        <f t="shared" si="116"/>
        <v>1830863700</v>
      </c>
      <c r="CY141" s="43">
        <f t="shared" si="117"/>
        <v>30514395</v>
      </c>
      <c r="CZ141" s="48">
        <f t="shared" si="118"/>
        <v>50857325</v>
      </c>
    </row>
    <row r="142" spans="1:104">
      <c r="A142" s="3">
        <f t="shared" si="111"/>
        <v>103</v>
      </c>
      <c r="B142" s="249">
        <v>1</v>
      </c>
      <c r="C142" s="250" t="s">
        <v>159</v>
      </c>
      <c r="D142" s="251" t="s">
        <v>24</v>
      </c>
      <c r="E142" s="252"/>
      <c r="F142" s="40" t="s">
        <v>39</v>
      </c>
      <c r="G142" s="253">
        <f t="shared" si="80"/>
        <v>113</v>
      </c>
      <c r="H142" s="253">
        <f t="shared" si="81"/>
        <v>101</v>
      </c>
      <c r="I142" s="254">
        <f t="shared" si="82"/>
        <v>26966806</v>
      </c>
      <c r="J142" s="254">
        <f t="shared" si="83"/>
        <v>6</v>
      </c>
      <c r="K142" s="255">
        <f t="shared" si="84"/>
        <v>0.95</v>
      </c>
      <c r="L142" s="305">
        <f t="shared" ref="L142:L148" si="147">SUMIF($AN$4:$AN$22,D142,$BI$4:$BI$22)</f>
        <v>1.02</v>
      </c>
      <c r="M142" s="257">
        <f t="shared" si="85"/>
        <v>21836099.50354626</v>
      </c>
      <c r="N142" s="257">
        <f t="shared" si="86"/>
        <v>24612773.029615775</v>
      </c>
      <c r="O142" s="257">
        <f t="shared" si="87"/>
        <v>26130835.013999999</v>
      </c>
      <c r="P142" s="257">
        <f t="shared" si="88"/>
        <v>27742527.739855718</v>
      </c>
      <c r="Q142" s="258">
        <f t="shared" si="89"/>
        <v>26130835.013999999</v>
      </c>
      <c r="R142" s="257">
        <f t="shared" si="89"/>
        <v>27742527.739855718</v>
      </c>
      <c r="S142" s="257">
        <f t="shared" si="90"/>
        <v>29453626.146440148</v>
      </c>
      <c r="T142" s="257"/>
      <c r="U142" s="257">
        <f t="shared" si="91"/>
        <v>2205446049.8581724</v>
      </c>
      <c r="V142" s="257">
        <f t="shared" si="92"/>
        <v>2485890075.9911933</v>
      </c>
      <c r="W142" s="257">
        <f t="shared" si="93"/>
        <v>2639214336.414</v>
      </c>
      <c r="X142" s="258">
        <f t="shared" si="94"/>
        <v>2801995301.7254276</v>
      </c>
      <c r="Y142" s="258">
        <f t="shared" si="95"/>
        <v>2639214336.414</v>
      </c>
      <c r="Z142" s="257">
        <f t="shared" si="96"/>
        <v>2801995301.7254276</v>
      </c>
      <c r="AA142" s="257">
        <f t="shared" si="97"/>
        <v>2974816240.7904549</v>
      </c>
      <c r="AB142" s="257"/>
      <c r="AC142" s="32" t="str">
        <f t="shared" si="98"/>
        <v>BERTAHAP</v>
      </c>
      <c r="AD142" s="259">
        <f t="shared" si="99"/>
        <v>0</v>
      </c>
      <c r="AE142" s="260">
        <v>2</v>
      </c>
      <c r="AF142" s="261"/>
      <c r="AG142" s="257" t="str">
        <f>IF(AF142&gt;$AZ$42,"LB","KR")</f>
        <v>KR</v>
      </c>
      <c r="AH142" s="261">
        <v>2425991000</v>
      </c>
      <c r="AI142" s="261">
        <v>2734480000</v>
      </c>
      <c r="AJ142" s="261">
        <v>2903136000</v>
      </c>
      <c r="AK142" s="262">
        <v>3082195000</v>
      </c>
      <c r="AL142" s="262">
        <v>2903136000</v>
      </c>
      <c r="AM142" s="261">
        <v>3082195000</v>
      </c>
      <c r="AN142" s="261">
        <v>3272298000</v>
      </c>
      <c r="AO142" s="51">
        <v>3077324160</v>
      </c>
      <c r="AP142" s="42">
        <v>3267126700</v>
      </c>
      <c r="AQ142" s="58">
        <f t="shared" si="100"/>
        <v>2769591744</v>
      </c>
      <c r="AR142" s="58">
        <f t="shared" si="112"/>
        <v>46159862.400000006</v>
      </c>
      <c r="AS142" s="336">
        <f t="shared" si="113"/>
        <v>57791156.25</v>
      </c>
      <c r="AT142" s="131">
        <f t="shared" si="101"/>
        <v>32671267</v>
      </c>
      <c r="AU142" s="5">
        <f t="shared" si="102"/>
        <v>46159862.400000006</v>
      </c>
      <c r="AV142" s="5">
        <f t="shared" si="114"/>
        <v>72578400</v>
      </c>
      <c r="AX142" s="2"/>
      <c r="AY142" s="2"/>
      <c r="BT142" s="53">
        <f t="shared" si="103"/>
        <v>-680911.8515000008</v>
      </c>
      <c r="BV142" s="116">
        <v>29</v>
      </c>
      <c r="BW142" s="112" t="s">
        <v>141</v>
      </c>
      <c r="BX142" s="112" t="str">
        <f>F126</f>
        <v>1BR-8</v>
      </c>
      <c r="BY142" s="113" t="str">
        <f>D126</f>
        <v>08</v>
      </c>
      <c r="BZ142" s="114">
        <f>G126</f>
        <v>60</v>
      </c>
      <c r="CA142" s="114">
        <f>H126</f>
        <v>52</v>
      </c>
      <c r="CB142" s="115">
        <f>O126</f>
        <v>25329920.875800002</v>
      </c>
      <c r="CC142" s="115">
        <f>AH126</f>
        <v>1210743000</v>
      </c>
      <c r="CD142" s="115">
        <f>AI126</f>
        <v>1364700000</v>
      </c>
      <c r="CE142" s="115">
        <f>AJ126</f>
        <v>1448872000</v>
      </c>
      <c r="CF142" s="115">
        <f>AK126</f>
        <v>1538235000</v>
      </c>
      <c r="CG142" s="115">
        <f>AN126</f>
        <v>1633110000</v>
      </c>
      <c r="CH142" s="2">
        <v>2</v>
      </c>
      <c r="CT142" s="58">
        <f t="shared" si="110"/>
        <v>2940414030</v>
      </c>
      <c r="CU142" s="43">
        <f t="shared" si="115"/>
        <v>32671267</v>
      </c>
      <c r="CX142" s="53">
        <f t="shared" si="116"/>
        <v>2612822400</v>
      </c>
      <c r="CY142" s="43">
        <f t="shared" si="117"/>
        <v>43547040</v>
      </c>
      <c r="CZ142" s="48">
        <f t="shared" si="118"/>
        <v>72578400</v>
      </c>
    </row>
    <row r="143" spans="1:104">
      <c r="A143" s="3">
        <f t="shared" si="111"/>
        <v>104</v>
      </c>
      <c r="B143" s="249">
        <v>2</v>
      </c>
      <c r="C143" s="250" t="s">
        <v>159</v>
      </c>
      <c r="D143" s="251" t="s">
        <v>35</v>
      </c>
      <c r="E143" s="252"/>
      <c r="F143" s="40" t="s">
        <v>42</v>
      </c>
      <c r="G143" s="253">
        <f t="shared" si="80"/>
        <v>78</v>
      </c>
      <c r="H143" s="253">
        <f t="shared" si="81"/>
        <v>66</v>
      </c>
      <c r="I143" s="254">
        <f t="shared" si="82"/>
        <v>26966806</v>
      </c>
      <c r="J143" s="254">
        <f t="shared" si="83"/>
        <v>2</v>
      </c>
      <c r="K143" s="255">
        <f t="shared" si="84"/>
        <v>0.93</v>
      </c>
      <c r="L143" s="305">
        <f t="shared" si="147"/>
        <v>1.02</v>
      </c>
      <c r="M143" s="257">
        <f t="shared" si="85"/>
        <v>21376392.145576868</v>
      </c>
      <c r="N143" s="257">
        <f t="shared" si="86"/>
        <v>24094609.386887025</v>
      </c>
      <c r="O143" s="257">
        <f t="shared" si="87"/>
        <v>25580712.171600003</v>
      </c>
      <c r="P143" s="257">
        <f t="shared" si="88"/>
        <v>27158474.52427981</v>
      </c>
      <c r="Q143" s="258">
        <f t="shared" si="89"/>
        <v>25580712.171600003</v>
      </c>
      <c r="R143" s="257">
        <f t="shared" si="89"/>
        <v>27158474.52427981</v>
      </c>
      <c r="S143" s="257">
        <f t="shared" si="90"/>
        <v>28833549.806515098</v>
      </c>
      <c r="T143" s="257"/>
      <c r="U143" s="257">
        <f t="shared" si="91"/>
        <v>1410841881.6080732</v>
      </c>
      <c r="V143" s="257">
        <f t="shared" si="92"/>
        <v>1590244219.5345438</v>
      </c>
      <c r="W143" s="257">
        <f t="shared" si="93"/>
        <v>1688327003.3256001</v>
      </c>
      <c r="X143" s="258">
        <f t="shared" si="94"/>
        <v>1792459318.6024675</v>
      </c>
      <c r="Y143" s="258">
        <f t="shared" si="95"/>
        <v>1688327003.3256001</v>
      </c>
      <c r="Z143" s="257">
        <f t="shared" si="96"/>
        <v>1792459318.6024675</v>
      </c>
      <c r="AA143" s="257">
        <f t="shared" si="97"/>
        <v>1903014287.2299964</v>
      </c>
      <c r="AB143" s="257"/>
      <c r="AC143" s="32" t="str">
        <f t="shared" si="98"/>
        <v>BERTAHAP</v>
      </c>
      <c r="AD143" s="259">
        <f t="shared" si="99"/>
        <v>0</v>
      </c>
      <c r="AE143" s="260">
        <v>2</v>
      </c>
      <c r="AF143" s="261"/>
      <c r="AG143" s="257" t="str">
        <f>IF(AF143&gt;$AZ$42,"LB","KR")</f>
        <v>KR</v>
      </c>
      <c r="AH143" s="261">
        <v>1551927000</v>
      </c>
      <c r="AI143" s="261">
        <v>1749269000</v>
      </c>
      <c r="AJ143" s="261">
        <v>1857160000</v>
      </c>
      <c r="AK143" s="262">
        <v>1971706000</v>
      </c>
      <c r="AL143" s="262">
        <v>1857160000</v>
      </c>
      <c r="AM143" s="261">
        <v>1971706000</v>
      </c>
      <c r="AN143" s="261">
        <v>2093316000</v>
      </c>
      <c r="AO143" s="51">
        <v>1968589600</v>
      </c>
      <c r="AP143" s="42">
        <v>2090008360</v>
      </c>
      <c r="AQ143" s="58">
        <f t="shared" si="100"/>
        <v>1771730640</v>
      </c>
      <c r="AR143" s="58">
        <f t="shared" si="112"/>
        <v>29528844</v>
      </c>
      <c r="AS143" s="336">
        <f t="shared" si="113"/>
        <v>36969487.5</v>
      </c>
      <c r="AT143" s="131">
        <f t="shared" si="101"/>
        <v>20900083.600000001</v>
      </c>
      <c r="AU143" s="5">
        <f t="shared" si="102"/>
        <v>29528844</v>
      </c>
      <c r="AV143" s="5">
        <f t="shared" si="114"/>
        <v>46429000</v>
      </c>
      <c r="AX143" s="2"/>
      <c r="AY143" s="2"/>
      <c r="BT143" s="53">
        <f t="shared" si="103"/>
        <v>-1231034.6938999966</v>
      </c>
      <c r="BV143" s="116">
        <v>30</v>
      </c>
      <c r="BW143" s="121" t="s">
        <v>55</v>
      </c>
      <c r="BX143" s="112" t="str">
        <f>F148</f>
        <v>2BR-18</v>
      </c>
      <c r="BY143" s="113">
        <f>D148</f>
        <v>18</v>
      </c>
      <c r="BZ143" s="114">
        <f>G148</f>
        <v>97</v>
      </c>
      <c r="CA143" s="114">
        <f>H148</f>
        <v>85</v>
      </c>
      <c r="CB143" s="115">
        <f>O148</f>
        <v>25580712.171600003</v>
      </c>
      <c r="CC143" s="115">
        <f>AH148</f>
        <v>1998693000</v>
      </c>
      <c r="CD143" s="115">
        <f>AI148</f>
        <v>2252846000</v>
      </c>
      <c r="CE143" s="115">
        <f>AJ148</f>
        <v>2391797000</v>
      </c>
      <c r="CF143" s="115">
        <f>AK148</f>
        <v>2539318000</v>
      </c>
      <c r="CG143" s="115">
        <f>AN148</f>
        <v>2695937000</v>
      </c>
      <c r="CH143" s="2">
        <v>1</v>
      </c>
      <c r="CT143" s="58">
        <f t="shared" si="110"/>
        <v>1881007524</v>
      </c>
      <c r="CU143" s="43">
        <f t="shared" si="115"/>
        <v>20900083.600000001</v>
      </c>
      <c r="CX143" s="53">
        <f t="shared" si="116"/>
        <v>1671444000</v>
      </c>
      <c r="CY143" s="43">
        <f t="shared" si="117"/>
        <v>27857400</v>
      </c>
      <c r="CZ143" s="48">
        <f t="shared" si="118"/>
        <v>46429000</v>
      </c>
    </row>
    <row r="144" spans="1:104">
      <c r="A144" s="3">
        <f t="shared" si="111"/>
        <v>105</v>
      </c>
      <c r="B144" s="249">
        <v>3</v>
      </c>
      <c r="C144" s="250" t="s">
        <v>159</v>
      </c>
      <c r="D144" s="251" t="s">
        <v>41</v>
      </c>
      <c r="E144" s="252"/>
      <c r="F144" s="40" t="s">
        <v>45</v>
      </c>
      <c r="G144" s="253">
        <f t="shared" si="80"/>
        <v>60</v>
      </c>
      <c r="H144" s="253">
        <f t="shared" si="81"/>
        <v>52</v>
      </c>
      <c r="I144" s="254">
        <f t="shared" si="82"/>
        <v>26966806</v>
      </c>
      <c r="J144" s="254">
        <f t="shared" si="83"/>
        <v>2</v>
      </c>
      <c r="K144" s="255">
        <f t="shared" si="84"/>
        <v>0.93</v>
      </c>
      <c r="L144" s="305">
        <f t="shared" si="147"/>
        <v>1.02</v>
      </c>
      <c r="M144" s="257">
        <f t="shared" si="85"/>
        <v>21376392.145576868</v>
      </c>
      <c r="N144" s="257">
        <f t="shared" si="86"/>
        <v>24094609.386887025</v>
      </c>
      <c r="O144" s="257">
        <f t="shared" si="87"/>
        <v>25580712.171600003</v>
      </c>
      <c r="P144" s="257">
        <f t="shared" si="88"/>
        <v>27158474.52427981</v>
      </c>
      <c r="Q144" s="258">
        <f t="shared" si="89"/>
        <v>25580712.171600003</v>
      </c>
      <c r="R144" s="257">
        <f t="shared" si="89"/>
        <v>27158474.52427981</v>
      </c>
      <c r="S144" s="257">
        <f t="shared" si="90"/>
        <v>28833549.806515098</v>
      </c>
      <c r="T144" s="257"/>
      <c r="U144" s="257">
        <f t="shared" si="91"/>
        <v>1111572391.5699971</v>
      </c>
      <c r="V144" s="257">
        <f t="shared" si="92"/>
        <v>1252919688.1181252</v>
      </c>
      <c r="W144" s="257">
        <f t="shared" si="93"/>
        <v>1330197032.9232001</v>
      </c>
      <c r="X144" s="258">
        <f t="shared" si="94"/>
        <v>1412240675.2625501</v>
      </c>
      <c r="Y144" s="258">
        <f t="shared" si="95"/>
        <v>1330197032.9232001</v>
      </c>
      <c r="Z144" s="257">
        <f t="shared" si="96"/>
        <v>1412240675.2625501</v>
      </c>
      <c r="AA144" s="257">
        <f t="shared" si="97"/>
        <v>1499344589.9387851</v>
      </c>
      <c r="AB144" s="257"/>
      <c r="AC144" s="32" t="str">
        <f t="shared" si="98"/>
        <v>BERTAHAP</v>
      </c>
      <c r="AD144" s="259">
        <f t="shared" si="99"/>
        <v>0</v>
      </c>
      <c r="AE144" s="260">
        <v>2</v>
      </c>
      <c r="AF144" s="261"/>
      <c r="AG144" s="257" t="e">
        <f>IF(AF144&gt;#REF!,"LB","KR")</f>
        <v>#REF!</v>
      </c>
      <c r="AH144" s="261">
        <v>1222730000</v>
      </c>
      <c r="AI144" s="261">
        <v>1378212000</v>
      </c>
      <c r="AJ144" s="261">
        <v>1463217000</v>
      </c>
      <c r="AK144" s="262">
        <v>1553465000</v>
      </c>
      <c r="AL144" s="262">
        <v>1463217000</v>
      </c>
      <c r="AM144" s="261">
        <v>1553465000</v>
      </c>
      <c r="AN144" s="261">
        <v>1649280000</v>
      </c>
      <c r="AO144" s="51">
        <v>1551010020</v>
      </c>
      <c r="AP144" s="42">
        <v>1646672900</v>
      </c>
      <c r="AQ144" s="58">
        <f t="shared" si="100"/>
        <v>1395909018</v>
      </c>
      <c r="AR144" s="58">
        <f t="shared" si="112"/>
        <v>23265150.300000001</v>
      </c>
      <c r="AS144" s="336">
        <f t="shared" si="113"/>
        <v>29127468.75</v>
      </c>
      <c r="AT144" s="131">
        <f t="shared" si="101"/>
        <v>16466729</v>
      </c>
      <c r="AU144" s="5">
        <f t="shared" si="102"/>
        <v>23265150.300000001</v>
      </c>
      <c r="AV144" s="5">
        <f t="shared" si="114"/>
        <v>36580425</v>
      </c>
      <c r="AX144" s="2"/>
      <c r="AY144" s="2"/>
      <c r="BT144" s="53">
        <f t="shared" si="103"/>
        <v>-1231034.6938999966</v>
      </c>
      <c r="BV144" s="116">
        <v>31</v>
      </c>
      <c r="BW144" s="121" t="s">
        <v>61</v>
      </c>
      <c r="BX144" s="112" t="str">
        <f>F170</f>
        <v>1BR-20</v>
      </c>
      <c r="BY144" s="113">
        <f>D170</f>
        <v>20</v>
      </c>
      <c r="BZ144" s="114">
        <f>G170</f>
        <v>60</v>
      </c>
      <c r="CA144" s="114">
        <f>H170</f>
        <v>51</v>
      </c>
      <c r="CB144" s="115">
        <f>O170</f>
        <v>25329920.875800002</v>
      </c>
      <c r="CC144" s="115">
        <f t="shared" ref="CC144:CF145" si="148">AH170</f>
        <v>1187459000</v>
      </c>
      <c r="CD144" s="115">
        <f t="shared" si="148"/>
        <v>1338456000</v>
      </c>
      <c r="CE144" s="115">
        <f t="shared" si="148"/>
        <v>1421009000</v>
      </c>
      <c r="CF144" s="115">
        <f t="shared" si="148"/>
        <v>1508654000</v>
      </c>
      <c r="CG144" s="115">
        <f>AN170</f>
        <v>1601704000</v>
      </c>
      <c r="CH144" s="2">
        <v>1</v>
      </c>
      <c r="CT144" s="58">
        <f t="shared" si="110"/>
        <v>1482005610</v>
      </c>
      <c r="CU144" s="43">
        <f t="shared" si="115"/>
        <v>16466729</v>
      </c>
      <c r="CX144" s="53">
        <f t="shared" si="116"/>
        <v>1316895300</v>
      </c>
      <c r="CY144" s="43">
        <f t="shared" si="117"/>
        <v>21948255</v>
      </c>
      <c r="CZ144" s="48">
        <f t="shared" si="118"/>
        <v>36580425</v>
      </c>
    </row>
    <row r="145" spans="1:104">
      <c r="A145" s="3">
        <f t="shared" si="111"/>
        <v>106</v>
      </c>
      <c r="B145" s="249">
        <v>4</v>
      </c>
      <c r="C145" s="250" t="s">
        <v>159</v>
      </c>
      <c r="D145" s="251">
        <v>10</v>
      </c>
      <c r="E145" s="252"/>
      <c r="F145" s="40" t="s">
        <v>48</v>
      </c>
      <c r="G145" s="253">
        <f t="shared" si="80"/>
        <v>74</v>
      </c>
      <c r="H145" s="253">
        <f t="shared" si="81"/>
        <v>63</v>
      </c>
      <c r="I145" s="254">
        <f t="shared" si="82"/>
        <v>26966806</v>
      </c>
      <c r="J145" s="254">
        <f t="shared" si="83"/>
        <v>2</v>
      </c>
      <c r="K145" s="255">
        <f t="shared" si="84"/>
        <v>0.93</v>
      </c>
      <c r="L145" s="305">
        <f t="shared" si="147"/>
        <v>1.02</v>
      </c>
      <c r="M145" s="257">
        <f t="shared" si="85"/>
        <v>21376392.145576868</v>
      </c>
      <c r="N145" s="257">
        <f t="shared" si="86"/>
        <v>24094609.386887025</v>
      </c>
      <c r="O145" s="257">
        <f t="shared" si="87"/>
        <v>25580712.171600003</v>
      </c>
      <c r="P145" s="257">
        <f t="shared" si="88"/>
        <v>27158474.52427981</v>
      </c>
      <c r="Q145" s="258">
        <f t="shared" si="89"/>
        <v>25580712.171600003</v>
      </c>
      <c r="R145" s="257">
        <f t="shared" si="89"/>
        <v>27158474.52427981</v>
      </c>
      <c r="S145" s="257">
        <f t="shared" si="90"/>
        <v>28833549.806515098</v>
      </c>
      <c r="T145" s="257"/>
      <c r="U145" s="257">
        <f t="shared" si="91"/>
        <v>1346712705.1713426</v>
      </c>
      <c r="V145" s="257">
        <f t="shared" si="92"/>
        <v>1517960391.3738825</v>
      </c>
      <c r="W145" s="257">
        <f t="shared" si="93"/>
        <v>1611584866.8108001</v>
      </c>
      <c r="X145" s="258">
        <f t="shared" si="94"/>
        <v>1710983895.029628</v>
      </c>
      <c r="Y145" s="258">
        <f t="shared" si="95"/>
        <v>1611584866.8108001</v>
      </c>
      <c r="Z145" s="257">
        <f t="shared" si="96"/>
        <v>1710983895.029628</v>
      </c>
      <c r="AA145" s="257">
        <f t="shared" si="97"/>
        <v>1816513637.810451</v>
      </c>
      <c r="AB145" s="257"/>
      <c r="AC145" s="32" t="str">
        <f t="shared" si="98"/>
        <v>BERTAHAP</v>
      </c>
      <c r="AD145" s="259">
        <f t="shared" si="99"/>
        <v>0</v>
      </c>
      <c r="AE145" s="260">
        <v>2</v>
      </c>
      <c r="AF145" s="261"/>
      <c r="AG145" s="257" t="e">
        <f>IF(AF145&gt;#REF!,"LB","KR")</f>
        <v>#REF!</v>
      </c>
      <c r="AH145" s="261">
        <v>1481384000</v>
      </c>
      <c r="AI145" s="261">
        <v>1669757000</v>
      </c>
      <c r="AJ145" s="261">
        <v>1772744000</v>
      </c>
      <c r="AK145" s="262">
        <v>1882083000</v>
      </c>
      <c r="AL145" s="262">
        <v>1772744000</v>
      </c>
      <c r="AM145" s="261">
        <v>1882083000</v>
      </c>
      <c r="AN145" s="261">
        <v>1998166000</v>
      </c>
      <c r="AO145" s="51">
        <v>1879108640</v>
      </c>
      <c r="AP145" s="42">
        <v>1995007980</v>
      </c>
      <c r="AQ145" s="58">
        <f t="shared" si="100"/>
        <v>1691197776</v>
      </c>
      <c r="AR145" s="58">
        <f t="shared" si="112"/>
        <v>28186629.600000005</v>
      </c>
      <c r="AS145" s="336">
        <f t="shared" si="113"/>
        <v>35289056.25</v>
      </c>
      <c r="AT145" s="131">
        <f t="shared" si="101"/>
        <v>19950079.800000001</v>
      </c>
      <c r="AU145" s="5">
        <f t="shared" si="102"/>
        <v>28186629.600000005</v>
      </c>
      <c r="AV145" s="5">
        <f t="shared" si="114"/>
        <v>44318600</v>
      </c>
      <c r="AX145" s="2"/>
      <c r="AY145" s="2"/>
      <c r="BT145" s="53">
        <f t="shared" si="103"/>
        <v>-1231034.6938999966</v>
      </c>
      <c r="BV145" s="116">
        <v>32</v>
      </c>
      <c r="BW145" s="121" t="s">
        <v>61</v>
      </c>
      <c r="BX145" s="112" t="str">
        <f>F171</f>
        <v>2BR-22</v>
      </c>
      <c r="BY145" s="113">
        <f>D171</f>
        <v>22</v>
      </c>
      <c r="BZ145" s="114">
        <f>G171</f>
        <v>81</v>
      </c>
      <c r="CA145" s="114">
        <f>H171</f>
        <v>70</v>
      </c>
      <c r="CB145" s="115">
        <f>O171</f>
        <v>26419379.838199999</v>
      </c>
      <c r="CC145" s="115">
        <f t="shared" si="148"/>
        <v>1699946000</v>
      </c>
      <c r="CD145" s="115">
        <f t="shared" si="148"/>
        <v>1916111000</v>
      </c>
      <c r="CE145" s="115">
        <f t="shared" si="148"/>
        <v>2034293000</v>
      </c>
      <c r="CF145" s="115">
        <f t="shared" si="148"/>
        <v>2159763000</v>
      </c>
      <c r="CG145" s="115">
        <f>AN171</f>
        <v>2292973000</v>
      </c>
      <c r="CH145" s="2">
        <v>1</v>
      </c>
      <c r="CT145" s="58">
        <f t="shared" si="110"/>
        <v>1795507182</v>
      </c>
      <c r="CU145" s="43">
        <f t="shared" si="115"/>
        <v>19950079.800000001</v>
      </c>
      <c r="CX145" s="53">
        <f t="shared" si="116"/>
        <v>1595469600</v>
      </c>
      <c r="CY145" s="43">
        <f t="shared" si="117"/>
        <v>26591160</v>
      </c>
      <c r="CZ145" s="48">
        <f t="shared" si="118"/>
        <v>44318600</v>
      </c>
    </row>
    <row r="146" spans="1:104">
      <c r="A146" s="3">
        <f t="shared" si="111"/>
        <v>107</v>
      </c>
      <c r="B146" s="249">
        <v>5</v>
      </c>
      <c r="C146" s="250" t="s">
        <v>159</v>
      </c>
      <c r="D146" s="285">
        <v>12</v>
      </c>
      <c r="E146" s="252"/>
      <c r="F146" s="40" t="s">
        <v>50</v>
      </c>
      <c r="G146" s="253">
        <f t="shared" si="80"/>
        <v>67</v>
      </c>
      <c r="H146" s="253">
        <f t="shared" si="81"/>
        <v>57</v>
      </c>
      <c r="I146" s="254">
        <f t="shared" si="82"/>
        <v>26966806</v>
      </c>
      <c r="J146" s="254">
        <f t="shared" si="83"/>
        <v>2</v>
      </c>
      <c r="K146" s="255">
        <f t="shared" si="84"/>
        <v>0.93</v>
      </c>
      <c r="L146" s="305">
        <f t="shared" si="147"/>
        <v>1.02</v>
      </c>
      <c r="M146" s="257">
        <f t="shared" si="85"/>
        <v>21376392.145576868</v>
      </c>
      <c r="N146" s="257">
        <f t="shared" si="86"/>
        <v>24094609.386887025</v>
      </c>
      <c r="O146" s="257">
        <f t="shared" si="87"/>
        <v>25580712.171600003</v>
      </c>
      <c r="P146" s="257">
        <f t="shared" si="88"/>
        <v>27158474.52427981</v>
      </c>
      <c r="Q146" s="258">
        <f t="shared" si="89"/>
        <v>25580712.171600003</v>
      </c>
      <c r="R146" s="257">
        <f t="shared" si="89"/>
        <v>27158474.52427981</v>
      </c>
      <c r="S146" s="257">
        <f t="shared" si="90"/>
        <v>28833549.806515098</v>
      </c>
      <c r="T146" s="257"/>
      <c r="U146" s="257">
        <f t="shared" si="91"/>
        <v>1218454352.2978816</v>
      </c>
      <c r="V146" s="257">
        <f t="shared" si="92"/>
        <v>1373392735.0525603</v>
      </c>
      <c r="W146" s="257">
        <f t="shared" si="93"/>
        <v>1458100593.7812002</v>
      </c>
      <c r="X146" s="258">
        <f t="shared" si="94"/>
        <v>1548033047.8839493</v>
      </c>
      <c r="Y146" s="258">
        <f t="shared" si="95"/>
        <v>1458100593.7812002</v>
      </c>
      <c r="Z146" s="257">
        <f t="shared" si="96"/>
        <v>1548033047.8839493</v>
      </c>
      <c r="AA146" s="257">
        <f t="shared" si="97"/>
        <v>1643512338.9713607</v>
      </c>
      <c r="AB146" s="257"/>
      <c r="AC146" s="32" t="str">
        <f t="shared" si="98"/>
        <v>BERTAHAP</v>
      </c>
      <c r="AD146" s="259">
        <f t="shared" si="99"/>
        <v>0</v>
      </c>
      <c r="AE146" s="260">
        <v>2</v>
      </c>
      <c r="AF146" s="261"/>
      <c r="AG146" s="257" t="e">
        <f>IF(AF146&gt;#REF!,"LB","KR")</f>
        <v>#REF!</v>
      </c>
      <c r="AH146" s="261">
        <v>1340300000</v>
      </c>
      <c r="AI146" s="261">
        <v>1510733000</v>
      </c>
      <c r="AJ146" s="261">
        <v>1603911000</v>
      </c>
      <c r="AK146" s="262">
        <v>1702837000</v>
      </c>
      <c r="AL146" s="262">
        <v>1603911000</v>
      </c>
      <c r="AM146" s="261">
        <v>1702837000</v>
      </c>
      <c r="AN146" s="261">
        <v>1807864000</v>
      </c>
      <c r="AO146" s="51">
        <v>1700145660</v>
      </c>
      <c r="AP146" s="42">
        <v>1805007220</v>
      </c>
      <c r="AQ146" s="58">
        <f t="shared" si="100"/>
        <v>1530131094</v>
      </c>
      <c r="AR146" s="58">
        <f t="shared" si="112"/>
        <v>25502184.900000002</v>
      </c>
      <c r="AS146" s="336">
        <f t="shared" si="113"/>
        <v>31928193.75</v>
      </c>
      <c r="AT146" s="131">
        <f t="shared" si="101"/>
        <v>18050072.200000003</v>
      </c>
      <c r="AU146" s="5">
        <f t="shared" si="102"/>
        <v>25502184.900000002</v>
      </c>
      <c r="AV146" s="5">
        <f t="shared" si="114"/>
        <v>40097775</v>
      </c>
      <c r="AX146" s="2"/>
      <c r="AY146" s="2"/>
      <c r="BT146" s="53">
        <f t="shared" si="103"/>
        <v>-1231034.6938999966</v>
      </c>
      <c r="BV146" s="116">
        <v>33</v>
      </c>
      <c r="BW146" s="121" t="s">
        <v>63</v>
      </c>
      <c r="BX146" s="112" t="str">
        <f>F179</f>
        <v>1BR-20</v>
      </c>
      <c r="BY146" s="113">
        <f>D179</f>
        <v>20</v>
      </c>
      <c r="BZ146" s="114">
        <f>G179</f>
        <v>60</v>
      </c>
      <c r="CA146" s="114">
        <f>H179</f>
        <v>51</v>
      </c>
      <c r="CB146" s="115">
        <f>O179</f>
        <v>25580712.171600003</v>
      </c>
      <c r="CC146" s="115">
        <f>AH179</f>
        <v>1199216000</v>
      </c>
      <c r="CD146" s="115">
        <f>AI179</f>
        <v>1351708000</v>
      </c>
      <c r="CE146" s="115">
        <f>AJ179</f>
        <v>1435078000</v>
      </c>
      <c r="CF146" s="115">
        <f>AK179</f>
        <v>1523591000</v>
      </c>
      <c r="CG146" s="115">
        <f>AN179</f>
        <v>1617563000</v>
      </c>
      <c r="CH146" s="2">
        <v>1</v>
      </c>
      <c r="CT146" s="58">
        <f t="shared" si="110"/>
        <v>1624506498</v>
      </c>
      <c r="CU146" s="43">
        <f t="shared" si="115"/>
        <v>18050072.200000003</v>
      </c>
      <c r="CX146" s="53">
        <f t="shared" si="116"/>
        <v>1443519900</v>
      </c>
      <c r="CY146" s="43">
        <f t="shared" si="117"/>
        <v>24058665</v>
      </c>
      <c r="CZ146" s="48">
        <f t="shared" si="118"/>
        <v>40097775</v>
      </c>
    </row>
    <row r="147" spans="1:104">
      <c r="A147" s="3">
        <f t="shared" si="111"/>
        <v>108</v>
      </c>
      <c r="B147" s="249">
        <v>6</v>
      </c>
      <c r="C147" s="250" t="s">
        <v>159</v>
      </c>
      <c r="D147" s="251">
        <v>16</v>
      </c>
      <c r="E147" s="252"/>
      <c r="F147" s="40" t="s">
        <v>52</v>
      </c>
      <c r="G147" s="253">
        <f t="shared" si="80"/>
        <v>71</v>
      </c>
      <c r="H147" s="253">
        <f t="shared" si="81"/>
        <v>63</v>
      </c>
      <c r="I147" s="254">
        <f t="shared" si="82"/>
        <v>26966806</v>
      </c>
      <c r="J147" s="254">
        <f t="shared" si="83"/>
        <v>2</v>
      </c>
      <c r="K147" s="255">
        <f t="shared" si="84"/>
        <v>0.93</v>
      </c>
      <c r="L147" s="305">
        <f t="shared" si="147"/>
        <v>1.02</v>
      </c>
      <c r="M147" s="257">
        <f t="shared" si="85"/>
        <v>21376392.145576868</v>
      </c>
      <c r="N147" s="257">
        <f t="shared" si="86"/>
        <v>24094609.386887025</v>
      </c>
      <c r="O147" s="257">
        <f t="shared" si="87"/>
        <v>25580712.171600003</v>
      </c>
      <c r="P147" s="257">
        <f t="shared" si="88"/>
        <v>27158474.52427981</v>
      </c>
      <c r="Q147" s="258">
        <f t="shared" si="89"/>
        <v>25580712.171600003</v>
      </c>
      <c r="R147" s="257">
        <f t="shared" si="89"/>
        <v>27158474.52427981</v>
      </c>
      <c r="S147" s="257">
        <f t="shared" si="90"/>
        <v>28833549.806515098</v>
      </c>
      <c r="T147" s="257"/>
      <c r="U147" s="257">
        <f t="shared" si="91"/>
        <v>1346712705.1713426</v>
      </c>
      <c r="V147" s="257">
        <f t="shared" si="92"/>
        <v>1517960391.3738825</v>
      </c>
      <c r="W147" s="257">
        <f t="shared" si="93"/>
        <v>1611584866.8108001</v>
      </c>
      <c r="X147" s="258">
        <f t="shared" si="94"/>
        <v>1710983895.029628</v>
      </c>
      <c r="Y147" s="258">
        <f t="shared" si="95"/>
        <v>1611584866.8108001</v>
      </c>
      <c r="Z147" s="257">
        <f t="shared" si="96"/>
        <v>1710983895.029628</v>
      </c>
      <c r="AA147" s="257">
        <f t="shared" si="97"/>
        <v>1816513637.810451</v>
      </c>
      <c r="AB147" s="257"/>
      <c r="AC147" s="32" t="str">
        <f t="shared" si="98"/>
        <v>BERTAHAP</v>
      </c>
      <c r="AD147" s="259">
        <f t="shared" si="99"/>
        <v>0</v>
      </c>
      <c r="AE147" s="260">
        <v>2</v>
      </c>
      <c r="AF147" s="261"/>
      <c r="AG147" s="257" t="e">
        <f>IF(AF147&gt;#REF!,"LB","KR")</f>
        <v>#REF!</v>
      </c>
      <c r="AH147" s="261">
        <v>1481384000</v>
      </c>
      <c r="AI147" s="261">
        <v>1669757000</v>
      </c>
      <c r="AJ147" s="261">
        <v>1772744000</v>
      </c>
      <c r="AK147" s="262">
        <v>1882083000</v>
      </c>
      <c r="AL147" s="262">
        <v>1772744000</v>
      </c>
      <c r="AM147" s="261">
        <v>1882083000</v>
      </c>
      <c r="AN147" s="261">
        <v>1998166000</v>
      </c>
      <c r="AO147" s="51">
        <v>1879108640</v>
      </c>
      <c r="AP147" s="42">
        <v>1995007980</v>
      </c>
      <c r="AQ147" s="58">
        <f t="shared" si="100"/>
        <v>1691197776</v>
      </c>
      <c r="AR147" s="58">
        <f t="shared" si="112"/>
        <v>28186629.600000005</v>
      </c>
      <c r="AS147" s="336">
        <f t="shared" si="113"/>
        <v>35289056.25</v>
      </c>
      <c r="AT147" s="131">
        <f t="shared" si="101"/>
        <v>19950079.800000001</v>
      </c>
      <c r="AU147" s="5">
        <f t="shared" si="102"/>
        <v>28186629.600000005</v>
      </c>
      <c r="AV147" s="5">
        <f t="shared" si="114"/>
        <v>44318600</v>
      </c>
      <c r="AX147" s="2"/>
      <c r="AY147" s="2"/>
      <c r="BT147" s="53">
        <f t="shared" si="103"/>
        <v>-1231034.6938999966</v>
      </c>
      <c r="BV147" s="116">
        <v>34</v>
      </c>
      <c r="BW147" s="121" t="s">
        <v>65</v>
      </c>
      <c r="BX147" s="112" t="str">
        <f>F181</f>
        <v>1BR-6</v>
      </c>
      <c r="BY147" s="113" t="str">
        <f>D181</f>
        <v>06</v>
      </c>
      <c r="BZ147" s="114">
        <f>G181</f>
        <v>78</v>
      </c>
      <c r="CA147" s="114">
        <f>H181</f>
        <v>66</v>
      </c>
      <c r="CB147" s="115">
        <f>O181</f>
        <v>25831503.467400003</v>
      </c>
      <c r="CC147" s="115">
        <f>AH181</f>
        <v>1567142000</v>
      </c>
      <c r="CD147" s="115">
        <f>AI181</f>
        <v>1766419000</v>
      </c>
      <c r="CE147" s="115">
        <f>AJ181</f>
        <v>1875368000</v>
      </c>
      <c r="CF147" s="115">
        <f>AK181</f>
        <v>1991036000</v>
      </c>
      <c r="CG147" s="115">
        <f>AN181</f>
        <v>2113839000</v>
      </c>
      <c r="CH147" s="2">
        <v>1</v>
      </c>
      <c r="CT147" s="58">
        <f t="shared" si="110"/>
        <v>1795507182</v>
      </c>
      <c r="CU147" s="43">
        <f t="shared" si="115"/>
        <v>19950079.800000001</v>
      </c>
      <c r="CX147" s="53">
        <f t="shared" si="116"/>
        <v>1595469600</v>
      </c>
      <c r="CY147" s="43">
        <f t="shared" si="117"/>
        <v>26591160</v>
      </c>
      <c r="CZ147" s="48">
        <f t="shared" si="118"/>
        <v>44318600</v>
      </c>
    </row>
    <row r="148" spans="1:104">
      <c r="A148" s="3">
        <f t="shared" si="111"/>
        <v>109</v>
      </c>
      <c r="B148" s="249">
        <v>7</v>
      </c>
      <c r="C148" s="250" t="s">
        <v>159</v>
      </c>
      <c r="D148" s="285">
        <v>18</v>
      </c>
      <c r="E148" s="252"/>
      <c r="F148" s="40" t="s">
        <v>54</v>
      </c>
      <c r="G148" s="253">
        <f t="shared" si="80"/>
        <v>97</v>
      </c>
      <c r="H148" s="253">
        <f t="shared" si="81"/>
        <v>85</v>
      </c>
      <c r="I148" s="254">
        <f t="shared" si="82"/>
        <v>26966806</v>
      </c>
      <c r="J148" s="254">
        <f t="shared" si="83"/>
        <v>2</v>
      </c>
      <c r="K148" s="255">
        <f t="shared" si="84"/>
        <v>0.93</v>
      </c>
      <c r="L148" s="305">
        <f t="shared" si="147"/>
        <v>1.02</v>
      </c>
      <c r="M148" s="257">
        <f t="shared" si="85"/>
        <v>21376392.145576868</v>
      </c>
      <c r="N148" s="257">
        <f t="shared" si="86"/>
        <v>24094609.386887025</v>
      </c>
      <c r="O148" s="257">
        <f t="shared" si="87"/>
        <v>25580712.171600003</v>
      </c>
      <c r="P148" s="257">
        <f t="shared" si="88"/>
        <v>27158474.52427981</v>
      </c>
      <c r="Q148" s="258">
        <f t="shared" si="89"/>
        <v>25580712.171600003</v>
      </c>
      <c r="R148" s="257">
        <f t="shared" si="89"/>
        <v>27158474.52427981</v>
      </c>
      <c r="S148" s="257">
        <f t="shared" si="90"/>
        <v>28833549.806515098</v>
      </c>
      <c r="T148" s="257"/>
      <c r="U148" s="257">
        <f t="shared" si="91"/>
        <v>1816993332.3740337</v>
      </c>
      <c r="V148" s="257">
        <f t="shared" si="92"/>
        <v>2048041797.8853972</v>
      </c>
      <c r="W148" s="257">
        <f t="shared" si="93"/>
        <v>2174360534.5860004</v>
      </c>
      <c r="X148" s="258">
        <f t="shared" si="94"/>
        <v>2308470334.5637841</v>
      </c>
      <c r="Y148" s="258">
        <f t="shared" si="95"/>
        <v>2174360534.5860004</v>
      </c>
      <c r="Z148" s="257">
        <f t="shared" si="96"/>
        <v>2308470334.5637841</v>
      </c>
      <c r="AA148" s="257">
        <f t="shared" si="97"/>
        <v>2450851733.5537834</v>
      </c>
      <c r="AB148" s="257"/>
      <c r="AC148" s="32" t="str">
        <f t="shared" si="98"/>
        <v>BERTAHAP</v>
      </c>
      <c r="AD148" s="259">
        <f t="shared" si="99"/>
        <v>0</v>
      </c>
      <c r="AE148" s="260">
        <v>2</v>
      </c>
      <c r="AF148" s="261"/>
      <c r="AG148" s="257" t="e">
        <f>IF(AF148&gt;#REF!,"LB","KR")</f>
        <v>#REF!</v>
      </c>
      <c r="AH148" s="261">
        <v>1998693000</v>
      </c>
      <c r="AI148" s="261">
        <v>2252846000</v>
      </c>
      <c r="AJ148" s="261">
        <v>2391797000</v>
      </c>
      <c r="AK148" s="262">
        <v>2539318000</v>
      </c>
      <c r="AL148" s="262">
        <v>2391797000</v>
      </c>
      <c r="AM148" s="261">
        <v>2539318000</v>
      </c>
      <c r="AN148" s="261">
        <v>2695937000</v>
      </c>
      <c r="AO148" s="51">
        <v>2535304820</v>
      </c>
      <c r="AP148" s="42">
        <v>2691677080</v>
      </c>
      <c r="AQ148" s="58">
        <f t="shared" si="100"/>
        <v>2281774338</v>
      </c>
      <c r="AR148" s="58">
        <f t="shared" si="112"/>
        <v>38029572.300000004</v>
      </c>
      <c r="AS148" s="336">
        <f t="shared" si="113"/>
        <v>47612212.5</v>
      </c>
      <c r="AT148" s="131">
        <f t="shared" si="101"/>
        <v>26916770.800000001</v>
      </c>
      <c r="AU148" s="5">
        <f t="shared" si="102"/>
        <v>38029572.300000004</v>
      </c>
      <c r="AV148" s="5">
        <f t="shared" si="114"/>
        <v>59794925</v>
      </c>
      <c r="AX148" s="2"/>
      <c r="AY148" s="2"/>
      <c r="BT148" s="53">
        <f t="shared" si="103"/>
        <v>-1231034.6938999966</v>
      </c>
      <c r="BV148" s="116">
        <v>35</v>
      </c>
      <c r="BW148" s="121" t="s">
        <v>166</v>
      </c>
      <c r="BX148" s="112" t="str">
        <f>F226</f>
        <v>1BR-10</v>
      </c>
      <c r="BY148" s="113">
        <f>D226</f>
        <v>10</v>
      </c>
      <c r="BZ148" s="114">
        <f>G226</f>
        <v>74</v>
      </c>
      <c r="CA148" s="114">
        <f>H226</f>
        <v>63</v>
      </c>
      <c r="CB148" s="115">
        <f>O226</f>
        <v>25831503.467400003</v>
      </c>
      <c r="CC148" s="115">
        <f t="shared" ref="CC148:CF149" si="149">AH226</f>
        <v>1495908000</v>
      </c>
      <c r="CD148" s="115">
        <f t="shared" si="149"/>
        <v>1686127000</v>
      </c>
      <c r="CE148" s="115">
        <f t="shared" si="149"/>
        <v>1790124000</v>
      </c>
      <c r="CF148" s="115">
        <f t="shared" si="149"/>
        <v>1900535000</v>
      </c>
      <c r="CG148" s="115">
        <f>AN226</f>
        <v>2017755000</v>
      </c>
      <c r="CH148" s="2">
        <v>2</v>
      </c>
      <c r="CT148" s="58">
        <f t="shared" si="110"/>
        <v>2422509372</v>
      </c>
      <c r="CU148" s="43">
        <f t="shared" si="115"/>
        <v>26916770.800000001</v>
      </c>
      <c r="CX148" s="53">
        <f t="shared" si="116"/>
        <v>2152617300</v>
      </c>
      <c r="CY148" s="43">
        <f t="shared" si="117"/>
        <v>35876955</v>
      </c>
      <c r="CZ148" s="48">
        <f t="shared" si="118"/>
        <v>59794925</v>
      </c>
    </row>
    <row r="149" spans="1:104">
      <c r="A149" s="3">
        <f t="shared" si="111"/>
        <v>110</v>
      </c>
      <c r="B149" s="249">
        <v>1</v>
      </c>
      <c r="C149" s="250" t="s">
        <v>163</v>
      </c>
      <c r="D149" s="251" t="s">
        <v>24</v>
      </c>
      <c r="E149" s="252"/>
      <c r="F149" s="40" t="s">
        <v>39</v>
      </c>
      <c r="G149" s="253">
        <f t="shared" si="80"/>
        <v>113</v>
      </c>
      <c r="H149" s="253">
        <f t="shared" si="81"/>
        <v>101</v>
      </c>
      <c r="I149" s="254">
        <f t="shared" si="82"/>
        <v>26966806</v>
      </c>
      <c r="J149" s="254">
        <f t="shared" si="83"/>
        <v>6</v>
      </c>
      <c r="K149" s="255">
        <f t="shared" si="84"/>
        <v>0.95</v>
      </c>
      <c r="L149" s="256">
        <f t="shared" ref="L149:L155" si="150">SUMIF($AN$4:$AN$22,D149,$AV$4:$AV$22)</f>
        <v>1.01</v>
      </c>
      <c r="M149" s="257">
        <f t="shared" si="85"/>
        <v>21622020.096648749</v>
      </c>
      <c r="N149" s="257">
        <f t="shared" si="86"/>
        <v>24371471.333246995</v>
      </c>
      <c r="O149" s="257">
        <f t="shared" si="87"/>
        <v>25874650.357000001</v>
      </c>
      <c r="P149" s="257">
        <f t="shared" si="88"/>
        <v>27470542.173778702</v>
      </c>
      <c r="Q149" s="258">
        <f t="shared" si="89"/>
        <v>25874650.357000001</v>
      </c>
      <c r="R149" s="257">
        <f t="shared" si="89"/>
        <v>27470542.173778702</v>
      </c>
      <c r="S149" s="257">
        <f t="shared" si="90"/>
        <v>29164865.105788779</v>
      </c>
      <c r="T149" s="257"/>
      <c r="U149" s="257">
        <f t="shared" si="91"/>
        <v>2183824029.7615237</v>
      </c>
      <c r="V149" s="257">
        <f t="shared" si="92"/>
        <v>2461518604.6579466</v>
      </c>
      <c r="W149" s="257">
        <f t="shared" si="93"/>
        <v>2613339686.0570002</v>
      </c>
      <c r="X149" s="258">
        <f t="shared" si="94"/>
        <v>2774524759.5516491</v>
      </c>
      <c r="Y149" s="258">
        <f t="shared" si="95"/>
        <v>2613339686.0570002</v>
      </c>
      <c r="Z149" s="257">
        <f t="shared" si="96"/>
        <v>2774524759.5516491</v>
      </c>
      <c r="AA149" s="257">
        <f t="shared" si="97"/>
        <v>2945651375.6846666</v>
      </c>
      <c r="AB149" s="257"/>
      <c r="AC149" s="32" t="str">
        <f t="shared" si="98"/>
        <v>BERTAHAP</v>
      </c>
      <c r="AD149" s="259">
        <f t="shared" si="99"/>
        <v>0</v>
      </c>
      <c r="AE149" s="260">
        <v>2</v>
      </c>
      <c r="AF149" s="261"/>
      <c r="AG149" s="257" t="e">
        <f>IF(AF149&gt;#REF!,"LB","KR")</f>
        <v>#REF!</v>
      </c>
      <c r="AH149" s="261">
        <v>2402207000</v>
      </c>
      <c r="AI149" s="261">
        <v>2707671000</v>
      </c>
      <c r="AJ149" s="261">
        <v>2874674000</v>
      </c>
      <c r="AK149" s="262">
        <v>3051978000</v>
      </c>
      <c r="AL149" s="262">
        <v>2874674000</v>
      </c>
      <c r="AM149" s="261">
        <v>3051978000</v>
      </c>
      <c r="AN149" s="261">
        <v>3240217000</v>
      </c>
      <c r="AO149" s="51">
        <v>3047154440</v>
      </c>
      <c r="AP149" s="42">
        <v>3235096680</v>
      </c>
      <c r="AQ149" s="58">
        <f t="shared" si="100"/>
        <v>2742438996</v>
      </c>
      <c r="AR149" s="58">
        <f t="shared" si="112"/>
        <v>45707316.600000001</v>
      </c>
      <c r="AS149" s="336">
        <f t="shared" si="113"/>
        <v>57224587.5</v>
      </c>
      <c r="AT149" s="131">
        <f t="shared" si="101"/>
        <v>32350966.799999997</v>
      </c>
      <c r="AU149" s="5">
        <f t="shared" si="102"/>
        <v>45707316.600000001</v>
      </c>
      <c r="AV149" s="5">
        <f t="shared" si="114"/>
        <v>71866850</v>
      </c>
      <c r="AX149" s="2"/>
      <c r="AY149" s="2"/>
      <c r="BT149" s="53">
        <f t="shared" si="103"/>
        <v>-937096.5084999986</v>
      </c>
      <c r="BV149" s="116"/>
      <c r="BW149" s="112"/>
      <c r="BX149" s="112" t="str">
        <f>F227</f>
        <v>1BR-16</v>
      </c>
      <c r="BY149" s="113">
        <f>D227</f>
        <v>16</v>
      </c>
      <c r="BZ149" s="114">
        <f>G227</f>
        <v>71</v>
      </c>
      <c r="CA149" s="114">
        <f>H227</f>
        <v>63</v>
      </c>
      <c r="CB149" s="115">
        <f>O227</f>
        <v>25831503.467400003</v>
      </c>
      <c r="CC149" s="115">
        <f t="shared" si="149"/>
        <v>1495908000</v>
      </c>
      <c r="CD149" s="115">
        <f t="shared" si="149"/>
        <v>1686127000</v>
      </c>
      <c r="CE149" s="115">
        <f t="shared" si="149"/>
        <v>1790124000</v>
      </c>
      <c r="CF149" s="115">
        <f t="shared" si="149"/>
        <v>1900535000</v>
      </c>
      <c r="CG149" s="115">
        <f>AN227</f>
        <v>2017755000</v>
      </c>
      <c r="CT149" s="58">
        <f t="shared" si="110"/>
        <v>2911587012</v>
      </c>
      <c r="CU149" s="43">
        <f t="shared" si="115"/>
        <v>32350966.799999997</v>
      </c>
      <c r="CX149" s="53">
        <f t="shared" si="116"/>
        <v>2587206600</v>
      </c>
      <c r="CY149" s="43">
        <f t="shared" si="117"/>
        <v>43120110</v>
      </c>
      <c r="CZ149" s="48">
        <f t="shared" si="118"/>
        <v>71866850</v>
      </c>
    </row>
    <row r="150" spans="1:104">
      <c r="A150" s="3">
        <f t="shared" si="111"/>
        <v>111</v>
      </c>
      <c r="B150" s="249">
        <v>2</v>
      </c>
      <c r="C150" s="250" t="s">
        <v>163</v>
      </c>
      <c r="D150" s="251" t="s">
        <v>35</v>
      </c>
      <c r="E150" s="252"/>
      <c r="F150" s="40" t="s">
        <v>42</v>
      </c>
      <c r="G150" s="253">
        <f t="shared" si="80"/>
        <v>78</v>
      </c>
      <c r="H150" s="253">
        <f t="shared" si="81"/>
        <v>66</v>
      </c>
      <c r="I150" s="254">
        <f t="shared" si="82"/>
        <v>26966806</v>
      </c>
      <c r="J150" s="254">
        <f t="shared" si="83"/>
        <v>2</v>
      </c>
      <c r="K150" s="255">
        <f t="shared" si="84"/>
        <v>0.93</v>
      </c>
      <c r="L150" s="256">
        <f t="shared" si="150"/>
        <v>1.01</v>
      </c>
      <c r="M150" s="257">
        <f t="shared" si="85"/>
        <v>21166819.673561409</v>
      </c>
      <c r="N150" s="257">
        <f t="shared" si="86"/>
        <v>23858387.72623127</v>
      </c>
      <c r="O150" s="257">
        <f t="shared" si="87"/>
        <v>25329920.875800002</v>
      </c>
      <c r="P150" s="257">
        <f t="shared" si="88"/>
        <v>26892214.970120206</v>
      </c>
      <c r="Q150" s="258">
        <f t="shared" si="89"/>
        <v>25329920.875800002</v>
      </c>
      <c r="R150" s="257">
        <f t="shared" si="89"/>
        <v>26892214.970120206</v>
      </c>
      <c r="S150" s="257">
        <f t="shared" si="90"/>
        <v>28550867.945666909</v>
      </c>
      <c r="T150" s="257"/>
      <c r="U150" s="257">
        <f t="shared" si="91"/>
        <v>1397010098.4550531</v>
      </c>
      <c r="V150" s="257">
        <f t="shared" si="92"/>
        <v>1574653589.9312637</v>
      </c>
      <c r="W150" s="257">
        <f t="shared" si="93"/>
        <v>1671774777.8028002</v>
      </c>
      <c r="X150" s="258">
        <f t="shared" si="94"/>
        <v>1774886188.0279336</v>
      </c>
      <c r="Y150" s="258">
        <f t="shared" si="95"/>
        <v>1671774777.8028002</v>
      </c>
      <c r="Z150" s="257">
        <f t="shared" si="96"/>
        <v>1774886188.0279336</v>
      </c>
      <c r="AA150" s="257">
        <f t="shared" si="97"/>
        <v>1884357284.414016</v>
      </c>
      <c r="AB150" s="257"/>
      <c r="AC150" s="32" t="str">
        <f t="shared" si="98"/>
        <v>BERTAHAP</v>
      </c>
      <c r="AD150" s="259">
        <f t="shared" si="99"/>
        <v>0</v>
      </c>
      <c r="AE150" s="260">
        <v>2</v>
      </c>
      <c r="AF150" s="261"/>
      <c r="AG150" s="257" t="e">
        <f>IF(AF150&gt;#REF!,"LB","KR")</f>
        <v>#REF!</v>
      </c>
      <c r="AH150" s="261">
        <v>1536712000</v>
      </c>
      <c r="AI150" s="261">
        <v>1732119000</v>
      </c>
      <c r="AJ150" s="261">
        <v>1838953000</v>
      </c>
      <c r="AK150" s="262">
        <v>1952375000</v>
      </c>
      <c r="AL150" s="262">
        <v>1838953000</v>
      </c>
      <c r="AM150" s="261">
        <v>1952375000</v>
      </c>
      <c r="AN150" s="261">
        <v>2072794000</v>
      </c>
      <c r="AO150" s="51">
        <v>1949290180</v>
      </c>
      <c r="AP150" s="42">
        <v>2069517500</v>
      </c>
      <c r="AQ150" s="58">
        <f t="shared" si="100"/>
        <v>1754361162</v>
      </c>
      <c r="AR150" s="58">
        <f t="shared" si="112"/>
        <v>29239352.700000003</v>
      </c>
      <c r="AS150" s="336">
        <f t="shared" si="113"/>
        <v>36607031.25</v>
      </c>
      <c r="AT150" s="131">
        <f t="shared" si="101"/>
        <v>20695175</v>
      </c>
      <c r="AU150" s="5">
        <f t="shared" si="102"/>
        <v>29239352.700000003</v>
      </c>
      <c r="AV150" s="5">
        <f t="shared" si="114"/>
        <v>45973825</v>
      </c>
      <c r="AX150" s="2"/>
      <c r="AY150" s="2"/>
      <c r="BT150" s="53">
        <f t="shared" si="103"/>
        <v>-1481825.989699997</v>
      </c>
      <c r="BV150" s="116">
        <v>36</v>
      </c>
      <c r="BW150" s="121" t="s">
        <v>63</v>
      </c>
      <c r="BX150" s="112" t="str">
        <f>F180</f>
        <v>2BR-22</v>
      </c>
      <c r="BY150" s="113">
        <f>D180</f>
        <v>22</v>
      </c>
      <c r="BZ150" s="114">
        <f>G180</f>
        <v>81</v>
      </c>
      <c r="CA150" s="114">
        <f>H180</f>
        <v>70</v>
      </c>
      <c r="CB150" s="115">
        <f>O180</f>
        <v>26680957.856400002</v>
      </c>
      <c r="CC150" s="115">
        <f>AH180</f>
        <v>1716778000</v>
      </c>
      <c r="CD150" s="115">
        <f>AI180</f>
        <v>1935083000</v>
      </c>
      <c r="CE150" s="115">
        <f>AJ180</f>
        <v>2054434000</v>
      </c>
      <c r="CF150" s="115">
        <f>AK180</f>
        <v>2181147000</v>
      </c>
      <c r="CG150" s="115">
        <f>AN180</f>
        <v>2315676000</v>
      </c>
      <c r="CH150" s="2">
        <v>1</v>
      </c>
      <c r="CT150" s="58">
        <f t="shared" si="110"/>
        <v>1862565750</v>
      </c>
      <c r="CU150" s="43">
        <f t="shared" si="115"/>
        <v>20695175</v>
      </c>
      <c r="CX150" s="53">
        <f t="shared" si="116"/>
        <v>1655057700</v>
      </c>
      <c r="CY150" s="43">
        <f t="shared" si="117"/>
        <v>27584295</v>
      </c>
      <c r="CZ150" s="48">
        <f t="shared" si="118"/>
        <v>45973825</v>
      </c>
    </row>
    <row r="151" spans="1:104">
      <c r="A151" s="3">
        <f t="shared" si="111"/>
        <v>112</v>
      </c>
      <c r="B151" s="249">
        <v>3</v>
      </c>
      <c r="C151" s="250" t="s">
        <v>163</v>
      </c>
      <c r="D151" s="251" t="s">
        <v>41</v>
      </c>
      <c r="E151" s="252"/>
      <c r="F151" s="40" t="s">
        <v>45</v>
      </c>
      <c r="G151" s="253">
        <f t="shared" si="80"/>
        <v>60</v>
      </c>
      <c r="H151" s="253">
        <f t="shared" si="81"/>
        <v>52</v>
      </c>
      <c r="I151" s="254">
        <f t="shared" si="82"/>
        <v>26966806</v>
      </c>
      <c r="J151" s="254">
        <f t="shared" si="83"/>
        <v>2</v>
      </c>
      <c r="K151" s="255">
        <f t="shared" si="84"/>
        <v>0.93</v>
      </c>
      <c r="L151" s="256">
        <f t="shared" si="150"/>
        <v>1.01</v>
      </c>
      <c r="M151" s="257">
        <f t="shared" si="85"/>
        <v>21166819.673561409</v>
      </c>
      <c r="N151" s="257">
        <f t="shared" si="86"/>
        <v>23858387.72623127</v>
      </c>
      <c r="O151" s="257">
        <f t="shared" si="87"/>
        <v>25329920.875800002</v>
      </c>
      <c r="P151" s="257">
        <f t="shared" si="88"/>
        <v>26892214.970120206</v>
      </c>
      <c r="Q151" s="258">
        <f t="shared" si="89"/>
        <v>25329920.875800002</v>
      </c>
      <c r="R151" s="257">
        <f t="shared" si="89"/>
        <v>26892214.970120206</v>
      </c>
      <c r="S151" s="257">
        <f t="shared" si="90"/>
        <v>28550867.945666909</v>
      </c>
      <c r="T151" s="257"/>
      <c r="U151" s="257">
        <f t="shared" si="91"/>
        <v>1100674623.0251932</v>
      </c>
      <c r="V151" s="257">
        <f t="shared" si="92"/>
        <v>1240636161.7640259</v>
      </c>
      <c r="W151" s="257">
        <f t="shared" si="93"/>
        <v>1317155885.5416002</v>
      </c>
      <c r="X151" s="258">
        <f t="shared" si="94"/>
        <v>1398395178.4462507</v>
      </c>
      <c r="Y151" s="258">
        <f t="shared" si="95"/>
        <v>1317155885.5416002</v>
      </c>
      <c r="Z151" s="257">
        <f t="shared" si="96"/>
        <v>1398395178.4462507</v>
      </c>
      <c r="AA151" s="257">
        <f t="shared" si="97"/>
        <v>1484645133.1746793</v>
      </c>
      <c r="AB151" s="257"/>
      <c r="AC151" s="32" t="str">
        <f t="shared" si="98"/>
        <v>BERTAHAP</v>
      </c>
      <c r="AD151" s="259">
        <f t="shared" si="99"/>
        <v>0</v>
      </c>
      <c r="AE151" s="260">
        <v>2</v>
      </c>
      <c r="AF151" s="261"/>
      <c r="AG151" s="257" t="e">
        <f>IF(AF151&gt;#REF!,"LB","KR")</f>
        <v>#REF!</v>
      </c>
      <c r="AH151" s="261">
        <v>1210743000</v>
      </c>
      <c r="AI151" s="261">
        <v>1364700000</v>
      </c>
      <c r="AJ151" s="261">
        <v>1448872000</v>
      </c>
      <c r="AK151" s="262">
        <v>1538235000</v>
      </c>
      <c r="AL151" s="262">
        <v>1448872000</v>
      </c>
      <c r="AM151" s="261">
        <v>1538235000</v>
      </c>
      <c r="AN151" s="261">
        <v>1633110000</v>
      </c>
      <c r="AO151" s="51">
        <v>1535804320</v>
      </c>
      <c r="AP151" s="42">
        <v>1630529100</v>
      </c>
      <c r="AQ151" s="58">
        <f t="shared" si="100"/>
        <v>1382223888</v>
      </c>
      <c r="AR151" s="58">
        <f t="shared" si="112"/>
        <v>23037064.800000001</v>
      </c>
      <c r="AS151" s="336">
        <f t="shared" si="113"/>
        <v>28841906.25</v>
      </c>
      <c r="AT151" s="131">
        <f t="shared" si="101"/>
        <v>16305291</v>
      </c>
      <c r="AU151" s="5">
        <f t="shared" si="102"/>
        <v>23037064.800000001</v>
      </c>
      <c r="AV151" s="5">
        <f t="shared" si="114"/>
        <v>36221800</v>
      </c>
      <c r="AX151" s="2"/>
      <c r="AY151" s="2"/>
      <c r="BT151" s="53">
        <f t="shared" si="103"/>
        <v>-1481825.989699997</v>
      </c>
      <c r="BV151" s="116">
        <v>37</v>
      </c>
      <c r="BW151" s="112" t="s">
        <v>171</v>
      </c>
      <c r="BX151" s="112" t="str">
        <f>F188</f>
        <v>2BR-22</v>
      </c>
      <c r="BY151" s="113">
        <f>D188</f>
        <v>22</v>
      </c>
      <c r="BZ151" s="114">
        <f>G188</f>
        <v>81</v>
      </c>
      <c r="CA151" s="114">
        <f>H188</f>
        <v>70</v>
      </c>
      <c r="CB151" s="115">
        <f>O188</f>
        <v>26942535.874600001</v>
      </c>
      <c r="CC151" s="115">
        <f t="shared" ref="CC151:CF152" si="151">AH188</f>
        <v>1733609000</v>
      </c>
      <c r="CD151" s="115">
        <f t="shared" si="151"/>
        <v>1954054000</v>
      </c>
      <c r="CE151" s="115">
        <f t="shared" si="151"/>
        <v>2074576000</v>
      </c>
      <c r="CF151" s="115">
        <f t="shared" si="151"/>
        <v>2202531000</v>
      </c>
      <c r="CG151" s="115">
        <f>AN188</f>
        <v>2338378000</v>
      </c>
      <c r="CH151" s="2">
        <v>4</v>
      </c>
      <c r="CT151" s="58">
        <f t="shared" si="110"/>
        <v>1467476190</v>
      </c>
      <c r="CU151" s="43">
        <f t="shared" si="115"/>
        <v>16305291</v>
      </c>
      <c r="CX151" s="53">
        <f t="shared" si="116"/>
        <v>1303984800</v>
      </c>
      <c r="CY151" s="43">
        <f t="shared" si="117"/>
        <v>21733080</v>
      </c>
      <c r="CZ151" s="48">
        <f t="shared" si="118"/>
        <v>36221800</v>
      </c>
    </row>
    <row r="152" spans="1:104">
      <c r="A152" s="3">
        <f t="shared" si="111"/>
        <v>113</v>
      </c>
      <c r="B152" s="249">
        <v>4</v>
      </c>
      <c r="C152" s="250" t="s">
        <v>163</v>
      </c>
      <c r="D152" s="251">
        <v>10</v>
      </c>
      <c r="E152" s="252"/>
      <c r="F152" s="40" t="s">
        <v>48</v>
      </c>
      <c r="G152" s="253">
        <f t="shared" si="80"/>
        <v>74</v>
      </c>
      <c r="H152" s="253">
        <f t="shared" si="81"/>
        <v>63</v>
      </c>
      <c r="I152" s="254">
        <f t="shared" si="82"/>
        <v>26966806</v>
      </c>
      <c r="J152" s="254">
        <f t="shared" si="83"/>
        <v>2</v>
      </c>
      <c r="K152" s="255">
        <f t="shared" si="84"/>
        <v>0.93</v>
      </c>
      <c r="L152" s="256">
        <f t="shared" si="150"/>
        <v>1.01</v>
      </c>
      <c r="M152" s="257">
        <f t="shared" si="85"/>
        <v>21166819.673561409</v>
      </c>
      <c r="N152" s="257">
        <f t="shared" si="86"/>
        <v>23858387.72623127</v>
      </c>
      <c r="O152" s="257">
        <f t="shared" si="87"/>
        <v>25329920.875800002</v>
      </c>
      <c r="P152" s="257">
        <f t="shared" si="88"/>
        <v>26892214.970120206</v>
      </c>
      <c r="Q152" s="258">
        <f t="shared" si="89"/>
        <v>25329920.875800002</v>
      </c>
      <c r="R152" s="257">
        <f t="shared" si="89"/>
        <v>26892214.970120206</v>
      </c>
      <c r="S152" s="257">
        <f t="shared" si="90"/>
        <v>28550867.945666909</v>
      </c>
      <c r="T152" s="257"/>
      <c r="U152" s="257">
        <f t="shared" si="91"/>
        <v>1333509639.4343688</v>
      </c>
      <c r="V152" s="257">
        <f t="shared" si="92"/>
        <v>1503078426.7525699</v>
      </c>
      <c r="W152" s="257">
        <f t="shared" si="93"/>
        <v>1595785015.1754003</v>
      </c>
      <c r="X152" s="258">
        <f t="shared" si="94"/>
        <v>1694209543.117573</v>
      </c>
      <c r="Y152" s="258">
        <f t="shared" si="95"/>
        <v>1595785015.1754003</v>
      </c>
      <c r="Z152" s="257">
        <f t="shared" si="96"/>
        <v>1694209543.117573</v>
      </c>
      <c r="AA152" s="257">
        <f t="shared" si="97"/>
        <v>1798704680.5770154</v>
      </c>
      <c r="AB152" s="257"/>
      <c r="AC152" s="32" t="str">
        <f t="shared" si="98"/>
        <v>BERTAHAP</v>
      </c>
      <c r="AD152" s="259">
        <f t="shared" si="99"/>
        <v>0</v>
      </c>
      <c r="AE152" s="260">
        <v>2</v>
      </c>
      <c r="AF152" s="261"/>
      <c r="AG152" s="257" t="e">
        <f>IF(AF152&gt;#REF!,"LB","KR")</f>
        <v>#REF!</v>
      </c>
      <c r="AH152" s="261">
        <v>1466861000</v>
      </c>
      <c r="AI152" s="261">
        <v>1653387000</v>
      </c>
      <c r="AJ152" s="261">
        <v>1755364000</v>
      </c>
      <c r="AK152" s="262">
        <v>1863631000</v>
      </c>
      <c r="AL152" s="262">
        <v>1755364000</v>
      </c>
      <c r="AM152" s="261">
        <v>1863631000</v>
      </c>
      <c r="AN152" s="261">
        <v>1978576000</v>
      </c>
      <c r="AO152" s="51">
        <v>1860685840</v>
      </c>
      <c r="AP152" s="42">
        <v>1975448860</v>
      </c>
      <c r="AQ152" s="58">
        <f t="shared" si="100"/>
        <v>1674617256</v>
      </c>
      <c r="AR152" s="58">
        <f t="shared" si="112"/>
        <v>27910287.600000005</v>
      </c>
      <c r="AS152" s="336">
        <f t="shared" si="113"/>
        <v>34943081.25</v>
      </c>
      <c r="AT152" s="131">
        <f t="shared" si="101"/>
        <v>19754488.600000001</v>
      </c>
      <c r="AU152" s="5">
        <f t="shared" si="102"/>
        <v>27910287.600000005</v>
      </c>
      <c r="AV152" s="5">
        <f t="shared" si="114"/>
        <v>43884100</v>
      </c>
      <c r="AX152" s="2"/>
      <c r="AY152" s="2"/>
      <c r="BT152" s="53">
        <f t="shared" si="103"/>
        <v>-1481825.989699997</v>
      </c>
      <c r="BV152" s="116">
        <v>38</v>
      </c>
      <c r="BW152" s="112" t="s">
        <v>236</v>
      </c>
      <c r="BX152" s="112" t="str">
        <f>F189</f>
        <v>1BR-6</v>
      </c>
      <c r="BY152" s="113" t="str">
        <f>D189</f>
        <v>06</v>
      </c>
      <c r="BZ152" s="114">
        <f>G189</f>
        <v>78</v>
      </c>
      <c r="CA152" s="114">
        <f>H189</f>
        <v>66</v>
      </c>
      <c r="CB152" s="115">
        <f>O189</f>
        <v>25580712.171600003</v>
      </c>
      <c r="CC152" s="115">
        <f t="shared" si="151"/>
        <v>1551927000</v>
      </c>
      <c r="CD152" s="115">
        <f t="shared" si="151"/>
        <v>1749269000</v>
      </c>
      <c r="CE152" s="115">
        <f t="shared" si="151"/>
        <v>1857160000</v>
      </c>
      <c r="CF152" s="115">
        <f t="shared" si="151"/>
        <v>1971706000</v>
      </c>
      <c r="CG152" s="115">
        <f>AN189</f>
        <v>2093316000</v>
      </c>
      <c r="CH152" s="2">
        <v>2</v>
      </c>
      <c r="CT152" s="58">
        <f t="shared" si="110"/>
        <v>1777903974</v>
      </c>
      <c r="CU152" s="43">
        <f t="shared" si="115"/>
        <v>19754488.600000001</v>
      </c>
      <c r="CX152" s="53">
        <f t="shared" si="116"/>
        <v>1579827600</v>
      </c>
      <c r="CY152" s="43">
        <f t="shared" si="117"/>
        <v>26330460</v>
      </c>
      <c r="CZ152" s="48">
        <f t="shared" si="118"/>
        <v>43884100</v>
      </c>
    </row>
    <row r="153" spans="1:104">
      <c r="A153" s="3">
        <f t="shared" si="111"/>
        <v>114</v>
      </c>
      <c r="B153" s="249">
        <v>5</v>
      </c>
      <c r="C153" s="250" t="s">
        <v>163</v>
      </c>
      <c r="D153" s="285">
        <v>12</v>
      </c>
      <c r="E153" s="252"/>
      <c r="F153" s="40" t="s">
        <v>50</v>
      </c>
      <c r="G153" s="253">
        <f t="shared" si="80"/>
        <v>67</v>
      </c>
      <c r="H153" s="253">
        <f t="shared" si="81"/>
        <v>57</v>
      </c>
      <c r="I153" s="254">
        <f t="shared" si="82"/>
        <v>26966806</v>
      </c>
      <c r="J153" s="254">
        <f t="shared" si="83"/>
        <v>2</v>
      </c>
      <c r="K153" s="255">
        <f t="shared" si="84"/>
        <v>0.93</v>
      </c>
      <c r="L153" s="256">
        <f t="shared" si="150"/>
        <v>1.01</v>
      </c>
      <c r="M153" s="257">
        <f t="shared" si="85"/>
        <v>21166819.673561409</v>
      </c>
      <c r="N153" s="257">
        <f t="shared" si="86"/>
        <v>23858387.72623127</v>
      </c>
      <c r="O153" s="257">
        <f t="shared" si="87"/>
        <v>25329920.875800002</v>
      </c>
      <c r="P153" s="257">
        <f t="shared" si="88"/>
        <v>26892214.970120206</v>
      </c>
      <c r="Q153" s="258">
        <f t="shared" si="89"/>
        <v>25329920.875800002</v>
      </c>
      <c r="R153" s="257">
        <f t="shared" si="89"/>
        <v>26892214.970120206</v>
      </c>
      <c r="S153" s="257">
        <f t="shared" si="90"/>
        <v>28550867.945666909</v>
      </c>
      <c r="T153" s="257"/>
      <c r="U153" s="257">
        <f t="shared" si="91"/>
        <v>1206508721.3930004</v>
      </c>
      <c r="V153" s="257">
        <f t="shared" si="92"/>
        <v>1359928100.3951824</v>
      </c>
      <c r="W153" s="257">
        <f t="shared" si="93"/>
        <v>1443805489.9206002</v>
      </c>
      <c r="X153" s="258">
        <f t="shared" si="94"/>
        <v>1532856253.2968519</v>
      </c>
      <c r="Y153" s="258">
        <f t="shared" si="95"/>
        <v>1443805489.9206002</v>
      </c>
      <c r="Z153" s="257">
        <f t="shared" si="96"/>
        <v>1532856253.2968519</v>
      </c>
      <c r="AA153" s="257">
        <f t="shared" si="97"/>
        <v>1627399472.9030137</v>
      </c>
      <c r="AB153" s="257"/>
      <c r="AC153" s="32" t="str">
        <f t="shared" si="98"/>
        <v>BERTAHAP</v>
      </c>
      <c r="AD153" s="259">
        <f t="shared" si="99"/>
        <v>0</v>
      </c>
      <c r="AE153" s="260">
        <v>2</v>
      </c>
      <c r="AF153" s="261"/>
      <c r="AG153" s="257" t="e">
        <f>IF(AF153&gt;#REF!,"LB","KR")</f>
        <v>#REF!</v>
      </c>
      <c r="AH153" s="261">
        <v>1327160000</v>
      </c>
      <c r="AI153" s="261">
        <v>1495921000</v>
      </c>
      <c r="AJ153" s="261">
        <v>1588187000</v>
      </c>
      <c r="AK153" s="262">
        <v>1686142000</v>
      </c>
      <c r="AL153" s="262">
        <v>1588187000</v>
      </c>
      <c r="AM153" s="261">
        <v>1686142000</v>
      </c>
      <c r="AN153" s="261">
        <v>1790140000</v>
      </c>
      <c r="AO153" s="51">
        <v>1683478220</v>
      </c>
      <c r="AP153" s="42">
        <v>1787310520</v>
      </c>
      <c r="AQ153" s="58">
        <f t="shared" si="100"/>
        <v>1515130398</v>
      </c>
      <c r="AR153" s="58">
        <f t="shared" si="112"/>
        <v>25252173.300000001</v>
      </c>
      <c r="AS153" s="336">
        <f t="shared" si="113"/>
        <v>31615162.5</v>
      </c>
      <c r="AT153" s="131">
        <f t="shared" si="101"/>
        <v>17873105.200000003</v>
      </c>
      <c r="AU153" s="5">
        <f t="shared" si="102"/>
        <v>25252173.300000001</v>
      </c>
      <c r="AV153" s="5">
        <f t="shared" si="114"/>
        <v>39704675</v>
      </c>
      <c r="AX153" s="2"/>
      <c r="AY153" s="2"/>
      <c r="BT153" s="53">
        <f t="shared" si="103"/>
        <v>-1481825.989699997</v>
      </c>
      <c r="BV153" s="116">
        <v>39</v>
      </c>
      <c r="BW153" s="112" t="s">
        <v>237</v>
      </c>
      <c r="BX153" s="112" t="str">
        <f>F234</f>
        <v>1BR-10</v>
      </c>
      <c r="BY153" s="113">
        <f>D234</f>
        <v>10</v>
      </c>
      <c r="BZ153" s="114">
        <f>G234</f>
        <v>74</v>
      </c>
      <c r="CA153" s="114">
        <f>H234</f>
        <v>63</v>
      </c>
      <c r="CB153" s="115">
        <f>O234</f>
        <v>25580712.171600003</v>
      </c>
      <c r="CC153" s="115">
        <f t="shared" ref="CC153:CF154" si="152">AH234</f>
        <v>1481384000</v>
      </c>
      <c r="CD153" s="115">
        <f t="shared" si="152"/>
        <v>1669757000</v>
      </c>
      <c r="CE153" s="115">
        <f t="shared" si="152"/>
        <v>1772744000</v>
      </c>
      <c r="CF153" s="115">
        <f t="shared" si="152"/>
        <v>1882083000</v>
      </c>
      <c r="CG153" s="115">
        <f>AN234</f>
        <v>1998166000</v>
      </c>
      <c r="CH153" s="2">
        <v>4</v>
      </c>
      <c r="CT153" s="58">
        <f t="shared" si="110"/>
        <v>1608579468</v>
      </c>
      <c r="CU153" s="43">
        <f t="shared" si="115"/>
        <v>17873105.200000003</v>
      </c>
      <c r="CX153" s="53">
        <f t="shared" si="116"/>
        <v>1429368300</v>
      </c>
      <c r="CY153" s="43">
        <f t="shared" si="117"/>
        <v>23822805</v>
      </c>
      <c r="CZ153" s="48">
        <f t="shared" si="118"/>
        <v>39704675</v>
      </c>
    </row>
    <row r="154" spans="1:104">
      <c r="A154" s="3">
        <f t="shared" si="111"/>
        <v>115</v>
      </c>
      <c r="B154" s="249">
        <v>6</v>
      </c>
      <c r="C154" s="250" t="s">
        <v>163</v>
      </c>
      <c r="D154" s="251">
        <v>16</v>
      </c>
      <c r="E154" s="252"/>
      <c r="F154" s="40" t="s">
        <v>52</v>
      </c>
      <c r="G154" s="253">
        <f t="shared" si="80"/>
        <v>71</v>
      </c>
      <c r="H154" s="253">
        <f t="shared" si="81"/>
        <v>63</v>
      </c>
      <c r="I154" s="254">
        <f t="shared" si="82"/>
        <v>26966806</v>
      </c>
      <c r="J154" s="254">
        <f t="shared" si="83"/>
        <v>2</v>
      </c>
      <c r="K154" s="255">
        <f t="shared" si="84"/>
        <v>0.93</v>
      </c>
      <c r="L154" s="256">
        <f t="shared" si="150"/>
        <v>1.01</v>
      </c>
      <c r="M154" s="257">
        <f t="shared" si="85"/>
        <v>21166819.673561409</v>
      </c>
      <c r="N154" s="257">
        <f t="shared" si="86"/>
        <v>23858387.72623127</v>
      </c>
      <c r="O154" s="257">
        <f t="shared" si="87"/>
        <v>25329920.875800002</v>
      </c>
      <c r="P154" s="257">
        <f t="shared" si="88"/>
        <v>26892214.970120206</v>
      </c>
      <c r="Q154" s="258">
        <f t="shared" si="89"/>
        <v>25329920.875800002</v>
      </c>
      <c r="R154" s="257">
        <f t="shared" si="89"/>
        <v>26892214.970120206</v>
      </c>
      <c r="S154" s="257">
        <f t="shared" si="90"/>
        <v>28550867.945666909</v>
      </c>
      <c r="T154" s="257"/>
      <c r="U154" s="257">
        <f t="shared" si="91"/>
        <v>1333509639.4343688</v>
      </c>
      <c r="V154" s="257">
        <f t="shared" si="92"/>
        <v>1503078426.7525699</v>
      </c>
      <c r="W154" s="257">
        <f t="shared" si="93"/>
        <v>1595785015.1754003</v>
      </c>
      <c r="X154" s="258">
        <f t="shared" si="94"/>
        <v>1694209543.117573</v>
      </c>
      <c r="Y154" s="258">
        <f t="shared" si="95"/>
        <v>1595785015.1754003</v>
      </c>
      <c r="Z154" s="257">
        <f t="shared" si="96"/>
        <v>1694209543.117573</v>
      </c>
      <c r="AA154" s="257">
        <f t="shared" si="97"/>
        <v>1798704680.5770154</v>
      </c>
      <c r="AB154" s="257"/>
      <c r="AC154" s="32" t="str">
        <f t="shared" si="98"/>
        <v>BERTAHAP</v>
      </c>
      <c r="AD154" s="259">
        <f t="shared" si="99"/>
        <v>0</v>
      </c>
      <c r="AE154" s="260">
        <v>2</v>
      </c>
      <c r="AF154" s="261"/>
      <c r="AG154" s="257" t="e">
        <f>IF(AF154&gt;#REF!,"LB","KR")</f>
        <v>#REF!</v>
      </c>
      <c r="AH154" s="261">
        <v>1466861000</v>
      </c>
      <c r="AI154" s="261">
        <v>1653387000</v>
      </c>
      <c r="AJ154" s="261">
        <v>1755364000</v>
      </c>
      <c r="AK154" s="262">
        <v>1863631000</v>
      </c>
      <c r="AL154" s="262">
        <v>1755364000</v>
      </c>
      <c r="AM154" s="261">
        <v>1863631000</v>
      </c>
      <c r="AN154" s="261">
        <v>1978576000</v>
      </c>
      <c r="AO154" s="51">
        <v>1860685840</v>
      </c>
      <c r="AP154" s="42">
        <v>1975448860</v>
      </c>
      <c r="AQ154" s="58">
        <f t="shared" si="100"/>
        <v>1674617256</v>
      </c>
      <c r="AR154" s="58">
        <f t="shared" si="112"/>
        <v>27910287.600000005</v>
      </c>
      <c r="AS154" s="336">
        <f t="shared" si="113"/>
        <v>34943081.25</v>
      </c>
      <c r="AT154" s="131">
        <f t="shared" si="101"/>
        <v>19754488.600000001</v>
      </c>
      <c r="AU154" s="5">
        <f t="shared" si="102"/>
        <v>27910287.600000005</v>
      </c>
      <c r="AV154" s="5">
        <f t="shared" si="114"/>
        <v>43884100</v>
      </c>
      <c r="AX154" s="2"/>
      <c r="AY154" s="2"/>
      <c r="BT154" s="53">
        <f t="shared" si="103"/>
        <v>-1481825.989699997</v>
      </c>
      <c r="BV154" s="116"/>
      <c r="BW154" s="112"/>
      <c r="BX154" s="112" t="str">
        <f>F235</f>
        <v>1BR-16</v>
      </c>
      <c r="BY154" s="113">
        <f>D235</f>
        <v>16</v>
      </c>
      <c r="BZ154" s="114">
        <f>G235</f>
        <v>71</v>
      </c>
      <c r="CA154" s="114">
        <f>H235</f>
        <v>63</v>
      </c>
      <c r="CB154" s="115">
        <f>O235</f>
        <v>25580712.171600003</v>
      </c>
      <c r="CC154" s="115">
        <f t="shared" si="152"/>
        <v>1481384000</v>
      </c>
      <c r="CD154" s="115">
        <f t="shared" si="152"/>
        <v>1669757000</v>
      </c>
      <c r="CE154" s="115">
        <f t="shared" si="152"/>
        <v>1772744000</v>
      </c>
      <c r="CF154" s="115">
        <f t="shared" si="152"/>
        <v>1882083000</v>
      </c>
      <c r="CG154" s="115">
        <f>AN235</f>
        <v>1998166000</v>
      </c>
      <c r="CT154" s="58">
        <f t="shared" si="110"/>
        <v>1777903974</v>
      </c>
      <c r="CU154" s="43">
        <f t="shared" si="115"/>
        <v>19754488.600000001</v>
      </c>
      <c r="CX154" s="53">
        <f t="shared" si="116"/>
        <v>1579827600</v>
      </c>
      <c r="CY154" s="43">
        <f t="shared" si="117"/>
        <v>26330460</v>
      </c>
      <c r="CZ154" s="48">
        <f t="shared" si="118"/>
        <v>43884100</v>
      </c>
    </row>
    <row r="155" spans="1:104">
      <c r="A155" s="3">
        <f t="shared" si="111"/>
        <v>116</v>
      </c>
      <c r="B155" s="249">
        <v>7</v>
      </c>
      <c r="C155" s="250" t="s">
        <v>163</v>
      </c>
      <c r="D155" s="285">
        <v>18</v>
      </c>
      <c r="E155" s="252"/>
      <c r="F155" s="40" t="s">
        <v>54</v>
      </c>
      <c r="G155" s="253">
        <f t="shared" si="80"/>
        <v>97</v>
      </c>
      <c r="H155" s="253">
        <f t="shared" si="81"/>
        <v>85</v>
      </c>
      <c r="I155" s="254">
        <f t="shared" si="82"/>
        <v>26966806</v>
      </c>
      <c r="J155" s="254">
        <f t="shared" si="83"/>
        <v>2</v>
      </c>
      <c r="K155" s="255">
        <f t="shared" si="84"/>
        <v>0.93</v>
      </c>
      <c r="L155" s="256">
        <f t="shared" si="150"/>
        <v>1.01</v>
      </c>
      <c r="M155" s="257">
        <f t="shared" si="85"/>
        <v>21166819.673561409</v>
      </c>
      <c r="N155" s="257">
        <f t="shared" si="86"/>
        <v>23858387.72623127</v>
      </c>
      <c r="O155" s="257">
        <f t="shared" si="87"/>
        <v>25329920.875800002</v>
      </c>
      <c r="P155" s="257">
        <f t="shared" si="88"/>
        <v>26892214.970120206</v>
      </c>
      <c r="Q155" s="258">
        <f t="shared" si="89"/>
        <v>25329920.875800002</v>
      </c>
      <c r="R155" s="257">
        <f t="shared" si="89"/>
        <v>26892214.970120206</v>
      </c>
      <c r="S155" s="257">
        <f t="shared" si="90"/>
        <v>28550867.945666909</v>
      </c>
      <c r="T155" s="257"/>
      <c r="U155" s="257">
        <f t="shared" si="91"/>
        <v>1799179672.2527199</v>
      </c>
      <c r="V155" s="257">
        <f t="shared" si="92"/>
        <v>2027962956.7296579</v>
      </c>
      <c r="W155" s="257">
        <f t="shared" si="93"/>
        <v>2153043274.4430003</v>
      </c>
      <c r="X155" s="258">
        <f t="shared" si="94"/>
        <v>2285838272.4602175</v>
      </c>
      <c r="Y155" s="258">
        <f t="shared" si="95"/>
        <v>2153043274.4430003</v>
      </c>
      <c r="Z155" s="257">
        <f t="shared" si="96"/>
        <v>2285838272.4602175</v>
      </c>
      <c r="AA155" s="257">
        <f t="shared" si="97"/>
        <v>2426823775.3816872</v>
      </c>
      <c r="AB155" s="257"/>
      <c r="AC155" s="32" t="str">
        <f t="shared" si="98"/>
        <v>BERTAHAP</v>
      </c>
      <c r="AD155" s="259">
        <f t="shared" si="99"/>
        <v>0</v>
      </c>
      <c r="AE155" s="260">
        <v>2</v>
      </c>
      <c r="AF155" s="261"/>
      <c r="AG155" s="257" t="e">
        <f>IF(AF155&gt;#REF!,"LB","KR")</f>
        <v>#REF!</v>
      </c>
      <c r="AH155" s="261">
        <v>1979098000</v>
      </c>
      <c r="AI155" s="261">
        <v>2230760000</v>
      </c>
      <c r="AJ155" s="261">
        <v>2368348000</v>
      </c>
      <c r="AK155" s="262">
        <v>2514423000</v>
      </c>
      <c r="AL155" s="262">
        <v>2368348000</v>
      </c>
      <c r="AM155" s="261">
        <v>2514423000</v>
      </c>
      <c r="AN155" s="261">
        <v>2669507000</v>
      </c>
      <c r="AO155" s="51">
        <v>2510448880</v>
      </c>
      <c r="AP155" s="42">
        <v>2665288380</v>
      </c>
      <c r="AQ155" s="58">
        <f t="shared" si="100"/>
        <v>2259403992</v>
      </c>
      <c r="AR155" s="58">
        <f t="shared" si="112"/>
        <v>37656733.200000003</v>
      </c>
      <c r="AS155" s="336">
        <f t="shared" si="113"/>
        <v>47145431.25</v>
      </c>
      <c r="AT155" s="131">
        <f t="shared" si="101"/>
        <v>26652883.800000001</v>
      </c>
      <c r="AU155" s="5">
        <f t="shared" si="102"/>
        <v>37656733.200000003</v>
      </c>
      <c r="AV155" s="5">
        <f t="shared" si="114"/>
        <v>59208700</v>
      </c>
      <c r="AX155" s="2"/>
      <c r="AY155" s="2"/>
      <c r="BT155" s="53">
        <f t="shared" si="103"/>
        <v>-1481825.989699997</v>
      </c>
      <c r="BV155" s="116">
        <v>40</v>
      </c>
      <c r="BW155" s="112" t="s">
        <v>156</v>
      </c>
      <c r="BX155" s="112" t="str">
        <f>F205</f>
        <v>2BR-2</v>
      </c>
      <c r="BY155" s="113" t="str">
        <f>D205</f>
        <v>02</v>
      </c>
      <c r="BZ155" s="114">
        <f>G205</f>
        <v>113</v>
      </c>
      <c r="CA155" s="114">
        <f>H205</f>
        <v>101</v>
      </c>
      <c r="CB155" s="115">
        <f>O205</f>
        <v>26130835.013999999</v>
      </c>
      <c r="CC155" s="115">
        <f>AH205</f>
        <v>2425991000</v>
      </c>
      <c r="CD155" s="115">
        <f>AI205</f>
        <v>2734480000</v>
      </c>
      <c r="CE155" s="115">
        <f>AJ205</f>
        <v>2903136000</v>
      </c>
      <c r="CF155" s="115">
        <f>AK205</f>
        <v>3082195000</v>
      </c>
      <c r="CG155" s="115">
        <f>AN205</f>
        <v>3272298000</v>
      </c>
      <c r="CH155" s="2">
        <v>2</v>
      </c>
      <c r="CT155" s="58">
        <f t="shared" si="110"/>
        <v>2398759542</v>
      </c>
      <c r="CU155" s="43">
        <f t="shared" si="115"/>
        <v>26652883.800000001</v>
      </c>
      <c r="CX155" s="53">
        <f t="shared" si="116"/>
        <v>2131513200</v>
      </c>
      <c r="CY155" s="43">
        <f t="shared" si="117"/>
        <v>35525220</v>
      </c>
      <c r="CZ155" s="48">
        <f t="shared" si="118"/>
        <v>59208700</v>
      </c>
    </row>
    <row r="156" spans="1:104">
      <c r="A156" s="3">
        <f t="shared" si="111"/>
        <v>117</v>
      </c>
      <c r="B156" s="249">
        <v>1</v>
      </c>
      <c r="C156" s="250" t="s">
        <v>165</v>
      </c>
      <c r="D156" s="251" t="s">
        <v>24</v>
      </c>
      <c r="E156" s="252"/>
      <c r="F156" s="40" t="s">
        <v>39</v>
      </c>
      <c r="G156" s="253">
        <f t="shared" si="80"/>
        <v>113</v>
      </c>
      <c r="H156" s="253">
        <f t="shared" si="81"/>
        <v>101</v>
      </c>
      <c r="I156" s="254">
        <f t="shared" si="82"/>
        <v>26966806</v>
      </c>
      <c r="J156" s="254">
        <f t="shared" si="83"/>
        <v>6</v>
      </c>
      <c r="K156" s="255">
        <f t="shared" si="84"/>
        <v>0.95</v>
      </c>
      <c r="L156" s="305">
        <f t="shared" ref="L156:L162" si="153">SUMIF($AN$4:$AN$22,D156,$BJ$4:$BJ$22)</f>
        <v>1.02</v>
      </c>
      <c r="M156" s="257">
        <f t="shared" si="85"/>
        <v>21836099.50354626</v>
      </c>
      <c r="N156" s="257">
        <f t="shared" si="86"/>
        <v>24612773.029615775</v>
      </c>
      <c r="O156" s="257">
        <f t="shared" si="87"/>
        <v>26130835.013999999</v>
      </c>
      <c r="P156" s="257">
        <f t="shared" si="88"/>
        <v>27742527.739855718</v>
      </c>
      <c r="Q156" s="258">
        <f t="shared" si="89"/>
        <v>26130835.013999999</v>
      </c>
      <c r="R156" s="257">
        <f t="shared" si="89"/>
        <v>27742527.739855718</v>
      </c>
      <c r="S156" s="257">
        <f t="shared" si="90"/>
        <v>29453626.146440148</v>
      </c>
      <c r="T156" s="257"/>
      <c r="U156" s="257">
        <f t="shared" si="91"/>
        <v>2205446049.8581724</v>
      </c>
      <c r="V156" s="257">
        <f t="shared" si="92"/>
        <v>2485890075.9911933</v>
      </c>
      <c r="W156" s="257">
        <f t="shared" si="93"/>
        <v>2639214336.414</v>
      </c>
      <c r="X156" s="258">
        <f t="shared" si="94"/>
        <v>2801995301.7254276</v>
      </c>
      <c r="Y156" s="258">
        <f t="shared" si="95"/>
        <v>2639214336.414</v>
      </c>
      <c r="Z156" s="257">
        <f t="shared" si="96"/>
        <v>2801995301.7254276</v>
      </c>
      <c r="AA156" s="257">
        <f t="shared" si="97"/>
        <v>2974816240.7904549</v>
      </c>
      <c r="AB156" s="257"/>
      <c r="AC156" s="32" t="str">
        <f t="shared" si="98"/>
        <v>BERTAHAP</v>
      </c>
      <c r="AD156" s="259">
        <f t="shared" si="99"/>
        <v>0</v>
      </c>
      <c r="AE156" s="260">
        <v>2</v>
      </c>
      <c r="AF156" s="261"/>
      <c r="AG156" s="257" t="e">
        <f>IF(AF156&gt;#REF!,"LB","KR")</f>
        <v>#REF!</v>
      </c>
      <c r="AH156" s="261">
        <v>2425991000</v>
      </c>
      <c r="AI156" s="261">
        <v>2734480000</v>
      </c>
      <c r="AJ156" s="261">
        <v>2903136000</v>
      </c>
      <c r="AK156" s="262">
        <v>3082195000</v>
      </c>
      <c r="AL156" s="262">
        <v>2903136000</v>
      </c>
      <c r="AM156" s="261">
        <v>3082195000</v>
      </c>
      <c r="AN156" s="261">
        <v>3272298000</v>
      </c>
      <c r="AO156" s="51">
        <v>3077324160</v>
      </c>
      <c r="AP156" s="42">
        <v>3267126700</v>
      </c>
      <c r="AQ156" s="58">
        <f t="shared" si="100"/>
        <v>2769591744</v>
      </c>
      <c r="AR156" s="58">
        <f t="shared" si="112"/>
        <v>46159862.400000006</v>
      </c>
      <c r="AS156" s="336">
        <f t="shared" si="113"/>
        <v>57791156.25</v>
      </c>
      <c r="AT156" s="131">
        <f t="shared" si="101"/>
        <v>32671267</v>
      </c>
      <c r="AU156" s="5">
        <f t="shared" si="102"/>
        <v>46159862.400000006</v>
      </c>
      <c r="AV156" s="5">
        <f t="shared" si="114"/>
        <v>72578400</v>
      </c>
      <c r="AX156" s="2"/>
      <c r="AY156" s="2"/>
      <c r="BT156" s="53">
        <f t="shared" si="103"/>
        <v>-680911.8515000008</v>
      </c>
      <c r="BV156" s="116">
        <v>41</v>
      </c>
      <c r="BW156" s="112" t="s">
        <v>174</v>
      </c>
      <c r="BX156" s="112" t="str">
        <f>F223</f>
        <v>2BR-2</v>
      </c>
      <c r="BY156" s="113" t="str">
        <f>D223</f>
        <v>02</v>
      </c>
      <c r="BZ156" s="114">
        <f>G223</f>
        <v>113</v>
      </c>
      <c r="CA156" s="114">
        <f>H223</f>
        <v>101</v>
      </c>
      <c r="CB156" s="115">
        <f>O223</f>
        <v>26387019.671</v>
      </c>
      <c r="CC156" s="115">
        <f>AH223</f>
        <v>2449775000</v>
      </c>
      <c r="CD156" s="115">
        <f>AI223</f>
        <v>2761288000</v>
      </c>
      <c r="CE156" s="115">
        <f>AJ223</f>
        <v>2931598000</v>
      </c>
      <c r="CF156" s="115">
        <f>AK223</f>
        <v>3112413000</v>
      </c>
      <c r="CG156" s="115">
        <f>AN223</f>
        <v>3304380000</v>
      </c>
      <c r="CH156" s="2">
        <v>2</v>
      </c>
      <c r="CT156" s="58">
        <f t="shared" si="110"/>
        <v>2940414030</v>
      </c>
      <c r="CU156" s="43">
        <f t="shared" si="115"/>
        <v>32671267</v>
      </c>
      <c r="CX156" s="53">
        <f t="shared" si="116"/>
        <v>2612822400</v>
      </c>
      <c r="CY156" s="43">
        <f t="shared" si="117"/>
        <v>43547040</v>
      </c>
      <c r="CZ156" s="48">
        <f t="shared" si="118"/>
        <v>72578400</v>
      </c>
    </row>
    <row r="157" spans="1:104">
      <c r="A157" s="3">
        <f t="shared" si="111"/>
        <v>118</v>
      </c>
      <c r="B157" s="249">
        <v>2</v>
      </c>
      <c r="C157" s="250" t="s">
        <v>165</v>
      </c>
      <c r="D157" s="251" t="s">
        <v>35</v>
      </c>
      <c r="E157" s="252"/>
      <c r="F157" s="40" t="s">
        <v>42</v>
      </c>
      <c r="G157" s="253">
        <f t="shared" si="80"/>
        <v>78</v>
      </c>
      <c r="H157" s="253">
        <f t="shared" si="81"/>
        <v>66</v>
      </c>
      <c r="I157" s="254">
        <f t="shared" si="82"/>
        <v>26966806</v>
      </c>
      <c r="J157" s="254">
        <f t="shared" si="83"/>
        <v>2</v>
      </c>
      <c r="K157" s="255">
        <f t="shared" si="84"/>
        <v>0.93</v>
      </c>
      <c r="L157" s="305">
        <f t="shared" si="153"/>
        <v>1.02</v>
      </c>
      <c r="M157" s="257">
        <f t="shared" si="85"/>
        <v>21376392.145576868</v>
      </c>
      <c r="N157" s="257">
        <f t="shared" si="86"/>
        <v>24094609.386887025</v>
      </c>
      <c r="O157" s="257">
        <f t="shared" si="87"/>
        <v>25580712.171600003</v>
      </c>
      <c r="P157" s="257">
        <f t="shared" si="88"/>
        <v>27158474.52427981</v>
      </c>
      <c r="Q157" s="258">
        <f t="shared" si="89"/>
        <v>25580712.171600003</v>
      </c>
      <c r="R157" s="257">
        <f t="shared" si="89"/>
        <v>27158474.52427981</v>
      </c>
      <c r="S157" s="257">
        <f t="shared" si="90"/>
        <v>28833549.806515098</v>
      </c>
      <c r="T157" s="257"/>
      <c r="U157" s="257">
        <f t="shared" si="91"/>
        <v>1410841881.6080732</v>
      </c>
      <c r="V157" s="257">
        <f t="shared" si="92"/>
        <v>1590244219.5345438</v>
      </c>
      <c r="W157" s="257">
        <f t="shared" si="93"/>
        <v>1688327003.3256001</v>
      </c>
      <c r="X157" s="258">
        <f t="shared" si="94"/>
        <v>1792459318.6024675</v>
      </c>
      <c r="Y157" s="258">
        <f t="shared" si="95"/>
        <v>1688327003.3256001</v>
      </c>
      <c r="Z157" s="257">
        <f t="shared" si="96"/>
        <v>1792459318.6024675</v>
      </c>
      <c r="AA157" s="257">
        <f t="shared" si="97"/>
        <v>1903014287.2299964</v>
      </c>
      <c r="AB157" s="257"/>
      <c r="AC157" s="32" t="str">
        <f t="shared" si="98"/>
        <v>BERTAHAP</v>
      </c>
      <c r="AD157" s="259">
        <f t="shared" si="99"/>
        <v>0</v>
      </c>
      <c r="AE157" s="260">
        <v>2</v>
      </c>
      <c r="AF157" s="261"/>
      <c r="AG157" s="257" t="e">
        <f>IF(AF157&gt;#REF!,"LB","KR")</f>
        <v>#REF!</v>
      </c>
      <c r="AH157" s="261">
        <v>1551927000</v>
      </c>
      <c r="AI157" s="261">
        <v>1749269000</v>
      </c>
      <c r="AJ157" s="261">
        <v>1857160000</v>
      </c>
      <c r="AK157" s="262">
        <v>1971706000</v>
      </c>
      <c r="AL157" s="262">
        <v>1857160000</v>
      </c>
      <c r="AM157" s="261">
        <v>1971706000</v>
      </c>
      <c r="AN157" s="261">
        <v>2093316000</v>
      </c>
      <c r="AO157" s="51">
        <v>1968589600</v>
      </c>
      <c r="AP157" s="42">
        <v>2090008360</v>
      </c>
      <c r="AQ157" s="58">
        <f t="shared" si="100"/>
        <v>1771730640</v>
      </c>
      <c r="AR157" s="58">
        <f t="shared" si="112"/>
        <v>29528844</v>
      </c>
      <c r="AS157" s="336">
        <f t="shared" si="113"/>
        <v>36969487.5</v>
      </c>
      <c r="AT157" s="131">
        <f t="shared" si="101"/>
        <v>20900083.600000001</v>
      </c>
      <c r="AU157" s="5">
        <f t="shared" si="102"/>
        <v>29528844</v>
      </c>
      <c r="AV157" s="5">
        <f t="shared" si="114"/>
        <v>46429000</v>
      </c>
      <c r="AX157" s="2"/>
      <c r="AY157" s="2"/>
      <c r="BT157" s="53">
        <f t="shared" si="103"/>
        <v>-1231034.6938999966</v>
      </c>
      <c r="BV157" s="116">
        <v>42</v>
      </c>
      <c r="BW157" s="112" t="s">
        <v>175</v>
      </c>
      <c r="BX157" s="112" t="str">
        <f>F247</f>
        <v>2BR-2</v>
      </c>
      <c r="BY157" s="113" t="str">
        <f>D247</f>
        <v>02</v>
      </c>
      <c r="BZ157" s="114">
        <f t="shared" ref="BZ157:CA159" si="154">G247</f>
        <v>113</v>
      </c>
      <c r="CA157" s="114">
        <f t="shared" si="154"/>
        <v>101</v>
      </c>
      <c r="CB157" s="115">
        <f>O247</f>
        <v>26002742.685499996</v>
      </c>
      <c r="CC157" s="115">
        <f t="shared" ref="CC157:CF159" si="155">AH247</f>
        <v>2414099000</v>
      </c>
      <c r="CD157" s="115">
        <f t="shared" si="155"/>
        <v>2721075000</v>
      </c>
      <c r="CE157" s="115">
        <f t="shared" si="155"/>
        <v>2888905000</v>
      </c>
      <c r="CF157" s="115">
        <f t="shared" si="155"/>
        <v>3067087000</v>
      </c>
      <c r="CG157" s="115">
        <f>AN247</f>
        <v>3256258000</v>
      </c>
      <c r="CH157" s="2">
        <v>5</v>
      </c>
      <c r="CT157" s="58">
        <f t="shared" si="110"/>
        <v>1881007524</v>
      </c>
      <c r="CU157" s="43">
        <f t="shared" si="115"/>
        <v>20900083.600000001</v>
      </c>
      <c r="CX157" s="53">
        <f t="shared" si="116"/>
        <v>1671444000</v>
      </c>
      <c r="CY157" s="43">
        <f t="shared" si="117"/>
        <v>27857400</v>
      </c>
      <c r="CZ157" s="48">
        <f t="shared" si="118"/>
        <v>46429000</v>
      </c>
    </row>
    <row r="158" spans="1:104">
      <c r="A158" s="3">
        <f t="shared" si="111"/>
        <v>119</v>
      </c>
      <c r="B158" s="249">
        <v>3</v>
      </c>
      <c r="C158" s="250" t="s">
        <v>165</v>
      </c>
      <c r="D158" s="251" t="s">
        <v>41</v>
      </c>
      <c r="E158" s="252"/>
      <c r="F158" s="40" t="s">
        <v>45</v>
      </c>
      <c r="G158" s="253">
        <f t="shared" si="80"/>
        <v>60</v>
      </c>
      <c r="H158" s="253">
        <f t="shared" si="81"/>
        <v>52</v>
      </c>
      <c r="I158" s="254">
        <f t="shared" si="82"/>
        <v>26966806</v>
      </c>
      <c r="J158" s="254">
        <f t="shared" si="83"/>
        <v>2</v>
      </c>
      <c r="K158" s="255">
        <f t="shared" si="84"/>
        <v>0.93</v>
      </c>
      <c r="L158" s="305">
        <f t="shared" si="153"/>
        <v>1.02</v>
      </c>
      <c r="M158" s="257">
        <f t="shared" si="85"/>
        <v>21376392.145576868</v>
      </c>
      <c r="N158" s="257">
        <f t="shared" si="86"/>
        <v>24094609.386887025</v>
      </c>
      <c r="O158" s="257">
        <f t="shared" si="87"/>
        <v>25580712.171600003</v>
      </c>
      <c r="P158" s="257">
        <f t="shared" si="88"/>
        <v>27158474.52427981</v>
      </c>
      <c r="Q158" s="258">
        <f t="shared" si="89"/>
        <v>25580712.171600003</v>
      </c>
      <c r="R158" s="257">
        <f t="shared" si="89"/>
        <v>27158474.52427981</v>
      </c>
      <c r="S158" s="257">
        <f t="shared" si="90"/>
        <v>28833549.806515098</v>
      </c>
      <c r="T158" s="257"/>
      <c r="U158" s="257">
        <f t="shared" si="91"/>
        <v>1111572391.5699971</v>
      </c>
      <c r="V158" s="257">
        <f t="shared" si="92"/>
        <v>1252919688.1181252</v>
      </c>
      <c r="W158" s="257">
        <f t="shared" si="93"/>
        <v>1330197032.9232001</v>
      </c>
      <c r="X158" s="258">
        <f t="shared" si="94"/>
        <v>1412240675.2625501</v>
      </c>
      <c r="Y158" s="258">
        <f t="shared" si="95"/>
        <v>1330197032.9232001</v>
      </c>
      <c r="Z158" s="257">
        <f t="shared" si="96"/>
        <v>1412240675.2625501</v>
      </c>
      <c r="AA158" s="257">
        <f t="shared" si="97"/>
        <v>1499344589.9387851</v>
      </c>
      <c r="AB158" s="257"/>
      <c r="AC158" s="32" t="str">
        <f t="shared" si="98"/>
        <v>BERTAHAP</v>
      </c>
      <c r="AD158" s="259">
        <f t="shared" si="99"/>
        <v>0</v>
      </c>
      <c r="AE158" s="260">
        <v>2</v>
      </c>
      <c r="AF158" s="261"/>
      <c r="AG158" s="257" t="e">
        <f>IF(AF158&gt;#REF!,"LB","KR")</f>
        <v>#REF!</v>
      </c>
      <c r="AH158" s="261">
        <v>1222730000</v>
      </c>
      <c r="AI158" s="261">
        <v>1378212000</v>
      </c>
      <c r="AJ158" s="261">
        <v>1463217000</v>
      </c>
      <c r="AK158" s="262">
        <v>1553465000</v>
      </c>
      <c r="AL158" s="262">
        <v>1463217000</v>
      </c>
      <c r="AM158" s="261">
        <v>1553465000</v>
      </c>
      <c r="AN158" s="261">
        <v>1649280000</v>
      </c>
      <c r="AO158" s="51">
        <v>1551010020</v>
      </c>
      <c r="AP158" s="42">
        <v>1646672900</v>
      </c>
      <c r="AQ158" s="58">
        <f t="shared" si="100"/>
        <v>1395909018</v>
      </c>
      <c r="AR158" s="58">
        <f t="shared" si="112"/>
        <v>23265150.300000001</v>
      </c>
      <c r="AS158" s="336">
        <f t="shared" si="113"/>
        <v>29127468.75</v>
      </c>
      <c r="AT158" s="131">
        <f t="shared" si="101"/>
        <v>16466729</v>
      </c>
      <c r="AU158" s="5">
        <f t="shared" si="102"/>
        <v>23265150.300000001</v>
      </c>
      <c r="AV158" s="5">
        <f t="shared" si="114"/>
        <v>36580425</v>
      </c>
      <c r="AX158" s="2"/>
      <c r="AY158" s="2"/>
      <c r="BT158" s="53">
        <f t="shared" si="103"/>
        <v>-1231034.6938999966</v>
      </c>
      <c r="BV158" s="116">
        <v>43</v>
      </c>
      <c r="BW158" s="112" t="s">
        <v>176</v>
      </c>
      <c r="BX158" s="112" t="str">
        <f>F248</f>
        <v>1BR-6</v>
      </c>
      <c r="BY158" s="113" t="str">
        <f>D248</f>
        <v>06</v>
      </c>
      <c r="BZ158" s="114">
        <f t="shared" si="154"/>
        <v>78</v>
      </c>
      <c r="CA158" s="114">
        <f t="shared" si="154"/>
        <v>66</v>
      </c>
      <c r="CB158" s="115">
        <f>O248</f>
        <v>25455316.523699999</v>
      </c>
      <c r="CC158" s="115">
        <f t="shared" si="155"/>
        <v>1544319000</v>
      </c>
      <c r="CD158" s="115">
        <f t="shared" si="155"/>
        <v>1740694000</v>
      </c>
      <c r="CE158" s="115">
        <f t="shared" si="155"/>
        <v>1848056000</v>
      </c>
      <c r="CF158" s="115">
        <f t="shared" si="155"/>
        <v>1962041000</v>
      </c>
      <c r="CG158" s="115">
        <f>AN248</f>
        <v>2083055000</v>
      </c>
      <c r="CH158" s="2">
        <v>10</v>
      </c>
      <c r="CT158" s="58">
        <f t="shared" si="110"/>
        <v>1482005610</v>
      </c>
      <c r="CU158" s="43">
        <f t="shared" si="115"/>
        <v>16466729</v>
      </c>
      <c r="CX158" s="53">
        <f t="shared" si="116"/>
        <v>1316895300</v>
      </c>
      <c r="CY158" s="43">
        <f t="shared" si="117"/>
        <v>21948255</v>
      </c>
      <c r="CZ158" s="48">
        <f t="shared" si="118"/>
        <v>36580425</v>
      </c>
    </row>
    <row r="159" spans="1:104">
      <c r="A159" s="3">
        <f t="shared" si="111"/>
        <v>120</v>
      </c>
      <c r="B159" s="249">
        <v>4</v>
      </c>
      <c r="C159" s="250" t="s">
        <v>165</v>
      </c>
      <c r="D159" s="251">
        <v>10</v>
      </c>
      <c r="E159" s="252"/>
      <c r="F159" s="40" t="s">
        <v>48</v>
      </c>
      <c r="G159" s="253">
        <f t="shared" si="80"/>
        <v>74</v>
      </c>
      <c r="H159" s="253">
        <f t="shared" si="81"/>
        <v>63</v>
      </c>
      <c r="I159" s="254">
        <f t="shared" si="82"/>
        <v>26966806</v>
      </c>
      <c r="J159" s="254">
        <f t="shared" si="83"/>
        <v>2</v>
      </c>
      <c r="K159" s="255">
        <f t="shared" si="84"/>
        <v>0.93</v>
      </c>
      <c r="L159" s="305">
        <f t="shared" si="153"/>
        <v>1.02</v>
      </c>
      <c r="M159" s="257">
        <f t="shared" si="85"/>
        <v>21376392.145576868</v>
      </c>
      <c r="N159" s="257">
        <f t="shared" si="86"/>
        <v>24094609.386887025</v>
      </c>
      <c r="O159" s="257">
        <f t="shared" si="87"/>
        <v>25580712.171600003</v>
      </c>
      <c r="P159" s="257">
        <f t="shared" si="88"/>
        <v>27158474.52427981</v>
      </c>
      <c r="Q159" s="258">
        <f t="shared" si="89"/>
        <v>25580712.171600003</v>
      </c>
      <c r="R159" s="257">
        <f t="shared" si="89"/>
        <v>27158474.52427981</v>
      </c>
      <c r="S159" s="257">
        <f t="shared" si="90"/>
        <v>28833549.806515098</v>
      </c>
      <c r="T159" s="257"/>
      <c r="U159" s="257">
        <f t="shared" si="91"/>
        <v>1346712705.1713426</v>
      </c>
      <c r="V159" s="257">
        <f t="shared" si="92"/>
        <v>1517960391.3738825</v>
      </c>
      <c r="W159" s="257">
        <f t="shared" si="93"/>
        <v>1611584866.8108001</v>
      </c>
      <c r="X159" s="258">
        <f t="shared" si="94"/>
        <v>1710983895.029628</v>
      </c>
      <c r="Y159" s="258">
        <f t="shared" si="95"/>
        <v>1611584866.8108001</v>
      </c>
      <c r="Z159" s="257">
        <f t="shared" si="96"/>
        <v>1710983895.029628</v>
      </c>
      <c r="AA159" s="257">
        <f t="shared" si="97"/>
        <v>1816513637.810451</v>
      </c>
      <c r="AB159" s="257"/>
      <c r="AC159" s="32" t="str">
        <f t="shared" si="98"/>
        <v>BERTAHAP</v>
      </c>
      <c r="AD159" s="259">
        <f t="shared" si="99"/>
        <v>0</v>
      </c>
      <c r="AE159" s="260">
        <v>2</v>
      </c>
      <c r="AF159" s="261"/>
      <c r="AG159" s="257" t="e">
        <f>IF(AF159&gt;#REF!,"LB","KR")</f>
        <v>#REF!</v>
      </c>
      <c r="AH159" s="261">
        <v>1481384000</v>
      </c>
      <c r="AI159" s="261">
        <v>1669757000</v>
      </c>
      <c r="AJ159" s="261">
        <v>1772744000</v>
      </c>
      <c r="AK159" s="262">
        <v>1882083000</v>
      </c>
      <c r="AL159" s="262">
        <v>1772744000</v>
      </c>
      <c r="AM159" s="261">
        <v>1882083000</v>
      </c>
      <c r="AN159" s="261">
        <v>1998166000</v>
      </c>
      <c r="AO159" s="51">
        <v>1879108640</v>
      </c>
      <c r="AP159" s="42">
        <v>1995007980</v>
      </c>
      <c r="AQ159" s="58">
        <f t="shared" si="100"/>
        <v>1691197776</v>
      </c>
      <c r="AR159" s="58">
        <f t="shared" si="112"/>
        <v>28186629.600000005</v>
      </c>
      <c r="AS159" s="336">
        <f t="shared" si="113"/>
        <v>35289056.25</v>
      </c>
      <c r="AT159" s="131">
        <f t="shared" si="101"/>
        <v>19950079.800000001</v>
      </c>
      <c r="AU159" s="5">
        <f t="shared" si="102"/>
        <v>28186629.600000005</v>
      </c>
      <c r="AV159" s="5">
        <f t="shared" si="114"/>
        <v>44318600</v>
      </c>
      <c r="AX159" s="2"/>
      <c r="AY159" s="2"/>
      <c r="BT159" s="53">
        <f t="shared" si="103"/>
        <v>-1231034.6938999966</v>
      </c>
      <c r="BV159" s="116"/>
      <c r="BW159" s="112"/>
      <c r="BX159" s="112" t="str">
        <f>F249</f>
        <v>1BR-8</v>
      </c>
      <c r="BY159" s="113" t="str">
        <f>D249</f>
        <v>08</v>
      </c>
      <c r="BZ159" s="114">
        <f t="shared" si="154"/>
        <v>60</v>
      </c>
      <c r="CA159" s="114">
        <f t="shared" si="154"/>
        <v>52</v>
      </c>
      <c r="CB159" s="115">
        <f>O249</f>
        <v>25455316.523699999</v>
      </c>
      <c r="CC159" s="115">
        <f t="shared" si="155"/>
        <v>1216736000</v>
      </c>
      <c r="CD159" s="115">
        <f t="shared" si="155"/>
        <v>1371456000</v>
      </c>
      <c r="CE159" s="115">
        <f t="shared" si="155"/>
        <v>1456045000</v>
      </c>
      <c r="CF159" s="115">
        <f t="shared" si="155"/>
        <v>1545850000</v>
      </c>
      <c r="CG159" s="115">
        <f>AN249</f>
        <v>1641195000</v>
      </c>
      <c r="CT159" s="58">
        <f t="shared" si="110"/>
        <v>1795507182</v>
      </c>
      <c r="CU159" s="43">
        <f t="shared" si="115"/>
        <v>19950079.800000001</v>
      </c>
      <c r="CX159" s="53">
        <f t="shared" si="116"/>
        <v>1595469600</v>
      </c>
      <c r="CY159" s="43">
        <f t="shared" si="117"/>
        <v>26591160</v>
      </c>
      <c r="CZ159" s="48">
        <f t="shared" si="118"/>
        <v>44318600</v>
      </c>
    </row>
    <row r="160" spans="1:104">
      <c r="A160" s="3">
        <f t="shared" si="111"/>
        <v>121</v>
      </c>
      <c r="B160" s="249">
        <v>5</v>
      </c>
      <c r="C160" s="250" t="s">
        <v>165</v>
      </c>
      <c r="D160" s="285">
        <v>12</v>
      </c>
      <c r="E160" s="252"/>
      <c r="F160" s="40" t="s">
        <v>50</v>
      </c>
      <c r="G160" s="253">
        <f t="shared" si="80"/>
        <v>67</v>
      </c>
      <c r="H160" s="253">
        <f t="shared" si="81"/>
        <v>57</v>
      </c>
      <c r="I160" s="254">
        <f t="shared" si="82"/>
        <v>26966806</v>
      </c>
      <c r="J160" s="254">
        <f t="shared" si="83"/>
        <v>2</v>
      </c>
      <c r="K160" s="255">
        <f t="shared" si="84"/>
        <v>0.93</v>
      </c>
      <c r="L160" s="305">
        <f t="shared" si="153"/>
        <v>1.02</v>
      </c>
      <c r="M160" s="257">
        <f t="shared" si="85"/>
        <v>21376392.145576868</v>
      </c>
      <c r="N160" s="257">
        <f t="shared" si="86"/>
        <v>24094609.386887025</v>
      </c>
      <c r="O160" s="257">
        <f t="shared" si="87"/>
        <v>25580712.171600003</v>
      </c>
      <c r="P160" s="257">
        <f t="shared" si="88"/>
        <v>27158474.52427981</v>
      </c>
      <c r="Q160" s="258">
        <f t="shared" si="89"/>
        <v>25580712.171600003</v>
      </c>
      <c r="R160" s="257">
        <f t="shared" si="89"/>
        <v>27158474.52427981</v>
      </c>
      <c r="S160" s="257">
        <f t="shared" si="90"/>
        <v>28833549.806515098</v>
      </c>
      <c r="T160" s="257"/>
      <c r="U160" s="257">
        <f t="shared" si="91"/>
        <v>1218454352.2978816</v>
      </c>
      <c r="V160" s="257">
        <f t="shared" si="92"/>
        <v>1373392735.0525603</v>
      </c>
      <c r="W160" s="257">
        <f t="shared" si="93"/>
        <v>1458100593.7812002</v>
      </c>
      <c r="X160" s="258">
        <f t="shared" si="94"/>
        <v>1548033047.8839493</v>
      </c>
      <c r="Y160" s="258">
        <f t="shared" si="95"/>
        <v>1458100593.7812002</v>
      </c>
      <c r="Z160" s="257">
        <f t="shared" si="96"/>
        <v>1548033047.8839493</v>
      </c>
      <c r="AA160" s="257">
        <f t="shared" si="97"/>
        <v>1643512338.9713607</v>
      </c>
      <c r="AB160" s="257"/>
      <c r="AC160" s="32" t="str">
        <f t="shared" si="98"/>
        <v>BERTAHAP</v>
      </c>
      <c r="AD160" s="259">
        <f t="shared" si="99"/>
        <v>0</v>
      </c>
      <c r="AE160" s="260">
        <v>2</v>
      </c>
      <c r="AF160" s="261"/>
      <c r="AG160" s="257" t="e">
        <f>IF(AF160&gt;#REF!,"LB","KR")</f>
        <v>#REF!</v>
      </c>
      <c r="AH160" s="261">
        <v>1340300000</v>
      </c>
      <c r="AI160" s="261">
        <v>1510733000</v>
      </c>
      <c r="AJ160" s="261">
        <v>1603911000</v>
      </c>
      <c r="AK160" s="262">
        <v>1702837000</v>
      </c>
      <c r="AL160" s="262">
        <v>1603911000</v>
      </c>
      <c r="AM160" s="261">
        <v>1702837000</v>
      </c>
      <c r="AN160" s="261">
        <v>1807864000</v>
      </c>
      <c r="AO160" s="51">
        <v>1700145660</v>
      </c>
      <c r="AP160" s="42">
        <v>1805007220</v>
      </c>
      <c r="AQ160" s="58">
        <f t="shared" si="100"/>
        <v>1530131094</v>
      </c>
      <c r="AR160" s="58">
        <f t="shared" si="112"/>
        <v>25502184.900000002</v>
      </c>
      <c r="AS160" s="336">
        <f t="shared" si="113"/>
        <v>31928193.75</v>
      </c>
      <c r="AT160" s="131">
        <f t="shared" si="101"/>
        <v>18050072.200000003</v>
      </c>
      <c r="AU160" s="5">
        <f t="shared" si="102"/>
        <v>25502184.900000002</v>
      </c>
      <c r="AV160" s="5">
        <f t="shared" si="114"/>
        <v>40097775</v>
      </c>
      <c r="AX160" s="2"/>
      <c r="AY160" s="2"/>
      <c r="BT160" s="53">
        <f t="shared" si="103"/>
        <v>-1231034.6938999966</v>
      </c>
      <c r="BV160" s="116"/>
      <c r="BW160" s="112"/>
      <c r="BX160" s="112" t="str">
        <f>F252</f>
        <v>1BR-16</v>
      </c>
      <c r="BY160" s="113">
        <f>D252</f>
        <v>16</v>
      </c>
      <c r="BZ160" s="114">
        <f t="shared" ref="BZ160:CA162" si="156">G252</f>
        <v>71</v>
      </c>
      <c r="CA160" s="114">
        <f t="shared" si="156"/>
        <v>63</v>
      </c>
      <c r="CB160" s="115">
        <f>O252</f>
        <v>25455316.523699999</v>
      </c>
      <c r="CC160" s="115">
        <f t="shared" ref="CC160:CF162" si="157">AH252</f>
        <v>1474123000</v>
      </c>
      <c r="CD160" s="115">
        <f t="shared" si="157"/>
        <v>1661572000</v>
      </c>
      <c r="CE160" s="115">
        <f t="shared" si="157"/>
        <v>1764054000</v>
      </c>
      <c r="CF160" s="115">
        <f t="shared" si="157"/>
        <v>1872857000</v>
      </c>
      <c r="CG160" s="115">
        <f>AN252</f>
        <v>1988371000</v>
      </c>
      <c r="CT160" s="58">
        <f t="shared" si="110"/>
        <v>1624506498</v>
      </c>
      <c r="CU160" s="43">
        <f t="shared" si="115"/>
        <v>18050072.200000003</v>
      </c>
      <c r="CX160" s="53">
        <f t="shared" si="116"/>
        <v>1443519900</v>
      </c>
      <c r="CY160" s="43">
        <f t="shared" si="117"/>
        <v>24058665</v>
      </c>
      <c r="CZ160" s="48">
        <f t="shared" si="118"/>
        <v>40097775</v>
      </c>
    </row>
    <row r="161" spans="1:104">
      <c r="A161" s="3">
        <f t="shared" si="111"/>
        <v>122</v>
      </c>
      <c r="B161" s="249">
        <v>6</v>
      </c>
      <c r="C161" s="250" t="s">
        <v>165</v>
      </c>
      <c r="D161" s="251">
        <v>16</v>
      </c>
      <c r="E161" s="252"/>
      <c r="F161" s="40" t="s">
        <v>52</v>
      </c>
      <c r="G161" s="253">
        <f t="shared" si="80"/>
        <v>71</v>
      </c>
      <c r="H161" s="253">
        <f t="shared" si="81"/>
        <v>63</v>
      </c>
      <c r="I161" s="254">
        <f t="shared" si="82"/>
        <v>26966806</v>
      </c>
      <c r="J161" s="254">
        <f t="shared" si="83"/>
        <v>2</v>
      </c>
      <c r="K161" s="255">
        <f t="shared" si="84"/>
        <v>0.93</v>
      </c>
      <c r="L161" s="305">
        <f t="shared" si="153"/>
        <v>1.02</v>
      </c>
      <c r="M161" s="257">
        <f t="shared" si="85"/>
        <v>21376392.145576868</v>
      </c>
      <c r="N161" s="257">
        <f t="shared" si="86"/>
        <v>24094609.386887025</v>
      </c>
      <c r="O161" s="257">
        <f t="shared" si="87"/>
        <v>25580712.171600003</v>
      </c>
      <c r="P161" s="257">
        <f t="shared" si="88"/>
        <v>27158474.52427981</v>
      </c>
      <c r="Q161" s="258">
        <f t="shared" si="89"/>
        <v>25580712.171600003</v>
      </c>
      <c r="R161" s="257">
        <f t="shared" si="89"/>
        <v>27158474.52427981</v>
      </c>
      <c r="S161" s="257">
        <f t="shared" si="90"/>
        <v>28833549.806515098</v>
      </c>
      <c r="T161" s="257"/>
      <c r="U161" s="257">
        <f t="shared" si="91"/>
        <v>1346712705.1713426</v>
      </c>
      <c r="V161" s="257">
        <f t="shared" si="92"/>
        <v>1517960391.3738825</v>
      </c>
      <c r="W161" s="257">
        <f t="shared" si="93"/>
        <v>1611584866.8108001</v>
      </c>
      <c r="X161" s="258">
        <f t="shared" si="94"/>
        <v>1710983895.029628</v>
      </c>
      <c r="Y161" s="258">
        <f t="shared" si="95"/>
        <v>1611584866.8108001</v>
      </c>
      <c r="Z161" s="257">
        <f t="shared" si="96"/>
        <v>1710983895.029628</v>
      </c>
      <c r="AA161" s="257">
        <f t="shared" si="97"/>
        <v>1816513637.810451</v>
      </c>
      <c r="AB161" s="257"/>
      <c r="AC161" s="32" t="str">
        <f t="shared" si="98"/>
        <v>BERTAHAP</v>
      </c>
      <c r="AD161" s="259">
        <f t="shared" si="99"/>
        <v>0</v>
      </c>
      <c r="AE161" s="260">
        <v>2</v>
      </c>
      <c r="AF161" s="261"/>
      <c r="AG161" s="257" t="e">
        <f>IF(AF161&gt;#REF!,"LB","KR")</f>
        <v>#REF!</v>
      </c>
      <c r="AH161" s="261">
        <v>1481384000</v>
      </c>
      <c r="AI161" s="261">
        <v>1669757000</v>
      </c>
      <c r="AJ161" s="261">
        <v>1772744000</v>
      </c>
      <c r="AK161" s="262">
        <v>1882083000</v>
      </c>
      <c r="AL161" s="262">
        <v>1772744000</v>
      </c>
      <c r="AM161" s="261">
        <v>1882083000</v>
      </c>
      <c r="AN161" s="261">
        <v>1998166000</v>
      </c>
      <c r="AO161" s="51">
        <v>1879108640</v>
      </c>
      <c r="AP161" s="42">
        <v>1995007980</v>
      </c>
      <c r="AQ161" s="58">
        <f t="shared" si="100"/>
        <v>1691197776</v>
      </c>
      <c r="AR161" s="58">
        <f t="shared" si="112"/>
        <v>28186629.600000005</v>
      </c>
      <c r="AS161" s="336">
        <f t="shared" si="113"/>
        <v>35289056.25</v>
      </c>
      <c r="AT161" s="131">
        <f t="shared" si="101"/>
        <v>19950079.800000001</v>
      </c>
      <c r="AU161" s="5">
        <f t="shared" si="102"/>
        <v>28186629.600000005</v>
      </c>
      <c r="AV161" s="5">
        <f t="shared" si="114"/>
        <v>44318600</v>
      </c>
      <c r="AX161" s="2"/>
      <c r="AY161" s="2"/>
      <c r="BT161" s="53">
        <f t="shared" si="103"/>
        <v>-1231034.6938999966</v>
      </c>
      <c r="BV161" s="116"/>
      <c r="BW161" s="112"/>
      <c r="BX161" s="112" t="str">
        <f>F253</f>
        <v>2BR-18</v>
      </c>
      <c r="BY161" s="113">
        <f>D253</f>
        <v>18</v>
      </c>
      <c r="BZ161" s="114">
        <f t="shared" si="156"/>
        <v>97</v>
      </c>
      <c r="CA161" s="114">
        <f t="shared" si="156"/>
        <v>85</v>
      </c>
      <c r="CB161" s="115">
        <f>O253</f>
        <v>25455316.523699999</v>
      </c>
      <c r="CC161" s="115">
        <f t="shared" si="157"/>
        <v>1988896000</v>
      </c>
      <c r="CD161" s="115">
        <f t="shared" si="157"/>
        <v>2241803000</v>
      </c>
      <c r="CE161" s="115">
        <f t="shared" si="157"/>
        <v>2380073000</v>
      </c>
      <c r="CF161" s="115">
        <f t="shared" si="157"/>
        <v>2526870000</v>
      </c>
      <c r="CG161" s="115">
        <f>AN253</f>
        <v>2682722000</v>
      </c>
      <c r="CT161" s="58">
        <f t="shared" si="110"/>
        <v>1795507182</v>
      </c>
      <c r="CU161" s="43">
        <f t="shared" si="115"/>
        <v>19950079.800000001</v>
      </c>
      <c r="CX161" s="53">
        <f t="shared" si="116"/>
        <v>1595469600</v>
      </c>
      <c r="CY161" s="43">
        <f t="shared" si="117"/>
        <v>26591160</v>
      </c>
      <c r="CZ161" s="48">
        <f t="shared" si="118"/>
        <v>44318600</v>
      </c>
    </row>
    <row r="162" spans="1:104">
      <c r="A162" s="3">
        <f t="shared" si="111"/>
        <v>123</v>
      </c>
      <c r="B162" s="249">
        <v>7</v>
      </c>
      <c r="C162" s="250" t="s">
        <v>165</v>
      </c>
      <c r="D162" s="285">
        <v>18</v>
      </c>
      <c r="E162" s="252"/>
      <c r="F162" s="40" t="s">
        <v>54</v>
      </c>
      <c r="G162" s="253">
        <f t="shared" si="80"/>
        <v>97</v>
      </c>
      <c r="H162" s="253">
        <f t="shared" si="81"/>
        <v>85</v>
      </c>
      <c r="I162" s="254">
        <f t="shared" si="82"/>
        <v>26966806</v>
      </c>
      <c r="J162" s="254">
        <f t="shared" si="83"/>
        <v>2</v>
      </c>
      <c r="K162" s="255">
        <f t="shared" si="84"/>
        <v>0.93</v>
      </c>
      <c r="L162" s="305">
        <f t="shared" si="153"/>
        <v>1.02</v>
      </c>
      <c r="M162" s="257">
        <f t="shared" si="85"/>
        <v>21376392.145576868</v>
      </c>
      <c r="N162" s="257">
        <f t="shared" si="86"/>
        <v>24094609.386887025</v>
      </c>
      <c r="O162" s="257">
        <f t="shared" si="87"/>
        <v>25580712.171600003</v>
      </c>
      <c r="P162" s="257">
        <f t="shared" si="88"/>
        <v>27158474.52427981</v>
      </c>
      <c r="Q162" s="258">
        <f t="shared" si="89"/>
        <v>25580712.171600003</v>
      </c>
      <c r="R162" s="257">
        <f t="shared" si="89"/>
        <v>27158474.52427981</v>
      </c>
      <c r="S162" s="257">
        <f t="shared" si="90"/>
        <v>28833549.806515098</v>
      </c>
      <c r="T162" s="257"/>
      <c r="U162" s="257">
        <f t="shared" si="91"/>
        <v>1816993332.3740337</v>
      </c>
      <c r="V162" s="257">
        <f t="shared" si="92"/>
        <v>2048041797.8853972</v>
      </c>
      <c r="W162" s="257">
        <f t="shared" si="93"/>
        <v>2174360534.5860004</v>
      </c>
      <c r="X162" s="258">
        <f t="shared" si="94"/>
        <v>2308470334.5637841</v>
      </c>
      <c r="Y162" s="258">
        <f t="shared" si="95"/>
        <v>2174360534.5860004</v>
      </c>
      <c r="Z162" s="257">
        <f t="shared" si="96"/>
        <v>2308470334.5637841</v>
      </c>
      <c r="AA162" s="257">
        <f t="shared" si="97"/>
        <v>2450851733.5537834</v>
      </c>
      <c r="AB162" s="257"/>
      <c r="AC162" s="32" t="str">
        <f t="shared" si="98"/>
        <v>BERTAHAP</v>
      </c>
      <c r="AD162" s="259">
        <f t="shared" si="99"/>
        <v>0</v>
      </c>
      <c r="AE162" s="260">
        <v>2</v>
      </c>
      <c r="AF162" s="261"/>
      <c r="AG162" s="257" t="e">
        <f>IF(AF162&gt;#REF!,"LB","KR")</f>
        <v>#REF!</v>
      </c>
      <c r="AH162" s="261">
        <v>1998693000</v>
      </c>
      <c r="AI162" s="261">
        <v>2252846000</v>
      </c>
      <c r="AJ162" s="261">
        <v>2391797000</v>
      </c>
      <c r="AK162" s="262">
        <v>2539318000</v>
      </c>
      <c r="AL162" s="262">
        <v>2391797000</v>
      </c>
      <c r="AM162" s="261">
        <v>2539318000</v>
      </c>
      <c r="AN162" s="261">
        <v>2695937000</v>
      </c>
      <c r="AO162" s="51">
        <v>2535304820</v>
      </c>
      <c r="AP162" s="42">
        <v>2691677080</v>
      </c>
      <c r="AQ162" s="58">
        <f t="shared" si="100"/>
        <v>2281774338</v>
      </c>
      <c r="AR162" s="58">
        <f t="shared" si="112"/>
        <v>38029572.300000004</v>
      </c>
      <c r="AS162" s="336">
        <f t="shared" si="113"/>
        <v>47612212.5</v>
      </c>
      <c r="AT162" s="131">
        <f t="shared" si="101"/>
        <v>26916770.800000001</v>
      </c>
      <c r="AU162" s="5">
        <f t="shared" si="102"/>
        <v>38029572.300000004</v>
      </c>
      <c r="AV162" s="5">
        <f t="shared" si="114"/>
        <v>59794925</v>
      </c>
      <c r="AX162" s="2"/>
      <c r="AY162" s="2"/>
      <c r="BT162" s="53">
        <f t="shared" si="103"/>
        <v>-1231034.6938999966</v>
      </c>
      <c r="BV162" s="116"/>
      <c r="BW162" s="112"/>
      <c r="BX162" s="112" t="str">
        <f>F254</f>
        <v>1BR-20</v>
      </c>
      <c r="BY162" s="113">
        <f>D254</f>
        <v>20</v>
      </c>
      <c r="BZ162" s="114">
        <f t="shared" si="156"/>
        <v>60</v>
      </c>
      <c r="CA162" s="114">
        <f t="shared" si="156"/>
        <v>51</v>
      </c>
      <c r="CB162" s="115">
        <f>O254</f>
        <v>25455316.523699999</v>
      </c>
      <c r="CC162" s="115">
        <f t="shared" si="157"/>
        <v>1193338000</v>
      </c>
      <c r="CD162" s="115">
        <f t="shared" si="157"/>
        <v>1345082000</v>
      </c>
      <c r="CE162" s="115">
        <f t="shared" si="157"/>
        <v>1428044000</v>
      </c>
      <c r="CF162" s="115">
        <f t="shared" si="157"/>
        <v>1516122000</v>
      </c>
      <c r="CG162" s="115">
        <f>AN254</f>
        <v>1609633000</v>
      </c>
      <c r="CT162" s="58">
        <f t="shared" si="110"/>
        <v>2422509372</v>
      </c>
      <c r="CU162" s="43">
        <f t="shared" si="115"/>
        <v>26916770.800000001</v>
      </c>
      <c r="CX162" s="53">
        <f t="shared" si="116"/>
        <v>2152617300</v>
      </c>
      <c r="CY162" s="43">
        <f t="shared" si="117"/>
        <v>35876955</v>
      </c>
      <c r="CZ162" s="48">
        <f t="shared" si="118"/>
        <v>59794925</v>
      </c>
    </row>
    <row r="163" spans="1:104">
      <c r="A163" s="3">
        <f t="shared" si="111"/>
        <v>124</v>
      </c>
      <c r="B163" s="249">
        <v>1</v>
      </c>
      <c r="C163" s="250" t="s">
        <v>167</v>
      </c>
      <c r="D163" s="251" t="s">
        <v>24</v>
      </c>
      <c r="E163" s="252"/>
      <c r="F163" s="40" t="s">
        <v>39</v>
      </c>
      <c r="G163" s="253">
        <f t="shared" si="80"/>
        <v>113</v>
      </c>
      <c r="H163" s="253">
        <f t="shared" si="81"/>
        <v>101</v>
      </c>
      <c r="I163" s="254">
        <f t="shared" si="82"/>
        <v>26966806</v>
      </c>
      <c r="J163" s="254">
        <f t="shared" si="83"/>
        <v>6</v>
      </c>
      <c r="K163" s="255">
        <f t="shared" si="84"/>
        <v>0.95</v>
      </c>
      <c r="L163" s="256">
        <f t="shared" ref="L163:L171" si="158">SUMIF($AN$4:$AN$22,D163,$AV$4:$AV$22)</f>
        <v>1.01</v>
      </c>
      <c r="M163" s="257">
        <f t="shared" si="85"/>
        <v>21622020.096648749</v>
      </c>
      <c r="N163" s="257">
        <f t="shared" si="86"/>
        <v>24371471.333246995</v>
      </c>
      <c r="O163" s="257">
        <f t="shared" si="87"/>
        <v>25874650.357000001</v>
      </c>
      <c r="P163" s="257">
        <f t="shared" si="88"/>
        <v>27470542.173778702</v>
      </c>
      <c r="Q163" s="258">
        <f t="shared" si="89"/>
        <v>25874650.357000001</v>
      </c>
      <c r="R163" s="257">
        <f t="shared" si="89"/>
        <v>27470542.173778702</v>
      </c>
      <c r="S163" s="257">
        <f t="shared" si="90"/>
        <v>29164865.105788779</v>
      </c>
      <c r="T163" s="257"/>
      <c r="U163" s="257">
        <f t="shared" si="91"/>
        <v>2183824029.7615237</v>
      </c>
      <c r="V163" s="257">
        <f t="shared" si="92"/>
        <v>2461518604.6579466</v>
      </c>
      <c r="W163" s="257">
        <f t="shared" si="93"/>
        <v>2613339686.0570002</v>
      </c>
      <c r="X163" s="258">
        <f t="shared" si="94"/>
        <v>2774524759.5516491</v>
      </c>
      <c r="Y163" s="258">
        <f t="shared" si="95"/>
        <v>2613339686.0570002</v>
      </c>
      <c r="Z163" s="257">
        <f t="shared" si="96"/>
        <v>2774524759.5516491</v>
      </c>
      <c r="AA163" s="257">
        <f t="shared" si="97"/>
        <v>2945651375.6846666</v>
      </c>
      <c r="AB163" s="257"/>
      <c r="AC163" s="32" t="str">
        <f t="shared" si="98"/>
        <v>BERTAHAP</v>
      </c>
      <c r="AD163" s="259">
        <f t="shared" si="99"/>
        <v>0</v>
      </c>
      <c r="AE163" s="260">
        <v>2</v>
      </c>
      <c r="AF163" s="261"/>
      <c r="AG163" s="257" t="e">
        <f>IF(AF163&gt;#REF!,"LB","KR")</f>
        <v>#REF!</v>
      </c>
      <c r="AH163" s="261">
        <v>2402207000</v>
      </c>
      <c r="AI163" s="261">
        <v>2707671000</v>
      </c>
      <c r="AJ163" s="261">
        <v>2874674000</v>
      </c>
      <c r="AK163" s="262">
        <v>3051978000</v>
      </c>
      <c r="AL163" s="262">
        <v>2874674000</v>
      </c>
      <c r="AM163" s="261">
        <v>3051978000</v>
      </c>
      <c r="AN163" s="261">
        <v>3240217000</v>
      </c>
      <c r="AO163" s="51">
        <v>3047154440</v>
      </c>
      <c r="AP163" s="42">
        <v>3235096680</v>
      </c>
      <c r="AQ163" s="58">
        <f t="shared" si="100"/>
        <v>2742438996</v>
      </c>
      <c r="AR163" s="58">
        <f t="shared" si="112"/>
        <v>45707316.600000001</v>
      </c>
      <c r="AS163" s="336">
        <f t="shared" si="113"/>
        <v>57224587.5</v>
      </c>
      <c r="AT163" s="131">
        <f t="shared" si="101"/>
        <v>32350966.799999997</v>
      </c>
      <c r="AU163" s="5">
        <f t="shared" si="102"/>
        <v>45707316.600000001</v>
      </c>
      <c r="AV163" s="5">
        <f t="shared" si="114"/>
        <v>71866850</v>
      </c>
      <c r="AX163" s="2"/>
      <c r="AY163" s="2"/>
      <c r="BT163" s="53">
        <f t="shared" si="103"/>
        <v>-937096.5084999986</v>
      </c>
      <c r="BV163" s="116">
        <v>44</v>
      </c>
      <c r="BW163" s="112" t="s">
        <v>177</v>
      </c>
      <c r="BX163" s="112" t="str">
        <f t="shared" ref="BX163:BX169" si="159">F266</f>
        <v>1BR-6</v>
      </c>
      <c r="BY163" s="113" t="str">
        <f t="shared" ref="BY163:BY169" si="160">D266</f>
        <v>06</v>
      </c>
      <c r="BZ163" s="114">
        <f t="shared" ref="BZ163:CA169" si="161">G266</f>
        <v>78</v>
      </c>
      <c r="CA163" s="114">
        <f t="shared" si="161"/>
        <v>66</v>
      </c>
      <c r="CB163" s="115">
        <f t="shared" ref="CB163:CB169" si="162">O266</f>
        <v>25455316.523699999</v>
      </c>
      <c r="CC163" s="115">
        <f t="shared" ref="CC163:CF169" si="163">AH266</f>
        <v>1544319000</v>
      </c>
      <c r="CD163" s="115">
        <f t="shared" si="163"/>
        <v>1740694000</v>
      </c>
      <c r="CE163" s="115">
        <f t="shared" si="163"/>
        <v>1848056000</v>
      </c>
      <c r="CF163" s="115">
        <f t="shared" si="163"/>
        <v>1962041000</v>
      </c>
      <c r="CG163" s="115">
        <f t="shared" ref="CG163:CG169" si="164">AN266</f>
        <v>2083055000</v>
      </c>
      <c r="CH163" s="2">
        <v>21</v>
      </c>
      <c r="CT163" s="58">
        <f t="shared" si="110"/>
        <v>2911587012</v>
      </c>
      <c r="CU163" s="43">
        <f t="shared" si="115"/>
        <v>32350966.799999997</v>
      </c>
      <c r="CX163" s="53">
        <f t="shared" si="116"/>
        <v>2587206600</v>
      </c>
      <c r="CY163" s="43">
        <f t="shared" si="117"/>
        <v>43120110</v>
      </c>
      <c r="CZ163" s="48">
        <f t="shared" si="118"/>
        <v>71866850</v>
      </c>
    </row>
    <row r="164" spans="1:104">
      <c r="A164" s="3">
        <f t="shared" si="111"/>
        <v>125</v>
      </c>
      <c r="B164" s="249">
        <v>2</v>
      </c>
      <c r="C164" s="250" t="s">
        <v>167</v>
      </c>
      <c r="D164" s="251" t="s">
        <v>35</v>
      </c>
      <c r="E164" s="252"/>
      <c r="F164" s="40" t="s">
        <v>42</v>
      </c>
      <c r="G164" s="253">
        <f t="shared" si="80"/>
        <v>78</v>
      </c>
      <c r="H164" s="253">
        <f t="shared" si="81"/>
        <v>66</v>
      </c>
      <c r="I164" s="254">
        <f t="shared" si="82"/>
        <v>26966806</v>
      </c>
      <c r="J164" s="254">
        <f t="shared" si="83"/>
        <v>2</v>
      </c>
      <c r="K164" s="255">
        <f t="shared" si="84"/>
        <v>0.93</v>
      </c>
      <c r="L164" s="256">
        <f t="shared" si="158"/>
        <v>1.01</v>
      </c>
      <c r="M164" s="257">
        <f t="shared" si="85"/>
        <v>21166819.673561409</v>
      </c>
      <c r="N164" s="257">
        <f t="shared" si="86"/>
        <v>23858387.72623127</v>
      </c>
      <c r="O164" s="257">
        <f t="shared" si="87"/>
        <v>25329920.875800002</v>
      </c>
      <c r="P164" s="257">
        <f t="shared" si="88"/>
        <v>26892214.970120206</v>
      </c>
      <c r="Q164" s="258">
        <f t="shared" si="89"/>
        <v>25329920.875800002</v>
      </c>
      <c r="R164" s="257">
        <f t="shared" si="89"/>
        <v>26892214.970120206</v>
      </c>
      <c r="S164" s="257">
        <f t="shared" si="90"/>
        <v>28550867.945666909</v>
      </c>
      <c r="T164" s="257"/>
      <c r="U164" s="257">
        <f t="shared" si="91"/>
        <v>1397010098.4550531</v>
      </c>
      <c r="V164" s="257">
        <f t="shared" si="92"/>
        <v>1574653589.9312637</v>
      </c>
      <c r="W164" s="257">
        <f t="shared" si="93"/>
        <v>1671774777.8028002</v>
      </c>
      <c r="X164" s="258">
        <f t="shared" si="94"/>
        <v>1774886188.0279336</v>
      </c>
      <c r="Y164" s="258">
        <f t="shared" si="95"/>
        <v>1671774777.8028002</v>
      </c>
      <c r="Z164" s="257">
        <f t="shared" si="96"/>
        <v>1774886188.0279336</v>
      </c>
      <c r="AA164" s="257">
        <f t="shared" si="97"/>
        <v>1884357284.414016</v>
      </c>
      <c r="AB164" s="257"/>
      <c r="AC164" s="32" t="str">
        <f t="shared" si="98"/>
        <v>BERTAHAP</v>
      </c>
      <c r="AD164" s="259">
        <f t="shared" si="99"/>
        <v>0</v>
      </c>
      <c r="AE164" s="260">
        <v>2</v>
      </c>
      <c r="AF164" s="261"/>
      <c r="AG164" s="257" t="e">
        <f>IF(AF164&gt;#REF!,"LB","KR")</f>
        <v>#REF!</v>
      </c>
      <c r="AH164" s="261">
        <v>1536712000</v>
      </c>
      <c r="AI164" s="261">
        <v>1732119000</v>
      </c>
      <c r="AJ164" s="261">
        <v>1838953000</v>
      </c>
      <c r="AK164" s="262">
        <v>1952375000</v>
      </c>
      <c r="AL164" s="262">
        <v>1838953000</v>
      </c>
      <c r="AM164" s="261">
        <v>1952375000</v>
      </c>
      <c r="AN164" s="261">
        <v>2072794000</v>
      </c>
      <c r="AO164" s="51">
        <v>1949290180</v>
      </c>
      <c r="AP164" s="42">
        <v>2069517500</v>
      </c>
      <c r="AQ164" s="58">
        <f t="shared" si="100"/>
        <v>1754361162</v>
      </c>
      <c r="AR164" s="58">
        <f t="shared" si="112"/>
        <v>29239352.700000003</v>
      </c>
      <c r="AS164" s="336">
        <f t="shared" si="113"/>
        <v>36607031.25</v>
      </c>
      <c r="AT164" s="131">
        <f t="shared" si="101"/>
        <v>20695175</v>
      </c>
      <c r="AU164" s="5">
        <f t="shared" si="102"/>
        <v>29239352.700000003</v>
      </c>
      <c r="AV164" s="5">
        <f t="shared" si="114"/>
        <v>45973825</v>
      </c>
      <c r="AX164" s="2"/>
      <c r="AY164" s="2"/>
      <c r="BT164" s="53">
        <f t="shared" si="103"/>
        <v>-1481825.989699997</v>
      </c>
      <c r="BV164" s="116"/>
      <c r="BW164" s="112"/>
      <c r="BX164" s="112" t="str">
        <f t="shared" si="159"/>
        <v>1BR-8</v>
      </c>
      <c r="BY164" s="113" t="str">
        <f t="shared" si="160"/>
        <v>08</v>
      </c>
      <c r="BZ164" s="114">
        <f t="shared" si="161"/>
        <v>60</v>
      </c>
      <c r="CA164" s="114">
        <f t="shared" si="161"/>
        <v>52</v>
      </c>
      <c r="CB164" s="115">
        <f t="shared" si="162"/>
        <v>25455316.523699999</v>
      </c>
      <c r="CC164" s="115">
        <f t="shared" si="163"/>
        <v>1216736000</v>
      </c>
      <c r="CD164" s="115">
        <f t="shared" si="163"/>
        <v>1371456000</v>
      </c>
      <c r="CE164" s="115">
        <f t="shared" si="163"/>
        <v>1456045000</v>
      </c>
      <c r="CF164" s="115">
        <f t="shared" si="163"/>
        <v>1545850000</v>
      </c>
      <c r="CG164" s="115">
        <f t="shared" si="164"/>
        <v>1641195000</v>
      </c>
      <c r="CT164" s="58">
        <f t="shared" si="110"/>
        <v>1862565750</v>
      </c>
      <c r="CU164" s="43">
        <f t="shared" si="115"/>
        <v>20695175</v>
      </c>
      <c r="CX164" s="53">
        <f t="shared" si="116"/>
        <v>1655057700</v>
      </c>
      <c r="CY164" s="43">
        <f t="shared" si="117"/>
        <v>27584295</v>
      </c>
      <c r="CZ164" s="48">
        <f t="shared" si="118"/>
        <v>45973825</v>
      </c>
    </row>
    <row r="165" spans="1:104">
      <c r="A165" s="3">
        <f t="shared" si="111"/>
        <v>126</v>
      </c>
      <c r="B165" s="249">
        <v>3</v>
      </c>
      <c r="C165" s="250" t="s">
        <v>167</v>
      </c>
      <c r="D165" s="251" t="s">
        <v>41</v>
      </c>
      <c r="E165" s="252"/>
      <c r="F165" s="40" t="s">
        <v>45</v>
      </c>
      <c r="G165" s="253">
        <f t="shared" si="80"/>
        <v>60</v>
      </c>
      <c r="H165" s="253">
        <f t="shared" si="81"/>
        <v>52</v>
      </c>
      <c r="I165" s="254">
        <f t="shared" si="82"/>
        <v>26966806</v>
      </c>
      <c r="J165" s="254">
        <f t="shared" si="83"/>
        <v>2</v>
      </c>
      <c r="K165" s="255">
        <f t="shared" si="84"/>
        <v>0.93</v>
      </c>
      <c r="L165" s="256">
        <f t="shared" si="158"/>
        <v>1.01</v>
      </c>
      <c r="M165" s="257">
        <f t="shared" si="85"/>
        <v>21166819.673561409</v>
      </c>
      <c r="N165" s="257">
        <f t="shared" si="86"/>
        <v>23858387.72623127</v>
      </c>
      <c r="O165" s="257">
        <f t="shared" si="87"/>
        <v>25329920.875800002</v>
      </c>
      <c r="P165" s="257">
        <f t="shared" si="88"/>
        <v>26892214.970120206</v>
      </c>
      <c r="Q165" s="258">
        <f t="shared" si="89"/>
        <v>25329920.875800002</v>
      </c>
      <c r="R165" s="257">
        <f t="shared" si="89"/>
        <v>26892214.970120206</v>
      </c>
      <c r="S165" s="257">
        <f t="shared" si="90"/>
        <v>28550867.945666909</v>
      </c>
      <c r="T165" s="257"/>
      <c r="U165" s="257">
        <f t="shared" si="91"/>
        <v>1100674623.0251932</v>
      </c>
      <c r="V165" s="257">
        <f t="shared" si="92"/>
        <v>1240636161.7640259</v>
      </c>
      <c r="W165" s="257">
        <f t="shared" si="93"/>
        <v>1317155885.5416002</v>
      </c>
      <c r="X165" s="258">
        <f t="shared" si="94"/>
        <v>1398395178.4462507</v>
      </c>
      <c r="Y165" s="258">
        <f t="shared" si="95"/>
        <v>1317155885.5416002</v>
      </c>
      <c r="Z165" s="257">
        <f t="shared" si="96"/>
        <v>1398395178.4462507</v>
      </c>
      <c r="AA165" s="257">
        <f t="shared" si="97"/>
        <v>1484645133.1746793</v>
      </c>
      <c r="AB165" s="257"/>
      <c r="AC165" s="32" t="str">
        <f t="shared" si="98"/>
        <v>BERTAHAP</v>
      </c>
      <c r="AD165" s="259">
        <f t="shared" si="99"/>
        <v>0</v>
      </c>
      <c r="AE165" s="260">
        <v>2</v>
      </c>
      <c r="AF165" s="261"/>
      <c r="AG165" s="257" t="e">
        <f>IF(AF165&gt;#REF!,"LB","KR")</f>
        <v>#REF!</v>
      </c>
      <c r="AH165" s="261">
        <v>1210743000</v>
      </c>
      <c r="AI165" s="261">
        <v>1364700000</v>
      </c>
      <c r="AJ165" s="261">
        <v>1448872000</v>
      </c>
      <c r="AK165" s="262">
        <v>1538235000</v>
      </c>
      <c r="AL165" s="262">
        <v>1448872000</v>
      </c>
      <c r="AM165" s="261">
        <v>1538235000</v>
      </c>
      <c r="AN165" s="261">
        <v>1633110000</v>
      </c>
      <c r="AO165" s="51">
        <v>1535804320</v>
      </c>
      <c r="AP165" s="42">
        <v>1630529100</v>
      </c>
      <c r="AQ165" s="58">
        <f t="shared" si="100"/>
        <v>1382223888</v>
      </c>
      <c r="AR165" s="58">
        <f t="shared" si="112"/>
        <v>23037064.800000001</v>
      </c>
      <c r="AS165" s="336">
        <f t="shared" si="113"/>
        <v>28841906.25</v>
      </c>
      <c r="AT165" s="131">
        <f t="shared" si="101"/>
        <v>16305291</v>
      </c>
      <c r="AU165" s="5">
        <f t="shared" si="102"/>
        <v>23037064.800000001</v>
      </c>
      <c r="AV165" s="5">
        <f t="shared" si="114"/>
        <v>36221800</v>
      </c>
      <c r="AX165" s="2"/>
      <c r="AY165" s="2"/>
      <c r="BT165" s="53">
        <f t="shared" si="103"/>
        <v>-1481825.989699997</v>
      </c>
      <c r="BV165" s="116"/>
      <c r="BW165" s="112"/>
      <c r="BX165" s="112" t="str">
        <f t="shared" si="159"/>
        <v>1BR-10</v>
      </c>
      <c r="BY165" s="113">
        <f t="shared" si="160"/>
        <v>10</v>
      </c>
      <c r="BZ165" s="114">
        <f t="shared" si="161"/>
        <v>74</v>
      </c>
      <c r="CA165" s="114">
        <f t="shared" si="161"/>
        <v>63</v>
      </c>
      <c r="CB165" s="115">
        <f t="shared" si="162"/>
        <v>25455316.523699999</v>
      </c>
      <c r="CC165" s="115">
        <f t="shared" si="163"/>
        <v>1474123000</v>
      </c>
      <c r="CD165" s="115">
        <f t="shared" si="163"/>
        <v>1661572000</v>
      </c>
      <c r="CE165" s="115">
        <f t="shared" si="163"/>
        <v>1764054000</v>
      </c>
      <c r="CF165" s="115">
        <f t="shared" si="163"/>
        <v>1872857000</v>
      </c>
      <c r="CG165" s="115">
        <f t="shared" si="164"/>
        <v>1988371000</v>
      </c>
      <c r="CT165" s="58">
        <f t="shared" si="110"/>
        <v>1467476190</v>
      </c>
      <c r="CU165" s="43">
        <f t="shared" si="115"/>
        <v>16305291</v>
      </c>
      <c r="CX165" s="53">
        <f t="shared" si="116"/>
        <v>1303984800</v>
      </c>
      <c r="CY165" s="43">
        <f t="shared" si="117"/>
        <v>21733080</v>
      </c>
      <c r="CZ165" s="48">
        <f t="shared" si="118"/>
        <v>36221800</v>
      </c>
    </row>
    <row r="166" spans="1:104">
      <c r="A166" s="3">
        <f t="shared" si="111"/>
        <v>127</v>
      </c>
      <c r="B166" s="249">
        <v>4</v>
      </c>
      <c r="C166" s="250" t="s">
        <v>167</v>
      </c>
      <c r="D166" s="251">
        <v>10</v>
      </c>
      <c r="E166" s="252"/>
      <c r="F166" s="40" t="s">
        <v>48</v>
      </c>
      <c r="G166" s="253">
        <f t="shared" si="80"/>
        <v>74</v>
      </c>
      <c r="H166" s="253">
        <f t="shared" si="81"/>
        <v>63</v>
      </c>
      <c r="I166" s="254">
        <f t="shared" si="82"/>
        <v>26966806</v>
      </c>
      <c r="J166" s="254">
        <f t="shared" si="83"/>
        <v>2</v>
      </c>
      <c r="K166" s="255">
        <f t="shared" si="84"/>
        <v>0.93</v>
      </c>
      <c r="L166" s="256">
        <f t="shared" si="158"/>
        <v>1.01</v>
      </c>
      <c r="M166" s="257">
        <f t="shared" si="85"/>
        <v>21166819.673561409</v>
      </c>
      <c r="N166" s="257">
        <f t="shared" si="86"/>
        <v>23858387.72623127</v>
      </c>
      <c r="O166" s="257">
        <f t="shared" si="87"/>
        <v>25329920.875800002</v>
      </c>
      <c r="P166" s="257">
        <f t="shared" si="88"/>
        <v>26892214.970120206</v>
      </c>
      <c r="Q166" s="258">
        <f t="shared" si="89"/>
        <v>25329920.875800002</v>
      </c>
      <c r="R166" s="257">
        <f t="shared" si="89"/>
        <v>26892214.970120206</v>
      </c>
      <c r="S166" s="257">
        <f t="shared" si="90"/>
        <v>28550867.945666909</v>
      </c>
      <c r="T166" s="257"/>
      <c r="U166" s="257">
        <f t="shared" si="91"/>
        <v>1333509639.4343688</v>
      </c>
      <c r="V166" s="257">
        <f t="shared" si="92"/>
        <v>1503078426.7525699</v>
      </c>
      <c r="W166" s="257">
        <f t="shared" si="93"/>
        <v>1595785015.1754003</v>
      </c>
      <c r="X166" s="258">
        <f t="shared" si="94"/>
        <v>1694209543.117573</v>
      </c>
      <c r="Y166" s="258">
        <f t="shared" si="95"/>
        <v>1595785015.1754003</v>
      </c>
      <c r="Z166" s="257">
        <f t="shared" si="96"/>
        <v>1694209543.117573</v>
      </c>
      <c r="AA166" s="257">
        <f t="shared" si="97"/>
        <v>1798704680.5770154</v>
      </c>
      <c r="AB166" s="257"/>
      <c r="AC166" s="32" t="str">
        <f t="shared" si="98"/>
        <v>BERTAHAP</v>
      </c>
      <c r="AD166" s="259">
        <f t="shared" si="99"/>
        <v>0</v>
      </c>
      <c r="AE166" s="260">
        <v>2</v>
      </c>
      <c r="AF166" s="261"/>
      <c r="AG166" s="257" t="e">
        <f>IF(AF166&gt;#REF!,"LB","KR")</f>
        <v>#REF!</v>
      </c>
      <c r="AH166" s="261">
        <v>1466861000</v>
      </c>
      <c r="AI166" s="261">
        <v>1653387000</v>
      </c>
      <c r="AJ166" s="261">
        <v>1755364000</v>
      </c>
      <c r="AK166" s="262">
        <v>1863631000</v>
      </c>
      <c r="AL166" s="262">
        <v>1755364000</v>
      </c>
      <c r="AM166" s="261">
        <v>1863631000</v>
      </c>
      <c r="AN166" s="261">
        <v>1978576000</v>
      </c>
      <c r="AO166" s="51">
        <v>1860685840</v>
      </c>
      <c r="AP166" s="42">
        <v>1975448860</v>
      </c>
      <c r="AQ166" s="58">
        <f t="shared" si="100"/>
        <v>1674617256</v>
      </c>
      <c r="AR166" s="58">
        <f t="shared" si="112"/>
        <v>27910287.600000005</v>
      </c>
      <c r="AS166" s="336">
        <f t="shared" si="113"/>
        <v>34943081.25</v>
      </c>
      <c r="AT166" s="131">
        <f t="shared" si="101"/>
        <v>19754488.600000001</v>
      </c>
      <c r="AU166" s="5">
        <f t="shared" si="102"/>
        <v>27910287.600000005</v>
      </c>
      <c r="AV166" s="5">
        <f t="shared" si="114"/>
        <v>43884100</v>
      </c>
      <c r="AX166" s="2"/>
      <c r="AY166" s="2"/>
      <c r="BT166" s="53">
        <f t="shared" si="103"/>
        <v>-1481825.989699997</v>
      </c>
      <c r="BV166" s="116"/>
      <c r="BW166" s="112"/>
      <c r="BX166" s="112" t="str">
        <f t="shared" si="159"/>
        <v>1BR-12</v>
      </c>
      <c r="BY166" s="113">
        <f t="shared" si="160"/>
        <v>12</v>
      </c>
      <c r="BZ166" s="114">
        <f t="shared" si="161"/>
        <v>67</v>
      </c>
      <c r="CA166" s="114">
        <f t="shared" si="161"/>
        <v>57</v>
      </c>
      <c r="CB166" s="115">
        <f t="shared" si="162"/>
        <v>25455316.523699999</v>
      </c>
      <c r="CC166" s="115">
        <f t="shared" si="163"/>
        <v>1333730000</v>
      </c>
      <c r="CD166" s="115">
        <f t="shared" si="163"/>
        <v>1503327000</v>
      </c>
      <c r="CE166" s="115">
        <f t="shared" si="163"/>
        <v>1596049000</v>
      </c>
      <c r="CF166" s="115">
        <f t="shared" si="163"/>
        <v>1694490000</v>
      </c>
      <c r="CG166" s="115">
        <f t="shared" si="164"/>
        <v>1799002000</v>
      </c>
      <c r="CT166" s="58">
        <f t="shared" si="110"/>
        <v>1777903974</v>
      </c>
      <c r="CU166" s="43">
        <f t="shared" si="115"/>
        <v>19754488.600000001</v>
      </c>
      <c r="CX166" s="53">
        <f t="shared" si="116"/>
        <v>1579827600</v>
      </c>
      <c r="CY166" s="43">
        <f t="shared" si="117"/>
        <v>26330460</v>
      </c>
      <c r="CZ166" s="48">
        <f t="shared" si="118"/>
        <v>43884100</v>
      </c>
    </row>
    <row r="167" spans="1:104">
      <c r="A167" s="3">
        <f t="shared" si="111"/>
        <v>128</v>
      </c>
      <c r="B167" s="249">
        <v>5</v>
      </c>
      <c r="C167" s="250" t="s">
        <v>167</v>
      </c>
      <c r="D167" s="285">
        <v>12</v>
      </c>
      <c r="E167" s="252"/>
      <c r="F167" s="40" t="s">
        <v>50</v>
      </c>
      <c r="G167" s="253">
        <f t="shared" si="80"/>
        <v>67</v>
      </c>
      <c r="H167" s="253">
        <f t="shared" si="81"/>
        <v>57</v>
      </c>
      <c r="I167" s="254">
        <f t="shared" si="82"/>
        <v>26966806</v>
      </c>
      <c r="J167" s="254">
        <f t="shared" si="83"/>
        <v>2</v>
      </c>
      <c r="K167" s="255">
        <f t="shared" si="84"/>
        <v>0.93</v>
      </c>
      <c r="L167" s="256">
        <f t="shared" si="158"/>
        <v>1.01</v>
      </c>
      <c r="M167" s="257">
        <f t="shared" si="85"/>
        <v>21166819.673561409</v>
      </c>
      <c r="N167" s="257">
        <f t="shared" si="86"/>
        <v>23858387.72623127</v>
      </c>
      <c r="O167" s="257">
        <f t="shared" si="87"/>
        <v>25329920.875800002</v>
      </c>
      <c r="P167" s="257">
        <f t="shared" si="88"/>
        <v>26892214.970120206</v>
      </c>
      <c r="Q167" s="258">
        <f t="shared" si="89"/>
        <v>25329920.875800002</v>
      </c>
      <c r="R167" s="257">
        <f t="shared" si="89"/>
        <v>26892214.970120206</v>
      </c>
      <c r="S167" s="257">
        <f t="shared" si="90"/>
        <v>28550867.945666909</v>
      </c>
      <c r="T167" s="257"/>
      <c r="U167" s="257">
        <f t="shared" si="91"/>
        <v>1206508721.3930004</v>
      </c>
      <c r="V167" s="257">
        <f t="shared" si="92"/>
        <v>1359928100.3951824</v>
      </c>
      <c r="W167" s="257">
        <f t="shared" si="93"/>
        <v>1443805489.9206002</v>
      </c>
      <c r="X167" s="258">
        <f t="shared" si="94"/>
        <v>1532856253.2968519</v>
      </c>
      <c r="Y167" s="258">
        <f t="shared" si="95"/>
        <v>1443805489.9206002</v>
      </c>
      <c r="Z167" s="257">
        <f t="shared" si="96"/>
        <v>1532856253.2968519</v>
      </c>
      <c r="AA167" s="257">
        <f t="shared" si="97"/>
        <v>1627399472.9030137</v>
      </c>
      <c r="AB167" s="257"/>
      <c r="AC167" s="32" t="str">
        <f t="shared" si="98"/>
        <v>BERTAHAP</v>
      </c>
      <c r="AD167" s="259">
        <f t="shared" si="99"/>
        <v>0</v>
      </c>
      <c r="AE167" s="260">
        <v>2</v>
      </c>
      <c r="AF167" s="261"/>
      <c r="AG167" s="257" t="e">
        <f>IF(AF167&gt;#REF!,"LB","KR")</f>
        <v>#REF!</v>
      </c>
      <c r="AH167" s="261">
        <v>1327160000</v>
      </c>
      <c r="AI167" s="261">
        <v>1495921000</v>
      </c>
      <c r="AJ167" s="261">
        <v>1588187000</v>
      </c>
      <c r="AK167" s="262">
        <v>1686142000</v>
      </c>
      <c r="AL167" s="262">
        <v>1588187000</v>
      </c>
      <c r="AM167" s="261">
        <v>1686142000</v>
      </c>
      <c r="AN167" s="261">
        <v>1790140000</v>
      </c>
      <c r="AO167" s="51">
        <v>1683478220</v>
      </c>
      <c r="AP167" s="42">
        <v>1787310520</v>
      </c>
      <c r="AQ167" s="58">
        <f t="shared" si="100"/>
        <v>1515130398</v>
      </c>
      <c r="AR167" s="58">
        <f t="shared" si="112"/>
        <v>25252173.300000001</v>
      </c>
      <c r="AS167" s="336">
        <f t="shared" si="113"/>
        <v>31615162.5</v>
      </c>
      <c r="AT167" s="131">
        <f t="shared" si="101"/>
        <v>17873105.200000003</v>
      </c>
      <c r="AU167" s="5">
        <f t="shared" si="102"/>
        <v>25252173.300000001</v>
      </c>
      <c r="AV167" s="5">
        <f t="shared" si="114"/>
        <v>39704675</v>
      </c>
      <c r="AX167" s="2"/>
      <c r="AY167" s="2"/>
      <c r="BT167" s="53">
        <f t="shared" si="103"/>
        <v>-1481825.989699997</v>
      </c>
      <c r="BV167" s="116"/>
      <c r="BW167" s="112"/>
      <c r="BX167" s="112" t="str">
        <f t="shared" si="159"/>
        <v>1BR-16</v>
      </c>
      <c r="BY167" s="113">
        <f t="shared" si="160"/>
        <v>16</v>
      </c>
      <c r="BZ167" s="114">
        <f t="shared" si="161"/>
        <v>71</v>
      </c>
      <c r="CA167" s="114">
        <f t="shared" si="161"/>
        <v>63</v>
      </c>
      <c r="CB167" s="115">
        <f t="shared" si="162"/>
        <v>25455316.523699999</v>
      </c>
      <c r="CC167" s="115">
        <f t="shared" si="163"/>
        <v>1474123000</v>
      </c>
      <c r="CD167" s="115">
        <f t="shared" si="163"/>
        <v>1661572000</v>
      </c>
      <c r="CE167" s="115">
        <f t="shared" si="163"/>
        <v>1764054000</v>
      </c>
      <c r="CF167" s="115">
        <f t="shared" si="163"/>
        <v>1872857000</v>
      </c>
      <c r="CG167" s="115">
        <f t="shared" si="164"/>
        <v>1988371000</v>
      </c>
      <c r="CT167" s="58">
        <f t="shared" si="110"/>
        <v>1608579468</v>
      </c>
      <c r="CU167" s="43">
        <f t="shared" si="115"/>
        <v>17873105.200000003</v>
      </c>
      <c r="CX167" s="53">
        <f t="shared" si="116"/>
        <v>1429368300</v>
      </c>
      <c r="CY167" s="43">
        <f t="shared" si="117"/>
        <v>23822805</v>
      </c>
      <c r="CZ167" s="48">
        <f t="shared" si="118"/>
        <v>39704675</v>
      </c>
    </row>
    <row r="168" spans="1:104">
      <c r="A168" s="3">
        <f t="shared" si="111"/>
        <v>129</v>
      </c>
      <c r="B168" s="249">
        <v>6</v>
      </c>
      <c r="C168" s="250" t="s">
        <v>167</v>
      </c>
      <c r="D168" s="251">
        <v>16</v>
      </c>
      <c r="E168" s="252"/>
      <c r="F168" s="40" t="s">
        <v>52</v>
      </c>
      <c r="G168" s="253">
        <f t="shared" ref="G168:G231" si="165">SUMIF($V$10:$V$28,F168,$AA$10:$AA$28)</f>
        <v>71</v>
      </c>
      <c r="H168" s="253">
        <f t="shared" ref="H168:H231" si="166">SUMIF($V$10:$V$28,F168,$X$10:$X$28)</f>
        <v>63</v>
      </c>
      <c r="I168" s="254">
        <f t="shared" ref="I168:I231" si="167">$I$27</f>
        <v>26966806</v>
      </c>
      <c r="J168" s="254">
        <f t="shared" ref="J168:J231" si="168">SUMIF($AN$4:$AN$22,D168,$AP$4:$AP$22)</f>
        <v>2</v>
      </c>
      <c r="K168" s="255">
        <f t="shared" ref="K168:K231" si="169">IF(J168=$AJ$25,$AI$25,IF(J168=$AJ$26,$AI$26,IF(J168=$AJ$27,$AI$27,IF(J168=$AJ$28,$AI$28,IF(J168=$AJ$29,$AI$29,IF(J168=$AJ$30,$AI$30))))))</f>
        <v>0.93</v>
      </c>
      <c r="L168" s="256">
        <f t="shared" si="158"/>
        <v>1.01</v>
      </c>
      <c r="M168" s="257">
        <f t="shared" ref="M168:M231" si="170">$O168/(1+6%/12)^36</f>
        <v>21166819.673561409</v>
      </c>
      <c r="N168" s="257">
        <f t="shared" ref="N168:N231" si="171">$O168/(1+6%/12)^12</f>
        <v>23858387.72623127</v>
      </c>
      <c r="O168" s="257">
        <f t="shared" ref="O168:O231" si="172">$I$27*K168*L168</f>
        <v>25329920.875800002</v>
      </c>
      <c r="P168" s="257">
        <f t="shared" ref="P168:P231" si="173">$O168*(1+6%/12)^12</f>
        <v>26892214.970120206</v>
      </c>
      <c r="Q168" s="258">
        <f t="shared" ref="Q168:R231" si="174">O168</f>
        <v>25329920.875800002</v>
      </c>
      <c r="R168" s="257">
        <f t="shared" si="174"/>
        <v>26892214.970120206</v>
      </c>
      <c r="S168" s="257">
        <f t="shared" ref="S168:S231" si="175">$O168*(1+6%/12)^24</f>
        <v>28550867.945666909</v>
      </c>
      <c r="T168" s="257"/>
      <c r="U168" s="257">
        <f t="shared" ref="U168:U231" si="176">M168*H168</f>
        <v>1333509639.4343688</v>
      </c>
      <c r="V168" s="257">
        <f t="shared" ref="V168:V231" si="177">N168*H168</f>
        <v>1503078426.7525699</v>
      </c>
      <c r="W168" s="257">
        <f t="shared" ref="W168:W231" si="178">O168*H168</f>
        <v>1595785015.1754003</v>
      </c>
      <c r="X168" s="258">
        <f t="shared" ref="X168:X231" si="179">P168*H168</f>
        <v>1694209543.117573</v>
      </c>
      <c r="Y168" s="258">
        <f t="shared" ref="Y168:Y231" si="180">Q168*H168</f>
        <v>1595785015.1754003</v>
      </c>
      <c r="Z168" s="257">
        <f t="shared" ref="Z168:Z231" si="181">R168*H168</f>
        <v>1694209543.117573</v>
      </c>
      <c r="AA168" s="257">
        <f t="shared" ref="AA168:AA231" si="182">S168*H168</f>
        <v>1798704680.5770154</v>
      </c>
      <c r="AB168" s="257"/>
      <c r="AC168" s="32" t="str">
        <f t="shared" ref="AC168:AC231" si="183">IF(AE168=$H$32,$M$32,IF(AE168=$H$33,$M$33,IF(AE168=$H$34,$M$34)))</f>
        <v>BERTAHAP</v>
      </c>
      <c r="AD168" s="259">
        <f t="shared" ref="AD168:AD231" si="184">IF(AC168=$M$32,$N$32,IF(AC168=$M$33,$N$33,$N$34))</f>
        <v>0</v>
      </c>
      <c r="AE168" s="260">
        <v>2</v>
      </c>
      <c r="AF168" s="261"/>
      <c r="AG168" s="257" t="e">
        <f>IF(AF168&gt;#REF!,"LB","KR")</f>
        <v>#REF!</v>
      </c>
      <c r="AH168" s="261">
        <v>1466861000</v>
      </c>
      <c r="AI168" s="261">
        <v>1653387000</v>
      </c>
      <c r="AJ168" s="261">
        <v>1755364000</v>
      </c>
      <c r="AK168" s="262">
        <v>1863631000</v>
      </c>
      <c r="AL168" s="262">
        <v>1755364000</v>
      </c>
      <c r="AM168" s="261">
        <v>1863631000</v>
      </c>
      <c r="AN168" s="261">
        <v>1978576000</v>
      </c>
      <c r="AO168" s="51">
        <v>1860685840</v>
      </c>
      <c r="AP168" s="42">
        <v>1975448860</v>
      </c>
      <c r="AQ168" s="58">
        <f t="shared" ref="AQ168:AQ231" si="185">AO168-(AO168*10%)</f>
        <v>1674617256</v>
      </c>
      <c r="AR168" s="58">
        <f t="shared" si="112"/>
        <v>27910287.600000005</v>
      </c>
      <c r="AS168" s="336">
        <f t="shared" si="113"/>
        <v>34943081.25</v>
      </c>
      <c r="AT168" s="131">
        <f t="shared" ref="AT168:AT231" si="186">(AP168*90%)*40%/36</f>
        <v>19754488.600000001</v>
      </c>
      <c r="AU168" s="5">
        <f t="shared" ref="AU168:AU231" si="187">(AO168*90%)*40%/24</f>
        <v>27910287.600000005</v>
      </c>
      <c r="AV168" s="5">
        <f t="shared" si="114"/>
        <v>43884100</v>
      </c>
      <c r="AX168" s="2"/>
      <c r="AY168" s="2"/>
      <c r="BT168" s="53">
        <f t="shared" ref="BT168:BT231" si="188">O168-$O$298</f>
        <v>-1481825.989699997</v>
      </c>
      <c r="BV168" s="116"/>
      <c r="BW168" s="112"/>
      <c r="BX168" s="112" t="str">
        <f t="shared" si="159"/>
        <v>2BR-18</v>
      </c>
      <c r="BY168" s="113">
        <f t="shared" si="160"/>
        <v>18</v>
      </c>
      <c r="BZ168" s="114">
        <f t="shared" si="161"/>
        <v>97</v>
      </c>
      <c r="CA168" s="114">
        <f t="shared" si="161"/>
        <v>85</v>
      </c>
      <c r="CB168" s="115">
        <f t="shared" si="162"/>
        <v>25455316.523699999</v>
      </c>
      <c r="CC168" s="115">
        <f t="shared" si="163"/>
        <v>1988896000</v>
      </c>
      <c r="CD168" s="115">
        <f t="shared" si="163"/>
        <v>2241803000</v>
      </c>
      <c r="CE168" s="115">
        <f t="shared" si="163"/>
        <v>2380073000</v>
      </c>
      <c r="CF168" s="115">
        <f t="shared" si="163"/>
        <v>2526870000</v>
      </c>
      <c r="CG168" s="115">
        <f t="shared" si="164"/>
        <v>2682722000</v>
      </c>
      <c r="CT168" s="58">
        <f t="shared" ref="CT168:CT231" si="189">AP168-(AP168*10%)</f>
        <v>1777903974</v>
      </c>
      <c r="CU168" s="43">
        <f t="shared" si="115"/>
        <v>19754488.600000001</v>
      </c>
      <c r="CX168" s="53">
        <f t="shared" si="116"/>
        <v>1579827600</v>
      </c>
      <c r="CY168" s="43">
        <f t="shared" si="117"/>
        <v>26330460</v>
      </c>
      <c r="CZ168" s="48">
        <f t="shared" si="118"/>
        <v>43884100</v>
      </c>
    </row>
    <row r="169" spans="1:104">
      <c r="A169" s="3">
        <f t="shared" ref="A169:A232" si="190">A168+1</f>
        <v>130</v>
      </c>
      <c r="B169" s="249">
        <v>7</v>
      </c>
      <c r="C169" s="250" t="s">
        <v>167</v>
      </c>
      <c r="D169" s="285">
        <v>18</v>
      </c>
      <c r="E169" s="252"/>
      <c r="F169" s="40" t="s">
        <v>54</v>
      </c>
      <c r="G169" s="253">
        <f t="shared" si="165"/>
        <v>97</v>
      </c>
      <c r="H169" s="253">
        <f t="shared" si="166"/>
        <v>85</v>
      </c>
      <c r="I169" s="254">
        <f t="shared" si="167"/>
        <v>26966806</v>
      </c>
      <c r="J169" s="254">
        <f t="shared" si="168"/>
        <v>2</v>
      </c>
      <c r="K169" s="255">
        <f t="shared" si="169"/>
        <v>0.93</v>
      </c>
      <c r="L169" s="256">
        <f t="shared" si="158"/>
        <v>1.01</v>
      </c>
      <c r="M169" s="257">
        <f t="shared" si="170"/>
        <v>21166819.673561409</v>
      </c>
      <c r="N169" s="257">
        <f t="shared" si="171"/>
        <v>23858387.72623127</v>
      </c>
      <c r="O169" s="257">
        <f t="shared" si="172"/>
        <v>25329920.875800002</v>
      </c>
      <c r="P169" s="257">
        <f t="shared" si="173"/>
        <v>26892214.970120206</v>
      </c>
      <c r="Q169" s="258">
        <f t="shared" si="174"/>
        <v>25329920.875800002</v>
      </c>
      <c r="R169" s="257">
        <f t="shared" si="174"/>
        <v>26892214.970120206</v>
      </c>
      <c r="S169" s="257">
        <f t="shared" si="175"/>
        <v>28550867.945666909</v>
      </c>
      <c r="T169" s="257"/>
      <c r="U169" s="257">
        <f t="shared" si="176"/>
        <v>1799179672.2527199</v>
      </c>
      <c r="V169" s="257">
        <f t="shared" si="177"/>
        <v>2027962956.7296579</v>
      </c>
      <c r="W169" s="257">
        <f t="shared" si="178"/>
        <v>2153043274.4430003</v>
      </c>
      <c r="X169" s="258">
        <f t="shared" si="179"/>
        <v>2285838272.4602175</v>
      </c>
      <c r="Y169" s="258">
        <f t="shared" si="180"/>
        <v>2153043274.4430003</v>
      </c>
      <c r="Z169" s="257">
        <f t="shared" si="181"/>
        <v>2285838272.4602175</v>
      </c>
      <c r="AA169" s="257">
        <f t="shared" si="182"/>
        <v>2426823775.3816872</v>
      </c>
      <c r="AB169" s="257"/>
      <c r="AC169" s="32" t="str">
        <f t="shared" si="183"/>
        <v>BERTAHAP</v>
      </c>
      <c r="AD169" s="259">
        <f t="shared" si="184"/>
        <v>0</v>
      </c>
      <c r="AE169" s="260">
        <v>2</v>
      </c>
      <c r="AF169" s="261"/>
      <c r="AG169" s="257" t="e">
        <f>IF(AF169&gt;#REF!,"LB","KR")</f>
        <v>#REF!</v>
      </c>
      <c r="AH169" s="261">
        <v>1979098000</v>
      </c>
      <c r="AI169" s="261">
        <v>2230760000</v>
      </c>
      <c r="AJ169" s="261">
        <v>2368348000</v>
      </c>
      <c r="AK169" s="262">
        <v>2514423000</v>
      </c>
      <c r="AL169" s="262">
        <v>2368348000</v>
      </c>
      <c r="AM169" s="261">
        <v>2514423000</v>
      </c>
      <c r="AN169" s="261">
        <v>2669507000</v>
      </c>
      <c r="AO169" s="51">
        <v>2510448880</v>
      </c>
      <c r="AP169" s="42">
        <v>2665288380</v>
      </c>
      <c r="AQ169" s="58">
        <f t="shared" si="185"/>
        <v>2259403992</v>
      </c>
      <c r="AR169" s="58">
        <f t="shared" ref="AR169:AR232" si="191">(AQ169*40%)/24</f>
        <v>37656733.200000003</v>
      </c>
      <c r="AS169" s="336">
        <f t="shared" ref="AS169:AS232" si="192">(AK169*90%)/48</f>
        <v>47145431.25</v>
      </c>
      <c r="AT169" s="131">
        <f t="shared" si="186"/>
        <v>26652883.800000001</v>
      </c>
      <c r="AU169" s="5">
        <f t="shared" si="187"/>
        <v>37656733.200000003</v>
      </c>
      <c r="AV169" s="5">
        <f t="shared" ref="AV169:AV232" si="193">AJ169*90%/36</f>
        <v>59208700</v>
      </c>
      <c r="AX169" s="2"/>
      <c r="AY169" s="2"/>
      <c r="BT169" s="53">
        <f t="shared" si="188"/>
        <v>-1481825.989699997</v>
      </c>
      <c r="BV169" s="116"/>
      <c r="BW169" s="112"/>
      <c r="BX169" s="112" t="str">
        <f t="shared" si="159"/>
        <v>1BR-20</v>
      </c>
      <c r="BY169" s="113">
        <f t="shared" si="160"/>
        <v>20</v>
      </c>
      <c r="BZ169" s="114">
        <f t="shared" si="161"/>
        <v>60</v>
      </c>
      <c r="CA169" s="114">
        <f t="shared" si="161"/>
        <v>51</v>
      </c>
      <c r="CB169" s="115">
        <f t="shared" si="162"/>
        <v>25455316.523699999</v>
      </c>
      <c r="CC169" s="115">
        <f t="shared" si="163"/>
        <v>1193338000</v>
      </c>
      <c r="CD169" s="115">
        <f t="shared" si="163"/>
        <v>1345082000</v>
      </c>
      <c r="CE169" s="115">
        <f t="shared" si="163"/>
        <v>1428044000</v>
      </c>
      <c r="CF169" s="115">
        <f t="shared" si="163"/>
        <v>1516122000</v>
      </c>
      <c r="CG169" s="115">
        <f t="shared" si="164"/>
        <v>1609633000</v>
      </c>
      <c r="CT169" s="58">
        <f t="shared" si="189"/>
        <v>2398759542</v>
      </c>
      <c r="CU169" s="43">
        <f t="shared" ref="CU169:CU232" si="194">(CT169*40%)/36</f>
        <v>26652883.800000001</v>
      </c>
      <c r="CX169" s="53">
        <f t="shared" ref="CX169:CX232" si="195">AJ169*90%</f>
        <v>2131513200</v>
      </c>
      <c r="CY169" s="43">
        <f t="shared" ref="CY169:CY232" si="196">(CX169*40%)/24</f>
        <v>35525220</v>
      </c>
      <c r="CZ169" s="48">
        <f t="shared" ref="CZ169:CZ232" si="197">(AJ169*90%)/36</f>
        <v>59208700</v>
      </c>
    </row>
    <row r="170" spans="1:104">
      <c r="A170" s="3">
        <f t="shared" si="190"/>
        <v>131</v>
      </c>
      <c r="B170" s="249">
        <v>8</v>
      </c>
      <c r="C170" s="250" t="s">
        <v>167</v>
      </c>
      <c r="D170" s="285">
        <v>20</v>
      </c>
      <c r="E170" s="252"/>
      <c r="F170" s="40" t="s">
        <v>70</v>
      </c>
      <c r="G170" s="253">
        <f t="shared" si="165"/>
        <v>60</v>
      </c>
      <c r="H170" s="253">
        <f t="shared" si="166"/>
        <v>51</v>
      </c>
      <c r="I170" s="254">
        <f t="shared" si="167"/>
        <v>26966806</v>
      </c>
      <c r="J170" s="254">
        <f t="shared" si="168"/>
        <v>2</v>
      </c>
      <c r="K170" s="255">
        <f t="shared" si="169"/>
        <v>0.93</v>
      </c>
      <c r="L170" s="256">
        <f t="shared" si="158"/>
        <v>1.01</v>
      </c>
      <c r="M170" s="257">
        <f t="shared" si="170"/>
        <v>21166819.673561409</v>
      </c>
      <c r="N170" s="257">
        <f t="shared" si="171"/>
        <v>23858387.72623127</v>
      </c>
      <c r="O170" s="257">
        <f t="shared" si="172"/>
        <v>25329920.875800002</v>
      </c>
      <c r="P170" s="257">
        <f t="shared" si="173"/>
        <v>26892214.970120206</v>
      </c>
      <c r="Q170" s="258">
        <f t="shared" si="174"/>
        <v>25329920.875800002</v>
      </c>
      <c r="R170" s="257">
        <f t="shared" si="174"/>
        <v>26892214.970120206</v>
      </c>
      <c r="S170" s="257">
        <f t="shared" si="175"/>
        <v>28550867.945666909</v>
      </c>
      <c r="T170" s="257"/>
      <c r="U170" s="257">
        <f t="shared" si="176"/>
        <v>1079507803.3516319</v>
      </c>
      <c r="V170" s="257">
        <f t="shared" si="177"/>
        <v>1216777774.0377948</v>
      </c>
      <c r="W170" s="257">
        <f t="shared" si="178"/>
        <v>1291825964.6658001</v>
      </c>
      <c r="X170" s="258">
        <f t="shared" si="179"/>
        <v>1371502963.4761305</v>
      </c>
      <c r="Y170" s="258">
        <f t="shared" si="180"/>
        <v>1291825964.6658001</v>
      </c>
      <c r="Z170" s="257">
        <f t="shared" si="181"/>
        <v>1371502963.4761305</v>
      </c>
      <c r="AA170" s="257">
        <f t="shared" si="182"/>
        <v>1456094265.2290125</v>
      </c>
      <c r="AB170" s="257"/>
      <c r="AC170" s="32" t="str">
        <f t="shared" si="183"/>
        <v>BERTAHAP</v>
      </c>
      <c r="AD170" s="259">
        <f t="shared" si="184"/>
        <v>0</v>
      </c>
      <c r="AE170" s="260">
        <v>2</v>
      </c>
      <c r="AF170" s="261"/>
      <c r="AG170" s="257" t="e">
        <f>IF(AF170&gt;#REF!,"LB","KR")</f>
        <v>#REF!</v>
      </c>
      <c r="AH170" s="261">
        <v>1187459000</v>
      </c>
      <c r="AI170" s="261">
        <v>1338456000</v>
      </c>
      <c r="AJ170" s="261">
        <v>1421009000</v>
      </c>
      <c r="AK170" s="262">
        <v>1508654000</v>
      </c>
      <c r="AL170" s="262">
        <v>1421009000</v>
      </c>
      <c r="AM170" s="261">
        <v>1508654000</v>
      </c>
      <c r="AN170" s="261">
        <v>1601704000</v>
      </c>
      <c r="AO170" s="51">
        <v>1506269540</v>
      </c>
      <c r="AP170" s="42">
        <v>1599173240</v>
      </c>
      <c r="AQ170" s="58">
        <f t="shared" si="185"/>
        <v>1355642586</v>
      </c>
      <c r="AR170" s="58">
        <f t="shared" si="191"/>
        <v>22594043.099999998</v>
      </c>
      <c r="AS170" s="336">
        <f t="shared" si="192"/>
        <v>28287262.5</v>
      </c>
      <c r="AT170" s="131">
        <f t="shared" si="186"/>
        <v>15991732.399999999</v>
      </c>
      <c r="AU170" s="5">
        <f t="shared" si="187"/>
        <v>22594043.099999998</v>
      </c>
      <c r="AV170" s="5">
        <f t="shared" si="193"/>
        <v>35525225</v>
      </c>
      <c r="AX170" s="2"/>
      <c r="AY170" s="2"/>
      <c r="BT170" s="53">
        <f t="shared" si="188"/>
        <v>-1481825.989699997</v>
      </c>
      <c r="BV170" s="116">
        <v>45</v>
      </c>
      <c r="BW170" s="112" t="s">
        <v>176</v>
      </c>
      <c r="BX170" s="112" t="str">
        <f>F250</f>
        <v>1BR-10</v>
      </c>
      <c r="BY170" s="113">
        <f>D250</f>
        <v>10</v>
      </c>
      <c r="BZ170" s="114">
        <f>G250</f>
        <v>74</v>
      </c>
      <c r="CA170" s="114">
        <f>H250</f>
        <v>63</v>
      </c>
      <c r="CB170" s="115">
        <f>O250</f>
        <v>25455316.523699999</v>
      </c>
      <c r="CC170" s="115">
        <f t="shared" ref="CC170:CF171" si="198">AH250</f>
        <v>1474123000</v>
      </c>
      <c r="CD170" s="115">
        <f t="shared" si="198"/>
        <v>1661572000</v>
      </c>
      <c r="CE170" s="115">
        <f t="shared" si="198"/>
        <v>1764054000</v>
      </c>
      <c r="CF170" s="115">
        <f t="shared" si="198"/>
        <v>1872857000</v>
      </c>
      <c r="CG170" s="115">
        <f>AN250</f>
        <v>1988371000</v>
      </c>
      <c r="CH170" s="2">
        <v>4</v>
      </c>
      <c r="CT170" s="58">
        <f t="shared" si="189"/>
        <v>1439255916</v>
      </c>
      <c r="CU170" s="43">
        <f t="shared" si="194"/>
        <v>15991732.399999999</v>
      </c>
      <c r="CX170" s="53">
        <f t="shared" si="195"/>
        <v>1278908100</v>
      </c>
      <c r="CY170" s="43">
        <f t="shared" si="196"/>
        <v>21315135</v>
      </c>
      <c r="CZ170" s="48">
        <f t="shared" si="197"/>
        <v>35525225</v>
      </c>
    </row>
    <row r="171" spans="1:104">
      <c r="A171" s="3">
        <f t="shared" si="190"/>
        <v>132</v>
      </c>
      <c r="B171" s="249">
        <v>9</v>
      </c>
      <c r="C171" s="250" t="s">
        <v>167</v>
      </c>
      <c r="D171" s="285">
        <v>22</v>
      </c>
      <c r="E171" s="252"/>
      <c r="F171" s="40" t="s">
        <v>89</v>
      </c>
      <c r="G171" s="253">
        <f t="shared" si="165"/>
        <v>81</v>
      </c>
      <c r="H171" s="253">
        <f t="shared" si="166"/>
        <v>70</v>
      </c>
      <c r="I171" s="254">
        <f t="shared" si="167"/>
        <v>26966806</v>
      </c>
      <c r="J171" s="254">
        <f t="shared" si="168"/>
        <v>4</v>
      </c>
      <c r="K171" s="255">
        <f t="shared" si="169"/>
        <v>0.97</v>
      </c>
      <c r="L171" s="256">
        <f t="shared" si="158"/>
        <v>1.01</v>
      </c>
      <c r="M171" s="257">
        <f t="shared" si="170"/>
        <v>22077220.519736089</v>
      </c>
      <c r="N171" s="257">
        <f t="shared" si="171"/>
        <v>24884554.94026272</v>
      </c>
      <c r="O171" s="257">
        <f t="shared" si="172"/>
        <v>26419379.838199999</v>
      </c>
      <c r="P171" s="257">
        <f t="shared" si="173"/>
        <v>28048869.3774372</v>
      </c>
      <c r="Q171" s="258">
        <f t="shared" si="174"/>
        <v>26419379.838199999</v>
      </c>
      <c r="R171" s="257">
        <f t="shared" si="174"/>
        <v>28048869.3774372</v>
      </c>
      <c r="S171" s="257">
        <f t="shared" si="175"/>
        <v>29778862.265910644</v>
      </c>
      <c r="T171" s="257"/>
      <c r="U171" s="257">
        <f t="shared" si="176"/>
        <v>1545405436.3815262</v>
      </c>
      <c r="V171" s="257">
        <f t="shared" si="177"/>
        <v>1741918845.8183904</v>
      </c>
      <c r="W171" s="257">
        <f t="shared" si="178"/>
        <v>1849356588.674</v>
      </c>
      <c r="X171" s="258">
        <f t="shared" si="179"/>
        <v>1963420856.420604</v>
      </c>
      <c r="Y171" s="258">
        <f t="shared" si="180"/>
        <v>1849356588.674</v>
      </c>
      <c r="Z171" s="257">
        <f t="shared" si="181"/>
        <v>1963420856.420604</v>
      </c>
      <c r="AA171" s="257">
        <f t="shared" si="182"/>
        <v>2084520358.613745</v>
      </c>
      <c r="AB171" s="257"/>
      <c r="AC171" s="32" t="str">
        <f t="shared" si="183"/>
        <v>BERTAHAP</v>
      </c>
      <c r="AD171" s="259">
        <f t="shared" si="184"/>
        <v>0</v>
      </c>
      <c r="AE171" s="260">
        <v>2</v>
      </c>
      <c r="AF171" s="261"/>
      <c r="AG171" s="257" t="e">
        <f>IF(AF171&gt;#REF!,"LB","KR")</f>
        <v>#REF!</v>
      </c>
      <c r="AH171" s="261">
        <v>1699946000</v>
      </c>
      <c r="AI171" s="261">
        <v>1916111000</v>
      </c>
      <c r="AJ171" s="261">
        <v>2034293000</v>
      </c>
      <c r="AK171" s="262">
        <v>2159763000</v>
      </c>
      <c r="AL171" s="262">
        <v>2034293000</v>
      </c>
      <c r="AM171" s="261">
        <v>2159763000</v>
      </c>
      <c r="AN171" s="261">
        <v>2292973000</v>
      </c>
      <c r="AO171" s="51">
        <v>2156350580</v>
      </c>
      <c r="AP171" s="42">
        <v>2289348780</v>
      </c>
      <c r="AQ171" s="58">
        <f t="shared" si="185"/>
        <v>1940715522</v>
      </c>
      <c r="AR171" s="58">
        <f t="shared" si="191"/>
        <v>32345258.700000003</v>
      </c>
      <c r="AS171" s="336">
        <f t="shared" si="192"/>
        <v>40495556.25</v>
      </c>
      <c r="AT171" s="131">
        <f t="shared" si="186"/>
        <v>22893487.800000001</v>
      </c>
      <c r="AU171" s="5">
        <f t="shared" si="187"/>
        <v>32345258.700000003</v>
      </c>
      <c r="AV171" s="5">
        <f t="shared" si="193"/>
        <v>50857325</v>
      </c>
      <c r="AX171" s="2"/>
      <c r="AY171" s="2"/>
      <c r="BT171" s="53">
        <f t="shared" si="188"/>
        <v>-392367.02730000019</v>
      </c>
      <c r="BV171" s="116"/>
      <c r="BW171" s="112"/>
      <c r="BX171" s="112" t="str">
        <f>F251</f>
        <v>1BR-12</v>
      </c>
      <c r="BY171" s="113">
        <f>D251</f>
        <v>12</v>
      </c>
      <c r="BZ171" s="114">
        <f>G251</f>
        <v>67</v>
      </c>
      <c r="CA171" s="114">
        <f>H251</f>
        <v>57</v>
      </c>
      <c r="CB171" s="115">
        <f>O251</f>
        <v>25455316.523699999</v>
      </c>
      <c r="CC171" s="115">
        <f t="shared" si="198"/>
        <v>1333730000</v>
      </c>
      <c r="CD171" s="115">
        <f t="shared" si="198"/>
        <v>1503327000</v>
      </c>
      <c r="CE171" s="115">
        <f t="shared" si="198"/>
        <v>1596049000</v>
      </c>
      <c r="CF171" s="115">
        <f t="shared" si="198"/>
        <v>1694490000</v>
      </c>
      <c r="CG171" s="115">
        <f>AN251</f>
        <v>1799002000</v>
      </c>
      <c r="CT171" s="58">
        <f t="shared" si="189"/>
        <v>2060413902</v>
      </c>
      <c r="CU171" s="43">
        <f t="shared" si="194"/>
        <v>22893487.800000001</v>
      </c>
      <c r="CX171" s="53">
        <f t="shared" si="195"/>
        <v>1830863700</v>
      </c>
      <c r="CY171" s="43">
        <f t="shared" si="196"/>
        <v>30514395</v>
      </c>
      <c r="CZ171" s="48">
        <f t="shared" si="197"/>
        <v>50857325</v>
      </c>
    </row>
    <row r="172" spans="1:104">
      <c r="A172" s="3">
        <f t="shared" si="190"/>
        <v>133</v>
      </c>
      <c r="B172" s="249">
        <v>1</v>
      </c>
      <c r="C172" s="250" t="s">
        <v>169</v>
      </c>
      <c r="D172" s="251" t="s">
        <v>24</v>
      </c>
      <c r="E172" s="252"/>
      <c r="F172" s="40" t="s">
        <v>39</v>
      </c>
      <c r="G172" s="253">
        <f t="shared" si="165"/>
        <v>113</v>
      </c>
      <c r="H172" s="253">
        <f t="shared" si="166"/>
        <v>101</v>
      </c>
      <c r="I172" s="254">
        <f t="shared" si="167"/>
        <v>26966806</v>
      </c>
      <c r="J172" s="254">
        <f t="shared" si="168"/>
        <v>6</v>
      </c>
      <c r="K172" s="255">
        <f t="shared" si="169"/>
        <v>0.95</v>
      </c>
      <c r="L172" s="256">
        <f t="shared" ref="L172:L180" si="199">SUMIF($AN$4:$AN$22,D172,$AW$4:$AW$22)</f>
        <v>1.02</v>
      </c>
      <c r="M172" s="257">
        <f t="shared" si="170"/>
        <v>21836099.50354626</v>
      </c>
      <c r="N172" s="257">
        <f t="shared" si="171"/>
        <v>24612773.029615775</v>
      </c>
      <c r="O172" s="257">
        <f t="shared" si="172"/>
        <v>26130835.013999999</v>
      </c>
      <c r="P172" s="257">
        <f t="shared" si="173"/>
        <v>27742527.739855718</v>
      </c>
      <c r="Q172" s="258">
        <f t="shared" si="174"/>
        <v>26130835.013999999</v>
      </c>
      <c r="R172" s="257">
        <f t="shared" si="174"/>
        <v>27742527.739855718</v>
      </c>
      <c r="S172" s="257">
        <f t="shared" si="175"/>
        <v>29453626.146440148</v>
      </c>
      <c r="T172" s="257"/>
      <c r="U172" s="257">
        <f t="shared" si="176"/>
        <v>2205446049.8581724</v>
      </c>
      <c r="V172" s="257">
        <f t="shared" si="177"/>
        <v>2485890075.9911933</v>
      </c>
      <c r="W172" s="257">
        <f t="shared" si="178"/>
        <v>2639214336.414</v>
      </c>
      <c r="X172" s="258">
        <f t="shared" si="179"/>
        <v>2801995301.7254276</v>
      </c>
      <c r="Y172" s="258">
        <f t="shared" si="180"/>
        <v>2639214336.414</v>
      </c>
      <c r="Z172" s="257">
        <f t="shared" si="181"/>
        <v>2801995301.7254276</v>
      </c>
      <c r="AA172" s="257">
        <f t="shared" si="182"/>
        <v>2974816240.7904549</v>
      </c>
      <c r="AB172" s="257"/>
      <c r="AC172" s="32" t="str">
        <f t="shared" si="183"/>
        <v>BERTAHAP</v>
      </c>
      <c r="AD172" s="259">
        <f t="shared" si="184"/>
        <v>0</v>
      </c>
      <c r="AE172" s="260">
        <v>2</v>
      </c>
      <c r="AF172" s="261"/>
      <c r="AG172" s="257" t="e">
        <f>IF(AF172&gt;#REF!,"LB","KR")</f>
        <v>#REF!</v>
      </c>
      <c r="AH172" s="261">
        <v>2425991000</v>
      </c>
      <c r="AI172" s="261">
        <v>2734480000</v>
      </c>
      <c r="AJ172" s="261">
        <v>2903136000</v>
      </c>
      <c r="AK172" s="262">
        <v>3082195000</v>
      </c>
      <c r="AL172" s="262">
        <v>2903136000</v>
      </c>
      <c r="AM172" s="261">
        <v>3082195000</v>
      </c>
      <c r="AN172" s="261">
        <v>3272298000</v>
      </c>
      <c r="AO172" s="51">
        <v>3077324160</v>
      </c>
      <c r="AP172" s="42">
        <v>3267126700</v>
      </c>
      <c r="AQ172" s="58">
        <f t="shared" si="185"/>
        <v>2769591744</v>
      </c>
      <c r="AR172" s="58">
        <f t="shared" si="191"/>
        <v>46159862.400000006</v>
      </c>
      <c r="AS172" s="336">
        <f t="shared" si="192"/>
        <v>57791156.25</v>
      </c>
      <c r="AT172" s="131">
        <f t="shared" si="186"/>
        <v>32671267</v>
      </c>
      <c r="AU172" s="5">
        <f t="shared" si="187"/>
        <v>46159862.400000006</v>
      </c>
      <c r="AV172" s="5">
        <f t="shared" si="193"/>
        <v>72578400</v>
      </c>
      <c r="AX172" s="2"/>
      <c r="AY172" s="2"/>
      <c r="BT172" s="53">
        <f t="shared" si="188"/>
        <v>-680911.8515000008</v>
      </c>
      <c r="BV172" s="116">
        <v>46</v>
      </c>
      <c r="BW172" s="121" t="s">
        <v>179</v>
      </c>
      <c r="BX172" s="112" t="str">
        <f>F293</f>
        <v>1BR-6</v>
      </c>
      <c r="BY172" s="113" t="str">
        <f>D293</f>
        <v>06</v>
      </c>
      <c r="BZ172" s="114">
        <f t="shared" ref="BZ172:CA175" si="200">G293</f>
        <v>78</v>
      </c>
      <c r="CA172" s="114">
        <f t="shared" si="200"/>
        <v>66</v>
      </c>
      <c r="CB172" s="115">
        <f>O293</f>
        <v>25706107.819499999</v>
      </c>
      <c r="CC172" s="115">
        <f t="shared" ref="CC172:CF175" si="201">AH293</f>
        <v>1559534000</v>
      </c>
      <c r="CD172" s="115">
        <f t="shared" si="201"/>
        <v>1757844000</v>
      </c>
      <c r="CE172" s="115">
        <f t="shared" si="201"/>
        <v>1866264000</v>
      </c>
      <c r="CF172" s="115">
        <f t="shared" si="201"/>
        <v>1981371000</v>
      </c>
      <c r="CG172" s="115">
        <f>AN293</f>
        <v>2103578000</v>
      </c>
      <c r="CH172" s="2">
        <v>4</v>
      </c>
      <c r="CT172" s="58">
        <f t="shared" si="189"/>
        <v>2940414030</v>
      </c>
      <c r="CU172" s="43">
        <f t="shared" si="194"/>
        <v>32671267</v>
      </c>
      <c r="CX172" s="53">
        <f t="shared" si="195"/>
        <v>2612822400</v>
      </c>
      <c r="CY172" s="43">
        <f t="shared" si="196"/>
        <v>43547040</v>
      </c>
      <c r="CZ172" s="48">
        <f t="shared" si="197"/>
        <v>72578400</v>
      </c>
    </row>
    <row r="173" spans="1:104">
      <c r="A173" s="3">
        <f t="shared" si="190"/>
        <v>134</v>
      </c>
      <c r="B173" s="249">
        <v>2</v>
      </c>
      <c r="C173" s="250" t="s">
        <v>169</v>
      </c>
      <c r="D173" s="251" t="s">
        <v>35</v>
      </c>
      <c r="E173" s="252"/>
      <c r="F173" s="40" t="s">
        <v>42</v>
      </c>
      <c r="G173" s="253">
        <f t="shared" si="165"/>
        <v>78</v>
      </c>
      <c r="H173" s="253">
        <f t="shared" si="166"/>
        <v>66</v>
      </c>
      <c r="I173" s="254">
        <f t="shared" si="167"/>
        <v>26966806</v>
      </c>
      <c r="J173" s="254">
        <f t="shared" si="168"/>
        <v>2</v>
      </c>
      <c r="K173" s="255">
        <f t="shared" si="169"/>
        <v>0.93</v>
      </c>
      <c r="L173" s="256">
        <f t="shared" si="199"/>
        <v>1.02</v>
      </c>
      <c r="M173" s="257">
        <f t="shared" si="170"/>
        <v>21376392.145576868</v>
      </c>
      <c r="N173" s="257">
        <f t="shared" si="171"/>
        <v>24094609.386887025</v>
      </c>
      <c r="O173" s="257">
        <f t="shared" si="172"/>
        <v>25580712.171600003</v>
      </c>
      <c r="P173" s="257">
        <f t="shared" si="173"/>
        <v>27158474.52427981</v>
      </c>
      <c r="Q173" s="258">
        <f t="shared" si="174"/>
        <v>25580712.171600003</v>
      </c>
      <c r="R173" s="257">
        <f t="shared" si="174"/>
        <v>27158474.52427981</v>
      </c>
      <c r="S173" s="257">
        <f t="shared" si="175"/>
        <v>28833549.806515098</v>
      </c>
      <c r="T173" s="257"/>
      <c r="U173" s="257">
        <f t="shared" si="176"/>
        <v>1410841881.6080732</v>
      </c>
      <c r="V173" s="257">
        <f t="shared" si="177"/>
        <v>1590244219.5345438</v>
      </c>
      <c r="W173" s="257">
        <f t="shared" si="178"/>
        <v>1688327003.3256001</v>
      </c>
      <c r="X173" s="258">
        <f t="shared" si="179"/>
        <v>1792459318.6024675</v>
      </c>
      <c r="Y173" s="258">
        <f t="shared" si="180"/>
        <v>1688327003.3256001</v>
      </c>
      <c r="Z173" s="257">
        <f t="shared" si="181"/>
        <v>1792459318.6024675</v>
      </c>
      <c r="AA173" s="257">
        <f t="shared" si="182"/>
        <v>1903014287.2299964</v>
      </c>
      <c r="AB173" s="257"/>
      <c r="AC173" s="32" t="str">
        <f t="shared" si="183"/>
        <v>BERTAHAP</v>
      </c>
      <c r="AD173" s="259">
        <f t="shared" si="184"/>
        <v>0</v>
      </c>
      <c r="AE173" s="260">
        <v>2</v>
      </c>
      <c r="AF173" s="261"/>
      <c r="AG173" s="257" t="e">
        <f>IF(AF173&gt;#REF!,"LB","KR")</f>
        <v>#REF!</v>
      </c>
      <c r="AH173" s="261">
        <v>1551927000</v>
      </c>
      <c r="AI173" s="261">
        <v>1749269000</v>
      </c>
      <c r="AJ173" s="261">
        <v>1857160000</v>
      </c>
      <c r="AK173" s="262">
        <v>1971706000</v>
      </c>
      <c r="AL173" s="262">
        <v>1857160000</v>
      </c>
      <c r="AM173" s="261">
        <v>1971706000</v>
      </c>
      <c r="AN173" s="261">
        <v>2093316000</v>
      </c>
      <c r="AO173" s="51">
        <v>1968589600</v>
      </c>
      <c r="AP173" s="42">
        <v>2090008360</v>
      </c>
      <c r="AQ173" s="58">
        <f t="shared" si="185"/>
        <v>1771730640</v>
      </c>
      <c r="AR173" s="58">
        <f t="shared" si="191"/>
        <v>29528844</v>
      </c>
      <c r="AS173" s="336">
        <f t="shared" si="192"/>
        <v>36969487.5</v>
      </c>
      <c r="AT173" s="131">
        <f t="shared" si="186"/>
        <v>20900083.600000001</v>
      </c>
      <c r="AU173" s="5">
        <f t="shared" si="187"/>
        <v>29528844</v>
      </c>
      <c r="AV173" s="5">
        <f t="shared" si="193"/>
        <v>46429000</v>
      </c>
      <c r="AX173" s="2"/>
      <c r="AY173" s="2"/>
      <c r="BT173" s="53">
        <f t="shared" si="188"/>
        <v>-1231034.6938999966</v>
      </c>
      <c r="BV173" s="116"/>
      <c r="BW173" s="121"/>
      <c r="BX173" s="112" t="str">
        <f>F294</f>
        <v>1BR-10</v>
      </c>
      <c r="BY173" s="113">
        <f>D294</f>
        <v>10</v>
      </c>
      <c r="BZ173" s="114">
        <f t="shared" si="200"/>
        <v>74</v>
      </c>
      <c r="CA173" s="114">
        <f t="shared" si="200"/>
        <v>63</v>
      </c>
      <c r="CB173" s="115">
        <f>O294</f>
        <v>25706107.819499999</v>
      </c>
      <c r="CC173" s="115">
        <f t="shared" si="201"/>
        <v>1488646000</v>
      </c>
      <c r="CD173" s="115">
        <f t="shared" si="201"/>
        <v>1677942000</v>
      </c>
      <c r="CE173" s="115">
        <f t="shared" si="201"/>
        <v>1781434000</v>
      </c>
      <c r="CF173" s="115">
        <f t="shared" si="201"/>
        <v>1891309000</v>
      </c>
      <c r="CG173" s="115">
        <f>AN294</f>
        <v>2007960000</v>
      </c>
      <c r="CT173" s="58">
        <f t="shared" si="189"/>
        <v>1881007524</v>
      </c>
      <c r="CU173" s="43">
        <f t="shared" si="194"/>
        <v>20900083.600000001</v>
      </c>
      <c r="CX173" s="53">
        <f t="shared" si="195"/>
        <v>1671444000</v>
      </c>
      <c r="CY173" s="43">
        <f t="shared" si="196"/>
        <v>27857400</v>
      </c>
      <c r="CZ173" s="48">
        <f t="shared" si="197"/>
        <v>46429000</v>
      </c>
    </row>
    <row r="174" spans="1:104">
      <c r="A174" s="3">
        <f t="shared" si="190"/>
        <v>135</v>
      </c>
      <c r="B174" s="249">
        <v>3</v>
      </c>
      <c r="C174" s="250" t="s">
        <v>169</v>
      </c>
      <c r="D174" s="251" t="s">
        <v>41</v>
      </c>
      <c r="E174" s="252"/>
      <c r="F174" s="40" t="s">
        <v>45</v>
      </c>
      <c r="G174" s="253">
        <f t="shared" si="165"/>
        <v>60</v>
      </c>
      <c r="H174" s="253">
        <f t="shared" si="166"/>
        <v>52</v>
      </c>
      <c r="I174" s="254">
        <f t="shared" si="167"/>
        <v>26966806</v>
      </c>
      <c r="J174" s="254">
        <f t="shared" si="168"/>
        <v>2</v>
      </c>
      <c r="K174" s="255">
        <f t="shared" si="169"/>
        <v>0.93</v>
      </c>
      <c r="L174" s="256">
        <f t="shared" si="199"/>
        <v>1.02</v>
      </c>
      <c r="M174" s="257">
        <f t="shared" si="170"/>
        <v>21376392.145576868</v>
      </c>
      <c r="N174" s="257">
        <f t="shared" si="171"/>
        <v>24094609.386887025</v>
      </c>
      <c r="O174" s="257">
        <f t="shared" si="172"/>
        <v>25580712.171600003</v>
      </c>
      <c r="P174" s="257">
        <f t="shared" si="173"/>
        <v>27158474.52427981</v>
      </c>
      <c r="Q174" s="258">
        <f t="shared" si="174"/>
        <v>25580712.171600003</v>
      </c>
      <c r="R174" s="257">
        <f t="shared" si="174"/>
        <v>27158474.52427981</v>
      </c>
      <c r="S174" s="257">
        <f t="shared" si="175"/>
        <v>28833549.806515098</v>
      </c>
      <c r="T174" s="257"/>
      <c r="U174" s="257">
        <f t="shared" si="176"/>
        <v>1111572391.5699971</v>
      </c>
      <c r="V174" s="257">
        <f t="shared" si="177"/>
        <v>1252919688.1181252</v>
      </c>
      <c r="W174" s="257">
        <f t="shared" si="178"/>
        <v>1330197032.9232001</v>
      </c>
      <c r="X174" s="258">
        <f t="shared" si="179"/>
        <v>1412240675.2625501</v>
      </c>
      <c r="Y174" s="258">
        <f t="shared" si="180"/>
        <v>1330197032.9232001</v>
      </c>
      <c r="Z174" s="257">
        <f t="shared" si="181"/>
        <v>1412240675.2625501</v>
      </c>
      <c r="AA174" s="257">
        <f t="shared" si="182"/>
        <v>1499344589.9387851</v>
      </c>
      <c r="AB174" s="257"/>
      <c r="AC174" s="32" t="str">
        <f t="shared" si="183"/>
        <v>BERTAHAP</v>
      </c>
      <c r="AD174" s="259">
        <f t="shared" si="184"/>
        <v>0</v>
      </c>
      <c r="AE174" s="260">
        <v>2</v>
      </c>
      <c r="AF174" s="261"/>
      <c r="AG174" s="257" t="e">
        <f>IF(AF174&gt;#REF!,"LB","KR")</f>
        <v>#REF!</v>
      </c>
      <c r="AH174" s="261">
        <v>1222730000</v>
      </c>
      <c r="AI174" s="261">
        <v>1378212000</v>
      </c>
      <c r="AJ174" s="261">
        <v>1463217000</v>
      </c>
      <c r="AK174" s="262">
        <v>1553465000</v>
      </c>
      <c r="AL174" s="262">
        <v>1463217000</v>
      </c>
      <c r="AM174" s="261">
        <v>1553465000</v>
      </c>
      <c r="AN174" s="261">
        <v>1649280000</v>
      </c>
      <c r="AO174" s="51">
        <v>1551010020</v>
      </c>
      <c r="AP174" s="42">
        <v>1646672900</v>
      </c>
      <c r="AQ174" s="58">
        <f t="shared" si="185"/>
        <v>1395909018</v>
      </c>
      <c r="AR174" s="58">
        <f t="shared" si="191"/>
        <v>23265150.300000001</v>
      </c>
      <c r="AS174" s="336">
        <f t="shared" si="192"/>
        <v>29127468.75</v>
      </c>
      <c r="AT174" s="131">
        <f t="shared" si="186"/>
        <v>16466729</v>
      </c>
      <c r="AU174" s="5">
        <f t="shared" si="187"/>
        <v>23265150.300000001</v>
      </c>
      <c r="AV174" s="5">
        <f t="shared" si="193"/>
        <v>36580425</v>
      </c>
      <c r="AX174" s="2"/>
      <c r="AY174" s="2"/>
      <c r="BT174" s="53">
        <f t="shared" si="188"/>
        <v>-1231034.6938999966</v>
      </c>
      <c r="BV174" s="116"/>
      <c r="BW174" s="121"/>
      <c r="BX174" s="112" t="str">
        <f>F295</f>
        <v>1BR-12</v>
      </c>
      <c r="BY174" s="113">
        <f>D295</f>
        <v>12</v>
      </c>
      <c r="BZ174" s="114">
        <f t="shared" si="200"/>
        <v>67</v>
      </c>
      <c r="CA174" s="114">
        <f t="shared" si="200"/>
        <v>57</v>
      </c>
      <c r="CB174" s="115">
        <f>O295</f>
        <v>25706107.819499999</v>
      </c>
      <c r="CC174" s="115">
        <f t="shared" si="201"/>
        <v>1346870000</v>
      </c>
      <c r="CD174" s="115">
        <f t="shared" si="201"/>
        <v>1518138000</v>
      </c>
      <c r="CE174" s="115">
        <f t="shared" si="201"/>
        <v>1611773000</v>
      </c>
      <c r="CF174" s="115">
        <f t="shared" si="201"/>
        <v>1711184000</v>
      </c>
      <c r="CG174" s="115">
        <f>AN295</f>
        <v>1816726000</v>
      </c>
      <c r="CT174" s="58">
        <f t="shared" si="189"/>
        <v>1482005610</v>
      </c>
      <c r="CU174" s="43">
        <f t="shared" si="194"/>
        <v>16466729</v>
      </c>
      <c r="CX174" s="53">
        <f t="shared" si="195"/>
        <v>1316895300</v>
      </c>
      <c r="CY174" s="43">
        <f t="shared" si="196"/>
        <v>21948255</v>
      </c>
      <c r="CZ174" s="48">
        <f t="shared" si="197"/>
        <v>36580425</v>
      </c>
    </row>
    <row r="175" spans="1:104">
      <c r="A175" s="3">
        <f t="shared" si="190"/>
        <v>136</v>
      </c>
      <c r="B175" s="249">
        <v>4</v>
      </c>
      <c r="C175" s="250" t="s">
        <v>169</v>
      </c>
      <c r="D175" s="251">
        <v>10</v>
      </c>
      <c r="E175" s="252"/>
      <c r="F175" s="40" t="s">
        <v>48</v>
      </c>
      <c r="G175" s="253">
        <f t="shared" si="165"/>
        <v>74</v>
      </c>
      <c r="H175" s="253">
        <f t="shared" si="166"/>
        <v>63</v>
      </c>
      <c r="I175" s="254">
        <f t="shared" si="167"/>
        <v>26966806</v>
      </c>
      <c r="J175" s="254">
        <f t="shared" si="168"/>
        <v>2</v>
      </c>
      <c r="K175" s="255">
        <f t="shared" si="169"/>
        <v>0.93</v>
      </c>
      <c r="L175" s="256">
        <f t="shared" si="199"/>
        <v>1.02</v>
      </c>
      <c r="M175" s="257">
        <f t="shared" si="170"/>
        <v>21376392.145576868</v>
      </c>
      <c r="N175" s="257">
        <f t="shared" si="171"/>
        <v>24094609.386887025</v>
      </c>
      <c r="O175" s="257">
        <f t="shared" si="172"/>
        <v>25580712.171600003</v>
      </c>
      <c r="P175" s="257">
        <f t="shared" si="173"/>
        <v>27158474.52427981</v>
      </c>
      <c r="Q175" s="258">
        <f t="shared" si="174"/>
        <v>25580712.171600003</v>
      </c>
      <c r="R175" s="257">
        <f t="shared" si="174"/>
        <v>27158474.52427981</v>
      </c>
      <c r="S175" s="257">
        <f t="shared" si="175"/>
        <v>28833549.806515098</v>
      </c>
      <c r="T175" s="257"/>
      <c r="U175" s="257">
        <f t="shared" si="176"/>
        <v>1346712705.1713426</v>
      </c>
      <c r="V175" s="257">
        <f t="shared" si="177"/>
        <v>1517960391.3738825</v>
      </c>
      <c r="W175" s="257">
        <f t="shared" si="178"/>
        <v>1611584866.8108001</v>
      </c>
      <c r="X175" s="258">
        <f t="shared" si="179"/>
        <v>1710983895.029628</v>
      </c>
      <c r="Y175" s="258">
        <f t="shared" si="180"/>
        <v>1611584866.8108001</v>
      </c>
      <c r="Z175" s="257">
        <f t="shared" si="181"/>
        <v>1710983895.029628</v>
      </c>
      <c r="AA175" s="257">
        <f t="shared" si="182"/>
        <v>1816513637.810451</v>
      </c>
      <c r="AB175" s="257"/>
      <c r="AC175" s="32" t="str">
        <f t="shared" si="183"/>
        <v>BERTAHAP</v>
      </c>
      <c r="AD175" s="259">
        <f t="shared" si="184"/>
        <v>0</v>
      </c>
      <c r="AE175" s="260">
        <v>2</v>
      </c>
      <c r="AF175" s="261"/>
      <c r="AG175" s="257" t="e">
        <f>IF(AF175&gt;#REF!,"LB","KR")</f>
        <v>#REF!</v>
      </c>
      <c r="AH175" s="261">
        <v>1481384000</v>
      </c>
      <c r="AI175" s="261">
        <v>1669757000</v>
      </c>
      <c r="AJ175" s="261">
        <v>1772744000</v>
      </c>
      <c r="AK175" s="262">
        <v>1882083000</v>
      </c>
      <c r="AL175" s="262">
        <v>1772744000</v>
      </c>
      <c r="AM175" s="261">
        <v>1882083000</v>
      </c>
      <c r="AN175" s="261">
        <v>1998166000</v>
      </c>
      <c r="AO175" s="51">
        <v>1879108640</v>
      </c>
      <c r="AP175" s="42">
        <v>1995007980</v>
      </c>
      <c r="AQ175" s="58">
        <f t="shared" si="185"/>
        <v>1691197776</v>
      </c>
      <c r="AR175" s="58">
        <f t="shared" si="191"/>
        <v>28186629.600000005</v>
      </c>
      <c r="AS175" s="336">
        <f t="shared" si="192"/>
        <v>35289056.25</v>
      </c>
      <c r="AT175" s="131">
        <f t="shared" si="186"/>
        <v>19950079.800000001</v>
      </c>
      <c r="AU175" s="5">
        <f t="shared" si="187"/>
        <v>28186629.600000005</v>
      </c>
      <c r="AV175" s="5">
        <f t="shared" si="193"/>
        <v>44318600</v>
      </c>
      <c r="AX175" s="2"/>
      <c r="AY175" s="2"/>
      <c r="BT175" s="53">
        <f t="shared" si="188"/>
        <v>-1231034.6938999966</v>
      </c>
      <c r="BV175" s="116"/>
      <c r="BW175" s="112"/>
      <c r="BX175" s="112" t="str">
        <f>F296</f>
        <v>2BR-18</v>
      </c>
      <c r="BY175" s="113">
        <f>D296</f>
        <v>18</v>
      </c>
      <c r="BZ175" s="114">
        <f t="shared" si="200"/>
        <v>97</v>
      </c>
      <c r="CA175" s="114">
        <f t="shared" si="200"/>
        <v>85</v>
      </c>
      <c r="CB175" s="115">
        <f>O296</f>
        <v>25706107.819499999</v>
      </c>
      <c r="CC175" s="115">
        <f t="shared" si="201"/>
        <v>2008491000</v>
      </c>
      <c r="CD175" s="115">
        <f t="shared" si="201"/>
        <v>2263890000</v>
      </c>
      <c r="CE175" s="115">
        <f t="shared" si="201"/>
        <v>2403522000</v>
      </c>
      <c r="CF175" s="115">
        <f t="shared" si="201"/>
        <v>2551766000</v>
      </c>
      <c r="CG175" s="115">
        <f>AN296</f>
        <v>2709153000</v>
      </c>
      <c r="CT175" s="58">
        <f t="shared" si="189"/>
        <v>1795507182</v>
      </c>
      <c r="CU175" s="43">
        <f t="shared" si="194"/>
        <v>19950079.800000001</v>
      </c>
      <c r="CX175" s="53">
        <f t="shared" si="195"/>
        <v>1595469600</v>
      </c>
      <c r="CY175" s="43">
        <f t="shared" si="196"/>
        <v>26591160</v>
      </c>
      <c r="CZ175" s="48">
        <f t="shared" si="197"/>
        <v>44318600</v>
      </c>
    </row>
    <row r="176" spans="1:104">
      <c r="A176" s="3">
        <f t="shared" si="190"/>
        <v>137</v>
      </c>
      <c r="B176" s="249">
        <v>5</v>
      </c>
      <c r="C176" s="250" t="s">
        <v>169</v>
      </c>
      <c r="D176" s="285">
        <v>12</v>
      </c>
      <c r="E176" s="252"/>
      <c r="F176" s="40" t="s">
        <v>50</v>
      </c>
      <c r="G176" s="253">
        <f t="shared" si="165"/>
        <v>67</v>
      </c>
      <c r="H176" s="253">
        <f t="shared" si="166"/>
        <v>57</v>
      </c>
      <c r="I176" s="254">
        <f t="shared" si="167"/>
        <v>26966806</v>
      </c>
      <c r="J176" s="254">
        <f t="shared" si="168"/>
        <v>2</v>
      </c>
      <c r="K176" s="255">
        <f t="shared" si="169"/>
        <v>0.93</v>
      </c>
      <c r="L176" s="256">
        <f t="shared" si="199"/>
        <v>1.02</v>
      </c>
      <c r="M176" s="257">
        <f t="shared" si="170"/>
        <v>21376392.145576868</v>
      </c>
      <c r="N176" s="257">
        <f t="shared" si="171"/>
        <v>24094609.386887025</v>
      </c>
      <c r="O176" s="257">
        <f t="shared" si="172"/>
        <v>25580712.171600003</v>
      </c>
      <c r="P176" s="257">
        <f t="shared" si="173"/>
        <v>27158474.52427981</v>
      </c>
      <c r="Q176" s="258">
        <f t="shared" si="174"/>
        <v>25580712.171600003</v>
      </c>
      <c r="R176" s="257">
        <f t="shared" si="174"/>
        <v>27158474.52427981</v>
      </c>
      <c r="S176" s="257">
        <f t="shared" si="175"/>
        <v>28833549.806515098</v>
      </c>
      <c r="T176" s="257"/>
      <c r="U176" s="257">
        <f t="shared" si="176"/>
        <v>1218454352.2978816</v>
      </c>
      <c r="V176" s="257">
        <f t="shared" si="177"/>
        <v>1373392735.0525603</v>
      </c>
      <c r="W176" s="257">
        <f t="shared" si="178"/>
        <v>1458100593.7812002</v>
      </c>
      <c r="X176" s="258">
        <f t="shared" si="179"/>
        <v>1548033047.8839493</v>
      </c>
      <c r="Y176" s="258">
        <f t="shared" si="180"/>
        <v>1458100593.7812002</v>
      </c>
      <c r="Z176" s="257">
        <f t="shared" si="181"/>
        <v>1548033047.8839493</v>
      </c>
      <c r="AA176" s="257">
        <f t="shared" si="182"/>
        <v>1643512338.9713607</v>
      </c>
      <c r="AB176" s="257"/>
      <c r="AC176" s="32" t="str">
        <f t="shared" si="183"/>
        <v>BERTAHAP</v>
      </c>
      <c r="AD176" s="259">
        <f t="shared" si="184"/>
        <v>0</v>
      </c>
      <c r="AE176" s="260">
        <v>2</v>
      </c>
      <c r="AF176" s="261"/>
      <c r="AG176" s="257" t="e">
        <f>IF(AF176&gt;#REF!,"LB","KR")</f>
        <v>#REF!</v>
      </c>
      <c r="AH176" s="261">
        <v>1340300000</v>
      </c>
      <c r="AI176" s="261">
        <v>1510733000</v>
      </c>
      <c r="AJ176" s="261">
        <v>1603911000</v>
      </c>
      <c r="AK176" s="262">
        <v>1702837000</v>
      </c>
      <c r="AL176" s="262">
        <v>1603911000</v>
      </c>
      <c r="AM176" s="261">
        <v>1702837000</v>
      </c>
      <c r="AN176" s="261">
        <v>1807864000</v>
      </c>
      <c r="AO176" s="51">
        <v>1700145660</v>
      </c>
      <c r="AP176" s="42">
        <v>1805007220</v>
      </c>
      <c r="AQ176" s="58">
        <f t="shared" si="185"/>
        <v>1530131094</v>
      </c>
      <c r="AR176" s="58">
        <f t="shared" si="191"/>
        <v>25502184.900000002</v>
      </c>
      <c r="AS176" s="336">
        <f t="shared" si="192"/>
        <v>31928193.75</v>
      </c>
      <c r="AT176" s="131">
        <f t="shared" si="186"/>
        <v>18050072.200000003</v>
      </c>
      <c r="AU176" s="5">
        <f t="shared" si="187"/>
        <v>25502184.900000002</v>
      </c>
      <c r="AV176" s="5">
        <f t="shared" si="193"/>
        <v>40097775</v>
      </c>
      <c r="AX176" s="2"/>
      <c r="AY176" s="2"/>
      <c r="BT176" s="53">
        <f t="shared" si="188"/>
        <v>-1231034.6938999966</v>
      </c>
      <c r="BV176" s="116">
        <v>47</v>
      </c>
      <c r="BW176" s="112" t="s">
        <v>175</v>
      </c>
      <c r="BX176" s="112" t="str">
        <f>F255</f>
        <v>2BR-22</v>
      </c>
      <c r="BY176" s="113">
        <f>D255</f>
        <v>22</v>
      </c>
      <c r="BZ176" s="114">
        <f>G255</f>
        <v>81</v>
      </c>
      <c r="CA176" s="114">
        <f>H255</f>
        <v>70</v>
      </c>
      <c r="CB176" s="115">
        <f>O255</f>
        <v>26550168.847299997</v>
      </c>
      <c r="CC176" s="115">
        <f>AH255</f>
        <v>1708362000</v>
      </c>
      <c r="CD176" s="115">
        <f>AI255</f>
        <v>1925597000</v>
      </c>
      <c r="CE176" s="115">
        <f>AJ255</f>
        <v>2044364000</v>
      </c>
      <c r="CF176" s="115">
        <f>AK255</f>
        <v>2170455000</v>
      </c>
      <c r="CG176" s="115">
        <f>AN255</f>
        <v>2304324000</v>
      </c>
      <c r="CH176" s="2">
        <v>5</v>
      </c>
      <c r="CT176" s="58">
        <f t="shared" si="189"/>
        <v>1624506498</v>
      </c>
      <c r="CU176" s="43">
        <f t="shared" si="194"/>
        <v>18050072.200000003</v>
      </c>
      <c r="CX176" s="53">
        <f t="shared" si="195"/>
        <v>1443519900</v>
      </c>
      <c r="CY176" s="43">
        <f t="shared" si="196"/>
        <v>24058665</v>
      </c>
      <c r="CZ176" s="48">
        <f t="shared" si="197"/>
        <v>40097775</v>
      </c>
    </row>
    <row r="177" spans="1:104">
      <c r="A177" s="3">
        <f t="shared" si="190"/>
        <v>138</v>
      </c>
      <c r="B177" s="249">
        <v>6</v>
      </c>
      <c r="C177" s="250" t="s">
        <v>169</v>
      </c>
      <c r="D177" s="251">
        <v>16</v>
      </c>
      <c r="E177" s="252"/>
      <c r="F177" s="40" t="s">
        <v>52</v>
      </c>
      <c r="G177" s="253">
        <f t="shared" si="165"/>
        <v>71</v>
      </c>
      <c r="H177" s="253">
        <f t="shared" si="166"/>
        <v>63</v>
      </c>
      <c r="I177" s="254">
        <f t="shared" si="167"/>
        <v>26966806</v>
      </c>
      <c r="J177" s="254">
        <f t="shared" si="168"/>
        <v>2</v>
      </c>
      <c r="K177" s="255">
        <f t="shared" si="169"/>
        <v>0.93</v>
      </c>
      <c r="L177" s="256">
        <f t="shared" si="199"/>
        <v>1.02</v>
      </c>
      <c r="M177" s="257">
        <f t="shared" si="170"/>
        <v>21376392.145576868</v>
      </c>
      <c r="N177" s="257">
        <f t="shared" si="171"/>
        <v>24094609.386887025</v>
      </c>
      <c r="O177" s="257">
        <f t="shared" si="172"/>
        <v>25580712.171600003</v>
      </c>
      <c r="P177" s="257">
        <f t="shared" si="173"/>
        <v>27158474.52427981</v>
      </c>
      <c r="Q177" s="258">
        <f t="shared" si="174"/>
        <v>25580712.171600003</v>
      </c>
      <c r="R177" s="257">
        <f t="shared" si="174"/>
        <v>27158474.52427981</v>
      </c>
      <c r="S177" s="257">
        <f t="shared" si="175"/>
        <v>28833549.806515098</v>
      </c>
      <c r="T177" s="257"/>
      <c r="U177" s="257">
        <f t="shared" si="176"/>
        <v>1346712705.1713426</v>
      </c>
      <c r="V177" s="257">
        <f t="shared" si="177"/>
        <v>1517960391.3738825</v>
      </c>
      <c r="W177" s="257">
        <f t="shared" si="178"/>
        <v>1611584866.8108001</v>
      </c>
      <c r="X177" s="258">
        <f t="shared" si="179"/>
        <v>1710983895.029628</v>
      </c>
      <c r="Y177" s="258">
        <f t="shared" si="180"/>
        <v>1611584866.8108001</v>
      </c>
      <c r="Z177" s="257">
        <f t="shared" si="181"/>
        <v>1710983895.029628</v>
      </c>
      <c r="AA177" s="257">
        <f t="shared" si="182"/>
        <v>1816513637.810451</v>
      </c>
      <c r="AB177" s="257"/>
      <c r="AC177" s="32" t="str">
        <f t="shared" si="183"/>
        <v>BERTAHAP</v>
      </c>
      <c r="AD177" s="259">
        <f t="shared" si="184"/>
        <v>0</v>
      </c>
      <c r="AE177" s="260">
        <v>2</v>
      </c>
      <c r="AF177" s="261"/>
      <c r="AG177" s="257" t="e">
        <f>IF(AF177&gt;#REF!,"LB","KR")</f>
        <v>#REF!</v>
      </c>
      <c r="AH177" s="261">
        <v>1481384000</v>
      </c>
      <c r="AI177" s="261">
        <v>1669757000</v>
      </c>
      <c r="AJ177" s="261">
        <v>1772744000</v>
      </c>
      <c r="AK177" s="262">
        <v>1882083000</v>
      </c>
      <c r="AL177" s="262">
        <v>1772744000</v>
      </c>
      <c r="AM177" s="261">
        <v>1882083000</v>
      </c>
      <c r="AN177" s="261">
        <v>1998166000</v>
      </c>
      <c r="AO177" s="51">
        <v>1879108640</v>
      </c>
      <c r="AP177" s="42">
        <v>1995007980</v>
      </c>
      <c r="AQ177" s="58">
        <f t="shared" si="185"/>
        <v>1691197776</v>
      </c>
      <c r="AR177" s="58">
        <f t="shared" si="191"/>
        <v>28186629.600000005</v>
      </c>
      <c r="AS177" s="336">
        <f t="shared" si="192"/>
        <v>35289056.25</v>
      </c>
      <c r="AT177" s="131">
        <f t="shared" si="186"/>
        <v>19950079.800000001</v>
      </c>
      <c r="AU177" s="5">
        <f t="shared" si="187"/>
        <v>28186629.600000005</v>
      </c>
      <c r="AV177" s="5">
        <f t="shared" si="193"/>
        <v>44318600</v>
      </c>
      <c r="AX177" s="2"/>
      <c r="AY177" s="2"/>
      <c r="BT177" s="53">
        <f t="shared" si="188"/>
        <v>-1231034.6938999966</v>
      </c>
      <c r="BV177" s="116">
        <v>48</v>
      </c>
      <c r="BW177" s="121" t="s">
        <v>179</v>
      </c>
      <c r="BX177" s="112" t="str">
        <f>F292</f>
        <v>2BR-2</v>
      </c>
      <c r="BY177" s="113" t="str">
        <f>D292</f>
        <v>02</v>
      </c>
      <c r="BZ177" s="114">
        <f>G292</f>
        <v>113</v>
      </c>
      <c r="CA177" s="114">
        <f>H292</f>
        <v>101</v>
      </c>
      <c r="CB177" s="115">
        <f>O292</f>
        <v>26258927.342499997</v>
      </c>
      <c r="CC177" s="115">
        <f>AH292</f>
        <v>2437883000</v>
      </c>
      <c r="CD177" s="115">
        <f>AI292</f>
        <v>2747884000</v>
      </c>
      <c r="CE177" s="115">
        <f>AJ292</f>
        <v>2917367000</v>
      </c>
      <c r="CF177" s="115">
        <f>AK292</f>
        <v>3097304000</v>
      </c>
      <c r="CG177" s="115">
        <f>AN292</f>
        <v>3288339000</v>
      </c>
      <c r="CH177" s="2">
        <v>1</v>
      </c>
      <c r="CT177" s="58">
        <f t="shared" si="189"/>
        <v>1795507182</v>
      </c>
      <c r="CU177" s="43">
        <f t="shared" si="194"/>
        <v>19950079.800000001</v>
      </c>
      <c r="CX177" s="53">
        <f t="shared" si="195"/>
        <v>1595469600</v>
      </c>
      <c r="CY177" s="43">
        <f t="shared" si="196"/>
        <v>26591160</v>
      </c>
      <c r="CZ177" s="48">
        <f t="shared" si="197"/>
        <v>44318600</v>
      </c>
    </row>
    <row r="178" spans="1:104">
      <c r="A178" s="3">
        <f t="shared" si="190"/>
        <v>139</v>
      </c>
      <c r="B178" s="249">
        <v>7</v>
      </c>
      <c r="C178" s="250" t="s">
        <v>169</v>
      </c>
      <c r="D178" s="285">
        <v>18</v>
      </c>
      <c r="E178" s="252"/>
      <c r="F178" s="40" t="s">
        <v>54</v>
      </c>
      <c r="G178" s="253">
        <f t="shared" si="165"/>
        <v>97</v>
      </c>
      <c r="H178" s="253">
        <f t="shared" si="166"/>
        <v>85</v>
      </c>
      <c r="I178" s="254">
        <f t="shared" si="167"/>
        <v>26966806</v>
      </c>
      <c r="J178" s="254">
        <f t="shared" si="168"/>
        <v>2</v>
      </c>
      <c r="K178" s="255">
        <f t="shared" si="169"/>
        <v>0.93</v>
      </c>
      <c r="L178" s="256">
        <f t="shared" si="199"/>
        <v>1.02</v>
      </c>
      <c r="M178" s="257">
        <f t="shared" si="170"/>
        <v>21376392.145576868</v>
      </c>
      <c r="N178" s="257">
        <f t="shared" si="171"/>
        <v>24094609.386887025</v>
      </c>
      <c r="O178" s="257">
        <f t="shared" si="172"/>
        <v>25580712.171600003</v>
      </c>
      <c r="P178" s="257">
        <f t="shared" si="173"/>
        <v>27158474.52427981</v>
      </c>
      <c r="Q178" s="258">
        <f t="shared" si="174"/>
        <v>25580712.171600003</v>
      </c>
      <c r="R178" s="257">
        <f t="shared" si="174"/>
        <v>27158474.52427981</v>
      </c>
      <c r="S178" s="257">
        <f t="shared" si="175"/>
        <v>28833549.806515098</v>
      </c>
      <c r="T178" s="257"/>
      <c r="U178" s="257">
        <f t="shared" si="176"/>
        <v>1816993332.3740337</v>
      </c>
      <c r="V178" s="257">
        <f t="shared" si="177"/>
        <v>2048041797.8853972</v>
      </c>
      <c r="W178" s="257">
        <f t="shared" si="178"/>
        <v>2174360534.5860004</v>
      </c>
      <c r="X178" s="258">
        <f t="shared" si="179"/>
        <v>2308470334.5637841</v>
      </c>
      <c r="Y178" s="258">
        <f t="shared" si="180"/>
        <v>2174360534.5860004</v>
      </c>
      <c r="Z178" s="257">
        <f t="shared" si="181"/>
        <v>2308470334.5637841</v>
      </c>
      <c r="AA178" s="257">
        <f t="shared" si="182"/>
        <v>2450851733.5537834</v>
      </c>
      <c r="AB178" s="257"/>
      <c r="AC178" s="32" t="str">
        <f t="shared" si="183"/>
        <v>BERTAHAP</v>
      </c>
      <c r="AD178" s="259">
        <f t="shared" si="184"/>
        <v>0</v>
      </c>
      <c r="AE178" s="260">
        <v>2</v>
      </c>
      <c r="AF178" s="261"/>
      <c r="AG178" s="257" t="e">
        <f>IF(AF178&gt;#REF!,"LB","KR")</f>
        <v>#REF!</v>
      </c>
      <c r="AH178" s="261">
        <v>1998693000</v>
      </c>
      <c r="AI178" s="261">
        <v>2252846000</v>
      </c>
      <c r="AJ178" s="261">
        <v>2391797000</v>
      </c>
      <c r="AK178" s="262">
        <v>2539318000</v>
      </c>
      <c r="AL178" s="262">
        <v>2391797000</v>
      </c>
      <c r="AM178" s="261">
        <v>2539318000</v>
      </c>
      <c r="AN178" s="261">
        <v>2695937000</v>
      </c>
      <c r="AO178" s="51">
        <v>2535304820</v>
      </c>
      <c r="AP178" s="42">
        <v>2691677080</v>
      </c>
      <c r="AQ178" s="58">
        <f t="shared" si="185"/>
        <v>2281774338</v>
      </c>
      <c r="AR178" s="58">
        <f t="shared" si="191"/>
        <v>38029572.300000004</v>
      </c>
      <c r="AS178" s="336">
        <f t="shared" si="192"/>
        <v>47612212.5</v>
      </c>
      <c r="AT178" s="131">
        <f t="shared" si="186"/>
        <v>26916770.800000001</v>
      </c>
      <c r="AU178" s="5">
        <f t="shared" si="187"/>
        <v>38029572.300000004</v>
      </c>
      <c r="AV178" s="5">
        <f t="shared" si="193"/>
        <v>59794925</v>
      </c>
      <c r="AX178" s="2"/>
      <c r="AY178" s="2"/>
      <c r="BT178" s="53">
        <f t="shared" si="188"/>
        <v>-1231034.6938999966</v>
      </c>
      <c r="BV178" s="116">
        <v>49</v>
      </c>
      <c r="BW178" s="121" t="s">
        <v>179</v>
      </c>
      <c r="BX178" s="112" t="str">
        <f>F297</f>
        <v>1BR-20</v>
      </c>
      <c r="BY178" s="113">
        <f>D297</f>
        <v>20</v>
      </c>
      <c r="BZ178" s="114">
        <f>G297</f>
        <v>60</v>
      </c>
      <c r="CA178" s="114">
        <f>H297</f>
        <v>51</v>
      </c>
      <c r="CB178" s="115">
        <f>O297</f>
        <v>25706107.819499999</v>
      </c>
      <c r="CC178" s="115">
        <f t="shared" ref="CC178:CF179" si="202">AH297</f>
        <v>1205095000</v>
      </c>
      <c r="CD178" s="115">
        <f t="shared" si="202"/>
        <v>1358334000</v>
      </c>
      <c r="CE178" s="115">
        <f t="shared" si="202"/>
        <v>1442113000</v>
      </c>
      <c r="CF178" s="115">
        <f t="shared" si="202"/>
        <v>1531060000</v>
      </c>
      <c r="CG178" s="115">
        <f>AN297</f>
        <v>1625492000</v>
      </c>
      <c r="CH178" s="2">
        <v>1</v>
      </c>
      <c r="CT178" s="58">
        <f t="shared" si="189"/>
        <v>2422509372</v>
      </c>
      <c r="CU178" s="43">
        <f t="shared" si="194"/>
        <v>26916770.800000001</v>
      </c>
      <c r="CX178" s="53">
        <f t="shared" si="195"/>
        <v>2152617300</v>
      </c>
      <c r="CY178" s="43">
        <f t="shared" si="196"/>
        <v>35876955</v>
      </c>
      <c r="CZ178" s="48">
        <f t="shared" si="197"/>
        <v>59794925</v>
      </c>
    </row>
    <row r="179" spans="1:104">
      <c r="A179" s="3">
        <f t="shared" si="190"/>
        <v>140</v>
      </c>
      <c r="B179" s="249">
        <v>8</v>
      </c>
      <c r="C179" s="250" t="s">
        <v>169</v>
      </c>
      <c r="D179" s="285">
        <v>20</v>
      </c>
      <c r="E179" s="252"/>
      <c r="F179" s="40" t="s">
        <v>70</v>
      </c>
      <c r="G179" s="253">
        <f t="shared" si="165"/>
        <v>60</v>
      </c>
      <c r="H179" s="253">
        <f t="shared" si="166"/>
        <v>51</v>
      </c>
      <c r="I179" s="254">
        <f t="shared" si="167"/>
        <v>26966806</v>
      </c>
      <c r="J179" s="254">
        <f t="shared" si="168"/>
        <v>2</v>
      </c>
      <c r="K179" s="255">
        <f t="shared" si="169"/>
        <v>0.93</v>
      </c>
      <c r="L179" s="256">
        <f t="shared" si="199"/>
        <v>1.02</v>
      </c>
      <c r="M179" s="257">
        <f t="shared" si="170"/>
        <v>21376392.145576868</v>
      </c>
      <c r="N179" s="257">
        <f t="shared" si="171"/>
        <v>24094609.386887025</v>
      </c>
      <c r="O179" s="257">
        <f t="shared" si="172"/>
        <v>25580712.171600003</v>
      </c>
      <c r="P179" s="257">
        <f t="shared" si="173"/>
        <v>27158474.52427981</v>
      </c>
      <c r="Q179" s="258">
        <f t="shared" si="174"/>
        <v>25580712.171600003</v>
      </c>
      <c r="R179" s="257">
        <f t="shared" si="174"/>
        <v>27158474.52427981</v>
      </c>
      <c r="S179" s="257">
        <f t="shared" si="175"/>
        <v>28833549.806515098</v>
      </c>
      <c r="T179" s="257"/>
      <c r="U179" s="257">
        <f t="shared" si="176"/>
        <v>1090195999.4244204</v>
      </c>
      <c r="V179" s="257">
        <f t="shared" si="177"/>
        <v>1228825078.7312384</v>
      </c>
      <c r="W179" s="257">
        <f t="shared" si="178"/>
        <v>1304616320.7516</v>
      </c>
      <c r="X179" s="258">
        <f t="shared" si="179"/>
        <v>1385082200.7382703</v>
      </c>
      <c r="Y179" s="258">
        <f t="shared" si="180"/>
        <v>1304616320.7516</v>
      </c>
      <c r="Z179" s="257">
        <f t="shared" si="181"/>
        <v>1385082200.7382703</v>
      </c>
      <c r="AA179" s="257">
        <f t="shared" si="182"/>
        <v>1470511040.1322699</v>
      </c>
      <c r="AB179" s="257"/>
      <c r="AC179" s="32" t="str">
        <f t="shared" si="183"/>
        <v>BERTAHAP</v>
      </c>
      <c r="AD179" s="259">
        <f t="shared" si="184"/>
        <v>0</v>
      </c>
      <c r="AE179" s="260">
        <v>2</v>
      </c>
      <c r="AF179" s="261"/>
      <c r="AG179" s="257" t="e">
        <f>IF(AF179&gt;#REF!,"LB","KR")</f>
        <v>#REF!</v>
      </c>
      <c r="AH179" s="261">
        <v>1199216000</v>
      </c>
      <c r="AI179" s="261">
        <v>1351708000</v>
      </c>
      <c r="AJ179" s="261">
        <v>1435078000</v>
      </c>
      <c r="AK179" s="262">
        <v>1523591000</v>
      </c>
      <c r="AL179" s="262">
        <v>1435078000</v>
      </c>
      <c r="AM179" s="261">
        <v>1523591000</v>
      </c>
      <c r="AN179" s="261">
        <v>1617563000</v>
      </c>
      <c r="AO179" s="51">
        <v>1521182680</v>
      </c>
      <c r="AP179" s="42">
        <v>1615006460</v>
      </c>
      <c r="AQ179" s="58">
        <f t="shared" si="185"/>
        <v>1369064412</v>
      </c>
      <c r="AR179" s="58">
        <f t="shared" si="191"/>
        <v>22817740.200000003</v>
      </c>
      <c r="AS179" s="336">
        <f t="shared" si="192"/>
        <v>28567331.25</v>
      </c>
      <c r="AT179" s="131">
        <f t="shared" si="186"/>
        <v>16150064.600000001</v>
      </c>
      <c r="AU179" s="5">
        <f t="shared" si="187"/>
        <v>22817740.200000003</v>
      </c>
      <c r="AV179" s="5">
        <f t="shared" si="193"/>
        <v>35876950</v>
      </c>
      <c r="AX179" s="2"/>
      <c r="AY179" s="2"/>
      <c r="BT179" s="53">
        <f t="shared" si="188"/>
        <v>-1231034.6938999966</v>
      </c>
      <c r="BV179" s="116">
        <v>50</v>
      </c>
      <c r="BW179" s="121" t="s">
        <v>179</v>
      </c>
      <c r="BX179" s="112" t="str">
        <f>F298</f>
        <v>2BR-22</v>
      </c>
      <c r="BY179" s="113">
        <f>D298</f>
        <v>22</v>
      </c>
      <c r="BZ179" s="114">
        <f>G298</f>
        <v>81</v>
      </c>
      <c r="CA179" s="114">
        <f>H298</f>
        <v>70</v>
      </c>
      <c r="CB179" s="115">
        <f>O298</f>
        <v>26811746.865499999</v>
      </c>
      <c r="CC179" s="115">
        <f t="shared" si="202"/>
        <v>1725193000</v>
      </c>
      <c r="CD179" s="115">
        <f t="shared" si="202"/>
        <v>1944568000</v>
      </c>
      <c r="CE179" s="115">
        <f t="shared" si="202"/>
        <v>2064505000</v>
      </c>
      <c r="CF179" s="115">
        <f t="shared" si="202"/>
        <v>2191839000</v>
      </c>
      <c r="CG179" s="115">
        <f>AN298</f>
        <v>2327027000</v>
      </c>
      <c r="CH179" s="2">
        <v>1</v>
      </c>
      <c r="CT179" s="58">
        <f t="shared" si="189"/>
        <v>1453505814</v>
      </c>
      <c r="CU179" s="43">
        <f t="shared" si="194"/>
        <v>16150064.600000001</v>
      </c>
      <c r="CX179" s="53">
        <f t="shared" si="195"/>
        <v>1291570200</v>
      </c>
      <c r="CY179" s="43">
        <f t="shared" si="196"/>
        <v>21526170</v>
      </c>
      <c r="CZ179" s="48">
        <f t="shared" si="197"/>
        <v>35876950</v>
      </c>
    </row>
    <row r="180" spans="1:104">
      <c r="A180" s="3">
        <f t="shared" si="190"/>
        <v>141</v>
      </c>
      <c r="B180" s="249">
        <v>9</v>
      </c>
      <c r="C180" s="250" t="s">
        <v>169</v>
      </c>
      <c r="D180" s="285">
        <v>22</v>
      </c>
      <c r="E180" s="252"/>
      <c r="F180" s="40" t="s">
        <v>89</v>
      </c>
      <c r="G180" s="253">
        <f t="shared" si="165"/>
        <v>81</v>
      </c>
      <c r="H180" s="253">
        <f t="shared" si="166"/>
        <v>70</v>
      </c>
      <c r="I180" s="254">
        <f t="shared" si="167"/>
        <v>26966806</v>
      </c>
      <c r="J180" s="254">
        <f t="shared" si="168"/>
        <v>4</v>
      </c>
      <c r="K180" s="255">
        <f t="shared" si="169"/>
        <v>0.97</v>
      </c>
      <c r="L180" s="256">
        <f t="shared" si="199"/>
        <v>1.02</v>
      </c>
      <c r="M180" s="257">
        <f t="shared" si="170"/>
        <v>22295806.861515656</v>
      </c>
      <c r="N180" s="257">
        <f t="shared" si="171"/>
        <v>25130936.672344532</v>
      </c>
      <c r="O180" s="257">
        <f t="shared" si="172"/>
        <v>26680957.856400002</v>
      </c>
      <c r="P180" s="257">
        <f t="shared" si="173"/>
        <v>28326580.955431629</v>
      </c>
      <c r="Q180" s="258">
        <f t="shared" si="174"/>
        <v>26680957.856400002</v>
      </c>
      <c r="R180" s="257">
        <f t="shared" si="174"/>
        <v>28326580.955431629</v>
      </c>
      <c r="S180" s="257">
        <f t="shared" si="175"/>
        <v>30073702.48636521</v>
      </c>
      <c r="T180" s="257"/>
      <c r="U180" s="257">
        <f t="shared" si="176"/>
        <v>1560706480.3060958</v>
      </c>
      <c r="V180" s="257">
        <f t="shared" si="177"/>
        <v>1759165567.0641172</v>
      </c>
      <c r="W180" s="257">
        <f t="shared" si="178"/>
        <v>1867667049.9480002</v>
      </c>
      <c r="X180" s="258">
        <f t="shared" si="179"/>
        <v>1982860666.880214</v>
      </c>
      <c r="Y180" s="258">
        <f t="shared" si="180"/>
        <v>1867667049.9480002</v>
      </c>
      <c r="Z180" s="257">
        <f t="shared" si="181"/>
        <v>1982860666.880214</v>
      </c>
      <c r="AA180" s="257">
        <f t="shared" si="182"/>
        <v>2105159174.0455647</v>
      </c>
      <c r="AB180" s="257"/>
      <c r="AC180" s="32" t="str">
        <f t="shared" si="183"/>
        <v>BERTAHAP</v>
      </c>
      <c r="AD180" s="259">
        <f t="shared" si="184"/>
        <v>0</v>
      </c>
      <c r="AE180" s="260">
        <v>2</v>
      </c>
      <c r="AF180" s="261"/>
      <c r="AG180" s="257" t="e">
        <f>IF(AF180&gt;#REF!,"LB","KR")</f>
        <v>#REF!</v>
      </c>
      <c r="AH180" s="261">
        <v>1716778000</v>
      </c>
      <c r="AI180" s="261">
        <v>1935083000</v>
      </c>
      <c r="AJ180" s="261">
        <v>2054434000</v>
      </c>
      <c r="AK180" s="262">
        <v>2181147000</v>
      </c>
      <c r="AL180" s="262">
        <v>2054434000</v>
      </c>
      <c r="AM180" s="261">
        <v>2181147000</v>
      </c>
      <c r="AN180" s="261">
        <v>2315676000</v>
      </c>
      <c r="AO180" s="51">
        <v>2177700040</v>
      </c>
      <c r="AP180" s="42">
        <v>2312015820</v>
      </c>
      <c r="AQ180" s="58">
        <f t="shared" si="185"/>
        <v>1959930036</v>
      </c>
      <c r="AR180" s="58">
        <f t="shared" si="191"/>
        <v>32665500.600000005</v>
      </c>
      <c r="AS180" s="336">
        <f t="shared" si="192"/>
        <v>40896506.25</v>
      </c>
      <c r="AT180" s="131">
        <f t="shared" si="186"/>
        <v>23120158.200000003</v>
      </c>
      <c r="AU180" s="5">
        <f t="shared" si="187"/>
        <v>32665500.600000005</v>
      </c>
      <c r="AV180" s="5">
        <f t="shared" si="193"/>
        <v>51360850</v>
      </c>
      <c r="AX180" s="2"/>
      <c r="AY180" s="2"/>
      <c r="BT180" s="53">
        <f t="shared" si="188"/>
        <v>-130789.00909999758</v>
      </c>
      <c r="BV180" s="116"/>
      <c r="BW180" s="121"/>
      <c r="BX180" s="112"/>
      <c r="BY180" s="113"/>
      <c r="BZ180" s="114"/>
      <c r="CA180" s="114"/>
      <c r="CB180" s="115"/>
      <c r="CC180" s="115"/>
      <c r="CD180" s="115"/>
      <c r="CE180" s="115"/>
      <c r="CF180" s="115"/>
      <c r="CG180" s="115"/>
      <c r="CH180" s="2">
        <f>SUM(CH40:CH179)</f>
        <v>259</v>
      </c>
      <c r="CT180" s="58">
        <f t="shared" si="189"/>
        <v>2080814238</v>
      </c>
      <c r="CU180" s="43">
        <f t="shared" si="194"/>
        <v>23120158.200000003</v>
      </c>
      <c r="CX180" s="53">
        <f t="shared" si="195"/>
        <v>1848990600</v>
      </c>
      <c r="CY180" s="43">
        <f t="shared" si="196"/>
        <v>30816510</v>
      </c>
      <c r="CZ180" s="48">
        <f t="shared" si="197"/>
        <v>51360850</v>
      </c>
    </row>
    <row r="181" spans="1:104">
      <c r="A181" s="3">
        <f t="shared" si="190"/>
        <v>142</v>
      </c>
      <c r="B181" s="249">
        <v>1</v>
      </c>
      <c r="C181" s="250" t="s">
        <v>173</v>
      </c>
      <c r="D181" s="251" t="s">
        <v>35</v>
      </c>
      <c r="E181" s="252"/>
      <c r="F181" s="40" t="s">
        <v>42</v>
      </c>
      <c r="G181" s="253">
        <f t="shared" si="165"/>
        <v>78</v>
      </c>
      <c r="H181" s="253">
        <f t="shared" si="166"/>
        <v>66</v>
      </c>
      <c r="I181" s="254">
        <f t="shared" si="167"/>
        <v>26966806</v>
      </c>
      <c r="J181" s="254">
        <f t="shared" si="168"/>
        <v>2</v>
      </c>
      <c r="K181" s="255">
        <f t="shared" si="169"/>
        <v>0.93</v>
      </c>
      <c r="L181" s="305">
        <f t="shared" ref="L181:L188" si="203">SUMIF($AN$4:$AN$22,D181,$BK$4:$BK$22)</f>
        <v>1.03</v>
      </c>
      <c r="M181" s="257">
        <f t="shared" si="170"/>
        <v>21585964.617592327</v>
      </c>
      <c r="N181" s="257">
        <f t="shared" si="171"/>
        <v>24330831.047542781</v>
      </c>
      <c r="O181" s="257">
        <f t="shared" si="172"/>
        <v>25831503.467400003</v>
      </c>
      <c r="P181" s="257">
        <f t="shared" si="173"/>
        <v>27424734.078439418</v>
      </c>
      <c r="Q181" s="258">
        <f t="shared" si="174"/>
        <v>25831503.467400003</v>
      </c>
      <c r="R181" s="257">
        <f t="shared" si="174"/>
        <v>27424734.078439418</v>
      </c>
      <c r="S181" s="257">
        <f t="shared" si="175"/>
        <v>29116231.667363286</v>
      </c>
      <c r="T181" s="257"/>
      <c r="U181" s="257">
        <f t="shared" si="176"/>
        <v>1424673664.7610936</v>
      </c>
      <c r="V181" s="257">
        <f t="shared" si="177"/>
        <v>1605834849.1378236</v>
      </c>
      <c r="W181" s="257">
        <f t="shared" si="178"/>
        <v>1704879228.8484001</v>
      </c>
      <c r="X181" s="258">
        <f t="shared" si="179"/>
        <v>1810032449.1770017</v>
      </c>
      <c r="Y181" s="258">
        <f t="shared" si="180"/>
        <v>1704879228.8484001</v>
      </c>
      <c r="Z181" s="257">
        <f t="shared" si="181"/>
        <v>1810032449.1770017</v>
      </c>
      <c r="AA181" s="257">
        <f t="shared" si="182"/>
        <v>1921671290.0459769</v>
      </c>
      <c r="AB181" s="257"/>
      <c r="AC181" s="32" t="str">
        <f t="shared" si="183"/>
        <v>BERTAHAP</v>
      </c>
      <c r="AD181" s="259">
        <f t="shared" si="184"/>
        <v>0</v>
      </c>
      <c r="AE181" s="260">
        <v>2</v>
      </c>
      <c r="AF181" s="261"/>
      <c r="AG181" s="257" t="e">
        <f>IF(AF181&gt;#REF!,"LB","KR")</f>
        <v>#REF!</v>
      </c>
      <c r="AH181" s="261">
        <v>1567142000</v>
      </c>
      <c r="AI181" s="261">
        <v>1766419000</v>
      </c>
      <c r="AJ181" s="261">
        <v>1875368000</v>
      </c>
      <c r="AK181" s="262">
        <v>1991036000</v>
      </c>
      <c r="AL181" s="262">
        <v>1875368000</v>
      </c>
      <c r="AM181" s="261">
        <v>1991036000</v>
      </c>
      <c r="AN181" s="261">
        <v>2113839000</v>
      </c>
      <c r="AO181" s="51">
        <v>1987890080</v>
      </c>
      <c r="AP181" s="42">
        <v>2110498160</v>
      </c>
      <c r="AQ181" s="58">
        <f t="shared" si="185"/>
        <v>1789101072</v>
      </c>
      <c r="AR181" s="58">
        <f t="shared" si="191"/>
        <v>29818351.200000003</v>
      </c>
      <c r="AS181" s="336">
        <f t="shared" si="192"/>
        <v>37331925</v>
      </c>
      <c r="AT181" s="131">
        <f t="shared" si="186"/>
        <v>21104981.600000001</v>
      </c>
      <c r="AU181" s="5">
        <f t="shared" si="187"/>
        <v>29818351.200000003</v>
      </c>
      <c r="AV181" s="5">
        <f t="shared" si="193"/>
        <v>46884200</v>
      </c>
      <c r="AX181" s="2"/>
      <c r="AY181" s="2"/>
      <c r="BT181" s="53">
        <f t="shared" si="188"/>
        <v>-980243.39809999615</v>
      </c>
      <c r="BV181" s="116"/>
      <c r="BW181" s="112"/>
      <c r="BX181" s="112"/>
      <c r="BY181" s="113"/>
      <c r="BZ181" s="114"/>
      <c r="CA181" s="114"/>
      <c r="CB181" s="115"/>
      <c r="CC181" s="115"/>
      <c r="CD181" s="115"/>
      <c r="CE181" s="115"/>
      <c r="CF181" s="115"/>
      <c r="CG181" s="115"/>
      <c r="CT181" s="58">
        <f t="shared" si="189"/>
        <v>1899448344</v>
      </c>
      <c r="CU181" s="43">
        <f t="shared" si="194"/>
        <v>21104981.600000001</v>
      </c>
      <c r="CX181" s="53">
        <f t="shared" si="195"/>
        <v>1687831200</v>
      </c>
      <c r="CY181" s="43">
        <f t="shared" si="196"/>
        <v>28130520</v>
      </c>
      <c r="CZ181" s="48">
        <f t="shared" si="197"/>
        <v>46884200</v>
      </c>
    </row>
    <row r="182" spans="1:104">
      <c r="A182" s="3">
        <f t="shared" si="190"/>
        <v>143</v>
      </c>
      <c r="B182" s="249">
        <v>2</v>
      </c>
      <c r="C182" s="250" t="s">
        <v>173</v>
      </c>
      <c r="D182" s="251" t="s">
        <v>41</v>
      </c>
      <c r="E182" s="252"/>
      <c r="F182" s="40" t="s">
        <v>45</v>
      </c>
      <c r="G182" s="253">
        <f t="shared" si="165"/>
        <v>60</v>
      </c>
      <c r="H182" s="253">
        <f t="shared" si="166"/>
        <v>52</v>
      </c>
      <c r="I182" s="254">
        <f t="shared" si="167"/>
        <v>26966806</v>
      </c>
      <c r="J182" s="254">
        <f t="shared" si="168"/>
        <v>2</v>
      </c>
      <c r="K182" s="255">
        <f t="shared" si="169"/>
        <v>0.93</v>
      </c>
      <c r="L182" s="305">
        <f t="shared" si="203"/>
        <v>1.03</v>
      </c>
      <c r="M182" s="257">
        <f t="shared" si="170"/>
        <v>21585964.617592327</v>
      </c>
      <c r="N182" s="257">
        <f t="shared" si="171"/>
        <v>24330831.047542781</v>
      </c>
      <c r="O182" s="257">
        <f t="shared" si="172"/>
        <v>25831503.467400003</v>
      </c>
      <c r="P182" s="257">
        <f t="shared" si="173"/>
        <v>27424734.078439418</v>
      </c>
      <c r="Q182" s="258">
        <f t="shared" si="174"/>
        <v>25831503.467400003</v>
      </c>
      <c r="R182" s="257">
        <f t="shared" si="174"/>
        <v>27424734.078439418</v>
      </c>
      <c r="S182" s="257">
        <f t="shared" si="175"/>
        <v>29116231.667363286</v>
      </c>
      <c r="T182" s="257"/>
      <c r="U182" s="257">
        <f t="shared" si="176"/>
        <v>1122470160.1148009</v>
      </c>
      <c r="V182" s="257">
        <f t="shared" si="177"/>
        <v>1265203214.4722247</v>
      </c>
      <c r="W182" s="257">
        <f t="shared" si="178"/>
        <v>1343238180.3048003</v>
      </c>
      <c r="X182" s="258">
        <f t="shared" si="179"/>
        <v>1426086172.0788498</v>
      </c>
      <c r="Y182" s="258">
        <f t="shared" si="180"/>
        <v>1343238180.3048003</v>
      </c>
      <c r="Z182" s="257">
        <f t="shared" si="181"/>
        <v>1426086172.0788498</v>
      </c>
      <c r="AA182" s="257">
        <f t="shared" si="182"/>
        <v>1514044046.7028909</v>
      </c>
      <c r="AB182" s="257"/>
      <c r="AC182" s="32" t="str">
        <f t="shared" si="183"/>
        <v>BERTAHAP</v>
      </c>
      <c r="AD182" s="259">
        <f t="shared" si="184"/>
        <v>0</v>
      </c>
      <c r="AE182" s="260">
        <v>2</v>
      </c>
      <c r="AF182" s="261"/>
      <c r="AG182" s="257" t="e">
        <f>IF(AF182&gt;#REF!,"LB","KR")</f>
        <v>#REF!</v>
      </c>
      <c r="AH182" s="261">
        <v>1234718000</v>
      </c>
      <c r="AI182" s="261">
        <v>1391724000</v>
      </c>
      <c r="AJ182" s="261">
        <v>1477562000</v>
      </c>
      <c r="AK182" s="262">
        <v>1568695000</v>
      </c>
      <c r="AL182" s="262">
        <v>1477562000</v>
      </c>
      <c r="AM182" s="261">
        <v>1568695000</v>
      </c>
      <c r="AN182" s="261">
        <v>1665449000</v>
      </c>
      <c r="AO182" s="51">
        <v>1566215720</v>
      </c>
      <c r="AP182" s="42">
        <v>1662816700</v>
      </c>
      <c r="AQ182" s="58">
        <f t="shared" si="185"/>
        <v>1409594148</v>
      </c>
      <c r="AR182" s="58">
        <f t="shared" si="191"/>
        <v>23493235.800000001</v>
      </c>
      <c r="AS182" s="336">
        <f t="shared" si="192"/>
        <v>29413031.25</v>
      </c>
      <c r="AT182" s="131">
        <f t="shared" si="186"/>
        <v>16628167</v>
      </c>
      <c r="AU182" s="5">
        <f t="shared" si="187"/>
        <v>23493235.800000001</v>
      </c>
      <c r="AV182" s="5">
        <f t="shared" si="193"/>
        <v>36939050</v>
      </c>
      <c r="AX182" s="2"/>
      <c r="AY182" s="2"/>
      <c r="BT182" s="53">
        <f t="shared" si="188"/>
        <v>-980243.39809999615</v>
      </c>
      <c r="BV182" s="116"/>
      <c r="BW182" s="112"/>
      <c r="BX182" s="112"/>
      <c r="BY182" s="113"/>
      <c r="BZ182" s="114"/>
      <c r="CA182" s="114"/>
      <c r="CB182" s="115"/>
      <c r="CC182" s="115"/>
      <c r="CD182" s="115"/>
      <c r="CE182" s="115"/>
      <c r="CF182" s="115"/>
      <c r="CG182" s="115"/>
      <c r="CT182" s="58">
        <f t="shared" si="189"/>
        <v>1496535030</v>
      </c>
      <c r="CU182" s="43">
        <f t="shared" si="194"/>
        <v>16628167</v>
      </c>
      <c r="CX182" s="53">
        <f t="shared" si="195"/>
        <v>1329805800</v>
      </c>
      <c r="CY182" s="43">
        <f t="shared" si="196"/>
        <v>22163430</v>
      </c>
      <c r="CZ182" s="48">
        <f t="shared" si="197"/>
        <v>36939050</v>
      </c>
    </row>
    <row r="183" spans="1:104">
      <c r="A183" s="3">
        <f t="shared" si="190"/>
        <v>144</v>
      </c>
      <c r="B183" s="249">
        <v>3</v>
      </c>
      <c r="C183" s="250" t="s">
        <v>173</v>
      </c>
      <c r="D183" s="251">
        <v>10</v>
      </c>
      <c r="E183" s="252"/>
      <c r="F183" s="40" t="s">
        <v>48</v>
      </c>
      <c r="G183" s="253">
        <f t="shared" si="165"/>
        <v>74</v>
      </c>
      <c r="H183" s="253">
        <f t="shared" si="166"/>
        <v>63</v>
      </c>
      <c r="I183" s="254">
        <f t="shared" si="167"/>
        <v>26966806</v>
      </c>
      <c r="J183" s="254">
        <f t="shared" si="168"/>
        <v>2</v>
      </c>
      <c r="K183" s="255">
        <f t="shared" si="169"/>
        <v>0.93</v>
      </c>
      <c r="L183" s="305">
        <f t="shared" si="203"/>
        <v>1.03</v>
      </c>
      <c r="M183" s="257">
        <f t="shared" si="170"/>
        <v>21585964.617592327</v>
      </c>
      <c r="N183" s="257">
        <f t="shared" si="171"/>
        <v>24330831.047542781</v>
      </c>
      <c r="O183" s="257">
        <f t="shared" si="172"/>
        <v>25831503.467400003</v>
      </c>
      <c r="P183" s="257">
        <f t="shared" si="173"/>
        <v>27424734.078439418</v>
      </c>
      <c r="Q183" s="258">
        <f t="shared" si="174"/>
        <v>25831503.467400003</v>
      </c>
      <c r="R183" s="257">
        <f t="shared" si="174"/>
        <v>27424734.078439418</v>
      </c>
      <c r="S183" s="257">
        <f t="shared" si="175"/>
        <v>29116231.667363286</v>
      </c>
      <c r="T183" s="257"/>
      <c r="U183" s="257">
        <f t="shared" si="176"/>
        <v>1359915770.9083166</v>
      </c>
      <c r="V183" s="257">
        <f t="shared" si="177"/>
        <v>1532842355.9951952</v>
      </c>
      <c r="W183" s="257">
        <f t="shared" si="178"/>
        <v>1627384718.4462001</v>
      </c>
      <c r="X183" s="258">
        <f t="shared" si="179"/>
        <v>1727758246.9416833</v>
      </c>
      <c r="Y183" s="258">
        <f t="shared" si="180"/>
        <v>1627384718.4462001</v>
      </c>
      <c r="Z183" s="257">
        <f t="shared" si="181"/>
        <v>1727758246.9416833</v>
      </c>
      <c r="AA183" s="257">
        <f t="shared" si="182"/>
        <v>1834322595.0438871</v>
      </c>
      <c r="AB183" s="257"/>
      <c r="AC183" s="32" t="str">
        <f t="shared" si="183"/>
        <v>BERTAHAP</v>
      </c>
      <c r="AD183" s="259">
        <f t="shared" si="184"/>
        <v>0</v>
      </c>
      <c r="AE183" s="260">
        <v>2</v>
      </c>
      <c r="AF183" s="261"/>
      <c r="AG183" s="257" t="e">
        <f>IF(AF183&gt;#REF!,"LB","KR")</f>
        <v>#REF!</v>
      </c>
      <c r="AH183" s="261">
        <v>1495908000</v>
      </c>
      <c r="AI183" s="261">
        <v>1686127000</v>
      </c>
      <c r="AJ183" s="261">
        <v>1790124000</v>
      </c>
      <c r="AK183" s="262">
        <v>1900535000</v>
      </c>
      <c r="AL183" s="262">
        <v>1790124000</v>
      </c>
      <c r="AM183" s="261">
        <v>1900535000</v>
      </c>
      <c r="AN183" s="261">
        <v>2017755000</v>
      </c>
      <c r="AO183" s="51">
        <v>1897531440</v>
      </c>
      <c r="AP183" s="42">
        <v>2014567100</v>
      </c>
      <c r="AQ183" s="58">
        <f t="shared" si="185"/>
        <v>1707778296</v>
      </c>
      <c r="AR183" s="58">
        <f t="shared" si="191"/>
        <v>28462971.600000005</v>
      </c>
      <c r="AS183" s="336">
        <f t="shared" si="192"/>
        <v>35635031.25</v>
      </c>
      <c r="AT183" s="131">
        <f t="shared" si="186"/>
        <v>20145671</v>
      </c>
      <c r="AU183" s="5">
        <f t="shared" si="187"/>
        <v>28462971.600000005</v>
      </c>
      <c r="AV183" s="5">
        <f t="shared" si="193"/>
        <v>44753100</v>
      </c>
      <c r="AX183" s="2"/>
      <c r="AY183" s="2"/>
      <c r="BT183" s="53">
        <f t="shared" si="188"/>
        <v>-980243.39809999615</v>
      </c>
      <c r="BV183" s="116"/>
      <c r="BW183" s="121"/>
      <c r="BX183" s="112"/>
      <c r="BY183" s="113"/>
      <c r="BZ183" s="114"/>
      <c r="CA183" s="114"/>
      <c r="CB183" s="115"/>
      <c r="CC183" s="115"/>
      <c r="CD183" s="115"/>
      <c r="CE183" s="115"/>
      <c r="CF183" s="115"/>
      <c r="CG183" s="115"/>
      <c r="CT183" s="58">
        <f t="shared" si="189"/>
        <v>1813110390</v>
      </c>
      <c r="CU183" s="43">
        <f t="shared" si="194"/>
        <v>20145671</v>
      </c>
      <c r="CX183" s="53">
        <f t="shared" si="195"/>
        <v>1611111600</v>
      </c>
      <c r="CY183" s="43">
        <f t="shared" si="196"/>
        <v>26851860</v>
      </c>
      <c r="CZ183" s="48">
        <f t="shared" si="197"/>
        <v>44753100</v>
      </c>
    </row>
    <row r="184" spans="1:104">
      <c r="A184" s="3">
        <f t="shared" si="190"/>
        <v>145</v>
      </c>
      <c r="B184" s="249">
        <v>4</v>
      </c>
      <c r="C184" s="250" t="s">
        <v>173</v>
      </c>
      <c r="D184" s="285">
        <v>12</v>
      </c>
      <c r="E184" s="252"/>
      <c r="F184" s="40" t="s">
        <v>50</v>
      </c>
      <c r="G184" s="253">
        <f t="shared" si="165"/>
        <v>67</v>
      </c>
      <c r="H184" s="253">
        <f t="shared" si="166"/>
        <v>57</v>
      </c>
      <c r="I184" s="254">
        <f t="shared" si="167"/>
        <v>26966806</v>
      </c>
      <c r="J184" s="254">
        <f t="shared" si="168"/>
        <v>2</v>
      </c>
      <c r="K184" s="255">
        <f t="shared" si="169"/>
        <v>0.93</v>
      </c>
      <c r="L184" s="305">
        <f t="shared" si="203"/>
        <v>1.03</v>
      </c>
      <c r="M184" s="257">
        <f t="shared" si="170"/>
        <v>21585964.617592327</v>
      </c>
      <c r="N184" s="257">
        <f t="shared" si="171"/>
        <v>24330831.047542781</v>
      </c>
      <c r="O184" s="257">
        <f t="shared" si="172"/>
        <v>25831503.467400003</v>
      </c>
      <c r="P184" s="257">
        <f t="shared" si="173"/>
        <v>27424734.078439418</v>
      </c>
      <c r="Q184" s="258">
        <f t="shared" si="174"/>
        <v>25831503.467400003</v>
      </c>
      <c r="R184" s="257">
        <f t="shared" si="174"/>
        <v>27424734.078439418</v>
      </c>
      <c r="S184" s="257">
        <f t="shared" si="175"/>
        <v>29116231.667363286</v>
      </c>
      <c r="T184" s="257"/>
      <c r="U184" s="257">
        <f t="shared" si="176"/>
        <v>1230399983.2027626</v>
      </c>
      <c r="V184" s="257">
        <f t="shared" si="177"/>
        <v>1386857369.7099385</v>
      </c>
      <c r="W184" s="257">
        <f t="shared" si="178"/>
        <v>1472395697.6418002</v>
      </c>
      <c r="X184" s="258">
        <f t="shared" si="179"/>
        <v>1563209842.4710469</v>
      </c>
      <c r="Y184" s="258">
        <f t="shared" si="180"/>
        <v>1472395697.6418002</v>
      </c>
      <c r="Z184" s="257">
        <f t="shared" si="181"/>
        <v>1563209842.4710469</v>
      </c>
      <c r="AA184" s="257">
        <f t="shared" si="182"/>
        <v>1659625205.0397072</v>
      </c>
      <c r="AB184" s="257"/>
      <c r="AC184" s="32" t="str">
        <f t="shared" si="183"/>
        <v>BERTAHAP</v>
      </c>
      <c r="AD184" s="259">
        <f t="shared" si="184"/>
        <v>0</v>
      </c>
      <c r="AE184" s="260">
        <v>2</v>
      </c>
      <c r="AF184" s="261"/>
      <c r="AG184" s="257" t="e">
        <f>IF(AF184&gt;#REF!,"LB","KR")</f>
        <v>#REF!</v>
      </c>
      <c r="AH184" s="261">
        <v>1353440000</v>
      </c>
      <c r="AI184" s="261">
        <v>1525544000</v>
      </c>
      <c r="AJ184" s="261">
        <v>1619636000</v>
      </c>
      <c r="AK184" s="262">
        <v>1719531000</v>
      </c>
      <c r="AL184" s="262">
        <v>1619636000</v>
      </c>
      <c r="AM184" s="261">
        <v>1719531000</v>
      </c>
      <c r="AN184" s="261">
        <v>1825588000</v>
      </c>
      <c r="AO184" s="51">
        <v>1716814160</v>
      </c>
      <c r="AP184" s="42">
        <v>1822702860</v>
      </c>
      <c r="AQ184" s="58">
        <f t="shared" si="185"/>
        <v>1545132744</v>
      </c>
      <c r="AR184" s="58">
        <f t="shared" si="191"/>
        <v>25752212.400000002</v>
      </c>
      <c r="AS184" s="336">
        <f t="shared" si="192"/>
        <v>32241206.25</v>
      </c>
      <c r="AT184" s="131">
        <f t="shared" si="186"/>
        <v>18227028.600000001</v>
      </c>
      <c r="AU184" s="5">
        <f t="shared" si="187"/>
        <v>25752212.400000002</v>
      </c>
      <c r="AV184" s="5">
        <f t="shared" si="193"/>
        <v>40490900</v>
      </c>
      <c r="AX184" s="2"/>
      <c r="AY184" s="2"/>
      <c r="BT184" s="53">
        <f t="shared" si="188"/>
        <v>-980243.39809999615</v>
      </c>
      <c r="BV184" s="116"/>
      <c r="BW184" s="112"/>
      <c r="BX184" s="112"/>
      <c r="BY184" s="113"/>
      <c r="BZ184" s="112"/>
      <c r="CA184" s="112"/>
      <c r="CB184" s="112"/>
      <c r="CC184" s="112"/>
      <c r="CD184" s="112"/>
      <c r="CE184" s="112"/>
      <c r="CF184" s="112"/>
      <c r="CG184" s="112"/>
      <c r="CT184" s="58">
        <f t="shared" si="189"/>
        <v>1640432574</v>
      </c>
      <c r="CU184" s="43">
        <f t="shared" si="194"/>
        <v>18227028.600000001</v>
      </c>
      <c r="CX184" s="53">
        <f t="shared" si="195"/>
        <v>1457672400</v>
      </c>
      <c r="CY184" s="43">
        <f t="shared" si="196"/>
        <v>24294540</v>
      </c>
      <c r="CZ184" s="48">
        <f t="shared" si="197"/>
        <v>40490900</v>
      </c>
    </row>
    <row r="185" spans="1:104">
      <c r="A185" s="3">
        <f t="shared" si="190"/>
        <v>146</v>
      </c>
      <c r="B185" s="249">
        <v>5</v>
      </c>
      <c r="C185" s="250" t="s">
        <v>173</v>
      </c>
      <c r="D185" s="251">
        <v>16</v>
      </c>
      <c r="E185" s="252"/>
      <c r="F185" s="40" t="s">
        <v>52</v>
      </c>
      <c r="G185" s="253">
        <f t="shared" si="165"/>
        <v>71</v>
      </c>
      <c r="H185" s="253">
        <f t="shared" si="166"/>
        <v>63</v>
      </c>
      <c r="I185" s="254">
        <f t="shared" si="167"/>
        <v>26966806</v>
      </c>
      <c r="J185" s="254">
        <f t="shared" si="168"/>
        <v>2</v>
      </c>
      <c r="K185" s="255">
        <f t="shared" si="169"/>
        <v>0.93</v>
      </c>
      <c r="L185" s="305">
        <f t="shared" si="203"/>
        <v>1.03</v>
      </c>
      <c r="M185" s="257">
        <f t="shared" si="170"/>
        <v>21585964.617592327</v>
      </c>
      <c r="N185" s="257">
        <f t="shared" si="171"/>
        <v>24330831.047542781</v>
      </c>
      <c r="O185" s="257">
        <f t="shared" si="172"/>
        <v>25831503.467400003</v>
      </c>
      <c r="P185" s="257">
        <f t="shared" si="173"/>
        <v>27424734.078439418</v>
      </c>
      <c r="Q185" s="258">
        <f t="shared" si="174"/>
        <v>25831503.467400003</v>
      </c>
      <c r="R185" s="257">
        <f t="shared" si="174"/>
        <v>27424734.078439418</v>
      </c>
      <c r="S185" s="257">
        <f t="shared" si="175"/>
        <v>29116231.667363286</v>
      </c>
      <c r="T185" s="257"/>
      <c r="U185" s="257">
        <f t="shared" si="176"/>
        <v>1359915770.9083166</v>
      </c>
      <c r="V185" s="257">
        <f t="shared" si="177"/>
        <v>1532842355.9951952</v>
      </c>
      <c r="W185" s="257">
        <f t="shared" si="178"/>
        <v>1627384718.4462001</v>
      </c>
      <c r="X185" s="258">
        <f t="shared" si="179"/>
        <v>1727758246.9416833</v>
      </c>
      <c r="Y185" s="258">
        <f t="shared" si="180"/>
        <v>1627384718.4462001</v>
      </c>
      <c r="Z185" s="257">
        <f t="shared" si="181"/>
        <v>1727758246.9416833</v>
      </c>
      <c r="AA185" s="257">
        <f t="shared" si="182"/>
        <v>1834322595.0438871</v>
      </c>
      <c r="AB185" s="257"/>
      <c r="AC185" s="32" t="str">
        <f t="shared" si="183"/>
        <v>BERTAHAP</v>
      </c>
      <c r="AD185" s="259">
        <f t="shared" si="184"/>
        <v>0</v>
      </c>
      <c r="AE185" s="260">
        <v>2</v>
      </c>
      <c r="AF185" s="261"/>
      <c r="AG185" s="257" t="e">
        <f>IF(AF185&gt;#REF!,"LB","KR")</f>
        <v>#REF!</v>
      </c>
      <c r="AH185" s="261">
        <v>1495908000</v>
      </c>
      <c r="AI185" s="261">
        <v>1686127000</v>
      </c>
      <c r="AJ185" s="261">
        <v>1790124000</v>
      </c>
      <c r="AK185" s="262">
        <v>1900535000</v>
      </c>
      <c r="AL185" s="262">
        <v>1790124000</v>
      </c>
      <c r="AM185" s="261">
        <v>1900535000</v>
      </c>
      <c r="AN185" s="261">
        <v>2017755000</v>
      </c>
      <c r="AO185" s="51">
        <v>1897531440</v>
      </c>
      <c r="AP185" s="42">
        <v>2014567100</v>
      </c>
      <c r="AQ185" s="58">
        <f t="shared" si="185"/>
        <v>1707778296</v>
      </c>
      <c r="AR185" s="58">
        <f t="shared" si="191"/>
        <v>28462971.600000005</v>
      </c>
      <c r="AS185" s="336">
        <f t="shared" si="192"/>
        <v>35635031.25</v>
      </c>
      <c r="AT185" s="131">
        <f t="shared" si="186"/>
        <v>20145671</v>
      </c>
      <c r="AU185" s="5">
        <f t="shared" si="187"/>
        <v>28462971.600000005</v>
      </c>
      <c r="AV185" s="5">
        <f t="shared" si="193"/>
        <v>44753100</v>
      </c>
      <c r="AX185" s="2"/>
      <c r="AY185" s="2"/>
      <c r="BT185" s="53">
        <f t="shared" si="188"/>
        <v>-980243.39809999615</v>
      </c>
      <c r="BV185" s="116"/>
      <c r="BW185" s="112"/>
      <c r="BX185" s="112"/>
      <c r="BY185" s="113"/>
      <c r="BZ185" s="112"/>
      <c r="CA185" s="112"/>
      <c r="CB185" s="112"/>
      <c r="CC185" s="112"/>
      <c r="CD185" s="112"/>
      <c r="CE185" s="112"/>
      <c r="CF185" s="112"/>
      <c r="CG185" s="112"/>
      <c r="CT185" s="58">
        <f t="shared" si="189"/>
        <v>1813110390</v>
      </c>
      <c r="CU185" s="43">
        <f t="shared" si="194"/>
        <v>20145671</v>
      </c>
      <c r="CX185" s="53">
        <f t="shared" si="195"/>
        <v>1611111600</v>
      </c>
      <c r="CY185" s="43">
        <f t="shared" si="196"/>
        <v>26851860</v>
      </c>
      <c r="CZ185" s="48">
        <f t="shared" si="197"/>
        <v>44753100</v>
      </c>
    </row>
    <row r="186" spans="1:104">
      <c r="A186" s="3">
        <f t="shared" si="190"/>
        <v>147</v>
      </c>
      <c r="B186" s="249">
        <v>6</v>
      </c>
      <c r="C186" s="250" t="s">
        <v>173</v>
      </c>
      <c r="D186" s="285">
        <v>18</v>
      </c>
      <c r="E186" s="252"/>
      <c r="F186" s="40" t="s">
        <v>54</v>
      </c>
      <c r="G186" s="253">
        <f t="shared" si="165"/>
        <v>97</v>
      </c>
      <c r="H186" s="253">
        <f t="shared" si="166"/>
        <v>85</v>
      </c>
      <c r="I186" s="254">
        <f t="shared" si="167"/>
        <v>26966806</v>
      </c>
      <c r="J186" s="254">
        <f t="shared" si="168"/>
        <v>2</v>
      </c>
      <c r="K186" s="255">
        <f t="shared" si="169"/>
        <v>0.93</v>
      </c>
      <c r="L186" s="305">
        <f t="shared" si="203"/>
        <v>1.03</v>
      </c>
      <c r="M186" s="257">
        <f t="shared" si="170"/>
        <v>21585964.617592327</v>
      </c>
      <c r="N186" s="257">
        <f t="shared" si="171"/>
        <v>24330831.047542781</v>
      </c>
      <c r="O186" s="257">
        <f t="shared" si="172"/>
        <v>25831503.467400003</v>
      </c>
      <c r="P186" s="257">
        <f t="shared" si="173"/>
        <v>27424734.078439418</v>
      </c>
      <c r="Q186" s="258">
        <f t="shared" si="174"/>
        <v>25831503.467400003</v>
      </c>
      <c r="R186" s="257">
        <f t="shared" si="174"/>
        <v>27424734.078439418</v>
      </c>
      <c r="S186" s="257">
        <f t="shared" si="175"/>
        <v>29116231.667363286</v>
      </c>
      <c r="T186" s="257"/>
      <c r="U186" s="257">
        <f t="shared" si="176"/>
        <v>1834806992.4953477</v>
      </c>
      <c r="V186" s="257">
        <f t="shared" si="177"/>
        <v>2068120639.0411363</v>
      </c>
      <c r="W186" s="257">
        <f t="shared" si="178"/>
        <v>2195677794.7290001</v>
      </c>
      <c r="X186" s="258">
        <f t="shared" si="179"/>
        <v>2331102396.6673508</v>
      </c>
      <c r="Y186" s="258">
        <f t="shared" si="180"/>
        <v>2195677794.7290001</v>
      </c>
      <c r="Z186" s="257">
        <f t="shared" si="181"/>
        <v>2331102396.6673508</v>
      </c>
      <c r="AA186" s="257">
        <f t="shared" si="182"/>
        <v>2474879691.7258792</v>
      </c>
      <c r="AB186" s="257"/>
      <c r="AC186" s="32" t="str">
        <f t="shared" si="183"/>
        <v>BERTAHAP</v>
      </c>
      <c r="AD186" s="259">
        <f t="shared" si="184"/>
        <v>0</v>
      </c>
      <c r="AE186" s="260">
        <v>2</v>
      </c>
      <c r="AF186" s="261"/>
      <c r="AG186" s="257" t="e">
        <f>IF(AF186&gt;#REF!,"LB","KR")</f>
        <v>#REF!</v>
      </c>
      <c r="AH186" s="261">
        <v>2018288000</v>
      </c>
      <c r="AI186" s="261">
        <v>2274933000</v>
      </c>
      <c r="AJ186" s="261">
        <v>2415246000</v>
      </c>
      <c r="AK186" s="262">
        <v>2564213000</v>
      </c>
      <c r="AL186" s="262">
        <v>2415246000</v>
      </c>
      <c r="AM186" s="261">
        <v>2564213000</v>
      </c>
      <c r="AN186" s="261">
        <v>2722368000</v>
      </c>
      <c r="AO186" s="51">
        <v>2560160760</v>
      </c>
      <c r="AP186" s="42">
        <v>2718065780</v>
      </c>
      <c r="AQ186" s="58">
        <f t="shared" si="185"/>
        <v>2304144684</v>
      </c>
      <c r="AR186" s="58">
        <f t="shared" si="191"/>
        <v>38402411.399999999</v>
      </c>
      <c r="AS186" s="336">
        <f t="shared" si="192"/>
        <v>48078993.75</v>
      </c>
      <c r="AT186" s="131">
        <f t="shared" si="186"/>
        <v>27180657.800000001</v>
      </c>
      <c r="AU186" s="5">
        <f t="shared" si="187"/>
        <v>38402411.399999999</v>
      </c>
      <c r="AV186" s="5">
        <f t="shared" si="193"/>
        <v>60381150</v>
      </c>
      <c r="AX186" s="2"/>
      <c r="AY186" s="2"/>
      <c r="BT186" s="53">
        <f t="shared" si="188"/>
        <v>-980243.39809999615</v>
      </c>
      <c r="BV186" s="116"/>
      <c r="BW186" s="112"/>
      <c r="BX186" s="112"/>
      <c r="BY186" s="113"/>
      <c r="BZ186" s="112"/>
      <c r="CA186" s="112"/>
      <c r="CB186" s="112"/>
      <c r="CC186" s="112"/>
      <c r="CD186" s="112"/>
      <c r="CE186" s="112"/>
      <c r="CF186" s="112"/>
      <c r="CG186" s="112"/>
      <c r="CT186" s="58">
        <f t="shared" si="189"/>
        <v>2446259202</v>
      </c>
      <c r="CU186" s="43">
        <f t="shared" si="194"/>
        <v>27180657.800000001</v>
      </c>
      <c r="CX186" s="53">
        <f t="shared" si="195"/>
        <v>2173721400</v>
      </c>
      <c r="CY186" s="43">
        <f t="shared" si="196"/>
        <v>36228690</v>
      </c>
      <c r="CZ186" s="48">
        <f t="shared" si="197"/>
        <v>60381150</v>
      </c>
    </row>
    <row r="187" spans="1:104">
      <c r="A187" s="3">
        <f t="shared" si="190"/>
        <v>148</v>
      </c>
      <c r="B187" s="249">
        <v>7</v>
      </c>
      <c r="C187" s="250" t="s">
        <v>173</v>
      </c>
      <c r="D187" s="285">
        <v>20</v>
      </c>
      <c r="E187" s="252"/>
      <c r="F187" s="40" t="s">
        <v>70</v>
      </c>
      <c r="G187" s="253">
        <f t="shared" si="165"/>
        <v>60</v>
      </c>
      <c r="H187" s="253">
        <f t="shared" si="166"/>
        <v>51</v>
      </c>
      <c r="I187" s="254">
        <f t="shared" si="167"/>
        <v>26966806</v>
      </c>
      <c r="J187" s="254">
        <f t="shared" si="168"/>
        <v>2</v>
      </c>
      <c r="K187" s="255">
        <f t="shared" si="169"/>
        <v>0.93</v>
      </c>
      <c r="L187" s="305">
        <f t="shared" si="203"/>
        <v>1.03</v>
      </c>
      <c r="M187" s="257">
        <f t="shared" si="170"/>
        <v>21585964.617592327</v>
      </c>
      <c r="N187" s="257">
        <f t="shared" si="171"/>
        <v>24330831.047542781</v>
      </c>
      <c r="O187" s="257">
        <f t="shared" si="172"/>
        <v>25831503.467400003</v>
      </c>
      <c r="P187" s="257">
        <f t="shared" si="173"/>
        <v>27424734.078439418</v>
      </c>
      <c r="Q187" s="258">
        <f t="shared" si="174"/>
        <v>25831503.467400003</v>
      </c>
      <c r="R187" s="257">
        <f t="shared" si="174"/>
        <v>27424734.078439418</v>
      </c>
      <c r="S187" s="257">
        <f t="shared" si="175"/>
        <v>29116231.667363286</v>
      </c>
      <c r="T187" s="257"/>
      <c r="U187" s="257">
        <f t="shared" si="176"/>
        <v>1100884195.4972086</v>
      </c>
      <c r="V187" s="257">
        <f t="shared" si="177"/>
        <v>1240872383.4246819</v>
      </c>
      <c r="W187" s="257">
        <f t="shared" si="178"/>
        <v>1317406676.8374002</v>
      </c>
      <c r="X187" s="258">
        <f t="shared" si="179"/>
        <v>1398661438.0004103</v>
      </c>
      <c r="Y187" s="258">
        <f t="shared" si="180"/>
        <v>1317406676.8374002</v>
      </c>
      <c r="Z187" s="257">
        <f t="shared" si="181"/>
        <v>1398661438.0004103</v>
      </c>
      <c r="AA187" s="257">
        <f t="shared" si="182"/>
        <v>1484927815.0355277</v>
      </c>
      <c r="AB187" s="257"/>
      <c r="AC187" s="32" t="str">
        <f t="shared" si="183"/>
        <v>BERTAHAP</v>
      </c>
      <c r="AD187" s="259">
        <f t="shared" si="184"/>
        <v>0</v>
      </c>
      <c r="AE187" s="260">
        <v>2</v>
      </c>
      <c r="AF187" s="261"/>
      <c r="AG187" s="257" t="e">
        <f>IF(AF187&gt;#REF!,"LB","KR")</f>
        <v>#REF!</v>
      </c>
      <c r="AH187" s="261">
        <v>1210973000</v>
      </c>
      <c r="AI187" s="261">
        <v>1364960000</v>
      </c>
      <c r="AJ187" s="261">
        <v>1449148000</v>
      </c>
      <c r="AK187" s="262">
        <v>1538528000</v>
      </c>
      <c r="AL187" s="262">
        <v>1449148000</v>
      </c>
      <c r="AM187" s="261">
        <v>1538528000</v>
      </c>
      <c r="AN187" s="261">
        <v>1633421000</v>
      </c>
      <c r="AO187" s="51">
        <v>1536096880</v>
      </c>
      <c r="AP187" s="42">
        <v>1630839680</v>
      </c>
      <c r="AQ187" s="58">
        <f t="shared" si="185"/>
        <v>1382487192</v>
      </c>
      <c r="AR187" s="58">
        <f t="shared" si="191"/>
        <v>23041453.200000003</v>
      </c>
      <c r="AS187" s="336">
        <f t="shared" si="192"/>
        <v>28847400</v>
      </c>
      <c r="AT187" s="131">
        <f t="shared" si="186"/>
        <v>16308396.800000003</v>
      </c>
      <c r="AU187" s="5">
        <f t="shared" si="187"/>
        <v>23041453.200000003</v>
      </c>
      <c r="AV187" s="5">
        <f t="shared" si="193"/>
        <v>36228700</v>
      </c>
      <c r="AX187" s="2"/>
      <c r="AY187" s="2"/>
      <c r="BT187" s="53">
        <f t="shared" si="188"/>
        <v>-980243.39809999615</v>
      </c>
      <c r="CT187" s="58">
        <f t="shared" si="189"/>
        <v>1467755712</v>
      </c>
      <c r="CU187" s="43">
        <f t="shared" si="194"/>
        <v>16308396.800000003</v>
      </c>
      <c r="CX187" s="53">
        <f t="shared" si="195"/>
        <v>1304233200</v>
      </c>
      <c r="CY187" s="43">
        <f t="shared" si="196"/>
        <v>21737220</v>
      </c>
      <c r="CZ187" s="48">
        <f t="shared" si="197"/>
        <v>36228700</v>
      </c>
    </row>
    <row r="188" spans="1:104">
      <c r="A188" s="3">
        <f t="shared" si="190"/>
        <v>149</v>
      </c>
      <c r="B188" s="249">
        <v>8</v>
      </c>
      <c r="C188" s="250" t="s">
        <v>173</v>
      </c>
      <c r="D188" s="285">
        <v>22</v>
      </c>
      <c r="E188" s="252"/>
      <c r="F188" s="40" t="s">
        <v>89</v>
      </c>
      <c r="G188" s="253">
        <f t="shared" si="165"/>
        <v>81</v>
      </c>
      <c r="H188" s="253">
        <f t="shared" si="166"/>
        <v>70</v>
      </c>
      <c r="I188" s="254">
        <f t="shared" si="167"/>
        <v>26966806</v>
      </c>
      <c r="J188" s="254">
        <f t="shared" si="168"/>
        <v>4</v>
      </c>
      <c r="K188" s="255">
        <f t="shared" si="169"/>
        <v>0.97</v>
      </c>
      <c r="L188" s="305">
        <f t="shared" si="203"/>
        <v>1.03</v>
      </c>
      <c r="M188" s="257">
        <f t="shared" si="170"/>
        <v>22514393.20329522</v>
      </c>
      <c r="N188" s="257">
        <f t="shared" si="171"/>
        <v>25377318.40442634</v>
      </c>
      <c r="O188" s="257">
        <f t="shared" si="172"/>
        <v>26942535.874600001</v>
      </c>
      <c r="P188" s="257">
        <f t="shared" si="173"/>
        <v>28604292.533426058</v>
      </c>
      <c r="Q188" s="258">
        <f t="shared" si="174"/>
        <v>26942535.874600001</v>
      </c>
      <c r="R188" s="257">
        <f t="shared" si="174"/>
        <v>28604292.533426058</v>
      </c>
      <c r="S188" s="257">
        <f t="shared" si="175"/>
        <v>30368542.706819769</v>
      </c>
      <c r="T188" s="257"/>
      <c r="U188" s="257">
        <f t="shared" si="176"/>
        <v>1576007524.2306654</v>
      </c>
      <c r="V188" s="257">
        <f t="shared" si="177"/>
        <v>1776412288.3098438</v>
      </c>
      <c r="W188" s="257">
        <f t="shared" si="178"/>
        <v>1885977511.2220001</v>
      </c>
      <c r="X188" s="258">
        <f t="shared" si="179"/>
        <v>2002300477.339824</v>
      </c>
      <c r="Y188" s="258">
        <f t="shared" si="180"/>
        <v>1885977511.2220001</v>
      </c>
      <c r="Z188" s="257">
        <f t="shared" si="181"/>
        <v>2002300477.339824</v>
      </c>
      <c r="AA188" s="257">
        <f t="shared" si="182"/>
        <v>2125797989.4773839</v>
      </c>
      <c r="AB188" s="257"/>
      <c r="AC188" s="32" t="str">
        <f t="shared" si="183"/>
        <v>BERTAHAP</v>
      </c>
      <c r="AD188" s="259">
        <f t="shared" si="184"/>
        <v>0</v>
      </c>
      <c r="AE188" s="260">
        <v>2</v>
      </c>
      <c r="AF188" s="261"/>
      <c r="AG188" s="257" t="e">
        <f>IF(AF188&gt;#REF!,"LB","KR")</f>
        <v>#REF!</v>
      </c>
      <c r="AH188" s="261">
        <v>1733609000</v>
      </c>
      <c r="AI188" s="261">
        <v>1954054000</v>
      </c>
      <c r="AJ188" s="261">
        <v>2074576000</v>
      </c>
      <c r="AK188" s="262">
        <v>2202531000</v>
      </c>
      <c r="AL188" s="262">
        <v>2074576000</v>
      </c>
      <c r="AM188" s="261">
        <v>2202531000</v>
      </c>
      <c r="AN188" s="261">
        <v>2338378000</v>
      </c>
      <c r="AO188" s="51">
        <v>2199050560</v>
      </c>
      <c r="AP188" s="42">
        <v>2334682860</v>
      </c>
      <c r="AQ188" s="58">
        <f t="shared" si="185"/>
        <v>1979145504</v>
      </c>
      <c r="AR188" s="58">
        <f t="shared" si="191"/>
        <v>32985758.400000002</v>
      </c>
      <c r="AS188" s="336">
        <f t="shared" si="192"/>
        <v>41297456.25</v>
      </c>
      <c r="AT188" s="131">
        <f t="shared" si="186"/>
        <v>23346828.600000001</v>
      </c>
      <c r="AU188" s="5">
        <f t="shared" si="187"/>
        <v>32985758.400000002</v>
      </c>
      <c r="AV188" s="5">
        <f t="shared" si="193"/>
        <v>51864400</v>
      </c>
      <c r="AX188" s="2"/>
      <c r="AY188" s="2"/>
      <c r="BT188" s="53">
        <f t="shared" si="188"/>
        <v>130789.00910000131</v>
      </c>
      <c r="CT188" s="58">
        <f t="shared" si="189"/>
        <v>2101214574</v>
      </c>
      <c r="CU188" s="43">
        <f t="shared" si="194"/>
        <v>23346828.600000001</v>
      </c>
      <c r="CX188" s="53">
        <f t="shared" si="195"/>
        <v>1867118400</v>
      </c>
      <c r="CY188" s="43">
        <f t="shared" si="196"/>
        <v>31118640</v>
      </c>
      <c r="CZ188" s="48">
        <f t="shared" si="197"/>
        <v>51864400</v>
      </c>
    </row>
    <row r="189" spans="1:104">
      <c r="A189" s="3">
        <f t="shared" si="190"/>
        <v>150</v>
      </c>
      <c r="B189" s="249">
        <v>1</v>
      </c>
      <c r="C189" s="250" t="s">
        <v>178</v>
      </c>
      <c r="D189" s="251" t="s">
        <v>35</v>
      </c>
      <c r="E189" s="252"/>
      <c r="F189" s="40" t="s">
        <v>42</v>
      </c>
      <c r="G189" s="253">
        <f t="shared" si="165"/>
        <v>78</v>
      </c>
      <c r="H189" s="253">
        <f t="shared" si="166"/>
        <v>66</v>
      </c>
      <c r="I189" s="254">
        <f t="shared" si="167"/>
        <v>26966806</v>
      </c>
      <c r="J189" s="254">
        <f t="shared" si="168"/>
        <v>2</v>
      </c>
      <c r="K189" s="255">
        <f t="shared" si="169"/>
        <v>0.93</v>
      </c>
      <c r="L189" s="256">
        <f t="shared" ref="L189:L196" si="204">SUMIF($AN$4:$AN$22,D189,$AW$4:$AW$22)</f>
        <v>1.02</v>
      </c>
      <c r="M189" s="257">
        <f t="shared" si="170"/>
        <v>21376392.145576868</v>
      </c>
      <c r="N189" s="257">
        <f t="shared" si="171"/>
        <v>24094609.386887025</v>
      </c>
      <c r="O189" s="257">
        <f t="shared" si="172"/>
        <v>25580712.171600003</v>
      </c>
      <c r="P189" s="257">
        <f t="shared" si="173"/>
        <v>27158474.52427981</v>
      </c>
      <c r="Q189" s="258">
        <f t="shared" si="174"/>
        <v>25580712.171600003</v>
      </c>
      <c r="R189" s="257">
        <f t="shared" si="174"/>
        <v>27158474.52427981</v>
      </c>
      <c r="S189" s="257">
        <f t="shared" si="175"/>
        <v>28833549.806515098</v>
      </c>
      <c r="T189" s="257"/>
      <c r="U189" s="257">
        <f t="shared" si="176"/>
        <v>1410841881.6080732</v>
      </c>
      <c r="V189" s="257">
        <f t="shared" si="177"/>
        <v>1590244219.5345438</v>
      </c>
      <c r="W189" s="257">
        <f t="shared" si="178"/>
        <v>1688327003.3256001</v>
      </c>
      <c r="X189" s="258">
        <f t="shared" si="179"/>
        <v>1792459318.6024675</v>
      </c>
      <c r="Y189" s="258">
        <f t="shared" si="180"/>
        <v>1688327003.3256001</v>
      </c>
      <c r="Z189" s="257">
        <f t="shared" si="181"/>
        <v>1792459318.6024675</v>
      </c>
      <c r="AA189" s="257">
        <f t="shared" si="182"/>
        <v>1903014287.2299964</v>
      </c>
      <c r="AB189" s="257"/>
      <c r="AC189" s="32" t="str">
        <f t="shared" si="183"/>
        <v>BERTAHAP</v>
      </c>
      <c r="AD189" s="259">
        <f t="shared" si="184"/>
        <v>0</v>
      </c>
      <c r="AE189" s="260">
        <v>2</v>
      </c>
      <c r="AF189" s="261"/>
      <c r="AG189" s="257" t="e">
        <f>IF(AF189&gt;#REF!,"LB","KR")</f>
        <v>#REF!</v>
      </c>
      <c r="AH189" s="261">
        <v>1551927000</v>
      </c>
      <c r="AI189" s="261">
        <v>1749269000</v>
      </c>
      <c r="AJ189" s="261">
        <v>1857160000</v>
      </c>
      <c r="AK189" s="262">
        <v>1971706000</v>
      </c>
      <c r="AL189" s="262">
        <v>1857160000</v>
      </c>
      <c r="AM189" s="261">
        <v>1971706000</v>
      </c>
      <c r="AN189" s="261">
        <v>2093316000</v>
      </c>
      <c r="AO189" s="51">
        <v>1968589600</v>
      </c>
      <c r="AP189" s="42">
        <v>2090008360</v>
      </c>
      <c r="AQ189" s="58">
        <f t="shared" si="185"/>
        <v>1771730640</v>
      </c>
      <c r="AR189" s="58">
        <f t="shared" si="191"/>
        <v>29528844</v>
      </c>
      <c r="AS189" s="336">
        <f t="shared" si="192"/>
        <v>36969487.5</v>
      </c>
      <c r="AT189" s="131">
        <f t="shared" si="186"/>
        <v>20900083.600000001</v>
      </c>
      <c r="AU189" s="5">
        <f t="shared" si="187"/>
        <v>29528844</v>
      </c>
      <c r="AV189" s="5">
        <f t="shared" si="193"/>
        <v>46429000</v>
      </c>
      <c r="AX189" s="2"/>
      <c r="AY189" s="2"/>
      <c r="BT189" s="53">
        <f t="shared" si="188"/>
        <v>-1231034.6938999966</v>
      </c>
      <c r="CT189" s="58">
        <f t="shared" si="189"/>
        <v>1881007524</v>
      </c>
      <c r="CU189" s="43">
        <f t="shared" si="194"/>
        <v>20900083.600000001</v>
      </c>
      <c r="CX189" s="53">
        <f t="shared" si="195"/>
        <v>1671444000</v>
      </c>
      <c r="CY189" s="43">
        <f t="shared" si="196"/>
        <v>27857400</v>
      </c>
      <c r="CZ189" s="48">
        <f t="shared" si="197"/>
        <v>46429000</v>
      </c>
    </row>
    <row r="190" spans="1:104">
      <c r="A190" s="3">
        <f t="shared" si="190"/>
        <v>151</v>
      </c>
      <c r="B190" s="249">
        <v>2</v>
      </c>
      <c r="C190" s="250" t="s">
        <v>178</v>
      </c>
      <c r="D190" s="251" t="s">
        <v>41</v>
      </c>
      <c r="E190" s="252"/>
      <c r="F190" s="40" t="s">
        <v>45</v>
      </c>
      <c r="G190" s="253">
        <f t="shared" si="165"/>
        <v>60</v>
      </c>
      <c r="H190" s="253">
        <f t="shared" si="166"/>
        <v>52</v>
      </c>
      <c r="I190" s="254">
        <f t="shared" si="167"/>
        <v>26966806</v>
      </c>
      <c r="J190" s="254">
        <f t="shared" si="168"/>
        <v>2</v>
      </c>
      <c r="K190" s="255">
        <f t="shared" si="169"/>
        <v>0.93</v>
      </c>
      <c r="L190" s="256">
        <f t="shared" si="204"/>
        <v>1.02</v>
      </c>
      <c r="M190" s="257">
        <f t="shared" si="170"/>
        <v>21376392.145576868</v>
      </c>
      <c r="N190" s="257">
        <f t="shared" si="171"/>
        <v>24094609.386887025</v>
      </c>
      <c r="O190" s="257">
        <f t="shared" si="172"/>
        <v>25580712.171600003</v>
      </c>
      <c r="P190" s="257">
        <f t="shared" si="173"/>
        <v>27158474.52427981</v>
      </c>
      <c r="Q190" s="258">
        <f t="shared" si="174"/>
        <v>25580712.171600003</v>
      </c>
      <c r="R190" s="257">
        <f t="shared" si="174"/>
        <v>27158474.52427981</v>
      </c>
      <c r="S190" s="257">
        <f t="shared" si="175"/>
        <v>28833549.806515098</v>
      </c>
      <c r="T190" s="257"/>
      <c r="U190" s="257">
        <f t="shared" si="176"/>
        <v>1111572391.5699971</v>
      </c>
      <c r="V190" s="257">
        <f t="shared" si="177"/>
        <v>1252919688.1181252</v>
      </c>
      <c r="W190" s="257">
        <f t="shared" si="178"/>
        <v>1330197032.9232001</v>
      </c>
      <c r="X190" s="258">
        <f t="shared" si="179"/>
        <v>1412240675.2625501</v>
      </c>
      <c r="Y190" s="258">
        <f t="shared" si="180"/>
        <v>1330197032.9232001</v>
      </c>
      <c r="Z190" s="257">
        <f t="shared" si="181"/>
        <v>1412240675.2625501</v>
      </c>
      <c r="AA190" s="257">
        <f t="shared" si="182"/>
        <v>1499344589.9387851</v>
      </c>
      <c r="AB190" s="257"/>
      <c r="AC190" s="32" t="str">
        <f t="shared" si="183"/>
        <v>BERTAHAP</v>
      </c>
      <c r="AD190" s="259">
        <f t="shared" si="184"/>
        <v>0</v>
      </c>
      <c r="AE190" s="260">
        <v>2</v>
      </c>
      <c r="AF190" s="261"/>
      <c r="AG190" s="257" t="e">
        <f>IF(AF190&gt;#REF!,"LB","KR")</f>
        <v>#REF!</v>
      </c>
      <c r="AH190" s="261">
        <v>1222730000</v>
      </c>
      <c r="AI190" s="261">
        <v>1378212000</v>
      </c>
      <c r="AJ190" s="261">
        <v>1463217000</v>
      </c>
      <c r="AK190" s="262">
        <v>1553465000</v>
      </c>
      <c r="AL190" s="262">
        <v>1463217000</v>
      </c>
      <c r="AM190" s="261">
        <v>1553465000</v>
      </c>
      <c r="AN190" s="261">
        <v>1649280000</v>
      </c>
      <c r="AO190" s="51">
        <v>1551010020</v>
      </c>
      <c r="AP190" s="42">
        <v>1646672900</v>
      </c>
      <c r="AQ190" s="58">
        <f t="shared" si="185"/>
        <v>1395909018</v>
      </c>
      <c r="AR190" s="58">
        <f t="shared" si="191"/>
        <v>23265150.300000001</v>
      </c>
      <c r="AS190" s="336">
        <f t="shared" si="192"/>
        <v>29127468.75</v>
      </c>
      <c r="AT190" s="131">
        <f t="shared" si="186"/>
        <v>16466729</v>
      </c>
      <c r="AU190" s="5">
        <f t="shared" si="187"/>
        <v>23265150.300000001</v>
      </c>
      <c r="AV190" s="5">
        <f t="shared" si="193"/>
        <v>36580425</v>
      </c>
      <c r="AX190" s="2"/>
      <c r="AY190" s="2"/>
      <c r="BT190" s="53">
        <f t="shared" si="188"/>
        <v>-1231034.6938999966</v>
      </c>
      <c r="CT190" s="58">
        <f t="shared" si="189"/>
        <v>1482005610</v>
      </c>
      <c r="CU190" s="43">
        <f t="shared" si="194"/>
        <v>16466729</v>
      </c>
      <c r="CX190" s="53">
        <f t="shared" si="195"/>
        <v>1316895300</v>
      </c>
      <c r="CY190" s="43">
        <f t="shared" si="196"/>
        <v>21948255</v>
      </c>
      <c r="CZ190" s="48">
        <f t="shared" si="197"/>
        <v>36580425</v>
      </c>
    </row>
    <row r="191" spans="1:104">
      <c r="A191" s="3">
        <f t="shared" si="190"/>
        <v>152</v>
      </c>
      <c r="B191" s="249">
        <v>3</v>
      </c>
      <c r="C191" s="250" t="s">
        <v>178</v>
      </c>
      <c r="D191" s="251">
        <v>10</v>
      </c>
      <c r="E191" s="252"/>
      <c r="F191" s="40" t="s">
        <v>48</v>
      </c>
      <c r="G191" s="253">
        <f t="shared" si="165"/>
        <v>74</v>
      </c>
      <c r="H191" s="253">
        <f t="shared" si="166"/>
        <v>63</v>
      </c>
      <c r="I191" s="254">
        <f t="shared" si="167"/>
        <v>26966806</v>
      </c>
      <c r="J191" s="254">
        <f t="shared" si="168"/>
        <v>2</v>
      </c>
      <c r="K191" s="255">
        <f t="shared" si="169"/>
        <v>0.93</v>
      </c>
      <c r="L191" s="256">
        <f t="shared" si="204"/>
        <v>1.02</v>
      </c>
      <c r="M191" s="257">
        <f t="shared" si="170"/>
        <v>21376392.145576868</v>
      </c>
      <c r="N191" s="257">
        <f t="shared" si="171"/>
        <v>24094609.386887025</v>
      </c>
      <c r="O191" s="257">
        <f t="shared" si="172"/>
        <v>25580712.171600003</v>
      </c>
      <c r="P191" s="257">
        <f t="shared" si="173"/>
        <v>27158474.52427981</v>
      </c>
      <c r="Q191" s="258">
        <f t="shared" si="174"/>
        <v>25580712.171600003</v>
      </c>
      <c r="R191" s="257">
        <f t="shared" si="174"/>
        <v>27158474.52427981</v>
      </c>
      <c r="S191" s="257">
        <f t="shared" si="175"/>
        <v>28833549.806515098</v>
      </c>
      <c r="T191" s="257"/>
      <c r="U191" s="257">
        <f t="shared" si="176"/>
        <v>1346712705.1713426</v>
      </c>
      <c r="V191" s="257">
        <f t="shared" si="177"/>
        <v>1517960391.3738825</v>
      </c>
      <c r="W191" s="257">
        <f t="shared" si="178"/>
        <v>1611584866.8108001</v>
      </c>
      <c r="X191" s="258">
        <f t="shared" si="179"/>
        <v>1710983895.029628</v>
      </c>
      <c r="Y191" s="258">
        <f t="shared" si="180"/>
        <v>1611584866.8108001</v>
      </c>
      <c r="Z191" s="257">
        <f t="shared" si="181"/>
        <v>1710983895.029628</v>
      </c>
      <c r="AA191" s="257">
        <f t="shared" si="182"/>
        <v>1816513637.810451</v>
      </c>
      <c r="AB191" s="257"/>
      <c r="AC191" s="32" t="str">
        <f t="shared" si="183"/>
        <v>BERTAHAP</v>
      </c>
      <c r="AD191" s="259">
        <f t="shared" si="184"/>
        <v>0</v>
      </c>
      <c r="AE191" s="260">
        <v>2</v>
      </c>
      <c r="AF191" s="261"/>
      <c r="AG191" s="257" t="e">
        <f>IF(AF191&gt;#REF!,"LB","KR")</f>
        <v>#REF!</v>
      </c>
      <c r="AH191" s="261">
        <v>1481384000</v>
      </c>
      <c r="AI191" s="261">
        <v>1669757000</v>
      </c>
      <c r="AJ191" s="261">
        <v>1772744000</v>
      </c>
      <c r="AK191" s="262">
        <v>1882083000</v>
      </c>
      <c r="AL191" s="262">
        <v>1772744000</v>
      </c>
      <c r="AM191" s="261">
        <v>1882083000</v>
      </c>
      <c r="AN191" s="261">
        <v>1998166000</v>
      </c>
      <c r="AO191" s="51">
        <v>1879108640</v>
      </c>
      <c r="AP191" s="42">
        <v>1995007980</v>
      </c>
      <c r="AQ191" s="58">
        <f t="shared" si="185"/>
        <v>1691197776</v>
      </c>
      <c r="AR191" s="58">
        <f t="shared" si="191"/>
        <v>28186629.600000005</v>
      </c>
      <c r="AS191" s="336">
        <f t="shared" si="192"/>
        <v>35289056.25</v>
      </c>
      <c r="AT191" s="131">
        <f t="shared" si="186"/>
        <v>19950079.800000001</v>
      </c>
      <c r="AU191" s="5">
        <f t="shared" si="187"/>
        <v>28186629.600000005</v>
      </c>
      <c r="AV191" s="5">
        <f t="shared" si="193"/>
        <v>44318600</v>
      </c>
      <c r="AX191" s="2"/>
      <c r="AY191" s="2"/>
      <c r="BT191" s="53">
        <f t="shared" si="188"/>
        <v>-1231034.6938999966</v>
      </c>
      <c r="CT191" s="58">
        <f t="shared" si="189"/>
        <v>1795507182</v>
      </c>
      <c r="CU191" s="43">
        <f t="shared" si="194"/>
        <v>19950079.800000001</v>
      </c>
      <c r="CX191" s="53">
        <f t="shared" si="195"/>
        <v>1595469600</v>
      </c>
      <c r="CY191" s="43">
        <f t="shared" si="196"/>
        <v>26591160</v>
      </c>
      <c r="CZ191" s="48">
        <f t="shared" si="197"/>
        <v>44318600</v>
      </c>
    </row>
    <row r="192" spans="1:104">
      <c r="A192" s="3">
        <f t="shared" si="190"/>
        <v>153</v>
      </c>
      <c r="B192" s="249">
        <v>4</v>
      </c>
      <c r="C192" s="250" t="s">
        <v>178</v>
      </c>
      <c r="D192" s="285">
        <v>12</v>
      </c>
      <c r="E192" s="252"/>
      <c r="F192" s="40" t="s">
        <v>50</v>
      </c>
      <c r="G192" s="253">
        <f t="shared" si="165"/>
        <v>67</v>
      </c>
      <c r="H192" s="253">
        <f t="shared" si="166"/>
        <v>57</v>
      </c>
      <c r="I192" s="254">
        <f t="shared" si="167"/>
        <v>26966806</v>
      </c>
      <c r="J192" s="254">
        <f t="shared" si="168"/>
        <v>2</v>
      </c>
      <c r="K192" s="255">
        <f t="shared" si="169"/>
        <v>0.93</v>
      </c>
      <c r="L192" s="256">
        <f t="shared" si="204"/>
        <v>1.02</v>
      </c>
      <c r="M192" s="257">
        <f t="shared" si="170"/>
        <v>21376392.145576868</v>
      </c>
      <c r="N192" s="257">
        <f t="shared" si="171"/>
        <v>24094609.386887025</v>
      </c>
      <c r="O192" s="257">
        <f t="shared" si="172"/>
        <v>25580712.171600003</v>
      </c>
      <c r="P192" s="257">
        <f t="shared" si="173"/>
        <v>27158474.52427981</v>
      </c>
      <c r="Q192" s="258">
        <f t="shared" si="174"/>
        <v>25580712.171600003</v>
      </c>
      <c r="R192" s="257">
        <f t="shared" si="174"/>
        <v>27158474.52427981</v>
      </c>
      <c r="S192" s="257">
        <f t="shared" si="175"/>
        <v>28833549.806515098</v>
      </c>
      <c r="T192" s="257"/>
      <c r="U192" s="257">
        <f t="shared" si="176"/>
        <v>1218454352.2978816</v>
      </c>
      <c r="V192" s="257">
        <f t="shared" si="177"/>
        <v>1373392735.0525603</v>
      </c>
      <c r="W192" s="257">
        <f t="shared" si="178"/>
        <v>1458100593.7812002</v>
      </c>
      <c r="X192" s="258">
        <f t="shared" si="179"/>
        <v>1548033047.8839493</v>
      </c>
      <c r="Y192" s="258">
        <f t="shared" si="180"/>
        <v>1458100593.7812002</v>
      </c>
      <c r="Z192" s="257">
        <f t="shared" si="181"/>
        <v>1548033047.8839493</v>
      </c>
      <c r="AA192" s="257">
        <f t="shared" si="182"/>
        <v>1643512338.9713607</v>
      </c>
      <c r="AB192" s="257"/>
      <c r="AC192" s="32" t="str">
        <f t="shared" si="183"/>
        <v>BERTAHAP</v>
      </c>
      <c r="AD192" s="259">
        <f t="shared" si="184"/>
        <v>0</v>
      </c>
      <c r="AE192" s="260">
        <v>2</v>
      </c>
      <c r="AF192" s="261"/>
      <c r="AG192" s="257" t="e">
        <f>IF(AF192&gt;#REF!,"LB","KR")</f>
        <v>#REF!</v>
      </c>
      <c r="AH192" s="261">
        <v>1340300000</v>
      </c>
      <c r="AI192" s="261">
        <v>1510733000</v>
      </c>
      <c r="AJ192" s="261">
        <v>1603911000</v>
      </c>
      <c r="AK192" s="262">
        <v>1702837000</v>
      </c>
      <c r="AL192" s="262">
        <v>1603911000</v>
      </c>
      <c r="AM192" s="261">
        <v>1702837000</v>
      </c>
      <c r="AN192" s="261">
        <v>1807864000</v>
      </c>
      <c r="AO192" s="51">
        <v>1700145660</v>
      </c>
      <c r="AP192" s="42">
        <v>1805007220</v>
      </c>
      <c r="AQ192" s="58">
        <f t="shared" si="185"/>
        <v>1530131094</v>
      </c>
      <c r="AR192" s="58">
        <f t="shared" si="191"/>
        <v>25502184.900000002</v>
      </c>
      <c r="AS192" s="336">
        <f t="shared" si="192"/>
        <v>31928193.75</v>
      </c>
      <c r="AT192" s="131">
        <f t="shared" si="186"/>
        <v>18050072.200000003</v>
      </c>
      <c r="AU192" s="5">
        <f t="shared" si="187"/>
        <v>25502184.900000002</v>
      </c>
      <c r="AV192" s="5">
        <f t="shared" si="193"/>
        <v>40097775</v>
      </c>
      <c r="AX192" s="2"/>
      <c r="AY192" s="2"/>
      <c r="BT192" s="53">
        <f t="shared" si="188"/>
        <v>-1231034.6938999966</v>
      </c>
      <c r="CT192" s="58">
        <f t="shared" si="189"/>
        <v>1624506498</v>
      </c>
      <c r="CU192" s="43">
        <f t="shared" si="194"/>
        <v>18050072.200000003</v>
      </c>
      <c r="CX192" s="53">
        <f t="shared" si="195"/>
        <v>1443519900</v>
      </c>
      <c r="CY192" s="43">
        <f t="shared" si="196"/>
        <v>24058665</v>
      </c>
      <c r="CZ192" s="48">
        <f t="shared" si="197"/>
        <v>40097775</v>
      </c>
    </row>
    <row r="193" spans="1:104">
      <c r="A193" s="3">
        <f t="shared" si="190"/>
        <v>154</v>
      </c>
      <c r="B193" s="249">
        <v>5</v>
      </c>
      <c r="C193" s="250" t="s">
        <v>178</v>
      </c>
      <c r="D193" s="251">
        <v>16</v>
      </c>
      <c r="E193" s="252"/>
      <c r="F193" s="40" t="s">
        <v>52</v>
      </c>
      <c r="G193" s="253">
        <f t="shared" si="165"/>
        <v>71</v>
      </c>
      <c r="H193" s="253">
        <f t="shared" si="166"/>
        <v>63</v>
      </c>
      <c r="I193" s="254">
        <f t="shared" si="167"/>
        <v>26966806</v>
      </c>
      <c r="J193" s="254">
        <f t="shared" si="168"/>
        <v>2</v>
      </c>
      <c r="K193" s="255">
        <f t="shared" si="169"/>
        <v>0.93</v>
      </c>
      <c r="L193" s="256">
        <f t="shared" si="204"/>
        <v>1.02</v>
      </c>
      <c r="M193" s="257">
        <f t="shared" si="170"/>
        <v>21376392.145576868</v>
      </c>
      <c r="N193" s="257">
        <f t="shared" si="171"/>
        <v>24094609.386887025</v>
      </c>
      <c r="O193" s="257">
        <f t="shared" si="172"/>
        <v>25580712.171600003</v>
      </c>
      <c r="P193" s="257">
        <f t="shared" si="173"/>
        <v>27158474.52427981</v>
      </c>
      <c r="Q193" s="258">
        <f t="shared" si="174"/>
        <v>25580712.171600003</v>
      </c>
      <c r="R193" s="257">
        <f t="shared" si="174"/>
        <v>27158474.52427981</v>
      </c>
      <c r="S193" s="257">
        <f t="shared" si="175"/>
        <v>28833549.806515098</v>
      </c>
      <c r="T193" s="257"/>
      <c r="U193" s="257">
        <f t="shared" si="176"/>
        <v>1346712705.1713426</v>
      </c>
      <c r="V193" s="257">
        <f t="shared" si="177"/>
        <v>1517960391.3738825</v>
      </c>
      <c r="W193" s="257">
        <f t="shared" si="178"/>
        <v>1611584866.8108001</v>
      </c>
      <c r="X193" s="258">
        <f t="shared" si="179"/>
        <v>1710983895.029628</v>
      </c>
      <c r="Y193" s="258">
        <f t="shared" si="180"/>
        <v>1611584866.8108001</v>
      </c>
      <c r="Z193" s="257">
        <f t="shared" si="181"/>
        <v>1710983895.029628</v>
      </c>
      <c r="AA193" s="257">
        <f t="shared" si="182"/>
        <v>1816513637.810451</v>
      </c>
      <c r="AB193" s="257"/>
      <c r="AC193" s="32" t="str">
        <f t="shared" si="183"/>
        <v>BERTAHAP</v>
      </c>
      <c r="AD193" s="259">
        <f t="shared" si="184"/>
        <v>0</v>
      </c>
      <c r="AE193" s="260">
        <v>2</v>
      </c>
      <c r="AF193" s="261"/>
      <c r="AG193" s="257" t="e">
        <f>IF(AF193&gt;#REF!,"LB","KR")</f>
        <v>#REF!</v>
      </c>
      <c r="AH193" s="261">
        <v>1481384000</v>
      </c>
      <c r="AI193" s="261">
        <v>1669757000</v>
      </c>
      <c r="AJ193" s="261">
        <v>1772744000</v>
      </c>
      <c r="AK193" s="262">
        <v>1882083000</v>
      </c>
      <c r="AL193" s="262">
        <v>1772744000</v>
      </c>
      <c r="AM193" s="261">
        <v>1882083000</v>
      </c>
      <c r="AN193" s="261">
        <v>1998166000</v>
      </c>
      <c r="AO193" s="51">
        <v>1879108640</v>
      </c>
      <c r="AP193" s="42">
        <v>1995007980</v>
      </c>
      <c r="AQ193" s="58">
        <f t="shared" si="185"/>
        <v>1691197776</v>
      </c>
      <c r="AR193" s="58">
        <f t="shared" si="191"/>
        <v>28186629.600000005</v>
      </c>
      <c r="AS193" s="336">
        <f t="shared" si="192"/>
        <v>35289056.25</v>
      </c>
      <c r="AT193" s="131">
        <f t="shared" si="186"/>
        <v>19950079.800000001</v>
      </c>
      <c r="AU193" s="5">
        <f t="shared" si="187"/>
        <v>28186629.600000005</v>
      </c>
      <c r="AV193" s="5">
        <f t="shared" si="193"/>
        <v>44318600</v>
      </c>
      <c r="AX193" s="2"/>
      <c r="AY193" s="2"/>
      <c r="BT193" s="53">
        <f t="shared" si="188"/>
        <v>-1231034.6938999966</v>
      </c>
      <c r="CT193" s="58">
        <f t="shared" si="189"/>
        <v>1795507182</v>
      </c>
      <c r="CU193" s="43">
        <f t="shared" si="194"/>
        <v>19950079.800000001</v>
      </c>
      <c r="CX193" s="53">
        <f t="shared" si="195"/>
        <v>1595469600</v>
      </c>
      <c r="CY193" s="43">
        <f t="shared" si="196"/>
        <v>26591160</v>
      </c>
      <c r="CZ193" s="48">
        <f t="shared" si="197"/>
        <v>44318600</v>
      </c>
    </row>
    <row r="194" spans="1:104">
      <c r="A194" s="3">
        <f t="shared" si="190"/>
        <v>155</v>
      </c>
      <c r="B194" s="249">
        <v>6</v>
      </c>
      <c r="C194" s="250" t="s">
        <v>178</v>
      </c>
      <c r="D194" s="285">
        <v>18</v>
      </c>
      <c r="E194" s="252"/>
      <c r="F194" s="40" t="s">
        <v>54</v>
      </c>
      <c r="G194" s="253">
        <f t="shared" si="165"/>
        <v>97</v>
      </c>
      <c r="H194" s="253">
        <f t="shared" si="166"/>
        <v>85</v>
      </c>
      <c r="I194" s="254">
        <f t="shared" si="167"/>
        <v>26966806</v>
      </c>
      <c r="J194" s="254">
        <f t="shared" si="168"/>
        <v>2</v>
      </c>
      <c r="K194" s="255">
        <f t="shared" si="169"/>
        <v>0.93</v>
      </c>
      <c r="L194" s="256">
        <f t="shared" si="204"/>
        <v>1.02</v>
      </c>
      <c r="M194" s="257">
        <f t="shared" si="170"/>
        <v>21376392.145576868</v>
      </c>
      <c r="N194" s="257">
        <f t="shared" si="171"/>
        <v>24094609.386887025</v>
      </c>
      <c r="O194" s="257">
        <f t="shared" si="172"/>
        <v>25580712.171600003</v>
      </c>
      <c r="P194" s="257">
        <f t="shared" si="173"/>
        <v>27158474.52427981</v>
      </c>
      <c r="Q194" s="258">
        <f t="shared" si="174"/>
        <v>25580712.171600003</v>
      </c>
      <c r="R194" s="257">
        <f t="shared" si="174"/>
        <v>27158474.52427981</v>
      </c>
      <c r="S194" s="257">
        <f t="shared" si="175"/>
        <v>28833549.806515098</v>
      </c>
      <c r="T194" s="257"/>
      <c r="U194" s="257">
        <f t="shared" si="176"/>
        <v>1816993332.3740337</v>
      </c>
      <c r="V194" s="257">
        <f t="shared" si="177"/>
        <v>2048041797.8853972</v>
      </c>
      <c r="W194" s="257">
        <f t="shared" si="178"/>
        <v>2174360534.5860004</v>
      </c>
      <c r="X194" s="258">
        <f t="shared" si="179"/>
        <v>2308470334.5637841</v>
      </c>
      <c r="Y194" s="258">
        <f t="shared" si="180"/>
        <v>2174360534.5860004</v>
      </c>
      <c r="Z194" s="257">
        <f t="shared" si="181"/>
        <v>2308470334.5637841</v>
      </c>
      <c r="AA194" s="257">
        <f t="shared" si="182"/>
        <v>2450851733.5537834</v>
      </c>
      <c r="AB194" s="257"/>
      <c r="AC194" s="32" t="str">
        <f t="shared" si="183"/>
        <v>BERTAHAP</v>
      </c>
      <c r="AD194" s="259">
        <f t="shared" si="184"/>
        <v>0</v>
      </c>
      <c r="AE194" s="260">
        <v>2</v>
      </c>
      <c r="AF194" s="261"/>
      <c r="AG194" s="257" t="e">
        <f>IF(AF194&gt;#REF!,"LB","KR")</f>
        <v>#REF!</v>
      </c>
      <c r="AH194" s="261">
        <v>1998693000</v>
      </c>
      <c r="AI194" s="261">
        <v>2252846000</v>
      </c>
      <c r="AJ194" s="261">
        <v>2391797000</v>
      </c>
      <c r="AK194" s="262">
        <v>2539318000</v>
      </c>
      <c r="AL194" s="262">
        <v>2391797000</v>
      </c>
      <c r="AM194" s="261">
        <v>2539318000</v>
      </c>
      <c r="AN194" s="261">
        <v>2695937000</v>
      </c>
      <c r="AO194" s="51">
        <v>2535304820</v>
      </c>
      <c r="AP194" s="42">
        <v>2691677080</v>
      </c>
      <c r="AQ194" s="58">
        <f t="shared" si="185"/>
        <v>2281774338</v>
      </c>
      <c r="AR194" s="58">
        <f t="shared" si="191"/>
        <v>38029572.300000004</v>
      </c>
      <c r="AS194" s="336">
        <f t="shared" si="192"/>
        <v>47612212.5</v>
      </c>
      <c r="AT194" s="131">
        <f t="shared" si="186"/>
        <v>26916770.800000001</v>
      </c>
      <c r="AU194" s="5">
        <f t="shared" si="187"/>
        <v>38029572.300000004</v>
      </c>
      <c r="AV194" s="5">
        <f t="shared" si="193"/>
        <v>59794925</v>
      </c>
      <c r="AX194" s="2"/>
      <c r="AY194" s="2"/>
      <c r="BT194" s="53">
        <f t="shared" si="188"/>
        <v>-1231034.6938999966</v>
      </c>
      <c r="CT194" s="58">
        <f t="shared" si="189"/>
        <v>2422509372</v>
      </c>
      <c r="CU194" s="43">
        <f t="shared" si="194"/>
        <v>26916770.800000001</v>
      </c>
      <c r="CX194" s="53">
        <f t="shared" si="195"/>
        <v>2152617300</v>
      </c>
      <c r="CY194" s="43">
        <f t="shared" si="196"/>
        <v>35876955</v>
      </c>
      <c r="CZ194" s="48">
        <f t="shared" si="197"/>
        <v>59794925</v>
      </c>
    </row>
    <row r="195" spans="1:104">
      <c r="A195" s="3">
        <f t="shared" si="190"/>
        <v>156</v>
      </c>
      <c r="B195" s="249">
        <v>7</v>
      </c>
      <c r="C195" s="250" t="s">
        <v>178</v>
      </c>
      <c r="D195" s="285">
        <v>20</v>
      </c>
      <c r="E195" s="252"/>
      <c r="F195" s="40" t="s">
        <v>70</v>
      </c>
      <c r="G195" s="253">
        <f t="shared" si="165"/>
        <v>60</v>
      </c>
      <c r="H195" s="253">
        <f t="shared" si="166"/>
        <v>51</v>
      </c>
      <c r="I195" s="254">
        <f t="shared" si="167"/>
        <v>26966806</v>
      </c>
      <c r="J195" s="254">
        <f t="shared" si="168"/>
        <v>2</v>
      </c>
      <c r="K195" s="255">
        <f t="shared" si="169"/>
        <v>0.93</v>
      </c>
      <c r="L195" s="256">
        <f t="shared" si="204"/>
        <v>1.02</v>
      </c>
      <c r="M195" s="257">
        <f t="shared" si="170"/>
        <v>21376392.145576868</v>
      </c>
      <c r="N195" s="257">
        <f t="shared" si="171"/>
        <v>24094609.386887025</v>
      </c>
      <c r="O195" s="257">
        <f t="shared" si="172"/>
        <v>25580712.171600003</v>
      </c>
      <c r="P195" s="257">
        <f t="shared" si="173"/>
        <v>27158474.52427981</v>
      </c>
      <c r="Q195" s="258">
        <f t="shared" si="174"/>
        <v>25580712.171600003</v>
      </c>
      <c r="R195" s="257">
        <f t="shared" si="174"/>
        <v>27158474.52427981</v>
      </c>
      <c r="S195" s="257">
        <f t="shared" si="175"/>
        <v>28833549.806515098</v>
      </c>
      <c r="T195" s="257"/>
      <c r="U195" s="257">
        <f t="shared" si="176"/>
        <v>1090195999.4244204</v>
      </c>
      <c r="V195" s="257">
        <f t="shared" si="177"/>
        <v>1228825078.7312384</v>
      </c>
      <c r="W195" s="257">
        <f t="shared" si="178"/>
        <v>1304616320.7516</v>
      </c>
      <c r="X195" s="258">
        <f t="shared" si="179"/>
        <v>1385082200.7382703</v>
      </c>
      <c r="Y195" s="258">
        <f t="shared" si="180"/>
        <v>1304616320.7516</v>
      </c>
      <c r="Z195" s="257">
        <f t="shared" si="181"/>
        <v>1385082200.7382703</v>
      </c>
      <c r="AA195" s="257">
        <f t="shared" si="182"/>
        <v>1470511040.1322699</v>
      </c>
      <c r="AB195" s="257"/>
      <c r="AC195" s="32" t="str">
        <f t="shared" si="183"/>
        <v>BERTAHAP</v>
      </c>
      <c r="AD195" s="259">
        <f t="shared" si="184"/>
        <v>0</v>
      </c>
      <c r="AE195" s="260">
        <v>2</v>
      </c>
      <c r="AF195" s="261"/>
      <c r="AG195" s="257" t="e">
        <f>IF(AF195&gt;#REF!,"LB","KR")</f>
        <v>#REF!</v>
      </c>
      <c r="AH195" s="261">
        <v>1199216000</v>
      </c>
      <c r="AI195" s="261">
        <v>1351708000</v>
      </c>
      <c r="AJ195" s="261">
        <v>1435078000</v>
      </c>
      <c r="AK195" s="262">
        <v>1523591000</v>
      </c>
      <c r="AL195" s="262">
        <v>1435078000</v>
      </c>
      <c r="AM195" s="261">
        <v>1523591000</v>
      </c>
      <c r="AN195" s="261">
        <v>1617563000</v>
      </c>
      <c r="AO195" s="51">
        <v>1521182680</v>
      </c>
      <c r="AP195" s="42">
        <v>1615006460</v>
      </c>
      <c r="AQ195" s="58">
        <f t="shared" si="185"/>
        <v>1369064412</v>
      </c>
      <c r="AR195" s="58">
        <f t="shared" si="191"/>
        <v>22817740.200000003</v>
      </c>
      <c r="AS195" s="336">
        <f t="shared" si="192"/>
        <v>28567331.25</v>
      </c>
      <c r="AT195" s="131">
        <f t="shared" si="186"/>
        <v>16150064.600000001</v>
      </c>
      <c r="AU195" s="5">
        <f t="shared" si="187"/>
        <v>22817740.200000003</v>
      </c>
      <c r="AV195" s="5">
        <f t="shared" si="193"/>
        <v>35876950</v>
      </c>
      <c r="AX195" s="2"/>
      <c r="AY195" s="2"/>
      <c r="BT195" s="53">
        <f t="shared" si="188"/>
        <v>-1231034.6938999966</v>
      </c>
      <c r="CT195" s="58">
        <f t="shared" si="189"/>
        <v>1453505814</v>
      </c>
      <c r="CU195" s="43">
        <f t="shared" si="194"/>
        <v>16150064.600000001</v>
      </c>
      <c r="CX195" s="53">
        <f t="shared" si="195"/>
        <v>1291570200</v>
      </c>
      <c r="CY195" s="43">
        <f t="shared" si="196"/>
        <v>21526170</v>
      </c>
      <c r="CZ195" s="48">
        <f t="shared" si="197"/>
        <v>35876950</v>
      </c>
    </row>
    <row r="196" spans="1:104">
      <c r="A196" s="3">
        <f t="shared" si="190"/>
        <v>157</v>
      </c>
      <c r="B196" s="249">
        <v>8</v>
      </c>
      <c r="C196" s="250" t="s">
        <v>178</v>
      </c>
      <c r="D196" s="285">
        <v>22</v>
      </c>
      <c r="E196" s="252"/>
      <c r="F196" s="40" t="s">
        <v>89</v>
      </c>
      <c r="G196" s="253">
        <f t="shared" si="165"/>
        <v>81</v>
      </c>
      <c r="H196" s="253">
        <f t="shared" si="166"/>
        <v>70</v>
      </c>
      <c r="I196" s="254">
        <f t="shared" si="167"/>
        <v>26966806</v>
      </c>
      <c r="J196" s="254">
        <f t="shared" si="168"/>
        <v>4</v>
      </c>
      <c r="K196" s="255">
        <f t="shared" si="169"/>
        <v>0.97</v>
      </c>
      <c r="L196" s="256">
        <f t="shared" si="204"/>
        <v>1.02</v>
      </c>
      <c r="M196" s="257">
        <f t="shared" si="170"/>
        <v>22295806.861515656</v>
      </c>
      <c r="N196" s="257">
        <f t="shared" si="171"/>
        <v>25130936.672344532</v>
      </c>
      <c r="O196" s="257">
        <f t="shared" si="172"/>
        <v>26680957.856400002</v>
      </c>
      <c r="P196" s="257">
        <f t="shared" si="173"/>
        <v>28326580.955431629</v>
      </c>
      <c r="Q196" s="258">
        <f t="shared" si="174"/>
        <v>26680957.856400002</v>
      </c>
      <c r="R196" s="257">
        <f t="shared" si="174"/>
        <v>28326580.955431629</v>
      </c>
      <c r="S196" s="257">
        <f t="shared" si="175"/>
        <v>30073702.48636521</v>
      </c>
      <c r="T196" s="257"/>
      <c r="U196" s="257">
        <f t="shared" si="176"/>
        <v>1560706480.3060958</v>
      </c>
      <c r="V196" s="257">
        <f t="shared" si="177"/>
        <v>1759165567.0641172</v>
      </c>
      <c r="W196" s="257">
        <f t="shared" si="178"/>
        <v>1867667049.9480002</v>
      </c>
      <c r="X196" s="258">
        <f t="shared" si="179"/>
        <v>1982860666.880214</v>
      </c>
      <c r="Y196" s="258">
        <f t="shared" si="180"/>
        <v>1867667049.9480002</v>
      </c>
      <c r="Z196" s="257">
        <f t="shared" si="181"/>
        <v>1982860666.880214</v>
      </c>
      <c r="AA196" s="257">
        <f t="shared" si="182"/>
        <v>2105159174.0455647</v>
      </c>
      <c r="AB196" s="257"/>
      <c r="AC196" s="32" t="str">
        <f t="shared" si="183"/>
        <v>BERTAHAP</v>
      </c>
      <c r="AD196" s="259">
        <f t="shared" si="184"/>
        <v>0</v>
      </c>
      <c r="AE196" s="260">
        <v>2</v>
      </c>
      <c r="AF196" s="261"/>
      <c r="AG196" s="257" t="e">
        <f>IF(AF196&gt;#REF!,"LB","KR")</f>
        <v>#REF!</v>
      </c>
      <c r="AH196" s="261">
        <v>1716778000</v>
      </c>
      <c r="AI196" s="261">
        <v>1935083000</v>
      </c>
      <c r="AJ196" s="261">
        <v>2054434000</v>
      </c>
      <c r="AK196" s="262">
        <v>2181147000</v>
      </c>
      <c r="AL196" s="262">
        <v>2054434000</v>
      </c>
      <c r="AM196" s="261">
        <v>2181147000</v>
      </c>
      <c r="AN196" s="261">
        <v>2315676000</v>
      </c>
      <c r="AO196" s="51">
        <v>2177700040</v>
      </c>
      <c r="AP196" s="42">
        <v>2312015820</v>
      </c>
      <c r="AQ196" s="58">
        <f t="shared" si="185"/>
        <v>1959930036</v>
      </c>
      <c r="AR196" s="58">
        <f t="shared" si="191"/>
        <v>32665500.600000005</v>
      </c>
      <c r="AS196" s="336">
        <f t="shared" si="192"/>
        <v>40896506.25</v>
      </c>
      <c r="AT196" s="131">
        <f t="shared" si="186"/>
        <v>23120158.200000003</v>
      </c>
      <c r="AU196" s="5">
        <f t="shared" si="187"/>
        <v>32665500.600000005</v>
      </c>
      <c r="AV196" s="5">
        <f t="shared" si="193"/>
        <v>51360850</v>
      </c>
      <c r="AX196" s="2"/>
      <c r="AY196" s="2"/>
      <c r="BT196" s="53">
        <f t="shared" si="188"/>
        <v>-130789.00909999758</v>
      </c>
      <c r="CT196" s="58">
        <f t="shared" si="189"/>
        <v>2080814238</v>
      </c>
      <c r="CU196" s="43">
        <f t="shared" si="194"/>
        <v>23120158.200000003</v>
      </c>
      <c r="CX196" s="53">
        <f t="shared" si="195"/>
        <v>1848990600</v>
      </c>
      <c r="CY196" s="43">
        <f t="shared" si="196"/>
        <v>30816510</v>
      </c>
      <c r="CZ196" s="48">
        <f t="shared" si="197"/>
        <v>51360850</v>
      </c>
    </row>
    <row r="197" spans="1:104">
      <c r="A197" s="3">
        <f t="shared" si="190"/>
        <v>158</v>
      </c>
      <c r="B197" s="249">
        <v>1</v>
      </c>
      <c r="C197" s="250" t="s">
        <v>180</v>
      </c>
      <c r="D197" s="251" t="s">
        <v>35</v>
      </c>
      <c r="E197" s="252"/>
      <c r="F197" s="40" t="s">
        <v>42</v>
      </c>
      <c r="G197" s="253">
        <f t="shared" si="165"/>
        <v>78</v>
      </c>
      <c r="H197" s="253">
        <f t="shared" si="166"/>
        <v>66</v>
      </c>
      <c r="I197" s="254">
        <f t="shared" si="167"/>
        <v>26966806</v>
      </c>
      <c r="J197" s="254">
        <f t="shared" si="168"/>
        <v>2</v>
      </c>
      <c r="K197" s="255">
        <f t="shared" si="169"/>
        <v>0.93</v>
      </c>
      <c r="L197" s="305">
        <f t="shared" ref="L197:L204" si="205">SUMIF($AN$4:$AN$22,D197,$BL$4:$BL$22)</f>
        <v>1.03</v>
      </c>
      <c r="M197" s="257">
        <f t="shared" si="170"/>
        <v>21585964.617592327</v>
      </c>
      <c r="N197" s="257">
        <f t="shared" si="171"/>
        <v>24330831.047542781</v>
      </c>
      <c r="O197" s="257">
        <f t="shared" si="172"/>
        <v>25831503.467400003</v>
      </c>
      <c r="P197" s="257">
        <f t="shared" si="173"/>
        <v>27424734.078439418</v>
      </c>
      <c r="Q197" s="258">
        <f t="shared" si="174"/>
        <v>25831503.467400003</v>
      </c>
      <c r="R197" s="257">
        <f t="shared" si="174"/>
        <v>27424734.078439418</v>
      </c>
      <c r="S197" s="257">
        <f t="shared" si="175"/>
        <v>29116231.667363286</v>
      </c>
      <c r="T197" s="257"/>
      <c r="U197" s="257">
        <f t="shared" si="176"/>
        <v>1424673664.7610936</v>
      </c>
      <c r="V197" s="257">
        <f t="shared" si="177"/>
        <v>1605834849.1378236</v>
      </c>
      <c r="W197" s="257">
        <f t="shared" si="178"/>
        <v>1704879228.8484001</v>
      </c>
      <c r="X197" s="258">
        <f t="shared" si="179"/>
        <v>1810032449.1770017</v>
      </c>
      <c r="Y197" s="258">
        <f t="shared" si="180"/>
        <v>1704879228.8484001</v>
      </c>
      <c r="Z197" s="257">
        <f t="shared" si="181"/>
        <v>1810032449.1770017</v>
      </c>
      <c r="AA197" s="257">
        <f t="shared" si="182"/>
        <v>1921671290.0459769</v>
      </c>
      <c r="AB197" s="257"/>
      <c r="AC197" s="32" t="str">
        <f t="shared" si="183"/>
        <v>BERTAHAP</v>
      </c>
      <c r="AD197" s="259">
        <f t="shared" si="184"/>
        <v>0</v>
      </c>
      <c r="AE197" s="260">
        <v>2</v>
      </c>
      <c r="AF197" s="261"/>
      <c r="AG197" s="257" t="e">
        <f>IF(AF197&gt;#REF!,"LB","KR")</f>
        <v>#REF!</v>
      </c>
      <c r="AH197" s="261">
        <v>1567142000</v>
      </c>
      <c r="AI197" s="261">
        <v>1766419000</v>
      </c>
      <c r="AJ197" s="261">
        <v>1875368000</v>
      </c>
      <c r="AK197" s="262">
        <v>1991036000</v>
      </c>
      <c r="AL197" s="262">
        <v>1875368000</v>
      </c>
      <c r="AM197" s="261">
        <v>1991036000</v>
      </c>
      <c r="AN197" s="261">
        <v>2113839000</v>
      </c>
      <c r="AO197" s="51">
        <v>1987890080</v>
      </c>
      <c r="AP197" s="42">
        <v>2110498160</v>
      </c>
      <c r="AQ197" s="58">
        <f t="shared" si="185"/>
        <v>1789101072</v>
      </c>
      <c r="AR197" s="58">
        <f t="shared" si="191"/>
        <v>29818351.200000003</v>
      </c>
      <c r="AS197" s="336">
        <f t="shared" si="192"/>
        <v>37331925</v>
      </c>
      <c r="AT197" s="131">
        <f t="shared" si="186"/>
        <v>21104981.600000001</v>
      </c>
      <c r="AU197" s="5">
        <f t="shared" si="187"/>
        <v>29818351.200000003</v>
      </c>
      <c r="AV197" s="5">
        <f t="shared" si="193"/>
        <v>46884200</v>
      </c>
      <c r="AX197" s="2"/>
      <c r="AY197" s="2"/>
      <c r="BT197" s="53">
        <f t="shared" si="188"/>
        <v>-980243.39809999615</v>
      </c>
      <c r="CT197" s="58">
        <f t="shared" si="189"/>
        <v>1899448344</v>
      </c>
      <c r="CU197" s="43">
        <f t="shared" si="194"/>
        <v>21104981.600000001</v>
      </c>
      <c r="CX197" s="53">
        <f t="shared" si="195"/>
        <v>1687831200</v>
      </c>
      <c r="CY197" s="43">
        <f t="shared" si="196"/>
        <v>28130520</v>
      </c>
      <c r="CZ197" s="48">
        <f t="shared" si="197"/>
        <v>46884200</v>
      </c>
    </row>
    <row r="198" spans="1:104">
      <c r="A198" s="3">
        <f t="shared" si="190"/>
        <v>159</v>
      </c>
      <c r="B198" s="249">
        <v>2</v>
      </c>
      <c r="C198" s="250" t="s">
        <v>180</v>
      </c>
      <c r="D198" s="251" t="s">
        <v>41</v>
      </c>
      <c r="E198" s="252"/>
      <c r="F198" s="40" t="s">
        <v>45</v>
      </c>
      <c r="G198" s="253">
        <f t="shared" si="165"/>
        <v>60</v>
      </c>
      <c r="H198" s="253">
        <f t="shared" si="166"/>
        <v>52</v>
      </c>
      <c r="I198" s="254">
        <f t="shared" si="167"/>
        <v>26966806</v>
      </c>
      <c r="J198" s="254">
        <f t="shared" si="168"/>
        <v>2</v>
      </c>
      <c r="K198" s="255">
        <f t="shared" si="169"/>
        <v>0.93</v>
      </c>
      <c r="L198" s="305">
        <f t="shared" si="205"/>
        <v>1.03</v>
      </c>
      <c r="M198" s="257">
        <f t="shared" si="170"/>
        <v>21585964.617592327</v>
      </c>
      <c r="N198" s="257">
        <f t="shared" si="171"/>
        <v>24330831.047542781</v>
      </c>
      <c r="O198" s="257">
        <f t="shared" si="172"/>
        <v>25831503.467400003</v>
      </c>
      <c r="P198" s="257">
        <f t="shared" si="173"/>
        <v>27424734.078439418</v>
      </c>
      <c r="Q198" s="258">
        <f t="shared" si="174"/>
        <v>25831503.467400003</v>
      </c>
      <c r="R198" s="257">
        <f t="shared" si="174"/>
        <v>27424734.078439418</v>
      </c>
      <c r="S198" s="257">
        <f t="shared" si="175"/>
        <v>29116231.667363286</v>
      </c>
      <c r="T198" s="257"/>
      <c r="U198" s="257">
        <f t="shared" si="176"/>
        <v>1122470160.1148009</v>
      </c>
      <c r="V198" s="257">
        <f t="shared" si="177"/>
        <v>1265203214.4722247</v>
      </c>
      <c r="W198" s="257">
        <f t="shared" si="178"/>
        <v>1343238180.3048003</v>
      </c>
      <c r="X198" s="258">
        <f t="shared" si="179"/>
        <v>1426086172.0788498</v>
      </c>
      <c r="Y198" s="258">
        <f t="shared" si="180"/>
        <v>1343238180.3048003</v>
      </c>
      <c r="Z198" s="257">
        <f t="shared" si="181"/>
        <v>1426086172.0788498</v>
      </c>
      <c r="AA198" s="257">
        <f t="shared" si="182"/>
        <v>1514044046.7028909</v>
      </c>
      <c r="AB198" s="257"/>
      <c r="AC198" s="32" t="str">
        <f t="shared" si="183"/>
        <v>BERTAHAP</v>
      </c>
      <c r="AD198" s="259">
        <f t="shared" si="184"/>
        <v>0</v>
      </c>
      <c r="AE198" s="260">
        <v>2</v>
      </c>
      <c r="AF198" s="261"/>
      <c r="AG198" s="257" t="e">
        <f>IF(AF198&gt;#REF!,"LB","KR")</f>
        <v>#REF!</v>
      </c>
      <c r="AH198" s="261">
        <v>1234718000</v>
      </c>
      <c r="AI198" s="261">
        <v>1391724000</v>
      </c>
      <c r="AJ198" s="261">
        <v>1477562000</v>
      </c>
      <c r="AK198" s="262">
        <v>1568695000</v>
      </c>
      <c r="AL198" s="262">
        <v>1477562000</v>
      </c>
      <c r="AM198" s="261">
        <v>1568695000</v>
      </c>
      <c r="AN198" s="261">
        <v>1665449000</v>
      </c>
      <c r="AO198" s="51">
        <v>1566215720</v>
      </c>
      <c r="AP198" s="42">
        <v>1662816700</v>
      </c>
      <c r="AQ198" s="58">
        <f t="shared" si="185"/>
        <v>1409594148</v>
      </c>
      <c r="AR198" s="58">
        <f t="shared" si="191"/>
        <v>23493235.800000001</v>
      </c>
      <c r="AS198" s="336">
        <f t="shared" si="192"/>
        <v>29413031.25</v>
      </c>
      <c r="AT198" s="131">
        <f t="shared" si="186"/>
        <v>16628167</v>
      </c>
      <c r="AU198" s="5">
        <f t="shared" si="187"/>
        <v>23493235.800000001</v>
      </c>
      <c r="AV198" s="5">
        <f t="shared" si="193"/>
        <v>36939050</v>
      </c>
      <c r="AX198" s="2"/>
      <c r="AY198" s="2"/>
      <c r="BT198" s="53">
        <f t="shared" si="188"/>
        <v>-980243.39809999615</v>
      </c>
      <c r="CT198" s="58">
        <f t="shared" si="189"/>
        <v>1496535030</v>
      </c>
      <c r="CU198" s="43">
        <f t="shared" si="194"/>
        <v>16628167</v>
      </c>
      <c r="CX198" s="53">
        <f t="shared" si="195"/>
        <v>1329805800</v>
      </c>
      <c r="CY198" s="43">
        <f t="shared" si="196"/>
        <v>22163430</v>
      </c>
      <c r="CZ198" s="48">
        <f t="shared" si="197"/>
        <v>36939050</v>
      </c>
    </row>
    <row r="199" spans="1:104">
      <c r="A199" s="3">
        <f t="shared" si="190"/>
        <v>160</v>
      </c>
      <c r="B199" s="249">
        <v>3</v>
      </c>
      <c r="C199" s="250" t="s">
        <v>180</v>
      </c>
      <c r="D199" s="251">
        <v>10</v>
      </c>
      <c r="E199" s="252"/>
      <c r="F199" s="40" t="s">
        <v>48</v>
      </c>
      <c r="G199" s="253">
        <f t="shared" si="165"/>
        <v>74</v>
      </c>
      <c r="H199" s="253">
        <f t="shared" si="166"/>
        <v>63</v>
      </c>
      <c r="I199" s="254">
        <f t="shared" si="167"/>
        <v>26966806</v>
      </c>
      <c r="J199" s="254">
        <f t="shared" si="168"/>
        <v>2</v>
      </c>
      <c r="K199" s="255">
        <f t="shared" si="169"/>
        <v>0.93</v>
      </c>
      <c r="L199" s="305">
        <f t="shared" si="205"/>
        <v>1.03</v>
      </c>
      <c r="M199" s="257">
        <f t="shared" si="170"/>
        <v>21585964.617592327</v>
      </c>
      <c r="N199" s="257">
        <f t="shared" si="171"/>
        <v>24330831.047542781</v>
      </c>
      <c r="O199" s="257">
        <f t="shared" si="172"/>
        <v>25831503.467400003</v>
      </c>
      <c r="P199" s="257">
        <f t="shared" si="173"/>
        <v>27424734.078439418</v>
      </c>
      <c r="Q199" s="258">
        <f t="shared" si="174"/>
        <v>25831503.467400003</v>
      </c>
      <c r="R199" s="257">
        <f t="shared" si="174"/>
        <v>27424734.078439418</v>
      </c>
      <c r="S199" s="257">
        <f t="shared" si="175"/>
        <v>29116231.667363286</v>
      </c>
      <c r="T199" s="257"/>
      <c r="U199" s="257">
        <f t="shared" si="176"/>
        <v>1359915770.9083166</v>
      </c>
      <c r="V199" s="257">
        <f t="shared" si="177"/>
        <v>1532842355.9951952</v>
      </c>
      <c r="W199" s="257">
        <f t="shared" si="178"/>
        <v>1627384718.4462001</v>
      </c>
      <c r="X199" s="258">
        <f t="shared" si="179"/>
        <v>1727758246.9416833</v>
      </c>
      <c r="Y199" s="258">
        <f t="shared" si="180"/>
        <v>1627384718.4462001</v>
      </c>
      <c r="Z199" s="257">
        <f t="shared" si="181"/>
        <v>1727758246.9416833</v>
      </c>
      <c r="AA199" s="257">
        <f t="shared" si="182"/>
        <v>1834322595.0438871</v>
      </c>
      <c r="AB199" s="257"/>
      <c r="AC199" s="32" t="str">
        <f t="shared" si="183"/>
        <v>BERTAHAP</v>
      </c>
      <c r="AD199" s="259">
        <f t="shared" si="184"/>
        <v>0</v>
      </c>
      <c r="AE199" s="260">
        <v>2</v>
      </c>
      <c r="AF199" s="261"/>
      <c r="AG199" s="257" t="e">
        <f>IF(AF199&gt;#REF!,"LB","KR")</f>
        <v>#REF!</v>
      </c>
      <c r="AH199" s="261">
        <v>1495908000</v>
      </c>
      <c r="AI199" s="261">
        <v>1686127000</v>
      </c>
      <c r="AJ199" s="261">
        <v>1790124000</v>
      </c>
      <c r="AK199" s="262">
        <v>1900535000</v>
      </c>
      <c r="AL199" s="262">
        <v>1790124000</v>
      </c>
      <c r="AM199" s="261">
        <v>1900535000</v>
      </c>
      <c r="AN199" s="261">
        <v>2017755000</v>
      </c>
      <c r="AO199" s="51">
        <v>1897531440</v>
      </c>
      <c r="AP199" s="42">
        <v>2014567100</v>
      </c>
      <c r="AQ199" s="58">
        <f t="shared" si="185"/>
        <v>1707778296</v>
      </c>
      <c r="AR199" s="58">
        <f t="shared" si="191"/>
        <v>28462971.600000005</v>
      </c>
      <c r="AS199" s="336">
        <f t="shared" si="192"/>
        <v>35635031.25</v>
      </c>
      <c r="AT199" s="131">
        <f t="shared" si="186"/>
        <v>20145671</v>
      </c>
      <c r="AU199" s="5">
        <f t="shared" si="187"/>
        <v>28462971.600000005</v>
      </c>
      <c r="AV199" s="5">
        <f t="shared" si="193"/>
        <v>44753100</v>
      </c>
      <c r="AX199" s="2"/>
      <c r="AY199" s="2"/>
      <c r="BT199" s="53">
        <f t="shared" si="188"/>
        <v>-980243.39809999615</v>
      </c>
      <c r="CT199" s="58">
        <f t="shared" si="189"/>
        <v>1813110390</v>
      </c>
      <c r="CU199" s="43">
        <f t="shared" si="194"/>
        <v>20145671</v>
      </c>
      <c r="CX199" s="53">
        <f t="shared" si="195"/>
        <v>1611111600</v>
      </c>
      <c r="CY199" s="43">
        <f t="shared" si="196"/>
        <v>26851860</v>
      </c>
      <c r="CZ199" s="48">
        <f t="shared" si="197"/>
        <v>44753100</v>
      </c>
    </row>
    <row r="200" spans="1:104">
      <c r="A200" s="3">
        <f t="shared" si="190"/>
        <v>161</v>
      </c>
      <c r="B200" s="249">
        <v>4</v>
      </c>
      <c r="C200" s="250" t="s">
        <v>180</v>
      </c>
      <c r="D200" s="285">
        <v>12</v>
      </c>
      <c r="E200" s="252"/>
      <c r="F200" s="40" t="s">
        <v>50</v>
      </c>
      <c r="G200" s="253">
        <f t="shared" si="165"/>
        <v>67</v>
      </c>
      <c r="H200" s="253">
        <f t="shared" si="166"/>
        <v>57</v>
      </c>
      <c r="I200" s="254">
        <f t="shared" si="167"/>
        <v>26966806</v>
      </c>
      <c r="J200" s="254">
        <f t="shared" si="168"/>
        <v>2</v>
      </c>
      <c r="K200" s="255">
        <f t="shared" si="169"/>
        <v>0.93</v>
      </c>
      <c r="L200" s="305">
        <f t="shared" si="205"/>
        <v>1.03</v>
      </c>
      <c r="M200" s="257">
        <f t="shared" si="170"/>
        <v>21585964.617592327</v>
      </c>
      <c r="N200" s="257">
        <f t="shared" si="171"/>
        <v>24330831.047542781</v>
      </c>
      <c r="O200" s="257">
        <f t="shared" si="172"/>
        <v>25831503.467400003</v>
      </c>
      <c r="P200" s="257">
        <f t="shared" si="173"/>
        <v>27424734.078439418</v>
      </c>
      <c r="Q200" s="258">
        <f t="shared" si="174"/>
        <v>25831503.467400003</v>
      </c>
      <c r="R200" s="257">
        <f t="shared" si="174"/>
        <v>27424734.078439418</v>
      </c>
      <c r="S200" s="257">
        <f t="shared" si="175"/>
        <v>29116231.667363286</v>
      </c>
      <c r="T200" s="257"/>
      <c r="U200" s="257">
        <f t="shared" si="176"/>
        <v>1230399983.2027626</v>
      </c>
      <c r="V200" s="257">
        <f t="shared" si="177"/>
        <v>1386857369.7099385</v>
      </c>
      <c r="W200" s="257">
        <f t="shared" si="178"/>
        <v>1472395697.6418002</v>
      </c>
      <c r="X200" s="258">
        <f t="shared" si="179"/>
        <v>1563209842.4710469</v>
      </c>
      <c r="Y200" s="258">
        <f t="shared" si="180"/>
        <v>1472395697.6418002</v>
      </c>
      <c r="Z200" s="257">
        <f t="shared" si="181"/>
        <v>1563209842.4710469</v>
      </c>
      <c r="AA200" s="257">
        <f t="shared" si="182"/>
        <v>1659625205.0397072</v>
      </c>
      <c r="AB200" s="257"/>
      <c r="AC200" s="32" t="str">
        <f t="shared" si="183"/>
        <v>BERTAHAP</v>
      </c>
      <c r="AD200" s="259">
        <f t="shared" si="184"/>
        <v>0</v>
      </c>
      <c r="AE200" s="260">
        <v>2</v>
      </c>
      <c r="AF200" s="261"/>
      <c r="AG200" s="257" t="e">
        <f>IF(AF200&gt;#REF!,"LB","KR")</f>
        <v>#REF!</v>
      </c>
      <c r="AH200" s="261">
        <v>1353440000</v>
      </c>
      <c r="AI200" s="261">
        <v>1525544000</v>
      </c>
      <c r="AJ200" s="261">
        <v>1619636000</v>
      </c>
      <c r="AK200" s="262">
        <v>1719531000</v>
      </c>
      <c r="AL200" s="262">
        <v>1619636000</v>
      </c>
      <c r="AM200" s="261">
        <v>1719531000</v>
      </c>
      <c r="AN200" s="261">
        <v>1825588000</v>
      </c>
      <c r="AO200" s="51">
        <v>1716814160</v>
      </c>
      <c r="AP200" s="42">
        <v>1822702860</v>
      </c>
      <c r="AQ200" s="58">
        <f t="shared" si="185"/>
        <v>1545132744</v>
      </c>
      <c r="AR200" s="58">
        <f t="shared" si="191"/>
        <v>25752212.400000002</v>
      </c>
      <c r="AS200" s="336">
        <f t="shared" si="192"/>
        <v>32241206.25</v>
      </c>
      <c r="AT200" s="131">
        <f t="shared" si="186"/>
        <v>18227028.600000001</v>
      </c>
      <c r="AU200" s="5">
        <f t="shared" si="187"/>
        <v>25752212.400000002</v>
      </c>
      <c r="AV200" s="5">
        <f t="shared" si="193"/>
        <v>40490900</v>
      </c>
      <c r="AX200" s="2"/>
      <c r="AY200" s="2"/>
      <c r="BT200" s="53">
        <f t="shared" si="188"/>
        <v>-980243.39809999615</v>
      </c>
      <c r="CT200" s="58">
        <f t="shared" si="189"/>
        <v>1640432574</v>
      </c>
      <c r="CU200" s="43">
        <f t="shared" si="194"/>
        <v>18227028.600000001</v>
      </c>
      <c r="CX200" s="53">
        <f t="shared" si="195"/>
        <v>1457672400</v>
      </c>
      <c r="CY200" s="43">
        <f t="shared" si="196"/>
        <v>24294540</v>
      </c>
      <c r="CZ200" s="48">
        <f t="shared" si="197"/>
        <v>40490900</v>
      </c>
    </row>
    <row r="201" spans="1:104">
      <c r="A201" s="3">
        <f t="shared" si="190"/>
        <v>162</v>
      </c>
      <c r="B201" s="249">
        <v>5</v>
      </c>
      <c r="C201" s="250" t="s">
        <v>180</v>
      </c>
      <c r="D201" s="251">
        <v>16</v>
      </c>
      <c r="E201" s="252"/>
      <c r="F201" s="40" t="s">
        <v>52</v>
      </c>
      <c r="G201" s="253">
        <f t="shared" si="165"/>
        <v>71</v>
      </c>
      <c r="H201" s="253">
        <f t="shared" si="166"/>
        <v>63</v>
      </c>
      <c r="I201" s="254">
        <f t="shared" si="167"/>
        <v>26966806</v>
      </c>
      <c r="J201" s="254">
        <f t="shared" si="168"/>
        <v>2</v>
      </c>
      <c r="K201" s="255">
        <f t="shared" si="169"/>
        <v>0.93</v>
      </c>
      <c r="L201" s="305">
        <f t="shared" si="205"/>
        <v>1.03</v>
      </c>
      <c r="M201" s="257">
        <f t="shared" si="170"/>
        <v>21585964.617592327</v>
      </c>
      <c r="N201" s="257">
        <f t="shared" si="171"/>
        <v>24330831.047542781</v>
      </c>
      <c r="O201" s="257">
        <f t="shared" si="172"/>
        <v>25831503.467400003</v>
      </c>
      <c r="P201" s="257">
        <f t="shared" si="173"/>
        <v>27424734.078439418</v>
      </c>
      <c r="Q201" s="258">
        <f t="shared" si="174"/>
        <v>25831503.467400003</v>
      </c>
      <c r="R201" s="257">
        <f t="shared" si="174"/>
        <v>27424734.078439418</v>
      </c>
      <c r="S201" s="257">
        <f t="shared" si="175"/>
        <v>29116231.667363286</v>
      </c>
      <c r="T201" s="257"/>
      <c r="U201" s="257">
        <f t="shared" si="176"/>
        <v>1359915770.9083166</v>
      </c>
      <c r="V201" s="257">
        <f t="shared" si="177"/>
        <v>1532842355.9951952</v>
      </c>
      <c r="W201" s="257">
        <f t="shared" si="178"/>
        <v>1627384718.4462001</v>
      </c>
      <c r="X201" s="258">
        <f t="shared" si="179"/>
        <v>1727758246.9416833</v>
      </c>
      <c r="Y201" s="258">
        <f t="shared" si="180"/>
        <v>1627384718.4462001</v>
      </c>
      <c r="Z201" s="257">
        <f t="shared" si="181"/>
        <v>1727758246.9416833</v>
      </c>
      <c r="AA201" s="257">
        <f t="shared" si="182"/>
        <v>1834322595.0438871</v>
      </c>
      <c r="AB201" s="257"/>
      <c r="AC201" s="32" t="str">
        <f t="shared" si="183"/>
        <v>BERTAHAP</v>
      </c>
      <c r="AD201" s="259">
        <f t="shared" si="184"/>
        <v>0</v>
      </c>
      <c r="AE201" s="260">
        <v>2</v>
      </c>
      <c r="AF201" s="261"/>
      <c r="AG201" s="257" t="e">
        <f>IF(AF201&gt;#REF!,"LB","KR")</f>
        <v>#REF!</v>
      </c>
      <c r="AH201" s="261">
        <v>1495908000</v>
      </c>
      <c r="AI201" s="261">
        <v>1686127000</v>
      </c>
      <c r="AJ201" s="261">
        <v>1790124000</v>
      </c>
      <c r="AK201" s="262">
        <v>1900535000</v>
      </c>
      <c r="AL201" s="262">
        <v>1790124000</v>
      </c>
      <c r="AM201" s="261">
        <v>1900535000</v>
      </c>
      <c r="AN201" s="261">
        <v>2017755000</v>
      </c>
      <c r="AO201" s="51">
        <v>1897531440</v>
      </c>
      <c r="AP201" s="42">
        <v>2014567100</v>
      </c>
      <c r="AQ201" s="58">
        <f t="shared" si="185"/>
        <v>1707778296</v>
      </c>
      <c r="AR201" s="58">
        <f t="shared" si="191"/>
        <v>28462971.600000005</v>
      </c>
      <c r="AS201" s="336">
        <f t="shared" si="192"/>
        <v>35635031.25</v>
      </c>
      <c r="AT201" s="131">
        <f t="shared" si="186"/>
        <v>20145671</v>
      </c>
      <c r="AU201" s="5">
        <f t="shared" si="187"/>
        <v>28462971.600000005</v>
      </c>
      <c r="AV201" s="5">
        <f t="shared" si="193"/>
        <v>44753100</v>
      </c>
      <c r="AX201" s="2"/>
      <c r="AY201" s="2"/>
      <c r="BT201" s="53">
        <f t="shared" si="188"/>
        <v>-980243.39809999615</v>
      </c>
      <c r="CT201" s="58">
        <f t="shared" si="189"/>
        <v>1813110390</v>
      </c>
      <c r="CU201" s="43">
        <f t="shared" si="194"/>
        <v>20145671</v>
      </c>
      <c r="CX201" s="53">
        <f t="shared" si="195"/>
        <v>1611111600</v>
      </c>
      <c r="CY201" s="43">
        <f t="shared" si="196"/>
        <v>26851860</v>
      </c>
      <c r="CZ201" s="48">
        <f t="shared" si="197"/>
        <v>44753100</v>
      </c>
    </row>
    <row r="202" spans="1:104">
      <c r="A202" s="3">
        <f t="shared" si="190"/>
        <v>163</v>
      </c>
      <c r="B202" s="249">
        <v>6</v>
      </c>
      <c r="C202" s="250" t="s">
        <v>180</v>
      </c>
      <c r="D202" s="285">
        <v>18</v>
      </c>
      <c r="E202" s="252"/>
      <c r="F202" s="40" t="s">
        <v>54</v>
      </c>
      <c r="G202" s="253">
        <f t="shared" si="165"/>
        <v>97</v>
      </c>
      <c r="H202" s="253">
        <f t="shared" si="166"/>
        <v>85</v>
      </c>
      <c r="I202" s="254">
        <f t="shared" si="167"/>
        <v>26966806</v>
      </c>
      <c r="J202" s="254">
        <f t="shared" si="168"/>
        <v>2</v>
      </c>
      <c r="K202" s="255">
        <f t="shared" si="169"/>
        <v>0.93</v>
      </c>
      <c r="L202" s="305">
        <f t="shared" si="205"/>
        <v>1.03</v>
      </c>
      <c r="M202" s="257">
        <f t="shared" si="170"/>
        <v>21585964.617592327</v>
      </c>
      <c r="N202" s="257">
        <f t="shared" si="171"/>
        <v>24330831.047542781</v>
      </c>
      <c r="O202" s="257">
        <f t="shared" si="172"/>
        <v>25831503.467400003</v>
      </c>
      <c r="P202" s="257">
        <f t="shared" si="173"/>
        <v>27424734.078439418</v>
      </c>
      <c r="Q202" s="258">
        <f t="shared" si="174"/>
        <v>25831503.467400003</v>
      </c>
      <c r="R202" s="257">
        <f t="shared" si="174"/>
        <v>27424734.078439418</v>
      </c>
      <c r="S202" s="257">
        <f t="shared" si="175"/>
        <v>29116231.667363286</v>
      </c>
      <c r="T202" s="257"/>
      <c r="U202" s="257">
        <f t="shared" si="176"/>
        <v>1834806992.4953477</v>
      </c>
      <c r="V202" s="257">
        <f t="shared" si="177"/>
        <v>2068120639.0411363</v>
      </c>
      <c r="W202" s="257">
        <f t="shared" si="178"/>
        <v>2195677794.7290001</v>
      </c>
      <c r="X202" s="258">
        <f t="shared" si="179"/>
        <v>2331102396.6673508</v>
      </c>
      <c r="Y202" s="258">
        <f t="shared" si="180"/>
        <v>2195677794.7290001</v>
      </c>
      <c r="Z202" s="257">
        <f t="shared" si="181"/>
        <v>2331102396.6673508</v>
      </c>
      <c r="AA202" s="257">
        <f t="shared" si="182"/>
        <v>2474879691.7258792</v>
      </c>
      <c r="AB202" s="257"/>
      <c r="AC202" s="32" t="str">
        <f t="shared" si="183"/>
        <v>BERTAHAP</v>
      </c>
      <c r="AD202" s="259">
        <f t="shared" si="184"/>
        <v>0</v>
      </c>
      <c r="AE202" s="260">
        <v>2</v>
      </c>
      <c r="AF202" s="261"/>
      <c r="AG202" s="257" t="e">
        <f>IF(AF202&gt;#REF!,"LB","KR")</f>
        <v>#REF!</v>
      </c>
      <c r="AH202" s="261">
        <v>2018288000</v>
      </c>
      <c r="AI202" s="261">
        <v>2274933000</v>
      </c>
      <c r="AJ202" s="261">
        <v>2415246000</v>
      </c>
      <c r="AK202" s="262">
        <v>2564213000</v>
      </c>
      <c r="AL202" s="262">
        <v>2415246000</v>
      </c>
      <c r="AM202" s="261">
        <v>2564213000</v>
      </c>
      <c r="AN202" s="261">
        <v>2722368000</v>
      </c>
      <c r="AO202" s="51">
        <v>2560160760</v>
      </c>
      <c r="AP202" s="42">
        <v>2718065780</v>
      </c>
      <c r="AQ202" s="58">
        <f t="shared" si="185"/>
        <v>2304144684</v>
      </c>
      <c r="AR202" s="58">
        <f t="shared" si="191"/>
        <v>38402411.399999999</v>
      </c>
      <c r="AS202" s="336">
        <f t="shared" si="192"/>
        <v>48078993.75</v>
      </c>
      <c r="AT202" s="131">
        <f t="shared" si="186"/>
        <v>27180657.800000001</v>
      </c>
      <c r="AU202" s="5">
        <f t="shared" si="187"/>
        <v>38402411.399999999</v>
      </c>
      <c r="AV202" s="5">
        <f t="shared" si="193"/>
        <v>60381150</v>
      </c>
      <c r="AX202" s="2"/>
      <c r="AY202" s="2"/>
      <c r="BT202" s="53">
        <f t="shared" si="188"/>
        <v>-980243.39809999615</v>
      </c>
      <c r="CT202" s="58">
        <f t="shared" si="189"/>
        <v>2446259202</v>
      </c>
      <c r="CU202" s="43">
        <f t="shared" si="194"/>
        <v>27180657.800000001</v>
      </c>
      <c r="CX202" s="53">
        <f t="shared" si="195"/>
        <v>2173721400</v>
      </c>
      <c r="CY202" s="43">
        <f t="shared" si="196"/>
        <v>36228690</v>
      </c>
      <c r="CZ202" s="48">
        <f t="shared" si="197"/>
        <v>60381150</v>
      </c>
    </row>
    <row r="203" spans="1:104">
      <c r="A203" s="3">
        <f t="shared" si="190"/>
        <v>164</v>
      </c>
      <c r="B203" s="249">
        <v>7</v>
      </c>
      <c r="C203" s="250" t="s">
        <v>180</v>
      </c>
      <c r="D203" s="285">
        <v>20</v>
      </c>
      <c r="E203" s="252"/>
      <c r="F203" s="40" t="s">
        <v>70</v>
      </c>
      <c r="G203" s="253">
        <f t="shared" si="165"/>
        <v>60</v>
      </c>
      <c r="H203" s="253">
        <f t="shared" si="166"/>
        <v>51</v>
      </c>
      <c r="I203" s="254">
        <f t="shared" si="167"/>
        <v>26966806</v>
      </c>
      <c r="J203" s="254">
        <f t="shared" si="168"/>
        <v>2</v>
      </c>
      <c r="K203" s="255">
        <f t="shared" si="169"/>
        <v>0.93</v>
      </c>
      <c r="L203" s="305">
        <f t="shared" si="205"/>
        <v>1.03</v>
      </c>
      <c r="M203" s="257">
        <f t="shared" si="170"/>
        <v>21585964.617592327</v>
      </c>
      <c r="N203" s="257">
        <f t="shared" si="171"/>
        <v>24330831.047542781</v>
      </c>
      <c r="O203" s="257">
        <f t="shared" si="172"/>
        <v>25831503.467400003</v>
      </c>
      <c r="P203" s="257">
        <f t="shared" si="173"/>
        <v>27424734.078439418</v>
      </c>
      <c r="Q203" s="258">
        <f t="shared" si="174"/>
        <v>25831503.467400003</v>
      </c>
      <c r="R203" s="257">
        <f t="shared" si="174"/>
        <v>27424734.078439418</v>
      </c>
      <c r="S203" s="257">
        <f t="shared" si="175"/>
        <v>29116231.667363286</v>
      </c>
      <c r="T203" s="257"/>
      <c r="U203" s="257">
        <f t="shared" si="176"/>
        <v>1100884195.4972086</v>
      </c>
      <c r="V203" s="257">
        <f t="shared" si="177"/>
        <v>1240872383.4246819</v>
      </c>
      <c r="W203" s="257">
        <f t="shared" si="178"/>
        <v>1317406676.8374002</v>
      </c>
      <c r="X203" s="258">
        <f t="shared" si="179"/>
        <v>1398661438.0004103</v>
      </c>
      <c r="Y203" s="258">
        <f t="shared" si="180"/>
        <v>1317406676.8374002</v>
      </c>
      <c r="Z203" s="257">
        <f t="shared" si="181"/>
        <v>1398661438.0004103</v>
      </c>
      <c r="AA203" s="257">
        <f t="shared" si="182"/>
        <v>1484927815.0355277</v>
      </c>
      <c r="AB203" s="257"/>
      <c r="AC203" s="32" t="str">
        <f t="shared" si="183"/>
        <v>BERTAHAP</v>
      </c>
      <c r="AD203" s="259">
        <f t="shared" si="184"/>
        <v>0</v>
      </c>
      <c r="AE203" s="260">
        <v>2</v>
      </c>
      <c r="AF203" s="261"/>
      <c r="AG203" s="257" t="e">
        <f>IF(AF203&gt;#REF!,"LB","KR")</f>
        <v>#REF!</v>
      </c>
      <c r="AH203" s="261">
        <v>1210973000</v>
      </c>
      <c r="AI203" s="261">
        <v>1364960000</v>
      </c>
      <c r="AJ203" s="261">
        <v>1449148000</v>
      </c>
      <c r="AK203" s="262">
        <v>1538528000</v>
      </c>
      <c r="AL203" s="262">
        <v>1449148000</v>
      </c>
      <c r="AM203" s="261">
        <v>1538528000</v>
      </c>
      <c r="AN203" s="261">
        <v>1633421000</v>
      </c>
      <c r="AO203" s="51">
        <v>1536096880</v>
      </c>
      <c r="AP203" s="42">
        <v>1630839680</v>
      </c>
      <c r="AQ203" s="58">
        <f t="shared" si="185"/>
        <v>1382487192</v>
      </c>
      <c r="AR203" s="58">
        <f t="shared" si="191"/>
        <v>23041453.200000003</v>
      </c>
      <c r="AS203" s="336">
        <f t="shared" si="192"/>
        <v>28847400</v>
      </c>
      <c r="AT203" s="131">
        <f t="shared" si="186"/>
        <v>16308396.800000003</v>
      </c>
      <c r="AU203" s="5">
        <f t="shared" si="187"/>
        <v>23041453.200000003</v>
      </c>
      <c r="AV203" s="5">
        <f t="shared" si="193"/>
        <v>36228700</v>
      </c>
      <c r="AX203" s="2"/>
      <c r="AY203" s="2"/>
      <c r="BT203" s="53">
        <f t="shared" si="188"/>
        <v>-980243.39809999615</v>
      </c>
      <c r="CT203" s="58">
        <f t="shared" si="189"/>
        <v>1467755712</v>
      </c>
      <c r="CU203" s="43">
        <f t="shared" si="194"/>
        <v>16308396.800000003</v>
      </c>
      <c r="CX203" s="53">
        <f t="shared" si="195"/>
        <v>1304233200</v>
      </c>
      <c r="CY203" s="43">
        <f t="shared" si="196"/>
        <v>21737220</v>
      </c>
      <c r="CZ203" s="48">
        <f t="shared" si="197"/>
        <v>36228700</v>
      </c>
    </row>
    <row r="204" spans="1:104">
      <c r="A204" s="3">
        <f t="shared" si="190"/>
        <v>165</v>
      </c>
      <c r="B204" s="249">
        <v>8</v>
      </c>
      <c r="C204" s="250" t="s">
        <v>180</v>
      </c>
      <c r="D204" s="285">
        <v>22</v>
      </c>
      <c r="E204" s="252"/>
      <c r="F204" s="40" t="s">
        <v>89</v>
      </c>
      <c r="G204" s="253">
        <f t="shared" si="165"/>
        <v>81</v>
      </c>
      <c r="H204" s="253">
        <f t="shared" si="166"/>
        <v>70</v>
      </c>
      <c r="I204" s="254">
        <f t="shared" si="167"/>
        <v>26966806</v>
      </c>
      <c r="J204" s="254">
        <f t="shared" si="168"/>
        <v>4</v>
      </c>
      <c r="K204" s="255">
        <f t="shared" si="169"/>
        <v>0.97</v>
      </c>
      <c r="L204" s="305">
        <f t="shared" si="205"/>
        <v>1.03</v>
      </c>
      <c r="M204" s="257">
        <f t="shared" si="170"/>
        <v>22514393.20329522</v>
      </c>
      <c r="N204" s="257">
        <f t="shared" si="171"/>
        <v>25377318.40442634</v>
      </c>
      <c r="O204" s="257">
        <f t="shared" si="172"/>
        <v>26942535.874600001</v>
      </c>
      <c r="P204" s="257">
        <f t="shared" si="173"/>
        <v>28604292.533426058</v>
      </c>
      <c r="Q204" s="258">
        <f t="shared" si="174"/>
        <v>26942535.874600001</v>
      </c>
      <c r="R204" s="257">
        <f t="shared" si="174"/>
        <v>28604292.533426058</v>
      </c>
      <c r="S204" s="257">
        <f t="shared" si="175"/>
        <v>30368542.706819769</v>
      </c>
      <c r="T204" s="257"/>
      <c r="U204" s="257">
        <f t="shared" si="176"/>
        <v>1576007524.2306654</v>
      </c>
      <c r="V204" s="257">
        <f t="shared" si="177"/>
        <v>1776412288.3098438</v>
      </c>
      <c r="W204" s="257">
        <f t="shared" si="178"/>
        <v>1885977511.2220001</v>
      </c>
      <c r="X204" s="258">
        <f t="shared" si="179"/>
        <v>2002300477.339824</v>
      </c>
      <c r="Y204" s="258">
        <f t="shared" si="180"/>
        <v>1885977511.2220001</v>
      </c>
      <c r="Z204" s="257">
        <f t="shared" si="181"/>
        <v>2002300477.339824</v>
      </c>
      <c r="AA204" s="257">
        <f t="shared" si="182"/>
        <v>2125797989.4773839</v>
      </c>
      <c r="AB204" s="257"/>
      <c r="AC204" s="32" t="str">
        <f t="shared" si="183"/>
        <v>BERTAHAP</v>
      </c>
      <c r="AD204" s="259">
        <f t="shared" si="184"/>
        <v>0</v>
      </c>
      <c r="AE204" s="260">
        <v>2</v>
      </c>
      <c r="AF204" s="261"/>
      <c r="AG204" s="257" t="e">
        <f>IF(AF204&gt;#REF!,"LB","KR")</f>
        <v>#REF!</v>
      </c>
      <c r="AH204" s="261">
        <v>1733609000</v>
      </c>
      <c r="AI204" s="261">
        <v>1954054000</v>
      </c>
      <c r="AJ204" s="261">
        <v>2074576000</v>
      </c>
      <c r="AK204" s="262">
        <v>2202531000</v>
      </c>
      <c r="AL204" s="262">
        <v>2074576000</v>
      </c>
      <c r="AM204" s="261">
        <v>2202531000</v>
      </c>
      <c r="AN204" s="261">
        <v>2338378000</v>
      </c>
      <c r="AO204" s="51">
        <v>2199050560</v>
      </c>
      <c r="AP204" s="42">
        <v>2334682860</v>
      </c>
      <c r="AQ204" s="58">
        <f t="shared" si="185"/>
        <v>1979145504</v>
      </c>
      <c r="AR204" s="58">
        <f t="shared" si="191"/>
        <v>32985758.400000002</v>
      </c>
      <c r="AS204" s="336">
        <f t="shared" si="192"/>
        <v>41297456.25</v>
      </c>
      <c r="AT204" s="131">
        <f t="shared" si="186"/>
        <v>23346828.600000001</v>
      </c>
      <c r="AU204" s="5">
        <f t="shared" si="187"/>
        <v>32985758.400000002</v>
      </c>
      <c r="AV204" s="5">
        <f t="shared" si="193"/>
        <v>51864400</v>
      </c>
      <c r="AX204" s="2"/>
      <c r="AY204" s="2"/>
      <c r="BT204" s="53">
        <f t="shared" si="188"/>
        <v>130789.00910000131</v>
      </c>
      <c r="CT204" s="58">
        <f t="shared" si="189"/>
        <v>2101214574</v>
      </c>
      <c r="CU204" s="43">
        <f t="shared" si="194"/>
        <v>23346828.600000001</v>
      </c>
      <c r="CX204" s="53">
        <f t="shared" si="195"/>
        <v>1867118400</v>
      </c>
      <c r="CY204" s="43">
        <f t="shared" si="196"/>
        <v>31118640</v>
      </c>
      <c r="CZ204" s="48">
        <f t="shared" si="197"/>
        <v>51864400</v>
      </c>
    </row>
    <row r="205" spans="1:104">
      <c r="A205" s="3">
        <f t="shared" si="190"/>
        <v>166</v>
      </c>
      <c r="B205" s="249">
        <v>1</v>
      </c>
      <c r="C205" s="250" t="s">
        <v>181</v>
      </c>
      <c r="D205" s="251" t="s">
        <v>24</v>
      </c>
      <c r="E205" s="252"/>
      <c r="F205" s="40" t="s">
        <v>39</v>
      </c>
      <c r="G205" s="253">
        <f t="shared" si="165"/>
        <v>113</v>
      </c>
      <c r="H205" s="253">
        <f t="shared" si="166"/>
        <v>101</v>
      </c>
      <c r="I205" s="254">
        <f t="shared" si="167"/>
        <v>26966806</v>
      </c>
      <c r="J205" s="254">
        <f t="shared" si="168"/>
        <v>6</v>
      </c>
      <c r="K205" s="255">
        <f t="shared" si="169"/>
        <v>0.95</v>
      </c>
      <c r="L205" s="256">
        <f t="shared" ref="L205:L222" si="206">SUMIF($AN$4:$AN$22,D205,$AW$4:$AW$22)</f>
        <v>1.02</v>
      </c>
      <c r="M205" s="257">
        <f t="shared" si="170"/>
        <v>21836099.50354626</v>
      </c>
      <c r="N205" s="257">
        <f t="shared" si="171"/>
        <v>24612773.029615775</v>
      </c>
      <c r="O205" s="257">
        <f t="shared" si="172"/>
        <v>26130835.013999999</v>
      </c>
      <c r="P205" s="257">
        <f t="shared" si="173"/>
        <v>27742527.739855718</v>
      </c>
      <c r="Q205" s="258">
        <f t="shared" si="174"/>
        <v>26130835.013999999</v>
      </c>
      <c r="R205" s="257">
        <f t="shared" si="174"/>
        <v>27742527.739855718</v>
      </c>
      <c r="S205" s="257">
        <f t="shared" si="175"/>
        <v>29453626.146440148</v>
      </c>
      <c r="T205" s="257"/>
      <c r="U205" s="257">
        <f t="shared" si="176"/>
        <v>2205446049.8581724</v>
      </c>
      <c r="V205" s="257">
        <f t="shared" si="177"/>
        <v>2485890075.9911933</v>
      </c>
      <c r="W205" s="257">
        <f t="shared" si="178"/>
        <v>2639214336.414</v>
      </c>
      <c r="X205" s="258">
        <f t="shared" si="179"/>
        <v>2801995301.7254276</v>
      </c>
      <c r="Y205" s="258">
        <f t="shared" si="180"/>
        <v>2639214336.414</v>
      </c>
      <c r="Z205" s="257">
        <f t="shared" si="181"/>
        <v>2801995301.7254276</v>
      </c>
      <c r="AA205" s="257">
        <f t="shared" si="182"/>
        <v>2974816240.7904549</v>
      </c>
      <c r="AB205" s="257"/>
      <c r="AC205" s="32" t="str">
        <f t="shared" si="183"/>
        <v>BERTAHAP</v>
      </c>
      <c r="AD205" s="259">
        <f t="shared" si="184"/>
        <v>0</v>
      </c>
      <c r="AE205" s="260">
        <v>2</v>
      </c>
      <c r="AF205" s="261"/>
      <c r="AG205" s="257" t="e">
        <f>IF(AF205&gt;#REF!,"LB","KR")</f>
        <v>#REF!</v>
      </c>
      <c r="AH205" s="261">
        <v>2425991000</v>
      </c>
      <c r="AI205" s="261">
        <v>2734480000</v>
      </c>
      <c r="AJ205" s="261">
        <v>2903136000</v>
      </c>
      <c r="AK205" s="262">
        <v>3082195000</v>
      </c>
      <c r="AL205" s="262">
        <v>2903136000</v>
      </c>
      <c r="AM205" s="261">
        <v>3082195000</v>
      </c>
      <c r="AN205" s="261">
        <v>3272298000</v>
      </c>
      <c r="AO205" s="51">
        <v>3077324160</v>
      </c>
      <c r="AP205" s="42">
        <v>3267126700</v>
      </c>
      <c r="AQ205" s="58">
        <f t="shared" si="185"/>
        <v>2769591744</v>
      </c>
      <c r="AR205" s="58">
        <f t="shared" si="191"/>
        <v>46159862.400000006</v>
      </c>
      <c r="AS205" s="336">
        <f t="shared" si="192"/>
        <v>57791156.25</v>
      </c>
      <c r="AT205" s="131">
        <f t="shared" si="186"/>
        <v>32671267</v>
      </c>
      <c r="AU205" s="5">
        <f t="shared" si="187"/>
        <v>46159862.400000006</v>
      </c>
      <c r="AV205" s="5">
        <f t="shared" si="193"/>
        <v>72578400</v>
      </c>
      <c r="AX205" s="2"/>
      <c r="AY205" s="2"/>
      <c r="BT205" s="53">
        <f t="shared" si="188"/>
        <v>-680911.8515000008</v>
      </c>
      <c r="CT205" s="58">
        <f t="shared" si="189"/>
        <v>2940414030</v>
      </c>
      <c r="CU205" s="43">
        <f t="shared" si="194"/>
        <v>32671267</v>
      </c>
      <c r="CX205" s="53">
        <f t="shared" si="195"/>
        <v>2612822400</v>
      </c>
      <c r="CY205" s="43">
        <f t="shared" si="196"/>
        <v>43547040</v>
      </c>
      <c r="CZ205" s="48">
        <f t="shared" si="197"/>
        <v>72578400</v>
      </c>
    </row>
    <row r="206" spans="1:104">
      <c r="A206" s="3">
        <f t="shared" si="190"/>
        <v>167</v>
      </c>
      <c r="B206" s="249">
        <v>2</v>
      </c>
      <c r="C206" s="250" t="s">
        <v>181</v>
      </c>
      <c r="D206" s="251" t="s">
        <v>35</v>
      </c>
      <c r="E206" s="252"/>
      <c r="F206" s="40" t="s">
        <v>42</v>
      </c>
      <c r="G206" s="253">
        <f t="shared" si="165"/>
        <v>78</v>
      </c>
      <c r="H206" s="253">
        <f t="shared" si="166"/>
        <v>66</v>
      </c>
      <c r="I206" s="254">
        <f t="shared" si="167"/>
        <v>26966806</v>
      </c>
      <c r="J206" s="254">
        <f t="shared" si="168"/>
        <v>2</v>
      </c>
      <c r="K206" s="255">
        <f t="shared" si="169"/>
        <v>0.93</v>
      </c>
      <c r="L206" s="256">
        <f t="shared" si="206"/>
        <v>1.02</v>
      </c>
      <c r="M206" s="257">
        <f t="shared" si="170"/>
        <v>21376392.145576868</v>
      </c>
      <c r="N206" s="257">
        <f t="shared" si="171"/>
        <v>24094609.386887025</v>
      </c>
      <c r="O206" s="257">
        <f t="shared" si="172"/>
        <v>25580712.171600003</v>
      </c>
      <c r="P206" s="257">
        <f t="shared" si="173"/>
        <v>27158474.52427981</v>
      </c>
      <c r="Q206" s="258">
        <f t="shared" si="174"/>
        <v>25580712.171600003</v>
      </c>
      <c r="R206" s="257">
        <f t="shared" si="174"/>
        <v>27158474.52427981</v>
      </c>
      <c r="S206" s="257">
        <f t="shared" si="175"/>
        <v>28833549.806515098</v>
      </c>
      <c r="T206" s="257"/>
      <c r="U206" s="257">
        <f t="shared" si="176"/>
        <v>1410841881.6080732</v>
      </c>
      <c r="V206" s="257">
        <f t="shared" si="177"/>
        <v>1590244219.5345438</v>
      </c>
      <c r="W206" s="257">
        <f t="shared" si="178"/>
        <v>1688327003.3256001</v>
      </c>
      <c r="X206" s="258">
        <f t="shared" si="179"/>
        <v>1792459318.6024675</v>
      </c>
      <c r="Y206" s="258">
        <f t="shared" si="180"/>
        <v>1688327003.3256001</v>
      </c>
      <c r="Z206" s="257">
        <f t="shared" si="181"/>
        <v>1792459318.6024675</v>
      </c>
      <c r="AA206" s="257">
        <f t="shared" si="182"/>
        <v>1903014287.2299964</v>
      </c>
      <c r="AB206" s="257"/>
      <c r="AC206" s="32" t="str">
        <f t="shared" si="183"/>
        <v>BERTAHAP</v>
      </c>
      <c r="AD206" s="259">
        <f t="shared" si="184"/>
        <v>0</v>
      </c>
      <c r="AE206" s="260">
        <v>2</v>
      </c>
      <c r="AF206" s="261"/>
      <c r="AG206" s="257" t="e">
        <f>IF(AF206&gt;#REF!,"LB","KR")</f>
        <v>#REF!</v>
      </c>
      <c r="AH206" s="261">
        <v>1551927000</v>
      </c>
      <c r="AI206" s="261">
        <v>1749269000</v>
      </c>
      <c r="AJ206" s="261">
        <v>1857160000</v>
      </c>
      <c r="AK206" s="262">
        <v>1971706000</v>
      </c>
      <c r="AL206" s="262">
        <v>1857160000</v>
      </c>
      <c r="AM206" s="261">
        <v>1971706000</v>
      </c>
      <c r="AN206" s="261">
        <v>2093316000</v>
      </c>
      <c r="AO206" s="51">
        <v>1968589600</v>
      </c>
      <c r="AP206" s="42">
        <v>2090008360</v>
      </c>
      <c r="AQ206" s="58">
        <f t="shared" si="185"/>
        <v>1771730640</v>
      </c>
      <c r="AR206" s="58">
        <f t="shared" si="191"/>
        <v>29528844</v>
      </c>
      <c r="AS206" s="336">
        <f t="shared" si="192"/>
        <v>36969487.5</v>
      </c>
      <c r="AT206" s="131">
        <f t="shared" si="186"/>
        <v>20900083.600000001</v>
      </c>
      <c r="AU206" s="5">
        <f t="shared" si="187"/>
        <v>29528844</v>
      </c>
      <c r="AV206" s="5">
        <f t="shared" si="193"/>
        <v>46429000</v>
      </c>
      <c r="AX206" s="2"/>
      <c r="AY206" s="2"/>
      <c r="BT206" s="53">
        <f t="shared" si="188"/>
        <v>-1231034.6938999966</v>
      </c>
      <c r="CT206" s="58">
        <f t="shared" si="189"/>
        <v>1881007524</v>
      </c>
      <c r="CU206" s="43">
        <f t="shared" si="194"/>
        <v>20900083.600000001</v>
      </c>
      <c r="CX206" s="53">
        <f t="shared" si="195"/>
        <v>1671444000</v>
      </c>
      <c r="CY206" s="43">
        <f t="shared" si="196"/>
        <v>27857400</v>
      </c>
      <c r="CZ206" s="48">
        <f t="shared" si="197"/>
        <v>46429000</v>
      </c>
    </row>
    <row r="207" spans="1:104">
      <c r="A207" s="3">
        <f t="shared" si="190"/>
        <v>168</v>
      </c>
      <c r="B207" s="249">
        <v>3</v>
      </c>
      <c r="C207" s="250" t="s">
        <v>181</v>
      </c>
      <c r="D207" s="251" t="s">
        <v>41</v>
      </c>
      <c r="E207" s="252"/>
      <c r="F207" s="40" t="s">
        <v>45</v>
      </c>
      <c r="G207" s="253">
        <f t="shared" si="165"/>
        <v>60</v>
      </c>
      <c r="H207" s="253">
        <f t="shared" si="166"/>
        <v>52</v>
      </c>
      <c r="I207" s="254">
        <f t="shared" si="167"/>
        <v>26966806</v>
      </c>
      <c r="J207" s="254">
        <f t="shared" si="168"/>
        <v>2</v>
      </c>
      <c r="K207" s="255">
        <f t="shared" si="169"/>
        <v>0.93</v>
      </c>
      <c r="L207" s="256">
        <f t="shared" si="206"/>
        <v>1.02</v>
      </c>
      <c r="M207" s="257">
        <f t="shared" si="170"/>
        <v>21376392.145576868</v>
      </c>
      <c r="N207" s="257">
        <f t="shared" si="171"/>
        <v>24094609.386887025</v>
      </c>
      <c r="O207" s="257">
        <f t="shared" si="172"/>
        <v>25580712.171600003</v>
      </c>
      <c r="P207" s="257">
        <f t="shared" si="173"/>
        <v>27158474.52427981</v>
      </c>
      <c r="Q207" s="258">
        <f t="shared" si="174"/>
        <v>25580712.171600003</v>
      </c>
      <c r="R207" s="257">
        <f t="shared" si="174"/>
        <v>27158474.52427981</v>
      </c>
      <c r="S207" s="257">
        <f t="shared" si="175"/>
        <v>28833549.806515098</v>
      </c>
      <c r="T207" s="257"/>
      <c r="U207" s="257">
        <f t="shared" si="176"/>
        <v>1111572391.5699971</v>
      </c>
      <c r="V207" s="257">
        <f t="shared" si="177"/>
        <v>1252919688.1181252</v>
      </c>
      <c r="W207" s="257">
        <f t="shared" si="178"/>
        <v>1330197032.9232001</v>
      </c>
      <c r="X207" s="258">
        <f t="shared" si="179"/>
        <v>1412240675.2625501</v>
      </c>
      <c r="Y207" s="258">
        <f t="shared" si="180"/>
        <v>1330197032.9232001</v>
      </c>
      <c r="Z207" s="257">
        <f t="shared" si="181"/>
        <v>1412240675.2625501</v>
      </c>
      <c r="AA207" s="257">
        <f t="shared" si="182"/>
        <v>1499344589.9387851</v>
      </c>
      <c r="AB207" s="257"/>
      <c r="AC207" s="32" t="str">
        <f t="shared" si="183"/>
        <v>BERTAHAP</v>
      </c>
      <c r="AD207" s="259">
        <f t="shared" si="184"/>
        <v>0</v>
      </c>
      <c r="AE207" s="260">
        <v>2</v>
      </c>
      <c r="AF207" s="261"/>
      <c r="AG207" s="257" t="e">
        <f>IF(AF207&gt;#REF!,"LB","KR")</f>
        <v>#REF!</v>
      </c>
      <c r="AH207" s="261">
        <v>1222730000</v>
      </c>
      <c r="AI207" s="261">
        <v>1378212000</v>
      </c>
      <c r="AJ207" s="261">
        <v>1463217000</v>
      </c>
      <c r="AK207" s="262">
        <v>1553465000</v>
      </c>
      <c r="AL207" s="262">
        <v>1463217000</v>
      </c>
      <c r="AM207" s="261">
        <v>1553465000</v>
      </c>
      <c r="AN207" s="261">
        <v>1649280000</v>
      </c>
      <c r="AO207" s="51">
        <v>1551010020</v>
      </c>
      <c r="AP207" s="42">
        <v>1646672900</v>
      </c>
      <c r="AQ207" s="58">
        <f t="shared" si="185"/>
        <v>1395909018</v>
      </c>
      <c r="AR207" s="58">
        <f t="shared" si="191"/>
        <v>23265150.300000001</v>
      </c>
      <c r="AS207" s="336">
        <f t="shared" si="192"/>
        <v>29127468.75</v>
      </c>
      <c r="AT207" s="131">
        <f t="shared" si="186"/>
        <v>16466729</v>
      </c>
      <c r="AU207" s="5">
        <f t="shared" si="187"/>
        <v>23265150.300000001</v>
      </c>
      <c r="AV207" s="5">
        <f t="shared" si="193"/>
        <v>36580425</v>
      </c>
      <c r="AX207" s="2"/>
      <c r="AY207" s="2"/>
      <c r="BT207" s="53">
        <f t="shared" si="188"/>
        <v>-1231034.6938999966</v>
      </c>
      <c r="CT207" s="58">
        <f t="shared" si="189"/>
        <v>1482005610</v>
      </c>
      <c r="CU207" s="43">
        <f t="shared" si="194"/>
        <v>16466729</v>
      </c>
      <c r="CX207" s="53">
        <f t="shared" si="195"/>
        <v>1316895300</v>
      </c>
      <c r="CY207" s="43">
        <f t="shared" si="196"/>
        <v>21948255</v>
      </c>
      <c r="CZ207" s="48">
        <f t="shared" si="197"/>
        <v>36580425</v>
      </c>
    </row>
    <row r="208" spans="1:104">
      <c r="A208" s="3">
        <f t="shared" si="190"/>
        <v>169</v>
      </c>
      <c r="B208" s="249">
        <v>4</v>
      </c>
      <c r="C208" s="250" t="s">
        <v>181</v>
      </c>
      <c r="D208" s="251">
        <v>10</v>
      </c>
      <c r="E208" s="252"/>
      <c r="F208" s="40" t="s">
        <v>48</v>
      </c>
      <c r="G208" s="253">
        <f t="shared" si="165"/>
        <v>74</v>
      </c>
      <c r="H208" s="253">
        <f t="shared" si="166"/>
        <v>63</v>
      </c>
      <c r="I208" s="254">
        <f t="shared" si="167"/>
        <v>26966806</v>
      </c>
      <c r="J208" s="254">
        <f t="shared" si="168"/>
        <v>2</v>
      </c>
      <c r="K208" s="255">
        <f t="shared" si="169"/>
        <v>0.93</v>
      </c>
      <c r="L208" s="256">
        <f t="shared" si="206"/>
        <v>1.02</v>
      </c>
      <c r="M208" s="257">
        <f t="shared" si="170"/>
        <v>21376392.145576868</v>
      </c>
      <c r="N208" s="257">
        <f t="shared" si="171"/>
        <v>24094609.386887025</v>
      </c>
      <c r="O208" s="257">
        <f t="shared" si="172"/>
        <v>25580712.171600003</v>
      </c>
      <c r="P208" s="257">
        <f t="shared" si="173"/>
        <v>27158474.52427981</v>
      </c>
      <c r="Q208" s="258">
        <f t="shared" si="174"/>
        <v>25580712.171600003</v>
      </c>
      <c r="R208" s="257">
        <f t="shared" si="174"/>
        <v>27158474.52427981</v>
      </c>
      <c r="S208" s="257">
        <f t="shared" si="175"/>
        <v>28833549.806515098</v>
      </c>
      <c r="T208" s="257"/>
      <c r="U208" s="257">
        <f t="shared" si="176"/>
        <v>1346712705.1713426</v>
      </c>
      <c r="V208" s="257">
        <f t="shared" si="177"/>
        <v>1517960391.3738825</v>
      </c>
      <c r="W208" s="257">
        <f t="shared" si="178"/>
        <v>1611584866.8108001</v>
      </c>
      <c r="X208" s="258">
        <f t="shared" si="179"/>
        <v>1710983895.029628</v>
      </c>
      <c r="Y208" s="258">
        <f t="shared" si="180"/>
        <v>1611584866.8108001</v>
      </c>
      <c r="Z208" s="257">
        <f t="shared" si="181"/>
        <v>1710983895.029628</v>
      </c>
      <c r="AA208" s="257">
        <f t="shared" si="182"/>
        <v>1816513637.810451</v>
      </c>
      <c r="AB208" s="257"/>
      <c r="AC208" s="32" t="str">
        <f t="shared" si="183"/>
        <v>BERTAHAP</v>
      </c>
      <c r="AD208" s="259">
        <f t="shared" si="184"/>
        <v>0</v>
      </c>
      <c r="AE208" s="260">
        <v>2</v>
      </c>
      <c r="AF208" s="261"/>
      <c r="AG208" s="257" t="e">
        <f>IF(AF208&gt;#REF!,"LB","KR")</f>
        <v>#REF!</v>
      </c>
      <c r="AH208" s="261">
        <v>1481384000</v>
      </c>
      <c r="AI208" s="261">
        <v>1669757000</v>
      </c>
      <c r="AJ208" s="261">
        <v>1772744000</v>
      </c>
      <c r="AK208" s="262">
        <v>1882083000</v>
      </c>
      <c r="AL208" s="262">
        <v>1772744000</v>
      </c>
      <c r="AM208" s="261">
        <v>1882083000</v>
      </c>
      <c r="AN208" s="261">
        <v>1998166000</v>
      </c>
      <c r="AO208" s="51">
        <v>1879108640</v>
      </c>
      <c r="AP208" s="42">
        <v>1995007980</v>
      </c>
      <c r="AQ208" s="58">
        <f t="shared" si="185"/>
        <v>1691197776</v>
      </c>
      <c r="AR208" s="58">
        <f t="shared" si="191"/>
        <v>28186629.600000005</v>
      </c>
      <c r="AS208" s="336">
        <f t="shared" si="192"/>
        <v>35289056.25</v>
      </c>
      <c r="AT208" s="131">
        <f t="shared" si="186"/>
        <v>19950079.800000001</v>
      </c>
      <c r="AU208" s="5">
        <f t="shared" si="187"/>
        <v>28186629.600000005</v>
      </c>
      <c r="AV208" s="5">
        <f t="shared" si="193"/>
        <v>44318600</v>
      </c>
      <c r="AX208" s="2"/>
      <c r="AY208" s="2"/>
      <c r="BT208" s="53">
        <f t="shared" si="188"/>
        <v>-1231034.6938999966</v>
      </c>
      <c r="CT208" s="58">
        <f t="shared" si="189"/>
        <v>1795507182</v>
      </c>
      <c r="CU208" s="43">
        <f t="shared" si="194"/>
        <v>19950079.800000001</v>
      </c>
      <c r="CX208" s="53">
        <f t="shared" si="195"/>
        <v>1595469600</v>
      </c>
      <c r="CY208" s="43">
        <f t="shared" si="196"/>
        <v>26591160</v>
      </c>
      <c r="CZ208" s="48">
        <f t="shared" si="197"/>
        <v>44318600</v>
      </c>
    </row>
    <row r="209" spans="1:104">
      <c r="A209" s="3">
        <f t="shared" si="190"/>
        <v>170</v>
      </c>
      <c r="B209" s="249">
        <v>5</v>
      </c>
      <c r="C209" s="250" t="s">
        <v>181</v>
      </c>
      <c r="D209" s="285">
        <v>12</v>
      </c>
      <c r="E209" s="252"/>
      <c r="F209" s="40" t="s">
        <v>50</v>
      </c>
      <c r="G209" s="253">
        <f t="shared" si="165"/>
        <v>67</v>
      </c>
      <c r="H209" s="253">
        <f t="shared" si="166"/>
        <v>57</v>
      </c>
      <c r="I209" s="254">
        <f t="shared" si="167"/>
        <v>26966806</v>
      </c>
      <c r="J209" s="254">
        <f t="shared" si="168"/>
        <v>2</v>
      </c>
      <c r="K209" s="255">
        <f t="shared" si="169"/>
        <v>0.93</v>
      </c>
      <c r="L209" s="256">
        <f t="shared" si="206"/>
        <v>1.02</v>
      </c>
      <c r="M209" s="257">
        <f t="shared" si="170"/>
        <v>21376392.145576868</v>
      </c>
      <c r="N209" s="257">
        <f t="shared" si="171"/>
        <v>24094609.386887025</v>
      </c>
      <c r="O209" s="257">
        <f t="shared" si="172"/>
        <v>25580712.171600003</v>
      </c>
      <c r="P209" s="257">
        <f t="shared" si="173"/>
        <v>27158474.52427981</v>
      </c>
      <c r="Q209" s="258">
        <f t="shared" si="174"/>
        <v>25580712.171600003</v>
      </c>
      <c r="R209" s="257">
        <f t="shared" si="174"/>
        <v>27158474.52427981</v>
      </c>
      <c r="S209" s="257">
        <f t="shared" si="175"/>
        <v>28833549.806515098</v>
      </c>
      <c r="T209" s="257"/>
      <c r="U209" s="257">
        <f t="shared" si="176"/>
        <v>1218454352.2978816</v>
      </c>
      <c r="V209" s="257">
        <f t="shared" si="177"/>
        <v>1373392735.0525603</v>
      </c>
      <c r="W209" s="257">
        <f t="shared" si="178"/>
        <v>1458100593.7812002</v>
      </c>
      <c r="X209" s="258">
        <f t="shared" si="179"/>
        <v>1548033047.8839493</v>
      </c>
      <c r="Y209" s="258">
        <f t="shared" si="180"/>
        <v>1458100593.7812002</v>
      </c>
      <c r="Z209" s="257">
        <f t="shared" si="181"/>
        <v>1548033047.8839493</v>
      </c>
      <c r="AA209" s="257">
        <f t="shared" si="182"/>
        <v>1643512338.9713607</v>
      </c>
      <c r="AB209" s="257"/>
      <c r="AC209" s="32" t="str">
        <f t="shared" si="183"/>
        <v>BERTAHAP</v>
      </c>
      <c r="AD209" s="259">
        <f t="shared" si="184"/>
        <v>0</v>
      </c>
      <c r="AE209" s="260">
        <v>2</v>
      </c>
      <c r="AF209" s="261"/>
      <c r="AG209" s="257" t="e">
        <f>IF(AF209&gt;#REF!,"LB","KR")</f>
        <v>#REF!</v>
      </c>
      <c r="AH209" s="261">
        <v>1340300000</v>
      </c>
      <c r="AI209" s="261">
        <v>1510733000</v>
      </c>
      <c r="AJ209" s="261">
        <v>1603911000</v>
      </c>
      <c r="AK209" s="262">
        <v>1702837000</v>
      </c>
      <c r="AL209" s="262">
        <v>1603911000</v>
      </c>
      <c r="AM209" s="261">
        <v>1702837000</v>
      </c>
      <c r="AN209" s="261">
        <v>1807864000</v>
      </c>
      <c r="AO209" s="51">
        <v>1700145660</v>
      </c>
      <c r="AP209" s="42">
        <v>1805007220</v>
      </c>
      <c r="AQ209" s="58">
        <f t="shared" si="185"/>
        <v>1530131094</v>
      </c>
      <c r="AR209" s="58">
        <f t="shared" si="191"/>
        <v>25502184.900000002</v>
      </c>
      <c r="AS209" s="336">
        <f t="shared" si="192"/>
        <v>31928193.75</v>
      </c>
      <c r="AT209" s="131">
        <f t="shared" si="186"/>
        <v>18050072.200000003</v>
      </c>
      <c r="AU209" s="5">
        <f t="shared" si="187"/>
        <v>25502184.900000002</v>
      </c>
      <c r="AV209" s="5">
        <f t="shared" si="193"/>
        <v>40097775</v>
      </c>
      <c r="AX209" s="2"/>
      <c r="AY209" s="2"/>
      <c r="BT209" s="53">
        <f t="shared" si="188"/>
        <v>-1231034.6938999966</v>
      </c>
      <c r="CT209" s="58">
        <f t="shared" si="189"/>
        <v>1624506498</v>
      </c>
      <c r="CU209" s="43">
        <f t="shared" si="194"/>
        <v>18050072.200000003</v>
      </c>
      <c r="CX209" s="53">
        <f t="shared" si="195"/>
        <v>1443519900</v>
      </c>
      <c r="CY209" s="43">
        <f t="shared" si="196"/>
        <v>24058665</v>
      </c>
      <c r="CZ209" s="48">
        <f t="shared" si="197"/>
        <v>40097775</v>
      </c>
    </row>
    <row r="210" spans="1:104">
      <c r="A210" s="3">
        <f t="shared" si="190"/>
        <v>171</v>
      </c>
      <c r="B210" s="249">
        <v>6</v>
      </c>
      <c r="C210" s="250" t="s">
        <v>181</v>
      </c>
      <c r="D210" s="251">
        <v>16</v>
      </c>
      <c r="E210" s="252"/>
      <c r="F210" s="40" t="s">
        <v>52</v>
      </c>
      <c r="G210" s="253">
        <f t="shared" si="165"/>
        <v>71</v>
      </c>
      <c r="H210" s="253">
        <f t="shared" si="166"/>
        <v>63</v>
      </c>
      <c r="I210" s="254">
        <f t="shared" si="167"/>
        <v>26966806</v>
      </c>
      <c r="J210" s="254">
        <f t="shared" si="168"/>
        <v>2</v>
      </c>
      <c r="K210" s="255">
        <f t="shared" si="169"/>
        <v>0.93</v>
      </c>
      <c r="L210" s="256">
        <f t="shared" si="206"/>
        <v>1.02</v>
      </c>
      <c r="M210" s="257">
        <f t="shared" si="170"/>
        <v>21376392.145576868</v>
      </c>
      <c r="N210" s="257">
        <f t="shared" si="171"/>
        <v>24094609.386887025</v>
      </c>
      <c r="O210" s="257">
        <f t="shared" si="172"/>
        <v>25580712.171600003</v>
      </c>
      <c r="P210" s="257">
        <f t="shared" si="173"/>
        <v>27158474.52427981</v>
      </c>
      <c r="Q210" s="258">
        <f t="shared" si="174"/>
        <v>25580712.171600003</v>
      </c>
      <c r="R210" s="257">
        <f t="shared" si="174"/>
        <v>27158474.52427981</v>
      </c>
      <c r="S210" s="257">
        <f t="shared" si="175"/>
        <v>28833549.806515098</v>
      </c>
      <c r="T210" s="257"/>
      <c r="U210" s="257">
        <f t="shared" si="176"/>
        <v>1346712705.1713426</v>
      </c>
      <c r="V210" s="257">
        <f t="shared" si="177"/>
        <v>1517960391.3738825</v>
      </c>
      <c r="W210" s="257">
        <f t="shared" si="178"/>
        <v>1611584866.8108001</v>
      </c>
      <c r="X210" s="258">
        <f t="shared" si="179"/>
        <v>1710983895.029628</v>
      </c>
      <c r="Y210" s="258">
        <f t="shared" si="180"/>
        <v>1611584866.8108001</v>
      </c>
      <c r="Z210" s="257">
        <f t="shared" si="181"/>
        <v>1710983895.029628</v>
      </c>
      <c r="AA210" s="257">
        <f t="shared" si="182"/>
        <v>1816513637.810451</v>
      </c>
      <c r="AB210" s="257"/>
      <c r="AC210" s="32" t="str">
        <f t="shared" si="183"/>
        <v>BERTAHAP</v>
      </c>
      <c r="AD210" s="259">
        <f t="shared" si="184"/>
        <v>0</v>
      </c>
      <c r="AE210" s="260">
        <v>2</v>
      </c>
      <c r="AF210" s="261"/>
      <c r="AG210" s="257" t="e">
        <f>IF(AF210&gt;#REF!,"LB","KR")</f>
        <v>#REF!</v>
      </c>
      <c r="AH210" s="261">
        <v>1481384000</v>
      </c>
      <c r="AI210" s="261">
        <v>1669757000</v>
      </c>
      <c r="AJ210" s="261">
        <v>1772744000</v>
      </c>
      <c r="AK210" s="262">
        <v>1882083000</v>
      </c>
      <c r="AL210" s="262">
        <v>1772744000</v>
      </c>
      <c r="AM210" s="261">
        <v>1882083000</v>
      </c>
      <c r="AN210" s="261">
        <v>1998166000</v>
      </c>
      <c r="AO210" s="51">
        <v>1879108640</v>
      </c>
      <c r="AP210" s="42">
        <v>1995007980</v>
      </c>
      <c r="AQ210" s="58">
        <f t="shared" si="185"/>
        <v>1691197776</v>
      </c>
      <c r="AR210" s="58">
        <f t="shared" si="191"/>
        <v>28186629.600000005</v>
      </c>
      <c r="AS210" s="336">
        <f t="shared" si="192"/>
        <v>35289056.25</v>
      </c>
      <c r="AT210" s="131">
        <f t="shared" si="186"/>
        <v>19950079.800000001</v>
      </c>
      <c r="AU210" s="5">
        <f t="shared" si="187"/>
        <v>28186629.600000005</v>
      </c>
      <c r="AV210" s="5">
        <f t="shared" si="193"/>
        <v>44318600</v>
      </c>
      <c r="AX210" s="2"/>
      <c r="AY210" s="2"/>
      <c r="BT210" s="53">
        <f t="shared" si="188"/>
        <v>-1231034.6938999966</v>
      </c>
      <c r="CT210" s="58">
        <f t="shared" si="189"/>
        <v>1795507182</v>
      </c>
      <c r="CU210" s="43">
        <f t="shared" si="194"/>
        <v>19950079.800000001</v>
      </c>
      <c r="CX210" s="53">
        <f t="shared" si="195"/>
        <v>1595469600</v>
      </c>
      <c r="CY210" s="43">
        <f t="shared" si="196"/>
        <v>26591160</v>
      </c>
      <c r="CZ210" s="48">
        <f t="shared" si="197"/>
        <v>44318600</v>
      </c>
    </row>
    <row r="211" spans="1:104">
      <c r="A211" s="3">
        <f t="shared" si="190"/>
        <v>172</v>
      </c>
      <c r="B211" s="249">
        <v>7</v>
      </c>
      <c r="C211" s="250" t="s">
        <v>181</v>
      </c>
      <c r="D211" s="285">
        <v>18</v>
      </c>
      <c r="E211" s="252"/>
      <c r="F211" s="40" t="s">
        <v>54</v>
      </c>
      <c r="G211" s="253">
        <f t="shared" si="165"/>
        <v>97</v>
      </c>
      <c r="H211" s="253">
        <f t="shared" si="166"/>
        <v>85</v>
      </c>
      <c r="I211" s="254">
        <f t="shared" si="167"/>
        <v>26966806</v>
      </c>
      <c r="J211" s="254">
        <f t="shared" si="168"/>
        <v>2</v>
      </c>
      <c r="K211" s="255">
        <f t="shared" si="169"/>
        <v>0.93</v>
      </c>
      <c r="L211" s="256">
        <f t="shared" si="206"/>
        <v>1.02</v>
      </c>
      <c r="M211" s="257">
        <f t="shared" si="170"/>
        <v>21376392.145576868</v>
      </c>
      <c r="N211" s="257">
        <f t="shared" si="171"/>
        <v>24094609.386887025</v>
      </c>
      <c r="O211" s="257">
        <f t="shared" si="172"/>
        <v>25580712.171600003</v>
      </c>
      <c r="P211" s="257">
        <f t="shared" si="173"/>
        <v>27158474.52427981</v>
      </c>
      <c r="Q211" s="258">
        <f t="shared" si="174"/>
        <v>25580712.171600003</v>
      </c>
      <c r="R211" s="257">
        <f t="shared" si="174"/>
        <v>27158474.52427981</v>
      </c>
      <c r="S211" s="257">
        <f t="shared" si="175"/>
        <v>28833549.806515098</v>
      </c>
      <c r="T211" s="257"/>
      <c r="U211" s="257">
        <f t="shared" si="176"/>
        <v>1816993332.3740337</v>
      </c>
      <c r="V211" s="257">
        <f t="shared" si="177"/>
        <v>2048041797.8853972</v>
      </c>
      <c r="W211" s="257">
        <f t="shared" si="178"/>
        <v>2174360534.5860004</v>
      </c>
      <c r="X211" s="258">
        <f t="shared" si="179"/>
        <v>2308470334.5637841</v>
      </c>
      <c r="Y211" s="258">
        <f t="shared" si="180"/>
        <v>2174360534.5860004</v>
      </c>
      <c r="Z211" s="257">
        <f t="shared" si="181"/>
        <v>2308470334.5637841</v>
      </c>
      <c r="AA211" s="257">
        <f t="shared" si="182"/>
        <v>2450851733.5537834</v>
      </c>
      <c r="AB211" s="257"/>
      <c r="AC211" s="32" t="str">
        <f t="shared" si="183"/>
        <v>BERTAHAP</v>
      </c>
      <c r="AD211" s="259">
        <f t="shared" si="184"/>
        <v>0</v>
      </c>
      <c r="AE211" s="260">
        <v>2</v>
      </c>
      <c r="AF211" s="261"/>
      <c r="AG211" s="257" t="e">
        <f>IF(AF211&gt;#REF!,"LB","KR")</f>
        <v>#REF!</v>
      </c>
      <c r="AH211" s="261">
        <v>1998693000</v>
      </c>
      <c r="AI211" s="261">
        <v>2252846000</v>
      </c>
      <c r="AJ211" s="261">
        <v>2391797000</v>
      </c>
      <c r="AK211" s="262">
        <v>2539318000</v>
      </c>
      <c r="AL211" s="262">
        <v>2391797000</v>
      </c>
      <c r="AM211" s="261">
        <v>2539318000</v>
      </c>
      <c r="AN211" s="261">
        <v>2695937000</v>
      </c>
      <c r="AO211" s="51">
        <v>2535304820</v>
      </c>
      <c r="AP211" s="42">
        <v>2691677080</v>
      </c>
      <c r="AQ211" s="58">
        <f t="shared" si="185"/>
        <v>2281774338</v>
      </c>
      <c r="AR211" s="58">
        <f t="shared" si="191"/>
        <v>38029572.300000004</v>
      </c>
      <c r="AS211" s="336">
        <f t="shared" si="192"/>
        <v>47612212.5</v>
      </c>
      <c r="AT211" s="131">
        <f t="shared" si="186"/>
        <v>26916770.800000001</v>
      </c>
      <c r="AU211" s="5">
        <f t="shared" si="187"/>
        <v>38029572.300000004</v>
      </c>
      <c r="AV211" s="5">
        <f t="shared" si="193"/>
        <v>59794925</v>
      </c>
      <c r="AX211" s="2"/>
      <c r="AY211" s="2"/>
      <c r="BT211" s="53">
        <f t="shared" si="188"/>
        <v>-1231034.6938999966</v>
      </c>
      <c r="CT211" s="58">
        <f t="shared" si="189"/>
        <v>2422509372</v>
      </c>
      <c r="CU211" s="43">
        <f t="shared" si="194"/>
        <v>26916770.800000001</v>
      </c>
      <c r="CX211" s="53">
        <f t="shared" si="195"/>
        <v>2152617300</v>
      </c>
      <c r="CY211" s="43">
        <f t="shared" si="196"/>
        <v>35876955</v>
      </c>
      <c r="CZ211" s="48">
        <f t="shared" si="197"/>
        <v>59794925</v>
      </c>
    </row>
    <row r="212" spans="1:104">
      <c r="A212" s="3">
        <f t="shared" si="190"/>
        <v>173</v>
      </c>
      <c r="B212" s="249">
        <v>8</v>
      </c>
      <c r="C212" s="250" t="s">
        <v>181</v>
      </c>
      <c r="D212" s="285">
        <v>20</v>
      </c>
      <c r="E212" s="252"/>
      <c r="F212" s="40" t="s">
        <v>70</v>
      </c>
      <c r="G212" s="253">
        <f t="shared" si="165"/>
        <v>60</v>
      </c>
      <c r="H212" s="253">
        <f t="shared" si="166"/>
        <v>51</v>
      </c>
      <c r="I212" s="254">
        <f t="shared" si="167"/>
        <v>26966806</v>
      </c>
      <c r="J212" s="254">
        <f t="shared" si="168"/>
        <v>2</v>
      </c>
      <c r="K212" s="255">
        <f t="shared" si="169"/>
        <v>0.93</v>
      </c>
      <c r="L212" s="256">
        <f t="shared" si="206"/>
        <v>1.02</v>
      </c>
      <c r="M212" s="257">
        <f t="shared" si="170"/>
        <v>21376392.145576868</v>
      </c>
      <c r="N212" s="257">
        <f t="shared" si="171"/>
        <v>24094609.386887025</v>
      </c>
      <c r="O212" s="257">
        <f t="shared" si="172"/>
        <v>25580712.171600003</v>
      </c>
      <c r="P212" s="257">
        <f t="shared" si="173"/>
        <v>27158474.52427981</v>
      </c>
      <c r="Q212" s="258">
        <f t="shared" si="174"/>
        <v>25580712.171600003</v>
      </c>
      <c r="R212" s="257">
        <f t="shared" si="174"/>
        <v>27158474.52427981</v>
      </c>
      <c r="S212" s="257">
        <f t="shared" si="175"/>
        <v>28833549.806515098</v>
      </c>
      <c r="T212" s="257"/>
      <c r="U212" s="257">
        <f t="shared" si="176"/>
        <v>1090195999.4244204</v>
      </c>
      <c r="V212" s="257">
        <f t="shared" si="177"/>
        <v>1228825078.7312384</v>
      </c>
      <c r="W212" s="257">
        <f t="shared" si="178"/>
        <v>1304616320.7516</v>
      </c>
      <c r="X212" s="258">
        <f t="shared" si="179"/>
        <v>1385082200.7382703</v>
      </c>
      <c r="Y212" s="258">
        <f t="shared" si="180"/>
        <v>1304616320.7516</v>
      </c>
      <c r="Z212" s="257">
        <f t="shared" si="181"/>
        <v>1385082200.7382703</v>
      </c>
      <c r="AA212" s="257">
        <f t="shared" si="182"/>
        <v>1470511040.1322699</v>
      </c>
      <c r="AB212" s="257"/>
      <c r="AC212" s="32" t="str">
        <f t="shared" si="183"/>
        <v>BERTAHAP</v>
      </c>
      <c r="AD212" s="259">
        <f t="shared" si="184"/>
        <v>0</v>
      </c>
      <c r="AE212" s="260">
        <v>2</v>
      </c>
      <c r="AF212" s="261"/>
      <c r="AG212" s="257" t="e">
        <f>IF(AF212&gt;#REF!,"LB","KR")</f>
        <v>#REF!</v>
      </c>
      <c r="AH212" s="261">
        <v>1199216000</v>
      </c>
      <c r="AI212" s="261">
        <v>1351708000</v>
      </c>
      <c r="AJ212" s="261">
        <v>1435078000</v>
      </c>
      <c r="AK212" s="262">
        <v>1523591000</v>
      </c>
      <c r="AL212" s="262">
        <v>1435078000</v>
      </c>
      <c r="AM212" s="261">
        <v>1523591000</v>
      </c>
      <c r="AN212" s="261">
        <v>1617563000</v>
      </c>
      <c r="AO212" s="51">
        <v>1521182680</v>
      </c>
      <c r="AP212" s="42">
        <v>1615006460</v>
      </c>
      <c r="AQ212" s="58">
        <f t="shared" si="185"/>
        <v>1369064412</v>
      </c>
      <c r="AR212" s="58">
        <f t="shared" si="191"/>
        <v>22817740.200000003</v>
      </c>
      <c r="AS212" s="336">
        <f t="shared" si="192"/>
        <v>28567331.25</v>
      </c>
      <c r="AT212" s="131">
        <f t="shared" si="186"/>
        <v>16150064.600000001</v>
      </c>
      <c r="AU212" s="5">
        <f t="shared" si="187"/>
        <v>22817740.200000003</v>
      </c>
      <c r="AV212" s="5">
        <f t="shared" si="193"/>
        <v>35876950</v>
      </c>
      <c r="AX212" s="2"/>
      <c r="AY212" s="2"/>
      <c r="BT212" s="53">
        <f t="shared" si="188"/>
        <v>-1231034.6938999966</v>
      </c>
      <c r="CT212" s="58">
        <f t="shared" si="189"/>
        <v>1453505814</v>
      </c>
      <c r="CU212" s="43">
        <f t="shared" si="194"/>
        <v>16150064.600000001</v>
      </c>
      <c r="CX212" s="53">
        <f t="shared" si="195"/>
        <v>1291570200</v>
      </c>
      <c r="CY212" s="43">
        <f t="shared" si="196"/>
        <v>21526170</v>
      </c>
      <c r="CZ212" s="48">
        <f t="shared" si="197"/>
        <v>35876950</v>
      </c>
    </row>
    <row r="213" spans="1:104">
      <c r="A213" s="3">
        <f t="shared" si="190"/>
        <v>174</v>
      </c>
      <c r="B213" s="249">
        <v>9</v>
      </c>
      <c r="C213" s="250" t="s">
        <v>181</v>
      </c>
      <c r="D213" s="285">
        <v>22</v>
      </c>
      <c r="E213" s="252"/>
      <c r="F213" s="40" t="s">
        <v>89</v>
      </c>
      <c r="G213" s="253">
        <f t="shared" si="165"/>
        <v>81</v>
      </c>
      <c r="H213" s="253">
        <f t="shared" si="166"/>
        <v>70</v>
      </c>
      <c r="I213" s="254">
        <f t="shared" si="167"/>
        <v>26966806</v>
      </c>
      <c r="J213" s="254">
        <f t="shared" si="168"/>
        <v>4</v>
      </c>
      <c r="K213" s="255">
        <f t="shared" si="169"/>
        <v>0.97</v>
      </c>
      <c r="L213" s="256">
        <f t="shared" si="206"/>
        <v>1.02</v>
      </c>
      <c r="M213" s="257">
        <f t="shared" si="170"/>
        <v>22295806.861515656</v>
      </c>
      <c r="N213" s="257">
        <f t="shared" si="171"/>
        <v>25130936.672344532</v>
      </c>
      <c r="O213" s="257">
        <f t="shared" si="172"/>
        <v>26680957.856400002</v>
      </c>
      <c r="P213" s="257">
        <f t="shared" si="173"/>
        <v>28326580.955431629</v>
      </c>
      <c r="Q213" s="258">
        <f t="shared" si="174"/>
        <v>26680957.856400002</v>
      </c>
      <c r="R213" s="257">
        <f t="shared" si="174"/>
        <v>28326580.955431629</v>
      </c>
      <c r="S213" s="257">
        <f t="shared" si="175"/>
        <v>30073702.48636521</v>
      </c>
      <c r="T213" s="257"/>
      <c r="U213" s="257">
        <f t="shared" si="176"/>
        <v>1560706480.3060958</v>
      </c>
      <c r="V213" s="257">
        <f t="shared" si="177"/>
        <v>1759165567.0641172</v>
      </c>
      <c r="W213" s="257">
        <f t="shared" si="178"/>
        <v>1867667049.9480002</v>
      </c>
      <c r="X213" s="258">
        <f t="shared" si="179"/>
        <v>1982860666.880214</v>
      </c>
      <c r="Y213" s="258">
        <f t="shared" si="180"/>
        <v>1867667049.9480002</v>
      </c>
      <c r="Z213" s="257">
        <f t="shared" si="181"/>
        <v>1982860666.880214</v>
      </c>
      <c r="AA213" s="257">
        <f t="shared" si="182"/>
        <v>2105159174.0455647</v>
      </c>
      <c r="AB213" s="257"/>
      <c r="AC213" s="32" t="str">
        <f t="shared" si="183"/>
        <v>BERTAHAP</v>
      </c>
      <c r="AD213" s="259">
        <f t="shared" si="184"/>
        <v>0</v>
      </c>
      <c r="AE213" s="260">
        <v>2</v>
      </c>
      <c r="AF213" s="261"/>
      <c r="AG213" s="257" t="e">
        <f>IF(AF213&gt;#REF!,"LB","KR")</f>
        <v>#REF!</v>
      </c>
      <c r="AH213" s="261">
        <v>1716778000</v>
      </c>
      <c r="AI213" s="261">
        <v>1935083000</v>
      </c>
      <c r="AJ213" s="261">
        <v>2054434000</v>
      </c>
      <c r="AK213" s="262">
        <v>2181147000</v>
      </c>
      <c r="AL213" s="262">
        <v>2054434000</v>
      </c>
      <c r="AM213" s="261">
        <v>2181147000</v>
      </c>
      <c r="AN213" s="261">
        <v>2315676000</v>
      </c>
      <c r="AO213" s="51">
        <v>2177700040</v>
      </c>
      <c r="AP213" s="42">
        <v>2312015820</v>
      </c>
      <c r="AQ213" s="58">
        <f t="shared" si="185"/>
        <v>1959930036</v>
      </c>
      <c r="AR213" s="58">
        <f t="shared" si="191"/>
        <v>32665500.600000005</v>
      </c>
      <c r="AS213" s="336">
        <f t="shared" si="192"/>
        <v>40896506.25</v>
      </c>
      <c r="AT213" s="131">
        <f t="shared" si="186"/>
        <v>23120158.200000003</v>
      </c>
      <c r="AU213" s="5">
        <f t="shared" si="187"/>
        <v>32665500.600000005</v>
      </c>
      <c r="AV213" s="5">
        <f t="shared" si="193"/>
        <v>51360850</v>
      </c>
      <c r="AX213" s="2"/>
      <c r="AY213" s="2"/>
      <c r="BT213" s="53">
        <f t="shared" si="188"/>
        <v>-130789.00909999758</v>
      </c>
      <c r="CT213" s="58">
        <f t="shared" si="189"/>
        <v>2080814238</v>
      </c>
      <c r="CU213" s="43">
        <f t="shared" si="194"/>
        <v>23120158.200000003</v>
      </c>
      <c r="CX213" s="53">
        <f t="shared" si="195"/>
        <v>1848990600</v>
      </c>
      <c r="CY213" s="43">
        <f t="shared" si="196"/>
        <v>30816510</v>
      </c>
      <c r="CZ213" s="48">
        <f t="shared" si="197"/>
        <v>51360850</v>
      </c>
    </row>
    <row r="214" spans="1:104">
      <c r="A214" s="3">
        <f t="shared" si="190"/>
        <v>175</v>
      </c>
      <c r="B214" s="249">
        <v>1</v>
      </c>
      <c r="C214" s="250" t="s">
        <v>182</v>
      </c>
      <c r="D214" s="251" t="s">
        <v>24</v>
      </c>
      <c r="E214" s="252"/>
      <c r="F214" s="40" t="s">
        <v>39</v>
      </c>
      <c r="G214" s="253">
        <f t="shared" si="165"/>
        <v>113</v>
      </c>
      <c r="H214" s="253">
        <f t="shared" si="166"/>
        <v>101</v>
      </c>
      <c r="I214" s="254">
        <f t="shared" si="167"/>
        <v>26966806</v>
      </c>
      <c r="J214" s="254">
        <f t="shared" si="168"/>
        <v>6</v>
      </c>
      <c r="K214" s="255">
        <f t="shared" si="169"/>
        <v>0.95</v>
      </c>
      <c r="L214" s="256">
        <f t="shared" si="206"/>
        <v>1.02</v>
      </c>
      <c r="M214" s="257">
        <f t="shared" si="170"/>
        <v>21836099.50354626</v>
      </c>
      <c r="N214" s="257">
        <f t="shared" si="171"/>
        <v>24612773.029615775</v>
      </c>
      <c r="O214" s="257">
        <f t="shared" si="172"/>
        <v>26130835.013999999</v>
      </c>
      <c r="P214" s="257">
        <f t="shared" si="173"/>
        <v>27742527.739855718</v>
      </c>
      <c r="Q214" s="258">
        <f t="shared" si="174"/>
        <v>26130835.013999999</v>
      </c>
      <c r="R214" s="257">
        <f t="shared" si="174"/>
        <v>27742527.739855718</v>
      </c>
      <c r="S214" s="257">
        <f t="shared" si="175"/>
        <v>29453626.146440148</v>
      </c>
      <c r="T214" s="257"/>
      <c r="U214" s="257">
        <f t="shared" si="176"/>
        <v>2205446049.8581724</v>
      </c>
      <c r="V214" s="257">
        <f t="shared" si="177"/>
        <v>2485890075.9911933</v>
      </c>
      <c r="W214" s="257">
        <f t="shared" si="178"/>
        <v>2639214336.414</v>
      </c>
      <c r="X214" s="258">
        <f t="shared" si="179"/>
        <v>2801995301.7254276</v>
      </c>
      <c r="Y214" s="258">
        <f t="shared" si="180"/>
        <v>2639214336.414</v>
      </c>
      <c r="Z214" s="257">
        <f t="shared" si="181"/>
        <v>2801995301.7254276</v>
      </c>
      <c r="AA214" s="257">
        <f t="shared" si="182"/>
        <v>2974816240.7904549</v>
      </c>
      <c r="AB214" s="257"/>
      <c r="AC214" s="32" t="str">
        <f t="shared" si="183"/>
        <v>BERTAHAP</v>
      </c>
      <c r="AD214" s="259">
        <f t="shared" si="184"/>
        <v>0</v>
      </c>
      <c r="AE214" s="260">
        <v>2</v>
      </c>
      <c r="AF214" s="261"/>
      <c r="AG214" s="257" t="e">
        <f>IF(AF214&gt;#REF!,"LB","KR")</f>
        <v>#REF!</v>
      </c>
      <c r="AH214" s="261">
        <v>2425991000</v>
      </c>
      <c r="AI214" s="261">
        <v>2734480000</v>
      </c>
      <c r="AJ214" s="261">
        <v>2903136000</v>
      </c>
      <c r="AK214" s="262">
        <v>3082195000</v>
      </c>
      <c r="AL214" s="262">
        <v>2903136000</v>
      </c>
      <c r="AM214" s="261">
        <v>3082195000</v>
      </c>
      <c r="AN214" s="261">
        <v>3272298000</v>
      </c>
      <c r="AO214" s="51">
        <v>3077324160</v>
      </c>
      <c r="AP214" s="42">
        <v>3267126700</v>
      </c>
      <c r="AQ214" s="58">
        <f t="shared" si="185"/>
        <v>2769591744</v>
      </c>
      <c r="AR214" s="58">
        <f t="shared" si="191"/>
        <v>46159862.400000006</v>
      </c>
      <c r="AS214" s="336">
        <f t="shared" si="192"/>
        <v>57791156.25</v>
      </c>
      <c r="AT214" s="131">
        <f t="shared" si="186"/>
        <v>32671267</v>
      </c>
      <c r="AU214" s="5">
        <f t="shared" si="187"/>
        <v>46159862.400000006</v>
      </c>
      <c r="AV214" s="5">
        <f t="shared" si="193"/>
        <v>72578400</v>
      </c>
      <c r="AX214" s="2"/>
      <c r="AY214" s="2"/>
      <c r="BT214" s="53">
        <f t="shared" si="188"/>
        <v>-680911.8515000008</v>
      </c>
      <c r="CT214" s="58">
        <f t="shared" si="189"/>
        <v>2940414030</v>
      </c>
      <c r="CU214" s="43">
        <f t="shared" si="194"/>
        <v>32671267</v>
      </c>
      <c r="CX214" s="53">
        <f t="shared" si="195"/>
        <v>2612822400</v>
      </c>
      <c r="CY214" s="43">
        <f t="shared" si="196"/>
        <v>43547040</v>
      </c>
      <c r="CZ214" s="48">
        <f t="shared" si="197"/>
        <v>72578400</v>
      </c>
    </row>
    <row r="215" spans="1:104">
      <c r="A215" s="3">
        <f t="shared" si="190"/>
        <v>176</v>
      </c>
      <c r="B215" s="249">
        <v>2</v>
      </c>
      <c r="C215" s="250" t="s">
        <v>182</v>
      </c>
      <c r="D215" s="251" t="s">
        <v>35</v>
      </c>
      <c r="E215" s="252"/>
      <c r="F215" s="40" t="s">
        <v>42</v>
      </c>
      <c r="G215" s="253">
        <f t="shared" si="165"/>
        <v>78</v>
      </c>
      <c r="H215" s="253">
        <f t="shared" si="166"/>
        <v>66</v>
      </c>
      <c r="I215" s="254">
        <f t="shared" si="167"/>
        <v>26966806</v>
      </c>
      <c r="J215" s="254">
        <f t="shared" si="168"/>
        <v>2</v>
      </c>
      <c r="K215" s="255">
        <f t="shared" si="169"/>
        <v>0.93</v>
      </c>
      <c r="L215" s="256">
        <f t="shared" si="206"/>
        <v>1.02</v>
      </c>
      <c r="M215" s="257">
        <f t="shared" si="170"/>
        <v>21376392.145576868</v>
      </c>
      <c r="N215" s="257">
        <f t="shared" si="171"/>
        <v>24094609.386887025</v>
      </c>
      <c r="O215" s="257">
        <f t="shared" si="172"/>
        <v>25580712.171600003</v>
      </c>
      <c r="P215" s="257">
        <f t="shared" si="173"/>
        <v>27158474.52427981</v>
      </c>
      <c r="Q215" s="258">
        <f t="shared" si="174"/>
        <v>25580712.171600003</v>
      </c>
      <c r="R215" s="257">
        <f t="shared" si="174"/>
        <v>27158474.52427981</v>
      </c>
      <c r="S215" s="257">
        <f t="shared" si="175"/>
        <v>28833549.806515098</v>
      </c>
      <c r="T215" s="257"/>
      <c r="U215" s="257">
        <f t="shared" si="176"/>
        <v>1410841881.6080732</v>
      </c>
      <c r="V215" s="257">
        <f t="shared" si="177"/>
        <v>1590244219.5345438</v>
      </c>
      <c r="W215" s="257">
        <f t="shared" si="178"/>
        <v>1688327003.3256001</v>
      </c>
      <c r="X215" s="258">
        <f t="shared" si="179"/>
        <v>1792459318.6024675</v>
      </c>
      <c r="Y215" s="258">
        <f t="shared" si="180"/>
        <v>1688327003.3256001</v>
      </c>
      <c r="Z215" s="257">
        <f t="shared" si="181"/>
        <v>1792459318.6024675</v>
      </c>
      <c r="AA215" s="257">
        <f t="shared" si="182"/>
        <v>1903014287.2299964</v>
      </c>
      <c r="AB215" s="257"/>
      <c r="AC215" s="32" t="str">
        <f t="shared" si="183"/>
        <v>BERTAHAP</v>
      </c>
      <c r="AD215" s="259">
        <f t="shared" si="184"/>
        <v>0</v>
      </c>
      <c r="AE215" s="260">
        <v>2</v>
      </c>
      <c r="AF215" s="261"/>
      <c r="AG215" s="257" t="e">
        <f>IF(AF215&gt;#REF!,"LB","KR")</f>
        <v>#REF!</v>
      </c>
      <c r="AH215" s="261">
        <v>1551927000</v>
      </c>
      <c r="AI215" s="261">
        <v>1749269000</v>
      </c>
      <c r="AJ215" s="261">
        <v>1857160000</v>
      </c>
      <c r="AK215" s="262">
        <v>1971706000</v>
      </c>
      <c r="AL215" s="262">
        <v>1857160000</v>
      </c>
      <c r="AM215" s="261">
        <v>1971706000</v>
      </c>
      <c r="AN215" s="261">
        <v>2093316000</v>
      </c>
      <c r="AO215" s="51">
        <v>1968589600</v>
      </c>
      <c r="AP215" s="42">
        <v>2090008360</v>
      </c>
      <c r="AQ215" s="58">
        <f t="shared" si="185"/>
        <v>1771730640</v>
      </c>
      <c r="AR215" s="58">
        <f t="shared" si="191"/>
        <v>29528844</v>
      </c>
      <c r="AS215" s="336">
        <f t="shared" si="192"/>
        <v>36969487.5</v>
      </c>
      <c r="AT215" s="131">
        <f t="shared" si="186"/>
        <v>20900083.600000001</v>
      </c>
      <c r="AU215" s="5">
        <f t="shared" si="187"/>
        <v>29528844</v>
      </c>
      <c r="AV215" s="5">
        <f t="shared" si="193"/>
        <v>46429000</v>
      </c>
      <c r="AX215" s="2"/>
      <c r="AY215" s="2"/>
      <c r="BT215" s="53">
        <f t="shared" si="188"/>
        <v>-1231034.6938999966</v>
      </c>
      <c r="CT215" s="58">
        <f t="shared" si="189"/>
        <v>1881007524</v>
      </c>
      <c r="CU215" s="43">
        <f t="shared" si="194"/>
        <v>20900083.600000001</v>
      </c>
      <c r="CX215" s="53">
        <f t="shared" si="195"/>
        <v>1671444000</v>
      </c>
      <c r="CY215" s="43">
        <f t="shared" si="196"/>
        <v>27857400</v>
      </c>
      <c r="CZ215" s="48">
        <f t="shared" si="197"/>
        <v>46429000</v>
      </c>
    </row>
    <row r="216" spans="1:104">
      <c r="A216" s="3">
        <f t="shared" si="190"/>
        <v>177</v>
      </c>
      <c r="B216" s="249">
        <v>3</v>
      </c>
      <c r="C216" s="250" t="s">
        <v>182</v>
      </c>
      <c r="D216" s="251" t="s">
        <v>41</v>
      </c>
      <c r="E216" s="252"/>
      <c r="F216" s="40" t="s">
        <v>45</v>
      </c>
      <c r="G216" s="253">
        <f t="shared" si="165"/>
        <v>60</v>
      </c>
      <c r="H216" s="253">
        <f t="shared" si="166"/>
        <v>52</v>
      </c>
      <c r="I216" s="254">
        <f t="shared" si="167"/>
        <v>26966806</v>
      </c>
      <c r="J216" s="254">
        <f t="shared" si="168"/>
        <v>2</v>
      </c>
      <c r="K216" s="255">
        <f t="shared" si="169"/>
        <v>0.93</v>
      </c>
      <c r="L216" s="256">
        <f t="shared" si="206"/>
        <v>1.02</v>
      </c>
      <c r="M216" s="257">
        <f t="shared" si="170"/>
        <v>21376392.145576868</v>
      </c>
      <c r="N216" s="257">
        <f t="shared" si="171"/>
        <v>24094609.386887025</v>
      </c>
      <c r="O216" s="257">
        <f t="shared" si="172"/>
        <v>25580712.171600003</v>
      </c>
      <c r="P216" s="257">
        <f t="shared" si="173"/>
        <v>27158474.52427981</v>
      </c>
      <c r="Q216" s="258">
        <f t="shared" si="174"/>
        <v>25580712.171600003</v>
      </c>
      <c r="R216" s="257">
        <f t="shared" si="174"/>
        <v>27158474.52427981</v>
      </c>
      <c r="S216" s="257">
        <f t="shared" si="175"/>
        <v>28833549.806515098</v>
      </c>
      <c r="T216" s="257"/>
      <c r="U216" s="257">
        <f t="shared" si="176"/>
        <v>1111572391.5699971</v>
      </c>
      <c r="V216" s="257">
        <f t="shared" si="177"/>
        <v>1252919688.1181252</v>
      </c>
      <c r="W216" s="257">
        <f t="shared" si="178"/>
        <v>1330197032.9232001</v>
      </c>
      <c r="X216" s="258">
        <f t="shared" si="179"/>
        <v>1412240675.2625501</v>
      </c>
      <c r="Y216" s="258">
        <f t="shared" si="180"/>
        <v>1330197032.9232001</v>
      </c>
      <c r="Z216" s="257">
        <f t="shared" si="181"/>
        <v>1412240675.2625501</v>
      </c>
      <c r="AA216" s="257">
        <f t="shared" si="182"/>
        <v>1499344589.9387851</v>
      </c>
      <c r="AB216" s="257"/>
      <c r="AC216" s="32" t="str">
        <f t="shared" si="183"/>
        <v>BERTAHAP</v>
      </c>
      <c r="AD216" s="259">
        <f t="shared" si="184"/>
        <v>0</v>
      </c>
      <c r="AE216" s="260">
        <v>2</v>
      </c>
      <c r="AF216" s="261"/>
      <c r="AG216" s="257" t="e">
        <f>IF(AF216&gt;#REF!,"LB","KR")</f>
        <v>#REF!</v>
      </c>
      <c r="AH216" s="261">
        <v>1222730000</v>
      </c>
      <c r="AI216" s="261">
        <v>1378212000</v>
      </c>
      <c r="AJ216" s="261">
        <v>1463217000</v>
      </c>
      <c r="AK216" s="262">
        <v>1553465000</v>
      </c>
      <c r="AL216" s="262">
        <v>1463217000</v>
      </c>
      <c r="AM216" s="261">
        <v>1553465000</v>
      </c>
      <c r="AN216" s="261">
        <v>1649280000</v>
      </c>
      <c r="AO216" s="51">
        <v>1551010020</v>
      </c>
      <c r="AP216" s="42">
        <v>1646672900</v>
      </c>
      <c r="AQ216" s="58">
        <f t="shared" si="185"/>
        <v>1395909018</v>
      </c>
      <c r="AR216" s="58">
        <f t="shared" si="191"/>
        <v>23265150.300000001</v>
      </c>
      <c r="AS216" s="336">
        <f t="shared" si="192"/>
        <v>29127468.75</v>
      </c>
      <c r="AT216" s="131">
        <f t="shared" si="186"/>
        <v>16466729</v>
      </c>
      <c r="AU216" s="5">
        <f t="shared" si="187"/>
        <v>23265150.300000001</v>
      </c>
      <c r="AV216" s="5">
        <f t="shared" si="193"/>
        <v>36580425</v>
      </c>
      <c r="AX216" s="2"/>
      <c r="AY216" s="2"/>
      <c r="BT216" s="53">
        <f t="shared" si="188"/>
        <v>-1231034.6938999966</v>
      </c>
      <c r="CT216" s="58">
        <f t="shared" si="189"/>
        <v>1482005610</v>
      </c>
      <c r="CU216" s="43">
        <f t="shared" si="194"/>
        <v>16466729</v>
      </c>
      <c r="CX216" s="53">
        <f t="shared" si="195"/>
        <v>1316895300</v>
      </c>
      <c r="CY216" s="43">
        <f t="shared" si="196"/>
        <v>21948255</v>
      </c>
      <c r="CZ216" s="48">
        <f t="shared" si="197"/>
        <v>36580425</v>
      </c>
    </row>
    <row r="217" spans="1:104">
      <c r="A217" s="3">
        <f t="shared" si="190"/>
        <v>178</v>
      </c>
      <c r="B217" s="249">
        <v>4</v>
      </c>
      <c r="C217" s="250" t="s">
        <v>182</v>
      </c>
      <c r="D217" s="251">
        <v>10</v>
      </c>
      <c r="E217" s="252"/>
      <c r="F217" s="40" t="s">
        <v>48</v>
      </c>
      <c r="G217" s="253">
        <f t="shared" si="165"/>
        <v>74</v>
      </c>
      <c r="H217" s="253">
        <f t="shared" si="166"/>
        <v>63</v>
      </c>
      <c r="I217" s="254">
        <f t="shared" si="167"/>
        <v>26966806</v>
      </c>
      <c r="J217" s="254">
        <f t="shared" si="168"/>
        <v>2</v>
      </c>
      <c r="K217" s="255">
        <f t="shared" si="169"/>
        <v>0.93</v>
      </c>
      <c r="L217" s="256">
        <f t="shared" si="206"/>
        <v>1.02</v>
      </c>
      <c r="M217" s="257">
        <f t="shared" si="170"/>
        <v>21376392.145576868</v>
      </c>
      <c r="N217" s="257">
        <f t="shared" si="171"/>
        <v>24094609.386887025</v>
      </c>
      <c r="O217" s="257">
        <f t="shared" si="172"/>
        <v>25580712.171600003</v>
      </c>
      <c r="P217" s="257">
        <f t="shared" si="173"/>
        <v>27158474.52427981</v>
      </c>
      <c r="Q217" s="258">
        <f t="shared" si="174"/>
        <v>25580712.171600003</v>
      </c>
      <c r="R217" s="257">
        <f t="shared" si="174"/>
        <v>27158474.52427981</v>
      </c>
      <c r="S217" s="257">
        <f t="shared" si="175"/>
        <v>28833549.806515098</v>
      </c>
      <c r="T217" s="257"/>
      <c r="U217" s="257">
        <f t="shared" si="176"/>
        <v>1346712705.1713426</v>
      </c>
      <c r="V217" s="257">
        <f t="shared" si="177"/>
        <v>1517960391.3738825</v>
      </c>
      <c r="W217" s="257">
        <f t="shared" si="178"/>
        <v>1611584866.8108001</v>
      </c>
      <c r="X217" s="258">
        <f t="shared" si="179"/>
        <v>1710983895.029628</v>
      </c>
      <c r="Y217" s="258">
        <f t="shared" si="180"/>
        <v>1611584866.8108001</v>
      </c>
      <c r="Z217" s="257">
        <f t="shared" si="181"/>
        <v>1710983895.029628</v>
      </c>
      <c r="AA217" s="257">
        <f t="shared" si="182"/>
        <v>1816513637.810451</v>
      </c>
      <c r="AB217" s="257"/>
      <c r="AC217" s="32" t="str">
        <f t="shared" si="183"/>
        <v>BERTAHAP</v>
      </c>
      <c r="AD217" s="259">
        <f t="shared" si="184"/>
        <v>0</v>
      </c>
      <c r="AE217" s="260">
        <v>2</v>
      </c>
      <c r="AF217" s="261"/>
      <c r="AG217" s="257" t="e">
        <f>IF(AF217&gt;#REF!,"LB","KR")</f>
        <v>#REF!</v>
      </c>
      <c r="AH217" s="261">
        <v>1481384000</v>
      </c>
      <c r="AI217" s="261">
        <v>1669757000</v>
      </c>
      <c r="AJ217" s="261">
        <v>1772744000</v>
      </c>
      <c r="AK217" s="262">
        <v>1882083000</v>
      </c>
      <c r="AL217" s="262">
        <v>1772744000</v>
      </c>
      <c r="AM217" s="261">
        <v>1882083000</v>
      </c>
      <c r="AN217" s="261">
        <v>1998166000</v>
      </c>
      <c r="AO217" s="51">
        <v>1879108640</v>
      </c>
      <c r="AP217" s="42">
        <v>1995007980</v>
      </c>
      <c r="AQ217" s="58">
        <f t="shared" si="185"/>
        <v>1691197776</v>
      </c>
      <c r="AR217" s="58">
        <f t="shared" si="191"/>
        <v>28186629.600000005</v>
      </c>
      <c r="AS217" s="336">
        <f t="shared" si="192"/>
        <v>35289056.25</v>
      </c>
      <c r="AT217" s="131">
        <f t="shared" si="186"/>
        <v>19950079.800000001</v>
      </c>
      <c r="AU217" s="5">
        <f t="shared" si="187"/>
        <v>28186629.600000005</v>
      </c>
      <c r="AV217" s="5">
        <f t="shared" si="193"/>
        <v>44318600</v>
      </c>
      <c r="AX217" s="2"/>
      <c r="AY217" s="2"/>
      <c r="BT217" s="53">
        <f t="shared" si="188"/>
        <v>-1231034.6938999966</v>
      </c>
      <c r="CT217" s="58">
        <f t="shared" si="189"/>
        <v>1795507182</v>
      </c>
      <c r="CU217" s="43">
        <f t="shared" si="194"/>
        <v>19950079.800000001</v>
      </c>
      <c r="CX217" s="53">
        <f t="shared" si="195"/>
        <v>1595469600</v>
      </c>
      <c r="CY217" s="43">
        <f t="shared" si="196"/>
        <v>26591160</v>
      </c>
      <c r="CZ217" s="48">
        <f t="shared" si="197"/>
        <v>44318600</v>
      </c>
    </row>
    <row r="218" spans="1:104">
      <c r="A218" s="3">
        <f t="shared" si="190"/>
        <v>179</v>
      </c>
      <c r="B218" s="249">
        <v>5</v>
      </c>
      <c r="C218" s="250" t="s">
        <v>182</v>
      </c>
      <c r="D218" s="285">
        <v>12</v>
      </c>
      <c r="E218" s="252"/>
      <c r="F218" s="40" t="s">
        <v>50</v>
      </c>
      <c r="G218" s="253">
        <f t="shared" si="165"/>
        <v>67</v>
      </c>
      <c r="H218" s="253">
        <f t="shared" si="166"/>
        <v>57</v>
      </c>
      <c r="I218" s="254">
        <f t="shared" si="167"/>
        <v>26966806</v>
      </c>
      <c r="J218" s="254">
        <f t="shared" si="168"/>
        <v>2</v>
      </c>
      <c r="K218" s="255">
        <f t="shared" si="169"/>
        <v>0.93</v>
      </c>
      <c r="L218" s="256">
        <f t="shared" si="206"/>
        <v>1.02</v>
      </c>
      <c r="M218" s="257">
        <f t="shared" si="170"/>
        <v>21376392.145576868</v>
      </c>
      <c r="N218" s="257">
        <f t="shared" si="171"/>
        <v>24094609.386887025</v>
      </c>
      <c r="O218" s="257">
        <f t="shared" si="172"/>
        <v>25580712.171600003</v>
      </c>
      <c r="P218" s="257">
        <f t="shared" si="173"/>
        <v>27158474.52427981</v>
      </c>
      <c r="Q218" s="258">
        <f t="shared" si="174"/>
        <v>25580712.171600003</v>
      </c>
      <c r="R218" s="257">
        <f t="shared" si="174"/>
        <v>27158474.52427981</v>
      </c>
      <c r="S218" s="257">
        <f t="shared" si="175"/>
        <v>28833549.806515098</v>
      </c>
      <c r="T218" s="257"/>
      <c r="U218" s="257">
        <f t="shared" si="176"/>
        <v>1218454352.2978816</v>
      </c>
      <c r="V218" s="257">
        <f t="shared" si="177"/>
        <v>1373392735.0525603</v>
      </c>
      <c r="W218" s="257">
        <f t="shared" si="178"/>
        <v>1458100593.7812002</v>
      </c>
      <c r="X218" s="258">
        <f t="shared" si="179"/>
        <v>1548033047.8839493</v>
      </c>
      <c r="Y218" s="258">
        <f t="shared" si="180"/>
        <v>1458100593.7812002</v>
      </c>
      <c r="Z218" s="257">
        <f t="shared" si="181"/>
        <v>1548033047.8839493</v>
      </c>
      <c r="AA218" s="257">
        <f t="shared" si="182"/>
        <v>1643512338.9713607</v>
      </c>
      <c r="AB218" s="257"/>
      <c r="AC218" s="32" t="str">
        <f t="shared" si="183"/>
        <v>BERTAHAP</v>
      </c>
      <c r="AD218" s="259">
        <f t="shared" si="184"/>
        <v>0</v>
      </c>
      <c r="AE218" s="260">
        <v>2</v>
      </c>
      <c r="AF218" s="261"/>
      <c r="AG218" s="257" t="e">
        <f>IF(AF218&gt;#REF!,"LB","KR")</f>
        <v>#REF!</v>
      </c>
      <c r="AH218" s="261">
        <v>1340300000</v>
      </c>
      <c r="AI218" s="261">
        <v>1510733000</v>
      </c>
      <c r="AJ218" s="261">
        <v>1603911000</v>
      </c>
      <c r="AK218" s="262">
        <v>1702837000</v>
      </c>
      <c r="AL218" s="262">
        <v>1603911000</v>
      </c>
      <c r="AM218" s="261">
        <v>1702837000</v>
      </c>
      <c r="AN218" s="261">
        <v>1807864000</v>
      </c>
      <c r="AO218" s="51">
        <v>1700145660</v>
      </c>
      <c r="AP218" s="42">
        <v>1805007220</v>
      </c>
      <c r="AQ218" s="58">
        <f t="shared" si="185"/>
        <v>1530131094</v>
      </c>
      <c r="AR218" s="58">
        <f t="shared" si="191"/>
        <v>25502184.900000002</v>
      </c>
      <c r="AS218" s="336">
        <f t="shared" si="192"/>
        <v>31928193.75</v>
      </c>
      <c r="AT218" s="131">
        <f t="shared" si="186"/>
        <v>18050072.200000003</v>
      </c>
      <c r="AU218" s="5">
        <f t="shared" si="187"/>
        <v>25502184.900000002</v>
      </c>
      <c r="AV218" s="5">
        <f t="shared" si="193"/>
        <v>40097775</v>
      </c>
      <c r="AX218" s="2"/>
      <c r="AY218" s="2"/>
      <c r="BT218" s="53">
        <f t="shared" si="188"/>
        <v>-1231034.6938999966</v>
      </c>
      <c r="CT218" s="58">
        <f t="shared" si="189"/>
        <v>1624506498</v>
      </c>
      <c r="CU218" s="43">
        <f t="shared" si="194"/>
        <v>18050072.200000003</v>
      </c>
      <c r="CX218" s="53">
        <f t="shared" si="195"/>
        <v>1443519900</v>
      </c>
      <c r="CY218" s="43">
        <f t="shared" si="196"/>
        <v>24058665</v>
      </c>
      <c r="CZ218" s="48">
        <f t="shared" si="197"/>
        <v>40097775</v>
      </c>
    </row>
    <row r="219" spans="1:104">
      <c r="A219" s="3">
        <f t="shared" si="190"/>
        <v>180</v>
      </c>
      <c r="B219" s="249">
        <v>6</v>
      </c>
      <c r="C219" s="250" t="s">
        <v>182</v>
      </c>
      <c r="D219" s="251">
        <v>16</v>
      </c>
      <c r="E219" s="252"/>
      <c r="F219" s="40" t="s">
        <v>52</v>
      </c>
      <c r="G219" s="253">
        <f t="shared" si="165"/>
        <v>71</v>
      </c>
      <c r="H219" s="253">
        <f t="shared" si="166"/>
        <v>63</v>
      </c>
      <c r="I219" s="254">
        <f t="shared" si="167"/>
        <v>26966806</v>
      </c>
      <c r="J219" s="254">
        <f t="shared" si="168"/>
        <v>2</v>
      </c>
      <c r="K219" s="255">
        <f t="shared" si="169"/>
        <v>0.93</v>
      </c>
      <c r="L219" s="256">
        <f t="shared" si="206"/>
        <v>1.02</v>
      </c>
      <c r="M219" s="257">
        <f t="shared" si="170"/>
        <v>21376392.145576868</v>
      </c>
      <c r="N219" s="257">
        <f t="shared" si="171"/>
        <v>24094609.386887025</v>
      </c>
      <c r="O219" s="257">
        <f t="shared" si="172"/>
        <v>25580712.171600003</v>
      </c>
      <c r="P219" s="257">
        <f t="shared" si="173"/>
        <v>27158474.52427981</v>
      </c>
      <c r="Q219" s="258">
        <f t="shared" si="174"/>
        <v>25580712.171600003</v>
      </c>
      <c r="R219" s="257">
        <f t="shared" si="174"/>
        <v>27158474.52427981</v>
      </c>
      <c r="S219" s="257">
        <f t="shared" si="175"/>
        <v>28833549.806515098</v>
      </c>
      <c r="T219" s="257"/>
      <c r="U219" s="257">
        <f t="shared" si="176"/>
        <v>1346712705.1713426</v>
      </c>
      <c r="V219" s="257">
        <f t="shared" si="177"/>
        <v>1517960391.3738825</v>
      </c>
      <c r="W219" s="257">
        <f t="shared" si="178"/>
        <v>1611584866.8108001</v>
      </c>
      <c r="X219" s="258">
        <f t="shared" si="179"/>
        <v>1710983895.029628</v>
      </c>
      <c r="Y219" s="258">
        <f t="shared" si="180"/>
        <v>1611584866.8108001</v>
      </c>
      <c r="Z219" s="257">
        <f t="shared" si="181"/>
        <v>1710983895.029628</v>
      </c>
      <c r="AA219" s="257">
        <f t="shared" si="182"/>
        <v>1816513637.810451</v>
      </c>
      <c r="AB219" s="257"/>
      <c r="AC219" s="32" t="str">
        <f t="shared" si="183"/>
        <v>BERTAHAP</v>
      </c>
      <c r="AD219" s="259">
        <f t="shared" si="184"/>
        <v>0</v>
      </c>
      <c r="AE219" s="260">
        <v>2</v>
      </c>
      <c r="AF219" s="261"/>
      <c r="AG219" s="257" t="e">
        <f>IF(AF219&gt;#REF!,"LB","KR")</f>
        <v>#REF!</v>
      </c>
      <c r="AH219" s="261">
        <v>1481384000</v>
      </c>
      <c r="AI219" s="261">
        <v>1669757000</v>
      </c>
      <c r="AJ219" s="261">
        <v>1772744000</v>
      </c>
      <c r="AK219" s="262">
        <v>1882083000</v>
      </c>
      <c r="AL219" s="262">
        <v>1772744000</v>
      </c>
      <c r="AM219" s="261">
        <v>1882083000</v>
      </c>
      <c r="AN219" s="261">
        <v>1998166000</v>
      </c>
      <c r="AO219" s="51">
        <v>1879108640</v>
      </c>
      <c r="AP219" s="42">
        <v>1995007980</v>
      </c>
      <c r="AQ219" s="58">
        <f t="shared" si="185"/>
        <v>1691197776</v>
      </c>
      <c r="AR219" s="58">
        <f t="shared" si="191"/>
        <v>28186629.600000005</v>
      </c>
      <c r="AS219" s="336">
        <f t="shared" si="192"/>
        <v>35289056.25</v>
      </c>
      <c r="AT219" s="131">
        <f t="shared" si="186"/>
        <v>19950079.800000001</v>
      </c>
      <c r="AU219" s="5">
        <f t="shared" si="187"/>
        <v>28186629.600000005</v>
      </c>
      <c r="AV219" s="5">
        <f t="shared" si="193"/>
        <v>44318600</v>
      </c>
      <c r="AX219" s="2"/>
      <c r="AY219" s="2"/>
      <c r="BT219" s="53">
        <f t="shared" si="188"/>
        <v>-1231034.6938999966</v>
      </c>
      <c r="CT219" s="58">
        <f t="shared" si="189"/>
        <v>1795507182</v>
      </c>
      <c r="CU219" s="43">
        <f t="shared" si="194"/>
        <v>19950079.800000001</v>
      </c>
      <c r="CX219" s="53">
        <f t="shared" si="195"/>
        <v>1595469600</v>
      </c>
      <c r="CY219" s="43">
        <f t="shared" si="196"/>
        <v>26591160</v>
      </c>
      <c r="CZ219" s="48">
        <f t="shared" si="197"/>
        <v>44318600</v>
      </c>
    </row>
    <row r="220" spans="1:104">
      <c r="A220" s="3">
        <f t="shared" si="190"/>
        <v>181</v>
      </c>
      <c r="B220" s="249">
        <v>7</v>
      </c>
      <c r="C220" s="250" t="s">
        <v>182</v>
      </c>
      <c r="D220" s="285">
        <v>18</v>
      </c>
      <c r="E220" s="252"/>
      <c r="F220" s="40" t="s">
        <v>54</v>
      </c>
      <c r="G220" s="253">
        <f t="shared" si="165"/>
        <v>97</v>
      </c>
      <c r="H220" s="253">
        <f t="shared" si="166"/>
        <v>85</v>
      </c>
      <c r="I220" s="254">
        <f t="shared" si="167"/>
        <v>26966806</v>
      </c>
      <c r="J220" s="254">
        <f t="shared" si="168"/>
        <v>2</v>
      </c>
      <c r="K220" s="255">
        <f t="shared" si="169"/>
        <v>0.93</v>
      </c>
      <c r="L220" s="256">
        <f t="shared" si="206"/>
        <v>1.02</v>
      </c>
      <c r="M220" s="257">
        <f t="shared" si="170"/>
        <v>21376392.145576868</v>
      </c>
      <c r="N220" s="257">
        <f t="shared" si="171"/>
        <v>24094609.386887025</v>
      </c>
      <c r="O220" s="257">
        <f t="shared" si="172"/>
        <v>25580712.171600003</v>
      </c>
      <c r="P220" s="257">
        <f t="shared" si="173"/>
        <v>27158474.52427981</v>
      </c>
      <c r="Q220" s="258">
        <f t="shared" si="174"/>
        <v>25580712.171600003</v>
      </c>
      <c r="R220" s="257">
        <f t="shared" si="174"/>
        <v>27158474.52427981</v>
      </c>
      <c r="S220" s="257">
        <f t="shared" si="175"/>
        <v>28833549.806515098</v>
      </c>
      <c r="T220" s="257"/>
      <c r="U220" s="257">
        <f t="shared" si="176"/>
        <v>1816993332.3740337</v>
      </c>
      <c r="V220" s="257">
        <f t="shared" si="177"/>
        <v>2048041797.8853972</v>
      </c>
      <c r="W220" s="257">
        <f t="shared" si="178"/>
        <v>2174360534.5860004</v>
      </c>
      <c r="X220" s="258">
        <f t="shared" si="179"/>
        <v>2308470334.5637841</v>
      </c>
      <c r="Y220" s="258">
        <f t="shared" si="180"/>
        <v>2174360534.5860004</v>
      </c>
      <c r="Z220" s="257">
        <f t="shared" si="181"/>
        <v>2308470334.5637841</v>
      </c>
      <c r="AA220" s="257">
        <f t="shared" si="182"/>
        <v>2450851733.5537834</v>
      </c>
      <c r="AB220" s="257"/>
      <c r="AC220" s="32" t="str">
        <f t="shared" si="183"/>
        <v>BERTAHAP</v>
      </c>
      <c r="AD220" s="259">
        <f t="shared" si="184"/>
        <v>0</v>
      </c>
      <c r="AE220" s="260">
        <v>2</v>
      </c>
      <c r="AF220" s="261"/>
      <c r="AG220" s="257" t="e">
        <f>IF(AF220&gt;#REF!,"LB","KR")</f>
        <v>#REF!</v>
      </c>
      <c r="AH220" s="261">
        <v>1998693000</v>
      </c>
      <c r="AI220" s="261">
        <v>2252846000</v>
      </c>
      <c r="AJ220" s="261">
        <v>2391797000</v>
      </c>
      <c r="AK220" s="262">
        <v>2539318000</v>
      </c>
      <c r="AL220" s="262">
        <v>2391797000</v>
      </c>
      <c r="AM220" s="261">
        <v>2539318000</v>
      </c>
      <c r="AN220" s="261">
        <v>2695937000</v>
      </c>
      <c r="AO220" s="51">
        <v>2535304820</v>
      </c>
      <c r="AP220" s="42">
        <v>2691677080</v>
      </c>
      <c r="AQ220" s="58">
        <f t="shared" si="185"/>
        <v>2281774338</v>
      </c>
      <c r="AR220" s="58">
        <f t="shared" si="191"/>
        <v>38029572.300000004</v>
      </c>
      <c r="AS220" s="336">
        <f t="shared" si="192"/>
        <v>47612212.5</v>
      </c>
      <c r="AT220" s="131">
        <f t="shared" si="186"/>
        <v>26916770.800000001</v>
      </c>
      <c r="AU220" s="5">
        <f t="shared" si="187"/>
        <v>38029572.300000004</v>
      </c>
      <c r="AV220" s="5">
        <f t="shared" si="193"/>
        <v>59794925</v>
      </c>
      <c r="AX220" s="2"/>
      <c r="AY220" s="2"/>
      <c r="BT220" s="53">
        <f t="shared" si="188"/>
        <v>-1231034.6938999966</v>
      </c>
      <c r="CT220" s="58">
        <f t="shared" si="189"/>
        <v>2422509372</v>
      </c>
      <c r="CU220" s="43">
        <f t="shared" si="194"/>
        <v>26916770.800000001</v>
      </c>
      <c r="CX220" s="53">
        <f t="shared" si="195"/>
        <v>2152617300</v>
      </c>
      <c r="CY220" s="43">
        <f t="shared" si="196"/>
        <v>35876955</v>
      </c>
      <c r="CZ220" s="48">
        <f t="shared" si="197"/>
        <v>59794925</v>
      </c>
    </row>
    <row r="221" spans="1:104">
      <c r="A221" s="3">
        <f t="shared" si="190"/>
        <v>182</v>
      </c>
      <c r="B221" s="249">
        <v>8</v>
      </c>
      <c r="C221" s="250" t="s">
        <v>182</v>
      </c>
      <c r="D221" s="285">
        <v>20</v>
      </c>
      <c r="E221" s="252"/>
      <c r="F221" s="40" t="s">
        <v>70</v>
      </c>
      <c r="G221" s="253">
        <f t="shared" si="165"/>
        <v>60</v>
      </c>
      <c r="H221" s="253">
        <f t="shared" si="166"/>
        <v>51</v>
      </c>
      <c r="I221" s="254">
        <f t="shared" si="167"/>
        <v>26966806</v>
      </c>
      <c r="J221" s="254">
        <f t="shared" si="168"/>
        <v>2</v>
      </c>
      <c r="K221" s="255">
        <f t="shared" si="169"/>
        <v>0.93</v>
      </c>
      <c r="L221" s="256">
        <f t="shared" si="206"/>
        <v>1.02</v>
      </c>
      <c r="M221" s="257">
        <f t="shared" si="170"/>
        <v>21376392.145576868</v>
      </c>
      <c r="N221" s="257">
        <f t="shared" si="171"/>
        <v>24094609.386887025</v>
      </c>
      <c r="O221" s="257">
        <f t="shared" si="172"/>
        <v>25580712.171600003</v>
      </c>
      <c r="P221" s="257">
        <f t="shared" si="173"/>
        <v>27158474.52427981</v>
      </c>
      <c r="Q221" s="258">
        <f t="shared" si="174"/>
        <v>25580712.171600003</v>
      </c>
      <c r="R221" s="257">
        <f t="shared" si="174"/>
        <v>27158474.52427981</v>
      </c>
      <c r="S221" s="257">
        <f t="shared" si="175"/>
        <v>28833549.806515098</v>
      </c>
      <c r="T221" s="257"/>
      <c r="U221" s="257">
        <f t="shared" si="176"/>
        <v>1090195999.4244204</v>
      </c>
      <c r="V221" s="257">
        <f t="shared" si="177"/>
        <v>1228825078.7312384</v>
      </c>
      <c r="W221" s="257">
        <f t="shared" si="178"/>
        <v>1304616320.7516</v>
      </c>
      <c r="X221" s="258">
        <f t="shared" si="179"/>
        <v>1385082200.7382703</v>
      </c>
      <c r="Y221" s="258">
        <f t="shared" si="180"/>
        <v>1304616320.7516</v>
      </c>
      <c r="Z221" s="257">
        <f t="shared" si="181"/>
        <v>1385082200.7382703</v>
      </c>
      <c r="AA221" s="257">
        <f t="shared" si="182"/>
        <v>1470511040.1322699</v>
      </c>
      <c r="AB221" s="257"/>
      <c r="AC221" s="32" t="str">
        <f t="shared" si="183"/>
        <v>BERTAHAP</v>
      </c>
      <c r="AD221" s="259">
        <f t="shared" si="184"/>
        <v>0</v>
      </c>
      <c r="AE221" s="260">
        <v>2</v>
      </c>
      <c r="AF221" s="261"/>
      <c r="AG221" s="257" t="e">
        <f>IF(AF221&gt;#REF!,"LB","KR")</f>
        <v>#REF!</v>
      </c>
      <c r="AH221" s="261">
        <v>1199216000</v>
      </c>
      <c r="AI221" s="261">
        <v>1351708000</v>
      </c>
      <c r="AJ221" s="261">
        <v>1435078000</v>
      </c>
      <c r="AK221" s="262">
        <v>1523591000</v>
      </c>
      <c r="AL221" s="262">
        <v>1435078000</v>
      </c>
      <c r="AM221" s="261">
        <v>1523591000</v>
      </c>
      <c r="AN221" s="261">
        <v>1617563000</v>
      </c>
      <c r="AO221" s="51">
        <v>1521182680</v>
      </c>
      <c r="AP221" s="42">
        <v>1615006460</v>
      </c>
      <c r="AQ221" s="58">
        <f t="shared" si="185"/>
        <v>1369064412</v>
      </c>
      <c r="AR221" s="58">
        <f t="shared" si="191"/>
        <v>22817740.200000003</v>
      </c>
      <c r="AS221" s="336">
        <f t="shared" si="192"/>
        <v>28567331.25</v>
      </c>
      <c r="AT221" s="131">
        <f t="shared" si="186"/>
        <v>16150064.600000001</v>
      </c>
      <c r="AU221" s="5">
        <f t="shared" si="187"/>
        <v>22817740.200000003</v>
      </c>
      <c r="AV221" s="5">
        <f t="shared" si="193"/>
        <v>35876950</v>
      </c>
      <c r="AX221" s="2"/>
      <c r="AY221" s="2"/>
      <c r="BT221" s="53">
        <f t="shared" si="188"/>
        <v>-1231034.6938999966</v>
      </c>
      <c r="CT221" s="58">
        <f t="shared" si="189"/>
        <v>1453505814</v>
      </c>
      <c r="CU221" s="43">
        <f t="shared" si="194"/>
        <v>16150064.600000001</v>
      </c>
      <c r="CX221" s="53">
        <f t="shared" si="195"/>
        <v>1291570200</v>
      </c>
      <c r="CY221" s="43">
        <f t="shared" si="196"/>
        <v>21526170</v>
      </c>
      <c r="CZ221" s="48">
        <f t="shared" si="197"/>
        <v>35876950</v>
      </c>
    </row>
    <row r="222" spans="1:104">
      <c r="A222" s="3">
        <f t="shared" si="190"/>
        <v>183</v>
      </c>
      <c r="B222" s="249">
        <v>9</v>
      </c>
      <c r="C222" s="250" t="s">
        <v>182</v>
      </c>
      <c r="D222" s="285">
        <v>22</v>
      </c>
      <c r="E222" s="252"/>
      <c r="F222" s="40" t="s">
        <v>89</v>
      </c>
      <c r="G222" s="253">
        <f t="shared" si="165"/>
        <v>81</v>
      </c>
      <c r="H222" s="253">
        <f t="shared" si="166"/>
        <v>70</v>
      </c>
      <c r="I222" s="254">
        <f t="shared" si="167"/>
        <v>26966806</v>
      </c>
      <c r="J222" s="254">
        <f t="shared" si="168"/>
        <v>4</v>
      </c>
      <c r="K222" s="255">
        <f t="shared" si="169"/>
        <v>0.97</v>
      </c>
      <c r="L222" s="256">
        <f t="shared" si="206"/>
        <v>1.02</v>
      </c>
      <c r="M222" s="257">
        <f t="shared" si="170"/>
        <v>22295806.861515656</v>
      </c>
      <c r="N222" s="257">
        <f t="shared" si="171"/>
        <v>25130936.672344532</v>
      </c>
      <c r="O222" s="257">
        <f t="shared" si="172"/>
        <v>26680957.856400002</v>
      </c>
      <c r="P222" s="257">
        <f t="shared" si="173"/>
        <v>28326580.955431629</v>
      </c>
      <c r="Q222" s="258">
        <f t="shared" si="174"/>
        <v>26680957.856400002</v>
      </c>
      <c r="R222" s="257">
        <f t="shared" si="174"/>
        <v>28326580.955431629</v>
      </c>
      <c r="S222" s="257">
        <f t="shared" si="175"/>
        <v>30073702.48636521</v>
      </c>
      <c r="T222" s="257"/>
      <c r="U222" s="257">
        <f t="shared" si="176"/>
        <v>1560706480.3060958</v>
      </c>
      <c r="V222" s="257">
        <f t="shared" si="177"/>
        <v>1759165567.0641172</v>
      </c>
      <c r="W222" s="257">
        <f t="shared" si="178"/>
        <v>1867667049.9480002</v>
      </c>
      <c r="X222" s="258">
        <f t="shared" si="179"/>
        <v>1982860666.880214</v>
      </c>
      <c r="Y222" s="258">
        <f t="shared" si="180"/>
        <v>1867667049.9480002</v>
      </c>
      <c r="Z222" s="257">
        <f t="shared" si="181"/>
        <v>1982860666.880214</v>
      </c>
      <c r="AA222" s="257">
        <f t="shared" si="182"/>
        <v>2105159174.0455647</v>
      </c>
      <c r="AB222" s="257"/>
      <c r="AC222" s="32" t="str">
        <f t="shared" si="183"/>
        <v>BERTAHAP</v>
      </c>
      <c r="AD222" s="259">
        <f t="shared" si="184"/>
        <v>0</v>
      </c>
      <c r="AE222" s="260">
        <v>2</v>
      </c>
      <c r="AF222" s="261"/>
      <c r="AG222" s="257" t="e">
        <f>IF(AF222&gt;#REF!,"LB","KR")</f>
        <v>#REF!</v>
      </c>
      <c r="AH222" s="261">
        <v>1716778000</v>
      </c>
      <c r="AI222" s="261">
        <v>1935083000</v>
      </c>
      <c r="AJ222" s="261">
        <v>2054434000</v>
      </c>
      <c r="AK222" s="262">
        <v>2181147000</v>
      </c>
      <c r="AL222" s="262">
        <v>2054434000</v>
      </c>
      <c r="AM222" s="261">
        <v>2181147000</v>
      </c>
      <c r="AN222" s="261">
        <v>2315676000</v>
      </c>
      <c r="AO222" s="51">
        <v>2177700040</v>
      </c>
      <c r="AP222" s="42">
        <v>2312015820</v>
      </c>
      <c r="AQ222" s="58">
        <f t="shared" si="185"/>
        <v>1959930036</v>
      </c>
      <c r="AR222" s="58">
        <f t="shared" si="191"/>
        <v>32665500.600000005</v>
      </c>
      <c r="AS222" s="336">
        <f t="shared" si="192"/>
        <v>40896506.25</v>
      </c>
      <c r="AT222" s="131">
        <f t="shared" si="186"/>
        <v>23120158.200000003</v>
      </c>
      <c r="AU222" s="5">
        <f t="shared" si="187"/>
        <v>32665500.600000005</v>
      </c>
      <c r="AV222" s="5">
        <f t="shared" si="193"/>
        <v>51360850</v>
      </c>
      <c r="AX222" s="2"/>
      <c r="AY222" s="2"/>
      <c r="BT222" s="53">
        <f t="shared" si="188"/>
        <v>-130789.00909999758</v>
      </c>
      <c r="CT222" s="58">
        <f t="shared" si="189"/>
        <v>2080814238</v>
      </c>
      <c r="CU222" s="43">
        <f t="shared" si="194"/>
        <v>23120158.200000003</v>
      </c>
      <c r="CX222" s="53">
        <f t="shared" si="195"/>
        <v>1848990600</v>
      </c>
      <c r="CY222" s="43">
        <f t="shared" si="196"/>
        <v>30816510</v>
      </c>
      <c r="CZ222" s="48">
        <f t="shared" si="197"/>
        <v>51360850</v>
      </c>
    </row>
    <row r="223" spans="1:104">
      <c r="A223" s="3">
        <f t="shared" si="190"/>
        <v>184</v>
      </c>
      <c r="B223" s="249">
        <v>1</v>
      </c>
      <c r="C223" s="250" t="s">
        <v>183</v>
      </c>
      <c r="D223" s="251" t="s">
        <v>24</v>
      </c>
      <c r="E223" s="252"/>
      <c r="F223" s="40" t="s">
        <v>39</v>
      </c>
      <c r="G223" s="253">
        <f t="shared" si="165"/>
        <v>113</v>
      </c>
      <c r="H223" s="253">
        <f t="shared" si="166"/>
        <v>101</v>
      </c>
      <c r="I223" s="254">
        <f t="shared" si="167"/>
        <v>26966806</v>
      </c>
      <c r="J223" s="254">
        <f t="shared" si="168"/>
        <v>6</v>
      </c>
      <c r="K223" s="255">
        <f t="shared" si="169"/>
        <v>0.95</v>
      </c>
      <c r="L223" s="305">
        <f t="shared" ref="L223:L230" si="207">SUMIF($AN$4:$AN$22,D223,$BM$4:$BM$22)</f>
        <v>1.03</v>
      </c>
      <c r="M223" s="257">
        <f t="shared" si="170"/>
        <v>22050178.910443772</v>
      </c>
      <c r="N223" s="257">
        <f t="shared" si="171"/>
        <v>24854074.725984558</v>
      </c>
      <c r="O223" s="257">
        <f t="shared" si="172"/>
        <v>26387019.671</v>
      </c>
      <c r="P223" s="257">
        <f t="shared" si="173"/>
        <v>28014513.305932734</v>
      </c>
      <c r="Q223" s="258">
        <f t="shared" si="174"/>
        <v>26387019.671</v>
      </c>
      <c r="R223" s="257">
        <f t="shared" si="174"/>
        <v>28014513.305932734</v>
      </c>
      <c r="S223" s="257">
        <f t="shared" si="175"/>
        <v>29742387.187091526</v>
      </c>
      <c r="T223" s="257"/>
      <c r="U223" s="257">
        <f t="shared" si="176"/>
        <v>2227068069.9548211</v>
      </c>
      <c r="V223" s="257">
        <f t="shared" si="177"/>
        <v>2510261547.3244405</v>
      </c>
      <c r="W223" s="257">
        <f t="shared" si="178"/>
        <v>2665088986.7709999</v>
      </c>
      <c r="X223" s="258">
        <f t="shared" si="179"/>
        <v>2829465843.8992062</v>
      </c>
      <c r="Y223" s="258">
        <f t="shared" si="180"/>
        <v>2665088986.7709999</v>
      </c>
      <c r="Z223" s="257">
        <f t="shared" si="181"/>
        <v>2829465843.8992062</v>
      </c>
      <c r="AA223" s="257">
        <f t="shared" si="182"/>
        <v>3003981105.896244</v>
      </c>
      <c r="AB223" s="257"/>
      <c r="AC223" s="32" t="str">
        <f t="shared" si="183"/>
        <v>BERTAHAP</v>
      </c>
      <c r="AD223" s="259">
        <f t="shared" si="184"/>
        <v>0</v>
      </c>
      <c r="AE223" s="260">
        <v>2</v>
      </c>
      <c r="AF223" s="261"/>
      <c r="AG223" s="257" t="e">
        <f>IF(AF223&gt;#REF!,"LB","KR")</f>
        <v>#REF!</v>
      </c>
      <c r="AH223" s="261">
        <v>2449775000</v>
      </c>
      <c r="AI223" s="261">
        <v>2761288000</v>
      </c>
      <c r="AJ223" s="261">
        <v>2931598000</v>
      </c>
      <c r="AK223" s="262">
        <v>3112413000</v>
      </c>
      <c r="AL223" s="262">
        <v>2931598000</v>
      </c>
      <c r="AM223" s="261">
        <v>3112413000</v>
      </c>
      <c r="AN223" s="261">
        <v>3304380000</v>
      </c>
      <c r="AO223" s="51">
        <v>3107493880</v>
      </c>
      <c r="AP223" s="42">
        <v>3299157780</v>
      </c>
      <c r="AQ223" s="58">
        <f t="shared" si="185"/>
        <v>2796744492</v>
      </c>
      <c r="AR223" s="58">
        <f t="shared" si="191"/>
        <v>46612408.199999996</v>
      </c>
      <c r="AS223" s="336">
        <f t="shared" si="192"/>
        <v>58357743.75</v>
      </c>
      <c r="AT223" s="131">
        <f t="shared" si="186"/>
        <v>32991577.799999997</v>
      </c>
      <c r="AU223" s="5">
        <f t="shared" si="187"/>
        <v>46612408.199999996</v>
      </c>
      <c r="AV223" s="5">
        <f t="shared" si="193"/>
        <v>73289950</v>
      </c>
      <c r="AX223" s="2"/>
      <c r="AY223" s="2"/>
      <c r="BT223" s="53">
        <f t="shared" si="188"/>
        <v>-424727.19449999928</v>
      </c>
      <c r="CT223" s="58">
        <f t="shared" si="189"/>
        <v>2969242002</v>
      </c>
      <c r="CU223" s="43">
        <f t="shared" si="194"/>
        <v>32991577.799999997</v>
      </c>
      <c r="CX223" s="53">
        <f t="shared" si="195"/>
        <v>2638438200</v>
      </c>
      <c r="CY223" s="43">
        <f t="shared" si="196"/>
        <v>43973970</v>
      </c>
      <c r="CZ223" s="48">
        <f t="shared" si="197"/>
        <v>73289950</v>
      </c>
    </row>
    <row r="224" spans="1:104">
      <c r="A224" s="3">
        <f t="shared" si="190"/>
        <v>185</v>
      </c>
      <c r="B224" s="249">
        <v>2</v>
      </c>
      <c r="C224" s="250" t="s">
        <v>183</v>
      </c>
      <c r="D224" s="251" t="s">
        <v>35</v>
      </c>
      <c r="E224" s="252"/>
      <c r="F224" s="40" t="s">
        <v>42</v>
      </c>
      <c r="G224" s="253">
        <f t="shared" si="165"/>
        <v>78</v>
      </c>
      <c r="H224" s="253">
        <f t="shared" si="166"/>
        <v>66</v>
      </c>
      <c r="I224" s="254">
        <f t="shared" si="167"/>
        <v>26966806</v>
      </c>
      <c r="J224" s="254">
        <f t="shared" si="168"/>
        <v>2</v>
      </c>
      <c r="K224" s="255">
        <f t="shared" si="169"/>
        <v>0.93</v>
      </c>
      <c r="L224" s="305">
        <f t="shared" si="207"/>
        <v>1.03</v>
      </c>
      <c r="M224" s="257">
        <f t="shared" si="170"/>
        <v>21585964.617592327</v>
      </c>
      <c r="N224" s="257">
        <f t="shared" si="171"/>
        <v>24330831.047542781</v>
      </c>
      <c r="O224" s="257">
        <f t="shared" si="172"/>
        <v>25831503.467400003</v>
      </c>
      <c r="P224" s="257">
        <f t="shared" si="173"/>
        <v>27424734.078439418</v>
      </c>
      <c r="Q224" s="258">
        <f t="shared" si="174"/>
        <v>25831503.467400003</v>
      </c>
      <c r="R224" s="257">
        <f t="shared" si="174"/>
        <v>27424734.078439418</v>
      </c>
      <c r="S224" s="257">
        <f t="shared" si="175"/>
        <v>29116231.667363286</v>
      </c>
      <c r="T224" s="257"/>
      <c r="U224" s="257">
        <f t="shared" si="176"/>
        <v>1424673664.7610936</v>
      </c>
      <c r="V224" s="257">
        <f t="shared" si="177"/>
        <v>1605834849.1378236</v>
      </c>
      <c r="W224" s="257">
        <f t="shared" si="178"/>
        <v>1704879228.8484001</v>
      </c>
      <c r="X224" s="258">
        <f t="shared" si="179"/>
        <v>1810032449.1770017</v>
      </c>
      <c r="Y224" s="258">
        <f t="shared" si="180"/>
        <v>1704879228.8484001</v>
      </c>
      <c r="Z224" s="257">
        <f t="shared" si="181"/>
        <v>1810032449.1770017</v>
      </c>
      <c r="AA224" s="257">
        <f t="shared" si="182"/>
        <v>1921671290.0459769</v>
      </c>
      <c r="AB224" s="257"/>
      <c r="AC224" s="32" t="str">
        <f t="shared" si="183"/>
        <v>BERTAHAP</v>
      </c>
      <c r="AD224" s="259">
        <f t="shared" si="184"/>
        <v>0</v>
      </c>
      <c r="AE224" s="260">
        <v>2</v>
      </c>
      <c r="AF224" s="261"/>
      <c r="AG224" s="257" t="e">
        <f>IF(AF224&gt;#REF!,"LB","KR")</f>
        <v>#REF!</v>
      </c>
      <c r="AH224" s="261">
        <v>1567142000</v>
      </c>
      <c r="AI224" s="261">
        <v>1766419000</v>
      </c>
      <c r="AJ224" s="261">
        <v>1875368000</v>
      </c>
      <c r="AK224" s="262">
        <v>1991036000</v>
      </c>
      <c r="AL224" s="262">
        <v>1875368000</v>
      </c>
      <c r="AM224" s="261">
        <v>1991036000</v>
      </c>
      <c r="AN224" s="261">
        <v>2113839000</v>
      </c>
      <c r="AO224" s="51">
        <v>1987890080</v>
      </c>
      <c r="AP224" s="42">
        <v>2110498160</v>
      </c>
      <c r="AQ224" s="58">
        <f t="shared" si="185"/>
        <v>1789101072</v>
      </c>
      <c r="AR224" s="58">
        <f t="shared" si="191"/>
        <v>29818351.200000003</v>
      </c>
      <c r="AS224" s="336">
        <f t="shared" si="192"/>
        <v>37331925</v>
      </c>
      <c r="AT224" s="131">
        <f t="shared" si="186"/>
        <v>21104981.600000001</v>
      </c>
      <c r="AU224" s="5">
        <f t="shared" si="187"/>
        <v>29818351.200000003</v>
      </c>
      <c r="AV224" s="5">
        <f t="shared" si="193"/>
        <v>46884200</v>
      </c>
      <c r="AX224" s="2"/>
      <c r="AY224" s="2"/>
      <c r="BT224" s="53">
        <f t="shared" si="188"/>
        <v>-980243.39809999615</v>
      </c>
      <c r="CT224" s="58">
        <f t="shared" si="189"/>
        <v>1899448344</v>
      </c>
      <c r="CU224" s="43">
        <f t="shared" si="194"/>
        <v>21104981.600000001</v>
      </c>
      <c r="CX224" s="53">
        <f t="shared" si="195"/>
        <v>1687831200</v>
      </c>
      <c r="CY224" s="43">
        <f t="shared" si="196"/>
        <v>28130520</v>
      </c>
      <c r="CZ224" s="48">
        <f t="shared" si="197"/>
        <v>46884200</v>
      </c>
    </row>
    <row r="225" spans="1:104">
      <c r="A225" s="3">
        <f t="shared" si="190"/>
        <v>186</v>
      </c>
      <c r="B225" s="249">
        <v>3</v>
      </c>
      <c r="C225" s="250" t="s">
        <v>183</v>
      </c>
      <c r="D225" s="251" t="s">
        <v>41</v>
      </c>
      <c r="E225" s="252"/>
      <c r="F225" s="40" t="s">
        <v>45</v>
      </c>
      <c r="G225" s="253">
        <f t="shared" si="165"/>
        <v>60</v>
      </c>
      <c r="H225" s="253">
        <f t="shared" si="166"/>
        <v>52</v>
      </c>
      <c r="I225" s="254">
        <f t="shared" si="167"/>
        <v>26966806</v>
      </c>
      <c r="J225" s="254">
        <f t="shared" si="168"/>
        <v>2</v>
      </c>
      <c r="K225" s="255">
        <f t="shared" si="169"/>
        <v>0.93</v>
      </c>
      <c r="L225" s="305">
        <f t="shared" si="207"/>
        <v>1.03</v>
      </c>
      <c r="M225" s="257">
        <f t="shared" si="170"/>
        <v>21585964.617592327</v>
      </c>
      <c r="N225" s="257">
        <f t="shared" si="171"/>
        <v>24330831.047542781</v>
      </c>
      <c r="O225" s="257">
        <f t="shared" si="172"/>
        <v>25831503.467400003</v>
      </c>
      <c r="P225" s="257">
        <f t="shared" si="173"/>
        <v>27424734.078439418</v>
      </c>
      <c r="Q225" s="258">
        <f t="shared" si="174"/>
        <v>25831503.467400003</v>
      </c>
      <c r="R225" s="257">
        <f t="shared" si="174"/>
        <v>27424734.078439418</v>
      </c>
      <c r="S225" s="257">
        <f t="shared" si="175"/>
        <v>29116231.667363286</v>
      </c>
      <c r="T225" s="257"/>
      <c r="U225" s="257">
        <f t="shared" si="176"/>
        <v>1122470160.1148009</v>
      </c>
      <c r="V225" s="257">
        <f t="shared" si="177"/>
        <v>1265203214.4722247</v>
      </c>
      <c r="W225" s="257">
        <f t="shared" si="178"/>
        <v>1343238180.3048003</v>
      </c>
      <c r="X225" s="258">
        <f t="shared" si="179"/>
        <v>1426086172.0788498</v>
      </c>
      <c r="Y225" s="258">
        <f t="shared" si="180"/>
        <v>1343238180.3048003</v>
      </c>
      <c r="Z225" s="257">
        <f t="shared" si="181"/>
        <v>1426086172.0788498</v>
      </c>
      <c r="AA225" s="257">
        <f t="shared" si="182"/>
        <v>1514044046.7028909</v>
      </c>
      <c r="AB225" s="257"/>
      <c r="AC225" s="32" t="str">
        <f t="shared" si="183"/>
        <v>BERTAHAP</v>
      </c>
      <c r="AD225" s="259">
        <f t="shared" si="184"/>
        <v>0</v>
      </c>
      <c r="AE225" s="260">
        <v>2</v>
      </c>
      <c r="AF225" s="261"/>
      <c r="AG225" s="257" t="e">
        <f>IF(AF225&gt;#REF!,"LB","KR")</f>
        <v>#REF!</v>
      </c>
      <c r="AH225" s="261">
        <v>1234718000</v>
      </c>
      <c r="AI225" s="261">
        <v>1391724000</v>
      </c>
      <c r="AJ225" s="261">
        <v>1477562000</v>
      </c>
      <c r="AK225" s="262">
        <v>1568695000</v>
      </c>
      <c r="AL225" s="262">
        <v>1477562000</v>
      </c>
      <c r="AM225" s="261">
        <v>1568695000</v>
      </c>
      <c r="AN225" s="261">
        <v>1665449000</v>
      </c>
      <c r="AO225" s="51">
        <v>1566215720</v>
      </c>
      <c r="AP225" s="42">
        <v>1662816700</v>
      </c>
      <c r="AQ225" s="58">
        <f t="shared" si="185"/>
        <v>1409594148</v>
      </c>
      <c r="AR225" s="58">
        <f t="shared" si="191"/>
        <v>23493235.800000001</v>
      </c>
      <c r="AS225" s="336">
        <f t="shared" si="192"/>
        <v>29413031.25</v>
      </c>
      <c r="AT225" s="131">
        <f t="shared" si="186"/>
        <v>16628167</v>
      </c>
      <c r="AU225" s="5">
        <f t="shared" si="187"/>
        <v>23493235.800000001</v>
      </c>
      <c r="AV225" s="5">
        <f t="shared" si="193"/>
        <v>36939050</v>
      </c>
      <c r="AX225" s="2"/>
      <c r="AY225" s="2"/>
      <c r="BT225" s="53">
        <f t="shared" si="188"/>
        <v>-980243.39809999615</v>
      </c>
      <c r="CT225" s="58">
        <f t="shared" si="189"/>
        <v>1496535030</v>
      </c>
      <c r="CU225" s="43">
        <f t="shared" si="194"/>
        <v>16628167</v>
      </c>
      <c r="CX225" s="53">
        <f t="shared" si="195"/>
        <v>1329805800</v>
      </c>
      <c r="CY225" s="43">
        <f t="shared" si="196"/>
        <v>22163430</v>
      </c>
      <c r="CZ225" s="48">
        <f t="shared" si="197"/>
        <v>36939050</v>
      </c>
    </row>
    <row r="226" spans="1:104">
      <c r="A226" s="3">
        <f t="shared" si="190"/>
        <v>187</v>
      </c>
      <c r="B226" s="249">
        <v>4</v>
      </c>
      <c r="C226" s="250" t="s">
        <v>183</v>
      </c>
      <c r="D226" s="251">
        <v>10</v>
      </c>
      <c r="E226" s="252"/>
      <c r="F226" s="40" t="s">
        <v>48</v>
      </c>
      <c r="G226" s="253">
        <f t="shared" si="165"/>
        <v>74</v>
      </c>
      <c r="H226" s="253">
        <f t="shared" si="166"/>
        <v>63</v>
      </c>
      <c r="I226" s="254">
        <f t="shared" si="167"/>
        <v>26966806</v>
      </c>
      <c r="J226" s="254">
        <f t="shared" si="168"/>
        <v>2</v>
      </c>
      <c r="K226" s="255">
        <f t="shared" si="169"/>
        <v>0.93</v>
      </c>
      <c r="L226" s="305">
        <f t="shared" si="207"/>
        <v>1.03</v>
      </c>
      <c r="M226" s="257">
        <f t="shared" si="170"/>
        <v>21585964.617592327</v>
      </c>
      <c r="N226" s="257">
        <f t="shared" si="171"/>
        <v>24330831.047542781</v>
      </c>
      <c r="O226" s="257">
        <f t="shared" si="172"/>
        <v>25831503.467400003</v>
      </c>
      <c r="P226" s="257">
        <f t="shared" si="173"/>
        <v>27424734.078439418</v>
      </c>
      <c r="Q226" s="258">
        <f t="shared" si="174"/>
        <v>25831503.467400003</v>
      </c>
      <c r="R226" s="257">
        <f t="shared" si="174"/>
        <v>27424734.078439418</v>
      </c>
      <c r="S226" s="257">
        <f t="shared" si="175"/>
        <v>29116231.667363286</v>
      </c>
      <c r="T226" s="257"/>
      <c r="U226" s="257">
        <f t="shared" si="176"/>
        <v>1359915770.9083166</v>
      </c>
      <c r="V226" s="257">
        <f t="shared" si="177"/>
        <v>1532842355.9951952</v>
      </c>
      <c r="W226" s="257">
        <f t="shared" si="178"/>
        <v>1627384718.4462001</v>
      </c>
      <c r="X226" s="258">
        <f t="shared" si="179"/>
        <v>1727758246.9416833</v>
      </c>
      <c r="Y226" s="258">
        <f t="shared" si="180"/>
        <v>1627384718.4462001</v>
      </c>
      <c r="Z226" s="257">
        <f t="shared" si="181"/>
        <v>1727758246.9416833</v>
      </c>
      <c r="AA226" s="257">
        <f t="shared" si="182"/>
        <v>1834322595.0438871</v>
      </c>
      <c r="AB226" s="257"/>
      <c r="AC226" s="32" t="str">
        <f t="shared" si="183"/>
        <v>BERTAHAP</v>
      </c>
      <c r="AD226" s="259">
        <f t="shared" si="184"/>
        <v>0</v>
      </c>
      <c r="AE226" s="260">
        <v>2</v>
      </c>
      <c r="AF226" s="261"/>
      <c r="AG226" s="257" t="e">
        <f>IF(AF226&gt;#REF!,"LB","KR")</f>
        <v>#REF!</v>
      </c>
      <c r="AH226" s="261">
        <v>1495908000</v>
      </c>
      <c r="AI226" s="261">
        <v>1686127000</v>
      </c>
      <c r="AJ226" s="261">
        <v>1790124000</v>
      </c>
      <c r="AK226" s="262">
        <v>1900535000</v>
      </c>
      <c r="AL226" s="262">
        <v>1790124000</v>
      </c>
      <c r="AM226" s="261">
        <v>1900535000</v>
      </c>
      <c r="AN226" s="261">
        <v>2017755000</v>
      </c>
      <c r="AO226" s="51">
        <v>1897531440</v>
      </c>
      <c r="AP226" s="42">
        <v>2014567100</v>
      </c>
      <c r="AQ226" s="58">
        <f t="shared" si="185"/>
        <v>1707778296</v>
      </c>
      <c r="AR226" s="58">
        <f t="shared" si="191"/>
        <v>28462971.600000005</v>
      </c>
      <c r="AS226" s="336">
        <f t="shared" si="192"/>
        <v>35635031.25</v>
      </c>
      <c r="AT226" s="131">
        <f t="shared" si="186"/>
        <v>20145671</v>
      </c>
      <c r="AU226" s="5">
        <f t="shared" si="187"/>
        <v>28462971.600000005</v>
      </c>
      <c r="AV226" s="5">
        <f t="shared" si="193"/>
        <v>44753100</v>
      </c>
      <c r="AX226" s="2"/>
      <c r="AY226" s="2"/>
      <c r="BT226" s="53">
        <f t="shared" si="188"/>
        <v>-980243.39809999615</v>
      </c>
      <c r="CT226" s="58">
        <f t="shared" si="189"/>
        <v>1813110390</v>
      </c>
      <c r="CU226" s="43">
        <f t="shared" si="194"/>
        <v>20145671</v>
      </c>
      <c r="CX226" s="53">
        <f t="shared" si="195"/>
        <v>1611111600</v>
      </c>
      <c r="CY226" s="43">
        <f t="shared" si="196"/>
        <v>26851860</v>
      </c>
      <c r="CZ226" s="48">
        <f t="shared" si="197"/>
        <v>44753100</v>
      </c>
    </row>
    <row r="227" spans="1:104">
      <c r="A227" s="3">
        <f t="shared" si="190"/>
        <v>188</v>
      </c>
      <c r="B227" s="249">
        <v>5</v>
      </c>
      <c r="C227" s="250" t="s">
        <v>183</v>
      </c>
      <c r="D227" s="251">
        <v>16</v>
      </c>
      <c r="E227" s="252"/>
      <c r="F227" s="40" t="s">
        <v>52</v>
      </c>
      <c r="G227" s="253">
        <f t="shared" si="165"/>
        <v>71</v>
      </c>
      <c r="H227" s="253">
        <f t="shared" si="166"/>
        <v>63</v>
      </c>
      <c r="I227" s="254">
        <f t="shared" si="167"/>
        <v>26966806</v>
      </c>
      <c r="J227" s="254">
        <f t="shared" si="168"/>
        <v>2</v>
      </c>
      <c r="K227" s="255">
        <f t="shared" si="169"/>
        <v>0.93</v>
      </c>
      <c r="L227" s="305">
        <f t="shared" si="207"/>
        <v>1.03</v>
      </c>
      <c r="M227" s="257">
        <f t="shared" si="170"/>
        <v>21585964.617592327</v>
      </c>
      <c r="N227" s="257">
        <f t="shared" si="171"/>
        <v>24330831.047542781</v>
      </c>
      <c r="O227" s="257">
        <f t="shared" si="172"/>
        <v>25831503.467400003</v>
      </c>
      <c r="P227" s="257">
        <f t="shared" si="173"/>
        <v>27424734.078439418</v>
      </c>
      <c r="Q227" s="258">
        <f t="shared" si="174"/>
        <v>25831503.467400003</v>
      </c>
      <c r="R227" s="257">
        <f t="shared" si="174"/>
        <v>27424734.078439418</v>
      </c>
      <c r="S227" s="257">
        <f t="shared" si="175"/>
        <v>29116231.667363286</v>
      </c>
      <c r="T227" s="257"/>
      <c r="U227" s="257">
        <f t="shared" si="176"/>
        <v>1359915770.9083166</v>
      </c>
      <c r="V227" s="257">
        <f t="shared" si="177"/>
        <v>1532842355.9951952</v>
      </c>
      <c r="W227" s="257">
        <f t="shared" si="178"/>
        <v>1627384718.4462001</v>
      </c>
      <c r="X227" s="258">
        <f t="shared" si="179"/>
        <v>1727758246.9416833</v>
      </c>
      <c r="Y227" s="258">
        <f t="shared" si="180"/>
        <v>1627384718.4462001</v>
      </c>
      <c r="Z227" s="257">
        <f t="shared" si="181"/>
        <v>1727758246.9416833</v>
      </c>
      <c r="AA227" s="257">
        <f t="shared" si="182"/>
        <v>1834322595.0438871</v>
      </c>
      <c r="AB227" s="257"/>
      <c r="AC227" s="32" t="str">
        <f t="shared" si="183"/>
        <v>BERTAHAP</v>
      </c>
      <c r="AD227" s="259">
        <f t="shared" si="184"/>
        <v>0</v>
      </c>
      <c r="AE227" s="260">
        <v>2</v>
      </c>
      <c r="AF227" s="261"/>
      <c r="AG227" s="257" t="e">
        <f>IF(AF227&gt;#REF!,"LB","KR")</f>
        <v>#REF!</v>
      </c>
      <c r="AH227" s="261">
        <v>1495908000</v>
      </c>
      <c r="AI227" s="261">
        <v>1686127000</v>
      </c>
      <c r="AJ227" s="261">
        <v>1790124000</v>
      </c>
      <c r="AK227" s="262">
        <v>1900535000</v>
      </c>
      <c r="AL227" s="262">
        <v>1790124000</v>
      </c>
      <c r="AM227" s="261">
        <v>1900535000</v>
      </c>
      <c r="AN227" s="261">
        <v>2017755000</v>
      </c>
      <c r="AO227" s="51">
        <v>1897531440</v>
      </c>
      <c r="AP227" s="42">
        <v>2014567100</v>
      </c>
      <c r="AQ227" s="58">
        <f t="shared" si="185"/>
        <v>1707778296</v>
      </c>
      <c r="AR227" s="58">
        <f t="shared" si="191"/>
        <v>28462971.600000005</v>
      </c>
      <c r="AS227" s="336">
        <f t="shared" si="192"/>
        <v>35635031.25</v>
      </c>
      <c r="AT227" s="131">
        <f t="shared" si="186"/>
        <v>20145671</v>
      </c>
      <c r="AU227" s="5">
        <f t="shared" si="187"/>
        <v>28462971.600000005</v>
      </c>
      <c r="AV227" s="5">
        <f t="shared" si="193"/>
        <v>44753100</v>
      </c>
      <c r="AX227" s="2"/>
      <c r="AY227" s="2"/>
      <c r="BT227" s="53">
        <f t="shared" si="188"/>
        <v>-980243.39809999615</v>
      </c>
      <c r="CT227" s="58">
        <f t="shared" si="189"/>
        <v>1813110390</v>
      </c>
      <c r="CU227" s="43">
        <f t="shared" si="194"/>
        <v>20145671</v>
      </c>
      <c r="CX227" s="53">
        <f t="shared" si="195"/>
        <v>1611111600</v>
      </c>
      <c r="CY227" s="43">
        <f t="shared" si="196"/>
        <v>26851860</v>
      </c>
      <c r="CZ227" s="48">
        <f t="shared" si="197"/>
        <v>44753100</v>
      </c>
    </row>
    <row r="228" spans="1:104">
      <c r="A228" s="3">
        <f t="shared" si="190"/>
        <v>189</v>
      </c>
      <c r="B228" s="249">
        <v>6</v>
      </c>
      <c r="C228" s="250" t="s">
        <v>183</v>
      </c>
      <c r="D228" s="285">
        <v>18</v>
      </c>
      <c r="E228" s="252"/>
      <c r="F228" s="40" t="s">
        <v>54</v>
      </c>
      <c r="G228" s="253">
        <f t="shared" si="165"/>
        <v>97</v>
      </c>
      <c r="H228" s="253">
        <f t="shared" si="166"/>
        <v>85</v>
      </c>
      <c r="I228" s="254">
        <f t="shared" si="167"/>
        <v>26966806</v>
      </c>
      <c r="J228" s="254">
        <f t="shared" si="168"/>
        <v>2</v>
      </c>
      <c r="K228" s="255">
        <f t="shared" si="169"/>
        <v>0.93</v>
      </c>
      <c r="L228" s="305">
        <f t="shared" si="207"/>
        <v>1.03</v>
      </c>
      <c r="M228" s="257">
        <f t="shared" si="170"/>
        <v>21585964.617592327</v>
      </c>
      <c r="N228" s="257">
        <f t="shared" si="171"/>
        <v>24330831.047542781</v>
      </c>
      <c r="O228" s="257">
        <f t="shared" si="172"/>
        <v>25831503.467400003</v>
      </c>
      <c r="P228" s="257">
        <f t="shared" si="173"/>
        <v>27424734.078439418</v>
      </c>
      <c r="Q228" s="258">
        <f t="shared" si="174"/>
        <v>25831503.467400003</v>
      </c>
      <c r="R228" s="257">
        <f t="shared" si="174"/>
        <v>27424734.078439418</v>
      </c>
      <c r="S228" s="257">
        <f t="shared" si="175"/>
        <v>29116231.667363286</v>
      </c>
      <c r="T228" s="257"/>
      <c r="U228" s="257">
        <f t="shared" si="176"/>
        <v>1834806992.4953477</v>
      </c>
      <c r="V228" s="257">
        <f t="shared" si="177"/>
        <v>2068120639.0411363</v>
      </c>
      <c r="W228" s="257">
        <f t="shared" si="178"/>
        <v>2195677794.7290001</v>
      </c>
      <c r="X228" s="258">
        <f t="shared" si="179"/>
        <v>2331102396.6673508</v>
      </c>
      <c r="Y228" s="258">
        <f t="shared" si="180"/>
        <v>2195677794.7290001</v>
      </c>
      <c r="Z228" s="257">
        <f t="shared" si="181"/>
        <v>2331102396.6673508</v>
      </c>
      <c r="AA228" s="257">
        <f t="shared" si="182"/>
        <v>2474879691.7258792</v>
      </c>
      <c r="AB228" s="257"/>
      <c r="AC228" s="32" t="str">
        <f t="shared" si="183"/>
        <v>BERTAHAP</v>
      </c>
      <c r="AD228" s="259">
        <f t="shared" si="184"/>
        <v>0</v>
      </c>
      <c r="AE228" s="260">
        <v>2</v>
      </c>
      <c r="AF228" s="261"/>
      <c r="AG228" s="257" t="e">
        <f>IF(AF228&gt;#REF!,"LB","KR")</f>
        <v>#REF!</v>
      </c>
      <c r="AH228" s="261">
        <v>2018288000</v>
      </c>
      <c r="AI228" s="261">
        <v>2274933000</v>
      </c>
      <c r="AJ228" s="261">
        <v>2415246000</v>
      </c>
      <c r="AK228" s="262">
        <v>2564213000</v>
      </c>
      <c r="AL228" s="262">
        <v>2415246000</v>
      </c>
      <c r="AM228" s="261">
        <v>2564213000</v>
      </c>
      <c r="AN228" s="261">
        <v>2722368000</v>
      </c>
      <c r="AO228" s="51">
        <v>2560160760</v>
      </c>
      <c r="AP228" s="42">
        <v>2718065780</v>
      </c>
      <c r="AQ228" s="58">
        <f t="shared" si="185"/>
        <v>2304144684</v>
      </c>
      <c r="AR228" s="58">
        <f t="shared" si="191"/>
        <v>38402411.399999999</v>
      </c>
      <c r="AS228" s="336">
        <f t="shared" si="192"/>
        <v>48078993.75</v>
      </c>
      <c r="AT228" s="131">
        <f t="shared" si="186"/>
        <v>27180657.800000001</v>
      </c>
      <c r="AU228" s="5">
        <f t="shared" si="187"/>
        <v>38402411.399999999</v>
      </c>
      <c r="AV228" s="5">
        <f t="shared" si="193"/>
        <v>60381150</v>
      </c>
      <c r="AX228" s="2"/>
      <c r="AY228" s="2"/>
      <c r="BT228" s="53">
        <f t="shared" si="188"/>
        <v>-980243.39809999615</v>
      </c>
      <c r="CT228" s="58">
        <f t="shared" si="189"/>
        <v>2446259202</v>
      </c>
      <c r="CU228" s="43">
        <f t="shared" si="194"/>
        <v>27180657.800000001</v>
      </c>
      <c r="CX228" s="53">
        <f t="shared" si="195"/>
        <v>2173721400</v>
      </c>
      <c r="CY228" s="43">
        <f t="shared" si="196"/>
        <v>36228690</v>
      </c>
      <c r="CZ228" s="48">
        <f t="shared" si="197"/>
        <v>60381150</v>
      </c>
    </row>
    <row r="229" spans="1:104">
      <c r="A229" s="3">
        <f t="shared" si="190"/>
        <v>190</v>
      </c>
      <c r="B229" s="249">
        <v>7</v>
      </c>
      <c r="C229" s="250" t="s">
        <v>183</v>
      </c>
      <c r="D229" s="285">
        <v>20</v>
      </c>
      <c r="E229" s="252"/>
      <c r="F229" s="40" t="s">
        <v>70</v>
      </c>
      <c r="G229" s="253">
        <f t="shared" si="165"/>
        <v>60</v>
      </c>
      <c r="H229" s="253">
        <f t="shared" si="166"/>
        <v>51</v>
      </c>
      <c r="I229" s="254">
        <f t="shared" si="167"/>
        <v>26966806</v>
      </c>
      <c r="J229" s="254">
        <f t="shared" si="168"/>
        <v>2</v>
      </c>
      <c r="K229" s="255">
        <f t="shared" si="169"/>
        <v>0.93</v>
      </c>
      <c r="L229" s="305">
        <f t="shared" si="207"/>
        <v>1.03</v>
      </c>
      <c r="M229" s="257">
        <f t="shared" si="170"/>
        <v>21585964.617592327</v>
      </c>
      <c r="N229" s="257">
        <f t="shared" si="171"/>
        <v>24330831.047542781</v>
      </c>
      <c r="O229" s="257">
        <f t="shared" si="172"/>
        <v>25831503.467400003</v>
      </c>
      <c r="P229" s="257">
        <f t="shared" si="173"/>
        <v>27424734.078439418</v>
      </c>
      <c r="Q229" s="258">
        <f t="shared" si="174"/>
        <v>25831503.467400003</v>
      </c>
      <c r="R229" s="257">
        <f t="shared" si="174"/>
        <v>27424734.078439418</v>
      </c>
      <c r="S229" s="257">
        <f t="shared" si="175"/>
        <v>29116231.667363286</v>
      </c>
      <c r="T229" s="257"/>
      <c r="U229" s="257">
        <f t="shared" si="176"/>
        <v>1100884195.4972086</v>
      </c>
      <c r="V229" s="257">
        <f t="shared" si="177"/>
        <v>1240872383.4246819</v>
      </c>
      <c r="W229" s="257">
        <f t="shared" si="178"/>
        <v>1317406676.8374002</v>
      </c>
      <c r="X229" s="258">
        <f t="shared" si="179"/>
        <v>1398661438.0004103</v>
      </c>
      <c r="Y229" s="258">
        <f t="shared" si="180"/>
        <v>1317406676.8374002</v>
      </c>
      <c r="Z229" s="257">
        <f t="shared" si="181"/>
        <v>1398661438.0004103</v>
      </c>
      <c r="AA229" s="257">
        <f t="shared" si="182"/>
        <v>1484927815.0355277</v>
      </c>
      <c r="AB229" s="257"/>
      <c r="AC229" s="32" t="str">
        <f t="shared" si="183"/>
        <v>BERTAHAP</v>
      </c>
      <c r="AD229" s="259">
        <f t="shared" si="184"/>
        <v>0</v>
      </c>
      <c r="AE229" s="260">
        <v>2</v>
      </c>
      <c r="AF229" s="261"/>
      <c r="AG229" s="257" t="e">
        <f>IF(AF229&gt;#REF!,"LB","KR")</f>
        <v>#REF!</v>
      </c>
      <c r="AH229" s="261">
        <v>1210973000</v>
      </c>
      <c r="AI229" s="261">
        <v>1364960000</v>
      </c>
      <c r="AJ229" s="261">
        <v>1449148000</v>
      </c>
      <c r="AK229" s="262">
        <v>1538528000</v>
      </c>
      <c r="AL229" s="262">
        <v>1449148000</v>
      </c>
      <c r="AM229" s="261">
        <v>1538528000</v>
      </c>
      <c r="AN229" s="261">
        <v>1633421000</v>
      </c>
      <c r="AO229" s="51">
        <v>1536096880</v>
      </c>
      <c r="AP229" s="42">
        <v>1630839680</v>
      </c>
      <c r="AQ229" s="58">
        <f t="shared" si="185"/>
        <v>1382487192</v>
      </c>
      <c r="AR229" s="58">
        <f t="shared" si="191"/>
        <v>23041453.200000003</v>
      </c>
      <c r="AS229" s="336">
        <f t="shared" si="192"/>
        <v>28847400</v>
      </c>
      <c r="AT229" s="131">
        <f t="shared" si="186"/>
        <v>16308396.800000003</v>
      </c>
      <c r="AU229" s="5">
        <f t="shared" si="187"/>
        <v>23041453.200000003</v>
      </c>
      <c r="AV229" s="5">
        <f t="shared" si="193"/>
        <v>36228700</v>
      </c>
      <c r="AX229" s="2"/>
      <c r="AY229" s="2"/>
      <c r="BT229" s="53">
        <f t="shared" si="188"/>
        <v>-980243.39809999615</v>
      </c>
      <c r="CT229" s="58">
        <f t="shared" si="189"/>
        <v>1467755712</v>
      </c>
      <c r="CU229" s="43">
        <f t="shared" si="194"/>
        <v>16308396.800000003</v>
      </c>
      <c r="CX229" s="53">
        <f t="shared" si="195"/>
        <v>1304233200</v>
      </c>
      <c r="CY229" s="43">
        <f t="shared" si="196"/>
        <v>21737220</v>
      </c>
      <c r="CZ229" s="48">
        <f t="shared" si="197"/>
        <v>36228700</v>
      </c>
    </row>
    <row r="230" spans="1:104">
      <c r="A230" s="3">
        <f t="shared" si="190"/>
        <v>191</v>
      </c>
      <c r="B230" s="249">
        <v>8</v>
      </c>
      <c r="C230" s="250" t="s">
        <v>183</v>
      </c>
      <c r="D230" s="285">
        <v>22</v>
      </c>
      <c r="E230" s="252"/>
      <c r="F230" s="40" t="s">
        <v>89</v>
      </c>
      <c r="G230" s="253">
        <f t="shared" si="165"/>
        <v>81</v>
      </c>
      <c r="H230" s="253">
        <f t="shared" si="166"/>
        <v>70</v>
      </c>
      <c r="I230" s="254">
        <f t="shared" si="167"/>
        <v>26966806</v>
      </c>
      <c r="J230" s="254">
        <f t="shared" si="168"/>
        <v>4</v>
      </c>
      <c r="K230" s="255">
        <f t="shared" si="169"/>
        <v>0.97</v>
      </c>
      <c r="L230" s="305">
        <f t="shared" si="207"/>
        <v>1.03</v>
      </c>
      <c r="M230" s="257">
        <f t="shared" si="170"/>
        <v>22514393.20329522</v>
      </c>
      <c r="N230" s="257">
        <f t="shared" si="171"/>
        <v>25377318.40442634</v>
      </c>
      <c r="O230" s="257">
        <f t="shared" si="172"/>
        <v>26942535.874600001</v>
      </c>
      <c r="P230" s="257">
        <f t="shared" si="173"/>
        <v>28604292.533426058</v>
      </c>
      <c r="Q230" s="258">
        <f t="shared" si="174"/>
        <v>26942535.874600001</v>
      </c>
      <c r="R230" s="257">
        <f t="shared" si="174"/>
        <v>28604292.533426058</v>
      </c>
      <c r="S230" s="257">
        <f t="shared" si="175"/>
        <v>30368542.706819769</v>
      </c>
      <c r="T230" s="257"/>
      <c r="U230" s="257">
        <f t="shared" si="176"/>
        <v>1576007524.2306654</v>
      </c>
      <c r="V230" s="257">
        <f t="shared" si="177"/>
        <v>1776412288.3098438</v>
      </c>
      <c r="W230" s="257">
        <f t="shared" si="178"/>
        <v>1885977511.2220001</v>
      </c>
      <c r="X230" s="258">
        <f t="shared" si="179"/>
        <v>2002300477.339824</v>
      </c>
      <c r="Y230" s="258">
        <f t="shared" si="180"/>
        <v>1885977511.2220001</v>
      </c>
      <c r="Z230" s="257">
        <f t="shared" si="181"/>
        <v>2002300477.339824</v>
      </c>
      <c r="AA230" s="257">
        <f t="shared" si="182"/>
        <v>2125797989.4773839</v>
      </c>
      <c r="AB230" s="257"/>
      <c r="AC230" s="32" t="str">
        <f t="shared" si="183"/>
        <v>BERTAHAP</v>
      </c>
      <c r="AD230" s="259">
        <f t="shared" si="184"/>
        <v>0</v>
      </c>
      <c r="AE230" s="260">
        <v>2</v>
      </c>
      <c r="AF230" s="261"/>
      <c r="AG230" s="257" t="e">
        <f>IF(AF230&gt;#REF!,"LB","KR")</f>
        <v>#REF!</v>
      </c>
      <c r="AH230" s="261">
        <v>1733609000</v>
      </c>
      <c r="AI230" s="261">
        <v>1954054000</v>
      </c>
      <c r="AJ230" s="261">
        <v>2074576000</v>
      </c>
      <c r="AK230" s="262">
        <v>2202531000</v>
      </c>
      <c r="AL230" s="262">
        <v>2074576000</v>
      </c>
      <c r="AM230" s="261">
        <v>2202531000</v>
      </c>
      <c r="AN230" s="261">
        <v>2338378000</v>
      </c>
      <c r="AO230" s="51">
        <v>2199050560</v>
      </c>
      <c r="AP230" s="42">
        <v>2334682860</v>
      </c>
      <c r="AQ230" s="58">
        <f t="shared" si="185"/>
        <v>1979145504</v>
      </c>
      <c r="AR230" s="58">
        <f t="shared" si="191"/>
        <v>32985758.400000002</v>
      </c>
      <c r="AS230" s="336">
        <f t="shared" si="192"/>
        <v>41297456.25</v>
      </c>
      <c r="AT230" s="131">
        <f t="shared" si="186"/>
        <v>23346828.600000001</v>
      </c>
      <c r="AU230" s="5">
        <f t="shared" si="187"/>
        <v>32985758.400000002</v>
      </c>
      <c r="AV230" s="5">
        <f t="shared" si="193"/>
        <v>51864400</v>
      </c>
      <c r="AX230" s="2"/>
      <c r="AY230" s="2"/>
      <c r="BT230" s="53">
        <f t="shared" si="188"/>
        <v>130789.00910000131</v>
      </c>
      <c r="CT230" s="58">
        <f t="shared" si="189"/>
        <v>2101214574</v>
      </c>
      <c r="CU230" s="43">
        <f t="shared" si="194"/>
        <v>23346828.600000001</v>
      </c>
      <c r="CX230" s="53">
        <f t="shared" si="195"/>
        <v>1867118400</v>
      </c>
      <c r="CY230" s="43">
        <f t="shared" si="196"/>
        <v>31118640</v>
      </c>
      <c r="CZ230" s="48">
        <f t="shared" si="197"/>
        <v>51864400</v>
      </c>
    </row>
    <row r="231" spans="1:104">
      <c r="A231" s="3">
        <f t="shared" si="190"/>
        <v>192</v>
      </c>
      <c r="B231" s="249">
        <v>1</v>
      </c>
      <c r="C231" s="250" t="s">
        <v>184</v>
      </c>
      <c r="D231" s="251" t="s">
        <v>24</v>
      </c>
      <c r="E231" s="252"/>
      <c r="F231" s="40" t="s">
        <v>39</v>
      </c>
      <c r="G231" s="253">
        <f t="shared" si="165"/>
        <v>113</v>
      </c>
      <c r="H231" s="253">
        <f t="shared" si="166"/>
        <v>101</v>
      </c>
      <c r="I231" s="254">
        <f t="shared" si="167"/>
        <v>26966806</v>
      </c>
      <c r="J231" s="254">
        <f t="shared" si="168"/>
        <v>6</v>
      </c>
      <c r="K231" s="255">
        <f t="shared" si="169"/>
        <v>0.95</v>
      </c>
      <c r="L231" s="256">
        <f t="shared" ref="L231:L238" si="208">SUMIF($AN$4:$AN$22,D231,$BD$4:$BD$22)</f>
        <v>1.02</v>
      </c>
      <c r="M231" s="257">
        <f t="shared" si="170"/>
        <v>21836099.50354626</v>
      </c>
      <c r="N231" s="257">
        <f t="shared" si="171"/>
        <v>24612773.029615775</v>
      </c>
      <c r="O231" s="257">
        <f t="shared" si="172"/>
        <v>26130835.013999999</v>
      </c>
      <c r="P231" s="257">
        <f t="shared" si="173"/>
        <v>27742527.739855718</v>
      </c>
      <c r="Q231" s="258">
        <f t="shared" si="174"/>
        <v>26130835.013999999</v>
      </c>
      <c r="R231" s="257">
        <f t="shared" si="174"/>
        <v>27742527.739855718</v>
      </c>
      <c r="S231" s="257">
        <f t="shared" si="175"/>
        <v>29453626.146440148</v>
      </c>
      <c r="T231" s="257"/>
      <c r="U231" s="257">
        <f t="shared" si="176"/>
        <v>2205446049.8581724</v>
      </c>
      <c r="V231" s="257">
        <f t="shared" si="177"/>
        <v>2485890075.9911933</v>
      </c>
      <c r="W231" s="257">
        <f t="shared" si="178"/>
        <v>2639214336.414</v>
      </c>
      <c r="X231" s="258">
        <f t="shared" si="179"/>
        <v>2801995301.7254276</v>
      </c>
      <c r="Y231" s="258">
        <f t="shared" si="180"/>
        <v>2639214336.414</v>
      </c>
      <c r="Z231" s="257">
        <f t="shared" si="181"/>
        <v>2801995301.7254276</v>
      </c>
      <c r="AA231" s="257">
        <f t="shared" si="182"/>
        <v>2974816240.7904549</v>
      </c>
      <c r="AB231" s="257"/>
      <c r="AC231" s="32" t="str">
        <f t="shared" si="183"/>
        <v>BERTAHAP</v>
      </c>
      <c r="AD231" s="259">
        <f t="shared" si="184"/>
        <v>0</v>
      </c>
      <c r="AE231" s="260">
        <v>2</v>
      </c>
      <c r="AF231" s="261"/>
      <c r="AG231" s="257" t="e">
        <f>IF(AF231&gt;#REF!,"LB","KR")</f>
        <v>#REF!</v>
      </c>
      <c r="AH231" s="261">
        <v>2425991000</v>
      </c>
      <c r="AI231" s="261">
        <v>2734480000</v>
      </c>
      <c r="AJ231" s="261">
        <v>2903136000</v>
      </c>
      <c r="AK231" s="262">
        <v>3082195000</v>
      </c>
      <c r="AL231" s="262">
        <v>2903136000</v>
      </c>
      <c r="AM231" s="261">
        <v>3082195000</v>
      </c>
      <c r="AN231" s="261">
        <v>3272298000</v>
      </c>
      <c r="AO231" s="51">
        <v>3077324160</v>
      </c>
      <c r="AP231" s="42">
        <v>3267126700</v>
      </c>
      <c r="AQ231" s="58">
        <f t="shared" si="185"/>
        <v>2769591744</v>
      </c>
      <c r="AR231" s="58">
        <f t="shared" si="191"/>
        <v>46159862.400000006</v>
      </c>
      <c r="AS231" s="336">
        <f t="shared" si="192"/>
        <v>57791156.25</v>
      </c>
      <c r="AT231" s="131">
        <f t="shared" si="186"/>
        <v>32671267</v>
      </c>
      <c r="AU231" s="5">
        <f t="shared" si="187"/>
        <v>46159862.400000006</v>
      </c>
      <c r="AV231" s="5">
        <f t="shared" si="193"/>
        <v>72578400</v>
      </c>
      <c r="AX231" s="2"/>
      <c r="AY231" s="2"/>
      <c r="BT231" s="53">
        <f t="shared" si="188"/>
        <v>-680911.8515000008</v>
      </c>
      <c r="CT231" s="58">
        <f t="shared" si="189"/>
        <v>2940414030</v>
      </c>
      <c r="CU231" s="43">
        <f t="shared" si="194"/>
        <v>32671267</v>
      </c>
      <c r="CX231" s="53">
        <f t="shared" si="195"/>
        <v>2612822400</v>
      </c>
      <c r="CY231" s="43">
        <f t="shared" si="196"/>
        <v>43547040</v>
      </c>
      <c r="CZ231" s="48">
        <f t="shared" si="197"/>
        <v>72578400</v>
      </c>
    </row>
    <row r="232" spans="1:104">
      <c r="A232" s="3">
        <f t="shared" si="190"/>
        <v>193</v>
      </c>
      <c r="B232" s="249">
        <v>2</v>
      </c>
      <c r="C232" s="250" t="s">
        <v>184</v>
      </c>
      <c r="D232" s="251" t="s">
        <v>35</v>
      </c>
      <c r="E232" s="252"/>
      <c r="F232" s="40" t="s">
        <v>42</v>
      </c>
      <c r="G232" s="253">
        <f t="shared" ref="G232:G295" si="209">SUMIF($V$10:$V$28,F232,$AA$10:$AA$28)</f>
        <v>78</v>
      </c>
      <c r="H232" s="253">
        <f t="shared" ref="H232:H298" si="210">SUMIF($V$10:$V$28,F232,$X$10:$X$28)</f>
        <v>66</v>
      </c>
      <c r="I232" s="254">
        <f t="shared" ref="I232:I298" si="211">$I$27</f>
        <v>26966806</v>
      </c>
      <c r="J232" s="254">
        <f t="shared" ref="J232:J298" si="212">SUMIF($AN$4:$AN$22,D232,$AP$4:$AP$22)</f>
        <v>2</v>
      </c>
      <c r="K232" s="255">
        <f t="shared" ref="K232:K295" si="213">IF(J232=$AJ$25,$AI$25,IF(J232=$AJ$26,$AI$26,IF(J232=$AJ$27,$AI$27,IF(J232=$AJ$28,$AI$28,IF(J232=$AJ$29,$AI$29,IF(J232=$AJ$30,$AI$30))))))</f>
        <v>0.93</v>
      </c>
      <c r="L232" s="256">
        <f t="shared" si="208"/>
        <v>1.02</v>
      </c>
      <c r="M232" s="257">
        <f t="shared" ref="M232:M298" si="214">$O232/(1+6%/12)^36</f>
        <v>21376392.145576868</v>
      </c>
      <c r="N232" s="257">
        <f t="shared" ref="N232:N298" si="215">$O232/(1+6%/12)^12</f>
        <v>24094609.386887025</v>
      </c>
      <c r="O232" s="257">
        <f t="shared" ref="O232:O298" si="216">$I$27*K232*L232</f>
        <v>25580712.171600003</v>
      </c>
      <c r="P232" s="257">
        <f t="shared" ref="P232:P298" si="217">$O232*(1+6%/12)^12</f>
        <v>27158474.52427981</v>
      </c>
      <c r="Q232" s="258">
        <f t="shared" ref="Q232:R298" si="218">O232</f>
        <v>25580712.171600003</v>
      </c>
      <c r="R232" s="257">
        <f t="shared" si="218"/>
        <v>27158474.52427981</v>
      </c>
      <c r="S232" s="257">
        <f t="shared" ref="S232:S298" si="219">$O232*(1+6%/12)^24</f>
        <v>28833549.806515098</v>
      </c>
      <c r="T232" s="257"/>
      <c r="U232" s="257">
        <f t="shared" ref="U232:U298" si="220">M232*H232</f>
        <v>1410841881.6080732</v>
      </c>
      <c r="V232" s="257">
        <f t="shared" ref="V232:V298" si="221">N232*H232</f>
        <v>1590244219.5345438</v>
      </c>
      <c r="W232" s="257">
        <f t="shared" ref="W232:W298" si="222">O232*H232</f>
        <v>1688327003.3256001</v>
      </c>
      <c r="X232" s="258">
        <f t="shared" ref="X232:X298" si="223">P232*H232</f>
        <v>1792459318.6024675</v>
      </c>
      <c r="Y232" s="258">
        <f t="shared" ref="Y232:Y298" si="224">Q232*H232</f>
        <v>1688327003.3256001</v>
      </c>
      <c r="Z232" s="257">
        <f t="shared" ref="Z232:Z298" si="225">R232*H232</f>
        <v>1792459318.6024675</v>
      </c>
      <c r="AA232" s="257">
        <f t="shared" ref="AA232:AA298" si="226">S232*H232</f>
        <v>1903014287.2299964</v>
      </c>
      <c r="AB232" s="257"/>
      <c r="AC232" s="32" t="str">
        <f t="shared" ref="AC232:AC298" si="227">IF(AE232=$H$32,$M$32,IF(AE232=$H$33,$M$33,IF(AE232=$H$34,$M$34)))</f>
        <v>BERTAHAP</v>
      </c>
      <c r="AD232" s="259">
        <f t="shared" ref="AD232:AD295" si="228">IF(AC232=$M$32,$N$32,IF(AC232=$M$33,$N$33,$N$34))</f>
        <v>0</v>
      </c>
      <c r="AE232" s="260">
        <v>2</v>
      </c>
      <c r="AF232" s="261"/>
      <c r="AG232" s="257" t="e">
        <f>IF(AF232&gt;#REF!,"LB","KR")</f>
        <v>#REF!</v>
      </c>
      <c r="AH232" s="261">
        <v>1551927000</v>
      </c>
      <c r="AI232" s="261">
        <v>1749269000</v>
      </c>
      <c r="AJ232" s="261">
        <v>1857160000</v>
      </c>
      <c r="AK232" s="262">
        <v>1971706000</v>
      </c>
      <c r="AL232" s="262">
        <v>1857160000</v>
      </c>
      <c r="AM232" s="261">
        <v>1971706000</v>
      </c>
      <c r="AN232" s="261">
        <v>2093316000</v>
      </c>
      <c r="AO232" s="51">
        <v>1968589600</v>
      </c>
      <c r="AP232" s="42">
        <v>2090008360</v>
      </c>
      <c r="AQ232" s="58">
        <f t="shared" ref="AQ232:AQ298" si="229">AO232-(AO232*10%)</f>
        <v>1771730640</v>
      </c>
      <c r="AR232" s="58">
        <f t="shared" si="191"/>
        <v>29528844</v>
      </c>
      <c r="AS232" s="336">
        <f t="shared" si="192"/>
        <v>36969487.5</v>
      </c>
      <c r="AT232" s="131">
        <f t="shared" ref="AT232:AT298" si="230">(AP232*90%)*40%/36</f>
        <v>20900083.600000001</v>
      </c>
      <c r="AU232" s="5">
        <f t="shared" ref="AU232:AU298" si="231">(AO232*90%)*40%/24</f>
        <v>29528844</v>
      </c>
      <c r="AV232" s="5">
        <f t="shared" si="193"/>
        <v>46429000</v>
      </c>
      <c r="AX232" s="2"/>
      <c r="AY232" s="2"/>
      <c r="BT232" s="53">
        <f t="shared" ref="BT232:BT298" si="232">O232-$O$298</f>
        <v>-1231034.6938999966</v>
      </c>
      <c r="CT232" s="58">
        <f t="shared" ref="CT232:CT298" si="233">AP232-(AP232*10%)</f>
        <v>1881007524</v>
      </c>
      <c r="CU232" s="43">
        <f t="shared" si="194"/>
        <v>20900083.600000001</v>
      </c>
      <c r="CX232" s="53">
        <f t="shared" si="195"/>
        <v>1671444000</v>
      </c>
      <c r="CY232" s="43">
        <f t="shared" si="196"/>
        <v>27857400</v>
      </c>
      <c r="CZ232" s="48">
        <f t="shared" si="197"/>
        <v>46429000</v>
      </c>
    </row>
    <row r="233" spans="1:104">
      <c r="A233" s="3">
        <f t="shared" ref="A233:A296" si="234">A232+1</f>
        <v>194</v>
      </c>
      <c r="B233" s="249">
        <v>3</v>
      </c>
      <c r="C233" s="250" t="s">
        <v>184</v>
      </c>
      <c r="D233" s="251" t="s">
        <v>41</v>
      </c>
      <c r="E233" s="252"/>
      <c r="F233" s="40" t="s">
        <v>45</v>
      </c>
      <c r="G233" s="253">
        <f t="shared" si="209"/>
        <v>60</v>
      </c>
      <c r="H233" s="253">
        <f t="shared" si="210"/>
        <v>52</v>
      </c>
      <c r="I233" s="254">
        <f t="shared" si="211"/>
        <v>26966806</v>
      </c>
      <c r="J233" s="254">
        <f t="shared" si="212"/>
        <v>2</v>
      </c>
      <c r="K233" s="255">
        <f t="shared" si="213"/>
        <v>0.93</v>
      </c>
      <c r="L233" s="256">
        <f t="shared" si="208"/>
        <v>1.02</v>
      </c>
      <c r="M233" s="257">
        <f t="shared" si="214"/>
        <v>21376392.145576868</v>
      </c>
      <c r="N233" s="257">
        <f t="shared" si="215"/>
        <v>24094609.386887025</v>
      </c>
      <c r="O233" s="257">
        <f t="shared" si="216"/>
        <v>25580712.171600003</v>
      </c>
      <c r="P233" s="257">
        <f t="shared" si="217"/>
        <v>27158474.52427981</v>
      </c>
      <c r="Q233" s="258">
        <f t="shared" si="218"/>
        <v>25580712.171600003</v>
      </c>
      <c r="R233" s="257">
        <f t="shared" si="218"/>
        <v>27158474.52427981</v>
      </c>
      <c r="S233" s="257">
        <f t="shared" si="219"/>
        <v>28833549.806515098</v>
      </c>
      <c r="T233" s="257"/>
      <c r="U233" s="257">
        <f t="shared" si="220"/>
        <v>1111572391.5699971</v>
      </c>
      <c r="V233" s="257">
        <f t="shared" si="221"/>
        <v>1252919688.1181252</v>
      </c>
      <c r="W233" s="257">
        <f t="shared" si="222"/>
        <v>1330197032.9232001</v>
      </c>
      <c r="X233" s="258">
        <f t="shared" si="223"/>
        <v>1412240675.2625501</v>
      </c>
      <c r="Y233" s="258">
        <f t="shared" si="224"/>
        <v>1330197032.9232001</v>
      </c>
      <c r="Z233" s="257">
        <f t="shared" si="225"/>
        <v>1412240675.2625501</v>
      </c>
      <c r="AA233" s="257">
        <f t="shared" si="226"/>
        <v>1499344589.9387851</v>
      </c>
      <c r="AB233" s="257"/>
      <c r="AC233" s="32" t="str">
        <f t="shared" si="227"/>
        <v>BERTAHAP</v>
      </c>
      <c r="AD233" s="259">
        <f t="shared" si="228"/>
        <v>0</v>
      </c>
      <c r="AE233" s="260">
        <v>2</v>
      </c>
      <c r="AF233" s="261"/>
      <c r="AG233" s="257" t="e">
        <f>IF(AF233&gt;#REF!,"LB","KR")</f>
        <v>#REF!</v>
      </c>
      <c r="AH233" s="261">
        <v>1222730000</v>
      </c>
      <c r="AI233" s="261">
        <v>1378212000</v>
      </c>
      <c r="AJ233" s="261">
        <v>1463217000</v>
      </c>
      <c r="AK233" s="262">
        <v>1553465000</v>
      </c>
      <c r="AL233" s="262">
        <v>1463217000</v>
      </c>
      <c r="AM233" s="261">
        <v>1553465000</v>
      </c>
      <c r="AN233" s="261">
        <v>1649280000</v>
      </c>
      <c r="AO233" s="51">
        <v>1551010020</v>
      </c>
      <c r="AP233" s="42">
        <v>1646672900</v>
      </c>
      <c r="AQ233" s="58">
        <f t="shared" si="229"/>
        <v>1395909018</v>
      </c>
      <c r="AR233" s="58">
        <f t="shared" ref="AR233:AR296" si="235">(AQ233*40%)/24</f>
        <v>23265150.300000001</v>
      </c>
      <c r="AS233" s="336">
        <f t="shared" ref="AS233:AS296" si="236">(AK233*90%)/48</f>
        <v>29127468.75</v>
      </c>
      <c r="AT233" s="131">
        <f t="shared" si="230"/>
        <v>16466729</v>
      </c>
      <c r="AU233" s="5">
        <f t="shared" si="231"/>
        <v>23265150.300000001</v>
      </c>
      <c r="AV233" s="5">
        <f t="shared" ref="AV233:AV296" si="237">AJ233*90%/36</f>
        <v>36580425</v>
      </c>
      <c r="AX233" s="2"/>
      <c r="AY233" s="2"/>
      <c r="BT233" s="53">
        <f t="shared" si="232"/>
        <v>-1231034.6938999966</v>
      </c>
      <c r="CT233" s="58">
        <f t="shared" si="233"/>
        <v>1482005610</v>
      </c>
      <c r="CU233" s="43">
        <f t="shared" ref="CU233:CU296" si="238">(CT233*40%)/36</f>
        <v>16466729</v>
      </c>
      <c r="CX233" s="53">
        <f t="shared" ref="CX233:CX296" si="239">AJ233*90%</f>
        <v>1316895300</v>
      </c>
      <c r="CY233" s="43">
        <f t="shared" ref="CY233:CY296" si="240">(CX233*40%)/24</f>
        <v>21948255</v>
      </c>
      <c r="CZ233" s="48">
        <f t="shared" ref="CZ233:CZ296" si="241">(AJ233*90%)/36</f>
        <v>36580425</v>
      </c>
    </row>
    <row r="234" spans="1:104">
      <c r="A234" s="3">
        <f t="shared" si="234"/>
        <v>195</v>
      </c>
      <c r="B234" s="249">
        <v>4</v>
      </c>
      <c r="C234" s="250" t="s">
        <v>184</v>
      </c>
      <c r="D234" s="251">
        <v>10</v>
      </c>
      <c r="E234" s="252"/>
      <c r="F234" s="40" t="s">
        <v>48</v>
      </c>
      <c r="G234" s="253">
        <f t="shared" si="209"/>
        <v>74</v>
      </c>
      <c r="H234" s="253">
        <f t="shared" si="210"/>
        <v>63</v>
      </c>
      <c r="I234" s="254">
        <f t="shared" si="211"/>
        <v>26966806</v>
      </c>
      <c r="J234" s="254">
        <f t="shared" si="212"/>
        <v>2</v>
      </c>
      <c r="K234" s="255">
        <f t="shared" si="213"/>
        <v>0.93</v>
      </c>
      <c r="L234" s="256">
        <f t="shared" si="208"/>
        <v>1.02</v>
      </c>
      <c r="M234" s="257">
        <f t="shared" si="214"/>
        <v>21376392.145576868</v>
      </c>
      <c r="N234" s="257">
        <f t="shared" si="215"/>
        <v>24094609.386887025</v>
      </c>
      <c r="O234" s="257">
        <f t="shared" si="216"/>
        <v>25580712.171600003</v>
      </c>
      <c r="P234" s="257">
        <f t="shared" si="217"/>
        <v>27158474.52427981</v>
      </c>
      <c r="Q234" s="258">
        <f t="shared" si="218"/>
        <v>25580712.171600003</v>
      </c>
      <c r="R234" s="257">
        <f t="shared" si="218"/>
        <v>27158474.52427981</v>
      </c>
      <c r="S234" s="257">
        <f t="shared" si="219"/>
        <v>28833549.806515098</v>
      </c>
      <c r="T234" s="257"/>
      <c r="U234" s="257">
        <f t="shared" si="220"/>
        <v>1346712705.1713426</v>
      </c>
      <c r="V234" s="257">
        <f t="shared" si="221"/>
        <v>1517960391.3738825</v>
      </c>
      <c r="W234" s="257">
        <f t="shared" si="222"/>
        <v>1611584866.8108001</v>
      </c>
      <c r="X234" s="258">
        <f t="shared" si="223"/>
        <v>1710983895.029628</v>
      </c>
      <c r="Y234" s="258">
        <f t="shared" si="224"/>
        <v>1611584866.8108001</v>
      </c>
      <c r="Z234" s="257">
        <f t="shared" si="225"/>
        <v>1710983895.029628</v>
      </c>
      <c r="AA234" s="257">
        <f t="shared" si="226"/>
        <v>1816513637.810451</v>
      </c>
      <c r="AB234" s="257"/>
      <c r="AC234" s="32" t="str">
        <f t="shared" si="227"/>
        <v>BERTAHAP</v>
      </c>
      <c r="AD234" s="259">
        <f t="shared" si="228"/>
        <v>0</v>
      </c>
      <c r="AE234" s="260">
        <v>2</v>
      </c>
      <c r="AF234" s="261"/>
      <c r="AG234" s="257" t="e">
        <f>IF(AF234&gt;#REF!,"LB","KR")</f>
        <v>#REF!</v>
      </c>
      <c r="AH234" s="261">
        <v>1481384000</v>
      </c>
      <c r="AI234" s="261">
        <v>1669757000</v>
      </c>
      <c r="AJ234" s="261">
        <v>1772744000</v>
      </c>
      <c r="AK234" s="262">
        <v>1882083000</v>
      </c>
      <c r="AL234" s="262">
        <v>1772744000</v>
      </c>
      <c r="AM234" s="261">
        <v>1882083000</v>
      </c>
      <c r="AN234" s="261">
        <v>1998166000</v>
      </c>
      <c r="AO234" s="51">
        <v>1879108640</v>
      </c>
      <c r="AP234" s="42">
        <v>1995007980</v>
      </c>
      <c r="AQ234" s="58">
        <f t="shared" si="229"/>
        <v>1691197776</v>
      </c>
      <c r="AR234" s="58">
        <f t="shared" si="235"/>
        <v>28186629.600000005</v>
      </c>
      <c r="AS234" s="336">
        <f t="shared" si="236"/>
        <v>35289056.25</v>
      </c>
      <c r="AT234" s="131">
        <f t="shared" si="230"/>
        <v>19950079.800000001</v>
      </c>
      <c r="AU234" s="5">
        <f t="shared" si="231"/>
        <v>28186629.600000005</v>
      </c>
      <c r="AV234" s="5">
        <f t="shared" si="237"/>
        <v>44318600</v>
      </c>
      <c r="AX234" s="2"/>
      <c r="AY234" s="2"/>
      <c r="BT234" s="53">
        <f t="shared" si="232"/>
        <v>-1231034.6938999966</v>
      </c>
      <c r="CT234" s="58">
        <f t="shared" si="233"/>
        <v>1795507182</v>
      </c>
      <c r="CU234" s="43">
        <f t="shared" si="238"/>
        <v>19950079.800000001</v>
      </c>
      <c r="CX234" s="53">
        <f t="shared" si="239"/>
        <v>1595469600</v>
      </c>
      <c r="CY234" s="43">
        <f t="shared" si="240"/>
        <v>26591160</v>
      </c>
      <c r="CZ234" s="48">
        <f t="shared" si="241"/>
        <v>44318600</v>
      </c>
    </row>
    <row r="235" spans="1:104">
      <c r="A235" s="3">
        <f t="shared" si="234"/>
        <v>196</v>
      </c>
      <c r="B235" s="249">
        <v>5</v>
      </c>
      <c r="C235" s="250" t="s">
        <v>184</v>
      </c>
      <c r="D235" s="251">
        <v>16</v>
      </c>
      <c r="E235" s="252"/>
      <c r="F235" s="40" t="s">
        <v>52</v>
      </c>
      <c r="G235" s="253">
        <f t="shared" si="209"/>
        <v>71</v>
      </c>
      <c r="H235" s="253">
        <f t="shared" si="210"/>
        <v>63</v>
      </c>
      <c r="I235" s="254">
        <f t="shared" si="211"/>
        <v>26966806</v>
      </c>
      <c r="J235" s="254">
        <f t="shared" si="212"/>
        <v>2</v>
      </c>
      <c r="K235" s="255">
        <f t="shared" si="213"/>
        <v>0.93</v>
      </c>
      <c r="L235" s="256">
        <f t="shared" si="208"/>
        <v>1.02</v>
      </c>
      <c r="M235" s="257">
        <f t="shared" si="214"/>
        <v>21376392.145576868</v>
      </c>
      <c r="N235" s="257">
        <f t="shared" si="215"/>
        <v>24094609.386887025</v>
      </c>
      <c r="O235" s="257">
        <f t="shared" si="216"/>
        <v>25580712.171600003</v>
      </c>
      <c r="P235" s="257">
        <f t="shared" si="217"/>
        <v>27158474.52427981</v>
      </c>
      <c r="Q235" s="258">
        <f t="shared" si="218"/>
        <v>25580712.171600003</v>
      </c>
      <c r="R235" s="257">
        <f t="shared" si="218"/>
        <v>27158474.52427981</v>
      </c>
      <c r="S235" s="257">
        <f t="shared" si="219"/>
        <v>28833549.806515098</v>
      </c>
      <c r="T235" s="257"/>
      <c r="U235" s="257">
        <f t="shared" si="220"/>
        <v>1346712705.1713426</v>
      </c>
      <c r="V235" s="257">
        <f t="shared" si="221"/>
        <v>1517960391.3738825</v>
      </c>
      <c r="W235" s="257">
        <f t="shared" si="222"/>
        <v>1611584866.8108001</v>
      </c>
      <c r="X235" s="258">
        <f t="shared" si="223"/>
        <v>1710983895.029628</v>
      </c>
      <c r="Y235" s="258">
        <f t="shared" si="224"/>
        <v>1611584866.8108001</v>
      </c>
      <c r="Z235" s="257">
        <f t="shared" si="225"/>
        <v>1710983895.029628</v>
      </c>
      <c r="AA235" s="257">
        <f t="shared" si="226"/>
        <v>1816513637.810451</v>
      </c>
      <c r="AB235" s="257"/>
      <c r="AC235" s="32" t="str">
        <f t="shared" si="227"/>
        <v>BERTAHAP</v>
      </c>
      <c r="AD235" s="259">
        <f t="shared" si="228"/>
        <v>0</v>
      </c>
      <c r="AE235" s="260">
        <v>2</v>
      </c>
      <c r="AF235" s="261"/>
      <c r="AG235" s="257" t="e">
        <f>IF(AF235&gt;#REF!,"LB","KR")</f>
        <v>#REF!</v>
      </c>
      <c r="AH235" s="261">
        <v>1481384000</v>
      </c>
      <c r="AI235" s="261">
        <v>1669757000</v>
      </c>
      <c r="AJ235" s="261">
        <v>1772744000</v>
      </c>
      <c r="AK235" s="262">
        <v>1882083000</v>
      </c>
      <c r="AL235" s="262">
        <v>1772744000</v>
      </c>
      <c r="AM235" s="261">
        <v>1882083000</v>
      </c>
      <c r="AN235" s="261">
        <v>1998166000</v>
      </c>
      <c r="AO235" s="51">
        <v>1879108640</v>
      </c>
      <c r="AP235" s="42">
        <v>1995007980</v>
      </c>
      <c r="AQ235" s="58">
        <f t="shared" si="229"/>
        <v>1691197776</v>
      </c>
      <c r="AR235" s="58">
        <f t="shared" si="235"/>
        <v>28186629.600000005</v>
      </c>
      <c r="AS235" s="336">
        <f t="shared" si="236"/>
        <v>35289056.25</v>
      </c>
      <c r="AT235" s="131">
        <f t="shared" si="230"/>
        <v>19950079.800000001</v>
      </c>
      <c r="AU235" s="5">
        <f t="shared" si="231"/>
        <v>28186629.600000005</v>
      </c>
      <c r="AV235" s="5">
        <f t="shared" si="237"/>
        <v>44318600</v>
      </c>
      <c r="AX235" s="2"/>
      <c r="AY235" s="2"/>
      <c r="BT235" s="53">
        <f t="shared" si="232"/>
        <v>-1231034.6938999966</v>
      </c>
      <c r="CT235" s="58">
        <f t="shared" si="233"/>
        <v>1795507182</v>
      </c>
      <c r="CU235" s="43">
        <f t="shared" si="238"/>
        <v>19950079.800000001</v>
      </c>
      <c r="CX235" s="53">
        <f t="shared" si="239"/>
        <v>1595469600</v>
      </c>
      <c r="CY235" s="43">
        <f t="shared" si="240"/>
        <v>26591160</v>
      </c>
      <c r="CZ235" s="48">
        <f t="shared" si="241"/>
        <v>44318600</v>
      </c>
    </row>
    <row r="236" spans="1:104">
      <c r="A236" s="3">
        <f t="shared" si="234"/>
        <v>197</v>
      </c>
      <c r="B236" s="249">
        <v>6</v>
      </c>
      <c r="C236" s="250" t="s">
        <v>184</v>
      </c>
      <c r="D236" s="285">
        <v>18</v>
      </c>
      <c r="E236" s="252"/>
      <c r="F236" s="40" t="s">
        <v>54</v>
      </c>
      <c r="G236" s="253">
        <f t="shared" si="209"/>
        <v>97</v>
      </c>
      <c r="H236" s="253">
        <f t="shared" si="210"/>
        <v>85</v>
      </c>
      <c r="I236" s="254">
        <f t="shared" si="211"/>
        <v>26966806</v>
      </c>
      <c r="J236" s="254">
        <f t="shared" si="212"/>
        <v>2</v>
      </c>
      <c r="K236" s="255">
        <f t="shared" si="213"/>
        <v>0.93</v>
      </c>
      <c r="L236" s="256">
        <f t="shared" si="208"/>
        <v>1.02</v>
      </c>
      <c r="M236" s="257">
        <f t="shared" si="214"/>
        <v>21376392.145576868</v>
      </c>
      <c r="N236" s="257">
        <f t="shared" si="215"/>
        <v>24094609.386887025</v>
      </c>
      <c r="O236" s="257">
        <f t="shared" si="216"/>
        <v>25580712.171600003</v>
      </c>
      <c r="P236" s="257">
        <f t="shared" si="217"/>
        <v>27158474.52427981</v>
      </c>
      <c r="Q236" s="258">
        <f t="shared" si="218"/>
        <v>25580712.171600003</v>
      </c>
      <c r="R236" s="257">
        <f t="shared" si="218"/>
        <v>27158474.52427981</v>
      </c>
      <c r="S236" s="257">
        <f t="shared" si="219"/>
        <v>28833549.806515098</v>
      </c>
      <c r="T236" s="257"/>
      <c r="U236" s="257">
        <f t="shared" si="220"/>
        <v>1816993332.3740337</v>
      </c>
      <c r="V236" s="257">
        <f t="shared" si="221"/>
        <v>2048041797.8853972</v>
      </c>
      <c r="W236" s="257">
        <f t="shared" si="222"/>
        <v>2174360534.5860004</v>
      </c>
      <c r="X236" s="258">
        <f t="shared" si="223"/>
        <v>2308470334.5637841</v>
      </c>
      <c r="Y236" s="258">
        <f t="shared" si="224"/>
        <v>2174360534.5860004</v>
      </c>
      <c r="Z236" s="257">
        <f t="shared" si="225"/>
        <v>2308470334.5637841</v>
      </c>
      <c r="AA236" s="257">
        <f t="shared" si="226"/>
        <v>2450851733.5537834</v>
      </c>
      <c r="AB236" s="257"/>
      <c r="AC236" s="32" t="str">
        <f t="shared" si="227"/>
        <v>BERTAHAP</v>
      </c>
      <c r="AD236" s="259">
        <f t="shared" si="228"/>
        <v>0</v>
      </c>
      <c r="AE236" s="260">
        <v>2</v>
      </c>
      <c r="AF236" s="261"/>
      <c r="AG236" s="257" t="e">
        <f>IF(AF236&gt;#REF!,"LB","KR")</f>
        <v>#REF!</v>
      </c>
      <c r="AH236" s="261">
        <v>1998693000</v>
      </c>
      <c r="AI236" s="261">
        <v>2252846000</v>
      </c>
      <c r="AJ236" s="261">
        <v>2391797000</v>
      </c>
      <c r="AK236" s="262">
        <v>2539318000</v>
      </c>
      <c r="AL236" s="262">
        <v>2391797000</v>
      </c>
      <c r="AM236" s="261">
        <v>2539318000</v>
      </c>
      <c r="AN236" s="261">
        <v>2695937000</v>
      </c>
      <c r="AO236" s="51">
        <v>2535304820</v>
      </c>
      <c r="AP236" s="42">
        <v>2691677080</v>
      </c>
      <c r="AQ236" s="58">
        <f t="shared" si="229"/>
        <v>2281774338</v>
      </c>
      <c r="AR236" s="58">
        <f t="shared" si="235"/>
        <v>38029572.300000004</v>
      </c>
      <c r="AS236" s="336">
        <f t="shared" si="236"/>
        <v>47612212.5</v>
      </c>
      <c r="AT236" s="131">
        <f t="shared" si="230"/>
        <v>26916770.800000001</v>
      </c>
      <c r="AU236" s="5">
        <f t="shared" si="231"/>
        <v>38029572.300000004</v>
      </c>
      <c r="AV236" s="5">
        <f t="shared" si="237"/>
        <v>59794925</v>
      </c>
      <c r="AX236" s="2"/>
      <c r="AY236" s="2"/>
      <c r="BT236" s="53">
        <f t="shared" si="232"/>
        <v>-1231034.6938999966</v>
      </c>
      <c r="CT236" s="58">
        <f t="shared" si="233"/>
        <v>2422509372</v>
      </c>
      <c r="CU236" s="43">
        <f t="shared" si="238"/>
        <v>26916770.800000001</v>
      </c>
      <c r="CX236" s="53">
        <f t="shared" si="239"/>
        <v>2152617300</v>
      </c>
      <c r="CY236" s="43">
        <f t="shared" si="240"/>
        <v>35876955</v>
      </c>
      <c r="CZ236" s="48">
        <f t="shared" si="241"/>
        <v>59794925</v>
      </c>
    </row>
    <row r="237" spans="1:104">
      <c r="A237" s="3">
        <f t="shared" si="234"/>
        <v>198</v>
      </c>
      <c r="B237" s="249">
        <v>7</v>
      </c>
      <c r="C237" s="250" t="s">
        <v>184</v>
      </c>
      <c r="D237" s="285">
        <v>20</v>
      </c>
      <c r="E237" s="252"/>
      <c r="F237" s="40" t="s">
        <v>70</v>
      </c>
      <c r="G237" s="253">
        <f t="shared" si="209"/>
        <v>60</v>
      </c>
      <c r="H237" s="253">
        <f t="shared" si="210"/>
        <v>51</v>
      </c>
      <c r="I237" s="254">
        <f t="shared" si="211"/>
        <v>26966806</v>
      </c>
      <c r="J237" s="254">
        <f t="shared" si="212"/>
        <v>2</v>
      </c>
      <c r="K237" s="255">
        <f t="shared" si="213"/>
        <v>0.93</v>
      </c>
      <c r="L237" s="256">
        <f t="shared" si="208"/>
        <v>1.02</v>
      </c>
      <c r="M237" s="257">
        <f t="shared" si="214"/>
        <v>21376392.145576868</v>
      </c>
      <c r="N237" s="257">
        <f t="shared" si="215"/>
        <v>24094609.386887025</v>
      </c>
      <c r="O237" s="257">
        <f t="shared" si="216"/>
        <v>25580712.171600003</v>
      </c>
      <c r="P237" s="257">
        <f t="shared" si="217"/>
        <v>27158474.52427981</v>
      </c>
      <c r="Q237" s="258">
        <f t="shared" si="218"/>
        <v>25580712.171600003</v>
      </c>
      <c r="R237" s="257">
        <f t="shared" si="218"/>
        <v>27158474.52427981</v>
      </c>
      <c r="S237" s="257">
        <f t="shared" si="219"/>
        <v>28833549.806515098</v>
      </c>
      <c r="T237" s="257"/>
      <c r="U237" s="257">
        <f t="shared" si="220"/>
        <v>1090195999.4244204</v>
      </c>
      <c r="V237" s="257">
        <f t="shared" si="221"/>
        <v>1228825078.7312384</v>
      </c>
      <c r="W237" s="257">
        <f t="shared" si="222"/>
        <v>1304616320.7516</v>
      </c>
      <c r="X237" s="258">
        <f t="shared" si="223"/>
        <v>1385082200.7382703</v>
      </c>
      <c r="Y237" s="258">
        <f t="shared" si="224"/>
        <v>1304616320.7516</v>
      </c>
      <c r="Z237" s="257">
        <f t="shared" si="225"/>
        <v>1385082200.7382703</v>
      </c>
      <c r="AA237" s="257">
        <f t="shared" si="226"/>
        <v>1470511040.1322699</v>
      </c>
      <c r="AB237" s="257"/>
      <c r="AC237" s="32" t="str">
        <f t="shared" si="227"/>
        <v>BERTAHAP</v>
      </c>
      <c r="AD237" s="259">
        <f t="shared" si="228"/>
        <v>0</v>
      </c>
      <c r="AE237" s="260">
        <v>2</v>
      </c>
      <c r="AF237" s="261"/>
      <c r="AG237" s="257" t="e">
        <f>IF(AF237&gt;#REF!,"LB","KR")</f>
        <v>#REF!</v>
      </c>
      <c r="AH237" s="261">
        <v>1199216000</v>
      </c>
      <c r="AI237" s="261">
        <v>1351708000</v>
      </c>
      <c r="AJ237" s="261">
        <v>1435078000</v>
      </c>
      <c r="AK237" s="262">
        <v>1523591000</v>
      </c>
      <c r="AL237" s="262">
        <v>1435078000</v>
      </c>
      <c r="AM237" s="261">
        <v>1523591000</v>
      </c>
      <c r="AN237" s="261">
        <v>1617563000</v>
      </c>
      <c r="AO237" s="51">
        <v>1521182680</v>
      </c>
      <c r="AP237" s="42">
        <v>1615006460</v>
      </c>
      <c r="AQ237" s="58">
        <f t="shared" si="229"/>
        <v>1369064412</v>
      </c>
      <c r="AR237" s="58">
        <f t="shared" si="235"/>
        <v>22817740.200000003</v>
      </c>
      <c r="AS237" s="336">
        <f t="shared" si="236"/>
        <v>28567331.25</v>
      </c>
      <c r="AT237" s="131">
        <f t="shared" si="230"/>
        <v>16150064.600000001</v>
      </c>
      <c r="AU237" s="5">
        <f t="shared" si="231"/>
        <v>22817740.200000003</v>
      </c>
      <c r="AV237" s="5">
        <f t="shared" si="237"/>
        <v>35876950</v>
      </c>
      <c r="AX237" s="2"/>
      <c r="AY237" s="2"/>
      <c r="BT237" s="53">
        <f t="shared" si="232"/>
        <v>-1231034.6938999966</v>
      </c>
      <c r="CT237" s="58">
        <f t="shared" si="233"/>
        <v>1453505814</v>
      </c>
      <c r="CU237" s="43">
        <f t="shared" si="238"/>
        <v>16150064.600000001</v>
      </c>
      <c r="CX237" s="53">
        <f t="shared" si="239"/>
        <v>1291570200</v>
      </c>
      <c r="CY237" s="43">
        <f t="shared" si="240"/>
        <v>21526170</v>
      </c>
      <c r="CZ237" s="48">
        <f t="shared" si="241"/>
        <v>35876950</v>
      </c>
    </row>
    <row r="238" spans="1:104">
      <c r="A238" s="3">
        <f t="shared" si="234"/>
        <v>199</v>
      </c>
      <c r="B238" s="249">
        <v>8</v>
      </c>
      <c r="C238" s="250" t="s">
        <v>184</v>
      </c>
      <c r="D238" s="285">
        <v>22</v>
      </c>
      <c r="E238" s="252"/>
      <c r="F238" s="40" t="s">
        <v>89</v>
      </c>
      <c r="G238" s="253">
        <f t="shared" si="209"/>
        <v>81</v>
      </c>
      <c r="H238" s="253">
        <f t="shared" si="210"/>
        <v>70</v>
      </c>
      <c r="I238" s="254">
        <f t="shared" si="211"/>
        <v>26966806</v>
      </c>
      <c r="J238" s="254">
        <f t="shared" si="212"/>
        <v>4</v>
      </c>
      <c r="K238" s="255">
        <f t="shared" si="213"/>
        <v>0.97</v>
      </c>
      <c r="L238" s="256">
        <f t="shared" si="208"/>
        <v>1.02</v>
      </c>
      <c r="M238" s="257">
        <f t="shared" si="214"/>
        <v>22295806.861515656</v>
      </c>
      <c r="N238" s="257">
        <f t="shared" si="215"/>
        <v>25130936.672344532</v>
      </c>
      <c r="O238" s="257">
        <f t="shared" si="216"/>
        <v>26680957.856400002</v>
      </c>
      <c r="P238" s="257">
        <f t="shared" si="217"/>
        <v>28326580.955431629</v>
      </c>
      <c r="Q238" s="258">
        <f t="shared" si="218"/>
        <v>26680957.856400002</v>
      </c>
      <c r="R238" s="257">
        <f t="shared" si="218"/>
        <v>28326580.955431629</v>
      </c>
      <c r="S238" s="257">
        <f t="shared" si="219"/>
        <v>30073702.48636521</v>
      </c>
      <c r="T238" s="257"/>
      <c r="U238" s="257">
        <f t="shared" si="220"/>
        <v>1560706480.3060958</v>
      </c>
      <c r="V238" s="257">
        <f t="shared" si="221"/>
        <v>1759165567.0641172</v>
      </c>
      <c r="W238" s="257">
        <f t="shared" si="222"/>
        <v>1867667049.9480002</v>
      </c>
      <c r="X238" s="258">
        <f t="shared" si="223"/>
        <v>1982860666.880214</v>
      </c>
      <c r="Y238" s="258">
        <f t="shared" si="224"/>
        <v>1867667049.9480002</v>
      </c>
      <c r="Z238" s="257">
        <f t="shared" si="225"/>
        <v>1982860666.880214</v>
      </c>
      <c r="AA238" s="257">
        <f t="shared" si="226"/>
        <v>2105159174.0455647</v>
      </c>
      <c r="AB238" s="257"/>
      <c r="AC238" s="32" t="str">
        <f t="shared" si="227"/>
        <v>BERTAHAP</v>
      </c>
      <c r="AD238" s="259">
        <f t="shared" si="228"/>
        <v>0</v>
      </c>
      <c r="AE238" s="260">
        <v>2</v>
      </c>
      <c r="AF238" s="261"/>
      <c r="AG238" s="257" t="e">
        <f>IF(AF238&gt;#REF!,"LB","KR")</f>
        <v>#REF!</v>
      </c>
      <c r="AH238" s="261">
        <v>1716778000</v>
      </c>
      <c r="AI238" s="261">
        <v>1935083000</v>
      </c>
      <c r="AJ238" s="261">
        <v>2054434000</v>
      </c>
      <c r="AK238" s="262">
        <v>2181147000</v>
      </c>
      <c r="AL238" s="262">
        <v>2054434000</v>
      </c>
      <c r="AM238" s="261">
        <v>2181147000</v>
      </c>
      <c r="AN238" s="261">
        <v>2315676000</v>
      </c>
      <c r="AO238" s="51">
        <v>2177700040</v>
      </c>
      <c r="AP238" s="42">
        <v>2312015820</v>
      </c>
      <c r="AQ238" s="58">
        <f t="shared" si="229"/>
        <v>1959930036</v>
      </c>
      <c r="AR238" s="58">
        <f t="shared" si="235"/>
        <v>32665500.600000005</v>
      </c>
      <c r="AS238" s="336">
        <f t="shared" si="236"/>
        <v>40896506.25</v>
      </c>
      <c r="AT238" s="131">
        <f t="shared" si="230"/>
        <v>23120158.200000003</v>
      </c>
      <c r="AU238" s="5">
        <f t="shared" si="231"/>
        <v>32665500.600000005</v>
      </c>
      <c r="AV238" s="5">
        <f t="shared" si="237"/>
        <v>51360850</v>
      </c>
      <c r="AX238" s="2"/>
      <c r="AY238" s="2"/>
      <c r="BT238" s="53">
        <f t="shared" si="232"/>
        <v>-130789.00909999758</v>
      </c>
      <c r="CT238" s="58">
        <f t="shared" si="233"/>
        <v>2080814238</v>
      </c>
      <c r="CU238" s="43">
        <f t="shared" si="238"/>
        <v>23120158.200000003</v>
      </c>
      <c r="CX238" s="53">
        <f t="shared" si="239"/>
        <v>1848990600</v>
      </c>
      <c r="CY238" s="43">
        <f t="shared" si="240"/>
        <v>30816510</v>
      </c>
      <c r="CZ238" s="48">
        <f t="shared" si="241"/>
        <v>51360850</v>
      </c>
    </row>
    <row r="239" spans="1:104">
      <c r="A239" s="3">
        <f t="shared" si="234"/>
        <v>200</v>
      </c>
      <c r="B239" s="249">
        <v>1</v>
      </c>
      <c r="C239" s="250" t="s">
        <v>185</v>
      </c>
      <c r="D239" s="251" t="s">
        <v>24</v>
      </c>
      <c r="E239" s="252"/>
      <c r="F239" s="40" t="s">
        <v>39</v>
      </c>
      <c r="G239" s="253">
        <f t="shared" si="209"/>
        <v>113</v>
      </c>
      <c r="H239" s="253">
        <f t="shared" si="210"/>
        <v>101</v>
      </c>
      <c r="I239" s="254">
        <f t="shared" si="211"/>
        <v>26966806</v>
      </c>
      <c r="J239" s="254">
        <f t="shared" si="212"/>
        <v>6</v>
      </c>
      <c r="K239" s="255">
        <f t="shared" si="213"/>
        <v>0.95</v>
      </c>
      <c r="L239" s="305">
        <f t="shared" ref="L239:L246" si="242">SUMIF($AN$4:$AN$22,D239,$BN$4:$BN$22)</f>
        <v>1.03</v>
      </c>
      <c r="M239" s="257">
        <f t="shared" si="214"/>
        <v>22050178.910443772</v>
      </c>
      <c r="N239" s="257">
        <f t="shared" si="215"/>
        <v>24854074.725984558</v>
      </c>
      <c r="O239" s="257">
        <f t="shared" si="216"/>
        <v>26387019.671</v>
      </c>
      <c r="P239" s="257">
        <f t="shared" si="217"/>
        <v>28014513.305932734</v>
      </c>
      <c r="Q239" s="258">
        <f t="shared" si="218"/>
        <v>26387019.671</v>
      </c>
      <c r="R239" s="257">
        <f t="shared" si="218"/>
        <v>28014513.305932734</v>
      </c>
      <c r="S239" s="257">
        <f t="shared" si="219"/>
        <v>29742387.187091526</v>
      </c>
      <c r="T239" s="257"/>
      <c r="U239" s="257">
        <f t="shared" si="220"/>
        <v>2227068069.9548211</v>
      </c>
      <c r="V239" s="257">
        <f t="shared" si="221"/>
        <v>2510261547.3244405</v>
      </c>
      <c r="W239" s="257">
        <f t="shared" si="222"/>
        <v>2665088986.7709999</v>
      </c>
      <c r="X239" s="258">
        <f t="shared" si="223"/>
        <v>2829465843.8992062</v>
      </c>
      <c r="Y239" s="258">
        <f t="shared" si="224"/>
        <v>2665088986.7709999</v>
      </c>
      <c r="Z239" s="257">
        <f t="shared" si="225"/>
        <v>2829465843.8992062</v>
      </c>
      <c r="AA239" s="257">
        <f t="shared" si="226"/>
        <v>3003981105.896244</v>
      </c>
      <c r="AB239" s="257"/>
      <c r="AC239" s="32" t="str">
        <f t="shared" si="227"/>
        <v>BERTAHAP</v>
      </c>
      <c r="AD239" s="259">
        <f t="shared" si="228"/>
        <v>0</v>
      </c>
      <c r="AE239" s="260">
        <v>2</v>
      </c>
      <c r="AF239" s="261"/>
      <c r="AG239" s="257" t="e">
        <f>IF(AF239&gt;#REF!,"LB","KR")</f>
        <v>#REF!</v>
      </c>
      <c r="AH239" s="261">
        <v>2449775000</v>
      </c>
      <c r="AI239" s="261">
        <v>2761288000</v>
      </c>
      <c r="AJ239" s="261">
        <v>2931598000</v>
      </c>
      <c r="AK239" s="262">
        <v>3112413000</v>
      </c>
      <c r="AL239" s="262">
        <v>2931598000</v>
      </c>
      <c r="AM239" s="261">
        <v>3112413000</v>
      </c>
      <c r="AN239" s="261">
        <v>3304380000</v>
      </c>
      <c r="AO239" s="51">
        <v>3107493880</v>
      </c>
      <c r="AP239" s="42">
        <v>3299157780</v>
      </c>
      <c r="AQ239" s="58">
        <f t="shared" si="229"/>
        <v>2796744492</v>
      </c>
      <c r="AR239" s="58">
        <f t="shared" si="235"/>
        <v>46612408.199999996</v>
      </c>
      <c r="AS239" s="336">
        <f t="shared" si="236"/>
        <v>58357743.75</v>
      </c>
      <c r="AT239" s="131">
        <f t="shared" si="230"/>
        <v>32991577.799999997</v>
      </c>
      <c r="AU239" s="5">
        <f t="shared" si="231"/>
        <v>46612408.199999996</v>
      </c>
      <c r="AV239" s="5">
        <f t="shared" si="237"/>
        <v>73289950</v>
      </c>
      <c r="AX239" s="2"/>
      <c r="AY239" s="2"/>
      <c r="BT239" s="53">
        <f t="shared" si="232"/>
        <v>-424727.19449999928</v>
      </c>
      <c r="CT239" s="58">
        <f t="shared" si="233"/>
        <v>2969242002</v>
      </c>
      <c r="CU239" s="43">
        <f t="shared" si="238"/>
        <v>32991577.799999997</v>
      </c>
      <c r="CX239" s="53">
        <f t="shared" si="239"/>
        <v>2638438200</v>
      </c>
      <c r="CY239" s="43">
        <f t="shared" si="240"/>
        <v>43973970</v>
      </c>
      <c r="CZ239" s="48">
        <f t="shared" si="241"/>
        <v>73289950</v>
      </c>
    </row>
    <row r="240" spans="1:104">
      <c r="A240" s="3">
        <f t="shared" si="234"/>
        <v>201</v>
      </c>
      <c r="B240" s="249">
        <v>2</v>
      </c>
      <c r="C240" s="250" t="s">
        <v>185</v>
      </c>
      <c r="D240" s="251" t="s">
        <v>35</v>
      </c>
      <c r="E240" s="252"/>
      <c r="F240" s="40" t="s">
        <v>42</v>
      </c>
      <c r="G240" s="253">
        <f t="shared" si="209"/>
        <v>78</v>
      </c>
      <c r="H240" s="253">
        <f t="shared" si="210"/>
        <v>66</v>
      </c>
      <c r="I240" s="254">
        <f t="shared" si="211"/>
        <v>26966806</v>
      </c>
      <c r="J240" s="254">
        <f t="shared" si="212"/>
        <v>2</v>
      </c>
      <c r="K240" s="255">
        <f t="shared" si="213"/>
        <v>0.93</v>
      </c>
      <c r="L240" s="305">
        <f t="shared" si="242"/>
        <v>1.03</v>
      </c>
      <c r="M240" s="257">
        <f t="shared" si="214"/>
        <v>21585964.617592327</v>
      </c>
      <c r="N240" s="257">
        <f t="shared" si="215"/>
        <v>24330831.047542781</v>
      </c>
      <c r="O240" s="257">
        <f t="shared" si="216"/>
        <v>25831503.467400003</v>
      </c>
      <c r="P240" s="257">
        <f t="shared" si="217"/>
        <v>27424734.078439418</v>
      </c>
      <c r="Q240" s="258">
        <f t="shared" si="218"/>
        <v>25831503.467400003</v>
      </c>
      <c r="R240" s="257">
        <f t="shared" si="218"/>
        <v>27424734.078439418</v>
      </c>
      <c r="S240" s="257">
        <f t="shared" si="219"/>
        <v>29116231.667363286</v>
      </c>
      <c r="T240" s="257"/>
      <c r="U240" s="257">
        <f t="shared" si="220"/>
        <v>1424673664.7610936</v>
      </c>
      <c r="V240" s="257">
        <f t="shared" si="221"/>
        <v>1605834849.1378236</v>
      </c>
      <c r="W240" s="257">
        <f t="shared" si="222"/>
        <v>1704879228.8484001</v>
      </c>
      <c r="X240" s="258">
        <f t="shared" si="223"/>
        <v>1810032449.1770017</v>
      </c>
      <c r="Y240" s="258">
        <f t="shared" si="224"/>
        <v>1704879228.8484001</v>
      </c>
      <c r="Z240" s="257">
        <f t="shared" si="225"/>
        <v>1810032449.1770017</v>
      </c>
      <c r="AA240" s="257">
        <f t="shared" si="226"/>
        <v>1921671290.0459769</v>
      </c>
      <c r="AB240" s="257"/>
      <c r="AC240" s="32" t="str">
        <f t="shared" si="227"/>
        <v>BERTAHAP</v>
      </c>
      <c r="AD240" s="259">
        <f t="shared" si="228"/>
        <v>0</v>
      </c>
      <c r="AE240" s="260">
        <v>2</v>
      </c>
      <c r="AF240" s="261"/>
      <c r="AG240" s="257" t="e">
        <f>IF(AF240&gt;#REF!,"LB","KR")</f>
        <v>#REF!</v>
      </c>
      <c r="AH240" s="261">
        <v>1567142000</v>
      </c>
      <c r="AI240" s="261">
        <v>1766419000</v>
      </c>
      <c r="AJ240" s="261">
        <v>1875368000</v>
      </c>
      <c r="AK240" s="262">
        <v>1991036000</v>
      </c>
      <c r="AL240" s="262">
        <v>1875368000</v>
      </c>
      <c r="AM240" s="261">
        <v>1991036000</v>
      </c>
      <c r="AN240" s="261">
        <v>2113839000</v>
      </c>
      <c r="AO240" s="51">
        <v>1987890080</v>
      </c>
      <c r="AP240" s="42">
        <v>2110498160</v>
      </c>
      <c r="AQ240" s="58">
        <f t="shared" si="229"/>
        <v>1789101072</v>
      </c>
      <c r="AR240" s="58">
        <f t="shared" si="235"/>
        <v>29818351.200000003</v>
      </c>
      <c r="AS240" s="336">
        <f t="shared" si="236"/>
        <v>37331925</v>
      </c>
      <c r="AT240" s="131">
        <f t="shared" si="230"/>
        <v>21104981.600000001</v>
      </c>
      <c r="AU240" s="5">
        <f t="shared" si="231"/>
        <v>29818351.200000003</v>
      </c>
      <c r="AV240" s="5">
        <f t="shared" si="237"/>
        <v>46884200</v>
      </c>
      <c r="AX240" s="2"/>
      <c r="AY240" s="2"/>
      <c r="BT240" s="53">
        <f t="shared" si="232"/>
        <v>-980243.39809999615</v>
      </c>
      <c r="CT240" s="58">
        <f t="shared" si="233"/>
        <v>1899448344</v>
      </c>
      <c r="CU240" s="43">
        <f t="shared" si="238"/>
        <v>21104981.600000001</v>
      </c>
      <c r="CX240" s="53">
        <f t="shared" si="239"/>
        <v>1687831200</v>
      </c>
      <c r="CY240" s="43">
        <f t="shared" si="240"/>
        <v>28130520</v>
      </c>
      <c r="CZ240" s="48">
        <f t="shared" si="241"/>
        <v>46884200</v>
      </c>
    </row>
    <row r="241" spans="1:104">
      <c r="A241" s="3">
        <f t="shared" si="234"/>
        <v>202</v>
      </c>
      <c r="B241" s="249">
        <v>3</v>
      </c>
      <c r="C241" s="250" t="s">
        <v>185</v>
      </c>
      <c r="D241" s="251" t="s">
        <v>41</v>
      </c>
      <c r="E241" s="252"/>
      <c r="F241" s="40" t="s">
        <v>45</v>
      </c>
      <c r="G241" s="253">
        <f t="shared" si="209"/>
        <v>60</v>
      </c>
      <c r="H241" s="253">
        <f t="shared" si="210"/>
        <v>52</v>
      </c>
      <c r="I241" s="254">
        <f t="shared" si="211"/>
        <v>26966806</v>
      </c>
      <c r="J241" s="254">
        <f t="shared" si="212"/>
        <v>2</v>
      </c>
      <c r="K241" s="255">
        <f t="shared" si="213"/>
        <v>0.93</v>
      </c>
      <c r="L241" s="305">
        <f t="shared" si="242"/>
        <v>1.03</v>
      </c>
      <c r="M241" s="257">
        <f t="shared" si="214"/>
        <v>21585964.617592327</v>
      </c>
      <c r="N241" s="257">
        <f t="shared" si="215"/>
        <v>24330831.047542781</v>
      </c>
      <c r="O241" s="257">
        <f t="shared" si="216"/>
        <v>25831503.467400003</v>
      </c>
      <c r="P241" s="257">
        <f t="shared" si="217"/>
        <v>27424734.078439418</v>
      </c>
      <c r="Q241" s="258">
        <f t="shared" si="218"/>
        <v>25831503.467400003</v>
      </c>
      <c r="R241" s="257">
        <f t="shared" si="218"/>
        <v>27424734.078439418</v>
      </c>
      <c r="S241" s="257">
        <f t="shared" si="219"/>
        <v>29116231.667363286</v>
      </c>
      <c r="T241" s="257"/>
      <c r="U241" s="257">
        <f t="shared" si="220"/>
        <v>1122470160.1148009</v>
      </c>
      <c r="V241" s="257">
        <f t="shared" si="221"/>
        <v>1265203214.4722247</v>
      </c>
      <c r="W241" s="257">
        <f t="shared" si="222"/>
        <v>1343238180.3048003</v>
      </c>
      <c r="X241" s="258">
        <f t="shared" si="223"/>
        <v>1426086172.0788498</v>
      </c>
      <c r="Y241" s="258">
        <f t="shared" si="224"/>
        <v>1343238180.3048003</v>
      </c>
      <c r="Z241" s="257">
        <f t="shared" si="225"/>
        <v>1426086172.0788498</v>
      </c>
      <c r="AA241" s="257">
        <f t="shared" si="226"/>
        <v>1514044046.7028909</v>
      </c>
      <c r="AB241" s="257"/>
      <c r="AC241" s="32" t="str">
        <f t="shared" si="227"/>
        <v>BERTAHAP</v>
      </c>
      <c r="AD241" s="259">
        <f t="shared" si="228"/>
        <v>0</v>
      </c>
      <c r="AE241" s="260">
        <v>2</v>
      </c>
      <c r="AF241" s="261"/>
      <c r="AG241" s="257" t="e">
        <f>IF(AF241&gt;#REF!,"LB","KR")</f>
        <v>#REF!</v>
      </c>
      <c r="AH241" s="261">
        <v>1234718000</v>
      </c>
      <c r="AI241" s="261">
        <v>1391724000</v>
      </c>
      <c r="AJ241" s="261">
        <v>1477562000</v>
      </c>
      <c r="AK241" s="262">
        <v>1568695000</v>
      </c>
      <c r="AL241" s="262">
        <v>1477562000</v>
      </c>
      <c r="AM241" s="261">
        <v>1568695000</v>
      </c>
      <c r="AN241" s="261">
        <v>1665449000</v>
      </c>
      <c r="AO241" s="51">
        <v>1566215720</v>
      </c>
      <c r="AP241" s="42">
        <v>1662816700</v>
      </c>
      <c r="AQ241" s="58">
        <f t="shared" si="229"/>
        <v>1409594148</v>
      </c>
      <c r="AR241" s="58">
        <f t="shared" si="235"/>
        <v>23493235.800000001</v>
      </c>
      <c r="AS241" s="336">
        <f t="shared" si="236"/>
        <v>29413031.25</v>
      </c>
      <c r="AT241" s="131">
        <f t="shared" si="230"/>
        <v>16628167</v>
      </c>
      <c r="AU241" s="5">
        <f t="shared" si="231"/>
        <v>23493235.800000001</v>
      </c>
      <c r="AV241" s="5">
        <f t="shared" si="237"/>
        <v>36939050</v>
      </c>
      <c r="AX241" s="2"/>
      <c r="AY241" s="2"/>
      <c r="BT241" s="53">
        <f t="shared" si="232"/>
        <v>-980243.39809999615</v>
      </c>
      <c r="CT241" s="58">
        <f t="shared" si="233"/>
        <v>1496535030</v>
      </c>
      <c r="CU241" s="43">
        <f t="shared" si="238"/>
        <v>16628167</v>
      </c>
      <c r="CX241" s="53">
        <f t="shared" si="239"/>
        <v>1329805800</v>
      </c>
      <c r="CY241" s="43">
        <f t="shared" si="240"/>
        <v>22163430</v>
      </c>
      <c r="CZ241" s="48">
        <f t="shared" si="241"/>
        <v>36939050</v>
      </c>
    </row>
    <row r="242" spans="1:104">
      <c r="A242" s="3">
        <f t="shared" si="234"/>
        <v>203</v>
      </c>
      <c r="B242" s="249">
        <v>4</v>
      </c>
      <c r="C242" s="250" t="s">
        <v>185</v>
      </c>
      <c r="D242" s="251">
        <v>10</v>
      </c>
      <c r="E242" s="252"/>
      <c r="F242" s="40" t="s">
        <v>48</v>
      </c>
      <c r="G242" s="253">
        <f t="shared" si="209"/>
        <v>74</v>
      </c>
      <c r="H242" s="253">
        <f t="shared" si="210"/>
        <v>63</v>
      </c>
      <c r="I242" s="254">
        <f t="shared" si="211"/>
        <v>26966806</v>
      </c>
      <c r="J242" s="254">
        <f t="shared" si="212"/>
        <v>2</v>
      </c>
      <c r="K242" s="255">
        <f t="shared" si="213"/>
        <v>0.93</v>
      </c>
      <c r="L242" s="305">
        <f t="shared" si="242"/>
        <v>1.03</v>
      </c>
      <c r="M242" s="257">
        <f t="shared" si="214"/>
        <v>21585964.617592327</v>
      </c>
      <c r="N242" s="257">
        <f t="shared" si="215"/>
        <v>24330831.047542781</v>
      </c>
      <c r="O242" s="257">
        <f t="shared" si="216"/>
        <v>25831503.467400003</v>
      </c>
      <c r="P242" s="257">
        <f t="shared" si="217"/>
        <v>27424734.078439418</v>
      </c>
      <c r="Q242" s="258">
        <f t="shared" si="218"/>
        <v>25831503.467400003</v>
      </c>
      <c r="R242" s="257">
        <f t="shared" si="218"/>
        <v>27424734.078439418</v>
      </c>
      <c r="S242" s="257">
        <f t="shared" si="219"/>
        <v>29116231.667363286</v>
      </c>
      <c r="T242" s="257"/>
      <c r="U242" s="257">
        <f t="shared" si="220"/>
        <v>1359915770.9083166</v>
      </c>
      <c r="V242" s="257">
        <f t="shared" si="221"/>
        <v>1532842355.9951952</v>
      </c>
      <c r="W242" s="257">
        <f t="shared" si="222"/>
        <v>1627384718.4462001</v>
      </c>
      <c r="X242" s="258">
        <f t="shared" si="223"/>
        <v>1727758246.9416833</v>
      </c>
      <c r="Y242" s="258">
        <f t="shared" si="224"/>
        <v>1627384718.4462001</v>
      </c>
      <c r="Z242" s="257">
        <f t="shared" si="225"/>
        <v>1727758246.9416833</v>
      </c>
      <c r="AA242" s="257">
        <f t="shared" si="226"/>
        <v>1834322595.0438871</v>
      </c>
      <c r="AB242" s="257"/>
      <c r="AC242" s="32" t="str">
        <f t="shared" si="227"/>
        <v>BERTAHAP</v>
      </c>
      <c r="AD242" s="259">
        <f t="shared" si="228"/>
        <v>0</v>
      </c>
      <c r="AE242" s="260">
        <v>2</v>
      </c>
      <c r="AF242" s="261"/>
      <c r="AG242" s="257" t="e">
        <f>IF(AF242&gt;#REF!,"LB","KR")</f>
        <v>#REF!</v>
      </c>
      <c r="AH242" s="261">
        <v>1495908000</v>
      </c>
      <c r="AI242" s="261">
        <v>1686127000</v>
      </c>
      <c r="AJ242" s="261">
        <v>1790124000</v>
      </c>
      <c r="AK242" s="262">
        <v>1900535000</v>
      </c>
      <c r="AL242" s="262">
        <v>1790124000</v>
      </c>
      <c r="AM242" s="261">
        <v>1900535000</v>
      </c>
      <c r="AN242" s="261">
        <v>2017755000</v>
      </c>
      <c r="AO242" s="51">
        <v>1897531440</v>
      </c>
      <c r="AP242" s="42">
        <v>2014567100</v>
      </c>
      <c r="AQ242" s="58">
        <f t="shared" si="229"/>
        <v>1707778296</v>
      </c>
      <c r="AR242" s="58">
        <f t="shared" si="235"/>
        <v>28462971.600000005</v>
      </c>
      <c r="AS242" s="336">
        <f t="shared" si="236"/>
        <v>35635031.25</v>
      </c>
      <c r="AT242" s="131">
        <f t="shared" si="230"/>
        <v>20145671</v>
      </c>
      <c r="AU242" s="5">
        <f t="shared" si="231"/>
        <v>28462971.600000005</v>
      </c>
      <c r="AV242" s="5">
        <f t="shared" si="237"/>
        <v>44753100</v>
      </c>
      <c r="AX242" s="2"/>
      <c r="AY242" s="2"/>
      <c r="BT242" s="53">
        <f t="shared" si="232"/>
        <v>-980243.39809999615</v>
      </c>
      <c r="CT242" s="58">
        <f t="shared" si="233"/>
        <v>1813110390</v>
      </c>
      <c r="CU242" s="43">
        <f t="shared" si="238"/>
        <v>20145671</v>
      </c>
      <c r="CX242" s="53">
        <f t="shared" si="239"/>
        <v>1611111600</v>
      </c>
      <c r="CY242" s="43">
        <f t="shared" si="240"/>
        <v>26851860</v>
      </c>
      <c r="CZ242" s="48">
        <f t="shared" si="241"/>
        <v>44753100</v>
      </c>
    </row>
    <row r="243" spans="1:104">
      <c r="A243" s="3">
        <f t="shared" si="234"/>
        <v>204</v>
      </c>
      <c r="B243" s="249">
        <v>5</v>
      </c>
      <c r="C243" s="250" t="s">
        <v>185</v>
      </c>
      <c r="D243" s="251">
        <v>16</v>
      </c>
      <c r="E243" s="252"/>
      <c r="F243" s="40" t="s">
        <v>52</v>
      </c>
      <c r="G243" s="253">
        <f t="shared" si="209"/>
        <v>71</v>
      </c>
      <c r="H243" s="253">
        <f t="shared" si="210"/>
        <v>63</v>
      </c>
      <c r="I243" s="254">
        <f t="shared" si="211"/>
        <v>26966806</v>
      </c>
      <c r="J243" s="254">
        <f t="shared" si="212"/>
        <v>2</v>
      </c>
      <c r="K243" s="255">
        <f t="shared" si="213"/>
        <v>0.93</v>
      </c>
      <c r="L243" s="305">
        <f t="shared" si="242"/>
        <v>1.03</v>
      </c>
      <c r="M243" s="257">
        <f t="shared" si="214"/>
        <v>21585964.617592327</v>
      </c>
      <c r="N243" s="257">
        <f t="shared" si="215"/>
        <v>24330831.047542781</v>
      </c>
      <c r="O243" s="257">
        <f t="shared" si="216"/>
        <v>25831503.467400003</v>
      </c>
      <c r="P243" s="257">
        <f t="shared" si="217"/>
        <v>27424734.078439418</v>
      </c>
      <c r="Q243" s="258">
        <f t="shared" si="218"/>
        <v>25831503.467400003</v>
      </c>
      <c r="R243" s="257">
        <f t="shared" si="218"/>
        <v>27424734.078439418</v>
      </c>
      <c r="S243" s="257">
        <f t="shared" si="219"/>
        <v>29116231.667363286</v>
      </c>
      <c r="T243" s="257"/>
      <c r="U243" s="257">
        <f t="shared" si="220"/>
        <v>1359915770.9083166</v>
      </c>
      <c r="V243" s="257">
        <f t="shared" si="221"/>
        <v>1532842355.9951952</v>
      </c>
      <c r="W243" s="257">
        <f t="shared" si="222"/>
        <v>1627384718.4462001</v>
      </c>
      <c r="X243" s="258">
        <f t="shared" si="223"/>
        <v>1727758246.9416833</v>
      </c>
      <c r="Y243" s="258">
        <f t="shared" si="224"/>
        <v>1627384718.4462001</v>
      </c>
      <c r="Z243" s="257">
        <f t="shared" si="225"/>
        <v>1727758246.9416833</v>
      </c>
      <c r="AA243" s="257">
        <f t="shared" si="226"/>
        <v>1834322595.0438871</v>
      </c>
      <c r="AB243" s="257"/>
      <c r="AC243" s="32" t="str">
        <f t="shared" si="227"/>
        <v>BERTAHAP</v>
      </c>
      <c r="AD243" s="259">
        <f t="shared" si="228"/>
        <v>0</v>
      </c>
      <c r="AE243" s="260">
        <v>2</v>
      </c>
      <c r="AF243" s="261"/>
      <c r="AG243" s="257" t="e">
        <f>IF(AF243&gt;#REF!,"LB","KR")</f>
        <v>#REF!</v>
      </c>
      <c r="AH243" s="261">
        <v>1495908000</v>
      </c>
      <c r="AI243" s="261">
        <v>1686127000</v>
      </c>
      <c r="AJ243" s="261">
        <v>1790124000</v>
      </c>
      <c r="AK243" s="262">
        <v>1900535000</v>
      </c>
      <c r="AL243" s="262">
        <v>1790124000</v>
      </c>
      <c r="AM243" s="261">
        <v>1900535000</v>
      </c>
      <c r="AN243" s="261">
        <v>2017755000</v>
      </c>
      <c r="AO243" s="51">
        <v>1897531440</v>
      </c>
      <c r="AP243" s="42">
        <v>2014567100</v>
      </c>
      <c r="AQ243" s="58">
        <f t="shared" si="229"/>
        <v>1707778296</v>
      </c>
      <c r="AR243" s="58">
        <f t="shared" si="235"/>
        <v>28462971.600000005</v>
      </c>
      <c r="AS243" s="336">
        <f t="shared" si="236"/>
        <v>35635031.25</v>
      </c>
      <c r="AT243" s="131">
        <f t="shared" si="230"/>
        <v>20145671</v>
      </c>
      <c r="AU243" s="5">
        <f t="shared" si="231"/>
        <v>28462971.600000005</v>
      </c>
      <c r="AV243" s="5">
        <f t="shared" si="237"/>
        <v>44753100</v>
      </c>
      <c r="AX243" s="2"/>
      <c r="AY243" s="2"/>
      <c r="BT243" s="53">
        <f t="shared" si="232"/>
        <v>-980243.39809999615</v>
      </c>
      <c r="CT243" s="58">
        <f t="shared" si="233"/>
        <v>1813110390</v>
      </c>
      <c r="CU243" s="43">
        <f t="shared" si="238"/>
        <v>20145671</v>
      </c>
      <c r="CX243" s="53">
        <f t="shared" si="239"/>
        <v>1611111600</v>
      </c>
      <c r="CY243" s="43">
        <f t="shared" si="240"/>
        <v>26851860</v>
      </c>
      <c r="CZ243" s="48">
        <f t="shared" si="241"/>
        <v>44753100</v>
      </c>
    </row>
    <row r="244" spans="1:104">
      <c r="A244" s="3">
        <f t="shared" si="234"/>
        <v>205</v>
      </c>
      <c r="B244" s="249">
        <v>6</v>
      </c>
      <c r="C244" s="250" t="s">
        <v>185</v>
      </c>
      <c r="D244" s="285">
        <v>18</v>
      </c>
      <c r="E244" s="252"/>
      <c r="F244" s="40" t="s">
        <v>54</v>
      </c>
      <c r="G244" s="253">
        <f t="shared" si="209"/>
        <v>97</v>
      </c>
      <c r="H244" s="253">
        <f t="shared" si="210"/>
        <v>85</v>
      </c>
      <c r="I244" s="254">
        <f t="shared" si="211"/>
        <v>26966806</v>
      </c>
      <c r="J244" s="254">
        <f t="shared" si="212"/>
        <v>2</v>
      </c>
      <c r="K244" s="255">
        <f t="shared" si="213"/>
        <v>0.93</v>
      </c>
      <c r="L244" s="305">
        <f t="shared" si="242"/>
        <v>1.03</v>
      </c>
      <c r="M244" s="257">
        <f t="shared" si="214"/>
        <v>21585964.617592327</v>
      </c>
      <c r="N244" s="257">
        <f t="shared" si="215"/>
        <v>24330831.047542781</v>
      </c>
      <c r="O244" s="257">
        <f t="shared" si="216"/>
        <v>25831503.467400003</v>
      </c>
      <c r="P244" s="257">
        <f t="shared" si="217"/>
        <v>27424734.078439418</v>
      </c>
      <c r="Q244" s="258">
        <f t="shared" si="218"/>
        <v>25831503.467400003</v>
      </c>
      <c r="R244" s="257">
        <f t="shared" si="218"/>
        <v>27424734.078439418</v>
      </c>
      <c r="S244" s="257">
        <f t="shared" si="219"/>
        <v>29116231.667363286</v>
      </c>
      <c r="T244" s="257"/>
      <c r="U244" s="257">
        <f t="shared" si="220"/>
        <v>1834806992.4953477</v>
      </c>
      <c r="V244" s="257">
        <f t="shared" si="221"/>
        <v>2068120639.0411363</v>
      </c>
      <c r="W244" s="257">
        <f t="shared" si="222"/>
        <v>2195677794.7290001</v>
      </c>
      <c r="X244" s="258">
        <f t="shared" si="223"/>
        <v>2331102396.6673508</v>
      </c>
      <c r="Y244" s="258">
        <f t="shared" si="224"/>
        <v>2195677794.7290001</v>
      </c>
      <c r="Z244" s="257">
        <f t="shared" si="225"/>
        <v>2331102396.6673508</v>
      </c>
      <c r="AA244" s="257">
        <f t="shared" si="226"/>
        <v>2474879691.7258792</v>
      </c>
      <c r="AB244" s="257"/>
      <c r="AC244" s="32" t="str">
        <f t="shared" si="227"/>
        <v>BERTAHAP</v>
      </c>
      <c r="AD244" s="259">
        <f t="shared" si="228"/>
        <v>0</v>
      </c>
      <c r="AE244" s="260">
        <v>2</v>
      </c>
      <c r="AF244" s="261"/>
      <c r="AG244" s="257" t="e">
        <f>IF(AF244&gt;#REF!,"LB","KR")</f>
        <v>#REF!</v>
      </c>
      <c r="AH244" s="261">
        <v>2018288000</v>
      </c>
      <c r="AI244" s="261">
        <v>2274933000</v>
      </c>
      <c r="AJ244" s="261">
        <v>2415246000</v>
      </c>
      <c r="AK244" s="262">
        <v>2564213000</v>
      </c>
      <c r="AL244" s="262">
        <v>2415246000</v>
      </c>
      <c r="AM244" s="261">
        <v>2564213000</v>
      </c>
      <c r="AN244" s="261">
        <v>2722368000</v>
      </c>
      <c r="AO244" s="51">
        <v>2560160760</v>
      </c>
      <c r="AP244" s="42">
        <v>2718065780</v>
      </c>
      <c r="AQ244" s="58">
        <f t="shared" si="229"/>
        <v>2304144684</v>
      </c>
      <c r="AR244" s="58">
        <f t="shared" si="235"/>
        <v>38402411.399999999</v>
      </c>
      <c r="AS244" s="336">
        <f t="shared" si="236"/>
        <v>48078993.75</v>
      </c>
      <c r="AT244" s="131">
        <f t="shared" si="230"/>
        <v>27180657.800000001</v>
      </c>
      <c r="AU244" s="5">
        <f t="shared" si="231"/>
        <v>38402411.399999999</v>
      </c>
      <c r="AV244" s="5">
        <f t="shared" si="237"/>
        <v>60381150</v>
      </c>
      <c r="AX244" s="2"/>
      <c r="AY244" s="2"/>
      <c r="BT244" s="53">
        <f t="shared" si="232"/>
        <v>-980243.39809999615</v>
      </c>
      <c r="CT244" s="58">
        <f t="shared" si="233"/>
        <v>2446259202</v>
      </c>
      <c r="CU244" s="43">
        <f t="shared" si="238"/>
        <v>27180657.800000001</v>
      </c>
      <c r="CX244" s="53">
        <f t="shared" si="239"/>
        <v>2173721400</v>
      </c>
      <c r="CY244" s="43">
        <f t="shared" si="240"/>
        <v>36228690</v>
      </c>
      <c r="CZ244" s="48">
        <f t="shared" si="241"/>
        <v>60381150</v>
      </c>
    </row>
    <row r="245" spans="1:104">
      <c r="A245" s="3">
        <f t="shared" si="234"/>
        <v>206</v>
      </c>
      <c r="B245" s="249">
        <v>7</v>
      </c>
      <c r="C245" s="250" t="s">
        <v>185</v>
      </c>
      <c r="D245" s="285">
        <v>20</v>
      </c>
      <c r="E245" s="252"/>
      <c r="F245" s="40" t="s">
        <v>70</v>
      </c>
      <c r="G245" s="253">
        <f t="shared" si="209"/>
        <v>60</v>
      </c>
      <c r="H245" s="253">
        <f t="shared" si="210"/>
        <v>51</v>
      </c>
      <c r="I245" s="254">
        <f t="shared" si="211"/>
        <v>26966806</v>
      </c>
      <c r="J245" s="254">
        <f t="shared" si="212"/>
        <v>2</v>
      </c>
      <c r="K245" s="255">
        <f t="shared" si="213"/>
        <v>0.93</v>
      </c>
      <c r="L245" s="305">
        <f t="shared" si="242"/>
        <v>1.03</v>
      </c>
      <c r="M245" s="257">
        <f t="shared" si="214"/>
        <v>21585964.617592327</v>
      </c>
      <c r="N245" s="257">
        <f t="shared" si="215"/>
        <v>24330831.047542781</v>
      </c>
      <c r="O245" s="257">
        <f t="shared" si="216"/>
        <v>25831503.467400003</v>
      </c>
      <c r="P245" s="257">
        <f t="shared" si="217"/>
        <v>27424734.078439418</v>
      </c>
      <c r="Q245" s="258">
        <f t="shared" si="218"/>
        <v>25831503.467400003</v>
      </c>
      <c r="R245" s="257">
        <f t="shared" si="218"/>
        <v>27424734.078439418</v>
      </c>
      <c r="S245" s="257">
        <f t="shared" si="219"/>
        <v>29116231.667363286</v>
      </c>
      <c r="T245" s="257"/>
      <c r="U245" s="257">
        <f t="shared" si="220"/>
        <v>1100884195.4972086</v>
      </c>
      <c r="V245" s="257">
        <f t="shared" si="221"/>
        <v>1240872383.4246819</v>
      </c>
      <c r="W245" s="257">
        <f t="shared" si="222"/>
        <v>1317406676.8374002</v>
      </c>
      <c r="X245" s="258">
        <f t="shared" si="223"/>
        <v>1398661438.0004103</v>
      </c>
      <c r="Y245" s="258">
        <f t="shared" si="224"/>
        <v>1317406676.8374002</v>
      </c>
      <c r="Z245" s="257">
        <f t="shared" si="225"/>
        <v>1398661438.0004103</v>
      </c>
      <c r="AA245" s="257">
        <f t="shared" si="226"/>
        <v>1484927815.0355277</v>
      </c>
      <c r="AB245" s="257"/>
      <c r="AC245" s="32" t="str">
        <f t="shared" si="227"/>
        <v>BERTAHAP</v>
      </c>
      <c r="AD245" s="259">
        <f t="shared" si="228"/>
        <v>0</v>
      </c>
      <c r="AE245" s="260">
        <v>2</v>
      </c>
      <c r="AF245" s="261"/>
      <c r="AG245" s="257" t="e">
        <f>IF(AF245&gt;#REF!,"LB","KR")</f>
        <v>#REF!</v>
      </c>
      <c r="AH245" s="261">
        <v>1210973000</v>
      </c>
      <c r="AI245" s="261">
        <v>1364960000</v>
      </c>
      <c r="AJ245" s="261">
        <v>1449148000</v>
      </c>
      <c r="AK245" s="262">
        <v>1538528000</v>
      </c>
      <c r="AL245" s="262">
        <v>1449148000</v>
      </c>
      <c r="AM245" s="261">
        <v>1538528000</v>
      </c>
      <c r="AN245" s="261">
        <v>1633421000</v>
      </c>
      <c r="AO245" s="51">
        <v>1536096880</v>
      </c>
      <c r="AP245" s="42">
        <v>1630839680</v>
      </c>
      <c r="AQ245" s="58">
        <f t="shared" si="229"/>
        <v>1382487192</v>
      </c>
      <c r="AR245" s="58">
        <f t="shared" si="235"/>
        <v>23041453.200000003</v>
      </c>
      <c r="AS245" s="336">
        <f t="shared" si="236"/>
        <v>28847400</v>
      </c>
      <c r="AT245" s="131">
        <f t="shared" si="230"/>
        <v>16308396.800000003</v>
      </c>
      <c r="AU245" s="5">
        <f t="shared" si="231"/>
        <v>23041453.200000003</v>
      </c>
      <c r="AV245" s="5">
        <f t="shared" si="237"/>
        <v>36228700</v>
      </c>
      <c r="AX245" s="2"/>
      <c r="AY245" s="2"/>
      <c r="BT245" s="53">
        <f t="shared" si="232"/>
        <v>-980243.39809999615</v>
      </c>
      <c r="CT245" s="58">
        <f t="shared" si="233"/>
        <v>1467755712</v>
      </c>
      <c r="CU245" s="43">
        <f t="shared" si="238"/>
        <v>16308396.800000003</v>
      </c>
      <c r="CX245" s="53">
        <f t="shared" si="239"/>
        <v>1304233200</v>
      </c>
      <c r="CY245" s="43">
        <f t="shared" si="240"/>
        <v>21737220</v>
      </c>
      <c r="CZ245" s="48">
        <f t="shared" si="241"/>
        <v>36228700</v>
      </c>
    </row>
    <row r="246" spans="1:104">
      <c r="A246" s="3">
        <f t="shared" si="234"/>
        <v>207</v>
      </c>
      <c r="B246" s="249">
        <v>8</v>
      </c>
      <c r="C246" s="250" t="s">
        <v>185</v>
      </c>
      <c r="D246" s="285">
        <v>22</v>
      </c>
      <c r="E246" s="252"/>
      <c r="F246" s="40" t="s">
        <v>89</v>
      </c>
      <c r="G246" s="253">
        <f t="shared" si="209"/>
        <v>81</v>
      </c>
      <c r="H246" s="253">
        <f t="shared" si="210"/>
        <v>70</v>
      </c>
      <c r="I246" s="254">
        <f t="shared" si="211"/>
        <v>26966806</v>
      </c>
      <c r="J246" s="254">
        <f t="shared" si="212"/>
        <v>4</v>
      </c>
      <c r="K246" s="255">
        <f t="shared" si="213"/>
        <v>0.97</v>
      </c>
      <c r="L246" s="305">
        <f t="shared" si="242"/>
        <v>1.03</v>
      </c>
      <c r="M246" s="257">
        <f t="shared" si="214"/>
        <v>22514393.20329522</v>
      </c>
      <c r="N246" s="257">
        <f t="shared" si="215"/>
        <v>25377318.40442634</v>
      </c>
      <c r="O246" s="257">
        <f t="shared" si="216"/>
        <v>26942535.874600001</v>
      </c>
      <c r="P246" s="257">
        <f t="shared" si="217"/>
        <v>28604292.533426058</v>
      </c>
      <c r="Q246" s="258">
        <f t="shared" si="218"/>
        <v>26942535.874600001</v>
      </c>
      <c r="R246" s="257">
        <f t="shared" si="218"/>
        <v>28604292.533426058</v>
      </c>
      <c r="S246" s="257">
        <f t="shared" si="219"/>
        <v>30368542.706819769</v>
      </c>
      <c r="T246" s="257"/>
      <c r="U246" s="257">
        <f t="shared" si="220"/>
        <v>1576007524.2306654</v>
      </c>
      <c r="V246" s="257">
        <f t="shared" si="221"/>
        <v>1776412288.3098438</v>
      </c>
      <c r="W246" s="257">
        <f t="shared" si="222"/>
        <v>1885977511.2220001</v>
      </c>
      <c r="X246" s="258">
        <f t="shared" si="223"/>
        <v>2002300477.339824</v>
      </c>
      <c r="Y246" s="258">
        <f t="shared" si="224"/>
        <v>1885977511.2220001</v>
      </c>
      <c r="Z246" s="257">
        <f t="shared" si="225"/>
        <v>2002300477.339824</v>
      </c>
      <c r="AA246" s="257">
        <f t="shared" si="226"/>
        <v>2125797989.4773839</v>
      </c>
      <c r="AB246" s="257"/>
      <c r="AC246" s="32" t="str">
        <f t="shared" si="227"/>
        <v>BERTAHAP</v>
      </c>
      <c r="AD246" s="259">
        <f t="shared" si="228"/>
        <v>0</v>
      </c>
      <c r="AE246" s="260">
        <v>2</v>
      </c>
      <c r="AF246" s="261"/>
      <c r="AG246" s="257" t="e">
        <f>IF(AF246&gt;#REF!,"LB","KR")</f>
        <v>#REF!</v>
      </c>
      <c r="AH246" s="261">
        <v>1733609000</v>
      </c>
      <c r="AI246" s="261">
        <v>1954054000</v>
      </c>
      <c r="AJ246" s="261">
        <v>2074576000</v>
      </c>
      <c r="AK246" s="262">
        <v>2202531000</v>
      </c>
      <c r="AL246" s="262">
        <v>2074576000</v>
      </c>
      <c r="AM246" s="261">
        <v>2202531000</v>
      </c>
      <c r="AN246" s="261">
        <v>2338378000</v>
      </c>
      <c r="AO246" s="51">
        <v>2199050560</v>
      </c>
      <c r="AP246" s="42">
        <v>2334682860</v>
      </c>
      <c r="AQ246" s="58">
        <f t="shared" si="229"/>
        <v>1979145504</v>
      </c>
      <c r="AR246" s="58">
        <f t="shared" si="235"/>
        <v>32985758.400000002</v>
      </c>
      <c r="AS246" s="336">
        <f t="shared" si="236"/>
        <v>41297456.25</v>
      </c>
      <c r="AT246" s="131">
        <f t="shared" si="230"/>
        <v>23346828.600000001</v>
      </c>
      <c r="AU246" s="5">
        <f t="shared" si="231"/>
        <v>32985758.400000002</v>
      </c>
      <c r="AV246" s="5">
        <f t="shared" si="237"/>
        <v>51864400</v>
      </c>
      <c r="AX246" s="2"/>
      <c r="AY246" s="2"/>
      <c r="BT246" s="53">
        <f t="shared" si="232"/>
        <v>130789.00910000131</v>
      </c>
      <c r="CT246" s="58">
        <f t="shared" si="233"/>
        <v>2101214574</v>
      </c>
      <c r="CU246" s="43">
        <f t="shared" si="238"/>
        <v>23346828.600000001</v>
      </c>
      <c r="CX246" s="53">
        <f t="shared" si="239"/>
        <v>1867118400</v>
      </c>
      <c r="CY246" s="43">
        <f t="shared" si="240"/>
        <v>31118640</v>
      </c>
      <c r="CZ246" s="48">
        <f t="shared" si="241"/>
        <v>51864400</v>
      </c>
    </row>
    <row r="247" spans="1:104">
      <c r="A247" s="3">
        <f t="shared" si="234"/>
        <v>208</v>
      </c>
      <c r="B247" s="249">
        <v>1</v>
      </c>
      <c r="C247" s="250" t="s">
        <v>186</v>
      </c>
      <c r="D247" s="251" t="s">
        <v>24</v>
      </c>
      <c r="E247" s="252"/>
      <c r="F247" s="40" t="s">
        <v>39</v>
      </c>
      <c r="G247" s="253">
        <f t="shared" si="209"/>
        <v>113</v>
      </c>
      <c r="H247" s="253">
        <f t="shared" si="210"/>
        <v>101</v>
      </c>
      <c r="I247" s="254">
        <f t="shared" si="211"/>
        <v>26966806</v>
      </c>
      <c r="J247" s="254">
        <f t="shared" si="212"/>
        <v>6</v>
      </c>
      <c r="K247" s="255">
        <f t="shared" si="213"/>
        <v>0.95</v>
      </c>
      <c r="L247" s="256">
        <f t="shared" ref="L247:L282" si="243">SUMIF($AN$4:$AN$22,D247,$AY$4:$AY$22)</f>
        <v>1.0149999999999999</v>
      </c>
      <c r="M247" s="257">
        <f t="shared" si="214"/>
        <v>21729059.800097499</v>
      </c>
      <c r="N247" s="257">
        <f t="shared" si="215"/>
        <v>24492122.181431383</v>
      </c>
      <c r="O247" s="257">
        <f t="shared" si="216"/>
        <v>26002742.685499996</v>
      </c>
      <c r="P247" s="257">
        <f t="shared" si="217"/>
        <v>27606534.956817206</v>
      </c>
      <c r="Q247" s="258">
        <f t="shared" si="218"/>
        <v>26002742.685499996</v>
      </c>
      <c r="R247" s="257">
        <f t="shared" si="218"/>
        <v>27606534.956817206</v>
      </c>
      <c r="S247" s="257">
        <f t="shared" si="219"/>
        <v>29309245.626114458</v>
      </c>
      <c r="T247" s="257"/>
      <c r="U247" s="257">
        <f t="shared" si="220"/>
        <v>2194635039.8098474</v>
      </c>
      <c r="V247" s="257">
        <f t="shared" si="221"/>
        <v>2473704340.3245697</v>
      </c>
      <c r="W247" s="257">
        <f t="shared" si="222"/>
        <v>2626277011.2354994</v>
      </c>
      <c r="X247" s="258">
        <f t="shared" si="223"/>
        <v>2788260030.6385379</v>
      </c>
      <c r="Y247" s="258">
        <f t="shared" si="224"/>
        <v>2626277011.2354994</v>
      </c>
      <c r="Z247" s="257">
        <f t="shared" si="225"/>
        <v>2788260030.6385379</v>
      </c>
      <c r="AA247" s="257">
        <f t="shared" si="226"/>
        <v>2960233808.2375603</v>
      </c>
      <c r="AB247" s="257"/>
      <c r="AC247" s="32" t="str">
        <f t="shared" si="227"/>
        <v>BERTAHAP</v>
      </c>
      <c r="AD247" s="259">
        <f t="shared" si="228"/>
        <v>0</v>
      </c>
      <c r="AE247" s="260">
        <v>2</v>
      </c>
      <c r="AF247" s="261"/>
      <c r="AG247" s="257" t="e">
        <f>IF(AF247&gt;#REF!,"LB","KR")</f>
        <v>#REF!</v>
      </c>
      <c r="AH247" s="261">
        <v>2414099000</v>
      </c>
      <c r="AI247" s="261">
        <v>2721075000</v>
      </c>
      <c r="AJ247" s="261">
        <v>2888905000</v>
      </c>
      <c r="AK247" s="262">
        <v>3067087000</v>
      </c>
      <c r="AL247" s="262">
        <v>2888905000</v>
      </c>
      <c r="AM247" s="261">
        <v>3067087000</v>
      </c>
      <c r="AN247" s="261">
        <v>3256258000</v>
      </c>
      <c r="AO247" s="51">
        <v>3062239300</v>
      </c>
      <c r="AP247" s="42">
        <v>3251112220</v>
      </c>
      <c r="AQ247" s="58">
        <f t="shared" si="229"/>
        <v>2756015370</v>
      </c>
      <c r="AR247" s="58">
        <f t="shared" si="235"/>
        <v>45933589.5</v>
      </c>
      <c r="AS247" s="336">
        <f t="shared" si="236"/>
        <v>57507881.25</v>
      </c>
      <c r="AT247" s="131">
        <f t="shared" si="230"/>
        <v>32511122.200000003</v>
      </c>
      <c r="AU247" s="5">
        <f t="shared" si="231"/>
        <v>45933589.5</v>
      </c>
      <c r="AV247" s="5">
        <f t="shared" si="237"/>
        <v>72222625</v>
      </c>
      <c r="AX247" s="2"/>
      <c r="AY247" s="2"/>
      <c r="BT247" s="53">
        <f t="shared" si="232"/>
        <v>-809004.18000000343</v>
      </c>
      <c r="CT247" s="58">
        <f t="shared" si="233"/>
        <v>2926000998</v>
      </c>
      <c r="CU247" s="43">
        <f t="shared" si="238"/>
        <v>32511122.200000003</v>
      </c>
      <c r="CX247" s="53">
        <f t="shared" si="239"/>
        <v>2600014500</v>
      </c>
      <c r="CY247" s="43">
        <f t="shared" si="240"/>
        <v>43333575</v>
      </c>
      <c r="CZ247" s="48">
        <f t="shared" si="241"/>
        <v>72222625</v>
      </c>
    </row>
    <row r="248" spans="1:104">
      <c r="A248" s="3">
        <f t="shared" si="234"/>
        <v>209</v>
      </c>
      <c r="B248" s="249">
        <v>2</v>
      </c>
      <c r="C248" s="250" t="s">
        <v>186</v>
      </c>
      <c r="D248" s="251" t="s">
        <v>35</v>
      </c>
      <c r="E248" s="252"/>
      <c r="F248" s="40" t="s">
        <v>42</v>
      </c>
      <c r="G248" s="253">
        <f t="shared" si="209"/>
        <v>78</v>
      </c>
      <c r="H248" s="253">
        <f t="shared" si="210"/>
        <v>66</v>
      </c>
      <c r="I248" s="254">
        <f t="shared" si="211"/>
        <v>26966806</v>
      </c>
      <c r="J248" s="254">
        <f t="shared" si="212"/>
        <v>2</v>
      </c>
      <c r="K248" s="255">
        <f t="shared" si="213"/>
        <v>0.93</v>
      </c>
      <c r="L248" s="256">
        <f t="shared" si="243"/>
        <v>1.0149999999999999</v>
      </c>
      <c r="M248" s="257">
        <f t="shared" si="214"/>
        <v>21271605.909569133</v>
      </c>
      <c r="N248" s="257">
        <f t="shared" si="215"/>
        <v>23976498.556559145</v>
      </c>
      <c r="O248" s="257">
        <f t="shared" si="216"/>
        <v>25455316.523699999</v>
      </c>
      <c r="P248" s="257">
        <f t="shared" si="217"/>
        <v>27025344.747200005</v>
      </c>
      <c r="Q248" s="258">
        <f t="shared" si="218"/>
        <v>25455316.523699999</v>
      </c>
      <c r="R248" s="257">
        <f t="shared" si="218"/>
        <v>27025344.747200005</v>
      </c>
      <c r="S248" s="257">
        <f t="shared" si="219"/>
        <v>28692208.876091</v>
      </c>
      <c r="T248" s="257"/>
      <c r="U248" s="257">
        <f t="shared" si="220"/>
        <v>1403925990.0315628</v>
      </c>
      <c r="V248" s="257">
        <f t="shared" si="221"/>
        <v>1582448904.7329035</v>
      </c>
      <c r="W248" s="257">
        <f t="shared" si="222"/>
        <v>1680050890.5641999</v>
      </c>
      <c r="X248" s="258">
        <f t="shared" si="223"/>
        <v>1783672753.3152003</v>
      </c>
      <c r="Y248" s="258">
        <f t="shared" si="224"/>
        <v>1680050890.5641999</v>
      </c>
      <c r="Z248" s="257">
        <f t="shared" si="225"/>
        <v>1783672753.3152003</v>
      </c>
      <c r="AA248" s="257">
        <f t="shared" si="226"/>
        <v>1893685785.822006</v>
      </c>
      <c r="AB248" s="257"/>
      <c r="AC248" s="32" t="str">
        <f t="shared" si="227"/>
        <v>BERTAHAP</v>
      </c>
      <c r="AD248" s="259">
        <f t="shared" si="228"/>
        <v>0</v>
      </c>
      <c r="AE248" s="260">
        <v>2</v>
      </c>
      <c r="AF248" s="261"/>
      <c r="AG248" s="257" t="e">
        <f>IF(AF248&gt;#REF!,"LB","KR")</f>
        <v>#REF!</v>
      </c>
      <c r="AH248" s="261">
        <v>1544319000</v>
      </c>
      <c r="AI248" s="261">
        <v>1740694000</v>
      </c>
      <c r="AJ248" s="261">
        <v>1848056000</v>
      </c>
      <c r="AK248" s="262">
        <v>1962041000</v>
      </c>
      <c r="AL248" s="262">
        <v>1848056000</v>
      </c>
      <c r="AM248" s="261">
        <v>1962041000</v>
      </c>
      <c r="AN248" s="261">
        <v>2083055000</v>
      </c>
      <c r="AO248" s="51">
        <v>1958939360</v>
      </c>
      <c r="AP248" s="42">
        <v>2079763460</v>
      </c>
      <c r="AQ248" s="58">
        <f t="shared" si="229"/>
        <v>1763045424</v>
      </c>
      <c r="AR248" s="58">
        <f t="shared" si="235"/>
        <v>29384090.400000002</v>
      </c>
      <c r="AS248" s="336">
        <f t="shared" si="236"/>
        <v>36788268.75</v>
      </c>
      <c r="AT248" s="131">
        <f t="shared" si="230"/>
        <v>20797634.600000001</v>
      </c>
      <c r="AU248" s="5">
        <f t="shared" si="231"/>
        <v>29384090.400000002</v>
      </c>
      <c r="AV248" s="5">
        <f t="shared" si="237"/>
        <v>46201400</v>
      </c>
      <c r="AX248" s="2"/>
      <c r="AY248" s="2"/>
      <c r="BT248" s="53">
        <f t="shared" si="232"/>
        <v>-1356430.3418000005</v>
      </c>
      <c r="CT248" s="58">
        <f t="shared" si="233"/>
        <v>1871787114</v>
      </c>
      <c r="CU248" s="43">
        <f t="shared" si="238"/>
        <v>20797634.600000001</v>
      </c>
      <c r="CX248" s="53">
        <f t="shared" si="239"/>
        <v>1663250400</v>
      </c>
      <c r="CY248" s="43">
        <f t="shared" si="240"/>
        <v>27720840</v>
      </c>
      <c r="CZ248" s="48">
        <f t="shared" si="241"/>
        <v>46201400</v>
      </c>
    </row>
    <row r="249" spans="1:104">
      <c r="A249" s="3">
        <f t="shared" si="234"/>
        <v>210</v>
      </c>
      <c r="B249" s="249">
        <v>3</v>
      </c>
      <c r="C249" s="250" t="s">
        <v>186</v>
      </c>
      <c r="D249" s="251" t="s">
        <v>41</v>
      </c>
      <c r="E249" s="252"/>
      <c r="F249" s="40" t="s">
        <v>45</v>
      </c>
      <c r="G249" s="253">
        <f t="shared" si="209"/>
        <v>60</v>
      </c>
      <c r="H249" s="253">
        <f t="shared" si="210"/>
        <v>52</v>
      </c>
      <c r="I249" s="254">
        <f t="shared" si="211"/>
        <v>26966806</v>
      </c>
      <c r="J249" s="254">
        <f t="shared" si="212"/>
        <v>2</v>
      </c>
      <c r="K249" s="255">
        <f t="shared" si="213"/>
        <v>0.93</v>
      </c>
      <c r="L249" s="256">
        <f t="shared" si="243"/>
        <v>1.0149999999999999</v>
      </c>
      <c r="M249" s="257">
        <f t="shared" si="214"/>
        <v>21271605.909569133</v>
      </c>
      <c r="N249" s="257">
        <f t="shared" si="215"/>
        <v>23976498.556559145</v>
      </c>
      <c r="O249" s="257">
        <f t="shared" si="216"/>
        <v>25455316.523699999</v>
      </c>
      <c r="P249" s="257">
        <f t="shared" si="217"/>
        <v>27025344.747200005</v>
      </c>
      <c r="Q249" s="258">
        <f t="shared" si="218"/>
        <v>25455316.523699999</v>
      </c>
      <c r="R249" s="257">
        <f t="shared" si="218"/>
        <v>27025344.747200005</v>
      </c>
      <c r="S249" s="257">
        <f t="shared" si="219"/>
        <v>28692208.876091</v>
      </c>
      <c r="T249" s="257"/>
      <c r="U249" s="257">
        <f t="shared" si="220"/>
        <v>1106123507.297595</v>
      </c>
      <c r="V249" s="257">
        <f t="shared" si="221"/>
        <v>1246777924.9410756</v>
      </c>
      <c r="W249" s="257">
        <f t="shared" si="222"/>
        <v>1323676459.2323999</v>
      </c>
      <c r="X249" s="258">
        <f t="shared" si="223"/>
        <v>1405317926.8544002</v>
      </c>
      <c r="Y249" s="258">
        <f t="shared" si="224"/>
        <v>1323676459.2323999</v>
      </c>
      <c r="Z249" s="257">
        <f t="shared" si="225"/>
        <v>1405317926.8544002</v>
      </c>
      <c r="AA249" s="257">
        <f t="shared" si="226"/>
        <v>1491994861.5567319</v>
      </c>
      <c r="AB249" s="257"/>
      <c r="AC249" s="32" t="str">
        <f t="shared" si="227"/>
        <v>BERTAHAP</v>
      </c>
      <c r="AD249" s="259">
        <f t="shared" si="228"/>
        <v>0</v>
      </c>
      <c r="AE249" s="260">
        <v>2</v>
      </c>
      <c r="AF249" s="261"/>
      <c r="AG249" s="257" t="e">
        <f>IF(AF249&gt;#REF!,"LB","KR")</f>
        <v>#REF!</v>
      </c>
      <c r="AH249" s="261">
        <v>1216736000</v>
      </c>
      <c r="AI249" s="261">
        <v>1371456000</v>
      </c>
      <c r="AJ249" s="261">
        <v>1456045000</v>
      </c>
      <c r="AK249" s="262">
        <v>1545850000</v>
      </c>
      <c r="AL249" s="262">
        <v>1456045000</v>
      </c>
      <c r="AM249" s="261">
        <v>1545850000</v>
      </c>
      <c r="AN249" s="261">
        <v>1641195000</v>
      </c>
      <c r="AO249" s="51">
        <v>1543407700</v>
      </c>
      <c r="AP249" s="42">
        <v>1638601000</v>
      </c>
      <c r="AQ249" s="58">
        <f t="shared" si="229"/>
        <v>1389066930</v>
      </c>
      <c r="AR249" s="58">
        <f t="shared" si="235"/>
        <v>23151115.5</v>
      </c>
      <c r="AS249" s="336">
        <f t="shared" si="236"/>
        <v>28984687.5</v>
      </c>
      <c r="AT249" s="131">
        <f t="shared" si="230"/>
        <v>16386010</v>
      </c>
      <c r="AU249" s="5">
        <f t="shared" si="231"/>
        <v>23151115.5</v>
      </c>
      <c r="AV249" s="5">
        <f t="shared" si="237"/>
        <v>36401125</v>
      </c>
      <c r="AX249" s="2"/>
      <c r="AY249" s="2"/>
      <c r="BT249" s="53">
        <f t="shared" si="232"/>
        <v>-1356430.3418000005</v>
      </c>
      <c r="CT249" s="58">
        <f t="shared" si="233"/>
        <v>1474740900</v>
      </c>
      <c r="CU249" s="43">
        <f t="shared" si="238"/>
        <v>16386010</v>
      </c>
      <c r="CX249" s="53">
        <f t="shared" si="239"/>
        <v>1310440500</v>
      </c>
      <c r="CY249" s="43">
        <f t="shared" si="240"/>
        <v>21840675</v>
      </c>
      <c r="CZ249" s="48">
        <f t="shared" si="241"/>
        <v>36401125</v>
      </c>
    </row>
    <row r="250" spans="1:104">
      <c r="A250" s="3">
        <f t="shared" si="234"/>
        <v>211</v>
      </c>
      <c r="B250" s="249">
        <v>4</v>
      </c>
      <c r="C250" s="250" t="s">
        <v>186</v>
      </c>
      <c r="D250" s="251">
        <v>10</v>
      </c>
      <c r="E250" s="252"/>
      <c r="F250" s="40" t="s">
        <v>48</v>
      </c>
      <c r="G250" s="253">
        <f t="shared" si="209"/>
        <v>74</v>
      </c>
      <c r="H250" s="253">
        <f t="shared" si="210"/>
        <v>63</v>
      </c>
      <c r="I250" s="254">
        <f t="shared" si="211"/>
        <v>26966806</v>
      </c>
      <c r="J250" s="254">
        <f t="shared" si="212"/>
        <v>2</v>
      </c>
      <c r="K250" s="255">
        <f t="shared" si="213"/>
        <v>0.93</v>
      </c>
      <c r="L250" s="256">
        <f t="shared" si="243"/>
        <v>1.0149999999999999</v>
      </c>
      <c r="M250" s="257">
        <f t="shared" si="214"/>
        <v>21271605.909569133</v>
      </c>
      <c r="N250" s="257">
        <f t="shared" si="215"/>
        <v>23976498.556559145</v>
      </c>
      <c r="O250" s="257">
        <f t="shared" si="216"/>
        <v>25455316.523699999</v>
      </c>
      <c r="P250" s="257">
        <f t="shared" si="217"/>
        <v>27025344.747200005</v>
      </c>
      <c r="Q250" s="258">
        <f t="shared" si="218"/>
        <v>25455316.523699999</v>
      </c>
      <c r="R250" s="257">
        <f t="shared" si="218"/>
        <v>27025344.747200005</v>
      </c>
      <c r="S250" s="257">
        <f t="shared" si="219"/>
        <v>28692208.876091</v>
      </c>
      <c r="T250" s="257"/>
      <c r="U250" s="257">
        <f t="shared" si="220"/>
        <v>1340111172.3028555</v>
      </c>
      <c r="V250" s="257">
        <f t="shared" si="221"/>
        <v>1510519409.0632262</v>
      </c>
      <c r="W250" s="257">
        <f t="shared" si="222"/>
        <v>1603684940.9930999</v>
      </c>
      <c r="X250" s="258">
        <f t="shared" si="223"/>
        <v>1702596719.0736003</v>
      </c>
      <c r="Y250" s="258">
        <f t="shared" si="224"/>
        <v>1603684940.9930999</v>
      </c>
      <c r="Z250" s="257">
        <f t="shared" si="225"/>
        <v>1702596719.0736003</v>
      </c>
      <c r="AA250" s="257">
        <f t="shared" si="226"/>
        <v>1807609159.193733</v>
      </c>
      <c r="AB250" s="257"/>
      <c r="AC250" s="32" t="str">
        <f t="shared" si="227"/>
        <v>BERTAHAP</v>
      </c>
      <c r="AD250" s="259">
        <f t="shared" si="228"/>
        <v>0</v>
      </c>
      <c r="AE250" s="260">
        <v>2</v>
      </c>
      <c r="AF250" s="261"/>
      <c r="AG250" s="257" t="e">
        <f>IF(AF250&gt;#REF!,"LB","KR")</f>
        <v>#REF!</v>
      </c>
      <c r="AH250" s="261">
        <v>1474123000</v>
      </c>
      <c r="AI250" s="261">
        <v>1661572000</v>
      </c>
      <c r="AJ250" s="261">
        <v>1764054000</v>
      </c>
      <c r="AK250" s="262">
        <v>1872857000</v>
      </c>
      <c r="AL250" s="262">
        <v>1764054000</v>
      </c>
      <c r="AM250" s="261">
        <v>1872857000</v>
      </c>
      <c r="AN250" s="261">
        <v>1988371000</v>
      </c>
      <c r="AO250" s="51">
        <v>1869897240</v>
      </c>
      <c r="AP250" s="42">
        <v>1985228420</v>
      </c>
      <c r="AQ250" s="58">
        <f t="shared" si="229"/>
        <v>1682907516</v>
      </c>
      <c r="AR250" s="58">
        <f t="shared" si="235"/>
        <v>28048458.600000005</v>
      </c>
      <c r="AS250" s="336">
        <f t="shared" si="236"/>
        <v>35116068.75</v>
      </c>
      <c r="AT250" s="131">
        <f t="shared" si="230"/>
        <v>19852284.200000003</v>
      </c>
      <c r="AU250" s="5">
        <f t="shared" si="231"/>
        <v>28048458.600000005</v>
      </c>
      <c r="AV250" s="5">
        <f t="shared" si="237"/>
        <v>44101350</v>
      </c>
      <c r="AX250" s="2"/>
      <c r="AY250" s="2"/>
      <c r="BT250" s="53">
        <f t="shared" si="232"/>
        <v>-1356430.3418000005</v>
      </c>
      <c r="CT250" s="58">
        <f t="shared" si="233"/>
        <v>1786705578</v>
      </c>
      <c r="CU250" s="43">
        <f t="shared" si="238"/>
        <v>19852284.200000003</v>
      </c>
      <c r="CX250" s="53">
        <f t="shared" si="239"/>
        <v>1587648600</v>
      </c>
      <c r="CY250" s="43">
        <f t="shared" si="240"/>
        <v>26460810</v>
      </c>
      <c r="CZ250" s="48">
        <f t="shared" si="241"/>
        <v>44101350</v>
      </c>
    </row>
    <row r="251" spans="1:104">
      <c r="A251" s="3">
        <f t="shared" si="234"/>
        <v>212</v>
      </c>
      <c r="B251" s="249">
        <v>5</v>
      </c>
      <c r="C251" s="250" t="s">
        <v>186</v>
      </c>
      <c r="D251" s="285">
        <v>12</v>
      </c>
      <c r="E251" s="252"/>
      <c r="F251" s="40" t="s">
        <v>50</v>
      </c>
      <c r="G251" s="253">
        <f t="shared" si="209"/>
        <v>67</v>
      </c>
      <c r="H251" s="253">
        <f t="shared" si="210"/>
        <v>57</v>
      </c>
      <c r="I251" s="254">
        <f t="shared" si="211"/>
        <v>26966806</v>
      </c>
      <c r="J251" s="254">
        <f t="shared" si="212"/>
        <v>2</v>
      </c>
      <c r="K251" s="255">
        <f t="shared" si="213"/>
        <v>0.93</v>
      </c>
      <c r="L251" s="256">
        <f t="shared" si="243"/>
        <v>1.0149999999999999</v>
      </c>
      <c r="M251" s="257">
        <f t="shared" si="214"/>
        <v>21271605.909569133</v>
      </c>
      <c r="N251" s="257">
        <f t="shared" si="215"/>
        <v>23976498.556559145</v>
      </c>
      <c r="O251" s="257">
        <f t="shared" si="216"/>
        <v>25455316.523699999</v>
      </c>
      <c r="P251" s="257">
        <f t="shared" si="217"/>
        <v>27025344.747200005</v>
      </c>
      <c r="Q251" s="258">
        <f t="shared" si="218"/>
        <v>25455316.523699999</v>
      </c>
      <c r="R251" s="257">
        <f t="shared" si="218"/>
        <v>27025344.747200005</v>
      </c>
      <c r="S251" s="257">
        <f t="shared" si="219"/>
        <v>28692208.876091</v>
      </c>
      <c r="T251" s="257"/>
      <c r="U251" s="257">
        <f t="shared" si="220"/>
        <v>1212481536.8454406</v>
      </c>
      <c r="V251" s="257">
        <f t="shared" si="221"/>
        <v>1366660417.7238712</v>
      </c>
      <c r="W251" s="257">
        <f t="shared" si="222"/>
        <v>1450953041.8508999</v>
      </c>
      <c r="X251" s="258">
        <f t="shared" si="223"/>
        <v>1540444650.5904002</v>
      </c>
      <c r="Y251" s="258">
        <f t="shared" si="224"/>
        <v>1450953041.8508999</v>
      </c>
      <c r="Z251" s="257">
        <f t="shared" si="225"/>
        <v>1540444650.5904002</v>
      </c>
      <c r="AA251" s="257">
        <f t="shared" si="226"/>
        <v>1635455905.937187</v>
      </c>
      <c r="AB251" s="257"/>
      <c r="AC251" s="32" t="str">
        <f t="shared" si="227"/>
        <v>BERTAHAP</v>
      </c>
      <c r="AD251" s="259">
        <f t="shared" si="228"/>
        <v>0</v>
      </c>
      <c r="AE251" s="260">
        <v>2</v>
      </c>
      <c r="AF251" s="261"/>
      <c r="AG251" s="257" t="e">
        <f>IF(AF251&gt;#REF!,"LB","KR")</f>
        <v>#REF!</v>
      </c>
      <c r="AH251" s="261">
        <v>1333730000</v>
      </c>
      <c r="AI251" s="261">
        <v>1503327000</v>
      </c>
      <c r="AJ251" s="261">
        <v>1596049000</v>
      </c>
      <c r="AK251" s="262">
        <v>1694490000</v>
      </c>
      <c r="AL251" s="262">
        <v>1596049000</v>
      </c>
      <c r="AM251" s="261">
        <v>1694490000</v>
      </c>
      <c r="AN251" s="261">
        <v>1799002000</v>
      </c>
      <c r="AO251" s="51">
        <v>1691811940</v>
      </c>
      <c r="AP251" s="42">
        <v>1796159400</v>
      </c>
      <c r="AQ251" s="58">
        <f t="shared" si="229"/>
        <v>1522630746</v>
      </c>
      <c r="AR251" s="58">
        <f t="shared" si="235"/>
        <v>25377179.099999998</v>
      </c>
      <c r="AS251" s="336">
        <f t="shared" si="236"/>
        <v>31771687.5</v>
      </c>
      <c r="AT251" s="131">
        <f t="shared" si="230"/>
        <v>17961594</v>
      </c>
      <c r="AU251" s="5">
        <f t="shared" si="231"/>
        <v>25377179.099999998</v>
      </c>
      <c r="AV251" s="5">
        <f t="shared" si="237"/>
        <v>39901225</v>
      </c>
      <c r="AX251" s="2"/>
      <c r="AY251" s="2"/>
      <c r="BT251" s="53">
        <f t="shared" si="232"/>
        <v>-1356430.3418000005</v>
      </c>
      <c r="CT251" s="58">
        <f t="shared" si="233"/>
        <v>1616543460</v>
      </c>
      <c r="CU251" s="43">
        <f t="shared" si="238"/>
        <v>17961594</v>
      </c>
      <c r="CX251" s="53">
        <f t="shared" si="239"/>
        <v>1436444100</v>
      </c>
      <c r="CY251" s="43">
        <f t="shared" si="240"/>
        <v>23940735</v>
      </c>
      <c r="CZ251" s="48">
        <f t="shared" si="241"/>
        <v>39901225</v>
      </c>
    </row>
    <row r="252" spans="1:104">
      <c r="A252" s="3">
        <f t="shared" si="234"/>
        <v>213</v>
      </c>
      <c r="B252" s="249">
        <v>6</v>
      </c>
      <c r="C252" s="250" t="s">
        <v>186</v>
      </c>
      <c r="D252" s="251">
        <v>16</v>
      </c>
      <c r="E252" s="252"/>
      <c r="F252" s="40" t="s">
        <v>52</v>
      </c>
      <c r="G252" s="253">
        <f t="shared" si="209"/>
        <v>71</v>
      </c>
      <c r="H252" s="253">
        <f t="shared" si="210"/>
        <v>63</v>
      </c>
      <c r="I252" s="254">
        <f t="shared" si="211"/>
        <v>26966806</v>
      </c>
      <c r="J252" s="254">
        <f t="shared" si="212"/>
        <v>2</v>
      </c>
      <c r="K252" s="255">
        <f t="shared" si="213"/>
        <v>0.93</v>
      </c>
      <c r="L252" s="256">
        <f t="shared" si="243"/>
        <v>1.0149999999999999</v>
      </c>
      <c r="M252" s="257">
        <f t="shared" si="214"/>
        <v>21271605.909569133</v>
      </c>
      <c r="N252" s="257">
        <f t="shared" si="215"/>
        <v>23976498.556559145</v>
      </c>
      <c r="O252" s="257">
        <f t="shared" si="216"/>
        <v>25455316.523699999</v>
      </c>
      <c r="P252" s="257">
        <f t="shared" si="217"/>
        <v>27025344.747200005</v>
      </c>
      <c r="Q252" s="258">
        <f t="shared" si="218"/>
        <v>25455316.523699999</v>
      </c>
      <c r="R252" s="257">
        <f t="shared" si="218"/>
        <v>27025344.747200005</v>
      </c>
      <c r="S252" s="257">
        <f t="shared" si="219"/>
        <v>28692208.876091</v>
      </c>
      <c r="T252" s="257"/>
      <c r="U252" s="257">
        <f t="shared" si="220"/>
        <v>1340111172.3028555</v>
      </c>
      <c r="V252" s="257">
        <f t="shared" si="221"/>
        <v>1510519409.0632262</v>
      </c>
      <c r="W252" s="257">
        <f t="shared" si="222"/>
        <v>1603684940.9930999</v>
      </c>
      <c r="X252" s="258">
        <f t="shared" si="223"/>
        <v>1702596719.0736003</v>
      </c>
      <c r="Y252" s="258">
        <f t="shared" si="224"/>
        <v>1603684940.9930999</v>
      </c>
      <c r="Z252" s="257">
        <f t="shared" si="225"/>
        <v>1702596719.0736003</v>
      </c>
      <c r="AA252" s="257">
        <f t="shared" si="226"/>
        <v>1807609159.193733</v>
      </c>
      <c r="AB252" s="257"/>
      <c r="AC252" s="32" t="str">
        <f t="shared" si="227"/>
        <v>BERTAHAP</v>
      </c>
      <c r="AD252" s="259">
        <f t="shared" si="228"/>
        <v>0</v>
      </c>
      <c r="AE252" s="260">
        <v>2</v>
      </c>
      <c r="AF252" s="261"/>
      <c r="AG252" s="257" t="e">
        <f>IF(AF252&gt;#REF!,"LB","KR")</f>
        <v>#REF!</v>
      </c>
      <c r="AH252" s="261">
        <v>1474123000</v>
      </c>
      <c r="AI252" s="261">
        <v>1661572000</v>
      </c>
      <c r="AJ252" s="261">
        <v>1764054000</v>
      </c>
      <c r="AK252" s="262">
        <v>1872857000</v>
      </c>
      <c r="AL252" s="262">
        <v>1764054000</v>
      </c>
      <c r="AM252" s="261">
        <v>1872857000</v>
      </c>
      <c r="AN252" s="261">
        <v>1988371000</v>
      </c>
      <c r="AO252" s="51">
        <v>1869897240</v>
      </c>
      <c r="AP252" s="42">
        <v>1985228420</v>
      </c>
      <c r="AQ252" s="58">
        <f t="shared" si="229"/>
        <v>1682907516</v>
      </c>
      <c r="AR252" s="58">
        <f t="shared" si="235"/>
        <v>28048458.600000005</v>
      </c>
      <c r="AS252" s="336">
        <f t="shared" si="236"/>
        <v>35116068.75</v>
      </c>
      <c r="AT252" s="131">
        <f t="shared" si="230"/>
        <v>19852284.200000003</v>
      </c>
      <c r="AU252" s="5">
        <f t="shared" si="231"/>
        <v>28048458.600000005</v>
      </c>
      <c r="AV252" s="5">
        <f t="shared" si="237"/>
        <v>44101350</v>
      </c>
      <c r="AX252" s="2"/>
      <c r="AY252" s="2"/>
      <c r="BT252" s="53">
        <f t="shared" si="232"/>
        <v>-1356430.3418000005</v>
      </c>
      <c r="CT252" s="58">
        <f t="shared" si="233"/>
        <v>1786705578</v>
      </c>
      <c r="CU252" s="43">
        <f t="shared" si="238"/>
        <v>19852284.200000003</v>
      </c>
      <c r="CX252" s="53">
        <f t="shared" si="239"/>
        <v>1587648600</v>
      </c>
      <c r="CY252" s="43">
        <f t="shared" si="240"/>
        <v>26460810</v>
      </c>
      <c r="CZ252" s="48">
        <f t="shared" si="241"/>
        <v>44101350</v>
      </c>
    </row>
    <row r="253" spans="1:104">
      <c r="A253" s="3">
        <f t="shared" si="234"/>
        <v>214</v>
      </c>
      <c r="B253" s="249">
        <v>7</v>
      </c>
      <c r="C253" s="250" t="s">
        <v>186</v>
      </c>
      <c r="D253" s="285">
        <v>18</v>
      </c>
      <c r="E253" s="252"/>
      <c r="F253" s="40" t="s">
        <v>54</v>
      </c>
      <c r="G253" s="253">
        <f t="shared" si="209"/>
        <v>97</v>
      </c>
      <c r="H253" s="253">
        <f t="shared" si="210"/>
        <v>85</v>
      </c>
      <c r="I253" s="254">
        <f t="shared" si="211"/>
        <v>26966806</v>
      </c>
      <c r="J253" s="254">
        <f t="shared" si="212"/>
        <v>2</v>
      </c>
      <c r="K253" s="255">
        <f t="shared" si="213"/>
        <v>0.93</v>
      </c>
      <c r="L253" s="256">
        <f t="shared" si="243"/>
        <v>1.0149999999999999</v>
      </c>
      <c r="M253" s="257">
        <f t="shared" si="214"/>
        <v>21271605.909569133</v>
      </c>
      <c r="N253" s="257">
        <f t="shared" si="215"/>
        <v>23976498.556559145</v>
      </c>
      <c r="O253" s="257">
        <f t="shared" si="216"/>
        <v>25455316.523699999</v>
      </c>
      <c r="P253" s="257">
        <f t="shared" si="217"/>
        <v>27025344.747200005</v>
      </c>
      <c r="Q253" s="258">
        <f t="shared" si="218"/>
        <v>25455316.523699999</v>
      </c>
      <c r="R253" s="257">
        <f t="shared" si="218"/>
        <v>27025344.747200005</v>
      </c>
      <c r="S253" s="257">
        <f t="shared" si="219"/>
        <v>28692208.876091</v>
      </c>
      <c r="T253" s="257"/>
      <c r="U253" s="257">
        <f t="shared" si="220"/>
        <v>1808086502.3133764</v>
      </c>
      <c r="V253" s="257">
        <f t="shared" si="221"/>
        <v>2038002377.3075273</v>
      </c>
      <c r="W253" s="257">
        <f t="shared" si="222"/>
        <v>2163701904.5144997</v>
      </c>
      <c r="X253" s="258">
        <f t="shared" si="223"/>
        <v>2297154303.5120006</v>
      </c>
      <c r="Y253" s="258">
        <f t="shared" si="224"/>
        <v>2163701904.5144997</v>
      </c>
      <c r="Z253" s="257">
        <f t="shared" si="225"/>
        <v>2297154303.5120006</v>
      </c>
      <c r="AA253" s="257">
        <f t="shared" si="226"/>
        <v>2438837754.4677348</v>
      </c>
      <c r="AB253" s="257"/>
      <c r="AC253" s="32" t="str">
        <f t="shared" si="227"/>
        <v>BERTAHAP</v>
      </c>
      <c r="AD253" s="259">
        <f t="shared" si="228"/>
        <v>0</v>
      </c>
      <c r="AE253" s="260">
        <v>2</v>
      </c>
      <c r="AF253" s="261"/>
      <c r="AG253" s="257" t="e">
        <f>IF(AF253&gt;#REF!,"LB","KR")</f>
        <v>#REF!</v>
      </c>
      <c r="AH253" s="261">
        <v>1988896000</v>
      </c>
      <c r="AI253" s="261">
        <v>2241803000</v>
      </c>
      <c r="AJ253" s="261">
        <v>2380073000</v>
      </c>
      <c r="AK253" s="262">
        <v>2526870000</v>
      </c>
      <c r="AL253" s="262">
        <v>2380073000</v>
      </c>
      <c r="AM253" s="261">
        <v>2526870000</v>
      </c>
      <c r="AN253" s="261">
        <v>2682722000</v>
      </c>
      <c r="AO253" s="51">
        <v>2522877380</v>
      </c>
      <c r="AP253" s="42">
        <v>2678482200</v>
      </c>
      <c r="AQ253" s="58">
        <f t="shared" si="229"/>
        <v>2270589642</v>
      </c>
      <c r="AR253" s="58">
        <f t="shared" si="235"/>
        <v>37843160.700000003</v>
      </c>
      <c r="AS253" s="336">
        <f t="shared" si="236"/>
        <v>47378812.5</v>
      </c>
      <c r="AT253" s="131">
        <f t="shared" si="230"/>
        <v>26784822</v>
      </c>
      <c r="AU253" s="5">
        <f t="shared" si="231"/>
        <v>37843160.700000003</v>
      </c>
      <c r="AV253" s="5">
        <f t="shared" si="237"/>
        <v>59501825</v>
      </c>
      <c r="AX253" s="2"/>
      <c r="AY253" s="2"/>
      <c r="BT253" s="53">
        <f t="shared" si="232"/>
        <v>-1356430.3418000005</v>
      </c>
      <c r="CT253" s="58">
        <f t="shared" si="233"/>
        <v>2410633980</v>
      </c>
      <c r="CU253" s="43">
        <f t="shared" si="238"/>
        <v>26784822</v>
      </c>
      <c r="CX253" s="53">
        <f t="shared" si="239"/>
        <v>2142065700</v>
      </c>
      <c r="CY253" s="43">
        <f t="shared" si="240"/>
        <v>35701095</v>
      </c>
      <c r="CZ253" s="48">
        <f t="shared" si="241"/>
        <v>59501825</v>
      </c>
    </row>
    <row r="254" spans="1:104">
      <c r="A254" s="3">
        <f t="shared" si="234"/>
        <v>215</v>
      </c>
      <c r="B254" s="249">
        <v>8</v>
      </c>
      <c r="C254" s="250" t="s">
        <v>186</v>
      </c>
      <c r="D254" s="285">
        <v>20</v>
      </c>
      <c r="E254" s="252"/>
      <c r="F254" s="40" t="s">
        <v>70</v>
      </c>
      <c r="G254" s="253">
        <f t="shared" si="209"/>
        <v>60</v>
      </c>
      <c r="H254" s="253">
        <f t="shared" si="210"/>
        <v>51</v>
      </c>
      <c r="I254" s="254">
        <f t="shared" si="211"/>
        <v>26966806</v>
      </c>
      <c r="J254" s="254">
        <f t="shared" si="212"/>
        <v>2</v>
      </c>
      <c r="K254" s="255">
        <f t="shared" si="213"/>
        <v>0.93</v>
      </c>
      <c r="L254" s="256">
        <f t="shared" si="243"/>
        <v>1.0149999999999999</v>
      </c>
      <c r="M254" s="257">
        <f t="shared" si="214"/>
        <v>21271605.909569133</v>
      </c>
      <c r="N254" s="257">
        <f t="shared" si="215"/>
        <v>23976498.556559145</v>
      </c>
      <c r="O254" s="257">
        <f t="shared" si="216"/>
        <v>25455316.523699999</v>
      </c>
      <c r="P254" s="257">
        <f t="shared" si="217"/>
        <v>27025344.747200005</v>
      </c>
      <c r="Q254" s="258">
        <f t="shared" si="218"/>
        <v>25455316.523699999</v>
      </c>
      <c r="R254" s="257">
        <f t="shared" si="218"/>
        <v>27025344.747200005</v>
      </c>
      <c r="S254" s="257">
        <f t="shared" si="219"/>
        <v>28692208.876091</v>
      </c>
      <c r="T254" s="257"/>
      <c r="U254" s="257">
        <f t="shared" si="220"/>
        <v>1084851901.3880258</v>
      </c>
      <c r="V254" s="257">
        <f t="shared" si="221"/>
        <v>1222801426.3845165</v>
      </c>
      <c r="W254" s="257">
        <f t="shared" si="222"/>
        <v>1298221142.7086999</v>
      </c>
      <c r="X254" s="258">
        <f t="shared" si="223"/>
        <v>1378292582.1072001</v>
      </c>
      <c r="Y254" s="258">
        <f t="shared" si="224"/>
        <v>1298221142.7086999</v>
      </c>
      <c r="Z254" s="257">
        <f t="shared" si="225"/>
        <v>1378292582.1072001</v>
      </c>
      <c r="AA254" s="257">
        <f t="shared" si="226"/>
        <v>1463302652.6806409</v>
      </c>
      <c r="AB254" s="257"/>
      <c r="AC254" s="32" t="str">
        <f t="shared" si="227"/>
        <v>BERTAHAP</v>
      </c>
      <c r="AD254" s="259">
        <f t="shared" si="228"/>
        <v>0</v>
      </c>
      <c r="AE254" s="260">
        <v>2</v>
      </c>
      <c r="AF254" s="261"/>
      <c r="AG254" s="257" t="e">
        <f>IF(AF254&gt;#REF!,"LB","KR")</f>
        <v>#REF!</v>
      </c>
      <c r="AH254" s="261">
        <v>1193338000</v>
      </c>
      <c r="AI254" s="261">
        <v>1345082000</v>
      </c>
      <c r="AJ254" s="261">
        <v>1428044000</v>
      </c>
      <c r="AK254" s="262">
        <v>1516122000</v>
      </c>
      <c r="AL254" s="262">
        <v>1428044000</v>
      </c>
      <c r="AM254" s="261">
        <v>1516122000</v>
      </c>
      <c r="AN254" s="261">
        <v>1609633000</v>
      </c>
      <c r="AO254" s="51">
        <v>1513726640</v>
      </c>
      <c r="AP254" s="42">
        <v>1607089320</v>
      </c>
      <c r="AQ254" s="58">
        <f t="shared" si="229"/>
        <v>1362353976</v>
      </c>
      <c r="AR254" s="58">
        <f t="shared" si="235"/>
        <v>22705899.599999998</v>
      </c>
      <c r="AS254" s="336">
        <f t="shared" si="236"/>
        <v>28427287.5</v>
      </c>
      <c r="AT254" s="131">
        <f t="shared" si="230"/>
        <v>16070893.200000001</v>
      </c>
      <c r="AU254" s="5">
        <f t="shared" si="231"/>
        <v>22705899.599999998</v>
      </c>
      <c r="AV254" s="5">
        <f t="shared" si="237"/>
        <v>35701100</v>
      </c>
      <c r="AX254" s="2"/>
      <c r="AY254" s="2"/>
      <c r="BT254" s="53">
        <f t="shared" si="232"/>
        <v>-1356430.3418000005</v>
      </c>
      <c r="CT254" s="58">
        <f t="shared" si="233"/>
        <v>1446380388</v>
      </c>
      <c r="CU254" s="43">
        <f t="shared" si="238"/>
        <v>16070893.200000001</v>
      </c>
      <c r="CX254" s="53">
        <f t="shared" si="239"/>
        <v>1285239600</v>
      </c>
      <c r="CY254" s="43">
        <f t="shared" si="240"/>
        <v>21420660</v>
      </c>
      <c r="CZ254" s="48">
        <f t="shared" si="241"/>
        <v>35701100</v>
      </c>
    </row>
    <row r="255" spans="1:104">
      <c r="A255" s="3">
        <f t="shared" si="234"/>
        <v>216</v>
      </c>
      <c r="B255" s="249">
        <v>9</v>
      </c>
      <c r="C255" s="250" t="s">
        <v>186</v>
      </c>
      <c r="D255" s="285">
        <v>22</v>
      </c>
      <c r="E255" s="252"/>
      <c r="F255" s="40" t="s">
        <v>89</v>
      </c>
      <c r="G255" s="253">
        <f t="shared" si="209"/>
        <v>81</v>
      </c>
      <c r="H255" s="253">
        <f t="shared" si="210"/>
        <v>70</v>
      </c>
      <c r="I255" s="254">
        <f t="shared" si="211"/>
        <v>26966806</v>
      </c>
      <c r="J255" s="254">
        <f t="shared" si="212"/>
        <v>4</v>
      </c>
      <c r="K255" s="255">
        <f t="shared" si="213"/>
        <v>0.97</v>
      </c>
      <c r="L255" s="256">
        <f t="shared" si="243"/>
        <v>1.0149999999999999</v>
      </c>
      <c r="M255" s="257">
        <f t="shared" si="214"/>
        <v>22186513.690625869</v>
      </c>
      <c r="N255" s="257">
        <f t="shared" si="215"/>
        <v>25007745.806303624</v>
      </c>
      <c r="O255" s="257">
        <f t="shared" si="216"/>
        <v>26550168.847299997</v>
      </c>
      <c r="P255" s="257">
        <f t="shared" si="217"/>
        <v>28187725.166434411</v>
      </c>
      <c r="Q255" s="258">
        <f t="shared" si="218"/>
        <v>26550168.847299997</v>
      </c>
      <c r="R255" s="257">
        <f t="shared" si="218"/>
        <v>28187725.166434411</v>
      </c>
      <c r="S255" s="257">
        <f t="shared" si="219"/>
        <v>29926282.376137923</v>
      </c>
      <c r="T255" s="257"/>
      <c r="U255" s="257">
        <f t="shared" si="220"/>
        <v>1553055958.3438108</v>
      </c>
      <c r="V255" s="257">
        <f t="shared" si="221"/>
        <v>1750542206.4412537</v>
      </c>
      <c r="W255" s="257">
        <f t="shared" si="222"/>
        <v>1858511819.3109999</v>
      </c>
      <c r="X255" s="258">
        <f t="shared" si="223"/>
        <v>1973140761.6504087</v>
      </c>
      <c r="Y255" s="258">
        <f t="shared" si="224"/>
        <v>1858511819.3109999</v>
      </c>
      <c r="Z255" s="257">
        <f t="shared" si="225"/>
        <v>1973140761.6504087</v>
      </c>
      <c r="AA255" s="257">
        <f t="shared" si="226"/>
        <v>2094839766.3296547</v>
      </c>
      <c r="AB255" s="257"/>
      <c r="AC255" s="32" t="str">
        <f t="shared" si="227"/>
        <v>BERTAHAP</v>
      </c>
      <c r="AD255" s="259">
        <f t="shared" si="228"/>
        <v>0</v>
      </c>
      <c r="AE255" s="260">
        <v>2</v>
      </c>
      <c r="AF255" s="261"/>
      <c r="AG255" s="257" t="e">
        <f>IF(AF255&gt;#REF!,"LB","KR")</f>
        <v>#REF!</v>
      </c>
      <c r="AH255" s="261">
        <v>1708362000</v>
      </c>
      <c r="AI255" s="261">
        <v>1925597000</v>
      </c>
      <c r="AJ255" s="261">
        <v>2044364000</v>
      </c>
      <c r="AK255" s="262">
        <v>2170455000</v>
      </c>
      <c r="AL255" s="262">
        <v>2044364000</v>
      </c>
      <c r="AM255" s="261">
        <v>2170455000</v>
      </c>
      <c r="AN255" s="261">
        <v>2304324000</v>
      </c>
      <c r="AO255" s="51">
        <v>2167025840</v>
      </c>
      <c r="AP255" s="42">
        <v>2300682300</v>
      </c>
      <c r="AQ255" s="58">
        <f t="shared" si="229"/>
        <v>1950323256</v>
      </c>
      <c r="AR255" s="58">
        <f t="shared" si="235"/>
        <v>32505387.600000005</v>
      </c>
      <c r="AS255" s="336">
        <f t="shared" si="236"/>
        <v>40696031.25</v>
      </c>
      <c r="AT255" s="131">
        <f t="shared" si="230"/>
        <v>23006823</v>
      </c>
      <c r="AU255" s="5">
        <f t="shared" si="231"/>
        <v>32505387.600000005</v>
      </c>
      <c r="AV255" s="5">
        <f t="shared" si="237"/>
        <v>51109100</v>
      </c>
      <c r="AX255" s="2"/>
      <c r="AY255" s="2"/>
      <c r="BT255" s="53">
        <f t="shared" si="232"/>
        <v>-261578.01820000261</v>
      </c>
      <c r="CT255" s="58">
        <f t="shared" si="233"/>
        <v>2070614070</v>
      </c>
      <c r="CU255" s="43">
        <f t="shared" si="238"/>
        <v>23006823</v>
      </c>
      <c r="CX255" s="53">
        <f t="shared" si="239"/>
        <v>1839927600</v>
      </c>
      <c r="CY255" s="43">
        <f t="shared" si="240"/>
        <v>30665460</v>
      </c>
      <c r="CZ255" s="48">
        <f t="shared" si="241"/>
        <v>51109100</v>
      </c>
    </row>
    <row r="256" spans="1:104">
      <c r="A256" s="3">
        <f t="shared" si="234"/>
        <v>217</v>
      </c>
      <c r="B256" s="249">
        <v>1</v>
      </c>
      <c r="C256" s="250" t="s">
        <v>187</v>
      </c>
      <c r="D256" s="251" t="s">
        <v>24</v>
      </c>
      <c r="E256" s="252"/>
      <c r="F256" s="40" t="s">
        <v>39</v>
      </c>
      <c r="G256" s="253">
        <f t="shared" si="209"/>
        <v>113</v>
      </c>
      <c r="H256" s="253">
        <f t="shared" si="210"/>
        <v>101</v>
      </c>
      <c r="I256" s="254">
        <f t="shared" si="211"/>
        <v>26966806</v>
      </c>
      <c r="J256" s="254">
        <f t="shared" si="212"/>
        <v>6</v>
      </c>
      <c r="K256" s="255">
        <f t="shared" si="213"/>
        <v>0.95</v>
      </c>
      <c r="L256" s="256">
        <f t="shared" si="243"/>
        <v>1.0149999999999999</v>
      </c>
      <c r="M256" s="257">
        <f t="shared" si="214"/>
        <v>21729059.800097499</v>
      </c>
      <c r="N256" s="257">
        <f t="shared" si="215"/>
        <v>24492122.181431383</v>
      </c>
      <c r="O256" s="257">
        <f t="shared" si="216"/>
        <v>26002742.685499996</v>
      </c>
      <c r="P256" s="257">
        <f t="shared" si="217"/>
        <v>27606534.956817206</v>
      </c>
      <c r="Q256" s="258">
        <f t="shared" si="218"/>
        <v>26002742.685499996</v>
      </c>
      <c r="R256" s="257">
        <f t="shared" si="218"/>
        <v>27606534.956817206</v>
      </c>
      <c r="S256" s="257">
        <f t="shared" si="219"/>
        <v>29309245.626114458</v>
      </c>
      <c r="T256" s="257"/>
      <c r="U256" s="257">
        <f t="shared" si="220"/>
        <v>2194635039.8098474</v>
      </c>
      <c r="V256" s="257">
        <f t="shared" si="221"/>
        <v>2473704340.3245697</v>
      </c>
      <c r="W256" s="257">
        <f t="shared" si="222"/>
        <v>2626277011.2354994</v>
      </c>
      <c r="X256" s="258">
        <f t="shared" si="223"/>
        <v>2788260030.6385379</v>
      </c>
      <c r="Y256" s="258">
        <f t="shared" si="224"/>
        <v>2626277011.2354994</v>
      </c>
      <c r="Z256" s="257">
        <f t="shared" si="225"/>
        <v>2788260030.6385379</v>
      </c>
      <c r="AA256" s="257">
        <f t="shared" si="226"/>
        <v>2960233808.2375603</v>
      </c>
      <c r="AB256" s="257"/>
      <c r="AC256" s="32" t="str">
        <f t="shared" si="227"/>
        <v>BERTAHAP</v>
      </c>
      <c r="AD256" s="259">
        <f t="shared" si="228"/>
        <v>0</v>
      </c>
      <c r="AE256" s="260">
        <v>2</v>
      </c>
      <c r="AF256" s="261"/>
      <c r="AG256" s="257" t="e">
        <f>IF(AF256&gt;#REF!,"LB","KR")</f>
        <v>#REF!</v>
      </c>
      <c r="AH256" s="261">
        <v>2414099000</v>
      </c>
      <c r="AI256" s="261">
        <v>2721075000</v>
      </c>
      <c r="AJ256" s="261">
        <v>2888905000</v>
      </c>
      <c r="AK256" s="262">
        <v>3067087000</v>
      </c>
      <c r="AL256" s="262">
        <v>2888905000</v>
      </c>
      <c r="AM256" s="261">
        <v>3067087000</v>
      </c>
      <c r="AN256" s="261">
        <v>3256258000</v>
      </c>
      <c r="AO256" s="51">
        <v>3062239300</v>
      </c>
      <c r="AP256" s="42">
        <v>3251112220</v>
      </c>
      <c r="AQ256" s="58">
        <f t="shared" si="229"/>
        <v>2756015370</v>
      </c>
      <c r="AR256" s="58">
        <f t="shared" si="235"/>
        <v>45933589.5</v>
      </c>
      <c r="AS256" s="336">
        <f t="shared" si="236"/>
        <v>57507881.25</v>
      </c>
      <c r="AT256" s="131">
        <f t="shared" si="230"/>
        <v>32511122.200000003</v>
      </c>
      <c r="AU256" s="5">
        <f t="shared" si="231"/>
        <v>45933589.5</v>
      </c>
      <c r="AV256" s="5">
        <f t="shared" si="237"/>
        <v>72222625</v>
      </c>
      <c r="AX256" s="2"/>
      <c r="AY256" s="2"/>
      <c r="BT256" s="53">
        <f t="shared" si="232"/>
        <v>-809004.18000000343</v>
      </c>
      <c r="CT256" s="58">
        <f t="shared" si="233"/>
        <v>2926000998</v>
      </c>
      <c r="CU256" s="43">
        <f t="shared" si="238"/>
        <v>32511122.200000003</v>
      </c>
      <c r="CX256" s="53">
        <f t="shared" si="239"/>
        <v>2600014500</v>
      </c>
      <c r="CY256" s="43">
        <f t="shared" si="240"/>
        <v>43333575</v>
      </c>
      <c r="CZ256" s="48">
        <f t="shared" si="241"/>
        <v>72222625</v>
      </c>
    </row>
    <row r="257" spans="1:104">
      <c r="A257" s="3">
        <f t="shared" si="234"/>
        <v>218</v>
      </c>
      <c r="B257" s="249">
        <v>2</v>
      </c>
      <c r="C257" s="250" t="s">
        <v>187</v>
      </c>
      <c r="D257" s="251" t="s">
        <v>35</v>
      </c>
      <c r="E257" s="252"/>
      <c r="F257" s="40" t="s">
        <v>42</v>
      </c>
      <c r="G257" s="253">
        <f t="shared" si="209"/>
        <v>78</v>
      </c>
      <c r="H257" s="253">
        <f t="shared" si="210"/>
        <v>66</v>
      </c>
      <c r="I257" s="254">
        <f t="shared" si="211"/>
        <v>26966806</v>
      </c>
      <c r="J257" s="254">
        <f t="shared" si="212"/>
        <v>2</v>
      </c>
      <c r="K257" s="255">
        <f t="shared" si="213"/>
        <v>0.93</v>
      </c>
      <c r="L257" s="256">
        <f t="shared" si="243"/>
        <v>1.0149999999999999</v>
      </c>
      <c r="M257" s="257">
        <f t="shared" si="214"/>
        <v>21271605.909569133</v>
      </c>
      <c r="N257" s="257">
        <f t="shared" si="215"/>
        <v>23976498.556559145</v>
      </c>
      <c r="O257" s="257">
        <f t="shared" si="216"/>
        <v>25455316.523699999</v>
      </c>
      <c r="P257" s="257">
        <f t="shared" si="217"/>
        <v>27025344.747200005</v>
      </c>
      <c r="Q257" s="258">
        <f t="shared" si="218"/>
        <v>25455316.523699999</v>
      </c>
      <c r="R257" s="257">
        <f t="shared" si="218"/>
        <v>27025344.747200005</v>
      </c>
      <c r="S257" s="257">
        <f t="shared" si="219"/>
        <v>28692208.876091</v>
      </c>
      <c r="T257" s="257"/>
      <c r="U257" s="257">
        <f t="shared" si="220"/>
        <v>1403925990.0315628</v>
      </c>
      <c r="V257" s="257">
        <f t="shared" si="221"/>
        <v>1582448904.7329035</v>
      </c>
      <c r="W257" s="257">
        <f t="shared" si="222"/>
        <v>1680050890.5641999</v>
      </c>
      <c r="X257" s="258">
        <f t="shared" si="223"/>
        <v>1783672753.3152003</v>
      </c>
      <c r="Y257" s="258">
        <f t="shared" si="224"/>
        <v>1680050890.5641999</v>
      </c>
      <c r="Z257" s="257">
        <f t="shared" si="225"/>
        <v>1783672753.3152003</v>
      </c>
      <c r="AA257" s="257">
        <f t="shared" si="226"/>
        <v>1893685785.822006</v>
      </c>
      <c r="AB257" s="257"/>
      <c r="AC257" s="32" t="str">
        <f t="shared" si="227"/>
        <v>BERTAHAP</v>
      </c>
      <c r="AD257" s="259">
        <f t="shared" si="228"/>
        <v>0</v>
      </c>
      <c r="AE257" s="260">
        <v>2</v>
      </c>
      <c r="AF257" s="261"/>
      <c r="AG257" s="257" t="e">
        <f>IF(AF257&gt;#REF!,"LB","KR")</f>
        <v>#REF!</v>
      </c>
      <c r="AH257" s="261">
        <v>1544319000</v>
      </c>
      <c r="AI257" s="261">
        <v>1740694000</v>
      </c>
      <c r="AJ257" s="261">
        <v>1848056000</v>
      </c>
      <c r="AK257" s="262">
        <v>1962041000</v>
      </c>
      <c r="AL257" s="262">
        <v>1848056000</v>
      </c>
      <c r="AM257" s="261">
        <v>1962041000</v>
      </c>
      <c r="AN257" s="261">
        <v>2083055000</v>
      </c>
      <c r="AO257" s="51">
        <v>1958939360</v>
      </c>
      <c r="AP257" s="42">
        <v>2079763460</v>
      </c>
      <c r="AQ257" s="58">
        <f t="shared" si="229"/>
        <v>1763045424</v>
      </c>
      <c r="AR257" s="58">
        <f t="shared" si="235"/>
        <v>29384090.400000002</v>
      </c>
      <c r="AS257" s="336">
        <f t="shared" si="236"/>
        <v>36788268.75</v>
      </c>
      <c r="AT257" s="131">
        <f t="shared" si="230"/>
        <v>20797634.600000001</v>
      </c>
      <c r="AU257" s="5">
        <f t="shared" si="231"/>
        <v>29384090.400000002</v>
      </c>
      <c r="AV257" s="5">
        <f t="shared" si="237"/>
        <v>46201400</v>
      </c>
      <c r="AX257" s="2"/>
      <c r="AY257" s="2"/>
      <c r="BT257" s="53">
        <f t="shared" si="232"/>
        <v>-1356430.3418000005</v>
      </c>
      <c r="CT257" s="58">
        <f t="shared" si="233"/>
        <v>1871787114</v>
      </c>
      <c r="CU257" s="43">
        <f t="shared" si="238"/>
        <v>20797634.600000001</v>
      </c>
      <c r="CX257" s="53">
        <f t="shared" si="239"/>
        <v>1663250400</v>
      </c>
      <c r="CY257" s="43">
        <f t="shared" si="240"/>
        <v>27720840</v>
      </c>
      <c r="CZ257" s="48">
        <f t="shared" si="241"/>
        <v>46201400</v>
      </c>
    </row>
    <row r="258" spans="1:104">
      <c r="A258" s="3">
        <f t="shared" si="234"/>
        <v>219</v>
      </c>
      <c r="B258" s="249">
        <v>3</v>
      </c>
      <c r="C258" s="250" t="s">
        <v>187</v>
      </c>
      <c r="D258" s="251" t="s">
        <v>41</v>
      </c>
      <c r="E258" s="252"/>
      <c r="F258" s="40" t="s">
        <v>45</v>
      </c>
      <c r="G258" s="253">
        <f t="shared" si="209"/>
        <v>60</v>
      </c>
      <c r="H258" s="253">
        <f t="shared" si="210"/>
        <v>52</v>
      </c>
      <c r="I258" s="254">
        <f t="shared" si="211"/>
        <v>26966806</v>
      </c>
      <c r="J258" s="254">
        <f t="shared" si="212"/>
        <v>2</v>
      </c>
      <c r="K258" s="255">
        <f t="shared" si="213"/>
        <v>0.93</v>
      </c>
      <c r="L258" s="256">
        <f t="shared" si="243"/>
        <v>1.0149999999999999</v>
      </c>
      <c r="M258" s="257">
        <f t="shared" si="214"/>
        <v>21271605.909569133</v>
      </c>
      <c r="N258" s="257">
        <f t="shared" si="215"/>
        <v>23976498.556559145</v>
      </c>
      <c r="O258" s="257">
        <f t="shared" si="216"/>
        <v>25455316.523699999</v>
      </c>
      <c r="P258" s="257">
        <f t="shared" si="217"/>
        <v>27025344.747200005</v>
      </c>
      <c r="Q258" s="258">
        <f t="shared" si="218"/>
        <v>25455316.523699999</v>
      </c>
      <c r="R258" s="257">
        <f t="shared" si="218"/>
        <v>27025344.747200005</v>
      </c>
      <c r="S258" s="257">
        <f t="shared" si="219"/>
        <v>28692208.876091</v>
      </c>
      <c r="T258" s="257"/>
      <c r="U258" s="257">
        <f t="shared" si="220"/>
        <v>1106123507.297595</v>
      </c>
      <c r="V258" s="257">
        <f t="shared" si="221"/>
        <v>1246777924.9410756</v>
      </c>
      <c r="W258" s="257">
        <f t="shared" si="222"/>
        <v>1323676459.2323999</v>
      </c>
      <c r="X258" s="258">
        <f t="shared" si="223"/>
        <v>1405317926.8544002</v>
      </c>
      <c r="Y258" s="258">
        <f t="shared" si="224"/>
        <v>1323676459.2323999</v>
      </c>
      <c r="Z258" s="257">
        <f t="shared" si="225"/>
        <v>1405317926.8544002</v>
      </c>
      <c r="AA258" s="257">
        <f t="shared" si="226"/>
        <v>1491994861.5567319</v>
      </c>
      <c r="AB258" s="257"/>
      <c r="AC258" s="32" t="str">
        <f t="shared" si="227"/>
        <v>BERTAHAP</v>
      </c>
      <c r="AD258" s="259">
        <f t="shared" si="228"/>
        <v>0</v>
      </c>
      <c r="AE258" s="260">
        <v>2</v>
      </c>
      <c r="AF258" s="261"/>
      <c r="AG258" s="257" t="e">
        <f>IF(AF258&gt;#REF!,"LB","KR")</f>
        <v>#REF!</v>
      </c>
      <c r="AH258" s="261">
        <v>1216736000</v>
      </c>
      <c r="AI258" s="261">
        <v>1371456000</v>
      </c>
      <c r="AJ258" s="261">
        <v>1456045000</v>
      </c>
      <c r="AK258" s="262">
        <v>1545850000</v>
      </c>
      <c r="AL258" s="262">
        <v>1456045000</v>
      </c>
      <c r="AM258" s="261">
        <v>1545850000</v>
      </c>
      <c r="AN258" s="261">
        <v>1641195000</v>
      </c>
      <c r="AO258" s="51">
        <v>1543407700</v>
      </c>
      <c r="AP258" s="42">
        <v>1638601000</v>
      </c>
      <c r="AQ258" s="58">
        <f t="shared" si="229"/>
        <v>1389066930</v>
      </c>
      <c r="AR258" s="58">
        <f t="shared" si="235"/>
        <v>23151115.5</v>
      </c>
      <c r="AS258" s="336">
        <f t="shared" si="236"/>
        <v>28984687.5</v>
      </c>
      <c r="AT258" s="131">
        <f t="shared" si="230"/>
        <v>16386010</v>
      </c>
      <c r="AU258" s="5">
        <f t="shared" si="231"/>
        <v>23151115.5</v>
      </c>
      <c r="AV258" s="5">
        <f t="shared" si="237"/>
        <v>36401125</v>
      </c>
      <c r="AX258" s="2"/>
      <c r="AY258" s="2"/>
      <c r="BT258" s="53">
        <f t="shared" si="232"/>
        <v>-1356430.3418000005</v>
      </c>
      <c r="CT258" s="58">
        <f t="shared" si="233"/>
        <v>1474740900</v>
      </c>
      <c r="CU258" s="43">
        <f t="shared" si="238"/>
        <v>16386010</v>
      </c>
      <c r="CX258" s="53">
        <f t="shared" si="239"/>
        <v>1310440500</v>
      </c>
      <c r="CY258" s="43">
        <f t="shared" si="240"/>
        <v>21840675</v>
      </c>
      <c r="CZ258" s="48">
        <f t="shared" si="241"/>
        <v>36401125</v>
      </c>
    </row>
    <row r="259" spans="1:104">
      <c r="A259" s="3">
        <f t="shared" si="234"/>
        <v>220</v>
      </c>
      <c r="B259" s="249">
        <v>4</v>
      </c>
      <c r="C259" s="250" t="s">
        <v>187</v>
      </c>
      <c r="D259" s="251">
        <v>10</v>
      </c>
      <c r="E259" s="252"/>
      <c r="F259" s="40" t="s">
        <v>48</v>
      </c>
      <c r="G259" s="253">
        <f t="shared" si="209"/>
        <v>74</v>
      </c>
      <c r="H259" s="253">
        <f t="shared" si="210"/>
        <v>63</v>
      </c>
      <c r="I259" s="254">
        <f t="shared" si="211"/>
        <v>26966806</v>
      </c>
      <c r="J259" s="254">
        <f t="shared" si="212"/>
        <v>2</v>
      </c>
      <c r="K259" s="255">
        <f t="shared" si="213"/>
        <v>0.93</v>
      </c>
      <c r="L259" s="256">
        <f t="shared" si="243"/>
        <v>1.0149999999999999</v>
      </c>
      <c r="M259" s="257">
        <f t="shared" si="214"/>
        <v>21271605.909569133</v>
      </c>
      <c r="N259" s="257">
        <f t="shared" si="215"/>
        <v>23976498.556559145</v>
      </c>
      <c r="O259" s="257">
        <f t="shared" si="216"/>
        <v>25455316.523699999</v>
      </c>
      <c r="P259" s="257">
        <f t="shared" si="217"/>
        <v>27025344.747200005</v>
      </c>
      <c r="Q259" s="258">
        <f t="shared" si="218"/>
        <v>25455316.523699999</v>
      </c>
      <c r="R259" s="257">
        <f t="shared" si="218"/>
        <v>27025344.747200005</v>
      </c>
      <c r="S259" s="257">
        <f t="shared" si="219"/>
        <v>28692208.876091</v>
      </c>
      <c r="T259" s="257"/>
      <c r="U259" s="257">
        <f t="shared" si="220"/>
        <v>1340111172.3028555</v>
      </c>
      <c r="V259" s="257">
        <f t="shared" si="221"/>
        <v>1510519409.0632262</v>
      </c>
      <c r="W259" s="257">
        <f t="shared" si="222"/>
        <v>1603684940.9930999</v>
      </c>
      <c r="X259" s="258">
        <f t="shared" si="223"/>
        <v>1702596719.0736003</v>
      </c>
      <c r="Y259" s="258">
        <f t="shared" si="224"/>
        <v>1603684940.9930999</v>
      </c>
      <c r="Z259" s="257">
        <f t="shared" si="225"/>
        <v>1702596719.0736003</v>
      </c>
      <c r="AA259" s="257">
        <f t="shared" si="226"/>
        <v>1807609159.193733</v>
      </c>
      <c r="AB259" s="257"/>
      <c r="AC259" s="32" t="str">
        <f t="shared" si="227"/>
        <v>BERTAHAP</v>
      </c>
      <c r="AD259" s="259">
        <f t="shared" si="228"/>
        <v>0</v>
      </c>
      <c r="AE259" s="260">
        <v>2</v>
      </c>
      <c r="AF259" s="261"/>
      <c r="AG259" s="257" t="e">
        <f>IF(AF259&gt;#REF!,"LB","KR")</f>
        <v>#REF!</v>
      </c>
      <c r="AH259" s="261">
        <v>1474123000</v>
      </c>
      <c r="AI259" s="261">
        <v>1661572000</v>
      </c>
      <c r="AJ259" s="261">
        <v>1764054000</v>
      </c>
      <c r="AK259" s="262">
        <v>1872857000</v>
      </c>
      <c r="AL259" s="262">
        <v>1764054000</v>
      </c>
      <c r="AM259" s="261">
        <v>1872857000</v>
      </c>
      <c r="AN259" s="261">
        <v>1988371000</v>
      </c>
      <c r="AO259" s="51">
        <v>1869897240</v>
      </c>
      <c r="AP259" s="42">
        <v>1985228420</v>
      </c>
      <c r="AQ259" s="58">
        <f t="shared" si="229"/>
        <v>1682907516</v>
      </c>
      <c r="AR259" s="58">
        <f t="shared" si="235"/>
        <v>28048458.600000005</v>
      </c>
      <c r="AS259" s="336">
        <f t="shared" si="236"/>
        <v>35116068.75</v>
      </c>
      <c r="AT259" s="131">
        <f t="shared" si="230"/>
        <v>19852284.200000003</v>
      </c>
      <c r="AU259" s="5">
        <f t="shared" si="231"/>
        <v>28048458.600000005</v>
      </c>
      <c r="AV259" s="5">
        <f t="shared" si="237"/>
        <v>44101350</v>
      </c>
      <c r="AX259" s="2"/>
      <c r="AY259" s="2"/>
      <c r="BT259" s="53">
        <f t="shared" si="232"/>
        <v>-1356430.3418000005</v>
      </c>
      <c r="CT259" s="58">
        <f t="shared" si="233"/>
        <v>1786705578</v>
      </c>
      <c r="CU259" s="43">
        <f t="shared" si="238"/>
        <v>19852284.200000003</v>
      </c>
      <c r="CX259" s="53">
        <f t="shared" si="239"/>
        <v>1587648600</v>
      </c>
      <c r="CY259" s="43">
        <f t="shared" si="240"/>
        <v>26460810</v>
      </c>
      <c r="CZ259" s="48">
        <f t="shared" si="241"/>
        <v>44101350</v>
      </c>
    </row>
    <row r="260" spans="1:104">
      <c r="A260" s="3">
        <f t="shared" si="234"/>
        <v>221</v>
      </c>
      <c r="B260" s="249">
        <v>5</v>
      </c>
      <c r="C260" s="250" t="s">
        <v>187</v>
      </c>
      <c r="D260" s="285">
        <v>12</v>
      </c>
      <c r="E260" s="252"/>
      <c r="F260" s="40" t="s">
        <v>50</v>
      </c>
      <c r="G260" s="253">
        <f t="shared" si="209"/>
        <v>67</v>
      </c>
      <c r="H260" s="253">
        <f t="shared" si="210"/>
        <v>57</v>
      </c>
      <c r="I260" s="254">
        <f t="shared" si="211"/>
        <v>26966806</v>
      </c>
      <c r="J260" s="254">
        <f t="shared" si="212"/>
        <v>2</v>
      </c>
      <c r="K260" s="255">
        <f t="shared" si="213"/>
        <v>0.93</v>
      </c>
      <c r="L260" s="256">
        <f t="shared" si="243"/>
        <v>1.0149999999999999</v>
      </c>
      <c r="M260" s="257">
        <f t="shared" si="214"/>
        <v>21271605.909569133</v>
      </c>
      <c r="N260" s="257">
        <f t="shared" si="215"/>
        <v>23976498.556559145</v>
      </c>
      <c r="O260" s="257">
        <f t="shared" si="216"/>
        <v>25455316.523699999</v>
      </c>
      <c r="P260" s="257">
        <f t="shared" si="217"/>
        <v>27025344.747200005</v>
      </c>
      <c r="Q260" s="258">
        <f t="shared" si="218"/>
        <v>25455316.523699999</v>
      </c>
      <c r="R260" s="257">
        <f t="shared" si="218"/>
        <v>27025344.747200005</v>
      </c>
      <c r="S260" s="257">
        <f t="shared" si="219"/>
        <v>28692208.876091</v>
      </c>
      <c r="T260" s="257"/>
      <c r="U260" s="257">
        <f t="shared" si="220"/>
        <v>1212481536.8454406</v>
      </c>
      <c r="V260" s="257">
        <f t="shared" si="221"/>
        <v>1366660417.7238712</v>
      </c>
      <c r="W260" s="257">
        <f t="shared" si="222"/>
        <v>1450953041.8508999</v>
      </c>
      <c r="X260" s="258">
        <f t="shared" si="223"/>
        <v>1540444650.5904002</v>
      </c>
      <c r="Y260" s="258">
        <f t="shared" si="224"/>
        <v>1450953041.8508999</v>
      </c>
      <c r="Z260" s="257">
        <f t="shared" si="225"/>
        <v>1540444650.5904002</v>
      </c>
      <c r="AA260" s="257">
        <f t="shared" si="226"/>
        <v>1635455905.937187</v>
      </c>
      <c r="AB260" s="257"/>
      <c r="AC260" s="32" t="str">
        <f t="shared" si="227"/>
        <v>BERTAHAP</v>
      </c>
      <c r="AD260" s="259">
        <f t="shared" si="228"/>
        <v>0</v>
      </c>
      <c r="AE260" s="260">
        <v>2</v>
      </c>
      <c r="AF260" s="261"/>
      <c r="AG260" s="257" t="e">
        <f>IF(AF260&gt;#REF!,"LB","KR")</f>
        <v>#REF!</v>
      </c>
      <c r="AH260" s="261">
        <v>1333730000</v>
      </c>
      <c r="AI260" s="261">
        <v>1503327000</v>
      </c>
      <c r="AJ260" s="261">
        <v>1596049000</v>
      </c>
      <c r="AK260" s="262">
        <v>1694490000</v>
      </c>
      <c r="AL260" s="262">
        <v>1596049000</v>
      </c>
      <c r="AM260" s="261">
        <v>1694490000</v>
      </c>
      <c r="AN260" s="261">
        <v>1799002000</v>
      </c>
      <c r="AO260" s="51">
        <v>1691811940</v>
      </c>
      <c r="AP260" s="42">
        <v>1796159400</v>
      </c>
      <c r="AQ260" s="58">
        <f t="shared" si="229"/>
        <v>1522630746</v>
      </c>
      <c r="AR260" s="58">
        <f t="shared" si="235"/>
        <v>25377179.099999998</v>
      </c>
      <c r="AS260" s="336">
        <f t="shared" si="236"/>
        <v>31771687.5</v>
      </c>
      <c r="AT260" s="131">
        <f t="shared" si="230"/>
        <v>17961594</v>
      </c>
      <c r="AU260" s="5">
        <f t="shared" si="231"/>
        <v>25377179.099999998</v>
      </c>
      <c r="AV260" s="5">
        <f t="shared" si="237"/>
        <v>39901225</v>
      </c>
      <c r="AX260" s="2"/>
      <c r="AY260" s="2"/>
      <c r="BT260" s="53">
        <f t="shared" si="232"/>
        <v>-1356430.3418000005</v>
      </c>
      <c r="CT260" s="58">
        <f t="shared" si="233"/>
        <v>1616543460</v>
      </c>
      <c r="CU260" s="43">
        <f t="shared" si="238"/>
        <v>17961594</v>
      </c>
      <c r="CX260" s="53">
        <f t="shared" si="239"/>
        <v>1436444100</v>
      </c>
      <c r="CY260" s="43">
        <f t="shared" si="240"/>
        <v>23940735</v>
      </c>
      <c r="CZ260" s="48">
        <f t="shared" si="241"/>
        <v>39901225</v>
      </c>
    </row>
    <row r="261" spans="1:104">
      <c r="A261" s="3">
        <f t="shared" si="234"/>
        <v>222</v>
      </c>
      <c r="B261" s="249">
        <v>6</v>
      </c>
      <c r="C261" s="250" t="s">
        <v>187</v>
      </c>
      <c r="D261" s="251">
        <v>16</v>
      </c>
      <c r="E261" s="252"/>
      <c r="F261" s="40" t="s">
        <v>52</v>
      </c>
      <c r="G261" s="253">
        <f t="shared" si="209"/>
        <v>71</v>
      </c>
      <c r="H261" s="253">
        <f t="shared" si="210"/>
        <v>63</v>
      </c>
      <c r="I261" s="254">
        <f t="shared" si="211"/>
        <v>26966806</v>
      </c>
      <c r="J261" s="254">
        <f t="shared" si="212"/>
        <v>2</v>
      </c>
      <c r="K261" s="255">
        <f t="shared" si="213"/>
        <v>0.93</v>
      </c>
      <c r="L261" s="256">
        <f t="shared" si="243"/>
        <v>1.0149999999999999</v>
      </c>
      <c r="M261" s="257">
        <f t="shared" si="214"/>
        <v>21271605.909569133</v>
      </c>
      <c r="N261" s="257">
        <f t="shared" si="215"/>
        <v>23976498.556559145</v>
      </c>
      <c r="O261" s="257">
        <f t="shared" si="216"/>
        <v>25455316.523699999</v>
      </c>
      <c r="P261" s="257">
        <f t="shared" si="217"/>
        <v>27025344.747200005</v>
      </c>
      <c r="Q261" s="258">
        <f t="shared" si="218"/>
        <v>25455316.523699999</v>
      </c>
      <c r="R261" s="257">
        <f t="shared" si="218"/>
        <v>27025344.747200005</v>
      </c>
      <c r="S261" s="257">
        <f t="shared" si="219"/>
        <v>28692208.876091</v>
      </c>
      <c r="T261" s="257"/>
      <c r="U261" s="257">
        <f t="shared" si="220"/>
        <v>1340111172.3028555</v>
      </c>
      <c r="V261" s="257">
        <f t="shared" si="221"/>
        <v>1510519409.0632262</v>
      </c>
      <c r="W261" s="257">
        <f t="shared" si="222"/>
        <v>1603684940.9930999</v>
      </c>
      <c r="X261" s="258">
        <f t="shared" si="223"/>
        <v>1702596719.0736003</v>
      </c>
      <c r="Y261" s="258">
        <f t="shared" si="224"/>
        <v>1603684940.9930999</v>
      </c>
      <c r="Z261" s="257">
        <f t="shared" si="225"/>
        <v>1702596719.0736003</v>
      </c>
      <c r="AA261" s="257">
        <f t="shared" si="226"/>
        <v>1807609159.193733</v>
      </c>
      <c r="AB261" s="257"/>
      <c r="AC261" s="32" t="str">
        <f t="shared" si="227"/>
        <v>BERTAHAP</v>
      </c>
      <c r="AD261" s="259">
        <f t="shared" si="228"/>
        <v>0</v>
      </c>
      <c r="AE261" s="260">
        <v>2</v>
      </c>
      <c r="AF261" s="261"/>
      <c r="AG261" s="257" t="e">
        <f>IF(AF261&gt;#REF!,"LB","KR")</f>
        <v>#REF!</v>
      </c>
      <c r="AH261" s="261">
        <v>1474123000</v>
      </c>
      <c r="AI261" s="261">
        <v>1661572000</v>
      </c>
      <c r="AJ261" s="261">
        <v>1764054000</v>
      </c>
      <c r="AK261" s="262">
        <v>1872857000</v>
      </c>
      <c r="AL261" s="262">
        <v>1764054000</v>
      </c>
      <c r="AM261" s="261">
        <v>1872857000</v>
      </c>
      <c r="AN261" s="261">
        <v>1988371000</v>
      </c>
      <c r="AO261" s="51">
        <v>1869897240</v>
      </c>
      <c r="AP261" s="42">
        <v>1985228420</v>
      </c>
      <c r="AQ261" s="58">
        <f t="shared" si="229"/>
        <v>1682907516</v>
      </c>
      <c r="AR261" s="58">
        <f t="shared" si="235"/>
        <v>28048458.600000005</v>
      </c>
      <c r="AS261" s="336">
        <f t="shared" si="236"/>
        <v>35116068.75</v>
      </c>
      <c r="AT261" s="131">
        <f t="shared" si="230"/>
        <v>19852284.200000003</v>
      </c>
      <c r="AU261" s="5">
        <f t="shared" si="231"/>
        <v>28048458.600000005</v>
      </c>
      <c r="AV261" s="5">
        <f t="shared" si="237"/>
        <v>44101350</v>
      </c>
      <c r="AX261" s="2"/>
      <c r="AY261" s="2"/>
      <c r="BT261" s="53">
        <f t="shared" si="232"/>
        <v>-1356430.3418000005</v>
      </c>
      <c r="CT261" s="58">
        <f t="shared" si="233"/>
        <v>1786705578</v>
      </c>
      <c r="CU261" s="43">
        <f t="shared" si="238"/>
        <v>19852284.200000003</v>
      </c>
      <c r="CX261" s="53">
        <f t="shared" si="239"/>
        <v>1587648600</v>
      </c>
      <c r="CY261" s="43">
        <f t="shared" si="240"/>
        <v>26460810</v>
      </c>
      <c r="CZ261" s="48">
        <f t="shared" si="241"/>
        <v>44101350</v>
      </c>
    </row>
    <row r="262" spans="1:104">
      <c r="A262" s="3">
        <f t="shared" si="234"/>
        <v>223</v>
      </c>
      <c r="B262" s="249">
        <v>7</v>
      </c>
      <c r="C262" s="250" t="s">
        <v>187</v>
      </c>
      <c r="D262" s="285">
        <v>18</v>
      </c>
      <c r="E262" s="252"/>
      <c r="F262" s="40" t="s">
        <v>54</v>
      </c>
      <c r="G262" s="253">
        <f t="shared" si="209"/>
        <v>97</v>
      </c>
      <c r="H262" s="253">
        <f t="shared" si="210"/>
        <v>85</v>
      </c>
      <c r="I262" s="254">
        <f t="shared" si="211"/>
        <v>26966806</v>
      </c>
      <c r="J262" s="254">
        <f t="shared" si="212"/>
        <v>2</v>
      </c>
      <c r="K262" s="255">
        <f t="shared" si="213"/>
        <v>0.93</v>
      </c>
      <c r="L262" s="256">
        <f t="shared" si="243"/>
        <v>1.0149999999999999</v>
      </c>
      <c r="M262" s="257">
        <f t="shared" si="214"/>
        <v>21271605.909569133</v>
      </c>
      <c r="N262" s="257">
        <f t="shared" si="215"/>
        <v>23976498.556559145</v>
      </c>
      <c r="O262" s="257">
        <f t="shared" si="216"/>
        <v>25455316.523699999</v>
      </c>
      <c r="P262" s="257">
        <f t="shared" si="217"/>
        <v>27025344.747200005</v>
      </c>
      <c r="Q262" s="258">
        <f t="shared" si="218"/>
        <v>25455316.523699999</v>
      </c>
      <c r="R262" s="257">
        <f t="shared" si="218"/>
        <v>27025344.747200005</v>
      </c>
      <c r="S262" s="257">
        <f t="shared" si="219"/>
        <v>28692208.876091</v>
      </c>
      <c r="T262" s="257"/>
      <c r="U262" s="257">
        <f t="shared" si="220"/>
        <v>1808086502.3133764</v>
      </c>
      <c r="V262" s="257">
        <f t="shared" si="221"/>
        <v>2038002377.3075273</v>
      </c>
      <c r="W262" s="257">
        <f t="shared" si="222"/>
        <v>2163701904.5144997</v>
      </c>
      <c r="X262" s="258">
        <f t="shared" si="223"/>
        <v>2297154303.5120006</v>
      </c>
      <c r="Y262" s="258">
        <f t="shared" si="224"/>
        <v>2163701904.5144997</v>
      </c>
      <c r="Z262" s="257">
        <f t="shared" si="225"/>
        <v>2297154303.5120006</v>
      </c>
      <c r="AA262" s="257">
        <f t="shared" si="226"/>
        <v>2438837754.4677348</v>
      </c>
      <c r="AB262" s="257"/>
      <c r="AC262" s="32" t="str">
        <f t="shared" si="227"/>
        <v>BERTAHAP</v>
      </c>
      <c r="AD262" s="259">
        <f t="shared" si="228"/>
        <v>0</v>
      </c>
      <c r="AE262" s="260">
        <v>2</v>
      </c>
      <c r="AF262" s="261"/>
      <c r="AG262" s="257" t="e">
        <f>IF(AF262&gt;#REF!,"LB","KR")</f>
        <v>#REF!</v>
      </c>
      <c r="AH262" s="261">
        <v>1988896000</v>
      </c>
      <c r="AI262" s="261">
        <v>2241803000</v>
      </c>
      <c r="AJ262" s="261">
        <v>2380073000</v>
      </c>
      <c r="AK262" s="262">
        <v>2526870000</v>
      </c>
      <c r="AL262" s="262">
        <v>2380073000</v>
      </c>
      <c r="AM262" s="261">
        <v>2526870000</v>
      </c>
      <c r="AN262" s="261">
        <v>2682722000</v>
      </c>
      <c r="AO262" s="51">
        <v>2522877380</v>
      </c>
      <c r="AP262" s="42">
        <v>2678482200</v>
      </c>
      <c r="AQ262" s="58">
        <f t="shared" si="229"/>
        <v>2270589642</v>
      </c>
      <c r="AR262" s="58">
        <f t="shared" si="235"/>
        <v>37843160.700000003</v>
      </c>
      <c r="AS262" s="336">
        <f t="shared" si="236"/>
        <v>47378812.5</v>
      </c>
      <c r="AT262" s="131">
        <f t="shared" si="230"/>
        <v>26784822</v>
      </c>
      <c r="AU262" s="5">
        <f t="shared" si="231"/>
        <v>37843160.700000003</v>
      </c>
      <c r="AV262" s="5">
        <f t="shared" si="237"/>
        <v>59501825</v>
      </c>
      <c r="AX262" s="2"/>
      <c r="AY262" s="2"/>
      <c r="BT262" s="53">
        <f t="shared" si="232"/>
        <v>-1356430.3418000005</v>
      </c>
      <c r="CT262" s="58">
        <f t="shared" si="233"/>
        <v>2410633980</v>
      </c>
      <c r="CU262" s="43">
        <f t="shared" si="238"/>
        <v>26784822</v>
      </c>
      <c r="CX262" s="53">
        <f t="shared" si="239"/>
        <v>2142065700</v>
      </c>
      <c r="CY262" s="43">
        <f t="shared" si="240"/>
        <v>35701095</v>
      </c>
      <c r="CZ262" s="48">
        <f t="shared" si="241"/>
        <v>59501825</v>
      </c>
    </row>
    <row r="263" spans="1:104">
      <c r="A263" s="3">
        <f t="shared" si="234"/>
        <v>224</v>
      </c>
      <c r="B263" s="249">
        <v>8</v>
      </c>
      <c r="C263" s="250" t="s">
        <v>187</v>
      </c>
      <c r="D263" s="285">
        <v>20</v>
      </c>
      <c r="E263" s="252"/>
      <c r="F263" s="40" t="s">
        <v>70</v>
      </c>
      <c r="G263" s="253">
        <f t="shared" si="209"/>
        <v>60</v>
      </c>
      <c r="H263" s="253">
        <f t="shared" si="210"/>
        <v>51</v>
      </c>
      <c r="I263" s="254">
        <f t="shared" si="211"/>
        <v>26966806</v>
      </c>
      <c r="J263" s="254">
        <f t="shared" si="212"/>
        <v>2</v>
      </c>
      <c r="K263" s="255">
        <f t="shared" si="213"/>
        <v>0.93</v>
      </c>
      <c r="L263" s="256">
        <f t="shared" si="243"/>
        <v>1.0149999999999999</v>
      </c>
      <c r="M263" s="257">
        <f t="shared" si="214"/>
        <v>21271605.909569133</v>
      </c>
      <c r="N263" s="257">
        <f t="shared" si="215"/>
        <v>23976498.556559145</v>
      </c>
      <c r="O263" s="257">
        <f t="shared" si="216"/>
        <v>25455316.523699999</v>
      </c>
      <c r="P263" s="257">
        <f t="shared" si="217"/>
        <v>27025344.747200005</v>
      </c>
      <c r="Q263" s="258">
        <f t="shared" si="218"/>
        <v>25455316.523699999</v>
      </c>
      <c r="R263" s="257">
        <f t="shared" si="218"/>
        <v>27025344.747200005</v>
      </c>
      <c r="S263" s="257">
        <f t="shared" si="219"/>
        <v>28692208.876091</v>
      </c>
      <c r="T263" s="257"/>
      <c r="U263" s="257">
        <f t="shared" si="220"/>
        <v>1084851901.3880258</v>
      </c>
      <c r="V263" s="257">
        <f t="shared" si="221"/>
        <v>1222801426.3845165</v>
      </c>
      <c r="W263" s="257">
        <f t="shared" si="222"/>
        <v>1298221142.7086999</v>
      </c>
      <c r="X263" s="258">
        <f t="shared" si="223"/>
        <v>1378292582.1072001</v>
      </c>
      <c r="Y263" s="258">
        <f t="shared" si="224"/>
        <v>1298221142.7086999</v>
      </c>
      <c r="Z263" s="257">
        <f t="shared" si="225"/>
        <v>1378292582.1072001</v>
      </c>
      <c r="AA263" s="257">
        <f t="shared" si="226"/>
        <v>1463302652.6806409</v>
      </c>
      <c r="AB263" s="257"/>
      <c r="AC263" s="32" t="str">
        <f t="shared" si="227"/>
        <v>BERTAHAP</v>
      </c>
      <c r="AD263" s="259">
        <f t="shared" si="228"/>
        <v>0</v>
      </c>
      <c r="AE263" s="260">
        <v>2</v>
      </c>
      <c r="AF263" s="261"/>
      <c r="AG263" s="257" t="e">
        <f>IF(AF263&gt;#REF!,"LB","KR")</f>
        <v>#REF!</v>
      </c>
      <c r="AH263" s="261">
        <v>1193338000</v>
      </c>
      <c r="AI263" s="261">
        <v>1345082000</v>
      </c>
      <c r="AJ263" s="261">
        <v>1428044000</v>
      </c>
      <c r="AK263" s="262">
        <v>1516122000</v>
      </c>
      <c r="AL263" s="262">
        <v>1428044000</v>
      </c>
      <c r="AM263" s="261">
        <v>1516122000</v>
      </c>
      <c r="AN263" s="261">
        <v>1609633000</v>
      </c>
      <c r="AO263" s="51">
        <v>1513726640</v>
      </c>
      <c r="AP263" s="42">
        <v>1607089320</v>
      </c>
      <c r="AQ263" s="58">
        <f t="shared" si="229"/>
        <v>1362353976</v>
      </c>
      <c r="AR263" s="58">
        <f t="shared" si="235"/>
        <v>22705899.599999998</v>
      </c>
      <c r="AS263" s="336">
        <f t="shared" si="236"/>
        <v>28427287.5</v>
      </c>
      <c r="AT263" s="131">
        <f t="shared" si="230"/>
        <v>16070893.200000001</v>
      </c>
      <c r="AU263" s="5">
        <f t="shared" si="231"/>
        <v>22705899.599999998</v>
      </c>
      <c r="AV263" s="5">
        <f t="shared" si="237"/>
        <v>35701100</v>
      </c>
      <c r="AX263" s="2"/>
      <c r="AY263" s="2"/>
      <c r="BT263" s="53">
        <f t="shared" si="232"/>
        <v>-1356430.3418000005</v>
      </c>
      <c r="CT263" s="58">
        <f t="shared" si="233"/>
        <v>1446380388</v>
      </c>
      <c r="CU263" s="43">
        <f t="shared" si="238"/>
        <v>16070893.200000001</v>
      </c>
      <c r="CX263" s="53">
        <f t="shared" si="239"/>
        <v>1285239600</v>
      </c>
      <c r="CY263" s="43">
        <f t="shared" si="240"/>
        <v>21420660</v>
      </c>
      <c r="CZ263" s="48">
        <f t="shared" si="241"/>
        <v>35701100</v>
      </c>
    </row>
    <row r="264" spans="1:104">
      <c r="A264" s="3">
        <f t="shared" si="234"/>
        <v>225</v>
      </c>
      <c r="B264" s="249">
        <v>9</v>
      </c>
      <c r="C264" s="250" t="s">
        <v>187</v>
      </c>
      <c r="D264" s="285">
        <v>22</v>
      </c>
      <c r="E264" s="252"/>
      <c r="F264" s="40" t="s">
        <v>89</v>
      </c>
      <c r="G264" s="253">
        <f t="shared" si="209"/>
        <v>81</v>
      </c>
      <c r="H264" s="253">
        <f t="shared" si="210"/>
        <v>70</v>
      </c>
      <c r="I264" s="254">
        <f t="shared" si="211"/>
        <v>26966806</v>
      </c>
      <c r="J264" s="254">
        <f t="shared" si="212"/>
        <v>4</v>
      </c>
      <c r="K264" s="255">
        <f t="shared" si="213"/>
        <v>0.97</v>
      </c>
      <c r="L264" s="256">
        <f t="shared" si="243"/>
        <v>1.0149999999999999</v>
      </c>
      <c r="M264" s="257">
        <f t="shared" si="214"/>
        <v>22186513.690625869</v>
      </c>
      <c r="N264" s="257">
        <f t="shared" si="215"/>
        <v>25007745.806303624</v>
      </c>
      <c r="O264" s="257">
        <f t="shared" si="216"/>
        <v>26550168.847299997</v>
      </c>
      <c r="P264" s="257">
        <f t="shared" si="217"/>
        <v>28187725.166434411</v>
      </c>
      <c r="Q264" s="258">
        <f t="shared" si="218"/>
        <v>26550168.847299997</v>
      </c>
      <c r="R264" s="257">
        <f t="shared" si="218"/>
        <v>28187725.166434411</v>
      </c>
      <c r="S264" s="257">
        <f t="shared" si="219"/>
        <v>29926282.376137923</v>
      </c>
      <c r="T264" s="257"/>
      <c r="U264" s="257">
        <f t="shared" si="220"/>
        <v>1553055958.3438108</v>
      </c>
      <c r="V264" s="257">
        <f t="shared" si="221"/>
        <v>1750542206.4412537</v>
      </c>
      <c r="W264" s="257">
        <f t="shared" si="222"/>
        <v>1858511819.3109999</v>
      </c>
      <c r="X264" s="258">
        <f t="shared" si="223"/>
        <v>1973140761.6504087</v>
      </c>
      <c r="Y264" s="258">
        <f t="shared" si="224"/>
        <v>1858511819.3109999</v>
      </c>
      <c r="Z264" s="257">
        <f t="shared" si="225"/>
        <v>1973140761.6504087</v>
      </c>
      <c r="AA264" s="257">
        <f t="shared" si="226"/>
        <v>2094839766.3296547</v>
      </c>
      <c r="AB264" s="257"/>
      <c r="AC264" s="32" t="str">
        <f t="shared" si="227"/>
        <v>BERTAHAP</v>
      </c>
      <c r="AD264" s="259">
        <f t="shared" si="228"/>
        <v>0</v>
      </c>
      <c r="AE264" s="260">
        <v>2</v>
      </c>
      <c r="AF264" s="261"/>
      <c r="AG264" s="257" t="e">
        <f>IF(AF264&gt;#REF!,"LB","KR")</f>
        <v>#REF!</v>
      </c>
      <c r="AH264" s="261">
        <v>1708362000</v>
      </c>
      <c r="AI264" s="261">
        <v>1925597000</v>
      </c>
      <c r="AJ264" s="261">
        <v>2044364000</v>
      </c>
      <c r="AK264" s="262">
        <v>2170455000</v>
      </c>
      <c r="AL264" s="262">
        <v>2044364000</v>
      </c>
      <c r="AM264" s="261">
        <v>2170455000</v>
      </c>
      <c r="AN264" s="261">
        <v>2304324000</v>
      </c>
      <c r="AO264" s="51">
        <v>2167025840</v>
      </c>
      <c r="AP264" s="42">
        <v>2300682300</v>
      </c>
      <c r="AQ264" s="58">
        <f t="shared" si="229"/>
        <v>1950323256</v>
      </c>
      <c r="AR264" s="58">
        <f t="shared" si="235"/>
        <v>32505387.600000005</v>
      </c>
      <c r="AS264" s="336">
        <f t="shared" si="236"/>
        <v>40696031.25</v>
      </c>
      <c r="AT264" s="131">
        <f t="shared" si="230"/>
        <v>23006823</v>
      </c>
      <c r="AU264" s="5">
        <f t="shared" si="231"/>
        <v>32505387.600000005</v>
      </c>
      <c r="AV264" s="5">
        <f t="shared" si="237"/>
        <v>51109100</v>
      </c>
      <c r="AX264" s="2"/>
      <c r="AY264" s="2"/>
      <c r="BT264" s="53">
        <f t="shared" si="232"/>
        <v>-261578.01820000261</v>
      </c>
      <c r="CT264" s="58">
        <f t="shared" si="233"/>
        <v>2070614070</v>
      </c>
      <c r="CU264" s="43">
        <f t="shared" si="238"/>
        <v>23006823</v>
      </c>
      <c r="CX264" s="53">
        <f t="shared" si="239"/>
        <v>1839927600</v>
      </c>
      <c r="CY264" s="43">
        <f t="shared" si="240"/>
        <v>30665460</v>
      </c>
      <c r="CZ264" s="48">
        <f t="shared" si="241"/>
        <v>51109100</v>
      </c>
    </row>
    <row r="265" spans="1:104">
      <c r="A265" s="3">
        <f t="shared" si="234"/>
        <v>226</v>
      </c>
      <c r="B265" s="249">
        <v>1</v>
      </c>
      <c r="C265" s="250" t="s">
        <v>188</v>
      </c>
      <c r="D265" s="251" t="s">
        <v>24</v>
      </c>
      <c r="E265" s="252"/>
      <c r="F265" s="40" t="s">
        <v>39</v>
      </c>
      <c r="G265" s="253">
        <f t="shared" si="209"/>
        <v>113</v>
      </c>
      <c r="H265" s="253">
        <f t="shared" si="210"/>
        <v>101</v>
      </c>
      <c r="I265" s="254">
        <f t="shared" si="211"/>
        <v>26966806</v>
      </c>
      <c r="J265" s="254">
        <f t="shared" si="212"/>
        <v>6</v>
      </c>
      <c r="K265" s="255">
        <f t="shared" si="213"/>
        <v>0.95</v>
      </c>
      <c r="L265" s="256">
        <f t="shared" si="243"/>
        <v>1.0149999999999999</v>
      </c>
      <c r="M265" s="257">
        <f t="shared" si="214"/>
        <v>21729059.800097499</v>
      </c>
      <c r="N265" s="257">
        <f t="shared" si="215"/>
        <v>24492122.181431383</v>
      </c>
      <c r="O265" s="257">
        <f t="shared" si="216"/>
        <v>26002742.685499996</v>
      </c>
      <c r="P265" s="257">
        <f t="shared" si="217"/>
        <v>27606534.956817206</v>
      </c>
      <c r="Q265" s="258">
        <f t="shared" si="218"/>
        <v>26002742.685499996</v>
      </c>
      <c r="R265" s="257">
        <f t="shared" si="218"/>
        <v>27606534.956817206</v>
      </c>
      <c r="S265" s="257">
        <f t="shared" si="219"/>
        <v>29309245.626114458</v>
      </c>
      <c r="T265" s="257"/>
      <c r="U265" s="257">
        <f t="shared" si="220"/>
        <v>2194635039.8098474</v>
      </c>
      <c r="V265" s="257">
        <f t="shared" si="221"/>
        <v>2473704340.3245697</v>
      </c>
      <c r="W265" s="257">
        <f t="shared" si="222"/>
        <v>2626277011.2354994</v>
      </c>
      <c r="X265" s="258">
        <f t="shared" si="223"/>
        <v>2788260030.6385379</v>
      </c>
      <c r="Y265" s="258">
        <f t="shared" si="224"/>
        <v>2626277011.2354994</v>
      </c>
      <c r="Z265" s="257">
        <f t="shared" si="225"/>
        <v>2788260030.6385379</v>
      </c>
      <c r="AA265" s="257">
        <f t="shared" si="226"/>
        <v>2960233808.2375603</v>
      </c>
      <c r="AB265" s="257"/>
      <c r="AC265" s="32" t="str">
        <f t="shared" si="227"/>
        <v>BERTAHAP</v>
      </c>
      <c r="AD265" s="259">
        <f t="shared" si="228"/>
        <v>0</v>
      </c>
      <c r="AE265" s="260">
        <v>2</v>
      </c>
      <c r="AF265" s="261"/>
      <c r="AG265" s="257" t="e">
        <f>IF(AF265&gt;#REF!,"LB","KR")</f>
        <v>#REF!</v>
      </c>
      <c r="AH265" s="261">
        <v>2414099000</v>
      </c>
      <c r="AI265" s="261">
        <v>2721075000</v>
      </c>
      <c r="AJ265" s="261">
        <v>2888905000</v>
      </c>
      <c r="AK265" s="262">
        <v>3067087000</v>
      </c>
      <c r="AL265" s="262">
        <v>2888905000</v>
      </c>
      <c r="AM265" s="261">
        <v>3067087000</v>
      </c>
      <c r="AN265" s="261">
        <v>3256258000</v>
      </c>
      <c r="AO265" s="51">
        <v>3062239300</v>
      </c>
      <c r="AP265" s="42">
        <v>3251112220</v>
      </c>
      <c r="AQ265" s="58">
        <f t="shared" si="229"/>
        <v>2756015370</v>
      </c>
      <c r="AR265" s="58">
        <f t="shared" si="235"/>
        <v>45933589.5</v>
      </c>
      <c r="AS265" s="336">
        <f t="shared" si="236"/>
        <v>57507881.25</v>
      </c>
      <c r="AT265" s="131">
        <f t="shared" si="230"/>
        <v>32511122.200000003</v>
      </c>
      <c r="AU265" s="5">
        <f t="shared" si="231"/>
        <v>45933589.5</v>
      </c>
      <c r="AV265" s="5">
        <f t="shared" si="237"/>
        <v>72222625</v>
      </c>
      <c r="AX265" s="2"/>
      <c r="AY265" s="2"/>
      <c r="BT265" s="53">
        <f t="shared" si="232"/>
        <v>-809004.18000000343</v>
      </c>
      <c r="CT265" s="58">
        <f t="shared" si="233"/>
        <v>2926000998</v>
      </c>
      <c r="CU265" s="43">
        <f t="shared" si="238"/>
        <v>32511122.200000003</v>
      </c>
      <c r="CX265" s="53">
        <f t="shared" si="239"/>
        <v>2600014500</v>
      </c>
      <c r="CY265" s="43">
        <f t="shared" si="240"/>
        <v>43333575</v>
      </c>
      <c r="CZ265" s="48">
        <f t="shared" si="241"/>
        <v>72222625</v>
      </c>
    </row>
    <row r="266" spans="1:104">
      <c r="A266" s="3">
        <f t="shared" si="234"/>
        <v>227</v>
      </c>
      <c r="B266" s="249">
        <v>2</v>
      </c>
      <c r="C266" s="250" t="s">
        <v>188</v>
      </c>
      <c r="D266" s="251" t="s">
        <v>35</v>
      </c>
      <c r="E266" s="252"/>
      <c r="F266" s="40" t="s">
        <v>42</v>
      </c>
      <c r="G266" s="253">
        <f t="shared" si="209"/>
        <v>78</v>
      </c>
      <c r="H266" s="253">
        <f t="shared" si="210"/>
        <v>66</v>
      </c>
      <c r="I266" s="254">
        <f t="shared" si="211"/>
        <v>26966806</v>
      </c>
      <c r="J266" s="254">
        <f t="shared" si="212"/>
        <v>2</v>
      </c>
      <c r="K266" s="255">
        <f t="shared" si="213"/>
        <v>0.93</v>
      </c>
      <c r="L266" s="256">
        <f t="shared" si="243"/>
        <v>1.0149999999999999</v>
      </c>
      <c r="M266" s="257">
        <f t="shared" si="214"/>
        <v>21271605.909569133</v>
      </c>
      <c r="N266" s="257">
        <f t="shared" si="215"/>
        <v>23976498.556559145</v>
      </c>
      <c r="O266" s="257">
        <f t="shared" si="216"/>
        <v>25455316.523699999</v>
      </c>
      <c r="P266" s="257">
        <f t="shared" si="217"/>
        <v>27025344.747200005</v>
      </c>
      <c r="Q266" s="258">
        <f t="shared" si="218"/>
        <v>25455316.523699999</v>
      </c>
      <c r="R266" s="257">
        <f t="shared" si="218"/>
        <v>27025344.747200005</v>
      </c>
      <c r="S266" s="257">
        <f t="shared" si="219"/>
        <v>28692208.876091</v>
      </c>
      <c r="T266" s="257"/>
      <c r="U266" s="257">
        <f t="shared" si="220"/>
        <v>1403925990.0315628</v>
      </c>
      <c r="V266" s="257">
        <f t="shared" si="221"/>
        <v>1582448904.7329035</v>
      </c>
      <c r="W266" s="257">
        <f t="shared" si="222"/>
        <v>1680050890.5641999</v>
      </c>
      <c r="X266" s="258">
        <f t="shared" si="223"/>
        <v>1783672753.3152003</v>
      </c>
      <c r="Y266" s="258">
        <f t="shared" si="224"/>
        <v>1680050890.5641999</v>
      </c>
      <c r="Z266" s="257">
        <f t="shared" si="225"/>
        <v>1783672753.3152003</v>
      </c>
      <c r="AA266" s="257">
        <f t="shared" si="226"/>
        <v>1893685785.822006</v>
      </c>
      <c r="AB266" s="257"/>
      <c r="AC266" s="32" t="str">
        <f t="shared" si="227"/>
        <v>BERTAHAP</v>
      </c>
      <c r="AD266" s="259">
        <f t="shared" si="228"/>
        <v>0</v>
      </c>
      <c r="AE266" s="260">
        <v>2</v>
      </c>
      <c r="AF266" s="261"/>
      <c r="AG266" s="257" t="e">
        <f>IF(AF266&gt;#REF!,"LB","KR")</f>
        <v>#REF!</v>
      </c>
      <c r="AH266" s="261">
        <v>1544319000</v>
      </c>
      <c r="AI266" s="261">
        <v>1740694000</v>
      </c>
      <c r="AJ266" s="261">
        <v>1848056000</v>
      </c>
      <c r="AK266" s="262">
        <v>1962041000</v>
      </c>
      <c r="AL266" s="262">
        <v>1848056000</v>
      </c>
      <c r="AM266" s="261">
        <v>1962041000</v>
      </c>
      <c r="AN266" s="261">
        <v>2083055000</v>
      </c>
      <c r="AO266" s="51">
        <v>1958939360</v>
      </c>
      <c r="AP266" s="42">
        <v>2079763460</v>
      </c>
      <c r="AQ266" s="58">
        <f t="shared" si="229"/>
        <v>1763045424</v>
      </c>
      <c r="AR266" s="58">
        <f t="shared" si="235"/>
        <v>29384090.400000002</v>
      </c>
      <c r="AS266" s="336">
        <f t="shared" si="236"/>
        <v>36788268.75</v>
      </c>
      <c r="AT266" s="131">
        <f t="shared" si="230"/>
        <v>20797634.600000001</v>
      </c>
      <c r="AU266" s="5">
        <f t="shared" si="231"/>
        <v>29384090.400000002</v>
      </c>
      <c r="AV266" s="5">
        <f t="shared" si="237"/>
        <v>46201400</v>
      </c>
      <c r="AX266" s="2"/>
      <c r="AY266" s="2"/>
      <c r="BT266" s="53">
        <f t="shared" si="232"/>
        <v>-1356430.3418000005</v>
      </c>
      <c r="CT266" s="58">
        <f t="shared" si="233"/>
        <v>1871787114</v>
      </c>
      <c r="CU266" s="43">
        <f t="shared" si="238"/>
        <v>20797634.600000001</v>
      </c>
      <c r="CX266" s="53">
        <f t="shared" si="239"/>
        <v>1663250400</v>
      </c>
      <c r="CY266" s="43">
        <f t="shared" si="240"/>
        <v>27720840</v>
      </c>
      <c r="CZ266" s="48">
        <f t="shared" si="241"/>
        <v>46201400</v>
      </c>
    </row>
    <row r="267" spans="1:104">
      <c r="A267" s="3">
        <f t="shared" si="234"/>
        <v>228</v>
      </c>
      <c r="B267" s="249">
        <v>3</v>
      </c>
      <c r="C267" s="250" t="s">
        <v>188</v>
      </c>
      <c r="D267" s="251" t="s">
        <v>41</v>
      </c>
      <c r="E267" s="252"/>
      <c r="F267" s="40" t="s">
        <v>45</v>
      </c>
      <c r="G267" s="253">
        <f t="shared" si="209"/>
        <v>60</v>
      </c>
      <c r="H267" s="253">
        <f t="shared" si="210"/>
        <v>52</v>
      </c>
      <c r="I267" s="254">
        <f t="shared" si="211"/>
        <v>26966806</v>
      </c>
      <c r="J267" s="254">
        <f t="shared" si="212"/>
        <v>2</v>
      </c>
      <c r="K267" s="255">
        <f t="shared" si="213"/>
        <v>0.93</v>
      </c>
      <c r="L267" s="256">
        <f t="shared" si="243"/>
        <v>1.0149999999999999</v>
      </c>
      <c r="M267" s="257">
        <f t="shared" si="214"/>
        <v>21271605.909569133</v>
      </c>
      <c r="N267" s="257">
        <f t="shared" si="215"/>
        <v>23976498.556559145</v>
      </c>
      <c r="O267" s="257">
        <f t="shared" si="216"/>
        <v>25455316.523699999</v>
      </c>
      <c r="P267" s="257">
        <f t="shared" si="217"/>
        <v>27025344.747200005</v>
      </c>
      <c r="Q267" s="258">
        <f t="shared" si="218"/>
        <v>25455316.523699999</v>
      </c>
      <c r="R267" s="257">
        <f t="shared" si="218"/>
        <v>27025344.747200005</v>
      </c>
      <c r="S267" s="257">
        <f t="shared" si="219"/>
        <v>28692208.876091</v>
      </c>
      <c r="T267" s="257"/>
      <c r="U267" s="257">
        <f t="shared" si="220"/>
        <v>1106123507.297595</v>
      </c>
      <c r="V267" s="257">
        <f t="shared" si="221"/>
        <v>1246777924.9410756</v>
      </c>
      <c r="W267" s="257">
        <f t="shared" si="222"/>
        <v>1323676459.2323999</v>
      </c>
      <c r="X267" s="258">
        <f t="shared" si="223"/>
        <v>1405317926.8544002</v>
      </c>
      <c r="Y267" s="258">
        <f t="shared" si="224"/>
        <v>1323676459.2323999</v>
      </c>
      <c r="Z267" s="257">
        <f t="shared" si="225"/>
        <v>1405317926.8544002</v>
      </c>
      <c r="AA267" s="257">
        <f t="shared" si="226"/>
        <v>1491994861.5567319</v>
      </c>
      <c r="AB267" s="257"/>
      <c r="AC267" s="32" t="str">
        <f t="shared" si="227"/>
        <v>BERTAHAP</v>
      </c>
      <c r="AD267" s="259">
        <f t="shared" si="228"/>
        <v>0</v>
      </c>
      <c r="AE267" s="260">
        <v>2</v>
      </c>
      <c r="AF267" s="261"/>
      <c r="AG267" s="257" t="e">
        <f>IF(AF267&gt;#REF!,"LB","KR")</f>
        <v>#REF!</v>
      </c>
      <c r="AH267" s="261">
        <v>1216736000</v>
      </c>
      <c r="AI267" s="261">
        <v>1371456000</v>
      </c>
      <c r="AJ267" s="261">
        <v>1456045000</v>
      </c>
      <c r="AK267" s="262">
        <v>1545850000</v>
      </c>
      <c r="AL267" s="262">
        <v>1456045000</v>
      </c>
      <c r="AM267" s="261">
        <v>1545850000</v>
      </c>
      <c r="AN267" s="261">
        <v>1641195000</v>
      </c>
      <c r="AO267" s="51">
        <v>1543407700</v>
      </c>
      <c r="AP267" s="42">
        <v>1638601000</v>
      </c>
      <c r="AQ267" s="58">
        <f t="shared" si="229"/>
        <v>1389066930</v>
      </c>
      <c r="AR267" s="58">
        <f t="shared" si="235"/>
        <v>23151115.5</v>
      </c>
      <c r="AS267" s="336">
        <f t="shared" si="236"/>
        <v>28984687.5</v>
      </c>
      <c r="AT267" s="131">
        <f t="shared" si="230"/>
        <v>16386010</v>
      </c>
      <c r="AU267" s="5">
        <f t="shared" si="231"/>
        <v>23151115.5</v>
      </c>
      <c r="AV267" s="5">
        <f t="shared" si="237"/>
        <v>36401125</v>
      </c>
      <c r="AX267" s="2"/>
      <c r="AY267" s="2"/>
      <c r="BT267" s="53">
        <f t="shared" si="232"/>
        <v>-1356430.3418000005</v>
      </c>
      <c r="CT267" s="58">
        <f t="shared" si="233"/>
        <v>1474740900</v>
      </c>
      <c r="CU267" s="43">
        <f t="shared" si="238"/>
        <v>16386010</v>
      </c>
      <c r="CX267" s="53">
        <f t="shared" si="239"/>
        <v>1310440500</v>
      </c>
      <c r="CY267" s="43">
        <f t="shared" si="240"/>
        <v>21840675</v>
      </c>
      <c r="CZ267" s="48">
        <f t="shared" si="241"/>
        <v>36401125</v>
      </c>
    </row>
    <row r="268" spans="1:104">
      <c r="A268" s="3">
        <f t="shared" si="234"/>
        <v>229</v>
      </c>
      <c r="B268" s="249">
        <v>4</v>
      </c>
      <c r="C268" s="250" t="s">
        <v>188</v>
      </c>
      <c r="D268" s="251">
        <v>10</v>
      </c>
      <c r="E268" s="252"/>
      <c r="F268" s="40" t="s">
        <v>48</v>
      </c>
      <c r="G268" s="253">
        <f t="shared" si="209"/>
        <v>74</v>
      </c>
      <c r="H268" s="253">
        <f t="shared" si="210"/>
        <v>63</v>
      </c>
      <c r="I268" s="254">
        <f t="shared" si="211"/>
        <v>26966806</v>
      </c>
      <c r="J268" s="254">
        <f t="shared" si="212"/>
        <v>2</v>
      </c>
      <c r="K268" s="255">
        <f t="shared" si="213"/>
        <v>0.93</v>
      </c>
      <c r="L268" s="256">
        <f t="shared" si="243"/>
        <v>1.0149999999999999</v>
      </c>
      <c r="M268" s="257">
        <f t="shared" si="214"/>
        <v>21271605.909569133</v>
      </c>
      <c r="N268" s="257">
        <f t="shared" si="215"/>
        <v>23976498.556559145</v>
      </c>
      <c r="O268" s="257">
        <f t="shared" si="216"/>
        <v>25455316.523699999</v>
      </c>
      <c r="P268" s="257">
        <f t="shared" si="217"/>
        <v>27025344.747200005</v>
      </c>
      <c r="Q268" s="258">
        <f t="shared" si="218"/>
        <v>25455316.523699999</v>
      </c>
      <c r="R268" s="257">
        <f t="shared" si="218"/>
        <v>27025344.747200005</v>
      </c>
      <c r="S268" s="257">
        <f t="shared" si="219"/>
        <v>28692208.876091</v>
      </c>
      <c r="T268" s="257"/>
      <c r="U268" s="257">
        <f t="shared" si="220"/>
        <v>1340111172.3028555</v>
      </c>
      <c r="V268" s="257">
        <f t="shared" si="221"/>
        <v>1510519409.0632262</v>
      </c>
      <c r="W268" s="257">
        <f t="shared" si="222"/>
        <v>1603684940.9930999</v>
      </c>
      <c r="X268" s="258">
        <f t="shared" si="223"/>
        <v>1702596719.0736003</v>
      </c>
      <c r="Y268" s="258">
        <f t="shared" si="224"/>
        <v>1603684940.9930999</v>
      </c>
      <c r="Z268" s="257">
        <f t="shared" si="225"/>
        <v>1702596719.0736003</v>
      </c>
      <c r="AA268" s="257">
        <f t="shared" si="226"/>
        <v>1807609159.193733</v>
      </c>
      <c r="AB268" s="257"/>
      <c r="AC268" s="32" t="str">
        <f t="shared" si="227"/>
        <v>BERTAHAP</v>
      </c>
      <c r="AD268" s="259">
        <f t="shared" si="228"/>
        <v>0</v>
      </c>
      <c r="AE268" s="260">
        <v>2</v>
      </c>
      <c r="AF268" s="261"/>
      <c r="AG268" s="257" t="e">
        <f>IF(AF268&gt;#REF!,"LB","KR")</f>
        <v>#REF!</v>
      </c>
      <c r="AH268" s="261">
        <v>1474123000</v>
      </c>
      <c r="AI268" s="261">
        <v>1661572000</v>
      </c>
      <c r="AJ268" s="261">
        <v>1764054000</v>
      </c>
      <c r="AK268" s="262">
        <v>1872857000</v>
      </c>
      <c r="AL268" s="262">
        <v>1764054000</v>
      </c>
      <c r="AM268" s="261">
        <v>1872857000</v>
      </c>
      <c r="AN268" s="261">
        <v>1988371000</v>
      </c>
      <c r="AO268" s="51">
        <v>1869897240</v>
      </c>
      <c r="AP268" s="42">
        <v>1985228420</v>
      </c>
      <c r="AQ268" s="58">
        <f t="shared" si="229"/>
        <v>1682907516</v>
      </c>
      <c r="AR268" s="58">
        <f t="shared" si="235"/>
        <v>28048458.600000005</v>
      </c>
      <c r="AS268" s="336">
        <f t="shared" si="236"/>
        <v>35116068.75</v>
      </c>
      <c r="AT268" s="131">
        <f t="shared" si="230"/>
        <v>19852284.200000003</v>
      </c>
      <c r="AU268" s="5">
        <f t="shared" si="231"/>
        <v>28048458.600000005</v>
      </c>
      <c r="AV268" s="5">
        <f t="shared" si="237"/>
        <v>44101350</v>
      </c>
      <c r="AX268" s="2"/>
      <c r="AY268" s="2"/>
      <c r="BT268" s="53">
        <f t="shared" si="232"/>
        <v>-1356430.3418000005</v>
      </c>
      <c r="CT268" s="58">
        <f t="shared" si="233"/>
        <v>1786705578</v>
      </c>
      <c r="CU268" s="43">
        <f t="shared" si="238"/>
        <v>19852284.200000003</v>
      </c>
      <c r="CX268" s="53">
        <f t="shared" si="239"/>
        <v>1587648600</v>
      </c>
      <c r="CY268" s="43">
        <f t="shared" si="240"/>
        <v>26460810</v>
      </c>
      <c r="CZ268" s="48">
        <f t="shared" si="241"/>
        <v>44101350</v>
      </c>
    </row>
    <row r="269" spans="1:104">
      <c r="A269" s="3">
        <f t="shared" si="234"/>
        <v>230</v>
      </c>
      <c r="B269" s="249">
        <v>5</v>
      </c>
      <c r="C269" s="250" t="s">
        <v>188</v>
      </c>
      <c r="D269" s="285">
        <v>12</v>
      </c>
      <c r="E269" s="252"/>
      <c r="F269" s="40" t="s">
        <v>50</v>
      </c>
      <c r="G269" s="253">
        <f t="shared" si="209"/>
        <v>67</v>
      </c>
      <c r="H269" s="253">
        <f t="shared" si="210"/>
        <v>57</v>
      </c>
      <c r="I269" s="254">
        <f t="shared" si="211"/>
        <v>26966806</v>
      </c>
      <c r="J269" s="254">
        <f t="shared" si="212"/>
        <v>2</v>
      </c>
      <c r="K269" s="255">
        <f t="shared" si="213"/>
        <v>0.93</v>
      </c>
      <c r="L269" s="256">
        <f t="shared" si="243"/>
        <v>1.0149999999999999</v>
      </c>
      <c r="M269" s="257">
        <f t="shared" si="214"/>
        <v>21271605.909569133</v>
      </c>
      <c r="N269" s="257">
        <f t="shared" si="215"/>
        <v>23976498.556559145</v>
      </c>
      <c r="O269" s="257">
        <f t="shared" si="216"/>
        <v>25455316.523699999</v>
      </c>
      <c r="P269" s="257">
        <f t="shared" si="217"/>
        <v>27025344.747200005</v>
      </c>
      <c r="Q269" s="258">
        <f t="shared" si="218"/>
        <v>25455316.523699999</v>
      </c>
      <c r="R269" s="257">
        <f t="shared" si="218"/>
        <v>27025344.747200005</v>
      </c>
      <c r="S269" s="257">
        <f t="shared" si="219"/>
        <v>28692208.876091</v>
      </c>
      <c r="T269" s="257"/>
      <c r="U269" s="257">
        <f t="shared" si="220"/>
        <v>1212481536.8454406</v>
      </c>
      <c r="V269" s="257">
        <f t="shared" si="221"/>
        <v>1366660417.7238712</v>
      </c>
      <c r="W269" s="257">
        <f t="shared" si="222"/>
        <v>1450953041.8508999</v>
      </c>
      <c r="X269" s="258">
        <f t="shared" si="223"/>
        <v>1540444650.5904002</v>
      </c>
      <c r="Y269" s="258">
        <f t="shared" si="224"/>
        <v>1450953041.8508999</v>
      </c>
      <c r="Z269" s="257">
        <f t="shared" si="225"/>
        <v>1540444650.5904002</v>
      </c>
      <c r="AA269" s="257">
        <f t="shared" si="226"/>
        <v>1635455905.937187</v>
      </c>
      <c r="AB269" s="257"/>
      <c r="AC269" s="32" t="str">
        <f t="shared" si="227"/>
        <v>BERTAHAP</v>
      </c>
      <c r="AD269" s="259">
        <f t="shared" si="228"/>
        <v>0</v>
      </c>
      <c r="AE269" s="260">
        <v>2</v>
      </c>
      <c r="AF269" s="261"/>
      <c r="AG269" s="257" t="e">
        <f>IF(AF269&gt;#REF!,"LB","KR")</f>
        <v>#REF!</v>
      </c>
      <c r="AH269" s="261">
        <v>1333730000</v>
      </c>
      <c r="AI269" s="261">
        <v>1503327000</v>
      </c>
      <c r="AJ269" s="261">
        <v>1596049000</v>
      </c>
      <c r="AK269" s="262">
        <v>1694490000</v>
      </c>
      <c r="AL269" s="262">
        <v>1596049000</v>
      </c>
      <c r="AM269" s="261">
        <v>1694490000</v>
      </c>
      <c r="AN269" s="261">
        <v>1799002000</v>
      </c>
      <c r="AO269" s="51">
        <v>1691811940</v>
      </c>
      <c r="AP269" s="42">
        <v>1796159400</v>
      </c>
      <c r="AQ269" s="58">
        <f t="shared" si="229"/>
        <v>1522630746</v>
      </c>
      <c r="AR269" s="58">
        <f t="shared" si="235"/>
        <v>25377179.099999998</v>
      </c>
      <c r="AS269" s="336">
        <f t="shared" si="236"/>
        <v>31771687.5</v>
      </c>
      <c r="AT269" s="131">
        <f t="shared" si="230"/>
        <v>17961594</v>
      </c>
      <c r="AU269" s="5">
        <f t="shared" si="231"/>
        <v>25377179.099999998</v>
      </c>
      <c r="AV269" s="5">
        <f t="shared" si="237"/>
        <v>39901225</v>
      </c>
      <c r="AX269" s="2"/>
      <c r="AY269" s="2"/>
      <c r="BT269" s="53">
        <f t="shared" si="232"/>
        <v>-1356430.3418000005</v>
      </c>
      <c r="CT269" s="58">
        <f t="shared" si="233"/>
        <v>1616543460</v>
      </c>
      <c r="CU269" s="43">
        <f t="shared" si="238"/>
        <v>17961594</v>
      </c>
      <c r="CX269" s="53">
        <f t="shared" si="239"/>
        <v>1436444100</v>
      </c>
      <c r="CY269" s="43">
        <f t="shared" si="240"/>
        <v>23940735</v>
      </c>
      <c r="CZ269" s="48">
        <f t="shared" si="241"/>
        <v>39901225</v>
      </c>
    </row>
    <row r="270" spans="1:104">
      <c r="A270" s="3">
        <f t="shared" si="234"/>
        <v>231</v>
      </c>
      <c r="B270" s="249">
        <v>6</v>
      </c>
      <c r="C270" s="250" t="s">
        <v>188</v>
      </c>
      <c r="D270" s="251">
        <v>16</v>
      </c>
      <c r="E270" s="252"/>
      <c r="F270" s="40" t="s">
        <v>52</v>
      </c>
      <c r="G270" s="253">
        <f t="shared" si="209"/>
        <v>71</v>
      </c>
      <c r="H270" s="253">
        <f t="shared" si="210"/>
        <v>63</v>
      </c>
      <c r="I270" s="254">
        <f t="shared" si="211"/>
        <v>26966806</v>
      </c>
      <c r="J270" s="254">
        <f t="shared" si="212"/>
        <v>2</v>
      </c>
      <c r="K270" s="255">
        <f t="shared" si="213"/>
        <v>0.93</v>
      </c>
      <c r="L270" s="256">
        <f t="shared" si="243"/>
        <v>1.0149999999999999</v>
      </c>
      <c r="M270" s="257">
        <f t="shared" si="214"/>
        <v>21271605.909569133</v>
      </c>
      <c r="N270" s="257">
        <f t="shared" si="215"/>
        <v>23976498.556559145</v>
      </c>
      <c r="O270" s="257">
        <f t="shared" si="216"/>
        <v>25455316.523699999</v>
      </c>
      <c r="P270" s="257">
        <f t="shared" si="217"/>
        <v>27025344.747200005</v>
      </c>
      <c r="Q270" s="258">
        <f t="shared" si="218"/>
        <v>25455316.523699999</v>
      </c>
      <c r="R270" s="257">
        <f t="shared" si="218"/>
        <v>27025344.747200005</v>
      </c>
      <c r="S270" s="257">
        <f t="shared" si="219"/>
        <v>28692208.876091</v>
      </c>
      <c r="T270" s="257"/>
      <c r="U270" s="257">
        <f t="shared" si="220"/>
        <v>1340111172.3028555</v>
      </c>
      <c r="V270" s="257">
        <f t="shared" si="221"/>
        <v>1510519409.0632262</v>
      </c>
      <c r="W270" s="257">
        <f t="shared" si="222"/>
        <v>1603684940.9930999</v>
      </c>
      <c r="X270" s="258">
        <f t="shared" si="223"/>
        <v>1702596719.0736003</v>
      </c>
      <c r="Y270" s="258">
        <f t="shared" si="224"/>
        <v>1603684940.9930999</v>
      </c>
      <c r="Z270" s="257">
        <f t="shared" si="225"/>
        <v>1702596719.0736003</v>
      </c>
      <c r="AA270" s="257">
        <f t="shared" si="226"/>
        <v>1807609159.193733</v>
      </c>
      <c r="AB270" s="257"/>
      <c r="AC270" s="32" t="str">
        <f t="shared" si="227"/>
        <v>BERTAHAP</v>
      </c>
      <c r="AD270" s="259">
        <f t="shared" si="228"/>
        <v>0</v>
      </c>
      <c r="AE270" s="260">
        <v>2</v>
      </c>
      <c r="AF270" s="261"/>
      <c r="AG270" s="257" t="e">
        <f>IF(AF270&gt;#REF!,"LB","KR")</f>
        <v>#REF!</v>
      </c>
      <c r="AH270" s="261">
        <v>1474123000</v>
      </c>
      <c r="AI270" s="261">
        <v>1661572000</v>
      </c>
      <c r="AJ270" s="261">
        <v>1764054000</v>
      </c>
      <c r="AK270" s="262">
        <v>1872857000</v>
      </c>
      <c r="AL270" s="262">
        <v>1764054000</v>
      </c>
      <c r="AM270" s="261">
        <v>1872857000</v>
      </c>
      <c r="AN270" s="261">
        <v>1988371000</v>
      </c>
      <c r="AO270" s="51">
        <v>1869897240</v>
      </c>
      <c r="AP270" s="42">
        <v>1985228420</v>
      </c>
      <c r="AQ270" s="58">
        <f t="shared" si="229"/>
        <v>1682907516</v>
      </c>
      <c r="AR270" s="58">
        <f t="shared" si="235"/>
        <v>28048458.600000005</v>
      </c>
      <c r="AS270" s="336">
        <f t="shared" si="236"/>
        <v>35116068.75</v>
      </c>
      <c r="AT270" s="131">
        <f t="shared" si="230"/>
        <v>19852284.200000003</v>
      </c>
      <c r="AU270" s="5">
        <f t="shared" si="231"/>
        <v>28048458.600000005</v>
      </c>
      <c r="AV270" s="5">
        <f t="shared" si="237"/>
        <v>44101350</v>
      </c>
      <c r="AX270" s="2"/>
      <c r="AY270" s="2"/>
      <c r="BT270" s="53">
        <f t="shared" si="232"/>
        <v>-1356430.3418000005</v>
      </c>
      <c r="CT270" s="58">
        <f t="shared" si="233"/>
        <v>1786705578</v>
      </c>
      <c r="CU270" s="43">
        <f t="shared" si="238"/>
        <v>19852284.200000003</v>
      </c>
      <c r="CX270" s="53">
        <f t="shared" si="239"/>
        <v>1587648600</v>
      </c>
      <c r="CY270" s="43">
        <f t="shared" si="240"/>
        <v>26460810</v>
      </c>
      <c r="CZ270" s="48">
        <f t="shared" si="241"/>
        <v>44101350</v>
      </c>
    </row>
    <row r="271" spans="1:104">
      <c r="A271" s="3">
        <f t="shared" si="234"/>
        <v>232</v>
      </c>
      <c r="B271" s="249">
        <v>7</v>
      </c>
      <c r="C271" s="250" t="s">
        <v>188</v>
      </c>
      <c r="D271" s="285">
        <v>18</v>
      </c>
      <c r="E271" s="252"/>
      <c r="F271" s="40" t="s">
        <v>54</v>
      </c>
      <c r="G271" s="253">
        <f t="shared" si="209"/>
        <v>97</v>
      </c>
      <c r="H271" s="253">
        <f t="shared" si="210"/>
        <v>85</v>
      </c>
      <c r="I271" s="254">
        <f t="shared" si="211"/>
        <v>26966806</v>
      </c>
      <c r="J271" s="254">
        <f t="shared" si="212"/>
        <v>2</v>
      </c>
      <c r="K271" s="255">
        <f t="shared" si="213"/>
        <v>0.93</v>
      </c>
      <c r="L271" s="256">
        <f t="shared" si="243"/>
        <v>1.0149999999999999</v>
      </c>
      <c r="M271" s="257">
        <f t="shared" si="214"/>
        <v>21271605.909569133</v>
      </c>
      <c r="N271" s="257">
        <f t="shared" si="215"/>
        <v>23976498.556559145</v>
      </c>
      <c r="O271" s="257">
        <f t="shared" si="216"/>
        <v>25455316.523699999</v>
      </c>
      <c r="P271" s="257">
        <f t="shared" si="217"/>
        <v>27025344.747200005</v>
      </c>
      <c r="Q271" s="258">
        <f t="shared" si="218"/>
        <v>25455316.523699999</v>
      </c>
      <c r="R271" s="257">
        <f t="shared" si="218"/>
        <v>27025344.747200005</v>
      </c>
      <c r="S271" s="257">
        <f t="shared" si="219"/>
        <v>28692208.876091</v>
      </c>
      <c r="T271" s="257"/>
      <c r="U271" s="257">
        <f t="shared" si="220"/>
        <v>1808086502.3133764</v>
      </c>
      <c r="V271" s="257">
        <f t="shared" si="221"/>
        <v>2038002377.3075273</v>
      </c>
      <c r="W271" s="257">
        <f t="shared" si="222"/>
        <v>2163701904.5144997</v>
      </c>
      <c r="X271" s="258">
        <f t="shared" si="223"/>
        <v>2297154303.5120006</v>
      </c>
      <c r="Y271" s="258">
        <f t="shared" si="224"/>
        <v>2163701904.5144997</v>
      </c>
      <c r="Z271" s="257">
        <f t="shared" si="225"/>
        <v>2297154303.5120006</v>
      </c>
      <c r="AA271" s="257">
        <f t="shared" si="226"/>
        <v>2438837754.4677348</v>
      </c>
      <c r="AB271" s="257"/>
      <c r="AC271" s="32" t="str">
        <f t="shared" si="227"/>
        <v>BERTAHAP</v>
      </c>
      <c r="AD271" s="259">
        <f t="shared" si="228"/>
        <v>0</v>
      </c>
      <c r="AE271" s="260">
        <v>2</v>
      </c>
      <c r="AF271" s="261"/>
      <c r="AG271" s="257" t="e">
        <f>IF(AF271&gt;#REF!,"LB","KR")</f>
        <v>#REF!</v>
      </c>
      <c r="AH271" s="261">
        <v>1988896000</v>
      </c>
      <c r="AI271" s="261">
        <v>2241803000</v>
      </c>
      <c r="AJ271" s="261">
        <v>2380073000</v>
      </c>
      <c r="AK271" s="262">
        <v>2526870000</v>
      </c>
      <c r="AL271" s="262">
        <v>2380073000</v>
      </c>
      <c r="AM271" s="261">
        <v>2526870000</v>
      </c>
      <c r="AN271" s="261">
        <v>2682722000</v>
      </c>
      <c r="AO271" s="51">
        <v>2522877380</v>
      </c>
      <c r="AP271" s="42">
        <v>2678482200</v>
      </c>
      <c r="AQ271" s="58">
        <f t="shared" si="229"/>
        <v>2270589642</v>
      </c>
      <c r="AR271" s="58">
        <f t="shared" si="235"/>
        <v>37843160.700000003</v>
      </c>
      <c r="AS271" s="336">
        <f t="shared" si="236"/>
        <v>47378812.5</v>
      </c>
      <c r="AT271" s="131">
        <f t="shared" si="230"/>
        <v>26784822</v>
      </c>
      <c r="AU271" s="5">
        <f t="shared" si="231"/>
        <v>37843160.700000003</v>
      </c>
      <c r="AV271" s="5">
        <f t="shared" si="237"/>
        <v>59501825</v>
      </c>
      <c r="AX271" s="2"/>
      <c r="AY271" s="2"/>
      <c r="BT271" s="53">
        <f t="shared" si="232"/>
        <v>-1356430.3418000005</v>
      </c>
      <c r="CT271" s="58">
        <f t="shared" si="233"/>
        <v>2410633980</v>
      </c>
      <c r="CU271" s="43">
        <f t="shared" si="238"/>
        <v>26784822</v>
      </c>
      <c r="CX271" s="53">
        <f t="shared" si="239"/>
        <v>2142065700</v>
      </c>
      <c r="CY271" s="43">
        <f t="shared" si="240"/>
        <v>35701095</v>
      </c>
      <c r="CZ271" s="48">
        <f t="shared" si="241"/>
        <v>59501825</v>
      </c>
    </row>
    <row r="272" spans="1:104">
      <c r="A272" s="3">
        <f t="shared" si="234"/>
        <v>233</v>
      </c>
      <c r="B272" s="249">
        <v>8</v>
      </c>
      <c r="C272" s="250" t="s">
        <v>188</v>
      </c>
      <c r="D272" s="285">
        <v>20</v>
      </c>
      <c r="E272" s="252"/>
      <c r="F272" s="40" t="s">
        <v>70</v>
      </c>
      <c r="G272" s="253">
        <f t="shared" si="209"/>
        <v>60</v>
      </c>
      <c r="H272" s="253">
        <f t="shared" si="210"/>
        <v>51</v>
      </c>
      <c r="I272" s="254">
        <f t="shared" si="211"/>
        <v>26966806</v>
      </c>
      <c r="J272" s="254">
        <f t="shared" si="212"/>
        <v>2</v>
      </c>
      <c r="K272" s="255">
        <f t="shared" si="213"/>
        <v>0.93</v>
      </c>
      <c r="L272" s="256">
        <f t="shared" si="243"/>
        <v>1.0149999999999999</v>
      </c>
      <c r="M272" s="257">
        <f t="shared" si="214"/>
        <v>21271605.909569133</v>
      </c>
      <c r="N272" s="257">
        <f t="shared" si="215"/>
        <v>23976498.556559145</v>
      </c>
      <c r="O272" s="257">
        <f t="shared" si="216"/>
        <v>25455316.523699999</v>
      </c>
      <c r="P272" s="257">
        <f t="shared" si="217"/>
        <v>27025344.747200005</v>
      </c>
      <c r="Q272" s="258">
        <f t="shared" si="218"/>
        <v>25455316.523699999</v>
      </c>
      <c r="R272" s="257">
        <f t="shared" si="218"/>
        <v>27025344.747200005</v>
      </c>
      <c r="S272" s="257">
        <f t="shared" si="219"/>
        <v>28692208.876091</v>
      </c>
      <c r="T272" s="257"/>
      <c r="U272" s="257">
        <f t="shared" si="220"/>
        <v>1084851901.3880258</v>
      </c>
      <c r="V272" s="257">
        <f t="shared" si="221"/>
        <v>1222801426.3845165</v>
      </c>
      <c r="W272" s="257">
        <f t="shared" si="222"/>
        <v>1298221142.7086999</v>
      </c>
      <c r="X272" s="258">
        <f t="shared" si="223"/>
        <v>1378292582.1072001</v>
      </c>
      <c r="Y272" s="258">
        <f t="shared" si="224"/>
        <v>1298221142.7086999</v>
      </c>
      <c r="Z272" s="257">
        <f t="shared" si="225"/>
        <v>1378292582.1072001</v>
      </c>
      <c r="AA272" s="257">
        <f t="shared" si="226"/>
        <v>1463302652.6806409</v>
      </c>
      <c r="AB272" s="257"/>
      <c r="AC272" s="32" t="str">
        <f t="shared" si="227"/>
        <v>BERTAHAP</v>
      </c>
      <c r="AD272" s="259">
        <f t="shared" si="228"/>
        <v>0</v>
      </c>
      <c r="AE272" s="260">
        <v>2</v>
      </c>
      <c r="AF272" s="261"/>
      <c r="AG272" s="257" t="e">
        <f>IF(AF272&gt;#REF!,"LB","KR")</f>
        <v>#REF!</v>
      </c>
      <c r="AH272" s="261">
        <v>1193338000</v>
      </c>
      <c r="AI272" s="261">
        <v>1345082000</v>
      </c>
      <c r="AJ272" s="261">
        <v>1428044000</v>
      </c>
      <c r="AK272" s="262">
        <v>1516122000</v>
      </c>
      <c r="AL272" s="262">
        <v>1428044000</v>
      </c>
      <c r="AM272" s="261">
        <v>1516122000</v>
      </c>
      <c r="AN272" s="261">
        <v>1609633000</v>
      </c>
      <c r="AO272" s="51">
        <v>1513726640</v>
      </c>
      <c r="AP272" s="42">
        <v>1607089320</v>
      </c>
      <c r="AQ272" s="58">
        <f t="shared" si="229"/>
        <v>1362353976</v>
      </c>
      <c r="AR272" s="58">
        <f t="shared" si="235"/>
        <v>22705899.599999998</v>
      </c>
      <c r="AS272" s="336">
        <f t="shared" si="236"/>
        <v>28427287.5</v>
      </c>
      <c r="AT272" s="131">
        <f t="shared" si="230"/>
        <v>16070893.200000001</v>
      </c>
      <c r="AU272" s="5">
        <f t="shared" si="231"/>
        <v>22705899.599999998</v>
      </c>
      <c r="AV272" s="5">
        <f t="shared" si="237"/>
        <v>35701100</v>
      </c>
      <c r="AX272" s="2"/>
      <c r="AY272" s="2"/>
      <c r="BT272" s="53">
        <f t="shared" si="232"/>
        <v>-1356430.3418000005</v>
      </c>
      <c r="CT272" s="58">
        <f t="shared" si="233"/>
        <v>1446380388</v>
      </c>
      <c r="CU272" s="43">
        <f t="shared" si="238"/>
        <v>16070893.200000001</v>
      </c>
      <c r="CX272" s="53">
        <f t="shared" si="239"/>
        <v>1285239600</v>
      </c>
      <c r="CY272" s="43">
        <f t="shared" si="240"/>
        <v>21420660</v>
      </c>
      <c r="CZ272" s="48">
        <f t="shared" si="241"/>
        <v>35701100</v>
      </c>
    </row>
    <row r="273" spans="1:104">
      <c r="A273" s="3">
        <f t="shared" si="234"/>
        <v>234</v>
      </c>
      <c r="B273" s="249">
        <v>9</v>
      </c>
      <c r="C273" s="250" t="s">
        <v>188</v>
      </c>
      <c r="D273" s="285">
        <v>22</v>
      </c>
      <c r="E273" s="252">
        <v>0</v>
      </c>
      <c r="F273" s="40" t="s">
        <v>89</v>
      </c>
      <c r="G273" s="253">
        <f t="shared" si="209"/>
        <v>81</v>
      </c>
      <c r="H273" s="253">
        <f t="shared" si="210"/>
        <v>70</v>
      </c>
      <c r="I273" s="254">
        <f t="shared" si="211"/>
        <v>26966806</v>
      </c>
      <c r="J273" s="254">
        <f t="shared" si="212"/>
        <v>4</v>
      </c>
      <c r="K273" s="255">
        <f t="shared" si="213"/>
        <v>0.97</v>
      </c>
      <c r="L273" s="256">
        <f t="shared" si="243"/>
        <v>1.0149999999999999</v>
      </c>
      <c r="M273" s="257">
        <f t="shared" si="214"/>
        <v>22186513.690625869</v>
      </c>
      <c r="N273" s="257">
        <f t="shared" si="215"/>
        <v>25007745.806303624</v>
      </c>
      <c r="O273" s="257">
        <f t="shared" si="216"/>
        <v>26550168.847299997</v>
      </c>
      <c r="P273" s="257">
        <f t="shared" si="217"/>
        <v>28187725.166434411</v>
      </c>
      <c r="Q273" s="258">
        <f t="shared" si="218"/>
        <v>26550168.847299997</v>
      </c>
      <c r="R273" s="257">
        <f t="shared" si="218"/>
        <v>28187725.166434411</v>
      </c>
      <c r="S273" s="257">
        <f t="shared" si="219"/>
        <v>29926282.376137923</v>
      </c>
      <c r="T273" s="257"/>
      <c r="U273" s="257">
        <f t="shared" si="220"/>
        <v>1553055958.3438108</v>
      </c>
      <c r="V273" s="257">
        <f t="shared" si="221"/>
        <v>1750542206.4412537</v>
      </c>
      <c r="W273" s="257">
        <f t="shared" si="222"/>
        <v>1858511819.3109999</v>
      </c>
      <c r="X273" s="258">
        <f t="shared" si="223"/>
        <v>1973140761.6504087</v>
      </c>
      <c r="Y273" s="258">
        <f t="shared" si="224"/>
        <v>1858511819.3109999</v>
      </c>
      <c r="Z273" s="257">
        <f t="shared" si="225"/>
        <v>1973140761.6504087</v>
      </c>
      <c r="AA273" s="257">
        <f t="shared" si="226"/>
        <v>2094839766.3296547</v>
      </c>
      <c r="AB273" s="257"/>
      <c r="AC273" s="32" t="str">
        <f t="shared" si="227"/>
        <v>BERTAHAP</v>
      </c>
      <c r="AD273" s="259">
        <f t="shared" si="228"/>
        <v>0</v>
      </c>
      <c r="AE273" s="260">
        <v>2</v>
      </c>
      <c r="AF273" s="261"/>
      <c r="AG273" s="257" t="e">
        <f>IF(AF273&gt;#REF!,"LB","KR")</f>
        <v>#REF!</v>
      </c>
      <c r="AH273" s="261">
        <v>1708362000</v>
      </c>
      <c r="AI273" s="261">
        <v>1925597000</v>
      </c>
      <c r="AJ273" s="261">
        <v>2044364000</v>
      </c>
      <c r="AK273" s="262">
        <v>2170455000</v>
      </c>
      <c r="AL273" s="262">
        <v>2044364000</v>
      </c>
      <c r="AM273" s="261">
        <v>2170455000</v>
      </c>
      <c r="AN273" s="261">
        <v>2304324000</v>
      </c>
      <c r="AO273" s="51">
        <v>2167025840</v>
      </c>
      <c r="AP273" s="42">
        <v>2300682300</v>
      </c>
      <c r="AQ273" s="58">
        <f t="shared" si="229"/>
        <v>1950323256</v>
      </c>
      <c r="AR273" s="58">
        <f t="shared" si="235"/>
        <v>32505387.600000005</v>
      </c>
      <c r="AS273" s="336">
        <f t="shared" si="236"/>
        <v>40696031.25</v>
      </c>
      <c r="AT273" s="131">
        <f t="shared" si="230"/>
        <v>23006823</v>
      </c>
      <c r="AU273" s="5">
        <f t="shared" si="231"/>
        <v>32505387.600000005</v>
      </c>
      <c r="AV273" s="5">
        <f t="shared" si="237"/>
        <v>51109100</v>
      </c>
      <c r="AX273" s="2"/>
      <c r="AY273" s="2"/>
      <c r="BT273" s="53">
        <f t="shared" si="232"/>
        <v>-261578.01820000261</v>
      </c>
      <c r="CT273" s="58">
        <f t="shared" si="233"/>
        <v>2070614070</v>
      </c>
      <c r="CU273" s="43">
        <f t="shared" si="238"/>
        <v>23006823</v>
      </c>
      <c r="CX273" s="53">
        <f t="shared" si="239"/>
        <v>1839927600</v>
      </c>
      <c r="CY273" s="43">
        <f t="shared" si="240"/>
        <v>30665460</v>
      </c>
      <c r="CZ273" s="48">
        <f t="shared" si="241"/>
        <v>51109100</v>
      </c>
    </row>
    <row r="274" spans="1:104">
      <c r="A274" s="3">
        <f t="shared" si="234"/>
        <v>235</v>
      </c>
      <c r="B274" s="249">
        <v>1</v>
      </c>
      <c r="C274" s="250" t="s">
        <v>189</v>
      </c>
      <c r="D274" s="251" t="s">
        <v>24</v>
      </c>
      <c r="E274" s="252"/>
      <c r="F274" s="40" t="s">
        <v>39</v>
      </c>
      <c r="G274" s="253">
        <f t="shared" si="209"/>
        <v>113</v>
      </c>
      <c r="H274" s="253">
        <f t="shared" si="210"/>
        <v>101</v>
      </c>
      <c r="I274" s="254">
        <f t="shared" si="211"/>
        <v>26966806</v>
      </c>
      <c r="J274" s="254">
        <f t="shared" si="212"/>
        <v>6</v>
      </c>
      <c r="K274" s="255">
        <f t="shared" si="213"/>
        <v>0.95</v>
      </c>
      <c r="L274" s="256">
        <f t="shared" si="243"/>
        <v>1.0149999999999999</v>
      </c>
      <c r="M274" s="257">
        <f t="shared" si="214"/>
        <v>21729059.800097499</v>
      </c>
      <c r="N274" s="257">
        <f t="shared" si="215"/>
        <v>24492122.181431383</v>
      </c>
      <c r="O274" s="257">
        <f t="shared" si="216"/>
        <v>26002742.685499996</v>
      </c>
      <c r="P274" s="257">
        <f t="shared" si="217"/>
        <v>27606534.956817206</v>
      </c>
      <c r="Q274" s="258">
        <f t="shared" si="218"/>
        <v>26002742.685499996</v>
      </c>
      <c r="R274" s="257">
        <f t="shared" si="218"/>
        <v>27606534.956817206</v>
      </c>
      <c r="S274" s="257">
        <f t="shared" si="219"/>
        <v>29309245.626114458</v>
      </c>
      <c r="T274" s="257"/>
      <c r="U274" s="257">
        <f t="shared" si="220"/>
        <v>2194635039.8098474</v>
      </c>
      <c r="V274" s="257">
        <f t="shared" si="221"/>
        <v>2473704340.3245697</v>
      </c>
      <c r="W274" s="257">
        <f t="shared" si="222"/>
        <v>2626277011.2354994</v>
      </c>
      <c r="X274" s="258">
        <f t="shared" si="223"/>
        <v>2788260030.6385379</v>
      </c>
      <c r="Y274" s="258">
        <f t="shared" si="224"/>
        <v>2626277011.2354994</v>
      </c>
      <c r="Z274" s="257">
        <f t="shared" si="225"/>
        <v>2788260030.6385379</v>
      </c>
      <c r="AA274" s="257">
        <f t="shared" si="226"/>
        <v>2960233808.2375603</v>
      </c>
      <c r="AB274" s="257"/>
      <c r="AC274" s="32" t="str">
        <f t="shared" si="227"/>
        <v>BERTAHAP</v>
      </c>
      <c r="AD274" s="259">
        <f t="shared" si="228"/>
        <v>0</v>
      </c>
      <c r="AE274" s="260">
        <v>2</v>
      </c>
      <c r="AF274" s="261"/>
      <c r="AG274" s="257" t="e">
        <f>IF(AF274&gt;#REF!,"LB","KR")</f>
        <v>#REF!</v>
      </c>
      <c r="AH274" s="261">
        <v>2414099000</v>
      </c>
      <c r="AI274" s="261">
        <v>2721075000</v>
      </c>
      <c r="AJ274" s="261">
        <v>2888905000</v>
      </c>
      <c r="AK274" s="262">
        <v>3067087000</v>
      </c>
      <c r="AL274" s="262">
        <v>2888905000</v>
      </c>
      <c r="AM274" s="261">
        <v>3067087000</v>
      </c>
      <c r="AN274" s="261">
        <v>3256258000</v>
      </c>
      <c r="AO274" s="51">
        <v>3062239300</v>
      </c>
      <c r="AP274" s="42">
        <v>3251112220</v>
      </c>
      <c r="AQ274" s="58">
        <f t="shared" si="229"/>
        <v>2756015370</v>
      </c>
      <c r="AR274" s="58">
        <f t="shared" si="235"/>
        <v>45933589.5</v>
      </c>
      <c r="AS274" s="336">
        <f t="shared" si="236"/>
        <v>57507881.25</v>
      </c>
      <c r="AT274" s="131">
        <f t="shared" si="230"/>
        <v>32511122.200000003</v>
      </c>
      <c r="AU274" s="5">
        <f t="shared" si="231"/>
        <v>45933589.5</v>
      </c>
      <c r="AV274" s="5">
        <f t="shared" si="237"/>
        <v>72222625</v>
      </c>
      <c r="AX274" s="2"/>
      <c r="AY274" s="2"/>
      <c r="BT274" s="53">
        <f t="shared" si="232"/>
        <v>-809004.18000000343</v>
      </c>
      <c r="CT274" s="58">
        <f t="shared" si="233"/>
        <v>2926000998</v>
      </c>
      <c r="CU274" s="43">
        <f t="shared" si="238"/>
        <v>32511122.200000003</v>
      </c>
      <c r="CX274" s="53">
        <f t="shared" si="239"/>
        <v>2600014500</v>
      </c>
      <c r="CY274" s="43">
        <f t="shared" si="240"/>
        <v>43333575</v>
      </c>
      <c r="CZ274" s="48">
        <f t="shared" si="241"/>
        <v>72222625</v>
      </c>
    </row>
    <row r="275" spans="1:104">
      <c r="A275" s="3">
        <f t="shared" si="234"/>
        <v>236</v>
      </c>
      <c r="B275" s="249">
        <v>2</v>
      </c>
      <c r="C275" s="250" t="s">
        <v>189</v>
      </c>
      <c r="D275" s="251" t="s">
        <v>35</v>
      </c>
      <c r="E275" s="252"/>
      <c r="F275" s="40" t="s">
        <v>42</v>
      </c>
      <c r="G275" s="253">
        <f t="shared" si="209"/>
        <v>78</v>
      </c>
      <c r="H275" s="253">
        <f t="shared" si="210"/>
        <v>66</v>
      </c>
      <c r="I275" s="254">
        <f t="shared" si="211"/>
        <v>26966806</v>
      </c>
      <c r="J275" s="254">
        <f t="shared" si="212"/>
        <v>2</v>
      </c>
      <c r="K275" s="255">
        <f t="shared" si="213"/>
        <v>0.93</v>
      </c>
      <c r="L275" s="256">
        <f t="shared" si="243"/>
        <v>1.0149999999999999</v>
      </c>
      <c r="M275" s="257">
        <f t="shared" si="214"/>
        <v>21271605.909569133</v>
      </c>
      <c r="N275" s="257">
        <f t="shared" si="215"/>
        <v>23976498.556559145</v>
      </c>
      <c r="O275" s="257">
        <f t="shared" si="216"/>
        <v>25455316.523699999</v>
      </c>
      <c r="P275" s="257">
        <f t="shared" si="217"/>
        <v>27025344.747200005</v>
      </c>
      <c r="Q275" s="258">
        <f t="shared" si="218"/>
        <v>25455316.523699999</v>
      </c>
      <c r="R275" s="257">
        <f t="shared" si="218"/>
        <v>27025344.747200005</v>
      </c>
      <c r="S275" s="257">
        <f t="shared" si="219"/>
        <v>28692208.876091</v>
      </c>
      <c r="T275" s="257"/>
      <c r="U275" s="257">
        <f t="shared" si="220"/>
        <v>1403925990.0315628</v>
      </c>
      <c r="V275" s="257">
        <f t="shared" si="221"/>
        <v>1582448904.7329035</v>
      </c>
      <c r="W275" s="257">
        <f t="shared" si="222"/>
        <v>1680050890.5641999</v>
      </c>
      <c r="X275" s="258">
        <f t="shared" si="223"/>
        <v>1783672753.3152003</v>
      </c>
      <c r="Y275" s="258">
        <f t="shared" si="224"/>
        <v>1680050890.5641999</v>
      </c>
      <c r="Z275" s="257">
        <f t="shared" si="225"/>
        <v>1783672753.3152003</v>
      </c>
      <c r="AA275" s="257">
        <f t="shared" si="226"/>
        <v>1893685785.822006</v>
      </c>
      <c r="AB275" s="257"/>
      <c r="AC275" s="32" t="str">
        <f t="shared" si="227"/>
        <v>BERTAHAP</v>
      </c>
      <c r="AD275" s="259">
        <f t="shared" si="228"/>
        <v>0</v>
      </c>
      <c r="AE275" s="260">
        <v>2</v>
      </c>
      <c r="AF275" s="261"/>
      <c r="AG275" s="257" t="e">
        <f>IF(AF275&gt;#REF!,"LB","KR")</f>
        <v>#REF!</v>
      </c>
      <c r="AH275" s="261">
        <v>1544319000</v>
      </c>
      <c r="AI275" s="261">
        <v>1740694000</v>
      </c>
      <c r="AJ275" s="261">
        <v>1848056000</v>
      </c>
      <c r="AK275" s="262">
        <v>1962041000</v>
      </c>
      <c r="AL275" s="262">
        <v>1848056000</v>
      </c>
      <c r="AM275" s="261">
        <v>1962041000</v>
      </c>
      <c r="AN275" s="261">
        <v>2083055000</v>
      </c>
      <c r="AO275" s="51">
        <v>1958939360</v>
      </c>
      <c r="AP275" s="42">
        <v>2079763460</v>
      </c>
      <c r="AQ275" s="58">
        <f t="shared" si="229"/>
        <v>1763045424</v>
      </c>
      <c r="AR275" s="58">
        <f t="shared" si="235"/>
        <v>29384090.400000002</v>
      </c>
      <c r="AS275" s="336">
        <f t="shared" si="236"/>
        <v>36788268.75</v>
      </c>
      <c r="AT275" s="131">
        <f t="shared" si="230"/>
        <v>20797634.600000001</v>
      </c>
      <c r="AU275" s="5">
        <f t="shared" si="231"/>
        <v>29384090.400000002</v>
      </c>
      <c r="AV275" s="5">
        <f t="shared" si="237"/>
        <v>46201400</v>
      </c>
      <c r="AX275" s="2"/>
      <c r="AY275" s="2"/>
      <c r="BT275" s="53">
        <f t="shared" si="232"/>
        <v>-1356430.3418000005</v>
      </c>
      <c r="CT275" s="58">
        <f t="shared" si="233"/>
        <v>1871787114</v>
      </c>
      <c r="CU275" s="43">
        <f t="shared" si="238"/>
        <v>20797634.600000001</v>
      </c>
      <c r="CX275" s="53">
        <f t="shared" si="239"/>
        <v>1663250400</v>
      </c>
      <c r="CY275" s="43">
        <f t="shared" si="240"/>
        <v>27720840</v>
      </c>
      <c r="CZ275" s="48">
        <f t="shared" si="241"/>
        <v>46201400</v>
      </c>
    </row>
    <row r="276" spans="1:104">
      <c r="A276" s="3">
        <f t="shared" si="234"/>
        <v>237</v>
      </c>
      <c r="B276" s="249">
        <v>3</v>
      </c>
      <c r="C276" s="250" t="s">
        <v>189</v>
      </c>
      <c r="D276" s="251" t="s">
        <v>41</v>
      </c>
      <c r="E276" s="252"/>
      <c r="F276" s="40" t="s">
        <v>45</v>
      </c>
      <c r="G276" s="253">
        <f t="shared" si="209"/>
        <v>60</v>
      </c>
      <c r="H276" s="253">
        <f t="shared" si="210"/>
        <v>52</v>
      </c>
      <c r="I276" s="254">
        <f t="shared" si="211"/>
        <v>26966806</v>
      </c>
      <c r="J276" s="254">
        <f t="shared" si="212"/>
        <v>2</v>
      </c>
      <c r="K276" s="255">
        <f t="shared" si="213"/>
        <v>0.93</v>
      </c>
      <c r="L276" s="256">
        <f t="shared" si="243"/>
        <v>1.0149999999999999</v>
      </c>
      <c r="M276" s="257">
        <f t="shared" si="214"/>
        <v>21271605.909569133</v>
      </c>
      <c r="N276" s="257">
        <f t="shared" si="215"/>
        <v>23976498.556559145</v>
      </c>
      <c r="O276" s="257">
        <f t="shared" si="216"/>
        <v>25455316.523699999</v>
      </c>
      <c r="P276" s="257">
        <f t="shared" si="217"/>
        <v>27025344.747200005</v>
      </c>
      <c r="Q276" s="258">
        <f t="shared" si="218"/>
        <v>25455316.523699999</v>
      </c>
      <c r="R276" s="257">
        <f t="shared" si="218"/>
        <v>27025344.747200005</v>
      </c>
      <c r="S276" s="257">
        <f t="shared" si="219"/>
        <v>28692208.876091</v>
      </c>
      <c r="T276" s="257"/>
      <c r="U276" s="257">
        <f t="shared" si="220"/>
        <v>1106123507.297595</v>
      </c>
      <c r="V276" s="257">
        <f t="shared" si="221"/>
        <v>1246777924.9410756</v>
      </c>
      <c r="W276" s="257">
        <f t="shared" si="222"/>
        <v>1323676459.2323999</v>
      </c>
      <c r="X276" s="258">
        <f t="shared" si="223"/>
        <v>1405317926.8544002</v>
      </c>
      <c r="Y276" s="258">
        <f t="shared" si="224"/>
        <v>1323676459.2323999</v>
      </c>
      <c r="Z276" s="257">
        <f t="shared" si="225"/>
        <v>1405317926.8544002</v>
      </c>
      <c r="AA276" s="257">
        <f t="shared" si="226"/>
        <v>1491994861.5567319</v>
      </c>
      <c r="AB276" s="257"/>
      <c r="AC276" s="32" t="str">
        <f t="shared" si="227"/>
        <v>BERTAHAP</v>
      </c>
      <c r="AD276" s="259">
        <f t="shared" si="228"/>
        <v>0</v>
      </c>
      <c r="AE276" s="260">
        <v>2</v>
      </c>
      <c r="AF276" s="261"/>
      <c r="AG276" s="257" t="e">
        <f>IF(AF276&gt;#REF!,"LB","KR")</f>
        <v>#REF!</v>
      </c>
      <c r="AH276" s="261">
        <v>1216736000</v>
      </c>
      <c r="AI276" s="261">
        <v>1371456000</v>
      </c>
      <c r="AJ276" s="261">
        <v>1456045000</v>
      </c>
      <c r="AK276" s="262">
        <v>1545850000</v>
      </c>
      <c r="AL276" s="262">
        <v>1456045000</v>
      </c>
      <c r="AM276" s="261">
        <v>1545850000</v>
      </c>
      <c r="AN276" s="261">
        <v>1641195000</v>
      </c>
      <c r="AO276" s="51">
        <v>1543407700</v>
      </c>
      <c r="AP276" s="42">
        <v>1638601000</v>
      </c>
      <c r="AQ276" s="58">
        <f t="shared" si="229"/>
        <v>1389066930</v>
      </c>
      <c r="AR276" s="58">
        <f t="shared" si="235"/>
        <v>23151115.5</v>
      </c>
      <c r="AS276" s="336">
        <f t="shared" si="236"/>
        <v>28984687.5</v>
      </c>
      <c r="AT276" s="131">
        <f t="shared" si="230"/>
        <v>16386010</v>
      </c>
      <c r="AU276" s="5">
        <f t="shared" si="231"/>
        <v>23151115.5</v>
      </c>
      <c r="AV276" s="5">
        <f t="shared" si="237"/>
        <v>36401125</v>
      </c>
      <c r="AX276" s="2"/>
      <c r="AY276" s="2"/>
      <c r="BT276" s="53">
        <f t="shared" si="232"/>
        <v>-1356430.3418000005</v>
      </c>
      <c r="CT276" s="58">
        <f t="shared" si="233"/>
        <v>1474740900</v>
      </c>
      <c r="CU276" s="43">
        <f t="shared" si="238"/>
        <v>16386010</v>
      </c>
      <c r="CX276" s="53">
        <f t="shared" si="239"/>
        <v>1310440500</v>
      </c>
      <c r="CY276" s="43">
        <f t="shared" si="240"/>
        <v>21840675</v>
      </c>
      <c r="CZ276" s="48">
        <f t="shared" si="241"/>
        <v>36401125</v>
      </c>
    </row>
    <row r="277" spans="1:104">
      <c r="A277" s="3">
        <f t="shared" si="234"/>
        <v>238</v>
      </c>
      <c r="B277" s="249">
        <v>4</v>
      </c>
      <c r="C277" s="250" t="s">
        <v>189</v>
      </c>
      <c r="D277" s="251">
        <v>10</v>
      </c>
      <c r="E277" s="252"/>
      <c r="F277" s="40" t="s">
        <v>48</v>
      </c>
      <c r="G277" s="253">
        <f t="shared" si="209"/>
        <v>74</v>
      </c>
      <c r="H277" s="253">
        <f t="shared" si="210"/>
        <v>63</v>
      </c>
      <c r="I277" s="254">
        <f t="shared" si="211"/>
        <v>26966806</v>
      </c>
      <c r="J277" s="254">
        <f t="shared" si="212"/>
        <v>2</v>
      </c>
      <c r="K277" s="255">
        <f t="shared" si="213"/>
        <v>0.93</v>
      </c>
      <c r="L277" s="256">
        <f t="shared" si="243"/>
        <v>1.0149999999999999</v>
      </c>
      <c r="M277" s="257">
        <f t="shared" si="214"/>
        <v>21271605.909569133</v>
      </c>
      <c r="N277" s="257">
        <f t="shared" si="215"/>
        <v>23976498.556559145</v>
      </c>
      <c r="O277" s="257">
        <f t="shared" si="216"/>
        <v>25455316.523699999</v>
      </c>
      <c r="P277" s="257">
        <f t="shared" si="217"/>
        <v>27025344.747200005</v>
      </c>
      <c r="Q277" s="258">
        <f t="shared" si="218"/>
        <v>25455316.523699999</v>
      </c>
      <c r="R277" s="257">
        <f t="shared" si="218"/>
        <v>27025344.747200005</v>
      </c>
      <c r="S277" s="257">
        <f t="shared" si="219"/>
        <v>28692208.876091</v>
      </c>
      <c r="T277" s="257"/>
      <c r="U277" s="257">
        <f t="shared" si="220"/>
        <v>1340111172.3028555</v>
      </c>
      <c r="V277" s="257">
        <f t="shared" si="221"/>
        <v>1510519409.0632262</v>
      </c>
      <c r="W277" s="257">
        <f t="shared" si="222"/>
        <v>1603684940.9930999</v>
      </c>
      <c r="X277" s="258">
        <f t="shared" si="223"/>
        <v>1702596719.0736003</v>
      </c>
      <c r="Y277" s="258">
        <f t="shared" si="224"/>
        <v>1603684940.9930999</v>
      </c>
      <c r="Z277" s="257">
        <f t="shared" si="225"/>
        <v>1702596719.0736003</v>
      </c>
      <c r="AA277" s="257">
        <f t="shared" si="226"/>
        <v>1807609159.193733</v>
      </c>
      <c r="AB277" s="257"/>
      <c r="AC277" s="32" t="str">
        <f t="shared" si="227"/>
        <v>BERTAHAP</v>
      </c>
      <c r="AD277" s="259">
        <f t="shared" si="228"/>
        <v>0</v>
      </c>
      <c r="AE277" s="260">
        <v>2</v>
      </c>
      <c r="AF277" s="261"/>
      <c r="AG277" s="257" t="e">
        <f>IF(AF277&gt;#REF!,"LB","KR")</f>
        <v>#REF!</v>
      </c>
      <c r="AH277" s="261">
        <v>1474123000</v>
      </c>
      <c r="AI277" s="261">
        <v>1661572000</v>
      </c>
      <c r="AJ277" s="261">
        <v>1764054000</v>
      </c>
      <c r="AK277" s="262">
        <v>1872857000</v>
      </c>
      <c r="AL277" s="262">
        <v>1764054000</v>
      </c>
      <c r="AM277" s="261">
        <v>1872857000</v>
      </c>
      <c r="AN277" s="261">
        <v>1988371000</v>
      </c>
      <c r="AO277" s="51">
        <v>1869897240</v>
      </c>
      <c r="AP277" s="42">
        <v>1985228420</v>
      </c>
      <c r="AQ277" s="58">
        <f t="shared" si="229"/>
        <v>1682907516</v>
      </c>
      <c r="AR277" s="58">
        <f t="shared" si="235"/>
        <v>28048458.600000005</v>
      </c>
      <c r="AS277" s="336">
        <f t="shared" si="236"/>
        <v>35116068.75</v>
      </c>
      <c r="AT277" s="131">
        <f t="shared" si="230"/>
        <v>19852284.200000003</v>
      </c>
      <c r="AU277" s="5">
        <f t="shared" si="231"/>
        <v>28048458.600000005</v>
      </c>
      <c r="AV277" s="5">
        <f t="shared" si="237"/>
        <v>44101350</v>
      </c>
      <c r="AX277" s="2"/>
      <c r="AY277" s="2"/>
      <c r="BT277" s="53">
        <f t="shared" si="232"/>
        <v>-1356430.3418000005</v>
      </c>
      <c r="CT277" s="58">
        <f t="shared" si="233"/>
        <v>1786705578</v>
      </c>
      <c r="CU277" s="43">
        <f t="shared" si="238"/>
        <v>19852284.200000003</v>
      </c>
      <c r="CX277" s="53">
        <f t="shared" si="239"/>
        <v>1587648600</v>
      </c>
      <c r="CY277" s="43">
        <f t="shared" si="240"/>
        <v>26460810</v>
      </c>
      <c r="CZ277" s="48">
        <f t="shared" si="241"/>
        <v>44101350</v>
      </c>
    </row>
    <row r="278" spans="1:104">
      <c r="A278" s="3">
        <f t="shared" si="234"/>
        <v>239</v>
      </c>
      <c r="B278" s="249">
        <v>5</v>
      </c>
      <c r="C278" s="250" t="s">
        <v>189</v>
      </c>
      <c r="D278" s="285">
        <v>12</v>
      </c>
      <c r="E278" s="252"/>
      <c r="F278" s="40" t="s">
        <v>50</v>
      </c>
      <c r="G278" s="253">
        <f t="shared" si="209"/>
        <v>67</v>
      </c>
      <c r="H278" s="253">
        <f t="shared" si="210"/>
        <v>57</v>
      </c>
      <c r="I278" s="254">
        <f t="shared" si="211"/>
        <v>26966806</v>
      </c>
      <c r="J278" s="254">
        <f t="shared" si="212"/>
        <v>2</v>
      </c>
      <c r="K278" s="255">
        <f t="shared" si="213"/>
        <v>0.93</v>
      </c>
      <c r="L278" s="256">
        <f t="shared" si="243"/>
        <v>1.0149999999999999</v>
      </c>
      <c r="M278" s="257">
        <f t="shared" si="214"/>
        <v>21271605.909569133</v>
      </c>
      <c r="N278" s="257">
        <f t="shared" si="215"/>
        <v>23976498.556559145</v>
      </c>
      <c r="O278" s="257">
        <f t="shared" si="216"/>
        <v>25455316.523699999</v>
      </c>
      <c r="P278" s="257">
        <f t="shared" si="217"/>
        <v>27025344.747200005</v>
      </c>
      <c r="Q278" s="258">
        <f t="shared" si="218"/>
        <v>25455316.523699999</v>
      </c>
      <c r="R278" s="257">
        <f t="shared" si="218"/>
        <v>27025344.747200005</v>
      </c>
      <c r="S278" s="257">
        <f t="shared" si="219"/>
        <v>28692208.876091</v>
      </c>
      <c r="T278" s="257"/>
      <c r="U278" s="257">
        <f t="shared" si="220"/>
        <v>1212481536.8454406</v>
      </c>
      <c r="V278" s="257">
        <f t="shared" si="221"/>
        <v>1366660417.7238712</v>
      </c>
      <c r="W278" s="257">
        <f t="shared" si="222"/>
        <v>1450953041.8508999</v>
      </c>
      <c r="X278" s="258">
        <f t="shared" si="223"/>
        <v>1540444650.5904002</v>
      </c>
      <c r="Y278" s="258">
        <f t="shared" si="224"/>
        <v>1450953041.8508999</v>
      </c>
      <c r="Z278" s="257">
        <f t="shared" si="225"/>
        <v>1540444650.5904002</v>
      </c>
      <c r="AA278" s="257">
        <f t="shared" si="226"/>
        <v>1635455905.937187</v>
      </c>
      <c r="AB278" s="257"/>
      <c r="AC278" s="32" t="str">
        <f t="shared" si="227"/>
        <v>BERTAHAP</v>
      </c>
      <c r="AD278" s="259">
        <f t="shared" si="228"/>
        <v>0</v>
      </c>
      <c r="AE278" s="260">
        <v>2</v>
      </c>
      <c r="AF278" s="261"/>
      <c r="AG278" s="257" t="e">
        <f>IF(AF278&gt;#REF!,"LB","KR")</f>
        <v>#REF!</v>
      </c>
      <c r="AH278" s="261">
        <v>1333730000</v>
      </c>
      <c r="AI278" s="261">
        <v>1503327000</v>
      </c>
      <c r="AJ278" s="261">
        <v>1596049000</v>
      </c>
      <c r="AK278" s="262">
        <v>1694490000</v>
      </c>
      <c r="AL278" s="262">
        <v>1596049000</v>
      </c>
      <c r="AM278" s="261">
        <v>1694490000</v>
      </c>
      <c r="AN278" s="261">
        <v>1799002000</v>
      </c>
      <c r="AO278" s="51">
        <v>1691811940</v>
      </c>
      <c r="AP278" s="42">
        <v>1796159400</v>
      </c>
      <c r="AQ278" s="58">
        <f t="shared" si="229"/>
        <v>1522630746</v>
      </c>
      <c r="AR278" s="58">
        <f t="shared" si="235"/>
        <v>25377179.099999998</v>
      </c>
      <c r="AS278" s="336">
        <f t="shared" si="236"/>
        <v>31771687.5</v>
      </c>
      <c r="AT278" s="131">
        <f t="shared" si="230"/>
        <v>17961594</v>
      </c>
      <c r="AU278" s="5">
        <f t="shared" si="231"/>
        <v>25377179.099999998</v>
      </c>
      <c r="AV278" s="5">
        <f t="shared" si="237"/>
        <v>39901225</v>
      </c>
      <c r="AX278" s="2"/>
      <c r="AY278" s="2"/>
      <c r="BT278" s="53">
        <f t="shared" si="232"/>
        <v>-1356430.3418000005</v>
      </c>
      <c r="CT278" s="58">
        <f t="shared" si="233"/>
        <v>1616543460</v>
      </c>
      <c r="CU278" s="43">
        <f t="shared" si="238"/>
        <v>17961594</v>
      </c>
      <c r="CX278" s="53">
        <f t="shared" si="239"/>
        <v>1436444100</v>
      </c>
      <c r="CY278" s="43">
        <f t="shared" si="240"/>
        <v>23940735</v>
      </c>
      <c r="CZ278" s="48">
        <f t="shared" si="241"/>
        <v>39901225</v>
      </c>
    </row>
    <row r="279" spans="1:104">
      <c r="A279" s="3">
        <f t="shared" si="234"/>
        <v>240</v>
      </c>
      <c r="B279" s="249">
        <v>6</v>
      </c>
      <c r="C279" s="250" t="s">
        <v>189</v>
      </c>
      <c r="D279" s="251">
        <v>16</v>
      </c>
      <c r="E279" s="252"/>
      <c r="F279" s="40" t="s">
        <v>52</v>
      </c>
      <c r="G279" s="253">
        <f t="shared" si="209"/>
        <v>71</v>
      </c>
      <c r="H279" s="253">
        <f t="shared" si="210"/>
        <v>63</v>
      </c>
      <c r="I279" s="254">
        <f t="shared" si="211"/>
        <v>26966806</v>
      </c>
      <c r="J279" s="254">
        <f t="shared" si="212"/>
        <v>2</v>
      </c>
      <c r="K279" s="255">
        <f t="shared" si="213"/>
        <v>0.93</v>
      </c>
      <c r="L279" s="256">
        <f t="shared" si="243"/>
        <v>1.0149999999999999</v>
      </c>
      <c r="M279" s="257">
        <f t="shared" si="214"/>
        <v>21271605.909569133</v>
      </c>
      <c r="N279" s="257">
        <f t="shared" si="215"/>
        <v>23976498.556559145</v>
      </c>
      <c r="O279" s="257">
        <f t="shared" si="216"/>
        <v>25455316.523699999</v>
      </c>
      <c r="P279" s="257">
        <f t="shared" si="217"/>
        <v>27025344.747200005</v>
      </c>
      <c r="Q279" s="258">
        <f t="shared" si="218"/>
        <v>25455316.523699999</v>
      </c>
      <c r="R279" s="257">
        <f t="shared" si="218"/>
        <v>27025344.747200005</v>
      </c>
      <c r="S279" s="257">
        <f t="shared" si="219"/>
        <v>28692208.876091</v>
      </c>
      <c r="T279" s="257"/>
      <c r="U279" s="257">
        <f t="shared" si="220"/>
        <v>1340111172.3028555</v>
      </c>
      <c r="V279" s="257">
        <f t="shared" si="221"/>
        <v>1510519409.0632262</v>
      </c>
      <c r="W279" s="257">
        <f t="shared" si="222"/>
        <v>1603684940.9930999</v>
      </c>
      <c r="X279" s="258">
        <f t="shared" si="223"/>
        <v>1702596719.0736003</v>
      </c>
      <c r="Y279" s="258">
        <f t="shared" si="224"/>
        <v>1603684940.9930999</v>
      </c>
      <c r="Z279" s="257">
        <f t="shared" si="225"/>
        <v>1702596719.0736003</v>
      </c>
      <c r="AA279" s="257">
        <f t="shared" si="226"/>
        <v>1807609159.193733</v>
      </c>
      <c r="AB279" s="257"/>
      <c r="AC279" s="32" t="str">
        <f t="shared" si="227"/>
        <v>BERTAHAP</v>
      </c>
      <c r="AD279" s="259">
        <f t="shared" si="228"/>
        <v>0</v>
      </c>
      <c r="AE279" s="260">
        <v>2</v>
      </c>
      <c r="AF279" s="261"/>
      <c r="AG279" s="257" t="e">
        <f>IF(AF279&gt;#REF!,"LB","KR")</f>
        <v>#REF!</v>
      </c>
      <c r="AH279" s="261">
        <v>1474123000</v>
      </c>
      <c r="AI279" s="261">
        <v>1661572000</v>
      </c>
      <c r="AJ279" s="261">
        <v>1764054000</v>
      </c>
      <c r="AK279" s="262">
        <v>1872857000</v>
      </c>
      <c r="AL279" s="262">
        <v>1764054000</v>
      </c>
      <c r="AM279" s="261">
        <v>1872857000</v>
      </c>
      <c r="AN279" s="261">
        <v>1988371000</v>
      </c>
      <c r="AO279" s="51">
        <v>1869897240</v>
      </c>
      <c r="AP279" s="42">
        <v>1985228420</v>
      </c>
      <c r="AQ279" s="58">
        <f t="shared" si="229"/>
        <v>1682907516</v>
      </c>
      <c r="AR279" s="58">
        <f t="shared" si="235"/>
        <v>28048458.600000005</v>
      </c>
      <c r="AS279" s="336">
        <f t="shared" si="236"/>
        <v>35116068.75</v>
      </c>
      <c r="AT279" s="131">
        <f t="shared" si="230"/>
        <v>19852284.200000003</v>
      </c>
      <c r="AU279" s="5">
        <f t="shared" si="231"/>
        <v>28048458.600000005</v>
      </c>
      <c r="AV279" s="5">
        <f t="shared" si="237"/>
        <v>44101350</v>
      </c>
      <c r="AX279" s="2"/>
      <c r="AY279" s="2"/>
      <c r="BT279" s="53">
        <f t="shared" si="232"/>
        <v>-1356430.3418000005</v>
      </c>
      <c r="CT279" s="58">
        <f t="shared" si="233"/>
        <v>1786705578</v>
      </c>
      <c r="CU279" s="43">
        <f t="shared" si="238"/>
        <v>19852284.200000003</v>
      </c>
      <c r="CX279" s="53">
        <f t="shared" si="239"/>
        <v>1587648600</v>
      </c>
      <c r="CY279" s="43">
        <f t="shared" si="240"/>
        <v>26460810</v>
      </c>
      <c r="CZ279" s="48">
        <f t="shared" si="241"/>
        <v>44101350</v>
      </c>
    </row>
    <row r="280" spans="1:104">
      <c r="A280" s="3">
        <f t="shared" si="234"/>
        <v>241</v>
      </c>
      <c r="B280" s="249">
        <v>7</v>
      </c>
      <c r="C280" s="250" t="s">
        <v>189</v>
      </c>
      <c r="D280" s="285">
        <v>18</v>
      </c>
      <c r="E280" s="252"/>
      <c r="F280" s="40" t="s">
        <v>54</v>
      </c>
      <c r="G280" s="253">
        <f t="shared" si="209"/>
        <v>97</v>
      </c>
      <c r="H280" s="253">
        <f t="shared" si="210"/>
        <v>85</v>
      </c>
      <c r="I280" s="254">
        <f t="shared" si="211"/>
        <v>26966806</v>
      </c>
      <c r="J280" s="254">
        <f t="shared" si="212"/>
        <v>2</v>
      </c>
      <c r="K280" s="255">
        <f t="shared" si="213"/>
        <v>0.93</v>
      </c>
      <c r="L280" s="256">
        <f t="shared" si="243"/>
        <v>1.0149999999999999</v>
      </c>
      <c r="M280" s="257">
        <f t="shared" si="214"/>
        <v>21271605.909569133</v>
      </c>
      <c r="N280" s="257">
        <f t="shared" si="215"/>
        <v>23976498.556559145</v>
      </c>
      <c r="O280" s="257">
        <f t="shared" si="216"/>
        <v>25455316.523699999</v>
      </c>
      <c r="P280" s="257">
        <f t="shared" si="217"/>
        <v>27025344.747200005</v>
      </c>
      <c r="Q280" s="258">
        <f t="shared" si="218"/>
        <v>25455316.523699999</v>
      </c>
      <c r="R280" s="257">
        <f t="shared" si="218"/>
        <v>27025344.747200005</v>
      </c>
      <c r="S280" s="257">
        <f t="shared" si="219"/>
        <v>28692208.876091</v>
      </c>
      <c r="T280" s="257"/>
      <c r="U280" s="257">
        <f t="shared" si="220"/>
        <v>1808086502.3133764</v>
      </c>
      <c r="V280" s="257">
        <f t="shared" si="221"/>
        <v>2038002377.3075273</v>
      </c>
      <c r="W280" s="257">
        <f t="shared" si="222"/>
        <v>2163701904.5144997</v>
      </c>
      <c r="X280" s="258">
        <f t="shared" si="223"/>
        <v>2297154303.5120006</v>
      </c>
      <c r="Y280" s="258">
        <f t="shared" si="224"/>
        <v>2163701904.5144997</v>
      </c>
      <c r="Z280" s="257">
        <f t="shared" si="225"/>
        <v>2297154303.5120006</v>
      </c>
      <c r="AA280" s="257">
        <f t="shared" si="226"/>
        <v>2438837754.4677348</v>
      </c>
      <c r="AB280" s="257"/>
      <c r="AC280" s="32" t="str">
        <f t="shared" si="227"/>
        <v>BERTAHAP</v>
      </c>
      <c r="AD280" s="259">
        <f t="shared" si="228"/>
        <v>0</v>
      </c>
      <c r="AE280" s="260">
        <v>2</v>
      </c>
      <c r="AF280" s="261"/>
      <c r="AG280" s="257" t="e">
        <f>IF(AF280&gt;#REF!,"LB","KR")</f>
        <v>#REF!</v>
      </c>
      <c r="AH280" s="261">
        <v>1988896000</v>
      </c>
      <c r="AI280" s="261">
        <v>2241803000</v>
      </c>
      <c r="AJ280" s="261">
        <v>2380073000</v>
      </c>
      <c r="AK280" s="262">
        <v>2526870000</v>
      </c>
      <c r="AL280" s="262">
        <v>2380073000</v>
      </c>
      <c r="AM280" s="261">
        <v>2526870000</v>
      </c>
      <c r="AN280" s="261">
        <v>2682722000</v>
      </c>
      <c r="AO280" s="51">
        <v>2522877380</v>
      </c>
      <c r="AP280" s="42">
        <v>2678482200</v>
      </c>
      <c r="AQ280" s="58">
        <f t="shared" si="229"/>
        <v>2270589642</v>
      </c>
      <c r="AR280" s="58">
        <f t="shared" si="235"/>
        <v>37843160.700000003</v>
      </c>
      <c r="AS280" s="336">
        <f t="shared" si="236"/>
        <v>47378812.5</v>
      </c>
      <c r="AT280" s="131">
        <f t="shared" si="230"/>
        <v>26784822</v>
      </c>
      <c r="AU280" s="5">
        <f t="shared" si="231"/>
        <v>37843160.700000003</v>
      </c>
      <c r="AV280" s="5">
        <f t="shared" si="237"/>
        <v>59501825</v>
      </c>
      <c r="AX280" s="2"/>
      <c r="AY280" s="2"/>
      <c r="BT280" s="53">
        <f t="shared" si="232"/>
        <v>-1356430.3418000005</v>
      </c>
      <c r="CT280" s="58">
        <f t="shared" si="233"/>
        <v>2410633980</v>
      </c>
      <c r="CU280" s="43">
        <f t="shared" si="238"/>
        <v>26784822</v>
      </c>
      <c r="CX280" s="53">
        <f t="shared" si="239"/>
        <v>2142065700</v>
      </c>
      <c r="CY280" s="43">
        <f t="shared" si="240"/>
        <v>35701095</v>
      </c>
      <c r="CZ280" s="48">
        <f t="shared" si="241"/>
        <v>59501825</v>
      </c>
    </row>
    <row r="281" spans="1:104">
      <c r="A281" s="3">
        <f t="shared" si="234"/>
        <v>242</v>
      </c>
      <c r="B281" s="249">
        <v>8</v>
      </c>
      <c r="C281" s="250" t="s">
        <v>189</v>
      </c>
      <c r="D281" s="285">
        <v>20</v>
      </c>
      <c r="E281" s="252"/>
      <c r="F281" s="40" t="s">
        <v>70</v>
      </c>
      <c r="G281" s="253">
        <f t="shared" si="209"/>
        <v>60</v>
      </c>
      <c r="H281" s="253">
        <f t="shared" si="210"/>
        <v>51</v>
      </c>
      <c r="I281" s="254">
        <f t="shared" si="211"/>
        <v>26966806</v>
      </c>
      <c r="J281" s="254">
        <f t="shared" si="212"/>
        <v>2</v>
      </c>
      <c r="K281" s="255">
        <f t="shared" si="213"/>
        <v>0.93</v>
      </c>
      <c r="L281" s="256">
        <f t="shared" si="243"/>
        <v>1.0149999999999999</v>
      </c>
      <c r="M281" s="257">
        <f t="shared" si="214"/>
        <v>21271605.909569133</v>
      </c>
      <c r="N281" s="257">
        <f t="shared" si="215"/>
        <v>23976498.556559145</v>
      </c>
      <c r="O281" s="257">
        <f t="shared" si="216"/>
        <v>25455316.523699999</v>
      </c>
      <c r="P281" s="257">
        <f t="shared" si="217"/>
        <v>27025344.747200005</v>
      </c>
      <c r="Q281" s="258">
        <f t="shared" si="218"/>
        <v>25455316.523699999</v>
      </c>
      <c r="R281" s="257">
        <f t="shared" si="218"/>
        <v>27025344.747200005</v>
      </c>
      <c r="S281" s="257">
        <f t="shared" si="219"/>
        <v>28692208.876091</v>
      </c>
      <c r="T281" s="257"/>
      <c r="U281" s="257">
        <f t="shared" si="220"/>
        <v>1084851901.3880258</v>
      </c>
      <c r="V281" s="257">
        <f t="shared" si="221"/>
        <v>1222801426.3845165</v>
      </c>
      <c r="W281" s="257">
        <f t="shared" si="222"/>
        <v>1298221142.7086999</v>
      </c>
      <c r="X281" s="258">
        <f t="shared" si="223"/>
        <v>1378292582.1072001</v>
      </c>
      <c r="Y281" s="258">
        <f t="shared" si="224"/>
        <v>1298221142.7086999</v>
      </c>
      <c r="Z281" s="257">
        <f t="shared" si="225"/>
        <v>1378292582.1072001</v>
      </c>
      <c r="AA281" s="257">
        <f t="shared" si="226"/>
        <v>1463302652.6806409</v>
      </c>
      <c r="AB281" s="257"/>
      <c r="AC281" s="32" t="str">
        <f t="shared" si="227"/>
        <v>BERTAHAP</v>
      </c>
      <c r="AD281" s="259">
        <f t="shared" si="228"/>
        <v>0</v>
      </c>
      <c r="AE281" s="260">
        <v>2</v>
      </c>
      <c r="AF281" s="261"/>
      <c r="AG281" s="257" t="e">
        <f>IF(AF281&gt;#REF!,"LB","KR")</f>
        <v>#REF!</v>
      </c>
      <c r="AH281" s="261">
        <v>1193338000</v>
      </c>
      <c r="AI281" s="261">
        <v>1345082000</v>
      </c>
      <c r="AJ281" s="261">
        <v>1428044000</v>
      </c>
      <c r="AK281" s="262">
        <v>1516122000</v>
      </c>
      <c r="AL281" s="262">
        <v>1428044000</v>
      </c>
      <c r="AM281" s="261">
        <v>1516122000</v>
      </c>
      <c r="AN281" s="261">
        <v>1609633000</v>
      </c>
      <c r="AO281" s="51">
        <v>1513726640</v>
      </c>
      <c r="AP281" s="42">
        <v>1607089320</v>
      </c>
      <c r="AQ281" s="58">
        <f t="shared" si="229"/>
        <v>1362353976</v>
      </c>
      <c r="AR281" s="58">
        <f t="shared" si="235"/>
        <v>22705899.599999998</v>
      </c>
      <c r="AS281" s="336">
        <f t="shared" si="236"/>
        <v>28427287.5</v>
      </c>
      <c r="AT281" s="131">
        <f t="shared" si="230"/>
        <v>16070893.200000001</v>
      </c>
      <c r="AU281" s="5">
        <f t="shared" si="231"/>
        <v>22705899.599999998</v>
      </c>
      <c r="AV281" s="5">
        <f t="shared" si="237"/>
        <v>35701100</v>
      </c>
      <c r="AX281" s="2"/>
      <c r="AY281" s="2"/>
      <c r="BT281" s="53">
        <f t="shared" si="232"/>
        <v>-1356430.3418000005</v>
      </c>
      <c r="CT281" s="58">
        <f t="shared" si="233"/>
        <v>1446380388</v>
      </c>
      <c r="CU281" s="43">
        <f t="shared" si="238"/>
        <v>16070893.200000001</v>
      </c>
      <c r="CX281" s="53">
        <f t="shared" si="239"/>
        <v>1285239600</v>
      </c>
      <c r="CY281" s="43">
        <f t="shared" si="240"/>
        <v>21420660</v>
      </c>
      <c r="CZ281" s="48">
        <f t="shared" si="241"/>
        <v>35701100</v>
      </c>
    </row>
    <row r="282" spans="1:104">
      <c r="A282" s="3">
        <f t="shared" si="234"/>
        <v>243</v>
      </c>
      <c r="B282" s="249">
        <v>9</v>
      </c>
      <c r="C282" s="250" t="s">
        <v>189</v>
      </c>
      <c r="D282" s="285">
        <v>22</v>
      </c>
      <c r="E282" s="252">
        <v>0</v>
      </c>
      <c r="F282" s="40" t="s">
        <v>89</v>
      </c>
      <c r="G282" s="253">
        <f t="shared" si="209"/>
        <v>81</v>
      </c>
      <c r="H282" s="253">
        <f t="shared" si="210"/>
        <v>70</v>
      </c>
      <c r="I282" s="254">
        <f t="shared" si="211"/>
        <v>26966806</v>
      </c>
      <c r="J282" s="254">
        <f t="shared" si="212"/>
        <v>4</v>
      </c>
      <c r="K282" s="255">
        <f t="shared" si="213"/>
        <v>0.97</v>
      </c>
      <c r="L282" s="256">
        <f t="shared" si="243"/>
        <v>1.0149999999999999</v>
      </c>
      <c r="M282" s="257">
        <f t="shared" si="214"/>
        <v>22186513.690625869</v>
      </c>
      <c r="N282" s="257">
        <f t="shared" si="215"/>
        <v>25007745.806303624</v>
      </c>
      <c r="O282" s="257">
        <f t="shared" si="216"/>
        <v>26550168.847299997</v>
      </c>
      <c r="P282" s="257">
        <f t="shared" si="217"/>
        <v>28187725.166434411</v>
      </c>
      <c r="Q282" s="258">
        <f t="shared" si="218"/>
        <v>26550168.847299997</v>
      </c>
      <c r="R282" s="257">
        <f t="shared" si="218"/>
        <v>28187725.166434411</v>
      </c>
      <c r="S282" s="257">
        <f t="shared" si="219"/>
        <v>29926282.376137923</v>
      </c>
      <c r="T282" s="257"/>
      <c r="U282" s="257">
        <f t="shared" si="220"/>
        <v>1553055958.3438108</v>
      </c>
      <c r="V282" s="257">
        <f t="shared" si="221"/>
        <v>1750542206.4412537</v>
      </c>
      <c r="W282" s="257">
        <f t="shared" si="222"/>
        <v>1858511819.3109999</v>
      </c>
      <c r="X282" s="258">
        <f t="shared" si="223"/>
        <v>1973140761.6504087</v>
      </c>
      <c r="Y282" s="258">
        <f t="shared" si="224"/>
        <v>1858511819.3109999</v>
      </c>
      <c r="Z282" s="257">
        <f t="shared" si="225"/>
        <v>1973140761.6504087</v>
      </c>
      <c r="AA282" s="257">
        <f t="shared" si="226"/>
        <v>2094839766.3296547</v>
      </c>
      <c r="AB282" s="257"/>
      <c r="AC282" s="32" t="str">
        <f t="shared" si="227"/>
        <v>BERTAHAP</v>
      </c>
      <c r="AD282" s="259">
        <f t="shared" si="228"/>
        <v>0</v>
      </c>
      <c r="AE282" s="260">
        <v>2</v>
      </c>
      <c r="AF282" s="261"/>
      <c r="AG282" s="257" t="e">
        <f>IF(AF282&gt;#REF!,"LB","KR")</f>
        <v>#REF!</v>
      </c>
      <c r="AH282" s="261">
        <v>1708362000</v>
      </c>
      <c r="AI282" s="261">
        <v>1925597000</v>
      </c>
      <c r="AJ282" s="261">
        <v>2044364000</v>
      </c>
      <c r="AK282" s="262">
        <v>2170455000</v>
      </c>
      <c r="AL282" s="262">
        <v>2044364000</v>
      </c>
      <c r="AM282" s="261">
        <v>2170455000</v>
      </c>
      <c r="AN282" s="261">
        <v>2304324000</v>
      </c>
      <c r="AO282" s="51">
        <v>2167025840</v>
      </c>
      <c r="AP282" s="42">
        <v>2300682300</v>
      </c>
      <c r="AQ282" s="58">
        <f t="shared" si="229"/>
        <v>1950323256</v>
      </c>
      <c r="AR282" s="58">
        <f t="shared" si="235"/>
        <v>32505387.600000005</v>
      </c>
      <c r="AS282" s="336">
        <f t="shared" si="236"/>
        <v>40696031.25</v>
      </c>
      <c r="AT282" s="131">
        <f t="shared" si="230"/>
        <v>23006823</v>
      </c>
      <c r="AU282" s="5">
        <f t="shared" si="231"/>
        <v>32505387.600000005</v>
      </c>
      <c r="AV282" s="5">
        <f t="shared" si="237"/>
        <v>51109100</v>
      </c>
      <c r="AX282" s="2"/>
      <c r="AY282" s="2"/>
      <c r="BT282" s="53">
        <f t="shared" si="232"/>
        <v>-261578.01820000261</v>
      </c>
      <c r="CT282" s="58">
        <f t="shared" si="233"/>
        <v>2070614070</v>
      </c>
      <c r="CU282" s="43">
        <f t="shared" si="238"/>
        <v>23006823</v>
      </c>
      <c r="CX282" s="53">
        <f t="shared" si="239"/>
        <v>1839927600</v>
      </c>
      <c r="CY282" s="43">
        <f t="shared" si="240"/>
        <v>30665460</v>
      </c>
      <c r="CZ282" s="48">
        <f t="shared" si="241"/>
        <v>51109100</v>
      </c>
    </row>
    <row r="283" spans="1:104">
      <c r="A283" s="3">
        <f t="shared" si="234"/>
        <v>244</v>
      </c>
      <c r="B283" s="249">
        <v>1</v>
      </c>
      <c r="C283" s="250" t="s">
        <v>190</v>
      </c>
      <c r="D283" s="251" t="s">
        <v>24</v>
      </c>
      <c r="E283" s="252"/>
      <c r="F283" s="40" t="s">
        <v>39</v>
      </c>
      <c r="G283" s="253">
        <f t="shared" si="209"/>
        <v>113</v>
      </c>
      <c r="H283" s="253">
        <f t="shared" si="210"/>
        <v>101</v>
      </c>
      <c r="I283" s="254">
        <f t="shared" si="211"/>
        <v>26966806</v>
      </c>
      <c r="J283" s="254">
        <f t="shared" si="212"/>
        <v>6</v>
      </c>
      <c r="K283" s="255">
        <f t="shared" si="213"/>
        <v>0.95</v>
      </c>
      <c r="L283" s="256">
        <f t="shared" ref="L283:L291" si="244">SUMIF($AN$4:$AN$22,D283,$AZ$4:$AZ$22)</f>
        <v>1.0149999999999999</v>
      </c>
      <c r="M283" s="257">
        <f t="shared" si="214"/>
        <v>21729059.800097499</v>
      </c>
      <c r="N283" s="257">
        <f t="shared" si="215"/>
        <v>24492122.181431383</v>
      </c>
      <c r="O283" s="257">
        <f t="shared" si="216"/>
        <v>26002742.685499996</v>
      </c>
      <c r="P283" s="257">
        <f t="shared" si="217"/>
        <v>27606534.956817206</v>
      </c>
      <c r="Q283" s="258">
        <f t="shared" si="218"/>
        <v>26002742.685499996</v>
      </c>
      <c r="R283" s="257">
        <f t="shared" si="218"/>
        <v>27606534.956817206</v>
      </c>
      <c r="S283" s="257">
        <f t="shared" si="219"/>
        <v>29309245.626114458</v>
      </c>
      <c r="T283" s="257"/>
      <c r="U283" s="257">
        <f t="shared" si="220"/>
        <v>2194635039.8098474</v>
      </c>
      <c r="V283" s="257">
        <f t="shared" si="221"/>
        <v>2473704340.3245697</v>
      </c>
      <c r="W283" s="257">
        <f t="shared" si="222"/>
        <v>2626277011.2354994</v>
      </c>
      <c r="X283" s="258">
        <f t="shared" si="223"/>
        <v>2788260030.6385379</v>
      </c>
      <c r="Y283" s="258">
        <f t="shared" si="224"/>
        <v>2626277011.2354994</v>
      </c>
      <c r="Z283" s="257">
        <f t="shared" si="225"/>
        <v>2788260030.6385379</v>
      </c>
      <c r="AA283" s="257">
        <f t="shared" si="226"/>
        <v>2960233808.2375603</v>
      </c>
      <c r="AB283" s="257"/>
      <c r="AC283" s="32" t="str">
        <f t="shared" si="227"/>
        <v>BERTAHAP</v>
      </c>
      <c r="AD283" s="259">
        <f t="shared" si="228"/>
        <v>0</v>
      </c>
      <c r="AE283" s="260">
        <v>2</v>
      </c>
      <c r="AF283" s="261"/>
      <c r="AG283" s="257" t="e">
        <f>IF(AF283&gt;#REF!,"LB","KR")</f>
        <v>#REF!</v>
      </c>
      <c r="AH283" s="261">
        <v>2414099000</v>
      </c>
      <c r="AI283" s="261">
        <v>2721075000</v>
      </c>
      <c r="AJ283" s="261">
        <v>2888905000</v>
      </c>
      <c r="AK283" s="262">
        <v>3067087000</v>
      </c>
      <c r="AL283" s="262">
        <v>2888905000</v>
      </c>
      <c r="AM283" s="261">
        <v>3067087000</v>
      </c>
      <c r="AN283" s="261">
        <v>3256258000</v>
      </c>
      <c r="AO283" s="51">
        <v>3062239300</v>
      </c>
      <c r="AP283" s="42">
        <v>3251112220</v>
      </c>
      <c r="AQ283" s="58">
        <f t="shared" si="229"/>
        <v>2756015370</v>
      </c>
      <c r="AR283" s="58">
        <f t="shared" si="235"/>
        <v>45933589.5</v>
      </c>
      <c r="AS283" s="336">
        <f t="shared" si="236"/>
        <v>57507881.25</v>
      </c>
      <c r="AT283" s="131">
        <f t="shared" si="230"/>
        <v>32511122.200000003</v>
      </c>
      <c r="AU283" s="5">
        <f t="shared" si="231"/>
        <v>45933589.5</v>
      </c>
      <c r="AV283" s="5">
        <f t="shared" si="237"/>
        <v>72222625</v>
      </c>
      <c r="AX283" s="2"/>
      <c r="AY283" s="2"/>
      <c r="BT283" s="53">
        <f t="shared" si="232"/>
        <v>-809004.18000000343</v>
      </c>
      <c r="CT283" s="58">
        <f t="shared" si="233"/>
        <v>2926000998</v>
      </c>
      <c r="CU283" s="43">
        <f t="shared" si="238"/>
        <v>32511122.200000003</v>
      </c>
      <c r="CX283" s="53">
        <f t="shared" si="239"/>
        <v>2600014500</v>
      </c>
      <c r="CY283" s="43">
        <f t="shared" si="240"/>
        <v>43333575</v>
      </c>
      <c r="CZ283" s="48">
        <f t="shared" si="241"/>
        <v>72222625</v>
      </c>
    </row>
    <row r="284" spans="1:104">
      <c r="A284" s="3">
        <f t="shared" si="234"/>
        <v>245</v>
      </c>
      <c r="B284" s="249">
        <v>2</v>
      </c>
      <c r="C284" s="250" t="s">
        <v>190</v>
      </c>
      <c r="D284" s="251" t="s">
        <v>35</v>
      </c>
      <c r="E284" s="252"/>
      <c r="F284" s="40" t="s">
        <v>42</v>
      </c>
      <c r="G284" s="253">
        <f t="shared" si="209"/>
        <v>78</v>
      </c>
      <c r="H284" s="253">
        <f t="shared" si="210"/>
        <v>66</v>
      </c>
      <c r="I284" s="254">
        <f t="shared" si="211"/>
        <v>26966806</v>
      </c>
      <c r="J284" s="254">
        <f t="shared" si="212"/>
        <v>2</v>
      </c>
      <c r="K284" s="255">
        <f t="shared" si="213"/>
        <v>0.93</v>
      </c>
      <c r="L284" s="256">
        <f t="shared" si="244"/>
        <v>1.0149999999999999</v>
      </c>
      <c r="M284" s="257">
        <f t="shared" si="214"/>
        <v>21271605.909569133</v>
      </c>
      <c r="N284" s="257">
        <f t="shared" si="215"/>
        <v>23976498.556559145</v>
      </c>
      <c r="O284" s="257">
        <f t="shared" si="216"/>
        <v>25455316.523699999</v>
      </c>
      <c r="P284" s="257">
        <f t="shared" si="217"/>
        <v>27025344.747200005</v>
      </c>
      <c r="Q284" s="258">
        <f t="shared" si="218"/>
        <v>25455316.523699999</v>
      </c>
      <c r="R284" s="257">
        <f t="shared" si="218"/>
        <v>27025344.747200005</v>
      </c>
      <c r="S284" s="257">
        <f t="shared" si="219"/>
        <v>28692208.876091</v>
      </c>
      <c r="T284" s="257"/>
      <c r="U284" s="257">
        <f t="shared" si="220"/>
        <v>1403925990.0315628</v>
      </c>
      <c r="V284" s="257">
        <f t="shared" si="221"/>
        <v>1582448904.7329035</v>
      </c>
      <c r="W284" s="257">
        <f t="shared" si="222"/>
        <v>1680050890.5641999</v>
      </c>
      <c r="X284" s="258">
        <f t="shared" si="223"/>
        <v>1783672753.3152003</v>
      </c>
      <c r="Y284" s="258">
        <f t="shared" si="224"/>
        <v>1680050890.5641999</v>
      </c>
      <c r="Z284" s="257">
        <f t="shared" si="225"/>
        <v>1783672753.3152003</v>
      </c>
      <c r="AA284" s="257">
        <f t="shared" si="226"/>
        <v>1893685785.822006</v>
      </c>
      <c r="AB284" s="257"/>
      <c r="AC284" s="32" t="str">
        <f t="shared" si="227"/>
        <v>BERTAHAP</v>
      </c>
      <c r="AD284" s="259">
        <f t="shared" si="228"/>
        <v>0</v>
      </c>
      <c r="AE284" s="260">
        <v>2</v>
      </c>
      <c r="AF284" s="261"/>
      <c r="AG284" s="257" t="e">
        <f>IF(AF284&gt;#REF!,"LB","KR")</f>
        <v>#REF!</v>
      </c>
      <c r="AH284" s="261">
        <v>1544319000</v>
      </c>
      <c r="AI284" s="261">
        <v>1740694000</v>
      </c>
      <c r="AJ284" s="261">
        <v>1848056000</v>
      </c>
      <c r="AK284" s="262">
        <v>1962041000</v>
      </c>
      <c r="AL284" s="262">
        <v>1848056000</v>
      </c>
      <c r="AM284" s="261">
        <v>1962041000</v>
      </c>
      <c r="AN284" s="261">
        <v>2083055000</v>
      </c>
      <c r="AO284" s="51">
        <v>1958939360</v>
      </c>
      <c r="AP284" s="42">
        <v>2079763460</v>
      </c>
      <c r="AQ284" s="58">
        <f t="shared" si="229"/>
        <v>1763045424</v>
      </c>
      <c r="AR284" s="58">
        <f t="shared" si="235"/>
        <v>29384090.400000002</v>
      </c>
      <c r="AS284" s="336">
        <f t="shared" si="236"/>
        <v>36788268.75</v>
      </c>
      <c r="AT284" s="131">
        <f t="shared" si="230"/>
        <v>20797634.600000001</v>
      </c>
      <c r="AU284" s="5">
        <f t="shared" si="231"/>
        <v>29384090.400000002</v>
      </c>
      <c r="AV284" s="5">
        <f t="shared" si="237"/>
        <v>46201400</v>
      </c>
      <c r="AX284" s="2"/>
      <c r="AY284" s="2"/>
      <c r="BT284" s="53">
        <f t="shared" si="232"/>
        <v>-1356430.3418000005</v>
      </c>
      <c r="CT284" s="58">
        <f t="shared" si="233"/>
        <v>1871787114</v>
      </c>
      <c r="CU284" s="43">
        <f t="shared" si="238"/>
        <v>20797634.600000001</v>
      </c>
      <c r="CX284" s="53">
        <f t="shared" si="239"/>
        <v>1663250400</v>
      </c>
      <c r="CY284" s="43">
        <f t="shared" si="240"/>
        <v>27720840</v>
      </c>
      <c r="CZ284" s="48">
        <f t="shared" si="241"/>
        <v>46201400</v>
      </c>
    </row>
    <row r="285" spans="1:104">
      <c r="A285" s="3">
        <f t="shared" si="234"/>
        <v>246</v>
      </c>
      <c r="B285" s="249">
        <v>3</v>
      </c>
      <c r="C285" s="250" t="s">
        <v>190</v>
      </c>
      <c r="D285" s="251" t="s">
        <v>41</v>
      </c>
      <c r="E285" s="252"/>
      <c r="F285" s="40" t="s">
        <v>45</v>
      </c>
      <c r="G285" s="253">
        <f t="shared" si="209"/>
        <v>60</v>
      </c>
      <c r="H285" s="253">
        <f t="shared" si="210"/>
        <v>52</v>
      </c>
      <c r="I285" s="254">
        <f t="shared" si="211"/>
        <v>26966806</v>
      </c>
      <c r="J285" s="254">
        <f t="shared" si="212"/>
        <v>2</v>
      </c>
      <c r="K285" s="255">
        <f t="shared" si="213"/>
        <v>0.93</v>
      </c>
      <c r="L285" s="256">
        <f t="shared" si="244"/>
        <v>1.0149999999999999</v>
      </c>
      <c r="M285" s="257">
        <f t="shared" si="214"/>
        <v>21271605.909569133</v>
      </c>
      <c r="N285" s="257">
        <f t="shared" si="215"/>
        <v>23976498.556559145</v>
      </c>
      <c r="O285" s="257">
        <f t="shared" si="216"/>
        <v>25455316.523699999</v>
      </c>
      <c r="P285" s="257">
        <f t="shared" si="217"/>
        <v>27025344.747200005</v>
      </c>
      <c r="Q285" s="258">
        <f t="shared" si="218"/>
        <v>25455316.523699999</v>
      </c>
      <c r="R285" s="257">
        <f t="shared" si="218"/>
        <v>27025344.747200005</v>
      </c>
      <c r="S285" s="257">
        <f t="shared" si="219"/>
        <v>28692208.876091</v>
      </c>
      <c r="T285" s="257"/>
      <c r="U285" s="257">
        <f t="shared" si="220"/>
        <v>1106123507.297595</v>
      </c>
      <c r="V285" s="257">
        <f t="shared" si="221"/>
        <v>1246777924.9410756</v>
      </c>
      <c r="W285" s="257">
        <f t="shared" si="222"/>
        <v>1323676459.2323999</v>
      </c>
      <c r="X285" s="258">
        <f t="shared" si="223"/>
        <v>1405317926.8544002</v>
      </c>
      <c r="Y285" s="258">
        <f t="shared" si="224"/>
        <v>1323676459.2323999</v>
      </c>
      <c r="Z285" s="257">
        <f t="shared" si="225"/>
        <v>1405317926.8544002</v>
      </c>
      <c r="AA285" s="257">
        <f t="shared" si="226"/>
        <v>1491994861.5567319</v>
      </c>
      <c r="AB285" s="257"/>
      <c r="AC285" s="32" t="str">
        <f t="shared" si="227"/>
        <v>BERTAHAP</v>
      </c>
      <c r="AD285" s="259">
        <f t="shared" si="228"/>
        <v>0</v>
      </c>
      <c r="AE285" s="260">
        <v>2</v>
      </c>
      <c r="AF285" s="261"/>
      <c r="AG285" s="257" t="e">
        <f>IF(AF285&gt;#REF!,"LB","KR")</f>
        <v>#REF!</v>
      </c>
      <c r="AH285" s="261">
        <v>1216736000</v>
      </c>
      <c r="AI285" s="261">
        <v>1371456000</v>
      </c>
      <c r="AJ285" s="261">
        <v>1456045000</v>
      </c>
      <c r="AK285" s="262">
        <v>1545850000</v>
      </c>
      <c r="AL285" s="262">
        <v>1456045000</v>
      </c>
      <c r="AM285" s="261">
        <v>1545850000</v>
      </c>
      <c r="AN285" s="261">
        <v>1641195000</v>
      </c>
      <c r="AO285" s="51">
        <v>1543407700</v>
      </c>
      <c r="AP285" s="42">
        <v>1638601000</v>
      </c>
      <c r="AQ285" s="58">
        <f t="shared" si="229"/>
        <v>1389066930</v>
      </c>
      <c r="AR285" s="58">
        <f t="shared" si="235"/>
        <v>23151115.5</v>
      </c>
      <c r="AS285" s="336">
        <f t="shared" si="236"/>
        <v>28984687.5</v>
      </c>
      <c r="AT285" s="131">
        <f t="shared" si="230"/>
        <v>16386010</v>
      </c>
      <c r="AU285" s="5">
        <f t="shared" si="231"/>
        <v>23151115.5</v>
      </c>
      <c r="AV285" s="5">
        <f t="shared" si="237"/>
        <v>36401125</v>
      </c>
      <c r="AX285" s="2"/>
      <c r="AY285" s="2"/>
      <c r="BT285" s="53">
        <f t="shared" si="232"/>
        <v>-1356430.3418000005</v>
      </c>
      <c r="CT285" s="58">
        <f t="shared" si="233"/>
        <v>1474740900</v>
      </c>
      <c r="CU285" s="43">
        <f t="shared" si="238"/>
        <v>16386010</v>
      </c>
      <c r="CX285" s="53">
        <f t="shared" si="239"/>
        <v>1310440500</v>
      </c>
      <c r="CY285" s="43">
        <f t="shared" si="240"/>
        <v>21840675</v>
      </c>
      <c r="CZ285" s="48">
        <f t="shared" si="241"/>
        <v>36401125</v>
      </c>
    </row>
    <row r="286" spans="1:104">
      <c r="A286" s="3">
        <f t="shared" si="234"/>
        <v>247</v>
      </c>
      <c r="B286" s="249">
        <v>4</v>
      </c>
      <c r="C286" s="250" t="s">
        <v>190</v>
      </c>
      <c r="D286" s="251">
        <v>10</v>
      </c>
      <c r="E286" s="252"/>
      <c r="F286" s="40" t="s">
        <v>48</v>
      </c>
      <c r="G286" s="253">
        <f t="shared" si="209"/>
        <v>74</v>
      </c>
      <c r="H286" s="253">
        <f t="shared" si="210"/>
        <v>63</v>
      </c>
      <c r="I286" s="254">
        <f t="shared" si="211"/>
        <v>26966806</v>
      </c>
      <c r="J286" s="254">
        <f t="shared" si="212"/>
        <v>2</v>
      </c>
      <c r="K286" s="255">
        <f t="shared" si="213"/>
        <v>0.93</v>
      </c>
      <c r="L286" s="256">
        <f t="shared" si="244"/>
        <v>1.0149999999999999</v>
      </c>
      <c r="M286" s="257">
        <f t="shared" si="214"/>
        <v>21271605.909569133</v>
      </c>
      <c r="N286" s="257">
        <f t="shared" si="215"/>
        <v>23976498.556559145</v>
      </c>
      <c r="O286" s="257">
        <f t="shared" si="216"/>
        <v>25455316.523699999</v>
      </c>
      <c r="P286" s="257">
        <f t="shared" si="217"/>
        <v>27025344.747200005</v>
      </c>
      <c r="Q286" s="258">
        <f t="shared" si="218"/>
        <v>25455316.523699999</v>
      </c>
      <c r="R286" s="257">
        <f t="shared" si="218"/>
        <v>27025344.747200005</v>
      </c>
      <c r="S286" s="257">
        <f t="shared" si="219"/>
        <v>28692208.876091</v>
      </c>
      <c r="T286" s="257"/>
      <c r="U286" s="257">
        <f t="shared" si="220"/>
        <v>1340111172.3028555</v>
      </c>
      <c r="V286" s="257">
        <f t="shared" si="221"/>
        <v>1510519409.0632262</v>
      </c>
      <c r="W286" s="257">
        <f t="shared" si="222"/>
        <v>1603684940.9930999</v>
      </c>
      <c r="X286" s="258">
        <f t="shared" si="223"/>
        <v>1702596719.0736003</v>
      </c>
      <c r="Y286" s="258">
        <f t="shared" si="224"/>
        <v>1603684940.9930999</v>
      </c>
      <c r="Z286" s="257">
        <f t="shared" si="225"/>
        <v>1702596719.0736003</v>
      </c>
      <c r="AA286" s="257">
        <f t="shared" si="226"/>
        <v>1807609159.193733</v>
      </c>
      <c r="AB286" s="257"/>
      <c r="AC286" s="32" t="str">
        <f t="shared" si="227"/>
        <v>BERTAHAP</v>
      </c>
      <c r="AD286" s="259">
        <f t="shared" si="228"/>
        <v>0</v>
      </c>
      <c r="AE286" s="260">
        <v>2</v>
      </c>
      <c r="AF286" s="261"/>
      <c r="AG286" s="257" t="e">
        <f>IF(AF286&gt;#REF!,"LB","KR")</f>
        <v>#REF!</v>
      </c>
      <c r="AH286" s="261">
        <v>1474123000</v>
      </c>
      <c r="AI286" s="261">
        <v>1661572000</v>
      </c>
      <c r="AJ286" s="261">
        <v>1764054000</v>
      </c>
      <c r="AK286" s="262">
        <v>1872857000</v>
      </c>
      <c r="AL286" s="262">
        <v>1764054000</v>
      </c>
      <c r="AM286" s="261">
        <v>1872857000</v>
      </c>
      <c r="AN286" s="261">
        <v>1988371000</v>
      </c>
      <c r="AO286" s="51">
        <v>1869897240</v>
      </c>
      <c r="AP286" s="42">
        <v>1985228420</v>
      </c>
      <c r="AQ286" s="58">
        <f t="shared" si="229"/>
        <v>1682907516</v>
      </c>
      <c r="AR286" s="58">
        <f t="shared" si="235"/>
        <v>28048458.600000005</v>
      </c>
      <c r="AS286" s="336">
        <f t="shared" si="236"/>
        <v>35116068.75</v>
      </c>
      <c r="AT286" s="131">
        <f t="shared" si="230"/>
        <v>19852284.200000003</v>
      </c>
      <c r="AU286" s="5">
        <f t="shared" si="231"/>
        <v>28048458.600000005</v>
      </c>
      <c r="AV286" s="5">
        <f t="shared" si="237"/>
        <v>44101350</v>
      </c>
      <c r="AX286" s="2"/>
      <c r="AY286" s="2"/>
      <c r="BT286" s="53">
        <f t="shared" si="232"/>
        <v>-1356430.3418000005</v>
      </c>
      <c r="CT286" s="58">
        <f t="shared" si="233"/>
        <v>1786705578</v>
      </c>
      <c r="CU286" s="43">
        <f t="shared" si="238"/>
        <v>19852284.200000003</v>
      </c>
      <c r="CX286" s="53">
        <f t="shared" si="239"/>
        <v>1587648600</v>
      </c>
      <c r="CY286" s="43">
        <f t="shared" si="240"/>
        <v>26460810</v>
      </c>
      <c r="CZ286" s="48">
        <f t="shared" si="241"/>
        <v>44101350</v>
      </c>
    </row>
    <row r="287" spans="1:104">
      <c r="A287" s="3">
        <f t="shared" si="234"/>
        <v>248</v>
      </c>
      <c r="B287" s="249">
        <v>5</v>
      </c>
      <c r="C287" s="250" t="s">
        <v>190</v>
      </c>
      <c r="D287" s="285">
        <v>12</v>
      </c>
      <c r="E287" s="252"/>
      <c r="F287" s="40" t="s">
        <v>50</v>
      </c>
      <c r="G287" s="253">
        <f t="shared" si="209"/>
        <v>67</v>
      </c>
      <c r="H287" s="253">
        <f t="shared" si="210"/>
        <v>57</v>
      </c>
      <c r="I287" s="254">
        <f t="shared" si="211"/>
        <v>26966806</v>
      </c>
      <c r="J287" s="254">
        <f t="shared" si="212"/>
        <v>2</v>
      </c>
      <c r="K287" s="255">
        <f t="shared" si="213"/>
        <v>0.93</v>
      </c>
      <c r="L287" s="256">
        <f t="shared" si="244"/>
        <v>1.0149999999999999</v>
      </c>
      <c r="M287" s="257">
        <f t="shared" si="214"/>
        <v>21271605.909569133</v>
      </c>
      <c r="N287" s="257">
        <f t="shared" si="215"/>
        <v>23976498.556559145</v>
      </c>
      <c r="O287" s="257">
        <f t="shared" si="216"/>
        <v>25455316.523699999</v>
      </c>
      <c r="P287" s="257">
        <f t="shared" si="217"/>
        <v>27025344.747200005</v>
      </c>
      <c r="Q287" s="258">
        <f t="shared" si="218"/>
        <v>25455316.523699999</v>
      </c>
      <c r="R287" s="257">
        <f t="shared" si="218"/>
        <v>27025344.747200005</v>
      </c>
      <c r="S287" s="257">
        <f t="shared" si="219"/>
        <v>28692208.876091</v>
      </c>
      <c r="T287" s="257"/>
      <c r="U287" s="257">
        <f t="shared" si="220"/>
        <v>1212481536.8454406</v>
      </c>
      <c r="V287" s="257">
        <f t="shared" si="221"/>
        <v>1366660417.7238712</v>
      </c>
      <c r="W287" s="257">
        <f t="shared" si="222"/>
        <v>1450953041.8508999</v>
      </c>
      <c r="X287" s="258">
        <f t="shared" si="223"/>
        <v>1540444650.5904002</v>
      </c>
      <c r="Y287" s="258">
        <f t="shared" si="224"/>
        <v>1450953041.8508999</v>
      </c>
      <c r="Z287" s="257">
        <f t="shared" si="225"/>
        <v>1540444650.5904002</v>
      </c>
      <c r="AA287" s="257">
        <f t="shared" si="226"/>
        <v>1635455905.937187</v>
      </c>
      <c r="AB287" s="257"/>
      <c r="AC287" s="32" t="str">
        <f t="shared" si="227"/>
        <v>BERTAHAP</v>
      </c>
      <c r="AD287" s="259">
        <f t="shared" si="228"/>
        <v>0</v>
      </c>
      <c r="AE287" s="260">
        <v>2</v>
      </c>
      <c r="AF287" s="261"/>
      <c r="AG287" s="257" t="e">
        <f>IF(AF287&gt;#REF!,"LB","KR")</f>
        <v>#REF!</v>
      </c>
      <c r="AH287" s="261">
        <v>1333730000</v>
      </c>
      <c r="AI287" s="261">
        <v>1503327000</v>
      </c>
      <c r="AJ287" s="261">
        <v>1596049000</v>
      </c>
      <c r="AK287" s="262">
        <v>1694490000</v>
      </c>
      <c r="AL287" s="262">
        <v>1596049000</v>
      </c>
      <c r="AM287" s="261">
        <v>1694490000</v>
      </c>
      <c r="AN287" s="261">
        <v>1799002000</v>
      </c>
      <c r="AO287" s="51">
        <v>1691811940</v>
      </c>
      <c r="AP287" s="42">
        <v>1796159400</v>
      </c>
      <c r="AQ287" s="58">
        <f t="shared" si="229"/>
        <v>1522630746</v>
      </c>
      <c r="AR287" s="58">
        <f t="shared" si="235"/>
        <v>25377179.099999998</v>
      </c>
      <c r="AS287" s="336">
        <f t="shared" si="236"/>
        <v>31771687.5</v>
      </c>
      <c r="AT287" s="131">
        <f t="shared" si="230"/>
        <v>17961594</v>
      </c>
      <c r="AU287" s="5">
        <f t="shared" si="231"/>
        <v>25377179.099999998</v>
      </c>
      <c r="AV287" s="5">
        <f t="shared" si="237"/>
        <v>39901225</v>
      </c>
      <c r="AX287" s="2"/>
      <c r="AY287" s="2"/>
      <c r="BT287" s="53">
        <f t="shared" si="232"/>
        <v>-1356430.3418000005</v>
      </c>
      <c r="CT287" s="58">
        <f t="shared" si="233"/>
        <v>1616543460</v>
      </c>
      <c r="CU287" s="43">
        <f t="shared" si="238"/>
        <v>17961594</v>
      </c>
      <c r="CX287" s="53">
        <f t="shared" si="239"/>
        <v>1436444100</v>
      </c>
      <c r="CY287" s="43">
        <f t="shared" si="240"/>
        <v>23940735</v>
      </c>
      <c r="CZ287" s="48">
        <f t="shared" si="241"/>
        <v>39901225</v>
      </c>
    </row>
    <row r="288" spans="1:104">
      <c r="A288" s="3">
        <f t="shared" si="234"/>
        <v>249</v>
      </c>
      <c r="B288" s="249">
        <v>6</v>
      </c>
      <c r="C288" s="250" t="s">
        <v>190</v>
      </c>
      <c r="D288" s="251">
        <v>16</v>
      </c>
      <c r="E288" s="252"/>
      <c r="F288" s="40" t="s">
        <v>52</v>
      </c>
      <c r="G288" s="253">
        <f t="shared" si="209"/>
        <v>71</v>
      </c>
      <c r="H288" s="253">
        <f t="shared" si="210"/>
        <v>63</v>
      </c>
      <c r="I288" s="254">
        <f t="shared" si="211"/>
        <v>26966806</v>
      </c>
      <c r="J288" s="254">
        <f t="shared" si="212"/>
        <v>2</v>
      </c>
      <c r="K288" s="255">
        <f t="shared" si="213"/>
        <v>0.93</v>
      </c>
      <c r="L288" s="256">
        <f t="shared" si="244"/>
        <v>1.0149999999999999</v>
      </c>
      <c r="M288" s="257">
        <f t="shared" si="214"/>
        <v>21271605.909569133</v>
      </c>
      <c r="N288" s="257">
        <f t="shared" si="215"/>
        <v>23976498.556559145</v>
      </c>
      <c r="O288" s="257">
        <f t="shared" si="216"/>
        <v>25455316.523699999</v>
      </c>
      <c r="P288" s="257">
        <f t="shared" si="217"/>
        <v>27025344.747200005</v>
      </c>
      <c r="Q288" s="258">
        <f t="shared" si="218"/>
        <v>25455316.523699999</v>
      </c>
      <c r="R288" s="257">
        <f t="shared" si="218"/>
        <v>27025344.747200005</v>
      </c>
      <c r="S288" s="257">
        <f t="shared" si="219"/>
        <v>28692208.876091</v>
      </c>
      <c r="T288" s="257"/>
      <c r="U288" s="257">
        <f t="shared" si="220"/>
        <v>1340111172.3028555</v>
      </c>
      <c r="V288" s="257">
        <f t="shared" si="221"/>
        <v>1510519409.0632262</v>
      </c>
      <c r="W288" s="257">
        <f t="shared" si="222"/>
        <v>1603684940.9930999</v>
      </c>
      <c r="X288" s="258">
        <f t="shared" si="223"/>
        <v>1702596719.0736003</v>
      </c>
      <c r="Y288" s="258">
        <f t="shared" si="224"/>
        <v>1603684940.9930999</v>
      </c>
      <c r="Z288" s="257">
        <f t="shared" si="225"/>
        <v>1702596719.0736003</v>
      </c>
      <c r="AA288" s="257">
        <f t="shared" si="226"/>
        <v>1807609159.193733</v>
      </c>
      <c r="AB288" s="257"/>
      <c r="AC288" s="32" t="str">
        <f t="shared" si="227"/>
        <v>BERTAHAP</v>
      </c>
      <c r="AD288" s="259">
        <f t="shared" si="228"/>
        <v>0</v>
      </c>
      <c r="AE288" s="260">
        <v>2</v>
      </c>
      <c r="AF288" s="261"/>
      <c r="AG288" s="257" t="e">
        <f>IF(AF288&gt;#REF!,"LB","KR")</f>
        <v>#REF!</v>
      </c>
      <c r="AH288" s="261">
        <v>1474123000</v>
      </c>
      <c r="AI288" s="261">
        <v>1661572000</v>
      </c>
      <c r="AJ288" s="261">
        <v>1764054000</v>
      </c>
      <c r="AK288" s="262">
        <v>1872857000</v>
      </c>
      <c r="AL288" s="262">
        <v>1764054000</v>
      </c>
      <c r="AM288" s="261">
        <v>1872857000</v>
      </c>
      <c r="AN288" s="261">
        <v>1988371000</v>
      </c>
      <c r="AO288" s="51">
        <v>1869897240</v>
      </c>
      <c r="AP288" s="42">
        <v>1985228420</v>
      </c>
      <c r="AQ288" s="58">
        <f t="shared" si="229"/>
        <v>1682907516</v>
      </c>
      <c r="AR288" s="58">
        <f t="shared" si="235"/>
        <v>28048458.600000005</v>
      </c>
      <c r="AS288" s="336">
        <f t="shared" si="236"/>
        <v>35116068.75</v>
      </c>
      <c r="AT288" s="131">
        <f t="shared" si="230"/>
        <v>19852284.200000003</v>
      </c>
      <c r="AU288" s="5">
        <f t="shared" si="231"/>
        <v>28048458.600000005</v>
      </c>
      <c r="AV288" s="5">
        <f t="shared" si="237"/>
        <v>44101350</v>
      </c>
      <c r="AX288" s="2"/>
      <c r="AY288" s="2"/>
      <c r="BT288" s="53">
        <f t="shared" si="232"/>
        <v>-1356430.3418000005</v>
      </c>
      <c r="CT288" s="58">
        <f t="shared" si="233"/>
        <v>1786705578</v>
      </c>
      <c r="CU288" s="43">
        <f t="shared" si="238"/>
        <v>19852284.200000003</v>
      </c>
      <c r="CX288" s="53">
        <f t="shared" si="239"/>
        <v>1587648600</v>
      </c>
      <c r="CY288" s="43">
        <f t="shared" si="240"/>
        <v>26460810</v>
      </c>
      <c r="CZ288" s="48">
        <f t="shared" si="241"/>
        <v>44101350</v>
      </c>
    </row>
    <row r="289" spans="1:104">
      <c r="A289" s="3">
        <f t="shared" si="234"/>
        <v>250</v>
      </c>
      <c r="B289" s="249">
        <v>7</v>
      </c>
      <c r="C289" s="250" t="s">
        <v>190</v>
      </c>
      <c r="D289" s="285">
        <v>18</v>
      </c>
      <c r="E289" s="252"/>
      <c r="F289" s="40" t="s">
        <v>54</v>
      </c>
      <c r="G289" s="253">
        <f t="shared" si="209"/>
        <v>97</v>
      </c>
      <c r="H289" s="253">
        <f t="shared" si="210"/>
        <v>85</v>
      </c>
      <c r="I289" s="254">
        <f t="shared" si="211"/>
        <v>26966806</v>
      </c>
      <c r="J289" s="254">
        <f t="shared" si="212"/>
        <v>2</v>
      </c>
      <c r="K289" s="255">
        <f t="shared" si="213"/>
        <v>0.93</v>
      </c>
      <c r="L289" s="256">
        <f t="shared" si="244"/>
        <v>1.0149999999999999</v>
      </c>
      <c r="M289" s="257">
        <f t="shared" si="214"/>
        <v>21271605.909569133</v>
      </c>
      <c r="N289" s="257">
        <f t="shared" si="215"/>
        <v>23976498.556559145</v>
      </c>
      <c r="O289" s="257">
        <f t="shared" si="216"/>
        <v>25455316.523699999</v>
      </c>
      <c r="P289" s="257">
        <f t="shared" si="217"/>
        <v>27025344.747200005</v>
      </c>
      <c r="Q289" s="258">
        <f t="shared" si="218"/>
        <v>25455316.523699999</v>
      </c>
      <c r="R289" s="257">
        <f t="shared" si="218"/>
        <v>27025344.747200005</v>
      </c>
      <c r="S289" s="257">
        <f t="shared" si="219"/>
        <v>28692208.876091</v>
      </c>
      <c r="T289" s="257"/>
      <c r="U289" s="257">
        <f t="shared" si="220"/>
        <v>1808086502.3133764</v>
      </c>
      <c r="V289" s="257">
        <f t="shared" si="221"/>
        <v>2038002377.3075273</v>
      </c>
      <c r="W289" s="257">
        <f t="shared" si="222"/>
        <v>2163701904.5144997</v>
      </c>
      <c r="X289" s="258">
        <f t="shared" si="223"/>
        <v>2297154303.5120006</v>
      </c>
      <c r="Y289" s="258">
        <f t="shared" si="224"/>
        <v>2163701904.5144997</v>
      </c>
      <c r="Z289" s="257">
        <f t="shared" si="225"/>
        <v>2297154303.5120006</v>
      </c>
      <c r="AA289" s="257">
        <f t="shared" si="226"/>
        <v>2438837754.4677348</v>
      </c>
      <c r="AB289" s="257"/>
      <c r="AC289" s="32" t="str">
        <f t="shared" si="227"/>
        <v>BERTAHAP</v>
      </c>
      <c r="AD289" s="259">
        <f t="shared" si="228"/>
        <v>0</v>
      </c>
      <c r="AE289" s="260">
        <v>2</v>
      </c>
      <c r="AF289" s="261"/>
      <c r="AG289" s="257" t="e">
        <f>IF(AF289&gt;#REF!,"LB","KR")</f>
        <v>#REF!</v>
      </c>
      <c r="AH289" s="261">
        <v>1988896000</v>
      </c>
      <c r="AI289" s="261">
        <v>2241803000</v>
      </c>
      <c r="AJ289" s="261">
        <v>2380073000</v>
      </c>
      <c r="AK289" s="262">
        <v>2526870000</v>
      </c>
      <c r="AL289" s="262">
        <v>2380073000</v>
      </c>
      <c r="AM289" s="261">
        <v>2526870000</v>
      </c>
      <c r="AN289" s="261">
        <v>2682722000</v>
      </c>
      <c r="AO289" s="51">
        <v>2522877380</v>
      </c>
      <c r="AP289" s="42">
        <v>2678482200</v>
      </c>
      <c r="AQ289" s="58">
        <f t="shared" si="229"/>
        <v>2270589642</v>
      </c>
      <c r="AR289" s="58">
        <f t="shared" si="235"/>
        <v>37843160.700000003</v>
      </c>
      <c r="AS289" s="336">
        <f t="shared" si="236"/>
        <v>47378812.5</v>
      </c>
      <c r="AT289" s="131">
        <f t="shared" si="230"/>
        <v>26784822</v>
      </c>
      <c r="AU289" s="5">
        <f t="shared" si="231"/>
        <v>37843160.700000003</v>
      </c>
      <c r="AV289" s="5">
        <f t="shared" si="237"/>
        <v>59501825</v>
      </c>
      <c r="AX289" s="2"/>
      <c r="AY289" s="2"/>
      <c r="BT289" s="53">
        <f t="shared" si="232"/>
        <v>-1356430.3418000005</v>
      </c>
      <c r="CT289" s="58">
        <f t="shared" si="233"/>
        <v>2410633980</v>
      </c>
      <c r="CU289" s="43">
        <f t="shared" si="238"/>
        <v>26784822</v>
      </c>
      <c r="CX289" s="53">
        <f t="shared" si="239"/>
        <v>2142065700</v>
      </c>
      <c r="CY289" s="43">
        <f t="shared" si="240"/>
        <v>35701095</v>
      </c>
      <c r="CZ289" s="48">
        <f t="shared" si="241"/>
        <v>59501825</v>
      </c>
    </row>
    <row r="290" spans="1:104">
      <c r="A290" s="3">
        <f t="shared" si="234"/>
        <v>251</v>
      </c>
      <c r="B290" s="249">
        <v>8</v>
      </c>
      <c r="C290" s="250" t="s">
        <v>190</v>
      </c>
      <c r="D290" s="285">
        <v>20</v>
      </c>
      <c r="E290" s="252"/>
      <c r="F290" s="40" t="s">
        <v>70</v>
      </c>
      <c r="G290" s="253">
        <f t="shared" si="209"/>
        <v>60</v>
      </c>
      <c r="H290" s="253">
        <f t="shared" si="210"/>
        <v>51</v>
      </c>
      <c r="I290" s="254">
        <f t="shared" si="211"/>
        <v>26966806</v>
      </c>
      <c r="J290" s="254">
        <f t="shared" si="212"/>
        <v>2</v>
      </c>
      <c r="K290" s="255">
        <f t="shared" si="213"/>
        <v>0.93</v>
      </c>
      <c r="L290" s="256">
        <f t="shared" si="244"/>
        <v>1.0149999999999999</v>
      </c>
      <c r="M290" s="257">
        <f t="shared" si="214"/>
        <v>21271605.909569133</v>
      </c>
      <c r="N290" s="257">
        <f t="shared" si="215"/>
        <v>23976498.556559145</v>
      </c>
      <c r="O290" s="257">
        <f t="shared" si="216"/>
        <v>25455316.523699999</v>
      </c>
      <c r="P290" s="257">
        <f t="shared" si="217"/>
        <v>27025344.747200005</v>
      </c>
      <c r="Q290" s="258">
        <f t="shared" si="218"/>
        <v>25455316.523699999</v>
      </c>
      <c r="R290" s="257">
        <f t="shared" si="218"/>
        <v>27025344.747200005</v>
      </c>
      <c r="S290" s="257">
        <f t="shared" si="219"/>
        <v>28692208.876091</v>
      </c>
      <c r="T290" s="257"/>
      <c r="U290" s="257">
        <f t="shared" si="220"/>
        <v>1084851901.3880258</v>
      </c>
      <c r="V290" s="257">
        <f t="shared" si="221"/>
        <v>1222801426.3845165</v>
      </c>
      <c r="W290" s="257">
        <f t="shared" si="222"/>
        <v>1298221142.7086999</v>
      </c>
      <c r="X290" s="258">
        <f t="shared" si="223"/>
        <v>1378292582.1072001</v>
      </c>
      <c r="Y290" s="258">
        <f t="shared" si="224"/>
        <v>1298221142.7086999</v>
      </c>
      <c r="Z290" s="257">
        <f t="shared" si="225"/>
        <v>1378292582.1072001</v>
      </c>
      <c r="AA290" s="257">
        <f t="shared" si="226"/>
        <v>1463302652.6806409</v>
      </c>
      <c r="AB290" s="257"/>
      <c r="AC290" s="32" t="str">
        <f t="shared" si="227"/>
        <v>BERTAHAP</v>
      </c>
      <c r="AD290" s="259">
        <f t="shared" si="228"/>
        <v>0</v>
      </c>
      <c r="AE290" s="260">
        <v>2</v>
      </c>
      <c r="AF290" s="261"/>
      <c r="AG290" s="257" t="e">
        <f>IF(AF290&gt;#REF!,"LB","KR")</f>
        <v>#REF!</v>
      </c>
      <c r="AH290" s="261">
        <v>1193338000</v>
      </c>
      <c r="AI290" s="261">
        <v>1345082000</v>
      </c>
      <c r="AJ290" s="261">
        <v>1428044000</v>
      </c>
      <c r="AK290" s="262">
        <v>1516122000</v>
      </c>
      <c r="AL290" s="262">
        <v>1428044000</v>
      </c>
      <c r="AM290" s="261">
        <v>1516122000</v>
      </c>
      <c r="AN290" s="261">
        <v>1609633000</v>
      </c>
      <c r="AO290" s="51">
        <v>1513726640</v>
      </c>
      <c r="AP290" s="42">
        <v>1607089320</v>
      </c>
      <c r="AQ290" s="58">
        <f t="shared" si="229"/>
        <v>1362353976</v>
      </c>
      <c r="AR290" s="58">
        <f t="shared" si="235"/>
        <v>22705899.599999998</v>
      </c>
      <c r="AS290" s="336">
        <f t="shared" si="236"/>
        <v>28427287.5</v>
      </c>
      <c r="AT290" s="131">
        <f t="shared" si="230"/>
        <v>16070893.200000001</v>
      </c>
      <c r="AU290" s="5">
        <f t="shared" si="231"/>
        <v>22705899.599999998</v>
      </c>
      <c r="AV290" s="5">
        <f t="shared" si="237"/>
        <v>35701100</v>
      </c>
      <c r="AX290" s="2"/>
      <c r="AY290" s="2"/>
      <c r="BT290" s="53">
        <f t="shared" si="232"/>
        <v>-1356430.3418000005</v>
      </c>
      <c r="CT290" s="58">
        <f t="shared" si="233"/>
        <v>1446380388</v>
      </c>
      <c r="CU290" s="43">
        <f t="shared" si="238"/>
        <v>16070893.200000001</v>
      </c>
      <c r="CX290" s="53">
        <f t="shared" si="239"/>
        <v>1285239600</v>
      </c>
      <c r="CY290" s="43">
        <f t="shared" si="240"/>
        <v>21420660</v>
      </c>
      <c r="CZ290" s="48">
        <f t="shared" si="241"/>
        <v>35701100</v>
      </c>
    </row>
    <row r="291" spans="1:104">
      <c r="A291" s="3">
        <f t="shared" si="234"/>
        <v>252</v>
      </c>
      <c r="B291" s="249">
        <v>9</v>
      </c>
      <c r="C291" s="250" t="s">
        <v>190</v>
      </c>
      <c r="D291" s="285">
        <v>22</v>
      </c>
      <c r="E291" s="252">
        <v>0</v>
      </c>
      <c r="F291" s="40" t="s">
        <v>89</v>
      </c>
      <c r="G291" s="253">
        <f t="shared" si="209"/>
        <v>81</v>
      </c>
      <c r="H291" s="253">
        <f t="shared" si="210"/>
        <v>70</v>
      </c>
      <c r="I291" s="254">
        <f t="shared" si="211"/>
        <v>26966806</v>
      </c>
      <c r="J291" s="254">
        <f t="shared" si="212"/>
        <v>4</v>
      </c>
      <c r="K291" s="255">
        <f t="shared" si="213"/>
        <v>0.97</v>
      </c>
      <c r="L291" s="256">
        <f t="shared" si="244"/>
        <v>1.0149999999999999</v>
      </c>
      <c r="M291" s="257">
        <f t="shared" si="214"/>
        <v>22186513.690625869</v>
      </c>
      <c r="N291" s="257">
        <f t="shared" si="215"/>
        <v>25007745.806303624</v>
      </c>
      <c r="O291" s="257">
        <f t="shared" si="216"/>
        <v>26550168.847299997</v>
      </c>
      <c r="P291" s="257">
        <f t="shared" si="217"/>
        <v>28187725.166434411</v>
      </c>
      <c r="Q291" s="258">
        <f t="shared" si="218"/>
        <v>26550168.847299997</v>
      </c>
      <c r="R291" s="257">
        <f t="shared" si="218"/>
        <v>28187725.166434411</v>
      </c>
      <c r="S291" s="257">
        <f t="shared" si="219"/>
        <v>29926282.376137923</v>
      </c>
      <c r="T291" s="257"/>
      <c r="U291" s="257">
        <f t="shared" si="220"/>
        <v>1553055958.3438108</v>
      </c>
      <c r="V291" s="257">
        <f t="shared" si="221"/>
        <v>1750542206.4412537</v>
      </c>
      <c r="W291" s="257">
        <f t="shared" si="222"/>
        <v>1858511819.3109999</v>
      </c>
      <c r="X291" s="258">
        <f t="shared" si="223"/>
        <v>1973140761.6504087</v>
      </c>
      <c r="Y291" s="258">
        <f t="shared" si="224"/>
        <v>1858511819.3109999</v>
      </c>
      <c r="Z291" s="257">
        <f t="shared" si="225"/>
        <v>1973140761.6504087</v>
      </c>
      <c r="AA291" s="257">
        <f t="shared" si="226"/>
        <v>2094839766.3296547</v>
      </c>
      <c r="AB291" s="257"/>
      <c r="AC291" s="32" t="str">
        <f t="shared" si="227"/>
        <v>BERTAHAP</v>
      </c>
      <c r="AD291" s="259">
        <f t="shared" si="228"/>
        <v>0</v>
      </c>
      <c r="AE291" s="260">
        <v>2</v>
      </c>
      <c r="AF291" s="261"/>
      <c r="AG291" s="257" t="e">
        <f>IF(AF291&gt;#REF!,"LB","KR")</f>
        <v>#REF!</v>
      </c>
      <c r="AH291" s="261">
        <v>1708362000</v>
      </c>
      <c r="AI291" s="261">
        <v>1925597000</v>
      </c>
      <c r="AJ291" s="261">
        <v>2044364000</v>
      </c>
      <c r="AK291" s="262">
        <v>2170455000</v>
      </c>
      <c r="AL291" s="262">
        <v>2044364000</v>
      </c>
      <c r="AM291" s="261">
        <v>2170455000</v>
      </c>
      <c r="AN291" s="261">
        <v>2304324000</v>
      </c>
      <c r="AO291" s="51">
        <v>2167025840</v>
      </c>
      <c r="AP291" s="42">
        <v>2300682300</v>
      </c>
      <c r="AQ291" s="58">
        <f t="shared" si="229"/>
        <v>1950323256</v>
      </c>
      <c r="AR291" s="58">
        <f t="shared" si="235"/>
        <v>32505387.600000005</v>
      </c>
      <c r="AS291" s="336">
        <f t="shared" si="236"/>
        <v>40696031.25</v>
      </c>
      <c r="AT291" s="131">
        <f t="shared" si="230"/>
        <v>23006823</v>
      </c>
      <c r="AU291" s="5">
        <f t="shared" si="231"/>
        <v>32505387.600000005</v>
      </c>
      <c r="AV291" s="5">
        <f t="shared" si="237"/>
        <v>51109100</v>
      </c>
      <c r="AX291" s="2"/>
      <c r="AY291" s="2"/>
      <c r="BT291" s="53">
        <f t="shared" si="232"/>
        <v>-261578.01820000261</v>
      </c>
      <c r="CT291" s="58">
        <f t="shared" si="233"/>
        <v>2070614070</v>
      </c>
      <c r="CU291" s="43">
        <f t="shared" si="238"/>
        <v>23006823</v>
      </c>
      <c r="CX291" s="53">
        <f t="shared" si="239"/>
        <v>1839927600</v>
      </c>
      <c r="CY291" s="43">
        <f t="shared" si="240"/>
        <v>30665460</v>
      </c>
      <c r="CZ291" s="48">
        <f t="shared" si="241"/>
        <v>51109100</v>
      </c>
    </row>
    <row r="292" spans="1:104">
      <c r="A292" s="3">
        <f t="shared" si="234"/>
        <v>253</v>
      </c>
      <c r="B292" s="249">
        <v>1</v>
      </c>
      <c r="C292" s="250" t="s">
        <v>191</v>
      </c>
      <c r="D292" s="251" t="s">
        <v>24</v>
      </c>
      <c r="E292" s="252"/>
      <c r="F292" s="40" t="s">
        <v>39</v>
      </c>
      <c r="G292" s="253">
        <f t="shared" si="209"/>
        <v>113</v>
      </c>
      <c r="H292" s="253">
        <f t="shared" si="210"/>
        <v>101</v>
      </c>
      <c r="I292" s="254">
        <f t="shared" si="211"/>
        <v>26966806</v>
      </c>
      <c r="J292" s="254">
        <f t="shared" si="212"/>
        <v>6</v>
      </c>
      <c r="K292" s="255">
        <f t="shared" si="213"/>
        <v>0.95</v>
      </c>
      <c r="L292" s="305">
        <f t="shared" ref="L292:L298" si="245">SUMIF($AN$4:$AN$22,D292,$BO$4:$BO$22)</f>
        <v>1.0249999999999999</v>
      </c>
      <c r="M292" s="257">
        <f t="shared" si="214"/>
        <v>21943139.206995014</v>
      </c>
      <c r="N292" s="257">
        <f t="shared" si="215"/>
        <v>24733423.877800167</v>
      </c>
      <c r="O292" s="257">
        <f t="shared" si="216"/>
        <v>26258927.342499997</v>
      </c>
      <c r="P292" s="257">
        <f t="shared" si="217"/>
        <v>27878520.522894226</v>
      </c>
      <c r="Q292" s="258">
        <f t="shared" si="218"/>
        <v>26258927.342499997</v>
      </c>
      <c r="R292" s="257">
        <f t="shared" si="218"/>
        <v>27878520.522894226</v>
      </c>
      <c r="S292" s="257">
        <f t="shared" si="219"/>
        <v>29598006.666765835</v>
      </c>
      <c r="T292" s="257"/>
      <c r="U292" s="257">
        <f t="shared" si="220"/>
        <v>2216257059.9064965</v>
      </c>
      <c r="V292" s="257">
        <f t="shared" si="221"/>
        <v>2498075811.6578169</v>
      </c>
      <c r="W292" s="257">
        <f t="shared" si="222"/>
        <v>2652151661.5924997</v>
      </c>
      <c r="X292" s="258">
        <f t="shared" si="223"/>
        <v>2815730572.8123169</v>
      </c>
      <c r="Y292" s="258">
        <f t="shared" si="224"/>
        <v>2652151661.5924997</v>
      </c>
      <c r="Z292" s="257">
        <f t="shared" si="225"/>
        <v>2815730572.8123169</v>
      </c>
      <c r="AA292" s="257">
        <f t="shared" si="226"/>
        <v>2989398673.3433495</v>
      </c>
      <c r="AB292" s="257"/>
      <c r="AC292" s="32" t="str">
        <f t="shared" si="227"/>
        <v>BERTAHAP</v>
      </c>
      <c r="AD292" s="259">
        <f t="shared" si="228"/>
        <v>0</v>
      </c>
      <c r="AE292" s="260">
        <v>2</v>
      </c>
      <c r="AF292" s="261"/>
      <c r="AG292" s="257" t="e">
        <f>IF(AF292&gt;#REF!,"LB","KR")</f>
        <v>#REF!</v>
      </c>
      <c r="AH292" s="261">
        <v>2437883000</v>
      </c>
      <c r="AI292" s="261">
        <v>2747884000</v>
      </c>
      <c r="AJ292" s="261">
        <v>2917367000</v>
      </c>
      <c r="AK292" s="262">
        <v>3097304000</v>
      </c>
      <c r="AL292" s="262">
        <v>2917367000</v>
      </c>
      <c r="AM292" s="261">
        <v>3097304000</v>
      </c>
      <c r="AN292" s="261">
        <v>3288339000</v>
      </c>
      <c r="AO292" s="51">
        <v>3092409020</v>
      </c>
      <c r="AP292" s="42">
        <v>3283142240</v>
      </c>
      <c r="AQ292" s="58">
        <f t="shared" si="229"/>
        <v>2783168118</v>
      </c>
      <c r="AR292" s="58">
        <f t="shared" si="235"/>
        <v>46386135.300000004</v>
      </c>
      <c r="AS292" s="336">
        <f t="shared" si="236"/>
        <v>58074450</v>
      </c>
      <c r="AT292" s="131">
        <f t="shared" si="230"/>
        <v>32831422.400000002</v>
      </c>
      <c r="AU292" s="5">
        <f t="shared" si="231"/>
        <v>46386135.300000004</v>
      </c>
      <c r="AV292" s="5">
        <f t="shared" si="237"/>
        <v>72934175</v>
      </c>
      <c r="AX292" s="2"/>
      <c r="AY292" s="2"/>
      <c r="BT292" s="53">
        <f t="shared" si="232"/>
        <v>-552819.52300000191</v>
      </c>
      <c r="CT292" s="58">
        <f t="shared" si="233"/>
        <v>2954828016</v>
      </c>
      <c r="CU292" s="43">
        <f t="shared" si="238"/>
        <v>32831422.400000002</v>
      </c>
      <c r="CX292" s="53">
        <f t="shared" si="239"/>
        <v>2625630300</v>
      </c>
      <c r="CY292" s="43">
        <f t="shared" si="240"/>
        <v>43760505</v>
      </c>
      <c r="CZ292" s="48">
        <f t="shared" si="241"/>
        <v>72934175</v>
      </c>
    </row>
    <row r="293" spans="1:104">
      <c r="A293" s="3">
        <f t="shared" si="234"/>
        <v>254</v>
      </c>
      <c r="B293" s="249">
        <v>2</v>
      </c>
      <c r="C293" s="250" t="s">
        <v>191</v>
      </c>
      <c r="D293" s="251" t="s">
        <v>35</v>
      </c>
      <c r="E293" s="252"/>
      <c r="F293" s="40" t="s">
        <v>42</v>
      </c>
      <c r="G293" s="253">
        <f t="shared" si="209"/>
        <v>78</v>
      </c>
      <c r="H293" s="253">
        <f t="shared" si="210"/>
        <v>66</v>
      </c>
      <c r="I293" s="254">
        <f t="shared" si="211"/>
        <v>26966806</v>
      </c>
      <c r="J293" s="254">
        <f t="shared" si="212"/>
        <v>2</v>
      </c>
      <c r="K293" s="255">
        <f t="shared" si="213"/>
        <v>0.93</v>
      </c>
      <c r="L293" s="305">
        <f t="shared" si="245"/>
        <v>1.0249999999999999</v>
      </c>
      <c r="M293" s="257">
        <f t="shared" si="214"/>
        <v>21481178.381584596</v>
      </c>
      <c r="N293" s="257">
        <f t="shared" si="215"/>
        <v>24212720.217214901</v>
      </c>
      <c r="O293" s="257">
        <f t="shared" si="216"/>
        <v>25706107.819499999</v>
      </c>
      <c r="P293" s="257">
        <f t="shared" si="217"/>
        <v>27291604.301359612</v>
      </c>
      <c r="Q293" s="258">
        <f t="shared" si="218"/>
        <v>25706107.819499999</v>
      </c>
      <c r="R293" s="257">
        <f t="shared" si="218"/>
        <v>27291604.301359612</v>
      </c>
      <c r="S293" s="257">
        <f t="shared" si="219"/>
        <v>28974890.736939188</v>
      </c>
      <c r="T293" s="257"/>
      <c r="U293" s="257">
        <f t="shared" si="220"/>
        <v>1417757773.1845834</v>
      </c>
      <c r="V293" s="257">
        <f t="shared" si="221"/>
        <v>1598039534.3361835</v>
      </c>
      <c r="W293" s="257">
        <f t="shared" si="222"/>
        <v>1696603116.0869999</v>
      </c>
      <c r="X293" s="258">
        <f t="shared" si="223"/>
        <v>1801245883.8897345</v>
      </c>
      <c r="Y293" s="258">
        <f t="shared" si="224"/>
        <v>1696603116.0869999</v>
      </c>
      <c r="Z293" s="257">
        <f t="shared" si="225"/>
        <v>1801245883.8897345</v>
      </c>
      <c r="AA293" s="257">
        <f t="shared" si="226"/>
        <v>1912342788.6379864</v>
      </c>
      <c r="AB293" s="257"/>
      <c r="AC293" s="32" t="str">
        <f t="shared" si="227"/>
        <v>BERTAHAP</v>
      </c>
      <c r="AD293" s="259">
        <f t="shared" si="228"/>
        <v>0</v>
      </c>
      <c r="AE293" s="260">
        <v>2</v>
      </c>
      <c r="AF293" s="261"/>
      <c r="AG293" s="257" t="e">
        <f>IF(AF293&gt;#REF!,"LB","KR")</f>
        <v>#REF!</v>
      </c>
      <c r="AH293" s="261">
        <v>1559534000</v>
      </c>
      <c r="AI293" s="261">
        <v>1757844000</v>
      </c>
      <c r="AJ293" s="261">
        <v>1866264000</v>
      </c>
      <c r="AK293" s="262">
        <v>1981371000</v>
      </c>
      <c r="AL293" s="262">
        <v>1866264000</v>
      </c>
      <c r="AM293" s="261">
        <v>1981371000</v>
      </c>
      <c r="AN293" s="261">
        <v>2103578000</v>
      </c>
      <c r="AO293" s="51">
        <v>1978239840</v>
      </c>
      <c r="AP293" s="42">
        <v>2100253260</v>
      </c>
      <c r="AQ293" s="58">
        <f t="shared" si="229"/>
        <v>1780415856</v>
      </c>
      <c r="AR293" s="58">
        <f t="shared" si="235"/>
        <v>29673597.600000005</v>
      </c>
      <c r="AS293" s="336">
        <f t="shared" si="236"/>
        <v>37150706.25</v>
      </c>
      <c r="AT293" s="131">
        <f t="shared" si="230"/>
        <v>21002532.600000001</v>
      </c>
      <c r="AU293" s="5">
        <f t="shared" si="231"/>
        <v>29673597.600000005</v>
      </c>
      <c r="AV293" s="5">
        <f t="shared" si="237"/>
        <v>46656600</v>
      </c>
      <c r="AX293" s="2"/>
      <c r="AY293" s="2"/>
      <c r="BT293" s="53">
        <f t="shared" si="232"/>
        <v>-1105639.0460000001</v>
      </c>
      <c r="CT293" s="58">
        <f t="shared" si="233"/>
        <v>1890227934</v>
      </c>
      <c r="CU293" s="43">
        <f t="shared" si="238"/>
        <v>21002532.600000001</v>
      </c>
      <c r="CX293" s="53">
        <f t="shared" si="239"/>
        <v>1679637600</v>
      </c>
      <c r="CY293" s="43">
        <f t="shared" si="240"/>
        <v>27993960</v>
      </c>
      <c r="CZ293" s="48">
        <f t="shared" si="241"/>
        <v>46656600</v>
      </c>
    </row>
    <row r="294" spans="1:104">
      <c r="A294" s="3">
        <f t="shared" si="234"/>
        <v>255</v>
      </c>
      <c r="B294" s="249">
        <v>3</v>
      </c>
      <c r="C294" s="250" t="s">
        <v>191</v>
      </c>
      <c r="D294" s="251">
        <v>10</v>
      </c>
      <c r="E294" s="252"/>
      <c r="F294" s="40" t="s">
        <v>48</v>
      </c>
      <c r="G294" s="253">
        <f t="shared" si="209"/>
        <v>74</v>
      </c>
      <c r="H294" s="253">
        <f t="shared" si="210"/>
        <v>63</v>
      </c>
      <c r="I294" s="254">
        <f t="shared" si="211"/>
        <v>26966806</v>
      </c>
      <c r="J294" s="254">
        <f t="shared" si="212"/>
        <v>2</v>
      </c>
      <c r="K294" s="255">
        <f t="shared" si="213"/>
        <v>0.93</v>
      </c>
      <c r="L294" s="305">
        <f t="shared" si="245"/>
        <v>1.0249999999999999</v>
      </c>
      <c r="M294" s="257">
        <f t="shared" si="214"/>
        <v>21481178.381584596</v>
      </c>
      <c r="N294" s="257">
        <f t="shared" si="215"/>
        <v>24212720.217214901</v>
      </c>
      <c r="O294" s="257">
        <f t="shared" si="216"/>
        <v>25706107.819499999</v>
      </c>
      <c r="P294" s="257">
        <f t="shared" si="217"/>
        <v>27291604.301359612</v>
      </c>
      <c r="Q294" s="258">
        <f t="shared" si="218"/>
        <v>25706107.819499999</v>
      </c>
      <c r="R294" s="257">
        <f t="shared" si="218"/>
        <v>27291604.301359612</v>
      </c>
      <c r="S294" s="257">
        <f t="shared" si="219"/>
        <v>28974890.736939188</v>
      </c>
      <c r="T294" s="257"/>
      <c r="U294" s="257">
        <f t="shared" si="220"/>
        <v>1353314238.0398295</v>
      </c>
      <c r="V294" s="257">
        <f t="shared" si="221"/>
        <v>1525401373.6845388</v>
      </c>
      <c r="W294" s="257">
        <f t="shared" si="222"/>
        <v>1619484792.6285</v>
      </c>
      <c r="X294" s="258">
        <f t="shared" si="223"/>
        <v>1719371070.9856555</v>
      </c>
      <c r="Y294" s="258">
        <f t="shared" si="224"/>
        <v>1619484792.6285</v>
      </c>
      <c r="Z294" s="257">
        <f t="shared" si="225"/>
        <v>1719371070.9856555</v>
      </c>
      <c r="AA294" s="257">
        <f t="shared" si="226"/>
        <v>1825418116.4271688</v>
      </c>
      <c r="AB294" s="257"/>
      <c r="AC294" s="32" t="str">
        <f t="shared" si="227"/>
        <v>BERTAHAP</v>
      </c>
      <c r="AD294" s="259">
        <f t="shared" si="228"/>
        <v>0</v>
      </c>
      <c r="AE294" s="260">
        <v>2</v>
      </c>
      <c r="AF294" s="261"/>
      <c r="AG294" s="257" t="e">
        <f>IF(AF294&gt;#REF!,"LB","KR")</f>
        <v>#REF!</v>
      </c>
      <c r="AH294" s="261">
        <v>1488646000</v>
      </c>
      <c r="AI294" s="261">
        <v>1677942000</v>
      </c>
      <c r="AJ294" s="261">
        <v>1781434000</v>
      </c>
      <c r="AK294" s="262">
        <v>1891309000</v>
      </c>
      <c r="AL294" s="262">
        <v>1781434000</v>
      </c>
      <c r="AM294" s="261">
        <v>1891309000</v>
      </c>
      <c r="AN294" s="261">
        <v>2007960000</v>
      </c>
      <c r="AO294" s="51">
        <v>1888320040</v>
      </c>
      <c r="AP294" s="42">
        <v>2004787540</v>
      </c>
      <c r="AQ294" s="58">
        <f t="shared" si="229"/>
        <v>1699488036</v>
      </c>
      <c r="AR294" s="58">
        <f t="shared" si="235"/>
        <v>28324800.600000005</v>
      </c>
      <c r="AS294" s="336">
        <f t="shared" si="236"/>
        <v>35462043.75</v>
      </c>
      <c r="AT294" s="131">
        <f t="shared" si="230"/>
        <v>20047875.400000002</v>
      </c>
      <c r="AU294" s="5">
        <f t="shared" si="231"/>
        <v>28324800.600000005</v>
      </c>
      <c r="AV294" s="5">
        <f t="shared" si="237"/>
        <v>44535850</v>
      </c>
      <c r="AX294" s="2"/>
      <c r="AY294" s="2"/>
      <c r="BT294" s="53">
        <f t="shared" si="232"/>
        <v>-1105639.0460000001</v>
      </c>
      <c r="CT294" s="58">
        <f t="shared" si="233"/>
        <v>1804308786</v>
      </c>
      <c r="CU294" s="43">
        <f t="shared" si="238"/>
        <v>20047875.400000002</v>
      </c>
      <c r="CX294" s="53">
        <f t="shared" si="239"/>
        <v>1603290600</v>
      </c>
      <c r="CY294" s="43">
        <f t="shared" si="240"/>
        <v>26721510</v>
      </c>
      <c r="CZ294" s="48">
        <f t="shared" si="241"/>
        <v>44535850</v>
      </c>
    </row>
    <row r="295" spans="1:104">
      <c r="A295" s="3">
        <f t="shared" si="234"/>
        <v>256</v>
      </c>
      <c r="B295" s="249">
        <v>4</v>
      </c>
      <c r="C295" s="250" t="s">
        <v>191</v>
      </c>
      <c r="D295" s="285">
        <v>12</v>
      </c>
      <c r="E295" s="252"/>
      <c r="F295" s="40" t="s">
        <v>50</v>
      </c>
      <c r="G295" s="253">
        <f t="shared" si="209"/>
        <v>67</v>
      </c>
      <c r="H295" s="253">
        <f t="shared" si="210"/>
        <v>57</v>
      </c>
      <c r="I295" s="254">
        <f t="shared" si="211"/>
        <v>26966806</v>
      </c>
      <c r="J295" s="254">
        <f t="shared" si="212"/>
        <v>2</v>
      </c>
      <c r="K295" s="255">
        <f t="shared" si="213"/>
        <v>0.93</v>
      </c>
      <c r="L295" s="305">
        <f t="shared" si="245"/>
        <v>1.0249999999999999</v>
      </c>
      <c r="M295" s="257">
        <f t="shared" si="214"/>
        <v>21481178.381584596</v>
      </c>
      <c r="N295" s="257">
        <f t="shared" si="215"/>
        <v>24212720.217214901</v>
      </c>
      <c r="O295" s="257">
        <f t="shared" si="216"/>
        <v>25706107.819499999</v>
      </c>
      <c r="P295" s="257">
        <f t="shared" si="217"/>
        <v>27291604.301359612</v>
      </c>
      <c r="Q295" s="258">
        <f t="shared" si="218"/>
        <v>25706107.819499999</v>
      </c>
      <c r="R295" s="257">
        <f t="shared" si="218"/>
        <v>27291604.301359612</v>
      </c>
      <c r="S295" s="257">
        <f t="shared" si="219"/>
        <v>28974890.736939188</v>
      </c>
      <c r="T295" s="257"/>
      <c r="U295" s="257">
        <f t="shared" si="220"/>
        <v>1224427167.7503219</v>
      </c>
      <c r="V295" s="257">
        <f t="shared" si="221"/>
        <v>1380125052.3812494</v>
      </c>
      <c r="W295" s="257">
        <f t="shared" si="222"/>
        <v>1465248145.7114999</v>
      </c>
      <c r="X295" s="258">
        <f t="shared" si="223"/>
        <v>1555621445.1774979</v>
      </c>
      <c r="Y295" s="258">
        <f t="shared" si="224"/>
        <v>1465248145.7114999</v>
      </c>
      <c r="Z295" s="257">
        <f t="shared" si="225"/>
        <v>1555621445.1774979</v>
      </c>
      <c r="AA295" s="257">
        <f t="shared" si="226"/>
        <v>1651568772.0055337</v>
      </c>
      <c r="AB295" s="257"/>
      <c r="AC295" s="32" t="str">
        <f t="shared" si="227"/>
        <v>BERTAHAP</v>
      </c>
      <c r="AD295" s="259">
        <f t="shared" si="228"/>
        <v>0</v>
      </c>
      <c r="AE295" s="260">
        <v>2</v>
      </c>
      <c r="AF295" s="261"/>
      <c r="AG295" s="257" t="e">
        <f>IF(AF295&gt;#REF!,"LB","KR")</f>
        <v>#REF!</v>
      </c>
      <c r="AH295" s="261">
        <v>1346870000</v>
      </c>
      <c r="AI295" s="261">
        <v>1518138000</v>
      </c>
      <c r="AJ295" s="261">
        <v>1611773000</v>
      </c>
      <c r="AK295" s="262">
        <v>1711184000</v>
      </c>
      <c r="AL295" s="262">
        <v>1611773000</v>
      </c>
      <c r="AM295" s="261">
        <v>1711184000</v>
      </c>
      <c r="AN295" s="261">
        <v>1816726000</v>
      </c>
      <c r="AO295" s="51">
        <v>1708479380</v>
      </c>
      <c r="AP295" s="42">
        <v>1813855040</v>
      </c>
      <c r="AQ295" s="58">
        <f t="shared" si="229"/>
        <v>1537631442</v>
      </c>
      <c r="AR295" s="58">
        <f t="shared" si="235"/>
        <v>25627190.700000003</v>
      </c>
      <c r="AS295" s="336">
        <f t="shared" si="236"/>
        <v>32084700</v>
      </c>
      <c r="AT295" s="131">
        <f t="shared" si="230"/>
        <v>18138550.400000002</v>
      </c>
      <c r="AU295" s="5">
        <f t="shared" si="231"/>
        <v>25627190.700000003</v>
      </c>
      <c r="AV295" s="5">
        <f t="shared" si="237"/>
        <v>40294325</v>
      </c>
      <c r="AX295" s="2"/>
      <c r="AY295" s="2"/>
      <c r="BT295" s="53">
        <f t="shared" si="232"/>
        <v>-1105639.0460000001</v>
      </c>
      <c r="CT295" s="58">
        <f t="shared" si="233"/>
        <v>1632469536</v>
      </c>
      <c r="CU295" s="43">
        <f t="shared" si="238"/>
        <v>18138550.400000002</v>
      </c>
      <c r="CX295" s="53">
        <f t="shared" si="239"/>
        <v>1450595700</v>
      </c>
      <c r="CY295" s="43">
        <f t="shared" si="240"/>
        <v>24176595</v>
      </c>
      <c r="CZ295" s="48">
        <f t="shared" si="241"/>
        <v>40294325</v>
      </c>
    </row>
    <row r="296" spans="1:104">
      <c r="A296" s="3">
        <f t="shared" si="234"/>
        <v>257</v>
      </c>
      <c r="B296" s="249">
        <v>5</v>
      </c>
      <c r="C296" s="250" t="s">
        <v>191</v>
      </c>
      <c r="D296" s="285">
        <v>18</v>
      </c>
      <c r="E296" s="252"/>
      <c r="F296" s="40" t="s">
        <v>54</v>
      </c>
      <c r="G296" s="253">
        <f>SUMIF($V$10:$V$28,F296,$AA$10:$AA$28)</f>
        <v>97</v>
      </c>
      <c r="H296" s="253">
        <f t="shared" si="210"/>
        <v>85</v>
      </c>
      <c r="I296" s="254">
        <f t="shared" si="211"/>
        <v>26966806</v>
      </c>
      <c r="J296" s="254">
        <f t="shared" si="212"/>
        <v>2</v>
      </c>
      <c r="K296" s="255">
        <f>IF(J296=$AJ$25,$AI$25,IF(J296=$AJ$26,$AI$26,IF(J296=$AJ$27,$AI$27,IF(J296=$AJ$28,$AI$28,IF(J296=$AJ$29,$AI$29,IF(J296=$AJ$30,$AI$30))))))</f>
        <v>0.93</v>
      </c>
      <c r="L296" s="305">
        <f t="shared" si="245"/>
        <v>1.0249999999999999</v>
      </c>
      <c r="M296" s="257">
        <f t="shared" si="214"/>
        <v>21481178.381584596</v>
      </c>
      <c r="N296" s="257">
        <f t="shared" si="215"/>
        <v>24212720.217214901</v>
      </c>
      <c r="O296" s="257">
        <f t="shared" si="216"/>
        <v>25706107.819499999</v>
      </c>
      <c r="P296" s="257">
        <f t="shared" si="217"/>
        <v>27291604.301359612</v>
      </c>
      <c r="Q296" s="258">
        <f t="shared" si="218"/>
        <v>25706107.819499999</v>
      </c>
      <c r="R296" s="257">
        <f t="shared" si="218"/>
        <v>27291604.301359612</v>
      </c>
      <c r="S296" s="257">
        <f t="shared" si="219"/>
        <v>28974890.736939188</v>
      </c>
      <c r="T296" s="257"/>
      <c r="U296" s="257">
        <f t="shared" si="220"/>
        <v>1825900162.4346907</v>
      </c>
      <c r="V296" s="257">
        <f t="shared" si="221"/>
        <v>2058081218.4632666</v>
      </c>
      <c r="W296" s="257">
        <f t="shared" si="222"/>
        <v>2185019164.6574998</v>
      </c>
      <c r="X296" s="258">
        <f t="shared" si="223"/>
        <v>2319786365.6155672</v>
      </c>
      <c r="Y296" s="258">
        <f t="shared" si="224"/>
        <v>2185019164.6574998</v>
      </c>
      <c r="Z296" s="257">
        <f t="shared" si="225"/>
        <v>2319786365.6155672</v>
      </c>
      <c r="AA296" s="257">
        <f t="shared" si="226"/>
        <v>2462865712.6398311</v>
      </c>
      <c r="AB296" s="257"/>
      <c r="AC296" s="32" t="str">
        <f t="shared" si="227"/>
        <v>BERTAHAP</v>
      </c>
      <c r="AD296" s="259">
        <f>IF(AC296=$M$32,$N$32,IF(AC296=$M$33,$N$33,$N$34))</f>
        <v>0</v>
      </c>
      <c r="AE296" s="260">
        <v>2</v>
      </c>
      <c r="AF296" s="261"/>
      <c r="AG296" s="257" t="e">
        <f>IF(AF296&gt;#REF!,"LB","KR")</f>
        <v>#REF!</v>
      </c>
      <c r="AH296" s="261">
        <v>2008491000</v>
      </c>
      <c r="AI296" s="261">
        <v>2263890000</v>
      </c>
      <c r="AJ296" s="261">
        <v>2403522000</v>
      </c>
      <c r="AK296" s="262">
        <v>2551766000</v>
      </c>
      <c r="AL296" s="262">
        <v>2403522000</v>
      </c>
      <c r="AM296" s="261">
        <v>2551766000</v>
      </c>
      <c r="AN296" s="261">
        <v>2709153000</v>
      </c>
      <c r="AO296" s="51">
        <v>2547733320</v>
      </c>
      <c r="AP296" s="42">
        <v>2704871960</v>
      </c>
      <c r="AQ296" s="58">
        <f t="shared" si="229"/>
        <v>2292959988</v>
      </c>
      <c r="AR296" s="58">
        <f t="shared" si="235"/>
        <v>38215999.800000004</v>
      </c>
      <c r="AS296" s="336">
        <f t="shared" si="236"/>
        <v>47845612.5</v>
      </c>
      <c r="AT296" s="131">
        <f t="shared" si="230"/>
        <v>27048719.600000001</v>
      </c>
      <c r="AU296" s="5">
        <f t="shared" si="231"/>
        <v>38215999.800000004</v>
      </c>
      <c r="AV296" s="5">
        <f t="shared" si="237"/>
        <v>60088050</v>
      </c>
      <c r="AX296" s="2"/>
      <c r="AY296" s="2"/>
      <c r="BT296" s="53">
        <f t="shared" si="232"/>
        <v>-1105639.0460000001</v>
      </c>
      <c r="CT296" s="58">
        <f t="shared" si="233"/>
        <v>2434384764</v>
      </c>
      <c r="CU296" s="43">
        <f t="shared" si="238"/>
        <v>27048719.600000001</v>
      </c>
      <c r="CX296" s="53">
        <f t="shared" si="239"/>
        <v>2163169800</v>
      </c>
      <c r="CY296" s="43">
        <f t="shared" si="240"/>
        <v>36052830</v>
      </c>
      <c r="CZ296" s="48">
        <f t="shared" si="241"/>
        <v>60088050</v>
      </c>
    </row>
    <row r="297" spans="1:104">
      <c r="A297" s="3">
        <f t="shared" ref="A297:A298" si="246">A296+1</f>
        <v>258</v>
      </c>
      <c r="B297" s="249">
        <v>6</v>
      </c>
      <c r="C297" s="250" t="s">
        <v>191</v>
      </c>
      <c r="D297" s="285">
        <v>20</v>
      </c>
      <c r="E297" s="252"/>
      <c r="F297" s="40" t="s">
        <v>70</v>
      </c>
      <c r="G297" s="253">
        <f>SUMIF($V$10:$V$28,F297,$AA$10:$AA$28)</f>
        <v>60</v>
      </c>
      <c r="H297" s="253">
        <f t="shared" si="210"/>
        <v>51</v>
      </c>
      <c r="I297" s="254">
        <f t="shared" si="211"/>
        <v>26966806</v>
      </c>
      <c r="J297" s="254">
        <f t="shared" si="212"/>
        <v>2</v>
      </c>
      <c r="K297" s="255">
        <f>IF(J297=$AJ$25,$AI$25,IF(J297=$AJ$26,$AI$26,IF(J297=$AJ$27,$AI$27,IF(J297=$AJ$28,$AI$28,IF(J297=$AJ$29,$AI$29,IF(J297=$AJ$30,$AI$30))))))</f>
        <v>0.93</v>
      </c>
      <c r="L297" s="305">
        <f t="shared" si="245"/>
        <v>1.0249999999999999</v>
      </c>
      <c r="M297" s="257">
        <f t="shared" si="214"/>
        <v>21481178.381584596</v>
      </c>
      <c r="N297" s="257">
        <f t="shared" si="215"/>
        <v>24212720.217214901</v>
      </c>
      <c r="O297" s="257">
        <f t="shared" si="216"/>
        <v>25706107.819499999</v>
      </c>
      <c r="P297" s="257">
        <f t="shared" si="217"/>
        <v>27291604.301359612</v>
      </c>
      <c r="Q297" s="258">
        <f t="shared" si="218"/>
        <v>25706107.819499999</v>
      </c>
      <c r="R297" s="257">
        <f t="shared" si="218"/>
        <v>27291604.301359612</v>
      </c>
      <c r="S297" s="257">
        <f t="shared" si="219"/>
        <v>28974890.736939188</v>
      </c>
      <c r="T297" s="257"/>
      <c r="U297" s="257">
        <f t="shared" si="220"/>
        <v>1095540097.4608145</v>
      </c>
      <c r="V297" s="257">
        <f t="shared" si="221"/>
        <v>1234848731.07796</v>
      </c>
      <c r="W297" s="257">
        <f t="shared" si="222"/>
        <v>1311011498.7944999</v>
      </c>
      <c r="X297" s="258">
        <f t="shared" si="223"/>
        <v>1391871819.3693402</v>
      </c>
      <c r="Y297" s="258">
        <f t="shared" si="224"/>
        <v>1311011498.7944999</v>
      </c>
      <c r="Z297" s="257">
        <f t="shared" si="225"/>
        <v>1391871819.3693402</v>
      </c>
      <c r="AA297" s="257">
        <f t="shared" si="226"/>
        <v>1477719427.5838985</v>
      </c>
      <c r="AB297" s="257"/>
      <c r="AC297" s="32" t="str">
        <f t="shared" si="227"/>
        <v>BERTAHAP</v>
      </c>
      <c r="AD297" s="259">
        <f>IF(AC297=$M$32,$N$32,IF(AC297=$M$33,$N$33,$N$34))</f>
        <v>0</v>
      </c>
      <c r="AE297" s="260">
        <v>2</v>
      </c>
      <c r="AF297" s="261"/>
      <c r="AG297" s="257" t="e">
        <f>IF(AF297&gt;#REF!,"LB","KR")</f>
        <v>#REF!</v>
      </c>
      <c r="AH297" s="261">
        <v>1205095000</v>
      </c>
      <c r="AI297" s="261">
        <v>1358334000</v>
      </c>
      <c r="AJ297" s="261">
        <v>1442113000</v>
      </c>
      <c r="AK297" s="262">
        <v>1531060000</v>
      </c>
      <c r="AL297" s="262">
        <v>1442113000</v>
      </c>
      <c r="AM297" s="261">
        <v>1531060000</v>
      </c>
      <c r="AN297" s="261">
        <v>1625492000</v>
      </c>
      <c r="AO297" s="51">
        <v>1528639780</v>
      </c>
      <c r="AP297" s="42">
        <v>1622923600</v>
      </c>
      <c r="AQ297" s="58">
        <f t="shared" si="229"/>
        <v>1375775802</v>
      </c>
      <c r="AR297" s="58">
        <f>(AQ297*40%)/24</f>
        <v>22929596.700000003</v>
      </c>
      <c r="AS297" s="336">
        <f>(AK297*90%)/48</f>
        <v>28707375</v>
      </c>
      <c r="AT297" s="131">
        <f t="shared" si="230"/>
        <v>16229236</v>
      </c>
      <c r="AU297" s="5">
        <f t="shared" si="231"/>
        <v>22929596.700000003</v>
      </c>
      <c r="AV297" s="5">
        <f>AJ297*90%/36</f>
        <v>36052825</v>
      </c>
      <c r="AX297" s="2"/>
      <c r="AY297" s="2"/>
      <c r="BT297" s="53">
        <f t="shared" si="232"/>
        <v>-1105639.0460000001</v>
      </c>
      <c r="CT297" s="58">
        <f t="shared" si="233"/>
        <v>1460631240</v>
      </c>
      <c r="CU297" s="43">
        <f>(CT297*40%)/36</f>
        <v>16229236</v>
      </c>
      <c r="CX297" s="53">
        <f>AJ297*90%</f>
        <v>1297901700</v>
      </c>
      <c r="CY297" s="43">
        <f>(CX297*40%)/24</f>
        <v>21631695</v>
      </c>
      <c r="CZ297" s="48">
        <f>(AJ297*90%)/36</f>
        <v>36052825</v>
      </c>
    </row>
    <row r="298" spans="1:104">
      <c r="A298" s="3">
        <f t="shared" si="246"/>
        <v>259</v>
      </c>
      <c r="B298" s="249">
        <v>7</v>
      </c>
      <c r="C298" s="250" t="s">
        <v>191</v>
      </c>
      <c r="D298" s="285">
        <v>22</v>
      </c>
      <c r="E298" s="252">
        <v>0</v>
      </c>
      <c r="F298" s="40" t="s">
        <v>89</v>
      </c>
      <c r="G298" s="253">
        <f>SUMIF($V$10:$V$28,F298,$AA$10:$AA$28)</f>
        <v>81</v>
      </c>
      <c r="H298" s="253">
        <f t="shared" si="210"/>
        <v>70</v>
      </c>
      <c r="I298" s="254">
        <f t="shared" si="211"/>
        <v>26966806</v>
      </c>
      <c r="J298" s="254">
        <f t="shared" si="212"/>
        <v>4</v>
      </c>
      <c r="K298" s="255">
        <f>IF(J298=$AJ$25,$AI$25,IF(J298=$AJ$26,$AI$26,IF(J298=$AJ$27,$AI$27,IF(J298=$AJ$28,$AI$28,IF(J298=$AJ$29,$AI$29,IF(J298=$AJ$30,$AI$30))))))</f>
        <v>0.97</v>
      </c>
      <c r="L298" s="305">
        <f t="shared" si="245"/>
        <v>1.0249999999999999</v>
      </c>
      <c r="M298" s="257">
        <f t="shared" si="214"/>
        <v>22405100.032405436</v>
      </c>
      <c r="N298" s="257">
        <f t="shared" si="215"/>
        <v>25254127.538385436</v>
      </c>
      <c r="O298" s="257">
        <f t="shared" si="216"/>
        <v>26811746.865499999</v>
      </c>
      <c r="P298" s="257">
        <f t="shared" si="217"/>
        <v>28465436.744428843</v>
      </c>
      <c r="Q298" s="258">
        <f t="shared" si="218"/>
        <v>26811746.865499999</v>
      </c>
      <c r="R298" s="257">
        <f t="shared" si="218"/>
        <v>28465436.744428843</v>
      </c>
      <c r="S298" s="257">
        <f t="shared" si="219"/>
        <v>30221122.596592486</v>
      </c>
      <c r="T298" s="257"/>
      <c r="U298" s="257">
        <f t="shared" si="220"/>
        <v>1568357002.2683806</v>
      </c>
      <c r="V298" s="257">
        <f t="shared" si="221"/>
        <v>1767788927.6869805</v>
      </c>
      <c r="W298" s="257">
        <f t="shared" si="222"/>
        <v>1876822280.585</v>
      </c>
      <c r="X298" s="258">
        <f t="shared" si="223"/>
        <v>1992580572.110019</v>
      </c>
      <c r="Y298" s="258">
        <f t="shared" si="224"/>
        <v>1876822280.585</v>
      </c>
      <c r="Z298" s="257">
        <f t="shared" si="225"/>
        <v>1992580572.110019</v>
      </c>
      <c r="AA298" s="257">
        <f t="shared" si="226"/>
        <v>2115478581.7614741</v>
      </c>
      <c r="AB298" s="257"/>
      <c r="AC298" s="32" t="str">
        <f t="shared" si="227"/>
        <v>BERTAHAP</v>
      </c>
      <c r="AD298" s="259">
        <f>IF(AC298=$M$32,$N$32,IF(AC298=$M$33,$N$33,$N$34))</f>
        <v>0</v>
      </c>
      <c r="AE298" s="260">
        <v>2</v>
      </c>
      <c r="AF298" s="261"/>
      <c r="AG298" s="257" t="e">
        <f>IF(AF298&gt;#REF!,"LB","KR")</f>
        <v>#REF!</v>
      </c>
      <c r="AH298" s="261">
        <v>1725193000</v>
      </c>
      <c r="AI298" s="261">
        <v>1944568000</v>
      </c>
      <c r="AJ298" s="261">
        <v>2064505000</v>
      </c>
      <c r="AK298" s="262">
        <v>2191839000</v>
      </c>
      <c r="AL298" s="262">
        <v>2064505000</v>
      </c>
      <c r="AM298" s="261">
        <v>2191839000</v>
      </c>
      <c r="AN298" s="261">
        <v>2327027000</v>
      </c>
      <c r="AO298" s="51">
        <v>2188375300</v>
      </c>
      <c r="AP298" s="42">
        <v>2323349340</v>
      </c>
      <c r="AQ298" s="58">
        <f t="shared" si="229"/>
        <v>1969537770</v>
      </c>
      <c r="AR298" s="58">
        <f>(AQ298*40%)/24</f>
        <v>32825629.5</v>
      </c>
      <c r="AS298" s="336">
        <f>(AK298*90%)/48</f>
        <v>41096981.25</v>
      </c>
      <c r="AT298" s="131">
        <f t="shared" si="230"/>
        <v>23233493.400000002</v>
      </c>
      <c r="AU298" s="5">
        <f t="shared" si="231"/>
        <v>32825629.5</v>
      </c>
      <c r="AV298" s="5">
        <f>AJ298*90%/36</f>
        <v>51612625</v>
      </c>
      <c r="AX298" s="2"/>
      <c r="AY298" s="2"/>
      <c r="BT298" s="53">
        <f t="shared" si="232"/>
        <v>0</v>
      </c>
      <c r="CT298" s="58">
        <f t="shared" si="233"/>
        <v>2091014406</v>
      </c>
      <c r="CU298" s="43">
        <f>(CT298*40%)/36</f>
        <v>23233493.400000002</v>
      </c>
      <c r="CX298" s="53">
        <f>AJ298*90%</f>
        <v>1858054500</v>
      </c>
      <c r="CY298" s="43">
        <f>(CX298*40%)/24</f>
        <v>30967575</v>
      </c>
      <c r="CZ298" s="48">
        <f>(AJ298*90%)/36</f>
        <v>51612625</v>
      </c>
    </row>
    <row r="299" spans="1:104">
      <c r="A299" s="134"/>
      <c r="B299" s="135"/>
      <c r="C299" s="317"/>
      <c r="D299" s="318"/>
      <c r="E299" s="318"/>
      <c r="F299" s="319"/>
      <c r="G299" s="319"/>
      <c r="H299" s="320"/>
      <c r="I299" s="321"/>
      <c r="J299" s="321"/>
      <c r="K299" s="321"/>
      <c r="L299" s="322"/>
      <c r="M299" s="322"/>
      <c r="N299" s="322"/>
      <c r="O299" s="322"/>
      <c r="P299" s="322"/>
      <c r="Q299" s="322"/>
      <c r="R299" s="322"/>
      <c r="S299" s="322"/>
      <c r="T299" s="323"/>
      <c r="U299" s="324"/>
      <c r="V299" s="324"/>
      <c r="W299" s="324"/>
      <c r="X299" s="325"/>
      <c r="Y299" s="325"/>
      <c r="Z299" s="325"/>
      <c r="AA299" s="326"/>
      <c r="AB299" s="323"/>
      <c r="AC299" s="319"/>
      <c r="AD299" s="327"/>
      <c r="AE299" s="328"/>
      <c r="AF299" s="326"/>
      <c r="AG299" s="324"/>
      <c r="AH299" s="326"/>
      <c r="AI299" s="326"/>
      <c r="AJ299" s="326"/>
      <c r="AK299" s="329"/>
      <c r="AL299" s="329"/>
      <c r="AM299" s="329"/>
      <c r="AN299" s="319"/>
      <c r="AO299" s="24"/>
      <c r="AU299" s="5"/>
      <c r="AV299" s="5"/>
      <c r="AX299" s="2"/>
      <c r="AY299" s="2"/>
      <c r="CX299" s="53">
        <f>AJ299*90%</f>
        <v>0</v>
      </c>
      <c r="CY299" s="43">
        <f>(CX299*50%)/24</f>
        <v>0</v>
      </c>
    </row>
    <row r="300" spans="1:104">
      <c r="A300" s="134"/>
      <c r="B300" s="135"/>
      <c r="C300" s="147"/>
      <c r="D300" s="135"/>
      <c r="E300" s="135"/>
      <c r="F300" s="137"/>
      <c r="G300" s="137"/>
      <c r="H300" s="138"/>
      <c r="I300" s="82"/>
      <c r="J300" s="82"/>
      <c r="K300" s="82"/>
      <c r="L300" s="139"/>
      <c r="M300" s="139"/>
      <c r="N300" s="139"/>
      <c r="O300" s="139"/>
      <c r="P300" s="139"/>
      <c r="Q300" s="139"/>
      <c r="R300" s="139"/>
      <c r="S300" s="139"/>
      <c r="T300" s="140"/>
      <c r="U300" s="141"/>
      <c r="V300" s="141"/>
      <c r="W300" s="141"/>
      <c r="X300" s="142"/>
      <c r="Y300" s="142"/>
      <c r="Z300" s="142"/>
      <c r="AA300" s="143"/>
      <c r="AB300" s="140"/>
      <c r="AC300" s="137"/>
      <c r="AD300" s="144"/>
      <c r="AE300" s="145"/>
      <c r="AF300" s="143"/>
      <c r="AG300" s="141"/>
      <c r="AH300" s="143"/>
      <c r="AI300" s="143"/>
      <c r="AJ300" s="143"/>
      <c r="AK300" s="146"/>
      <c r="AL300" s="146"/>
      <c r="AM300" s="146"/>
      <c r="AN300" s="137"/>
      <c r="AO300" s="24"/>
      <c r="AU300" s="5"/>
      <c r="AV300" s="5"/>
      <c r="AX300" s="2"/>
      <c r="AY300" s="2"/>
      <c r="CX300" s="53">
        <f>AJ300*90%</f>
        <v>0</v>
      </c>
      <c r="CY300" s="43">
        <f>(CX300*50%)/24</f>
        <v>0</v>
      </c>
    </row>
    <row r="301" spans="1:104">
      <c r="A301" s="148"/>
      <c r="B301" s="149"/>
      <c r="C301" s="150"/>
      <c r="D301" s="150"/>
      <c r="E301" s="150"/>
      <c r="F301" s="150"/>
      <c r="G301" s="150"/>
      <c r="H301" s="151"/>
      <c r="I301" s="152"/>
      <c r="J301" s="152"/>
      <c r="K301" s="152"/>
      <c r="L301" s="153"/>
      <c r="M301" s="153"/>
      <c r="N301" s="153"/>
      <c r="O301" s="153"/>
      <c r="P301" s="153"/>
      <c r="Q301" s="153"/>
      <c r="R301" s="153"/>
      <c r="S301" s="153"/>
      <c r="T301" s="154"/>
      <c r="U301" s="155"/>
      <c r="V301" s="155"/>
      <c r="W301" s="155"/>
      <c r="X301" s="155"/>
      <c r="Y301" s="155"/>
      <c r="Z301" s="155"/>
      <c r="AA301" s="151"/>
      <c r="AB301" s="154"/>
      <c r="AC301" s="150"/>
      <c r="AD301" s="156"/>
      <c r="AE301" s="157"/>
      <c r="AF301" s="151"/>
      <c r="AG301" s="151"/>
      <c r="AH301" s="158"/>
      <c r="AI301" s="151"/>
      <c r="AJ301" s="158"/>
      <c r="AK301" s="150"/>
      <c r="AL301" s="150"/>
      <c r="AM301" s="150"/>
      <c r="AN301" s="150"/>
      <c r="AO301" s="337"/>
      <c r="AU301" s="5"/>
      <c r="AV301" s="5"/>
      <c r="AX301" s="2"/>
      <c r="AY301" s="2"/>
      <c r="CX301" s="53">
        <f>AJ301*90%</f>
        <v>0</v>
      </c>
      <c r="CY301" s="43">
        <f>(CX301*50%)/24</f>
        <v>0</v>
      </c>
    </row>
    <row r="302" spans="1:104">
      <c r="A302" s="159">
        <f>COUNT(A40:A300)</f>
        <v>259</v>
      </c>
      <c r="B302" s="160"/>
      <c r="C302" s="161"/>
      <c r="D302" s="162" t="s">
        <v>192</v>
      </c>
      <c r="E302" s="163"/>
      <c r="F302" s="163"/>
      <c r="G302" s="163"/>
      <c r="H302" s="164">
        <f>SUM(H40:H301)</f>
        <v>17551</v>
      </c>
      <c r="L302" s="165" t="s">
        <v>193</v>
      </c>
      <c r="M302" s="166">
        <f>W302/H302</f>
        <v>25653491.894972246</v>
      </c>
      <c r="N302" s="167"/>
      <c r="O302" s="167"/>
      <c r="P302" s="168"/>
      <c r="Q302" s="168"/>
      <c r="R302" s="168"/>
      <c r="S302" s="168"/>
      <c r="T302" s="168"/>
      <c r="U302" s="169">
        <f t="shared" ref="U302:AA302" si="247">SUM(U40:U300)</f>
        <v>376244475370.81665</v>
      </c>
      <c r="V302" s="169">
        <f t="shared" si="247"/>
        <v>424087638657.48309</v>
      </c>
      <c r="W302" s="170">
        <f t="shared" si="247"/>
        <v>450244436248.6579</v>
      </c>
      <c r="X302" s="169">
        <f t="shared" si="247"/>
        <v>478014527880.63959</v>
      </c>
      <c r="Y302" s="169">
        <f t="shared" si="247"/>
        <v>450244436248.6579</v>
      </c>
      <c r="Z302" s="169">
        <f t="shared" si="247"/>
        <v>478014527880.63959</v>
      </c>
      <c r="AA302" s="169">
        <f t="shared" si="247"/>
        <v>507497417999.75812</v>
      </c>
      <c r="AB302" s="171"/>
      <c r="AC302" s="172" t="e">
        <f>#REF!/H302</f>
        <v>#REF!</v>
      </c>
      <c r="AD302" s="173"/>
      <c r="AE302" s="173"/>
      <c r="AF302" s="173"/>
      <c r="AG302" s="174"/>
      <c r="AH302" s="175">
        <f t="shared" ref="AH302:AN302" si="248">SUM(AH40:AH300)</f>
        <v>413869051000</v>
      </c>
      <c r="AI302" s="175">
        <f t="shared" si="248"/>
        <v>466496526000</v>
      </c>
      <c r="AJ302" s="175">
        <f t="shared" si="248"/>
        <v>495269012000</v>
      </c>
      <c r="AK302" s="175">
        <f t="shared" si="248"/>
        <v>525816113000</v>
      </c>
      <c r="AL302" s="175">
        <f t="shared" si="248"/>
        <v>495269012000</v>
      </c>
      <c r="AM302" s="175">
        <f t="shared" si="248"/>
        <v>525816113000</v>
      </c>
      <c r="AN302" s="175">
        <f t="shared" si="248"/>
        <v>558247315000</v>
      </c>
      <c r="AO302" s="175"/>
      <c r="AP302" s="137"/>
      <c r="AQ302" s="137"/>
      <c r="AR302" s="228">
        <f>MIN(AR40:AR298)</f>
        <v>22370346</v>
      </c>
      <c r="AS302" s="336">
        <f>MIN(AS40:AS298)</f>
        <v>28007193.75</v>
      </c>
      <c r="AT302" s="336">
        <f>MIN(AT40:AT298)</f>
        <v>15833400.200000001</v>
      </c>
      <c r="AU302" s="336">
        <f>MIN(AU40:AU298)</f>
        <v>22370346</v>
      </c>
      <c r="AV302" s="336">
        <f>MIN(AV40:AV298)</f>
        <v>35173500</v>
      </c>
      <c r="CU302" s="58">
        <f>MIN(CU40:CU298)</f>
        <v>15833400.200000001</v>
      </c>
      <c r="CY302" s="58">
        <f>MIN(CY40:CY298)</f>
        <v>21104100</v>
      </c>
      <c r="CZ302" s="58">
        <f>MIN(CZ40:CZ298)</f>
        <v>35173500</v>
      </c>
    </row>
    <row r="303" spans="1:104" s="3" customFormat="1">
      <c r="B303" s="176"/>
      <c r="C303" s="176"/>
      <c r="D303" s="177"/>
      <c r="E303" s="177"/>
      <c r="F303" s="177"/>
      <c r="G303" s="177"/>
      <c r="H303" s="178"/>
      <c r="L303" s="179"/>
      <c r="M303" s="180">
        <v>24461000</v>
      </c>
      <c r="N303" s="179">
        <f>M303/M302</f>
        <v>0.95351541615252933</v>
      </c>
      <c r="O303" s="179"/>
      <c r="P303" s="179"/>
      <c r="Q303" s="179"/>
      <c r="R303" s="179"/>
      <c r="S303" s="179"/>
      <c r="T303" s="179"/>
      <c r="U303" s="181"/>
      <c r="V303" s="181"/>
      <c r="W303" s="181"/>
      <c r="X303" s="181"/>
      <c r="Y303" s="181"/>
      <c r="Z303" s="181"/>
      <c r="AA303" s="181"/>
      <c r="AB303" s="177"/>
      <c r="AC303" s="182"/>
      <c r="AD303" s="176"/>
      <c r="AE303" s="176"/>
      <c r="AF303" s="176"/>
      <c r="AG303" s="176"/>
      <c r="AH303" s="178"/>
      <c r="AI303" s="178"/>
      <c r="AJ303" s="178"/>
      <c r="AK303" s="178"/>
      <c r="AL303" s="178"/>
      <c r="AM303" s="178"/>
      <c r="AN303" s="178"/>
      <c r="AO303" s="178"/>
      <c r="AP303" s="107"/>
      <c r="AQ303" s="107"/>
      <c r="AR303" s="176"/>
      <c r="AS303" s="84"/>
      <c r="AT303" s="84"/>
      <c r="AU303" s="84"/>
      <c r="AV303" s="84"/>
      <c r="AW303" s="183"/>
      <c r="AX303" s="184"/>
      <c r="AY303" s="184"/>
      <c r="BV303" s="84"/>
      <c r="BY303" s="84"/>
    </row>
    <row r="304" spans="1:104" s="3" customFormat="1">
      <c r="B304" s="176"/>
      <c r="C304" s="176"/>
      <c r="D304" s="177"/>
      <c r="E304" s="177"/>
      <c r="F304" s="177"/>
      <c r="G304" s="177"/>
      <c r="H304" s="178"/>
      <c r="L304" s="179"/>
      <c r="M304" s="180"/>
      <c r="N304" s="180"/>
      <c r="O304" s="180"/>
      <c r="P304" s="180"/>
      <c r="Q304" s="180"/>
      <c r="R304" s="180"/>
      <c r="S304" s="180"/>
      <c r="T304" s="179"/>
      <c r="U304" s="180">
        <f t="shared" ref="U304:AA304" si="249">SUM(U40:U298)</f>
        <v>376244475370.81665</v>
      </c>
      <c r="V304" s="180">
        <f t="shared" si="249"/>
        <v>424087638657.48309</v>
      </c>
      <c r="W304" s="180">
        <f t="shared" si="249"/>
        <v>450244436248.6579</v>
      </c>
      <c r="X304" s="180">
        <f t="shared" si="249"/>
        <v>478014527880.63959</v>
      </c>
      <c r="Y304" s="180">
        <f t="shared" si="249"/>
        <v>450244436248.6579</v>
      </c>
      <c r="Z304" s="180">
        <f t="shared" si="249"/>
        <v>478014527880.63959</v>
      </c>
      <c r="AA304" s="180">
        <f t="shared" si="249"/>
        <v>507497417999.75812</v>
      </c>
      <c r="AB304" s="177"/>
      <c r="AC304" s="182"/>
      <c r="AD304" s="176"/>
      <c r="AE304" s="176"/>
      <c r="AF304" s="176"/>
      <c r="AG304" s="176"/>
      <c r="AH304" s="178"/>
      <c r="AI304" s="178"/>
      <c r="AJ304" s="178"/>
      <c r="AK304" s="178"/>
      <c r="AL304" s="178"/>
      <c r="AM304" s="178"/>
      <c r="AN304" s="178"/>
      <c r="AO304" s="178"/>
      <c r="AP304" s="107"/>
      <c r="AQ304" s="107"/>
      <c r="AR304" s="176"/>
      <c r="AS304" s="84"/>
      <c r="AT304" s="84"/>
      <c r="AU304" s="84"/>
      <c r="AV304" s="84"/>
      <c r="AW304" s="183"/>
      <c r="AX304" s="184"/>
      <c r="AY304" s="184"/>
      <c r="BV304" s="84"/>
      <c r="BY304" s="84"/>
    </row>
    <row r="305" spans="2:77" s="3" customFormat="1">
      <c r="B305" s="176"/>
      <c r="C305" s="176"/>
      <c r="D305" s="177"/>
      <c r="E305" s="177"/>
      <c r="F305" s="177"/>
      <c r="G305" s="177"/>
      <c r="H305" s="178"/>
      <c r="L305" s="185"/>
      <c r="M305" s="180"/>
      <c r="N305" s="180"/>
      <c r="O305" s="180"/>
      <c r="P305" s="180"/>
      <c r="Q305" s="180"/>
      <c r="R305" s="180"/>
      <c r="S305" s="180"/>
      <c r="T305" s="179"/>
      <c r="U305" s="186">
        <f t="shared" ref="U305:AA305" si="250">U304/$H$302</f>
        <v>21437210.151604846</v>
      </c>
      <c r="V305" s="186">
        <f t="shared" si="250"/>
        <v>24163160.996950779</v>
      </c>
      <c r="W305" s="186">
        <f t="shared" si="250"/>
        <v>25653491.894972246</v>
      </c>
      <c r="X305" s="186">
        <f t="shared" si="250"/>
        <v>27235743.14173777</v>
      </c>
      <c r="Y305" s="186">
        <f t="shared" si="250"/>
        <v>25653491.894972246</v>
      </c>
      <c r="Z305" s="186">
        <f t="shared" si="250"/>
        <v>27235743.14173777</v>
      </c>
      <c r="AA305" s="186">
        <f t="shared" si="250"/>
        <v>28915584.183223642</v>
      </c>
      <c r="AB305" s="177"/>
      <c r="AC305" s="182"/>
      <c r="AD305" s="176"/>
      <c r="AE305" s="176"/>
      <c r="AF305" s="176"/>
      <c r="AG305" s="176"/>
      <c r="AH305" s="178"/>
      <c r="AI305" s="178"/>
      <c r="AJ305" s="178"/>
      <c r="AK305" s="178"/>
      <c r="AL305" s="178"/>
      <c r="AM305" s="178"/>
      <c r="AN305" s="178"/>
      <c r="AO305" s="178"/>
      <c r="AP305" s="107"/>
      <c r="AQ305" s="107"/>
      <c r="AR305" s="176"/>
      <c r="AS305" s="84"/>
      <c r="AT305" s="84"/>
      <c r="AU305" s="84"/>
      <c r="AV305" s="84"/>
      <c r="AW305" s="183"/>
      <c r="AX305" s="184"/>
      <c r="AY305" s="184"/>
      <c r="BV305" s="84"/>
      <c r="BY305" s="84"/>
    </row>
    <row r="306" spans="2:77" s="3" customFormat="1">
      <c r="B306" s="176"/>
      <c r="C306" s="176"/>
      <c r="D306" s="177"/>
      <c r="E306" s="177"/>
      <c r="F306" s="177"/>
      <c r="G306" s="177"/>
      <c r="H306" s="178"/>
      <c r="L306" s="179"/>
      <c r="M306" s="87" t="s">
        <v>116</v>
      </c>
      <c r="N306" s="87" t="s">
        <v>117</v>
      </c>
      <c r="O306" s="87" t="s">
        <v>118</v>
      </c>
      <c r="P306" s="87" t="s">
        <v>119</v>
      </c>
      <c r="Q306" s="87" t="s">
        <v>120</v>
      </c>
      <c r="R306" s="87" t="s">
        <v>121</v>
      </c>
      <c r="S306" s="87" t="s">
        <v>122</v>
      </c>
      <c r="T306" s="179"/>
      <c r="U306" s="181"/>
      <c r="V306" s="181"/>
      <c r="W306" s="181"/>
      <c r="X306" s="181"/>
      <c r="Y306" s="181"/>
      <c r="Z306" s="181"/>
      <c r="AA306" s="181"/>
      <c r="AB306" s="177"/>
      <c r="AC306" s="182"/>
      <c r="AD306" s="176"/>
      <c r="AE306" s="176"/>
      <c r="AF306" s="176"/>
      <c r="AG306" s="176"/>
      <c r="AH306" s="178"/>
      <c r="AI306" s="178"/>
      <c r="AJ306" s="178"/>
      <c r="AK306" s="178"/>
      <c r="AL306" s="178"/>
      <c r="AM306" s="178"/>
      <c r="AN306" s="178"/>
      <c r="AO306" s="178"/>
      <c r="AP306" s="107"/>
      <c r="AQ306" s="107"/>
      <c r="AR306" s="176"/>
      <c r="AS306" s="84"/>
      <c r="AT306" s="84"/>
      <c r="AU306" s="84"/>
      <c r="AV306" s="84"/>
      <c r="AW306" s="183"/>
      <c r="AX306" s="184"/>
      <c r="AY306" s="184"/>
      <c r="BV306" s="84"/>
      <c r="BY306" s="84"/>
    </row>
    <row r="307" spans="2:77">
      <c r="L307" s="15" t="s">
        <v>194</v>
      </c>
      <c r="M307" s="187">
        <f t="shared" ref="M307:S307" si="251">MIN(M40:M298)</f>
        <v>20957247.201545946</v>
      </c>
      <c r="N307" s="187">
        <f t="shared" si="251"/>
        <v>23622166.065575514</v>
      </c>
      <c r="O307" s="187">
        <f t="shared" si="251"/>
        <v>25079129.580000002</v>
      </c>
      <c r="P307" s="187">
        <f t="shared" si="251"/>
        <v>26625955.415960599</v>
      </c>
      <c r="Q307" s="187">
        <f t="shared" si="251"/>
        <v>25079129.580000002</v>
      </c>
      <c r="R307" s="187">
        <f t="shared" si="251"/>
        <v>26625955.415960599</v>
      </c>
      <c r="S307" s="187">
        <f t="shared" si="251"/>
        <v>28268186.084818721</v>
      </c>
      <c r="U307" s="187">
        <f t="shared" ref="U307:AA307" si="252">MIN(U40:U298)</f>
        <v>1068819607.2788433</v>
      </c>
      <c r="V307" s="187">
        <f t="shared" si="252"/>
        <v>1204730469.3443513</v>
      </c>
      <c r="W307" s="187">
        <f t="shared" si="252"/>
        <v>1279035608.5800002</v>
      </c>
      <c r="X307" s="187">
        <f t="shared" si="252"/>
        <v>1357923726.2139904</v>
      </c>
      <c r="Y307" s="187">
        <f t="shared" si="252"/>
        <v>1279035608.5800002</v>
      </c>
      <c r="Z307" s="187">
        <f t="shared" si="252"/>
        <v>1357923726.2139904</v>
      </c>
      <c r="AA307" s="187">
        <f t="shared" si="252"/>
        <v>1441677490.3257546</v>
      </c>
      <c r="AH307" s="187">
        <f t="shared" ref="AH307:AN307" si="253">MIN(AH40:AH298)</f>
        <v>1175702000</v>
      </c>
      <c r="AI307" s="187">
        <f t="shared" si="253"/>
        <v>1325204000</v>
      </c>
      <c r="AJ307" s="187">
        <f t="shared" si="253"/>
        <v>1406940000</v>
      </c>
      <c r="AK307" s="187">
        <f t="shared" si="253"/>
        <v>1493717000</v>
      </c>
      <c r="AL307" s="187">
        <f t="shared" si="253"/>
        <v>1406940000</v>
      </c>
      <c r="AM307" s="187">
        <f t="shared" si="253"/>
        <v>1493717000</v>
      </c>
      <c r="AN307" s="187">
        <f t="shared" si="253"/>
        <v>1585846000</v>
      </c>
      <c r="AO307" s="188"/>
      <c r="AP307" s="137"/>
      <c r="AQ307" s="137"/>
      <c r="AR307" s="24"/>
    </row>
    <row r="308" spans="2:77">
      <c r="H308" s="53"/>
      <c r="L308" s="15" t="s">
        <v>195</v>
      </c>
      <c r="M308" s="187">
        <f t="shared" ref="M308:S308" si="254">MAX(M40:M298)</f>
        <v>22514393.20329522</v>
      </c>
      <c r="N308" s="187">
        <f t="shared" si="254"/>
        <v>25377318.40442634</v>
      </c>
      <c r="O308" s="187">
        <f t="shared" si="254"/>
        <v>26942535.874600001</v>
      </c>
      <c r="P308" s="187">
        <f t="shared" si="254"/>
        <v>28604292.533426058</v>
      </c>
      <c r="Q308" s="187">
        <f t="shared" si="254"/>
        <v>26942535.874600001</v>
      </c>
      <c r="R308" s="187">
        <f t="shared" si="254"/>
        <v>28604292.533426058</v>
      </c>
      <c r="S308" s="187">
        <f t="shared" si="254"/>
        <v>30368542.706819769</v>
      </c>
      <c r="U308" s="187">
        <f t="shared" ref="U308:AA308" si="255">MAX(U40:U298)</f>
        <v>2227068069.9548211</v>
      </c>
      <c r="V308" s="187">
        <f t="shared" si="255"/>
        <v>2510261547.3244405</v>
      </c>
      <c r="W308" s="187">
        <f t="shared" si="255"/>
        <v>2665088986.7709999</v>
      </c>
      <c r="X308" s="187">
        <f t="shared" si="255"/>
        <v>2829465843.8992062</v>
      </c>
      <c r="Y308" s="187">
        <f t="shared" si="255"/>
        <v>2665088986.7709999</v>
      </c>
      <c r="Z308" s="187">
        <f t="shared" si="255"/>
        <v>2829465843.8992062</v>
      </c>
      <c r="AA308" s="187">
        <f t="shared" si="255"/>
        <v>3003981105.896244</v>
      </c>
      <c r="AH308" s="187">
        <f t="shared" ref="AH308:AN308" si="256">MAX(AH40:AH298)</f>
        <v>2449775000</v>
      </c>
      <c r="AI308" s="187">
        <f t="shared" si="256"/>
        <v>2761288000</v>
      </c>
      <c r="AJ308" s="187">
        <f t="shared" si="256"/>
        <v>2931598000</v>
      </c>
      <c r="AK308" s="187">
        <f t="shared" si="256"/>
        <v>3112413000</v>
      </c>
      <c r="AL308" s="187">
        <f t="shared" si="256"/>
        <v>2931598000</v>
      </c>
      <c r="AM308" s="187">
        <f t="shared" si="256"/>
        <v>3112413000</v>
      </c>
      <c r="AN308" s="187">
        <f t="shared" si="256"/>
        <v>3304380000</v>
      </c>
      <c r="AO308" s="188"/>
      <c r="AP308" s="137"/>
      <c r="AQ308" s="137"/>
      <c r="AR308" s="24"/>
      <c r="AW308" s="4"/>
      <c r="AX308" s="2"/>
      <c r="AY308" s="2"/>
    </row>
    <row r="309" spans="2:77">
      <c r="H309" s="53"/>
      <c r="L309" s="15" t="s">
        <v>196</v>
      </c>
      <c r="M309" s="187">
        <f>M310</f>
        <v>21437210.151604846</v>
      </c>
      <c r="N309" s="187">
        <f>M311</f>
        <v>24163160.996950779</v>
      </c>
      <c r="O309" s="187">
        <f>M312</f>
        <v>25653491.894972246</v>
      </c>
      <c r="P309" s="187">
        <f>M313</f>
        <v>27235743.14173777</v>
      </c>
      <c r="Q309" s="187">
        <f>M314</f>
        <v>25653491.894972246</v>
      </c>
      <c r="R309" s="187">
        <f>M315</f>
        <v>27235743.14173777</v>
      </c>
      <c r="S309" s="187">
        <f>M316</f>
        <v>28915584.183223642</v>
      </c>
      <c r="U309" s="188"/>
      <c r="V309" s="57"/>
      <c r="W309" s="57"/>
      <c r="X309" s="57"/>
      <c r="Y309" s="57"/>
      <c r="Z309" s="57"/>
      <c r="AA309" s="57"/>
      <c r="AP309" s="137"/>
      <c r="AQ309" s="137"/>
      <c r="AR309" s="24"/>
      <c r="AW309" s="4"/>
      <c r="AX309" s="2"/>
      <c r="AY309" s="2"/>
    </row>
    <row r="310" spans="2:77">
      <c r="I310" s="53"/>
      <c r="L310" s="2" t="s">
        <v>197</v>
      </c>
      <c r="M310" s="189">
        <f>U302/H302</f>
        <v>21437210.151604846</v>
      </c>
      <c r="N310" s="17" t="s">
        <v>198</v>
      </c>
      <c r="AC310" s="6" t="e">
        <f>#REF!/I310</f>
        <v>#REF!</v>
      </c>
      <c r="AP310" s="137"/>
      <c r="AQ310" s="137"/>
      <c r="AR310" s="24"/>
      <c r="AW310" s="4"/>
      <c r="AX310" s="2"/>
      <c r="AY310" s="2"/>
    </row>
    <row r="311" spans="2:77">
      <c r="I311" s="46"/>
      <c r="M311" s="189">
        <f>V302/H302</f>
        <v>24163160.996950779</v>
      </c>
      <c r="N311" s="17" t="s">
        <v>199</v>
      </c>
      <c r="U311" s="190"/>
      <c r="V311" s="190"/>
      <c r="W311" s="190"/>
      <c r="X311" s="190"/>
      <c r="Y311" s="190"/>
      <c r="Z311" s="190"/>
      <c r="AA311" s="190"/>
      <c r="AC311" s="6"/>
      <c r="AP311" s="137"/>
      <c r="AQ311" s="137"/>
      <c r="AR311" s="24"/>
      <c r="AW311" s="4"/>
      <c r="AX311" s="2"/>
      <c r="AY311" s="2"/>
    </row>
    <row r="312" spans="2:77">
      <c r="I312" s="53"/>
      <c r="M312" s="189">
        <f>W302/H302</f>
        <v>25653491.894972246</v>
      </c>
      <c r="N312" s="17" t="s">
        <v>200</v>
      </c>
      <c r="U312" s="57"/>
      <c r="V312" s="57"/>
      <c r="W312" s="57"/>
      <c r="X312" s="57"/>
      <c r="Y312" s="57"/>
      <c r="Z312" s="57"/>
      <c r="AC312" s="6"/>
      <c r="AH312" s="53">
        <f>AH307*90%</f>
        <v>1058131800</v>
      </c>
      <c r="AI312" s="53">
        <f t="shared" ref="AI312:AN313" si="257">AI307*90%</f>
        <v>1192683600</v>
      </c>
      <c r="AJ312" s="53">
        <f t="shared" si="257"/>
        <v>1266246000</v>
      </c>
      <c r="AK312" s="53">
        <f t="shared" si="257"/>
        <v>1344345300</v>
      </c>
      <c r="AL312" s="53">
        <f t="shared" si="257"/>
        <v>1266246000</v>
      </c>
      <c r="AM312" s="53">
        <f t="shared" si="257"/>
        <v>1344345300</v>
      </c>
      <c r="AN312" s="53">
        <f t="shared" si="257"/>
        <v>1427261400</v>
      </c>
      <c r="AO312" s="53"/>
      <c r="AP312" s="137"/>
      <c r="AQ312" s="137"/>
      <c r="AR312" s="24"/>
      <c r="AW312" s="4"/>
      <c r="AX312" s="2"/>
      <c r="AY312" s="2"/>
    </row>
    <row r="313" spans="2:77">
      <c r="H313" s="53"/>
      <c r="I313" s="53"/>
      <c r="M313" s="189">
        <f>X302/H302</f>
        <v>27235743.14173777</v>
      </c>
      <c r="N313" s="17" t="s">
        <v>201</v>
      </c>
      <c r="AC313" s="6"/>
      <c r="AH313" s="53">
        <f>AH308*90%</f>
        <v>2204797500</v>
      </c>
      <c r="AI313" s="53">
        <f t="shared" si="257"/>
        <v>2485159200</v>
      </c>
      <c r="AJ313" s="53">
        <f t="shared" si="257"/>
        <v>2638438200</v>
      </c>
      <c r="AK313" s="53">
        <f t="shared" si="257"/>
        <v>2801171700</v>
      </c>
      <c r="AL313" s="53">
        <f t="shared" si="257"/>
        <v>2638438200</v>
      </c>
      <c r="AM313" s="53">
        <f t="shared" si="257"/>
        <v>2801171700</v>
      </c>
      <c r="AN313" s="53">
        <f t="shared" si="257"/>
        <v>2973942000</v>
      </c>
      <c r="AO313" s="53"/>
      <c r="AP313" s="137"/>
      <c r="AQ313" s="137"/>
      <c r="AR313" s="24"/>
      <c r="AW313" s="4"/>
      <c r="AX313" s="2"/>
      <c r="AY313" s="2"/>
    </row>
    <row r="314" spans="2:77">
      <c r="M314" s="189">
        <f>Y302/H302</f>
        <v>25653491.894972246</v>
      </c>
      <c r="N314" s="17" t="s">
        <v>202</v>
      </c>
      <c r="S314" s="53"/>
      <c r="U314" s="190"/>
      <c r="V314" s="190"/>
      <c r="W314" s="190"/>
      <c r="X314" s="190"/>
      <c r="Y314" s="190"/>
      <c r="Z314" s="190"/>
      <c r="AA314" s="190"/>
      <c r="AP314" s="137"/>
      <c r="AQ314" s="137"/>
      <c r="AR314" s="24"/>
      <c r="AW314" s="4"/>
      <c r="AX314" s="2"/>
      <c r="AY314" s="2"/>
    </row>
    <row r="315" spans="2:77">
      <c r="M315" s="189">
        <f>Z302/H302</f>
        <v>27235743.14173777</v>
      </c>
      <c r="N315" s="17" t="s">
        <v>203</v>
      </c>
      <c r="U315" s="57"/>
      <c r="V315" s="57"/>
      <c r="W315" s="57"/>
      <c r="X315" s="57"/>
      <c r="Y315" s="57"/>
      <c r="Z315" s="57"/>
      <c r="AP315" s="137"/>
      <c r="AQ315" s="137"/>
      <c r="AR315" s="24"/>
      <c r="AW315" s="4"/>
      <c r="AX315" s="2"/>
      <c r="AY315" s="2"/>
    </row>
    <row r="316" spans="2:77">
      <c r="M316" s="189">
        <f>AA302/H302</f>
        <v>28915584.183223642</v>
      </c>
      <c r="N316" s="17" t="s">
        <v>204</v>
      </c>
      <c r="AP316" s="137"/>
      <c r="AQ316" s="137"/>
      <c r="AR316" s="24"/>
      <c r="AW316" s="4"/>
      <c r="AX316" s="2"/>
      <c r="AY316" s="2"/>
    </row>
    <row r="317" spans="2:77">
      <c r="AP317" s="137"/>
      <c r="AQ317" s="137"/>
      <c r="AR317" s="24"/>
      <c r="AW317" s="4"/>
      <c r="AX317" s="2"/>
      <c r="AY317" s="2"/>
    </row>
    <row r="318" spans="2:77">
      <c r="M318" s="46">
        <f t="shared" ref="M318:S319" si="258">M307/1.15</f>
        <v>18223693.218735605</v>
      </c>
      <c r="N318" s="46">
        <f t="shared" si="258"/>
        <v>20541013.970065664</v>
      </c>
      <c r="O318" s="46">
        <f t="shared" si="258"/>
        <v>21807938.765217394</v>
      </c>
      <c r="P318" s="46">
        <f t="shared" si="258"/>
        <v>23153004.709530957</v>
      </c>
      <c r="Q318" s="46">
        <f t="shared" si="258"/>
        <v>21807938.765217394</v>
      </c>
      <c r="R318" s="46">
        <f t="shared" si="258"/>
        <v>23153004.709530957</v>
      </c>
      <c r="S318" s="46">
        <f t="shared" si="258"/>
        <v>24581031.378103238</v>
      </c>
      <c r="AP318" s="137"/>
      <c r="AQ318" s="137"/>
      <c r="AR318" s="24"/>
      <c r="AW318" s="4"/>
      <c r="AX318" s="2"/>
      <c r="AY318" s="2"/>
    </row>
    <row r="319" spans="2:77">
      <c r="M319" s="46">
        <f t="shared" si="258"/>
        <v>19577733.220256716</v>
      </c>
      <c r="N319" s="46">
        <f t="shared" si="258"/>
        <v>22067233.39515334</v>
      </c>
      <c r="O319" s="46">
        <f t="shared" si="258"/>
        <v>23428292.064869568</v>
      </c>
      <c r="P319" s="46">
        <f t="shared" si="258"/>
        <v>24873297.855153095</v>
      </c>
      <c r="Q319" s="46">
        <f t="shared" si="258"/>
        <v>23428292.064869568</v>
      </c>
      <c r="R319" s="46">
        <f t="shared" si="258"/>
        <v>24873297.855153095</v>
      </c>
      <c r="S319" s="46">
        <f t="shared" si="258"/>
        <v>26407428.440712843</v>
      </c>
      <c r="AP319" s="137"/>
      <c r="AQ319" s="137"/>
      <c r="AR319" s="24"/>
      <c r="AW319" s="4"/>
      <c r="AX319" s="2"/>
      <c r="AY319" s="2"/>
    </row>
    <row r="320" spans="2:77">
      <c r="AP320" s="137"/>
      <c r="AQ320" s="137"/>
      <c r="AR320" s="24"/>
      <c r="AW320" s="4"/>
      <c r="AX320" s="2"/>
      <c r="AY320" s="2"/>
    </row>
    <row r="321" spans="1:77">
      <c r="AP321" s="137"/>
      <c r="AQ321" s="137"/>
      <c r="AR321" s="24"/>
      <c r="AW321" s="4"/>
      <c r="AX321" s="2"/>
      <c r="AY321" s="2"/>
    </row>
    <row r="322" spans="1:77">
      <c r="AP322" s="137"/>
      <c r="AQ322" s="137"/>
      <c r="AR322" s="24"/>
      <c r="AW322" s="4"/>
      <c r="AX322" s="2"/>
      <c r="AY322" s="2"/>
    </row>
    <row r="323" spans="1:77">
      <c r="AP323" s="137"/>
      <c r="AQ323" s="137"/>
      <c r="AR323" s="24"/>
      <c r="AW323" s="4"/>
      <c r="AX323" s="2"/>
      <c r="AY323" s="2"/>
    </row>
    <row r="324" spans="1:77">
      <c r="AP324" s="137"/>
      <c r="AQ324" s="137"/>
      <c r="AR324" s="24"/>
      <c r="AW324" s="4"/>
      <c r="AX324" s="2"/>
      <c r="AY324" s="2"/>
    </row>
    <row r="325" spans="1:77">
      <c r="AP325" s="137"/>
      <c r="AQ325" s="137"/>
      <c r="AR325" s="24"/>
      <c r="AW325" s="4"/>
      <c r="AX325" s="2"/>
      <c r="AY325" s="2"/>
    </row>
    <row r="326" spans="1:77">
      <c r="AP326" s="137"/>
      <c r="AQ326" s="137"/>
      <c r="AR326" s="24"/>
      <c r="AW326" s="4"/>
      <c r="AX326" s="2"/>
      <c r="AY326" s="2"/>
    </row>
    <row r="327" spans="1:77">
      <c r="AP327" s="137"/>
      <c r="AQ327" s="137"/>
      <c r="AR327" s="24"/>
      <c r="AW327" s="4"/>
      <c r="AX327" s="2"/>
      <c r="AY327" s="2"/>
    </row>
    <row r="328" spans="1:77">
      <c r="AP328" s="137"/>
      <c r="AQ328" s="137"/>
      <c r="AR328" s="24"/>
    </row>
    <row r="329" spans="1:77" s="14" customFormat="1">
      <c r="A329" s="2"/>
      <c r="B329" s="2"/>
      <c r="C329" s="2"/>
      <c r="D329" s="2"/>
      <c r="E329" s="2"/>
      <c r="F329" s="2"/>
      <c r="G329" s="2"/>
      <c r="H329" s="24"/>
      <c r="I329" s="24"/>
      <c r="J329" s="24"/>
      <c r="K329" s="24"/>
      <c r="L329" s="24"/>
      <c r="M329" s="2"/>
      <c r="N329" s="2"/>
      <c r="O329" s="2"/>
      <c r="P329" s="2"/>
      <c r="Q329" s="2"/>
      <c r="R329" s="2"/>
      <c r="S329" s="2"/>
      <c r="T329" s="3"/>
      <c r="U329" s="2"/>
      <c r="V329" s="2"/>
      <c r="W329" s="2"/>
      <c r="X329" s="2"/>
      <c r="Y329" s="2"/>
      <c r="Z329" s="2"/>
      <c r="AA329" s="2"/>
      <c r="AB329" s="3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191"/>
      <c r="AQ329" s="191"/>
      <c r="AR329" s="337"/>
      <c r="AS329" s="192"/>
      <c r="AT329" s="192"/>
      <c r="AU329" s="4"/>
      <c r="AV329" s="4"/>
      <c r="AW329" s="5"/>
      <c r="AX329" s="6"/>
      <c r="AY329" s="6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V329" s="193"/>
      <c r="BY329" s="192"/>
    </row>
    <row r="330" spans="1:77">
      <c r="H330" s="24"/>
      <c r="I330" s="24"/>
      <c r="J330" s="24"/>
      <c r="K330" s="194" t="s">
        <v>205</v>
      </c>
      <c r="L330" s="194"/>
      <c r="M330" s="195"/>
      <c r="N330" s="196" t="s">
        <v>206</v>
      </c>
      <c r="O330" s="197"/>
      <c r="P330" s="197"/>
      <c r="AP330" s="198">
        <f>SUM(AP41:AP329)</f>
        <v>554162014180</v>
      </c>
      <c r="AQ330" s="198">
        <f>SUM(AQ41:AQ329)</f>
        <v>469771351200</v>
      </c>
      <c r="AR330" s="338"/>
    </row>
    <row r="331" spans="1:77">
      <c r="H331" s="24"/>
      <c r="I331" s="24"/>
      <c r="J331" s="24"/>
      <c r="K331" s="199" t="s">
        <v>207</v>
      </c>
      <c r="L331" s="199" t="s">
        <v>16</v>
      </c>
      <c r="M331" s="199" t="s">
        <v>17</v>
      </c>
      <c r="N331" s="200" t="s">
        <v>207</v>
      </c>
      <c r="O331" s="200" t="s">
        <v>16</v>
      </c>
      <c r="P331" s="200" t="s">
        <v>17</v>
      </c>
    </row>
    <row r="332" spans="1:77">
      <c r="H332" s="24"/>
      <c r="I332" s="24"/>
      <c r="J332" s="24"/>
      <c r="K332" s="201" t="s">
        <v>208</v>
      </c>
      <c r="L332" s="202">
        <v>101</v>
      </c>
      <c r="M332" s="202">
        <v>100</v>
      </c>
      <c r="N332" s="203" t="s">
        <v>13</v>
      </c>
      <c r="O332" s="204">
        <v>101</v>
      </c>
      <c r="P332" s="204">
        <v>100</v>
      </c>
    </row>
    <row r="333" spans="1:77">
      <c r="H333" s="24"/>
      <c r="I333" s="24"/>
      <c r="J333" s="24"/>
      <c r="K333" s="201"/>
      <c r="L333" s="202"/>
      <c r="M333" s="202"/>
      <c r="N333" s="203" t="s">
        <v>209</v>
      </c>
      <c r="O333" s="204">
        <v>100</v>
      </c>
      <c r="P333" s="204">
        <v>100</v>
      </c>
    </row>
    <row r="334" spans="1:77">
      <c r="H334" s="24"/>
      <c r="I334" s="24"/>
      <c r="J334" s="24"/>
      <c r="K334" s="205" t="s">
        <v>210</v>
      </c>
      <c r="L334" s="202">
        <v>103</v>
      </c>
      <c r="M334" s="202">
        <v>101</v>
      </c>
      <c r="N334" s="206" t="s">
        <v>211</v>
      </c>
      <c r="O334" s="204">
        <v>102</v>
      </c>
      <c r="P334" s="204">
        <v>102</v>
      </c>
    </row>
    <row r="335" spans="1:77">
      <c r="H335" s="24"/>
      <c r="I335" s="24"/>
      <c r="J335" s="24"/>
      <c r="K335" s="205"/>
      <c r="L335" s="202"/>
      <c r="M335" s="202"/>
      <c r="N335" s="206" t="s">
        <v>41</v>
      </c>
      <c r="O335" s="204">
        <v>108</v>
      </c>
      <c r="P335" s="204">
        <v>105</v>
      </c>
    </row>
    <row r="336" spans="1:77">
      <c r="H336" s="24"/>
      <c r="I336" s="24"/>
      <c r="J336" s="24"/>
      <c r="K336" s="201" t="s">
        <v>212</v>
      </c>
      <c r="L336" s="202">
        <v>101</v>
      </c>
      <c r="M336" s="202">
        <v>100</v>
      </c>
      <c r="N336" s="203" t="s">
        <v>212</v>
      </c>
      <c r="O336" s="204">
        <v>101</v>
      </c>
      <c r="P336" s="204">
        <v>101</v>
      </c>
    </row>
    <row r="337" spans="8:18">
      <c r="H337" s="24"/>
      <c r="I337" s="24"/>
      <c r="J337" s="24"/>
      <c r="K337" s="201" t="s">
        <v>213</v>
      </c>
      <c r="L337" s="202">
        <v>102</v>
      </c>
      <c r="M337" s="202">
        <v>103</v>
      </c>
      <c r="N337" s="203" t="s">
        <v>213</v>
      </c>
      <c r="O337" s="204">
        <v>104</v>
      </c>
      <c r="P337" s="204">
        <v>104</v>
      </c>
    </row>
    <row r="338" spans="8:18">
      <c r="H338" s="24"/>
      <c r="I338" s="207"/>
      <c r="J338" s="24"/>
      <c r="K338" s="201" t="s">
        <v>214</v>
      </c>
      <c r="L338" s="202">
        <v>100</v>
      </c>
      <c r="M338" s="202">
        <v>103</v>
      </c>
      <c r="N338" s="203" t="s">
        <v>214</v>
      </c>
      <c r="O338" s="204">
        <v>103</v>
      </c>
      <c r="P338" s="204">
        <v>103</v>
      </c>
    </row>
    <row r="339" spans="8:18">
      <c r="H339" s="24"/>
      <c r="I339" s="208"/>
      <c r="J339" s="24"/>
      <c r="K339" s="205" t="s">
        <v>215</v>
      </c>
      <c r="L339" s="202">
        <v>101</v>
      </c>
      <c r="M339" s="202">
        <v>104</v>
      </c>
      <c r="N339" s="206" t="s">
        <v>215</v>
      </c>
      <c r="O339" s="204">
        <v>104</v>
      </c>
      <c r="P339" s="204">
        <v>104</v>
      </c>
    </row>
    <row r="340" spans="8:18">
      <c r="H340" s="24"/>
      <c r="I340" s="24"/>
      <c r="J340" s="24"/>
      <c r="K340" s="201" t="s">
        <v>216</v>
      </c>
      <c r="L340" s="202">
        <v>100</v>
      </c>
      <c r="M340" s="202">
        <v>102</v>
      </c>
      <c r="N340" s="203" t="s">
        <v>217</v>
      </c>
      <c r="O340" s="204">
        <v>104</v>
      </c>
      <c r="P340" s="204">
        <v>104</v>
      </c>
    </row>
    <row r="341" spans="8:18">
      <c r="H341" s="24"/>
      <c r="I341" s="24"/>
      <c r="J341" s="24"/>
      <c r="K341" s="201" t="s">
        <v>218</v>
      </c>
      <c r="L341" s="202">
        <v>100</v>
      </c>
      <c r="M341" s="202">
        <v>102</v>
      </c>
      <c r="N341" s="203" t="s">
        <v>219</v>
      </c>
      <c r="O341" s="204">
        <v>105</v>
      </c>
      <c r="P341" s="204">
        <v>105</v>
      </c>
    </row>
    <row r="342" spans="8:18">
      <c r="H342" s="24"/>
      <c r="I342" s="24"/>
      <c r="J342" s="24"/>
      <c r="K342" s="24"/>
      <c r="L342" s="24"/>
      <c r="M342" s="24"/>
      <c r="N342" s="209"/>
      <c r="O342" s="24"/>
      <c r="P342" s="24"/>
      <c r="Q342" s="24"/>
    </row>
    <row r="343" spans="8:18">
      <c r="H343" s="24"/>
      <c r="I343" s="24"/>
      <c r="J343" s="24"/>
      <c r="K343" s="24"/>
      <c r="L343" s="24"/>
      <c r="M343" s="24"/>
      <c r="N343" s="209"/>
      <c r="O343" s="24"/>
      <c r="P343" s="24"/>
      <c r="Q343" s="24"/>
    </row>
    <row r="344" spans="8:18">
      <c r="H344" s="24"/>
      <c r="I344" s="24"/>
      <c r="J344" s="24"/>
      <c r="K344" s="24"/>
      <c r="L344" s="24"/>
      <c r="M344" s="24"/>
      <c r="N344" s="209"/>
      <c r="O344" s="24"/>
      <c r="P344" s="24"/>
      <c r="Q344" s="24"/>
    </row>
    <row r="345" spans="8:18">
      <c r="H345" s="24"/>
      <c r="I345" s="24"/>
      <c r="J345" s="24"/>
      <c r="K345" s="24"/>
      <c r="L345" s="24"/>
    </row>
    <row r="346" spans="8:18">
      <c r="L346" s="210" t="s">
        <v>220</v>
      </c>
      <c r="M346" s="17"/>
      <c r="N346" s="195" t="s">
        <v>221</v>
      </c>
      <c r="O346" s="211"/>
      <c r="P346" s="211"/>
    </row>
    <row r="347" spans="8:18">
      <c r="L347" s="17" t="s">
        <v>75</v>
      </c>
      <c r="M347" s="20">
        <v>1.08</v>
      </c>
      <c r="N347" s="212" t="s">
        <v>13</v>
      </c>
      <c r="O347" s="213" t="s">
        <v>222</v>
      </c>
      <c r="P347" s="214">
        <v>101</v>
      </c>
      <c r="Q347" s="18">
        <v>0.02</v>
      </c>
      <c r="R347" s="17" t="s">
        <v>21</v>
      </c>
    </row>
    <row r="348" spans="8:18">
      <c r="L348" s="17" t="s">
        <v>80</v>
      </c>
      <c r="M348" s="20">
        <v>0.9</v>
      </c>
      <c r="N348" s="212"/>
      <c r="O348" s="213" t="s">
        <v>223</v>
      </c>
      <c r="P348" s="214">
        <v>100</v>
      </c>
      <c r="Q348" s="18">
        <v>0.05</v>
      </c>
      <c r="R348" s="17" t="s">
        <v>26</v>
      </c>
    </row>
    <row r="349" spans="8:18">
      <c r="L349" s="17" t="s">
        <v>85</v>
      </c>
      <c r="M349" s="20">
        <v>1.1200000000000001</v>
      </c>
      <c r="N349" s="212" t="s">
        <v>5</v>
      </c>
      <c r="O349" s="213"/>
      <c r="P349" s="214">
        <v>101</v>
      </c>
      <c r="Q349" s="18">
        <v>0.05</v>
      </c>
      <c r="R349" s="17" t="s">
        <v>30</v>
      </c>
    </row>
    <row r="350" spans="8:18">
      <c r="L350" s="17" t="s">
        <v>90</v>
      </c>
      <c r="M350" s="20">
        <v>0.95</v>
      </c>
      <c r="N350" s="215" t="s">
        <v>6</v>
      </c>
      <c r="O350" s="213"/>
      <c r="P350" s="214">
        <v>101.25</v>
      </c>
      <c r="Q350" s="18">
        <v>0.05</v>
      </c>
      <c r="R350" s="17" t="s">
        <v>33</v>
      </c>
    </row>
    <row r="351" spans="8:18">
      <c r="L351" s="17" t="s">
        <v>91</v>
      </c>
      <c r="M351" s="20">
        <v>1.1000000000000001</v>
      </c>
      <c r="N351" s="215" t="s">
        <v>14</v>
      </c>
      <c r="O351" s="213" t="s">
        <v>222</v>
      </c>
      <c r="P351" s="214">
        <v>101.5</v>
      </c>
    </row>
    <row r="352" spans="8:18">
      <c r="L352" s="17" t="s">
        <v>92</v>
      </c>
      <c r="M352" s="74">
        <v>0.93</v>
      </c>
      <c r="N352" s="215"/>
      <c r="O352" s="213" t="s">
        <v>223</v>
      </c>
      <c r="P352" s="214">
        <v>101.5</v>
      </c>
    </row>
    <row r="353" spans="14:16">
      <c r="N353" s="216" t="s">
        <v>224</v>
      </c>
      <c r="O353" s="217"/>
      <c r="P353" s="218">
        <v>102</v>
      </c>
    </row>
    <row r="354" spans="14:16">
      <c r="N354" s="216">
        <v>18</v>
      </c>
      <c r="O354" s="217"/>
      <c r="P354" s="218">
        <v>102.5</v>
      </c>
    </row>
    <row r="355" spans="14:16">
      <c r="N355" s="216"/>
      <c r="O355" s="217" t="s">
        <v>225</v>
      </c>
      <c r="P355" s="218">
        <v>102.5</v>
      </c>
    </row>
    <row r="356" spans="14:16">
      <c r="N356" s="217" t="s">
        <v>226</v>
      </c>
      <c r="O356" s="217"/>
      <c r="P356" s="218">
        <v>102.25</v>
      </c>
    </row>
    <row r="357" spans="14:16">
      <c r="N357" s="216">
        <v>28</v>
      </c>
      <c r="O357" s="217"/>
      <c r="P357" s="218">
        <v>102.5</v>
      </c>
    </row>
    <row r="358" spans="14:16">
      <c r="N358" s="216"/>
      <c r="O358" s="217" t="s">
        <v>225</v>
      </c>
      <c r="P358" s="218">
        <v>102.5</v>
      </c>
    </row>
    <row r="359" spans="14:16">
      <c r="N359" s="217" t="s">
        <v>227</v>
      </c>
      <c r="O359" s="217" t="s">
        <v>16</v>
      </c>
      <c r="P359" s="218">
        <v>102</v>
      </c>
    </row>
    <row r="360" spans="14:16">
      <c r="N360" s="219"/>
      <c r="O360" s="202" t="s">
        <v>225</v>
      </c>
      <c r="P360" s="220">
        <v>102</v>
      </c>
    </row>
    <row r="361" spans="14:16">
      <c r="N361" s="219"/>
      <c r="O361" s="202"/>
      <c r="P361" s="202"/>
    </row>
  </sheetData>
  <mergeCells count="8">
    <mergeCell ref="BE2:BO2"/>
    <mergeCell ref="I26:J26"/>
    <mergeCell ref="I27:J27"/>
    <mergeCell ref="I28:J28"/>
    <mergeCell ref="C36:D36"/>
    <mergeCell ref="M36:S36"/>
    <mergeCell ref="U36:AA36"/>
    <mergeCell ref="AH36:AP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CG381"/>
  <sheetViews>
    <sheetView topLeftCell="AJ1" zoomScale="85" zoomScaleNormal="80" workbookViewId="0">
      <selection activeCell="CF51" sqref="CF51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6.7109375" style="2" customWidth="1"/>
    <col min="35" max="35" width="17.28515625" style="2" hidden="1" customWidth="1"/>
    <col min="36" max="36" width="18.140625" style="2" customWidth="1"/>
    <col min="37" max="37" width="17.140625" style="2" customWidth="1"/>
    <col min="38" max="38" width="16.28515625" style="2" customWidth="1"/>
    <col min="39" max="39" width="17.5703125" style="2" customWidth="1"/>
    <col min="40" max="40" width="18.140625" style="2" customWidth="1"/>
    <col min="41" max="41" width="17.5703125" style="2" hidden="1" customWidth="1"/>
    <col min="42" max="42" width="22.7109375" style="2" hidden="1" customWidth="1"/>
    <col min="43" max="43" width="13.42578125" style="4" hidden="1" customWidth="1"/>
    <col min="44" max="44" width="16.42578125" style="4" hidden="1" customWidth="1"/>
    <col min="45" max="45" width="18.7109375" style="4" hidden="1" customWidth="1"/>
    <col min="46" max="46" width="20.5703125" style="4" hidden="1" customWidth="1"/>
    <col min="47" max="47" width="16.28515625" style="5" hidden="1" customWidth="1"/>
    <col min="48" max="49" width="14.7109375" style="6" hidden="1" customWidth="1"/>
    <col min="50" max="50" width="20.140625" style="2" hidden="1" customWidth="1"/>
    <col min="51" max="51" width="11" style="2" hidden="1" customWidth="1"/>
    <col min="52" max="65" width="14.7109375" style="2" hidden="1" customWidth="1"/>
    <col min="66" max="66" width="18" style="2" hidden="1" customWidth="1"/>
    <col min="67" max="67" width="11.7109375" style="2" hidden="1" customWidth="1"/>
    <col min="68" max="68" width="23.5703125" style="2" hidden="1" customWidth="1"/>
    <col min="69" max="69" width="13.7109375" style="2" hidden="1" customWidth="1"/>
    <col min="70" max="70" width="4.140625" style="2" hidden="1" customWidth="1"/>
    <col min="71" max="71" width="3.85546875" style="84" hidden="1" customWidth="1"/>
    <col min="72" max="72" width="13" style="2" hidden="1" customWidth="1"/>
    <col min="73" max="73" width="9" style="2" hidden="1" customWidth="1"/>
    <col min="74" max="74" width="9" style="4" hidden="1" customWidth="1"/>
    <col min="75" max="76" width="10" style="2" hidden="1" customWidth="1"/>
    <col min="77" max="77" width="14.5703125" style="2" hidden="1" customWidth="1"/>
    <col min="78" max="78" width="7.140625" style="2" hidden="1" customWidth="1"/>
    <col min="79" max="80" width="6.7109375" style="2" hidden="1" customWidth="1"/>
    <col min="81" max="81" width="7.42578125" style="2" hidden="1" customWidth="1"/>
    <col min="82" max="82" width="10.7109375" style="2" hidden="1" customWidth="1"/>
    <col min="83" max="83" width="9" style="2" hidden="1" customWidth="1"/>
    <col min="84" max="84" width="18.85546875" style="2" customWidth="1"/>
    <col min="85" max="85" width="18.28515625" style="2" customWidth="1"/>
    <col min="86" max="95" width="9" style="2" customWidth="1"/>
    <col min="96" max="16384" width="9" style="2"/>
  </cols>
  <sheetData>
    <row r="1" spans="3:68" ht="22.5">
      <c r="C1" s="1" t="s">
        <v>0</v>
      </c>
    </row>
    <row r="2" spans="3:68" ht="22.5" customHeight="1">
      <c r="C2" s="1" t="s">
        <v>1</v>
      </c>
      <c r="BC2" s="657" t="s">
        <v>2</v>
      </c>
      <c r="BD2" s="657"/>
      <c r="BE2" s="657"/>
      <c r="BF2" s="657"/>
      <c r="BG2" s="657"/>
      <c r="BH2" s="657"/>
      <c r="BI2" s="657"/>
      <c r="BJ2" s="657"/>
      <c r="BK2" s="657"/>
      <c r="BL2" s="657"/>
      <c r="BM2" s="657"/>
    </row>
    <row r="3" spans="3:68" ht="22.5">
      <c r="C3" s="7" t="s">
        <v>284</v>
      </c>
      <c r="AN3" s="8" t="s">
        <v>4</v>
      </c>
      <c r="AQ3" s="9" t="s">
        <v>5</v>
      </c>
      <c r="AR3" s="10" t="s">
        <v>6</v>
      </c>
      <c r="AS3" s="10" t="s">
        <v>7</v>
      </c>
      <c r="AT3" s="11" t="s">
        <v>8</v>
      </c>
      <c r="AU3" s="12" t="s">
        <v>9</v>
      </c>
      <c r="AV3" s="12" t="s">
        <v>10</v>
      </c>
      <c r="AW3" s="12" t="s">
        <v>11</v>
      </c>
      <c r="AX3" s="9" t="s">
        <v>12</v>
      </c>
      <c r="AY3" s="10" t="s">
        <v>13</v>
      </c>
      <c r="AZ3" s="10" t="s">
        <v>14</v>
      </c>
      <c r="BA3" s="13">
        <v>18</v>
      </c>
      <c r="BB3" s="13">
        <v>28</v>
      </c>
      <c r="BC3" s="13">
        <v>3</v>
      </c>
      <c r="BD3" s="13">
        <v>6</v>
      </c>
      <c r="BE3" s="13">
        <v>9</v>
      </c>
      <c r="BF3" s="13">
        <v>11</v>
      </c>
      <c r="BG3" s="13">
        <v>16</v>
      </c>
      <c r="BH3" s="13">
        <v>18</v>
      </c>
      <c r="BI3" s="13">
        <v>21</v>
      </c>
      <c r="BJ3" s="13">
        <v>23</v>
      </c>
      <c r="BK3" s="13">
        <v>27</v>
      </c>
      <c r="BL3" s="13">
        <v>29</v>
      </c>
      <c r="BM3" s="13">
        <v>36</v>
      </c>
      <c r="BO3" s="14" t="s">
        <v>15</v>
      </c>
    </row>
    <row r="4" spans="3:68" hidden="1">
      <c r="AI4" s="15"/>
      <c r="AJ4" s="15" t="s">
        <v>16</v>
      </c>
      <c r="AK4" s="15" t="s">
        <v>17</v>
      </c>
      <c r="AL4" s="2" t="s">
        <v>18</v>
      </c>
      <c r="AN4" s="16" t="s">
        <v>19</v>
      </c>
      <c r="AO4" s="17">
        <v>5</v>
      </c>
      <c r="AP4" s="17" t="s">
        <v>20</v>
      </c>
      <c r="AQ4" s="18">
        <v>1</v>
      </c>
      <c r="AR4" s="18">
        <v>1</v>
      </c>
      <c r="AS4" s="19">
        <v>1.01</v>
      </c>
      <c r="AT4" s="19">
        <v>1.01</v>
      </c>
      <c r="AU4" s="19">
        <v>1.02</v>
      </c>
      <c r="AV4" s="19">
        <v>1.02</v>
      </c>
      <c r="AW4" s="19">
        <v>1.0149999999999999</v>
      </c>
      <c r="AX4" s="19">
        <v>1.0149999999999999</v>
      </c>
      <c r="AY4" s="19">
        <v>1.0024999999999999</v>
      </c>
      <c r="AZ4" s="18">
        <v>1</v>
      </c>
      <c r="BA4" s="19">
        <v>1.01</v>
      </c>
      <c r="BB4" s="19">
        <v>1.02</v>
      </c>
      <c r="BC4" s="19">
        <v>1.01</v>
      </c>
      <c r="BD4" s="19">
        <v>1.01</v>
      </c>
      <c r="BE4" s="19">
        <v>1.01</v>
      </c>
      <c r="BF4" s="19">
        <v>1.02</v>
      </c>
      <c r="BG4" s="19">
        <v>1.02</v>
      </c>
      <c r="BH4" s="19">
        <v>1.02</v>
      </c>
      <c r="BI4" s="19">
        <v>1.03</v>
      </c>
      <c r="BJ4" s="19">
        <v>1.03</v>
      </c>
      <c r="BK4" s="19">
        <v>1.03</v>
      </c>
      <c r="BL4" s="19">
        <v>1.03</v>
      </c>
      <c r="BM4" s="19">
        <v>1.0249999999999999</v>
      </c>
      <c r="BN4" s="17" t="s">
        <v>20</v>
      </c>
      <c r="BO4" s="18">
        <v>0.02</v>
      </c>
      <c r="BP4" s="17" t="s">
        <v>21</v>
      </c>
    </row>
    <row r="5" spans="3:68" hidden="1">
      <c r="C5" s="17" t="s">
        <v>22</v>
      </c>
      <c r="D5" s="17"/>
      <c r="E5" s="17"/>
      <c r="F5" s="17"/>
      <c r="G5" s="17"/>
      <c r="H5" s="17"/>
      <c r="I5" s="17"/>
      <c r="J5" s="20">
        <v>0.1</v>
      </c>
      <c r="AB5" s="2"/>
      <c r="AC5" s="3"/>
      <c r="AD5" s="3"/>
      <c r="AE5" s="3"/>
      <c r="AF5" s="3"/>
      <c r="AG5" s="3"/>
      <c r="AI5" s="15" t="s">
        <v>23</v>
      </c>
      <c r="AJ5" s="15">
        <v>109</v>
      </c>
      <c r="AK5" s="15">
        <v>105</v>
      </c>
      <c r="AN5" s="16" t="s">
        <v>24</v>
      </c>
      <c r="AO5" s="17">
        <v>6</v>
      </c>
      <c r="AP5" s="17" t="s">
        <v>25</v>
      </c>
      <c r="AQ5" s="18">
        <v>1</v>
      </c>
      <c r="AR5" s="18">
        <v>1</v>
      </c>
      <c r="AS5" s="19">
        <v>1.01</v>
      </c>
      <c r="AT5" s="19">
        <v>1.01</v>
      </c>
      <c r="AU5" s="19">
        <v>1.02</v>
      </c>
      <c r="AV5" s="19">
        <v>1.02</v>
      </c>
      <c r="AW5" s="19">
        <v>1.0149999999999999</v>
      </c>
      <c r="AX5" s="19">
        <v>1.0149999999999999</v>
      </c>
      <c r="AY5" s="19">
        <v>1</v>
      </c>
      <c r="AZ5" s="18">
        <v>1</v>
      </c>
      <c r="BA5" s="19">
        <v>1.01</v>
      </c>
      <c r="BB5" s="19">
        <v>1.02</v>
      </c>
      <c r="BC5" s="19">
        <v>1.01</v>
      </c>
      <c r="BD5" s="19">
        <v>1.01</v>
      </c>
      <c r="BE5" s="19">
        <v>1.01</v>
      </c>
      <c r="BF5" s="19">
        <v>1.02</v>
      </c>
      <c r="BG5" s="19">
        <v>1.02</v>
      </c>
      <c r="BH5" s="19">
        <v>1.02</v>
      </c>
      <c r="BI5" s="19">
        <v>1.03</v>
      </c>
      <c r="BJ5" s="19">
        <v>1.03</v>
      </c>
      <c r="BK5" s="19">
        <v>1.03</v>
      </c>
      <c r="BL5" s="19">
        <v>1.03</v>
      </c>
      <c r="BM5" s="19">
        <v>1.0249999999999999</v>
      </c>
      <c r="BN5" s="17" t="s">
        <v>25</v>
      </c>
      <c r="BO5" s="18">
        <v>0.05</v>
      </c>
      <c r="BP5" s="17" t="s">
        <v>26</v>
      </c>
    </row>
    <row r="6" spans="3:68" hidden="1">
      <c r="J6" s="21"/>
      <c r="AB6" s="2"/>
      <c r="AC6" s="3"/>
      <c r="AD6" s="3"/>
      <c r="AE6" s="3"/>
      <c r="AF6" s="22" t="s">
        <v>27</v>
      </c>
      <c r="AG6" s="23">
        <v>100</v>
      </c>
      <c r="AH6" s="24"/>
      <c r="AI6" s="25" t="s">
        <v>28</v>
      </c>
      <c r="AJ6" s="15">
        <v>108</v>
      </c>
      <c r="AK6" s="15">
        <v>104</v>
      </c>
      <c r="AN6" s="16" t="s">
        <v>29</v>
      </c>
      <c r="AO6" s="17">
        <v>1</v>
      </c>
      <c r="AP6" s="17" t="s">
        <v>20</v>
      </c>
      <c r="AQ6" s="18">
        <v>1</v>
      </c>
      <c r="AR6" s="18">
        <v>1</v>
      </c>
      <c r="AS6" s="19">
        <v>1.01</v>
      </c>
      <c r="AT6" s="19">
        <v>1.01</v>
      </c>
      <c r="AU6" s="19">
        <v>1.02</v>
      </c>
      <c r="AV6" s="19">
        <v>1.02</v>
      </c>
      <c r="AW6" s="19">
        <v>1.0149999999999999</v>
      </c>
      <c r="AX6" s="19">
        <v>1.0149999999999999</v>
      </c>
      <c r="AY6" s="19">
        <v>1.0024999999999999</v>
      </c>
      <c r="AZ6" s="18">
        <v>1</v>
      </c>
      <c r="BA6" s="19">
        <v>1.01</v>
      </c>
      <c r="BB6" s="19">
        <v>1.02</v>
      </c>
      <c r="BC6" s="19">
        <v>1.01</v>
      </c>
      <c r="BD6" s="19">
        <v>1.01</v>
      </c>
      <c r="BE6" s="19">
        <v>1.01</v>
      </c>
      <c r="BF6" s="19">
        <v>1.02</v>
      </c>
      <c r="BG6" s="19">
        <v>1.02</v>
      </c>
      <c r="BH6" s="19">
        <v>1.02</v>
      </c>
      <c r="BI6" s="19">
        <v>1.03</v>
      </c>
      <c r="BJ6" s="19">
        <v>1.03</v>
      </c>
      <c r="BK6" s="19">
        <v>1.03</v>
      </c>
      <c r="BL6" s="19">
        <v>1.03</v>
      </c>
      <c r="BM6" s="19">
        <v>1.0249999999999999</v>
      </c>
      <c r="BN6" s="17" t="s">
        <v>20</v>
      </c>
      <c r="BO6" s="18">
        <v>0.05</v>
      </c>
      <c r="BP6" s="17" t="s">
        <v>30</v>
      </c>
    </row>
    <row r="7" spans="3:68" hidden="1">
      <c r="J7" s="21"/>
      <c r="AB7" s="2"/>
      <c r="AC7" s="3"/>
      <c r="AD7" s="3"/>
      <c r="AE7" s="3"/>
      <c r="AF7" s="3"/>
      <c r="AG7" s="3"/>
      <c r="AI7" s="15" t="s">
        <v>31</v>
      </c>
      <c r="AJ7" s="15">
        <v>107</v>
      </c>
      <c r="AK7" s="15">
        <v>103</v>
      </c>
      <c r="AN7" s="16" t="s">
        <v>32</v>
      </c>
      <c r="AO7" s="17">
        <v>1</v>
      </c>
      <c r="AP7" s="17" t="s">
        <v>20</v>
      </c>
      <c r="AQ7" s="18">
        <v>1</v>
      </c>
      <c r="AR7" s="18">
        <v>1</v>
      </c>
      <c r="AS7" s="19">
        <v>1.01</v>
      </c>
      <c r="AT7" s="19">
        <v>1.01</v>
      </c>
      <c r="AU7" s="19">
        <v>1.02</v>
      </c>
      <c r="AV7" s="19">
        <v>1.02</v>
      </c>
      <c r="AW7" s="19">
        <v>1.0149999999999999</v>
      </c>
      <c r="AX7" s="19">
        <v>1.0149999999999999</v>
      </c>
      <c r="AY7" s="19">
        <v>1.0024999999999999</v>
      </c>
      <c r="AZ7" s="18">
        <v>1</v>
      </c>
      <c r="BA7" s="19">
        <v>1.01</v>
      </c>
      <c r="BB7" s="19">
        <v>1.02</v>
      </c>
      <c r="BC7" s="19">
        <v>1.01</v>
      </c>
      <c r="BD7" s="19">
        <v>1.01</v>
      </c>
      <c r="BE7" s="19">
        <v>1.01</v>
      </c>
      <c r="BF7" s="19">
        <v>1.02</v>
      </c>
      <c r="BG7" s="19">
        <v>1.02</v>
      </c>
      <c r="BH7" s="19">
        <v>1.02</v>
      </c>
      <c r="BI7" s="19">
        <v>1.03</v>
      </c>
      <c r="BJ7" s="19">
        <v>1.03</v>
      </c>
      <c r="BK7" s="19">
        <v>1.03</v>
      </c>
      <c r="BL7" s="19">
        <v>1.03</v>
      </c>
      <c r="BM7" s="19">
        <v>1.0249999999999999</v>
      </c>
      <c r="BN7" s="17" t="s">
        <v>20</v>
      </c>
      <c r="BO7" s="18">
        <v>0.05</v>
      </c>
      <c r="BP7" s="17" t="s">
        <v>33</v>
      </c>
    </row>
    <row r="8" spans="3:68" hidden="1">
      <c r="J8" s="21"/>
      <c r="AB8" s="2"/>
      <c r="AC8" s="3"/>
      <c r="AD8" s="3"/>
      <c r="AE8" s="3"/>
      <c r="AF8" s="3"/>
      <c r="AG8" s="3"/>
      <c r="AI8" s="15" t="s">
        <v>34</v>
      </c>
      <c r="AJ8" s="15">
        <v>106</v>
      </c>
      <c r="AK8" s="15">
        <v>101</v>
      </c>
      <c r="AN8" s="16" t="s">
        <v>35</v>
      </c>
      <c r="AO8" s="17">
        <v>2</v>
      </c>
      <c r="AP8" s="17" t="s">
        <v>25</v>
      </c>
      <c r="AQ8" s="18">
        <v>1</v>
      </c>
      <c r="AR8" s="18">
        <v>1</v>
      </c>
      <c r="AS8" s="19">
        <v>1.01</v>
      </c>
      <c r="AT8" s="19">
        <v>1.01</v>
      </c>
      <c r="AU8" s="19">
        <v>1.02</v>
      </c>
      <c r="AV8" s="19">
        <v>1.02</v>
      </c>
      <c r="AW8" s="19">
        <v>1.0149999999999999</v>
      </c>
      <c r="AX8" s="19">
        <v>1.0149999999999999</v>
      </c>
      <c r="AY8" s="19">
        <v>1</v>
      </c>
      <c r="AZ8" s="18">
        <v>1</v>
      </c>
      <c r="BA8" s="19">
        <v>1.01</v>
      </c>
      <c r="BB8" s="19">
        <v>1.02</v>
      </c>
      <c r="BC8" s="19">
        <v>1.01</v>
      </c>
      <c r="BD8" s="19">
        <v>1.01</v>
      </c>
      <c r="BE8" s="19">
        <v>1.01</v>
      </c>
      <c r="BF8" s="19">
        <v>1.02</v>
      </c>
      <c r="BG8" s="19">
        <v>1.02</v>
      </c>
      <c r="BH8" s="19">
        <v>1.02</v>
      </c>
      <c r="BI8" s="19">
        <v>1.03</v>
      </c>
      <c r="BJ8" s="19">
        <v>1.03</v>
      </c>
      <c r="BK8" s="19">
        <v>1.03</v>
      </c>
      <c r="BL8" s="19">
        <v>1.03</v>
      </c>
      <c r="BM8" s="19">
        <v>1.0249999999999999</v>
      </c>
      <c r="BN8" s="17" t="s">
        <v>25</v>
      </c>
      <c r="BO8" s="26"/>
    </row>
    <row r="9" spans="3:68" hidden="1">
      <c r="J9" s="21"/>
      <c r="X9" s="27" t="s">
        <v>36</v>
      </c>
      <c r="AA9" s="2" t="s">
        <v>37</v>
      </c>
      <c r="AB9" s="2"/>
      <c r="AC9" s="3"/>
      <c r="AD9" s="3"/>
      <c r="AE9" s="3"/>
      <c r="AF9" s="3"/>
      <c r="AG9" s="3"/>
      <c r="AI9" s="22" t="s">
        <v>27</v>
      </c>
      <c r="AJ9" s="15">
        <v>100</v>
      </c>
      <c r="AK9" s="15">
        <v>100</v>
      </c>
      <c r="AN9" s="16" t="s">
        <v>38</v>
      </c>
      <c r="AO9" s="17">
        <v>1</v>
      </c>
      <c r="AP9" s="17" t="s">
        <v>20</v>
      </c>
      <c r="AQ9" s="18">
        <v>1</v>
      </c>
      <c r="AR9" s="18">
        <v>1</v>
      </c>
      <c r="AS9" s="19">
        <v>1.01</v>
      </c>
      <c r="AT9" s="19">
        <v>1.01</v>
      </c>
      <c r="AU9" s="19">
        <v>1.02</v>
      </c>
      <c r="AV9" s="19">
        <v>1.02</v>
      </c>
      <c r="AW9" s="19">
        <v>1.0149999999999999</v>
      </c>
      <c r="AX9" s="19">
        <v>1.0149999999999999</v>
      </c>
      <c r="AY9" s="19">
        <v>1.0024999999999999</v>
      </c>
      <c r="AZ9" s="18">
        <v>1</v>
      </c>
      <c r="BA9" s="19">
        <v>1.01</v>
      </c>
      <c r="BB9" s="19">
        <v>1.02</v>
      </c>
      <c r="BC9" s="19">
        <v>1.01</v>
      </c>
      <c r="BD9" s="19">
        <v>1.01</v>
      </c>
      <c r="BE9" s="19">
        <v>1.01</v>
      </c>
      <c r="BF9" s="19">
        <v>1.02</v>
      </c>
      <c r="BG9" s="19">
        <v>1.02</v>
      </c>
      <c r="BH9" s="19">
        <v>1.02</v>
      </c>
      <c r="BI9" s="19">
        <v>1.03</v>
      </c>
      <c r="BJ9" s="19">
        <v>1.03</v>
      </c>
      <c r="BK9" s="19">
        <v>1.03</v>
      </c>
      <c r="BL9" s="19">
        <v>1.03</v>
      </c>
      <c r="BM9" s="19">
        <v>1.0249999999999999</v>
      </c>
      <c r="BN9" s="17" t="s">
        <v>20</v>
      </c>
      <c r="BO9" s="26"/>
    </row>
    <row r="10" spans="3:68" hidden="1">
      <c r="J10" s="21"/>
      <c r="L10" s="28"/>
      <c r="V10" s="29" t="s">
        <v>39</v>
      </c>
      <c r="W10" s="30">
        <f t="shared" ref="W10:W28" si="0">Y10/$Y$29</f>
        <v>0</v>
      </c>
      <c r="X10" s="31">
        <v>101</v>
      </c>
      <c r="Y10" s="32">
        <f>COUNTIF($H$40:$H$318,X10)</f>
        <v>0</v>
      </c>
      <c r="Z10" s="33">
        <f t="shared" ref="Z10:Z28" si="1">X10*Y10</f>
        <v>0</v>
      </c>
      <c r="AA10" s="34">
        <v>113</v>
      </c>
      <c r="AB10" s="2"/>
      <c r="AC10" s="3"/>
      <c r="AD10" s="3"/>
      <c r="AE10" s="3"/>
      <c r="AF10" s="3"/>
      <c r="AG10" s="3"/>
      <c r="AH10" s="35"/>
      <c r="AI10" s="36" t="s">
        <v>40</v>
      </c>
      <c r="AJ10" s="15">
        <v>101</v>
      </c>
      <c r="AK10" s="15">
        <v>102</v>
      </c>
      <c r="AL10" s="37"/>
      <c r="AN10" s="16" t="s">
        <v>41</v>
      </c>
      <c r="AO10" s="17">
        <v>2</v>
      </c>
      <c r="AP10" s="17" t="s">
        <v>25</v>
      </c>
      <c r="AQ10" s="18">
        <v>1</v>
      </c>
      <c r="AR10" s="18">
        <v>1</v>
      </c>
      <c r="AS10" s="19">
        <v>1.01</v>
      </c>
      <c r="AT10" s="19">
        <v>1.01</v>
      </c>
      <c r="AU10" s="19">
        <v>1.02</v>
      </c>
      <c r="AV10" s="19">
        <v>1.02</v>
      </c>
      <c r="AW10" s="19">
        <v>1.0149999999999999</v>
      </c>
      <c r="AX10" s="19">
        <v>1.0149999999999999</v>
      </c>
      <c r="AY10" s="19">
        <v>1</v>
      </c>
      <c r="AZ10" s="18">
        <v>1</v>
      </c>
      <c r="BA10" s="19">
        <v>1.01</v>
      </c>
      <c r="BB10" s="19">
        <v>1.02</v>
      </c>
      <c r="BC10" s="19">
        <v>1.01</v>
      </c>
      <c r="BD10" s="19">
        <v>1.01</v>
      </c>
      <c r="BE10" s="19">
        <v>1.01</v>
      </c>
      <c r="BF10" s="19">
        <v>1.02</v>
      </c>
      <c r="BG10" s="19">
        <v>1.02</v>
      </c>
      <c r="BH10" s="19">
        <v>1.02</v>
      </c>
      <c r="BI10" s="19">
        <v>1.03</v>
      </c>
      <c r="BJ10" s="19">
        <v>1.03</v>
      </c>
      <c r="BK10" s="19">
        <v>1.03</v>
      </c>
      <c r="BL10" s="19">
        <v>1.03</v>
      </c>
      <c r="BM10" s="19">
        <v>1.0249999999999999</v>
      </c>
      <c r="BN10" s="17" t="s">
        <v>25</v>
      </c>
      <c r="BO10" s="26"/>
    </row>
    <row r="11" spans="3:68" hidden="1">
      <c r="J11" s="21"/>
      <c r="L11" s="38"/>
      <c r="O11" s="37"/>
      <c r="V11" s="39" t="s">
        <v>42</v>
      </c>
      <c r="W11" s="30">
        <f t="shared" si="0"/>
        <v>0</v>
      </c>
      <c r="X11" s="31">
        <v>66</v>
      </c>
      <c r="Y11" s="15">
        <f>COUNTIF($H$40:$H$318,X11)</f>
        <v>0</v>
      </c>
      <c r="Z11" s="33">
        <f t="shared" si="1"/>
        <v>0</v>
      </c>
      <c r="AA11" s="34">
        <v>78</v>
      </c>
      <c r="AB11" s="2"/>
      <c r="AC11" s="3"/>
      <c r="AD11" s="3"/>
      <c r="AE11" s="3"/>
      <c r="AF11" s="3"/>
      <c r="AG11" s="3"/>
      <c r="AH11" s="35"/>
      <c r="AI11" s="15" t="s">
        <v>43</v>
      </c>
      <c r="AJ11" s="15">
        <v>102</v>
      </c>
      <c r="AK11" s="15">
        <v>106</v>
      </c>
      <c r="AL11" s="37"/>
      <c r="AN11" s="16" t="s">
        <v>44</v>
      </c>
      <c r="AO11" s="17">
        <v>1</v>
      </c>
      <c r="AP11" s="17" t="s">
        <v>20</v>
      </c>
      <c r="AQ11" s="18">
        <v>1</v>
      </c>
      <c r="AR11" s="18">
        <v>1</v>
      </c>
      <c r="AS11" s="19">
        <v>1.01</v>
      </c>
      <c r="AT11" s="19">
        <v>1.01</v>
      </c>
      <c r="AU11" s="19">
        <v>1.02</v>
      </c>
      <c r="AV11" s="19">
        <v>1.02</v>
      </c>
      <c r="AW11" s="19">
        <v>1.0149999999999999</v>
      </c>
      <c r="AX11" s="19">
        <v>1.0149999999999999</v>
      </c>
      <c r="AY11" s="19">
        <v>1.0024999999999999</v>
      </c>
      <c r="AZ11" s="18">
        <v>1</v>
      </c>
      <c r="BA11" s="19">
        <v>1.01</v>
      </c>
      <c r="BB11" s="19">
        <v>1.02</v>
      </c>
      <c r="BC11" s="19">
        <v>1.01</v>
      </c>
      <c r="BD11" s="19">
        <v>1.01</v>
      </c>
      <c r="BE11" s="19">
        <v>1.01</v>
      </c>
      <c r="BF11" s="19">
        <v>1.02</v>
      </c>
      <c r="BG11" s="19">
        <v>1.02</v>
      </c>
      <c r="BH11" s="19">
        <v>1.02</v>
      </c>
      <c r="BI11" s="19">
        <v>1.03</v>
      </c>
      <c r="BJ11" s="19">
        <v>1.03</v>
      </c>
      <c r="BK11" s="19">
        <v>1.03</v>
      </c>
      <c r="BL11" s="19">
        <v>1.03</v>
      </c>
      <c r="BM11" s="19">
        <v>1.0249999999999999</v>
      </c>
      <c r="BN11" s="17" t="s">
        <v>20</v>
      </c>
      <c r="BO11" s="26"/>
    </row>
    <row r="12" spans="3:68" hidden="1">
      <c r="J12" s="21"/>
      <c r="V12" s="39" t="s">
        <v>45</v>
      </c>
      <c r="W12" s="30">
        <f t="shared" si="0"/>
        <v>0</v>
      </c>
      <c r="X12" s="31">
        <v>52</v>
      </c>
      <c r="Y12" s="15">
        <f>COUNTIF($H$40:$H$318,X12)</f>
        <v>0</v>
      </c>
      <c r="Z12" s="33">
        <f t="shared" si="1"/>
        <v>0</v>
      </c>
      <c r="AA12" s="34">
        <v>60</v>
      </c>
      <c r="AB12" s="2"/>
      <c r="AC12" s="3"/>
      <c r="AD12" s="3"/>
      <c r="AE12" s="3"/>
      <c r="AF12" s="3"/>
      <c r="AG12" s="3"/>
      <c r="AH12" s="35"/>
      <c r="AI12" s="15" t="s">
        <v>46</v>
      </c>
      <c r="AJ12" s="15">
        <v>103</v>
      </c>
      <c r="AK12" s="15">
        <v>107</v>
      </c>
      <c r="AL12" s="37"/>
      <c r="AN12" s="16" t="s">
        <v>47</v>
      </c>
      <c r="AO12" s="17">
        <v>2</v>
      </c>
      <c r="AP12" s="17" t="s">
        <v>25</v>
      </c>
      <c r="AQ12" s="18">
        <v>1</v>
      </c>
      <c r="AR12" s="18">
        <v>1</v>
      </c>
      <c r="AS12" s="19">
        <v>1.01</v>
      </c>
      <c r="AT12" s="19">
        <v>1.01</v>
      </c>
      <c r="AU12" s="19">
        <v>1.02</v>
      </c>
      <c r="AV12" s="19">
        <v>1.02</v>
      </c>
      <c r="AW12" s="19">
        <v>1.0149999999999999</v>
      </c>
      <c r="AX12" s="19">
        <v>1.0149999999999999</v>
      </c>
      <c r="AY12" s="19">
        <v>1</v>
      </c>
      <c r="AZ12" s="18">
        <v>1</v>
      </c>
      <c r="BA12" s="19">
        <v>1.01</v>
      </c>
      <c r="BB12" s="19">
        <v>1.02</v>
      </c>
      <c r="BC12" s="19">
        <v>1.01</v>
      </c>
      <c r="BD12" s="19">
        <v>1.01</v>
      </c>
      <c r="BE12" s="19">
        <v>1.01</v>
      </c>
      <c r="BF12" s="19">
        <v>1.02</v>
      </c>
      <c r="BG12" s="19">
        <v>1.02</v>
      </c>
      <c r="BH12" s="19">
        <v>1.02</v>
      </c>
      <c r="BI12" s="19">
        <v>1.03</v>
      </c>
      <c r="BJ12" s="19">
        <v>1.03</v>
      </c>
      <c r="BK12" s="19">
        <v>1.03</v>
      </c>
      <c r="BL12" s="19">
        <v>1.03</v>
      </c>
      <c r="BM12" s="19">
        <v>1.0249999999999999</v>
      </c>
      <c r="BN12" s="17" t="s">
        <v>25</v>
      </c>
      <c r="BO12" s="26"/>
    </row>
    <row r="13" spans="3:68" hidden="1">
      <c r="J13" s="21"/>
      <c r="V13" s="39" t="s">
        <v>48</v>
      </c>
      <c r="W13" s="30">
        <f t="shared" si="0"/>
        <v>0</v>
      </c>
      <c r="X13" s="31">
        <v>63</v>
      </c>
      <c r="Y13" s="15">
        <f>COUNTIF($H$40:$H$318,X13)/2</f>
        <v>0</v>
      </c>
      <c r="Z13" s="33">
        <f t="shared" si="1"/>
        <v>0</v>
      </c>
      <c r="AA13" s="34">
        <v>74</v>
      </c>
      <c r="AB13" s="2"/>
      <c r="AC13" s="3"/>
      <c r="AD13" s="3"/>
      <c r="AE13" s="3"/>
      <c r="AF13" s="3"/>
      <c r="AG13" s="3"/>
      <c r="AH13" s="35"/>
      <c r="AI13" s="15" t="s">
        <v>11</v>
      </c>
      <c r="AJ13" s="15">
        <v>104</v>
      </c>
      <c r="AK13" s="15">
        <v>108</v>
      </c>
      <c r="AL13" s="37"/>
      <c r="AN13" s="16" t="s">
        <v>49</v>
      </c>
      <c r="AO13" s="17">
        <v>1</v>
      </c>
      <c r="AP13" s="17" t="s">
        <v>20</v>
      </c>
      <c r="AQ13" s="18">
        <v>1</v>
      </c>
      <c r="AR13" s="18">
        <v>1</v>
      </c>
      <c r="AS13" s="19">
        <v>1.01</v>
      </c>
      <c r="AT13" s="19">
        <v>1.01</v>
      </c>
      <c r="AU13" s="19">
        <v>1.02</v>
      </c>
      <c r="AV13" s="19">
        <v>1.02</v>
      </c>
      <c r="AW13" s="19">
        <v>1.0149999999999999</v>
      </c>
      <c r="AX13" s="19">
        <v>1.0149999999999999</v>
      </c>
      <c r="AY13" s="19">
        <v>1.0024999999999999</v>
      </c>
      <c r="AZ13" s="18">
        <v>1</v>
      </c>
      <c r="BA13" s="19">
        <v>1.01</v>
      </c>
      <c r="BB13" s="19">
        <v>1.02</v>
      </c>
      <c r="BC13" s="19">
        <v>1.01</v>
      </c>
      <c r="BD13" s="19">
        <v>1.01</v>
      </c>
      <c r="BE13" s="19">
        <v>1.01</v>
      </c>
      <c r="BF13" s="19">
        <v>1.02</v>
      </c>
      <c r="BG13" s="19">
        <v>1.02</v>
      </c>
      <c r="BH13" s="19">
        <v>1.02</v>
      </c>
      <c r="BI13" s="19">
        <v>1.03</v>
      </c>
      <c r="BJ13" s="19">
        <v>1.03</v>
      </c>
      <c r="BK13" s="19">
        <v>1.03</v>
      </c>
      <c r="BL13" s="19">
        <v>1.03</v>
      </c>
      <c r="BM13" s="19">
        <v>1.0249999999999999</v>
      </c>
      <c r="BN13" s="17" t="s">
        <v>20</v>
      </c>
      <c r="BO13" s="26"/>
    </row>
    <row r="14" spans="3:68" hidden="1">
      <c r="J14" s="21"/>
      <c r="V14" s="39" t="s">
        <v>50</v>
      </c>
      <c r="W14" s="30">
        <f t="shared" si="0"/>
        <v>0</v>
      </c>
      <c r="X14" s="31">
        <v>57</v>
      </c>
      <c r="Y14" s="15">
        <f>COUNTIF($H$40:$H$318,X14)</f>
        <v>0</v>
      </c>
      <c r="Z14" s="33">
        <f t="shared" si="1"/>
        <v>0</v>
      </c>
      <c r="AA14" s="34">
        <v>67</v>
      </c>
      <c r="AB14" s="2"/>
      <c r="AC14" s="3"/>
      <c r="AD14" s="3"/>
      <c r="AE14" s="3"/>
      <c r="AF14" s="3"/>
      <c r="AG14" s="3"/>
      <c r="AH14" s="35"/>
      <c r="AI14" s="15" t="s">
        <v>12</v>
      </c>
      <c r="AJ14" s="15">
        <v>105</v>
      </c>
      <c r="AK14" s="15">
        <v>109</v>
      </c>
      <c r="AL14" s="37"/>
      <c r="AN14" s="16" t="s">
        <v>51</v>
      </c>
      <c r="AO14" s="17">
        <v>2</v>
      </c>
      <c r="AP14" s="17" t="s">
        <v>25</v>
      </c>
      <c r="AQ14" s="18">
        <v>1</v>
      </c>
      <c r="AR14" s="18">
        <v>1</v>
      </c>
      <c r="AS14" s="19">
        <v>1.01</v>
      </c>
      <c r="AT14" s="19">
        <v>1.01</v>
      </c>
      <c r="AU14" s="19">
        <v>1.02</v>
      </c>
      <c r="AV14" s="19">
        <v>1.02</v>
      </c>
      <c r="AW14" s="19">
        <v>1.0149999999999999</v>
      </c>
      <c r="AX14" s="19">
        <v>1.0149999999999999</v>
      </c>
      <c r="AY14" s="19">
        <v>1</v>
      </c>
      <c r="AZ14" s="18">
        <v>1</v>
      </c>
      <c r="BA14" s="19">
        <v>1.01</v>
      </c>
      <c r="BB14" s="19">
        <v>1.02</v>
      </c>
      <c r="BC14" s="19">
        <v>1.01</v>
      </c>
      <c r="BD14" s="19">
        <v>1.01</v>
      </c>
      <c r="BE14" s="19">
        <v>1.01</v>
      </c>
      <c r="BF14" s="19">
        <v>1.02</v>
      </c>
      <c r="BG14" s="19">
        <v>1.02</v>
      </c>
      <c r="BH14" s="19">
        <v>1.02</v>
      </c>
      <c r="BI14" s="19">
        <v>1.03</v>
      </c>
      <c r="BJ14" s="19">
        <v>1.03</v>
      </c>
      <c r="BK14" s="19">
        <v>1.03</v>
      </c>
      <c r="BL14" s="19">
        <v>1.03</v>
      </c>
      <c r="BM14" s="19">
        <v>1.0249999999999999</v>
      </c>
      <c r="BN14" s="17" t="s">
        <v>25</v>
      </c>
      <c r="BO14" s="26"/>
    </row>
    <row r="15" spans="3:68" hidden="1">
      <c r="J15" s="21"/>
      <c r="V15" s="39" t="s">
        <v>52</v>
      </c>
      <c r="W15" s="30">
        <f t="shared" si="0"/>
        <v>0</v>
      </c>
      <c r="X15" s="31">
        <v>63</v>
      </c>
      <c r="Y15" s="15">
        <f>COUNTIF($H$40:$H$318,X15)/2</f>
        <v>0</v>
      </c>
      <c r="Z15" s="33">
        <f t="shared" si="1"/>
        <v>0</v>
      </c>
      <c r="AA15" s="34">
        <v>71</v>
      </c>
      <c r="AB15" s="2"/>
      <c r="AC15" s="3"/>
      <c r="AD15" s="3"/>
      <c r="AE15" s="3"/>
      <c r="AF15" s="3"/>
      <c r="AG15" s="3"/>
      <c r="AH15" s="35"/>
      <c r="AL15" s="37"/>
      <c r="AN15" s="16" t="s">
        <v>53</v>
      </c>
      <c r="AO15" s="17">
        <v>1</v>
      </c>
      <c r="AP15" s="17" t="s">
        <v>20</v>
      </c>
      <c r="AQ15" s="18">
        <v>1</v>
      </c>
      <c r="AR15" s="18">
        <v>1</v>
      </c>
      <c r="AS15" s="19">
        <v>1.01</v>
      </c>
      <c r="AT15" s="19">
        <v>1.01</v>
      </c>
      <c r="AU15" s="19">
        <v>1.02</v>
      </c>
      <c r="AV15" s="19">
        <v>1.02</v>
      </c>
      <c r="AW15" s="19">
        <v>1.0149999999999999</v>
      </c>
      <c r="AX15" s="19">
        <v>1.0149999999999999</v>
      </c>
      <c r="AY15" s="19">
        <v>1.0024999999999999</v>
      </c>
      <c r="AZ15" s="18">
        <v>1</v>
      </c>
      <c r="BA15" s="19">
        <v>1.01</v>
      </c>
      <c r="BB15" s="19">
        <v>1.02</v>
      </c>
      <c r="BC15" s="19">
        <v>1.01</v>
      </c>
      <c r="BD15" s="19">
        <v>1.01</v>
      </c>
      <c r="BE15" s="19">
        <v>1.01</v>
      </c>
      <c r="BF15" s="19">
        <v>1.02</v>
      </c>
      <c r="BG15" s="19">
        <v>1.02</v>
      </c>
      <c r="BH15" s="19">
        <v>1.02</v>
      </c>
      <c r="BI15" s="19">
        <v>1.03</v>
      </c>
      <c r="BJ15" s="19">
        <v>1.03</v>
      </c>
      <c r="BK15" s="19">
        <v>1.03</v>
      </c>
      <c r="BL15" s="19">
        <v>1.03</v>
      </c>
      <c r="BM15" s="19">
        <v>1.0249999999999999</v>
      </c>
      <c r="BN15" s="17" t="s">
        <v>20</v>
      </c>
      <c r="BO15" s="26"/>
    </row>
    <row r="16" spans="3:68" hidden="1">
      <c r="J16" s="21"/>
      <c r="V16" s="40" t="s">
        <v>54</v>
      </c>
      <c r="W16" s="41">
        <f t="shared" si="0"/>
        <v>0</v>
      </c>
      <c r="X16" s="31">
        <v>85</v>
      </c>
      <c r="Y16" s="32">
        <f>COUNTIF($H$40:$H$318,X16)</f>
        <v>0</v>
      </c>
      <c r="Z16" s="33">
        <f t="shared" si="1"/>
        <v>0</v>
      </c>
      <c r="AA16" s="34">
        <v>97</v>
      </c>
      <c r="AB16" s="2"/>
      <c r="AC16" s="3"/>
      <c r="AD16" s="3"/>
      <c r="AE16" s="3"/>
      <c r="AF16" s="3"/>
      <c r="AG16" s="3"/>
      <c r="AH16" s="35"/>
      <c r="AL16" s="37"/>
      <c r="AN16" s="16" t="s">
        <v>55</v>
      </c>
      <c r="AO16" s="17">
        <v>2</v>
      </c>
      <c r="AP16" s="17" t="s">
        <v>25</v>
      </c>
      <c r="AQ16" s="18">
        <v>1</v>
      </c>
      <c r="AR16" s="18">
        <v>1</v>
      </c>
      <c r="AS16" s="19">
        <v>1.01</v>
      </c>
      <c r="AT16" s="19">
        <v>1.01</v>
      </c>
      <c r="AU16" s="19">
        <v>1.02</v>
      </c>
      <c r="AV16" s="19">
        <v>1.02</v>
      </c>
      <c r="AW16" s="19">
        <v>1.0149999999999999</v>
      </c>
      <c r="AX16" s="19">
        <v>1.0149999999999999</v>
      </c>
      <c r="AY16" s="19">
        <v>1</v>
      </c>
      <c r="AZ16" s="18">
        <v>1</v>
      </c>
      <c r="BA16" s="19">
        <v>1.01</v>
      </c>
      <c r="BB16" s="19">
        <v>1.02</v>
      </c>
      <c r="BC16" s="19">
        <v>1.01</v>
      </c>
      <c r="BD16" s="19">
        <v>1.01</v>
      </c>
      <c r="BE16" s="19">
        <v>1.01</v>
      </c>
      <c r="BF16" s="19">
        <v>1.02</v>
      </c>
      <c r="BG16" s="19">
        <v>1.02</v>
      </c>
      <c r="BH16" s="19">
        <v>1.02</v>
      </c>
      <c r="BI16" s="19">
        <v>1.03</v>
      </c>
      <c r="BJ16" s="19">
        <v>1.03</v>
      </c>
      <c r="BK16" s="19">
        <v>1.03</v>
      </c>
      <c r="BL16" s="19">
        <v>1.03</v>
      </c>
      <c r="BM16" s="19">
        <v>1.0249999999999999</v>
      </c>
      <c r="BN16" s="17" t="s">
        <v>25</v>
      </c>
      <c r="BO16" s="26"/>
    </row>
    <row r="17" spans="3:67" hidden="1">
      <c r="J17" s="21"/>
      <c r="V17" s="39" t="s">
        <v>56</v>
      </c>
      <c r="W17" s="30">
        <f t="shared" si="0"/>
        <v>0.1015531660692951</v>
      </c>
      <c r="X17" s="31">
        <v>74</v>
      </c>
      <c r="Y17" s="42">
        <f>COUNTIF($H$40:$H$318,X17)/3</f>
        <v>28.333333333333332</v>
      </c>
      <c r="Z17" s="33">
        <f t="shared" si="1"/>
        <v>2096.6666666666665</v>
      </c>
      <c r="AA17" s="34">
        <v>85</v>
      </c>
      <c r="AB17" s="2"/>
      <c r="AC17" s="3"/>
      <c r="AD17" s="3"/>
      <c r="AE17" s="3"/>
      <c r="AF17" s="3"/>
      <c r="AG17" s="3"/>
      <c r="AH17" s="35"/>
      <c r="AL17" s="37"/>
      <c r="AN17" s="16" t="s">
        <v>57</v>
      </c>
      <c r="AO17" s="17">
        <v>1</v>
      </c>
      <c r="AP17" s="17" t="s">
        <v>20</v>
      </c>
      <c r="AQ17" s="18">
        <v>1</v>
      </c>
      <c r="AR17" s="18">
        <v>1</v>
      </c>
      <c r="AS17" s="19">
        <v>1.01</v>
      </c>
      <c r="AT17" s="19">
        <v>1.01</v>
      </c>
      <c r="AU17" s="19">
        <v>1.02</v>
      </c>
      <c r="AV17" s="19">
        <v>1.02</v>
      </c>
      <c r="AW17" s="19">
        <v>1.0149999999999999</v>
      </c>
      <c r="AX17" s="19">
        <v>1.0149999999999999</v>
      </c>
      <c r="AY17" s="19">
        <v>1.0024999999999999</v>
      </c>
      <c r="AZ17" s="18">
        <v>1</v>
      </c>
      <c r="BA17" s="19">
        <v>1.01</v>
      </c>
      <c r="BB17" s="19">
        <v>1.02</v>
      </c>
      <c r="BC17" s="19">
        <v>1.01</v>
      </c>
      <c r="BD17" s="19">
        <v>1.01</v>
      </c>
      <c r="BE17" s="19">
        <v>1.01</v>
      </c>
      <c r="BF17" s="19">
        <v>1.02</v>
      </c>
      <c r="BG17" s="19">
        <v>1.02</v>
      </c>
      <c r="BH17" s="19">
        <v>1.02</v>
      </c>
      <c r="BI17" s="19">
        <v>1.03</v>
      </c>
      <c r="BJ17" s="19">
        <v>1.03</v>
      </c>
      <c r="BK17" s="19">
        <v>1.03</v>
      </c>
      <c r="BL17" s="19">
        <v>1.03</v>
      </c>
      <c r="BM17" s="19">
        <v>1.0249999999999999</v>
      </c>
      <c r="BN17" s="17" t="s">
        <v>20</v>
      </c>
      <c r="BO17" s="26"/>
    </row>
    <row r="18" spans="3:67" hidden="1">
      <c r="I18" s="43">
        <v>23794050</v>
      </c>
      <c r="J18" s="21"/>
      <c r="V18" s="39" t="s">
        <v>58</v>
      </c>
      <c r="W18" s="30">
        <f t="shared" si="0"/>
        <v>9.8566308243727599E-2</v>
      </c>
      <c r="X18" s="31">
        <v>90</v>
      </c>
      <c r="Y18" s="44">
        <f>COUNTIF($H$40:$H$318,X18)/4</f>
        <v>27.5</v>
      </c>
      <c r="Z18" s="33">
        <f t="shared" si="1"/>
        <v>2475</v>
      </c>
      <c r="AA18" s="34">
        <v>101</v>
      </c>
      <c r="AB18" s="2"/>
      <c r="AC18" s="3"/>
      <c r="AD18" s="3"/>
      <c r="AE18" s="3"/>
      <c r="AF18" s="3"/>
      <c r="AG18" s="3"/>
      <c r="AH18" s="35"/>
      <c r="AI18" s="45"/>
      <c r="AL18" s="37"/>
      <c r="AN18" s="16" t="s">
        <v>59</v>
      </c>
      <c r="AO18" s="17">
        <v>2</v>
      </c>
      <c r="AP18" s="17" t="s">
        <v>25</v>
      </c>
      <c r="AQ18" s="18">
        <v>1</v>
      </c>
      <c r="AR18" s="18">
        <v>1</v>
      </c>
      <c r="AS18" s="19">
        <v>1.01</v>
      </c>
      <c r="AT18" s="19">
        <v>1.01</v>
      </c>
      <c r="AU18" s="19">
        <v>1.02</v>
      </c>
      <c r="AV18" s="19">
        <v>1.02</v>
      </c>
      <c r="AW18" s="19">
        <v>1.0149999999999999</v>
      </c>
      <c r="AX18" s="19">
        <v>1.0149999999999999</v>
      </c>
      <c r="AY18" s="19">
        <v>1</v>
      </c>
      <c r="AZ18" s="18">
        <v>1</v>
      </c>
      <c r="BA18" s="19">
        <v>1.01</v>
      </c>
      <c r="BB18" s="19">
        <v>1.02</v>
      </c>
      <c r="BC18" s="19">
        <v>1.01</v>
      </c>
      <c r="BD18" s="19">
        <v>1.01</v>
      </c>
      <c r="BE18" s="19">
        <v>1.01</v>
      </c>
      <c r="BF18" s="19">
        <v>1.02</v>
      </c>
      <c r="BG18" s="19">
        <v>1.02</v>
      </c>
      <c r="BH18" s="19">
        <v>1.02</v>
      </c>
      <c r="BI18" s="19">
        <v>1.03</v>
      </c>
      <c r="BJ18" s="19">
        <v>1.03</v>
      </c>
      <c r="BK18" s="19">
        <v>1.03</v>
      </c>
      <c r="BL18" s="19">
        <v>1.03</v>
      </c>
      <c r="BM18" s="19">
        <v>1.0249999999999999</v>
      </c>
      <c r="BN18" s="17" t="s">
        <v>25</v>
      </c>
      <c r="BO18" s="26"/>
    </row>
    <row r="19" spans="3:67" hidden="1">
      <c r="I19" s="43">
        <f>I18+(I18*5%)</f>
        <v>24983752.5</v>
      </c>
      <c r="J19" s="21"/>
      <c r="V19" s="39" t="s">
        <v>60</v>
      </c>
      <c r="W19" s="30">
        <f t="shared" si="0"/>
        <v>9.8566308243727599E-2</v>
      </c>
      <c r="X19" s="31">
        <v>90</v>
      </c>
      <c r="Y19" s="44">
        <f>COUNTIF($H$40:$H$318,X19)/4</f>
        <v>27.5</v>
      </c>
      <c r="Z19" s="33">
        <f t="shared" si="1"/>
        <v>2475</v>
      </c>
      <c r="AA19" s="34">
        <v>101</v>
      </c>
      <c r="AB19" s="2"/>
      <c r="AC19" s="3"/>
      <c r="AD19" s="3"/>
      <c r="AE19" s="3"/>
      <c r="AF19" s="3"/>
      <c r="AG19" s="3"/>
      <c r="AL19" s="37"/>
      <c r="AN19" s="16" t="s">
        <v>61</v>
      </c>
      <c r="AO19" s="17">
        <v>1</v>
      </c>
      <c r="AP19" s="17" t="s">
        <v>20</v>
      </c>
      <c r="AQ19" s="18">
        <v>1</v>
      </c>
      <c r="AR19" s="18">
        <v>1</v>
      </c>
      <c r="AS19" s="19">
        <v>1.01</v>
      </c>
      <c r="AT19" s="19">
        <v>1.01</v>
      </c>
      <c r="AU19" s="19">
        <v>1.02</v>
      </c>
      <c r="AV19" s="19">
        <v>1.02</v>
      </c>
      <c r="AW19" s="19">
        <v>1.0149999999999999</v>
      </c>
      <c r="AX19" s="19">
        <v>1.0149999999999999</v>
      </c>
      <c r="AY19" s="19">
        <v>1.0024999999999999</v>
      </c>
      <c r="AZ19" s="18">
        <v>1</v>
      </c>
      <c r="BA19" s="19">
        <v>1.01</v>
      </c>
      <c r="BB19" s="19">
        <v>1.02</v>
      </c>
      <c r="BC19" s="19">
        <v>1.01</v>
      </c>
      <c r="BD19" s="19">
        <v>1.01</v>
      </c>
      <c r="BE19" s="19">
        <v>1.01</v>
      </c>
      <c r="BF19" s="19">
        <v>1.02</v>
      </c>
      <c r="BG19" s="19">
        <v>1.02</v>
      </c>
      <c r="BH19" s="19">
        <v>1.02</v>
      </c>
      <c r="BI19" s="19">
        <v>1.03</v>
      </c>
      <c r="BJ19" s="19">
        <v>1.03</v>
      </c>
      <c r="BK19" s="19">
        <v>1.03</v>
      </c>
      <c r="BL19" s="19">
        <v>1.03</v>
      </c>
      <c r="BM19" s="19">
        <v>1.0249999999999999</v>
      </c>
      <c r="BN19" s="17" t="s">
        <v>20</v>
      </c>
      <c r="BO19" s="26"/>
    </row>
    <row r="20" spans="3:67" hidden="1">
      <c r="I20" s="43">
        <f>I18+(I18*11.112%)</f>
        <v>26438044.835999999</v>
      </c>
      <c r="J20" s="21"/>
      <c r="V20" s="39" t="s">
        <v>62</v>
      </c>
      <c r="W20" s="30">
        <f t="shared" si="0"/>
        <v>9.8566308243727599E-2</v>
      </c>
      <c r="X20" s="31">
        <v>90</v>
      </c>
      <c r="Y20" s="44">
        <f>COUNTIF($H$40:$H$318,X20)/4</f>
        <v>27.5</v>
      </c>
      <c r="Z20" s="33">
        <f t="shared" si="1"/>
        <v>2475</v>
      </c>
      <c r="AA20" s="34">
        <v>101</v>
      </c>
      <c r="AB20" s="2"/>
      <c r="AC20" s="3"/>
      <c r="AD20" s="3"/>
      <c r="AE20" s="3"/>
      <c r="AF20" s="3"/>
      <c r="AG20" s="3"/>
      <c r="AL20" s="37"/>
      <c r="AN20" s="16" t="s">
        <v>63</v>
      </c>
      <c r="AO20" s="17">
        <v>2</v>
      </c>
      <c r="AP20" s="17" t="s">
        <v>25</v>
      </c>
      <c r="AQ20" s="18">
        <v>1</v>
      </c>
      <c r="AR20" s="18">
        <v>1</v>
      </c>
      <c r="AS20" s="19">
        <v>1.01</v>
      </c>
      <c r="AT20" s="19">
        <v>1.01</v>
      </c>
      <c r="AU20" s="19">
        <v>1.02</v>
      </c>
      <c r="AV20" s="19">
        <v>1.02</v>
      </c>
      <c r="AW20" s="19">
        <v>1.0149999999999999</v>
      </c>
      <c r="AX20" s="19">
        <v>1.0149999999999999</v>
      </c>
      <c r="AY20" s="19">
        <v>1</v>
      </c>
      <c r="AZ20" s="18">
        <v>1</v>
      </c>
      <c r="BA20" s="19">
        <v>1.01</v>
      </c>
      <c r="BB20" s="19">
        <v>1.02</v>
      </c>
      <c r="BC20" s="19">
        <v>1.01</v>
      </c>
      <c r="BD20" s="19">
        <v>1.01</v>
      </c>
      <c r="BE20" s="19">
        <v>1.01</v>
      </c>
      <c r="BF20" s="19">
        <v>1.02</v>
      </c>
      <c r="BG20" s="19">
        <v>1.02</v>
      </c>
      <c r="BH20" s="19">
        <v>1.02</v>
      </c>
      <c r="BI20" s="19">
        <v>1.03</v>
      </c>
      <c r="BJ20" s="19">
        <v>1.03</v>
      </c>
      <c r="BK20" s="19">
        <v>1.03</v>
      </c>
      <c r="BL20" s="19">
        <v>1.03</v>
      </c>
      <c r="BM20" s="19">
        <v>1.0249999999999999</v>
      </c>
      <c r="BN20" s="17" t="s">
        <v>25</v>
      </c>
      <c r="BO20" s="26"/>
    </row>
    <row r="21" spans="3:67" hidden="1">
      <c r="I21" s="240">
        <f>I20+(I20*2%)</f>
        <v>26966805.732719999</v>
      </c>
      <c r="J21" s="21"/>
      <c r="V21" s="39" t="s">
        <v>64</v>
      </c>
      <c r="W21" s="30">
        <f t="shared" si="0"/>
        <v>9.8566308243727599E-2</v>
      </c>
      <c r="X21" s="31">
        <v>90</v>
      </c>
      <c r="Y21" s="44">
        <f>COUNTIF($H$40:$H$318,X21)/4</f>
        <v>27.5</v>
      </c>
      <c r="Z21" s="33">
        <f t="shared" si="1"/>
        <v>2475</v>
      </c>
      <c r="AA21" s="34">
        <v>101</v>
      </c>
      <c r="AB21" s="2"/>
      <c r="AC21" s="3"/>
      <c r="AD21" s="3"/>
      <c r="AE21" s="3"/>
      <c r="AF21" s="3"/>
      <c r="AG21" s="3"/>
      <c r="AL21" s="37"/>
      <c r="AN21" s="16" t="s">
        <v>65</v>
      </c>
      <c r="AO21" s="17">
        <v>3</v>
      </c>
      <c r="AP21" s="17" t="s">
        <v>20</v>
      </c>
      <c r="AQ21" s="18">
        <v>1</v>
      </c>
      <c r="AR21" s="18">
        <v>1</v>
      </c>
      <c r="AS21" s="19">
        <v>1.01</v>
      </c>
      <c r="AT21" s="19">
        <v>1.01</v>
      </c>
      <c r="AU21" s="19">
        <v>1.02</v>
      </c>
      <c r="AV21" s="19">
        <v>1.02</v>
      </c>
      <c r="AW21" s="19">
        <v>1.0149999999999999</v>
      </c>
      <c r="AX21" s="19">
        <v>1.0149999999999999</v>
      </c>
      <c r="AY21" s="19">
        <v>1.0024999999999999</v>
      </c>
      <c r="AZ21" s="18">
        <v>1</v>
      </c>
      <c r="BA21" s="19">
        <v>1.01</v>
      </c>
      <c r="BB21" s="19">
        <v>1.02</v>
      </c>
      <c r="BC21" s="19">
        <v>1.01</v>
      </c>
      <c r="BD21" s="19">
        <v>1.01</v>
      </c>
      <c r="BE21" s="19">
        <v>1.01</v>
      </c>
      <c r="BF21" s="19">
        <v>1.02</v>
      </c>
      <c r="BG21" s="19">
        <v>1.02</v>
      </c>
      <c r="BH21" s="19">
        <v>1.02</v>
      </c>
      <c r="BI21" s="19">
        <v>1.03</v>
      </c>
      <c r="BJ21" s="19">
        <v>1.03</v>
      </c>
      <c r="BK21" s="19">
        <v>1.03</v>
      </c>
      <c r="BL21" s="19">
        <v>1.03</v>
      </c>
      <c r="BM21" s="19">
        <v>1.0249999999999999</v>
      </c>
      <c r="BN21" s="17" t="s">
        <v>20</v>
      </c>
      <c r="BO21" s="26"/>
    </row>
    <row r="22" spans="3:67" hidden="1">
      <c r="J22" s="21"/>
      <c r="S22" s="46"/>
      <c r="U22" s="23" t="s">
        <v>66</v>
      </c>
      <c r="V22" s="39" t="s">
        <v>67</v>
      </c>
      <c r="W22" s="30">
        <f t="shared" si="0"/>
        <v>0.1015531660692951</v>
      </c>
      <c r="X22" s="31">
        <v>74</v>
      </c>
      <c r="Y22" s="42">
        <f>COUNTIF($H$40:$H$318,X22)/3</f>
        <v>28.333333333333332</v>
      </c>
      <c r="Z22" s="33">
        <f t="shared" si="1"/>
        <v>2096.6666666666665</v>
      </c>
      <c r="AA22" s="34">
        <v>85</v>
      </c>
      <c r="AC22" s="3"/>
      <c r="AD22" s="3"/>
      <c r="AE22" s="3"/>
      <c r="AF22" s="3"/>
      <c r="AG22" s="3"/>
      <c r="AH22" s="14" t="s">
        <v>68</v>
      </c>
      <c r="AL22" s="37"/>
      <c r="AN22" s="16" t="s">
        <v>69</v>
      </c>
      <c r="AO22" s="17">
        <v>4</v>
      </c>
      <c r="AP22" s="17" t="s">
        <v>25</v>
      </c>
      <c r="AQ22" s="18">
        <v>1</v>
      </c>
      <c r="AR22" s="18">
        <v>1</v>
      </c>
      <c r="AS22" s="19">
        <v>1.01</v>
      </c>
      <c r="AT22" s="19">
        <v>1.01</v>
      </c>
      <c r="AU22" s="19">
        <v>1.02</v>
      </c>
      <c r="AV22" s="19">
        <v>1.02</v>
      </c>
      <c r="AW22" s="19">
        <v>1.0149999999999999</v>
      </c>
      <c r="AX22" s="19">
        <v>1.0149999999999999</v>
      </c>
      <c r="AY22" s="19">
        <v>1</v>
      </c>
      <c r="AZ22" s="18">
        <v>1</v>
      </c>
      <c r="BA22" s="19">
        <v>1.01</v>
      </c>
      <c r="BB22" s="19">
        <v>1.02</v>
      </c>
      <c r="BC22" s="19">
        <v>1.01</v>
      </c>
      <c r="BD22" s="19">
        <v>1.01</v>
      </c>
      <c r="BE22" s="19">
        <v>1.01</v>
      </c>
      <c r="BF22" s="19">
        <v>1.02</v>
      </c>
      <c r="BG22" s="19">
        <v>1.02</v>
      </c>
      <c r="BH22" s="19">
        <v>1.02</v>
      </c>
      <c r="BI22" s="19">
        <v>1.03</v>
      </c>
      <c r="BJ22" s="19">
        <v>1.03</v>
      </c>
      <c r="BK22" s="19">
        <v>1.03</v>
      </c>
      <c r="BL22" s="19">
        <v>1.03</v>
      </c>
      <c r="BM22" s="19">
        <v>1.0249999999999999</v>
      </c>
      <c r="BN22" s="17" t="s">
        <v>25</v>
      </c>
      <c r="BO22" s="26"/>
    </row>
    <row r="23" spans="3:67" hidden="1">
      <c r="J23" s="21"/>
      <c r="S23" s="46"/>
      <c r="U23" s="23" t="s">
        <v>66</v>
      </c>
      <c r="V23" s="29" t="s">
        <v>70</v>
      </c>
      <c r="W23" s="30">
        <f t="shared" si="0"/>
        <v>0</v>
      </c>
      <c r="X23" s="47">
        <v>51</v>
      </c>
      <c r="Y23" s="15">
        <f>COUNTIF($H$40:$H$318,X23)</f>
        <v>0</v>
      </c>
      <c r="Z23" s="33">
        <f t="shared" si="1"/>
        <v>0</v>
      </c>
      <c r="AA23" s="34">
        <v>60</v>
      </c>
      <c r="AC23" s="3"/>
      <c r="AD23" s="3"/>
      <c r="AE23" s="3"/>
      <c r="AF23" s="3"/>
      <c r="AG23" s="3"/>
      <c r="AH23" s="17" t="s">
        <v>71</v>
      </c>
      <c r="AL23" s="37"/>
      <c r="AU23" s="4"/>
      <c r="AV23" s="4"/>
      <c r="AW23" s="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3:67" hidden="1">
      <c r="J24" s="48"/>
      <c r="U24" s="23" t="s">
        <v>66</v>
      </c>
      <c r="V24" s="49" t="s">
        <v>72</v>
      </c>
      <c r="W24" s="30">
        <f t="shared" si="0"/>
        <v>0.1003584229390681</v>
      </c>
      <c r="X24" s="47">
        <v>156</v>
      </c>
      <c r="Y24" s="32">
        <f>COUNTIF($H$40:$H$318,X24)</f>
        <v>28</v>
      </c>
      <c r="Z24" s="33">
        <f t="shared" si="1"/>
        <v>4368</v>
      </c>
      <c r="AA24" s="34">
        <v>175</v>
      </c>
      <c r="AC24" s="3"/>
      <c r="AD24" s="3"/>
      <c r="AE24" s="3"/>
      <c r="AF24" s="3"/>
      <c r="AG24" s="3"/>
      <c r="AH24" s="17" t="s">
        <v>73</v>
      </c>
      <c r="AL24" s="37"/>
      <c r="AU24" s="4"/>
      <c r="AV24" s="4"/>
      <c r="AW24" s="4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3:67" hidden="1">
      <c r="J25" s="21"/>
      <c r="S25" s="46"/>
      <c r="U25" s="23" t="s">
        <v>66</v>
      </c>
      <c r="V25" s="50" t="s">
        <v>74</v>
      </c>
      <c r="W25" s="41">
        <f t="shared" si="0"/>
        <v>0.1015531660692951</v>
      </c>
      <c r="X25" s="47">
        <v>74</v>
      </c>
      <c r="Y25" s="51">
        <f>COUNTIF($H$40:$H$318,X25)/3</f>
        <v>28.333333333333332</v>
      </c>
      <c r="Z25" s="33">
        <f t="shared" si="1"/>
        <v>2096.6666666666665</v>
      </c>
      <c r="AA25" s="34">
        <v>85</v>
      </c>
      <c r="AC25" s="3"/>
      <c r="AD25" s="3"/>
      <c r="AE25" s="3"/>
      <c r="AF25" s="3"/>
      <c r="AG25" s="3"/>
      <c r="AH25" s="17">
        <v>19</v>
      </c>
      <c r="AI25" s="20">
        <v>1.06</v>
      </c>
      <c r="AJ25" s="17">
        <v>1</v>
      </c>
      <c r="AK25" s="17" t="s">
        <v>75</v>
      </c>
      <c r="AL25" s="37"/>
      <c r="AU25" s="4"/>
      <c r="AV25" s="2"/>
      <c r="AW25" s="2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3:67" hidden="1">
      <c r="C26" s="52"/>
      <c r="D26" s="52"/>
      <c r="E26" s="52"/>
      <c r="F26" s="52"/>
      <c r="G26" s="52"/>
      <c r="H26" s="52"/>
      <c r="I26" s="648">
        <v>0</v>
      </c>
      <c r="J26" s="649"/>
      <c r="K26" s="45" t="s">
        <v>76</v>
      </c>
      <c r="L26" s="2" t="s">
        <v>77</v>
      </c>
      <c r="M26" s="53">
        <f>M330</f>
        <v>24420927.945326388</v>
      </c>
      <c r="N26" s="54">
        <f>M26/M27</f>
        <v>0.83564491880367653</v>
      </c>
      <c r="S26" s="46"/>
      <c r="U26" s="23" t="s">
        <v>66</v>
      </c>
      <c r="V26" s="49" t="s">
        <v>78</v>
      </c>
      <c r="W26" s="30">
        <f t="shared" si="0"/>
        <v>0.1003584229390681</v>
      </c>
      <c r="X26" s="47">
        <v>120</v>
      </c>
      <c r="Y26" s="15">
        <f>COUNTIF($H$40:$H$318,X26)</f>
        <v>28</v>
      </c>
      <c r="Z26" s="33">
        <f t="shared" si="1"/>
        <v>3360</v>
      </c>
      <c r="AA26" s="34">
        <v>138</v>
      </c>
      <c r="AC26" s="3"/>
      <c r="AD26" s="3"/>
      <c r="AE26" s="3"/>
      <c r="AF26" s="3"/>
      <c r="AG26" s="3"/>
      <c r="AH26" s="55" t="s">
        <v>79</v>
      </c>
      <c r="AI26" s="20">
        <v>0.93</v>
      </c>
      <c r="AJ26" s="17">
        <v>2</v>
      </c>
      <c r="AK26" s="17" t="s">
        <v>80</v>
      </c>
      <c r="AL26" s="37"/>
      <c r="AN26" s="45"/>
      <c r="AU26" s="4"/>
      <c r="AV26" s="2"/>
      <c r="AW26" s="2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3:67" hidden="1">
      <c r="C27" s="52" t="s">
        <v>81</v>
      </c>
      <c r="D27" s="52"/>
      <c r="E27" s="52"/>
      <c r="F27" s="52"/>
      <c r="G27" s="52"/>
      <c r="H27" s="52"/>
      <c r="I27" s="650">
        <v>26966806</v>
      </c>
      <c r="J27" s="651"/>
      <c r="K27" s="45" t="s">
        <v>76</v>
      </c>
      <c r="L27" s="17" t="s">
        <v>82</v>
      </c>
      <c r="M27" s="56">
        <f>M332</f>
        <v>29224048.870287877</v>
      </c>
      <c r="N27" s="57"/>
      <c r="O27" s="58">
        <f>M27*95%</f>
        <v>27762846.426773481</v>
      </c>
      <c r="Q27" s="53"/>
      <c r="R27" s="53"/>
      <c r="S27" s="53"/>
      <c r="T27" s="59"/>
      <c r="U27" s="23" t="s">
        <v>83</v>
      </c>
      <c r="V27" s="49" t="s">
        <v>84</v>
      </c>
      <c r="W27" s="30">
        <f t="shared" si="0"/>
        <v>0.1003584229390681</v>
      </c>
      <c r="X27" s="47">
        <v>112</v>
      </c>
      <c r="Y27" s="15">
        <f>COUNTIF($H$40:$H$318,X27)</f>
        <v>28</v>
      </c>
      <c r="Z27" s="33">
        <f t="shared" si="1"/>
        <v>3136</v>
      </c>
      <c r="AA27" s="34">
        <v>132</v>
      </c>
      <c r="AB27" s="59"/>
      <c r="AC27" s="59"/>
      <c r="AD27" s="59"/>
      <c r="AE27" s="59"/>
      <c r="AF27" s="59"/>
      <c r="AG27" s="59"/>
      <c r="AH27" s="55">
        <v>21</v>
      </c>
      <c r="AI27" s="20">
        <v>1.1000000000000001</v>
      </c>
      <c r="AJ27" s="17">
        <v>3</v>
      </c>
      <c r="AK27" s="17" t="s">
        <v>85</v>
      </c>
      <c r="AL27" s="37"/>
      <c r="AN27" s="45"/>
      <c r="AU27" s="4"/>
      <c r="AV27" s="2"/>
      <c r="AW27" s="2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3:67" hidden="1">
      <c r="C28" s="60" t="s">
        <v>86</v>
      </c>
      <c r="D28" s="61"/>
      <c r="E28" s="61"/>
      <c r="F28" s="62"/>
      <c r="G28" s="62"/>
      <c r="H28" s="52"/>
      <c r="I28" s="652">
        <f>COUNT(B40:B320)</f>
        <v>279</v>
      </c>
      <c r="J28" s="653"/>
      <c r="K28" s="2" t="s">
        <v>87</v>
      </c>
      <c r="L28" s="2" t="s">
        <v>88</v>
      </c>
      <c r="M28" s="53">
        <f>M336</f>
        <v>32940172.384449027</v>
      </c>
      <c r="N28" s="54">
        <f>M28/M27</f>
        <v>1.1271597762053889</v>
      </c>
      <c r="U28" s="23" t="s">
        <v>83</v>
      </c>
      <c r="V28" s="63" t="s">
        <v>89</v>
      </c>
      <c r="W28" s="30">
        <f t="shared" si="0"/>
        <v>0</v>
      </c>
      <c r="X28" s="47">
        <v>70</v>
      </c>
      <c r="Y28" s="15">
        <f>COUNTIF($H$40:$H$318,X28)</f>
        <v>0</v>
      </c>
      <c r="Z28" s="33">
        <f t="shared" si="1"/>
        <v>0</v>
      </c>
      <c r="AA28" s="34">
        <v>81</v>
      </c>
      <c r="AC28" s="3"/>
      <c r="AD28" s="3"/>
      <c r="AE28" s="3"/>
      <c r="AF28" s="3"/>
      <c r="AG28" s="3"/>
      <c r="AH28" s="55">
        <v>22</v>
      </c>
      <c r="AI28" s="20">
        <v>0.97</v>
      </c>
      <c r="AJ28" s="17">
        <v>4</v>
      </c>
      <c r="AK28" s="17" t="s">
        <v>90</v>
      </c>
      <c r="AL28" s="37"/>
      <c r="AN28" s="45"/>
      <c r="AU28" s="4"/>
      <c r="AV28" s="2"/>
      <c r="AW28" s="2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3:67" hidden="1">
      <c r="C29" s="64"/>
      <c r="D29" s="64"/>
      <c r="E29" s="64"/>
      <c r="F29" s="64"/>
      <c r="G29" s="64"/>
      <c r="H29" s="64"/>
      <c r="I29" s="65"/>
      <c r="J29" s="65"/>
      <c r="W29" s="66">
        <f>SUM(W10:W28)</f>
        <v>1</v>
      </c>
      <c r="X29" s="67">
        <f>SUM(X10:X28)</f>
        <v>1578</v>
      </c>
      <c r="Y29" s="68">
        <f>SUM(Y10:Y28)</f>
        <v>279</v>
      </c>
      <c r="Z29" s="69">
        <f>SUM(Z10:Z28)</f>
        <v>27054</v>
      </c>
      <c r="AA29" s="43">
        <f>SUM(AA10:AA28)</f>
        <v>1805</v>
      </c>
      <c r="AC29" s="3"/>
      <c r="AD29" s="3"/>
      <c r="AE29" s="3"/>
      <c r="AF29" s="3"/>
      <c r="AG29" s="3"/>
      <c r="AH29" s="55">
        <v>1</v>
      </c>
      <c r="AI29" s="20">
        <v>1.08</v>
      </c>
      <c r="AJ29" s="17">
        <v>5</v>
      </c>
      <c r="AK29" s="17" t="s">
        <v>91</v>
      </c>
      <c r="AL29" s="70"/>
      <c r="AN29" s="45"/>
      <c r="AU29" s="4"/>
      <c r="AV29" s="2"/>
      <c r="AW29" s="2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3:67" hidden="1">
      <c r="C30" s="71" t="s">
        <v>4</v>
      </c>
      <c r="D30" s="71"/>
      <c r="E30" s="71"/>
      <c r="F30" s="71"/>
      <c r="G30" s="71"/>
      <c r="H30" s="71"/>
      <c r="I30" s="72"/>
      <c r="J30" s="73">
        <v>0.01</v>
      </c>
      <c r="M30" s="57">
        <f>[43]HPP!$G$18</f>
        <v>0.41727741322426332</v>
      </c>
      <c r="U30" s="24"/>
      <c r="V30" s="24"/>
      <c r="W30" s="24"/>
      <c r="X30" s="24"/>
      <c r="AC30" s="3"/>
      <c r="AD30" s="3"/>
      <c r="AE30" s="3"/>
      <c r="AF30" s="3"/>
      <c r="AG30" s="3"/>
      <c r="AH30" s="55">
        <v>2</v>
      </c>
      <c r="AI30" s="74">
        <v>0.95</v>
      </c>
      <c r="AJ30" s="17">
        <v>6</v>
      </c>
      <c r="AK30" s="17" t="s">
        <v>92</v>
      </c>
      <c r="AN30" s="45"/>
      <c r="AU30" s="4"/>
      <c r="AV30" s="2"/>
      <c r="AW30" s="2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35"/>
      <c r="BO30" s="6"/>
    </row>
    <row r="31" spans="3:67" hidden="1">
      <c r="C31" s="75"/>
      <c r="D31" s="75"/>
      <c r="E31" s="75"/>
      <c r="F31" s="75"/>
      <c r="G31" s="75"/>
      <c r="H31" s="75"/>
      <c r="I31" s="76"/>
      <c r="J31" s="76"/>
      <c r="U31" s="24"/>
      <c r="V31" s="24"/>
      <c r="W31" s="24"/>
      <c r="X31" s="24"/>
      <c r="AC31" s="3"/>
      <c r="AD31" s="3"/>
      <c r="AE31" s="3"/>
      <c r="AF31" s="3"/>
      <c r="AG31" s="3"/>
      <c r="AH31" s="24"/>
      <c r="AI31" s="77" t="s">
        <v>93</v>
      </c>
      <c r="AJ31" s="24"/>
      <c r="AU31" s="4"/>
      <c r="AV31" s="2"/>
      <c r="AW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35"/>
      <c r="BO31" s="6"/>
    </row>
    <row r="32" spans="3:67" hidden="1">
      <c r="C32" s="52" t="s">
        <v>94</v>
      </c>
      <c r="D32" s="52"/>
      <c r="E32" s="52"/>
      <c r="F32" s="52"/>
      <c r="G32" s="52"/>
      <c r="H32" s="78">
        <v>1</v>
      </c>
      <c r="I32" s="79">
        <f>J32/$I$28</f>
        <v>0</v>
      </c>
      <c r="J32" s="80">
        <f>COUNTIF(AE41:AE321,H32)</f>
        <v>0</v>
      </c>
      <c r="K32" s="2" t="s">
        <v>87</v>
      </c>
      <c r="M32" s="2" t="s">
        <v>95</v>
      </c>
      <c r="N32" s="21">
        <v>0.2</v>
      </c>
      <c r="O32" s="2" t="s">
        <v>95</v>
      </c>
      <c r="P32" s="21">
        <v>0.2</v>
      </c>
      <c r="S32" s="35"/>
      <c r="U32" s="81" t="s">
        <v>96</v>
      </c>
      <c r="V32" s="81"/>
      <c r="W32" s="81"/>
      <c r="X32" s="82">
        <f>MIN(AF41:AF321)</f>
        <v>0</v>
      </c>
      <c r="Y32" s="82"/>
      <c r="Z32" s="82"/>
      <c r="AA32" s="82" t="e">
        <f>MIN(#REF!)</f>
        <v>#REF!</v>
      </c>
      <c r="AC32" s="3"/>
      <c r="AD32" s="3"/>
      <c r="AE32" s="3"/>
      <c r="AF32" s="3"/>
      <c r="AG32" s="3"/>
      <c r="AI32" s="83"/>
      <c r="AU32" s="4"/>
      <c r="AV32" s="2"/>
      <c r="AW32" s="2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35"/>
      <c r="BO32" s="6"/>
    </row>
    <row r="33" spans="1:85" hidden="1">
      <c r="C33" s="52" t="s">
        <v>97</v>
      </c>
      <c r="D33" s="52"/>
      <c r="E33" s="52"/>
      <c r="F33" s="52"/>
      <c r="G33" s="52"/>
      <c r="H33" s="78">
        <v>2</v>
      </c>
      <c r="I33" s="79">
        <f>J33/$I$28</f>
        <v>0</v>
      </c>
      <c r="J33" s="80"/>
      <c r="K33" s="2" t="s">
        <v>87</v>
      </c>
      <c r="M33" s="2" t="s">
        <v>98</v>
      </c>
      <c r="N33" s="21">
        <v>0</v>
      </c>
      <c r="O33" s="2" t="s">
        <v>98</v>
      </c>
      <c r="P33" s="21">
        <v>0</v>
      </c>
      <c r="S33" s="35"/>
      <c r="U33" s="52" t="s">
        <v>99</v>
      </c>
      <c r="V33" s="52"/>
      <c r="W33" s="52"/>
      <c r="X33" s="82">
        <f>MAX(AF41:AF321)</f>
        <v>0</v>
      </c>
      <c r="Y33" s="82"/>
      <c r="Z33" s="82"/>
      <c r="AA33" s="82" t="e">
        <f>MAX(#REF!)</f>
        <v>#REF!</v>
      </c>
      <c r="AC33" s="3"/>
      <c r="AD33" s="3"/>
      <c r="AE33" s="3"/>
      <c r="AF33" s="3"/>
      <c r="AG33" s="3"/>
      <c r="AI33" s="83"/>
      <c r="AU33" s="4"/>
      <c r="AV33" s="2"/>
      <c r="AW33" s="2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35"/>
      <c r="BO33" s="6"/>
    </row>
    <row r="34" spans="1:85" hidden="1">
      <c r="C34" s="60" t="s">
        <v>100</v>
      </c>
      <c r="D34" s="61"/>
      <c r="E34" s="61"/>
      <c r="F34" s="62"/>
      <c r="G34" s="62"/>
      <c r="H34" s="78">
        <v>3</v>
      </c>
      <c r="I34" s="79">
        <f>J34/$I$28</f>
        <v>0</v>
      </c>
      <c r="J34" s="80">
        <f>COUNTIF(AE41:AE321,H34)</f>
        <v>0</v>
      </c>
      <c r="K34" s="2" t="s">
        <v>87</v>
      </c>
      <c r="M34" s="2" t="s">
        <v>100</v>
      </c>
      <c r="N34" s="21">
        <v>0.1</v>
      </c>
      <c r="O34" s="2" t="s">
        <v>100</v>
      </c>
      <c r="P34" s="21">
        <v>0.1</v>
      </c>
      <c r="R34" s="85"/>
      <c r="S34" s="35"/>
      <c r="U34" s="52" t="s">
        <v>101</v>
      </c>
      <c r="V34" s="52"/>
      <c r="W34" s="52"/>
      <c r="X34" s="82" t="e">
        <f>AVERAGE(AF41:AF321)</f>
        <v>#DIV/0!</v>
      </c>
      <c r="Y34" s="82">
        <f>W259-W60</f>
        <v>90867349.497599602</v>
      </c>
      <c r="Z34" s="82"/>
      <c r="AA34" s="82" t="e">
        <f>AVERAGE(#REF!)</f>
        <v>#REF!</v>
      </c>
      <c r="AC34" s="3"/>
      <c r="AD34" s="3"/>
      <c r="AE34" s="3"/>
      <c r="AF34" s="3"/>
      <c r="AG34" s="3"/>
      <c r="AI34" s="83"/>
      <c r="AN34" s="43"/>
      <c r="AU34" s="4"/>
      <c r="AV34" s="2"/>
      <c r="AW34" s="2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85">
      <c r="AN35" s="4"/>
      <c r="AO35" s="4"/>
      <c r="AP35" s="4"/>
    </row>
    <row r="36" spans="1:85" s="4" customFormat="1" ht="25.5">
      <c r="A36" s="86"/>
      <c r="B36" s="87"/>
      <c r="C36" s="658" t="s">
        <v>102</v>
      </c>
      <c r="D36" s="659"/>
      <c r="E36" s="88"/>
      <c r="F36" s="87" t="s">
        <v>103</v>
      </c>
      <c r="G36" s="87" t="s">
        <v>104</v>
      </c>
      <c r="H36" s="87" t="s">
        <v>105</v>
      </c>
      <c r="I36" s="87" t="s">
        <v>106</v>
      </c>
      <c r="J36" s="87" t="s">
        <v>107</v>
      </c>
      <c r="K36" s="87" t="s">
        <v>108</v>
      </c>
      <c r="L36" s="87" t="s">
        <v>109</v>
      </c>
      <c r="M36" s="656"/>
      <c r="N36" s="656"/>
      <c r="O36" s="656"/>
      <c r="P36" s="656"/>
      <c r="Q36" s="656"/>
      <c r="R36" s="656"/>
      <c r="S36" s="659"/>
      <c r="T36" s="89"/>
      <c r="U36" s="656" t="s">
        <v>110</v>
      </c>
      <c r="V36" s="656"/>
      <c r="W36" s="656"/>
      <c r="X36" s="656"/>
      <c r="Y36" s="656"/>
      <c r="Z36" s="656"/>
      <c r="AA36" s="659"/>
      <c r="AB36" s="89"/>
      <c r="AC36" s="87" t="s">
        <v>111</v>
      </c>
      <c r="AD36" s="87" t="s">
        <v>112</v>
      </c>
      <c r="AE36" s="87" t="s">
        <v>113</v>
      </c>
      <c r="AF36" s="87"/>
      <c r="AG36" s="87" t="s">
        <v>114</v>
      </c>
      <c r="AH36" s="660" t="s">
        <v>115</v>
      </c>
      <c r="AI36" s="661"/>
      <c r="AJ36" s="661"/>
      <c r="AK36" s="661"/>
      <c r="AL36" s="661"/>
      <c r="AM36" s="661"/>
      <c r="AN36" s="661"/>
      <c r="AO36" s="661"/>
      <c r="AP36" s="661"/>
      <c r="AQ36" s="661"/>
      <c r="AR36" s="661"/>
      <c r="AS36" s="661"/>
      <c r="AT36" s="661"/>
      <c r="AU36" s="661"/>
      <c r="AV36" s="661"/>
      <c r="AW36" s="661"/>
      <c r="AX36" s="661"/>
      <c r="AY36" s="661"/>
      <c r="AZ36" s="661"/>
      <c r="BA36" s="661"/>
      <c r="BB36" s="661"/>
      <c r="BC36" s="661"/>
      <c r="BD36" s="661"/>
      <c r="BE36" s="661"/>
      <c r="BF36" s="661"/>
      <c r="BG36" s="661"/>
      <c r="BH36" s="661"/>
      <c r="BI36" s="661"/>
      <c r="BJ36" s="661"/>
      <c r="BK36" s="661"/>
      <c r="BL36" s="661"/>
      <c r="BM36" s="661"/>
      <c r="BN36" s="661"/>
      <c r="BO36" s="661"/>
      <c r="BP36" s="661"/>
      <c r="BQ36" s="661"/>
      <c r="BR36" s="661"/>
      <c r="BS36" s="661"/>
      <c r="BT36" s="661"/>
      <c r="BU36" s="661"/>
      <c r="BV36" s="661"/>
      <c r="BW36" s="661"/>
      <c r="BX36" s="661"/>
      <c r="BY36" s="661"/>
      <c r="BZ36" s="661"/>
      <c r="CA36" s="661"/>
      <c r="CB36" s="661"/>
      <c r="CC36" s="661"/>
      <c r="CD36" s="661"/>
      <c r="CE36" s="661"/>
      <c r="CF36" s="661"/>
      <c r="CG36" s="661"/>
    </row>
    <row r="37" spans="1:85" s="4" customFormat="1">
      <c r="A37" s="86"/>
      <c r="B37" s="87"/>
      <c r="C37" s="91"/>
      <c r="D37" s="88"/>
      <c r="E37" s="88"/>
      <c r="F37" s="87"/>
      <c r="G37" s="87"/>
      <c r="H37" s="87"/>
      <c r="I37" s="87"/>
      <c r="J37" s="87"/>
      <c r="K37" s="87"/>
      <c r="L37" s="87"/>
      <c r="M37" s="87" t="s">
        <v>116</v>
      </c>
      <c r="N37" s="87" t="s">
        <v>117</v>
      </c>
      <c r="O37" s="87" t="s">
        <v>118</v>
      </c>
      <c r="P37" s="87" t="s">
        <v>119</v>
      </c>
      <c r="Q37" s="87" t="s">
        <v>120</v>
      </c>
      <c r="R37" s="87" t="s">
        <v>121</v>
      </c>
      <c r="S37" s="87" t="s">
        <v>122</v>
      </c>
      <c r="T37" s="92"/>
      <c r="U37" s="87" t="s">
        <v>116</v>
      </c>
      <c r="V37" s="87" t="s">
        <v>117</v>
      </c>
      <c r="W37" s="87" t="s">
        <v>118</v>
      </c>
      <c r="X37" s="87" t="s">
        <v>119</v>
      </c>
      <c r="Y37" s="87" t="s">
        <v>120</v>
      </c>
      <c r="Z37" s="87" t="s">
        <v>121</v>
      </c>
      <c r="AA37" s="87" t="s">
        <v>122</v>
      </c>
      <c r="AB37" s="92"/>
      <c r="AC37" s="87"/>
      <c r="AD37" s="87"/>
      <c r="AE37" s="87"/>
      <c r="AF37" s="87"/>
      <c r="AG37" s="87"/>
      <c r="AH37" s="87" t="s">
        <v>116</v>
      </c>
      <c r="AI37" s="87" t="s">
        <v>117</v>
      </c>
      <c r="AJ37" s="87" t="s">
        <v>118</v>
      </c>
      <c r="AK37" s="87" t="s">
        <v>119</v>
      </c>
      <c r="AL37" s="87" t="s">
        <v>120</v>
      </c>
      <c r="AM37" s="87" t="s">
        <v>121</v>
      </c>
      <c r="AN37" s="87" t="s">
        <v>122</v>
      </c>
      <c r="AO37" s="90"/>
      <c r="AP37" s="90"/>
      <c r="AQ37" s="90"/>
      <c r="AR37" s="90"/>
      <c r="AS37" s="5"/>
      <c r="AT37" s="5"/>
      <c r="AU37" s="5"/>
      <c r="BS37" s="84"/>
      <c r="CF37" s="241" t="s">
        <v>240</v>
      </c>
      <c r="CG37" s="241" t="s">
        <v>241</v>
      </c>
    </row>
    <row r="38" spans="1:85" s="4" customFormat="1">
      <c r="A38" s="86"/>
      <c r="B38" s="87"/>
      <c r="C38" s="91"/>
      <c r="D38" s="88"/>
      <c r="E38" s="88"/>
      <c r="F38" s="87"/>
      <c r="G38" s="87"/>
      <c r="H38" s="87"/>
      <c r="I38" s="87"/>
      <c r="J38" s="87"/>
      <c r="K38" s="87"/>
      <c r="L38" s="87"/>
      <c r="M38" s="93">
        <f t="shared" ref="M38:S38" si="2">1-M39</f>
        <v>0.1643550811963248</v>
      </c>
      <c r="N38" s="93">
        <f t="shared" si="2"/>
        <v>5.8094660334080284E-2</v>
      </c>
      <c r="O38" s="93">
        <f t="shared" si="2"/>
        <v>0</v>
      </c>
      <c r="P38" s="93">
        <f t="shared" si="2"/>
        <v>-6.1677811864497611E-2</v>
      </c>
      <c r="Q38" s="93">
        <f t="shared" si="2"/>
        <v>0</v>
      </c>
      <c r="R38" s="93">
        <f t="shared" si="2"/>
        <v>-6.1677811864497611E-2</v>
      </c>
      <c r="S38" s="93">
        <f t="shared" si="2"/>
        <v>-0.12715977620538776</v>
      </c>
      <c r="T38" s="94"/>
      <c r="U38" s="87"/>
      <c r="V38" s="87"/>
      <c r="W38" s="87"/>
      <c r="X38" s="87"/>
      <c r="Y38" s="87"/>
      <c r="Z38" s="87"/>
      <c r="AA38" s="87"/>
      <c r="AB38" s="94"/>
      <c r="AC38" s="87"/>
      <c r="AD38" s="87"/>
      <c r="AE38" s="87"/>
      <c r="AF38" s="87"/>
      <c r="AG38" s="87"/>
      <c r="AH38" s="95"/>
      <c r="AI38" s="87"/>
      <c r="AJ38" s="95"/>
      <c r="AK38" s="95"/>
      <c r="AL38" s="95"/>
      <c r="AM38" s="95"/>
      <c r="AN38" s="95"/>
      <c r="AO38" s="90"/>
      <c r="AP38" s="90"/>
      <c r="AQ38" s="90"/>
      <c r="AR38" s="90"/>
      <c r="AS38" s="5"/>
      <c r="AT38" s="5"/>
      <c r="AU38" s="5"/>
      <c r="BS38" s="84"/>
      <c r="CF38" s="95"/>
      <c r="CG38" s="95"/>
    </row>
    <row r="39" spans="1:85" s="4" customFormat="1">
      <c r="A39" s="86"/>
      <c r="B39" s="87"/>
      <c r="C39" s="242"/>
      <c r="D39" s="243"/>
      <c r="E39" s="243"/>
      <c r="F39" s="244"/>
      <c r="G39" s="244"/>
      <c r="H39" s="244"/>
      <c r="I39" s="244"/>
      <c r="J39" s="244"/>
      <c r="K39" s="244"/>
      <c r="L39" s="244"/>
      <c r="M39" s="245">
        <f>M40/O40</f>
        <v>0.8356449188036752</v>
      </c>
      <c r="N39" s="245">
        <f>N40/O40</f>
        <v>0.94190533966591972</v>
      </c>
      <c r="O39" s="245">
        <f>O40/O40</f>
        <v>1</v>
      </c>
      <c r="P39" s="245">
        <f>P40/O40</f>
        <v>1.0616778118644976</v>
      </c>
      <c r="Q39" s="245">
        <f>Q40/$O$40</f>
        <v>1</v>
      </c>
      <c r="R39" s="245">
        <f>R40/$O$40</f>
        <v>1.0616778118644976</v>
      </c>
      <c r="S39" s="245">
        <f>S40/$O$40</f>
        <v>1.1271597762053878</v>
      </c>
      <c r="T39" s="246"/>
      <c r="U39" s="244"/>
      <c r="V39" s="244"/>
      <c r="W39" s="244"/>
      <c r="X39" s="244"/>
      <c r="Y39" s="244"/>
      <c r="Z39" s="244"/>
      <c r="AA39" s="244"/>
      <c r="AB39" s="246"/>
      <c r="AC39" s="244"/>
      <c r="AD39" s="244"/>
      <c r="AE39" s="244"/>
      <c r="AF39" s="244"/>
      <c r="AG39" s="244"/>
      <c r="AH39" s="247"/>
      <c r="AI39" s="244"/>
      <c r="AJ39" s="247"/>
      <c r="AK39" s="247"/>
      <c r="AL39" s="247"/>
      <c r="AM39" s="247"/>
      <c r="AN39" s="247"/>
      <c r="AO39" s="90"/>
      <c r="AP39" s="90"/>
      <c r="AQ39" s="90"/>
      <c r="AR39" s="90"/>
      <c r="AS39" s="5"/>
      <c r="AT39" s="5"/>
      <c r="AU39" s="5"/>
      <c r="BS39" s="84" t="s">
        <v>123</v>
      </c>
      <c r="BT39" s="4" t="s">
        <v>124</v>
      </c>
      <c r="BU39" s="4" t="s">
        <v>125</v>
      </c>
      <c r="BV39" s="4" t="s">
        <v>126</v>
      </c>
      <c r="BW39" s="4" t="s">
        <v>127</v>
      </c>
      <c r="BX39" s="4" t="s">
        <v>128</v>
      </c>
      <c r="BY39" s="4" t="s">
        <v>129</v>
      </c>
      <c r="BZ39" s="4" t="s">
        <v>130</v>
      </c>
      <c r="CA39" s="4" t="s">
        <v>117</v>
      </c>
      <c r="CB39" s="4" t="s">
        <v>118</v>
      </c>
      <c r="CC39" s="4" t="s">
        <v>119</v>
      </c>
      <c r="CD39" s="4" t="s">
        <v>131</v>
      </c>
      <c r="CF39" s="248"/>
      <c r="CG39" s="248"/>
    </row>
    <row r="40" spans="1:85">
      <c r="A40" s="3">
        <v>1</v>
      </c>
      <c r="B40" s="249">
        <v>1</v>
      </c>
      <c r="C40" s="250" t="s">
        <v>132</v>
      </c>
      <c r="D40" s="251" t="s">
        <v>19</v>
      </c>
      <c r="E40" s="252"/>
      <c r="F40" s="40" t="s">
        <v>72</v>
      </c>
      <c r="G40" s="253">
        <f t="shared" ref="G40:G103" si="3">SUMIF($V$10:$V$28,F40,$AA$10:$AA$28)</f>
        <v>175</v>
      </c>
      <c r="H40" s="253">
        <f t="shared" ref="H40:H103" si="4">SUMIF($V$10:$V$28,F40,$X$10:$X$28)</f>
        <v>156</v>
      </c>
      <c r="I40" s="254">
        <f t="shared" ref="I40:I103" si="5">$I$27</f>
        <v>26966806</v>
      </c>
      <c r="J40" s="254">
        <f t="shared" ref="J40:J103" si="6">SUMIF($AN$4:$AN$22,D40,$AO$4:$AO$22)</f>
        <v>5</v>
      </c>
      <c r="K40" s="255">
        <f t="shared" ref="K40:K103" si="7">IF(J40=$AJ$25,$AI$25,IF(J40=$AJ$26,$AI$26,IF(J40=$AJ$27,$AI$27,IF(J40=$AJ$28,$AI$28,IF(J40=$AJ$29,$AI$29,IF(J40=$AJ$30,$AI$30))))))</f>
        <v>1.08</v>
      </c>
      <c r="L40" s="256">
        <f t="shared" ref="L40:L59" si="8">SUMIF($AN$4:$AN$22,D40,$AY$4:$AY$22)</f>
        <v>1.0024999999999999</v>
      </c>
      <c r="M40" s="257">
        <f t="shared" ref="M40:M103" si="9">$O40/(1+6%/12)^36</f>
        <v>24398291.983993329</v>
      </c>
      <c r="N40" s="257">
        <f t="shared" ref="N40:N103" si="10">$O40/(1+6%/12)^12</f>
        <v>27500773.33247162</v>
      </c>
      <c r="O40" s="257">
        <f t="shared" ref="O40:O103" si="11">$I$27*K40*L40</f>
        <v>29196960.856199998</v>
      </c>
      <c r="P40" s="257">
        <f t="shared" ref="P40:P103" si="12">$O40*(1+6%/12)^12</f>
        <v>30997765.514903802</v>
      </c>
      <c r="Q40" s="258">
        <f t="shared" ref="Q40:R103" si="13">O40</f>
        <v>29196960.856199998</v>
      </c>
      <c r="R40" s="257">
        <f t="shared" si="13"/>
        <v>30997765.514903802</v>
      </c>
      <c r="S40" s="257">
        <f t="shared" ref="S40:S103" si="14">$O40*(1+6%/12)^24</f>
        <v>32909639.864551857</v>
      </c>
      <c r="T40" s="257"/>
      <c r="U40" s="257">
        <f t="shared" ref="U40:U103" si="15">M40*H40</f>
        <v>3806133549.5029593</v>
      </c>
      <c r="V40" s="257">
        <f t="shared" ref="V40:V103" si="16">N40*H40</f>
        <v>4290120639.8655729</v>
      </c>
      <c r="W40" s="257">
        <f t="shared" ref="W40:W103" si="17">O40*H40</f>
        <v>4554725893.5671997</v>
      </c>
      <c r="X40" s="258">
        <f t="shared" ref="X40:X103" si="18">P40*H40</f>
        <v>4835651420.3249931</v>
      </c>
      <c r="Y40" s="258">
        <f t="shared" ref="Y40:Y103" si="19">Q40*H40</f>
        <v>4554725893.5671997</v>
      </c>
      <c r="Z40" s="257">
        <f t="shared" ref="Z40:Z103" si="20">R40*H40</f>
        <v>4835651420.3249931</v>
      </c>
      <c r="AA40" s="257">
        <f>S40*$H$40</f>
        <v>5133903818.8700895</v>
      </c>
      <c r="AB40" s="257"/>
      <c r="AC40" s="32" t="str">
        <f t="shared" ref="AC40:AC103" si="21">IF(AE40=$H$32,$M$32,IF(AE40=$H$33,$M$33,IF(AE40=$H$34,$M$34)))</f>
        <v>BERTAHAP</v>
      </c>
      <c r="AD40" s="259">
        <f t="shared" ref="AD40:AD103" si="22">IF(AC40=$M$32,$N$32,IF(AC40=$M$33,$N$33,$N$34))</f>
        <v>0</v>
      </c>
      <c r="AE40" s="260">
        <v>2</v>
      </c>
      <c r="AF40" s="261"/>
      <c r="AG40" s="257" t="e">
        <f>IF(AF40&gt;#REF!,"LB","KR")</f>
        <v>#REF!</v>
      </c>
      <c r="AH40" s="261">
        <v>4186747000</v>
      </c>
      <c r="AI40" s="261">
        <v>4719133000</v>
      </c>
      <c r="AJ40" s="261">
        <v>5010199000</v>
      </c>
      <c r="AK40" s="262">
        <v>5319217000</v>
      </c>
      <c r="AL40" s="262">
        <v>5010199000</v>
      </c>
      <c r="AM40" s="261">
        <v>5319217000</v>
      </c>
      <c r="AN40" s="261">
        <v>5647295000</v>
      </c>
      <c r="AO40" s="15"/>
      <c r="AP40" s="263">
        <v>1</v>
      </c>
      <c r="AQ40" s="264">
        <v>-1208112.9088000022</v>
      </c>
      <c r="AR40" s="265"/>
      <c r="AS40" s="266"/>
      <c r="AT40" s="266"/>
      <c r="AU40" s="266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267">
        <v>29196960.856199998</v>
      </c>
      <c r="BR40" s="15"/>
      <c r="BS40" s="268">
        <v>1</v>
      </c>
      <c r="BT40" s="269" t="s">
        <v>133</v>
      </c>
      <c r="BU40" s="269" t="s">
        <v>72</v>
      </c>
      <c r="BV40" s="270" t="s">
        <v>19</v>
      </c>
      <c r="BW40" s="271">
        <v>175</v>
      </c>
      <c r="BX40" s="271">
        <v>156</v>
      </c>
      <c r="BY40" s="272">
        <v>29196960.856199998</v>
      </c>
      <c r="BZ40" s="272">
        <v>4186747000</v>
      </c>
      <c r="CA40" s="272">
        <v>4719133000</v>
      </c>
      <c r="CB40" s="272">
        <v>5010199000</v>
      </c>
      <c r="CC40" s="272">
        <v>5319217000</v>
      </c>
      <c r="CD40" s="272">
        <v>5647295000</v>
      </c>
      <c r="CE40" s="15">
        <v>2</v>
      </c>
      <c r="CF40" s="42">
        <v>5310810940</v>
      </c>
      <c r="CG40" s="187">
        <v>5638370020</v>
      </c>
    </row>
    <row r="41" spans="1:85">
      <c r="A41" s="3">
        <f t="shared" ref="A41:A104" si="23">A40+1</f>
        <v>2</v>
      </c>
      <c r="B41" s="249">
        <v>2</v>
      </c>
      <c r="C41" s="250" t="s">
        <v>132</v>
      </c>
      <c r="D41" s="251" t="s">
        <v>29</v>
      </c>
      <c r="E41" s="252"/>
      <c r="F41" s="40" t="s">
        <v>74</v>
      </c>
      <c r="G41" s="253">
        <f t="shared" si="3"/>
        <v>85</v>
      </c>
      <c r="H41" s="253">
        <f t="shared" si="4"/>
        <v>74</v>
      </c>
      <c r="I41" s="254">
        <f t="shared" si="5"/>
        <v>26966806</v>
      </c>
      <c r="J41" s="254">
        <f t="shared" si="6"/>
        <v>1</v>
      </c>
      <c r="K41" s="255">
        <f t="shared" si="7"/>
        <v>1.06</v>
      </c>
      <c r="L41" s="256">
        <f t="shared" si="8"/>
        <v>1.0024999999999999</v>
      </c>
      <c r="M41" s="257">
        <f t="shared" si="9"/>
        <v>23946471.762067527</v>
      </c>
      <c r="N41" s="257">
        <f t="shared" si="10"/>
        <v>26991499.752240665</v>
      </c>
      <c r="O41" s="257">
        <f t="shared" si="11"/>
        <v>28656276.3959</v>
      </c>
      <c r="P41" s="257">
        <f t="shared" si="12"/>
        <v>30423732.820183363</v>
      </c>
      <c r="Q41" s="258">
        <f t="shared" si="13"/>
        <v>28656276.3959</v>
      </c>
      <c r="R41" s="257">
        <f t="shared" si="13"/>
        <v>30423732.820183363</v>
      </c>
      <c r="S41" s="257">
        <f t="shared" si="14"/>
        <v>32300202.089282379</v>
      </c>
      <c r="T41" s="257"/>
      <c r="U41" s="257">
        <f t="shared" si="15"/>
        <v>1772038910.392997</v>
      </c>
      <c r="V41" s="257">
        <f t="shared" si="16"/>
        <v>1997370981.6658092</v>
      </c>
      <c r="W41" s="257">
        <f t="shared" si="17"/>
        <v>2120564453.2966001</v>
      </c>
      <c r="X41" s="258">
        <f t="shared" si="18"/>
        <v>2251356228.6935687</v>
      </c>
      <c r="Y41" s="258">
        <f t="shared" si="19"/>
        <v>2120564453.2966001</v>
      </c>
      <c r="Z41" s="257">
        <f t="shared" si="20"/>
        <v>2251356228.6935687</v>
      </c>
      <c r="AA41" s="257">
        <f t="shared" ref="AA41:AA104" si="24">S41*H41</f>
        <v>2390214954.6068959</v>
      </c>
      <c r="AB41" s="257"/>
      <c r="AC41" s="32" t="str">
        <f t="shared" si="21"/>
        <v>BERTAHAP</v>
      </c>
      <c r="AD41" s="259">
        <f t="shared" si="22"/>
        <v>0</v>
      </c>
      <c r="AE41" s="260">
        <v>2</v>
      </c>
      <c r="AF41" s="261"/>
      <c r="AG41" s="257" t="e">
        <f>IF(AF41&gt;#REF!,"LB","KR")</f>
        <v>#REF!</v>
      </c>
      <c r="AH41" s="261">
        <v>1949243000</v>
      </c>
      <c r="AI41" s="261">
        <v>2197109000</v>
      </c>
      <c r="AJ41" s="261">
        <v>2332621000</v>
      </c>
      <c r="AK41" s="262">
        <v>2476492000</v>
      </c>
      <c r="AL41" s="262">
        <v>2332621000</v>
      </c>
      <c r="AM41" s="261">
        <v>2476492000</v>
      </c>
      <c r="AN41" s="261">
        <v>2629237000</v>
      </c>
      <c r="AO41" s="15"/>
      <c r="AP41" s="263">
        <v>2</v>
      </c>
      <c r="AQ41" s="264">
        <v>-1748797.3691000007</v>
      </c>
      <c r="AR41" s="265"/>
      <c r="AS41" s="266"/>
      <c r="AT41" s="266"/>
      <c r="AU41" s="266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274">
        <v>28656276.3959</v>
      </c>
      <c r="BR41" s="15"/>
      <c r="BS41" s="268">
        <v>2</v>
      </c>
      <c r="BT41" s="269" t="s">
        <v>133</v>
      </c>
      <c r="BU41" s="269" t="s">
        <v>74</v>
      </c>
      <c r="BV41" s="270" t="s">
        <v>29</v>
      </c>
      <c r="BW41" s="271">
        <v>85</v>
      </c>
      <c r="BX41" s="271">
        <v>74</v>
      </c>
      <c r="BY41" s="272">
        <v>28656276.3959</v>
      </c>
      <c r="BZ41" s="272">
        <v>1949243000</v>
      </c>
      <c r="CA41" s="272">
        <v>2197109000</v>
      </c>
      <c r="CB41" s="272">
        <v>2332621000</v>
      </c>
      <c r="CC41" s="272">
        <v>2476492000</v>
      </c>
      <c r="CD41" s="272">
        <v>2629237000</v>
      </c>
      <c r="CE41" s="15">
        <v>16</v>
      </c>
      <c r="CF41" s="42">
        <v>2472578260</v>
      </c>
      <c r="CG41" s="187">
        <v>2625081520</v>
      </c>
    </row>
    <row r="42" spans="1:85">
      <c r="A42" s="3">
        <f t="shared" si="23"/>
        <v>3</v>
      </c>
      <c r="B42" s="249">
        <v>3</v>
      </c>
      <c r="C42" s="250" t="s">
        <v>132</v>
      </c>
      <c r="D42" s="251" t="s">
        <v>32</v>
      </c>
      <c r="E42" s="252"/>
      <c r="F42" s="40" t="s">
        <v>56</v>
      </c>
      <c r="G42" s="253">
        <f t="shared" si="3"/>
        <v>85</v>
      </c>
      <c r="H42" s="253">
        <f t="shared" si="4"/>
        <v>74</v>
      </c>
      <c r="I42" s="254">
        <f t="shared" si="5"/>
        <v>26966806</v>
      </c>
      <c r="J42" s="254">
        <f t="shared" si="6"/>
        <v>1</v>
      </c>
      <c r="K42" s="255">
        <f t="shared" si="7"/>
        <v>1.06</v>
      </c>
      <c r="L42" s="256">
        <f t="shared" si="8"/>
        <v>1.0024999999999999</v>
      </c>
      <c r="M42" s="257">
        <f t="shared" si="9"/>
        <v>23946471.762067527</v>
      </c>
      <c r="N42" s="257">
        <f t="shared" si="10"/>
        <v>26991499.752240665</v>
      </c>
      <c r="O42" s="257">
        <f t="shared" si="11"/>
        <v>28656276.3959</v>
      </c>
      <c r="P42" s="257">
        <f t="shared" si="12"/>
        <v>30423732.820183363</v>
      </c>
      <c r="Q42" s="258">
        <f t="shared" si="13"/>
        <v>28656276.3959</v>
      </c>
      <c r="R42" s="257">
        <f t="shared" si="13"/>
        <v>30423732.820183363</v>
      </c>
      <c r="S42" s="257">
        <f t="shared" si="14"/>
        <v>32300202.089282379</v>
      </c>
      <c r="T42" s="257"/>
      <c r="U42" s="257">
        <f t="shared" si="15"/>
        <v>1772038910.392997</v>
      </c>
      <c r="V42" s="257">
        <f t="shared" si="16"/>
        <v>1997370981.6658092</v>
      </c>
      <c r="W42" s="257">
        <f t="shared" si="17"/>
        <v>2120564453.2966001</v>
      </c>
      <c r="X42" s="258">
        <f t="shared" si="18"/>
        <v>2251356228.6935687</v>
      </c>
      <c r="Y42" s="258">
        <f t="shared" si="19"/>
        <v>2120564453.2966001</v>
      </c>
      <c r="Z42" s="257">
        <f t="shared" si="20"/>
        <v>2251356228.6935687</v>
      </c>
      <c r="AA42" s="257">
        <f t="shared" si="24"/>
        <v>2390214954.6068959</v>
      </c>
      <c r="AB42" s="257"/>
      <c r="AC42" s="32" t="str">
        <f t="shared" si="21"/>
        <v>BERTAHAP</v>
      </c>
      <c r="AD42" s="259">
        <f t="shared" si="22"/>
        <v>0</v>
      </c>
      <c r="AE42" s="260">
        <v>2</v>
      </c>
      <c r="AF42" s="261"/>
      <c r="AG42" s="257" t="e">
        <f>IF(AF42&gt;#REF!,"LB","KR")</f>
        <v>#REF!</v>
      </c>
      <c r="AH42" s="261">
        <v>1949243000</v>
      </c>
      <c r="AI42" s="261">
        <v>2197109000</v>
      </c>
      <c r="AJ42" s="261">
        <v>2332621000</v>
      </c>
      <c r="AK42" s="262">
        <v>2476492000</v>
      </c>
      <c r="AL42" s="262">
        <v>2332621000</v>
      </c>
      <c r="AM42" s="261">
        <v>2476492000</v>
      </c>
      <c r="AN42" s="261">
        <v>2629237000</v>
      </c>
      <c r="AO42" s="15"/>
      <c r="AP42" s="263">
        <v>3</v>
      </c>
      <c r="AQ42" s="264">
        <v>-1748797.3691000007</v>
      </c>
      <c r="AR42" s="265"/>
      <c r="AS42" s="266"/>
      <c r="AT42" s="266"/>
      <c r="AU42" s="266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275">
        <v>29737645.316500001</v>
      </c>
      <c r="BR42" s="15"/>
      <c r="BS42" s="276"/>
      <c r="BT42" s="269"/>
      <c r="BU42" s="269" t="s">
        <v>56</v>
      </c>
      <c r="BV42" s="270" t="s">
        <v>32</v>
      </c>
      <c r="BW42" s="271">
        <v>85</v>
      </c>
      <c r="BX42" s="271">
        <v>74</v>
      </c>
      <c r="BY42" s="272">
        <v>28656276.3959</v>
      </c>
      <c r="BZ42" s="272">
        <v>1949243000</v>
      </c>
      <c r="CA42" s="272">
        <v>2197109000</v>
      </c>
      <c r="CB42" s="272">
        <v>2332621000</v>
      </c>
      <c r="CC42" s="272">
        <v>2476492000</v>
      </c>
      <c r="CD42" s="272">
        <v>2629237000</v>
      </c>
      <c r="CE42" s="15"/>
      <c r="CF42" s="42">
        <v>2472578260</v>
      </c>
      <c r="CG42" s="187">
        <v>2625081520</v>
      </c>
    </row>
    <row r="43" spans="1:85">
      <c r="A43" s="3">
        <f t="shared" si="23"/>
        <v>4</v>
      </c>
      <c r="B43" s="249">
        <v>4</v>
      </c>
      <c r="C43" s="250" t="s">
        <v>132</v>
      </c>
      <c r="D43" s="251" t="s">
        <v>38</v>
      </c>
      <c r="E43" s="252"/>
      <c r="F43" s="40" t="s">
        <v>58</v>
      </c>
      <c r="G43" s="253">
        <f t="shared" si="3"/>
        <v>101</v>
      </c>
      <c r="H43" s="253">
        <f t="shared" si="4"/>
        <v>90</v>
      </c>
      <c r="I43" s="254">
        <f t="shared" si="5"/>
        <v>26966806</v>
      </c>
      <c r="J43" s="254">
        <f t="shared" si="6"/>
        <v>1</v>
      </c>
      <c r="K43" s="255">
        <f t="shared" si="7"/>
        <v>1.06</v>
      </c>
      <c r="L43" s="256">
        <f t="shared" si="8"/>
        <v>1.0024999999999999</v>
      </c>
      <c r="M43" s="257">
        <f t="shared" si="9"/>
        <v>23946471.762067527</v>
      </c>
      <c r="N43" s="257">
        <f t="shared" si="10"/>
        <v>26991499.752240665</v>
      </c>
      <c r="O43" s="257">
        <f t="shared" si="11"/>
        <v>28656276.3959</v>
      </c>
      <c r="P43" s="257">
        <f t="shared" si="12"/>
        <v>30423732.820183363</v>
      </c>
      <c r="Q43" s="258">
        <f t="shared" si="13"/>
        <v>28656276.3959</v>
      </c>
      <c r="R43" s="257">
        <f t="shared" si="13"/>
        <v>30423732.820183363</v>
      </c>
      <c r="S43" s="257">
        <f t="shared" si="14"/>
        <v>32300202.089282379</v>
      </c>
      <c r="T43" s="257"/>
      <c r="U43" s="257">
        <f t="shared" si="15"/>
        <v>2155182458.5860772</v>
      </c>
      <c r="V43" s="257">
        <f t="shared" si="16"/>
        <v>2429234977.7016597</v>
      </c>
      <c r="W43" s="257">
        <f t="shared" si="17"/>
        <v>2579064875.631</v>
      </c>
      <c r="X43" s="258">
        <f t="shared" si="18"/>
        <v>2738135953.8165026</v>
      </c>
      <c r="Y43" s="258">
        <f t="shared" si="19"/>
        <v>2579064875.631</v>
      </c>
      <c r="Z43" s="257">
        <f t="shared" si="20"/>
        <v>2738135953.8165026</v>
      </c>
      <c r="AA43" s="257">
        <f t="shared" si="24"/>
        <v>2907018188.0354142</v>
      </c>
      <c r="AB43" s="257"/>
      <c r="AC43" s="32" t="str">
        <f t="shared" si="21"/>
        <v>BERTAHAP</v>
      </c>
      <c r="AD43" s="259">
        <f t="shared" si="22"/>
        <v>0</v>
      </c>
      <c r="AE43" s="260">
        <v>2</v>
      </c>
      <c r="AF43" s="261"/>
      <c r="AG43" s="257" t="e">
        <f>IF(AF43&gt;#REF!,"LB","KR")</f>
        <v>#REF!</v>
      </c>
      <c r="AH43" s="261">
        <v>2370701000</v>
      </c>
      <c r="AI43" s="261">
        <v>2672159000</v>
      </c>
      <c r="AJ43" s="261">
        <v>2836972000</v>
      </c>
      <c r="AK43" s="262">
        <v>3011950000</v>
      </c>
      <c r="AL43" s="262">
        <v>2836972000</v>
      </c>
      <c r="AM43" s="261">
        <v>3011950000</v>
      </c>
      <c r="AN43" s="261">
        <v>3197721000</v>
      </c>
      <c r="AO43" s="15"/>
      <c r="AP43" s="263">
        <v>4</v>
      </c>
      <c r="AQ43" s="264">
        <v>-1748797.3691000007</v>
      </c>
      <c r="AR43" s="265"/>
      <c r="AS43" s="277"/>
      <c r="AT43" s="266"/>
      <c r="AU43" s="278"/>
      <c r="AV43" s="279"/>
      <c r="AW43" s="280"/>
      <c r="AX43" s="279"/>
      <c r="AY43" s="15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79"/>
      <c r="BN43" s="15"/>
      <c r="BO43" s="279"/>
      <c r="BP43" s="15"/>
      <c r="BQ43" s="281">
        <v>29415391.9848</v>
      </c>
      <c r="BR43" s="15"/>
      <c r="BS43" s="276"/>
      <c r="BT43" s="269"/>
      <c r="BU43" s="269" t="s">
        <v>58</v>
      </c>
      <c r="BV43" s="270" t="s">
        <v>38</v>
      </c>
      <c r="BW43" s="271">
        <v>101</v>
      </c>
      <c r="BX43" s="271">
        <v>90</v>
      </c>
      <c r="BY43" s="272">
        <v>28656276.3959</v>
      </c>
      <c r="BZ43" s="272">
        <v>2370701000</v>
      </c>
      <c r="CA43" s="272">
        <v>2672159000</v>
      </c>
      <c r="CB43" s="272">
        <v>2836972000</v>
      </c>
      <c r="CC43" s="272">
        <v>3011950000</v>
      </c>
      <c r="CD43" s="272">
        <v>3197721000</v>
      </c>
      <c r="CE43" s="15"/>
      <c r="CF43" s="42">
        <v>3007190320</v>
      </c>
      <c r="CG43" s="187">
        <v>3192667000</v>
      </c>
    </row>
    <row r="44" spans="1:85">
      <c r="A44" s="3">
        <f t="shared" si="23"/>
        <v>5</v>
      </c>
      <c r="B44" s="249">
        <v>5</v>
      </c>
      <c r="C44" s="250" t="s">
        <v>132</v>
      </c>
      <c r="D44" s="251" t="s">
        <v>44</v>
      </c>
      <c r="E44" s="252"/>
      <c r="F44" s="40" t="s">
        <v>60</v>
      </c>
      <c r="G44" s="253">
        <f t="shared" si="3"/>
        <v>101</v>
      </c>
      <c r="H44" s="253">
        <f t="shared" si="4"/>
        <v>90</v>
      </c>
      <c r="I44" s="254">
        <f t="shared" si="5"/>
        <v>26966806</v>
      </c>
      <c r="J44" s="254">
        <f t="shared" si="6"/>
        <v>1</v>
      </c>
      <c r="K44" s="255">
        <f t="shared" si="7"/>
        <v>1.06</v>
      </c>
      <c r="L44" s="256">
        <f t="shared" si="8"/>
        <v>1.0024999999999999</v>
      </c>
      <c r="M44" s="257">
        <f t="shared" si="9"/>
        <v>23946471.762067527</v>
      </c>
      <c r="N44" s="257">
        <f t="shared" si="10"/>
        <v>26991499.752240665</v>
      </c>
      <c r="O44" s="257">
        <f t="shared" si="11"/>
        <v>28656276.3959</v>
      </c>
      <c r="P44" s="257">
        <f t="shared" si="12"/>
        <v>30423732.820183363</v>
      </c>
      <c r="Q44" s="258">
        <f t="shared" si="13"/>
        <v>28656276.3959</v>
      </c>
      <c r="R44" s="257">
        <f t="shared" si="13"/>
        <v>30423732.820183363</v>
      </c>
      <c r="S44" s="257">
        <f t="shared" si="14"/>
        <v>32300202.089282379</v>
      </c>
      <c r="T44" s="257"/>
      <c r="U44" s="257">
        <f t="shared" si="15"/>
        <v>2155182458.5860772</v>
      </c>
      <c r="V44" s="257">
        <f t="shared" si="16"/>
        <v>2429234977.7016597</v>
      </c>
      <c r="W44" s="257">
        <f t="shared" si="17"/>
        <v>2579064875.631</v>
      </c>
      <c r="X44" s="258">
        <f t="shared" si="18"/>
        <v>2738135953.8165026</v>
      </c>
      <c r="Y44" s="258">
        <f t="shared" si="19"/>
        <v>2579064875.631</v>
      </c>
      <c r="Z44" s="257">
        <f t="shared" si="20"/>
        <v>2738135953.8165026</v>
      </c>
      <c r="AA44" s="257">
        <f t="shared" si="24"/>
        <v>2907018188.0354142</v>
      </c>
      <c r="AB44" s="257"/>
      <c r="AC44" s="32" t="str">
        <f t="shared" si="21"/>
        <v>BERTAHAP</v>
      </c>
      <c r="AD44" s="259">
        <f t="shared" si="22"/>
        <v>0</v>
      </c>
      <c r="AE44" s="260">
        <v>2</v>
      </c>
      <c r="AF44" s="261"/>
      <c r="AG44" s="257" t="e">
        <f>IF(AF44&gt;#REF!,"LB","KR")</f>
        <v>#REF!</v>
      </c>
      <c r="AH44" s="261">
        <v>2370701000</v>
      </c>
      <c r="AI44" s="261">
        <v>2672159000</v>
      </c>
      <c r="AJ44" s="261">
        <v>2836972000</v>
      </c>
      <c r="AK44" s="262">
        <v>3011950000</v>
      </c>
      <c r="AL44" s="262">
        <v>2836972000</v>
      </c>
      <c r="AM44" s="261">
        <v>3011950000</v>
      </c>
      <c r="AN44" s="261">
        <v>3197721000</v>
      </c>
      <c r="AO44" s="15"/>
      <c r="AP44" s="263">
        <v>5</v>
      </c>
      <c r="AQ44" s="264">
        <v>-1748797.3691000007</v>
      </c>
      <c r="AR44" s="265"/>
      <c r="AS44" s="282"/>
      <c r="AT44" s="282"/>
      <c r="AU44" s="282"/>
      <c r="AV44" s="283"/>
      <c r="AW44" s="283"/>
      <c r="AX44" s="283"/>
      <c r="AY44" s="15"/>
      <c r="AZ44" s="283"/>
      <c r="BA44" s="283"/>
      <c r="BB44" s="283"/>
      <c r="BC44" s="283"/>
      <c r="BD44" s="283"/>
      <c r="BE44" s="283"/>
      <c r="BF44" s="283"/>
      <c r="BG44" s="283"/>
      <c r="BH44" s="283"/>
      <c r="BI44" s="283"/>
      <c r="BJ44" s="283"/>
      <c r="BK44" s="283"/>
      <c r="BL44" s="283"/>
      <c r="BM44" s="283"/>
      <c r="BN44" s="283"/>
      <c r="BO44" s="283"/>
      <c r="BP44" s="15"/>
      <c r="BQ44" s="284">
        <v>28870662.503600005</v>
      </c>
      <c r="BR44" s="15"/>
      <c r="BS44" s="276"/>
      <c r="BT44" s="269"/>
      <c r="BU44" s="269" t="s">
        <v>60</v>
      </c>
      <c r="BV44" s="270" t="s">
        <v>44</v>
      </c>
      <c r="BW44" s="271">
        <v>101</v>
      </c>
      <c r="BX44" s="271">
        <v>90</v>
      </c>
      <c r="BY44" s="272">
        <v>28656276.3959</v>
      </c>
      <c r="BZ44" s="272">
        <v>2370701000</v>
      </c>
      <c r="CA44" s="272">
        <v>2672159000</v>
      </c>
      <c r="CB44" s="272">
        <v>2836972000</v>
      </c>
      <c r="CC44" s="272">
        <v>3011950000</v>
      </c>
      <c r="CD44" s="272">
        <v>3197721000</v>
      </c>
      <c r="CE44" s="15"/>
      <c r="CF44" s="42">
        <v>3007190320</v>
      </c>
      <c r="CG44" s="187">
        <v>3192667000</v>
      </c>
    </row>
    <row r="45" spans="1:85">
      <c r="A45" s="3">
        <f t="shared" si="23"/>
        <v>6</v>
      </c>
      <c r="B45" s="249">
        <v>6</v>
      </c>
      <c r="C45" s="250" t="s">
        <v>132</v>
      </c>
      <c r="D45" s="285">
        <v>11</v>
      </c>
      <c r="E45" s="252"/>
      <c r="F45" s="40" t="s">
        <v>62</v>
      </c>
      <c r="G45" s="253">
        <f t="shared" si="3"/>
        <v>101</v>
      </c>
      <c r="H45" s="253">
        <f t="shared" si="4"/>
        <v>90</v>
      </c>
      <c r="I45" s="254">
        <f t="shared" si="5"/>
        <v>26966806</v>
      </c>
      <c r="J45" s="254">
        <f t="shared" si="6"/>
        <v>1</v>
      </c>
      <c r="K45" s="255">
        <f t="shared" si="7"/>
        <v>1.06</v>
      </c>
      <c r="L45" s="256">
        <f t="shared" si="8"/>
        <v>1.0024999999999999</v>
      </c>
      <c r="M45" s="257">
        <f t="shared" si="9"/>
        <v>23946471.762067527</v>
      </c>
      <c r="N45" s="257">
        <f t="shared" si="10"/>
        <v>26991499.752240665</v>
      </c>
      <c r="O45" s="257">
        <f t="shared" si="11"/>
        <v>28656276.3959</v>
      </c>
      <c r="P45" s="257">
        <f t="shared" si="12"/>
        <v>30423732.820183363</v>
      </c>
      <c r="Q45" s="258">
        <f t="shared" si="13"/>
        <v>28656276.3959</v>
      </c>
      <c r="R45" s="257">
        <f t="shared" si="13"/>
        <v>30423732.820183363</v>
      </c>
      <c r="S45" s="257">
        <f t="shared" si="14"/>
        <v>32300202.089282379</v>
      </c>
      <c r="T45" s="257"/>
      <c r="U45" s="257">
        <f t="shared" si="15"/>
        <v>2155182458.5860772</v>
      </c>
      <c r="V45" s="257">
        <f t="shared" si="16"/>
        <v>2429234977.7016597</v>
      </c>
      <c r="W45" s="257">
        <f t="shared" si="17"/>
        <v>2579064875.631</v>
      </c>
      <c r="X45" s="258">
        <f t="shared" si="18"/>
        <v>2738135953.8165026</v>
      </c>
      <c r="Y45" s="258">
        <f t="shared" si="19"/>
        <v>2579064875.631</v>
      </c>
      <c r="Z45" s="257">
        <f t="shared" si="20"/>
        <v>2738135953.8165026</v>
      </c>
      <c r="AA45" s="257">
        <f t="shared" si="24"/>
        <v>2907018188.0354142</v>
      </c>
      <c r="AB45" s="257"/>
      <c r="AC45" s="32" t="str">
        <f t="shared" si="21"/>
        <v>BERTAHAP</v>
      </c>
      <c r="AD45" s="259">
        <f t="shared" si="22"/>
        <v>0</v>
      </c>
      <c r="AE45" s="260">
        <v>2</v>
      </c>
      <c r="AF45" s="261"/>
      <c r="AG45" s="257" t="e">
        <f>IF(AF45&gt;#REF!,"LB","KR")</f>
        <v>#REF!</v>
      </c>
      <c r="AH45" s="261">
        <v>2370701000</v>
      </c>
      <c r="AI45" s="261">
        <v>2672159000</v>
      </c>
      <c r="AJ45" s="261">
        <v>2836972000</v>
      </c>
      <c r="AK45" s="262">
        <v>3011950000</v>
      </c>
      <c r="AL45" s="262">
        <v>2836972000</v>
      </c>
      <c r="AM45" s="261">
        <v>3011950000</v>
      </c>
      <c r="AN45" s="261">
        <v>3197721000</v>
      </c>
      <c r="AO45" s="15"/>
      <c r="AP45" s="263">
        <v>6</v>
      </c>
      <c r="AQ45" s="264">
        <v>-1748797.3691000007</v>
      </c>
      <c r="AR45" s="265"/>
      <c r="AS45" s="266"/>
      <c r="AT45" s="266"/>
      <c r="AU45" s="266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286">
        <v>28870662.503600005</v>
      </c>
      <c r="BR45" s="15"/>
      <c r="BS45" s="276"/>
      <c r="BT45" s="269"/>
      <c r="BU45" s="269" t="s">
        <v>62</v>
      </c>
      <c r="BV45" s="270">
        <v>11</v>
      </c>
      <c r="BW45" s="271">
        <v>101</v>
      </c>
      <c r="BX45" s="271">
        <v>90</v>
      </c>
      <c r="BY45" s="272">
        <v>28656276.3959</v>
      </c>
      <c r="BZ45" s="272">
        <v>2370701000</v>
      </c>
      <c r="CA45" s="272">
        <v>2672159000</v>
      </c>
      <c r="CB45" s="272">
        <v>2836972000</v>
      </c>
      <c r="CC45" s="272">
        <v>3011950000</v>
      </c>
      <c r="CD45" s="272">
        <v>3197721000</v>
      </c>
      <c r="CE45" s="15"/>
      <c r="CF45" s="42">
        <v>3007190320</v>
      </c>
      <c r="CG45" s="187">
        <v>3192667000</v>
      </c>
    </row>
    <row r="46" spans="1:85">
      <c r="A46" s="3">
        <f t="shared" si="23"/>
        <v>7</v>
      </c>
      <c r="B46" s="249">
        <v>7</v>
      </c>
      <c r="C46" s="250" t="s">
        <v>132</v>
      </c>
      <c r="D46" s="285">
        <v>15</v>
      </c>
      <c r="E46" s="252"/>
      <c r="F46" s="40" t="s">
        <v>64</v>
      </c>
      <c r="G46" s="253">
        <f t="shared" si="3"/>
        <v>101</v>
      </c>
      <c r="H46" s="253">
        <f t="shared" si="4"/>
        <v>90</v>
      </c>
      <c r="I46" s="254">
        <f t="shared" si="5"/>
        <v>26966806</v>
      </c>
      <c r="J46" s="254">
        <f t="shared" si="6"/>
        <v>1</v>
      </c>
      <c r="K46" s="255">
        <f t="shared" si="7"/>
        <v>1.06</v>
      </c>
      <c r="L46" s="256">
        <f t="shared" si="8"/>
        <v>1.0024999999999999</v>
      </c>
      <c r="M46" s="257">
        <f t="shared" si="9"/>
        <v>23946471.762067527</v>
      </c>
      <c r="N46" s="257">
        <f t="shared" si="10"/>
        <v>26991499.752240665</v>
      </c>
      <c r="O46" s="257">
        <f t="shared" si="11"/>
        <v>28656276.3959</v>
      </c>
      <c r="P46" s="257">
        <f t="shared" si="12"/>
        <v>30423732.820183363</v>
      </c>
      <c r="Q46" s="258">
        <f t="shared" si="13"/>
        <v>28656276.3959</v>
      </c>
      <c r="R46" s="257">
        <f t="shared" si="13"/>
        <v>30423732.820183363</v>
      </c>
      <c r="S46" s="257">
        <f t="shared" si="14"/>
        <v>32300202.089282379</v>
      </c>
      <c r="T46" s="257"/>
      <c r="U46" s="257">
        <f t="shared" si="15"/>
        <v>2155182458.5860772</v>
      </c>
      <c r="V46" s="257">
        <f t="shared" si="16"/>
        <v>2429234977.7016597</v>
      </c>
      <c r="W46" s="257">
        <f t="shared" si="17"/>
        <v>2579064875.631</v>
      </c>
      <c r="X46" s="258">
        <f t="shared" si="18"/>
        <v>2738135953.8165026</v>
      </c>
      <c r="Y46" s="258">
        <f t="shared" si="19"/>
        <v>2579064875.631</v>
      </c>
      <c r="Z46" s="257">
        <f t="shared" si="20"/>
        <v>2738135953.8165026</v>
      </c>
      <c r="AA46" s="257">
        <f t="shared" si="24"/>
        <v>2907018188.0354142</v>
      </c>
      <c r="AB46" s="257"/>
      <c r="AC46" s="32" t="str">
        <f t="shared" si="21"/>
        <v>BERTAHAP</v>
      </c>
      <c r="AD46" s="259">
        <f t="shared" si="22"/>
        <v>0</v>
      </c>
      <c r="AE46" s="260">
        <v>2</v>
      </c>
      <c r="AF46" s="261"/>
      <c r="AG46" s="257" t="e">
        <f>IF(AF46&gt;#REF!,"LB","KR")</f>
        <v>#REF!</v>
      </c>
      <c r="AH46" s="261">
        <v>2370701000</v>
      </c>
      <c r="AI46" s="261">
        <v>2672159000</v>
      </c>
      <c r="AJ46" s="261">
        <v>2836972000</v>
      </c>
      <c r="AK46" s="262">
        <v>3011950000</v>
      </c>
      <c r="AL46" s="262">
        <v>2836972000</v>
      </c>
      <c r="AM46" s="261">
        <v>3011950000</v>
      </c>
      <c r="AN46" s="261">
        <v>3197721000</v>
      </c>
      <c r="AO46" s="15"/>
      <c r="AP46" s="263">
        <v>7</v>
      </c>
      <c r="AQ46" s="264">
        <v>-1748797.3691000007</v>
      </c>
      <c r="AR46" s="265"/>
      <c r="AS46" s="287"/>
      <c r="AT46" s="287"/>
      <c r="AU46" s="287"/>
      <c r="AV46" s="287"/>
      <c r="AW46" s="287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288">
        <v>29960121.466000002</v>
      </c>
      <c r="BR46" s="15"/>
      <c r="BS46" s="276"/>
      <c r="BT46" s="269"/>
      <c r="BU46" s="269" t="s">
        <v>64</v>
      </c>
      <c r="BV46" s="270">
        <v>15</v>
      </c>
      <c r="BW46" s="271">
        <v>101</v>
      </c>
      <c r="BX46" s="271">
        <v>90</v>
      </c>
      <c r="BY46" s="272">
        <v>28656276.3959</v>
      </c>
      <c r="BZ46" s="272">
        <v>2370701000</v>
      </c>
      <c r="CA46" s="272">
        <v>2672159000</v>
      </c>
      <c r="CB46" s="272">
        <v>2836972000</v>
      </c>
      <c r="CC46" s="272">
        <v>3011950000</v>
      </c>
      <c r="CD46" s="272">
        <v>3197721000</v>
      </c>
      <c r="CE46" s="15"/>
      <c r="CF46" s="42">
        <v>3007190320</v>
      </c>
      <c r="CG46" s="187">
        <v>3192667000</v>
      </c>
    </row>
    <row r="47" spans="1:85">
      <c r="A47" s="3">
        <f t="shared" si="23"/>
        <v>8</v>
      </c>
      <c r="B47" s="249">
        <v>8</v>
      </c>
      <c r="C47" s="250" t="s">
        <v>132</v>
      </c>
      <c r="D47" s="285">
        <v>17</v>
      </c>
      <c r="E47" s="252"/>
      <c r="F47" s="40" t="s">
        <v>67</v>
      </c>
      <c r="G47" s="253">
        <f t="shared" si="3"/>
        <v>85</v>
      </c>
      <c r="H47" s="253">
        <f t="shared" si="4"/>
        <v>74</v>
      </c>
      <c r="I47" s="254">
        <f t="shared" si="5"/>
        <v>26966806</v>
      </c>
      <c r="J47" s="254">
        <f t="shared" si="6"/>
        <v>1</v>
      </c>
      <c r="K47" s="255">
        <f t="shared" si="7"/>
        <v>1.06</v>
      </c>
      <c r="L47" s="256">
        <f t="shared" si="8"/>
        <v>1.0024999999999999</v>
      </c>
      <c r="M47" s="257">
        <f t="shared" si="9"/>
        <v>23946471.762067527</v>
      </c>
      <c r="N47" s="257">
        <f t="shared" si="10"/>
        <v>26991499.752240665</v>
      </c>
      <c r="O47" s="257">
        <f t="shared" si="11"/>
        <v>28656276.3959</v>
      </c>
      <c r="P47" s="257">
        <f t="shared" si="12"/>
        <v>30423732.820183363</v>
      </c>
      <c r="Q47" s="258">
        <f t="shared" si="13"/>
        <v>28656276.3959</v>
      </c>
      <c r="R47" s="257">
        <f t="shared" si="13"/>
        <v>30423732.820183363</v>
      </c>
      <c r="S47" s="257">
        <f t="shared" si="14"/>
        <v>32300202.089282379</v>
      </c>
      <c r="T47" s="257"/>
      <c r="U47" s="257">
        <f t="shared" si="15"/>
        <v>1772038910.392997</v>
      </c>
      <c r="V47" s="257">
        <f t="shared" si="16"/>
        <v>1997370981.6658092</v>
      </c>
      <c r="W47" s="257">
        <f t="shared" si="17"/>
        <v>2120564453.2966001</v>
      </c>
      <c r="X47" s="258">
        <f t="shared" si="18"/>
        <v>2251356228.6935687</v>
      </c>
      <c r="Y47" s="258">
        <f t="shared" si="19"/>
        <v>2120564453.2966001</v>
      </c>
      <c r="Z47" s="257">
        <f t="shared" si="20"/>
        <v>2251356228.6935687</v>
      </c>
      <c r="AA47" s="257">
        <f t="shared" si="24"/>
        <v>2390214954.6068959</v>
      </c>
      <c r="AB47" s="257"/>
      <c r="AC47" s="32" t="str">
        <f t="shared" si="21"/>
        <v>BERTAHAP</v>
      </c>
      <c r="AD47" s="259">
        <f t="shared" si="22"/>
        <v>0</v>
      </c>
      <c r="AE47" s="260">
        <v>2</v>
      </c>
      <c r="AF47" s="261"/>
      <c r="AG47" s="257" t="e">
        <f>IF(AF47&gt;#REF!,"LB","KR")</f>
        <v>#REF!</v>
      </c>
      <c r="AH47" s="261">
        <v>1949243000</v>
      </c>
      <c r="AI47" s="261">
        <v>2197109000</v>
      </c>
      <c r="AJ47" s="261">
        <v>2332621000</v>
      </c>
      <c r="AK47" s="262">
        <v>2476492000</v>
      </c>
      <c r="AL47" s="262">
        <v>2332621000</v>
      </c>
      <c r="AM47" s="261">
        <v>2476492000</v>
      </c>
      <c r="AN47" s="261">
        <v>2629237000</v>
      </c>
      <c r="AO47" s="15"/>
      <c r="AP47" s="263">
        <v>8</v>
      </c>
      <c r="AQ47" s="264">
        <v>-1748797.3691000007</v>
      </c>
      <c r="AR47" s="265"/>
      <c r="AS47" s="287"/>
      <c r="AT47" s="287"/>
      <c r="AU47" s="287"/>
      <c r="AV47" s="287"/>
      <c r="AW47" s="287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289">
        <v>29124150.48</v>
      </c>
      <c r="BR47" s="15"/>
      <c r="BS47" s="276"/>
      <c r="BT47" s="269"/>
      <c r="BU47" s="269" t="s">
        <v>67</v>
      </c>
      <c r="BV47" s="270">
        <v>17</v>
      </c>
      <c r="BW47" s="271">
        <v>85</v>
      </c>
      <c r="BX47" s="271">
        <v>74</v>
      </c>
      <c r="BY47" s="272">
        <v>28656276.3959</v>
      </c>
      <c r="BZ47" s="272">
        <v>1949243000</v>
      </c>
      <c r="CA47" s="272">
        <v>2197109000</v>
      </c>
      <c r="CB47" s="272">
        <v>2332621000</v>
      </c>
      <c r="CC47" s="272">
        <v>2476492000</v>
      </c>
      <c r="CD47" s="272">
        <v>2629237000</v>
      </c>
      <c r="CE47" s="15"/>
      <c r="CF47" s="42">
        <v>2472578260</v>
      </c>
      <c r="CG47" s="187">
        <v>2625081520</v>
      </c>
    </row>
    <row r="48" spans="1:85">
      <c r="A48" s="3">
        <f t="shared" si="23"/>
        <v>9</v>
      </c>
      <c r="B48" s="249">
        <v>9</v>
      </c>
      <c r="C48" s="250" t="s">
        <v>132</v>
      </c>
      <c r="D48" s="285">
        <v>19</v>
      </c>
      <c r="E48" s="252"/>
      <c r="F48" s="40" t="s">
        <v>78</v>
      </c>
      <c r="G48" s="253">
        <f t="shared" si="3"/>
        <v>138</v>
      </c>
      <c r="H48" s="253">
        <f t="shared" si="4"/>
        <v>120</v>
      </c>
      <c r="I48" s="254">
        <f t="shared" si="5"/>
        <v>26966806</v>
      </c>
      <c r="J48" s="254">
        <f t="shared" si="6"/>
        <v>1</v>
      </c>
      <c r="K48" s="255">
        <f t="shared" si="7"/>
        <v>1.06</v>
      </c>
      <c r="L48" s="256">
        <f t="shared" si="8"/>
        <v>1.0024999999999999</v>
      </c>
      <c r="M48" s="257">
        <f t="shared" si="9"/>
        <v>23946471.762067527</v>
      </c>
      <c r="N48" s="257">
        <f t="shared" si="10"/>
        <v>26991499.752240665</v>
      </c>
      <c r="O48" s="257">
        <f t="shared" si="11"/>
        <v>28656276.3959</v>
      </c>
      <c r="P48" s="257">
        <f t="shared" si="12"/>
        <v>30423732.820183363</v>
      </c>
      <c r="Q48" s="258">
        <f t="shared" si="13"/>
        <v>28656276.3959</v>
      </c>
      <c r="R48" s="257">
        <f t="shared" si="13"/>
        <v>30423732.820183363</v>
      </c>
      <c r="S48" s="257">
        <f t="shared" si="14"/>
        <v>32300202.089282379</v>
      </c>
      <c r="T48" s="257"/>
      <c r="U48" s="257">
        <f t="shared" si="15"/>
        <v>2873576611.448103</v>
      </c>
      <c r="V48" s="257">
        <f t="shared" si="16"/>
        <v>3238979970.2688799</v>
      </c>
      <c r="W48" s="257">
        <f t="shared" si="17"/>
        <v>3438753167.5079999</v>
      </c>
      <c r="X48" s="258">
        <f t="shared" si="18"/>
        <v>3650847938.4220037</v>
      </c>
      <c r="Y48" s="258">
        <f t="shared" si="19"/>
        <v>3438753167.5079999</v>
      </c>
      <c r="Z48" s="257">
        <f t="shared" si="20"/>
        <v>3650847938.4220037</v>
      </c>
      <c r="AA48" s="257">
        <f t="shared" si="24"/>
        <v>3876024250.7138853</v>
      </c>
      <c r="AB48" s="257"/>
      <c r="AC48" s="32" t="str">
        <f t="shared" si="21"/>
        <v>BERTAHAP</v>
      </c>
      <c r="AD48" s="259">
        <f t="shared" si="22"/>
        <v>0</v>
      </c>
      <c r="AE48" s="260">
        <v>2</v>
      </c>
      <c r="AF48" s="261"/>
      <c r="AG48" s="257" t="e">
        <f>IF(AF48&gt;#REF!,"LB","KR")</f>
        <v>#REF!</v>
      </c>
      <c r="AH48" s="261">
        <v>3160935000</v>
      </c>
      <c r="AI48" s="261">
        <v>3562878000</v>
      </c>
      <c r="AJ48" s="261">
        <v>3782629000</v>
      </c>
      <c r="AK48" s="262">
        <v>4015933000</v>
      </c>
      <c r="AL48" s="262">
        <v>3782629000</v>
      </c>
      <c r="AM48" s="261">
        <v>4015933000</v>
      </c>
      <c r="AN48" s="261">
        <v>4263627000</v>
      </c>
      <c r="AO48" s="15"/>
      <c r="AP48" s="263">
        <v>9</v>
      </c>
      <c r="AQ48" s="264">
        <v>-1748797.3691000007</v>
      </c>
      <c r="AR48" s="265"/>
      <c r="AS48" s="266"/>
      <c r="AT48" s="266"/>
      <c r="AU48" s="266"/>
      <c r="AV48" s="290"/>
      <c r="AW48" s="290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291">
        <v>28584814.360000003</v>
      </c>
      <c r="BR48" s="15"/>
      <c r="BS48" s="276"/>
      <c r="BT48" s="269"/>
      <c r="BU48" s="269" t="s">
        <v>78</v>
      </c>
      <c r="BV48" s="270">
        <v>19</v>
      </c>
      <c r="BW48" s="271">
        <v>138</v>
      </c>
      <c r="BX48" s="271">
        <v>120</v>
      </c>
      <c r="BY48" s="272">
        <v>28656276.3959</v>
      </c>
      <c r="BZ48" s="272">
        <v>3160935000</v>
      </c>
      <c r="CA48" s="272">
        <v>3562878000</v>
      </c>
      <c r="CB48" s="272">
        <v>3782629000</v>
      </c>
      <c r="CC48" s="272">
        <v>4015933000</v>
      </c>
      <c r="CD48" s="272">
        <v>4263627000</v>
      </c>
      <c r="CE48" s="15"/>
      <c r="CF48" s="42">
        <v>4009586740</v>
      </c>
      <c r="CG48" s="187">
        <v>4256888980</v>
      </c>
    </row>
    <row r="49" spans="1:85">
      <c r="A49" s="3">
        <f t="shared" si="23"/>
        <v>10</v>
      </c>
      <c r="B49" s="249">
        <v>10</v>
      </c>
      <c r="C49" s="250" t="s">
        <v>132</v>
      </c>
      <c r="D49" s="285">
        <v>21</v>
      </c>
      <c r="E49" s="252"/>
      <c r="F49" s="40" t="s">
        <v>84</v>
      </c>
      <c r="G49" s="253">
        <f t="shared" si="3"/>
        <v>132</v>
      </c>
      <c r="H49" s="253">
        <f t="shared" si="4"/>
        <v>112</v>
      </c>
      <c r="I49" s="254">
        <f t="shared" si="5"/>
        <v>26966806</v>
      </c>
      <c r="J49" s="254">
        <f t="shared" si="6"/>
        <v>3</v>
      </c>
      <c r="K49" s="255">
        <f t="shared" si="7"/>
        <v>1.1000000000000001</v>
      </c>
      <c r="L49" s="256">
        <f t="shared" si="8"/>
        <v>1.0024999999999999</v>
      </c>
      <c r="M49" s="257">
        <f t="shared" si="9"/>
        <v>24850112.205919132</v>
      </c>
      <c r="N49" s="257">
        <f t="shared" si="10"/>
        <v>28010046.912702579</v>
      </c>
      <c r="O49" s="257">
        <f t="shared" si="11"/>
        <v>29737645.316500001</v>
      </c>
      <c r="P49" s="257">
        <f t="shared" si="12"/>
        <v>31571798.209624246</v>
      </c>
      <c r="Q49" s="258">
        <f t="shared" si="13"/>
        <v>29737645.316500001</v>
      </c>
      <c r="R49" s="257">
        <f t="shared" si="13"/>
        <v>31571798.209624246</v>
      </c>
      <c r="S49" s="257">
        <f t="shared" si="14"/>
        <v>33519077.639821339</v>
      </c>
      <c r="T49" s="257"/>
      <c r="U49" s="257">
        <f t="shared" si="15"/>
        <v>2783212567.0629425</v>
      </c>
      <c r="V49" s="257">
        <f t="shared" si="16"/>
        <v>3137125254.2226887</v>
      </c>
      <c r="W49" s="257">
        <f t="shared" si="17"/>
        <v>3330616275.448</v>
      </c>
      <c r="X49" s="258">
        <f t="shared" si="18"/>
        <v>3536041399.4779158</v>
      </c>
      <c r="Y49" s="258">
        <f t="shared" si="19"/>
        <v>3330616275.448</v>
      </c>
      <c r="Z49" s="257">
        <f t="shared" si="20"/>
        <v>3536041399.4779158</v>
      </c>
      <c r="AA49" s="257">
        <f t="shared" si="24"/>
        <v>3754136695.6599898</v>
      </c>
      <c r="AB49" s="257"/>
      <c r="AC49" s="32" t="str">
        <f t="shared" si="21"/>
        <v>BERTAHAP</v>
      </c>
      <c r="AD49" s="259">
        <f t="shared" si="22"/>
        <v>0</v>
      </c>
      <c r="AE49" s="260">
        <v>2</v>
      </c>
      <c r="AF49" s="261"/>
      <c r="AG49" s="257" t="e">
        <f>IF(AF49&gt;#REF!,"LB","KR")</f>
        <v>#REF!</v>
      </c>
      <c r="AH49" s="261">
        <v>3061534000</v>
      </c>
      <c r="AI49" s="261">
        <v>3450838000</v>
      </c>
      <c r="AJ49" s="261">
        <v>3663678000</v>
      </c>
      <c r="AK49" s="262">
        <v>3889646000</v>
      </c>
      <c r="AL49" s="262">
        <v>3663678000</v>
      </c>
      <c r="AM49" s="261">
        <v>3889646000</v>
      </c>
      <c r="AN49" s="261">
        <v>4129551000</v>
      </c>
      <c r="AO49" s="15"/>
      <c r="AP49" s="263">
        <v>10</v>
      </c>
      <c r="AQ49" s="264">
        <v>-667428.44849999994</v>
      </c>
      <c r="AR49" s="265"/>
      <c r="AS49" s="266"/>
      <c r="AT49" s="266"/>
      <c r="AU49" s="266"/>
      <c r="AV49" s="290"/>
      <c r="AW49" s="290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292">
        <v>29663486.600000001</v>
      </c>
      <c r="BR49" s="15"/>
      <c r="BS49" s="268">
        <v>3</v>
      </c>
      <c r="BT49" s="269" t="s">
        <v>133</v>
      </c>
      <c r="BU49" s="269" t="s">
        <v>84</v>
      </c>
      <c r="BV49" s="270">
        <v>21</v>
      </c>
      <c r="BW49" s="271">
        <v>132</v>
      </c>
      <c r="BX49" s="271">
        <v>112</v>
      </c>
      <c r="BY49" s="272">
        <v>29737645.316500001</v>
      </c>
      <c r="BZ49" s="272">
        <v>3061534000</v>
      </c>
      <c r="CA49" s="272">
        <v>3450838000</v>
      </c>
      <c r="CB49" s="272">
        <v>3663678000</v>
      </c>
      <c r="CC49" s="272">
        <v>3889646000</v>
      </c>
      <c r="CD49" s="272">
        <v>4129551000</v>
      </c>
      <c r="CE49" s="15">
        <v>2</v>
      </c>
      <c r="CF49" s="42">
        <v>3883498680</v>
      </c>
      <c r="CG49" s="187">
        <v>4123024760</v>
      </c>
    </row>
    <row r="50" spans="1:85">
      <c r="A50" s="3">
        <f t="shared" si="23"/>
        <v>11</v>
      </c>
      <c r="B50" s="249">
        <v>1</v>
      </c>
      <c r="C50" s="250" t="s">
        <v>134</v>
      </c>
      <c r="D50" s="251" t="s">
        <v>19</v>
      </c>
      <c r="E50" s="252"/>
      <c r="F50" s="40" t="s">
        <v>72</v>
      </c>
      <c r="G50" s="253">
        <f t="shared" si="3"/>
        <v>175</v>
      </c>
      <c r="H50" s="253">
        <f t="shared" si="4"/>
        <v>156</v>
      </c>
      <c r="I50" s="254">
        <f t="shared" si="5"/>
        <v>26966806</v>
      </c>
      <c r="J50" s="254">
        <f t="shared" si="6"/>
        <v>5</v>
      </c>
      <c r="K50" s="255">
        <f t="shared" si="7"/>
        <v>1.08</v>
      </c>
      <c r="L50" s="256">
        <f t="shared" si="8"/>
        <v>1.0024999999999999</v>
      </c>
      <c r="M50" s="257">
        <f t="shared" si="9"/>
        <v>24398291.983993329</v>
      </c>
      <c r="N50" s="257">
        <f t="shared" si="10"/>
        <v>27500773.33247162</v>
      </c>
      <c r="O50" s="257">
        <f t="shared" si="11"/>
        <v>29196960.856199998</v>
      </c>
      <c r="P50" s="257">
        <f t="shared" si="12"/>
        <v>30997765.514903802</v>
      </c>
      <c r="Q50" s="258">
        <f t="shared" si="13"/>
        <v>29196960.856199998</v>
      </c>
      <c r="R50" s="257">
        <f t="shared" si="13"/>
        <v>30997765.514903802</v>
      </c>
      <c r="S50" s="257">
        <f t="shared" si="14"/>
        <v>32909639.864551857</v>
      </c>
      <c r="T50" s="257"/>
      <c r="U50" s="257">
        <f t="shared" si="15"/>
        <v>3806133549.5029593</v>
      </c>
      <c r="V50" s="257">
        <f t="shared" si="16"/>
        <v>4290120639.8655729</v>
      </c>
      <c r="W50" s="257">
        <f t="shared" si="17"/>
        <v>4554725893.5671997</v>
      </c>
      <c r="X50" s="258">
        <f t="shared" si="18"/>
        <v>4835651420.3249931</v>
      </c>
      <c r="Y50" s="258">
        <f t="shared" si="19"/>
        <v>4554725893.5671997</v>
      </c>
      <c r="Z50" s="257">
        <f t="shared" si="20"/>
        <v>4835651420.3249931</v>
      </c>
      <c r="AA50" s="257">
        <f t="shared" si="24"/>
        <v>5133903818.8700895</v>
      </c>
      <c r="AB50" s="257"/>
      <c r="AC50" s="32" t="str">
        <f t="shared" si="21"/>
        <v>BERTAHAP</v>
      </c>
      <c r="AD50" s="259">
        <f t="shared" si="22"/>
        <v>0</v>
      </c>
      <c r="AE50" s="260">
        <v>2</v>
      </c>
      <c r="AF50" s="261"/>
      <c r="AG50" s="257" t="e">
        <f>IF(AF50&gt;#REF!,"LB","KR")</f>
        <v>#REF!</v>
      </c>
      <c r="AH50" s="261">
        <v>4186747000</v>
      </c>
      <c r="AI50" s="261">
        <v>4719133000</v>
      </c>
      <c r="AJ50" s="261">
        <v>5010199000</v>
      </c>
      <c r="AK50" s="262">
        <v>5319217000</v>
      </c>
      <c r="AL50" s="262">
        <v>5010199000</v>
      </c>
      <c r="AM50" s="261">
        <v>5319217000</v>
      </c>
      <c r="AN50" s="261">
        <v>5647295000</v>
      </c>
      <c r="AO50" s="15"/>
      <c r="AP50" s="263">
        <v>11</v>
      </c>
      <c r="AQ50" s="264">
        <v>-1208112.9088000022</v>
      </c>
      <c r="AR50" s="265"/>
      <c r="AS50" s="266"/>
      <c r="AT50" s="266"/>
      <c r="AU50" s="266"/>
      <c r="AV50" s="290"/>
      <c r="AW50" s="290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293">
        <v>28584814.360000003</v>
      </c>
      <c r="BR50" s="15"/>
      <c r="BS50" s="268">
        <v>4</v>
      </c>
      <c r="BT50" s="269" t="s">
        <v>135</v>
      </c>
      <c r="BU50" s="269" t="s">
        <v>72</v>
      </c>
      <c r="BV50" s="270" t="s">
        <v>19</v>
      </c>
      <c r="BW50" s="271">
        <v>175</v>
      </c>
      <c r="BX50" s="271">
        <v>156</v>
      </c>
      <c r="BY50" s="272">
        <v>29415391.9848</v>
      </c>
      <c r="BZ50" s="272">
        <v>4218070000</v>
      </c>
      <c r="CA50" s="272">
        <v>4754438000</v>
      </c>
      <c r="CB50" s="272">
        <v>5047682000</v>
      </c>
      <c r="CC50" s="272">
        <v>5359012000</v>
      </c>
      <c r="CD50" s="272">
        <v>5689544000</v>
      </c>
      <c r="CE50" s="15">
        <v>8</v>
      </c>
      <c r="CF50" s="42">
        <v>5310810940</v>
      </c>
      <c r="CG50" s="187">
        <v>5638370020</v>
      </c>
    </row>
    <row r="51" spans="1:85">
      <c r="A51" s="3">
        <f t="shared" si="23"/>
        <v>12</v>
      </c>
      <c r="B51" s="249">
        <v>2</v>
      </c>
      <c r="C51" s="250" t="s">
        <v>134</v>
      </c>
      <c r="D51" s="251" t="s">
        <v>29</v>
      </c>
      <c r="E51" s="252"/>
      <c r="F51" s="40" t="s">
        <v>74</v>
      </c>
      <c r="G51" s="253">
        <f t="shared" si="3"/>
        <v>85</v>
      </c>
      <c r="H51" s="253">
        <f t="shared" si="4"/>
        <v>74</v>
      </c>
      <c r="I51" s="254">
        <f t="shared" si="5"/>
        <v>26966806</v>
      </c>
      <c r="J51" s="254">
        <f t="shared" si="6"/>
        <v>1</v>
      </c>
      <c r="K51" s="255">
        <f t="shared" si="7"/>
        <v>1.06</v>
      </c>
      <c r="L51" s="256">
        <f t="shared" si="8"/>
        <v>1.0024999999999999</v>
      </c>
      <c r="M51" s="257">
        <f t="shared" si="9"/>
        <v>23946471.762067527</v>
      </c>
      <c r="N51" s="257">
        <f t="shared" si="10"/>
        <v>26991499.752240665</v>
      </c>
      <c r="O51" s="257">
        <f t="shared" si="11"/>
        <v>28656276.3959</v>
      </c>
      <c r="P51" s="257">
        <f t="shared" si="12"/>
        <v>30423732.820183363</v>
      </c>
      <c r="Q51" s="258">
        <f t="shared" si="13"/>
        <v>28656276.3959</v>
      </c>
      <c r="R51" s="257">
        <f t="shared" si="13"/>
        <v>30423732.820183363</v>
      </c>
      <c r="S51" s="257">
        <f t="shared" si="14"/>
        <v>32300202.089282379</v>
      </c>
      <c r="T51" s="257"/>
      <c r="U51" s="257">
        <f t="shared" si="15"/>
        <v>1772038910.392997</v>
      </c>
      <c r="V51" s="257">
        <f t="shared" si="16"/>
        <v>1997370981.6658092</v>
      </c>
      <c r="W51" s="257">
        <f t="shared" si="17"/>
        <v>2120564453.2966001</v>
      </c>
      <c r="X51" s="258">
        <f t="shared" si="18"/>
        <v>2251356228.6935687</v>
      </c>
      <c r="Y51" s="258">
        <f t="shared" si="19"/>
        <v>2120564453.2966001</v>
      </c>
      <c r="Z51" s="257">
        <f t="shared" si="20"/>
        <v>2251356228.6935687</v>
      </c>
      <c r="AA51" s="257">
        <f t="shared" si="24"/>
        <v>2390214954.6068959</v>
      </c>
      <c r="AB51" s="257"/>
      <c r="AC51" s="32" t="str">
        <f t="shared" si="21"/>
        <v>BERTAHAP</v>
      </c>
      <c r="AD51" s="259">
        <f t="shared" si="22"/>
        <v>0</v>
      </c>
      <c r="AE51" s="260">
        <v>2</v>
      </c>
      <c r="AF51" s="261"/>
      <c r="AG51" s="257" t="e">
        <f>IF(AF51&gt;#REF!,"LB","KR")</f>
        <v>#REF!</v>
      </c>
      <c r="AH51" s="261">
        <v>1949243000</v>
      </c>
      <c r="AI51" s="261">
        <v>2197109000</v>
      </c>
      <c r="AJ51" s="261">
        <v>2332621000</v>
      </c>
      <c r="AK51" s="262">
        <v>2476492000</v>
      </c>
      <c r="AL51" s="262">
        <v>2332621000</v>
      </c>
      <c r="AM51" s="261">
        <v>2476492000</v>
      </c>
      <c r="AN51" s="261">
        <v>2629237000</v>
      </c>
      <c r="AO51" s="15"/>
      <c r="AP51" s="263">
        <v>12</v>
      </c>
      <c r="AQ51" s="264">
        <v>-1748797.3691000007</v>
      </c>
      <c r="AR51" s="265"/>
      <c r="AS51" s="266"/>
      <c r="AT51" s="266"/>
      <c r="AU51" s="266"/>
      <c r="AV51" s="290"/>
      <c r="AW51" s="290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294">
        <v>28870662.503600005</v>
      </c>
      <c r="BR51" s="15"/>
      <c r="BS51" s="276"/>
      <c r="BT51" s="269" t="s">
        <v>136</v>
      </c>
      <c r="BU51" s="269"/>
      <c r="BV51" s="270"/>
      <c r="BW51" s="271"/>
      <c r="BX51" s="271"/>
      <c r="BY51" s="272"/>
      <c r="BZ51" s="272"/>
      <c r="CA51" s="272"/>
      <c r="CB51" s="272"/>
      <c r="CC51" s="272"/>
      <c r="CD51" s="272"/>
      <c r="CE51" s="15"/>
      <c r="CF51" s="42">
        <v>2472578260</v>
      </c>
      <c r="CG51" s="187">
        <v>2625081520</v>
      </c>
    </row>
    <row r="52" spans="1:85">
      <c r="A52" s="3">
        <f t="shared" si="23"/>
        <v>13</v>
      </c>
      <c r="B52" s="249">
        <v>3</v>
      </c>
      <c r="C52" s="250" t="s">
        <v>134</v>
      </c>
      <c r="D52" s="251" t="s">
        <v>32</v>
      </c>
      <c r="E52" s="252"/>
      <c r="F52" s="40" t="s">
        <v>56</v>
      </c>
      <c r="G52" s="253">
        <f t="shared" si="3"/>
        <v>85</v>
      </c>
      <c r="H52" s="253">
        <f t="shared" si="4"/>
        <v>74</v>
      </c>
      <c r="I52" s="254">
        <f t="shared" si="5"/>
        <v>26966806</v>
      </c>
      <c r="J52" s="254">
        <f t="shared" si="6"/>
        <v>1</v>
      </c>
      <c r="K52" s="255">
        <f t="shared" si="7"/>
        <v>1.06</v>
      </c>
      <c r="L52" s="256">
        <f t="shared" si="8"/>
        <v>1.0024999999999999</v>
      </c>
      <c r="M52" s="257">
        <f t="shared" si="9"/>
        <v>23946471.762067527</v>
      </c>
      <c r="N52" s="257">
        <f t="shared" si="10"/>
        <v>26991499.752240665</v>
      </c>
      <c r="O52" s="257">
        <f t="shared" si="11"/>
        <v>28656276.3959</v>
      </c>
      <c r="P52" s="257">
        <f t="shared" si="12"/>
        <v>30423732.820183363</v>
      </c>
      <c r="Q52" s="258">
        <f t="shared" si="13"/>
        <v>28656276.3959</v>
      </c>
      <c r="R52" s="257">
        <f t="shared" si="13"/>
        <v>30423732.820183363</v>
      </c>
      <c r="S52" s="257">
        <f t="shared" si="14"/>
        <v>32300202.089282379</v>
      </c>
      <c r="T52" s="257"/>
      <c r="U52" s="257">
        <f t="shared" si="15"/>
        <v>1772038910.392997</v>
      </c>
      <c r="V52" s="257">
        <f t="shared" si="16"/>
        <v>1997370981.6658092</v>
      </c>
      <c r="W52" s="257">
        <f t="shared" si="17"/>
        <v>2120564453.2966001</v>
      </c>
      <c r="X52" s="258">
        <f t="shared" si="18"/>
        <v>2251356228.6935687</v>
      </c>
      <c r="Y52" s="258">
        <f t="shared" si="19"/>
        <v>2120564453.2966001</v>
      </c>
      <c r="Z52" s="257">
        <f t="shared" si="20"/>
        <v>2251356228.6935687</v>
      </c>
      <c r="AA52" s="257">
        <f t="shared" si="24"/>
        <v>2390214954.6068959</v>
      </c>
      <c r="AB52" s="257"/>
      <c r="AC52" s="32" t="str">
        <f t="shared" si="21"/>
        <v>BERTAHAP</v>
      </c>
      <c r="AD52" s="259">
        <f t="shared" si="22"/>
        <v>0</v>
      </c>
      <c r="AE52" s="260">
        <v>2</v>
      </c>
      <c r="AF52" s="261"/>
      <c r="AG52" s="257" t="e">
        <f>IF(AF52&gt;#REF!,"LB","KR")</f>
        <v>#REF!</v>
      </c>
      <c r="AH52" s="261">
        <v>1949243000</v>
      </c>
      <c r="AI52" s="261">
        <v>2197109000</v>
      </c>
      <c r="AJ52" s="261">
        <v>2332621000</v>
      </c>
      <c r="AK52" s="262">
        <v>2476492000</v>
      </c>
      <c r="AL52" s="262">
        <v>2332621000</v>
      </c>
      <c r="AM52" s="261">
        <v>2476492000</v>
      </c>
      <c r="AN52" s="261">
        <v>2629237000</v>
      </c>
      <c r="AO52" s="15"/>
      <c r="AP52" s="263">
        <v>13</v>
      </c>
      <c r="AQ52" s="264">
        <v>-1748797.3691000007</v>
      </c>
      <c r="AR52" s="265"/>
      <c r="AS52" s="266"/>
      <c r="AT52" s="266"/>
      <c r="AU52" s="266"/>
      <c r="AV52" s="290"/>
      <c r="AW52" s="290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295">
        <v>29706633.489600003</v>
      </c>
      <c r="BR52" s="15"/>
      <c r="BS52" s="268">
        <v>5</v>
      </c>
      <c r="BT52" s="296" t="s">
        <v>137</v>
      </c>
      <c r="BU52" s="269" t="s">
        <v>74</v>
      </c>
      <c r="BV52" s="270" t="s">
        <v>29</v>
      </c>
      <c r="BW52" s="271">
        <v>85</v>
      </c>
      <c r="BX52" s="271">
        <v>74</v>
      </c>
      <c r="BY52" s="272">
        <v>28870662.503600005</v>
      </c>
      <c r="BZ52" s="272">
        <v>1963826000</v>
      </c>
      <c r="CA52" s="272">
        <v>2213546000</v>
      </c>
      <c r="CB52" s="272">
        <v>2350072000</v>
      </c>
      <c r="CC52" s="272">
        <v>2495020000</v>
      </c>
      <c r="CD52" s="272">
        <v>2648907000</v>
      </c>
      <c r="CE52" s="15">
        <v>6</v>
      </c>
      <c r="CF52" s="42">
        <v>2472578260</v>
      </c>
      <c r="CG52" s="187">
        <v>2625081520</v>
      </c>
    </row>
    <row r="53" spans="1:85">
      <c r="A53" s="3">
        <f t="shared" si="23"/>
        <v>14</v>
      </c>
      <c r="B53" s="249">
        <v>4</v>
      </c>
      <c r="C53" s="250" t="s">
        <v>134</v>
      </c>
      <c r="D53" s="251" t="s">
        <v>38</v>
      </c>
      <c r="E53" s="252"/>
      <c r="F53" s="40" t="s">
        <v>58</v>
      </c>
      <c r="G53" s="253">
        <f t="shared" si="3"/>
        <v>101</v>
      </c>
      <c r="H53" s="253">
        <f t="shared" si="4"/>
        <v>90</v>
      </c>
      <c r="I53" s="254">
        <f t="shared" si="5"/>
        <v>26966806</v>
      </c>
      <c r="J53" s="254">
        <f t="shared" si="6"/>
        <v>1</v>
      </c>
      <c r="K53" s="255">
        <f t="shared" si="7"/>
        <v>1.06</v>
      </c>
      <c r="L53" s="256">
        <f t="shared" si="8"/>
        <v>1.0024999999999999</v>
      </c>
      <c r="M53" s="257">
        <f t="shared" si="9"/>
        <v>23946471.762067527</v>
      </c>
      <c r="N53" s="257">
        <f t="shared" si="10"/>
        <v>26991499.752240665</v>
      </c>
      <c r="O53" s="257">
        <f t="shared" si="11"/>
        <v>28656276.3959</v>
      </c>
      <c r="P53" s="257">
        <f t="shared" si="12"/>
        <v>30423732.820183363</v>
      </c>
      <c r="Q53" s="258">
        <f t="shared" si="13"/>
        <v>28656276.3959</v>
      </c>
      <c r="R53" s="257">
        <f t="shared" si="13"/>
        <v>30423732.820183363</v>
      </c>
      <c r="S53" s="257">
        <f t="shared" si="14"/>
        <v>32300202.089282379</v>
      </c>
      <c r="T53" s="257"/>
      <c r="U53" s="257">
        <f t="shared" si="15"/>
        <v>2155182458.5860772</v>
      </c>
      <c r="V53" s="257">
        <f t="shared" si="16"/>
        <v>2429234977.7016597</v>
      </c>
      <c r="W53" s="257">
        <f t="shared" si="17"/>
        <v>2579064875.631</v>
      </c>
      <c r="X53" s="258">
        <f t="shared" si="18"/>
        <v>2738135953.8165026</v>
      </c>
      <c r="Y53" s="258">
        <f t="shared" si="19"/>
        <v>2579064875.631</v>
      </c>
      <c r="Z53" s="257">
        <f t="shared" si="20"/>
        <v>2738135953.8165026</v>
      </c>
      <c r="AA53" s="257">
        <f t="shared" si="24"/>
        <v>2907018188.0354142</v>
      </c>
      <c r="AB53" s="257"/>
      <c r="AC53" s="32" t="str">
        <f t="shared" si="21"/>
        <v>BERTAHAP</v>
      </c>
      <c r="AD53" s="259">
        <f t="shared" si="22"/>
        <v>0</v>
      </c>
      <c r="AE53" s="260">
        <v>2</v>
      </c>
      <c r="AF53" s="261"/>
      <c r="AG53" s="257" t="e">
        <f>IF(AF53&gt;#REF!,"LB","KR")</f>
        <v>#REF!</v>
      </c>
      <c r="AH53" s="261">
        <v>2370701000</v>
      </c>
      <c r="AI53" s="261">
        <v>2672159000</v>
      </c>
      <c r="AJ53" s="261">
        <v>2836972000</v>
      </c>
      <c r="AK53" s="262">
        <v>3011950000</v>
      </c>
      <c r="AL53" s="262">
        <v>2836972000</v>
      </c>
      <c r="AM53" s="261">
        <v>3011950000</v>
      </c>
      <c r="AN53" s="261">
        <v>3197721000</v>
      </c>
      <c r="AO53" s="15"/>
      <c r="AP53" s="263">
        <v>14</v>
      </c>
      <c r="AQ53" s="264">
        <v>-1748797.3691000007</v>
      </c>
      <c r="AR53" s="297"/>
      <c r="AS53" s="266"/>
      <c r="AT53" s="266"/>
      <c r="AU53" s="266"/>
      <c r="AV53" s="290"/>
      <c r="AW53" s="290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298">
        <v>30256756.332000002</v>
      </c>
      <c r="BR53" s="15"/>
      <c r="BS53" s="268"/>
      <c r="BT53" s="269"/>
      <c r="BU53" s="269" t="s">
        <v>56</v>
      </c>
      <c r="BV53" s="270" t="s">
        <v>32</v>
      </c>
      <c r="BW53" s="271">
        <v>85</v>
      </c>
      <c r="BX53" s="271">
        <v>74</v>
      </c>
      <c r="BY53" s="272">
        <v>28870662.503600005</v>
      </c>
      <c r="BZ53" s="272">
        <v>1963826000</v>
      </c>
      <c r="CA53" s="272">
        <v>2213546000</v>
      </c>
      <c r="CB53" s="272">
        <v>2350072000</v>
      </c>
      <c r="CC53" s="272">
        <v>2495020000</v>
      </c>
      <c r="CD53" s="272">
        <v>2648907000</v>
      </c>
      <c r="CE53" s="15"/>
      <c r="CF53" s="42">
        <v>3007190320</v>
      </c>
      <c r="CG53" s="187">
        <v>3192667000</v>
      </c>
    </row>
    <row r="54" spans="1:85">
      <c r="A54" s="3">
        <f t="shared" si="23"/>
        <v>15</v>
      </c>
      <c r="B54" s="249">
        <v>5</v>
      </c>
      <c r="C54" s="250" t="s">
        <v>134</v>
      </c>
      <c r="D54" s="251" t="s">
        <v>44</v>
      </c>
      <c r="E54" s="252"/>
      <c r="F54" s="40" t="s">
        <v>60</v>
      </c>
      <c r="G54" s="253">
        <f t="shared" si="3"/>
        <v>101</v>
      </c>
      <c r="H54" s="253">
        <f t="shared" si="4"/>
        <v>90</v>
      </c>
      <c r="I54" s="254">
        <f t="shared" si="5"/>
        <v>26966806</v>
      </c>
      <c r="J54" s="254">
        <f t="shared" si="6"/>
        <v>1</v>
      </c>
      <c r="K54" s="255">
        <f t="shared" si="7"/>
        <v>1.06</v>
      </c>
      <c r="L54" s="256">
        <f t="shared" si="8"/>
        <v>1.0024999999999999</v>
      </c>
      <c r="M54" s="257">
        <f t="shared" si="9"/>
        <v>23946471.762067527</v>
      </c>
      <c r="N54" s="257">
        <f t="shared" si="10"/>
        <v>26991499.752240665</v>
      </c>
      <c r="O54" s="257">
        <f t="shared" si="11"/>
        <v>28656276.3959</v>
      </c>
      <c r="P54" s="257">
        <f t="shared" si="12"/>
        <v>30423732.820183363</v>
      </c>
      <c r="Q54" s="258">
        <f t="shared" si="13"/>
        <v>28656276.3959</v>
      </c>
      <c r="R54" s="257">
        <f t="shared" si="13"/>
        <v>30423732.820183363</v>
      </c>
      <c r="S54" s="257">
        <f t="shared" si="14"/>
        <v>32300202.089282379</v>
      </c>
      <c r="T54" s="257"/>
      <c r="U54" s="257">
        <f t="shared" si="15"/>
        <v>2155182458.5860772</v>
      </c>
      <c r="V54" s="257">
        <f t="shared" si="16"/>
        <v>2429234977.7016597</v>
      </c>
      <c r="W54" s="257">
        <f t="shared" si="17"/>
        <v>2579064875.631</v>
      </c>
      <c r="X54" s="258">
        <f t="shared" si="18"/>
        <v>2738135953.8165026</v>
      </c>
      <c r="Y54" s="258">
        <f t="shared" si="19"/>
        <v>2579064875.631</v>
      </c>
      <c r="Z54" s="257">
        <f t="shared" si="20"/>
        <v>2738135953.8165026</v>
      </c>
      <c r="AA54" s="257">
        <f t="shared" si="24"/>
        <v>2907018188.0354142</v>
      </c>
      <c r="AB54" s="257"/>
      <c r="AC54" s="32" t="str">
        <f t="shared" si="21"/>
        <v>BERTAHAP</v>
      </c>
      <c r="AD54" s="259">
        <f t="shared" si="22"/>
        <v>0</v>
      </c>
      <c r="AE54" s="260">
        <v>2</v>
      </c>
      <c r="AF54" s="261"/>
      <c r="AG54" s="257" t="e">
        <f>IF(AF54&gt;#REF!,"LB","KR")</f>
        <v>#REF!</v>
      </c>
      <c r="AH54" s="261">
        <v>2370701000</v>
      </c>
      <c r="AI54" s="261">
        <v>2672159000</v>
      </c>
      <c r="AJ54" s="261">
        <v>2836972000</v>
      </c>
      <c r="AK54" s="262">
        <v>3011950000</v>
      </c>
      <c r="AL54" s="262">
        <v>2836972000</v>
      </c>
      <c r="AM54" s="261">
        <v>3011950000</v>
      </c>
      <c r="AN54" s="261">
        <v>3197721000</v>
      </c>
      <c r="AO54" s="15"/>
      <c r="AP54" s="263">
        <v>15</v>
      </c>
      <c r="AQ54" s="264">
        <v>-1748797.3691000007</v>
      </c>
      <c r="AR54" s="297"/>
      <c r="AS54" s="266"/>
      <c r="AT54" s="266"/>
      <c r="AU54" s="266"/>
      <c r="AV54" s="290"/>
      <c r="AW54" s="290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299">
        <v>28870662.503600005</v>
      </c>
      <c r="BR54" s="15"/>
      <c r="BS54" s="268"/>
      <c r="BT54" s="269"/>
      <c r="BU54" s="269" t="s">
        <v>58</v>
      </c>
      <c r="BV54" s="270" t="s">
        <v>38</v>
      </c>
      <c r="BW54" s="271">
        <v>101</v>
      </c>
      <c r="BX54" s="271">
        <v>90</v>
      </c>
      <c r="BY54" s="272">
        <v>28870662.503600005</v>
      </c>
      <c r="BZ54" s="272">
        <v>2388437000</v>
      </c>
      <c r="CA54" s="272">
        <v>2692150000</v>
      </c>
      <c r="CB54" s="272">
        <v>2858196000</v>
      </c>
      <c r="CC54" s="272">
        <v>3034483000</v>
      </c>
      <c r="CD54" s="272">
        <v>3221644000</v>
      </c>
      <c r="CE54" s="15"/>
      <c r="CF54" s="42">
        <v>3007190320</v>
      </c>
      <c r="CG54" s="187">
        <v>3192667000</v>
      </c>
    </row>
    <row r="55" spans="1:85">
      <c r="A55" s="3">
        <f t="shared" si="23"/>
        <v>16</v>
      </c>
      <c r="B55" s="249">
        <v>6</v>
      </c>
      <c r="C55" s="250" t="s">
        <v>134</v>
      </c>
      <c r="D55" s="285">
        <v>11</v>
      </c>
      <c r="E55" s="252"/>
      <c r="F55" s="40" t="s">
        <v>62</v>
      </c>
      <c r="G55" s="253">
        <f t="shared" si="3"/>
        <v>101</v>
      </c>
      <c r="H55" s="253">
        <f t="shared" si="4"/>
        <v>90</v>
      </c>
      <c r="I55" s="254">
        <f t="shared" si="5"/>
        <v>26966806</v>
      </c>
      <c r="J55" s="254">
        <f t="shared" si="6"/>
        <v>1</v>
      </c>
      <c r="K55" s="255">
        <f t="shared" si="7"/>
        <v>1.06</v>
      </c>
      <c r="L55" s="256">
        <f t="shared" si="8"/>
        <v>1.0024999999999999</v>
      </c>
      <c r="M55" s="257">
        <f t="shared" si="9"/>
        <v>23946471.762067527</v>
      </c>
      <c r="N55" s="257">
        <f t="shared" si="10"/>
        <v>26991499.752240665</v>
      </c>
      <c r="O55" s="257">
        <f t="shared" si="11"/>
        <v>28656276.3959</v>
      </c>
      <c r="P55" s="257">
        <f t="shared" si="12"/>
        <v>30423732.820183363</v>
      </c>
      <c r="Q55" s="258">
        <f t="shared" si="13"/>
        <v>28656276.3959</v>
      </c>
      <c r="R55" s="257">
        <f t="shared" si="13"/>
        <v>30423732.820183363</v>
      </c>
      <c r="S55" s="257">
        <f t="shared" si="14"/>
        <v>32300202.089282379</v>
      </c>
      <c r="T55" s="257"/>
      <c r="U55" s="257">
        <f t="shared" si="15"/>
        <v>2155182458.5860772</v>
      </c>
      <c r="V55" s="257">
        <f t="shared" si="16"/>
        <v>2429234977.7016597</v>
      </c>
      <c r="W55" s="257">
        <f t="shared" si="17"/>
        <v>2579064875.631</v>
      </c>
      <c r="X55" s="258">
        <f t="shared" si="18"/>
        <v>2738135953.8165026</v>
      </c>
      <c r="Y55" s="258">
        <f t="shared" si="19"/>
        <v>2579064875.631</v>
      </c>
      <c r="Z55" s="257">
        <f t="shared" si="20"/>
        <v>2738135953.8165026</v>
      </c>
      <c r="AA55" s="257">
        <f t="shared" si="24"/>
        <v>2907018188.0354142</v>
      </c>
      <c r="AB55" s="257"/>
      <c r="AC55" s="32" t="str">
        <f t="shared" si="21"/>
        <v>BERTAHAP</v>
      </c>
      <c r="AD55" s="259">
        <f t="shared" si="22"/>
        <v>0</v>
      </c>
      <c r="AE55" s="260">
        <v>2</v>
      </c>
      <c r="AF55" s="261"/>
      <c r="AG55" s="257" t="e">
        <f>IF(AF55&gt;#REF!,"LB","KR")</f>
        <v>#REF!</v>
      </c>
      <c r="AH55" s="261">
        <v>2370701000</v>
      </c>
      <c r="AI55" s="261">
        <v>2672159000</v>
      </c>
      <c r="AJ55" s="261">
        <v>2836972000</v>
      </c>
      <c r="AK55" s="262">
        <v>3011950000</v>
      </c>
      <c r="AL55" s="262">
        <v>2836972000</v>
      </c>
      <c r="AM55" s="261">
        <v>3011950000</v>
      </c>
      <c r="AN55" s="261">
        <v>3197721000</v>
      </c>
      <c r="AO55" s="15"/>
      <c r="AP55" s="263">
        <v>16</v>
      </c>
      <c r="AQ55" s="264">
        <v>-1748797.3691000007</v>
      </c>
      <c r="AR55" s="297"/>
      <c r="AS55" s="266"/>
      <c r="AT55" s="266"/>
      <c r="AU55" s="266"/>
      <c r="AV55" s="290"/>
      <c r="AW55" s="290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300">
        <v>30256756.332000002</v>
      </c>
      <c r="BR55" s="15"/>
      <c r="BS55" s="268"/>
      <c r="BT55" s="269"/>
      <c r="BU55" s="269" t="s">
        <v>60</v>
      </c>
      <c r="BV55" s="270" t="s">
        <v>44</v>
      </c>
      <c r="BW55" s="271">
        <v>101</v>
      </c>
      <c r="BX55" s="271">
        <v>90</v>
      </c>
      <c r="BY55" s="272">
        <v>28870662.503600005</v>
      </c>
      <c r="BZ55" s="272">
        <v>2388437000</v>
      </c>
      <c r="CA55" s="272">
        <v>2692150000</v>
      </c>
      <c r="CB55" s="272">
        <v>2858196000</v>
      </c>
      <c r="CC55" s="272">
        <v>3034483000</v>
      </c>
      <c r="CD55" s="272">
        <v>3221644000</v>
      </c>
      <c r="CE55" s="15"/>
      <c r="CF55" s="42">
        <v>3007190320</v>
      </c>
      <c r="CG55" s="187">
        <v>3192667000</v>
      </c>
    </row>
    <row r="56" spans="1:85">
      <c r="A56" s="3">
        <f t="shared" si="23"/>
        <v>17</v>
      </c>
      <c r="B56" s="249">
        <v>7</v>
      </c>
      <c r="C56" s="250" t="s">
        <v>134</v>
      </c>
      <c r="D56" s="285">
        <v>15</v>
      </c>
      <c r="E56" s="252"/>
      <c r="F56" s="40" t="s">
        <v>64</v>
      </c>
      <c r="G56" s="253">
        <f t="shared" si="3"/>
        <v>101</v>
      </c>
      <c r="H56" s="253">
        <f t="shared" si="4"/>
        <v>90</v>
      </c>
      <c r="I56" s="254">
        <f t="shared" si="5"/>
        <v>26966806</v>
      </c>
      <c r="J56" s="254">
        <f t="shared" si="6"/>
        <v>1</v>
      </c>
      <c r="K56" s="255">
        <f t="shared" si="7"/>
        <v>1.06</v>
      </c>
      <c r="L56" s="256">
        <f t="shared" si="8"/>
        <v>1.0024999999999999</v>
      </c>
      <c r="M56" s="257">
        <f t="shared" si="9"/>
        <v>23946471.762067527</v>
      </c>
      <c r="N56" s="257">
        <f t="shared" si="10"/>
        <v>26991499.752240665</v>
      </c>
      <c r="O56" s="257">
        <f t="shared" si="11"/>
        <v>28656276.3959</v>
      </c>
      <c r="P56" s="257">
        <f t="shared" si="12"/>
        <v>30423732.820183363</v>
      </c>
      <c r="Q56" s="258">
        <f t="shared" si="13"/>
        <v>28656276.3959</v>
      </c>
      <c r="R56" s="257">
        <f t="shared" si="13"/>
        <v>30423732.820183363</v>
      </c>
      <c r="S56" s="257">
        <f t="shared" si="14"/>
        <v>32300202.089282379</v>
      </c>
      <c r="T56" s="257"/>
      <c r="U56" s="257">
        <f t="shared" si="15"/>
        <v>2155182458.5860772</v>
      </c>
      <c r="V56" s="257">
        <f t="shared" si="16"/>
        <v>2429234977.7016597</v>
      </c>
      <c r="W56" s="257">
        <f t="shared" si="17"/>
        <v>2579064875.631</v>
      </c>
      <c r="X56" s="258">
        <f t="shared" si="18"/>
        <v>2738135953.8165026</v>
      </c>
      <c r="Y56" s="258">
        <f t="shared" si="19"/>
        <v>2579064875.631</v>
      </c>
      <c r="Z56" s="257">
        <f t="shared" si="20"/>
        <v>2738135953.8165026</v>
      </c>
      <c r="AA56" s="257">
        <f t="shared" si="24"/>
        <v>2907018188.0354142</v>
      </c>
      <c r="AB56" s="257"/>
      <c r="AC56" s="32" t="str">
        <f t="shared" si="21"/>
        <v>BERTAHAP</v>
      </c>
      <c r="AD56" s="259">
        <f t="shared" si="22"/>
        <v>0</v>
      </c>
      <c r="AE56" s="260">
        <v>2</v>
      </c>
      <c r="AF56" s="261"/>
      <c r="AG56" s="257" t="e">
        <f>IF(AF56&gt;#REF!,"LB","KR")</f>
        <v>#REF!</v>
      </c>
      <c r="AH56" s="261">
        <v>2370701000</v>
      </c>
      <c r="AI56" s="261">
        <v>2672159000</v>
      </c>
      <c r="AJ56" s="261">
        <v>2836972000</v>
      </c>
      <c r="AK56" s="262">
        <v>3011950000</v>
      </c>
      <c r="AL56" s="262">
        <v>2836972000</v>
      </c>
      <c r="AM56" s="261">
        <v>3011950000</v>
      </c>
      <c r="AN56" s="261">
        <v>3197721000</v>
      </c>
      <c r="AO56" s="15"/>
      <c r="AP56" s="263">
        <v>17</v>
      </c>
      <c r="AQ56" s="264">
        <v>-1748797.3691000007</v>
      </c>
      <c r="AR56" s="297"/>
      <c r="AS56" s="266"/>
      <c r="AT56" s="266"/>
      <c r="AU56" s="266"/>
      <c r="AV56" s="290"/>
      <c r="AW56" s="290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301">
        <v>29156510.647200003</v>
      </c>
      <c r="BR56" s="15"/>
      <c r="BS56" s="268"/>
      <c r="BT56" s="269"/>
      <c r="BU56" s="269" t="s">
        <v>62</v>
      </c>
      <c r="BV56" s="270">
        <v>11</v>
      </c>
      <c r="BW56" s="271">
        <v>101</v>
      </c>
      <c r="BX56" s="271">
        <v>90</v>
      </c>
      <c r="BY56" s="272">
        <v>28870662.503600005</v>
      </c>
      <c r="BZ56" s="272">
        <v>2388437000</v>
      </c>
      <c r="CA56" s="272">
        <v>2692150000</v>
      </c>
      <c r="CB56" s="272">
        <v>2858196000</v>
      </c>
      <c r="CC56" s="272">
        <v>3034483000</v>
      </c>
      <c r="CD56" s="272">
        <v>3221644000</v>
      </c>
      <c r="CE56" s="15"/>
      <c r="CF56" s="42">
        <v>3007190320</v>
      </c>
      <c r="CG56" s="187">
        <v>3192667000</v>
      </c>
    </row>
    <row r="57" spans="1:85">
      <c r="A57" s="3">
        <f t="shared" si="23"/>
        <v>18</v>
      </c>
      <c r="B57" s="249">
        <v>8</v>
      </c>
      <c r="C57" s="250" t="s">
        <v>134</v>
      </c>
      <c r="D57" s="285">
        <v>17</v>
      </c>
      <c r="E57" s="252"/>
      <c r="F57" s="40" t="s">
        <v>67</v>
      </c>
      <c r="G57" s="253">
        <f t="shared" si="3"/>
        <v>85</v>
      </c>
      <c r="H57" s="253">
        <f t="shared" si="4"/>
        <v>74</v>
      </c>
      <c r="I57" s="254">
        <f t="shared" si="5"/>
        <v>26966806</v>
      </c>
      <c r="J57" s="254">
        <f t="shared" si="6"/>
        <v>1</v>
      </c>
      <c r="K57" s="255">
        <f t="shared" si="7"/>
        <v>1.06</v>
      </c>
      <c r="L57" s="256">
        <f t="shared" si="8"/>
        <v>1.0024999999999999</v>
      </c>
      <c r="M57" s="257">
        <f t="shared" si="9"/>
        <v>23946471.762067527</v>
      </c>
      <c r="N57" s="257">
        <f t="shared" si="10"/>
        <v>26991499.752240665</v>
      </c>
      <c r="O57" s="257">
        <f t="shared" si="11"/>
        <v>28656276.3959</v>
      </c>
      <c r="P57" s="257">
        <f t="shared" si="12"/>
        <v>30423732.820183363</v>
      </c>
      <c r="Q57" s="258">
        <f t="shared" si="13"/>
        <v>28656276.3959</v>
      </c>
      <c r="R57" s="257">
        <f t="shared" si="13"/>
        <v>30423732.820183363</v>
      </c>
      <c r="S57" s="257">
        <f t="shared" si="14"/>
        <v>32300202.089282379</v>
      </c>
      <c r="T57" s="257"/>
      <c r="U57" s="257">
        <f t="shared" si="15"/>
        <v>1772038910.392997</v>
      </c>
      <c r="V57" s="257">
        <f t="shared" si="16"/>
        <v>1997370981.6658092</v>
      </c>
      <c r="W57" s="257">
        <f t="shared" si="17"/>
        <v>2120564453.2966001</v>
      </c>
      <c r="X57" s="258">
        <f t="shared" si="18"/>
        <v>2251356228.6935687</v>
      </c>
      <c r="Y57" s="258">
        <f t="shared" si="19"/>
        <v>2120564453.2966001</v>
      </c>
      <c r="Z57" s="257">
        <f t="shared" si="20"/>
        <v>2251356228.6935687</v>
      </c>
      <c r="AA57" s="257">
        <f t="shared" si="24"/>
        <v>2390214954.6068959</v>
      </c>
      <c r="AB57" s="257"/>
      <c r="AC57" s="32" t="str">
        <f t="shared" si="21"/>
        <v>BERTAHAP</v>
      </c>
      <c r="AD57" s="259">
        <f t="shared" si="22"/>
        <v>0</v>
      </c>
      <c r="AE57" s="260">
        <v>2</v>
      </c>
      <c r="AF57" s="261"/>
      <c r="AG57" s="257" t="e">
        <f>IF(AF57&gt;#REF!,"LB","KR")</f>
        <v>#REF!</v>
      </c>
      <c r="AH57" s="261">
        <v>1949243000</v>
      </c>
      <c r="AI57" s="261">
        <v>2197109000</v>
      </c>
      <c r="AJ57" s="261">
        <v>2332621000</v>
      </c>
      <c r="AK57" s="262">
        <v>2476492000</v>
      </c>
      <c r="AL57" s="262">
        <v>2332621000</v>
      </c>
      <c r="AM57" s="261">
        <v>2476492000</v>
      </c>
      <c r="AN57" s="261">
        <v>2629237000</v>
      </c>
      <c r="AO57" s="15"/>
      <c r="AP57" s="263">
        <v>18</v>
      </c>
      <c r="AQ57" s="264">
        <v>-1748797.3691000007</v>
      </c>
      <c r="AR57" s="297"/>
      <c r="AS57" s="266"/>
      <c r="AT57" s="266"/>
      <c r="AU57" s="266"/>
      <c r="AV57" s="290"/>
      <c r="AW57" s="290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302">
        <v>29997874.994400002</v>
      </c>
      <c r="BR57" s="15"/>
      <c r="BS57" s="268"/>
      <c r="BT57" s="269"/>
      <c r="BU57" s="269" t="s">
        <v>78</v>
      </c>
      <c r="BV57" s="270">
        <v>19</v>
      </c>
      <c r="BW57" s="271">
        <v>138</v>
      </c>
      <c r="BX57" s="271">
        <v>120</v>
      </c>
      <c r="BY57" s="272">
        <v>28870662.503600005</v>
      </c>
      <c r="BZ57" s="272">
        <v>3184583000</v>
      </c>
      <c r="CA57" s="272">
        <v>3589533000</v>
      </c>
      <c r="CB57" s="272">
        <v>3810928000</v>
      </c>
      <c r="CC57" s="272">
        <v>4045978000</v>
      </c>
      <c r="CD57" s="272">
        <v>4295525000</v>
      </c>
      <c r="CE57" s="15"/>
      <c r="CF57" s="42">
        <v>2472578260</v>
      </c>
      <c r="CG57" s="187">
        <v>2625081520</v>
      </c>
    </row>
    <row r="58" spans="1:85">
      <c r="A58" s="3">
        <f t="shared" si="23"/>
        <v>19</v>
      </c>
      <c r="B58" s="249">
        <v>9</v>
      </c>
      <c r="C58" s="250" t="s">
        <v>134</v>
      </c>
      <c r="D58" s="285">
        <v>19</v>
      </c>
      <c r="E58" s="252"/>
      <c r="F58" s="40" t="s">
        <v>78</v>
      </c>
      <c r="G58" s="253">
        <f t="shared" si="3"/>
        <v>138</v>
      </c>
      <c r="H58" s="253">
        <f t="shared" si="4"/>
        <v>120</v>
      </c>
      <c r="I58" s="254">
        <f t="shared" si="5"/>
        <v>26966806</v>
      </c>
      <c r="J58" s="254">
        <f t="shared" si="6"/>
        <v>1</v>
      </c>
      <c r="K58" s="255">
        <f t="shared" si="7"/>
        <v>1.06</v>
      </c>
      <c r="L58" s="256">
        <f t="shared" si="8"/>
        <v>1.0024999999999999</v>
      </c>
      <c r="M58" s="257">
        <f t="shared" si="9"/>
        <v>23946471.762067527</v>
      </c>
      <c r="N58" s="257">
        <f t="shared" si="10"/>
        <v>26991499.752240665</v>
      </c>
      <c r="O58" s="257">
        <f t="shared" si="11"/>
        <v>28656276.3959</v>
      </c>
      <c r="P58" s="257">
        <f t="shared" si="12"/>
        <v>30423732.820183363</v>
      </c>
      <c r="Q58" s="258">
        <f t="shared" si="13"/>
        <v>28656276.3959</v>
      </c>
      <c r="R58" s="257">
        <f t="shared" si="13"/>
        <v>30423732.820183363</v>
      </c>
      <c r="S58" s="257">
        <f t="shared" si="14"/>
        <v>32300202.089282379</v>
      </c>
      <c r="T58" s="257"/>
      <c r="U58" s="257">
        <f t="shared" si="15"/>
        <v>2873576611.448103</v>
      </c>
      <c r="V58" s="257">
        <f t="shared" si="16"/>
        <v>3238979970.2688799</v>
      </c>
      <c r="W58" s="257">
        <f t="shared" si="17"/>
        <v>3438753167.5079999</v>
      </c>
      <c r="X58" s="258">
        <f t="shared" si="18"/>
        <v>3650847938.4220037</v>
      </c>
      <c r="Y58" s="258">
        <f t="shared" si="19"/>
        <v>3438753167.5079999</v>
      </c>
      <c r="Z58" s="257">
        <f t="shared" si="20"/>
        <v>3650847938.4220037</v>
      </c>
      <c r="AA58" s="257">
        <f t="shared" si="24"/>
        <v>3876024250.7138853</v>
      </c>
      <c r="AB58" s="257"/>
      <c r="AC58" s="32" t="str">
        <f t="shared" si="21"/>
        <v>BERTAHAP</v>
      </c>
      <c r="AD58" s="259">
        <f t="shared" si="22"/>
        <v>0</v>
      </c>
      <c r="AE58" s="260">
        <v>2</v>
      </c>
      <c r="AF58" s="261"/>
      <c r="AG58" s="257" t="e">
        <f>IF(AF58&gt;#REF!,"LB","KR")</f>
        <v>#REF!</v>
      </c>
      <c r="AH58" s="261">
        <v>3160935000</v>
      </c>
      <c r="AI58" s="261">
        <v>3562878000</v>
      </c>
      <c r="AJ58" s="261">
        <v>3782629000</v>
      </c>
      <c r="AK58" s="262">
        <v>4015933000</v>
      </c>
      <c r="AL58" s="262">
        <v>3782629000</v>
      </c>
      <c r="AM58" s="261">
        <v>4015933000</v>
      </c>
      <c r="AN58" s="261">
        <v>4263627000</v>
      </c>
      <c r="AO58" s="15"/>
      <c r="AP58" s="263">
        <v>19</v>
      </c>
      <c r="AQ58" s="264">
        <v>-1748797.3691000007</v>
      </c>
      <c r="AR58" s="297"/>
      <c r="AS58" s="266"/>
      <c r="AT58" s="266"/>
      <c r="AU58" s="266"/>
      <c r="AV58" s="290"/>
      <c r="AW58" s="290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303">
        <v>30553391.198000003</v>
      </c>
      <c r="BR58" s="15"/>
      <c r="BS58" s="268">
        <v>6</v>
      </c>
      <c r="BT58" s="296" t="s">
        <v>138</v>
      </c>
      <c r="BU58" s="269" t="s">
        <v>74</v>
      </c>
      <c r="BV58" s="270" t="s">
        <v>29</v>
      </c>
      <c r="BW58" s="271">
        <v>85</v>
      </c>
      <c r="BX58" s="271">
        <v>74</v>
      </c>
      <c r="BY58" s="272">
        <v>28870662.503600005</v>
      </c>
      <c r="BZ58" s="272">
        <v>1963826000</v>
      </c>
      <c r="CA58" s="272">
        <v>2213546000</v>
      </c>
      <c r="CB58" s="272">
        <v>2350072000</v>
      </c>
      <c r="CC58" s="272">
        <v>2495020000</v>
      </c>
      <c r="CD58" s="272">
        <v>2648907000</v>
      </c>
      <c r="CE58" s="15">
        <v>4</v>
      </c>
      <c r="CF58" s="42">
        <v>4009586740</v>
      </c>
      <c r="CG58" s="187">
        <v>4256888980</v>
      </c>
    </row>
    <row r="59" spans="1:85">
      <c r="A59" s="3">
        <f t="shared" si="23"/>
        <v>20</v>
      </c>
      <c r="B59" s="249">
        <v>10</v>
      </c>
      <c r="C59" s="250" t="s">
        <v>134</v>
      </c>
      <c r="D59" s="285">
        <v>21</v>
      </c>
      <c r="E59" s="252"/>
      <c r="F59" s="40" t="s">
        <v>84</v>
      </c>
      <c r="G59" s="253">
        <f t="shared" si="3"/>
        <v>132</v>
      </c>
      <c r="H59" s="253">
        <f t="shared" si="4"/>
        <v>112</v>
      </c>
      <c r="I59" s="254">
        <f t="shared" si="5"/>
        <v>26966806</v>
      </c>
      <c r="J59" s="254">
        <f t="shared" si="6"/>
        <v>3</v>
      </c>
      <c r="K59" s="255">
        <f t="shared" si="7"/>
        <v>1.1000000000000001</v>
      </c>
      <c r="L59" s="256">
        <f t="shared" si="8"/>
        <v>1.0024999999999999</v>
      </c>
      <c r="M59" s="257">
        <f t="shared" si="9"/>
        <v>24850112.205919132</v>
      </c>
      <c r="N59" s="257">
        <f t="shared" si="10"/>
        <v>28010046.912702579</v>
      </c>
      <c r="O59" s="257">
        <f t="shared" si="11"/>
        <v>29737645.316500001</v>
      </c>
      <c r="P59" s="257">
        <f t="shared" si="12"/>
        <v>31571798.209624246</v>
      </c>
      <c r="Q59" s="258">
        <f t="shared" si="13"/>
        <v>29737645.316500001</v>
      </c>
      <c r="R59" s="257">
        <f t="shared" si="13"/>
        <v>31571798.209624246</v>
      </c>
      <c r="S59" s="257">
        <f t="shared" si="14"/>
        <v>33519077.639821339</v>
      </c>
      <c r="T59" s="257"/>
      <c r="U59" s="257">
        <f t="shared" si="15"/>
        <v>2783212567.0629425</v>
      </c>
      <c r="V59" s="257">
        <f t="shared" si="16"/>
        <v>3137125254.2226887</v>
      </c>
      <c r="W59" s="257">
        <f t="shared" si="17"/>
        <v>3330616275.448</v>
      </c>
      <c r="X59" s="258">
        <f t="shared" si="18"/>
        <v>3536041399.4779158</v>
      </c>
      <c r="Y59" s="258">
        <f t="shared" si="19"/>
        <v>3330616275.448</v>
      </c>
      <c r="Z59" s="257">
        <f t="shared" si="20"/>
        <v>3536041399.4779158</v>
      </c>
      <c r="AA59" s="257">
        <f t="shared" si="24"/>
        <v>3754136695.6599898</v>
      </c>
      <c r="AB59" s="257"/>
      <c r="AC59" s="32" t="str">
        <f t="shared" si="21"/>
        <v>BERTAHAP</v>
      </c>
      <c r="AD59" s="259">
        <f t="shared" si="22"/>
        <v>0</v>
      </c>
      <c r="AE59" s="260">
        <v>2</v>
      </c>
      <c r="AF59" s="261"/>
      <c r="AG59" s="257" t="e">
        <f>IF(AF59&gt;#REF!,"LB","KR")</f>
        <v>#REF!</v>
      </c>
      <c r="AH59" s="261">
        <v>3061534000</v>
      </c>
      <c r="AI59" s="261">
        <v>3450838000</v>
      </c>
      <c r="AJ59" s="261">
        <v>3663678000</v>
      </c>
      <c r="AK59" s="262">
        <v>3889646000</v>
      </c>
      <c r="AL59" s="262">
        <v>3663678000</v>
      </c>
      <c r="AM59" s="261">
        <v>3889646000</v>
      </c>
      <c r="AN59" s="261">
        <v>4129551000</v>
      </c>
      <c r="AO59" s="15"/>
      <c r="AP59" s="263">
        <v>20</v>
      </c>
      <c r="AQ59" s="264">
        <v>-667428.44849999994</v>
      </c>
      <c r="AR59" s="297"/>
      <c r="AS59" s="266"/>
      <c r="AT59" s="266"/>
      <c r="AU59" s="266"/>
      <c r="AV59" s="290"/>
      <c r="AW59" s="290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304">
        <v>29442358.790800005</v>
      </c>
      <c r="BR59" s="15"/>
      <c r="BS59" s="268"/>
      <c r="BT59" s="296"/>
      <c r="BU59" s="269" t="s">
        <v>56</v>
      </c>
      <c r="BV59" s="270" t="s">
        <v>32</v>
      </c>
      <c r="BW59" s="271">
        <v>85</v>
      </c>
      <c r="BX59" s="271">
        <v>74</v>
      </c>
      <c r="BY59" s="272">
        <v>28870662.503600005</v>
      </c>
      <c r="BZ59" s="272">
        <v>1963826000</v>
      </c>
      <c r="CA59" s="272">
        <v>2213546000</v>
      </c>
      <c r="CB59" s="272">
        <v>2350072000</v>
      </c>
      <c r="CC59" s="272">
        <v>2495020000</v>
      </c>
      <c r="CD59" s="272">
        <v>2648907000</v>
      </c>
      <c r="CE59" s="15"/>
      <c r="CF59" s="42">
        <v>3883498680</v>
      </c>
      <c r="CG59" s="187">
        <v>4123024760</v>
      </c>
    </row>
    <row r="60" spans="1:85">
      <c r="A60" s="3">
        <f t="shared" si="23"/>
        <v>21</v>
      </c>
      <c r="B60" s="249">
        <v>1</v>
      </c>
      <c r="C60" s="250" t="s">
        <v>139</v>
      </c>
      <c r="D60" s="251" t="s">
        <v>19</v>
      </c>
      <c r="E60" s="252"/>
      <c r="F60" s="40" t="s">
        <v>72</v>
      </c>
      <c r="G60" s="253">
        <f t="shared" si="3"/>
        <v>175</v>
      </c>
      <c r="H60" s="253">
        <f t="shared" si="4"/>
        <v>156</v>
      </c>
      <c r="I60" s="254">
        <f t="shared" si="5"/>
        <v>26966806</v>
      </c>
      <c r="J60" s="254">
        <f t="shared" si="6"/>
        <v>5</v>
      </c>
      <c r="K60" s="255">
        <f t="shared" si="7"/>
        <v>1.08</v>
      </c>
      <c r="L60" s="305">
        <f t="shared" ref="L60:L69" si="25">SUMIF($AN$4:$AN$22,D60,$BC$4:$BC$22)</f>
        <v>1.01</v>
      </c>
      <c r="M60" s="257">
        <f t="shared" si="9"/>
        <v>24580822.846716471</v>
      </c>
      <c r="N60" s="257">
        <f t="shared" si="10"/>
        <v>27706514.778849214</v>
      </c>
      <c r="O60" s="257">
        <f t="shared" si="11"/>
        <v>29415391.9848</v>
      </c>
      <c r="P60" s="257">
        <f t="shared" si="12"/>
        <v>31229668.997558944</v>
      </c>
      <c r="Q60" s="258">
        <f t="shared" si="13"/>
        <v>29415391.9848</v>
      </c>
      <c r="R60" s="257">
        <f t="shared" si="13"/>
        <v>31229668.997558944</v>
      </c>
      <c r="S60" s="257">
        <f t="shared" si="14"/>
        <v>33155846.646580923</v>
      </c>
      <c r="T60" s="257"/>
      <c r="U60" s="257">
        <f t="shared" si="15"/>
        <v>3834608364.0877695</v>
      </c>
      <c r="V60" s="257">
        <f t="shared" si="16"/>
        <v>4322216305.5004778</v>
      </c>
      <c r="W60" s="257">
        <f t="shared" si="17"/>
        <v>4588801149.6288004</v>
      </c>
      <c r="X60" s="258">
        <f t="shared" si="18"/>
        <v>4871828363.619195</v>
      </c>
      <c r="Y60" s="258">
        <f t="shared" si="19"/>
        <v>4588801149.6288004</v>
      </c>
      <c r="Z60" s="257">
        <f t="shared" si="20"/>
        <v>4871828363.619195</v>
      </c>
      <c r="AA60" s="257">
        <f t="shared" si="24"/>
        <v>5172312076.8666239</v>
      </c>
      <c r="AB60" s="257"/>
      <c r="AC60" s="32" t="str">
        <f t="shared" si="21"/>
        <v>BERTAHAP</v>
      </c>
      <c r="AD60" s="259">
        <f t="shared" si="22"/>
        <v>0</v>
      </c>
      <c r="AE60" s="260">
        <v>2</v>
      </c>
      <c r="AF60" s="261"/>
      <c r="AG60" s="257" t="e">
        <f>IF(AF60&gt;#REF!,"LB","KR")</f>
        <v>#REF!</v>
      </c>
      <c r="AH60" s="261">
        <v>4218070000</v>
      </c>
      <c r="AI60" s="261">
        <v>4754438000</v>
      </c>
      <c r="AJ60" s="261">
        <v>5047682000</v>
      </c>
      <c r="AK60" s="262">
        <v>5359012000</v>
      </c>
      <c r="AL60" s="262">
        <v>5047682000</v>
      </c>
      <c r="AM60" s="261">
        <v>5359012000</v>
      </c>
      <c r="AN60" s="261">
        <v>5689544000</v>
      </c>
      <c r="AO60" s="15"/>
      <c r="AP60" s="263">
        <v>21</v>
      </c>
      <c r="AQ60" s="264">
        <v>-989681.78020000085</v>
      </c>
      <c r="AR60" s="297"/>
      <c r="AS60" s="266"/>
      <c r="AT60" s="266"/>
      <c r="AU60" s="266"/>
      <c r="AV60" s="290"/>
      <c r="AW60" s="290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306">
        <v>29997874.994400002</v>
      </c>
      <c r="BR60" s="15"/>
      <c r="BS60" s="268"/>
      <c r="BT60" s="269"/>
      <c r="BU60" s="269" t="s">
        <v>58</v>
      </c>
      <c r="BV60" s="270" t="s">
        <v>38</v>
      </c>
      <c r="BW60" s="271">
        <v>101</v>
      </c>
      <c r="BX60" s="271">
        <v>90</v>
      </c>
      <c r="BY60" s="272">
        <v>28870662.503600005</v>
      </c>
      <c r="BZ60" s="272">
        <v>2388437000</v>
      </c>
      <c r="CA60" s="272">
        <v>2692150000</v>
      </c>
      <c r="CB60" s="272">
        <v>2858196000</v>
      </c>
      <c r="CC60" s="272">
        <v>3034483000</v>
      </c>
      <c r="CD60" s="272">
        <v>3221644000</v>
      </c>
      <c r="CE60" s="15"/>
      <c r="CF60" s="42">
        <v>5350542920</v>
      </c>
      <c r="CG60" s="187">
        <v>5680552720</v>
      </c>
    </row>
    <row r="61" spans="1:85">
      <c r="A61" s="3">
        <f t="shared" si="23"/>
        <v>22</v>
      </c>
      <c r="B61" s="249">
        <v>2</v>
      </c>
      <c r="C61" s="250" t="s">
        <v>139</v>
      </c>
      <c r="D61" s="251" t="s">
        <v>29</v>
      </c>
      <c r="E61" s="252"/>
      <c r="F61" s="40" t="s">
        <v>74</v>
      </c>
      <c r="G61" s="253">
        <f t="shared" si="3"/>
        <v>85</v>
      </c>
      <c r="H61" s="253">
        <f t="shared" si="4"/>
        <v>74</v>
      </c>
      <c r="I61" s="254">
        <f t="shared" si="5"/>
        <v>26966806</v>
      </c>
      <c r="J61" s="254">
        <f t="shared" si="6"/>
        <v>1</v>
      </c>
      <c r="K61" s="255">
        <f t="shared" si="7"/>
        <v>1.06</v>
      </c>
      <c r="L61" s="305">
        <f t="shared" si="25"/>
        <v>1.01</v>
      </c>
      <c r="M61" s="257">
        <f t="shared" si="9"/>
        <v>24125622.423629135</v>
      </c>
      <c r="N61" s="257">
        <f t="shared" si="10"/>
        <v>27193431.171833493</v>
      </c>
      <c r="O61" s="257">
        <f t="shared" si="11"/>
        <v>28870662.503600005</v>
      </c>
      <c r="P61" s="257">
        <f t="shared" si="12"/>
        <v>30651341.793900453</v>
      </c>
      <c r="Q61" s="258">
        <f t="shared" si="13"/>
        <v>28870662.503600005</v>
      </c>
      <c r="R61" s="257">
        <f t="shared" si="13"/>
        <v>30651341.793900453</v>
      </c>
      <c r="S61" s="257">
        <f t="shared" si="14"/>
        <v>32541849.486459062</v>
      </c>
      <c r="T61" s="257"/>
      <c r="U61" s="257">
        <f t="shared" si="15"/>
        <v>1785296059.348556</v>
      </c>
      <c r="V61" s="257">
        <f t="shared" si="16"/>
        <v>2012313906.7156785</v>
      </c>
      <c r="W61" s="257">
        <f t="shared" si="17"/>
        <v>2136429025.2664003</v>
      </c>
      <c r="X61" s="258">
        <f t="shared" si="18"/>
        <v>2268199292.7486334</v>
      </c>
      <c r="Y61" s="258">
        <f t="shared" si="19"/>
        <v>2136429025.2664003</v>
      </c>
      <c r="Z61" s="257">
        <f t="shared" si="20"/>
        <v>2268199292.7486334</v>
      </c>
      <c r="AA61" s="257">
        <f t="shared" si="24"/>
        <v>2408096861.9979706</v>
      </c>
      <c r="AB61" s="257"/>
      <c r="AC61" s="32" t="str">
        <f t="shared" si="21"/>
        <v>BERTAHAP</v>
      </c>
      <c r="AD61" s="259">
        <f t="shared" si="22"/>
        <v>0</v>
      </c>
      <c r="AE61" s="260">
        <v>2</v>
      </c>
      <c r="AF61" s="261"/>
      <c r="AG61" s="257" t="e">
        <f>IF(AF61&gt;#REF!,"LB","KR")</f>
        <v>#REF!</v>
      </c>
      <c r="AH61" s="261">
        <v>1963826000</v>
      </c>
      <c r="AI61" s="261">
        <v>2213546000</v>
      </c>
      <c r="AJ61" s="261">
        <v>2350072000</v>
      </c>
      <c r="AK61" s="262">
        <v>2495020000</v>
      </c>
      <c r="AL61" s="262">
        <v>2350072000</v>
      </c>
      <c r="AM61" s="261">
        <v>2495020000</v>
      </c>
      <c r="AN61" s="261">
        <v>2648907000</v>
      </c>
      <c r="AO61" s="15"/>
      <c r="AP61" s="263">
        <v>22</v>
      </c>
      <c r="AQ61" s="264">
        <v>-1534411.2613999955</v>
      </c>
      <c r="AR61" s="297"/>
      <c r="AS61" s="266"/>
      <c r="AT61" s="266"/>
      <c r="AU61" s="266"/>
      <c r="AV61" s="290"/>
      <c r="AW61" s="290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307">
        <v>29561012.737199999</v>
      </c>
      <c r="BR61" s="15"/>
      <c r="BS61" s="268"/>
      <c r="BT61" s="269"/>
      <c r="BU61" s="269" t="s">
        <v>60</v>
      </c>
      <c r="BV61" s="270" t="s">
        <v>44</v>
      </c>
      <c r="BW61" s="271">
        <v>101</v>
      </c>
      <c r="BX61" s="271">
        <v>90</v>
      </c>
      <c r="BY61" s="272">
        <v>28870662.503600005</v>
      </c>
      <c r="BZ61" s="272">
        <v>2388437000</v>
      </c>
      <c r="CA61" s="272">
        <v>2692150000</v>
      </c>
      <c r="CB61" s="272">
        <v>2858196000</v>
      </c>
      <c r="CC61" s="272">
        <v>3034483000</v>
      </c>
      <c r="CD61" s="272">
        <v>3221644000</v>
      </c>
      <c r="CE61" s="15"/>
      <c r="CF61" s="42">
        <v>2491076320</v>
      </c>
      <c r="CG61" s="187">
        <v>2644721200</v>
      </c>
    </row>
    <row r="62" spans="1:85">
      <c r="A62" s="3">
        <f t="shared" si="23"/>
        <v>23</v>
      </c>
      <c r="B62" s="249">
        <v>3</v>
      </c>
      <c r="C62" s="250" t="s">
        <v>139</v>
      </c>
      <c r="D62" s="251" t="s">
        <v>32</v>
      </c>
      <c r="E62" s="252"/>
      <c r="F62" s="40" t="s">
        <v>56</v>
      </c>
      <c r="G62" s="253">
        <f t="shared" si="3"/>
        <v>85</v>
      </c>
      <c r="H62" s="253">
        <f t="shared" si="4"/>
        <v>74</v>
      </c>
      <c r="I62" s="254">
        <f t="shared" si="5"/>
        <v>26966806</v>
      </c>
      <c r="J62" s="254">
        <f t="shared" si="6"/>
        <v>1</v>
      </c>
      <c r="K62" s="255">
        <f t="shared" si="7"/>
        <v>1.06</v>
      </c>
      <c r="L62" s="305">
        <f t="shared" si="25"/>
        <v>1.01</v>
      </c>
      <c r="M62" s="257">
        <f t="shared" si="9"/>
        <v>24125622.423629135</v>
      </c>
      <c r="N62" s="257">
        <f t="shared" si="10"/>
        <v>27193431.171833493</v>
      </c>
      <c r="O62" s="257">
        <f t="shared" si="11"/>
        <v>28870662.503600005</v>
      </c>
      <c r="P62" s="257">
        <f t="shared" si="12"/>
        <v>30651341.793900453</v>
      </c>
      <c r="Q62" s="258">
        <f t="shared" si="13"/>
        <v>28870662.503600005</v>
      </c>
      <c r="R62" s="257">
        <f t="shared" si="13"/>
        <v>30651341.793900453</v>
      </c>
      <c r="S62" s="257">
        <f t="shared" si="14"/>
        <v>32541849.486459062</v>
      </c>
      <c r="T62" s="257"/>
      <c r="U62" s="257">
        <f t="shared" si="15"/>
        <v>1785296059.348556</v>
      </c>
      <c r="V62" s="257">
        <f t="shared" si="16"/>
        <v>2012313906.7156785</v>
      </c>
      <c r="W62" s="257">
        <f t="shared" si="17"/>
        <v>2136429025.2664003</v>
      </c>
      <c r="X62" s="258">
        <f t="shared" si="18"/>
        <v>2268199292.7486334</v>
      </c>
      <c r="Y62" s="258">
        <f t="shared" si="19"/>
        <v>2136429025.2664003</v>
      </c>
      <c r="Z62" s="257">
        <f t="shared" si="20"/>
        <v>2268199292.7486334</v>
      </c>
      <c r="AA62" s="257">
        <f t="shared" si="24"/>
        <v>2408096861.9979706</v>
      </c>
      <c r="AB62" s="257"/>
      <c r="AC62" s="32" t="str">
        <f t="shared" si="21"/>
        <v>BERTAHAP</v>
      </c>
      <c r="AD62" s="259">
        <f t="shared" si="22"/>
        <v>0</v>
      </c>
      <c r="AE62" s="260">
        <v>2</v>
      </c>
      <c r="AF62" s="261"/>
      <c r="AG62" s="257" t="e">
        <f>IF(AF62&gt;#REF!,"LB","KR")</f>
        <v>#REF!</v>
      </c>
      <c r="AH62" s="261">
        <v>1963826000</v>
      </c>
      <c r="AI62" s="261">
        <v>2213546000</v>
      </c>
      <c r="AJ62" s="261">
        <v>2350072000</v>
      </c>
      <c r="AK62" s="262">
        <v>2495020000</v>
      </c>
      <c r="AL62" s="262">
        <v>2350072000</v>
      </c>
      <c r="AM62" s="261">
        <v>2495020000</v>
      </c>
      <c r="AN62" s="261">
        <v>2648907000</v>
      </c>
      <c r="AO62" s="15"/>
      <c r="AP62" s="263">
        <v>23</v>
      </c>
      <c r="AQ62" s="264">
        <v>-1534411.2613999955</v>
      </c>
      <c r="AR62" s="297"/>
      <c r="AS62" s="266"/>
      <c r="AT62" s="266"/>
      <c r="AU62" s="266"/>
      <c r="AV62" s="290"/>
      <c r="AW62" s="290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308">
        <v>29013586.575399999</v>
      </c>
      <c r="BR62" s="15"/>
      <c r="BS62" s="268">
        <v>7</v>
      </c>
      <c r="BT62" s="269" t="s">
        <v>140</v>
      </c>
      <c r="BU62" s="269" t="s">
        <v>74</v>
      </c>
      <c r="BV62" s="270" t="s">
        <v>29</v>
      </c>
      <c r="BW62" s="271">
        <v>85</v>
      </c>
      <c r="BX62" s="271">
        <v>74</v>
      </c>
      <c r="BY62" s="272">
        <v>28870662.503600005</v>
      </c>
      <c r="BZ62" s="272">
        <v>1963826000</v>
      </c>
      <c r="CA62" s="272">
        <v>2213546000</v>
      </c>
      <c r="CB62" s="272">
        <v>2350072000</v>
      </c>
      <c r="CC62" s="272">
        <v>2495020000</v>
      </c>
      <c r="CD62" s="272">
        <v>2648907000</v>
      </c>
      <c r="CE62" s="15">
        <v>12</v>
      </c>
      <c r="CF62" s="42">
        <v>2491076320</v>
      </c>
      <c r="CG62" s="187">
        <v>2644721200</v>
      </c>
    </row>
    <row r="63" spans="1:85">
      <c r="A63" s="3">
        <f t="shared" si="23"/>
        <v>24</v>
      </c>
      <c r="B63" s="249">
        <v>4</v>
      </c>
      <c r="C63" s="250" t="s">
        <v>139</v>
      </c>
      <c r="D63" s="251" t="s">
        <v>38</v>
      </c>
      <c r="E63" s="252"/>
      <c r="F63" s="40" t="s">
        <v>58</v>
      </c>
      <c r="G63" s="253">
        <f t="shared" si="3"/>
        <v>101</v>
      </c>
      <c r="H63" s="253">
        <f t="shared" si="4"/>
        <v>90</v>
      </c>
      <c r="I63" s="254">
        <f t="shared" si="5"/>
        <v>26966806</v>
      </c>
      <c r="J63" s="254">
        <f t="shared" si="6"/>
        <v>1</v>
      </c>
      <c r="K63" s="255">
        <f t="shared" si="7"/>
        <v>1.06</v>
      </c>
      <c r="L63" s="305">
        <f t="shared" si="25"/>
        <v>1.01</v>
      </c>
      <c r="M63" s="257">
        <f t="shared" si="9"/>
        <v>24125622.423629135</v>
      </c>
      <c r="N63" s="257">
        <f t="shared" si="10"/>
        <v>27193431.171833493</v>
      </c>
      <c r="O63" s="257">
        <f t="shared" si="11"/>
        <v>28870662.503600005</v>
      </c>
      <c r="P63" s="257">
        <f t="shared" si="12"/>
        <v>30651341.793900453</v>
      </c>
      <c r="Q63" s="258">
        <f t="shared" si="13"/>
        <v>28870662.503600005</v>
      </c>
      <c r="R63" s="257">
        <f t="shared" si="13"/>
        <v>30651341.793900453</v>
      </c>
      <c r="S63" s="257">
        <f t="shared" si="14"/>
        <v>32541849.486459062</v>
      </c>
      <c r="T63" s="257"/>
      <c r="U63" s="257">
        <f t="shared" si="15"/>
        <v>2171306018.1266222</v>
      </c>
      <c r="V63" s="257">
        <f t="shared" si="16"/>
        <v>2447408805.4650145</v>
      </c>
      <c r="W63" s="257">
        <f t="shared" si="17"/>
        <v>2598359625.3240004</v>
      </c>
      <c r="X63" s="258">
        <f t="shared" si="18"/>
        <v>2758620761.4510407</v>
      </c>
      <c r="Y63" s="258">
        <f t="shared" si="19"/>
        <v>2598359625.3240004</v>
      </c>
      <c r="Z63" s="257">
        <f t="shared" si="20"/>
        <v>2758620761.4510407</v>
      </c>
      <c r="AA63" s="257">
        <f t="shared" si="24"/>
        <v>2928766453.7813153</v>
      </c>
      <c r="AB63" s="257"/>
      <c r="AC63" s="32" t="str">
        <f t="shared" si="21"/>
        <v>BERTAHAP</v>
      </c>
      <c r="AD63" s="259">
        <f t="shared" si="22"/>
        <v>0</v>
      </c>
      <c r="AE63" s="260">
        <v>2</v>
      </c>
      <c r="AF63" s="261"/>
      <c r="AG63" s="257" t="e">
        <f>IF(AF63&gt;#REF!,"LB","KR")</f>
        <v>#REF!</v>
      </c>
      <c r="AH63" s="261">
        <v>2388437000</v>
      </c>
      <c r="AI63" s="261">
        <v>2692150000</v>
      </c>
      <c r="AJ63" s="261">
        <v>2858196000</v>
      </c>
      <c r="AK63" s="262">
        <v>3034483000</v>
      </c>
      <c r="AL63" s="262">
        <v>2858196000</v>
      </c>
      <c r="AM63" s="261">
        <v>3034483000</v>
      </c>
      <c r="AN63" s="261">
        <v>3221644000</v>
      </c>
      <c r="AO63" s="15"/>
      <c r="AP63" s="263">
        <v>24</v>
      </c>
      <c r="AQ63" s="264">
        <v>-1534411.2613999955</v>
      </c>
      <c r="AR63" s="297"/>
      <c r="AS63" s="266"/>
      <c r="AT63" s="266"/>
      <c r="AU63" s="266"/>
      <c r="AV63" s="290"/>
      <c r="AW63" s="290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309">
        <v>29013586.575399999</v>
      </c>
      <c r="BR63" s="15"/>
      <c r="BS63" s="276"/>
      <c r="BT63" s="269"/>
      <c r="BU63" s="269" t="s">
        <v>60</v>
      </c>
      <c r="BV63" s="270" t="s">
        <v>44</v>
      </c>
      <c r="BW63" s="271">
        <v>101</v>
      </c>
      <c r="BX63" s="271">
        <v>90</v>
      </c>
      <c r="BY63" s="272">
        <v>28870662.503600005</v>
      </c>
      <c r="BZ63" s="272">
        <v>2388437000</v>
      </c>
      <c r="CA63" s="272">
        <v>2692150000</v>
      </c>
      <c r="CB63" s="272">
        <v>2858196000</v>
      </c>
      <c r="CC63" s="272">
        <v>3034483000</v>
      </c>
      <c r="CD63" s="272">
        <v>3221644000</v>
      </c>
      <c r="CE63" s="15"/>
      <c r="CF63" s="42">
        <v>3029687760</v>
      </c>
      <c r="CG63" s="187">
        <v>3216551980</v>
      </c>
    </row>
    <row r="64" spans="1:85">
      <c r="A64" s="3">
        <f t="shared" si="23"/>
        <v>25</v>
      </c>
      <c r="B64" s="249">
        <v>5</v>
      </c>
      <c r="C64" s="250" t="s">
        <v>139</v>
      </c>
      <c r="D64" s="251" t="s">
        <v>44</v>
      </c>
      <c r="E64" s="252"/>
      <c r="F64" s="40" t="s">
        <v>60</v>
      </c>
      <c r="G64" s="253">
        <f t="shared" si="3"/>
        <v>101</v>
      </c>
      <c r="H64" s="253">
        <f t="shared" si="4"/>
        <v>90</v>
      </c>
      <c r="I64" s="254">
        <f t="shared" si="5"/>
        <v>26966806</v>
      </c>
      <c r="J64" s="254">
        <f t="shared" si="6"/>
        <v>1</v>
      </c>
      <c r="K64" s="255">
        <f t="shared" si="7"/>
        <v>1.06</v>
      </c>
      <c r="L64" s="305">
        <f t="shared" si="25"/>
        <v>1.01</v>
      </c>
      <c r="M64" s="257">
        <f t="shared" si="9"/>
        <v>24125622.423629135</v>
      </c>
      <c r="N64" s="257">
        <f t="shared" si="10"/>
        <v>27193431.171833493</v>
      </c>
      <c r="O64" s="257">
        <f t="shared" si="11"/>
        <v>28870662.503600005</v>
      </c>
      <c r="P64" s="257">
        <f t="shared" si="12"/>
        <v>30651341.793900453</v>
      </c>
      <c r="Q64" s="258">
        <f t="shared" si="13"/>
        <v>28870662.503600005</v>
      </c>
      <c r="R64" s="257">
        <f t="shared" si="13"/>
        <v>30651341.793900453</v>
      </c>
      <c r="S64" s="257">
        <f t="shared" si="14"/>
        <v>32541849.486459062</v>
      </c>
      <c r="T64" s="257"/>
      <c r="U64" s="257">
        <f t="shared" si="15"/>
        <v>2171306018.1266222</v>
      </c>
      <c r="V64" s="257">
        <f t="shared" si="16"/>
        <v>2447408805.4650145</v>
      </c>
      <c r="W64" s="257">
        <f t="shared" si="17"/>
        <v>2598359625.3240004</v>
      </c>
      <c r="X64" s="258">
        <f t="shared" si="18"/>
        <v>2758620761.4510407</v>
      </c>
      <c r="Y64" s="258">
        <f t="shared" si="19"/>
        <v>2598359625.3240004</v>
      </c>
      <c r="Z64" s="257">
        <f t="shared" si="20"/>
        <v>2758620761.4510407</v>
      </c>
      <c r="AA64" s="257">
        <f t="shared" si="24"/>
        <v>2928766453.7813153</v>
      </c>
      <c r="AB64" s="257"/>
      <c r="AC64" s="32" t="str">
        <f t="shared" si="21"/>
        <v>BERTAHAP</v>
      </c>
      <c r="AD64" s="259">
        <f t="shared" si="22"/>
        <v>0</v>
      </c>
      <c r="AE64" s="260">
        <v>2</v>
      </c>
      <c r="AF64" s="261"/>
      <c r="AG64" s="257" t="e">
        <f>IF(AF64&gt;#REF!,"LB","KR")</f>
        <v>#REF!</v>
      </c>
      <c r="AH64" s="261">
        <v>2388437000</v>
      </c>
      <c r="AI64" s="261">
        <v>2692150000</v>
      </c>
      <c r="AJ64" s="261">
        <v>2858196000</v>
      </c>
      <c r="AK64" s="262">
        <v>3034483000</v>
      </c>
      <c r="AL64" s="262">
        <v>2858196000</v>
      </c>
      <c r="AM64" s="261">
        <v>3034483000</v>
      </c>
      <c r="AN64" s="261">
        <v>3221644000</v>
      </c>
      <c r="AO64" s="15"/>
      <c r="AP64" s="263">
        <v>25</v>
      </c>
      <c r="AQ64" s="264">
        <v>-1534411.2613999955</v>
      </c>
      <c r="AR64" s="297"/>
      <c r="AS64" s="266"/>
      <c r="AT64" s="266"/>
      <c r="AU64" s="266"/>
      <c r="AV64" s="266"/>
      <c r="AW64" s="266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310">
        <v>30108438.899</v>
      </c>
      <c r="BR64" s="15"/>
      <c r="BS64" s="276"/>
      <c r="BT64" s="269"/>
      <c r="BU64" s="269" t="s">
        <v>62</v>
      </c>
      <c r="BV64" s="270">
        <v>11</v>
      </c>
      <c r="BW64" s="271">
        <v>101</v>
      </c>
      <c r="BX64" s="271">
        <v>90</v>
      </c>
      <c r="BY64" s="272">
        <v>28870662.503600005</v>
      </c>
      <c r="BZ64" s="272">
        <v>2388437000</v>
      </c>
      <c r="CA64" s="272">
        <v>2692150000</v>
      </c>
      <c r="CB64" s="272">
        <v>2858196000</v>
      </c>
      <c r="CC64" s="272">
        <v>3034483000</v>
      </c>
      <c r="CD64" s="272">
        <v>3221644000</v>
      </c>
      <c r="CE64" s="15"/>
      <c r="CF64" s="42">
        <v>3029687760</v>
      </c>
      <c r="CG64" s="187">
        <v>3216551980</v>
      </c>
    </row>
    <row r="65" spans="1:85">
      <c r="A65" s="3">
        <f t="shared" si="23"/>
        <v>26</v>
      </c>
      <c r="B65" s="249">
        <v>6</v>
      </c>
      <c r="C65" s="250" t="s">
        <v>139</v>
      </c>
      <c r="D65" s="285">
        <v>11</v>
      </c>
      <c r="E65" s="252"/>
      <c r="F65" s="40" t="s">
        <v>62</v>
      </c>
      <c r="G65" s="253">
        <f t="shared" si="3"/>
        <v>101</v>
      </c>
      <c r="H65" s="253">
        <f t="shared" si="4"/>
        <v>90</v>
      </c>
      <c r="I65" s="254">
        <f t="shared" si="5"/>
        <v>26966806</v>
      </c>
      <c r="J65" s="254">
        <f t="shared" si="6"/>
        <v>1</v>
      </c>
      <c r="K65" s="255">
        <f t="shared" si="7"/>
        <v>1.06</v>
      </c>
      <c r="L65" s="305">
        <f t="shared" si="25"/>
        <v>1.01</v>
      </c>
      <c r="M65" s="257">
        <f t="shared" si="9"/>
        <v>24125622.423629135</v>
      </c>
      <c r="N65" s="257">
        <f t="shared" si="10"/>
        <v>27193431.171833493</v>
      </c>
      <c r="O65" s="257">
        <f t="shared" si="11"/>
        <v>28870662.503600005</v>
      </c>
      <c r="P65" s="257">
        <f t="shared" si="12"/>
        <v>30651341.793900453</v>
      </c>
      <c r="Q65" s="258">
        <f t="shared" si="13"/>
        <v>28870662.503600005</v>
      </c>
      <c r="R65" s="257">
        <f t="shared" si="13"/>
        <v>30651341.793900453</v>
      </c>
      <c r="S65" s="257">
        <f t="shared" si="14"/>
        <v>32541849.486459062</v>
      </c>
      <c r="T65" s="257"/>
      <c r="U65" s="257">
        <f t="shared" si="15"/>
        <v>2171306018.1266222</v>
      </c>
      <c r="V65" s="257">
        <f t="shared" si="16"/>
        <v>2447408805.4650145</v>
      </c>
      <c r="W65" s="257">
        <f t="shared" si="17"/>
        <v>2598359625.3240004</v>
      </c>
      <c r="X65" s="258">
        <f t="shared" si="18"/>
        <v>2758620761.4510407</v>
      </c>
      <c r="Y65" s="258">
        <f t="shared" si="19"/>
        <v>2598359625.3240004</v>
      </c>
      <c r="Z65" s="257">
        <f t="shared" si="20"/>
        <v>2758620761.4510407</v>
      </c>
      <c r="AA65" s="257">
        <f t="shared" si="24"/>
        <v>2928766453.7813153</v>
      </c>
      <c r="AB65" s="257"/>
      <c r="AC65" s="32" t="str">
        <f t="shared" si="21"/>
        <v>BERTAHAP</v>
      </c>
      <c r="AD65" s="259">
        <f t="shared" si="22"/>
        <v>0</v>
      </c>
      <c r="AE65" s="260">
        <v>2</v>
      </c>
      <c r="AF65" s="261"/>
      <c r="AG65" s="257" t="e">
        <f>IF(AF65&gt;#REF!,"LB","KR")</f>
        <v>#REF!</v>
      </c>
      <c r="AH65" s="261">
        <v>2388437000</v>
      </c>
      <c r="AI65" s="261">
        <v>2692150000</v>
      </c>
      <c r="AJ65" s="261">
        <v>2858196000</v>
      </c>
      <c r="AK65" s="262">
        <v>3034483000</v>
      </c>
      <c r="AL65" s="262">
        <v>2858196000</v>
      </c>
      <c r="AM65" s="261">
        <v>3034483000</v>
      </c>
      <c r="AN65" s="261">
        <v>3221644000</v>
      </c>
      <c r="AO65" s="15"/>
      <c r="AP65" s="263">
        <v>26</v>
      </c>
      <c r="AQ65" s="264">
        <v>-1534411.2613999955</v>
      </c>
      <c r="AR65" s="297"/>
      <c r="AS65" s="266"/>
      <c r="AT65" s="266"/>
      <c r="AU65" s="266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311">
        <v>29852254.241999999</v>
      </c>
      <c r="BR65" s="15"/>
      <c r="BS65" s="276"/>
      <c r="BT65" s="296"/>
      <c r="BU65" s="269" t="s">
        <v>64</v>
      </c>
      <c r="BV65" s="270">
        <v>15</v>
      </c>
      <c r="BW65" s="271">
        <v>101</v>
      </c>
      <c r="BX65" s="271">
        <v>90</v>
      </c>
      <c r="BY65" s="272">
        <v>28870662.503600005</v>
      </c>
      <c r="BZ65" s="272">
        <v>2388437000</v>
      </c>
      <c r="CA65" s="272">
        <v>2692150000</v>
      </c>
      <c r="CB65" s="272">
        <v>2858196000</v>
      </c>
      <c r="CC65" s="272">
        <v>3034483000</v>
      </c>
      <c r="CD65" s="272">
        <v>3221644000</v>
      </c>
      <c r="CE65" s="15"/>
      <c r="CF65" s="42">
        <v>3029687760</v>
      </c>
      <c r="CG65" s="187">
        <v>3216551980</v>
      </c>
    </row>
    <row r="66" spans="1:85">
      <c r="A66" s="3">
        <f t="shared" si="23"/>
        <v>27</v>
      </c>
      <c r="B66" s="249">
        <v>7</v>
      </c>
      <c r="C66" s="250" t="s">
        <v>139</v>
      </c>
      <c r="D66" s="285">
        <v>15</v>
      </c>
      <c r="E66" s="252"/>
      <c r="F66" s="40" t="s">
        <v>64</v>
      </c>
      <c r="G66" s="253">
        <f t="shared" si="3"/>
        <v>101</v>
      </c>
      <c r="H66" s="253">
        <f t="shared" si="4"/>
        <v>90</v>
      </c>
      <c r="I66" s="254">
        <f t="shared" si="5"/>
        <v>26966806</v>
      </c>
      <c r="J66" s="254">
        <f t="shared" si="6"/>
        <v>1</v>
      </c>
      <c r="K66" s="255">
        <f t="shared" si="7"/>
        <v>1.06</v>
      </c>
      <c r="L66" s="305">
        <f t="shared" si="25"/>
        <v>1.01</v>
      </c>
      <c r="M66" s="257">
        <f t="shared" si="9"/>
        <v>24125622.423629135</v>
      </c>
      <c r="N66" s="257">
        <f t="shared" si="10"/>
        <v>27193431.171833493</v>
      </c>
      <c r="O66" s="257">
        <f t="shared" si="11"/>
        <v>28870662.503600005</v>
      </c>
      <c r="P66" s="257">
        <f t="shared" si="12"/>
        <v>30651341.793900453</v>
      </c>
      <c r="Q66" s="258">
        <f t="shared" si="13"/>
        <v>28870662.503600005</v>
      </c>
      <c r="R66" s="257">
        <f t="shared" si="13"/>
        <v>30651341.793900453</v>
      </c>
      <c r="S66" s="257">
        <f t="shared" si="14"/>
        <v>32541849.486459062</v>
      </c>
      <c r="T66" s="257"/>
      <c r="U66" s="257">
        <f t="shared" si="15"/>
        <v>2171306018.1266222</v>
      </c>
      <c r="V66" s="257">
        <f t="shared" si="16"/>
        <v>2447408805.4650145</v>
      </c>
      <c r="W66" s="257">
        <f t="shared" si="17"/>
        <v>2598359625.3240004</v>
      </c>
      <c r="X66" s="258">
        <f t="shared" si="18"/>
        <v>2758620761.4510407</v>
      </c>
      <c r="Y66" s="258">
        <f t="shared" si="19"/>
        <v>2598359625.3240004</v>
      </c>
      <c r="Z66" s="257">
        <f t="shared" si="20"/>
        <v>2758620761.4510407</v>
      </c>
      <c r="AA66" s="257">
        <f t="shared" si="24"/>
        <v>2928766453.7813153</v>
      </c>
      <c r="AB66" s="257"/>
      <c r="AC66" s="32" t="str">
        <f t="shared" si="21"/>
        <v>BERTAHAP</v>
      </c>
      <c r="AD66" s="259">
        <f t="shared" si="22"/>
        <v>0</v>
      </c>
      <c r="AE66" s="260">
        <v>2</v>
      </c>
      <c r="AF66" s="261"/>
      <c r="AG66" s="257" t="e">
        <f>IF(AF66&gt;#REF!,"LB","KR")</f>
        <v>#REF!</v>
      </c>
      <c r="AH66" s="261">
        <v>2388437000</v>
      </c>
      <c r="AI66" s="261">
        <v>2692150000</v>
      </c>
      <c r="AJ66" s="261">
        <v>2858196000</v>
      </c>
      <c r="AK66" s="262">
        <v>3034483000</v>
      </c>
      <c r="AL66" s="262">
        <v>2858196000</v>
      </c>
      <c r="AM66" s="261">
        <v>3034483000</v>
      </c>
      <c r="AN66" s="261">
        <v>3221644000</v>
      </c>
      <c r="AO66" s="15"/>
      <c r="AP66" s="263">
        <v>27</v>
      </c>
      <c r="AQ66" s="264">
        <v>-1534411.2613999955</v>
      </c>
      <c r="AR66" s="297"/>
      <c r="AS66" s="266"/>
      <c r="AT66" s="266"/>
      <c r="AU66" s="266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312">
        <v>29299434.719000001</v>
      </c>
      <c r="BR66" s="15"/>
      <c r="BS66" s="276"/>
      <c r="BT66" s="269"/>
      <c r="BU66" s="269" t="s">
        <v>67</v>
      </c>
      <c r="BV66" s="270">
        <v>17</v>
      </c>
      <c r="BW66" s="271">
        <v>85</v>
      </c>
      <c r="BX66" s="271">
        <v>74</v>
      </c>
      <c r="BY66" s="272">
        <v>28870662.503600005</v>
      </c>
      <c r="BZ66" s="272">
        <v>1963826000</v>
      </c>
      <c r="CA66" s="272">
        <v>2213546000</v>
      </c>
      <c r="CB66" s="272">
        <v>2350072000</v>
      </c>
      <c r="CC66" s="272">
        <v>2495020000</v>
      </c>
      <c r="CD66" s="272">
        <v>2648907000</v>
      </c>
      <c r="CE66" s="15"/>
      <c r="CF66" s="42">
        <v>3029687760</v>
      </c>
      <c r="CG66" s="187">
        <v>3216551980</v>
      </c>
    </row>
    <row r="67" spans="1:85">
      <c r="A67" s="3">
        <f t="shared" si="23"/>
        <v>28</v>
      </c>
      <c r="B67" s="249">
        <v>8</v>
      </c>
      <c r="C67" s="250" t="s">
        <v>139</v>
      </c>
      <c r="D67" s="285">
        <v>17</v>
      </c>
      <c r="E67" s="252"/>
      <c r="F67" s="40" t="s">
        <v>67</v>
      </c>
      <c r="G67" s="253">
        <f t="shared" si="3"/>
        <v>85</v>
      </c>
      <c r="H67" s="253">
        <f t="shared" si="4"/>
        <v>74</v>
      </c>
      <c r="I67" s="254">
        <f t="shared" si="5"/>
        <v>26966806</v>
      </c>
      <c r="J67" s="254">
        <f t="shared" si="6"/>
        <v>1</v>
      </c>
      <c r="K67" s="255">
        <f t="shared" si="7"/>
        <v>1.06</v>
      </c>
      <c r="L67" s="305">
        <f t="shared" si="25"/>
        <v>1.01</v>
      </c>
      <c r="M67" s="257">
        <f t="shared" si="9"/>
        <v>24125622.423629135</v>
      </c>
      <c r="N67" s="257">
        <f t="shared" si="10"/>
        <v>27193431.171833493</v>
      </c>
      <c r="O67" s="257">
        <f t="shared" si="11"/>
        <v>28870662.503600005</v>
      </c>
      <c r="P67" s="257">
        <f t="shared" si="12"/>
        <v>30651341.793900453</v>
      </c>
      <c r="Q67" s="258">
        <f t="shared" si="13"/>
        <v>28870662.503600005</v>
      </c>
      <c r="R67" s="257">
        <f t="shared" si="13"/>
        <v>30651341.793900453</v>
      </c>
      <c r="S67" s="257">
        <f t="shared" si="14"/>
        <v>32541849.486459062</v>
      </c>
      <c r="T67" s="257"/>
      <c r="U67" s="257">
        <f t="shared" si="15"/>
        <v>1785296059.348556</v>
      </c>
      <c r="V67" s="257">
        <f t="shared" si="16"/>
        <v>2012313906.7156785</v>
      </c>
      <c r="W67" s="257">
        <f t="shared" si="17"/>
        <v>2136429025.2664003</v>
      </c>
      <c r="X67" s="258">
        <f t="shared" si="18"/>
        <v>2268199292.7486334</v>
      </c>
      <c r="Y67" s="258">
        <f t="shared" si="19"/>
        <v>2136429025.2664003</v>
      </c>
      <c r="Z67" s="257">
        <f t="shared" si="20"/>
        <v>2268199292.7486334</v>
      </c>
      <c r="AA67" s="257">
        <f t="shared" si="24"/>
        <v>2408096861.9979706</v>
      </c>
      <c r="AB67" s="257"/>
      <c r="AC67" s="32" t="str">
        <f t="shared" si="21"/>
        <v>BERTAHAP</v>
      </c>
      <c r="AD67" s="259">
        <f t="shared" si="22"/>
        <v>0</v>
      </c>
      <c r="AE67" s="260">
        <v>2</v>
      </c>
      <c r="AF67" s="261"/>
      <c r="AG67" s="257" t="e">
        <f>IF(AF67&gt;#REF!,"LB","KR")</f>
        <v>#REF!</v>
      </c>
      <c r="AH67" s="261">
        <v>1963826000</v>
      </c>
      <c r="AI67" s="261">
        <v>2213546000</v>
      </c>
      <c r="AJ67" s="261">
        <v>2350072000</v>
      </c>
      <c r="AK67" s="262">
        <v>2495020000</v>
      </c>
      <c r="AL67" s="262">
        <v>2350072000</v>
      </c>
      <c r="AM67" s="261">
        <v>2495020000</v>
      </c>
      <c r="AN67" s="261">
        <v>2648907000</v>
      </c>
      <c r="AO67" s="15"/>
      <c r="AP67" s="263">
        <v>28</v>
      </c>
      <c r="AQ67" s="264">
        <v>-1534411.2613999955</v>
      </c>
      <c r="AR67" s="297"/>
      <c r="AS67" s="266"/>
      <c r="AT67" s="266"/>
      <c r="AU67" s="266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313">
        <v>30405073.765000001</v>
      </c>
      <c r="BR67" s="15"/>
      <c r="BS67" s="276"/>
      <c r="BT67" s="269"/>
      <c r="BU67" s="269" t="s">
        <v>78</v>
      </c>
      <c r="BV67" s="270">
        <v>19</v>
      </c>
      <c r="BW67" s="271">
        <v>138</v>
      </c>
      <c r="BX67" s="271">
        <v>120</v>
      </c>
      <c r="BY67" s="272">
        <v>28870662.503600005</v>
      </c>
      <c r="BZ67" s="272">
        <v>3184583000</v>
      </c>
      <c r="CA67" s="272">
        <v>3589533000</v>
      </c>
      <c r="CB67" s="272">
        <v>3810928000</v>
      </c>
      <c r="CC67" s="272">
        <v>4045978000</v>
      </c>
      <c r="CD67" s="272">
        <v>4295525000</v>
      </c>
      <c r="CE67" s="15"/>
      <c r="CF67" s="42">
        <v>2491076320</v>
      </c>
      <c r="CG67" s="187">
        <v>2644721200</v>
      </c>
    </row>
    <row r="68" spans="1:85">
      <c r="A68" s="3">
        <f t="shared" si="23"/>
        <v>29</v>
      </c>
      <c r="B68" s="249">
        <v>9</v>
      </c>
      <c r="C68" s="250" t="s">
        <v>139</v>
      </c>
      <c r="D68" s="285">
        <v>19</v>
      </c>
      <c r="E68" s="252"/>
      <c r="F68" s="40" t="s">
        <v>78</v>
      </c>
      <c r="G68" s="253">
        <f t="shared" si="3"/>
        <v>138</v>
      </c>
      <c r="H68" s="253">
        <f t="shared" si="4"/>
        <v>120</v>
      </c>
      <c r="I68" s="254">
        <f t="shared" si="5"/>
        <v>26966806</v>
      </c>
      <c r="J68" s="254">
        <f t="shared" si="6"/>
        <v>1</v>
      </c>
      <c r="K68" s="255">
        <f t="shared" si="7"/>
        <v>1.06</v>
      </c>
      <c r="L68" s="305">
        <f t="shared" si="25"/>
        <v>1.01</v>
      </c>
      <c r="M68" s="257">
        <f t="shared" si="9"/>
        <v>24125622.423629135</v>
      </c>
      <c r="N68" s="257">
        <f t="shared" si="10"/>
        <v>27193431.171833493</v>
      </c>
      <c r="O68" s="257">
        <f t="shared" si="11"/>
        <v>28870662.503600005</v>
      </c>
      <c r="P68" s="257">
        <f t="shared" si="12"/>
        <v>30651341.793900453</v>
      </c>
      <c r="Q68" s="258">
        <f t="shared" si="13"/>
        <v>28870662.503600005</v>
      </c>
      <c r="R68" s="257">
        <f t="shared" si="13"/>
        <v>30651341.793900453</v>
      </c>
      <c r="S68" s="257">
        <f t="shared" si="14"/>
        <v>32541849.486459062</v>
      </c>
      <c r="T68" s="257"/>
      <c r="U68" s="257">
        <f t="shared" si="15"/>
        <v>2895074690.8354959</v>
      </c>
      <c r="V68" s="257">
        <f t="shared" si="16"/>
        <v>3263211740.620019</v>
      </c>
      <c r="W68" s="257">
        <f t="shared" si="17"/>
        <v>3464479500.4320006</v>
      </c>
      <c r="X68" s="258">
        <f t="shared" si="18"/>
        <v>3678161015.2680545</v>
      </c>
      <c r="Y68" s="258">
        <f t="shared" si="19"/>
        <v>3464479500.4320006</v>
      </c>
      <c r="Z68" s="257">
        <f t="shared" si="20"/>
        <v>3678161015.2680545</v>
      </c>
      <c r="AA68" s="257">
        <f t="shared" si="24"/>
        <v>3905021938.3750873</v>
      </c>
      <c r="AB68" s="257"/>
      <c r="AC68" s="32" t="str">
        <f t="shared" si="21"/>
        <v>BERTAHAP</v>
      </c>
      <c r="AD68" s="259">
        <f t="shared" si="22"/>
        <v>0</v>
      </c>
      <c r="AE68" s="260">
        <v>2</v>
      </c>
      <c r="AF68" s="261"/>
      <c r="AG68" s="257" t="e">
        <f>IF(AF68&gt;#REF!,"LB","KR")</f>
        <v>#REF!</v>
      </c>
      <c r="AH68" s="261">
        <v>3184583000</v>
      </c>
      <c r="AI68" s="261">
        <v>3589533000</v>
      </c>
      <c r="AJ68" s="261">
        <v>3810928000</v>
      </c>
      <c r="AK68" s="262">
        <v>4045978000</v>
      </c>
      <c r="AL68" s="262">
        <v>3810928000</v>
      </c>
      <c r="AM68" s="261">
        <v>4045978000</v>
      </c>
      <c r="AN68" s="261">
        <v>4295525000</v>
      </c>
      <c r="AO68" s="15"/>
      <c r="AP68" s="263">
        <v>29</v>
      </c>
      <c r="AQ68" s="264">
        <v>-1534411.2613999955</v>
      </c>
      <c r="AR68" s="297"/>
      <c r="AS68" s="266"/>
      <c r="AT68" s="266"/>
      <c r="AU68" s="266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254"/>
      <c r="BR68" s="15"/>
      <c r="BS68" s="268">
        <v>8</v>
      </c>
      <c r="BT68" s="269" t="s">
        <v>141</v>
      </c>
      <c r="BU68" s="269" t="s">
        <v>62</v>
      </c>
      <c r="BV68" s="270">
        <v>11</v>
      </c>
      <c r="BW68" s="271">
        <v>101</v>
      </c>
      <c r="BX68" s="271">
        <v>90</v>
      </c>
      <c r="BY68" s="272">
        <v>28870662.503600005</v>
      </c>
      <c r="BZ68" s="272">
        <v>2388437000</v>
      </c>
      <c r="CA68" s="272">
        <v>2692150000</v>
      </c>
      <c r="CB68" s="272">
        <v>2858196000</v>
      </c>
      <c r="CC68" s="272">
        <v>3034483000</v>
      </c>
      <c r="CD68" s="272">
        <v>3221644000</v>
      </c>
      <c r="CE68" s="15">
        <v>8</v>
      </c>
      <c r="CF68" s="42">
        <v>4039583680</v>
      </c>
      <c r="CG68" s="187">
        <v>4288736680</v>
      </c>
    </row>
    <row r="69" spans="1:85">
      <c r="A69" s="3">
        <f t="shared" si="23"/>
        <v>30</v>
      </c>
      <c r="B69" s="249">
        <v>10</v>
      </c>
      <c r="C69" s="250" t="s">
        <v>139</v>
      </c>
      <c r="D69" s="285">
        <v>21</v>
      </c>
      <c r="E69" s="252"/>
      <c r="F69" s="40" t="s">
        <v>84</v>
      </c>
      <c r="G69" s="253">
        <f t="shared" si="3"/>
        <v>132</v>
      </c>
      <c r="H69" s="253">
        <f t="shared" si="4"/>
        <v>112</v>
      </c>
      <c r="I69" s="254">
        <f t="shared" si="5"/>
        <v>26966806</v>
      </c>
      <c r="J69" s="254">
        <f t="shared" si="6"/>
        <v>3</v>
      </c>
      <c r="K69" s="255">
        <f t="shared" si="7"/>
        <v>1.1000000000000001</v>
      </c>
      <c r="L69" s="305">
        <f t="shared" si="25"/>
        <v>1.01</v>
      </c>
      <c r="M69" s="257">
        <f t="shared" si="9"/>
        <v>25036023.269803815</v>
      </c>
      <c r="N69" s="257">
        <f t="shared" si="10"/>
        <v>28219598.385864943</v>
      </c>
      <c r="O69" s="257">
        <f t="shared" si="11"/>
        <v>29960121.466000002</v>
      </c>
      <c r="P69" s="257">
        <f t="shared" si="12"/>
        <v>31807996.201217446</v>
      </c>
      <c r="Q69" s="258">
        <f t="shared" si="13"/>
        <v>29960121.466000002</v>
      </c>
      <c r="R69" s="257">
        <f t="shared" si="13"/>
        <v>31807996.201217446</v>
      </c>
      <c r="S69" s="257">
        <f t="shared" si="14"/>
        <v>33769843.806702793</v>
      </c>
      <c r="T69" s="257"/>
      <c r="U69" s="257">
        <f t="shared" si="15"/>
        <v>2804034606.2180271</v>
      </c>
      <c r="V69" s="257">
        <f t="shared" si="16"/>
        <v>3160595019.2168736</v>
      </c>
      <c r="W69" s="257">
        <f t="shared" si="17"/>
        <v>3355533604.1920004</v>
      </c>
      <c r="X69" s="258">
        <f t="shared" si="18"/>
        <v>3562495574.5363541</v>
      </c>
      <c r="Y69" s="258">
        <f t="shared" si="19"/>
        <v>3355533604.1920004</v>
      </c>
      <c r="Z69" s="257">
        <f t="shared" si="20"/>
        <v>3562495574.5363541</v>
      </c>
      <c r="AA69" s="257">
        <f t="shared" si="24"/>
        <v>3782222506.3507128</v>
      </c>
      <c r="AB69" s="257"/>
      <c r="AC69" s="32" t="str">
        <f t="shared" si="21"/>
        <v>BERTAHAP</v>
      </c>
      <c r="AD69" s="259">
        <f t="shared" si="22"/>
        <v>0</v>
      </c>
      <c r="AE69" s="260">
        <v>2</v>
      </c>
      <c r="AF69" s="261"/>
      <c r="AG69" s="257" t="e">
        <f>IF(AF69&gt;#REF!,"LB","KR")</f>
        <v>#REF!</v>
      </c>
      <c r="AH69" s="261">
        <v>3084439000</v>
      </c>
      <c r="AI69" s="261">
        <v>3476655000</v>
      </c>
      <c r="AJ69" s="261">
        <v>3691087000</v>
      </c>
      <c r="AK69" s="262">
        <v>3918746000</v>
      </c>
      <c r="AL69" s="262">
        <v>3691087000</v>
      </c>
      <c r="AM69" s="261">
        <v>3918746000</v>
      </c>
      <c r="AN69" s="261">
        <v>4160445000</v>
      </c>
      <c r="AO69" s="15"/>
      <c r="AP69" s="263">
        <v>30</v>
      </c>
      <c r="AQ69" s="264">
        <v>-444952.29899999872</v>
      </c>
      <c r="AR69" s="297"/>
      <c r="AS69" s="266"/>
      <c r="AT69" s="266"/>
      <c r="AU69" s="266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268"/>
      <c r="BT69" s="296"/>
      <c r="BU69" s="269" t="s">
        <v>64</v>
      </c>
      <c r="BV69" s="270">
        <v>15</v>
      </c>
      <c r="BW69" s="271">
        <v>101</v>
      </c>
      <c r="BX69" s="271">
        <v>90</v>
      </c>
      <c r="BY69" s="272">
        <v>28870662.503600005</v>
      </c>
      <c r="BZ69" s="272">
        <v>2388437000</v>
      </c>
      <c r="CA69" s="272">
        <v>2692150000</v>
      </c>
      <c r="CB69" s="272">
        <v>2858196000</v>
      </c>
      <c r="CC69" s="272">
        <v>3034483000</v>
      </c>
      <c r="CD69" s="272">
        <v>3221644000</v>
      </c>
      <c r="CE69" s="15"/>
      <c r="CF69" s="42">
        <v>3912552220</v>
      </c>
      <c r="CG69" s="187">
        <v>4153870760</v>
      </c>
    </row>
    <row r="70" spans="1:85">
      <c r="A70" s="3">
        <f t="shared" si="23"/>
        <v>31</v>
      </c>
      <c r="B70" s="249">
        <v>1</v>
      </c>
      <c r="C70" s="250" t="s">
        <v>142</v>
      </c>
      <c r="D70" s="251" t="s">
        <v>19</v>
      </c>
      <c r="E70" s="252"/>
      <c r="F70" s="40" t="s">
        <v>72</v>
      </c>
      <c r="G70" s="253">
        <f t="shared" si="3"/>
        <v>175</v>
      </c>
      <c r="H70" s="253">
        <f t="shared" si="4"/>
        <v>156</v>
      </c>
      <c r="I70" s="254">
        <f t="shared" si="5"/>
        <v>26966806</v>
      </c>
      <c r="J70" s="254">
        <f t="shared" si="6"/>
        <v>5</v>
      </c>
      <c r="K70" s="255">
        <f t="shared" si="7"/>
        <v>1.08</v>
      </c>
      <c r="L70" s="256">
        <f t="shared" ref="L70:L75" si="26">SUMIF($AN$4:$AN$22,D70,$AQ$4:$AQ$22)</f>
        <v>1</v>
      </c>
      <c r="M70" s="257">
        <f t="shared" si="9"/>
        <v>24337448.363085616</v>
      </c>
      <c r="N70" s="257">
        <f t="shared" si="10"/>
        <v>27432192.850345757</v>
      </c>
      <c r="O70" s="257">
        <f t="shared" si="11"/>
        <v>29124150.48</v>
      </c>
      <c r="P70" s="257">
        <f t="shared" si="12"/>
        <v>30920464.354018759</v>
      </c>
      <c r="Q70" s="258">
        <f t="shared" si="13"/>
        <v>29124150.48</v>
      </c>
      <c r="R70" s="257">
        <f t="shared" si="13"/>
        <v>30920464.354018759</v>
      </c>
      <c r="S70" s="257">
        <f t="shared" si="14"/>
        <v>32827570.937208839</v>
      </c>
      <c r="T70" s="257"/>
      <c r="U70" s="257">
        <f t="shared" si="15"/>
        <v>3796641944.641356</v>
      </c>
      <c r="V70" s="257">
        <f t="shared" si="16"/>
        <v>4279422084.6539383</v>
      </c>
      <c r="W70" s="257">
        <f t="shared" si="17"/>
        <v>4543367474.8800001</v>
      </c>
      <c r="X70" s="258">
        <f t="shared" si="18"/>
        <v>4823592439.2269268</v>
      </c>
      <c r="Y70" s="258">
        <f t="shared" si="19"/>
        <v>4543367474.8800001</v>
      </c>
      <c r="Z70" s="257">
        <f t="shared" si="20"/>
        <v>4823592439.2269268</v>
      </c>
      <c r="AA70" s="257">
        <f t="shared" si="24"/>
        <v>5121101066.2045784</v>
      </c>
      <c r="AB70" s="257"/>
      <c r="AC70" s="32" t="str">
        <f t="shared" si="21"/>
        <v>BERTAHAP</v>
      </c>
      <c r="AD70" s="259">
        <f t="shared" si="22"/>
        <v>0</v>
      </c>
      <c r="AE70" s="260">
        <v>2</v>
      </c>
      <c r="AF70" s="261"/>
      <c r="AG70" s="257" t="e">
        <f>IF(AF70&gt;#REF!,"LB","KR")</f>
        <v>#REF!</v>
      </c>
      <c r="AH70" s="261">
        <v>4176307000</v>
      </c>
      <c r="AI70" s="261">
        <v>4707365000</v>
      </c>
      <c r="AJ70" s="261">
        <v>4997705000</v>
      </c>
      <c r="AK70" s="262">
        <v>5305952000</v>
      </c>
      <c r="AL70" s="262">
        <v>4997705000</v>
      </c>
      <c r="AM70" s="261">
        <v>5305952000</v>
      </c>
      <c r="AN70" s="261">
        <v>5633212000</v>
      </c>
      <c r="AO70" s="15"/>
      <c r="AP70" s="263">
        <v>31</v>
      </c>
      <c r="AQ70" s="264">
        <v>-1280923.2850000001</v>
      </c>
      <c r="AR70" s="297"/>
      <c r="AS70" s="266"/>
      <c r="AT70" s="266"/>
      <c r="AU70" s="266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268"/>
      <c r="BT70" s="269"/>
      <c r="BU70" s="269" t="s">
        <v>67</v>
      </c>
      <c r="BV70" s="270">
        <v>17</v>
      </c>
      <c r="BW70" s="271">
        <v>85</v>
      </c>
      <c r="BX70" s="271">
        <v>74</v>
      </c>
      <c r="BY70" s="272">
        <v>28870662.503600005</v>
      </c>
      <c r="BZ70" s="272">
        <v>1963826000</v>
      </c>
      <c r="CA70" s="272">
        <v>2213546000</v>
      </c>
      <c r="CB70" s="272">
        <v>2350072000</v>
      </c>
      <c r="CC70" s="272">
        <v>2495020000</v>
      </c>
      <c r="CD70" s="272">
        <v>2648907000</v>
      </c>
      <c r="CE70" s="15"/>
      <c r="CF70" s="42">
        <v>5297567300</v>
      </c>
      <c r="CG70" s="187">
        <v>5624309120</v>
      </c>
    </row>
    <row r="71" spans="1:85">
      <c r="A71" s="3">
        <f t="shared" si="23"/>
        <v>32</v>
      </c>
      <c r="B71" s="249">
        <v>2</v>
      </c>
      <c r="C71" s="250" t="s">
        <v>142</v>
      </c>
      <c r="D71" s="251" t="s">
        <v>29</v>
      </c>
      <c r="E71" s="252"/>
      <c r="F71" s="40" t="s">
        <v>74</v>
      </c>
      <c r="G71" s="253">
        <f t="shared" si="3"/>
        <v>85</v>
      </c>
      <c r="H71" s="253">
        <f t="shared" si="4"/>
        <v>74</v>
      </c>
      <c r="I71" s="254">
        <f t="shared" si="5"/>
        <v>26966806</v>
      </c>
      <c r="J71" s="254">
        <f t="shared" si="6"/>
        <v>1</v>
      </c>
      <c r="K71" s="255">
        <f t="shared" si="7"/>
        <v>1.06</v>
      </c>
      <c r="L71" s="256">
        <f t="shared" si="26"/>
        <v>1</v>
      </c>
      <c r="M71" s="257">
        <f t="shared" si="9"/>
        <v>23886754.874880329</v>
      </c>
      <c r="N71" s="257">
        <f t="shared" si="10"/>
        <v>26924189.27904306</v>
      </c>
      <c r="O71" s="257">
        <f t="shared" si="11"/>
        <v>28584814.360000003</v>
      </c>
      <c r="P71" s="257">
        <f t="shared" si="12"/>
        <v>30347863.162277672</v>
      </c>
      <c r="Q71" s="258">
        <f t="shared" si="13"/>
        <v>28584814.360000003</v>
      </c>
      <c r="R71" s="257">
        <f t="shared" si="13"/>
        <v>30347863.162277672</v>
      </c>
      <c r="S71" s="257">
        <f t="shared" si="14"/>
        <v>32219652.956890158</v>
      </c>
      <c r="T71" s="257"/>
      <c r="U71" s="257">
        <f t="shared" si="15"/>
        <v>1767619860.7411444</v>
      </c>
      <c r="V71" s="257">
        <f t="shared" si="16"/>
        <v>1992390006.6491864</v>
      </c>
      <c r="W71" s="257">
        <f t="shared" si="17"/>
        <v>2115276262.6400003</v>
      </c>
      <c r="X71" s="258">
        <f t="shared" si="18"/>
        <v>2245741874.0085478</v>
      </c>
      <c r="Y71" s="258">
        <f t="shared" si="19"/>
        <v>2115276262.6400003</v>
      </c>
      <c r="Z71" s="257">
        <f t="shared" si="20"/>
        <v>2245741874.0085478</v>
      </c>
      <c r="AA71" s="257">
        <f t="shared" si="24"/>
        <v>2384254318.8098717</v>
      </c>
      <c r="AB71" s="257"/>
      <c r="AC71" s="32" t="str">
        <f t="shared" si="21"/>
        <v>BERTAHAP</v>
      </c>
      <c r="AD71" s="259">
        <f t="shared" si="22"/>
        <v>0</v>
      </c>
      <c r="AE71" s="260">
        <v>2</v>
      </c>
      <c r="AF71" s="261"/>
      <c r="AG71" s="257" t="e">
        <f>IF(AF71&gt;#REF!,"LB","KR")</f>
        <v>#REF!</v>
      </c>
      <c r="AH71" s="261">
        <v>1944382000</v>
      </c>
      <c r="AI71" s="261">
        <v>2191630000</v>
      </c>
      <c r="AJ71" s="261">
        <v>2326804000</v>
      </c>
      <c r="AK71" s="262">
        <v>2470317000</v>
      </c>
      <c r="AL71" s="262">
        <v>2326804000</v>
      </c>
      <c r="AM71" s="261">
        <v>2470317000</v>
      </c>
      <c r="AN71" s="261">
        <v>2622680000</v>
      </c>
      <c r="AO71" s="15"/>
      <c r="AP71" s="263">
        <v>32</v>
      </c>
      <c r="AQ71" s="264">
        <v>-1820259.4049999975</v>
      </c>
      <c r="AR71" s="297"/>
      <c r="AS71" s="266"/>
      <c r="AT71" s="266"/>
      <c r="AU71" s="266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268"/>
      <c r="BT71" s="269"/>
      <c r="BU71" s="269" t="s">
        <v>78</v>
      </c>
      <c r="BV71" s="270">
        <v>19</v>
      </c>
      <c r="BW71" s="271">
        <v>138</v>
      </c>
      <c r="BX71" s="271">
        <v>120</v>
      </c>
      <c r="BY71" s="272">
        <v>28870662.503600005</v>
      </c>
      <c r="BZ71" s="272">
        <v>3184583000</v>
      </c>
      <c r="CA71" s="272">
        <v>3589533000</v>
      </c>
      <c r="CB71" s="272">
        <v>3810928000</v>
      </c>
      <c r="CC71" s="272">
        <v>4045978000</v>
      </c>
      <c r="CD71" s="272">
        <v>4295525000</v>
      </c>
      <c r="CE71" s="15"/>
      <c r="CF71" s="42">
        <v>2466412240</v>
      </c>
      <c r="CG71" s="187">
        <v>2618536020</v>
      </c>
    </row>
    <row r="72" spans="1:85">
      <c r="A72" s="3">
        <f t="shared" si="23"/>
        <v>33</v>
      </c>
      <c r="B72" s="249">
        <v>3</v>
      </c>
      <c r="C72" s="250" t="s">
        <v>142</v>
      </c>
      <c r="D72" s="251" t="s">
        <v>32</v>
      </c>
      <c r="E72" s="252"/>
      <c r="F72" s="40" t="s">
        <v>56</v>
      </c>
      <c r="G72" s="253">
        <f t="shared" si="3"/>
        <v>85</v>
      </c>
      <c r="H72" s="253">
        <f t="shared" si="4"/>
        <v>74</v>
      </c>
      <c r="I72" s="254">
        <f t="shared" si="5"/>
        <v>26966806</v>
      </c>
      <c r="J72" s="254">
        <f t="shared" si="6"/>
        <v>1</v>
      </c>
      <c r="K72" s="255">
        <f t="shared" si="7"/>
        <v>1.06</v>
      </c>
      <c r="L72" s="256">
        <f t="shared" si="26"/>
        <v>1</v>
      </c>
      <c r="M72" s="257">
        <f t="shared" si="9"/>
        <v>23886754.874880329</v>
      </c>
      <c r="N72" s="257">
        <f t="shared" si="10"/>
        <v>26924189.27904306</v>
      </c>
      <c r="O72" s="257">
        <f t="shared" si="11"/>
        <v>28584814.360000003</v>
      </c>
      <c r="P72" s="257">
        <f t="shared" si="12"/>
        <v>30347863.162277672</v>
      </c>
      <c r="Q72" s="258">
        <f t="shared" si="13"/>
        <v>28584814.360000003</v>
      </c>
      <c r="R72" s="257">
        <f t="shared" si="13"/>
        <v>30347863.162277672</v>
      </c>
      <c r="S72" s="257">
        <f t="shared" si="14"/>
        <v>32219652.956890158</v>
      </c>
      <c r="T72" s="257"/>
      <c r="U72" s="257">
        <f t="shared" si="15"/>
        <v>1767619860.7411444</v>
      </c>
      <c r="V72" s="257">
        <f t="shared" si="16"/>
        <v>1992390006.6491864</v>
      </c>
      <c r="W72" s="257">
        <f t="shared" si="17"/>
        <v>2115276262.6400003</v>
      </c>
      <c r="X72" s="258">
        <f t="shared" si="18"/>
        <v>2245741874.0085478</v>
      </c>
      <c r="Y72" s="258">
        <f t="shared" si="19"/>
        <v>2115276262.6400003</v>
      </c>
      <c r="Z72" s="257">
        <f t="shared" si="20"/>
        <v>2245741874.0085478</v>
      </c>
      <c r="AA72" s="257">
        <f t="shared" si="24"/>
        <v>2384254318.8098717</v>
      </c>
      <c r="AB72" s="257"/>
      <c r="AC72" s="32" t="str">
        <f t="shared" si="21"/>
        <v>BERTAHAP</v>
      </c>
      <c r="AD72" s="259">
        <f t="shared" si="22"/>
        <v>0</v>
      </c>
      <c r="AE72" s="260">
        <v>2</v>
      </c>
      <c r="AF72" s="261"/>
      <c r="AG72" s="257" t="e">
        <f>IF(AF72&gt;#REF!,"LB","KR")</f>
        <v>#REF!</v>
      </c>
      <c r="AH72" s="261">
        <v>1944382000</v>
      </c>
      <c r="AI72" s="261">
        <v>2191630000</v>
      </c>
      <c r="AJ72" s="261">
        <v>2326804000</v>
      </c>
      <c r="AK72" s="262">
        <v>2470317000</v>
      </c>
      <c r="AL72" s="262">
        <v>2326804000</v>
      </c>
      <c r="AM72" s="261">
        <v>2470317000</v>
      </c>
      <c r="AN72" s="261">
        <v>2622680000</v>
      </c>
      <c r="AO72" s="15"/>
      <c r="AP72" s="263">
        <v>33</v>
      </c>
      <c r="AQ72" s="264">
        <v>-1820259.4049999975</v>
      </c>
      <c r="AR72" s="297"/>
      <c r="AS72" s="266"/>
      <c r="AT72" s="266"/>
      <c r="AU72" s="266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268">
        <v>9</v>
      </c>
      <c r="BT72" s="296" t="s">
        <v>57</v>
      </c>
      <c r="BU72" s="269" t="s">
        <v>74</v>
      </c>
      <c r="BV72" s="270" t="s">
        <v>29</v>
      </c>
      <c r="BW72" s="271">
        <v>85</v>
      </c>
      <c r="BX72" s="271">
        <v>74</v>
      </c>
      <c r="BY72" s="272">
        <v>28870662.503600005</v>
      </c>
      <c r="BZ72" s="272">
        <v>1963826000</v>
      </c>
      <c r="CA72" s="272">
        <v>2213546000</v>
      </c>
      <c r="CB72" s="272">
        <v>2350072000</v>
      </c>
      <c r="CC72" s="272">
        <v>2495020000</v>
      </c>
      <c r="CD72" s="272">
        <v>2648907000</v>
      </c>
      <c r="CE72" s="15">
        <v>7</v>
      </c>
      <c r="CF72" s="42">
        <v>2466412240</v>
      </c>
      <c r="CG72" s="187">
        <v>2618536020</v>
      </c>
    </row>
    <row r="73" spans="1:85">
      <c r="A73" s="3">
        <f t="shared" si="23"/>
        <v>34</v>
      </c>
      <c r="B73" s="249">
        <v>4</v>
      </c>
      <c r="C73" s="250" t="s">
        <v>142</v>
      </c>
      <c r="D73" s="251" t="s">
        <v>38</v>
      </c>
      <c r="E73" s="252"/>
      <c r="F73" s="40" t="s">
        <v>58</v>
      </c>
      <c r="G73" s="253">
        <f t="shared" si="3"/>
        <v>101</v>
      </c>
      <c r="H73" s="253">
        <f t="shared" si="4"/>
        <v>90</v>
      </c>
      <c r="I73" s="254">
        <f t="shared" si="5"/>
        <v>26966806</v>
      </c>
      <c r="J73" s="254">
        <f t="shared" si="6"/>
        <v>1</v>
      </c>
      <c r="K73" s="255">
        <f t="shared" si="7"/>
        <v>1.06</v>
      </c>
      <c r="L73" s="256">
        <f t="shared" si="26"/>
        <v>1</v>
      </c>
      <c r="M73" s="257">
        <f t="shared" si="9"/>
        <v>23886754.874880329</v>
      </c>
      <c r="N73" s="257">
        <f t="shared" si="10"/>
        <v>26924189.27904306</v>
      </c>
      <c r="O73" s="257">
        <f t="shared" si="11"/>
        <v>28584814.360000003</v>
      </c>
      <c r="P73" s="257">
        <f t="shared" si="12"/>
        <v>30347863.162277672</v>
      </c>
      <c r="Q73" s="258">
        <f t="shared" si="13"/>
        <v>28584814.360000003</v>
      </c>
      <c r="R73" s="257">
        <f t="shared" si="13"/>
        <v>30347863.162277672</v>
      </c>
      <c r="S73" s="257">
        <f t="shared" si="14"/>
        <v>32219652.956890158</v>
      </c>
      <c r="T73" s="257"/>
      <c r="U73" s="257">
        <f t="shared" si="15"/>
        <v>2149807938.7392297</v>
      </c>
      <c r="V73" s="257">
        <f t="shared" si="16"/>
        <v>2423177035.1138754</v>
      </c>
      <c r="W73" s="257">
        <f t="shared" si="17"/>
        <v>2572633292.4000001</v>
      </c>
      <c r="X73" s="258">
        <f t="shared" si="18"/>
        <v>2731307684.6049905</v>
      </c>
      <c r="Y73" s="258">
        <f t="shared" si="19"/>
        <v>2572633292.4000001</v>
      </c>
      <c r="Z73" s="257">
        <f t="shared" si="20"/>
        <v>2731307684.6049905</v>
      </c>
      <c r="AA73" s="257">
        <f t="shared" si="24"/>
        <v>2899768766.1201143</v>
      </c>
      <c r="AB73" s="257"/>
      <c r="AC73" s="32" t="str">
        <f t="shared" si="21"/>
        <v>BERTAHAP</v>
      </c>
      <c r="AD73" s="259">
        <f t="shared" si="22"/>
        <v>0</v>
      </c>
      <c r="AE73" s="260">
        <v>2</v>
      </c>
      <c r="AF73" s="261"/>
      <c r="AG73" s="257" t="e">
        <f>IF(AF73&gt;#REF!,"LB","KR")</f>
        <v>#REF!</v>
      </c>
      <c r="AH73" s="261">
        <v>2364789000</v>
      </c>
      <c r="AI73" s="261">
        <v>2665495000</v>
      </c>
      <c r="AJ73" s="261">
        <v>2829897000</v>
      </c>
      <c r="AK73" s="262">
        <v>3004439000</v>
      </c>
      <c r="AL73" s="262">
        <v>2829897000</v>
      </c>
      <c r="AM73" s="261">
        <v>3004439000</v>
      </c>
      <c r="AN73" s="261">
        <v>3189746000</v>
      </c>
      <c r="AO73" s="15"/>
      <c r="AP73" s="263">
        <v>34</v>
      </c>
      <c r="AQ73" s="264">
        <v>-1820259.4049999975</v>
      </c>
      <c r="AR73" s="297"/>
      <c r="AS73" s="266"/>
      <c r="AT73" s="266"/>
      <c r="AU73" s="266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268"/>
      <c r="BT73" s="269"/>
      <c r="BU73" s="269" t="s">
        <v>56</v>
      </c>
      <c r="BV73" s="270" t="s">
        <v>32</v>
      </c>
      <c r="BW73" s="271">
        <v>85</v>
      </c>
      <c r="BX73" s="271">
        <v>74</v>
      </c>
      <c r="BY73" s="272">
        <v>28870662.503600005</v>
      </c>
      <c r="BZ73" s="272">
        <v>1963826000</v>
      </c>
      <c r="CA73" s="272">
        <v>2213546000</v>
      </c>
      <c r="CB73" s="272">
        <v>2350072000</v>
      </c>
      <c r="CC73" s="272">
        <v>2495020000</v>
      </c>
      <c r="CD73" s="272">
        <v>2648907000</v>
      </c>
      <c r="CE73" s="15"/>
      <c r="CF73" s="42">
        <v>2999690820</v>
      </c>
      <c r="CG73" s="187">
        <v>3184705340</v>
      </c>
    </row>
    <row r="74" spans="1:85">
      <c r="A74" s="3">
        <f t="shared" si="23"/>
        <v>35</v>
      </c>
      <c r="B74" s="249">
        <v>5</v>
      </c>
      <c r="C74" s="250" t="s">
        <v>142</v>
      </c>
      <c r="D74" s="251" t="s">
        <v>44</v>
      </c>
      <c r="E74" s="252"/>
      <c r="F74" s="40" t="s">
        <v>60</v>
      </c>
      <c r="G74" s="253">
        <f t="shared" si="3"/>
        <v>101</v>
      </c>
      <c r="H74" s="253">
        <f t="shared" si="4"/>
        <v>90</v>
      </c>
      <c r="I74" s="254">
        <f t="shared" si="5"/>
        <v>26966806</v>
      </c>
      <c r="J74" s="254">
        <f t="shared" si="6"/>
        <v>1</v>
      </c>
      <c r="K74" s="255">
        <f t="shared" si="7"/>
        <v>1.06</v>
      </c>
      <c r="L74" s="256">
        <f t="shared" si="26"/>
        <v>1</v>
      </c>
      <c r="M74" s="257">
        <f t="shared" si="9"/>
        <v>23886754.874880329</v>
      </c>
      <c r="N74" s="257">
        <f t="shared" si="10"/>
        <v>26924189.27904306</v>
      </c>
      <c r="O74" s="257">
        <f t="shared" si="11"/>
        <v>28584814.360000003</v>
      </c>
      <c r="P74" s="257">
        <f t="shared" si="12"/>
        <v>30347863.162277672</v>
      </c>
      <c r="Q74" s="258">
        <f t="shared" si="13"/>
        <v>28584814.360000003</v>
      </c>
      <c r="R74" s="257">
        <f t="shared" si="13"/>
        <v>30347863.162277672</v>
      </c>
      <c r="S74" s="257">
        <f t="shared" si="14"/>
        <v>32219652.956890158</v>
      </c>
      <c r="T74" s="257"/>
      <c r="U74" s="257">
        <f t="shared" si="15"/>
        <v>2149807938.7392297</v>
      </c>
      <c r="V74" s="257">
        <f t="shared" si="16"/>
        <v>2423177035.1138754</v>
      </c>
      <c r="W74" s="257">
        <f t="shared" si="17"/>
        <v>2572633292.4000001</v>
      </c>
      <c r="X74" s="258">
        <f t="shared" si="18"/>
        <v>2731307684.6049905</v>
      </c>
      <c r="Y74" s="258">
        <f t="shared" si="19"/>
        <v>2572633292.4000001</v>
      </c>
      <c r="Z74" s="257">
        <f t="shared" si="20"/>
        <v>2731307684.6049905</v>
      </c>
      <c r="AA74" s="257">
        <f t="shared" si="24"/>
        <v>2899768766.1201143</v>
      </c>
      <c r="AB74" s="257"/>
      <c r="AC74" s="32" t="str">
        <f t="shared" si="21"/>
        <v>BERTAHAP</v>
      </c>
      <c r="AD74" s="259">
        <f t="shared" si="22"/>
        <v>0</v>
      </c>
      <c r="AE74" s="260">
        <v>2</v>
      </c>
      <c r="AF74" s="261"/>
      <c r="AG74" s="257" t="e">
        <f>IF(AF74&gt;#REF!,"LB","KR")</f>
        <v>#REF!</v>
      </c>
      <c r="AH74" s="261">
        <v>2364789000</v>
      </c>
      <c r="AI74" s="261">
        <v>2665495000</v>
      </c>
      <c r="AJ74" s="261">
        <v>2829897000</v>
      </c>
      <c r="AK74" s="262">
        <v>3004439000</v>
      </c>
      <c r="AL74" s="262">
        <v>2829897000</v>
      </c>
      <c r="AM74" s="261">
        <v>3004439000</v>
      </c>
      <c r="AN74" s="261">
        <v>3189746000</v>
      </c>
      <c r="AO74" s="15"/>
      <c r="AP74" s="263">
        <v>35</v>
      </c>
      <c r="AQ74" s="264">
        <v>-1820259.4049999975</v>
      </c>
      <c r="AR74" s="297"/>
      <c r="AS74" s="266"/>
      <c r="AT74" s="266"/>
      <c r="AU74" s="266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268"/>
      <c r="BT74" s="269"/>
      <c r="BU74" s="269" t="s">
        <v>58</v>
      </c>
      <c r="BV74" s="270" t="s">
        <v>38</v>
      </c>
      <c r="BW74" s="271">
        <v>101</v>
      </c>
      <c r="BX74" s="271">
        <v>90</v>
      </c>
      <c r="BY74" s="272">
        <v>28870662.503600005</v>
      </c>
      <c r="BZ74" s="272">
        <v>2388437000</v>
      </c>
      <c r="CA74" s="272">
        <v>2692150000</v>
      </c>
      <c r="CB74" s="272">
        <v>2858196000</v>
      </c>
      <c r="CC74" s="272">
        <v>3034483000</v>
      </c>
      <c r="CD74" s="272">
        <v>3221644000</v>
      </c>
      <c r="CE74" s="15"/>
      <c r="CF74" s="42">
        <v>2999690820</v>
      </c>
      <c r="CG74" s="187">
        <v>3184705340</v>
      </c>
    </row>
    <row r="75" spans="1:85">
      <c r="A75" s="3">
        <f t="shared" si="23"/>
        <v>36</v>
      </c>
      <c r="B75" s="249">
        <v>6</v>
      </c>
      <c r="C75" s="250" t="s">
        <v>142</v>
      </c>
      <c r="D75" s="285">
        <v>11</v>
      </c>
      <c r="E75" s="252"/>
      <c r="F75" s="40" t="s">
        <v>62</v>
      </c>
      <c r="G75" s="253">
        <f t="shared" si="3"/>
        <v>101</v>
      </c>
      <c r="H75" s="253">
        <f t="shared" si="4"/>
        <v>90</v>
      </c>
      <c r="I75" s="254">
        <f t="shared" si="5"/>
        <v>26966806</v>
      </c>
      <c r="J75" s="254">
        <f t="shared" si="6"/>
        <v>1</v>
      </c>
      <c r="K75" s="255">
        <f t="shared" si="7"/>
        <v>1.06</v>
      </c>
      <c r="L75" s="256">
        <f t="shared" si="26"/>
        <v>1</v>
      </c>
      <c r="M75" s="257">
        <f t="shared" si="9"/>
        <v>23886754.874880329</v>
      </c>
      <c r="N75" s="257">
        <f t="shared" si="10"/>
        <v>26924189.27904306</v>
      </c>
      <c r="O75" s="257">
        <f t="shared" si="11"/>
        <v>28584814.360000003</v>
      </c>
      <c r="P75" s="257">
        <f t="shared" si="12"/>
        <v>30347863.162277672</v>
      </c>
      <c r="Q75" s="258">
        <f t="shared" si="13"/>
        <v>28584814.360000003</v>
      </c>
      <c r="R75" s="257">
        <f t="shared" si="13"/>
        <v>30347863.162277672</v>
      </c>
      <c r="S75" s="257">
        <f t="shared" si="14"/>
        <v>32219652.956890158</v>
      </c>
      <c r="T75" s="257"/>
      <c r="U75" s="257">
        <f t="shared" si="15"/>
        <v>2149807938.7392297</v>
      </c>
      <c r="V75" s="257">
        <f t="shared" si="16"/>
        <v>2423177035.1138754</v>
      </c>
      <c r="W75" s="257">
        <f t="shared" si="17"/>
        <v>2572633292.4000001</v>
      </c>
      <c r="X75" s="258">
        <f t="shared" si="18"/>
        <v>2731307684.6049905</v>
      </c>
      <c r="Y75" s="258">
        <f t="shared" si="19"/>
        <v>2572633292.4000001</v>
      </c>
      <c r="Z75" s="257">
        <f t="shared" si="20"/>
        <v>2731307684.6049905</v>
      </c>
      <c r="AA75" s="257">
        <f t="shared" si="24"/>
        <v>2899768766.1201143</v>
      </c>
      <c r="AB75" s="257"/>
      <c r="AC75" s="32" t="str">
        <f t="shared" si="21"/>
        <v>BERTAHAP</v>
      </c>
      <c r="AD75" s="259">
        <f t="shared" si="22"/>
        <v>0</v>
      </c>
      <c r="AE75" s="260">
        <v>2</v>
      </c>
      <c r="AF75" s="261"/>
      <c r="AG75" s="257" t="e">
        <f>IF(AF75&gt;#REF!,"LB","KR")</f>
        <v>#REF!</v>
      </c>
      <c r="AH75" s="261">
        <v>2364789000</v>
      </c>
      <c r="AI75" s="261">
        <v>2665495000</v>
      </c>
      <c r="AJ75" s="261">
        <v>2829897000</v>
      </c>
      <c r="AK75" s="262">
        <v>3004439000</v>
      </c>
      <c r="AL75" s="262">
        <v>2829897000</v>
      </c>
      <c r="AM75" s="261">
        <v>3004439000</v>
      </c>
      <c r="AN75" s="261">
        <v>3189746000</v>
      </c>
      <c r="AO75" s="15"/>
      <c r="AP75" s="263">
        <v>36</v>
      </c>
      <c r="AQ75" s="264">
        <v>-1820259.4049999975</v>
      </c>
      <c r="AR75" s="297"/>
      <c r="AS75" s="266"/>
      <c r="AT75" s="266"/>
      <c r="AU75" s="266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268"/>
      <c r="BT75" s="269"/>
      <c r="BU75" s="269" t="s">
        <v>60</v>
      </c>
      <c r="BV75" s="270" t="s">
        <v>44</v>
      </c>
      <c r="BW75" s="271">
        <v>101</v>
      </c>
      <c r="BX75" s="271">
        <v>90</v>
      </c>
      <c r="BY75" s="272">
        <v>28870662.503600005</v>
      </c>
      <c r="BZ75" s="272">
        <v>2388437000</v>
      </c>
      <c r="CA75" s="272">
        <v>2692150000</v>
      </c>
      <c r="CB75" s="272">
        <v>2858196000</v>
      </c>
      <c r="CC75" s="272">
        <v>3034483000</v>
      </c>
      <c r="CD75" s="272">
        <v>3221644000</v>
      </c>
      <c r="CE75" s="15"/>
      <c r="CF75" s="42">
        <v>2999690820</v>
      </c>
      <c r="CG75" s="187">
        <v>3184705340</v>
      </c>
    </row>
    <row r="76" spans="1:85">
      <c r="A76" s="3">
        <f t="shared" si="23"/>
        <v>37</v>
      </c>
      <c r="B76" s="249">
        <v>7</v>
      </c>
      <c r="C76" s="250" t="s">
        <v>142</v>
      </c>
      <c r="D76" s="285">
        <v>15</v>
      </c>
      <c r="E76" s="252"/>
      <c r="F76" s="40" t="s">
        <v>64</v>
      </c>
      <c r="G76" s="253">
        <f t="shared" si="3"/>
        <v>101</v>
      </c>
      <c r="H76" s="253">
        <f t="shared" si="4"/>
        <v>90</v>
      </c>
      <c r="I76" s="254">
        <f t="shared" si="5"/>
        <v>26966806</v>
      </c>
      <c r="J76" s="254">
        <f t="shared" si="6"/>
        <v>1</v>
      </c>
      <c r="K76" s="255">
        <f t="shared" si="7"/>
        <v>1.06</v>
      </c>
      <c r="L76" s="256">
        <f>SUMIF($AN$4:$AN$22,D76,$AQ$4:$AQ$22)</f>
        <v>1</v>
      </c>
      <c r="M76" s="257">
        <f t="shared" si="9"/>
        <v>23886754.874880329</v>
      </c>
      <c r="N76" s="257">
        <f t="shared" si="10"/>
        <v>26924189.27904306</v>
      </c>
      <c r="O76" s="257">
        <f t="shared" si="11"/>
        <v>28584814.360000003</v>
      </c>
      <c r="P76" s="257">
        <f t="shared" si="12"/>
        <v>30347863.162277672</v>
      </c>
      <c r="Q76" s="258">
        <f t="shared" si="13"/>
        <v>28584814.360000003</v>
      </c>
      <c r="R76" s="257">
        <f t="shared" si="13"/>
        <v>30347863.162277672</v>
      </c>
      <c r="S76" s="257">
        <f t="shared" si="14"/>
        <v>32219652.956890158</v>
      </c>
      <c r="T76" s="257"/>
      <c r="U76" s="257">
        <f t="shared" si="15"/>
        <v>2149807938.7392297</v>
      </c>
      <c r="V76" s="257">
        <f t="shared" si="16"/>
        <v>2423177035.1138754</v>
      </c>
      <c r="W76" s="257">
        <f t="shared" si="17"/>
        <v>2572633292.4000001</v>
      </c>
      <c r="X76" s="258">
        <f t="shared" si="18"/>
        <v>2731307684.6049905</v>
      </c>
      <c r="Y76" s="258">
        <f t="shared" si="19"/>
        <v>2572633292.4000001</v>
      </c>
      <c r="Z76" s="257">
        <f t="shared" si="20"/>
        <v>2731307684.6049905</v>
      </c>
      <c r="AA76" s="257">
        <f t="shared" si="24"/>
        <v>2899768766.1201143</v>
      </c>
      <c r="AB76" s="257"/>
      <c r="AC76" s="32" t="str">
        <f t="shared" si="21"/>
        <v>BERTAHAP</v>
      </c>
      <c r="AD76" s="259">
        <f t="shared" si="22"/>
        <v>0</v>
      </c>
      <c r="AE76" s="260">
        <v>2</v>
      </c>
      <c r="AF76" s="261"/>
      <c r="AG76" s="257" t="e">
        <f>IF(AF76&gt;#REF!,"LB","KR")</f>
        <v>#REF!</v>
      </c>
      <c r="AH76" s="261">
        <v>2364789000</v>
      </c>
      <c r="AI76" s="261">
        <v>2665495000</v>
      </c>
      <c r="AJ76" s="261">
        <v>2829897000</v>
      </c>
      <c r="AK76" s="262">
        <v>3004439000</v>
      </c>
      <c r="AL76" s="262">
        <v>2829897000</v>
      </c>
      <c r="AM76" s="261">
        <v>3004439000</v>
      </c>
      <c r="AN76" s="261">
        <v>3189746000</v>
      </c>
      <c r="AO76" s="15"/>
      <c r="AP76" s="263">
        <v>37</v>
      </c>
      <c r="AQ76" s="264">
        <v>-1820259.4049999975</v>
      </c>
      <c r="AR76" s="297"/>
      <c r="AS76" s="266"/>
      <c r="AT76" s="266"/>
      <c r="AU76" s="266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268"/>
      <c r="BT76" s="269"/>
      <c r="BU76" s="269" t="s">
        <v>62</v>
      </c>
      <c r="BV76" s="270">
        <v>11</v>
      </c>
      <c r="BW76" s="271">
        <v>101</v>
      </c>
      <c r="BX76" s="271">
        <v>90</v>
      </c>
      <c r="BY76" s="272">
        <v>28870662.503600005</v>
      </c>
      <c r="BZ76" s="272">
        <v>2388437000</v>
      </c>
      <c r="CA76" s="272">
        <v>2692150000</v>
      </c>
      <c r="CB76" s="272">
        <v>2858196000</v>
      </c>
      <c r="CC76" s="272">
        <v>3034483000</v>
      </c>
      <c r="CD76" s="272">
        <v>3221644000</v>
      </c>
      <c r="CE76" s="15"/>
      <c r="CF76" s="42">
        <v>2999690820</v>
      </c>
      <c r="CG76" s="187">
        <v>3184705340</v>
      </c>
    </row>
    <row r="77" spans="1:85">
      <c r="A77" s="3">
        <f t="shared" si="23"/>
        <v>38</v>
      </c>
      <c r="B77" s="249">
        <v>8</v>
      </c>
      <c r="C77" s="250" t="s">
        <v>142</v>
      </c>
      <c r="D77" s="285">
        <v>17</v>
      </c>
      <c r="E77" s="252"/>
      <c r="F77" s="40" t="s">
        <v>67</v>
      </c>
      <c r="G77" s="253">
        <f t="shared" si="3"/>
        <v>85</v>
      </c>
      <c r="H77" s="253">
        <f t="shared" si="4"/>
        <v>74</v>
      </c>
      <c r="I77" s="254">
        <f t="shared" si="5"/>
        <v>26966806</v>
      </c>
      <c r="J77" s="254">
        <f t="shared" si="6"/>
        <v>1</v>
      </c>
      <c r="K77" s="255">
        <f t="shared" si="7"/>
        <v>1.06</v>
      </c>
      <c r="L77" s="256">
        <f>SUMIF($AN$4:$AN$22,D77,$AQ$4:$AQ$22)</f>
        <v>1</v>
      </c>
      <c r="M77" s="257">
        <f t="shared" si="9"/>
        <v>23886754.874880329</v>
      </c>
      <c r="N77" s="257">
        <f t="shared" si="10"/>
        <v>26924189.27904306</v>
      </c>
      <c r="O77" s="257">
        <f t="shared" si="11"/>
        <v>28584814.360000003</v>
      </c>
      <c r="P77" s="257">
        <f t="shared" si="12"/>
        <v>30347863.162277672</v>
      </c>
      <c r="Q77" s="258">
        <f t="shared" si="13"/>
        <v>28584814.360000003</v>
      </c>
      <c r="R77" s="257">
        <f t="shared" si="13"/>
        <v>30347863.162277672</v>
      </c>
      <c r="S77" s="257">
        <f t="shared" si="14"/>
        <v>32219652.956890158</v>
      </c>
      <c r="T77" s="257"/>
      <c r="U77" s="257">
        <f t="shared" si="15"/>
        <v>1767619860.7411444</v>
      </c>
      <c r="V77" s="257">
        <f t="shared" si="16"/>
        <v>1992390006.6491864</v>
      </c>
      <c r="W77" s="257">
        <f t="shared" si="17"/>
        <v>2115276262.6400003</v>
      </c>
      <c r="X77" s="258">
        <f t="shared" si="18"/>
        <v>2245741874.0085478</v>
      </c>
      <c r="Y77" s="258">
        <f t="shared" si="19"/>
        <v>2115276262.6400003</v>
      </c>
      <c r="Z77" s="257">
        <f t="shared" si="20"/>
        <v>2245741874.0085478</v>
      </c>
      <c r="AA77" s="257">
        <f t="shared" si="24"/>
        <v>2384254318.8098717</v>
      </c>
      <c r="AB77" s="257"/>
      <c r="AC77" s="32" t="str">
        <f t="shared" si="21"/>
        <v>BERTAHAP</v>
      </c>
      <c r="AD77" s="259">
        <f t="shared" si="22"/>
        <v>0</v>
      </c>
      <c r="AE77" s="260">
        <v>2</v>
      </c>
      <c r="AF77" s="261"/>
      <c r="AG77" s="257" t="e">
        <f>IF(AF77&gt;#REF!,"LB","KR")</f>
        <v>#REF!</v>
      </c>
      <c r="AH77" s="261">
        <v>1944382000</v>
      </c>
      <c r="AI77" s="261">
        <v>2191630000</v>
      </c>
      <c r="AJ77" s="261">
        <v>2326804000</v>
      </c>
      <c r="AK77" s="262">
        <v>2470317000</v>
      </c>
      <c r="AL77" s="262">
        <v>2326804000</v>
      </c>
      <c r="AM77" s="261">
        <v>2470317000</v>
      </c>
      <c r="AN77" s="261">
        <v>2622680000</v>
      </c>
      <c r="AO77" s="15"/>
      <c r="AP77" s="263">
        <v>38</v>
      </c>
      <c r="AQ77" s="264">
        <v>-1820259.4049999975</v>
      </c>
      <c r="AR77" s="297"/>
      <c r="AS77" s="266"/>
      <c r="AT77" s="266"/>
      <c r="AU77" s="266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268"/>
      <c r="BT77" s="269"/>
      <c r="BU77" s="269" t="s">
        <v>64</v>
      </c>
      <c r="BV77" s="270">
        <v>15</v>
      </c>
      <c r="BW77" s="271">
        <v>101</v>
      </c>
      <c r="BX77" s="271">
        <v>90</v>
      </c>
      <c r="BY77" s="272">
        <v>28870662.503600005</v>
      </c>
      <c r="BZ77" s="272">
        <v>2388437000</v>
      </c>
      <c r="CA77" s="272">
        <v>2692150000</v>
      </c>
      <c r="CB77" s="272">
        <v>2858196000</v>
      </c>
      <c r="CC77" s="272">
        <v>3034483000</v>
      </c>
      <c r="CD77" s="272">
        <v>3221644000</v>
      </c>
      <c r="CE77" s="15"/>
      <c r="CF77" s="42">
        <v>2466412240</v>
      </c>
      <c r="CG77" s="187">
        <v>2618536020</v>
      </c>
    </row>
    <row r="78" spans="1:85">
      <c r="A78" s="3">
        <f t="shared" si="23"/>
        <v>39</v>
      </c>
      <c r="B78" s="249">
        <v>9</v>
      </c>
      <c r="C78" s="250" t="s">
        <v>142</v>
      </c>
      <c r="D78" s="285">
        <v>19</v>
      </c>
      <c r="E78" s="252"/>
      <c r="F78" s="40" t="s">
        <v>78</v>
      </c>
      <c r="G78" s="253">
        <f t="shared" si="3"/>
        <v>138</v>
      </c>
      <c r="H78" s="253">
        <f t="shared" si="4"/>
        <v>120</v>
      </c>
      <c r="I78" s="254">
        <f t="shared" si="5"/>
        <v>26966806</v>
      </c>
      <c r="J78" s="254">
        <f t="shared" si="6"/>
        <v>1</v>
      </c>
      <c r="K78" s="255">
        <f t="shared" si="7"/>
        <v>1.06</v>
      </c>
      <c r="L78" s="256">
        <f>SUMIF($AN$4:$AN$22,D78,$AQ$4:$AQ$22)</f>
        <v>1</v>
      </c>
      <c r="M78" s="257">
        <f t="shared" si="9"/>
        <v>23886754.874880329</v>
      </c>
      <c r="N78" s="257">
        <f t="shared" si="10"/>
        <v>26924189.27904306</v>
      </c>
      <c r="O78" s="257">
        <f t="shared" si="11"/>
        <v>28584814.360000003</v>
      </c>
      <c r="P78" s="257">
        <f t="shared" si="12"/>
        <v>30347863.162277672</v>
      </c>
      <c r="Q78" s="258">
        <f t="shared" si="13"/>
        <v>28584814.360000003</v>
      </c>
      <c r="R78" s="257">
        <f t="shared" si="13"/>
        <v>30347863.162277672</v>
      </c>
      <c r="S78" s="257">
        <f t="shared" si="14"/>
        <v>32219652.956890158</v>
      </c>
      <c r="T78" s="257"/>
      <c r="U78" s="257">
        <f t="shared" si="15"/>
        <v>2866410584.9856396</v>
      </c>
      <c r="V78" s="257">
        <f t="shared" si="16"/>
        <v>3230902713.485167</v>
      </c>
      <c r="W78" s="257">
        <f t="shared" si="17"/>
        <v>3430177723.2000003</v>
      </c>
      <c r="X78" s="258">
        <f t="shared" si="18"/>
        <v>3641743579.4733205</v>
      </c>
      <c r="Y78" s="258">
        <f t="shared" si="19"/>
        <v>3430177723.2000003</v>
      </c>
      <c r="Z78" s="257">
        <f t="shared" si="20"/>
        <v>3641743579.4733205</v>
      </c>
      <c r="AA78" s="257">
        <f t="shared" si="24"/>
        <v>3866358354.8268189</v>
      </c>
      <c r="AB78" s="257"/>
      <c r="AC78" s="32" t="str">
        <f t="shared" si="21"/>
        <v>BERTAHAP</v>
      </c>
      <c r="AD78" s="259">
        <f t="shared" si="22"/>
        <v>0</v>
      </c>
      <c r="AE78" s="260">
        <v>2</v>
      </c>
      <c r="AF78" s="261"/>
      <c r="AG78" s="257" t="e">
        <f>IF(AF78&gt;#REF!,"LB","KR")</f>
        <v>#REF!</v>
      </c>
      <c r="AH78" s="261">
        <v>3153052000</v>
      </c>
      <c r="AI78" s="261">
        <v>3553993000</v>
      </c>
      <c r="AJ78" s="261">
        <v>3773196000</v>
      </c>
      <c r="AK78" s="262">
        <v>4005918000</v>
      </c>
      <c r="AL78" s="262">
        <v>3773196000</v>
      </c>
      <c r="AM78" s="261">
        <v>4005918000</v>
      </c>
      <c r="AN78" s="261">
        <v>4252995000</v>
      </c>
      <c r="AO78" s="15"/>
      <c r="AP78" s="263">
        <v>39</v>
      </c>
      <c r="AQ78" s="264">
        <v>-1820259.4049999975</v>
      </c>
      <c r="AR78" s="297"/>
      <c r="AS78" s="266"/>
      <c r="AT78" s="266"/>
      <c r="AU78" s="266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268"/>
      <c r="BT78" s="269"/>
      <c r="BU78" s="269" t="s">
        <v>67</v>
      </c>
      <c r="BV78" s="270">
        <v>17</v>
      </c>
      <c r="BW78" s="271">
        <v>85</v>
      </c>
      <c r="BX78" s="271">
        <v>74</v>
      </c>
      <c r="BY78" s="272">
        <v>28870662.503600005</v>
      </c>
      <c r="BZ78" s="272">
        <v>1963826000</v>
      </c>
      <c r="CA78" s="272">
        <v>2213546000</v>
      </c>
      <c r="CB78" s="272">
        <v>2350072000</v>
      </c>
      <c r="CC78" s="272">
        <v>2495020000</v>
      </c>
      <c r="CD78" s="272">
        <v>2648907000</v>
      </c>
      <c r="CE78" s="15"/>
      <c r="CF78" s="42">
        <v>3999587760</v>
      </c>
      <c r="CG78" s="187">
        <v>4246273080</v>
      </c>
    </row>
    <row r="79" spans="1:85">
      <c r="A79" s="3">
        <f t="shared" si="23"/>
        <v>40</v>
      </c>
      <c r="B79" s="249">
        <v>10</v>
      </c>
      <c r="C79" s="250" t="s">
        <v>142</v>
      </c>
      <c r="D79" s="285">
        <v>21</v>
      </c>
      <c r="E79" s="252"/>
      <c r="F79" s="40" t="s">
        <v>84</v>
      </c>
      <c r="G79" s="253">
        <f t="shared" si="3"/>
        <v>132</v>
      </c>
      <c r="H79" s="253">
        <f t="shared" si="4"/>
        <v>112</v>
      </c>
      <c r="I79" s="254">
        <f t="shared" si="5"/>
        <v>26966806</v>
      </c>
      <c r="J79" s="254">
        <f t="shared" si="6"/>
        <v>3</v>
      </c>
      <c r="K79" s="255">
        <f t="shared" si="7"/>
        <v>1.1000000000000001</v>
      </c>
      <c r="L79" s="256">
        <f>SUMIF($AN$4:$AN$22,D79,$AQ$4:$AQ$22)</f>
        <v>1</v>
      </c>
      <c r="M79" s="257">
        <f t="shared" si="9"/>
        <v>24788141.851290904</v>
      </c>
      <c r="N79" s="257">
        <f t="shared" si="10"/>
        <v>27940196.421648458</v>
      </c>
      <c r="O79" s="257">
        <f t="shared" si="11"/>
        <v>29663486.600000001</v>
      </c>
      <c r="P79" s="257">
        <f t="shared" si="12"/>
        <v>31493065.545759849</v>
      </c>
      <c r="Q79" s="258">
        <f t="shared" si="13"/>
        <v>29663486.600000001</v>
      </c>
      <c r="R79" s="257">
        <f t="shared" si="13"/>
        <v>31493065.545759849</v>
      </c>
      <c r="S79" s="257">
        <f t="shared" si="14"/>
        <v>33435488.917527519</v>
      </c>
      <c r="T79" s="257"/>
      <c r="U79" s="257">
        <f t="shared" si="15"/>
        <v>2776271887.3445811</v>
      </c>
      <c r="V79" s="257">
        <f t="shared" si="16"/>
        <v>3129301999.2246275</v>
      </c>
      <c r="W79" s="257">
        <f t="shared" si="17"/>
        <v>3322310499.2000003</v>
      </c>
      <c r="X79" s="258">
        <f t="shared" si="18"/>
        <v>3527223341.125103</v>
      </c>
      <c r="Y79" s="258">
        <f t="shared" si="19"/>
        <v>3322310499.2000003</v>
      </c>
      <c r="Z79" s="257">
        <f t="shared" si="20"/>
        <v>3527223341.125103</v>
      </c>
      <c r="AA79" s="257">
        <f t="shared" si="24"/>
        <v>3744774758.763082</v>
      </c>
      <c r="AB79" s="257"/>
      <c r="AC79" s="32" t="str">
        <f t="shared" si="21"/>
        <v>BERTAHAP</v>
      </c>
      <c r="AD79" s="259">
        <f t="shared" si="22"/>
        <v>0</v>
      </c>
      <c r="AE79" s="260">
        <v>2</v>
      </c>
      <c r="AF79" s="261"/>
      <c r="AG79" s="257" t="e">
        <f>IF(AF79&gt;#REF!,"LB","KR")</f>
        <v>#REF!</v>
      </c>
      <c r="AH79" s="261">
        <v>3053900000</v>
      </c>
      <c r="AI79" s="261">
        <v>3442233000</v>
      </c>
      <c r="AJ79" s="261">
        <v>3654542000</v>
      </c>
      <c r="AK79" s="262">
        <v>3879946000</v>
      </c>
      <c r="AL79" s="262">
        <v>3654542000</v>
      </c>
      <c r="AM79" s="261">
        <v>3879946000</v>
      </c>
      <c r="AN79" s="261">
        <v>4119253000</v>
      </c>
      <c r="AO79" s="15"/>
      <c r="AP79" s="263">
        <v>40</v>
      </c>
      <c r="AQ79" s="264">
        <v>-741587.16499999911</v>
      </c>
      <c r="AR79" s="297"/>
      <c r="AS79" s="266"/>
      <c r="AT79" s="266"/>
      <c r="AU79" s="266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268">
        <v>10</v>
      </c>
      <c r="BT79" s="296" t="s">
        <v>61</v>
      </c>
      <c r="BU79" s="269" t="s">
        <v>74</v>
      </c>
      <c r="BV79" s="270" t="s">
        <v>29</v>
      </c>
      <c r="BW79" s="271">
        <v>85</v>
      </c>
      <c r="BX79" s="271">
        <v>74</v>
      </c>
      <c r="BY79" s="272">
        <v>28870662.503600005</v>
      </c>
      <c r="BZ79" s="272">
        <v>1963826000</v>
      </c>
      <c r="CA79" s="272">
        <v>2213546000</v>
      </c>
      <c r="CB79" s="272">
        <v>2350072000</v>
      </c>
      <c r="CC79" s="272">
        <v>2495020000</v>
      </c>
      <c r="CD79" s="272">
        <v>2648907000</v>
      </c>
      <c r="CE79" s="15">
        <v>6</v>
      </c>
      <c r="CF79" s="42">
        <v>3873814520</v>
      </c>
      <c r="CG79" s="187">
        <v>4112742760</v>
      </c>
    </row>
    <row r="80" spans="1:85">
      <c r="A80" s="3">
        <f t="shared" si="23"/>
        <v>41</v>
      </c>
      <c r="B80" s="249">
        <v>1</v>
      </c>
      <c r="C80" s="250" t="s">
        <v>143</v>
      </c>
      <c r="D80" s="251" t="s">
        <v>19</v>
      </c>
      <c r="E80" s="252"/>
      <c r="F80" s="40" t="s">
        <v>72</v>
      </c>
      <c r="G80" s="253">
        <f t="shared" si="3"/>
        <v>175</v>
      </c>
      <c r="H80" s="253">
        <f t="shared" si="4"/>
        <v>156</v>
      </c>
      <c r="I80" s="254">
        <f t="shared" si="5"/>
        <v>26966806</v>
      </c>
      <c r="J80" s="254">
        <f t="shared" si="6"/>
        <v>5</v>
      </c>
      <c r="K80" s="255">
        <f t="shared" si="7"/>
        <v>1.08</v>
      </c>
      <c r="L80" s="305">
        <f>SUMIF($AN$4:$AN$22,D80,$BD$4:$BD$22)</f>
        <v>1.01</v>
      </c>
      <c r="M80" s="257">
        <f t="shared" si="9"/>
        <v>24580822.846716471</v>
      </c>
      <c r="N80" s="257">
        <f t="shared" si="10"/>
        <v>27706514.778849214</v>
      </c>
      <c r="O80" s="257">
        <f t="shared" si="11"/>
        <v>29415391.9848</v>
      </c>
      <c r="P80" s="257">
        <f t="shared" si="12"/>
        <v>31229668.997558944</v>
      </c>
      <c r="Q80" s="258">
        <f t="shared" si="13"/>
        <v>29415391.9848</v>
      </c>
      <c r="R80" s="257">
        <f t="shared" si="13"/>
        <v>31229668.997558944</v>
      </c>
      <c r="S80" s="257">
        <f t="shared" si="14"/>
        <v>33155846.646580923</v>
      </c>
      <c r="T80" s="257"/>
      <c r="U80" s="257">
        <f t="shared" si="15"/>
        <v>3834608364.0877695</v>
      </c>
      <c r="V80" s="257">
        <f t="shared" si="16"/>
        <v>4322216305.5004778</v>
      </c>
      <c r="W80" s="257">
        <f t="shared" si="17"/>
        <v>4588801149.6288004</v>
      </c>
      <c r="X80" s="258">
        <f t="shared" si="18"/>
        <v>4871828363.619195</v>
      </c>
      <c r="Y80" s="258">
        <f t="shared" si="19"/>
        <v>4588801149.6288004</v>
      </c>
      <c r="Z80" s="257">
        <f t="shared" si="20"/>
        <v>4871828363.619195</v>
      </c>
      <c r="AA80" s="257">
        <f t="shared" si="24"/>
        <v>5172312076.8666239</v>
      </c>
      <c r="AB80" s="257"/>
      <c r="AC80" s="32" t="str">
        <f t="shared" si="21"/>
        <v>BERTAHAP</v>
      </c>
      <c r="AD80" s="259">
        <f t="shared" si="22"/>
        <v>0</v>
      </c>
      <c r="AE80" s="260">
        <v>2</v>
      </c>
      <c r="AF80" s="261"/>
      <c r="AG80" s="257" t="e">
        <f>IF(AF80&gt;#REF!,"LB","KR")</f>
        <v>#REF!</v>
      </c>
      <c r="AH80" s="261">
        <v>4218070000</v>
      </c>
      <c r="AI80" s="261">
        <v>4754438000</v>
      </c>
      <c r="AJ80" s="261">
        <v>5047682000</v>
      </c>
      <c r="AK80" s="262">
        <v>5359012000</v>
      </c>
      <c r="AL80" s="262">
        <v>5047682000</v>
      </c>
      <c r="AM80" s="261">
        <v>5359012000</v>
      </c>
      <c r="AN80" s="261">
        <v>5689544000</v>
      </c>
      <c r="AO80" s="15"/>
      <c r="AP80" s="32"/>
      <c r="AQ80" s="264">
        <v>-989681.78020000085</v>
      </c>
      <c r="AR80" s="297"/>
      <c r="AS80" s="266"/>
      <c r="AT80" s="266"/>
      <c r="AU80" s="266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268"/>
      <c r="BT80" s="269"/>
      <c r="BU80" s="269" t="s">
        <v>56</v>
      </c>
      <c r="BV80" s="270" t="s">
        <v>32</v>
      </c>
      <c r="BW80" s="271">
        <v>85</v>
      </c>
      <c r="BX80" s="271">
        <v>74</v>
      </c>
      <c r="BY80" s="272">
        <v>28870662.503600005</v>
      </c>
      <c r="BZ80" s="272">
        <v>1963826000</v>
      </c>
      <c r="CA80" s="272">
        <v>2213546000</v>
      </c>
      <c r="CB80" s="272">
        <v>2350072000</v>
      </c>
      <c r="CC80" s="272">
        <v>2495020000</v>
      </c>
      <c r="CD80" s="272">
        <v>2648907000</v>
      </c>
      <c r="CE80" s="15"/>
      <c r="CF80" s="42">
        <v>5350542920</v>
      </c>
      <c r="CG80" s="187">
        <v>5680552720</v>
      </c>
    </row>
    <row r="81" spans="1:85">
      <c r="A81" s="3">
        <f t="shared" si="23"/>
        <v>42</v>
      </c>
      <c r="B81" s="249">
        <v>2</v>
      </c>
      <c r="C81" s="250" t="s">
        <v>143</v>
      </c>
      <c r="D81" s="251" t="s">
        <v>29</v>
      </c>
      <c r="E81" s="252"/>
      <c r="F81" s="40" t="s">
        <v>74</v>
      </c>
      <c r="G81" s="253">
        <f t="shared" si="3"/>
        <v>85</v>
      </c>
      <c r="H81" s="253">
        <f t="shared" si="4"/>
        <v>74</v>
      </c>
      <c r="I81" s="254">
        <f t="shared" si="5"/>
        <v>26966806</v>
      </c>
      <c r="J81" s="254">
        <f t="shared" si="6"/>
        <v>1</v>
      </c>
      <c r="K81" s="255">
        <f t="shared" si="7"/>
        <v>1.06</v>
      </c>
      <c r="L81" s="305">
        <f t="shared" ref="L81:L87" si="27">SUMIF($AN$4:$AN$22,D81,$BD$4:$BD$22)</f>
        <v>1.01</v>
      </c>
      <c r="M81" s="257">
        <f t="shared" si="9"/>
        <v>24125622.423629135</v>
      </c>
      <c r="N81" s="257">
        <f t="shared" si="10"/>
        <v>27193431.171833493</v>
      </c>
      <c r="O81" s="257">
        <f t="shared" si="11"/>
        <v>28870662.503600005</v>
      </c>
      <c r="P81" s="257">
        <f t="shared" si="12"/>
        <v>30651341.793900453</v>
      </c>
      <c r="Q81" s="258">
        <f t="shared" si="13"/>
        <v>28870662.503600005</v>
      </c>
      <c r="R81" s="257">
        <f t="shared" si="13"/>
        <v>30651341.793900453</v>
      </c>
      <c r="S81" s="257">
        <f t="shared" si="14"/>
        <v>32541849.486459062</v>
      </c>
      <c r="T81" s="257"/>
      <c r="U81" s="257">
        <f t="shared" si="15"/>
        <v>1785296059.348556</v>
      </c>
      <c r="V81" s="257">
        <f t="shared" si="16"/>
        <v>2012313906.7156785</v>
      </c>
      <c r="W81" s="257">
        <f t="shared" si="17"/>
        <v>2136429025.2664003</v>
      </c>
      <c r="X81" s="258">
        <f t="shared" si="18"/>
        <v>2268199292.7486334</v>
      </c>
      <c r="Y81" s="258">
        <f t="shared" si="19"/>
        <v>2136429025.2664003</v>
      </c>
      <c r="Z81" s="257">
        <f t="shared" si="20"/>
        <v>2268199292.7486334</v>
      </c>
      <c r="AA81" s="257">
        <f t="shared" si="24"/>
        <v>2408096861.9979706</v>
      </c>
      <c r="AB81" s="257"/>
      <c r="AC81" s="32" t="str">
        <f t="shared" si="21"/>
        <v>BERTAHAP</v>
      </c>
      <c r="AD81" s="259">
        <f t="shared" si="22"/>
        <v>0</v>
      </c>
      <c r="AE81" s="260">
        <v>2</v>
      </c>
      <c r="AF81" s="261"/>
      <c r="AG81" s="257" t="e">
        <f>IF(AF81&gt;#REF!,"LB","KR")</f>
        <v>#REF!</v>
      </c>
      <c r="AH81" s="261">
        <v>1963826000</v>
      </c>
      <c r="AI81" s="261">
        <v>2213546000</v>
      </c>
      <c r="AJ81" s="261">
        <v>2350072000</v>
      </c>
      <c r="AK81" s="262">
        <v>2495020000</v>
      </c>
      <c r="AL81" s="262">
        <v>2350072000</v>
      </c>
      <c r="AM81" s="261">
        <v>2495020000</v>
      </c>
      <c r="AN81" s="261">
        <v>2648907000</v>
      </c>
      <c r="AO81" s="15"/>
      <c r="AP81" s="32"/>
      <c r="AQ81" s="264">
        <v>-1534411.2613999955</v>
      </c>
      <c r="AR81" s="297"/>
      <c r="AS81" s="266"/>
      <c r="AT81" s="266"/>
      <c r="AU81" s="266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268"/>
      <c r="BT81" s="269"/>
      <c r="BU81" s="269" t="s">
        <v>58</v>
      </c>
      <c r="BV81" s="270" t="s">
        <v>38</v>
      </c>
      <c r="BW81" s="271">
        <v>101</v>
      </c>
      <c r="BX81" s="271">
        <v>90</v>
      </c>
      <c r="BY81" s="272">
        <v>28870662.503600005</v>
      </c>
      <c r="BZ81" s="272">
        <v>2388437000</v>
      </c>
      <c r="CA81" s="272">
        <v>2692150000</v>
      </c>
      <c r="CB81" s="272">
        <v>2858196000</v>
      </c>
      <c r="CC81" s="272">
        <v>3034483000</v>
      </c>
      <c r="CD81" s="272">
        <v>3221644000</v>
      </c>
      <c r="CE81" s="15"/>
      <c r="CF81" s="42">
        <v>2491076320</v>
      </c>
      <c r="CG81" s="187">
        <v>2644721200</v>
      </c>
    </row>
    <row r="82" spans="1:85">
      <c r="A82" s="3">
        <f t="shared" si="23"/>
        <v>43</v>
      </c>
      <c r="B82" s="249">
        <v>3</v>
      </c>
      <c r="C82" s="250" t="s">
        <v>143</v>
      </c>
      <c r="D82" s="251" t="s">
        <v>32</v>
      </c>
      <c r="E82" s="252"/>
      <c r="F82" s="40" t="s">
        <v>56</v>
      </c>
      <c r="G82" s="253">
        <f t="shared" si="3"/>
        <v>85</v>
      </c>
      <c r="H82" s="253">
        <f t="shared" si="4"/>
        <v>74</v>
      </c>
      <c r="I82" s="254">
        <f t="shared" si="5"/>
        <v>26966806</v>
      </c>
      <c r="J82" s="254">
        <f t="shared" si="6"/>
        <v>1</v>
      </c>
      <c r="K82" s="255">
        <f t="shared" si="7"/>
        <v>1.06</v>
      </c>
      <c r="L82" s="305">
        <f t="shared" si="27"/>
        <v>1.01</v>
      </c>
      <c r="M82" s="257">
        <f t="shared" si="9"/>
        <v>24125622.423629135</v>
      </c>
      <c r="N82" s="257">
        <f t="shared" si="10"/>
        <v>27193431.171833493</v>
      </c>
      <c r="O82" s="257">
        <f t="shared" si="11"/>
        <v>28870662.503600005</v>
      </c>
      <c r="P82" s="257">
        <f t="shared" si="12"/>
        <v>30651341.793900453</v>
      </c>
      <c r="Q82" s="258">
        <f t="shared" si="13"/>
        <v>28870662.503600005</v>
      </c>
      <c r="R82" s="257">
        <f t="shared" si="13"/>
        <v>30651341.793900453</v>
      </c>
      <c r="S82" s="257">
        <f t="shared" si="14"/>
        <v>32541849.486459062</v>
      </c>
      <c r="T82" s="257"/>
      <c r="U82" s="257">
        <f t="shared" si="15"/>
        <v>1785296059.348556</v>
      </c>
      <c r="V82" s="257">
        <f t="shared" si="16"/>
        <v>2012313906.7156785</v>
      </c>
      <c r="W82" s="257">
        <f t="shared" si="17"/>
        <v>2136429025.2664003</v>
      </c>
      <c r="X82" s="258">
        <f t="shared" si="18"/>
        <v>2268199292.7486334</v>
      </c>
      <c r="Y82" s="258">
        <f t="shared" si="19"/>
        <v>2136429025.2664003</v>
      </c>
      <c r="Z82" s="257">
        <f t="shared" si="20"/>
        <v>2268199292.7486334</v>
      </c>
      <c r="AA82" s="257">
        <f t="shared" si="24"/>
        <v>2408096861.9979706</v>
      </c>
      <c r="AB82" s="257"/>
      <c r="AC82" s="32" t="str">
        <f t="shared" si="21"/>
        <v>BERTAHAP</v>
      </c>
      <c r="AD82" s="259">
        <f t="shared" si="22"/>
        <v>0</v>
      </c>
      <c r="AE82" s="260">
        <v>2</v>
      </c>
      <c r="AF82" s="261"/>
      <c r="AG82" s="257" t="e">
        <f>IF(AF82&gt;#REF!,"LB","KR")</f>
        <v>#REF!</v>
      </c>
      <c r="AH82" s="261">
        <v>1963826000</v>
      </c>
      <c r="AI82" s="261">
        <v>2213546000</v>
      </c>
      <c r="AJ82" s="261">
        <v>2350072000</v>
      </c>
      <c r="AK82" s="262">
        <v>2495020000</v>
      </c>
      <c r="AL82" s="262">
        <v>2350072000</v>
      </c>
      <c r="AM82" s="261">
        <v>2495020000</v>
      </c>
      <c r="AN82" s="261">
        <v>2648907000</v>
      </c>
      <c r="AO82" s="15"/>
      <c r="AP82" s="32"/>
      <c r="AQ82" s="264">
        <v>-1534411.2613999955</v>
      </c>
      <c r="AR82" s="297"/>
      <c r="AS82" s="266"/>
      <c r="AT82" s="266"/>
      <c r="AU82" s="266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268"/>
      <c r="BT82" s="296"/>
      <c r="BU82" s="269" t="s">
        <v>60</v>
      </c>
      <c r="BV82" s="270" t="s">
        <v>44</v>
      </c>
      <c r="BW82" s="271">
        <v>101</v>
      </c>
      <c r="BX82" s="271">
        <v>90</v>
      </c>
      <c r="BY82" s="272">
        <v>28870662.503600005</v>
      </c>
      <c r="BZ82" s="272">
        <v>2388437000</v>
      </c>
      <c r="CA82" s="272">
        <v>2692150000</v>
      </c>
      <c r="CB82" s="272">
        <v>2858196000</v>
      </c>
      <c r="CC82" s="272">
        <v>3034483000</v>
      </c>
      <c r="CD82" s="272">
        <v>3221644000</v>
      </c>
      <c r="CE82" s="15"/>
      <c r="CF82" s="42">
        <v>2491076320</v>
      </c>
      <c r="CG82" s="187">
        <v>2644721200</v>
      </c>
    </row>
    <row r="83" spans="1:85">
      <c r="A83" s="3">
        <f t="shared" si="23"/>
        <v>44</v>
      </c>
      <c r="B83" s="249">
        <v>4</v>
      </c>
      <c r="C83" s="250" t="s">
        <v>143</v>
      </c>
      <c r="D83" s="251" t="s">
        <v>38</v>
      </c>
      <c r="E83" s="252"/>
      <c r="F83" s="40" t="s">
        <v>58</v>
      </c>
      <c r="G83" s="253">
        <f t="shared" si="3"/>
        <v>101</v>
      </c>
      <c r="H83" s="253">
        <f t="shared" si="4"/>
        <v>90</v>
      </c>
      <c r="I83" s="254">
        <f t="shared" si="5"/>
        <v>26966806</v>
      </c>
      <c r="J83" s="254">
        <f t="shared" si="6"/>
        <v>1</v>
      </c>
      <c r="K83" s="255">
        <f t="shared" si="7"/>
        <v>1.06</v>
      </c>
      <c r="L83" s="305">
        <f t="shared" si="27"/>
        <v>1.01</v>
      </c>
      <c r="M83" s="257">
        <f t="shared" si="9"/>
        <v>24125622.423629135</v>
      </c>
      <c r="N83" s="257">
        <f t="shared" si="10"/>
        <v>27193431.171833493</v>
      </c>
      <c r="O83" s="257">
        <f t="shared" si="11"/>
        <v>28870662.503600005</v>
      </c>
      <c r="P83" s="257">
        <f t="shared" si="12"/>
        <v>30651341.793900453</v>
      </c>
      <c r="Q83" s="258">
        <f t="shared" si="13"/>
        <v>28870662.503600005</v>
      </c>
      <c r="R83" s="257">
        <f t="shared" si="13"/>
        <v>30651341.793900453</v>
      </c>
      <c r="S83" s="257">
        <f t="shared" si="14"/>
        <v>32541849.486459062</v>
      </c>
      <c r="T83" s="257"/>
      <c r="U83" s="257">
        <f t="shared" si="15"/>
        <v>2171306018.1266222</v>
      </c>
      <c r="V83" s="257">
        <f t="shared" si="16"/>
        <v>2447408805.4650145</v>
      </c>
      <c r="W83" s="257">
        <f t="shared" si="17"/>
        <v>2598359625.3240004</v>
      </c>
      <c r="X83" s="258">
        <f t="shared" si="18"/>
        <v>2758620761.4510407</v>
      </c>
      <c r="Y83" s="258">
        <f t="shared" si="19"/>
        <v>2598359625.3240004</v>
      </c>
      <c r="Z83" s="257">
        <f t="shared" si="20"/>
        <v>2758620761.4510407</v>
      </c>
      <c r="AA83" s="257">
        <f t="shared" si="24"/>
        <v>2928766453.7813153</v>
      </c>
      <c r="AB83" s="257"/>
      <c r="AC83" s="32" t="str">
        <f t="shared" si="21"/>
        <v>BERTAHAP</v>
      </c>
      <c r="AD83" s="259">
        <f t="shared" si="22"/>
        <v>0</v>
      </c>
      <c r="AE83" s="260">
        <v>2</v>
      </c>
      <c r="AF83" s="261"/>
      <c r="AG83" s="257" t="e">
        <f>IF(AF83&gt;#REF!,"LB","KR")</f>
        <v>#REF!</v>
      </c>
      <c r="AH83" s="261">
        <v>2388437000</v>
      </c>
      <c r="AI83" s="261">
        <v>2692150000</v>
      </c>
      <c r="AJ83" s="261">
        <v>2858196000</v>
      </c>
      <c r="AK83" s="262">
        <v>3034483000</v>
      </c>
      <c r="AL83" s="262">
        <v>2858196000</v>
      </c>
      <c r="AM83" s="261">
        <v>3034483000</v>
      </c>
      <c r="AN83" s="261">
        <v>3221644000</v>
      </c>
      <c r="AO83" s="15"/>
      <c r="AP83" s="15"/>
      <c r="AQ83" s="264">
        <v>-1534411.2613999955</v>
      </c>
      <c r="AR83" s="297"/>
      <c r="AS83" s="266"/>
      <c r="AT83" s="266"/>
      <c r="AU83" s="266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268"/>
      <c r="BT83" s="269"/>
      <c r="BU83" s="269" t="s">
        <v>62</v>
      </c>
      <c r="BV83" s="270">
        <v>11</v>
      </c>
      <c r="BW83" s="271">
        <v>101</v>
      </c>
      <c r="BX83" s="271">
        <v>90</v>
      </c>
      <c r="BY83" s="272">
        <v>28870662.503600005</v>
      </c>
      <c r="BZ83" s="272">
        <v>2388437000</v>
      </c>
      <c r="CA83" s="272">
        <v>2692150000</v>
      </c>
      <c r="CB83" s="272">
        <v>2858196000</v>
      </c>
      <c r="CC83" s="272">
        <v>3034483000</v>
      </c>
      <c r="CD83" s="272">
        <v>3221644000</v>
      </c>
      <c r="CE83" s="15"/>
      <c r="CF83" s="42">
        <v>3029687760</v>
      </c>
      <c r="CG83" s="187">
        <v>3216551980</v>
      </c>
    </row>
    <row r="84" spans="1:85">
      <c r="A84" s="3">
        <f t="shared" si="23"/>
        <v>45</v>
      </c>
      <c r="B84" s="249">
        <v>5</v>
      </c>
      <c r="C84" s="250" t="s">
        <v>143</v>
      </c>
      <c r="D84" s="251" t="s">
        <v>44</v>
      </c>
      <c r="E84" s="252"/>
      <c r="F84" s="40" t="s">
        <v>60</v>
      </c>
      <c r="G84" s="253">
        <f t="shared" si="3"/>
        <v>101</v>
      </c>
      <c r="H84" s="253">
        <f t="shared" si="4"/>
        <v>90</v>
      </c>
      <c r="I84" s="254">
        <f t="shared" si="5"/>
        <v>26966806</v>
      </c>
      <c r="J84" s="254">
        <f t="shared" si="6"/>
        <v>1</v>
      </c>
      <c r="K84" s="255">
        <f t="shared" si="7"/>
        <v>1.06</v>
      </c>
      <c r="L84" s="305">
        <f t="shared" si="27"/>
        <v>1.01</v>
      </c>
      <c r="M84" s="257">
        <f t="shared" si="9"/>
        <v>24125622.423629135</v>
      </c>
      <c r="N84" s="257">
        <f t="shared" si="10"/>
        <v>27193431.171833493</v>
      </c>
      <c r="O84" s="257">
        <f t="shared" si="11"/>
        <v>28870662.503600005</v>
      </c>
      <c r="P84" s="257">
        <f t="shared" si="12"/>
        <v>30651341.793900453</v>
      </c>
      <c r="Q84" s="258">
        <f t="shared" si="13"/>
        <v>28870662.503600005</v>
      </c>
      <c r="R84" s="257">
        <f t="shared" si="13"/>
        <v>30651341.793900453</v>
      </c>
      <c r="S84" s="257">
        <f t="shared" si="14"/>
        <v>32541849.486459062</v>
      </c>
      <c r="T84" s="257"/>
      <c r="U84" s="257">
        <f t="shared" si="15"/>
        <v>2171306018.1266222</v>
      </c>
      <c r="V84" s="257">
        <f t="shared" si="16"/>
        <v>2447408805.4650145</v>
      </c>
      <c r="W84" s="257">
        <f t="shared" si="17"/>
        <v>2598359625.3240004</v>
      </c>
      <c r="X84" s="258">
        <f t="shared" si="18"/>
        <v>2758620761.4510407</v>
      </c>
      <c r="Y84" s="258">
        <f t="shared" si="19"/>
        <v>2598359625.3240004</v>
      </c>
      <c r="Z84" s="257">
        <f t="shared" si="20"/>
        <v>2758620761.4510407</v>
      </c>
      <c r="AA84" s="257">
        <f t="shared" si="24"/>
        <v>2928766453.7813153</v>
      </c>
      <c r="AB84" s="257"/>
      <c r="AC84" s="32" t="str">
        <f t="shared" si="21"/>
        <v>BERTAHAP</v>
      </c>
      <c r="AD84" s="259">
        <f t="shared" si="22"/>
        <v>0</v>
      </c>
      <c r="AE84" s="260">
        <v>2</v>
      </c>
      <c r="AF84" s="261"/>
      <c r="AG84" s="257" t="e">
        <f>IF(AF84&gt;#REF!,"LB","KR")</f>
        <v>#REF!</v>
      </c>
      <c r="AH84" s="261">
        <v>2388437000</v>
      </c>
      <c r="AI84" s="261">
        <v>2692150000</v>
      </c>
      <c r="AJ84" s="261">
        <v>2858196000</v>
      </c>
      <c r="AK84" s="262">
        <v>3034483000</v>
      </c>
      <c r="AL84" s="262">
        <v>2858196000</v>
      </c>
      <c r="AM84" s="261">
        <v>3034483000</v>
      </c>
      <c r="AN84" s="261">
        <v>3221644000</v>
      </c>
      <c r="AO84" s="15"/>
      <c r="AP84" s="15"/>
      <c r="AQ84" s="264">
        <v>-1534411.2613999955</v>
      </c>
      <c r="AR84" s="297"/>
      <c r="AS84" s="266"/>
      <c r="AT84" s="266"/>
      <c r="AU84" s="266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268"/>
      <c r="BT84" s="269"/>
      <c r="BU84" s="269" t="s">
        <v>64</v>
      </c>
      <c r="BV84" s="270">
        <v>15</v>
      </c>
      <c r="BW84" s="271">
        <v>101</v>
      </c>
      <c r="BX84" s="271">
        <v>90</v>
      </c>
      <c r="BY84" s="272">
        <v>28870662.503600005</v>
      </c>
      <c r="BZ84" s="272">
        <v>2388437000</v>
      </c>
      <c r="CA84" s="272">
        <v>2692150000</v>
      </c>
      <c r="CB84" s="272">
        <v>2858196000</v>
      </c>
      <c r="CC84" s="272">
        <v>3034483000</v>
      </c>
      <c r="CD84" s="272">
        <v>3221644000</v>
      </c>
      <c r="CE84" s="15"/>
      <c r="CF84" s="42">
        <v>3029687760</v>
      </c>
      <c r="CG84" s="187">
        <v>3216551980</v>
      </c>
    </row>
    <row r="85" spans="1:85">
      <c r="A85" s="3">
        <f t="shared" si="23"/>
        <v>46</v>
      </c>
      <c r="B85" s="249">
        <v>6</v>
      </c>
      <c r="C85" s="250" t="s">
        <v>143</v>
      </c>
      <c r="D85" s="285">
        <v>11</v>
      </c>
      <c r="E85" s="252"/>
      <c r="F85" s="40" t="s">
        <v>62</v>
      </c>
      <c r="G85" s="253">
        <f t="shared" si="3"/>
        <v>101</v>
      </c>
      <c r="H85" s="253">
        <f t="shared" si="4"/>
        <v>90</v>
      </c>
      <c r="I85" s="254">
        <f t="shared" si="5"/>
        <v>26966806</v>
      </c>
      <c r="J85" s="254">
        <f t="shared" si="6"/>
        <v>1</v>
      </c>
      <c r="K85" s="255">
        <f t="shared" si="7"/>
        <v>1.06</v>
      </c>
      <c r="L85" s="305">
        <f t="shared" si="27"/>
        <v>1.01</v>
      </c>
      <c r="M85" s="257">
        <f t="shared" si="9"/>
        <v>24125622.423629135</v>
      </c>
      <c r="N85" s="257">
        <f t="shared" si="10"/>
        <v>27193431.171833493</v>
      </c>
      <c r="O85" s="257">
        <f t="shared" si="11"/>
        <v>28870662.503600005</v>
      </c>
      <c r="P85" s="257">
        <f t="shared" si="12"/>
        <v>30651341.793900453</v>
      </c>
      <c r="Q85" s="258">
        <f t="shared" si="13"/>
        <v>28870662.503600005</v>
      </c>
      <c r="R85" s="257">
        <f t="shared" si="13"/>
        <v>30651341.793900453</v>
      </c>
      <c r="S85" s="257">
        <f t="shared" si="14"/>
        <v>32541849.486459062</v>
      </c>
      <c r="T85" s="257"/>
      <c r="U85" s="257">
        <f t="shared" si="15"/>
        <v>2171306018.1266222</v>
      </c>
      <c r="V85" s="257">
        <f t="shared" si="16"/>
        <v>2447408805.4650145</v>
      </c>
      <c r="W85" s="257">
        <f t="shared" si="17"/>
        <v>2598359625.3240004</v>
      </c>
      <c r="X85" s="258">
        <f t="shared" si="18"/>
        <v>2758620761.4510407</v>
      </c>
      <c r="Y85" s="258">
        <f t="shared" si="19"/>
        <v>2598359625.3240004</v>
      </c>
      <c r="Z85" s="257">
        <f t="shared" si="20"/>
        <v>2758620761.4510407</v>
      </c>
      <c r="AA85" s="257">
        <f t="shared" si="24"/>
        <v>2928766453.7813153</v>
      </c>
      <c r="AB85" s="257"/>
      <c r="AC85" s="32" t="str">
        <f t="shared" si="21"/>
        <v>BERTAHAP</v>
      </c>
      <c r="AD85" s="259">
        <f t="shared" si="22"/>
        <v>0</v>
      </c>
      <c r="AE85" s="260">
        <v>2</v>
      </c>
      <c r="AF85" s="261"/>
      <c r="AG85" s="257" t="e">
        <f>IF(AF85&gt;#REF!,"LB","KR")</f>
        <v>#REF!</v>
      </c>
      <c r="AH85" s="261">
        <v>2388437000</v>
      </c>
      <c r="AI85" s="261">
        <v>2692150000</v>
      </c>
      <c r="AJ85" s="261">
        <v>2858196000</v>
      </c>
      <c r="AK85" s="262">
        <v>3034483000</v>
      </c>
      <c r="AL85" s="262">
        <v>2858196000</v>
      </c>
      <c r="AM85" s="261">
        <v>3034483000</v>
      </c>
      <c r="AN85" s="261">
        <v>3221644000</v>
      </c>
      <c r="AO85" s="15"/>
      <c r="AP85" s="15"/>
      <c r="AQ85" s="264">
        <v>-1534411.2613999955</v>
      </c>
      <c r="AR85" s="297"/>
      <c r="AS85" s="266"/>
      <c r="AT85" s="266"/>
      <c r="AU85" s="266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268">
        <v>11</v>
      </c>
      <c r="BT85" s="269" t="s">
        <v>144</v>
      </c>
      <c r="BU85" s="269" t="s">
        <v>64</v>
      </c>
      <c r="BV85" s="270">
        <v>15</v>
      </c>
      <c r="BW85" s="271">
        <v>101</v>
      </c>
      <c r="BX85" s="271">
        <v>90</v>
      </c>
      <c r="BY85" s="272">
        <v>28870662.503600005</v>
      </c>
      <c r="BZ85" s="272">
        <v>2388437000</v>
      </c>
      <c r="CA85" s="272">
        <v>2692150000</v>
      </c>
      <c r="CB85" s="272">
        <v>2858196000</v>
      </c>
      <c r="CC85" s="272">
        <v>3034483000</v>
      </c>
      <c r="CD85" s="272">
        <v>3221644000</v>
      </c>
      <c r="CE85" s="15">
        <v>4</v>
      </c>
      <c r="CF85" s="42">
        <v>3029687760</v>
      </c>
      <c r="CG85" s="187">
        <v>3216551980</v>
      </c>
    </row>
    <row r="86" spans="1:85">
      <c r="A86" s="3">
        <f t="shared" si="23"/>
        <v>47</v>
      </c>
      <c r="B86" s="249">
        <v>7</v>
      </c>
      <c r="C86" s="250" t="s">
        <v>143</v>
      </c>
      <c r="D86" s="285">
        <v>19</v>
      </c>
      <c r="E86" s="252"/>
      <c r="F86" s="40" t="s">
        <v>78</v>
      </c>
      <c r="G86" s="253">
        <f t="shared" si="3"/>
        <v>138</v>
      </c>
      <c r="H86" s="253">
        <f t="shared" si="4"/>
        <v>120</v>
      </c>
      <c r="I86" s="254">
        <f t="shared" si="5"/>
        <v>26966806</v>
      </c>
      <c r="J86" s="254">
        <f t="shared" si="6"/>
        <v>1</v>
      </c>
      <c r="K86" s="255">
        <f t="shared" si="7"/>
        <v>1.06</v>
      </c>
      <c r="L86" s="305">
        <f t="shared" si="27"/>
        <v>1.01</v>
      </c>
      <c r="M86" s="257">
        <f t="shared" si="9"/>
        <v>24125622.423629135</v>
      </c>
      <c r="N86" s="257">
        <f t="shared" si="10"/>
        <v>27193431.171833493</v>
      </c>
      <c r="O86" s="257">
        <f t="shared" si="11"/>
        <v>28870662.503600005</v>
      </c>
      <c r="P86" s="257">
        <f t="shared" si="12"/>
        <v>30651341.793900453</v>
      </c>
      <c r="Q86" s="258">
        <f t="shared" si="13"/>
        <v>28870662.503600005</v>
      </c>
      <c r="R86" s="257">
        <f t="shared" si="13"/>
        <v>30651341.793900453</v>
      </c>
      <c r="S86" s="257">
        <f t="shared" si="14"/>
        <v>32541849.486459062</v>
      </c>
      <c r="T86" s="257"/>
      <c r="U86" s="257">
        <f t="shared" si="15"/>
        <v>2895074690.8354959</v>
      </c>
      <c r="V86" s="257">
        <f t="shared" si="16"/>
        <v>3263211740.620019</v>
      </c>
      <c r="W86" s="257">
        <f t="shared" si="17"/>
        <v>3464479500.4320006</v>
      </c>
      <c r="X86" s="258">
        <f t="shared" si="18"/>
        <v>3678161015.2680545</v>
      </c>
      <c r="Y86" s="258">
        <f t="shared" si="19"/>
        <v>3464479500.4320006</v>
      </c>
      <c r="Z86" s="257">
        <f t="shared" si="20"/>
        <v>3678161015.2680545</v>
      </c>
      <c r="AA86" s="257">
        <f t="shared" si="24"/>
        <v>3905021938.3750873</v>
      </c>
      <c r="AB86" s="257"/>
      <c r="AC86" s="32" t="str">
        <f t="shared" si="21"/>
        <v>BERTAHAP</v>
      </c>
      <c r="AD86" s="259">
        <f t="shared" si="22"/>
        <v>0</v>
      </c>
      <c r="AE86" s="260">
        <v>2</v>
      </c>
      <c r="AF86" s="261"/>
      <c r="AG86" s="257" t="e">
        <f>IF(AF86&gt;#REF!,"LB","KR")</f>
        <v>#REF!</v>
      </c>
      <c r="AH86" s="261">
        <v>3184583000</v>
      </c>
      <c r="AI86" s="261">
        <v>3589533000</v>
      </c>
      <c r="AJ86" s="261">
        <v>3810928000</v>
      </c>
      <c r="AK86" s="262">
        <v>4045978000</v>
      </c>
      <c r="AL86" s="262">
        <v>3810928000</v>
      </c>
      <c r="AM86" s="261">
        <v>4045978000</v>
      </c>
      <c r="AN86" s="261">
        <v>4295525000</v>
      </c>
      <c r="AO86" s="15"/>
      <c r="AP86" s="15"/>
      <c r="AQ86" s="264">
        <v>-1534411.2613999955</v>
      </c>
      <c r="AR86" s="297"/>
      <c r="AS86" s="266"/>
      <c r="AT86" s="266"/>
      <c r="AU86" s="266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268"/>
      <c r="BT86" s="296"/>
      <c r="BU86" s="269" t="s">
        <v>67</v>
      </c>
      <c r="BV86" s="270">
        <v>17</v>
      </c>
      <c r="BW86" s="271">
        <v>85</v>
      </c>
      <c r="BX86" s="271">
        <v>74</v>
      </c>
      <c r="BY86" s="272">
        <v>28870662.503600005</v>
      </c>
      <c r="BZ86" s="272">
        <v>1963826000</v>
      </c>
      <c r="CA86" s="272">
        <v>2213546000</v>
      </c>
      <c r="CB86" s="272">
        <v>2350072000</v>
      </c>
      <c r="CC86" s="272">
        <v>2495020000</v>
      </c>
      <c r="CD86" s="272">
        <v>2648907000</v>
      </c>
      <c r="CE86" s="15"/>
      <c r="CF86" s="42">
        <v>4039583680</v>
      </c>
      <c r="CG86" s="187">
        <v>4288736680</v>
      </c>
    </row>
    <row r="87" spans="1:85">
      <c r="A87" s="3">
        <f t="shared" si="23"/>
        <v>48</v>
      </c>
      <c r="B87" s="249">
        <v>8</v>
      </c>
      <c r="C87" s="250" t="s">
        <v>143</v>
      </c>
      <c r="D87" s="285">
        <v>21</v>
      </c>
      <c r="E87" s="252"/>
      <c r="F87" s="40" t="s">
        <v>84</v>
      </c>
      <c r="G87" s="253">
        <f t="shared" si="3"/>
        <v>132</v>
      </c>
      <c r="H87" s="253">
        <f t="shared" si="4"/>
        <v>112</v>
      </c>
      <c r="I87" s="254">
        <f t="shared" si="5"/>
        <v>26966806</v>
      </c>
      <c r="J87" s="254">
        <f t="shared" si="6"/>
        <v>3</v>
      </c>
      <c r="K87" s="255">
        <f t="shared" si="7"/>
        <v>1.1000000000000001</v>
      </c>
      <c r="L87" s="305">
        <f t="shared" si="27"/>
        <v>1.01</v>
      </c>
      <c r="M87" s="257">
        <f t="shared" si="9"/>
        <v>25036023.269803815</v>
      </c>
      <c r="N87" s="257">
        <f t="shared" si="10"/>
        <v>28219598.385864943</v>
      </c>
      <c r="O87" s="257">
        <f t="shared" si="11"/>
        <v>29960121.466000002</v>
      </c>
      <c r="P87" s="257">
        <f t="shared" si="12"/>
        <v>31807996.201217446</v>
      </c>
      <c r="Q87" s="258">
        <f t="shared" si="13"/>
        <v>29960121.466000002</v>
      </c>
      <c r="R87" s="257">
        <f t="shared" si="13"/>
        <v>31807996.201217446</v>
      </c>
      <c r="S87" s="257">
        <f t="shared" si="14"/>
        <v>33769843.806702793</v>
      </c>
      <c r="T87" s="257"/>
      <c r="U87" s="257">
        <f t="shared" si="15"/>
        <v>2804034606.2180271</v>
      </c>
      <c r="V87" s="257">
        <f t="shared" si="16"/>
        <v>3160595019.2168736</v>
      </c>
      <c r="W87" s="257">
        <f t="shared" si="17"/>
        <v>3355533604.1920004</v>
      </c>
      <c r="X87" s="258">
        <f t="shared" si="18"/>
        <v>3562495574.5363541</v>
      </c>
      <c r="Y87" s="258">
        <f t="shared" si="19"/>
        <v>3355533604.1920004</v>
      </c>
      <c r="Z87" s="257">
        <f t="shared" si="20"/>
        <v>3562495574.5363541</v>
      </c>
      <c r="AA87" s="257">
        <f t="shared" si="24"/>
        <v>3782222506.3507128</v>
      </c>
      <c r="AB87" s="257"/>
      <c r="AC87" s="32" t="str">
        <f t="shared" si="21"/>
        <v>BERTAHAP</v>
      </c>
      <c r="AD87" s="259">
        <f t="shared" si="22"/>
        <v>0</v>
      </c>
      <c r="AE87" s="260">
        <v>2</v>
      </c>
      <c r="AF87" s="261"/>
      <c r="AG87" s="257" t="e">
        <f>IF(AF87&gt;#REF!,"LB","KR")</f>
        <v>#REF!</v>
      </c>
      <c r="AH87" s="261">
        <v>3084439000</v>
      </c>
      <c r="AI87" s="261">
        <v>3476655000</v>
      </c>
      <c r="AJ87" s="261">
        <v>3691087000</v>
      </c>
      <c r="AK87" s="262">
        <v>3918746000</v>
      </c>
      <c r="AL87" s="262">
        <v>3691087000</v>
      </c>
      <c r="AM87" s="261">
        <v>3918746000</v>
      </c>
      <c r="AN87" s="261">
        <v>4160445000</v>
      </c>
      <c r="AO87" s="15"/>
      <c r="AP87" s="15"/>
      <c r="AQ87" s="264">
        <v>-444952.29899999872</v>
      </c>
      <c r="AR87" s="297"/>
      <c r="AS87" s="266"/>
      <c r="AT87" s="266"/>
      <c r="AU87" s="266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268">
        <v>12</v>
      </c>
      <c r="BT87" s="296" t="s">
        <v>138</v>
      </c>
      <c r="BU87" s="269" t="s">
        <v>62</v>
      </c>
      <c r="BV87" s="270">
        <v>11</v>
      </c>
      <c r="BW87" s="271">
        <v>101</v>
      </c>
      <c r="BX87" s="271">
        <v>90</v>
      </c>
      <c r="BY87" s="272">
        <v>28870662.503600005</v>
      </c>
      <c r="BZ87" s="272">
        <v>2388437000</v>
      </c>
      <c r="CA87" s="272">
        <v>2692150000</v>
      </c>
      <c r="CB87" s="272">
        <v>2858196000</v>
      </c>
      <c r="CC87" s="272">
        <v>3034483000</v>
      </c>
      <c r="CD87" s="272">
        <v>3221644000</v>
      </c>
      <c r="CE87" s="15">
        <v>2</v>
      </c>
      <c r="CF87" s="42">
        <v>3912552220</v>
      </c>
      <c r="CG87" s="187">
        <v>4153870760</v>
      </c>
    </row>
    <row r="88" spans="1:85">
      <c r="A88" s="3">
        <f t="shared" si="23"/>
        <v>49</v>
      </c>
      <c r="B88" s="249">
        <v>1</v>
      </c>
      <c r="C88" s="250" t="s">
        <v>145</v>
      </c>
      <c r="D88" s="251" t="s">
        <v>19</v>
      </c>
      <c r="E88" s="252"/>
      <c r="F88" s="40" t="s">
        <v>72</v>
      </c>
      <c r="G88" s="253">
        <f t="shared" si="3"/>
        <v>175</v>
      </c>
      <c r="H88" s="253">
        <f t="shared" si="4"/>
        <v>156</v>
      </c>
      <c r="I88" s="254">
        <f t="shared" si="5"/>
        <v>26966806</v>
      </c>
      <c r="J88" s="254">
        <f t="shared" si="6"/>
        <v>5</v>
      </c>
      <c r="K88" s="255">
        <f t="shared" si="7"/>
        <v>1.08</v>
      </c>
      <c r="L88" s="256">
        <f t="shared" ref="L88:L95" si="28">SUMIF($AN$4:$AN$22,D88,$AR$4:$AR$22)</f>
        <v>1</v>
      </c>
      <c r="M88" s="257">
        <f t="shared" si="9"/>
        <v>24337448.363085616</v>
      </c>
      <c r="N88" s="257">
        <f t="shared" si="10"/>
        <v>27432192.850345757</v>
      </c>
      <c r="O88" s="257">
        <f t="shared" si="11"/>
        <v>29124150.48</v>
      </c>
      <c r="P88" s="257">
        <f t="shared" si="12"/>
        <v>30920464.354018759</v>
      </c>
      <c r="Q88" s="258">
        <f t="shared" si="13"/>
        <v>29124150.48</v>
      </c>
      <c r="R88" s="257">
        <f t="shared" si="13"/>
        <v>30920464.354018759</v>
      </c>
      <c r="S88" s="257">
        <f t="shared" si="14"/>
        <v>32827570.937208839</v>
      </c>
      <c r="T88" s="257"/>
      <c r="U88" s="257">
        <f t="shared" si="15"/>
        <v>3796641944.641356</v>
      </c>
      <c r="V88" s="257">
        <f t="shared" si="16"/>
        <v>4279422084.6539383</v>
      </c>
      <c r="W88" s="257">
        <f t="shared" si="17"/>
        <v>4543367474.8800001</v>
      </c>
      <c r="X88" s="258">
        <f t="shared" si="18"/>
        <v>4823592439.2269268</v>
      </c>
      <c r="Y88" s="258">
        <f t="shared" si="19"/>
        <v>4543367474.8800001</v>
      </c>
      <c r="Z88" s="257">
        <f t="shared" si="20"/>
        <v>4823592439.2269268</v>
      </c>
      <c r="AA88" s="257">
        <f t="shared" si="24"/>
        <v>5121101066.2045784</v>
      </c>
      <c r="AB88" s="257"/>
      <c r="AC88" s="32" t="str">
        <f t="shared" si="21"/>
        <v>BERTAHAP</v>
      </c>
      <c r="AD88" s="259">
        <f t="shared" si="22"/>
        <v>0</v>
      </c>
      <c r="AE88" s="260">
        <v>2</v>
      </c>
      <c r="AF88" s="261"/>
      <c r="AG88" s="257" t="e">
        <f>IF(AF88&gt;#REF!,"LB","KR")</f>
        <v>#REF!</v>
      </c>
      <c r="AH88" s="261">
        <v>4176307000</v>
      </c>
      <c r="AI88" s="261">
        <v>4707365000</v>
      </c>
      <c r="AJ88" s="261">
        <v>4997705000</v>
      </c>
      <c r="AK88" s="262">
        <v>5305952000</v>
      </c>
      <c r="AL88" s="262">
        <v>4997705000</v>
      </c>
      <c r="AM88" s="261">
        <v>5305952000</v>
      </c>
      <c r="AN88" s="261">
        <v>5633212000</v>
      </c>
      <c r="AO88" s="15"/>
      <c r="AP88" s="15"/>
      <c r="AQ88" s="264">
        <v>-1280923.2850000001</v>
      </c>
      <c r="AR88" s="297"/>
      <c r="AS88" s="266"/>
      <c r="AT88" s="266"/>
      <c r="AU88" s="266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268"/>
      <c r="BT88" s="269"/>
      <c r="BU88" s="269" t="s">
        <v>78</v>
      </c>
      <c r="BV88" s="270">
        <v>19</v>
      </c>
      <c r="BW88" s="271">
        <v>138</v>
      </c>
      <c r="BX88" s="271">
        <v>120</v>
      </c>
      <c r="BY88" s="272">
        <v>28870662.503600005</v>
      </c>
      <c r="BZ88" s="272">
        <v>3184583000</v>
      </c>
      <c r="CA88" s="272">
        <v>3589533000</v>
      </c>
      <c r="CB88" s="272">
        <v>3810928000</v>
      </c>
      <c r="CC88" s="272">
        <v>4045978000</v>
      </c>
      <c r="CD88" s="272">
        <v>4295525000</v>
      </c>
      <c r="CE88" s="15"/>
      <c r="CF88" s="42">
        <v>5297567300</v>
      </c>
      <c r="CG88" s="187">
        <v>5624309120</v>
      </c>
    </row>
    <row r="89" spans="1:85">
      <c r="A89" s="3">
        <f t="shared" si="23"/>
        <v>50</v>
      </c>
      <c r="B89" s="249">
        <v>2</v>
      </c>
      <c r="C89" s="250" t="s">
        <v>145</v>
      </c>
      <c r="D89" s="251" t="s">
        <v>29</v>
      </c>
      <c r="E89" s="252"/>
      <c r="F89" s="40" t="s">
        <v>74</v>
      </c>
      <c r="G89" s="253">
        <f t="shared" si="3"/>
        <v>85</v>
      </c>
      <c r="H89" s="253">
        <f t="shared" si="4"/>
        <v>74</v>
      </c>
      <c r="I89" s="254">
        <f t="shared" si="5"/>
        <v>26966806</v>
      </c>
      <c r="J89" s="254">
        <f t="shared" si="6"/>
        <v>1</v>
      </c>
      <c r="K89" s="255">
        <f t="shared" si="7"/>
        <v>1.06</v>
      </c>
      <c r="L89" s="256">
        <f t="shared" si="28"/>
        <v>1</v>
      </c>
      <c r="M89" s="257">
        <f t="shared" si="9"/>
        <v>23886754.874880329</v>
      </c>
      <c r="N89" s="257">
        <f t="shared" si="10"/>
        <v>26924189.27904306</v>
      </c>
      <c r="O89" s="257">
        <f t="shared" si="11"/>
        <v>28584814.360000003</v>
      </c>
      <c r="P89" s="257">
        <f t="shared" si="12"/>
        <v>30347863.162277672</v>
      </c>
      <c r="Q89" s="258">
        <f t="shared" si="13"/>
        <v>28584814.360000003</v>
      </c>
      <c r="R89" s="257">
        <f t="shared" si="13"/>
        <v>30347863.162277672</v>
      </c>
      <c r="S89" s="257">
        <f t="shared" si="14"/>
        <v>32219652.956890158</v>
      </c>
      <c r="T89" s="257"/>
      <c r="U89" s="257">
        <f t="shared" si="15"/>
        <v>1767619860.7411444</v>
      </c>
      <c r="V89" s="257">
        <f t="shared" si="16"/>
        <v>1992390006.6491864</v>
      </c>
      <c r="W89" s="257">
        <f t="shared" si="17"/>
        <v>2115276262.6400003</v>
      </c>
      <c r="X89" s="258">
        <f t="shared" si="18"/>
        <v>2245741874.0085478</v>
      </c>
      <c r="Y89" s="258">
        <f t="shared" si="19"/>
        <v>2115276262.6400003</v>
      </c>
      <c r="Z89" s="257">
        <f t="shared" si="20"/>
        <v>2245741874.0085478</v>
      </c>
      <c r="AA89" s="257">
        <f t="shared" si="24"/>
        <v>2384254318.8098717</v>
      </c>
      <c r="AB89" s="257"/>
      <c r="AC89" s="32" t="str">
        <f t="shared" si="21"/>
        <v>BERTAHAP</v>
      </c>
      <c r="AD89" s="259">
        <f t="shared" si="22"/>
        <v>0</v>
      </c>
      <c r="AE89" s="260">
        <v>2</v>
      </c>
      <c r="AF89" s="261"/>
      <c r="AG89" s="257" t="e">
        <f>IF(AF89&gt;#REF!,"LB","KR")</f>
        <v>#REF!</v>
      </c>
      <c r="AH89" s="261">
        <v>1944382000</v>
      </c>
      <c r="AI89" s="261">
        <v>2191630000</v>
      </c>
      <c r="AJ89" s="261">
        <v>2326804000</v>
      </c>
      <c r="AK89" s="262">
        <v>2470317000</v>
      </c>
      <c r="AL89" s="262">
        <v>2326804000</v>
      </c>
      <c r="AM89" s="261">
        <v>2470317000</v>
      </c>
      <c r="AN89" s="261">
        <v>2622680000</v>
      </c>
      <c r="AO89" s="15"/>
      <c r="AP89" s="15"/>
      <c r="AQ89" s="264">
        <v>-1820259.4049999975</v>
      </c>
      <c r="AR89" s="297"/>
      <c r="AS89" s="266"/>
      <c r="AT89" s="266"/>
      <c r="AU89" s="266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268">
        <v>13</v>
      </c>
      <c r="BT89" s="296" t="s">
        <v>146</v>
      </c>
      <c r="BU89" s="269" t="s">
        <v>56</v>
      </c>
      <c r="BV89" s="270" t="s">
        <v>32</v>
      </c>
      <c r="BW89" s="271">
        <v>85</v>
      </c>
      <c r="BX89" s="271">
        <v>74</v>
      </c>
      <c r="BY89" s="272">
        <v>28870662.503600005</v>
      </c>
      <c r="BZ89" s="272">
        <v>1963826000</v>
      </c>
      <c r="CA89" s="272">
        <v>2213546000</v>
      </c>
      <c r="CB89" s="272">
        <v>2350072000</v>
      </c>
      <c r="CC89" s="272">
        <v>2495020000</v>
      </c>
      <c r="CD89" s="272">
        <v>2648907000</v>
      </c>
      <c r="CE89" s="15">
        <v>2</v>
      </c>
      <c r="CF89" s="42">
        <v>2466412240</v>
      </c>
      <c r="CG89" s="187">
        <v>2618536020</v>
      </c>
    </row>
    <row r="90" spans="1:85">
      <c r="A90" s="3">
        <f t="shared" si="23"/>
        <v>51</v>
      </c>
      <c r="B90" s="249">
        <v>3</v>
      </c>
      <c r="C90" s="250" t="s">
        <v>145</v>
      </c>
      <c r="D90" s="251" t="s">
        <v>32</v>
      </c>
      <c r="E90" s="252"/>
      <c r="F90" s="40" t="s">
        <v>56</v>
      </c>
      <c r="G90" s="253">
        <f t="shared" si="3"/>
        <v>85</v>
      </c>
      <c r="H90" s="253">
        <f t="shared" si="4"/>
        <v>74</v>
      </c>
      <c r="I90" s="254">
        <f t="shared" si="5"/>
        <v>26966806</v>
      </c>
      <c r="J90" s="254">
        <f t="shared" si="6"/>
        <v>1</v>
      </c>
      <c r="K90" s="255">
        <f t="shared" si="7"/>
        <v>1.06</v>
      </c>
      <c r="L90" s="256">
        <f t="shared" si="28"/>
        <v>1</v>
      </c>
      <c r="M90" s="257">
        <f t="shared" si="9"/>
        <v>23886754.874880329</v>
      </c>
      <c r="N90" s="257">
        <f t="shared" si="10"/>
        <v>26924189.27904306</v>
      </c>
      <c r="O90" s="257">
        <f t="shared" si="11"/>
        <v>28584814.360000003</v>
      </c>
      <c r="P90" s="257">
        <f t="shared" si="12"/>
        <v>30347863.162277672</v>
      </c>
      <c r="Q90" s="258">
        <f t="shared" si="13"/>
        <v>28584814.360000003</v>
      </c>
      <c r="R90" s="257">
        <f t="shared" si="13"/>
        <v>30347863.162277672</v>
      </c>
      <c r="S90" s="257">
        <f t="shared" si="14"/>
        <v>32219652.956890158</v>
      </c>
      <c r="T90" s="257"/>
      <c r="U90" s="257">
        <f t="shared" si="15"/>
        <v>1767619860.7411444</v>
      </c>
      <c r="V90" s="257">
        <f t="shared" si="16"/>
        <v>1992390006.6491864</v>
      </c>
      <c r="W90" s="257">
        <f t="shared" si="17"/>
        <v>2115276262.6400003</v>
      </c>
      <c r="X90" s="258">
        <f t="shared" si="18"/>
        <v>2245741874.0085478</v>
      </c>
      <c r="Y90" s="258">
        <f t="shared" si="19"/>
        <v>2115276262.6400003</v>
      </c>
      <c r="Z90" s="257">
        <f t="shared" si="20"/>
        <v>2245741874.0085478</v>
      </c>
      <c r="AA90" s="257">
        <f t="shared" si="24"/>
        <v>2384254318.8098717</v>
      </c>
      <c r="AB90" s="257"/>
      <c r="AC90" s="32" t="str">
        <f t="shared" si="21"/>
        <v>BERTAHAP</v>
      </c>
      <c r="AD90" s="259">
        <f t="shared" si="22"/>
        <v>0</v>
      </c>
      <c r="AE90" s="260">
        <v>2</v>
      </c>
      <c r="AF90" s="261"/>
      <c r="AG90" s="257" t="e">
        <f>IF(AF90&gt;#REF!,"LB","KR")</f>
        <v>#REF!</v>
      </c>
      <c r="AH90" s="261">
        <v>1944382000</v>
      </c>
      <c r="AI90" s="261">
        <v>2191630000</v>
      </c>
      <c r="AJ90" s="261">
        <v>2326804000</v>
      </c>
      <c r="AK90" s="262">
        <v>2470317000</v>
      </c>
      <c r="AL90" s="262">
        <v>2326804000</v>
      </c>
      <c r="AM90" s="261">
        <v>2470317000</v>
      </c>
      <c r="AN90" s="261">
        <v>2622680000</v>
      </c>
      <c r="AO90" s="15"/>
      <c r="AP90" s="15"/>
      <c r="AQ90" s="264">
        <v>-1820259.4049999975</v>
      </c>
      <c r="AR90" s="297"/>
      <c r="AS90" s="266"/>
      <c r="AT90" s="266"/>
      <c r="AU90" s="266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268"/>
      <c r="BT90" s="269"/>
      <c r="BU90" s="269" t="s">
        <v>58</v>
      </c>
      <c r="BV90" s="270" t="s">
        <v>38</v>
      </c>
      <c r="BW90" s="271">
        <v>101</v>
      </c>
      <c r="BX90" s="271">
        <v>90</v>
      </c>
      <c r="BY90" s="272">
        <v>28870662.503600005</v>
      </c>
      <c r="BZ90" s="272">
        <v>2388437000</v>
      </c>
      <c r="CA90" s="272">
        <v>2692150000</v>
      </c>
      <c r="CB90" s="272">
        <v>2858196000</v>
      </c>
      <c r="CC90" s="272">
        <v>3034483000</v>
      </c>
      <c r="CD90" s="272">
        <v>3221644000</v>
      </c>
      <c r="CE90" s="15"/>
      <c r="CF90" s="42">
        <v>2466412240</v>
      </c>
      <c r="CG90" s="187">
        <v>2618536020</v>
      </c>
    </row>
    <row r="91" spans="1:85">
      <c r="A91" s="3">
        <f t="shared" si="23"/>
        <v>52</v>
      </c>
      <c r="B91" s="249">
        <v>4</v>
      </c>
      <c r="C91" s="250" t="s">
        <v>145</v>
      </c>
      <c r="D91" s="251" t="s">
        <v>38</v>
      </c>
      <c r="E91" s="252"/>
      <c r="F91" s="40" t="s">
        <v>58</v>
      </c>
      <c r="G91" s="253">
        <f t="shared" si="3"/>
        <v>101</v>
      </c>
      <c r="H91" s="253">
        <f t="shared" si="4"/>
        <v>90</v>
      </c>
      <c r="I91" s="254">
        <f t="shared" si="5"/>
        <v>26966806</v>
      </c>
      <c r="J91" s="254">
        <f t="shared" si="6"/>
        <v>1</v>
      </c>
      <c r="K91" s="255">
        <f t="shared" si="7"/>
        <v>1.06</v>
      </c>
      <c r="L91" s="256">
        <f t="shared" si="28"/>
        <v>1</v>
      </c>
      <c r="M91" s="257">
        <f t="shared" si="9"/>
        <v>23886754.874880329</v>
      </c>
      <c r="N91" s="257">
        <f t="shared" si="10"/>
        <v>26924189.27904306</v>
      </c>
      <c r="O91" s="257">
        <f t="shared" si="11"/>
        <v>28584814.360000003</v>
      </c>
      <c r="P91" s="257">
        <f t="shared" si="12"/>
        <v>30347863.162277672</v>
      </c>
      <c r="Q91" s="258">
        <f t="shared" si="13"/>
        <v>28584814.360000003</v>
      </c>
      <c r="R91" s="257">
        <f t="shared" si="13"/>
        <v>30347863.162277672</v>
      </c>
      <c r="S91" s="257">
        <f t="shared" si="14"/>
        <v>32219652.956890158</v>
      </c>
      <c r="T91" s="257"/>
      <c r="U91" s="257">
        <f t="shared" si="15"/>
        <v>2149807938.7392297</v>
      </c>
      <c r="V91" s="257">
        <f t="shared" si="16"/>
        <v>2423177035.1138754</v>
      </c>
      <c r="W91" s="257">
        <f t="shared" si="17"/>
        <v>2572633292.4000001</v>
      </c>
      <c r="X91" s="258">
        <f t="shared" si="18"/>
        <v>2731307684.6049905</v>
      </c>
      <c r="Y91" s="258">
        <f t="shared" si="19"/>
        <v>2572633292.4000001</v>
      </c>
      <c r="Z91" s="257">
        <f t="shared" si="20"/>
        <v>2731307684.6049905</v>
      </c>
      <c r="AA91" s="257">
        <f t="shared" si="24"/>
        <v>2899768766.1201143</v>
      </c>
      <c r="AB91" s="257"/>
      <c r="AC91" s="32" t="str">
        <f t="shared" si="21"/>
        <v>BERTAHAP</v>
      </c>
      <c r="AD91" s="259">
        <f t="shared" si="22"/>
        <v>0</v>
      </c>
      <c r="AE91" s="260">
        <v>2</v>
      </c>
      <c r="AF91" s="261"/>
      <c r="AG91" s="257" t="e">
        <f>IF(AF91&gt;#REF!,"LB","KR")</f>
        <v>#REF!</v>
      </c>
      <c r="AH91" s="261">
        <v>2364789000</v>
      </c>
      <c r="AI91" s="261">
        <v>2665495000</v>
      </c>
      <c r="AJ91" s="261">
        <v>2829897000</v>
      </c>
      <c r="AK91" s="262">
        <v>3004439000</v>
      </c>
      <c r="AL91" s="262">
        <v>2829897000</v>
      </c>
      <c r="AM91" s="261">
        <v>3004439000</v>
      </c>
      <c r="AN91" s="261">
        <v>3189746000</v>
      </c>
      <c r="AO91" s="15"/>
      <c r="AP91" s="15"/>
      <c r="AQ91" s="264">
        <v>-1820259.4049999975</v>
      </c>
      <c r="AR91" s="297"/>
      <c r="AS91" s="266"/>
      <c r="AT91" s="266"/>
      <c r="AU91" s="266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268">
        <v>14</v>
      </c>
      <c r="BT91" s="269" t="s">
        <v>135</v>
      </c>
      <c r="BU91" s="269" t="s">
        <v>84</v>
      </c>
      <c r="BV91" s="270">
        <v>21</v>
      </c>
      <c r="BW91" s="271">
        <v>132</v>
      </c>
      <c r="BX91" s="271">
        <v>112</v>
      </c>
      <c r="BY91" s="272">
        <v>29960121.466000002</v>
      </c>
      <c r="BZ91" s="272">
        <v>3084439000</v>
      </c>
      <c r="CA91" s="272">
        <v>3476655000</v>
      </c>
      <c r="CB91" s="272">
        <v>3691087000</v>
      </c>
      <c r="CC91" s="272">
        <v>3918746000</v>
      </c>
      <c r="CD91" s="272">
        <v>4160445000</v>
      </c>
      <c r="CE91" s="15">
        <v>6</v>
      </c>
      <c r="CF91" s="42">
        <v>2999690820</v>
      </c>
      <c r="CG91" s="187">
        <v>3184705340</v>
      </c>
    </row>
    <row r="92" spans="1:85">
      <c r="A92" s="3">
        <f t="shared" si="23"/>
        <v>53</v>
      </c>
      <c r="B92" s="249">
        <v>5</v>
      </c>
      <c r="C92" s="250" t="s">
        <v>145</v>
      </c>
      <c r="D92" s="251" t="s">
        <v>44</v>
      </c>
      <c r="E92" s="252"/>
      <c r="F92" s="40" t="s">
        <v>60</v>
      </c>
      <c r="G92" s="253">
        <f t="shared" si="3"/>
        <v>101</v>
      </c>
      <c r="H92" s="253">
        <f t="shared" si="4"/>
        <v>90</v>
      </c>
      <c r="I92" s="254">
        <f t="shared" si="5"/>
        <v>26966806</v>
      </c>
      <c r="J92" s="254">
        <f t="shared" si="6"/>
        <v>1</v>
      </c>
      <c r="K92" s="255">
        <f t="shared" si="7"/>
        <v>1.06</v>
      </c>
      <c r="L92" s="256">
        <f t="shared" si="28"/>
        <v>1</v>
      </c>
      <c r="M92" s="257">
        <f t="shared" si="9"/>
        <v>23886754.874880329</v>
      </c>
      <c r="N92" s="257">
        <f t="shared" si="10"/>
        <v>26924189.27904306</v>
      </c>
      <c r="O92" s="257">
        <f t="shared" si="11"/>
        <v>28584814.360000003</v>
      </c>
      <c r="P92" s="257">
        <f t="shared" si="12"/>
        <v>30347863.162277672</v>
      </c>
      <c r="Q92" s="258">
        <f t="shared" si="13"/>
        <v>28584814.360000003</v>
      </c>
      <c r="R92" s="257">
        <f t="shared" si="13"/>
        <v>30347863.162277672</v>
      </c>
      <c r="S92" s="257">
        <f t="shared" si="14"/>
        <v>32219652.956890158</v>
      </c>
      <c r="T92" s="257"/>
      <c r="U92" s="257">
        <f t="shared" si="15"/>
        <v>2149807938.7392297</v>
      </c>
      <c r="V92" s="257">
        <f t="shared" si="16"/>
        <v>2423177035.1138754</v>
      </c>
      <c r="W92" s="257">
        <f t="shared" si="17"/>
        <v>2572633292.4000001</v>
      </c>
      <c r="X92" s="258">
        <f t="shared" si="18"/>
        <v>2731307684.6049905</v>
      </c>
      <c r="Y92" s="258">
        <f t="shared" si="19"/>
        <v>2572633292.4000001</v>
      </c>
      <c r="Z92" s="257">
        <f t="shared" si="20"/>
        <v>2731307684.6049905</v>
      </c>
      <c r="AA92" s="257">
        <f t="shared" si="24"/>
        <v>2899768766.1201143</v>
      </c>
      <c r="AB92" s="257"/>
      <c r="AC92" s="32" t="str">
        <f t="shared" si="21"/>
        <v>BERTAHAP</v>
      </c>
      <c r="AD92" s="259">
        <f t="shared" si="22"/>
        <v>0</v>
      </c>
      <c r="AE92" s="260">
        <v>2</v>
      </c>
      <c r="AF92" s="261"/>
      <c r="AG92" s="257" t="e">
        <f>IF(AF92&gt;#REF!,"LB","KR")</f>
        <v>#REF!</v>
      </c>
      <c r="AH92" s="261">
        <v>2364789000</v>
      </c>
      <c r="AI92" s="261">
        <v>2665495000</v>
      </c>
      <c r="AJ92" s="261">
        <v>2829897000</v>
      </c>
      <c r="AK92" s="262">
        <v>3004439000</v>
      </c>
      <c r="AL92" s="262">
        <v>2829897000</v>
      </c>
      <c r="AM92" s="261">
        <v>3004439000</v>
      </c>
      <c r="AN92" s="261">
        <v>3189746000</v>
      </c>
      <c r="AO92" s="15"/>
      <c r="AP92" s="15"/>
      <c r="AQ92" s="264">
        <v>-1820259.4049999975</v>
      </c>
      <c r="AR92" s="297"/>
      <c r="AS92" s="266"/>
      <c r="AT92" s="266"/>
      <c r="AU92" s="266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268"/>
      <c r="BT92" s="296" t="s">
        <v>53</v>
      </c>
      <c r="BU92" s="269"/>
      <c r="BV92" s="270"/>
      <c r="BW92" s="271"/>
      <c r="BX92" s="271"/>
      <c r="BY92" s="272"/>
      <c r="BZ92" s="272"/>
      <c r="CA92" s="272"/>
      <c r="CB92" s="272"/>
      <c r="CC92" s="272"/>
      <c r="CD92" s="272"/>
      <c r="CE92" s="15"/>
      <c r="CF92" s="42">
        <v>2999690820</v>
      </c>
      <c r="CG92" s="187">
        <v>3184705340</v>
      </c>
    </row>
    <row r="93" spans="1:85">
      <c r="A93" s="3">
        <f t="shared" si="23"/>
        <v>54</v>
      </c>
      <c r="B93" s="249">
        <v>6</v>
      </c>
      <c r="C93" s="250" t="s">
        <v>145</v>
      </c>
      <c r="D93" s="285">
        <v>11</v>
      </c>
      <c r="E93" s="252"/>
      <c r="F93" s="40" t="s">
        <v>62</v>
      </c>
      <c r="G93" s="253">
        <f t="shared" si="3"/>
        <v>101</v>
      </c>
      <c r="H93" s="253">
        <f t="shared" si="4"/>
        <v>90</v>
      </c>
      <c r="I93" s="254">
        <f t="shared" si="5"/>
        <v>26966806</v>
      </c>
      <c r="J93" s="254">
        <f t="shared" si="6"/>
        <v>1</v>
      </c>
      <c r="K93" s="255">
        <f t="shared" si="7"/>
        <v>1.06</v>
      </c>
      <c r="L93" s="256">
        <f t="shared" si="28"/>
        <v>1</v>
      </c>
      <c r="M93" s="257">
        <f t="shared" si="9"/>
        <v>23886754.874880329</v>
      </c>
      <c r="N93" s="257">
        <f t="shared" si="10"/>
        <v>26924189.27904306</v>
      </c>
      <c r="O93" s="257">
        <f t="shared" si="11"/>
        <v>28584814.360000003</v>
      </c>
      <c r="P93" s="257">
        <f t="shared" si="12"/>
        <v>30347863.162277672</v>
      </c>
      <c r="Q93" s="258">
        <f t="shared" si="13"/>
        <v>28584814.360000003</v>
      </c>
      <c r="R93" s="257">
        <f t="shared" si="13"/>
        <v>30347863.162277672</v>
      </c>
      <c r="S93" s="257">
        <f t="shared" si="14"/>
        <v>32219652.956890158</v>
      </c>
      <c r="T93" s="257"/>
      <c r="U93" s="257">
        <f t="shared" si="15"/>
        <v>2149807938.7392297</v>
      </c>
      <c r="V93" s="257">
        <f t="shared" si="16"/>
        <v>2423177035.1138754</v>
      </c>
      <c r="W93" s="257">
        <f t="shared" si="17"/>
        <v>2572633292.4000001</v>
      </c>
      <c r="X93" s="258">
        <f t="shared" si="18"/>
        <v>2731307684.6049905</v>
      </c>
      <c r="Y93" s="258">
        <f t="shared" si="19"/>
        <v>2572633292.4000001</v>
      </c>
      <c r="Z93" s="257">
        <f t="shared" si="20"/>
        <v>2731307684.6049905</v>
      </c>
      <c r="AA93" s="257">
        <f t="shared" si="24"/>
        <v>2899768766.1201143</v>
      </c>
      <c r="AB93" s="257"/>
      <c r="AC93" s="32" t="str">
        <f t="shared" si="21"/>
        <v>BERTAHAP</v>
      </c>
      <c r="AD93" s="259">
        <f t="shared" si="22"/>
        <v>0</v>
      </c>
      <c r="AE93" s="260">
        <v>2</v>
      </c>
      <c r="AF93" s="261"/>
      <c r="AG93" s="257" t="e">
        <f>IF(AF93&gt;#REF!,"LB","KR")</f>
        <v>#REF!</v>
      </c>
      <c r="AH93" s="261">
        <v>2364789000</v>
      </c>
      <c r="AI93" s="261">
        <v>2665495000</v>
      </c>
      <c r="AJ93" s="261">
        <v>2829897000</v>
      </c>
      <c r="AK93" s="262">
        <v>3004439000</v>
      </c>
      <c r="AL93" s="262">
        <v>2829897000</v>
      </c>
      <c r="AM93" s="261">
        <v>3004439000</v>
      </c>
      <c r="AN93" s="261">
        <v>3189746000</v>
      </c>
      <c r="AO93" s="15"/>
      <c r="AP93" s="15"/>
      <c r="AQ93" s="264">
        <v>-1820259.4049999975</v>
      </c>
      <c r="AR93" s="297"/>
      <c r="AS93" s="266"/>
      <c r="AT93" s="266"/>
      <c r="AU93" s="266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268">
        <v>15</v>
      </c>
      <c r="BT93" s="269" t="s">
        <v>147</v>
      </c>
      <c r="BU93" s="269" t="s">
        <v>72</v>
      </c>
      <c r="BV93" s="270" t="s">
        <v>19</v>
      </c>
      <c r="BW93" s="271">
        <v>175</v>
      </c>
      <c r="BX93" s="271">
        <v>156</v>
      </c>
      <c r="BY93" s="272">
        <v>29124150.48</v>
      </c>
      <c r="BZ93" s="272">
        <v>4176307000</v>
      </c>
      <c r="CA93" s="272">
        <v>4707365000</v>
      </c>
      <c r="CB93" s="272">
        <v>4997705000</v>
      </c>
      <c r="CC93" s="272">
        <v>5305952000</v>
      </c>
      <c r="CD93" s="272">
        <v>5633212000</v>
      </c>
      <c r="CE93" s="15">
        <v>3</v>
      </c>
      <c r="CF93" s="42">
        <v>2999690820</v>
      </c>
      <c r="CG93" s="187">
        <v>3184705340</v>
      </c>
    </row>
    <row r="94" spans="1:85">
      <c r="A94" s="3">
        <f t="shared" si="23"/>
        <v>55</v>
      </c>
      <c r="B94" s="249">
        <v>7</v>
      </c>
      <c r="C94" s="250" t="s">
        <v>145</v>
      </c>
      <c r="D94" s="285">
        <v>19</v>
      </c>
      <c r="E94" s="252"/>
      <c r="F94" s="40" t="s">
        <v>78</v>
      </c>
      <c r="G94" s="253">
        <f t="shared" si="3"/>
        <v>138</v>
      </c>
      <c r="H94" s="253">
        <f t="shared" si="4"/>
        <v>120</v>
      </c>
      <c r="I94" s="254">
        <f t="shared" si="5"/>
        <v>26966806</v>
      </c>
      <c r="J94" s="254">
        <f t="shared" si="6"/>
        <v>1</v>
      </c>
      <c r="K94" s="255">
        <f t="shared" si="7"/>
        <v>1.06</v>
      </c>
      <c r="L94" s="256">
        <f t="shared" si="28"/>
        <v>1</v>
      </c>
      <c r="M94" s="257">
        <f t="shared" si="9"/>
        <v>23886754.874880329</v>
      </c>
      <c r="N94" s="257">
        <f t="shared" si="10"/>
        <v>26924189.27904306</v>
      </c>
      <c r="O94" s="257">
        <f t="shared" si="11"/>
        <v>28584814.360000003</v>
      </c>
      <c r="P94" s="257">
        <f t="shared" si="12"/>
        <v>30347863.162277672</v>
      </c>
      <c r="Q94" s="258">
        <f t="shared" si="13"/>
        <v>28584814.360000003</v>
      </c>
      <c r="R94" s="257">
        <f t="shared" si="13"/>
        <v>30347863.162277672</v>
      </c>
      <c r="S94" s="257">
        <f t="shared" si="14"/>
        <v>32219652.956890158</v>
      </c>
      <c r="T94" s="257"/>
      <c r="U94" s="257">
        <f t="shared" si="15"/>
        <v>2866410584.9856396</v>
      </c>
      <c r="V94" s="257">
        <f t="shared" si="16"/>
        <v>3230902713.485167</v>
      </c>
      <c r="W94" s="257">
        <f t="shared" si="17"/>
        <v>3430177723.2000003</v>
      </c>
      <c r="X94" s="258">
        <f t="shared" si="18"/>
        <v>3641743579.4733205</v>
      </c>
      <c r="Y94" s="258">
        <f t="shared" si="19"/>
        <v>3430177723.2000003</v>
      </c>
      <c r="Z94" s="257">
        <f t="shared" si="20"/>
        <v>3641743579.4733205</v>
      </c>
      <c r="AA94" s="257">
        <f t="shared" si="24"/>
        <v>3866358354.8268189</v>
      </c>
      <c r="AB94" s="257"/>
      <c r="AC94" s="32" t="str">
        <f t="shared" si="21"/>
        <v>BERTAHAP</v>
      </c>
      <c r="AD94" s="259">
        <f t="shared" si="22"/>
        <v>0</v>
      </c>
      <c r="AE94" s="260">
        <v>2</v>
      </c>
      <c r="AF94" s="261"/>
      <c r="AG94" s="257" t="e">
        <f>IF(AF94&gt;#REF!,"LB","KR")</f>
        <v>#REF!</v>
      </c>
      <c r="AH94" s="261">
        <v>3153052000</v>
      </c>
      <c r="AI94" s="261">
        <v>3553993000</v>
      </c>
      <c r="AJ94" s="261">
        <v>3773196000</v>
      </c>
      <c r="AK94" s="262">
        <v>4005918000</v>
      </c>
      <c r="AL94" s="262">
        <v>3773196000</v>
      </c>
      <c r="AM94" s="261">
        <v>4005918000</v>
      </c>
      <c r="AN94" s="261">
        <v>4252995000</v>
      </c>
      <c r="AO94" s="15"/>
      <c r="AP94" s="15"/>
      <c r="AQ94" s="264">
        <v>-1820259.4049999975</v>
      </c>
      <c r="AR94" s="297"/>
      <c r="AS94" s="266"/>
      <c r="AT94" s="266"/>
      <c r="AU94" s="266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268">
        <v>16</v>
      </c>
      <c r="BT94" s="296" t="s">
        <v>148</v>
      </c>
      <c r="BU94" s="269" t="s">
        <v>74</v>
      </c>
      <c r="BV94" s="270" t="s">
        <v>29</v>
      </c>
      <c r="BW94" s="271">
        <v>85</v>
      </c>
      <c r="BX94" s="271">
        <v>74</v>
      </c>
      <c r="BY94" s="272">
        <v>28584814.360000003</v>
      </c>
      <c r="BZ94" s="272">
        <v>1944382000</v>
      </c>
      <c r="CA94" s="272">
        <v>2191630000</v>
      </c>
      <c r="CB94" s="272">
        <v>2326804000</v>
      </c>
      <c r="CC94" s="272">
        <v>2470317000</v>
      </c>
      <c r="CD94" s="272">
        <v>2622680000</v>
      </c>
      <c r="CE94" s="15">
        <v>6</v>
      </c>
      <c r="CF94" s="42">
        <v>3999587760</v>
      </c>
      <c r="CG94" s="187">
        <v>4246273080</v>
      </c>
    </row>
    <row r="95" spans="1:85">
      <c r="A95" s="3">
        <f t="shared" si="23"/>
        <v>56</v>
      </c>
      <c r="B95" s="249">
        <v>8</v>
      </c>
      <c r="C95" s="250" t="s">
        <v>145</v>
      </c>
      <c r="D95" s="285">
        <v>21</v>
      </c>
      <c r="E95" s="252"/>
      <c r="F95" s="40" t="s">
        <v>84</v>
      </c>
      <c r="G95" s="253">
        <f t="shared" si="3"/>
        <v>132</v>
      </c>
      <c r="H95" s="253">
        <f t="shared" si="4"/>
        <v>112</v>
      </c>
      <c r="I95" s="254">
        <f t="shared" si="5"/>
        <v>26966806</v>
      </c>
      <c r="J95" s="254">
        <f t="shared" si="6"/>
        <v>3</v>
      </c>
      <c r="K95" s="255">
        <f t="shared" si="7"/>
        <v>1.1000000000000001</v>
      </c>
      <c r="L95" s="256">
        <f t="shared" si="28"/>
        <v>1</v>
      </c>
      <c r="M95" s="257">
        <f t="shared" si="9"/>
        <v>24788141.851290904</v>
      </c>
      <c r="N95" s="257">
        <f t="shared" si="10"/>
        <v>27940196.421648458</v>
      </c>
      <c r="O95" s="257">
        <f t="shared" si="11"/>
        <v>29663486.600000001</v>
      </c>
      <c r="P95" s="257">
        <f t="shared" si="12"/>
        <v>31493065.545759849</v>
      </c>
      <c r="Q95" s="258">
        <f t="shared" si="13"/>
        <v>29663486.600000001</v>
      </c>
      <c r="R95" s="257">
        <f t="shared" si="13"/>
        <v>31493065.545759849</v>
      </c>
      <c r="S95" s="257">
        <f t="shared" si="14"/>
        <v>33435488.917527519</v>
      </c>
      <c r="T95" s="257"/>
      <c r="U95" s="257">
        <f t="shared" si="15"/>
        <v>2776271887.3445811</v>
      </c>
      <c r="V95" s="257">
        <f t="shared" si="16"/>
        <v>3129301999.2246275</v>
      </c>
      <c r="W95" s="257">
        <f t="shared" si="17"/>
        <v>3322310499.2000003</v>
      </c>
      <c r="X95" s="258">
        <f t="shared" si="18"/>
        <v>3527223341.125103</v>
      </c>
      <c r="Y95" s="258">
        <f t="shared" si="19"/>
        <v>3322310499.2000003</v>
      </c>
      <c r="Z95" s="257">
        <f t="shared" si="20"/>
        <v>3527223341.125103</v>
      </c>
      <c r="AA95" s="257">
        <f t="shared" si="24"/>
        <v>3744774758.763082</v>
      </c>
      <c r="AB95" s="257"/>
      <c r="AC95" s="32" t="str">
        <f t="shared" si="21"/>
        <v>BERTAHAP</v>
      </c>
      <c r="AD95" s="259">
        <f t="shared" si="22"/>
        <v>0</v>
      </c>
      <c r="AE95" s="260">
        <v>2</v>
      </c>
      <c r="AF95" s="261"/>
      <c r="AG95" s="257" t="e">
        <f>IF(AF95&gt;#REF!,"LB","KR")</f>
        <v>#REF!</v>
      </c>
      <c r="AH95" s="261">
        <v>3053900000</v>
      </c>
      <c r="AI95" s="261">
        <v>3442233000</v>
      </c>
      <c r="AJ95" s="261">
        <v>3654542000</v>
      </c>
      <c r="AK95" s="262">
        <v>3879946000</v>
      </c>
      <c r="AL95" s="262">
        <v>3654542000</v>
      </c>
      <c r="AM95" s="261">
        <v>3879946000</v>
      </c>
      <c r="AN95" s="261">
        <v>4119253000</v>
      </c>
      <c r="AO95" s="15"/>
      <c r="AP95" s="15"/>
      <c r="AQ95" s="264">
        <v>-741587.16499999911</v>
      </c>
      <c r="AR95" s="297"/>
      <c r="AS95" s="266"/>
      <c r="AT95" s="266"/>
      <c r="AU95" s="266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276"/>
      <c r="BT95" s="296"/>
      <c r="BU95" s="269" t="s">
        <v>56</v>
      </c>
      <c r="BV95" s="270" t="s">
        <v>32</v>
      </c>
      <c r="BW95" s="271">
        <v>85</v>
      </c>
      <c r="BX95" s="271">
        <v>74</v>
      </c>
      <c r="BY95" s="272">
        <v>28584814.360000003</v>
      </c>
      <c r="BZ95" s="272">
        <v>1944382000</v>
      </c>
      <c r="CA95" s="272">
        <v>2191630000</v>
      </c>
      <c r="CB95" s="272">
        <v>2326804000</v>
      </c>
      <c r="CC95" s="272">
        <v>2470317000</v>
      </c>
      <c r="CD95" s="272">
        <v>2622680000</v>
      </c>
      <c r="CE95" s="15"/>
      <c r="CF95" s="42">
        <v>3873814520</v>
      </c>
      <c r="CG95" s="187">
        <v>4112742760</v>
      </c>
    </row>
    <row r="96" spans="1:85">
      <c r="A96" s="3">
        <f t="shared" si="23"/>
        <v>57</v>
      </c>
      <c r="B96" s="249">
        <v>1</v>
      </c>
      <c r="C96" s="250" t="s">
        <v>149</v>
      </c>
      <c r="D96" s="251" t="s">
        <v>19</v>
      </c>
      <c r="E96" s="252"/>
      <c r="F96" s="40" t="s">
        <v>72</v>
      </c>
      <c r="G96" s="253">
        <f t="shared" si="3"/>
        <v>175</v>
      </c>
      <c r="H96" s="253">
        <f t="shared" si="4"/>
        <v>156</v>
      </c>
      <c r="I96" s="254">
        <f t="shared" si="5"/>
        <v>26966806</v>
      </c>
      <c r="J96" s="254">
        <f t="shared" si="6"/>
        <v>5</v>
      </c>
      <c r="K96" s="255">
        <f t="shared" si="7"/>
        <v>1.08</v>
      </c>
      <c r="L96" s="256">
        <f t="shared" ref="L96:L103" si="29">SUMIF($AN$4:$AN$22,D96,$AZ$4:$AZ$22)</f>
        <v>1</v>
      </c>
      <c r="M96" s="257">
        <f t="shared" si="9"/>
        <v>24337448.363085616</v>
      </c>
      <c r="N96" s="257">
        <f t="shared" si="10"/>
        <v>27432192.850345757</v>
      </c>
      <c r="O96" s="257">
        <f t="shared" si="11"/>
        <v>29124150.48</v>
      </c>
      <c r="P96" s="257">
        <f t="shared" si="12"/>
        <v>30920464.354018759</v>
      </c>
      <c r="Q96" s="258">
        <f t="shared" si="13"/>
        <v>29124150.48</v>
      </c>
      <c r="R96" s="257">
        <f t="shared" si="13"/>
        <v>30920464.354018759</v>
      </c>
      <c r="S96" s="257">
        <f t="shared" si="14"/>
        <v>32827570.937208839</v>
      </c>
      <c r="T96" s="257"/>
      <c r="U96" s="257">
        <f t="shared" si="15"/>
        <v>3796641944.641356</v>
      </c>
      <c r="V96" s="257">
        <f t="shared" si="16"/>
        <v>4279422084.6539383</v>
      </c>
      <c r="W96" s="257">
        <f t="shared" si="17"/>
        <v>4543367474.8800001</v>
      </c>
      <c r="X96" s="258">
        <f t="shared" si="18"/>
        <v>4823592439.2269268</v>
      </c>
      <c r="Y96" s="258">
        <f t="shared" si="19"/>
        <v>4543367474.8800001</v>
      </c>
      <c r="Z96" s="257">
        <f t="shared" si="20"/>
        <v>4823592439.2269268</v>
      </c>
      <c r="AA96" s="257">
        <f t="shared" si="24"/>
        <v>5121101066.2045784</v>
      </c>
      <c r="AB96" s="257"/>
      <c r="AC96" s="32" t="str">
        <f t="shared" si="21"/>
        <v>BERTAHAP</v>
      </c>
      <c r="AD96" s="259">
        <f t="shared" si="22"/>
        <v>0</v>
      </c>
      <c r="AE96" s="260">
        <v>2</v>
      </c>
      <c r="AF96" s="261"/>
      <c r="AG96" s="257" t="e">
        <f>IF(AF96&gt;#REF!,"LB","KR")</f>
        <v>#REF!</v>
      </c>
      <c r="AH96" s="261">
        <v>4176307000</v>
      </c>
      <c r="AI96" s="261">
        <v>4707365000</v>
      </c>
      <c r="AJ96" s="261">
        <v>4997705000</v>
      </c>
      <c r="AK96" s="262">
        <v>5305952000</v>
      </c>
      <c r="AL96" s="262">
        <v>4997705000</v>
      </c>
      <c r="AM96" s="261">
        <v>5305952000</v>
      </c>
      <c r="AN96" s="261">
        <v>5633212000</v>
      </c>
      <c r="AO96" s="15"/>
      <c r="AP96" s="15"/>
      <c r="AQ96" s="264">
        <v>-1280923.2850000001</v>
      </c>
      <c r="AR96" s="297"/>
      <c r="AS96" s="266"/>
      <c r="AT96" s="266"/>
      <c r="AU96" s="266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276"/>
      <c r="BT96" s="269"/>
      <c r="BU96" s="269" t="s">
        <v>58</v>
      </c>
      <c r="BV96" s="270" t="s">
        <v>38</v>
      </c>
      <c r="BW96" s="271">
        <v>101</v>
      </c>
      <c r="BX96" s="271">
        <v>90</v>
      </c>
      <c r="BY96" s="272">
        <v>28584814.360000003</v>
      </c>
      <c r="BZ96" s="272">
        <v>2364789000</v>
      </c>
      <c r="CA96" s="272">
        <v>2665495000</v>
      </c>
      <c r="CB96" s="272">
        <v>2829897000</v>
      </c>
      <c r="CC96" s="272">
        <v>3004439000</v>
      </c>
      <c r="CD96" s="272">
        <v>3189746000</v>
      </c>
      <c r="CE96" s="15"/>
      <c r="CF96" s="42">
        <v>5297567300</v>
      </c>
      <c r="CG96" s="187">
        <v>5624309120</v>
      </c>
    </row>
    <row r="97" spans="1:85">
      <c r="A97" s="3">
        <f t="shared" si="23"/>
        <v>58</v>
      </c>
      <c r="B97" s="249">
        <v>2</v>
      </c>
      <c r="C97" s="250" t="s">
        <v>149</v>
      </c>
      <c r="D97" s="251" t="s">
        <v>29</v>
      </c>
      <c r="E97" s="252"/>
      <c r="F97" s="40" t="s">
        <v>74</v>
      </c>
      <c r="G97" s="253">
        <f t="shared" si="3"/>
        <v>85</v>
      </c>
      <c r="H97" s="253">
        <f t="shared" si="4"/>
        <v>74</v>
      </c>
      <c r="I97" s="254">
        <f t="shared" si="5"/>
        <v>26966806</v>
      </c>
      <c r="J97" s="254">
        <f t="shared" si="6"/>
        <v>1</v>
      </c>
      <c r="K97" s="255">
        <f t="shared" si="7"/>
        <v>1.06</v>
      </c>
      <c r="L97" s="256">
        <f t="shared" si="29"/>
        <v>1</v>
      </c>
      <c r="M97" s="257">
        <f t="shared" si="9"/>
        <v>23886754.874880329</v>
      </c>
      <c r="N97" s="257">
        <f t="shared" si="10"/>
        <v>26924189.27904306</v>
      </c>
      <c r="O97" s="257">
        <f t="shared" si="11"/>
        <v>28584814.360000003</v>
      </c>
      <c r="P97" s="257">
        <f t="shared" si="12"/>
        <v>30347863.162277672</v>
      </c>
      <c r="Q97" s="258">
        <f t="shared" si="13"/>
        <v>28584814.360000003</v>
      </c>
      <c r="R97" s="257">
        <f t="shared" si="13"/>
        <v>30347863.162277672</v>
      </c>
      <c r="S97" s="257">
        <f t="shared" si="14"/>
        <v>32219652.956890158</v>
      </c>
      <c r="T97" s="257"/>
      <c r="U97" s="257">
        <f t="shared" si="15"/>
        <v>1767619860.7411444</v>
      </c>
      <c r="V97" s="257">
        <f t="shared" si="16"/>
        <v>1992390006.6491864</v>
      </c>
      <c r="W97" s="257">
        <f t="shared" si="17"/>
        <v>2115276262.6400003</v>
      </c>
      <c r="X97" s="258">
        <f t="shared" si="18"/>
        <v>2245741874.0085478</v>
      </c>
      <c r="Y97" s="258">
        <f t="shared" si="19"/>
        <v>2115276262.6400003</v>
      </c>
      <c r="Z97" s="257">
        <f t="shared" si="20"/>
        <v>2245741874.0085478</v>
      </c>
      <c r="AA97" s="257">
        <f t="shared" si="24"/>
        <v>2384254318.8098717</v>
      </c>
      <c r="AB97" s="257"/>
      <c r="AC97" s="32" t="str">
        <f t="shared" si="21"/>
        <v>BERTAHAP</v>
      </c>
      <c r="AD97" s="259">
        <f t="shared" si="22"/>
        <v>0</v>
      </c>
      <c r="AE97" s="260">
        <v>2</v>
      </c>
      <c r="AF97" s="261"/>
      <c r="AG97" s="257" t="e">
        <f>IF(AF97&gt;#REF!,"LB","KR")</f>
        <v>#REF!</v>
      </c>
      <c r="AH97" s="261">
        <v>1944382000</v>
      </c>
      <c r="AI97" s="261">
        <v>2191630000</v>
      </c>
      <c r="AJ97" s="261">
        <v>2326804000</v>
      </c>
      <c r="AK97" s="262">
        <v>2470317000</v>
      </c>
      <c r="AL97" s="262">
        <v>2326804000</v>
      </c>
      <c r="AM97" s="261">
        <v>2470317000</v>
      </c>
      <c r="AN97" s="261">
        <v>2622680000</v>
      </c>
      <c r="AO97" s="15"/>
      <c r="AP97" s="15"/>
      <c r="AQ97" s="264">
        <v>-1820259.4049999975</v>
      </c>
      <c r="AR97" s="297"/>
      <c r="AS97" s="266"/>
      <c r="AT97" s="266"/>
      <c r="AU97" s="266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276"/>
      <c r="BT97" s="269"/>
      <c r="BU97" s="269" t="s">
        <v>60</v>
      </c>
      <c r="BV97" s="270" t="s">
        <v>44</v>
      </c>
      <c r="BW97" s="271">
        <v>101</v>
      </c>
      <c r="BX97" s="271">
        <v>90</v>
      </c>
      <c r="BY97" s="272">
        <v>28584814.360000003</v>
      </c>
      <c r="BZ97" s="272">
        <v>2364789000</v>
      </c>
      <c r="CA97" s="272">
        <v>2665495000</v>
      </c>
      <c r="CB97" s="272">
        <v>2829897000</v>
      </c>
      <c r="CC97" s="272">
        <v>3004439000</v>
      </c>
      <c r="CD97" s="272">
        <v>3189746000</v>
      </c>
      <c r="CE97" s="15"/>
      <c r="CF97" s="42">
        <v>2466412240</v>
      </c>
      <c r="CG97" s="187">
        <v>2618536020</v>
      </c>
    </row>
    <row r="98" spans="1:85">
      <c r="A98" s="3">
        <f t="shared" si="23"/>
        <v>59</v>
      </c>
      <c r="B98" s="249">
        <v>3</v>
      </c>
      <c r="C98" s="250" t="s">
        <v>149</v>
      </c>
      <c r="D98" s="251" t="s">
        <v>32</v>
      </c>
      <c r="E98" s="252"/>
      <c r="F98" s="40" t="s">
        <v>56</v>
      </c>
      <c r="G98" s="253">
        <f t="shared" si="3"/>
        <v>85</v>
      </c>
      <c r="H98" s="253">
        <f t="shared" si="4"/>
        <v>74</v>
      </c>
      <c r="I98" s="254">
        <f t="shared" si="5"/>
        <v>26966806</v>
      </c>
      <c r="J98" s="254">
        <f t="shared" si="6"/>
        <v>1</v>
      </c>
      <c r="K98" s="255">
        <f t="shared" si="7"/>
        <v>1.06</v>
      </c>
      <c r="L98" s="256">
        <f t="shared" si="29"/>
        <v>1</v>
      </c>
      <c r="M98" s="257">
        <f t="shared" si="9"/>
        <v>23886754.874880329</v>
      </c>
      <c r="N98" s="257">
        <f t="shared" si="10"/>
        <v>26924189.27904306</v>
      </c>
      <c r="O98" s="257">
        <f t="shared" si="11"/>
        <v>28584814.360000003</v>
      </c>
      <c r="P98" s="257">
        <f t="shared" si="12"/>
        <v>30347863.162277672</v>
      </c>
      <c r="Q98" s="258">
        <f t="shared" si="13"/>
        <v>28584814.360000003</v>
      </c>
      <c r="R98" s="257">
        <f t="shared" si="13"/>
        <v>30347863.162277672</v>
      </c>
      <c r="S98" s="257">
        <f t="shared" si="14"/>
        <v>32219652.956890158</v>
      </c>
      <c r="T98" s="257"/>
      <c r="U98" s="257">
        <f t="shared" si="15"/>
        <v>1767619860.7411444</v>
      </c>
      <c r="V98" s="257">
        <f t="shared" si="16"/>
        <v>1992390006.6491864</v>
      </c>
      <c r="W98" s="257">
        <f t="shared" si="17"/>
        <v>2115276262.6400003</v>
      </c>
      <c r="X98" s="258">
        <f t="shared" si="18"/>
        <v>2245741874.0085478</v>
      </c>
      <c r="Y98" s="258">
        <f t="shared" si="19"/>
        <v>2115276262.6400003</v>
      </c>
      <c r="Z98" s="257">
        <f t="shared" si="20"/>
        <v>2245741874.0085478</v>
      </c>
      <c r="AA98" s="257">
        <f t="shared" si="24"/>
        <v>2384254318.8098717</v>
      </c>
      <c r="AB98" s="257"/>
      <c r="AC98" s="32" t="str">
        <f t="shared" si="21"/>
        <v>BERTAHAP</v>
      </c>
      <c r="AD98" s="259">
        <f t="shared" si="22"/>
        <v>0</v>
      </c>
      <c r="AE98" s="260">
        <v>2</v>
      </c>
      <c r="AF98" s="261"/>
      <c r="AG98" s="257" t="e">
        <f>IF(AF98&gt;#REF!,"LB","KR")</f>
        <v>#REF!</v>
      </c>
      <c r="AH98" s="261">
        <v>1944382000</v>
      </c>
      <c r="AI98" s="261">
        <v>2191630000</v>
      </c>
      <c r="AJ98" s="261">
        <v>2326804000</v>
      </c>
      <c r="AK98" s="262">
        <v>2470317000</v>
      </c>
      <c r="AL98" s="262">
        <v>2326804000</v>
      </c>
      <c r="AM98" s="261">
        <v>2470317000</v>
      </c>
      <c r="AN98" s="261">
        <v>2622680000</v>
      </c>
      <c r="AO98" s="15"/>
      <c r="AP98" s="15"/>
      <c r="AQ98" s="264">
        <v>-1820259.4049999975</v>
      </c>
      <c r="AR98" s="297"/>
      <c r="AS98" s="266"/>
      <c r="AT98" s="266"/>
      <c r="AU98" s="266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276"/>
      <c r="BT98" s="269"/>
      <c r="BU98" s="269" t="s">
        <v>62</v>
      </c>
      <c r="BV98" s="270">
        <v>11</v>
      </c>
      <c r="BW98" s="271">
        <v>101</v>
      </c>
      <c r="BX98" s="271">
        <v>90</v>
      </c>
      <c r="BY98" s="272">
        <v>28584814.360000003</v>
      </c>
      <c r="BZ98" s="272">
        <v>2364789000</v>
      </c>
      <c r="CA98" s="272">
        <v>2665495000</v>
      </c>
      <c r="CB98" s="272">
        <v>2829897000</v>
      </c>
      <c r="CC98" s="272">
        <v>3004439000</v>
      </c>
      <c r="CD98" s="272">
        <v>3189746000</v>
      </c>
      <c r="CE98" s="15"/>
      <c r="CF98" s="42">
        <v>2466412240</v>
      </c>
      <c r="CG98" s="187">
        <v>2618536020</v>
      </c>
    </row>
    <row r="99" spans="1:85">
      <c r="A99" s="3">
        <f t="shared" si="23"/>
        <v>60</v>
      </c>
      <c r="B99" s="249">
        <v>4</v>
      </c>
      <c r="C99" s="250" t="s">
        <v>149</v>
      </c>
      <c r="D99" s="251" t="s">
        <v>38</v>
      </c>
      <c r="E99" s="252"/>
      <c r="F99" s="40" t="s">
        <v>58</v>
      </c>
      <c r="G99" s="253">
        <f t="shared" si="3"/>
        <v>101</v>
      </c>
      <c r="H99" s="253">
        <f t="shared" si="4"/>
        <v>90</v>
      </c>
      <c r="I99" s="254">
        <f t="shared" si="5"/>
        <v>26966806</v>
      </c>
      <c r="J99" s="254">
        <f t="shared" si="6"/>
        <v>1</v>
      </c>
      <c r="K99" s="255">
        <f t="shared" si="7"/>
        <v>1.06</v>
      </c>
      <c r="L99" s="256">
        <f t="shared" si="29"/>
        <v>1</v>
      </c>
      <c r="M99" s="257">
        <f t="shared" si="9"/>
        <v>23886754.874880329</v>
      </c>
      <c r="N99" s="257">
        <f t="shared" si="10"/>
        <v>26924189.27904306</v>
      </c>
      <c r="O99" s="257">
        <f t="shared" si="11"/>
        <v>28584814.360000003</v>
      </c>
      <c r="P99" s="257">
        <f t="shared" si="12"/>
        <v>30347863.162277672</v>
      </c>
      <c r="Q99" s="258">
        <f t="shared" si="13"/>
        <v>28584814.360000003</v>
      </c>
      <c r="R99" s="257">
        <f t="shared" si="13"/>
        <v>30347863.162277672</v>
      </c>
      <c r="S99" s="257">
        <f t="shared" si="14"/>
        <v>32219652.956890158</v>
      </c>
      <c r="T99" s="257"/>
      <c r="U99" s="257">
        <f t="shared" si="15"/>
        <v>2149807938.7392297</v>
      </c>
      <c r="V99" s="257">
        <f t="shared" si="16"/>
        <v>2423177035.1138754</v>
      </c>
      <c r="W99" s="257">
        <f t="shared" si="17"/>
        <v>2572633292.4000001</v>
      </c>
      <c r="X99" s="258">
        <f t="shared" si="18"/>
        <v>2731307684.6049905</v>
      </c>
      <c r="Y99" s="258">
        <f t="shared" si="19"/>
        <v>2572633292.4000001</v>
      </c>
      <c r="Z99" s="257">
        <f t="shared" si="20"/>
        <v>2731307684.6049905</v>
      </c>
      <c r="AA99" s="257">
        <f t="shared" si="24"/>
        <v>2899768766.1201143</v>
      </c>
      <c r="AB99" s="257"/>
      <c r="AC99" s="32" t="str">
        <f t="shared" si="21"/>
        <v>BERTAHAP</v>
      </c>
      <c r="AD99" s="259">
        <f t="shared" si="22"/>
        <v>0</v>
      </c>
      <c r="AE99" s="260">
        <v>2</v>
      </c>
      <c r="AF99" s="261"/>
      <c r="AG99" s="257" t="e">
        <f>IF(AF99&gt;#REF!,"LB","KR")</f>
        <v>#REF!</v>
      </c>
      <c r="AH99" s="261">
        <v>2364789000</v>
      </c>
      <c r="AI99" s="261">
        <v>2665495000</v>
      </c>
      <c r="AJ99" s="261">
        <v>2829897000</v>
      </c>
      <c r="AK99" s="262">
        <v>3004439000</v>
      </c>
      <c r="AL99" s="262">
        <v>2829897000</v>
      </c>
      <c r="AM99" s="261">
        <v>3004439000</v>
      </c>
      <c r="AN99" s="261">
        <v>3189746000</v>
      </c>
      <c r="AO99" s="15"/>
      <c r="AP99" s="15"/>
      <c r="AQ99" s="264">
        <v>-1820259.4049999975</v>
      </c>
      <c r="AR99" s="297"/>
      <c r="AS99" s="266"/>
      <c r="AT99" s="266"/>
      <c r="AU99" s="266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276"/>
      <c r="BT99" s="269"/>
      <c r="BU99" s="269" t="s">
        <v>78</v>
      </c>
      <c r="BV99" s="270">
        <v>19</v>
      </c>
      <c r="BW99" s="271">
        <v>138</v>
      </c>
      <c r="BX99" s="271">
        <v>120</v>
      </c>
      <c r="BY99" s="272">
        <v>28584814.360000003</v>
      </c>
      <c r="BZ99" s="272">
        <v>3153052000</v>
      </c>
      <c r="CA99" s="272">
        <v>3553993000</v>
      </c>
      <c r="CB99" s="272">
        <v>3773196000</v>
      </c>
      <c r="CC99" s="272">
        <v>4005918000</v>
      </c>
      <c r="CD99" s="272">
        <v>4252995000</v>
      </c>
      <c r="CE99" s="15"/>
      <c r="CF99" s="42">
        <v>2999690820</v>
      </c>
      <c r="CG99" s="187">
        <v>3184705340</v>
      </c>
    </row>
    <row r="100" spans="1:85">
      <c r="A100" s="3">
        <f t="shared" si="23"/>
        <v>61</v>
      </c>
      <c r="B100" s="249">
        <v>5</v>
      </c>
      <c r="C100" s="250" t="s">
        <v>149</v>
      </c>
      <c r="D100" s="251" t="s">
        <v>44</v>
      </c>
      <c r="E100" s="252"/>
      <c r="F100" s="40" t="s">
        <v>60</v>
      </c>
      <c r="G100" s="253">
        <f t="shared" si="3"/>
        <v>101</v>
      </c>
      <c r="H100" s="253">
        <f t="shared" si="4"/>
        <v>90</v>
      </c>
      <c r="I100" s="254">
        <f t="shared" si="5"/>
        <v>26966806</v>
      </c>
      <c r="J100" s="254">
        <f t="shared" si="6"/>
        <v>1</v>
      </c>
      <c r="K100" s="255">
        <f t="shared" si="7"/>
        <v>1.06</v>
      </c>
      <c r="L100" s="256">
        <f t="shared" si="29"/>
        <v>1</v>
      </c>
      <c r="M100" s="257">
        <f t="shared" si="9"/>
        <v>23886754.874880329</v>
      </c>
      <c r="N100" s="257">
        <f t="shared" si="10"/>
        <v>26924189.27904306</v>
      </c>
      <c r="O100" s="257">
        <f t="shared" si="11"/>
        <v>28584814.360000003</v>
      </c>
      <c r="P100" s="257">
        <f t="shared" si="12"/>
        <v>30347863.162277672</v>
      </c>
      <c r="Q100" s="258">
        <f t="shared" si="13"/>
        <v>28584814.360000003</v>
      </c>
      <c r="R100" s="257">
        <f t="shared" si="13"/>
        <v>30347863.162277672</v>
      </c>
      <c r="S100" s="257">
        <f t="shared" si="14"/>
        <v>32219652.956890158</v>
      </c>
      <c r="T100" s="257"/>
      <c r="U100" s="257">
        <f t="shared" si="15"/>
        <v>2149807938.7392297</v>
      </c>
      <c r="V100" s="257">
        <f t="shared" si="16"/>
        <v>2423177035.1138754</v>
      </c>
      <c r="W100" s="257">
        <f t="shared" si="17"/>
        <v>2572633292.4000001</v>
      </c>
      <c r="X100" s="258">
        <f t="shared" si="18"/>
        <v>2731307684.6049905</v>
      </c>
      <c r="Y100" s="258">
        <f t="shared" si="19"/>
        <v>2572633292.4000001</v>
      </c>
      <c r="Z100" s="257">
        <f t="shared" si="20"/>
        <v>2731307684.6049905</v>
      </c>
      <c r="AA100" s="257">
        <f t="shared" si="24"/>
        <v>2899768766.1201143</v>
      </c>
      <c r="AB100" s="257"/>
      <c r="AC100" s="32" t="str">
        <f t="shared" si="21"/>
        <v>BERTAHAP</v>
      </c>
      <c r="AD100" s="259">
        <f t="shared" si="22"/>
        <v>0</v>
      </c>
      <c r="AE100" s="260">
        <v>2</v>
      </c>
      <c r="AF100" s="261"/>
      <c r="AG100" s="257" t="e">
        <f>IF(AF100&gt;#REF!,"LB","KR")</f>
        <v>#REF!</v>
      </c>
      <c r="AH100" s="261">
        <v>2364789000</v>
      </c>
      <c r="AI100" s="261">
        <v>2665495000</v>
      </c>
      <c r="AJ100" s="261">
        <v>2829897000</v>
      </c>
      <c r="AK100" s="262">
        <v>3004439000</v>
      </c>
      <c r="AL100" s="262">
        <v>2829897000</v>
      </c>
      <c r="AM100" s="261">
        <v>3004439000</v>
      </c>
      <c r="AN100" s="261">
        <v>3189746000</v>
      </c>
      <c r="AO100" s="15"/>
      <c r="AP100" s="15"/>
      <c r="AQ100" s="264">
        <v>-1820259.4049999975</v>
      </c>
      <c r="AR100" s="297"/>
      <c r="AS100" s="266"/>
      <c r="AT100" s="266"/>
      <c r="AU100" s="266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268">
        <v>17</v>
      </c>
      <c r="BT100" s="269" t="s">
        <v>150</v>
      </c>
      <c r="BU100" s="269" t="s">
        <v>74</v>
      </c>
      <c r="BV100" s="270" t="s">
        <v>29</v>
      </c>
      <c r="BW100" s="271">
        <v>85</v>
      </c>
      <c r="BX100" s="271">
        <v>74</v>
      </c>
      <c r="BY100" s="272">
        <v>28584814.360000003</v>
      </c>
      <c r="BZ100" s="272">
        <v>1944382000</v>
      </c>
      <c r="CA100" s="272">
        <v>2191630000</v>
      </c>
      <c r="CB100" s="272">
        <v>2326804000</v>
      </c>
      <c r="CC100" s="272">
        <v>2470317000</v>
      </c>
      <c r="CD100" s="272">
        <v>2622680000</v>
      </c>
      <c r="CE100" s="15">
        <v>8</v>
      </c>
      <c r="CF100" s="42">
        <v>2999690820</v>
      </c>
      <c r="CG100" s="187">
        <v>3184705340</v>
      </c>
    </row>
    <row r="101" spans="1:85">
      <c r="A101" s="3">
        <f t="shared" si="23"/>
        <v>62</v>
      </c>
      <c r="B101" s="249">
        <v>6</v>
      </c>
      <c r="C101" s="250" t="s">
        <v>149</v>
      </c>
      <c r="D101" s="285">
        <v>11</v>
      </c>
      <c r="E101" s="252"/>
      <c r="F101" s="40" t="s">
        <v>62</v>
      </c>
      <c r="G101" s="253">
        <f t="shared" si="3"/>
        <v>101</v>
      </c>
      <c r="H101" s="253">
        <f t="shared" si="4"/>
        <v>90</v>
      </c>
      <c r="I101" s="254">
        <f t="shared" si="5"/>
        <v>26966806</v>
      </c>
      <c r="J101" s="254">
        <f t="shared" si="6"/>
        <v>1</v>
      </c>
      <c r="K101" s="255">
        <f t="shared" si="7"/>
        <v>1.06</v>
      </c>
      <c r="L101" s="256">
        <f t="shared" si="29"/>
        <v>1</v>
      </c>
      <c r="M101" s="257">
        <f t="shared" si="9"/>
        <v>23886754.874880329</v>
      </c>
      <c r="N101" s="257">
        <f t="shared" si="10"/>
        <v>26924189.27904306</v>
      </c>
      <c r="O101" s="257">
        <f t="shared" si="11"/>
        <v>28584814.360000003</v>
      </c>
      <c r="P101" s="257">
        <f t="shared" si="12"/>
        <v>30347863.162277672</v>
      </c>
      <c r="Q101" s="258">
        <f t="shared" si="13"/>
        <v>28584814.360000003</v>
      </c>
      <c r="R101" s="257">
        <f t="shared" si="13"/>
        <v>30347863.162277672</v>
      </c>
      <c r="S101" s="257">
        <f t="shared" si="14"/>
        <v>32219652.956890158</v>
      </c>
      <c r="T101" s="257"/>
      <c r="U101" s="257">
        <f t="shared" si="15"/>
        <v>2149807938.7392297</v>
      </c>
      <c r="V101" s="257">
        <f t="shared" si="16"/>
        <v>2423177035.1138754</v>
      </c>
      <c r="W101" s="257">
        <f t="shared" si="17"/>
        <v>2572633292.4000001</v>
      </c>
      <c r="X101" s="258">
        <f t="shared" si="18"/>
        <v>2731307684.6049905</v>
      </c>
      <c r="Y101" s="258">
        <f t="shared" si="19"/>
        <v>2572633292.4000001</v>
      </c>
      <c r="Z101" s="257">
        <f t="shared" si="20"/>
        <v>2731307684.6049905</v>
      </c>
      <c r="AA101" s="257">
        <f t="shared" si="24"/>
        <v>2899768766.1201143</v>
      </c>
      <c r="AB101" s="257"/>
      <c r="AC101" s="32" t="str">
        <f t="shared" si="21"/>
        <v>BERTAHAP</v>
      </c>
      <c r="AD101" s="259">
        <f t="shared" si="22"/>
        <v>0</v>
      </c>
      <c r="AE101" s="260">
        <v>2</v>
      </c>
      <c r="AF101" s="261"/>
      <c r="AG101" s="257" t="e">
        <f>IF(AF101&gt;#REF!,"LB","KR")</f>
        <v>#REF!</v>
      </c>
      <c r="AH101" s="261">
        <v>2364789000</v>
      </c>
      <c r="AI101" s="261">
        <v>2665495000</v>
      </c>
      <c r="AJ101" s="261">
        <v>2829897000</v>
      </c>
      <c r="AK101" s="262">
        <v>3004439000</v>
      </c>
      <c r="AL101" s="262">
        <v>2829897000</v>
      </c>
      <c r="AM101" s="261">
        <v>3004439000</v>
      </c>
      <c r="AN101" s="261">
        <v>3189746000</v>
      </c>
      <c r="AO101" s="15"/>
      <c r="AP101" s="15"/>
      <c r="AQ101" s="264">
        <v>-1820259.4049999975</v>
      </c>
      <c r="AR101" s="297"/>
      <c r="AS101" s="266"/>
      <c r="AT101" s="266"/>
      <c r="AU101" s="266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268"/>
      <c r="BT101" s="269"/>
      <c r="BU101" s="269" t="s">
        <v>56</v>
      </c>
      <c r="BV101" s="270" t="s">
        <v>32</v>
      </c>
      <c r="BW101" s="271">
        <v>85</v>
      </c>
      <c r="BX101" s="271">
        <v>74</v>
      </c>
      <c r="BY101" s="272">
        <v>28584814.360000003</v>
      </c>
      <c r="BZ101" s="272">
        <v>1944382000</v>
      </c>
      <c r="CA101" s="272">
        <v>2191630000</v>
      </c>
      <c r="CB101" s="272">
        <v>2326804000</v>
      </c>
      <c r="CC101" s="272">
        <v>2470317000</v>
      </c>
      <c r="CD101" s="272">
        <v>2622680000</v>
      </c>
      <c r="CE101" s="15"/>
      <c r="CF101" s="42">
        <v>2999690820</v>
      </c>
      <c r="CG101" s="187">
        <v>3184705340</v>
      </c>
    </row>
    <row r="102" spans="1:85">
      <c r="A102" s="3">
        <f t="shared" si="23"/>
        <v>63</v>
      </c>
      <c r="B102" s="249">
        <v>7</v>
      </c>
      <c r="C102" s="250" t="s">
        <v>149</v>
      </c>
      <c r="D102" s="285">
        <v>19</v>
      </c>
      <c r="E102" s="252"/>
      <c r="F102" s="40" t="s">
        <v>78</v>
      </c>
      <c r="G102" s="253">
        <f t="shared" si="3"/>
        <v>138</v>
      </c>
      <c r="H102" s="253">
        <f t="shared" si="4"/>
        <v>120</v>
      </c>
      <c r="I102" s="254">
        <f t="shared" si="5"/>
        <v>26966806</v>
      </c>
      <c r="J102" s="254">
        <f t="shared" si="6"/>
        <v>1</v>
      </c>
      <c r="K102" s="255">
        <f t="shared" si="7"/>
        <v>1.06</v>
      </c>
      <c r="L102" s="256">
        <f t="shared" si="29"/>
        <v>1</v>
      </c>
      <c r="M102" s="257">
        <f t="shared" si="9"/>
        <v>23886754.874880329</v>
      </c>
      <c r="N102" s="257">
        <f t="shared" si="10"/>
        <v>26924189.27904306</v>
      </c>
      <c r="O102" s="257">
        <f t="shared" si="11"/>
        <v>28584814.360000003</v>
      </c>
      <c r="P102" s="257">
        <f t="shared" si="12"/>
        <v>30347863.162277672</v>
      </c>
      <c r="Q102" s="258">
        <f t="shared" si="13"/>
        <v>28584814.360000003</v>
      </c>
      <c r="R102" s="257">
        <f t="shared" si="13"/>
        <v>30347863.162277672</v>
      </c>
      <c r="S102" s="257">
        <f t="shared" si="14"/>
        <v>32219652.956890158</v>
      </c>
      <c r="T102" s="257"/>
      <c r="U102" s="257">
        <f t="shared" si="15"/>
        <v>2866410584.9856396</v>
      </c>
      <c r="V102" s="257">
        <f t="shared" si="16"/>
        <v>3230902713.485167</v>
      </c>
      <c r="W102" s="257">
        <f t="shared" si="17"/>
        <v>3430177723.2000003</v>
      </c>
      <c r="X102" s="258">
        <f t="shared" si="18"/>
        <v>3641743579.4733205</v>
      </c>
      <c r="Y102" s="258">
        <f t="shared" si="19"/>
        <v>3430177723.2000003</v>
      </c>
      <c r="Z102" s="257">
        <f t="shared" si="20"/>
        <v>3641743579.4733205</v>
      </c>
      <c r="AA102" s="257">
        <f t="shared" si="24"/>
        <v>3866358354.8268189</v>
      </c>
      <c r="AB102" s="257"/>
      <c r="AC102" s="32" t="str">
        <f t="shared" si="21"/>
        <v>BERTAHAP</v>
      </c>
      <c r="AD102" s="259">
        <f t="shared" si="22"/>
        <v>0</v>
      </c>
      <c r="AE102" s="260">
        <v>2</v>
      </c>
      <c r="AF102" s="261"/>
      <c r="AG102" s="257" t="e">
        <f>IF(AF102&gt;#REF!,"LB","KR")</f>
        <v>#REF!</v>
      </c>
      <c r="AH102" s="261">
        <v>3153052000</v>
      </c>
      <c r="AI102" s="261">
        <v>3553993000</v>
      </c>
      <c r="AJ102" s="261">
        <v>3773196000</v>
      </c>
      <c r="AK102" s="262">
        <v>4005918000</v>
      </c>
      <c r="AL102" s="262">
        <v>3773196000</v>
      </c>
      <c r="AM102" s="261">
        <v>4005918000</v>
      </c>
      <c r="AN102" s="261">
        <v>4252995000</v>
      </c>
      <c r="AO102" s="15"/>
      <c r="AP102" s="15"/>
      <c r="AQ102" s="264">
        <v>-1820259.4049999975</v>
      </c>
      <c r="AR102" s="297"/>
      <c r="AS102" s="266"/>
      <c r="AT102" s="266"/>
      <c r="AU102" s="266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268"/>
      <c r="BT102" s="296"/>
      <c r="BU102" s="269" t="s">
        <v>58</v>
      </c>
      <c r="BV102" s="270" t="s">
        <v>38</v>
      </c>
      <c r="BW102" s="271">
        <v>101</v>
      </c>
      <c r="BX102" s="271">
        <v>90</v>
      </c>
      <c r="BY102" s="272">
        <v>28584814.360000003</v>
      </c>
      <c r="BZ102" s="272">
        <v>2364789000</v>
      </c>
      <c r="CA102" s="272">
        <v>2665495000</v>
      </c>
      <c r="CB102" s="272">
        <v>2829897000</v>
      </c>
      <c r="CC102" s="272">
        <v>3004439000</v>
      </c>
      <c r="CD102" s="272">
        <v>3189746000</v>
      </c>
      <c r="CE102" s="15"/>
      <c r="CF102" s="42">
        <v>3999587760</v>
      </c>
      <c r="CG102" s="187">
        <v>4246273080</v>
      </c>
    </row>
    <row r="103" spans="1:85">
      <c r="A103" s="3">
        <f t="shared" si="23"/>
        <v>64</v>
      </c>
      <c r="B103" s="249">
        <v>8</v>
      </c>
      <c r="C103" s="250" t="s">
        <v>149</v>
      </c>
      <c r="D103" s="285">
        <v>21</v>
      </c>
      <c r="E103" s="252"/>
      <c r="F103" s="40" t="s">
        <v>84</v>
      </c>
      <c r="G103" s="253">
        <f t="shared" si="3"/>
        <v>132</v>
      </c>
      <c r="H103" s="253">
        <f t="shared" si="4"/>
        <v>112</v>
      </c>
      <c r="I103" s="254">
        <f t="shared" si="5"/>
        <v>26966806</v>
      </c>
      <c r="J103" s="254">
        <f t="shared" si="6"/>
        <v>3</v>
      </c>
      <c r="K103" s="255">
        <f t="shared" si="7"/>
        <v>1.1000000000000001</v>
      </c>
      <c r="L103" s="256">
        <f t="shared" si="29"/>
        <v>1</v>
      </c>
      <c r="M103" s="257">
        <f t="shared" si="9"/>
        <v>24788141.851290904</v>
      </c>
      <c r="N103" s="257">
        <f t="shared" si="10"/>
        <v>27940196.421648458</v>
      </c>
      <c r="O103" s="257">
        <f t="shared" si="11"/>
        <v>29663486.600000001</v>
      </c>
      <c r="P103" s="257">
        <f t="shared" si="12"/>
        <v>31493065.545759849</v>
      </c>
      <c r="Q103" s="258">
        <f t="shared" si="13"/>
        <v>29663486.600000001</v>
      </c>
      <c r="R103" s="257">
        <f t="shared" si="13"/>
        <v>31493065.545759849</v>
      </c>
      <c r="S103" s="257">
        <f t="shared" si="14"/>
        <v>33435488.917527519</v>
      </c>
      <c r="T103" s="257"/>
      <c r="U103" s="257">
        <f t="shared" si="15"/>
        <v>2776271887.3445811</v>
      </c>
      <c r="V103" s="257">
        <f t="shared" si="16"/>
        <v>3129301999.2246275</v>
      </c>
      <c r="W103" s="257">
        <f t="shared" si="17"/>
        <v>3322310499.2000003</v>
      </c>
      <c r="X103" s="258">
        <f t="shared" si="18"/>
        <v>3527223341.125103</v>
      </c>
      <c r="Y103" s="258">
        <f t="shared" si="19"/>
        <v>3322310499.2000003</v>
      </c>
      <c r="Z103" s="257">
        <f t="shared" si="20"/>
        <v>3527223341.125103</v>
      </c>
      <c r="AA103" s="257">
        <f t="shared" si="24"/>
        <v>3744774758.763082</v>
      </c>
      <c r="AB103" s="257"/>
      <c r="AC103" s="32" t="str">
        <f t="shared" si="21"/>
        <v>BERTAHAP</v>
      </c>
      <c r="AD103" s="259">
        <f t="shared" si="22"/>
        <v>0</v>
      </c>
      <c r="AE103" s="260">
        <v>2</v>
      </c>
      <c r="AF103" s="261"/>
      <c r="AG103" s="257" t="e">
        <f>IF(AF103&gt;#REF!,"LB","KR")</f>
        <v>#REF!</v>
      </c>
      <c r="AH103" s="261">
        <v>3053900000</v>
      </c>
      <c r="AI103" s="261">
        <v>3442233000</v>
      </c>
      <c r="AJ103" s="261">
        <v>3654542000</v>
      </c>
      <c r="AK103" s="262">
        <v>3879946000</v>
      </c>
      <c r="AL103" s="262">
        <v>3654542000</v>
      </c>
      <c r="AM103" s="261">
        <v>3879946000</v>
      </c>
      <c r="AN103" s="261">
        <v>4119253000</v>
      </c>
      <c r="AO103" s="15"/>
      <c r="AP103" s="15"/>
      <c r="AQ103" s="264">
        <v>-741587.16499999911</v>
      </c>
      <c r="AR103" s="297"/>
      <c r="AS103" s="266"/>
      <c r="AT103" s="266"/>
      <c r="AU103" s="266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268"/>
      <c r="BT103" s="296"/>
      <c r="BU103" s="269" t="s">
        <v>60</v>
      </c>
      <c r="BV103" s="270" t="s">
        <v>44</v>
      </c>
      <c r="BW103" s="271">
        <v>101</v>
      </c>
      <c r="BX103" s="271">
        <v>90</v>
      </c>
      <c r="BY103" s="272">
        <v>28584814.360000003</v>
      </c>
      <c r="BZ103" s="272">
        <v>2364789000</v>
      </c>
      <c r="CA103" s="272">
        <v>2665495000</v>
      </c>
      <c r="CB103" s="272">
        <v>2829897000</v>
      </c>
      <c r="CC103" s="272">
        <v>3004439000</v>
      </c>
      <c r="CD103" s="272">
        <v>3189746000</v>
      </c>
      <c r="CE103" s="15"/>
      <c r="CF103" s="42">
        <v>3873814520</v>
      </c>
      <c r="CG103" s="187">
        <v>4112742760</v>
      </c>
    </row>
    <row r="104" spans="1:85">
      <c r="A104" s="3">
        <f t="shared" si="23"/>
        <v>65</v>
      </c>
      <c r="B104" s="249">
        <v>1</v>
      </c>
      <c r="C104" s="250" t="s">
        <v>151</v>
      </c>
      <c r="D104" s="251" t="s">
        <v>19</v>
      </c>
      <c r="E104" s="252"/>
      <c r="F104" s="40" t="s">
        <v>72</v>
      </c>
      <c r="G104" s="253">
        <f t="shared" ref="G104:G167" si="30">SUMIF($V$10:$V$28,F104,$AA$10:$AA$28)</f>
        <v>175</v>
      </c>
      <c r="H104" s="253">
        <f t="shared" ref="H104:H167" si="31">SUMIF($V$10:$V$28,F104,$X$10:$X$28)</f>
        <v>156</v>
      </c>
      <c r="I104" s="254">
        <f t="shared" ref="I104:I167" si="32">$I$27</f>
        <v>26966806</v>
      </c>
      <c r="J104" s="254">
        <f t="shared" ref="J104:J167" si="33">SUMIF($AN$4:$AN$22,D104,$AO$4:$AO$22)</f>
        <v>5</v>
      </c>
      <c r="K104" s="255">
        <f t="shared" ref="K104:K167" si="34">IF(J104=$AJ$25,$AI$25,IF(J104=$AJ$26,$AI$26,IF(J104=$AJ$27,$AI$27,IF(J104=$AJ$28,$AI$28,IF(J104=$AJ$29,$AI$29,IF(J104=$AJ$30,$AI$30))))))</f>
        <v>1.08</v>
      </c>
      <c r="L104" s="305">
        <f>SUMIF($AN$4:$AN$22,D104,$BE$4:$BE$22)</f>
        <v>1.01</v>
      </c>
      <c r="M104" s="257">
        <f t="shared" ref="M104:M167" si="35">$O104/(1+6%/12)^36</f>
        <v>24580822.846716471</v>
      </c>
      <c r="N104" s="257">
        <f t="shared" ref="N104:N167" si="36">$O104/(1+6%/12)^12</f>
        <v>27706514.778849214</v>
      </c>
      <c r="O104" s="257">
        <f t="shared" ref="O104:O167" si="37">$I$27*K104*L104</f>
        <v>29415391.9848</v>
      </c>
      <c r="P104" s="257">
        <f t="shared" ref="P104:P167" si="38">$O104*(1+6%/12)^12</f>
        <v>31229668.997558944</v>
      </c>
      <c r="Q104" s="258">
        <f t="shared" ref="Q104:R167" si="39">O104</f>
        <v>29415391.9848</v>
      </c>
      <c r="R104" s="257">
        <f t="shared" si="39"/>
        <v>31229668.997558944</v>
      </c>
      <c r="S104" s="257">
        <f t="shared" ref="S104:S167" si="40">$O104*(1+6%/12)^24</f>
        <v>33155846.646580923</v>
      </c>
      <c r="T104" s="257"/>
      <c r="U104" s="257">
        <f t="shared" ref="U104:U167" si="41">M104*H104</f>
        <v>3834608364.0877695</v>
      </c>
      <c r="V104" s="257">
        <f t="shared" ref="V104:V167" si="42">N104*H104</f>
        <v>4322216305.5004778</v>
      </c>
      <c r="W104" s="257">
        <f t="shared" ref="W104:W167" si="43">O104*H104</f>
        <v>4588801149.6288004</v>
      </c>
      <c r="X104" s="258">
        <f t="shared" ref="X104:X167" si="44">P104*H104</f>
        <v>4871828363.619195</v>
      </c>
      <c r="Y104" s="258">
        <f t="shared" ref="Y104:Y167" si="45">Q104*H104</f>
        <v>4588801149.6288004</v>
      </c>
      <c r="Z104" s="257">
        <f t="shared" ref="Z104:Z167" si="46">R104*H104</f>
        <v>4871828363.619195</v>
      </c>
      <c r="AA104" s="257">
        <f t="shared" si="24"/>
        <v>5172312076.8666239</v>
      </c>
      <c r="AB104" s="257"/>
      <c r="AC104" s="32" t="str">
        <f t="shared" ref="AC104:AC167" si="47">IF(AE104=$H$32,$M$32,IF(AE104=$H$33,$M$33,IF(AE104=$H$34,$M$34)))</f>
        <v>BERTAHAP</v>
      </c>
      <c r="AD104" s="259">
        <f t="shared" ref="AD104:AD167" si="48">IF(AC104=$M$32,$N$32,IF(AC104=$M$33,$N$33,$N$34))</f>
        <v>0</v>
      </c>
      <c r="AE104" s="260">
        <v>2</v>
      </c>
      <c r="AF104" s="261"/>
      <c r="AG104" s="257" t="e">
        <f>IF(AF104&gt;#REF!,"LB","KR")</f>
        <v>#REF!</v>
      </c>
      <c r="AH104" s="261">
        <v>4218070000</v>
      </c>
      <c r="AI104" s="261">
        <v>4754438000</v>
      </c>
      <c r="AJ104" s="261">
        <v>5047682000</v>
      </c>
      <c r="AK104" s="262">
        <v>5359012000</v>
      </c>
      <c r="AL104" s="262">
        <v>5047682000</v>
      </c>
      <c r="AM104" s="261">
        <v>5359012000</v>
      </c>
      <c r="AN104" s="261">
        <v>5689544000</v>
      </c>
      <c r="AO104" s="15"/>
      <c r="AP104" s="15"/>
      <c r="AQ104" s="264">
        <v>-989681.78020000085</v>
      </c>
      <c r="AR104" s="297"/>
      <c r="AS104" s="266"/>
      <c r="AT104" s="266"/>
      <c r="AU104" s="266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268">
        <v>18</v>
      </c>
      <c r="BT104" s="269" t="s">
        <v>147</v>
      </c>
      <c r="BU104" s="269" t="s">
        <v>84</v>
      </c>
      <c r="BV104" s="270">
        <v>21</v>
      </c>
      <c r="BW104" s="271">
        <v>132</v>
      </c>
      <c r="BX104" s="271">
        <v>112</v>
      </c>
      <c r="BY104" s="272">
        <v>29663486.600000001</v>
      </c>
      <c r="BZ104" s="272">
        <v>3053900000</v>
      </c>
      <c r="CA104" s="272">
        <v>3442233000</v>
      </c>
      <c r="CB104" s="272">
        <v>3654542000</v>
      </c>
      <c r="CC104" s="272">
        <v>3879946000</v>
      </c>
      <c r="CD104" s="272">
        <v>4119253000</v>
      </c>
      <c r="CE104" s="15">
        <v>3</v>
      </c>
      <c r="CF104" s="42">
        <v>5350542920</v>
      </c>
      <c r="CG104" s="187">
        <v>5680552720</v>
      </c>
    </row>
    <row r="105" spans="1:85">
      <c r="A105" s="3">
        <f t="shared" ref="A105:A168" si="49">A104+1</f>
        <v>66</v>
      </c>
      <c r="B105" s="249">
        <v>2</v>
      </c>
      <c r="C105" s="250" t="s">
        <v>151</v>
      </c>
      <c r="D105" s="251" t="s">
        <v>29</v>
      </c>
      <c r="E105" s="252"/>
      <c r="F105" s="40" t="s">
        <v>74</v>
      </c>
      <c r="G105" s="253">
        <f t="shared" si="30"/>
        <v>85</v>
      </c>
      <c r="H105" s="253">
        <f t="shared" si="31"/>
        <v>74</v>
      </c>
      <c r="I105" s="254">
        <f t="shared" si="32"/>
        <v>26966806</v>
      </c>
      <c r="J105" s="254">
        <f t="shared" si="33"/>
        <v>1</v>
      </c>
      <c r="K105" s="255">
        <f t="shared" si="34"/>
        <v>1.06</v>
      </c>
      <c r="L105" s="305">
        <f t="shared" ref="L105:L113" si="50">SUMIF($AN$4:$AN$22,D105,$BE$4:$BE$22)</f>
        <v>1.01</v>
      </c>
      <c r="M105" s="257">
        <f t="shared" si="35"/>
        <v>24125622.423629135</v>
      </c>
      <c r="N105" s="257">
        <f t="shared" si="36"/>
        <v>27193431.171833493</v>
      </c>
      <c r="O105" s="257">
        <f t="shared" si="37"/>
        <v>28870662.503600005</v>
      </c>
      <c r="P105" s="257">
        <f t="shared" si="38"/>
        <v>30651341.793900453</v>
      </c>
      <c r="Q105" s="258">
        <f t="shared" si="39"/>
        <v>28870662.503600005</v>
      </c>
      <c r="R105" s="257">
        <f t="shared" si="39"/>
        <v>30651341.793900453</v>
      </c>
      <c r="S105" s="257">
        <f t="shared" si="40"/>
        <v>32541849.486459062</v>
      </c>
      <c r="T105" s="257"/>
      <c r="U105" s="257">
        <f t="shared" si="41"/>
        <v>1785296059.348556</v>
      </c>
      <c r="V105" s="257">
        <f t="shared" si="42"/>
        <v>2012313906.7156785</v>
      </c>
      <c r="W105" s="257">
        <f t="shared" si="43"/>
        <v>2136429025.2664003</v>
      </c>
      <c r="X105" s="258">
        <f t="shared" si="44"/>
        <v>2268199292.7486334</v>
      </c>
      <c r="Y105" s="258">
        <f t="shared" si="45"/>
        <v>2136429025.2664003</v>
      </c>
      <c r="Z105" s="257">
        <f t="shared" si="46"/>
        <v>2268199292.7486334</v>
      </c>
      <c r="AA105" s="257">
        <f t="shared" ref="AA105:AA168" si="51">S105*H105</f>
        <v>2408096861.9979706</v>
      </c>
      <c r="AB105" s="257"/>
      <c r="AC105" s="32" t="str">
        <f t="shared" si="47"/>
        <v>BERTAHAP</v>
      </c>
      <c r="AD105" s="259">
        <f t="shared" si="48"/>
        <v>0</v>
      </c>
      <c r="AE105" s="260">
        <v>2</v>
      </c>
      <c r="AF105" s="261"/>
      <c r="AG105" s="257" t="e">
        <f>IF(AF105&gt;#REF!,"LB","KR")</f>
        <v>#REF!</v>
      </c>
      <c r="AH105" s="261">
        <v>1963826000</v>
      </c>
      <c r="AI105" s="261">
        <v>2213546000</v>
      </c>
      <c r="AJ105" s="261">
        <v>2350072000</v>
      </c>
      <c r="AK105" s="262">
        <v>2495020000</v>
      </c>
      <c r="AL105" s="262">
        <v>2350072000</v>
      </c>
      <c r="AM105" s="261">
        <v>2495020000</v>
      </c>
      <c r="AN105" s="261">
        <v>2648907000</v>
      </c>
      <c r="AO105" s="15"/>
      <c r="AP105" s="15"/>
      <c r="AQ105" s="264">
        <v>-1534411.2613999955</v>
      </c>
      <c r="AR105" s="297"/>
      <c r="AS105" s="266"/>
      <c r="AT105" s="266"/>
      <c r="AU105" s="266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268">
        <v>19</v>
      </c>
      <c r="BT105" s="269" t="s">
        <v>150</v>
      </c>
      <c r="BU105" s="269" t="s">
        <v>62</v>
      </c>
      <c r="BV105" s="270">
        <v>11</v>
      </c>
      <c r="BW105" s="271">
        <v>101</v>
      </c>
      <c r="BX105" s="271">
        <v>90</v>
      </c>
      <c r="BY105" s="272">
        <v>28584814.360000003</v>
      </c>
      <c r="BZ105" s="272">
        <v>2364789000</v>
      </c>
      <c r="CA105" s="272">
        <v>2665495000</v>
      </c>
      <c r="CB105" s="272">
        <v>2829897000</v>
      </c>
      <c r="CC105" s="272">
        <v>3004439000</v>
      </c>
      <c r="CD105" s="272">
        <v>3189746000</v>
      </c>
      <c r="CE105" s="15">
        <v>4</v>
      </c>
      <c r="CF105" s="42">
        <v>2491076320</v>
      </c>
      <c r="CG105" s="187">
        <v>2644721200</v>
      </c>
    </row>
    <row r="106" spans="1:85">
      <c r="A106" s="3">
        <f t="shared" si="49"/>
        <v>67</v>
      </c>
      <c r="B106" s="249">
        <v>3</v>
      </c>
      <c r="C106" s="250" t="s">
        <v>151</v>
      </c>
      <c r="D106" s="251" t="s">
        <v>32</v>
      </c>
      <c r="E106" s="252"/>
      <c r="F106" s="40" t="s">
        <v>56</v>
      </c>
      <c r="G106" s="253">
        <f t="shared" si="30"/>
        <v>85</v>
      </c>
      <c r="H106" s="253">
        <f t="shared" si="31"/>
        <v>74</v>
      </c>
      <c r="I106" s="254">
        <f t="shared" si="32"/>
        <v>26966806</v>
      </c>
      <c r="J106" s="254">
        <f t="shared" si="33"/>
        <v>1</v>
      </c>
      <c r="K106" s="255">
        <f t="shared" si="34"/>
        <v>1.06</v>
      </c>
      <c r="L106" s="305">
        <f t="shared" si="50"/>
        <v>1.01</v>
      </c>
      <c r="M106" s="257">
        <f t="shared" si="35"/>
        <v>24125622.423629135</v>
      </c>
      <c r="N106" s="257">
        <f t="shared" si="36"/>
        <v>27193431.171833493</v>
      </c>
      <c r="O106" s="257">
        <f t="shared" si="37"/>
        <v>28870662.503600005</v>
      </c>
      <c r="P106" s="257">
        <f t="shared" si="38"/>
        <v>30651341.793900453</v>
      </c>
      <c r="Q106" s="258">
        <f t="shared" si="39"/>
        <v>28870662.503600005</v>
      </c>
      <c r="R106" s="257">
        <f t="shared" si="39"/>
        <v>30651341.793900453</v>
      </c>
      <c r="S106" s="257">
        <f t="shared" si="40"/>
        <v>32541849.486459062</v>
      </c>
      <c r="T106" s="257"/>
      <c r="U106" s="257">
        <f t="shared" si="41"/>
        <v>1785296059.348556</v>
      </c>
      <c r="V106" s="257">
        <f t="shared" si="42"/>
        <v>2012313906.7156785</v>
      </c>
      <c r="W106" s="257">
        <f t="shared" si="43"/>
        <v>2136429025.2664003</v>
      </c>
      <c r="X106" s="258">
        <f t="shared" si="44"/>
        <v>2268199292.7486334</v>
      </c>
      <c r="Y106" s="258">
        <f t="shared" si="45"/>
        <v>2136429025.2664003</v>
      </c>
      <c r="Z106" s="257">
        <f t="shared" si="46"/>
        <v>2268199292.7486334</v>
      </c>
      <c r="AA106" s="257">
        <f t="shared" si="51"/>
        <v>2408096861.9979706</v>
      </c>
      <c r="AB106" s="257"/>
      <c r="AC106" s="32" t="str">
        <f t="shared" si="47"/>
        <v>BERTAHAP</v>
      </c>
      <c r="AD106" s="259">
        <f t="shared" si="48"/>
        <v>0</v>
      </c>
      <c r="AE106" s="260">
        <v>2</v>
      </c>
      <c r="AF106" s="261"/>
      <c r="AG106" s="257" t="e">
        <f>IF(AF106&gt;#REF!,"LB","KR")</f>
        <v>#REF!</v>
      </c>
      <c r="AH106" s="261">
        <v>1963826000</v>
      </c>
      <c r="AI106" s="261">
        <v>2213546000</v>
      </c>
      <c r="AJ106" s="261">
        <v>2350072000</v>
      </c>
      <c r="AK106" s="262">
        <v>2495020000</v>
      </c>
      <c r="AL106" s="262">
        <v>2350072000</v>
      </c>
      <c r="AM106" s="261">
        <v>2495020000</v>
      </c>
      <c r="AN106" s="261">
        <v>2648907000</v>
      </c>
      <c r="AO106" s="15"/>
      <c r="AP106" s="15"/>
      <c r="AQ106" s="264">
        <v>-1534411.2613999955</v>
      </c>
      <c r="AR106" s="297"/>
      <c r="AS106" s="266"/>
      <c r="AT106" s="266"/>
      <c r="AU106" s="266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268"/>
      <c r="BT106" s="296"/>
      <c r="BU106" s="269" t="s">
        <v>78</v>
      </c>
      <c r="BV106" s="270">
        <v>19</v>
      </c>
      <c r="BW106" s="271">
        <v>138</v>
      </c>
      <c r="BX106" s="271">
        <v>120</v>
      </c>
      <c r="BY106" s="272">
        <v>28584814.360000003</v>
      </c>
      <c r="BZ106" s="272">
        <v>3153052000</v>
      </c>
      <c r="CA106" s="272">
        <v>3553993000</v>
      </c>
      <c r="CB106" s="272">
        <v>3773196000</v>
      </c>
      <c r="CC106" s="272">
        <v>4005918000</v>
      </c>
      <c r="CD106" s="272">
        <v>4252995000</v>
      </c>
      <c r="CE106" s="15"/>
      <c r="CF106" s="42">
        <v>2491076320</v>
      </c>
      <c r="CG106" s="187">
        <v>2644721200</v>
      </c>
    </row>
    <row r="107" spans="1:85">
      <c r="A107" s="3">
        <f t="shared" si="49"/>
        <v>68</v>
      </c>
      <c r="B107" s="249">
        <v>4</v>
      </c>
      <c r="C107" s="250" t="s">
        <v>151</v>
      </c>
      <c r="D107" s="251" t="s">
        <v>38</v>
      </c>
      <c r="E107" s="252"/>
      <c r="F107" s="40" t="s">
        <v>58</v>
      </c>
      <c r="G107" s="253">
        <f t="shared" si="30"/>
        <v>101</v>
      </c>
      <c r="H107" s="253">
        <f t="shared" si="31"/>
        <v>90</v>
      </c>
      <c r="I107" s="254">
        <f t="shared" si="32"/>
        <v>26966806</v>
      </c>
      <c r="J107" s="254">
        <f t="shared" si="33"/>
        <v>1</v>
      </c>
      <c r="K107" s="255">
        <f t="shared" si="34"/>
        <v>1.06</v>
      </c>
      <c r="L107" s="305">
        <f t="shared" si="50"/>
        <v>1.01</v>
      </c>
      <c r="M107" s="257">
        <f t="shared" si="35"/>
        <v>24125622.423629135</v>
      </c>
      <c r="N107" s="257">
        <f t="shared" si="36"/>
        <v>27193431.171833493</v>
      </c>
      <c r="O107" s="257">
        <f t="shared" si="37"/>
        <v>28870662.503600005</v>
      </c>
      <c r="P107" s="257">
        <f t="shared" si="38"/>
        <v>30651341.793900453</v>
      </c>
      <c r="Q107" s="258">
        <f t="shared" si="39"/>
        <v>28870662.503600005</v>
      </c>
      <c r="R107" s="257">
        <f t="shared" si="39"/>
        <v>30651341.793900453</v>
      </c>
      <c r="S107" s="257">
        <f t="shared" si="40"/>
        <v>32541849.486459062</v>
      </c>
      <c r="T107" s="257"/>
      <c r="U107" s="257">
        <f t="shared" si="41"/>
        <v>2171306018.1266222</v>
      </c>
      <c r="V107" s="257">
        <f t="shared" si="42"/>
        <v>2447408805.4650145</v>
      </c>
      <c r="W107" s="257">
        <f t="shared" si="43"/>
        <v>2598359625.3240004</v>
      </c>
      <c r="X107" s="258">
        <f t="shared" si="44"/>
        <v>2758620761.4510407</v>
      </c>
      <c r="Y107" s="258">
        <f t="shared" si="45"/>
        <v>2598359625.3240004</v>
      </c>
      <c r="Z107" s="257">
        <f t="shared" si="46"/>
        <v>2758620761.4510407</v>
      </c>
      <c r="AA107" s="257">
        <f t="shared" si="51"/>
        <v>2928766453.7813153</v>
      </c>
      <c r="AB107" s="257"/>
      <c r="AC107" s="32" t="str">
        <f t="shared" si="47"/>
        <v>BERTAHAP</v>
      </c>
      <c r="AD107" s="259">
        <f t="shared" si="48"/>
        <v>0</v>
      </c>
      <c r="AE107" s="260">
        <v>2</v>
      </c>
      <c r="AF107" s="261"/>
      <c r="AG107" s="257" t="e">
        <f>IF(AF107&gt;#REF!,"LB","KR")</f>
        <v>#REF!</v>
      </c>
      <c r="AH107" s="261">
        <v>2388437000</v>
      </c>
      <c r="AI107" s="261">
        <v>2692150000</v>
      </c>
      <c r="AJ107" s="261">
        <v>2858196000</v>
      </c>
      <c r="AK107" s="262">
        <v>3034483000</v>
      </c>
      <c r="AL107" s="262">
        <v>2858196000</v>
      </c>
      <c r="AM107" s="261">
        <v>3034483000</v>
      </c>
      <c r="AN107" s="261">
        <v>3221644000</v>
      </c>
      <c r="AO107" s="15"/>
      <c r="AP107" s="15"/>
      <c r="AQ107" s="264">
        <v>-1534411.2613999955</v>
      </c>
      <c r="AR107" s="297"/>
      <c r="AS107" s="266"/>
      <c r="AT107" s="266"/>
      <c r="AU107" s="266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268">
        <v>20</v>
      </c>
      <c r="BT107" s="296" t="s">
        <v>49</v>
      </c>
      <c r="BU107" s="269" t="s">
        <v>62</v>
      </c>
      <c r="BV107" s="270">
        <v>11</v>
      </c>
      <c r="BW107" s="271">
        <v>101</v>
      </c>
      <c r="BX107" s="271">
        <v>90</v>
      </c>
      <c r="BY107" s="272">
        <v>29156510.647200003</v>
      </c>
      <c r="BZ107" s="272">
        <v>2412085000</v>
      </c>
      <c r="CA107" s="272">
        <v>2718805000</v>
      </c>
      <c r="CB107" s="272">
        <v>2886495000</v>
      </c>
      <c r="CC107" s="272">
        <v>3064528000</v>
      </c>
      <c r="CD107" s="272">
        <v>3253541000</v>
      </c>
      <c r="CE107" s="15">
        <v>4</v>
      </c>
      <c r="CF107" s="42">
        <v>3029687760</v>
      </c>
      <c r="CG107" s="187">
        <v>3216551980</v>
      </c>
    </row>
    <row r="108" spans="1:85">
      <c r="A108" s="3">
        <f t="shared" si="49"/>
        <v>69</v>
      </c>
      <c r="B108" s="249">
        <v>5</v>
      </c>
      <c r="C108" s="250" t="s">
        <v>151</v>
      </c>
      <c r="D108" s="251" t="s">
        <v>44</v>
      </c>
      <c r="E108" s="252"/>
      <c r="F108" s="40" t="s">
        <v>60</v>
      </c>
      <c r="G108" s="253">
        <f t="shared" si="30"/>
        <v>101</v>
      </c>
      <c r="H108" s="253">
        <f t="shared" si="31"/>
        <v>90</v>
      </c>
      <c r="I108" s="254">
        <f t="shared" si="32"/>
        <v>26966806</v>
      </c>
      <c r="J108" s="254">
        <f t="shared" si="33"/>
        <v>1</v>
      </c>
      <c r="K108" s="255">
        <f t="shared" si="34"/>
        <v>1.06</v>
      </c>
      <c r="L108" s="305">
        <f t="shared" si="50"/>
        <v>1.01</v>
      </c>
      <c r="M108" s="257">
        <f t="shared" si="35"/>
        <v>24125622.423629135</v>
      </c>
      <c r="N108" s="257">
        <f t="shared" si="36"/>
        <v>27193431.171833493</v>
      </c>
      <c r="O108" s="257">
        <f t="shared" si="37"/>
        <v>28870662.503600005</v>
      </c>
      <c r="P108" s="257">
        <f t="shared" si="38"/>
        <v>30651341.793900453</v>
      </c>
      <c r="Q108" s="258">
        <f t="shared" si="39"/>
        <v>28870662.503600005</v>
      </c>
      <c r="R108" s="257">
        <f t="shared" si="39"/>
        <v>30651341.793900453</v>
      </c>
      <c r="S108" s="257">
        <f t="shared" si="40"/>
        <v>32541849.486459062</v>
      </c>
      <c r="T108" s="257"/>
      <c r="U108" s="257">
        <f t="shared" si="41"/>
        <v>2171306018.1266222</v>
      </c>
      <c r="V108" s="257">
        <f t="shared" si="42"/>
        <v>2447408805.4650145</v>
      </c>
      <c r="W108" s="257">
        <f t="shared" si="43"/>
        <v>2598359625.3240004</v>
      </c>
      <c r="X108" s="258">
        <f t="shared" si="44"/>
        <v>2758620761.4510407</v>
      </c>
      <c r="Y108" s="258">
        <f t="shared" si="45"/>
        <v>2598359625.3240004</v>
      </c>
      <c r="Z108" s="257">
        <f t="shared" si="46"/>
        <v>2758620761.4510407</v>
      </c>
      <c r="AA108" s="257">
        <f t="shared" si="51"/>
        <v>2928766453.7813153</v>
      </c>
      <c r="AB108" s="257"/>
      <c r="AC108" s="32" t="str">
        <f t="shared" si="47"/>
        <v>BERTAHAP</v>
      </c>
      <c r="AD108" s="259">
        <f t="shared" si="48"/>
        <v>0</v>
      </c>
      <c r="AE108" s="260">
        <v>2</v>
      </c>
      <c r="AF108" s="261"/>
      <c r="AG108" s="257" t="e">
        <f>IF(AF108&gt;#REF!,"LB","KR")</f>
        <v>#REF!</v>
      </c>
      <c r="AH108" s="261">
        <v>2388437000</v>
      </c>
      <c r="AI108" s="261">
        <v>2692150000</v>
      </c>
      <c r="AJ108" s="261">
        <v>2858196000</v>
      </c>
      <c r="AK108" s="262">
        <v>3034483000</v>
      </c>
      <c r="AL108" s="262">
        <v>2858196000</v>
      </c>
      <c r="AM108" s="261">
        <v>3034483000</v>
      </c>
      <c r="AN108" s="261">
        <v>3221644000</v>
      </c>
      <c r="AO108" s="15"/>
      <c r="AP108" s="15"/>
      <c r="AQ108" s="264">
        <v>-1534411.2613999955</v>
      </c>
      <c r="AR108" s="297"/>
      <c r="AS108" s="266"/>
      <c r="AT108" s="266"/>
      <c r="AU108" s="266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268"/>
      <c r="BT108" s="269"/>
      <c r="BU108" s="269" t="s">
        <v>64</v>
      </c>
      <c r="BV108" s="270">
        <v>15</v>
      </c>
      <c r="BW108" s="271">
        <v>101</v>
      </c>
      <c r="BX108" s="271">
        <v>90</v>
      </c>
      <c r="BY108" s="272">
        <v>29156510.647200003</v>
      </c>
      <c r="BZ108" s="272">
        <v>2412085000</v>
      </c>
      <c r="CA108" s="272">
        <v>2718805000</v>
      </c>
      <c r="CB108" s="272">
        <v>2886495000</v>
      </c>
      <c r="CC108" s="272">
        <v>3064528000</v>
      </c>
      <c r="CD108" s="272">
        <v>3253541000</v>
      </c>
      <c r="CE108" s="15"/>
      <c r="CF108" s="42">
        <v>3029687760</v>
      </c>
      <c r="CG108" s="187">
        <v>3216551980</v>
      </c>
    </row>
    <row r="109" spans="1:85">
      <c r="A109" s="3">
        <f t="shared" si="49"/>
        <v>70</v>
      </c>
      <c r="B109" s="249">
        <v>6</v>
      </c>
      <c r="C109" s="250" t="s">
        <v>151</v>
      </c>
      <c r="D109" s="285">
        <v>11</v>
      </c>
      <c r="E109" s="252"/>
      <c r="F109" s="40" t="s">
        <v>62</v>
      </c>
      <c r="G109" s="253">
        <f t="shared" si="30"/>
        <v>101</v>
      </c>
      <c r="H109" s="253">
        <f t="shared" si="31"/>
        <v>90</v>
      </c>
      <c r="I109" s="254">
        <f t="shared" si="32"/>
        <v>26966806</v>
      </c>
      <c r="J109" s="254">
        <f t="shared" si="33"/>
        <v>1</v>
      </c>
      <c r="K109" s="255">
        <f t="shared" si="34"/>
        <v>1.06</v>
      </c>
      <c r="L109" s="305">
        <f t="shared" si="50"/>
        <v>1.01</v>
      </c>
      <c r="M109" s="257">
        <f t="shared" si="35"/>
        <v>24125622.423629135</v>
      </c>
      <c r="N109" s="257">
        <f t="shared" si="36"/>
        <v>27193431.171833493</v>
      </c>
      <c r="O109" s="257">
        <f t="shared" si="37"/>
        <v>28870662.503600005</v>
      </c>
      <c r="P109" s="257">
        <f t="shared" si="38"/>
        <v>30651341.793900453</v>
      </c>
      <c r="Q109" s="258">
        <f t="shared" si="39"/>
        <v>28870662.503600005</v>
      </c>
      <c r="R109" s="257">
        <f t="shared" si="39"/>
        <v>30651341.793900453</v>
      </c>
      <c r="S109" s="257">
        <f t="shared" si="40"/>
        <v>32541849.486459062</v>
      </c>
      <c r="T109" s="257"/>
      <c r="U109" s="257">
        <f t="shared" si="41"/>
        <v>2171306018.1266222</v>
      </c>
      <c r="V109" s="257">
        <f t="shared" si="42"/>
        <v>2447408805.4650145</v>
      </c>
      <c r="W109" s="257">
        <f t="shared" si="43"/>
        <v>2598359625.3240004</v>
      </c>
      <c r="X109" s="258">
        <f t="shared" si="44"/>
        <v>2758620761.4510407</v>
      </c>
      <c r="Y109" s="258">
        <f t="shared" si="45"/>
        <v>2598359625.3240004</v>
      </c>
      <c r="Z109" s="257">
        <f t="shared" si="46"/>
        <v>2758620761.4510407</v>
      </c>
      <c r="AA109" s="257">
        <f t="shared" si="51"/>
        <v>2928766453.7813153</v>
      </c>
      <c r="AB109" s="257"/>
      <c r="AC109" s="32" t="str">
        <f t="shared" si="47"/>
        <v>BERTAHAP</v>
      </c>
      <c r="AD109" s="259">
        <f t="shared" si="48"/>
        <v>0</v>
      </c>
      <c r="AE109" s="260">
        <v>2</v>
      </c>
      <c r="AF109" s="261"/>
      <c r="AG109" s="257" t="e">
        <f>IF(AF109&gt;#REF!,"LB","KR")</f>
        <v>#REF!</v>
      </c>
      <c r="AH109" s="261">
        <v>2388437000</v>
      </c>
      <c r="AI109" s="261">
        <v>2692150000</v>
      </c>
      <c r="AJ109" s="261">
        <v>2858196000</v>
      </c>
      <c r="AK109" s="262">
        <v>3034483000</v>
      </c>
      <c r="AL109" s="262">
        <v>2858196000</v>
      </c>
      <c r="AM109" s="261">
        <v>3034483000</v>
      </c>
      <c r="AN109" s="261">
        <v>3221644000</v>
      </c>
      <c r="AO109" s="15"/>
      <c r="AP109" s="15"/>
      <c r="AQ109" s="264">
        <v>-1534411.2613999955</v>
      </c>
      <c r="AR109" s="297"/>
      <c r="AS109" s="266"/>
      <c r="AT109" s="266"/>
      <c r="AU109" s="266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268"/>
      <c r="BT109" s="269"/>
      <c r="BU109" s="269" t="s">
        <v>67</v>
      </c>
      <c r="BV109" s="270">
        <v>17</v>
      </c>
      <c r="BW109" s="271">
        <v>85</v>
      </c>
      <c r="BX109" s="271">
        <v>74</v>
      </c>
      <c r="BY109" s="272">
        <v>29156510.647200003</v>
      </c>
      <c r="BZ109" s="272">
        <v>1983270000</v>
      </c>
      <c r="CA109" s="272">
        <v>2235462000</v>
      </c>
      <c r="CB109" s="272">
        <v>2373340000</v>
      </c>
      <c r="CC109" s="272">
        <v>2519723000</v>
      </c>
      <c r="CD109" s="272">
        <v>2675134000</v>
      </c>
      <c r="CE109" s="15"/>
      <c r="CF109" s="42">
        <v>3029687760</v>
      </c>
      <c r="CG109" s="187">
        <v>3216551980</v>
      </c>
    </row>
    <row r="110" spans="1:85">
      <c r="A110" s="3">
        <f t="shared" si="49"/>
        <v>71</v>
      </c>
      <c r="B110" s="249">
        <v>7</v>
      </c>
      <c r="C110" s="250" t="s">
        <v>151</v>
      </c>
      <c r="D110" s="285">
        <v>15</v>
      </c>
      <c r="E110" s="252"/>
      <c r="F110" s="40" t="s">
        <v>64</v>
      </c>
      <c r="G110" s="253">
        <f t="shared" si="30"/>
        <v>101</v>
      </c>
      <c r="H110" s="253">
        <f t="shared" si="31"/>
        <v>90</v>
      </c>
      <c r="I110" s="254">
        <f t="shared" si="32"/>
        <v>26966806</v>
      </c>
      <c r="J110" s="254">
        <f t="shared" si="33"/>
        <v>1</v>
      </c>
      <c r="K110" s="255">
        <f t="shared" si="34"/>
        <v>1.06</v>
      </c>
      <c r="L110" s="305">
        <f t="shared" si="50"/>
        <v>1.01</v>
      </c>
      <c r="M110" s="257">
        <f t="shared" si="35"/>
        <v>24125622.423629135</v>
      </c>
      <c r="N110" s="257">
        <f t="shared" si="36"/>
        <v>27193431.171833493</v>
      </c>
      <c r="O110" s="257">
        <f t="shared" si="37"/>
        <v>28870662.503600005</v>
      </c>
      <c r="P110" s="257">
        <f t="shared" si="38"/>
        <v>30651341.793900453</v>
      </c>
      <c r="Q110" s="258">
        <f t="shared" si="39"/>
        <v>28870662.503600005</v>
      </c>
      <c r="R110" s="257">
        <f t="shared" si="39"/>
        <v>30651341.793900453</v>
      </c>
      <c r="S110" s="257">
        <f t="shared" si="40"/>
        <v>32541849.486459062</v>
      </c>
      <c r="T110" s="257"/>
      <c r="U110" s="257">
        <f t="shared" si="41"/>
        <v>2171306018.1266222</v>
      </c>
      <c r="V110" s="257">
        <f t="shared" si="42"/>
        <v>2447408805.4650145</v>
      </c>
      <c r="W110" s="257">
        <f t="shared" si="43"/>
        <v>2598359625.3240004</v>
      </c>
      <c r="X110" s="258">
        <f t="shared" si="44"/>
        <v>2758620761.4510407</v>
      </c>
      <c r="Y110" s="258">
        <f t="shared" si="45"/>
        <v>2598359625.3240004</v>
      </c>
      <c r="Z110" s="257">
        <f t="shared" si="46"/>
        <v>2758620761.4510407</v>
      </c>
      <c r="AA110" s="257">
        <f t="shared" si="51"/>
        <v>2928766453.7813153</v>
      </c>
      <c r="AB110" s="257"/>
      <c r="AC110" s="32" t="str">
        <f t="shared" si="47"/>
        <v>BERTAHAP</v>
      </c>
      <c r="AD110" s="259">
        <f t="shared" si="48"/>
        <v>0</v>
      </c>
      <c r="AE110" s="260">
        <v>2</v>
      </c>
      <c r="AF110" s="261"/>
      <c r="AG110" s="257" t="e">
        <f>IF(AF110&gt;#REF!,"LB","KR")</f>
        <v>#REF!</v>
      </c>
      <c r="AH110" s="261">
        <v>2388437000</v>
      </c>
      <c r="AI110" s="261">
        <v>2692150000</v>
      </c>
      <c r="AJ110" s="261">
        <v>2858196000</v>
      </c>
      <c r="AK110" s="262">
        <v>3034483000</v>
      </c>
      <c r="AL110" s="262">
        <v>2858196000</v>
      </c>
      <c r="AM110" s="261">
        <v>3034483000</v>
      </c>
      <c r="AN110" s="261">
        <v>3221644000</v>
      </c>
      <c r="AO110" s="15"/>
      <c r="AP110" s="15"/>
      <c r="AQ110" s="264">
        <v>-1534411.2613999955</v>
      </c>
      <c r="AR110" s="297"/>
      <c r="AS110" s="266"/>
      <c r="AT110" s="266"/>
      <c r="AU110" s="266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268"/>
      <c r="BT110" s="296"/>
      <c r="BU110" s="269" t="s">
        <v>78</v>
      </c>
      <c r="BV110" s="270">
        <v>19</v>
      </c>
      <c r="BW110" s="271">
        <v>138</v>
      </c>
      <c r="BX110" s="271">
        <v>120</v>
      </c>
      <c r="BY110" s="272">
        <v>29156510.647200003</v>
      </c>
      <c r="BZ110" s="272">
        <v>3216113000</v>
      </c>
      <c r="CA110" s="272">
        <v>3625073000</v>
      </c>
      <c r="CB110" s="272">
        <v>3848660000</v>
      </c>
      <c r="CC110" s="272">
        <v>4086037000</v>
      </c>
      <c r="CD110" s="272">
        <v>4338055000</v>
      </c>
      <c r="CE110" s="15"/>
      <c r="CF110" s="42">
        <v>3029687760</v>
      </c>
      <c r="CG110" s="187">
        <v>3216551980</v>
      </c>
    </row>
    <row r="111" spans="1:85">
      <c r="A111" s="3">
        <f t="shared" si="49"/>
        <v>72</v>
      </c>
      <c r="B111" s="249">
        <v>8</v>
      </c>
      <c r="C111" s="250" t="s">
        <v>151</v>
      </c>
      <c r="D111" s="285">
        <v>17</v>
      </c>
      <c r="E111" s="252"/>
      <c r="F111" s="40" t="s">
        <v>67</v>
      </c>
      <c r="G111" s="253">
        <f t="shared" si="30"/>
        <v>85</v>
      </c>
      <c r="H111" s="253">
        <f t="shared" si="31"/>
        <v>74</v>
      </c>
      <c r="I111" s="254">
        <f t="shared" si="32"/>
        <v>26966806</v>
      </c>
      <c r="J111" s="254">
        <f t="shared" si="33"/>
        <v>1</v>
      </c>
      <c r="K111" s="255">
        <f t="shared" si="34"/>
        <v>1.06</v>
      </c>
      <c r="L111" s="305">
        <f t="shared" si="50"/>
        <v>1.01</v>
      </c>
      <c r="M111" s="257">
        <f t="shared" si="35"/>
        <v>24125622.423629135</v>
      </c>
      <c r="N111" s="257">
        <f t="shared" si="36"/>
        <v>27193431.171833493</v>
      </c>
      <c r="O111" s="257">
        <f t="shared" si="37"/>
        <v>28870662.503600005</v>
      </c>
      <c r="P111" s="257">
        <f t="shared" si="38"/>
        <v>30651341.793900453</v>
      </c>
      <c r="Q111" s="258">
        <f t="shared" si="39"/>
        <v>28870662.503600005</v>
      </c>
      <c r="R111" s="257">
        <f t="shared" si="39"/>
        <v>30651341.793900453</v>
      </c>
      <c r="S111" s="257">
        <f t="shared" si="40"/>
        <v>32541849.486459062</v>
      </c>
      <c r="T111" s="257"/>
      <c r="U111" s="257">
        <f t="shared" si="41"/>
        <v>1785296059.348556</v>
      </c>
      <c r="V111" s="257">
        <f t="shared" si="42"/>
        <v>2012313906.7156785</v>
      </c>
      <c r="W111" s="257">
        <f t="shared" si="43"/>
        <v>2136429025.2664003</v>
      </c>
      <c r="X111" s="258">
        <f t="shared" si="44"/>
        <v>2268199292.7486334</v>
      </c>
      <c r="Y111" s="258">
        <f t="shared" si="45"/>
        <v>2136429025.2664003</v>
      </c>
      <c r="Z111" s="257">
        <f t="shared" si="46"/>
        <v>2268199292.7486334</v>
      </c>
      <c r="AA111" s="257">
        <f t="shared" si="51"/>
        <v>2408096861.9979706</v>
      </c>
      <c r="AB111" s="257"/>
      <c r="AC111" s="32" t="str">
        <f t="shared" si="47"/>
        <v>BERTAHAP</v>
      </c>
      <c r="AD111" s="259">
        <f t="shared" si="48"/>
        <v>0</v>
      </c>
      <c r="AE111" s="260">
        <v>2</v>
      </c>
      <c r="AF111" s="261"/>
      <c r="AG111" s="257" t="e">
        <f>IF(AF111&gt;#REF!,"LB","KR")</f>
        <v>#REF!</v>
      </c>
      <c r="AH111" s="261">
        <v>1963826000</v>
      </c>
      <c r="AI111" s="261">
        <v>2213546000</v>
      </c>
      <c r="AJ111" s="261">
        <v>2350072000</v>
      </c>
      <c r="AK111" s="262">
        <v>2495020000</v>
      </c>
      <c r="AL111" s="262">
        <v>2350072000</v>
      </c>
      <c r="AM111" s="261">
        <v>2495020000</v>
      </c>
      <c r="AN111" s="261">
        <v>2648907000</v>
      </c>
      <c r="AO111" s="15"/>
      <c r="AP111" s="15"/>
      <c r="AQ111" s="264">
        <v>-1534411.2613999955</v>
      </c>
      <c r="AR111" s="297"/>
      <c r="AS111" s="266"/>
      <c r="AT111" s="266"/>
      <c r="AU111" s="266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268">
        <v>21</v>
      </c>
      <c r="BT111" s="296" t="s">
        <v>55</v>
      </c>
      <c r="BU111" s="269" t="s">
        <v>74</v>
      </c>
      <c r="BV111" s="270" t="s">
        <v>29</v>
      </c>
      <c r="BW111" s="271">
        <v>85</v>
      </c>
      <c r="BX111" s="271">
        <v>74</v>
      </c>
      <c r="BY111" s="272">
        <v>29156510.647200003</v>
      </c>
      <c r="BZ111" s="272">
        <v>1983270000</v>
      </c>
      <c r="CA111" s="272">
        <v>2235462000</v>
      </c>
      <c r="CB111" s="272">
        <v>2373340000</v>
      </c>
      <c r="CC111" s="272">
        <v>2519723000</v>
      </c>
      <c r="CD111" s="272">
        <v>2675134000</v>
      </c>
      <c r="CE111" s="15">
        <v>7</v>
      </c>
      <c r="CF111" s="42">
        <v>2491076320</v>
      </c>
      <c r="CG111" s="187">
        <v>2644721200</v>
      </c>
    </row>
    <row r="112" spans="1:85">
      <c r="A112" s="3">
        <f t="shared" si="49"/>
        <v>73</v>
      </c>
      <c r="B112" s="249">
        <v>9</v>
      </c>
      <c r="C112" s="250" t="s">
        <v>151</v>
      </c>
      <c r="D112" s="285">
        <v>19</v>
      </c>
      <c r="E112" s="252"/>
      <c r="F112" s="40" t="s">
        <v>78</v>
      </c>
      <c r="G112" s="253">
        <f t="shared" si="30"/>
        <v>138</v>
      </c>
      <c r="H112" s="253">
        <f t="shared" si="31"/>
        <v>120</v>
      </c>
      <c r="I112" s="254">
        <f t="shared" si="32"/>
        <v>26966806</v>
      </c>
      <c r="J112" s="254">
        <f t="shared" si="33"/>
        <v>1</v>
      </c>
      <c r="K112" s="255">
        <f t="shared" si="34"/>
        <v>1.06</v>
      </c>
      <c r="L112" s="305">
        <f t="shared" si="50"/>
        <v>1.01</v>
      </c>
      <c r="M112" s="257">
        <f t="shared" si="35"/>
        <v>24125622.423629135</v>
      </c>
      <c r="N112" s="257">
        <f t="shared" si="36"/>
        <v>27193431.171833493</v>
      </c>
      <c r="O112" s="257">
        <f t="shared" si="37"/>
        <v>28870662.503600005</v>
      </c>
      <c r="P112" s="257">
        <f t="shared" si="38"/>
        <v>30651341.793900453</v>
      </c>
      <c r="Q112" s="258">
        <f t="shared" si="39"/>
        <v>28870662.503600005</v>
      </c>
      <c r="R112" s="257">
        <f t="shared" si="39"/>
        <v>30651341.793900453</v>
      </c>
      <c r="S112" s="257">
        <f t="shared" si="40"/>
        <v>32541849.486459062</v>
      </c>
      <c r="T112" s="257"/>
      <c r="U112" s="257">
        <f t="shared" si="41"/>
        <v>2895074690.8354959</v>
      </c>
      <c r="V112" s="257">
        <f t="shared" si="42"/>
        <v>3263211740.620019</v>
      </c>
      <c r="W112" s="257">
        <f t="shared" si="43"/>
        <v>3464479500.4320006</v>
      </c>
      <c r="X112" s="258">
        <f t="shared" si="44"/>
        <v>3678161015.2680545</v>
      </c>
      <c r="Y112" s="258">
        <f t="shared" si="45"/>
        <v>3464479500.4320006</v>
      </c>
      <c r="Z112" s="257">
        <f t="shared" si="46"/>
        <v>3678161015.2680545</v>
      </c>
      <c r="AA112" s="257">
        <f t="shared" si="51"/>
        <v>3905021938.3750873</v>
      </c>
      <c r="AB112" s="257"/>
      <c r="AC112" s="32" t="str">
        <f t="shared" si="47"/>
        <v>BERTAHAP</v>
      </c>
      <c r="AD112" s="259">
        <f t="shared" si="48"/>
        <v>0</v>
      </c>
      <c r="AE112" s="260">
        <v>2</v>
      </c>
      <c r="AF112" s="261"/>
      <c r="AG112" s="257" t="e">
        <f>IF(AF112&gt;#REF!,"LB","KR")</f>
        <v>#REF!</v>
      </c>
      <c r="AH112" s="261">
        <v>3184583000</v>
      </c>
      <c r="AI112" s="261">
        <v>3589533000</v>
      </c>
      <c r="AJ112" s="261">
        <v>3810928000</v>
      </c>
      <c r="AK112" s="262">
        <v>4045978000</v>
      </c>
      <c r="AL112" s="262">
        <v>3810928000</v>
      </c>
      <c r="AM112" s="261">
        <v>4045978000</v>
      </c>
      <c r="AN112" s="261">
        <v>4295525000</v>
      </c>
      <c r="AO112" s="15"/>
      <c r="AP112" s="15"/>
      <c r="AQ112" s="264">
        <v>-1534411.2613999955</v>
      </c>
      <c r="AR112" s="297"/>
      <c r="AS112" s="266"/>
      <c r="AT112" s="266"/>
      <c r="AU112" s="266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268"/>
      <c r="BT112" s="269"/>
      <c r="BU112" s="269" t="s">
        <v>56</v>
      </c>
      <c r="BV112" s="270" t="s">
        <v>32</v>
      </c>
      <c r="BW112" s="271">
        <v>85</v>
      </c>
      <c r="BX112" s="271">
        <v>74</v>
      </c>
      <c r="BY112" s="272">
        <v>29156510.647200003</v>
      </c>
      <c r="BZ112" s="272">
        <v>1983270000</v>
      </c>
      <c r="CA112" s="272">
        <v>2235462000</v>
      </c>
      <c r="CB112" s="272">
        <v>2373340000</v>
      </c>
      <c r="CC112" s="272">
        <v>2519723000</v>
      </c>
      <c r="CD112" s="272">
        <v>2675134000</v>
      </c>
      <c r="CE112" s="15"/>
      <c r="CF112" s="42">
        <v>4039583680</v>
      </c>
      <c r="CG112" s="187">
        <v>4288736680</v>
      </c>
    </row>
    <row r="113" spans="1:85">
      <c r="A113" s="3">
        <f t="shared" si="49"/>
        <v>74</v>
      </c>
      <c r="B113" s="249">
        <v>10</v>
      </c>
      <c r="C113" s="250" t="s">
        <v>151</v>
      </c>
      <c r="D113" s="285">
        <v>21</v>
      </c>
      <c r="E113" s="252"/>
      <c r="F113" s="40" t="s">
        <v>84</v>
      </c>
      <c r="G113" s="253">
        <f t="shared" si="30"/>
        <v>132</v>
      </c>
      <c r="H113" s="253">
        <f t="shared" si="31"/>
        <v>112</v>
      </c>
      <c r="I113" s="254">
        <f t="shared" si="32"/>
        <v>26966806</v>
      </c>
      <c r="J113" s="254">
        <f t="shared" si="33"/>
        <v>3</v>
      </c>
      <c r="K113" s="255">
        <f t="shared" si="34"/>
        <v>1.1000000000000001</v>
      </c>
      <c r="L113" s="305">
        <f t="shared" si="50"/>
        <v>1.01</v>
      </c>
      <c r="M113" s="257">
        <f t="shared" si="35"/>
        <v>25036023.269803815</v>
      </c>
      <c r="N113" s="257">
        <f t="shared" si="36"/>
        <v>28219598.385864943</v>
      </c>
      <c r="O113" s="257">
        <f t="shared" si="37"/>
        <v>29960121.466000002</v>
      </c>
      <c r="P113" s="257">
        <f t="shared" si="38"/>
        <v>31807996.201217446</v>
      </c>
      <c r="Q113" s="258">
        <f t="shared" si="39"/>
        <v>29960121.466000002</v>
      </c>
      <c r="R113" s="257">
        <f t="shared" si="39"/>
        <v>31807996.201217446</v>
      </c>
      <c r="S113" s="257">
        <f t="shared" si="40"/>
        <v>33769843.806702793</v>
      </c>
      <c r="T113" s="257"/>
      <c r="U113" s="257">
        <f t="shared" si="41"/>
        <v>2804034606.2180271</v>
      </c>
      <c r="V113" s="257">
        <f t="shared" si="42"/>
        <v>3160595019.2168736</v>
      </c>
      <c r="W113" s="257">
        <f t="shared" si="43"/>
        <v>3355533604.1920004</v>
      </c>
      <c r="X113" s="258">
        <f t="shared" si="44"/>
        <v>3562495574.5363541</v>
      </c>
      <c r="Y113" s="258">
        <f t="shared" si="45"/>
        <v>3355533604.1920004</v>
      </c>
      <c r="Z113" s="257">
        <f t="shared" si="46"/>
        <v>3562495574.5363541</v>
      </c>
      <c r="AA113" s="257">
        <f t="shared" si="51"/>
        <v>3782222506.3507128</v>
      </c>
      <c r="AB113" s="257"/>
      <c r="AC113" s="32" t="str">
        <f t="shared" si="47"/>
        <v>BERTAHAP</v>
      </c>
      <c r="AD113" s="259">
        <f t="shared" si="48"/>
        <v>0</v>
      </c>
      <c r="AE113" s="260">
        <v>2</v>
      </c>
      <c r="AF113" s="261"/>
      <c r="AG113" s="257" t="e">
        <f>IF(AF113&gt;#REF!,"LB","KR")</f>
        <v>#REF!</v>
      </c>
      <c r="AH113" s="261">
        <v>3084439000</v>
      </c>
      <c r="AI113" s="261">
        <v>3476655000</v>
      </c>
      <c r="AJ113" s="261">
        <v>3691087000</v>
      </c>
      <c r="AK113" s="262">
        <v>3918746000</v>
      </c>
      <c r="AL113" s="262">
        <v>3691087000</v>
      </c>
      <c r="AM113" s="261">
        <v>3918746000</v>
      </c>
      <c r="AN113" s="261">
        <v>4160445000</v>
      </c>
      <c r="AO113" s="15"/>
      <c r="AP113" s="15"/>
      <c r="AQ113" s="264">
        <v>-444952.29899999872</v>
      </c>
      <c r="AR113" s="297"/>
      <c r="AS113" s="266"/>
      <c r="AT113" s="266"/>
      <c r="AU113" s="266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268"/>
      <c r="BT113" s="269"/>
      <c r="BU113" s="269" t="s">
        <v>58</v>
      </c>
      <c r="BV113" s="270" t="s">
        <v>38</v>
      </c>
      <c r="BW113" s="271">
        <v>101</v>
      </c>
      <c r="BX113" s="271">
        <v>90</v>
      </c>
      <c r="BY113" s="272">
        <v>29156510.647200003</v>
      </c>
      <c r="BZ113" s="272">
        <v>2412085000</v>
      </c>
      <c r="CA113" s="272">
        <v>2718805000</v>
      </c>
      <c r="CB113" s="272">
        <v>2886495000</v>
      </c>
      <c r="CC113" s="272">
        <v>3064528000</v>
      </c>
      <c r="CD113" s="272">
        <v>3253541000</v>
      </c>
      <c r="CE113" s="15"/>
      <c r="CF113" s="42">
        <v>3912552220</v>
      </c>
      <c r="CG113" s="187">
        <v>4153870760</v>
      </c>
    </row>
    <row r="114" spans="1:85">
      <c r="A114" s="3">
        <f t="shared" si="49"/>
        <v>75</v>
      </c>
      <c r="B114" s="249">
        <v>1</v>
      </c>
      <c r="C114" s="250" t="s">
        <v>152</v>
      </c>
      <c r="D114" s="251" t="s">
        <v>19</v>
      </c>
      <c r="E114" s="252"/>
      <c r="F114" s="40" t="s">
        <v>72</v>
      </c>
      <c r="G114" s="253">
        <f t="shared" si="30"/>
        <v>175</v>
      </c>
      <c r="H114" s="253">
        <f t="shared" si="31"/>
        <v>156</v>
      </c>
      <c r="I114" s="254">
        <f t="shared" si="32"/>
        <v>26966806</v>
      </c>
      <c r="J114" s="254">
        <f t="shared" si="33"/>
        <v>5</v>
      </c>
      <c r="K114" s="255">
        <f t="shared" si="34"/>
        <v>1.08</v>
      </c>
      <c r="L114" s="256">
        <f>SUMIF($AN$4:$AN$22,D114,$AS$4:$AS$22)</f>
        <v>1.01</v>
      </c>
      <c r="M114" s="257">
        <f t="shared" si="35"/>
        <v>24580822.846716471</v>
      </c>
      <c r="N114" s="257">
        <f t="shared" si="36"/>
        <v>27706514.778849214</v>
      </c>
      <c r="O114" s="257">
        <f t="shared" si="37"/>
        <v>29415391.9848</v>
      </c>
      <c r="P114" s="257">
        <f t="shared" si="38"/>
        <v>31229668.997558944</v>
      </c>
      <c r="Q114" s="258">
        <f t="shared" si="39"/>
        <v>29415391.9848</v>
      </c>
      <c r="R114" s="257">
        <f t="shared" si="39"/>
        <v>31229668.997558944</v>
      </c>
      <c r="S114" s="257">
        <f t="shared" si="40"/>
        <v>33155846.646580923</v>
      </c>
      <c r="T114" s="257"/>
      <c r="U114" s="257">
        <f t="shared" si="41"/>
        <v>3834608364.0877695</v>
      </c>
      <c r="V114" s="257">
        <f t="shared" si="42"/>
        <v>4322216305.5004778</v>
      </c>
      <c r="W114" s="257">
        <f t="shared" si="43"/>
        <v>4588801149.6288004</v>
      </c>
      <c r="X114" s="258">
        <f t="shared" si="44"/>
        <v>4871828363.619195</v>
      </c>
      <c r="Y114" s="258">
        <f t="shared" si="45"/>
        <v>4588801149.6288004</v>
      </c>
      <c r="Z114" s="257">
        <f t="shared" si="46"/>
        <v>4871828363.619195</v>
      </c>
      <c r="AA114" s="257">
        <f t="shared" si="51"/>
        <v>5172312076.8666239</v>
      </c>
      <c r="AB114" s="257"/>
      <c r="AC114" s="32" t="str">
        <f t="shared" si="47"/>
        <v>BERTAHAP</v>
      </c>
      <c r="AD114" s="259">
        <f t="shared" si="48"/>
        <v>0</v>
      </c>
      <c r="AE114" s="260">
        <v>2</v>
      </c>
      <c r="AF114" s="261"/>
      <c r="AG114" s="257" t="e">
        <f>IF(AF114&gt;#REF!,"LB","KR")</f>
        <v>#REF!</v>
      </c>
      <c r="AH114" s="261">
        <v>4218070000</v>
      </c>
      <c r="AI114" s="261">
        <v>4754438000</v>
      </c>
      <c r="AJ114" s="261">
        <v>5047682000</v>
      </c>
      <c r="AK114" s="262">
        <v>5359012000</v>
      </c>
      <c r="AL114" s="262">
        <v>5047682000</v>
      </c>
      <c r="AM114" s="261">
        <v>5359012000</v>
      </c>
      <c r="AN114" s="261">
        <v>5689544000</v>
      </c>
      <c r="AO114" s="15"/>
      <c r="AP114" s="15"/>
      <c r="AQ114" s="264">
        <v>-989681.78020000085</v>
      </c>
      <c r="AR114" s="297"/>
      <c r="AS114" s="266"/>
      <c r="AT114" s="266"/>
      <c r="AU114" s="266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268"/>
      <c r="BT114" s="269"/>
      <c r="BU114" s="269" t="s">
        <v>60</v>
      </c>
      <c r="BV114" s="270" t="s">
        <v>44</v>
      </c>
      <c r="BW114" s="271">
        <v>101</v>
      </c>
      <c r="BX114" s="271">
        <v>90</v>
      </c>
      <c r="BY114" s="272">
        <v>29156510.647200003</v>
      </c>
      <c r="BZ114" s="272">
        <v>2412085000</v>
      </c>
      <c r="CA114" s="272">
        <v>2718805000</v>
      </c>
      <c r="CB114" s="272">
        <v>2886495000</v>
      </c>
      <c r="CC114" s="272">
        <v>3064528000</v>
      </c>
      <c r="CD114" s="272">
        <v>3253541000</v>
      </c>
      <c r="CE114" s="15"/>
      <c r="CF114" s="42">
        <v>5350542920</v>
      </c>
      <c r="CG114" s="187">
        <v>5680552720</v>
      </c>
    </row>
    <row r="115" spans="1:85">
      <c r="A115" s="3">
        <f t="shared" si="49"/>
        <v>76</v>
      </c>
      <c r="B115" s="249">
        <v>2</v>
      </c>
      <c r="C115" s="250" t="s">
        <v>152</v>
      </c>
      <c r="D115" s="251" t="s">
        <v>29</v>
      </c>
      <c r="E115" s="252"/>
      <c r="F115" s="40" t="s">
        <v>74</v>
      </c>
      <c r="G115" s="253">
        <f t="shared" si="30"/>
        <v>85</v>
      </c>
      <c r="H115" s="253">
        <f t="shared" si="31"/>
        <v>74</v>
      </c>
      <c r="I115" s="254">
        <f t="shared" si="32"/>
        <v>26966806</v>
      </c>
      <c r="J115" s="254">
        <f t="shared" si="33"/>
        <v>1</v>
      </c>
      <c r="K115" s="255">
        <f t="shared" si="34"/>
        <v>1.06</v>
      </c>
      <c r="L115" s="256">
        <f>SUMIF($AN$4:$AN$22,D115,$AS$4:$AS$22)</f>
        <v>1.01</v>
      </c>
      <c r="M115" s="257">
        <f t="shared" si="35"/>
        <v>24125622.423629135</v>
      </c>
      <c r="N115" s="257">
        <f t="shared" si="36"/>
        <v>27193431.171833493</v>
      </c>
      <c r="O115" s="257">
        <f t="shared" si="37"/>
        <v>28870662.503600005</v>
      </c>
      <c r="P115" s="257">
        <f t="shared" si="38"/>
        <v>30651341.793900453</v>
      </c>
      <c r="Q115" s="258">
        <f t="shared" si="39"/>
        <v>28870662.503600005</v>
      </c>
      <c r="R115" s="257">
        <f t="shared" si="39"/>
        <v>30651341.793900453</v>
      </c>
      <c r="S115" s="257">
        <f t="shared" si="40"/>
        <v>32541849.486459062</v>
      </c>
      <c r="T115" s="257"/>
      <c r="U115" s="257">
        <f t="shared" si="41"/>
        <v>1785296059.348556</v>
      </c>
      <c r="V115" s="257">
        <f t="shared" si="42"/>
        <v>2012313906.7156785</v>
      </c>
      <c r="W115" s="257">
        <f t="shared" si="43"/>
        <v>2136429025.2664003</v>
      </c>
      <c r="X115" s="258">
        <f t="shared" si="44"/>
        <v>2268199292.7486334</v>
      </c>
      <c r="Y115" s="258">
        <f t="shared" si="45"/>
        <v>2136429025.2664003</v>
      </c>
      <c r="Z115" s="257">
        <f t="shared" si="46"/>
        <v>2268199292.7486334</v>
      </c>
      <c r="AA115" s="257">
        <f t="shared" si="51"/>
        <v>2408096861.9979706</v>
      </c>
      <c r="AB115" s="257"/>
      <c r="AC115" s="32" t="str">
        <f t="shared" si="47"/>
        <v>BERTAHAP</v>
      </c>
      <c r="AD115" s="259">
        <f t="shared" si="48"/>
        <v>0</v>
      </c>
      <c r="AE115" s="260">
        <v>2</v>
      </c>
      <c r="AF115" s="261"/>
      <c r="AG115" s="257" t="e">
        <f>IF(AF115&gt;#REF!,"LB","KR")</f>
        <v>#REF!</v>
      </c>
      <c r="AH115" s="261">
        <v>1963826000</v>
      </c>
      <c r="AI115" s="261">
        <v>2213546000</v>
      </c>
      <c r="AJ115" s="261">
        <v>2350072000</v>
      </c>
      <c r="AK115" s="262">
        <v>2495020000</v>
      </c>
      <c r="AL115" s="262">
        <v>2350072000</v>
      </c>
      <c r="AM115" s="261">
        <v>2495020000</v>
      </c>
      <c r="AN115" s="261">
        <v>2648907000</v>
      </c>
      <c r="AO115" s="15"/>
      <c r="AP115" s="15"/>
      <c r="AQ115" s="264">
        <v>-1534411.2613999955</v>
      </c>
      <c r="AR115" s="297"/>
      <c r="AS115" s="266"/>
      <c r="AT115" s="266"/>
      <c r="AU115" s="266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268"/>
      <c r="BT115" s="296"/>
      <c r="BU115" s="269" t="s">
        <v>62</v>
      </c>
      <c r="BV115" s="270">
        <v>11</v>
      </c>
      <c r="BW115" s="271">
        <v>101</v>
      </c>
      <c r="BX115" s="271">
        <v>90</v>
      </c>
      <c r="BY115" s="272">
        <v>29156510.647200003</v>
      </c>
      <c r="BZ115" s="272">
        <v>2412085000</v>
      </c>
      <c r="CA115" s="272">
        <v>2718805000</v>
      </c>
      <c r="CB115" s="272">
        <v>2886495000</v>
      </c>
      <c r="CC115" s="272">
        <v>3064528000</v>
      </c>
      <c r="CD115" s="272">
        <v>3253541000</v>
      </c>
      <c r="CE115" s="15"/>
      <c r="CF115" s="42">
        <v>2491076320</v>
      </c>
      <c r="CG115" s="187">
        <v>2644721200</v>
      </c>
    </row>
    <row r="116" spans="1:85">
      <c r="A116" s="3">
        <f t="shared" si="49"/>
        <v>77</v>
      </c>
      <c r="B116" s="249">
        <v>3</v>
      </c>
      <c r="C116" s="250" t="s">
        <v>152</v>
      </c>
      <c r="D116" s="251" t="s">
        <v>32</v>
      </c>
      <c r="E116" s="252"/>
      <c r="F116" s="40" t="s">
        <v>56</v>
      </c>
      <c r="G116" s="253">
        <f t="shared" si="30"/>
        <v>85</v>
      </c>
      <c r="H116" s="253">
        <f t="shared" si="31"/>
        <v>74</v>
      </c>
      <c r="I116" s="254">
        <f t="shared" si="32"/>
        <v>26966806</v>
      </c>
      <c r="J116" s="254">
        <f t="shared" si="33"/>
        <v>1</v>
      </c>
      <c r="K116" s="255">
        <f t="shared" si="34"/>
        <v>1.06</v>
      </c>
      <c r="L116" s="256">
        <f>SUMIF($AN$4:$AN$22,D116,$AS$4:$AS$22)</f>
        <v>1.01</v>
      </c>
      <c r="M116" s="257">
        <f t="shared" si="35"/>
        <v>24125622.423629135</v>
      </c>
      <c r="N116" s="257">
        <f t="shared" si="36"/>
        <v>27193431.171833493</v>
      </c>
      <c r="O116" s="257">
        <f t="shared" si="37"/>
        <v>28870662.503600005</v>
      </c>
      <c r="P116" s="257">
        <f t="shared" si="38"/>
        <v>30651341.793900453</v>
      </c>
      <c r="Q116" s="258">
        <f t="shared" si="39"/>
        <v>28870662.503600005</v>
      </c>
      <c r="R116" s="257">
        <f t="shared" si="39"/>
        <v>30651341.793900453</v>
      </c>
      <c r="S116" s="257">
        <f t="shared" si="40"/>
        <v>32541849.486459062</v>
      </c>
      <c r="T116" s="257"/>
      <c r="U116" s="257">
        <f t="shared" si="41"/>
        <v>1785296059.348556</v>
      </c>
      <c r="V116" s="257">
        <f t="shared" si="42"/>
        <v>2012313906.7156785</v>
      </c>
      <c r="W116" s="257">
        <f t="shared" si="43"/>
        <v>2136429025.2664003</v>
      </c>
      <c r="X116" s="258">
        <f t="shared" si="44"/>
        <v>2268199292.7486334</v>
      </c>
      <c r="Y116" s="258">
        <f t="shared" si="45"/>
        <v>2136429025.2664003</v>
      </c>
      <c r="Z116" s="257">
        <f t="shared" si="46"/>
        <v>2268199292.7486334</v>
      </c>
      <c r="AA116" s="257">
        <f t="shared" si="51"/>
        <v>2408096861.9979706</v>
      </c>
      <c r="AB116" s="257"/>
      <c r="AC116" s="32" t="str">
        <f t="shared" si="47"/>
        <v>BERTAHAP</v>
      </c>
      <c r="AD116" s="259">
        <f t="shared" si="48"/>
        <v>0</v>
      </c>
      <c r="AE116" s="260">
        <v>2</v>
      </c>
      <c r="AF116" s="261"/>
      <c r="AG116" s="257" t="e">
        <f>IF(AF116&gt;#REF!,"LB","KR")</f>
        <v>#REF!</v>
      </c>
      <c r="AH116" s="261">
        <v>1963826000</v>
      </c>
      <c r="AI116" s="261">
        <v>2213546000</v>
      </c>
      <c r="AJ116" s="261">
        <v>2350072000</v>
      </c>
      <c r="AK116" s="262">
        <v>2495020000</v>
      </c>
      <c r="AL116" s="262">
        <v>2350072000</v>
      </c>
      <c r="AM116" s="261">
        <v>2495020000</v>
      </c>
      <c r="AN116" s="261">
        <v>2648907000</v>
      </c>
      <c r="AO116" s="15"/>
      <c r="AP116" s="15"/>
      <c r="AQ116" s="264">
        <v>-1534411.2613999955</v>
      </c>
      <c r="AR116" s="297"/>
      <c r="AS116" s="266"/>
      <c r="AT116" s="266"/>
      <c r="AU116" s="266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268"/>
      <c r="BT116" s="269"/>
      <c r="BU116" s="269" t="s">
        <v>64</v>
      </c>
      <c r="BV116" s="270">
        <v>15</v>
      </c>
      <c r="BW116" s="271">
        <v>101</v>
      </c>
      <c r="BX116" s="271">
        <v>90</v>
      </c>
      <c r="BY116" s="272">
        <v>29156510.647200003</v>
      </c>
      <c r="BZ116" s="272">
        <v>2412085000</v>
      </c>
      <c r="CA116" s="272">
        <v>2718805000</v>
      </c>
      <c r="CB116" s="272">
        <v>2886495000</v>
      </c>
      <c r="CC116" s="272">
        <v>3064528000</v>
      </c>
      <c r="CD116" s="272">
        <v>3253541000</v>
      </c>
      <c r="CE116" s="15"/>
      <c r="CF116" s="42">
        <v>2491076320</v>
      </c>
      <c r="CG116" s="187">
        <v>2644721200</v>
      </c>
    </row>
    <row r="117" spans="1:85">
      <c r="A117" s="3">
        <f t="shared" si="49"/>
        <v>78</v>
      </c>
      <c r="B117" s="249">
        <v>4</v>
      </c>
      <c r="C117" s="250" t="s">
        <v>152</v>
      </c>
      <c r="D117" s="251" t="s">
        <v>38</v>
      </c>
      <c r="E117" s="252"/>
      <c r="F117" s="40" t="s">
        <v>58</v>
      </c>
      <c r="G117" s="253">
        <f t="shared" si="30"/>
        <v>101</v>
      </c>
      <c r="H117" s="253">
        <f t="shared" si="31"/>
        <v>90</v>
      </c>
      <c r="I117" s="254">
        <f t="shared" si="32"/>
        <v>26966806</v>
      </c>
      <c r="J117" s="254">
        <f t="shared" si="33"/>
        <v>1</v>
      </c>
      <c r="K117" s="255">
        <f t="shared" si="34"/>
        <v>1.06</v>
      </c>
      <c r="L117" s="256">
        <f>SUMIF($AN$4:$AN$22,D117,$AS$4:$AS$22)</f>
        <v>1.01</v>
      </c>
      <c r="M117" s="257">
        <f t="shared" si="35"/>
        <v>24125622.423629135</v>
      </c>
      <c r="N117" s="257">
        <f t="shared" si="36"/>
        <v>27193431.171833493</v>
      </c>
      <c r="O117" s="257">
        <f t="shared" si="37"/>
        <v>28870662.503600005</v>
      </c>
      <c r="P117" s="257">
        <f t="shared" si="38"/>
        <v>30651341.793900453</v>
      </c>
      <c r="Q117" s="258">
        <f t="shared" si="39"/>
        <v>28870662.503600005</v>
      </c>
      <c r="R117" s="257">
        <f t="shared" si="39"/>
        <v>30651341.793900453</v>
      </c>
      <c r="S117" s="257">
        <f t="shared" si="40"/>
        <v>32541849.486459062</v>
      </c>
      <c r="T117" s="257"/>
      <c r="U117" s="257">
        <f t="shared" si="41"/>
        <v>2171306018.1266222</v>
      </c>
      <c r="V117" s="257">
        <f t="shared" si="42"/>
        <v>2447408805.4650145</v>
      </c>
      <c r="W117" s="257">
        <f t="shared" si="43"/>
        <v>2598359625.3240004</v>
      </c>
      <c r="X117" s="258">
        <f t="shared" si="44"/>
        <v>2758620761.4510407</v>
      </c>
      <c r="Y117" s="258">
        <f t="shared" si="45"/>
        <v>2598359625.3240004</v>
      </c>
      <c r="Z117" s="257">
        <f t="shared" si="46"/>
        <v>2758620761.4510407</v>
      </c>
      <c r="AA117" s="257">
        <f t="shared" si="51"/>
        <v>2928766453.7813153</v>
      </c>
      <c r="AB117" s="257"/>
      <c r="AC117" s="32" t="str">
        <f t="shared" si="47"/>
        <v>BERTAHAP</v>
      </c>
      <c r="AD117" s="259">
        <f t="shared" si="48"/>
        <v>0</v>
      </c>
      <c r="AE117" s="260">
        <v>2</v>
      </c>
      <c r="AF117" s="261"/>
      <c r="AG117" s="257" t="e">
        <f>IF(AF117&gt;#REF!,"LB","KR")</f>
        <v>#REF!</v>
      </c>
      <c r="AH117" s="261">
        <v>2388437000</v>
      </c>
      <c r="AI117" s="261">
        <v>2692150000</v>
      </c>
      <c r="AJ117" s="261">
        <v>2858196000</v>
      </c>
      <c r="AK117" s="262">
        <v>3034483000</v>
      </c>
      <c r="AL117" s="262">
        <v>2858196000</v>
      </c>
      <c r="AM117" s="261">
        <v>3034483000</v>
      </c>
      <c r="AN117" s="261">
        <v>3221644000</v>
      </c>
      <c r="AO117" s="15"/>
      <c r="AP117" s="15"/>
      <c r="AQ117" s="264">
        <v>-1534411.2613999955</v>
      </c>
      <c r="AR117" s="297"/>
      <c r="AS117" s="266"/>
      <c r="AT117" s="266"/>
      <c r="AU117" s="266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268"/>
      <c r="BT117" s="296"/>
      <c r="BU117" s="269" t="s">
        <v>67</v>
      </c>
      <c r="BV117" s="270">
        <v>17</v>
      </c>
      <c r="BW117" s="271">
        <v>85</v>
      </c>
      <c r="BX117" s="271">
        <v>74</v>
      </c>
      <c r="BY117" s="272">
        <v>29156510.647200003</v>
      </c>
      <c r="BZ117" s="272">
        <v>1983270000</v>
      </c>
      <c r="CA117" s="272">
        <v>2235462000</v>
      </c>
      <c r="CB117" s="272">
        <v>2373340000</v>
      </c>
      <c r="CC117" s="272">
        <v>2519723000</v>
      </c>
      <c r="CD117" s="272">
        <v>2675134000</v>
      </c>
      <c r="CE117" s="15"/>
      <c r="CF117" s="42">
        <v>3029687760</v>
      </c>
      <c r="CG117" s="187">
        <v>3216551980</v>
      </c>
    </row>
    <row r="118" spans="1:85">
      <c r="A118" s="3">
        <f t="shared" si="49"/>
        <v>79</v>
      </c>
      <c r="B118" s="249">
        <v>5</v>
      </c>
      <c r="C118" s="250" t="s">
        <v>152</v>
      </c>
      <c r="D118" s="251" t="s">
        <v>44</v>
      </c>
      <c r="E118" s="252"/>
      <c r="F118" s="40" t="s">
        <v>60</v>
      </c>
      <c r="G118" s="253">
        <f t="shared" si="30"/>
        <v>101</v>
      </c>
      <c r="H118" s="253">
        <f t="shared" si="31"/>
        <v>90</v>
      </c>
      <c r="I118" s="254">
        <f t="shared" si="32"/>
        <v>26966806</v>
      </c>
      <c r="J118" s="254">
        <f t="shared" si="33"/>
        <v>1</v>
      </c>
      <c r="K118" s="255">
        <f t="shared" si="34"/>
        <v>1.06</v>
      </c>
      <c r="L118" s="256">
        <f t="shared" ref="L118:L123" si="52">SUMIF($AN$4:$AN$22,D118,$AS$4:$AS$22)</f>
        <v>1.01</v>
      </c>
      <c r="M118" s="257">
        <f t="shared" si="35"/>
        <v>24125622.423629135</v>
      </c>
      <c r="N118" s="257">
        <f t="shared" si="36"/>
        <v>27193431.171833493</v>
      </c>
      <c r="O118" s="257">
        <f t="shared" si="37"/>
        <v>28870662.503600005</v>
      </c>
      <c r="P118" s="257">
        <f t="shared" si="38"/>
        <v>30651341.793900453</v>
      </c>
      <c r="Q118" s="258">
        <f t="shared" si="39"/>
        <v>28870662.503600005</v>
      </c>
      <c r="R118" s="257">
        <f t="shared" si="39"/>
        <v>30651341.793900453</v>
      </c>
      <c r="S118" s="257">
        <f t="shared" si="40"/>
        <v>32541849.486459062</v>
      </c>
      <c r="T118" s="257"/>
      <c r="U118" s="257">
        <f t="shared" si="41"/>
        <v>2171306018.1266222</v>
      </c>
      <c r="V118" s="257">
        <f t="shared" si="42"/>
        <v>2447408805.4650145</v>
      </c>
      <c r="W118" s="257">
        <f t="shared" si="43"/>
        <v>2598359625.3240004</v>
      </c>
      <c r="X118" s="258">
        <f t="shared" si="44"/>
        <v>2758620761.4510407</v>
      </c>
      <c r="Y118" s="258">
        <f t="shared" si="45"/>
        <v>2598359625.3240004</v>
      </c>
      <c r="Z118" s="257">
        <f t="shared" si="46"/>
        <v>2758620761.4510407</v>
      </c>
      <c r="AA118" s="257">
        <f t="shared" si="51"/>
        <v>2928766453.7813153</v>
      </c>
      <c r="AB118" s="257"/>
      <c r="AC118" s="32" t="str">
        <f t="shared" si="47"/>
        <v>BERTAHAP</v>
      </c>
      <c r="AD118" s="259">
        <f t="shared" si="48"/>
        <v>0</v>
      </c>
      <c r="AE118" s="260">
        <v>2</v>
      </c>
      <c r="AF118" s="261"/>
      <c r="AG118" s="257" t="e">
        <f>IF(AF118&gt;#REF!,"LB","KR")</f>
        <v>#REF!</v>
      </c>
      <c r="AH118" s="261">
        <v>2388437000</v>
      </c>
      <c r="AI118" s="261">
        <v>2692150000</v>
      </c>
      <c r="AJ118" s="261">
        <v>2858196000</v>
      </c>
      <c r="AK118" s="262">
        <v>3034483000</v>
      </c>
      <c r="AL118" s="262">
        <v>2858196000</v>
      </c>
      <c r="AM118" s="261">
        <v>3034483000</v>
      </c>
      <c r="AN118" s="261">
        <v>3221644000</v>
      </c>
      <c r="AO118" s="15"/>
      <c r="AP118" s="15"/>
      <c r="AQ118" s="264">
        <v>-1534411.2613999955</v>
      </c>
      <c r="AR118" s="297"/>
      <c r="AS118" s="266"/>
      <c r="AT118" s="266"/>
      <c r="AU118" s="266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268">
        <v>22</v>
      </c>
      <c r="BT118" s="269" t="s">
        <v>153</v>
      </c>
      <c r="BU118" s="269" t="s">
        <v>74</v>
      </c>
      <c r="BV118" s="270" t="s">
        <v>29</v>
      </c>
      <c r="BW118" s="271">
        <v>85</v>
      </c>
      <c r="BX118" s="271">
        <v>74</v>
      </c>
      <c r="BY118" s="272">
        <v>29156510.647200003</v>
      </c>
      <c r="BZ118" s="272">
        <v>1983270000</v>
      </c>
      <c r="CA118" s="272">
        <v>2235462000</v>
      </c>
      <c r="CB118" s="272">
        <v>2373340000</v>
      </c>
      <c r="CC118" s="272">
        <v>2519723000</v>
      </c>
      <c r="CD118" s="272">
        <v>2675134000</v>
      </c>
      <c r="CE118" s="15">
        <v>12</v>
      </c>
      <c r="CF118" s="42">
        <v>3029687760</v>
      </c>
      <c r="CG118" s="187">
        <v>3216551980</v>
      </c>
    </row>
    <row r="119" spans="1:85">
      <c r="A119" s="3">
        <f t="shared" si="49"/>
        <v>80</v>
      </c>
      <c r="B119" s="249">
        <v>6</v>
      </c>
      <c r="C119" s="250" t="s">
        <v>152</v>
      </c>
      <c r="D119" s="285">
        <v>11</v>
      </c>
      <c r="E119" s="252"/>
      <c r="F119" s="40" t="s">
        <v>62</v>
      </c>
      <c r="G119" s="253">
        <f t="shared" si="30"/>
        <v>101</v>
      </c>
      <c r="H119" s="253">
        <f t="shared" si="31"/>
        <v>90</v>
      </c>
      <c r="I119" s="254">
        <f t="shared" si="32"/>
        <v>26966806</v>
      </c>
      <c r="J119" s="254">
        <f t="shared" si="33"/>
        <v>1</v>
      </c>
      <c r="K119" s="255">
        <f t="shared" si="34"/>
        <v>1.06</v>
      </c>
      <c r="L119" s="256">
        <f t="shared" si="52"/>
        <v>1.01</v>
      </c>
      <c r="M119" s="257">
        <f t="shared" si="35"/>
        <v>24125622.423629135</v>
      </c>
      <c r="N119" s="257">
        <f t="shared" si="36"/>
        <v>27193431.171833493</v>
      </c>
      <c r="O119" s="257">
        <f t="shared" si="37"/>
        <v>28870662.503600005</v>
      </c>
      <c r="P119" s="257">
        <f t="shared" si="38"/>
        <v>30651341.793900453</v>
      </c>
      <c r="Q119" s="258">
        <f t="shared" si="39"/>
        <v>28870662.503600005</v>
      </c>
      <c r="R119" s="257">
        <f t="shared" si="39"/>
        <v>30651341.793900453</v>
      </c>
      <c r="S119" s="257">
        <f t="shared" si="40"/>
        <v>32541849.486459062</v>
      </c>
      <c r="T119" s="257"/>
      <c r="U119" s="257">
        <f t="shared" si="41"/>
        <v>2171306018.1266222</v>
      </c>
      <c r="V119" s="257">
        <f t="shared" si="42"/>
        <v>2447408805.4650145</v>
      </c>
      <c r="W119" s="257">
        <f t="shared" si="43"/>
        <v>2598359625.3240004</v>
      </c>
      <c r="X119" s="258">
        <f t="shared" si="44"/>
        <v>2758620761.4510407</v>
      </c>
      <c r="Y119" s="258">
        <f t="shared" si="45"/>
        <v>2598359625.3240004</v>
      </c>
      <c r="Z119" s="257">
        <f t="shared" si="46"/>
        <v>2758620761.4510407</v>
      </c>
      <c r="AA119" s="257">
        <f t="shared" si="51"/>
        <v>2928766453.7813153</v>
      </c>
      <c r="AB119" s="257"/>
      <c r="AC119" s="32" t="str">
        <f t="shared" si="47"/>
        <v>BERTAHAP</v>
      </c>
      <c r="AD119" s="259">
        <f t="shared" si="48"/>
        <v>0</v>
      </c>
      <c r="AE119" s="260">
        <v>2</v>
      </c>
      <c r="AF119" s="261"/>
      <c r="AG119" s="257" t="e">
        <f>IF(AF119&gt;#REF!,"LB","KR")</f>
        <v>#REF!</v>
      </c>
      <c r="AH119" s="261">
        <v>2388437000</v>
      </c>
      <c r="AI119" s="261">
        <v>2692150000</v>
      </c>
      <c r="AJ119" s="261">
        <v>2858196000</v>
      </c>
      <c r="AK119" s="262">
        <v>3034483000</v>
      </c>
      <c r="AL119" s="262">
        <v>2858196000</v>
      </c>
      <c r="AM119" s="261">
        <v>3034483000</v>
      </c>
      <c r="AN119" s="261">
        <v>3221644000</v>
      </c>
      <c r="AO119" s="15"/>
      <c r="AP119" s="15"/>
      <c r="AQ119" s="264">
        <v>-1534411.2613999955</v>
      </c>
      <c r="AR119" s="297"/>
      <c r="AS119" s="266"/>
      <c r="AT119" s="266"/>
      <c r="AU119" s="266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268"/>
      <c r="BT119" s="269"/>
      <c r="BU119" s="269" t="s">
        <v>56</v>
      </c>
      <c r="BV119" s="270" t="s">
        <v>32</v>
      </c>
      <c r="BW119" s="271">
        <v>85</v>
      </c>
      <c r="BX119" s="271">
        <v>74</v>
      </c>
      <c r="BY119" s="272">
        <v>29156510.647200003</v>
      </c>
      <c r="BZ119" s="272">
        <v>1983270000</v>
      </c>
      <c r="CA119" s="272">
        <v>2235462000</v>
      </c>
      <c r="CB119" s="272">
        <v>2373340000</v>
      </c>
      <c r="CC119" s="272">
        <v>2519723000</v>
      </c>
      <c r="CD119" s="272">
        <v>2675134000</v>
      </c>
      <c r="CE119" s="15"/>
      <c r="CF119" s="42">
        <v>3029687760</v>
      </c>
      <c r="CG119" s="187">
        <v>3216551980</v>
      </c>
    </row>
    <row r="120" spans="1:85">
      <c r="A120" s="3">
        <f t="shared" si="49"/>
        <v>81</v>
      </c>
      <c r="B120" s="249">
        <v>7</v>
      </c>
      <c r="C120" s="250" t="s">
        <v>152</v>
      </c>
      <c r="D120" s="285">
        <v>15</v>
      </c>
      <c r="E120" s="252"/>
      <c r="F120" s="40" t="s">
        <v>64</v>
      </c>
      <c r="G120" s="253">
        <f t="shared" si="30"/>
        <v>101</v>
      </c>
      <c r="H120" s="253">
        <f t="shared" si="31"/>
        <v>90</v>
      </c>
      <c r="I120" s="254">
        <f t="shared" si="32"/>
        <v>26966806</v>
      </c>
      <c r="J120" s="254">
        <f t="shared" si="33"/>
        <v>1</v>
      </c>
      <c r="K120" s="255">
        <f t="shared" si="34"/>
        <v>1.06</v>
      </c>
      <c r="L120" s="256">
        <f t="shared" si="52"/>
        <v>1.01</v>
      </c>
      <c r="M120" s="257">
        <f t="shared" si="35"/>
        <v>24125622.423629135</v>
      </c>
      <c r="N120" s="257">
        <f t="shared" si="36"/>
        <v>27193431.171833493</v>
      </c>
      <c r="O120" s="257">
        <f t="shared" si="37"/>
        <v>28870662.503600005</v>
      </c>
      <c r="P120" s="257">
        <f t="shared" si="38"/>
        <v>30651341.793900453</v>
      </c>
      <c r="Q120" s="258">
        <f t="shared" si="39"/>
        <v>28870662.503600005</v>
      </c>
      <c r="R120" s="257">
        <f t="shared" si="39"/>
        <v>30651341.793900453</v>
      </c>
      <c r="S120" s="257">
        <f t="shared" si="40"/>
        <v>32541849.486459062</v>
      </c>
      <c r="T120" s="257"/>
      <c r="U120" s="257">
        <f t="shared" si="41"/>
        <v>2171306018.1266222</v>
      </c>
      <c r="V120" s="257">
        <f t="shared" si="42"/>
        <v>2447408805.4650145</v>
      </c>
      <c r="W120" s="257">
        <f t="shared" si="43"/>
        <v>2598359625.3240004</v>
      </c>
      <c r="X120" s="258">
        <f t="shared" si="44"/>
        <v>2758620761.4510407</v>
      </c>
      <c r="Y120" s="258">
        <f t="shared" si="45"/>
        <v>2598359625.3240004</v>
      </c>
      <c r="Z120" s="257">
        <f t="shared" si="46"/>
        <v>2758620761.4510407</v>
      </c>
      <c r="AA120" s="257">
        <f t="shared" si="51"/>
        <v>2928766453.7813153</v>
      </c>
      <c r="AB120" s="257"/>
      <c r="AC120" s="32" t="str">
        <f t="shared" si="47"/>
        <v>BERTAHAP</v>
      </c>
      <c r="AD120" s="259">
        <f t="shared" si="48"/>
        <v>0</v>
      </c>
      <c r="AE120" s="260">
        <v>2</v>
      </c>
      <c r="AF120" s="261"/>
      <c r="AG120" s="257" t="e">
        <f>IF(AF120&gt;#REF!,"LB","KR")</f>
        <v>#REF!</v>
      </c>
      <c r="AH120" s="261">
        <v>2388437000</v>
      </c>
      <c r="AI120" s="261">
        <v>2692150000</v>
      </c>
      <c r="AJ120" s="261">
        <v>2858196000</v>
      </c>
      <c r="AK120" s="262">
        <v>3034483000</v>
      </c>
      <c r="AL120" s="262">
        <v>2858196000</v>
      </c>
      <c r="AM120" s="261">
        <v>3034483000</v>
      </c>
      <c r="AN120" s="261">
        <v>3221644000</v>
      </c>
      <c r="AO120" s="15"/>
      <c r="AP120" s="15"/>
      <c r="AQ120" s="264">
        <v>-1534411.2613999955</v>
      </c>
      <c r="AR120" s="297"/>
      <c r="AS120" s="266"/>
      <c r="AT120" s="266"/>
      <c r="AU120" s="266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268"/>
      <c r="BT120" s="269"/>
      <c r="BU120" s="269" t="s">
        <v>58</v>
      </c>
      <c r="BV120" s="270" t="s">
        <v>38</v>
      </c>
      <c r="BW120" s="271">
        <v>101</v>
      </c>
      <c r="BX120" s="271">
        <v>90</v>
      </c>
      <c r="BY120" s="272">
        <v>29156510.647200003</v>
      </c>
      <c r="BZ120" s="272">
        <v>2412085000</v>
      </c>
      <c r="CA120" s="272">
        <v>2718805000</v>
      </c>
      <c r="CB120" s="272">
        <v>2886495000</v>
      </c>
      <c r="CC120" s="272">
        <v>3064528000</v>
      </c>
      <c r="CD120" s="272">
        <v>3253541000</v>
      </c>
      <c r="CE120" s="15"/>
      <c r="CF120" s="42">
        <v>3029687760</v>
      </c>
      <c r="CG120" s="187">
        <v>3216551980</v>
      </c>
    </row>
    <row r="121" spans="1:85">
      <c r="A121" s="3">
        <f t="shared" si="49"/>
        <v>82</v>
      </c>
      <c r="B121" s="249">
        <v>8</v>
      </c>
      <c r="C121" s="250" t="s">
        <v>152</v>
      </c>
      <c r="D121" s="285">
        <v>17</v>
      </c>
      <c r="E121" s="252"/>
      <c r="F121" s="40" t="s">
        <v>67</v>
      </c>
      <c r="G121" s="253">
        <f t="shared" si="30"/>
        <v>85</v>
      </c>
      <c r="H121" s="253">
        <f t="shared" si="31"/>
        <v>74</v>
      </c>
      <c r="I121" s="254">
        <f t="shared" si="32"/>
        <v>26966806</v>
      </c>
      <c r="J121" s="254">
        <f t="shared" si="33"/>
        <v>1</v>
      </c>
      <c r="K121" s="255">
        <f t="shared" si="34"/>
        <v>1.06</v>
      </c>
      <c r="L121" s="256">
        <f t="shared" si="52"/>
        <v>1.01</v>
      </c>
      <c r="M121" s="257">
        <f t="shared" si="35"/>
        <v>24125622.423629135</v>
      </c>
      <c r="N121" s="257">
        <f t="shared" si="36"/>
        <v>27193431.171833493</v>
      </c>
      <c r="O121" s="257">
        <f t="shared" si="37"/>
        <v>28870662.503600005</v>
      </c>
      <c r="P121" s="257">
        <f t="shared" si="38"/>
        <v>30651341.793900453</v>
      </c>
      <c r="Q121" s="258">
        <f t="shared" si="39"/>
        <v>28870662.503600005</v>
      </c>
      <c r="R121" s="257">
        <f t="shared" si="39"/>
        <v>30651341.793900453</v>
      </c>
      <c r="S121" s="257">
        <f t="shared" si="40"/>
        <v>32541849.486459062</v>
      </c>
      <c r="T121" s="257"/>
      <c r="U121" s="257">
        <f t="shared" si="41"/>
        <v>1785296059.348556</v>
      </c>
      <c r="V121" s="257">
        <f t="shared" si="42"/>
        <v>2012313906.7156785</v>
      </c>
      <c r="W121" s="257">
        <f t="shared" si="43"/>
        <v>2136429025.2664003</v>
      </c>
      <c r="X121" s="258">
        <f t="shared" si="44"/>
        <v>2268199292.7486334</v>
      </c>
      <c r="Y121" s="258">
        <f t="shared" si="45"/>
        <v>2136429025.2664003</v>
      </c>
      <c r="Z121" s="257">
        <f t="shared" si="46"/>
        <v>2268199292.7486334</v>
      </c>
      <c r="AA121" s="257">
        <f t="shared" si="51"/>
        <v>2408096861.9979706</v>
      </c>
      <c r="AB121" s="257"/>
      <c r="AC121" s="32" t="str">
        <f t="shared" si="47"/>
        <v>BERTAHAP</v>
      </c>
      <c r="AD121" s="259">
        <f t="shared" si="48"/>
        <v>0</v>
      </c>
      <c r="AE121" s="260">
        <v>2</v>
      </c>
      <c r="AF121" s="261"/>
      <c r="AG121" s="257" t="e">
        <f>IF(AF121&gt;#REF!,"LB","KR")</f>
        <v>#REF!</v>
      </c>
      <c r="AH121" s="261">
        <v>1963826000</v>
      </c>
      <c r="AI121" s="261">
        <v>2213546000</v>
      </c>
      <c r="AJ121" s="261">
        <v>2350072000</v>
      </c>
      <c r="AK121" s="262">
        <v>2495020000</v>
      </c>
      <c r="AL121" s="262">
        <v>2350072000</v>
      </c>
      <c r="AM121" s="261">
        <v>2495020000</v>
      </c>
      <c r="AN121" s="261">
        <v>2648907000</v>
      </c>
      <c r="AO121" s="15"/>
      <c r="AP121" s="15"/>
      <c r="AQ121" s="264">
        <v>-1534411.2613999955</v>
      </c>
      <c r="AR121" s="297"/>
      <c r="AS121" s="266"/>
      <c r="AT121" s="266"/>
      <c r="AU121" s="266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268"/>
      <c r="BT121" s="269"/>
      <c r="BU121" s="269" t="s">
        <v>60</v>
      </c>
      <c r="BV121" s="270" t="s">
        <v>44</v>
      </c>
      <c r="BW121" s="271">
        <v>101</v>
      </c>
      <c r="BX121" s="271">
        <v>90</v>
      </c>
      <c r="BY121" s="272">
        <v>29156510.647200003</v>
      </c>
      <c r="BZ121" s="272">
        <v>2412085000</v>
      </c>
      <c r="CA121" s="272">
        <v>2718805000</v>
      </c>
      <c r="CB121" s="272">
        <v>2886495000</v>
      </c>
      <c r="CC121" s="272">
        <v>3064528000</v>
      </c>
      <c r="CD121" s="272">
        <v>3253541000</v>
      </c>
      <c r="CE121" s="15"/>
      <c r="CF121" s="42">
        <v>2491076320</v>
      </c>
      <c r="CG121" s="187">
        <v>2644721200</v>
      </c>
    </row>
    <row r="122" spans="1:85">
      <c r="A122" s="3">
        <f t="shared" si="49"/>
        <v>83</v>
      </c>
      <c r="B122" s="249">
        <v>9</v>
      </c>
      <c r="C122" s="250" t="s">
        <v>152</v>
      </c>
      <c r="D122" s="285">
        <v>19</v>
      </c>
      <c r="E122" s="252"/>
      <c r="F122" s="40" t="s">
        <v>78</v>
      </c>
      <c r="G122" s="253">
        <f t="shared" si="30"/>
        <v>138</v>
      </c>
      <c r="H122" s="253">
        <f t="shared" si="31"/>
        <v>120</v>
      </c>
      <c r="I122" s="254">
        <f t="shared" si="32"/>
        <v>26966806</v>
      </c>
      <c r="J122" s="254">
        <f t="shared" si="33"/>
        <v>1</v>
      </c>
      <c r="K122" s="255">
        <f t="shared" si="34"/>
        <v>1.06</v>
      </c>
      <c r="L122" s="256">
        <f t="shared" si="52"/>
        <v>1.01</v>
      </c>
      <c r="M122" s="257">
        <f t="shared" si="35"/>
        <v>24125622.423629135</v>
      </c>
      <c r="N122" s="257">
        <f t="shared" si="36"/>
        <v>27193431.171833493</v>
      </c>
      <c r="O122" s="257">
        <f t="shared" si="37"/>
        <v>28870662.503600005</v>
      </c>
      <c r="P122" s="257">
        <f t="shared" si="38"/>
        <v>30651341.793900453</v>
      </c>
      <c r="Q122" s="258">
        <f t="shared" si="39"/>
        <v>28870662.503600005</v>
      </c>
      <c r="R122" s="257">
        <f t="shared" si="39"/>
        <v>30651341.793900453</v>
      </c>
      <c r="S122" s="257">
        <f t="shared" si="40"/>
        <v>32541849.486459062</v>
      </c>
      <c r="T122" s="257"/>
      <c r="U122" s="257">
        <f t="shared" si="41"/>
        <v>2895074690.8354959</v>
      </c>
      <c r="V122" s="257">
        <f t="shared" si="42"/>
        <v>3263211740.620019</v>
      </c>
      <c r="W122" s="257">
        <f t="shared" si="43"/>
        <v>3464479500.4320006</v>
      </c>
      <c r="X122" s="258">
        <f t="shared" si="44"/>
        <v>3678161015.2680545</v>
      </c>
      <c r="Y122" s="258">
        <f t="shared" si="45"/>
        <v>3464479500.4320006</v>
      </c>
      <c r="Z122" s="257">
        <f t="shared" si="46"/>
        <v>3678161015.2680545</v>
      </c>
      <c r="AA122" s="257">
        <f t="shared" si="51"/>
        <v>3905021938.3750873</v>
      </c>
      <c r="AB122" s="257"/>
      <c r="AC122" s="32" t="str">
        <f t="shared" si="47"/>
        <v>BERTAHAP</v>
      </c>
      <c r="AD122" s="259">
        <f t="shared" si="48"/>
        <v>0</v>
      </c>
      <c r="AE122" s="260">
        <v>2</v>
      </c>
      <c r="AF122" s="261"/>
      <c r="AG122" s="257" t="e">
        <f>IF(AF122&gt;#REF!,"LB","KR")</f>
        <v>#REF!</v>
      </c>
      <c r="AH122" s="261">
        <v>3184583000</v>
      </c>
      <c r="AI122" s="261">
        <v>3589533000</v>
      </c>
      <c r="AJ122" s="261">
        <v>3810928000</v>
      </c>
      <c r="AK122" s="262">
        <v>4045978000</v>
      </c>
      <c r="AL122" s="262">
        <v>3810928000</v>
      </c>
      <c r="AM122" s="261">
        <v>4045978000</v>
      </c>
      <c r="AN122" s="261">
        <v>4295525000</v>
      </c>
      <c r="AO122" s="15"/>
      <c r="AP122" s="15"/>
      <c r="AQ122" s="264">
        <v>-1534411.2613999955</v>
      </c>
      <c r="AR122" s="297"/>
      <c r="AS122" s="266"/>
      <c r="AT122" s="266"/>
      <c r="AU122" s="266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268"/>
      <c r="BT122" s="269"/>
      <c r="BU122" s="269" t="s">
        <v>62</v>
      </c>
      <c r="BV122" s="270">
        <v>11</v>
      </c>
      <c r="BW122" s="271">
        <v>101</v>
      </c>
      <c r="BX122" s="271">
        <v>90</v>
      </c>
      <c r="BY122" s="272">
        <v>29156510.647200003</v>
      </c>
      <c r="BZ122" s="272">
        <v>2412085000</v>
      </c>
      <c r="CA122" s="272">
        <v>2718805000</v>
      </c>
      <c r="CB122" s="272">
        <v>2886495000</v>
      </c>
      <c r="CC122" s="272">
        <v>3064528000</v>
      </c>
      <c r="CD122" s="272">
        <v>3253541000</v>
      </c>
      <c r="CE122" s="15"/>
      <c r="CF122" s="42">
        <v>4039583680</v>
      </c>
      <c r="CG122" s="187">
        <v>4288736680</v>
      </c>
    </row>
    <row r="123" spans="1:85">
      <c r="A123" s="3">
        <f t="shared" si="49"/>
        <v>84</v>
      </c>
      <c r="B123" s="249">
        <v>10</v>
      </c>
      <c r="C123" s="250" t="s">
        <v>152</v>
      </c>
      <c r="D123" s="285">
        <v>21</v>
      </c>
      <c r="E123" s="252"/>
      <c r="F123" s="40" t="s">
        <v>84</v>
      </c>
      <c r="G123" s="253">
        <f t="shared" si="30"/>
        <v>132</v>
      </c>
      <c r="H123" s="253">
        <f t="shared" si="31"/>
        <v>112</v>
      </c>
      <c r="I123" s="254">
        <f t="shared" si="32"/>
        <v>26966806</v>
      </c>
      <c r="J123" s="254">
        <f t="shared" si="33"/>
        <v>3</v>
      </c>
      <c r="K123" s="255">
        <f t="shared" si="34"/>
        <v>1.1000000000000001</v>
      </c>
      <c r="L123" s="256">
        <f t="shared" si="52"/>
        <v>1.01</v>
      </c>
      <c r="M123" s="257">
        <f t="shared" si="35"/>
        <v>25036023.269803815</v>
      </c>
      <c r="N123" s="257">
        <f t="shared" si="36"/>
        <v>28219598.385864943</v>
      </c>
      <c r="O123" s="257">
        <f t="shared" si="37"/>
        <v>29960121.466000002</v>
      </c>
      <c r="P123" s="257">
        <f t="shared" si="38"/>
        <v>31807996.201217446</v>
      </c>
      <c r="Q123" s="258">
        <f t="shared" si="39"/>
        <v>29960121.466000002</v>
      </c>
      <c r="R123" s="257">
        <f t="shared" si="39"/>
        <v>31807996.201217446</v>
      </c>
      <c r="S123" s="257">
        <f t="shared" si="40"/>
        <v>33769843.806702793</v>
      </c>
      <c r="T123" s="257"/>
      <c r="U123" s="257">
        <f t="shared" si="41"/>
        <v>2804034606.2180271</v>
      </c>
      <c r="V123" s="257">
        <f t="shared" si="42"/>
        <v>3160595019.2168736</v>
      </c>
      <c r="W123" s="257">
        <f t="shared" si="43"/>
        <v>3355533604.1920004</v>
      </c>
      <c r="X123" s="258">
        <f t="shared" si="44"/>
        <v>3562495574.5363541</v>
      </c>
      <c r="Y123" s="258">
        <f t="shared" si="45"/>
        <v>3355533604.1920004</v>
      </c>
      <c r="Z123" s="257">
        <f t="shared" si="46"/>
        <v>3562495574.5363541</v>
      </c>
      <c r="AA123" s="257">
        <f t="shared" si="51"/>
        <v>3782222506.3507128</v>
      </c>
      <c r="AB123" s="257"/>
      <c r="AC123" s="32" t="str">
        <f t="shared" si="47"/>
        <v>BERTAHAP</v>
      </c>
      <c r="AD123" s="259">
        <f t="shared" si="48"/>
        <v>0</v>
      </c>
      <c r="AE123" s="260">
        <v>2</v>
      </c>
      <c r="AF123" s="261"/>
      <c r="AG123" s="257" t="e">
        <f>IF(AF123&gt;#REF!,"LB","KR")</f>
        <v>#REF!</v>
      </c>
      <c r="AH123" s="261">
        <v>3084439000</v>
      </c>
      <c r="AI123" s="261">
        <v>3476655000</v>
      </c>
      <c r="AJ123" s="261">
        <v>3691087000</v>
      </c>
      <c r="AK123" s="262">
        <v>3918746000</v>
      </c>
      <c r="AL123" s="262">
        <v>3691087000</v>
      </c>
      <c r="AM123" s="261">
        <v>3918746000</v>
      </c>
      <c r="AN123" s="261">
        <v>4160445000</v>
      </c>
      <c r="AO123" s="15"/>
      <c r="AP123" s="15"/>
      <c r="AQ123" s="264">
        <v>-444952.29899999872</v>
      </c>
      <c r="AR123" s="297"/>
      <c r="AS123" s="266"/>
      <c r="AT123" s="266"/>
      <c r="AU123" s="266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268"/>
      <c r="BT123" s="269"/>
      <c r="BU123" s="269" t="s">
        <v>64</v>
      </c>
      <c r="BV123" s="270">
        <v>15</v>
      </c>
      <c r="BW123" s="271">
        <v>101</v>
      </c>
      <c r="BX123" s="271">
        <v>90</v>
      </c>
      <c r="BY123" s="272">
        <v>29156510.647200003</v>
      </c>
      <c r="BZ123" s="272">
        <v>2412085000</v>
      </c>
      <c r="CA123" s="272">
        <v>2718805000</v>
      </c>
      <c r="CB123" s="272">
        <v>2886495000</v>
      </c>
      <c r="CC123" s="272">
        <v>3064528000</v>
      </c>
      <c r="CD123" s="272">
        <v>3253541000</v>
      </c>
      <c r="CE123" s="15"/>
      <c r="CF123" s="42">
        <v>3912552220</v>
      </c>
      <c r="CG123" s="187">
        <v>4153870760</v>
      </c>
    </row>
    <row r="124" spans="1:85">
      <c r="A124" s="3">
        <f t="shared" si="49"/>
        <v>85</v>
      </c>
      <c r="B124" s="249">
        <v>1</v>
      </c>
      <c r="C124" s="250" t="s">
        <v>154</v>
      </c>
      <c r="D124" s="251" t="s">
        <v>19</v>
      </c>
      <c r="E124" s="252"/>
      <c r="F124" s="40" t="s">
        <v>72</v>
      </c>
      <c r="G124" s="253">
        <f t="shared" si="30"/>
        <v>175</v>
      </c>
      <c r="H124" s="253">
        <f t="shared" si="31"/>
        <v>156</v>
      </c>
      <c r="I124" s="254">
        <f t="shared" si="32"/>
        <v>26966806</v>
      </c>
      <c r="J124" s="254">
        <f t="shared" si="33"/>
        <v>5</v>
      </c>
      <c r="K124" s="255">
        <f t="shared" si="34"/>
        <v>1.08</v>
      </c>
      <c r="L124" s="305">
        <f>SUMIF($AN$4:$AN$22,D124,$BF$4:$BF$22)</f>
        <v>1.02</v>
      </c>
      <c r="M124" s="257">
        <f t="shared" si="35"/>
        <v>24824197.330347329</v>
      </c>
      <c r="N124" s="257">
        <f t="shared" si="36"/>
        <v>27980836.707352675</v>
      </c>
      <c r="O124" s="257">
        <f t="shared" si="37"/>
        <v>29706633.489600003</v>
      </c>
      <c r="P124" s="257">
        <f t="shared" si="38"/>
        <v>31538873.641099136</v>
      </c>
      <c r="Q124" s="258">
        <f t="shared" si="39"/>
        <v>29706633.489600003</v>
      </c>
      <c r="R124" s="257">
        <f t="shared" si="39"/>
        <v>31538873.641099136</v>
      </c>
      <c r="S124" s="257">
        <f t="shared" si="40"/>
        <v>33484122.355953015</v>
      </c>
      <c r="T124" s="257"/>
      <c r="U124" s="257">
        <f t="shared" si="41"/>
        <v>3872574783.5341835</v>
      </c>
      <c r="V124" s="257">
        <f t="shared" si="42"/>
        <v>4365010526.3470173</v>
      </c>
      <c r="W124" s="257">
        <f t="shared" si="43"/>
        <v>4634234824.3776007</v>
      </c>
      <c r="X124" s="258">
        <f t="shared" si="44"/>
        <v>4920064288.0114651</v>
      </c>
      <c r="Y124" s="258">
        <f t="shared" si="45"/>
        <v>4634234824.3776007</v>
      </c>
      <c r="Z124" s="257">
        <f t="shared" si="46"/>
        <v>4920064288.0114651</v>
      </c>
      <c r="AA124" s="257">
        <f t="shared" si="51"/>
        <v>5223523087.5286703</v>
      </c>
      <c r="AB124" s="257"/>
      <c r="AC124" s="32" t="str">
        <f t="shared" si="47"/>
        <v>BERTAHAP</v>
      </c>
      <c r="AD124" s="259">
        <f t="shared" si="48"/>
        <v>0</v>
      </c>
      <c r="AE124" s="260">
        <v>2</v>
      </c>
      <c r="AF124" s="261"/>
      <c r="AG124" s="257" t="e">
        <f>IF(AF124&gt;#REF!,"LB","KR")</f>
        <v>#REF!</v>
      </c>
      <c r="AH124" s="261">
        <v>4259833000</v>
      </c>
      <c r="AI124" s="261">
        <v>4801512000</v>
      </c>
      <c r="AJ124" s="261">
        <v>5097659000</v>
      </c>
      <c r="AK124" s="262">
        <v>5412071000</v>
      </c>
      <c r="AL124" s="262">
        <v>5097659000</v>
      </c>
      <c r="AM124" s="261">
        <v>5412071000</v>
      </c>
      <c r="AN124" s="261">
        <v>5745876000</v>
      </c>
      <c r="AO124" s="15"/>
      <c r="AP124" s="15"/>
      <c r="AQ124" s="264">
        <v>-698440.27539999783</v>
      </c>
      <c r="AR124" s="297"/>
      <c r="AS124" s="266"/>
      <c r="AT124" s="266"/>
      <c r="AU124" s="266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268">
        <v>23</v>
      </c>
      <c r="BT124" s="296" t="s">
        <v>69</v>
      </c>
      <c r="BU124" s="269" t="s">
        <v>74</v>
      </c>
      <c r="BV124" s="270" t="s">
        <v>29</v>
      </c>
      <c r="BW124" s="271">
        <v>85</v>
      </c>
      <c r="BX124" s="271">
        <v>74</v>
      </c>
      <c r="BY124" s="272">
        <v>29156510.647200003</v>
      </c>
      <c r="BZ124" s="272">
        <v>1983270000</v>
      </c>
      <c r="CA124" s="272">
        <v>2235462000</v>
      </c>
      <c r="CB124" s="272">
        <v>2373340000</v>
      </c>
      <c r="CC124" s="272">
        <v>2519723000</v>
      </c>
      <c r="CD124" s="272">
        <v>2675134000</v>
      </c>
      <c r="CE124" s="15">
        <v>8</v>
      </c>
      <c r="CF124" s="42">
        <v>5403518540</v>
      </c>
      <c r="CG124" s="187">
        <v>5736795260</v>
      </c>
    </row>
    <row r="125" spans="1:85">
      <c r="A125" s="3">
        <f t="shared" si="49"/>
        <v>86</v>
      </c>
      <c r="B125" s="249">
        <v>2</v>
      </c>
      <c r="C125" s="250" t="s">
        <v>154</v>
      </c>
      <c r="D125" s="251" t="s">
        <v>29</v>
      </c>
      <c r="E125" s="252"/>
      <c r="F125" s="40" t="s">
        <v>74</v>
      </c>
      <c r="G125" s="253">
        <f t="shared" si="30"/>
        <v>85</v>
      </c>
      <c r="H125" s="253">
        <f t="shared" si="31"/>
        <v>74</v>
      </c>
      <c r="I125" s="254">
        <f t="shared" si="32"/>
        <v>26966806</v>
      </c>
      <c r="J125" s="254">
        <f t="shared" si="33"/>
        <v>1</v>
      </c>
      <c r="K125" s="255">
        <f t="shared" si="34"/>
        <v>1.06</v>
      </c>
      <c r="L125" s="305">
        <f t="shared" ref="L125:L131" si="53">SUMIF($AN$4:$AN$22,D125,$BF$4:$BF$22)</f>
        <v>1.02</v>
      </c>
      <c r="M125" s="257">
        <f t="shared" si="35"/>
        <v>24364489.972377934</v>
      </c>
      <c r="N125" s="257">
        <f t="shared" si="36"/>
        <v>27462673.064623922</v>
      </c>
      <c r="O125" s="257">
        <f t="shared" si="37"/>
        <v>29156510.647200003</v>
      </c>
      <c r="P125" s="257">
        <f t="shared" si="38"/>
        <v>30954820.425523225</v>
      </c>
      <c r="Q125" s="258">
        <f t="shared" si="39"/>
        <v>29156510.647200003</v>
      </c>
      <c r="R125" s="257">
        <f t="shared" si="39"/>
        <v>30954820.425523225</v>
      </c>
      <c r="S125" s="257">
        <f t="shared" si="40"/>
        <v>32864046.016027961</v>
      </c>
      <c r="T125" s="257"/>
      <c r="U125" s="257">
        <f t="shared" si="41"/>
        <v>1802972257.9559672</v>
      </c>
      <c r="V125" s="257">
        <f t="shared" si="42"/>
        <v>2032237806.7821703</v>
      </c>
      <c r="W125" s="257">
        <f t="shared" si="43"/>
        <v>2157581787.8928003</v>
      </c>
      <c r="X125" s="258">
        <f t="shared" si="44"/>
        <v>2290656711.4887185</v>
      </c>
      <c r="Y125" s="258">
        <f t="shared" si="45"/>
        <v>2157581787.8928003</v>
      </c>
      <c r="Z125" s="257">
        <f t="shared" si="46"/>
        <v>2290656711.4887185</v>
      </c>
      <c r="AA125" s="257">
        <f t="shared" si="51"/>
        <v>2431939405.186069</v>
      </c>
      <c r="AB125" s="257"/>
      <c r="AC125" s="32" t="str">
        <f t="shared" si="47"/>
        <v>BERTAHAP</v>
      </c>
      <c r="AD125" s="259">
        <f t="shared" si="48"/>
        <v>0</v>
      </c>
      <c r="AE125" s="260">
        <v>2</v>
      </c>
      <c r="AF125" s="261"/>
      <c r="AG125" s="257" t="e">
        <f>IF(AF125&gt;#REF!,"LB","KR")</f>
        <v>#REF!</v>
      </c>
      <c r="AH125" s="261">
        <v>1983270000</v>
      </c>
      <c r="AI125" s="261">
        <v>2235462000</v>
      </c>
      <c r="AJ125" s="261">
        <v>2373340000</v>
      </c>
      <c r="AK125" s="262">
        <v>2519723000</v>
      </c>
      <c r="AL125" s="262">
        <v>2373340000</v>
      </c>
      <c r="AM125" s="261">
        <v>2519723000</v>
      </c>
      <c r="AN125" s="261">
        <v>2675134000</v>
      </c>
      <c r="AO125" s="15"/>
      <c r="AP125" s="15"/>
      <c r="AQ125" s="264">
        <v>-1248563.1177999973</v>
      </c>
      <c r="AR125" s="297"/>
      <c r="AS125" s="266"/>
      <c r="AT125" s="266"/>
      <c r="AU125" s="266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268"/>
      <c r="BT125" s="296"/>
      <c r="BU125" s="269" t="s">
        <v>56</v>
      </c>
      <c r="BV125" s="270" t="s">
        <v>32</v>
      </c>
      <c r="BW125" s="271">
        <v>85</v>
      </c>
      <c r="BX125" s="271">
        <v>74</v>
      </c>
      <c r="BY125" s="272">
        <v>29156510.647200003</v>
      </c>
      <c r="BZ125" s="272">
        <v>1983270000</v>
      </c>
      <c r="CA125" s="272">
        <v>2235462000</v>
      </c>
      <c r="CB125" s="272">
        <v>2373340000</v>
      </c>
      <c r="CC125" s="272">
        <v>2519723000</v>
      </c>
      <c r="CD125" s="272">
        <v>2675134000</v>
      </c>
      <c r="CE125" s="15"/>
      <c r="CF125" s="42">
        <v>2515740400</v>
      </c>
      <c r="CG125" s="187">
        <v>2670906380</v>
      </c>
    </row>
    <row r="126" spans="1:85">
      <c r="A126" s="3">
        <f t="shared" si="49"/>
        <v>87</v>
      </c>
      <c r="B126" s="249">
        <v>3</v>
      </c>
      <c r="C126" s="250" t="s">
        <v>154</v>
      </c>
      <c r="D126" s="251" t="s">
        <v>44</v>
      </c>
      <c r="E126" s="252"/>
      <c r="F126" s="40" t="s">
        <v>60</v>
      </c>
      <c r="G126" s="253">
        <f t="shared" si="30"/>
        <v>101</v>
      </c>
      <c r="H126" s="253">
        <f t="shared" si="31"/>
        <v>90</v>
      </c>
      <c r="I126" s="254">
        <f t="shared" si="32"/>
        <v>26966806</v>
      </c>
      <c r="J126" s="254">
        <f t="shared" si="33"/>
        <v>1</v>
      </c>
      <c r="K126" s="255">
        <f t="shared" si="34"/>
        <v>1.06</v>
      </c>
      <c r="L126" s="305">
        <f t="shared" si="53"/>
        <v>1.02</v>
      </c>
      <c r="M126" s="257">
        <f t="shared" si="35"/>
        <v>24364489.972377934</v>
      </c>
      <c r="N126" s="257">
        <f t="shared" si="36"/>
        <v>27462673.064623922</v>
      </c>
      <c r="O126" s="257">
        <f t="shared" si="37"/>
        <v>29156510.647200003</v>
      </c>
      <c r="P126" s="257">
        <f t="shared" si="38"/>
        <v>30954820.425523225</v>
      </c>
      <c r="Q126" s="258">
        <f t="shared" si="39"/>
        <v>29156510.647200003</v>
      </c>
      <c r="R126" s="257">
        <f t="shared" si="39"/>
        <v>30954820.425523225</v>
      </c>
      <c r="S126" s="257">
        <f t="shared" si="40"/>
        <v>32864046.016027961</v>
      </c>
      <c r="T126" s="257"/>
      <c r="U126" s="257">
        <f t="shared" si="41"/>
        <v>2192804097.5140142</v>
      </c>
      <c r="V126" s="257">
        <f t="shared" si="42"/>
        <v>2471640575.816153</v>
      </c>
      <c r="W126" s="257">
        <f t="shared" si="43"/>
        <v>2624085958.2480001</v>
      </c>
      <c r="X126" s="258">
        <f t="shared" si="44"/>
        <v>2785933838.2970901</v>
      </c>
      <c r="Y126" s="258">
        <f t="shared" si="45"/>
        <v>2624085958.2480001</v>
      </c>
      <c r="Z126" s="257">
        <f t="shared" si="46"/>
        <v>2785933838.2970901</v>
      </c>
      <c r="AA126" s="257">
        <f t="shared" si="51"/>
        <v>2957764141.4425163</v>
      </c>
      <c r="AB126" s="257"/>
      <c r="AC126" s="32" t="str">
        <f t="shared" si="47"/>
        <v>BERTAHAP</v>
      </c>
      <c r="AD126" s="259">
        <f t="shared" si="48"/>
        <v>0</v>
      </c>
      <c r="AE126" s="260">
        <v>2</v>
      </c>
      <c r="AF126" s="261"/>
      <c r="AG126" s="257" t="e">
        <f>IF(AF126&gt;#REF!,"LB","KR")</f>
        <v>#REF!</v>
      </c>
      <c r="AH126" s="261">
        <v>2412085000</v>
      </c>
      <c r="AI126" s="261">
        <v>2718805000</v>
      </c>
      <c r="AJ126" s="261">
        <v>2886495000</v>
      </c>
      <c r="AK126" s="262">
        <v>3064528000</v>
      </c>
      <c r="AL126" s="262">
        <v>2886495000</v>
      </c>
      <c r="AM126" s="261">
        <v>3064528000</v>
      </c>
      <c r="AN126" s="261">
        <v>3253541000</v>
      </c>
      <c r="AO126" s="15"/>
      <c r="AP126" s="15"/>
      <c r="AQ126" s="264">
        <v>-1248563.1177999973</v>
      </c>
      <c r="AR126" s="297"/>
      <c r="AS126" s="266"/>
      <c r="AT126" s="266"/>
      <c r="AU126" s="266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268"/>
      <c r="BT126" s="296"/>
      <c r="BU126" s="269" t="s">
        <v>58</v>
      </c>
      <c r="BV126" s="270" t="s">
        <v>38</v>
      </c>
      <c r="BW126" s="271">
        <v>101</v>
      </c>
      <c r="BX126" s="271">
        <v>90</v>
      </c>
      <c r="BY126" s="272">
        <v>29156510.647200003</v>
      </c>
      <c r="BZ126" s="272">
        <v>2412085000</v>
      </c>
      <c r="CA126" s="272">
        <v>2718805000</v>
      </c>
      <c r="CB126" s="272">
        <v>2886495000</v>
      </c>
      <c r="CC126" s="272">
        <v>3064528000</v>
      </c>
      <c r="CD126" s="272">
        <v>3253541000</v>
      </c>
      <c r="CE126" s="15"/>
      <c r="CF126" s="42">
        <v>3059684700</v>
      </c>
      <c r="CG126" s="187">
        <v>3248399680</v>
      </c>
    </row>
    <row r="127" spans="1:85">
      <c r="A127" s="3">
        <f t="shared" si="49"/>
        <v>88</v>
      </c>
      <c r="B127" s="249">
        <v>4</v>
      </c>
      <c r="C127" s="250" t="s">
        <v>154</v>
      </c>
      <c r="D127" s="285">
        <v>11</v>
      </c>
      <c r="E127" s="252"/>
      <c r="F127" s="40" t="s">
        <v>62</v>
      </c>
      <c r="G127" s="253">
        <f t="shared" si="30"/>
        <v>101</v>
      </c>
      <c r="H127" s="253">
        <f t="shared" si="31"/>
        <v>90</v>
      </c>
      <c r="I127" s="254">
        <f t="shared" si="32"/>
        <v>26966806</v>
      </c>
      <c r="J127" s="254">
        <f t="shared" si="33"/>
        <v>1</v>
      </c>
      <c r="K127" s="255">
        <f t="shared" si="34"/>
        <v>1.06</v>
      </c>
      <c r="L127" s="305">
        <f t="shared" si="53"/>
        <v>1.02</v>
      </c>
      <c r="M127" s="257">
        <f t="shared" si="35"/>
        <v>24364489.972377934</v>
      </c>
      <c r="N127" s="257">
        <f t="shared" si="36"/>
        <v>27462673.064623922</v>
      </c>
      <c r="O127" s="257">
        <f t="shared" si="37"/>
        <v>29156510.647200003</v>
      </c>
      <c r="P127" s="257">
        <f t="shared" si="38"/>
        <v>30954820.425523225</v>
      </c>
      <c r="Q127" s="258">
        <f t="shared" si="39"/>
        <v>29156510.647200003</v>
      </c>
      <c r="R127" s="257">
        <f t="shared" si="39"/>
        <v>30954820.425523225</v>
      </c>
      <c r="S127" s="257">
        <f t="shared" si="40"/>
        <v>32864046.016027961</v>
      </c>
      <c r="T127" s="257"/>
      <c r="U127" s="257">
        <f t="shared" si="41"/>
        <v>2192804097.5140142</v>
      </c>
      <c r="V127" s="257">
        <f t="shared" si="42"/>
        <v>2471640575.816153</v>
      </c>
      <c r="W127" s="257">
        <f t="shared" si="43"/>
        <v>2624085958.2480001</v>
      </c>
      <c r="X127" s="258">
        <f t="shared" si="44"/>
        <v>2785933838.2970901</v>
      </c>
      <c r="Y127" s="258">
        <f t="shared" si="45"/>
        <v>2624085958.2480001</v>
      </c>
      <c r="Z127" s="257">
        <f t="shared" si="46"/>
        <v>2785933838.2970901</v>
      </c>
      <c r="AA127" s="257">
        <f t="shared" si="51"/>
        <v>2957764141.4425163</v>
      </c>
      <c r="AB127" s="257"/>
      <c r="AC127" s="32" t="str">
        <f t="shared" si="47"/>
        <v>BERTAHAP</v>
      </c>
      <c r="AD127" s="259">
        <f t="shared" si="48"/>
        <v>0</v>
      </c>
      <c r="AE127" s="260">
        <v>2</v>
      </c>
      <c r="AF127" s="261"/>
      <c r="AG127" s="257" t="e">
        <f>IF(AF127&gt;#REF!,"LB","KR")</f>
        <v>#REF!</v>
      </c>
      <c r="AH127" s="261">
        <v>2412085000</v>
      </c>
      <c r="AI127" s="261">
        <v>2718805000</v>
      </c>
      <c r="AJ127" s="261">
        <v>2886495000</v>
      </c>
      <c r="AK127" s="262">
        <v>3064528000</v>
      </c>
      <c r="AL127" s="262">
        <v>2886495000</v>
      </c>
      <c r="AM127" s="261">
        <v>3064528000</v>
      </c>
      <c r="AN127" s="261">
        <v>3253541000</v>
      </c>
      <c r="AO127" s="15"/>
      <c r="AP127" s="15"/>
      <c r="AQ127" s="264">
        <v>-1248563.1177999973</v>
      </c>
      <c r="AR127" s="297"/>
      <c r="AS127" s="266"/>
      <c r="AT127" s="266"/>
      <c r="AU127" s="266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268"/>
      <c r="BT127" s="269"/>
      <c r="BU127" s="269" t="s">
        <v>60</v>
      </c>
      <c r="BV127" s="270" t="s">
        <v>44</v>
      </c>
      <c r="BW127" s="271">
        <v>101</v>
      </c>
      <c r="BX127" s="271">
        <v>90</v>
      </c>
      <c r="BY127" s="272">
        <v>29156510.647200003</v>
      </c>
      <c r="BZ127" s="272">
        <v>2412085000</v>
      </c>
      <c r="CA127" s="272">
        <v>2718805000</v>
      </c>
      <c r="CB127" s="272">
        <v>2886495000</v>
      </c>
      <c r="CC127" s="272">
        <v>3064528000</v>
      </c>
      <c r="CD127" s="272">
        <v>3253541000</v>
      </c>
      <c r="CE127" s="15"/>
      <c r="CF127" s="42">
        <v>3059684700</v>
      </c>
      <c r="CG127" s="187">
        <v>3248399680</v>
      </c>
    </row>
    <row r="128" spans="1:85">
      <c r="A128" s="3">
        <f t="shared" si="49"/>
        <v>89</v>
      </c>
      <c r="B128" s="249">
        <v>5</v>
      </c>
      <c r="C128" s="250" t="s">
        <v>154</v>
      </c>
      <c r="D128" s="285">
        <v>15</v>
      </c>
      <c r="E128" s="252"/>
      <c r="F128" s="40" t="s">
        <v>64</v>
      </c>
      <c r="G128" s="253">
        <f t="shared" si="30"/>
        <v>101</v>
      </c>
      <c r="H128" s="253">
        <f t="shared" si="31"/>
        <v>90</v>
      </c>
      <c r="I128" s="254">
        <f t="shared" si="32"/>
        <v>26966806</v>
      </c>
      <c r="J128" s="254">
        <f t="shared" si="33"/>
        <v>1</v>
      </c>
      <c r="K128" s="255">
        <f t="shared" si="34"/>
        <v>1.06</v>
      </c>
      <c r="L128" s="305">
        <f t="shared" si="53"/>
        <v>1.02</v>
      </c>
      <c r="M128" s="257">
        <f t="shared" si="35"/>
        <v>24364489.972377934</v>
      </c>
      <c r="N128" s="257">
        <f t="shared" si="36"/>
        <v>27462673.064623922</v>
      </c>
      <c r="O128" s="257">
        <f t="shared" si="37"/>
        <v>29156510.647200003</v>
      </c>
      <c r="P128" s="257">
        <f t="shared" si="38"/>
        <v>30954820.425523225</v>
      </c>
      <c r="Q128" s="258">
        <f t="shared" si="39"/>
        <v>29156510.647200003</v>
      </c>
      <c r="R128" s="257">
        <f t="shared" si="39"/>
        <v>30954820.425523225</v>
      </c>
      <c r="S128" s="257">
        <f t="shared" si="40"/>
        <v>32864046.016027961</v>
      </c>
      <c r="T128" s="257"/>
      <c r="U128" s="257">
        <f t="shared" si="41"/>
        <v>2192804097.5140142</v>
      </c>
      <c r="V128" s="257">
        <f t="shared" si="42"/>
        <v>2471640575.816153</v>
      </c>
      <c r="W128" s="257">
        <f t="shared" si="43"/>
        <v>2624085958.2480001</v>
      </c>
      <c r="X128" s="258">
        <f t="shared" si="44"/>
        <v>2785933838.2970901</v>
      </c>
      <c r="Y128" s="258">
        <f t="shared" si="45"/>
        <v>2624085958.2480001</v>
      </c>
      <c r="Z128" s="257">
        <f t="shared" si="46"/>
        <v>2785933838.2970901</v>
      </c>
      <c r="AA128" s="257">
        <f t="shared" si="51"/>
        <v>2957764141.4425163</v>
      </c>
      <c r="AB128" s="257"/>
      <c r="AC128" s="32" t="str">
        <f t="shared" si="47"/>
        <v>BERTAHAP</v>
      </c>
      <c r="AD128" s="259">
        <f t="shared" si="48"/>
        <v>0</v>
      </c>
      <c r="AE128" s="260">
        <v>2</v>
      </c>
      <c r="AF128" s="261"/>
      <c r="AG128" s="257" t="e">
        <f>IF(AF128&gt;#REF!,"LB","KR")</f>
        <v>#REF!</v>
      </c>
      <c r="AH128" s="261">
        <v>2412085000</v>
      </c>
      <c r="AI128" s="261">
        <v>2718805000</v>
      </c>
      <c r="AJ128" s="261">
        <v>2886495000</v>
      </c>
      <c r="AK128" s="262">
        <v>3064528000</v>
      </c>
      <c r="AL128" s="262">
        <v>2886495000</v>
      </c>
      <c r="AM128" s="261">
        <v>3064528000</v>
      </c>
      <c r="AN128" s="261">
        <v>3253541000</v>
      </c>
      <c r="AO128" s="15"/>
      <c r="AP128" s="15"/>
      <c r="AQ128" s="264">
        <v>-1248563.1177999973</v>
      </c>
      <c r="AR128" s="297"/>
      <c r="AS128" s="266"/>
      <c r="AT128" s="266"/>
      <c r="AU128" s="266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268"/>
      <c r="BT128" s="269"/>
      <c r="BU128" s="269" t="s">
        <v>62</v>
      </c>
      <c r="BV128" s="270">
        <v>11</v>
      </c>
      <c r="BW128" s="271">
        <v>101</v>
      </c>
      <c r="BX128" s="271">
        <v>90</v>
      </c>
      <c r="BY128" s="272">
        <v>29156510.647200003</v>
      </c>
      <c r="BZ128" s="272">
        <v>2412085000</v>
      </c>
      <c r="CA128" s="272">
        <v>2718805000</v>
      </c>
      <c r="CB128" s="272">
        <v>2886495000</v>
      </c>
      <c r="CC128" s="272">
        <v>3064528000</v>
      </c>
      <c r="CD128" s="272">
        <v>3253541000</v>
      </c>
      <c r="CE128" s="15"/>
      <c r="CF128" s="42">
        <v>3059684700</v>
      </c>
      <c r="CG128" s="187">
        <v>3248399680</v>
      </c>
    </row>
    <row r="129" spans="1:85">
      <c r="A129" s="3">
        <f t="shared" si="49"/>
        <v>90</v>
      </c>
      <c r="B129" s="249">
        <v>6</v>
      </c>
      <c r="C129" s="250" t="s">
        <v>154</v>
      </c>
      <c r="D129" s="285">
        <v>17</v>
      </c>
      <c r="E129" s="252"/>
      <c r="F129" s="40" t="s">
        <v>67</v>
      </c>
      <c r="G129" s="253">
        <f t="shared" si="30"/>
        <v>85</v>
      </c>
      <c r="H129" s="253">
        <f t="shared" si="31"/>
        <v>74</v>
      </c>
      <c r="I129" s="254">
        <f t="shared" si="32"/>
        <v>26966806</v>
      </c>
      <c r="J129" s="254">
        <f t="shared" si="33"/>
        <v>1</v>
      </c>
      <c r="K129" s="255">
        <f t="shared" si="34"/>
        <v>1.06</v>
      </c>
      <c r="L129" s="305">
        <f t="shared" si="53"/>
        <v>1.02</v>
      </c>
      <c r="M129" s="257">
        <f t="shared" si="35"/>
        <v>24364489.972377934</v>
      </c>
      <c r="N129" s="257">
        <f t="shared" si="36"/>
        <v>27462673.064623922</v>
      </c>
      <c r="O129" s="257">
        <f t="shared" si="37"/>
        <v>29156510.647200003</v>
      </c>
      <c r="P129" s="257">
        <f t="shared" si="38"/>
        <v>30954820.425523225</v>
      </c>
      <c r="Q129" s="258">
        <f t="shared" si="39"/>
        <v>29156510.647200003</v>
      </c>
      <c r="R129" s="257">
        <f t="shared" si="39"/>
        <v>30954820.425523225</v>
      </c>
      <c r="S129" s="257">
        <f t="shared" si="40"/>
        <v>32864046.016027961</v>
      </c>
      <c r="T129" s="257"/>
      <c r="U129" s="257">
        <f t="shared" si="41"/>
        <v>1802972257.9559672</v>
      </c>
      <c r="V129" s="257">
        <f t="shared" si="42"/>
        <v>2032237806.7821703</v>
      </c>
      <c r="W129" s="257">
        <f t="shared" si="43"/>
        <v>2157581787.8928003</v>
      </c>
      <c r="X129" s="258">
        <f t="shared" si="44"/>
        <v>2290656711.4887185</v>
      </c>
      <c r="Y129" s="258">
        <f t="shared" si="45"/>
        <v>2157581787.8928003</v>
      </c>
      <c r="Z129" s="257">
        <f t="shared" si="46"/>
        <v>2290656711.4887185</v>
      </c>
      <c r="AA129" s="257">
        <f t="shared" si="51"/>
        <v>2431939405.186069</v>
      </c>
      <c r="AB129" s="257"/>
      <c r="AC129" s="32" t="str">
        <f t="shared" si="47"/>
        <v>BERTAHAP</v>
      </c>
      <c r="AD129" s="259">
        <f t="shared" si="48"/>
        <v>0</v>
      </c>
      <c r="AE129" s="260">
        <v>2</v>
      </c>
      <c r="AF129" s="261"/>
      <c r="AG129" s="257" t="e">
        <f>IF(AF129&gt;#REF!,"LB","KR")</f>
        <v>#REF!</v>
      </c>
      <c r="AH129" s="261">
        <v>1983270000</v>
      </c>
      <c r="AI129" s="261">
        <v>2235462000</v>
      </c>
      <c r="AJ129" s="261">
        <v>2373340000</v>
      </c>
      <c r="AK129" s="262">
        <v>2519723000</v>
      </c>
      <c r="AL129" s="262">
        <v>2373340000</v>
      </c>
      <c r="AM129" s="261">
        <v>2519723000</v>
      </c>
      <c r="AN129" s="261">
        <v>2675134000</v>
      </c>
      <c r="AO129" s="15"/>
      <c r="AP129" s="15"/>
      <c r="AQ129" s="264">
        <v>-1248563.1177999973</v>
      </c>
      <c r="AR129" s="297"/>
      <c r="AS129" s="266"/>
      <c r="AT129" s="266"/>
      <c r="AU129" s="266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268"/>
      <c r="BT129" s="269"/>
      <c r="BU129" s="269" t="s">
        <v>64</v>
      </c>
      <c r="BV129" s="270">
        <v>15</v>
      </c>
      <c r="BW129" s="271">
        <v>101</v>
      </c>
      <c r="BX129" s="271">
        <v>90</v>
      </c>
      <c r="BY129" s="272">
        <v>29156510.647200003</v>
      </c>
      <c r="BZ129" s="272">
        <v>2412085000</v>
      </c>
      <c r="CA129" s="272">
        <v>2718805000</v>
      </c>
      <c r="CB129" s="272">
        <v>2886495000</v>
      </c>
      <c r="CC129" s="272">
        <v>3064528000</v>
      </c>
      <c r="CD129" s="272">
        <v>3253541000</v>
      </c>
      <c r="CE129" s="15"/>
      <c r="CF129" s="42">
        <v>2515740400</v>
      </c>
      <c r="CG129" s="187">
        <v>2670906380</v>
      </c>
    </row>
    <row r="130" spans="1:85">
      <c r="A130" s="3">
        <f t="shared" si="49"/>
        <v>91</v>
      </c>
      <c r="B130" s="249">
        <v>7</v>
      </c>
      <c r="C130" s="250" t="s">
        <v>154</v>
      </c>
      <c r="D130" s="285">
        <v>19</v>
      </c>
      <c r="E130" s="252"/>
      <c r="F130" s="40" t="s">
        <v>78</v>
      </c>
      <c r="G130" s="253">
        <f t="shared" si="30"/>
        <v>138</v>
      </c>
      <c r="H130" s="253">
        <f t="shared" si="31"/>
        <v>120</v>
      </c>
      <c r="I130" s="254">
        <f t="shared" si="32"/>
        <v>26966806</v>
      </c>
      <c r="J130" s="254">
        <f t="shared" si="33"/>
        <v>1</v>
      </c>
      <c r="K130" s="255">
        <f t="shared" si="34"/>
        <v>1.06</v>
      </c>
      <c r="L130" s="305">
        <f t="shared" si="53"/>
        <v>1.02</v>
      </c>
      <c r="M130" s="257">
        <f t="shared" si="35"/>
        <v>24364489.972377934</v>
      </c>
      <c r="N130" s="257">
        <f t="shared" si="36"/>
        <v>27462673.064623922</v>
      </c>
      <c r="O130" s="257">
        <f t="shared" si="37"/>
        <v>29156510.647200003</v>
      </c>
      <c r="P130" s="257">
        <f t="shared" si="38"/>
        <v>30954820.425523225</v>
      </c>
      <c r="Q130" s="258">
        <f t="shared" si="39"/>
        <v>29156510.647200003</v>
      </c>
      <c r="R130" s="257">
        <f t="shared" si="39"/>
        <v>30954820.425523225</v>
      </c>
      <c r="S130" s="257">
        <f t="shared" si="40"/>
        <v>32864046.016027961</v>
      </c>
      <c r="T130" s="257"/>
      <c r="U130" s="257">
        <f t="shared" si="41"/>
        <v>2923738796.6853518</v>
      </c>
      <c r="V130" s="257">
        <f t="shared" si="42"/>
        <v>3295520767.7548704</v>
      </c>
      <c r="W130" s="257">
        <f t="shared" si="43"/>
        <v>3498781277.6640005</v>
      </c>
      <c r="X130" s="258">
        <f t="shared" si="44"/>
        <v>3714578451.0627871</v>
      </c>
      <c r="Y130" s="258">
        <f t="shared" si="45"/>
        <v>3498781277.6640005</v>
      </c>
      <c r="Z130" s="257">
        <f t="shared" si="46"/>
        <v>3714578451.0627871</v>
      </c>
      <c r="AA130" s="257">
        <f t="shared" si="51"/>
        <v>3943685521.9233551</v>
      </c>
      <c r="AB130" s="257"/>
      <c r="AC130" s="32" t="str">
        <f t="shared" si="47"/>
        <v>BERTAHAP</v>
      </c>
      <c r="AD130" s="259">
        <f t="shared" si="48"/>
        <v>0</v>
      </c>
      <c r="AE130" s="260">
        <v>2</v>
      </c>
      <c r="AF130" s="261"/>
      <c r="AG130" s="257" t="e">
        <f>IF(AF130&gt;#REF!,"LB","KR")</f>
        <v>#REF!</v>
      </c>
      <c r="AH130" s="261">
        <v>3216113000</v>
      </c>
      <c r="AI130" s="261">
        <v>3625073000</v>
      </c>
      <c r="AJ130" s="261">
        <v>3848660000</v>
      </c>
      <c r="AK130" s="262">
        <v>4086037000</v>
      </c>
      <c r="AL130" s="262">
        <v>3848660000</v>
      </c>
      <c r="AM130" s="261">
        <v>4086037000</v>
      </c>
      <c r="AN130" s="261">
        <v>4338055000</v>
      </c>
      <c r="AO130" s="15"/>
      <c r="AP130" s="15"/>
      <c r="AQ130" s="264">
        <v>-1248563.1177999973</v>
      </c>
      <c r="AR130" s="297"/>
      <c r="AS130" s="266"/>
      <c r="AT130" s="266"/>
      <c r="AU130" s="266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268"/>
      <c r="BT130" s="269"/>
      <c r="BU130" s="269" t="s">
        <v>67</v>
      </c>
      <c r="BV130" s="270">
        <v>17</v>
      </c>
      <c r="BW130" s="271">
        <v>85</v>
      </c>
      <c r="BX130" s="271">
        <v>74</v>
      </c>
      <c r="BY130" s="272">
        <v>29156510.647200003</v>
      </c>
      <c r="BZ130" s="272">
        <v>1983270000</v>
      </c>
      <c r="CA130" s="272">
        <v>2235462000</v>
      </c>
      <c r="CB130" s="272">
        <v>2373340000</v>
      </c>
      <c r="CC130" s="272">
        <v>2519723000</v>
      </c>
      <c r="CD130" s="272">
        <v>2675134000</v>
      </c>
      <c r="CE130" s="15"/>
      <c r="CF130" s="42">
        <v>4079579600</v>
      </c>
      <c r="CG130" s="187">
        <v>4331199220</v>
      </c>
    </row>
    <row r="131" spans="1:85">
      <c r="A131" s="3">
        <f t="shared" si="49"/>
        <v>92</v>
      </c>
      <c r="B131" s="249">
        <v>8</v>
      </c>
      <c r="C131" s="250" t="s">
        <v>154</v>
      </c>
      <c r="D131" s="285">
        <v>21</v>
      </c>
      <c r="E131" s="252"/>
      <c r="F131" s="40" t="s">
        <v>84</v>
      </c>
      <c r="G131" s="253">
        <f t="shared" si="30"/>
        <v>132</v>
      </c>
      <c r="H131" s="253">
        <f t="shared" si="31"/>
        <v>112</v>
      </c>
      <c r="I131" s="254">
        <f t="shared" si="32"/>
        <v>26966806</v>
      </c>
      <c r="J131" s="254">
        <f t="shared" si="33"/>
        <v>3</v>
      </c>
      <c r="K131" s="255">
        <f t="shared" si="34"/>
        <v>1.1000000000000001</v>
      </c>
      <c r="L131" s="305">
        <f t="shared" si="53"/>
        <v>1.02</v>
      </c>
      <c r="M131" s="257">
        <f t="shared" si="35"/>
        <v>25283904.688316725</v>
      </c>
      <c r="N131" s="257">
        <f t="shared" si="36"/>
        <v>28499000.350081429</v>
      </c>
      <c r="O131" s="257">
        <f t="shared" si="37"/>
        <v>30256756.332000002</v>
      </c>
      <c r="P131" s="257">
        <f t="shared" si="38"/>
        <v>32122926.856675044</v>
      </c>
      <c r="Q131" s="258">
        <f t="shared" si="39"/>
        <v>30256756.332000002</v>
      </c>
      <c r="R131" s="257">
        <f t="shared" si="39"/>
        <v>32122926.856675044</v>
      </c>
      <c r="S131" s="257">
        <f t="shared" si="40"/>
        <v>34104198.695878074</v>
      </c>
      <c r="T131" s="257"/>
      <c r="U131" s="257">
        <f t="shared" si="41"/>
        <v>2831797325.0914731</v>
      </c>
      <c r="V131" s="257">
        <f t="shared" si="42"/>
        <v>3191888039.2091198</v>
      </c>
      <c r="W131" s="257">
        <f t="shared" si="43"/>
        <v>3388756709.184</v>
      </c>
      <c r="X131" s="258">
        <f t="shared" si="44"/>
        <v>3597767807.9476051</v>
      </c>
      <c r="Y131" s="258">
        <f t="shared" si="45"/>
        <v>3388756709.184</v>
      </c>
      <c r="Z131" s="257">
        <f t="shared" si="46"/>
        <v>3597767807.9476051</v>
      </c>
      <c r="AA131" s="257">
        <f t="shared" si="51"/>
        <v>3819670253.938344</v>
      </c>
      <c r="AB131" s="257"/>
      <c r="AC131" s="32" t="str">
        <f t="shared" si="47"/>
        <v>BERTAHAP</v>
      </c>
      <c r="AD131" s="259">
        <f t="shared" si="48"/>
        <v>0</v>
      </c>
      <c r="AE131" s="260">
        <v>2</v>
      </c>
      <c r="AF131" s="261"/>
      <c r="AG131" s="257" t="e">
        <f>IF(AF131&gt;#REF!,"LB","KR")</f>
        <v>#REF!</v>
      </c>
      <c r="AH131" s="261">
        <v>3114978000</v>
      </c>
      <c r="AI131" s="261">
        <v>3511077000</v>
      </c>
      <c r="AJ131" s="261">
        <v>3727633000</v>
      </c>
      <c r="AK131" s="262">
        <v>3957545000</v>
      </c>
      <c r="AL131" s="262">
        <v>3727633000</v>
      </c>
      <c r="AM131" s="261">
        <v>3957545000</v>
      </c>
      <c r="AN131" s="261">
        <v>4201638000</v>
      </c>
      <c r="AO131" s="15"/>
      <c r="AP131" s="15"/>
      <c r="AQ131" s="264">
        <v>-148317.43299999833</v>
      </c>
      <c r="AR131" s="297"/>
      <c r="AS131" s="266"/>
      <c r="AT131" s="266"/>
      <c r="AU131" s="266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268"/>
      <c r="BT131" s="269"/>
      <c r="BU131" s="269" t="s">
        <v>78</v>
      </c>
      <c r="BV131" s="270">
        <v>19</v>
      </c>
      <c r="BW131" s="271">
        <v>138</v>
      </c>
      <c r="BX131" s="271">
        <v>120</v>
      </c>
      <c r="BY131" s="272">
        <v>29156510.647200003</v>
      </c>
      <c r="BZ131" s="272">
        <v>3216113000</v>
      </c>
      <c r="CA131" s="272">
        <v>3625073000</v>
      </c>
      <c r="CB131" s="272">
        <v>3848660000</v>
      </c>
      <c r="CC131" s="272">
        <v>4086037000</v>
      </c>
      <c r="CD131" s="272">
        <v>4338055000</v>
      </c>
      <c r="CE131" s="15"/>
      <c r="CF131" s="42">
        <v>3951290980</v>
      </c>
      <c r="CG131" s="187">
        <v>4194997700</v>
      </c>
    </row>
    <row r="132" spans="1:85">
      <c r="A132" s="3">
        <f t="shared" si="49"/>
        <v>93</v>
      </c>
      <c r="B132" s="249">
        <v>1</v>
      </c>
      <c r="C132" s="250" t="s">
        <v>155</v>
      </c>
      <c r="D132" s="251" t="s">
        <v>19</v>
      </c>
      <c r="E132" s="252"/>
      <c r="F132" s="40" t="s">
        <v>72</v>
      </c>
      <c r="G132" s="253">
        <f t="shared" si="30"/>
        <v>175</v>
      </c>
      <c r="H132" s="253">
        <f t="shared" si="31"/>
        <v>156</v>
      </c>
      <c r="I132" s="254">
        <f t="shared" si="32"/>
        <v>26966806</v>
      </c>
      <c r="J132" s="254">
        <f t="shared" si="33"/>
        <v>5</v>
      </c>
      <c r="K132" s="255">
        <f t="shared" si="34"/>
        <v>1.08</v>
      </c>
      <c r="L132" s="256">
        <f>SUMIF($AN$4:$AN$22,D132,$AS$4:$AS$22)</f>
        <v>1.01</v>
      </c>
      <c r="M132" s="257">
        <f t="shared" si="35"/>
        <v>24580822.846716471</v>
      </c>
      <c r="N132" s="257">
        <f t="shared" si="36"/>
        <v>27706514.778849214</v>
      </c>
      <c r="O132" s="257">
        <f t="shared" si="37"/>
        <v>29415391.9848</v>
      </c>
      <c r="P132" s="257">
        <f t="shared" si="38"/>
        <v>31229668.997558944</v>
      </c>
      <c r="Q132" s="258">
        <f t="shared" si="39"/>
        <v>29415391.9848</v>
      </c>
      <c r="R132" s="257">
        <f t="shared" si="39"/>
        <v>31229668.997558944</v>
      </c>
      <c r="S132" s="257">
        <f t="shared" si="40"/>
        <v>33155846.646580923</v>
      </c>
      <c r="T132" s="257"/>
      <c r="U132" s="257">
        <f t="shared" si="41"/>
        <v>3834608364.0877695</v>
      </c>
      <c r="V132" s="257">
        <f t="shared" si="42"/>
        <v>4322216305.5004778</v>
      </c>
      <c r="W132" s="257">
        <f t="shared" si="43"/>
        <v>4588801149.6288004</v>
      </c>
      <c r="X132" s="258">
        <f t="shared" si="44"/>
        <v>4871828363.619195</v>
      </c>
      <c r="Y132" s="258">
        <f t="shared" si="45"/>
        <v>4588801149.6288004</v>
      </c>
      <c r="Z132" s="257">
        <f t="shared" si="46"/>
        <v>4871828363.619195</v>
      </c>
      <c r="AA132" s="257">
        <f t="shared" si="51"/>
        <v>5172312076.8666239</v>
      </c>
      <c r="AB132" s="257"/>
      <c r="AC132" s="32" t="str">
        <f t="shared" si="47"/>
        <v>BERTAHAP</v>
      </c>
      <c r="AD132" s="259">
        <f t="shared" si="48"/>
        <v>0</v>
      </c>
      <c r="AE132" s="260">
        <v>2</v>
      </c>
      <c r="AF132" s="261"/>
      <c r="AG132" s="257" t="e">
        <f>IF(AF132&gt;#REF!,"LB","KR")</f>
        <v>#REF!</v>
      </c>
      <c r="AH132" s="261">
        <v>4218070000</v>
      </c>
      <c r="AI132" s="261">
        <v>4754438000</v>
      </c>
      <c r="AJ132" s="261">
        <v>5047682000</v>
      </c>
      <c r="AK132" s="262">
        <v>5359012000</v>
      </c>
      <c r="AL132" s="262">
        <v>5047682000</v>
      </c>
      <c r="AM132" s="261">
        <v>5359012000</v>
      </c>
      <c r="AN132" s="261">
        <v>5689544000</v>
      </c>
      <c r="AO132" s="15"/>
      <c r="AP132" s="15"/>
      <c r="AQ132" s="264">
        <v>-989681.78020000085</v>
      </c>
      <c r="AR132" s="297"/>
      <c r="AS132" s="266"/>
      <c r="AT132" s="266"/>
      <c r="AU132" s="266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268">
        <v>24</v>
      </c>
      <c r="BT132" s="269" t="s">
        <v>156</v>
      </c>
      <c r="BU132" s="269" t="s">
        <v>56</v>
      </c>
      <c r="BV132" s="270" t="s">
        <v>32</v>
      </c>
      <c r="BW132" s="271">
        <v>85</v>
      </c>
      <c r="BX132" s="271">
        <v>74</v>
      </c>
      <c r="BY132" s="272">
        <v>29156510.647200003</v>
      </c>
      <c r="BZ132" s="272">
        <v>1983270000</v>
      </c>
      <c r="CA132" s="272">
        <v>2235462000</v>
      </c>
      <c r="CB132" s="272">
        <v>2373340000</v>
      </c>
      <c r="CC132" s="272">
        <v>2519723000</v>
      </c>
      <c r="CD132" s="272">
        <v>2675134000</v>
      </c>
      <c r="CE132" s="15">
        <v>14</v>
      </c>
      <c r="CF132" s="42">
        <v>5350542920</v>
      </c>
      <c r="CG132" s="187">
        <v>5680552720</v>
      </c>
    </row>
    <row r="133" spans="1:85">
      <c r="A133" s="3">
        <f t="shared" si="49"/>
        <v>94</v>
      </c>
      <c r="B133" s="249">
        <v>2</v>
      </c>
      <c r="C133" s="250" t="s">
        <v>155</v>
      </c>
      <c r="D133" s="251" t="s">
        <v>29</v>
      </c>
      <c r="E133" s="252"/>
      <c r="F133" s="40" t="s">
        <v>74</v>
      </c>
      <c r="G133" s="253">
        <f t="shared" si="30"/>
        <v>85</v>
      </c>
      <c r="H133" s="253">
        <f t="shared" si="31"/>
        <v>74</v>
      </c>
      <c r="I133" s="254">
        <f t="shared" si="32"/>
        <v>26966806</v>
      </c>
      <c r="J133" s="254">
        <f t="shared" si="33"/>
        <v>1</v>
      </c>
      <c r="K133" s="255">
        <f t="shared" si="34"/>
        <v>1.06</v>
      </c>
      <c r="L133" s="256">
        <f>SUMIF($AN$4:$AN$22,D133,$AS$4:$AS$22)</f>
        <v>1.01</v>
      </c>
      <c r="M133" s="257">
        <f t="shared" si="35"/>
        <v>24125622.423629135</v>
      </c>
      <c r="N133" s="257">
        <f t="shared" si="36"/>
        <v>27193431.171833493</v>
      </c>
      <c r="O133" s="257">
        <f t="shared" si="37"/>
        <v>28870662.503600005</v>
      </c>
      <c r="P133" s="257">
        <f t="shared" si="38"/>
        <v>30651341.793900453</v>
      </c>
      <c r="Q133" s="258">
        <f t="shared" si="39"/>
        <v>28870662.503600005</v>
      </c>
      <c r="R133" s="257">
        <f t="shared" si="39"/>
        <v>30651341.793900453</v>
      </c>
      <c r="S133" s="257">
        <f t="shared" si="40"/>
        <v>32541849.486459062</v>
      </c>
      <c r="T133" s="257"/>
      <c r="U133" s="257">
        <f t="shared" si="41"/>
        <v>1785296059.348556</v>
      </c>
      <c r="V133" s="257">
        <f t="shared" si="42"/>
        <v>2012313906.7156785</v>
      </c>
      <c r="W133" s="257">
        <f t="shared" si="43"/>
        <v>2136429025.2664003</v>
      </c>
      <c r="X133" s="258">
        <f t="shared" si="44"/>
        <v>2268199292.7486334</v>
      </c>
      <c r="Y133" s="258">
        <f t="shared" si="45"/>
        <v>2136429025.2664003</v>
      </c>
      <c r="Z133" s="257">
        <f t="shared" si="46"/>
        <v>2268199292.7486334</v>
      </c>
      <c r="AA133" s="257">
        <f t="shared" si="51"/>
        <v>2408096861.9979706</v>
      </c>
      <c r="AB133" s="257"/>
      <c r="AC133" s="32" t="str">
        <f t="shared" si="47"/>
        <v>BERTAHAP</v>
      </c>
      <c r="AD133" s="259">
        <f t="shared" si="48"/>
        <v>0</v>
      </c>
      <c r="AE133" s="260">
        <v>2</v>
      </c>
      <c r="AF133" s="261"/>
      <c r="AG133" s="257" t="e">
        <f>IF(AF133&gt;#REF!,"LB","KR")</f>
        <v>#REF!</v>
      </c>
      <c r="AH133" s="261">
        <v>1963826000</v>
      </c>
      <c r="AI133" s="261">
        <v>2213546000</v>
      </c>
      <c r="AJ133" s="261">
        <v>2350072000</v>
      </c>
      <c r="AK133" s="262">
        <v>2495020000</v>
      </c>
      <c r="AL133" s="262">
        <v>2350072000</v>
      </c>
      <c r="AM133" s="261">
        <v>2495020000</v>
      </c>
      <c r="AN133" s="261">
        <v>2648907000</v>
      </c>
      <c r="AO133" s="15"/>
      <c r="AP133" s="15"/>
      <c r="AQ133" s="264">
        <v>-1534411.2613999955</v>
      </c>
      <c r="AR133" s="297"/>
      <c r="AS133" s="266"/>
      <c r="AT133" s="266"/>
      <c r="AU133" s="266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268"/>
      <c r="BT133" s="269"/>
      <c r="BU133" s="269" t="s">
        <v>58</v>
      </c>
      <c r="BV133" s="270" t="s">
        <v>38</v>
      </c>
      <c r="BW133" s="271">
        <v>101</v>
      </c>
      <c r="BX133" s="271">
        <v>90</v>
      </c>
      <c r="BY133" s="272">
        <v>29156510.647200003</v>
      </c>
      <c r="BZ133" s="272">
        <v>2412085000</v>
      </c>
      <c r="CA133" s="272">
        <v>2718805000</v>
      </c>
      <c r="CB133" s="272">
        <v>2886495000</v>
      </c>
      <c r="CC133" s="272">
        <v>3064528000</v>
      </c>
      <c r="CD133" s="272">
        <v>3253541000</v>
      </c>
      <c r="CE133" s="15"/>
      <c r="CF133" s="42">
        <v>2491076320</v>
      </c>
      <c r="CG133" s="187">
        <v>2644721200</v>
      </c>
    </row>
    <row r="134" spans="1:85">
      <c r="A134" s="3">
        <f t="shared" si="49"/>
        <v>95</v>
      </c>
      <c r="B134" s="249">
        <v>3</v>
      </c>
      <c r="C134" s="250" t="s">
        <v>155</v>
      </c>
      <c r="D134" s="251" t="s">
        <v>44</v>
      </c>
      <c r="E134" s="252"/>
      <c r="F134" s="40" t="s">
        <v>60</v>
      </c>
      <c r="G134" s="253">
        <f t="shared" si="30"/>
        <v>101</v>
      </c>
      <c r="H134" s="253">
        <f t="shared" si="31"/>
        <v>90</v>
      </c>
      <c r="I134" s="254">
        <f t="shared" si="32"/>
        <v>26966806</v>
      </c>
      <c r="J134" s="254">
        <f t="shared" si="33"/>
        <v>1</v>
      </c>
      <c r="K134" s="255">
        <f t="shared" si="34"/>
        <v>1.06</v>
      </c>
      <c r="L134" s="256">
        <f>SUMIF($AN$4:$AN$22,D134,$AS$4:$AS$22)</f>
        <v>1.01</v>
      </c>
      <c r="M134" s="257">
        <f t="shared" si="35"/>
        <v>24125622.423629135</v>
      </c>
      <c r="N134" s="257">
        <f t="shared" si="36"/>
        <v>27193431.171833493</v>
      </c>
      <c r="O134" s="257">
        <f t="shared" si="37"/>
        <v>28870662.503600005</v>
      </c>
      <c r="P134" s="257">
        <f t="shared" si="38"/>
        <v>30651341.793900453</v>
      </c>
      <c r="Q134" s="258">
        <f t="shared" si="39"/>
        <v>28870662.503600005</v>
      </c>
      <c r="R134" s="257">
        <f t="shared" si="39"/>
        <v>30651341.793900453</v>
      </c>
      <c r="S134" s="257">
        <f t="shared" si="40"/>
        <v>32541849.486459062</v>
      </c>
      <c r="T134" s="257"/>
      <c r="U134" s="257">
        <f t="shared" si="41"/>
        <v>2171306018.1266222</v>
      </c>
      <c r="V134" s="257">
        <f t="shared" si="42"/>
        <v>2447408805.4650145</v>
      </c>
      <c r="W134" s="257">
        <f t="shared" si="43"/>
        <v>2598359625.3240004</v>
      </c>
      <c r="X134" s="258">
        <f t="shared" si="44"/>
        <v>2758620761.4510407</v>
      </c>
      <c r="Y134" s="258">
        <f t="shared" si="45"/>
        <v>2598359625.3240004</v>
      </c>
      <c r="Z134" s="257">
        <f t="shared" si="46"/>
        <v>2758620761.4510407</v>
      </c>
      <c r="AA134" s="257">
        <f t="shared" si="51"/>
        <v>2928766453.7813153</v>
      </c>
      <c r="AB134" s="257"/>
      <c r="AC134" s="32" t="str">
        <f t="shared" si="47"/>
        <v>BERTAHAP</v>
      </c>
      <c r="AD134" s="259">
        <f t="shared" si="48"/>
        <v>0</v>
      </c>
      <c r="AE134" s="260">
        <v>2</v>
      </c>
      <c r="AF134" s="261"/>
      <c r="AG134" s="257" t="e">
        <f>IF(AF134&gt;#REF!,"LB","KR")</f>
        <v>#REF!</v>
      </c>
      <c r="AH134" s="261">
        <v>2388437000</v>
      </c>
      <c r="AI134" s="261">
        <v>2692150000</v>
      </c>
      <c r="AJ134" s="261">
        <v>2858196000</v>
      </c>
      <c r="AK134" s="262">
        <v>3034483000</v>
      </c>
      <c r="AL134" s="262">
        <v>2858196000</v>
      </c>
      <c r="AM134" s="261">
        <v>3034483000</v>
      </c>
      <c r="AN134" s="261">
        <v>3221644000</v>
      </c>
      <c r="AO134" s="15"/>
      <c r="AP134" s="15"/>
      <c r="AQ134" s="264">
        <v>-1534411.2613999955</v>
      </c>
      <c r="AR134" s="297"/>
      <c r="AS134" s="266"/>
      <c r="AT134" s="266"/>
      <c r="AU134" s="266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268"/>
      <c r="BT134" s="269"/>
      <c r="BU134" s="269" t="s">
        <v>60</v>
      </c>
      <c r="BV134" s="270" t="s">
        <v>44</v>
      </c>
      <c r="BW134" s="271">
        <v>101</v>
      </c>
      <c r="BX134" s="271">
        <v>90</v>
      </c>
      <c r="BY134" s="272">
        <v>29156510.647200003</v>
      </c>
      <c r="BZ134" s="272">
        <v>2412085000</v>
      </c>
      <c r="CA134" s="272">
        <v>2718805000</v>
      </c>
      <c r="CB134" s="272">
        <v>2886495000</v>
      </c>
      <c r="CC134" s="272">
        <v>3064528000</v>
      </c>
      <c r="CD134" s="272">
        <v>3253541000</v>
      </c>
      <c r="CE134" s="15"/>
      <c r="CF134" s="42">
        <v>3029687760</v>
      </c>
      <c r="CG134" s="187">
        <v>3216551980</v>
      </c>
    </row>
    <row r="135" spans="1:85">
      <c r="A135" s="3">
        <f t="shared" si="49"/>
        <v>96</v>
      </c>
      <c r="B135" s="249">
        <v>4</v>
      </c>
      <c r="C135" s="250" t="s">
        <v>155</v>
      </c>
      <c r="D135" s="285">
        <v>11</v>
      </c>
      <c r="E135" s="252"/>
      <c r="F135" s="40" t="s">
        <v>62</v>
      </c>
      <c r="G135" s="253">
        <f t="shared" si="30"/>
        <v>101</v>
      </c>
      <c r="H135" s="253">
        <f t="shared" si="31"/>
        <v>90</v>
      </c>
      <c r="I135" s="254">
        <f t="shared" si="32"/>
        <v>26966806</v>
      </c>
      <c r="J135" s="254">
        <f t="shared" si="33"/>
        <v>1</v>
      </c>
      <c r="K135" s="255">
        <f t="shared" si="34"/>
        <v>1.06</v>
      </c>
      <c r="L135" s="256">
        <f t="shared" ref="L135:L147" si="54">SUMIF($AN$4:$AN$22,D135,$AS$4:$AS$22)</f>
        <v>1.01</v>
      </c>
      <c r="M135" s="257">
        <f t="shared" si="35"/>
        <v>24125622.423629135</v>
      </c>
      <c r="N135" s="257">
        <f t="shared" si="36"/>
        <v>27193431.171833493</v>
      </c>
      <c r="O135" s="257">
        <f t="shared" si="37"/>
        <v>28870662.503600005</v>
      </c>
      <c r="P135" s="257">
        <f t="shared" si="38"/>
        <v>30651341.793900453</v>
      </c>
      <c r="Q135" s="258">
        <f t="shared" si="39"/>
        <v>28870662.503600005</v>
      </c>
      <c r="R135" s="257">
        <f t="shared" si="39"/>
        <v>30651341.793900453</v>
      </c>
      <c r="S135" s="257">
        <f t="shared" si="40"/>
        <v>32541849.486459062</v>
      </c>
      <c r="T135" s="257"/>
      <c r="U135" s="257">
        <f t="shared" si="41"/>
        <v>2171306018.1266222</v>
      </c>
      <c r="V135" s="257">
        <f t="shared" si="42"/>
        <v>2447408805.4650145</v>
      </c>
      <c r="W135" s="257">
        <f t="shared" si="43"/>
        <v>2598359625.3240004</v>
      </c>
      <c r="X135" s="258">
        <f t="shared" si="44"/>
        <v>2758620761.4510407</v>
      </c>
      <c r="Y135" s="258">
        <f t="shared" si="45"/>
        <v>2598359625.3240004</v>
      </c>
      <c r="Z135" s="257">
        <f t="shared" si="46"/>
        <v>2758620761.4510407</v>
      </c>
      <c r="AA135" s="257">
        <f t="shared" si="51"/>
        <v>2928766453.7813153</v>
      </c>
      <c r="AB135" s="257"/>
      <c r="AC135" s="32" t="str">
        <f t="shared" si="47"/>
        <v>BERTAHAP</v>
      </c>
      <c r="AD135" s="259">
        <f t="shared" si="48"/>
        <v>0</v>
      </c>
      <c r="AE135" s="260">
        <v>2</v>
      </c>
      <c r="AF135" s="261"/>
      <c r="AG135" s="257" t="e">
        <f>IF(AF135&gt;#REF!,"LB","KR")</f>
        <v>#REF!</v>
      </c>
      <c r="AH135" s="261">
        <v>2388437000</v>
      </c>
      <c r="AI135" s="261">
        <v>2692150000</v>
      </c>
      <c r="AJ135" s="261">
        <v>2858196000</v>
      </c>
      <c r="AK135" s="262">
        <v>3034483000</v>
      </c>
      <c r="AL135" s="262">
        <v>2858196000</v>
      </c>
      <c r="AM135" s="261">
        <v>3034483000</v>
      </c>
      <c r="AN135" s="261">
        <v>3221644000</v>
      </c>
      <c r="AO135" s="15"/>
      <c r="AP135" s="15"/>
      <c r="AQ135" s="264">
        <v>-1534411.2613999955</v>
      </c>
      <c r="AR135" s="297"/>
      <c r="AS135" s="266"/>
      <c r="AT135" s="266"/>
      <c r="AU135" s="266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268"/>
      <c r="BT135" s="269"/>
      <c r="BU135" s="269" t="s">
        <v>62</v>
      </c>
      <c r="BV135" s="270">
        <v>11</v>
      </c>
      <c r="BW135" s="271">
        <v>101</v>
      </c>
      <c r="BX135" s="271">
        <v>90</v>
      </c>
      <c r="BY135" s="272">
        <v>29156510.647200003</v>
      </c>
      <c r="BZ135" s="272">
        <v>2412085000</v>
      </c>
      <c r="CA135" s="272">
        <v>2718805000</v>
      </c>
      <c r="CB135" s="272">
        <v>2886495000</v>
      </c>
      <c r="CC135" s="272">
        <v>3064528000</v>
      </c>
      <c r="CD135" s="272">
        <v>3253541000</v>
      </c>
      <c r="CE135" s="15"/>
      <c r="CF135" s="42">
        <v>3029687760</v>
      </c>
      <c r="CG135" s="187">
        <v>3216551980</v>
      </c>
    </row>
    <row r="136" spans="1:85">
      <c r="A136" s="3">
        <f t="shared" si="49"/>
        <v>97</v>
      </c>
      <c r="B136" s="249">
        <v>5</v>
      </c>
      <c r="C136" s="250" t="s">
        <v>155</v>
      </c>
      <c r="D136" s="285">
        <v>15</v>
      </c>
      <c r="E136" s="252"/>
      <c r="F136" s="40" t="s">
        <v>64</v>
      </c>
      <c r="G136" s="253">
        <f t="shared" si="30"/>
        <v>101</v>
      </c>
      <c r="H136" s="253">
        <f t="shared" si="31"/>
        <v>90</v>
      </c>
      <c r="I136" s="254">
        <f t="shared" si="32"/>
        <v>26966806</v>
      </c>
      <c r="J136" s="254">
        <f t="shared" si="33"/>
        <v>1</v>
      </c>
      <c r="K136" s="255">
        <f t="shared" si="34"/>
        <v>1.06</v>
      </c>
      <c r="L136" s="256">
        <f t="shared" si="54"/>
        <v>1.01</v>
      </c>
      <c r="M136" s="257">
        <f t="shared" si="35"/>
        <v>24125622.423629135</v>
      </c>
      <c r="N136" s="257">
        <f t="shared" si="36"/>
        <v>27193431.171833493</v>
      </c>
      <c r="O136" s="257">
        <f t="shared" si="37"/>
        <v>28870662.503600005</v>
      </c>
      <c r="P136" s="257">
        <f t="shared" si="38"/>
        <v>30651341.793900453</v>
      </c>
      <c r="Q136" s="258">
        <f t="shared" si="39"/>
        <v>28870662.503600005</v>
      </c>
      <c r="R136" s="257">
        <f t="shared" si="39"/>
        <v>30651341.793900453</v>
      </c>
      <c r="S136" s="257">
        <f t="shared" si="40"/>
        <v>32541849.486459062</v>
      </c>
      <c r="T136" s="257"/>
      <c r="U136" s="257">
        <f t="shared" si="41"/>
        <v>2171306018.1266222</v>
      </c>
      <c r="V136" s="257">
        <f t="shared" si="42"/>
        <v>2447408805.4650145</v>
      </c>
      <c r="W136" s="257">
        <f t="shared" si="43"/>
        <v>2598359625.3240004</v>
      </c>
      <c r="X136" s="258">
        <f t="shared" si="44"/>
        <v>2758620761.4510407</v>
      </c>
      <c r="Y136" s="258">
        <f t="shared" si="45"/>
        <v>2598359625.3240004</v>
      </c>
      <c r="Z136" s="257">
        <f t="shared" si="46"/>
        <v>2758620761.4510407</v>
      </c>
      <c r="AA136" s="257">
        <f t="shared" si="51"/>
        <v>2928766453.7813153</v>
      </c>
      <c r="AB136" s="257"/>
      <c r="AC136" s="32" t="str">
        <f t="shared" si="47"/>
        <v>BERTAHAP</v>
      </c>
      <c r="AD136" s="259">
        <f t="shared" si="48"/>
        <v>0</v>
      </c>
      <c r="AE136" s="260">
        <v>2</v>
      </c>
      <c r="AF136" s="261"/>
      <c r="AG136" s="257" t="e">
        <f>IF(AF136&gt;#REF!,"LB","KR")</f>
        <v>#REF!</v>
      </c>
      <c r="AH136" s="261">
        <v>2388437000</v>
      </c>
      <c r="AI136" s="261">
        <v>2692150000</v>
      </c>
      <c r="AJ136" s="261">
        <v>2858196000</v>
      </c>
      <c r="AK136" s="262">
        <v>3034483000</v>
      </c>
      <c r="AL136" s="262">
        <v>2858196000</v>
      </c>
      <c r="AM136" s="261">
        <v>3034483000</v>
      </c>
      <c r="AN136" s="261">
        <v>3221644000</v>
      </c>
      <c r="AO136" s="15"/>
      <c r="AP136" s="15"/>
      <c r="AQ136" s="264">
        <v>-1534411.2613999955</v>
      </c>
      <c r="AR136" s="297"/>
      <c r="AS136" s="266"/>
      <c r="AT136" s="266"/>
      <c r="AU136" s="266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268"/>
      <c r="BT136" s="269"/>
      <c r="BU136" s="269" t="s">
        <v>64</v>
      </c>
      <c r="BV136" s="270">
        <v>15</v>
      </c>
      <c r="BW136" s="271">
        <v>101</v>
      </c>
      <c r="BX136" s="271">
        <v>90</v>
      </c>
      <c r="BY136" s="272">
        <v>29156510.647200003</v>
      </c>
      <c r="BZ136" s="272">
        <v>2412085000</v>
      </c>
      <c r="CA136" s="272">
        <v>2718805000</v>
      </c>
      <c r="CB136" s="272">
        <v>2886495000</v>
      </c>
      <c r="CC136" s="272">
        <v>3064528000</v>
      </c>
      <c r="CD136" s="272">
        <v>3253541000</v>
      </c>
      <c r="CE136" s="15"/>
      <c r="CF136" s="42">
        <v>3029687760</v>
      </c>
      <c r="CG136" s="187">
        <v>3216551980</v>
      </c>
    </row>
    <row r="137" spans="1:85">
      <c r="A137" s="3">
        <f t="shared" si="49"/>
        <v>98</v>
      </c>
      <c r="B137" s="249">
        <v>6</v>
      </c>
      <c r="C137" s="250" t="s">
        <v>155</v>
      </c>
      <c r="D137" s="285">
        <v>17</v>
      </c>
      <c r="E137" s="252"/>
      <c r="F137" s="40" t="s">
        <v>67</v>
      </c>
      <c r="G137" s="253">
        <f t="shared" si="30"/>
        <v>85</v>
      </c>
      <c r="H137" s="253">
        <f t="shared" si="31"/>
        <v>74</v>
      </c>
      <c r="I137" s="254">
        <f t="shared" si="32"/>
        <v>26966806</v>
      </c>
      <c r="J137" s="254">
        <f t="shared" si="33"/>
        <v>1</v>
      </c>
      <c r="K137" s="255">
        <f t="shared" si="34"/>
        <v>1.06</v>
      </c>
      <c r="L137" s="256">
        <f t="shared" si="54"/>
        <v>1.01</v>
      </c>
      <c r="M137" s="257">
        <f t="shared" si="35"/>
        <v>24125622.423629135</v>
      </c>
      <c r="N137" s="257">
        <f t="shared" si="36"/>
        <v>27193431.171833493</v>
      </c>
      <c r="O137" s="257">
        <f t="shared" si="37"/>
        <v>28870662.503600005</v>
      </c>
      <c r="P137" s="257">
        <f t="shared" si="38"/>
        <v>30651341.793900453</v>
      </c>
      <c r="Q137" s="258">
        <f t="shared" si="39"/>
        <v>28870662.503600005</v>
      </c>
      <c r="R137" s="257">
        <f t="shared" si="39"/>
        <v>30651341.793900453</v>
      </c>
      <c r="S137" s="257">
        <f t="shared" si="40"/>
        <v>32541849.486459062</v>
      </c>
      <c r="T137" s="257"/>
      <c r="U137" s="257">
        <f t="shared" si="41"/>
        <v>1785296059.348556</v>
      </c>
      <c r="V137" s="257">
        <f t="shared" si="42"/>
        <v>2012313906.7156785</v>
      </c>
      <c r="W137" s="257">
        <f t="shared" si="43"/>
        <v>2136429025.2664003</v>
      </c>
      <c r="X137" s="258">
        <f t="shared" si="44"/>
        <v>2268199292.7486334</v>
      </c>
      <c r="Y137" s="258">
        <f t="shared" si="45"/>
        <v>2136429025.2664003</v>
      </c>
      <c r="Z137" s="257">
        <f t="shared" si="46"/>
        <v>2268199292.7486334</v>
      </c>
      <c r="AA137" s="257">
        <f t="shared" si="51"/>
        <v>2408096861.9979706</v>
      </c>
      <c r="AB137" s="257"/>
      <c r="AC137" s="32" t="str">
        <f t="shared" si="47"/>
        <v>BERTAHAP</v>
      </c>
      <c r="AD137" s="259">
        <f t="shared" si="48"/>
        <v>0</v>
      </c>
      <c r="AE137" s="260">
        <v>2</v>
      </c>
      <c r="AF137" s="261"/>
      <c r="AG137" s="257" t="e">
        <f>IF(AF137&gt;#REF!,"LB","KR")</f>
        <v>#REF!</v>
      </c>
      <c r="AH137" s="261">
        <v>1963826000</v>
      </c>
      <c r="AI137" s="261">
        <v>2213546000</v>
      </c>
      <c r="AJ137" s="261">
        <v>2350072000</v>
      </c>
      <c r="AK137" s="262">
        <v>2495020000</v>
      </c>
      <c r="AL137" s="262">
        <v>2350072000</v>
      </c>
      <c r="AM137" s="261">
        <v>2495020000</v>
      </c>
      <c r="AN137" s="261">
        <v>2648907000</v>
      </c>
      <c r="AO137" s="15"/>
      <c r="AP137" s="15"/>
      <c r="AQ137" s="264">
        <v>-1534411.2613999955</v>
      </c>
      <c r="AR137" s="297"/>
      <c r="AS137" s="266"/>
      <c r="AT137" s="266"/>
      <c r="AU137" s="266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268"/>
      <c r="BT137" s="269"/>
      <c r="BU137" s="269" t="s">
        <v>67</v>
      </c>
      <c r="BV137" s="270">
        <v>17</v>
      </c>
      <c r="BW137" s="271">
        <v>85</v>
      </c>
      <c r="BX137" s="271">
        <v>74</v>
      </c>
      <c r="BY137" s="272">
        <v>29156510.647200003</v>
      </c>
      <c r="BZ137" s="272">
        <v>1983270000</v>
      </c>
      <c r="CA137" s="272">
        <v>2235462000</v>
      </c>
      <c r="CB137" s="272">
        <v>2373340000</v>
      </c>
      <c r="CC137" s="272">
        <v>2519723000</v>
      </c>
      <c r="CD137" s="272">
        <v>2675134000</v>
      </c>
      <c r="CE137" s="15"/>
      <c r="CF137" s="42">
        <v>2491076320</v>
      </c>
      <c r="CG137" s="187">
        <v>2644721200</v>
      </c>
    </row>
    <row r="138" spans="1:85">
      <c r="A138" s="3">
        <f t="shared" si="49"/>
        <v>99</v>
      </c>
      <c r="B138" s="249">
        <v>7</v>
      </c>
      <c r="C138" s="250" t="s">
        <v>155</v>
      </c>
      <c r="D138" s="285">
        <v>19</v>
      </c>
      <c r="E138" s="252"/>
      <c r="F138" s="40" t="s">
        <v>78</v>
      </c>
      <c r="G138" s="253">
        <f t="shared" si="30"/>
        <v>138</v>
      </c>
      <c r="H138" s="253">
        <f t="shared" si="31"/>
        <v>120</v>
      </c>
      <c r="I138" s="254">
        <f t="shared" si="32"/>
        <v>26966806</v>
      </c>
      <c r="J138" s="254">
        <f t="shared" si="33"/>
        <v>1</v>
      </c>
      <c r="K138" s="255">
        <f t="shared" si="34"/>
        <v>1.06</v>
      </c>
      <c r="L138" s="256">
        <f t="shared" si="54"/>
        <v>1.01</v>
      </c>
      <c r="M138" s="257">
        <f t="shared" si="35"/>
        <v>24125622.423629135</v>
      </c>
      <c r="N138" s="257">
        <f t="shared" si="36"/>
        <v>27193431.171833493</v>
      </c>
      <c r="O138" s="257">
        <f t="shared" si="37"/>
        <v>28870662.503600005</v>
      </c>
      <c r="P138" s="257">
        <f t="shared" si="38"/>
        <v>30651341.793900453</v>
      </c>
      <c r="Q138" s="258">
        <f t="shared" si="39"/>
        <v>28870662.503600005</v>
      </c>
      <c r="R138" s="257">
        <f t="shared" si="39"/>
        <v>30651341.793900453</v>
      </c>
      <c r="S138" s="257">
        <f t="shared" si="40"/>
        <v>32541849.486459062</v>
      </c>
      <c r="T138" s="257"/>
      <c r="U138" s="257">
        <f t="shared" si="41"/>
        <v>2895074690.8354959</v>
      </c>
      <c r="V138" s="257">
        <f t="shared" si="42"/>
        <v>3263211740.620019</v>
      </c>
      <c r="W138" s="257">
        <f t="shared" si="43"/>
        <v>3464479500.4320006</v>
      </c>
      <c r="X138" s="258">
        <f t="shared" si="44"/>
        <v>3678161015.2680545</v>
      </c>
      <c r="Y138" s="258">
        <f t="shared" si="45"/>
        <v>3464479500.4320006</v>
      </c>
      <c r="Z138" s="257">
        <f t="shared" si="46"/>
        <v>3678161015.2680545</v>
      </c>
      <c r="AA138" s="257">
        <f t="shared" si="51"/>
        <v>3905021938.3750873</v>
      </c>
      <c r="AB138" s="257"/>
      <c r="AC138" s="32" t="str">
        <f t="shared" si="47"/>
        <v>BERTAHAP</v>
      </c>
      <c r="AD138" s="259">
        <f t="shared" si="48"/>
        <v>0</v>
      </c>
      <c r="AE138" s="260">
        <v>2</v>
      </c>
      <c r="AF138" s="261"/>
      <c r="AG138" s="257" t="e">
        <f>IF(AF138&gt;#REF!,"LB","KR")</f>
        <v>#REF!</v>
      </c>
      <c r="AH138" s="261">
        <v>3184583000</v>
      </c>
      <c r="AI138" s="261">
        <v>3589533000</v>
      </c>
      <c r="AJ138" s="261">
        <v>3810928000</v>
      </c>
      <c r="AK138" s="262">
        <v>4045978000</v>
      </c>
      <c r="AL138" s="262">
        <v>3810928000</v>
      </c>
      <c r="AM138" s="261">
        <v>4045978000</v>
      </c>
      <c r="AN138" s="261">
        <v>4295525000</v>
      </c>
      <c r="AO138" s="15"/>
      <c r="AP138" s="15"/>
      <c r="AQ138" s="264">
        <v>-1534411.2613999955</v>
      </c>
      <c r="AR138" s="297"/>
      <c r="AS138" s="266"/>
      <c r="AT138" s="266"/>
      <c r="AU138" s="266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268"/>
      <c r="BT138" s="269"/>
      <c r="BU138" s="269" t="s">
        <v>78</v>
      </c>
      <c r="BV138" s="270">
        <v>19</v>
      </c>
      <c r="BW138" s="271">
        <v>138</v>
      </c>
      <c r="BX138" s="271">
        <v>120</v>
      </c>
      <c r="BY138" s="272">
        <v>29156510.647200003</v>
      </c>
      <c r="BZ138" s="272">
        <v>3216113000</v>
      </c>
      <c r="CA138" s="272">
        <v>3625073000</v>
      </c>
      <c r="CB138" s="272">
        <v>3848660000</v>
      </c>
      <c r="CC138" s="272">
        <v>4086037000</v>
      </c>
      <c r="CD138" s="272">
        <v>4338055000</v>
      </c>
      <c r="CE138" s="15"/>
      <c r="CF138" s="42">
        <v>4039583680</v>
      </c>
      <c r="CG138" s="187">
        <v>4288736680</v>
      </c>
    </row>
    <row r="139" spans="1:85">
      <c r="A139" s="3">
        <f t="shared" si="49"/>
        <v>100</v>
      </c>
      <c r="B139" s="249">
        <v>8</v>
      </c>
      <c r="C139" s="250" t="s">
        <v>155</v>
      </c>
      <c r="D139" s="285">
        <v>21</v>
      </c>
      <c r="E139" s="252"/>
      <c r="F139" s="40" t="s">
        <v>84</v>
      </c>
      <c r="G139" s="253">
        <f t="shared" si="30"/>
        <v>132</v>
      </c>
      <c r="H139" s="253">
        <f t="shared" si="31"/>
        <v>112</v>
      </c>
      <c r="I139" s="254">
        <f t="shared" si="32"/>
        <v>26966806</v>
      </c>
      <c r="J139" s="254">
        <f t="shared" si="33"/>
        <v>3</v>
      </c>
      <c r="K139" s="255">
        <f t="shared" si="34"/>
        <v>1.1000000000000001</v>
      </c>
      <c r="L139" s="256">
        <f t="shared" si="54"/>
        <v>1.01</v>
      </c>
      <c r="M139" s="257">
        <f t="shared" si="35"/>
        <v>25036023.269803815</v>
      </c>
      <c r="N139" s="257">
        <f t="shared" si="36"/>
        <v>28219598.385864943</v>
      </c>
      <c r="O139" s="257">
        <f t="shared" si="37"/>
        <v>29960121.466000002</v>
      </c>
      <c r="P139" s="257">
        <f t="shared" si="38"/>
        <v>31807996.201217446</v>
      </c>
      <c r="Q139" s="258">
        <f t="shared" si="39"/>
        <v>29960121.466000002</v>
      </c>
      <c r="R139" s="257">
        <f t="shared" si="39"/>
        <v>31807996.201217446</v>
      </c>
      <c r="S139" s="257">
        <f t="shared" si="40"/>
        <v>33769843.806702793</v>
      </c>
      <c r="T139" s="257"/>
      <c r="U139" s="257">
        <f t="shared" si="41"/>
        <v>2804034606.2180271</v>
      </c>
      <c r="V139" s="257">
        <f t="shared" si="42"/>
        <v>3160595019.2168736</v>
      </c>
      <c r="W139" s="257">
        <f t="shared" si="43"/>
        <v>3355533604.1920004</v>
      </c>
      <c r="X139" s="258">
        <f t="shared" si="44"/>
        <v>3562495574.5363541</v>
      </c>
      <c r="Y139" s="258">
        <f t="shared" si="45"/>
        <v>3355533604.1920004</v>
      </c>
      <c r="Z139" s="257">
        <f t="shared" si="46"/>
        <v>3562495574.5363541</v>
      </c>
      <c r="AA139" s="257">
        <f t="shared" si="51"/>
        <v>3782222506.3507128</v>
      </c>
      <c r="AB139" s="257"/>
      <c r="AC139" s="32" t="str">
        <f t="shared" si="47"/>
        <v>BERTAHAP</v>
      </c>
      <c r="AD139" s="259">
        <f t="shared" si="48"/>
        <v>0</v>
      </c>
      <c r="AE139" s="260">
        <v>2</v>
      </c>
      <c r="AF139" s="261"/>
      <c r="AG139" s="257" t="e">
        <f>IF(AF139&gt;#REF!,"LB","KR")</f>
        <v>#REF!</v>
      </c>
      <c r="AH139" s="261">
        <v>3084439000</v>
      </c>
      <c r="AI139" s="261">
        <v>3476655000</v>
      </c>
      <c r="AJ139" s="261">
        <v>3691087000</v>
      </c>
      <c r="AK139" s="262">
        <v>3918746000</v>
      </c>
      <c r="AL139" s="262">
        <v>3691087000</v>
      </c>
      <c r="AM139" s="261">
        <v>3918746000</v>
      </c>
      <c r="AN139" s="261">
        <v>4160445000</v>
      </c>
      <c r="AO139" s="15"/>
      <c r="AP139" s="15"/>
      <c r="AQ139" s="264">
        <v>-444952.29899999872</v>
      </c>
      <c r="AR139" s="297"/>
      <c r="AS139" s="266"/>
      <c r="AT139" s="266"/>
      <c r="AU139" s="266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268">
        <v>25</v>
      </c>
      <c r="BT139" s="296" t="s">
        <v>157</v>
      </c>
      <c r="BU139" s="269" t="s">
        <v>74</v>
      </c>
      <c r="BV139" s="270" t="s">
        <v>29</v>
      </c>
      <c r="BW139" s="271">
        <v>85</v>
      </c>
      <c r="BX139" s="271">
        <v>74</v>
      </c>
      <c r="BY139" s="272">
        <v>29156510.647200003</v>
      </c>
      <c r="BZ139" s="272">
        <v>1983270000</v>
      </c>
      <c r="CA139" s="272">
        <v>2235462000</v>
      </c>
      <c r="CB139" s="272">
        <v>2373340000</v>
      </c>
      <c r="CC139" s="272">
        <v>2519723000</v>
      </c>
      <c r="CD139" s="272">
        <v>2675134000</v>
      </c>
      <c r="CE139" s="15">
        <v>7</v>
      </c>
      <c r="CF139" s="42">
        <v>3912552220</v>
      </c>
      <c r="CG139" s="187">
        <v>4153870760</v>
      </c>
    </row>
    <row r="140" spans="1:85">
      <c r="A140" s="3">
        <f t="shared" si="49"/>
        <v>101</v>
      </c>
      <c r="B140" s="249">
        <v>1</v>
      </c>
      <c r="C140" s="250" t="s">
        <v>158</v>
      </c>
      <c r="D140" s="251" t="s">
        <v>19</v>
      </c>
      <c r="E140" s="252"/>
      <c r="F140" s="40" t="s">
        <v>72</v>
      </c>
      <c r="G140" s="253">
        <f t="shared" si="30"/>
        <v>175</v>
      </c>
      <c r="H140" s="253">
        <f t="shared" si="31"/>
        <v>156</v>
      </c>
      <c r="I140" s="254">
        <f t="shared" si="32"/>
        <v>26966806</v>
      </c>
      <c r="J140" s="254">
        <f t="shared" si="33"/>
        <v>5</v>
      </c>
      <c r="K140" s="255">
        <f t="shared" si="34"/>
        <v>1.08</v>
      </c>
      <c r="L140" s="256">
        <f t="shared" si="54"/>
        <v>1.01</v>
      </c>
      <c r="M140" s="257">
        <f t="shared" si="35"/>
        <v>24580822.846716471</v>
      </c>
      <c r="N140" s="257">
        <f t="shared" si="36"/>
        <v>27706514.778849214</v>
      </c>
      <c r="O140" s="257">
        <f t="shared" si="37"/>
        <v>29415391.9848</v>
      </c>
      <c r="P140" s="257">
        <f t="shared" si="38"/>
        <v>31229668.997558944</v>
      </c>
      <c r="Q140" s="258">
        <f t="shared" si="39"/>
        <v>29415391.9848</v>
      </c>
      <c r="R140" s="257">
        <f t="shared" si="39"/>
        <v>31229668.997558944</v>
      </c>
      <c r="S140" s="257">
        <f t="shared" si="40"/>
        <v>33155846.646580923</v>
      </c>
      <c r="T140" s="257"/>
      <c r="U140" s="257">
        <f t="shared" si="41"/>
        <v>3834608364.0877695</v>
      </c>
      <c r="V140" s="257">
        <f t="shared" si="42"/>
        <v>4322216305.5004778</v>
      </c>
      <c r="W140" s="257">
        <f t="shared" si="43"/>
        <v>4588801149.6288004</v>
      </c>
      <c r="X140" s="258">
        <f t="shared" si="44"/>
        <v>4871828363.619195</v>
      </c>
      <c r="Y140" s="258">
        <f t="shared" si="45"/>
        <v>4588801149.6288004</v>
      </c>
      <c r="Z140" s="257">
        <f t="shared" si="46"/>
        <v>4871828363.619195</v>
      </c>
      <c r="AA140" s="257">
        <f t="shared" si="51"/>
        <v>5172312076.8666239</v>
      </c>
      <c r="AB140" s="257"/>
      <c r="AC140" s="32" t="str">
        <f t="shared" si="47"/>
        <v>BERTAHAP</v>
      </c>
      <c r="AD140" s="259">
        <f t="shared" si="48"/>
        <v>0</v>
      </c>
      <c r="AE140" s="260">
        <v>2</v>
      </c>
      <c r="AF140" s="261"/>
      <c r="AG140" s="257" t="e">
        <f>IF(AF140&gt;#REF!,"LB","KR")</f>
        <v>#REF!</v>
      </c>
      <c r="AH140" s="261">
        <v>4218070000</v>
      </c>
      <c r="AI140" s="261">
        <v>4754438000</v>
      </c>
      <c r="AJ140" s="261">
        <v>5047682000</v>
      </c>
      <c r="AK140" s="262">
        <v>5359012000</v>
      </c>
      <c r="AL140" s="262">
        <v>5047682000</v>
      </c>
      <c r="AM140" s="261">
        <v>5359012000</v>
      </c>
      <c r="AN140" s="261">
        <v>5689544000</v>
      </c>
      <c r="AO140" s="15"/>
      <c r="AP140" s="15"/>
      <c r="AQ140" s="264">
        <v>-989681.78020000085</v>
      </c>
      <c r="AR140" s="297"/>
      <c r="AS140" s="266"/>
      <c r="AT140" s="266"/>
      <c r="AU140" s="266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268"/>
      <c r="BT140" s="269"/>
      <c r="BU140" s="269" t="s">
        <v>56</v>
      </c>
      <c r="BV140" s="270" t="s">
        <v>32</v>
      </c>
      <c r="BW140" s="271">
        <v>85</v>
      </c>
      <c r="BX140" s="271">
        <v>74</v>
      </c>
      <c r="BY140" s="272">
        <v>29156510.647200003</v>
      </c>
      <c r="BZ140" s="272">
        <v>1983270000</v>
      </c>
      <c r="CA140" s="272">
        <v>2235462000</v>
      </c>
      <c r="CB140" s="272">
        <v>2373340000</v>
      </c>
      <c r="CC140" s="272">
        <v>2519723000</v>
      </c>
      <c r="CD140" s="272">
        <v>2675134000</v>
      </c>
      <c r="CE140" s="15"/>
      <c r="CF140" s="42">
        <v>5350542920</v>
      </c>
      <c r="CG140" s="187">
        <v>5680552720</v>
      </c>
    </row>
    <row r="141" spans="1:85">
      <c r="A141" s="3">
        <f t="shared" si="49"/>
        <v>102</v>
      </c>
      <c r="B141" s="249">
        <v>2</v>
      </c>
      <c r="C141" s="250" t="s">
        <v>158</v>
      </c>
      <c r="D141" s="251" t="s">
        <v>29</v>
      </c>
      <c r="E141" s="252"/>
      <c r="F141" s="40" t="s">
        <v>74</v>
      </c>
      <c r="G141" s="253">
        <f t="shared" si="30"/>
        <v>85</v>
      </c>
      <c r="H141" s="253">
        <f t="shared" si="31"/>
        <v>74</v>
      </c>
      <c r="I141" s="254">
        <f t="shared" si="32"/>
        <v>26966806</v>
      </c>
      <c r="J141" s="254">
        <f t="shared" si="33"/>
        <v>1</v>
      </c>
      <c r="K141" s="255">
        <f t="shared" si="34"/>
        <v>1.06</v>
      </c>
      <c r="L141" s="256">
        <f t="shared" si="54"/>
        <v>1.01</v>
      </c>
      <c r="M141" s="257">
        <f t="shared" si="35"/>
        <v>24125622.423629135</v>
      </c>
      <c r="N141" s="257">
        <f t="shared" si="36"/>
        <v>27193431.171833493</v>
      </c>
      <c r="O141" s="257">
        <f t="shared" si="37"/>
        <v>28870662.503600005</v>
      </c>
      <c r="P141" s="257">
        <f t="shared" si="38"/>
        <v>30651341.793900453</v>
      </c>
      <c r="Q141" s="258">
        <f t="shared" si="39"/>
        <v>28870662.503600005</v>
      </c>
      <c r="R141" s="257">
        <f t="shared" si="39"/>
        <v>30651341.793900453</v>
      </c>
      <c r="S141" s="257">
        <f t="shared" si="40"/>
        <v>32541849.486459062</v>
      </c>
      <c r="T141" s="257"/>
      <c r="U141" s="257">
        <f t="shared" si="41"/>
        <v>1785296059.348556</v>
      </c>
      <c r="V141" s="257">
        <f t="shared" si="42"/>
        <v>2012313906.7156785</v>
      </c>
      <c r="W141" s="257">
        <f t="shared" si="43"/>
        <v>2136429025.2664003</v>
      </c>
      <c r="X141" s="258">
        <f t="shared" si="44"/>
        <v>2268199292.7486334</v>
      </c>
      <c r="Y141" s="258">
        <f t="shared" si="45"/>
        <v>2136429025.2664003</v>
      </c>
      <c r="Z141" s="257">
        <f t="shared" si="46"/>
        <v>2268199292.7486334</v>
      </c>
      <c r="AA141" s="257">
        <f t="shared" si="51"/>
        <v>2408096861.9979706</v>
      </c>
      <c r="AB141" s="257"/>
      <c r="AC141" s="32" t="str">
        <f t="shared" si="47"/>
        <v>BERTAHAP</v>
      </c>
      <c r="AD141" s="259">
        <f t="shared" si="48"/>
        <v>0</v>
      </c>
      <c r="AE141" s="260">
        <v>2</v>
      </c>
      <c r="AF141" s="261"/>
      <c r="AG141" s="257" t="e">
        <f>IF(AF141&gt;#REF!,"LB","KR")</f>
        <v>#REF!</v>
      </c>
      <c r="AH141" s="261">
        <v>1963826000</v>
      </c>
      <c r="AI141" s="261">
        <v>2213546000</v>
      </c>
      <c r="AJ141" s="261">
        <v>2350072000</v>
      </c>
      <c r="AK141" s="262">
        <v>2495020000</v>
      </c>
      <c r="AL141" s="262">
        <v>2350072000</v>
      </c>
      <c r="AM141" s="261">
        <v>2495020000</v>
      </c>
      <c r="AN141" s="261">
        <v>2648907000</v>
      </c>
      <c r="AO141" s="15"/>
      <c r="AP141" s="15"/>
      <c r="AQ141" s="264">
        <v>-1534411.2613999955</v>
      </c>
      <c r="AR141" s="297"/>
      <c r="AS141" s="266"/>
      <c r="AT141" s="266"/>
      <c r="AU141" s="266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268"/>
      <c r="BT141" s="269"/>
      <c r="BU141" s="269" t="s">
        <v>58</v>
      </c>
      <c r="BV141" s="270" t="s">
        <v>38</v>
      </c>
      <c r="BW141" s="271">
        <v>101</v>
      </c>
      <c r="BX141" s="271">
        <v>90</v>
      </c>
      <c r="BY141" s="272">
        <v>29156510.647200003</v>
      </c>
      <c r="BZ141" s="272">
        <v>2412085000</v>
      </c>
      <c r="CA141" s="272">
        <v>2718805000</v>
      </c>
      <c r="CB141" s="272">
        <v>2886495000</v>
      </c>
      <c r="CC141" s="272">
        <v>3064528000</v>
      </c>
      <c r="CD141" s="272">
        <v>3253541000</v>
      </c>
      <c r="CE141" s="15"/>
      <c r="CF141" s="42">
        <v>2491076320</v>
      </c>
      <c r="CG141" s="187">
        <v>2644721200</v>
      </c>
    </row>
    <row r="142" spans="1:85">
      <c r="A142" s="3">
        <f t="shared" si="49"/>
        <v>103</v>
      </c>
      <c r="B142" s="249">
        <v>3</v>
      </c>
      <c r="C142" s="250" t="s">
        <v>158</v>
      </c>
      <c r="D142" s="251" t="s">
        <v>44</v>
      </c>
      <c r="E142" s="252"/>
      <c r="F142" s="40" t="s">
        <v>60</v>
      </c>
      <c r="G142" s="253">
        <f t="shared" si="30"/>
        <v>101</v>
      </c>
      <c r="H142" s="253">
        <f t="shared" si="31"/>
        <v>90</v>
      </c>
      <c r="I142" s="254">
        <f t="shared" si="32"/>
        <v>26966806</v>
      </c>
      <c r="J142" s="254">
        <f t="shared" si="33"/>
        <v>1</v>
      </c>
      <c r="K142" s="255">
        <f t="shared" si="34"/>
        <v>1.06</v>
      </c>
      <c r="L142" s="256">
        <f t="shared" si="54"/>
        <v>1.01</v>
      </c>
      <c r="M142" s="257">
        <f t="shared" si="35"/>
        <v>24125622.423629135</v>
      </c>
      <c r="N142" s="257">
        <f t="shared" si="36"/>
        <v>27193431.171833493</v>
      </c>
      <c r="O142" s="257">
        <f t="shared" si="37"/>
        <v>28870662.503600005</v>
      </c>
      <c r="P142" s="257">
        <f t="shared" si="38"/>
        <v>30651341.793900453</v>
      </c>
      <c r="Q142" s="258">
        <f t="shared" si="39"/>
        <v>28870662.503600005</v>
      </c>
      <c r="R142" s="257">
        <f t="shared" si="39"/>
        <v>30651341.793900453</v>
      </c>
      <c r="S142" s="257">
        <f t="shared" si="40"/>
        <v>32541849.486459062</v>
      </c>
      <c r="T142" s="257"/>
      <c r="U142" s="257">
        <f t="shared" si="41"/>
        <v>2171306018.1266222</v>
      </c>
      <c r="V142" s="257">
        <f t="shared" si="42"/>
        <v>2447408805.4650145</v>
      </c>
      <c r="W142" s="257">
        <f t="shared" si="43"/>
        <v>2598359625.3240004</v>
      </c>
      <c r="X142" s="258">
        <f t="shared" si="44"/>
        <v>2758620761.4510407</v>
      </c>
      <c r="Y142" s="258">
        <f t="shared" si="45"/>
        <v>2598359625.3240004</v>
      </c>
      <c r="Z142" s="257">
        <f t="shared" si="46"/>
        <v>2758620761.4510407</v>
      </c>
      <c r="AA142" s="257">
        <f t="shared" si="51"/>
        <v>2928766453.7813153</v>
      </c>
      <c r="AB142" s="257"/>
      <c r="AC142" s="32" t="str">
        <f t="shared" si="47"/>
        <v>BERTAHAP</v>
      </c>
      <c r="AD142" s="259">
        <f t="shared" si="48"/>
        <v>0</v>
      </c>
      <c r="AE142" s="260">
        <v>2</v>
      </c>
      <c r="AF142" s="261"/>
      <c r="AG142" s="257" t="e">
        <f>IF(AF142&gt;#REF!,"LB","KR")</f>
        <v>#REF!</v>
      </c>
      <c r="AH142" s="261">
        <v>2388437000</v>
      </c>
      <c r="AI142" s="261">
        <v>2692150000</v>
      </c>
      <c r="AJ142" s="261">
        <v>2858196000</v>
      </c>
      <c r="AK142" s="262">
        <v>3034483000</v>
      </c>
      <c r="AL142" s="262">
        <v>2858196000</v>
      </c>
      <c r="AM142" s="261">
        <v>3034483000</v>
      </c>
      <c r="AN142" s="261">
        <v>3221644000</v>
      </c>
      <c r="AO142" s="15"/>
      <c r="AP142" s="15"/>
      <c r="AQ142" s="264">
        <v>-1534411.2613999955</v>
      </c>
      <c r="AR142" s="297"/>
      <c r="AS142" s="266"/>
      <c r="AT142" s="266"/>
      <c r="AU142" s="266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268"/>
      <c r="BT142" s="269"/>
      <c r="BU142" s="269" t="s">
        <v>60</v>
      </c>
      <c r="BV142" s="270" t="s">
        <v>44</v>
      </c>
      <c r="BW142" s="271">
        <v>101</v>
      </c>
      <c r="BX142" s="271">
        <v>90</v>
      </c>
      <c r="BY142" s="272">
        <v>29156510.647200003</v>
      </c>
      <c r="BZ142" s="272">
        <v>2412085000</v>
      </c>
      <c r="CA142" s="272">
        <v>2718805000</v>
      </c>
      <c r="CB142" s="272">
        <v>2886495000</v>
      </c>
      <c r="CC142" s="272">
        <v>3064528000</v>
      </c>
      <c r="CD142" s="272">
        <v>3253541000</v>
      </c>
      <c r="CE142" s="15"/>
      <c r="CF142" s="42">
        <v>3029687760</v>
      </c>
      <c r="CG142" s="187">
        <v>3216551980</v>
      </c>
    </row>
    <row r="143" spans="1:85">
      <c r="A143" s="3">
        <f t="shared" si="49"/>
        <v>104</v>
      </c>
      <c r="B143" s="249">
        <v>4</v>
      </c>
      <c r="C143" s="250" t="s">
        <v>158</v>
      </c>
      <c r="D143" s="285">
        <v>11</v>
      </c>
      <c r="E143" s="252"/>
      <c r="F143" s="40" t="s">
        <v>62</v>
      </c>
      <c r="G143" s="253">
        <f t="shared" si="30"/>
        <v>101</v>
      </c>
      <c r="H143" s="253">
        <f t="shared" si="31"/>
        <v>90</v>
      </c>
      <c r="I143" s="254">
        <f t="shared" si="32"/>
        <v>26966806</v>
      </c>
      <c r="J143" s="254">
        <f t="shared" si="33"/>
        <v>1</v>
      </c>
      <c r="K143" s="255">
        <f t="shared" si="34"/>
        <v>1.06</v>
      </c>
      <c r="L143" s="256">
        <f t="shared" si="54"/>
        <v>1.01</v>
      </c>
      <c r="M143" s="257">
        <f t="shared" si="35"/>
        <v>24125622.423629135</v>
      </c>
      <c r="N143" s="257">
        <f t="shared" si="36"/>
        <v>27193431.171833493</v>
      </c>
      <c r="O143" s="257">
        <f t="shared" si="37"/>
        <v>28870662.503600005</v>
      </c>
      <c r="P143" s="257">
        <f t="shared" si="38"/>
        <v>30651341.793900453</v>
      </c>
      <c r="Q143" s="258">
        <f t="shared" si="39"/>
        <v>28870662.503600005</v>
      </c>
      <c r="R143" s="257">
        <f t="shared" si="39"/>
        <v>30651341.793900453</v>
      </c>
      <c r="S143" s="257">
        <f t="shared" si="40"/>
        <v>32541849.486459062</v>
      </c>
      <c r="T143" s="257"/>
      <c r="U143" s="257">
        <f t="shared" si="41"/>
        <v>2171306018.1266222</v>
      </c>
      <c r="V143" s="257">
        <f t="shared" si="42"/>
        <v>2447408805.4650145</v>
      </c>
      <c r="W143" s="257">
        <f t="shared" si="43"/>
        <v>2598359625.3240004</v>
      </c>
      <c r="X143" s="258">
        <f t="shared" si="44"/>
        <v>2758620761.4510407</v>
      </c>
      <c r="Y143" s="258">
        <f t="shared" si="45"/>
        <v>2598359625.3240004</v>
      </c>
      <c r="Z143" s="257">
        <f t="shared" si="46"/>
        <v>2758620761.4510407</v>
      </c>
      <c r="AA143" s="257">
        <f t="shared" si="51"/>
        <v>2928766453.7813153</v>
      </c>
      <c r="AB143" s="257"/>
      <c r="AC143" s="32" t="str">
        <f t="shared" si="47"/>
        <v>BERTAHAP</v>
      </c>
      <c r="AD143" s="259">
        <f t="shared" si="48"/>
        <v>0</v>
      </c>
      <c r="AE143" s="260">
        <v>2</v>
      </c>
      <c r="AF143" s="261"/>
      <c r="AG143" s="257" t="e">
        <f>IF(AF143&gt;#REF!,"LB","KR")</f>
        <v>#REF!</v>
      </c>
      <c r="AH143" s="261">
        <v>2388437000</v>
      </c>
      <c r="AI143" s="261">
        <v>2692150000</v>
      </c>
      <c r="AJ143" s="261">
        <v>2858196000</v>
      </c>
      <c r="AK143" s="262">
        <v>3034483000</v>
      </c>
      <c r="AL143" s="262">
        <v>2858196000</v>
      </c>
      <c r="AM143" s="261">
        <v>3034483000</v>
      </c>
      <c r="AN143" s="261">
        <v>3221644000</v>
      </c>
      <c r="AO143" s="15"/>
      <c r="AP143" s="15"/>
      <c r="AQ143" s="264">
        <v>-1534411.2613999955</v>
      </c>
      <c r="AR143" s="297"/>
      <c r="AS143" s="266"/>
      <c r="AT143" s="266"/>
      <c r="AU143" s="266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268"/>
      <c r="BT143" s="296"/>
      <c r="BU143" s="269" t="s">
        <v>64</v>
      </c>
      <c r="BV143" s="270">
        <v>15</v>
      </c>
      <c r="BW143" s="271">
        <v>101</v>
      </c>
      <c r="BX143" s="271">
        <v>90</v>
      </c>
      <c r="BY143" s="272">
        <v>29156510.647200003</v>
      </c>
      <c r="BZ143" s="272">
        <v>2412085000</v>
      </c>
      <c r="CA143" s="272">
        <v>2718805000</v>
      </c>
      <c r="CB143" s="272">
        <v>2886495000</v>
      </c>
      <c r="CC143" s="272">
        <v>3064528000</v>
      </c>
      <c r="CD143" s="272">
        <v>3253541000</v>
      </c>
      <c r="CE143" s="15"/>
      <c r="CF143" s="42">
        <v>3029687760</v>
      </c>
      <c r="CG143" s="187">
        <v>3216551980</v>
      </c>
    </row>
    <row r="144" spans="1:85">
      <c r="A144" s="3">
        <f t="shared" si="49"/>
        <v>105</v>
      </c>
      <c r="B144" s="249">
        <v>5</v>
      </c>
      <c r="C144" s="250" t="s">
        <v>158</v>
      </c>
      <c r="D144" s="285">
        <v>15</v>
      </c>
      <c r="E144" s="252"/>
      <c r="F144" s="40" t="s">
        <v>64</v>
      </c>
      <c r="G144" s="253">
        <f t="shared" si="30"/>
        <v>101</v>
      </c>
      <c r="H144" s="253">
        <f t="shared" si="31"/>
        <v>90</v>
      </c>
      <c r="I144" s="254">
        <f t="shared" si="32"/>
        <v>26966806</v>
      </c>
      <c r="J144" s="254">
        <f t="shared" si="33"/>
        <v>1</v>
      </c>
      <c r="K144" s="255">
        <f t="shared" si="34"/>
        <v>1.06</v>
      </c>
      <c r="L144" s="256">
        <f t="shared" si="54"/>
        <v>1.01</v>
      </c>
      <c r="M144" s="257">
        <f t="shared" si="35"/>
        <v>24125622.423629135</v>
      </c>
      <c r="N144" s="257">
        <f t="shared" si="36"/>
        <v>27193431.171833493</v>
      </c>
      <c r="O144" s="257">
        <f t="shared" si="37"/>
        <v>28870662.503600005</v>
      </c>
      <c r="P144" s="257">
        <f t="shared" si="38"/>
        <v>30651341.793900453</v>
      </c>
      <c r="Q144" s="258">
        <f t="shared" si="39"/>
        <v>28870662.503600005</v>
      </c>
      <c r="R144" s="257">
        <f t="shared" si="39"/>
        <v>30651341.793900453</v>
      </c>
      <c r="S144" s="257">
        <f t="shared" si="40"/>
        <v>32541849.486459062</v>
      </c>
      <c r="T144" s="257"/>
      <c r="U144" s="257">
        <f t="shared" si="41"/>
        <v>2171306018.1266222</v>
      </c>
      <c r="V144" s="257">
        <f t="shared" si="42"/>
        <v>2447408805.4650145</v>
      </c>
      <c r="W144" s="257">
        <f t="shared" si="43"/>
        <v>2598359625.3240004</v>
      </c>
      <c r="X144" s="258">
        <f t="shared" si="44"/>
        <v>2758620761.4510407</v>
      </c>
      <c r="Y144" s="258">
        <f t="shared" si="45"/>
        <v>2598359625.3240004</v>
      </c>
      <c r="Z144" s="257">
        <f t="shared" si="46"/>
        <v>2758620761.4510407</v>
      </c>
      <c r="AA144" s="257">
        <f t="shared" si="51"/>
        <v>2928766453.7813153</v>
      </c>
      <c r="AB144" s="257"/>
      <c r="AC144" s="32" t="str">
        <f t="shared" si="47"/>
        <v>BERTAHAP</v>
      </c>
      <c r="AD144" s="259">
        <f t="shared" si="48"/>
        <v>0</v>
      </c>
      <c r="AE144" s="260">
        <v>2</v>
      </c>
      <c r="AF144" s="261"/>
      <c r="AG144" s="257" t="e">
        <f>IF(AF144&gt;#REF!,"LB","KR")</f>
        <v>#REF!</v>
      </c>
      <c r="AH144" s="261">
        <v>2388437000</v>
      </c>
      <c r="AI144" s="261">
        <v>2692150000</v>
      </c>
      <c r="AJ144" s="261">
        <v>2858196000</v>
      </c>
      <c r="AK144" s="262">
        <v>3034483000</v>
      </c>
      <c r="AL144" s="262">
        <v>2858196000</v>
      </c>
      <c r="AM144" s="261">
        <v>3034483000</v>
      </c>
      <c r="AN144" s="261">
        <v>3221644000</v>
      </c>
      <c r="AO144" s="15"/>
      <c r="AP144" s="15"/>
      <c r="AQ144" s="264">
        <v>-1534411.2613999955</v>
      </c>
      <c r="AR144" s="297"/>
      <c r="AS144" s="266"/>
      <c r="AT144" s="266"/>
      <c r="AU144" s="266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268"/>
      <c r="BT144" s="296"/>
      <c r="BU144" s="269" t="s">
        <v>67</v>
      </c>
      <c r="BV144" s="270">
        <v>17</v>
      </c>
      <c r="BW144" s="271">
        <v>85</v>
      </c>
      <c r="BX144" s="271">
        <v>74</v>
      </c>
      <c r="BY144" s="272">
        <v>29156510.647200003</v>
      </c>
      <c r="BZ144" s="272">
        <v>1983270000</v>
      </c>
      <c r="CA144" s="272">
        <v>2235462000</v>
      </c>
      <c r="CB144" s="272">
        <v>2373340000</v>
      </c>
      <c r="CC144" s="272">
        <v>2519723000</v>
      </c>
      <c r="CD144" s="272">
        <v>2675134000</v>
      </c>
      <c r="CE144" s="15"/>
      <c r="CF144" s="42">
        <v>3029687760</v>
      </c>
      <c r="CG144" s="187">
        <v>3216551980</v>
      </c>
    </row>
    <row r="145" spans="1:85">
      <c r="A145" s="3">
        <f t="shared" si="49"/>
        <v>106</v>
      </c>
      <c r="B145" s="249">
        <v>6</v>
      </c>
      <c r="C145" s="250" t="s">
        <v>158</v>
      </c>
      <c r="D145" s="285">
        <v>17</v>
      </c>
      <c r="E145" s="252"/>
      <c r="F145" s="40" t="s">
        <v>67</v>
      </c>
      <c r="G145" s="253">
        <f t="shared" si="30"/>
        <v>85</v>
      </c>
      <c r="H145" s="253">
        <f t="shared" si="31"/>
        <v>74</v>
      </c>
      <c r="I145" s="254">
        <f t="shared" si="32"/>
        <v>26966806</v>
      </c>
      <c r="J145" s="254">
        <f t="shared" si="33"/>
        <v>1</v>
      </c>
      <c r="K145" s="255">
        <f t="shared" si="34"/>
        <v>1.06</v>
      </c>
      <c r="L145" s="256">
        <f t="shared" si="54"/>
        <v>1.01</v>
      </c>
      <c r="M145" s="257">
        <f t="shared" si="35"/>
        <v>24125622.423629135</v>
      </c>
      <c r="N145" s="257">
        <f t="shared" si="36"/>
        <v>27193431.171833493</v>
      </c>
      <c r="O145" s="257">
        <f t="shared" si="37"/>
        <v>28870662.503600005</v>
      </c>
      <c r="P145" s="257">
        <f t="shared" si="38"/>
        <v>30651341.793900453</v>
      </c>
      <c r="Q145" s="258">
        <f t="shared" si="39"/>
        <v>28870662.503600005</v>
      </c>
      <c r="R145" s="257">
        <f t="shared" si="39"/>
        <v>30651341.793900453</v>
      </c>
      <c r="S145" s="257">
        <f t="shared" si="40"/>
        <v>32541849.486459062</v>
      </c>
      <c r="T145" s="257"/>
      <c r="U145" s="257">
        <f t="shared" si="41"/>
        <v>1785296059.348556</v>
      </c>
      <c r="V145" s="257">
        <f t="shared" si="42"/>
        <v>2012313906.7156785</v>
      </c>
      <c r="W145" s="257">
        <f t="shared" si="43"/>
        <v>2136429025.2664003</v>
      </c>
      <c r="X145" s="258">
        <f t="shared" si="44"/>
        <v>2268199292.7486334</v>
      </c>
      <c r="Y145" s="258">
        <f t="shared" si="45"/>
        <v>2136429025.2664003</v>
      </c>
      <c r="Z145" s="257">
        <f t="shared" si="46"/>
        <v>2268199292.7486334</v>
      </c>
      <c r="AA145" s="257">
        <f t="shared" si="51"/>
        <v>2408096861.9979706</v>
      </c>
      <c r="AB145" s="257"/>
      <c r="AC145" s="32" t="str">
        <f t="shared" si="47"/>
        <v>BERTAHAP</v>
      </c>
      <c r="AD145" s="259">
        <f t="shared" si="48"/>
        <v>0</v>
      </c>
      <c r="AE145" s="260">
        <v>2</v>
      </c>
      <c r="AF145" s="261"/>
      <c r="AG145" s="257" t="e">
        <f>IF(AF145&gt;#REF!,"LB","KR")</f>
        <v>#REF!</v>
      </c>
      <c r="AH145" s="261">
        <v>1963826000</v>
      </c>
      <c r="AI145" s="261">
        <v>2213546000</v>
      </c>
      <c r="AJ145" s="261">
        <v>2350072000</v>
      </c>
      <c r="AK145" s="262">
        <v>2495020000</v>
      </c>
      <c r="AL145" s="262">
        <v>2350072000</v>
      </c>
      <c r="AM145" s="261">
        <v>2495020000</v>
      </c>
      <c r="AN145" s="261">
        <v>2648907000</v>
      </c>
      <c r="AO145" s="15"/>
      <c r="AP145" s="15"/>
      <c r="AQ145" s="264">
        <v>-1534411.2613999955</v>
      </c>
      <c r="AR145" s="297"/>
      <c r="AS145" s="266"/>
      <c r="AT145" s="266"/>
      <c r="AU145" s="266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268"/>
      <c r="BT145" s="296"/>
      <c r="BU145" s="269" t="s">
        <v>78</v>
      </c>
      <c r="BV145" s="270">
        <v>19</v>
      </c>
      <c r="BW145" s="271">
        <v>138</v>
      </c>
      <c r="BX145" s="271">
        <v>120</v>
      </c>
      <c r="BY145" s="272">
        <v>29156510.647200003</v>
      </c>
      <c r="BZ145" s="272">
        <v>3216113000</v>
      </c>
      <c r="CA145" s="272">
        <v>3625073000</v>
      </c>
      <c r="CB145" s="272">
        <v>3848660000</v>
      </c>
      <c r="CC145" s="272">
        <v>4086037000</v>
      </c>
      <c r="CD145" s="272">
        <v>4338055000</v>
      </c>
      <c r="CE145" s="15"/>
      <c r="CF145" s="42">
        <v>2491076320</v>
      </c>
      <c r="CG145" s="187">
        <v>2644721200</v>
      </c>
    </row>
    <row r="146" spans="1:85">
      <c r="A146" s="3">
        <f t="shared" si="49"/>
        <v>107</v>
      </c>
      <c r="B146" s="249">
        <v>7</v>
      </c>
      <c r="C146" s="250" t="s">
        <v>158</v>
      </c>
      <c r="D146" s="285">
        <v>19</v>
      </c>
      <c r="E146" s="252"/>
      <c r="F146" s="40" t="s">
        <v>78</v>
      </c>
      <c r="G146" s="253">
        <f t="shared" si="30"/>
        <v>138</v>
      </c>
      <c r="H146" s="253">
        <f t="shared" si="31"/>
        <v>120</v>
      </c>
      <c r="I146" s="254">
        <f t="shared" si="32"/>
        <v>26966806</v>
      </c>
      <c r="J146" s="254">
        <f t="shared" si="33"/>
        <v>1</v>
      </c>
      <c r="K146" s="255">
        <f t="shared" si="34"/>
        <v>1.06</v>
      </c>
      <c r="L146" s="256">
        <f t="shared" si="54"/>
        <v>1.01</v>
      </c>
      <c r="M146" s="257">
        <f t="shared" si="35"/>
        <v>24125622.423629135</v>
      </c>
      <c r="N146" s="257">
        <f t="shared" si="36"/>
        <v>27193431.171833493</v>
      </c>
      <c r="O146" s="257">
        <f t="shared" si="37"/>
        <v>28870662.503600005</v>
      </c>
      <c r="P146" s="257">
        <f t="shared" si="38"/>
        <v>30651341.793900453</v>
      </c>
      <c r="Q146" s="258">
        <f t="shared" si="39"/>
        <v>28870662.503600005</v>
      </c>
      <c r="R146" s="257">
        <f t="shared" si="39"/>
        <v>30651341.793900453</v>
      </c>
      <c r="S146" s="257">
        <f t="shared" si="40"/>
        <v>32541849.486459062</v>
      </c>
      <c r="T146" s="257"/>
      <c r="U146" s="257">
        <f t="shared" si="41"/>
        <v>2895074690.8354959</v>
      </c>
      <c r="V146" s="257">
        <f t="shared" si="42"/>
        <v>3263211740.620019</v>
      </c>
      <c r="W146" s="257">
        <f t="shared" si="43"/>
        <v>3464479500.4320006</v>
      </c>
      <c r="X146" s="258">
        <f t="shared" si="44"/>
        <v>3678161015.2680545</v>
      </c>
      <c r="Y146" s="258">
        <f t="shared" si="45"/>
        <v>3464479500.4320006</v>
      </c>
      <c r="Z146" s="257">
        <f t="shared" si="46"/>
        <v>3678161015.2680545</v>
      </c>
      <c r="AA146" s="257">
        <f t="shared" si="51"/>
        <v>3905021938.3750873</v>
      </c>
      <c r="AB146" s="257"/>
      <c r="AC146" s="32" t="str">
        <f t="shared" si="47"/>
        <v>BERTAHAP</v>
      </c>
      <c r="AD146" s="259">
        <f t="shared" si="48"/>
        <v>0</v>
      </c>
      <c r="AE146" s="260">
        <v>2</v>
      </c>
      <c r="AF146" s="261"/>
      <c r="AG146" s="257" t="e">
        <f>IF(AF146&gt;#REF!,"LB","KR")</f>
        <v>#REF!</v>
      </c>
      <c r="AH146" s="261">
        <v>3184583000</v>
      </c>
      <c r="AI146" s="261">
        <v>3589533000</v>
      </c>
      <c r="AJ146" s="261">
        <v>3810928000</v>
      </c>
      <c r="AK146" s="262">
        <v>4045978000</v>
      </c>
      <c r="AL146" s="262">
        <v>3810928000</v>
      </c>
      <c r="AM146" s="261">
        <v>4045978000</v>
      </c>
      <c r="AN146" s="261">
        <v>4295525000</v>
      </c>
      <c r="AO146" s="15"/>
      <c r="AP146" s="15"/>
      <c r="AQ146" s="264">
        <v>-1534411.2613999955</v>
      </c>
      <c r="AR146" s="297"/>
      <c r="AS146" s="266"/>
      <c r="AT146" s="266"/>
      <c r="AU146" s="266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268">
        <v>26</v>
      </c>
      <c r="BT146" s="296" t="s">
        <v>47</v>
      </c>
      <c r="BU146" s="269" t="s">
        <v>56</v>
      </c>
      <c r="BV146" s="270" t="s">
        <v>32</v>
      </c>
      <c r="BW146" s="271">
        <v>85</v>
      </c>
      <c r="BX146" s="271">
        <v>74</v>
      </c>
      <c r="BY146" s="272">
        <v>28870662.503600005</v>
      </c>
      <c r="BZ146" s="272">
        <v>1963826000</v>
      </c>
      <c r="CA146" s="272">
        <v>2213546000</v>
      </c>
      <c r="CB146" s="272">
        <v>2350072000</v>
      </c>
      <c r="CC146" s="272">
        <v>2495020000</v>
      </c>
      <c r="CD146" s="272">
        <v>2648907000</v>
      </c>
      <c r="CE146" s="15">
        <v>2</v>
      </c>
      <c r="CF146" s="42">
        <v>4039583680</v>
      </c>
      <c r="CG146" s="187">
        <v>4288736680</v>
      </c>
    </row>
    <row r="147" spans="1:85">
      <c r="A147" s="3">
        <f t="shared" si="49"/>
        <v>108</v>
      </c>
      <c r="B147" s="249">
        <v>8</v>
      </c>
      <c r="C147" s="250" t="s">
        <v>158</v>
      </c>
      <c r="D147" s="285">
        <v>21</v>
      </c>
      <c r="E147" s="252"/>
      <c r="F147" s="40" t="s">
        <v>84</v>
      </c>
      <c r="G147" s="253">
        <f t="shared" si="30"/>
        <v>132</v>
      </c>
      <c r="H147" s="253">
        <f t="shared" si="31"/>
        <v>112</v>
      </c>
      <c r="I147" s="254">
        <f t="shared" si="32"/>
        <v>26966806</v>
      </c>
      <c r="J147" s="254">
        <f t="shared" si="33"/>
        <v>3</v>
      </c>
      <c r="K147" s="255">
        <f t="shared" si="34"/>
        <v>1.1000000000000001</v>
      </c>
      <c r="L147" s="256">
        <f t="shared" si="54"/>
        <v>1.01</v>
      </c>
      <c r="M147" s="257">
        <f t="shared" si="35"/>
        <v>25036023.269803815</v>
      </c>
      <c r="N147" s="257">
        <f t="shared" si="36"/>
        <v>28219598.385864943</v>
      </c>
      <c r="O147" s="257">
        <f t="shared" si="37"/>
        <v>29960121.466000002</v>
      </c>
      <c r="P147" s="257">
        <f t="shared" si="38"/>
        <v>31807996.201217446</v>
      </c>
      <c r="Q147" s="258">
        <f t="shared" si="39"/>
        <v>29960121.466000002</v>
      </c>
      <c r="R147" s="257">
        <f t="shared" si="39"/>
        <v>31807996.201217446</v>
      </c>
      <c r="S147" s="257">
        <f t="shared" si="40"/>
        <v>33769843.806702793</v>
      </c>
      <c r="T147" s="257"/>
      <c r="U147" s="257">
        <f t="shared" si="41"/>
        <v>2804034606.2180271</v>
      </c>
      <c r="V147" s="257">
        <f t="shared" si="42"/>
        <v>3160595019.2168736</v>
      </c>
      <c r="W147" s="257">
        <f t="shared" si="43"/>
        <v>3355533604.1920004</v>
      </c>
      <c r="X147" s="258">
        <f t="shared" si="44"/>
        <v>3562495574.5363541</v>
      </c>
      <c r="Y147" s="258">
        <f t="shared" si="45"/>
        <v>3355533604.1920004</v>
      </c>
      <c r="Z147" s="257">
        <f t="shared" si="46"/>
        <v>3562495574.5363541</v>
      </c>
      <c r="AA147" s="257">
        <f t="shared" si="51"/>
        <v>3782222506.3507128</v>
      </c>
      <c r="AB147" s="257"/>
      <c r="AC147" s="32" t="str">
        <f t="shared" si="47"/>
        <v>BERTAHAP</v>
      </c>
      <c r="AD147" s="259">
        <f t="shared" si="48"/>
        <v>0</v>
      </c>
      <c r="AE147" s="260">
        <v>2</v>
      </c>
      <c r="AF147" s="261"/>
      <c r="AG147" s="257" t="e">
        <f>IF(AF147&gt;#REF!,"LB","KR")</f>
        <v>#REF!</v>
      </c>
      <c r="AH147" s="261">
        <v>3084439000</v>
      </c>
      <c r="AI147" s="261">
        <v>3476655000</v>
      </c>
      <c r="AJ147" s="261">
        <v>3691087000</v>
      </c>
      <c r="AK147" s="262">
        <v>3918746000</v>
      </c>
      <c r="AL147" s="262">
        <v>3691087000</v>
      </c>
      <c r="AM147" s="261">
        <v>3918746000</v>
      </c>
      <c r="AN147" s="261">
        <v>4160445000</v>
      </c>
      <c r="AO147" s="15"/>
      <c r="AP147" s="15"/>
      <c r="AQ147" s="264">
        <v>-444952.29899999872</v>
      </c>
      <c r="AR147" s="265"/>
      <c r="AS147" s="266"/>
      <c r="AT147" s="266"/>
      <c r="AU147" s="266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268"/>
      <c r="BT147" s="269"/>
      <c r="BU147" s="269" t="s">
        <v>58</v>
      </c>
      <c r="BV147" s="270" t="s">
        <v>38</v>
      </c>
      <c r="BW147" s="271">
        <v>101</v>
      </c>
      <c r="BX147" s="271">
        <v>90</v>
      </c>
      <c r="BY147" s="272">
        <v>28870662.503600005</v>
      </c>
      <c r="BZ147" s="272">
        <v>2388437000</v>
      </c>
      <c r="CA147" s="272">
        <v>2692150000</v>
      </c>
      <c r="CB147" s="272">
        <v>2858196000</v>
      </c>
      <c r="CC147" s="272">
        <v>3034483000</v>
      </c>
      <c r="CD147" s="272">
        <v>3221644000</v>
      </c>
      <c r="CE147" s="15"/>
      <c r="CF147" s="42">
        <v>3912552220</v>
      </c>
      <c r="CG147" s="187">
        <v>4153870760</v>
      </c>
    </row>
    <row r="148" spans="1:85">
      <c r="A148" s="3">
        <f t="shared" si="49"/>
        <v>109</v>
      </c>
      <c r="B148" s="249">
        <v>1</v>
      </c>
      <c r="C148" s="250" t="s">
        <v>159</v>
      </c>
      <c r="D148" s="251" t="s">
        <v>19</v>
      </c>
      <c r="E148" s="252"/>
      <c r="F148" s="40" t="s">
        <v>72</v>
      </c>
      <c r="G148" s="253">
        <f t="shared" si="30"/>
        <v>175</v>
      </c>
      <c r="H148" s="253">
        <f t="shared" si="31"/>
        <v>156</v>
      </c>
      <c r="I148" s="254">
        <f t="shared" si="32"/>
        <v>26966806</v>
      </c>
      <c r="J148" s="254">
        <f t="shared" si="33"/>
        <v>5</v>
      </c>
      <c r="K148" s="255">
        <f t="shared" si="34"/>
        <v>1.08</v>
      </c>
      <c r="L148" s="305">
        <f t="shared" ref="L148:L157" si="55">SUMIF($AN$4:$AN$22,D148,$BG$4:$BG$22)</f>
        <v>1.02</v>
      </c>
      <c r="M148" s="257">
        <f t="shared" si="35"/>
        <v>24824197.330347329</v>
      </c>
      <c r="N148" s="257">
        <f t="shared" si="36"/>
        <v>27980836.707352675</v>
      </c>
      <c r="O148" s="257">
        <f t="shared" si="37"/>
        <v>29706633.489600003</v>
      </c>
      <c r="P148" s="257">
        <f t="shared" si="38"/>
        <v>31538873.641099136</v>
      </c>
      <c r="Q148" s="258">
        <f t="shared" si="39"/>
        <v>29706633.489600003</v>
      </c>
      <c r="R148" s="257">
        <f t="shared" si="39"/>
        <v>31538873.641099136</v>
      </c>
      <c r="S148" s="257">
        <f t="shared" si="40"/>
        <v>33484122.355953015</v>
      </c>
      <c r="T148" s="257"/>
      <c r="U148" s="257">
        <f t="shared" si="41"/>
        <v>3872574783.5341835</v>
      </c>
      <c r="V148" s="257">
        <f t="shared" si="42"/>
        <v>4365010526.3470173</v>
      </c>
      <c r="W148" s="257">
        <f t="shared" si="43"/>
        <v>4634234824.3776007</v>
      </c>
      <c r="X148" s="258">
        <f t="shared" si="44"/>
        <v>4920064288.0114651</v>
      </c>
      <c r="Y148" s="258">
        <f t="shared" si="45"/>
        <v>4634234824.3776007</v>
      </c>
      <c r="Z148" s="257">
        <f t="shared" si="46"/>
        <v>4920064288.0114651</v>
      </c>
      <c r="AA148" s="257">
        <f t="shared" si="51"/>
        <v>5223523087.5286703</v>
      </c>
      <c r="AB148" s="257"/>
      <c r="AC148" s="32" t="str">
        <f t="shared" si="47"/>
        <v>BERTAHAP</v>
      </c>
      <c r="AD148" s="259">
        <f t="shared" si="48"/>
        <v>0</v>
      </c>
      <c r="AE148" s="260">
        <v>2</v>
      </c>
      <c r="AF148" s="261"/>
      <c r="AG148" s="257" t="e">
        <f>IF(AF148&gt;#REF!,"LB","KR")</f>
        <v>#REF!</v>
      </c>
      <c r="AH148" s="261">
        <v>4259833000</v>
      </c>
      <c r="AI148" s="261">
        <v>4801512000</v>
      </c>
      <c r="AJ148" s="261">
        <v>5097659000</v>
      </c>
      <c r="AK148" s="262">
        <v>5412071000</v>
      </c>
      <c r="AL148" s="262">
        <v>5097659000</v>
      </c>
      <c r="AM148" s="261">
        <v>5412071000</v>
      </c>
      <c r="AN148" s="261">
        <v>5745876000</v>
      </c>
      <c r="AO148" s="15"/>
      <c r="AP148" s="15"/>
      <c r="AQ148" s="264">
        <v>-698440.27539999783</v>
      </c>
      <c r="AR148" s="265"/>
      <c r="AS148" s="266"/>
      <c r="AT148" s="266"/>
      <c r="AU148" s="266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268">
        <v>27</v>
      </c>
      <c r="BT148" s="296" t="s">
        <v>49</v>
      </c>
      <c r="BU148" s="269" t="s">
        <v>74</v>
      </c>
      <c r="BV148" s="270" t="s">
        <v>29</v>
      </c>
      <c r="BW148" s="271">
        <v>85</v>
      </c>
      <c r="BX148" s="271">
        <v>74</v>
      </c>
      <c r="BY148" s="272">
        <v>29156510.647200003</v>
      </c>
      <c r="BZ148" s="272">
        <v>1983270000</v>
      </c>
      <c r="CA148" s="272">
        <v>2235462000</v>
      </c>
      <c r="CB148" s="272">
        <v>2373340000</v>
      </c>
      <c r="CC148" s="272">
        <v>2519723000</v>
      </c>
      <c r="CD148" s="272">
        <v>2675134000</v>
      </c>
      <c r="CE148" s="15">
        <v>2</v>
      </c>
      <c r="CF148" s="42">
        <v>5403518540</v>
      </c>
      <c r="CG148" s="187">
        <v>5736795260</v>
      </c>
    </row>
    <row r="149" spans="1:85">
      <c r="A149" s="3">
        <f t="shared" si="49"/>
        <v>110</v>
      </c>
      <c r="B149" s="249">
        <v>2</v>
      </c>
      <c r="C149" s="250" t="s">
        <v>159</v>
      </c>
      <c r="D149" s="251" t="s">
        <v>29</v>
      </c>
      <c r="E149" s="252"/>
      <c r="F149" s="40" t="s">
        <v>74</v>
      </c>
      <c r="G149" s="253">
        <f t="shared" si="30"/>
        <v>85</v>
      </c>
      <c r="H149" s="253">
        <f t="shared" si="31"/>
        <v>74</v>
      </c>
      <c r="I149" s="254">
        <f t="shared" si="32"/>
        <v>26966806</v>
      </c>
      <c r="J149" s="254">
        <f t="shared" si="33"/>
        <v>1</v>
      </c>
      <c r="K149" s="255">
        <f t="shared" si="34"/>
        <v>1.06</v>
      </c>
      <c r="L149" s="305">
        <f t="shared" si="55"/>
        <v>1.02</v>
      </c>
      <c r="M149" s="257">
        <f t="shared" si="35"/>
        <v>24364489.972377934</v>
      </c>
      <c r="N149" s="257">
        <f t="shared" si="36"/>
        <v>27462673.064623922</v>
      </c>
      <c r="O149" s="257">
        <f t="shared" si="37"/>
        <v>29156510.647200003</v>
      </c>
      <c r="P149" s="257">
        <f t="shared" si="38"/>
        <v>30954820.425523225</v>
      </c>
      <c r="Q149" s="258">
        <f t="shared" si="39"/>
        <v>29156510.647200003</v>
      </c>
      <c r="R149" s="257">
        <f t="shared" si="39"/>
        <v>30954820.425523225</v>
      </c>
      <c r="S149" s="257">
        <f t="shared" si="40"/>
        <v>32864046.016027961</v>
      </c>
      <c r="T149" s="257"/>
      <c r="U149" s="257">
        <f t="shared" si="41"/>
        <v>1802972257.9559672</v>
      </c>
      <c r="V149" s="257">
        <f t="shared" si="42"/>
        <v>2032237806.7821703</v>
      </c>
      <c r="W149" s="257">
        <f t="shared" si="43"/>
        <v>2157581787.8928003</v>
      </c>
      <c r="X149" s="258">
        <f t="shared" si="44"/>
        <v>2290656711.4887185</v>
      </c>
      <c r="Y149" s="258">
        <f t="shared" si="45"/>
        <v>2157581787.8928003</v>
      </c>
      <c r="Z149" s="257">
        <f t="shared" si="46"/>
        <v>2290656711.4887185</v>
      </c>
      <c r="AA149" s="257">
        <f t="shared" si="51"/>
        <v>2431939405.186069</v>
      </c>
      <c r="AB149" s="257"/>
      <c r="AC149" s="32" t="str">
        <f t="shared" si="47"/>
        <v>BERTAHAP</v>
      </c>
      <c r="AD149" s="259">
        <f t="shared" si="48"/>
        <v>0</v>
      </c>
      <c r="AE149" s="260">
        <v>2</v>
      </c>
      <c r="AF149" s="261"/>
      <c r="AG149" s="257" t="e">
        <f>IF(AF149&gt;#REF!,"LB","KR")</f>
        <v>#REF!</v>
      </c>
      <c r="AH149" s="261">
        <v>1983270000</v>
      </c>
      <c r="AI149" s="261">
        <v>2235462000</v>
      </c>
      <c r="AJ149" s="261">
        <v>2373340000</v>
      </c>
      <c r="AK149" s="262">
        <v>2519723000</v>
      </c>
      <c r="AL149" s="262">
        <v>2373340000</v>
      </c>
      <c r="AM149" s="261">
        <v>2519723000</v>
      </c>
      <c r="AN149" s="261">
        <v>2675134000</v>
      </c>
      <c r="AO149" s="15"/>
      <c r="AP149" s="15"/>
      <c r="AQ149" s="264">
        <v>-1248563.1177999973</v>
      </c>
      <c r="AR149" s="265"/>
      <c r="AS149" s="266"/>
      <c r="AT149" s="266"/>
      <c r="AU149" s="266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268"/>
      <c r="BT149" s="296"/>
      <c r="BU149" s="269" t="s">
        <v>60</v>
      </c>
      <c r="BV149" s="270" t="s">
        <v>44</v>
      </c>
      <c r="BW149" s="271">
        <v>101</v>
      </c>
      <c r="BX149" s="271">
        <v>90</v>
      </c>
      <c r="BY149" s="272">
        <v>29156510.647200003</v>
      </c>
      <c r="BZ149" s="272">
        <v>2412085000</v>
      </c>
      <c r="CA149" s="272">
        <v>2718805000</v>
      </c>
      <c r="CB149" s="272">
        <v>2886495000</v>
      </c>
      <c r="CC149" s="272">
        <v>3064528000</v>
      </c>
      <c r="CD149" s="272">
        <v>3253541000</v>
      </c>
      <c r="CE149" s="15"/>
      <c r="CF149" s="42">
        <v>2515740400</v>
      </c>
      <c r="CG149" s="187">
        <v>2670906380</v>
      </c>
    </row>
    <row r="150" spans="1:85">
      <c r="A150" s="3">
        <f t="shared" si="49"/>
        <v>111</v>
      </c>
      <c r="B150" s="249">
        <v>3</v>
      </c>
      <c r="C150" s="250" t="s">
        <v>159</v>
      </c>
      <c r="D150" s="251" t="s">
        <v>32</v>
      </c>
      <c r="E150" s="252"/>
      <c r="F150" s="40" t="s">
        <v>56</v>
      </c>
      <c r="G150" s="253">
        <f t="shared" si="30"/>
        <v>85</v>
      </c>
      <c r="H150" s="253">
        <f t="shared" si="31"/>
        <v>74</v>
      </c>
      <c r="I150" s="254">
        <f t="shared" si="32"/>
        <v>26966806</v>
      </c>
      <c r="J150" s="254">
        <f t="shared" si="33"/>
        <v>1</v>
      </c>
      <c r="K150" s="255">
        <f t="shared" si="34"/>
        <v>1.06</v>
      </c>
      <c r="L150" s="305">
        <f t="shared" si="55"/>
        <v>1.02</v>
      </c>
      <c r="M150" s="257">
        <f t="shared" si="35"/>
        <v>24364489.972377934</v>
      </c>
      <c r="N150" s="257">
        <f t="shared" si="36"/>
        <v>27462673.064623922</v>
      </c>
      <c r="O150" s="257">
        <f t="shared" si="37"/>
        <v>29156510.647200003</v>
      </c>
      <c r="P150" s="257">
        <f t="shared" si="38"/>
        <v>30954820.425523225</v>
      </c>
      <c r="Q150" s="258">
        <f t="shared" si="39"/>
        <v>29156510.647200003</v>
      </c>
      <c r="R150" s="257">
        <f t="shared" si="39"/>
        <v>30954820.425523225</v>
      </c>
      <c r="S150" s="257">
        <f t="shared" si="40"/>
        <v>32864046.016027961</v>
      </c>
      <c r="T150" s="257"/>
      <c r="U150" s="257">
        <f t="shared" si="41"/>
        <v>1802972257.9559672</v>
      </c>
      <c r="V150" s="257">
        <f t="shared" si="42"/>
        <v>2032237806.7821703</v>
      </c>
      <c r="W150" s="257">
        <f t="shared" si="43"/>
        <v>2157581787.8928003</v>
      </c>
      <c r="X150" s="258">
        <f t="shared" si="44"/>
        <v>2290656711.4887185</v>
      </c>
      <c r="Y150" s="258">
        <f t="shared" si="45"/>
        <v>2157581787.8928003</v>
      </c>
      <c r="Z150" s="257">
        <f t="shared" si="46"/>
        <v>2290656711.4887185</v>
      </c>
      <c r="AA150" s="257">
        <f t="shared" si="51"/>
        <v>2431939405.186069</v>
      </c>
      <c r="AB150" s="257"/>
      <c r="AC150" s="32" t="str">
        <f t="shared" si="47"/>
        <v>BERTAHAP</v>
      </c>
      <c r="AD150" s="259">
        <f t="shared" si="48"/>
        <v>0</v>
      </c>
      <c r="AE150" s="260">
        <v>2</v>
      </c>
      <c r="AF150" s="261"/>
      <c r="AG150" s="257" t="e">
        <f>IF(AF150&gt;#REF!,"LB","KR")</f>
        <v>#REF!</v>
      </c>
      <c r="AH150" s="261">
        <v>1983270000</v>
      </c>
      <c r="AI150" s="261">
        <v>2235462000</v>
      </c>
      <c r="AJ150" s="261">
        <v>2373340000</v>
      </c>
      <c r="AK150" s="262">
        <v>2519723000</v>
      </c>
      <c r="AL150" s="262">
        <v>2373340000</v>
      </c>
      <c r="AM150" s="261">
        <v>2519723000</v>
      </c>
      <c r="AN150" s="261">
        <v>2675134000</v>
      </c>
      <c r="AO150" s="15"/>
      <c r="AP150" s="15"/>
      <c r="AQ150" s="264">
        <v>-1248563.1177999973</v>
      </c>
      <c r="AR150" s="265"/>
      <c r="AS150" s="266"/>
      <c r="AT150" s="266"/>
      <c r="AU150" s="266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268">
        <v>28</v>
      </c>
      <c r="BT150" s="269" t="s">
        <v>160</v>
      </c>
      <c r="BU150" s="269" t="s">
        <v>78</v>
      </c>
      <c r="BV150" s="270">
        <v>19</v>
      </c>
      <c r="BW150" s="271">
        <v>138</v>
      </c>
      <c r="BX150" s="271">
        <v>120</v>
      </c>
      <c r="BY150" s="272">
        <v>29156510.647200003</v>
      </c>
      <c r="BZ150" s="272">
        <v>3216113000</v>
      </c>
      <c r="CA150" s="272">
        <v>3625073000</v>
      </c>
      <c r="CB150" s="272">
        <v>3848660000</v>
      </c>
      <c r="CC150" s="272">
        <v>4086037000</v>
      </c>
      <c r="CD150" s="272">
        <v>4338055000</v>
      </c>
      <c r="CE150" s="15">
        <v>2</v>
      </c>
      <c r="CF150" s="42">
        <v>2515740400</v>
      </c>
      <c r="CG150" s="187">
        <v>2670906380</v>
      </c>
    </row>
    <row r="151" spans="1:85">
      <c r="A151" s="3">
        <f t="shared" si="49"/>
        <v>112</v>
      </c>
      <c r="B151" s="249">
        <v>4</v>
      </c>
      <c r="C151" s="250" t="s">
        <v>159</v>
      </c>
      <c r="D151" s="251" t="s">
        <v>38</v>
      </c>
      <c r="E151" s="252"/>
      <c r="F151" s="40" t="s">
        <v>58</v>
      </c>
      <c r="G151" s="253">
        <f t="shared" si="30"/>
        <v>101</v>
      </c>
      <c r="H151" s="253">
        <f t="shared" si="31"/>
        <v>90</v>
      </c>
      <c r="I151" s="254">
        <f t="shared" si="32"/>
        <v>26966806</v>
      </c>
      <c r="J151" s="254">
        <f t="shared" si="33"/>
        <v>1</v>
      </c>
      <c r="K151" s="255">
        <f t="shared" si="34"/>
        <v>1.06</v>
      </c>
      <c r="L151" s="305">
        <f t="shared" si="55"/>
        <v>1.02</v>
      </c>
      <c r="M151" s="257">
        <f t="shared" si="35"/>
        <v>24364489.972377934</v>
      </c>
      <c r="N151" s="257">
        <f t="shared" si="36"/>
        <v>27462673.064623922</v>
      </c>
      <c r="O151" s="257">
        <f t="shared" si="37"/>
        <v>29156510.647200003</v>
      </c>
      <c r="P151" s="257">
        <f t="shared" si="38"/>
        <v>30954820.425523225</v>
      </c>
      <c r="Q151" s="258">
        <f t="shared" si="39"/>
        <v>29156510.647200003</v>
      </c>
      <c r="R151" s="257">
        <f t="shared" si="39"/>
        <v>30954820.425523225</v>
      </c>
      <c r="S151" s="257">
        <f t="shared" si="40"/>
        <v>32864046.016027961</v>
      </c>
      <c r="T151" s="257"/>
      <c r="U151" s="257">
        <f t="shared" si="41"/>
        <v>2192804097.5140142</v>
      </c>
      <c r="V151" s="257">
        <f t="shared" si="42"/>
        <v>2471640575.816153</v>
      </c>
      <c r="W151" s="257">
        <f t="shared" si="43"/>
        <v>2624085958.2480001</v>
      </c>
      <c r="X151" s="258">
        <f t="shared" si="44"/>
        <v>2785933838.2970901</v>
      </c>
      <c r="Y151" s="258">
        <f t="shared" si="45"/>
        <v>2624085958.2480001</v>
      </c>
      <c r="Z151" s="257">
        <f t="shared" si="46"/>
        <v>2785933838.2970901</v>
      </c>
      <c r="AA151" s="257">
        <f t="shared" si="51"/>
        <v>2957764141.4425163</v>
      </c>
      <c r="AB151" s="257"/>
      <c r="AC151" s="32" t="str">
        <f t="shared" si="47"/>
        <v>BERTAHAP</v>
      </c>
      <c r="AD151" s="259">
        <f t="shared" si="48"/>
        <v>0</v>
      </c>
      <c r="AE151" s="260">
        <v>2</v>
      </c>
      <c r="AF151" s="261"/>
      <c r="AG151" s="257" t="e">
        <f>IF(AF151&gt;#REF!,"LB","KR")</f>
        <v>#REF!</v>
      </c>
      <c r="AH151" s="261">
        <v>2412085000</v>
      </c>
      <c r="AI151" s="261">
        <v>2718805000</v>
      </c>
      <c r="AJ151" s="261">
        <v>2886495000</v>
      </c>
      <c r="AK151" s="262">
        <v>3064528000</v>
      </c>
      <c r="AL151" s="262">
        <v>2886495000</v>
      </c>
      <c r="AM151" s="261">
        <v>3064528000</v>
      </c>
      <c r="AN151" s="261">
        <v>3253541000</v>
      </c>
      <c r="AO151" s="15"/>
      <c r="AP151" s="15"/>
      <c r="AQ151" s="264">
        <v>-1248563.1177999973</v>
      </c>
      <c r="AR151" s="265"/>
      <c r="AS151" s="266"/>
      <c r="AT151" s="266"/>
      <c r="AU151" s="266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276">
        <v>29</v>
      </c>
      <c r="BT151" s="296" t="s">
        <v>59</v>
      </c>
      <c r="BU151" s="269" t="s">
        <v>67</v>
      </c>
      <c r="BV151" s="270">
        <v>17</v>
      </c>
      <c r="BW151" s="271">
        <v>85</v>
      </c>
      <c r="BX151" s="271">
        <v>74</v>
      </c>
      <c r="BY151" s="272">
        <v>29156510.647200003</v>
      </c>
      <c r="BZ151" s="272">
        <v>1983270000</v>
      </c>
      <c r="CA151" s="272">
        <v>2235462000</v>
      </c>
      <c r="CB151" s="272">
        <v>2373340000</v>
      </c>
      <c r="CC151" s="272">
        <v>2519723000</v>
      </c>
      <c r="CD151" s="272">
        <v>2675134000</v>
      </c>
      <c r="CE151" s="15">
        <v>1</v>
      </c>
      <c r="CF151" s="42">
        <v>3059684700</v>
      </c>
      <c r="CG151" s="187">
        <v>3248399680</v>
      </c>
    </row>
    <row r="152" spans="1:85">
      <c r="A152" s="3">
        <f t="shared" si="49"/>
        <v>113</v>
      </c>
      <c r="B152" s="249">
        <v>5</v>
      </c>
      <c r="C152" s="250" t="s">
        <v>159</v>
      </c>
      <c r="D152" s="251" t="s">
        <v>44</v>
      </c>
      <c r="E152" s="252"/>
      <c r="F152" s="40" t="s">
        <v>60</v>
      </c>
      <c r="G152" s="253">
        <f t="shared" si="30"/>
        <v>101</v>
      </c>
      <c r="H152" s="253">
        <f t="shared" si="31"/>
        <v>90</v>
      </c>
      <c r="I152" s="254">
        <f t="shared" si="32"/>
        <v>26966806</v>
      </c>
      <c r="J152" s="254">
        <f t="shared" si="33"/>
        <v>1</v>
      </c>
      <c r="K152" s="255">
        <f t="shared" si="34"/>
        <v>1.06</v>
      </c>
      <c r="L152" s="305">
        <f t="shared" si="55"/>
        <v>1.02</v>
      </c>
      <c r="M152" s="257">
        <f t="shared" si="35"/>
        <v>24364489.972377934</v>
      </c>
      <c r="N152" s="257">
        <f t="shared" si="36"/>
        <v>27462673.064623922</v>
      </c>
      <c r="O152" s="257">
        <f t="shared" si="37"/>
        <v>29156510.647200003</v>
      </c>
      <c r="P152" s="257">
        <f t="shared" si="38"/>
        <v>30954820.425523225</v>
      </c>
      <c r="Q152" s="258">
        <f t="shared" si="39"/>
        <v>29156510.647200003</v>
      </c>
      <c r="R152" s="257">
        <f t="shared" si="39"/>
        <v>30954820.425523225</v>
      </c>
      <c r="S152" s="257">
        <f t="shared" si="40"/>
        <v>32864046.016027961</v>
      </c>
      <c r="T152" s="257"/>
      <c r="U152" s="257">
        <f t="shared" si="41"/>
        <v>2192804097.5140142</v>
      </c>
      <c r="V152" s="257">
        <f t="shared" si="42"/>
        <v>2471640575.816153</v>
      </c>
      <c r="W152" s="257">
        <f t="shared" si="43"/>
        <v>2624085958.2480001</v>
      </c>
      <c r="X152" s="258">
        <f t="shared" si="44"/>
        <v>2785933838.2970901</v>
      </c>
      <c r="Y152" s="258">
        <f t="shared" si="45"/>
        <v>2624085958.2480001</v>
      </c>
      <c r="Z152" s="257">
        <f t="shared" si="46"/>
        <v>2785933838.2970901</v>
      </c>
      <c r="AA152" s="257">
        <f t="shared" si="51"/>
        <v>2957764141.4425163</v>
      </c>
      <c r="AB152" s="257"/>
      <c r="AC152" s="32" t="str">
        <f t="shared" si="47"/>
        <v>BERTAHAP</v>
      </c>
      <c r="AD152" s="259">
        <f t="shared" si="48"/>
        <v>0</v>
      </c>
      <c r="AE152" s="260">
        <v>2</v>
      </c>
      <c r="AF152" s="261"/>
      <c r="AG152" s="257" t="e">
        <f>IF(AF152&gt;#REF!,"LB","KR")</f>
        <v>#REF!</v>
      </c>
      <c r="AH152" s="261">
        <v>2412085000</v>
      </c>
      <c r="AI152" s="261">
        <v>2718805000</v>
      </c>
      <c r="AJ152" s="261">
        <v>2886495000</v>
      </c>
      <c r="AK152" s="262">
        <v>3064528000</v>
      </c>
      <c r="AL152" s="262">
        <v>2886495000</v>
      </c>
      <c r="AM152" s="261">
        <v>3064528000</v>
      </c>
      <c r="AN152" s="261">
        <v>3253541000</v>
      </c>
      <c r="AO152" s="15"/>
      <c r="AP152" s="15"/>
      <c r="AQ152" s="264">
        <v>-1248563.1177999973</v>
      </c>
      <c r="AR152" s="265"/>
      <c r="AS152" s="266"/>
      <c r="AT152" s="266"/>
      <c r="AU152" s="266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276">
        <v>30</v>
      </c>
      <c r="BT152" s="269" t="s">
        <v>161</v>
      </c>
      <c r="BU152" s="269" t="s">
        <v>72</v>
      </c>
      <c r="BV152" s="270" t="s">
        <v>19</v>
      </c>
      <c r="BW152" s="271">
        <v>175</v>
      </c>
      <c r="BX152" s="271">
        <v>156</v>
      </c>
      <c r="BY152" s="272">
        <v>29706633.489600003</v>
      </c>
      <c r="BZ152" s="272">
        <v>4259833000</v>
      </c>
      <c r="CA152" s="272">
        <v>4801512000</v>
      </c>
      <c r="CB152" s="272">
        <v>5097659000</v>
      </c>
      <c r="CC152" s="272">
        <v>5412071000</v>
      </c>
      <c r="CD152" s="272">
        <v>5745876000</v>
      </c>
      <c r="CE152" s="15">
        <v>5</v>
      </c>
      <c r="CF152" s="42">
        <v>3059684700</v>
      </c>
      <c r="CG152" s="187">
        <v>3248399680</v>
      </c>
    </row>
    <row r="153" spans="1:85">
      <c r="A153" s="3">
        <f t="shared" si="49"/>
        <v>114</v>
      </c>
      <c r="B153" s="249">
        <v>6</v>
      </c>
      <c r="C153" s="250" t="s">
        <v>159</v>
      </c>
      <c r="D153" s="285">
        <v>11</v>
      </c>
      <c r="E153" s="252"/>
      <c r="F153" s="40" t="s">
        <v>62</v>
      </c>
      <c r="G153" s="253">
        <f t="shared" si="30"/>
        <v>101</v>
      </c>
      <c r="H153" s="253">
        <f t="shared" si="31"/>
        <v>90</v>
      </c>
      <c r="I153" s="254">
        <f t="shared" si="32"/>
        <v>26966806</v>
      </c>
      <c r="J153" s="254">
        <f t="shared" si="33"/>
        <v>1</v>
      </c>
      <c r="K153" s="255">
        <f t="shared" si="34"/>
        <v>1.06</v>
      </c>
      <c r="L153" s="305">
        <f t="shared" si="55"/>
        <v>1.02</v>
      </c>
      <c r="M153" s="257">
        <f t="shared" si="35"/>
        <v>24364489.972377934</v>
      </c>
      <c r="N153" s="257">
        <f t="shared" si="36"/>
        <v>27462673.064623922</v>
      </c>
      <c r="O153" s="257">
        <f t="shared" si="37"/>
        <v>29156510.647200003</v>
      </c>
      <c r="P153" s="257">
        <f t="shared" si="38"/>
        <v>30954820.425523225</v>
      </c>
      <c r="Q153" s="258">
        <f t="shared" si="39"/>
        <v>29156510.647200003</v>
      </c>
      <c r="R153" s="257">
        <f t="shared" si="39"/>
        <v>30954820.425523225</v>
      </c>
      <c r="S153" s="257">
        <f t="shared" si="40"/>
        <v>32864046.016027961</v>
      </c>
      <c r="T153" s="257"/>
      <c r="U153" s="257">
        <f t="shared" si="41"/>
        <v>2192804097.5140142</v>
      </c>
      <c r="V153" s="257">
        <f t="shared" si="42"/>
        <v>2471640575.816153</v>
      </c>
      <c r="W153" s="257">
        <f t="shared" si="43"/>
        <v>2624085958.2480001</v>
      </c>
      <c r="X153" s="258">
        <f t="shared" si="44"/>
        <v>2785933838.2970901</v>
      </c>
      <c r="Y153" s="258">
        <f t="shared" si="45"/>
        <v>2624085958.2480001</v>
      </c>
      <c r="Z153" s="257">
        <f t="shared" si="46"/>
        <v>2785933838.2970901</v>
      </c>
      <c r="AA153" s="257">
        <f t="shared" si="51"/>
        <v>2957764141.4425163</v>
      </c>
      <c r="AB153" s="257"/>
      <c r="AC153" s="32" t="str">
        <f t="shared" si="47"/>
        <v>BERTAHAP</v>
      </c>
      <c r="AD153" s="259">
        <f t="shared" si="48"/>
        <v>0</v>
      </c>
      <c r="AE153" s="260">
        <v>2</v>
      </c>
      <c r="AF153" s="261"/>
      <c r="AG153" s="257" t="e">
        <f>IF(AF153&gt;#REF!,"LB","KR")</f>
        <v>#REF!</v>
      </c>
      <c r="AH153" s="261">
        <v>2412085000</v>
      </c>
      <c r="AI153" s="261">
        <v>2718805000</v>
      </c>
      <c r="AJ153" s="261">
        <v>2886495000</v>
      </c>
      <c r="AK153" s="262">
        <v>3064528000</v>
      </c>
      <c r="AL153" s="262">
        <v>2886495000</v>
      </c>
      <c r="AM153" s="261">
        <v>3064528000</v>
      </c>
      <c r="AN153" s="261">
        <v>3253541000</v>
      </c>
      <c r="AO153" s="15"/>
      <c r="AP153" s="15"/>
      <c r="AQ153" s="264">
        <v>-1248563.1177999973</v>
      </c>
      <c r="AR153" s="265"/>
      <c r="AS153" s="266"/>
      <c r="AT153" s="266"/>
      <c r="AU153" s="266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276">
        <v>31</v>
      </c>
      <c r="BT153" s="269" t="s">
        <v>162</v>
      </c>
      <c r="BU153" s="269" t="s">
        <v>84</v>
      </c>
      <c r="BV153" s="270">
        <v>21</v>
      </c>
      <c r="BW153" s="271">
        <v>132</v>
      </c>
      <c r="BX153" s="271">
        <v>112</v>
      </c>
      <c r="BY153" s="272">
        <v>30256756.332000002</v>
      </c>
      <c r="BZ153" s="272">
        <v>3114978000</v>
      </c>
      <c r="CA153" s="272">
        <v>3511077000</v>
      </c>
      <c r="CB153" s="272">
        <v>3727633000</v>
      </c>
      <c r="CC153" s="272">
        <v>3957545000</v>
      </c>
      <c r="CD153" s="272">
        <v>4201638000</v>
      </c>
      <c r="CE153" s="15">
        <v>5</v>
      </c>
      <c r="CF153" s="42">
        <v>3059684700</v>
      </c>
      <c r="CG153" s="187">
        <v>3248399680</v>
      </c>
    </row>
    <row r="154" spans="1:85">
      <c r="A154" s="3">
        <f t="shared" si="49"/>
        <v>115</v>
      </c>
      <c r="B154" s="249">
        <v>7</v>
      </c>
      <c r="C154" s="250" t="s">
        <v>159</v>
      </c>
      <c r="D154" s="285">
        <v>15</v>
      </c>
      <c r="E154" s="252"/>
      <c r="F154" s="40" t="s">
        <v>64</v>
      </c>
      <c r="G154" s="253">
        <f t="shared" si="30"/>
        <v>101</v>
      </c>
      <c r="H154" s="253">
        <f t="shared" si="31"/>
        <v>90</v>
      </c>
      <c r="I154" s="254">
        <f t="shared" si="32"/>
        <v>26966806</v>
      </c>
      <c r="J154" s="254">
        <f t="shared" si="33"/>
        <v>1</v>
      </c>
      <c r="K154" s="255">
        <f t="shared" si="34"/>
        <v>1.06</v>
      </c>
      <c r="L154" s="305">
        <f t="shared" si="55"/>
        <v>1.02</v>
      </c>
      <c r="M154" s="257">
        <f t="shared" si="35"/>
        <v>24364489.972377934</v>
      </c>
      <c r="N154" s="257">
        <f t="shared" si="36"/>
        <v>27462673.064623922</v>
      </c>
      <c r="O154" s="257">
        <f t="shared" si="37"/>
        <v>29156510.647200003</v>
      </c>
      <c r="P154" s="257">
        <f t="shared" si="38"/>
        <v>30954820.425523225</v>
      </c>
      <c r="Q154" s="258">
        <f t="shared" si="39"/>
        <v>29156510.647200003</v>
      </c>
      <c r="R154" s="257">
        <f t="shared" si="39"/>
        <v>30954820.425523225</v>
      </c>
      <c r="S154" s="257">
        <f t="shared" si="40"/>
        <v>32864046.016027961</v>
      </c>
      <c r="T154" s="257"/>
      <c r="U154" s="257">
        <f t="shared" si="41"/>
        <v>2192804097.5140142</v>
      </c>
      <c r="V154" s="257">
        <f t="shared" si="42"/>
        <v>2471640575.816153</v>
      </c>
      <c r="W154" s="257">
        <f t="shared" si="43"/>
        <v>2624085958.2480001</v>
      </c>
      <c r="X154" s="258">
        <f t="shared" si="44"/>
        <v>2785933838.2970901</v>
      </c>
      <c r="Y154" s="258">
        <f t="shared" si="45"/>
        <v>2624085958.2480001</v>
      </c>
      <c r="Z154" s="257">
        <f t="shared" si="46"/>
        <v>2785933838.2970901</v>
      </c>
      <c r="AA154" s="257">
        <f t="shared" si="51"/>
        <v>2957764141.4425163</v>
      </c>
      <c r="AB154" s="257"/>
      <c r="AC154" s="32" t="str">
        <f t="shared" si="47"/>
        <v>BERTAHAP</v>
      </c>
      <c r="AD154" s="259">
        <f t="shared" si="48"/>
        <v>0</v>
      </c>
      <c r="AE154" s="260">
        <v>2</v>
      </c>
      <c r="AF154" s="261"/>
      <c r="AG154" s="257" t="e">
        <f>IF(AF154&gt;#REF!,"LB","KR")</f>
        <v>#REF!</v>
      </c>
      <c r="AH154" s="261">
        <v>2412085000</v>
      </c>
      <c r="AI154" s="261">
        <v>2718805000</v>
      </c>
      <c r="AJ154" s="261">
        <v>2886495000</v>
      </c>
      <c r="AK154" s="262">
        <v>3064528000</v>
      </c>
      <c r="AL154" s="262">
        <v>2886495000</v>
      </c>
      <c r="AM154" s="261">
        <v>3064528000</v>
      </c>
      <c r="AN154" s="261">
        <v>3253541000</v>
      </c>
      <c r="AO154" s="15"/>
      <c r="AP154" s="15"/>
      <c r="AQ154" s="264">
        <v>-1248563.1177999973</v>
      </c>
      <c r="AR154" s="265"/>
      <c r="AS154" s="266"/>
      <c r="AT154" s="266"/>
      <c r="AU154" s="266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276">
        <v>32</v>
      </c>
      <c r="BT154" s="269" t="s">
        <v>141</v>
      </c>
      <c r="BU154" s="269" t="s">
        <v>74</v>
      </c>
      <c r="BV154" s="270" t="s">
        <v>29</v>
      </c>
      <c r="BW154" s="271">
        <v>85</v>
      </c>
      <c r="BX154" s="271">
        <v>74</v>
      </c>
      <c r="BY154" s="272">
        <v>28870662.503600005</v>
      </c>
      <c r="BZ154" s="272">
        <v>1963826000</v>
      </c>
      <c r="CA154" s="272">
        <v>2213546000</v>
      </c>
      <c r="CB154" s="272">
        <v>2350072000</v>
      </c>
      <c r="CC154" s="272">
        <v>2495020000</v>
      </c>
      <c r="CD154" s="272">
        <v>2648907000</v>
      </c>
      <c r="CE154" s="15">
        <v>4</v>
      </c>
      <c r="CF154" s="42">
        <v>3059684700</v>
      </c>
      <c r="CG154" s="187">
        <v>3248399680</v>
      </c>
    </row>
    <row r="155" spans="1:85">
      <c r="A155" s="3">
        <f t="shared" si="49"/>
        <v>116</v>
      </c>
      <c r="B155" s="249">
        <v>8</v>
      </c>
      <c r="C155" s="250" t="s">
        <v>159</v>
      </c>
      <c r="D155" s="285">
        <v>17</v>
      </c>
      <c r="E155" s="252"/>
      <c r="F155" s="40" t="s">
        <v>67</v>
      </c>
      <c r="G155" s="253">
        <f t="shared" si="30"/>
        <v>85</v>
      </c>
      <c r="H155" s="253">
        <f t="shared" si="31"/>
        <v>74</v>
      </c>
      <c r="I155" s="254">
        <f t="shared" si="32"/>
        <v>26966806</v>
      </c>
      <c r="J155" s="254">
        <f t="shared" si="33"/>
        <v>1</v>
      </c>
      <c r="K155" s="255">
        <f t="shared" si="34"/>
        <v>1.06</v>
      </c>
      <c r="L155" s="305">
        <f t="shared" si="55"/>
        <v>1.02</v>
      </c>
      <c r="M155" s="257">
        <f t="shared" si="35"/>
        <v>24364489.972377934</v>
      </c>
      <c r="N155" s="257">
        <f t="shared" si="36"/>
        <v>27462673.064623922</v>
      </c>
      <c r="O155" s="257">
        <f t="shared" si="37"/>
        <v>29156510.647200003</v>
      </c>
      <c r="P155" s="257">
        <f t="shared" si="38"/>
        <v>30954820.425523225</v>
      </c>
      <c r="Q155" s="258">
        <f t="shared" si="39"/>
        <v>29156510.647200003</v>
      </c>
      <c r="R155" s="257">
        <f t="shared" si="39"/>
        <v>30954820.425523225</v>
      </c>
      <c r="S155" s="257">
        <f t="shared" si="40"/>
        <v>32864046.016027961</v>
      </c>
      <c r="T155" s="257"/>
      <c r="U155" s="257">
        <f t="shared" si="41"/>
        <v>1802972257.9559672</v>
      </c>
      <c r="V155" s="257">
        <f t="shared" si="42"/>
        <v>2032237806.7821703</v>
      </c>
      <c r="W155" s="257">
        <f t="shared" si="43"/>
        <v>2157581787.8928003</v>
      </c>
      <c r="X155" s="258">
        <f t="shared" si="44"/>
        <v>2290656711.4887185</v>
      </c>
      <c r="Y155" s="258">
        <f t="shared" si="45"/>
        <v>2157581787.8928003</v>
      </c>
      <c r="Z155" s="257">
        <f t="shared" si="46"/>
        <v>2290656711.4887185</v>
      </c>
      <c r="AA155" s="257">
        <f t="shared" si="51"/>
        <v>2431939405.186069</v>
      </c>
      <c r="AB155" s="257"/>
      <c r="AC155" s="32" t="str">
        <f t="shared" si="47"/>
        <v>BERTAHAP</v>
      </c>
      <c r="AD155" s="259">
        <f t="shared" si="48"/>
        <v>0</v>
      </c>
      <c r="AE155" s="260">
        <v>2</v>
      </c>
      <c r="AF155" s="261"/>
      <c r="AG155" s="257" t="e">
        <f>IF(AF155&gt;#REF!,"LB","KR")</f>
        <v>#REF!</v>
      </c>
      <c r="AH155" s="261">
        <v>1983270000</v>
      </c>
      <c r="AI155" s="261">
        <v>2235462000</v>
      </c>
      <c r="AJ155" s="261">
        <v>2373340000</v>
      </c>
      <c r="AK155" s="262">
        <v>2519723000</v>
      </c>
      <c r="AL155" s="262">
        <v>2373340000</v>
      </c>
      <c r="AM155" s="261">
        <v>2519723000</v>
      </c>
      <c r="AN155" s="261">
        <v>2675134000</v>
      </c>
      <c r="AO155" s="15"/>
      <c r="AP155" s="15"/>
      <c r="AQ155" s="264">
        <v>-1248563.1177999973</v>
      </c>
      <c r="AR155" s="265"/>
      <c r="AS155" s="266"/>
      <c r="AT155" s="266"/>
      <c r="AU155" s="266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276"/>
      <c r="BT155" s="269"/>
      <c r="BU155" s="269" t="s">
        <v>60</v>
      </c>
      <c r="BV155" s="270" t="s">
        <v>44</v>
      </c>
      <c r="BW155" s="271">
        <v>101</v>
      </c>
      <c r="BX155" s="271">
        <v>90</v>
      </c>
      <c r="BY155" s="272">
        <v>28870662.503600005</v>
      </c>
      <c r="BZ155" s="272">
        <v>2388437000</v>
      </c>
      <c r="CA155" s="272">
        <v>2692150000</v>
      </c>
      <c r="CB155" s="272">
        <v>2858196000</v>
      </c>
      <c r="CC155" s="272">
        <v>3034483000</v>
      </c>
      <c r="CD155" s="272">
        <v>3221644000</v>
      </c>
      <c r="CE155" s="15"/>
      <c r="CF155" s="42">
        <v>2515740400</v>
      </c>
      <c r="CG155" s="187">
        <v>2670906380</v>
      </c>
    </row>
    <row r="156" spans="1:85">
      <c r="A156" s="3">
        <f t="shared" si="49"/>
        <v>117</v>
      </c>
      <c r="B156" s="249">
        <v>9</v>
      </c>
      <c r="C156" s="250" t="s">
        <v>159</v>
      </c>
      <c r="D156" s="285">
        <v>19</v>
      </c>
      <c r="E156" s="252"/>
      <c r="F156" s="40" t="s">
        <v>78</v>
      </c>
      <c r="G156" s="253">
        <f t="shared" si="30"/>
        <v>138</v>
      </c>
      <c r="H156" s="253">
        <f t="shared" si="31"/>
        <v>120</v>
      </c>
      <c r="I156" s="254">
        <f t="shared" si="32"/>
        <v>26966806</v>
      </c>
      <c r="J156" s="254">
        <f t="shared" si="33"/>
        <v>1</v>
      </c>
      <c r="K156" s="255">
        <f t="shared" si="34"/>
        <v>1.06</v>
      </c>
      <c r="L156" s="305">
        <f t="shared" si="55"/>
        <v>1.02</v>
      </c>
      <c r="M156" s="257">
        <f t="shared" si="35"/>
        <v>24364489.972377934</v>
      </c>
      <c r="N156" s="257">
        <f t="shared" si="36"/>
        <v>27462673.064623922</v>
      </c>
      <c r="O156" s="257">
        <f t="shared" si="37"/>
        <v>29156510.647200003</v>
      </c>
      <c r="P156" s="257">
        <f t="shared" si="38"/>
        <v>30954820.425523225</v>
      </c>
      <c r="Q156" s="258">
        <f t="shared" si="39"/>
        <v>29156510.647200003</v>
      </c>
      <c r="R156" s="257">
        <f t="shared" si="39"/>
        <v>30954820.425523225</v>
      </c>
      <c r="S156" s="257">
        <f t="shared" si="40"/>
        <v>32864046.016027961</v>
      </c>
      <c r="T156" s="257"/>
      <c r="U156" s="257">
        <f t="shared" si="41"/>
        <v>2923738796.6853518</v>
      </c>
      <c r="V156" s="257">
        <f t="shared" si="42"/>
        <v>3295520767.7548704</v>
      </c>
      <c r="W156" s="257">
        <f t="shared" si="43"/>
        <v>3498781277.6640005</v>
      </c>
      <c r="X156" s="258">
        <f t="shared" si="44"/>
        <v>3714578451.0627871</v>
      </c>
      <c r="Y156" s="258">
        <f t="shared" si="45"/>
        <v>3498781277.6640005</v>
      </c>
      <c r="Z156" s="257">
        <f t="shared" si="46"/>
        <v>3714578451.0627871</v>
      </c>
      <c r="AA156" s="257">
        <f t="shared" si="51"/>
        <v>3943685521.9233551</v>
      </c>
      <c r="AB156" s="257"/>
      <c r="AC156" s="32" t="str">
        <f t="shared" si="47"/>
        <v>BERTAHAP</v>
      </c>
      <c r="AD156" s="259">
        <f t="shared" si="48"/>
        <v>0</v>
      </c>
      <c r="AE156" s="260">
        <v>2</v>
      </c>
      <c r="AF156" s="261"/>
      <c r="AG156" s="257" t="e">
        <f>IF(AF156&gt;#REF!,"LB","KR")</f>
        <v>#REF!</v>
      </c>
      <c r="AH156" s="261">
        <v>3216113000</v>
      </c>
      <c r="AI156" s="261">
        <v>3625073000</v>
      </c>
      <c r="AJ156" s="261">
        <v>3848660000</v>
      </c>
      <c r="AK156" s="262">
        <v>4086037000</v>
      </c>
      <c r="AL156" s="262">
        <v>3848660000</v>
      </c>
      <c r="AM156" s="261">
        <v>4086037000</v>
      </c>
      <c r="AN156" s="261">
        <v>4338055000</v>
      </c>
      <c r="AO156" s="15"/>
      <c r="AP156" s="15"/>
      <c r="AQ156" s="264">
        <v>-1248563.1177999973</v>
      </c>
      <c r="AR156" s="265"/>
      <c r="AS156" s="266"/>
      <c r="AT156" s="266"/>
      <c r="AU156" s="266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276">
        <v>33</v>
      </c>
      <c r="BT156" s="296" t="s">
        <v>61</v>
      </c>
      <c r="BU156" s="269" t="s">
        <v>67</v>
      </c>
      <c r="BV156" s="270">
        <v>17</v>
      </c>
      <c r="BW156" s="271">
        <v>85</v>
      </c>
      <c r="BX156" s="271">
        <v>74</v>
      </c>
      <c r="BY156" s="272">
        <v>28870662.503600005</v>
      </c>
      <c r="BZ156" s="272">
        <v>1963826000</v>
      </c>
      <c r="CA156" s="272">
        <v>2213546000</v>
      </c>
      <c r="CB156" s="272">
        <v>2350072000</v>
      </c>
      <c r="CC156" s="272">
        <v>2495020000</v>
      </c>
      <c r="CD156" s="272">
        <v>2648907000</v>
      </c>
      <c r="CE156" s="15">
        <v>1</v>
      </c>
      <c r="CF156" s="42">
        <v>4079579600</v>
      </c>
      <c r="CG156" s="187">
        <v>4331199220</v>
      </c>
    </row>
    <row r="157" spans="1:85">
      <c r="A157" s="3">
        <f t="shared" si="49"/>
        <v>118</v>
      </c>
      <c r="B157" s="249">
        <v>10</v>
      </c>
      <c r="C157" s="250" t="s">
        <v>159</v>
      </c>
      <c r="D157" s="285">
        <v>21</v>
      </c>
      <c r="E157" s="252"/>
      <c r="F157" s="40" t="s">
        <v>84</v>
      </c>
      <c r="G157" s="253">
        <f t="shared" si="30"/>
        <v>132</v>
      </c>
      <c r="H157" s="253">
        <f t="shared" si="31"/>
        <v>112</v>
      </c>
      <c r="I157" s="254">
        <f t="shared" si="32"/>
        <v>26966806</v>
      </c>
      <c r="J157" s="254">
        <f t="shared" si="33"/>
        <v>3</v>
      </c>
      <c r="K157" s="255">
        <f t="shared" si="34"/>
        <v>1.1000000000000001</v>
      </c>
      <c r="L157" s="305">
        <f t="shared" si="55"/>
        <v>1.02</v>
      </c>
      <c r="M157" s="257">
        <f t="shared" si="35"/>
        <v>25283904.688316725</v>
      </c>
      <c r="N157" s="257">
        <f t="shared" si="36"/>
        <v>28499000.350081429</v>
      </c>
      <c r="O157" s="257">
        <f t="shared" si="37"/>
        <v>30256756.332000002</v>
      </c>
      <c r="P157" s="257">
        <f t="shared" si="38"/>
        <v>32122926.856675044</v>
      </c>
      <c r="Q157" s="258">
        <f t="shared" si="39"/>
        <v>30256756.332000002</v>
      </c>
      <c r="R157" s="257">
        <f t="shared" si="39"/>
        <v>32122926.856675044</v>
      </c>
      <c r="S157" s="257">
        <f t="shared" si="40"/>
        <v>34104198.695878074</v>
      </c>
      <c r="T157" s="257"/>
      <c r="U157" s="257">
        <f t="shared" si="41"/>
        <v>2831797325.0914731</v>
      </c>
      <c r="V157" s="257">
        <f t="shared" si="42"/>
        <v>3191888039.2091198</v>
      </c>
      <c r="W157" s="257">
        <f t="shared" si="43"/>
        <v>3388756709.184</v>
      </c>
      <c r="X157" s="258">
        <f t="shared" si="44"/>
        <v>3597767807.9476051</v>
      </c>
      <c r="Y157" s="258">
        <f t="shared" si="45"/>
        <v>3388756709.184</v>
      </c>
      <c r="Z157" s="257">
        <f t="shared" si="46"/>
        <v>3597767807.9476051</v>
      </c>
      <c r="AA157" s="257">
        <f t="shared" si="51"/>
        <v>3819670253.938344</v>
      </c>
      <c r="AB157" s="257"/>
      <c r="AC157" s="32" t="str">
        <f t="shared" si="47"/>
        <v>BERTAHAP</v>
      </c>
      <c r="AD157" s="259">
        <f t="shared" si="48"/>
        <v>0</v>
      </c>
      <c r="AE157" s="260">
        <v>2</v>
      </c>
      <c r="AF157" s="261"/>
      <c r="AG157" s="257" t="e">
        <f>IF(AF157&gt;#REF!,"LB","KR")</f>
        <v>#REF!</v>
      </c>
      <c r="AH157" s="261">
        <v>3114978000</v>
      </c>
      <c r="AI157" s="261">
        <v>3511077000</v>
      </c>
      <c r="AJ157" s="261">
        <v>3727633000</v>
      </c>
      <c r="AK157" s="262">
        <v>3957545000</v>
      </c>
      <c r="AL157" s="262">
        <v>3727633000</v>
      </c>
      <c r="AM157" s="261">
        <v>3957545000</v>
      </c>
      <c r="AN157" s="261">
        <v>4201638000</v>
      </c>
      <c r="AO157" s="15"/>
      <c r="AP157" s="15"/>
      <c r="AQ157" s="264">
        <v>-148317.43299999833</v>
      </c>
      <c r="AR157" s="265"/>
      <c r="AS157" s="266"/>
      <c r="AT157" s="266"/>
      <c r="AU157" s="266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276">
        <v>34</v>
      </c>
      <c r="BT157" s="296" t="s">
        <v>65</v>
      </c>
      <c r="BU157" s="269" t="s">
        <v>74</v>
      </c>
      <c r="BV157" s="270" t="s">
        <v>29</v>
      </c>
      <c r="BW157" s="271">
        <v>85</v>
      </c>
      <c r="BX157" s="271">
        <v>74</v>
      </c>
      <c r="BY157" s="272">
        <v>29442358.790800005</v>
      </c>
      <c r="BZ157" s="272">
        <v>2002714000</v>
      </c>
      <c r="CA157" s="272">
        <v>2257378000</v>
      </c>
      <c r="CB157" s="272">
        <v>2396609000</v>
      </c>
      <c r="CC157" s="272">
        <v>2544426000</v>
      </c>
      <c r="CD157" s="272">
        <v>2701361000</v>
      </c>
      <c r="CE157" s="15">
        <v>8</v>
      </c>
      <c r="CF157" s="42">
        <v>3951290980</v>
      </c>
      <c r="CG157" s="187">
        <v>4194997700</v>
      </c>
    </row>
    <row r="158" spans="1:85">
      <c r="A158" s="3">
        <f t="shared" si="49"/>
        <v>119</v>
      </c>
      <c r="B158" s="249">
        <v>1</v>
      </c>
      <c r="C158" s="250" t="s">
        <v>163</v>
      </c>
      <c r="D158" s="251" t="s">
        <v>19</v>
      </c>
      <c r="E158" s="252"/>
      <c r="F158" s="40" t="s">
        <v>72</v>
      </c>
      <c r="G158" s="253">
        <f t="shared" si="30"/>
        <v>175</v>
      </c>
      <c r="H158" s="253">
        <f t="shared" si="31"/>
        <v>156</v>
      </c>
      <c r="I158" s="254">
        <f t="shared" si="32"/>
        <v>26966806</v>
      </c>
      <c r="J158" s="254">
        <f t="shared" si="33"/>
        <v>5</v>
      </c>
      <c r="K158" s="255">
        <f t="shared" si="34"/>
        <v>1.08</v>
      </c>
      <c r="L158" s="256">
        <f t="shared" ref="L158:L165" si="56">SUMIF($AN$4:$AN$22,D158,$AT$4:$AT$22)</f>
        <v>1.01</v>
      </c>
      <c r="M158" s="257">
        <f t="shared" si="35"/>
        <v>24580822.846716471</v>
      </c>
      <c r="N158" s="257">
        <f t="shared" si="36"/>
        <v>27706514.778849214</v>
      </c>
      <c r="O158" s="257">
        <f t="shared" si="37"/>
        <v>29415391.9848</v>
      </c>
      <c r="P158" s="257">
        <f t="shared" si="38"/>
        <v>31229668.997558944</v>
      </c>
      <c r="Q158" s="258">
        <f t="shared" si="39"/>
        <v>29415391.9848</v>
      </c>
      <c r="R158" s="257">
        <f t="shared" si="39"/>
        <v>31229668.997558944</v>
      </c>
      <c r="S158" s="257">
        <f t="shared" si="40"/>
        <v>33155846.646580923</v>
      </c>
      <c r="T158" s="257"/>
      <c r="U158" s="257">
        <f t="shared" si="41"/>
        <v>3834608364.0877695</v>
      </c>
      <c r="V158" s="257">
        <f t="shared" si="42"/>
        <v>4322216305.5004778</v>
      </c>
      <c r="W158" s="257">
        <f t="shared" si="43"/>
        <v>4588801149.6288004</v>
      </c>
      <c r="X158" s="258">
        <f t="shared" si="44"/>
        <v>4871828363.619195</v>
      </c>
      <c r="Y158" s="258">
        <f t="shared" si="45"/>
        <v>4588801149.6288004</v>
      </c>
      <c r="Z158" s="257">
        <f t="shared" si="46"/>
        <v>4871828363.619195</v>
      </c>
      <c r="AA158" s="257">
        <f t="shared" si="51"/>
        <v>5172312076.8666239</v>
      </c>
      <c r="AB158" s="257"/>
      <c r="AC158" s="32" t="str">
        <f t="shared" si="47"/>
        <v>BERTAHAP</v>
      </c>
      <c r="AD158" s="259">
        <f t="shared" si="48"/>
        <v>0</v>
      </c>
      <c r="AE158" s="260">
        <v>2</v>
      </c>
      <c r="AF158" s="261"/>
      <c r="AG158" s="257" t="e">
        <f>IF(AF158&gt;#REF!,"LB","KR")</f>
        <v>#REF!</v>
      </c>
      <c r="AH158" s="261">
        <v>4218070000</v>
      </c>
      <c r="AI158" s="261">
        <v>4754438000</v>
      </c>
      <c r="AJ158" s="261">
        <v>5047682000</v>
      </c>
      <c r="AK158" s="262">
        <v>5359012000</v>
      </c>
      <c r="AL158" s="262">
        <v>5047682000</v>
      </c>
      <c r="AM158" s="261">
        <v>5359012000</v>
      </c>
      <c r="AN158" s="261">
        <v>5689544000</v>
      </c>
      <c r="AO158" s="15"/>
      <c r="AP158" s="15"/>
      <c r="AQ158" s="264">
        <v>-989681.78020000085</v>
      </c>
      <c r="AR158" s="265"/>
      <c r="AS158" s="266"/>
      <c r="AT158" s="266"/>
      <c r="AU158" s="266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276"/>
      <c r="BT158" s="296"/>
      <c r="BU158" s="269" t="s">
        <v>56</v>
      </c>
      <c r="BV158" s="270" t="s">
        <v>32</v>
      </c>
      <c r="BW158" s="271">
        <v>85</v>
      </c>
      <c r="BX158" s="271">
        <v>74</v>
      </c>
      <c r="BY158" s="272">
        <v>29442358.790800005</v>
      </c>
      <c r="BZ158" s="272">
        <v>2002714000</v>
      </c>
      <c r="CA158" s="272">
        <v>2257378000</v>
      </c>
      <c r="CB158" s="272">
        <v>2396609000</v>
      </c>
      <c r="CC158" s="272">
        <v>2544426000</v>
      </c>
      <c r="CD158" s="272">
        <v>2701361000</v>
      </c>
      <c r="CE158" s="15"/>
      <c r="CF158" s="42">
        <v>5350542920</v>
      </c>
      <c r="CG158" s="187">
        <v>5680552720</v>
      </c>
    </row>
    <row r="159" spans="1:85">
      <c r="A159" s="3">
        <f t="shared" si="49"/>
        <v>120</v>
      </c>
      <c r="B159" s="249">
        <v>2</v>
      </c>
      <c r="C159" s="250" t="s">
        <v>163</v>
      </c>
      <c r="D159" s="251" t="s">
        <v>29</v>
      </c>
      <c r="E159" s="252"/>
      <c r="F159" s="40" t="s">
        <v>74</v>
      </c>
      <c r="G159" s="253">
        <f t="shared" si="30"/>
        <v>85</v>
      </c>
      <c r="H159" s="253">
        <f t="shared" si="31"/>
        <v>74</v>
      </c>
      <c r="I159" s="254">
        <f t="shared" si="32"/>
        <v>26966806</v>
      </c>
      <c r="J159" s="254">
        <f t="shared" si="33"/>
        <v>1</v>
      </c>
      <c r="K159" s="255">
        <f t="shared" si="34"/>
        <v>1.06</v>
      </c>
      <c r="L159" s="256">
        <f t="shared" si="56"/>
        <v>1.01</v>
      </c>
      <c r="M159" s="257">
        <f t="shared" si="35"/>
        <v>24125622.423629135</v>
      </c>
      <c r="N159" s="257">
        <f t="shared" si="36"/>
        <v>27193431.171833493</v>
      </c>
      <c r="O159" s="257">
        <f t="shared" si="37"/>
        <v>28870662.503600005</v>
      </c>
      <c r="P159" s="257">
        <f t="shared" si="38"/>
        <v>30651341.793900453</v>
      </c>
      <c r="Q159" s="258">
        <f t="shared" si="39"/>
        <v>28870662.503600005</v>
      </c>
      <c r="R159" s="257">
        <f t="shared" si="39"/>
        <v>30651341.793900453</v>
      </c>
      <c r="S159" s="257">
        <f t="shared" si="40"/>
        <v>32541849.486459062</v>
      </c>
      <c r="T159" s="257"/>
      <c r="U159" s="257">
        <f t="shared" si="41"/>
        <v>1785296059.348556</v>
      </c>
      <c r="V159" s="257">
        <f t="shared" si="42"/>
        <v>2012313906.7156785</v>
      </c>
      <c r="W159" s="257">
        <f t="shared" si="43"/>
        <v>2136429025.2664003</v>
      </c>
      <c r="X159" s="258">
        <f t="shared" si="44"/>
        <v>2268199292.7486334</v>
      </c>
      <c r="Y159" s="258">
        <f t="shared" si="45"/>
        <v>2136429025.2664003</v>
      </c>
      <c r="Z159" s="257">
        <f t="shared" si="46"/>
        <v>2268199292.7486334</v>
      </c>
      <c r="AA159" s="257">
        <f t="shared" si="51"/>
        <v>2408096861.9979706</v>
      </c>
      <c r="AB159" s="257"/>
      <c r="AC159" s="32" t="str">
        <f t="shared" si="47"/>
        <v>BERTAHAP</v>
      </c>
      <c r="AD159" s="259">
        <f t="shared" si="48"/>
        <v>0</v>
      </c>
      <c r="AE159" s="260">
        <v>2</v>
      </c>
      <c r="AF159" s="261"/>
      <c r="AG159" s="257" t="e">
        <f>IF(AF159&gt;#REF!,"LB","KR")</f>
        <v>#REF!</v>
      </c>
      <c r="AH159" s="261">
        <v>1963826000</v>
      </c>
      <c r="AI159" s="261">
        <v>2213546000</v>
      </c>
      <c r="AJ159" s="261">
        <v>2350072000</v>
      </c>
      <c r="AK159" s="262">
        <v>2495020000</v>
      </c>
      <c r="AL159" s="262">
        <v>2350072000</v>
      </c>
      <c r="AM159" s="261">
        <v>2495020000</v>
      </c>
      <c r="AN159" s="261">
        <v>2648907000</v>
      </c>
      <c r="AO159" s="15"/>
      <c r="AP159" s="15"/>
      <c r="AQ159" s="264">
        <v>-1534411.2613999955</v>
      </c>
      <c r="AR159" s="265"/>
      <c r="AS159" s="266"/>
      <c r="AT159" s="266"/>
      <c r="AU159" s="266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276"/>
      <c r="BT159" s="269"/>
      <c r="BU159" s="269" t="s">
        <v>58</v>
      </c>
      <c r="BV159" s="270" t="s">
        <v>38</v>
      </c>
      <c r="BW159" s="271">
        <v>101</v>
      </c>
      <c r="BX159" s="271">
        <v>90</v>
      </c>
      <c r="BY159" s="272">
        <v>29442358.790800005</v>
      </c>
      <c r="BZ159" s="272">
        <v>2435733000</v>
      </c>
      <c r="CA159" s="272">
        <v>2745460000</v>
      </c>
      <c r="CB159" s="272">
        <v>2914794000</v>
      </c>
      <c r="CC159" s="272">
        <v>3094572000</v>
      </c>
      <c r="CD159" s="272">
        <v>3285439000</v>
      </c>
      <c r="CE159" s="15"/>
      <c r="CF159" s="42">
        <v>2491076320</v>
      </c>
      <c r="CG159" s="187">
        <v>2644721200</v>
      </c>
    </row>
    <row r="160" spans="1:85">
      <c r="A160" s="3">
        <f t="shared" si="49"/>
        <v>121</v>
      </c>
      <c r="B160" s="249">
        <v>3</v>
      </c>
      <c r="C160" s="250" t="s">
        <v>163</v>
      </c>
      <c r="D160" s="251" t="s">
        <v>32</v>
      </c>
      <c r="E160" s="252"/>
      <c r="F160" s="40" t="s">
        <v>56</v>
      </c>
      <c r="G160" s="253">
        <f t="shared" si="30"/>
        <v>85</v>
      </c>
      <c r="H160" s="253">
        <f t="shared" si="31"/>
        <v>74</v>
      </c>
      <c r="I160" s="254">
        <f t="shared" si="32"/>
        <v>26966806</v>
      </c>
      <c r="J160" s="254">
        <f t="shared" si="33"/>
        <v>1</v>
      </c>
      <c r="K160" s="255">
        <f t="shared" si="34"/>
        <v>1.06</v>
      </c>
      <c r="L160" s="256">
        <f t="shared" si="56"/>
        <v>1.01</v>
      </c>
      <c r="M160" s="257">
        <f t="shared" si="35"/>
        <v>24125622.423629135</v>
      </c>
      <c r="N160" s="257">
        <f t="shared" si="36"/>
        <v>27193431.171833493</v>
      </c>
      <c r="O160" s="257">
        <f t="shared" si="37"/>
        <v>28870662.503600005</v>
      </c>
      <c r="P160" s="257">
        <f t="shared" si="38"/>
        <v>30651341.793900453</v>
      </c>
      <c r="Q160" s="258">
        <f t="shared" si="39"/>
        <v>28870662.503600005</v>
      </c>
      <c r="R160" s="257">
        <f t="shared" si="39"/>
        <v>30651341.793900453</v>
      </c>
      <c r="S160" s="257">
        <f t="shared" si="40"/>
        <v>32541849.486459062</v>
      </c>
      <c r="T160" s="257"/>
      <c r="U160" s="257">
        <f t="shared" si="41"/>
        <v>1785296059.348556</v>
      </c>
      <c r="V160" s="257">
        <f t="shared" si="42"/>
        <v>2012313906.7156785</v>
      </c>
      <c r="W160" s="257">
        <f t="shared" si="43"/>
        <v>2136429025.2664003</v>
      </c>
      <c r="X160" s="258">
        <f t="shared" si="44"/>
        <v>2268199292.7486334</v>
      </c>
      <c r="Y160" s="258">
        <f t="shared" si="45"/>
        <v>2136429025.2664003</v>
      </c>
      <c r="Z160" s="257">
        <f t="shared" si="46"/>
        <v>2268199292.7486334</v>
      </c>
      <c r="AA160" s="257">
        <f t="shared" si="51"/>
        <v>2408096861.9979706</v>
      </c>
      <c r="AB160" s="257"/>
      <c r="AC160" s="32" t="str">
        <f t="shared" si="47"/>
        <v>BERTAHAP</v>
      </c>
      <c r="AD160" s="259">
        <f t="shared" si="48"/>
        <v>0</v>
      </c>
      <c r="AE160" s="260">
        <v>2</v>
      </c>
      <c r="AF160" s="261"/>
      <c r="AG160" s="257" t="e">
        <f>IF(AF160&gt;#REF!,"LB","KR")</f>
        <v>#REF!</v>
      </c>
      <c r="AH160" s="261">
        <v>1963826000</v>
      </c>
      <c r="AI160" s="261">
        <v>2213546000</v>
      </c>
      <c r="AJ160" s="261">
        <v>2350072000</v>
      </c>
      <c r="AK160" s="262">
        <v>2495020000</v>
      </c>
      <c r="AL160" s="262">
        <v>2350072000</v>
      </c>
      <c r="AM160" s="261">
        <v>2495020000</v>
      </c>
      <c r="AN160" s="261">
        <v>2648907000</v>
      </c>
      <c r="AO160" s="15"/>
      <c r="AP160" s="15"/>
      <c r="AQ160" s="264">
        <v>-1534411.2613999955</v>
      </c>
      <c r="AR160" s="265"/>
      <c r="AS160" s="266"/>
      <c r="AT160" s="266"/>
      <c r="AU160" s="266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276"/>
      <c r="BT160" s="269"/>
      <c r="BU160" s="269" t="s">
        <v>60</v>
      </c>
      <c r="BV160" s="270" t="s">
        <v>44</v>
      </c>
      <c r="BW160" s="271">
        <v>101</v>
      </c>
      <c r="BX160" s="271">
        <v>90</v>
      </c>
      <c r="BY160" s="272">
        <v>29442358.790800005</v>
      </c>
      <c r="BZ160" s="272">
        <v>2435733000</v>
      </c>
      <c r="CA160" s="272">
        <v>2745460000</v>
      </c>
      <c r="CB160" s="272">
        <v>2914794000</v>
      </c>
      <c r="CC160" s="272">
        <v>3094572000</v>
      </c>
      <c r="CD160" s="272">
        <v>3285439000</v>
      </c>
      <c r="CE160" s="15"/>
      <c r="CF160" s="42">
        <v>2491076320</v>
      </c>
      <c r="CG160" s="187">
        <v>2644721200</v>
      </c>
    </row>
    <row r="161" spans="1:85">
      <c r="A161" s="3">
        <f t="shared" si="49"/>
        <v>122</v>
      </c>
      <c r="B161" s="249">
        <v>4</v>
      </c>
      <c r="C161" s="250" t="s">
        <v>163</v>
      </c>
      <c r="D161" s="251" t="s">
        <v>38</v>
      </c>
      <c r="E161" s="252"/>
      <c r="F161" s="40" t="s">
        <v>58</v>
      </c>
      <c r="G161" s="253">
        <f t="shared" si="30"/>
        <v>101</v>
      </c>
      <c r="H161" s="253">
        <f t="shared" si="31"/>
        <v>90</v>
      </c>
      <c r="I161" s="254">
        <f t="shared" si="32"/>
        <v>26966806</v>
      </c>
      <c r="J161" s="254">
        <f t="shared" si="33"/>
        <v>1</v>
      </c>
      <c r="K161" s="255">
        <f t="shared" si="34"/>
        <v>1.06</v>
      </c>
      <c r="L161" s="256">
        <f t="shared" si="56"/>
        <v>1.01</v>
      </c>
      <c r="M161" s="257">
        <f t="shared" si="35"/>
        <v>24125622.423629135</v>
      </c>
      <c r="N161" s="257">
        <f t="shared" si="36"/>
        <v>27193431.171833493</v>
      </c>
      <c r="O161" s="257">
        <f t="shared" si="37"/>
        <v>28870662.503600005</v>
      </c>
      <c r="P161" s="257">
        <f t="shared" si="38"/>
        <v>30651341.793900453</v>
      </c>
      <c r="Q161" s="258">
        <f t="shared" si="39"/>
        <v>28870662.503600005</v>
      </c>
      <c r="R161" s="257">
        <f t="shared" si="39"/>
        <v>30651341.793900453</v>
      </c>
      <c r="S161" s="257">
        <f t="shared" si="40"/>
        <v>32541849.486459062</v>
      </c>
      <c r="T161" s="257"/>
      <c r="U161" s="257">
        <f t="shared" si="41"/>
        <v>2171306018.1266222</v>
      </c>
      <c r="V161" s="257">
        <f t="shared" si="42"/>
        <v>2447408805.4650145</v>
      </c>
      <c r="W161" s="257">
        <f t="shared" si="43"/>
        <v>2598359625.3240004</v>
      </c>
      <c r="X161" s="258">
        <f t="shared" si="44"/>
        <v>2758620761.4510407</v>
      </c>
      <c r="Y161" s="258">
        <f t="shared" si="45"/>
        <v>2598359625.3240004</v>
      </c>
      <c r="Z161" s="257">
        <f t="shared" si="46"/>
        <v>2758620761.4510407</v>
      </c>
      <c r="AA161" s="257">
        <f t="shared" si="51"/>
        <v>2928766453.7813153</v>
      </c>
      <c r="AB161" s="257"/>
      <c r="AC161" s="32" t="str">
        <f t="shared" si="47"/>
        <v>BERTAHAP</v>
      </c>
      <c r="AD161" s="259">
        <f t="shared" si="48"/>
        <v>0</v>
      </c>
      <c r="AE161" s="260">
        <v>2</v>
      </c>
      <c r="AF161" s="261"/>
      <c r="AG161" s="257" t="e">
        <f>IF(AF161&gt;#REF!,"LB","KR")</f>
        <v>#REF!</v>
      </c>
      <c r="AH161" s="261">
        <v>2388437000</v>
      </c>
      <c r="AI161" s="261">
        <v>2692150000</v>
      </c>
      <c r="AJ161" s="261">
        <v>2858196000</v>
      </c>
      <c r="AK161" s="262">
        <v>3034483000</v>
      </c>
      <c r="AL161" s="262">
        <v>2858196000</v>
      </c>
      <c r="AM161" s="261">
        <v>3034483000</v>
      </c>
      <c r="AN161" s="261">
        <v>3221644000</v>
      </c>
      <c r="AO161" s="15"/>
      <c r="AP161" s="15"/>
      <c r="AQ161" s="264">
        <v>-1534411.2613999955</v>
      </c>
      <c r="AR161" s="265"/>
      <c r="AS161" s="266"/>
      <c r="AT161" s="266"/>
      <c r="AU161" s="266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276"/>
      <c r="BT161" s="269"/>
      <c r="BU161" s="269" t="s">
        <v>62</v>
      </c>
      <c r="BV161" s="270">
        <v>11</v>
      </c>
      <c r="BW161" s="271">
        <v>101</v>
      </c>
      <c r="BX161" s="271">
        <v>90</v>
      </c>
      <c r="BY161" s="272">
        <v>29442358.790800005</v>
      </c>
      <c r="BZ161" s="272">
        <v>2435733000</v>
      </c>
      <c r="CA161" s="272">
        <v>2745460000</v>
      </c>
      <c r="CB161" s="272">
        <v>2914794000</v>
      </c>
      <c r="CC161" s="272">
        <v>3094572000</v>
      </c>
      <c r="CD161" s="272">
        <v>3285439000</v>
      </c>
      <c r="CE161" s="15"/>
      <c r="CF161" s="42">
        <v>3029687760</v>
      </c>
      <c r="CG161" s="187">
        <v>3216551980</v>
      </c>
    </row>
    <row r="162" spans="1:85">
      <c r="A162" s="3">
        <f t="shared" si="49"/>
        <v>123</v>
      </c>
      <c r="B162" s="249">
        <v>5</v>
      </c>
      <c r="C162" s="250" t="s">
        <v>163</v>
      </c>
      <c r="D162" s="251" t="s">
        <v>44</v>
      </c>
      <c r="E162" s="252"/>
      <c r="F162" s="40" t="s">
        <v>60</v>
      </c>
      <c r="G162" s="253">
        <f t="shared" si="30"/>
        <v>101</v>
      </c>
      <c r="H162" s="253">
        <f t="shared" si="31"/>
        <v>90</v>
      </c>
      <c r="I162" s="254">
        <f t="shared" si="32"/>
        <v>26966806</v>
      </c>
      <c r="J162" s="254">
        <f t="shared" si="33"/>
        <v>1</v>
      </c>
      <c r="K162" s="255">
        <f t="shared" si="34"/>
        <v>1.06</v>
      </c>
      <c r="L162" s="256">
        <f t="shared" si="56"/>
        <v>1.01</v>
      </c>
      <c r="M162" s="257">
        <f t="shared" si="35"/>
        <v>24125622.423629135</v>
      </c>
      <c r="N162" s="257">
        <f t="shared" si="36"/>
        <v>27193431.171833493</v>
      </c>
      <c r="O162" s="257">
        <f t="shared" si="37"/>
        <v>28870662.503600005</v>
      </c>
      <c r="P162" s="257">
        <f t="shared" si="38"/>
        <v>30651341.793900453</v>
      </c>
      <c r="Q162" s="258">
        <f t="shared" si="39"/>
        <v>28870662.503600005</v>
      </c>
      <c r="R162" s="257">
        <f t="shared" si="39"/>
        <v>30651341.793900453</v>
      </c>
      <c r="S162" s="257">
        <f t="shared" si="40"/>
        <v>32541849.486459062</v>
      </c>
      <c r="T162" s="257"/>
      <c r="U162" s="257">
        <f t="shared" si="41"/>
        <v>2171306018.1266222</v>
      </c>
      <c r="V162" s="257">
        <f t="shared" si="42"/>
        <v>2447408805.4650145</v>
      </c>
      <c r="W162" s="257">
        <f t="shared" si="43"/>
        <v>2598359625.3240004</v>
      </c>
      <c r="X162" s="258">
        <f t="shared" si="44"/>
        <v>2758620761.4510407</v>
      </c>
      <c r="Y162" s="258">
        <f t="shared" si="45"/>
        <v>2598359625.3240004</v>
      </c>
      <c r="Z162" s="257">
        <f t="shared" si="46"/>
        <v>2758620761.4510407</v>
      </c>
      <c r="AA162" s="257">
        <f t="shared" si="51"/>
        <v>2928766453.7813153</v>
      </c>
      <c r="AB162" s="257"/>
      <c r="AC162" s="32" t="str">
        <f t="shared" si="47"/>
        <v>BERTAHAP</v>
      </c>
      <c r="AD162" s="259">
        <f t="shared" si="48"/>
        <v>0</v>
      </c>
      <c r="AE162" s="260">
        <v>2</v>
      </c>
      <c r="AF162" s="261"/>
      <c r="AG162" s="257" t="e">
        <f>IF(AF162&gt;#REF!,"LB","KR")</f>
        <v>#REF!</v>
      </c>
      <c r="AH162" s="261">
        <v>2388437000</v>
      </c>
      <c r="AI162" s="261">
        <v>2692150000</v>
      </c>
      <c r="AJ162" s="261">
        <v>2858196000</v>
      </c>
      <c r="AK162" s="262">
        <v>3034483000</v>
      </c>
      <c r="AL162" s="262">
        <v>2858196000</v>
      </c>
      <c r="AM162" s="261">
        <v>3034483000</v>
      </c>
      <c r="AN162" s="261">
        <v>3221644000</v>
      </c>
      <c r="AO162" s="15"/>
      <c r="AP162" s="15"/>
      <c r="AQ162" s="264">
        <v>-1534411.2613999955</v>
      </c>
      <c r="AR162" s="265"/>
      <c r="AS162" s="266"/>
      <c r="AT162" s="266"/>
      <c r="AU162" s="266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276"/>
      <c r="BT162" s="269"/>
      <c r="BU162" s="269" t="s">
        <v>64</v>
      </c>
      <c r="BV162" s="270">
        <v>15</v>
      </c>
      <c r="BW162" s="271">
        <v>101</v>
      </c>
      <c r="BX162" s="271">
        <v>90</v>
      </c>
      <c r="BY162" s="272">
        <v>29442358.790800005</v>
      </c>
      <c r="BZ162" s="272">
        <v>2435733000</v>
      </c>
      <c r="CA162" s="272">
        <v>2745460000</v>
      </c>
      <c r="CB162" s="272">
        <v>2914794000</v>
      </c>
      <c r="CC162" s="272">
        <v>3094572000</v>
      </c>
      <c r="CD162" s="272">
        <v>3285439000</v>
      </c>
      <c r="CE162" s="15"/>
      <c r="CF162" s="42">
        <v>3029687760</v>
      </c>
      <c r="CG162" s="187">
        <v>3216551980</v>
      </c>
    </row>
    <row r="163" spans="1:85">
      <c r="A163" s="3">
        <f t="shared" si="49"/>
        <v>124</v>
      </c>
      <c r="B163" s="249">
        <v>6</v>
      </c>
      <c r="C163" s="250" t="s">
        <v>163</v>
      </c>
      <c r="D163" s="285">
        <v>11</v>
      </c>
      <c r="E163" s="252"/>
      <c r="F163" s="40" t="s">
        <v>62</v>
      </c>
      <c r="G163" s="253">
        <f t="shared" si="30"/>
        <v>101</v>
      </c>
      <c r="H163" s="253">
        <f t="shared" si="31"/>
        <v>90</v>
      </c>
      <c r="I163" s="254">
        <f t="shared" si="32"/>
        <v>26966806</v>
      </c>
      <c r="J163" s="254">
        <f t="shared" si="33"/>
        <v>1</v>
      </c>
      <c r="K163" s="255">
        <f t="shared" si="34"/>
        <v>1.06</v>
      </c>
      <c r="L163" s="256">
        <f t="shared" si="56"/>
        <v>1.01</v>
      </c>
      <c r="M163" s="257">
        <f t="shared" si="35"/>
        <v>24125622.423629135</v>
      </c>
      <c r="N163" s="257">
        <f t="shared" si="36"/>
        <v>27193431.171833493</v>
      </c>
      <c r="O163" s="257">
        <f t="shared" si="37"/>
        <v>28870662.503600005</v>
      </c>
      <c r="P163" s="257">
        <f t="shared" si="38"/>
        <v>30651341.793900453</v>
      </c>
      <c r="Q163" s="258">
        <f t="shared" si="39"/>
        <v>28870662.503600005</v>
      </c>
      <c r="R163" s="257">
        <f t="shared" si="39"/>
        <v>30651341.793900453</v>
      </c>
      <c r="S163" s="257">
        <f t="shared" si="40"/>
        <v>32541849.486459062</v>
      </c>
      <c r="T163" s="257"/>
      <c r="U163" s="257">
        <f t="shared" si="41"/>
        <v>2171306018.1266222</v>
      </c>
      <c r="V163" s="257">
        <f t="shared" si="42"/>
        <v>2447408805.4650145</v>
      </c>
      <c r="W163" s="257">
        <f t="shared" si="43"/>
        <v>2598359625.3240004</v>
      </c>
      <c r="X163" s="258">
        <f t="shared" si="44"/>
        <v>2758620761.4510407</v>
      </c>
      <c r="Y163" s="258">
        <f t="shared" si="45"/>
        <v>2598359625.3240004</v>
      </c>
      <c r="Z163" s="257">
        <f t="shared" si="46"/>
        <v>2758620761.4510407</v>
      </c>
      <c r="AA163" s="257">
        <f t="shared" si="51"/>
        <v>2928766453.7813153</v>
      </c>
      <c r="AB163" s="257"/>
      <c r="AC163" s="32" t="str">
        <f t="shared" si="47"/>
        <v>BERTAHAP</v>
      </c>
      <c r="AD163" s="259">
        <f t="shared" si="48"/>
        <v>0</v>
      </c>
      <c r="AE163" s="260">
        <v>2</v>
      </c>
      <c r="AF163" s="261"/>
      <c r="AG163" s="257" t="e">
        <f>IF(AF163&gt;#REF!,"LB","KR")</f>
        <v>#REF!</v>
      </c>
      <c r="AH163" s="261">
        <v>2388437000</v>
      </c>
      <c r="AI163" s="261">
        <v>2692150000</v>
      </c>
      <c r="AJ163" s="261">
        <v>2858196000</v>
      </c>
      <c r="AK163" s="262">
        <v>3034483000</v>
      </c>
      <c r="AL163" s="262">
        <v>2858196000</v>
      </c>
      <c r="AM163" s="261">
        <v>3034483000</v>
      </c>
      <c r="AN163" s="261">
        <v>3221644000</v>
      </c>
      <c r="AO163" s="15"/>
      <c r="AP163" s="15"/>
      <c r="AQ163" s="264">
        <v>-1534411.2613999955</v>
      </c>
      <c r="AR163" s="265"/>
      <c r="AS163" s="266"/>
      <c r="AT163" s="266"/>
      <c r="AU163" s="266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276"/>
      <c r="BT163" s="296"/>
      <c r="BU163" s="269" t="s">
        <v>67</v>
      </c>
      <c r="BV163" s="270">
        <v>17</v>
      </c>
      <c r="BW163" s="271">
        <v>85</v>
      </c>
      <c r="BX163" s="271">
        <v>74</v>
      </c>
      <c r="BY163" s="272">
        <v>29442358.790800005</v>
      </c>
      <c r="BZ163" s="272">
        <v>2002714000</v>
      </c>
      <c r="CA163" s="272">
        <v>2257378000</v>
      </c>
      <c r="CB163" s="272">
        <v>2396609000</v>
      </c>
      <c r="CC163" s="272">
        <v>2544426000</v>
      </c>
      <c r="CD163" s="272">
        <v>2701361000</v>
      </c>
      <c r="CE163" s="15"/>
      <c r="CF163" s="42">
        <v>3029687760</v>
      </c>
      <c r="CG163" s="187">
        <v>3216551980</v>
      </c>
    </row>
    <row r="164" spans="1:85">
      <c r="A164" s="3">
        <f t="shared" si="49"/>
        <v>125</v>
      </c>
      <c r="B164" s="249">
        <v>7</v>
      </c>
      <c r="C164" s="250" t="s">
        <v>163</v>
      </c>
      <c r="D164" s="285">
        <v>15</v>
      </c>
      <c r="E164" s="252"/>
      <c r="F164" s="40" t="s">
        <v>64</v>
      </c>
      <c r="G164" s="253">
        <f t="shared" si="30"/>
        <v>101</v>
      </c>
      <c r="H164" s="253">
        <f t="shared" si="31"/>
        <v>90</v>
      </c>
      <c r="I164" s="254">
        <f t="shared" si="32"/>
        <v>26966806</v>
      </c>
      <c r="J164" s="254">
        <f t="shared" si="33"/>
        <v>1</v>
      </c>
      <c r="K164" s="255">
        <f t="shared" si="34"/>
        <v>1.06</v>
      </c>
      <c r="L164" s="256">
        <f t="shared" si="56"/>
        <v>1.01</v>
      </c>
      <c r="M164" s="257">
        <f t="shared" si="35"/>
        <v>24125622.423629135</v>
      </c>
      <c r="N164" s="257">
        <f t="shared" si="36"/>
        <v>27193431.171833493</v>
      </c>
      <c r="O164" s="257">
        <f t="shared" si="37"/>
        <v>28870662.503600005</v>
      </c>
      <c r="P164" s="257">
        <f t="shared" si="38"/>
        <v>30651341.793900453</v>
      </c>
      <c r="Q164" s="258">
        <f t="shared" si="39"/>
        <v>28870662.503600005</v>
      </c>
      <c r="R164" s="257">
        <f t="shared" si="39"/>
        <v>30651341.793900453</v>
      </c>
      <c r="S164" s="257">
        <f t="shared" si="40"/>
        <v>32541849.486459062</v>
      </c>
      <c r="T164" s="257"/>
      <c r="U164" s="257">
        <f t="shared" si="41"/>
        <v>2171306018.1266222</v>
      </c>
      <c r="V164" s="257">
        <f t="shared" si="42"/>
        <v>2447408805.4650145</v>
      </c>
      <c r="W164" s="257">
        <f t="shared" si="43"/>
        <v>2598359625.3240004</v>
      </c>
      <c r="X164" s="258">
        <f t="shared" si="44"/>
        <v>2758620761.4510407</v>
      </c>
      <c r="Y164" s="258">
        <f t="shared" si="45"/>
        <v>2598359625.3240004</v>
      </c>
      <c r="Z164" s="257">
        <f t="shared" si="46"/>
        <v>2758620761.4510407</v>
      </c>
      <c r="AA164" s="257">
        <f t="shared" si="51"/>
        <v>2928766453.7813153</v>
      </c>
      <c r="AB164" s="257"/>
      <c r="AC164" s="32" t="str">
        <f t="shared" si="47"/>
        <v>BERTAHAP</v>
      </c>
      <c r="AD164" s="259">
        <f t="shared" si="48"/>
        <v>0</v>
      </c>
      <c r="AE164" s="260">
        <v>2</v>
      </c>
      <c r="AF164" s="261"/>
      <c r="AG164" s="257" t="e">
        <f>IF(AF164&gt;#REF!,"LB","KR")</f>
        <v>#REF!</v>
      </c>
      <c r="AH164" s="261">
        <v>2388437000</v>
      </c>
      <c r="AI164" s="261">
        <v>2692150000</v>
      </c>
      <c r="AJ164" s="261">
        <v>2858196000</v>
      </c>
      <c r="AK164" s="262">
        <v>3034483000</v>
      </c>
      <c r="AL164" s="262">
        <v>2858196000</v>
      </c>
      <c r="AM164" s="261">
        <v>3034483000</v>
      </c>
      <c r="AN164" s="261">
        <v>3221644000</v>
      </c>
      <c r="AO164" s="15"/>
      <c r="AP164" s="15"/>
      <c r="AQ164" s="264">
        <v>-1534411.2613999955</v>
      </c>
      <c r="AR164" s="265"/>
      <c r="AS164" s="266"/>
      <c r="AT164" s="266"/>
      <c r="AU164" s="266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276"/>
      <c r="BT164" s="269"/>
      <c r="BU164" s="269" t="s">
        <v>78</v>
      </c>
      <c r="BV164" s="270">
        <v>19</v>
      </c>
      <c r="BW164" s="271">
        <v>138</v>
      </c>
      <c r="BX164" s="271">
        <v>120</v>
      </c>
      <c r="BY164" s="272">
        <v>29442358.790800005</v>
      </c>
      <c r="BZ164" s="272">
        <v>3247644000</v>
      </c>
      <c r="CA164" s="272">
        <v>3660613000</v>
      </c>
      <c r="CB164" s="272">
        <v>3886392000</v>
      </c>
      <c r="CC164" s="272">
        <v>4126096000</v>
      </c>
      <c r="CD164" s="272">
        <v>4380585000</v>
      </c>
      <c r="CE164" s="15"/>
      <c r="CF164" s="42">
        <v>3029687760</v>
      </c>
      <c r="CG164" s="187">
        <v>3216551980</v>
      </c>
    </row>
    <row r="165" spans="1:85">
      <c r="A165" s="3">
        <f t="shared" si="49"/>
        <v>126</v>
      </c>
      <c r="B165" s="249">
        <v>8</v>
      </c>
      <c r="C165" s="250" t="s">
        <v>163</v>
      </c>
      <c r="D165" s="285">
        <v>17</v>
      </c>
      <c r="E165" s="252"/>
      <c r="F165" s="40" t="s">
        <v>67</v>
      </c>
      <c r="G165" s="253">
        <f t="shared" si="30"/>
        <v>85</v>
      </c>
      <c r="H165" s="253">
        <f t="shared" si="31"/>
        <v>74</v>
      </c>
      <c r="I165" s="254">
        <f t="shared" si="32"/>
        <v>26966806</v>
      </c>
      <c r="J165" s="254">
        <f t="shared" si="33"/>
        <v>1</v>
      </c>
      <c r="K165" s="255">
        <f t="shared" si="34"/>
        <v>1.06</v>
      </c>
      <c r="L165" s="256">
        <f t="shared" si="56"/>
        <v>1.01</v>
      </c>
      <c r="M165" s="257">
        <f t="shared" si="35"/>
        <v>24125622.423629135</v>
      </c>
      <c r="N165" s="257">
        <f t="shared" si="36"/>
        <v>27193431.171833493</v>
      </c>
      <c r="O165" s="257">
        <f t="shared" si="37"/>
        <v>28870662.503600005</v>
      </c>
      <c r="P165" s="257">
        <f t="shared" si="38"/>
        <v>30651341.793900453</v>
      </c>
      <c r="Q165" s="258">
        <f t="shared" si="39"/>
        <v>28870662.503600005</v>
      </c>
      <c r="R165" s="257">
        <f t="shared" si="39"/>
        <v>30651341.793900453</v>
      </c>
      <c r="S165" s="257">
        <f t="shared" si="40"/>
        <v>32541849.486459062</v>
      </c>
      <c r="T165" s="257"/>
      <c r="U165" s="257">
        <f t="shared" si="41"/>
        <v>1785296059.348556</v>
      </c>
      <c r="V165" s="257">
        <f t="shared" si="42"/>
        <v>2012313906.7156785</v>
      </c>
      <c r="W165" s="257">
        <f t="shared" si="43"/>
        <v>2136429025.2664003</v>
      </c>
      <c r="X165" s="258">
        <f t="shared" si="44"/>
        <v>2268199292.7486334</v>
      </c>
      <c r="Y165" s="258">
        <f t="shared" si="45"/>
        <v>2136429025.2664003</v>
      </c>
      <c r="Z165" s="257">
        <f t="shared" si="46"/>
        <v>2268199292.7486334</v>
      </c>
      <c r="AA165" s="257">
        <f t="shared" si="51"/>
        <v>2408096861.9979706</v>
      </c>
      <c r="AB165" s="257"/>
      <c r="AC165" s="32" t="str">
        <f t="shared" si="47"/>
        <v>BERTAHAP</v>
      </c>
      <c r="AD165" s="259">
        <f t="shared" si="48"/>
        <v>0</v>
      </c>
      <c r="AE165" s="260">
        <v>2</v>
      </c>
      <c r="AF165" s="261"/>
      <c r="AG165" s="257" t="e">
        <f>IF(AF165&gt;#REF!,"LB","KR")</f>
        <v>#REF!</v>
      </c>
      <c r="AH165" s="261">
        <v>1963826000</v>
      </c>
      <c r="AI165" s="261">
        <v>2213546000</v>
      </c>
      <c r="AJ165" s="261">
        <v>2350072000</v>
      </c>
      <c r="AK165" s="262">
        <v>2495020000</v>
      </c>
      <c r="AL165" s="262">
        <v>2350072000</v>
      </c>
      <c r="AM165" s="261">
        <v>2495020000</v>
      </c>
      <c r="AN165" s="261">
        <v>2648907000</v>
      </c>
      <c r="AO165" s="15"/>
      <c r="AP165" s="15"/>
      <c r="AQ165" s="264">
        <v>-1534411.2613999955</v>
      </c>
      <c r="AR165" s="265"/>
      <c r="AS165" s="266"/>
      <c r="AT165" s="266"/>
      <c r="AU165" s="266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276">
        <v>35</v>
      </c>
      <c r="BT165" s="296" t="s">
        <v>164</v>
      </c>
      <c r="BU165" s="269" t="s">
        <v>56</v>
      </c>
      <c r="BV165" s="270" t="s">
        <v>32</v>
      </c>
      <c r="BW165" s="271">
        <v>85</v>
      </c>
      <c r="BX165" s="271">
        <v>74</v>
      </c>
      <c r="BY165" s="272">
        <v>29442358.790800005</v>
      </c>
      <c r="BZ165" s="272">
        <v>2002714000</v>
      </c>
      <c r="CA165" s="272">
        <v>2257378000</v>
      </c>
      <c r="CB165" s="272">
        <v>2396609000</v>
      </c>
      <c r="CC165" s="272">
        <v>2544426000</v>
      </c>
      <c r="CD165" s="272">
        <v>2701361000</v>
      </c>
      <c r="CE165" s="15">
        <v>7</v>
      </c>
      <c r="CF165" s="42">
        <v>2491076320</v>
      </c>
      <c r="CG165" s="187">
        <v>2644721200</v>
      </c>
    </row>
    <row r="166" spans="1:85">
      <c r="A166" s="3">
        <f t="shared" si="49"/>
        <v>127</v>
      </c>
      <c r="B166" s="249">
        <v>9</v>
      </c>
      <c r="C166" s="250" t="s">
        <v>163</v>
      </c>
      <c r="D166" s="285">
        <v>19</v>
      </c>
      <c r="E166" s="252"/>
      <c r="F166" s="40" t="s">
        <v>78</v>
      </c>
      <c r="G166" s="253">
        <f t="shared" si="30"/>
        <v>138</v>
      </c>
      <c r="H166" s="253">
        <f t="shared" si="31"/>
        <v>120</v>
      </c>
      <c r="I166" s="254">
        <f t="shared" si="32"/>
        <v>26966806</v>
      </c>
      <c r="J166" s="254">
        <f t="shared" si="33"/>
        <v>1</v>
      </c>
      <c r="K166" s="255">
        <f t="shared" si="34"/>
        <v>1.06</v>
      </c>
      <c r="L166" s="256">
        <f>SUMIF($AN$4:$AN$22,D166,$AT$4:$AT$22)</f>
        <v>1.01</v>
      </c>
      <c r="M166" s="257">
        <f t="shared" si="35"/>
        <v>24125622.423629135</v>
      </c>
      <c r="N166" s="257">
        <f t="shared" si="36"/>
        <v>27193431.171833493</v>
      </c>
      <c r="O166" s="257">
        <f t="shared" si="37"/>
        <v>28870662.503600005</v>
      </c>
      <c r="P166" s="257">
        <f t="shared" si="38"/>
        <v>30651341.793900453</v>
      </c>
      <c r="Q166" s="258">
        <f t="shared" si="39"/>
        <v>28870662.503600005</v>
      </c>
      <c r="R166" s="257">
        <f t="shared" si="39"/>
        <v>30651341.793900453</v>
      </c>
      <c r="S166" s="257">
        <f t="shared" si="40"/>
        <v>32541849.486459062</v>
      </c>
      <c r="T166" s="257"/>
      <c r="U166" s="257">
        <f t="shared" si="41"/>
        <v>2895074690.8354959</v>
      </c>
      <c r="V166" s="257">
        <f t="shared" si="42"/>
        <v>3263211740.620019</v>
      </c>
      <c r="W166" s="257">
        <f t="shared" si="43"/>
        <v>3464479500.4320006</v>
      </c>
      <c r="X166" s="258">
        <f t="shared" si="44"/>
        <v>3678161015.2680545</v>
      </c>
      <c r="Y166" s="258">
        <f t="shared" si="45"/>
        <v>3464479500.4320006</v>
      </c>
      <c r="Z166" s="257">
        <f t="shared" si="46"/>
        <v>3678161015.2680545</v>
      </c>
      <c r="AA166" s="257">
        <f t="shared" si="51"/>
        <v>3905021938.3750873</v>
      </c>
      <c r="AB166" s="257"/>
      <c r="AC166" s="32" t="str">
        <f t="shared" si="47"/>
        <v>BERTAHAP</v>
      </c>
      <c r="AD166" s="259">
        <f t="shared" si="48"/>
        <v>0</v>
      </c>
      <c r="AE166" s="260">
        <v>2</v>
      </c>
      <c r="AF166" s="261"/>
      <c r="AG166" s="257" t="e">
        <f>IF(AF166&gt;#REF!,"LB","KR")</f>
        <v>#REF!</v>
      </c>
      <c r="AH166" s="261">
        <v>3184583000</v>
      </c>
      <c r="AI166" s="261">
        <v>3589533000</v>
      </c>
      <c r="AJ166" s="261">
        <v>3810928000</v>
      </c>
      <c r="AK166" s="262">
        <v>4045978000</v>
      </c>
      <c r="AL166" s="262">
        <v>3810928000</v>
      </c>
      <c r="AM166" s="261">
        <v>4045978000</v>
      </c>
      <c r="AN166" s="261">
        <v>4295525000</v>
      </c>
      <c r="AO166" s="15"/>
      <c r="AP166" s="15"/>
      <c r="AQ166" s="264">
        <v>-1534411.2613999955</v>
      </c>
      <c r="AR166" s="265"/>
      <c r="AS166" s="266"/>
      <c r="AT166" s="266"/>
      <c r="AU166" s="266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276"/>
      <c r="BT166" s="269"/>
      <c r="BU166" s="269" t="s">
        <v>58</v>
      </c>
      <c r="BV166" s="270" t="s">
        <v>38</v>
      </c>
      <c r="BW166" s="271">
        <v>101</v>
      </c>
      <c r="BX166" s="271">
        <v>90</v>
      </c>
      <c r="BY166" s="272">
        <v>29442358.790800005</v>
      </c>
      <c r="BZ166" s="272">
        <v>2435733000</v>
      </c>
      <c r="CA166" s="272">
        <v>2745460000</v>
      </c>
      <c r="CB166" s="272">
        <v>2914794000</v>
      </c>
      <c r="CC166" s="272">
        <v>3094572000</v>
      </c>
      <c r="CD166" s="272">
        <v>3285439000</v>
      </c>
      <c r="CE166" s="15"/>
      <c r="CF166" s="42">
        <v>4039583680</v>
      </c>
      <c r="CG166" s="187">
        <v>4288736680</v>
      </c>
    </row>
    <row r="167" spans="1:85">
      <c r="A167" s="3">
        <f t="shared" si="49"/>
        <v>128</v>
      </c>
      <c r="B167" s="249">
        <v>10</v>
      </c>
      <c r="C167" s="250" t="s">
        <v>163</v>
      </c>
      <c r="D167" s="285">
        <v>21</v>
      </c>
      <c r="E167" s="252"/>
      <c r="F167" s="40" t="s">
        <v>84</v>
      </c>
      <c r="G167" s="253">
        <f t="shared" si="30"/>
        <v>132</v>
      </c>
      <c r="H167" s="253">
        <f t="shared" si="31"/>
        <v>112</v>
      </c>
      <c r="I167" s="254">
        <f t="shared" si="32"/>
        <v>26966806</v>
      </c>
      <c r="J167" s="254">
        <f t="shared" si="33"/>
        <v>3</v>
      </c>
      <c r="K167" s="255">
        <f t="shared" si="34"/>
        <v>1.1000000000000001</v>
      </c>
      <c r="L167" s="256">
        <f>SUMIF($AN$4:$AN$22,D167,$AT$4:$AT$22)</f>
        <v>1.01</v>
      </c>
      <c r="M167" s="257">
        <f t="shared" si="35"/>
        <v>25036023.269803815</v>
      </c>
      <c r="N167" s="257">
        <f t="shared" si="36"/>
        <v>28219598.385864943</v>
      </c>
      <c r="O167" s="257">
        <f t="shared" si="37"/>
        <v>29960121.466000002</v>
      </c>
      <c r="P167" s="257">
        <f t="shared" si="38"/>
        <v>31807996.201217446</v>
      </c>
      <c r="Q167" s="258">
        <f t="shared" si="39"/>
        <v>29960121.466000002</v>
      </c>
      <c r="R167" s="257">
        <f t="shared" si="39"/>
        <v>31807996.201217446</v>
      </c>
      <c r="S167" s="257">
        <f t="shared" si="40"/>
        <v>33769843.806702793</v>
      </c>
      <c r="T167" s="257"/>
      <c r="U167" s="257">
        <f t="shared" si="41"/>
        <v>2804034606.2180271</v>
      </c>
      <c r="V167" s="257">
        <f t="shared" si="42"/>
        <v>3160595019.2168736</v>
      </c>
      <c r="W167" s="257">
        <f t="shared" si="43"/>
        <v>3355533604.1920004</v>
      </c>
      <c r="X167" s="258">
        <f t="shared" si="44"/>
        <v>3562495574.5363541</v>
      </c>
      <c r="Y167" s="258">
        <f t="shared" si="45"/>
        <v>3355533604.1920004</v>
      </c>
      <c r="Z167" s="257">
        <f t="shared" si="46"/>
        <v>3562495574.5363541</v>
      </c>
      <c r="AA167" s="257">
        <f t="shared" si="51"/>
        <v>3782222506.3507128</v>
      </c>
      <c r="AB167" s="257"/>
      <c r="AC167" s="32" t="str">
        <f t="shared" si="47"/>
        <v>BERTAHAP</v>
      </c>
      <c r="AD167" s="259">
        <f t="shared" si="48"/>
        <v>0</v>
      </c>
      <c r="AE167" s="260">
        <v>2</v>
      </c>
      <c r="AF167" s="261"/>
      <c r="AG167" s="257" t="e">
        <f>IF(AF167&gt;#REF!,"LB","KR")</f>
        <v>#REF!</v>
      </c>
      <c r="AH167" s="261">
        <v>3084439000</v>
      </c>
      <c r="AI167" s="261">
        <v>3476655000</v>
      </c>
      <c r="AJ167" s="261">
        <v>3691087000</v>
      </c>
      <c r="AK167" s="262">
        <v>3918746000</v>
      </c>
      <c r="AL167" s="262">
        <v>3691087000</v>
      </c>
      <c r="AM167" s="261">
        <v>3918746000</v>
      </c>
      <c r="AN167" s="261">
        <v>4160445000</v>
      </c>
      <c r="AO167" s="15"/>
      <c r="AP167" s="15"/>
      <c r="AQ167" s="264">
        <v>-444952.29899999872</v>
      </c>
      <c r="AR167" s="265"/>
      <c r="AS167" s="266"/>
      <c r="AT167" s="266"/>
      <c r="AU167" s="266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276"/>
      <c r="BT167" s="269"/>
      <c r="BU167" s="269" t="s">
        <v>60</v>
      </c>
      <c r="BV167" s="270" t="s">
        <v>44</v>
      </c>
      <c r="BW167" s="271">
        <v>101</v>
      </c>
      <c r="BX167" s="271">
        <v>90</v>
      </c>
      <c r="BY167" s="272">
        <v>29442358.790800005</v>
      </c>
      <c r="BZ167" s="272">
        <v>2435733000</v>
      </c>
      <c r="CA167" s="272">
        <v>2745460000</v>
      </c>
      <c r="CB167" s="272">
        <v>2914794000</v>
      </c>
      <c r="CC167" s="272">
        <v>3094572000</v>
      </c>
      <c r="CD167" s="272">
        <v>3285439000</v>
      </c>
      <c r="CE167" s="15"/>
      <c r="CF167" s="42">
        <v>3912552220</v>
      </c>
      <c r="CG167" s="187">
        <v>4153870760</v>
      </c>
    </row>
    <row r="168" spans="1:85">
      <c r="A168" s="3">
        <f t="shared" si="49"/>
        <v>129</v>
      </c>
      <c r="B168" s="249">
        <v>1</v>
      </c>
      <c r="C168" s="250" t="s">
        <v>165</v>
      </c>
      <c r="D168" s="251" t="s">
        <v>19</v>
      </c>
      <c r="E168" s="252"/>
      <c r="F168" s="40" t="s">
        <v>72</v>
      </c>
      <c r="G168" s="253">
        <f t="shared" ref="G168:G231" si="57">SUMIF($V$10:$V$28,F168,$AA$10:$AA$28)</f>
        <v>175</v>
      </c>
      <c r="H168" s="253">
        <f t="shared" ref="H168:H231" si="58">SUMIF($V$10:$V$28,F168,$X$10:$X$28)</f>
        <v>156</v>
      </c>
      <c r="I168" s="254">
        <f t="shared" ref="I168:I231" si="59">$I$27</f>
        <v>26966806</v>
      </c>
      <c r="J168" s="254">
        <f t="shared" ref="J168:J231" si="60">SUMIF($AN$4:$AN$22,D168,$AO$4:$AO$22)</f>
        <v>5</v>
      </c>
      <c r="K168" s="255">
        <f t="shared" ref="K168:K231" si="61">IF(J168=$AJ$25,$AI$25,IF(J168=$AJ$26,$AI$26,IF(J168=$AJ$27,$AI$27,IF(J168=$AJ$28,$AI$28,IF(J168=$AJ$29,$AI$29,IF(J168=$AJ$30,$AI$30))))))</f>
        <v>1.08</v>
      </c>
      <c r="L168" s="305">
        <f t="shared" ref="L168:L175" si="62">SUMIF($AN$4:$AN$22,D168,$BH$4:$BH$22)</f>
        <v>1.02</v>
      </c>
      <c r="M168" s="257">
        <f t="shared" ref="M168:M231" si="63">$O168/(1+6%/12)^36</f>
        <v>24824197.330347329</v>
      </c>
      <c r="N168" s="257">
        <f t="shared" ref="N168:N231" si="64">$O168/(1+6%/12)^12</f>
        <v>27980836.707352675</v>
      </c>
      <c r="O168" s="257">
        <f t="shared" ref="O168:O231" si="65">$I$27*K168*L168</f>
        <v>29706633.489600003</v>
      </c>
      <c r="P168" s="257">
        <f t="shared" ref="P168:P231" si="66">$O168*(1+6%/12)^12</f>
        <v>31538873.641099136</v>
      </c>
      <c r="Q168" s="258">
        <f t="shared" ref="Q168:R231" si="67">O168</f>
        <v>29706633.489600003</v>
      </c>
      <c r="R168" s="257">
        <f t="shared" si="67"/>
        <v>31538873.641099136</v>
      </c>
      <c r="S168" s="257">
        <f t="shared" ref="S168:S231" si="68">$O168*(1+6%/12)^24</f>
        <v>33484122.355953015</v>
      </c>
      <c r="T168" s="257"/>
      <c r="U168" s="257">
        <f t="shared" ref="U168:U231" si="69">M168*H168</f>
        <v>3872574783.5341835</v>
      </c>
      <c r="V168" s="257">
        <f t="shared" ref="V168:V231" si="70">N168*H168</f>
        <v>4365010526.3470173</v>
      </c>
      <c r="W168" s="257">
        <f t="shared" ref="W168:W231" si="71">O168*H168</f>
        <v>4634234824.3776007</v>
      </c>
      <c r="X168" s="258">
        <f t="shared" ref="X168:X231" si="72">P168*H168</f>
        <v>4920064288.0114651</v>
      </c>
      <c r="Y168" s="258">
        <f t="shared" ref="Y168:Y231" si="73">Q168*H168</f>
        <v>4634234824.3776007</v>
      </c>
      <c r="Z168" s="257">
        <f t="shared" ref="Z168:Z231" si="74">R168*H168</f>
        <v>4920064288.0114651</v>
      </c>
      <c r="AA168" s="257">
        <f t="shared" si="51"/>
        <v>5223523087.5286703</v>
      </c>
      <c r="AB168" s="257"/>
      <c r="AC168" s="32" t="str">
        <f t="shared" ref="AC168:AC231" si="75">IF(AE168=$H$32,$M$32,IF(AE168=$H$33,$M$33,IF(AE168=$H$34,$M$34)))</f>
        <v>BERTAHAP</v>
      </c>
      <c r="AD168" s="259">
        <f t="shared" ref="AD168:AD231" si="76">IF(AC168=$M$32,$N$32,IF(AC168=$M$33,$N$33,$N$34))</f>
        <v>0</v>
      </c>
      <c r="AE168" s="260">
        <v>2</v>
      </c>
      <c r="AF168" s="261"/>
      <c r="AG168" s="257" t="e">
        <f>IF(AF168&gt;#REF!,"LB","KR")</f>
        <v>#REF!</v>
      </c>
      <c r="AH168" s="261">
        <v>4259833000</v>
      </c>
      <c r="AI168" s="261">
        <v>4801512000</v>
      </c>
      <c r="AJ168" s="261">
        <v>5097659000</v>
      </c>
      <c r="AK168" s="262">
        <v>5412071000</v>
      </c>
      <c r="AL168" s="262">
        <v>5097659000</v>
      </c>
      <c r="AM168" s="261">
        <v>5412071000</v>
      </c>
      <c r="AN168" s="261">
        <v>5745876000</v>
      </c>
      <c r="AO168" s="15"/>
      <c r="AP168" s="15"/>
      <c r="AQ168" s="264">
        <v>-698440.27539999783</v>
      </c>
      <c r="AR168" s="265"/>
      <c r="AS168" s="266"/>
      <c r="AT168" s="266"/>
      <c r="AU168" s="266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276"/>
      <c r="BT168" s="269"/>
      <c r="BU168" s="269" t="s">
        <v>62</v>
      </c>
      <c r="BV168" s="270">
        <v>11</v>
      </c>
      <c r="BW168" s="271">
        <v>101</v>
      </c>
      <c r="BX168" s="271">
        <v>90</v>
      </c>
      <c r="BY168" s="272">
        <v>29442358.790800005</v>
      </c>
      <c r="BZ168" s="272">
        <v>2435733000</v>
      </c>
      <c r="CA168" s="272">
        <v>2745460000</v>
      </c>
      <c r="CB168" s="272">
        <v>2914794000</v>
      </c>
      <c r="CC168" s="272">
        <v>3094572000</v>
      </c>
      <c r="CD168" s="272">
        <v>3285439000</v>
      </c>
      <c r="CE168" s="15"/>
      <c r="CF168" s="42">
        <v>5403518540</v>
      </c>
      <c r="CG168" s="187">
        <v>5736795260</v>
      </c>
    </row>
    <row r="169" spans="1:85">
      <c r="A169" s="3">
        <f t="shared" ref="A169:A232" si="77">A168+1</f>
        <v>130</v>
      </c>
      <c r="B169" s="249">
        <v>2</v>
      </c>
      <c r="C169" s="250" t="s">
        <v>165</v>
      </c>
      <c r="D169" s="251" t="s">
        <v>29</v>
      </c>
      <c r="E169" s="252"/>
      <c r="F169" s="40" t="s">
        <v>74</v>
      </c>
      <c r="G169" s="253">
        <f t="shared" si="57"/>
        <v>85</v>
      </c>
      <c r="H169" s="253">
        <f t="shared" si="58"/>
        <v>74</v>
      </c>
      <c r="I169" s="254">
        <f t="shared" si="59"/>
        <v>26966806</v>
      </c>
      <c r="J169" s="254">
        <f t="shared" si="60"/>
        <v>1</v>
      </c>
      <c r="K169" s="255">
        <f t="shared" si="61"/>
        <v>1.06</v>
      </c>
      <c r="L169" s="305">
        <f t="shared" si="62"/>
        <v>1.02</v>
      </c>
      <c r="M169" s="257">
        <f t="shared" si="63"/>
        <v>24364489.972377934</v>
      </c>
      <c r="N169" s="257">
        <f t="shared" si="64"/>
        <v>27462673.064623922</v>
      </c>
      <c r="O169" s="257">
        <f t="shared" si="65"/>
        <v>29156510.647200003</v>
      </c>
      <c r="P169" s="257">
        <f t="shared" si="66"/>
        <v>30954820.425523225</v>
      </c>
      <c r="Q169" s="258">
        <f t="shared" si="67"/>
        <v>29156510.647200003</v>
      </c>
      <c r="R169" s="257">
        <f t="shared" si="67"/>
        <v>30954820.425523225</v>
      </c>
      <c r="S169" s="257">
        <f t="shared" si="68"/>
        <v>32864046.016027961</v>
      </c>
      <c r="T169" s="257"/>
      <c r="U169" s="257">
        <f t="shared" si="69"/>
        <v>1802972257.9559672</v>
      </c>
      <c r="V169" s="257">
        <f t="shared" si="70"/>
        <v>2032237806.7821703</v>
      </c>
      <c r="W169" s="257">
        <f t="shared" si="71"/>
        <v>2157581787.8928003</v>
      </c>
      <c r="X169" s="258">
        <f t="shared" si="72"/>
        <v>2290656711.4887185</v>
      </c>
      <c r="Y169" s="258">
        <f t="shared" si="73"/>
        <v>2157581787.8928003</v>
      </c>
      <c r="Z169" s="257">
        <f t="shared" si="74"/>
        <v>2290656711.4887185</v>
      </c>
      <c r="AA169" s="257">
        <f t="shared" ref="AA169:AA232" si="78">S169*H169</f>
        <v>2431939405.186069</v>
      </c>
      <c r="AB169" s="257"/>
      <c r="AC169" s="32" t="str">
        <f t="shared" si="75"/>
        <v>BERTAHAP</v>
      </c>
      <c r="AD169" s="259">
        <f t="shared" si="76"/>
        <v>0</v>
      </c>
      <c r="AE169" s="260">
        <v>2</v>
      </c>
      <c r="AF169" s="261"/>
      <c r="AG169" s="257" t="e">
        <f>IF(AF169&gt;#REF!,"LB","KR")</f>
        <v>#REF!</v>
      </c>
      <c r="AH169" s="261">
        <v>1983270000</v>
      </c>
      <c r="AI169" s="261">
        <v>2235462000</v>
      </c>
      <c r="AJ169" s="261">
        <v>2373340000</v>
      </c>
      <c r="AK169" s="262">
        <v>2519723000</v>
      </c>
      <c r="AL169" s="262">
        <v>2373340000</v>
      </c>
      <c r="AM169" s="261">
        <v>2519723000</v>
      </c>
      <c r="AN169" s="261">
        <v>2675134000</v>
      </c>
      <c r="AO169" s="15"/>
      <c r="AP169" s="15"/>
      <c r="AQ169" s="264">
        <v>-1248563.1177999973</v>
      </c>
      <c r="AR169" s="265"/>
      <c r="AS169" s="266"/>
      <c r="AT169" s="266"/>
      <c r="AU169" s="266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276"/>
      <c r="BT169" s="296"/>
      <c r="BU169" s="269" t="s">
        <v>64</v>
      </c>
      <c r="BV169" s="270">
        <v>15</v>
      </c>
      <c r="BW169" s="271">
        <v>101</v>
      </c>
      <c r="BX169" s="271">
        <v>90</v>
      </c>
      <c r="BY169" s="272">
        <v>29442358.790800005</v>
      </c>
      <c r="BZ169" s="272">
        <v>2435733000</v>
      </c>
      <c r="CA169" s="272">
        <v>2745460000</v>
      </c>
      <c r="CB169" s="272">
        <v>2914794000</v>
      </c>
      <c r="CC169" s="272">
        <v>3094572000</v>
      </c>
      <c r="CD169" s="272">
        <v>3285439000</v>
      </c>
      <c r="CE169" s="15"/>
      <c r="CF169" s="42">
        <v>2515740400</v>
      </c>
      <c r="CG169" s="187">
        <v>2670906380</v>
      </c>
    </row>
    <row r="170" spans="1:85">
      <c r="A170" s="3">
        <f t="shared" si="77"/>
        <v>131</v>
      </c>
      <c r="B170" s="249">
        <v>3</v>
      </c>
      <c r="C170" s="250" t="s">
        <v>165</v>
      </c>
      <c r="D170" s="251" t="s">
        <v>32</v>
      </c>
      <c r="E170" s="252"/>
      <c r="F170" s="40" t="s">
        <v>56</v>
      </c>
      <c r="G170" s="253">
        <f t="shared" si="57"/>
        <v>85</v>
      </c>
      <c r="H170" s="253">
        <f t="shared" si="58"/>
        <v>74</v>
      </c>
      <c r="I170" s="254">
        <f t="shared" si="59"/>
        <v>26966806</v>
      </c>
      <c r="J170" s="254">
        <f t="shared" si="60"/>
        <v>1</v>
      </c>
      <c r="K170" s="255">
        <f t="shared" si="61"/>
        <v>1.06</v>
      </c>
      <c r="L170" s="305">
        <f t="shared" si="62"/>
        <v>1.02</v>
      </c>
      <c r="M170" s="257">
        <f t="shared" si="63"/>
        <v>24364489.972377934</v>
      </c>
      <c r="N170" s="257">
        <f t="shared" si="64"/>
        <v>27462673.064623922</v>
      </c>
      <c r="O170" s="257">
        <f t="shared" si="65"/>
        <v>29156510.647200003</v>
      </c>
      <c r="P170" s="257">
        <f t="shared" si="66"/>
        <v>30954820.425523225</v>
      </c>
      <c r="Q170" s="258">
        <f t="shared" si="67"/>
        <v>29156510.647200003</v>
      </c>
      <c r="R170" s="257">
        <f t="shared" si="67"/>
        <v>30954820.425523225</v>
      </c>
      <c r="S170" s="257">
        <f t="shared" si="68"/>
        <v>32864046.016027961</v>
      </c>
      <c r="T170" s="257"/>
      <c r="U170" s="257">
        <f t="shared" si="69"/>
        <v>1802972257.9559672</v>
      </c>
      <c r="V170" s="257">
        <f t="shared" si="70"/>
        <v>2032237806.7821703</v>
      </c>
      <c r="W170" s="257">
        <f t="shared" si="71"/>
        <v>2157581787.8928003</v>
      </c>
      <c r="X170" s="258">
        <f t="shared" si="72"/>
        <v>2290656711.4887185</v>
      </c>
      <c r="Y170" s="258">
        <f t="shared" si="73"/>
        <v>2157581787.8928003</v>
      </c>
      <c r="Z170" s="257">
        <f t="shared" si="74"/>
        <v>2290656711.4887185</v>
      </c>
      <c r="AA170" s="257">
        <f t="shared" si="78"/>
        <v>2431939405.186069</v>
      </c>
      <c r="AB170" s="257"/>
      <c r="AC170" s="32" t="str">
        <f t="shared" si="75"/>
        <v>BERTAHAP</v>
      </c>
      <c r="AD170" s="259">
        <f t="shared" si="76"/>
        <v>0</v>
      </c>
      <c r="AE170" s="260">
        <v>2</v>
      </c>
      <c r="AF170" s="261"/>
      <c r="AG170" s="257" t="e">
        <f>IF(AF170&gt;#REF!,"LB","KR")</f>
        <v>#REF!</v>
      </c>
      <c r="AH170" s="261">
        <v>1983270000</v>
      </c>
      <c r="AI170" s="261">
        <v>2235462000</v>
      </c>
      <c r="AJ170" s="261">
        <v>2373340000</v>
      </c>
      <c r="AK170" s="262">
        <v>2519723000</v>
      </c>
      <c r="AL170" s="262">
        <v>2373340000</v>
      </c>
      <c r="AM170" s="261">
        <v>2519723000</v>
      </c>
      <c r="AN170" s="261">
        <v>2675134000</v>
      </c>
      <c r="AO170" s="15"/>
      <c r="AP170" s="15"/>
      <c r="AQ170" s="264">
        <v>-1248563.1177999973</v>
      </c>
      <c r="AR170" s="265"/>
      <c r="AS170" s="266"/>
      <c r="AT170" s="266"/>
      <c r="AU170" s="266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276"/>
      <c r="BT170" s="269"/>
      <c r="BU170" s="269" t="s">
        <v>67</v>
      </c>
      <c r="BV170" s="270">
        <v>17</v>
      </c>
      <c r="BW170" s="271">
        <v>85</v>
      </c>
      <c r="BX170" s="271">
        <v>74</v>
      </c>
      <c r="BY170" s="272">
        <v>29442358.790800005</v>
      </c>
      <c r="BZ170" s="272">
        <v>2002714000</v>
      </c>
      <c r="CA170" s="272">
        <v>2257378000</v>
      </c>
      <c r="CB170" s="272">
        <v>2396609000</v>
      </c>
      <c r="CC170" s="272">
        <v>2544426000</v>
      </c>
      <c r="CD170" s="272">
        <v>2701361000</v>
      </c>
      <c r="CE170" s="15"/>
      <c r="CF170" s="42">
        <v>2515740400</v>
      </c>
      <c r="CG170" s="187">
        <v>2670906380</v>
      </c>
    </row>
    <row r="171" spans="1:85">
      <c r="A171" s="3">
        <f t="shared" si="77"/>
        <v>132</v>
      </c>
      <c r="B171" s="249">
        <v>4</v>
      </c>
      <c r="C171" s="250" t="s">
        <v>165</v>
      </c>
      <c r="D171" s="251" t="s">
        <v>38</v>
      </c>
      <c r="E171" s="252"/>
      <c r="F171" s="40" t="s">
        <v>58</v>
      </c>
      <c r="G171" s="253">
        <f t="shared" si="57"/>
        <v>101</v>
      </c>
      <c r="H171" s="253">
        <f t="shared" si="58"/>
        <v>90</v>
      </c>
      <c r="I171" s="254">
        <f t="shared" si="59"/>
        <v>26966806</v>
      </c>
      <c r="J171" s="254">
        <f t="shared" si="60"/>
        <v>1</v>
      </c>
      <c r="K171" s="255">
        <f t="shared" si="61"/>
        <v>1.06</v>
      </c>
      <c r="L171" s="305">
        <f t="shared" si="62"/>
        <v>1.02</v>
      </c>
      <c r="M171" s="257">
        <f t="shared" si="63"/>
        <v>24364489.972377934</v>
      </c>
      <c r="N171" s="257">
        <f t="shared" si="64"/>
        <v>27462673.064623922</v>
      </c>
      <c r="O171" s="257">
        <f t="shared" si="65"/>
        <v>29156510.647200003</v>
      </c>
      <c r="P171" s="257">
        <f t="shared" si="66"/>
        <v>30954820.425523225</v>
      </c>
      <c r="Q171" s="258">
        <f t="shared" si="67"/>
        <v>29156510.647200003</v>
      </c>
      <c r="R171" s="257">
        <f t="shared" si="67"/>
        <v>30954820.425523225</v>
      </c>
      <c r="S171" s="257">
        <f t="shared" si="68"/>
        <v>32864046.016027961</v>
      </c>
      <c r="T171" s="257"/>
      <c r="U171" s="257">
        <f t="shared" si="69"/>
        <v>2192804097.5140142</v>
      </c>
      <c r="V171" s="257">
        <f t="shared" si="70"/>
        <v>2471640575.816153</v>
      </c>
      <c r="W171" s="257">
        <f t="shared" si="71"/>
        <v>2624085958.2480001</v>
      </c>
      <c r="X171" s="258">
        <f t="shared" si="72"/>
        <v>2785933838.2970901</v>
      </c>
      <c r="Y171" s="258">
        <f t="shared" si="73"/>
        <v>2624085958.2480001</v>
      </c>
      <c r="Z171" s="257">
        <f t="shared" si="74"/>
        <v>2785933838.2970901</v>
      </c>
      <c r="AA171" s="257">
        <f t="shared" si="78"/>
        <v>2957764141.4425163</v>
      </c>
      <c r="AB171" s="257"/>
      <c r="AC171" s="32" t="str">
        <f t="shared" si="75"/>
        <v>BERTAHAP</v>
      </c>
      <c r="AD171" s="259">
        <f t="shared" si="76"/>
        <v>0</v>
      </c>
      <c r="AE171" s="260">
        <v>2</v>
      </c>
      <c r="AF171" s="261"/>
      <c r="AG171" s="257" t="e">
        <f>IF(AF171&gt;#REF!,"LB","KR")</f>
        <v>#REF!</v>
      </c>
      <c r="AH171" s="261">
        <v>2412085000</v>
      </c>
      <c r="AI171" s="261">
        <v>2718805000</v>
      </c>
      <c r="AJ171" s="261">
        <v>2886495000</v>
      </c>
      <c r="AK171" s="262">
        <v>3064528000</v>
      </c>
      <c r="AL171" s="262">
        <v>2886495000</v>
      </c>
      <c r="AM171" s="261">
        <v>3064528000</v>
      </c>
      <c r="AN171" s="261">
        <v>3253541000</v>
      </c>
      <c r="AO171" s="15"/>
      <c r="AP171" s="15"/>
      <c r="AQ171" s="264">
        <v>-1248563.1177999973</v>
      </c>
      <c r="AR171" s="265"/>
      <c r="AS171" s="266"/>
      <c r="AT171" s="266"/>
      <c r="AU171" s="266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276"/>
      <c r="BT171" s="269"/>
      <c r="BU171" s="269" t="s">
        <v>78</v>
      </c>
      <c r="BV171" s="270">
        <v>19</v>
      </c>
      <c r="BW171" s="271">
        <v>138</v>
      </c>
      <c r="BX171" s="271">
        <v>120</v>
      </c>
      <c r="BY171" s="272">
        <v>29442358.790800005</v>
      </c>
      <c r="BZ171" s="272">
        <v>3247644000</v>
      </c>
      <c r="CA171" s="272">
        <v>3660613000</v>
      </c>
      <c r="CB171" s="272">
        <v>3886392000</v>
      </c>
      <c r="CC171" s="272">
        <v>4126096000</v>
      </c>
      <c r="CD171" s="272">
        <v>4380585000</v>
      </c>
      <c r="CE171" s="15"/>
      <c r="CF171" s="42">
        <v>3059684700</v>
      </c>
      <c r="CG171" s="187">
        <v>3248399680</v>
      </c>
    </row>
    <row r="172" spans="1:85">
      <c r="A172" s="3">
        <f t="shared" si="77"/>
        <v>133</v>
      </c>
      <c r="B172" s="249">
        <v>5</v>
      </c>
      <c r="C172" s="250" t="s">
        <v>165</v>
      </c>
      <c r="D172" s="251" t="s">
        <v>44</v>
      </c>
      <c r="E172" s="252"/>
      <c r="F172" s="40" t="s">
        <v>60</v>
      </c>
      <c r="G172" s="253">
        <f t="shared" si="57"/>
        <v>101</v>
      </c>
      <c r="H172" s="253">
        <f t="shared" si="58"/>
        <v>90</v>
      </c>
      <c r="I172" s="254">
        <f t="shared" si="59"/>
        <v>26966806</v>
      </c>
      <c r="J172" s="254">
        <f t="shared" si="60"/>
        <v>1</v>
      </c>
      <c r="K172" s="255">
        <f t="shared" si="61"/>
        <v>1.06</v>
      </c>
      <c r="L172" s="305">
        <f t="shared" si="62"/>
        <v>1.02</v>
      </c>
      <c r="M172" s="257">
        <f t="shared" si="63"/>
        <v>24364489.972377934</v>
      </c>
      <c r="N172" s="257">
        <f t="shared" si="64"/>
        <v>27462673.064623922</v>
      </c>
      <c r="O172" s="257">
        <f t="shared" si="65"/>
        <v>29156510.647200003</v>
      </c>
      <c r="P172" s="257">
        <f t="shared" si="66"/>
        <v>30954820.425523225</v>
      </c>
      <c r="Q172" s="258">
        <f t="shared" si="67"/>
        <v>29156510.647200003</v>
      </c>
      <c r="R172" s="257">
        <f t="shared" si="67"/>
        <v>30954820.425523225</v>
      </c>
      <c r="S172" s="257">
        <f t="shared" si="68"/>
        <v>32864046.016027961</v>
      </c>
      <c r="T172" s="257"/>
      <c r="U172" s="257">
        <f t="shared" si="69"/>
        <v>2192804097.5140142</v>
      </c>
      <c r="V172" s="257">
        <f t="shared" si="70"/>
        <v>2471640575.816153</v>
      </c>
      <c r="W172" s="257">
        <f t="shared" si="71"/>
        <v>2624085958.2480001</v>
      </c>
      <c r="X172" s="258">
        <f t="shared" si="72"/>
        <v>2785933838.2970901</v>
      </c>
      <c r="Y172" s="258">
        <f t="shared" si="73"/>
        <v>2624085958.2480001</v>
      </c>
      <c r="Z172" s="257">
        <f t="shared" si="74"/>
        <v>2785933838.2970901</v>
      </c>
      <c r="AA172" s="257">
        <f t="shared" si="78"/>
        <v>2957764141.4425163</v>
      </c>
      <c r="AB172" s="257"/>
      <c r="AC172" s="32" t="str">
        <f t="shared" si="75"/>
        <v>BERTAHAP</v>
      </c>
      <c r="AD172" s="259">
        <f t="shared" si="76"/>
        <v>0</v>
      </c>
      <c r="AE172" s="260">
        <v>2</v>
      </c>
      <c r="AF172" s="261"/>
      <c r="AG172" s="257" t="e">
        <f>IF(AF172&gt;#REF!,"LB","KR")</f>
        <v>#REF!</v>
      </c>
      <c r="AH172" s="261">
        <v>2412085000</v>
      </c>
      <c r="AI172" s="261">
        <v>2718805000</v>
      </c>
      <c r="AJ172" s="261">
        <v>2886495000</v>
      </c>
      <c r="AK172" s="262">
        <v>3064528000</v>
      </c>
      <c r="AL172" s="262">
        <v>2886495000</v>
      </c>
      <c r="AM172" s="261">
        <v>3064528000</v>
      </c>
      <c r="AN172" s="261">
        <v>3253541000</v>
      </c>
      <c r="AO172" s="15"/>
      <c r="AP172" s="15"/>
      <c r="AQ172" s="264">
        <v>-1248563.1177999973</v>
      </c>
      <c r="AR172" s="265"/>
      <c r="AS172" s="266"/>
      <c r="AT172" s="266"/>
      <c r="AU172" s="266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276">
        <v>36</v>
      </c>
      <c r="BT172" s="296" t="s">
        <v>166</v>
      </c>
      <c r="BU172" s="269" t="s">
        <v>74</v>
      </c>
      <c r="BV172" s="270" t="s">
        <v>29</v>
      </c>
      <c r="BW172" s="271">
        <v>85</v>
      </c>
      <c r="BX172" s="271">
        <v>74</v>
      </c>
      <c r="BY172" s="272">
        <v>29442358.790800005</v>
      </c>
      <c r="BZ172" s="272">
        <v>2002714000</v>
      </c>
      <c r="CA172" s="272">
        <v>2257378000</v>
      </c>
      <c r="CB172" s="272">
        <v>2396609000</v>
      </c>
      <c r="CC172" s="272">
        <v>2544426000</v>
      </c>
      <c r="CD172" s="272">
        <v>2701361000</v>
      </c>
      <c r="CE172" s="15">
        <v>7</v>
      </c>
      <c r="CF172" s="42">
        <v>3059684700</v>
      </c>
      <c r="CG172" s="187">
        <v>3248399680</v>
      </c>
    </row>
    <row r="173" spans="1:85">
      <c r="A173" s="3">
        <f t="shared" si="77"/>
        <v>134</v>
      </c>
      <c r="B173" s="249">
        <v>6</v>
      </c>
      <c r="C173" s="250" t="s">
        <v>165</v>
      </c>
      <c r="D173" s="285">
        <v>11</v>
      </c>
      <c r="E173" s="252"/>
      <c r="F173" s="40" t="s">
        <v>62</v>
      </c>
      <c r="G173" s="253">
        <f t="shared" si="57"/>
        <v>101</v>
      </c>
      <c r="H173" s="253">
        <f t="shared" si="58"/>
        <v>90</v>
      </c>
      <c r="I173" s="254">
        <f t="shared" si="59"/>
        <v>26966806</v>
      </c>
      <c r="J173" s="254">
        <f t="shared" si="60"/>
        <v>1</v>
      </c>
      <c r="K173" s="255">
        <f t="shared" si="61"/>
        <v>1.06</v>
      </c>
      <c r="L173" s="305">
        <f t="shared" si="62"/>
        <v>1.02</v>
      </c>
      <c r="M173" s="257">
        <f t="shared" si="63"/>
        <v>24364489.972377934</v>
      </c>
      <c r="N173" s="257">
        <f t="shared" si="64"/>
        <v>27462673.064623922</v>
      </c>
      <c r="O173" s="257">
        <f t="shared" si="65"/>
        <v>29156510.647200003</v>
      </c>
      <c r="P173" s="257">
        <f t="shared" si="66"/>
        <v>30954820.425523225</v>
      </c>
      <c r="Q173" s="258">
        <f t="shared" si="67"/>
        <v>29156510.647200003</v>
      </c>
      <c r="R173" s="257">
        <f t="shared" si="67"/>
        <v>30954820.425523225</v>
      </c>
      <c r="S173" s="257">
        <f t="shared" si="68"/>
        <v>32864046.016027961</v>
      </c>
      <c r="T173" s="257"/>
      <c r="U173" s="257">
        <f t="shared" si="69"/>
        <v>2192804097.5140142</v>
      </c>
      <c r="V173" s="257">
        <f t="shared" si="70"/>
        <v>2471640575.816153</v>
      </c>
      <c r="W173" s="257">
        <f t="shared" si="71"/>
        <v>2624085958.2480001</v>
      </c>
      <c r="X173" s="258">
        <f t="shared" si="72"/>
        <v>2785933838.2970901</v>
      </c>
      <c r="Y173" s="258">
        <f t="shared" si="73"/>
        <v>2624085958.2480001</v>
      </c>
      <c r="Z173" s="257">
        <f t="shared" si="74"/>
        <v>2785933838.2970901</v>
      </c>
      <c r="AA173" s="257">
        <f t="shared" si="78"/>
        <v>2957764141.4425163</v>
      </c>
      <c r="AB173" s="257"/>
      <c r="AC173" s="32" t="str">
        <f t="shared" si="75"/>
        <v>BERTAHAP</v>
      </c>
      <c r="AD173" s="259">
        <f t="shared" si="76"/>
        <v>0</v>
      </c>
      <c r="AE173" s="260">
        <v>2</v>
      </c>
      <c r="AF173" s="261"/>
      <c r="AG173" s="257" t="e">
        <f>IF(AF173&gt;#REF!,"LB","KR")</f>
        <v>#REF!</v>
      </c>
      <c r="AH173" s="261">
        <v>2412085000</v>
      </c>
      <c r="AI173" s="261">
        <v>2718805000</v>
      </c>
      <c r="AJ173" s="261">
        <v>2886495000</v>
      </c>
      <c r="AK173" s="262">
        <v>3064528000</v>
      </c>
      <c r="AL173" s="262">
        <v>2886495000</v>
      </c>
      <c r="AM173" s="261">
        <v>3064528000</v>
      </c>
      <c r="AN173" s="261">
        <v>3253541000</v>
      </c>
      <c r="AO173" s="15"/>
      <c r="AP173" s="15"/>
      <c r="AQ173" s="264">
        <v>-1248563.1177999973</v>
      </c>
      <c r="AR173" s="265"/>
      <c r="AS173" s="266"/>
      <c r="AT173" s="266"/>
      <c r="AU173" s="266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276"/>
      <c r="BT173" s="269"/>
      <c r="BU173" s="269" t="s">
        <v>56</v>
      </c>
      <c r="BV173" s="270" t="s">
        <v>32</v>
      </c>
      <c r="BW173" s="271">
        <v>85</v>
      </c>
      <c r="BX173" s="271">
        <v>74</v>
      </c>
      <c r="BY173" s="272">
        <v>29442358.790800005</v>
      </c>
      <c r="BZ173" s="272">
        <v>2002714000</v>
      </c>
      <c r="CA173" s="272">
        <v>2257378000</v>
      </c>
      <c r="CB173" s="272">
        <v>2396609000</v>
      </c>
      <c r="CC173" s="272">
        <v>2544426000</v>
      </c>
      <c r="CD173" s="272">
        <v>2701361000</v>
      </c>
      <c r="CE173" s="15"/>
      <c r="CF173" s="42">
        <v>3059684700</v>
      </c>
      <c r="CG173" s="187">
        <v>3248399680</v>
      </c>
    </row>
    <row r="174" spans="1:85">
      <c r="A174" s="3">
        <f t="shared" si="77"/>
        <v>135</v>
      </c>
      <c r="B174" s="249">
        <v>7</v>
      </c>
      <c r="C174" s="250" t="s">
        <v>165</v>
      </c>
      <c r="D174" s="285">
        <v>15</v>
      </c>
      <c r="E174" s="252"/>
      <c r="F174" s="40" t="s">
        <v>64</v>
      </c>
      <c r="G174" s="253">
        <f t="shared" si="57"/>
        <v>101</v>
      </c>
      <c r="H174" s="253">
        <f t="shared" si="58"/>
        <v>90</v>
      </c>
      <c r="I174" s="254">
        <f t="shared" si="59"/>
        <v>26966806</v>
      </c>
      <c r="J174" s="254">
        <f t="shared" si="60"/>
        <v>1</v>
      </c>
      <c r="K174" s="255">
        <f t="shared" si="61"/>
        <v>1.06</v>
      </c>
      <c r="L174" s="305">
        <f t="shared" si="62"/>
        <v>1.02</v>
      </c>
      <c r="M174" s="257">
        <f t="shared" si="63"/>
        <v>24364489.972377934</v>
      </c>
      <c r="N174" s="257">
        <f t="shared" si="64"/>
        <v>27462673.064623922</v>
      </c>
      <c r="O174" s="257">
        <f t="shared" si="65"/>
        <v>29156510.647200003</v>
      </c>
      <c r="P174" s="257">
        <f t="shared" si="66"/>
        <v>30954820.425523225</v>
      </c>
      <c r="Q174" s="258">
        <f t="shared" si="67"/>
        <v>29156510.647200003</v>
      </c>
      <c r="R174" s="257">
        <f t="shared" si="67"/>
        <v>30954820.425523225</v>
      </c>
      <c r="S174" s="257">
        <f t="shared" si="68"/>
        <v>32864046.016027961</v>
      </c>
      <c r="T174" s="257"/>
      <c r="U174" s="257">
        <f t="shared" si="69"/>
        <v>2192804097.5140142</v>
      </c>
      <c r="V174" s="257">
        <f t="shared" si="70"/>
        <v>2471640575.816153</v>
      </c>
      <c r="W174" s="257">
        <f t="shared" si="71"/>
        <v>2624085958.2480001</v>
      </c>
      <c r="X174" s="258">
        <f t="shared" si="72"/>
        <v>2785933838.2970901</v>
      </c>
      <c r="Y174" s="258">
        <f t="shared" si="73"/>
        <v>2624085958.2480001</v>
      </c>
      <c r="Z174" s="257">
        <f t="shared" si="74"/>
        <v>2785933838.2970901</v>
      </c>
      <c r="AA174" s="257">
        <f t="shared" si="78"/>
        <v>2957764141.4425163</v>
      </c>
      <c r="AB174" s="257"/>
      <c r="AC174" s="32" t="str">
        <f t="shared" si="75"/>
        <v>BERTAHAP</v>
      </c>
      <c r="AD174" s="259">
        <f t="shared" si="76"/>
        <v>0</v>
      </c>
      <c r="AE174" s="260">
        <v>2</v>
      </c>
      <c r="AF174" s="261"/>
      <c r="AG174" s="257" t="e">
        <f>IF(AF174&gt;#REF!,"LB","KR")</f>
        <v>#REF!</v>
      </c>
      <c r="AH174" s="261">
        <v>2412085000</v>
      </c>
      <c r="AI174" s="261">
        <v>2718805000</v>
      </c>
      <c r="AJ174" s="261">
        <v>2886495000</v>
      </c>
      <c r="AK174" s="262">
        <v>3064528000</v>
      </c>
      <c r="AL174" s="262">
        <v>2886495000</v>
      </c>
      <c r="AM174" s="261">
        <v>3064528000</v>
      </c>
      <c r="AN174" s="261">
        <v>3253541000</v>
      </c>
      <c r="AO174" s="15"/>
      <c r="AP174" s="15"/>
      <c r="AQ174" s="264">
        <v>-1248563.1177999973</v>
      </c>
      <c r="AR174" s="265"/>
      <c r="AS174" s="266"/>
      <c r="AT174" s="266"/>
      <c r="AU174" s="266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276"/>
      <c r="BT174" s="269"/>
      <c r="BU174" s="269" t="s">
        <v>58</v>
      </c>
      <c r="BV174" s="270" t="s">
        <v>38</v>
      </c>
      <c r="BW174" s="271">
        <v>101</v>
      </c>
      <c r="BX174" s="271">
        <v>90</v>
      </c>
      <c r="BY174" s="272">
        <v>29442358.790800005</v>
      </c>
      <c r="BZ174" s="272">
        <v>2435733000</v>
      </c>
      <c r="CA174" s="272">
        <v>2745460000</v>
      </c>
      <c r="CB174" s="272">
        <v>2914794000</v>
      </c>
      <c r="CC174" s="272">
        <v>3094572000</v>
      </c>
      <c r="CD174" s="272">
        <v>3285439000</v>
      </c>
      <c r="CE174" s="15"/>
      <c r="CF174" s="42">
        <v>3059684700</v>
      </c>
      <c r="CG174" s="187">
        <v>3248399680</v>
      </c>
    </row>
    <row r="175" spans="1:85">
      <c r="A175" s="3">
        <f t="shared" si="77"/>
        <v>136</v>
      </c>
      <c r="B175" s="249">
        <v>8</v>
      </c>
      <c r="C175" s="250" t="s">
        <v>165</v>
      </c>
      <c r="D175" s="285">
        <v>17</v>
      </c>
      <c r="E175" s="252"/>
      <c r="F175" s="40" t="s">
        <v>67</v>
      </c>
      <c r="G175" s="253">
        <f t="shared" si="57"/>
        <v>85</v>
      </c>
      <c r="H175" s="253">
        <f t="shared" si="58"/>
        <v>74</v>
      </c>
      <c r="I175" s="254">
        <f t="shared" si="59"/>
        <v>26966806</v>
      </c>
      <c r="J175" s="254">
        <f t="shared" si="60"/>
        <v>1</v>
      </c>
      <c r="K175" s="255">
        <f t="shared" si="61"/>
        <v>1.06</v>
      </c>
      <c r="L175" s="305">
        <f t="shared" si="62"/>
        <v>1.02</v>
      </c>
      <c r="M175" s="257">
        <f t="shared" si="63"/>
        <v>24364489.972377934</v>
      </c>
      <c r="N175" s="257">
        <f t="shared" si="64"/>
        <v>27462673.064623922</v>
      </c>
      <c r="O175" s="257">
        <f t="shared" si="65"/>
        <v>29156510.647200003</v>
      </c>
      <c r="P175" s="257">
        <f t="shared" si="66"/>
        <v>30954820.425523225</v>
      </c>
      <c r="Q175" s="258">
        <f t="shared" si="67"/>
        <v>29156510.647200003</v>
      </c>
      <c r="R175" s="257">
        <f t="shared" si="67"/>
        <v>30954820.425523225</v>
      </c>
      <c r="S175" s="257">
        <f t="shared" si="68"/>
        <v>32864046.016027961</v>
      </c>
      <c r="T175" s="257"/>
      <c r="U175" s="257">
        <f t="shared" si="69"/>
        <v>1802972257.9559672</v>
      </c>
      <c r="V175" s="257">
        <f t="shared" si="70"/>
        <v>2032237806.7821703</v>
      </c>
      <c r="W175" s="257">
        <f t="shared" si="71"/>
        <v>2157581787.8928003</v>
      </c>
      <c r="X175" s="258">
        <f t="shared" si="72"/>
        <v>2290656711.4887185</v>
      </c>
      <c r="Y175" s="258">
        <f t="shared" si="73"/>
        <v>2157581787.8928003</v>
      </c>
      <c r="Z175" s="257">
        <f t="shared" si="74"/>
        <v>2290656711.4887185</v>
      </c>
      <c r="AA175" s="257">
        <f t="shared" si="78"/>
        <v>2431939405.186069</v>
      </c>
      <c r="AB175" s="257"/>
      <c r="AC175" s="32" t="str">
        <f t="shared" si="75"/>
        <v>BERTAHAP</v>
      </c>
      <c r="AD175" s="259">
        <f t="shared" si="76"/>
        <v>0</v>
      </c>
      <c r="AE175" s="260">
        <v>2</v>
      </c>
      <c r="AF175" s="261"/>
      <c r="AG175" s="257" t="e">
        <f>IF(AF175&gt;#REF!,"LB","KR")</f>
        <v>#REF!</v>
      </c>
      <c r="AH175" s="261">
        <v>1983270000</v>
      </c>
      <c r="AI175" s="261">
        <v>2235462000</v>
      </c>
      <c r="AJ175" s="261">
        <v>2373340000</v>
      </c>
      <c r="AK175" s="262">
        <v>2519723000</v>
      </c>
      <c r="AL175" s="262">
        <v>2373340000</v>
      </c>
      <c r="AM175" s="261">
        <v>2519723000</v>
      </c>
      <c r="AN175" s="261">
        <v>2675134000</v>
      </c>
      <c r="AO175" s="15"/>
      <c r="AP175" s="15"/>
      <c r="AQ175" s="264">
        <v>-1248563.1177999973</v>
      </c>
      <c r="AR175" s="265"/>
      <c r="AS175" s="266"/>
      <c r="AT175" s="266"/>
      <c r="AU175" s="266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276"/>
      <c r="BT175" s="269"/>
      <c r="BU175" s="269" t="s">
        <v>60</v>
      </c>
      <c r="BV175" s="270" t="s">
        <v>44</v>
      </c>
      <c r="BW175" s="271">
        <v>101</v>
      </c>
      <c r="BX175" s="271">
        <v>90</v>
      </c>
      <c r="BY175" s="272">
        <v>29442358.790800005</v>
      </c>
      <c r="BZ175" s="272">
        <v>2435733000</v>
      </c>
      <c r="CA175" s="272">
        <v>2745460000</v>
      </c>
      <c r="CB175" s="272">
        <v>2914794000</v>
      </c>
      <c r="CC175" s="272">
        <v>3094572000</v>
      </c>
      <c r="CD175" s="272">
        <v>3285439000</v>
      </c>
      <c r="CE175" s="15"/>
      <c r="CF175" s="42">
        <v>2515740400</v>
      </c>
      <c r="CG175" s="187">
        <v>2670906380</v>
      </c>
    </row>
    <row r="176" spans="1:85">
      <c r="A176" s="3">
        <f t="shared" si="77"/>
        <v>137</v>
      </c>
      <c r="B176" s="249">
        <v>1</v>
      </c>
      <c r="C176" s="250" t="s">
        <v>167</v>
      </c>
      <c r="D176" s="251" t="s">
        <v>19</v>
      </c>
      <c r="E176" s="252"/>
      <c r="F176" s="40" t="s">
        <v>72</v>
      </c>
      <c r="G176" s="253">
        <f t="shared" si="57"/>
        <v>175</v>
      </c>
      <c r="H176" s="253">
        <f t="shared" si="58"/>
        <v>156</v>
      </c>
      <c r="I176" s="254">
        <f t="shared" si="59"/>
        <v>26966806</v>
      </c>
      <c r="J176" s="254">
        <f t="shared" si="60"/>
        <v>5</v>
      </c>
      <c r="K176" s="255">
        <f t="shared" si="61"/>
        <v>1.08</v>
      </c>
      <c r="L176" s="256">
        <f t="shared" ref="L176:L182" si="79">SUMIF($AN$4:$AN$22,D176,$AT$4:$AT$22)</f>
        <v>1.01</v>
      </c>
      <c r="M176" s="257">
        <f t="shared" si="63"/>
        <v>24580822.846716471</v>
      </c>
      <c r="N176" s="257">
        <f t="shared" si="64"/>
        <v>27706514.778849214</v>
      </c>
      <c r="O176" s="257">
        <f t="shared" si="65"/>
        <v>29415391.9848</v>
      </c>
      <c r="P176" s="257">
        <f t="shared" si="66"/>
        <v>31229668.997558944</v>
      </c>
      <c r="Q176" s="258">
        <f t="shared" si="67"/>
        <v>29415391.9848</v>
      </c>
      <c r="R176" s="257">
        <f t="shared" si="67"/>
        <v>31229668.997558944</v>
      </c>
      <c r="S176" s="257">
        <f t="shared" si="68"/>
        <v>33155846.646580923</v>
      </c>
      <c r="T176" s="257"/>
      <c r="U176" s="257">
        <f t="shared" si="69"/>
        <v>3834608364.0877695</v>
      </c>
      <c r="V176" s="257">
        <f t="shared" si="70"/>
        <v>4322216305.5004778</v>
      </c>
      <c r="W176" s="257">
        <f t="shared" si="71"/>
        <v>4588801149.6288004</v>
      </c>
      <c r="X176" s="258">
        <f t="shared" si="72"/>
        <v>4871828363.619195</v>
      </c>
      <c r="Y176" s="258">
        <f t="shared" si="73"/>
        <v>4588801149.6288004</v>
      </c>
      <c r="Z176" s="257">
        <f t="shared" si="74"/>
        <v>4871828363.619195</v>
      </c>
      <c r="AA176" s="257">
        <f t="shared" si="78"/>
        <v>5172312076.8666239</v>
      </c>
      <c r="AB176" s="257"/>
      <c r="AC176" s="32" t="str">
        <f t="shared" si="75"/>
        <v>BERTAHAP</v>
      </c>
      <c r="AD176" s="259">
        <f t="shared" si="76"/>
        <v>0</v>
      </c>
      <c r="AE176" s="260">
        <v>2</v>
      </c>
      <c r="AF176" s="261"/>
      <c r="AG176" s="257" t="e">
        <f>IF(AF176&gt;#REF!,"LB","KR")</f>
        <v>#REF!</v>
      </c>
      <c r="AH176" s="261">
        <v>4218070000</v>
      </c>
      <c r="AI176" s="261">
        <v>4754438000</v>
      </c>
      <c r="AJ176" s="261">
        <v>5047682000</v>
      </c>
      <c r="AK176" s="262">
        <v>5359012000</v>
      </c>
      <c r="AL176" s="262">
        <v>5047682000</v>
      </c>
      <c r="AM176" s="261">
        <v>5359012000</v>
      </c>
      <c r="AN176" s="261">
        <v>5689544000</v>
      </c>
      <c r="AO176" s="15"/>
      <c r="AP176" s="15"/>
      <c r="AQ176" s="264">
        <v>-989681.78020000085</v>
      </c>
      <c r="AR176" s="265"/>
      <c r="AS176" s="266"/>
      <c r="AT176" s="266"/>
      <c r="AU176" s="266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276"/>
      <c r="BT176" s="296"/>
      <c r="BU176" s="269" t="s">
        <v>64</v>
      </c>
      <c r="BV176" s="270">
        <v>15</v>
      </c>
      <c r="BW176" s="271">
        <v>101</v>
      </c>
      <c r="BX176" s="271">
        <v>90</v>
      </c>
      <c r="BY176" s="272">
        <v>29442358.790800005</v>
      </c>
      <c r="BZ176" s="272">
        <v>2435733000</v>
      </c>
      <c r="CA176" s="272">
        <v>2745460000</v>
      </c>
      <c r="CB176" s="272">
        <v>2914794000</v>
      </c>
      <c r="CC176" s="272">
        <v>3094572000</v>
      </c>
      <c r="CD176" s="272">
        <v>3285439000</v>
      </c>
      <c r="CE176" s="15"/>
      <c r="CF176" s="42">
        <v>5350542920</v>
      </c>
      <c r="CG176" s="187">
        <v>5680552720</v>
      </c>
    </row>
    <row r="177" spans="1:85">
      <c r="A177" s="3">
        <f t="shared" si="77"/>
        <v>138</v>
      </c>
      <c r="B177" s="249">
        <v>2</v>
      </c>
      <c r="C177" s="250" t="s">
        <v>167</v>
      </c>
      <c r="D177" s="251" t="s">
        <v>29</v>
      </c>
      <c r="E177" s="252"/>
      <c r="F177" s="40" t="s">
        <v>74</v>
      </c>
      <c r="G177" s="253">
        <f t="shared" si="57"/>
        <v>85</v>
      </c>
      <c r="H177" s="253">
        <f t="shared" si="58"/>
        <v>74</v>
      </c>
      <c r="I177" s="254">
        <f t="shared" si="59"/>
        <v>26966806</v>
      </c>
      <c r="J177" s="254">
        <f t="shared" si="60"/>
        <v>1</v>
      </c>
      <c r="K177" s="255">
        <f t="shared" si="61"/>
        <v>1.06</v>
      </c>
      <c r="L177" s="256">
        <f t="shared" si="79"/>
        <v>1.01</v>
      </c>
      <c r="M177" s="257">
        <f t="shared" si="63"/>
        <v>24125622.423629135</v>
      </c>
      <c r="N177" s="257">
        <f t="shared" si="64"/>
        <v>27193431.171833493</v>
      </c>
      <c r="O177" s="257">
        <f t="shared" si="65"/>
        <v>28870662.503600005</v>
      </c>
      <c r="P177" s="257">
        <f t="shared" si="66"/>
        <v>30651341.793900453</v>
      </c>
      <c r="Q177" s="258">
        <f t="shared" si="67"/>
        <v>28870662.503600005</v>
      </c>
      <c r="R177" s="257">
        <f t="shared" si="67"/>
        <v>30651341.793900453</v>
      </c>
      <c r="S177" s="257">
        <f t="shared" si="68"/>
        <v>32541849.486459062</v>
      </c>
      <c r="T177" s="257"/>
      <c r="U177" s="257">
        <f t="shared" si="69"/>
        <v>1785296059.348556</v>
      </c>
      <c r="V177" s="257">
        <f t="shared" si="70"/>
        <v>2012313906.7156785</v>
      </c>
      <c r="W177" s="257">
        <f t="shared" si="71"/>
        <v>2136429025.2664003</v>
      </c>
      <c r="X177" s="258">
        <f t="shared" si="72"/>
        <v>2268199292.7486334</v>
      </c>
      <c r="Y177" s="258">
        <f t="shared" si="73"/>
        <v>2136429025.2664003</v>
      </c>
      <c r="Z177" s="257">
        <f t="shared" si="74"/>
        <v>2268199292.7486334</v>
      </c>
      <c r="AA177" s="257">
        <f t="shared" si="78"/>
        <v>2408096861.9979706</v>
      </c>
      <c r="AB177" s="257"/>
      <c r="AC177" s="32" t="str">
        <f t="shared" si="75"/>
        <v>BERTAHAP</v>
      </c>
      <c r="AD177" s="259">
        <f t="shared" si="76"/>
        <v>0</v>
      </c>
      <c r="AE177" s="260">
        <v>2</v>
      </c>
      <c r="AF177" s="261"/>
      <c r="AG177" s="257" t="e">
        <f>IF(AF177&gt;#REF!,"LB","KR")</f>
        <v>#REF!</v>
      </c>
      <c r="AH177" s="261">
        <v>1963826000</v>
      </c>
      <c r="AI177" s="261">
        <v>2213546000</v>
      </c>
      <c r="AJ177" s="261">
        <v>2350072000</v>
      </c>
      <c r="AK177" s="262">
        <v>2495020000</v>
      </c>
      <c r="AL177" s="262">
        <v>2350072000</v>
      </c>
      <c r="AM177" s="261">
        <v>2495020000</v>
      </c>
      <c r="AN177" s="261">
        <v>2648907000</v>
      </c>
      <c r="AO177" s="15"/>
      <c r="AP177" s="15"/>
      <c r="AQ177" s="264">
        <v>-1534411.2613999955</v>
      </c>
      <c r="AR177" s="265"/>
      <c r="AS177" s="266"/>
      <c r="AT177" s="266"/>
      <c r="AU177" s="266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276"/>
      <c r="BT177" s="296"/>
      <c r="BU177" s="269" t="s">
        <v>67</v>
      </c>
      <c r="BV177" s="270">
        <v>17</v>
      </c>
      <c r="BW177" s="271">
        <v>85</v>
      </c>
      <c r="BX177" s="271">
        <v>74</v>
      </c>
      <c r="BY177" s="272">
        <v>29442358.790800005</v>
      </c>
      <c r="BZ177" s="272">
        <v>2002714000</v>
      </c>
      <c r="CA177" s="272">
        <v>2257378000</v>
      </c>
      <c r="CB177" s="272">
        <v>2396609000</v>
      </c>
      <c r="CC177" s="272">
        <v>2544426000</v>
      </c>
      <c r="CD177" s="272">
        <v>2701361000</v>
      </c>
      <c r="CE177" s="15"/>
      <c r="CF177" s="42">
        <v>2491076320</v>
      </c>
      <c r="CG177" s="187">
        <v>2644721200</v>
      </c>
    </row>
    <row r="178" spans="1:85">
      <c r="A178" s="3">
        <f t="shared" si="77"/>
        <v>139</v>
      </c>
      <c r="B178" s="249">
        <v>3</v>
      </c>
      <c r="C178" s="250" t="s">
        <v>167</v>
      </c>
      <c r="D178" s="251" t="s">
        <v>32</v>
      </c>
      <c r="E178" s="252"/>
      <c r="F178" s="40" t="s">
        <v>56</v>
      </c>
      <c r="G178" s="253">
        <f t="shared" si="57"/>
        <v>85</v>
      </c>
      <c r="H178" s="253">
        <f t="shared" si="58"/>
        <v>74</v>
      </c>
      <c r="I178" s="254">
        <f t="shared" si="59"/>
        <v>26966806</v>
      </c>
      <c r="J178" s="254">
        <f t="shared" si="60"/>
        <v>1</v>
      </c>
      <c r="K178" s="255">
        <f t="shared" si="61"/>
        <v>1.06</v>
      </c>
      <c r="L178" s="256">
        <f t="shared" si="79"/>
        <v>1.01</v>
      </c>
      <c r="M178" s="257">
        <f t="shared" si="63"/>
        <v>24125622.423629135</v>
      </c>
      <c r="N178" s="257">
        <f t="shared" si="64"/>
        <v>27193431.171833493</v>
      </c>
      <c r="O178" s="257">
        <f t="shared" si="65"/>
        <v>28870662.503600005</v>
      </c>
      <c r="P178" s="257">
        <f t="shared" si="66"/>
        <v>30651341.793900453</v>
      </c>
      <c r="Q178" s="258">
        <f t="shared" si="67"/>
        <v>28870662.503600005</v>
      </c>
      <c r="R178" s="257">
        <f t="shared" si="67"/>
        <v>30651341.793900453</v>
      </c>
      <c r="S178" s="257">
        <f t="shared" si="68"/>
        <v>32541849.486459062</v>
      </c>
      <c r="T178" s="257"/>
      <c r="U178" s="257">
        <f t="shared" si="69"/>
        <v>1785296059.348556</v>
      </c>
      <c r="V178" s="257">
        <f t="shared" si="70"/>
        <v>2012313906.7156785</v>
      </c>
      <c r="W178" s="257">
        <f t="shared" si="71"/>
        <v>2136429025.2664003</v>
      </c>
      <c r="X178" s="258">
        <f t="shared" si="72"/>
        <v>2268199292.7486334</v>
      </c>
      <c r="Y178" s="258">
        <f t="shared" si="73"/>
        <v>2136429025.2664003</v>
      </c>
      <c r="Z178" s="257">
        <f t="shared" si="74"/>
        <v>2268199292.7486334</v>
      </c>
      <c r="AA178" s="257">
        <f t="shared" si="78"/>
        <v>2408096861.9979706</v>
      </c>
      <c r="AB178" s="257"/>
      <c r="AC178" s="32" t="str">
        <f t="shared" si="75"/>
        <v>BERTAHAP</v>
      </c>
      <c r="AD178" s="259">
        <f t="shared" si="76"/>
        <v>0</v>
      </c>
      <c r="AE178" s="260">
        <v>2</v>
      </c>
      <c r="AF178" s="261"/>
      <c r="AG178" s="257" t="e">
        <f>IF(AF178&gt;#REF!,"LB","KR")</f>
        <v>#REF!</v>
      </c>
      <c r="AH178" s="261">
        <v>1963826000</v>
      </c>
      <c r="AI178" s="261">
        <v>2213546000</v>
      </c>
      <c r="AJ178" s="261">
        <v>2350072000</v>
      </c>
      <c r="AK178" s="262">
        <v>2495020000</v>
      </c>
      <c r="AL178" s="262">
        <v>2350072000</v>
      </c>
      <c r="AM178" s="261">
        <v>2495020000</v>
      </c>
      <c r="AN178" s="261">
        <v>2648907000</v>
      </c>
      <c r="AO178" s="15"/>
      <c r="AP178" s="15"/>
      <c r="AQ178" s="264">
        <v>-1534411.2613999955</v>
      </c>
      <c r="AR178" s="265"/>
      <c r="AS178" s="266"/>
      <c r="AT178" s="266"/>
      <c r="AU178" s="266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276"/>
      <c r="BT178" s="269"/>
      <c r="BU178" s="269" t="s">
        <v>78</v>
      </c>
      <c r="BV178" s="270">
        <v>19</v>
      </c>
      <c r="BW178" s="271">
        <v>138</v>
      </c>
      <c r="BX178" s="271">
        <v>120</v>
      </c>
      <c r="BY178" s="272">
        <v>29442358.790800005</v>
      </c>
      <c r="BZ178" s="272">
        <v>3247644000</v>
      </c>
      <c r="CA178" s="272">
        <v>3660613000</v>
      </c>
      <c r="CB178" s="272">
        <v>3886392000</v>
      </c>
      <c r="CC178" s="272">
        <v>4126096000</v>
      </c>
      <c r="CD178" s="272">
        <v>4380585000</v>
      </c>
      <c r="CE178" s="15"/>
      <c r="CF178" s="42">
        <v>2491076320</v>
      </c>
      <c r="CG178" s="187">
        <v>2644721200</v>
      </c>
    </row>
    <row r="179" spans="1:85">
      <c r="A179" s="3">
        <f t="shared" si="77"/>
        <v>140</v>
      </c>
      <c r="B179" s="249">
        <v>4</v>
      </c>
      <c r="C179" s="250" t="s">
        <v>167</v>
      </c>
      <c r="D179" s="251" t="s">
        <v>38</v>
      </c>
      <c r="E179" s="252"/>
      <c r="F179" s="40" t="s">
        <v>58</v>
      </c>
      <c r="G179" s="253">
        <f t="shared" si="57"/>
        <v>101</v>
      </c>
      <c r="H179" s="253">
        <f t="shared" si="58"/>
        <v>90</v>
      </c>
      <c r="I179" s="254">
        <f t="shared" si="59"/>
        <v>26966806</v>
      </c>
      <c r="J179" s="254">
        <f t="shared" si="60"/>
        <v>1</v>
      </c>
      <c r="K179" s="255">
        <f t="shared" si="61"/>
        <v>1.06</v>
      </c>
      <c r="L179" s="256">
        <f t="shared" si="79"/>
        <v>1.01</v>
      </c>
      <c r="M179" s="257">
        <f t="shared" si="63"/>
        <v>24125622.423629135</v>
      </c>
      <c r="N179" s="257">
        <f t="shared" si="64"/>
        <v>27193431.171833493</v>
      </c>
      <c r="O179" s="257">
        <f t="shared" si="65"/>
        <v>28870662.503600005</v>
      </c>
      <c r="P179" s="257">
        <f t="shared" si="66"/>
        <v>30651341.793900453</v>
      </c>
      <c r="Q179" s="258">
        <f t="shared" si="67"/>
        <v>28870662.503600005</v>
      </c>
      <c r="R179" s="257">
        <f t="shared" si="67"/>
        <v>30651341.793900453</v>
      </c>
      <c r="S179" s="257">
        <f t="shared" si="68"/>
        <v>32541849.486459062</v>
      </c>
      <c r="T179" s="257"/>
      <c r="U179" s="257">
        <f t="shared" si="69"/>
        <v>2171306018.1266222</v>
      </c>
      <c r="V179" s="257">
        <f t="shared" si="70"/>
        <v>2447408805.4650145</v>
      </c>
      <c r="W179" s="257">
        <f t="shared" si="71"/>
        <v>2598359625.3240004</v>
      </c>
      <c r="X179" s="258">
        <f t="shared" si="72"/>
        <v>2758620761.4510407</v>
      </c>
      <c r="Y179" s="258">
        <f t="shared" si="73"/>
        <v>2598359625.3240004</v>
      </c>
      <c r="Z179" s="257">
        <f t="shared" si="74"/>
        <v>2758620761.4510407</v>
      </c>
      <c r="AA179" s="257">
        <f t="shared" si="78"/>
        <v>2928766453.7813153</v>
      </c>
      <c r="AB179" s="257"/>
      <c r="AC179" s="32" t="str">
        <f t="shared" si="75"/>
        <v>BERTAHAP</v>
      </c>
      <c r="AD179" s="259">
        <f t="shared" si="76"/>
        <v>0</v>
      </c>
      <c r="AE179" s="260">
        <v>2</v>
      </c>
      <c r="AF179" s="261"/>
      <c r="AG179" s="257" t="e">
        <f>IF(AF179&gt;#REF!,"LB","KR")</f>
        <v>#REF!</v>
      </c>
      <c r="AH179" s="261">
        <v>2388437000</v>
      </c>
      <c r="AI179" s="261">
        <v>2692150000</v>
      </c>
      <c r="AJ179" s="261">
        <v>2858196000</v>
      </c>
      <c r="AK179" s="262">
        <v>3034483000</v>
      </c>
      <c r="AL179" s="262">
        <v>2858196000</v>
      </c>
      <c r="AM179" s="261">
        <v>3034483000</v>
      </c>
      <c r="AN179" s="261">
        <v>3221644000</v>
      </c>
      <c r="AO179" s="15"/>
      <c r="AP179" s="15"/>
      <c r="AQ179" s="264">
        <v>-1534411.2613999955</v>
      </c>
      <c r="AR179" s="265"/>
      <c r="AS179" s="266"/>
      <c r="AT179" s="266"/>
      <c r="AU179" s="266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276">
        <v>37</v>
      </c>
      <c r="BT179" s="296" t="s">
        <v>168</v>
      </c>
      <c r="BU179" s="269" t="s">
        <v>74</v>
      </c>
      <c r="BV179" s="270" t="s">
        <v>29</v>
      </c>
      <c r="BW179" s="271">
        <v>85</v>
      </c>
      <c r="BX179" s="271">
        <v>74</v>
      </c>
      <c r="BY179" s="272">
        <v>29442358.790800005</v>
      </c>
      <c r="BZ179" s="272">
        <v>2002714000</v>
      </c>
      <c r="CA179" s="272">
        <v>2257378000</v>
      </c>
      <c r="CB179" s="272">
        <v>2396609000</v>
      </c>
      <c r="CC179" s="272">
        <v>2544426000</v>
      </c>
      <c r="CD179" s="272">
        <v>2701361000</v>
      </c>
      <c r="CE179" s="15">
        <v>4</v>
      </c>
      <c r="CF179" s="42">
        <v>3029687760</v>
      </c>
      <c r="CG179" s="187">
        <v>3216551980</v>
      </c>
    </row>
    <row r="180" spans="1:85">
      <c r="A180" s="3">
        <f t="shared" si="77"/>
        <v>141</v>
      </c>
      <c r="B180" s="249">
        <v>5</v>
      </c>
      <c r="C180" s="250" t="s">
        <v>167</v>
      </c>
      <c r="D180" s="251" t="s">
        <v>44</v>
      </c>
      <c r="E180" s="252"/>
      <c r="F180" s="40" t="s">
        <v>60</v>
      </c>
      <c r="G180" s="253">
        <f t="shared" si="57"/>
        <v>101</v>
      </c>
      <c r="H180" s="253">
        <f t="shared" si="58"/>
        <v>90</v>
      </c>
      <c r="I180" s="254">
        <f t="shared" si="59"/>
        <v>26966806</v>
      </c>
      <c r="J180" s="254">
        <f t="shared" si="60"/>
        <v>1</v>
      </c>
      <c r="K180" s="255">
        <f t="shared" si="61"/>
        <v>1.06</v>
      </c>
      <c r="L180" s="256">
        <f t="shared" si="79"/>
        <v>1.01</v>
      </c>
      <c r="M180" s="257">
        <f t="shared" si="63"/>
        <v>24125622.423629135</v>
      </c>
      <c r="N180" s="257">
        <f t="shared" si="64"/>
        <v>27193431.171833493</v>
      </c>
      <c r="O180" s="257">
        <f t="shared" si="65"/>
        <v>28870662.503600005</v>
      </c>
      <c r="P180" s="257">
        <f t="shared" si="66"/>
        <v>30651341.793900453</v>
      </c>
      <c r="Q180" s="258">
        <f t="shared" si="67"/>
        <v>28870662.503600005</v>
      </c>
      <c r="R180" s="257">
        <f t="shared" si="67"/>
        <v>30651341.793900453</v>
      </c>
      <c r="S180" s="257">
        <f t="shared" si="68"/>
        <v>32541849.486459062</v>
      </c>
      <c r="T180" s="257"/>
      <c r="U180" s="257">
        <f t="shared" si="69"/>
        <v>2171306018.1266222</v>
      </c>
      <c r="V180" s="257">
        <f t="shared" si="70"/>
        <v>2447408805.4650145</v>
      </c>
      <c r="W180" s="257">
        <f t="shared" si="71"/>
        <v>2598359625.3240004</v>
      </c>
      <c r="X180" s="258">
        <f t="shared" si="72"/>
        <v>2758620761.4510407</v>
      </c>
      <c r="Y180" s="258">
        <f t="shared" si="73"/>
        <v>2598359625.3240004</v>
      </c>
      <c r="Z180" s="257">
        <f t="shared" si="74"/>
        <v>2758620761.4510407</v>
      </c>
      <c r="AA180" s="257">
        <f t="shared" si="78"/>
        <v>2928766453.7813153</v>
      </c>
      <c r="AB180" s="257"/>
      <c r="AC180" s="32" t="str">
        <f t="shared" si="75"/>
        <v>BERTAHAP</v>
      </c>
      <c r="AD180" s="259">
        <f t="shared" si="76"/>
        <v>0</v>
      </c>
      <c r="AE180" s="260">
        <v>2</v>
      </c>
      <c r="AF180" s="261"/>
      <c r="AG180" s="257" t="e">
        <f>IF(AF180&gt;#REF!,"LB","KR")</f>
        <v>#REF!</v>
      </c>
      <c r="AH180" s="261">
        <v>2388437000</v>
      </c>
      <c r="AI180" s="261">
        <v>2692150000</v>
      </c>
      <c r="AJ180" s="261">
        <v>2858196000</v>
      </c>
      <c r="AK180" s="262">
        <v>3034483000</v>
      </c>
      <c r="AL180" s="262">
        <v>2858196000</v>
      </c>
      <c r="AM180" s="261">
        <v>3034483000</v>
      </c>
      <c r="AN180" s="261">
        <v>3221644000</v>
      </c>
      <c r="AO180" s="15"/>
      <c r="AP180" s="15"/>
      <c r="AQ180" s="264">
        <v>-1534411.2613999955</v>
      </c>
      <c r="AR180" s="265"/>
      <c r="AS180" s="266"/>
      <c r="AT180" s="266"/>
      <c r="AU180" s="266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276"/>
      <c r="BT180" s="269"/>
      <c r="BU180" s="269" t="s">
        <v>56</v>
      </c>
      <c r="BV180" s="270" t="s">
        <v>32</v>
      </c>
      <c r="BW180" s="271">
        <v>85</v>
      </c>
      <c r="BX180" s="271">
        <v>74</v>
      </c>
      <c r="BY180" s="272">
        <v>29442358.790800005</v>
      </c>
      <c r="BZ180" s="272">
        <v>2002714000</v>
      </c>
      <c r="CA180" s="272">
        <v>2257378000</v>
      </c>
      <c r="CB180" s="272">
        <v>2396609000</v>
      </c>
      <c r="CC180" s="272">
        <v>2544426000</v>
      </c>
      <c r="CD180" s="272">
        <v>2701361000</v>
      </c>
      <c r="CE180" s="15"/>
      <c r="CF180" s="42">
        <v>3029687760</v>
      </c>
      <c r="CG180" s="187">
        <v>3216551980</v>
      </c>
    </row>
    <row r="181" spans="1:85">
      <c r="A181" s="3">
        <f t="shared" si="77"/>
        <v>142</v>
      </c>
      <c r="B181" s="249">
        <v>6</v>
      </c>
      <c r="C181" s="250" t="s">
        <v>167</v>
      </c>
      <c r="D181" s="285">
        <v>11</v>
      </c>
      <c r="E181" s="252"/>
      <c r="F181" s="40" t="s">
        <v>62</v>
      </c>
      <c r="G181" s="253">
        <f t="shared" si="57"/>
        <v>101</v>
      </c>
      <c r="H181" s="253">
        <f t="shared" si="58"/>
        <v>90</v>
      </c>
      <c r="I181" s="254">
        <f t="shared" si="59"/>
        <v>26966806</v>
      </c>
      <c r="J181" s="254">
        <f t="shared" si="60"/>
        <v>1</v>
      </c>
      <c r="K181" s="255">
        <f t="shared" si="61"/>
        <v>1.06</v>
      </c>
      <c r="L181" s="256">
        <f t="shared" si="79"/>
        <v>1.01</v>
      </c>
      <c r="M181" s="257">
        <f t="shared" si="63"/>
        <v>24125622.423629135</v>
      </c>
      <c r="N181" s="257">
        <f t="shared" si="64"/>
        <v>27193431.171833493</v>
      </c>
      <c r="O181" s="257">
        <f t="shared" si="65"/>
        <v>28870662.503600005</v>
      </c>
      <c r="P181" s="257">
        <f t="shared" si="66"/>
        <v>30651341.793900453</v>
      </c>
      <c r="Q181" s="258">
        <f t="shared" si="67"/>
        <v>28870662.503600005</v>
      </c>
      <c r="R181" s="257">
        <f t="shared" si="67"/>
        <v>30651341.793900453</v>
      </c>
      <c r="S181" s="257">
        <f t="shared" si="68"/>
        <v>32541849.486459062</v>
      </c>
      <c r="T181" s="257"/>
      <c r="U181" s="257">
        <f t="shared" si="69"/>
        <v>2171306018.1266222</v>
      </c>
      <c r="V181" s="257">
        <f t="shared" si="70"/>
        <v>2447408805.4650145</v>
      </c>
      <c r="W181" s="257">
        <f t="shared" si="71"/>
        <v>2598359625.3240004</v>
      </c>
      <c r="X181" s="258">
        <f t="shared" si="72"/>
        <v>2758620761.4510407</v>
      </c>
      <c r="Y181" s="258">
        <f t="shared" si="73"/>
        <v>2598359625.3240004</v>
      </c>
      <c r="Z181" s="257">
        <f t="shared" si="74"/>
        <v>2758620761.4510407</v>
      </c>
      <c r="AA181" s="257">
        <f t="shared" si="78"/>
        <v>2928766453.7813153</v>
      </c>
      <c r="AB181" s="257"/>
      <c r="AC181" s="32" t="str">
        <f t="shared" si="75"/>
        <v>BERTAHAP</v>
      </c>
      <c r="AD181" s="259">
        <f t="shared" si="76"/>
        <v>0</v>
      </c>
      <c r="AE181" s="260">
        <v>2</v>
      </c>
      <c r="AF181" s="261"/>
      <c r="AG181" s="257" t="e">
        <f>IF(AF181&gt;#REF!,"LB","KR")</f>
        <v>#REF!</v>
      </c>
      <c r="AH181" s="261">
        <v>2388437000</v>
      </c>
      <c r="AI181" s="261">
        <v>2692150000</v>
      </c>
      <c r="AJ181" s="261">
        <v>2858196000</v>
      </c>
      <c r="AK181" s="262">
        <v>3034483000</v>
      </c>
      <c r="AL181" s="262">
        <v>2858196000</v>
      </c>
      <c r="AM181" s="261">
        <v>3034483000</v>
      </c>
      <c r="AN181" s="261">
        <v>3221644000</v>
      </c>
      <c r="AO181" s="15"/>
      <c r="AP181" s="15"/>
      <c r="AQ181" s="264">
        <v>-1534411.2613999955</v>
      </c>
      <c r="AR181" s="265"/>
      <c r="AS181" s="266"/>
      <c r="AT181" s="266"/>
      <c r="AU181" s="266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276"/>
      <c r="BT181" s="269"/>
      <c r="BU181" s="269" t="s">
        <v>67</v>
      </c>
      <c r="BV181" s="270">
        <v>17</v>
      </c>
      <c r="BW181" s="271">
        <v>85</v>
      </c>
      <c r="BX181" s="271">
        <v>74</v>
      </c>
      <c r="BY181" s="272">
        <v>29442358.790800005</v>
      </c>
      <c r="BZ181" s="272">
        <v>2002714000</v>
      </c>
      <c r="CA181" s="272">
        <v>2257378000</v>
      </c>
      <c r="CB181" s="272">
        <v>2396609000</v>
      </c>
      <c r="CC181" s="272">
        <v>2544426000</v>
      </c>
      <c r="CD181" s="272">
        <v>2701361000</v>
      </c>
      <c r="CE181" s="15"/>
      <c r="CF181" s="42">
        <v>3029687760</v>
      </c>
      <c r="CG181" s="187">
        <v>3216551980</v>
      </c>
    </row>
    <row r="182" spans="1:85">
      <c r="A182" s="3">
        <f t="shared" si="77"/>
        <v>143</v>
      </c>
      <c r="B182" s="249">
        <v>7</v>
      </c>
      <c r="C182" s="250" t="s">
        <v>167</v>
      </c>
      <c r="D182" s="285">
        <v>15</v>
      </c>
      <c r="E182" s="252"/>
      <c r="F182" s="40" t="s">
        <v>64</v>
      </c>
      <c r="G182" s="253">
        <f t="shared" si="57"/>
        <v>101</v>
      </c>
      <c r="H182" s="253">
        <f t="shared" si="58"/>
        <v>90</v>
      </c>
      <c r="I182" s="254">
        <f t="shared" si="59"/>
        <v>26966806</v>
      </c>
      <c r="J182" s="254">
        <f t="shared" si="60"/>
        <v>1</v>
      </c>
      <c r="K182" s="255">
        <f t="shared" si="61"/>
        <v>1.06</v>
      </c>
      <c r="L182" s="256">
        <f t="shared" si="79"/>
        <v>1.01</v>
      </c>
      <c r="M182" s="257">
        <f t="shared" si="63"/>
        <v>24125622.423629135</v>
      </c>
      <c r="N182" s="257">
        <f t="shared" si="64"/>
        <v>27193431.171833493</v>
      </c>
      <c r="O182" s="257">
        <f t="shared" si="65"/>
        <v>28870662.503600005</v>
      </c>
      <c r="P182" s="257">
        <f t="shared" si="66"/>
        <v>30651341.793900453</v>
      </c>
      <c r="Q182" s="258">
        <f t="shared" si="67"/>
        <v>28870662.503600005</v>
      </c>
      <c r="R182" s="257">
        <f t="shared" si="67"/>
        <v>30651341.793900453</v>
      </c>
      <c r="S182" s="257">
        <f t="shared" si="68"/>
        <v>32541849.486459062</v>
      </c>
      <c r="T182" s="257"/>
      <c r="U182" s="257">
        <f t="shared" si="69"/>
        <v>2171306018.1266222</v>
      </c>
      <c r="V182" s="257">
        <f t="shared" si="70"/>
        <v>2447408805.4650145</v>
      </c>
      <c r="W182" s="257">
        <f t="shared" si="71"/>
        <v>2598359625.3240004</v>
      </c>
      <c r="X182" s="258">
        <f t="shared" si="72"/>
        <v>2758620761.4510407</v>
      </c>
      <c r="Y182" s="258">
        <f t="shared" si="73"/>
        <v>2598359625.3240004</v>
      </c>
      <c r="Z182" s="257">
        <f t="shared" si="74"/>
        <v>2758620761.4510407</v>
      </c>
      <c r="AA182" s="257">
        <f t="shared" si="78"/>
        <v>2928766453.7813153</v>
      </c>
      <c r="AB182" s="257"/>
      <c r="AC182" s="32" t="str">
        <f t="shared" si="75"/>
        <v>BERTAHAP</v>
      </c>
      <c r="AD182" s="259">
        <f t="shared" si="76"/>
        <v>0</v>
      </c>
      <c r="AE182" s="260">
        <v>2</v>
      </c>
      <c r="AF182" s="261"/>
      <c r="AG182" s="257" t="e">
        <f>IF(AF182&gt;#REF!,"LB","KR")</f>
        <v>#REF!</v>
      </c>
      <c r="AH182" s="261">
        <v>2388437000</v>
      </c>
      <c r="AI182" s="261">
        <v>2692150000</v>
      </c>
      <c r="AJ182" s="261">
        <v>2858196000</v>
      </c>
      <c r="AK182" s="262">
        <v>3034483000</v>
      </c>
      <c r="AL182" s="262">
        <v>2858196000</v>
      </c>
      <c r="AM182" s="261">
        <v>3034483000</v>
      </c>
      <c r="AN182" s="261">
        <v>3221644000</v>
      </c>
      <c r="AO182" s="15"/>
      <c r="AP182" s="15"/>
      <c r="AQ182" s="264">
        <v>-1534411.2613999955</v>
      </c>
      <c r="AR182" s="265"/>
      <c r="AS182" s="266"/>
      <c r="AT182" s="266"/>
      <c r="AU182" s="266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276"/>
      <c r="BT182" s="269"/>
      <c r="BU182" s="269" t="s">
        <v>78</v>
      </c>
      <c r="BV182" s="270">
        <v>19</v>
      </c>
      <c r="BW182" s="271">
        <v>138</v>
      </c>
      <c r="BX182" s="271">
        <v>120</v>
      </c>
      <c r="BY182" s="272">
        <v>29442358.790800005</v>
      </c>
      <c r="BZ182" s="272">
        <v>3247644000</v>
      </c>
      <c r="CA182" s="272">
        <v>3660613000</v>
      </c>
      <c r="CB182" s="272">
        <v>3886392000</v>
      </c>
      <c r="CC182" s="272">
        <v>4126096000</v>
      </c>
      <c r="CD182" s="272">
        <v>4380585000</v>
      </c>
      <c r="CE182" s="15"/>
      <c r="CF182" s="42">
        <v>3029687760</v>
      </c>
      <c r="CG182" s="187">
        <v>3216551980</v>
      </c>
    </row>
    <row r="183" spans="1:85">
      <c r="A183" s="3">
        <f t="shared" si="77"/>
        <v>144</v>
      </c>
      <c r="B183" s="249">
        <v>8</v>
      </c>
      <c r="C183" s="250" t="s">
        <v>167</v>
      </c>
      <c r="D183" s="285">
        <v>17</v>
      </c>
      <c r="E183" s="252"/>
      <c r="F183" s="40" t="s">
        <v>67</v>
      </c>
      <c r="G183" s="253">
        <f t="shared" si="57"/>
        <v>85</v>
      </c>
      <c r="H183" s="253">
        <f t="shared" si="58"/>
        <v>74</v>
      </c>
      <c r="I183" s="254">
        <f t="shared" si="59"/>
        <v>26966806</v>
      </c>
      <c r="J183" s="254">
        <f t="shared" si="60"/>
        <v>1</v>
      </c>
      <c r="K183" s="255">
        <f t="shared" si="61"/>
        <v>1.06</v>
      </c>
      <c r="L183" s="256">
        <f>SUMIF($AN$4:$AN$22,D183,$AT$4:$AT$22)</f>
        <v>1.01</v>
      </c>
      <c r="M183" s="257">
        <f t="shared" si="63"/>
        <v>24125622.423629135</v>
      </c>
      <c r="N183" s="257">
        <f t="shared" si="64"/>
        <v>27193431.171833493</v>
      </c>
      <c r="O183" s="257">
        <f t="shared" si="65"/>
        <v>28870662.503600005</v>
      </c>
      <c r="P183" s="257">
        <f t="shared" si="66"/>
        <v>30651341.793900453</v>
      </c>
      <c r="Q183" s="258">
        <f t="shared" si="67"/>
        <v>28870662.503600005</v>
      </c>
      <c r="R183" s="257">
        <f t="shared" si="67"/>
        <v>30651341.793900453</v>
      </c>
      <c r="S183" s="257">
        <f t="shared" si="68"/>
        <v>32541849.486459062</v>
      </c>
      <c r="T183" s="257"/>
      <c r="U183" s="257">
        <f t="shared" si="69"/>
        <v>1785296059.348556</v>
      </c>
      <c r="V183" s="257">
        <f t="shared" si="70"/>
        <v>2012313906.7156785</v>
      </c>
      <c r="W183" s="257">
        <f t="shared" si="71"/>
        <v>2136429025.2664003</v>
      </c>
      <c r="X183" s="258">
        <f t="shared" si="72"/>
        <v>2268199292.7486334</v>
      </c>
      <c r="Y183" s="258">
        <f t="shared" si="73"/>
        <v>2136429025.2664003</v>
      </c>
      <c r="Z183" s="257">
        <f t="shared" si="74"/>
        <v>2268199292.7486334</v>
      </c>
      <c r="AA183" s="257">
        <f t="shared" si="78"/>
        <v>2408096861.9979706</v>
      </c>
      <c r="AB183" s="257"/>
      <c r="AC183" s="32" t="str">
        <f t="shared" si="75"/>
        <v>BERTAHAP</v>
      </c>
      <c r="AD183" s="259">
        <f t="shared" si="76"/>
        <v>0</v>
      </c>
      <c r="AE183" s="260">
        <v>2</v>
      </c>
      <c r="AF183" s="261"/>
      <c r="AG183" s="257" t="e">
        <f>IF(AF183&gt;#REF!,"LB","KR")</f>
        <v>#REF!</v>
      </c>
      <c r="AH183" s="261">
        <v>1963826000</v>
      </c>
      <c r="AI183" s="261">
        <v>2213546000</v>
      </c>
      <c r="AJ183" s="261">
        <v>2350072000</v>
      </c>
      <c r="AK183" s="262">
        <v>2495020000</v>
      </c>
      <c r="AL183" s="262">
        <v>2350072000</v>
      </c>
      <c r="AM183" s="261">
        <v>2495020000</v>
      </c>
      <c r="AN183" s="261">
        <v>2648907000</v>
      </c>
      <c r="AO183" s="15"/>
      <c r="AP183" s="15"/>
      <c r="AQ183" s="264">
        <v>-1534411.2613999955</v>
      </c>
      <c r="AR183" s="265"/>
      <c r="AS183" s="266"/>
      <c r="AT183" s="266"/>
      <c r="AU183" s="266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276">
        <v>38</v>
      </c>
      <c r="BT183" s="269" t="s">
        <v>160</v>
      </c>
      <c r="BU183" s="269" t="s">
        <v>84</v>
      </c>
      <c r="BV183" s="270">
        <v>21</v>
      </c>
      <c r="BW183" s="271">
        <v>132</v>
      </c>
      <c r="BX183" s="271">
        <v>112</v>
      </c>
      <c r="BY183" s="272">
        <v>30256756.332000002</v>
      </c>
      <c r="BZ183" s="272">
        <v>3114978000</v>
      </c>
      <c r="CA183" s="272">
        <v>3511077000</v>
      </c>
      <c r="CB183" s="272">
        <v>3727633000</v>
      </c>
      <c r="CC183" s="272">
        <v>3957545000</v>
      </c>
      <c r="CD183" s="272">
        <v>4201638000</v>
      </c>
      <c r="CE183" s="15">
        <v>2</v>
      </c>
      <c r="CF183" s="42">
        <v>2491076320</v>
      </c>
      <c r="CG183" s="187">
        <v>2644721200</v>
      </c>
    </row>
    <row r="184" spans="1:85">
      <c r="A184" s="3">
        <f t="shared" si="77"/>
        <v>145</v>
      </c>
      <c r="B184" s="249">
        <v>1</v>
      </c>
      <c r="C184" s="250" t="s">
        <v>169</v>
      </c>
      <c r="D184" s="251" t="s">
        <v>19</v>
      </c>
      <c r="E184" s="252"/>
      <c r="F184" s="40" t="s">
        <v>72</v>
      </c>
      <c r="G184" s="253">
        <f t="shared" si="57"/>
        <v>175</v>
      </c>
      <c r="H184" s="253">
        <f t="shared" si="58"/>
        <v>156</v>
      </c>
      <c r="I184" s="254">
        <f t="shared" si="59"/>
        <v>26966806</v>
      </c>
      <c r="J184" s="254">
        <f t="shared" si="60"/>
        <v>5</v>
      </c>
      <c r="K184" s="255">
        <f t="shared" si="61"/>
        <v>1.08</v>
      </c>
      <c r="L184" s="256">
        <f t="shared" ref="L184:L190" si="80">SUMIF($AN$4:$AN$22,D184,$AU$4:$AU$22)</f>
        <v>1.02</v>
      </c>
      <c r="M184" s="257">
        <f t="shared" si="63"/>
        <v>24824197.330347329</v>
      </c>
      <c r="N184" s="257">
        <f t="shared" si="64"/>
        <v>27980836.707352675</v>
      </c>
      <c r="O184" s="257">
        <f t="shared" si="65"/>
        <v>29706633.489600003</v>
      </c>
      <c r="P184" s="257">
        <f t="shared" si="66"/>
        <v>31538873.641099136</v>
      </c>
      <c r="Q184" s="258">
        <f t="shared" si="67"/>
        <v>29706633.489600003</v>
      </c>
      <c r="R184" s="257">
        <f t="shared" si="67"/>
        <v>31538873.641099136</v>
      </c>
      <c r="S184" s="257">
        <f t="shared" si="68"/>
        <v>33484122.355953015</v>
      </c>
      <c r="T184" s="257"/>
      <c r="U184" s="257">
        <f t="shared" si="69"/>
        <v>3872574783.5341835</v>
      </c>
      <c r="V184" s="257">
        <f t="shared" si="70"/>
        <v>4365010526.3470173</v>
      </c>
      <c r="W184" s="257">
        <f t="shared" si="71"/>
        <v>4634234824.3776007</v>
      </c>
      <c r="X184" s="258">
        <f t="shared" si="72"/>
        <v>4920064288.0114651</v>
      </c>
      <c r="Y184" s="258">
        <f t="shared" si="73"/>
        <v>4634234824.3776007</v>
      </c>
      <c r="Z184" s="257">
        <f t="shared" si="74"/>
        <v>4920064288.0114651</v>
      </c>
      <c r="AA184" s="257">
        <f t="shared" si="78"/>
        <v>5223523087.5286703</v>
      </c>
      <c r="AB184" s="257"/>
      <c r="AC184" s="32" t="str">
        <f t="shared" si="75"/>
        <v>BERTAHAP</v>
      </c>
      <c r="AD184" s="259">
        <f t="shared" si="76"/>
        <v>0</v>
      </c>
      <c r="AE184" s="260">
        <v>2</v>
      </c>
      <c r="AF184" s="261"/>
      <c r="AG184" s="257" t="e">
        <f>IF(AF184&gt;#REF!,"LB","KR")</f>
        <v>#REF!</v>
      </c>
      <c r="AH184" s="261">
        <v>4259833000</v>
      </c>
      <c r="AI184" s="261">
        <v>4801512000</v>
      </c>
      <c r="AJ184" s="261">
        <v>5097659000</v>
      </c>
      <c r="AK184" s="262">
        <v>5412071000</v>
      </c>
      <c r="AL184" s="262">
        <v>5097659000</v>
      </c>
      <c r="AM184" s="261">
        <v>5412071000</v>
      </c>
      <c r="AN184" s="261">
        <v>5745876000</v>
      </c>
      <c r="AO184" s="15"/>
      <c r="AP184" s="15"/>
      <c r="AQ184" s="264">
        <v>-698440.27539999783</v>
      </c>
      <c r="AR184" s="265"/>
      <c r="AS184" s="266"/>
      <c r="AT184" s="266"/>
      <c r="AU184" s="266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276">
        <v>39</v>
      </c>
      <c r="BT184" s="296" t="s">
        <v>63</v>
      </c>
      <c r="BU184" s="269" t="s">
        <v>67</v>
      </c>
      <c r="BV184" s="270">
        <v>17</v>
      </c>
      <c r="BW184" s="271">
        <v>85</v>
      </c>
      <c r="BX184" s="271">
        <v>74</v>
      </c>
      <c r="BY184" s="272">
        <v>29156510.647200003</v>
      </c>
      <c r="BZ184" s="272">
        <v>1983270000</v>
      </c>
      <c r="CA184" s="272">
        <v>2235462000</v>
      </c>
      <c r="CB184" s="272">
        <v>2373340000</v>
      </c>
      <c r="CC184" s="272">
        <v>2519723000</v>
      </c>
      <c r="CD184" s="272">
        <v>2675134000</v>
      </c>
      <c r="CE184" s="15">
        <v>1</v>
      </c>
      <c r="CF184" s="42">
        <v>5403518540</v>
      </c>
      <c r="CG184" s="187">
        <v>5736795260</v>
      </c>
    </row>
    <row r="185" spans="1:85">
      <c r="A185" s="3">
        <f t="shared" si="77"/>
        <v>146</v>
      </c>
      <c r="B185" s="249">
        <v>2</v>
      </c>
      <c r="C185" s="250" t="s">
        <v>169</v>
      </c>
      <c r="D185" s="251" t="s">
        <v>29</v>
      </c>
      <c r="E185" s="252"/>
      <c r="F185" s="40" t="s">
        <v>74</v>
      </c>
      <c r="G185" s="253">
        <f t="shared" si="57"/>
        <v>85</v>
      </c>
      <c r="H185" s="253">
        <f t="shared" si="58"/>
        <v>74</v>
      </c>
      <c r="I185" s="254">
        <f t="shared" si="59"/>
        <v>26966806</v>
      </c>
      <c r="J185" s="254">
        <f t="shared" si="60"/>
        <v>1</v>
      </c>
      <c r="K185" s="255">
        <f t="shared" si="61"/>
        <v>1.06</v>
      </c>
      <c r="L185" s="256">
        <f t="shared" si="80"/>
        <v>1.02</v>
      </c>
      <c r="M185" s="257">
        <f t="shared" si="63"/>
        <v>24364489.972377934</v>
      </c>
      <c r="N185" s="257">
        <f t="shared" si="64"/>
        <v>27462673.064623922</v>
      </c>
      <c r="O185" s="257">
        <f t="shared" si="65"/>
        <v>29156510.647200003</v>
      </c>
      <c r="P185" s="257">
        <f t="shared" si="66"/>
        <v>30954820.425523225</v>
      </c>
      <c r="Q185" s="258">
        <f t="shared" si="67"/>
        <v>29156510.647200003</v>
      </c>
      <c r="R185" s="257">
        <f t="shared" si="67"/>
        <v>30954820.425523225</v>
      </c>
      <c r="S185" s="257">
        <f t="shared" si="68"/>
        <v>32864046.016027961</v>
      </c>
      <c r="T185" s="257"/>
      <c r="U185" s="257">
        <f t="shared" si="69"/>
        <v>1802972257.9559672</v>
      </c>
      <c r="V185" s="257">
        <f t="shared" si="70"/>
        <v>2032237806.7821703</v>
      </c>
      <c r="W185" s="257">
        <f t="shared" si="71"/>
        <v>2157581787.8928003</v>
      </c>
      <c r="X185" s="258">
        <f t="shared" si="72"/>
        <v>2290656711.4887185</v>
      </c>
      <c r="Y185" s="258">
        <f t="shared" si="73"/>
        <v>2157581787.8928003</v>
      </c>
      <c r="Z185" s="257">
        <f t="shared" si="74"/>
        <v>2290656711.4887185</v>
      </c>
      <c r="AA185" s="257">
        <f t="shared" si="78"/>
        <v>2431939405.186069</v>
      </c>
      <c r="AB185" s="257"/>
      <c r="AC185" s="32" t="str">
        <f t="shared" si="75"/>
        <v>BERTAHAP</v>
      </c>
      <c r="AD185" s="259">
        <f t="shared" si="76"/>
        <v>0</v>
      </c>
      <c r="AE185" s="260">
        <v>2</v>
      </c>
      <c r="AF185" s="261"/>
      <c r="AG185" s="257" t="e">
        <f>IF(AF185&gt;#REF!,"LB","KR")</f>
        <v>#REF!</v>
      </c>
      <c r="AH185" s="261">
        <v>1983270000</v>
      </c>
      <c r="AI185" s="261">
        <v>2235462000</v>
      </c>
      <c r="AJ185" s="261">
        <v>2373340000</v>
      </c>
      <c r="AK185" s="262">
        <v>2519723000</v>
      </c>
      <c r="AL185" s="262">
        <v>2373340000</v>
      </c>
      <c r="AM185" s="261">
        <v>2519723000</v>
      </c>
      <c r="AN185" s="261">
        <v>2675134000</v>
      </c>
      <c r="AO185" s="15"/>
      <c r="AP185" s="15"/>
      <c r="AQ185" s="264">
        <v>-1248563.1177999973</v>
      </c>
      <c r="AR185" s="265"/>
      <c r="AS185" s="266"/>
      <c r="AT185" s="266"/>
      <c r="AU185" s="266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276">
        <v>40</v>
      </c>
      <c r="BT185" s="269" t="s">
        <v>156</v>
      </c>
      <c r="BU185" s="269" t="s">
        <v>74</v>
      </c>
      <c r="BV185" s="270" t="s">
        <v>29</v>
      </c>
      <c r="BW185" s="271">
        <v>85</v>
      </c>
      <c r="BX185" s="271">
        <v>74</v>
      </c>
      <c r="BY185" s="272">
        <v>29156510.647200003</v>
      </c>
      <c r="BZ185" s="272">
        <v>1983270000</v>
      </c>
      <c r="CA185" s="272">
        <v>2235462000</v>
      </c>
      <c r="CB185" s="272">
        <v>2373340000</v>
      </c>
      <c r="CC185" s="272">
        <v>2519723000</v>
      </c>
      <c r="CD185" s="272">
        <v>2675134000</v>
      </c>
      <c r="CE185" s="15">
        <v>2</v>
      </c>
      <c r="CF185" s="42">
        <v>2515740400</v>
      </c>
      <c r="CG185" s="187">
        <v>2670906380</v>
      </c>
    </row>
    <row r="186" spans="1:85">
      <c r="A186" s="3">
        <f t="shared" si="77"/>
        <v>147</v>
      </c>
      <c r="B186" s="249">
        <v>3</v>
      </c>
      <c r="C186" s="250" t="s">
        <v>169</v>
      </c>
      <c r="D186" s="251" t="s">
        <v>32</v>
      </c>
      <c r="E186" s="252"/>
      <c r="F186" s="40" t="s">
        <v>56</v>
      </c>
      <c r="G186" s="253">
        <f t="shared" si="57"/>
        <v>85</v>
      </c>
      <c r="H186" s="253">
        <f t="shared" si="58"/>
        <v>74</v>
      </c>
      <c r="I186" s="254">
        <f t="shared" si="59"/>
        <v>26966806</v>
      </c>
      <c r="J186" s="254">
        <f t="shared" si="60"/>
        <v>1</v>
      </c>
      <c r="K186" s="255">
        <f t="shared" si="61"/>
        <v>1.06</v>
      </c>
      <c r="L186" s="256">
        <f t="shared" si="80"/>
        <v>1.02</v>
      </c>
      <c r="M186" s="257">
        <f t="shared" si="63"/>
        <v>24364489.972377934</v>
      </c>
      <c r="N186" s="257">
        <f t="shared" si="64"/>
        <v>27462673.064623922</v>
      </c>
      <c r="O186" s="257">
        <f t="shared" si="65"/>
        <v>29156510.647200003</v>
      </c>
      <c r="P186" s="257">
        <f t="shared" si="66"/>
        <v>30954820.425523225</v>
      </c>
      <c r="Q186" s="258">
        <f t="shared" si="67"/>
        <v>29156510.647200003</v>
      </c>
      <c r="R186" s="257">
        <f t="shared" si="67"/>
        <v>30954820.425523225</v>
      </c>
      <c r="S186" s="257">
        <f t="shared" si="68"/>
        <v>32864046.016027961</v>
      </c>
      <c r="T186" s="257"/>
      <c r="U186" s="257">
        <f t="shared" si="69"/>
        <v>1802972257.9559672</v>
      </c>
      <c r="V186" s="257">
        <f t="shared" si="70"/>
        <v>2032237806.7821703</v>
      </c>
      <c r="W186" s="257">
        <f t="shared" si="71"/>
        <v>2157581787.8928003</v>
      </c>
      <c r="X186" s="258">
        <f t="shared" si="72"/>
        <v>2290656711.4887185</v>
      </c>
      <c r="Y186" s="258">
        <f t="shared" si="73"/>
        <v>2157581787.8928003</v>
      </c>
      <c r="Z186" s="257">
        <f t="shared" si="74"/>
        <v>2290656711.4887185</v>
      </c>
      <c r="AA186" s="257">
        <f t="shared" si="78"/>
        <v>2431939405.186069</v>
      </c>
      <c r="AB186" s="257"/>
      <c r="AC186" s="32" t="str">
        <f t="shared" si="75"/>
        <v>BERTAHAP</v>
      </c>
      <c r="AD186" s="259">
        <f t="shared" si="76"/>
        <v>0</v>
      </c>
      <c r="AE186" s="260">
        <v>2</v>
      </c>
      <c r="AF186" s="261"/>
      <c r="AG186" s="257" t="e">
        <f>IF(AF186&gt;#REF!,"LB","KR")</f>
        <v>#REF!</v>
      </c>
      <c r="AH186" s="261">
        <v>1983270000</v>
      </c>
      <c r="AI186" s="261">
        <v>2235462000</v>
      </c>
      <c r="AJ186" s="261">
        <v>2373340000</v>
      </c>
      <c r="AK186" s="262">
        <v>2519723000</v>
      </c>
      <c r="AL186" s="262">
        <v>2373340000</v>
      </c>
      <c r="AM186" s="261">
        <v>2519723000</v>
      </c>
      <c r="AN186" s="261">
        <v>2675134000</v>
      </c>
      <c r="AO186" s="15"/>
      <c r="AP186" s="15"/>
      <c r="AQ186" s="264">
        <v>-1248563.1177999973</v>
      </c>
      <c r="AR186" s="265"/>
      <c r="AS186" s="266"/>
      <c r="AT186" s="266"/>
      <c r="AU186" s="266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276">
        <v>41</v>
      </c>
      <c r="BT186" s="269" t="s">
        <v>170</v>
      </c>
      <c r="BU186" s="269" t="s">
        <v>72</v>
      </c>
      <c r="BV186" s="270" t="s">
        <v>19</v>
      </c>
      <c r="BW186" s="271">
        <v>175</v>
      </c>
      <c r="BX186" s="271">
        <v>156</v>
      </c>
      <c r="BY186" s="272">
        <v>29997874.994400002</v>
      </c>
      <c r="BZ186" s="272">
        <v>4301596000</v>
      </c>
      <c r="CA186" s="272">
        <v>4848586000</v>
      </c>
      <c r="CB186" s="272">
        <v>5147636000</v>
      </c>
      <c r="CC186" s="272">
        <v>5465131000</v>
      </c>
      <c r="CD186" s="272">
        <v>5802208000</v>
      </c>
      <c r="CE186" s="15">
        <v>2</v>
      </c>
      <c r="CF186" s="42">
        <v>2515740400</v>
      </c>
      <c r="CG186" s="187">
        <v>2670906380</v>
      </c>
    </row>
    <row r="187" spans="1:85">
      <c r="A187" s="3">
        <f t="shared" si="77"/>
        <v>148</v>
      </c>
      <c r="B187" s="249">
        <v>4</v>
      </c>
      <c r="C187" s="250" t="s">
        <v>169</v>
      </c>
      <c r="D187" s="251" t="s">
        <v>38</v>
      </c>
      <c r="E187" s="252"/>
      <c r="F187" s="40" t="s">
        <v>58</v>
      </c>
      <c r="G187" s="253">
        <f t="shared" si="57"/>
        <v>101</v>
      </c>
      <c r="H187" s="253">
        <f t="shared" si="58"/>
        <v>90</v>
      </c>
      <c r="I187" s="254">
        <f t="shared" si="59"/>
        <v>26966806</v>
      </c>
      <c r="J187" s="254">
        <f t="shared" si="60"/>
        <v>1</v>
      </c>
      <c r="K187" s="255">
        <f t="shared" si="61"/>
        <v>1.06</v>
      </c>
      <c r="L187" s="256">
        <f t="shared" si="80"/>
        <v>1.02</v>
      </c>
      <c r="M187" s="257">
        <f t="shared" si="63"/>
        <v>24364489.972377934</v>
      </c>
      <c r="N187" s="257">
        <f t="shared" si="64"/>
        <v>27462673.064623922</v>
      </c>
      <c r="O187" s="257">
        <f t="shared" si="65"/>
        <v>29156510.647200003</v>
      </c>
      <c r="P187" s="257">
        <f t="shared" si="66"/>
        <v>30954820.425523225</v>
      </c>
      <c r="Q187" s="258">
        <f t="shared" si="67"/>
        <v>29156510.647200003</v>
      </c>
      <c r="R187" s="257">
        <f t="shared" si="67"/>
        <v>30954820.425523225</v>
      </c>
      <c r="S187" s="257">
        <f t="shared" si="68"/>
        <v>32864046.016027961</v>
      </c>
      <c r="T187" s="257"/>
      <c r="U187" s="257">
        <f t="shared" si="69"/>
        <v>2192804097.5140142</v>
      </c>
      <c r="V187" s="257">
        <f t="shared" si="70"/>
        <v>2471640575.816153</v>
      </c>
      <c r="W187" s="257">
        <f t="shared" si="71"/>
        <v>2624085958.2480001</v>
      </c>
      <c r="X187" s="258">
        <f t="shared" si="72"/>
        <v>2785933838.2970901</v>
      </c>
      <c r="Y187" s="258">
        <f t="shared" si="73"/>
        <v>2624085958.2480001</v>
      </c>
      <c r="Z187" s="257">
        <f t="shared" si="74"/>
        <v>2785933838.2970901</v>
      </c>
      <c r="AA187" s="257">
        <f t="shared" si="78"/>
        <v>2957764141.4425163</v>
      </c>
      <c r="AB187" s="257"/>
      <c r="AC187" s="32" t="str">
        <f t="shared" si="75"/>
        <v>BERTAHAP</v>
      </c>
      <c r="AD187" s="259">
        <f t="shared" si="76"/>
        <v>0</v>
      </c>
      <c r="AE187" s="260">
        <v>2</v>
      </c>
      <c r="AF187" s="261"/>
      <c r="AG187" s="257" t="e">
        <f>IF(AF187&gt;#REF!,"LB","KR")</f>
        <v>#REF!</v>
      </c>
      <c r="AH187" s="261">
        <v>2412085000</v>
      </c>
      <c r="AI187" s="261">
        <v>2718805000</v>
      </c>
      <c r="AJ187" s="261">
        <v>2886495000</v>
      </c>
      <c r="AK187" s="262">
        <v>3064528000</v>
      </c>
      <c r="AL187" s="262">
        <v>2886495000</v>
      </c>
      <c r="AM187" s="261">
        <v>3064528000</v>
      </c>
      <c r="AN187" s="261">
        <v>3253541000</v>
      </c>
      <c r="AO187" s="15"/>
      <c r="AP187" s="15"/>
      <c r="AQ187" s="264">
        <v>-1248563.1177999973</v>
      </c>
      <c r="AR187" s="265"/>
      <c r="AS187" s="266"/>
      <c r="AT187" s="266"/>
      <c r="AU187" s="266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276">
        <v>42</v>
      </c>
      <c r="BT187" s="269" t="s">
        <v>171</v>
      </c>
      <c r="BU187" s="269" t="s">
        <v>84</v>
      </c>
      <c r="BV187" s="270">
        <v>21</v>
      </c>
      <c r="BW187" s="271">
        <v>132</v>
      </c>
      <c r="BX187" s="271">
        <v>112</v>
      </c>
      <c r="BY187" s="272">
        <v>30553391.198000003</v>
      </c>
      <c r="BZ187" s="272">
        <v>3145517000</v>
      </c>
      <c r="CA187" s="272">
        <v>3545500000</v>
      </c>
      <c r="CB187" s="272">
        <v>3764178000</v>
      </c>
      <c r="CC187" s="272">
        <v>3996345000</v>
      </c>
      <c r="CD187" s="272">
        <v>4242830000</v>
      </c>
      <c r="CE187" s="15">
        <v>4</v>
      </c>
      <c r="CF187" s="42">
        <v>3059684700</v>
      </c>
      <c r="CG187" s="187">
        <v>3248399680</v>
      </c>
    </row>
    <row r="188" spans="1:85">
      <c r="A188" s="3">
        <f t="shared" si="77"/>
        <v>149</v>
      </c>
      <c r="B188" s="249">
        <v>5</v>
      </c>
      <c r="C188" s="250" t="s">
        <v>169</v>
      </c>
      <c r="D188" s="251" t="s">
        <v>44</v>
      </c>
      <c r="E188" s="252"/>
      <c r="F188" s="40" t="s">
        <v>60</v>
      </c>
      <c r="G188" s="253">
        <f t="shared" si="57"/>
        <v>101</v>
      </c>
      <c r="H188" s="253">
        <f t="shared" si="58"/>
        <v>90</v>
      </c>
      <c r="I188" s="254">
        <f t="shared" si="59"/>
        <v>26966806</v>
      </c>
      <c r="J188" s="254">
        <f t="shared" si="60"/>
        <v>1</v>
      </c>
      <c r="K188" s="255">
        <f t="shared" si="61"/>
        <v>1.06</v>
      </c>
      <c r="L188" s="256">
        <f t="shared" si="80"/>
        <v>1.02</v>
      </c>
      <c r="M188" s="257">
        <f t="shared" si="63"/>
        <v>24364489.972377934</v>
      </c>
      <c r="N188" s="257">
        <f t="shared" si="64"/>
        <v>27462673.064623922</v>
      </c>
      <c r="O188" s="257">
        <f t="shared" si="65"/>
        <v>29156510.647200003</v>
      </c>
      <c r="P188" s="257">
        <f t="shared" si="66"/>
        <v>30954820.425523225</v>
      </c>
      <c r="Q188" s="258">
        <f t="shared" si="67"/>
        <v>29156510.647200003</v>
      </c>
      <c r="R188" s="257">
        <f t="shared" si="67"/>
        <v>30954820.425523225</v>
      </c>
      <c r="S188" s="257">
        <f t="shared" si="68"/>
        <v>32864046.016027961</v>
      </c>
      <c r="T188" s="257"/>
      <c r="U188" s="257">
        <f t="shared" si="69"/>
        <v>2192804097.5140142</v>
      </c>
      <c r="V188" s="257">
        <f t="shared" si="70"/>
        <v>2471640575.816153</v>
      </c>
      <c r="W188" s="257">
        <f t="shared" si="71"/>
        <v>2624085958.2480001</v>
      </c>
      <c r="X188" s="258">
        <f t="shared" si="72"/>
        <v>2785933838.2970901</v>
      </c>
      <c r="Y188" s="258">
        <f t="shared" si="73"/>
        <v>2624085958.2480001</v>
      </c>
      <c r="Z188" s="257">
        <f t="shared" si="74"/>
        <v>2785933838.2970901</v>
      </c>
      <c r="AA188" s="257">
        <f t="shared" si="78"/>
        <v>2957764141.4425163</v>
      </c>
      <c r="AB188" s="257"/>
      <c r="AC188" s="32" t="str">
        <f t="shared" si="75"/>
        <v>BERTAHAP</v>
      </c>
      <c r="AD188" s="259">
        <f t="shared" si="76"/>
        <v>0</v>
      </c>
      <c r="AE188" s="260">
        <v>2</v>
      </c>
      <c r="AF188" s="261"/>
      <c r="AG188" s="257" t="e">
        <f>IF(AF188&gt;#REF!,"LB","KR")</f>
        <v>#REF!</v>
      </c>
      <c r="AH188" s="261">
        <v>2412085000</v>
      </c>
      <c r="AI188" s="261">
        <v>2718805000</v>
      </c>
      <c r="AJ188" s="261">
        <v>2886495000</v>
      </c>
      <c r="AK188" s="262">
        <v>3064528000</v>
      </c>
      <c r="AL188" s="262">
        <v>2886495000</v>
      </c>
      <c r="AM188" s="261">
        <v>3064528000</v>
      </c>
      <c r="AN188" s="261">
        <v>3253541000</v>
      </c>
      <c r="AO188" s="15"/>
      <c r="AP188" s="15"/>
      <c r="AQ188" s="264">
        <v>-1248563.1177999973</v>
      </c>
      <c r="AR188" s="265"/>
      <c r="AS188" s="266"/>
      <c r="AT188" s="266"/>
      <c r="AU188" s="266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276">
        <v>43</v>
      </c>
      <c r="BT188" s="296" t="s">
        <v>164</v>
      </c>
      <c r="BU188" s="269" t="s">
        <v>74</v>
      </c>
      <c r="BV188" s="270" t="s">
        <v>29</v>
      </c>
      <c r="BW188" s="271">
        <v>85</v>
      </c>
      <c r="BX188" s="271">
        <v>74</v>
      </c>
      <c r="BY188" s="272">
        <v>29442358.790800005</v>
      </c>
      <c r="BZ188" s="272">
        <v>2002714000</v>
      </c>
      <c r="CA188" s="272">
        <v>2257378000</v>
      </c>
      <c r="CB188" s="272">
        <v>2396609000</v>
      </c>
      <c r="CC188" s="272">
        <v>2544426000</v>
      </c>
      <c r="CD188" s="272">
        <v>2701361000</v>
      </c>
      <c r="CE188" s="15">
        <v>1</v>
      </c>
      <c r="CF188" s="42">
        <v>3059684700</v>
      </c>
      <c r="CG188" s="187">
        <v>3248399680</v>
      </c>
    </row>
    <row r="189" spans="1:85">
      <c r="A189" s="3">
        <f t="shared" si="77"/>
        <v>150</v>
      </c>
      <c r="B189" s="249">
        <v>6</v>
      </c>
      <c r="C189" s="250" t="s">
        <v>169</v>
      </c>
      <c r="D189" s="285">
        <v>11</v>
      </c>
      <c r="E189" s="252"/>
      <c r="F189" s="40" t="s">
        <v>62</v>
      </c>
      <c r="G189" s="253">
        <f t="shared" si="57"/>
        <v>101</v>
      </c>
      <c r="H189" s="253">
        <f t="shared" si="58"/>
        <v>90</v>
      </c>
      <c r="I189" s="254">
        <f t="shared" si="59"/>
        <v>26966806</v>
      </c>
      <c r="J189" s="254">
        <f t="shared" si="60"/>
        <v>1</v>
      </c>
      <c r="K189" s="255">
        <f t="shared" si="61"/>
        <v>1.06</v>
      </c>
      <c r="L189" s="256">
        <f t="shared" si="80"/>
        <v>1.02</v>
      </c>
      <c r="M189" s="257">
        <f t="shared" si="63"/>
        <v>24364489.972377934</v>
      </c>
      <c r="N189" s="257">
        <f t="shared" si="64"/>
        <v>27462673.064623922</v>
      </c>
      <c r="O189" s="257">
        <f t="shared" si="65"/>
        <v>29156510.647200003</v>
      </c>
      <c r="P189" s="257">
        <f t="shared" si="66"/>
        <v>30954820.425523225</v>
      </c>
      <c r="Q189" s="258">
        <f t="shared" si="67"/>
        <v>29156510.647200003</v>
      </c>
      <c r="R189" s="257">
        <f t="shared" si="67"/>
        <v>30954820.425523225</v>
      </c>
      <c r="S189" s="257">
        <f t="shared" si="68"/>
        <v>32864046.016027961</v>
      </c>
      <c r="T189" s="257"/>
      <c r="U189" s="257">
        <f t="shared" si="69"/>
        <v>2192804097.5140142</v>
      </c>
      <c r="V189" s="257">
        <f t="shared" si="70"/>
        <v>2471640575.816153</v>
      </c>
      <c r="W189" s="257">
        <f t="shared" si="71"/>
        <v>2624085958.2480001</v>
      </c>
      <c r="X189" s="258">
        <f t="shared" si="72"/>
        <v>2785933838.2970901</v>
      </c>
      <c r="Y189" s="258">
        <f t="shared" si="73"/>
        <v>2624085958.2480001</v>
      </c>
      <c r="Z189" s="257">
        <f t="shared" si="74"/>
        <v>2785933838.2970901</v>
      </c>
      <c r="AA189" s="257">
        <f t="shared" si="78"/>
        <v>2957764141.4425163</v>
      </c>
      <c r="AB189" s="257"/>
      <c r="AC189" s="32" t="str">
        <f t="shared" si="75"/>
        <v>BERTAHAP</v>
      </c>
      <c r="AD189" s="259">
        <f t="shared" si="76"/>
        <v>0</v>
      </c>
      <c r="AE189" s="260">
        <v>2</v>
      </c>
      <c r="AF189" s="261"/>
      <c r="AG189" s="257" t="e">
        <f>IF(AF189&gt;#REF!,"LB","KR")</f>
        <v>#REF!</v>
      </c>
      <c r="AH189" s="261">
        <v>2412085000</v>
      </c>
      <c r="AI189" s="261">
        <v>2718805000</v>
      </c>
      <c r="AJ189" s="261">
        <v>2886495000</v>
      </c>
      <c r="AK189" s="262">
        <v>3064528000</v>
      </c>
      <c r="AL189" s="262">
        <v>2886495000</v>
      </c>
      <c r="AM189" s="261">
        <v>3064528000</v>
      </c>
      <c r="AN189" s="261">
        <v>3253541000</v>
      </c>
      <c r="AO189" s="15"/>
      <c r="AP189" s="15"/>
      <c r="AQ189" s="264">
        <v>-1248563.1177999973</v>
      </c>
      <c r="AR189" s="265"/>
      <c r="AS189" s="266"/>
      <c r="AT189" s="266"/>
      <c r="AU189" s="266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276">
        <v>44</v>
      </c>
      <c r="BT189" s="269" t="s">
        <v>172</v>
      </c>
      <c r="BU189" s="269" t="s">
        <v>62</v>
      </c>
      <c r="BV189" s="270">
        <v>11</v>
      </c>
      <c r="BW189" s="271">
        <v>101</v>
      </c>
      <c r="BX189" s="271">
        <v>90</v>
      </c>
      <c r="BY189" s="272">
        <v>29442358.790800005</v>
      </c>
      <c r="BZ189" s="272">
        <v>2435733000</v>
      </c>
      <c r="CA189" s="272">
        <v>2745460000</v>
      </c>
      <c r="CB189" s="272">
        <v>2914794000</v>
      </c>
      <c r="CC189" s="272">
        <v>3094572000</v>
      </c>
      <c r="CD189" s="272">
        <v>3285439000</v>
      </c>
      <c r="CE189" s="15">
        <v>2</v>
      </c>
      <c r="CF189" s="42">
        <v>3059684700</v>
      </c>
      <c r="CG189" s="187">
        <v>3248399680</v>
      </c>
    </row>
    <row r="190" spans="1:85">
      <c r="A190" s="3">
        <f t="shared" si="77"/>
        <v>151</v>
      </c>
      <c r="B190" s="249">
        <v>7</v>
      </c>
      <c r="C190" s="250" t="s">
        <v>169</v>
      </c>
      <c r="D190" s="285">
        <v>15</v>
      </c>
      <c r="E190" s="252"/>
      <c r="F190" s="40" t="s">
        <v>64</v>
      </c>
      <c r="G190" s="253">
        <f t="shared" si="57"/>
        <v>101</v>
      </c>
      <c r="H190" s="253">
        <f t="shared" si="58"/>
        <v>90</v>
      </c>
      <c r="I190" s="254">
        <f t="shared" si="59"/>
        <v>26966806</v>
      </c>
      <c r="J190" s="254">
        <f t="shared" si="60"/>
        <v>1</v>
      </c>
      <c r="K190" s="255">
        <f t="shared" si="61"/>
        <v>1.06</v>
      </c>
      <c r="L190" s="256">
        <f t="shared" si="80"/>
        <v>1.02</v>
      </c>
      <c r="M190" s="257">
        <f t="shared" si="63"/>
        <v>24364489.972377934</v>
      </c>
      <c r="N190" s="257">
        <f t="shared" si="64"/>
        <v>27462673.064623922</v>
      </c>
      <c r="O190" s="257">
        <f t="shared" si="65"/>
        <v>29156510.647200003</v>
      </c>
      <c r="P190" s="257">
        <f t="shared" si="66"/>
        <v>30954820.425523225</v>
      </c>
      <c r="Q190" s="258">
        <f t="shared" si="67"/>
        <v>29156510.647200003</v>
      </c>
      <c r="R190" s="257">
        <f t="shared" si="67"/>
        <v>30954820.425523225</v>
      </c>
      <c r="S190" s="257">
        <f t="shared" si="68"/>
        <v>32864046.016027961</v>
      </c>
      <c r="T190" s="257"/>
      <c r="U190" s="257">
        <f t="shared" si="69"/>
        <v>2192804097.5140142</v>
      </c>
      <c r="V190" s="257">
        <f t="shared" si="70"/>
        <v>2471640575.816153</v>
      </c>
      <c r="W190" s="257">
        <f t="shared" si="71"/>
        <v>2624085958.2480001</v>
      </c>
      <c r="X190" s="258">
        <f t="shared" si="72"/>
        <v>2785933838.2970901</v>
      </c>
      <c r="Y190" s="258">
        <f t="shared" si="73"/>
        <v>2624085958.2480001</v>
      </c>
      <c r="Z190" s="257">
        <f t="shared" si="74"/>
        <v>2785933838.2970901</v>
      </c>
      <c r="AA190" s="257">
        <f t="shared" si="78"/>
        <v>2957764141.4425163</v>
      </c>
      <c r="AB190" s="257"/>
      <c r="AC190" s="32" t="str">
        <f t="shared" si="75"/>
        <v>BERTAHAP</v>
      </c>
      <c r="AD190" s="259">
        <f t="shared" si="76"/>
        <v>0</v>
      </c>
      <c r="AE190" s="260">
        <v>2</v>
      </c>
      <c r="AF190" s="261"/>
      <c r="AG190" s="257" t="e">
        <f>IF(AF190&gt;#REF!,"LB","KR")</f>
        <v>#REF!</v>
      </c>
      <c r="AH190" s="261">
        <v>2412085000</v>
      </c>
      <c r="AI190" s="261">
        <v>2718805000</v>
      </c>
      <c r="AJ190" s="261">
        <v>2886495000</v>
      </c>
      <c r="AK190" s="262">
        <v>3064528000</v>
      </c>
      <c r="AL190" s="262">
        <v>2886495000</v>
      </c>
      <c r="AM190" s="261">
        <v>3064528000</v>
      </c>
      <c r="AN190" s="261">
        <v>3253541000</v>
      </c>
      <c r="AO190" s="15"/>
      <c r="AP190" s="15"/>
      <c r="AQ190" s="264">
        <v>-1248563.1177999973</v>
      </c>
      <c r="AR190" s="265"/>
      <c r="AS190" s="266"/>
      <c r="AT190" s="266"/>
      <c r="AU190" s="266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276">
        <v>45</v>
      </c>
      <c r="BT190" s="296" t="s">
        <v>168</v>
      </c>
      <c r="BU190" s="269" t="s">
        <v>58</v>
      </c>
      <c r="BV190" s="270" t="s">
        <v>38</v>
      </c>
      <c r="BW190" s="271">
        <v>101</v>
      </c>
      <c r="BX190" s="271">
        <v>90</v>
      </c>
      <c r="BY190" s="272">
        <v>29442358.790800005</v>
      </c>
      <c r="BZ190" s="272">
        <v>2435733000</v>
      </c>
      <c r="CA190" s="272">
        <v>2745460000</v>
      </c>
      <c r="CB190" s="272">
        <v>2914794000</v>
      </c>
      <c r="CC190" s="272">
        <v>3094572000</v>
      </c>
      <c r="CD190" s="272">
        <v>3285439000</v>
      </c>
      <c r="CE190" s="15">
        <v>2</v>
      </c>
      <c r="CF190" s="42">
        <v>3059684700</v>
      </c>
      <c r="CG190" s="187">
        <v>3248399680</v>
      </c>
    </row>
    <row r="191" spans="1:85">
      <c r="A191" s="3">
        <f t="shared" si="77"/>
        <v>152</v>
      </c>
      <c r="B191" s="249">
        <v>8</v>
      </c>
      <c r="C191" s="250" t="s">
        <v>169</v>
      </c>
      <c r="D191" s="285">
        <v>17</v>
      </c>
      <c r="E191" s="252"/>
      <c r="F191" s="40" t="s">
        <v>67</v>
      </c>
      <c r="G191" s="253">
        <f t="shared" si="57"/>
        <v>85</v>
      </c>
      <c r="H191" s="253">
        <f t="shared" si="58"/>
        <v>74</v>
      </c>
      <c r="I191" s="254">
        <f t="shared" si="59"/>
        <v>26966806</v>
      </c>
      <c r="J191" s="254">
        <f t="shared" si="60"/>
        <v>1</v>
      </c>
      <c r="K191" s="255">
        <f t="shared" si="61"/>
        <v>1.06</v>
      </c>
      <c r="L191" s="256">
        <f>SUMIF($AN$4:$AN$22,D191,$AU$4:$AU$22)</f>
        <v>1.02</v>
      </c>
      <c r="M191" s="257">
        <f t="shared" si="63"/>
        <v>24364489.972377934</v>
      </c>
      <c r="N191" s="257">
        <f t="shared" si="64"/>
        <v>27462673.064623922</v>
      </c>
      <c r="O191" s="257">
        <f t="shared" si="65"/>
        <v>29156510.647200003</v>
      </c>
      <c r="P191" s="257">
        <f t="shared" si="66"/>
        <v>30954820.425523225</v>
      </c>
      <c r="Q191" s="258">
        <f t="shared" si="67"/>
        <v>29156510.647200003</v>
      </c>
      <c r="R191" s="257">
        <f t="shared" si="67"/>
        <v>30954820.425523225</v>
      </c>
      <c r="S191" s="257">
        <f t="shared" si="68"/>
        <v>32864046.016027961</v>
      </c>
      <c r="T191" s="257"/>
      <c r="U191" s="257">
        <f t="shared" si="69"/>
        <v>1802972257.9559672</v>
      </c>
      <c r="V191" s="257">
        <f t="shared" si="70"/>
        <v>2032237806.7821703</v>
      </c>
      <c r="W191" s="257">
        <f t="shared" si="71"/>
        <v>2157581787.8928003</v>
      </c>
      <c r="X191" s="258">
        <f t="shared" si="72"/>
        <v>2290656711.4887185</v>
      </c>
      <c r="Y191" s="258">
        <f t="shared" si="73"/>
        <v>2157581787.8928003</v>
      </c>
      <c r="Z191" s="257">
        <f t="shared" si="74"/>
        <v>2290656711.4887185</v>
      </c>
      <c r="AA191" s="257">
        <f t="shared" si="78"/>
        <v>2431939405.186069</v>
      </c>
      <c r="AB191" s="257"/>
      <c r="AC191" s="32" t="str">
        <f t="shared" si="75"/>
        <v>BERTAHAP</v>
      </c>
      <c r="AD191" s="259">
        <f t="shared" si="76"/>
        <v>0</v>
      </c>
      <c r="AE191" s="260">
        <v>2</v>
      </c>
      <c r="AF191" s="261"/>
      <c r="AG191" s="257" t="e">
        <f>IF(AF191&gt;#REF!,"LB","KR")</f>
        <v>#REF!</v>
      </c>
      <c r="AH191" s="261">
        <v>1983270000</v>
      </c>
      <c r="AI191" s="261">
        <v>2235462000</v>
      </c>
      <c r="AJ191" s="261">
        <v>2373340000</v>
      </c>
      <c r="AK191" s="262">
        <v>2519723000</v>
      </c>
      <c r="AL191" s="262">
        <v>2373340000</v>
      </c>
      <c r="AM191" s="261">
        <v>2519723000</v>
      </c>
      <c r="AN191" s="261">
        <v>2675134000</v>
      </c>
      <c r="AO191" s="15"/>
      <c r="AP191" s="15"/>
      <c r="AQ191" s="264">
        <v>-1248563.1177999973</v>
      </c>
      <c r="AR191" s="265"/>
      <c r="AS191" s="266"/>
      <c r="AT191" s="266"/>
      <c r="AU191" s="266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276"/>
      <c r="BT191" s="269"/>
      <c r="BU191" s="269" t="s">
        <v>64</v>
      </c>
      <c r="BV191" s="270">
        <v>15</v>
      </c>
      <c r="BW191" s="271">
        <v>101</v>
      </c>
      <c r="BX191" s="271">
        <v>90</v>
      </c>
      <c r="BY191" s="272">
        <v>29442358.790800005</v>
      </c>
      <c r="BZ191" s="272">
        <v>2435733000</v>
      </c>
      <c r="CA191" s="272">
        <v>2745460000</v>
      </c>
      <c r="CB191" s="272">
        <v>2914794000</v>
      </c>
      <c r="CC191" s="272">
        <v>3094572000</v>
      </c>
      <c r="CD191" s="272">
        <v>3285439000</v>
      </c>
      <c r="CE191" s="15"/>
      <c r="CF191" s="42">
        <v>2515740400</v>
      </c>
      <c r="CG191" s="187">
        <v>2670906380</v>
      </c>
    </row>
    <row r="192" spans="1:85">
      <c r="A192" s="3">
        <f t="shared" si="77"/>
        <v>153</v>
      </c>
      <c r="B192" s="249">
        <v>1</v>
      </c>
      <c r="C192" s="250" t="s">
        <v>173</v>
      </c>
      <c r="D192" s="251" t="s">
        <v>19</v>
      </c>
      <c r="E192" s="252"/>
      <c r="F192" s="40" t="s">
        <v>72</v>
      </c>
      <c r="G192" s="253">
        <f t="shared" si="57"/>
        <v>175</v>
      </c>
      <c r="H192" s="253">
        <f t="shared" si="58"/>
        <v>156</v>
      </c>
      <c r="I192" s="254">
        <f t="shared" si="59"/>
        <v>26966806</v>
      </c>
      <c r="J192" s="254">
        <f t="shared" si="60"/>
        <v>5</v>
      </c>
      <c r="K192" s="255">
        <f t="shared" si="61"/>
        <v>1.08</v>
      </c>
      <c r="L192" s="305">
        <f t="shared" ref="L192:L201" si="81">SUMIF($AN$4:$AN$22,D192,$BI$4:$BI$22)</f>
        <v>1.03</v>
      </c>
      <c r="M192" s="257">
        <f t="shared" si="63"/>
        <v>25067571.813978184</v>
      </c>
      <c r="N192" s="257">
        <f t="shared" si="64"/>
        <v>28255158.635856133</v>
      </c>
      <c r="O192" s="257">
        <f t="shared" si="65"/>
        <v>29997874.994400002</v>
      </c>
      <c r="P192" s="257">
        <f t="shared" si="66"/>
        <v>31848078.284639321</v>
      </c>
      <c r="Q192" s="258">
        <f t="shared" si="67"/>
        <v>29997874.994400002</v>
      </c>
      <c r="R192" s="257">
        <f t="shared" si="67"/>
        <v>31848078.284639321</v>
      </c>
      <c r="S192" s="257">
        <f t="shared" si="68"/>
        <v>33812398.065325104</v>
      </c>
      <c r="T192" s="257"/>
      <c r="U192" s="257">
        <f t="shared" si="69"/>
        <v>3910541202.9805965</v>
      </c>
      <c r="V192" s="257">
        <f t="shared" si="70"/>
        <v>4407804747.1935568</v>
      </c>
      <c r="W192" s="257">
        <f t="shared" si="71"/>
        <v>4679668499.1264</v>
      </c>
      <c r="X192" s="258">
        <f t="shared" si="72"/>
        <v>4968300212.4037342</v>
      </c>
      <c r="Y192" s="258">
        <f t="shared" si="73"/>
        <v>4679668499.1264</v>
      </c>
      <c r="Z192" s="257">
        <f t="shared" si="74"/>
        <v>4968300212.4037342</v>
      </c>
      <c r="AA192" s="257">
        <f t="shared" si="78"/>
        <v>5274734098.1907158</v>
      </c>
      <c r="AB192" s="257"/>
      <c r="AC192" s="32" t="str">
        <f t="shared" si="75"/>
        <v>BERTAHAP</v>
      </c>
      <c r="AD192" s="259">
        <f t="shared" si="76"/>
        <v>0</v>
      </c>
      <c r="AE192" s="260">
        <v>2</v>
      </c>
      <c r="AF192" s="261"/>
      <c r="AG192" s="257" t="e">
        <f>IF(AF192&gt;#REF!,"LB","KR")</f>
        <v>#REF!</v>
      </c>
      <c r="AH192" s="261">
        <v>4301596000</v>
      </c>
      <c r="AI192" s="261">
        <v>4848586000</v>
      </c>
      <c r="AJ192" s="261">
        <v>5147636000</v>
      </c>
      <c r="AK192" s="262">
        <v>5465131000</v>
      </c>
      <c r="AL192" s="262">
        <v>5147636000</v>
      </c>
      <c r="AM192" s="261">
        <v>5465131000</v>
      </c>
      <c r="AN192" s="261">
        <v>5802208000</v>
      </c>
      <c r="AO192" s="15"/>
      <c r="AP192" s="15"/>
      <c r="AQ192" s="264">
        <v>-407198.77059999853</v>
      </c>
      <c r="AR192" s="265"/>
      <c r="AS192" s="266"/>
      <c r="AT192" s="266"/>
      <c r="AU192" s="266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276">
        <v>46</v>
      </c>
      <c r="BT192" s="269" t="s">
        <v>174</v>
      </c>
      <c r="BU192" s="269" t="s">
        <v>72</v>
      </c>
      <c r="BV192" s="270" t="s">
        <v>19</v>
      </c>
      <c r="BW192" s="271">
        <v>175</v>
      </c>
      <c r="BX192" s="271">
        <v>156</v>
      </c>
      <c r="BY192" s="272">
        <v>29997874.994400002</v>
      </c>
      <c r="BZ192" s="272">
        <v>4301596000</v>
      </c>
      <c r="CA192" s="272">
        <v>4848586000</v>
      </c>
      <c r="CB192" s="272">
        <v>5147636000</v>
      </c>
      <c r="CC192" s="272">
        <v>5465131000</v>
      </c>
      <c r="CD192" s="272">
        <v>5802208000</v>
      </c>
      <c r="CE192" s="15">
        <v>2</v>
      </c>
      <c r="CF192" s="42">
        <v>5456494160</v>
      </c>
      <c r="CG192" s="187">
        <v>5793038860</v>
      </c>
    </row>
    <row r="193" spans="1:85">
      <c r="A193" s="3">
        <f t="shared" si="77"/>
        <v>154</v>
      </c>
      <c r="B193" s="249">
        <v>2</v>
      </c>
      <c r="C193" s="250" t="s">
        <v>173</v>
      </c>
      <c r="D193" s="251" t="s">
        <v>29</v>
      </c>
      <c r="E193" s="252"/>
      <c r="F193" s="40" t="s">
        <v>74</v>
      </c>
      <c r="G193" s="253">
        <f t="shared" si="57"/>
        <v>85</v>
      </c>
      <c r="H193" s="253">
        <f t="shared" si="58"/>
        <v>74</v>
      </c>
      <c r="I193" s="254">
        <f t="shared" si="59"/>
        <v>26966806</v>
      </c>
      <c r="J193" s="254">
        <f t="shared" si="60"/>
        <v>1</v>
      </c>
      <c r="K193" s="255">
        <f t="shared" si="61"/>
        <v>1.06</v>
      </c>
      <c r="L193" s="305">
        <f t="shared" si="81"/>
        <v>1.03</v>
      </c>
      <c r="M193" s="257">
        <f t="shared" si="63"/>
        <v>24603357.52112674</v>
      </c>
      <c r="N193" s="257">
        <f t="shared" si="64"/>
        <v>27731914.957414355</v>
      </c>
      <c r="O193" s="257">
        <f t="shared" si="65"/>
        <v>29442358.790800005</v>
      </c>
      <c r="P193" s="257">
        <f t="shared" si="66"/>
        <v>31258299.057146005</v>
      </c>
      <c r="Q193" s="258">
        <f t="shared" si="67"/>
        <v>29442358.790800005</v>
      </c>
      <c r="R193" s="257">
        <f t="shared" si="67"/>
        <v>31258299.057146005</v>
      </c>
      <c r="S193" s="257">
        <f t="shared" si="68"/>
        <v>33186242.545596864</v>
      </c>
      <c r="T193" s="257"/>
      <c r="U193" s="257">
        <f t="shared" si="69"/>
        <v>1820648456.5633788</v>
      </c>
      <c r="V193" s="257">
        <f t="shared" si="70"/>
        <v>2052161706.8486624</v>
      </c>
      <c r="W193" s="257">
        <f t="shared" si="71"/>
        <v>2178734550.5192003</v>
      </c>
      <c r="X193" s="258">
        <f t="shared" si="72"/>
        <v>2313114130.2288046</v>
      </c>
      <c r="Y193" s="258">
        <f t="shared" si="73"/>
        <v>2178734550.5192003</v>
      </c>
      <c r="Z193" s="257">
        <f t="shared" si="74"/>
        <v>2313114130.2288046</v>
      </c>
      <c r="AA193" s="257">
        <f t="shared" si="78"/>
        <v>2455781948.3741679</v>
      </c>
      <c r="AB193" s="257"/>
      <c r="AC193" s="32" t="str">
        <f t="shared" si="75"/>
        <v>BERTAHAP</v>
      </c>
      <c r="AD193" s="259">
        <f t="shared" si="76"/>
        <v>0</v>
      </c>
      <c r="AE193" s="260">
        <v>2</v>
      </c>
      <c r="AF193" s="261"/>
      <c r="AG193" s="257" t="e">
        <f>IF(AF193&gt;#REF!,"LB","KR")</f>
        <v>#REF!</v>
      </c>
      <c r="AH193" s="261">
        <v>2002714000</v>
      </c>
      <c r="AI193" s="261">
        <v>2257378000</v>
      </c>
      <c r="AJ193" s="261">
        <v>2396609000</v>
      </c>
      <c r="AK193" s="262">
        <v>2544426000</v>
      </c>
      <c r="AL193" s="262">
        <v>2396609000</v>
      </c>
      <c r="AM193" s="261">
        <v>2544426000</v>
      </c>
      <c r="AN193" s="261">
        <v>2701361000</v>
      </c>
      <c r="AO193" s="15"/>
      <c r="AP193" s="15"/>
      <c r="AQ193" s="264">
        <v>-962714.9741999954</v>
      </c>
      <c r="AR193" s="265"/>
      <c r="AS193" s="266"/>
      <c r="AT193" s="266"/>
      <c r="AU193" s="266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276">
        <v>47</v>
      </c>
      <c r="BT193" s="269" t="s">
        <v>175</v>
      </c>
      <c r="BU193" s="269" t="s">
        <v>72</v>
      </c>
      <c r="BV193" s="270" t="s">
        <v>19</v>
      </c>
      <c r="BW193" s="271">
        <v>175</v>
      </c>
      <c r="BX193" s="271">
        <v>156</v>
      </c>
      <c r="BY193" s="272">
        <v>29561012.737199999</v>
      </c>
      <c r="BZ193" s="272">
        <v>4238951000</v>
      </c>
      <c r="CA193" s="272">
        <v>4777975000</v>
      </c>
      <c r="CB193" s="272">
        <v>5072670000</v>
      </c>
      <c r="CC193" s="272">
        <v>5385541000</v>
      </c>
      <c r="CD193" s="272">
        <v>5717710000</v>
      </c>
      <c r="CE193" s="15">
        <v>5</v>
      </c>
      <c r="CF193" s="42">
        <v>2540405540</v>
      </c>
      <c r="CG193" s="187">
        <v>2697091560</v>
      </c>
    </row>
    <row r="194" spans="1:85">
      <c r="A194" s="3">
        <f t="shared" si="77"/>
        <v>155</v>
      </c>
      <c r="B194" s="249">
        <v>3</v>
      </c>
      <c r="C194" s="250" t="s">
        <v>173</v>
      </c>
      <c r="D194" s="251" t="s">
        <v>32</v>
      </c>
      <c r="E194" s="252"/>
      <c r="F194" s="40" t="s">
        <v>56</v>
      </c>
      <c r="G194" s="253">
        <f t="shared" si="57"/>
        <v>85</v>
      </c>
      <c r="H194" s="253">
        <f t="shared" si="58"/>
        <v>74</v>
      </c>
      <c r="I194" s="254">
        <f t="shared" si="59"/>
        <v>26966806</v>
      </c>
      <c r="J194" s="254">
        <f t="shared" si="60"/>
        <v>1</v>
      </c>
      <c r="K194" s="255">
        <f t="shared" si="61"/>
        <v>1.06</v>
      </c>
      <c r="L194" s="305">
        <f t="shared" si="81"/>
        <v>1.03</v>
      </c>
      <c r="M194" s="257">
        <f t="shared" si="63"/>
        <v>24603357.52112674</v>
      </c>
      <c r="N194" s="257">
        <f t="shared" si="64"/>
        <v>27731914.957414355</v>
      </c>
      <c r="O194" s="257">
        <f t="shared" si="65"/>
        <v>29442358.790800005</v>
      </c>
      <c r="P194" s="257">
        <f t="shared" si="66"/>
        <v>31258299.057146005</v>
      </c>
      <c r="Q194" s="258">
        <f t="shared" si="67"/>
        <v>29442358.790800005</v>
      </c>
      <c r="R194" s="257">
        <f t="shared" si="67"/>
        <v>31258299.057146005</v>
      </c>
      <c r="S194" s="257">
        <f t="shared" si="68"/>
        <v>33186242.545596864</v>
      </c>
      <c r="T194" s="257"/>
      <c r="U194" s="257">
        <f t="shared" si="69"/>
        <v>1820648456.5633788</v>
      </c>
      <c r="V194" s="257">
        <f t="shared" si="70"/>
        <v>2052161706.8486624</v>
      </c>
      <c r="W194" s="257">
        <f t="shared" si="71"/>
        <v>2178734550.5192003</v>
      </c>
      <c r="X194" s="258">
        <f t="shared" si="72"/>
        <v>2313114130.2288046</v>
      </c>
      <c r="Y194" s="258">
        <f t="shared" si="73"/>
        <v>2178734550.5192003</v>
      </c>
      <c r="Z194" s="257">
        <f t="shared" si="74"/>
        <v>2313114130.2288046</v>
      </c>
      <c r="AA194" s="257">
        <f t="shared" si="78"/>
        <v>2455781948.3741679</v>
      </c>
      <c r="AB194" s="257"/>
      <c r="AC194" s="32" t="str">
        <f t="shared" si="75"/>
        <v>BERTAHAP</v>
      </c>
      <c r="AD194" s="259">
        <f t="shared" si="76"/>
        <v>0</v>
      </c>
      <c r="AE194" s="260">
        <v>2</v>
      </c>
      <c r="AF194" s="261"/>
      <c r="AG194" s="257" t="e">
        <f>IF(AF194&gt;#REF!,"LB","KR")</f>
        <v>#REF!</v>
      </c>
      <c r="AH194" s="261">
        <v>2002714000</v>
      </c>
      <c r="AI194" s="261">
        <v>2257378000</v>
      </c>
      <c r="AJ194" s="261">
        <v>2396609000</v>
      </c>
      <c r="AK194" s="262">
        <v>2544426000</v>
      </c>
      <c r="AL194" s="262">
        <v>2396609000</v>
      </c>
      <c r="AM194" s="261">
        <v>2544426000</v>
      </c>
      <c r="AN194" s="261">
        <v>2701361000</v>
      </c>
      <c r="AO194" s="15"/>
      <c r="AP194" s="15"/>
      <c r="AQ194" s="264">
        <v>-962714.9741999954</v>
      </c>
      <c r="AR194" s="265"/>
      <c r="AS194" s="266"/>
      <c r="AT194" s="266"/>
      <c r="AU194" s="266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276">
        <v>48</v>
      </c>
      <c r="BT194" s="269" t="s">
        <v>176</v>
      </c>
      <c r="BU194" s="269" t="s">
        <v>74</v>
      </c>
      <c r="BV194" s="270" t="s">
        <v>29</v>
      </c>
      <c r="BW194" s="271">
        <v>85</v>
      </c>
      <c r="BX194" s="271">
        <v>74</v>
      </c>
      <c r="BY194" s="272">
        <v>29013586.575399999</v>
      </c>
      <c r="BZ194" s="272">
        <v>1973548000</v>
      </c>
      <c r="CA194" s="272">
        <v>2224504000</v>
      </c>
      <c r="CB194" s="272">
        <v>2361706000</v>
      </c>
      <c r="CC194" s="272">
        <v>2507371000</v>
      </c>
      <c r="CD194" s="272">
        <v>2662020000</v>
      </c>
      <c r="CE194" s="15">
        <v>8</v>
      </c>
      <c r="CF194" s="42">
        <v>2540405540</v>
      </c>
      <c r="CG194" s="187">
        <v>2697091560</v>
      </c>
    </row>
    <row r="195" spans="1:85">
      <c r="A195" s="3">
        <f t="shared" si="77"/>
        <v>156</v>
      </c>
      <c r="B195" s="249">
        <v>4</v>
      </c>
      <c r="C195" s="250" t="s">
        <v>173</v>
      </c>
      <c r="D195" s="251" t="s">
        <v>38</v>
      </c>
      <c r="E195" s="252"/>
      <c r="F195" s="40" t="s">
        <v>58</v>
      </c>
      <c r="G195" s="253">
        <f t="shared" si="57"/>
        <v>101</v>
      </c>
      <c r="H195" s="253">
        <f t="shared" si="58"/>
        <v>90</v>
      </c>
      <c r="I195" s="254">
        <f t="shared" si="59"/>
        <v>26966806</v>
      </c>
      <c r="J195" s="254">
        <f t="shared" si="60"/>
        <v>1</v>
      </c>
      <c r="K195" s="255">
        <f t="shared" si="61"/>
        <v>1.06</v>
      </c>
      <c r="L195" s="305">
        <f t="shared" si="81"/>
        <v>1.03</v>
      </c>
      <c r="M195" s="257">
        <f t="shared" si="63"/>
        <v>24603357.52112674</v>
      </c>
      <c r="N195" s="257">
        <f t="shared" si="64"/>
        <v>27731914.957414355</v>
      </c>
      <c r="O195" s="257">
        <f t="shared" si="65"/>
        <v>29442358.790800005</v>
      </c>
      <c r="P195" s="257">
        <f t="shared" si="66"/>
        <v>31258299.057146005</v>
      </c>
      <c r="Q195" s="258">
        <f t="shared" si="67"/>
        <v>29442358.790800005</v>
      </c>
      <c r="R195" s="257">
        <f t="shared" si="67"/>
        <v>31258299.057146005</v>
      </c>
      <c r="S195" s="257">
        <f t="shared" si="68"/>
        <v>33186242.545596864</v>
      </c>
      <c r="T195" s="257"/>
      <c r="U195" s="257">
        <f t="shared" si="69"/>
        <v>2214302176.9014068</v>
      </c>
      <c r="V195" s="257">
        <f t="shared" si="70"/>
        <v>2495872346.1672921</v>
      </c>
      <c r="W195" s="257">
        <f t="shared" si="71"/>
        <v>2649812291.1720004</v>
      </c>
      <c r="X195" s="258">
        <f t="shared" si="72"/>
        <v>2813246915.1431403</v>
      </c>
      <c r="Y195" s="258">
        <f t="shared" si="73"/>
        <v>2649812291.1720004</v>
      </c>
      <c r="Z195" s="257">
        <f t="shared" si="74"/>
        <v>2813246915.1431403</v>
      </c>
      <c r="AA195" s="257">
        <f t="shared" si="78"/>
        <v>2986761829.1037178</v>
      </c>
      <c r="AB195" s="257"/>
      <c r="AC195" s="32" t="str">
        <f t="shared" si="75"/>
        <v>BERTAHAP</v>
      </c>
      <c r="AD195" s="259">
        <f t="shared" si="76"/>
        <v>0</v>
      </c>
      <c r="AE195" s="260">
        <v>2</v>
      </c>
      <c r="AF195" s="261"/>
      <c r="AG195" s="257" t="e">
        <f>IF(AF195&gt;#REF!,"LB","KR")</f>
        <v>#REF!</v>
      </c>
      <c r="AH195" s="261">
        <v>2435733000</v>
      </c>
      <c r="AI195" s="261">
        <v>2745460000</v>
      </c>
      <c r="AJ195" s="261">
        <v>2914794000</v>
      </c>
      <c r="AK195" s="262">
        <v>3094572000</v>
      </c>
      <c r="AL195" s="262">
        <v>2914794000</v>
      </c>
      <c r="AM195" s="261">
        <v>3094572000</v>
      </c>
      <c r="AN195" s="261">
        <v>3285439000</v>
      </c>
      <c r="AO195" s="15"/>
      <c r="AP195" s="15"/>
      <c r="AQ195" s="264">
        <v>-962714.9741999954</v>
      </c>
      <c r="AR195" s="265"/>
      <c r="AS195" s="266"/>
      <c r="AT195" s="266"/>
      <c r="AU195" s="266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276"/>
      <c r="BT195" s="269"/>
      <c r="BU195" s="269" t="s">
        <v>56</v>
      </c>
      <c r="BV195" s="270" t="s">
        <v>32</v>
      </c>
      <c r="BW195" s="271">
        <v>85</v>
      </c>
      <c r="BX195" s="271">
        <v>74</v>
      </c>
      <c r="BY195" s="272">
        <v>29013586.575399999</v>
      </c>
      <c r="BZ195" s="272">
        <v>1973548000</v>
      </c>
      <c r="CA195" s="272">
        <v>2224504000</v>
      </c>
      <c r="CB195" s="272">
        <v>2361706000</v>
      </c>
      <c r="CC195" s="272">
        <v>2507371000</v>
      </c>
      <c r="CD195" s="272">
        <v>2662020000</v>
      </c>
      <c r="CE195" s="15"/>
      <c r="CF195" s="42">
        <v>3089681640</v>
      </c>
      <c r="CG195" s="187">
        <v>3280246320</v>
      </c>
    </row>
    <row r="196" spans="1:85">
      <c r="A196" s="3">
        <f t="shared" si="77"/>
        <v>157</v>
      </c>
      <c r="B196" s="249">
        <v>5</v>
      </c>
      <c r="C196" s="250" t="s">
        <v>173</v>
      </c>
      <c r="D196" s="251" t="s">
        <v>44</v>
      </c>
      <c r="E196" s="252"/>
      <c r="F196" s="40" t="s">
        <v>60</v>
      </c>
      <c r="G196" s="253">
        <f t="shared" si="57"/>
        <v>101</v>
      </c>
      <c r="H196" s="253">
        <f t="shared" si="58"/>
        <v>90</v>
      </c>
      <c r="I196" s="254">
        <f t="shared" si="59"/>
        <v>26966806</v>
      </c>
      <c r="J196" s="254">
        <f t="shared" si="60"/>
        <v>1</v>
      </c>
      <c r="K196" s="255">
        <f t="shared" si="61"/>
        <v>1.06</v>
      </c>
      <c r="L196" s="305">
        <f t="shared" si="81"/>
        <v>1.03</v>
      </c>
      <c r="M196" s="257">
        <f t="shared" si="63"/>
        <v>24603357.52112674</v>
      </c>
      <c r="N196" s="257">
        <f t="shared" si="64"/>
        <v>27731914.957414355</v>
      </c>
      <c r="O196" s="257">
        <f t="shared" si="65"/>
        <v>29442358.790800005</v>
      </c>
      <c r="P196" s="257">
        <f t="shared" si="66"/>
        <v>31258299.057146005</v>
      </c>
      <c r="Q196" s="258">
        <f t="shared" si="67"/>
        <v>29442358.790800005</v>
      </c>
      <c r="R196" s="257">
        <f t="shared" si="67"/>
        <v>31258299.057146005</v>
      </c>
      <c r="S196" s="257">
        <f t="shared" si="68"/>
        <v>33186242.545596864</v>
      </c>
      <c r="T196" s="257"/>
      <c r="U196" s="257">
        <f t="shared" si="69"/>
        <v>2214302176.9014068</v>
      </c>
      <c r="V196" s="257">
        <f t="shared" si="70"/>
        <v>2495872346.1672921</v>
      </c>
      <c r="W196" s="257">
        <f t="shared" si="71"/>
        <v>2649812291.1720004</v>
      </c>
      <c r="X196" s="258">
        <f t="shared" si="72"/>
        <v>2813246915.1431403</v>
      </c>
      <c r="Y196" s="258">
        <f t="shared" si="73"/>
        <v>2649812291.1720004</v>
      </c>
      <c r="Z196" s="257">
        <f t="shared" si="74"/>
        <v>2813246915.1431403</v>
      </c>
      <c r="AA196" s="257">
        <f t="shared" si="78"/>
        <v>2986761829.1037178</v>
      </c>
      <c r="AB196" s="257"/>
      <c r="AC196" s="32" t="str">
        <f t="shared" si="75"/>
        <v>BERTAHAP</v>
      </c>
      <c r="AD196" s="259">
        <f t="shared" si="76"/>
        <v>0</v>
      </c>
      <c r="AE196" s="260">
        <v>2</v>
      </c>
      <c r="AF196" s="261"/>
      <c r="AG196" s="257" t="e">
        <f>IF(AF196&gt;#REF!,"LB","KR")</f>
        <v>#REF!</v>
      </c>
      <c r="AH196" s="261">
        <v>2435733000</v>
      </c>
      <c r="AI196" s="261">
        <v>2745460000</v>
      </c>
      <c r="AJ196" s="261">
        <v>2914794000</v>
      </c>
      <c r="AK196" s="262">
        <v>3094572000</v>
      </c>
      <c r="AL196" s="262">
        <v>2914794000</v>
      </c>
      <c r="AM196" s="261">
        <v>3094572000</v>
      </c>
      <c r="AN196" s="261">
        <v>3285439000</v>
      </c>
      <c r="AO196" s="15"/>
      <c r="AP196" s="15"/>
      <c r="AQ196" s="264">
        <v>-962714.9741999954</v>
      </c>
      <c r="AR196" s="265"/>
      <c r="AS196" s="266"/>
      <c r="AT196" s="266"/>
      <c r="AU196" s="266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276"/>
      <c r="BT196" s="269"/>
      <c r="BU196" s="269" t="s">
        <v>67</v>
      </c>
      <c r="BV196" s="270">
        <v>17</v>
      </c>
      <c r="BW196" s="271">
        <v>85</v>
      </c>
      <c r="BX196" s="271">
        <v>74</v>
      </c>
      <c r="BY196" s="272">
        <v>29013586.575399999</v>
      </c>
      <c r="BZ196" s="272">
        <v>1973548000</v>
      </c>
      <c r="CA196" s="272">
        <v>2224504000</v>
      </c>
      <c r="CB196" s="272">
        <v>2361706000</v>
      </c>
      <c r="CC196" s="272">
        <v>2507371000</v>
      </c>
      <c r="CD196" s="272">
        <v>2662020000</v>
      </c>
      <c r="CE196" s="15"/>
      <c r="CF196" s="42">
        <v>3089681640</v>
      </c>
      <c r="CG196" s="187">
        <v>3280246320</v>
      </c>
    </row>
    <row r="197" spans="1:85">
      <c r="A197" s="3">
        <f t="shared" si="77"/>
        <v>158</v>
      </c>
      <c r="B197" s="249">
        <v>6</v>
      </c>
      <c r="C197" s="250" t="s">
        <v>173</v>
      </c>
      <c r="D197" s="285">
        <v>11</v>
      </c>
      <c r="E197" s="252"/>
      <c r="F197" s="40" t="s">
        <v>62</v>
      </c>
      <c r="G197" s="253">
        <f t="shared" si="57"/>
        <v>101</v>
      </c>
      <c r="H197" s="253">
        <f t="shared" si="58"/>
        <v>90</v>
      </c>
      <c r="I197" s="254">
        <f t="shared" si="59"/>
        <v>26966806</v>
      </c>
      <c r="J197" s="254">
        <f t="shared" si="60"/>
        <v>1</v>
      </c>
      <c r="K197" s="255">
        <f t="shared" si="61"/>
        <v>1.06</v>
      </c>
      <c r="L197" s="305">
        <f t="shared" si="81"/>
        <v>1.03</v>
      </c>
      <c r="M197" s="257">
        <f t="shared" si="63"/>
        <v>24603357.52112674</v>
      </c>
      <c r="N197" s="257">
        <f t="shared" si="64"/>
        <v>27731914.957414355</v>
      </c>
      <c r="O197" s="257">
        <f t="shared" si="65"/>
        <v>29442358.790800005</v>
      </c>
      <c r="P197" s="257">
        <f t="shared" si="66"/>
        <v>31258299.057146005</v>
      </c>
      <c r="Q197" s="258">
        <f t="shared" si="67"/>
        <v>29442358.790800005</v>
      </c>
      <c r="R197" s="257">
        <f t="shared" si="67"/>
        <v>31258299.057146005</v>
      </c>
      <c r="S197" s="257">
        <f t="shared" si="68"/>
        <v>33186242.545596864</v>
      </c>
      <c r="T197" s="257"/>
      <c r="U197" s="257">
        <f t="shared" si="69"/>
        <v>2214302176.9014068</v>
      </c>
      <c r="V197" s="257">
        <f t="shared" si="70"/>
        <v>2495872346.1672921</v>
      </c>
      <c r="W197" s="257">
        <f t="shared" si="71"/>
        <v>2649812291.1720004</v>
      </c>
      <c r="X197" s="258">
        <f t="shared" si="72"/>
        <v>2813246915.1431403</v>
      </c>
      <c r="Y197" s="258">
        <f t="shared" si="73"/>
        <v>2649812291.1720004</v>
      </c>
      <c r="Z197" s="257">
        <f t="shared" si="74"/>
        <v>2813246915.1431403</v>
      </c>
      <c r="AA197" s="257">
        <f t="shared" si="78"/>
        <v>2986761829.1037178</v>
      </c>
      <c r="AB197" s="257"/>
      <c r="AC197" s="32" t="str">
        <f t="shared" si="75"/>
        <v>BERTAHAP</v>
      </c>
      <c r="AD197" s="259">
        <f t="shared" si="76"/>
        <v>0</v>
      </c>
      <c r="AE197" s="260">
        <v>2</v>
      </c>
      <c r="AF197" s="261"/>
      <c r="AG197" s="257" t="e">
        <f>IF(AF197&gt;#REF!,"LB","KR")</f>
        <v>#REF!</v>
      </c>
      <c r="AH197" s="261">
        <v>2435733000</v>
      </c>
      <c r="AI197" s="261">
        <v>2745460000</v>
      </c>
      <c r="AJ197" s="261">
        <v>2914794000</v>
      </c>
      <c r="AK197" s="262">
        <v>3094572000</v>
      </c>
      <c r="AL197" s="262">
        <v>2914794000</v>
      </c>
      <c r="AM197" s="261">
        <v>3094572000</v>
      </c>
      <c r="AN197" s="261">
        <v>3285439000</v>
      </c>
      <c r="AO197" s="15"/>
      <c r="AP197" s="15"/>
      <c r="AQ197" s="264">
        <v>-962714.9741999954</v>
      </c>
      <c r="AR197" s="265"/>
      <c r="AS197" s="266"/>
      <c r="AT197" s="266"/>
      <c r="AU197" s="266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276"/>
      <c r="BT197" s="269"/>
      <c r="BU197" s="269" t="s">
        <v>78</v>
      </c>
      <c r="BV197" s="270">
        <v>19</v>
      </c>
      <c r="BW197" s="271">
        <v>138</v>
      </c>
      <c r="BX197" s="271">
        <v>120</v>
      </c>
      <c r="BY197" s="272">
        <v>29013586.575399999</v>
      </c>
      <c r="BZ197" s="272">
        <v>3200348000</v>
      </c>
      <c r="CA197" s="272">
        <v>3607303000</v>
      </c>
      <c r="CB197" s="272">
        <v>3829794000</v>
      </c>
      <c r="CC197" s="272">
        <v>4066007000</v>
      </c>
      <c r="CD197" s="272">
        <v>4316790000</v>
      </c>
      <c r="CE197" s="15"/>
      <c r="CF197" s="42">
        <v>3089681640</v>
      </c>
      <c r="CG197" s="187">
        <v>3280246320</v>
      </c>
    </row>
    <row r="198" spans="1:85">
      <c r="A198" s="3">
        <f t="shared" si="77"/>
        <v>159</v>
      </c>
      <c r="B198" s="249">
        <v>7</v>
      </c>
      <c r="C198" s="250" t="s">
        <v>173</v>
      </c>
      <c r="D198" s="285">
        <v>15</v>
      </c>
      <c r="E198" s="252"/>
      <c r="F198" s="40" t="s">
        <v>64</v>
      </c>
      <c r="G198" s="253">
        <f t="shared" si="57"/>
        <v>101</v>
      </c>
      <c r="H198" s="253">
        <f t="shared" si="58"/>
        <v>90</v>
      </c>
      <c r="I198" s="254">
        <f t="shared" si="59"/>
        <v>26966806</v>
      </c>
      <c r="J198" s="254">
        <f t="shared" si="60"/>
        <v>1</v>
      </c>
      <c r="K198" s="255">
        <f t="shared" si="61"/>
        <v>1.06</v>
      </c>
      <c r="L198" s="305">
        <f t="shared" si="81"/>
        <v>1.03</v>
      </c>
      <c r="M198" s="257">
        <f t="shared" si="63"/>
        <v>24603357.52112674</v>
      </c>
      <c r="N198" s="257">
        <f t="shared" si="64"/>
        <v>27731914.957414355</v>
      </c>
      <c r="O198" s="257">
        <f t="shared" si="65"/>
        <v>29442358.790800005</v>
      </c>
      <c r="P198" s="257">
        <f t="shared" si="66"/>
        <v>31258299.057146005</v>
      </c>
      <c r="Q198" s="258">
        <f t="shared" si="67"/>
        <v>29442358.790800005</v>
      </c>
      <c r="R198" s="257">
        <f t="shared" si="67"/>
        <v>31258299.057146005</v>
      </c>
      <c r="S198" s="257">
        <f t="shared" si="68"/>
        <v>33186242.545596864</v>
      </c>
      <c r="T198" s="257"/>
      <c r="U198" s="257">
        <f t="shared" si="69"/>
        <v>2214302176.9014068</v>
      </c>
      <c r="V198" s="257">
        <f t="shared" si="70"/>
        <v>2495872346.1672921</v>
      </c>
      <c r="W198" s="257">
        <f t="shared" si="71"/>
        <v>2649812291.1720004</v>
      </c>
      <c r="X198" s="258">
        <f t="shared" si="72"/>
        <v>2813246915.1431403</v>
      </c>
      <c r="Y198" s="258">
        <f t="shared" si="73"/>
        <v>2649812291.1720004</v>
      </c>
      <c r="Z198" s="257">
        <f t="shared" si="74"/>
        <v>2813246915.1431403</v>
      </c>
      <c r="AA198" s="257">
        <f t="shared" si="78"/>
        <v>2986761829.1037178</v>
      </c>
      <c r="AB198" s="257"/>
      <c r="AC198" s="32" t="str">
        <f t="shared" si="75"/>
        <v>BERTAHAP</v>
      </c>
      <c r="AD198" s="259">
        <f t="shared" si="76"/>
        <v>0</v>
      </c>
      <c r="AE198" s="260">
        <v>2</v>
      </c>
      <c r="AF198" s="261"/>
      <c r="AG198" s="257" t="e">
        <f>IF(AF198&gt;#REF!,"LB","KR")</f>
        <v>#REF!</v>
      </c>
      <c r="AH198" s="261">
        <v>2435733000</v>
      </c>
      <c r="AI198" s="261">
        <v>2745460000</v>
      </c>
      <c r="AJ198" s="261">
        <v>2914794000</v>
      </c>
      <c r="AK198" s="262">
        <v>3094572000</v>
      </c>
      <c r="AL198" s="262">
        <v>2914794000</v>
      </c>
      <c r="AM198" s="261">
        <v>3094572000</v>
      </c>
      <c r="AN198" s="261">
        <v>3285439000</v>
      </c>
      <c r="AO198" s="15"/>
      <c r="AP198" s="15"/>
      <c r="AQ198" s="264">
        <v>-962714.9741999954</v>
      </c>
      <c r="AR198" s="265"/>
      <c r="AS198" s="266"/>
      <c r="AT198" s="266"/>
      <c r="AU198" s="266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276">
        <v>49</v>
      </c>
      <c r="BT198" s="269" t="s">
        <v>177</v>
      </c>
      <c r="BU198" s="269" t="s">
        <v>74</v>
      </c>
      <c r="BV198" s="270" t="s">
        <v>29</v>
      </c>
      <c r="BW198" s="271">
        <v>85</v>
      </c>
      <c r="BX198" s="271">
        <v>74</v>
      </c>
      <c r="BY198" s="272">
        <v>29013586.575399999</v>
      </c>
      <c r="BZ198" s="272">
        <v>1973548000</v>
      </c>
      <c r="CA198" s="272">
        <v>2224504000</v>
      </c>
      <c r="CB198" s="272">
        <v>2361706000</v>
      </c>
      <c r="CC198" s="272">
        <v>2507371000</v>
      </c>
      <c r="CD198" s="272">
        <v>2662020000</v>
      </c>
      <c r="CE198" s="15">
        <v>24</v>
      </c>
      <c r="CF198" s="42">
        <v>3089681640</v>
      </c>
      <c r="CG198" s="187">
        <v>3280246320</v>
      </c>
    </row>
    <row r="199" spans="1:85">
      <c r="A199" s="3">
        <f t="shared" si="77"/>
        <v>160</v>
      </c>
      <c r="B199" s="249">
        <v>8</v>
      </c>
      <c r="C199" s="250" t="s">
        <v>173</v>
      </c>
      <c r="D199" s="285">
        <v>17</v>
      </c>
      <c r="E199" s="252"/>
      <c r="F199" s="40" t="s">
        <v>67</v>
      </c>
      <c r="G199" s="253">
        <f t="shared" si="57"/>
        <v>85</v>
      </c>
      <c r="H199" s="253">
        <f t="shared" si="58"/>
        <v>74</v>
      </c>
      <c r="I199" s="254">
        <f t="shared" si="59"/>
        <v>26966806</v>
      </c>
      <c r="J199" s="254">
        <f t="shared" si="60"/>
        <v>1</v>
      </c>
      <c r="K199" s="255">
        <f t="shared" si="61"/>
        <v>1.06</v>
      </c>
      <c r="L199" s="305">
        <f t="shared" si="81"/>
        <v>1.03</v>
      </c>
      <c r="M199" s="257">
        <f t="shared" si="63"/>
        <v>24603357.52112674</v>
      </c>
      <c r="N199" s="257">
        <f t="shared" si="64"/>
        <v>27731914.957414355</v>
      </c>
      <c r="O199" s="257">
        <f t="shared" si="65"/>
        <v>29442358.790800005</v>
      </c>
      <c r="P199" s="257">
        <f t="shared" si="66"/>
        <v>31258299.057146005</v>
      </c>
      <c r="Q199" s="258">
        <f t="shared" si="67"/>
        <v>29442358.790800005</v>
      </c>
      <c r="R199" s="257">
        <f t="shared" si="67"/>
        <v>31258299.057146005</v>
      </c>
      <c r="S199" s="257">
        <f t="shared" si="68"/>
        <v>33186242.545596864</v>
      </c>
      <c r="T199" s="257"/>
      <c r="U199" s="257">
        <f t="shared" si="69"/>
        <v>1820648456.5633788</v>
      </c>
      <c r="V199" s="257">
        <f t="shared" si="70"/>
        <v>2052161706.8486624</v>
      </c>
      <c r="W199" s="257">
        <f t="shared" si="71"/>
        <v>2178734550.5192003</v>
      </c>
      <c r="X199" s="258">
        <f t="shared" si="72"/>
        <v>2313114130.2288046</v>
      </c>
      <c r="Y199" s="258">
        <f t="shared" si="73"/>
        <v>2178734550.5192003</v>
      </c>
      <c r="Z199" s="257">
        <f t="shared" si="74"/>
        <v>2313114130.2288046</v>
      </c>
      <c r="AA199" s="257">
        <f t="shared" si="78"/>
        <v>2455781948.3741679</v>
      </c>
      <c r="AB199" s="257"/>
      <c r="AC199" s="32" t="str">
        <f t="shared" si="75"/>
        <v>BERTAHAP</v>
      </c>
      <c r="AD199" s="259">
        <f t="shared" si="76"/>
        <v>0</v>
      </c>
      <c r="AE199" s="260">
        <v>2</v>
      </c>
      <c r="AF199" s="261"/>
      <c r="AG199" s="257" t="e">
        <f>IF(AF199&gt;#REF!,"LB","KR")</f>
        <v>#REF!</v>
      </c>
      <c r="AH199" s="261">
        <v>2002714000</v>
      </c>
      <c r="AI199" s="261">
        <v>2257378000</v>
      </c>
      <c r="AJ199" s="261">
        <v>2396609000</v>
      </c>
      <c r="AK199" s="262">
        <v>2544426000</v>
      </c>
      <c r="AL199" s="262">
        <v>2396609000</v>
      </c>
      <c r="AM199" s="261">
        <v>2544426000</v>
      </c>
      <c r="AN199" s="261">
        <v>2701361000</v>
      </c>
      <c r="AO199" s="15"/>
      <c r="AP199" s="15"/>
      <c r="AQ199" s="264">
        <v>-962714.9741999954</v>
      </c>
      <c r="AR199" s="265"/>
      <c r="AS199" s="266"/>
      <c r="AT199" s="266"/>
      <c r="AU199" s="266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276"/>
      <c r="BT199" s="269"/>
      <c r="BU199" s="269" t="s">
        <v>56</v>
      </c>
      <c r="BV199" s="270" t="s">
        <v>32</v>
      </c>
      <c r="BW199" s="271">
        <v>85</v>
      </c>
      <c r="BX199" s="271">
        <v>74</v>
      </c>
      <c r="BY199" s="272">
        <v>29013586.575399999</v>
      </c>
      <c r="BZ199" s="272">
        <v>1973548000</v>
      </c>
      <c r="CA199" s="272">
        <v>2224504000</v>
      </c>
      <c r="CB199" s="272">
        <v>2361706000</v>
      </c>
      <c r="CC199" s="272">
        <v>2507371000</v>
      </c>
      <c r="CD199" s="272">
        <v>2662020000</v>
      </c>
      <c r="CE199" s="15"/>
      <c r="CF199" s="42">
        <v>2540405540</v>
      </c>
      <c r="CG199" s="187">
        <v>2697091560</v>
      </c>
    </row>
    <row r="200" spans="1:85">
      <c r="A200" s="3">
        <f t="shared" si="77"/>
        <v>161</v>
      </c>
      <c r="B200" s="249">
        <v>9</v>
      </c>
      <c r="C200" s="250" t="s">
        <v>173</v>
      </c>
      <c r="D200" s="285">
        <v>19</v>
      </c>
      <c r="E200" s="252"/>
      <c r="F200" s="40" t="s">
        <v>78</v>
      </c>
      <c r="G200" s="253">
        <f t="shared" si="57"/>
        <v>138</v>
      </c>
      <c r="H200" s="253">
        <f t="shared" si="58"/>
        <v>120</v>
      </c>
      <c r="I200" s="254">
        <f t="shared" si="59"/>
        <v>26966806</v>
      </c>
      <c r="J200" s="254">
        <f t="shared" si="60"/>
        <v>1</v>
      </c>
      <c r="K200" s="255">
        <f t="shared" si="61"/>
        <v>1.06</v>
      </c>
      <c r="L200" s="305">
        <f t="shared" si="81"/>
        <v>1.03</v>
      </c>
      <c r="M200" s="257">
        <f t="shared" si="63"/>
        <v>24603357.52112674</v>
      </c>
      <c r="N200" s="257">
        <f t="shared" si="64"/>
        <v>27731914.957414355</v>
      </c>
      <c r="O200" s="257">
        <f t="shared" si="65"/>
        <v>29442358.790800005</v>
      </c>
      <c r="P200" s="257">
        <f t="shared" si="66"/>
        <v>31258299.057146005</v>
      </c>
      <c r="Q200" s="258">
        <f t="shared" si="67"/>
        <v>29442358.790800005</v>
      </c>
      <c r="R200" s="257">
        <f t="shared" si="67"/>
        <v>31258299.057146005</v>
      </c>
      <c r="S200" s="257">
        <f t="shared" si="68"/>
        <v>33186242.545596864</v>
      </c>
      <c r="T200" s="257"/>
      <c r="U200" s="257">
        <f t="shared" si="69"/>
        <v>2952402902.5352087</v>
      </c>
      <c r="V200" s="257">
        <f t="shared" si="70"/>
        <v>3327829794.8897228</v>
      </c>
      <c r="W200" s="257">
        <f t="shared" si="71"/>
        <v>3533083054.8960009</v>
      </c>
      <c r="X200" s="258">
        <f t="shared" si="72"/>
        <v>3750995886.8575206</v>
      </c>
      <c r="Y200" s="258">
        <f t="shared" si="73"/>
        <v>3533083054.8960009</v>
      </c>
      <c r="Z200" s="257">
        <f t="shared" si="74"/>
        <v>3750995886.8575206</v>
      </c>
      <c r="AA200" s="257">
        <f t="shared" si="78"/>
        <v>3982349105.4716239</v>
      </c>
      <c r="AB200" s="257"/>
      <c r="AC200" s="32" t="str">
        <f t="shared" si="75"/>
        <v>BERTAHAP</v>
      </c>
      <c r="AD200" s="259">
        <f t="shared" si="76"/>
        <v>0</v>
      </c>
      <c r="AE200" s="260">
        <v>2</v>
      </c>
      <c r="AF200" s="261"/>
      <c r="AG200" s="257" t="e">
        <f>IF(AF200&gt;#REF!,"LB","KR")</f>
        <v>#REF!</v>
      </c>
      <c r="AH200" s="261">
        <v>3247644000</v>
      </c>
      <c r="AI200" s="261">
        <v>3660613000</v>
      </c>
      <c r="AJ200" s="261">
        <v>3886392000</v>
      </c>
      <c r="AK200" s="262">
        <v>4126096000</v>
      </c>
      <c r="AL200" s="262">
        <v>3886392000</v>
      </c>
      <c r="AM200" s="261">
        <v>4126096000</v>
      </c>
      <c r="AN200" s="261">
        <v>4380585000</v>
      </c>
      <c r="AO200" s="15"/>
      <c r="AP200" s="15"/>
      <c r="AQ200" s="264">
        <v>-962714.9741999954</v>
      </c>
      <c r="AR200" s="265"/>
      <c r="AS200" s="266"/>
      <c r="AT200" s="266"/>
      <c r="AU200" s="266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276"/>
      <c r="BT200" s="296"/>
      <c r="BU200" s="269" t="s">
        <v>58</v>
      </c>
      <c r="BV200" s="270" t="s">
        <v>38</v>
      </c>
      <c r="BW200" s="271">
        <v>101</v>
      </c>
      <c r="BX200" s="271">
        <v>90</v>
      </c>
      <c r="BY200" s="272">
        <v>29013586.575399999</v>
      </c>
      <c r="BZ200" s="272">
        <v>2400261000</v>
      </c>
      <c r="CA200" s="272">
        <v>2705478000</v>
      </c>
      <c r="CB200" s="272">
        <v>2872346000</v>
      </c>
      <c r="CC200" s="272">
        <v>3049506000</v>
      </c>
      <c r="CD200" s="272">
        <v>3237592000</v>
      </c>
      <c r="CE200" s="15"/>
      <c r="CF200" s="42">
        <v>4119575520</v>
      </c>
      <c r="CG200" s="187">
        <v>4373661760</v>
      </c>
    </row>
    <row r="201" spans="1:85">
      <c r="A201" s="3">
        <f t="shared" si="77"/>
        <v>162</v>
      </c>
      <c r="B201" s="249">
        <v>10</v>
      </c>
      <c r="C201" s="250" t="s">
        <v>173</v>
      </c>
      <c r="D201" s="285">
        <v>21</v>
      </c>
      <c r="E201" s="252"/>
      <c r="F201" s="40" t="s">
        <v>84</v>
      </c>
      <c r="G201" s="253">
        <f t="shared" si="57"/>
        <v>132</v>
      </c>
      <c r="H201" s="253">
        <f t="shared" si="58"/>
        <v>112</v>
      </c>
      <c r="I201" s="254">
        <f t="shared" si="59"/>
        <v>26966806</v>
      </c>
      <c r="J201" s="254">
        <f t="shared" si="60"/>
        <v>3</v>
      </c>
      <c r="K201" s="255">
        <f t="shared" si="61"/>
        <v>1.1000000000000001</v>
      </c>
      <c r="L201" s="305">
        <f t="shared" si="81"/>
        <v>1.03</v>
      </c>
      <c r="M201" s="257">
        <f t="shared" si="63"/>
        <v>25531786.106829632</v>
      </c>
      <c r="N201" s="257">
        <f t="shared" si="64"/>
        <v>28778402.314297915</v>
      </c>
      <c r="O201" s="257">
        <f t="shared" si="65"/>
        <v>30553391.198000003</v>
      </c>
      <c r="P201" s="257">
        <f t="shared" si="66"/>
        <v>32437857.512132645</v>
      </c>
      <c r="Q201" s="258">
        <f t="shared" si="67"/>
        <v>30553391.198000003</v>
      </c>
      <c r="R201" s="257">
        <f t="shared" si="67"/>
        <v>32437857.512132645</v>
      </c>
      <c r="S201" s="257">
        <f t="shared" si="68"/>
        <v>34438553.585053347</v>
      </c>
      <c r="T201" s="257"/>
      <c r="U201" s="257">
        <f t="shared" si="69"/>
        <v>2859560043.9649186</v>
      </c>
      <c r="V201" s="257">
        <f t="shared" si="70"/>
        <v>3223181059.2013664</v>
      </c>
      <c r="W201" s="257">
        <f t="shared" si="71"/>
        <v>3421979814.1760001</v>
      </c>
      <c r="X201" s="258">
        <f t="shared" si="72"/>
        <v>3633040041.3588562</v>
      </c>
      <c r="Y201" s="258">
        <f t="shared" si="73"/>
        <v>3421979814.1760001</v>
      </c>
      <c r="Z201" s="257">
        <f t="shared" si="74"/>
        <v>3633040041.3588562</v>
      </c>
      <c r="AA201" s="257">
        <f t="shared" si="78"/>
        <v>3857118001.5259748</v>
      </c>
      <c r="AB201" s="257"/>
      <c r="AC201" s="32" t="str">
        <f t="shared" si="75"/>
        <v>BERTAHAP</v>
      </c>
      <c r="AD201" s="259">
        <f t="shared" si="76"/>
        <v>0</v>
      </c>
      <c r="AE201" s="260">
        <v>2</v>
      </c>
      <c r="AF201" s="261"/>
      <c r="AG201" s="257" t="e">
        <f>IF(AF201&gt;#REF!,"LB","KR")</f>
        <v>#REF!</v>
      </c>
      <c r="AH201" s="261">
        <v>3145517000</v>
      </c>
      <c r="AI201" s="261">
        <v>3545500000</v>
      </c>
      <c r="AJ201" s="261">
        <v>3764178000</v>
      </c>
      <c r="AK201" s="262">
        <v>3996345000</v>
      </c>
      <c r="AL201" s="262">
        <v>3764178000</v>
      </c>
      <c r="AM201" s="261">
        <v>3996345000</v>
      </c>
      <c r="AN201" s="261">
        <v>4242830000</v>
      </c>
      <c r="AO201" s="15"/>
      <c r="AP201" s="15"/>
      <c r="AQ201" s="264">
        <v>148317.43300000206</v>
      </c>
      <c r="AR201" s="265"/>
      <c r="AS201" s="266"/>
      <c r="AT201" s="266"/>
      <c r="AU201" s="266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276"/>
      <c r="BT201" s="269"/>
      <c r="BU201" s="269" t="s">
        <v>60</v>
      </c>
      <c r="BV201" s="270" t="s">
        <v>44</v>
      </c>
      <c r="BW201" s="271">
        <v>101</v>
      </c>
      <c r="BX201" s="271">
        <v>90</v>
      </c>
      <c r="BY201" s="272">
        <v>29013586.575399999</v>
      </c>
      <c r="BZ201" s="272">
        <v>2400261000</v>
      </c>
      <c r="CA201" s="272">
        <v>2705478000</v>
      </c>
      <c r="CB201" s="272">
        <v>2872346000</v>
      </c>
      <c r="CC201" s="272">
        <v>3049506000</v>
      </c>
      <c r="CD201" s="272">
        <v>3237592000</v>
      </c>
      <c r="CE201" s="15"/>
      <c r="CF201" s="42">
        <v>3990028680</v>
      </c>
      <c r="CG201" s="187">
        <v>4236125700</v>
      </c>
    </row>
    <row r="202" spans="1:85">
      <c r="A202" s="3">
        <f t="shared" si="77"/>
        <v>163</v>
      </c>
      <c r="B202" s="249">
        <v>1</v>
      </c>
      <c r="C202" s="250" t="s">
        <v>178</v>
      </c>
      <c r="D202" s="251" t="s">
        <v>19</v>
      </c>
      <c r="E202" s="252"/>
      <c r="F202" s="40" t="s">
        <v>72</v>
      </c>
      <c r="G202" s="253">
        <f t="shared" si="57"/>
        <v>175</v>
      </c>
      <c r="H202" s="253">
        <f t="shared" si="58"/>
        <v>156</v>
      </c>
      <c r="I202" s="254">
        <f t="shared" si="59"/>
        <v>26966806</v>
      </c>
      <c r="J202" s="254">
        <f t="shared" si="60"/>
        <v>5</v>
      </c>
      <c r="K202" s="255">
        <f t="shared" si="61"/>
        <v>1.08</v>
      </c>
      <c r="L202" s="256">
        <f>SUMIF($AN$4:$AN$22,D202,$AU$4:$AU$22)</f>
        <v>1.02</v>
      </c>
      <c r="M202" s="257">
        <f t="shared" si="63"/>
        <v>24824197.330347329</v>
      </c>
      <c r="N202" s="257">
        <f t="shared" si="64"/>
        <v>27980836.707352675</v>
      </c>
      <c r="O202" s="257">
        <f t="shared" si="65"/>
        <v>29706633.489600003</v>
      </c>
      <c r="P202" s="257">
        <f t="shared" si="66"/>
        <v>31538873.641099136</v>
      </c>
      <c r="Q202" s="258">
        <f t="shared" si="67"/>
        <v>29706633.489600003</v>
      </c>
      <c r="R202" s="257">
        <f t="shared" si="67"/>
        <v>31538873.641099136</v>
      </c>
      <c r="S202" s="257">
        <f t="shared" si="68"/>
        <v>33484122.355953015</v>
      </c>
      <c r="T202" s="257"/>
      <c r="U202" s="257">
        <f t="shared" si="69"/>
        <v>3872574783.5341835</v>
      </c>
      <c r="V202" s="257">
        <f t="shared" si="70"/>
        <v>4365010526.3470173</v>
      </c>
      <c r="W202" s="257">
        <f t="shared" si="71"/>
        <v>4634234824.3776007</v>
      </c>
      <c r="X202" s="258">
        <f t="shared" si="72"/>
        <v>4920064288.0114651</v>
      </c>
      <c r="Y202" s="258">
        <f t="shared" si="73"/>
        <v>4634234824.3776007</v>
      </c>
      <c r="Z202" s="257">
        <f t="shared" si="74"/>
        <v>4920064288.0114651</v>
      </c>
      <c r="AA202" s="257">
        <f t="shared" si="78"/>
        <v>5223523087.5286703</v>
      </c>
      <c r="AB202" s="257"/>
      <c r="AC202" s="32" t="str">
        <f t="shared" si="75"/>
        <v>BERTAHAP</v>
      </c>
      <c r="AD202" s="259">
        <f t="shared" si="76"/>
        <v>0</v>
      </c>
      <c r="AE202" s="260">
        <v>2</v>
      </c>
      <c r="AF202" s="261"/>
      <c r="AG202" s="257" t="e">
        <f>IF(AF202&gt;#REF!,"LB","KR")</f>
        <v>#REF!</v>
      </c>
      <c r="AH202" s="261">
        <v>4259833000</v>
      </c>
      <c r="AI202" s="261">
        <v>4801512000</v>
      </c>
      <c r="AJ202" s="261">
        <v>5097659000</v>
      </c>
      <c r="AK202" s="262">
        <v>5412071000</v>
      </c>
      <c r="AL202" s="262">
        <v>5097659000</v>
      </c>
      <c r="AM202" s="261">
        <v>5412071000</v>
      </c>
      <c r="AN202" s="261">
        <v>5745876000</v>
      </c>
      <c r="AO202" s="15"/>
      <c r="AP202" s="15"/>
      <c r="AQ202" s="264">
        <v>-698440.27539999783</v>
      </c>
      <c r="AR202" s="265"/>
      <c r="AS202" s="266"/>
      <c r="AT202" s="266"/>
      <c r="AU202" s="266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276"/>
      <c r="BT202" s="269"/>
      <c r="BU202" s="269" t="s">
        <v>62</v>
      </c>
      <c r="BV202" s="270">
        <v>11</v>
      </c>
      <c r="BW202" s="271">
        <v>101</v>
      </c>
      <c r="BX202" s="271">
        <v>90</v>
      </c>
      <c r="BY202" s="272">
        <v>29013586.575399999</v>
      </c>
      <c r="BZ202" s="272">
        <v>2400261000</v>
      </c>
      <c r="CA202" s="272">
        <v>2705478000</v>
      </c>
      <c r="CB202" s="272">
        <v>2872346000</v>
      </c>
      <c r="CC202" s="272">
        <v>3049506000</v>
      </c>
      <c r="CD202" s="272">
        <v>3237592000</v>
      </c>
      <c r="CE202" s="15"/>
      <c r="CF202" s="42">
        <v>5403518540</v>
      </c>
      <c r="CG202" s="187">
        <v>5736795260</v>
      </c>
    </row>
    <row r="203" spans="1:85">
      <c r="A203" s="3">
        <f t="shared" si="77"/>
        <v>164</v>
      </c>
      <c r="B203" s="249">
        <v>2</v>
      </c>
      <c r="C203" s="250" t="s">
        <v>178</v>
      </c>
      <c r="D203" s="251" t="s">
        <v>29</v>
      </c>
      <c r="E203" s="252"/>
      <c r="F203" s="40" t="s">
        <v>74</v>
      </c>
      <c r="G203" s="253">
        <f t="shared" si="57"/>
        <v>85</v>
      </c>
      <c r="H203" s="253">
        <f t="shared" si="58"/>
        <v>74</v>
      </c>
      <c r="I203" s="254">
        <f t="shared" si="59"/>
        <v>26966806</v>
      </c>
      <c r="J203" s="254">
        <f t="shared" si="60"/>
        <v>1</v>
      </c>
      <c r="K203" s="255">
        <f t="shared" si="61"/>
        <v>1.06</v>
      </c>
      <c r="L203" s="256">
        <f t="shared" ref="L203:L211" si="82">SUMIF($AN$4:$AN$22,D203,$AU$4:$AU$22)</f>
        <v>1.02</v>
      </c>
      <c r="M203" s="257">
        <f t="shared" si="63"/>
        <v>24364489.972377934</v>
      </c>
      <c r="N203" s="257">
        <f t="shared" si="64"/>
        <v>27462673.064623922</v>
      </c>
      <c r="O203" s="257">
        <f t="shared" si="65"/>
        <v>29156510.647200003</v>
      </c>
      <c r="P203" s="257">
        <f t="shared" si="66"/>
        <v>30954820.425523225</v>
      </c>
      <c r="Q203" s="258">
        <f t="shared" si="67"/>
        <v>29156510.647200003</v>
      </c>
      <c r="R203" s="257">
        <f t="shared" si="67"/>
        <v>30954820.425523225</v>
      </c>
      <c r="S203" s="257">
        <f t="shared" si="68"/>
        <v>32864046.016027961</v>
      </c>
      <c r="T203" s="257"/>
      <c r="U203" s="257">
        <f t="shared" si="69"/>
        <v>1802972257.9559672</v>
      </c>
      <c r="V203" s="257">
        <f t="shared" si="70"/>
        <v>2032237806.7821703</v>
      </c>
      <c r="W203" s="257">
        <f t="shared" si="71"/>
        <v>2157581787.8928003</v>
      </c>
      <c r="X203" s="258">
        <f t="shared" si="72"/>
        <v>2290656711.4887185</v>
      </c>
      <c r="Y203" s="258">
        <f t="shared" si="73"/>
        <v>2157581787.8928003</v>
      </c>
      <c r="Z203" s="257">
        <f t="shared" si="74"/>
        <v>2290656711.4887185</v>
      </c>
      <c r="AA203" s="257">
        <f t="shared" si="78"/>
        <v>2431939405.186069</v>
      </c>
      <c r="AB203" s="257"/>
      <c r="AC203" s="32" t="str">
        <f t="shared" si="75"/>
        <v>BERTAHAP</v>
      </c>
      <c r="AD203" s="259">
        <f t="shared" si="76"/>
        <v>0</v>
      </c>
      <c r="AE203" s="260">
        <v>2</v>
      </c>
      <c r="AF203" s="261"/>
      <c r="AG203" s="257" t="e">
        <f>IF(AF203&gt;#REF!,"LB","KR")</f>
        <v>#REF!</v>
      </c>
      <c r="AH203" s="261">
        <v>1983270000</v>
      </c>
      <c r="AI203" s="261">
        <v>2235462000</v>
      </c>
      <c r="AJ203" s="261">
        <v>2373340000</v>
      </c>
      <c r="AK203" s="262">
        <v>2519723000</v>
      </c>
      <c r="AL203" s="262">
        <v>2373340000</v>
      </c>
      <c r="AM203" s="261">
        <v>2519723000</v>
      </c>
      <c r="AN203" s="261">
        <v>2675134000</v>
      </c>
      <c r="AO203" s="15"/>
      <c r="AP203" s="15"/>
      <c r="AQ203" s="264">
        <v>-1248563.1177999973</v>
      </c>
      <c r="AR203" s="265"/>
      <c r="AS203" s="266"/>
      <c r="AT203" s="266"/>
      <c r="AU203" s="266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276"/>
      <c r="BT203" s="269"/>
      <c r="BU203" s="269" t="s">
        <v>64</v>
      </c>
      <c r="BV203" s="270">
        <v>15</v>
      </c>
      <c r="BW203" s="271">
        <v>101</v>
      </c>
      <c r="BX203" s="271">
        <v>90</v>
      </c>
      <c r="BY203" s="272">
        <v>29013586.575399999</v>
      </c>
      <c r="BZ203" s="272">
        <v>2400261000</v>
      </c>
      <c r="CA203" s="272">
        <v>2705478000</v>
      </c>
      <c r="CB203" s="272">
        <v>2872346000</v>
      </c>
      <c r="CC203" s="272">
        <v>3049506000</v>
      </c>
      <c r="CD203" s="272">
        <v>3237592000</v>
      </c>
      <c r="CE203" s="15"/>
      <c r="CF203" s="42">
        <v>2515740400</v>
      </c>
      <c r="CG203" s="187">
        <v>2670906380</v>
      </c>
    </row>
    <row r="204" spans="1:85">
      <c r="A204" s="3">
        <f t="shared" si="77"/>
        <v>165</v>
      </c>
      <c r="B204" s="249">
        <v>3</v>
      </c>
      <c r="C204" s="250" t="s">
        <v>178</v>
      </c>
      <c r="D204" s="251" t="s">
        <v>32</v>
      </c>
      <c r="E204" s="252"/>
      <c r="F204" s="40" t="s">
        <v>56</v>
      </c>
      <c r="G204" s="253">
        <f t="shared" si="57"/>
        <v>85</v>
      </c>
      <c r="H204" s="253">
        <f t="shared" si="58"/>
        <v>74</v>
      </c>
      <c r="I204" s="254">
        <f t="shared" si="59"/>
        <v>26966806</v>
      </c>
      <c r="J204" s="254">
        <f t="shared" si="60"/>
        <v>1</v>
      </c>
      <c r="K204" s="255">
        <f t="shared" si="61"/>
        <v>1.06</v>
      </c>
      <c r="L204" s="256">
        <f t="shared" si="82"/>
        <v>1.02</v>
      </c>
      <c r="M204" s="257">
        <f t="shared" si="63"/>
        <v>24364489.972377934</v>
      </c>
      <c r="N204" s="257">
        <f t="shared" si="64"/>
        <v>27462673.064623922</v>
      </c>
      <c r="O204" s="257">
        <f t="shared" si="65"/>
        <v>29156510.647200003</v>
      </c>
      <c r="P204" s="257">
        <f t="shared" si="66"/>
        <v>30954820.425523225</v>
      </c>
      <c r="Q204" s="258">
        <f t="shared" si="67"/>
        <v>29156510.647200003</v>
      </c>
      <c r="R204" s="257">
        <f t="shared" si="67"/>
        <v>30954820.425523225</v>
      </c>
      <c r="S204" s="257">
        <f t="shared" si="68"/>
        <v>32864046.016027961</v>
      </c>
      <c r="T204" s="257"/>
      <c r="U204" s="257">
        <f t="shared" si="69"/>
        <v>1802972257.9559672</v>
      </c>
      <c r="V204" s="257">
        <f t="shared" si="70"/>
        <v>2032237806.7821703</v>
      </c>
      <c r="W204" s="257">
        <f t="shared" si="71"/>
        <v>2157581787.8928003</v>
      </c>
      <c r="X204" s="258">
        <f t="shared" si="72"/>
        <v>2290656711.4887185</v>
      </c>
      <c r="Y204" s="258">
        <f t="shared" si="73"/>
        <v>2157581787.8928003</v>
      </c>
      <c r="Z204" s="257">
        <f t="shared" si="74"/>
        <v>2290656711.4887185</v>
      </c>
      <c r="AA204" s="257">
        <f t="shared" si="78"/>
        <v>2431939405.186069</v>
      </c>
      <c r="AB204" s="257"/>
      <c r="AC204" s="32" t="str">
        <f t="shared" si="75"/>
        <v>BERTAHAP</v>
      </c>
      <c r="AD204" s="259">
        <f t="shared" si="76"/>
        <v>0</v>
      </c>
      <c r="AE204" s="260">
        <v>2</v>
      </c>
      <c r="AF204" s="261"/>
      <c r="AG204" s="257" t="e">
        <f>IF(AF204&gt;#REF!,"LB","KR")</f>
        <v>#REF!</v>
      </c>
      <c r="AH204" s="261">
        <v>1983270000</v>
      </c>
      <c r="AI204" s="261">
        <v>2235462000</v>
      </c>
      <c r="AJ204" s="261">
        <v>2373340000</v>
      </c>
      <c r="AK204" s="262">
        <v>2519723000</v>
      </c>
      <c r="AL204" s="262">
        <v>2373340000</v>
      </c>
      <c r="AM204" s="261">
        <v>2519723000</v>
      </c>
      <c r="AN204" s="261">
        <v>2675134000</v>
      </c>
      <c r="AO204" s="15"/>
      <c r="AP204" s="15"/>
      <c r="AQ204" s="264">
        <v>-1248563.1177999973</v>
      </c>
      <c r="AR204" s="265"/>
      <c r="AS204" s="266"/>
      <c r="AT204" s="266"/>
      <c r="AU204" s="266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276"/>
      <c r="BT204" s="269"/>
      <c r="BU204" s="269" t="s">
        <v>67</v>
      </c>
      <c r="BV204" s="270">
        <v>17</v>
      </c>
      <c r="BW204" s="271">
        <v>85</v>
      </c>
      <c r="BX204" s="271">
        <v>74</v>
      </c>
      <c r="BY204" s="272">
        <v>29013586.575399999</v>
      </c>
      <c r="BZ204" s="272">
        <v>1973548000</v>
      </c>
      <c r="CA204" s="272">
        <v>2224504000</v>
      </c>
      <c r="CB204" s="272">
        <v>2361706000</v>
      </c>
      <c r="CC204" s="272">
        <v>2507371000</v>
      </c>
      <c r="CD204" s="272">
        <v>2662020000</v>
      </c>
      <c r="CE204" s="15"/>
      <c r="CF204" s="42">
        <v>2515740400</v>
      </c>
      <c r="CG204" s="187">
        <v>2670906380</v>
      </c>
    </row>
    <row r="205" spans="1:85">
      <c r="A205" s="3">
        <f t="shared" si="77"/>
        <v>166</v>
      </c>
      <c r="B205" s="249">
        <v>4</v>
      </c>
      <c r="C205" s="250" t="s">
        <v>178</v>
      </c>
      <c r="D205" s="251" t="s">
        <v>38</v>
      </c>
      <c r="E205" s="252"/>
      <c r="F205" s="40" t="s">
        <v>58</v>
      </c>
      <c r="G205" s="253">
        <f t="shared" si="57"/>
        <v>101</v>
      </c>
      <c r="H205" s="253">
        <f t="shared" si="58"/>
        <v>90</v>
      </c>
      <c r="I205" s="254">
        <f t="shared" si="59"/>
        <v>26966806</v>
      </c>
      <c r="J205" s="254">
        <f t="shared" si="60"/>
        <v>1</v>
      </c>
      <c r="K205" s="255">
        <f t="shared" si="61"/>
        <v>1.06</v>
      </c>
      <c r="L205" s="256">
        <f t="shared" si="82"/>
        <v>1.02</v>
      </c>
      <c r="M205" s="257">
        <f t="shared" si="63"/>
        <v>24364489.972377934</v>
      </c>
      <c r="N205" s="257">
        <f t="shared" si="64"/>
        <v>27462673.064623922</v>
      </c>
      <c r="O205" s="257">
        <f t="shared" si="65"/>
        <v>29156510.647200003</v>
      </c>
      <c r="P205" s="257">
        <f t="shared" si="66"/>
        <v>30954820.425523225</v>
      </c>
      <c r="Q205" s="258">
        <f t="shared" si="67"/>
        <v>29156510.647200003</v>
      </c>
      <c r="R205" s="257">
        <f t="shared" si="67"/>
        <v>30954820.425523225</v>
      </c>
      <c r="S205" s="257">
        <f t="shared" si="68"/>
        <v>32864046.016027961</v>
      </c>
      <c r="T205" s="257"/>
      <c r="U205" s="257">
        <f t="shared" si="69"/>
        <v>2192804097.5140142</v>
      </c>
      <c r="V205" s="257">
        <f t="shared" si="70"/>
        <v>2471640575.816153</v>
      </c>
      <c r="W205" s="257">
        <f t="shared" si="71"/>
        <v>2624085958.2480001</v>
      </c>
      <c r="X205" s="258">
        <f t="shared" si="72"/>
        <v>2785933838.2970901</v>
      </c>
      <c r="Y205" s="258">
        <f t="shared" si="73"/>
        <v>2624085958.2480001</v>
      </c>
      <c r="Z205" s="257">
        <f t="shared" si="74"/>
        <v>2785933838.2970901</v>
      </c>
      <c r="AA205" s="257">
        <f t="shared" si="78"/>
        <v>2957764141.4425163</v>
      </c>
      <c r="AB205" s="257"/>
      <c r="AC205" s="32" t="str">
        <f t="shared" si="75"/>
        <v>BERTAHAP</v>
      </c>
      <c r="AD205" s="259">
        <f t="shared" si="76"/>
        <v>0</v>
      </c>
      <c r="AE205" s="260">
        <v>2</v>
      </c>
      <c r="AF205" s="261"/>
      <c r="AG205" s="257" t="e">
        <f>IF(AF205&gt;#REF!,"LB","KR")</f>
        <v>#REF!</v>
      </c>
      <c r="AH205" s="261">
        <v>2412085000</v>
      </c>
      <c r="AI205" s="261">
        <v>2718805000</v>
      </c>
      <c r="AJ205" s="261">
        <v>2886495000</v>
      </c>
      <c r="AK205" s="262">
        <v>3064528000</v>
      </c>
      <c r="AL205" s="262">
        <v>2886495000</v>
      </c>
      <c r="AM205" s="261">
        <v>3064528000</v>
      </c>
      <c r="AN205" s="261">
        <v>3253541000</v>
      </c>
      <c r="AO205" s="15"/>
      <c r="AP205" s="15"/>
      <c r="AQ205" s="264">
        <v>-1248563.1177999973</v>
      </c>
      <c r="AR205" s="265"/>
      <c r="AS205" s="266"/>
      <c r="AT205" s="266"/>
      <c r="AU205" s="266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276"/>
      <c r="BT205" s="269"/>
      <c r="BU205" s="269" t="s">
        <v>78</v>
      </c>
      <c r="BV205" s="270">
        <v>19</v>
      </c>
      <c r="BW205" s="271">
        <v>138</v>
      </c>
      <c r="BX205" s="271">
        <v>120</v>
      </c>
      <c r="BY205" s="272">
        <v>29013586.575399999</v>
      </c>
      <c r="BZ205" s="272">
        <v>3200348000</v>
      </c>
      <c r="CA205" s="272">
        <v>3607303000</v>
      </c>
      <c r="CB205" s="272">
        <v>3829794000</v>
      </c>
      <c r="CC205" s="272">
        <v>4066007000</v>
      </c>
      <c r="CD205" s="272">
        <v>4316790000</v>
      </c>
      <c r="CE205" s="15"/>
      <c r="CF205" s="42">
        <v>3059684700</v>
      </c>
      <c r="CG205" s="187">
        <v>3248399680</v>
      </c>
    </row>
    <row r="206" spans="1:85">
      <c r="A206" s="3">
        <f t="shared" si="77"/>
        <v>167</v>
      </c>
      <c r="B206" s="249">
        <v>5</v>
      </c>
      <c r="C206" s="250" t="s">
        <v>178</v>
      </c>
      <c r="D206" s="251" t="s">
        <v>44</v>
      </c>
      <c r="E206" s="252"/>
      <c r="F206" s="40" t="s">
        <v>60</v>
      </c>
      <c r="G206" s="253">
        <f t="shared" si="57"/>
        <v>101</v>
      </c>
      <c r="H206" s="253">
        <f t="shared" si="58"/>
        <v>90</v>
      </c>
      <c r="I206" s="254">
        <f t="shared" si="59"/>
        <v>26966806</v>
      </c>
      <c r="J206" s="254">
        <f t="shared" si="60"/>
        <v>1</v>
      </c>
      <c r="K206" s="255">
        <f t="shared" si="61"/>
        <v>1.06</v>
      </c>
      <c r="L206" s="256">
        <f t="shared" si="82"/>
        <v>1.02</v>
      </c>
      <c r="M206" s="257">
        <f t="shared" si="63"/>
        <v>24364489.972377934</v>
      </c>
      <c r="N206" s="257">
        <f t="shared" si="64"/>
        <v>27462673.064623922</v>
      </c>
      <c r="O206" s="257">
        <f t="shared" si="65"/>
        <v>29156510.647200003</v>
      </c>
      <c r="P206" s="257">
        <f t="shared" si="66"/>
        <v>30954820.425523225</v>
      </c>
      <c r="Q206" s="258">
        <f t="shared" si="67"/>
        <v>29156510.647200003</v>
      </c>
      <c r="R206" s="257">
        <f t="shared" si="67"/>
        <v>30954820.425523225</v>
      </c>
      <c r="S206" s="257">
        <f t="shared" si="68"/>
        <v>32864046.016027961</v>
      </c>
      <c r="T206" s="257"/>
      <c r="U206" s="257">
        <f t="shared" si="69"/>
        <v>2192804097.5140142</v>
      </c>
      <c r="V206" s="257">
        <f t="shared" si="70"/>
        <v>2471640575.816153</v>
      </c>
      <c r="W206" s="257">
        <f t="shared" si="71"/>
        <v>2624085958.2480001</v>
      </c>
      <c r="X206" s="258">
        <f t="shared" si="72"/>
        <v>2785933838.2970901</v>
      </c>
      <c r="Y206" s="258">
        <f t="shared" si="73"/>
        <v>2624085958.2480001</v>
      </c>
      <c r="Z206" s="257">
        <f t="shared" si="74"/>
        <v>2785933838.2970901</v>
      </c>
      <c r="AA206" s="257">
        <f t="shared" si="78"/>
        <v>2957764141.4425163</v>
      </c>
      <c r="AB206" s="257"/>
      <c r="AC206" s="32" t="str">
        <f t="shared" si="75"/>
        <v>BERTAHAP</v>
      </c>
      <c r="AD206" s="259">
        <f t="shared" si="76"/>
        <v>0</v>
      </c>
      <c r="AE206" s="260">
        <v>2</v>
      </c>
      <c r="AF206" s="261"/>
      <c r="AG206" s="257" t="e">
        <f>IF(AF206&gt;#REF!,"LB","KR")</f>
        <v>#REF!</v>
      </c>
      <c r="AH206" s="261">
        <v>2412085000</v>
      </c>
      <c r="AI206" s="261">
        <v>2718805000</v>
      </c>
      <c r="AJ206" s="261">
        <v>2886495000</v>
      </c>
      <c r="AK206" s="262">
        <v>3064528000</v>
      </c>
      <c r="AL206" s="262">
        <v>2886495000</v>
      </c>
      <c r="AM206" s="261">
        <v>3064528000</v>
      </c>
      <c r="AN206" s="261">
        <v>3253541000</v>
      </c>
      <c r="AO206" s="15"/>
      <c r="AP206" s="15"/>
      <c r="AQ206" s="264">
        <v>-1248563.1177999973</v>
      </c>
      <c r="AR206" s="265"/>
      <c r="AS206" s="266"/>
      <c r="AT206" s="266"/>
      <c r="AU206" s="266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276">
        <v>50</v>
      </c>
      <c r="BT206" s="269" t="s">
        <v>176</v>
      </c>
      <c r="BU206" s="269" t="s">
        <v>58</v>
      </c>
      <c r="BV206" s="270" t="s">
        <v>38</v>
      </c>
      <c r="BW206" s="271">
        <v>101</v>
      </c>
      <c r="BX206" s="271">
        <v>90</v>
      </c>
      <c r="BY206" s="272">
        <v>29013586.575399999</v>
      </c>
      <c r="BZ206" s="272">
        <v>2400261000</v>
      </c>
      <c r="CA206" s="272">
        <v>2705478000</v>
      </c>
      <c r="CB206" s="272">
        <v>2872346000</v>
      </c>
      <c r="CC206" s="272">
        <v>3049506000</v>
      </c>
      <c r="CD206" s="272">
        <v>3237592000</v>
      </c>
      <c r="CE206" s="15">
        <v>4</v>
      </c>
      <c r="CF206" s="42">
        <v>3059684700</v>
      </c>
      <c r="CG206" s="187">
        <v>3248399680</v>
      </c>
    </row>
    <row r="207" spans="1:85">
      <c r="A207" s="3">
        <f t="shared" si="77"/>
        <v>168</v>
      </c>
      <c r="B207" s="249">
        <v>6</v>
      </c>
      <c r="C207" s="250" t="s">
        <v>178</v>
      </c>
      <c r="D207" s="285">
        <v>11</v>
      </c>
      <c r="E207" s="252"/>
      <c r="F207" s="40" t="s">
        <v>62</v>
      </c>
      <c r="G207" s="253">
        <f t="shared" si="57"/>
        <v>101</v>
      </c>
      <c r="H207" s="253">
        <f t="shared" si="58"/>
        <v>90</v>
      </c>
      <c r="I207" s="254">
        <f t="shared" si="59"/>
        <v>26966806</v>
      </c>
      <c r="J207" s="254">
        <f t="shared" si="60"/>
        <v>1</v>
      </c>
      <c r="K207" s="255">
        <f t="shared" si="61"/>
        <v>1.06</v>
      </c>
      <c r="L207" s="256">
        <f t="shared" si="82"/>
        <v>1.02</v>
      </c>
      <c r="M207" s="257">
        <f t="shared" si="63"/>
        <v>24364489.972377934</v>
      </c>
      <c r="N207" s="257">
        <f t="shared" si="64"/>
        <v>27462673.064623922</v>
      </c>
      <c r="O207" s="257">
        <f t="shared" si="65"/>
        <v>29156510.647200003</v>
      </c>
      <c r="P207" s="257">
        <f t="shared" si="66"/>
        <v>30954820.425523225</v>
      </c>
      <c r="Q207" s="258">
        <f t="shared" si="67"/>
        <v>29156510.647200003</v>
      </c>
      <c r="R207" s="257">
        <f t="shared" si="67"/>
        <v>30954820.425523225</v>
      </c>
      <c r="S207" s="257">
        <f t="shared" si="68"/>
        <v>32864046.016027961</v>
      </c>
      <c r="T207" s="257"/>
      <c r="U207" s="257">
        <f t="shared" si="69"/>
        <v>2192804097.5140142</v>
      </c>
      <c r="V207" s="257">
        <f t="shared" si="70"/>
        <v>2471640575.816153</v>
      </c>
      <c r="W207" s="257">
        <f t="shared" si="71"/>
        <v>2624085958.2480001</v>
      </c>
      <c r="X207" s="258">
        <f t="shared" si="72"/>
        <v>2785933838.2970901</v>
      </c>
      <c r="Y207" s="258">
        <f t="shared" si="73"/>
        <v>2624085958.2480001</v>
      </c>
      <c r="Z207" s="257">
        <f t="shared" si="74"/>
        <v>2785933838.2970901</v>
      </c>
      <c r="AA207" s="257">
        <f t="shared" si="78"/>
        <v>2957764141.4425163</v>
      </c>
      <c r="AB207" s="257"/>
      <c r="AC207" s="32" t="str">
        <f t="shared" si="75"/>
        <v>BERTAHAP</v>
      </c>
      <c r="AD207" s="259">
        <f t="shared" si="76"/>
        <v>0</v>
      </c>
      <c r="AE207" s="260">
        <v>2</v>
      </c>
      <c r="AF207" s="261"/>
      <c r="AG207" s="257" t="e">
        <f>IF(AF207&gt;#REF!,"LB","KR")</f>
        <v>#REF!</v>
      </c>
      <c r="AH207" s="261">
        <v>2412085000</v>
      </c>
      <c r="AI207" s="261">
        <v>2718805000</v>
      </c>
      <c r="AJ207" s="261">
        <v>2886495000</v>
      </c>
      <c r="AK207" s="262">
        <v>3064528000</v>
      </c>
      <c r="AL207" s="262">
        <v>2886495000</v>
      </c>
      <c r="AM207" s="261">
        <v>3064528000</v>
      </c>
      <c r="AN207" s="261">
        <v>3253541000</v>
      </c>
      <c r="AO207" s="15"/>
      <c r="AP207" s="15"/>
      <c r="AQ207" s="264">
        <v>-1248563.1177999973</v>
      </c>
      <c r="AR207" s="265"/>
      <c r="AS207" s="266"/>
      <c r="AT207" s="266"/>
      <c r="AU207" s="266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276"/>
      <c r="BT207" s="296"/>
      <c r="BU207" s="269" t="s">
        <v>64</v>
      </c>
      <c r="BV207" s="270">
        <v>15</v>
      </c>
      <c r="BW207" s="271">
        <v>101</v>
      </c>
      <c r="BX207" s="271">
        <v>90</v>
      </c>
      <c r="BY207" s="272">
        <v>29013586.575399999</v>
      </c>
      <c r="BZ207" s="272">
        <v>2400261000</v>
      </c>
      <c r="CA207" s="272">
        <v>2705478000</v>
      </c>
      <c r="CB207" s="272">
        <v>2872346000</v>
      </c>
      <c r="CC207" s="272">
        <v>3049506000</v>
      </c>
      <c r="CD207" s="272">
        <v>3237592000</v>
      </c>
      <c r="CE207" s="15"/>
      <c r="CF207" s="42">
        <v>3059684700</v>
      </c>
      <c r="CG207" s="187">
        <v>3248399680</v>
      </c>
    </row>
    <row r="208" spans="1:85">
      <c r="A208" s="3">
        <f t="shared" si="77"/>
        <v>169</v>
      </c>
      <c r="B208" s="249">
        <v>7</v>
      </c>
      <c r="C208" s="250" t="s">
        <v>178</v>
      </c>
      <c r="D208" s="285">
        <v>15</v>
      </c>
      <c r="E208" s="252"/>
      <c r="F208" s="40" t="s">
        <v>64</v>
      </c>
      <c r="G208" s="253">
        <f t="shared" si="57"/>
        <v>101</v>
      </c>
      <c r="H208" s="253">
        <f t="shared" si="58"/>
        <v>90</v>
      </c>
      <c r="I208" s="254">
        <f t="shared" si="59"/>
        <v>26966806</v>
      </c>
      <c r="J208" s="254">
        <f t="shared" si="60"/>
        <v>1</v>
      </c>
      <c r="K208" s="255">
        <f t="shared" si="61"/>
        <v>1.06</v>
      </c>
      <c r="L208" s="256">
        <f t="shared" si="82"/>
        <v>1.02</v>
      </c>
      <c r="M208" s="257">
        <f t="shared" si="63"/>
        <v>24364489.972377934</v>
      </c>
      <c r="N208" s="257">
        <f t="shared" si="64"/>
        <v>27462673.064623922</v>
      </c>
      <c r="O208" s="257">
        <f t="shared" si="65"/>
        <v>29156510.647200003</v>
      </c>
      <c r="P208" s="257">
        <f t="shared" si="66"/>
        <v>30954820.425523225</v>
      </c>
      <c r="Q208" s="258">
        <f t="shared" si="67"/>
        <v>29156510.647200003</v>
      </c>
      <c r="R208" s="257">
        <f t="shared" si="67"/>
        <v>30954820.425523225</v>
      </c>
      <c r="S208" s="257">
        <f t="shared" si="68"/>
        <v>32864046.016027961</v>
      </c>
      <c r="T208" s="257"/>
      <c r="U208" s="257">
        <f t="shared" si="69"/>
        <v>2192804097.5140142</v>
      </c>
      <c r="V208" s="257">
        <f t="shared" si="70"/>
        <v>2471640575.816153</v>
      </c>
      <c r="W208" s="257">
        <f t="shared" si="71"/>
        <v>2624085958.2480001</v>
      </c>
      <c r="X208" s="258">
        <f t="shared" si="72"/>
        <v>2785933838.2970901</v>
      </c>
      <c r="Y208" s="258">
        <f t="shared" si="73"/>
        <v>2624085958.2480001</v>
      </c>
      <c r="Z208" s="257">
        <f t="shared" si="74"/>
        <v>2785933838.2970901</v>
      </c>
      <c r="AA208" s="257">
        <f t="shared" si="78"/>
        <v>2957764141.4425163</v>
      </c>
      <c r="AB208" s="257"/>
      <c r="AC208" s="32" t="str">
        <f t="shared" si="75"/>
        <v>BERTAHAP</v>
      </c>
      <c r="AD208" s="259">
        <f t="shared" si="76"/>
        <v>0</v>
      </c>
      <c r="AE208" s="260">
        <v>2</v>
      </c>
      <c r="AF208" s="261"/>
      <c r="AG208" s="257" t="e">
        <f>IF(AF208&gt;#REF!,"LB","KR")</f>
        <v>#REF!</v>
      </c>
      <c r="AH208" s="261">
        <v>2412085000</v>
      </c>
      <c r="AI208" s="261">
        <v>2718805000</v>
      </c>
      <c r="AJ208" s="261">
        <v>2886495000</v>
      </c>
      <c r="AK208" s="262">
        <v>3064528000</v>
      </c>
      <c r="AL208" s="262">
        <v>2886495000</v>
      </c>
      <c r="AM208" s="261">
        <v>3064528000</v>
      </c>
      <c r="AN208" s="261">
        <v>3253541000</v>
      </c>
      <c r="AO208" s="15"/>
      <c r="AP208" s="15"/>
      <c r="AQ208" s="264">
        <v>-1248563.1177999973</v>
      </c>
      <c r="AR208" s="265"/>
      <c r="AS208" s="266"/>
      <c r="AT208" s="266"/>
      <c r="AU208" s="266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276">
        <v>51</v>
      </c>
      <c r="BT208" s="269" t="s">
        <v>175</v>
      </c>
      <c r="BU208" s="269" t="s">
        <v>84</v>
      </c>
      <c r="BV208" s="270">
        <v>21</v>
      </c>
      <c r="BW208" s="271">
        <v>132</v>
      </c>
      <c r="BX208" s="271">
        <v>112</v>
      </c>
      <c r="BY208" s="272">
        <v>30108438.899</v>
      </c>
      <c r="BZ208" s="272">
        <v>3099708000</v>
      </c>
      <c r="CA208" s="272">
        <v>3493866000</v>
      </c>
      <c r="CB208" s="272">
        <v>3709360000</v>
      </c>
      <c r="CC208" s="272">
        <v>3938145000</v>
      </c>
      <c r="CD208" s="272">
        <v>4181042000</v>
      </c>
      <c r="CE208" s="15">
        <v>5</v>
      </c>
      <c r="CF208" s="42">
        <v>3059684700</v>
      </c>
      <c r="CG208" s="187">
        <v>3248399680</v>
      </c>
    </row>
    <row r="209" spans="1:85">
      <c r="A209" s="3">
        <f t="shared" si="77"/>
        <v>170</v>
      </c>
      <c r="B209" s="249">
        <v>8</v>
      </c>
      <c r="C209" s="250" t="s">
        <v>178</v>
      </c>
      <c r="D209" s="285">
        <v>17</v>
      </c>
      <c r="E209" s="252"/>
      <c r="F209" s="40" t="s">
        <v>67</v>
      </c>
      <c r="G209" s="253">
        <f t="shared" si="57"/>
        <v>85</v>
      </c>
      <c r="H209" s="253">
        <f t="shared" si="58"/>
        <v>74</v>
      </c>
      <c r="I209" s="254">
        <f t="shared" si="59"/>
        <v>26966806</v>
      </c>
      <c r="J209" s="254">
        <f t="shared" si="60"/>
        <v>1</v>
      </c>
      <c r="K209" s="255">
        <f t="shared" si="61"/>
        <v>1.06</v>
      </c>
      <c r="L209" s="256">
        <f t="shared" si="82"/>
        <v>1.02</v>
      </c>
      <c r="M209" s="257">
        <f t="shared" si="63"/>
        <v>24364489.972377934</v>
      </c>
      <c r="N209" s="257">
        <f t="shared" si="64"/>
        <v>27462673.064623922</v>
      </c>
      <c r="O209" s="257">
        <f t="shared" si="65"/>
        <v>29156510.647200003</v>
      </c>
      <c r="P209" s="257">
        <f t="shared" si="66"/>
        <v>30954820.425523225</v>
      </c>
      <c r="Q209" s="258">
        <f t="shared" si="67"/>
        <v>29156510.647200003</v>
      </c>
      <c r="R209" s="257">
        <f t="shared" si="67"/>
        <v>30954820.425523225</v>
      </c>
      <c r="S209" s="257">
        <f t="shared" si="68"/>
        <v>32864046.016027961</v>
      </c>
      <c r="T209" s="257"/>
      <c r="U209" s="257">
        <f t="shared" si="69"/>
        <v>1802972257.9559672</v>
      </c>
      <c r="V209" s="257">
        <f t="shared" si="70"/>
        <v>2032237806.7821703</v>
      </c>
      <c r="W209" s="257">
        <f t="shared" si="71"/>
        <v>2157581787.8928003</v>
      </c>
      <c r="X209" s="258">
        <f t="shared" si="72"/>
        <v>2290656711.4887185</v>
      </c>
      <c r="Y209" s="258">
        <f t="shared" si="73"/>
        <v>2157581787.8928003</v>
      </c>
      <c r="Z209" s="257">
        <f t="shared" si="74"/>
        <v>2290656711.4887185</v>
      </c>
      <c r="AA209" s="257">
        <f t="shared" si="78"/>
        <v>2431939405.186069</v>
      </c>
      <c r="AB209" s="257"/>
      <c r="AC209" s="32" t="str">
        <f t="shared" si="75"/>
        <v>BERTAHAP</v>
      </c>
      <c r="AD209" s="259">
        <f t="shared" si="76"/>
        <v>0</v>
      </c>
      <c r="AE209" s="260">
        <v>2</v>
      </c>
      <c r="AF209" s="261"/>
      <c r="AG209" s="257" t="e">
        <f>IF(AF209&gt;#REF!,"LB","KR")</f>
        <v>#REF!</v>
      </c>
      <c r="AH209" s="261">
        <v>1983270000</v>
      </c>
      <c r="AI209" s="261">
        <v>2235462000</v>
      </c>
      <c r="AJ209" s="261">
        <v>2373340000</v>
      </c>
      <c r="AK209" s="262">
        <v>2519723000</v>
      </c>
      <c r="AL209" s="262">
        <v>2373340000</v>
      </c>
      <c r="AM209" s="261">
        <v>2519723000</v>
      </c>
      <c r="AN209" s="261">
        <v>2675134000</v>
      </c>
      <c r="AO209" s="15"/>
      <c r="AP209" s="15"/>
      <c r="AQ209" s="264">
        <v>-1248563.1177999973</v>
      </c>
      <c r="AR209" s="265"/>
      <c r="AS209" s="266"/>
      <c r="AT209" s="266"/>
      <c r="AU209" s="266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276">
        <v>52</v>
      </c>
      <c r="BT209" s="296" t="s">
        <v>179</v>
      </c>
      <c r="BU209" s="269" t="s">
        <v>72</v>
      </c>
      <c r="BV209" s="270" t="s">
        <v>19</v>
      </c>
      <c r="BW209" s="271">
        <v>175</v>
      </c>
      <c r="BX209" s="271">
        <v>156</v>
      </c>
      <c r="BY209" s="272">
        <v>29852254.241999999</v>
      </c>
      <c r="BZ209" s="272">
        <v>4280714000</v>
      </c>
      <c r="CA209" s="272">
        <v>4825049000</v>
      </c>
      <c r="CB209" s="272">
        <v>5122647000</v>
      </c>
      <c r="CC209" s="272">
        <v>5438601000</v>
      </c>
      <c r="CD209" s="272">
        <v>5774042000</v>
      </c>
      <c r="CE209" s="15">
        <v>1</v>
      </c>
      <c r="CF209" s="42">
        <v>2515740400</v>
      </c>
      <c r="CG209" s="187">
        <v>2670906380</v>
      </c>
    </row>
    <row r="210" spans="1:85">
      <c r="A210" s="3">
        <f t="shared" si="77"/>
        <v>171</v>
      </c>
      <c r="B210" s="249">
        <v>9</v>
      </c>
      <c r="C210" s="250" t="s">
        <v>178</v>
      </c>
      <c r="D210" s="285">
        <v>19</v>
      </c>
      <c r="E210" s="252"/>
      <c r="F210" s="40" t="s">
        <v>78</v>
      </c>
      <c r="G210" s="253">
        <f t="shared" si="57"/>
        <v>138</v>
      </c>
      <c r="H210" s="253">
        <f t="shared" si="58"/>
        <v>120</v>
      </c>
      <c r="I210" s="254">
        <f t="shared" si="59"/>
        <v>26966806</v>
      </c>
      <c r="J210" s="254">
        <f t="shared" si="60"/>
        <v>1</v>
      </c>
      <c r="K210" s="255">
        <f t="shared" si="61"/>
        <v>1.06</v>
      </c>
      <c r="L210" s="256">
        <f t="shared" si="82"/>
        <v>1.02</v>
      </c>
      <c r="M210" s="257">
        <f t="shared" si="63"/>
        <v>24364489.972377934</v>
      </c>
      <c r="N210" s="257">
        <f t="shared" si="64"/>
        <v>27462673.064623922</v>
      </c>
      <c r="O210" s="257">
        <f t="shared" si="65"/>
        <v>29156510.647200003</v>
      </c>
      <c r="P210" s="257">
        <f t="shared" si="66"/>
        <v>30954820.425523225</v>
      </c>
      <c r="Q210" s="258">
        <f t="shared" si="67"/>
        <v>29156510.647200003</v>
      </c>
      <c r="R210" s="257">
        <f t="shared" si="67"/>
        <v>30954820.425523225</v>
      </c>
      <c r="S210" s="257">
        <f t="shared" si="68"/>
        <v>32864046.016027961</v>
      </c>
      <c r="T210" s="257"/>
      <c r="U210" s="257">
        <f t="shared" si="69"/>
        <v>2923738796.6853518</v>
      </c>
      <c r="V210" s="257">
        <f t="shared" si="70"/>
        <v>3295520767.7548704</v>
      </c>
      <c r="W210" s="257">
        <f t="shared" si="71"/>
        <v>3498781277.6640005</v>
      </c>
      <c r="X210" s="258">
        <f t="shared" si="72"/>
        <v>3714578451.0627871</v>
      </c>
      <c r="Y210" s="258">
        <f t="shared" si="73"/>
        <v>3498781277.6640005</v>
      </c>
      <c r="Z210" s="257">
        <f t="shared" si="74"/>
        <v>3714578451.0627871</v>
      </c>
      <c r="AA210" s="257">
        <f t="shared" si="78"/>
        <v>3943685521.9233551</v>
      </c>
      <c r="AB210" s="257"/>
      <c r="AC210" s="32" t="str">
        <f t="shared" si="75"/>
        <v>BERTAHAP</v>
      </c>
      <c r="AD210" s="259">
        <f t="shared" si="76"/>
        <v>0</v>
      </c>
      <c r="AE210" s="260">
        <v>2</v>
      </c>
      <c r="AF210" s="261"/>
      <c r="AG210" s="257" t="e">
        <f>IF(AF210&gt;#REF!,"LB","KR")</f>
        <v>#REF!</v>
      </c>
      <c r="AH210" s="261">
        <v>3216113000</v>
      </c>
      <c r="AI210" s="261">
        <v>3625073000</v>
      </c>
      <c r="AJ210" s="261">
        <v>3848660000</v>
      </c>
      <c r="AK210" s="262">
        <v>4086037000</v>
      </c>
      <c r="AL210" s="262">
        <v>3848660000</v>
      </c>
      <c r="AM210" s="261">
        <v>4086037000</v>
      </c>
      <c r="AN210" s="261">
        <v>4338055000</v>
      </c>
      <c r="AO210" s="15"/>
      <c r="AP210" s="15"/>
      <c r="AQ210" s="264">
        <v>-1248563.1177999973</v>
      </c>
      <c r="AR210" s="265"/>
      <c r="AS210" s="266"/>
      <c r="AT210" s="266"/>
      <c r="AU210" s="266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276">
        <v>53</v>
      </c>
      <c r="BT210" s="296" t="s">
        <v>179</v>
      </c>
      <c r="BU210" s="269" t="s">
        <v>74</v>
      </c>
      <c r="BV210" s="270" t="s">
        <v>29</v>
      </c>
      <c r="BW210" s="271">
        <v>85</v>
      </c>
      <c r="BX210" s="271">
        <v>74</v>
      </c>
      <c r="BY210" s="272">
        <v>29299434.719000001</v>
      </c>
      <c r="BZ210" s="272">
        <v>1992992000</v>
      </c>
      <c r="CA210" s="272">
        <v>2246420000</v>
      </c>
      <c r="CB210" s="272">
        <v>2384974000</v>
      </c>
      <c r="CC210" s="272">
        <v>2532074000</v>
      </c>
      <c r="CD210" s="272">
        <v>2688247000</v>
      </c>
      <c r="CE210" s="15">
        <v>4</v>
      </c>
      <c r="CF210" s="42">
        <v>4079579600</v>
      </c>
      <c r="CG210" s="187">
        <v>4331199220</v>
      </c>
    </row>
    <row r="211" spans="1:85">
      <c r="A211" s="3">
        <f t="shared" si="77"/>
        <v>172</v>
      </c>
      <c r="B211" s="249">
        <v>10</v>
      </c>
      <c r="C211" s="250" t="s">
        <v>178</v>
      </c>
      <c r="D211" s="285">
        <v>21</v>
      </c>
      <c r="E211" s="252"/>
      <c r="F211" s="40" t="s">
        <v>84</v>
      </c>
      <c r="G211" s="253">
        <f t="shared" si="57"/>
        <v>132</v>
      </c>
      <c r="H211" s="253">
        <f t="shared" si="58"/>
        <v>112</v>
      </c>
      <c r="I211" s="254">
        <f t="shared" si="59"/>
        <v>26966806</v>
      </c>
      <c r="J211" s="254">
        <f t="shared" si="60"/>
        <v>3</v>
      </c>
      <c r="K211" s="255">
        <f t="shared" si="61"/>
        <v>1.1000000000000001</v>
      </c>
      <c r="L211" s="256">
        <f t="shared" si="82"/>
        <v>1.02</v>
      </c>
      <c r="M211" s="257">
        <f t="shared" si="63"/>
        <v>25283904.688316725</v>
      </c>
      <c r="N211" s="257">
        <f t="shared" si="64"/>
        <v>28499000.350081429</v>
      </c>
      <c r="O211" s="257">
        <f t="shared" si="65"/>
        <v>30256756.332000002</v>
      </c>
      <c r="P211" s="257">
        <f t="shared" si="66"/>
        <v>32122926.856675044</v>
      </c>
      <c r="Q211" s="258">
        <f t="shared" si="67"/>
        <v>30256756.332000002</v>
      </c>
      <c r="R211" s="257">
        <f t="shared" si="67"/>
        <v>32122926.856675044</v>
      </c>
      <c r="S211" s="257">
        <f t="shared" si="68"/>
        <v>34104198.695878074</v>
      </c>
      <c r="T211" s="257"/>
      <c r="U211" s="257">
        <f t="shared" si="69"/>
        <v>2831797325.0914731</v>
      </c>
      <c r="V211" s="257">
        <f t="shared" si="70"/>
        <v>3191888039.2091198</v>
      </c>
      <c r="W211" s="257">
        <f t="shared" si="71"/>
        <v>3388756709.184</v>
      </c>
      <c r="X211" s="258">
        <f t="shared" si="72"/>
        <v>3597767807.9476051</v>
      </c>
      <c r="Y211" s="258">
        <f t="shared" si="73"/>
        <v>3388756709.184</v>
      </c>
      <c r="Z211" s="257">
        <f t="shared" si="74"/>
        <v>3597767807.9476051</v>
      </c>
      <c r="AA211" s="257">
        <f t="shared" si="78"/>
        <v>3819670253.938344</v>
      </c>
      <c r="AB211" s="257"/>
      <c r="AC211" s="32" t="str">
        <f t="shared" si="75"/>
        <v>BERTAHAP</v>
      </c>
      <c r="AD211" s="259">
        <f t="shared" si="76"/>
        <v>0</v>
      </c>
      <c r="AE211" s="260">
        <v>2</v>
      </c>
      <c r="AF211" s="261"/>
      <c r="AG211" s="257" t="e">
        <f>IF(AF211&gt;#REF!,"LB","KR")</f>
        <v>#REF!</v>
      </c>
      <c r="AH211" s="261">
        <v>3114978000</v>
      </c>
      <c r="AI211" s="261">
        <v>3511077000</v>
      </c>
      <c r="AJ211" s="261">
        <v>3727633000</v>
      </c>
      <c r="AK211" s="262">
        <v>3957545000</v>
      </c>
      <c r="AL211" s="262">
        <v>3727633000</v>
      </c>
      <c r="AM211" s="261">
        <v>3957545000</v>
      </c>
      <c r="AN211" s="261">
        <v>4201638000</v>
      </c>
      <c r="AO211" s="15"/>
      <c r="AP211" s="15"/>
      <c r="AQ211" s="264">
        <v>-148317.43299999833</v>
      </c>
      <c r="AR211" s="265"/>
      <c r="AS211" s="266"/>
      <c r="AT211" s="266"/>
      <c r="AU211" s="266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276"/>
      <c r="BT211" s="296"/>
      <c r="BU211" s="269" t="s">
        <v>60</v>
      </c>
      <c r="BV211" s="270" t="s">
        <v>44</v>
      </c>
      <c r="BW211" s="271">
        <v>101</v>
      </c>
      <c r="BX211" s="271">
        <v>90</v>
      </c>
      <c r="BY211" s="272">
        <v>29299434.719000001</v>
      </c>
      <c r="BZ211" s="272">
        <v>2423909000</v>
      </c>
      <c r="CA211" s="272">
        <v>2732133000</v>
      </c>
      <c r="CB211" s="272">
        <v>2900645000</v>
      </c>
      <c r="CC211" s="272">
        <v>3079550000</v>
      </c>
      <c r="CD211" s="272">
        <v>3269490000</v>
      </c>
      <c r="CE211" s="15"/>
      <c r="CF211" s="42">
        <v>3951290980</v>
      </c>
      <c r="CG211" s="187">
        <v>4194997700</v>
      </c>
    </row>
    <row r="212" spans="1:85">
      <c r="A212" s="3">
        <f t="shared" si="77"/>
        <v>173</v>
      </c>
      <c r="B212" s="249">
        <v>1</v>
      </c>
      <c r="C212" s="250" t="s">
        <v>180</v>
      </c>
      <c r="D212" s="251" t="s">
        <v>29</v>
      </c>
      <c r="E212" s="252"/>
      <c r="F212" s="40" t="s">
        <v>74</v>
      </c>
      <c r="G212" s="253">
        <f t="shared" si="57"/>
        <v>85</v>
      </c>
      <c r="H212" s="253">
        <f t="shared" si="58"/>
        <v>74</v>
      </c>
      <c r="I212" s="254">
        <f t="shared" si="59"/>
        <v>26966806</v>
      </c>
      <c r="J212" s="254">
        <f t="shared" si="60"/>
        <v>1</v>
      </c>
      <c r="K212" s="255">
        <f t="shared" si="61"/>
        <v>1.06</v>
      </c>
      <c r="L212" s="305">
        <f t="shared" ref="L212:L220" si="83">SUMIF($AN$4:$AN$22,D212,$BJ$4:$BJ$22)</f>
        <v>1.03</v>
      </c>
      <c r="M212" s="257">
        <f t="shared" si="63"/>
        <v>24603357.52112674</v>
      </c>
      <c r="N212" s="257">
        <f t="shared" si="64"/>
        <v>27731914.957414355</v>
      </c>
      <c r="O212" s="257">
        <f t="shared" si="65"/>
        <v>29442358.790800005</v>
      </c>
      <c r="P212" s="257">
        <f t="shared" si="66"/>
        <v>31258299.057146005</v>
      </c>
      <c r="Q212" s="258">
        <f t="shared" si="67"/>
        <v>29442358.790800005</v>
      </c>
      <c r="R212" s="257">
        <f t="shared" si="67"/>
        <v>31258299.057146005</v>
      </c>
      <c r="S212" s="257">
        <f t="shared" si="68"/>
        <v>33186242.545596864</v>
      </c>
      <c r="T212" s="257"/>
      <c r="U212" s="257">
        <f t="shared" si="69"/>
        <v>1820648456.5633788</v>
      </c>
      <c r="V212" s="257">
        <f t="shared" si="70"/>
        <v>2052161706.8486624</v>
      </c>
      <c r="W212" s="257">
        <f t="shared" si="71"/>
        <v>2178734550.5192003</v>
      </c>
      <c r="X212" s="258">
        <f t="shared" si="72"/>
        <v>2313114130.2288046</v>
      </c>
      <c r="Y212" s="258">
        <f t="shared" si="73"/>
        <v>2178734550.5192003</v>
      </c>
      <c r="Z212" s="257">
        <f t="shared" si="74"/>
        <v>2313114130.2288046</v>
      </c>
      <c r="AA212" s="257">
        <f t="shared" si="78"/>
        <v>2455781948.3741679</v>
      </c>
      <c r="AB212" s="257"/>
      <c r="AC212" s="32" t="str">
        <f t="shared" si="75"/>
        <v>BERTAHAP</v>
      </c>
      <c r="AD212" s="259">
        <f t="shared" si="76"/>
        <v>0</v>
      </c>
      <c r="AE212" s="260">
        <v>2</v>
      </c>
      <c r="AF212" s="261"/>
      <c r="AG212" s="257" t="e">
        <f>IF(AF212&gt;#REF!,"LB","KR")</f>
        <v>#REF!</v>
      </c>
      <c r="AH212" s="261">
        <v>2002714000</v>
      </c>
      <c r="AI212" s="261">
        <v>2257378000</v>
      </c>
      <c r="AJ212" s="261">
        <v>2396609000</v>
      </c>
      <c r="AK212" s="262">
        <v>2544426000</v>
      </c>
      <c r="AL212" s="262">
        <v>2396609000</v>
      </c>
      <c r="AM212" s="261">
        <v>2544426000</v>
      </c>
      <c r="AN212" s="261">
        <v>2701361000</v>
      </c>
      <c r="AO212" s="15"/>
      <c r="AP212" s="15"/>
      <c r="AQ212" s="264">
        <v>-962714.9741999954</v>
      </c>
      <c r="AR212" s="265"/>
      <c r="AS212" s="266"/>
      <c r="AT212" s="266"/>
      <c r="AU212" s="266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276"/>
      <c r="BT212" s="269"/>
      <c r="BU212" s="269" t="s">
        <v>62</v>
      </c>
      <c r="BV212" s="270">
        <v>11</v>
      </c>
      <c r="BW212" s="271">
        <v>101</v>
      </c>
      <c r="BX212" s="271">
        <v>90</v>
      </c>
      <c r="BY212" s="272">
        <v>29299434.719000001</v>
      </c>
      <c r="BZ212" s="272">
        <v>2423909000</v>
      </c>
      <c r="CA212" s="272">
        <v>2732133000</v>
      </c>
      <c r="CB212" s="272">
        <v>2900645000</v>
      </c>
      <c r="CC212" s="272">
        <v>3079550000</v>
      </c>
      <c r="CD212" s="272">
        <v>3269490000</v>
      </c>
      <c r="CE212" s="15"/>
      <c r="CF212" s="42">
        <v>2540405540</v>
      </c>
      <c r="CG212" s="187">
        <v>2697091560</v>
      </c>
    </row>
    <row r="213" spans="1:85">
      <c r="A213" s="3">
        <f t="shared" si="77"/>
        <v>174</v>
      </c>
      <c r="B213" s="249">
        <v>2</v>
      </c>
      <c r="C213" s="250" t="s">
        <v>180</v>
      </c>
      <c r="D213" s="251" t="s">
        <v>32</v>
      </c>
      <c r="E213" s="252"/>
      <c r="F213" s="40" t="s">
        <v>56</v>
      </c>
      <c r="G213" s="253">
        <f t="shared" si="57"/>
        <v>85</v>
      </c>
      <c r="H213" s="253">
        <f t="shared" si="58"/>
        <v>74</v>
      </c>
      <c r="I213" s="254">
        <f t="shared" si="59"/>
        <v>26966806</v>
      </c>
      <c r="J213" s="254">
        <f t="shared" si="60"/>
        <v>1</v>
      </c>
      <c r="K213" s="255">
        <f t="shared" si="61"/>
        <v>1.06</v>
      </c>
      <c r="L213" s="305">
        <f t="shared" si="83"/>
        <v>1.03</v>
      </c>
      <c r="M213" s="257">
        <f t="shared" si="63"/>
        <v>24603357.52112674</v>
      </c>
      <c r="N213" s="257">
        <f t="shared" si="64"/>
        <v>27731914.957414355</v>
      </c>
      <c r="O213" s="257">
        <f t="shared" si="65"/>
        <v>29442358.790800005</v>
      </c>
      <c r="P213" s="257">
        <f t="shared" si="66"/>
        <v>31258299.057146005</v>
      </c>
      <c r="Q213" s="258">
        <f t="shared" si="67"/>
        <v>29442358.790800005</v>
      </c>
      <c r="R213" s="257">
        <f t="shared" si="67"/>
        <v>31258299.057146005</v>
      </c>
      <c r="S213" s="257">
        <f t="shared" si="68"/>
        <v>33186242.545596864</v>
      </c>
      <c r="T213" s="257"/>
      <c r="U213" s="257">
        <f t="shared" si="69"/>
        <v>1820648456.5633788</v>
      </c>
      <c r="V213" s="257">
        <f t="shared" si="70"/>
        <v>2052161706.8486624</v>
      </c>
      <c r="W213" s="257">
        <f t="shared" si="71"/>
        <v>2178734550.5192003</v>
      </c>
      <c r="X213" s="258">
        <f t="shared" si="72"/>
        <v>2313114130.2288046</v>
      </c>
      <c r="Y213" s="258">
        <f t="shared" si="73"/>
        <v>2178734550.5192003</v>
      </c>
      <c r="Z213" s="257">
        <f t="shared" si="74"/>
        <v>2313114130.2288046</v>
      </c>
      <c r="AA213" s="257">
        <f t="shared" si="78"/>
        <v>2455781948.3741679</v>
      </c>
      <c r="AB213" s="257"/>
      <c r="AC213" s="32" t="str">
        <f t="shared" si="75"/>
        <v>BERTAHAP</v>
      </c>
      <c r="AD213" s="259">
        <f t="shared" si="76"/>
        <v>0</v>
      </c>
      <c r="AE213" s="260">
        <v>2</v>
      </c>
      <c r="AF213" s="261"/>
      <c r="AG213" s="257" t="e">
        <f>IF(AF213&gt;#REF!,"LB","KR")</f>
        <v>#REF!</v>
      </c>
      <c r="AH213" s="261">
        <v>2002714000</v>
      </c>
      <c r="AI213" s="261">
        <v>2257378000</v>
      </c>
      <c r="AJ213" s="261">
        <v>2396609000</v>
      </c>
      <c r="AK213" s="262">
        <v>2544426000</v>
      </c>
      <c r="AL213" s="262">
        <v>2396609000</v>
      </c>
      <c r="AM213" s="261">
        <v>2544426000</v>
      </c>
      <c r="AN213" s="261">
        <v>2701361000</v>
      </c>
      <c r="AO213" s="15"/>
      <c r="AP213" s="15"/>
      <c r="AQ213" s="264">
        <v>-962714.9741999954</v>
      </c>
      <c r="AR213" s="265"/>
      <c r="AS213" s="266"/>
      <c r="AT213" s="266"/>
      <c r="AU213" s="266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276"/>
      <c r="BT213" s="269"/>
      <c r="BU213" s="269" t="s">
        <v>78</v>
      </c>
      <c r="BV213" s="270">
        <v>19</v>
      </c>
      <c r="BW213" s="271">
        <v>138</v>
      </c>
      <c r="BX213" s="271">
        <v>120</v>
      </c>
      <c r="BY213" s="272">
        <v>29299434.719000001</v>
      </c>
      <c r="BZ213" s="272">
        <v>3231878000</v>
      </c>
      <c r="CA213" s="272">
        <v>3642843000</v>
      </c>
      <c r="CB213" s="272">
        <v>3867526000</v>
      </c>
      <c r="CC213" s="272">
        <v>4106066000</v>
      </c>
      <c r="CD213" s="272">
        <v>4359320000</v>
      </c>
      <c r="CE213" s="15"/>
      <c r="CF213" s="42">
        <v>2540405540</v>
      </c>
      <c r="CG213" s="187">
        <v>2697091560</v>
      </c>
    </row>
    <row r="214" spans="1:85">
      <c r="A214" s="3">
        <f t="shared" si="77"/>
        <v>175</v>
      </c>
      <c r="B214" s="249">
        <v>3</v>
      </c>
      <c r="C214" s="250" t="s">
        <v>180</v>
      </c>
      <c r="D214" s="251" t="s">
        <v>38</v>
      </c>
      <c r="E214" s="252"/>
      <c r="F214" s="40" t="s">
        <v>58</v>
      </c>
      <c r="G214" s="253">
        <f t="shared" si="57"/>
        <v>101</v>
      </c>
      <c r="H214" s="253">
        <f t="shared" si="58"/>
        <v>90</v>
      </c>
      <c r="I214" s="254">
        <f t="shared" si="59"/>
        <v>26966806</v>
      </c>
      <c r="J214" s="254">
        <f t="shared" si="60"/>
        <v>1</v>
      </c>
      <c r="K214" s="255">
        <f t="shared" si="61"/>
        <v>1.06</v>
      </c>
      <c r="L214" s="305">
        <f t="shared" si="83"/>
        <v>1.03</v>
      </c>
      <c r="M214" s="257">
        <f t="shared" si="63"/>
        <v>24603357.52112674</v>
      </c>
      <c r="N214" s="257">
        <f t="shared" si="64"/>
        <v>27731914.957414355</v>
      </c>
      <c r="O214" s="257">
        <f t="shared" si="65"/>
        <v>29442358.790800005</v>
      </c>
      <c r="P214" s="257">
        <f t="shared" si="66"/>
        <v>31258299.057146005</v>
      </c>
      <c r="Q214" s="258">
        <f t="shared" si="67"/>
        <v>29442358.790800005</v>
      </c>
      <c r="R214" s="257">
        <f t="shared" si="67"/>
        <v>31258299.057146005</v>
      </c>
      <c r="S214" s="257">
        <f t="shared" si="68"/>
        <v>33186242.545596864</v>
      </c>
      <c r="T214" s="257"/>
      <c r="U214" s="257">
        <f t="shared" si="69"/>
        <v>2214302176.9014068</v>
      </c>
      <c r="V214" s="257">
        <f t="shared" si="70"/>
        <v>2495872346.1672921</v>
      </c>
      <c r="W214" s="257">
        <f t="shared" si="71"/>
        <v>2649812291.1720004</v>
      </c>
      <c r="X214" s="258">
        <f t="shared" si="72"/>
        <v>2813246915.1431403</v>
      </c>
      <c r="Y214" s="258">
        <f t="shared" si="73"/>
        <v>2649812291.1720004</v>
      </c>
      <c r="Z214" s="257">
        <f t="shared" si="74"/>
        <v>2813246915.1431403</v>
      </c>
      <c r="AA214" s="257">
        <f t="shared" si="78"/>
        <v>2986761829.1037178</v>
      </c>
      <c r="AB214" s="257"/>
      <c r="AC214" s="32" t="str">
        <f t="shared" si="75"/>
        <v>BERTAHAP</v>
      </c>
      <c r="AD214" s="259">
        <f t="shared" si="76"/>
        <v>0</v>
      </c>
      <c r="AE214" s="260">
        <v>2</v>
      </c>
      <c r="AF214" s="261"/>
      <c r="AG214" s="257" t="e">
        <f>IF(AF214&gt;#REF!,"LB","KR")</f>
        <v>#REF!</v>
      </c>
      <c r="AH214" s="261">
        <v>2435733000</v>
      </c>
      <c r="AI214" s="261">
        <v>2745460000</v>
      </c>
      <c r="AJ214" s="261">
        <v>2914794000</v>
      </c>
      <c r="AK214" s="262">
        <v>3094572000</v>
      </c>
      <c r="AL214" s="262">
        <v>2914794000</v>
      </c>
      <c r="AM214" s="261">
        <v>3094572000</v>
      </c>
      <c r="AN214" s="261">
        <v>3285439000</v>
      </c>
      <c r="AO214" s="15"/>
      <c r="AP214" s="15"/>
      <c r="AQ214" s="264">
        <v>-962714.9741999954</v>
      </c>
      <c r="AR214" s="265"/>
      <c r="AS214" s="266"/>
      <c r="AT214" s="266"/>
      <c r="AU214" s="266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276">
        <v>54</v>
      </c>
      <c r="BT214" s="296" t="s">
        <v>179</v>
      </c>
      <c r="BU214" s="269" t="s">
        <v>84</v>
      </c>
      <c r="BV214" s="270">
        <v>21</v>
      </c>
      <c r="BW214" s="271">
        <v>132</v>
      </c>
      <c r="BX214" s="271">
        <v>112</v>
      </c>
      <c r="BY214" s="272">
        <v>30405073.765000001</v>
      </c>
      <c r="BZ214" s="272">
        <v>3130247000</v>
      </c>
      <c r="CA214" s="272">
        <v>3528289000</v>
      </c>
      <c r="CB214" s="272">
        <v>3745906000</v>
      </c>
      <c r="CC214" s="272">
        <v>3976945000</v>
      </c>
      <c r="CD214" s="272">
        <v>4222234000</v>
      </c>
      <c r="CE214" s="15">
        <v>1</v>
      </c>
      <c r="CF214" s="42">
        <v>3089681640</v>
      </c>
      <c r="CG214" s="187">
        <v>3280246320</v>
      </c>
    </row>
    <row r="215" spans="1:85">
      <c r="A215" s="3">
        <f t="shared" si="77"/>
        <v>176</v>
      </c>
      <c r="B215" s="249">
        <v>4</v>
      </c>
      <c r="C215" s="250" t="s">
        <v>180</v>
      </c>
      <c r="D215" s="251" t="s">
        <v>44</v>
      </c>
      <c r="E215" s="252"/>
      <c r="F215" s="40" t="s">
        <v>60</v>
      </c>
      <c r="G215" s="253">
        <f t="shared" si="57"/>
        <v>101</v>
      </c>
      <c r="H215" s="253">
        <f t="shared" si="58"/>
        <v>90</v>
      </c>
      <c r="I215" s="254">
        <f t="shared" si="59"/>
        <v>26966806</v>
      </c>
      <c r="J215" s="254">
        <f t="shared" si="60"/>
        <v>1</v>
      </c>
      <c r="K215" s="255">
        <f t="shared" si="61"/>
        <v>1.06</v>
      </c>
      <c r="L215" s="305">
        <f t="shared" si="83"/>
        <v>1.03</v>
      </c>
      <c r="M215" s="257">
        <f t="shared" si="63"/>
        <v>24603357.52112674</v>
      </c>
      <c r="N215" s="257">
        <f t="shared" si="64"/>
        <v>27731914.957414355</v>
      </c>
      <c r="O215" s="257">
        <f t="shared" si="65"/>
        <v>29442358.790800005</v>
      </c>
      <c r="P215" s="257">
        <f t="shared" si="66"/>
        <v>31258299.057146005</v>
      </c>
      <c r="Q215" s="258">
        <f t="shared" si="67"/>
        <v>29442358.790800005</v>
      </c>
      <c r="R215" s="257">
        <f t="shared" si="67"/>
        <v>31258299.057146005</v>
      </c>
      <c r="S215" s="257">
        <f t="shared" si="68"/>
        <v>33186242.545596864</v>
      </c>
      <c r="T215" s="257"/>
      <c r="U215" s="257">
        <f t="shared" si="69"/>
        <v>2214302176.9014068</v>
      </c>
      <c r="V215" s="257">
        <f t="shared" si="70"/>
        <v>2495872346.1672921</v>
      </c>
      <c r="W215" s="257">
        <f t="shared" si="71"/>
        <v>2649812291.1720004</v>
      </c>
      <c r="X215" s="258">
        <f t="shared" si="72"/>
        <v>2813246915.1431403</v>
      </c>
      <c r="Y215" s="258">
        <f t="shared" si="73"/>
        <v>2649812291.1720004</v>
      </c>
      <c r="Z215" s="257">
        <f t="shared" si="74"/>
        <v>2813246915.1431403</v>
      </c>
      <c r="AA215" s="257">
        <f t="shared" si="78"/>
        <v>2986761829.1037178</v>
      </c>
      <c r="AB215" s="257"/>
      <c r="AC215" s="32" t="str">
        <f t="shared" si="75"/>
        <v>BERTAHAP</v>
      </c>
      <c r="AD215" s="259">
        <f t="shared" si="76"/>
        <v>0</v>
      </c>
      <c r="AE215" s="260">
        <v>2</v>
      </c>
      <c r="AF215" s="261"/>
      <c r="AG215" s="257" t="e">
        <f>IF(AF215&gt;#REF!,"LB","KR")</f>
        <v>#REF!</v>
      </c>
      <c r="AH215" s="261">
        <v>2435733000</v>
      </c>
      <c r="AI215" s="261">
        <v>2745460000</v>
      </c>
      <c r="AJ215" s="261">
        <v>2914794000</v>
      </c>
      <c r="AK215" s="262">
        <v>3094572000</v>
      </c>
      <c r="AL215" s="262">
        <v>2914794000</v>
      </c>
      <c r="AM215" s="261">
        <v>3094572000</v>
      </c>
      <c r="AN215" s="261">
        <v>3285439000</v>
      </c>
      <c r="AO215" s="15"/>
      <c r="AP215" s="15"/>
      <c r="AQ215" s="264">
        <v>-962714.9741999954</v>
      </c>
      <c r="AR215" s="265"/>
      <c r="AS215" s="266"/>
      <c r="AT215" s="266"/>
      <c r="AU215" s="266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314"/>
      <c r="BT215" s="15"/>
      <c r="BU215" s="15"/>
      <c r="BV215" s="265"/>
      <c r="BW215" s="15"/>
      <c r="BX215" s="15"/>
      <c r="BY215" s="15"/>
      <c r="BZ215" s="15"/>
      <c r="CA215" s="15"/>
      <c r="CB215" s="15"/>
      <c r="CC215" s="15"/>
      <c r="CD215" s="15"/>
      <c r="CE215" s="15">
        <v>279</v>
      </c>
      <c r="CF215" s="42">
        <v>3089681640</v>
      </c>
      <c r="CG215" s="187">
        <v>3280246320</v>
      </c>
    </row>
    <row r="216" spans="1:85">
      <c r="A216" s="3">
        <f t="shared" si="77"/>
        <v>177</v>
      </c>
      <c r="B216" s="249">
        <v>5</v>
      </c>
      <c r="C216" s="250" t="s">
        <v>180</v>
      </c>
      <c r="D216" s="285">
        <v>11</v>
      </c>
      <c r="E216" s="252"/>
      <c r="F216" s="40" t="s">
        <v>62</v>
      </c>
      <c r="G216" s="253">
        <f t="shared" si="57"/>
        <v>101</v>
      </c>
      <c r="H216" s="253">
        <f t="shared" si="58"/>
        <v>90</v>
      </c>
      <c r="I216" s="254">
        <f t="shared" si="59"/>
        <v>26966806</v>
      </c>
      <c r="J216" s="254">
        <f t="shared" si="60"/>
        <v>1</v>
      </c>
      <c r="K216" s="255">
        <f t="shared" si="61"/>
        <v>1.06</v>
      </c>
      <c r="L216" s="305">
        <f t="shared" si="83"/>
        <v>1.03</v>
      </c>
      <c r="M216" s="257">
        <f t="shared" si="63"/>
        <v>24603357.52112674</v>
      </c>
      <c r="N216" s="257">
        <f t="shared" si="64"/>
        <v>27731914.957414355</v>
      </c>
      <c r="O216" s="257">
        <f t="shared" si="65"/>
        <v>29442358.790800005</v>
      </c>
      <c r="P216" s="257">
        <f t="shared" si="66"/>
        <v>31258299.057146005</v>
      </c>
      <c r="Q216" s="258">
        <f t="shared" si="67"/>
        <v>29442358.790800005</v>
      </c>
      <c r="R216" s="257">
        <f t="shared" si="67"/>
        <v>31258299.057146005</v>
      </c>
      <c r="S216" s="257">
        <f t="shared" si="68"/>
        <v>33186242.545596864</v>
      </c>
      <c r="T216" s="257"/>
      <c r="U216" s="257">
        <f t="shared" si="69"/>
        <v>2214302176.9014068</v>
      </c>
      <c r="V216" s="257">
        <f t="shared" si="70"/>
        <v>2495872346.1672921</v>
      </c>
      <c r="W216" s="257">
        <f t="shared" si="71"/>
        <v>2649812291.1720004</v>
      </c>
      <c r="X216" s="258">
        <f t="shared" si="72"/>
        <v>2813246915.1431403</v>
      </c>
      <c r="Y216" s="258">
        <f t="shared" si="73"/>
        <v>2649812291.1720004</v>
      </c>
      <c r="Z216" s="257">
        <f t="shared" si="74"/>
        <v>2813246915.1431403</v>
      </c>
      <c r="AA216" s="257">
        <f t="shared" si="78"/>
        <v>2986761829.1037178</v>
      </c>
      <c r="AB216" s="257"/>
      <c r="AC216" s="32" t="str">
        <f t="shared" si="75"/>
        <v>BERTAHAP</v>
      </c>
      <c r="AD216" s="259">
        <f t="shared" si="76"/>
        <v>0</v>
      </c>
      <c r="AE216" s="260">
        <v>2</v>
      </c>
      <c r="AF216" s="261"/>
      <c r="AG216" s="257" t="e">
        <f>IF(AF216&gt;#REF!,"LB","KR")</f>
        <v>#REF!</v>
      </c>
      <c r="AH216" s="261">
        <v>2435733000</v>
      </c>
      <c r="AI216" s="261">
        <v>2745460000</v>
      </c>
      <c r="AJ216" s="261">
        <v>2914794000</v>
      </c>
      <c r="AK216" s="262">
        <v>3094572000</v>
      </c>
      <c r="AL216" s="262">
        <v>2914794000</v>
      </c>
      <c r="AM216" s="261">
        <v>3094572000</v>
      </c>
      <c r="AN216" s="261">
        <v>3285439000</v>
      </c>
      <c r="AO216" s="15"/>
      <c r="AP216" s="15"/>
      <c r="AQ216" s="264">
        <v>-962714.9741999954</v>
      </c>
      <c r="AR216" s="265"/>
      <c r="AS216" s="266"/>
      <c r="AT216" s="266"/>
      <c r="AU216" s="266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314"/>
      <c r="BT216" s="315"/>
      <c r="BU216" s="15"/>
      <c r="BV216" s="265"/>
      <c r="BW216" s="316"/>
      <c r="BX216" s="316"/>
      <c r="BY216" s="187"/>
      <c r="BZ216" s="187"/>
      <c r="CA216" s="187"/>
      <c r="CB216" s="187"/>
      <c r="CC216" s="187"/>
      <c r="CD216" s="187"/>
      <c r="CE216" s="15"/>
      <c r="CF216" s="42">
        <v>3089681640</v>
      </c>
      <c r="CG216" s="187">
        <v>3280246320</v>
      </c>
    </row>
    <row r="217" spans="1:85">
      <c r="A217" s="3">
        <f t="shared" si="77"/>
        <v>178</v>
      </c>
      <c r="B217" s="249">
        <v>6</v>
      </c>
      <c r="C217" s="250" t="s">
        <v>180</v>
      </c>
      <c r="D217" s="285">
        <v>15</v>
      </c>
      <c r="E217" s="252"/>
      <c r="F217" s="40" t="s">
        <v>64</v>
      </c>
      <c r="G217" s="253">
        <f t="shared" si="57"/>
        <v>101</v>
      </c>
      <c r="H217" s="253">
        <f t="shared" si="58"/>
        <v>90</v>
      </c>
      <c r="I217" s="254">
        <f t="shared" si="59"/>
        <v>26966806</v>
      </c>
      <c r="J217" s="254">
        <f t="shared" si="60"/>
        <v>1</v>
      </c>
      <c r="K217" s="255">
        <f t="shared" si="61"/>
        <v>1.06</v>
      </c>
      <c r="L217" s="305">
        <f t="shared" si="83"/>
        <v>1.03</v>
      </c>
      <c r="M217" s="257">
        <f t="shared" si="63"/>
        <v>24603357.52112674</v>
      </c>
      <c r="N217" s="257">
        <f t="shared" si="64"/>
        <v>27731914.957414355</v>
      </c>
      <c r="O217" s="257">
        <f t="shared" si="65"/>
        <v>29442358.790800005</v>
      </c>
      <c r="P217" s="257">
        <f t="shared" si="66"/>
        <v>31258299.057146005</v>
      </c>
      <c r="Q217" s="258">
        <f t="shared" si="67"/>
        <v>29442358.790800005</v>
      </c>
      <c r="R217" s="257">
        <f t="shared" si="67"/>
        <v>31258299.057146005</v>
      </c>
      <c r="S217" s="257">
        <f t="shared" si="68"/>
        <v>33186242.545596864</v>
      </c>
      <c r="T217" s="257"/>
      <c r="U217" s="257">
        <f t="shared" si="69"/>
        <v>2214302176.9014068</v>
      </c>
      <c r="V217" s="257">
        <f t="shared" si="70"/>
        <v>2495872346.1672921</v>
      </c>
      <c r="W217" s="257">
        <f t="shared" si="71"/>
        <v>2649812291.1720004</v>
      </c>
      <c r="X217" s="258">
        <f t="shared" si="72"/>
        <v>2813246915.1431403</v>
      </c>
      <c r="Y217" s="258">
        <f t="shared" si="73"/>
        <v>2649812291.1720004</v>
      </c>
      <c r="Z217" s="257">
        <f t="shared" si="74"/>
        <v>2813246915.1431403</v>
      </c>
      <c r="AA217" s="257">
        <f t="shared" si="78"/>
        <v>2986761829.1037178</v>
      </c>
      <c r="AB217" s="257"/>
      <c r="AC217" s="32" t="str">
        <f t="shared" si="75"/>
        <v>BERTAHAP</v>
      </c>
      <c r="AD217" s="259">
        <f t="shared" si="76"/>
        <v>0</v>
      </c>
      <c r="AE217" s="260">
        <v>2</v>
      </c>
      <c r="AF217" s="261"/>
      <c r="AG217" s="257" t="e">
        <f>IF(AF217&gt;#REF!,"LB","KR")</f>
        <v>#REF!</v>
      </c>
      <c r="AH217" s="261">
        <v>2435733000</v>
      </c>
      <c r="AI217" s="261">
        <v>2745460000</v>
      </c>
      <c r="AJ217" s="261">
        <v>2914794000</v>
      </c>
      <c r="AK217" s="262">
        <v>3094572000</v>
      </c>
      <c r="AL217" s="262">
        <v>2914794000</v>
      </c>
      <c r="AM217" s="261">
        <v>3094572000</v>
      </c>
      <c r="AN217" s="261">
        <v>3285439000</v>
      </c>
      <c r="AO217" s="15"/>
      <c r="AP217" s="15"/>
      <c r="AQ217" s="264">
        <v>-962714.9741999954</v>
      </c>
      <c r="AR217" s="265"/>
      <c r="AS217" s="266"/>
      <c r="AT217" s="266"/>
      <c r="AU217" s="266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314"/>
      <c r="BT217" s="315"/>
      <c r="BU217" s="15"/>
      <c r="BV217" s="265"/>
      <c r="BW217" s="316"/>
      <c r="BX217" s="316"/>
      <c r="BY217" s="187"/>
      <c r="BZ217" s="187"/>
      <c r="CA217" s="187"/>
      <c r="CB217" s="187"/>
      <c r="CC217" s="187"/>
      <c r="CD217" s="187"/>
      <c r="CE217" s="15"/>
      <c r="CF217" s="42">
        <v>3089681640</v>
      </c>
      <c r="CG217" s="187">
        <v>3280246320</v>
      </c>
    </row>
    <row r="218" spans="1:85">
      <c r="A218" s="3">
        <f t="shared" si="77"/>
        <v>179</v>
      </c>
      <c r="B218" s="249">
        <v>7</v>
      </c>
      <c r="C218" s="250" t="s">
        <v>180</v>
      </c>
      <c r="D218" s="285">
        <v>17</v>
      </c>
      <c r="E218" s="252"/>
      <c r="F218" s="40" t="s">
        <v>67</v>
      </c>
      <c r="G218" s="253">
        <f t="shared" si="57"/>
        <v>85</v>
      </c>
      <c r="H218" s="253">
        <f t="shared" si="58"/>
        <v>74</v>
      </c>
      <c r="I218" s="254">
        <f t="shared" si="59"/>
        <v>26966806</v>
      </c>
      <c r="J218" s="254">
        <f t="shared" si="60"/>
        <v>1</v>
      </c>
      <c r="K218" s="255">
        <f t="shared" si="61"/>
        <v>1.06</v>
      </c>
      <c r="L218" s="305">
        <f t="shared" si="83"/>
        <v>1.03</v>
      </c>
      <c r="M218" s="257">
        <f t="shared" si="63"/>
        <v>24603357.52112674</v>
      </c>
      <c r="N218" s="257">
        <f t="shared" si="64"/>
        <v>27731914.957414355</v>
      </c>
      <c r="O218" s="257">
        <f t="shared" si="65"/>
        <v>29442358.790800005</v>
      </c>
      <c r="P218" s="257">
        <f t="shared" si="66"/>
        <v>31258299.057146005</v>
      </c>
      <c r="Q218" s="258">
        <f t="shared" si="67"/>
        <v>29442358.790800005</v>
      </c>
      <c r="R218" s="257">
        <f t="shared" si="67"/>
        <v>31258299.057146005</v>
      </c>
      <c r="S218" s="257">
        <f t="shared" si="68"/>
        <v>33186242.545596864</v>
      </c>
      <c r="T218" s="257"/>
      <c r="U218" s="257">
        <f t="shared" si="69"/>
        <v>1820648456.5633788</v>
      </c>
      <c r="V218" s="257">
        <f t="shared" si="70"/>
        <v>2052161706.8486624</v>
      </c>
      <c r="W218" s="257">
        <f t="shared" si="71"/>
        <v>2178734550.5192003</v>
      </c>
      <c r="X218" s="258">
        <f t="shared" si="72"/>
        <v>2313114130.2288046</v>
      </c>
      <c r="Y218" s="258">
        <f t="shared" si="73"/>
        <v>2178734550.5192003</v>
      </c>
      <c r="Z218" s="257">
        <f t="shared" si="74"/>
        <v>2313114130.2288046</v>
      </c>
      <c r="AA218" s="257">
        <f t="shared" si="78"/>
        <v>2455781948.3741679</v>
      </c>
      <c r="AB218" s="257"/>
      <c r="AC218" s="32" t="str">
        <f t="shared" si="75"/>
        <v>BERTAHAP</v>
      </c>
      <c r="AD218" s="259">
        <f t="shared" si="76"/>
        <v>0</v>
      </c>
      <c r="AE218" s="260">
        <v>2</v>
      </c>
      <c r="AF218" s="261"/>
      <c r="AG218" s="257" t="e">
        <f>IF(AF218&gt;#REF!,"LB","KR")</f>
        <v>#REF!</v>
      </c>
      <c r="AH218" s="261">
        <v>2002714000</v>
      </c>
      <c r="AI218" s="261">
        <v>2257378000</v>
      </c>
      <c r="AJ218" s="261">
        <v>2396609000</v>
      </c>
      <c r="AK218" s="262">
        <v>2544426000</v>
      </c>
      <c r="AL218" s="262">
        <v>2396609000</v>
      </c>
      <c r="AM218" s="261">
        <v>2544426000</v>
      </c>
      <c r="AN218" s="261">
        <v>2701361000</v>
      </c>
      <c r="AO218" s="15"/>
      <c r="AP218" s="15"/>
      <c r="AQ218" s="264">
        <v>-962714.9741999954</v>
      </c>
      <c r="AR218" s="265"/>
      <c r="AS218" s="266"/>
      <c r="AT218" s="266"/>
      <c r="AU218" s="266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314"/>
      <c r="BT218" s="315"/>
      <c r="BU218" s="15"/>
      <c r="BV218" s="265"/>
      <c r="BW218" s="316"/>
      <c r="BX218" s="316"/>
      <c r="BY218" s="187"/>
      <c r="BZ218" s="187"/>
      <c r="CA218" s="187"/>
      <c r="CB218" s="187"/>
      <c r="CC218" s="187"/>
      <c r="CD218" s="187"/>
      <c r="CE218" s="15"/>
      <c r="CF218" s="42">
        <v>2540405540</v>
      </c>
      <c r="CG218" s="187">
        <v>2697091560</v>
      </c>
    </row>
    <row r="219" spans="1:85">
      <c r="A219" s="3">
        <f t="shared" si="77"/>
        <v>180</v>
      </c>
      <c r="B219" s="249">
        <v>8</v>
      </c>
      <c r="C219" s="250" t="s">
        <v>180</v>
      </c>
      <c r="D219" s="285">
        <v>19</v>
      </c>
      <c r="E219" s="252"/>
      <c r="F219" s="40" t="s">
        <v>78</v>
      </c>
      <c r="G219" s="253">
        <f t="shared" si="57"/>
        <v>138</v>
      </c>
      <c r="H219" s="253">
        <f t="shared" si="58"/>
        <v>120</v>
      </c>
      <c r="I219" s="254">
        <f t="shared" si="59"/>
        <v>26966806</v>
      </c>
      <c r="J219" s="254">
        <f t="shared" si="60"/>
        <v>1</v>
      </c>
      <c r="K219" s="255">
        <f t="shared" si="61"/>
        <v>1.06</v>
      </c>
      <c r="L219" s="305">
        <f t="shared" si="83"/>
        <v>1.03</v>
      </c>
      <c r="M219" s="257">
        <f t="shared" si="63"/>
        <v>24603357.52112674</v>
      </c>
      <c r="N219" s="257">
        <f t="shared" si="64"/>
        <v>27731914.957414355</v>
      </c>
      <c r="O219" s="257">
        <f t="shared" si="65"/>
        <v>29442358.790800005</v>
      </c>
      <c r="P219" s="257">
        <f t="shared" si="66"/>
        <v>31258299.057146005</v>
      </c>
      <c r="Q219" s="258">
        <f t="shared" si="67"/>
        <v>29442358.790800005</v>
      </c>
      <c r="R219" s="257">
        <f t="shared" si="67"/>
        <v>31258299.057146005</v>
      </c>
      <c r="S219" s="257">
        <f t="shared" si="68"/>
        <v>33186242.545596864</v>
      </c>
      <c r="T219" s="257"/>
      <c r="U219" s="257">
        <f t="shared" si="69"/>
        <v>2952402902.5352087</v>
      </c>
      <c r="V219" s="257">
        <f t="shared" si="70"/>
        <v>3327829794.8897228</v>
      </c>
      <c r="W219" s="257">
        <f t="shared" si="71"/>
        <v>3533083054.8960009</v>
      </c>
      <c r="X219" s="258">
        <f t="shared" si="72"/>
        <v>3750995886.8575206</v>
      </c>
      <c r="Y219" s="258">
        <f t="shared" si="73"/>
        <v>3533083054.8960009</v>
      </c>
      <c r="Z219" s="257">
        <f t="shared" si="74"/>
        <v>3750995886.8575206</v>
      </c>
      <c r="AA219" s="257">
        <f t="shared" si="78"/>
        <v>3982349105.4716239</v>
      </c>
      <c r="AB219" s="257"/>
      <c r="AC219" s="32" t="str">
        <f t="shared" si="75"/>
        <v>BERTAHAP</v>
      </c>
      <c r="AD219" s="259">
        <f t="shared" si="76"/>
        <v>0</v>
      </c>
      <c r="AE219" s="260">
        <v>2</v>
      </c>
      <c r="AF219" s="261"/>
      <c r="AG219" s="257" t="e">
        <f>IF(AF219&gt;#REF!,"LB","KR")</f>
        <v>#REF!</v>
      </c>
      <c r="AH219" s="261">
        <v>3247644000</v>
      </c>
      <c r="AI219" s="261">
        <v>3660613000</v>
      </c>
      <c r="AJ219" s="261">
        <v>3886392000</v>
      </c>
      <c r="AK219" s="262">
        <v>4126096000</v>
      </c>
      <c r="AL219" s="262">
        <v>3886392000</v>
      </c>
      <c r="AM219" s="261">
        <v>4126096000</v>
      </c>
      <c r="AN219" s="261">
        <v>4380585000</v>
      </c>
      <c r="AO219" s="15"/>
      <c r="AP219" s="15"/>
      <c r="AQ219" s="264">
        <v>-962714.9741999954</v>
      </c>
      <c r="AR219" s="265"/>
      <c r="AS219" s="266"/>
      <c r="AT219" s="266"/>
      <c r="AU219" s="266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314"/>
      <c r="BT219" s="15"/>
      <c r="BU219" s="15"/>
      <c r="BV219" s="265"/>
      <c r="BW219" s="316"/>
      <c r="BX219" s="316"/>
      <c r="BY219" s="187"/>
      <c r="BZ219" s="187"/>
      <c r="CA219" s="187"/>
      <c r="CB219" s="187"/>
      <c r="CC219" s="187"/>
      <c r="CD219" s="187"/>
      <c r="CE219" s="15"/>
      <c r="CF219" s="42">
        <v>4119575520</v>
      </c>
      <c r="CG219" s="187">
        <v>4373661760</v>
      </c>
    </row>
    <row r="220" spans="1:85">
      <c r="A220" s="3">
        <f t="shared" si="77"/>
        <v>181</v>
      </c>
      <c r="B220" s="249">
        <v>9</v>
      </c>
      <c r="C220" s="250" t="s">
        <v>180</v>
      </c>
      <c r="D220" s="285">
        <v>21</v>
      </c>
      <c r="E220" s="252"/>
      <c r="F220" s="40" t="s">
        <v>84</v>
      </c>
      <c r="G220" s="253">
        <f t="shared" si="57"/>
        <v>132</v>
      </c>
      <c r="H220" s="253">
        <f t="shared" si="58"/>
        <v>112</v>
      </c>
      <c r="I220" s="254">
        <f t="shared" si="59"/>
        <v>26966806</v>
      </c>
      <c r="J220" s="254">
        <f t="shared" si="60"/>
        <v>3</v>
      </c>
      <c r="K220" s="255">
        <f t="shared" si="61"/>
        <v>1.1000000000000001</v>
      </c>
      <c r="L220" s="305">
        <f t="shared" si="83"/>
        <v>1.03</v>
      </c>
      <c r="M220" s="257">
        <f t="shared" si="63"/>
        <v>25531786.106829632</v>
      </c>
      <c r="N220" s="257">
        <f t="shared" si="64"/>
        <v>28778402.314297915</v>
      </c>
      <c r="O220" s="257">
        <f t="shared" si="65"/>
        <v>30553391.198000003</v>
      </c>
      <c r="P220" s="257">
        <f t="shared" si="66"/>
        <v>32437857.512132645</v>
      </c>
      <c r="Q220" s="258">
        <f t="shared" si="67"/>
        <v>30553391.198000003</v>
      </c>
      <c r="R220" s="257">
        <f t="shared" si="67"/>
        <v>32437857.512132645</v>
      </c>
      <c r="S220" s="257">
        <f t="shared" si="68"/>
        <v>34438553.585053347</v>
      </c>
      <c r="T220" s="257"/>
      <c r="U220" s="257">
        <f t="shared" si="69"/>
        <v>2859560043.9649186</v>
      </c>
      <c r="V220" s="257">
        <f t="shared" si="70"/>
        <v>3223181059.2013664</v>
      </c>
      <c r="W220" s="257">
        <f t="shared" si="71"/>
        <v>3421979814.1760001</v>
      </c>
      <c r="X220" s="258">
        <f t="shared" si="72"/>
        <v>3633040041.3588562</v>
      </c>
      <c r="Y220" s="258">
        <f t="shared" si="73"/>
        <v>3421979814.1760001</v>
      </c>
      <c r="Z220" s="257">
        <f t="shared" si="74"/>
        <v>3633040041.3588562</v>
      </c>
      <c r="AA220" s="257">
        <f t="shared" si="78"/>
        <v>3857118001.5259748</v>
      </c>
      <c r="AB220" s="257"/>
      <c r="AC220" s="32" t="str">
        <f t="shared" si="75"/>
        <v>BERTAHAP</v>
      </c>
      <c r="AD220" s="259">
        <f t="shared" si="76"/>
        <v>0</v>
      </c>
      <c r="AE220" s="260">
        <v>2</v>
      </c>
      <c r="AF220" s="261"/>
      <c r="AG220" s="257" t="e">
        <f>IF(AF220&gt;#REF!,"LB","KR")</f>
        <v>#REF!</v>
      </c>
      <c r="AH220" s="261">
        <v>3145517000</v>
      </c>
      <c r="AI220" s="261">
        <v>3545500000</v>
      </c>
      <c r="AJ220" s="261">
        <v>3764178000</v>
      </c>
      <c r="AK220" s="262">
        <v>3996345000</v>
      </c>
      <c r="AL220" s="262">
        <v>3764178000</v>
      </c>
      <c r="AM220" s="261">
        <v>3996345000</v>
      </c>
      <c r="AN220" s="261">
        <v>4242830000</v>
      </c>
      <c r="AO220" s="15"/>
      <c r="AP220" s="15"/>
      <c r="AQ220" s="264">
        <v>148317.43300000206</v>
      </c>
      <c r="AR220" s="265"/>
      <c r="AS220" s="266"/>
      <c r="AT220" s="266"/>
      <c r="AU220" s="266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314"/>
      <c r="BT220" s="315"/>
      <c r="BU220" s="15"/>
      <c r="BV220" s="265"/>
      <c r="BW220" s="316"/>
      <c r="BX220" s="316"/>
      <c r="BY220" s="187"/>
      <c r="BZ220" s="187"/>
      <c r="CA220" s="187"/>
      <c r="CB220" s="187"/>
      <c r="CC220" s="187"/>
      <c r="CD220" s="187"/>
      <c r="CE220" s="15"/>
      <c r="CF220" s="42">
        <v>3990028680</v>
      </c>
      <c r="CG220" s="187">
        <v>4236125700</v>
      </c>
    </row>
    <row r="221" spans="1:85">
      <c r="A221" s="3">
        <f t="shared" si="77"/>
        <v>182</v>
      </c>
      <c r="B221" s="249">
        <v>1</v>
      </c>
      <c r="C221" s="250" t="s">
        <v>181</v>
      </c>
      <c r="D221" s="251" t="s">
        <v>29</v>
      </c>
      <c r="E221" s="252"/>
      <c r="F221" s="40" t="s">
        <v>74</v>
      </c>
      <c r="G221" s="253">
        <f t="shared" si="57"/>
        <v>85</v>
      </c>
      <c r="H221" s="253">
        <f t="shared" si="58"/>
        <v>74</v>
      </c>
      <c r="I221" s="254">
        <f t="shared" si="59"/>
        <v>26966806</v>
      </c>
      <c r="J221" s="254">
        <f t="shared" si="60"/>
        <v>1</v>
      </c>
      <c r="K221" s="255">
        <f t="shared" si="61"/>
        <v>1.06</v>
      </c>
      <c r="L221" s="256">
        <f>SUMIF($AN$4:$AN$22,D221,$AU$4:$AU$22)</f>
        <v>1.02</v>
      </c>
      <c r="M221" s="257">
        <f t="shared" si="63"/>
        <v>24364489.972377934</v>
      </c>
      <c r="N221" s="257">
        <f t="shared" si="64"/>
        <v>27462673.064623922</v>
      </c>
      <c r="O221" s="257">
        <f t="shared" si="65"/>
        <v>29156510.647200003</v>
      </c>
      <c r="P221" s="257">
        <f t="shared" si="66"/>
        <v>30954820.425523225</v>
      </c>
      <c r="Q221" s="258">
        <f t="shared" si="67"/>
        <v>29156510.647200003</v>
      </c>
      <c r="R221" s="257">
        <f t="shared" si="67"/>
        <v>30954820.425523225</v>
      </c>
      <c r="S221" s="257">
        <f t="shared" si="68"/>
        <v>32864046.016027961</v>
      </c>
      <c r="T221" s="257"/>
      <c r="U221" s="257">
        <f t="shared" si="69"/>
        <v>1802972257.9559672</v>
      </c>
      <c r="V221" s="257">
        <f t="shared" si="70"/>
        <v>2032237806.7821703</v>
      </c>
      <c r="W221" s="257">
        <f t="shared" si="71"/>
        <v>2157581787.8928003</v>
      </c>
      <c r="X221" s="258">
        <f t="shared" si="72"/>
        <v>2290656711.4887185</v>
      </c>
      <c r="Y221" s="258">
        <f t="shared" si="73"/>
        <v>2157581787.8928003</v>
      </c>
      <c r="Z221" s="257">
        <f t="shared" si="74"/>
        <v>2290656711.4887185</v>
      </c>
      <c r="AA221" s="257">
        <f t="shared" si="78"/>
        <v>2431939405.186069</v>
      </c>
      <c r="AB221" s="257"/>
      <c r="AC221" s="32" t="str">
        <f t="shared" si="75"/>
        <v>BERTAHAP</v>
      </c>
      <c r="AD221" s="259">
        <f t="shared" si="76"/>
        <v>0</v>
      </c>
      <c r="AE221" s="260">
        <v>2</v>
      </c>
      <c r="AF221" s="261"/>
      <c r="AG221" s="257" t="e">
        <f>IF(AF221&gt;#REF!,"LB","KR")</f>
        <v>#REF!</v>
      </c>
      <c r="AH221" s="261">
        <v>1983270000</v>
      </c>
      <c r="AI221" s="261">
        <v>2235462000</v>
      </c>
      <c r="AJ221" s="261">
        <v>2373340000</v>
      </c>
      <c r="AK221" s="262">
        <v>2519723000</v>
      </c>
      <c r="AL221" s="262">
        <v>2373340000</v>
      </c>
      <c r="AM221" s="261">
        <v>2519723000</v>
      </c>
      <c r="AN221" s="261">
        <v>2675134000</v>
      </c>
      <c r="AO221" s="15"/>
      <c r="AP221" s="15"/>
      <c r="AQ221" s="264">
        <v>-1248563.1177999973</v>
      </c>
      <c r="AR221" s="265"/>
      <c r="AS221" s="266"/>
      <c r="AT221" s="266"/>
      <c r="AU221" s="266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314"/>
      <c r="BT221" s="15"/>
      <c r="BU221" s="15"/>
      <c r="BV221" s="265"/>
      <c r="BW221" s="15"/>
      <c r="BX221" s="15"/>
      <c r="BY221" s="15"/>
      <c r="BZ221" s="15"/>
      <c r="CA221" s="15"/>
      <c r="CB221" s="15"/>
      <c r="CC221" s="15"/>
      <c r="CD221" s="15"/>
      <c r="CE221" s="15"/>
      <c r="CF221" s="42">
        <v>2515740400</v>
      </c>
      <c r="CG221" s="187">
        <v>2670906380</v>
      </c>
    </row>
    <row r="222" spans="1:85">
      <c r="A222" s="3">
        <f t="shared" si="77"/>
        <v>183</v>
      </c>
      <c r="B222" s="249">
        <v>2</v>
      </c>
      <c r="C222" s="250" t="s">
        <v>181</v>
      </c>
      <c r="D222" s="251" t="s">
        <v>32</v>
      </c>
      <c r="E222" s="252"/>
      <c r="F222" s="40" t="s">
        <v>56</v>
      </c>
      <c r="G222" s="253">
        <f t="shared" si="57"/>
        <v>85</v>
      </c>
      <c r="H222" s="253">
        <f t="shared" si="58"/>
        <v>74</v>
      </c>
      <c r="I222" s="254">
        <f t="shared" si="59"/>
        <v>26966806</v>
      </c>
      <c r="J222" s="254">
        <f t="shared" si="60"/>
        <v>1</v>
      </c>
      <c r="K222" s="255">
        <f t="shared" si="61"/>
        <v>1.06</v>
      </c>
      <c r="L222" s="256">
        <f t="shared" ref="L222:L229" si="84">SUMIF($AN$4:$AN$22,D222,$AU$4:$AU$22)</f>
        <v>1.02</v>
      </c>
      <c r="M222" s="257">
        <f t="shared" si="63"/>
        <v>24364489.972377934</v>
      </c>
      <c r="N222" s="257">
        <f t="shared" si="64"/>
        <v>27462673.064623922</v>
      </c>
      <c r="O222" s="257">
        <f t="shared" si="65"/>
        <v>29156510.647200003</v>
      </c>
      <c r="P222" s="257">
        <f t="shared" si="66"/>
        <v>30954820.425523225</v>
      </c>
      <c r="Q222" s="258">
        <f t="shared" si="67"/>
        <v>29156510.647200003</v>
      </c>
      <c r="R222" s="257">
        <f t="shared" si="67"/>
        <v>30954820.425523225</v>
      </c>
      <c r="S222" s="257">
        <f t="shared" si="68"/>
        <v>32864046.016027961</v>
      </c>
      <c r="T222" s="257"/>
      <c r="U222" s="257">
        <f t="shared" si="69"/>
        <v>1802972257.9559672</v>
      </c>
      <c r="V222" s="257">
        <f t="shared" si="70"/>
        <v>2032237806.7821703</v>
      </c>
      <c r="W222" s="257">
        <f t="shared" si="71"/>
        <v>2157581787.8928003</v>
      </c>
      <c r="X222" s="258">
        <f t="shared" si="72"/>
        <v>2290656711.4887185</v>
      </c>
      <c r="Y222" s="258">
        <f t="shared" si="73"/>
        <v>2157581787.8928003</v>
      </c>
      <c r="Z222" s="257">
        <f t="shared" si="74"/>
        <v>2290656711.4887185</v>
      </c>
      <c r="AA222" s="257">
        <f t="shared" si="78"/>
        <v>2431939405.186069</v>
      </c>
      <c r="AB222" s="257"/>
      <c r="AC222" s="32" t="str">
        <f t="shared" si="75"/>
        <v>BERTAHAP</v>
      </c>
      <c r="AD222" s="259">
        <f t="shared" si="76"/>
        <v>0</v>
      </c>
      <c r="AE222" s="260">
        <v>2</v>
      </c>
      <c r="AF222" s="261"/>
      <c r="AG222" s="257" t="e">
        <f>IF(AF222&gt;#REF!,"LB","KR")</f>
        <v>#REF!</v>
      </c>
      <c r="AH222" s="261">
        <v>1983270000</v>
      </c>
      <c r="AI222" s="261">
        <v>2235462000</v>
      </c>
      <c r="AJ222" s="261">
        <v>2373340000</v>
      </c>
      <c r="AK222" s="262">
        <v>2519723000</v>
      </c>
      <c r="AL222" s="262">
        <v>2373340000</v>
      </c>
      <c r="AM222" s="261">
        <v>2519723000</v>
      </c>
      <c r="AN222" s="261">
        <v>2675134000</v>
      </c>
      <c r="AO222" s="15"/>
      <c r="AP222" s="15"/>
      <c r="AQ222" s="264">
        <v>-1248563.1177999973</v>
      </c>
      <c r="AR222" s="265"/>
      <c r="AS222" s="266"/>
      <c r="AT222" s="266"/>
      <c r="AU222" s="266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314"/>
      <c r="BT222" s="15"/>
      <c r="BU222" s="15"/>
      <c r="BV222" s="265"/>
      <c r="BW222" s="15"/>
      <c r="BX222" s="15"/>
      <c r="BY222" s="15"/>
      <c r="BZ222" s="15"/>
      <c r="CA222" s="15"/>
      <c r="CB222" s="15"/>
      <c r="CC222" s="15"/>
      <c r="CD222" s="15"/>
      <c r="CE222" s="15"/>
      <c r="CF222" s="42">
        <v>2515740400</v>
      </c>
      <c r="CG222" s="187">
        <v>2670906380</v>
      </c>
    </row>
    <row r="223" spans="1:85">
      <c r="A223" s="3">
        <f t="shared" si="77"/>
        <v>184</v>
      </c>
      <c r="B223" s="249">
        <v>3</v>
      </c>
      <c r="C223" s="250" t="s">
        <v>181</v>
      </c>
      <c r="D223" s="251" t="s">
        <v>38</v>
      </c>
      <c r="E223" s="252"/>
      <c r="F223" s="40" t="s">
        <v>58</v>
      </c>
      <c r="G223" s="253">
        <f t="shared" si="57"/>
        <v>101</v>
      </c>
      <c r="H223" s="253">
        <f t="shared" si="58"/>
        <v>90</v>
      </c>
      <c r="I223" s="254">
        <f t="shared" si="59"/>
        <v>26966806</v>
      </c>
      <c r="J223" s="254">
        <f t="shared" si="60"/>
        <v>1</v>
      </c>
      <c r="K223" s="255">
        <f t="shared" si="61"/>
        <v>1.06</v>
      </c>
      <c r="L223" s="256">
        <f t="shared" si="84"/>
        <v>1.02</v>
      </c>
      <c r="M223" s="257">
        <f t="shared" si="63"/>
        <v>24364489.972377934</v>
      </c>
      <c r="N223" s="257">
        <f t="shared" si="64"/>
        <v>27462673.064623922</v>
      </c>
      <c r="O223" s="257">
        <f t="shared" si="65"/>
        <v>29156510.647200003</v>
      </c>
      <c r="P223" s="257">
        <f t="shared" si="66"/>
        <v>30954820.425523225</v>
      </c>
      <c r="Q223" s="258">
        <f t="shared" si="67"/>
        <v>29156510.647200003</v>
      </c>
      <c r="R223" s="257">
        <f t="shared" si="67"/>
        <v>30954820.425523225</v>
      </c>
      <c r="S223" s="257">
        <f t="shared" si="68"/>
        <v>32864046.016027961</v>
      </c>
      <c r="T223" s="257"/>
      <c r="U223" s="257">
        <f t="shared" si="69"/>
        <v>2192804097.5140142</v>
      </c>
      <c r="V223" s="257">
        <f t="shared" si="70"/>
        <v>2471640575.816153</v>
      </c>
      <c r="W223" s="257">
        <f t="shared" si="71"/>
        <v>2624085958.2480001</v>
      </c>
      <c r="X223" s="258">
        <f t="shared" si="72"/>
        <v>2785933838.2970901</v>
      </c>
      <c r="Y223" s="258">
        <f t="shared" si="73"/>
        <v>2624085958.2480001</v>
      </c>
      <c r="Z223" s="257">
        <f t="shared" si="74"/>
        <v>2785933838.2970901</v>
      </c>
      <c r="AA223" s="257">
        <f t="shared" si="78"/>
        <v>2957764141.4425163</v>
      </c>
      <c r="AB223" s="257"/>
      <c r="AC223" s="32" t="str">
        <f t="shared" si="75"/>
        <v>BERTAHAP</v>
      </c>
      <c r="AD223" s="259">
        <f t="shared" si="76"/>
        <v>0</v>
      </c>
      <c r="AE223" s="260">
        <v>2</v>
      </c>
      <c r="AF223" s="261"/>
      <c r="AG223" s="257" t="e">
        <f>IF(AF223&gt;#REF!,"LB","KR")</f>
        <v>#REF!</v>
      </c>
      <c r="AH223" s="261">
        <v>2412085000</v>
      </c>
      <c r="AI223" s="261">
        <v>2718805000</v>
      </c>
      <c r="AJ223" s="261">
        <v>2886495000</v>
      </c>
      <c r="AK223" s="262">
        <v>3064528000</v>
      </c>
      <c r="AL223" s="262">
        <v>2886495000</v>
      </c>
      <c r="AM223" s="261">
        <v>3064528000</v>
      </c>
      <c r="AN223" s="261">
        <v>3253541000</v>
      </c>
      <c r="AO223" s="15"/>
      <c r="AP223" s="15"/>
      <c r="AQ223" s="264">
        <v>-1248563.1177999973</v>
      </c>
      <c r="AR223" s="265"/>
      <c r="AS223" s="266"/>
      <c r="AT223" s="266"/>
      <c r="AU223" s="266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314"/>
      <c r="BT223" s="15"/>
      <c r="BU223" s="15"/>
      <c r="BV223" s="265"/>
      <c r="BW223" s="15"/>
      <c r="BX223" s="15"/>
      <c r="BY223" s="15"/>
      <c r="BZ223" s="15"/>
      <c r="CA223" s="15"/>
      <c r="CB223" s="15"/>
      <c r="CC223" s="15"/>
      <c r="CD223" s="15"/>
      <c r="CE223" s="15"/>
      <c r="CF223" s="42">
        <v>3059684700</v>
      </c>
      <c r="CG223" s="187">
        <v>3248399680</v>
      </c>
    </row>
    <row r="224" spans="1:85">
      <c r="A224" s="3">
        <f t="shared" si="77"/>
        <v>185</v>
      </c>
      <c r="B224" s="249">
        <v>4</v>
      </c>
      <c r="C224" s="250" t="s">
        <v>181</v>
      </c>
      <c r="D224" s="251" t="s">
        <v>44</v>
      </c>
      <c r="E224" s="252"/>
      <c r="F224" s="40" t="s">
        <v>60</v>
      </c>
      <c r="G224" s="253">
        <f t="shared" si="57"/>
        <v>101</v>
      </c>
      <c r="H224" s="253">
        <f t="shared" si="58"/>
        <v>90</v>
      </c>
      <c r="I224" s="254">
        <f t="shared" si="59"/>
        <v>26966806</v>
      </c>
      <c r="J224" s="254">
        <f t="shared" si="60"/>
        <v>1</v>
      </c>
      <c r="K224" s="255">
        <f t="shared" si="61"/>
        <v>1.06</v>
      </c>
      <c r="L224" s="256">
        <f t="shared" si="84"/>
        <v>1.02</v>
      </c>
      <c r="M224" s="257">
        <f t="shared" si="63"/>
        <v>24364489.972377934</v>
      </c>
      <c r="N224" s="257">
        <f t="shared" si="64"/>
        <v>27462673.064623922</v>
      </c>
      <c r="O224" s="257">
        <f t="shared" si="65"/>
        <v>29156510.647200003</v>
      </c>
      <c r="P224" s="257">
        <f t="shared" si="66"/>
        <v>30954820.425523225</v>
      </c>
      <c r="Q224" s="258">
        <f t="shared" si="67"/>
        <v>29156510.647200003</v>
      </c>
      <c r="R224" s="257">
        <f t="shared" si="67"/>
        <v>30954820.425523225</v>
      </c>
      <c r="S224" s="257">
        <f t="shared" si="68"/>
        <v>32864046.016027961</v>
      </c>
      <c r="T224" s="257"/>
      <c r="U224" s="257">
        <f t="shared" si="69"/>
        <v>2192804097.5140142</v>
      </c>
      <c r="V224" s="257">
        <f t="shared" si="70"/>
        <v>2471640575.816153</v>
      </c>
      <c r="W224" s="257">
        <f t="shared" si="71"/>
        <v>2624085958.2480001</v>
      </c>
      <c r="X224" s="258">
        <f t="shared" si="72"/>
        <v>2785933838.2970901</v>
      </c>
      <c r="Y224" s="258">
        <f t="shared" si="73"/>
        <v>2624085958.2480001</v>
      </c>
      <c r="Z224" s="257">
        <f t="shared" si="74"/>
        <v>2785933838.2970901</v>
      </c>
      <c r="AA224" s="257">
        <f t="shared" si="78"/>
        <v>2957764141.4425163</v>
      </c>
      <c r="AB224" s="257"/>
      <c r="AC224" s="32" t="str">
        <f t="shared" si="75"/>
        <v>BERTAHAP</v>
      </c>
      <c r="AD224" s="259">
        <f t="shared" si="76"/>
        <v>0</v>
      </c>
      <c r="AE224" s="260">
        <v>2</v>
      </c>
      <c r="AF224" s="261"/>
      <c r="AG224" s="257" t="e">
        <f>IF(AF224&gt;#REF!,"LB","KR")</f>
        <v>#REF!</v>
      </c>
      <c r="AH224" s="261">
        <v>2412085000</v>
      </c>
      <c r="AI224" s="261">
        <v>2718805000</v>
      </c>
      <c r="AJ224" s="261">
        <v>2886495000</v>
      </c>
      <c r="AK224" s="262">
        <v>3064528000</v>
      </c>
      <c r="AL224" s="262">
        <v>2886495000</v>
      </c>
      <c r="AM224" s="261">
        <v>3064528000</v>
      </c>
      <c r="AN224" s="261">
        <v>3253541000</v>
      </c>
      <c r="AO224" s="15"/>
      <c r="AP224" s="15"/>
      <c r="AQ224" s="264">
        <v>-1248563.1177999973</v>
      </c>
      <c r="AR224" s="265"/>
      <c r="AS224" s="266"/>
      <c r="AT224" s="266"/>
      <c r="AU224" s="266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314"/>
      <c r="BT224" s="15"/>
      <c r="BU224" s="15"/>
      <c r="BV224" s="265"/>
      <c r="BW224" s="15"/>
      <c r="BX224" s="15"/>
      <c r="BY224" s="15"/>
      <c r="BZ224" s="15"/>
      <c r="CA224" s="15"/>
      <c r="CB224" s="15"/>
      <c r="CC224" s="15"/>
      <c r="CD224" s="15"/>
      <c r="CE224" s="15"/>
      <c r="CF224" s="42">
        <v>3059684700</v>
      </c>
      <c r="CG224" s="187">
        <v>3248399680</v>
      </c>
    </row>
    <row r="225" spans="1:85">
      <c r="A225" s="3">
        <f t="shared" si="77"/>
        <v>186</v>
      </c>
      <c r="B225" s="249">
        <v>5</v>
      </c>
      <c r="C225" s="250" t="s">
        <v>181</v>
      </c>
      <c r="D225" s="285">
        <v>11</v>
      </c>
      <c r="E225" s="252"/>
      <c r="F225" s="40" t="s">
        <v>62</v>
      </c>
      <c r="G225" s="253">
        <f t="shared" si="57"/>
        <v>101</v>
      </c>
      <c r="H225" s="253">
        <f t="shared" si="58"/>
        <v>90</v>
      </c>
      <c r="I225" s="254">
        <f t="shared" si="59"/>
        <v>26966806</v>
      </c>
      <c r="J225" s="254">
        <f t="shared" si="60"/>
        <v>1</v>
      </c>
      <c r="K225" s="255">
        <f t="shared" si="61"/>
        <v>1.06</v>
      </c>
      <c r="L225" s="256">
        <f t="shared" si="84"/>
        <v>1.02</v>
      </c>
      <c r="M225" s="257">
        <f t="shared" si="63"/>
        <v>24364489.972377934</v>
      </c>
      <c r="N225" s="257">
        <f t="shared" si="64"/>
        <v>27462673.064623922</v>
      </c>
      <c r="O225" s="257">
        <f t="shared" si="65"/>
        <v>29156510.647200003</v>
      </c>
      <c r="P225" s="257">
        <f t="shared" si="66"/>
        <v>30954820.425523225</v>
      </c>
      <c r="Q225" s="258">
        <f t="shared" si="67"/>
        <v>29156510.647200003</v>
      </c>
      <c r="R225" s="257">
        <f t="shared" si="67"/>
        <v>30954820.425523225</v>
      </c>
      <c r="S225" s="257">
        <f t="shared" si="68"/>
        <v>32864046.016027961</v>
      </c>
      <c r="T225" s="257"/>
      <c r="U225" s="257">
        <f t="shared" si="69"/>
        <v>2192804097.5140142</v>
      </c>
      <c r="V225" s="257">
        <f t="shared" si="70"/>
        <v>2471640575.816153</v>
      </c>
      <c r="W225" s="257">
        <f t="shared" si="71"/>
        <v>2624085958.2480001</v>
      </c>
      <c r="X225" s="258">
        <f t="shared" si="72"/>
        <v>2785933838.2970901</v>
      </c>
      <c r="Y225" s="258">
        <f t="shared" si="73"/>
        <v>2624085958.2480001</v>
      </c>
      <c r="Z225" s="257">
        <f t="shared" si="74"/>
        <v>2785933838.2970901</v>
      </c>
      <c r="AA225" s="257">
        <f t="shared" si="78"/>
        <v>2957764141.4425163</v>
      </c>
      <c r="AB225" s="257"/>
      <c r="AC225" s="32" t="str">
        <f t="shared" si="75"/>
        <v>BERTAHAP</v>
      </c>
      <c r="AD225" s="259">
        <f t="shared" si="76"/>
        <v>0</v>
      </c>
      <c r="AE225" s="260">
        <v>2</v>
      </c>
      <c r="AF225" s="261"/>
      <c r="AG225" s="257" t="e">
        <f>IF(AF225&gt;#REF!,"LB","KR")</f>
        <v>#REF!</v>
      </c>
      <c r="AH225" s="261">
        <v>2412085000</v>
      </c>
      <c r="AI225" s="261">
        <v>2718805000</v>
      </c>
      <c r="AJ225" s="261">
        <v>2886495000</v>
      </c>
      <c r="AK225" s="262">
        <v>3064528000</v>
      </c>
      <c r="AL225" s="262">
        <v>2886495000</v>
      </c>
      <c r="AM225" s="261">
        <v>3064528000</v>
      </c>
      <c r="AN225" s="261">
        <v>3253541000</v>
      </c>
      <c r="AO225" s="15"/>
      <c r="AP225" s="15"/>
      <c r="AQ225" s="264">
        <v>-1248563.1177999973</v>
      </c>
      <c r="AR225" s="265"/>
      <c r="AS225" s="266"/>
      <c r="AT225" s="266"/>
      <c r="AU225" s="266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314"/>
      <c r="BT225" s="15"/>
      <c r="BU225" s="15"/>
      <c r="BV225" s="265"/>
      <c r="BW225" s="15"/>
      <c r="BX225" s="15"/>
      <c r="BY225" s="15"/>
      <c r="BZ225" s="15"/>
      <c r="CA225" s="15"/>
      <c r="CB225" s="15"/>
      <c r="CC225" s="15"/>
      <c r="CD225" s="15"/>
      <c r="CE225" s="15"/>
      <c r="CF225" s="42">
        <v>3059684700</v>
      </c>
      <c r="CG225" s="187">
        <v>3248399680</v>
      </c>
    </row>
    <row r="226" spans="1:85">
      <c r="A226" s="3">
        <f t="shared" si="77"/>
        <v>187</v>
      </c>
      <c r="B226" s="249">
        <v>6</v>
      </c>
      <c r="C226" s="250" t="s">
        <v>181</v>
      </c>
      <c r="D226" s="285">
        <v>15</v>
      </c>
      <c r="E226" s="252"/>
      <c r="F226" s="40" t="s">
        <v>64</v>
      </c>
      <c r="G226" s="253">
        <f t="shared" si="57"/>
        <v>101</v>
      </c>
      <c r="H226" s="253">
        <f t="shared" si="58"/>
        <v>90</v>
      </c>
      <c r="I226" s="254">
        <f t="shared" si="59"/>
        <v>26966806</v>
      </c>
      <c r="J226" s="254">
        <f t="shared" si="60"/>
        <v>1</v>
      </c>
      <c r="K226" s="255">
        <f t="shared" si="61"/>
        <v>1.06</v>
      </c>
      <c r="L226" s="256">
        <f t="shared" si="84"/>
        <v>1.02</v>
      </c>
      <c r="M226" s="257">
        <f t="shared" si="63"/>
        <v>24364489.972377934</v>
      </c>
      <c r="N226" s="257">
        <f t="shared" si="64"/>
        <v>27462673.064623922</v>
      </c>
      <c r="O226" s="257">
        <f t="shared" si="65"/>
        <v>29156510.647200003</v>
      </c>
      <c r="P226" s="257">
        <f t="shared" si="66"/>
        <v>30954820.425523225</v>
      </c>
      <c r="Q226" s="258">
        <f t="shared" si="67"/>
        <v>29156510.647200003</v>
      </c>
      <c r="R226" s="257">
        <f t="shared" si="67"/>
        <v>30954820.425523225</v>
      </c>
      <c r="S226" s="257">
        <f t="shared" si="68"/>
        <v>32864046.016027961</v>
      </c>
      <c r="T226" s="257"/>
      <c r="U226" s="257">
        <f t="shared" si="69"/>
        <v>2192804097.5140142</v>
      </c>
      <c r="V226" s="257">
        <f t="shared" si="70"/>
        <v>2471640575.816153</v>
      </c>
      <c r="W226" s="257">
        <f t="shared" si="71"/>
        <v>2624085958.2480001</v>
      </c>
      <c r="X226" s="258">
        <f t="shared" si="72"/>
        <v>2785933838.2970901</v>
      </c>
      <c r="Y226" s="258">
        <f t="shared" si="73"/>
        <v>2624085958.2480001</v>
      </c>
      <c r="Z226" s="257">
        <f t="shared" si="74"/>
        <v>2785933838.2970901</v>
      </c>
      <c r="AA226" s="257">
        <f t="shared" si="78"/>
        <v>2957764141.4425163</v>
      </c>
      <c r="AB226" s="257"/>
      <c r="AC226" s="32" t="str">
        <f t="shared" si="75"/>
        <v>BERTAHAP</v>
      </c>
      <c r="AD226" s="259">
        <f t="shared" si="76"/>
        <v>0</v>
      </c>
      <c r="AE226" s="260">
        <v>2</v>
      </c>
      <c r="AF226" s="261"/>
      <c r="AG226" s="257" t="e">
        <f>IF(AF226&gt;#REF!,"LB","KR")</f>
        <v>#REF!</v>
      </c>
      <c r="AH226" s="261">
        <v>2412085000</v>
      </c>
      <c r="AI226" s="261">
        <v>2718805000</v>
      </c>
      <c r="AJ226" s="261">
        <v>2886495000</v>
      </c>
      <c r="AK226" s="262">
        <v>3064528000</v>
      </c>
      <c r="AL226" s="262">
        <v>2886495000</v>
      </c>
      <c r="AM226" s="261">
        <v>3064528000</v>
      </c>
      <c r="AN226" s="261">
        <v>3253541000</v>
      </c>
      <c r="AO226" s="15"/>
      <c r="AP226" s="15"/>
      <c r="AQ226" s="264">
        <v>-1248563.1177999973</v>
      </c>
      <c r="AR226" s="265"/>
      <c r="AS226" s="266"/>
      <c r="AT226" s="266"/>
      <c r="AU226" s="266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314"/>
      <c r="BT226" s="15"/>
      <c r="BU226" s="15"/>
      <c r="BV226" s="265"/>
      <c r="BW226" s="15"/>
      <c r="BX226" s="15"/>
      <c r="BY226" s="15"/>
      <c r="BZ226" s="15"/>
      <c r="CA226" s="15"/>
      <c r="CB226" s="15"/>
      <c r="CC226" s="15"/>
      <c r="CD226" s="15"/>
      <c r="CE226" s="15"/>
      <c r="CF226" s="42">
        <v>3059684700</v>
      </c>
      <c r="CG226" s="187">
        <v>3248399680</v>
      </c>
    </row>
    <row r="227" spans="1:85">
      <c r="A227" s="3">
        <f t="shared" si="77"/>
        <v>188</v>
      </c>
      <c r="B227" s="249">
        <v>7</v>
      </c>
      <c r="C227" s="250" t="s">
        <v>181</v>
      </c>
      <c r="D227" s="285">
        <v>17</v>
      </c>
      <c r="E227" s="252"/>
      <c r="F227" s="40" t="s">
        <v>67</v>
      </c>
      <c r="G227" s="253">
        <f t="shared" si="57"/>
        <v>85</v>
      </c>
      <c r="H227" s="253">
        <f t="shared" si="58"/>
        <v>74</v>
      </c>
      <c r="I227" s="254">
        <f t="shared" si="59"/>
        <v>26966806</v>
      </c>
      <c r="J227" s="254">
        <f t="shared" si="60"/>
        <v>1</v>
      </c>
      <c r="K227" s="255">
        <f t="shared" si="61"/>
        <v>1.06</v>
      </c>
      <c r="L227" s="256">
        <f t="shared" si="84"/>
        <v>1.02</v>
      </c>
      <c r="M227" s="257">
        <f t="shared" si="63"/>
        <v>24364489.972377934</v>
      </c>
      <c r="N227" s="257">
        <f t="shared" si="64"/>
        <v>27462673.064623922</v>
      </c>
      <c r="O227" s="257">
        <f t="shared" si="65"/>
        <v>29156510.647200003</v>
      </c>
      <c r="P227" s="257">
        <f t="shared" si="66"/>
        <v>30954820.425523225</v>
      </c>
      <c r="Q227" s="258">
        <f t="shared" si="67"/>
        <v>29156510.647200003</v>
      </c>
      <c r="R227" s="257">
        <f t="shared" si="67"/>
        <v>30954820.425523225</v>
      </c>
      <c r="S227" s="257">
        <f t="shared" si="68"/>
        <v>32864046.016027961</v>
      </c>
      <c r="T227" s="257"/>
      <c r="U227" s="257">
        <f t="shared" si="69"/>
        <v>1802972257.9559672</v>
      </c>
      <c r="V227" s="257">
        <f t="shared" si="70"/>
        <v>2032237806.7821703</v>
      </c>
      <c r="W227" s="257">
        <f t="shared" si="71"/>
        <v>2157581787.8928003</v>
      </c>
      <c r="X227" s="258">
        <f t="shared" si="72"/>
        <v>2290656711.4887185</v>
      </c>
      <c r="Y227" s="258">
        <f t="shared" si="73"/>
        <v>2157581787.8928003</v>
      </c>
      <c r="Z227" s="257">
        <f t="shared" si="74"/>
        <v>2290656711.4887185</v>
      </c>
      <c r="AA227" s="257">
        <f t="shared" si="78"/>
        <v>2431939405.186069</v>
      </c>
      <c r="AB227" s="257"/>
      <c r="AC227" s="32" t="str">
        <f t="shared" si="75"/>
        <v>BERTAHAP</v>
      </c>
      <c r="AD227" s="259">
        <f t="shared" si="76"/>
        <v>0</v>
      </c>
      <c r="AE227" s="260">
        <v>2</v>
      </c>
      <c r="AF227" s="261"/>
      <c r="AG227" s="257" t="e">
        <f>IF(AF227&gt;#REF!,"LB","KR")</f>
        <v>#REF!</v>
      </c>
      <c r="AH227" s="261">
        <v>1983270000</v>
      </c>
      <c r="AI227" s="261">
        <v>2235462000</v>
      </c>
      <c r="AJ227" s="261">
        <v>2373340000</v>
      </c>
      <c r="AK227" s="262">
        <v>2519723000</v>
      </c>
      <c r="AL227" s="262">
        <v>2373340000</v>
      </c>
      <c r="AM227" s="261">
        <v>2519723000</v>
      </c>
      <c r="AN227" s="261">
        <v>2675134000</v>
      </c>
      <c r="AO227" s="15"/>
      <c r="AP227" s="15"/>
      <c r="AQ227" s="264">
        <v>-1248563.1177999973</v>
      </c>
      <c r="AR227" s="265"/>
      <c r="AS227" s="266"/>
      <c r="AT227" s="266"/>
      <c r="AU227" s="266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314"/>
      <c r="BT227" s="15"/>
      <c r="BU227" s="15"/>
      <c r="BV227" s="265"/>
      <c r="BW227" s="15"/>
      <c r="BX227" s="15"/>
      <c r="BY227" s="15"/>
      <c r="BZ227" s="15"/>
      <c r="CA227" s="15"/>
      <c r="CB227" s="15"/>
      <c r="CC227" s="15"/>
      <c r="CD227" s="15"/>
      <c r="CE227" s="15"/>
      <c r="CF227" s="42">
        <v>2515740400</v>
      </c>
      <c r="CG227" s="187">
        <v>2670906380</v>
      </c>
    </row>
    <row r="228" spans="1:85">
      <c r="A228" s="3">
        <f t="shared" si="77"/>
        <v>189</v>
      </c>
      <c r="B228" s="249">
        <v>8</v>
      </c>
      <c r="C228" s="250" t="s">
        <v>181</v>
      </c>
      <c r="D228" s="285">
        <v>19</v>
      </c>
      <c r="E228" s="252"/>
      <c r="F228" s="40" t="s">
        <v>78</v>
      </c>
      <c r="G228" s="253">
        <f t="shared" si="57"/>
        <v>138</v>
      </c>
      <c r="H228" s="253">
        <f t="shared" si="58"/>
        <v>120</v>
      </c>
      <c r="I228" s="254">
        <f t="shared" si="59"/>
        <v>26966806</v>
      </c>
      <c r="J228" s="254">
        <f t="shared" si="60"/>
        <v>1</v>
      </c>
      <c r="K228" s="255">
        <f t="shared" si="61"/>
        <v>1.06</v>
      </c>
      <c r="L228" s="256">
        <f t="shared" si="84"/>
        <v>1.02</v>
      </c>
      <c r="M228" s="257">
        <f t="shared" si="63"/>
        <v>24364489.972377934</v>
      </c>
      <c r="N228" s="257">
        <f t="shared" si="64"/>
        <v>27462673.064623922</v>
      </c>
      <c r="O228" s="257">
        <f t="shared" si="65"/>
        <v>29156510.647200003</v>
      </c>
      <c r="P228" s="257">
        <f t="shared" si="66"/>
        <v>30954820.425523225</v>
      </c>
      <c r="Q228" s="258">
        <f t="shared" si="67"/>
        <v>29156510.647200003</v>
      </c>
      <c r="R228" s="257">
        <f t="shared" si="67"/>
        <v>30954820.425523225</v>
      </c>
      <c r="S228" s="257">
        <f t="shared" si="68"/>
        <v>32864046.016027961</v>
      </c>
      <c r="T228" s="257"/>
      <c r="U228" s="257">
        <f t="shared" si="69"/>
        <v>2923738796.6853518</v>
      </c>
      <c r="V228" s="257">
        <f t="shared" si="70"/>
        <v>3295520767.7548704</v>
      </c>
      <c r="W228" s="257">
        <f t="shared" si="71"/>
        <v>3498781277.6640005</v>
      </c>
      <c r="X228" s="258">
        <f t="shared" si="72"/>
        <v>3714578451.0627871</v>
      </c>
      <c r="Y228" s="258">
        <f t="shared" si="73"/>
        <v>3498781277.6640005</v>
      </c>
      <c r="Z228" s="257">
        <f t="shared" si="74"/>
        <v>3714578451.0627871</v>
      </c>
      <c r="AA228" s="257">
        <f t="shared" si="78"/>
        <v>3943685521.9233551</v>
      </c>
      <c r="AB228" s="257"/>
      <c r="AC228" s="32" t="str">
        <f t="shared" si="75"/>
        <v>BERTAHAP</v>
      </c>
      <c r="AD228" s="259">
        <f t="shared" si="76"/>
        <v>0</v>
      </c>
      <c r="AE228" s="260">
        <v>2</v>
      </c>
      <c r="AF228" s="261"/>
      <c r="AG228" s="257" t="e">
        <f>IF(AF228&gt;#REF!,"LB","KR")</f>
        <v>#REF!</v>
      </c>
      <c r="AH228" s="261">
        <v>3216113000</v>
      </c>
      <c r="AI228" s="261">
        <v>3625073000</v>
      </c>
      <c r="AJ228" s="261">
        <v>3848660000</v>
      </c>
      <c r="AK228" s="262">
        <v>4086037000</v>
      </c>
      <c r="AL228" s="262">
        <v>3848660000</v>
      </c>
      <c r="AM228" s="261">
        <v>4086037000</v>
      </c>
      <c r="AN228" s="261">
        <v>4338055000</v>
      </c>
      <c r="AO228" s="15"/>
      <c r="AP228" s="15"/>
      <c r="AQ228" s="264">
        <v>-1248563.1177999973</v>
      </c>
      <c r="AR228" s="265"/>
      <c r="AS228" s="266"/>
      <c r="AT228" s="266"/>
      <c r="AU228" s="266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314"/>
      <c r="BT228" s="15"/>
      <c r="BU228" s="15"/>
      <c r="BV228" s="265"/>
      <c r="BW228" s="15"/>
      <c r="BX228" s="15"/>
      <c r="BY228" s="15"/>
      <c r="BZ228" s="15"/>
      <c r="CA228" s="15"/>
      <c r="CB228" s="15"/>
      <c r="CC228" s="15"/>
      <c r="CD228" s="15"/>
      <c r="CE228" s="15"/>
      <c r="CF228" s="42">
        <v>4079579600</v>
      </c>
      <c r="CG228" s="187">
        <v>4331199220</v>
      </c>
    </row>
    <row r="229" spans="1:85">
      <c r="A229" s="3">
        <f t="shared" si="77"/>
        <v>190</v>
      </c>
      <c r="B229" s="249">
        <v>9</v>
      </c>
      <c r="C229" s="250" t="s">
        <v>181</v>
      </c>
      <c r="D229" s="285">
        <v>21</v>
      </c>
      <c r="E229" s="252"/>
      <c r="F229" s="40" t="s">
        <v>84</v>
      </c>
      <c r="G229" s="253">
        <f t="shared" si="57"/>
        <v>132</v>
      </c>
      <c r="H229" s="253">
        <f t="shared" si="58"/>
        <v>112</v>
      </c>
      <c r="I229" s="254">
        <f t="shared" si="59"/>
        <v>26966806</v>
      </c>
      <c r="J229" s="254">
        <f t="shared" si="60"/>
        <v>3</v>
      </c>
      <c r="K229" s="255">
        <f t="shared" si="61"/>
        <v>1.1000000000000001</v>
      </c>
      <c r="L229" s="256">
        <f t="shared" si="84"/>
        <v>1.02</v>
      </c>
      <c r="M229" s="257">
        <f t="shared" si="63"/>
        <v>25283904.688316725</v>
      </c>
      <c r="N229" s="257">
        <f t="shared" si="64"/>
        <v>28499000.350081429</v>
      </c>
      <c r="O229" s="257">
        <f t="shared" si="65"/>
        <v>30256756.332000002</v>
      </c>
      <c r="P229" s="257">
        <f t="shared" si="66"/>
        <v>32122926.856675044</v>
      </c>
      <c r="Q229" s="258">
        <f t="shared" si="67"/>
        <v>30256756.332000002</v>
      </c>
      <c r="R229" s="257">
        <f t="shared" si="67"/>
        <v>32122926.856675044</v>
      </c>
      <c r="S229" s="257">
        <f t="shared" si="68"/>
        <v>34104198.695878074</v>
      </c>
      <c r="T229" s="257"/>
      <c r="U229" s="257">
        <f t="shared" si="69"/>
        <v>2831797325.0914731</v>
      </c>
      <c r="V229" s="257">
        <f t="shared" si="70"/>
        <v>3191888039.2091198</v>
      </c>
      <c r="W229" s="257">
        <f t="shared" si="71"/>
        <v>3388756709.184</v>
      </c>
      <c r="X229" s="258">
        <f t="shared" si="72"/>
        <v>3597767807.9476051</v>
      </c>
      <c r="Y229" s="258">
        <f t="shared" si="73"/>
        <v>3388756709.184</v>
      </c>
      <c r="Z229" s="257">
        <f t="shared" si="74"/>
        <v>3597767807.9476051</v>
      </c>
      <c r="AA229" s="257">
        <f t="shared" si="78"/>
        <v>3819670253.938344</v>
      </c>
      <c r="AB229" s="257"/>
      <c r="AC229" s="32" t="str">
        <f t="shared" si="75"/>
        <v>BERTAHAP</v>
      </c>
      <c r="AD229" s="259">
        <f t="shared" si="76"/>
        <v>0</v>
      </c>
      <c r="AE229" s="260">
        <v>2</v>
      </c>
      <c r="AF229" s="261"/>
      <c r="AG229" s="257" t="e">
        <f>IF(AF229&gt;#REF!,"LB","KR")</f>
        <v>#REF!</v>
      </c>
      <c r="AH229" s="261">
        <v>3114978000</v>
      </c>
      <c r="AI229" s="261">
        <v>3511077000</v>
      </c>
      <c r="AJ229" s="261">
        <v>3727633000</v>
      </c>
      <c r="AK229" s="262">
        <v>3957545000</v>
      </c>
      <c r="AL229" s="262">
        <v>3727633000</v>
      </c>
      <c r="AM229" s="261">
        <v>3957545000</v>
      </c>
      <c r="AN229" s="261">
        <v>4201638000</v>
      </c>
      <c r="AO229" s="15"/>
      <c r="AP229" s="15"/>
      <c r="AQ229" s="264">
        <v>-148317.43299999833</v>
      </c>
      <c r="AR229" s="265"/>
      <c r="AS229" s="266"/>
      <c r="AT229" s="266"/>
      <c r="AU229" s="266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314"/>
      <c r="BT229" s="15"/>
      <c r="BU229" s="15"/>
      <c r="BV229" s="265"/>
      <c r="BW229" s="15"/>
      <c r="BX229" s="15"/>
      <c r="BY229" s="15"/>
      <c r="BZ229" s="15"/>
      <c r="CA229" s="15"/>
      <c r="CB229" s="15"/>
      <c r="CC229" s="15"/>
      <c r="CD229" s="15"/>
      <c r="CE229" s="15"/>
      <c r="CF229" s="42">
        <v>3951290980</v>
      </c>
      <c r="CG229" s="187">
        <v>4194997700</v>
      </c>
    </row>
    <row r="230" spans="1:85">
      <c r="A230" s="3">
        <f t="shared" si="77"/>
        <v>191</v>
      </c>
      <c r="B230" s="249">
        <v>1</v>
      </c>
      <c r="C230" s="250" t="s">
        <v>182</v>
      </c>
      <c r="D230" s="251" t="s">
        <v>29</v>
      </c>
      <c r="E230" s="252"/>
      <c r="F230" s="40" t="s">
        <v>74</v>
      </c>
      <c r="G230" s="253">
        <f t="shared" si="57"/>
        <v>85</v>
      </c>
      <c r="H230" s="253">
        <f t="shared" si="58"/>
        <v>74</v>
      </c>
      <c r="I230" s="254">
        <f t="shared" si="59"/>
        <v>26966806</v>
      </c>
      <c r="J230" s="254">
        <f t="shared" si="60"/>
        <v>1</v>
      </c>
      <c r="K230" s="255">
        <f t="shared" si="61"/>
        <v>1.06</v>
      </c>
      <c r="L230" s="256">
        <f>SUMIF($AN$4:$AN$22,D230,$AU$4:$AU$22)</f>
        <v>1.02</v>
      </c>
      <c r="M230" s="257">
        <f t="shared" si="63"/>
        <v>24364489.972377934</v>
      </c>
      <c r="N230" s="257">
        <f t="shared" si="64"/>
        <v>27462673.064623922</v>
      </c>
      <c r="O230" s="257">
        <f t="shared" si="65"/>
        <v>29156510.647200003</v>
      </c>
      <c r="P230" s="257">
        <f t="shared" si="66"/>
        <v>30954820.425523225</v>
      </c>
      <c r="Q230" s="258">
        <f t="shared" si="67"/>
        <v>29156510.647200003</v>
      </c>
      <c r="R230" s="257">
        <f t="shared" si="67"/>
        <v>30954820.425523225</v>
      </c>
      <c r="S230" s="257">
        <f t="shared" si="68"/>
        <v>32864046.016027961</v>
      </c>
      <c r="T230" s="257"/>
      <c r="U230" s="257">
        <f t="shared" si="69"/>
        <v>1802972257.9559672</v>
      </c>
      <c r="V230" s="257">
        <f t="shared" si="70"/>
        <v>2032237806.7821703</v>
      </c>
      <c r="W230" s="257">
        <f t="shared" si="71"/>
        <v>2157581787.8928003</v>
      </c>
      <c r="X230" s="258">
        <f t="shared" si="72"/>
        <v>2290656711.4887185</v>
      </c>
      <c r="Y230" s="258">
        <f t="shared" si="73"/>
        <v>2157581787.8928003</v>
      </c>
      <c r="Z230" s="257">
        <f t="shared" si="74"/>
        <v>2290656711.4887185</v>
      </c>
      <c r="AA230" s="257">
        <f t="shared" si="78"/>
        <v>2431939405.186069</v>
      </c>
      <c r="AB230" s="257"/>
      <c r="AC230" s="32" t="str">
        <f t="shared" si="75"/>
        <v>BERTAHAP</v>
      </c>
      <c r="AD230" s="259">
        <f t="shared" si="76"/>
        <v>0</v>
      </c>
      <c r="AE230" s="260">
        <v>2</v>
      </c>
      <c r="AF230" s="261"/>
      <c r="AG230" s="257" t="e">
        <f>IF(AF230&gt;#REF!,"LB","KR")</f>
        <v>#REF!</v>
      </c>
      <c r="AH230" s="261">
        <v>1983270000</v>
      </c>
      <c r="AI230" s="261">
        <v>2235462000</v>
      </c>
      <c r="AJ230" s="261">
        <v>2373340000</v>
      </c>
      <c r="AK230" s="262">
        <v>2519723000</v>
      </c>
      <c r="AL230" s="262">
        <v>2373340000</v>
      </c>
      <c r="AM230" s="261">
        <v>2519723000</v>
      </c>
      <c r="AN230" s="261">
        <v>2675134000</v>
      </c>
      <c r="AO230" s="15"/>
      <c r="AP230" s="15"/>
      <c r="AQ230" s="264">
        <v>-1248563.1177999973</v>
      </c>
      <c r="AR230" s="265"/>
      <c r="AS230" s="266"/>
      <c r="AT230" s="266"/>
      <c r="AU230" s="266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314"/>
      <c r="BT230" s="15"/>
      <c r="BU230" s="15"/>
      <c r="BV230" s="265"/>
      <c r="BW230" s="15"/>
      <c r="BX230" s="15"/>
      <c r="BY230" s="15"/>
      <c r="BZ230" s="15"/>
      <c r="CA230" s="15"/>
      <c r="CB230" s="15"/>
      <c r="CC230" s="15"/>
      <c r="CD230" s="15"/>
      <c r="CE230" s="15"/>
      <c r="CF230" s="42">
        <v>2515740400</v>
      </c>
      <c r="CG230" s="187">
        <v>2670906380</v>
      </c>
    </row>
    <row r="231" spans="1:85">
      <c r="A231" s="3">
        <f t="shared" si="77"/>
        <v>192</v>
      </c>
      <c r="B231" s="249">
        <v>2</v>
      </c>
      <c r="C231" s="250" t="s">
        <v>182</v>
      </c>
      <c r="D231" s="251" t="s">
        <v>32</v>
      </c>
      <c r="E231" s="252"/>
      <c r="F231" s="40" t="s">
        <v>56</v>
      </c>
      <c r="G231" s="253">
        <f t="shared" si="57"/>
        <v>85</v>
      </c>
      <c r="H231" s="253">
        <f t="shared" si="58"/>
        <v>74</v>
      </c>
      <c r="I231" s="254">
        <f t="shared" si="59"/>
        <v>26966806</v>
      </c>
      <c r="J231" s="254">
        <f t="shared" si="60"/>
        <v>1</v>
      </c>
      <c r="K231" s="255">
        <f t="shared" si="61"/>
        <v>1.06</v>
      </c>
      <c r="L231" s="256">
        <f t="shared" ref="L231:L238" si="85">SUMIF($AN$4:$AN$22,D231,$AU$4:$AU$22)</f>
        <v>1.02</v>
      </c>
      <c r="M231" s="257">
        <f t="shared" si="63"/>
        <v>24364489.972377934</v>
      </c>
      <c r="N231" s="257">
        <f t="shared" si="64"/>
        <v>27462673.064623922</v>
      </c>
      <c r="O231" s="257">
        <f t="shared" si="65"/>
        <v>29156510.647200003</v>
      </c>
      <c r="P231" s="257">
        <f t="shared" si="66"/>
        <v>30954820.425523225</v>
      </c>
      <c r="Q231" s="258">
        <f t="shared" si="67"/>
        <v>29156510.647200003</v>
      </c>
      <c r="R231" s="257">
        <f t="shared" si="67"/>
        <v>30954820.425523225</v>
      </c>
      <c r="S231" s="257">
        <f t="shared" si="68"/>
        <v>32864046.016027961</v>
      </c>
      <c r="T231" s="257"/>
      <c r="U231" s="257">
        <f t="shared" si="69"/>
        <v>1802972257.9559672</v>
      </c>
      <c r="V231" s="257">
        <f t="shared" si="70"/>
        <v>2032237806.7821703</v>
      </c>
      <c r="W231" s="257">
        <f t="shared" si="71"/>
        <v>2157581787.8928003</v>
      </c>
      <c r="X231" s="258">
        <f t="shared" si="72"/>
        <v>2290656711.4887185</v>
      </c>
      <c r="Y231" s="258">
        <f t="shared" si="73"/>
        <v>2157581787.8928003</v>
      </c>
      <c r="Z231" s="257">
        <f t="shared" si="74"/>
        <v>2290656711.4887185</v>
      </c>
      <c r="AA231" s="257">
        <f t="shared" si="78"/>
        <v>2431939405.186069</v>
      </c>
      <c r="AB231" s="257"/>
      <c r="AC231" s="32" t="str">
        <f t="shared" si="75"/>
        <v>BERTAHAP</v>
      </c>
      <c r="AD231" s="259">
        <f t="shared" si="76"/>
        <v>0</v>
      </c>
      <c r="AE231" s="260">
        <v>2</v>
      </c>
      <c r="AF231" s="261"/>
      <c r="AG231" s="257" t="e">
        <f>IF(AF231&gt;#REF!,"LB","KR")</f>
        <v>#REF!</v>
      </c>
      <c r="AH231" s="261">
        <v>1983270000</v>
      </c>
      <c r="AI231" s="261">
        <v>2235462000</v>
      </c>
      <c r="AJ231" s="261">
        <v>2373340000</v>
      </c>
      <c r="AK231" s="262">
        <v>2519723000</v>
      </c>
      <c r="AL231" s="262">
        <v>2373340000</v>
      </c>
      <c r="AM231" s="261">
        <v>2519723000</v>
      </c>
      <c r="AN231" s="261">
        <v>2675134000</v>
      </c>
      <c r="AO231" s="15"/>
      <c r="AP231" s="15"/>
      <c r="AQ231" s="264">
        <v>-1248563.1177999973</v>
      </c>
      <c r="AR231" s="265"/>
      <c r="AS231" s="266"/>
      <c r="AT231" s="266"/>
      <c r="AU231" s="266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314"/>
      <c r="BT231" s="15"/>
      <c r="BU231" s="15"/>
      <c r="BV231" s="265"/>
      <c r="BW231" s="15"/>
      <c r="BX231" s="15"/>
      <c r="BY231" s="15"/>
      <c r="BZ231" s="15"/>
      <c r="CA231" s="15"/>
      <c r="CB231" s="15"/>
      <c r="CC231" s="15"/>
      <c r="CD231" s="15"/>
      <c r="CE231" s="15"/>
      <c r="CF231" s="42">
        <v>2515740400</v>
      </c>
      <c r="CG231" s="187">
        <v>2670906380</v>
      </c>
    </row>
    <row r="232" spans="1:85">
      <c r="A232" s="3">
        <f t="shared" si="77"/>
        <v>193</v>
      </c>
      <c r="B232" s="249">
        <v>3</v>
      </c>
      <c r="C232" s="250" t="s">
        <v>182</v>
      </c>
      <c r="D232" s="251" t="s">
        <v>38</v>
      </c>
      <c r="E232" s="252"/>
      <c r="F232" s="40" t="s">
        <v>58</v>
      </c>
      <c r="G232" s="253">
        <f t="shared" ref="G232:G295" si="86">SUMIF($V$10:$V$28,F232,$AA$10:$AA$28)</f>
        <v>101</v>
      </c>
      <c r="H232" s="253">
        <f t="shared" ref="H232:H295" si="87">SUMIF($V$10:$V$28,F232,$X$10:$X$28)</f>
        <v>90</v>
      </c>
      <c r="I232" s="254">
        <f t="shared" ref="I232:I295" si="88">$I$27</f>
        <v>26966806</v>
      </c>
      <c r="J232" s="254">
        <f t="shared" ref="J232:J295" si="89">SUMIF($AN$4:$AN$22,D232,$AO$4:$AO$22)</f>
        <v>1</v>
      </c>
      <c r="K232" s="255">
        <f t="shared" ref="K232:K295" si="90">IF(J232=$AJ$25,$AI$25,IF(J232=$AJ$26,$AI$26,IF(J232=$AJ$27,$AI$27,IF(J232=$AJ$28,$AI$28,IF(J232=$AJ$29,$AI$29,IF(J232=$AJ$30,$AI$30))))))</f>
        <v>1.06</v>
      </c>
      <c r="L232" s="256">
        <f t="shared" si="85"/>
        <v>1.02</v>
      </c>
      <c r="M232" s="257">
        <f t="shared" ref="M232:M295" si="91">$O232/(1+6%/12)^36</f>
        <v>24364489.972377934</v>
      </c>
      <c r="N232" s="257">
        <f t="shared" ref="N232:N295" si="92">$O232/(1+6%/12)^12</f>
        <v>27462673.064623922</v>
      </c>
      <c r="O232" s="257">
        <f t="shared" ref="O232:O295" si="93">$I$27*K232*L232</f>
        <v>29156510.647200003</v>
      </c>
      <c r="P232" s="257">
        <f t="shared" ref="P232:P295" si="94">$O232*(1+6%/12)^12</f>
        <v>30954820.425523225</v>
      </c>
      <c r="Q232" s="258">
        <f t="shared" ref="Q232:R295" si="95">O232</f>
        <v>29156510.647200003</v>
      </c>
      <c r="R232" s="257">
        <f t="shared" si="95"/>
        <v>30954820.425523225</v>
      </c>
      <c r="S232" s="257">
        <f t="shared" ref="S232:S295" si="96">$O232*(1+6%/12)^24</f>
        <v>32864046.016027961</v>
      </c>
      <c r="T232" s="257"/>
      <c r="U232" s="257">
        <f t="shared" ref="U232:U295" si="97">M232*H232</f>
        <v>2192804097.5140142</v>
      </c>
      <c r="V232" s="257">
        <f t="shared" ref="V232:V295" si="98">N232*H232</f>
        <v>2471640575.816153</v>
      </c>
      <c r="W232" s="257">
        <f t="shared" ref="W232:W295" si="99">O232*H232</f>
        <v>2624085958.2480001</v>
      </c>
      <c r="X232" s="258">
        <f t="shared" ref="X232:X295" si="100">P232*H232</f>
        <v>2785933838.2970901</v>
      </c>
      <c r="Y232" s="258">
        <f t="shared" ref="Y232:Y295" si="101">Q232*H232</f>
        <v>2624085958.2480001</v>
      </c>
      <c r="Z232" s="257">
        <f t="shared" ref="Z232:Z295" si="102">R232*H232</f>
        <v>2785933838.2970901</v>
      </c>
      <c r="AA232" s="257">
        <f t="shared" si="78"/>
        <v>2957764141.4425163</v>
      </c>
      <c r="AB232" s="257"/>
      <c r="AC232" s="32" t="str">
        <f t="shared" ref="AC232:AC295" si="103">IF(AE232=$H$32,$M$32,IF(AE232=$H$33,$M$33,IF(AE232=$H$34,$M$34)))</f>
        <v>BERTAHAP</v>
      </c>
      <c r="AD232" s="259">
        <f t="shared" ref="AD232:AD295" si="104">IF(AC232=$M$32,$N$32,IF(AC232=$M$33,$N$33,$N$34))</f>
        <v>0</v>
      </c>
      <c r="AE232" s="260">
        <v>2</v>
      </c>
      <c r="AF232" s="261"/>
      <c r="AG232" s="257" t="e">
        <f>IF(AF232&gt;#REF!,"LB","KR")</f>
        <v>#REF!</v>
      </c>
      <c r="AH232" s="261">
        <v>2412085000</v>
      </c>
      <c r="AI232" s="261">
        <v>2718805000</v>
      </c>
      <c r="AJ232" s="261">
        <v>2886495000</v>
      </c>
      <c r="AK232" s="262">
        <v>3064528000</v>
      </c>
      <c r="AL232" s="262">
        <v>2886495000</v>
      </c>
      <c r="AM232" s="261">
        <v>3064528000</v>
      </c>
      <c r="AN232" s="261">
        <v>3253541000</v>
      </c>
      <c r="AO232" s="15"/>
      <c r="AP232" s="15"/>
      <c r="AQ232" s="264">
        <v>-1248563.1177999973</v>
      </c>
      <c r="AR232" s="265"/>
      <c r="AS232" s="266"/>
      <c r="AT232" s="266"/>
      <c r="AU232" s="266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314"/>
      <c r="BT232" s="15"/>
      <c r="BU232" s="15"/>
      <c r="BV232" s="265"/>
      <c r="BW232" s="15"/>
      <c r="BX232" s="15"/>
      <c r="BY232" s="15"/>
      <c r="BZ232" s="15"/>
      <c r="CA232" s="15"/>
      <c r="CB232" s="15"/>
      <c r="CC232" s="15"/>
      <c r="CD232" s="15"/>
      <c r="CE232" s="15"/>
      <c r="CF232" s="42">
        <v>3059684700</v>
      </c>
      <c r="CG232" s="187">
        <v>3248399680</v>
      </c>
    </row>
    <row r="233" spans="1:85">
      <c r="A233" s="3">
        <f t="shared" ref="A233:A296" si="105">A232+1</f>
        <v>194</v>
      </c>
      <c r="B233" s="249">
        <v>4</v>
      </c>
      <c r="C233" s="250" t="s">
        <v>182</v>
      </c>
      <c r="D233" s="251" t="s">
        <v>44</v>
      </c>
      <c r="E233" s="252"/>
      <c r="F233" s="40" t="s">
        <v>60</v>
      </c>
      <c r="G233" s="253">
        <f t="shared" si="86"/>
        <v>101</v>
      </c>
      <c r="H233" s="253">
        <f t="shared" si="87"/>
        <v>90</v>
      </c>
      <c r="I233" s="254">
        <f t="shared" si="88"/>
        <v>26966806</v>
      </c>
      <c r="J233" s="254">
        <f t="shared" si="89"/>
        <v>1</v>
      </c>
      <c r="K233" s="255">
        <f t="shared" si="90"/>
        <v>1.06</v>
      </c>
      <c r="L233" s="256">
        <f t="shared" si="85"/>
        <v>1.02</v>
      </c>
      <c r="M233" s="257">
        <f t="shared" si="91"/>
        <v>24364489.972377934</v>
      </c>
      <c r="N233" s="257">
        <f t="shared" si="92"/>
        <v>27462673.064623922</v>
      </c>
      <c r="O233" s="257">
        <f t="shared" si="93"/>
        <v>29156510.647200003</v>
      </c>
      <c r="P233" s="257">
        <f t="shared" si="94"/>
        <v>30954820.425523225</v>
      </c>
      <c r="Q233" s="258">
        <f t="shared" si="95"/>
        <v>29156510.647200003</v>
      </c>
      <c r="R233" s="257">
        <f t="shared" si="95"/>
        <v>30954820.425523225</v>
      </c>
      <c r="S233" s="257">
        <f t="shared" si="96"/>
        <v>32864046.016027961</v>
      </c>
      <c r="T233" s="257"/>
      <c r="U233" s="257">
        <f t="shared" si="97"/>
        <v>2192804097.5140142</v>
      </c>
      <c r="V233" s="257">
        <f t="shared" si="98"/>
        <v>2471640575.816153</v>
      </c>
      <c r="W233" s="257">
        <f t="shared" si="99"/>
        <v>2624085958.2480001</v>
      </c>
      <c r="X233" s="258">
        <f t="shared" si="100"/>
        <v>2785933838.2970901</v>
      </c>
      <c r="Y233" s="258">
        <f t="shared" si="101"/>
        <v>2624085958.2480001</v>
      </c>
      <c r="Z233" s="257">
        <f t="shared" si="102"/>
        <v>2785933838.2970901</v>
      </c>
      <c r="AA233" s="257">
        <f t="shared" ref="AA233:AA296" si="106">S233*H233</f>
        <v>2957764141.4425163</v>
      </c>
      <c r="AB233" s="257"/>
      <c r="AC233" s="32" t="str">
        <f t="shared" si="103"/>
        <v>BERTAHAP</v>
      </c>
      <c r="AD233" s="259">
        <f t="shared" si="104"/>
        <v>0</v>
      </c>
      <c r="AE233" s="260">
        <v>2</v>
      </c>
      <c r="AF233" s="261"/>
      <c r="AG233" s="257" t="e">
        <f>IF(AF233&gt;#REF!,"LB","KR")</f>
        <v>#REF!</v>
      </c>
      <c r="AH233" s="261">
        <v>2412085000</v>
      </c>
      <c r="AI233" s="261">
        <v>2718805000</v>
      </c>
      <c r="AJ233" s="261">
        <v>2886495000</v>
      </c>
      <c r="AK233" s="262">
        <v>3064528000</v>
      </c>
      <c r="AL233" s="262">
        <v>2886495000</v>
      </c>
      <c r="AM233" s="261">
        <v>3064528000</v>
      </c>
      <c r="AN233" s="261">
        <v>3253541000</v>
      </c>
      <c r="AO233" s="15"/>
      <c r="AP233" s="15"/>
      <c r="AQ233" s="264">
        <v>-1248563.1177999973</v>
      </c>
      <c r="AR233" s="265"/>
      <c r="AS233" s="266"/>
      <c r="AT233" s="266"/>
      <c r="AU233" s="266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314"/>
      <c r="BT233" s="15"/>
      <c r="BU233" s="15"/>
      <c r="BV233" s="265"/>
      <c r="BW233" s="15"/>
      <c r="BX233" s="15"/>
      <c r="BY233" s="15"/>
      <c r="BZ233" s="15"/>
      <c r="CA233" s="15"/>
      <c r="CB233" s="15"/>
      <c r="CC233" s="15"/>
      <c r="CD233" s="15"/>
      <c r="CE233" s="15"/>
      <c r="CF233" s="42">
        <v>3059684700</v>
      </c>
      <c r="CG233" s="187">
        <v>3248399680</v>
      </c>
    </row>
    <row r="234" spans="1:85">
      <c r="A234" s="3">
        <f t="shared" si="105"/>
        <v>195</v>
      </c>
      <c r="B234" s="249">
        <v>5</v>
      </c>
      <c r="C234" s="250" t="s">
        <v>182</v>
      </c>
      <c r="D234" s="285">
        <v>11</v>
      </c>
      <c r="E234" s="252"/>
      <c r="F234" s="40" t="s">
        <v>62</v>
      </c>
      <c r="G234" s="253">
        <f t="shared" si="86"/>
        <v>101</v>
      </c>
      <c r="H234" s="253">
        <f t="shared" si="87"/>
        <v>90</v>
      </c>
      <c r="I234" s="254">
        <f t="shared" si="88"/>
        <v>26966806</v>
      </c>
      <c r="J234" s="254">
        <f t="shared" si="89"/>
        <v>1</v>
      </c>
      <c r="K234" s="255">
        <f t="shared" si="90"/>
        <v>1.06</v>
      </c>
      <c r="L234" s="256">
        <f t="shared" si="85"/>
        <v>1.02</v>
      </c>
      <c r="M234" s="257">
        <f t="shared" si="91"/>
        <v>24364489.972377934</v>
      </c>
      <c r="N234" s="257">
        <f t="shared" si="92"/>
        <v>27462673.064623922</v>
      </c>
      <c r="O234" s="257">
        <f t="shared" si="93"/>
        <v>29156510.647200003</v>
      </c>
      <c r="P234" s="257">
        <f t="shared" si="94"/>
        <v>30954820.425523225</v>
      </c>
      <c r="Q234" s="258">
        <f t="shared" si="95"/>
        <v>29156510.647200003</v>
      </c>
      <c r="R234" s="257">
        <f t="shared" si="95"/>
        <v>30954820.425523225</v>
      </c>
      <c r="S234" s="257">
        <f t="shared" si="96"/>
        <v>32864046.016027961</v>
      </c>
      <c r="T234" s="257"/>
      <c r="U234" s="257">
        <f t="shared" si="97"/>
        <v>2192804097.5140142</v>
      </c>
      <c r="V234" s="257">
        <f t="shared" si="98"/>
        <v>2471640575.816153</v>
      </c>
      <c r="W234" s="257">
        <f t="shared" si="99"/>
        <v>2624085958.2480001</v>
      </c>
      <c r="X234" s="258">
        <f t="shared" si="100"/>
        <v>2785933838.2970901</v>
      </c>
      <c r="Y234" s="258">
        <f t="shared" si="101"/>
        <v>2624085958.2480001</v>
      </c>
      <c r="Z234" s="257">
        <f t="shared" si="102"/>
        <v>2785933838.2970901</v>
      </c>
      <c r="AA234" s="257">
        <f t="shared" si="106"/>
        <v>2957764141.4425163</v>
      </c>
      <c r="AB234" s="257"/>
      <c r="AC234" s="32" t="str">
        <f t="shared" si="103"/>
        <v>BERTAHAP</v>
      </c>
      <c r="AD234" s="259">
        <f t="shared" si="104"/>
        <v>0</v>
      </c>
      <c r="AE234" s="260">
        <v>2</v>
      </c>
      <c r="AF234" s="261"/>
      <c r="AG234" s="257" t="e">
        <f>IF(AF234&gt;#REF!,"LB","KR")</f>
        <v>#REF!</v>
      </c>
      <c r="AH234" s="261">
        <v>2412085000</v>
      </c>
      <c r="AI234" s="261">
        <v>2718805000</v>
      </c>
      <c r="AJ234" s="261">
        <v>2886495000</v>
      </c>
      <c r="AK234" s="262">
        <v>3064528000</v>
      </c>
      <c r="AL234" s="262">
        <v>2886495000</v>
      </c>
      <c r="AM234" s="261">
        <v>3064528000</v>
      </c>
      <c r="AN234" s="261">
        <v>3253541000</v>
      </c>
      <c r="AO234" s="15"/>
      <c r="AP234" s="15"/>
      <c r="AQ234" s="264">
        <v>-1248563.1177999973</v>
      </c>
      <c r="AR234" s="265"/>
      <c r="AS234" s="266"/>
      <c r="AT234" s="266"/>
      <c r="AU234" s="266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314"/>
      <c r="BT234" s="15"/>
      <c r="BU234" s="15"/>
      <c r="BV234" s="265"/>
      <c r="BW234" s="15"/>
      <c r="BX234" s="15"/>
      <c r="BY234" s="15"/>
      <c r="BZ234" s="15"/>
      <c r="CA234" s="15"/>
      <c r="CB234" s="15"/>
      <c r="CC234" s="15"/>
      <c r="CD234" s="15"/>
      <c r="CE234" s="15"/>
      <c r="CF234" s="42">
        <v>3059684700</v>
      </c>
      <c r="CG234" s="187">
        <v>3248399680</v>
      </c>
    </row>
    <row r="235" spans="1:85">
      <c r="A235" s="3">
        <f t="shared" si="105"/>
        <v>196</v>
      </c>
      <c r="B235" s="249">
        <v>6</v>
      </c>
      <c r="C235" s="250" t="s">
        <v>182</v>
      </c>
      <c r="D235" s="285">
        <v>15</v>
      </c>
      <c r="E235" s="252"/>
      <c r="F235" s="40" t="s">
        <v>64</v>
      </c>
      <c r="G235" s="253">
        <f t="shared" si="86"/>
        <v>101</v>
      </c>
      <c r="H235" s="253">
        <f t="shared" si="87"/>
        <v>90</v>
      </c>
      <c r="I235" s="254">
        <f t="shared" si="88"/>
        <v>26966806</v>
      </c>
      <c r="J235" s="254">
        <f t="shared" si="89"/>
        <v>1</v>
      </c>
      <c r="K235" s="255">
        <f t="shared" si="90"/>
        <v>1.06</v>
      </c>
      <c r="L235" s="256">
        <f t="shared" si="85"/>
        <v>1.02</v>
      </c>
      <c r="M235" s="257">
        <f t="shared" si="91"/>
        <v>24364489.972377934</v>
      </c>
      <c r="N235" s="257">
        <f t="shared" si="92"/>
        <v>27462673.064623922</v>
      </c>
      <c r="O235" s="257">
        <f t="shared" si="93"/>
        <v>29156510.647200003</v>
      </c>
      <c r="P235" s="257">
        <f t="shared" si="94"/>
        <v>30954820.425523225</v>
      </c>
      <c r="Q235" s="258">
        <f t="shared" si="95"/>
        <v>29156510.647200003</v>
      </c>
      <c r="R235" s="257">
        <f t="shared" si="95"/>
        <v>30954820.425523225</v>
      </c>
      <c r="S235" s="257">
        <f t="shared" si="96"/>
        <v>32864046.016027961</v>
      </c>
      <c r="T235" s="257"/>
      <c r="U235" s="257">
        <f t="shared" si="97"/>
        <v>2192804097.5140142</v>
      </c>
      <c r="V235" s="257">
        <f t="shared" si="98"/>
        <v>2471640575.816153</v>
      </c>
      <c r="W235" s="257">
        <f t="shared" si="99"/>
        <v>2624085958.2480001</v>
      </c>
      <c r="X235" s="258">
        <f t="shared" si="100"/>
        <v>2785933838.2970901</v>
      </c>
      <c r="Y235" s="258">
        <f t="shared" si="101"/>
        <v>2624085958.2480001</v>
      </c>
      <c r="Z235" s="257">
        <f t="shared" si="102"/>
        <v>2785933838.2970901</v>
      </c>
      <c r="AA235" s="257">
        <f t="shared" si="106"/>
        <v>2957764141.4425163</v>
      </c>
      <c r="AB235" s="257"/>
      <c r="AC235" s="32" t="str">
        <f t="shared" si="103"/>
        <v>BERTAHAP</v>
      </c>
      <c r="AD235" s="259">
        <f t="shared" si="104"/>
        <v>0</v>
      </c>
      <c r="AE235" s="260">
        <v>2</v>
      </c>
      <c r="AF235" s="261"/>
      <c r="AG235" s="257" t="e">
        <f>IF(AF235&gt;#REF!,"LB","KR")</f>
        <v>#REF!</v>
      </c>
      <c r="AH235" s="261">
        <v>2412085000</v>
      </c>
      <c r="AI235" s="261">
        <v>2718805000</v>
      </c>
      <c r="AJ235" s="261">
        <v>2886495000</v>
      </c>
      <c r="AK235" s="262">
        <v>3064528000</v>
      </c>
      <c r="AL235" s="262">
        <v>2886495000</v>
      </c>
      <c r="AM235" s="261">
        <v>3064528000</v>
      </c>
      <c r="AN235" s="261">
        <v>3253541000</v>
      </c>
      <c r="AO235" s="15"/>
      <c r="AP235" s="15"/>
      <c r="AQ235" s="264">
        <v>-1248563.1177999973</v>
      </c>
      <c r="AR235" s="265"/>
      <c r="AS235" s="266"/>
      <c r="AT235" s="266"/>
      <c r="AU235" s="266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314"/>
      <c r="BT235" s="15"/>
      <c r="BU235" s="15"/>
      <c r="BV235" s="265"/>
      <c r="BW235" s="15"/>
      <c r="BX235" s="15"/>
      <c r="BY235" s="15"/>
      <c r="BZ235" s="15"/>
      <c r="CA235" s="15"/>
      <c r="CB235" s="15"/>
      <c r="CC235" s="15"/>
      <c r="CD235" s="15"/>
      <c r="CE235" s="15"/>
      <c r="CF235" s="42">
        <v>3059684700</v>
      </c>
      <c r="CG235" s="187">
        <v>3248399680</v>
      </c>
    </row>
    <row r="236" spans="1:85">
      <c r="A236" s="3">
        <f t="shared" si="105"/>
        <v>197</v>
      </c>
      <c r="B236" s="249">
        <v>7</v>
      </c>
      <c r="C236" s="250" t="s">
        <v>182</v>
      </c>
      <c r="D236" s="285">
        <v>17</v>
      </c>
      <c r="E236" s="252"/>
      <c r="F236" s="40" t="s">
        <v>67</v>
      </c>
      <c r="G236" s="253">
        <f t="shared" si="86"/>
        <v>85</v>
      </c>
      <c r="H236" s="253">
        <f t="shared" si="87"/>
        <v>74</v>
      </c>
      <c r="I236" s="254">
        <f t="shared" si="88"/>
        <v>26966806</v>
      </c>
      <c r="J236" s="254">
        <f t="shared" si="89"/>
        <v>1</v>
      </c>
      <c r="K236" s="255">
        <f t="shared" si="90"/>
        <v>1.06</v>
      </c>
      <c r="L236" s="256">
        <f t="shared" si="85"/>
        <v>1.02</v>
      </c>
      <c r="M236" s="257">
        <f t="shared" si="91"/>
        <v>24364489.972377934</v>
      </c>
      <c r="N236" s="257">
        <f t="shared" si="92"/>
        <v>27462673.064623922</v>
      </c>
      <c r="O236" s="257">
        <f t="shared" si="93"/>
        <v>29156510.647200003</v>
      </c>
      <c r="P236" s="257">
        <f t="shared" si="94"/>
        <v>30954820.425523225</v>
      </c>
      <c r="Q236" s="258">
        <f t="shared" si="95"/>
        <v>29156510.647200003</v>
      </c>
      <c r="R236" s="257">
        <f t="shared" si="95"/>
        <v>30954820.425523225</v>
      </c>
      <c r="S236" s="257">
        <f t="shared" si="96"/>
        <v>32864046.016027961</v>
      </c>
      <c r="T236" s="257"/>
      <c r="U236" s="257">
        <f t="shared" si="97"/>
        <v>1802972257.9559672</v>
      </c>
      <c r="V236" s="257">
        <f t="shared" si="98"/>
        <v>2032237806.7821703</v>
      </c>
      <c r="W236" s="257">
        <f t="shared" si="99"/>
        <v>2157581787.8928003</v>
      </c>
      <c r="X236" s="258">
        <f t="shared" si="100"/>
        <v>2290656711.4887185</v>
      </c>
      <c r="Y236" s="258">
        <f t="shared" si="101"/>
        <v>2157581787.8928003</v>
      </c>
      <c r="Z236" s="257">
        <f t="shared" si="102"/>
        <v>2290656711.4887185</v>
      </c>
      <c r="AA236" s="257">
        <f t="shared" si="106"/>
        <v>2431939405.186069</v>
      </c>
      <c r="AB236" s="257"/>
      <c r="AC236" s="32" t="str">
        <f t="shared" si="103"/>
        <v>BERTAHAP</v>
      </c>
      <c r="AD236" s="259">
        <f t="shared" si="104"/>
        <v>0</v>
      </c>
      <c r="AE236" s="260">
        <v>2</v>
      </c>
      <c r="AF236" s="261"/>
      <c r="AG236" s="257" t="e">
        <f>IF(AF236&gt;#REF!,"LB","KR")</f>
        <v>#REF!</v>
      </c>
      <c r="AH236" s="261">
        <v>1983270000</v>
      </c>
      <c r="AI236" s="261">
        <v>2235462000</v>
      </c>
      <c r="AJ236" s="261">
        <v>2373340000</v>
      </c>
      <c r="AK236" s="262">
        <v>2519723000</v>
      </c>
      <c r="AL236" s="262">
        <v>2373340000</v>
      </c>
      <c r="AM236" s="261">
        <v>2519723000</v>
      </c>
      <c r="AN236" s="261">
        <v>2675134000</v>
      </c>
      <c r="AO236" s="15"/>
      <c r="AP236" s="15"/>
      <c r="AQ236" s="264">
        <v>-1248563.1177999973</v>
      </c>
      <c r="AR236" s="265"/>
      <c r="AS236" s="266"/>
      <c r="AT236" s="266"/>
      <c r="AU236" s="266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314"/>
      <c r="BT236" s="15"/>
      <c r="BU236" s="15"/>
      <c r="BV236" s="265"/>
      <c r="BW236" s="15"/>
      <c r="BX236" s="15"/>
      <c r="BY236" s="15"/>
      <c r="BZ236" s="15"/>
      <c r="CA236" s="15"/>
      <c r="CB236" s="15"/>
      <c r="CC236" s="15"/>
      <c r="CD236" s="15"/>
      <c r="CE236" s="15"/>
      <c r="CF236" s="42">
        <v>2515740400</v>
      </c>
      <c r="CG236" s="187">
        <v>2670906380</v>
      </c>
    </row>
    <row r="237" spans="1:85">
      <c r="A237" s="3">
        <f t="shared" si="105"/>
        <v>198</v>
      </c>
      <c r="B237" s="249">
        <v>8</v>
      </c>
      <c r="C237" s="250" t="s">
        <v>182</v>
      </c>
      <c r="D237" s="285">
        <v>19</v>
      </c>
      <c r="E237" s="252"/>
      <c r="F237" s="40" t="s">
        <v>78</v>
      </c>
      <c r="G237" s="253">
        <f t="shared" si="86"/>
        <v>138</v>
      </c>
      <c r="H237" s="253">
        <f t="shared" si="87"/>
        <v>120</v>
      </c>
      <c r="I237" s="254">
        <f t="shared" si="88"/>
        <v>26966806</v>
      </c>
      <c r="J237" s="254">
        <f t="shared" si="89"/>
        <v>1</v>
      </c>
      <c r="K237" s="255">
        <f t="shared" si="90"/>
        <v>1.06</v>
      </c>
      <c r="L237" s="256">
        <f t="shared" si="85"/>
        <v>1.02</v>
      </c>
      <c r="M237" s="257">
        <f t="shared" si="91"/>
        <v>24364489.972377934</v>
      </c>
      <c r="N237" s="257">
        <f t="shared" si="92"/>
        <v>27462673.064623922</v>
      </c>
      <c r="O237" s="257">
        <f t="shared" si="93"/>
        <v>29156510.647200003</v>
      </c>
      <c r="P237" s="257">
        <f t="shared" si="94"/>
        <v>30954820.425523225</v>
      </c>
      <c r="Q237" s="258">
        <f t="shared" si="95"/>
        <v>29156510.647200003</v>
      </c>
      <c r="R237" s="257">
        <f t="shared" si="95"/>
        <v>30954820.425523225</v>
      </c>
      <c r="S237" s="257">
        <f t="shared" si="96"/>
        <v>32864046.016027961</v>
      </c>
      <c r="T237" s="257"/>
      <c r="U237" s="257">
        <f t="shared" si="97"/>
        <v>2923738796.6853518</v>
      </c>
      <c r="V237" s="257">
        <f t="shared" si="98"/>
        <v>3295520767.7548704</v>
      </c>
      <c r="W237" s="257">
        <f t="shared" si="99"/>
        <v>3498781277.6640005</v>
      </c>
      <c r="X237" s="258">
        <f t="shared" si="100"/>
        <v>3714578451.0627871</v>
      </c>
      <c r="Y237" s="258">
        <f t="shared" si="101"/>
        <v>3498781277.6640005</v>
      </c>
      <c r="Z237" s="257">
        <f t="shared" si="102"/>
        <v>3714578451.0627871</v>
      </c>
      <c r="AA237" s="257">
        <f t="shared" si="106"/>
        <v>3943685521.9233551</v>
      </c>
      <c r="AB237" s="257"/>
      <c r="AC237" s="32" t="str">
        <f t="shared" si="103"/>
        <v>BERTAHAP</v>
      </c>
      <c r="AD237" s="259">
        <f t="shared" si="104"/>
        <v>0</v>
      </c>
      <c r="AE237" s="260">
        <v>2</v>
      </c>
      <c r="AF237" s="261"/>
      <c r="AG237" s="257" t="e">
        <f>IF(AF237&gt;#REF!,"LB","KR")</f>
        <v>#REF!</v>
      </c>
      <c r="AH237" s="261">
        <v>3216113000</v>
      </c>
      <c r="AI237" s="261">
        <v>3625073000</v>
      </c>
      <c r="AJ237" s="261">
        <v>3848660000</v>
      </c>
      <c r="AK237" s="262">
        <v>4086037000</v>
      </c>
      <c r="AL237" s="262">
        <v>3848660000</v>
      </c>
      <c r="AM237" s="261">
        <v>4086037000</v>
      </c>
      <c r="AN237" s="261">
        <v>4338055000</v>
      </c>
      <c r="AO237" s="15"/>
      <c r="AP237" s="15"/>
      <c r="AQ237" s="264">
        <v>-1248563.1177999973</v>
      </c>
      <c r="AR237" s="265"/>
      <c r="AS237" s="266"/>
      <c r="AT237" s="266"/>
      <c r="AU237" s="266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314"/>
      <c r="BT237" s="15"/>
      <c r="BU237" s="15"/>
      <c r="BV237" s="265"/>
      <c r="BW237" s="15"/>
      <c r="BX237" s="15"/>
      <c r="BY237" s="15"/>
      <c r="BZ237" s="15"/>
      <c r="CA237" s="15"/>
      <c r="CB237" s="15"/>
      <c r="CC237" s="15"/>
      <c r="CD237" s="15"/>
      <c r="CE237" s="15"/>
      <c r="CF237" s="42">
        <v>4079579600</v>
      </c>
      <c r="CG237" s="187">
        <v>4331199220</v>
      </c>
    </row>
    <row r="238" spans="1:85">
      <c r="A238" s="3">
        <f t="shared" si="105"/>
        <v>199</v>
      </c>
      <c r="B238" s="249">
        <v>9</v>
      </c>
      <c r="C238" s="250" t="s">
        <v>182</v>
      </c>
      <c r="D238" s="285">
        <v>21</v>
      </c>
      <c r="E238" s="252"/>
      <c r="F238" s="40" t="s">
        <v>84</v>
      </c>
      <c r="G238" s="253">
        <f t="shared" si="86"/>
        <v>132</v>
      </c>
      <c r="H238" s="253">
        <f t="shared" si="87"/>
        <v>112</v>
      </c>
      <c r="I238" s="254">
        <f t="shared" si="88"/>
        <v>26966806</v>
      </c>
      <c r="J238" s="254">
        <f t="shared" si="89"/>
        <v>3</v>
      </c>
      <c r="K238" s="255">
        <f t="shared" si="90"/>
        <v>1.1000000000000001</v>
      </c>
      <c r="L238" s="256">
        <f t="shared" si="85"/>
        <v>1.02</v>
      </c>
      <c r="M238" s="257">
        <f t="shared" si="91"/>
        <v>25283904.688316725</v>
      </c>
      <c r="N238" s="257">
        <f t="shared" si="92"/>
        <v>28499000.350081429</v>
      </c>
      <c r="O238" s="257">
        <f t="shared" si="93"/>
        <v>30256756.332000002</v>
      </c>
      <c r="P238" s="257">
        <f t="shared" si="94"/>
        <v>32122926.856675044</v>
      </c>
      <c r="Q238" s="258">
        <f t="shared" si="95"/>
        <v>30256756.332000002</v>
      </c>
      <c r="R238" s="257">
        <f t="shared" si="95"/>
        <v>32122926.856675044</v>
      </c>
      <c r="S238" s="257">
        <f t="shared" si="96"/>
        <v>34104198.695878074</v>
      </c>
      <c r="T238" s="257"/>
      <c r="U238" s="257">
        <f t="shared" si="97"/>
        <v>2831797325.0914731</v>
      </c>
      <c r="V238" s="257">
        <f t="shared" si="98"/>
        <v>3191888039.2091198</v>
      </c>
      <c r="W238" s="257">
        <f t="shared" si="99"/>
        <v>3388756709.184</v>
      </c>
      <c r="X238" s="258">
        <f t="shared" si="100"/>
        <v>3597767807.9476051</v>
      </c>
      <c r="Y238" s="258">
        <f t="shared" si="101"/>
        <v>3388756709.184</v>
      </c>
      <c r="Z238" s="257">
        <f t="shared" si="102"/>
        <v>3597767807.9476051</v>
      </c>
      <c r="AA238" s="257">
        <f t="shared" si="106"/>
        <v>3819670253.938344</v>
      </c>
      <c r="AB238" s="257"/>
      <c r="AC238" s="32" t="str">
        <f t="shared" si="103"/>
        <v>BERTAHAP</v>
      </c>
      <c r="AD238" s="259">
        <f t="shared" si="104"/>
        <v>0</v>
      </c>
      <c r="AE238" s="260">
        <v>2</v>
      </c>
      <c r="AF238" s="261"/>
      <c r="AG238" s="257" t="e">
        <f>IF(AF238&gt;#REF!,"LB","KR")</f>
        <v>#REF!</v>
      </c>
      <c r="AH238" s="261">
        <v>3114978000</v>
      </c>
      <c r="AI238" s="261">
        <v>3511077000</v>
      </c>
      <c r="AJ238" s="261">
        <v>3727633000</v>
      </c>
      <c r="AK238" s="262">
        <v>3957545000</v>
      </c>
      <c r="AL238" s="262">
        <v>3727633000</v>
      </c>
      <c r="AM238" s="261">
        <v>3957545000</v>
      </c>
      <c r="AN238" s="261">
        <v>4201638000</v>
      </c>
      <c r="AO238" s="15"/>
      <c r="AP238" s="15"/>
      <c r="AQ238" s="264">
        <v>-148317.43299999833</v>
      </c>
      <c r="AR238" s="265"/>
      <c r="AS238" s="266"/>
      <c r="AT238" s="266"/>
      <c r="AU238" s="266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314"/>
      <c r="BT238" s="15"/>
      <c r="BU238" s="15"/>
      <c r="BV238" s="265"/>
      <c r="BW238" s="15"/>
      <c r="BX238" s="15"/>
      <c r="BY238" s="15"/>
      <c r="BZ238" s="15"/>
      <c r="CA238" s="15"/>
      <c r="CB238" s="15"/>
      <c r="CC238" s="15"/>
      <c r="CD238" s="15"/>
      <c r="CE238" s="15"/>
      <c r="CF238" s="42">
        <v>3951290980</v>
      </c>
      <c r="CG238" s="187">
        <v>4194997700</v>
      </c>
    </row>
    <row r="239" spans="1:85">
      <c r="A239" s="3">
        <f t="shared" si="105"/>
        <v>200</v>
      </c>
      <c r="B239" s="249">
        <v>1</v>
      </c>
      <c r="C239" s="250" t="s">
        <v>183</v>
      </c>
      <c r="D239" s="251" t="s">
        <v>19</v>
      </c>
      <c r="E239" s="252"/>
      <c r="F239" s="40" t="s">
        <v>72</v>
      </c>
      <c r="G239" s="253">
        <f t="shared" si="86"/>
        <v>175</v>
      </c>
      <c r="H239" s="253">
        <f t="shared" si="87"/>
        <v>156</v>
      </c>
      <c r="I239" s="254">
        <f t="shared" si="88"/>
        <v>26966806</v>
      </c>
      <c r="J239" s="254">
        <f t="shared" si="89"/>
        <v>5</v>
      </c>
      <c r="K239" s="255">
        <f t="shared" si="90"/>
        <v>1.08</v>
      </c>
      <c r="L239" s="305">
        <f>SUMIF($AN$4:$AN$22,D239,$BK$4:$BK$22)</f>
        <v>1.03</v>
      </c>
      <c r="M239" s="257">
        <f t="shared" si="91"/>
        <v>25067571.813978184</v>
      </c>
      <c r="N239" s="257">
        <f t="shared" si="92"/>
        <v>28255158.635856133</v>
      </c>
      <c r="O239" s="257">
        <f t="shared" si="93"/>
        <v>29997874.994400002</v>
      </c>
      <c r="P239" s="257">
        <f t="shared" si="94"/>
        <v>31848078.284639321</v>
      </c>
      <c r="Q239" s="258">
        <f t="shared" si="95"/>
        <v>29997874.994400002</v>
      </c>
      <c r="R239" s="257">
        <f t="shared" si="95"/>
        <v>31848078.284639321</v>
      </c>
      <c r="S239" s="257">
        <f t="shared" si="96"/>
        <v>33812398.065325104</v>
      </c>
      <c r="T239" s="257"/>
      <c r="U239" s="257">
        <f t="shared" si="97"/>
        <v>3910541202.9805965</v>
      </c>
      <c r="V239" s="257">
        <f t="shared" si="98"/>
        <v>4407804747.1935568</v>
      </c>
      <c r="W239" s="257">
        <f t="shared" si="99"/>
        <v>4679668499.1264</v>
      </c>
      <c r="X239" s="258">
        <f t="shared" si="100"/>
        <v>4968300212.4037342</v>
      </c>
      <c r="Y239" s="258">
        <f t="shared" si="101"/>
        <v>4679668499.1264</v>
      </c>
      <c r="Z239" s="257">
        <f t="shared" si="102"/>
        <v>4968300212.4037342</v>
      </c>
      <c r="AA239" s="257">
        <f t="shared" si="106"/>
        <v>5274734098.1907158</v>
      </c>
      <c r="AB239" s="257"/>
      <c r="AC239" s="32" t="str">
        <f t="shared" si="103"/>
        <v>BERTAHAP</v>
      </c>
      <c r="AD239" s="259">
        <f t="shared" si="104"/>
        <v>0</v>
      </c>
      <c r="AE239" s="260">
        <v>2</v>
      </c>
      <c r="AF239" s="261"/>
      <c r="AG239" s="257" t="e">
        <f>IF(AF239&gt;#REF!,"LB","KR")</f>
        <v>#REF!</v>
      </c>
      <c r="AH239" s="261">
        <v>4301596000</v>
      </c>
      <c r="AI239" s="261">
        <v>4848586000</v>
      </c>
      <c r="AJ239" s="261">
        <v>5147636000</v>
      </c>
      <c r="AK239" s="262">
        <v>5465131000</v>
      </c>
      <c r="AL239" s="262">
        <v>5147636000</v>
      </c>
      <c r="AM239" s="261">
        <v>5465131000</v>
      </c>
      <c r="AN239" s="261">
        <v>5802208000</v>
      </c>
      <c r="AO239" s="15"/>
      <c r="AP239" s="15"/>
      <c r="AQ239" s="264">
        <v>-407198.77059999853</v>
      </c>
      <c r="AR239" s="265"/>
      <c r="AS239" s="266"/>
      <c r="AT239" s="266"/>
      <c r="AU239" s="266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314"/>
      <c r="BT239" s="15"/>
      <c r="BU239" s="15"/>
      <c r="BV239" s="265"/>
      <c r="BW239" s="15"/>
      <c r="BX239" s="15"/>
      <c r="BY239" s="15"/>
      <c r="BZ239" s="15"/>
      <c r="CA239" s="15"/>
      <c r="CB239" s="15"/>
      <c r="CC239" s="15"/>
      <c r="CD239" s="15"/>
      <c r="CE239" s="15"/>
      <c r="CF239" s="42">
        <v>5456494160</v>
      </c>
      <c r="CG239" s="187">
        <v>5793038860</v>
      </c>
    </row>
    <row r="240" spans="1:85">
      <c r="A240" s="3">
        <f t="shared" si="105"/>
        <v>201</v>
      </c>
      <c r="B240" s="249">
        <v>2</v>
      </c>
      <c r="C240" s="250" t="s">
        <v>183</v>
      </c>
      <c r="D240" s="251" t="s">
        <v>29</v>
      </c>
      <c r="E240" s="252"/>
      <c r="F240" s="40" t="s">
        <v>74</v>
      </c>
      <c r="G240" s="253">
        <f t="shared" si="86"/>
        <v>85</v>
      </c>
      <c r="H240" s="253">
        <f t="shared" si="87"/>
        <v>74</v>
      </c>
      <c r="I240" s="254">
        <f t="shared" si="88"/>
        <v>26966806</v>
      </c>
      <c r="J240" s="254">
        <f t="shared" si="89"/>
        <v>1</v>
      </c>
      <c r="K240" s="255">
        <f t="shared" si="90"/>
        <v>1.06</v>
      </c>
      <c r="L240" s="305">
        <f t="shared" ref="L240:L248" si="107">SUMIF($AN$4:$AN$22,D240,$BK$4:$BK$22)</f>
        <v>1.03</v>
      </c>
      <c r="M240" s="257">
        <f t="shared" si="91"/>
        <v>24603357.52112674</v>
      </c>
      <c r="N240" s="257">
        <f t="shared" si="92"/>
        <v>27731914.957414355</v>
      </c>
      <c r="O240" s="257">
        <f t="shared" si="93"/>
        <v>29442358.790800005</v>
      </c>
      <c r="P240" s="257">
        <f t="shared" si="94"/>
        <v>31258299.057146005</v>
      </c>
      <c r="Q240" s="258">
        <f t="shared" si="95"/>
        <v>29442358.790800005</v>
      </c>
      <c r="R240" s="257">
        <f t="shared" si="95"/>
        <v>31258299.057146005</v>
      </c>
      <c r="S240" s="257">
        <f t="shared" si="96"/>
        <v>33186242.545596864</v>
      </c>
      <c r="T240" s="257"/>
      <c r="U240" s="257">
        <f t="shared" si="97"/>
        <v>1820648456.5633788</v>
      </c>
      <c r="V240" s="257">
        <f t="shared" si="98"/>
        <v>2052161706.8486624</v>
      </c>
      <c r="W240" s="257">
        <f t="shared" si="99"/>
        <v>2178734550.5192003</v>
      </c>
      <c r="X240" s="258">
        <f t="shared" si="100"/>
        <v>2313114130.2288046</v>
      </c>
      <c r="Y240" s="258">
        <f t="shared" si="101"/>
        <v>2178734550.5192003</v>
      </c>
      <c r="Z240" s="257">
        <f t="shared" si="102"/>
        <v>2313114130.2288046</v>
      </c>
      <c r="AA240" s="257">
        <f t="shared" si="106"/>
        <v>2455781948.3741679</v>
      </c>
      <c r="AB240" s="257"/>
      <c r="AC240" s="32" t="str">
        <f t="shared" si="103"/>
        <v>BERTAHAP</v>
      </c>
      <c r="AD240" s="259">
        <f t="shared" si="104"/>
        <v>0</v>
      </c>
      <c r="AE240" s="260">
        <v>2</v>
      </c>
      <c r="AF240" s="261"/>
      <c r="AG240" s="257" t="e">
        <f>IF(AF240&gt;#REF!,"LB","KR")</f>
        <v>#REF!</v>
      </c>
      <c r="AH240" s="261">
        <v>2002714000</v>
      </c>
      <c r="AI240" s="261">
        <v>2257378000</v>
      </c>
      <c r="AJ240" s="261">
        <v>2396609000</v>
      </c>
      <c r="AK240" s="262">
        <v>2544426000</v>
      </c>
      <c r="AL240" s="262">
        <v>2396609000</v>
      </c>
      <c r="AM240" s="261">
        <v>2544426000</v>
      </c>
      <c r="AN240" s="261">
        <v>2701361000</v>
      </c>
      <c r="AO240" s="15"/>
      <c r="AP240" s="15"/>
      <c r="AQ240" s="264">
        <v>-962714.9741999954</v>
      </c>
      <c r="AR240" s="265"/>
      <c r="AS240" s="266"/>
      <c r="AT240" s="266"/>
      <c r="AU240" s="266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314"/>
      <c r="BT240" s="15"/>
      <c r="BU240" s="15"/>
      <c r="BV240" s="265"/>
      <c r="BW240" s="15"/>
      <c r="BX240" s="15"/>
      <c r="BY240" s="15"/>
      <c r="BZ240" s="15"/>
      <c r="CA240" s="15"/>
      <c r="CB240" s="15"/>
      <c r="CC240" s="15"/>
      <c r="CD240" s="15"/>
      <c r="CE240" s="15"/>
      <c r="CF240" s="42">
        <v>2540405540</v>
      </c>
      <c r="CG240" s="187">
        <v>2697091560</v>
      </c>
    </row>
    <row r="241" spans="1:85">
      <c r="A241" s="3">
        <f t="shared" si="105"/>
        <v>202</v>
      </c>
      <c r="B241" s="249">
        <v>3</v>
      </c>
      <c r="C241" s="250" t="s">
        <v>183</v>
      </c>
      <c r="D241" s="251" t="s">
        <v>32</v>
      </c>
      <c r="E241" s="252"/>
      <c r="F241" s="40" t="s">
        <v>56</v>
      </c>
      <c r="G241" s="253">
        <f t="shared" si="86"/>
        <v>85</v>
      </c>
      <c r="H241" s="253">
        <f t="shared" si="87"/>
        <v>74</v>
      </c>
      <c r="I241" s="254">
        <f t="shared" si="88"/>
        <v>26966806</v>
      </c>
      <c r="J241" s="254">
        <f t="shared" si="89"/>
        <v>1</v>
      </c>
      <c r="K241" s="255">
        <f t="shared" si="90"/>
        <v>1.06</v>
      </c>
      <c r="L241" s="305">
        <f t="shared" si="107"/>
        <v>1.03</v>
      </c>
      <c r="M241" s="257">
        <f t="shared" si="91"/>
        <v>24603357.52112674</v>
      </c>
      <c r="N241" s="257">
        <f t="shared" si="92"/>
        <v>27731914.957414355</v>
      </c>
      <c r="O241" s="257">
        <f t="shared" si="93"/>
        <v>29442358.790800005</v>
      </c>
      <c r="P241" s="257">
        <f t="shared" si="94"/>
        <v>31258299.057146005</v>
      </c>
      <c r="Q241" s="258">
        <f t="shared" si="95"/>
        <v>29442358.790800005</v>
      </c>
      <c r="R241" s="257">
        <f t="shared" si="95"/>
        <v>31258299.057146005</v>
      </c>
      <c r="S241" s="257">
        <f t="shared" si="96"/>
        <v>33186242.545596864</v>
      </c>
      <c r="T241" s="257"/>
      <c r="U241" s="257">
        <f t="shared" si="97"/>
        <v>1820648456.5633788</v>
      </c>
      <c r="V241" s="257">
        <f t="shared" si="98"/>
        <v>2052161706.8486624</v>
      </c>
      <c r="W241" s="257">
        <f t="shared" si="99"/>
        <v>2178734550.5192003</v>
      </c>
      <c r="X241" s="258">
        <f t="shared" si="100"/>
        <v>2313114130.2288046</v>
      </c>
      <c r="Y241" s="258">
        <f t="shared" si="101"/>
        <v>2178734550.5192003</v>
      </c>
      <c r="Z241" s="257">
        <f t="shared" si="102"/>
        <v>2313114130.2288046</v>
      </c>
      <c r="AA241" s="257">
        <f t="shared" si="106"/>
        <v>2455781948.3741679</v>
      </c>
      <c r="AB241" s="257"/>
      <c r="AC241" s="32" t="str">
        <f t="shared" si="103"/>
        <v>BERTAHAP</v>
      </c>
      <c r="AD241" s="259">
        <f t="shared" si="104"/>
        <v>0</v>
      </c>
      <c r="AE241" s="260">
        <v>2</v>
      </c>
      <c r="AF241" s="261"/>
      <c r="AG241" s="257" t="e">
        <f>IF(AF241&gt;#REF!,"LB","KR")</f>
        <v>#REF!</v>
      </c>
      <c r="AH241" s="261">
        <v>2002714000</v>
      </c>
      <c r="AI241" s="261">
        <v>2257378000</v>
      </c>
      <c r="AJ241" s="261">
        <v>2396609000</v>
      </c>
      <c r="AK241" s="262">
        <v>2544426000</v>
      </c>
      <c r="AL241" s="262">
        <v>2396609000</v>
      </c>
      <c r="AM241" s="261">
        <v>2544426000</v>
      </c>
      <c r="AN241" s="261">
        <v>2701361000</v>
      </c>
      <c r="AO241" s="15"/>
      <c r="AP241" s="15"/>
      <c r="AQ241" s="264">
        <v>-962714.9741999954</v>
      </c>
      <c r="AR241" s="265"/>
      <c r="AS241" s="266"/>
      <c r="AT241" s="266"/>
      <c r="AU241" s="266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314"/>
      <c r="BT241" s="15"/>
      <c r="BU241" s="15"/>
      <c r="BV241" s="265"/>
      <c r="BW241" s="15"/>
      <c r="BX241" s="15"/>
      <c r="BY241" s="15"/>
      <c r="BZ241" s="15"/>
      <c r="CA241" s="15"/>
      <c r="CB241" s="15"/>
      <c r="CC241" s="15"/>
      <c r="CD241" s="15"/>
      <c r="CE241" s="15"/>
      <c r="CF241" s="42">
        <v>2540405540</v>
      </c>
      <c r="CG241" s="187">
        <v>2697091560</v>
      </c>
    </row>
    <row r="242" spans="1:85">
      <c r="A242" s="3">
        <f t="shared" si="105"/>
        <v>203</v>
      </c>
      <c r="B242" s="249">
        <v>4</v>
      </c>
      <c r="C242" s="250" t="s">
        <v>183</v>
      </c>
      <c r="D242" s="251" t="s">
        <v>38</v>
      </c>
      <c r="E242" s="252"/>
      <c r="F242" s="40" t="s">
        <v>58</v>
      </c>
      <c r="G242" s="253">
        <f t="shared" si="86"/>
        <v>101</v>
      </c>
      <c r="H242" s="253">
        <f t="shared" si="87"/>
        <v>90</v>
      </c>
      <c r="I242" s="254">
        <f t="shared" si="88"/>
        <v>26966806</v>
      </c>
      <c r="J242" s="254">
        <f t="shared" si="89"/>
        <v>1</v>
      </c>
      <c r="K242" s="255">
        <f t="shared" si="90"/>
        <v>1.06</v>
      </c>
      <c r="L242" s="305">
        <f t="shared" si="107"/>
        <v>1.03</v>
      </c>
      <c r="M242" s="257">
        <f t="shared" si="91"/>
        <v>24603357.52112674</v>
      </c>
      <c r="N242" s="257">
        <f t="shared" si="92"/>
        <v>27731914.957414355</v>
      </c>
      <c r="O242" s="257">
        <f t="shared" si="93"/>
        <v>29442358.790800005</v>
      </c>
      <c r="P242" s="257">
        <f t="shared" si="94"/>
        <v>31258299.057146005</v>
      </c>
      <c r="Q242" s="258">
        <f t="shared" si="95"/>
        <v>29442358.790800005</v>
      </c>
      <c r="R242" s="257">
        <f t="shared" si="95"/>
        <v>31258299.057146005</v>
      </c>
      <c r="S242" s="257">
        <f t="shared" si="96"/>
        <v>33186242.545596864</v>
      </c>
      <c r="T242" s="257"/>
      <c r="U242" s="257">
        <f t="shared" si="97"/>
        <v>2214302176.9014068</v>
      </c>
      <c r="V242" s="257">
        <f t="shared" si="98"/>
        <v>2495872346.1672921</v>
      </c>
      <c r="W242" s="257">
        <f t="shared" si="99"/>
        <v>2649812291.1720004</v>
      </c>
      <c r="X242" s="258">
        <f t="shared" si="100"/>
        <v>2813246915.1431403</v>
      </c>
      <c r="Y242" s="258">
        <f t="shared" si="101"/>
        <v>2649812291.1720004</v>
      </c>
      <c r="Z242" s="257">
        <f t="shared" si="102"/>
        <v>2813246915.1431403</v>
      </c>
      <c r="AA242" s="257">
        <f t="shared" si="106"/>
        <v>2986761829.1037178</v>
      </c>
      <c r="AB242" s="257"/>
      <c r="AC242" s="32" t="str">
        <f t="shared" si="103"/>
        <v>BERTAHAP</v>
      </c>
      <c r="AD242" s="259">
        <f t="shared" si="104"/>
        <v>0</v>
      </c>
      <c r="AE242" s="260">
        <v>2</v>
      </c>
      <c r="AF242" s="261"/>
      <c r="AG242" s="257" t="e">
        <f>IF(AF242&gt;#REF!,"LB","KR")</f>
        <v>#REF!</v>
      </c>
      <c r="AH242" s="261">
        <v>2435733000</v>
      </c>
      <c r="AI242" s="261">
        <v>2745460000</v>
      </c>
      <c r="AJ242" s="261">
        <v>2914794000</v>
      </c>
      <c r="AK242" s="262">
        <v>3094572000</v>
      </c>
      <c r="AL242" s="262">
        <v>2914794000</v>
      </c>
      <c r="AM242" s="261">
        <v>3094572000</v>
      </c>
      <c r="AN242" s="261">
        <v>3285439000</v>
      </c>
      <c r="AO242" s="15"/>
      <c r="AP242" s="15"/>
      <c r="AQ242" s="264">
        <v>-962714.9741999954</v>
      </c>
      <c r="AR242" s="265"/>
      <c r="AS242" s="266"/>
      <c r="AT242" s="266"/>
      <c r="AU242" s="266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314"/>
      <c r="BT242" s="15"/>
      <c r="BU242" s="15"/>
      <c r="BV242" s="265"/>
      <c r="BW242" s="15"/>
      <c r="BX242" s="15"/>
      <c r="BY242" s="15"/>
      <c r="BZ242" s="15"/>
      <c r="CA242" s="15"/>
      <c r="CB242" s="15"/>
      <c r="CC242" s="15"/>
      <c r="CD242" s="15"/>
      <c r="CE242" s="15"/>
      <c r="CF242" s="42">
        <v>3089681640</v>
      </c>
      <c r="CG242" s="187">
        <v>3280246320</v>
      </c>
    </row>
    <row r="243" spans="1:85">
      <c r="A243" s="3">
        <f t="shared" si="105"/>
        <v>204</v>
      </c>
      <c r="B243" s="249">
        <v>5</v>
      </c>
      <c r="C243" s="250" t="s">
        <v>183</v>
      </c>
      <c r="D243" s="251" t="s">
        <v>44</v>
      </c>
      <c r="E243" s="252"/>
      <c r="F243" s="40" t="s">
        <v>60</v>
      </c>
      <c r="G243" s="253">
        <f t="shared" si="86"/>
        <v>101</v>
      </c>
      <c r="H243" s="253">
        <f t="shared" si="87"/>
        <v>90</v>
      </c>
      <c r="I243" s="254">
        <f t="shared" si="88"/>
        <v>26966806</v>
      </c>
      <c r="J243" s="254">
        <f t="shared" si="89"/>
        <v>1</v>
      </c>
      <c r="K243" s="255">
        <f t="shared" si="90"/>
        <v>1.06</v>
      </c>
      <c r="L243" s="305">
        <f t="shared" si="107"/>
        <v>1.03</v>
      </c>
      <c r="M243" s="257">
        <f t="shared" si="91"/>
        <v>24603357.52112674</v>
      </c>
      <c r="N243" s="257">
        <f t="shared" si="92"/>
        <v>27731914.957414355</v>
      </c>
      <c r="O243" s="257">
        <f t="shared" si="93"/>
        <v>29442358.790800005</v>
      </c>
      <c r="P243" s="257">
        <f t="shared" si="94"/>
        <v>31258299.057146005</v>
      </c>
      <c r="Q243" s="258">
        <f t="shared" si="95"/>
        <v>29442358.790800005</v>
      </c>
      <c r="R243" s="257">
        <f t="shared" si="95"/>
        <v>31258299.057146005</v>
      </c>
      <c r="S243" s="257">
        <f t="shared" si="96"/>
        <v>33186242.545596864</v>
      </c>
      <c r="T243" s="257"/>
      <c r="U243" s="257">
        <f t="shared" si="97"/>
        <v>2214302176.9014068</v>
      </c>
      <c r="V243" s="257">
        <f t="shared" si="98"/>
        <v>2495872346.1672921</v>
      </c>
      <c r="W243" s="257">
        <f t="shared" si="99"/>
        <v>2649812291.1720004</v>
      </c>
      <c r="X243" s="258">
        <f t="shared" si="100"/>
        <v>2813246915.1431403</v>
      </c>
      <c r="Y243" s="258">
        <f t="shared" si="101"/>
        <v>2649812291.1720004</v>
      </c>
      <c r="Z243" s="257">
        <f t="shared" si="102"/>
        <v>2813246915.1431403</v>
      </c>
      <c r="AA243" s="257">
        <f t="shared" si="106"/>
        <v>2986761829.1037178</v>
      </c>
      <c r="AB243" s="257"/>
      <c r="AC243" s="32" t="str">
        <f t="shared" si="103"/>
        <v>BERTAHAP</v>
      </c>
      <c r="AD243" s="259">
        <f t="shared" si="104"/>
        <v>0</v>
      </c>
      <c r="AE243" s="260">
        <v>2</v>
      </c>
      <c r="AF243" s="261"/>
      <c r="AG243" s="257" t="e">
        <f>IF(AF243&gt;#REF!,"LB","KR")</f>
        <v>#REF!</v>
      </c>
      <c r="AH243" s="261">
        <v>2435733000</v>
      </c>
      <c r="AI243" s="261">
        <v>2745460000</v>
      </c>
      <c r="AJ243" s="261">
        <v>2914794000</v>
      </c>
      <c r="AK243" s="262">
        <v>3094572000</v>
      </c>
      <c r="AL243" s="262">
        <v>2914794000</v>
      </c>
      <c r="AM243" s="261">
        <v>3094572000</v>
      </c>
      <c r="AN243" s="261">
        <v>3285439000</v>
      </c>
      <c r="AO243" s="15"/>
      <c r="AP243" s="15"/>
      <c r="AQ243" s="264">
        <v>-962714.9741999954</v>
      </c>
      <c r="AR243" s="265"/>
      <c r="AS243" s="266"/>
      <c r="AT243" s="266"/>
      <c r="AU243" s="266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314"/>
      <c r="BT243" s="15"/>
      <c r="BU243" s="15"/>
      <c r="BV243" s="265"/>
      <c r="BW243" s="15"/>
      <c r="BX243" s="15"/>
      <c r="BY243" s="15"/>
      <c r="BZ243" s="15"/>
      <c r="CA243" s="15"/>
      <c r="CB243" s="15"/>
      <c r="CC243" s="15"/>
      <c r="CD243" s="15"/>
      <c r="CE243" s="15"/>
      <c r="CF243" s="42">
        <v>3089681640</v>
      </c>
      <c r="CG243" s="187">
        <v>3280246320</v>
      </c>
    </row>
    <row r="244" spans="1:85">
      <c r="A244" s="3">
        <f t="shared" si="105"/>
        <v>205</v>
      </c>
      <c r="B244" s="249">
        <v>6</v>
      </c>
      <c r="C244" s="250" t="s">
        <v>183</v>
      </c>
      <c r="D244" s="285">
        <v>11</v>
      </c>
      <c r="E244" s="252"/>
      <c r="F244" s="40" t="s">
        <v>62</v>
      </c>
      <c r="G244" s="253">
        <f t="shared" si="86"/>
        <v>101</v>
      </c>
      <c r="H244" s="253">
        <f t="shared" si="87"/>
        <v>90</v>
      </c>
      <c r="I244" s="254">
        <f t="shared" si="88"/>
        <v>26966806</v>
      </c>
      <c r="J244" s="254">
        <f t="shared" si="89"/>
        <v>1</v>
      </c>
      <c r="K244" s="255">
        <f t="shared" si="90"/>
        <v>1.06</v>
      </c>
      <c r="L244" s="305">
        <f t="shared" si="107"/>
        <v>1.03</v>
      </c>
      <c r="M244" s="257">
        <f t="shared" si="91"/>
        <v>24603357.52112674</v>
      </c>
      <c r="N244" s="257">
        <f t="shared" si="92"/>
        <v>27731914.957414355</v>
      </c>
      <c r="O244" s="257">
        <f t="shared" si="93"/>
        <v>29442358.790800005</v>
      </c>
      <c r="P244" s="257">
        <f t="shared" si="94"/>
        <v>31258299.057146005</v>
      </c>
      <c r="Q244" s="258">
        <f t="shared" si="95"/>
        <v>29442358.790800005</v>
      </c>
      <c r="R244" s="257">
        <f t="shared" si="95"/>
        <v>31258299.057146005</v>
      </c>
      <c r="S244" s="257">
        <f t="shared" si="96"/>
        <v>33186242.545596864</v>
      </c>
      <c r="T244" s="257"/>
      <c r="U244" s="257">
        <f t="shared" si="97"/>
        <v>2214302176.9014068</v>
      </c>
      <c r="V244" s="257">
        <f t="shared" si="98"/>
        <v>2495872346.1672921</v>
      </c>
      <c r="W244" s="257">
        <f t="shared" si="99"/>
        <v>2649812291.1720004</v>
      </c>
      <c r="X244" s="258">
        <f t="shared" si="100"/>
        <v>2813246915.1431403</v>
      </c>
      <c r="Y244" s="258">
        <f t="shared" si="101"/>
        <v>2649812291.1720004</v>
      </c>
      <c r="Z244" s="257">
        <f t="shared" si="102"/>
        <v>2813246915.1431403</v>
      </c>
      <c r="AA244" s="257">
        <f t="shared" si="106"/>
        <v>2986761829.1037178</v>
      </c>
      <c r="AB244" s="257"/>
      <c r="AC244" s="32" t="str">
        <f t="shared" si="103"/>
        <v>BERTAHAP</v>
      </c>
      <c r="AD244" s="259">
        <f t="shared" si="104"/>
        <v>0</v>
      </c>
      <c r="AE244" s="260">
        <v>2</v>
      </c>
      <c r="AF244" s="261"/>
      <c r="AG244" s="257" t="e">
        <f>IF(AF244&gt;#REF!,"LB","KR")</f>
        <v>#REF!</v>
      </c>
      <c r="AH244" s="261">
        <v>2435733000</v>
      </c>
      <c r="AI244" s="261">
        <v>2745460000</v>
      </c>
      <c r="AJ244" s="261">
        <v>2914794000</v>
      </c>
      <c r="AK244" s="262">
        <v>3094572000</v>
      </c>
      <c r="AL244" s="262">
        <v>2914794000</v>
      </c>
      <c r="AM244" s="261">
        <v>3094572000</v>
      </c>
      <c r="AN244" s="261">
        <v>3285439000</v>
      </c>
      <c r="AO244" s="15"/>
      <c r="AP244" s="15"/>
      <c r="AQ244" s="264">
        <v>-962714.9741999954</v>
      </c>
      <c r="AR244" s="265"/>
      <c r="AS244" s="266"/>
      <c r="AT244" s="266"/>
      <c r="AU244" s="266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314"/>
      <c r="BT244" s="15"/>
      <c r="BU244" s="15"/>
      <c r="BV244" s="265"/>
      <c r="BW244" s="15"/>
      <c r="BX244" s="15"/>
      <c r="BY244" s="15"/>
      <c r="BZ244" s="15"/>
      <c r="CA244" s="15"/>
      <c r="CB244" s="15"/>
      <c r="CC244" s="15"/>
      <c r="CD244" s="15"/>
      <c r="CE244" s="15"/>
      <c r="CF244" s="42">
        <v>3089681640</v>
      </c>
      <c r="CG244" s="187">
        <v>3280246320</v>
      </c>
    </row>
    <row r="245" spans="1:85">
      <c r="A245" s="3">
        <f t="shared" si="105"/>
        <v>206</v>
      </c>
      <c r="B245" s="249">
        <v>7</v>
      </c>
      <c r="C245" s="250" t="s">
        <v>183</v>
      </c>
      <c r="D245" s="285">
        <v>15</v>
      </c>
      <c r="E245" s="252"/>
      <c r="F245" s="40" t="s">
        <v>64</v>
      </c>
      <c r="G245" s="253">
        <f t="shared" si="86"/>
        <v>101</v>
      </c>
      <c r="H245" s="253">
        <f t="shared" si="87"/>
        <v>90</v>
      </c>
      <c r="I245" s="254">
        <f t="shared" si="88"/>
        <v>26966806</v>
      </c>
      <c r="J245" s="254">
        <f t="shared" si="89"/>
        <v>1</v>
      </c>
      <c r="K245" s="255">
        <f t="shared" si="90"/>
        <v>1.06</v>
      </c>
      <c r="L245" s="305">
        <f t="shared" si="107"/>
        <v>1.03</v>
      </c>
      <c r="M245" s="257">
        <f t="shared" si="91"/>
        <v>24603357.52112674</v>
      </c>
      <c r="N245" s="257">
        <f t="shared" si="92"/>
        <v>27731914.957414355</v>
      </c>
      <c r="O245" s="257">
        <f t="shared" si="93"/>
        <v>29442358.790800005</v>
      </c>
      <c r="P245" s="257">
        <f t="shared" si="94"/>
        <v>31258299.057146005</v>
      </c>
      <c r="Q245" s="258">
        <f t="shared" si="95"/>
        <v>29442358.790800005</v>
      </c>
      <c r="R245" s="257">
        <f t="shared" si="95"/>
        <v>31258299.057146005</v>
      </c>
      <c r="S245" s="257">
        <f t="shared" si="96"/>
        <v>33186242.545596864</v>
      </c>
      <c r="T245" s="257"/>
      <c r="U245" s="257">
        <f t="shared" si="97"/>
        <v>2214302176.9014068</v>
      </c>
      <c r="V245" s="257">
        <f t="shared" si="98"/>
        <v>2495872346.1672921</v>
      </c>
      <c r="W245" s="257">
        <f t="shared" si="99"/>
        <v>2649812291.1720004</v>
      </c>
      <c r="X245" s="258">
        <f t="shared" si="100"/>
        <v>2813246915.1431403</v>
      </c>
      <c r="Y245" s="258">
        <f t="shared" si="101"/>
        <v>2649812291.1720004</v>
      </c>
      <c r="Z245" s="257">
        <f t="shared" si="102"/>
        <v>2813246915.1431403</v>
      </c>
      <c r="AA245" s="257">
        <f t="shared" si="106"/>
        <v>2986761829.1037178</v>
      </c>
      <c r="AB245" s="257"/>
      <c r="AC245" s="32" t="str">
        <f t="shared" si="103"/>
        <v>BERTAHAP</v>
      </c>
      <c r="AD245" s="259">
        <f t="shared" si="104"/>
        <v>0</v>
      </c>
      <c r="AE245" s="260">
        <v>2</v>
      </c>
      <c r="AF245" s="261"/>
      <c r="AG245" s="257" t="e">
        <f>IF(AF245&gt;#REF!,"LB","KR")</f>
        <v>#REF!</v>
      </c>
      <c r="AH245" s="261">
        <v>2435733000</v>
      </c>
      <c r="AI245" s="261">
        <v>2745460000</v>
      </c>
      <c r="AJ245" s="261">
        <v>2914794000</v>
      </c>
      <c r="AK245" s="262">
        <v>3094572000</v>
      </c>
      <c r="AL245" s="262">
        <v>2914794000</v>
      </c>
      <c r="AM245" s="261">
        <v>3094572000</v>
      </c>
      <c r="AN245" s="261">
        <v>3285439000</v>
      </c>
      <c r="AO245" s="15"/>
      <c r="AP245" s="15"/>
      <c r="AQ245" s="264">
        <v>-962714.9741999954</v>
      </c>
      <c r="AR245" s="265"/>
      <c r="AS245" s="266"/>
      <c r="AT245" s="266"/>
      <c r="AU245" s="266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314"/>
      <c r="BT245" s="15"/>
      <c r="BU245" s="15"/>
      <c r="BV245" s="265"/>
      <c r="BW245" s="15"/>
      <c r="BX245" s="15"/>
      <c r="BY245" s="15"/>
      <c r="BZ245" s="15"/>
      <c r="CA245" s="15"/>
      <c r="CB245" s="15"/>
      <c r="CC245" s="15"/>
      <c r="CD245" s="15"/>
      <c r="CE245" s="15"/>
      <c r="CF245" s="42">
        <v>3089681640</v>
      </c>
      <c r="CG245" s="187">
        <v>3280246320</v>
      </c>
    </row>
    <row r="246" spans="1:85">
      <c r="A246" s="3">
        <f t="shared" si="105"/>
        <v>207</v>
      </c>
      <c r="B246" s="249">
        <v>8</v>
      </c>
      <c r="C246" s="250" t="s">
        <v>183</v>
      </c>
      <c r="D246" s="285">
        <v>17</v>
      </c>
      <c r="E246" s="252"/>
      <c r="F246" s="40" t="s">
        <v>67</v>
      </c>
      <c r="G246" s="253">
        <f t="shared" si="86"/>
        <v>85</v>
      </c>
      <c r="H246" s="253">
        <f t="shared" si="87"/>
        <v>74</v>
      </c>
      <c r="I246" s="254">
        <f t="shared" si="88"/>
        <v>26966806</v>
      </c>
      <c r="J246" s="254">
        <f t="shared" si="89"/>
        <v>1</v>
      </c>
      <c r="K246" s="255">
        <f t="shared" si="90"/>
        <v>1.06</v>
      </c>
      <c r="L246" s="305">
        <f t="shared" si="107"/>
        <v>1.03</v>
      </c>
      <c r="M246" s="257">
        <f t="shared" si="91"/>
        <v>24603357.52112674</v>
      </c>
      <c r="N246" s="257">
        <f t="shared" si="92"/>
        <v>27731914.957414355</v>
      </c>
      <c r="O246" s="257">
        <f t="shared" si="93"/>
        <v>29442358.790800005</v>
      </c>
      <c r="P246" s="257">
        <f t="shared" si="94"/>
        <v>31258299.057146005</v>
      </c>
      <c r="Q246" s="258">
        <f t="shared" si="95"/>
        <v>29442358.790800005</v>
      </c>
      <c r="R246" s="257">
        <f t="shared" si="95"/>
        <v>31258299.057146005</v>
      </c>
      <c r="S246" s="257">
        <f t="shared" si="96"/>
        <v>33186242.545596864</v>
      </c>
      <c r="T246" s="257"/>
      <c r="U246" s="257">
        <f t="shared" si="97"/>
        <v>1820648456.5633788</v>
      </c>
      <c r="V246" s="257">
        <f t="shared" si="98"/>
        <v>2052161706.8486624</v>
      </c>
      <c r="W246" s="257">
        <f t="shared" si="99"/>
        <v>2178734550.5192003</v>
      </c>
      <c r="X246" s="258">
        <f t="shared" si="100"/>
        <v>2313114130.2288046</v>
      </c>
      <c r="Y246" s="258">
        <f t="shared" si="101"/>
        <v>2178734550.5192003</v>
      </c>
      <c r="Z246" s="257">
        <f t="shared" si="102"/>
        <v>2313114130.2288046</v>
      </c>
      <c r="AA246" s="257">
        <f t="shared" si="106"/>
        <v>2455781948.3741679</v>
      </c>
      <c r="AB246" s="257"/>
      <c r="AC246" s="32" t="str">
        <f t="shared" si="103"/>
        <v>BERTAHAP</v>
      </c>
      <c r="AD246" s="259">
        <f t="shared" si="104"/>
        <v>0</v>
      </c>
      <c r="AE246" s="260">
        <v>2</v>
      </c>
      <c r="AF246" s="261"/>
      <c r="AG246" s="257" t="e">
        <f>IF(AF246&gt;#REF!,"LB","KR")</f>
        <v>#REF!</v>
      </c>
      <c r="AH246" s="261">
        <v>2002714000</v>
      </c>
      <c r="AI246" s="261">
        <v>2257378000</v>
      </c>
      <c r="AJ246" s="261">
        <v>2396609000</v>
      </c>
      <c r="AK246" s="262">
        <v>2544426000</v>
      </c>
      <c r="AL246" s="262">
        <v>2396609000</v>
      </c>
      <c r="AM246" s="261">
        <v>2544426000</v>
      </c>
      <c r="AN246" s="261">
        <v>2701361000</v>
      </c>
      <c r="AO246" s="15"/>
      <c r="AP246" s="15"/>
      <c r="AQ246" s="264">
        <v>-962714.9741999954</v>
      </c>
      <c r="AR246" s="265"/>
      <c r="AS246" s="266"/>
      <c r="AT246" s="266"/>
      <c r="AU246" s="266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314"/>
      <c r="BT246" s="15"/>
      <c r="BU246" s="15"/>
      <c r="BV246" s="265"/>
      <c r="BW246" s="15"/>
      <c r="BX246" s="15"/>
      <c r="BY246" s="15"/>
      <c r="BZ246" s="15"/>
      <c r="CA246" s="15"/>
      <c r="CB246" s="15"/>
      <c r="CC246" s="15"/>
      <c r="CD246" s="15"/>
      <c r="CE246" s="15"/>
      <c r="CF246" s="42">
        <v>2540405540</v>
      </c>
      <c r="CG246" s="187">
        <v>2697091560</v>
      </c>
    </row>
    <row r="247" spans="1:85">
      <c r="A247" s="3">
        <f t="shared" si="105"/>
        <v>208</v>
      </c>
      <c r="B247" s="249">
        <v>9</v>
      </c>
      <c r="C247" s="250" t="s">
        <v>183</v>
      </c>
      <c r="D247" s="285">
        <v>19</v>
      </c>
      <c r="E247" s="252"/>
      <c r="F247" s="40" t="s">
        <v>78</v>
      </c>
      <c r="G247" s="253">
        <f t="shared" si="86"/>
        <v>138</v>
      </c>
      <c r="H247" s="253">
        <f t="shared" si="87"/>
        <v>120</v>
      </c>
      <c r="I247" s="254">
        <f t="shared" si="88"/>
        <v>26966806</v>
      </c>
      <c r="J247" s="254">
        <f t="shared" si="89"/>
        <v>1</v>
      </c>
      <c r="K247" s="255">
        <f t="shared" si="90"/>
        <v>1.06</v>
      </c>
      <c r="L247" s="305">
        <f t="shared" si="107"/>
        <v>1.03</v>
      </c>
      <c r="M247" s="257">
        <f t="shared" si="91"/>
        <v>24603357.52112674</v>
      </c>
      <c r="N247" s="257">
        <f t="shared" si="92"/>
        <v>27731914.957414355</v>
      </c>
      <c r="O247" s="257">
        <f t="shared" si="93"/>
        <v>29442358.790800005</v>
      </c>
      <c r="P247" s="257">
        <f t="shared" si="94"/>
        <v>31258299.057146005</v>
      </c>
      <c r="Q247" s="258">
        <f t="shared" si="95"/>
        <v>29442358.790800005</v>
      </c>
      <c r="R247" s="257">
        <f t="shared" si="95"/>
        <v>31258299.057146005</v>
      </c>
      <c r="S247" s="257">
        <f t="shared" si="96"/>
        <v>33186242.545596864</v>
      </c>
      <c r="T247" s="257"/>
      <c r="U247" s="257">
        <f t="shared" si="97"/>
        <v>2952402902.5352087</v>
      </c>
      <c r="V247" s="257">
        <f t="shared" si="98"/>
        <v>3327829794.8897228</v>
      </c>
      <c r="W247" s="257">
        <f t="shared" si="99"/>
        <v>3533083054.8960009</v>
      </c>
      <c r="X247" s="258">
        <f t="shared" si="100"/>
        <v>3750995886.8575206</v>
      </c>
      <c r="Y247" s="258">
        <f t="shared" si="101"/>
        <v>3533083054.8960009</v>
      </c>
      <c r="Z247" s="257">
        <f t="shared" si="102"/>
        <v>3750995886.8575206</v>
      </c>
      <c r="AA247" s="257">
        <f t="shared" si="106"/>
        <v>3982349105.4716239</v>
      </c>
      <c r="AB247" s="257"/>
      <c r="AC247" s="32" t="str">
        <f t="shared" si="103"/>
        <v>BERTAHAP</v>
      </c>
      <c r="AD247" s="259">
        <f t="shared" si="104"/>
        <v>0</v>
      </c>
      <c r="AE247" s="260">
        <v>2</v>
      </c>
      <c r="AF247" s="261"/>
      <c r="AG247" s="257" t="e">
        <f>IF(AF247&gt;#REF!,"LB","KR")</f>
        <v>#REF!</v>
      </c>
      <c r="AH247" s="261">
        <v>3247644000</v>
      </c>
      <c r="AI247" s="261">
        <v>3660613000</v>
      </c>
      <c r="AJ247" s="261">
        <v>3886392000</v>
      </c>
      <c r="AK247" s="262">
        <v>4126096000</v>
      </c>
      <c r="AL247" s="262">
        <v>3886392000</v>
      </c>
      <c r="AM247" s="261">
        <v>4126096000</v>
      </c>
      <c r="AN247" s="261">
        <v>4380585000</v>
      </c>
      <c r="AO247" s="15"/>
      <c r="AP247" s="15"/>
      <c r="AQ247" s="264">
        <v>-962714.9741999954</v>
      </c>
      <c r="AR247" s="265"/>
      <c r="AS247" s="266"/>
      <c r="AT247" s="266"/>
      <c r="AU247" s="266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314"/>
      <c r="BT247" s="15"/>
      <c r="BU247" s="15"/>
      <c r="BV247" s="265"/>
      <c r="BW247" s="15"/>
      <c r="BX247" s="15"/>
      <c r="BY247" s="15"/>
      <c r="BZ247" s="15"/>
      <c r="CA247" s="15"/>
      <c r="CB247" s="15"/>
      <c r="CC247" s="15"/>
      <c r="CD247" s="15"/>
      <c r="CE247" s="15"/>
      <c r="CF247" s="42">
        <v>4119575520</v>
      </c>
      <c r="CG247" s="187">
        <v>4373661760</v>
      </c>
    </row>
    <row r="248" spans="1:85">
      <c r="A248" s="3">
        <f t="shared" si="105"/>
        <v>209</v>
      </c>
      <c r="B248" s="249">
        <v>10</v>
      </c>
      <c r="C248" s="250" t="s">
        <v>183</v>
      </c>
      <c r="D248" s="285">
        <v>21</v>
      </c>
      <c r="E248" s="252"/>
      <c r="F248" s="40" t="s">
        <v>84</v>
      </c>
      <c r="G248" s="253">
        <f t="shared" si="86"/>
        <v>132</v>
      </c>
      <c r="H248" s="253">
        <f t="shared" si="87"/>
        <v>112</v>
      </c>
      <c r="I248" s="254">
        <f t="shared" si="88"/>
        <v>26966806</v>
      </c>
      <c r="J248" s="254">
        <f t="shared" si="89"/>
        <v>3</v>
      </c>
      <c r="K248" s="255">
        <f t="shared" si="90"/>
        <v>1.1000000000000001</v>
      </c>
      <c r="L248" s="305">
        <f t="shared" si="107"/>
        <v>1.03</v>
      </c>
      <c r="M248" s="257">
        <f t="shared" si="91"/>
        <v>25531786.106829632</v>
      </c>
      <c r="N248" s="257">
        <f t="shared" si="92"/>
        <v>28778402.314297915</v>
      </c>
      <c r="O248" s="257">
        <f t="shared" si="93"/>
        <v>30553391.198000003</v>
      </c>
      <c r="P248" s="257">
        <f t="shared" si="94"/>
        <v>32437857.512132645</v>
      </c>
      <c r="Q248" s="258">
        <f t="shared" si="95"/>
        <v>30553391.198000003</v>
      </c>
      <c r="R248" s="257">
        <f t="shared" si="95"/>
        <v>32437857.512132645</v>
      </c>
      <c r="S248" s="257">
        <f t="shared" si="96"/>
        <v>34438553.585053347</v>
      </c>
      <c r="T248" s="257"/>
      <c r="U248" s="257">
        <f t="shared" si="97"/>
        <v>2859560043.9649186</v>
      </c>
      <c r="V248" s="257">
        <f t="shared" si="98"/>
        <v>3223181059.2013664</v>
      </c>
      <c r="W248" s="257">
        <f t="shared" si="99"/>
        <v>3421979814.1760001</v>
      </c>
      <c r="X248" s="258">
        <f t="shared" si="100"/>
        <v>3633040041.3588562</v>
      </c>
      <c r="Y248" s="258">
        <f t="shared" si="101"/>
        <v>3421979814.1760001</v>
      </c>
      <c r="Z248" s="257">
        <f t="shared" si="102"/>
        <v>3633040041.3588562</v>
      </c>
      <c r="AA248" s="257">
        <f t="shared" si="106"/>
        <v>3857118001.5259748</v>
      </c>
      <c r="AB248" s="257"/>
      <c r="AC248" s="32" t="str">
        <f t="shared" si="103"/>
        <v>BERTAHAP</v>
      </c>
      <c r="AD248" s="259">
        <f t="shared" si="104"/>
        <v>0</v>
      </c>
      <c r="AE248" s="260">
        <v>2</v>
      </c>
      <c r="AF248" s="261"/>
      <c r="AG248" s="257" t="e">
        <f>IF(AF248&gt;#REF!,"LB","KR")</f>
        <v>#REF!</v>
      </c>
      <c r="AH248" s="261">
        <v>3145517000</v>
      </c>
      <c r="AI248" s="261">
        <v>3545500000</v>
      </c>
      <c r="AJ248" s="261">
        <v>3764178000</v>
      </c>
      <c r="AK248" s="262">
        <v>3996345000</v>
      </c>
      <c r="AL248" s="262">
        <v>3764178000</v>
      </c>
      <c r="AM248" s="261">
        <v>3996345000</v>
      </c>
      <c r="AN248" s="261">
        <v>4242830000</v>
      </c>
      <c r="AO248" s="15"/>
      <c r="AP248" s="15"/>
      <c r="AQ248" s="264">
        <v>148317.43300000206</v>
      </c>
      <c r="AR248" s="265"/>
      <c r="AS248" s="266"/>
      <c r="AT248" s="266"/>
      <c r="AU248" s="266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314"/>
      <c r="BT248" s="15"/>
      <c r="BU248" s="15"/>
      <c r="BV248" s="265"/>
      <c r="BW248" s="15"/>
      <c r="BX248" s="15"/>
      <c r="BY248" s="15"/>
      <c r="BZ248" s="15"/>
      <c r="CA248" s="15"/>
      <c r="CB248" s="15"/>
      <c r="CC248" s="15"/>
      <c r="CD248" s="15"/>
      <c r="CE248" s="15"/>
      <c r="CF248" s="42">
        <v>3990028680</v>
      </c>
      <c r="CG248" s="187">
        <v>4236125700</v>
      </c>
    </row>
    <row r="249" spans="1:85">
      <c r="A249" s="3">
        <f t="shared" si="105"/>
        <v>210</v>
      </c>
      <c r="B249" s="249">
        <v>1</v>
      </c>
      <c r="C249" s="250" t="s">
        <v>184</v>
      </c>
      <c r="D249" s="251" t="s">
        <v>19</v>
      </c>
      <c r="E249" s="252"/>
      <c r="F249" s="40" t="s">
        <v>72</v>
      </c>
      <c r="G249" s="253">
        <f t="shared" si="86"/>
        <v>175</v>
      </c>
      <c r="H249" s="253">
        <f t="shared" si="87"/>
        <v>156</v>
      </c>
      <c r="I249" s="254">
        <f t="shared" si="88"/>
        <v>26966806</v>
      </c>
      <c r="J249" s="254">
        <f t="shared" si="89"/>
        <v>5</v>
      </c>
      <c r="K249" s="255">
        <f t="shared" si="90"/>
        <v>1.08</v>
      </c>
      <c r="L249" s="256">
        <f t="shared" ref="L249:L258" si="108">SUMIF($AN$4:$AN$22,D249,$BB$4:$BB$22)</f>
        <v>1.02</v>
      </c>
      <c r="M249" s="257">
        <f t="shared" si="91"/>
        <v>24824197.330347329</v>
      </c>
      <c r="N249" s="257">
        <f t="shared" si="92"/>
        <v>27980836.707352675</v>
      </c>
      <c r="O249" s="257">
        <f t="shared" si="93"/>
        <v>29706633.489600003</v>
      </c>
      <c r="P249" s="257">
        <f t="shared" si="94"/>
        <v>31538873.641099136</v>
      </c>
      <c r="Q249" s="258">
        <f t="shared" si="95"/>
        <v>29706633.489600003</v>
      </c>
      <c r="R249" s="257">
        <f t="shared" si="95"/>
        <v>31538873.641099136</v>
      </c>
      <c r="S249" s="257">
        <f t="shared" si="96"/>
        <v>33484122.355953015</v>
      </c>
      <c r="T249" s="257"/>
      <c r="U249" s="257">
        <f t="shared" si="97"/>
        <v>3872574783.5341835</v>
      </c>
      <c r="V249" s="257">
        <f t="shared" si="98"/>
        <v>4365010526.3470173</v>
      </c>
      <c r="W249" s="257">
        <f t="shared" si="99"/>
        <v>4634234824.3776007</v>
      </c>
      <c r="X249" s="258">
        <f t="shared" si="100"/>
        <v>4920064288.0114651</v>
      </c>
      <c r="Y249" s="258">
        <f t="shared" si="101"/>
        <v>4634234824.3776007</v>
      </c>
      <c r="Z249" s="257">
        <f t="shared" si="102"/>
        <v>4920064288.0114651</v>
      </c>
      <c r="AA249" s="257">
        <f t="shared" si="106"/>
        <v>5223523087.5286703</v>
      </c>
      <c r="AB249" s="257"/>
      <c r="AC249" s="32" t="str">
        <f t="shared" si="103"/>
        <v>BERTAHAP</v>
      </c>
      <c r="AD249" s="259">
        <f t="shared" si="104"/>
        <v>0</v>
      </c>
      <c r="AE249" s="260">
        <v>2</v>
      </c>
      <c r="AF249" s="261"/>
      <c r="AG249" s="257" t="e">
        <f>IF(AF249&gt;#REF!,"LB","KR")</f>
        <v>#REF!</v>
      </c>
      <c r="AH249" s="261">
        <v>4259833000</v>
      </c>
      <c r="AI249" s="261">
        <v>4801512000</v>
      </c>
      <c r="AJ249" s="261">
        <v>5097659000</v>
      </c>
      <c r="AK249" s="262">
        <v>5412071000</v>
      </c>
      <c r="AL249" s="262">
        <v>5097659000</v>
      </c>
      <c r="AM249" s="261">
        <v>5412071000</v>
      </c>
      <c r="AN249" s="261">
        <v>5745876000</v>
      </c>
      <c r="AO249" s="15"/>
      <c r="AP249" s="15"/>
      <c r="AQ249" s="264">
        <v>-698440.27539999783</v>
      </c>
      <c r="AR249" s="265"/>
      <c r="AS249" s="266"/>
      <c r="AT249" s="266"/>
      <c r="AU249" s="266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314"/>
      <c r="BT249" s="15"/>
      <c r="BU249" s="15"/>
      <c r="BV249" s="265"/>
      <c r="BW249" s="15"/>
      <c r="BX249" s="15"/>
      <c r="BY249" s="15"/>
      <c r="BZ249" s="15"/>
      <c r="CA249" s="15"/>
      <c r="CB249" s="15"/>
      <c r="CC249" s="15"/>
      <c r="CD249" s="15"/>
      <c r="CE249" s="15"/>
      <c r="CF249" s="42">
        <v>5403518540</v>
      </c>
      <c r="CG249" s="187">
        <v>5736795260</v>
      </c>
    </row>
    <row r="250" spans="1:85">
      <c r="A250" s="3">
        <f t="shared" si="105"/>
        <v>211</v>
      </c>
      <c r="B250" s="249">
        <v>2</v>
      </c>
      <c r="C250" s="250" t="s">
        <v>184</v>
      </c>
      <c r="D250" s="251" t="s">
        <v>29</v>
      </c>
      <c r="E250" s="252"/>
      <c r="F250" s="40" t="s">
        <v>74</v>
      </c>
      <c r="G250" s="253">
        <f t="shared" si="86"/>
        <v>85</v>
      </c>
      <c r="H250" s="253">
        <f t="shared" si="87"/>
        <v>74</v>
      </c>
      <c r="I250" s="254">
        <f t="shared" si="88"/>
        <v>26966806</v>
      </c>
      <c r="J250" s="254">
        <f t="shared" si="89"/>
        <v>1</v>
      </c>
      <c r="K250" s="255">
        <f t="shared" si="90"/>
        <v>1.06</v>
      </c>
      <c r="L250" s="256">
        <f t="shared" si="108"/>
        <v>1.02</v>
      </c>
      <c r="M250" s="257">
        <f t="shared" si="91"/>
        <v>24364489.972377934</v>
      </c>
      <c r="N250" s="257">
        <f t="shared" si="92"/>
        <v>27462673.064623922</v>
      </c>
      <c r="O250" s="257">
        <f t="shared" si="93"/>
        <v>29156510.647200003</v>
      </c>
      <c r="P250" s="257">
        <f t="shared" si="94"/>
        <v>30954820.425523225</v>
      </c>
      <c r="Q250" s="258">
        <f t="shared" si="95"/>
        <v>29156510.647200003</v>
      </c>
      <c r="R250" s="257">
        <f t="shared" si="95"/>
        <v>30954820.425523225</v>
      </c>
      <c r="S250" s="257">
        <f t="shared" si="96"/>
        <v>32864046.016027961</v>
      </c>
      <c r="T250" s="257"/>
      <c r="U250" s="257">
        <f t="shared" si="97"/>
        <v>1802972257.9559672</v>
      </c>
      <c r="V250" s="257">
        <f t="shared" si="98"/>
        <v>2032237806.7821703</v>
      </c>
      <c r="W250" s="257">
        <f t="shared" si="99"/>
        <v>2157581787.8928003</v>
      </c>
      <c r="X250" s="258">
        <f t="shared" si="100"/>
        <v>2290656711.4887185</v>
      </c>
      <c r="Y250" s="258">
        <f t="shared" si="101"/>
        <v>2157581787.8928003</v>
      </c>
      <c r="Z250" s="257">
        <f t="shared" si="102"/>
        <v>2290656711.4887185</v>
      </c>
      <c r="AA250" s="257">
        <f t="shared" si="106"/>
        <v>2431939405.186069</v>
      </c>
      <c r="AB250" s="257"/>
      <c r="AC250" s="32" t="str">
        <f t="shared" si="103"/>
        <v>BERTAHAP</v>
      </c>
      <c r="AD250" s="259">
        <f t="shared" si="104"/>
        <v>0</v>
      </c>
      <c r="AE250" s="260">
        <v>2</v>
      </c>
      <c r="AF250" s="261"/>
      <c r="AG250" s="257" t="e">
        <f>IF(AF250&gt;#REF!,"LB","KR")</f>
        <v>#REF!</v>
      </c>
      <c r="AH250" s="261">
        <v>1983270000</v>
      </c>
      <c r="AI250" s="261">
        <v>2235462000</v>
      </c>
      <c r="AJ250" s="261">
        <v>2373340000</v>
      </c>
      <c r="AK250" s="262">
        <v>2519723000</v>
      </c>
      <c r="AL250" s="262">
        <v>2373340000</v>
      </c>
      <c r="AM250" s="261">
        <v>2519723000</v>
      </c>
      <c r="AN250" s="261">
        <v>2675134000</v>
      </c>
      <c r="AO250" s="15"/>
      <c r="AP250" s="15"/>
      <c r="AQ250" s="264">
        <v>-1248563.1177999973</v>
      </c>
      <c r="AR250" s="265"/>
      <c r="AS250" s="266"/>
      <c r="AT250" s="266"/>
      <c r="AU250" s="266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314"/>
      <c r="BT250" s="15"/>
      <c r="BU250" s="15"/>
      <c r="BV250" s="265"/>
      <c r="BW250" s="15"/>
      <c r="BX250" s="15"/>
      <c r="BY250" s="15"/>
      <c r="BZ250" s="15"/>
      <c r="CA250" s="15"/>
      <c r="CB250" s="15"/>
      <c r="CC250" s="15"/>
      <c r="CD250" s="15"/>
      <c r="CE250" s="15"/>
      <c r="CF250" s="42">
        <v>2515740400</v>
      </c>
      <c r="CG250" s="187">
        <v>2670906380</v>
      </c>
    </row>
    <row r="251" spans="1:85">
      <c r="A251" s="3">
        <f t="shared" si="105"/>
        <v>212</v>
      </c>
      <c r="B251" s="249">
        <v>3</v>
      </c>
      <c r="C251" s="250" t="s">
        <v>184</v>
      </c>
      <c r="D251" s="251" t="s">
        <v>32</v>
      </c>
      <c r="E251" s="252"/>
      <c r="F251" s="40" t="s">
        <v>56</v>
      </c>
      <c r="G251" s="253">
        <f t="shared" si="86"/>
        <v>85</v>
      </c>
      <c r="H251" s="253">
        <f t="shared" si="87"/>
        <v>74</v>
      </c>
      <c r="I251" s="254">
        <f t="shared" si="88"/>
        <v>26966806</v>
      </c>
      <c r="J251" s="254">
        <f t="shared" si="89"/>
        <v>1</v>
      </c>
      <c r="K251" s="255">
        <f t="shared" si="90"/>
        <v>1.06</v>
      </c>
      <c r="L251" s="256">
        <f t="shared" si="108"/>
        <v>1.02</v>
      </c>
      <c r="M251" s="257">
        <f t="shared" si="91"/>
        <v>24364489.972377934</v>
      </c>
      <c r="N251" s="257">
        <f t="shared" si="92"/>
        <v>27462673.064623922</v>
      </c>
      <c r="O251" s="257">
        <f t="shared" si="93"/>
        <v>29156510.647200003</v>
      </c>
      <c r="P251" s="257">
        <f t="shared" si="94"/>
        <v>30954820.425523225</v>
      </c>
      <c r="Q251" s="258">
        <f t="shared" si="95"/>
        <v>29156510.647200003</v>
      </c>
      <c r="R251" s="257">
        <f t="shared" si="95"/>
        <v>30954820.425523225</v>
      </c>
      <c r="S251" s="257">
        <f t="shared" si="96"/>
        <v>32864046.016027961</v>
      </c>
      <c r="T251" s="257"/>
      <c r="U251" s="257">
        <f t="shared" si="97"/>
        <v>1802972257.9559672</v>
      </c>
      <c r="V251" s="257">
        <f t="shared" si="98"/>
        <v>2032237806.7821703</v>
      </c>
      <c r="W251" s="257">
        <f t="shared" si="99"/>
        <v>2157581787.8928003</v>
      </c>
      <c r="X251" s="258">
        <f t="shared" si="100"/>
        <v>2290656711.4887185</v>
      </c>
      <c r="Y251" s="258">
        <f t="shared" si="101"/>
        <v>2157581787.8928003</v>
      </c>
      <c r="Z251" s="257">
        <f t="shared" si="102"/>
        <v>2290656711.4887185</v>
      </c>
      <c r="AA251" s="257">
        <f t="shared" si="106"/>
        <v>2431939405.186069</v>
      </c>
      <c r="AB251" s="257"/>
      <c r="AC251" s="32" t="str">
        <f t="shared" si="103"/>
        <v>BERTAHAP</v>
      </c>
      <c r="AD251" s="259">
        <f t="shared" si="104"/>
        <v>0</v>
      </c>
      <c r="AE251" s="260">
        <v>2</v>
      </c>
      <c r="AF251" s="261"/>
      <c r="AG251" s="257" t="e">
        <f>IF(AF251&gt;#REF!,"LB","KR")</f>
        <v>#REF!</v>
      </c>
      <c r="AH251" s="261">
        <v>1983270000</v>
      </c>
      <c r="AI251" s="261">
        <v>2235462000</v>
      </c>
      <c r="AJ251" s="261">
        <v>2373340000</v>
      </c>
      <c r="AK251" s="262">
        <v>2519723000</v>
      </c>
      <c r="AL251" s="262">
        <v>2373340000</v>
      </c>
      <c r="AM251" s="261">
        <v>2519723000</v>
      </c>
      <c r="AN251" s="261">
        <v>2675134000</v>
      </c>
      <c r="AO251" s="15"/>
      <c r="AP251" s="15"/>
      <c r="AQ251" s="264">
        <v>-1248563.1177999973</v>
      </c>
      <c r="AR251" s="265"/>
      <c r="AS251" s="266"/>
      <c r="AT251" s="266"/>
      <c r="AU251" s="266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314"/>
      <c r="BT251" s="15"/>
      <c r="BU251" s="15"/>
      <c r="BV251" s="265"/>
      <c r="BW251" s="15"/>
      <c r="BX251" s="15"/>
      <c r="BY251" s="15"/>
      <c r="BZ251" s="15"/>
      <c r="CA251" s="15"/>
      <c r="CB251" s="15"/>
      <c r="CC251" s="15"/>
      <c r="CD251" s="15"/>
      <c r="CE251" s="15"/>
      <c r="CF251" s="42">
        <v>2515740400</v>
      </c>
      <c r="CG251" s="187">
        <v>2670906380</v>
      </c>
    </row>
    <row r="252" spans="1:85">
      <c r="A252" s="3">
        <f t="shared" si="105"/>
        <v>213</v>
      </c>
      <c r="B252" s="249">
        <v>4</v>
      </c>
      <c r="C252" s="250" t="s">
        <v>184</v>
      </c>
      <c r="D252" s="251" t="s">
        <v>38</v>
      </c>
      <c r="E252" s="252"/>
      <c r="F252" s="40" t="s">
        <v>58</v>
      </c>
      <c r="G252" s="253">
        <f t="shared" si="86"/>
        <v>101</v>
      </c>
      <c r="H252" s="253">
        <f t="shared" si="87"/>
        <v>90</v>
      </c>
      <c r="I252" s="254">
        <f t="shared" si="88"/>
        <v>26966806</v>
      </c>
      <c r="J252" s="254">
        <f t="shared" si="89"/>
        <v>1</v>
      </c>
      <c r="K252" s="255">
        <f t="shared" si="90"/>
        <v>1.06</v>
      </c>
      <c r="L252" s="256">
        <f t="shared" si="108"/>
        <v>1.02</v>
      </c>
      <c r="M252" s="257">
        <f t="shared" si="91"/>
        <v>24364489.972377934</v>
      </c>
      <c r="N252" s="257">
        <f t="shared" si="92"/>
        <v>27462673.064623922</v>
      </c>
      <c r="O252" s="257">
        <f t="shared" si="93"/>
        <v>29156510.647200003</v>
      </c>
      <c r="P252" s="257">
        <f t="shared" si="94"/>
        <v>30954820.425523225</v>
      </c>
      <c r="Q252" s="258">
        <f t="shared" si="95"/>
        <v>29156510.647200003</v>
      </c>
      <c r="R252" s="257">
        <f t="shared" si="95"/>
        <v>30954820.425523225</v>
      </c>
      <c r="S252" s="257">
        <f t="shared" si="96"/>
        <v>32864046.016027961</v>
      </c>
      <c r="T252" s="257"/>
      <c r="U252" s="257">
        <f t="shared" si="97"/>
        <v>2192804097.5140142</v>
      </c>
      <c r="V252" s="257">
        <f t="shared" si="98"/>
        <v>2471640575.816153</v>
      </c>
      <c r="W252" s="257">
        <f t="shared" si="99"/>
        <v>2624085958.2480001</v>
      </c>
      <c r="X252" s="258">
        <f t="shared" si="100"/>
        <v>2785933838.2970901</v>
      </c>
      <c r="Y252" s="258">
        <f t="shared" si="101"/>
        <v>2624085958.2480001</v>
      </c>
      <c r="Z252" s="257">
        <f t="shared" si="102"/>
        <v>2785933838.2970901</v>
      </c>
      <c r="AA252" s="257">
        <f t="shared" si="106"/>
        <v>2957764141.4425163</v>
      </c>
      <c r="AB252" s="257"/>
      <c r="AC252" s="32" t="str">
        <f t="shared" si="103"/>
        <v>BERTAHAP</v>
      </c>
      <c r="AD252" s="259">
        <f t="shared" si="104"/>
        <v>0</v>
      </c>
      <c r="AE252" s="260">
        <v>2</v>
      </c>
      <c r="AF252" s="261"/>
      <c r="AG252" s="257" t="e">
        <f>IF(AF252&gt;#REF!,"LB","KR")</f>
        <v>#REF!</v>
      </c>
      <c r="AH252" s="261">
        <v>2412085000</v>
      </c>
      <c r="AI252" s="261">
        <v>2718805000</v>
      </c>
      <c r="AJ252" s="261">
        <v>2886495000</v>
      </c>
      <c r="AK252" s="262">
        <v>3064528000</v>
      </c>
      <c r="AL252" s="262">
        <v>2886495000</v>
      </c>
      <c r="AM252" s="261">
        <v>3064528000</v>
      </c>
      <c r="AN252" s="261">
        <v>3253541000</v>
      </c>
      <c r="AO252" s="15"/>
      <c r="AP252" s="15"/>
      <c r="AQ252" s="264">
        <v>-1248563.1177999973</v>
      </c>
      <c r="AR252" s="265"/>
      <c r="AS252" s="266"/>
      <c r="AT252" s="266"/>
      <c r="AU252" s="266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314"/>
      <c r="BT252" s="15"/>
      <c r="BU252" s="15"/>
      <c r="BV252" s="265"/>
      <c r="BW252" s="15"/>
      <c r="BX252" s="15"/>
      <c r="BY252" s="15"/>
      <c r="BZ252" s="15"/>
      <c r="CA252" s="15"/>
      <c r="CB252" s="15"/>
      <c r="CC252" s="15"/>
      <c r="CD252" s="15"/>
      <c r="CE252" s="15"/>
      <c r="CF252" s="42">
        <v>3059684700</v>
      </c>
      <c r="CG252" s="187">
        <v>3248399680</v>
      </c>
    </row>
    <row r="253" spans="1:85">
      <c r="A253" s="3">
        <f t="shared" si="105"/>
        <v>214</v>
      </c>
      <c r="B253" s="249">
        <v>5</v>
      </c>
      <c r="C253" s="250" t="s">
        <v>184</v>
      </c>
      <c r="D253" s="251" t="s">
        <v>44</v>
      </c>
      <c r="E253" s="252"/>
      <c r="F253" s="40" t="s">
        <v>60</v>
      </c>
      <c r="G253" s="253">
        <f t="shared" si="86"/>
        <v>101</v>
      </c>
      <c r="H253" s="253">
        <f t="shared" si="87"/>
        <v>90</v>
      </c>
      <c r="I253" s="254">
        <f t="shared" si="88"/>
        <v>26966806</v>
      </c>
      <c r="J253" s="254">
        <f t="shared" si="89"/>
        <v>1</v>
      </c>
      <c r="K253" s="255">
        <f t="shared" si="90"/>
        <v>1.06</v>
      </c>
      <c r="L253" s="256">
        <f t="shared" si="108"/>
        <v>1.02</v>
      </c>
      <c r="M253" s="257">
        <f t="shared" si="91"/>
        <v>24364489.972377934</v>
      </c>
      <c r="N253" s="257">
        <f t="shared" si="92"/>
        <v>27462673.064623922</v>
      </c>
      <c r="O253" s="257">
        <f t="shared" si="93"/>
        <v>29156510.647200003</v>
      </c>
      <c r="P253" s="257">
        <f t="shared" si="94"/>
        <v>30954820.425523225</v>
      </c>
      <c r="Q253" s="258">
        <f t="shared" si="95"/>
        <v>29156510.647200003</v>
      </c>
      <c r="R253" s="257">
        <f t="shared" si="95"/>
        <v>30954820.425523225</v>
      </c>
      <c r="S253" s="257">
        <f t="shared" si="96"/>
        <v>32864046.016027961</v>
      </c>
      <c r="T253" s="257"/>
      <c r="U253" s="257">
        <f t="shared" si="97"/>
        <v>2192804097.5140142</v>
      </c>
      <c r="V253" s="257">
        <f t="shared" si="98"/>
        <v>2471640575.816153</v>
      </c>
      <c r="W253" s="257">
        <f t="shared" si="99"/>
        <v>2624085958.2480001</v>
      </c>
      <c r="X253" s="258">
        <f t="shared" si="100"/>
        <v>2785933838.2970901</v>
      </c>
      <c r="Y253" s="258">
        <f t="shared" si="101"/>
        <v>2624085958.2480001</v>
      </c>
      <c r="Z253" s="257">
        <f t="shared" si="102"/>
        <v>2785933838.2970901</v>
      </c>
      <c r="AA253" s="257">
        <f t="shared" si="106"/>
        <v>2957764141.4425163</v>
      </c>
      <c r="AB253" s="257"/>
      <c r="AC253" s="32" t="str">
        <f t="shared" si="103"/>
        <v>BERTAHAP</v>
      </c>
      <c r="AD253" s="259">
        <f t="shared" si="104"/>
        <v>0</v>
      </c>
      <c r="AE253" s="260">
        <v>2</v>
      </c>
      <c r="AF253" s="261"/>
      <c r="AG253" s="257" t="e">
        <f>IF(AF253&gt;#REF!,"LB","KR")</f>
        <v>#REF!</v>
      </c>
      <c r="AH253" s="261">
        <v>2412085000</v>
      </c>
      <c r="AI253" s="261">
        <v>2718805000</v>
      </c>
      <c r="AJ253" s="261">
        <v>2886495000</v>
      </c>
      <c r="AK253" s="262">
        <v>3064528000</v>
      </c>
      <c r="AL253" s="262">
        <v>2886495000</v>
      </c>
      <c r="AM253" s="261">
        <v>3064528000</v>
      </c>
      <c r="AN253" s="261">
        <v>3253541000</v>
      </c>
      <c r="AO253" s="15"/>
      <c r="AP253" s="15"/>
      <c r="AQ253" s="264">
        <v>-1248563.1177999973</v>
      </c>
      <c r="AR253" s="265"/>
      <c r="AS253" s="266"/>
      <c r="AT253" s="266"/>
      <c r="AU253" s="266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314"/>
      <c r="BT253" s="15"/>
      <c r="BU253" s="15"/>
      <c r="BV253" s="265"/>
      <c r="BW253" s="15"/>
      <c r="BX253" s="15"/>
      <c r="BY253" s="15"/>
      <c r="BZ253" s="15"/>
      <c r="CA253" s="15"/>
      <c r="CB253" s="15"/>
      <c r="CC253" s="15"/>
      <c r="CD253" s="15"/>
      <c r="CE253" s="15"/>
      <c r="CF253" s="42">
        <v>3059684700</v>
      </c>
      <c r="CG253" s="187">
        <v>3248399680</v>
      </c>
    </row>
    <row r="254" spans="1:85">
      <c r="A254" s="3">
        <f t="shared" si="105"/>
        <v>215</v>
      </c>
      <c r="B254" s="249">
        <v>6</v>
      </c>
      <c r="C254" s="250" t="s">
        <v>184</v>
      </c>
      <c r="D254" s="285">
        <v>11</v>
      </c>
      <c r="E254" s="252"/>
      <c r="F254" s="40" t="s">
        <v>62</v>
      </c>
      <c r="G254" s="253">
        <f t="shared" si="86"/>
        <v>101</v>
      </c>
      <c r="H254" s="253">
        <f t="shared" si="87"/>
        <v>90</v>
      </c>
      <c r="I254" s="254">
        <f t="shared" si="88"/>
        <v>26966806</v>
      </c>
      <c r="J254" s="254">
        <f t="shared" si="89"/>
        <v>1</v>
      </c>
      <c r="K254" s="255">
        <f t="shared" si="90"/>
        <v>1.06</v>
      </c>
      <c r="L254" s="256">
        <f t="shared" si="108"/>
        <v>1.02</v>
      </c>
      <c r="M254" s="257">
        <f t="shared" si="91"/>
        <v>24364489.972377934</v>
      </c>
      <c r="N254" s="257">
        <f t="shared" si="92"/>
        <v>27462673.064623922</v>
      </c>
      <c r="O254" s="257">
        <f t="shared" si="93"/>
        <v>29156510.647200003</v>
      </c>
      <c r="P254" s="257">
        <f t="shared" si="94"/>
        <v>30954820.425523225</v>
      </c>
      <c r="Q254" s="258">
        <f t="shared" si="95"/>
        <v>29156510.647200003</v>
      </c>
      <c r="R254" s="257">
        <f t="shared" si="95"/>
        <v>30954820.425523225</v>
      </c>
      <c r="S254" s="257">
        <f t="shared" si="96"/>
        <v>32864046.016027961</v>
      </c>
      <c r="T254" s="257"/>
      <c r="U254" s="257">
        <f t="shared" si="97"/>
        <v>2192804097.5140142</v>
      </c>
      <c r="V254" s="257">
        <f t="shared" si="98"/>
        <v>2471640575.816153</v>
      </c>
      <c r="W254" s="257">
        <f t="shared" si="99"/>
        <v>2624085958.2480001</v>
      </c>
      <c r="X254" s="258">
        <f t="shared" si="100"/>
        <v>2785933838.2970901</v>
      </c>
      <c r="Y254" s="258">
        <f t="shared" si="101"/>
        <v>2624085958.2480001</v>
      </c>
      <c r="Z254" s="257">
        <f t="shared" si="102"/>
        <v>2785933838.2970901</v>
      </c>
      <c r="AA254" s="257">
        <f t="shared" si="106"/>
        <v>2957764141.4425163</v>
      </c>
      <c r="AB254" s="257"/>
      <c r="AC254" s="32" t="str">
        <f t="shared" si="103"/>
        <v>BERTAHAP</v>
      </c>
      <c r="AD254" s="259">
        <f t="shared" si="104"/>
        <v>0</v>
      </c>
      <c r="AE254" s="260">
        <v>2</v>
      </c>
      <c r="AF254" s="261"/>
      <c r="AG254" s="257" t="e">
        <f>IF(AF254&gt;#REF!,"LB","KR")</f>
        <v>#REF!</v>
      </c>
      <c r="AH254" s="261">
        <v>2412085000</v>
      </c>
      <c r="AI254" s="261">
        <v>2718805000</v>
      </c>
      <c r="AJ254" s="261">
        <v>2886495000</v>
      </c>
      <c r="AK254" s="262">
        <v>3064528000</v>
      </c>
      <c r="AL254" s="262">
        <v>2886495000</v>
      </c>
      <c r="AM254" s="261">
        <v>3064528000</v>
      </c>
      <c r="AN254" s="261">
        <v>3253541000</v>
      </c>
      <c r="AO254" s="15"/>
      <c r="AP254" s="15"/>
      <c r="AQ254" s="264">
        <v>-1248563.1177999973</v>
      </c>
      <c r="AR254" s="265"/>
      <c r="AS254" s="266"/>
      <c r="AT254" s="266"/>
      <c r="AU254" s="266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314"/>
      <c r="BT254" s="15"/>
      <c r="BU254" s="15"/>
      <c r="BV254" s="265"/>
      <c r="BW254" s="15"/>
      <c r="BX254" s="15"/>
      <c r="BY254" s="15"/>
      <c r="BZ254" s="15"/>
      <c r="CA254" s="15"/>
      <c r="CB254" s="15"/>
      <c r="CC254" s="15"/>
      <c r="CD254" s="15"/>
      <c r="CE254" s="15"/>
      <c r="CF254" s="42">
        <v>3059684700</v>
      </c>
      <c r="CG254" s="187">
        <v>3248399680</v>
      </c>
    </row>
    <row r="255" spans="1:85">
      <c r="A255" s="3">
        <f t="shared" si="105"/>
        <v>216</v>
      </c>
      <c r="B255" s="249">
        <v>7</v>
      </c>
      <c r="C255" s="250" t="s">
        <v>184</v>
      </c>
      <c r="D255" s="285">
        <v>15</v>
      </c>
      <c r="E255" s="252"/>
      <c r="F255" s="40" t="s">
        <v>64</v>
      </c>
      <c r="G255" s="253">
        <f t="shared" si="86"/>
        <v>101</v>
      </c>
      <c r="H255" s="253">
        <f t="shared" si="87"/>
        <v>90</v>
      </c>
      <c r="I255" s="254">
        <f t="shared" si="88"/>
        <v>26966806</v>
      </c>
      <c r="J255" s="254">
        <f t="shared" si="89"/>
        <v>1</v>
      </c>
      <c r="K255" s="255">
        <f t="shared" si="90"/>
        <v>1.06</v>
      </c>
      <c r="L255" s="256">
        <f t="shared" si="108"/>
        <v>1.02</v>
      </c>
      <c r="M255" s="257">
        <f t="shared" si="91"/>
        <v>24364489.972377934</v>
      </c>
      <c r="N255" s="257">
        <f t="shared" si="92"/>
        <v>27462673.064623922</v>
      </c>
      <c r="O255" s="257">
        <f t="shared" si="93"/>
        <v>29156510.647200003</v>
      </c>
      <c r="P255" s="257">
        <f t="shared" si="94"/>
        <v>30954820.425523225</v>
      </c>
      <c r="Q255" s="258">
        <f t="shared" si="95"/>
        <v>29156510.647200003</v>
      </c>
      <c r="R255" s="257">
        <f t="shared" si="95"/>
        <v>30954820.425523225</v>
      </c>
      <c r="S255" s="257">
        <f t="shared" si="96"/>
        <v>32864046.016027961</v>
      </c>
      <c r="T255" s="257"/>
      <c r="U255" s="257">
        <f t="shared" si="97"/>
        <v>2192804097.5140142</v>
      </c>
      <c r="V255" s="257">
        <f t="shared" si="98"/>
        <v>2471640575.816153</v>
      </c>
      <c r="W255" s="257">
        <f t="shared" si="99"/>
        <v>2624085958.2480001</v>
      </c>
      <c r="X255" s="258">
        <f t="shared" si="100"/>
        <v>2785933838.2970901</v>
      </c>
      <c r="Y255" s="258">
        <f t="shared" si="101"/>
        <v>2624085958.2480001</v>
      </c>
      <c r="Z255" s="257">
        <f t="shared" si="102"/>
        <v>2785933838.2970901</v>
      </c>
      <c r="AA255" s="257">
        <f t="shared" si="106"/>
        <v>2957764141.4425163</v>
      </c>
      <c r="AB255" s="257"/>
      <c r="AC255" s="32" t="str">
        <f t="shared" si="103"/>
        <v>BERTAHAP</v>
      </c>
      <c r="AD255" s="259">
        <f t="shared" si="104"/>
        <v>0</v>
      </c>
      <c r="AE255" s="260">
        <v>2</v>
      </c>
      <c r="AF255" s="261"/>
      <c r="AG255" s="257" t="e">
        <f>IF(AF255&gt;#REF!,"LB","KR")</f>
        <v>#REF!</v>
      </c>
      <c r="AH255" s="261">
        <v>2412085000</v>
      </c>
      <c r="AI255" s="261">
        <v>2718805000</v>
      </c>
      <c r="AJ255" s="261">
        <v>2886495000</v>
      </c>
      <c r="AK255" s="262">
        <v>3064528000</v>
      </c>
      <c r="AL255" s="262">
        <v>2886495000</v>
      </c>
      <c r="AM255" s="261">
        <v>3064528000</v>
      </c>
      <c r="AN255" s="261">
        <v>3253541000</v>
      </c>
      <c r="AO255" s="15"/>
      <c r="AP255" s="15"/>
      <c r="AQ255" s="264">
        <v>-1248563.1177999973</v>
      </c>
      <c r="AR255" s="265"/>
      <c r="AS255" s="266"/>
      <c r="AT255" s="266"/>
      <c r="AU255" s="266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314"/>
      <c r="BT255" s="15"/>
      <c r="BU255" s="15"/>
      <c r="BV255" s="265"/>
      <c r="BW255" s="15"/>
      <c r="BX255" s="15"/>
      <c r="BY255" s="15"/>
      <c r="BZ255" s="15"/>
      <c r="CA255" s="15"/>
      <c r="CB255" s="15"/>
      <c r="CC255" s="15"/>
      <c r="CD255" s="15"/>
      <c r="CE255" s="15"/>
      <c r="CF255" s="42">
        <v>3059684700</v>
      </c>
      <c r="CG255" s="187">
        <v>3248399680</v>
      </c>
    </row>
    <row r="256" spans="1:85">
      <c r="A256" s="3">
        <f t="shared" si="105"/>
        <v>217</v>
      </c>
      <c r="B256" s="249">
        <v>8</v>
      </c>
      <c r="C256" s="250" t="s">
        <v>184</v>
      </c>
      <c r="D256" s="285">
        <v>17</v>
      </c>
      <c r="E256" s="252"/>
      <c r="F256" s="40" t="s">
        <v>67</v>
      </c>
      <c r="G256" s="253">
        <f t="shared" si="86"/>
        <v>85</v>
      </c>
      <c r="H256" s="253">
        <f t="shared" si="87"/>
        <v>74</v>
      </c>
      <c r="I256" s="254">
        <f t="shared" si="88"/>
        <v>26966806</v>
      </c>
      <c r="J256" s="254">
        <f t="shared" si="89"/>
        <v>1</v>
      </c>
      <c r="K256" s="255">
        <f t="shared" si="90"/>
        <v>1.06</v>
      </c>
      <c r="L256" s="256">
        <f t="shared" si="108"/>
        <v>1.02</v>
      </c>
      <c r="M256" s="257">
        <f t="shared" si="91"/>
        <v>24364489.972377934</v>
      </c>
      <c r="N256" s="257">
        <f t="shared" si="92"/>
        <v>27462673.064623922</v>
      </c>
      <c r="O256" s="257">
        <f t="shared" si="93"/>
        <v>29156510.647200003</v>
      </c>
      <c r="P256" s="257">
        <f t="shared" si="94"/>
        <v>30954820.425523225</v>
      </c>
      <c r="Q256" s="258">
        <f t="shared" si="95"/>
        <v>29156510.647200003</v>
      </c>
      <c r="R256" s="257">
        <f t="shared" si="95"/>
        <v>30954820.425523225</v>
      </c>
      <c r="S256" s="257">
        <f t="shared" si="96"/>
        <v>32864046.016027961</v>
      </c>
      <c r="T256" s="257"/>
      <c r="U256" s="257">
        <f t="shared" si="97"/>
        <v>1802972257.9559672</v>
      </c>
      <c r="V256" s="257">
        <f t="shared" si="98"/>
        <v>2032237806.7821703</v>
      </c>
      <c r="W256" s="257">
        <f t="shared" si="99"/>
        <v>2157581787.8928003</v>
      </c>
      <c r="X256" s="258">
        <f t="shared" si="100"/>
        <v>2290656711.4887185</v>
      </c>
      <c r="Y256" s="258">
        <f t="shared" si="101"/>
        <v>2157581787.8928003</v>
      </c>
      <c r="Z256" s="257">
        <f t="shared" si="102"/>
        <v>2290656711.4887185</v>
      </c>
      <c r="AA256" s="257">
        <f t="shared" si="106"/>
        <v>2431939405.186069</v>
      </c>
      <c r="AB256" s="257"/>
      <c r="AC256" s="32" t="str">
        <f t="shared" si="103"/>
        <v>BERTAHAP</v>
      </c>
      <c r="AD256" s="259">
        <f t="shared" si="104"/>
        <v>0</v>
      </c>
      <c r="AE256" s="260">
        <v>2</v>
      </c>
      <c r="AF256" s="261"/>
      <c r="AG256" s="257" t="e">
        <f>IF(AF256&gt;#REF!,"LB","KR")</f>
        <v>#REF!</v>
      </c>
      <c r="AH256" s="261">
        <v>1983270000</v>
      </c>
      <c r="AI256" s="261">
        <v>2235462000</v>
      </c>
      <c r="AJ256" s="261">
        <v>2373340000</v>
      </c>
      <c r="AK256" s="262">
        <v>2519723000</v>
      </c>
      <c r="AL256" s="262">
        <v>2373340000</v>
      </c>
      <c r="AM256" s="261">
        <v>2519723000</v>
      </c>
      <c r="AN256" s="261">
        <v>2675134000</v>
      </c>
      <c r="AO256" s="15"/>
      <c r="AP256" s="15"/>
      <c r="AQ256" s="264">
        <v>-1248563.1177999973</v>
      </c>
      <c r="AR256" s="265"/>
      <c r="AS256" s="266"/>
      <c r="AT256" s="266"/>
      <c r="AU256" s="266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314"/>
      <c r="BT256" s="15"/>
      <c r="BU256" s="15"/>
      <c r="BV256" s="265"/>
      <c r="BW256" s="15"/>
      <c r="BX256" s="15"/>
      <c r="BY256" s="15"/>
      <c r="BZ256" s="15"/>
      <c r="CA256" s="15"/>
      <c r="CB256" s="15"/>
      <c r="CC256" s="15"/>
      <c r="CD256" s="15"/>
      <c r="CE256" s="15"/>
      <c r="CF256" s="42">
        <v>2515740400</v>
      </c>
      <c r="CG256" s="187">
        <v>2670906380</v>
      </c>
    </row>
    <row r="257" spans="1:85">
      <c r="A257" s="3">
        <f t="shared" si="105"/>
        <v>218</v>
      </c>
      <c r="B257" s="249">
        <v>9</v>
      </c>
      <c r="C257" s="250" t="s">
        <v>184</v>
      </c>
      <c r="D257" s="285">
        <v>19</v>
      </c>
      <c r="E257" s="252"/>
      <c r="F257" s="40" t="s">
        <v>78</v>
      </c>
      <c r="G257" s="253">
        <f t="shared" si="86"/>
        <v>138</v>
      </c>
      <c r="H257" s="253">
        <f t="shared" si="87"/>
        <v>120</v>
      </c>
      <c r="I257" s="254">
        <f t="shared" si="88"/>
        <v>26966806</v>
      </c>
      <c r="J257" s="254">
        <f t="shared" si="89"/>
        <v>1</v>
      </c>
      <c r="K257" s="255">
        <f t="shared" si="90"/>
        <v>1.06</v>
      </c>
      <c r="L257" s="256">
        <f t="shared" si="108"/>
        <v>1.02</v>
      </c>
      <c r="M257" s="257">
        <f t="shared" si="91"/>
        <v>24364489.972377934</v>
      </c>
      <c r="N257" s="257">
        <f t="shared" si="92"/>
        <v>27462673.064623922</v>
      </c>
      <c r="O257" s="257">
        <f t="shared" si="93"/>
        <v>29156510.647200003</v>
      </c>
      <c r="P257" s="257">
        <f t="shared" si="94"/>
        <v>30954820.425523225</v>
      </c>
      <c r="Q257" s="258">
        <f t="shared" si="95"/>
        <v>29156510.647200003</v>
      </c>
      <c r="R257" s="257">
        <f t="shared" si="95"/>
        <v>30954820.425523225</v>
      </c>
      <c r="S257" s="257">
        <f t="shared" si="96"/>
        <v>32864046.016027961</v>
      </c>
      <c r="T257" s="257"/>
      <c r="U257" s="257">
        <f t="shared" si="97"/>
        <v>2923738796.6853518</v>
      </c>
      <c r="V257" s="257">
        <f t="shared" si="98"/>
        <v>3295520767.7548704</v>
      </c>
      <c r="W257" s="257">
        <f t="shared" si="99"/>
        <v>3498781277.6640005</v>
      </c>
      <c r="X257" s="258">
        <f t="shared" si="100"/>
        <v>3714578451.0627871</v>
      </c>
      <c r="Y257" s="258">
        <f t="shared" si="101"/>
        <v>3498781277.6640005</v>
      </c>
      <c r="Z257" s="257">
        <f t="shared" si="102"/>
        <v>3714578451.0627871</v>
      </c>
      <c r="AA257" s="257">
        <f t="shared" si="106"/>
        <v>3943685521.9233551</v>
      </c>
      <c r="AB257" s="257"/>
      <c r="AC257" s="32" t="str">
        <f t="shared" si="103"/>
        <v>BERTAHAP</v>
      </c>
      <c r="AD257" s="259">
        <f t="shared" si="104"/>
        <v>0</v>
      </c>
      <c r="AE257" s="260">
        <v>2</v>
      </c>
      <c r="AF257" s="261"/>
      <c r="AG257" s="257" t="e">
        <f>IF(AF257&gt;#REF!,"LB","KR")</f>
        <v>#REF!</v>
      </c>
      <c r="AH257" s="261">
        <v>3216113000</v>
      </c>
      <c r="AI257" s="261">
        <v>3625073000</v>
      </c>
      <c r="AJ257" s="261">
        <v>3848660000</v>
      </c>
      <c r="AK257" s="262">
        <v>4086037000</v>
      </c>
      <c r="AL257" s="262">
        <v>3848660000</v>
      </c>
      <c r="AM257" s="261">
        <v>4086037000</v>
      </c>
      <c r="AN257" s="261">
        <v>4338055000</v>
      </c>
      <c r="AO257" s="15"/>
      <c r="AP257" s="15"/>
      <c r="AQ257" s="264">
        <v>-1248563.1177999973</v>
      </c>
      <c r="AR257" s="265"/>
      <c r="AS257" s="266"/>
      <c r="AT257" s="266"/>
      <c r="AU257" s="266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314"/>
      <c r="BT257" s="15"/>
      <c r="BU257" s="15"/>
      <c r="BV257" s="265"/>
      <c r="BW257" s="15"/>
      <c r="BX257" s="15"/>
      <c r="BY257" s="15"/>
      <c r="BZ257" s="15"/>
      <c r="CA257" s="15"/>
      <c r="CB257" s="15"/>
      <c r="CC257" s="15"/>
      <c r="CD257" s="15"/>
      <c r="CE257" s="15"/>
      <c r="CF257" s="42">
        <v>4079579600</v>
      </c>
      <c r="CG257" s="187">
        <v>4331199220</v>
      </c>
    </row>
    <row r="258" spans="1:85">
      <c r="A258" s="3">
        <f t="shared" si="105"/>
        <v>219</v>
      </c>
      <c r="B258" s="249">
        <v>10</v>
      </c>
      <c r="C258" s="250" t="s">
        <v>184</v>
      </c>
      <c r="D258" s="285">
        <v>21</v>
      </c>
      <c r="E258" s="252"/>
      <c r="F258" s="40" t="s">
        <v>84</v>
      </c>
      <c r="G258" s="253">
        <f t="shared" si="86"/>
        <v>132</v>
      </c>
      <c r="H258" s="253">
        <f t="shared" si="87"/>
        <v>112</v>
      </c>
      <c r="I258" s="254">
        <f t="shared" si="88"/>
        <v>26966806</v>
      </c>
      <c r="J258" s="254">
        <f t="shared" si="89"/>
        <v>3</v>
      </c>
      <c r="K258" s="255">
        <f t="shared" si="90"/>
        <v>1.1000000000000001</v>
      </c>
      <c r="L258" s="256">
        <f t="shared" si="108"/>
        <v>1.02</v>
      </c>
      <c r="M258" s="257">
        <f t="shared" si="91"/>
        <v>25283904.688316725</v>
      </c>
      <c r="N258" s="257">
        <f t="shared" si="92"/>
        <v>28499000.350081429</v>
      </c>
      <c r="O258" s="257">
        <f t="shared" si="93"/>
        <v>30256756.332000002</v>
      </c>
      <c r="P258" s="257">
        <f t="shared" si="94"/>
        <v>32122926.856675044</v>
      </c>
      <c r="Q258" s="258">
        <f t="shared" si="95"/>
        <v>30256756.332000002</v>
      </c>
      <c r="R258" s="257">
        <f t="shared" si="95"/>
        <v>32122926.856675044</v>
      </c>
      <c r="S258" s="257">
        <f t="shared" si="96"/>
        <v>34104198.695878074</v>
      </c>
      <c r="T258" s="257"/>
      <c r="U258" s="257">
        <f t="shared" si="97"/>
        <v>2831797325.0914731</v>
      </c>
      <c r="V258" s="257">
        <f t="shared" si="98"/>
        <v>3191888039.2091198</v>
      </c>
      <c r="W258" s="257">
        <f t="shared" si="99"/>
        <v>3388756709.184</v>
      </c>
      <c r="X258" s="258">
        <f t="shared" si="100"/>
        <v>3597767807.9476051</v>
      </c>
      <c r="Y258" s="258">
        <f t="shared" si="101"/>
        <v>3388756709.184</v>
      </c>
      <c r="Z258" s="257">
        <f t="shared" si="102"/>
        <v>3597767807.9476051</v>
      </c>
      <c r="AA258" s="257">
        <f t="shared" si="106"/>
        <v>3819670253.938344</v>
      </c>
      <c r="AB258" s="257"/>
      <c r="AC258" s="32" t="str">
        <f t="shared" si="103"/>
        <v>BERTAHAP</v>
      </c>
      <c r="AD258" s="259">
        <f t="shared" si="104"/>
        <v>0</v>
      </c>
      <c r="AE258" s="260">
        <v>2</v>
      </c>
      <c r="AF258" s="261"/>
      <c r="AG258" s="257" t="e">
        <f>IF(AF258&gt;#REF!,"LB","KR")</f>
        <v>#REF!</v>
      </c>
      <c r="AH258" s="261">
        <v>3114978000</v>
      </c>
      <c r="AI258" s="261">
        <v>3511077000</v>
      </c>
      <c r="AJ258" s="261">
        <v>3727633000</v>
      </c>
      <c r="AK258" s="262">
        <v>3957545000</v>
      </c>
      <c r="AL258" s="262">
        <v>3727633000</v>
      </c>
      <c r="AM258" s="261">
        <v>3957545000</v>
      </c>
      <c r="AN258" s="261">
        <v>4201638000</v>
      </c>
      <c r="AO258" s="15"/>
      <c r="AP258" s="15"/>
      <c r="AQ258" s="264">
        <v>-148317.43299999833</v>
      </c>
      <c r="AR258" s="265"/>
      <c r="AS258" s="266"/>
      <c r="AT258" s="266"/>
      <c r="AU258" s="266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314"/>
      <c r="BT258" s="15"/>
      <c r="BU258" s="15"/>
      <c r="BV258" s="265"/>
      <c r="BW258" s="15"/>
      <c r="BX258" s="15"/>
      <c r="BY258" s="15"/>
      <c r="BZ258" s="15"/>
      <c r="CA258" s="15"/>
      <c r="CB258" s="15"/>
      <c r="CC258" s="15"/>
      <c r="CD258" s="15"/>
      <c r="CE258" s="15"/>
      <c r="CF258" s="42">
        <v>3951290980</v>
      </c>
      <c r="CG258" s="187">
        <v>4194997700</v>
      </c>
    </row>
    <row r="259" spans="1:85">
      <c r="A259" s="3">
        <f t="shared" si="105"/>
        <v>220</v>
      </c>
      <c r="B259" s="249">
        <v>1</v>
      </c>
      <c r="C259" s="250" t="s">
        <v>185</v>
      </c>
      <c r="D259" s="251" t="s">
        <v>19</v>
      </c>
      <c r="E259" s="252"/>
      <c r="F259" s="40" t="s">
        <v>72</v>
      </c>
      <c r="G259" s="253">
        <f t="shared" si="86"/>
        <v>175</v>
      </c>
      <c r="H259" s="253">
        <f t="shared" si="87"/>
        <v>156</v>
      </c>
      <c r="I259" s="254">
        <f t="shared" si="88"/>
        <v>26966806</v>
      </c>
      <c r="J259" s="254">
        <f t="shared" si="89"/>
        <v>5</v>
      </c>
      <c r="K259" s="255">
        <f t="shared" si="90"/>
        <v>1.08</v>
      </c>
      <c r="L259" s="305">
        <f>SUMIF($AN$4:$AN$22,D259,$BL$4:$BL$22)</f>
        <v>1.03</v>
      </c>
      <c r="M259" s="257">
        <f t="shared" si="91"/>
        <v>25067571.813978184</v>
      </c>
      <c r="N259" s="257">
        <f t="shared" si="92"/>
        <v>28255158.635856133</v>
      </c>
      <c r="O259" s="257">
        <f t="shared" si="93"/>
        <v>29997874.994400002</v>
      </c>
      <c r="P259" s="257">
        <f t="shared" si="94"/>
        <v>31848078.284639321</v>
      </c>
      <c r="Q259" s="258">
        <f t="shared" si="95"/>
        <v>29997874.994400002</v>
      </c>
      <c r="R259" s="257">
        <f t="shared" si="95"/>
        <v>31848078.284639321</v>
      </c>
      <c r="S259" s="257">
        <f t="shared" si="96"/>
        <v>33812398.065325104</v>
      </c>
      <c r="T259" s="257"/>
      <c r="U259" s="257">
        <f t="shared" si="97"/>
        <v>3910541202.9805965</v>
      </c>
      <c r="V259" s="257">
        <f t="shared" si="98"/>
        <v>4407804747.1935568</v>
      </c>
      <c r="W259" s="257">
        <f t="shared" si="99"/>
        <v>4679668499.1264</v>
      </c>
      <c r="X259" s="258">
        <f t="shared" si="100"/>
        <v>4968300212.4037342</v>
      </c>
      <c r="Y259" s="258">
        <f t="shared" si="101"/>
        <v>4679668499.1264</v>
      </c>
      <c r="Z259" s="257">
        <f t="shared" si="102"/>
        <v>4968300212.4037342</v>
      </c>
      <c r="AA259" s="257">
        <f t="shared" si="106"/>
        <v>5274734098.1907158</v>
      </c>
      <c r="AB259" s="257"/>
      <c r="AC259" s="32" t="str">
        <f t="shared" si="103"/>
        <v>BERTAHAP</v>
      </c>
      <c r="AD259" s="259">
        <f t="shared" si="104"/>
        <v>0</v>
      </c>
      <c r="AE259" s="260">
        <v>2</v>
      </c>
      <c r="AF259" s="261"/>
      <c r="AG259" s="257" t="e">
        <f>IF(AF259&gt;#REF!,"LB","KR")</f>
        <v>#REF!</v>
      </c>
      <c r="AH259" s="261">
        <v>4301596000</v>
      </c>
      <c r="AI259" s="261">
        <v>4848586000</v>
      </c>
      <c r="AJ259" s="261">
        <v>5147636000</v>
      </c>
      <c r="AK259" s="262">
        <v>5465131000</v>
      </c>
      <c r="AL259" s="262">
        <v>5147636000</v>
      </c>
      <c r="AM259" s="261">
        <v>5465131000</v>
      </c>
      <c r="AN259" s="261">
        <v>5802208000</v>
      </c>
      <c r="AO259" s="15"/>
      <c r="AP259" s="15"/>
      <c r="AQ259" s="264">
        <v>-407198.77059999853</v>
      </c>
      <c r="AR259" s="265"/>
      <c r="AS259" s="266"/>
      <c r="AT259" s="266"/>
      <c r="AU259" s="266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314"/>
      <c r="BT259" s="15"/>
      <c r="BU259" s="15"/>
      <c r="BV259" s="265"/>
      <c r="BW259" s="15"/>
      <c r="BX259" s="15"/>
      <c r="BY259" s="15"/>
      <c r="BZ259" s="15"/>
      <c r="CA259" s="15"/>
      <c r="CB259" s="15"/>
      <c r="CC259" s="15"/>
      <c r="CD259" s="15"/>
      <c r="CE259" s="15"/>
      <c r="CF259" s="42">
        <v>5456494160</v>
      </c>
      <c r="CG259" s="187">
        <v>5793038860</v>
      </c>
    </row>
    <row r="260" spans="1:85">
      <c r="A260" s="3">
        <f t="shared" si="105"/>
        <v>221</v>
      </c>
      <c r="B260" s="249">
        <v>2</v>
      </c>
      <c r="C260" s="250" t="s">
        <v>185</v>
      </c>
      <c r="D260" s="251" t="s">
        <v>29</v>
      </c>
      <c r="E260" s="252"/>
      <c r="F260" s="40" t="s">
        <v>74</v>
      </c>
      <c r="G260" s="253">
        <f t="shared" si="86"/>
        <v>85</v>
      </c>
      <c r="H260" s="253">
        <f t="shared" si="87"/>
        <v>74</v>
      </c>
      <c r="I260" s="254">
        <f t="shared" si="88"/>
        <v>26966806</v>
      </c>
      <c r="J260" s="254">
        <f t="shared" si="89"/>
        <v>1</v>
      </c>
      <c r="K260" s="255">
        <f t="shared" si="90"/>
        <v>1.06</v>
      </c>
      <c r="L260" s="305">
        <f t="shared" ref="L260:L266" si="109">SUMIF($AN$4:$AN$22,D260,$BL$4:$BL$22)</f>
        <v>1.03</v>
      </c>
      <c r="M260" s="257">
        <f t="shared" si="91"/>
        <v>24603357.52112674</v>
      </c>
      <c r="N260" s="257">
        <f t="shared" si="92"/>
        <v>27731914.957414355</v>
      </c>
      <c r="O260" s="257">
        <f t="shared" si="93"/>
        <v>29442358.790800005</v>
      </c>
      <c r="P260" s="257">
        <f t="shared" si="94"/>
        <v>31258299.057146005</v>
      </c>
      <c r="Q260" s="258">
        <f t="shared" si="95"/>
        <v>29442358.790800005</v>
      </c>
      <c r="R260" s="257">
        <f t="shared" si="95"/>
        <v>31258299.057146005</v>
      </c>
      <c r="S260" s="257">
        <f t="shared" si="96"/>
        <v>33186242.545596864</v>
      </c>
      <c r="T260" s="257"/>
      <c r="U260" s="257">
        <f t="shared" si="97"/>
        <v>1820648456.5633788</v>
      </c>
      <c r="V260" s="257">
        <f t="shared" si="98"/>
        <v>2052161706.8486624</v>
      </c>
      <c r="W260" s="257">
        <f t="shared" si="99"/>
        <v>2178734550.5192003</v>
      </c>
      <c r="X260" s="258">
        <f t="shared" si="100"/>
        <v>2313114130.2288046</v>
      </c>
      <c r="Y260" s="258">
        <f t="shared" si="101"/>
        <v>2178734550.5192003</v>
      </c>
      <c r="Z260" s="257">
        <f t="shared" si="102"/>
        <v>2313114130.2288046</v>
      </c>
      <c r="AA260" s="257">
        <f t="shared" si="106"/>
        <v>2455781948.3741679</v>
      </c>
      <c r="AB260" s="257"/>
      <c r="AC260" s="32" t="str">
        <f t="shared" si="103"/>
        <v>BERTAHAP</v>
      </c>
      <c r="AD260" s="259">
        <f t="shared" si="104"/>
        <v>0</v>
      </c>
      <c r="AE260" s="260">
        <v>2</v>
      </c>
      <c r="AF260" s="261"/>
      <c r="AG260" s="257" t="e">
        <f>IF(AF260&gt;#REF!,"LB","KR")</f>
        <v>#REF!</v>
      </c>
      <c r="AH260" s="261">
        <v>2002714000</v>
      </c>
      <c r="AI260" s="261">
        <v>2257378000</v>
      </c>
      <c r="AJ260" s="261">
        <v>2396609000</v>
      </c>
      <c r="AK260" s="262">
        <v>2544426000</v>
      </c>
      <c r="AL260" s="262">
        <v>2396609000</v>
      </c>
      <c r="AM260" s="261">
        <v>2544426000</v>
      </c>
      <c r="AN260" s="261">
        <v>2701361000</v>
      </c>
      <c r="AO260" s="15"/>
      <c r="AP260" s="15"/>
      <c r="AQ260" s="264">
        <v>-962714.9741999954</v>
      </c>
      <c r="AR260" s="265"/>
      <c r="AS260" s="266"/>
      <c r="AT260" s="266"/>
      <c r="AU260" s="266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314"/>
      <c r="BT260" s="15"/>
      <c r="BU260" s="15"/>
      <c r="BV260" s="265"/>
      <c r="BW260" s="15"/>
      <c r="BX260" s="15"/>
      <c r="BY260" s="15"/>
      <c r="BZ260" s="15"/>
      <c r="CA260" s="15"/>
      <c r="CB260" s="15"/>
      <c r="CC260" s="15"/>
      <c r="CD260" s="15"/>
      <c r="CE260" s="15"/>
      <c r="CF260" s="42">
        <v>2540405540</v>
      </c>
      <c r="CG260" s="187">
        <v>2697091560</v>
      </c>
    </row>
    <row r="261" spans="1:85">
      <c r="A261" s="3">
        <f t="shared" si="105"/>
        <v>222</v>
      </c>
      <c r="B261" s="249">
        <v>3</v>
      </c>
      <c r="C261" s="250" t="s">
        <v>185</v>
      </c>
      <c r="D261" s="251" t="s">
        <v>32</v>
      </c>
      <c r="E261" s="252"/>
      <c r="F261" s="40" t="s">
        <v>56</v>
      </c>
      <c r="G261" s="253">
        <f t="shared" si="86"/>
        <v>85</v>
      </c>
      <c r="H261" s="253">
        <f t="shared" si="87"/>
        <v>74</v>
      </c>
      <c r="I261" s="254">
        <f t="shared" si="88"/>
        <v>26966806</v>
      </c>
      <c r="J261" s="254">
        <f t="shared" si="89"/>
        <v>1</v>
      </c>
      <c r="K261" s="255">
        <f t="shared" si="90"/>
        <v>1.06</v>
      </c>
      <c r="L261" s="305">
        <f t="shared" si="109"/>
        <v>1.03</v>
      </c>
      <c r="M261" s="257">
        <f t="shared" si="91"/>
        <v>24603357.52112674</v>
      </c>
      <c r="N261" s="257">
        <f t="shared" si="92"/>
        <v>27731914.957414355</v>
      </c>
      <c r="O261" s="257">
        <f t="shared" si="93"/>
        <v>29442358.790800005</v>
      </c>
      <c r="P261" s="257">
        <f t="shared" si="94"/>
        <v>31258299.057146005</v>
      </c>
      <c r="Q261" s="258">
        <f t="shared" si="95"/>
        <v>29442358.790800005</v>
      </c>
      <c r="R261" s="257">
        <f t="shared" si="95"/>
        <v>31258299.057146005</v>
      </c>
      <c r="S261" s="257">
        <f t="shared" si="96"/>
        <v>33186242.545596864</v>
      </c>
      <c r="T261" s="257"/>
      <c r="U261" s="257">
        <f t="shared" si="97"/>
        <v>1820648456.5633788</v>
      </c>
      <c r="V261" s="257">
        <f t="shared" si="98"/>
        <v>2052161706.8486624</v>
      </c>
      <c r="W261" s="257">
        <f t="shared" si="99"/>
        <v>2178734550.5192003</v>
      </c>
      <c r="X261" s="258">
        <f t="shared" si="100"/>
        <v>2313114130.2288046</v>
      </c>
      <c r="Y261" s="258">
        <f t="shared" si="101"/>
        <v>2178734550.5192003</v>
      </c>
      <c r="Z261" s="257">
        <f t="shared" si="102"/>
        <v>2313114130.2288046</v>
      </c>
      <c r="AA261" s="257">
        <f t="shared" si="106"/>
        <v>2455781948.3741679</v>
      </c>
      <c r="AB261" s="257"/>
      <c r="AC261" s="32" t="str">
        <f t="shared" si="103"/>
        <v>BERTAHAP</v>
      </c>
      <c r="AD261" s="259">
        <f t="shared" si="104"/>
        <v>0</v>
      </c>
      <c r="AE261" s="260">
        <v>2</v>
      </c>
      <c r="AF261" s="261"/>
      <c r="AG261" s="257" t="e">
        <f>IF(AF261&gt;#REF!,"LB","KR")</f>
        <v>#REF!</v>
      </c>
      <c r="AH261" s="261">
        <v>2002714000</v>
      </c>
      <c r="AI261" s="261">
        <v>2257378000</v>
      </c>
      <c r="AJ261" s="261">
        <v>2396609000</v>
      </c>
      <c r="AK261" s="262">
        <v>2544426000</v>
      </c>
      <c r="AL261" s="262">
        <v>2396609000</v>
      </c>
      <c r="AM261" s="261">
        <v>2544426000</v>
      </c>
      <c r="AN261" s="261">
        <v>2701361000</v>
      </c>
      <c r="AO261" s="15"/>
      <c r="AP261" s="15"/>
      <c r="AQ261" s="264">
        <v>-962714.9741999954</v>
      </c>
      <c r="AR261" s="265"/>
      <c r="AS261" s="266"/>
      <c r="AT261" s="266"/>
      <c r="AU261" s="266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314"/>
      <c r="BT261" s="15"/>
      <c r="BU261" s="15"/>
      <c r="BV261" s="265"/>
      <c r="BW261" s="15"/>
      <c r="BX261" s="15"/>
      <c r="BY261" s="15"/>
      <c r="BZ261" s="15"/>
      <c r="CA261" s="15"/>
      <c r="CB261" s="15"/>
      <c r="CC261" s="15"/>
      <c r="CD261" s="15"/>
      <c r="CE261" s="15"/>
      <c r="CF261" s="42">
        <v>2540405540</v>
      </c>
      <c r="CG261" s="187">
        <v>2697091560</v>
      </c>
    </row>
    <row r="262" spans="1:85">
      <c r="A262" s="3">
        <f t="shared" si="105"/>
        <v>223</v>
      </c>
      <c r="B262" s="249">
        <v>4</v>
      </c>
      <c r="C262" s="250" t="s">
        <v>185</v>
      </c>
      <c r="D262" s="251" t="s">
        <v>38</v>
      </c>
      <c r="E262" s="252"/>
      <c r="F262" s="40" t="s">
        <v>58</v>
      </c>
      <c r="G262" s="253">
        <f t="shared" si="86"/>
        <v>101</v>
      </c>
      <c r="H262" s="253">
        <f t="shared" si="87"/>
        <v>90</v>
      </c>
      <c r="I262" s="254">
        <f t="shared" si="88"/>
        <v>26966806</v>
      </c>
      <c r="J262" s="254">
        <f t="shared" si="89"/>
        <v>1</v>
      </c>
      <c r="K262" s="255">
        <f t="shared" si="90"/>
        <v>1.06</v>
      </c>
      <c r="L262" s="305">
        <f t="shared" si="109"/>
        <v>1.03</v>
      </c>
      <c r="M262" s="257">
        <f t="shared" si="91"/>
        <v>24603357.52112674</v>
      </c>
      <c r="N262" s="257">
        <f t="shared" si="92"/>
        <v>27731914.957414355</v>
      </c>
      <c r="O262" s="257">
        <f t="shared" si="93"/>
        <v>29442358.790800005</v>
      </c>
      <c r="P262" s="257">
        <f t="shared" si="94"/>
        <v>31258299.057146005</v>
      </c>
      <c r="Q262" s="258">
        <f t="shared" si="95"/>
        <v>29442358.790800005</v>
      </c>
      <c r="R262" s="257">
        <f t="shared" si="95"/>
        <v>31258299.057146005</v>
      </c>
      <c r="S262" s="257">
        <f t="shared" si="96"/>
        <v>33186242.545596864</v>
      </c>
      <c r="T262" s="257"/>
      <c r="U262" s="257">
        <f t="shared" si="97"/>
        <v>2214302176.9014068</v>
      </c>
      <c r="V262" s="257">
        <f t="shared" si="98"/>
        <v>2495872346.1672921</v>
      </c>
      <c r="W262" s="257">
        <f t="shared" si="99"/>
        <v>2649812291.1720004</v>
      </c>
      <c r="X262" s="258">
        <f t="shared" si="100"/>
        <v>2813246915.1431403</v>
      </c>
      <c r="Y262" s="258">
        <f t="shared" si="101"/>
        <v>2649812291.1720004</v>
      </c>
      <c r="Z262" s="257">
        <f t="shared" si="102"/>
        <v>2813246915.1431403</v>
      </c>
      <c r="AA262" s="257">
        <f t="shared" si="106"/>
        <v>2986761829.1037178</v>
      </c>
      <c r="AB262" s="257"/>
      <c r="AC262" s="32" t="str">
        <f t="shared" si="103"/>
        <v>BERTAHAP</v>
      </c>
      <c r="AD262" s="259">
        <f t="shared" si="104"/>
        <v>0</v>
      </c>
      <c r="AE262" s="260">
        <v>2</v>
      </c>
      <c r="AF262" s="261"/>
      <c r="AG262" s="257" t="e">
        <f>IF(AF262&gt;#REF!,"LB","KR")</f>
        <v>#REF!</v>
      </c>
      <c r="AH262" s="261">
        <v>2435733000</v>
      </c>
      <c r="AI262" s="261">
        <v>2745460000</v>
      </c>
      <c r="AJ262" s="261">
        <v>2914794000</v>
      </c>
      <c r="AK262" s="262">
        <v>3094572000</v>
      </c>
      <c r="AL262" s="262">
        <v>2914794000</v>
      </c>
      <c r="AM262" s="261">
        <v>3094572000</v>
      </c>
      <c r="AN262" s="261">
        <v>3285439000</v>
      </c>
      <c r="AO262" s="15"/>
      <c r="AP262" s="15"/>
      <c r="AQ262" s="264">
        <v>-962714.9741999954</v>
      </c>
      <c r="AR262" s="265"/>
      <c r="AS262" s="266"/>
      <c r="AT262" s="266"/>
      <c r="AU262" s="266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314"/>
      <c r="BT262" s="15"/>
      <c r="BU262" s="15"/>
      <c r="BV262" s="265"/>
      <c r="BW262" s="15"/>
      <c r="BX262" s="15"/>
      <c r="BY262" s="15"/>
      <c r="BZ262" s="15"/>
      <c r="CA262" s="15"/>
      <c r="CB262" s="15"/>
      <c r="CC262" s="15"/>
      <c r="CD262" s="15"/>
      <c r="CE262" s="15"/>
      <c r="CF262" s="42">
        <v>3089681640</v>
      </c>
      <c r="CG262" s="187">
        <v>3280246320</v>
      </c>
    </row>
    <row r="263" spans="1:85">
      <c r="A263" s="3">
        <f t="shared" si="105"/>
        <v>224</v>
      </c>
      <c r="B263" s="249">
        <v>5</v>
      </c>
      <c r="C263" s="250" t="s">
        <v>185</v>
      </c>
      <c r="D263" s="285">
        <v>15</v>
      </c>
      <c r="E263" s="252"/>
      <c r="F263" s="40" t="s">
        <v>64</v>
      </c>
      <c r="G263" s="253">
        <f t="shared" si="86"/>
        <v>101</v>
      </c>
      <c r="H263" s="253">
        <f t="shared" si="87"/>
        <v>90</v>
      </c>
      <c r="I263" s="254">
        <f t="shared" si="88"/>
        <v>26966806</v>
      </c>
      <c r="J263" s="254">
        <f t="shared" si="89"/>
        <v>1</v>
      </c>
      <c r="K263" s="255">
        <f t="shared" si="90"/>
        <v>1.06</v>
      </c>
      <c r="L263" s="305">
        <f t="shared" si="109"/>
        <v>1.03</v>
      </c>
      <c r="M263" s="257">
        <f t="shared" si="91"/>
        <v>24603357.52112674</v>
      </c>
      <c r="N263" s="257">
        <f t="shared" si="92"/>
        <v>27731914.957414355</v>
      </c>
      <c r="O263" s="257">
        <f t="shared" si="93"/>
        <v>29442358.790800005</v>
      </c>
      <c r="P263" s="257">
        <f t="shared" si="94"/>
        <v>31258299.057146005</v>
      </c>
      <c r="Q263" s="258">
        <f t="shared" si="95"/>
        <v>29442358.790800005</v>
      </c>
      <c r="R263" s="257">
        <f t="shared" si="95"/>
        <v>31258299.057146005</v>
      </c>
      <c r="S263" s="257">
        <f t="shared" si="96"/>
        <v>33186242.545596864</v>
      </c>
      <c r="T263" s="257"/>
      <c r="U263" s="257">
        <f t="shared" si="97"/>
        <v>2214302176.9014068</v>
      </c>
      <c r="V263" s="257">
        <f t="shared" si="98"/>
        <v>2495872346.1672921</v>
      </c>
      <c r="W263" s="257">
        <f t="shared" si="99"/>
        <v>2649812291.1720004</v>
      </c>
      <c r="X263" s="258">
        <f t="shared" si="100"/>
        <v>2813246915.1431403</v>
      </c>
      <c r="Y263" s="258">
        <f t="shared" si="101"/>
        <v>2649812291.1720004</v>
      </c>
      <c r="Z263" s="257">
        <f t="shared" si="102"/>
        <v>2813246915.1431403</v>
      </c>
      <c r="AA263" s="257">
        <f t="shared" si="106"/>
        <v>2986761829.1037178</v>
      </c>
      <c r="AB263" s="257"/>
      <c r="AC263" s="32" t="str">
        <f t="shared" si="103"/>
        <v>BERTAHAP</v>
      </c>
      <c r="AD263" s="259">
        <f t="shared" si="104"/>
        <v>0</v>
      </c>
      <c r="AE263" s="260">
        <v>2</v>
      </c>
      <c r="AF263" s="261"/>
      <c r="AG263" s="257" t="e">
        <f>IF(AF263&gt;#REF!,"LB","KR")</f>
        <v>#REF!</v>
      </c>
      <c r="AH263" s="261">
        <v>2435733000</v>
      </c>
      <c r="AI263" s="261">
        <v>2745460000</v>
      </c>
      <c r="AJ263" s="261">
        <v>2914794000</v>
      </c>
      <c r="AK263" s="262">
        <v>3094572000</v>
      </c>
      <c r="AL263" s="262">
        <v>2914794000</v>
      </c>
      <c r="AM263" s="261">
        <v>3094572000</v>
      </c>
      <c r="AN263" s="261">
        <v>3285439000</v>
      </c>
      <c r="AO263" s="15"/>
      <c r="AP263" s="15"/>
      <c r="AQ263" s="264">
        <v>-962714.9741999954</v>
      </c>
      <c r="AR263" s="265"/>
      <c r="AS263" s="266"/>
      <c r="AT263" s="266"/>
      <c r="AU263" s="266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314"/>
      <c r="BT263" s="15"/>
      <c r="BU263" s="15"/>
      <c r="BV263" s="265"/>
      <c r="BW263" s="15"/>
      <c r="BX263" s="15"/>
      <c r="BY263" s="15"/>
      <c r="BZ263" s="15"/>
      <c r="CA263" s="15"/>
      <c r="CB263" s="15"/>
      <c r="CC263" s="15"/>
      <c r="CD263" s="15"/>
      <c r="CE263" s="15"/>
      <c r="CF263" s="42">
        <v>3089681640</v>
      </c>
      <c r="CG263" s="187">
        <v>3280246320</v>
      </c>
    </row>
    <row r="264" spans="1:85">
      <c r="A264" s="3">
        <f t="shared" si="105"/>
        <v>225</v>
      </c>
      <c r="B264" s="249">
        <v>6</v>
      </c>
      <c r="C264" s="250" t="s">
        <v>185</v>
      </c>
      <c r="D264" s="285">
        <v>17</v>
      </c>
      <c r="E264" s="252"/>
      <c r="F264" s="40" t="s">
        <v>67</v>
      </c>
      <c r="G264" s="253">
        <f t="shared" si="86"/>
        <v>85</v>
      </c>
      <c r="H264" s="253">
        <f t="shared" si="87"/>
        <v>74</v>
      </c>
      <c r="I264" s="254">
        <f t="shared" si="88"/>
        <v>26966806</v>
      </c>
      <c r="J264" s="254">
        <f t="shared" si="89"/>
        <v>1</v>
      </c>
      <c r="K264" s="255">
        <f t="shared" si="90"/>
        <v>1.06</v>
      </c>
      <c r="L264" s="305">
        <f t="shared" si="109"/>
        <v>1.03</v>
      </c>
      <c r="M264" s="257">
        <f t="shared" si="91"/>
        <v>24603357.52112674</v>
      </c>
      <c r="N264" s="257">
        <f t="shared" si="92"/>
        <v>27731914.957414355</v>
      </c>
      <c r="O264" s="257">
        <f t="shared" si="93"/>
        <v>29442358.790800005</v>
      </c>
      <c r="P264" s="257">
        <f t="shared" si="94"/>
        <v>31258299.057146005</v>
      </c>
      <c r="Q264" s="258">
        <f t="shared" si="95"/>
        <v>29442358.790800005</v>
      </c>
      <c r="R264" s="257">
        <f t="shared" si="95"/>
        <v>31258299.057146005</v>
      </c>
      <c r="S264" s="257">
        <f t="shared" si="96"/>
        <v>33186242.545596864</v>
      </c>
      <c r="T264" s="257"/>
      <c r="U264" s="257">
        <f t="shared" si="97"/>
        <v>1820648456.5633788</v>
      </c>
      <c r="V264" s="257">
        <f t="shared" si="98"/>
        <v>2052161706.8486624</v>
      </c>
      <c r="W264" s="257">
        <f t="shared" si="99"/>
        <v>2178734550.5192003</v>
      </c>
      <c r="X264" s="258">
        <f t="shared" si="100"/>
        <v>2313114130.2288046</v>
      </c>
      <c r="Y264" s="258">
        <f t="shared" si="101"/>
        <v>2178734550.5192003</v>
      </c>
      <c r="Z264" s="257">
        <f t="shared" si="102"/>
        <v>2313114130.2288046</v>
      </c>
      <c r="AA264" s="257">
        <f t="shared" si="106"/>
        <v>2455781948.3741679</v>
      </c>
      <c r="AB264" s="257"/>
      <c r="AC264" s="32" t="str">
        <f t="shared" si="103"/>
        <v>BERTAHAP</v>
      </c>
      <c r="AD264" s="259">
        <f t="shared" si="104"/>
        <v>0</v>
      </c>
      <c r="AE264" s="260">
        <v>2</v>
      </c>
      <c r="AF264" s="261"/>
      <c r="AG264" s="257" t="e">
        <f>IF(AF264&gt;#REF!,"LB","KR")</f>
        <v>#REF!</v>
      </c>
      <c r="AH264" s="261">
        <v>2002714000</v>
      </c>
      <c r="AI264" s="261">
        <v>2257378000</v>
      </c>
      <c r="AJ264" s="261">
        <v>2396609000</v>
      </c>
      <c r="AK264" s="262">
        <v>2544426000</v>
      </c>
      <c r="AL264" s="262">
        <v>2396609000</v>
      </c>
      <c r="AM264" s="261">
        <v>2544426000</v>
      </c>
      <c r="AN264" s="261">
        <v>2701361000</v>
      </c>
      <c r="AO264" s="15"/>
      <c r="AP264" s="15"/>
      <c r="AQ264" s="264">
        <v>-962714.9741999954</v>
      </c>
      <c r="AR264" s="265"/>
      <c r="AS264" s="266"/>
      <c r="AT264" s="266"/>
      <c r="AU264" s="266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314"/>
      <c r="BT264" s="15"/>
      <c r="BU264" s="15"/>
      <c r="BV264" s="265"/>
      <c r="BW264" s="15"/>
      <c r="BX264" s="15"/>
      <c r="BY264" s="15"/>
      <c r="BZ264" s="15"/>
      <c r="CA264" s="15"/>
      <c r="CB264" s="15"/>
      <c r="CC264" s="15"/>
      <c r="CD264" s="15"/>
      <c r="CE264" s="15"/>
      <c r="CF264" s="42">
        <v>2540405540</v>
      </c>
      <c r="CG264" s="187">
        <v>2697091560</v>
      </c>
    </row>
    <row r="265" spans="1:85">
      <c r="A265" s="3">
        <f t="shared" si="105"/>
        <v>226</v>
      </c>
      <c r="B265" s="249">
        <v>7</v>
      </c>
      <c r="C265" s="250" t="s">
        <v>185</v>
      </c>
      <c r="D265" s="285">
        <v>19</v>
      </c>
      <c r="E265" s="252"/>
      <c r="F265" s="40" t="s">
        <v>78</v>
      </c>
      <c r="G265" s="253">
        <f t="shared" si="86"/>
        <v>138</v>
      </c>
      <c r="H265" s="253">
        <f t="shared" si="87"/>
        <v>120</v>
      </c>
      <c r="I265" s="254">
        <f t="shared" si="88"/>
        <v>26966806</v>
      </c>
      <c r="J265" s="254">
        <f t="shared" si="89"/>
        <v>1</v>
      </c>
      <c r="K265" s="255">
        <f t="shared" si="90"/>
        <v>1.06</v>
      </c>
      <c r="L265" s="305">
        <f t="shared" si="109"/>
        <v>1.03</v>
      </c>
      <c r="M265" s="257">
        <f t="shared" si="91"/>
        <v>24603357.52112674</v>
      </c>
      <c r="N265" s="257">
        <f t="shared" si="92"/>
        <v>27731914.957414355</v>
      </c>
      <c r="O265" s="257">
        <f t="shared" si="93"/>
        <v>29442358.790800005</v>
      </c>
      <c r="P265" s="257">
        <f t="shared" si="94"/>
        <v>31258299.057146005</v>
      </c>
      <c r="Q265" s="258">
        <f t="shared" si="95"/>
        <v>29442358.790800005</v>
      </c>
      <c r="R265" s="257">
        <f t="shared" si="95"/>
        <v>31258299.057146005</v>
      </c>
      <c r="S265" s="257">
        <f t="shared" si="96"/>
        <v>33186242.545596864</v>
      </c>
      <c r="T265" s="257"/>
      <c r="U265" s="257">
        <f t="shared" si="97"/>
        <v>2952402902.5352087</v>
      </c>
      <c r="V265" s="257">
        <f t="shared" si="98"/>
        <v>3327829794.8897228</v>
      </c>
      <c r="W265" s="257">
        <f t="shared" si="99"/>
        <v>3533083054.8960009</v>
      </c>
      <c r="X265" s="258">
        <f t="shared" si="100"/>
        <v>3750995886.8575206</v>
      </c>
      <c r="Y265" s="258">
        <f t="shared" si="101"/>
        <v>3533083054.8960009</v>
      </c>
      <c r="Z265" s="257">
        <f t="shared" si="102"/>
        <v>3750995886.8575206</v>
      </c>
      <c r="AA265" s="257">
        <f t="shared" si="106"/>
        <v>3982349105.4716239</v>
      </c>
      <c r="AB265" s="257"/>
      <c r="AC265" s="32" t="str">
        <f t="shared" si="103"/>
        <v>BERTAHAP</v>
      </c>
      <c r="AD265" s="259">
        <f t="shared" si="104"/>
        <v>0</v>
      </c>
      <c r="AE265" s="260">
        <v>2</v>
      </c>
      <c r="AF265" s="261"/>
      <c r="AG265" s="257" t="e">
        <f>IF(AF265&gt;#REF!,"LB","KR")</f>
        <v>#REF!</v>
      </c>
      <c r="AH265" s="261">
        <v>3247644000</v>
      </c>
      <c r="AI265" s="261">
        <v>3660613000</v>
      </c>
      <c r="AJ265" s="261">
        <v>3886392000</v>
      </c>
      <c r="AK265" s="262">
        <v>4126096000</v>
      </c>
      <c r="AL265" s="262">
        <v>3886392000</v>
      </c>
      <c r="AM265" s="261">
        <v>4126096000</v>
      </c>
      <c r="AN265" s="261">
        <v>4380585000</v>
      </c>
      <c r="AO265" s="15"/>
      <c r="AP265" s="15"/>
      <c r="AQ265" s="264">
        <v>-962714.9741999954</v>
      </c>
      <c r="AR265" s="265"/>
      <c r="AS265" s="266"/>
      <c r="AT265" s="266"/>
      <c r="AU265" s="266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314"/>
      <c r="BT265" s="15"/>
      <c r="BU265" s="15"/>
      <c r="BV265" s="265"/>
      <c r="BW265" s="15"/>
      <c r="BX265" s="15"/>
      <c r="BY265" s="15"/>
      <c r="BZ265" s="15"/>
      <c r="CA265" s="15"/>
      <c r="CB265" s="15"/>
      <c r="CC265" s="15"/>
      <c r="CD265" s="15"/>
      <c r="CE265" s="15"/>
      <c r="CF265" s="42">
        <v>4119575520</v>
      </c>
      <c r="CG265" s="187">
        <v>4373661760</v>
      </c>
    </row>
    <row r="266" spans="1:85">
      <c r="A266" s="3">
        <f t="shared" si="105"/>
        <v>227</v>
      </c>
      <c r="B266" s="249">
        <v>8</v>
      </c>
      <c r="C266" s="250" t="s">
        <v>185</v>
      </c>
      <c r="D266" s="285">
        <v>21</v>
      </c>
      <c r="E266" s="252"/>
      <c r="F266" s="40" t="s">
        <v>84</v>
      </c>
      <c r="G266" s="253">
        <f t="shared" si="86"/>
        <v>132</v>
      </c>
      <c r="H266" s="253">
        <f t="shared" si="87"/>
        <v>112</v>
      </c>
      <c r="I266" s="254">
        <f t="shared" si="88"/>
        <v>26966806</v>
      </c>
      <c r="J266" s="254">
        <f t="shared" si="89"/>
        <v>3</v>
      </c>
      <c r="K266" s="255">
        <f t="shared" si="90"/>
        <v>1.1000000000000001</v>
      </c>
      <c r="L266" s="305">
        <f t="shared" si="109"/>
        <v>1.03</v>
      </c>
      <c r="M266" s="257">
        <f t="shared" si="91"/>
        <v>25531786.106829632</v>
      </c>
      <c r="N266" s="257">
        <f t="shared" si="92"/>
        <v>28778402.314297915</v>
      </c>
      <c r="O266" s="257">
        <f t="shared" si="93"/>
        <v>30553391.198000003</v>
      </c>
      <c r="P266" s="257">
        <f t="shared" si="94"/>
        <v>32437857.512132645</v>
      </c>
      <c r="Q266" s="258">
        <f t="shared" si="95"/>
        <v>30553391.198000003</v>
      </c>
      <c r="R266" s="257">
        <f t="shared" si="95"/>
        <v>32437857.512132645</v>
      </c>
      <c r="S266" s="257">
        <f t="shared" si="96"/>
        <v>34438553.585053347</v>
      </c>
      <c r="T266" s="257"/>
      <c r="U266" s="257">
        <f t="shared" si="97"/>
        <v>2859560043.9649186</v>
      </c>
      <c r="V266" s="257">
        <f t="shared" si="98"/>
        <v>3223181059.2013664</v>
      </c>
      <c r="W266" s="257">
        <f t="shared" si="99"/>
        <v>3421979814.1760001</v>
      </c>
      <c r="X266" s="258">
        <f t="shared" si="100"/>
        <v>3633040041.3588562</v>
      </c>
      <c r="Y266" s="258">
        <f t="shared" si="101"/>
        <v>3421979814.1760001</v>
      </c>
      <c r="Z266" s="257">
        <f t="shared" si="102"/>
        <v>3633040041.3588562</v>
      </c>
      <c r="AA266" s="257">
        <f t="shared" si="106"/>
        <v>3857118001.5259748</v>
      </c>
      <c r="AB266" s="257"/>
      <c r="AC266" s="32" t="str">
        <f t="shared" si="103"/>
        <v>BERTAHAP</v>
      </c>
      <c r="AD266" s="259">
        <f t="shared" si="104"/>
        <v>0</v>
      </c>
      <c r="AE266" s="260">
        <v>2</v>
      </c>
      <c r="AF266" s="261"/>
      <c r="AG266" s="257" t="e">
        <f>IF(AF266&gt;#REF!,"LB","KR")</f>
        <v>#REF!</v>
      </c>
      <c r="AH266" s="261">
        <v>3145517000</v>
      </c>
      <c r="AI266" s="261">
        <v>3545500000</v>
      </c>
      <c r="AJ266" s="261">
        <v>3764178000</v>
      </c>
      <c r="AK266" s="262">
        <v>3996345000</v>
      </c>
      <c r="AL266" s="262">
        <v>3764178000</v>
      </c>
      <c r="AM266" s="261">
        <v>3996345000</v>
      </c>
      <c r="AN266" s="261">
        <v>4242830000</v>
      </c>
      <c r="AO266" s="15"/>
      <c r="AP266" s="15"/>
      <c r="AQ266" s="264">
        <v>148317.43300000206</v>
      </c>
      <c r="AR266" s="265"/>
      <c r="AS266" s="266"/>
      <c r="AT266" s="266"/>
      <c r="AU266" s="266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314"/>
      <c r="BT266" s="15"/>
      <c r="BU266" s="15"/>
      <c r="BV266" s="265"/>
      <c r="BW266" s="15"/>
      <c r="BX266" s="15"/>
      <c r="BY266" s="15"/>
      <c r="BZ266" s="15"/>
      <c r="CA266" s="15"/>
      <c r="CB266" s="15"/>
      <c r="CC266" s="15"/>
      <c r="CD266" s="15"/>
      <c r="CE266" s="15"/>
      <c r="CF266" s="42">
        <v>3990028680</v>
      </c>
      <c r="CG266" s="187">
        <v>4236125700</v>
      </c>
    </row>
    <row r="267" spans="1:85">
      <c r="A267" s="3">
        <f t="shared" si="105"/>
        <v>228</v>
      </c>
      <c r="B267" s="249">
        <v>1</v>
      </c>
      <c r="C267" s="250" t="s">
        <v>186</v>
      </c>
      <c r="D267" s="251" t="s">
        <v>19</v>
      </c>
      <c r="E267" s="252"/>
      <c r="F267" s="40" t="s">
        <v>72</v>
      </c>
      <c r="G267" s="253">
        <f t="shared" si="86"/>
        <v>175</v>
      </c>
      <c r="H267" s="253">
        <f t="shared" si="87"/>
        <v>156</v>
      </c>
      <c r="I267" s="254">
        <f t="shared" si="88"/>
        <v>26966806</v>
      </c>
      <c r="J267" s="254">
        <f t="shared" si="89"/>
        <v>5</v>
      </c>
      <c r="K267" s="255">
        <f t="shared" si="90"/>
        <v>1.08</v>
      </c>
      <c r="L267" s="256">
        <f>SUMIF($AN$4:$AN$22,D267,$AW$4:$AW$22)</f>
        <v>1.0149999999999999</v>
      </c>
      <c r="M267" s="257">
        <f t="shared" si="91"/>
        <v>24702510.0885319</v>
      </c>
      <c r="N267" s="257">
        <f t="shared" si="92"/>
        <v>27843675.743100945</v>
      </c>
      <c r="O267" s="257">
        <f t="shared" si="93"/>
        <v>29561012.737199999</v>
      </c>
      <c r="P267" s="257">
        <f t="shared" si="94"/>
        <v>31384271.319329038</v>
      </c>
      <c r="Q267" s="258">
        <f t="shared" si="95"/>
        <v>29561012.737199999</v>
      </c>
      <c r="R267" s="257">
        <f t="shared" si="95"/>
        <v>31384271.319329038</v>
      </c>
      <c r="S267" s="257">
        <f t="shared" si="96"/>
        <v>33319984.501266968</v>
      </c>
      <c r="T267" s="257"/>
      <c r="U267" s="257">
        <f t="shared" si="97"/>
        <v>3853591573.8109765</v>
      </c>
      <c r="V267" s="257">
        <f t="shared" si="98"/>
        <v>4343613415.9237471</v>
      </c>
      <c r="W267" s="257">
        <f t="shared" si="99"/>
        <v>4611517987.0031996</v>
      </c>
      <c r="X267" s="258">
        <f t="shared" si="100"/>
        <v>4895946325.8153296</v>
      </c>
      <c r="Y267" s="258">
        <f t="shared" si="101"/>
        <v>4611517987.0031996</v>
      </c>
      <c r="Z267" s="257">
        <f t="shared" si="102"/>
        <v>4895946325.8153296</v>
      </c>
      <c r="AA267" s="257">
        <f t="shared" si="106"/>
        <v>5197917582.1976471</v>
      </c>
      <c r="AB267" s="257"/>
      <c r="AC267" s="32" t="str">
        <f t="shared" si="103"/>
        <v>BERTAHAP</v>
      </c>
      <c r="AD267" s="259">
        <f t="shared" si="104"/>
        <v>0</v>
      </c>
      <c r="AE267" s="260">
        <v>2</v>
      </c>
      <c r="AF267" s="261"/>
      <c r="AG267" s="257" t="e">
        <f>IF(AF267&gt;#REF!,"LB","KR")</f>
        <v>#REF!</v>
      </c>
      <c r="AH267" s="261">
        <v>4238951000</v>
      </c>
      <c r="AI267" s="261">
        <v>4777975000</v>
      </c>
      <c r="AJ267" s="261">
        <v>5072670000</v>
      </c>
      <c r="AK267" s="262">
        <v>5385541000</v>
      </c>
      <c r="AL267" s="262">
        <v>5072670000</v>
      </c>
      <c r="AM267" s="261">
        <v>5385541000</v>
      </c>
      <c r="AN267" s="261">
        <v>5717710000</v>
      </c>
      <c r="AO267" s="15"/>
      <c r="AP267" s="15"/>
      <c r="AQ267" s="264">
        <v>-844061.0278000012</v>
      </c>
      <c r="AR267" s="265"/>
      <c r="AS267" s="266"/>
      <c r="AT267" s="266"/>
      <c r="AU267" s="266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314"/>
      <c r="BT267" s="15"/>
      <c r="BU267" s="15"/>
      <c r="BV267" s="265"/>
      <c r="BW267" s="15"/>
      <c r="BX267" s="15"/>
      <c r="BY267" s="15"/>
      <c r="BZ267" s="15"/>
      <c r="CA267" s="15"/>
      <c r="CB267" s="15"/>
      <c r="CC267" s="15"/>
      <c r="CD267" s="15"/>
      <c r="CE267" s="15"/>
      <c r="CF267" s="42">
        <v>5377030200</v>
      </c>
      <c r="CG267" s="187">
        <v>5708673460</v>
      </c>
    </row>
    <row r="268" spans="1:85">
      <c r="A268" s="3">
        <f t="shared" si="105"/>
        <v>229</v>
      </c>
      <c r="B268" s="249">
        <v>2</v>
      </c>
      <c r="C268" s="250" t="s">
        <v>186</v>
      </c>
      <c r="D268" s="251" t="s">
        <v>29</v>
      </c>
      <c r="E268" s="252"/>
      <c r="F268" s="40" t="s">
        <v>74</v>
      </c>
      <c r="G268" s="253">
        <f t="shared" si="86"/>
        <v>85</v>
      </c>
      <c r="H268" s="253">
        <f t="shared" si="87"/>
        <v>74</v>
      </c>
      <c r="I268" s="254">
        <f t="shared" si="88"/>
        <v>26966806</v>
      </c>
      <c r="J268" s="254">
        <f t="shared" si="89"/>
        <v>1</v>
      </c>
      <c r="K268" s="255">
        <f t="shared" si="90"/>
        <v>1.06</v>
      </c>
      <c r="L268" s="256">
        <f>SUMIF($AN$4:$AN$22,D268,$AW$4:$AW$22)</f>
        <v>1.0149999999999999</v>
      </c>
      <c r="M268" s="257">
        <f t="shared" si="91"/>
        <v>24245056.198003531</v>
      </c>
      <c r="N268" s="257">
        <f t="shared" si="92"/>
        <v>27328052.118228704</v>
      </c>
      <c r="O268" s="257">
        <f t="shared" si="93"/>
        <v>29013586.575399999</v>
      </c>
      <c r="P268" s="257">
        <f t="shared" si="94"/>
        <v>30803081.109711833</v>
      </c>
      <c r="Q268" s="258">
        <f t="shared" si="95"/>
        <v>29013586.575399999</v>
      </c>
      <c r="R268" s="257">
        <f t="shared" si="95"/>
        <v>30803081.109711833</v>
      </c>
      <c r="S268" s="257">
        <f t="shared" si="96"/>
        <v>32702947.751243506</v>
      </c>
      <c r="T268" s="257"/>
      <c r="U268" s="257">
        <f t="shared" si="97"/>
        <v>1794134158.6522613</v>
      </c>
      <c r="V268" s="257">
        <f t="shared" si="98"/>
        <v>2022275856.748924</v>
      </c>
      <c r="W268" s="257">
        <f t="shared" si="99"/>
        <v>2147005406.5795999</v>
      </c>
      <c r="X268" s="258">
        <f t="shared" si="100"/>
        <v>2279428002.1186757</v>
      </c>
      <c r="Y268" s="258">
        <f t="shared" si="101"/>
        <v>2147005406.5795999</v>
      </c>
      <c r="Z268" s="257">
        <f t="shared" si="102"/>
        <v>2279428002.1186757</v>
      </c>
      <c r="AA268" s="257">
        <f t="shared" si="106"/>
        <v>2420018133.5920196</v>
      </c>
      <c r="AB268" s="257"/>
      <c r="AC268" s="32" t="str">
        <f t="shared" si="103"/>
        <v>BERTAHAP</v>
      </c>
      <c r="AD268" s="259">
        <f t="shared" si="104"/>
        <v>0</v>
      </c>
      <c r="AE268" s="260">
        <v>2</v>
      </c>
      <c r="AF268" s="261"/>
      <c r="AG268" s="257" t="e">
        <f>IF(AF268&gt;#REF!,"LB","KR")</f>
        <v>#REF!</v>
      </c>
      <c r="AH268" s="261">
        <v>1973548000</v>
      </c>
      <c r="AI268" s="261">
        <v>2224504000</v>
      </c>
      <c r="AJ268" s="261">
        <v>2361706000</v>
      </c>
      <c r="AK268" s="262">
        <v>2507371000</v>
      </c>
      <c r="AL268" s="262">
        <v>2361706000</v>
      </c>
      <c r="AM268" s="261">
        <v>2507371000</v>
      </c>
      <c r="AN268" s="261">
        <v>2662020000</v>
      </c>
      <c r="AO268" s="15"/>
      <c r="AP268" s="15"/>
      <c r="AQ268" s="264">
        <v>-1391487.189600002</v>
      </c>
      <c r="AR268" s="265"/>
      <c r="AS268" s="266"/>
      <c r="AT268" s="266"/>
      <c r="AU268" s="266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314"/>
      <c r="BT268" s="15"/>
      <c r="BU268" s="15"/>
      <c r="BV268" s="265"/>
      <c r="BW268" s="15"/>
      <c r="BX268" s="15"/>
      <c r="BY268" s="15"/>
      <c r="BZ268" s="15"/>
      <c r="CA268" s="15"/>
      <c r="CB268" s="15"/>
      <c r="CC268" s="15"/>
      <c r="CD268" s="15"/>
      <c r="CE268" s="15"/>
      <c r="CF268" s="42">
        <v>2503408360</v>
      </c>
      <c r="CG268" s="187">
        <v>2657813260</v>
      </c>
    </row>
    <row r="269" spans="1:85">
      <c r="A269" s="3">
        <f t="shared" si="105"/>
        <v>230</v>
      </c>
      <c r="B269" s="249">
        <v>3</v>
      </c>
      <c r="C269" s="250" t="s">
        <v>186</v>
      </c>
      <c r="D269" s="251" t="s">
        <v>32</v>
      </c>
      <c r="E269" s="252"/>
      <c r="F269" s="40" t="s">
        <v>56</v>
      </c>
      <c r="G269" s="253">
        <f t="shared" si="86"/>
        <v>85</v>
      </c>
      <c r="H269" s="253">
        <f t="shared" si="87"/>
        <v>74</v>
      </c>
      <c r="I269" s="254">
        <f t="shared" si="88"/>
        <v>26966806</v>
      </c>
      <c r="J269" s="254">
        <f t="shared" si="89"/>
        <v>1</v>
      </c>
      <c r="K269" s="255">
        <f t="shared" si="90"/>
        <v>1.06</v>
      </c>
      <c r="L269" s="256">
        <f>SUMIF($AN$4:$AN$22,D269,$AW$4:$AW$22)</f>
        <v>1.0149999999999999</v>
      </c>
      <c r="M269" s="257">
        <f t="shared" si="91"/>
        <v>24245056.198003531</v>
      </c>
      <c r="N269" s="257">
        <f t="shared" si="92"/>
        <v>27328052.118228704</v>
      </c>
      <c r="O269" s="257">
        <f t="shared" si="93"/>
        <v>29013586.575399999</v>
      </c>
      <c r="P269" s="257">
        <f t="shared" si="94"/>
        <v>30803081.109711833</v>
      </c>
      <c r="Q269" s="258">
        <f t="shared" si="95"/>
        <v>29013586.575399999</v>
      </c>
      <c r="R269" s="257">
        <f t="shared" si="95"/>
        <v>30803081.109711833</v>
      </c>
      <c r="S269" s="257">
        <f t="shared" si="96"/>
        <v>32702947.751243506</v>
      </c>
      <c r="T269" s="257"/>
      <c r="U269" s="257">
        <f t="shared" si="97"/>
        <v>1794134158.6522613</v>
      </c>
      <c r="V269" s="257">
        <f t="shared" si="98"/>
        <v>2022275856.748924</v>
      </c>
      <c r="W269" s="257">
        <f t="shared" si="99"/>
        <v>2147005406.5795999</v>
      </c>
      <c r="X269" s="258">
        <f t="shared" si="100"/>
        <v>2279428002.1186757</v>
      </c>
      <c r="Y269" s="258">
        <f t="shared" si="101"/>
        <v>2147005406.5795999</v>
      </c>
      <c r="Z269" s="257">
        <f t="shared" si="102"/>
        <v>2279428002.1186757</v>
      </c>
      <c r="AA269" s="257">
        <f t="shared" si="106"/>
        <v>2420018133.5920196</v>
      </c>
      <c r="AB269" s="257"/>
      <c r="AC269" s="32" t="str">
        <f t="shared" si="103"/>
        <v>BERTAHAP</v>
      </c>
      <c r="AD269" s="259">
        <f t="shared" si="104"/>
        <v>0</v>
      </c>
      <c r="AE269" s="260">
        <v>2</v>
      </c>
      <c r="AF269" s="261"/>
      <c r="AG269" s="257" t="e">
        <f>IF(AF269&gt;#REF!,"LB","KR")</f>
        <v>#REF!</v>
      </c>
      <c r="AH269" s="261">
        <v>1973548000</v>
      </c>
      <c r="AI269" s="261">
        <v>2224504000</v>
      </c>
      <c r="AJ269" s="261">
        <v>2361706000</v>
      </c>
      <c r="AK269" s="262">
        <v>2507371000</v>
      </c>
      <c r="AL269" s="262">
        <v>2361706000</v>
      </c>
      <c r="AM269" s="261">
        <v>2507371000</v>
      </c>
      <c r="AN269" s="261">
        <v>2662020000</v>
      </c>
      <c r="AO269" s="15"/>
      <c r="AP269" s="15"/>
      <c r="AQ269" s="264">
        <v>-1391487.189600002</v>
      </c>
      <c r="AR269" s="265"/>
      <c r="AS269" s="266"/>
      <c r="AT269" s="266"/>
      <c r="AU269" s="266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314"/>
      <c r="BT269" s="15"/>
      <c r="BU269" s="15"/>
      <c r="BV269" s="265"/>
      <c r="BW269" s="15"/>
      <c r="BX269" s="15"/>
      <c r="BY269" s="15"/>
      <c r="BZ269" s="15"/>
      <c r="CA269" s="15"/>
      <c r="CB269" s="15"/>
      <c r="CC269" s="15"/>
      <c r="CD269" s="15"/>
      <c r="CE269" s="15"/>
      <c r="CF269" s="42">
        <v>2503408360</v>
      </c>
      <c r="CG269" s="187">
        <v>2657813260</v>
      </c>
    </row>
    <row r="270" spans="1:85">
      <c r="A270" s="3">
        <f t="shared" si="105"/>
        <v>231</v>
      </c>
      <c r="B270" s="249">
        <v>4</v>
      </c>
      <c r="C270" s="250" t="s">
        <v>186</v>
      </c>
      <c r="D270" s="251" t="s">
        <v>38</v>
      </c>
      <c r="E270" s="252"/>
      <c r="F270" s="40" t="s">
        <v>58</v>
      </c>
      <c r="G270" s="253">
        <f t="shared" si="86"/>
        <v>101</v>
      </c>
      <c r="H270" s="253">
        <f t="shared" si="87"/>
        <v>90</v>
      </c>
      <c r="I270" s="254">
        <f t="shared" si="88"/>
        <v>26966806</v>
      </c>
      <c r="J270" s="254">
        <f t="shared" si="89"/>
        <v>1</v>
      </c>
      <c r="K270" s="255">
        <f t="shared" si="90"/>
        <v>1.06</v>
      </c>
      <c r="L270" s="256">
        <f>SUMIF($AN$4:$AN$22,D270,$AW$4:$AW$22)</f>
        <v>1.0149999999999999</v>
      </c>
      <c r="M270" s="257">
        <f t="shared" si="91"/>
        <v>24245056.198003531</v>
      </c>
      <c r="N270" s="257">
        <f t="shared" si="92"/>
        <v>27328052.118228704</v>
      </c>
      <c r="O270" s="257">
        <f t="shared" si="93"/>
        <v>29013586.575399999</v>
      </c>
      <c r="P270" s="257">
        <f t="shared" si="94"/>
        <v>30803081.109711833</v>
      </c>
      <c r="Q270" s="258">
        <f t="shared" si="95"/>
        <v>29013586.575399999</v>
      </c>
      <c r="R270" s="257">
        <f t="shared" si="95"/>
        <v>30803081.109711833</v>
      </c>
      <c r="S270" s="257">
        <f t="shared" si="96"/>
        <v>32702947.751243506</v>
      </c>
      <c r="T270" s="257"/>
      <c r="U270" s="257">
        <f t="shared" si="97"/>
        <v>2182055057.8203177</v>
      </c>
      <c r="V270" s="257">
        <f t="shared" si="98"/>
        <v>2459524690.6405835</v>
      </c>
      <c r="W270" s="257">
        <f t="shared" si="99"/>
        <v>2611222791.7859998</v>
      </c>
      <c r="X270" s="258">
        <f t="shared" si="100"/>
        <v>2772277299.8740649</v>
      </c>
      <c r="Y270" s="258">
        <f t="shared" si="101"/>
        <v>2611222791.7859998</v>
      </c>
      <c r="Z270" s="257">
        <f t="shared" si="102"/>
        <v>2772277299.8740649</v>
      </c>
      <c r="AA270" s="257">
        <f t="shared" si="106"/>
        <v>2943265297.6119156</v>
      </c>
      <c r="AB270" s="257"/>
      <c r="AC270" s="32" t="str">
        <f t="shared" si="103"/>
        <v>BERTAHAP</v>
      </c>
      <c r="AD270" s="259">
        <f t="shared" si="104"/>
        <v>0</v>
      </c>
      <c r="AE270" s="260">
        <v>2</v>
      </c>
      <c r="AF270" s="261"/>
      <c r="AG270" s="257" t="e">
        <f>IF(AF270&gt;#REF!,"LB","KR")</f>
        <v>#REF!</v>
      </c>
      <c r="AH270" s="261">
        <v>2400261000</v>
      </c>
      <c r="AI270" s="261">
        <v>2705478000</v>
      </c>
      <c r="AJ270" s="261">
        <v>2872346000</v>
      </c>
      <c r="AK270" s="262">
        <v>3049506000</v>
      </c>
      <c r="AL270" s="262">
        <v>2872346000</v>
      </c>
      <c r="AM270" s="261">
        <v>3049506000</v>
      </c>
      <c r="AN270" s="261">
        <v>3237592000</v>
      </c>
      <c r="AO270" s="15"/>
      <c r="AP270" s="15"/>
      <c r="AQ270" s="264">
        <v>-1391487.189600002</v>
      </c>
      <c r="AR270" s="265"/>
      <c r="AS270" s="266"/>
      <c r="AT270" s="266"/>
      <c r="AU270" s="266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314"/>
      <c r="BT270" s="15"/>
      <c r="BU270" s="15"/>
      <c r="BV270" s="265"/>
      <c r="BW270" s="15"/>
      <c r="BX270" s="15"/>
      <c r="BY270" s="15"/>
      <c r="BZ270" s="15"/>
      <c r="CA270" s="15"/>
      <c r="CB270" s="15"/>
      <c r="CC270" s="15"/>
      <c r="CD270" s="15"/>
      <c r="CE270" s="15"/>
      <c r="CF270" s="42">
        <v>3044686760</v>
      </c>
      <c r="CG270" s="187">
        <v>3232476360</v>
      </c>
    </row>
    <row r="271" spans="1:85">
      <c r="A271" s="3">
        <f t="shared" si="105"/>
        <v>232</v>
      </c>
      <c r="B271" s="249">
        <v>5</v>
      </c>
      <c r="C271" s="250" t="s">
        <v>186</v>
      </c>
      <c r="D271" s="285">
        <v>15</v>
      </c>
      <c r="E271" s="252"/>
      <c r="F271" s="40" t="s">
        <v>64</v>
      </c>
      <c r="G271" s="253">
        <f t="shared" si="86"/>
        <v>101</v>
      </c>
      <c r="H271" s="253">
        <f t="shared" si="87"/>
        <v>90</v>
      </c>
      <c r="I271" s="254">
        <f t="shared" si="88"/>
        <v>26966806</v>
      </c>
      <c r="J271" s="254">
        <f t="shared" si="89"/>
        <v>1</v>
      </c>
      <c r="K271" s="255">
        <f t="shared" si="90"/>
        <v>1.06</v>
      </c>
      <c r="L271" s="256">
        <f>SUMIF($AN$4:$AN$22,D271,$AW$4:$AW$22)</f>
        <v>1.0149999999999999</v>
      </c>
      <c r="M271" s="257">
        <f t="shared" si="91"/>
        <v>24245056.198003531</v>
      </c>
      <c r="N271" s="257">
        <f t="shared" si="92"/>
        <v>27328052.118228704</v>
      </c>
      <c r="O271" s="257">
        <f t="shared" si="93"/>
        <v>29013586.575399999</v>
      </c>
      <c r="P271" s="257">
        <f t="shared" si="94"/>
        <v>30803081.109711833</v>
      </c>
      <c r="Q271" s="258">
        <f t="shared" si="95"/>
        <v>29013586.575399999</v>
      </c>
      <c r="R271" s="257">
        <f t="shared" si="95"/>
        <v>30803081.109711833</v>
      </c>
      <c r="S271" s="257">
        <f t="shared" si="96"/>
        <v>32702947.751243506</v>
      </c>
      <c r="T271" s="257"/>
      <c r="U271" s="257">
        <f t="shared" si="97"/>
        <v>2182055057.8203177</v>
      </c>
      <c r="V271" s="257">
        <f t="shared" si="98"/>
        <v>2459524690.6405835</v>
      </c>
      <c r="W271" s="257">
        <f t="shared" si="99"/>
        <v>2611222791.7859998</v>
      </c>
      <c r="X271" s="258">
        <f t="shared" si="100"/>
        <v>2772277299.8740649</v>
      </c>
      <c r="Y271" s="258">
        <f t="shared" si="101"/>
        <v>2611222791.7859998</v>
      </c>
      <c r="Z271" s="257">
        <f t="shared" si="102"/>
        <v>2772277299.8740649</v>
      </c>
      <c r="AA271" s="257">
        <f t="shared" si="106"/>
        <v>2943265297.6119156</v>
      </c>
      <c r="AB271" s="257"/>
      <c r="AC271" s="32" t="str">
        <f t="shared" si="103"/>
        <v>BERTAHAP</v>
      </c>
      <c r="AD271" s="259">
        <f t="shared" si="104"/>
        <v>0</v>
      </c>
      <c r="AE271" s="260">
        <v>2</v>
      </c>
      <c r="AF271" s="261"/>
      <c r="AG271" s="257" t="e">
        <f>IF(AF271&gt;#REF!,"LB","KR")</f>
        <v>#REF!</v>
      </c>
      <c r="AH271" s="261">
        <v>2400261000</v>
      </c>
      <c r="AI271" s="261">
        <v>2705478000</v>
      </c>
      <c r="AJ271" s="261">
        <v>2872346000</v>
      </c>
      <c r="AK271" s="262">
        <v>3049506000</v>
      </c>
      <c r="AL271" s="262">
        <v>2872346000</v>
      </c>
      <c r="AM271" s="261">
        <v>3049506000</v>
      </c>
      <c r="AN271" s="261">
        <v>3237592000</v>
      </c>
      <c r="AO271" s="15"/>
      <c r="AP271" s="15"/>
      <c r="AQ271" s="264">
        <v>-1391487.189600002</v>
      </c>
      <c r="AR271" s="265"/>
      <c r="AS271" s="266"/>
      <c r="AT271" s="266"/>
      <c r="AU271" s="266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314"/>
      <c r="BT271" s="15"/>
      <c r="BU271" s="15"/>
      <c r="BV271" s="265"/>
      <c r="BW271" s="15"/>
      <c r="BX271" s="15"/>
      <c r="BY271" s="15"/>
      <c r="BZ271" s="15"/>
      <c r="CA271" s="15"/>
      <c r="CB271" s="15"/>
      <c r="CC271" s="15"/>
      <c r="CD271" s="15"/>
      <c r="CE271" s="15"/>
      <c r="CF271" s="42">
        <v>3044686760</v>
      </c>
      <c r="CG271" s="187">
        <v>3232476360</v>
      </c>
    </row>
    <row r="272" spans="1:85">
      <c r="A272" s="3">
        <f t="shared" si="105"/>
        <v>233</v>
      </c>
      <c r="B272" s="249">
        <v>6</v>
      </c>
      <c r="C272" s="250" t="s">
        <v>186</v>
      </c>
      <c r="D272" s="285">
        <v>17</v>
      </c>
      <c r="E272" s="252"/>
      <c r="F272" s="40" t="s">
        <v>67</v>
      </c>
      <c r="G272" s="253">
        <f t="shared" si="86"/>
        <v>85</v>
      </c>
      <c r="H272" s="253">
        <f t="shared" si="87"/>
        <v>74</v>
      </c>
      <c r="I272" s="254">
        <f t="shared" si="88"/>
        <v>26966806</v>
      </c>
      <c r="J272" s="254">
        <f t="shared" si="89"/>
        <v>1</v>
      </c>
      <c r="K272" s="255">
        <f t="shared" si="90"/>
        <v>1.06</v>
      </c>
      <c r="L272" s="256">
        <f t="shared" ref="L272:L277" si="110">SUMIF($AN$4:$AN$22,D272,$AW$4:$AW$22)</f>
        <v>1.0149999999999999</v>
      </c>
      <c r="M272" s="257">
        <f t="shared" si="91"/>
        <v>24245056.198003531</v>
      </c>
      <c r="N272" s="257">
        <f t="shared" si="92"/>
        <v>27328052.118228704</v>
      </c>
      <c r="O272" s="257">
        <f t="shared" si="93"/>
        <v>29013586.575399999</v>
      </c>
      <c r="P272" s="257">
        <f t="shared" si="94"/>
        <v>30803081.109711833</v>
      </c>
      <c r="Q272" s="258">
        <f t="shared" si="95"/>
        <v>29013586.575399999</v>
      </c>
      <c r="R272" s="257">
        <f t="shared" si="95"/>
        <v>30803081.109711833</v>
      </c>
      <c r="S272" s="257">
        <f t="shared" si="96"/>
        <v>32702947.751243506</v>
      </c>
      <c r="T272" s="257"/>
      <c r="U272" s="257">
        <f t="shared" si="97"/>
        <v>1794134158.6522613</v>
      </c>
      <c r="V272" s="257">
        <f t="shared" si="98"/>
        <v>2022275856.748924</v>
      </c>
      <c r="W272" s="257">
        <f t="shared" si="99"/>
        <v>2147005406.5795999</v>
      </c>
      <c r="X272" s="258">
        <f t="shared" si="100"/>
        <v>2279428002.1186757</v>
      </c>
      <c r="Y272" s="258">
        <f t="shared" si="101"/>
        <v>2147005406.5795999</v>
      </c>
      <c r="Z272" s="257">
        <f t="shared" si="102"/>
        <v>2279428002.1186757</v>
      </c>
      <c r="AA272" s="257">
        <f t="shared" si="106"/>
        <v>2420018133.5920196</v>
      </c>
      <c r="AB272" s="257"/>
      <c r="AC272" s="32" t="str">
        <f t="shared" si="103"/>
        <v>BERTAHAP</v>
      </c>
      <c r="AD272" s="259">
        <f t="shared" si="104"/>
        <v>0</v>
      </c>
      <c r="AE272" s="260">
        <v>2</v>
      </c>
      <c r="AF272" s="261"/>
      <c r="AG272" s="257" t="e">
        <f>IF(AF272&gt;#REF!,"LB","KR")</f>
        <v>#REF!</v>
      </c>
      <c r="AH272" s="261">
        <v>1973548000</v>
      </c>
      <c r="AI272" s="261">
        <v>2224504000</v>
      </c>
      <c r="AJ272" s="261">
        <v>2361706000</v>
      </c>
      <c r="AK272" s="262">
        <v>2507371000</v>
      </c>
      <c r="AL272" s="262">
        <v>2361706000</v>
      </c>
      <c r="AM272" s="261">
        <v>2507371000</v>
      </c>
      <c r="AN272" s="261">
        <v>2662020000</v>
      </c>
      <c r="AO272" s="15"/>
      <c r="AP272" s="15"/>
      <c r="AQ272" s="264">
        <v>-1391487.189600002</v>
      </c>
      <c r="AR272" s="265"/>
      <c r="AS272" s="266"/>
      <c r="AT272" s="266"/>
      <c r="AU272" s="266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314"/>
      <c r="BT272" s="15"/>
      <c r="BU272" s="15"/>
      <c r="BV272" s="265"/>
      <c r="BW272" s="15"/>
      <c r="BX272" s="15"/>
      <c r="BY272" s="15"/>
      <c r="BZ272" s="15"/>
      <c r="CA272" s="15"/>
      <c r="CB272" s="15"/>
      <c r="CC272" s="15"/>
      <c r="CD272" s="15"/>
      <c r="CE272" s="15"/>
      <c r="CF272" s="42">
        <v>2503408360</v>
      </c>
      <c r="CG272" s="187">
        <v>2657813260</v>
      </c>
    </row>
    <row r="273" spans="1:85">
      <c r="A273" s="3">
        <f t="shared" si="105"/>
        <v>234</v>
      </c>
      <c r="B273" s="249">
        <v>7</v>
      </c>
      <c r="C273" s="250" t="s">
        <v>186</v>
      </c>
      <c r="D273" s="285">
        <v>19</v>
      </c>
      <c r="E273" s="252"/>
      <c r="F273" s="40" t="s">
        <v>78</v>
      </c>
      <c r="G273" s="253">
        <f t="shared" si="86"/>
        <v>138</v>
      </c>
      <c r="H273" s="253">
        <f t="shared" si="87"/>
        <v>120</v>
      </c>
      <c r="I273" s="254">
        <f t="shared" si="88"/>
        <v>26966806</v>
      </c>
      <c r="J273" s="254">
        <f t="shared" si="89"/>
        <v>1</v>
      </c>
      <c r="K273" s="255">
        <f t="shared" si="90"/>
        <v>1.06</v>
      </c>
      <c r="L273" s="256">
        <f t="shared" si="110"/>
        <v>1.0149999999999999</v>
      </c>
      <c r="M273" s="257">
        <f t="shared" si="91"/>
        <v>24245056.198003531</v>
      </c>
      <c r="N273" s="257">
        <f t="shared" si="92"/>
        <v>27328052.118228704</v>
      </c>
      <c r="O273" s="257">
        <f t="shared" si="93"/>
        <v>29013586.575399999</v>
      </c>
      <c r="P273" s="257">
        <f t="shared" si="94"/>
        <v>30803081.109711833</v>
      </c>
      <c r="Q273" s="258">
        <f t="shared" si="95"/>
        <v>29013586.575399999</v>
      </c>
      <c r="R273" s="257">
        <f t="shared" si="95"/>
        <v>30803081.109711833</v>
      </c>
      <c r="S273" s="257">
        <f t="shared" si="96"/>
        <v>32702947.751243506</v>
      </c>
      <c r="T273" s="257"/>
      <c r="U273" s="257">
        <f t="shared" si="97"/>
        <v>2909406743.7604237</v>
      </c>
      <c r="V273" s="257">
        <f t="shared" si="98"/>
        <v>3279366254.1874447</v>
      </c>
      <c r="W273" s="257">
        <f t="shared" si="99"/>
        <v>3481630389.0479999</v>
      </c>
      <c r="X273" s="258">
        <f t="shared" si="100"/>
        <v>3696369733.1654201</v>
      </c>
      <c r="Y273" s="258">
        <f t="shared" si="101"/>
        <v>3481630389.0479999</v>
      </c>
      <c r="Z273" s="257">
        <f t="shared" si="102"/>
        <v>3696369733.1654201</v>
      </c>
      <c r="AA273" s="257">
        <f t="shared" si="106"/>
        <v>3924353730.1492205</v>
      </c>
      <c r="AB273" s="257"/>
      <c r="AC273" s="32" t="str">
        <f t="shared" si="103"/>
        <v>BERTAHAP</v>
      </c>
      <c r="AD273" s="259">
        <f t="shared" si="104"/>
        <v>0</v>
      </c>
      <c r="AE273" s="260">
        <v>2</v>
      </c>
      <c r="AF273" s="261"/>
      <c r="AG273" s="257" t="e">
        <f>IF(AF273&gt;#REF!,"LB","KR")</f>
        <v>#REF!</v>
      </c>
      <c r="AH273" s="261">
        <v>3200348000</v>
      </c>
      <c r="AI273" s="261">
        <v>3607303000</v>
      </c>
      <c r="AJ273" s="261">
        <v>3829794000</v>
      </c>
      <c r="AK273" s="262">
        <v>4066007000</v>
      </c>
      <c r="AL273" s="262">
        <v>3829794000</v>
      </c>
      <c r="AM273" s="261">
        <v>4066007000</v>
      </c>
      <c r="AN273" s="261">
        <v>4316790000</v>
      </c>
      <c r="AO273" s="15"/>
      <c r="AP273" s="15"/>
      <c r="AQ273" s="264">
        <v>-1391487.189600002</v>
      </c>
      <c r="AR273" s="265"/>
      <c r="AS273" s="266"/>
      <c r="AT273" s="266"/>
      <c r="AU273" s="266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314"/>
      <c r="BT273" s="15"/>
      <c r="BU273" s="15"/>
      <c r="BV273" s="265"/>
      <c r="BW273" s="15"/>
      <c r="BX273" s="15"/>
      <c r="BY273" s="15"/>
      <c r="BZ273" s="15"/>
      <c r="CA273" s="15"/>
      <c r="CB273" s="15"/>
      <c r="CC273" s="15"/>
      <c r="CD273" s="15"/>
      <c r="CE273" s="15"/>
      <c r="CF273" s="42">
        <v>4059581640</v>
      </c>
      <c r="CG273" s="187">
        <v>4309967420</v>
      </c>
    </row>
    <row r="274" spans="1:85">
      <c r="A274" s="3">
        <f t="shared" si="105"/>
        <v>235</v>
      </c>
      <c r="B274" s="249">
        <v>8</v>
      </c>
      <c r="C274" s="250" t="s">
        <v>186</v>
      </c>
      <c r="D274" s="285">
        <v>21</v>
      </c>
      <c r="E274" s="252"/>
      <c r="F274" s="40" t="s">
        <v>84</v>
      </c>
      <c r="G274" s="253">
        <f t="shared" si="86"/>
        <v>132</v>
      </c>
      <c r="H274" s="253">
        <f t="shared" si="87"/>
        <v>112</v>
      </c>
      <c r="I274" s="254">
        <f t="shared" si="88"/>
        <v>26966806</v>
      </c>
      <c r="J274" s="254">
        <f t="shared" si="89"/>
        <v>3</v>
      </c>
      <c r="K274" s="255">
        <f t="shared" si="90"/>
        <v>1.1000000000000001</v>
      </c>
      <c r="L274" s="256">
        <f t="shared" si="110"/>
        <v>1.0149999999999999</v>
      </c>
      <c r="M274" s="257">
        <f t="shared" si="91"/>
        <v>25159963.979060266</v>
      </c>
      <c r="N274" s="257">
        <f t="shared" si="92"/>
        <v>28359299.367973182</v>
      </c>
      <c r="O274" s="257">
        <f t="shared" si="93"/>
        <v>30108438.899</v>
      </c>
      <c r="P274" s="257">
        <f t="shared" si="94"/>
        <v>31965461.528946243</v>
      </c>
      <c r="Q274" s="258">
        <f t="shared" si="95"/>
        <v>30108438.899</v>
      </c>
      <c r="R274" s="257">
        <f t="shared" si="95"/>
        <v>31965461.528946243</v>
      </c>
      <c r="S274" s="257">
        <f t="shared" si="96"/>
        <v>33937021.251290433</v>
      </c>
      <c r="T274" s="257"/>
      <c r="U274" s="257">
        <f t="shared" si="97"/>
        <v>2817915965.6547499</v>
      </c>
      <c r="V274" s="257">
        <f t="shared" si="98"/>
        <v>3176241529.2129965</v>
      </c>
      <c r="W274" s="257">
        <f t="shared" si="99"/>
        <v>3372145156.6880002</v>
      </c>
      <c r="X274" s="258">
        <f t="shared" si="100"/>
        <v>3580131691.2419791</v>
      </c>
      <c r="Y274" s="258">
        <f t="shared" si="101"/>
        <v>3372145156.6880002</v>
      </c>
      <c r="Z274" s="257">
        <f t="shared" si="102"/>
        <v>3580131691.2419791</v>
      </c>
      <c r="AA274" s="257">
        <f t="shared" si="106"/>
        <v>3800946380.1445284</v>
      </c>
      <c r="AB274" s="257"/>
      <c r="AC274" s="32" t="str">
        <f t="shared" si="103"/>
        <v>BERTAHAP</v>
      </c>
      <c r="AD274" s="259">
        <f t="shared" si="104"/>
        <v>0</v>
      </c>
      <c r="AE274" s="260">
        <v>2</v>
      </c>
      <c r="AF274" s="261"/>
      <c r="AG274" s="257" t="e">
        <f>IF(AF274&gt;#REF!,"LB","KR")</f>
        <v>#REF!</v>
      </c>
      <c r="AH274" s="261">
        <v>3099708000</v>
      </c>
      <c r="AI274" s="261">
        <v>3493866000</v>
      </c>
      <c r="AJ274" s="261">
        <v>3709360000</v>
      </c>
      <c r="AK274" s="262">
        <v>3938145000</v>
      </c>
      <c r="AL274" s="262">
        <v>3709360000</v>
      </c>
      <c r="AM274" s="261">
        <v>3938145000</v>
      </c>
      <c r="AN274" s="261">
        <v>4181042000</v>
      </c>
      <c r="AO274" s="15"/>
      <c r="AP274" s="15"/>
      <c r="AQ274" s="264">
        <v>-296634.86600000039</v>
      </c>
      <c r="AR274" s="265"/>
      <c r="AS274" s="266"/>
      <c r="AT274" s="266"/>
      <c r="AU274" s="266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314"/>
      <c r="BT274" s="15"/>
      <c r="BU274" s="15"/>
      <c r="BV274" s="265"/>
      <c r="BW274" s="15"/>
      <c r="BX274" s="15"/>
      <c r="BY274" s="15"/>
      <c r="BZ274" s="15"/>
      <c r="CA274" s="15"/>
      <c r="CB274" s="15"/>
      <c r="CC274" s="15"/>
      <c r="CD274" s="15"/>
      <c r="CE274" s="15"/>
      <c r="CF274" s="42">
        <v>3931921600</v>
      </c>
      <c r="CG274" s="187">
        <v>4174433700</v>
      </c>
    </row>
    <row r="275" spans="1:85">
      <c r="A275" s="3">
        <f t="shared" si="105"/>
        <v>236</v>
      </c>
      <c r="B275" s="249">
        <v>1</v>
      </c>
      <c r="C275" s="250" t="s">
        <v>187</v>
      </c>
      <c r="D275" s="251" t="s">
        <v>19</v>
      </c>
      <c r="E275" s="252"/>
      <c r="F275" s="40" t="s">
        <v>72</v>
      </c>
      <c r="G275" s="253">
        <f t="shared" si="86"/>
        <v>175</v>
      </c>
      <c r="H275" s="253">
        <f t="shared" si="87"/>
        <v>156</v>
      </c>
      <c r="I275" s="254">
        <f t="shared" si="88"/>
        <v>26966806</v>
      </c>
      <c r="J275" s="254">
        <f t="shared" si="89"/>
        <v>5</v>
      </c>
      <c r="K275" s="255">
        <f t="shared" si="90"/>
        <v>1.08</v>
      </c>
      <c r="L275" s="256">
        <f t="shared" si="110"/>
        <v>1.0149999999999999</v>
      </c>
      <c r="M275" s="257">
        <f t="shared" si="91"/>
        <v>24702510.0885319</v>
      </c>
      <c r="N275" s="257">
        <f t="shared" si="92"/>
        <v>27843675.743100945</v>
      </c>
      <c r="O275" s="257">
        <f t="shared" si="93"/>
        <v>29561012.737199999</v>
      </c>
      <c r="P275" s="257">
        <f t="shared" si="94"/>
        <v>31384271.319329038</v>
      </c>
      <c r="Q275" s="258">
        <f t="shared" si="95"/>
        <v>29561012.737199999</v>
      </c>
      <c r="R275" s="257">
        <f t="shared" si="95"/>
        <v>31384271.319329038</v>
      </c>
      <c r="S275" s="257">
        <f t="shared" si="96"/>
        <v>33319984.501266968</v>
      </c>
      <c r="T275" s="257"/>
      <c r="U275" s="257">
        <f t="shared" si="97"/>
        <v>3853591573.8109765</v>
      </c>
      <c r="V275" s="257">
        <f t="shared" si="98"/>
        <v>4343613415.9237471</v>
      </c>
      <c r="W275" s="257">
        <f t="shared" si="99"/>
        <v>4611517987.0031996</v>
      </c>
      <c r="X275" s="258">
        <f t="shared" si="100"/>
        <v>4895946325.8153296</v>
      </c>
      <c r="Y275" s="258">
        <f t="shared" si="101"/>
        <v>4611517987.0031996</v>
      </c>
      <c r="Z275" s="257">
        <f t="shared" si="102"/>
        <v>4895946325.8153296</v>
      </c>
      <c r="AA275" s="257">
        <f t="shared" si="106"/>
        <v>5197917582.1976471</v>
      </c>
      <c r="AB275" s="257"/>
      <c r="AC275" s="32" t="str">
        <f t="shared" si="103"/>
        <v>BERTAHAP</v>
      </c>
      <c r="AD275" s="259">
        <f t="shared" si="104"/>
        <v>0</v>
      </c>
      <c r="AE275" s="260">
        <v>2</v>
      </c>
      <c r="AF275" s="261"/>
      <c r="AG275" s="257" t="e">
        <f>IF(AF275&gt;#REF!,"LB","KR")</f>
        <v>#REF!</v>
      </c>
      <c r="AH275" s="261">
        <v>4238951000</v>
      </c>
      <c r="AI275" s="261">
        <v>4777975000</v>
      </c>
      <c r="AJ275" s="261">
        <v>5072670000</v>
      </c>
      <c r="AK275" s="262">
        <v>5385541000</v>
      </c>
      <c r="AL275" s="262">
        <v>5072670000</v>
      </c>
      <c r="AM275" s="261">
        <v>5385541000</v>
      </c>
      <c r="AN275" s="261">
        <v>5717710000</v>
      </c>
      <c r="AO275" s="15"/>
      <c r="AP275" s="15"/>
      <c r="AQ275" s="264">
        <v>-844061.0278000012</v>
      </c>
      <c r="AR275" s="265"/>
      <c r="AS275" s="266"/>
      <c r="AT275" s="266"/>
      <c r="AU275" s="266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314"/>
      <c r="BT275" s="15"/>
      <c r="BU275" s="15"/>
      <c r="BV275" s="265"/>
      <c r="BW275" s="15"/>
      <c r="BX275" s="15"/>
      <c r="BY275" s="15"/>
      <c r="BZ275" s="15"/>
      <c r="CA275" s="15"/>
      <c r="CB275" s="15"/>
      <c r="CC275" s="15"/>
      <c r="CD275" s="15"/>
      <c r="CE275" s="15"/>
      <c r="CF275" s="42">
        <v>5377030200</v>
      </c>
      <c r="CG275" s="187">
        <v>5708673460</v>
      </c>
    </row>
    <row r="276" spans="1:85">
      <c r="A276" s="3">
        <f t="shared" si="105"/>
        <v>237</v>
      </c>
      <c r="B276" s="249">
        <v>2</v>
      </c>
      <c r="C276" s="250" t="s">
        <v>187</v>
      </c>
      <c r="D276" s="251" t="s">
        <v>29</v>
      </c>
      <c r="E276" s="252"/>
      <c r="F276" s="40" t="s">
        <v>74</v>
      </c>
      <c r="G276" s="253">
        <f t="shared" si="86"/>
        <v>85</v>
      </c>
      <c r="H276" s="253">
        <f t="shared" si="87"/>
        <v>74</v>
      </c>
      <c r="I276" s="254">
        <f t="shared" si="88"/>
        <v>26966806</v>
      </c>
      <c r="J276" s="254">
        <f t="shared" si="89"/>
        <v>1</v>
      </c>
      <c r="K276" s="255">
        <f t="shared" si="90"/>
        <v>1.06</v>
      </c>
      <c r="L276" s="256">
        <f t="shared" si="110"/>
        <v>1.0149999999999999</v>
      </c>
      <c r="M276" s="257">
        <f t="shared" si="91"/>
        <v>24245056.198003531</v>
      </c>
      <c r="N276" s="257">
        <f t="shared" si="92"/>
        <v>27328052.118228704</v>
      </c>
      <c r="O276" s="257">
        <f t="shared" si="93"/>
        <v>29013586.575399999</v>
      </c>
      <c r="P276" s="257">
        <f t="shared" si="94"/>
        <v>30803081.109711833</v>
      </c>
      <c r="Q276" s="258">
        <f t="shared" si="95"/>
        <v>29013586.575399999</v>
      </c>
      <c r="R276" s="257">
        <f t="shared" si="95"/>
        <v>30803081.109711833</v>
      </c>
      <c r="S276" s="257">
        <f t="shared" si="96"/>
        <v>32702947.751243506</v>
      </c>
      <c r="T276" s="257"/>
      <c r="U276" s="257">
        <f t="shared" si="97"/>
        <v>1794134158.6522613</v>
      </c>
      <c r="V276" s="257">
        <f t="shared" si="98"/>
        <v>2022275856.748924</v>
      </c>
      <c r="W276" s="257">
        <f t="shared" si="99"/>
        <v>2147005406.5795999</v>
      </c>
      <c r="X276" s="258">
        <f t="shared" si="100"/>
        <v>2279428002.1186757</v>
      </c>
      <c r="Y276" s="258">
        <f t="shared" si="101"/>
        <v>2147005406.5795999</v>
      </c>
      <c r="Z276" s="257">
        <f t="shared" si="102"/>
        <v>2279428002.1186757</v>
      </c>
      <c r="AA276" s="257">
        <f t="shared" si="106"/>
        <v>2420018133.5920196</v>
      </c>
      <c r="AB276" s="257"/>
      <c r="AC276" s="32" t="str">
        <f t="shared" si="103"/>
        <v>BERTAHAP</v>
      </c>
      <c r="AD276" s="259">
        <f t="shared" si="104"/>
        <v>0</v>
      </c>
      <c r="AE276" s="260">
        <v>2</v>
      </c>
      <c r="AF276" s="261"/>
      <c r="AG276" s="257" t="e">
        <f>IF(AF276&gt;#REF!,"LB","KR")</f>
        <v>#REF!</v>
      </c>
      <c r="AH276" s="261">
        <v>1973548000</v>
      </c>
      <c r="AI276" s="261">
        <v>2224504000</v>
      </c>
      <c r="AJ276" s="261">
        <v>2361706000</v>
      </c>
      <c r="AK276" s="262">
        <v>2507371000</v>
      </c>
      <c r="AL276" s="262">
        <v>2361706000</v>
      </c>
      <c r="AM276" s="261">
        <v>2507371000</v>
      </c>
      <c r="AN276" s="261">
        <v>2662020000</v>
      </c>
      <c r="AO276" s="15"/>
      <c r="AP276" s="15"/>
      <c r="AQ276" s="264">
        <v>-1391487.189600002</v>
      </c>
      <c r="AR276" s="265"/>
      <c r="AS276" s="266"/>
      <c r="AT276" s="266"/>
      <c r="AU276" s="266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314"/>
      <c r="BT276" s="15"/>
      <c r="BU276" s="15"/>
      <c r="BV276" s="265"/>
      <c r="BW276" s="15"/>
      <c r="BX276" s="15"/>
      <c r="BY276" s="15"/>
      <c r="BZ276" s="15"/>
      <c r="CA276" s="15"/>
      <c r="CB276" s="15"/>
      <c r="CC276" s="15"/>
      <c r="CD276" s="15"/>
      <c r="CE276" s="15"/>
      <c r="CF276" s="42">
        <v>2503408360</v>
      </c>
      <c r="CG276" s="187">
        <v>2657813260</v>
      </c>
    </row>
    <row r="277" spans="1:85">
      <c r="A277" s="3">
        <f t="shared" si="105"/>
        <v>238</v>
      </c>
      <c r="B277" s="249">
        <v>3</v>
      </c>
      <c r="C277" s="250" t="s">
        <v>187</v>
      </c>
      <c r="D277" s="251" t="s">
        <v>32</v>
      </c>
      <c r="E277" s="252"/>
      <c r="F277" s="40" t="s">
        <v>56</v>
      </c>
      <c r="G277" s="253">
        <f t="shared" si="86"/>
        <v>85</v>
      </c>
      <c r="H277" s="253">
        <f t="shared" si="87"/>
        <v>74</v>
      </c>
      <c r="I277" s="254">
        <f t="shared" si="88"/>
        <v>26966806</v>
      </c>
      <c r="J277" s="254">
        <f t="shared" si="89"/>
        <v>1</v>
      </c>
      <c r="K277" s="255">
        <f t="shared" si="90"/>
        <v>1.06</v>
      </c>
      <c r="L277" s="256">
        <f t="shared" si="110"/>
        <v>1.0149999999999999</v>
      </c>
      <c r="M277" s="257">
        <f t="shared" si="91"/>
        <v>24245056.198003531</v>
      </c>
      <c r="N277" s="257">
        <f t="shared" si="92"/>
        <v>27328052.118228704</v>
      </c>
      <c r="O277" s="257">
        <f t="shared" si="93"/>
        <v>29013586.575399999</v>
      </c>
      <c r="P277" s="257">
        <f t="shared" si="94"/>
        <v>30803081.109711833</v>
      </c>
      <c r="Q277" s="258">
        <f t="shared" si="95"/>
        <v>29013586.575399999</v>
      </c>
      <c r="R277" s="257">
        <f t="shared" si="95"/>
        <v>30803081.109711833</v>
      </c>
      <c r="S277" s="257">
        <f t="shared" si="96"/>
        <v>32702947.751243506</v>
      </c>
      <c r="T277" s="257"/>
      <c r="U277" s="257">
        <f t="shared" si="97"/>
        <v>1794134158.6522613</v>
      </c>
      <c r="V277" s="257">
        <f t="shared" si="98"/>
        <v>2022275856.748924</v>
      </c>
      <c r="W277" s="257">
        <f t="shared" si="99"/>
        <v>2147005406.5795999</v>
      </c>
      <c r="X277" s="258">
        <f t="shared" si="100"/>
        <v>2279428002.1186757</v>
      </c>
      <c r="Y277" s="258">
        <f t="shared" si="101"/>
        <v>2147005406.5795999</v>
      </c>
      <c r="Z277" s="257">
        <f t="shared" si="102"/>
        <v>2279428002.1186757</v>
      </c>
      <c r="AA277" s="257">
        <f t="shared" si="106"/>
        <v>2420018133.5920196</v>
      </c>
      <c r="AB277" s="257"/>
      <c r="AC277" s="32" t="str">
        <f t="shared" si="103"/>
        <v>BERTAHAP</v>
      </c>
      <c r="AD277" s="259">
        <f t="shared" si="104"/>
        <v>0</v>
      </c>
      <c r="AE277" s="260">
        <v>2</v>
      </c>
      <c r="AF277" s="261"/>
      <c r="AG277" s="257" t="e">
        <f>IF(AF277&gt;#REF!,"LB","KR")</f>
        <v>#REF!</v>
      </c>
      <c r="AH277" s="261">
        <v>1973548000</v>
      </c>
      <c r="AI277" s="261">
        <v>2224504000</v>
      </c>
      <c r="AJ277" s="261">
        <v>2361706000</v>
      </c>
      <c r="AK277" s="262">
        <v>2507371000</v>
      </c>
      <c r="AL277" s="262">
        <v>2361706000</v>
      </c>
      <c r="AM277" s="261">
        <v>2507371000</v>
      </c>
      <c r="AN277" s="261">
        <v>2662020000</v>
      </c>
      <c r="AO277" s="15"/>
      <c r="AP277" s="15"/>
      <c r="AQ277" s="264">
        <v>-1391487.189600002</v>
      </c>
      <c r="AR277" s="265"/>
      <c r="AS277" s="266"/>
      <c r="AT277" s="266"/>
      <c r="AU277" s="266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314"/>
      <c r="BT277" s="15"/>
      <c r="BU277" s="15"/>
      <c r="BV277" s="265"/>
      <c r="BW277" s="15"/>
      <c r="BX277" s="15"/>
      <c r="BY277" s="15"/>
      <c r="BZ277" s="15"/>
      <c r="CA277" s="15"/>
      <c r="CB277" s="15"/>
      <c r="CC277" s="15"/>
      <c r="CD277" s="15"/>
      <c r="CE277" s="15"/>
      <c r="CF277" s="42">
        <v>2503408360</v>
      </c>
      <c r="CG277" s="187">
        <v>2657813260</v>
      </c>
    </row>
    <row r="278" spans="1:85">
      <c r="A278" s="3">
        <f t="shared" si="105"/>
        <v>239</v>
      </c>
      <c r="B278" s="249">
        <v>4</v>
      </c>
      <c r="C278" s="250" t="s">
        <v>187</v>
      </c>
      <c r="D278" s="251" t="s">
        <v>38</v>
      </c>
      <c r="E278" s="252"/>
      <c r="F278" s="40" t="s">
        <v>58</v>
      </c>
      <c r="G278" s="253">
        <f t="shared" si="86"/>
        <v>101</v>
      </c>
      <c r="H278" s="253">
        <f t="shared" si="87"/>
        <v>90</v>
      </c>
      <c r="I278" s="254">
        <f t="shared" si="88"/>
        <v>26966806</v>
      </c>
      <c r="J278" s="254">
        <f t="shared" si="89"/>
        <v>1</v>
      </c>
      <c r="K278" s="255">
        <f t="shared" si="90"/>
        <v>1.06</v>
      </c>
      <c r="L278" s="256">
        <f>SUMIF($AN$4:$AN$22,D278,$AW$4:$AW$22)</f>
        <v>1.0149999999999999</v>
      </c>
      <c r="M278" s="257">
        <f t="shared" si="91"/>
        <v>24245056.198003531</v>
      </c>
      <c r="N278" s="257">
        <f t="shared" si="92"/>
        <v>27328052.118228704</v>
      </c>
      <c r="O278" s="257">
        <f t="shared" si="93"/>
        <v>29013586.575399999</v>
      </c>
      <c r="P278" s="257">
        <f t="shared" si="94"/>
        <v>30803081.109711833</v>
      </c>
      <c r="Q278" s="258">
        <f t="shared" si="95"/>
        <v>29013586.575399999</v>
      </c>
      <c r="R278" s="257">
        <f t="shared" si="95"/>
        <v>30803081.109711833</v>
      </c>
      <c r="S278" s="257">
        <f t="shared" si="96"/>
        <v>32702947.751243506</v>
      </c>
      <c r="T278" s="257"/>
      <c r="U278" s="257">
        <f t="shared" si="97"/>
        <v>2182055057.8203177</v>
      </c>
      <c r="V278" s="257">
        <f t="shared" si="98"/>
        <v>2459524690.6405835</v>
      </c>
      <c r="W278" s="257">
        <f t="shared" si="99"/>
        <v>2611222791.7859998</v>
      </c>
      <c r="X278" s="258">
        <f t="shared" si="100"/>
        <v>2772277299.8740649</v>
      </c>
      <c r="Y278" s="258">
        <f t="shared" si="101"/>
        <v>2611222791.7859998</v>
      </c>
      <c r="Z278" s="257">
        <f t="shared" si="102"/>
        <v>2772277299.8740649</v>
      </c>
      <c r="AA278" s="257">
        <f t="shared" si="106"/>
        <v>2943265297.6119156</v>
      </c>
      <c r="AB278" s="257"/>
      <c r="AC278" s="32" t="str">
        <f t="shared" si="103"/>
        <v>BERTAHAP</v>
      </c>
      <c r="AD278" s="259">
        <f t="shared" si="104"/>
        <v>0</v>
      </c>
      <c r="AE278" s="260">
        <v>2</v>
      </c>
      <c r="AF278" s="261"/>
      <c r="AG278" s="257" t="e">
        <f>IF(AF278&gt;#REF!,"LB","KR")</f>
        <v>#REF!</v>
      </c>
      <c r="AH278" s="261">
        <v>2400261000</v>
      </c>
      <c r="AI278" s="261">
        <v>2705478000</v>
      </c>
      <c r="AJ278" s="261">
        <v>2872346000</v>
      </c>
      <c r="AK278" s="262">
        <v>3049506000</v>
      </c>
      <c r="AL278" s="262">
        <v>2872346000</v>
      </c>
      <c r="AM278" s="261">
        <v>3049506000</v>
      </c>
      <c r="AN278" s="261">
        <v>3237592000</v>
      </c>
      <c r="AO278" s="15"/>
      <c r="AP278" s="15"/>
      <c r="AQ278" s="264">
        <v>-1391487.189600002</v>
      </c>
      <c r="AR278" s="265"/>
      <c r="AS278" s="266"/>
      <c r="AT278" s="266"/>
      <c r="AU278" s="266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314"/>
      <c r="BT278" s="15"/>
      <c r="BU278" s="15"/>
      <c r="BV278" s="265"/>
      <c r="BW278" s="15"/>
      <c r="BX278" s="15"/>
      <c r="BY278" s="15"/>
      <c r="BZ278" s="15"/>
      <c r="CA278" s="15"/>
      <c r="CB278" s="15"/>
      <c r="CC278" s="15"/>
      <c r="CD278" s="15"/>
      <c r="CE278" s="15"/>
      <c r="CF278" s="42">
        <v>3044686760</v>
      </c>
      <c r="CG278" s="187">
        <v>3232476360</v>
      </c>
    </row>
    <row r="279" spans="1:85">
      <c r="A279" s="3">
        <f t="shared" si="105"/>
        <v>240</v>
      </c>
      <c r="B279" s="249">
        <v>5</v>
      </c>
      <c r="C279" s="250" t="s">
        <v>187</v>
      </c>
      <c r="D279" s="285">
        <v>15</v>
      </c>
      <c r="E279" s="252"/>
      <c r="F279" s="40" t="s">
        <v>64</v>
      </c>
      <c r="G279" s="253">
        <f t="shared" si="86"/>
        <v>101</v>
      </c>
      <c r="H279" s="253">
        <f t="shared" si="87"/>
        <v>90</v>
      </c>
      <c r="I279" s="254">
        <f t="shared" si="88"/>
        <v>26966806</v>
      </c>
      <c r="J279" s="254">
        <f t="shared" si="89"/>
        <v>1</v>
      </c>
      <c r="K279" s="255">
        <f t="shared" si="90"/>
        <v>1.06</v>
      </c>
      <c r="L279" s="256">
        <f>SUMIF($AN$4:$AN$22,D279,$AW$4:$AW$22)</f>
        <v>1.0149999999999999</v>
      </c>
      <c r="M279" s="257">
        <f t="shared" si="91"/>
        <v>24245056.198003531</v>
      </c>
      <c r="N279" s="257">
        <f t="shared" si="92"/>
        <v>27328052.118228704</v>
      </c>
      <c r="O279" s="257">
        <f t="shared" si="93"/>
        <v>29013586.575399999</v>
      </c>
      <c r="P279" s="257">
        <f t="shared" si="94"/>
        <v>30803081.109711833</v>
      </c>
      <c r="Q279" s="258">
        <f t="shared" si="95"/>
        <v>29013586.575399999</v>
      </c>
      <c r="R279" s="257">
        <f t="shared" si="95"/>
        <v>30803081.109711833</v>
      </c>
      <c r="S279" s="257">
        <f t="shared" si="96"/>
        <v>32702947.751243506</v>
      </c>
      <c r="T279" s="257"/>
      <c r="U279" s="257">
        <f t="shared" si="97"/>
        <v>2182055057.8203177</v>
      </c>
      <c r="V279" s="257">
        <f t="shared" si="98"/>
        <v>2459524690.6405835</v>
      </c>
      <c r="W279" s="257">
        <f t="shared" si="99"/>
        <v>2611222791.7859998</v>
      </c>
      <c r="X279" s="258">
        <f t="shared" si="100"/>
        <v>2772277299.8740649</v>
      </c>
      <c r="Y279" s="258">
        <f t="shared" si="101"/>
        <v>2611222791.7859998</v>
      </c>
      <c r="Z279" s="257">
        <f t="shared" si="102"/>
        <v>2772277299.8740649</v>
      </c>
      <c r="AA279" s="257">
        <f t="shared" si="106"/>
        <v>2943265297.6119156</v>
      </c>
      <c r="AB279" s="257"/>
      <c r="AC279" s="32" t="str">
        <f t="shared" si="103"/>
        <v>BERTAHAP</v>
      </c>
      <c r="AD279" s="259">
        <f t="shared" si="104"/>
        <v>0</v>
      </c>
      <c r="AE279" s="260">
        <v>2</v>
      </c>
      <c r="AF279" s="261"/>
      <c r="AG279" s="257" t="e">
        <f>IF(AF279&gt;#REF!,"LB","KR")</f>
        <v>#REF!</v>
      </c>
      <c r="AH279" s="261">
        <v>2400261000</v>
      </c>
      <c r="AI279" s="261">
        <v>2705478000</v>
      </c>
      <c r="AJ279" s="261">
        <v>2872346000</v>
      </c>
      <c r="AK279" s="262">
        <v>3049506000</v>
      </c>
      <c r="AL279" s="262">
        <v>2872346000</v>
      </c>
      <c r="AM279" s="261">
        <v>3049506000</v>
      </c>
      <c r="AN279" s="261">
        <v>3237592000</v>
      </c>
      <c r="AO279" s="15"/>
      <c r="AP279" s="15"/>
      <c r="AQ279" s="264">
        <v>-1391487.189600002</v>
      </c>
      <c r="AR279" s="265"/>
      <c r="AS279" s="266"/>
      <c r="AT279" s="266"/>
      <c r="AU279" s="266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314"/>
      <c r="BT279" s="15"/>
      <c r="BU279" s="15"/>
      <c r="BV279" s="265"/>
      <c r="BW279" s="15"/>
      <c r="BX279" s="15"/>
      <c r="BY279" s="15"/>
      <c r="BZ279" s="15"/>
      <c r="CA279" s="15"/>
      <c r="CB279" s="15"/>
      <c r="CC279" s="15"/>
      <c r="CD279" s="15"/>
      <c r="CE279" s="15"/>
      <c r="CF279" s="42">
        <v>3044686760</v>
      </c>
      <c r="CG279" s="187">
        <v>3232476360</v>
      </c>
    </row>
    <row r="280" spans="1:85">
      <c r="A280" s="3">
        <f t="shared" si="105"/>
        <v>241</v>
      </c>
      <c r="B280" s="249">
        <v>6</v>
      </c>
      <c r="C280" s="250" t="s">
        <v>187</v>
      </c>
      <c r="D280" s="285">
        <v>17</v>
      </c>
      <c r="E280" s="252"/>
      <c r="F280" s="40" t="s">
        <v>67</v>
      </c>
      <c r="G280" s="253">
        <f t="shared" si="86"/>
        <v>85</v>
      </c>
      <c r="H280" s="253">
        <f t="shared" si="87"/>
        <v>74</v>
      </c>
      <c r="I280" s="254">
        <f t="shared" si="88"/>
        <v>26966806</v>
      </c>
      <c r="J280" s="254">
        <f t="shared" si="89"/>
        <v>1</v>
      </c>
      <c r="K280" s="255">
        <f t="shared" si="90"/>
        <v>1.06</v>
      </c>
      <c r="L280" s="256">
        <f t="shared" ref="L280:L302" si="111">SUMIF($AN$4:$AN$22,D280,$AW$4:$AW$22)</f>
        <v>1.0149999999999999</v>
      </c>
      <c r="M280" s="257">
        <f t="shared" si="91"/>
        <v>24245056.198003531</v>
      </c>
      <c r="N280" s="257">
        <f t="shared" si="92"/>
        <v>27328052.118228704</v>
      </c>
      <c r="O280" s="257">
        <f t="shared" si="93"/>
        <v>29013586.575399999</v>
      </c>
      <c r="P280" s="257">
        <f t="shared" si="94"/>
        <v>30803081.109711833</v>
      </c>
      <c r="Q280" s="258">
        <f t="shared" si="95"/>
        <v>29013586.575399999</v>
      </c>
      <c r="R280" s="257">
        <f t="shared" si="95"/>
        <v>30803081.109711833</v>
      </c>
      <c r="S280" s="257">
        <f t="shared" si="96"/>
        <v>32702947.751243506</v>
      </c>
      <c r="T280" s="257"/>
      <c r="U280" s="257">
        <f t="shared" si="97"/>
        <v>1794134158.6522613</v>
      </c>
      <c r="V280" s="257">
        <f t="shared" si="98"/>
        <v>2022275856.748924</v>
      </c>
      <c r="W280" s="257">
        <f t="shared" si="99"/>
        <v>2147005406.5795999</v>
      </c>
      <c r="X280" s="258">
        <f t="shared" si="100"/>
        <v>2279428002.1186757</v>
      </c>
      <c r="Y280" s="258">
        <f t="shared" si="101"/>
        <v>2147005406.5795999</v>
      </c>
      <c r="Z280" s="257">
        <f t="shared" si="102"/>
        <v>2279428002.1186757</v>
      </c>
      <c r="AA280" s="257">
        <f t="shared" si="106"/>
        <v>2420018133.5920196</v>
      </c>
      <c r="AB280" s="257"/>
      <c r="AC280" s="32" t="str">
        <f t="shared" si="103"/>
        <v>BERTAHAP</v>
      </c>
      <c r="AD280" s="259">
        <f t="shared" si="104"/>
        <v>0</v>
      </c>
      <c r="AE280" s="260">
        <v>2</v>
      </c>
      <c r="AF280" s="261"/>
      <c r="AG280" s="257" t="e">
        <f>IF(AF280&gt;#REF!,"LB","KR")</f>
        <v>#REF!</v>
      </c>
      <c r="AH280" s="261">
        <v>1973548000</v>
      </c>
      <c r="AI280" s="261">
        <v>2224504000</v>
      </c>
      <c r="AJ280" s="261">
        <v>2361706000</v>
      </c>
      <c r="AK280" s="262">
        <v>2507371000</v>
      </c>
      <c r="AL280" s="262">
        <v>2361706000</v>
      </c>
      <c r="AM280" s="261">
        <v>2507371000</v>
      </c>
      <c r="AN280" s="261">
        <v>2662020000</v>
      </c>
      <c r="AO280" s="15"/>
      <c r="AP280" s="15"/>
      <c r="AQ280" s="264">
        <v>-1391487.189600002</v>
      </c>
      <c r="AR280" s="265"/>
      <c r="AS280" s="266"/>
      <c r="AT280" s="266"/>
      <c r="AU280" s="266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314"/>
      <c r="BT280" s="15"/>
      <c r="BU280" s="15"/>
      <c r="BV280" s="265"/>
      <c r="BW280" s="15"/>
      <c r="BX280" s="15"/>
      <c r="BY280" s="15"/>
      <c r="BZ280" s="15"/>
      <c r="CA280" s="15"/>
      <c r="CB280" s="15"/>
      <c r="CC280" s="15"/>
      <c r="CD280" s="15"/>
      <c r="CE280" s="15"/>
      <c r="CF280" s="42">
        <v>2503408360</v>
      </c>
      <c r="CG280" s="187">
        <v>2657813260</v>
      </c>
    </row>
    <row r="281" spans="1:85">
      <c r="A281" s="3">
        <f t="shared" si="105"/>
        <v>242</v>
      </c>
      <c r="B281" s="249">
        <v>7</v>
      </c>
      <c r="C281" s="250" t="s">
        <v>187</v>
      </c>
      <c r="D281" s="285">
        <v>19</v>
      </c>
      <c r="E281" s="252"/>
      <c r="F281" s="40" t="s">
        <v>78</v>
      </c>
      <c r="G281" s="253">
        <f t="shared" si="86"/>
        <v>138</v>
      </c>
      <c r="H281" s="253">
        <f t="shared" si="87"/>
        <v>120</v>
      </c>
      <c r="I281" s="254">
        <f t="shared" si="88"/>
        <v>26966806</v>
      </c>
      <c r="J281" s="254">
        <f t="shared" si="89"/>
        <v>1</v>
      </c>
      <c r="K281" s="255">
        <f t="shared" si="90"/>
        <v>1.06</v>
      </c>
      <c r="L281" s="256">
        <f t="shared" si="111"/>
        <v>1.0149999999999999</v>
      </c>
      <c r="M281" s="257">
        <f t="shared" si="91"/>
        <v>24245056.198003531</v>
      </c>
      <c r="N281" s="257">
        <f t="shared" si="92"/>
        <v>27328052.118228704</v>
      </c>
      <c r="O281" s="257">
        <f t="shared" si="93"/>
        <v>29013586.575399999</v>
      </c>
      <c r="P281" s="257">
        <f t="shared" si="94"/>
        <v>30803081.109711833</v>
      </c>
      <c r="Q281" s="258">
        <f t="shared" si="95"/>
        <v>29013586.575399999</v>
      </c>
      <c r="R281" s="257">
        <f t="shared" si="95"/>
        <v>30803081.109711833</v>
      </c>
      <c r="S281" s="257">
        <f t="shared" si="96"/>
        <v>32702947.751243506</v>
      </c>
      <c r="T281" s="257"/>
      <c r="U281" s="257">
        <f t="shared" si="97"/>
        <v>2909406743.7604237</v>
      </c>
      <c r="V281" s="257">
        <f t="shared" si="98"/>
        <v>3279366254.1874447</v>
      </c>
      <c r="W281" s="257">
        <f t="shared" si="99"/>
        <v>3481630389.0479999</v>
      </c>
      <c r="X281" s="258">
        <f t="shared" si="100"/>
        <v>3696369733.1654201</v>
      </c>
      <c r="Y281" s="258">
        <f t="shared" si="101"/>
        <v>3481630389.0479999</v>
      </c>
      <c r="Z281" s="257">
        <f t="shared" si="102"/>
        <v>3696369733.1654201</v>
      </c>
      <c r="AA281" s="257">
        <f t="shared" si="106"/>
        <v>3924353730.1492205</v>
      </c>
      <c r="AB281" s="257"/>
      <c r="AC281" s="32" t="str">
        <f t="shared" si="103"/>
        <v>BERTAHAP</v>
      </c>
      <c r="AD281" s="259">
        <f t="shared" si="104"/>
        <v>0</v>
      </c>
      <c r="AE281" s="260">
        <v>2</v>
      </c>
      <c r="AF281" s="261"/>
      <c r="AG281" s="257" t="e">
        <f>IF(AF281&gt;#REF!,"LB","KR")</f>
        <v>#REF!</v>
      </c>
      <c r="AH281" s="261">
        <v>3200348000</v>
      </c>
      <c r="AI281" s="261">
        <v>3607303000</v>
      </c>
      <c r="AJ281" s="261">
        <v>3829794000</v>
      </c>
      <c r="AK281" s="262">
        <v>4066007000</v>
      </c>
      <c r="AL281" s="262">
        <v>3829794000</v>
      </c>
      <c r="AM281" s="261">
        <v>4066007000</v>
      </c>
      <c r="AN281" s="261">
        <v>4316790000</v>
      </c>
      <c r="AO281" s="15"/>
      <c r="AP281" s="15"/>
      <c r="AQ281" s="264">
        <v>-1391487.189600002</v>
      </c>
      <c r="AR281" s="265"/>
      <c r="AS281" s="266"/>
      <c r="AT281" s="266"/>
      <c r="AU281" s="266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314"/>
      <c r="BT281" s="15"/>
      <c r="BU281" s="15"/>
      <c r="BV281" s="265"/>
      <c r="BW281" s="15"/>
      <c r="BX281" s="15"/>
      <c r="BY281" s="15"/>
      <c r="BZ281" s="15"/>
      <c r="CA281" s="15"/>
      <c r="CB281" s="15"/>
      <c r="CC281" s="15"/>
      <c r="CD281" s="15"/>
      <c r="CE281" s="15"/>
      <c r="CF281" s="42">
        <v>4059581640</v>
      </c>
      <c r="CG281" s="187">
        <v>4309967420</v>
      </c>
    </row>
    <row r="282" spans="1:85">
      <c r="A282" s="3">
        <f t="shared" si="105"/>
        <v>243</v>
      </c>
      <c r="B282" s="249">
        <v>8</v>
      </c>
      <c r="C282" s="250" t="s">
        <v>187</v>
      </c>
      <c r="D282" s="285">
        <v>21</v>
      </c>
      <c r="E282" s="252"/>
      <c r="F282" s="40" t="s">
        <v>84</v>
      </c>
      <c r="G282" s="253">
        <f t="shared" si="86"/>
        <v>132</v>
      </c>
      <c r="H282" s="253">
        <f t="shared" si="87"/>
        <v>112</v>
      </c>
      <c r="I282" s="254">
        <f t="shared" si="88"/>
        <v>26966806</v>
      </c>
      <c r="J282" s="254">
        <f t="shared" si="89"/>
        <v>3</v>
      </c>
      <c r="K282" s="255">
        <f t="shared" si="90"/>
        <v>1.1000000000000001</v>
      </c>
      <c r="L282" s="256">
        <f t="shared" si="111"/>
        <v>1.0149999999999999</v>
      </c>
      <c r="M282" s="257">
        <f t="shared" si="91"/>
        <v>25159963.979060266</v>
      </c>
      <c r="N282" s="257">
        <f t="shared" si="92"/>
        <v>28359299.367973182</v>
      </c>
      <c r="O282" s="257">
        <f t="shared" si="93"/>
        <v>30108438.899</v>
      </c>
      <c r="P282" s="257">
        <f t="shared" si="94"/>
        <v>31965461.528946243</v>
      </c>
      <c r="Q282" s="258">
        <f t="shared" si="95"/>
        <v>30108438.899</v>
      </c>
      <c r="R282" s="257">
        <f t="shared" si="95"/>
        <v>31965461.528946243</v>
      </c>
      <c r="S282" s="257">
        <f t="shared" si="96"/>
        <v>33937021.251290433</v>
      </c>
      <c r="T282" s="257"/>
      <c r="U282" s="257">
        <f t="shared" si="97"/>
        <v>2817915965.6547499</v>
      </c>
      <c r="V282" s="257">
        <f t="shared" si="98"/>
        <v>3176241529.2129965</v>
      </c>
      <c r="W282" s="257">
        <f t="shared" si="99"/>
        <v>3372145156.6880002</v>
      </c>
      <c r="X282" s="258">
        <f t="shared" si="100"/>
        <v>3580131691.2419791</v>
      </c>
      <c r="Y282" s="258">
        <f t="shared" si="101"/>
        <v>3372145156.6880002</v>
      </c>
      <c r="Z282" s="257">
        <f t="shared" si="102"/>
        <v>3580131691.2419791</v>
      </c>
      <c r="AA282" s="257">
        <f t="shared" si="106"/>
        <v>3800946380.1445284</v>
      </c>
      <c r="AB282" s="257"/>
      <c r="AC282" s="32" t="str">
        <f t="shared" si="103"/>
        <v>BERTAHAP</v>
      </c>
      <c r="AD282" s="259">
        <f t="shared" si="104"/>
        <v>0</v>
      </c>
      <c r="AE282" s="260">
        <v>2</v>
      </c>
      <c r="AF282" s="261"/>
      <c r="AG282" s="257" t="e">
        <f>IF(AF282&gt;#REF!,"LB","KR")</f>
        <v>#REF!</v>
      </c>
      <c r="AH282" s="261">
        <v>3099708000</v>
      </c>
      <c r="AI282" s="261">
        <v>3493866000</v>
      </c>
      <c r="AJ282" s="261">
        <v>3709360000</v>
      </c>
      <c r="AK282" s="262">
        <v>3938145000</v>
      </c>
      <c r="AL282" s="262">
        <v>3709360000</v>
      </c>
      <c r="AM282" s="261">
        <v>3938145000</v>
      </c>
      <c r="AN282" s="261">
        <v>4181042000</v>
      </c>
      <c r="AO282" s="15"/>
      <c r="AP282" s="15"/>
      <c r="AQ282" s="264">
        <v>-296634.86600000039</v>
      </c>
      <c r="AR282" s="265"/>
      <c r="AS282" s="266"/>
      <c r="AT282" s="266"/>
      <c r="AU282" s="266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314"/>
      <c r="BT282" s="15"/>
      <c r="BU282" s="15"/>
      <c r="BV282" s="265"/>
      <c r="BW282" s="15"/>
      <c r="BX282" s="15"/>
      <c r="BY282" s="15"/>
      <c r="BZ282" s="15"/>
      <c r="CA282" s="15"/>
      <c r="CB282" s="15"/>
      <c r="CC282" s="15"/>
      <c r="CD282" s="15"/>
      <c r="CE282" s="15"/>
      <c r="CF282" s="42">
        <v>3931921600</v>
      </c>
      <c r="CG282" s="187">
        <v>4174433700</v>
      </c>
    </row>
    <row r="283" spans="1:85">
      <c r="A283" s="3">
        <f t="shared" si="105"/>
        <v>244</v>
      </c>
      <c r="B283" s="249">
        <v>1</v>
      </c>
      <c r="C283" s="250" t="s">
        <v>188</v>
      </c>
      <c r="D283" s="251" t="s">
        <v>19</v>
      </c>
      <c r="E283" s="252"/>
      <c r="F283" s="40" t="s">
        <v>72</v>
      </c>
      <c r="G283" s="253">
        <f t="shared" si="86"/>
        <v>175</v>
      </c>
      <c r="H283" s="253">
        <f t="shared" si="87"/>
        <v>156</v>
      </c>
      <c r="I283" s="254">
        <f t="shared" si="88"/>
        <v>26966806</v>
      </c>
      <c r="J283" s="254">
        <f t="shared" si="89"/>
        <v>5</v>
      </c>
      <c r="K283" s="255">
        <f t="shared" si="90"/>
        <v>1.08</v>
      </c>
      <c r="L283" s="256">
        <f t="shared" si="111"/>
        <v>1.0149999999999999</v>
      </c>
      <c r="M283" s="257">
        <f t="shared" si="91"/>
        <v>24702510.0885319</v>
      </c>
      <c r="N283" s="257">
        <f t="shared" si="92"/>
        <v>27843675.743100945</v>
      </c>
      <c r="O283" s="257">
        <f t="shared" si="93"/>
        <v>29561012.737199999</v>
      </c>
      <c r="P283" s="257">
        <f t="shared" si="94"/>
        <v>31384271.319329038</v>
      </c>
      <c r="Q283" s="258">
        <f t="shared" si="95"/>
        <v>29561012.737199999</v>
      </c>
      <c r="R283" s="257">
        <f t="shared" si="95"/>
        <v>31384271.319329038</v>
      </c>
      <c r="S283" s="257">
        <f t="shared" si="96"/>
        <v>33319984.501266968</v>
      </c>
      <c r="T283" s="257"/>
      <c r="U283" s="257">
        <f t="shared" si="97"/>
        <v>3853591573.8109765</v>
      </c>
      <c r="V283" s="257">
        <f t="shared" si="98"/>
        <v>4343613415.9237471</v>
      </c>
      <c r="W283" s="257">
        <f t="shared" si="99"/>
        <v>4611517987.0031996</v>
      </c>
      <c r="X283" s="258">
        <f t="shared" si="100"/>
        <v>4895946325.8153296</v>
      </c>
      <c r="Y283" s="258">
        <f t="shared" si="101"/>
        <v>4611517987.0031996</v>
      </c>
      <c r="Z283" s="257">
        <f t="shared" si="102"/>
        <v>4895946325.8153296</v>
      </c>
      <c r="AA283" s="257">
        <f t="shared" si="106"/>
        <v>5197917582.1976471</v>
      </c>
      <c r="AB283" s="257"/>
      <c r="AC283" s="32" t="str">
        <f t="shared" si="103"/>
        <v>BERTAHAP</v>
      </c>
      <c r="AD283" s="259">
        <f t="shared" si="104"/>
        <v>0</v>
      </c>
      <c r="AE283" s="260">
        <v>2</v>
      </c>
      <c r="AF283" s="261"/>
      <c r="AG283" s="257" t="e">
        <f>IF(AF283&gt;#REF!,"LB","KR")</f>
        <v>#REF!</v>
      </c>
      <c r="AH283" s="261">
        <v>4238951000</v>
      </c>
      <c r="AI283" s="261">
        <v>4777975000</v>
      </c>
      <c r="AJ283" s="261">
        <v>5072670000</v>
      </c>
      <c r="AK283" s="262">
        <v>5385541000</v>
      </c>
      <c r="AL283" s="262">
        <v>5072670000</v>
      </c>
      <c r="AM283" s="261">
        <v>5385541000</v>
      </c>
      <c r="AN283" s="261">
        <v>5717710000</v>
      </c>
      <c r="AO283" s="15"/>
      <c r="AP283" s="15"/>
      <c r="AQ283" s="264">
        <v>-844061.0278000012</v>
      </c>
      <c r="AR283" s="265"/>
      <c r="AS283" s="266"/>
      <c r="AT283" s="266"/>
      <c r="AU283" s="266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314"/>
      <c r="BT283" s="15"/>
      <c r="BU283" s="15"/>
      <c r="BV283" s="265"/>
      <c r="BW283" s="15"/>
      <c r="BX283" s="15"/>
      <c r="BY283" s="15"/>
      <c r="BZ283" s="15"/>
      <c r="CA283" s="15"/>
      <c r="CB283" s="15"/>
      <c r="CC283" s="15"/>
      <c r="CD283" s="15"/>
      <c r="CE283" s="15"/>
      <c r="CF283" s="42">
        <v>5377030200</v>
      </c>
      <c r="CG283" s="187">
        <v>5708673460</v>
      </c>
    </row>
    <row r="284" spans="1:85">
      <c r="A284" s="3">
        <f t="shared" si="105"/>
        <v>245</v>
      </c>
      <c r="B284" s="249">
        <v>2</v>
      </c>
      <c r="C284" s="250" t="s">
        <v>188</v>
      </c>
      <c r="D284" s="251" t="s">
        <v>29</v>
      </c>
      <c r="E284" s="252"/>
      <c r="F284" s="40" t="s">
        <v>74</v>
      </c>
      <c r="G284" s="253">
        <f t="shared" si="86"/>
        <v>85</v>
      </c>
      <c r="H284" s="253">
        <f t="shared" si="87"/>
        <v>74</v>
      </c>
      <c r="I284" s="254">
        <f t="shared" si="88"/>
        <v>26966806</v>
      </c>
      <c r="J284" s="254">
        <f t="shared" si="89"/>
        <v>1</v>
      </c>
      <c r="K284" s="255">
        <f t="shared" si="90"/>
        <v>1.06</v>
      </c>
      <c r="L284" s="256">
        <f t="shared" si="111"/>
        <v>1.0149999999999999</v>
      </c>
      <c r="M284" s="257">
        <f t="shared" si="91"/>
        <v>24245056.198003531</v>
      </c>
      <c r="N284" s="257">
        <f t="shared" si="92"/>
        <v>27328052.118228704</v>
      </c>
      <c r="O284" s="257">
        <f t="shared" si="93"/>
        <v>29013586.575399999</v>
      </c>
      <c r="P284" s="257">
        <f t="shared" si="94"/>
        <v>30803081.109711833</v>
      </c>
      <c r="Q284" s="258">
        <f t="shared" si="95"/>
        <v>29013586.575399999</v>
      </c>
      <c r="R284" s="257">
        <f t="shared" si="95"/>
        <v>30803081.109711833</v>
      </c>
      <c r="S284" s="257">
        <f t="shared" si="96"/>
        <v>32702947.751243506</v>
      </c>
      <c r="T284" s="257"/>
      <c r="U284" s="257">
        <f t="shared" si="97"/>
        <v>1794134158.6522613</v>
      </c>
      <c r="V284" s="257">
        <f t="shared" si="98"/>
        <v>2022275856.748924</v>
      </c>
      <c r="W284" s="257">
        <f t="shared" si="99"/>
        <v>2147005406.5795999</v>
      </c>
      <c r="X284" s="258">
        <f t="shared" si="100"/>
        <v>2279428002.1186757</v>
      </c>
      <c r="Y284" s="258">
        <f t="shared" si="101"/>
        <v>2147005406.5795999</v>
      </c>
      <c r="Z284" s="257">
        <f t="shared" si="102"/>
        <v>2279428002.1186757</v>
      </c>
      <c r="AA284" s="257">
        <f t="shared" si="106"/>
        <v>2420018133.5920196</v>
      </c>
      <c r="AB284" s="257"/>
      <c r="AC284" s="32" t="str">
        <f t="shared" si="103"/>
        <v>BERTAHAP</v>
      </c>
      <c r="AD284" s="259">
        <f t="shared" si="104"/>
        <v>0</v>
      </c>
      <c r="AE284" s="260">
        <v>2</v>
      </c>
      <c r="AF284" s="261"/>
      <c r="AG284" s="257" t="e">
        <f>IF(AF284&gt;#REF!,"LB","KR")</f>
        <v>#REF!</v>
      </c>
      <c r="AH284" s="261">
        <v>1973548000</v>
      </c>
      <c r="AI284" s="261">
        <v>2224504000</v>
      </c>
      <c r="AJ284" s="261">
        <v>2361706000</v>
      </c>
      <c r="AK284" s="262">
        <v>2507371000</v>
      </c>
      <c r="AL284" s="262">
        <v>2361706000</v>
      </c>
      <c r="AM284" s="261">
        <v>2507371000</v>
      </c>
      <c r="AN284" s="261">
        <v>2662020000</v>
      </c>
      <c r="AO284" s="15"/>
      <c r="AP284" s="15"/>
      <c r="AQ284" s="264">
        <v>-1391487.189600002</v>
      </c>
      <c r="AR284" s="265"/>
      <c r="AS284" s="266"/>
      <c r="AT284" s="266"/>
      <c r="AU284" s="266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314"/>
      <c r="BT284" s="15"/>
      <c r="BU284" s="15"/>
      <c r="BV284" s="265"/>
      <c r="BW284" s="15"/>
      <c r="BX284" s="15"/>
      <c r="BY284" s="15"/>
      <c r="BZ284" s="15"/>
      <c r="CA284" s="15"/>
      <c r="CB284" s="15"/>
      <c r="CC284" s="15"/>
      <c r="CD284" s="15"/>
      <c r="CE284" s="15"/>
      <c r="CF284" s="42">
        <v>2503408360</v>
      </c>
      <c r="CG284" s="187">
        <v>2657813260</v>
      </c>
    </row>
    <row r="285" spans="1:85">
      <c r="A285" s="3">
        <f t="shared" si="105"/>
        <v>246</v>
      </c>
      <c r="B285" s="249">
        <v>3</v>
      </c>
      <c r="C285" s="250" t="s">
        <v>188</v>
      </c>
      <c r="D285" s="251" t="s">
        <v>32</v>
      </c>
      <c r="E285" s="252"/>
      <c r="F285" s="40" t="s">
        <v>56</v>
      </c>
      <c r="G285" s="253">
        <f t="shared" si="86"/>
        <v>85</v>
      </c>
      <c r="H285" s="253">
        <f t="shared" si="87"/>
        <v>74</v>
      </c>
      <c r="I285" s="254">
        <f t="shared" si="88"/>
        <v>26966806</v>
      </c>
      <c r="J285" s="254">
        <f t="shared" si="89"/>
        <v>1</v>
      </c>
      <c r="K285" s="255">
        <f t="shared" si="90"/>
        <v>1.06</v>
      </c>
      <c r="L285" s="256">
        <f t="shared" si="111"/>
        <v>1.0149999999999999</v>
      </c>
      <c r="M285" s="257">
        <f t="shared" si="91"/>
        <v>24245056.198003531</v>
      </c>
      <c r="N285" s="257">
        <f t="shared" si="92"/>
        <v>27328052.118228704</v>
      </c>
      <c r="O285" s="257">
        <f t="shared" si="93"/>
        <v>29013586.575399999</v>
      </c>
      <c r="P285" s="257">
        <f t="shared" si="94"/>
        <v>30803081.109711833</v>
      </c>
      <c r="Q285" s="258">
        <f t="shared" si="95"/>
        <v>29013586.575399999</v>
      </c>
      <c r="R285" s="257">
        <f t="shared" si="95"/>
        <v>30803081.109711833</v>
      </c>
      <c r="S285" s="257">
        <f t="shared" si="96"/>
        <v>32702947.751243506</v>
      </c>
      <c r="T285" s="257"/>
      <c r="U285" s="257">
        <f t="shared" si="97"/>
        <v>1794134158.6522613</v>
      </c>
      <c r="V285" s="257">
        <f t="shared" si="98"/>
        <v>2022275856.748924</v>
      </c>
      <c r="W285" s="257">
        <f t="shared" si="99"/>
        <v>2147005406.5795999</v>
      </c>
      <c r="X285" s="258">
        <f t="shared" si="100"/>
        <v>2279428002.1186757</v>
      </c>
      <c r="Y285" s="258">
        <f t="shared" si="101"/>
        <v>2147005406.5795999</v>
      </c>
      <c r="Z285" s="257">
        <f t="shared" si="102"/>
        <v>2279428002.1186757</v>
      </c>
      <c r="AA285" s="257">
        <f t="shared" si="106"/>
        <v>2420018133.5920196</v>
      </c>
      <c r="AB285" s="257"/>
      <c r="AC285" s="32" t="str">
        <f t="shared" si="103"/>
        <v>BERTAHAP</v>
      </c>
      <c r="AD285" s="259">
        <f t="shared" si="104"/>
        <v>0</v>
      </c>
      <c r="AE285" s="260">
        <v>2</v>
      </c>
      <c r="AF285" s="261"/>
      <c r="AG285" s="257" t="e">
        <f>IF(AF285&gt;#REF!,"LB","KR")</f>
        <v>#REF!</v>
      </c>
      <c r="AH285" s="261">
        <v>1973548000</v>
      </c>
      <c r="AI285" s="261">
        <v>2224504000</v>
      </c>
      <c r="AJ285" s="261">
        <v>2361706000</v>
      </c>
      <c r="AK285" s="262">
        <v>2507371000</v>
      </c>
      <c r="AL285" s="262">
        <v>2361706000</v>
      </c>
      <c r="AM285" s="261">
        <v>2507371000</v>
      </c>
      <c r="AN285" s="261">
        <v>2662020000</v>
      </c>
      <c r="AO285" s="15"/>
      <c r="AP285" s="15"/>
      <c r="AQ285" s="264">
        <v>-1391487.189600002</v>
      </c>
      <c r="AR285" s="265"/>
      <c r="AS285" s="266"/>
      <c r="AT285" s="266"/>
      <c r="AU285" s="266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314"/>
      <c r="BT285" s="15"/>
      <c r="BU285" s="15"/>
      <c r="BV285" s="265"/>
      <c r="BW285" s="15"/>
      <c r="BX285" s="15"/>
      <c r="BY285" s="15"/>
      <c r="BZ285" s="15"/>
      <c r="CA285" s="15"/>
      <c r="CB285" s="15"/>
      <c r="CC285" s="15"/>
      <c r="CD285" s="15"/>
      <c r="CE285" s="15"/>
      <c r="CF285" s="42">
        <v>2503408360</v>
      </c>
      <c r="CG285" s="187">
        <v>2657813260</v>
      </c>
    </row>
    <row r="286" spans="1:85">
      <c r="A286" s="3">
        <f t="shared" si="105"/>
        <v>247</v>
      </c>
      <c r="B286" s="249">
        <v>4</v>
      </c>
      <c r="C286" s="250" t="s">
        <v>188</v>
      </c>
      <c r="D286" s="251" t="s">
        <v>38</v>
      </c>
      <c r="E286" s="252"/>
      <c r="F286" s="40" t="s">
        <v>58</v>
      </c>
      <c r="G286" s="253">
        <f t="shared" si="86"/>
        <v>101</v>
      </c>
      <c r="H286" s="253">
        <f t="shared" si="87"/>
        <v>90</v>
      </c>
      <c r="I286" s="254">
        <f t="shared" si="88"/>
        <v>26966806</v>
      </c>
      <c r="J286" s="254">
        <f t="shared" si="89"/>
        <v>1</v>
      </c>
      <c r="K286" s="255">
        <f t="shared" si="90"/>
        <v>1.06</v>
      </c>
      <c r="L286" s="256">
        <f t="shared" si="111"/>
        <v>1.0149999999999999</v>
      </c>
      <c r="M286" s="257">
        <f t="shared" si="91"/>
        <v>24245056.198003531</v>
      </c>
      <c r="N286" s="257">
        <f t="shared" si="92"/>
        <v>27328052.118228704</v>
      </c>
      <c r="O286" s="257">
        <f t="shared" si="93"/>
        <v>29013586.575399999</v>
      </c>
      <c r="P286" s="257">
        <f t="shared" si="94"/>
        <v>30803081.109711833</v>
      </c>
      <c r="Q286" s="258">
        <f t="shared" si="95"/>
        <v>29013586.575399999</v>
      </c>
      <c r="R286" s="257">
        <f t="shared" si="95"/>
        <v>30803081.109711833</v>
      </c>
      <c r="S286" s="257">
        <f t="shared" si="96"/>
        <v>32702947.751243506</v>
      </c>
      <c r="T286" s="257"/>
      <c r="U286" s="257">
        <f t="shared" si="97"/>
        <v>2182055057.8203177</v>
      </c>
      <c r="V286" s="257">
        <f t="shared" si="98"/>
        <v>2459524690.6405835</v>
      </c>
      <c r="W286" s="257">
        <f t="shared" si="99"/>
        <v>2611222791.7859998</v>
      </c>
      <c r="X286" s="258">
        <f t="shared" si="100"/>
        <v>2772277299.8740649</v>
      </c>
      <c r="Y286" s="258">
        <f t="shared" si="101"/>
        <v>2611222791.7859998</v>
      </c>
      <c r="Z286" s="257">
        <f t="shared" si="102"/>
        <v>2772277299.8740649</v>
      </c>
      <c r="AA286" s="257">
        <f t="shared" si="106"/>
        <v>2943265297.6119156</v>
      </c>
      <c r="AB286" s="257"/>
      <c r="AC286" s="32" t="str">
        <f t="shared" si="103"/>
        <v>BERTAHAP</v>
      </c>
      <c r="AD286" s="259">
        <f t="shared" si="104"/>
        <v>0</v>
      </c>
      <c r="AE286" s="260">
        <v>2</v>
      </c>
      <c r="AF286" s="261"/>
      <c r="AG286" s="257" t="e">
        <f>IF(AF286&gt;#REF!,"LB","KR")</f>
        <v>#REF!</v>
      </c>
      <c r="AH286" s="261">
        <v>2400261000</v>
      </c>
      <c r="AI286" s="261">
        <v>2705478000</v>
      </c>
      <c r="AJ286" s="261">
        <v>2872346000</v>
      </c>
      <c r="AK286" s="262">
        <v>3049506000</v>
      </c>
      <c r="AL286" s="262">
        <v>2872346000</v>
      </c>
      <c r="AM286" s="261">
        <v>3049506000</v>
      </c>
      <c r="AN286" s="261">
        <v>3237592000</v>
      </c>
      <c r="AO286" s="15"/>
      <c r="AP286" s="15"/>
      <c r="AQ286" s="264">
        <v>-1391487.189600002</v>
      </c>
      <c r="AR286" s="265"/>
      <c r="AS286" s="266"/>
      <c r="AT286" s="266"/>
      <c r="AU286" s="266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314"/>
      <c r="BT286" s="15"/>
      <c r="BU286" s="15"/>
      <c r="BV286" s="265"/>
      <c r="BW286" s="15"/>
      <c r="BX286" s="15"/>
      <c r="BY286" s="15"/>
      <c r="BZ286" s="15"/>
      <c r="CA286" s="15"/>
      <c r="CB286" s="15"/>
      <c r="CC286" s="15"/>
      <c r="CD286" s="15"/>
      <c r="CE286" s="15"/>
      <c r="CF286" s="42">
        <v>3044686760</v>
      </c>
      <c r="CG286" s="187">
        <v>3232476360</v>
      </c>
    </row>
    <row r="287" spans="1:85">
      <c r="A287" s="3">
        <f t="shared" si="105"/>
        <v>248</v>
      </c>
      <c r="B287" s="249">
        <v>5</v>
      </c>
      <c r="C287" s="250" t="s">
        <v>188</v>
      </c>
      <c r="D287" s="251" t="s">
        <v>44</v>
      </c>
      <c r="E287" s="252"/>
      <c r="F287" s="40" t="s">
        <v>60</v>
      </c>
      <c r="G287" s="253">
        <f t="shared" si="86"/>
        <v>101</v>
      </c>
      <c r="H287" s="253">
        <f t="shared" si="87"/>
        <v>90</v>
      </c>
      <c r="I287" s="254">
        <f t="shared" si="88"/>
        <v>26966806</v>
      </c>
      <c r="J287" s="254">
        <f t="shared" si="89"/>
        <v>1</v>
      </c>
      <c r="K287" s="255">
        <f t="shared" si="90"/>
        <v>1.06</v>
      </c>
      <c r="L287" s="256">
        <f t="shared" si="111"/>
        <v>1.0149999999999999</v>
      </c>
      <c r="M287" s="257">
        <f t="shared" si="91"/>
        <v>24245056.198003531</v>
      </c>
      <c r="N287" s="257">
        <f t="shared" si="92"/>
        <v>27328052.118228704</v>
      </c>
      <c r="O287" s="257">
        <f t="shared" si="93"/>
        <v>29013586.575399999</v>
      </c>
      <c r="P287" s="257">
        <f t="shared" si="94"/>
        <v>30803081.109711833</v>
      </c>
      <c r="Q287" s="258">
        <f t="shared" si="95"/>
        <v>29013586.575399999</v>
      </c>
      <c r="R287" s="257">
        <f t="shared" si="95"/>
        <v>30803081.109711833</v>
      </c>
      <c r="S287" s="257">
        <f t="shared" si="96"/>
        <v>32702947.751243506</v>
      </c>
      <c r="T287" s="257"/>
      <c r="U287" s="257">
        <f t="shared" si="97"/>
        <v>2182055057.8203177</v>
      </c>
      <c r="V287" s="257">
        <f t="shared" si="98"/>
        <v>2459524690.6405835</v>
      </c>
      <c r="W287" s="257">
        <f t="shared" si="99"/>
        <v>2611222791.7859998</v>
      </c>
      <c r="X287" s="258">
        <f t="shared" si="100"/>
        <v>2772277299.8740649</v>
      </c>
      <c r="Y287" s="258">
        <f t="shared" si="101"/>
        <v>2611222791.7859998</v>
      </c>
      <c r="Z287" s="257">
        <f t="shared" si="102"/>
        <v>2772277299.8740649</v>
      </c>
      <c r="AA287" s="257">
        <f t="shared" si="106"/>
        <v>2943265297.6119156</v>
      </c>
      <c r="AB287" s="257"/>
      <c r="AC287" s="32" t="str">
        <f t="shared" si="103"/>
        <v>BERTAHAP</v>
      </c>
      <c r="AD287" s="259">
        <f t="shared" si="104"/>
        <v>0</v>
      </c>
      <c r="AE287" s="260">
        <v>2</v>
      </c>
      <c r="AF287" s="261"/>
      <c r="AG287" s="257" t="e">
        <f>IF(AF287&gt;#REF!,"LB","KR")</f>
        <v>#REF!</v>
      </c>
      <c r="AH287" s="261">
        <v>2400261000</v>
      </c>
      <c r="AI287" s="261">
        <v>2705478000</v>
      </c>
      <c r="AJ287" s="261">
        <v>2872346000</v>
      </c>
      <c r="AK287" s="262">
        <v>3049506000</v>
      </c>
      <c r="AL287" s="262">
        <v>2872346000</v>
      </c>
      <c r="AM287" s="261">
        <v>3049506000</v>
      </c>
      <c r="AN287" s="261">
        <v>3237592000</v>
      </c>
      <c r="AO287" s="15"/>
      <c r="AP287" s="15"/>
      <c r="AQ287" s="264">
        <v>-1391487.189600002</v>
      </c>
      <c r="AR287" s="265"/>
      <c r="AS287" s="266"/>
      <c r="AT287" s="266"/>
      <c r="AU287" s="266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314"/>
      <c r="BT287" s="15"/>
      <c r="BU287" s="15"/>
      <c r="BV287" s="265"/>
      <c r="BW287" s="15"/>
      <c r="BX287" s="15"/>
      <c r="BY287" s="15"/>
      <c r="BZ287" s="15"/>
      <c r="CA287" s="15"/>
      <c r="CB287" s="15"/>
      <c r="CC287" s="15"/>
      <c r="CD287" s="15"/>
      <c r="CE287" s="15"/>
      <c r="CF287" s="42">
        <v>3044686760</v>
      </c>
      <c r="CG287" s="187">
        <v>3232476360</v>
      </c>
    </row>
    <row r="288" spans="1:85">
      <c r="A288" s="3">
        <f t="shared" si="105"/>
        <v>249</v>
      </c>
      <c r="B288" s="249">
        <v>6</v>
      </c>
      <c r="C288" s="250" t="s">
        <v>188</v>
      </c>
      <c r="D288" s="285">
        <v>11</v>
      </c>
      <c r="E288" s="252"/>
      <c r="F288" s="40" t="s">
        <v>62</v>
      </c>
      <c r="G288" s="253">
        <f t="shared" si="86"/>
        <v>101</v>
      </c>
      <c r="H288" s="253">
        <f t="shared" si="87"/>
        <v>90</v>
      </c>
      <c r="I288" s="254">
        <f t="shared" si="88"/>
        <v>26966806</v>
      </c>
      <c r="J288" s="254">
        <f t="shared" si="89"/>
        <v>1</v>
      </c>
      <c r="K288" s="255">
        <f t="shared" si="90"/>
        <v>1.06</v>
      </c>
      <c r="L288" s="256">
        <f t="shared" si="111"/>
        <v>1.0149999999999999</v>
      </c>
      <c r="M288" s="257">
        <f t="shared" si="91"/>
        <v>24245056.198003531</v>
      </c>
      <c r="N288" s="257">
        <f t="shared" si="92"/>
        <v>27328052.118228704</v>
      </c>
      <c r="O288" s="257">
        <f t="shared" si="93"/>
        <v>29013586.575399999</v>
      </c>
      <c r="P288" s="257">
        <f t="shared" si="94"/>
        <v>30803081.109711833</v>
      </c>
      <c r="Q288" s="258">
        <f t="shared" si="95"/>
        <v>29013586.575399999</v>
      </c>
      <c r="R288" s="257">
        <f t="shared" si="95"/>
        <v>30803081.109711833</v>
      </c>
      <c r="S288" s="257">
        <f t="shared" si="96"/>
        <v>32702947.751243506</v>
      </c>
      <c r="T288" s="257"/>
      <c r="U288" s="257">
        <f t="shared" si="97"/>
        <v>2182055057.8203177</v>
      </c>
      <c r="V288" s="257">
        <f t="shared" si="98"/>
        <v>2459524690.6405835</v>
      </c>
      <c r="W288" s="257">
        <f t="shared" si="99"/>
        <v>2611222791.7859998</v>
      </c>
      <c r="X288" s="258">
        <f t="shared" si="100"/>
        <v>2772277299.8740649</v>
      </c>
      <c r="Y288" s="258">
        <f t="shared" si="101"/>
        <v>2611222791.7859998</v>
      </c>
      <c r="Z288" s="257">
        <f t="shared" si="102"/>
        <v>2772277299.8740649</v>
      </c>
      <c r="AA288" s="257">
        <f t="shared" si="106"/>
        <v>2943265297.6119156</v>
      </c>
      <c r="AB288" s="257"/>
      <c r="AC288" s="32" t="str">
        <f t="shared" si="103"/>
        <v>BERTAHAP</v>
      </c>
      <c r="AD288" s="259">
        <f t="shared" si="104"/>
        <v>0</v>
      </c>
      <c r="AE288" s="260">
        <v>2</v>
      </c>
      <c r="AF288" s="261"/>
      <c r="AG288" s="257" t="e">
        <f>IF(AF288&gt;#REF!,"LB","KR")</f>
        <v>#REF!</v>
      </c>
      <c r="AH288" s="261">
        <v>2400261000</v>
      </c>
      <c r="AI288" s="261">
        <v>2705478000</v>
      </c>
      <c r="AJ288" s="261">
        <v>2872346000</v>
      </c>
      <c r="AK288" s="262">
        <v>3049506000</v>
      </c>
      <c r="AL288" s="262">
        <v>2872346000</v>
      </c>
      <c r="AM288" s="261">
        <v>3049506000</v>
      </c>
      <c r="AN288" s="261">
        <v>3237592000</v>
      </c>
      <c r="AO288" s="15"/>
      <c r="AP288" s="15"/>
      <c r="AQ288" s="264">
        <v>-1391487.189600002</v>
      </c>
      <c r="AR288" s="265"/>
      <c r="AS288" s="266"/>
      <c r="AT288" s="266"/>
      <c r="AU288" s="266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314"/>
      <c r="BT288" s="15"/>
      <c r="BU288" s="15"/>
      <c r="BV288" s="265"/>
      <c r="BW288" s="15"/>
      <c r="BX288" s="15"/>
      <c r="BY288" s="15"/>
      <c r="BZ288" s="15"/>
      <c r="CA288" s="15"/>
      <c r="CB288" s="15"/>
      <c r="CC288" s="15"/>
      <c r="CD288" s="15"/>
      <c r="CE288" s="15"/>
      <c r="CF288" s="42">
        <v>3044686760</v>
      </c>
      <c r="CG288" s="187">
        <v>3232476360</v>
      </c>
    </row>
    <row r="289" spans="1:85">
      <c r="A289" s="3">
        <f t="shared" si="105"/>
        <v>250</v>
      </c>
      <c r="B289" s="249">
        <v>7</v>
      </c>
      <c r="C289" s="250" t="s">
        <v>188</v>
      </c>
      <c r="D289" s="285">
        <v>15</v>
      </c>
      <c r="E289" s="252"/>
      <c r="F289" s="40" t="s">
        <v>64</v>
      </c>
      <c r="G289" s="253">
        <f t="shared" si="86"/>
        <v>101</v>
      </c>
      <c r="H289" s="253">
        <f t="shared" si="87"/>
        <v>90</v>
      </c>
      <c r="I289" s="254">
        <f t="shared" si="88"/>
        <v>26966806</v>
      </c>
      <c r="J289" s="254">
        <f t="shared" si="89"/>
        <v>1</v>
      </c>
      <c r="K289" s="255">
        <f t="shared" si="90"/>
        <v>1.06</v>
      </c>
      <c r="L289" s="256">
        <f t="shared" si="111"/>
        <v>1.0149999999999999</v>
      </c>
      <c r="M289" s="257">
        <f t="shared" si="91"/>
        <v>24245056.198003531</v>
      </c>
      <c r="N289" s="257">
        <f t="shared" si="92"/>
        <v>27328052.118228704</v>
      </c>
      <c r="O289" s="257">
        <f t="shared" si="93"/>
        <v>29013586.575399999</v>
      </c>
      <c r="P289" s="257">
        <f t="shared" si="94"/>
        <v>30803081.109711833</v>
      </c>
      <c r="Q289" s="258">
        <f t="shared" si="95"/>
        <v>29013586.575399999</v>
      </c>
      <c r="R289" s="257">
        <f t="shared" si="95"/>
        <v>30803081.109711833</v>
      </c>
      <c r="S289" s="257">
        <f t="shared" si="96"/>
        <v>32702947.751243506</v>
      </c>
      <c r="T289" s="257"/>
      <c r="U289" s="257">
        <f t="shared" si="97"/>
        <v>2182055057.8203177</v>
      </c>
      <c r="V289" s="257">
        <f t="shared" si="98"/>
        <v>2459524690.6405835</v>
      </c>
      <c r="W289" s="257">
        <f t="shared" si="99"/>
        <v>2611222791.7859998</v>
      </c>
      <c r="X289" s="258">
        <f t="shared" si="100"/>
        <v>2772277299.8740649</v>
      </c>
      <c r="Y289" s="258">
        <f t="shared" si="101"/>
        <v>2611222791.7859998</v>
      </c>
      <c r="Z289" s="257">
        <f t="shared" si="102"/>
        <v>2772277299.8740649</v>
      </c>
      <c r="AA289" s="257">
        <f t="shared" si="106"/>
        <v>2943265297.6119156</v>
      </c>
      <c r="AB289" s="257"/>
      <c r="AC289" s="32" t="str">
        <f t="shared" si="103"/>
        <v>BERTAHAP</v>
      </c>
      <c r="AD289" s="259">
        <f t="shared" si="104"/>
        <v>0</v>
      </c>
      <c r="AE289" s="260">
        <v>2</v>
      </c>
      <c r="AF289" s="261"/>
      <c r="AG289" s="257" t="e">
        <f>IF(AF289&gt;#REF!,"LB","KR")</f>
        <v>#REF!</v>
      </c>
      <c r="AH289" s="261">
        <v>2400261000</v>
      </c>
      <c r="AI289" s="261">
        <v>2705478000</v>
      </c>
      <c r="AJ289" s="261">
        <v>2872346000</v>
      </c>
      <c r="AK289" s="262">
        <v>3049506000</v>
      </c>
      <c r="AL289" s="262">
        <v>2872346000</v>
      </c>
      <c r="AM289" s="261">
        <v>3049506000</v>
      </c>
      <c r="AN289" s="261">
        <v>3237592000</v>
      </c>
      <c r="AO289" s="15"/>
      <c r="AP289" s="15"/>
      <c r="AQ289" s="264">
        <v>-1391487.189600002</v>
      </c>
      <c r="AR289" s="265"/>
      <c r="AS289" s="266"/>
      <c r="AT289" s="266"/>
      <c r="AU289" s="266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314"/>
      <c r="BT289" s="15"/>
      <c r="BU289" s="15"/>
      <c r="BV289" s="265"/>
      <c r="BW289" s="15"/>
      <c r="BX289" s="15"/>
      <c r="BY289" s="15"/>
      <c r="BZ289" s="15"/>
      <c r="CA289" s="15"/>
      <c r="CB289" s="15"/>
      <c r="CC289" s="15"/>
      <c r="CD289" s="15"/>
      <c r="CE289" s="15"/>
      <c r="CF289" s="42">
        <v>3044686760</v>
      </c>
      <c r="CG289" s="187">
        <v>3232476360</v>
      </c>
    </row>
    <row r="290" spans="1:85">
      <c r="A290" s="3">
        <f t="shared" si="105"/>
        <v>251</v>
      </c>
      <c r="B290" s="249">
        <v>8</v>
      </c>
      <c r="C290" s="250" t="s">
        <v>188</v>
      </c>
      <c r="D290" s="285">
        <v>17</v>
      </c>
      <c r="E290" s="252"/>
      <c r="F290" s="40" t="s">
        <v>67</v>
      </c>
      <c r="G290" s="253">
        <f t="shared" si="86"/>
        <v>85</v>
      </c>
      <c r="H290" s="253">
        <f t="shared" si="87"/>
        <v>74</v>
      </c>
      <c r="I290" s="254">
        <f t="shared" si="88"/>
        <v>26966806</v>
      </c>
      <c r="J290" s="254">
        <f t="shared" si="89"/>
        <v>1</v>
      </c>
      <c r="K290" s="255">
        <f t="shared" si="90"/>
        <v>1.06</v>
      </c>
      <c r="L290" s="256">
        <f t="shared" si="111"/>
        <v>1.0149999999999999</v>
      </c>
      <c r="M290" s="257">
        <f t="shared" si="91"/>
        <v>24245056.198003531</v>
      </c>
      <c r="N290" s="257">
        <f t="shared" si="92"/>
        <v>27328052.118228704</v>
      </c>
      <c r="O290" s="257">
        <f t="shared" si="93"/>
        <v>29013586.575399999</v>
      </c>
      <c r="P290" s="257">
        <f t="shared" si="94"/>
        <v>30803081.109711833</v>
      </c>
      <c r="Q290" s="258">
        <f t="shared" si="95"/>
        <v>29013586.575399999</v>
      </c>
      <c r="R290" s="257">
        <f t="shared" si="95"/>
        <v>30803081.109711833</v>
      </c>
      <c r="S290" s="257">
        <f t="shared" si="96"/>
        <v>32702947.751243506</v>
      </c>
      <c r="T290" s="257"/>
      <c r="U290" s="257">
        <f t="shared" si="97"/>
        <v>1794134158.6522613</v>
      </c>
      <c r="V290" s="257">
        <f t="shared" si="98"/>
        <v>2022275856.748924</v>
      </c>
      <c r="W290" s="257">
        <f t="shared" si="99"/>
        <v>2147005406.5795999</v>
      </c>
      <c r="X290" s="258">
        <f t="shared" si="100"/>
        <v>2279428002.1186757</v>
      </c>
      <c r="Y290" s="258">
        <f t="shared" si="101"/>
        <v>2147005406.5795999</v>
      </c>
      <c r="Z290" s="257">
        <f t="shared" si="102"/>
        <v>2279428002.1186757</v>
      </c>
      <c r="AA290" s="257">
        <f t="shared" si="106"/>
        <v>2420018133.5920196</v>
      </c>
      <c r="AB290" s="257"/>
      <c r="AC290" s="32" t="str">
        <f t="shared" si="103"/>
        <v>BERTAHAP</v>
      </c>
      <c r="AD290" s="259">
        <f t="shared" si="104"/>
        <v>0</v>
      </c>
      <c r="AE290" s="260">
        <v>2</v>
      </c>
      <c r="AF290" s="261"/>
      <c r="AG290" s="257" t="e">
        <f>IF(AF290&gt;#REF!,"LB","KR")</f>
        <v>#REF!</v>
      </c>
      <c r="AH290" s="261">
        <v>1973548000</v>
      </c>
      <c r="AI290" s="261">
        <v>2224504000</v>
      </c>
      <c r="AJ290" s="261">
        <v>2361706000</v>
      </c>
      <c r="AK290" s="262">
        <v>2507371000</v>
      </c>
      <c r="AL290" s="262">
        <v>2361706000</v>
      </c>
      <c r="AM290" s="261">
        <v>2507371000</v>
      </c>
      <c r="AN290" s="261">
        <v>2662020000</v>
      </c>
      <c r="AO290" s="15"/>
      <c r="AP290" s="15"/>
      <c r="AQ290" s="264">
        <v>-1391487.189600002</v>
      </c>
      <c r="AR290" s="265"/>
      <c r="AS290" s="266"/>
      <c r="AT290" s="266"/>
      <c r="AU290" s="266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314"/>
      <c r="BT290" s="15"/>
      <c r="BU290" s="15"/>
      <c r="BV290" s="265"/>
      <c r="BW290" s="15"/>
      <c r="BX290" s="15"/>
      <c r="BY290" s="15"/>
      <c r="BZ290" s="15"/>
      <c r="CA290" s="15"/>
      <c r="CB290" s="15"/>
      <c r="CC290" s="15"/>
      <c r="CD290" s="15"/>
      <c r="CE290" s="15"/>
      <c r="CF290" s="42">
        <v>2503408360</v>
      </c>
      <c r="CG290" s="187">
        <v>2657813260</v>
      </c>
    </row>
    <row r="291" spans="1:85">
      <c r="A291" s="3">
        <f t="shared" si="105"/>
        <v>252</v>
      </c>
      <c r="B291" s="249">
        <v>9</v>
      </c>
      <c r="C291" s="250" t="s">
        <v>188</v>
      </c>
      <c r="D291" s="285">
        <v>19</v>
      </c>
      <c r="E291" s="252"/>
      <c r="F291" s="40" t="s">
        <v>78</v>
      </c>
      <c r="G291" s="253">
        <f t="shared" si="86"/>
        <v>138</v>
      </c>
      <c r="H291" s="253">
        <f t="shared" si="87"/>
        <v>120</v>
      </c>
      <c r="I291" s="254">
        <f t="shared" si="88"/>
        <v>26966806</v>
      </c>
      <c r="J291" s="254">
        <f t="shared" si="89"/>
        <v>1</v>
      </c>
      <c r="K291" s="255">
        <f t="shared" si="90"/>
        <v>1.06</v>
      </c>
      <c r="L291" s="256">
        <f t="shared" si="111"/>
        <v>1.0149999999999999</v>
      </c>
      <c r="M291" s="257">
        <f t="shared" si="91"/>
        <v>24245056.198003531</v>
      </c>
      <c r="N291" s="257">
        <f t="shared" si="92"/>
        <v>27328052.118228704</v>
      </c>
      <c r="O291" s="257">
        <f t="shared" si="93"/>
        <v>29013586.575399999</v>
      </c>
      <c r="P291" s="257">
        <f t="shared" si="94"/>
        <v>30803081.109711833</v>
      </c>
      <c r="Q291" s="258">
        <f t="shared" si="95"/>
        <v>29013586.575399999</v>
      </c>
      <c r="R291" s="257">
        <f t="shared" si="95"/>
        <v>30803081.109711833</v>
      </c>
      <c r="S291" s="257">
        <f t="shared" si="96"/>
        <v>32702947.751243506</v>
      </c>
      <c r="T291" s="257"/>
      <c r="U291" s="257">
        <f t="shared" si="97"/>
        <v>2909406743.7604237</v>
      </c>
      <c r="V291" s="257">
        <f t="shared" si="98"/>
        <v>3279366254.1874447</v>
      </c>
      <c r="W291" s="257">
        <f t="shared" si="99"/>
        <v>3481630389.0479999</v>
      </c>
      <c r="X291" s="258">
        <f t="shared" si="100"/>
        <v>3696369733.1654201</v>
      </c>
      <c r="Y291" s="258">
        <f t="shared" si="101"/>
        <v>3481630389.0479999</v>
      </c>
      <c r="Z291" s="257">
        <f t="shared" si="102"/>
        <v>3696369733.1654201</v>
      </c>
      <c r="AA291" s="257">
        <f t="shared" si="106"/>
        <v>3924353730.1492205</v>
      </c>
      <c r="AB291" s="257"/>
      <c r="AC291" s="32" t="str">
        <f t="shared" si="103"/>
        <v>BERTAHAP</v>
      </c>
      <c r="AD291" s="259">
        <f t="shared" si="104"/>
        <v>0</v>
      </c>
      <c r="AE291" s="260">
        <v>2</v>
      </c>
      <c r="AF291" s="261"/>
      <c r="AG291" s="257" t="e">
        <f>IF(AF291&gt;#REF!,"LB","KR")</f>
        <v>#REF!</v>
      </c>
      <c r="AH291" s="261">
        <v>3200348000</v>
      </c>
      <c r="AI291" s="261">
        <v>3607303000</v>
      </c>
      <c r="AJ291" s="261">
        <v>3829794000</v>
      </c>
      <c r="AK291" s="262">
        <v>4066007000</v>
      </c>
      <c r="AL291" s="262">
        <v>3829794000</v>
      </c>
      <c r="AM291" s="261">
        <v>4066007000</v>
      </c>
      <c r="AN291" s="261">
        <v>4316790000</v>
      </c>
      <c r="AO291" s="15"/>
      <c r="AP291" s="15"/>
      <c r="AQ291" s="264">
        <v>-1391487.189600002</v>
      </c>
      <c r="AR291" s="265"/>
      <c r="AS291" s="266"/>
      <c r="AT291" s="266"/>
      <c r="AU291" s="266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314"/>
      <c r="BT291" s="15"/>
      <c r="BU291" s="15"/>
      <c r="BV291" s="265"/>
      <c r="BW291" s="15"/>
      <c r="BX291" s="15"/>
      <c r="BY291" s="15"/>
      <c r="BZ291" s="15"/>
      <c r="CA291" s="15"/>
      <c r="CB291" s="15"/>
      <c r="CC291" s="15"/>
      <c r="CD291" s="15"/>
      <c r="CE291" s="15"/>
      <c r="CF291" s="42">
        <v>4059581640</v>
      </c>
      <c r="CG291" s="187">
        <v>4309967420</v>
      </c>
    </row>
    <row r="292" spans="1:85">
      <c r="A292" s="3">
        <f t="shared" si="105"/>
        <v>253</v>
      </c>
      <c r="B292" s="249">
        <v>10</v>
      </c>
      <c r="C292" s="250" t="s">
        <v>188</v>
      </c>
      <c r="D292" s="285">
        <v>21</v>
      </c>
      <c r="E292" s="252"/>
      <c r="F292" s="40" t="s">
        <v>84</v>
      </c>
      <c r="G292" s="253">
        <f t="shared" si="86"/>
        <v>132</v>
      </c>
      <c r="H292" s="253">
        <f t="shared" si="87"/>
        <v>112</v>
      </c>
      <c r="I292" s="254">
        <f t="shared" si="88"/>
        <v>26966806</v>
      </c>
      <c r="J292" s="254">
        <f t="shared" si="89"/>
        <v>3</v>
      </c>
      <c r="K292" s="255">
        <f t="shared" si="90"/>
        <v>1.1000000000000001</v>
      </c>
      <c r="L292" s="256">
        <f t="shared" si="111"/>
        <v>1.0149999999999999</v>
      </c>
      <c r="M292" s="257">
        <f t="shared" si="91"/>
        <v>25159963.979060266</v>
      </c>
      <c r="N292" s="257">
        <f t="shared" si="92"/>
        <v>28359299.367973182</v>
      </c>
      <c r="O292" s="257">
        <f t="shared" si="93"/>
        <v>30108438.899</v>
      </c>
      <c r="P292" s="257">
        <f t="shared" si="94"/>
        <v>31965461.528946243</v>
      </c>
      <c r="Q292" s="258">
        <f t="shared" si="95"/>
        <v>30108438.899</v>
      </c>
      <c r="R292" s="257">
        <f t="shared" si="95"/>
        <v>31965461.528946243</v>
      </c>
      <c r="S292" s="257">
        <f t="shared" si="96"/>
        <v>33937021.251290433</v>
      </c>
      <c r="T292" s="257"/>
      <c r="U292" s="257">
        <f t="shared" si="97"/>
        <v>2817915965.6547499</v>
      </c>
      <c r="V292" s="257">
        <f t="shared" si="98"/>
        <v>3176241529.2129965</v>
      </c>
      <c r="W292" s="257">
        <f t="shared" si="99"/>
        <v>3372145156.6880002</v>
      </c>
      <c r="X292" s="258">
        <f t="shared" si="100"/>
        <v>3580131691.2419791</v>
      </c>
      <c r="Y292" s="258">
        <f t="shared" si="101"/>
        <v>3372145156.6880002</v>
      </c>
      <c r="Z292" s="257">
        <f t="shared" si="102"/>
        <v>3580131691.2419791</v>
      </c>
      <c r="AA292" s="257">
        <f t="shared" si="106"/>
        <v>3800946380.1445284</v>
      </c>
      <c r="AB292" s="257"/>
      <c r="AC292" s="32" t="str">
        <f t="shared" si="103"/>
        <v>BERTAHAP</v>
      </c>
      <c r="AD292" s="259">
        <f t="shared" si="104"/>
        <v>0</v>
      </c>
      <c r="AE292" s="260">
        <v>2</v>
      </c>
      <c r="AF292" s="261"/>
      <c r="AG292" s="257" t="e">
        <f>IF(AF292&gt;#REF!,"LB","KR")</f>
        <v>#REF!</v>
      </c>
      <c r="AH292" s="261">
        <v>3099708000</v>
      </c>
      <c r="AI292" s="261">
        <v>3493866000</v>
      </c>
      <c r="AJ292" s="261">
        <v>3709360000</v>
      </c>
      <c r="AK292" s="262">
        <v>3938145000</v>
      </c>
      <c r="AL292" s="262">
        <v>3709360000</v>
      </c>
      <c r="AM292" s="261">
        <v>3938145000</v>
      </c>
      <c r="AN292" s="261">
        <v>4181042000</v>
      </c>
      <c r="AO292" s="15"/>
      <c r="AP292" s="15"/>
      <c r="AQ292" s="264">
        <v>-296634.86600000039</v>
      </c>
      <c r="AR292" s="265"/>
      <c r="AS292" s="266"/>
      <c r="AT292" s="266"/>
      <c r="AU292" s="266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314"/>
      <c r="BT292" s="15"/>
      <c r="BU292" s="15"/>
      <c r="BV292" s="265"/>
      <c r="BW292" s="15"/>
      <c r="BX292" s="15"/>
      <c r="BY292" s="15"/>
      <c r="BZ292" s="15"/>
      <c r="CA292" s="15"/>
      <c r="CB292" s="15"/>
      <c r="CC292" s="15"/>
      <c r="CD292" s="15"/>
      <c r="CE292" s="15"/>
      <c r="CF292" s="42">
        <v>3931921600</v>
      </c>
      <c r="CG292" s="187">
        <v>4174433700</v>
      </c>
    </row>
    <row r="293" spans="1:85">
      <c r="A293" s="3">
        <f t="shared" si="105"/>
        <v>254</v>
      </c>
      <c r="B293" s="249">
        <v>1</v>
      </c>
      <c r="C293" s="250" t="s">
        <v>189</v>
      </c>
      <c r="D293" s="251" t="s">
        <v>19</v>
      </c>
      <c r="E293" s="252"/>
      <c r="F293" s="40" t="s">
        <v>72</v>
      </c>
      <c r="G293" s="253">
        <f t="shared" si="86"/>
        <v>175</v>
      </c>
      <c r="H293" s="253">
        <f t="shared" si="87"/>
        <v>156</v>
      </c>
      <c r="I293" s="254">
        <f t="shared" si="88"/>
        <v>26966806</v>
      </c>
      <c r="J293" s="254">
        <f t="shared" si="89"/>
        <v>5</v>
      </c>
      <c r="K293" s="255">
        <f t="shared" si="90"/>
        <v>1.08</v>
      </c>
      <c r="L293" s="256">
        <f t="shared" si="111"/>
        <v>1.0149999999999999</v>
      </c>
      <c r="M293" s="257">
        <f t="shared" si="91"/>
        <v>24702510.0885319</v>
      </c>
      <c r="N293" s="257">
        <f t="shared" si="92"/>
        <v>27843675.743100945</v>
      </c>
      <c r="O293" s="257">
        <f t="shared" si="93"/>
        <v>29561012.737199999</v>
      </c>
      <c r="P293" s="257">
        <f t="shared" si="94"/>
        <v>31384271.319329038</v>
      </c>
      <c r="Q293" s="258">
        <f t="shared" si="95"/>
        <v>29561012.737199999</v>
      </c>
      <c r="R293" s="257">
        <f t="shared" si="95"/>
        <v>31384271.319329038</v>
      </c>
      <c r="S293" s="257">
        <f t="shared" si="96"/>
        <v>33319984.501266968</v>
      </c>
      <c r="T293" s="257"/>
      <c r="U293" s="257">
        <f t="shared" si="97"/>
        <v>3853591573.8109765</v>
      </c>
      <c r="V293" s="257">
        <f t="shared" si="98"/>
        <v>4343613415.9237471</v>
      </c>
      <c r="W293" s="257">
        <f t="shared" si="99"/>
        <v>4611517987.0031996</v>
      </c>
      <c r="X293" s="258">
        <f t="shared" si="100"/>
        <v>4895946325.8153296</v>
      </c>
      <c r="Y293" s="258">
        <f t="shared" si="101"/>
        <v>4611517987.0031996</v>
      </c>
      <c r="Z293" s="257">
        <f t="shared" si="102"/>
        <v>4895946325.8153296</v>
      </c>
      <c r="AA293" s="257">
        <f t="shared" si="106"/>
        <v>5197917582.1976471</v>
      </c>
      <c r="AB293" s="257"/>
      <c r="AC293" s="32" t="str">
        <f t="shared" si="103"/>
        <v>BERTAHAP</v>
      </c>
      <c r="AD293" s="259">
        <f t="shared" si="104"/>
        <v>0</v>
      </c>
      <c r="AE293" s="260">
        <v>2</v>
      </c>
      <c r="AF293" s="261"/>
      <c r="AG293" s="257" t="e">
        <f>IF(AF293&gt;#REF!,"LB","KR")</f>
        <v>#REF!</v>
      </c>
      <c r="AH293" s="261">
        <v>4238951000</v>
      </c>
      <c r="AI293" s="261">
        <v>4777975000</v>
      </c>
      <c r="AJ293" s="261">
        <v>5072670000</v>
      </c>
      <c r="AK293" s="262">
        <v>5385541000</v>
      </c>
      <c r="AL293" s="262">
        <v>5072670000</v>
      </c>
      <c r="AM293" s="261">
        <v>5385541000</v>
      </c>
      <c r="AN293" s="261">
        <v>5717710000</v>
      </c>
      <c r="AO293" s="15"/>
      <c r="AP293" s="15"/>
      <c r="AQ293" s="264">
        <v>-844061.0278000012</v>
      </c>
      <c r="AR293" s="265"/>
      <c r="AS293" s="266"/>
      <c r="AT293" s="266"/>
      <c r="AU293" s="266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314"/>
      <c r="BT293" s="15"/>
      <c r="BU293" s="15"/>
      <c r="BV293" s="265"/>
      <c r="BW293" s="15"/>
      <c r="BX293" s="15"/>
      <c r="BY293" s="15"/>
      <c r="BZ293" s="15"/>
      <c r="CA293" s="15"/>
      <c r="CB293" s="15"/>
      <c r="CC293" s="15"/>
      <c r="CD293" s="15"/>
      <c r="CE293" s="15"/>
      <c r="CF293" s="42">
        <v>5377030200</v>
      </c>
      <c r="CG293" s="187">
        <v>5708673460</v>
      </c>
    </row>
    <row r="294" spans="1:85">
      <c r="A294" s="3">
        <f t="shared" si="105"/>
        <v>255</v>
      </c>
      <c r="B294" s="249">
        <v>2</v>
      </c>
      <c r="C294" s="250" t="s">
        <v>189</v>
      </c>
      <c r="D294" s="251" t="s">
        <v>29</v>
      </c>
      <c r="E294" s="252"/>
      <c r="F294" s="40" t="s">
        <v>74</v>
      </c>
      <c r="G294" s="253">
        <f t="shared" si="86"/>
        <v>85</v>
      </c>
      <c r="H294" s="253">
        <f t="shared" si="87"/>
        <v>74</v>
      </c>
      <c r="I294" s="254">
        <f t="shared" si="88"/>
        <v>26966806</v>
      </c>
      <c r="J294" s="254">
        <f t="shared" si="89"/>
        <v>1</v>
      </c>
      <c r="K294" s="255">
        <f t="shared" si="90"/>
        <v>1.06</v>
      </c>
      <c r="L294" s="256">
        <f t="shared" si="111"/>
        <v>1.0149999999999999</v>
      </c>
      <c r="M294" s="257">
        <f t="shared" si="91"/>
        <v>24245056.198003531</v>
      </c>
      <c r="N294" s="257">
        <f t="shared" si="92"/>
        <v>27328052.118228704</v>
      </c>
      <c r="O294" s="257">
        <f t="shared" si="93"/>
        <v>29013586.575399999</v>
      </c>
      <c r="P294" s="257">
        <f t="shared" si="94"/>
        <v>30803081.109711833</v>
      </c>
      <c r="Q294" s="258">
        <f t="shared" si="95"/>
        <v>29013586.575399999</v>
      </c>
      <c r="R294" s="257">
        <f t="shared" si="95"/>
        <v>30803081.109711833</v>
      </c>
      <c r="S294" s="257">
        <f t="shared" si="96"/>
        <v>32702947.751243506</v>
      </c>
      <c r="T294" s="257"/>
      <c r="U294" s="257">
        <f t="shared" si="97"/>
        <v>1794134158.6522613</v>
      </c>
      <c r="V294" s="257">
        <f t="shared" si="98"/>
        <v>2022275856.748924</v>
      </c>
      <c r="W294" s="257">
        <f t="shared" si="99"/>
        <v>2147005406.5795999</v>
      </c>
      <c r="X294" s="258">
        <f t="shared" si="100"/>
        <v>2279428002.1186757</v>
      </c>
      <c r="Y294" s="258">
        <f t="shared" si="101"/>
        <v>2147005406.5795999</v>
      </c>
      <c r="Z294" s="257">
        <f t="shared" si="102"/>
        <v>2279428002.1186757</v>
      </c>
      <c r="AA294" s="257">
        <f t="shared" si="106"/>
        <v>2420018133.5920196</v>
      </c>
      <c r="AB294" s="257"/>
      <c r="AC294" s="32" t="str">
        <f t="shared" si="103"/>
        <v>BERTAHAP</v>
      </c>
      <c r="AD294" s="259">
        <f t="shared" si="104"/>
        <v>0</v>
      </c>
      <c r="AE294" s="260">
        <v>2</v>
      </c>
      <c r="AF294" s="261"/>
      <c r="AG294" s="257" t="e">
        <f>IF(AF294&gt;#REF!,"LB","KR")</f>
        <v>#REF!</v>
      </c>
      <c r="AH294" s="261">
        <v>1973548000</v>
      </c>
      <c r="AI294" s="261">
        <v>2224504000</v>
      </c>
      <c r="AJ294" s="261">
        <v>2361706000</v>
      </c>
      <c r="AK294" s="262">
        <v>2507371000</v>
      </c>
      <c r="AL294" s="262">
        <v>2361706000</v>
      </c>
      <c r="AM294" s="261">
        <v>2507371000</v>
      </c>
      <c r="AN294" s="261">
        <v>2662020000</v>
      </c>
      <c r="AO294" s="15"/>
      <c r="AP294" s="15"/>
      <c r="AQ294" s="264">
        <v>-1391487.189600002</v>
      </c>
      <c r="AR294" s="265"/>
      <c r="AS294" s="266"/>
      <c r="AT294" s="266"/>
      <c r="AU294" s="266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314"/>
      <c r="BT294" s="15"/>
      <c r="BU294" s="15"/>
      <c r="BV294" s="265"/>
      <c r="BW294" s="15"/>
      <c r="BX294" s="15"/>
      <c r="BY294" s="15"/>
      <c r="BZ294" s="15"/>
      <c r="CA294" s="15"/>
      <c r="CB294" s="15"/>
      <c r="CC294" s="15"/>
      <c r="CD294" s="15"/>
      <c r="CE294" s="15"/>
      <c r="CF294" s="42">
        <v>2503408360</v>
      </c>
      <c r="CG294" s="187">
        <v>2657813260</v>
      </c>
    </row>
    <row r="295" spans="1:85">
      <c r="A295" s="3">
        <f t="shared" si="105"/>
        <v>256</v>
      </c>
      <c r="B295" s="249">
        <v>3</v>
      </c>
      <c r="C295" s="250" t="s">
        <v>189</v>
      </c>
      <c r="D295" s="251" t="s">
        <v>32</v>
      </c>
      <c r="E295" s="252"/>
      <c r="F295" s="40" t="s">
        <v>56</v>
      </c>
      <c r="G295" s="253">
        <f t="shared" si="86"/>
        <v>85</v>
      </c>
      <c r="H295" s="253">
        <f t="shared" si="87"/>
        <v>74</v>
      </c>
      <c r="I295" s="254">
        <f t="shared" si="88"/>
        <v>26966806</v>
      </c>
      <c r="J295" s="254">
        <f t="shared" si="89"/>
        <v>1</v>
      </c>
      <c r="K295" s="255">
        <f t="shared" si="90"/>
        <v>1.06</v>
      </c>
      <c r="L295" s="256">
        <f t="shared" si="111"/>
        <v>1.0149999999999999</v>
      </c>
      <c r="M295" s="257">
        <f t="shared" si="91"/>
        <v>24245056.198003531</v>
      </c>
      <c r="N295" s="257">
        <f t="shared" si="92"/>
        <v>27328052.118228704</v>
      </c>
      <c r="O295" s="257">
        <f t="shared" si="93"/>
        <v>29013586.575399999</v>
      </c>
      <c r="P295" s="257">
        <f t="shared" si="94"/>
        <v>30803081.109711833</v>
      </c>
      <c r="Q295" s="258">
        <f t="shared" si="95"/>
        <v>29013586.575399999</v>
      </c>
      <c r="R295" s="257">
        <f t="shared" si="95"/>
        <v>30803081.109711833</v>
      </c>
      <c r="S295" s="257">
        <f t="shared" si="96"/>
        <v>32702947.751243506</v>
      </c>
      <c r="T295" s="257"/>
      <c r="U295" s="257">
        <f t="shared" si="97"/>
        <v>1794134158.6522613</v>
      </c>
      <c r="V295" s="257">
        <f t="shared" si="98"/>
        <v>2022275856.748924</v>
      </c>
      <c r="W295" s="257">
        <f t="shared" si="99"/>
        <v>2147005406.5795999</v>
      </c>
      <c r="X295" s="258">
        <f t="shared" si="100"/>
        <v>2279428002.1186757</v>
      </c>
      <c r="Y295" s="258">
        <f t="shared" si="101"/>
        <v>2147005406.5795999</v>
      </c>
      <c r="Z295" s="257">
        <f t="shared" si="102"/>
        <v>2279428002.1186757</v>
      </c>
      <c r="AA295" s="257">
        <f t="shared" si="106"/>
        <v>2420018133.5920196</v>
      </c>
      <c r="AB295" s="257"/>
      <c r="AC295" s="32" t="str">
        <f t="shared" si="103"/>
        <v>BERTAHAP</v>
      </c>
      <c r="AD295" s="259">
        <f t="shared" si="104"/>
        <v>0</v>
      </c>
      <c r="AE295" s="260">
        <v>2</v>
      </c>
      <c r="AF295" s="261"/>
      <c r="AG295" s="257" t="e">
        <f>IF(AF295&gt;#REF!,"LB","KR")</f>
        <v>#REF!</v>
      </c>
      <c r="AH295" s="261">
        <v>1973548000</v>
      </c>
      <c r="AI295" s="261">
        <v>2224504000</v>
      </c>
      <c r="AJ295" s="261">
        <v>2361706000</v>
      </c>
      <c r="AK295" s="262">
        <v>2507371000</v>
      </c>
      <c r="AL295" s="262">
        <v>2361706000</v>
      </c>
      <c r="AM295" s="261">
        <v>2507371000</v>
      </c>
      <c r="AN295" s="261">
        <v>2662020000</v>
      </c>
      <c r="AO295" s="15"/>
      <c r="AP295" s="15"/>
      <c r="AQ295" s="264">
        <v>-1391487.189600002</v>
      </c>
      <c r="AR295" s="265"/>
      <c r="AS295" s="266"/>
      <c r="AT295" s="266"/>
      <c r="AU295" s="266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314"/>
      <c r="BT295" s="15"/>
      <c r="BU295" s="15"/>
      <c r="BV295" s="265"/>
      <c r="BW295" s="15"/>
      <c r="BX295" s="15"/>
      <c r="BY295" s="15"/>
      <c r="BZ295" s="15"/>
      <c r="CA295" s="15"/>
      <c r="CB295" s="15"/>
      <c r="CC295" s="15"/>
      <c r="CD295" s="15"/>
      <c r="CE295" s="15"/>
      <c r="CF295" s="42">
        <v>2503408360</v>
      </c>
      <c r="CG295" s="187">
        <v>2657813260</v>
      </c>
    </row>
    <row r="296" spans="1:85">
      <c r="A296" s="3">
        <f t="shared" si="105"/>
        <v>257</v>
      </c>
      <c r="B296" s="249">
        <v>4</v>
      </c>
      <c r="C296" s="250" t="s">
        <v>189</v>
      </c>
      <c r="D296" s="251" t="s">
        <v>38</v>
      </c>
      <c r="E296" s="252"/>
      <c r="F296" s="40" t="s">
        <v>58</v>
      </c>
      <c r="G296" s="253">
        <f t="shared" ref="G296:G318" si="112">SUMIF($V$10:$V$28,F296,$AA$10:$AA$28)</f>
        <v>101</v>
      </c>
      <c r="H296" s="253">
        <f t="shared" ref="H296:H318" si="113">SUMIF($V$10:$V$28,F296,$X$10:$X$28)</f>
        <v>90</v>
      </c>
      <c r="I296" s="254">
        <f t="shared" ref="I296:I318" si="114">$I$27</f>
        <v>26966806</v>
      </c>
      <c r="J296" s="254">
        <f t="shared" ref="J296:J318" si="115">SUMIF($AN$4:$AN$22,D296,$AO$4:$AO$22)</f>
        <v>1</v>
      </c>
      <c r="K296" s="255">
        <f t="shared" ref="K296:K318" si="116">IF(J296=$AJ$25,$AI$25,IF(J296=$AJ$26,$AI$26,IF(J296=$AJ$27,$AI$27,IF(J296=$AJ$28,$AI$28,IF(J296=$AJ$29,$AI$29,IF(J296=$AJ$30,$AI$30))))))</f>
        <v>1.06</v>
      </c>
      <c r="L296" s="256">
        <f t="shared" si="111"/>
        <v>1.0149999999999999</v>
      </c>
      <c r="M296" s="257">
        <f t="shared" ref="M296:M318" si="117">$O296/(1+6%/12)^36</f>
        <v>24245056.198003531</v>
      </c>
      <c r="N296" s="257">
        <f t="shared" ref="N296:N318" si="118">$O296/(1+6%/12)^12</f>
        <v>27328052.118228704</v>
      </c>
      <c r="O296" s="257">
        <f t="shared" ref="O296:O318" si="119">$I$27*K296*L296</f>
        <v>29013586.575399999</v>
      </c>
      <c r="P296" s="257">
        <f t="shared" ref="P296:P318" si="120">$O296*(1+6%/12)^12</f>
        <v>30803081.109711833</v>
      </c>
      <c r="Q296" s="258">
        <f t="shared" ref="Q296:R318" si="121">O296</f>
        <v>29013586.575399999</v>
      </c>
      <c r="R296" s="257">
        <f t="shared" si="121"/>
        <v>30803081.109711833</v>
      </c>
      <c r="S296" s="257">
        <f t="shared" ref="S296:S318" si="122">$O296*(1+6%/12)^24</f>
        <v>32702947.751243506</v>
      </c>
      <c r="T296" s="257"/>
      <c r="U296" s="257">
        <f t="shared" ref="U296:U318" si="123">M296*H296</f>
        <v>2182055057.8203177</v>
      </c>
      <c r="V296" s="257">
        <f t="shared" ref="V296:V318" si="124">N296*H296</f>
        <v>2459524690.6405835</v>
      </c>
      <c r="W296" s="257">
        <f t="shared" ref="W296:W318" si="125">O296*H296</f>
        <v>2611222791.7859998</v>
      </c>
      <c r="X296" s="258">
        <f t="shared" ref="X296:X318" si="126">P296*H296</f>
        <v>2772277299.8740649</v>
      </c>
      <c r="Y296" s="258">
        <f t="shared" ref="Y296:Y318" si="127">Q296*H296</f>
        <v>2611222791.7859998</v>
      </c>
      <c r="Z296" s="257">
        <f t="shared" ref="Z296:Z318" si="128">R296*H296</f>
        <v>2772277299.8740649</v>
      </c>
      <c r="AA296" s="257">
        <f t="shared" si="106"/>
        <v>2943265297.6119156</v>
      </c>
      <c r="AB296" s="257"/>
      <c r="AC296" s="32" t="str">
        <f t="shared" ref="AC296:AC318" si="129">IF(AE296=$H$32,$M$32,IF(AE296=$H$33,$M$33,IF(AE296=$H$34,$M$34)))</f>
        <v>BERTAHAP</v>
      </c>
      <c r="AD296" s="259">
        <f t="shared" ref="AD296:AD318" si="130">IF(AC296=$M$32,$N$32,IF(AC296=$M$33,$N$33,$N$34))</f>
        <v>0</v>
      </c>
      <c r="AE296" s="260">
        <v>2</v>
      </c>
      <c r="AF296" s="261"/>
      <c r="AG296" s="257" t="e">
        <f>IF(AF296&gt;#REF!,"LB","KR")</f>
        <v>#REF!</v>
      </c>
      <c r="AH296" s="261">
        <v>2400261000</v>
      </c>
      <c r="AI296" s="261">
        <v>2705478000</v>
      </c>
      <c r="AJ296" s="261">
        <v>2872346000</v>
      </c>
      <c r="AK296" s="262">
        <v>3049506000</v>
      </c>
      <c r="AL296" s="262">
        <v>2872346000</v>
      </c>
      <c r="AM296" s="261">
        <v>3049506000</v>
      </c>
      <c r="AN296" s="261">
        <v>3237592000</v>
      </c>
      <c r="AO296" s="15"/>
      <c r="AP296" s="15"/>
      <c r="AQ296" s="264">
        <v>-1391487.189600002</v>
      </c>
      <c r="AR296" s="265"/>
      <c r="AS296" s="266"/>
      <c r="AT296" s="266"/>
      <c r="AU296" s="266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314"/>
      <c r="BT296" s="15"/>
      <c r="BU296" s="15"/>
      <c r="BV296" s="265"/>
      <c r="BW296" s="15"/>
      <c r="BX296" s="15"/>
      <c r="BY296" s="15"/>
      <c r="BZ296" s="15"/>
      <c r="CA296" s="15"/>
      <c r="CB296" s="15"/>
      <c r="CC296" s="15"/>
      <c r="CD296" s="15"/>
      <c r="CE296" s="15"/>
      <c r="CF296" s="42">
        <v>3044686760</v>
      </c>
      <c r="CG296" s="187">
        <v>3232476360</v>
      </c>
    </row>
    <row r="297" spans="1:85">
      <c r="A297" s="3">
        <f t="shared" ref="A297:A318" si="131">A296+1</f>
        <v>258</v>
      </c>
      <c r="B297" s="249">
        <v>5</v>
      </c>
      <c r="C297" s="250" t="s">
        <v>189</v>
      </c>
      <c r="D297" s="251" t="s">
        <v>44</v>
      </c>
      <c r="E297" s="252"/>
      <c r="F297" s="40" t="s">
        <v>60</v>
      </c>
      <c r="G297" s="253">
        <f t="shared" si="112"/>
        <v>101</v>
      </c>
      <c r="H297" s="253">
        <f t="shared" si="113"/>
        <v>90</v>
      </c>
      <c r="I297" s="254">
        <f t="shared" si="114"/>
        <v>26966806</v>
      </c>
      <c r="J297" s="254">
        <f t="shared" si="115"/>
        <v>1</v>
      </c>
      <c r="K297" s="255">
        <f t="shared" si="116"/>
        <v>1.06</v>
      </c>
      <c r="L297" s="256">
        <f t="shared" si="111"/>
        <v>1.0149999999999999</v>
      </c>
      <c r="M297" s="257">
        <f t="shared" si="117"/>
        <v>24245056.198003531</v>
      </c>
      <c r="N297" s="257">
        <f t="shared" si="118"/>
        <v>27328052.118228704</v>
      </c>
      <c r="O297" s="257">
        <f t="shared" si="119"/>
        <v>29013586.575399999</v>
      </c>
      <c r="P297" s="257">
        <f t="shared" si="120"/>
        <v>30803081.109711833</v>
      </c>
      <c r="Q297" s="258">
        <f t="shared" si="121"/>
        <v>29013586.575399999</v>
      </c>
      <c r="R297" s="257">
        <f t="shared" si="121"/>
        <v>30803081.109711833</v>
      </c>
      <c r="S297" s="257">
        <f t="shared" si="122"/>
        <v>32702947.751243506</v>
      </c>
      <c r="T297" s="257"/>
      <c r="U297" s="257">
        <f t="shared" si="123"/>
        <v>2182055057.8203177</v>
      </c>
      <c r="V297" s="257">
        <f t="shared" si="124"/>
        <v>2459524690.6405835</v>
      </c>
      <c r="W297" s="257">
        <f t="shared" si="125"/>
        <v>2611222791.7859998</v>
      </c>
      <c r="X297" s="258">
        <f t="shared" si="126"/>
        <v>2772277299.8740649</v>
      </c>
      <c r="Y297" s="258">
        <f t="shared" si="127"/>
        <v>2611222791.7859998</v>
      </c>
      <c r="Z297" s="257">
        <f t="shared" si="128"/>
        <v>2772277299.8740649</v>
      </c>
      <c r="AA297" s="257">
        <f t="shared" ref="AA297:AA318" si="132">S297*H297</f>
        <v>2943265297.6119156</v>
      </c>
      <c r="AB297" s="257"/>
      <c r="AC297" s="32" t="str">
        <f t="shared" si="129"/>
        <v>BERTAHAP</v>
      </c>
      <c r="AD297" s="259">
        <f t="shared" si="130"/>
        <v>0</v>
      </c>
      <c r="AE297" s="260">
        <v>2</v>
      </c>
      <c r="AF297" s="261"/>
      <c r="AG297" s="257" t="e">
        <f>IF(AF297&gt;#REF!,"LB","KR")</f>
        <v>#REF!</v>
      </c>
      <c r="AH297" s="261">
        <v>2400261000</v>
      </c>
      <c r="AI297" s="261">
        <v>2705478000</v>
      </c>
      <c r="AJ297" s="261">
        <v>2872346000</v>
      </c>
      <c r="AK297" s="262">
        <v>3049506000</v>
      </c>
      <c r="AL297" s="262">
        <v>2872346000</v>
      </c>
      <c r="AM297" s="261">
        <v>3049506000</v>
      </c>
      <c r="AN297" s="261">
        <v>3237592000</v>
      </c>
      <c r="AO297" s="15"/>
      <c r="AP297" s="15"/>
      <c r="AQ297" s="264">
        <v>-1391487.189600002</v>
      </c>
      <c r="AR297" s="265"/>
      <c r="AS297" s="266"/>
      <c r="AT297" s="266"/>
      <c r="AU297" s="266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314"/>
      <c r="BT297" s="15"/>
      <c r="BU297" s="15"/>
      <c r="BV297" s="265"/>
      <c r="BW297" s="15"/>
      <c r="BX297" s="15"/>
      <c r="BY297" s="15"/>
      <c r="BZ297" s="15"/>
      <c r="CA297" s="15"/>
      <c r="CB297" s="15"/>
      <c r="CC297" s="15"/>
      <c r="CD297" s="15"/>
      <c r="CE297" s="15"/>
      <c r="CF297" s="42">
        <v>3044686760</v>
      </c>
      <c r="CG297" s="187">
        <v>3232476360</v>
      </c>
    </row>
    <row r="298" spans="1:85">
      <c r="A298" s="3">
        <f t="shared" si="131"/>
        <v>259</v>
      </c>
      <c r="B298" s="249">
        <v>6</v>
      </c>
      <c r="C298" s="250" t="s">
        <v>189</v>
      </c>
      <c r="D298" s="285">
        <v>11</v>
      </c>
      <c r="E298" s="252"/>
      <c r="F298" s="40" t="s">
        <v>62</v>
      </c>
      <c r="G298" s="253">
        <f t="shared" si="112"/>
        <v>101</v>
      </c>
      <c r="H298" s="253">
        <f t="shared" si="113"/>
        <v>90</v>
      </c>
      <c r="I298" s="254">
        <f t="shared" si="114"/>
        <v>26966806</v>
      </c>
      <c r="J298" s="254">
        <f t="shared" si="115"/>
        <v>1</v>
      </c>
      <c r="K298" s="255">
        <f t="shared" si="116"/>
        <v>1.06</v>
      </c>
      <c r="L298" s="256">
        <f t="shared" si="111"/>
        <v>1.0149999999999999</v>
      </c>
      <c r="M298" s="257">
        <f t="shared" si="117"/>
        <v>24245056.198003531</v>
      </c>
      <c r="N298" s="257">
        <f t="shared" si="118"/>
        <v>27328052.118228704</v>
      </c>
      <c r="O298" s="257">
        <f t="shared" si="119"/>
        <v>29013586.575399999</v>
      </c>
      <c r="P298" s="257">
        <f t="shared" si="120"/>
        <v>30803081.109711833</v>
      </c>
      <c r="Q298" s="258">
        <f t="shared" si="121"/>
        <v>29013586.575399999</v>
      </c>
      <c r="R298" s="257">
        <f t="shared" si="121"/>
        <v>30803081.109711833</v>
      </c>
      <c r="S298" s="257">
        <f t="shared" si="122"/>
        <v>32702947.751243506</v>
      </c>
      <c r="T298" s="257"/>
      <c r="U298" s="257">
        <f t="shared" si="123"/>
        <v>2182055057.8203177</v>
      </c>
      <c r="V298" s="257">
        <f t="shared" si="124"/>
        <v>2459524690.6405835</v>
      </c>
      <c r="W298" s="257">
        <f t="shared" si="125"/>
        <v>2611222791.7859998</v>
      </c>
      <c r="X298" s="258">
        <f t="shared" si="126"/>
        <v>2772277299.8740649</v>
      </c>
      <c r="Y298" s="258">
        <f t="shared" si="127"/>
        <v>2611222791.7859998</v>
      </c>
      <c r="Z298" s="257">
        <f t="shared" si="128"/>
        <v>2772277299.8740649</v>
      </c>
      <c r="AA298" s="257">
        <f t="shared" si="132"/>
        <v>2943265297.6119156</v>
      </c>
      <c r="AB298" s="257"/>
      <c r="AC298" s="32" t="str">
        <f t="shared" si="129"/>
        <v>BERTAHAP</v>
      </c>
      <c r="AD298" s="259">
        <f t="shared" si="130"/>
        <v>0</v>
      </c>
      <c r="AE298" s="260">
        <v>2</v>
      </c>
      <c r="AF298" s="261"/>
      <c r="AG298" s="257" t="e">
        <f>IF(AF298&gt;#REF!,"LB","KR")</f>
        <v>#REF!</v>
      </c>
      <c r="AH298" s="261">
        <v>2400261000</v>
      </c>
      <c r="AI298" s="261">
        <v>2705478000</v>
      </c>
      <c r="AJ298" s="261">
        <v>2872346000</v>
      </c>
      <c r="AK298" s="262">
        <v>3049506000</v>
      </c>
      <c r="AL298" s="262">
        <v>2872346000</v>
      </c>
      <c r="AM298" s="261">
        <v>3049506000</v>
      </c>
      <c r="AN298" s="261">
        <v>3237592000</v>
      </c>
      <c r="AO298" s="15"/>
      <c r="AP298" s="15"/>
      <c r="AQ298" s="264">
        <v>-1391487.189600002</v>
      </c>
      <c r="AR298" s="265"/>
      <c r="AS298" s="266"/>
      <c r="AT298" s="266"/>
      <c r="AU298" s="266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314"/>
      <c r="BT298" s="15"/>
      <c r="BU298" s="15"/>
      <c r="BV298" s="265"/>
      <c r="BW298" s="15"/>
      <c r="BX298" s="15"/>
      <c r="BY298" s="15"/>
      <c r="BZ298" s="15"/>
      <c r="CA298" s="15"/>
      <c r="CB298" s="15"/>
      <c r="CC298" s="15"/>
      <c r="CD298" s="15"/>
      <c r="CE298" s="15"/>
      <c r="CF298" s="42">
        <v>3044686760</v>
      </c>
      <c r="CG298" s="187">
        <v>3232476360</v>
      </c>
    </row>
    <row r="299" spans="1:85">
      <c r="A299" s="3">
        <f t="shared" si="131"/>
        <v>260</v>
      </c>
      <c r="B299" s="249">
        <v>7</v>
      </c>
      <c r="C299" s="250" t="s">
        <v>189</v>
      </c>
      <c r="D299" s="285">
        <v>15</v>
      </c>
      <c r="E299" s="252"/>
      <c r="F299" s="40" t="s">
        <v>64</v>
      </c>
      <c r="G299" s="253">
        <f t="shared" si="112"/>
        <v>101</v>
      </c>
      <c r="H299" s="253">
        <f t="shared" si="113"/>
        <v>90</v>
      </c>
      <c r="I299" s="254">
        <f t="shared" si="114"/>
        <v>26966806</v>
      </c>
      <c r="J299" s="254">
        <f t="shared" si="115"/>
        <v>1</v>
      </c>
      <c r="K299" s="255">
        <f t="shared" si="116"/>
        <v>1.06</v>
      </c>
      <c r="L299" s="256">
        <f t="shared" si="111"/>
        <v>1.0149999999999999</v>
      </c>
      <c r="M299" s="257">
        <f t="shared" si="117"/>
        <v>24245056.198003531</v>
      </c>
      <c r="N299" s="257">
        <f t="shared" si="118"/>
        <v>27328052.118228704</v>
      </c>
      <c r="O299" s="257">
        <f t="shared" si="119"/>
        <v>29013586.575399999</v>
      </c>
      <c r="P299" s="257">
        <f t="shared" si="120"/>
        <v>30803081.109711833</v>
      </c>
      <c r="Q299" s="258">
        <f t="shared" si="121"/>
        <v>29013586.575399999</v>
      </c>
      <c r="R299" s="257">
        <f t="shared" si="121"/>
        <v>30803081.109711833</v>
      </c>
      <c r="S299" s="257">
        <f t="shared" si="122"/>
        <v>32702947.751243506</v>
      </c>
      <c r="T299" s="257"/>
      <c r="U299" s="257">
        <f t="shared" si="123"/>
        <v>2182055057.8203177</v>
      </c>
      <c r="V299" s="257">
        <f t="shared" si="124"/>
        <v>2459524690.6405835</v>
      </c>
      <c r="W299" s="257">
        <f t="shared" si="125"/>
        <v>2611222791.7859998</v>
      </c>
      <c r="X299" s="258">
        <f t="shared" si="126"/>
        <v>2772277299.8740649</v>
      </c>
      <c r="Y299" s="258">
        <f t="shared" si="127"/>
        <v>2611222791.7859998</v>
      </c>
      <c r="Z299" s="257">
        <f t="shared" si="128"/>
        <v>2772277299.8740649</v>
      </c>
      <c r="AA299" s="257">
        <f t="shared" si="132"/>
        <v>2943265297.6119156</v>
      </c>
      <c r="AB299" s="257"/>
      <c r="AC299" s="32" t="str">
        <f t="shared" si="129"/>
        <v>BERTAHAP</v>
      </c>
      <c r="AD299" s="259">
        <f t="shared" si="130"/>
        <v>0</v>
      </c>
      <c r="AE299" s="260">
        <v>2</v>
      </c>
      <c r="AF299" s="261"/>
      <c r="AG299" s="257" t="e">
        <f>IF(AF299&gt;#REF!,"LB","KR")</f>
        <v>#REF!</v>
      </c>
      <c r="AH299" s="261">
        <v>2400261000</v>
      </c>
      <c r="AI299" s="261">
        <v>2705478000</v>
      </c>
      <c r="AJ299" s="261">
        <v>2872346000</v>
      </c>
      <c r="AK299" s="262">
        <v>3049506000</v>
      </c>
      <c r="AL299" s="262">
        <v>2872346000</v>
      </c>
      <c r="AM299" s="261">
        <v>3049506000</v>
      </c>
      <c r="AN299" s="261">
        <v>3237592000</v>
      </c>
      <c r="AO299" s="15"/>
      <c r="AP299" s="15"/>
      <c r="AQ299" s="264">
        <v>-1391487.189600002</v>
      </c>
      <c r="AR299" s="265"/>
      <c r="AS299" s="266"/>
      <c r="AT299" s="266"/>
      <c r="AU299" s="266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314"/>
      <c r="BT299" s="15"/>
      <c r="BU299" s="15"/>
      <c r="BV299" s="265"/>
      <c r="BW299" s="15"/>
      <c r="BX299" s="15"/>
      <c r="BY299" s="15"/>
      <c r="BZ299" s="15"/>
      <c r="CA299" s="15"/>
      <c r="CB299" s="15"/>
      <c r="CC299" s="15"/>
      <c r="CD299" s="15"/>
      <c r="CE299" s="15"/>
      <c r="CF299" s="42">
        <v>3044686760</v>
      </c>
      <c r="CG299" s="187">
        <v>3232476360</v>
      </c>
    </row>
    <row r="300" spans="1:85">
      <c r="A300" s="3">
        <f t="shared" si="131"/>
        <v>261</v>
      </c>
      <c r="B300" s="249">
        <v>8</v>
      </c>
      <c r="C300" s="250" t="s">
        <v>189</v>
      </c>
      <c r="D300" s="285">
        <v>17</v>
      </c>
      <c r="E300" s="252"/>
      <c r="F300" s="40" t="s">
        <v>67</v>
      </c>
      <c r="G300" s="253">
        <f t="shared" si="112"/>
        <v>85</v>
      </c>
      <c r="H300" s="253">
        <f t="shared" si="113"/>
        <v>74</v>
      </c>
      <c r="I300" s="254">
        <f t="shared" si="114"/>
        <v>26966806</v>
      </c>
      <c r="J300" s="254">
        <f t="shared" si="115"/>
        <v>1</v>
      </c>
      <c r="K300" s="255">
        <f t="shared" si="116"/>
        <v>1.06</v>
      </c>
      <c r="L300" s="256">
        <f t="shared" si="111"/>
        <v>1.0149999999999999</v>
      </c>
      <c r="M300" s="257">
        <f t="shared" si="117"/>
        <v>24245056.198003531</v>
      </c>
      <c r="N300" s="257">
        <f t="shared" si="118"/>
        <v>27328052.118228704</v>
      </c>
      <c r="O300" s="257">
        <f t="shared" si="119"/>
        <v>29013586.575399999</v>
      </c>
      <c r="P300" s="257">
        <f t="shared" si="120"/>
        <v>30803081.109711833</v>
      </c>
      <c r="Q300" s="258">
        <f t="shared" si="121"/>
        <v>29013586.575399999</v>
      </c>
      <c r="R300" s="257">
        <f t="shared" si="121"/>
        <v>30803081.109711833</v>
      </c>
      <c r="S300" s="257">
        <f t="shared" si="122"/>
        <v>32702947.751243506</v>
      </c>
      <c r="T300" s="257"/>
      <c r="U300" s="257">
        <f t="shared" si="123"/>
        <v>1794134158.6522613</v>
      </c>
      <c r="V300" s="257">
        <f t="shared" si="124"/>
        <v>2022275856.748924</v>
      </c>
      <c r="W300" s="257">
        <f t="shared" si="125"/>
        <v>2147005406.5795999</v>
      </c>
      <c r="X300" s="258">
        <f t="shared" si="126"/>
        <v>2279428002.1186757</v>
      </c>
      <c r="Y300" s="258">
        <f t="shared" si="127"/>
        <v>2147005406.5795999</v>
      </c>
      <c r="Z300" s="257">
        <f t="shared" si="128"/>
        <v>2279428002.1186757</v>
      </c>
      <c r="AA300" s="257">
        <f t="shared" si="132"/>
        <v>2420018133.5920196</v>
      </c>
      <c r="AB300" s="257"/>
      <c r="AC300" s="32" t="str">
        <f t="shared" si="129"/>
        <v>BERTAHAP</v>
      </c>
      <c r="AD300" s="259">
        <f t="shared" si="130"/>
        <v>0</v>
      </c>
      <c r="AE300" s="260">
        <v>2</v>
      </c>
      <c r="AF300" s="261"/>
      <c r="AG300" s="257" t="e">
        <f>IF(AF300&gt;#REF!,"LB","KR")</f>
        <v>#REF!</v>
      </c>
      <c r="AH300" s="261">
        <v>1973548000</v>
      </c>
      <c r="AI300" s="261">
        <v>2224504000</v>
      </c>
      <c r="AJ300" s="261">
        <v>2361706000</v>
      </c>
      <c r="AK300" s="262">
        <v>2507371000</v>
      </c>
      <c r="AL300" s="262">
        <v>2361706000</v>
      </c>
      <c r="AM300" s="261">
        <v>2507371000</v>
      </c>
      <c r="AN300" s="261">
        <v>2662020000</v>
      </c>
      <c r="AO300" s="15"/>
      <c r="AP300" s="15"/>
      <c r="AQ300" s="264">
        <v>-1391487.189600002</v>
      </c>
      <c r="AR300" s="265"/>
      <c r="AS300" s="266"/>
      <c r="AT300" s="266"/>
      <c r="AU300" s="266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314"/>
      <c r="BT300" s="15"/>
      <c r="BU300" s="15"/>
      <c r="BV300" s="265"/>
      <c r="BW300" s="15"/>
      <c r="BX300" s="15"/>
      <c r="BY300" s="15"/>
      <c r="BZ300" s="15"/>
      <c r="CA300" s="15"/>
      <c r="CB300" s="15"/>
      <c r="CC300" s="15"/>
      <c r="CD300" s="15"/>
      <c r="CE300" s="15"/>
      <c r="CF300" s="42">
        <v>2503408360</v>
      </c>
      <c r="CG300" s="187">
        <v>2657813260</v>
      </c>
    </row>
    <row r="301" spans="1:85">
      <c r="A301" s="3">
        <f t="shared" si="131"/>
        <v>262</v>
      </c>
      <c r="B301" s="249">
        <v>9</v>
      </c>
      <c r="C301" s="250" t="s">
        <v>189</v>
      </c>
      <c r="D301" s="285">
        <v>19</v>
      </c>
      <c r="E301" s="252"/>
      <c r="F301" s="40" t="s">
        <v>78</v>
      </c>
      <c r="G301" s="253">
        <f t="shared" si="112"/>
        <v>138</v>
      </c>
      <c r="H301" s="253">
        <f t="shared" si="113"/>
        <v>120</v>
      </c>
      <c r="I301" s="254">
        <f t="shared" si="114"/>
        <v>26966806</v>
      </c>
      <c r="J301" s="254">
        <f t="shared" si="115"/>
        <v>1</v>
      </c>
      <c r="K301" s="255">
        <f t="shared" si="116"/>
        <v>1.06</v>
      </c>
      <c r="L301" s="256">
        <f t="shared" si="111"/>
        <v>1.0149999999999999</v>
      </c>
      <c r="M301" s="257">
        <f t="shared" si="117"/>
        <v>24245056.198003531</v>
      </c>
      <c r="N301" s="257">
        <f t="shared" si="118"/>
        <v>27328052.118228704</v>
      </c>
      <c r="O301" s="257">
        <f t="shared" si="119"/>
        <v>29013586.575399999</v>
      </c>
      <c r="P301" s="257">
        <f t="shared" si="120"/>
        <v>30803081.109711833</v>
      </c>
      <c r="Q301" s="258">
        <f t="shared" si="121"/>
        <v>29013586.575399999</v>
      </c>
      <c r="R301" s="257">
        <f t="shared" si="121"/>
        <v>30803081.109711833</v>
      </c>
      <c r="S301" s="257">
        <f t="shared" si="122"/>
        <v>32702947.751243506</v>
      </c>
      <c r="T301" s="257"/>
      <c r="U301" s="257">
        <f t="shared" si="123"/>
        <v>2909406743.7604237</v>
      </c>
      <c r="V301" s="257">
        <f t="shared" si="124"/>
        <v>3279366254.1874447</v>
      </c>
      <c r="W301" s="257">
        <f t="shared" si="125"/>
        <v>3481630389.0479999</v>
      </c>
      <c r="X301" s="258">
        <f t="shared" si="126"/>
        <v>3696369733.1654201</v>
      </c>
      <c r="Y301" s="258">
        <f t="shared" si="127"/>
        <v>3481630389.0479999</v>
      </c>
      <c r="Z301" s="257">
        <f t="shared" si="128"/>
        <v>3696369733.1654201</v>
      </c>
      <c r="AA301" s="257">
        <f t="shared" si="132"/>
        <v>3924353730.1492205</v>
      </c>
      <c r="AB301" s="257"/>
      <c r="AC301" s="32" t="str">
        <f t="shared" si="129"/>
        <v>BERTAHAP</v>
      </c>
      <c r="AD301" s="259">
        <f t="shared" si="130"/>
        <v>0</v>
      </c>
      <c r="AE301" s="260">
        <v>2</v>
      </c>
      <c r="AF301" s="261"/>
      <c r="AG301" s="257" t="e">
        <f>IF(AF301&gt;#REF!,"LB","KR")</f>
        <v>#REF!</v>
      </c>
      <c r="AH301" s="261">
        <v>3200348000</v>
      </c>
      <c r="AI301" s="261">
        <v>3607303000</v>
      </c>
      <c r="AJ301" s="261">
        <v>3829794000</v>
      </c>
      <c r="AK301" s="262">
        <v>4066007000</v>
      </c>
      <c r="AL301" s="262">
        <v>3829794000</v>
      </c>
      <c r="AM301" s="261">
        <v>4066007000</v>
      </c>
      <c r="AN301" s="261">
        <v>4316790000</v>
      </c>
      <c r="AO301" s="15"/>
      <c r="AP301" s="15"/>
      <c r="AQ301" s="264">
        <v>-1391487.189600002</v>
      </c>
      <c r="AR301" s="265"/>
      <c r="AS301" s="266"/>
      <c r="AT301" s="266"/>
      <c r="AU301" s="266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314"/>
      <c r="BT301" s="15"/>
      <c r="BU301" s="15"/>
      <c r="BV301" s="265"/>
      <c r="BW301" s="15"/>
      <c r="BX301" s="15"/>
      <c r="BY301" s="15"/>
      <c r="BZ301" s="15"/>
      <c r="CA301" s="15"/>
      <c r="CB301" s="15"/>
      <c r="CC301" s="15"/>
      <c r="CD301" s="15"/>
      <c r="CE301" s="15"/>
      <c r="CF301" s="42">
        <v>4059581640</v>
      </c>
      <c r="CG301" s="187">
        <v>4309967420</v>
      </c>
    </row>
    <row r="302" spans="1:85">
      <c r="A302" s="3">
        <f t="shared" si="131"/>
        <v>263</v>
      </c>
      <c r="B302" s="249">
        <v>10</v>
      </c>
      <c r="C302" s="250" t="s">
        <v>189</v>
      </c>
      <c r="D302" s="285">
        <v>21</v>
      </c>
      <c r="E302" s="252"/>
      <c r="F302" s="40" t="s">
        <v>84</v>
      </c>
      <c r="G302" s="253">
        <f t="shared" si="112"/>
        <v>132</v>
      </c>
      <c r="H302" s="253">
        <f t="shared" si="113"/>
        <v>112</v>
      </c>
      <c r="I302" s="254">
        <f t="shared" si="114"/>
        <v>26966806</v>
      </c>
      <c r="J302" s="254">
        <f t="shared" si="115"/>
        <v>3</v>
      </c>
      <c r="K302" s="255">
        <f t="shared" si="116"/>
        <v>1.1000000000000001</v>
      </c>
      <c r="L302" s="256">
        <f t="shared" si="111"/>
        <v>1.0149999999999999</v>
      </c>
      <c r="M302" s="257">
        <f t="shared" si="117"/>
        <v>25159963.979060266</v>
      </c>
      <c r="N302" s="257">
        <f t="shared" si="118"/>
        <v>28359299.367973182</v>
      </c>
      <c r="O302" s="257">
        <f t="shared" si="119"/>
        <v>30108438.899</v>
      </c>
      <c r="P302" s="257">
        <f t="shared" si="120"/>
        <v>31965461.528946243</v>
      </c>
      <c r="Q302" s="258">
        <f t="shared" si="121"/>
        <v>30108438.899</v>
      </c>
      <c r="R302" s="257">
        <f t="shared" si="121"/>
        <v>31965461.528946243</v>
      </c>
      <c r="S302" s="257">
        <f t="shared" si="122"/>
        <v>33937021.251290433</v>
      </c>
      <c r="T302" s="257"/>
      <c r="U302" s="257">
        <f t="shared" si="123"/>
        <v>2817915965.6547499</v>
      </c>
      <c r="V302" s="257">
        <f t="shared" si="124"/>
        <v>3176241529.2129965</v>
      </c>
      <c r="W302" s="257">
        <f t="shared" si="125"/>
        <v>3372145156.6880002</v>
      </c>
      <c r="X302" s="258">
        <f t="shared" si="126"/>
        <v>3580131691.2419791</v>
      </c>
      <c r="Y302" s="258">
        <f t="shared" si="127"/>
        <v>3372145156.6880002</v>
      </c>
      <c r="Z302" s="257">
        <f t="shared" si="128"/>
        <v>3580131691.2419791</v>
      </c>
      <c r="AA302" s="257">
        <f t="shared" si="132"/>
        <v>3800946380.1445284</v>
      </c>
      <c r="AB302" s="257"/>
      <c r="AC302" s="32" t="str">
        <f t="shared" si="129"/>
        <v>BERTAHAP</v>
      </c>
      <c r="AD302" s="259">
        <f t="shared" si="130"/>
        <v>0</v>
      </c>
      <c r="AE302" s="260">
        <v>2</v>
      </c>
      <c r="AF302" s="261"/>
      <c r="AG302" s="257" t="e">
        <f>IF(AF302&gt;#REF!,"LB","KR")</f>
        <v>#REF!</v>
      </c>
      <c r="AH302" s="261">
        <v>3099708000</v>
      </c>
      <c r="AI302" s="261">
        <v>3493866000</v>
      </c>
      <c r="AJ302" s="261">
        <v>3709360000</v>
      </c>
      <c r="AK302" s="262">
        <v>3938145000</v>
      </c>
      <c r="AL302" s="262">
        <v>3709360000</v>
      </c>
      <c r="AM302" s="261">
        <v>3938145000</v>
      </c>
      <c r="AN302" s="261">
        <v>4181042000</v>
      </c>
      <c r="AO302" s="15"/>
      <c r="AP302" s="15"/>
      <c r="AQ302" s="264">
        <v>-296634.86600000039</v>
      </c>
      <c r="AR302" s="265"/>
      <c r="AS302" s="266"/>
      <c r="AT302" s="266"/>
      <c r="AU302" s="266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314"/>
      <c r="BT302" s="15"/>
      <c r="BU302" s="15"/>
      <c r="BV302" s="265"/>
      <c r="BW302" s="15"/>
      <c r="BX302" s="15"/>
      <c r="BY302" s="15"/>
      <c r="BZ302" s="15"/>
      <c r="CA302" s="15"/>
      <c r="CB302" s="15"/>
      <c r="CC302" s="15"/>
      <c r="CD302" s="15"/>
      <c r="CE302" s="15"/>
      <c r="CF302" s="42">
        <v>3931921600</v>
      </c>
      <c r="CG302" s="187">
        <v>4174433700</v>
      </c>
    </row>
    <row r="303" spans="1:85">
      <c r="A303" s="3">
        <f t="shared" si="131"/>
        <v>264</v>
      </c>
      <c r="B303" s="249">
        <v>1</v>
      </c>
      <c r="C303" s="250" t="s">
        <v>190</v>
      </c>
      <c r="D303" s="251" t="s">
        <v>19</v>
      </c>
      <c r="E303" s="252"/>
      <c r="F303" s="40" t="s">
        <v>72</v>
      </c>
      <c r="G303" s="253">
        <f t="shared" si="112"/>
        <v>175</v>
      </c>
      <c r="H303" s="253">
        <f t="shared" si="113"/>
        <v>156</v>
      </c>
      <c r="I303" s="254">
        <f t="shared" si="114"/>
        <v>26966806</v>
      </c>
      <c r="J303" s="254">
        <f t="shared" si="115"/>
        <v>5</v>
      </c>
      <c r="K303" s="255">
        <f t="shared" si="116"/>
        <v>1.08</v>
      </c>
      <c r="L303" s="256">
        <f t="shared" ref="L303:L312" si="133">SUMIF($AN$4:$AN$22,D303,$AX$4:$AX$22)</f>
        <v>1.0149999999999999</v>
      </c>
      <c r="M303" s="257">
        <f t="shared" si="117"/>
        <v>24702510.0885319</v>
      </c>
      <c r="N303" s="257">
        <f t="shared" si="118"/>
        <v>27843675.743100945</v>
      </c>
      <c r="O303" s="257">
        <f t="shared" si="119"/>
        <v>29561012.737199999</v>
      </c>
      <c r="P303" s="257">
        <f t="shared" si="120"/>
        <v>31384271.319329038</v>
      </c>
      <c r="Q303" s="258">
        <f t="shared" si="121"/>
        <v>29561012.737199999</v>
      </c>
      <c r="R303" s="257">
        <f t="shared" si="121"/>
        <v>31384271.319329038</v>
      </c>
      <c r="S303" s="257">
        <f t="shared" si="122"/>
        <v>33319984.501266968</v>
      </c>
      <c r="T303" s="257"/>
      <c r="U303" s="257">
        <f t="shared" si="123"/>
        <v>3853591573.8109765</v>
      </c>
      <c r="V303" s="257">
        <f t="shared" si="124"/>
        <v>4343613415.9237471</v>
      </c>
      <c r="W303" s="257">
        <f t="shared" si="125"/>
        <v>4611517987.0031996</v>
      </c>
      <c r="X303" s="258">
        <f t="shared" si="126"/>
        <v>4895946325.8153296</v>
      </c>
      <c r="Y303" s="258">
        <f t="shared" si="127"/>
        <v>4611517987.0031996</v>
      </c>
      <c r="Z303" s="257">
        <f t="shared" si="128"/>
        <v>4895946325.8153296</v>
      </c>
      <c r="AA303" s="257">
        <f t="shared" si="132"/>
        <v>5197917582.1976471</v>
      </c>
      <c r="AB303" s="257"/>
      <c r="AC303" s="32" t="str">
        <f t="shared" si="129"/>
        <v>BERTAHAP</v>
      </c>
      <c r="AD303" s="259">
        <f t="shared" si="130"/>
        <v>0</v>
      </c>
      <c r="AE303" s="260">
        <v>2</v>
      </c>
      <c r="AF303" s="261"/>
      <c r="AG303" s="257" t="e">
        <f>IF(AF303&gt;#REF!,"LB","KR")</f>
        <v>#REF!</v>
      </c>
      <c r="AH303" s="261">
        <v>4238951000</v>
      </c>
      <c r="AI303" s="261">
        <v>4777975000</v>
      </c>
      <c r="AJ303" s="261">
        <v>5072670000</v>
      </c>
      <c r="AK303" s="262">
        <v>5385541000</v>
      </c>
      <c r="AL303" s="262">
        <v>5072670000</v>
      </c>
      <c r="AM303" s="261">
        <v>5385541000</v>
      </c>
      <c r="AN303" s="261">
        <v>5717710000</v>
      </c>
      <c r="AO303" s="15"/>
      <c r="AP303" s="15"/>
      <c r="AQ303" s="264">
        <v>-844061.0278000012</v>
      </c>
      <c r="AR303" s="265"/>
      <c r="AS303" s="266"/>
      <c r="AT303" s="266"/>
      <c r="AU303" s="266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314"/>
      <c r="BT303" s="15"/>
      <c r="BU303" s="15"/>
      <c r="BV303" s="265"/>
      <c r="BW303" s="15"/>
      <c r="BX303" s="15"/>
      <c r="BY303" s="15"/>
      <c r="BZ303" s="15"/>
      <c r="CA303" s="15"/>
      <c r="CB303" s="15"/>
      <c r="CC303" s="15"/>
      <c r="CD303" s="15"/>
      <c r="CE303" s="15"/>
      <c r="CF303" s="42">
        <v>5377030200</v>
      </c>
      <c r="CG303" s="187">
        <v>5708673460</v>
      </c>
    </row>
    <row r="304" spans="1:85">
      <c r="A304" s="3">
        <f t="shared" si="131"/>
        <v>265</v>
      </c>
      <c r="B304" s="249">
        <v>2</v>
      </c>
      <c r="C304" s="250" t="s">
        <v>190</v>
      </c>
      <c r="D304" s="251" t="s">
        <v>29</v>
      </c>
      <c r="E304" s="252"/>
      <c r="F304" s="40" t="s">
        <v>74</v>
      </c>
      <c r="G304" s="253">
        <f t="shared" si="112"/>
        <v>85</v>
      </c>
      <c r="H304" s="253">
        <f t="shared" si="113"/>
        <v>74</v>
      </c>
      <c r="I304" s="254">
        <f t="shared" si="114"/>
        <v>26966806</v>
      </c>
      <c r="J304" s="254">
        <f t="shared" si="115"/>
        <v>1</v>
      </c>
      <c r="K304" s="255">
        <f t="shared" si="116"/>
        <v>1.06</v>
      </c>
      <c r="L304" s="256">
        <f t="shared" si="133"/>
        <v>1.0149999999999999</v>
      </c>
      <c r="M304" s="257">
        <f t="shared" si="117"/>
        <v>24245056.198003531</v>
      </c>
      <c r="N304" s="257">
        <f t="shared" si="118"/>
        <v>27328052.118228704</v>
      </c>
      <c r="O304" s="257">
        <f t="shared" si="119"/>
        <v>29013586.575399999</v>
      </c>
      <c r="P304" s="257">
        <f t="shared" si="120"/>
        <v>30803081.109711833</v>
      </c>
      <c r="Q304" s="258">
        <f t="shared" si="121"/>
        <v>29013586.575399999</v>
      </c>
      <c r="R304" s="257">
        <f t="shared" si="121"/>
        <v>30803081.109711833</v>
      </c>
      <c r="S304" s="257">
        <f t="shared" si="122"/>
        <v>32702947.751243506</v>
      </c>
      <c r="T304" s="257"/>
      <c r="U304" s="257">
        <f t="shared" si="123"/>
        <v>1794134158.6522613</v>
      </c>
      <c r="V304" s="257">
        <f t="shared" si="124"/>
        <v>2022275856.748924</v>
      </c>
      <c r="W304" s="257">
        <f t="shared" si="125"/>
        <v>2147005406.5795999</v>
      </c>
      <c r="X304" s="258">
        <f t="shared" si="126"/>
        <v>2279428002.1186757</v>
      </c>
      <c r="Y304" s="258">
        <f t="shared" si="127"/>
        <v>2147005406.5795999</v>
      </c>
      <c r="Z304" s="257">
        <f t="shared" si="128"/>
        <v>2279428002.1186757</v>
      </c>
      <c r="AA304" s="257">
        <f t="shared" si="132"/>
        <v>2420018133.5920196</v>
      </c>
      <c r="AB304" s="257"/>
      <c r="AC304" s="32" t="str">
        <f t="shared" si="129"/>
        <v>BERTAHAP</v>
      </c>
      <c r="AD304" s="259">
        <f t="shared" si="130"/>
        <v>0</v>
      </c>
      <c r="AE304" s="260">
        <v>2</v>
      </c>
      <c r="AF304" s="261"/>
      <c r="AG304" s="257" t="e">
        <f>IF(AF304&gt;#REF!,"LB","KR")</f>
        <v>#REF!</v>
      </c>
      <c r="AH304" s="261">
        <v>1973548000</v>
      </c>
      <c r="AI304" s="261">
        <v>2224504000</v>
      </c>
      <c r="AJ304" s="261">
        <v>2361706000</v>
      </c>
      <c r="AK304" s="262">
        <v>2507371000</v>
      </c>
      <c r="AL304" s="262">
        <v>2361706000</v>
      </c>
      <c r="AM304" s="261">
        <v>2507371000</v>
      </c>
      <c r="AN304" s="261">
        <v>2662020000</v>
      </c>
      <c r="AO304" s="15"/>
      <c r="AP304" s="15"/>
      <c r="AQ304" s="264">
        <v>-1391487.189600002</v>
      </c>
      <c r="AR304" s="265"/>
      <c r="AS304" s="266"/>
      <c r="AT304" s="266"/>
      <c r="AU304" s="266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314"/>
      <c r="BT304" s="15"/>
      <c r="BU304" s="15"/>
      <c r="BV304" s="265"/>
      <c r="BW304" s="15"/>
      <c r="BX304" s="15"/>
      <c r="BY304" s="15"/>
      <c r="BZ304" s="15"/>
      <c r="CA304" s="15"/>
      <c r="CB304" s="15"/>
      <c r="CC304" s="15"/>
      <c r="CD304" s="15"/>
      <c r="CE304" s="15"/>
      <c r="CF304" s="42">
        <v>2503408360</v>
      </c>
      <c r="CG304" s="187">
        <v>2657813260</v>
      </c>
    </row>
    <row r="305" spans="1:85">
      <c r="A305" s="3">
        <f t="shared" si="131"/>
        <v>266</v>
      </c>
      <c r="B305" s="249">
        <v>3</v>
      </c>
      <c r="C305" s="250" t="s">
        <v>190</v>
      </c>
      <c r="D305" s="251" t="s">
        <v>32</v>
      </c>
      <c r="E305" s="252"/>
      <c r="F305" s="40" t="s">
        <v>56</v>
      </c>
      <c r="G305" s="253">
        <f t="shared" si="112"/>
        <v>85</v>
      </c>
      <c r="H305" s="253">
        <f t="shared" si="113"/>
        <v>74</v>
      </c>
      <c r="I305" s="254">
        <f t="shared" si="114"/>
        <v>26966806</v>
      </c>
      <c r="J305" s="254">
        <f t="shared" si="115"/>
        <v>1</v>
      </c>
      <c r="K305" s="255">
        <f t="shared" si="116"/>
        <v>1.06</v>
      </c>
      <c r="L305" s="256">
        <f t="shared" si="133"/>
        <v>1.0149999999999999</v>
      </c>
      <c r="M305" s="257">
        <f t="shared" si="117"/>
        <v>24245056.198003531</v>
      </c>
      <c r="N305" s="257">
        <f t="shared" si="118"/>
        <v>27328052.118228704</v>
      </c>
      <c r="O305" s="257">
        <f t="shared" si="119"/>
        <v>29013586.575399999</v>
      </c>
      <c r="P305" s="257">
        <f t="shared" si="120"/>
        <v>30803081.109711833</v>
      </c>
      <c r="Q305" s="258">
        <f t="shared" si="121"/>
        <v>29013586.575399999</v>
      </c>
      <c r="R305" s="257">
        <f t="shared" si="121"/>
        <v>30803081.109711833</v>
      </c>
      <c r="S305" s="257">
        <f t="shared" si="122"/>
        <v>32702947.751243506</v>
      </c>
      <c r="T305" s="257"/>
      <c r="U305" s="257">
        <f t="shared" si="123"/>
        <v>1794134158.6522613</v>
      </c>
      <c r="V305" s="257">
        <f t="shared" si="124"/>
        <v>2022275856.748924</v>
      </c>
      <c r="W305" s="257">
        <f t="shared" si="125"/>
        <v>2147005406.5795999</v>
      </c>
      <c r="X305" s="258">
        <f t="shared" si="126"/>
        <v>2279428002.1186757</v>
      </c>
      <c r="Y305" s="258">
        <f t="shared" si="127"/>
        <v>2147005406.5795999</v>
      </c>
      <c r="Z305" s="257">
        <f t="shared" si="128"/>
        <v>2279428002.1186757</v>
      </c>
      <c r="AA305" s="257">
        <f t="shared" si="132"/>
        <v>2420018133.5920196</v>
      </c>
      <c r="AB305" s="257"/>
      <c r="AC305" s="32" t="str">
        <f t="shared" si="129"/>
        <v>BERTAHAP</v>
      </c>
      <c r="AD305" s="259">
        <f t="shared" si="130"/>
        <v>0</v>
      </c>
      <c r="AE305" s="260">
        <v>2</v>
      </c>
      <c r="AF305" s="261"/>
      <c r="AG305" s="257" t="e">
        <f>IF(AF305&gt;#REF!,"LB","KR")</f>
        <v>#REF!</v>
      </c>
      <c r="AH305" s="261">
        <v>1973548000</v>
      </c>
      <c r="AI305" s="261">
        <v>2224504000</v>
      </c>
      <c r="AJ305" s="261">
        <v>2361706000</v>
      </c>
      <c r="AK305" s="262">
        <v>2507371000</v>
      </c>
      <c r="AL305" s="262">
        <v>2361706000</v>
      </c>
      <c r="AM305" s="261">
        <v>2507371000</v>
      </c>
      <c r="AN305" s="261">
        <v>2662020000</v>
      </c>
      <c r="AO305" s="15"/>
      <c r="AP305" s="15"/>
      <c r="AQ305" s="264">
        <v>-1391487.189600002</v>
      </c>
      <c r="AR305" s="265"/>
      <c r="AS305" s="266"/>
      <c r="AT305" s="266"/>
      <c r="AU305" s="266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314"/>
      <c r="BT305" s="15"/>
      <c r="BU305" s="15"/>
      <c r="BV305" s="265"/>
      <c r="BW305" s="15"/>
      <c r="BX305" s="15"/>
      <c r="BY305" s="15"/>
      <c r="BZ305" s="15"/>
      <c r="CA305" s="15"/>
      <c r="CB305" s="15"/>
      <c r="CC305" s="15"/>
      <c r="CD305" s="15"/>
      <c r="CE305" s="15"/>
      <c r="CF305" s="42">
        <v>2503408360</v>
      </c>
      <c r="CG305" s="187">
        <v>2657813260</v>
      </c>
    </row>
    <row r="306" spans="1:85">
      <c r="A306" s="3">
        <f t="shared" si="131"/>
        <v>267</v>
      </c>
      <c r="B306" s="249">
        <v>4</v>
      </c>
      <c r="C306" s="250" t="s">
        <v>190</v>
      </c>
      <c r="D306" s="251" t="s">
        <v>38</v>
      </c>
      <c r="E306" s="252"/>
      <c r="F306" s="40" t="s">
        <v>58</v>
      </c>
      <c r="G306" s="253">
        <f t="shared" si="112"/>
        <v>101</v>
      </c>
      <c r="H306" s="253">
        <f t="shared" si="113"/>
        <v>90</v>
      </c>
      <c r="I306" s="254">
        <f t="shared" si="114"/>
        <v>26966806</v>
      </c>
      <c r="J306" s="254">
        <f t="shared" si="115"/>
        <v>1</v>
      </c>
      <c r="K306" s="255">
        <f t="shared" si="116"/>
        <v>1.06</v>
      </c>
      <c r="L306" s="256">
        <f t="shared" si="133"/>
        <v>1.0149999999999999</v>
      </c>
      <c r="M306" s="257">
        <f t="shared" si="117"/>
        <v>24245056.198003531</v>
      </c>
      <c r="N306" s="257">
        <f t="shared" si="118"/>
        <v>27328052.118228704</v>
      </c>
      <c r="O306" s="257">
        <f t="shared" si="119"/>
        <v>29013586.575399999</v>
      </c>
      <c r="P306" s="257">
        <f t="shared" si="120"/>
        <v>30803081.109711833</v>
      </c>
      <c r="Q306" s="258">
        <f t="shared" si="121"/>
        <v>29013586.575399999</v>
      </c>
      <c r="R306" s="257">
        <f t="shared" si="121"/>
        <v>30803081.109711833</v>
      </c>
      <c r="S306" s="257">
        <f t="shared" si="122"/>
        <v>32702947.751243506</v>
      </c>
      <c r="T306" s="257"/>
      <c r="U306" s="257">
        <f t="shared" si="123"/>
        <v>2182055057.8203177</v>
      </c>
      <c r="V306" s="257">
        <f t="shared" si="124"/>
        <v>2459524690.6405835</v>
      </c>
      <c r="W306" s="257">
        <f t="shared" si="125"/>
        <v>2611222791.7859998</v>
      </c>
      <c r="X306" s="258">
        <f t="shared" si="126"/>
        <v>2772277299.8740649</v>
      </c>
      <c r="Y306" s="258">
        <f t="shared" si="127"/>
        <v>2611222791.7859998</v>
      </c>
      <c r="Z306" s="257">
        <f t="shared" si="128"/>
        <v>2772277299.8740649</v>
      </c>
      <c r="AA306" s="257">
        <f t="shared" si="132"/>
        <v>2943265297.6119156</v>
      </c>
      <c r="AB306" s="257"/>
      <c r="AC306" s="32" t="str">
        <f t="shared" si="129"/>
        <v>BERTAHAP</v>
      </c>
      <c r="AD306" s="259">
        <f t="shared" si="130"/>
        <v>0</v>
      </c>
      <c r="AE306" s="260">
        <v>2</v>
      </c>
      <c r="AF306" s="261"/>
      <c r="AG306" s="257" t="e">
        <f>IF(AF306&gt;#REF!,"LB","KR")</f>
        <v>#REF!</v>
      </c>
      <c r="AH306" s="261">
        <v>2400261000</v>
      </c>
      <c r="AI306" s="261">
        <v>2705478000</v>
      </c>
      <c r="AJ306" s="261">
        <v>2872346000</v>
      </c>
      <c r="AK306" s="262">
        <v>3049506000</v>
      </c>
      <c r="AL306" s="262">
        <v>2872346000</v>
      </c>
      <c r="AM306" s="261">
        <v>3049506000</v>
      </c>
      <c r="AN306" s="261">
        <v>3237592000</v>
      </c>
      <c r="AO306" s="15"/>
      <c r="AP306" s="15"/>
      <c r="AQ306" s="264">
        <v>-1391487.189600002</v>
      </c>
      <c r="AR306" s="265"/>
      <c r="AS306" s="266"/>
      <c r="AT306" s="266"/>
      <c r="AU306" s="266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314"/>
      <c r="BT306" s="15"/>
      <c r="BU306" s="15"/>
      <c r="BV306" s="265"/>
      <c r="BW306" s="15"/>
      <c r="BX306" s="15"/>
      <c r="BY306" s="15"/>
      <c r="BZ306" s="15"/>
      <c r="CA306" s="15"/>
      <c r="CB306" s="15"/>
      <c r="CC306" s="15"/>
      <c r="CD306" s="15"/>
      <c r="CE306" s="15"/>
      <c r="CF306" s="42">
        <v>3044686760</v>
      </c>
      <c r="CG306" s="187">
        <v>3232476360</v>
      </c>
    </row>
    <row r="307" spans="1:85">
      <c r="A307" s="3">
        <f t="shared" si="131"/>
        <v>268</v>
      </c>
      <c r="B307" s="249">
        <v>5</v>
      </c>
      <c r="C307" s="250" t="s">
        <v>190</v>
      </c>
      <c r="D307" s="251" t="s">
        <v>44</v>
      </c>
      <c r="E307" s="252"/>
      <c r="F307" s="40" t="s">
        <v>60</v>
      </c>
      <c r="G307" s="253">
        <f t="shared" si="112"/>
        <v>101</v>
      </c>
      <c r="H307" s="253">
        <f t="shared" si="113"/>
        <v>90</v>
      </c>
      <c r="I307" s="254">
        <f t="shared" si="114"/>
        <v>26966806</v>
      </c>
      <c r="J307" s="254">
        <f t="shared" si="115"/>
        <v>1</v>
      </c>
      <c r="K307" s="255">
        <f t="shared" si="116"/>
        <v>1.06</v>
      </c>
      <c r="L307" s="256">
        <f t="shared" si="133"/>
        <v>1.0149999999999999</v>
      </c>
      <c r="M307" s="257">
        <f t="shared" si="117"/>
        <v>24245056.198003531</v>
      </c>
      <c r="N307" s="257">
        <f t="shared" si="118"/>
        <v>27328052.118228704</v>
      </c>
      <c r="O307" s="257">
        <f t="shared" si="119"/>
        <v>29013586.575399999</v>
      </c>
      <c r="P307" s="257">
        <f t="shared" si="120"/>
        <v>30803081.109711833</v>
      </c>
      <c r="Q307" s="258">
        <f t="shared" si="121"/>
        <v>29013586.575399999</v>
      </c>
      <c r="R307" s="257">
        <f t="shared" si="121"/>
        <v>30803081.109711833</v>
      </c>
      <c r="S307" s="257">
        <f t="shared" si="122"/>
        <v>32702947.751243506</v>
      </c>
      <c r="T307" s="257"/>
      <c r="U307" s="257">
        <f t="shared" si="123"/>
        <v>2182055057.8203177</v>
      </c>
      <c r="V307" s="257">
        <f t="shared" si="124"/>
        <v>2459524690.6405835</v>
      </c>
      <c r="W307" s="257">
        <f t="shared" si="125"/>
        <v>2611222791.7859998</v>
      </c>
      <c r="X307" s="258">
        <f t="shared" si="126"/>
        <v>2772277299.8740649</v>
      </c>
      <c r="Y307" s="258">
        <f t="shared" si="127"/>
        <v>2611222791.7859998</v>
      </c>
      <c r="Z307" s="257">
        <f t="shared" si="128"/>
        <v>2772277299.8740649</v>
      </c>
      <c r="AA307" s="257">
        <f t="shared" si="132"/>
        <v>2943265297.6119156</v>
      </c>
      <c r="AB307" s="257"/>
      <c r="AC307" s="32" t="str">
        <f t="shared" si="129"/>
        <v>BERTAHAP</v>
      </c>
      <c r="AD307" s="259">
        <f t="shared" si="130"/>
        <v>0</v>
      </c>
      <c r="AE307" s="260">
        <v>2</v>
      </c>
      <c r="AF307" s="261"/>
      <c r="AG307" s="257" t="e">
        <f>IF(AF307&gt;#REF!,"LB","KR")</f>
        <v>#REF!</v>
      </c>
      <c r="AH307" s="261">
        <v>2400261000</v>
      </c>
      <c r="AI307" s="261">
        <v>2705478000</v>
      </c>
      <c r="AJ307" s="261">
        <v>2872346000</v>
      </c>
      <c r="AK307" s="262">
        <v>3049506000</v>
      </c>
      <c r="AL307" s="262">
        <v>2872346000</v>
      </c>
      <c r="AM307" s="261">
        <v>3049506000</v>
      </c>
      <c r="AN307" s="261">
        <v>3237592000</v>
      </c>
      <c r="AO307" s="15"/>
      <c r="AP307" s="15"/>
      <c r="AQ307" s="264">
        <v>-1391487.189600002</v>
      </c>
      <c r="AR307" s="265"/>
      <c r="AS307" s="266"/>
      <c r="AT307" s="266"/>
      <c r="AU307" s="266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314"/>
      <c r="BT307" s="15"/>
      <c r="BU307" s="15"/>
      <c r="BV307" s="265"/>
      <c r="BW307" s="15"/>
      <c r="BX307" s="15"/>
      <c r="BY307" s="15"/>
      <c r="BZ307" s="15"/>
      <c r="CA307" s="15"/>
      <c r="CB307" s="15"/>
      <c r="CC307" s="15"/>
      <c r="CD307" s="15"/>
      <c r="CE307" s="15"/>
      <c r="CF307" s="42">
        <v>3044686760</v>
      </c>
      <c r="CG307" s="187">
        <v>3232476360</v>
      </c>
    </row>
    <row r="308" spans="1:85">
      <c r="A308" s="3">
        <f t="shared" si="131"/>
        <v>269</v>
      </c>
      <c r="B308" s="249">
        <v>6</v>
      </c>
      <c r="C308" s="250" t="s">
        <v>190</v>
      </c>
      <c r="D308" s="285">
        <v>11</v>
      </c>
      <c r="E308" s="252"/>
      <c r="F308" s="40" t="s">
        <v>62</v>
      </c>
      <c r="G308" s="253">
        <f t="shared" si="112"/>
        <v>101</v>
      </c>
      <c r="H308" s="253">
        <f t="shared" si="113"/>
        <v>90</v>
      </c>
      <c r="I308" s="254">
        <f t="shared" si="114"/>
        <v>26966806</v>
      </c>
      <c r="J308" s="254">
        <f t="shared" si="115"/>
        <v>1</v>
      </c>
      <c r="K308" s="255">
        <f t="shared" si="116"/>
        <v>1.06</v>
      </c>
      <c r="L308" s="256">
        <f t="shared" si="133"/>
        <v>1.0149999999999999</v>
      </c>
      <c r="M308" s="257">
        <f t="shared" si="117"/>
        <v>24245056.198003531</v>
      </c>
      <c r="N308" s="257">
        <f t="shared" si="118"/>
        <v>27328052.118228704</v>
      </c>
      <c r="O308" s="257">
        <f t="shared" si="119"/>
        <v>29013586.575399999</v>
      </c>
      <c r="P308" s="257">
        <f t="shared" si="120"/>
        <v>30803081.109711833</v>
      </c>
      <c r="Q308" s="258">
        <f t="shared" si="121"/>
        <v>29013586.575399999</v>
      </c>
      <c r="R308" s="257">
        <f t="shared" si="121"/>
        <v>30803081.109711833</v>
      </c>
      <c r="S308" s="257">
        <f t="shared" si="122"/>
        <v>32702947.751243506</v>
      </c>
      <c r="T308" s="257"/>
      <c r="U308" s="257">
        <f t="shared" si="123"/>
        <v>2182055057.8203177</v>
      </c>
      <c r="V308" s="257">
        <f t="shared" si="124"/>
        <v>2459524690.6405835</v>
      </c>
      <c r="W308" s="257">
        <f t="shared" si="125"/>
        <v>2611222791.7859998</v>
      </c>
      <c r="X308" s="258">
        <f t="shared" si="126"/>
        <v>2772277299.8740649</v>
      </c>
      <c r="Y308" s="258">
        <f t="shared" si="127"/>
        <v>2611222791.7859998</v>
      </c>
      <c r="Z308" s="257">
        <f t="shared" si="128"/>
        <v>2772277299.8740649</v>
      </c>
      <c r="AA308" s="257">
        <f t="shared" si="132"/>
        <v>2943265297.6119156</v>
      </c>
      <c r="AB308" s="257"/>
      <c r="AC308" s="32" t="str">
        <f t="shared" si="129"/>
        <v>BERTAHAP</v>
      </c>
      <c r="AD308" s="259">
        <f t="shared" si="130"/>
        <v>0</v>
      </c>
      <c r="AE308" s="260">
        <v>2</v>
      </c>
      <c r="AF308" s="261"/>
      <c r="AG308" s="257" t="e">
        <f>IF(AF308&gt;#REF!,"LB","KR")</f>
        <v>#REF!</v>
      </c>
      <c r="AH308" s="261">
        <v>2400261000</v>
      </c>
      <c r="AI308" s="261">
        <v>2705478000</v>
      </c>
      <c r="AJ308" s="261">
        <v>2872346000</v>
      </c>
      <c r="AK308" s="262">
        <v>3049506000</v>
      </c>
      <c r="AL308" s="262">
        <v>2872346000</v>
      </c>
      <c r="AM308" s="261">
        <v>3049506000</v>
      </c>
      <c r="AN308" s="261">
        <v>3237592000</v>
      </c>
      <c r="AO308" s="15"/>
      <c r="AP308" s="15"/>
      <c r="AQ308" s="264">
        <v>-1391487.189600002</v>
      </c>
      <c r="AR308" s="265"/>
      <c r="AS308" s="266"/>
      <c r="AT308" s="266"/>
      <c r="AU308" s="266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314"/>
      <c r="BT308" s="15"/>
      <c r="BU308" s="15"/>
      <c r="BV308" s="265"/>
      <c r="BW308" s="15"/>
      <c r="BX308" s="15"/>
      <c r="BY308" s="15"/>
      <c r="BZ308" s="15"/>
      <c r="CA308" s="15"/>
      <c r="CB308" s="15"/>
      <c r="CC308" s="15"/>
      <c r="CD308" s="15"/>
      <c r="CE308" s="15"/>
      <c r="CF308" s="42">
        <v>3044686760</v>
      </c>
      <c r="CG308" s="187">
        <v>3232476360</v>
      </c>
    </row>
    <row r="309" spans="1:85">
      <c r="A309" s="3">
        <f t="shared" si="131"/>
        <v>270</v>
      </c>
      <c r="B309" s="249">
        <v>7</v>
      </c>
      <c r="C309" s="250" t="s">
        <v>190</v>
      </c>
      <c r="D309" s="285">
        <v>15</v>
      </c>
      <c r="E309" s="252"/>
      <c r="F309" s="40" t="s">
        <v>64</v>
      </c>
      <c r="G309" s="253">
        <f t="shared" si="112"/>
        <v>101</v>
      </c>
      <c r="H309" s="253">
        <f t="shared" si="113"/>
        <v>90</v>
      </c>
      <c r="I309" s="254">
        <f t="shared" si="114"/>
        <v>26966806</v>
      </c>
      <c r="J309" s="254">
        <f t="shared" si="115"/>
        <v>1</v>
      </c>
      <c r="K309" s="255">
        <f t="shared" si="116"/>
        <v>1.06</v>
      </c>
      <c r="L309" s="256">
        <f t="shared" si="133"/>
        <v>1.0149999999999999</v>
      </c>
      <c r="M309" s="257">
        <f t="shared" si="117"/>
        <v>24245056.198003531</v>
      </c>
      <c r="N309" s="257">
        <f t="shared" si="118"/>
        <v>27328052.118228704</v>
      </c>
      <c r="O309" s="257">
        <f t="shared" si="119"/>
        <v>29013586.575399999</v>
      </c>
      <c r="P309" s="257">
        <f t="shared" si="120"/>
        <v>30803081.109711833</v>
      </c>
      <c r="Q309" s="258">
        <f t="shared" si="121"/>
        <v>29013586.575399999</v>
      </c>
      <c r="R309" s="257">
        <f t="shared" si="121"/>
        <v>30803081.109711833</v>
      </c>
      <c r="S309" s="257">
        <f t="shared" si="122"/>
        <v>32702947.751243506</v>
      </c>
      <c r="T309" s="257"/>
      <c r="U309" s="257">
        <f t="shared" si="123"/>
        <v>2182055057.8203177</v>
      </c>
      <c r="V309" s="257">
        <f t="shared" si="124"/>
        <v>2459524690.6405835</v>
      </c>
      <c r="W309" s="257">
        <f t="shared" si="125"/>
        <v>2611222791.7859998</v>
      </c>
      <c r="X309" s="258">
        <f t="shared" si="126"/>
        <v>2772277299.8740649</v>
      </c>
      <c r="Y309" s="258">
        <f t="shared" si="127"/>
        <v>2611222791.7859998</v>
      </c>
      <c r="Z309" s="257">
        <f t="shared" si="128"/>
        <v>2772277299.8740649</v>
      </c>
      <c r="AA309" s="257">
        <f t="shared" si="132"/>
        <v>2943265297.6119156</v>
      </c>
      <c r="AB309" s="257"/>
      <c r="AC309" s="32" t="str">
        <f t="shared" si="129"/>
        <v>BERTAHAP</v>
      </c>
      <c r="AD309" s="259">
        <f t="shared" si="130"/>
        <v>0</v>
      </c>
      <c r="AE309" s="260">
        <v>2</v>
      </c>
      <c r="AF309" s="261"/>
      <c r="AG309" s="257" t="e">
        <f>IF(AF309&gt;#REF!,"LB","KR")</f>
        <v>#REF!</v>
      </c>
      <c r="AH309" s="261">
        <v>2400261000</v>
      </c>
      <c r="AI309" s="261">
        <v>2705478000</v>
      </c>
      <c r="AJ309" s="261">
        <v>2872346000</v>
      </c>
      <c r="AK309" s="262">
        <v>3049506000</v>
      </c>
      <c r="AL309" s="262">
        <v>2872346000</v>
      </c>
      <c r="AM309" s="261">
        <v>3049506000</v>
      </c>
      <c r="AN309" s="261">
        <v>3237592000</v>
      </c>
      <c r="AO309" s="15"/>
      <c r="AP309" s="15"/>
      <c r="AQ309" s="264">
        <v>-1391487.189600002</v>
      </c>
      <c r="AR309" s="265"/>
      <c r="AS309" s="266"/>
      <c r="AT309" s="266"/>
      <c r="AU309" s="266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314"/>
      <c r="BT309" s="15"/>
      <c r="BU309" s="15"/>
      <c r="BV309" s="265"/>
      <c r="BW309" s="15"/>
      <c r="BX309" s="15"/>
      <c r="BY309" s="15"/>
      <c r="BZ309" s="15"/>
      <c r="CA309" s="15"/>
      <c r="CB309" s="15"/>
      <c r="CC309" s="15"/>
      <c r="CD309" s="15"/>
      <c r="CE309" s="15"/>
      <c r="CF309" s="42">
        <v>3044686760</v>
      </c>
      <c r="CG309" s="187">
        <v>3232476360</v>
      </c>
    </row>
    <row r="310" spans="1:85">
      <c r="A310" s="3">
        <f t="shared" si="131"/>
        <v>271</v>
      </c>
      <c r="B310" s="249">
        <v>8</v>
      </c>
      <c r="C310" s="250" t="s">
        <v>190</v>
      </c>
      <c r="D310" s="285">
        <v>17</v>
      </c>
      <c r="E310" s="252"/>
      <c r="F310" s="40" t="s">
        <v>67</v>
      </c>
      <c r="G310" s="253">
        <f t="shared" si="112"/>
        <v>85</v>
      </c>
      <c r="H310" s="253">
        <f t="shared" si="113"/>
        <v>74</v>
      </c>
      <c r="I310" s="254">
        <f t="shared" si="114"/>
        <v>26966806</v>
      </c>
      <c r="J310" s="254">
        <f t="shared" si="115"/>
        <v>1</v>
      </c>
      <c r="K310" s="255">
        <f t="shared" si="116"/>
        <v>1.06</v>
      </c>
      <c r="L310" s="256">
        <f t="shared" si="133"/>
        <v>1.0149999999999999</v>
      </c>
      <c r="M310" s="257">
        <f t="shared" si="117"/>
        <v>24245056.198003531</v>
      </c>
      <c r="N310" s="257">
        <f t="shared" si="118"/>
        <v>27328052.118228704</v>
      </c>
      <c r="O310" s="257">
        <f t="shared" si="119"/>
        <v>29013586.575399999</v>
      </c>
      <c r="P310" s="257">
        <f t="shared" si="120"/>
        <v>30803081.109711833</v>
      </c>
      <c r="Q310" s="258">
        <f t="shared" si="121"/>
        <v>29013586.575399999</v>
      </c>
      <c r="R310" s="257">
        <f t="shared" si="121"/>
        <v>30803081.109711833</v>
      </c>
      <c r="S310" s="257">
        <f t="shared" si="122"/>
        <v>32702947.751243506</v>
      </c>
      <c r="T310" s="257"/>
      <c r="U310" s="257">
        <f t="shared" si="123"/>
        <v>1794134158.6522613</v>
      </c>
      <c r="V310" s="257">
        <f t="shared" si="124"/>
        <v>2022275856.748924</v>
      </c>
      <c r="W310" s="257">
        <f t="shared" si="125"/>
        <v>2147005406.5795999</v>
      </c>
      <c r="X310" s="258">
        <f t="shared" si="126"/>
        <v>2279428002.1186757</v>
      </c>
      <c r="Y310" s="258">
        <f t="shared" si="127"/>
        <v>2147005406.5795999</v>
      </c>
      <c r="Z310" s="257">
        <f t="shared" si="128"/>
        <v>2279428002.1186757</v>
      </c>
      <c r="AA310" s="257">
        <f t="shared" si="132"/>
        <v>2420018133.5920196</v>
      </c>
      <c r="AB310" s="257"/>
      <c r="AC310" s="32" t="str">
        <f t="shared" si="129"/>
        <v>BERTAHAP</v>
      </c>
      <c r="AD310" s="259">
        <f t="shared" si="130"/>
        <v>0</v>
      </c>
      <c r="AE310" s="260">
        <v>2</v>
      </c>
      <c r="AF310" s="261"/>
      <c r="AG310" s="257" t="e">
        <f>IF(AF310&gt;#REF!,"LB","KR")</f>
        <v>#REF!</v>
      </c>
      <c r="AH310" s="261">
        <v>1973548000</v>
      </c>
      <c r="AI310" s="261">
        <v>2224504000</v>
      </c>
      <c r="AJ310" s="261">
        <v>2361706000</v>
      </c>
      <c r="AK310" s="262">
        <v>2507371000</v>
      </c>
      <c r="AL310" s="262">
        <v>2361706000</v>
      </c>
      <c r="AM310" s="261">
        <v>2507371000</v>
      </c>
      <c r="AN310" s="261">
        <v>2662020000</v>
      </c>
      <c r="AO310" s="15"/>
      <c r="AP310" s="15"/>
      <c r="AQ310" s="264">
        <v>-1391487.189600002</v>
      </c>
      <c r="AR310" s="265"/>
      <c r="AS310" s="266"/>
      <c r="AT310" s="266"/>
      <c r="AU310" s="266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314"/>
      <c r="BT310" s="15"/>
      <c r="BU310" s="15"/>
      <c r="BV310" s="265"/>
      <c r="BW310" s="15"/>
      <c r="BX310" s="15"/>
      <c r="BY310" s="15"/>
      <c r="BZ310" s="15"/>
      <c r="CA310" s="15"/>
      <c r="CB310" s="15"/>
      <c r="CC310" s="15"/>
      <c r="CD310" s="15"/>
      <c r="CE310" s="15"/>
      <c r="CF310" s="42">
        <v>2503408360</v>
      </c>
      <c r="CG310" s="187">
        <v>2657813260</v>
      </c>
    </row>
    <row r="311" spans="1:85">
      <c r="A311" s="3">
        <f t="shared" si="131"/>
        <v>272</v>
      </c>
      <c r="B311" s="249">
        <v>9</v>
      </c>
      <c r="C311" s="250" t="s">
        <v>190</v>
      </c>
      <c r="D311" s="285">
        <v>19</v>
      </c>
      <c r="E311" s="252"/>
      <c r="F311" s="40" t="s">
        <v>78</v>
      </c>
      <c r="G311" s="253">
        <f t="shared" si="112"/>
        <v>138</v>
      </c>
      <c r="H311" s="253">
        <f t="shared" si="113"/>
        <v>120</v>
      </c>
      <c r="I311" s="254">
        <f t="shared" si="114"/>
        <v>26966806</v>
      </c>
      <c r="J311" s="254">
        <f t="shared" si="115"/>
        <v>1</v>
      </c>
      <c r="K311" s="255">
        <f t="shared" si="116"/>
        <v>1.06</v>
      </c>
      <c r="L311" s="256">
        <f t="shared" si="133"/>
        <v>1.0149999999999999</v>
      </c>
      <c r="M311" s="257">
        <f t="shared" si="117"/>
        <v>24245056.198003531</v>
      </c>
      <c r="N311" s="257">
        <f t="shared" si="118"/>
        <v>27328052.118228704</v>
      </c>
      <c r="O311" s="257">
        <f t="shared" si="119"/>
        <v>29013586.575399999</v>
      </c>
      <c r="P311" s="257">
        <f t="shared" si="120"/>
        <v>30803081.109711833</v>
      </c>
      <c r="Q311" s="258">
        <f t="shared" si="121"/>
        <v>29013586.575399999</v>
      </c>
      <c r="R311" s="257">
        <f t="shared" si="121"/>
        <v>30803081.109711833</v>
      </c>
      <c r="S311" s="257">
        <f t="shared" si="122"/>
        <v>32702947.751243506</v>
      </c>
      <c r="T311" s="257"/>
      <c r="U311" s="257">
        <f t="shared" si="123"/>
        <v>2909406743.7604237</v>
      </c>
      <c r="V311" s="257">
        <f t="shared" si="124"/>
        <v>3279366254.1874447</v>
      </c>
      <c r="W311" s="257">
        <f t="shared" si="125"/>
        <v>3481630389.0479999</v>
      </c>
      <c r="X311" s="258">
        <f t="shared" si="126"/>
        <v>3696369733.1654201</v>
      </c>
      <c r="Y311" s="258">
        <f t="shared" si="127"/>
        <v>3481630389.0479999</v>
      </c>
      <c r="Z311" s="257">
        <f t="shared" si="128"/>
        <v>3696369733.1654201</v>
      </c>
      <c r="AA311" s="257">
        <f t="shared" si="132"/>
        <v>3924353730.1492205</v>
      </c>
      <c r="AB311" s="257"/>
      <c r="AC311" s="32" t="str">
        <f t="shared" si="129"/>
        <v>BERTAHAP</v>
      </c>
      <c r="AD311" s="259">
        <f t="shared" si="130"/>
        <v>0</v>
      </c>
      <c r="AE311" s="260">
        <v>2</v>
      </c>
      <c r="AF311" s="261"/>
      <c r="AG311" s="257" t="e">
        <f>IF(AF311&gt;#REF!,"LB","KR")</f>
        <v>#REF!</v>
      </c>
      <c r="AH311" s="261">
        <v>3200348000</v>
      </c>
      <c r="AI311" s="261">
        <v>3607303000</v>
      </c>
      <c r="AJ311" s="261">
        <v>3829794000</v>
      </c>
      <c r="AK311" s="262">
        <v>4066007000</v>
      </c>
      <c r="AL311" s="262">
        <v>3829794000</v>
      </c>
      <c r="AM311" s="261">
        <v>4066007000</v>
      </c>
      <c r="AN311" s="261">
        <v>4316790000</v>
      </c>
      <c r="AO311" s="15"/>
      <c r="AP311" s="15"/>
      <c r="AQ311" s="264">
        <v>-1391487.189600002</v>
      </c>
      <c r="AR311" s="265"/>
      <c r="AS311" s="266"/>
      <c r="AT311" s="266"/>
      <c r="AU311" s="266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314"/>
      <c r="BT311" s="15"/>
      <c r="BU311" s="15"/>
      <c r="BV311" s="265"/>
      <c r="BW311" s="15"/>
      <c r="BX311" s="15"/>
      <c r="BY311" s="15"/>
      <c r="BZ311" s="15"/>
      <c r="CA311" s="15"/>
      <c r="CB311" s="15"/>
      <c r="CC311" s="15"/>
      <c r="CD311" s="15"/>
      <c r="CE311" s="15"/>
      <c r="CF311" s="42">
        <v>4059581640</v>
      </c>
      <c r="CG311" s="187">
        <v>4309967420</v>
      </c>
    </row>
    <row r="312" spans="1:85">
      <c r="A312" s="3">
        <f t="shared" si="131"/>
        <v>273</v>
      </c>
      <c r="B312" s="249">
        <v>10</v>
      </c>
      <c r="C312" s="250" t="s">
        <v>190</v>
      </c>
      <c r="D312" s="285">
        <v>21</v>
      </c>
      <c r="E312" s="252"/>
      <c r="F312" s="40" t="s">
        <v>84</v>
      </c>
      <c r="G312" s="253">
        <f t="shared" si="112"/>
        <v>132</v>
      </c>
      <c r="H312" s="253">
        <f t="shared" si="113"/>
        <v>112</v>
      </c>
      <c r="I312" s="254">
        <f t="shared" si="114"/>
        <v>26966806</v>
      </c>
      <c r="J312" s="254">
        <f t="shared" si="115"/>
        <v>3</v>
      </c>
      <c r="K312" s="255">
        <f t="shared" si="116"/>
        <v>1.1000000000000001</v>
      </c>
      <c r="L312" s="256">
        <f t="shared" si="133"/>
        <v>1.0149999999999999</v>
      </c>
      <c r="M312" s="257">
        <f t="shared" si="117"/>
        <v>25159963.979060266</v>
      </c>
      <c r="N312" s="257">
        <f t="shared" si="118"/>
        <v>28359299.367973182</v>
      </c>
      <c r="O312" s="257">
        <f t="shared" si="119"/>
        <v>30108438.899</v>
      </c>
      <c r="P312" s="257">
        <f t="shared" si="120"/>
        <v>31965461.528946243</v>
      </c>
      <c r="Q312" s="258">
        <f t="shared" si="121"/>
        <v>30108438.899</v>
      </c>
      <c r="R312" s="257">
        <f t="shared" si="121"/>
        <v>31965461.528946243</v>
      </c>
      <c r="S312" s="257">
        <f t="shared" si="122"/>
        <v>33937021.251290433</v>
      </c>
      <c r="T312" s="257"/>
      <c r="U312" s="257">
        <f t="shared" si="123"/>
        <v>2817915965.6547499</v>
      </c>
      <c r="V312" s="257">
        <f t="shared" si="124"/>
        <v>3176241529.2129965</v>
      </c>
      <c r="W312" s="257">
        <f t="shared" si="125"/>
        <v>3372145156.6880002</v>
      </c>
      <c r="X312" s="258">
        <f t="shared" si="126"/>
        <v>3580131691.2419791</v>
      </c>
      <c r="Y312" s="258">
        <f t="shared" si="127"/>
        <v>3372145156.6880002</v>
      </c>
      <c r="Z312" s="257">
        <f t="shared" si="128"/>
        <v>3580131691.2419791</v>
      </c>
      <c r="AA312" s="257">
        <f t="shared" si="132"/>
        <v>3800946380.1445284</v>
      </c>
      <c r="AB312" s="257"/>
      <c r="AC312" s="32" t="str">
        <f t="shared" si="129"/>
        <v>BERTAHAP</v>
      </c>
      <c r="AD312" s="259">
        <f t="shared" si="130"/>
        <v>0</v>
      </c>
      <c r="AE312" s="260">
        <v>2</v>
      </c>
      <c r="AF312" s="261"/>
      <c r="AG312" s="257" t="e">
        <f>IF(AF312&gt;#REF!,"LB","KR")</f>
        <v>#REF!</v>
      </c>
      <c r="AH312" s="261">
        <v>3099708000</v>
      </c>
      <c r="AI312" s="261">
        <v>3493866000</v>
      </c>
      <c r="AJ312" s="261">
        <v>3709360000</v>
      </c>
      <c r="AK312" s="262">
        <v>3938145000</v>
      </c>
      <c r="AL312" s="262">
        <v>3709360000</v>
      </c>
      <c r="AM312" s="261">
        <v>3938145000</v>
      </c>
      <c r="AN312" s="261">
        <v>4181042000</v>
      </c>
      <c r="AO312" s="15"/>
      <c r="AP312" s="15"/>
      <c r="AQ312" s="264">
        <v>-296634.86600000039</v>
      </c>
      <c r="AR312" s="265"/>
      <c r="AS312" s="266"/>
      <c r="AT312" s="266"/>
      <c r="AU312" s="266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314"/>
      <c r="BT312" s="15"/>
      <c r="BU312" s="15"/>
      <c r="BV312" s="265"/>
      <c r="BW312" s="15"/>
      <c r="BX312" s="15"/>
      <c r="BY312" s="15"/>
      <c r="BZ312" s="15"/>
      <c r="CA312" s="15"/>
      <c r="CB312" s="15"/>
      <c r="CC312" s="15"/>
      <c r="CD312" s="15"/>
      <c r="CE312" s="15"/>
      <c r="CF312" s="42">
        <v>3931921600</v>
      </c>
      <c r="CG312" s="187">
        <v>4174433700</v>
      </c>
    </row>
    <row r="313" spans="1:85">
      <c r="A313" s="3">
        <f t="shared" si="131"/>
        <v>274</v>
      </c>
      <c r="B313" s="249">
        <v>1</v>
      </c>
      <c r="C313" s="250" t="s">
        <v>191</v>
      </c>
      <c r="D313" s="251" t="s">
        <v>19</v>
      </c>
      <c r="E313" s="252"/>
      <c r="F313" s="40" t="s">
        <v>72</v>
      </c>
      <c r="G313" s="253">
        <f t="shared" si="112"/>
        <v>175</v>
      </c>
      <c r="H313" s="253">
        <f t="shared" si="113"/>
        <v>156</v>
      </c>
      <c r="I313" s="254">
        <f t="shared" si="114"/>
        <v>26966806</v>
      </c>
      <c r="J313" s="254">
        <f t="shared" si="115"/>
        <v>5</v>
      </c>
      <c r="K313" s="255">
        <f t="shared" si="116"/>
        <v>1.08</v>
      </c>
      <c r="L313" s="305">
        <f t="shared" ref="L313:L318" si="134">SUMIF($AN$4:$AN$22,D313,$BM$4:$BM$22)</f>
        <v>1.0249999999999999</v>
      </c>
      <c r="M313" s="257">
        <f t="shared" si="117"/>
        <v>24945884.572162755</v>
      </c>
      <c r="N313" s="257">
        <f t="shared" si="118"/>
        <v>28117997.671604402</v>
      </c>
      <c r="O313" s="257">
        <f t="shared" si="119"/>
        <v>29852254.241999999</v>
      </c>
      <c r="P313" s="257">
        <f t="shared" si="120"/>
        <v>31693475.962869227</v>
      </c>
      <c r="Q313" s="258">
        <f t="shared" si="121"/>
        <v>29852254.241999999</v>
      </c>
      <c r="R313" s="257">
        <f t="shared" si="121"/>
        <v>31693475.962869227</v>
      </c>
      <c r="S313" s="257">
        <f t="shared" si="122"/>
        <v>33648260.21063906</v>
      </c>
      <c r="T313" s="257"/>
      <c r="U313" s="257">
        <f t="shared" si="123"/>
        <v>3891557993.2573895</v>
      </c>
      <c r="V313" s="257">
        <f t="shared" si="124"/>
        <v>4386407636.7702866</v>
      </c>
      <c r="W313" s="257">
        <f t="shared" si="125"/>
        <v>4656951661.7519999</v>
      </c>
      <c r="X313" s="258">
        <f t="shared" si="126"/>
        <v>4944182250.2075996</v>
      </c>
      <c r="Y313" s="258">
        <f t="shared" si="127"/>
        <v>4656951661.7519999</v>
      </c>
      <c r="Z313" s="257">
        <f t="shared" si="128"/>
        <v>4944182250.2075996</v>
      </c>
      <c r="AA313" s="257">
        <f t="shared" si="132"/>
        <v>5249128592.8596935</v>
      </c>
      <c r="AB313" s="257"/>
      <c r="AC313" s="32" t="str">
        <f t="shared" si="129"/>
        <v>BERTAHAP</v>
      </c>
      <c r="AD313" s="259">
        <f t="shared" si="130"/>
        <v>0</v>
      </c>
      <c r="AE313" s="260">
        <v>2</v>
      </c>
      <c r="AF313" s="261"/>
      <c r="AG313" s="257" t="e">
        <f>IF(AF313&gt;#REF!,"LB","KR")</f>
        <v>#REF!</v>
      </c>
      <c r="AH313" s="261">
        <v>4280714000</v>
      </c>
      <c r="AI313" s="261">
        <v>4825049000</v>
      </c>
      <c r="AJ313" s="261">
        <v>5122647000</v>
      </c>
      <c r="AK313" s="262">
        <v>5438601000</v>
      </c>
      <c r="AL313" s="262">
        <v>5122647000</v>
      </c>
      <c r="AM313" s="261">
        <v>5438601000</v>
      </c>
      <c r="AN313" s="261">
        <v>5774042000</v>
      </c>
      <c r="AO313" s="15"/>
      <c r="AP313" s="15"/>
      <c r="AQ313" s="264">
        <v>-552819.52300000191</v>
      </c>
      <c r="AR313" s="265"/>
      <c r="AS313" s="266"/>
      <c r="AT313" s="266"/>
      <c r="AU313" s="266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314"/>
      <c r="BT313" s="15"/>
      <c r="BU313" s="15"/>
      <c r="BV313" s="265"/>
      <c r="BW313" s="15"/>
      <c r="BX313" s="15"/>
      <c r="BY313" s="15"/>
      <c r="BZ313" s="15"/>
      <c r="CA313" s="15"/>
      <c r="CB313" s="15"/>
      <c r="CC313" s="15"/>
      <c r="CD313" s="15"/>
      <c r="CE313" s="15"/>
      <c r="CF313" s="42">
        <v>5430005820</v>
      </c>
      <c r="CG313" s="187">
        <v>5764917060</v>
      </c>
    </row>
    <row r="314" spans="1:85">
      <c r="A314" s="3">
        <f t="shared" si="131"/>
        <v>275</v>
      </c>
      <c r="B314" s="249">
        <v>2</v>
      </c>
      <c r="C314" s="250" t="s">
        <v>191</v>
      </c>
      <c r="D314" s="251" t="s">
        <v>29</v>
      </c>
      <c r="E314" s="252"/>
      <c r="F314" s="40" t="s">
        <v>74</v>
      </c>
      <c r="G314" s="253">
        <f t="shared" si="112"/>
        <v>85</v>
      </c>
      <c r="H314" s="253">
        <f t="shared" si="113"/>
        <v>74</v>
      </c>
      <c r="I314" s="254">
        <f t="shared" si="114"/>
        <v>26966806</v>
      </c>
      <c r="J314" s="254">
        <f t="shared" si="115"/>
        <v>1</v>
      </c>
      <c r="K314" s="255">
        <f t="shared" si="116"/>
        <v>1.06</v>
      </c>
      <c r="L314" s="305">
        <f t="shared" si="134"/>
        <v>1.0249999999999999</v>
      </c>
      <c r="M314" s="257">
        <f t="shared" si="117"/>
        <v>24483923.746752333</v>
      </c>
      <c r="N314" s="257">
        <f t="shared" si="118"/>
        <v>27597294.011019137</v>
      </c>
      <c r="O314" s="257">
        <f t="shared" si="119"/>
        <v>29299434.719000001</v>
      </c>
      <c r="P314" s="257">
        <f t="shared" si="120"/>
        <v>31106559.741334613</v>
      </c>
      <c r="Q314" s="258">
        <f t="shared" si="121"/>
        <v>29299434.719000001</v>
      </c>
      <c r="R314" s="257">
        <f t="shared" si="121"/>
        <v>31106559.741334613</v>
      </c>
      <c r="S314" s="257">
        <f t="shared" si="122"/>
        <v>33025144.280812409</v>
      </c>
      <c r="T314" s="257"/>
      <c r="U314" s="257">
        <f t="shared" si="123"/>
        <v>1811810357.2596726</v>
      </c>
      <c r="V314" s="257">
        <f t="shared" si="124"/>
        <v>2042199756.8154161</v>
      </c>
      <c r="W314" s="257">
        <f t="shared" si="125"/>
        <v>2168158169.2059999</v>
      </c>
      <c r="X314" s="258">
        <f t="shared" si="126"/>
        <v>2301885420.8587613</v>
      </c>
      <c r="Y314" s="258">
        <f t="shared" si="127"/>
        <v>2168158169.2059999</v>
      </c>
      <c r="Z314" s="257">
        <f t="shared" si="128"/>
        <v>2301885420.8587613</v>
      </c>
      <c r="AA314" s="257">
        <f t="shared" si="132"/>
        <v>2443860676.7801185</v>
      </c>
      <c r="AB314" s="257"/>
      <c r="AC314" s="32" t="str">
        <f t="shared" si="129"/>
        <v>BERTAHAP</v>
      </c>
      <c r="AD314" s="259">
        <f t="shared" si="130"/>
        <v>0</v>
      </c>
      <c r="AE314" s="260">
        <v>2</v>
      </c>
      <c r="AF314" s="261"/>
      <c r="AG314" s="257" t="e">
        <f>IF(AF314&gt;#REF!,"LB","KR")</f>
        <v>#REF!</v>
      </c>
      <c r="AH314" s="261">
        <v>1992992000</v>
      </c>
      <c r="AI314" s="261">
        <v>2246420000</v>
      </c>
      <c r="AJ314" s="261">
        <v>2384974000</v>
      </c>
      <c r="AK314" s="262">
        <v>2532074000</v>
      </c>
      <c r="AL314" s="262">
        <v>2384974000</v>
      </c>
      <c r="AM314" s="261">
        <v>2532074000</v>
      </c>
      <c r="AN314" s="261">
        <v>2688247000</v>
      </c>
      <c r="AO314" s="15"/>
      <c r="AP314" s="15"/>
      <c r="AQ314" s="264">
        <v>-1105639.0460000001</v>
      </c>
      <c r="AR314" s="265"/>
      <c r="AS314" s="266"/>
      <c r="AT314" s="266"/>
      <c r="AU314" s="266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314"/>
      <c r="BT314" s="15"/>
      <c r="BU314" s="15"/>
      <c r="BV314" s="265"/>
      <c r="BW314" s="15"/>
      <c r="BX314" s="15"/>
      <c r="BY314" s="15"/>
      <c r="BZ314" s="15"/>
      <c r="CA314" s="15"/>
      <c r="CB314" s="15"/>
      <c r="CC314" s="15"/>
      <c r="CD314" s="15"/>
      <c r="CE314" s="15"/>
      <c r="CF314" s="42">
        <v>2528072440</v>
      </c>
      <c r="CG314" s="187">
        <v>2683998440</v>
      </c>
    </row>
    <row r="315" spans="1:85">
      <c r="A315" s="3">
        <f t="shared" si="131"/>
        <v>276</v>
      </c>
      <c r="B315" s="249">
        <v>3</v>
      </c>
      <c r="C315" s="250" t="s">
        <v>191</v>
      </c>
      <c r="D315" s="251" t="s">
        <v>44</v>
      </c>
      <c r="E315" s="252"/>
      <c r="F315" s="40" t="s">
        <v>60</v>
      </c>
      <c r="G315" s="253">
        <f t="shared" si="112"/>
        <v>101</v>
      </c>
      <c r="H315" s="253">
        <f t="shared" si="113"/>
        <v>90</v>
      </c>
      <c r="I315" s="254">
        <f t="shared" si="114"/>
        <v>26966806</v>
      </c>
      <c r="J315" s="254">
        <f t="shared" si="115"/>
        <v>1</v>
      </c>
      <c r="K315" s="255">
        <f t="shared" si="116"/>
        <v>1.06</v>
      </c>
      <c r="L315" s="305">
        <f t="shared" si="134"/>
        <v>1.0249999999999999</v>
      </c>
      <c r="M315" s="257">
        <f t="shared" si="117"/>
        <v>24483923.746752333</v>
      </c>
      <c r="N315" s="257">
        <f t="shared" si="118"/>
        <v>27597294.011019137</v>
      </c>
      <c r="O315" s="257">
        <f t="shared" si="119"/>
        <v>29299434.719000001</v>
      </c>
      <c r="P315" s="257">
        <f t="shared" si="120"/>
        <v>31106559.741334613</v>
      </c>
      <c r="Q315" s="258">
        <f t="shared" si="121"/>
        <v>29299434.719000001</v>
      </c>
      <c r="R315" s="257">
        <f t="shared" si="121"/>
        <v>31106559.741334613</v>
      </c>
      <c r="S315" s="257">
        <f t="shared" si="122"/>
        <v>33025144.280812409</v>
      </c>
      <c r="T315" s="257"/>
      <c r="U315" s="257">
        <f t="shared" si="123"/>
        <v>2203553137.2077098</v>
      </c>
      <c r="V315" s="257">
        <f t="shared" si="124"/>
        <v>2483756460.9917221</v>
      </c>
      <c r="W315" s="257">
        <f t="shared" si="125"/>
        <v>2636949124.71</v>
      </c>
      <c r="X315" s="258">
        <f t="shared" si="126"/>
        <v>2799590376.7201152</v>
      </c>
      <c r="Y315" s="258">
        <f t="shared" si="127"/>
        <v>2636949124.71</v>
      </c>
      <c r="Z315" s="257">
        <f t="shared" si="128"/>
        <v>2799590376.7201152</v>
      </c>
      <c r="AA315" s="257">
        <f t="shared" si="132"/>
        <v>2972262985.2731166</v>
      </c>
      <c r="AB315" s="257"/>
      <c r="AC315" s="32" t="str">
        <f t="shared" si="129"/>
        <v>BERTAHAP</v>
      </c>
      <c r="AD315" s="259">
        <f t="shared" si="130"/>
        <v>0</v>
      </c>
      <c r="AE315" s="260">
        <v>2</v>
      </c>
      <c r="AF315" s="261"/>
      <c r="AG315" s="257" t="e">
        <f>IF(AF315&gt;#REF!,"LB","KR")</f>
        <v>#REF!</v>
      </c>
      <c r="AH315" s="261">
        <v>2423909000</v>
      </c>
      <c r="AI315" s="261">
        <v>2732133000</v>
      </c>
      <c r="AJ315" s="261">
        <v>2900645000</v>
      </c>
      <c r="AK315" s="262">
        <v>3079550000</v>
      </c>
      <c r="AL315" s="262">
        <v>2900645000</v>
      </c>
      <c r="AM315" s="261">
        <v>3079550000</v>
      </c>
      <c r="AN315" s="261">
        <v>3269490000</v>
      </c>
      <c r="AO315" s="15"/>
      <c r="AP315" s="15"/>
      <c r="AQ315" s="264">
        <v>-1105639.0460000001</v>
      </c>
      <c r="AR315" s="265"/>
      <c r="AS315" s="266"/>
      <c r="AT315" s="266"/>
      <c r="AU315" s="266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314"/>
      <c r="BT315" s="15"/>
      <c r="BU315" s="15"/>
      <c r="BV315" s="265"/>
      <c r="BW315" s="15"/>
      <c r="BX315" s="15"/>
      <c r="BY315" s="15"/>
      <c r="BZ315" s="15"/>
      <c r="CA315" s="15"/>
      <c r="CB315" s="15"/>
      <c r="CC315" s="15"/>
      <c r="CD315" s="15"/>
      <c r="CE315" s="15"/>
      <c r="CF315" s="42">
        <v>3074683700</v>
      </c>
      <c r="CG315" s="187">
        <v>3264323000</v>
      </c>
    </row>
    <row r="316" spans="1:85">
      <c r="A316" s="3">
        <f t="shared" si="131"/>
        <v>277</v>
      </c>
      <c r="B316" s="249">
        <v>4</v>
      </c>
      <c r="C316" s="250" t="s">
        <v>191</v>
      </c>
      <c r="D316" s="285">
        <v>11</v>
      </c>
      <c r="E316" s="252"/>
      <c r="F316" s="40" t="s">
        <v>62</v>
      </c>
      <c r="G316" s="253">
        <f t="shared" si="112"/>
        <v>101</v>
      </c>
      <c r="H316" s="253">
        <f t="shared" si="113"/>
        <v>90</v>
      </c>
      <c r="I316" s="254">
        <f t="shared" si="114"/>
        <v>26966806</v>
      </c>
      <c r="J316" s="254">
        <f t="shared" si="115"/>
        <v>1</v>
      </c>
      <c r="K316" s="255">
        <f t="shared" si="116"/>
        <v>1.06</v>
      </c>
      <c r="L316" s="305">
        <f t="shared" si="134"/>
        <v>1.0249999999999999</v>
      </c>
      <c r="M316" s="257">
        <f t="shared" si="117"/>
        <v>24483923.746752333</v>
      </c>
      <c r="N316" s="257">
        <f t="shared" si="118"/>
        <v>27597294.011019137</v>
      </c>
      <c r="O316" s="257">
        <f t="shared" si="119"/>
        <v>29299434.719000001</v>
      </c>
      <c r="P316" s="257">
        <f t="shared" si="120"/>
        <v>31106559.741334613</v>
      </c>
      <c r="Q316" s="258">
        <f t="shared" si="121"/>
        <v>29299434.719000001</v>
      </c>
      <c r="R316" s="257">
        <f t="shared" si="121"/>
        <v>31106559.741334613</v>
      </c>
      <c r="S316" s="257">
        <f t="shared" si="122"/>
        <v>33025144.280812409</v>
      </c>
      <c r="T316" s="257"/>
      <c r="U316" s="257">
        <f t="shared" si="123"/>
        <v>2203553137.2077098</v>
      </c>
      <c r="V316" s="257">
        <f t="shared" si="124"/>
        <v>2483756460.9917221</v>
      </c>
      <c r="W316" s="257">
        <f t="shared" si="125"/>
        <v>2636949124.71</v>
      </c>
      <c r="X316" s="258">
        <f t="shared" si="126"/>
        <v>2799590376.7201152</v>
      </c>
      <c r="Y316" s="258">
        <f t="shared" si="127"/>
        <v>2636949124.71</v>
      </c>
      <c r="Z316" s="257">
        <f t="shared" si="128"/>
        <v>2799590376.7201152</v>
      </c>
      <c r="AA316" s="257">
        <f t="shared" si="132"/>
        <v>2972262985.2731166</v>
      </c>
      <c r="AB316" s="257"/>
      <c r="AC316" s="32" t="str">
        <f t="shared" si="129"/>
        <v>BERTAHAP</v>
      </c>
      <c r="AD316" s="259">
        <f t="shared" si="130"/>
        <v>0</v>
      </c>
      <c r="AE316" s="260">
        <v>2</v>
      </c>
      <c r="AF316" s="261"/>
      <c r="AG316" s="257" t="e">
        <f>IF(AF316&gt;#REF!,"LB","KR")</f>
        <v>#REF!</v>
      </c>
      <c r="AH316" s="261">
        <v>2423909000</v>
      </c>
      <c r="AI316" s="261">
        <v>2732133000</v>
      </c>
      <c r="AJ316" s="261">
        <v>2900645000</v>
      </c>
      <c r="AK316" s="262">
        <v>3079550000</v>
      </c>
      <c r="AL316" s="262">
        <v>2900645000</v>
      </c>
      <c r="AM316" s="261">
        <v>3079550000</v>
      </c>
      <c r="AN316" s="261">
        <v>3269490000</v>
      </c>
      <c r="AO316" s="15"/>
      <c r="AP316" s="15"/>
      <c r="AQ316" s="264">
        <v>-1105639.0460000001</v>
      </c>
      <c r="AR316" s="265"/>
      <c r="AS316" s="266"/>
      <c r="AT316" s="266"/>
      <c r="AU316" s="266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314"/>
      <c r="BT316" s="15"/>
      <c r="BU316" s="15"/>
      <c r="BV316" s="265"/>
      <c r="BW316" s="15"/>
      <c r="BX316" s="15"/>
      <c r="BY316" s="15"/>
      <c r="BZ316" s="15"/>
      <c r="CA316" s="15"/>
      <c r="CB316" s="15"/>
      <c r="CC316" s="15"/>
      <c r="CD316" s="15"/>
      <c r="CE316" s="15"/>
      <c r="CF316" s="42">
        <v>3074683700</v>
      </c>
      <c r="CG316" s="187">
        <v>3264323000</v>
      </c>
    </row>
    <row r="317" spans="1:85">
      <c r="A317" s="3">
        <f t="shared" si="131"/>
        <v>278</v>
      </c>
      <c r="B317" s="249">
        <v>5</v>
      </c>
      <c r="C317" s="250" t="s">
        <v>191</v>
      </c>
      <c r="D317" s="285">
        <v>19</v>
      </c>
      <c r="E317" s="252"/>
      <c r="F317" s="40" t="s">
        <v>78</v>
      </c>
      <c r="G317" s="253">
        <f t="shared" si="112"/>
        <v>138</v>
      </c>
      <c r="H317" s="253">
        <f t="shared" si="113"/>
        <v>120</v>
      </c>
      <c r="I317" s="254">
        <f t="shared" si="114"/>
        <v>26966806</v>
      </c>
      <c r="J317" s="254">
        <f t="shared" si="115"/>
        <v>1</v>
      </c>
      <c r="K317" s="255">
        <f t="shared" si="116"/>
        <v>1.06</v>
      </c>
      <c r="L317" s="305">
        <f t="shared" si="134"/>
        <v>1.0249999999999999</v>
      </c>
      <c r="M317" s="257">
        <f t="shared" si="117"/>
        <v>24483923.746752333</v>
      </c>
      <c r="N317" s="257">
        <f t="shared" si="118"/>
        <v>27597294.011019137</v>
      </c>
      <c r="O317" s="257">
        <f t="shared" si="119"/>
        <v>29299434.719000001</v>
      </c>
      <c r="P317" s="257">
        <f t="shared" si="120"/>
        <v>31106559.741334613</v>
      </c>
      <c r="Q317" s="258">
        <f t="shared" si="121"/>
        <v>29299434.719000001</v>
      </c>
      <c r="R317" s="257">
        <f t="shared" si="121"/>
        <v>31106559.741334613</v>
      </c>
      <c r="S317" s="257">
        <f t="shared" si="122"/>
        <v>33025144.280812409</v>
      </c>
      <c r="T317" s="257"/>
      <c r="U317" s="257">
        <f t="shared" si="123"/>
        <v>2938070849.61028</v>
      </c>
      <c r="V317" s="257">
        <f t="shared" si="124"/>
        <v>3311675281.3222966</v>
      </c>
      <c r="W317" s="257">
        <f t="shared" si="125"/>
        <v>3515932166.2800002</v>
      </c>
      <c r="X317" s="258">
        <f t="shared" si="126"/>
        <v>3732787168.9601536</v>
      </c>
      <c r="Y317" s="258">
        <f t="shared" si="127"/>
        <v>3515932166.2800002</v>
      </c>
      <c r="Z317" s="257">
        <f t="shared" si="128"/>
        <v>3732787168.9601536</v>
      </c>
      <c r="AA317" s="257">
        <f t="shared" si="132"/>
        <v>3963017313.6974893</v>
      </c>
      <c r="AB317" s="257"/>
      <c r="AC317" s="32" t="str">
        <f t="shared" si="129"/>
        <v>BERTAHAP</v>
      </c>
      <c r="AD317" s="259">
        <f t="shared" si="130"/>
        <v>0</v>
      </c>
      <c r="AE317" s="260">
        <v>2</v>
      </c>
      <c r="AF317" s="261"/>
      <c r="AG317" s="257" t="e">
        <f>IF(AF317&gt;#REF!,"LB","KR")</f>
        <v>#REF!</v>
      </c>
      <c r="AH317" s="261">
        <v>3231878000</v>
      </c>
      <c r="AI317" s="261">
        <v>3642843000</v>
      </c>
      <c r="AJ317" s="261">
        <v>3867526000</v>
      </c>
      <c r="AK317" s="262">
        <v>4106066000</v>
      </c>
      <c r="AL317" s="262">
        <v>3867526000</v>
      </c>
      <c r="AM317" s="261">
        <v>4106066000</v>
      </c>
      <c r="AN317" s="261">
        <v>4359320000</v>
      </c>
      <c r="AO317" s="15"/>
      <c r="AP317" s="15"/>
      <c r="AQ317" s="264">
        <v>-1105639.0460000001</v>
      </c>
      <c r="AR317" s="265"/>
      <c r="AS317" s="266"/>
      <c r="AT317" s="266"/>
      <c r="AU317" s="266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314"/>
      <c r="BT317" s="15"/>
      <c r="BU317" s="15"/>
      <c r="BV317" s="265"/>
      <c r="BW317" s="15"/>
      <c r="BX317" s="15"/>
      <c r="BY317" s="15"/>
      <c r="BZ317" s="15"/>
      <c r="CA317" s="15"/>
      <c r="CB317" s="15"/>
      <c r="CC317" s="15"/>
      <c r="CD317" s="15"/>
      <c r="CE317" s="15"/>
      <c r="CF317" s="42">
        <v>4099577560</v>
      </c>
      <c r="CG317" s="187">
        <v>4352429960</v>
      </c>
    </row>
    <row r="318" spans="1:85">
      <c r="A318" s="3">
        <f t="shared" si="131"/>
        <v>279</v>
      </c>
      <c r="B318" s="249">
        <v>6</v>
      </c>
      <c r="C318" s="250" t="s">
        <v>191</v>
      </c>
      <c r="D318" s="285">
        <v>21</v>
      </c>
      <c r="E318" s="252"/>
      <c r="F318" s="40" t="s">
        <v>84</v>
      </c>
      <c r="G318" s="253">
        <f t="shared" si="112"/>
        <v>132</v>
      </c>
      <c r="H318" s="253">
        <f t="shared" si="113"/>
        <v>112</v>
      </c>
      <c r="I318" s="254">
        <f t="shared" si="114"/>
        <v>26966806</v>
      </c>
      <c r="J318" s="254">
        <f t="shared" si="115"/>
        <v>3</v>
      </c>
      <c r="K318" s="255">
        <f t="shared" si="116"/>
        <v>1.1000000000000001</v>
      </c>
      <c r="L318" s="305">
        <f t="shared" si="134"/>
        <v>1.0249999999999999</v>
      </c>
      <c r="M318" s="257">
        <f t="shared" si="117"/>
        <v>25407845.397573177</v>
      </c>
      <c r="N318" s="257">
        <f t="shared" si="118"/>
        <v>28638701.332189668</v>
      </c>
      <c r="O318" s="257">
        <f t="shared" si="119"/>
        <v>30405073.765000001</v>
      </c>
      <c r="P318" s="257">
        <f t="shared" si="120"/>
        <v>32280392.184403844</v>
      </c>
      <c r="Q318" s="258">
        <f t="shared" si="121"/>
        <v>30405073.765000001</v>
      </c>
      <c r="R318" s="257">
        <f t="shared" si="121"/>
        <v>32280392.184403844</v>
      </c>
      <c r="S318" s="257">
        <f t="shared" si="122"/>
        <v>34271376.140465707</v>
      </c>
      <c r="T318" s="257"/>
      <c r="U318" s="257">
        <f t="shared" si="123"/>
        <v>2845678684.5281959</v>
      </c>
      <c r="V318" s="257">
        <f t="shared" si="124"/>
        <v>3207534549.2052426</v>
      </c>
      <c r="W318" s="257">
        <f t="shared" si="125"/>
        <v>3405368261.6800003</v>
      </c>
      <c r="X318" s="258">
        <f t="shared" si="126"/>
        <v>3615403924.6532307</v>
      </c>
      <c r="Y318" s="258">
        <f t="shared" si="127"/>
        <v>3405368261.6800003</v>
      </c>
      <c r="Z318" s="257">
        <f t="shared" si="128"/>
        <v>3615403924.6532307</v>
      </c>
      <c r="AA318" s="257">
        <f t="shared" si="132"/>
        <v>3838394127.7321591</v>
      </c>
      <c r="AB318" s="257"/>
      <c r="AC318" s="32" t="str">
        <f t="shared" si="129"/>
        <v>BERTAHAP</v>
      </c>
      <c r="AD318" s="259">
        <f t="shared" si="130"/>
        <v>0</v>
      </c>
      <c r="AE318" s="260">
        <v>2</v>
      </c>
      <c r="AF318" s="261"/>
      <c r="AG318" s="257" t="e">
        <f>IF(AF318&gt;#REF!,"LB","KR")</f>
        <v>#REF!</v>
      </c>
      <c r="AH318" s="261">
        <v>3130247000</v>
      </c>
      <c r="AI318" s="261">
        <v>3528289000</v>
      </c>
      <c r="AJ318" s="261">
        <v>3745906000</v>
      </c>
      <c r="AK318" s="262">
        <v>3976945000</v>
      </c>
      <c r="AL318" s="262">
        <v>3745906000</v>
      </c>
      <c r="AM318" s="261">
        <v>3976945000</v>
      </c>
      <c r="AN318" s="261">
        <v>4222234000</v>
      </c>
      <c r="AO318" s="15"/>
      <c r="AP318" s="15"/>
      <c r="AQ318" s="264">
        <v>0</v>
      </c>
      <c r="AR318" s="265"/>
      <c r="AS318" s="266"/>
      <c r="AT318" s="266"/>
      <c r="AU318" s="266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314"/>
      <c r="BT318" s="15"/>
      <c r="BU318" s="15"/>
      <c r="BV318" s="265"/>
      <c r="BW318" s="15"/>
      <c r="BX318" s="15"/>
      <c r="BY318" s="15"/>
      <c r="BZ318" s="15"/>
      <c r="CA318" s="15"/>
      <c r="CB318" s="15"/>
      <c r="CC318" s="15"/>
      <c r="CD318" s="15"/>
      <c r="CE318" s="15"/>
      <c r="CF318" s="42">
        <v>3970660360</v>
      </c>
      <c r="CG318" s="187">
        <v>4215561700</v>
      </c>
    </row>
    <row r="319" spans="1:85">
      <c r="A319" s="134"/>
      <c r="B319" s="135"/>
      <c r="C319" s="317"/>
      <c r="D319" s="318"/>
      <c r="E319" s="318"/>
      <c r="F319" s="319"/>
      <c r="G319" s="319"/>
      <c r="H319" s="320"/>
      <c r="I319" s="321"/>
      <c r="J319" s="321"/>
      <c r="K319" s="321"/>
      <c r="L319" s="322"/>
      <c r="M319" s="322"/>
      <c r="N319" s="322"/>
      <c r="O319" s="322"/>
      <c r="P319" s="322"/>
      <c r="Q319" s="322"/>
      <c r="R319" s="322"/>
      <c r="S319" s="322"/>
      <c r="T319" s="323"/>
      <c r="U319" s="324"/>
      <c r="V319" s="324"/>
      <c r="W319" s="324"/>
      <c r="X319" s="325"/>
      <c r="Y319" s="325"/>
      <c r="Z319" s="325"/>
      <c r="AA319" s="326"/>
      <c r="AB319" s="323"/>
      <c r="AC319" s="319"/>
      <c r="AD319" s="327"/>
      <c r="AE319" s="328"/>
      <c r="AF319" s="326"/>
      <c r="AG319" s="324"/>
      <c r="AH319" s="326"/>
      <c r="AI319" s="326"/>
      <c r="AJ319" s="326"/>
      <c r="AK319" s="329"/>
      <c r="AL319" s="329"/>
      <c r="AM319" s="329"/>
      <c r="AN319" s="319"/>
      <c r="AS319" s="5"/>
      <c r="AT319" s="5"/>
      <c r="AV319" s="2"/>
      <c r="AW319" s="2"/>
    </row>
    <row r="320" spans="1:85">
      <c r="A320" s="134"/>
      <c r="B320" s="135"/>
      <c r="C320" s="147"/>
      <c r="D320" s="135"/>
      <c r="E320" s="135"/>
      <c r="F320" s="137"/>
      <c r="G320" s="137"/>
      <c r="H320" s="138"/>
      <c r="I320" s="82"/>
      <c r="J320" s="82"/>
      <c r="K320" s="82"/>
      <c r="L320" s="139"/>
      <c r="M320" s="139"/>
      <c r="N320" s="139"/>
      <c r="O320" s="139"/>
      <c r="P320" s="139"/>
      <c r="Q320" s="139"/>
      <c r="R320" s="139"/>
      <c r="S320" s="139"/>
      <c r="T320" s="140"/>
      <c r="U320" s="141"/>
      <c r="V320" s="141"/>
      <c r="W320" s="141"/>
      <c r="X320" s="142"/>
      <c r="Y320" s="142"/>
      <c r="Z320" s="142"/>
      <c r="AA320" s="143"/>
      <c r="AB320" s="140"/>
      <c r="AC320" s="137"/>
      <c r="AD320" s="144"/>
      <c r="AE320" s="145"/>
      <c r="AF320" s="143"/>
      <c r="AG320" s="141"/>
      <c r="AH320" s="143"/>
      <c r="AI320" s="143"/>
      <c r="AJ320" s="143"/>
      <c r="AK320" s="146"/>
      <c r="AL320" s="146"/>
      <c r="AM320" s="146"/>
      <c r="AN320" s="137"/>
      <c r="AS320" s="5"/>
      <c r="AT320" s="5"/>
      <c r="AV320" s="2"/>
      <c r="AW320" s="2"/>
    </row>
    <row r="321" spans="1:74">
      <c r="A321" s="148"/>
      <c r="B321" s="149"/>
      <c r="C321" s="150"/>
      <c r="D321" s="150"/>
      <c r="E321" s="150"/>
      <c r="F321" s="150"/>
      <c r="G321" s="150"/>
      <c r="H321" s="151"/>
      <c r="I321" s="152"/>
      <c r="J321" s="152"/>
      <c r="K321" s="152"/>
      <c r="L321" s="153"/>
      <c r="M321" s="153"/>
      <c r="N321" s="153"/>
      <c r="O321" s="153"/>
      <c r="P321" s="153"/>
      <c r="Q321" s="153"/>
      <c r="R321" s="153"/>
      <c r="S321" s="153"/>
      <c r="T321" s="154"/>
      <c r="U321" s="155"/>
      <c r="V321" s="155"/>
      <c r="W321" s="155"/>
      <c r="X321" s="155"/>
      <c r="Y321" s="155"/>
      <c r="Z321" s="155"/>
      <c r="AA321" s="151"/>
      <c r="AB321" s="154"/>
      <c r="AC321" s="150"/>
      <c r="AD321" s="156"/>
      <c r="AE321" s="157"/>
      <c r="AF321" s="151"/>
      <c r="AG321" s="151"/>
      <c r="AH321" s="158"/>
      <c r="AI321" s="151"/>
      <c r="AJ321" s="158"/>
      <c r="AK321" s="150"/>
      <c r="AL321" s="150"/>
      <c r="AM321" s="150"/>
      <c r="AN321" s="150"/>
      <c r="AS321" s="5"/>
      <c r="AT321" s="5"/>
      <c r="AV321" s="2"/>
      <c r="AW321" s="2"/>
    </row>
    <row r="322" spans="1:74">
      <c r="A322" s="159">
        <f>COUNT(A40:A320)</f>
        <v>279</v>
      </c>
      <c r="B322" s="160"/>
      <c r="C322" s="161"/>
      <c r="D322" s="162" t="s">
        <v>192</v>
      </c>
      <c r="E322" s="163"/>
      <c r="F322" s="163"/>
      <c r="G322" s="163"/>
      <c r="H322" s="164">
        <f>SUM(H40:H321)</f>
        <v>27054</v>
      </c>
      <c r="L322" s="165" t="s">
        <v>193</v>
      </c>
      <c r="M322" s="166">
        <f>W322/H322</f>
        <v>29224048.870287877</v>
      </c>
      <c r="N322" s="167"/>
      <c r="O322" s="167"/>
      <c r="P322" s="168"/>
      <c r="Q322" s="168"/>
      <c r="R322" s="168"/>
      <c r="S322" s="168"/>
      <c r="T322" s="168"/>
      <c r="U322" s="169">
        <f t="shared" ref="U322:AA322" si="135">SUM(U40:U320)</f>
        <v>660683784632.86011</v>
      </c>
      <c r="V322" s="169">
        <f t="shared" si="135"/>
        <v>744696186829.30298</v>
      </c>
      <c r="W322" s="170">
        <f t="shared" si="135"/>
        <v>790627418136.76819</v>
      </c>
      <c r="X322" s="169">
        <f t="shared" si="135"/>
        <v>839391587287.52173</v>
      </c>
      <c r="Y322" s="169">
        <f t="shared" si="135"/>
        <v>790627418136.76819</v>
      </c>
      <c r="Z322" s="169">
        <f t="shared" si="135"/>
        <v>839391587287.52173</v>
      </c>
      <c r="AA322" s="169">
        <f t="shared" si="135"/>
        <v>891163423688.88403</v>
      </c>
      <c r="AB322" s="171"/>
      <c r="AC322" s="172" t="e">
        <f>#REF!/H322</f>
        <v>#REF!</v>
      </c>
      <c r="AD322" s="173"/>
      <c r="AE322" s="173"/>
      <c r="AF322" s="173"/>
      <c r="AG322" s="174"/>
      <c r="AH322" s="175">
        <f t="shared" ref="AH322:AN322" si="136">SUM(AH40:AH320)</f>
        <v>726752303000</v>
      </c>
      <c r="AI322" s="175">
        <f t="shared" si="136"/>
        <v>819165927000</v>
      </c>
      <c r="AJ322" s="175">
        <f t="shared" si="136"/>
        <v>869690276000</v>
      </c>
      <c r="AK322" s="175">
        <f t="shared" si="136"/>
        <v>923330896000</v>
      </c>
      <c r="AL322" s="175">
        <f t="shared" si="136"/>
        <v>869690276000</v>
      </c>
      <c r="AM322" s="175">
        <f t="shared" si="136"/>
        <v>923330896000</v>
      </c>
      <c r="AN322" s="175">
        <f t="shared" si="136"/>
        <v>980279935000</v>
      </c>
      <c r="AO322" s="137"/>
      <c r="AP322" s="137"/>
    </row>
    <row r="323" spans="1:74" s="3" customFormat="1">
      <c r="B323" s="176"/>
      <c r="C323" s="176"/>
      <c r="D323" s="177"/>
      <c r="E323" s="177"/>
      <c r="F323" s="177"/>
      <c r="G323" s="177"/>
      <c r="H323" s="178"/>
      <c r="L323" s="179"/>
      <c r="M323" s="180">
        <v>24461000</v>
      </c>
      <c r="N323" s="179">
        <f>M323/M322</f>
        <v>0.8370161201334948</v>
      </c>
      <c r="O323" s="179"/>
      <c r="P323" s="179"/>
      <c r="Q323" s="179"/>
      <c r="R323" s="179"/>
      <c r="S323" s="179"/>
      <c r="T323" s="179"/>
      <c r="U323" s="181"/>
      <c r="V323" s="181"/>
      <c r="W323" s="181"/>
      <c r="X323" s="181"/>
      <c r="Y323" s="181"/>
      <c r="Z323" s="181"/>
      <c r="AA323" s="181"/>
      <c r="AB323" s="177"/>
      <c r="AC323" s="182"/>
      <c r="AD323" s="176"/>
      <c r="AE323" s="176"/>
      <c r="AF323" s="176"/>
      <c r="AG323" s="176"/>
      <c r="AH323" s="178"/>
      <c r="AI323" s="178"/>
      <c r="AJ323" s="178"/>
      <c r="AK323" s="178"/>
      <c r="AL323" s="178"/>
      <c r="AM323" s="178"/>
      <c r="AN323" s="178"/>
      <c r="AO323" s="107"/>
      <c r="AP323" s="107"/>
      <c r="AQ323" s="84"/>
      <c r="AR323" s="84"/>
      <c r="AS323" s="84"/>
      <c r="AT323" s="84"/>
      <c r="AU323" s="183"/>
      <c r="AV323" s="184"/>
      <c r="AW323" s="184"/>
      <c r="BS323" s="84"/>
      <c r="BV323" s="84"/>
    </row>
    <row r="324" spans="1:74" s="3" customFormat="1">
      <c r="B324" s="176"/>
      <c r="C324" s="176"/>
      <c r="D324" s="177"/>
      <c r="E324" s="177"/>
      <c r="F324" s="177"/>
      <c r="G324" s="177"/>
      <c r="H324" s="178"/>
      <c r="L324" s="179"/>
      <c r="M324" s="180"/>
      <c r="N324" s="180"/>
      <c r="O324" s="180"/>
      <c r="P324" s="180"/>
      <c r="Q324" s="180"/>
      <c r="R324" s="180"/>
      <c r="S324" s="180"/>
      <c r="T324" s="179"/>
      <c r="U324" s="180">
        <f t="shared" ref="U324:AA324" si="137">SUM(U40:U318)</f>
        <v>660683784632.86011</v>
      </c>
      <c r="V324" s="180">
        <f t="shared" si="137"/>
        <v>744696186829.30298</v>
      </c>
      <c r="W324" s="180">
        <f t="shared" si="137"/>
        <v>790627418136.76819</v>
      </c>
      <c r="X324" s="180">
        <f t="shared" si="137"/>
        <v>839391587287.52173</v>
      </c>
      <c r="Y324" s="180">
        <f t="shared" si="137"/>
        <v>790627418136.76819</v>
      </c>
      <c r="Z324" s="180">
        <f t="shared" si="137"/>
        <v>839391587287.52173</v>
      </c>
      <c r="AA324" s="180">
        <f t="shared" si="137"/>
        <v>891163423688.88403</v>
      </c>
      <c r="AB324" s="177"/>
      <c r="AC324" s="182"/>
      <c r="AD324" s="176"/>
      <c r="AE324" s="176"/>
      <c r="AF324" s="176"/>
      <c r="AG324" s="176"/>
      <c r="AH324" s="178"/>
      <c r="AI324" s="178"/>
      <c r="AJ324" s="178"/>
      <c r="AK324" s="178"/>
      <c r="AL324" s="178"/>
      <c r="AM324" s="178"/>
      <c r="AN324" s="178"/>
      <c r="AO324" s="107"/>
      <c r="AP324" s="107"/>
      <c r="AQ324" s="84"/>
      <c r="AR324" s="84"/>
      <c r="AS324" s="84"/>
      <c r="AT324" s="84"/>
      <c r="AU324" s="183"/>
      <c r="AV324" s="184"/>
      <c r="AW324" s="184"/>
      <c r="BS324" s="84"/>
      <c r="BV324" s="84"/>
    </row>
    <row r="325" spans="1:74" s="3" customFormat="1">
      <c r="B325" s="176"/>
      <c r="C325" s="176"/>
      <c r="D325" s="177"/>
      <c r="E325" s="177"/>
      <c r="F325" s="177"/>
      <c r="G325" s="177"/>
      <c r="H325" s="178"/>
      <c r="L325" s="185"/>
      <c r="M325" s="180"/>
      <c r="N325" s="180"/>
      <c r="O325" s="180"/>
      <c r="P325" s="180"/>
      <c r="Q325" s="180"/>
      <c r="R325" s="180"/>
      <c r="S325" s="180"/>
      <c r="T325" s="179"/>
      <c r="U325" s="186">
        <f t="shared" ref="U325:AA325" si="138">U324/$H$322</f>
        <v>24420927.945326388</v>
      </c>
      <c r="V325" s="186">
        <f t="shared" si="138"/>
        <v>27526287.677581985</v>
      </c>
      <c r="W325" s="186">
        <f t="shared" si="138"/>
        <v>29224048.870287877</v>
      </c>
      <c r="X325" s="186">
        <f t="shared" si="138"/>
        <v>31026524.258428391</v>
      </c>
      <c r="Y325" s="186">
        <f t="shared" si="138"/>
        <v>29224048.870287877</v>
      </c>
      <c r="Z325" s="186">
        <f t="shared" si="138"/>
        <v>31026524.258428391</v>
      </c>
      <c r="AA325" s="186">
        <f t="shared" si="138"/>
        <v>32940172.384449027</v>
      </c>
      <c r="AB325" s="177"/>
      <c r="AC325" s="182"/>
      <c r="AD325" s="176"/>
      <c r="AE325" s="176"/>
      <c r="AF325" s="176"/>
      <c r="AG325" s="176"/>
      <c r="AH325" s="178"/>
      <c r="AI325" s="178"/>
      <c r="AJ325" s="178"/>
      <c r="AK325" s="178"/>
      <c r="AL325" s="178"/>
      <c r="AM325" s="178"/>
      <c r="AN325" s="178"/>
      <c r="AO325" s="107"/>
      <c r="AP325" s="107"/>
      <c r="AQ325" s="84"/>
      <c r="AR325" s="84"/>
      <c r="AS325" s="84"/>
      <c r="AT325" s="84"/>
      <c r="AU325" s="183"/>
      <c r="AV325" s="184"/>
      <c r="AW325" s="184"/>
      <c r="BS325" s="84"/>
      <c r="BV325" s="84"/>
    </row>
    <row r="326" spans="1:74" s="3" customFormat="1">
      <c r="B326" s="176"/>
      <c r="C326" s="176"/>
      <c r="D326" s="177"/>
      <c r="E326" s="177"/>
      <c r="F326" s="177"/>
      <c r="G326" s="177"/>
      <c r="H326" s="178"/>
      <c r="L326" s="179"/>
      <c r="M326" s="87" t="s">
        <v>116</v>
      </c>
      <c r="N326" s="87" t="s">
        <v>117</v>
      </c>
      <c r="O326" s="87" t="s">
        <v>118</v>
      </c>
      <c r="P326" s="87" t="s">
        <v>119</v>
      </c>
      <c r="Q326" s="87" t="s">
        <v>120</v>
      </c>
      <c r="R326" s="87" t="s">
        <v>121</v>
      </c>
      <c r="S326" s="87" t="s">
        <v>122</v>
      </c>
      <c r="T326" s="179"/>
      <c r="U326" s="181"/>
      <c r="V326" s="181"/>
      <c r="W326" s="181"/>
      <c r="X326" s="181"/>
      <c r="Y326" s="181"/>
      <c r="Z326" s="181"/>
      <c r="AA326" s="181"/>
      <c r="AB326" s="177"/>
      <c r="AC326" s="182"/>
      <c r="AD326" s="176"/>
      <c r="AE326" s="176"/>
      <c r="AF326" s="176"/>
      <c r="AG326" s="176"/>
      <c r="AH326" s="87" t="s">
        <v>116</v>
      </c>
      <c r="AI326" s="87" t="s">
        <v>117</v>
      </c>
      <c r="AJ326" s="87" t="s">
        <v>118</v>
      </c>
      <c r="AK326" s="87" t="s">
        <v>119</v>
      </c>
      <c r="AL326" s="87" t="s">
        <v>120</v>
      </c>
      <c r="AM326" s="87" t="s">
        <v>121</v>
      </c>
      <c r="AN326" s="87" t="s">
        <v>122</v>
      </c>
      <c r="AO326" s="107"/>
      <c r="AP326" s="107"/>
      <c r="AQ326" s="84"/>
      <c r="AR326" s="84"/>
      <c r="AS326" s="84"/>
      <c r="AT326" s="84"/>
      <c r="AU326" s="183"/>
      <c r="AV326" s="184"/>
      <c r="AW326" s="184"/>
      <c r="BS326" s="84"/>
      <c r="BV326" s="84"/>
    </row>
    <row r="327" spans="1:74">
      <c r="L327" s="15" t="s">
        <v>194</v>
      </c>
      <c r="M327" s="187">
        <f t="shared" ref="M327:S327" si="139">MIN(M40:M318)</f>
        <v>23886754.874880329</v>
      </c>
      <c r="N327" s="187">
        <f t="shared" si="139"/>
        <v>26924189.27904306</v>
      </c>
      <c r="O327" s="187">
        <f t="shared" si="139"/>
        <v>28584814.360000003</v>
      </c>
      <c r="P327" s="187">
        <f t="shared" si="139"/>
        <v>30347863.162277672</v>
      </c>
      <c r="Q327" s="187">
        <f t="shared" si="139"/>
        <v>28584814.360000003</v>
      </c>
      <c r="R327" s="187">
        <f t="shared" si="139"/>
        <v>30347863.162277672</v>
      </c>
      <c r="S327" s="187">
        <f t="shared" si="139"/>
        <v>32219652.956890158</v>
      </c>
      <c r="U327" s="187">
        <f t="shared" ref="U327:AA327" si="140">MIN(U40:U318)</f>
        <v>1767619860.7411444</v>
      </c>
      <c r="V327" s="187">
        <f t="shared" si="140"/>
        <v>1992390006.6491864</v>
      </c>
      <c r="W327" s="187">
        <f t="shared" si="140"/>
        <v>2115276262.6400003</v>
      </c>
      <c r="X327" s="187">
        <f t="shared" si="140"/>
        <v>2245741874.0085478</v>
      </c>
      <c r="Y327" s="187">
        <f t="shared" si="140"/>
        <v>2115276262.6400003</v>
      </c>
      <c r="Z327" s="187">
        <f t="shared" si="140"/>
        <v>2245741874.0085478</v>
      </c>
      <c r="AA327" s="187">
        <f t="shared" si="140"/>
        <v>2384254318.8098717</v>
      </c>
      <c r="AH327" s="187">
        <f t="shared" ref="AH327:AN327" si="141">MIN(AH40:AH318)</f>
        <v>1944382000</v>
      </c>
      <c r="AI327" s="187">
        <f t="shared" si="141"/>
        <v>2191630000</v>
      </c>
      <c r="AJ327" s="187">
        <f t="shared" si="141"/>
        <v>2326804000</v>
      </c>
      <c r="AK327" s="187">
        <f t="shared" si="141"/>
        <v>2470317000</v>
      </c>
      <c r="AL327" s="187">
        <f t="shared" si="141"/>
        <v>2326804000</v>
      </c>
      <c r="AM327" s="187">
        <f t="shared" si="141"/>
        <v>2470317000</v>
      </c>
      <c r="AN327" s="187">
        <f t="shared" si="141"/>
        <v>2622680000</v>
      </c>
      <c r="AO327" s="137"/>
      <c r="AP327" s="137"/>
    </row>
    <row r="328" spans="1:74">
      <c r="H328" s="53"/>
      <c r="L328" s="15" t="s">
        <v>195</v>
      </c>
      <c r="M328" s="187">
        <f t="shared" ref="M328:S328" si="142">MAX(M40:M318)</f>
        <v>25531786.106829632</v>
      </c>
      <c r="N328" s="187">
        <f t="shared" si="142"/>
        <v>28778402.314297915</v>
      </c>
      <c r="O328" s="187">
        <f t="shared" si="142"/>
        <v>30553391.198000003</v>
      </c>
      <c r="P328" s="187">
        <f t="shared" si="142"/>
        <v>32437857.512132645</v>
      </c>
      <c r="Q328" s="187">
        <f t="shared" si="142"/>
        <v>30553391.198000003</v>
      </c>
      <c r="R328" s="187">
        <f t="shared" si="142"/>
        <v>32437857.512132645</v>
      </c>
      <c r="S328" s="187">
        <f t="shared" si="142"/>
        <v>34438553.585053347</v>
      </c>
      <c r="U328" s="187">
        <f t="shared" ref="U328:AA328" si="143">MAX(U40:U318)</f>
        <v>3910541202.9805965</v>
      </c>
      <c r="V328" s="187">
        <f t="shared" si="143"/>
        <v>4407804747.1935568</v>
      </c>
      <c r="W328" s="187">
        <f t="shared" si="143"/>
        <v>4679668499.1264</v>
      </c>
      <c r="X328" s="187">
        <f t="shared" si="143"/>
        <v>4968300212.4037342</v>
      </c>
      <c r="Y328" s="187">
        <f t="shared" si="143"/>
        <v>4679668499.1264</v>
      </c>
      <c r="Z328" s="187">
        <f t="shared" si="143"/>
        <v>4968300212.4037342</v>
      </c>
      <c r="AA328" s="187">
        <f t="shared" si="143"/>
        <v>5274734098.1907158</v>
      </c>
      <c r="AH328" s="187">
        <f t="shared" ref="AH328:AN328" si="144">MAX(AH40:AH318)</f>
        <v>4301596000</v>
      </c>
      <c r="AI328" s="187">
        <f t="shared" si="144"/>
        <v>4848586000</v>
      </c>
      <c r="AJ328" s="187">
        <f t="shared" si="144"/>
        <v>5147636000</v>
      </c>
      <c r="AK328" s="187">
        <f t="shared" si="144"/>
        <v>5465131000</v>
      </c>
      <c r="AL328" s="187">
        <f t="shared" si="144"/>
        <v>5147636000</v>
      </c>
      <c r="AM328" s="187">
        <f t="shared" si="144"/>
        <v>5465131000</v>
      </c>
      <c r="AN328" s="187">
        <f t="shared" si="144"/>
        <v>5802208000</v>
      </c>
      <c r="AO328" s="137"/>
      <c r="AP328" s="137"/>
      <c r="AU328" s="4"/>
      <c r="AV328" s="2"/>
      <c r="AW328" s="2"/>
    </row>
    <row r="329" spans="1:74">
      <c r="H329" s="53"/>
      <c r="L329" s="15" t="s">
        <v>196</v>
      </c>
      <c r="M329" s="187">
        <f>M330</f>
        <v>24420927.945326388</v>
      </c>
      <c r="N329" s="187">
        <f>M331</f>
        <v>27526287.677581985</v>
      </c>
      <c r="O329" s="187">
        <f>M332</f>
        <v>29224048.870287877</v>
      </c>
      <c r="P329" s="187">
        <f>M333</f>
        <v>31026524.258428391</v>
      </c>
      <c r="Q329" s="187">
        <f>M334</f>
        <v>29224048.870287877</v>
      </c>
      <c r="R329" s="187">
        <f>M335</f>
        <v>31026524.258428391</v>
      </c>
      <c r="S329" s="187">
        <f>M336</f>
        <v>32940172.384449027</v>
      </c>
      <c r="U329" s="188"/>
      <c r="V329" s="57"/>
      <c r="W329" s="57"/>
      <c r="X329" s="57"/>
      <c r="Y329" s="57"/>
      <c r="Z329" s="57"/>
      <c r="AA329" s="57"/>
      <c r="AO329" s="137"/>
      <c r="AP329" s="137"/>
      <c r="AU329" s="4"/>
      <c r="AV329" s="2"/>
      <c r="AW329" s="2"/>
    </row>
    <row r="330" spans="1:74">
      <c r="I330" s="53"/>
      <c r="L330" s="2" t="s">
        <v>197</v>
      </c>
      <c r="M330" s="189">
        <f>U322/H322</f>
        <v>24420927.945326388</v>
      </c>
      <c r="N330" s="17" t="s">
        <v>198</v>
      </c>
      <c r="AC330" s="6" t="e">
        <f>#REF!/I330</f>
        <v>#REF!</v>
      </c>
      <c r="AO330" s="137"/>
      <c r="AP330" s="137"/>
      <c r="AU330" s="4"/>
      <c r="AV330" s="2"/>
      <c r="AW330" s="2"/>
    </row>
    <row r="331" spans="1:74">
      <c r="I331" s="46"/>
      <c r="M331" s="189">
        <f>V322/H322</f>
        <v>27526287.677581985</v>
      </c>
      <c r="N331" s="17" t="s">
        <v>199</v>
      </c>
      <c r="U331" s="190"/>
      <c r="V331" s="190"/>
      <c r="W331" s="190"/>
      <c r="X331" s="190"/>
      <c r="Y331" s="190"/>
      <c r="Z331" s="190"/>
      <c r="AA331" s="190"/>
      <c r="AC331" s="6"/>
      <c r="AO331" s="137"/>
      <c r="AP331" s="137"/>
      <c r="AU331" s="4"/>
      <c r="AV331" s="2"/>
      <c r="AW331" s="2"/>
    </row>
    <row r="332" spans="1:74">
      <c r="I332" s="53"/>
      <c r="M332" s="189">
        <f>W322/H322</f>
        <v>29224048.870287877</v>
      </c>
      <c r="N332" s="17" t="s">
        <v>200</v>
      </c>
      <c r="U332" s="57"/>
      <c r="V332" s="57"/>
      <c r="W332" s="57"/>
      <c r="X332" s="57"/>
      <c r="Y332" s="57"/>
      <c r="Z332" s="57"/>
      <c r="AC332" s="6"/>
      <c r="AO332" s="137"/>
      <c r="AP332" s="137"/>
      <c r="AU332" s="4"/>
      <c r="AV332" s="2"/>
      <c r="AW332" s="2"/>
    </row>
    <row r="333" spans="1:74">
      <c r="H333" s="53"/>
      <c r="I333" s="53"/>
      <c r="M333" s="189">
        <f>X322/H322</f>
        <v>31026524.258428391</v>
      </c>
      <c r="N333" s="17" t="s">
        <v>201</v>
      </c>
      <c r="AC333" s="6"/>
      <c r="AO333" s="137"/>
      <c r="AP333" s="137"/>
      <c r="AU333" s="4"/>
      <c r="AV333" s="2"/>
      <c r="AW333" s="2"/>
    </row>
    <row r="334" spans="1:74">
      <c r="M334" s="189">
        <f>Y322/H322</f>
        <v>29224048.870287877</v>
      </c>
      <c r="N334" s="17" t="s">
        <v>202</v>
      </c>
      <c r="S334" s="53"/>
      <c r="U334" s="190"/>
      <c r="V334" s="190"/>
      <c r="W334" s="190"/>
      <c r="X334" s="190"/>
      <c r="Y334" s="190"/>
      <c r="Z334" s="190"/>
      <c r="AA334" s="190"/>
      <c r="AH334" s="53">
        <f>AH327*90%</f>
        <v>1749943800</v>
      </c>
      <c r="AI334" s="53">
        <f t="shared" ref="AI334:AN335" si="145">AI327*90%</f>
        <v>1972467000</v>
      </c>
      <c r="AJ334" s="53">
        <f t="shared" si="145"/>
        <v>2094123600</v>
      </c>
      <c r="AK334" s="53">
        <f t="shared" si="145"/>
        <v>2223285300</v>
      </c>
      <c r="AL334" s="53">
        <f t="shared" si="145"/>
        <v>2094123600</v>
      </c>
      <c r="AM334" s="53">
        <f t="shared" si="145"/>
        <v>2223285300</v>
      </c>
      <c r="AN334" s="53">
        <f t="shared" si="145"/>
        <v>2360412000</v>
      </c>
      <c r="AO334" s="137"/>
      <c r="AP334" s="137"/>
      <c r="AU334" s="4"/>
      <c r="AV334" s="2"/>
      <c r="AW334" s="2"/>
    </row>
    <row r="335" spans="1:74">
      <c r="M335" s="189">
        <f>Z322/H322</f>
        <v>31026524.258428391</v>
      </c>
      <c r="N335" s="17" t="s">
        <v>203</v>
      </c>
      <c r="U335" s="57"/>
      <c r="V335" s="57"/>
      <c r="W335" s="57"/>
      <c r="X335" s="57"/>
      <c r="Y335" s="57"/>
      <c r="Z335" s="57"/>
      <c r="AH335" s="53">
        <f>AH328*90%</f>
        <v>3871436400</v>
      </c>
      <c r="AI335" s="53">
        <f t="shared" si="145"/>
        <v>4363727400</v>
      </c>
      <c r="AJ335" s="53">
        <f t="shared" si="145"/>
        <v>4632872400</v>
      </c>
      <c r="AK335" s="53">
        <f t="shared" si="145"/>
        <v>4918617900</v>
      </c>
      <c r="AL335" s="53">
        <f t="shared" si="145"/>
        <v>4632872400</v>
      </c>
      <c r="AM335" s="53">
        <f t="shared" si="145"/>
        <v>4918617900</v>
      </c>
      <c r="AN335" s="53">
        <f t="shared" si="145"/>
        <v>5221987200</v>
      </c>
      <c r="AO335" s="137"/>
      <c r="AP335" s="137"/>
      <c r="AU335" s="4"/>
      <c r="AV335" s="2"/>
      <c r="AW335" s="2"/>
    </row>
    <row r="336" spans="1:74">
      <c r="M336" s="189">
        <f>AA322/H322</f>
        <v>32940172.384449027</v>
      </c>
      <c r="N336" s="17" t="s">
        <v>204</v>
      </c>
      <c r="AO336" s="137"/>
      <c r="AP336" s="137"/>
      <c r="AU336" s="4"/>
      <c r="AV336" s="2"/>
      <c r="AW336" s="2"/>
    </row>
    <row r="337" spans="1:74">
      <c r="AO337" s="137"/>
      <c r="AP337" s="137"/>
      <c r="AU337" s="4"/>
      <c r="AV337" s="2"/>
      <c r="AW337" s="2"/>
    </row>
    <row r="338" spans="1:74">
      <c r="M338" s="46">
        <f t="shared" ref="M338:S339" si="146">M327/1.15</f>
        <v>20771091.195548113</v>
      </c>
      <c r="N338" s="46">
        <f t="shared" si="146"/>
        <v>23412338.503515705</v>
      </c>
      <c r="O338" s="46">
        <f t="shared" si="146"/>
        <v>24856360.313043483</v>
      </c>
      <c r="P338" s="46">
        <f t="shared" si="146"/>
        <v>26389446.228067543</v>
      </c>
      <c r="Q338" s="46">
        <f t="shared" si="146"/>
        <v>24856360.313043483</v>
      </c>
      <c r="R338" s="46">
        <f t="shared" si="146"/>
        <v>26389446.228067543</v>
      </c>
      <c r="S338" s="46">
        <f t="shared" si="146"/>
        <v>28017089.527730573</v>
      </c>
      <c r="AO338" s="137"/>
      <c r="AP338" s="137"/>
      <c r="AU338" s="4"/>
      <c r="AV338" s="2"/>
      <c r="AW338" s="2"/>
    </row>
    <row r="339" spans="1:74">
      <c r="M339" s="46">
        <f t="shared" si="146"/>
        <v>22201553.136373594</v>
      </c>
      <c r="N339" s="46">
        <f t="shared" si="146"/>
        <v>25024697.664606884</v>
      </c>
      <c r="O339" s="46">
        <f t="shared" si="146"/>
        <v>26568166.259130441</v>
      </c>
      <c r="P339" s="46">
        <f t="shared" si="146"/>
        <v>28206832.619245779</v>
      </c>
      <c r="Q339" s="46">
        <f t="shared" si="146"/>
        <v>26568166.259130441</v>
      </c>
      <c r="R339" s="46">
        <f t="shared" si="146"/>
        <v>28206832.619245779</v>
      </c>
      <c r="S339" s="46">
        <f t="shared" si="146"/>
        <v>29946568.334828999</v>
      </c>
      <c r="AO339" s="137"/>
      <c r="AP339" s="137"/>
      <c r="AU339" s="4"/>
      <c r="AV339" s="2"/>
      <c r="AW339" s="2"/>
    </row>
    <row r="340" spans="1:74">
      <c r="AO340" s="137"/>
      <c r="AP340" s="137"/>
      <c r="AU340" s="4"/>
      <c r="AV340" s="2"/>
      <c r="AW340" s="2"/>
    </row>
    <row r="341" spans="1:74">
      <c r="AO341" s="137"/>
      <c r="AP341" s="137"/>
      <c r="AU341" s="4"/>
      <c r="AV341" s="2"/>
      <c r="AW341" s="2"/>
    </row>
    <row r="342" spans="1:74">
      <c r="AO342" s="137"/>
      <c r="AP342" s="137"/>
      <c r="AU342" s="4"/>
      <c r="AV342" s="2"/>
      <c r="AW342" s="2"/>
    </row>
    <row r="343" spans="1:74">
      <c r="AO343" s="137"/>
      <c r="AP343" s="137"/>
      <c r="AU343" s="4"/>
      <c r="AV343" s="2"/>
      <c r="AW343" s="2"/>
    </row>
    <row r="344" spans="1:74">
      <c r="AO344" s="137"/>
      <c r="AP344" s="137"/>
      <c r="AU344" s="4"/>
      <c r="AV344" s="2"/>
      <c r="AW344" s="2"/>
    </row>
    <row r="345" spans="1:74">
      <c r="AO345" s="137"/>
      <c r="AP345" s="137"/>
      <c r="AU345" s="4"/>
      <c r="AV345" s="2"/>
      <c r="AW345" s="2"/>
    </row>
    <row r="346" spans="1:74">
      <c r="AO346" s="137"/>
      <c r="AP346" s="137"/>
      <c r="AU346" s="4"/>
      <c r="AV346" s="2"/>
      <c r="AW346" s="2"/>
    </row>
    <row r="347" spans="1:74">
      <c r="AO347" s="137"/>
      <c r="AP347" s="137"/>
      <c r="AU347" s="4"/>
      <c r="AV347" s="2"/>
      <c r="AW347" s="2"/>
    </row>
    <row r="348" spans="1:74">
      <c r="AO348" s="137"/>
      <c r="AP348" s="137"/>
    </row>
    <row r="349" spans="1:74" s="14" customFormat="1">
      <c r="A349" s="2"/>
      <c r="B349" s="2"/>
      <c r="C349" s="2"/>
      <c r="D349" s="2"/>
      <c r="E349" s="2"/>
      <c r="F349" s="2"/>
      <c r="G349" s="2"/>
      <c r="H349" s="24"/>
      <c r="I349" s="24"/>
      <c r="J349" s="24"/>
      <c r="K349" s="24"/>
      <c r="L349" s="24"/>
      <c r="M349" s="2"/>
      <c r="N349" s="2"/>
      <c r="O349" s="2"/>
      <c r="P349" s="2"/>
      <c r="Q349" s="2"/>
      <c r="R349" s="2"/>
      <c r="S349" s="2"/>
      <c r="T349" s="3"/>
      <c r="U349" s="2"/>
      <c r="V349" s="2"/>
      <c r="W349" s="2"/>
      <c r="X349" s="2"/>
      <c r="Y349" s="2"/>
      <c r="Z349" s="2"/>
      <c r="AA349" s="2"/>
      <c r="AB349" s="3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191"/>
      <c r="AP349" s="191"/>
      <c r="AQ349" s="192"/>
      <c r="AR349" s="192"/>
      <c r="AS349" s="4"/>
      <c r="AT349" s="4"/>
      <c r="AU349" s="5"/>
      <c r="AV349" s="6"/>
      <c r="AW349" s="6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S349" s="193"/>
      <c r="BV349" s="192"/>
    </row>
    <row r="350" spans="1:74">
      <c r="H350" s="24"/>
      <c r="I350" s="24"/>
      <c r="J350" s="24"/>
      <c r="K350" s="194" t="s">
        <v>205</v>
      </c>
      <c r="L350" s="194"/>
      <c r="M350" s="195"/>
      <c r="N350" s="196" t="s">
        <v>206</v>
      </c>
      <c r="O350" s="197"/>
      <c r="P350" s="197"/>
      <c r="AO350" s="198">
        <f>SUM(AO41:AO349)</f>
        <v>0</v>
      </c>
      <c r="AP350" s="198">
        <f>SUM(AP41:AP349)</f>
        <v>819</v>
      </c>
    </row>
    <row r="351" spans="1:74">
      <c r="H351" s="24"/>
      <c r="I351" s="24"/>
      <c r="J351" s="24"/>
      <c r="K351" s="199" t="s">
        <v>207</v>
      </c>
      <c r="L351" s="199" t="s">
        <v>16</v>
      </c>
      <c r="M351" s="199" t="s">
        <v>17</v>
      </c>
      <c r="N351" s="200" t="s">
        <v>207</v>
      </c>
      <c r="O351" s="200" t="s">
        <v>16</v>
      </c>
      <c r="P351" s="200" t="s">
        <v>17</v>
      </c>
    </row>
    <row r="352" spans="1:74">
      <c r="H352" s="24"/>
      <c r="I352" s="24"/>
      <c r="J352" s="24"/>
      <c r="K352" s="201" t="s">
        <v>208</v>
      </c>
      <c r="L352" s="202">
        <v>101</v>
      </c>
      <c r="M352" s="202">
        <v>100</v>
      </c>
      <c r="N352" s="203" t="s">
        <v>13</v>
      </c>
      <c r="O352" s="204">
        <v>101</v>
      </c>
      <c r="P352" s="204">
        <v>100</v>
      </c>
    </row>
    <row r="353" spans="8:18">
      <c r="H353" s="24"/>
      <c r="I353" s="24"/>
      <c r="J353" s="24"/>
      <c r="K353" s="201"/>
      <c r="L353" s="202"/>
      <c r="M353" s="202"/>
      <c r="N353" s="203" t="s">
        <v>209</v>
      </c>
      <c r="O353" s="204">
        <v>100</v>
      </c>
      <c r="P353" s="204">
        <v>100</v>
      </c>
    </row>
    <row r="354" spans="8:18">
      <c r="H354" s="24"/>
      <c r="I354" s="24"/>
      <c r="J354" s="24"/>
      <c r="K354" s="205" t="s">
        <v>210</v>
      </c>
      <c r="L354" s="202">
        <v>103</v>
      </c>
      <c r="M354" s="202">
        <v>101</v>
      </c>
      <c r="N354" s="206" t="s">
        <v>211</v>
      </c>
      <c r="O354" s="204">
        <v>102</v>
      </c>
      <c r="P354" s="204">
        <v>102</v>
      </c>
    </row>
    <row r="355" spans="8:18">
      <c r="H355" s="24"/>
      <c r="I355" s="24"/>
      <c r="J355" s="24"/>
      <c r="K355" s="205"/>
      <c r="L355" s="202"/>
      <c r="M355" s="202"/>
      <c r="N355" s="206" t="s">
        <v>41</v>
      </c>
      <c r="O355" s="204">
        <v>108</v>
      </c>
      <c r="P355" s="204">
        <v>105</v>
      </c>
    </row>
    <row r="356" spans="8:18">
      <c r="H356" s="24"/>
      <c r="I356" s="24"/>
      <c r="J356" s="24"/>
      <c r="K356" s="201" t="s">
        <v>212</v>
      </c>
      <c r="L356" s="202">
        <v>101</v>
      </c>
      <c r="M356" s="202">
        <v>100</v>
      </c>
      <c r="N356" s="203" t="s">
        <v>212</v>
      </c>
      <c r="O356" s="204">
        <v>101</v>
      </c>
      <c r="P356" s="204">
        <v>101</v>
      </c>
    </row>
    <row r="357" spans="8:18">
      <c r="H357" s="24"/>
      <c r="I357" s="24"/>
      <c r="J357" s="24"/>
      <c r="K357" s="201" t="s">
        <v>213</v>
      </c>
      <c r="L357" s="202">
        <v>102</v>
      </c>
      <c r="M357" s="202">
        <v>103</v>
      </c>
      <c r="N357" s="203" t="s">
        <v>213</v>
      </c>
      <c r="O357" s="204">
        <v>104</v>
      </c>
      <c r="P357" s="204">
        <v>104</v>
      </c>
    </row>
    <row r="358" spans="8:18">
      <c r="H358" s="24"/>
      <c r="I358" s="207"/>
      <c r="J358" s="24"/>
      <c r="K358" s="201" t="s">
        <v>214</v>
      </c>
      <c r="L358" s="202">
        <v>100</v>
      </c>
      <c r="M358" s="202">
        <v>103</v>
      </c>
      <c r="N358" s="203" t="s">
        <v>214</v>
      </c>
      <c r="O358" s="204">
        <v>103</v>
      </c>
      <c r="P358" s="204">
        <v>103</v>
      </c>
    </row>
    <row r="359" spans="8:18">
      <c r="H359" s="24"/>
      <c r="I359" s="208"/>
      <c r="J359" s="24"/>
      <c r="K359" s="205" t="s">
        <v>215</v>
      </c>
      <c r="L359" s="202">
        <v>101</v>
      </c>
      <c r="M359" s="202">
        <v>104</v>
      </c>
      <c r="N359" s="206" t="s">
        <v>215</v>
      </c>
      <c r="O359" s="204">
        <v>104</v>
      </c>
      <c r="P359" s="204">
        <v>104</v>
      </c>
    </row>
    <row r="360" spans="8:18">
      <c r="H360" s="24"/>
      <c r="I360" s="24"/>
      <c r="J360" s="24"/>
      <c r="K360" s="201" t="s">
        <v>216</v>
      </c>
      <c r="L360" s="202">
        <v>100</v>
      </c>
      <c r="M360" s="202">
        <v>102</v>
      </c>
      <c r="N360" s="203" t="s">
        <v>217</v>
      </c>
      <c r="O360" s="204">
        <v>104</v>
      </c>
      <c r="P360" s="204">
        <v>104</v>
      </c>
    </row>
    <row r="361" spans="8:18">
      <c r="H361" s="24"/>
      <c r="I361" s="24"/>
      <c r="J361" s="24"/>
      <c r="K361" s="201" t="s">
        <v>218</v>
      </c>
      <c r="L361" s="202">
        <v>100</v>
      </c>
      <c r="M361" s="202">
        <v>102</v>
      </c>
      <c r="N361" s="203" t="s">
        <v>219</v>
      </c>
      <c r="O361" s="204">
        <v>105</v>
      </c>
      <c r="P361" s="204">
        <v>105</v>
      </c>
    </row>
    <row r="362" spans="8:18">
      <c r="H362" s="24"/>
      <c r="I362" s="24"/>
      <c r="J362" s="24"/>
      <c r="K362" s="24"/>
      <c r="L362" s="24"/>
      <c r="M362" s="24"/>
      <c r="N362" s="209"/>
      <c r="O362" s="24"/>
      <c r="P362" s="24"/>
      <c r="Q362" s="24"/>
    </row>
    <row r="363" spans="8:18">
      <c r="H363" s="24"/>
      <c r="I363" s="24"/>
      <c r="J363" s="24"/>
      <c r="K363" s="24"/>
      <c r="L363" s="24"/>
      <c r="M363" s="24"/>
      <c r="N363" s="209"/>
      <c r="O363" s="24"/>
      <c r="P363" s="24"/>
      <c r="Q363" s="24"/>
    </row>
    <row r="364" spans="8:18">
      <c r="H364" s="24"/>
      <c r="I364" s="24"/>
      <c r="J364" s="24"/>
      <c r="K364" s="24"/>
      <c r="L364" s="24"/>
      <c r="M364" s="24"/>
      <c r="N364" s="209"/>
      <c r="O364" s="24"/>
      <c r="P364" s="24"/>
      <c r="Q364" s="24"/>
    </row>
    <row r="365" spans="8:18">
      <c r="H365" s="24"/>
      <c r="I365" s="24"/>
      <c r="J365" s="24"/>
      <c r="K365" s="24"/>
      <c r="L365" s="24"/>
    </row>
    <row r="366" spans="8:18">
      <c r="L366" s="210" t="s">
        <v>220</v>
      </c>
      <c r="M366" s="17"/>
      <c r="N366" s="195" t="s">
        <v>221</v>
      </c>
      <c r="O366" s="211"/>
      <c r="P366" s="211"/>
    </row>
    <row r="367" spans="8:18">
      <c r="L367" s="17" t="s">
        <v>75</v>
      </c>
      <c r="M367" s="20">
        <v>1.08</v>
      </c>
      <c r="N367" s="212" t="s">
        <v>13</v>
      </c>
      <c r="O367" s="213" t="s">
        <v>222</v>
      </c>
      <c r="P367" s="214">
        <v>101</v>
      </c>
      <c r="Q367" s="18">
        <v>0.02</v>
      </c>
      <c r="R367" s="17" t="s">
        <v>21</v>
      </c>
    </row>
    <row r="368" spans="8:18">
      <c r="L368" s="17" t="s">
        <v>80</v>
      </c>
      <c r="M368" s="20">
        <v>0.9</v>
      </c>
      <c r="N368" s="212"/>
      <c r="O368" s="213" t="s">
        <v>223</v>
      </c>
      <c r="P368" s="214">
        <v>100</v>
      </c>
      <c r="Q368" s="18">
        <v>0.05</v>
      </c>
      <c r="R368" s="17" t="s">
        <v>26</v>
      </c>
    </row>
    <row r="369" spans="12:18">
      <c r="L369" s="17" t="s">
        <v>85</v>
      </c>
      <c r="M369" s="20">
        <v>1.1200000000000001</v>
      </c>
      <c r="N369" s="212" t="s">
        <v>5</v>
      </c>
      <c r="O369" s="213"/>
      <c r="P369" s="214">
        <v>101</v>
      </c>
      <c r="Q369" s="18">
        <v>0.05</v>
      </c>
      <c r="R369" s="17" t="s">
        <v>30</v>
      </c>
    </row>
    <row r="370" spans="12:18">
      <c r="L370" s="17" t="s">
        <v>90</v>
      </c>
      <c r="M370" s="20">
        <v>0.95</v>
      </c>
      <c r="N370" s="215" t="s">
        <v>6</v>
      </c>
      <c r="O370" s="213"/>
      <c r="P370" s="214">
        <v>101.25</v>
      </c>
      <c r="Q370" s="18">
        <v>0.05</v>
      </c>
      <c r="R370" s="17" t="s">
        <v>33</v>
      </c>
    </row>
    <row r="371" spans="12:18">
      <c r="L371" s="17" t="s">
        <v>91</v>
      </c>
      <c r="M371" s="20">
        <v>1.1000000000000001</v>
      </c>
      <c r="N371" s="215" t="s">
        <v>14</v>
      </c>
      <c r="O371" s="213" t="s">
        <v>222</v>
      </c>
      <c r="P371" s="214">
        <v>101.5</v>
      </c>
    </row>
    <row r="372" spans="12:18">
      <c r="L372" s="17" t="s">
        <v>92</v>
      </c>
      <c r="M372" s="74">
        <v>0.93</v>
      </c>
      <c r="N372" s="215"/>
      <c r="O372" s="213" t="s">
        <v>223</v>
      </c>
      <c r="P372" s="214">
        <v>101.5</v>
      </c>
    </row>
    <row r="373" spans="12:18">
      <c r="N373" s="216" t="s">
        <v>224</v>
      </c>
      <c r="O373" s="217"/>
      <c r="P373" s="218">
        <v>102</v>
      </c>
    </row>
    <row r="374" spans="12:18">
      <c r="N374" s="216">
        <v>18</v>
      </c>
      <c r="O374" s="217"/>
      <c r="P374" s="218">
        <v>102.5</v>
      </c>
    </row>
    <row r="375" spans="12:18">
      <c r="N375" s="216"/>
      <c r="O375" s="217" t="s">
        <v>225</v>
      </c>
      <c r="P375" s="218">
        <v>102.5</v>
      </c>
    </row>
    <row r="376" spans="12:18">
      <c r="N376" s="217" t="s">
        <v>226</v>
      </c>
      <c r="O376" s="217"/>
      <c r="P376" s="218">
        <v>102.25</v>
      </c>
    </row>
    <row r="377" spans="12:18">
      <c r="N377" s="216">
        <v>28</v>
      </c>
      <c r="O377" s="217"/>
      <c r="P377" s="218">
        <v>102.5</v>
      </c>
    </row>
    <row r="378" spans="12:18">
      <c r="N378" s="216"/>
      <c r="O378" s="217" t="s">
        <v>225</v>
      </c>
      <c r="P378" s="218">
        <v>102.5</v>
      </c>
    </row>
    <row r="379" spans="12:18">
      <c r="N379" s="217" t="s">
        <v>227</v>
      </c>
      <c r="O379" s="217" t="s">
        <v>16</v>
      </c>
      <c r="P379" s="218">
        <v>102</v>
      </c>
    </row>
    <row r="380" spans="12:18">
      <c r="N380" s="219"/>
      <c r="O380" s="202" t="s">
        <v>225</v>
      </c>
      <c r="P380" s="220">
        <v>102</v>
      </c>
    </row>
    <row r="381" spans="12:18">
      <c r="N381" s="219"/>
      <c r="O381" s="202"/>
      <c r="P381" s="202"/>
    </row>
  </sheetData>
  <mergeCells count="8">
    <mergeCell ref="BC2:BM2"/>
    <mergeCell ref="I26:J26"/>
    <mergeCell ref="I27:J27"/>
    <mergeCell ref="I28:J28"/>
    <mergeCell ref="C36:D36"/>
    <mergeCell ref="M36:S36"/>
    <mergeCell ref="U36:AA36"/>
    <mergeCell ref="AH36:CG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P361"/>
  <sheetViews>
    <sheetView topLeftCell="C3" zoomScaleNormal="100" workbookViewId="0">
      <selection activeCell="AQ47" sqref="AQ47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hidden="1" customWidth="1"/>
    <col min="36" max="36" width="18.140625" style="2" customWidth="1"/>
    <col min="37" max="37" width="17.42578125" style="2" customWidth="1"/>
    <col min="38" max="39" width="17.5703125" style="2" hidden="1" customWidth="1"/>
    <col min="40" max="40" width="20.7109375" style="2" hidden="1" customWidth="1"/>
    <col min="41" max="41" width="20.42578125" style="2" customWidth="1"/>
    <col min="42" max="42" width="19.42578125" style="2" customWidth="1"/>
    <col min="43" max="16384" width="9" style="2"/>
  </cols>
  <sheetData>
    <row r="1" spans="2:42" ht="22.5">
      <c r="C1" s="1" t="s">
        <v>0</v>
      </c>
    </row>
    <row r="2" spans="2:42" ht="22.5">
      <c r="C2" s="1" t="s">
        <v>228</v>
      </c>
    </row>
    <row r="3" spans="2:42" ht="22.5">
      <c r="B3" s="221"/>
      <c r="C3" s="7" t="s">
        <v>239</v>
      </c>
      <c r="AN3" s="8" t="s">
        <v>4</v>
      </c>
      <c r="AO3" s="8"/>
    </row>
    <row r="4" spans="2:42" hidden="1">
      <c r="AI4" s="15"/>
      <c r="AJ4" s="15" t="s">
        <v>16</v>
      </c>
      <c r="AK4" s="15" t="s">
        <v>17</v>
      </c>
      <c r="AL4" s="2" t="s">
        <v>18</v>
      </c>
      <c r="AN4" s="16" t="s">
        <v>19</v>
      </c>
      <c r="AO4" s="16"/>
      <c r="AP4" s="17">
        <v>5</v>
      </c>
    </row>
    <row r="5" spans="2:42" hidden="1">
      <c r="C5" s="17" t="s">
        <v>22</v>
      </c>
      <c r="D5" s="17"/>
      <c r="E5" s="17"/>
      <c r="F5" s="17"/>
      <c r="G5" s="17"/>
      <c r="H5" s="17"/>
      <c r="I5" s="17"/>
      <c r="J5" s="20">
        <v>0.1</v>
      </c>
      <c r="AB5" s="2"/>
      <c r="AC5" s="3"/>
      <c r="AD5" s="3"/>
      <c r="AE5" s="3"/>
      <c r="AF5" s="3"/>
      <c r="AG5" s="3"/>
      <c r="AI5" s="15" t="s">
        <v>23</v>
      </c>
      <c r="AJ5" s="15">
        <v>109</v>
      </c>
      <c r="AK5" s="15">
        <v>105</v>
      </c>
      <c r="AN5" s="16" t="s">
        <v>24</v>
      </c>
      <c r="AO5" s="16"/>
      <c r="AP5" s="17">
        <v>6</v>
      </c>
    </row>
    <row r="6" spans="2:42" hidden="1">
      <c r="J6" s="21"/>
      <c r="AB6" s="2"/>
      <c r="AC6" s="3"/>
      <c r="AD6" s="3"/>
      <c r="AE6" s="3"/>
      <c r="AF6" s="22" t="s">
        <v>27</v>
      </c>
      <c r="AG6" s="23">
        <v>100</v>
      </c>
      <c r="AH6" s="24"/>
      <c r="AI6" s="25" t="s">
        <v>28</v>
      </c>
      <c r="AJ6" s="15">
        <v>108</v>
      </c>
      <c r="AK6" s="15">
        <v>104</v>
      </c>
      <c r="AN6" s="16" t="s">
        <v>29</v>
      </c>
      <c r="AO6" s="16"/>
      <c r="AP6" s="17">
        <v>1</v>
      </c>
    </row>
    <row r="7" spans="2:42" hidden="1">
      <c r="J7" s="21"/>
      <c r="AB7" s="2"/>
      <c r="AC7" s="3"/>
      <c r="AD7" s="3"/>
      <c r="AE7" s="3"/>
      <c r="AF7" s="3"/>
      <c r="AG7" s="3"/>
      <c r="AI7" s="15" t="s">
        <v>31</v>
      </c>
      <c r="AJ7" s="15">
        <v>107</v>
      </c>
      <c r="AK7" s="15">
        <v>103</v>
      </c>
      <c r="AN7" s="16" t="s">
        <v>32</v>
      </c>
      <c r="AO7" s="16"/>
      <c r="AP7" s="17">
        <v>1</v>
      </c>
    </row>
    <row r="8" spans="2:42" hidden="1">
      <c r="J8" s="21"/>
      <c r="AB8" s="2"/>
      <c r="AC8" s="3"/>
      <c r="AD8" s="3"/>
      <c r="AE8" s="3"/>
      <c r="AF8" s="3"/>
      <c r="AG8" s="3"/>
      <c r="AI8" s="15" t="s">
        <v>34</v>
      </c>
      <c r="AJ8" s="15">
        <v>106</v>
      </c>
      <c r="AK8" s="15">
        <v>101</v>
      </c>
      <c r="AN8" s="16" t="s">
        <v>35</v>
      </c>
      <c r="AO8" s="16"/>
      <c r="AP8" s="17">
        <v>2</v>
      </c>
    </row>
    <row r="9" spans="2:42" hidden="1">
      <c r="J9" s="21"/>
      <c r="X9" s="27" t="s">
        <v>36</v>
      </c>
      <c r="AA9" s="2" t="s">
        <v>37</v>
      </c>
      <c r="AB9" s="2"/>
      <c r="AC9" s="3"/>
      <c r="AD9" s="3"/>
      <c r="AE9" s="3"/>
      <c r="AF9" s="3"/>
      <c r="AG9" s="3"/>
      <c r="AI9" s="22" t="s">
        <v>27</v>
      </c>
      <c r="AJ9" s="15">
        <v>100</v>
      </c>
      <c r="AK9" s="15">
        <v>100</v>
      </c>
      <c r="AN9" s="16" t="s">
        <v>38</v>
      </c>
      <c r="AO9" s="16"/>
      <c r="AP9" s="17">
        <v>1</v>
      </c>
    </row>
    <row r="10" spans="2:42" hidden="1">
      <c r="J10" s="21"/>
      <c r="L10" s="28"/>
      <c r="V10" s="29" t="s">
        <v>39</v>
      </c>
      <c r="W10" s="30">
        <f t="shared" ref="W10:W28" si="0">Y10/$Y$29</f>
        <v>0.10810810810810811</v>
      </c>
      <c r="X10" s="31">
        <v>101</v>
      </c>
      <c r="Y10" s="32">
        <f>COUNTIF($H$40:$H$298,X10)</f>
        <v>28</v>
      </c>
      <c r="Z10" s="33">
        <f t="shared" ref="Z10:Z28" si="1">X10*Y10</f>
        <v>2828</v>
      </c>
      <c r="AA10" s="34">
        <v>113</v>
      </c>
      <c r="AB10" s="2"/>
      <c r="AC10" s="3"/>
      <c r="AD10" s="3"/>
      <c r="AE10" s="3"/>
      <c r="AF10" s="3"/>
      <c r="AG10" s="3"/>
      <c r="AH10" s="35"/>
      <c r="AI10" s="36" t="s">
        <v>40</v>
      </c>
      <c r="AJ10" s="15">
        <v>101</v>
      </c>
      <c r="AK10" s="15">
        <v>102</v>
      </c>
      <c r="AL10" s="37"/>
      <c r="AN10" s="16" t="s">
        <v>41</v>
      </c>
      <c r="AO10" s="16"/>
      <c r="AP10" s="17">
        <v>2</v>
      </c>
    </row>
    <row r="11" spans="2:42" hidden="1">
      <c r="J11" s="21"/>
      <c r="L11" s="38"/>
      <c r="O11" s="37"/>
      <c r="V11" s="39" t="s">
        <v>42</v>
      </c>
      <c r="W11" s="30">
        <f t="shared" si="0"/>
        <v>0.11969111969111969</v>
      </c>
      <c r="X11" s="31">
        <v>66</v>
      </c>
      <c r="Y11" s="15">
        <f>COUNTIF($H$40:$H$298,X11)</f>
        <v>31</v>
      </c>
      <c r="Z11" s="33">
        <f t="shared" si="1"/>
        <v>2046</v>
      </c>
      <c r="AA11" s="34">
        <v>78</v>
      </c>
      <c r="AB11" s="2"/>
      <c r="AC11" s="3"/>
      <c r="AD11" s="3"/>
      <c r="AE11" s="3"/>
      <c r="AF11" s="3"/>
      <c r="AG11" s="3"/>
      <c r="AH11" s="35"/>
      <c r="AI11" s="15" t="s">
        <v>43</v>
      </c>
      <c r="AJ11" s="15">
        <v>102</v>
      </c>
      <c r="AK11" s="15">
        <v>106</v>
      </c>
      <c r="AL11" s="37"/>
      <c r="AN11" s="16" t="s">
        <v>44</v>
      </c>
      <c r="AO11" s="16"/>
      <c r="AP11" s="17">
        <v>1</v>
      </c>
    </row>
    <row r="12" spans="2:42" hidden="1">
      <c r="J12" s="21"/>
      <c r="V12" s="39" t="s">
        <v>45</v>
      </c>
      <c r="W12" s="30">
        <f t="shared" si="0"/>
        <v>0.10424710424710425</v>
      </c>
      <c r="X12" s="31">
        <v>52</v>
      </c>
      <c r="Y12" s="15">
        <f>COUNTIF($H$40:$H$298,X12)</f>
        <v>27</v>
      </c>
      <c r="Z12" s="33">
        <f t="shared" si="1"/>
        <v>1404</v>
      </c>
      <c r="AA12" s="34">
        <v>60</v>
      </c>
      <c r="AB12" s="2"/>
      <c r="AC12" s="3"/>
      <c r="AD12" s="3"/>
      <c r="AE12" s="3"/>
      <c r="AF12" s="3"/>
      <c r="AG12" s="3"/>
      <c r="AH12" s="35"/>
      <c r="AI12" s="15" t="s">
        <v>46</v>
      </c>
      <c r="AJ12" s="15">
        <v>103</v>
      </c>
      <c r="AK12" s="15">
        <v>107</v>
      </c>
      <c r="AL12" s="37"/>
      <c r="AN12" s="16" t="s">
        <v>47</v>
      </c>
      <c r="AO12" s="16"/>
      <c r="AP12" s="17">
        <v>2</v>
      </c>
    </row>
    <row r="13" spans="2:42" hidden="1">
      <c r="J13" s="21"/>
      <c r="V13" s="39" t="s">
        <v>48</v>
      </c>
      <c r="W13" s="30">
        <f t="shared" si="0"/>
        <v>0.11196911196911197</v>
      </c>
      <c r="X13" s="31">
        <v>63</v>
      </c>
      <c r="Y13" s="15">
        <f>COUNTIF($H$40:$H$298,X13)/2</f>
        <v>29</v>
      </c>
      <c r="Z13" s="33">
        <f t="shared" si="1"/>
        <v>1827</v>
      </c>
      <c r="AA13" s="34">
        <v>74</v>
      </c>
      <c r="AB13" s="2"/>
      <c r="AC13" s="3"/>
      <c r="AD13" s="3"/>
      <c r="AE13" s="3"/>
      <c r="AF13" s="3"/>
      <c r="AG13" s="3"/>
      <c r="AH13" s="35"/>
      <c r="AI13" s="15" t="s">
        <v>11</v>
      </c>
      <c r="AJ13" s="15">
        <v>104</v>
      </c>
      <c r="AK13" s="15">
        <v>108</v>
      </c>
      <c r="AL13" s="37"/>
      <c r="AN13" s="16" t="s">
        <v>49</v>
      </c>
      <c r="AO13" s="16"/>
      <c r="AP13" s="17">
        <v>1</v>
      </c>
    </row>
    <row r="14" spans="2:42" hidden="1">
      <c r="J14" s="21"/>
      <c r="V14" s="39" t="s">
        <v>50</v>
      </c>
      <c r="W14" s="30">
        <f t="shared" si="0"/>
        <v>0.10810810810810811</v>
      </c>
      <c r="X14" s="31">
        <v>57</v>
      </c>
      <c r="Y14" s="15">
        <f>COUNTIF($H$40:$H$298,X14)</f>
        <v>28</v>
      </c>
      <c r="Z14" s="33">
        <f t="shared" si="1"/>
        <v>1596</v>
      </c>
      <c r="AA14" s="34">
        <v>67</v>
      </c>
      <c r="AB14" s="2"/>
      <c r="AC14" s="3"/>
      <c r="AD14" s="3"/>
      <c r="AE14" s="3"/>
      <c r="AF14" s="3"/>
      <c r="AG14" s="3"/>
      <c r="AH14" s="35"/>
      <c r="AI14" s="15" t="s">
        <v>12</v>
      </c>
      <c r="AJ14" s="15">
        <v>105</v>
      </c>
      <c r="AK14" s="15">
        <v>109</v>
      </c>
      <c r="AL14" s="37"/>
      <c r="AN14" s="16" t="s">
        <v>51</v>
      </c>
      <c r="AO14" s="16"/>
      <c r="AP14" s="17">
        <v>2</v>
      </c>
    </row>
    <row r="15" spans="2:42" hidden="1">
      <c r="J15" s="21"/>
      <c r="V15" s="39" t="s">
        <v>52</v>
      </c>
      <c r="W15" s="30">
        <f t="shared" si="0"/>
        <v>0.11196911196911197</v>
      </c>
      <c r="X15" s="31">
        <v>63</v>
      </c>
      <c r="Y15" s="15">
        <f>COUNTIF($H$40:$H$298,X15)/2</f>
        <v>29</v>
      </c>
      <c r="Z15" s="33">
        <f t="shared" si="1"/>
        <v>1827</v>
      </c>
      <c r="AA15" s="34">
        <v>71</v>
      </c>
      <c r="AB15" s="2"/>
      <c r="AC15" s="3"/>
      <c r="AD15" s="3"/>
      <c r="AE15" s="3"/>
      <c r="AF15" s="3"/>
      <c r="AG15" s="3"/>
      <c r="AH15" s="35"/>
      <c r="AL15" s="37"/>
      <c r="AN15" s="16" t="s">
        <v>53</v>
      </c>
      <c r="AO15" s="16"/>
      <c r="AP15" s="17">
        <v>1</v>
      </c>
    </row>
    <row r="16" spans="2:42" hidden="1">
      <c r="J16" s="21"/>
      <c r="V16" s="40" t="s">
        <v>54</v>
      </c>
      <c r="W16" s="41">
        <f t="shared" si="0"/>
        <v>0.11969111969111969</v>
      </c>
      <c r="X16" s="31">
        <v>85</v>
      </c>
      <c r="Y16" s="32">
        <f>COUNTIF($H$40:$H$298,X16)</f>
        <v>31</v>
      </c>
      <c r="Z16" s="33">
        <f t="shared" si="1"/>
        <v>2635</v>
      </c>
      <c r="AA16" s="34">
        <v>97</v>
      </c>
      <c r="AB16" s="2"/>
      <c r="AC16" s="3"/>
      <c r="AD16" s="3"/>
      <c r="AE16" s="3"/>
      <c r="AF16" s="3"/>
      <c r="AG16" s="3"/>
      <c r="AH16" s="35"/>
      <c r="AL16" s="37"/>
      <c r="AN16" s="16" t="s">
        <v>55</v>
      </c>
      <c r="AO16" s="16"/>
      <c r="AP16" s="17">
        <v>2</v>
      </c>
    </row>
    <row r="17" spans="3:42" hidden="1">
      <c r="J17" s="21"/>
      <c r="V17" s="39" t="s">
        <v>56</v>
      </c>
      <c r="W17" s="30">
        <f t="shared" si="0"/>
        <v>0</v>
      </c>
      <c r="X17" s="31">
        <v>74</v>
      </c>
      <c r="Y17" s="42">
        <f>COUNTIF($H$40:$H$298,X17)/3</f>
        <v>0</v>
      </c>
      <c r="Z17" s="33">
        <f t="shared" si="1"/>
        <v>0</v>
      </c>
      <c r="AA17" s="34">
        <v>85</v>
      </c>
      <c r="AB17" s="2"/>
      <c r="AC17" s="3"/>
      <c r="AD17" s="3"/>
      <c r="AE17" s="3"/>
      <c r="AF17" s="3"/>
      <c r="AG17" s="3"/>
      <c r="AH17" s="35"/>
      <c r="AL17" s="37"/>
      <c r="AN17" s="16" t="s">
        <v>57</v>
      </c>
      <c r="AO17" s="16"/>
      <c r="AP17" s="17">
        <v>1</v>
      </c>
    </row>
    <row r="18" spans="3:42" hidden="1">
      <c r="I18" s="43">
        <v>23794050</v>
      </c>
      <c r="J18" s="21"/>
      <c r="V18" s="39" t="s">
        <v>58</v>
      </c>
      <c r="W18" s="30">
        <f t="shared" si="0"/>
        <v>0</v>
      </c>
      <c r="X18" s="31">
        <v>90</v>
      </c>
      <c r="Y18" s="44">
        <f>COUNTIF($H$40:$H$298,X18)/4</f>
        <v>0</v>
      </c>
      <c r="Z18" s="33">
        <f t="shared" si="1"/>
        <v>0</v>
      </c>
      <c r="AA18" s="34">
        <v>101</v>
      </c>
      <c r="AB18" s="2"/>
      <c r="AC18" s="3"/>
      <c r="AD18" s="3"/>
      <c r="AE18" s="3"/>
      <c r="AF18" s="3"/>
      <c r="AG18" s="3"/>
      <c r="AH18" s="35"/>
      <c r="AI18" s="45"/>
      <c r="AL18" s="37"/>
      <c r="AN18" s="16" t="s">
        <v>59</v>
      </c>
      <c r="AO18" s="16"/>
      <c r="AP18" s="17">
        <v>2</v>
      </c>
    </row>
    <row r="19" spans="3:42" hidden="1">
      <c r="I19" s="43">
        <f>I18+(I18*5%)</f>
        <v>24983752.5</v>
      </c>
      <c r="J19" s="21"/>
      <c r="V19" s="39" t="s">
        <v>60</v>
      </c>
      <c r="W19" s="30">
        <f t="shared" si="0"/>
        <v>0</v>
      </c>
      <c r="X19" s="31">
        <v>90</v>
      </c>
      <c r="Y19" s="44">
        <f>COUNTIF($H$40:$H$298,X19)/4</f>
        <v>0</v>
      </c>
      <c r="Z19" s="33">
        <f t="shared" si="1"/>
        <v>0</v>
      </c>
      <c r="AA19" s="34">
        <v>101</v>
      </c>
      <c r="AB19" s="2"/>
      <c r="AC19" s="3"/>
      <c r="AD19" s="3"/>
      <c r="AE19" s="3"/>
      <c r="AF19" s="3"/>
      <c r="AG19" s="3"/>
      <c r="AL19" s="37"/>
      <c r="AN19" s="16" t="s">
        <v>61</v>
      </c>
      <c r="AO19" s="16"/>
      <c r="AP19" s="17">
        <v>1</v>
      </c>
    </row>
    <row r="20" spans="3:42" hidden="1">
      <c r="I20" s="43">
        <f>I18+(I18*11.112%)</f>
        <v>26438044.835999999</v>
      </c>
      <c r="J20" s="21"/>
      <c r="V20" s="39" t="s">
        <v>62</v>
      </c>
      <c r="W20" s="30">
        <f t="shared" si="0"/>
        <v>0</v>
      </c>
      <c r="X20" s="31">
        <v>90</v>
      </c>
      <c r="Y20" s="44">
        <f>COUNTIF($H$40:$H$298,X20)/4</f>
        <v>0</v>
      </c>
      <c r="Z20" s="33">
        <f t="shared" si="1"/>
        <v>0</v>
      </c>
      <c r="AA20" s="34">
        <v>101</v>
      </c>
      <c r="AB20" s="2"/>
      <c r="AC20" s="3"/>
      <c r="AD20" s="3"/>
      <c r="AE20" s="3"/>
      <c r="AF20" s="3"/>
      <c r="AG20" s="3"/>
      <c r="AL20" s="37"/>
      <c r="AN20" s="16" t="s">
        <v>63</v>
      </c>
      <c r="AO20" s="16"/>
      <c r="AP20" s="17">
        <v>2</v>
      </c>
    </row>
    <row r="21" spans="3:42" hidden="1">
      <c r="I21" s="240">
        <f>I20+(I20*2%)</f>
        <v>26966805.732719999</v>
      </c>
      <c r="J21" s="21"/>
      <c r="V21" s="39" t="s">
        <v>64</v>
      </c>
      <c r="W21" s="30">
        <f t="shared" si="0"/>
        <v>0</v>
      </c>
      <c r="X21" s="31">
        <v>90</v>
      </c>
      <c r="Y21" s="44">
        <f>COUNTIF($H$40:$H$298,X21)/4</f>
        <v>0</v>
      </c>
      <c r="Z21" s="33">
        <f t="shared" si="1"/>
        <v>0</v>
      </c>
      <c r="AA21" s="34">
        <v>101</v>
      </c>
      <c r="AB21" s="2"/>
      <c r="AC21" s="3"/>
      <c r="AD21" s="3"/>
      <c r="AE21" s="3"/>
      <c r="AF21" s="3"/>
      <c r="AG21" s="3"/>
      <c r="AL21" s="37"/>
      <c r="AN21" s="16" t="s">
        <v>65</v>
      </c>
      <c r="AO21" s="16"/>
      <c r="AP21" s="17">
        <v>3</v>
      </c>
    </row>
    <row r="22" spans="3:42" hidden="1">
      <c r="J22" s="21"/>
      <c r="S22" s="46"/>
      <c r="U22" s="23" t="s">
        <v>66</v>
      </c>
      <c r="V22" s="39" t="s">
        <v>67</v>
      </c>
      <c r="W22" s="30">
        <f t="shared" si="0"/>
        <v>0</v>
      </c>
      <c r="X22" s="31">
        <v>74</v>
      </c>
      <c r="Y22" s="42">
        <f>COUNTIF($H$40:$H$298,X22)/3</f>
        <v>0</v>
      </c>
      <c r="Z22" s="33">
        <f t="shared" si="1"/>
        <v>0</v>
      </c>
      <c r="AA22" s="34">
        <v>85</v>
      </c>
      <c r="AC22" s="3"/>
      <c r="AD22" s="3"/>
      <c r="AE22" s="3"/>
      <c r="AF22" s="3"/>
      <c r="AG22" s="3"/>
      <c r="AH22" s="14" t="s">
        <v>68</v>
      </c>
      <c r="AL22" s="37"/>
      <c r="AN22" s="16" t="s">
        <v>69</v>
      </c>
      <c r="AO22" s="16"/>
      <c r="AP22" s="17">
        <v>4</v>
      </c>
    </row>
    <row r="23" spans="3:42" hidden="1">
      <c r="J23" s="21"/>
      <c r="S23" s="46"/>
      <c r="U23" s="23" t="s">
        <v>66</v>
      </c>
      <c r="V23" s="29" t="s">
        <v>70</v>
      </c>
      <c r="W23" s="30">
        <f t="shared" si="0"/>
        <v>0.10810810810810811</v>
      </c>
      <c r="X23" s="47">
        <v>51</v>
      </c>
      <c r="Y23" s="15">
        <f>COUNTIF($H$40:$H$298,X23)</f>
        <v>28</v>
      </c>
      <c r="Z23" s="33">
        <f t="shared" si="1"/>
        <v>1428</v>
      </c>
      <c r="AA23" s="34">
        <v>60</v>
      </c>
      <c r="AC23" s="3"/>
      <c r="AD23" s="3"/>
      <c r="AE23" s="3"/>
      <c r="AF23" s="3"/>
      <c r="AG23" s="3"/>
      <c r="AH23" s="17" t="s">
        <v>71</v>
      </c>
      <c r="AL23" s="37"/>
    </row>
    <row r="24" spans="3:42" hidden="1">
      <c r="J24" s="48"/>
      <c r="U24" s="23" t="s">
        <v>66</v>
      </c>
      <c r="V24" s="49" t="s">
        <v>72</v>
      </c>
      <c r="W24" s="30">
        <f t="shared" si="0"/>
        <v>0</v>
      </c>
      <c r="X24" s="47">
        <v>156</v>
      </c>
      <c r="Y24" s="32">
        <f>COUNTIF($H$40:$H$298,X24)</f>
        <v>0</v>
      </c>
      <c r="Z24" s="33">
        <f t="shared" si="1"/>
        <v>0</v>
      </c>
      <c r="AA24" s="34">
        <v>175</v>
      </c>
      <c r="AC24" s="3"/>
      <c r="AD24" s="3"/>
      <c r="AE24" s="3"/>
      <c r="AF24" s="3"/>
      <c r="AG24" s="3"/>
      <c r="AH24" s="17" t="s">
        <v>73</v>
      </c>
      <c r="AL24" s="37"/>
    </row>
    <row r="25" spans="3:42" hidden="1">
      <c r="J25" s="21"/>
      <c r="S25" s="46"/>
      <c r="U25" s="23" t="s">
        <v>66</v>
      </c>
      <c r="V25" s="50" t="s">
        <v>74</v>
      </c>
      <c r="W25" s="41">
        <f t="shared" si="0"/>
        <v>0</v>
      </c>
      <c r="X25" s="47">
        <v>74</v>
      </c>
      <c r="Y25" s="51">
        <f>COUNTIF($H$40:$H$298,X25)/3</f>
        <v>0</v>
      </c>
      <c r="Z25" s="33">
        <f t="shared" si="1"/>
        <v>0</v>
      </c>
      <c r="AA25" s="34">
        <v>85</v>
      </c>
      <c r="AC25" s="3"/>
      <c r="AD25" s="3"/>
      <c r="AE25" s="3"/>
      <c r="AF25" s="3"/>
      <c r="AG25" s="3"/>
      <c r="AH25" s="17">
        <v>19</v>
      </c>
      <c r="AI25" s="20">
        <v>1.06</v>
      </c>
      <c r="AJ25" s="17">
        <v>1</v>
      </c>
      <c r="AK25" s="17" t="s">
        <v>75</v>
      </c>
      <c r="AL25" s="37"/>
    </row>
    <row r="26" spans="3:42" hidden="1">
      <c r="C26" s="52"/>
      <c r="D26" s="52"/>
      <c r="E26" s="52"/>
      <c r="F26" s="52"/>
      <c r="G26" s="52"/>
      <c r="H26" s="52"/>
      <c r="I26" s="648">
        <v>0</v>
      </c>
      <c r="J26" s="649"/>
      <c r="K26" s="45" t="s">
        <v>76</v>
      </c>
      <c r="L26" s="2" t="s">
        <v>77</v>
      </c>
      <c r="M26" s="53" t="e">
        <f>M310</f>
        <v>#REF!</v>
      </c>
      <c r="N26" s="54" t="e">
        <f>M26/M27</f>
        <v>#REF!</v>
      </c>
      <c r="S26" s="46"/>
      <c r="U26" s="23" t="s">
        <v>66</v>
      </c>
      <c r="V26" s="49" t="s">
        <v>78</v>
      </c>
      <c r="W26" s="30">
        <f t="shared" si="0"/>
        <v>0</v>
      </c>
      <c r="X26" s="47">
        <v>120</v>
      </c>
      <c r="Y26" s="15">
        <f>COUNTIF($H$40:$H$298,X26)</f>
        <v>0</v>
      </c>
      <c r="Z26" s="33">
        <f t="shared" si="1"/>
        <v>0</v>
      </c>
      <c r="AA26" s="34">
        <v>138</v>
      </c>
      <c r="AC26" s="3"/>
      <c r="AD26" s="3"/>
      <c r="AE26" s="3"/>
      <c r="AF26" s="3"/>
      <c r="AG26" s="3"/>
      <c r="AH26" s="55" t="s">
        <v>79</v>
      </c>
      <c r="AI26" s="20">
        <v>0.93</v>
      </c>
      <c r="AJ26" s="17">
        <v>2</v>
      </c>
      <c r="AK26" s="17" t="s">
        <v>80</v>
      </c>
      <c r="AL26" s="37"/>
      <c r="AN26" s="45"/>
      <c r="AO26" s="45"/>
    </row>
    <row r="27" spans="3:42" hidden="1">
      <c r="C27" s="52" t="s">
        <v>81</v>
      </c>
      <c r="D27" s="52"/>
      <c r="E27" s="52"/>
      <c r="F27" s="52"/>
      <c r="G27" s="52"/>
      <c r="H27" s="52"/>
      <c r="I27" s="650">
        <v>26966806</v>
      </c>
      <c r="J27" s="651"/>
      <c r="K27" s="45" t="s">
        <v>76</v>
      </c>
      <c r="L27" s="17" t="s">
        <v>82</v>
      </c>
      <c r="M27" s="56" t="e">
        <f>M312</f>
        <v>#REF!</v>
      </c>
      <c r="N27" s="57"/>
      <c r="O27" s="58" t="e">
        <f>M27*95%</f>
        <v>#REF!</v>
      </c>
      <c r="Q27" s="53"/>
      <c r="R27" s="53"/>
      <c r="S27" s="53"/>
      <c r="T27" s="59"/>
      <c r="U27" s="23" t="s">
        <v>83</v>
      </c>
      <c r="V27" s="49" t="s">
        <v>84</v>
      </c>
      <c r="W27" s="30">
        <f t="shared" si="0"/>
        <v>0</v>
      </c>
      <c r="X27" s="47">
        <v>112</v>
      </c>
      <c r="Y27" s="15">
        <f>COUNTIF($H$40:$H$298,X27)</f>
        <v>0</v>
      </c>
      <c r="Z27" s="33">
        <f t="shared" si="1"/>
        <v>0</v>
      </c>
      <c r="AA27" s="34">
        <v>132</v>
      </c>
      <c r="AB27" s="59"/>
      <c r="AC27" s="59"/>
      <c r="AD27" s="59"/>
      <c r="AE27" s="59"/>
      <c r="AF27" s="59"/>
      <c r="AG27" s="59"/>
      <c r="AH27" s="55">
        <v>21</v>
      </c>
      <c r="AI27" s="20">
        <v>1.1000000000000001</v>
      </c>
      <c r="AJ27" s="17">
        <v>3</v>
      </c>
      <c r="AK27" s="17" t="s">
        <v>85</v>
      </c>
      <c r="AL27" s="37"/>
      <c r="AN27" s="45"/>
      <c r="AO27" s="45"/>
    </row>
    <row r="28" spans="3:42" hidden="1">
      <c r="C28" s="60" t="s">
        <v>86</v>
      </c>
      <c r="D28" s="61"/>
      <c r="E28" s="61"/>
      <c r="F28" s="62"/>
      <c r="G28" s="62"/>
      <c r="H28" s="52"/>
      <c r="I28" s="652">
        <f>COUNT(B40:B300)</f>
        <v>259</v>
      </c>
      <c r="J28" s="653"/>
      <c r="K28" s="2" t="s">
        <v>87</v>
      </c>
      <c r="L28" s="2" t="s">
        <v>88</v>
      </c>
      <c r="M28" s="53" t="e">
        <f>M316</f>
        <v>#REF!</v>
      </c>
      <c r="N28" s="54" t="e">
        <f>M28/M27</f>
        <v>#REF!</v>
      </c>
      <c r="U28" s="23" t="s">
        <v>83</v>
      </c>
      <c r="V28" s="63" t="s">
        <v>89</v>
      </c>
      <c r="W28" s="30">
        <f t="shared" si="0"/>
        <v>0.10810810810810811</v>
      </c>
      <c r="X28" s="47">
        <v>70</v>
      </c>
      <c r="Y28" s="15">
        <f>COUNTIF($H$40:$H$298,X28)</f>
        <v>28</v>
      </c>
      <c r="Z28" s="33">
        <f t="shared" si="1"/>
        <v>1960</v>
      </c>
      <c r="AA28" s="34">
        <v>81</v>
      </c>
      <c r="AC28" s="3"/>
      <c r="AD28" s="3"/>
      <c r="AE28" s="3"/>
      <c r="AF28" s="3"/>
      <c r="AG28" s="3"/>
      <c r="AH28" s="55">
        <v>22</v>
      </c>
      <c r="AI28" s="20">
        <v>0.97</v>
      </c>
      <c r="AJ28" s="17">
        <v>4</v>
      </c>
      <c r="AK28" s="17" t="s">
        <v>90</v>
      </c>
      <c r="AL28" s="37"/>
      <c r="AN28" s="45"/>
      <c r="AO28" s="45"/>
    </row>
    <row r="29" spans="3:42" hidden="1">
      <c r="C29" s="64"/>
      <c r="D29" s="64"/>
      <c r="E29" s="64"/>
      <c r="F29" s="64"/>
      <c r="G29" s="64"/>
      <c r="H29" s="64"/>
      <c r="I29" s="65"/>
      <c r="J29" s="65"/>
      <c r="W29" s="66">
        <f>SUM(W10:W28)</f>
        <v>1</v>
      </c>
      <c r="X29" s="67">
        <f>SUM(X10:X28)</f>
        <v>1578</v>
      </c>
      <c r="Y29" s="68">
        <f>SUM(Y10:Y28)</f>
        <v>259</v>
      </c>
      <c r="Z29" s="69">
        <f>SUM(Z10:Z28)</f>
        <v>17551</v>
      </c>
      <c r="AA29" s="43">
        <f>SUM(AA10:AA28)</f>
        <v>1805</v>
      </c>
      <c r="AC29" s="3"/>
      <c r="AD29" s="3"/>
      <c r="AE29" s="3"/>
      <c r="AF29" s="3"/>
      <c r="AG29" s="3"/>
      <c r="AH29" s="55">
        <v>1</v>
      </c>
      <c r="AI29" s="20">
        <v>1.08</v>
      </c>
      <c r="AJ29" s="17">
        <v>5</v>
      </c>
      <c r="AK29" s="17" t="s">
        <v>91</v>
      </c>
      <c r="AL29" s="70"/>
      <c r="AN29" s="45"/>
      <c r="AO29" s="45"/>
    </row>
    <row r="30" spans="3:42" hidden="1">
      <c r="C30" s="71" t="s">
        <v>4</v>
      </c>
      <c r="D30" s="71"/>
      <c r="E30" s="71"/>
      <c r="F30" s="71"/>
      <c r="G30" s="71"/>
      <c r="H30" s="71"/>
      <c r="I30" s="72"/>
      <c r="J30" s="73">
        <v>0.01</v>
      </c>
      <c r="M30" s="57">
        <f>[43]HPP!$G$18</f>
        <v>0.41727741322426332</v>
      </c>
      <c r="U30" s="24"/>
      <c r="V30" s="24"/>
      <c r="W30" s="24"/>
      <c r="X30" s="24"/>
      <c r="AC30" s="3"/>
      <c r="AD30" s="3"/>
      <c r="AE30" s="3"/>
      <c r="AF30" s="3"/>
      <c r="AG30" s="3"/>
      <c r="AH30" s="55">
        <v>2</v>
      </c>
      <c r="AI30" s="74">
        <v>0.95</v>
      </c>
      <c r="AJ30" s="17">
        <v>6</v>
      </c>
      <c r="AK30" s="17" t="s">
        <v>92</v>
      </c>
      <c r="AN30" s="45"/>
      <c r="AO30" s="45"/>
    </row>
    <row r="31" spans="3:42" hidden="1">
      <c r="C31" s="75"/>
      <c r="D31" s="75"/>
      <c r="E31" s="75"/>
      <c r="F31" s="75"/>
      <c r="G31" s="75"/>
      <c r="H31" s="75"/>
      <c r="I31" s="76"/>
      <c r="J31" s="76"/>
      <c r="U31" s="24"/>
      <c r="V31" s="24"/>
      <c r="W31" s="24"/>
      <c r="X31" s="24"/>
      <c r="AC31" s="3"/>
      <c r="AD31" s="3"/>
      <c r="AE31" s="3"/>
      <c r="AF31" s="3"/>
      <c r="AG31" s="3"/>
      <c r="AH31" s="24"/>
      <c r="AI31" s="77" t="s">
        <v>93</v>
      </c>
      <c r="AJ31" s="24"/>
    </row>
    <row r="32" spans="3:42" hidden="1">
      <c r="C32" s="52" t="s">
        <v>94</v>
      </c>
      <c r="D32" s="52"/>
      <c r="E32" s="52"/>
      <c r="F32" s="52"/>
      <c r="G32" s="52"/>
      <c r="H32" s="78">
        <v>1</v>
      </c>
      <c r="I32" s="79">
        <f>J32/$I$28</f>
        <v>0</v>
      </c>
      <c r="J32" s="80">
        <f>COUNTIF(AE41:AE301,H32)</f>
        <v>0</v>
      </c>
      <c r="K32" s="2" t="s">
        <v>87</v>
      </c>
      <c r="M32" s="2" t="s">
        <v>95</v>
      </c>
      <c r="N32" s="21">
        <v>0.2</v>
      </c>
      <c r="O32" s="2" t="s">
        <v>95</v>
      </c>
      <c r="P32" s="21">
        <v>0.2</v>
      </c>
      <c r="S32" s="35"/>
      <c r="U32" s="81" t="s">
        <v>96</v>
      </c>
      <c r="V32" s="81"/>
      <c r="W32" s="81"/>
      <c r="X32" s="82">
        <f>MIN(AF41:AF301)</f>
        <v>0</v>
      </c>
      <c r="Y32" s="82"/>
      <c r="Z32" s="82"/>
      <c r="AA32" s="82" t="e">
        <f>MIN(#REF!)</f>
        <v>#REF!</v>
      </c>
      <c r="AC32" s="3"/>
      <c r="AD32" s="3"/>
      <c r="AE32" s="3"/>
      <c r="AF32" s="3"/>
      <c r="AG32" s="3"/>
      <c r="AI32" s="83"/>
    </row>
    <row r="33" spans="1:42" hidden="1">
      <c r="C33" s="52" t="s">
        <v>97</v>
      </c>
      <c r="D33" s="52"/>
      <c r="E33" s="52"/>
      <c r="F33" s="52"/>
      <c r="G33" s="52"/>
      <c r="H33" s="78">
        <v>2</v>
      </c>
      <c r="I33" s="79">
        <f>J33/$I$28</f>
        <v>0</v>
      </c>
      <c r="J33" s="80"/>
      <c r="K33" s="2" t="s">
        <v>87</v>
      </c>
      <c r="M33" s="2" t="s">
        <v>98</v>
      </c>
      <c r="N33" s="21">
        <v>0</v>
      </c>
      <c r="O33" s="2" t="s">
        <v>98</v>
      </c>
      <c r="P33" s="21">
        <v>0</v>
      </c>
      <c r="S33" s="35"/>
      <c r="U33" s="52" t="s">
        <v>99</v>
      </c>
      <c r="V33" s="52"/>
      <c r="W33" s="52"/>
      <c r="X33" s="82">
        <f>MAX(AF41:AF301)</f>
        <v>0</v>
      </c>
      <c r="Y33" s="82"/>
      <c r="Z33" s="82"/>
      <c r="AA33" s="82" t="e">
        <f>MAX(#REF!)</f>
        <v>#REF!</v>
      </c>
      <c r="AC33" s="3"/>
      <c r="AD33" s="3"/>
      <c r="AE33" s="3"/>
      <c r="AF33" s="3"/>
      <c r="AG33" s="3"/>
      <c r="AI33" s="83"/>
    </row>
    <row r="34" spans="1:42" hidden="1">
      <c r="C34" s="60" t="s">
        <v>100</v>
      </c>
      <c r="D34" s="61"/>
      <c r="E34" s="61"/>
      <c r="F34" s="62"/>
      <c r="G34" s="62"/>
      <c r="H34" s="78">
        <v>3</v>
      </c>
      <c r="I34" s="79">
        <f>J34/$I$28</f>
        <v>0</v>
      </c>
      <c r="J34" s="80">
        <f>COUNTIF(AE41:AE301,H34)</f>
        <v>0</v>
      </c>
      <c r="K34" s="2" t="s">
        <v>87</v>
      </c>
      <c r="M34" s="2" t="s">
        <v>100</v>
      </c>
      <c r="N34" s="21">
        <v>0.1</v>
      </c>
      <c r="O34" s="2" t="s">
        <v>100</v>
      </c>
      <c r="P34" s="21">
        <v>0.1</v>
      </c>
      <c r="R34" s="85"/>
      <c r="S34" s="35"/>
      <c r="U34" s="52" t="s">
        <v>101</v>
      </c>
      <c r="V34" s="52"/>
      <c r="W34" s="52"/>
      <c r="X34" s="82" t="e">
        <f>AVERAGE(AF41:AF301)</f>
        <v>#DIV/0!</v>
      </c>
      <c r="Y34" s="82" t="e">
        <f>#REF!-#REF!</f>
        <v>#REF!</v>
      </c>
      <c r="Z34" s="82"/>
      <c r="AA34" s="82" t="e">
        <f>AVERAGE(#REF!)</f>
        <v>#REF!</v>
      </c>
      <c r="AC34" s="3"/>
      <c r="AD34" s="3"/>
      <c r="AE34" s="3"/>
      <c r="AF34" s="3"/>
      <c r="AG34" s="3"/>
      <c r="AI34" s="83"/>
      <c r="AN34" s="43"/>
      <c r="AO34" s="43"/>
    </row>
    <row r="35" spans="1:42">
      <c r="AN35" s="4"/>
      <c r="AO35" s="4"/>
      <c r="AP35" s="4"/>
    </row>
    <row r="36" spans="1:42" s="4" customFormat="1" ht="25.5">
      <c r="A36" s="86"/>
      <c r="B36" s="87"/>
      <c r="C36" s="658" t="s">
        <v>102</v>
      </c>
      <c r="D36" s="659"/>
      <c r="E36" s="88"/>
      <c r="F36" s="87" t="s">
        <v>103</v>
      </c>
      <c r="G36" s="87" t="s">
        <v>104</v>
      </c>
      <c r="H36" s="87" t="s">
        <v>105</v>
      </c>
      <c r="I36" s="87" t="s">
        <v>106</v>
      </c>
      <c r="J36" s="87" t="s">
        <v>107</v>
      </c>
      <c r="K36" s="87" t="s">
        <v>108</v>
      </c>
      <c r="L36" s="87" t="s">
        <v>109</v>
      </c>
      <c r="M36" s="656"/>
      <c r="N36" s="656"/>
      <c r="O36" s="656"/>
      <c r="P36" s="656"/>
      <c r="Q36" s="656"/>
      <c r="R36" s="656"/>
      <c r="S36" s="659"/>
      <c r="T36" s="89"/>
      <c r="U36" s="656" t="s">
        <v>110</v>
      </c>
      <c r="V36" s="656"/>
      <c r="W36" s="656"/>
      <c r="X36" s="656"/>
      <c r="Y36" s="656"/>
      <c r="Z36" s="656"/>
      <c r="AA36" s="659"/>
      <c r="AB36" s="89"/>
      <c r="AC36" s="87" t="s">
        <v>111</v>
      </c>
      <c r="AD36" s="87" t="s">
        <v>112</v>
      </c>
      <c r="AE36" s="87" t="s">
        <v>113</v>
      </c>
      <c r="AF36" s="87"/>
      <c r="AG36" s="87" t="s">
        <v>114</v>
      </c>
      <c r="AH36" s="660" t="s">
        <v>115</v>
      </c>
      <c r="AI36" s="661"/>
      <c r="AJ36" s="661"/>
      <c r="AK36" s="661"/>
      <c r="AL36" s="661"/>
      <c r="AM36" s="661"/>
      <c r="AN36" s="661"/>
      <c r="AO36" s="661"/>
      <c r="AP36" s="662"/>
    </row>
    <row r="37" spans="1:42" s="4" customFormat="1">
      <c r="A37" s="86"/>
      <c r="B37" s="87"/>
      <c r="C37" s="91"/>
      <c r="D37" s="88"/>
      <c r="E37" s="88"/>
      <c r="F37" s="87"/>
      <c r="G37" s="87"/>
      <c r="H37" s="87"/>
      <c r="I37" s="87"/>
      <c r="J37" s="87"/>
      <c r="K37" s="87"/>
      <c r="L37" s="87"/>
      <c r="M37" s="87" t="s">
        <v>116</v>
      </c>
      <c r="N37" s="87" t="s">
        <v>117</v>
      </c>
      <c r="O37" s="87" t="s">
        <v>118</v>
      </c>
      <c r="P37" s="87" t="s">
        <v>119</v>
      </c>
      <c r="Q37" s="87" t="s">
        <v>120</v>
      </c>
      <c r="R37" s="87" t="s">
        <v>121</v>
      </c>
      <c r="S37" s="87" t="s">
        <v>122</v>
      </c>
      <c r="T37" s="92"/>
      <c r="U37" s="87" t="s">
        <v>116</v>
      </c>
      <c r="V37" s="87" t="s">
        <v>117</v>
      </c>
      <c r="W37" s="87" t="s">
        <v>118</v>
      </c>
      <c r="X37" s="87" t="s">
        <v>119</v>
      </c>
      <c r="Y37" s="87" t="s">
        <v>120</v>
      </c>
      <c r="Z37" s="87" t="s">
        <v>121</v>
      </c>
      <c r="AA37" s="87" t="s">
        <v>122</v>
      </c>
      <c r="AB37" s="92"/>
      <c r="AC37" s="87"/>
      <c r="AD37" s="87"/>
      <c r="AE37" s="87"/>
      <c r="AF37" s="87"/>
      <c r="AG37" s="87"/>
      <c r="AH37" s="87" t="s">
        <v>116</v>
      </c>
      <c r="AI37" s="87" t="s">
        <v>117</v>
      </c>
      <c r="AJ37" s="87" t="s">
        <v>118</v>
      </c>
      <c r="AK37" s="87" t="s">
        <v>119</v>
      </c>
      <c r="AL37" s="87" t="s">
        <v>120</v>
      </c>
      <c r="AM37" s="87" t="s">
        <v>121</v>
      </c>
      <c r="AN37" s="91" t="s">
        <v>122</v>
      </c>
      <c r="AO37" s="241" t="s">
        <v>240</v>
      </c>
      <c r="AP37" s="241" t="s">
        <v>241</v>
      </c>
    </row>
    <row r="38" spans="1:42" s="4" customFormat="1">
      <c r="A38" s="86"/>
      <c r="B38" s="87"/>
      <c r="C38" s="91"/>
      <c r="D38" s="88"/>
      <c r="E38" s="88"/>
      <c r="F38" s="87"/>
      <c r="G38" s="87"/>
      <c r="H38" s="87"/>
      <c r="I38" s="87"/>
      <c r="J38" s="87"/>
      <c r="K38" s="87"/>
      <c r="L38" s="87"/>
      <c r="M38" s="93" t="e">
        <f t="shared" ref="M38:S38" si="2">1-M39</f>
        <v>#REF!</v>
      </c>
      <c r="N38" s="93" t="e">
        <f t="shared" si="2"/>
        <v>#REF!</v>
      </c>
      <c r="O38" s="93" t="e">
        <f t="shared" si="2"/>
        <v>#REF!</v>
      </c>
      <c r="P38" s="93" t="e">
        <f t="shared" si="2"/>
        <v>#REF!</v>
      </c>
      <c r="Q38" s="93" t="e">
        <f t="shared" si="2"/>
        <v>#REF!</v>
      </c>
      <c r="R38" s="93" t="e">
        <f t="shared" si="2"/>
        <v>#REF!</v>
      </c>
      <c r="S38" s="93" t="e">
        <f t="shared" si="2"/>
        <v>#REF!</v>
      </c>
      <c r="T38" s="94"/>
      <c r="U38" s="87"/>
      <c r="V38" s="87"/>
      <c r="W38" s="87"/>
      <c r="X38" s="87"/>
      <c r="Y38" s="87"/>
      <c r="Z38" s="87"/>
      <c r="AA38" s="87"/>
      <c r="AB38" s="94"/>
      <c r="AC38" s="87"/>
      <c r="AD38" s="87"/>
      <c r="AE38" s="87"/>
      <c r="AF38" s="87"/>
      <c r="AG38" s="87"/>
      <c r="AH38" s="95"/>
      <c r="AI38" s="87"/>
      <c r="AJ38" s="95"/>
      <c r="AK38" s="95"/>
      <c r="AL38" s="95"/>
      <c r="AM38" s="95"/>
      <c r="AN38" s="330"/>
      <c r="AO38" s="331"/>
      <c r="AP38" s="331"/>
    </row>
    <row r="39" spans="1:42" s="4" customFormat="1">
      <c r="A39" s="86"/>
      <c r="B39" s="87"/>
      <c r="C39" s="242"/>
      <c r="D39" s="243"/>
      <c r="E39" s="243"/>
      <c r="F39" s="244"/>
      <c r="G39" s="244"/>
      <c r="H39" s="244"/>
      <c r="I39" s="244"/>
      <c r="J39" s="244"/>
      <c r="K39" s="244"/>
      <c r="L39" s="244"/>
      <c r="M39" s="245" t="e">
        <f t="shared" ref="M39:S39" si="3">M40/$O$40</f>
        <v>#REF!</v>
      </c>
      <c r="N39" s="245" t="e">
        <f t="shared" si="3"/>
        <v>#REF!</v>
      </c>
      <c r="O39" s="245" t="e">
        <f t="shared" si="3"/>
        <v>#REF!</v>
      </c>
      <c r="P39" s="245" t="e">
        <f t="shared" si="3"/>
        <v>#REF!</v>
      </c>
      <c r="Q39" s="245" t="e">
        <f t="shared" si="3"/>
        <v>#REF!</v>
      </c>
      <c r="R39" s="245" t="e">
        <f t="shared" si="3"/>
        <v>#REF!</v>
      </c>
      <c r="S39" s="245" t="e">
        <f t="shared" si="3"/>
        <v>#REF!</v>
      </c>
      <c r="T39" s="246"/>
      <c r="U39" s="244"/>
      <c r="V39" s="244"/>
      <c r="W39" s="244"/>
      <c r="X39" s="244"/>
      <c r="Y39" s="244"/>
      <c r="Z39" s="244"/>
      <c r="AA39" s="244"/>
      <c r="AB39" s="246"/>
      <c r="AC39" s="244"/>
      <c r="AD39" s="244"/>
      <c r="AE39" s="244"/>
      <c r="AF39" s="244"/>
      <c r="AG39" s="244"/>
      <c r="AH39" s="247"/>
      <c r="AI39" s="244"/>
      <c r="AJ39" s="247"/>
      <c r="AK39" s="247"/>
      <c r="AL39" s="247"/>
      <c r="AM39" s="247"/>
      <c r="AN39" s="332"/>
      <c r="AO39" s="333"/>
      <c r="AP39" s="334"/>
    </row>
    <row r="40" spans="1:42">
      <c r="A40" s="3">
        <v>1</v>
      </c>
      <c r="B40" s="249">
        <v>1</v>
      </c>
      <c r="C40" s="250" t="s">
        <v>132</v>
      </c>
      <c r="D40" s="251" t="s">
        <v>24</v>
      </c>
      <c r="E40" s="252"/>
      <c r="F40" s="40" t="s">
        <v>39</v>
      </c>
      <c r="G40" s="253">
        <f t="shared" ref="G40:G103" si="4">SUMIF($V$10:$V$28,F40,$AA$10:$AA$28)</f>
        <v>113</v>
      </c>
      <c r="H40" s="253">
        <f t="shared" ref="H40:H103" si="5">SUMIF($V$10:$V$28,F40,$X$10:$X$28)</f>
        <v>101</v>
      </c>
      <c r="I40" s="254">
        <f t="shared" ref="I40:I103" si="6">$I$27</f>
        <v>26966806</v>
      </c>
      <c r="J40" s="254">
        <f t="shared" ref="J40:J103" si="7">SUMIF($AN$4:$AN$22,D40,$AP$4:$AP$22)</f>
        <v>6</v>
      </c>
      <c r="K40" s="255">
        <f t="shared" ref="K40:K103" si="8">IF(J40=$AJ$25,$AI$25,IF(J40=$AJ$26,$AI$26,IF(J40=$AJ$27,$AI$27,IF(J40=$AJ$28,$AI$28,IF(J40=$AJ$29,$AI$29,IF(J40=$AJ$30,$AI$30))))))</f>
        <v>0.95</v>
      </c>
      <c r="L40" s="256" t="e">
        <f>SUMIF($AN$4:$AN$22,D40,#REF!)</f>
        <v>#REF!</v>
      </c>
      <c r="M40" s="257" t="e">
        <f t="shared" ref="M40:M103" si="9">$O40/(1+6%/12)^36</f>
        <v>#REF!</v>
      </c>
      <c r="N40" s="257" t="e">
        <f t="shared" ref="N40:N103" si="10">$O40/(1+6%/12)^12</f>
        <v>#REF!</v>
      </c>
      <c r="O40" s="257" t="e">
        <f t="shared" ref="O40:O103" si="11">$I$27*K40*L40</f>
        <v>#REF!</v>
      </c>
      <c r="P40" s="257" t="e">
        <f t="shared" ref="P40:P103" si="12">$O40*(1+6%/12)^12</f>
        <v>#REF!</v>
      </c>
      <c r="Q40" s="258" t="e">
        <f t="shared" ref="Q40:R103" si="13">O40</f>
        <v>#REF!</v>
      </c>
      <c r="R40" s="257" t="e">
        <f t="shared" si="13"/>
        <v>#REF!</v>
      </c>
      <c r="S40" s="257" t="e">
        <f t="shared" ref="S40:S103" si="14">$O40*(1+6%/12)^24</f>
        <v>#REF!</v>
      </c>
      <c r="T40" s="257"/>
      <c r="U40" s="257" t="e">
        <f t="shared" ref="U40:U103" si="15">M40*H40</f>
        <v>#REF!</v>
      </c>
      <c r="V40" s="257" t="e">
        <f t="shared" ref="V40:V103" si="16">N40*H40</f>
        <v>#REF!</v>
      </c>
      <c r="W40" s="257" t="e">
        <f t="shared" ref="W40:W103" si="17">O40*H40</f>
        <v>#REF!</v>
      </c>
      <c r="X40" s="258" t="e">
        <f t="shared" ref="X40:X103" si="18">P40*H40</f>
        <v>#REF!</v>
      </c>
      <c r="Y40" s="258" t="e">
        <f t="shared" ref="Y40:Y103" si="19">Q40*H40</f>
        <v>#REF!</v>
      </c>
      <c r="Z40" s="257" t="e">
        <f t="shared" ref="Z40:Z103" si="20">R40*H40</f>
        <v>#REF!</v>
      </c>
      <c r="AA40" s="257" t="e">
        <f t="shared" ref="AA40:AA103" si="21">S40*H40</f>
        <v>#REF!</v>
      </c>
      <c r="AB40" s="257"/>
      <c r="AC40" s="32" t="str">
        <f t="shared" ref="AC40:AC103" si="22">IF(AE40=$H$32,$M$32,IF(AE40=$H$33,$M$33,IF(AE40=$H$34,$M$34)))</f>
        <v>BERTAHAP</v>
      </c>
      <c r="AD40" s="259">
        <f t="shared" ref="AD40:AD103" si="23">IF(AC40=$M$32,$N$32,IF(AC40=$M$33,$N$33,$N$34))</f>
        <v>0</v>
      </c>
      <c r="AE40" s="260">
        <v>2</v>
      </c>
      <c r="AF40" s="261"/>
      <c r="AG40" s="257" t="e">
        <f>IF(AF40&gt;#REF!,"LB","KR")</f>
        <v>#REF!</v>
      </c>
      <c r="AH40" s="261">
        <v>2378423000</v>
      </c>
      <c r="AI40" s="261">
        <v>2680862000</v>
      </c>
      <c r="AJ40" s="261">
        <v>2846212000</v>
      </c>
      <c r="AK40" s="262">
        <v>3021760000</v>
      </c>
      <c r="AL40" s="262">
        <v>2846212000</v>
      </c>
      <c r="AM40" s="261">
        <v>3021760000</v>
      </c>
      <c r="AN40" s="261">
        <v>3208136000</v>
      </c>
      <c r="AO40" s="51">
        <v>3016984720</v>
      </c>
      <c r="AP40" s="42">
        <v>3203065600</v>
      </c>
    </row>
    <row r="41" spans="1:42" ht="15" customHeight="1">
      <c r="A41" s="3">
        <f t="shared" ref="A41:A104" si="24">A40+1</f>
        <v>2</v>
      </c>
      <c r="B41" s="249">
        <v>2</v>
      </c>
      <c r="C41" s="250" t="s">
        <v>132</v>
      </c>
      <c r="D41" s="251" t="s">
        <v>35</v>
      </c>
      <c r="E41" s="252"/>
      <c r="F41" s="40" t="s">
        <v>42</v>
      </c>
      <c r="G41" s="253">
        <f t="shared" si="4"/>
        <v>78</v>
      </c>
      <c r="H41" s="253">
        <f t="shared" si="5"/>
        <v>66</v>
      </c>
      <c r="I41" s="254">
        <f t="shared" si="6"/>
        <v>26966806</v>
      </c>
      <c r="J41" s="254">
        <f t="shared" si="7"/>
        <v>2</v>
      </c>
      <c r="K41" s="255">
        <f t="shared" si="8"/>
        <v>0.93</v>
      </c>
      <c r="L41" s="256" t="e">
        <f>SUMIF($AN$4:$AN$22,D41,#REF!)</f>
        <v>#REF!</v>
      </c>
      <c r="M41" s="257" t="e">
        <f t="shared" si="9"/>
        <v>#REF!</v>
      </c>
      <c r="N41" s="257" t="e">
        <f t="shared" si="10"/>
        <v>#REF!</v>
      </c>
      <c r="O41" s="257" t="e">
        <f t="shared" si="11"/>
        <v>#REF!</v>
      </c>
      <c r="P41" s="257" t="e">
        <f t="shared" si="12"/>
        <v>#REF!</v>
      </c>
      <c r="Q41" s="258" t="e">
        <f t="shared" si="13"/>
        <v>#REF!</v>
      </c>
      <c r="R41" s="257" t="e">
        <f t="shared" si="13"/>
        <v>#REF!</v>
      </c>
      <c r="S41" s="257" t="e">
        <f t="shared" si="14"/>
        <v>#REF!</v>
      </c>
      <c r="T41" s="257"/>
      <c r="U41" s="257" t="e">
        <f t="shared" si="15"/>
        <v>#REF!</v>
      </c>
      <c r="V41" s="257" t="e">
        <f t="shared" si="16"/>
        <v>#REF!</v>
      </c>
      <c r="W41" s="257" t="e">
        <f t="shared" si="17"/>
        <v>#REF!</v>
      </c>
      <c r="X41" s="258" t="e">
        <f t="shared" si="18"/>
        <v>#REF!</v>
      </c>
      <c r="Y41" s="258" t="e">
        <f t="shared" si="19"/>
        <v>#REF!</v>
      </c>
      <c r="Z41" s="257" t="e">
        <f t="shared" si="20"/>
        <v>#REF!</v>
      </c>
      <c r="AA41" s="257" t="e">
        <f t="shared" si="21"/>
        <v>#REF!</v>
      </c>
      <c r="AB41" s="257"/>
      <c r="AC41" s="32" t="str">
        <f t="shared" si="22"/>
        <v>BERTAHAP</v>
      </c>
      <c r="AD41" s="259">
        <f t="shared" si="23"/>
        <v>0</v>
      </c>
      <c r="AE41" s="260">
        <v>2</v>
      </c>
      <c r="AF41" s="261"/>
      <c r="AG41" s="257" t="e">
        <f>IF(AF41&gt;#REF!,"LB","KR")</f>
        <v>#REF!</v>
      </c>
      <c r="AH41" s="261">
        <v>1521497000</v>
      </c>
      <c r="AI41" s="261">
        <v>1714970000</v>
      </c>
      <c r="AJ41" s="261">
        <v>1820745000</v>
      </c>
      <c r="AK41" s="262">
        <v>1933045000</v>
      </c>
      <c r="AL41" s="262">
        <v>1820745000</v>
      </c>
      <c r="AM41" s="261">
        <v>1933045000</v>
      </c>
      <c r="AN41" s="261">
        <v>2052271000</v>
      </c>
      <c r="AO41" s="51">
        <v>1929989700</v>
      </c>
      <c r="AP41" s="42">
        <v>2049027700</v>
      </c>
    </row>
    <row r="42" spans="1:42">
      <c r="A42" s="3">
        <f t="shared" si="24"/>
        <v>3</v>
      </c>
      <c r="B42" s="249">
        <v>3</v>
      </c>
      <c r="C42" s="250" t="s">
        <v>132</v>
      </c>
      <c r="D42" s="251" t="s">
        <v>41</v>
      </c>
      <c r="E42" s="252"/>
      <c r="F42" s="40" t="s">
        <v>45</v>
      </c>
      <c r="G42" s="253">
        <f t="shared" si="4"/>
        <v>60</v>
      </c>
      <c r="H42" s="253">
        <f t="shared" si="5"/>
        <v>52</v>
      </c>
      <c r="I42" s="254">
        <f t="shared" si="6"/>
        <v>26966806</v>
      </c>
      <c r="J42" s="254">
        <f t="shared" si="7"/>
        <v>2</v>
      </c>
      <c r="K42" s="255">
        <f t="shared" si="8"/>
        <v>0.93</v>
      </c>
      <c r="L42" s="256" t="e">
        <f>SUMIF($AN$4:$AN$22,D42,#REF!)</f>
        <v>#REF!</v>
      </c>
      <c r="M42" s="257" t="e">
        <f t="shared" si="9"/>
        <v>#REF!</v>
      </c>
      <c r="N42" s="257" t="e">
        <f t="shared" si="10"/>
        <v>#REF!</v>
      </c>
      <c r="O42" s="257" t="e">
        <f t="shared" si="11"/>
        <v>#REF!</v>
      </c>
      <c r="P42" s="257" t="e">
        <f t="shared" si="12"/>
        <v>#REF!</v>
      </c>
      <c r="Q42" s="258" t="e">
        <f t="shared" si="13"/>
        <v>#REF!</v>
      </c>
      <c r="R42" s="257" t="e">
        <f t="shared" si="13"/>
        <v>#REF!</v>
      </c>
      <c r="S42" s="257" t="e">
        <f t="shared" si="14"/>
        <v>#REF!</v>
      </c>
      <c r="T42" s="257"/>
      <c r="U42" s="257" t="e">
        <f t="shared" si="15"/>
        <v>#REF!</v>
      </c>
      <c r="V42" s="257" t="e">
        <f t="shared" si="16"/>
        <v>#REF!</v>
      </c>
      <c r="W42" s="257" t="e">
        <f t="shared" si="17"/>
        <v>#REF!</v>
      </c>
      <c r="X42" s="258" t="e">
        <f t="shared" si="18"/>
        <v>#REF!</v>
      </c>
      <c r="Y42" s="258" t="e">
        <f t="shared" si="19"/>
        <v>#REF!</v>
      </c>
      <c r="Z42" s="257" t="e">
        <f t="shared" si="20"/>
        <v>#REF!</v>
      </c>
      <c r="AA42" s="257" t="e">
        <f t="shared" si="21"/>
        <v>#REF!</v>
      </c>
      <c r="AB42" s="257"/>
      <c r="AC42" s="32" t="str">
        <f t="shared" si="22"/>
        <v>BERTAHAP</v>
      </c>
      <c r="AD42" s="259">
        <f t="shared" si="23"/>
        <v>0</v>
      </c>
      <c r="AE42" s="260">
        <v>2</v>
      </c>
      <c r="AF42" s="261"/>
      <c r="AG42" s="257" t="e">
        <f>IF(AF42&gt;#REF!,"LB","KR")</f>
        <v>#REF!</v>
      </c>
      <c r="AH42" s="261">
        <v>1198755000</v>
      </c>
      <c r="AI42" s="261">
        <v>1351188000</v>
      </c>
      <c r="AJ42" s="261">
        <v>1434527000</v>
      </c>
      <c r="AK42" s="262">
        <v>1523005000</v>
      </c>
      <c r="AL42" s="262">
        <v>1434527000</v>
      </c>
      <c r="AM42" s="261">
        <v>1523005000</v>
      </c>
      <c r="AN42" s="261">
        <v>1616941000</v>
      </c>
      <c r="AO42" s="51">
        <v>1520598620</v>
      </c>
      <c r="AP42" s="42">
        <v>1614385300</v>
      </c>
    </row>
    <row r="43" spans="1:42">
      <c r="A43" s="3">
        <f t="shared" si="24"/>
        <v>4</v>
      </c>
      <c r="B43" s="249">
        <v>4</v>
      </c>
      <c r="C43" s="250" t="s">
        <v>132</v>
      </c>
      <c r="D43" s="251">
        <v>10</v>
      </c>
      <c r="E43" s="252"/>
      <c r="F43" s="40" t="s">
        <v>48</v>
      </c>
      <c r="G43" s="253">
        <f t="shared" si="4"/>
        <v>74</v>
      </c>
      <c r="H43" s="253">
        <f t="shared" si="5"/>
        <v>63</v>
      </c>
      <c r="I43" s="254">
        <f t="shared" si="6"/>
        <v>26966806</v>
      </c>
      <c r="J43" s="254">
        <f t="shared" si="7"/>
        <v>2</v>
      </c>
      <c r="K43" s="255">
        <f t="shared" si="8"/>
        <v>0.93</v>
      </c>
      <c r="L43" s="256" t="e">
        <f>SUMIF($AN$4:$AN$22,D43,#REF!)</f>
        <v>#REF!</v>
      </c>
      <c r="M43" s="257" t="e">
        <f t="shared" si="9"/>
        <v>#REF!</v>
      </c>
      <c r="N43" s="257" t="e">
        <f t="shared" si="10"/>
        <v>#REF!</v>
      </c>
      <c r="O43" s="257" t="e">
        <f t="shared" si="11"/>
        <v>#REF!</v>
      </c>
      <c r="P43" s="257" t="e">
        <f t="shared" si="12"/>
        <v>#REF!</v>
      </c>
      <c r="Q43" s="258" t="e">
        <f t="shared" si="13"/>
        <v>#REF!</v>
      </c>
      <c r="R43" s="257" t="e">
        <f t="shared" si="13"/>
        <v>#REF!</v>
      </c>
      <c r="S43" s="257" t="e">
        <f t="shared" si="14"/>
        <v>#REF!</v>
      </c>
      <c r="T43" s="257"/>
      <c r="U43" s="257" t="e">
        <f t="shared" si="15"/>
        <v>#REF!</v>
      </c>
      <c r="V43" s="257" t="e">
        <f t="shared" si="16"/>
        <v>#REF!</v>
      </c>
      <c r="W43" s="257" t="e">
        <f t="shared" si="17"/>
        <v>#REF!</v>
      </c>
      <c r="X43" s="258" t="e">
        <f t="shared" si="18"/>
        <v>#REF!</v>
      </c>
      <c r="Y43" s="258" t="e">
        <f t="shared" si="19"/>
        <v>#REF!</v>
      </c>
      <c r="Z43" s="257" t="e">
        <f t="shared" si="20"/>
        <v>#REF!</v>
      </c>
      <c r="AA43" s="257" t="e">
        <f t="shared" si="21"/>
        <v>#REF!</v>
      </c>
      <c r="AB43" s="257"/>
      <c r="AC43" s="32" t="str">
        <f t="shared" si="22"/>
        <v>BERTAHAP</v>
      </c>
      <c r="AD43" s="259">
        <f t="shared" si="23"/>
        <v>0</v>
      </c>
      <c r="AE43" s="260">
        <v>2</v>
      </c>
      <c r="AF43" s="261"/>
      <c r="AG43" s="257" t="e">
        <f>IF(AF43&gt;#REF!,"LB","KR")</f>
        <v>#REF!</v>
      </c>
      <c r="AH43" s="261">
        <v>1452338000</v>
      </c>
      <c r="AI43" s="261">
        <v>1637017000</v>
      </c>
      <c r="AJ43" s="261">
        <v>1737984000</v>
      </c>
      <c r="AK43" s="262">
        <v>1845179000</v>
      </c>
      <c r="AL43" s="262">
        <v>1737984000</v>
      </c>
      <c r="AM43" s="261">
        <v>1845179000</v>
      </c>
      <c r="AN43" s="261">
        <v>1958986000</v>
      </c>
      <c r="AO43" s="51">
        <v>1842263040</v>
      </c>
      <c r="AP43" s="42">
        <v>1955889740</v>
      </c>
    </row>
    <row r="44" spans="1:42">
      <c r="A44" s="3">
        <f t="shared" si="24"/>
        <v>5</v>
      </c>
      <c r="B44" s="249">
        <v>5</v>
      </c>
      <c r="C44" s="250" t="s">
        <v>132</v>
      </c>
      <c r="D44" s="285">
        <v>12</v>
      </c>
      <c r="E44" s="252"/>
      <c r="F44" s="40" t="s">
        <v>50</v>
      </c>
      <c r="G44" s="253">
        <f t="shared" si="4"/>
        <v>67</v>
      </c>
      <c r="H44" s="253">
        <f t="shared" si="5"/>
        <v>57</v>
      </c>
      <c r="I44" s="254">
        <f t="shared" si="6"/>
        <v>26966806</v>
      </c>
      <c r="J44" s="254">
        <f t="shared" si="7"/>
        <v>2</v>
      </c>
      <c r="K44" s="255">
        <f t="shared" si="8"/>
        <v>0.93</v>
      </c>
      <c r="L44" s="256" t="e">
        <f>SUMIF($AN$4:$AN$22,D44,#REF!)</f>
        <v>#REF!</v>
      </c>
      <c r="M44" s="257" t="e">
        <f t="shared" si="9"/>
        <v>#REF!</v>
      </c>
      <c r="N44" s="257" t="e">
        <f t="shared" si="10"/>
        <v>#REF!</v>
      </c>
      <c r="O44" s="257" t="e">
        <f t="shared" si="11"/>
        <v>#REF!</v>
      </c>
      <c r="P44" s="257" t="e">
        <f t="shared" si="12"/>
        <v>#REF!</v>
      </c>
      <c r="Q44" s="258" t="e">
        <f t="shared" si="13"/>
        <v>#REF!</v>
      </c>
      <c r="R44" s="257" t="e">
        <f t="shared" si="13"/>
        <v>#REF!</v>
      </c>
      <c r="S44" s="257" t="e">
        <f t="shared" si="14"/>
        <v>#REF!</v>
      </c>
      <c r="T44" s="257"/>
      <c r="U44" s="257" t="e">
        <f t="shared" si="15"/>
        <v>#REF!</v>
      </c>
      <c r="V44" s="257" t="e">
        <f t="shared" si="16"/>
        <v>#REF!</v>
      </c>
      <c r="W44" s="257" t="e">
        <f t="shared" si="17"/>
        <v>#REF!</v>
      </c>
      <c r="X44" s="258" t="e">
        <f t="shared" si="18"/>
        <v>#REF!</v>
      </c>
      <c r="Y44" s="258" t="e">
        <f t="shared" si="19"/>
        <v>#REF!</v>
      </c>
      <c r="Z44" s="257" t="e">
        <f t="shared" si="20"/>
        <v>#REF!</v>
      </c>
      <c r="AA44" s="257" t="e">
        <f t="shared" si="21"/>
        <v>#REF!</v>
      </c>
      <c r="AB44" s="257"/>
      <c r="AC44" s="32" t="str">
        <f t="shared" si="22"/>
        <v>BERTAHAP</v>
      </c>
      <c r="AD44" s="259">
        <f t="shared" si="23"/>
        <v>0</v>
      </c>
      <c r="AE44" s="260">
        <v>2</v>
      </c>
      <c r="AF44" s="261"/>
      <c r="AG44" s="257" t="e">
        <f>IF(AF44&gt;#REF!,"LB","KR")</f>
        <v>#REF!</v>
      </c>
      <c r="AH44" s="261">
        <v>1314020000</v>
      </c>
      <c r="AI44" s="261">
        <v>1481110000</v>
      </c>
      <c r="AJ44" s="261">
        <v>1572462000</v>
      </c>
      <c r="AK44" s="262">
        <v>1669448000</v>
      </c>
      <c r="AL44" s="262">
        <v>1572462000</v>
      </c>
      <c r="AM44" s="261">
        <v>1669448000</v>
      </c>
      <c r="AN44" s="261">
        <v>1772416000</v>
      </c>
      <c r="AO44" s="51">
        <v>1666809720</v>
      </c>
      <c r="AP44" s="42">
        <v>1769614880</v>
      </c>
    </row>
    <row r="45" spans="1:42">
      <c r="A45" s="3">
        <f t="shared" si="24"/>
        <v>6</v>
      </c>
      <c r="B45" s="249">
        <v>6</v>
      </c>
      <c r="C45" s="250" t="s">
        <v>132</v>
      </c>
      <c r="D45" s="251">
        <v>16</v>
      </c>
      <c r="E45" s="252"/>
      <c r="F45" s="40" t="s">
        <v>52</v>
      </c>
      <c r="G45" s="253">
        <f t="shared" si="4"/>
        <v>71</v>
      </c>
      <c r="H45" s="253">
        <f t="shared" si="5"/>
        <v>63</v>
      </c>
      <c r="I45" s="254">
        <f t="shared" si="6"/>
        <v>26966806</v>
      </c>
      <c r="J45" s="254">
        <f t="shared" si="7"/>
        <v>2</v>
      </c>
      <c r="K45" s="255">
        <f t="shared" si="8"/>
        <v>0.93</v>
      </c>
      <c r="L45" s="256" t="e">
        <f>SUMIF($AN$4:$AN$22,D45,#REF!)</f>
        <v>#REF!</v>
      </c>
      <c r="M45" s="257" t="e">
        <f t="shared" si="9"/>
        <v>#REF!</v>
      </c>
      <c r="N45" s="257" t="e">
        <f t="shared" si="10"/>
        <v>#REF!</v>
      </c>
      <c r="O45" s="257" t="e">
        <f t="shared" si="11"/>
        <v>#REF!</v>
      </c>
      <c r="P45" s="257" t="e">
        <f t="shared" si="12"/>
        <v>#REF!</v>
      </c>
      <c r="Q45" s="258" t="e">
        <f t="shared" si="13"/>
        <v>#REF!</v>
      </c>
      <c r="R45" s="257" t="e">
        <f t="shared" si="13"/>
        <v>#REF!</v>
      </c>
      <c r="S45" s="257" t="e">
        <f t="shared" si="14"/>
        <v>#REF!</v>
      </c>
      <c r="T45" s="257"/>
      <c r="U45" s="257" t="e">
        <f t="shared" si="15"/>
        <v>#REF!</v>
      </c>
      <c r="V45" s="257" t="e">
        <f t="shared" si="16"/>
        <v>#REF!</v>
      </c>
      <c r="W45" s="257" t="e">
        <f t="shared" si="17"/>
        <v>#REF!</v>
      </c>
      <c r="X45" s="258" t="e">
        <f t="shared" si="18"/>
        <v>#REF!</v>
      </c>
      <c r="Y45" s="258" t="e">
        <f t="shared" si="19"/>
        <v>#REF!</v>
      </c>
      <c r="Z45" s="257" t="e">
        <f t="shared" si="20"/>
        <v>#REF!</v>
      </c>
      <c r="AA45" s="257" t="e">
        <f t="shared" si="21"/>
        <v>#REF!</v>
      </c>
      <c r="AB45" s="257"/>
      <c r="AC45" s="32" t="str">
        <f t="shared" si="22"/>
        <v>BERTAHAP</v>
      </c>
      <c r="AD45" s="259">
        <f t="shared" si="23"/>
        <v>0</v>
      </c>
      <c r="AE45" s="260">
        <v>2</v>
      </c>
      <c r="AF45" s="261"/>
      <c r="AG45" s="257" t="e">
        <f>IF(AF45&gt;#REF!,"LB","KR")</f>
        <v>#REF!</v>
      </c>
      <c r="AH45" s="261">
        <v>1452338000</v>
      </c>
      <c r="AI45" s="261">
        <v>1637017000</v>
      </c>
      <c r="AJ45" s="261">
        <v>1737984000</v>
      </c>
      <c r="AK45" s="262">
        <v>1845179000</v>
      </c>
      <c r="AL45" s="262">
        <v>1737984000</v>
      </c>
      <c r="AM45" s="261">
        <v>1845179000</v>
      </c>
      <c r="AN45" s="261">
        <v>1958986000</v>
      </c>
      <c r="AO45" s="51">
        <v>1842263040</v>
      </c>
      <c r="AP45" s="42">
        <v>1955889740</v>
      </c>
    </row>
    <row r="46" spans="1:42">
      <c r="A46" s="3">
        <f t="shared" si="24"/>
        <v>7</v>
      </c>
      <c r="B46" s="249">
        <v>7</v>
      </c>
      <c r="C46" s="250" t="s">
        <v>132</v>
      </c>
      <c r="D46" s="285">
        <v>18</v>
      </c>
      <c r="E46" s="252"/>
      <c r="F46" s="40" t="s">
        <v>54</v>
      </c>
      <c r="G46" s="253">
        <f t="shared" si="4"/>
        <v>97</v>
      </c>
      <c r="H46" s="253">
        <f t="shared" si="5"/>
        <v>85</v>
      </c>
      <c r="I46" s="254">
        <f t="shared" si="6"/>
        <v>26966806</v>
      </c>
      <c r="J46" s="254">
        <f t="shared" si="7"/>
        <v>2</v>
      </c>
      <c r="K46" s="255">
        <f t="shared" si="8"/>
        <v>0.93</v>
      </c>
      <c r="L46" s="256" t="e">
        <f>SUMIF($AN$4:$AN$22,D46,#REF!)</f>
        <v>#REF!</v>
      </c>
      <c r="M46" s="257" t="e">
        <f t="shared" si="9"/>
        <v>#REF!</v>
      </c>
      <c r="N46" s="257" t="e">
        <f t="shared" si="10"/>
        <v>#REF!</v>
      </c>
      <c r="O46" s="257" t="e">
        <f t="shared" si="11"/>
        <v>#REF!</v>
      </c>
      <c r="P46" s="257" t="e">
        <f t="shared" si="12"/>
        <v>#REF!</v>
      </c>
      <c r="Q46" s="258" t="e">
        <f t="shared" si="13"/>
        <v>#REF!</v>
      </c>
      <c r="R46" s="257" t="e">
        <f t="shared" si="13"/>
        <v>#REF!</v>
      </c>
      <c r="S46" s="257" t="e">
        <f t="shared" si="14"/>
        <v>#REF!</v>
      </c>
      <c r="T46" s="257"/>
      <c r="U46" s="257" t="e">
        <f t="shared" si="15"/>
        <v>#REF!</v>
      </c>
      <c r="V46" s="257" t="e">
        <f t="shared" si="16"/>
        <v>#REF!</v>
      </c>
      <c r="W46" s="257" t="e">
        <f t="shared" si="17"/>
        <v>#REF!</v>
      </c>
      <c r="X46" s="258" t="e">
        <f t="shared" si="18"/>
        <v>#REF!</v>
      </c>
      <c r="Y46" s="258" t="e">
        <f t="shared" si="19"/>
        <v>#REF!</v>
      </c>
      <c r="Z46" s="257" t="e">
        <f t="shared" si="20"/>
        <v>#REF!</v>
      </c>
      <c r="AA46" s="257" t="e">
        <f t="shared" si="21"/>
        <v>#REF!</v>
      </c>
      <c r="AB46" s="257"/>
      <c r="AC46" s="32" t="str">
        <f t="shared" si="22"/>
        <v>BERTAHAP</v>
      </c>
      <c r="AD46" s="259">
        <f t="shared" si="23"/>
        <v>0</v>
      </c>
      <c r="AE46" s="260">
        <v>2</v>
      </c>
      <c r="AF46" s="261"/>
      <c r="AG46" s="257" t="e">
        <f>IF(AF46&gt;#REF!,"LB","KR")</f>
        <v>#REF!</v>
      </c>
      <c r="AH46" s="261">
        <v>1959503000</v>
      </c>
      <c r="AI46" s="261">
        <v>2208673000</v>
      </c>
      <c r="AJ46" s="261">
        <v>2344899000</v>
      </c>
      <c r="AK46" s="262">
        <v>2489527000</v>
      </c>
      <c r="AL46" s="262">
        <v>2344899000</v>
      </c>
      <c r="AM46" s="261">
        <v>2489527000</v>
      </c>
      <c r="AN46" s="261">
        <v>2643076000</v>
      </c>
      <c r="AO46" s="51">
        <v>2485592940</v>
      </c>
      <c r="AP46" s="42">
        <v>2638898620</v>
      </c>
    </row>
    <row r="47" spans="1:42">
      <c r="A47" s="3">
        <f t="shared" si="24"/>
        <v>8</v>
      </c>
      <c r="B47" s="249">
        <v>8</v>
      </c>
      <c r="C47" s="250" t="s">
        <v>132</v>
      </c>
      <c r="D47" s="285">
        <v>20</v>
      </c>
      <c r="E47" s="252"/>
      <c r="F47" s="40" t="s">
        <v>70</v>
      </c>
      <c r="G47" s="253">
        <f t="shared" si="4"/>
        <v>60</v>
      </c>
      <c r="H47" s="253">
        <f t="shared" si="5"/>
        <v>51</v>
      </c>
      <c r="I47" s="254">
        <f t="shared" si="6"/>
        <v>26966806</v>
      </c>
      <c r="J47" s="254">
        <f t="shared" si="7"/>
        <v>2</v>
      </c>
      <c r="K47" s="255">
        <f t="shared" si="8"/>
        <v>0.93</v>
      </c>
      <c r="L47" s="256" t="e">
        <f>SUMIF($AN$4:$AN$22,D47,#REF!)</f>
        <v>#REF!</v>
      </c>
      <c r="M47" s="257" t="e">
        <f t="shared" si="9"/>
        <v>#REF!</v>
      </c>
      <c r="N47" s="257" t="e">
        <f t="shared" si="10"/>
        <v>#REF!</v>
      </c>
      <c r="O47" s="257" t="e">
        <f t="shared" si="11"/>
        <v>#REF!</v>
      </c>
      <c r="P47" s="257" t="e">
        <f t="shared" si="12"/>
        <v>#REF!</v>
      </c>
      <c r="Q47" s="258" t="e">
        <f t="shared" si="13"/>
        <v>#REF!</v>
      </c>
      <c r="R47" s="257" t="e">
        <f t="shared" si="13"/>
        <v>#REF!</v>
      </c>
      <c r="S47" s="257" t="e">
        <f t="shared" si="14"/>
        <v>#REF!</v>
      </c>
      <c r="T47" s="257"/>
      <c r="U47" s="257" t="e">
        <f t="shared" si="15"/>
        <v>#REF!</v>
      </c>
      <c r="V47" s="257" t="e">
        <f t="shared" si="16"/>
        <v>#REF!</v>
      </c>
      <c r="W47" s="257" t="e">
        <f t="shared" si="17"/>
        <v>#REF!</v>
      </c>
      <c r="X47" s="258" t="e">
        <f t="shared" si="18"/>
        <v>#REF!</v>
      </c>
      <c r="Y47" s="258" t="e">
        <f t="shared" si="19"/>
        <v>#REF!</v>
      </c>
      <c r="Z47" s="257" t="e">
        <f t="shared" si="20"/>
        <v>#REF!</v>
      </c>
      <c r="AA47" s="257" t="e">
        <f t="shared" si="21"/>
        <v>#REF!</v>
      </c>
      <c r="AB47" s="257"/>
      <c r="AC47" s="32" t="str">
        <f t="shared" si="22"/>
        <v>BERTAHAP</v>
      </c>
      <c r="AD47" s="259">
        <f t="shared" si="23"/>
        <v>0</v>
      </c>
      <c r="AE47" s="260">
        <v>2</v>
      </c>
      <c r="AF47" s="261"/>
      <c r="AG47" s="257" t="e">
        <f>IF(AF47&gt;#REF!,"LB","KR")</f>
        <v>#REF!</v>
      </c>
      <c r="AH47" s="261">
        <v>1175702000</v>
      </c>
      <c r="AI47" s="261">
        <v>1325204000</v>
      </c>
      <c r="AJ47" s="261">
        <v>1406940000</v>
      </c>
      <c r="AK47" s="262">
        <v>1493717000</v>
      </c>
      <c r="AL47" s="262">
        <v>1406940000</v>
      </c>
      <c r="AM47" s="261">
        <v>1493717000</v>
      </c>
      <c r="AN47" s="261">
        <v>1585846000</v>
      </c>
      <c r="AO47" s="51">
        <v>1491356400</v>
      </c>
      <c r="AP47" s="42">
        <v>1583340020</v>
      </c>
    </row>
    <row r="48" spans="1:42">
      <c r="A48" s="3">
        <f t="shared" si="24"/>
        <v>9</v>
      </c>
      <c r="B48" s="249">
        <v>9</v>
      </c>
      <c r="C48" s="250" t="s">
        <v>132</v>
      </c>
      <c r="D48" s="285">
        <v>22</v>
      </c>
      <c r="E48" s="252"/>
      <c r="F48" s="40" t="s">
        <v>89</v>
      </c>
      <c r="G48" s="253">
        <f t="shared" si="4"/>
        <v>81</v>
      </c>
      <c r="H48" s="253">
        <f t="shared" si="5"/>
        <v>70</v>
      </c>
      <c r="I48" s="254">
        <f t="shared" si="6"/>
        <v>26966806</v>
      </c>
      <c r="J48" s="254">
        <f t="shared" si="7"/>
        <v>4</v>
      </c>
      <c r="K48" s="255">
        <f t="shared" si="8"/>
        <v>0.97</v>
      </c>
      <c r="L48" s="256" t="e">
        <f>SUMIF($AN$4:$AN$22,D48,#REF!)</f>
        <v>#REF!</v>
      </c>
      <c r="M48" s="257" t="e">
        <f t="shared" si="9"/>
        <v>#REF!</v>
      </c>
      <c r="N48" s="257" t="e">
        <f t="shared" si="10"/>
        <v>#REF!</v>
      </c>
      <c r="O48" s="257" t="e">
        <f t="shared" si="11"/>
        <v>#REF!</v>
      </c>
      <c r="P48" s="257" t="e">
        <f t="shared" si="12"/>
        <v>#REF!</v>
      </c>
      <c r="Q48" s="258" t="e">
        <f t="shared" si="13"/>
        <v>#REF!</v>
      </c>
      <c r="R48" s="257" t="e">
        <f t="shared" si="13"/>
        <v>#REF!</v>
      </c>
      <c r="S48" s="257" t="e">
        <f t="shared" si="14"/>
        <v>#REF!</v>
      </c>
      <c r="T48" s="257"/>
      <c r="U48" s="257" t="e">
        <f t="shared" si="15"/>
        <v>#REF!</v>
      </c>
      <c r="V48" s="257" t="e">
        <f t="shared" si="16"/>
        <v>#REF!</v>
      </c>
      <c r="W48" s="257" t="e">
        <f t="shared" si="17"/>
        <v>#REF!</v>
      </c>
      <c r="X48" s="258" t="e">
        <f t="shared" si="18"/>
        <v>#REF!</v>
      </c>
      <c r="Y48" s="258" t="e">
        <f t="shared" si="19"/>
        <v>#REF!</v>
      </c>
      <c r="Z48" s="257" t="e">
        <f t="shared" si="20"/>
        <v>#REF!</v>
      </c>
      <c r="AA48" s="257" t="e">
        <f t="shared" si="21"/>
        <v>#REF!</v>
      </c>
      <c r="AB48" s="257"/>
      <c r="AC48" s="32" t="str">
        <f t="shared" si="22"/>
        <v>BERTAHAP</v>
      </c>
      <c r="AD48" s="259">
        <f t="shared" si="23"/>
        <v>0</v>
      </c>
      <c r="AE48" s="260">
        <v>2</v>
      </c>
      <c r="AF48" s="261"/>
      <c r="AG48" s="257" t="e">
        <f>IF(AF48&gt;#REF!,"LB","KR")</f>
        <v>#REF!</v>
      </c>
      <c r="AH48" s="261">
        <v>1683115000</v>
      </c>
      <c r="AI48" s="261">
        <v>1897140000</v>
      </c>
      <c r="AJ48" s="261">
        <v>2014151000</v>
      </c>
      <c r="AK48" s="262">
        <v>2138380000</v>
      </c>
      <c r="AL48" s="262">
        <v>2014151000</v>
      </c>
      <c r="AM48" s="261">
        <v>2138380000</v>
      </c>
      <c r="AN48" s="261">
        <v>2270270000</v>
      </c>
      <c r="AO48" s="51">
        <v>2135000060</v>
      </c>
      <c r="AP48" s="42">
        <v>2266682800</v>
      </c>
    </row>
    <row r="49" spans="1:42">
      <c r="A49" s="3">
        <f t="shared" si="24"/>
        <v>10</v>
      </c>
      <c r="B49" s="249">
        <v>1</v>
      </c>
      <c r="C49" s="250" t="s">
        <v>134</v>
      </c>
      <c r="D49" s="251" t="s">
        <v>24</v>
      </c>
      <c r="E49" s="252"/>
      <c r="F49" s="40" t="s">
        <v>39</v>
      </c>
      <c r="G49" s="253">
        <f t="shared" si="4"/>
        <v>113</v>
      </c>
      <c r="H49" s="253">
        <f t="shared" si="5"/>
        <v>101</v>
      </c>
      <c r="I49" s="254">
        <f t="shared" si="6"/>
        <v>26966806</v>
      </c>
      <c r="J49" s="254">
        <f t="shared" si="7"/>
        <v>6</v>
      </c>
      <c r="K49" s="255">
        <f t="shared" si="8"/>
        <v>0.95</v>
      </c>
      <c r="L49" s="256" t="e">
        <f>SUMIF($AN$4:$AN$22,D49,#REF!)</f>
        <v>#REF!</v>
      </c>
      <c r="M49" s="257" t="e">
        <f t="shared" si="9"/>
        <v>#REF!</v>
      </c>
      <c r="N49" s="257" t="e">
        <f t="shared" si="10"/>
        <v>#REF!</v>
      </c>
      <c r="O49" s="257" t="e">
        <f t="shared" si="11"/>
        <v>#REF!</v>
      </c>
      <c r="P49" s="257" t="e">
        <f t="shared" si="12"/>
        <v>#REF!</v>
      </c>
      <c r="Q49" s="258" t="e">
        <f t="shared" si="13"/>
        <v>#REF!</v>
      </c>
      <c r="R49" s="257" t="e">
        <f t="shared" si="13"/>
        <v>#REF!</v>
      </c>
      <c r="S49" s="257" t="e">
        <f t="shared" si="14"/>
        <v>#REF!</v>
      </c>
      <c r="T49" s="257"/>
      <c r="U49" s="257" t="e">
        <f t="shared" si="15"/>
        <v>#REF!</v>
      </c>
      <c r="V49" s="257" t="e">
        <f t="shared" si="16"/>
        <v>#REF!</v>
      </c>
      <c r="W49" s="257" t="e">
        <f t="shared" si="17"/>
        <v>#REF!</v>
      </c>
      <c r="X49" s="258" t="e">
        <f t="shared" si="18"/>
        <v>#REF!</v>
      </c>
      <c r="Y49" s="258" t="e">
        <f t="shared" si="19"/>
        <v>#REF!</v>
      </c>
      <c r="Z49" s="257" t="e">
        <f t="shared" si="20"/>
        <v>#REF!</v>
      </c>
      <c r="AA49" s="257" t="e">
        <f t="shared" si="21"/>
        <v>#REF!</v>
      </c>
      <c r="AB49" s="257"/>
      <c r="AC49" s="32" t="str">
        <f t="shared" si="22"/>
        <v>BERTAHAP</v>
      </c>
      <c r="AD49" s="259">
        <f t="shared" si="23"/>
        <v>0</v>
      </c>
      <c r="AE49" s="260">
        <v>2</v>
      </c>
      <c r="AF49" s="261"/>
      <c r="AG49" s="257" t="e">
        <f>IF(AF49&gt;#REF!,"LB","KR")</f>
        <v>#REF!</v>
      </c>
      <c r="AH49" s="261">
        <v>2378423000</v>
      </c>
      <c r="AI49" s="261">
        <v>2680862000</v>
      </c>
      <c r="AJ49" s="261">
        <v>2846212000</v>
      </c>
      <c r="AK49" s="262">
        <v>3021760000</v>
      </c>
      <c r="AL49" s="262">
        <v>2846212000</v>
      </c>
      <c r="AM49" s="261">
        <v>3021760000</v>
      </c>
      <c r="AN49" s="261">
        <v>3208136000</v>
      </c>
      <c r="AO49" s="51">
        <v>3016984720</v>
      </c>
      <c r="AP49" s="42">
        <v>3203065600</v>
      </c>
    </row>
    <row r="50" spans="1:42">
      <c r="A50" s="3">
        <f t="shared" si="24"/>
        <v>11</v>
      </c>
      <c r="B50" s="249">
        <v>2</v>
      </c>
      <c r="C50" s="250" t="s">
        <v>134</v>
      </c>
      <c r="D50" s="251" t="s">
        <v>35</v>
      </c>
      <c r="E50" s="252"/>
      <c r="F50" s="40" t="s">
        <v>42</v>
      </c>
      <c r="G50" s="253">
        <f t="shared" si="4"/>
        <v>78</v>
      </c>
      <c r="H50" s="253">
        <f t="shared" si="5"/>
        <v>66</v>
      </c>
      <c r="I50" s="254">
        <f t="shared" si="6"/>
        <v>26966806</v>
      </c>
      <c r="J50" s="254">
        <f t="shared" si="7"/>
        <v>2</v>
      </c>
      <c r="K50" s="255">
        <f t="shared" si="8"/>
        <v>0.93</v>
      </c>
      <c r="L50" s="256" t="e">
        <f>SUMIF($AN$4:$AN$22,D50,#REF!)</f>
        <v>#REF!</v>
      </c>
      <c r="M50" s="257" t="e">
        <f t="shared" si="9"/>
        <v>#REF!</v>
      </c>
      <c r="N50" s="257" t="e">
        <f t="shared" si="10"/>
        <v>#REF!</v>
      </c>
      <c r="O50" s="257" t="e">
        <f t="shared" si="11"/>
        <v>#REF!</v>
      </c>
      <c r="P50" s="257" t="e">
        <f t="shared" si="12"/>
        <v>#REF!</v>
      </c>
      <c r="Q50" s="258" t="e">
        <f t="shared" si="13"/>
        <v>#REF!</v>
      </c>
      <c r="R50" s="257" t="e">
        <f t="shared" si="13"/>
        <v>#REF!</v>
      </c>
      <c r="S50" s="257" t="e">
        <f t="shared" si="14"/>
        <v>#REF!</v>
      </c>
      <c r="T50" s="257"/>
      <c r="U50" s="257" t="e">
        <f t="shared" si="15"/>
        <v>#REF!</v>
      </c>
      <c r="V50" s="257" t="e">
        <f t="shared" si="16"/>
        <v>#REF!</v>
      </c>
      <c r="W50" s="257" t="e">
        <f t="shared" si="17"/>
        <v>#REF!</v>
      </c>
      <c r="X50" s="258" t="e">
        <f t="shared" si="18"/>
        <v>#REF!</v>
      </c>
      <c r="Y50" s="258" t="e">
        <f t="shared" si="19"/>
        <v>#REF!</v>
      </c>
      <c r="Z50" s="257" t="e">
        <f t="shared" si="20"/>
        <v>#REF!</v>
      </c>
      <c r="AA50" s="257" t="e">
        <f t="shared" si="21"/>
        <v>#REF!</v>
      </c>
      <c r="AB50" s="257"/>
      <c r="AC50" s="32" t="str">
        <f t="shared" si="22"/>
        <v>BERTAHAP</v>
      </c>
      <c r="AD50" s="259">
        <f t="shared" si="23"/>
        <v>0</v>
      </c>
      <c r="AE50" s="260">
        <v>2</v>
      </c>
      <c r="AF50" s="261"/>
      <c r="AG50" s="257" t="e">
        <f>IF(AF50&gt;#REF!,"LB","KR")</f>
        <v>#REF!</v>
      </c>
      <c r="AH50" s="261">
        <v>1521497000</v>
      </c>
      <c r="AI50" s="261">
        <v>1714970000</v>
      </c>
      <c r="AJ50" s="261">
        <v>1820745000</v>
      </c>
      <c r="AK50" s="262">
        <v>1933045000</v>
      </c>
      <c r="AL50" s="262">
        <v>1820745000</v>
      </c>
      <c r="AM50" s="261">
        <v>1933045000</v>
      </c>
      <c r="AN50" s="261">
        <v>2052271000</v>
      </c>
      <c r="AO50" s="51">
        <v>1929989700</v>
      </c>
      <c r="AP50" s="42">
        <v>2049027700</v>
      </c>
    </row>
    <row r="51" spans="1:42">
      <c r="A51" s="3">
        <f t="shared" si="24"/>
        <v>12</v>
      </c>
      <c r="B51" s="249">
        <v>3</v>
      </c>
      <c r="C51" s="250" t="s">
        <v>134</v>
      </c>
      <c r="D51" s="251" t="s">
        <v>41</v>
      </c>
      <c r="E51" s="252"/>
      <c r="F51" s="40" t="s">
        <v>45</v>
      </c>
      <c r="G51" s="253">
        <f t="shared" si="4"/>
        <v>60</v>
      </c>
      <c r="H51" s="253">
        <f t="shared" si="5"/>
        <v>52</v>
      </c>
      <c r="I51" s="254">
        <f t="shared" si="6"/>
        <v>26966806</v>
      </c>
      <c r="J51" s="254">
        <f t="shared" si="7"/>
        <v>2</v>
      </c>
      <c r="K51" s="255">
        <f t="shared" si="8"/>
        <v>0.93</v>
      </c>
      <c r="L51" s="256" t="e">
        <f>SUMIF($AN$4:$AN$22,D51,#REF!)</f>
        <v>#REF!</v>
      </c>
      <c r="M51" s="257" t="e">
        <f t="shared" si="9"/>
        <v>#REF!</v>
      </c>
      <c r="N51" s="257" t="e">
        <f t="shared" si="10"/>
        <v>#REF!</v>
      </c>
      <c r="O51" s="257" t="e">
        <f t="shared" si="11"/>
        <v>#REF!</v>
      </c>
      <c r="P51" s="257" t="e">
        <f t="shared" si="12"/>
        <v>#REF!</v>
      </c>
      <c r="Q51" s="258" t="e">
        <f t="shared" si="13"/>
        <v>#REF!</v>
      </c>
      <c r="R51" s="257" t="e">
        <f t="shared" si="13"/>
        <v>#REF!</v>
      </c>
      <c r="S51" s="257" t="e">
        <f t="shared" si="14"/>
        <v>#REF!</v>
      </c>
      <c r="T51" s="257"/>
      <c r="U51" s="257" t="e">
        <f t="shared" si="15"/>
        <v>#REF!</v>
      </c>
      <c r="V51" s="257" t="e">
        <f t="shared" si="16"/>
        <v>#REF!</v>
      </c>
      <c r="W51" s="257" t="e">
        <f t="shared" si="17"/>
        <v>#REF!</v>
      </c>
      <c r="X51" s="258" t="e">
        <f t="shared" si="18"/>
        <v>#REF!</v>
      </c>
      <c r="Y51" s="258" t="e">
        <f t="shared" si="19"/>
        <v>#REF!</v>
      </c>
      <c r="Z51" s="257" t="e">
        <f t="shared" si="20"/>
        <v>#REF!</v>
      </c>
      <c r="AA51" s="257" t="e">
        <f t="shared" si="21"/>
        <v>#REF!</v>
      </c>
      <c r="AB51" s="257"/>
      <c r="AC51" s="32" t="str">
        <f t="shared" si="22"/>
        <v>BERTAHAP</v>
      </c>
      <c r="AD51" s="259">
        <f t="shared" si="23"/>
        <v>0</v>
      </c>
      <c r="AE51" s="260">
        <v>2</v>
      </c>
      <c r="AF51" s="261"/>
      <c r="AG51" s="257" t="e">
        <f>IF(AF51&gt;#REF!,"LB","KR")</f>
        <v>#REF!</v>
      </c>
      <c r="AH51" s="261">
        <v>1198755000</v>
      </c>
      <c r="AI51" s="261">
        <v>1351188000</v>
      </c>
      <c r="AJ51" s="261">
        <v>1434527000</v>
      </c>
      <c r="AK51" s="262">
        <v>1523005000</v>
      </c>
      <c r="AL51" s="262">
        <v>1434527000</v>
      </c>
      <c r="AM51" s="261">
        <v>1523005000</v>
      </c>
      <c r="AN51" s="261">
        <v>1616941000</v>
      </c>
      <c r="AO51" s="51">
        <v>1520598620</v>
      </c>
      <c r="AP51" s="42">
        <v>1614385300</v>
      </c>
    </row>
    <row r="52" spans="1:42">
      <c r="A52" s="3">
        <f t="shared" si="24"/>
        <v>13</v>
      </c>
      <c r="B52" s="249">
        <v>4</v>
      </c>
      <c r="C52" s="250" t="s">
        <v>134</v>
      </c>
      <c r="D52" s="251">
        <v>10</v>
      </c>
      <c r="E52" s="252"/>
      <c r="F52" s="40" t="s">
        <v>48</v>
      </c>
      <c r="G52" s="253">
        <f t="shared" si="4"/>
        <v>74</v>
      </c>
      <c r="H52" s="253">
        <f t="shared" si="5"/>
        <v>63</v>
      </c>
      <c r="I52" s="254">
        <f t="shared" si="6"/>
        <v>26966806</v>
      </c>
      <c r="J52" s="254">
        <f t="shared" si="7"/>
        <v>2</v>
      </c>
      <c r="K52" s="255">
        <f t="shared" si="8"/>
        <v>0.93</v>
      </c>
      <c r="L52" s="256" t="e">
        <f>SUMIF($AN$4:$AN$22,D52,#REF!)</f>
        <v>#REF!</v>
      </c>
      <c r="M52" s="257" t="e">
        <f t="shared" si="9"/>
        <v>#REF!</v>
      </c>
      <c r="N52" s="257" t="e">
        <f t="shared" si="10"/>
        <v>#REF!</v>
      </c>
      <c r="O52" s="257" t="e">
        <f t="shared" si="11"/>
        <v>#REF!</v>
      </c>
      <c r="P52" s="257" t="e">
        <f t="shared" si="12"/>
        <v>#REF!</v>
      </c>
      <c r="Q52" s="258" t="e">
        <f t="shared" si="13"/>
        <v>#REF!</v>
      </c>
      <c r="R52" s="257" t="e">
        <f t="shared" si="13"/>
        <v>#REF!</v>
      </c>
      <c r="S52" s="257" t="e">
        <f t="shared" si="14"/>
        <v>#REF!</v>
      </c>
      <c r="T52" s="257"/>
      <c r="U52" s="257" t="e">
        <f t="shared" si="15"/>
        <v>#REF!</v>
      </c>
      <c r="V52" s="257" t="e">
        <f t="shared" si="16"/>
        <v>#REF!</v>
      </c>
      <c r="W52" s="257" t="e">
        <f t="shared" si="17"/>
        <v>#REF!</v>
      </c>
      <c r="X52" s="258" t="e">
        <f t="shared" si="18"/>
        <v>#REF!</v>
      </c>
      <c r="Y52" s="258" t="e">
        <f t="shared" si="19"/>
        <v>#REF!</v>
      </c>
      <c r="Z52" s="257" t="e">
        <f t="shared" si="20"/>
        <v>#REF!</v>
      </c>
      <c r="AA52" s="257" t="e">
        <f t="shared" si="21"/>
        <v>#REF!</v>
      </c>
      <c r="AB52" s="257"/>
      <c r="AC52" s="32" t="str">
        <f t="shared" si="22"/>
        <v>BERTAHAP</v>
      </c>
      <c r="AD52" s="259">
        <f t="shared" si="23"/>
        <v>0</v>
      </c>
      <c r="AE52" s="260">
        <v>2</v>
      </c>
      <c r="AF52" s="261"/>
      <c r="AG52" s="257" t="e">
        <f>IF(AF52&gt;#REF!,"LB","KR")</f>
        <v>#REF!</v>
      </c>
      <c r="AH52" s="261">
        <v>1452338000</v>
      </c>
      <c r="AI52" s="261">
        <v>1637017000</v>
      </c>
      <c r="AJ52" s="261">
        <v>1737984000</v>
      </c>
      <c r="AK52" s="262">
        <v>1845179000</v>
      </c>
      <c r="AL52" s="262">
        <v>1737984000</v>
      </c>
      <c r="AM52" s="261">
        <v>1845179000</v>
      </c>
      <c r="AN52" s="261">
        <v>1958986000</v>
      </c>
      <c r="AO52" s="51">
        <v>1842263040</v>
      </c>
      <c r="AP52" s="42">
        <v>1955889740</v>
      </c>
    </row>
    <row r="53" spans="1:42">
      <c r="A53" s="3">
        <f t="shared" si="24"/>
        <v>14</v>
      </c>
      <c r="B53" s="249">
        <v>5</v>
      </c>
      <c r="C53" s="250" t="s">
        <v>134</v>
      </c>
      <c r="D53" s="285">
        <v>12</v>
      </c>
      <c r="E53" s="252"/>
      <c r="F53" s="40" t="s">
        <v>50</v>
      </c>
      <c r="G53" s="253">
        <f t="shared" si="4"/>
        <v>67</v>
      </c>
      <c r="H53" s="253">
        <f t="shared" si="5"/>
        <v>57</v>
      </c>
      <c r="I53" s="254">
        <f t="shared" si="6"/>
        <v>26966806</v>
      </c>
      <c r="J53" s="254">
        <f t="shared" si="7"/>
        <v>2</v>
      </c>
      <c r="K53" s="255">
        <f t="shared" si="8"/>
        <v>0.93</v>
      </c>
      <c r="L53" s="256" t="e">
        <f>SUMIF($AN$4:$AN$22,D53,#REF!)</f>
        <v>#REF!</v>
      </c>
      <c r="M53" s="257" t="e">
        <f t="shared" si="9"/>
        <v>#REF!</v>
      </c>
      <c r="N53" s="257" t="e">
        <f t="shared" si="10"/>
        <v>#REF!</v>
      </c>
      <c r="O53" s="257" t="e">
        <f t="shared" si="11"/>
        <v>#REF!</v>
      </c>
      <c r="P53" s="257" t="e">
        <f t="shared" si="12"/>
        <v>#REF!</v>
      </c>
      <c r="Q53" s="258" t="e">
        <f t="shared" si="13"/>
        <v>#REF!</v>
      </c>
      <c r="R53" s="257" t="e">
        <f t="shared" si="13"/>
        <v>#REF!</v>
      </c>
      <c r="S53" s="257" t="e">
        <f t="shared" si="14"/>
        <v>#REF!</v>
      </c>
      <c r="T53" s="257"/>
      <c r="U53" s="257" t="e">
        <f t="shared" si="15"/>
        <v>#REF!</v>
      </c>
      <c r="V53" s="257" t="e">
        <f t="shared" si="16"/>
        <v>#REF!</v>
      </c>
      <c r="W53" s="257" t="e">
        <f t="shared" si="17"/>
        <v>#REF!</v>
      </c>
      <c r="X53" s="258" t="e">
        <f t="shared" si="18"/>
        <v>#REF!</v>
      </c>
      <c r="Y53" s="258" t="e">
        <f t="shared" si="19"/>
        <v>#REF!</v>
      </c>
      <c r="Z53" s="257" t="e">
        <f t="shared" si="20"/>
        <v>#REF!</v>
      </c>
      <c r="AA53" s="257" t="e">
        <f t="shared" si="21"/>
        <v>#REF!</v>
      </c>
      <c r="AB53" s="257"/>
      <c r="AC53" s="32" t="str">
        <f t="shared" si="22"/>
        <v>BERTAHAP</v>
      </c>
      <c r="AD53" s="259">
        <f t="shared" si="23"/>
        <v>0</v>
      </c>
      <c r="AE53" s="260">
        <v>2</v>
      </c>
      <c r="AF53" s="261"/>
      <c r="AG53" s="257" t="e">
        <f>IF(AF53&gt;#REF!,"LB","KR")</f>
        <v>#REF!</v>
      </c>
      <c r="AH53" s="261">
        <v>1314020000</v>
      </c>
      <c r="AI53" s="261">
        <v>1481110000</v>
      </c>
      <c r="AJ53" s="261">
        <v>1572462000</v>
      </c>
      <c r="AK53" s="262">
        <v>1669448000</v>
      </c>
      <c r="AL53" s="262">
        <v>1572462000</v>
      </c>
      <c r="AM53" s="261">
        <v>1669448000</v>
      </c>
      <c r="AN53" s="261">
        <v>1772416000</v>
      </c>
      <c r="AO53" s="51">
        <v>1666809720</v>
      </c>
      <c r="AP53" s="42">
        <v>1769614880</v>
      </c>
    </row>
    <row r="54" spans="1:42">
      <c r="A54" s="3">
        <f t="shared" si="24"/>
        <v>15</v>
      </c>
      <c r="B54" s="249">
        <v>6</v>
      </c>
      <c r="C54" s="250" t="s">
        <v>134</v>
      </c>
      <c r="D54" s="251">
        <v>16</v>
      </c>
      <c r="E54" s="252"/>
      <c r="F54" s="40" t="s">
        <v>52</v>
      </c>
      <c r="G54" s="253">
        <f t="shared" si="4"/>
        <v>71</v>
      </c>
      <c r="H54" s="253">
        <f t="shared" si="5"/>
        <v>63</v>
      </c>
      <c r="I54" s="254">
        <f t="shared" si="6"/>
        <v>26966806</v>
      </c>
      <c r="J54" s="254">
        <f t="shared" si="7"/>
        <v>2</v>
      </c>
      <c r="K54" s="255">
        <f t="shared" si="8"/>
        <v>0.93</v>
      </c>
      <c r="L54" s="256" t="e">
        <f>SUMIF($AN$4:$AN$22,D54,#REF!)</f>
        <v>#REF!</v>
      </c>
      <c r="M54" s="257" t="e">
        <f t="shared" si="9"/>
        <v>#REF!</v>
      </c>
      <c r="N54" s="257" t="e">
        <f t="shared" si="10"/>
        <v>#REF!</v>
      </c>
      <c r="O54" s="257" t="e">
        <f t="shared" si="11"/>
        <v>#REF!</v>
      </c>
      <c r="P54" s="257" t="e">
        <f t="shared" si="12"/>
        <v>#REF!</v>
      </c>
      <c r="Q54" s="258" t="e">
        <f t="shared" si="13"/>
        <v>#REF!</v>
      </c>
      <c r="R54" s="257" t="e">
        <f t="shared" si="13"/>
        <v>#REF!</v>
      </c>
      <c r="S54" s="257" t="e">
        <f t="shared" si="14"/>
        <v>#REF!</v>
      </c>
      <c r="T54" s="257"/>
      <c r="U54" s="257" t="e">
        <f t="shared" si="15"/>
        <v>#REF!</v>
      </c>
      <c r="V54" s="257" t="e">
        <f t="shared" si="16"/>
        <v>#REF!</v>
      </c>
      <c r="W54" s="257" t="e">
        <f t="shared" si="17"/>
        <v>#REF!</v>
      </c>
      <c r="X54" s="258" t="e">
        <f t="shared" si="18"/>
        <v>#REF!</v>
      </c>
      <c r="Y54" s="258" t="e">
        <f t="shared" si="19"/>
        <v>#REF!</v>
      </c>
      <c r="Z54" s="257" t="e">
        <f t="shared" si="20"/>
        <v>#REF!</v>
      </c>
      <c r="AA54" s="257" t="e">
        <f t="shared" si="21"/>
        <v>#REF!</v>
      </c>
      <c r="AB54" s="257"/>
      <c r="AC54" s="32" t="str">
        <f t="shared" si="22"/>
        <v>BERTAHAP</v>
      </c>
      <c r="AD54" s="259">
        <f t="shared" si="23"/>
        <v>0</v>
      </c>
      <c r="AE54" s="260">
        <v>2</v>
      </c>
      <c r="AF54" s="261"/>
      <c r="AG54" s="257" t="e">
        <f>IF(AF54&gt;#REF!,"LB","KR")</f>
        <v>#REF!</v>
      </c>
      <c r="AH54" s="261">
        <v>1452338000</v>
      </c>
      <c r="AI54" s="261">
        <v>1637017000</v>
      </c>
      <c r="AJ54" s="261">
        <v>1737984000</v>
      </c>
      <c r="AK54" s="262">
        <v>1845179000</v>
      </c>
      <c r="AL54" s="262">
        <v>1737984000</v>
      </c>
      <c r="AM54" s="261">
        <v>1845179000</v>
      </c>
      <c r="AN54" s="261">
        <v>1958986000</v>
      </c>
      <c r="AO54" s="51">
        <v>1842263040</v>
      </c>
      <c r="AP54" s="42">
        <v>1955889740</v>
      </c>
    </row>
    <row r="55" spans="1:42">
      <c r="A55" s="3">
        <f t="shared" si="24"/>
        <v>16</v>
      </c>
      <c r="B55" s="249">
        <v>7</v>
      </c>
      <c r="C55" s="250" t="s">
        <v>134</v>
      </c>
      <c r="D55" s="285">
        <v>18</v>
      </c>
      <c r="E55" s="252"/>
      <c r="F55" s="40" t="s">
        <v>54</v>
      </c>
      <c r="G55" s="253">
        <f t="shared" si="4"/>
        <v>97</v>
      </c>
      <c r="H55" s="253">
        <f t="shared" si="5"/>
        <v>85</v>
      </c>
      <c r="I55" s="254">
        <f t="shared" si="6"/>
        <v>26966806</v>
      </c>
      <c r="J55" s="254">
        <f t="shared" si="7"/>
        <v>2</v>
      </c>
      <c r="K55" s="255">
        <f t="shared" si="8"/>
        <v>0.93</v>
      </c>
      <c r="L55" s="256" t="e">
        <f>SUMIF($AN$4:$AN$22,D55,#REF!)</f>
        <v>#REF!</v>
      </c>
      <c r="M55" s="257" t="e">
        <f t="shared" si="9"/>
        <v>#REF!</v>
      </c>
      <c r="N55" s="257" t="e">
        <f t="shared" si="10"/>
        <v>#REF!</v>
      </c>
      <c r="O55" s="257" t="e">
        <f t="shared" si="11"/>
        <v>#REF!</v>
      </c>
      <c r="P55" s="257" t="e">
        <f t="shared" si="12"/>
        <v>#REF!</v>
      </c>
      <c r="Q55" s="258" t="e">
        <f t="shared" si="13"/>
        <v>#REF!</v>
      </c>
      <c r="R55" s="257" t="e">
        <f t="shared" si="13"/>
        <v>#REF!</v>
      </c>
      <c r="S55" s="257" t="e">
        <f t="shared" si="14"/>
        <v>#REF!</v>
      </c>
      <c r="T55" s="257"/>
      <c r="U55" s="257" t="e">
        <f t="shared" si="15"/>
        <v>#REF!</v>
      </c>
      <c r="V55" s="257" t="e">
        <f t="shared" si="16"/>
        <v>#REF!</v>
      </c>
      <c r="W55" s="257" t="e">
        <f t="shared" si="17"/>
        <v>#REF!</v>
      </c>
      <c r="X55" s="258" t="e">
        <f t="shared" si="18"/>
        <v>#REF!</v>
      </c>
      <c r="Y55" s="258" t="e">
        <f t="shared" si="19"/>
        <v>#REF!</v>
      </c>
      <c r="Z55" s="257" t="e">
        <f t="shared" si="20"/>
        <v>#REF!</v>
      </c>
      <c r="AA55" s="257" t="e">
        <f t="shared" si="21"/>
        <v>#REF!</v>
      </c>
      <c r="AB55" s="257"/>
      <c r="AC55" s="32" t="str">
        <f t="shared" si="22"/>
        <v>BERTAHAP</v>
      </c>
      <c r="AD55" s="259">
        <f t="shared" si="23"/>
        <v>0</v>
      </c>
      <c r="AE55" s="260">
        <v>2</v>
      </c>
      <c r="AF55" s="261"/>
      <c r="AG55" s="257" t="e">
        <f>IF(AF55&gt;#REF!,"LB","KR")</f>
        <v>#REF!</v>
      </c>
      <c r="AH55" s="261">
        <v>1959503000</v>
      </c>
      <c r="AI55" s="261">
        <v>2208673000</v>
      </c>
      <c r="AJ55" s="261">
        <v>2344899000</v>
      </c>
      <c r="AK55" s="262">
        <v>2489527000</v>
      </c>
      <c r="AL55" s="262">
        <v>2344899000</v>
      </c>
      <c r="AM55" s="261">
        <v>2489527000</v>
      </c>
      <c r="AN55" s="261">
        <v>2643076000</v>
      </c>
      <c r="AO55" s="51">
        <v>2485592940</v>
      </c>
      <c r="AP55" s="42">
        <v>2638898620</v>
      </c>
    </row>
    <row r="56" spans="1:42">
      <c r="A56" s="3">
        <f t="shared" si="24"/>
        <v>17</v>
      </c>
      <c r="B56" s="249">
        <v>8</v>
      </c>
      <c r="C56" s="250" t="s">
        <v>134</v>
      </c>
      <c r="D56" s="285">
        <v>20</v>
      </c>
      <c r="E56" s="252"/>
      <c r="F56" s="40" t="s">
        <v>70</v>
      </c>
      <c r="G56" s="253">
        <f t="shared" si="4"/>
        <v>60</v>
      </c>
      <c r="H56" s="253">
        <f t="shared" si="5"/>
        <v>51</v>
      </c>
      <c r="I56" s="254">
        <f t="shared" si="6"/>
        <v>26966806</v>
      </c>
      <c r="J56" s="254">
        <f t="shared" si="7"/>
        <v>2</v>
      </c>
      <c r="K56" s="255">
        <f t="shared" si="8"/>
        <v>0.93</v>
      </c>
      <c r="L56" s="256" t="e">
        <f>SUMIF($AN$4:$AN$22,D56,#REF!)</f>
        <v>#REF!</v>
      </c>
      <c r="M56" s="257" t="e">
        <f t="shared" si="9"/>
        <v>#REF!</v>
      </c>
      <c r="N56" s="257" t="e">
        <f t="shared" si="10"/>
        <v>#REF!</v>
      </c>
      <c r="O56" s="257" t="e">
        <f t="shared" si="11"/>
        <v>#REF!</v>
      </c>
      <c r="P56" s="257" t="e">
        <f t="shared" si="12"/>
        <v>#REF!</v>
      </c>
      <c r="Q56" s="258" t="e">
        <f t="shared" si="13"/>
        <v>#REF!</v>
      </c>
      <c r="R56" s="257" t="e">
        <f t="shared" si="13"/>
        <v>#REF!</v>
      </c>
      <c r="S56" s="257" t="e">
        <f t="shared" si="14"/>
        <v>#REF!</v>
      </c>
      <c r="T56" s="257"/>
      <c r="U56" s="257" t="e">
        <f t="shared" si="15"/>
        <v>#REF!</v>
      </c>
      <c r="V56" s="257" t="e">
        <f t="shared" si="16"/>
        <v>#REF!</v>
      </c>
      <c r="W56" s="257" t="e">
        <f t="shared" si="17"/>
        <v>#REF!</v>
      </c>
      <c r="X56" s="258" t="e">
        <f t="shared" si="18"/>
        <v>#REF!</v>
      </c>
      <c r="Y56" s="258" t="e">
        <f t="shared" si="19"/>
        <v>#REF!</v>
      </c>
      <c r="Z56" s="257" t="e">
        <f t="shared" si="20"/>
        <v>#REF!</v>
      </c>
      <c r="AA56" s="257" t="e">
        <f t="shared" si="21"/>
        <v>#REF!</v>
      </c>
      <c r="AB56" s="257"/>
      <c r="AC56" s="32" t="str">
        <f t="shared" si="22"/>
        <v>BERTAHAP</v>
      </c>
      <c r="AD56" s="259">
        <f t="shared" si="23"/>
        <v>0</v>
      </c>
      <c r="AE56" s="260">
        <v>2</v>
      </c>
      <c r="AF56" s="261"/>
      <c r="AG56" s="257" t="e">
        <f>IF(AF56&gt;#REF!,"LB","KR")</f>
        <v>#REF!</v>
      </c>
      <c r="AH56" s="261">
        <v>1175702000</v>
      </c>
      <c r="AI56" s="261">
        <v>1325204000</v>
      </c>
      <c r="AJ56" s="261">
        <v>1406940000</v>
      </c>
      <c r="AK56" s="262">
        <v>1493717000</v>
      </c>
      <c r="AL56" s="262">
        <v>1406940000</v>
      </c>
      <c r="AM56" s="261">
        <v>1493717000</v>
      </c>
      <c r="AN56" s="261">
        <v>1585846000</v>
      </c>
      <c r="AO56" s="51">
        <v>1491356400</v>
      </c>
      <c r="AP56" s="42">
        <v>1583340020</v>
      </c>
    </row>
    <row r="57" spans="1:42">
      <c r="A57" s="3">
        <f t="shared" si="24"/>
        <v>18</v>
      </c>
      <c r="B57" s="249">
        <v>9</v>
      </c>
      <c r="C57" s="250" t="s">
        <v>134</v>
      </c>
      <c r="D57" s="285">
        <v>22</v>
      </c>
      <c r="E57" s="252"/>
      <c r="F57" s="40" t="s">
        <v>89</v>
      </c>
      <c r="G57" s="253">
        <f t="shared" si="4"/>
        <v>81</v>
      </c>
      <c r="H57" s="253">
        <f t="shared" si="5"/>
        <v>70</v>
      </c>
      <c r="I57" s="254">
        <f t="shared" si="6"/>
        <v>26966806</v>
      </c>
      <c r="J57" s="254">
        <f t="shared" si="7"/>
        <v>4</v>
      </c>
      <c r="K57" s="255">
        <f t="shared" si="8"/>
        <v>0.97</v>
      </c>
      <c r="L57" s="256" t="e">
        <f>SUMIF($AN$4:$AN$22,D57,#REF!)</f>
        <v>#REF!</v>
      </c>
      <c r="M57" s="257" t="e">
        <f t="shared" si="9"/>
        <v>#REF!</v>
      </c>
      <c r="N57" s="257" t="e">
        <f t="shared" si="10"/>
        <v>#REF!</v>
      </c>
      <c r="O57" s="257" t="e">
        <f t="shared" si="11"/>
        <v>#REF!</v>
      </c>
      <c r="P57" s="257" t="e">
        <f t="shared" si="12"/>
        <v>#REF!</v>
      </c>
      <c r="Q57" s="258" t="e">
        <f t="shared" si="13"/>
        <v>#REF!</v>
      </c>
      <c r="R57" s="257" t="e">
        <f t="shared" si="13"/>
        <v>#REF!</v>
      </c>
      <c r="S57" s="257" t="e">
        <f t="shared" si="14"/>
        <v>#REF!</v>
      </c>
      <c r="T57" s="257"/>
      <c r="U57" s="257" t="e">
        <f t="shared" si="15"/>
        <v>#REF!</v>
      </c>
      <c r="V57" s="257" t="e">
        <f t="shared" si="16"/>
        <v>#REF!</v>
      </c>
      <c r="W57" s="257" t="e">
        <f t="shared" si="17"/>
        <v>#REF!</v>
      </c>
      <c r="X57" s="258" t="e">
        <f t="shared" si="18"/>
        <v>#REF!</v>
      </c>
      <c r="Y57" s="258" t="e">
        <f t="shared" si="19"/>
        <v>#REF!</v>
      </c>
      <c r="Z57" s="257" t="e">
        <f t="shared" si="20"/>
        <v>#REF!</v>
      </c>
      <c r="AA57" s="257" t="e">
        <f t="shared" si="21"/>
        <v>#REF!</v>
      </c>
      <c r="AB57" s="257"/>
      <c r="AC57" s="32" t="str">
        <f t="shared" si="22"/>
        <v>BERTAHAP</v>
      </c>
      <c r="AD57" s="259">
        <f t="shared" si="23"/>
        <v>0</v>
      </c>
      <c r="AE57" s="260">
        <v>2</v>
      </c>
      <c r="AF57" s="261"/>
      <c r="AG57" s="257" t="e">
        <f>IF(AF57&gt;#REF!,"LB","KR")</f>
        <v>#REF!</v>
      </c>
      <c r="AH57" s="261">
        <v>1683115000</v>
      </c>
      <c r="AI57" s="261">
        <v>1897140000</v>
      </c>
      <c r="AJ57" s="261">
        <v>2014151000</v>
      </c>
      <c r="AK57" s="262">
        <v>2138380000</v>
      </c>
      <c r="AL57" s="262">
        <v>2014151000</v>
      </c>
      <c r="AM57" s="261">
        <v>2138380000</v>
      </c>
      <c r="AN57" s="261">
        <v>2270270000</v>
      </c>
      <c r="AO57" s="51">
        <v>2135000060</v>
      </c>
      <c r="AP57" s="42">
        <v>2266682800</v>
      </c>
    </row>
    <row r="58" spans="1:42">
      <c r="A58" s="3">
        <f t="shared" si="24"/>
        <v>19</v>
      </c>
      <c r="B58" s="249">
        <v>1</v>
      </c>
      <c r="C58" s="250" t="s">
        <v>139</v>
      </c>
      <c r="D58" s="251" t="s">
        <v>24</v>
      </c>
      <c r="E58" s="252"/>
      <c r="F58" s="40" t="s">
        <v>39</v>
      </c>
      <c r="G58" s="253">
        <f t="shared" si="4"/>
        <v>113</v>
      </c>
      <c r="H58" s="253">
        <f t="shared" si="5"/>
        <v>101</v>
      </c>
      <c r="I58" s="254">
        <f t="shared" si="6"/>
        <v>26966806</v>
      </c>
      <c r="J58" s="254">
        <f t="shared" si="7"/>
        <v>6</v>
      </c>
      <c r="K58" s="255">
        <f t="shared" si="8"/>
        <v>0.95</v>
      </c>
      <c r="L58" s="305" t="e">
        <f>SUMIF($AN$4:$AN$22,D58,#REF!)</f>
        <v>#REF!</v>
      </c>
      <c r="M58" s="257" t="e">
        <f t="shared" si="9"/>
        <v>#REF!</v>
      </c>
      <c r="N58" s="257" t="e">
        <f t="shared" si="10"/>
        <v>#REF!</v>
      </c>
      <c r="O58" s="257" t="e">
        <f t="shared" si="11"/>
        <v>#REF!</v>
      </c>
      <c r="P58" s="257" t="e">
        <f t="shared" si="12"/>
        <v>#REF!</v>
      </c>
      <c r="Q58" s="258" t="e">
        <f t="shared" si="13"/>
        <v>#REF!</v>
      </c>
      <c r="R58" s="257" t="e">
        <f t="shared" si="13"/>
        <v>#REF!</v>
      </c>
      <c r="S58" s="257" t="e">
        <f t="shared" si="14"/>
        <v>#REF!</v>
      </c>
      <c r="T58" s="257"/>
      <c r="U58" s="257" t="e">
        <f t="shared" si="15"/>
        <v>#REF!</v>
      </c>
      <c r="V58" s="257" t="e">
        <f t="shared" si="16"/>
        <v>#REF!</v>
      </c>
      <c r="W58" s="257" t="e">
        <f t="shared" si="17"/>
        <v>#REF!</v>
      </c>
      <c r="X58" s="258" t="e">
        <f t="shared" si="18"/>
        <v>#REF!</v>
      </c>
      <c r="Y58" s="258" t="e">
        <f t="shared" si="19"/>
        <v>#REF!</v>
      </c>
      <c r="Z58" s="257" t="e">
        <f t="shared" si="20"/>
        <v>#REF!</v>
      </c>
      <c r="AA58" s="257" t="e">
        <f t="shared" si="21"/>
        <v>#REF!</v>
      </c>
      <c r="AB58" s="257"/>
      <c r="AC58" s="32" t="str">
        <f t="shared" si="22"/>
        <v>BERTAHAP</v>
      </c>
      <c r="AD58" s="259">
        <f t="shared" si="23"/>
        <v>0</v>
      </c>
      <c r="AE58" s="260">
        <v>2</v>
      </c>
      <c r="AF58" s="261"/>
      <c r="AG58" s="257" t="e">
        <f>IF(AF58&gt;#REF!,"LB","KR")</f>
        <v>#REF!</v>
      </c>
      <c r="AH58" s="261">
        <v>2402207000</v>
      </c>
      <c r="AI58" s="261">
        <v>2707671000</v>
      </c>
      <c r="AJ58" s="261">
        <v>2874674000</v>
      </c>
      <c r="AK58" s="262">
        <v>3051978000</v>
      </c>
      <c r="AL58" s="262">
        <v>2874674000</v>
      </c>
      <c r="AM58" s="261">
        <v>3051978000</v>
      </c>
      <c r="AN58" s="261">
        <v>3240217000</v>
      </c>
      <c r="AO58" s="51">
        <v>3047154440</v>
      </c>
      <c r="AP58" s="42">
        <v>3235096680</v>
      </c>
    </row>
    <row r="59" spans="1:42">
      <c r="A59" s="3">
        <f t="shared" si="24"/>
        <v>20</v>
      </c>
      <c r="B59" s="249">
        <v>2</v>
      </c>
      <c r="C59" s="250" t="s">
        <v>139</v>
      </c>
      <c r="D59" s="251" t="s">
        <v>35</v>
      </c>
      <c r="E59" s="252"/>
      <c r="F59" s="40" t="s">
        <v>42</v>
      </c>
      <c r="G59" s="253">
        <f t="shared" si="4"/>
        <v>78</v>
      </c>
      <c r="H59" s="253">
        <f t="shared" si="5"/>
        <v>66</v>
      </c>
      <c r="I59" s="254">
        <f t="shared" si="6"/>
        <v>26966806</v>
      </c>
      <c r="J59" s="254">
        <f t="shared" si="7"/>
        <v>2</v>
      </c>
      <c r="K59" s="255">
        <f t="shared" si="8"/>
        <v>0.93</v>
      </c>
      <c r="L59" s="305" t="e">
        <f>SUMIF($AN$4:$AN$22,D59,#REF!)</f>
        <v>#REF!</v>
      </c>
      <c r="M59" s="257" t="e">
        <f t="shared" si="9"/>
        <v>#REF!</v>
      </c>
      <c r="N59" s="257" t="e">
        <f t="shared" si="10"/>
        <v>#REF!</v>
      </c>
      <c r="O59" s="257" t="e">
        <f t="shared" si="11"/>
        <v>#REF!</v>
      </c>
      <c r="P59" s="257" t="e">
        <f t="shared" si="12"/>
        <v>#REF!</v>
      </c>
      <c r="Q59" s="258" t="e">
        <f t="shared" si="13"/>
        <v>#REF!</v>
      </c>
      <c r="R59" s="257" t="e">
        <f t="shared" si="13"/>
        <v>#REF!</v>
      </c>
      <c r="S59" s="257" t="e">
        <f t="shared" si="14"/>
        <v>#REF!</v>
      </c>
      <c r="T59" s="257"/>
      <c r="U59" s="257" t="e">
        <f t="shared" si="15"/>
        <v>#REF!</v>
      </c>
      <c r="V59" s="257" t="e">
        <f t="shared" si="16"/>
        <v>#REF!</v>
      </c>
      <c r="W59" s="257" t="e">
        <f t="shared" si="17"/>
        <v>#REF!</v>
      </c>
      <c r="X59" s="258" t="e">
        <f t="shared" si="18"/>
        <v>#REF!</v>
      </c>
      <c r="Y59" s="258" t="e">
        <f t="shared" si="19"/>
        <v>#REF!</v>
      </c>
      <c r="Z59" s="257" t="e">
        <f t="shared" si="20"/>
        <v>#REF!</v>
      </c>
      <c r="AA59" s="257" t="e">
        <f t="shared" si="21"/>
        <v>#REF!</v>
      </c>
      <c r="AB59" s="257"/>
      <c r="AC59" s="32" t="str">
        <f t="shared" si="22"/>
        <v>BERTAHAP</v>
      </c>
      <c r="AD59" s="259">
        <f t="shared" si="23"/>
        <v>0</v>
      </c>
      <c r="AE59" s="260">
        <v>2</v>
      </c>
      <c r="AF59" s="261"/>
      <c r="AG59" s="257" t="e">
        <f>IF(AF59&gt;#REF!,"LB","KR")</f>
        <v>#REF!</v>
      </c>
      <c r="AH59" s="261">
        <v>1536712000</v>
      </c>
      <c r="AI59" s="261">
        <v>1732119000</v>
      </c>
      <c r="AJ59" s="261">
        <v>1838953000</v>
      </c>
      <c r="AK59" s="262">
        <v>1952375000</v>
      </c>
      <c r="AL59" s="262">
        <v>1838953000</v>
      </c>
      <c r="AM59" s="261">
        <v>1952375000</v>
      </c>
      <c r="AN59" s="261">
        <v>2072794000</v>
      </c>
      <c r="AO59" s="51">
        <v>1949290180</v>
      </c>
      <c r="AP59" s="42">
        <v>2069517500</v>
      </c>
    </row>
    <row r="60" spans="1:42">
      <c r="A60" s="3">
        <f t="shared" si="24"/>
        <v>21</v>
      </c>
      <c r="B60" s="249">
        <v>3</v>
      </c>
      <c r="C60" s="250" t="s">
        <v>139</v>
      </c>
      <c r="D60" s="251" t="s">
        <v>41</v>
      </c>
      <c r="E60" s="252"/>
      <c r="F60" s="40" t="s">
        <v>45</v>
      </c>
      <c r="G60" s="253">
        <f t="shared" si="4"/>
        <v>60</v>
      </c>
      <c r="H60" s="253">
        <f t="shared" si="5"/>
        <v>52</v>
      </c>
      <c r="I60" s="254">
        <f t="shared" si="6"/>
        <v>26966806</v>
      </c>
      <c r="J60" s="254">
        <f t="shared" si="7"/>
        <v>2</v>
      </c>
      <c r="K60" s="255">
        <f t="shared" si="8"/>
        <v>0.93</v>
      </c>
      <c r="L60" s="305" t="e">
        <f>SUMIF($AN$4:$AN$22,D60,#REF!)</f>
        <v>#REF!</v>
      </c>
      <c r="M60" s="257" t="e">
        <f t="shared" si="9"/>
        <v>#REF!</v>
      </c>
      <c r="N60" s="257" t="e">
        <f t="shared" si="10"/>
        <v>#REF!</v>
      </c>
      <c r="O60" s="257" t="e">
        <f t="shared" si="11"/>
        <v>#REF!</v>
      </c>
      <c r="P60" s="257" t="e">
        <f t="shared" si="12"/>
        <v>#REF!</v>
      </c>
      <c r="Q60" s="258" t="e">
        <f t="shared" si="13"/>
        <v>#REF!</v>
      </c>
      <c r="R60" s="257" t="e">
        <f t="shared" si="13"/>
        <v>#REF!</v>
      </c>
      <c r="S60" s="257" t="e">
        <f t="shared" si="14"/>
        <v>#REF!</v>
      </c>
      <c r="T60" s="257"/>
      <c r="U60" s="257" t="e">
        <f t="shared" si="15"/>
        <v>#REF!</v>
      </c>
      <c r="V60" s="257" t="e">
        <f t="shared" si="16"/>
        <v>#REF!</v>
      </c>
      <c r="W60" s="257" t="e">
        <f t="shared" si="17"/>
        <v>#REF!</v>
      </c>
      <c r="X60" s="258" t="e">
        <f t="shared" si="18"/>
        <v>#REF!</v>
      </c>
      <c r="Y60" s="258" t="e">
        <f t="shared" si="19"/>
        <v>#REF!</v>
      </c>
      <c r="Z60" s="257" t="e">
        <f t="shared" si="20"/>
        <v>#REF!</v>
      </c>
      <c r="AA60" s="257" t="e">
        <f t="shared" si="21"/>
        <v>#REF!</v>
      </c>
      <c r="AB60" s="257"/>
      <c r="AC60" s="32" t="str">
        <f t="shared" si="22"/>
        <v>BERTAHAP</v>
      </c>
      <c r="AD60" s="259">
        <f t="shared" si="23"/>
        <v>0</v>
      </c>
      <c r="AE60" s="260">
        <v>2</v>
      </c>
      <c r="AF60" s="261"/>
      <c r="AG60" s="257" t="e">
        <f>IF(AF60&gt;#REF!,"LB","KR")</f>
        <v>#REF!</v>
      </c>
      <c r="AH60" s="261">
        <v>1210743000</v>
      </c>
      <c r="AI60" s="261">
        <v>1364700000</v>
      </c>
      <c r="AJ60" s="261">
        <v>1448872000</v>
      </c>
      <c r="AK60" s="262">
        <v>1538235000</v>
      </c>
      <c r="AL60" s="262">
        <v>1448872000</v>
      </c>
      <c r="AM60" s="261">
        <v>1538235000</v>
      </c>
      <c r="AN60" s="261">
        <v>1633110000</v>
      </c>
      <c r="AO60" s="51">
        <v>1535804320</v>
      </c>
      <c r="AP60" s="42">
        <v>1630529100</v>
      </c>
    </row>
    <row r="61" spans="1:42">
      <c r="A61" s="3">
        <f t="shared" si="24"/>
        <v>22</v>
      </c>
      <c r="B61" s="249">
        <v>4</v>
      </c>
      <c r="C61" s="250" t="s">
        <v>139</v>
      </c>
      <c r="D61" s="251">
        <v>10</v>
      </c>
      <c r="E61" s="252"/>
      <c r="F61" s="40" t="s">
        <v>48</v>
      </c>
      <c r="G61" s="253">
        <f t="shared" si="4"/>
        <v>74</v>
      </c>
      <c r="H61" s="253">
        <f t="shared" si="5"/>
        <v>63</v>
      </c>
      <c r="I61" s="254">
        <f t="shared" si="6"/>
        <v>26966806</v>
      </c>
      <c r="J61" s="254">
        <f t="shared" si="7"/>
        <v>2</v>
      </c>
      <c r="K61" s="255">
        <f t="shared" si="8"/>
        <v>0.93</v>
      </c>
      <c r="L61" s="305" t="e">
        <f>SUMIF($AN$4:$AN$22,D61,#REF!)</f>
        <v>#REF!</v>
      </c>
      <c r="M61" s="257" t="e">
        <f t="shared" si="9"/>
        <v>#REF!</v>
      </c>
      <c r="N61" s="257" t="e">
        <f t="shared" si="10"/>
        <v>#REF!</v>
      </c>
      <c r="O61" s="257" t="e">
        <f t="shared" si="11"/>
        <v>#REF!</v>
      </c>
      <c r="P61" s="257" t="e">
        <f t="shared" si="12"/>
        <v>#REF!</v>
      </c>
      <c r="Q61" s="258" t="e">
        <f t="shared" si="13"/>
        <v>#REF!</v>
      </c>
      <c r="R61" s="257" t="e">
        <f t="shared" si="13"/>
        <v>#REF!</v>
      </c>
      <c r="S61" s="257" t="e">
        <f t="shared" si="14"/>
        <v>#REF!</v>
      </c>
      <c r="T61" s="257"/>
      <c r="U61" s="257" t="e">
        <f t="shared" si="15"/>
        <v>#REF!</v>
      </c>
      <c r="V61" s="257" t="e">
        <f t="shared" si="16"/>
        <v>#REF!</v>
      </c>
      <c r="W61" s="257" t="e">
        <f t="shared" si="17"/>
        <v>#REF!</v>
      </c>
      <c r="X61" s="258" t="e">
        <f t="shared" si="18"/>
        <v>#REF!</v>
      </c>
      <c r="Y61" s="258" t="e">
        <f t="shared" si="19"/>
        <v>#REF!</v>
      </c>
      <c r="Z61" s="257" t="e">
        <f t="shared" si="20"/>
        <v>#REF!</v>
      </c>
      <c r="AA61" s="257" t="e">
        <f t="shared" si="21"/>
        <v>#REF!</v>
      </c>
      <c r="AB61" s="257"/>
      <c r="AC61" s="32" t="str">
        <f t="shared" si="22"/>
        <v>BERTAHAP</v>
      </c>
      <c r="AD61" s="259">
        <f t="shared" si="23"/>
        <v>0</v>
      </c>
      <c r="AE61" s="260">
        <v>2</v>
      </c>
      <c r="AF61" s="261"/>
      <c r="AG61" s="257" t="e">
        <f>IF(AF61&gt;#REF!,"LB","KR")</f>
        <v>#REF!</v>
      </c>
      <c r="AH61" s="261">
        <v>1466861000</v>
      </c>
      <c r="AI61" s="261">
        <v>1653387000</v>
      </c>
      <c r="AJ61" s="261">
        <v>1755364000</v>
      </c>
      <c r="AK61" s="262">
        <v>1863631000</v>
      </c>
      <c r="AL61" s="262">
        <v>1755364000</v>
      </c>
      <c r="AM61" s="261">
        <v>1863631000</v>
      </c>
      <c r="AN61" s="261">
        <v>1978576000</v>
      </c>
      <c r="AO61" s="51">
        <v>1860685840</v>
      </c>
      <c r="AP61" s="42">
        <v>1975448860</v>
      </c>
    </row>
    <row r="62" spans="1:42">
      <c r="A62" s="3">
        <f t="shared" si="24"/>
        <v>23</v>
      </c>
      <c r="B62" s="249">
        <v>5</v>
      </c>
      <c r="C62" s="250" t="s">
        <v>139</v>
      </c>
      <c r="D62" s="285">
        <v>12</v>
      </c>
      <c r="E62" s="252"/>
      <c r="F62" s="40" t="s">
        <v>50</v>
      </c>
      <c r="G62" s="253">
        <f t="shared" si="4"/>
        <v>67</v>
      </c>
      <c r="H62" s="253">
        <f t="shared" si="5"/>
        <v>57</v>
      </c>
      <c r="I62" s="254">
        <f t="shared" si="6"/>
        <v>26966806</v>
      </c>
      <c r="J62" s="254">
        <f t="shared" si="7"/>
        <v>2</v>
      </c>
      <c r="K62" s="255">
        <f t="shared" si="8"/>
        <v>0.93</v>
      </c>
      <c r="L62" s="305" t="e">
        <f>SUMIF($AN$4:$AN$22,D62,#REF!)</f>
        <v>#REF!</v>
      </c>
      <c r="M62" s="257" t="e">
        <f t="shared" si="9"/>
        <v>#REF!</v>
      </c>
      <c r="N62" s="257" t="e">
        <f t="shared" si="10"/>
        <v>#REF!</v>
      </c>
      <c r="O62" s="257" t="e">
        <f t="shared" si="11"/>
        <v>#REF!</v>
      </c>
      <c r="P62" s="257" t="e">
        <f t="shared" si="12"/>
        <v>#REF!</v>
      </c>
      <c r="Q62" s="258" t="e">
        <f t="shared" si="13"/>
        <v>#REF!</v>
      </c>
      <c r="R62" s="257" t="e">
        <f t="shared" si="13"/>
        <v>#REF!</v>
      </c>
      <c r="S62" s="257" t="e">
        <f t="shared" si="14"/>
        <v>#REF!</v>
      </c>
      <c r="T62" s="257"/>
      <c r="U62" s="257" t="e">
        <f t="shared" si="15"/>
        <v>#REF!</v>
      </c>
      <c r="V62" s="257" t="e">
        <f t="shared" si="16"/>
        <v>#REF!</v>
      </c>
      <c r="W62" s="257" t="e">
        <f t="shared" si="17"/>
        <v>#REF!</v>
      </c>
      <c r="X62" s="258" t="e">
        <f t="shared" si="18"/>
        <v>#REF!</v>
      </c>
      <c r="Y62" s="258" t="e">
        <f t="shared" si="19"/>
        <v>#REF!</v>
      </c>
      <c r="Z62" s="257" t="e">
        <f t="shared" si="20"/>
        <v>#REF!</v>
      </c>
      <c r="AA62" s="257" t="e">
        <f t="shared" si="21"/>
        <v>#REF!</v>
      </c>
      <c r="AB62" s="257"/>
      <c r="AC62" s="32" t="str">
        <f t="shared" si="22"/>
        <v>BERTAHAP</v>
      </c>
      <c r="AD62" s="259">
        <f t="shared" si="23"/>
        <v>0</v>
      </c>
      <c r="AE62" s="260">
        <v>2</v>
      </c>
      <c r="AF62" s="261"/>
      <c r="AG62" s="257" t="e">
        <f>IF(AF62&gt;#REF!,"LB","KR")</f>
        <v>#REF!</v>
      </c>
      <c r="AH62" s="261">
        <v>1327160000</v>
      </c>
      <c r="AI62" s="261">
        <v>1495921000</v>
      </c>
      <c r="AJ62" s="261">
        <v>1588187000</v>
      </c>
      <c r="AK62" s="262">
        <v>1686142000</v>
      </c>
      <c r="AL62" s="262">
        <v>1588187000</v>
      </c>
      <c r="AM62" s="261">
        <v>1686142000</v>
      </c>
      <c r="AN62" s="261">
        <v>1790140000</v>
      </c>
      <c r="AO62" s="51">
        <v>1683478220</v>
      </c>
      <c r="AP62" s="42">
        <v>1787310520</v>
      </c>
    </row>
    <row r="63" spans="1:42">
      <c r="A63" s="3">
        <f t="shared" si="24"/>
        <v>24</v>
      </c>
      <c r="B63" s="249">
        <v>6</v>
      </c>
      <c r="C63" s="250" t="s">
        <v>139</v>
      </c>
      <c r="D63" s="285">
        <v>18</v>
      </c>
      <c r="E63" s="252"/>
      <c r="F63" s="40" t="s">
        <v>54</v>
      </c>
      <c r="G63" s="253">
        <f t="shared" si="4"/>
        <v>97</v>
      </c>
      <c r="H63" s="253">
        <f t="shared" si="5"/>
        <v>85</v>
      </c>
      <c r="I63" s="254">
        <f t="shared" si="6"/>
        <v>26966806</v>
      </c>
      <c r="J63" s="254">
        <f t="shared" si="7"/>
        <v>2</v>
      </c>
      <c r="K63" s="255">
        <f t="shared" si="8"/>
        <v>0.93</v>
      </c>
      <c r="L63" s="305" t="e">
        <f>SUMIF($AN$4:$AN$22,D63,#REF!)</f>
        <v>#REF!</v>
      </c>
      <c r="M63" s="257" t="e">
        <f t="shared" si="9"/>
        <v>#REF!</v>
      </c>
      <c r="N63" s="257" t="e">
        <f t="shared" si="10"/>
        <v>#REF!</v>
      </c>
      <c r="O63" s="257" t="e">
        <f t="shared" si="11"/>
        <v>#REF!</v>
      </c>
      <c r="P63" s="257" t="e">
        <f t="shared" si="12"/>
        <v>#REF!</v>
      </c>
      <c r="Q63" s="258" t="e">
        <f t="shared" si="13"/>
        <v>#REF!</v>
      </c>
      <c r="R63" s="257" t="e">
        <f t="shared" si="13"/>
        <v>#REF!</v>
      </c>
      <c r="S63" s="257" t="e">
        <f t="shared" si="14"/>
        <v>#REF!</v>
      </c>
      <c r="T63" s="257"/>
      <c r="U63" s="257" t="e">
        <f t="shared" si="15"/>
        <v>#REF!</v>
      </c>
      <c r="V63" s="257" t="e">
        <f t="shared" si="16"/>
        <v>#REF!</v>
      </c>
      <c r="W63" s="257" t="e">
        <f t="shared" si="17"/>
        <v>#REF!</v>
      </c>
      <c r="X63" s="258" t="e">
        <f t="shared" si="18"/>
        <v>#REF!</v>
      </c>
      <c r="Y63" s="258" t="e">
        <f t="shared" si="19"/>
        <v>#REF!</v>
      </c>
      <c r="Z63" s="257" t="e">
        <f t="shared" si="20"/>
        <v>#REF!</v>
      </c>
      <c r="AA63" s="257" t="e">
        <f t="shared" si="21"/>
        <v>#REF!</v>
      </c>
      <c r="AB63" s="257"/>
      <c r="AC63" s="32" t="str">
        <f t="shared" si="22"/>
        <v>BERTAHAP</v>
      </c>
      <c r="AD63" s="259">
        <f t="shared" si="23"/>
        <v>0</v>
      </c>
      <c r="AE63" s="260">
        <v>2</v>
      </c>
      <c r="AF63" s="261"/>
      <c r="AG63" s="257" t="e">
        <f>IF(AF63&gt;#REF!,"LB","KR")</f>
        <v>#REF!</v>
      </c>
      <c r="AH63" s="261">
        <v>1979098000</v>
      </c>
      <c r="AI63" s="261">
        <v>2230760000</v>
      </c>
      <c r="AJ63" s="261">
        <v>2368348000</v>
      </c>
      <c r="AK63" s="262">
        <v>2514423000</v>
      </c>
      <c r="AL63" s="262">
        <v>2368348000</v>
      </c>
      <c r="AM63" s="261">
        <v>2514423000</v>
      </c>
      <c r="AN63" s="261">
        <v>2669507000</v>
      </c>
      <c r="AO63" s="51">
        <v>2510448880</v>
      </c>
      <c r="AP63" s="42">
        <v>2665288380</v>
      </c>
    </row>
    <row r="64" spans="1:42">
      <c r="A64" s="3">
        <f t="shared" si="24"/>
        <v>25</v>
      </c>
      <c r="B64" s="249">
        <v>7</v>
      </c>
      <c r="C64" s="250" t="s">
        <v>139</v>
      </c>
      <c r="D64" s="285">
        <v>20</v>
      </c>
      <c r="E64" s="252"/>
      <c r="F64" s="40" t="s">
        <v>70</v>
      </c>
      <c r="G64" s="253">
        <f t="shared" si="4"/>
        <v>60</v>
      </c>
      <c r="H64" s="253">
        <f t="shared" si="5"/>
        <v>51</v>
      </c>
      <c r="I64" s="254">
        <f t="shared" si="6"/>
        <v>26966806</v>
      </c>
      <c r="J64" s="254">
        <f t="shared" si="7"/>
        <v>2</v>
      </c>
      <c r="K64" s="255">
        <f t="shared" si="8"/>
        <v>0.93</v>
      </c>
      <c r="L64" s="305" t="e">
        <f>SUMIF($AN$4:$AN$22,D64,#REF!)</f>
        <v>#REF!</v>
      </c>
      <c r="M64" s="257" t="e">
        <f t="shared" si="9"/>
        <v>#REF!</v>
      </c>
      <c r="N64" s="257" t="e">
        <f t="shared" si="10"/>
        <v>#REF!</v>
      </c>
      <c r="O64" s="257" t="e">
        <f t="shared" si="11"/>
        <v>#REF!</v>
      </c>
      <c r="P64" s="257" t="e">
        <f t="shared" si="12"/>
        <v>#REF!</v>
      </c>
      <c r="Q64" s="258" t="e">
        <f t="shared" si="13"/>
        <v>#REF!</v>
      </c>
      <c r="R64" s="257" t="e">
        <f t="shared" si="13"/>
        <v>#REF!</v>
      </c>
      <c r="S64" s="257" t="e">
        <f t="shared" si="14"/>
        <v>#REF!</v>
      </c>
      <c r="T64" s="257"/>
      <c r="U64" s="257" t="e">
        <f t="shared" si="15"/>
        <v>#REF!</v>
      </c>
      <c r="V64" s="257" t="e">
        <f t="shared" si="16"/>
        <v>#REF!</v>
      </c>
      <c r="W64" s="257" t="e">
        <f t="shared" si="17"/>
        <v>#REF!</v>
      </c>
      <c r="X64" s="258" t="e">
        <f t="shared" si="18"/>
        <v>#REF!</v>
      </c>
      <c r="Y64" s="258" t="e">
        <f t="shared" si="19"/>
        <v>#REF!</v>
      </c>
      <c r="Z64" s="257" t="e">
        <f t="shared" si="20"/>
        <v>#REF!</v>
      </c>
      <c r="AA64" s="257" t="e">
        <f t="shared" si="21"/>
        <v>#REF!</v>
      </c>
      <c r="AB64" s="257"/>
      <c r="AC64" s="32" t="str">
        <f t="shared" si="22"/>
        <v>BERTAHAP</v>
      </c>
      <c r="AD64" s="259">
        <f t="shared" si="23"/>
        <v>0</v>
      </c>
      <c r="AE64" s="260">
        <v>2</v>
      </c>
      <c r="AF64" s="261"/>
      <c r="AG64" s="257" t="e">
        <f>IF(AF64&gt;#REF!,"LB","KR")</f>
        <v>#REF!</v>
      </c>
      <c r="AH64" s="261">
        <v>1187459000</v>
      </c>
      <c r="AI64" s="261">
        <v>1338456000</v>
      </c>
      <c r="AJ64" s="261">
        <v>1421009000</v>
      </c>
      <c r="AK64" s="262">
        <v>1508654000</v>
      </c>
      <c r="AL64" s="262">
        <v>1421009000</v>
      </c>
      <c r="AM64" s="261">
        <v>1508654000</v>
      </c>
      <c r="AN64" s="261">
        <v>1601704000</v>
      </c>
      <c r="AO64" s="51">
        <v>1506269540</v>
      </c>
      <c r="AP64" s="42">
        <v>1599173240</v>
      </c>
    </row>
    <row r="65" spans="1:42">
      <c r="A65" s="3">
        <f t="shared" si="24"/>
        <v>26</v>
      </c>
      <c r="B65" s="249">
        <v>8</v>
      </c>
      <c r="C65" s="250" t="s">
        <v>139</v>
      </c>
      <c r="D65" s="285">
        <v>22</v>
      </c>
      <c r="E65" s="252"/>
      <c r="F65" s="40" t="s">
        <v>89</v>
      </c>
      <c r="G65" s="253">
        <f t="shared" si="4"/>
        <v>81</v>
      </c>
      <c r="H65" s="253">
        <f t="shared" si="5"/>
        <v>70</v>
      </c>
      <c r="I65" s="254">
        <f t="shared" si="6"/>
        <v>26966806</v>
      </c>
      <c r="J65" s="254">
        <f t="shared" si="7"/>
        <v>4</v>
      </c>
      <c r="K65" s="255">
        <f t="shared" si="8"/>
        <v>0.97</v>
      </c>
      <c r="L65" s="305" t="e">
        <f>SUMIF($AN$4:$AN$22,D65,#REF!)</f>
        <v>#REF!</v>
      </c>
      <c r="M65" s="257" t="e">
        <f t="shared" si="9"/>
        <v>#REF!</v>
      </c>
      <c r="N65" s="257" t="e">
        <f t="shared" si="10"/>
        <v>#REF!</v>
      </c>
      <c r="O65" s="257" t="e">
        <f t="shared" si="11"/>
        <v>#REF!</v>
      </c>
      <c r="P65" s="257" t="e">
        <f t="shared" si="12"/>
        <v>#REF!</v>
      </c>
      <c r="Q65" s="258" t="e">
        <f t="shared" si="13"/>
        <v>#REF!</v>
      </c>
      <c r="R65" s="257" t="e">
        <f t="shared" si="13"/>
        <v>#REF!</v>
      </c>
      <c r="S65" s="257" t="e">
        <f t="shared" si="14"/>
        <v>#REF!</v>
      </c>
      <c r="T65" s="257"/>
      <c r="U65" s="257" t="e">
        <f t="shared" si="15"/>
        <v>#REF!</v>
      </c>
      <c r="V65" s="257" t="e">
        <f t="shared" si="16"/>
        <v>#REF!</v>
      </c>
      <c r="W65" s="257" t="e">
        <f t="shared" si="17"/>
        <v>#REF!</v>
      </c>
      <c r="X65" s="258" t="e">
        <f t="shared" si="18"/>
        <v>#REF!</v>
      </c>
      <c r="Y65" s="258" t="e">
        <f t="shared" si="19"/>
        <v>#REF!</v>
      </c>
      <c r="Z65" s="257" t="e">
        <f t="shared" si="20"/>
        <v>#REF!</v>
      </c>
      <c r="AA65" s="257" t="e">
        <f t="shared" si="21"/>
        <v>#REF!</v>
      </c>
      <c r="AB65" s="257"/>
      <c r="AC65" s="32" t="str">
        <f t="shared" si="22"/>
        <v>BERTAHAP</v>
      </c>
      <c r="AD65" s="259">
        <f t="shared" si="23"/>
        <v>0</v>
      </c>
      <c r="AE65" s="260">
        <v>2</v>
      </c>
      <c r="AF65" s="261"/>
      <c r="AG65" s="257" t="e">
        <f>IF(AF65&gt;#REF!,"LB","KR")</f>
        <v>#REF!</v>
      </c>
      <c r="AH65" s="261">
        <v>1699946000</v>
      </c>
      <c r="AI65" s="261">
        <v>1916111000</v>
      </c>
      <c r="AJ65" s="261">
        <v>2034293000</v>
      </c>
      <c r="AK65" s="262">
        <v>2159763000</v>
      </c>
      <c r="AL65" s="262">
        <v>2034293000</v>
      </c>
      <c r="AM65" s="261">
        <v>2159763000</v>
      </c>
      <c r="AN65" s="261">
        <v>2292973000</v>
      </c>
      <c r="AO65" s="51">
        <v>2156350580</v>
      </c>
      <c r="AP65" s="42">
        <v>2289348780</v>
      </c>
    </row>
    <row r="66" spans="1:42">
      <c r="A66" s="3">
        <f t="shared" si="24"/>
        <v>27</v>
      </c>
      <c r="B66" s="249">
        <v>1</v>
      </c>
      <c r="C66" s="250" t="s">
        <v>142</v>
      </c>
      <c r="D66" s="251" t="s">
        <v>24</v>
      </c>
      <c r="E66" s="252"/>
      <c r="F66" s="40" t="s">
        <v>39</v>
      </c>
      <c r="G66" s="253">
        <f t="shared" si="4"/>
        <v>113</v>
      </c>
      <c r="H66" s="253">
        <f t="shared" si="5"/>
        <v>101</v>
      </c>
      <c r="I66" s="254">
        <f t="shared" si="6"/>
        <v>26966806</v>
      </c>
      <c r="J66" s="254">
        <f t="shared" si="7"/>
        <v>6</v>
      </c>
      <c r="K66" s="255">
        <f t="shared" si="8"/>
        <v>0.95</v>
      </c>
      <c r="L66" s="256" t="e">
        <f>SUMIF($AN$4:$AN$22,D66,#REF!)</f>
        <v>#REF!</v>
      </c>
      <c r="M66" s="257" t="e">
        <f t="shared" si="9"/>
        <v>#REF!</v>
      </c>
      <c r="N66" s="257" t="e">
        <f t="shared" si="10"/>
        <v>#REF!</v>
      </c>
      <c r="O66" s="257" t="e">
        <f t="shared" si="11"/>
        <v>#REF!</v>
      </c>
      <c r="P66" s="257" t="e">
        <f t="shared" si="12"/>
        <v>#REF!</v>
      </c>
      <c r="Q66" s="258" t="e">
        <f t="shared" si="13"/>
        <v>#REF!</v>
      </c>
      <c r="R66" s="257" t="e">
        <f t="shared" si="13"/>
        <v>#REF!</v>
      </c>
      <c r="S66" s="257" t="e">
        <f t="shared" si="14"/>
        <v>#REF!</v>
      </c>
      <c r="T66" s="257"/>
      <c r="U66" s="257" t="e">
        <f t="shared" si="15"/>
        <v>#REF!</v>
      </c>
      <c r="V66" s="257" t="e">
        <f t="shared" si="16"/>
        <v>#REF!</v>
      </c>
      <c r="W66" s="257" t="e">
        <f t="shared" si="17"/>
        <v>#REF!</v>
      </c>
      <c r="X66" s="258" t="e">
        <f t="shared" si="18"/>
        <v>#REF!</v>
      </c>
      <c r="Y66" s="258" t="e">
        <f t="shared" si="19"/>
        <v>#REF!</v>
      </c>
      <c r="Z66" s="257" t="e">
        <f t="shared" si="20"/>
        <v>#REF!</v>
      </c>
      <c r="AA66" s="257" t="e">
        <f t="shared" si="21"/>
        <v>#REF!</v>
      </c>
      <c r="AB66" s="257"/>
      <c r="AC66" s="32" t="str">
        <f t="shared" si="22"/>
        <v>BERTAHAP</v>
      </c>
      <c r="AD66" s="259">
        <f t="shared" si="23"/>
        <v>0</v>
      </c>
      <c r="AE66" s="260">
        <v>2</v>
      </c>
      <c r="AF66" s="261"/>
      <c r="AG66" s="257" t="e">
        <f>IF(AF66&gt;#REF!,"LB","KR")</f>
        <v>#REF!</v>
      </c>
      <c r="AH66" s="261">
        <v>2378423000</v>
      </c>
      <c r="AI66" s="261">
        <v>2680862000</v>
      </c>
      <c r="AJ66" s="261">
        <v>2846212000</v>
      </c>
      <c r="AK66" s="262">
        <v>3021760000</v>
      </c>
      <c r="AL66" s="262">
        <v>2846212000</v>
      </c>
      <c r="AM66" s="261">
        <v>3021760000</v>
      </c>
      <c r="AN66" s="261">
        <v>3208136000</v>
      </c>
      <c r="AO66" s="51">
        <v>3016984720</v>
      </c>
      <c r="AP66" s="42">
        <v>3203065600</v>
      </c>
    </row>
    <row r="67" spans="1:42">
      <c r="A67" s="3">
        <f t="shared" si="24"/>
        <v>28</v>
      </c>
      <c r="B67" s="249">
        <v>2</v>
      </c>
      <c r="C67" s="250" t="s">
        <v>142</v>
      </c>
      <c r="D67" s="251" t="s">
        <v>35</v>
      </c>
      <c r="E67" s="252"/>
      <c r="F67" s="40" t="s">
        <v>42</v>
      </c>
      <c r="G67" s="253">
        <f t="shared" si="4"/>
        <v>78</v>
      </c>
      <c r="H67" s="253">
        <f t="shared" si="5"/>
        <v>66</v>
      </c>
      <c r="I67" s="254">
        <f t="shared" si="6"/>
        <v>26966806</v>
      </c>
      <c r="J67" s="254">
        <f t="shared" si="7"/>
        <v>2</v>
      </c>
      <c r="K67" s="255">
        <f t="shared" si="8"/>
        <v>0.93</v>
      </c>
      <c r="L67" s="256" t="e">
        <f>SUMIF($AN$4:$AN$22,D67,#REF!)</f>
        <v>#REF!</v>
      </c>
      <c r="M67" s="257" t="e">
        <f t="shared" si="9"/>
        <v>#REF!</v>
      </c>
      <c r="N67" s="257" t="e">
        <f t="shared" si="10"/>
        <v>#REF!</v>
      </c>
      <c r="O67" s="257" t="e">
        <f t="shared" si="11"/>
        <v>#REF!</v>
      </c>
      <c r="P67" s="257" t="e">
        <f t="shared" si="12"/>
        <v>#REF!</v>
      </c>
      <c r="Q67" s="258" t="e">
        <f t="shared" si="13"/>
        <v>#REF!</v>
      </c>
      <c r="R67" s="257" t="e">
        <f t="shared" si="13"/>
        <v>#REF!</v>
      </c>
      <c r="S67" s="257" t="e">
        <f t="shared" si="14"/>
        <v>#REF!</v>
      </c>
      <c r="T67" s="257"/>
      <c r="U67" s="257" t="e">
        <f t="shared" si="15"/>
        <v>#REF!</v>
      </c>
      <c r="V67" s="257" t="e">
        <f t="shared" si="16"/>
        <v>#REF!</v>
      </c>
      <c r="W67" s="257" t="e">
        <f t="shared" si="17"/>
        <v>#REF!</v>
      </c>
      <c r="X67" s="258" t="e">
        <f t="shared" si="18"/>
        <v>#REF!</v>
      </c>
      <c r="Y67" s="258" t="e">
        <f t="shared" si="19"/>
        <v>#REF!</v>
      </c>
      <c r="Z67" s="257" t="e">
        <f t="shared" si="20"/>
        <v>#REF!</v>
      </c>
      <c r="AA67" s="257" t="e">
        <f t="shared" si="21"/>
        <v>#REF!</v>
      </c>
      <c r="AB67" s="257"/>
      <c r="AC67" s="32" t="str">
        <f t="shared" si="22"/>
        <v>BERTAHAP</v>
      </c>
      <c r="AD67" s="259">
        <f t="shared" si="23"/>
        <v>0</v>
      </c>
      <c r="AE67" s="260">
        <v>2</v>
      </c>
      <c r="AF67" s="261"/>
      <c r="AG67" s="257" t="e">
        <f>IF(AF67&gt;#REF!,"LB","KR")</f>
        <v>#REF!</v>
      </c>
      <c r="AH67" s="261">
        <v>1521497000</v>
      </c>
      <c r="AI67" s="261">
        <v>1714970000</v>
      </c>
      <c r="AJ67" s="261">
        <v>1820745000</v>
      </c>
      <c r="AK67" s="262">
        <v>1933045000</v>
      </c>
      <c r="AL67" s="262">
        <v>1820745000</v>
      </c>
      <c r="AM67" s="261">
        <v>1933045000</v>
      </c>
      <c r="AN67" s="261">
        <v>2052271000</v>
      </c>
      <c r="AO67" s="51">
        <v>1929989700</v>
      </c>
      <c r="AP67" s="42">
        <v>2049027700</v>
      </c>
    </row>
    <row r="68" spans="1:42">
      <c r="A68" s="3">
        <f t="shared" si="24"/>
        <v>29</v>
      </c>
      <c r="B68" s="249">
        <v>3</v>
      </c>
      <c r="C68" s="250" t="s">
        <v>142</v>
      </c>
      <c r="D68" s="251" t="s">
        <v>41</v>
      </c>
      <c r="E68" s="252"/>
      <c r="F68" s="40" t="s">
        <v>45</v>
      </c>
      <c r="G68" s="253">
        <f t="shared" si="4"/>
        <v>60</v>
      </c>
      <c r="H68" s="253">
        <f t="shared" si="5"/>
        <v>52</v>
      </c>
      <c r="I68" s="254">
        <f t="shared" si="6"/>
        <v>26966806</v>
      </c>
      <c r="J68" s="254">
        <f t="shared" si="7"/>
        <v>2</v>
      </c>
      <c r="K68" s="255">
        <f t="shared" si="8"/>
        <v>0.93</v>
      </c>
      <c r="L68" s="256" t="e">
        <f>SUMIF($AN$4:$AN$22,D68,#REF!)</f>
        <v>#REF!</v>
      </c>
      <c r="M68" s="257" t="e">
        <f t="shared" si="9"/>
        <v>#REF!</v>
      </c>
      <c r="N68" s="257" t="e">
        <f t="shared" si="10"/>
        <v>#REF!</v>
      </c>
      <c r="O68" s="257" t="e">
        <f t="shared" si="11"/>
        <v>#REF!</v>
      </c>
      <c r="P68" s="257" t="e">
        <f t="shared" si="12"/>
        <v>#REF!</v>
      </c>
      <c r="Q68" s="258" t="e">
        <f t="shared" si="13"/>
        <v>#REF!</v>
      </c>
      <c r="R68" s="257" t="e">
        <f t="shared" si="13"/>
        <v>#REF!</v>
      </c>
      <c r="S68" s="257" t="e">
        <f t="shared" si="14"/>
        <v>#REF!</v>
      </c>
      <c r="T68" s="257"/>
      <c r="U68" s="257" t="e">
        <f t="shared" si="15"/>
        <v>#REF!</v>
      </c>
      <c r="V68" s="257" t="e">
        <f t="shared" si="16"/>
        <v>#REF!</v>
      </c>
      <c r="W68" s="257" t="e">
        <f t="shared" si="17"/>
        <v>#REF!</v>
      </c>
      <c r="X68" s="258" t="e">
        <f t="shared" si="18"/>
        <v>#REF!</v>
      </c>
      <c r="Y68" s="258" t="e">
        <f t="shared" si="19"/>
        <v>#REF!</v>
      </c>
      <c r="Z68" s="257" t="e">
        <f t="shared" si="20"/>
        <v>#REF!</v>
      </c>
      <c r="AA68" s="257" t="e">
        <f t="shared" si="21"/>
        <v>#REF!</v>
      </c>
      <c r="AB68" s="257"/>
      <c r="AC68" s="32" t="str">
        <f t="shared" si="22"/>
        <v>BERTAHAP</v>
      </c>
      <c r="AD68" s="259">
        <f t="shared" si="23"/>
        <v>0</v>
      </c>
      <c r="AE68" s="260">
        <v>2</v>
      </c>
      <c r="AF68" s="261"/>
      <c r="AG68" s="257" t="e">
        <f>IF(AF68&gt;#REF!,"LB","KR")</f>
        <v>#REF!</v>
      </c>
      <c r="AH68" s="261">
        <v>1198755000</v>
      </c>
      <c r="AI68" s="261">
        <v>1351188000</v>
      </c>
      <c r="AJ68" s="261">
        <v>1434527000</v>
      </c>
      <c r="AK68" s="262">
        <v>1523005000</v>
      </c>
      <c r="AL68" s="262">
        <v>1434527000</v>
      </c>
      <c r="AM68" s="261">
        <v>1523005000</v>
      </c>
      <c r="AN68" s="261">
        <v>1616941000</v>
      </c>
      <c r="AO68" s="51">
        <v>1520598620</v>
      </c>
      <c r="AP68" s="42">
        <v>1614385300</v>
      </c>
    </row>
    <row r="69" spans="1:42">
      <c r="A69" s="3">
        <f t="shared" si="24"/>
        <v>30</v>
      </c>
      <c r="B69" s="249">
        <v>4</v>
      </c>
      <c r="C69" s="250" t="s">
        <v>142</v>
      </c>
      <c r="D69" s="251">
        <v>10</v>
      </c>
      <c r="E69" s="252"/>
      <c r="F69" s="40" t="s">
        <v>48</v>
      </c>
      <c r="G69" s="253">
        <f t="shared" si="4"/>
        <v>74</v>
      </c>
      <c r="H69" s="253">
        <f t="shared" si="5"/>
        <v>63</v>
      </c>
      <c r="I69" s="254">
        <f t="shared" si="6"/>
        <v>26966806</v>
      </c>
      <c r="J69" s="254">
        <f t="shared" si="7"/>
        <v>2</v>
      </c>
      <c r="K69" s="255">
        <f t="shared" si="8"/>
        <v>0.93</v>
      </c>
      <c r="L69" s="256" t="e">
        <f>SUMIF($AN$4:$AN$22,D69,#REF!)</f>
        <v>#REF!</v>
      </c>
      <c r="M69" s="257" t="e">
        <f t="shared" si="9"/>
        <v>#REF!</v>
      </c>
      <c r="N69" s="257" t="e">
        <f t="shared" si="10"/>
        <v>#REF!</v>
      </c>
      <c r="O69" s="257" t="e">
        <f t="shared" si="11"/>
        <v>#REF!</v>
      </c>
      <c r="P69" s="257" t="e">
        <f t="shared" si="12"/>
        <v>#REF!</v>
      </c>
      <c r="Q69" s="258" t="e">
        <f t="shared" si="13"/>
        <v>#REF!</v>
      </c>
      <c r="R69" s="257" t="e">
        <f t="shared" si="13"/>
        <v>#REF!</v>
      </c>
      <c r="S69" s="257" t="e">
        <f t="shared" si="14"/>
        <v>#REF!</v>
      </c>
      <c r="T69" s="257"/>
      <c r="U69" s="257" t="e">
        <f t="shared" si="15"/>
        <v>#REF!</v>
      </c>
      <c r="V69" s="257" t="e">
        <f t="shared" si="16"/>
        <v>#REF!</v>
      </c>
      <c r="W69" s="257" t="e">
        <f t="shared" si="17"/>
        <v>#REF!</v>
      </c>
      <c r="X69" s="258" t="e">
        <f t="shared" si="18"/>
        <v>#REF!</v>
      </c>
      <c r="Y69" s="258" t="e">
        <f t="shared" si="19"/>
        <v>#REF!</v>
      </c>
      <c r="Z69" s="257" t="e">
        <f t="shared" si="20"/>
        <v>#REF!</v>
      </c>
      <c r="AA69" s="257" t="e">
        <f t="shared" si="21"/>
        <v>#REF!</v>
      </c>
      <c r="AB69" s="257"/>
      <c r="AC69" s="32" t="str">
        <f t="shared" si="22"/>
        <v>BERTAHAP</v>
      </c>
      <c r="AD69" s="259">
        <f t="shared" si="23"/>
        <v>0</v>
      </c>
      <c r="AE69" s="260">
        <v>2</v>
      </c>
      <c r="AF69" s="261"/>
      <c r="AG69" s="257" t="e">
        <f>IF(AF69&gt;#REF!,"LB","KR")</f>
        <v>#REF!</v>
      </c>
      <c r="AH69" s="261">
        <v>1452338000</v>
      </c>
      <c r="AI69" s="261">
        <v>1637017000</v>
      </c>
      <c r="AJ69" s="261">
        <v>1737984000</v>
      </c>
      <c r="AK69" s="262">
        <v>1845179000</v>
      </c>
      <c r="AL69" s="262">
        <v>1737984000</v>
      </c>
      <c r="AM69" s="261">
        <v>1845179000</v>
      </c>
      <c r="AN69" s="261">
        <v>1958986000</v>
      </c>
      <c r="AO69" s="51">
        <v>1842263040</v>
      </c>
      <c r="AP69" s="42">
        <v>1955889740</v>
      </c>
    </row>
    <row r="70" spans="1:42">
      <c r="A70" s="3">
        <f t="shared" si="24"/>
        <v>31</v>
      </c>
      <c r="B70" s="249">
        <v>5</v>
      </c>
      <c r="C70" s="250" t="s">
        <v>142</v>
      </c>
      <c r="D70" s="285">
        <v>12</v>
      </c>
      <c r="E70" s="252"/>
      <c r="F70" s="40" t="s">
        <v>50</v>
      </c>
      <c r="G70" s="253">
        <f t="shared" si="4"/>
        <v>67</v>
      </c>
      <c r="H70" s="253">
        <f t="shared" si="5"/>
        <v>57</v>
      </c>
      <c r="I70" s="254">
        <f t="shared" si="6"/>
        <v>26966806</v>
      </c>
      <c r="J70" s="254">
        <f t="shared" si="7"/>
        <v>2</v>
      </c>
      <c r="K70" s="255">
        <f t="shared" si="8"/>
        <v>0.93</v>
      </c>
      <c r="L70" s="256" t="e">
        <f>SUMIF($AN$4:$AN$22,D70,#REF!)</f>
        <v>#REF!</v>
      </c>
      <c r="M70" s="257" t="e">
        <f t="shared" si="9"/>
        <v>#REF!</v>
      </c>
      <c r="N70" s="257" t="e">
        <f t="shared" si="10"/>
        <v>#REF!</v>
      </c>
      <c r="O70" s="257" t="e">
        <f t="shared" si="11"/>
        <v>#REF!</v>
      </c>
      <c r="P70" s="257" t="e">
        <f t="shared" si="12"/>
        <v>#REF!</v>
      </c>
      <c r="Q70" s="258" t="e">
        <f t="shared" si="13"/>
        <v>#REF!</v>
      </c>
      <c r="R70" s="257" t="e">
        <f t="shared" si="13"/>
        <v>#REF!</v>
      </c>
      <c r="S70" s="257" t="e">
        <f t="shared" si="14"/>
        <v>#REF!</v>
      </c>
      <c r="T70" s="257"/>
      <c r="U70" s="257" t="e">
        <f t="shared" si="15"/>
        <v>#REF!</v>
      </c>
      <c r="V70" s="257" t="e">
        <f t="shared" si="16"/>
        <v>#REF!</v>
      </c>
      <c r="W70" s="257" t="e">
        <f t="shared" si="17"/>
        <v>#REF!</v>
      </c>
      <c r="X70" s="258" t="e">
        <f t="shared" si="18"/>
        <v>#REF!</v>
      </c>
      <c r="Y70" s="258" t="e">
        <f t="shared" si="19"/>
        <v>#REF!</v>
      </c>
      <c r="Z70" s="257" t="e">
        <f t="shared" si="20"/>
        <v>#REF!</v>
      </c>
      <c r="AA70" s="257" t="e">
        <f t="shared" si="21"/>
        <v>#REF!</v>
      </c>
      <c r="AB70" s="257"/>
      <c r="AC70" s="32" t="str">
        <f t="shared" si="22"/>
        <v>BERTAHAP</v>
      </c>
      <c r="AD70" s="259">
        <f t="shared" si="23"/>
        <v>0</v>
      </c>
      <c r="AE70" s="260">
        <v>2</v>
      </c>
      <c r="AF70" s="261"/>
      <c r="AG70" s="257" t="e">
        <f>IF(AF70&gt;#REF!,"LB","KR")</f>
        <v>#REF!</v>
      </c>
      <c r="AH70" s="261">
        <v>1314020000</v>
      </c>
      <c r="AI70" s="261">
        <v>1481110000</v>
      </c>
      <c r="AJ70" s="261">
        <v>1572462000</v>
      </c>
      <c r="AK70" s="262">
        <v>1669448000</v>
      </c>
      <c r="AL70" s="262">
        <v>1572462000</v>
      </c>
      <c r="AM70" s="261">
        <v>1669448000</v>
      </c>
      <c r="AN70" s="261">
        <v>1772416000</v>
      </c>
      <c r="AO70" s="51">
        <v>1666809720</v>
      </c>
      <c r="AP70" s="42">
        <v>1769614880</v>
      </c>
    </row>
    <row r="71" spans="1:42">
      <c r="A71" s="3">
        <f t="shared" si="24"/>
        <v>32</v>
      </c>
      <c r="B71" s="249">
        <v>6</v>
      </c>
      <c r="C71" s="250" t="s">
        <v>142</v>
      </c>
      <c r="D71" s="285">
        <v>18</v>
      </c>
      <c r="E71" s="252"/>
      <c r="F71" s="40" t="s">
        <v>54</v>
      </c>
      <c r="G71" s="253">
        <f t="shared" si="4"/>
        <v>97</v>
      </c>
      <c r="H71" s="253">
        <f t="shared" si="5"/>
        <v>85</v>
      </c>
      <c r="I71" s="254">
        <f t="shared" si="6"/>
        <v>26966806</v>
      </c>
      <c r="J71" s="254">
        <f t="shared" si="7"/>
        <v>2</v>
      </c>
      <c r="K71" s="255">
        <f t="shared" si="8"/>
        <v>0.93</v>
      </c>
      <c r="L71" s="256" t="e">
        <f>SUMIF($AN$4:$AN$22,D71,#REF!)</f>
        <v>#REF!</v>
      </c>
      <c r="M71" s="257" t="e">
        <f t="shared" si="9"/>
        <v>#REF!</v>
      </c>
      <c r="N71" s="257" t="e">
        <f t="shared" si="10"/>
        <v>#REF!</v>
      </c>
      <c r="O71" s="257" t="e">
        <f t="shared" si="11"/>
        <v>#REF!</v>
      </c>
      <c r="P71" s="257" t="e">
        <f t="shared" si="12"/>
        <v>#REF!</v>
      </c>
      <c r="Q71" s="258" t="e">
        <f t="shared" si="13"/>
        <v>#REF!</v>
      </c>
      <c r="R71" s="257" t="e">
        <f t="shared" si="13"/>
        <v>#REF!</v>
      </c>
      <c r="S71" s="257" t="e">
        <f t="shared" si="14"/>
        <v>#REF!</v>
      </c>
      <c r="T71" s="257"/>
      <c r="U71" s="257" t="e">
        <f t="shared" si="15"/>
        <v>#REF!</v>
      </c>
      <c r="V71" s="257" t="e">
        <f t="shared" si="16"/>
        <v>#REF!</v>
      </c>
      <c r="W71" s="257" t="e">
        <f t="shared" si="17"/>
        <v>#REF!</v>
      </c>
      <c r="X71" s="258" t="e">
        <f t="shared" si="18"/>
        <v>#REF!</v>
      </c>
      <c r="Y71" s="258" t="e">
        <f t="shared" si="19"/>
        <v>#REF!</v>
      </c>
      <c r="Z71" s="257" t="e">
        <f t="shared" si="20"/>
        <v>#REF!</v>
      </c>
      <c r="AA71" s="257" t="e">
        <f t="shared" si="21"/>
        <v>#REF!</v>
      </c>
      <c r="AB71" s="257"/>
      <c r="AC71" s="32" t="str">
        <f t="shared" si="22"/>
        <v>BERTAHAP</v>
      </c>
      <c r="AD71" s="259">
        <f t="shared" si="23"/>
        <v>0</v>
      </c>
      <c r="AE71" s="260">
        <v>2</v>
      </c>
      <c r="AF71" s="261"/>
      <c r="AG71" s="257" t="e">
        <f>IF(AF71&gt;#REF!,"LB","KR")</f>
        <v>#REF!</v>
      </c>
      <c r="AH71" s="261">
        <v>1959503000</v>
      </c>
      <c r="AI71" s="261">
        <v>2208673000</v>
      </c>
      <c r="AJ71" s="261">
        <v>2344899000</v>
      </c>
      <c r="AK71" s="262">
        <v>2489527000</v>
      </c>
      <c r="AL71" s="262">
        <v>2344899000</v>
      </c>
      <c r="AM71" s="261">
        <v>2489527000</v>
      </c>
      <c r="AN71" s="261">
        <v>2643076000</v>
      </c>
      <c r="AO71" s="51">
        <v>2485592940</v>
      </c>
      <c r="AP71" s="42">
        <v>2638898620</v>
      </c>
    </row>
    <row r="72" spans="1:42">
      <c r="A72" s="3">
        <f t="shared" si="24"/>
        <v>33</v>
      </c>
      <c r="B72" s="249">
        <v>7</v>
      </c>
      <c r="C72" s="250" t="s">
        <v>142</v>
      </c>
      <c r="D72" s="285">
        <v>20</v>
      </c>
      <c r="E72" s="252"/>
      <c r="F72" s="40" t="s">
        <v>70</v>
      </c>
      <c r="G72" s="253">
        <f t="shared" si="4"/>
        <v>60</v>
      </c>
      <c r="H72" s="253">
        <f t="shared" si="5"/>
        <v>51</v>
      </c>
      <c r="I72" s="254">
        <f t="shared" si="6"/>
        <v>26966806</v>
      </c>
      <c r="J72" s="254">
        <f t="shared" si="7"/>
        <v>2</v>
      </c>
      <c r="K72" s="255">
        <f t="shared" si="8"/>
        <v>0.93</v>
      </c>
      <c r="L72" s="256" t="e">
        <f>SUMIF($AN$4:$AN$22,D72,#REF!)</f>
        <v>#REF!</v>
      </c>
      <c r="M72" s="257" t="e">
        <f t="shared" si="9"/>
        <v>#REF!</v>
      </c>
      <c r="N72" s="257" t="e">
        <f t="shared" si="10"/>
        <v>#REF!</v>
      </c>
      <c r="O72" s="257" t="e">
        <f t="shared" si="11"/>
        <v>#REF!</v>
      </c>
      <c r="P72" s="257" t="e">
        <f t="shared" si="12"/>
        <v>#REF!</v>
      </c>
      <c r="Q72" s="258" t="e">
        <f t="shared" si="13"/>
        <v>#REF!</v>
      </c>
      <c r="R72" s="257" t="e">
        <f t="shared" si="13"/>
        <v>#REF!</v>
      </c>
      <c r="S72" s="257" t="e">
        <f t="shared" si="14"/>
        <v>#REF!</v>
      </c>
      <c r="T72" s="257"/>
      <c r="U72" s="257" t="e">
        <f t="shared" si="15"/>
        <v>#REF!</v>
      </c>
      <c r="V72" s="257" t="e">
        <f t="shared" si="16"/>
        <v>#REF!</v>
      </c>
      <c r="W72" s="257" t="e">
        <f t="shared" si="17"/>
        <v>#REF!</v>
      </c>
      <c r="X72" s="258" t="e">
        <f t="shared" si="18"/>
        <v>#REF!</v>
      </c>
      <c r="Y72" s="258" t="e">
        <f t="shared" si="19"/>
        <v>#REF!</v>
      </c>
      <c r="Z72" s="257" t="e">
        <f t="shared" si="20"/>
        <v>#REF!</v>
      </c>
      <c r="AA72" s="257" t="e">
        <f t="shared" si="21"/>
        <v>#REF!</v>
      </c>
      <c r="AB72" s="257"/>
      <c r="AC72" s="32" t="str">
        <f t="shared" si="22"/>
        <v>BERTAHAP</v>
      </c>
      <c r="AD72" s="259">
        <f t="shared" si="23"/>
        <v>0</v>
      </c>
      <c r="AE72" s="260">
        <v>2</v>
      </c>
      <c r="AF72" s="261"/>
      <c r="AG72" s="257" t="e">
        <f>IF(AF72&gt;#REF!,"LB","KR")</f>
        <v>#REF!</v>
      </c>
      <c r="AH72" s="261">
        <v>1175702000</v>
      </c>
      <c r="AI72" s="261">
        <v>1325204000</v>
      </c>
      <c r="AJ72" s="261">
        <v>1406940000</v>
      </c>
      <c r="AK72" s="262">
        <v>1493717000</v>
      </c>
      <c r="AL72" s="262">
        <v>1406940000</v>
      </c>
      <c r="AM72" s="261">
        <v>1493717000</v>
      </c>
      <c r="AN72" s="261">
        <v>1585846000</v>
      </c>
      <c r="AO72" s="51">
        <v>1491356400</v>
      </c>
      <c r="AP72" s="42">
        <v>1583340020</v>
      </c>
    </row>
    <row r="73" spans="1:42">
      <c r="A73" s="3">
        <f t="shared" si="24"/>
        <v>34</v>
      </c>
      <c r="B73" s="249">
        <v>8</v>
      </c>
      <c r="C73" s="250" t="s">
        <v>142</v>
      </c>
      <c r="D73" s="285">
        <v>22</v>
      </c>
      <c r="E73" s="252"/>
      <c r="F73" s="40" t="s">
        <v>89</v>
      </c>
      <c r="G73" s="253">
        <f t="shared" si="4"/>
        <v>81</v>
      </c>
      <c r="H73" s="253">
        <f t="shared" si="5"/>
        <v>70</v>
      </c>
      <c r="I73" s="254">
        <f t="shared" si="6"/>
        <v>26966806</v>
      </c>
      <c r="J73" s="254">
        <f t="shared" si="7"/>
        <v>4</v>
      </c>
      <c r="K73" s="255">
        <f t="shared" si="8"/>
        <v>0.97</v>
      </c>
      <c r="L73" s="256" t="e">
        <f>SUMIF($AN$4:$AN$22,D73,#REF!)</f>
        <v>#REF!</v>
      </c>
      <c r="M73" s="257" t="e">
        <f t="shared" si="9"/>
        <v>#REF!</v>
      </c>
      <c r="N73" s="257" t="e">
        <f t="shared" si="10"/>
        <v>#REF!</v>
      </c>
      <c r="O73" s="257" t="e">
        <f t="shared" si="11"/>
        <v>#REF!</v>
      </c>
      <c r="P73" s="257" t="e">
        <f t="shared" si="12"/>
        <v>#REF!</v>
      </c>
      <c r="Q73" s="258" t="e">
        <f t="shared" si="13"/>
        <v>#REF!</v>
      </c>
      <c r="R73" s="257" t="e">
        <f t="shared" si="13"/>
        <v>#REF!</v>
      </c>
      <c r="S73" s="257" t="e">
        <f t="shared" si="14"/>
        <v>#REF!</v>
      </c>
      <c r="T73" s="257"/>
      <c r="U73" s="257" t="e">
        <f t="shared" si="15"/>
        <v>#REF!</v>
      </c>
      <c r="V73" s="257" t="e">
        <f t="shared" si="16"/>
        <v>#REF!</v>
      </c>
      <c r="W73" s="257" t="e">
        <f t="shared" si="17"/>
        <v>#REF!</v>
      </c>
      <c r="X73" s="258" t="e">
        <f t="shared" si="18"/>
        <v>#REF!</v>
      </c>
      <c r="Y73" s="258" t="e">
        <f t="shared" si="19"/>
        <v>#REF!</v>
      </c>
      <c r="Z73" s="257" t="e">
        <f t="shared" si="20"/>
        <v>#REF!</v>
      </c>
      <c r="AA73" s="257" t="e">
        <f t="shared" si="21"/>
        <v>#REF!</v>
      </c>
      <c r="AB73" s="257"/>
      <c r="AC73" s="32" t="str">
        <f t="shared" si="22"/>
        <v>BERTAHAP</v>
      </c>
      <c r="AD73" s="259">
        <f t="shared" si="23"/>
        <v>0</v>
      </c>
      <c r="AE73" s="260">
        <v>2</v>
      </c>
      <c r="AF73" s="261"/>
      <c r="AG73" s="257" t="e">
        <f>IF(AF73&gt;#REF!,"LB","KR")</f>
        <v>#REF!</v>
      </c>
      <c r="AH73" s="261">
        <v>1683115000</v>
      </c>
      <c r="AI73" s="261">
        <v>1897140000</v>
      </c>
      <c r="AJ73" s="261">
        <v>2014151000</v>
      </c>
      <c r="AK73" s="262">
        <v>2138380000</v>
      </c>
      <c r="AL73" s="262">
        <v>2014151000</v>
      </c>
      <c r="AM73" s="261">
        <v>2138380000</v>
      </c>
      <c r="AN73" s="261">
        <v>2270270000</v>
      </c>
      <c r="AO73" s="51">
        <v>2135000060</v>
      </c>
      <c r="AP73" s="42">
        <v>2266682800</v>
      </c>
    </row>
    <row r="74" spans="1:42">
      <c r="A74" s="3">
        <f t="shared" si="24"/>
        <v>35</v>
      </c>
      <c r="B74" s="249">
        <v>1</v>
      </c>
      <c r="C74" s="250" t="s">
        <v>143</v>
      </c>
      <c r="D74" s="251" t="s">
        <v>24</v>
      </c>
      <c r="E74" s="252"/>
      <c r="F74" s="40" t="s">
        <v>39</v>
      </c>
      <c r="G74" s="253">
        <f t="shared" si="4"/>
        <v>113</v>
      </c>
      <c r="H74" s="253">
        <f t="shared" si="5"/>
        <v>101</v>
      </c>
      <c r="I74" s="254">
        <f t="shared" si="6"/>
        <v>26966806</v>
      </c>
      <c r="J74" s="254">
        <f t="shared" si="7"/>
        <v>6</v>
      </c>
      <c r="K74" s="255">
        <f t="shared" si="8"/>
        <v>0.95</v>
      </c>
      <c r="L74" s="305" t="e">
        <f>SUMIF($AN$4:$AN$22,D74,#REF!)</f>
        <v>#REF!</v>
      </c>
      <c r="M74" s="257" t="e">
        <f t="shared" si="9"/>
        <v>#REF!</v>
      </c>
      <c r="N74" s="257" t="e">
        <f t="shared" si="10"/>
        <v>#REF!</v>
      </c>
      <c r="O74" s="257" t="e">
        <f t="shared" si="11"/>
        <v>#REF!</v>
      </c>
      <c r="P74" s="257" t="e">
        <f t="shared" si="12"/>
        <v>#REF!</v>
      </c>
      <c r="Q74" s="258" t="e">
        <f t="shared" si="13"/>
        <v>#REF!</v>
      </c>
      <c r="R74" s="257" t="e">
        <f t="shared" si="13"/>
        <v>#REF!</v>
      </c>
      <c r="S74" s="257" t="e">
        <f t="shared" si="14"/>
        <v>#REF!</v>
      </c>
      <c r="T74" s="257"/>
      <c r="U74" s="257" t="e">
        <f t="shared" si="15"/>
        <v>#REF!</v>
      </c>
      <c r="V74" s="257" t="e">
        <f t="shared" si="16"/>
        <v>#REF!</v>
      </c>
      <c r="W74" s="257" t="e">
        <f t="shared" si="17"/>
        <v>#REF!</v>
      </c>
      <c r="X74" s="258" t="e">
        <f t="shared" si="18"/>
        <v>#REF!</v>
      </c>
      <c r="Y74" s="258" t="e">
        <f t="shared" si="19"/>
        <v>#REF!</v>
      </c>
      <c r="Z74" s="257" t="e">
        <f t="shared" si="20"/>
        <v>#REF!</v>
      </c>
      <c r="AA74" s="257" t="e">
        <f t="shared" si="21"/>
        <v>#REF!</v>
      </c>
      <c r="AB74" s="257"/>
      <c r="AC74" s="32" t="str">
        <f t="shared" si="22"/>
        <v>BERTAHAP</v>
      </c>
      <c r="AD74" s="259">
        <f t="shared" si="23"/>
        <v>0</v>
      </c>
      <c r="AE74" s="260">
        <v>2</v>
      </c>
      <c r="AF74" s="261"/>
      <c r="AG74" s="257" t="e">
        <f>IF(AF74&gt;#REF!,"LB","KR")</f>
        <v>#REF!</v>
      </c>
      <c r="AH74" s="261">
        <v>2402207000</v>
      </c>
      <c r="AI74" s="261">
        <v>2707671000</v>
      </c>
      <c r="AJ74" s="261">
        <v>2874674000</v>
      </c>
      <c r="AK74" s="262">
        <v>3051978000</v>
      </c>
      <c r="AL74" s="262">
        <v>2874674000</v>
      </c>
      <c r="AM74" s="261">
        <v>3051978000</v>
      </c>
      <c r="AN74" s="261">
        <v>3240217000</v>
      </c>
      <c r="AO74" s="51">
        <v>3047154440</v>
      </c>
      <c r="AP74" s="42">
        <v>3235096680</v>
      </c>
    </row>
    <row r="75" spans="1:42">
      <c r="A75" s="3">
        <f t="shared" si="24"/>
        <v>36</v>
      </c>
      <c r="B75" s="249">
        <v>2</v>
      </c>
      <c r="C75" s="250" t="s">
        <v>143</v>
      </c>
      <c r="D75" s="251" t="s">
        <v>35</v>
      </c>
      <c r="E75" s="252"/>
      <c r="F75" s="40" t="s">
        <v>42</v>
      </c>
      <c r="G75" s="253">
        <f t="shared" si="4"/>
        <v>78</v>
      </c>
      <c r="H75" s="253">
        <f t="shared" si="5"/>
        <v>66</v>
      </c>
      <c r="I75" s="254">
        <f t="shared" si="6"/>
        <v>26966806</v>
      </c>
      <c r="J75" s="254">
        <f t="shared" si="7"/>
        <v>2</v>
      </c>
      <c r="K75" s="255">
        <f t="shared" si="8"/>
        <v>0.93</v>
      </c>
      <c r="L75" s="305" t="e">
        <f>SUMIF($AN$4:$AN$22,D75,#REF!)</f>
        <v>#REF!</v>
      </c>
      <c r="M75" s="257" t="e">
        <f t="shared" si="9"/>
        <v>#REF!</v>
      </c>
      <c r="N75" s="257" t="e">
        <f t="shared" si="10"/>
        <v>#REF!</v>
      </c>
      <c r="O75" s="257" t="e">
        <f t="shared" si="11"/>
        <v>#REF!</v>
      </c>
      <c r="P75" s="257" t="e">
        <f t="shared" si="12"/>
        <v>#REF!</v>
      </c>
      <c r="Q75" s="258" t="e">
        <f t="shared" si="13"/>
        <v>#REF!</v>
      </c>
      <c r="R75" s="257" t="e">
        <f t="shared" si="13"/>
        <v>#REF!</v>
      </c>
      <c r="S75" s="257" t="e">
        <f t="shared" si="14"/>
        <v>#REF!</v>
      </c>
      <c r="T75" s="257"/>
      <c r="U75" s="257" t="e">
        <f t="shared" si="15"/>
        <v>#REF!</v>
      </c>
      <c r="V75" s="257" t="e">
        <f t="shared" si="16"/>
        <v>#REF!</v>
      </c>
      <c r="W75" s="257" t="e">
        <f t="shared" si="17"/>
        <v>#REF!</v>
      </c>
      <c r="X75" s="258" t="e">
        <f t="shared" si="18"/>
        <v>#REF!</v>
      </c>
      <c r="Y75" s="258" t="e">
        <f t="shared" si="19"/>
        <v>#REF!</v>
      </c>
      <c r="Z75" s="257" t="e">
        <f t="shared" si="20"/>
        <v>#REF!</v>
      </c>
      <c r="AA75" s="257" t="e">
        <f t="shared" si="21"/>
        <v>#REF!</v>
      </c>
      <c r="AB75" s="257"/>
      <c r="AC75" s="32" t="str">
        <f t="shared" si="22"/>
        <v>BERTAHAP</v>
      </c>
      <c r="AD75" s="259">
        <f t="shared" si="23"/>
        <v>0</v>
      </c>
      <c r="AE75" s="260">
        <v>2</v>
      </c>
      <c r="AF75" s="261"/>
      <c r="AG75" s="257" t="e">
        <f>IF(AF75&gt;#REF!,"LB","KR")</f>
        <v>#REF!</v>
      </c>
      <c r="AH75" s="261">
        <v>1536712000</v>
      </c>
      <c r="AI75" s="261">
        <v>1732119000</v>
      </c>
      <c r="AJ75" s="261">
        <v>1838953000</v>
      </c>
      <c r="AK75" s="262">
        <v>1952375000</v>
      </c>
      <c r="AL75" s="262">
        <v>1838953000</v>
      </c>
      <c r="AM75" s="261">
        <v>1952375000</v>
      </c>
      <c r="AN75" s="261">
        <v>2072794000</v>
      </c>
      <c r="AO75" s="51">
        <v>1949290180</v>
      </c>
      <c r="AP75" s="42">
        <v>2069517500</v>
      </c>
    </row>
    <row r="76" spans="1:42">
      <c r="A76" s="3">
        <f t="shared" si="24"/>
        <v>37</v>
      </c>
      <c r="B76" s="249">
        <v>3</v>
      </c>
      <c r="C76" s="250" t="s">
        <v>143</v>
      </c>
      <c r="D76" s="251" t="s">
        <v>41</v>
      </c>
      <c r="E76" s="252"/>
      <c r="F76" s="40" t="s">
        <v>45</v>
      </c>
      <c r="G76" s="253">
        <f t="shared" si="4"/>
        <v>60</v>
      </c>
      <c r="H76" s="253">
        <f t="shared" si="5"/>
        <v>52</v>
      </c>
      <c r="I76" s="254">
        <f t="shared" si="6"/>
        <v>26966806</v>
      </c>
      <c r="J76" s="254">
        <f t="shared" si="7"/>
        <v>2</v>
      </c>
      <c r="K76" s="255">
        <f t="shared" si="8"/>
        <v>0.93</v>
      </c>
      <c r="L76" s="305" t="e">
        <f>SUMIF($AN$4:$AN$22,D76,#REF!)</f>
        <v>#REF!</v>
      </c>
      <c r="M76" s="257" t="e">
        <f t="shared" si="9"/>
        <v>#REF!</v>
      </c>
      <c r="N76" s="257" t="e">
        <f t="shared" si="10"/>
        <v>#REF!</v>
      </c>
      <c r="O76" s="257" t="e">
        <f t="shared" si="11"/>
        <v>#REF!</v>
      </c>
      <c r="P76" s="257" t="e">
        <f t="shared" si="12"/>
        <v>#REF!</v>
      </c>
      <c r="Q76" s="258" t="e">
        <f t="shared" si="13"/>
        <v>#REF!</v>
      </c>
      <c r="R76" s="257" t="e">
        <f t="shared" si="13"/>
        <v>#REF!</v>
      </c>
      <c r="S76" s="257" t="e">
        <f t="shared" si="14"/>
        <v>#REF!</v>
      </c>
      <c r="T76" s="257"/>
      <c r="U76" s="257" t="e">
        <f t="shared" si="15"/>
        <v>#REF!</v>
      </c>
      <c r="V76" s="257" t="e">
        <f t="shared" si="16"/>
        <v>#REF!</v>
      </c>
      <c r="W76" s="257" t="e">
        <f t="shared" si="17"/>
        <v>#REF!</v>
      </c>
      <c r="X76" s="258" t="e">
        <f t="shared" si="18"/>
        <v>#REF!</v>
      </c>
      <c r="Y76" s="258" t="e">
        <f t="shared" si="19"/>
        <v>#REF!</v>
      </c>
      <c r="Z76" s="257" t="e">
        <f t="shared" si="20"/>
        <v>#REF!</v>
      </c>
      <c r="AA76" s="257" t="e">
        <f t="shared" si="21"/>
        <v>#REF!</v>
      </c>
      <c r="AB76" s="257"/>
      <c r="AC76" s="32" t="str">
        <f t="shared" si="22"/>
        <v>BERTAHAP</v>
      </c>
      <c r="AD76" s="259">
        <f t="shared" si="23"/>
        <v>0</v>
      </c>
      <c r="AE76" s="260">
        <v>2</v>
      </c>
      <c r="AF76" s="261"/>
      <c r="AG76" s="257" t="e">
        <f>IF(AF76&gt;#REF!,"LB","KR")</f>
        <v>#REF!</v>
      </c>
      <c r="AH76" s="261">
        <v>1210743000</v>
      </c>
      <c r="AI76" s="261">
        <v>1364700000</v>
      </c>
      <c r="AJ76" s="261">
        <v>1448872000</v>
      </c>
      <c r="AK76" s="262">
        <v>1538235000</v>
      </c>
      <c r="AL76" s="262">
        <v>1448872000</v>
      </c>
      <c r="AM76" s="261">
        <v>1538235000</v>
      </c>
      <c r="AN76" s="261">
        <v>1633110000</v>
      </c>
      <c r="AO76" s="51">
        <v>1535804320</v>
      </c>
      <c r="AP76" s="42">
        <v>1630529100</v>
      </c>
    </row>
    <row r="77" spans="1:42">
      <c r="A77" s="3">
        <f t="shared" si="24"/>
        <v>38</v>
      </c>
      <c r="B77" s="249">
        <v>4</v>
      </c>
      <c r="C77" s="250" t="s">
        <v>143</v>
      </c>
      <c r="D77" s="251">
        <v>10</v>
      </c>
      <c r="E77" s="252"/>
      <c r="F77" s="40" t="s">
        <v>48</v>
      </c>
      <c r="G77" s="253">
        <f t="shared" si="4"/>
        <v>74</v>
      </c>
      <c r="H77" s="253">
        <f t="shared" si="5"/>
        <v>63</v>
      </c>
      <c r="I77" s="254">
        <f t="shared" si="6"/>
        <v>26966806</v>
      </c>
      <c r="J77" s="254">
        <f t="shared" si="7"/>
        <v>2</v>
      </c>
      <c r="K77" s="255">
        <f t="shared" si="8"/>
        <v>0.93</v>
      </c>
      <c r="L77" s="305" t="e">
        <f>SUMIF($AN$4:$AN$22,D77,#REF!)</f>
        <v>#REF!</v>
      </c>
      <c r="M77" s="257" t="e">
        <f t="shared" si="9"/>
        <v>#REF!</v>
      </c>
      <c r="N77" s="257" t="e">
        <f t="shared" si="10"/>
        <v>#REF!</v>
      </c>
      <c r="O77" s="257" t="e">
        <f t="shared" si="11"/>
        <v>#REF!</v>
      </c>
      <c r="P77" s="257" t="e">
        <f t="shared" si="12"/>
        <v>#REF!</v>
      </c>
      <c r="Q77" s="258" t="e">
        <f t="shared" si="13"/>
        <v>#REF!</v>
      </c>
      <c r="R77" s="257" t="e">
        <f t="shared" si="13"/>
        <v>#REF!</v>
      </c>
      <c r="S77" s="257" t="e">
        <f t="shared" si="14"/>
        <v>#REF!</v>
      </c>
      <c r="T77" s="257"/>
      <c r="U77" s="257" t="e">
        <f t="shared" si="15"/>
        <v>#REF!</v>
      </c>
      <c r="V77" s="257" t="e">
        <f t="shared" si="16"/>
        <v>#REF!</v>
      </c>
      <c r="W77" s="257" t="e">
        <f t="shared" si="17"/>
        <v>#REF!</v>
      </c>
      <c r="X77" s="258" t="e">
        <f t="shared" si="18"/>
        <v>#REF!</v>
      </c>
      <c r="Y77" s="258" t="e">
        <f t="shared" si="19"/>
        <v>#REF!</v>
      </c>
      <c r="Z77" s="257" t="e">
        <f t="shared" si="20"/>
        <v>#REF!</v>
      </c>
      <c r="AA77" s="257" t="e">
        <f t="shared" si="21"/>
        <v>#REF!</v>
      </c>
      <c r="AB77" s="257"/>
      <c r="AC77" s="32" t="str">
        <f t="shared" si="22"/>
        <v>BERTAHAP</v>
      </c>
      <c r="AD77" s="259">
        <f t="shared" si="23"/>
        <v>0</v>
      </c>
      <c r="AE77" s="260">
        <v>2</v>
      </c>
      <c r="AF77" s="261"/>
      <c r="AG77" s="257" t="e">
        <f>IF(AF77&gt;#REF!,"LB","KR")</f>
        <v>#REF!</v>
      </c>
      <c r="AH77" s="261">
        <v>1466861000</v>
      </c>
      <c r="AI77" s="261">
        <v>1653387000</v>
      </c>
      <c r="AJ77" s="261">
        <v>1755364000</v>
      </c>
      <c r="AK77" s="262">
        <v>1863631000</v>
      </c>
      <c r="AL77" s="262">
        <v>1755364000</v>
      </c>
      <c r="AM77" s="261">
        <v>1863631000</v>
      </c>
      <c r="AN77" s="261">
        <v>1978576000</v>
      </c>
      <c r="AO77" s="51">
        <v>1860685840</v>
      </c>
      <c r="AP77" s="42">
        <v>1975448860</v>
      </c>
    </row>
    <row r="78" spans="1:42">
      <c r="A78" s="3">
        <f t="shared" si="24"/>
        <v>39</v>
      </c>
      <c r="B78" s="249">
        <v>5</v>
      </c>
      <c r="C78" s="250" t="s">
        <v>143</v>
      </c>
      <c r="D78" s="285">
        <v>12</v>
      </c>
      <c r="E78" s="252"/>
      <c r="F78" s="40" t="s">
        <v>50</v>
      </c>
      <c r="G78" s="253">
        <f t="shared" si="4"/>
        <v>67</v>
      </c>
      <c r="H78" s="253">
        <f t="shared" si="5"/>
        <v>57</v>
      </c>
      <c r="I78" s="254">
        <f t="shared" si="6"/>
        <v>26966806</v>
      </c>
      <c r="J78" s="254">
        <f t="shared" si="7"/>
        <v>2</v>
      </c>
      <c r="K78" s="255">
        <f t="shared" si="8"/>
        <v>0.93</v>
      </c>
      <c r="L78" s="305" t="e">
        <f>SUMIF($AN$4:$AN$22,D78,#REF!)</f>
        <v>#REF!</v>
      </c>
      <c r="M78" s="257" t="e">
        <f t="shared" si="9"/>
        <v>#REF!</v>
      </c>
      <c r="N78" s="257" t="e">
        <f t="shared" si="10"/>
        <v>#REF!</v>
      </c>
      <c r="O78" s="257" t="e">
        <f t="shared" si="11"/>
        <v>#REF!</v>
      </c>
      <c r="P78" s="257" t="e">
        <f t="shared" si="12"/>
        <v>#REF!</v>
      </c>
      <c r="Q78" s="258" t="e">
        <f t="shared" si="13"/>
        <v>#REF!</v>
      </c>
      <c r="R78" s="257" t="e">
        <f t="shared" si="13"/>
        <v>#REF!</v>
      </c>
      <c r="S78" s="257" t="e">
        <f t="shared" si="14"/>
        <v>#REF!</v>
      </c>
      <c r="T78" s="257"/>
      <c r="U78" s="257" t="e">
        <f t="shared" si="15"/>
        <v>#REF!</v>
      </c>
      <c r="V78" s="257" t="e">
        <f t="shared" si="16"/>
        <v>#REF!</v>
      </c>
      <c r="W78" s="257" t="e">
        <f t="shared" si="17"/>
        <v>#REF!</v>
      </c>
      <c r="X78" s="258" t="e">
        <f t="shared" si="18"/>
        <v>#REF!</v>
      </c>
      <c r="Y78" s="258" t="e">
        <f t="shared" si="19"/>
        <v>#REF!</v>
      </c>
      <c r="Z78" s="257" t="e">
        <f t="shared" si="20"/>
        <v>#REF!</v>
      </c>
      <c r="AA78" s="257" t="e">
        <f t="shared" si="21"/>
        <v>#REF!</v>
      </c>
      <c r="AB78" s="257"/>
      <c r="AC78" s="32" t="str">
        <f t="shared" si="22"/>
        <v>BERTAHAP</v>
      </c>
      <c r="AD78" s="259">
        <f t="shared" si="23"/>
        <v>0</v>
      </c>
      <c r="AE78" s="260">
        <v>2</v>
      </c>
      <c r="AF78" s="261"/>
      <c r="AG78" s="257" t="e">
        <f>IF(AF78&gt;#REF!,"LB","KR")</f>
        <v>#REF!</v>
      </c>
      <c r="AH78" s="261">
        <v>1327160000</v>
      </c>
      <c r="AI78" s="261">
        <v>1495921000</v>
      </c>
      <c r="AJ78" s="261">
        <v>1588187000</v>
      </c>
      <c r="AK78" s="262">
        <v>1686142000</v>
      </c>
      <c r="AL78" s="262">
        <v>1588187000</v>
      </c>
      <c r="AM78" s="261">
        <v>1686142000</v>
      </c>
      <c r="AN78" s="261">
        <v>1790140000</v>
      </c>
      <c r="AO78" s="51">
        <v>1683478220</v>
      </c>
      <c r="AP78" s="42">
        <v>1787310520</v>
      </c>
    </row>
    <row r="79" spans="1:42">
      <c r="A79" s="3">
        <f t="shared" si="24"/>
        <v>40</v>
      </c>
      <c r="B79" s="249">
        <v>6</v>
      </c>
      <c r="C79" s="250" t="s">
        <v>143</v>
      </c>
      <c r="D79" s="285">
        <v>18</v>
      </c>
      <c r="E79" s="252"/>
      <c r="F79" s="40" t="s">
        <v>54</v>
      </c>
      <c r="G79" s="253">
        <f t="shared" si="4"/>
        <v>97</v>
      </c>
      <c r="H79" s="253">
        <f t="shared" si="5"/>
        <v>85</v>
      </c>
      <c r="I79" s="254">
        <f t="shared" si="6"/>
        <v>26966806</v>
      </c>
      <c r="J79" s="254">
        <f t="shared" si="7"/>
        <v>2</v>
      </c>
      <c r="K79" s="255">
        <f t="shared" si="8"/>
        <v>0.93</v>
      </c>
      <c r="L79" s="305" t="e">
        <f>SUMIF($AN$4:$AN$22,D79,#REF!)</f>
        <v>#REF!</v>
      </c>
      <c r="M79" s="257" t="e">
        <f t="shared" si="9"/>
        <v>#REF!</v>
      </c>
      <c r="N79" s="257" t="e">
        <f t="shared" si="10"/>
        <v>#REF!</v>
      </c>
      <c r="O79" s="257" t="e">
        <f t="shared" si="11"/>
        <v>#REF!</v>
      </c>
      <c r="P79" s="257" t="e">
        <f t="shared" si="12"/>
        <v>#REF!</v>
      </c>
      <c r="Q79" s="258" t="e">
        <f t="shared" si="13"/>
        <v>#REF!</v>
      </c>
      <c r="R79" s="257" t="e">
        <f t="shared" si="13"/>
        <v>#REF!</v>
      </c>
      <c r="S79" s="257" t="e">
        <f t="shared" si="14"/>
        <v>#REF!</v>
      </c>
      <c r="T79" s="257"/>
      <c r="U79" s="257" t="e">
        <f t="shared" si="15"/>
        <v>#REF!</v>
      </c>
      <c r="V79" s="257" t="e">
        <f t="shared" si="16"/>
        <v>#REF!</v>
      </c>
      <c r="W79" s="257" t="e">
        <f t="shared" si="17"/>
        <v>#REF!</v>
      </c>
      <c r="X79" s="258" t="e">
        <f t="shared" si="18"/>
        <v>#REF!</v>
      </c>
      <c r="Y79" s="258" t="e">
        <f t="shared" si="19"/>
        <v>#REF!</v>
      </c>
      <c r="Z79" s="257" t="e">
        <f t="shared" si="20"/>
        <v>#REF!</v>
      </c>
      <c r="AA79" s="257" t="e">
        <f t="shared" si="21"/>
        <v>#REF!</v>
      </c>
      <c r="AB79" s="257"/>
      <c r="AC79" s="32" t="str">
        <f t="shared" si="22"/>
        <v>BERTAHAP</v>
      </c>
      <c r="AD79" s="259">
        <f t="shared" si="23"/>
        <v>0</v>
      </c>
      <c r="AE79" s="260">
        <v>2</v>
      </c>
      <c r="AF79" s="261"/>
      <c r="AG79" s="257" t="e">
        <f>IF(AF79&gt;#REF!,"LB","KR")</f>
        <v>#REF!</v>
      </c>
      <c r="AH79" s="261">
        <v>1979098000</v>
      </c>
      <c r="AI79" s="261">
        <v>2230760000</v>
      </c>
      <c r="AJ79" s="261">
        <v>2368348000</v>
      </c>
      <c r="AK79" s="262">
        <v>2514423000</v>
      </c>
      <c r="AL79" s="262">
        <v>2368348000</v>
      </c>
      <c r="AM79" s="261">
        <v>2514423000</v>
      </c>
      <c r="AN79" s="261">
        <v>2669507000</v>
      </c>
      <c r="AO79" s="51">
        <v>2510448880</v>
      </c>
      <c r="AP79" s="42">
        <v>2665288380</v>
      </c>
    </row>
    <row r="80" spans="1:42">
      <c r="A80" s="3">
        <f t="shared" si="24"/>
        <v>41</v>
      </c>
      <c r="B80" s="249">
        <v>7</v>
      </c>
      <c r="C80" s="250" t="s">
        <v>143</v>
      </c>
      <c r="D80" s="285">
        <v>20</v>
      </c>
      <c r="E80" s="252"/>
      <c r="F80" s="40" t="s">
        <v>70</v>
      </c>
      <c r="G80" s="253">
        <f t="shared" si="4"/>
        <v>60</v>
      </c>
      <c r="H80" s="253">
        <f t="shared" si="5"/>
        <v>51</v>
      </c>
      <c r="I80" s="254">
        <f t="shared" si="6"/>
        <v>26966806</v>
      </c>
      <c r="J80" s="254">
        <f t="shared" si="7"/>
        <v>2</v>
      </c>
      <c r="K80" s="255">
        <f t="shared" si="8"/>
        <v>0.93</v>
      </c>
      <c r="L80" s="305" t="e">
        <f>SUMIF($AN$4:$AN$22,D80,#REF!)</f>
        <v>#REF!</v>
      </c>
      <c r="M80" s="257" t="e">
        <f t="shared" si="9"/>
        <v>#REF!</v>
      </c>
      <c r="N80" s="257" t="e">
        <f t="shared" si="10"/>
        <v>#REF!</v>
      </c>
      <c r="O80" s="257" t="e">
        <f t="shared" si="11"/>
        <v>#REF!</v>
      </c>
      <c r="P80" s="257" t="e">
        <f t="shared" si="12"/>
        <v>#REF!</v>
      </c>
      <c r="Q80" s="258" t="e">
        <f t="shared" si="13"/>
        <v>#REF!</v>
      </c>
      <c r="R80" s="257" t="e">
        <f t="shared" si="13"/>
        <v>#REF!</v>
      </c>
      <c r="S80" s="257" t="e">
        <f t="shared" si="14"/>
        <v>#REF!</v>
      </c>
      <c r="T80" s="257"/>
      <c r="U80" s="257" t="e">
        <f t="shared" si="15"/>
        <v>#REF!</v>
      </c>
      <c r="V80" s="257" t="e">
        <f t="shared" si="16"/>
        <v>#REF!</v>
      </c>
      <c r="W80" s="257" t="e">
        <f t="shared" si="17"/>
        <v>#REF!</v>
      </c>
      <c r="X80" s="258" t="e">
        <f t="shared" si="18"/>
        <v>#REF!</v>
      </c>
      <c r="Y80" s="258" t="e">
        <f t="shared" si="19"/>
        <v>#REF!</v>
      </c>
      <c r="Z80" s="257" t="e">
        <f t="shared" si="20"/>
        <v>#REF!</v>
      </c>
      <c r="AA80" s="257" t="e">
        <f t="shared" si="21"/>
        <v>#REF!</v>
      </c>
      <c r="AB80" s="257"/>
      <c r="AC80" s="32" t="str">
        <f t="shared" si="22"/>
        <v>BERTAHAP</v>
      </c>
      <c r="AD80" s="259">
        <f t="shared" si="23"/>
        <v>0</v>
      </c>
      <c r="AE80" s="260">
        <v>2</v>
      </c>
      <c r="AF80" s="261"/>
      <c r="AG80" s="257" t="e">
        <f>IF(AF80&gt;#REF!,"LB","KR")</f>
        <v>#REF!</v>
      </c>
      <c r="AH80" s="261">
        <v>1187459000</v>
      </c>
      <c r="AI80" s="261">
        <v>1338456000</v>
      </c>
      <c r="AJ80" s="261">
        <v>1421009000</v>
      </c>
      <c r="AK80" s="262">
        <v>1508654000</v>
      </c>
      <c r="AL80" s="262">
        <v>1421009000</v>
      </c>
      <c r="AM80" s="261">
        <v>1508654000</v>
      </c>
      <c r="AN80" s="261">
        <v>1601704000</v>
      </c>
      <c r="AO80" s="51">
        <v>1506269540</v>
      </c>
      <c r="AP80" s="42">
        <v>1599173240</v>
      </c>
    </row>
    <row r="81" spans="1:42">
      <c r="A81" s="3">
        <f t="shared" si="24"/>
        <v>42</v>
      </c>
      <c r="B81" s="249">
        <v>8</v>
      </c>
      <c r="C81" s="250" t="s">
        <v>143</v>
      </c>
      <c r="D81" s="285">
        <v>22</v>
      </c>
      <c r="E81" s="252"/>
      <c r="F81" s="40" t="s">
        <v>89</v>
      </c>
      <c r="G81" s="253">
        <f t="shared" si="4"/>
        <v>81</v>
      </c>
      <c r="H81" s="253">
        <f t="shared" si="5"/>
        <v>70</v>
      </c>
      <c r="I81" s="254">
        <f t="shared" si="6"/>
        <v>26966806</v>
      </c>
      <c r="J81" s="254">
        <f t="shared" si="7"/>
        <v>4</v>
      </c>
      <c r="K81" s="255">
        <f t="shared" si="8"/>
        <v>0.97</v>
      </c>
      <c r="L81" s="305" t="e">
        <f>SUMIF($AN$4:$AN$22,D81,#REF!)</f>
        <v>#REF!</v>
      </c>
      <c r="M81" s="257" t="e">
        <f t="shared" si="9"/>
        <v>#REF!</v>
      </c>
      <c r="N81" s="257" t="e">
        <f t="shared" si="10"/>
        <v>#REF!</v>
      </c>
      <c r="O81" s="257" t="e">
        <f t="shared" si="11"/>
        <v>#REF!</v>
      </c>
      <c r="P81" s="257" t="e">
        <f t="shared" si="12"/>
        <v>#REF!</v>
      </c>
      <c r="Q81" s="258" t="e">
        <f t="shared" si="13"/>
        <v>#REF!</v>
      </c>
      <c r="R81" s="257" t="e">
        <f t="shared" si="13"/>
        <v>#REF!</v>
      </c>
      <c r="S81" s="257" t="e">
        <f t="shared" si="14"/>
        <v>#REF!</v>
      </c>
      <c r="T81" s="257"/>
      <c r="U81" s="257" t="e">
        <f t="shared" si="15"/>
        <v>#REF!</v>
      </c>
      <c r="V81" s="257" t="e">
        <f t="shared" si="16"/>
        <v>#REF!</v>
      </c>
      <c r="W81" s="257" t="e">
        <f t="shared" si="17"/>
        <v>#REF!</v>
      </c>
      <c r="X81" s="258" t="e">
        <f t="shared" si="18"/>
        <v>#REF!</v>
      </c>
      <c r="Y81" s="258" t="e">
        <f t="shared" si="19"/>
        <v>#REF!</v>
      </c>
      <c r="Z81" s="257" t="e">
        <f t="shared" si="20"/>
        <v>#REF!</v>
      </c>
      <c r="AA81" s="257" t="e">
        <f t="shared" si="21"/>
        <v>#REF!</v>
      </c>
      <c r="AB81" s="257"/>
      <c r="AC81" s="32" t="str">
        <f t="shared" si="22"/>
        <v>BERTAHAP</v>
      </c>
      <c r="AD81" s="259">
        <f t="shared" si="23"/>
        <v>0</v>
      </c>
      <c r="AE81" s="260">
        <v>2</v>
      </c>
      <c r="AF81" s="261"/>
      <c r="AG81" s="257" t="e">
        <f>IF(AF81&gt;#REF!,"LB","KR")</f>
        <v>#REF!</v>
      </c>
      <c r="AH81" s="261">
        <v>1699946000</v>
      </c>
      <c r="AI81" s="261">
        <v>1916111000</v>
      </c>
      <c r="AJ81" s="261">
        <v>2034293000</v>
      </c>
      <c r="AK81" s="262">
        <v>2159763000</v>
      </c>
      <c r="AL81" s="262">
        <v>2034293000</v>
      </c>
      <c r="AM81" s="261">
        <v>2159763000</v>
      </c>
      <c r="AN81" s="261">
        <v>2292973000</v>
      </c>
      <c r="AO81" s="51">
        <v>2156350580</v>
      </c>
      <c r="AP81" s="42">
        <v>2289348780</v>
      </c>
    </row>
    <row r="82" spans="1:42">
      <c r="A82" s="3">
        <f t="shared" si="24"/>
        <v>43</v>
      </c>
      <c r="B82" s="249">
        <v>1</v>
      </c>
      <c r="C82" s="250" t="s">
        <v>145</v>
      </c>
      <c r="D82" s="251" t="s">
        <v>24</v>
      </c>
      <c r="E82" s="252"/>
      <c r="F82" s="40" t="s">
        <v>39</v>
      </c>
      <c r="G82" s="253">
        <f t="shared" si="4"/>
        <v>113</v>
      </c>
      <c r="H82" s="253">
        <f t="shared" si="5"/>
        <v>101</v>
      </c>
      <c r="I82" s="254">
        <f t="shared" si="6"/>
        <v>26966806</v>
      </c>
      <c r="J82" s="254">
        <f t="shared" si="7"/>
        <v>6</v>
      </c>
      <c r="K82" s="255">
        <f t="shared" si="8"/>
        <v>0.95</v>
      </c>
      <c r="L82" s="256" t="e">
        <f>SUMIF($AN$4:$AN$22,D82,#REF!)</f>
        <v>#REF!</v>
      </c>
      <c r="M82" s="257" t="e">
        <f t="shared" si="9"/>
        <v>#REF!</v>
      </c>
      <c r="N82" s="257" t="e">
        <f t="shared" si="10"/>
        <v>#REF!</v>
      </c>
      <c r="O82" s="257" t="e">
        <f t="shared" si="11"/>
        <v>#REF!</v>
      </c>
      <c r="P82" s="257" t="e">
        <f t="shared" si="12"/>
        <v>#REF!</v>
      </c>
      <c r="Q82" s="258" t="e">
        <f t="shared" si="13"/>
        <v>#REF!</v>
      </c>
      <c r="R82" s="257" t="e">
        <f t="shared" si="13"/>
        <v>#REF!</v>
      </c>
      <c r="S82" s="257" t="e">
        <f t="shared" si="14"/>
        <v>#REF!</v>
      </c>
      <c r="T82" s="257"/>
      <c r="U82" s="257" t="e">
        <f t="shared" si="15"/>
        <v>#REF!</v>
      </c>
      <c r="V82" s="257" t="e">
        <f t="shared" si="16"/>
        <v>#REF!</v>
      </c>
      <c r="W82" s="257" t="e">
        <f t="shared" si="17"/>
        <v>#REF!</v>
      </c>
      <c r="X82" s="258" t="e">
        <f t="shared" si="18"/>
        <v>#REF!</v>
      </c>
      <c r="Y82" s="258" t="e">
        <f t="shared" si="19"/>
        <v>#REF!</v>
      </c>
      <c r="Z82" s="257" t="e">
        <f t="shared" si="20"/>
        <v>#REF!</v>
      </c>
      <c r="AA82" s="257" t="e">
        <f t="shared" si="21"/>
        <v>#REF!</v>
      </c>
      <c r="AB82" s="257"/>
      <c r="AC82" s="32" t="str">
        <f t="shared" si="22"/>
        <v>BERTAHAP</v>
      </c>
      <c r="AD82" s="259">
        <f t="shared" si="23"/>
        <v>0</v>
      </c>
      <c r="AE82" s="260">
        <v>2</v>
      </c>
      <c r="AF82" s="261"/>
      <c r="AG82" s="257" t="e">
        <f>IF(AF82&gt;#REF!,"LB","KR")</f>
        <v>#REF!</v>
      </c>
      <c r="AH82" s="261">
        <v>2378423000</v>
      </c>
      <c r="AI82" s="261">
        <v>2680862000</v>
      </c>
      <c r="AJ82" s="261">
        <v>2846212000</v>
      </c>
      <c r="AK82" s="262">
        <v>3021760000</v>
      </c>
      <c r="AL82" s="262">
        <v>2846212000</v>
      </c>
      <c r="AM82" s="261">
        <v>3021760000</v>
      </c>
      <c r="AN82" s="261">
        <v>3208136000</v>
      </c>
      <c r="AO82" s="51">
        <v>3016984720</v>
      </c>
      <c r="AP82" s="42">
        <v>3203065600</v>
      </c>
    </row>
    <row r="83" spans="1:42">
      <c r="A83" s="3">
        <f t="shared" si="24"/>
        <v>44</v>
      </c>
      <c r="B83" s="249">
        <v>2</v>
      </c>
      <c r="C83" s="250" t="s">
        <v>145</v>
      </c>
      <c r="D83" s="251" t="s">
        <v>35</v>
      </c>
      <c r="E83" s="252"/>
      <c r="F83" s="40" t="s">
        <v>42</v>
      </c>
      <c r="G83" s="253">
        <f t="shared" si="4"/>
        <v>78</v>
      </c>
      <c r="H83" s="253">
        <f t="shared" si="5"/>
        <v>66</v>
      </c>
      <c r="I83" s="254">
        <f t="shared" si="6"/>
        <v>26966806</v>
      </c>
      <c r="J83" s="254">
        <f t="shared" si="7"/>
        <v>2</v>
      </c>
      <c r="K83" s="255">
        <f t="shared" si="8"/>
        <v>0.93</v>
      </c>
      <c r="L83" s="256" t="e">
        <f>SUMIF($AN$4:$AN$22,D83,#REF!)</f>
        <v>#REF!</v>
      </c>
      <c r="M83" s="257" t="e">
        <f t="shared" si="9"/>
        <v>#REF!</v>
      </c>
      <c r="N83" s="257" t="e">
        <f t="shared" si="10"/>
        <v>#REF!</v>
      </c>
      <c r="O83" s="257" t="e">
        <f t="shared" si="11"/>
        <v>#REF!</v>
      </c>
      <c r="P83" s="257" t="e">
        <f t="shared" si="12"/>
        <v>#REF!</v>
      </c>
      <c r="Q83" s="258" t="e">
        <f t="shared" si="13"/>
        <v>#REF!</v>
      </c>
      <c r="R83" s="257" t="e">
        <f t="shared" si="13"/>
        <v>#REF!</v>
      </c>
      <c r="S83" s="257" t="e">
        <f t="shared" si="14"/>
        <v>#REF!</v>
      </c>
      <c r="T83" s="257"/>
      <c r="U83" s="257" t="e">
        <f t="shared" si="15"/>
        <v>#REF!</v>
      </c>
      <c r="V83" s="257" t="e">
        <f t="shared" si="16"/>
        <v>#REF!</v>
      </c>
      <c r="W83" s="257" t="e">
        <f t="shared" si="17"/>
        <v>#REF!</v>
      </c>
      <c r="X83" s="258" t="e">
        <f t="shared" si="18"/>
        <v>#REF!</v>
      </c>
      <c r="Y83" s="258" t="e">
        <f t="shared" si="19"/>
        <v>#REF!</v>
      </c>
      <c r="Z83" s="257" t="e">
        <f t="shared" si="20"/>
        <v>#REF!</v>
      </c>
      <c r="AA83" s="257" t="e">
        <f t="shared" si="21"/>
        <v>#REF!</v>
      </c>
      <c r="AB83" s="257"/>
      <c r="AC83" s="32" t="str">
        <f t="shared" si="22"/>
        <v>BERTAHAP</v>
      </c>
      <c r="AD83" s="259">
        <f t="shared" si="23"/>
        <v>0</v>
      </c>
      <c r="AE83" s="260">
        <v>2</v>
      </c>
      <c r="AF83" s="261"/>
      <c r="AG83" s="257" t="e">
        <f>IF(AF83&gt;#REF!,"LB","KR")</f>
        <v>#REF!</v>
      </c>
      <c r="AH83" s="261">
        <v>1521497000</v>
      </c>
      <c r="AI83" s="261">
        <v>1714970000</v>
      </c>
      <c r="AJ83" s="261">
        <v>1820745000</v>
      </c>
      <c r="AK83" s="262">
        <v>1933045000</v>
      </c>
      <c r="AL83" s="262">
        <v>1820745000</v>
      </c>
      <c r="AM83" s="261">
        <v>1933045000</v>
      </c>
      <c r="AN83" s="261">
        <v>2052271000</v>
      </c>
      <c r="AO83" s="51">
        <v>1929989700</v>
      </c>
      <c r="AP83" s="42">
        <v>2049027700</v>
      </c>
    </row>
    <row r="84" spans="1:42">
      <c r="A84" s="3">
        <f t="shared" si="24"/>
        <v>45</v>
      </c>
      <c r="B84" s="249">
        <v>3</v>
      </c>
      <c r="C84" s="250" t="s">
        <v>145</v>
      </c>
      <c r="D84" s="251" t="s">
        <v>41</v>
      </c>
      <c r="E84" s="252"/>
      <c r="F84" s="40" t="s">
        <v>45</v>
      </c>
      <c r="G84" s="253">
        <f t="shared" si="4"/>
        <v>60</v>
      </c>
      <c r="H84" s="253">
        <f t="shared" si="5"/>
        <v>52</v>
      </c>
      <c r="I84" s="254">
        <f t="shared" si="6"/>
        <v>26966806</v>
      </c>
      <c r="J84" s="254">
        <f t="shared" si="7"/>
        <v>2</v>
      </c>
      <c r="K84" s="255">
        <f t="shared" si="8"/>
        <v>0.93</v>
      </c>
      <c r="L84" s="256" t="e">
        <f>SUMIF($AN$4:$AN$22,D84,#REF!)</f>
        <v>#REF!</v>
      </c>
      <c r="M84" s="257" t="e">
        <f t="shared" si="9"/>
        <v>#REF!</v>
      </c>
      <c r="N84" s="257" t="e">
        <f t="shared" si="10"/>
        <v>#REF!</v>
      </c>
      <c r="O84" s="257" t="e">
        <f t="shared" si="11"/>
        <v>#REF!</v>
      </c>
      <c r="P84" s="257" t="e">
        <f t="shared" si="12"/>
        <v>#REF!</v>
      </c>
      <c r="Q84" s="258" t="e">
        <f t="shared" si="13"/>
        <v>#REF!</v>
      </c>
      <c r="R84" s="257" t="e">
        <f t="shared" si="13"/>
        <v>#REF!</v>
      </c>
      <c r="S84" s="257" t="e">
        <f t="shared" si="14"/>
        <v>#REF!</v>
      </c>
      <c r="T84" s="257"/>
      <c r="U84" s="257" t="e">
        <f t="shared" si="15"/>
        <v>#REF!</v>
      </c>
      <c r="V84" s="257" t="e">
        <f t="shared" si="16"/>
        <v>#REF!</v>
      </c>
      <c r="W84" s="257" t="e">
        <f t="shared" si="17"/>
        <v>#REF!</v>
      </c>
      <c r="X84" s="258" t="e">
        <f t="shared" si="18"/>
        <v>#REF!</v>
      </c>
      <c r="Y84" s="258" t="e">
        <f t="shared" si="19"/>
        <v>#REF!</v>
      </c>
      <c r="Z84" s="257" t="e">
        <f t="shared" si="20"/>
        <v>#REF!</v>
      </c>
      <c r="AA84" s="257" t="e">
        <f t="shared" si="21"/>
        <v>#REF!</v>
      </c>
      <c r="AB84" s="257"/>
      <c r="AC84" s="32" t="str">
        <f t="shared" si="22"/>
        <v>BERTAHAP</v>
      </c>
      <c r="AD84" s="259">
        <f t="shared" si="23"/>
        <v>0</v>
      </c>
      <c r="AE84" s="260">
        <v>2</v>
      </c>
      <c r="AF84" s="261"/>
      <c r="AG84" s="257" t="e">
        <f>IF(AF84&gt;#REF!,"LB","KR")</f>
        <v>#REF!</v>
      </c>
      <c r="AH84" s="261">
        <v>1198755000</v>
      </c>
      <c r="AI84" s="261">
        <v>1351188000</v>
      </c>
      <c r="AJ84" s="261">
        <v>1434527000</v>
      </c>
      <c r="AK84" s="262">
        <v>1523005000</v>
      </c>
      <c r="AL84" s="262">
        <v>1434527000</v>
      </c>
      <c r="AM84" s="261">
        <v>1523005000</v>
      </c>
      <c r="AN84" s="261">
        <v>1616941000</v>
      </c>
      <c r="AO84" s="51">
        <v>1520598620</v>
      </c>
      <c r="AP84" s="42">
        <v>1614385300</v>
      </c>
    </row>
    <row r="85" spans="1:42">
      <c r="A85" s="3">
        <f t="shared" si="24"/>
        <v>46</v>
      </c>
      <c r="B85" s="249">
        <v>4</v>
      </c>
      <c r="C85" s="250" t="s">
        <v>145</v>
      </c>
      <c r="D85" s="251">
        <v>10</v>
      </c>
      <c r="E85" s="252"/>
      <c r="F85" s="40" t="s">
        <v>48</v>
      </c>
      <c r="G85" s="253">
        <f t="shared" si="4"/>
        <v>74</v>
      </c>
      <c r="H85" s="253">
        <f t="shared" si="5"/>
        <v>63</v>
      </c>
      <c r="I85" s="254">
        <f t="shared" si="6"/>
        <v>26966806</v>
      </c>
      <c r="J85" s="254">
        <f t="shared" si="7"/>
        <v>2</v>
      </c>
      <c r="K85" s="255">
        <f t="shared" si="8"/>
        <v>0.93</v>
      </c>
      <c r="L85" s="256" t="e">
        <f>SUMIF($AN$4:$AN$22,D85,#REF!)</f>
        <v>#REF!</v>
      </c>
      <c r="M85" s="257" t="e">
        <f t="shared" si="9"/>
        <v>#REF!</v>
      </c>
      <c r="N85" s="257" t="e">
        <f t="shared" si="10"/>
        <v>#REF!</v>
      </c>
      <c r="O85" s="257" t="e">
        <f t="shared" si="11"/>
        <v>#REF!</v>
      </c>
      <c r="P85" s="257" t="e">
        <f t="shared" si="12"/>
        <v>#REF!</v>
      </c>
      <c r="Q85" s="258" t="e">
        <f t="shared" si="13"/>
        <v>#REF!</v>
      </c>
      <c r="R85" s="257" t="e">
        <f t="shared" si="13"/>
        <v>#REF!</v>
      </c>
      <c r="S85" s="257" t="e">
        <f t="shared" si="14"/>
        <v>#REF!</v>
      </c>
      <c r="T85" s="257"/>
      <c r="U85" s="257" t="e">
        <f t="shared" si="15"/>
        <v>#REF!</v>
      </c>
      <c r="V85" s="257" t="e">
        <f t="shared" si="16"/>
        <v>#REF!</v>
      </c>
      <c r="W85" s="257" t="e">
        <f t="shared" si="17"/>
        <v>#REF!</v>
      </c>
      <c r="X85" s="258" t="e">
        <f t="shared" si="18"/>
        <v>#REF!</v>
      </c>
      <c r="Y85" s="258" t="e">
        <f t="shared" si="19"/>
        <v>#REF!</v>
      </c>
      <c r="Z85" s="257" t="e">
        <f t="shared" si="20"/>
        <v>#REF!</v>
      </c>
      <c r="AA85" s="257" t="e">
        <f t="shared" si="21"/>
        <v>#REF!</v>
      </c>
      <c r="AB85" s="257"/>
      <c r="AC85" s="32" t="str">
        <f t="shared" si="22"/>
        <v>BERTAHAP</v>
      </c>
      <c r="AD85" s="259">
        <f t="shared" si="23"/>
        <v>0</v>
      </c>
      <c r="AE85" s="260">
        <v>2</v>
      </c>
      <c r="AF85" s="261"/>
      <c r="AG85" s="257" t="e">
        <f>IF(AF85&gt;#REF!,"LB","KR")</f>
        <v>#REF!</v>
      </c>
      <c r="AH85" s="261">
        <v>1452338000</v>
      </c>
      <c r="AI85" s="261">
        <v>1637017000</v>
      </c>
      <c r="AJ85" s="261">
        <v>1737984000</v>
      </c>
      <c r="AK85" s="262">
        <v>1845179000</v>
      </c>
      <c r="AL85" s="262">
        <v>1737984000</v>
      </c>
      <c r="AM85" s="261">
        <v>1845179000</v>
      </c>
      <c r="AN85" s="261">
        <v>1958986000</v>
      </c>
      <c r="AO85" s="51">
        <v>1842263040</v>
      </c>
      <c r="AP85" s="42">
        <v>1955889740</v>
      </c>
    </row>
    <row r="86" spans="1:42">
      <c r="A86" s="3">
        <f t="shared" si="24"/>
        <v>47</v>
      </c>
      <c r="B86" s="249">
        <v>5</v>
      </c>
      <c r="C86" s="250" t="s">
        <v>145</v>
      </c>
      <c r="D86" s="285">
        <v>12</v>
      </c>
      <c r="E86" s="252"/>
      <c r="F86" s="40" t="s">
        <v>50</v>
      </c>
      <c r="G86" s="253">
        <f t="shared" si="4"/>
        <v>67</v>
      </c>
      <c r="H86" s="253">
        <f t="shared" si="5"/>
        <v>57</v>
      </c>
      <c r="I86" s="254">
        <f t="shared" si="6"/>
        <v>26966806</v>
      </c>
      <c r="J86" s="254">
        <f t="shared" si="7"/>
        <v>2</v>
      </c>
      <c r="K86" s="255">
        <f t="shared" si="8"/>
        <v>0.93</v>
      </c>
      <c r="L86" s="256" t="e">
        <f>SUMIF($AN$4:$AN$22,D86,#REF!)</f>
        <v>#REF!</v>
      </c>
      <c r="M86" s="257" t="e">
        <f t="shared" si="9"/>
        <v>#REF!</v>
      </c>
      <c r="N86" s="257" t="e">
        <f t="shared" si="10"/>
        <v>#REF!</v>
      </c>
      <c r="O86" s="257" t="e">
        <f t="shared" si="11"/>
        <v>#REF!</v>
      </c>
      <c r="P86" s="257" t="e">
        <f t="shared" si="12"/>
        <v>#REF!</v>
      </c>
      <c r="Q86" s="258" t="e">
        <f t="shared" si="13"/>
        <v>#REF!</v>
      </c>
      <c r="R86" s="257" t="e">
        <f t="shared" si="13"/>
        <v>#REF!</v>
      </c>
      <c r="S86" s="257" t="e">
        <f t="shared" si="14"/>
        <v>#REF!</v>
      </c>
      <c r="T86" s="257"/>
      <c r="U86" s="257" t="e">
        <f t="shared" si="15"/>
        <v>#REF!</v>
      </c>
      <c r="V86" s="257" t="e">
        <f t="shared" si="16"/>
        <v>#REF!</v>
      </c>
      <c r="W86" s="257" t="e">
        <f t="shared" si="17"/>
        <v>#REF!</v>
      </c>
      <c r="X86" s="258" t="e">
        <f t="shared" si="18"/>
        <v>#REF!</v>
      </c>
      <c r="Y86" s="258" t="e">
        <f t="shared" si="19"/>
        <v>#REF!</v>
      </c>
      <c r="Z86" s="257" t="e">
        <f t="shared" si="20"/>
        <v>#REF!</v>
      </c>
      <c r="AA86" s="257" t="e">
        <f t="shared" si="21"/>
        <v>#REF!</v>
      </c>
      <c r="AB86" s="257"/>
      <c r="AC86" s="32" t="str">
        <f t="shared" si="22"/>
        <v>BERTAHAP</v>
      </c>
      <c r="AD86" s="259">
        <f t="shared" si="23"/>
        <v>0</v>
      </c>
      <c r="AE86" s="260">
        <v>2</v>
      </c>
      <c r="AF86" s="261"/>
      <c r="AG86" s="257" t="e">
        <f>IF(AF86&gt;#REF!,"LB","KR")</f>
        <v>#REF!</v>
      </c>
      <c r="AH86" s="261">
        <v>1314020000</v>
      </c>
      <c r="AI86" s="261">
        <v>1481110000</v>
      </c>
      <c r="AJ86" s="261">
        <v>1572462000</v>
      </c>
      <c r="AK86" s="262">
        <v>1669448000</v>
      </c>
      <c r="AL86" s="262">
        <v>1572462000</v>
      </c>
      <c r="AM86" s="261">
        <v>1669448000</v>
      </c>
      <c r="AN86" s="261">
        <v>1772416000</v>
      </c>
      <c r="AO86" s="51">
        <v>1666809720</v>
      </c>
      <c r="AP86" s="42">
        <v>1769614880</v>
      </c>
    </row>
    <row r="87" spans="1:42">
      <c r="A87" s="3">
        <f t="shared" si="24"/>
        <v>48</v>
      </c>
      <c r="B87" s="249">
        <v>6</v>
      </c>
      <c r="C87" s="250" t="s">
        <v>145</v>
      </c>
      <c r="D87" s="251">
        <v>16</v>
      </c>
      <c r="E87" s="252"/>
      <c r="F87" s="40" t="s">
        <v>52</v>
      </c>
      <c r="G87" s="253">
        <f t="shared" si="4"/>
        <v>71</v>
      </c>
      <c r="H87" s="253">
        <f t="shared" si="5"/>
        <v>63</v>
      </c>
      <c r="I87" s="254">
        <f t="shared" si="6"/>
        <v>26966806</v>
      </c>
      <c r="J87" s="254">
        <f t="shared" si="7"/>
        <v>2</v>
      </c>
      <c r="K87" s="255">
        <f t="shared" si="8"/>
        <v>0.93</v>
      </c>
      <c r="L87" s="256" t="e">
        <f>SUMIF($AN$4:$AN$22,D87,#REF!)</f>
        <v>#REF!</v>
      </c>
      <c r="M87" s="257" t="e">
        <f t="shared" si="9"/>
        <v>#REF!</v>
      </c>
      <c r="N87" s="257" t="e">
        <f t="shared" si="10"/>
        <v>#REF!</v>
      </c>
      <c r="O87" s="257" t="e">
        <f t="shared" si="11"/>
        <v>#REF!</v>
      </c>
      <c r="P87" s="257" t="e">
        <f t="shared" si="12"/>
        <v>#REF!</v>
      </c>
      <c r="Q87" s="258" t="e">
        <f t="shared" si="13"/>
        <v>#REF!</v>
      </c>
      <c r="R87" s="257" t="e">
        <f t="shared" si="13"/>
        <v>#REF!</v>
      </c>
      <c r="S87" s="257" t="e">
        <f t="shared" si="14"/>
        <v>#REF!</v>
      </c>
      <c r="T87" s="257"/>
      <c r="U87" s="257" t="e">
        <f t="shared" si="15"/>
        <v>#REF!</v>
      </c>
      <c r="V87" s="257" t="e">
        <f t="shared" si="16"/>
        <v>#REF!</v>
      </c>
      <c r="W87" s="257" t="e">
        <f t="shared" si="17"/>
        <v>#REF!</v>
      </c>
      <c r="X87" s="258" t="e">
        <f t="shared" si="18"/>
        <v>#REF!</v>
      </c>
      <c r="Y87" s="258" t="e">
        <f t="shared" si="19"/>
        <v>#REF!</v>
      </c>
      <c r="Z87" s="257" t="e">
        <f t="shared" si="20"/>
        <v>#REF!</v>
      </c>
      <c r="AA87" s="257" t="e">
        <f t="shared" si="21"/>
        <v>#REF!</v>
      </c>
      <c r="AB87" s="257"/>
      <c r="AC87" s="32" t="str">
        <f t="shared" si="22"/>
        <v>BERTAHAP</v>
      </c>
      <c r="AD87" s="259">
        <f t="shared" si="23"/>
        <v>0</v>
      </c>
      <c r="AE87" s="260">
        <v>2</v>
      </c>
      <c r="AF87" s="261"/>
      <c r="AG87" s="257" t="e">
        <f>IF(AF87&gt;#REF!,"LB","KR")</f>
        <v>#REF!</v>
      </c>
      <c r="AH87" s="261">
        <v>1452338000</v>
      </c>
      <c r="AI87" s="261">
        <v>1637017000</v>
      </c>
      <c r="AJ87" s="261">
        <v>1737984000</v>
      </c>
      <c r="AK87" s="262">
        <v>1845179000</v>
      </c>
      <c r="AL87" s="262">
        <v>1737984000</v>
      </c>
      <c r="AM87" s="261">
        <v>1845179000</v>
      </c>
      <c r="AN87" s="261">
        <v>1958986000</v>
      </c>
      <c r="AO87" s="51">
        <v>1842263040</v>
      </c>
      <c r="AP87" s="42">
        <v>1955889740</v>
      </c>
    </row>
    <row r="88" spans="1:42">
      <c r="A88" s="3">
        <f t="shared" si="24"/>
        <v>49</v>
      </c>
      <c r="B88" s="249">
        <v>7</v>
      </c>
      <c r="C88" s="250" t="s">
        <v>145</v>
      </c>
      <c r="D88" s="285">
        <v>18</v>
      </c>
      <c r="E88" s="252"/>
      <c r="F88" s="40" t="s">
        <v>54</v>
      </c>
      <c r="G88" s="253">
        <f t="shared" si="4"/>
        <v>97</v>
      </c>
      <c r="H88" s="253">
        <f t="shared" si="5"/>
        <v>85</v>
      </c>
      <c r="I88" s="254">
        <f t="shared" si="6"/>
        <v>26966806</v>
      </c>
      <c r="J88" s="254">
        <f t="shared" si="7"/>
        <v>2</v>
      </c>
      <c r="K88" s="255">
        <f t="shared" si="8"/>
        <v>0.93</v>
      </c>
      <c r="L88" s="256" t="e">
        <f>SUMIF($AN$4:$AN$22,D88,#REF!)</f>
        <v>#REF!</v>
      </c>
      <c r="M88" s="257" t="e">
        <f t="shared" si="9"/>
        <v>#REF!</v>
      </c>
      <c r="N88" s="257" t="e">
        <f t="shared" si="10"/>
        <v>#REF!</v>
      </c>
      <c r="O88" s="257" t="e">
        <f t="shared" si="11"/>
        <v>#REF!</v>
      </c>
      <c r="P88" s="257" t="e">
        <f t="shared" si="12"/>
        <v>#REF!</v>
      </c>
      <c r="Q88" s="258" t="e">
        <f t="shared" si="13"/>
        <v>#REF!</v>
      </c>
      <c r="R88" s="257" t="e">
        <f t="shared" si="13"/>
        <v>#REF!</v>
      </c>
      <c r="S88" s="257" t="e">
        <f t="shared" si="14"/>
        <v>#REF!</v>
      </c>
      <c r="T88" s="257"/>
      <c r="U88" s="257" t="e">
        <f t="shared" si="15"/>
        <v>#REF!</v>
      </c>
      <c r="V88" s="257" t="e">
        <f t="shared" si="16"/>
        <v>#REF!</v>
      </c>
      <c r="W88" s="257" t="e">
        <f t="shared" si="17"/>
        <v>#REF!</v>
      </c>
      <c r="X88" s="258" t="e">
        <f t="shared" si="18"/>
        <v>#REF!</v>
      </c>
      <c r="Y88" s="258" t="e">
        <f t="shared" si="19"/>
        <v>#REF!</v>
      </c>
      <c r="Z88" s="257" t="e">
        <f t="shared" si="20"/>
        <v>#REF!</v>
      </c>
      <c r="AA88" s="257" t="e">
        <f t="shared" si="21"/>
        <v>#REF!</v>
      </c>
      <c r="AB88" s="257"/>
      <c r="AC88" s="32" t="str">
        <f t="shared" si="22"/>
        <v>BERTAHAP</v>
      </c>
      <c r="AD88" s="259">
        <f t="shared" si="23"/>
        <v>0</v>
      </c>
      <c r="AE88" s="260">
        <v>2</v>
      </c>
      <c r="AF88" s="261"/>
      <c r="AG88" s="257" t="e">
        <f>IF(AF88&gt;#REF!,"LB","KR")</f>
        <v>#REF!</v>
      </c>
      <c r="AH88" s="261">
        <v>1959503000</v>
      </c>
      <c r="AI88" s="261">
        <v>2208673000</v>
      </c>
      <c r="AJ88" s="261">
        <v>2344899000</v>
      </c>
      <c r="AK88" s="262">
        <v>2489527000</v>
      </c>
      <c r="AL88" s="262">
        <v>2344899000</v>
      </c>
      <c r="AM88" s="261">
        <v>2489527000</v>
      </c>
      <c r="AN88" s="261">
        <v>2643076000</v>
      </c>
      <c r="AO88" s="51">
        <v>2485592940</v>
      </c>
      <c r="AP88" s="42">
        <v>2638898620</v>
      </c>
    </row>
    <row r="89" spans="1:42">
      <c r="A89" s="3">
        <f t="shared" si="24"/>
        <v>50</v>
      </c>
      <c r="B89" s="249">
        <v>8</v>
      </c>
      <c r="C89" s="250" t="s">
        <v>145</v>
      </c>
      <c r="D89" s="285">
        <v>20</v>
      </c>
      <c r="E89" s="252"/>
      <c r="F89" s="40" t="s">
        <v>70</v>
      </c>
      <c r="G89" s="253">
        <f t="shared" si="4"/>
        <v>60</v>
      </c>
      <c r="H89" s="253">
        <f t="shared" si="5"/>
        <v>51</v>
      </c>
      <c r="I89" s="254">
        <f t="shared" si="6"/>
        <v>26966806</v>
      </c>
      <c r="J89" s="254">
        <f t="shared" si="7"/>
        <v>2</v>
      </c>
      <c r="K89" s="255">
        <f t="shared" si="8"/>
        <v>0.93</v>
      </c>
      <c r="L89" s="256" t="e">
        <f>SUMIF($AN$4:$AN$22,D89,#REF!)</f>
        <v>#REF!</v>
      </c>
      <c r="M89" s="257" t="e">
        <f t="shared" si="9"/>
        <v>#REF!</v>
      </c>
      <c r="N89" s="257" t="e">
        <f t="shared" si="10"/>
        <v>#REF!</v>
      </c>
      <c r="O89" s="257" t="e">
        <f t="shared" si="11"/>
        <v>#REF!</v>
      </c>
      <c r="P89" s="257" t="e">
        <f t="shared" si="12"/>
        <v>#REF!</v>
      </c>
      <c r="Q89" s="258" t="e">
        <f t="shared" si="13"/>
        <v>#REF!</v>
      </c>
      <c r="R89" s="257" t="e">
        <f t="shared" si="13"/>
        <v>#REF!</v>
      </c>
      <c r="S89" s="257" t="e">
        <f t="shared" si="14"/>
        <v>#REF!</v>
      </c>
      <c r="T89" s="257"/>
      <c r="U89" s="257" t="e">
        <f t="shared" si="15"/>
        <v>#REF!</v>
      </c>
      <c r="V89" s="257" t="e">
        <f t="shared" si="16"/>
        <v>#REF!</v>
      </c>
      <c r="W89" s="257" t="e">
        <f t="shared" si="17"/>
        <v>#REF!</v>
      </c>
      <c r="X89" s="258" t="e">
        <f t="shared" si="18"/>
        <v>#REF!</v>
      </c>
      <c r="Y89" s="258" t="e">
        <f t="shared" si="19"/>
        <v>#REF!</v>
      </c>
      <c r="Z89" s="257" t="e">
        <f t="shared" si="20"/>
        <v>#REF!</v>
      </c>
      <c r="AA89" s="257" t="e">
        <f t="shared" si="21"/>
        <v>#REF!</v>
      </c>
      <c r="AB89" s="257"/>
      <c r="AC89" s="32" t="str">
        <f t="shared" si="22"/>
        <v>BERTAHAP</v>
      </c>
      <c r="AD89" s="259">
        <f t="shared" si="23"/>
        <v>0</v>
      </c>
      <c r="AE89" s="260">
        <v>2</v>
      </c>
      <c r="AF89" s="261"/>
      <c r="AG89" s="257" t="e">
        <f>IF(AF89&gt;#REF!,"LB","KR")</f>
        <v>#REF!</v>
      </c>
      <c r="AH89" s="261">
        <v>1175702000</v>
      </c>
      <c r="AI89" s="261">
        <v>1325204000</v>
      </c>
      <c r="AJ89" s="261">
        <v>1406940000</v>
      </c>
      <c r="AK89" s="262">
        <v>1493717000</v>
      </c>
      <c r="AL89" s="262">
        <v>1406940000</v>
      </c>
      <c r="AM89" s="261">
        <v>1493717000</v>
      </c>
      <c r="AN89" s="261">
        <v>1585846000</v>
      </c>
      <c r="AO89" s="51">
        <v>1491356400</v>
      </c>
      <c r="AP89" s="42">
        <v>1583340020</v>
      </c>
    </row>
    <row r="90" spans="1:42">
      <c r="A90" s="3">
        <f t="shared" si="24"/>
        <v>51</v>
      </c>
      <c r="B90" s="249">
        <v>9</v>
      </c>
      <c r="C90" s="250" t="s">
        <v>145</v>
      </c>
      <c r="D90" s="285">
        <v>22</v>
      </c>
      <c r="E90" s="252"/>
      <c r="F90" s="40" t="s">
        <v>89</v>
      </c>
      <c r="G90" s="253">
        <f t="shared" si="4"/>
        <v>81</v>
      </c>
      <c r="H90" s="253">
        <f t="shared" si="5"/>
        <v>70</v>
      </c>
      <c r="I90" s="254">
        <f t="shared" si="6"/>
        <v>26966806</v>
      </c>
      <c r="J90" s="254">
        <f t="shared" si="7"/>
        <v>4</v>
      </c>
      <c r="K90" s="255">
        <f t="shared" si="8"/>
        <v>0.97</v>
      </c>
      <c r="L90" s="256" t="e">
        <f>SUMIF($AN$4:$AN$22,D90,#REF!)</f>
        <v>#REF!</v>
      </c>
      <c r="M90" s="257" t="e">
        <f t="shared" si="9"/>
        <v>#REF!</v>
      </c>
      <c r="N90" s="257" t="e">
        <f t="shared" si="10"/>
        <v>#REF!</v>
      </c>
      <c r="O90" s="257" t="e">
        <f t="shared" si="11"/>
        <v>#REF!</v>
      </c>
      <c r="P90" s="257" t="e">
        <f t="shared" si="12"/>
        <v>#REF!</v>
      </c>
      <c r="Q90" s="258" t="e">
        <f t="shared" si="13"/>
        <v>#REF!</v>
      </c>
      <c r="R90" s="257" t="e">
        <f t="shared" si="13"/>
        <v>#REF!</v>
      </c>
      <c r="S90" s="257" t="e">
        <f t="shared" si="14"/>
        <v>#REF!</v>
      </c>
      <c r="T90" s="257"/>
      <c r="U90" s="257" t="e">
        <f t="shared" si="15"/>
        <v>#REF!</v>
      </c>
      <c r="V90" s="257" t="e">
        <f t="shared" si="16"/>
        <v>#REF!</v>
      </c>
      <c r="W90" s="257" t="e">
        <f t="shared" si="17"/>
        <v>#REF!</v>
      </c>
      <c r="X90" s="258" t="e">
        <f t="shared" si="18"/>
        <v>#REF!</v>
      </c>
      <c r="Y90" s="258" t="e">
        <f t="shared" si="19"/>
        <v>#REF!</v>
      </c>
      <c r="Z90" s="257" t="e">
        <f t="shared" si="20"/>
        <v>#REF!</v>
      </c>
      <c r="AA90" s="257" t="e">
        <f t="shared" si="21"/>
        <v>#REF!</v>
      </c>
      <c r="AB90" s="257"/>
      <c r="AC90" s="32" t="str">
        <f t="shared" si="22"/>
        <v>BERTAHAP</v>
      </c>
      <c r="AD90" s="259">
        <f t="shared" si="23"/>
        <v>0</v>
      </c>
      <c r="AE90" s="260">
        <v>2</v>
      </c>
      <c r="AF90" s="261"/>
      <c r="AG90" s="257" t="e">
        <f>IF(AF90&gt;#REF!,"LB","KR")</f>
        <v>#REF!</v>
      </c>
      <c r="AH90" s="261">
        <v>1683115000</v>
      </c>
      <c r="AI90" s="261">
        <v>1897140000</v>
      </c>
      <c r="AJ90" s="261">
        <v>2014151000</v>
      </c>
      <c r="AK90" s="262">
        <v>2138380000</v>
      </c>
      <c r="AL90" s="262">
        <v>2014151000</v>
      </c>
      <c r="AM90" s="261">
        <v>2138380000</v>
      </c>
      <c r="AN90" s="261">
        <v>2270270000</v>
      </c>
      <c r="AO90" s="51">
        <v>2135000060</v>
      </c>
      <c r="AP90" s="42">
        <v>2266682800</v>
      </c>
    </row>
    <row r="91" spans="1:42">
      <c r="A91" s="3">
        <f t="shared" si="24"/>
        <v>52</v>
      </c>
      <c r="B91" s="249">
        <v>1</v>
      </c>
      <c r="C91" s="250" t="s">
        <v>149</v>
      </c>
      <c r="D91" s="251" t="s">
        <v>24</v>
      </c>
      <c r="E91" s="252"/>
      <c r="F91" s="40" t="s">
        <v>39</v>
      </c>
      <c r="G91" s="253">
        <f t="shared" si="4"/>
        <v>113</v>
      </c>
      <c r="H91" s="253">
        <f t="shared" si="5"/>
        <v>101</v>
      </c>
      <c r="I91" s="254">
        <f t="shared" si="6"/>
        <v>26966806</v>
      </c>
      <c r="J91" s="254">
        <f t="shared" si="7"/>
        <v>6</v>
      </c>
      <c r="K91" s="255">
        <f t="shared" si="8"/>
        <v>0.95</v>
      </c>
      <c r="L91" s="256" t="e">
        <f>SUMIF($AN$4:$AN$22,D91,#REF!)</f>
        <v>#REF!</v>
      </c>
      <c r="M91" s="257" t="e">
        <f t="shared" si="9"/>
        <v>#REF!</v>
      </c>
      <c r="N91" s="257" t="e">
        <f t="shared" si="10"/>
        <v>#REF!</v>
      </c>
      <c r="O91" s="257" t="e">
        <f t="shared" si="11"/>
        <v>#REF!</v>
      </c>
      <c r="P91" s="257" t="e">
        <f t="shared" si="12"/>
        <v>#REF!</v>
      </c>
      <c r="Q91" s="258" t="e">
        <f t="shared" si="13"/>
        <v>#REF!</v>
      </c>
      <c r="R91" s="257" t="e">
        <f t="shared" si="13"/>
        <v>#REF!</v>
      </c>
      <c r="S91" s="257" t="e">
        <f t="shared" si="14"/>
        <v>#REF!</v>
      </c>
      <c r="T91" s="257"/>
      <c r="U91" s="257" t="e">
        <f t="shared" si="15"/>
        <v>#REF!</v>
      </c>
      <c r="V91" s="257" t="e">
        <f t="shared" si="16"/>
        <v>#REF!</v>
      </c>
      <c r="W91" s="257" t="e">
        <f t="shared" si="17"/>
        <v>#REF!</v>
      </c>
      <c r="X91" s="258" t="e">
        <f t="shared" si="18"/>
        <v>#REF!</v>
      </c>
      <c r="Y91" s="258" t="e">
        <f t="shared" si="19"/>
        <v>#REF!</v>
      </c>
      <c r="Z91" s="257" t="e">
        <f t="shared" si="20"/>
        <v>#REF!</v>
      </c>
      <c r="AA91" s="257" t="e">
        <f t="shared" si="21"/>
        <v>#REF!</v>
      </c>
      <c r="AB91" s="257"/>
      <c r="AC91" s="32" t="str">
        <f t="shared" si="22"/>
        <v>BERTAHAP</v>
      </c>
      <c r="AD91" s="259">
        <f t="shared" si="23"/>
        <v>0</v>
      </c>
      <c r="AE91" s="260">
        <v>2</v>
      </c>
      <c r="AF91" s="261"/>
      <c r="AG91" s="257" t="e">
        <f>IF(AF91&gt;#REF!,"LB","KR")</f>
        <v>#REF!</v>
      </c>
      <c r="AH91" s="261">
        <v>2378423000</v>
      </c>
      <c r="AI91" s="261">
        <v>2680862000</v>
      </c>
      <c r="AJ91" s="261">
        <v>2846212000</v>
      </c>
      <c r="AK91" s="262">
        <v>3021760000</v>
      </c>
      <c r="AL91" s="262">
        <v>2846212000</v>
      </c>
      <c r="AM91" s="261">
        <v>3021760000</v>
      </c>
      <c r="AN91" s="261">
        <v>3208136000</v>
      </c>
      <c r="AO91" s="51">
        <v>3016984720</v>
      </c>
      <c r="AP91" s="42">
        <v>3203065600</v>
      </c>
    </row>
    <row r="92" spans="1:42">
      <c r="A92" s="3">
        <f t="shared" si="24"/>
        <v>53</v>
      </c>
      <c r="B92" s="249">
        <v>2</v>
      </c>
      <c r="C92" s="250" t="s">
        <v>149</v>
      </c>
      <c r="D92" s="251" t="s">
        <v>35</v>
      </c>
      <c r="E92" s="252"/>
      <c r="F92" s="40" t="s">
        <v>42</v>
      </c>
      <c r="G92" s="253">
        <f t="shared" si="4"/>
        <v>78</v>
      </c>
      <c r="H92" s="253">
        <f t="shared" si="5"/>
        <v>66</v>
      </c>
      <c r="I92" s="254">
        <f t="shared" si="6"/>
        <v>26966806</v>
      </c>
      <c r="J92" s="254">
        <f t="shared" si="7"/>
        <v>2</v>
      </c>
      <c r="K92" s="255">
        <f t="shared" si="8"/>
        <v>0.93</v>
      </c>
      <c r="L92" s="256" t="e">
        <f>SUMIF($AN$4:$AN$22,D92,#REF!)</f>
        <v>#REF!</v>
      </c>
      <c r="M92" s="257" t="e">
        <f t="shared" si="9"/>
        <v>#REF!</v>
      </c>
      <c r="N92" s="257" t="e">
        <f t="shared" si="10"/>
        <v>#REF!</v>
      </c>
      <c r="O92" s="257" t="e">
        <f t="shared" si="11"/>
        <v>#REF!</v>
      </c>
      <c r="P92" s="257" t="e">
        <f t="shared" si="12"/>
        <v>#REF!</v>
      </c>
      <c r="Q92" s="258" t="e">
        <f t="shared" si="13"/>
        <v>#REF!</v>
      </c>
      <c r="R92" s="257" t="e">
        <f t="shared" si="13"/>
        <v>#REF!</v>
      </c>
      <c r="S92" s="257" t="e">
        <f t="shared" si="14"/>
        <v>#REF!</v>
      </c>
      <c r="T92" s="257"/>
      <c r="U92" s="257" t="e">
        <f t="shared" si="15"/>
        <v>#REF!</v>
      </c>
      <c r="V92" s="257" t="e">
        <f t="shared" si="16"/>
        <v>#REF!</v>
      </c>
      <c r="W92" s="257" t="e">
        <f t="shared" si="17"/>
        <v>#REF!</v>
      </c>
      <c r="X92" s="258" t="e">
        <f t="shared" si="18"/>
        <v>#REF!</v>
      </c>
      <c r="Y92" s="258" t="e">
        <f t="shared" si="19"/>
        <v>#REF!</v>
      </c>
      <c r="Z92" s="257" t="e">
        <f t="shared" si="20"/>
        <v>#REF!</v>
      </c>
      <c r="AA92" s="257" t="e">
        <f t="shared" si="21"/>
        <v>#REF!</v>
      </c>
      <c r="AB92" s="257"/>
      <c r="AC92" s="32" t="str">
        <f t="shared" si="22"/>
        <v>BERTAHAP</v>
      </c>
      <c r="AD92" s="259">
        <f t="shared" si="23"/>
        <v>0</v>
      </c>
      <c r="AE92" s="260">
        <v>2</v>
      </c>
      <c r="AF92" s="261"/>
      <c r="AG92" s="257" t="e">
        <f>IF(AF92&gt;#REF!,"LB","KR")</f>
        <v>#REF!</v>
      </c>
      <c r="AH92" s="261">
        <v>1521497000</v>
      </c>
      <c r="AI92" s="261">
        <v>1714970000</v>
      </c>
      <c r="AJ92" s="261">
        <v>1820745000</v>
      </c>
      <c r="AK92" s="262">
        <v>1933045000</v>
      </c>
      <c r="AL92" s="262">
        <v>1820745000</v>
      </c>
      <c r="AM92" s="261">
        <v>1933045000</v>
      </c>
      <c r="AN92" s="261">
        <v>2052271000</v>
      </c>
      <c r="AO92" s="51">
        <v>1929989700</v>
      </c>
      <c r="AP92" s="42">
        <v>2049027700</v>
      </c>
    </row>
    <row r="93" spans="1:42">
      <c r="A93" s="3">
        <f t="shared" si="24"/>
        <v>54</v>
      </c>
      <c r="B93" s="249">
        <v>3</v>
      </c>
      <c r="C93" s="250" t="s">
        <v>149</v>
      </c>
      <c r="D93" s="251" t="s">
        <v>41</v>
      </c>
      <c r="E93" s="252"/>
      <c r="F93" s="40" t="s">
        <v>45</v>
      </c>
      <c r="G93" s="253">
        <f t="shared" si="4"/>
        <v>60</v>
      </c>
      <c r="H93" s="253">
        <f t="shared" si="5"/>
        <v>52</v>
      </c>
      <c r="I93" s="254">
        <f t="shared" si="6"/>
        <v>26966806</v>
      </c>
      <c r="J93" s="254">
        <f t="shared" si="7"/>
        <v>2</v>
      </c>
      <c r="K93" s="255">
        <f t="shared" si="8"/>
        <v>0.93</v>
      </c>
      <c r="L93" s="256" t="e">
        <f>SUMIF($AN$4:$AN$22,D93,#REF!)</f>
        <v>#REF!</v>
      </c>
      <c r="M93" s="257" t="e">
        <f t="shared" si="9"/>
        <v>#REF!</v>
      </c>
      <c r="N93" s="257" t="e">
        <f t="shared" si="10"/>
        <v>#REF!</v>
      </c>
      <c r="O93" s="257" t="e">
        <f t="shared" si="11"/>
        <v>#REF!</v>
      </c>
      <c r="P93" s="257" t="e">
        <f t="shared" si="12"/>
        <v>#REF!</v>
      </c>
      <c r="Q93" s="258" t="e">
        <f t="shared" si="13"/>
        <v>#REF!</v>
      </c>
      <c r="R93" s="257" t="e">
        <f t="shared" si="13"/>
        <v>#REF!</v>
      </c>
      <c r="S93" s="257" t="e">
        <f t="shared" si="14"/>
        <v>#REF!</v>
      </c>
      <c r="T93" s="257"/>
      <c r="U93" s="257" t="e">
        <f t="shared" si="15"/>
        <v>#REF!</v>
      </c>
      <c r="V93" s="257" t="e">
        <f t="shared" si="16"/>
        <v>#REF!</v>
      </c>
      <c r="W93" s="257" t="e">
        <f t="shared" si="17"/>
        <v>#REF!</v>
      </c>
      <c r="X93" s="258" t="e">
        <f t="shared" si="18"/>
        <v>#REF!</v>
      </c>
      <c r="Y93" s="258" t="e">
        <f t="shared" si="19"/>
        <v>#REF!</v>
      </c>
      <c r="Z93" s="257" t="e">
        <f t="shared" si="20"/>
        <v>#REF!</v>
      </c>
      <c r="AA93" s="257" t="e">
        <f t="shared" si="21"/>
        <v>#REF!</v>
      </c>
      <c r="AB93" s="257"/>
      <c r="AC93" s="32" t="str">
        <f t="shared" si="22"/>
        <v>BERTAHAP</v>
      </c>
      <c r="AD93" s="259">
        <f t="shared" si="23"/>
        <v>0</v>
      </c>
      <c r="AE93" s="260">
        <v>2</v>
      </c>
      <c r="AF93" s="261"/>
      <c r="AG93" s="257" t="e">
        <f>IF(AF93&gt;#REF!,"LB","KR")</f>
        <v>#REF!</v>
      </c>
      <c r="AH93" s="261">
        <v>1198755000</v>
      </c>
      <c r="AI93" s="261">
        <v>1351188000</v>
      </c>
      <c r="AJ93" s="261">
        <v>1434527000</v>
      </c>
      <c r="AK93" s="262">
        <v>1523005000</v>
      </c>
      <c r="AL93" s="262">
        <v>1434527000</v>
      </c>
      <c r="AM93" s="261">
        <v>1523005000</v>
      </c>
      <c r="AN93" s="261">
        <v>1616941000</v>
      </c>
      <c r="AO93" s="51">
        <v>1520598620</v>
      </c>
      <c r="AP93" s="42">
        <v>1614385300</v>
      </c>
    </row>
    <row r="94" spans="1:42">
      <c r="A94" s="3">
        <f t="shared" si="24"/>
        <v>55</v>
      </c>
      <c r="B94" s="249">
        <v>4</v>
      </c>
      <c r="C94" s="250" t="s">
        <v>149</v>
      </c>
      <c r="D94" s="251">
        <v>10</v>
      </c>
      <c r="E94" s="252"/>
      <c r="F94" s="40" t="s">
        <v>48</v>
      </c>
      <c r="G94" s="253">
        <f t="shared" si="4"/>
        <v>74</v>
      </c>
      <c r="H94" s="253">
        <f t="shared" si="5"/>
        <v>63</v>
      </c>
      <c r="I94" s="254">
        <f t="shared" si="6"/>
        <v>26966806</v>
      </c>
      <c r="J94" s="254">
        <f t="shared" si="7"/>
        <v>2</v>
      </c>
      <c r="K94" s="255">
        <f t="shared" si="8"/>
        <v>0.93</v>
      </c>
      <c r="L94" s="256" t="e">
        <f>SUMIF($AN$4:$AN$22,D94,#REF!)</f>
        <v>#REF!</v>
      </c>
      <c r="M94" s="257" t="e">
        <f t="shared" si="9"/>
        <v>#REF!</v>
      </c>
      <c r="N94" s="257" t="e">
        <f t="shared" si="10"/>
        <v>#REF!</v>
      </c>
      <c r="O94" s="257" t="e">
        <f t="shared" si="11"/>
        <v>#REF!</v>
      </c>
      <c r="P94" s="257" t="e">
        <f t="shared" si="12"/>
        <v>#REF!</v>
      </c>
      <c r="Q94" s="258" t="e">
        <f t="shared" si="13"/>
        <v>#REF!</v>
      </c>
      <c r="R94" s="257" t="e">
        <f t="shared" si="13"/>
        <v>#REF!</v>
      </c>
      <c r="S94" s="257" t="e">
        <f t="shared" si="14"/>
        <v>#REF!</v>
      </c>
      <c r="T94" s="257"/>
      <c r="U94" s="257" t="e">
        <f t="shared" si="15"/>
        <v>#REF!</v>
      </c>
      <c r="V94" s="257" t="e">
        <f t="shared" si="16"/>
        <v>#REF!</v>
      </c>
      <c r="W94" s="257" t="e">
        <f t="shared" si="17"/>
        <v>#REF!</v>
      </c>
      <c r="X94" s="258" t="e">
        <f t="shared" si="18"/>
        <v>#REF!</v>
      </c>
      <c r="Y94" s="258" t="e">
        <f t="shared" si="19"/>
        <v>#REF!</v>
      </c>
      <c r="Z94" s="257" t="e">
        <f t="shared" si="20"/>
        <v>#REF!</v>
      </c>
      <c r="AA94" s="257" t="e">
        <f t="shared" si="21"/>
        <v>#REF!</v>
      </c>
      <c r="AB94" s="257"/>
      <c r="AC94" s="32" t="str">
        <f t="shared" si="22"/>
        <v>BERTAHAP</v>
      </c>
      <c r="AD94" s="259">
        <f t="shared" si="23"/>
        <v>0</v>
      </c>
      <c r="AE94" s="260">
        <v>2</v>
      </c>
      <c r="AF94" s="261"/>
      <c r="AG94" s="257" t="e">
        <f>IF(AF94&gt;#REF!,"LB","KR")</f>
        <v>#REF!</v>
      </c>
      <c r="AH94" s="261">
        <v>1452338000</v>
      </c>
      <c r="AI94" s="261">
        <v>1637017000</v>
      </c>
      <c r="AJ94" s="261">
        <v>1737984000</v>
      </c>
      <c r="AK94" s="262">
        <v>1845179000</v>
      </c>
      <c r="AL94" s="262">
        <v>1737984000</v>
      </c>
      <c r="AM94" s="261">
        <v>1845179000</v>
      </c>
      <c r="AN94" s="261">
        <v>1958986000</v>
      </c>
      <c r="AO94" s="51">
        <v>1842263040</v>
      </c>
      <c r="AP94" s="42">
        <v>1955889740</v>
      </c>
    </row>
    <row r="95" spans="1:42">
      <c r="A95" s="3">
        <f t="shared" si="24"/>
        <v>56</v>
      </c>
      <c r="B95" s="249">
        <v>5</v>
      </c>
      <c r="C95" s="250" t="s">
        <v>149</v>
      </c>
      <c r="D95" s="285">
        <v>12</v>
      </c>
      <c r="E95" s="252"/>
      <c r="F95" s="40" t="s">
        <v>50</v>
      </c>
      <c r="G95" s="253">
        <f t="shared" si="4"/>
        <v>67</v>
      </c>
      <c r="H95" s="253">
        <f t="shared" si="5"/>
        <v>57</v>
      </c>
      <c r="I95" s="254">
        <f t="shared" si="6"/>
        <v>26966806</v>
      </c>
      <c r="J95" s="254">
        <f t="shared" si="7"/>
        <v>2</v>
      </c>
      <c r="K95" s="255">
        <f t="shared" si="8"/>
        <v>0.93</v>
      </c>
      <c r="L95" s="256" t="e">
        <f>SUMIF($AN$4:$AN$22,D95,#REF!)</f>
        <v>#REF!</v>
      </c>
      <c r="M95" s="257" t="e">
        <f t="shared" si="9"/>
        <v>#REF!</v>
      </c>
      <c r="N95" s="257" t="e">
        <f t="shared" si="10"/>
        <v>#REF!</v>
      </c>
      <c r="O95" s="257" t="e">
        <f t="shared" si="11"/>
        <v>#REF!</v>
      </c>
      <c r="P95" s="257" t="e">
        <f t="shared" si="12"/>
        <v>#REF!</v>
      </c>
      <c r="Q95" s="258" t="e">
        <f t="shared" si="13"/>
        <v>#REF!</v>
      </c>
      <c r="R95" s="257" t="e">
        <f t="shared" si="13"/>
        <v>#REF!</v>
      </c>
      <c r="S95" s="257" t="e">
        <f t="shared" si="14"/>
        <v>#REF!</v>
      </c>
      <c r="T95" s="257"/>
      <c r="U95" s="257" t="e">
        <f t="shared" si="15"/>
        <v>#REF!</v>
      </c>
      <c r="V95" s="257" t="e">
        <f t="shared" si="16"/>
        <v>#REF!</v>
      </c>
      <c r="W95" s="257" t="e">
        <f t="shared" si="17"/>
        <v>#REF!</v>
      </c>
      <c r="X95" s="258" t="e">
        <f t="shared" si="18"/>
        <v>#REF!</v>
      </c>
      <c r="Y95" s="258" t="e">
        <f t="shared" si="19"/>
        <v>#REF!</v>
      </c>
      <c r="Z95" s="257" t="e">
        <f t="shared" si="20"/>
        <v>#REF!</v>
      </c>
      <c r="AA95" s="257" t="e">
        <f t="shared" si="21"/>
        <v>#REF!</v>
      </c>
      <c r="AB95" s="257"/>
      <c r="AC95" s="32" t="str">
        <f t="shared" si="22"/>
        <v>BERTAHAP</v>
      </c>
      <c r="AD95" s="259">
        <f t="shared" si="23"/>
        <v>0</v>
      </c>
      <c r="AE95" s="260">
        <v>2</v>
      </c>
      <c r="AF95" s="261"/>
      <c r="AG95" s="257" t="e">
        <f>IF(AF95&gt;#REF!,"LB","KR")</f>
        <v>#REF!</v>
      </c>
      <c r="AH95" s="261">
        <v>1314020000</v>
      </c>
      <c r="AI95" s="261">
        <v>1481110000</v>
      </c>
      <c r="AJ95" s="261">
        <v>1572462000</v>
      </c>
      <c r="AK95" s="262">
        <v>1669448000</v>
      </c>
      <c r="AL95" s="262">
        <v>1572462000</v>
      </c>
      <c r="AM95" s="261">
        <v>1669448000</v>
      </c>
      <c r="AN95" s="261">
        <v>1772416000</v>
      </c>
      <c r="AO95" s="51">
        <v>1666809720</v>
      </c>
      <c r="AP95" s="42">
        <v>1769614880</v>
      </c>
    </row>
    <row r="96" spans="1:42">
      <c r="A96" s="3">
        <f t="shared" si="24"/>
        <v>57</v>
      </c>
      <c r="B96" s="249">
        <v>6</v>
      </c>
      <c r="C96" s="250" t="s">
        <v>149</v>
      </c>
      <c r="D96" s="251">
        <v>16</v>
      </c>
      <c r="E96" s="252"/>
      <c r="F96" s="40" t="s">
        <v>52</v>
      </c>
      <c r="G96" s="253">
        <f t="shared" si="4"/>
        <v>71</v>
      </c>
      <c r="H96" s="253">
        <f t="shared" si="5"/>
        <v>63</v>
      </c>
      <c r="I96" s="254">
        <f t="shared" si="6"/>
        <v>26966806</v>
      </c>
      <c r="J96" s="254">
        <f t="shared" si="7"/>
        <v>2</v>
      </c>
      <c r="K96" s="255">
        <f t="shared" si="8"/>
        <v>0.93</v>
      </c>
      <c r="L96" s="256" t="e">
        <f>SUMIF($AN$4:$AN$22,D96,#REF!)</f>
        <v>#REF!</v>
      </c>
      <c r="M96" s="257" t="e">
        <f t="shared" si="9"/>
        <v>#REF!</v>
      </c>
      <c r="N96" s="257" t="e">
        <f t="shared" si="10"/>
        <v>#REF!</v>
      </c>
      <c r="O96" s="257" t="e">
        <f t="shared" si="11"/>
        <v>#REF!</v>
      </c>
      <c r="P96" s="257" t="e">
        <f t="shared" si="12"/>
        <v>#REF!</v>
      </c>
      <c r="Q96" s="258" t="e">
        <f t="shared" si="13"/>
        <v>#REF!</v>
      </c>
      <c r="R96" s="257" t="e">
        <f t="shared" si="13"/>
        <v>#REF!</v>
      </c>
      <c r="S96" s="257" t="e">
        <f t="shared" si="14"/>
        <v>#REF!</v>
      </c>
      <c r="T96" s="257"/>
      <c r="U96" s="257" t="e">
        <f t="shared" si="15"/>
        <v>#REF!</v>
      </c>
      <c r="V96" s="257" t="e">
        <f t="shared" si="16"/>
        <v>#REF!</v>
      </c>
      <c r="W96" s="257" t="e">
        <f t="shared" si="17"/>
        <v>#REF!</v>
      </c>
      <c r="X96" s="258" t="e">
        <f t="shared" si="18"/>
        <v>#REF!</v>
      </c>
      <c r="Y96" s="258" t="e">
        <f t="shared" si="19"/>
        <v>#REF!</v>
      </c>
      <c r="Z96" s="257" t="e">
        <f t="shared" si="20"/>
        <v>#REF!</v>
      </c>
      <c r="AA96" s="257" t="e">
        <f t="shared" si="21"/>
        <v>#REF!</v>
      </c>
      <c r="AB96" s="257"/>
      <c r="AC96" s="32" t="str">
        <f t="shared" si="22"/>
        <v>BERTAHAP</v>
      </c>
      <c r="AD96" s="259">
        <f t="shared" si="23"/>
        <v>0</v>
      </c>
      <c r="AE96" s="260">
        <v>2</v>
      </c>
      <c r="AF96" s="261"/>
      <c r="AG96" s="257" t="e">
        <f>IF(AF96&gt;#REF!,"LB","KR")</f>
        <v>#REF!</v>
      </c>
      <c r="AH96" s="261">
        <v>1452338000</v>
      </c>
      <c r="AI96" s="261">
        <v>1637017000</v>
      </c>
      <c r="AJ96" s="261">
        <v>1737984000</v>
      </c>
      <c r="AK96" s="262">
        <v>1845179000</v>
      </c>
      <c r="AL96" s="262">
        <v>1737984000</v>
      </c>
      <c r="AM96" s="261">
        <v>1845179000</v>
      </c>
      <c r="AN96" s="261">
        <v>1958986000</v>
      </c>
      <c r="AO96" s="51">
        <v>1842263040</v>
      </c>
      <c r="AP96" s="42">
        <v>1955889740</v>
      </c>
    </row>
    <row r="97" spans="1:42">
      <c r="A97" s="3">
        <f t="shared" si="24"/>
        <v>58</v>
      </c>
      <c r="B97" s="249">
        <v>7</v>
      </c>
      <c r="C97" s="250" t="s">
        <v>149</v>
      </c>
      <c r="D97" s="285">
        <v>18</v>
      </c>
      <c r="E97" s="252"/>
      <c r="F97" s="40" t="s">
        <v>54</v>
      </c>
      <c r="G97" s="253">
        <f t="shared" si="4"/>
        <v>97</v>
      </c>
      <c r="H97" s="253">
        <f t="shared" si="5"/>
        <v>85</v>
      </c>
      <c r="I97" s="254">
        <f t="shared" si="6"/>
        <v>26966806</v>
      </c>
      <c r="J97" s="254">
        <f t="shared" si="7"/>
        <v>2</v>
      </c>
      <c r="K97" s="255">
        <f t="shared" si="8"/>
        <v>0.93</v>
      </c>
      <c r="L97" s="256" t="e">
        <f>SUMIF($AN$4:$AN$22,D97,#REF!)</f>
        <v>#REF!</v>
      </c>
      <c r="M97" s="257" t="e">
        <f t="shared" si="9"/>
        <v>#REF!</v>
      </c>
      <c r="N97" s="257" t="e">
        <f t="shared" si="10"/>
        <v>#REF!</v>
      </c>
      <c r="O97" s="257" t="e">
        <f t="shared" si="11"/>
        <v>#REF!</v>
      </c>
      <c r="P97" s="257" t="e">
        <f t="shared" si="12"/>
        <v>#REF!</v>
      </c>
      <c r="Q97" s="258" t="e">
        <f t="shared" si="13"/>
        <v>#REF!</v>
      </c>
      <c r="R97" s="257" t="e">
        <f t="shared" si="13"/>
        <v>#REF!</v>
      </c>
      <c r="S97" s="257" t="e">
        <f t="shared" si="14"/>
        <v>#REF!</v>
      </c>
      <c r="T97" s="257"/>
      <c r="U97" s="257" t="e">
        <f t="shared" si="15"/>
        <v>#REF!</v>
      </c>
      <c r="V97" s="257" t="e">
        <f t="shared" si="16"/>
        <v>#REF!</v>
      </c>
      <c r="W97" s="257" t="e">
        <f t="shared" si="17"/>
        <v>#REF!</v>
      </c>
      <c r="X97" s="258" t="e">
        <f t="shared" si="18"/>
        <v>#REF!</v>
      </c>
      <c r="Y97" s="258" t="e">
        <f t="shared" si="19"/>
        <v>#REF!</v>
      </c>
      <c r="Z97" s="257" t="e">
        <f t="shared" si="20"/>
        <v>#REF!</v>
      </c>
      <c r="AA97" s="257" t="e">
        <f t="shared" si="21"/>
        <v>#REF!</v>
      </c>
      <c r="AB97" s="257"/>
      <c r="AC97" s="32" t="str">
        <f t="shared" si="22"/>
        <v>BERTAHAP</v>
      </c>
      <c r="AD97" s="259">
        <f t="shared" si="23"/>
        <v>0</v>
      </c>
      <c r="AE97" s="260">
        <v>2</v>
      </c>
      <c r="AF97" s="261"/>
      <c r="AG97" s="257" t="e">
        <f>IF(AF97&gt;#REF!,"LB","KR")</f>
        <v>#REF!</v>
      </c>
      <c r="AH97" s="261">
        <v>1959503000</v>
      </c>
      <c r="AI97" s="261">
        <v>2208673000</v>
      </c>
      <c r="AJ97" s="261">
        <v>2344899000</v>
      </c>
      <c r="AK97" s="262">
        <v>2489527000</v>
      </c>
      <c r="AL97" s="262">
        <v>2344899000</v>
      </c>
      <c r="AM97" s="261">
        <v>2489527000</v>
      </c>
      <c r="AN97" s="261">
        <v>2643076000</v>
      </c>
      <c r="AO97" s="51">
        <v>2485592940</v>
      </c>
      <c r="AP97" s="42">
        <v>2638898620</v>
      </c>
    </row>
    <row r="98" spans="1:42">
      <c r="A98" s="3">
        <f t="shared" si="24"/>
        <v>59</v>
      </c>
      <c r="B98" s="249">
        <v>8</v>
      </c>
      <c r="C98" s="250" t="s">
        <v>149</v>
      </c>
      <c r="D98" s="285">
        <v>20</v>
      </c>
      <c r="E98" s="252"/>
      <c r="F98" s="40" t="s">
        <v>70</v>
      </c>
      <c r="G98" s="253">
        <f t="shared" si="4"/>
        <v>60</v>
      </c>
      <c r="H98" s="253">
        <f t="shared" si="5"/>
        <v>51</v>
      </c>
      <c r="I98" s="254">
        <f t="shared" si="6"/>
        <v>26966806</v>
      </c>
      <c r="J98" s="254">
        <f t="shared" si="7"/>
        <v>2</v>
      </c>
      <c r="K98" s="255">
        <f t="shared" si="8"/>
        <v>0.93</v>
      </c>
      <c r="L98" s="256" t="e">
        <f>SUMIF($AN$4:$AN$22,D98,#REF!)</f>
        <v>#REF!</v>
      </c>
      <c r="M98" s="257" t="e">
        <f t="shared" si="9"/>
        <v>#REF!</v>
      </c>
      <c r="N98" s="257" t="e">
        <f t="shared" si="10"/>
        <v>#REF!</v>
      </c>
      <c r="O98" s="257" t="e">
        <f t="shared" si="11"/>
        <v>#REF!</v>
      </c>
      <c r="P98" s="257" t="e">
        <f t="shared" si="12"/>
        <v>#REF!</v>
      </c>
      <c r="Q98" s="258" t="e">
        <f t="shared" si="13"/>
        <v>#REF!</v>
      </c>
      <c r="R98" s="257" t="e">
        <f t="shared" si="13"/>
        <v>#REF!</v>
      </c>
      <c r="S98" s="257" t="e">
        <f t="shared" si="14"/>
        <v>#REF!</v>
      </c>
      <c r="T98" s="257"/>
      <c r="U98" s="257" t="e">
        <f t="shared" si="15"/>
        <v>#REF!</v>
      </c>
      <c r="V98" s="257" t="e">
        <f t="shared" si="16"/>
        <v>#REF!</v>
      </c>
      <c r="W98" s="257" t="e">
        <f t="shared" si="17"/>
        <v>#REF!</v>
      </c>
      <c r="X98" s="258" t="e">
        <f t="shared" si="18"/>
        <v>#REF!</v>
      </c>
      <c r="Y98" s="258" t="e">
        <f t="shared" si="19"/>
        <v>#REF!</v>
      </c>
      <c r="Z98" s="257" t="e">
        <f t="shared" si="20"/>
        <v>#REF!</v>
      </c>
      <c r="AA98" s="257" t="e">
        <f t="shared" si="21"/>
        <v>#REF!</v>
      </c>
      <c r="AB98" s="257"/>
      <c r="AC98" s="32" t="str">
        <f t="shared" si="22"/>
        <v>BERTAHAP</v>
      </c>
      <c r="AD98" s="259">
        <f t="shared" si="23"/>
        <v>0</v>
      </c>
      <c r="AE98" s="260">
        <v>2</v>
      </c>
      <c r="AF98" s="261"/>
      <c r="AG98" s="257" t="e">
        <f>IF(AF98&gt;#REF!,"LB","KR")</f>
        <v>#REF!</v>
      </c>
      <c r="AH98" s="261">
        <v>1175702000</v>
      </c>
      <c r="AI98" s="261">
        <v>1325204000</v>
      </c>
      <c r="AJ98" s="261">
        <v>1406940000</v>
      </c>
      <c r="AK98" s="262">
        <v>1493717000</v>
      </c>
      <c r="AL98" s="262">
        <v>1406940000</v>
      </c>
      <c r="AM98" s="261">
        <v>1493717000</v>
      </c>
      <c r="AN98" s="261">
        <v>1585846000</v>
      </c>
      <c r="AO98" s="51">
        <v>1491356400</v>
      </c>
      <c r="AP98" s="42">
        <v>1583340020</v>
      </c>
    </row>
    <row r="99" spans="1:42">
      <c r="A99" s="3">
        <f t="shared" si="24"/>
        <v>60</v>
      </c>
      <c r="B99" s="249">
        <v>9</v>
      </c>
      <c r="C99" s="250" t="s">
        <v>149</v>
      </c>
      <c r="D99" s="285">
        <v>22</v>
      </c>
      <c r="E99" s="252"/>
      <c r="F99" s="40" t="s">
        <v>89</v>
      </c>
      <c r="G99" s="253">
        <f t="shared" si="4"/>
        <v>81</v>
      </c>
      <c r="H99" s="253">
        <f t="shared" si="5"/>
        <v>70</v>
      </c>
      <c r="I99" s="254">
        <f t="shared" si="6"/>
        <v>26966806</v>
      </c>
      <c r="J99" s="254">
        <f t="shared" si="7"/>
        <v>4</v>
      </c>
      <c r="K99" s="255">
        <f t="shared" si="8"/>
        <v>0.97</v>
      </c>
      <c r="L99" s="256" t="e">
        <f>SUMIF($AN$4:$AN$22,D99,#REF!)</f>
        <v>#REF!</v>
      </c>
      <c r="M99" s="257" t="e">
        <f t="shared" si="9"/>
        <v>#REF!</v>
      </c>
      <c r="N99" s="257" t="e">
        <f t="shared" si="10"/>
        <v>#REF!</v>
      </c>
      <c r="O99" s="257" t="e">
        <f t="shared" si="11"/>
        <v>#REF!</v>
      </c>
      <c r="P99" s="257" t="e">
        <f t="shared" si="12"/>
        <v>#REF!</v>
      </c>
      <c r="Q99" s="258" t="e">
        <f t="shared" si="13"/>
        <v>#REF!</v>
      </c>
      <c r="R99" s="257" t="e">
        <f t="shared" si="13"/>
        <v>#REF!</v>
      </c>
      <c r="S99" s="257" t="e">
        <f t="shared" si="14"/>
        <v>#REF!</v>
      </c>
      <c r="T99" s="257"/>
      <c r="U99" s="257" t="e">
        <f t="shared" si="15"/>
        <v>#REF!</v>
      </c>
      <c r="V99" s="257" t="e">
        <f t="shared" si="16"/>
        <v>#REF!</v>
      </c>
      <c r="W99" s="257" t="e">
        <f t="shared" si="17"/>
        <v>#REF!</v>
      </c>
      <c r="X99" s="258" t="e">
        <f t="shared" si="18"/>
        <v>#REF!</v>
      </c>
      <c r="Y99" s="258" t="e">
        <f t="shared" si="19"/>
        <v>#REF!</v>
      </c>
      <c r="Z99" s="257" t="e">
        <f t="shared" si="20"/>
        <v>#REF!</v>
      </c>
      <c r="AA99" s="257" t="e">
        <f t="shared" si="21"/>
        <v>#REF!</v>
      </c>
      <c r="AB99" s="257"/>
      <c r="AC99" s="32" t="str">
        <f t="shared" si="22"/>
        <v>BERTAHAP</v>
      </c>
      <c r="AD99" s="259">
        <f t="shared" si="23"/>
        <v>0</v>
      </c>
      <c r="AE99" s="260">
        <v>2</v>
      </c>
      <c r="AF99" s="261"/>
      <c r="AG99" s="257" t="e">
        <f>IF(AF99&gt;#REF!,"LB","KR")</f>
        <v>#REF!</v>
      </c>
      <c r="AH99" s="261">
        <v>1683115000</v>
      </c>
      <c r="AI99" s="261">
        <v>1897140000</v>
      </c>
      <c r="AJ99" s="261">
        <v>2014151000</v>
      </c>
      <c r="AK99" s="262">
        <v>2138380000</v>
      </c>
      <c r="AL99" s="262">
        <v>2014151000</v>
      </c>
      <c r="AM99" s="261">
        <v>2138380000</v>
      </c>
      <c r="AN99" s="261">
        <v>2270270000</v>
      </c>
      <c r="AO99" s="51">
        <v>2135000060</v>
      </c>
      <c r="AP99" s="42">
        <v>2266682800</v>
      </c>
    </row>
    <row r="100" spans="1:42">
      <c r="A100" s="3">
        <f t="shared" si="24"/>
        <v>61</v>
      </c>
      <c r="B100" s="249">
        <v>1</v>
      </c>
      <c r="C100" s="250" t="s">
        <v>151</v>
      </c>
      <c r="D100" s="251" t="s">
        <v>24</v>
      </c>
      <c r="E100" s="252"/>
      <c r="F100" s="40" t="s">
        <v>39</v>
      </c>
      <c r="G100" s="253">
        <f t="shared" si="4"/>
        <v>113</v>
      </c>
      <c r="H100" s="253">
        <f t="shared" si="5"/>
        <v>101</v>
      </c>
      <c r="I100" s="254">
        <f t="shared" si="6"/>
        <v>26966806</v>
      </c>
      <c r="J100" s="254">
        <f t="shared" si="7"/>
        <v>6</v>
      </c>
      <c r="K100" s="255">
        <f t="shared" si="8"/>
        <v>0.95</v>
      </c>
      <c r="L100" s="305" t="e">
        <f>SUMIF($AN$4:$AN$22,D100,#REF!)</f>
        <v>#REF!</v>
      </c>
      <c r="M100" s="257" t="e">
        <f t="shared" si="9"/>
        <v>#REF!</v>
      </c>
      <c r="N100" s="257" t="e">
        <f t="shared" si="10"/>
        <v>#REF!</v>
      </c>
      <c r="O100" s="257" t="e">
        <f t="shared" si="11"/>
        <v>#REF!</v>
      </c>
      <c r="P100" s="257" t="e">
        <f t="shared" si="12"/>
        <v>#REF!</v>
      </c>
      <c r="Q100" s="258" t="e">
        <f t="shared" si="13"/>
        <v>#REF!</v>
      </c>
      <c r="R100" s="257" t="e">
        <f t="shared" si="13"/>
        <v>#REF!</v>
      </c>
      <c r="S100" s="257" t="e">
        <f t="shared" si="14"/>
        <v>#REF!</v>
      </c>
      <c r="T100" s="257"/>
      <c r="U100" s="257" t="e">
        <f t="shared" si="15"/>
        <v>#REF!</v>
      </c>
      <c r="V100" s="257" t="e">
        <f t="shared" si="16"/>
        <v>#REF!</v>
      </c>
      <c r="W100" s="257" t="e">
        <f t="shared" si="17"/>
        <v>#REF!</v>
      </c>
      <c r="X100" s="258" t="e">
        <f t="shared" si="18"/>
        <v>#REF!</v>
      </c>
      <c r="Y100" s="258" t="e">
        <f t="shared" si="19"/>
        <v>#REF!</v>
      </c>
      <c r="Z100" s="257" t="e">
        <f t="shared" si="20"/>
        <v>#REF!</v>
      </c>
      <c r="AA100" s="257" t="e">
        <f t="shared" si="21"/>
        <v>#REF!</v>
      </c>
      <c r="AB100" s="257"/>
      <c r="AC100" s="32" t="str">
        <f t="shared" si="22"/>
        <v>BERTAHAP</v>
      </c>
      <c r="AD100" s="259">
        <f t="shared" si="23"/>
        <v>0</v>
      </c>
      <c r="AE100" s="260">
        <v>2</v>
      </c>
      <c r="AF100" s="261"/>
      <c r="AG100" s="257" t="e">
        <f>IF(AF100&gt;#REF!,"LB","KR")</f>
        <v>#REF!</v>
      </c>
      <c r="AH100" s="261">
        <v>2402207000</v>
      </c>
      <c r="AI100" s="261">
        <v>2707671000</v>
      </c>
      <c r="AJ100" s="261">
        <v>2874674000</v>
      </c>
      <c r="AK100" s="262">
        <v>3051978000</v>
      </c>
      <c r="AL100" s="262">
        <v>2874674000</v>
      </c>
      <c r="AM100" s="261">
        <v>3051978000</v>
      </c>
      <c r="AN100" s="261">
        <v>3240217000</v>
      </c>
      <c r="AO100" s="51">
        <v>3047154440</v>
      </c>
      <c r="AP100" s="42">
        <v>3235096680</v>
      </c>
    </row>
    <row r="101" spans="1:42">
      <c r="A101" s="3">
        <f t="shared" si="24"/>
        <v>62</v>
      </c>
      <c r="B101" s="249">
        <v>2</v>
      </c>
      <c r="C101" s="250" t="s">
        <v>151</v>
      </c>
      <c r="D101" s="251" t="s">
        <v>35</v>
      </c>
      <c r="E101" s="252"/>
      <c r="F101" s="40" t="s">
        <v>42</v>
      </c>
      <c r="G101" s="253">
        <f t="shared" si="4"/>
        <v>78</v>
      </c>
      <c r="H101" s="253">
        <f t="shared" si="5"/>
        <v>66</v>
      </c>
      <c r="I101" s="254">
        <f t="shared" si="6"/>
        <v>26966806</v>
      </c>
      <c r="J101" s="254">
        <f t="shared" si="7"/>
        <v>2</v>
      </c>
      <c r="K101" s="255">
        <f t="shared" si="8"/>
        <v>0.93</v>
      </c>
      <c r="L101" s="305" t="e">
        <f>SUMIF($AN$4:$AN$22,D101,#REF!)</f>
        <v>#REF!</v>
      </c>
      <c r="M101" s="257" t="e">
        <f t="shared" si="9"/>
        <v>#REF!</v>
      </c>
      <c r="N101" s="257" t="e">
        <f t="shared" si="10"/>
        <v>#REF!</v>
      </c>
      <c r="O101" s="257" t="e">
        <f t="shared" si="11"/>
        <v>#REF!</v>
      </c>
      <c r="P101" s="257" t="e">
        <f t="shared" si="12"/>
        <v>#REF!</v>
      </c>
      <c r="Q101" s="258" t="e">
        <f t="shared" si="13"/>
        <v>#REF!</v>
      </c>
      <c r="R101" s="257" t="e">
        <f t="shared" si="13"/>
        <v>#REF!</v>
      </c>
      <c r="S101" s="257" t="e">
        <f t="shared" si="14"/>
        <v>#REF!</v>
      </c>
      <c r="T101" s="257"/>
      <c r="U101" s="257" t="e">
        <f t="shared" si="15"/>
        <v>#REF!</v>
      </c>
      <c r="V101" s="257" t="e">
        <f t="shared" si="16"/>
        <v>#REF!</v>
      </c>
      <c r="W101" s="257" t="e">
        <f t="shared" si="17"/>
        <v>#REF!</v>
      </c>
      <c r="X101" s="258" t="e">
        <f t="shared" si="18"/>
        <v>#REF!</v>
      </c>
      <c r="Y101" s="258" t="e">
        <f t="shared" si="19"/>
        <v>#REF!</v>
      </c>
      <c r="Z101" s="257" t="e">
        <f t="shared" si="20"/>
        <v>#REF!</v>
      </c>
      <c r="AA101" s="257" t="e">
        <f t="shared" si="21"/>
        <v>#REF!</v>
      </c>
      <c r="AB101" s="257"/>
      <c r="AC101" s="32" t="str">
        <f t="shared" si="22"/>
        <v>BERTAHAP</v>
      </c>
      <c r="AD101" s="259">
        <f t="shared" si="23"/>
        <v>0</v>
      </c>
      <c r="AE101" s="260">
        <v>2</v>
      </c>
      <c r="AF101" s="261"/>
      <c r="AG101" s="257" t="e">
        <f>IF(AF101&gt;#REF!,"LB","KR")</f>
        <v>#REF!</v>
      </c>
      <c r="AH101" s="261">
        <v>1536712000</v>
      </c>
      <c r="AI101" s="261">
        <v>1732119000</v>
      </c>
      <c r="AJ101" s="261">
        <v>1838953000</v>
      </c>
      <c r="AK101" s="262">
        <v>1952375000</v>
      </c>
      <c r="AL101" s="262">
        <v>1838953000</v>
      </c>
      <c r="AM101" s="261">
        <v>1952375000</v>
      </c>
      <c r="AN101" s="261">
        <v>2072794000</v>
      </c>
      <c r="AO101" s="51">
        <v>1949290180</v>
      </c>
      <c r="AP101" s="42">
        <v>2069517500</v>
      </c>
    </row>
    <row r="102" spans="1:42">
      <c r="A102" s="3">
        <f t="shared" si="24"/>
        <v>63</v>
      </c>
      <c r="B102" s="249">
        <v>3</v>
      </c>
      <c r="C102" s="250" t="s">
        <v>151</v>
      </c>
      <c r="D102" s="251">
        <v>10</v>
      </c>
      <c r="E102" s="252"/>
      <c r="F102" s="40" t="s">
        <v>48</v>
      </c>
      <c r="G102" s="253">
        <f t="shared" si="4"/>
        <v>74</v>
      </c>
      <c r="H102" s="253">
        <f t="shared" si="5"/>
        <v>63</v>
      </c>
      <c r="I102" s="254">
        <f t="shared" si="6"/>
        <v>26966806</v>
      </c>
      <c r="J102" s="254">
        <f t="shared" si="7"/>
        <v>2</v>
      </c>
      <c r="K102" s="255">
        <f t="shared" si="8"/>
        <v>0.93</v>
      </c>
      <c r="L102" s="305" t="e">
        <f>SUMIF($AN$4:$AN$22,D102,#REF!)</f>
        <v>#REF!</v>
      </c>
      <c r="M102" s="257" t="e">
        <f t="shared" si="9"/>
        <v>#REF!</v>
      </c>
      <c r="N102" s="257" t="e">
        <f t="shared" si="10"/>
        <v>#REF!</v>
      </c>
      <c r="O102" s="257" t="e">
        <f t="shared" si="11"/>
        <v>#REF!</v>
      </c>
      <c r="P102" s="257" t="e">
        <f t="shared" si="12"/>
        <v>#REF!</v>
      </c>
      <c r="Q102" s="258" t="e">
        <f t="shared" si="13"/>
        <v>#REF!</v>
      </c>
      <c r="R102" s="257" t="e">
        <f t="shared" si="13"/>
        <v>#REF!</v>
      </c>
      <c r="S102" s="257" t="e">
        <f t="shared" si="14"/>
        <v>#REF!</v>
      </c>
      <c r="T102" s="257"/>
      <c r="U102" s="257" t="e">
        <f t="shared" si="15"/>
        <v>#REF!</v>
      </c>
      <c r="V102" s="257" t="e">
        <f t="shared" si="16"/>
        <v>#REF!</v>
      </c>
      <c r="W102" s="257" t="e">
        <f t="shared" si="17"/>
        <v>#REF!</v>
      </c>
      <c r="X102" s="258" t="e">
        <f t="shared" si="18"/>
        <v>#REF!</v>
      </c>
      <c r="Y102" s="258" t="e">
        <f t="shared" si="19"/>
        <v>#REF!</v>
      </c>
      <c r="Z102" s="257" t="e">
        <f t="shared" si="20"/>
        <v>#REF!</v>
      </c>
      <c r="AA102" s="257" t="e">
        <f t="shared" si="21"/>
        <v>#REF!</v>
      </c>
      <c r="AB102" s="257"/>
      <c r="AC102" s="32" t="str">
        <f t="shared" si="22"/>
        <v>BERTAHAP</v>
      </c>
      <c r="AD102" s="259">
        <f t="shared" si="23"/>
        <v>0</v>
      </c>
      <c r="AE102" s="260">
        <v>2</v>
      </c>
      <c r="AF102" s="261"/>
      <c r="AG102" s="257" t="e">
        <f>IF(AF102&gt;#REF!,"LB","KR")</f>
        <v>#REF!</v>
      </c>
      <c r="AH102" s="261">
        <v>1466861000</v>
      </c>
      <c r="AI102" s="261">
        <v>1653387000</v>
      </c>
      <c r="AJ102" s="261">
        <v>1755364000</v>
      </c>
      <c r="AK102" s="262">
        <v>1863631000</v>
      </c>
      <c r="AL102" s="262">
        <v>1755364000</v>
      </c>
      <c r="AM102" s="261">
        <v>1863631000</v>
      </c>
      <c r="AN102" s="261">
        <v>1978576000</v>
      </c>
      <c r="AO102" s="51">
        <v>1860685840</v>
      </c>
      <c r="AP102" s="42">
        <v>1975448860</v>
      </c>
    </row>
    <row r="103" spans="1:42">
      <c r="A103" s="3">
        <f t="shared" si="24"/>
        <v>64</v>
      </c>
      <c r="B103" s="249">
        <v>4</v>
      </c>
      <c r="C103" s="250" t="s">
        <v>151</v>
      </c>
      <c r="D103" s="285">
        <v>12</v>
      </c>
      <c r="E103" s="252"/>
      <c r="F103" s="40" t="s">
        <v>50</v>
      </c>
      <c r="G103" s="253">
        <f t="shared" si="4"/>
        <v>67</v>
      </c>
      <c r="H103" s="253">
        <f t="shared" si="5"/>
        <v>57</v>
      </c>
      <c r="I103" s="254">
        <f t="shared" si="6"/>
        <v>26966806</v>
      </c>
      <c r="J103" s="254">
        <f t="shared" si="7"/>
        <v>2</v>
      </c>
      <c r="K103" s="255">
        <f t="shared" si="8"/>
        <v>0.93</v>
      </c>
      <c r="L103" s="305" t="e">
        <f>SUMIF($AN$4:$AN$22,D103,#REF!)</f>
        <v>#REF!</v>
      </c>
      <c r="M103" s="257" t="e">
        <f t="shared" si="9"/>
        <v>#REF!</v>
      </c>
      <c r="N103" s="257" t="e">
        <f t="shared" si="10"/>
        <v>#REF!</v>
      </c>
      <c r="O103" s="257" t="e">
        <f t="shared" si="11"/>
        <v>#REF!</v>
      </c>
      <c r="P103" s="257" t="e">
        <f t="shared" si="12"/>
        <v>#REF!</v>
      </c>
      <c r="Q103" s="258" t="e">
        <f t="shared" si="13"/>
        <v>#REF!</v>
      </c>
      <c r="R103" s="257" t="e">
        <f t="shared" si="13"/>
        <v>#REF!</v>
      </c>
      <c r="S103" s="257" t="e">
        <f t="shared" si="14"/>
        <v>#REF!</v>
      </c>
      <c r="T103" s="257"/>
      <c r="U103" s="257" t="e">
        <f t="shared" si="15"/>
        <v>#REF!</v>
      </c>
      <c r="V103" s="257" t="e">
        <f t="shared" si="16"/>
        <v>#REF!</v>
      </c>
      <c r="W103" s="257" t="e">
        <f t="shared" si="17"/>
        <v>#REF!</v>
      </c>
      <c r="X103" s="258" t="e">
        <f t="shared" si="18"/>
        <v>#REF!</v>
      </c>
      <c r="Y103" s="258" t="e">
        <f t="shared" si="19"/>
        <v>#REF!</v>
      </c>
      <c r="Z103" s="257" t="e">
        <f t="shared" si="20"/>
        <v>#REF!</v>
      </c>
      <c r="AA103" s="257" t="e">
        <f t="shared" si="21"/>
        <v>#REF!</v>
      </c>
      <c r="AB103" s="257"/>
      <c r="AC103" s="32" t="str">
        <f t="shared" si="22"/>
        <v>BERTAHAP</v>
      </c>
      <c r="AD103" s="259">
        <f t="shared" si="23"/>
        <v>0</v>
      </c>
      <c r="AE103" s="260">
        <v>2</v>
      </c>
      <c r="AF103" s="261"/>
      <c r="AG103" s="257" t="e">
        <f>IF(AF103&gt;#REF!,"LB","KR")</f>
        <v>#REF!</v>
      </c>
      <c r="AH103" s="261">
        <v>1327160000</v>
      </c>
      <c r="AI103" s="261">
        <v>1495921000</v>
      </c>
      <c r="AJ103" s="261">
        <v>1588187000</v>
      </c>
      <c r="AK103" s="262">
        <v>1686142000</v>
      </c>
      <c r="AL103" s="262">
        <v>1588187000</v>
      </c>
      <c r="AM103" s="261">
        <v>1686142000</v>
      </c>
      <c r="AN103" s="261">
        <v>1790140000</v>
      </c>
      <c r="AO103" s="51">
        <v>1683478220</v>
      </c>
      <c r="AP103" s="42">
        <v>1787310520</v>
      </c>
    </row>
    <row r="104" spans="1:42">
      <c r="A104" s="3">
        <f t="shared" si="24"/>
        <v>65</v>
      </c>
      <c r="B104" s="249">
        <v>5</v>
      </c>
      <c r="C104" s="250" t="s">
        <v>151</v>
      </c>
      <c r="D104" s="251">
        <v>16</v>
      </c>
      <c r="E104" s="252"/>
      <c r="F104" s="40" t="s">
        <v>52</v>
      </c>
      <c r="G104" s="253">
        <f t="shared" ref="G104:G167" si="25">SUMIF($V$10:$V$28,F104,$AA$10:$AA$28)</f>
        <v>71</v>
      </c>
      <c r="H104" s="253">
        <f t="shared" ref="H104:H167" si="26">SUMIF($V$10:$V$28,F104,$X$10:$X$28)</f>
        <v>63</v>
      </c>
      <c r="I104" s="254">
        <f t="shared" ref="I104:I167" si="27">$I$27</f>
        <v>26966806</v>
      </c>
      <c r="J104" s="254">
        <f t="shared" ref="J104:J167" si="28">SUMIF($AN$4:$AN$22,D104,$AP$4:$AP$22)</f>
        <v>2</v>
      </c>
      <c r="K104" s="255">
        <f t="shared" ref="K104:K167" si="29">IF(J104=$AJ$25,$AI$25,IF(J104=$AJ$26,$AI$26,IF(J104=$AJ$27,$AI$27,IF(J104=$AJ$28,$AI$28,IF(J104=$AJ$29,$AI$29,IF(J104=$AJ$30,$AI$30))))))</f>
        <v>0.93</v>
      </c>
      <c r="L104" s="305" t="e">
        <f>SUMIF($AN$4:$AN$22,D104,#REF!)</f>
        <v>#REF!</v>
      </c>
      <c r="M104" s="257" t="e">
        <f t="shared" ref="M104:M167" si="30">$O104/(1+6%/12)^36</f>
        <v>#REF!</v>
      </c>
      <c r="N104" s="257" t="e">
        <f t="shared" ref="N104:N167" si="31">$O104/(1+6%/12)^12</f>
        <v>#REF!</v>
      </c>
      <c r="O104" s="257" t="e">
        <f t="shared" ref="O104:O167" si="32">$I$27*K104*L104</f>
        <v>#REF!</v>
      </c>
      <c r="P104" s="257" t="e">
        <f t="shared" ref="P104:P167" si="33">$O104*(1+6%/12)^12</f>
        <v>#REF!</v>
      </c>
      <c r="Q104" s="258" t="e">
        <f t="shared" ref="Q104:R167" si="34">O104</f>
        <v>#REF!</v>
      </c>
      <c r="R104" s="257" t="e">
        <f t="shared" si="34"/>
        <v>#REF!</v>
      </c>
      <c r="S104" s="257" t="e">
        <f t="shared" ref="S104:S167" si="35">$O104*(1+6%/12)^24</f>
        <v>#REF!</v>
      </c>
      <c r="T104" s="257"/>
      <c r="U104" s="257" t="e">
        <f t="shared" ref="U104:U167" si="36">M104*H104</f>
        <v>#REF!</v>
      </c>
      <c r="V104" s="257" t="e">
        <f t="shared" ref="V104:V167" si="37">N104*H104</f>
        <v>#REF!</v>
      </c>
      <c r="W104" s="257" t="e">
        <f t="shared" ref="W104:W167" si="38">O104*H104</f>
        <v>#REF!</v>
      </c>
      <c r="X104" s="258" t="e">
        <f t="shared" ref="X104:X167" si="39">P104*H104</f>
        <v>#REF!</v>
      </c>
      <c r="Y104" s="258" t="e">
        <f t="shared" ref="Y104:Y167" si="40">Q104*H104</f>
        <v>#REF!</v>
      </c>
      <c r="Z104" s="257" t="e">
        <f t="shared" ref="Z104:Z167" si="41">R104*H104</f>
        <v>#REF!</v>
      </c>
      <c r="AA104" s="257" t="e">
        <f t="shared" ref="AA104:AA167" si="42">S104*H104</f>
        <v>#REF!</v>
      </c>
      <c r="AB104" s="257"/>
      <c r="AC104" s="32" t="str">
        <f t="shared" ref="AC104:AC167" si="43">IF(AE104=$H$32,$M$32,IF(AE104=$H$33,$M$33,IF(AE104=$H$34,$M$34)))</f>
        <v>BERTAHAP</v>
      </c>
      <c r="AD104" s="259">
        <f t="shared" ref="AD104:AD167" si="44">IF(AC104=$M$32,$N$32,IF(AC104=$M$33,$N$33,$N$34))</f>
        <v>0</v>
      </c>
      <c r="AE104" s="260">
        <v>2</v>
      </c>
      <c r="AF104" s="261"/>
      <c r="AG104" s="257" t="e">
        <f>IF(AF104&gt;#REF!,"LB","KR")</f>
        <v>#REF!</v>
      </c>
      <c r="AH104" s="261">
        <v>1466861000</v>
      </c>
      <c r="AI104" s="261">
        <v>1653387000</v>
      </c>
      <c r="AJ104" s="261">
        <v>1755364000</v>
      </c>
      <c r="AK104" s="262">
        <v>1863631000</v>
      </c>
      <c r="AL104" s="262">
        <v>1755364000</v>
      </c>
      <c r="AM104" s="261">
        <v>1863631000</v>
      </c>
      <c r="AN104" s="261">
        <v>1978576000</v>
      </c>
      <c r="AO104" s="51">
        <v>1860685840</v>
      </c>
      <c r="AP104" s="42">
        <v>1975448860</v>
      </c>
    </row>
    <row r="105" spans="1:42">
      <c r="A105" s="3">
        <f t="shared" ref="A105:A168" si="45">A104+1</f>
        <v>66</v>
      </c>
      <c r="B105" s="249">
        <v>6</v>
      </c>
      <c r="C105" s="250" t="s">
        <v>151</v>
      </c>
      <c r="D105" s="285">
        <v>18</v>
      </c>
      <c r="E105" s="252"/>
      <c r="F105" s="40" t="s">
        <v>54</v>
      </c>
      <c r="G105" s="253">
        <f t="shared" si="25"/>
        <v>97</v>
      </c>
      <c r="H105" s="253">
        <f t="shared" si="26"/>
        <v>85</v>
      </c>
      <c r="I105" s="254">
        <f t="shared" si="27"/>
        <v>26966806</v>
      </c>
      <c r="J105" s="254">
        <f t="shared" si="28"/>
        <v>2</v>
      </c>
      <c r="K105" s="255">
        <f t="shared" si="29"/>
        <v>0.93</v>
      </c>
      <c r="L105" s="305" t="e">
        <f>SUMIF($AN$4:$AN$22,D105,#REF!)</f>
        <v>#REF!</v>
      </c>
      <c r="M105" s="257" t="e">
        <f t="shared" si="30"/>
        <v>#REF!</v>
      </c>
      <c r="N105" s="257" t="e">
        <f t="shared" si="31"/>
        <v>#REF!</v>
      </c>
      <c r="O105" s="257" t="e">
        <f t="shared" si="32"/>
        <v>#REF!</v>
      </c>
      <c r="P105" s="257" t="e">
        <f t="shared" si="33"/>
        <v>#REF!</v>
      </c>
      <c r="Q105" s="258" t="e">
        <f t="shared" si="34"/>
        <v>#REF!</v>
      </c>
      <c r="R105" s="257" t="e">
        <f t="shared" si="34"/>
        <v>#REF!</v>
      </c>
      <c r="S105" s="257" t="e">
        <f t="shared" si="35"/>
        <v>#REF!</v>
      </c>
      <c r="T105" s="257"/>
      <c r="U105" s="257" t="e">
        <f t="shared" si="36"/>
        <v>#REF!</v>
      </c>
      <c r="V105" s="257" t="e">
        <f t="shared" si="37"/>
        <v>#REF!</v>
      </c>
      <c r="W105" s="257" t="e">
        <f t="shared" si="38"/>
        <v>#REF!</v>
      </c>
      <c r="X105" s="258" t="e">
        <f t="shared" si="39"/>
        <v>#REF!</v>
      </c>
      <c r="Y105" s="258" t="e">
        <f t="shared" si="40"/>
        <v>#REF!</v>
      </c>
      <c r="Z105" s="257" t="e">
        <f t="shared" si="41"/>
        <v>#REF!</v>
      </c>
      <c r="AA105" s="257" t="e">
        <f t="shared" si="42"/>
        <v>#REF!</v>
      </c>
      <c r="AB105" s="257"/>
      <c r="AC105" s="32" t="str">
        <f t="shared" si="43"/>
        <v>BERTAHAP</v>
      </c>
      <c r="AD105" s="259">
        <f t="shared" si="44"/>
        <v>0</v>
      </c>
      <c r="AE105" s="260">
        <v>2</v>
      </c>
      <c r="AF105" s="261"/>
      <c r="AG105" s="257" t="e">
        <f>IF(AF105&gt;#REF!,"LB","KR")</f>
        <v>#REF!</v>
      </c>
      <c r="AH105" s="261">
        <v>1979098000</v>
      </c>
      <c r="AI105" s="261">
        <v>2230760000</v>
      </c>
      <c r="AJ105" s="261">
        <v>2368348000</v>
      </c>
      <c r="AK105" s="262">
        <v>2514423000</v>
      </c>
      <c r="AL105" s="262">
        <v>2368348000</v>
      </c>
      <c r="AM105" s="261">
        <v>2514423000</v>
      </c>
      <c r="AN105" s="261">
        <v>2669507000</v>
      </c>
      <c r="AO105" s="51">
        <v>2510448880</v>
      </c>
      <c r="AP105" s="42">
        <v>2665288380</v>
      </c>
    </row>
    <row r="106" spans="1:42">
      <c r="A106" s="3">
        <f t="shared" si="45"/>
        <v>67</v>
      </c>
      <c r="B106" s="249">
        <v>7</v>
      </c>
      <c r="C106" s="250" t="s">
        <v>151</v>
      </c>
      <c r="D106" s="285">
        <v>20</v>
      </c>
      <c r="E106" s="252"/>
      <c r="F106" s="40" t="s">
        <v>70</v>
      </c>
      <c r="G106" s="253">
        <f t="shared" si="25"/>
        <v>60</v>
      </c>
      <c r="H106" s="253">
        <f t="shared" si="26"/>
        <v>51</v>
      </c>
      <c r="I106" s="254">
        <f t="shared" si="27"/>
        <v>26966806</v>
      </c>
      <c r="J106" s="254">
        <f t="shared" si="28"/>
        <v>2</v>
      </c>
      <c r="K106" s="255">
        <f t="shared" si="29"/>
        <v>0.93</v>
      </c>
      <c r="L106" s="305" t="e">
        <f>SUMIF($AN$4:$AN$22,D106,#REF!)</f>
        <v>#REF!</v>
      </c>
      <c r="M106" s="257" t="e">
        <f t="shared" si="30"/>
        <v>#REF!</v>
      </c>
      <c r="N106" s="257" t="e">
        <f t="shared" si="31"/>
        <v>#REF!</v>
      </c>
      <c r="O106" s="257" t="e">
        <f t="shared" si="32"/>
        <v>#REF!</v>
      </c>
      <c r="P106" s="257" t="e">
        <f t="shared" si="33"/>
        <v>#REF!</v>
      </c>
      <c r="Q106" s="258" t="e">
        <f t="shared" si="34"/>
        <v>#REF!</v>
      </c>
      <c r="R106" s="257" t="e">
        <f t="shared" si="34"/>
        <v>#REF!</v>
      </c>
      <c r="S106" s="257" t="e">
        <f t="shared" si="35"/>
        <v>#REF!</v>
      </c>
      <c r="T106" s="257"/>
      <c r="U106" s="257" t="e">
        <f t="shared" si="36"/>
        <v>#REF!</v>
      </c>
      <c r="V106" s="257" t="e">
        <f t="shared" si="37"/>
        <v>#REF!</v>
      </c>
      <c r="W106" s="257" t="e">
        <f t="shared" si="38"/>
        <v>#REF!</v>
      </c>
      <c r="X106" s="258" t="e">
        <f t="shared" si="39"/>
        <v>#REF!</v>
      </c>
      <c r="Y106" s="258" t="e">
        <f t="shared" si="40"/>
        <v>#REF!</v>
      </c>
      <c r="Z106" s="257" t="e">
        <f t="shared" si="41"/>
        <v>#REF!</v>
      </c>
      <c r="AA106" s="257" t="e">
        <f t="shared" si="42"/>
        <v>#REF!</v>
      </c>
      <c r="AB106" s="257"/>
      <c r="AC106" s="32" t="str">
        <f t="shared" si="43"/>
        <v>BERTAHAP</v>
      </c>
      <c r="AD106" s="259">
        <f t="shared" si="44"/>
        <v>0</v>
      </c>
      <c r="AE106" s="260">
        <v>2</v>
      </c>
      <c r="AF106" s="261"/>
      <c r="AG106" s="257" t="e">
        <f>IF(AF106&gt;#REF!,"LB","KR")</f>
        <v>#REF!</v>
      </c>
      <c r="AH106" s="261">
        <v>1187459000</v>
      </c>
      <c r="AI106" s="261">
        <v>1338456000</v>
      </c>
      <c r="AJ106" s="261">
        <v>1421009000</v>
      </c>
      <c r="AK106" s="262">
        <v>1508654000</v>
      </c>
      <c r="AL106" s="262">
        <v>1421009000</v>
      </c>
      <c r="AM106" s="261">
        <v>1508654000</v>
      </c>
      <c r="AN106" s="261">
        <v>1601704000</v>
      </c>
      <c r="AO106" s="51">
        <v>1506269540</v>
      </c>
      <c r="AP106" s="42">
        <v>1599173240</v>
      </c>
    </row>
    <row r="107" spans="1:42">
      <c r="A107" s="3">
        <f t="shared" si="45"/>
        <v>68</v>
      </c>
      <c r="B107" s="249">
        <v>8</v>
      </c>
      <c r="C107" s="250" t="s">
        <v>151</v>
      </c>
      <c r="D107" s="285">
        <v>22</v>
      </c>
      <c r="E107" s="252"/>
      <c r="F107" s="40" t="s">
        <v>89</v>
      </c>
      <c r="G107" s="253">
        <f t="shared" si="25"/>
        <v>81</v>
      </c>
      <c r="H107" s="253">
        <f t="shared" si="26"/>
        <v>70</v>
      </c>
      <c r="I107" s="254">
        <f t="shared" si="27"/>
        <v>26966806</v>
      </c>
      <c r="J107" s="254">
        <f t="shared" si="28"/>
        <v>4</v>
      </c>
      <c r="K107" s="255">
        <f t="shared" si="29"/>
        <v>0.97</v>
      </c>
      <c r="L107" s="305" t="e">
        <f>SUMIF($AN$4:$AN$22,D107,#REF!)</f>
        <v>#REF!</v>
      </c>
      <c r="M107" s="257" t="e">
        <f t="shared" si="30"/>
        <v>#REF!</v>
      </c>
      <c r="N107" s="257" t="e">
        <f t="shared" si="31"/>
        <v>#REF!</v>
      </c>
      <c r="O107" s="257" t="e">
        <f t="shared" si="32"/>
        <v>#REF!</v>
      </c>
      <c r="P107" s="257" t="e">
        <f t="shared" si="33"/>
        <v>#REF!</v>
      </c>
      <c r="Q107" s="258" t="e">
        <f t="shared" si="34"/>
        <v>#REF!</v>
      </c>
      <c r="R107" s="257" t="e">
        <f t="shared" si="34"/>
        <v>#REF!</v>
      </c>
      <c r="S107" s="257" t="e">
        <f t="shared" si="35"/>
        <v>#REF!</v>
      </c>
      <c r="T107" s="257"/>
      <c r="U107" s="257" t="e">
        <f t="shared" si="36"/>
        <v>#REF!</v>
      </c>
      <c r="V107" s="257" t="e">
        <f t="shared" si="37"/>
        <v>#REF!</v>
      </c>
      <c r="W107" s="257" t="e">
        <f t="shared" si="38"/>
        <v>#REF!</v>
      </c>
      <c r="X107" s="258" t="e">
        <f t="shared" si="39"/>
        <v>#REF!</v>
      </c>
      <c r="Y107" s="258" t="e">
        <f t="shared" si="40"/>
        <v>#REF!</v>
      </c>
      <c r="Z107" s="257" t="e">
        <f t="shared" si="41"/>
        <v>#REF!</v>
      </c>
      <c r="AA107" s="257" t="e">
        <f t="shared" si="42"/>
        <v>#REF!</v>
      </c>
      <c r="AB107" s="257"/>
      <c r="AC107" s="32" t="str">
        <f t="shared" si="43"/>
        <v>BERTAHAP</v>
      </c>
      <c r="AD107" s="259">
        <f t="shared" si="44"/>
        <v>0</v>
      </c>
      <c r="AE107" s="260">
        <v>2</v>
      </c>
      <c r="AF107" s="261"/>
      <c r="AG107" s="257" t="e">
        <f>IF(AF107&gt;#REF!,"LB","KR")</f>
        <v>#REF!</v>
      </c>
      <c r="AH107" s="261">
        <v>1699946000</v>
      </c>
      <c r="AI107" s="261">
        <v>1916111000</v>
      </c>
      <c r="AJ107" s="261">
        <v>2034293000</v>
      </c>
      <c r="AK107" s="262">
        <v>2159763000</v>
      </c>
      <c r="AL107" s="262">
        <v>2034293000</v>
      </c>
      <c r="AM107" s="261">
        <v>2159763000</v>
      </c>
      <c r="AN107" s="261">
        <v>2292973000</v>
      </c>
      <c r="AO107" s="51">
        <v>2156350580</v>
      </c>
      <c r="AP107" s="42">
        <v>2289348780</v>
      </c>
    </row>
    <row r="108" spans="1:42">
      <c r="A108" s="3">
        <f t="shared" si="45"/>
        <v>69</v>
      </c>
      <c r="B108" s="249">
        <v>1</v>
      </c>
      <c r="C108" s="250" t="s">
        <v>152</v>
      </c>
      <c r="D108" s="251" t="s">
        <v>24</v>
      </c>
      <c r="E108" s="252"/>
      <c r="F108" s="40" t="s">
        <v>39</v>
      </c>
      <c r="G108" s="253">
        <f t="shared" si="25"/>
        <v>113</v>
      </c>
      <c r="H108" s="253">
        <f t="shared" si="26"/>
        <v>101</v>
      </c>
      <c r="I108" s="254">
        <f t="shared" si="27"/>
        <v>26966806</v>
      </c>
      <c r="J108" s="254">
        <f t="shared" si="28"/>
        <v>6</v>
      </c>
      <c r="K108" s="255">
        <f t="shared" si="29"/>
        <v>0.95</v>
      </c>
      <c r="L108" s="256" t="e">
        <f>SUMIF($AN$4:$AN$22,D108,#REF!)</f>
        <v>#REF!</v>
      </c>
      <c r="M108" s="257" t="e">
        <f t="shared" si="30"/>
        <v>#REF!</v>
      </c>
      <c r="N108" s="257" t="e">
        <f t="shared" si="31"/>
        <v>#REF!</v>
      </c>
      <c r="O108" s="257" t="e">
        <f t="shared" si="32"/>
        <v>#REF!</v>
      </c>
      <c r="P108" s="257" t="e">
        <f t="shared" si="33"/>
        <v>#REF!</v>
      </c>
      <c r="Q108" s="258" t="e">
        <f t="shared" si="34"/>
        <v>#REF!</v>
      </c>
      <c r="R108" s="257" t="e">
        <f t="shared" si="34"/>
        <v>#REF!</v>
      </c>
      <c r="S108" s="257" t="e">
        <f t="shared" si="35"/>
        <v>#REF!</v>
      </c>
      <c r="T108" s="257"/>
      <c r="U108" s="257" t="e">
        <f t="shared" si="36"/>
        <v>#REF!</v>
      </c>
      <c r="V108" s="257" t="e">
        <f t="shared" si="37"/>
        <v>#REF!</v>
      </c>
      <c r="W108" s="257" t="e">
        <f t="shared" si="38"/>
        <v>#REF!</v>
      </c>
      <c r="X108" s="258" t="e">
        <f t="shared" si="39"/>
        <v>#REF!</v>
      </c>
      <c r="Y108" s="258" t="e">
        <f t="shared" si="40"/>
        <v>#REF!</v>
      </c>
      <c r="Z108" s="257" t="e">
        <f t="shared" si="41"/>
        <v>#REF!</v>
      </c>
      <c r="AA108" s="257" t="e">
        <f t="shared" si="42"/>
        <v>#REF!</v>
      </c>
      <c r="AB108" s="257"/>
      <c r="AC108" s="32" t="str">
        <f t="shared" si="43"/>
        <v>BERTAHAP</v>
      </c>
      <c r="AD108" s="259">
        <f t="shared" si="44"/>
        <v>0</v>
      </c>
      <c r="AE108" s="260">
        <v>2</v>
      </c>
      <c r="AF108" s="261"/>
      <c r="AG108" s="257" t="e">
        <f>IF(AF108&gt;#REF!,"LB","KR")</f>
        <v>#REF!</v>
      </c>
      <c r="AH108" s="261">
        <v>2402207000</v>
      </c>
      <c r="AI108" s="261">
        <v>2707671000</v>
      </c>
      <c r="AJ108" s="261">
        <v>2874674000</v>
      </c>
      <c r="AK108" s="262">
        <v>3051978000</v>
      </c>
      <c r="AL108" s="262">
        <v>2874674000</v>
      </c>
      <c r="AM108" s="261">
        <v>3051978000</v>
      </c>
      <c r="AN108" s="261">
        <v>3240217000</v>
      </c>
      <c r="AO108" s="51">
        <v>3047154440</v>
      </c>
      <c r="AP108" s="42">
        <v>3235096680</v>
      </c>
    </row>
    <row r="109" spans="1:42">
      <c r="A109" s="3">
        <f t="shared" si="45"/>
        <v>70</v>
      </c>
      <c r="B109" s="249">
        <v>2</v>
      </c>
      <c r="C109" s="250" t="s">
        <v>152</v>
      </c>
      <c r="D109" s="251" t="s">
        <v>35</v>
      </c>
      <c r="E109" s="252"/>
      <c r="F109" s="40" t="s">
        <v>42</v>
      </c>
      <c r="G109" s="253">
        <f t="shared" si="25"/>
        <v>78</v>
      </c>
      <c r="H109" s="253">
        <f t="shared" si="26"/>
        <v>66</v>
      </c>
      <c r="I109" s="254">
        <f t="shared" si="27"/>
        <v>26966806</v>
      </c>
      <c r="J109" s="254">
        <f t="shared" si="28"/>
        <v>2</v>
      </c>
      <c r="K109" s="255">
        <f t="shared" si="29"/>
        <v>0.93</v>
      </c>
      <c r="L109" s="256" t="e">
        <f>SUMIF($AN$4:$AN$22,D109,#REF!)</f>
        <v>#REF!</v>
      </c>
      <c r="M109" s="257" t="e">
        <f t="shared" si="30"/>
        <v>#REF!</v>
      </c>
      <c r="N109" s="257" t="e">
        <f t="shared" si="31"/>
        <v>#REF!</v>
      </c>
      <c r="O109" s="257" t="e">
        <f t="shared" si="32"/>
        <v>#REF!</v>
      </c>
      <c r="P109" s="257" t="e">
        <f t="shared" si="33"/>
        <v>#REF!</v>
      </c>
      <c r="Q109" s="258" t="e">
        <f t="shared" si="34"/>
        <v>#REF!</v>
      </c>
      <c r="R109" s="257" t="e">
        <f t="shared" si="34"/>
        <v>#REF!</v>
      </c>
      <c r="S109" s="257" t="e">
        <f t="shared" si="35"/>
        <v>#REF!</v>
      </c>
      <c r="T109" s="257"/>
      <c r="U109" s="257" t="e">
        <f t="shared" si="36"/>
        <v>#REF!</v>
      </c>
      <c r="V109" s="257" t="e">
        <f t="shared" si="37"/>
        <v>#REF!</v>
      </c>
      <c r="W109" s="257" t="e">
        <f t="shared" si="38"/>
        <v>#REF!</v>
      </c>
      <c r="X109" s="258" t="e">
        <f t="shared" si="39"/>
        <v>#REF!</v>
      </c>
      <c r="Y109" s="258" t="e">
        <f t="shared" si="40"/>
        <v>#REF!</v>
      </c>
      <c r="Z109" s="257" t="e">
        <f t="shared" si="41"/>
        <v>#REF!</v>
      </c>
      <c r="AA109" s="257" t="e">
        <f t="shared" si="42"/>
        <v>#REF!</v>
      </c>
      <c r="AB109" s="257"/>
      <c r="AC109" s="32" t="str">
        <f t="shared" si="43"/>
        <v>BERTAHAP</v>
      </c>
      <c r="AD109" s="259">
        <f t="shared" si="44"/>
        <v>0</v>
      </c>
      <c r="AE109" s="260">
        <v>2</v>
      </c>
      <c r="AF109" s="261"/>
      <c r="AG109" s="257" t="e">
        <f>IF(AF109&gt;#REF!,"LB","KR")</f>
        <v>#REF!</v>
      </c>
      <c r="AH109" s="261">
        <v>1536712000</v>
      </c>
      <c r="AI109" s="261">
        <v>1732119000</v>
      </c>
      <c r="AJ109" s="261">
        <v>1838953000</v>
      </c>
      <c r="AK109" s="262">
        <v>1952375000</v>
      </c>
      <c r="AL109" s="262">
        <v>1838953000</v>
      </c>
      <c r="AM109" s="261">
        <v>1952375000</v>
      </c>
      <c r="AN109" s="261">
        <v>2072794000</v>
      </c>
      <c r="AO109" s="51">
        <v>1949290180</v>
      </c>
      <c r="AP109" s="42">
        <v>2069517500</v>
      </c>
    </row>
    <row r="110" spans="1:42">
      <c r="A110" s="3">
        <f t="shared" si="45"/>
        <v>71</v>
      </c>
      <c r="B110" s="249">
        <v>3</v>
      </c>
      <c r="C110" s="250" t="s">
        <v>152</v>
      </c>
      <c r="D110" s="251">
        <v>10</v>
      </c>
      <c r="E110" s="252"/>
      <c r="F110" s="40" t="s">
        <v>48</v>
      </c>
      <c r="G110" s="253">
        <f t="shared" si="25"/>
        <v>74</v>
      </c>
      <c r="H110" s="253">
        <f t="shared" si="26"/>
        <v>63</v>
      </c>
      <c r="I110" s="254">
        <f t="shared" si="27"/>
        <v>26966806</v>
      </c>
      <c r="J110" s="254">
        <f t="shared" si="28"/>
        <v>2</v>
      </c>
      <c r="K110" s="255">
        <f t="shared" si="29"/>
        <v>0.93</v>
      </c>
      <c r="L110" s="256" t="e">
        <f>SUMIF($AN$4:$AN$22,D110,#REF!)</f>
        <v>#REF!</v>
      </c>
      <c r="M110" s="257" t="e">
        <f t="shared" si="30"/>
        <v>#REF!</v>
      </c>
      <c r="N110" s="257" t="e">
        <f t="shared" si="31"/>
        <v>#REF!</v>
      </c>
      <c r="O110" s="257" t="e">
        <f t="shared" si="32"/>
        <v>#REF!</v>
      </c>
      <c r="P110" s="257" t="e">
        <f t="shared" si="33"/>
        <v>#REF!</v>
      </c>
      <c r="Q110" s="258" t="e">
        <f t="shared" si="34"/>
        <v>#REF!</v>
      </c>
      <c r="R110" s="257" t="e">
        <f t="shared" si="34"/>
        <v>#REF!</v>
      </c>
      <c r="S110" s="257" t="e">
        <f t="shared" si="35"/>
        <v>#REF!</v>
      </c>
      <c r="T110" s="257"/>
      <c r="U110" s="257" t="e">
        <f t="shared" si="36"/>
        <v>#REF!</v>
      </c>
      <c r="V110" s="257" t="e">
        <f t="shared" si="37"/>
        <v>#REF!</v>
      </c>
      <c r="W110" s="257" t="e">
        <f t="shared" si="38"/>
        <v>#REF!</v>
      </c>
      <c r="X110" s="258" t="e">
        <f t="shared" si="39"/>
        <v>#REF!</v>
      </c>
      <c r="Y110" s="258" t="e">
        <f t="shared" si="40"/>
        <v>#REF!</v>
      </c>
      <c r="Z110" s="257" t="e">
        <f t="shared" si="41"/>
        <v>#REF!</v>
      </c>
      <c r="AA110" s="257" t="e">
        <f t="shared" si="42"/>
        <v>#REF!</v>
      </c>
      <c r="AB110" s="257"/>
      <c r="AC110" s="32" t="str">
        <f t="shared" si="43"/>
        <v>BERTAHAP</v>
      </c>
      <c r="AD110" s="259">
        <f t="shared" si="44"/>
        <v>0</v>
      </c>
      <c r="AE110" s="260">
        <v>2</v>
      </c>
      <c r="AF110" s="261"/>
      <c r="AG110" s="257" t="e">
        <f>IF(AF110&gt;#REF!,"LB","KR")</f>
        <v>#REF!</v>
      </c>
      <c r="AH110" s="261">
        <v>1466861000</v>
      </c>
      <c r="AI110" s="261">
        <v>1653387000</v>
      </c>
      <c r="AJ110" s="261">
        <v>1755364000</v>
      </c>
      <c r="AK110" s="262">
        <v>1863631000</v>
      </c>
      <c r="AL110" s="262">
        <v>1755364000</v>
      </c>
      <c r="AM110" s="261">
        <v>1863631000</v>
      </c>
      <c r="AN110" s="261">
        <v>1978576000</v>
      </c>
      <c r="AO110" s="51">
        <v>1860685840</v>
      </c>
      <c r="AP110" s="42">
        <v>1975448860</v>
      </c>
    </row>
    <row r="111" spans="1:42">
      <c r="A111" s="3">
        <f t="shared" si="45"/>
        <v>72</v>
      </c>
      <c r="B111" s="249">
        <v>4</v>
      </c>
      <c r="C111" s="250" t="s">
        <v>152</v>
      </c>
      <c r="D111" s="285">
        <v>12</v>
      </c>
      <c r="E111" s="252"/>
      <c r="F111" s="40" t="s">
        <v>50</v>
      </c>
      <c r="G111" s="253">
        <f t="shared" si="25"/>
        <v>67</v>
      </c>
      <c r="H111" s="253">
        <f t="shared" si="26"/>
        <v>57</v>
      </c>
      <c r="I111" s="254">
        <f t="shared" si="27"/>
        <v>26966806</v>
      </c>
      <c r="J111" s="254">
        <f t="shared" si="28"/>
        <v>2</v>
      </c>
      <c r="K111" s="255">
        <f t="shared" si="29"/>
        <v>0.93</v>
      </c>
      <c r="L111" s="256" t="e">
        <f>SUMIF($AN$4:$AN$22,D111,#REF!)</f>
        <v>#REF!</v>
      </c>
      <c r="M111" s="257" t="e">
        <f t="shared" si="30"/>
        <v>#REF!</v>
      </c>
      <c r="N111" s="257" t="e">
        <f t="shared" si="31"/>
        <v>#REF!</v>
      </c>
      <c r="O111" s="257" t="e">
        <f t="shared" si="32"/>
        <v>#REF!</v>
      </c>
      <c r="P111" s="257" t="e">
        <f t="shared" si="33"/>
        <v>#REF!</v>
      </c>
      <c r="Q111" s="258" t="e">
        <f t="shared" si="34"/>
        <v>#REF!</v>
      </c>
      <c r="R111" s="257" t="e">
        <f t="shared" si="34"/>
        <v>#REF!</v>
      </c>
      <c r="S111" s="257" t="e">
        <f t="shared" si="35"/>
        <v>#REF!</v>
      </c>
      <c r="T111" s="257"/>
      <c r="U111" s="257" t="e">
        <f t="shared" si="36"/>
        <v>#REF!</v>
      </c>
      <c r="V111" s="257" t="e">
        <f t="shared" si="37"/>
        <v>#REF!</v>
      </c>
      <c r="W111" s="257" t="e">
        <f t="shared" si="38"/>
        <v>#REF!</v>
      </c>
      <c r="X111" s="258" t="e">
        <f t="shared" si="39"/>
        <v>#REF!</v>
      </c>
      <c r="Y111" s="258" t="e">
        <f t="shared" si="40"/>
        <v>#REF!</v>
      </c>
      <c r="Z111" s="257" t="e">
        <f t="shared" si="41"/>
        <v>#REF!</v>
      </c>
      <c r="AA111" s="257" t="e">
        <f t="shared" si="42"/>
        <v>#REF!</v>
      </c>
      <c r="AB111" s="257"/>
      <c r="AC111" s="32" t="str">
        <f t="shared" si="43"/>
        <v>BERTAHAP</v>
      </c>
      <c r="AD111" s="259">
        <f t="shared" si="44"/>
        <v>0</v>
      </c>
      <c r="AE111" s="260">
        <v>2</v>
      </c>
      <c r="AF111" s="261"/>
      <c r="AG111" s="257" t="e">
        <f>IF(AF111&gt;#REF!,"LB","KR")</f>
        <v>#REF!</v>
      </c>
      <c r="AH111" s="261">
        <v>1327160000</v>
      </c>
      <c r="AI111" s="261">
        <v>1495921000</v>
      </c>
      <c r="AJ111" s="261">
        <v>1588187000</v>
      </c>
      <c r="AK111" s="262">
        <v>1686142000</v>
      </c>
      <c r="AL111" s="262">
        <v>1588187000</v>
      </c>
      <c r="AM111" s="261">
        <v>1686142000</v>
      </c>
      <c r="AN111" s="261">
        <v>1790140000</v>
      </c>
      <c r="AO111" s="51">
        <v>1683478220</v>
      </c>
      <c r="AP111" s="42">
        <v>1787310520</v>
      </c>
    </row>
    <row r="112" spans="1:42">
      <c r="A112" s="3">
        <f t="shared" si="45"/>
        <v>73</v>
      </c>
      <c r="B112" s="249">
        <v>5</v>
      </c>
      <c r="C112" s="250" t="s">
        <v>152</v>
      </c>
      <c r="D112" s="251">
        <v>16</v>
      </c>
      <c r="E112" s="252"/>
      <c r="F112" s="40" t="s">
        <v>52</v>
      </c>
      <c r="G112" s="253">
        <f t="shared" si="25"/>
        <v>71</v>
      </c>
      <c r="H112" s="253">
        <f t="shared" si="26"/>
        <v>63</v>
      </c>
      <c r="I112" s="254">
        <f t="shared" si="27"/>
        <v>26966806</v>
      </c>
      <c r="J112" s="254">
        <f t="shared" si="28"/>
        <v>2</v>
      </c>
      <c r="K112" s="255">
        <f t="shared" si="29"/>
        <v>0.93</v>
      </c>
      <c r="L112" s="256" t="e">
        <f>SUMIF($AN$4:$AN$22,D112,#REF!)</f>
        <v>#REF!</v>
      </c>
      <c r="M112" s="257" t="e">
        <f t="shared" si="30"/>
        <v>#REF!</v>
      </c>
      <c r="N112" s="257" t="e">
        <f t="shared" si="31"/>
        <v>#REF!</v>
      </c>
      <c r="O112" s="257" t="e">
        <f t="shared" si="32"/>
        <v>#REF!</v>
      </c>
      <c r="P112" s="257" t="e">
        <f t="shared" si="33"/>
        <v>#REF!</v>
      </c>
      <c r="Q112" s="258" t="e">
        <f t="shared" si="34"/>
        <v>#REF!</v>
      </c>
      <c r="R112" s="257" t="e">
        <f t="shared" si="34"/>
        <v>#REF!</v>
      </c>
      <c r="S112" s="257" t="e">
        <f t="shared" si="35"/>
        <v>#REF!</v>
      </c>
      <c r="T112" s="257"/>
      <c r="U112" s="257" t="e">
        <f t="shared" si="36"/>
        <v>#REF!</v>
      </c>
      <c r="V112" s="257" t="e">
        <f t="shared" si="37"/>
        <v>#REF!</v>
      </c>
      <c r="W112" s="257" t="e">
        <f t="shared" si="38"/>
        <v>#REF!</v>
      </c>
      <c r="X112" s="258" t="e">
        <f t="shared" si="39"/>
        <v>#REF!</v>
      </c>
      <c r="Y112" s="258" t="e">
        <f t="shared" si="40"/>
        <v>#REF!</v>
      </c>
      <c r="Z112" s="257" t="e">
        <f t="shared" si="41"/>
        <v>#REF!</v>
      </c>
      <c r="AA112" s="257" t="e">
        <f t="shared" si="42"/>
        <v>#REF!</v>
      </c>
      <c r="AB112" s="257"/>
      <c r="AC112" s="32" t="str">
        <f t="shared" si="43"/>
        <v>BERTAHAP</v>
      </c>
      <c r="AD112" s="259">
        <f t="shared" si="44"/>
        <v>0</v>
      </c>
      <c r="AE112" s="260">
        <v>2</v>
      </c>
      <c r="AF112" s="261"/>
      <c r="AG112" s="257" t="e">
        <f>IF(AF112&gt;#REF!,"LB","KR")</f>
        <v>#REF!</v>
      </c>
      <c r="AH112" s="261">
        <v>1466861000</v>
      </c>
      <c r="AI112" s="261">
        <v>1653387000</v>
      </c>
      <c r="AJ112" s="261">
        <v>1755364000</v>
      </c>
      <c r="AK112" s="262">
        <v>1863631000</v>
      </c>
      <c r="AL112" s="262">
        <v>1755364000</v>
      </c>
      <c r="AM112" s="261">
        <v>1863631000</v>
      </c>
      <c r="AN112" s="261">
        <v>1978576000</v>
      </c>
      <c r="AO112" s="51">
        <v>1860685840</v>
      </c>
      <c r="AP112" s="42">
        <v>1975448860</v>
      </c>
    </row>
    <row r="113" spans="1:42">
      <c r="A113" s="3">
        <f t="shared" si="45"/>
        <v>74</v>
      </c>
      <c r="B113" s="249">
        <v>6</v>
      </c>
      <c r="C113" s="250" t="s">
        <v>152</v>
      </c>
      <c r="D113" s="285">
        <v>18</v>
      </c>
      <c r="E113" s="252"/>
      <c r="F113" s="40" t="s">
        <v>54</v>
      </c>
      <c r="G113" s="253">
        <f t="shared" si="25"/>
        <v>97</v>
      </c>
      <c r="H113" s="253">
        <f t="shared" si="26"/>
        <v>85</v>
      </c>
      <c r="I113" s="254">
        <f t="shared" si="27"/>
        <v>26966806</v>
      </c>
      <c r="J113" s="254">
        <f t="shared" si="28"/>
        <v>2</v>
      </c>
      <c r="K113" s="255">
        <f t="shared" si="29"/>
        <v>0.93</v>
      </c>
      <c r="L113" s="256" t="e">
        <f>SUMIF($AN$4:$AN$22,D113,#REF!)</f>
        <v>#REF!</v>
      </c>
      <c r="M113" s="257" t="e">
        <f t="shared" si="30"/>
        <v>#REF!</v>
      </c>
      <c r="N113" s="257" t="e">
        <f t="shared" si="31"/>
        <v>#REF!</v>
      </c>
      <c r="O113" s="257" t="e">
        <f t="shared" si="32"/>
        <v>#REF!</v>
      </c>
      <c r="P113" s="257" t="e">
        <f t="shared" si="33"/>
        <v>#REF!</v>
      </c>
      <c r="Q113" s="258" t="e">
        <f t="shared" si="34"/>
        <v>#REF!</v>
      </c>
      <c r="R113" s="257" t="e">
        <f t="shared" si="34"/>
        <v>#REF!</v>
      </c>
      <c r="S113" s="257" t="e">
        <f t="shared" si="35"/>
        <v>#REF!</v>
      </c>
      <c r="T113" s="257"/>
      <c r="U113" s="257" t="e">
        <f t="shared" si="36"/>
        <v>#REF!</v>
      </c>
      <c r="V113" s="257" t="e">
        <f t="shared" si="37"/>
        <v>#REF!</v>
      </c>
      <c r="W113" s="257" t="e">
        <f t="shared" si="38"/>
        <v>#REF!</v>
      </c>
      <c r="X113" s="258" t="e">
        <f t="shared" si="39"/>
        <v>#REF!</v>
      </c>
      <c r="Y113" s="258" t="e">
        <f t="shared" si="40"/>
        <v>#REF!</v>
      </c>
      <c r="Z113" s="257" t="e">
        <f t="shared" si="41"/>
        <v>#REF!</v>
      </c>
      <c r="AA113" s="257" t="e">
        <f t="shared" si="42"/>
        <v>#REF!</v>
      </c>
      <c r="AB113" s="257"/>
      <c r="AC113" s="32" t="str">
        <f t="shared" si="43"/>
        <v>BERTAHAP</v>
      </c>
      <c r="AD113" s="259">
        <f t="shared" si="44"/>
        <v>0</v>
      </c>
      <c r="AE113" s="260">
        <v>2</v>
      </c>
      <c r="AF113" s="261"/>
      <c r="AG113" s="257" t="e">
        <f>IF(AF113&gt;#REF!,"LB","KR")</f>
        <v>#REF!</v>
      </c>
      <c r="AH113" s="261">
        <v>1979098000</v>
      </c>
      <c r="AI113" s="261">
        <v>2230760000</v>
      </c>
      <c r="AJ113" s="261">
        <v>2368348000</v>
      </c>
      <c r="AK113" s="262">
        <v>2514423000</v>
      </c>
      <c r="AL113" s="262">
        <v>2368348000</v>
      </c>
      <c r="AM113" s="261">
        <v>2514423000</v>
      </c>
      <c r="AN113" s="261">
        <v>2669507000</v>
      </c>
      <c r="AO113" s="51">
        <v>2510448880</v>
      </c>
      <c r="AP113" s="42">
        <v>2665288380</v>
      </c>
    </row>
    <row r="114" spans="1:42">
      <c r="A114" s="3">
        <f t="shared" si="45"/>
        <v>75</v>
      </c>
      <c r="B114" s="249">
        <v>7</v>
      </c>
      <c r="C114" s="250" t="s">
        <v>152</v>
      </c>
      <c r="D114" s="285">
        <v>20</v>
      </c>
      <c r="E114" s="252"/>
      <c r="F114" s="40" t="s">
        <v>70</v>
      </c>
      <c r="G114" s="253">
        <f t="shared" si="25"/>
        <v>60</v>
      </c>
      <c r="H114" s="253">
        <f t="shared" si="26"/>
        <v>51</v>
      </c>
      <c r="I114" s="254">
        <f t="shared" si="27"/>
        <v>26966806</v>
      </c>
      <c r="J114" s="254">
        <f t="shared" si="28"/>
        <v>2</v>
      </c>
      <c r="K114" s="255">
        <f t="shared" si="29"/>
        <v>0.93</v>
      </c>
      <c r="L114" s="256" t="e">
        <f>SUMIF($AN$4:$AN$22,D114,#REF!)</f>
        <v>#REF!</v>
      </c>
      <c r="M114" s="257" t="e">
        <f t="shared" si="30"/>
        <v>#REF!</v>
      </c>
      <c r="N114" s="257" t="e">
        <f t="shared" si="31"/>
        <v>#REF!</v>
      </c>
      <c r="O114" s="257" t="e">
        <f t="shared" si="32"/>
        <v>#REF!</v>
      </c>
      <c r="P114" s="257" t="e">
        <f t="shared" si="33"/>
        <v>#REF!</v>
      </c>
      <c r="Q114" s="258" t="e">
        <f t="shared" si="34"/>
        <v>#REF!</v>
      </c>
      <c r="R114" s="257" t="e">
        <f t="shared" si="34"/>
        <v>#REF!</v>
      </c>
      <c r="S114" s="257" t="e">
        <f t="shared" si="35"/>
        <v>#REF!</v>
      </c>
      <c r="T114" s="257"/>
      <c r="U114" s="257" t="e">
        <f t="shared" si="36"/>
        <v>#REF!</v>
      </c>
      <c r="V114" s="257" t="e">
        <f t="shared" si="37"/>
        <v>#REF!</v>
      </c>
      <c r="W114" s="257" t="e">
        <f t="shared" si="38"/>
        <v>#REF!</v>
      </c>
      <c r="X114" s="258" t="e">
        <f t="shared" si="39"/>
        <v>#REF!</v>
      </c>
      <c r="Y114" s="258" t="e">
        <f t="shared" si="40"/>
        <v>#REF!</v>
      </c>
      <c r="Z114" s="257" t="e">
        <f t="shared" si="41"/>
        <v>#REF!</v>
      </c>
      <c r="AA114" s="257" t="e">
        <f t="shared" si="42"/>
        <v>#REF!</v>
      </c>
      <c r="AB114" s="257"/>
      <c r="AC114" s="32" t="str">
        <f t="shared" si="43"/>
        <v>BERTAHAP</v>
      </c>
      <c r="AD114" s="259">
        <f t="shared" si="44"/>
        <v>0</v>
      </c>
      <c r="AE114" s="260">
        <v>2</v>
      </c>
      <c r="AF114" s="261"/>
      <c r="AG114" s="257" t="e">
        <f>IF(AF114&gt;#REF!,"LB","KR")</f>
        <v>#REF!</v>
      </c>
      <c r="AH114" s="261">
        <v>1187459000</v>
      </c>
      <c r="AI114" s="261">
        <v>1338456000</v>
      </c>
      <c r="AJ114" s="261">
        <v>1421009000</v>
      </c>
      <c r="AK114" s="262">
        <v>1508654000</v>
      </c>
      <c r="AL114" s="262">
        <v>1421009000</v>
      </c>
      <c r="AM114" s="261">
        <v>1508654000</v>
      </c>
      <c r="AN114" s="261">
        <v>1601704000</v>
      </c>
      <c r="AO114" s="51">
        <v>1506269540</v>
      </c>
      <c r="AP114" s="42">
        <v>1599173240</v>
      </c>
    </row>
    <row r="115" spans="1:42">
      <c r="A115" s="3">
        <f t="shared" si="45"/>
        <v>76</v>
      </c>
      <c r="B115" s="249">
        <v>8</v>
      </c>
      <c r="C115" s="250" t="s">
        <v>152</v>
      </c>
      <c r="D115" s="285">
        <v>22</v>
      </c>
      <c r="E115" s="252"/>
      <c r="F115" s="40" t="s">
        <v>89</v>
      </c>
      <c r="G115" s="253">
        <f t="shared" si="25"/>
        <v>81</v>
      </c>
      <c r="H115" s="253">
        <f t="shared" si="26"/>
        <v>70</v>
      </c>
      <c r="I115" s="254">
        <f t="shared" si="27"/>
        <v>26966806</v>
      </c>
      <c r="J115" s="254">
        <f t="shared" si="28"/>
        <v>4</v>
      </c>
      <c r="K115" s="255">
        <f t="shared" si="29"/>
        <v>0.97</v>
      </c>
      <c r="L115" s="256" t="e">
        <f>SUMIF($AN$4:$AN$22,D115,#REF!)</f>
        <v>#REF!</v>
      </c>
      <c r="M115" s="257" t="e">
        <f t="shared" si="30"/>
        <v>#REF!</v>
      </c>
      <c r="N115" s="257" t="e">
        <f t="shared" si="31"/>
        <v>#REF!</v>
      </c>
      <c r="O115" s="257" t="e">
        <f t="shared" si="32"/>
        <v>#REF!</v>
      </c>
      <c r="P115" s="257" t="e">
        <f t="shared" si="33"/>
        <v>#REF!</v>
      </c>
      <c r="Q115" s="258" t="e">
        <f t="shared" si="34"/>
        <v>#REF!</v>
      </c>
      <c r="R115" s="257" t="e">
        <f t="shared" si="34"/>
        <v>#REF!</v>
      </c>
      <c r="S115" s="257" t="e">
        <f t="shared" si="35"/>
        <v>#REF!</v>
      </c>
      <c r="T115" s="257"/>
      <c r="U115" s="257" t="e">
        <f t="shared" si="36"/>
        <v>#REF!</v>
      </c>
      <c r="V115" s="257" t="e">
        <f t="shared" si="37"/>
        <v>#REF!</v>
      </c>
      <c r="W115" s="257" t="e">
        <f t="shared" si="38"/>
        <v>#REF!</v>
      </c>
      <c r="X115" s="258" t="e">
        <f t="shared" si="39"/>
        <v>#REF!</v>
      </c>
      <c r="Y115" s="258" t="e">
        <f t="shared" si="40"/>
        <v>#REF!</v>
      </c>
      <c r="Z115" s="257" t="e">
        <f t="shared" si="41"/>
        <v>#REF!</v>
      </c>
      <c r="AA115" s="257" t="e">
        <f t="shared" si="42"/>
        <v>#REF!</v>
      </c>
      <c r="AB115" s="257"/>
      <c r="AC115" s="32" t="str">
        <f t="shared" si="43"/>
        <v>BERTAHAP</v>
      </c>
      <c r="AD115" s="259">
        <f t="shared" si="44"/>
        <v>0</v>
      </c>
      <c r="AE115" s="260">
        <v>2</v>
      </c>
      <c r="AF115" s="261"/>
      <c r="AG115" s="257" t="e">
        <f>IF(AF115&gt;#REF!,"LB","KR")</f>
        <v>#REF!</v>
      </c>
      <c r="AH115" s="261">
        <v>1699946000</v>
      </c>
      <c r="AI115" s="261">
        <v>1916111000</v>
      </c>
      <c r="AJ115" s="261">
        <v>2034293000</v>
      </c>
      <c r="AK115" s="262">
        <v>2159763000</v>
      </c>
      <c r="AL115" s="262">
        <v>2034293000</v>
      </c>
      <c r="AM115" s="261">
        <v>2159763000</v>
      </c>
      <c r="AN115" s="261">
        <v>2292973000</v>
      </c>
      <c r="AO115" s="51">
        <v>2156350580</v>
      </c>
      <c r="AP115" s="42">
        <v>2289348780</v>
      </c>
    </row>
    <row r="116" spans="1:42">
      <c r="A116" s="3">
        <f t="shared" si="45"/>
        <v>77</v>
      </c>
      <c r="B116" s="249">
        <v>1</v>
      </c>
      <c r="C116" s="250" t="s">
        <v>154</v>
      </c>
      <c r="D116" s="251" t="s">
        <v>24</v>
      </c>
      <c r="E116" s="252"/>
      <c r="F116" s="40" t="s">
        <v>39</v>
      </c>
      <c r="G116" s="253">
        <f t="shared" si="25"/>
        <v>113</v>
      </c>
      <c r="H116" s="253">
        <f t="shared" si="26"/>
        <v>101</v>
      </c>
      <c r="I116" s="254">
        <f t="shared" si="27"/>
        <v>26966806</v>
      </c>
      <c r="J116" s="254">
        <f t="shared" si="28"/>
        <v>6</v>
      </c>
      <c r="K116" s="255">
        <f t="shared" si="29"/>
        <v>0.95</v>
      </c>
      <c r="L116" s="305" t="e">
        <f>SUMIF($AN$4:$AN$22,D116,#REF!)</f>
        <v>#REF!</v>
      </c>
      <c r="M116" s="257" t="e">
        <f t="shared" si="30"/>
        <v>#REF!</v>
      </c>
      <c r="N116" s="257" t="e">
        <f t="shared" si="31"/>
        <v>#REF!</v>
      </c>
      <c r="O116" s="257" t="e">
        <f t="shared" si="32"/>
        <v>#REF!</v>
      </c>
      <c r="P116" s="257" t="e">
        <f t="shared" si="33"/>
        <v>#REF!</v>
      </c>
      <c r="Q116" s="258" t="e">
        <f t="shared" si="34"/>
        <v>#REF!</v>
      </c>
      <c r="R116" s="257" t="e">
        <f t="shared" si="34"/>
        <v>#REF!</v>
      </c>
      <c r="S116" s="257" t="e">
        <f t="shared" si="35"/>
        <v>#REF!</v>
      </c>
      <c r="T116" s="257"/>
      <c r="U116" s="257" t="e">
        <f t="shared" si="36"/>
        <v>#REF!</v>
      </c>
      <c r="V116" s="257" t="e">
        <f t="shared" si="37"/>
        <v>#REF!</v>
      </c>
      <c r="W116" s="257" t="e">
        <f t="shared" si="38"/>
        <v>#REF!</v>
      </c>
      <c r="X116" s="258" t="e">
        <f t="shared" si="39"/>
        <v>#REF!</v>
      </c>
      <c r="Y116" s="258" t="e">
        <f t="shared" si="40"/>
        <v>#REF!</v>
      </c>
      <c r="Z116" s="257" t="e">
        <f t="shared" si="41"/>
        <v>#REF!</v>
      </c>
      <c r="AA116" s="257" t="e">
        <f t="shared" si="42"/>
        <v>#REF!</v>
      </c>
      <c r="AB116" s="257"/>
      <c r="AC116" s="32" t="str">
        <f t="shared" si="43"/>
        <v>BERTAHAP</v>
      </c>
      <c r="AD116" s="259">
        <f t="shared" si="44"/>
        <v>0</v>
      </c>
      <c r="AE116" s="260">
        <v>2</v>
      </c>
      <c r="AF116" s="261"/>
      <c r="AG116" s="257" t="e">
        <f>IF(AF116&gt;#REF!,"LB","KR")</f>
        <v>#REF!</v>
      </c>
      <c r="AH116" s="261">
        <v>2425991000</v>
      </c>
      <c r="AI116" s="261">
        <v>2734480000</v>
      </c>
      <c r="AJ116" s="261">
        <v>2903136000</v>
      </c>
      <c r="AK116" s="262">
        <v>3082195000</v>
      </c>
      <c r="AL116" s="262">
        <v>2903136000</v>
      </c>
      <c r="AM116" s="261">
        <v>3082195000</v>
      </c>
      <c r="AN116" s="261">
        <v>3272298000</v>
      </c>
      <c r="AO116" s="51">
        <v>3077324160</v>
      </c>
      <c r="AP116" s="42">
        <v>3267126700</v>
      </c>
    </row>
    <row r="117" spans="1:42">
      <c r="A117" s="3">
        <f t="shared" si="45"/>
        <v>78</v>
      </c>
      <c r="B117" s="249">
        <v>2</v>
      </c>
      <c r="C117" s="250" t="s">
        <v>154</v>
      </c>
      <c r="D117" s="251" t="s">
        <v>35</v>
      </c>
      <c r="E117" s="252"/>
      <c r="F117" s="40" t="s">
        <v>42</v>
      </c>
      <c r="G117" s="253">
        <f t="shared" si="25"/>
        <v>78</v>
      </c>
      <c r="H117" s="253">
        <f t="shared" si="26"/>
        <v>66</v>
      </c>
      <c r="I117" s="254">
        <f t="shared" si="27"/>
        <v>26966806</v>
      </c>
      <c r="J117" s="254">
        <f t="shared" si="28"/>
        <v>2</v>
      </c>
      <c r="K117" s="255">
        <f t="shared" si="29"/>
        <v>0.93</v>
      </c>
      <c r="L117" s="305" t="e">
        <f>SUMIF($AN$4:$AN$22,D117,#REF!)</f>
        <v>#REF!</v>
      </c>
      <c r="M117" s="257" t="e">
        <f t="shared" si="30"/>
        <v>#REF!</v>
      </c>
      <c r="N117" s="257" t="e">
        <f t="shared" si="31"/>
        <v>#REF!</v>
      </c>
      <c r="O117" s="257" t="e">
        <f t="shared" si="32"/>
        <v>#REF!</v>
      </c>
      <c r="P117" s="257" t="e">
        <f t="shared" si="33"/>
        <v>#REF!</v>
      </c>
      <c r="Q117" s="258" t="e">
        <f t="shared" si="34"/>
        <v>#REF!</v>
      </c>
      <c r="R117" s="257" t="e">
        <f t="shared" si="34"/>
        <v>#REF!</v>
      </c>
      <c r="S117" s="257" t="e">
        <f t="shared" si="35"/>
        <v>#REF!</v>
      </c>
      <c r="T117" s="257"/>
      <c r="U117" s="257" t="e">
        <f t="shared" si="36"/>
        <v>#REF!</v>
      </c>
      <c r="V117" s="257" t="e">
        <f t="shared" si="37"/>
        <v>#REF!</v>
      </c>
      <c r="W117" s="257" t="e">
        <f t="shared" si="38"/>
        <v>#REF!</v>
      </c>
      <c r="X117" s="258" t="e">
        <f t="shared" si="39"/>
        <v>#REF!</v>
      </c>
      <c r="Y117" s="258" t="e">
        <f t="shared" si="40"/>
        <v>#REF!</v>
      </c>
      <c r="Z117" s="257" t="e">
        <f t="shared" si="41"/>
        <v>#REF!</v>
      </c>
      <c r="AA117" s="257" t="e">
        <f t="shared" si="42"/>
        <v>#REF!</v>
      </c>
      <c r="AB117" s="257"/>
      <c r="AC117" s="32" t="str">
        <f t="shared" si="43"/>
        <v>BERTAHAP</v>
      </c>
      <c r="AD117" s="259">
        <f t="shared" si="44"/>
        <v>0</v>
      </c>
      <c r="AE117" s="260">
        <v>2</v>
      </c>
      <c r="AF117" s="261"/>
      <c r="AG117" s="257" t="e">
        <f>IF(AF117&gt;#REF!,"LB","KR")</f>
        <v>#REF!</v>
      </c>
      <c r="AH117" s="261">
        <v>1551927000</v>
      </c>
      <c r="AI117" s="261">
        <v>1749269000</v>
      </c>
      <c r="AJ117" s="261">
        <v>1857160000</v>
      </c>
      <c r="AK117" s="262">
        <v>1971706000</v>
      </c>
      <c r="AL117" s="262">
        <v>1857160000</v>
      </c>
      <c r="AM117" s="261">
        <v>1971706000</v>
      </c>
      <c r="AN117" s="261">
        <v>2093316000</v>
      </c>
      <c r="AO117" s="51">
        <v>1968589600</v>
      </c>
      <c r="AP117" s="42">
        <v>2090008360</v>
      </c>
    </row>
    <row r="118" spans="1:42">
      <c r="A118" s="3">
        <f t="shared" si="45"/>
        <v>79</v>
      </c>
      <c r="B118" s="249">
        <v>3</v>
      </c>
      <c r="C118" s="250" t="s">
        <v>154</v>
      </c>
      <c r="D118" s="251">
        <v>10</v>
      </c>
      <c r="E118" s="252"/>
      <c r="F118" s="40" t="s">
        <v>48</v>
      </c>
      <c r="G118" s="253">
        <f t="shared" si="25"/>
        <v>74</v>
      </c>
      <c r="H118" s="253">
        <f t="shared" si="26"/>
        <v>63</v>
      </c>
      <c r="I118" s="254">
        <f t="shared" si="27"/>
        <v>26966806</v>
      </c>
      <c r="J118" s="254">
        <f t="shared" si="28"/>
        <v>2</v>
      </c>
      <c r="K118" s="255">
        <f t="shared" si="29"/>
        <v>0.93</v>
      </c>
      <c r="L118" s="305" t="e">
        <f>SUMIF($AN$4:$AN$22,D118,#REF!)</f>
        <v>#REF!</v>
      </c>
      <c r="M118" s="257" t="e">
        <f t="shared" si="30"/>
        <v>#REF!</v>
      </c>
      <c r="N118" s="257" t="e">
        <f t="shared" si="31"/>
        <v>#REF!</v>
      </c>
      <c r="O118" s="257" t="e">
        <f t="shared" si="32"/>
        <v>#REF!</v>
      </c>
      <c r="P118" s="257" t="e">
        <f t="shared" si="33"/>
        <v>#REF!</v>
      </c>
      <c r="Q118" s="258" t="e">
        <f t="shared" si="34"/>
        <v>#REF!</v>
      </c>
      <c r="R118" s="257" t="e">
        <f t="shared" si="34"/>
        <v>#REF!</v>
      </c>
      <c r="S118" s="257" t="e">
        <f t="shared" si="35"/>
        <v>#REF!</v>
      </c>
      <c r="T118" s="257"/>
      <c r="U118" s="257" t="e">
        <f t="shared" si="36"/>
        <v>#REF!</v>
      </c>
      <c r="V118" s="257" t="e">
        <f t="shared" si="37"/>
        <v>#REF!</v>
      </c>
      <c r="W118" s="257" t="e">
        <f t="shared" si="38"/>
        <v>#REF!</v>
      </c>
      <c r="X118" s="258" t="e">
        <f t="shared" si="39"/>
        <v>#REF!</v>
      </c>
      <c r="Y118" s="258" t="e">
        <f t="shared" si="40"/>
        <v>#REF!</v>
      </c>
      <c r="Z118" s="257" t="e">
        <f t="shared" si="41"/>
        <v>#REF!</v>
      </c>
      <c r="AA118" s="257" t="e">
        <f t="shared" si="42"/>
        <v>#REF!</v>
      </c>
      <c r="AB118" s="257"/>
      <c r="AC118" s="32" t="str">
        <f t="shared" si="43"/>
        <v>BERTAHAP</v>
      </c>
      <c r="AD118" s="259">
        <f t="shared" si="44"/>
        <v>0</v>
      </c>
      <c r="AE118" s="260">
        <v>2</v>
      </c>
      <c r="AF118" s="261"/>
      <c r="AG118" s="257" t="e">
        <f>IF(AF118&gt;#REF!,"LB","KR")</f>
        <v>#REF!</v>
      </c>
      <c r="AH118" s="261">
        <v>1481384000</v>
      </c>
      <c r="AI118" s="261">
        <v>1669757000</v>
      </c>
      <c r="AJ118" s="261">
        <v>1772744000</v>
      </c>
      <c r="AK118" s="262">
        <v>1882083000</v>
      </c>
      <c r="AL118" s="262">
        <v>1772744000</v>
      </c>
      <c r="AM118" s="261">
        <v>1882083000</v>
      </c>
      <c r="AN118" s="261">
        <v>1998166000</v>
      </c>
      <c r="AO118" s="51">
        <v>1879108640</v>
      </c>
      <c r="AP118" s="42">
        <v>1995007980</v>
      </c>
    </row>
    <row r="119" spans="1:42">
      <c r="A119" s="3">
        <f t="shared" si="45"/>
        <v>80</v>
      </c>
      <c r="B119" s="249">
        <v>4</v>
      </c>
      <c r="C119" s="250" t="s">
        <v>154</v>
      </c>
      <c r="D119" s="285">
        <v>12</v>
      </c>
      <c r="E119" s="252"/>
      <c r="F119" s="40" t="s">
        <v>50</v>
      </c>
      <c r="G119" s="253">
        <f t="shared" si="25"/>
        <v>67</v>
      </c>
      <c r="H119" s="253">
        <f t="shared" si="26"/>
        <v>57</v>
      </c>
      <c r="I119" s="254">
        <f t="shared" si="27"/>
        <v>26966806</v>
      </c>
      <c r="J119" s="254">
        <f t="shared" si="28"/>
        <v>2</v>
      </c>
      <c r="K119" s="255">
        <f t="shared" si="29"/>
        <v>0.93</v>
      </c>
      <c r="L119" s="305" t="e">
        <f>SUMIF($AN$4:$AN$22,D119,#REF!)</f>
        <v>#REF!</v>
      </c>
      <c r="M119" s="257" t="e">
        <f t="shared" si="30"/>
        <v>#REF!</v>
      </c>
      <c r="N119" s="257" t="e">
        <f t="shared" si="31"/>
        <v>#REF!</v>
      </c>
      <c r="O119" s="257" t="e">
        <f t="shared" si="32"/>
        <v>#REF!</v>
      </c>
      <c r="P119" s="257" t="e">
        <f t="shared" si="33"/>
        <v>#REF!</v>
      </c>
      <c r="Q119" s="258" t="e">
        <f t="shared" si="34"/>
        <v>#REF!</v>
      </c>
      <c r="R119" s="257" t="e">
        <f t="shared" si="34"/>
        <v>#REF!</v>
      </c>
      <c r="S119" s="257" t="e">
        <f t="shared" si="35"/>
        <v>#REF!</v>
      </c>
      <c r="T119" s="257"/>
      <c r="U119" s="257" t="e">
        <f t="shared" si="36"/>
        <v>#REF!</v>
      </c>
      <c r="V119" s="257" t="e">
        <f t="shared" si="37"/>
        <v>#REF!</v>
      </c>
      <c r="W119" s="257" t="e">
        <f t="shared" si="38"/>
        <v>#REF!</v>
      </c>
      <c r="X119" s="258" t="e">
        <f t="shared" si="39"/>
        <v>#REF!</v>
      </c>
      <c r="Y119" s="258" t="e">
        <f t="shared" si="40"/>
        <v>#REF!</v>
      </c>
      <c r="Z119" s="257" t="e">
        <f t="shared" si="41"/>
        <v>#REF!</v>
      </c>
      <c r="AA119" s="257" t="e">
        <f t="shared" si="42"/>
        <v>#REF!</v>
      </c>
      <c r="AB119" s="257"/>
      <c r="AC119" s="32" t="str">
        <f t="shared" si="43"/>
        <v>BERTAHAP</v>
      </c>
      <c r="AD119" s="259">
        <f t="shared" si="44"/>
        <v>0</v>
      </c>
      <c r="AE119" s="260">
        <v>2</v>
      </c>
      <c r="AF119" s="261"/>
      <c r="AG119" s="257" t="e">
        <f>IF(AF119&gt;#REF!,"LB","KR")</f>
        <v>#REF!</v>
      </c>
      <c r="AH119" s="261">
        <v>1340300000</v>
      </c>
      <c r="AI119" s="261">
        <v>1510733000</v>
      </c>
      <c r="AJ119" s="261">
        <v>1603911000</v>
      </c>
      <c r="AK119" s="262">
        <v>1702837000</v>
      </c>
      <c r="AL119" s="262">
        <v>1603911000</v>
      </c>
      <c r="AM119" s="261">
        <v>1702837000</v>
      </c>
      <c r="AN119" s="261">
        <v>1807864000</v>
      </c>
      <c r="AO119" s="51">
        <v>1700145660</v>
      </c>
      <c r="AP119" s="42">
        <v>1805007220</v>
      </c>
    </row>
    <row r="120" spans="1:42">
      <c r="A120" s="3">
        <f t="shared" si="45"/>
        <v>81</v>
      </c>
      <c r="B120" s="249">
        <v>5</v>
      </c>
      <c r="C120" s="250" t="s">
        <v>154</v>
      </c>
      <c r="D120" s="251">
        <v>16</v>
      </c>
      <c r="E120" s="252"/>
      <c r="F120" s="40" t="s">
        <v>52</v>
      </c>
      <c r="G120" s="253">
        <f t="shared" si="25"/>
        <v>71</v>
      </c>
      <c r="H120" s="253">
        <f t="shared" si="26"/>
        <v>63</v>
      </c>
      <c r="I120" s="254">
        <f t="shared" si="27"/>
        <v>26966806</v>
      </c>
      <c r="J120" s="254">
        <f t="shared" si="28"/>
        <v>2</v>
      </c>
      <c r="K120" s="255">
        <f t="shared" si="29"/>
        <v>0.93</v>
      </c>
      <c r="L120" s="305" t="e">
        <f>SUMIF($AN$4:$AN$22,D120,#REF!)</f>
        <v>#REF!</v>
      </c>
      <c r="M120" s="257" t="e">
        <f t="shared" si="30"/>
        <v>#REF!</v>
      </c>
      <c r="N120" s="257" t="e">
        <f t="shared" si="31"/>
        <v>#REF!</v>
      </c>
      <c r="O120" s="257" t="e">
        <f t="shared" si="32"/>
        <v>#REF!</v>
      </c>
      <c r="P120" s="257" t="e">
        <f t="shared" si="33"/>
        <v>#REF!</v>
      </c>
      <c r="Q120" s="258" t="e">
        <f t="shared" si="34"/>
        <v>#REF!</v>
      </c>
      <c r="R120" s="257" t="e">
        <f t="shared" si="34"/>
        <v>#REF!</v>
      </c>
      <c r="S120" s="257" t="e">
        <f t="shared" si="35"/>
        <v>#REF!</v>
      </c>
      <c r="T120" s="257"/>
      <c r="U120" s="257" t="e">
        <f t="shared" si="36"/>
        <v>#REF!</v>
      </c>
      <c r="V120" s="257" t="e">
        <f t="shared" si="37"/>
        <v>#REF!</v>
      </c>
      <c r="W120" s="257" t="e">
        <f t="shared" si="38"/>
        <v>#REF!</v>
      </c>
      <c r="X120" s="258" t="e">
        <f t="shared" si="39"/>
        <v>#REF!</v>
      </c>
      <c r="Y120" s="258" t="e">
        <f t="shared" si="40"/>
        <v>#REF!</v>
      </c>
      <c r="Z120" s="257" t="e">
        <f t="shared" si="41"/>
        <v>#REF!</v>
      </c>
      <c r="AA120" s="257" t="e">
        <f t="shared" si="42"/>
        <v>#REF!</v>
      </c>
      <c r="AB120" s="257"/>
      <c r="AC120" s="32" t="str">
        <f t="shared" si="43"/>
        <v>BERTAHAP</v>
      </c>
      <c r="AD120" s="259">
        <f t="shared" si="44"/>
        <v>0</v>
      </c>
      <c r="AE120" s="260">
        <v>2</v>
      </c>
      <c r="AF120" s="261"/>
      <c r="AG120" s="257" t="e">
        <f>IF(AF120&gt;#REF!,"LB","KR")</f>
        <v>#REF!</v>
      </c>
      <c r="AH120" s="261">
        <v>1481384000</v>
      </c>
      <c r="AI120" s="261">
        <v>1669757000</v>
      </c>
      <c r="AJ120" s="261">
        <v>1772744000</v>
      </c>
      <c r="AK120" s="262">
        <v>1882083000</v>
      </c>
      <c r="AL120" s="262">
        <v>1772744000</v>
      </c>
      <c r="AM120" s="261">
        <v>1882083000</v>
      </c>
      <c r="AN120" s="261">
        <v>1998166000</v>
      </c>
      <c r="AO120" s="51">
        <v>1879108640</v>
      </c>
      <c r="AP120" s="42">
        <v>1995007980</v>
      </c>
    </row>
    <row r="121" spans="1:42">
      <c r="A121" s="3">
        <f t="shared" si="45"/>
        <v>82</v>
      </c>
      <c r="B121" s="249">
        <v>6</v>
      </c>
      <c r="C121" s="250" t="s">
        <v>154</v>
      </c>
      <c r="D121" s="285">
        <v>18</v>
      </c>
      <c r="E121" s="252"/>
      <c r="F121" s="40" t="s">
        <v>54</v>
      </c>
      <c r="G121" s="253">
        <f t="shared" si="25"/>
        <v>97</v>
      </c>
      <c r="H121" s="253">
        <f t="shared" si="26"/>
        <v>85</v>
      </c>
      <c r="I121" s="254">
        <f t="shared" si="27"/>
        <v>26966806</v>
      </c>
      <c r="J121" s="254">
        <f t="shared" si="28"/>
        <v>2</v>
      </c>
      <c r="K121" s="255">
        <f t="shared" si="29"/>
        <v>0.93</v>
      </c>
      <c r="L121" s="305" t="e">
        <f>SUMIF($AN$4:$AN$22,D121,#REF!)</f>
        <v>#REF!</v>
      </c>
      <c r="M121" s="257" t="e">
        <f t="shared" si="30"/>
        <v>#REF!</v>
      </c>
      <c r="N121" s="257" t="e">
        <f t="shared" si="31"/>
        <v>#REF!</v>
      </c>
      <c r="O121" s="257" t="e">
        <f t="shared" si="32"/>
        <v>#REF!</v>
      </c>
      <c r="P121" s="257" t="e">
        <f t="shared" si="33"/>
        <v>#REF!</v>
      </c>
      <c r="Q121" s="258" t="e">
        <f t="shared" si="34"/>
        <v>#REF!</v>
      </c>
      <c r="R121" s="257" t="e">
        <f t="shared" si="34"/>
        <v>#REF!</v>
      </c>
      <c r="S121" s="257" t="e">
        <f t="shared" si="35"/>
        <v>#REF!</v>
      </c>
      <c r="T121" s="257"/>
      <c r="U121" s="257" t="e">
        <f t="shared" si="36"/>
        <v>#REF!</v>
      </c>
      <c r="V121" s="257" t="e">
        <f t="shared" si="37"/>
        <v>#REF!</v>
      </c>
      <c r="W121" s="257" t="e">
        <f t="shared" si="38"/>
        <v>#REF!</v>
      </c>
      <c r="X121" s="258" t="e">
        <f t="shared" si="39"/>
        <v>#REF!</v>
      </c>
      <c r="Y121" s="258" t="e">
        <f t="shared" si="40"/>
        <v>#REF!</v>
      </c>
      <c r="Z121" s="257" t="e">
        <f t="shared" si="41"/>
        <v>#REF!</v>
      </c>
      <c r="AA121" s="257" t="e">
        <f t="shared" si="42"/>
        <v>#REF!</v>
      </c>
      <c r="AB121" s="257"/>
      <c r="AC121" s="32" t="str">
        <f t="shared" si="43"/>
        <v>BERTAHAP</v>
      </c>
      <c r="AD121" s="259">
        <f t="shared" si="44"/>
        <v>0</v>
      </c>
      <c r="AE121" s="260">
        <v>2</v>
      </c>
      <c r="AF121" s="261"/>
      <c r="AG121" s="257" t="e">
        <f>IF(AF121&gt;#REF!,"LB","KR")</f>
        <v>#REF!</v>
      </c>
      <c r="AH121" s="261">
        <v>1998693000</v>
      </c>
      <c r="AI121" s="261">
        <v>2252846000</v>
      </c>
      <c r="AJ121" s="261">
        <v>2391797000</v>
      </c>
      <c r="AK121" s="262">
        <v>2539318000</v>
      </c>
      <c r="AL121" s="262">
        <v>2391797000</v>
      </c>
      <c r="AM121" s="261">
        <v>2539318000</v>
      </c>
      <c r="AN121" s="261">
        <v>2695937000</v>
      </c>
      <c r="AO121" s="51">
        <v>2535304820</v>
      </c>
      <c r="AP121" s="42">
        <v>2691677080</v>
      </c>
    </row>
    <row r="122" spans="1:42">
      <c r="A122" s="3">
        <f t="shared" si="45"/>
        <v>83</v>
      </c>
      <c r="B122" s="249">
        <v>7</v>
      </c>
      <c r="C122" s="250" t="s">
        <v>154</v>
      </c>
      <c r="D122" s="285">
        <v>20</v>
      </c>
      <c r="E122" s="252"/>
      <c r="F122" s="40" t="s">
        <v>70</v>
      </c>
      <c r="G122" s="253">
        <f t="shared" si="25"/>
        <v>60</v>
      </c>
      <c r="H122" s="253">
        <f t="shared" si="26"/>
        <v>51</v>
      </c>
      <c r="I122" s="254">
        <f t="shared" si="27"/>
        <v>26966806</v>
      </c>
      <c r="J122" s="254">
        <f t="shared" si="28"/>
        <v>2</v>
      </c>
      <c r="K122" s="255">
        <f t="shared" si="29"/>
        <v>0.93</v>
      </c>
      <c r="L122" s="305" t="e">
        <f>SUMIF($AN$4:$AN$22,D122,#REF!)</f>
        <v>#REF!</v>
      </c>
      <c r="M122" s="257" t="e">
        <f t="shared" si="30"/>
        <v>#REF!</v>
      </c>
      <c r="N122" s="257" t="e">
        <f t="shared" si="31"/>
        <v>#REF!</v>
      </c>
      <c r="O122" s="257" t="e">
        <f t="shared" si="32"/>
        <v>#REF!</v>
      </c>
      <c r="P122" s="257" t="e">
        <f t="shared" si="33"/>
        <v>#REF!</v>
      </c>
      <c r="Q122" s="258" t="e">
        <f t="shared" si="34"/>
        <v>#REF!</v>
      </c>
      <c r="R122" s="257" t="e">
        <f t="shared" si="34"/>
        <v>#REF!</v>
      </c>
      <c r="S122" s="257" t="e">
        <f t="shared" si="35"/>
        <v>#REF!</v>
      </c>
      <c r="T122" s="257"/>
      <c r="U122" s="257" t="e">
        <f t="shared" si="36"/>
        <v>#REF!</v>
      </c>
      <c r="V122" s="257" t="e">
        <f t="shared" si="37"/>
        <v>#REF!</v>
      </c>
      <c r="W122" s="257" t="e">
        <f t="shared" si="38"/>
        <v>#REF!</v>
      </c>
      <c r="X122" s="258" t="e">
        <f t="shared" si="39"/>
        <v>#REF!</v>
      </c>
      <c r="Y122" s="258" t="e">
        <f t="shared" si="40"/>
        <v>#REF!</v>
      </c>
      <c r="Z122" s="257" t="e">
        <f t="shared" si="41"/>
        <v>#REF!</v>
      </c>
      <c r="AA122" s="257" t="e">
        <f t="shared" si="42"/>
        <v>#REF!</v>
      </c>
      <c r="AB122" s="257"/>
      <c r="AC122" s="32" t="str">
        <f t="shared" si="43"/>
        <v>BERTAHAP</v>
      </c>
      <c r="AD122" s="259">
        <f t="shared" si="44"/>
        <v>0</v>
      </c>
      <c r="AE122" s="260">
        <v>2</v>
      </c>
      <c r="AF122" s="261"/>
      <c r="AG122" s="257" t="e">
        <f>IF(AF122&gt;#REF!,"LB","KR")</f>
        <v>#REF!</v>
      </c>
      <c r="AH122" s="261">
        <v>1199216000</v>
      </c>
      <c r="AI122" s="261">
        <v>1351708000</v>
      </c>
      <c r="AJ122" s="261">
        <v>1435078000</v>
      </c>
      <c r="AK122" s="262">
        <v>1523591000</v>
      </c>
      <c r="AL122" s="262">
        <v>1435078000</v>
      </c>
      <c r="AM122" s="261">
        <v>1523591000</v>
      </c>
      <c r="AN122" s="261">
        <v>1617563000</v>
      </c>
      <c r="AO122" s="51">
        <v>1521182680</v>
      </c>
      <c r="AP122" s="42">
        <v>1615006460</v>
      </c>
    </row>
    <row r="123" spans="1:42">
      <c r="A123" s="3">
        <f t="shared" si="45"/>
        <v>84</v>
      </c>
      <c r="B123" s="249">
        <v>8</v>
      </c>
      <c r="C123" s="250" t="s">
        <v>154</v>
      </c>
      <c r="D123" s="285">
        <v>22</v>
      </c>
      <c r="E123" s="252"/>
      <c r="F123" s="40" t="s">
        <v>89</v>
      </c>
      <c r="G123" s="253">
        <f t="shared" si="25"/>
        <v>81</v>
      </c>
      <c r="H123" s="253">
        <f t="shared" si="26"/>
        <v>70</v>
      </c>
      <c r="I123" s="254">
        <f t="shared" si="27"/>
        <v>26966806</v>
      </c>
      <c r="J123" s="254">
        <f t="shared" si="28"/>
        <v>4</v>
      </c>
      <c r="K123" s="255">
        <f t="shared" si="29"/>
        <v>0.97</v>
      </c>
      <c r="L123" s="305" t="e">
        <f>SUMIF($AN$4:$AN$22,D123,#REF!)</f>
        <v>#REF!</v>
      </c>
      <c r="M123" s="257" t="e">
        <f t="shared" si="30"/>
        <v>#REF!</v>
      </c>
      <c r="N123" s="257" t="e">
        <f t="shared" si="31"/>
        <v>#REF!</v>
      </c>
      <c r="O123" s="257" t="e">
        <f t="shared" si="32"/>
        <v>#REF!</v>
      </c>
      <c r="P123" s="257" t="e">
        <f t="shared" si="33"/>
        <v>#REF!</v>
      </c>
      <c r="Q123" s="258" t="e">
        <f t="shared" si="34"/>
        <v>#REF!</v>
      </c>
      <c r="R123" s="257" t="e">
        <f t="shared" si="34"/>
        <v>#REF!</v>
      </c>
      <c r="S123" s="257" t="e">
        <f t="shared" si="35"/>
        <v>#REF!</v>
      </c>
      <c r="T123" s="257"/>
      <c r="U123" s="257" t="e">
        <f t="shared" si="36"/>
        <v>#REF!</v>
      </c>
      <c r="V123" s="257" t="e">
        <f t="shared" si="37"/>
        <v>#REF!</v>
      </c>
      <c r="W123" s="257" t="e">
        <f t="shared" si="38"/>
        <v>#REF!</v>
      </c>
      <c r="X123" s="258" t="e">
        <f t="shared" si="39"/>
        <v>#REF!</v>
      </c>
      <c r="Y123" s="258" t="e">
        <f t="shared" si="40"/>
        <v>#REF!</v>
      </c>
      <c r="Z123" s="257" t="e">
        <f t="shared" si="41"/>
        <v>#REF!</v>
      </c>
      <c r="AA123" s="257" t="e">
        <f t="shared" si="42"/>
        <v>#REF!</v>
      </c>
      <c r="AB123" s="257"/>
      <c r="AC123" s="32" t="str">
        <f t="shared" si="43"/>
        <v>BERTAHAP</v>
      </c>
      <c r="AD123" s="259">
        <f t="shared" si="44"/>
        <v>0</v>
      </c>
      <c r="AE123" s="260">
        <v>2</v>
      </c>
      <c r="AF123" s="261"/>
      <c r="AG123" s="257" t="e">
        <f>IF(AF123&gt;#REF!,"LB","KR")</f>
        <v>#REF!</v>
      </c>
      <c r="AH123" s="261">
        <v>1716778000</v>
      </c>
      <c r="AI123" s="261">
        <v>1935083000</v>
      </c>
      <c r="AJ123" s="261">
        <v>2054434000</v>
      </c>
      <c r="AK123" s="262">
        <v>2181147000</v>
      </c>
      <c r="AL123" s="262">
        <v>2054434000</v>
      </c>
      <c r="AM123" s="261">
        <v>2181147000</v>
      </c>
      <c r="AN123" s="261">
        <v>2315676000</v>
      </c>
      <c r="AO123" s="51">
        <v>2177700040</v>
      </c>
      <c r="AP123" s="42">
        <v>2312015820</v>
      </c>
    </row>
    <row r="124" spans="1:42">
      <c r="A124" s="3">
        <f t="shared" si="45"/>
        <v>85</v>
      </c>
      <c r="B124" s="249">
        <v>1</v>
      </c>
      <c r="C124" s="250" t="s">
        <v>155</v>
      </c>
      <c r="D124" s="251" t="s">
        <v>24</v>
      </c>
      <c r="E124" s="252"/>
      <c r="F124" s="40" t="s">
        <v>39</v>
      </c>
      <c r="G124" s="253">
        <f t="shared" si="25"/>
        <v>113</v>
      </c>
      <c r="H124" s="253">
        <f t="shared" si="26"/>
        <v>101</v>
      </c>
      <c r="I124" s="254">
        <f t="shared" si="27"/>
        <v>26966806</v>
      </c>
      <c r="J124" s="254">
        <f t="shared" si="28"/>
        <v>6</v>
      </c>
      <c r="K124" s="255">
        <f t="shared" si="29"/>
        <v>0.95</v>
      </c>
      <c r="L124" s="256" t="e">
        <f>SUMIF($AN$4:$AN$22,D124,#REF!)</f>
        <v>#REF!</v>
      </c>
      <c r="M124" s="257" t="e">
        <f t="shared" si="30"/>
        <v>#REF!</v>
      </c>
      <c r="N124" s="257" t="e">
        <f t="shared" si="31"/>
        <v>#REF!</v>
      </c>
      <c r="O124" s="257" t="e">
        <f t="shared" si="32"/>
        <v>#REF!</v>
      </c>
      <c r="P124" s="257" t="e">
        <f t="shared" si="33"/>
        <v>#REF!</v>
      </c>
      <c r="Q124" s="258" t="e">
        <f t="shared" si="34"/>
        <v>#REF!</v>
      </c>
      <c r="R124" s="257" t="e">
        <f t="shared" si="34"/>
        <v>#REF!</v>
      </c>
      <c r="S124" s="257" t="e">
        <f t="shared" si="35"/>
        <v>#REF!</v>
      </c>
      <c r="T124" s="257"/>
      <c r="U124" s="257" t="e">
        <f t="shared" si="36"/>
        <v>#REF!</v>
      </c>
      <c r="V124" s="257" t="e">
        <f t="shared" si="37"/>
        <v>#REF!</v>
      </c>
      <c r="W124" s="257" t="e">
        <f t="shared" si="38"/>
        <v>#REF!</v>
      </c>
      <c r="X124" s="258" t="e">
        <f t="shared" si="39"/>
        <v>#REF!</v>
      </c>
      <c r="Y124" s="258" t="e">
        <f t="shared" si="40"/>
        <v>#REF!</v>
      </c>
      <c r="Z124" s="257" t="e">
        <f t="shared" si="41"/>
        <v>#REF!</v>
      </c>
      <c r="AA124" s="257" t="e">
        <f t="shared" si="42"/>
        <v>#REF!</v>
      </c>
      <c r="AB124" s="257"/>
      <c r="AC124" s="32" t="str">
        <f t="shared" si="43"/>
        <v>BERTAHAP</v>
      </c>
      <c r="AD124" s="259">
        <f t="shared" si="44"/>
        <v>0</v>
      </c>
      <c r="AE124" s="260">
        <v>2</v>
      </c>
      <c r="AF124" s="261"/>
      <c r="AG124" s="257" t="e">
        <f>IF(AF124&gt;#REF!,"LB","KR")</f>
        <v>#REF!</v>
      </c>
      <c r="AH124" s="261">
        <v>2402207000</v>
      </c>
      <c r="AI124" s="261">
        <v>2707671000</v>
      </c>
      <c r="AJ124" s="261">
        <v>2874674000</v>
      </c>
      <c r="AK124" s="262">
        <v>3051978000</v>
      </c>
      <c r="AL124" s="262">
        <v>2874674000</v>
      </c>
      <c r="AM124" s="261">
        <v>3051978000</v>
      </c>
      <c r="AN124" s="261">
        <v>3240217000</v>
      </c>
      <c r="AO124" s="51">
        <v>3047154440</v>
      </c>
      <c r="AP124" s="42">
        <v>3235096680</v>
      </c>
    </row>
    <row r="125" spans="1:42">
      <c r="A125" s="3">
        <f t="shared" si="45"/>
        <v>86</v>
      </c>
      <c r="B125" s="249">
        <v>2</v>
      </c>
      <c r="C125" s="250" t="s">
        <v>155</v>
      </c>
      <c r="D125" s="251" t="s">
        <v>35</v>
      </c>
      <c r="E125" s="252"/>
      <c r="F125" s="40" t="s">
        <v>42</v>
      </c>
      <c r="G125" s="253">
        <f t="shared" si="25"/>
        <v>78</v>
      </c>
      <c r="H125" s="253">
        <f t="shared" si="26"/>
        <v>66</v>
      </c>
      <c r="I125" s="254">
        <f t="shared" si="27"/>
        <v>26966806</v>
      </c>
      <c r="J125" s="254">
        <f t="shared" si="28"/>
        <v>2</v>
      </c>
      <c r="K125" s="255">
        <f t="shared" si="29"/>
        <v>0.93</v>
      </c>
      <c r="L125" s="256" t="e">
        <f>SUMIF($AN$4:$AN$22,D125,#REF!)</f>
        <v>#REF!</v>
      </c>
      <c r="M125" s="257" t="e">
        <f t="shared" si="30"/>
        <v>#REF!</v>
      </c>
      <c r="N125" s="257" t="e">
        <f t="shared" si="31"/>
        <v>#REF!</v>
      </c>
      <c r="O125" s="257" t="e">
        <f t="shared" si="32"/>
        <v>#REF!</v>
      </c>
      <c r="P125" s="257" t="e">
        <f t="shared" si="33"/>
        <v>#REF!</v>
      </c>
      <c r="Q125" s="258" t="e">
        <f t="shared" si="34"/>
        <v>#REF!</v>
      </c>
      <c r="R125" s="257" t="e">
        <f t="shared" si="34"/>
        <v>#REF!</v>
      </c>
      <c r="S125" s="257" t="e">
        <f t="shared" si="35"/>
        <v>#REF!</v>
      </c>
      <c r="T125" s="257"/>
      <c r="U125" s="257" t="e">
        <f t="shared" si="36"/>
        <v>#REF!</v>
      </c>
      <c r="V125" s="257" t="e">
        <f t="shared" si="37"/>
        <v>#REF!</v>
      </c>
      <c r="W125" s="257" t="e">
        <f t="shared" si="38"/>
        <v>#REF!</v>
      </c>
      <c r="X125" s="258" t="e">
        <f t="shared" si="39"/>
        <v>#REF!</v>
      </c>
      <c r="Y125" s="258" t="e">
        <f t="shared" si="40"/>
        <v>#REF!</v>
      </c>
      <c r="Z125" s="257" t="e">
        <f t="shared" si="41"/>
        <v>#REF!</v>
      </c>
      <c r="AA125" s="257" t="e">
        <f t="shared" si="42"/>
        <v>#REF!</v>
      </c>
      <c r="AB125" s="257"/>
      <c r="AC125" s="32" t="str">
        <f t="shared" si="43"/>
        <v>BERTAHAP</v>
      </c>
      <c r="AD125" s="259">
        <f t="shared" si="44"/>
        <v>0</v>
      </c>
      <c r="AE125" s="260">
        <v>2</v>
      </c>
      <c r="AF125" s="261"/>
      <c r="AG125" s="257" t="e">
        <f>IF(AF125&gt;#REF!,"LB","KR")</f>
        <v>#REF!</v>
      </c>
      <c r="AH125" s="261">
        <v>1536712000</v>
      </c>
      <c r="AI125" s="261">
        <v>1732119000</v>
      </c>
      <c r="AJ125" s="261">
        <v>1838953000</v>
      </c>
      <c r="AK125" s="262">
        <v>1952375000</v>
      </c>
      <c r="AL125" s="262">
        <v>1838953000</v>
      </c>
      <c r="AM125" s="261">
        <v>1952375000</v>
      </c>
      <c r="AN125" s="261">
        <v>2072794000</v>
      </c>
      <c r="AO125" s="51">
        <v>1949290180</v>
      </c>
      <c r="AP125" s="42">
        <v>2069517500</v>
      </c>
    </row>
    <row r="126" spans="1:42">
      <c r="A126" s="3">
        <f t="shared" si="45"/>
        <v>87</v>
      </c>
      <c r="B126" s="249">
        <v>3</v>
      </c>
      <c r="C126" s="250" t="s">
        <v>155</v>
      </c>
      <c r="D126" s="251" t="s">
        <v>41</v>
      </c>
      <c r="E126" s="252"/>
      <c r="F126" s="40" t="s">
        <v>45</v>
      </c>
      <c r="G126" s="253">
        <f t="shared" si="25"/>
        <v>60</v>
      </c>
      <c r="H126" s="253">
        <f t="shared" si="26"/>
        <v>52</v>
      </c>
      <c r="I126" s="254">
        <f t="shared" si="27"/>
        <v>26966806</v>
      </c>
      <c r="J126" s="254">
        <f t="shared" si="28"/>
        <v>2</v>
      </c>
      <c r="K126" s="255">
        <f t="shared" si="29"/>
        <v>0.93</v>
      </c>
      <c r="L126" s="256" t="e">
        <f>SUMIF($AN$4:$AN$22,D126,#REF!)</f>
        <v>#REF!</v>
      </c>
      <c r="M126" s="257" t="e">
        <f t="shared" si="30"/>
        <v>#REF!</v>
      </c>
      <c r="N126" s="257" t="e">
        <f t="shared" si="31"/>
        <v>#REF!</v>
      </c>
      <c r="O126" s="257" t="e">
        <f t="shared" si="32"/>
        <v>#REF!</v>
      </c>
      <c r="P126" s="257" t="e">
        <f t="shared" si="33"/>
        <v>#REF!</v>
      </c>
      <c r="Q126" s="258" t="e">
        <f t="shared" si="34"/>
        <v>#REF!</v>
      </c>
      <c r="R126" s="257" t="e">
        <f t="shared" si="34"/>
        <v>#REF!</v>
      </c>
      <c r="S126" s="257" t="e">
        <f t="shared" si="35"/>
        <v>#REF!</v>
      </c>
      <c r="T126" s="257"/>
      <c r="U126" s="257" t="e">
        <f t="shared" si="36"/>
        <v>#REF!</v>
      </c>
      <c r="V126" s="257" t="e">
        <f t="shared" si="37"/>
        <v>#REF!</v>
      </c>
      <c r="W126" s="257" t="e">
        <f t="shared" si="38"/>
        <v>#REF!</v>
      </c>
      <c r="X126" s="258" t="e">
        <f t="shared" si="39"/>
        <v>#REF!</v>
      </c>
      <c r="Y126" s="258" t="e">
        <f t="shared" si="40"/>
        <v>#REF!</v>
      </c>
      <c r="Z126" s="257" t="e">
        <f t="shared" si="41"/>
        <v>#REF!</v>
      </c>
      <c r="AA126" s="257" t="e">
        <f t="shared" si="42"/>
        <v>#REF!</v>
      </c>
      <c r="AB126" s="257"/>
      <c r="AC126" s="32" t="str">
        <f t="shared" si="43"/>
        <v>BERTAHAP</v>
      </c>
      <c r="AD126" s="259">
        <f t="shared" si="44"/>
        <v>0</v>
      </c>
      <c r="AE126" s="260">
        <v>2</v>
      </c>
      <c r="AF126" s="261"/>
      <c r="AG126" s="257" t="e">
        <f>IF(AF126&gt;#REF!,"LB","KR")</f>
        <v>#REF!</v>
      </c>
      <c r="AH126" s="261">
        <v>1210743000</v>
      </c>
      <c r="AI126" s="261">
        <v>1364700000</v>
      </c>
      <c r="AJ126" s="261">
        <v>1448872000</v>
      </c>
      <c r="AK126" s="262">
        <v>1538235000</v>
      </c>
      <c r="AL126" s="262">
        <v>1448872000</v>
      </c>
      <c r="AM126" s="261">
        <v>1538235000</v>
      </c>
      <c r="AN126" s="261">
        <v>1633110000</v>
      </c>
      <c r="AO126" s="51">
        <v>1535804320</v>
      </c>
      <c r="AP126" s="42">
        <v>1630529100</v>
      </c>
    </row>
    <row r="127" spans="1:42">
      <c r="A127" s="3">
        <f t="shared" si="45"/>
        <v>88</v>
      </c>
      <c r="B127" s="249">
        <v>4</v>
      </c>
      <c r="C127" s="250" t="s">
        <v>155</v>
      </c>
      <c r="D127" s="251">
        <v>10</v>
      </c>
      <c r="E127" s="252"/>
      <c r="F127" s="40" t="s">
        <v>48</v>
      </c>
      <c r="G127" s="253">
        <f t="shared" si="25"/>
        <v>74</v>
      </c>
      <c r="H127" s="253">
        <f t="shared" si="26"/>
        <v>63</v>
      </c>
      <c r="I127" s="254">
        <f t="shared" si="27"/>
        <v>26966806</v>
      </c>
      <c r="J127" s="254">
        <f t="shared" si="28"/>
        <v>2</v>
      </c>
      <c r="K127" s="255">
        <f t="shared" si="29"/>
        <v>0.93</v>
      </c>
      <c r="L127" s="256" t="e">
        <f>SUMIF($AN$4:$AN$22,D127,#REF!)</f>
        <v>#REF!</v>
      </c>
      <c r="M127" s="257" t="e">
        <f t="shared" si="30"/>
        <v>#REF!</v>
      </c>
      <c r="N127" s="257" t="e">
        <f t="shared" si="31"/>
        <v>#REF!</v>
      </c>
      <c r="O127" s="257" t="e">
        <f t="shared" si="32"/>
        <v>#REF!</v>
      </c>
      <c r="P127" s="257" t="e">
        <f t="shared" si="33"/>
        <v>#REF!</v>
      </c>
      <c r="Q127" s="258" t="e">
        <f t="shared" si="34"/>
        <v>#REF!</v>
      </c>
      <c r="R127" s="257" t="e">
        <f t="shared" si="34"/>
        <v>#REF!</v>
      </c>
      <c r="S127" s="257" t="e">
        <f t="shared" si="35"/>
        <v>#REF!</v>
      </c>
      <c r="T127" s="257"/>
      <c r="U127" s="257" t="e">
        <f t="shared" si="36"/>
        <v>#REF!</v>
      </c>
      <c r="V127" s="257" t="e">
        <f t="shared" si="37"/>
        <v>#REF!</v>
      </c>
      <c r="W127" s="257" t="e">
        <f t="shared" si="38"/>
        <v>#REF!</v>
      </c>
      <c r="X127" s="258" t="e">
        <f t="shared" si="39"/>
        <v>#REF!</v>
      </c>
      <c r="Y127" s="258" t="e">
        <f t="shared" si="40"/>
        <v>#REF!</v>
      </c>
      <c r="Z127" s="257" t="e">
        <f t="shared" si="41"/>
        <v>#REF!</v>
      </c>
      <c r="AA127" s="257" t="e">
        <f t="shared" si="42"/>
        <v>#REF!</v>
      </c>
      <c r="AB127" s="257"/>
      <c r="AC127" s="32" t="str">
        <f t="shared" si="43"/>
        <v>BERTAHAP</v>
      </c>
      <c r="AD127" s="259">
        <f t="shared" si="44"/>
        <v>0</v>
      </c>
      <c r="AE127" s="260">
        <v>2</v>
      </c>
      <c r="AF127" s="261"/>
      <c r="AG127" s="257" t="e">
        <f>IF(AF127&gt;#REF!,"LB","KR")</f>
        <v>#REF!</v>
      </c>
      <c r="AH127" s="261">
        <v>1466861000</v>
      </c>
      <c r="AI127" s="261">
        <v>1653387000</v>
      </c>
      <c r="AJ127" s="261">
        <v>1755364000</v>
      </c>
      <c r="AK127" s="262">
        <v>1863631000</v>
      </c>
      <c r="AL127" s="262">
        <v>1755364000</v>
      </c>
      <c r="AM127" s="261">
        <v>1863631000</v>
      </c>
      <c r="AN127" s="261">
        <v>1978576000</v>
      </c>
      <c r="AO127" s="51">
        <v>1860685840</v>
      </c>
      <c r="AP127" s="42">
        <v>1975448860</v>
      </c>
    </row>
    <row r="128" spans="1:42">
      <c r="A128" s="3">
        <f t="shared" si="45"/>
        <v>89</v>
      </c>
      <c r="B128" s="249">
        <v>5</v>
      </c>
      <c r="C128" s="250" t="s">
        <v>155</v>
      </c>
      <c r="D128" s="285">
        <v>12</v>
      </c>
      <c r="E128" s="252"/>
      <c r="F128" s="40" t="s">
        <v>50</v>
      </c>
      <c r="G128" s="253">
        <f t="shared" si="25"/>
        <v>67</v>
      </c>
      <c r="H128" s="253">
        <f t="shared" si="26"/>
        <v>57</v>
      </c>
      <c r="I128" s="254">
        <f t="shared" si="27"/>
        <v>26966806</v>
      </c>
      <c r="J128" s="254">
        <f t="shared" si="28"/>
        <v>2</v>
      </c>
      <c r="K128" s="255">
        <f t="shared" si="29"/>
        <v>0.93</v>
      </c>
      <c r="L128" s="256" t="e">
        <f>SUMIF($AN$4:$AN$22,D128,#REF!)</f>
        <v>#REF!</v>
      </c>
      <c r="M128" s="257" t="e">
        <f t="shared" si="30"/>
        <v>#REF!</v>
      </c>
      <c r="N128" s="257" t="e">
        <f t="shared" si="31"/>
        <v>#REF!</v>
      </c>
      <c r="O128" s="257" t="e">
        <f t="shared" si="32"/>
        <v>#REF!</v>
      </c>
      <c r="P128" s="257" t="e">
        <f t="shared" si="33"/>
        <v>#REF!</v>
      </c>
      <c r="Q128" s="258" t="e">
        <f t="shared" si="34"/>
        <v>#REF!</v>
      </c>
      <c r="R128" s="257" t="e">
        <f t="shared" si="34"/>
        <v>#REF!</v>
      </c>
      <c r="S128" s="257" t="e">
        <f t="shared" si="35"/>
        <v>#REF!</v>
      </c>
      <c r="T128" s="257"/>
      <c r="U128" s="257" t="e">
        <f t="shared" si="36"/>
        <v>#REF!</v>
      </c>
      <c r="V128" s="257" t="e">
        <f t="shared" si="37"/>
        <v>#REF!</v>
      </c>
      <c r="W128" s="257" t="e">
        <f t="shared" si="38"/>
        <v>#REF!</v>
      </c>
      <c r="X128" s="258" t="e">
        <f t="shared" si="39"/>
        <v>#REF!</v>
      </c>
      <c r="Y128" s="258" t="e">
        <f t="shared" si="40"/>
        <v>#REF!</v>
      </c>
      <c r="Z128" s="257" t="e">
        <f t="shared" si="41"/>
        <v>#REF!</v>
      </c>
      <c r="AA128" s="257" t="e">
        <f t="shared" si="42"/>
        <v>#REF!</v>
      </c>
      <c r="AB128" s="257"/>
      <c r="AC128" s="32" t="str">
        <f t="shared" si="43"/>
        <v>BERTAHAP</v>
      </c>
      <c r="AD128" s="259">
        <f t="shared" si="44"/>
        <v>0</v>
      </c>
      <c r="AE128" s="260">
        <v>2</v>
      </c>
      <c r="AF128" s="261"/>
      <c r="AG128" s="257" t="e">
        <f>IF(AF128&gt;#REF!,"LB","KR")</f>
        <v>#REF!</v>
      </c>
      <c r="AH128" s="261">
        <v>1327160000</v>
      </c>
      <c r="AI128" s="261">
        <v>1495921000</v>
      </c>
      <c r="AJ128" s="261">
        <v>1588187000</v>
      </c>
      <c r="AK128" s="262">
        <v>1686142000</v>
      </c>
      <c r="AL128" s="262">
        <v>1588187000</v>
      </c>
      <c r="AM128" s="261">
        <v>1686142000</v>
      </c>
      <c r="AN128" s="261">
        <v>1790140000</v>
      </c>
      <c r="AO128" s="51">
        <v>1683478220</v>
      </c>
      <c r="AP128" s="42">
        <v>1787310520</v>
      </c>
    </row>
    <row r="129" spans="1:42">
      <c r="A129" s="3">
        <f t="shared" si="45"/>
        <v>90</v>
      </c>
      <c r="B129" s="249">
        <v>6</v>
      </c>
      <c r="C129" s="250" t="s">
        <v>155</v>
      </c>
      <c r="D129" s="251">
        <v>16</v>
      </c>
      <c r="E129" s="252"/>
      <c r="F129" s="40" t="s">
        <v>52</v>
      </c>
      <c r="G129" s="253">
        <f t="shared" si="25"/>
        <v>71</v>
      </c>
      <c r="H129" s="253">
        <f t="shared" si="26"/>
        <v>63</v>
      </c>
      <c r="I129" s="254">
        <f t="shared" si="27"/>
        <v>26966806</v>
      </c>
      <c r="J129" s="254">
        <f t="shared" si="28"/>
        <v>2</v>
      </c>
      <c r="K129" s="255">
        <f t="shared" si="29"/>
        <v>0.93</v>
      </c>
      <c r="L129" s="256" t="e">
        <f>SUMIF($AN$4:$AN$22,D129,#REF!)</f>
        <v>#REF!</v>
      </c>
      <c r="M129" s="257" t="e">
        <f t="shared" si="30"/>
        <v>#REF!</v>
      </c>
      <c r="N129" s="257" t="e">
        <f t="shared" si="31"/>
        <v>#REF!</v>
      </c>
      <c r="O129" s="257" t="e">
        <f t="shared" si="32"/>
        <v>#REF!</v>
      </c>
      <c r="P129" s="257" t="e">
        <f t="shared" si="33"/>
        <v>#REF!</v>
      </c>
      <c r="Q129" s="258" t="e">
        <f t="shared" si="34"/>
        <v>#REF!</v>
      </c>
      <c r="R129" s="257" t="e">
        <f t="shared" si="34"/>
        <v>#REF!</v>
      </c>
      <c r="S129" s="257" t="e">
        <f t="shared" si="35"/>
        <v>#REF!</v>
      </c>
      <c r="T129" s="257"/>
      <c r="U129" s="257" t="e">
        <f t="shared" si="36"/>
        <v>#REF!</v>
      </c>
      <c r="V129" s="257" t="e">
        <f t="shared" si="37"/>
        <v>#REF!</v>
      </c>
      <c r="W129" s="257" t="e">
        <f t="shared" si="38"/>
        <v>#REF!</v>
      </c>
      <c r="X129" s="258" t="e">
        <f t="shared" si="39"/>
        <v>#REF!</v>
      </c>
      <c r="Y129" s="258" t="e">
        <f t="shared" si="40"/>
        <v>#REF!</v>
      </c>
      <c r="Z129" s="257" t="e">
        <f t="shared" si="41"/>
        <v>#REF!</v>
      </c>
      <c r="AA129" s="257" t="e">
        <f t="shared" si="42"/>
        <v>#REF!</v>
      </c>
      <c r="AB129" s="257"/>
      <c r="AC129" s="32" t="str">
        <f t="shared" si="43"/>
        <v>BERTAHAP</v>
      </c>
      <c r="AD129" s="259">
        <f t="shared" si="44"/>
        <v>0</v>
      </c>
      <c r="AE129" s="260">
        <v>2</v>
      </c>
      <c r="AF129" s="261"/>
      <c r="AG129" s="257" t="e">
        <f>IF(AF129&gt;#REF!,"LB","KR")</f>
        <v>#REF!</v>
      </c>
      <c r="AH129" s="261">
        <v>1466861000</v>
      </c>
      <c r="AI129" s="261">
        <v>1653387000</v>
      </c>
      <c r="AJ129" s="261">
        <v>1755364000</v>
      </c>
      <c r="AK129" s="262">
        <v>1863631000</v>
      </c>
      <c r="AL129" s="262">
        <v>1755364000</v>
      </c>
      <c r="AM129" s="261">
        <v>1863631000</v>
      </c>
      <c r="AN129" s="261">
        <v>1978576000</v>
      </c>
      <c r="AO129" s="51">
        <v>1860685840</v>
      </c>
      <c r="AP129" s="42">
        <v>1975448860</v>
      </c>
    </row>
    <row r="130" spans="1:42">
      <c r="A130" s="3">
        <f t="shared" si="45"/>
        <v>91</v>
      </c>
      <c r="B130" s="249">
        <v>7</v>
      </c>
      <c r="C130" s="250" t="s">
        <v>155</v>
      </c>
      <c r="D130" s="285">
        <v>18</v>
      </c>
      <c r="E130" s="252"/>
      <c r="F130" s="40" t="s">
        <v>54</v>
      </c>
      <c r="G130" s="253">
        <f t="shared" si="25"/>
        <v>97</v>
      </c>
      <c r="H130" s="253">
        <f t="shared" si="26"/>
        <v>85</v>
      </c>
      <c r="I130" s="254">
        <f t="shared" si="27"/>
        <v>26966806</v>
      </c>
      <c r="J130" s="254">
        <f t="shared" si="28"/>
        <v>2</v>
      </c>
      <c r="K130" s="255">
        <f t="shared" si="29"/>
        <v>0.93</v>
      </c>
      <c r="L130" s="256" t="e">
        <f>SUMIF($AN$4:$AN$22,D130,#REF!)</f>
        <v>#REF!</v>
      </c>
      <c r="M130" s="257" t="e">
        <f t="shared" si="30"/>
        <v>#REF!</v>
      </c>
      <c r="N130" s="257" t="e">
        <f t="shared" si="31"/>
        <v>#REF!</v>
      </c>
      <c r="O130" s="257" t="e">
        <f t="shared" si="32"/>
        <v>#REF!</v>
      </c>
      <c r="P130" s="257" t="e">
        <f t="shared" si="33"/>
        <v>#REF!</v>
      </c>
      <c r="Q130" s="258" t="e">
        <f t="shared" si="34"/>
        <v>#REF!</v>
      </c>
      <c r="R130" s="257" t="e">
        <f t="shared" si="34"/>
        <v>#REF!</v>
      </c>
      <c r="S130" s="257" t="e">
        <f t="shared" si="35"/>
        <v>#REF!</v>
      </c>
      <c r="T130" s="257"/>
      <c r="U130" s="257" t="e">
        <f t="shared" si="36"/>
        <v>#REF!</v>
      </c>
      <c r="V130" s="257" t="e">
        <f t="shared" si="37"/>
        <v>#REF!</v>
      </c>
      <c r="W130" s="257" t="e">
        <f t="shared" si="38"/>
        <v>#REF!</v>
      </c>
      <c r="X130" s="258" t="e">
        <f t="shared" si="39"/>
        <v>#REF!</v>
      </c>
      <c r="Y130" s="258" t="e">
        <f t="shared" si="40"/>
        <v>#REF!</v>
      </c>
      <c r="Z130" s="257" t="e">
        <f t="shared" si="41"/>
        <v>#REF!</v>
      </c>
      <c r="AA130" s="257" t="e">
        <f t="shared" si="42"/>
        <v>#REF!</v>
      </c>
      <c r="AB130" s="257"/>
      <c r="AC130" s="32" t="str">
        <f t="shared" si="43"/>
        <v>BERTAHAP</v>
      </c>
      <c r="AD130" s="259">
        <f t="shared" si="44"/>
        <v>0</v>
      </c>
      <c r="AE130" s="260">
        <v>2</v>
      </c>
      <c r="AF130" s="261"/>
      <c r="AG130" s="257" t="e">
        <f>IF(AF130&gt;#REF!,"LB","KR")</f>
        <v>#REF!</v>
      </c>
      <c r="AH130" s="261">
        <v>1979098000</v>
      </c>
      <c r="AI130" s="261">
        <v>2230760000</v>
      </c>
      <c r="AJ130" s="261">
        <v>2368348000</v>
      </c>
      <c r="AK130" s="262">
        <v>2514423000</v>
      </c>
      <c r="AL130" s="262">
        <v>2368348000</v>
      </c>
      <c r="AM130" s="261">
        <v>2514423000</v>
      </c>
      <c r="AN130" s="261">
        <v>2669507000</v>
      </c>
      <c r="AO130" s="51">
        <v>2510448880</v>
      </c>
      <c r="AP130" s="42">
        <v>2665288380</v>
      </c>
    </row>
    <row r="131" spans="1:42">
      <c r="A131" s="3">
        <f t="shared" si="45"/>
        <v>92</v>
      </c>
      <c r="B131" s="249">
        <v>8</v>
      </c>
      <c r="C131" s="250" t="s">
        <v>155</v>
      </c>
      <c r="D131" s="285">
        <v>20</v>
      </c>
      <c r="E131" s="252"/>
      <c r="F131" s="40" t="s">
        <v>70</v>
      </c>
      <c r="G131" s="253">
        <f t="shared" si="25"/>
        <v>60</v>
      </c>
      <c r="H131" s="253">
        <f t="shared" si="26"/>
        <v>51</v>
      </c>
      <c r="I131" s="254">
        <f t="shared" si="27"/>
        <v>26966806</v>
      </c>
      <c r="J131" s="254">
        <f t="shared" si="28"/>
        <v>2</v>
      </c>
      <c r="K131" s="255">
        <f t="shared" si="29"/>
        <v>0.93</v>
      </c>
      <c r="L131" s="256" t="e">
        <f>SUMIF($AN$4:$AN$22,D131,#REF!)</f>
        <v>#REF!</v>
      </c>
      <c r="M131" s="257" t="e">
        <f t="shared" si="30"/>
        <v>#REF!</v>
      </c>
      <c r="N131" s="257" t="e">
        <f t="shared" si="31"/>
        <v>#REF!</v>
      </c>
      <c r="O131" s="257" t="e">
        <f t="shared" si="32"/>
        <v>#REF!</v>
      </c>
      <c r="P131" s="257" t="e">
        <f t="shared" si="33"/>
        <v>#REF!</v>
      </c>
      <c r="Q131" s="258" t="e">
        <f t="shared" si="34"/>
        <v>#REF!</v>
      </c>
      <c r="R131" s="257" t="e">
        <f t="shared" si="34"/>
        <v>#REF!</v>
      </c>
      <c r="S131" s="257" t="e">
        <f t="shared" si="35"/>
        <v>#REF!</v>
      </c>
      <c r="T131" s="257"/>
      <c r="U131" s="257" t="e">
        <f t="shared" si="36"/>
        <v>#REF!</v>
      </c>
      <c r="V131" s="257" t="e">
        <f t="shared" si="37"/>
        <v>#REF!</v>
      </c>
      <c r="W131" s="257" t="e">
        <f t="shared" si="38"/>
        <v>#REF!</v>
      </c>
      <c r="X131" s="258" t="e">
        <f t="shared" si="39"/>
        <v>#REF!</v>
      </c>
      <c r="Y131" s="258" t="e">
        <f t="shared" si="40"/>
        <v>#REF!</v>
      </c>
      <c r="Z131" s="257" t="e">
        <f t="shared" si="41"/>
        <v>#REF!</v>
      </c>
      <c r="AA131" s="257" t="e">
        <f t="shared" si="42"/>
        <v>#REF!</v>
      </c>
      <c r="AB131" s="257"/>
      <c r="AC131" s="32" t="str">
        <f t="shared" si="43"/>
        <v>BERTAHAP</v>
      </c>
      <c r="AD131" s="259">
        <f t="shared" si="44"/>
        <v>0</v>
      </c>
      <c r="AE131" s="260">
        <v>2</v>
      </c>
      <c r="AF131" s="261"/>
      <c r="AG131" s="257" t="e">
        <f>IF(AF131&gt;#REF!,"LB","KR")</f>
        <v>#REF!</v>
      </c>
      <c r="AH131" s="261">
        <v>1187459000</v>
      </c>
      <c r="AI131" s="261">
        <v>1338456000</v>
      </c>
      <c r="AJ131" s="261">
        <v>1421009000</v>
      </c>
      <c r="AK131" s="262">
        <v>1508654000</v>
      </c>
      <c r="AL131" s="262">
        <v>1421009000</v>
      </c>
      <c r="AM131" s="261">
        <v>1508654000</v>
      </c>
      <c r="AN131" s="261">
        <v>1601704000</v>
      </c>
      <c r="AO131" s="51">
        <v>1506269540</v>
      </c>
      <c r="AP131" s="42">
        <v>1599173240</v>
      </c>
    </row>
    <row r="132" spans="1:42">
      <c r="A132" s="3">
        <f t="shared" si="45"/>
        <v>93</v>
      </c>
      <c r="B132" s="249">
        <v>9</v>
      </c>
      <c r="C132" s="250" t="s">
        <v>155</v>
      </c>
      <c r="D132" s="285">
        <v>22</v>
      </c>
      <c r="E132" s="252"/>
      <c r="F132" s="40" t="s">
        <v>89</v>
      </c>
      <c r="G132" s="253">
        <f t="shared" si="25"/>
        <v>81</v>
      </c>
      <c r="H132" s="253">
        <f t="shared" si="26"/>
        <v>70</v>
      </c>
      <c r="I132" s="254">
        <f t="shared" si="27"/>
        <v>26966806</v>
      </c>
      <c r="J132" s="254">
        <f t="shared" si="28"/>
        <v>4</v>
      </c>
      <c r="K132" s="255">
        <f t="shared" si="29"/>
        <v>0.97</v>
      </c>
      <c r="L132" s="256" t="e">
        <f>SUMIF($AN$4:$AN$22,D132,#REF!)</f>
        <v>#REF!</v>
      </c>
      <c r="M132" s="257" t="e">
        <f t="shared" si="30"/>
        <v>#REF!</v>
      </c>
      <c r="N132" s="257" t="e">
        <f t="shared" si="31"/>
        <v>#REF!</v>
      </c>
      <c r="O132" s="257" t="e">
        <f t="shared" si="32"/>
        <v>#REF!</v>
      </c>
      <c r="P132" s="257" t="e">
        <f t="shared" si="33"/>
        <v>#REF!</v>
      </c>
      <c r="Q132" s="258" t="e">
        <f t="shared" si="34"/>
        <v>#REF!</v>
      </c>
      <c r="R132" s="257" t="e">
        <f t="shared" si="34"/>
        <v>#REF!</v>
      </c>
      <c r="S132" s="257" t="e">
        <f t="shared" si="35"/>
        <v>#REF!</v>
      </c>
      <c r="T132" s="257"/>
      <c r="U132" s="257" t="e">
        <f t="shared" si="36"/>
        <v>#REF!</v>
      </c>
      <c r="V132" s="257" t="e">
        <f t="shared" si="37"/>
        <v>#REF!</v>
      </c>
      <c r="W132" s="257" t="e">
        <f t="shared" si="38"/>
        <v>#REF!</v>
      </c>
      <c r="X132" s="258" t="e">
        <f t="shared" si="39"/>
        <v>#REF!</v>
      </c>
      <c r="Y132" s="258" t="e">
        <f t="shared" si="40"/>
        <v>#REF!</v>
      </c>
      <c r="Z132" s="257" t="e">
        <f t="shared" si="41"/>
        <v>#REF!</v>
      </c>
      <c r="AA132" s="257" t="e">
        <f t="shared" si="42"/>
        <v>#REF!</v>
      </c>
      <c r="AB132" s="257"/>
      <c r="AC132" s="32" t="str">
        <f t="shared" si="43"/>
        <v>BERTAHAP</v>
      </c>
      <c r="AD132" s="259">
        <f t="shared" si="44"/>
        <v>0</v>
      </c>
      <c r="AE132" s="260">
        <v>2</v>
      </c>
      <c r="AF132" s="261"/>
      <c r="AG132" s="257" t="e">
        <f>IF(AF132&gt;#REF!,"LB","KR")</f>
        <v>#REF!</v>
      </c>
      <c r="AH132" s="261">
        <v>1699946000</v>
      </c>
      <c r="AI132" s="261">
        <v>1916111000</v>
      </c>
      <c r="AJ132" s="261">
        <v>2034293000</v>
      </c>
      <c r="AK132" s="262">
        <v>2159763000</v>
      </c>
      <c r="AL132" s="262">
        <v>2034293000</v>
      </c>
      <c r="AM132" s="261">
        <v>2159763000</v>
      </c>
      <c r="AN132" s="261">
        <v>2292973000</v>
      </c>
      <c r="AO132" s="51">
        <v>2156350580</v>
      </c>
      <c r="AP132" s="42">
        <v>2289348780</v>
      </c>
    </row>
    <row r="133" spans="1:42">
      <c r="A133" s="3">
        <f t="shared" si="45"/>
        <v>94</v>
      </c>
      <c r="B133" s="249">
        <v>1</v>
      </c>
      <c r="C133" s="250" t="s">
        <v>158</v>
      </c>
      <c r="D133" s="251" t="s">
        <v>24</v>
      </c>
      <c r="E133" s="252"/>
      <c r="F133" s="40" t="s">
        <v>39</v>
      </c>
      <c r="G133" s="253">
        <f t="shared" si="25"/>
        <v>113</v>
      </c>
      <c r="H133" s="253">
        <f t="shared" si="26"/>
        <v>101</v>
      </c>
      <c r="I133" s="254">
        <f t="shared" si="27"/>
        <v>26966806</v>
      </c>
      <c r="J133" s="254">
        <f t="shared" si="28"/>
        <v>6</v>
      </c>
      <c r="K133" s="255">
        <f t="shared" si="29"/>
        <v>0.95</v>
      </c>
      <c r="L133" s="256" t="e">
        <f>SUMIF($AN$4:$AN$22,D133,#REF!)</f>
        <v>#REF!</v>
      </c>
      <c r="M133" s="257" t="e">
        <f t="shared" si="30"/>
        <v>#REF!</v>
      </c>
      <c r="N133" s="257" t="e">
        <f t="shared" si="31"/>
        <v>#REF!</v>
      </c>
      <c r="O133" s="257" t="e">
        <f t="shared" si="32"/>
        <v>#REF!</v>
      </c>
      <c r="P133" s="257" t="e">
        <f t="shared" si="33"/>
        <v>#REF!</v>
      </c>
      <c r="Q133" s="258" t="e">
        <f t="shared" si="34"/>
        <v>#REF!</v>
      </c>
      <c r="R133" s="257" t="e">
        <f t="shared" si="34"/>
        <v>#REF!</v>
      </c>
      <c r="S133" s="257" t="e">
        <f t="shared" si="35"/>
        <v>#REF!</v>
      </c>
      <c r="T133" s="257"/>
      <c r="U133" s="257" t="e">
        <f t="shared" si="36"/>
        <v>#REF!</v>
      </c>
      <c r="V133" s="257" t="e">
        <f t="shared" si="37"/>
        <v>#REF!</v>
      </c>
      <c r="W133" s="257" t="e">
        <f t="shared" si="38"/>
        <v>#REF!</v>
      </c>
      <c r="X133" s="258" t="e">
        <f t="shared" si="39"/>
        <v>#REF!</v>
      </c>
      <c r="Y133" s="258" t="e">
        <f t="shared" si="40"/>
        <v>#REF!</v>
      </c>
      <c r="Z133" s="257" t="e">
        <f t="shared" si="41"/>
        <v>#REF!</v>
      </c>
      <c r="AA133" s="257" t="e">
        <f t="shared" si="42"/>
        <v>#REF!</v>
      </c>
      <c r="AB133" s="257"/>
      <c r="AC133" s="32" t="str">
        <f t="shared" si="43"/>
        <v>BERTAHAP</v>
      </c>
      <c r="AD133" s="259">
        <f t="shared" si="44"/>
        <v>0</v>
      </c>
      <c r="AE133" s="260">
        <v>2</v>
      </c>
      <c r="AF133" s="261"/>
      <c r="AG133" s="257" t="e">
        <f>IF(AF133&gt;#REF!,"LB","KR")</f>
        <v>#REF!</v>
      </c>
      <c r="AH133" s="261">
        <v>2402207000</v>
      </c>
      <c r="AI133" s="261">
        <v>2707671000</v>
      </c>
      <c r="AJ133" s="261">
        <v>2874674000</v>
      </c>
      <c r="AK133" s="262">
        <v>3051978000</v>
      </c>
      <c r="AL133" s="262">
        <v>2874674000</v>
      </c>
      <c r="AM133" s="261">
        <v>3051978000</v>
      </c>
      <c r="AN133" s="261">
        <v>3240217000</v>
      </c>
      <c r="AO133" s="51">
        <v>3047154440</v>
      </c>
      <c r="AP133" s="42">
        <v>3235096680</v>
      </c>
    </row>
    <row r="134" spans="1:42">
      <c r="A134" s="3">
        <f t="shared" si="45"/>
        <v>95</v>
      </c>
      <c r="B134" s="249">
        <v>2</v>
      </c>
      <c r="C134" s="250" t="s">
        <v>158</v>
      </c>
      <c r="D134" s="251" t="s">
        <v>35</v>
      </c>
      <c r="E134" s="252"/>
      <c r="F134" s="40" t="s">
        <v>42</v>
      </c>
      <c r="G134" s="253">
        <f t="shared" si="25"/>
        <v>78</v>
      </c>
      <c r="H134" s="253">
        <f t="shared" si="26"/>
        <v>66</v>
      </c>
      <c r="I134" s="254">
        <f t="shared" si="27"/>
        <v>26966806</v>
      </c>
      <c r="J134" s="254">
        <f t="shared" si="28"/>
        <v>2</v>
      </c>
      <c r="K134" s="255">
        <f t="shared" si="29"/>
        <v>0.93</v>
      </c>
      <c r="L134" s="256" t="e">
        <f>SUMIF($AN$4:$AN$22,D134,#REF!)</f>
        <v>#REF!</v>
      </c>
      <c r="M134" s="257" t="e">
        <f t="shared" si="30"/>
        <v>#REF!</v>
      </c>
      <c r="N134" s="257" t="e">
        <f t="shared" si="31"/>
        <v>#REF!</v>
      </c>
      <c r="O134" s="257" t="e">
        <f t="shared" si="32"/>
        <v>#REF!</v>
      </c>
      <c r="P134" s="257" t="e">
        <f t="shared" si="33"/>
        <v>#REF!</v>
      </c>
      <c r="Q134" s="258" t="e">
        <f t="shared" si="34"/>
        <v>#REF!</v>
      </c>
      <c r="R134" s="257" t="e">
        <f t="shared" si="34"/>
        <v>#REF!</v>
      </c>
      <c r="S134" s="257" t="e">
        <f t="shared" si="35"/>
        <v>#REF!</v>
      </c>
      <c r="T134" s="257"/>
      <c r="U134" s="257" t="e">
        <f t="shared" si="36"/>
        <v>#REF!</v>
      </c>
      <c r="V134" s="257" t="e">
        <f t="shared" si="37"/>
        <v>#REF!</v>
      </c>
      <c r="W134" s="257" t="e">
        <f t="shared" si="38"/>
        <v>#REF!</v>
      </c>
      <c r="X134" s="258" t="e">
        <f t="shared" si="39"/>
        <v>#REF!</v>
      </c>
      <c r="Y134" s="258" t="e">
        <f t="shared" si="40"/>
        <v>#REF!</v>
      </c>
      <c r="Z134" s="257" t="e">
        <f t="shared" si="41"/>
        <v>#REF!</v>
      </c>
      <c r="AA134" s="257" t="e">
        <f t="shared" si="42"/>
        <v>#REF!</v>
      </c>
      <c r="AB134" s="257"/>
      <c r="AC134" s="32" t="str">
        <f t="shared" si="43"/>
        <v>BERTAHAP</v>
      </c>
      <c r="AD134" s="259">
        <f t="shared" si="44"/>
        <v>0</v>
      </c>
      <c r="AE134" s="260">
        <v>2</v>
      </c>
      <c r="AF134" s="261"/>
      <c r="AG134" s="257" t="e">
        <f>IF(AF134&gt;#REF!,"LB","KR")</f>
        <v>#REF!</v>
      </c>
      <c r="AH134" s="261">
        <v>1536712000</v>
      </c>
      <c r="AI134" s="261">
        <v>1732119000</v>
      </c>
      <c r="AJ134" s="261">
        <v>1838953000</v>
      </c>
      <c r="AK134" s="262">
        <v>1952375000</v>
      </c>
      <c r="AL134" s="262">
        <v>1838953000</v>
      </c>
      <c r="AM134" s="261">
        <v>1952375000</v>
      </c>
      <c r="AN134" s="261">
        <v>2072794000</v>
      </c>
      <c r="AO134" s="51">
        <v>1949290180</v>
      </c>
      <c r="AP134" s="42">
        <v>2069517500</v>
      </c>
    </row>
    <row r="135" spans="1:42">
      <c r="A135" s="3">
        <f t="shared" si="45"/>
        <v>96</v>
      </c>
      <c r="B135" s="249">
        <v>3</v>
      </c>
      <c r="C135" s="250" t="s">
        <v>158</v>
      </c>
      <c r="D135" s="251" t="s">
        <v>41</v>
      </c>
      <c r="E135" s="252"/>
      <c r="F135" s="40" t="s">
        <v>45</v>
      </c>
      <c r="G135" s="253">
        <f t="shared" si="25"/>
        <v>60</v>
      </c>
      <c r="H135" s="253">
        <f t="shared" si="26"/>
        <v>52</v>
      </c>
      <c r="I135" s="254">
        <f t="shared" si="27"/>
        <v>26966806</v>
      </c>
      <c r="J135" s="254">
        <f t="shared" si="28"/>
        <v>2</v>
      </c>
      <c r="K135" s="255">
        <f t="shared" si="29"/>
        <v>0.93</v>
      </c>
      <c r="L135" s="256" t="e">
        <f>SUMIF($AN$4:$AN$22,D135,#REF!)</f>
        <v>#REF!</v>
      </c>
      <c r="M135" s="257" t="e">
        <f t="shared" si="30"/>
        <v>#REF!</v>
      </c>
      <c r="N135" s="257" t="e">
        <f t="shared" si="31"/>
        <v>#REF!</v>
      </c>
      <c r="O135" s="257" t="e">
        <f t="shared" si="32"/>
        <v>#REF!</v>
      </c>
      <c r="P135" s="257" t="e">
        <f t="shared" si="33"/>
        <v>#REF!</v>
      </c>
      <c r="Q135" s="258" t="e">
        <f t="shared" si="34"/>
        <v>#REF!</v>
      </c>
      <c r="R135" s="257" t="e">
        <f t="shared" si="34"/>
        <v>#REF!</v>
      </c>
      <c r="S135" s="257" t="e">
        <f t="shared" si="35"/>
        <v>#REF!</v>
      </c>
      <c r="T135" s="257"/>
      <c r="U135" s="257" t="e">
        <f t="shared" si="36"/>
        <v>#REF!</v>
      </c>
      <c r="V135" s="257" t="e">
        <f t="shared" si="37"/>
        <v>#REF!</v>
      </c>
      <c r="W135" s="257" t="e">
        <f t="shared" si="38"/>
        <v>#REF!</v>
      </c>
      <c r="X135" s="258" t="e">
        <f t="shared" si="39"/>
        <v>#REF!</v>
      </c>
      <c r="Y135" s="258" t="e">
        <f t="shared" si="40"/>
        <v>#REF!</v>
      </c>
      <c r="Z135" s="257" t="e">
        <f t="shared" si="41"/>
        <v>#REF!</v>
      </c>
      <c r="AA135" s="257" t="e">
        <f t="shared" si="42"/>
        <v>#REF!</v>
      </c>
      <c r="AB135" s="257"/>
      <c r="AC135" s="32" t="str">
        <f t="shared" si="43"/>
        <v>BERTAHAP</v>
      </c>
      <c r="AD135" s="259">
        <f t="shared" si="44"/>
        <v>0</v>
      </c>
      <c r="AE135" s="260">
        <v>2</v>
      </c>
      <c r="AF135" s="261"/>
      <c r="AG135" s="257" t="e">
        <f>IF(AF135&gt;#REF!,"LB","KR")</f>
        <v>#REF!</v>
      </c>
      <c r="AH135" s="261">
        <v>1210743000</v>
      </c>
      <c r="AI135" s="261">
        <v>1364700000</v>
      </c>
      <c r="AJ135" s="261">
        <v>1448872000</v>
      </c>
      <c r="AK135" s="262">
        <v>1538235000</v>
      </c>
      <c r="AL135" s="262">
        <v>1448872000</v>
      </c>
      <c r="AM135" s="261">
        <v>1538235000</v>
      </c>
      <c r="AN135" s="261">
        <v>1633110000</v>
      </c>
      <c r="AO135" s="51">
        <v>1535804320</v>
      </c>
      <c r="AP135" s="42">
        <v>1630529100</v>
      </c>
    </row>
    <row r="136" spans="1:42">
      <c r="A136" s="3">
        <f t="shared" si="45"/>
        <v>97</v>
      </c>
      <c r="B136" s="249">
        <v>4</v>
      </c>
      <c r="C136" s="250" t="s">
        <v>158</v>
      </c>
      <c r="D136" s="251">
        <v>10</v>
      </c>
      <c r="E136" s="252"/>
      <c r="F136" s="40" t="s">
        <v>48</v>
      </c>
      <c r="G136" s="253">
        <f t="shared" si="25"/>
        <v>74</v>
      </c>
      <c r="H136" s="253">
        <f t="shared" si="26"/>
        <v>63</v>
      </c>
      <c r="I136" s="254">
        <f t="shared" si="27"/>
        <v>26966806</v>
      </c>
      <c r="J136" s="254">
        <f t="shared" si="28"/>
        <v>2</v>
      </c>
      <c r="K136" s="255">
        <f t="shared" si="29"/>
        <v>0.93</v>
      </c>
      <c r="L136" s="256" t="e">
        <f>SUMIF($AN$4:$AN$22,D136,#REF!)</f>
        <v>#REF!</v>
      </c>
      <c r="M136" s="257" t="e">
        <f t="shared" si="30"/>
        <v>#REF!</v>
      </c>
      <c r="N136" s="257" t="e">
        <f t="shared" si="31"/>
        <v>#REF!</v>
      </c>
      <c r="O136" s="257" t="e">
        <f t="shared" si="32"/>
        <v>#REF!</v>
      </c>
      <c r="P136" s="257" t="e">
        <f t="shared" si="33"/>
        <v>#REF!</v>
      </c>
      <c r="Q136" s="258" t="e">
        <f t="shared" si="34"/>
        <v>#REF!</v>
      </c>
      <c r="R136" s="257" t="e">
        <f t="shared" si="34"/>
        <v>#REF!</v>
      </c>
      <c r="S136" s="257" t="e">
        <f t="shared" si="35"/>
        <v>#REF!</v>
      </c>
      <c r="T136" s="257"/>
      <c r="U136" s="257" t="e">
        <f t="shared" si="36"/>
        <v>#REF!</v>
      </c>
      <c r="V136" s="257" t="e">
        <f t="shared" si="37"/>
        <v>#REF!</v>
      </c>
      <c r="W136" s="257" t="e">
        <f t="shared" si="38"/>
        <v>#REF!</v>
      </c>
      <c r="X136" s="258" t="e">
        <f t="shared" si="39"/>
        <v>#REF!</v>
      </c>
      <c r="Y136" s="258" t="e">
        <f t="shared" si="40"/>
        <v>#REF!</v>
      </c>
      <c r="Z136" s="257" t="e">
        <f t="shared" si="41"/>
        <v>#REF!</v>
      </c>
      <c r="AA136" s="257" t="e">
        <f t="shared" si="42"/>
        <v>#REF!</v>
      </c>
      <c r="AB136" s="257"/>
      <c r="AC136" s="32" t="str">
        <f t="shared" si="43"/>
        <v>BERTAHAP</v>
      </c>
      <c r="AD136" s="259">
        <f t="shared" si="44"/>
        <v>0</v>
      </c>
      <c r="AE136" s="260">
        <v>2</v>
      </c>
      <c r="AF136" s="261"/>
      <c r="AG136" s="257" t="e">
        <f>IF(AF136&gt;#REF!,"LB","KR")</f>
        <v>#REF!</v>
      </c>
      <c r="AH136" s="261">
        <v>1466861000</v>
      </c>
      <c r="AI136" s="261">
        <v>1653387000</v>
      </c>
      <c r="AJ136" s="261">
        <v>1755364000</v>
      </c>
      <c r="AK136" s="262">
        <v>1863631000</v>
      </c>
      <c r="AL136" s="262">
        <v>1755364000</v>
      </c>
      <c r="AM136" s="261">
        <v>1863631000</v>
      </c>
      <c r="AN136" s="261">
        <v>1978576000</v>
      </c>
      <c r="AO136" s="51">
        <v>1860685840</v>
      </c>
      <c r="AP136" s="42">
        <v>1975448860</v>
      </c>
    </row>
    <row r="137" spans="1:42">
      <c r="A137" s="3">
        <f t="shared" si="45"/>
        <v>98</v>
      </c>
      <c r="B137" s="249">
        <v>5</v>
      </c>
      <c r="C137" s="250" t="s">
        <v>158</v>
      </c>
      <c r="D137" s="285">
        <v>12</v>
      </c>
      <c r="E137" s="252"/>
      <c r="F137" s="40" t="s">
        <v>50</v>
      </c>
      <c r="G137" s="253">
        <f t="shared" si="25"/>
        <v>67</v>
      </c>
      <c r="H137" s="253">
        <f t="shared" si="26"/>
        <v>57</v>
      </c>
      <c r="I137" s="254">
        <f t="shared" si="27"/>
        <v>26966806</v>
      </c>
      <c r="J137" s="254">
        <f t="shared" si="28"/>
        <v>2</v>
      </c>
      <c r="K137" s="255">
        <f t="shared" si="29"/>
        <v>0.93</v>
      </c>
      <c r="L137" s="256" t="e">
        <f>SUMIF($AN$4:$AN$22,D137,#REF!)</f>
        <v>#REF!</v>
      </c>
      <c r="M137" s="257" t="e">
        <f t="shared" si="30"/>
        <v>#REF!</v>
      </c>
      <c r="N137" s="257" t="e">
        <f t="shared" si="31"/>
        <v>#REF!</v>
      </c>
      <c r="O137" s="257" t="e">
        <f t="shared" si="32"/>
        <v>#REF!</v>
      </c>
      <c r="P137" s="257" t="e">
        <f t="shared" si="33"/>
        <v>#REF!</v>
      </c>
      <c r="Q137" s="258" t="e">
        <f t="shared" si="34"/>
        <v>#REF!</v>
      </c>
      <c r="R137" s="257" t="e">
        <f t="shared" si="34"/>
        <v>#REF!</v>
      </c>
      <c r="S137" s="257" t="e">
        <f t="shared" si="35"/>
        <v>#REF!</v>
      </c>
      <c r="T137" s="257"/>
      <c r="U137" s="257" t="e">
        <f t="shared" si="36"/>
        <v>#REF!</v>
      </c>
      <c r="V137" s="257" t="e">
        <f t="shared" si="37"/>
        <v>#REF!</v>
      </c>
      <c r="W137" s="257" t="e">
        <f t="shared" si="38"/>
        <v>#REF!</v>
      </c>
      <c r="X137" s="258" t="e">
        <f t="shared" si="39"/>
        <v>#REF!</v>
      </c>
      <c r="Y137" s="258" t="e">
        <f t="shared" si="40"/>
        <v>#REF!</v>
      </c>
      <c r="Z137" s="257" t="e">
        <f t="shared" si="41"/>
        <v>#REF!</v>
      </c>
      <c r="AA137" s="257" t="e">
        <f t="shared" si="42"/>
        <v>#REF!</v>
      </c>
      <c r="AB137" s="257"/>
      <c r="AC137" s="32" t="str">
        <f t="shared" si="43"/>
        <v>BERTAHAP</v>
      </c>
      <c r="AD137" s="259">
        <f t="shared" si="44"/>
        <v>0</v>
      </c>
      <c r="AE137" s="260">
        <v>2</v>
      </c>
      <c r="AF137" s="261"/>
      <c r="AG137" s="257" t="e">
        <f>IF(AF137&gt;#REF!,"LB","KR")</f>
        <v>#REF!</v>
      </c>
      <c r="AH137" s="261">
        <v>1327160000</v>
      </c>
      <c r="AI137" s="261">
        <v>1495921000</v>
      </c>
      <c r="AJ137" s="261">
        <v>1588187000</v>
      </c>
      <c r="AK137" s="262">
        <v>1686142000</v>
      </c>
      <c r="AL137" s="262">
        <v>1588187000</v>
      </c>
      <c r="AM137" s="261">
        <v>1686142000</v>
      </c>
      <c r="AN137" s="261">
        <v>1790140000</v>
      </c>
      <c r="AO137" s="51">
        <v>1683478220</v>
      </c>
      <c r="AP137" s="42">
        <v>1787310520</v>
      </c>
    </row>
    <row r="138" spans="1:42">
      <c r="A138" s="3">
        <f t="shared" si="45"/>
        <v>99</v>
      </c>
      <c r="B138" s="249">
        <v>6</v>
      </c>
      <c r="C138" s="250" t="s">
        <v>158</v>
      </c>
      <c r="D138" s="251">
        <v>16</v>
      </c>
      <c r="E138" s="252"/>
      <c r="F138" s="40" t="s">
        <v>52</v>
      </c>
      <c r="G138" s="253">
        <f t="shared" si="25"/>
        <v>71</v>
      </c>
      <c r="H138" s="253">
        <f t="shared" si="26"/>
        <v>63</v>
      </c>
      <c r="I138" s="254">
        <f t="shared" si="27"/>
        <v>26966806</v>
      </c>
      <c r="J138" s="254">
        <f t="shared" si="28"/>
        <v>2</v>
      </c>
      <c r="K138" s="255">
        <f t="shared" si="29"/>
        <v>0.93</v>
      </c>
      <c r="L138" s="256" t="e">
        <f>SUMIF($AN$4:$AN$22,D138,#REF!)</f>
        <v>#REF!</v>
      </c>
      <c r="M138" s="257" t="e">
        <f t="shared" si="30"/>
        <v>#REF!</v>
      </c>
      <c r="N138" s="257" t="e">
        <f t="shared" si="31"/>
        <v>#REF!</v>
      </c>
      <c r="O138" s="257" t="e">
        <f t="shared" si="32"/>
        <v>#REF!</v>
      </c>
      <c r="P138" s="257" t="e">
        <f t="shared" si="33"/>
        <v>#REF!</v>
      </c>
      <c r="Q138" s="258" t="e">
        <f t="shared" si="34"/>
        <v>#REF!</v>
      </c>
      <c r="R138" s="257" t="e">
        <f t="shared" si="34"/>
        <v>#REF!</v>
      </c>
      <c r="S138" s="257" t="e">
        <f t="shared" si="35"/>
        <v>#REF!</v>
      </c>
      <c r="T138" s="257"/>
      <c r="U138" s="257" t="e">
        <f t="shared" si="36"/>
        <v>#REF!</v>
      </c>
      <c r="V138" s="257" t="e">
        <f t="shared" si="37"/>
        <v>#REF!</v>
      </c>
      <c r="W138" s="257" t="e">
        <f t="shared" si="38"/>
        <v>#REF!</v>
      </c>
      <c r="X138" s="258" t="e">
        <f t="shared" si="39"/>
        <v>#REF!</v>
      </c>
      <c r="Y138" s="258" t="e">
        <f t="shared" si="40"/>
        <v>#REF!</v>
      </c>
      <c r="Z138" s="257" t="e">
        <f t="shared" si="41"/>
        <v>#REF!</v>
      </c>
      <c r="AA138" s="257" t="e">
        <f t="shared" si="42"/>
        <v>#REF!</v>
      </c>
      <c r="AB138" s="257"/>
      <c r="AC138" s="32" t="str">
        <f t="shared" si="43"/>
        <v>BERTAHAP</v>
      </c>
      <c r="AD138" s="259">
        <f t="shared" si="44"/>
        <v>0</v>
      </c>
      <c r="AE138" s="260">
        <v>2</v>
      </c>
      <c r="AF138" s="261"/>
      <c r="AG138" s="257" t="e">
        <f>IF(AF138&gt;#REF!,"LB","KR")</f>
        <v>#REF!</v>
      </c>
      <c r="AH138" s="261">
        <v>1466861000</v>
      </c>
      <c r="AI138" s="261">
        <v>1653387000</v>
      </c>
      <c r="AJ138" s="261">
        <v>1755364000</v>
      </c>
      <c r="AK138" s="262">
        <v>1863631000</v>
      </c>
      <c r="AL138" s="262">
        <v>1755364000</v>
      </c>
      <c r="AM138" s="261">
        <v>1863631000</v>
      </c>
      <c r="AN138" s="261">
        <v>1978576000</v>
      </c>
      <c r="AO138" s="51">
        <v>1860685840</v>
      </c>
      <c r="AP138" s="42">
        <v>1975448860</v>
      </c>
    </row>
    <row r="139" spans="1:42">
      <c r="A139" s="3">
        <f t="shared" si="45"/>
        <v>100</v>
      </c>
      <c r="B139" s="249">
        <v>7</v>
      </c>
      <c r="C139" s="250" t="s">
        <v>158</v>
      </c>
      <c r="D139" s="285">
        <v>18</v>
      </c>
      <c r="E139" s="252"/>
      <c r="F139" s="40" t="s">
        <v>54</v>
      </c>
      <c r="G139" s="253">
        <f t="shared" si="25"/>
        <v>97</v>
      </c>
      <c r="H139" s="253">
        <f t="shared" si="26"/>
        <v>85</v>
      </c>
      <c r="I139" s="254">
        <f t="shared" si="27"/>
        <v>26966806</v>
      </c>
      <c r="J139" s="254">
        <f t="shared" si="28"/>
        <v>2</v>
      </c>
      <c r="K139" s="255">
        <f t="shared" si="29"/>
        <v>0.93</v>
      </c>
      <c r="L139" s="256" t="e">
        <f>SUMIF($AN$4:$AN$22,D139,#REF!)</f>
        <v>#REF!</v>
      </c>
      <c r="M139" s="257" t="e">
        <f t="shared" si="30"/>
        <v>#REF!</v>
      </c>
      <c r="N139" s="257" t="e">
        <f t="shared" si="31"/>
        <v>#REF!</v>
      </c>
      <c r="O139" s="257" t="e">
        <f t="shared" si="32"/>
        <v>#REF!</v>
      </c>
      <c r="P139" s="257" t="e">
        <f t="shared" si="33"/>
        <v>#REF!</v>
      </c>
      <c r="Q139" s="258" t="e">
        <f t="shared" si="34"/>
        <v>#REF!</v>
      </c>
      <c r="R139" s="257" t="e">
        <f t="shared" si="34"/>
        <v>#REF!</v>
      </c>
      <c r="S139" s="257" t="e">
        <f t="shared" si="35"/>
        <v>#REF!</v>
      </c>
      <c r="T139" s="257"/>
      <c r="U139" s="257" t="e">
        <f t="shared" si="36"/>
        <v>#REF!</v>
      </c>
      <c r="V139" s="257" t="e">
        <f t="shared" si="37"/>
        <v>#REF!</v>
      </c>
      <c r="W139" s="257" t="e">
        <f t="shared" si="38"/>
        <v>#REF!</v>
      </c>
      <c r="X139" s="258" t="e">
        <f t="shared" si="39"/>
        <v>#REF!</v>
      </c>
      <c r="Y139" s="258" t="e">
        <f t="shared" si="40"/>
        <v>#REF!</v>
      </c>
      <c r="Z139" s="257" t="e">
        <f t="shared" si="41"/>
        <v>#REF!</v>
      </c>
      <c r="AA139" s="257" t="e">
        <f t="shared" si="42"/>
        <v>#REF!</v>
      </c>
      <c r="AB139" s="257"/>
      <c r="AC139" s="32" t="str">
        <f t="shared" si="43"/>
        <v>BERTAHAP</v>
      </c>
      <c r="AD139" s="259">
        <f t="shared" si="44"/>
        <v>0</v>
      </c>
      <c r="AE139" s="260">
        <v>2</v>
      </c>
      <c r="AF139" s="261"/>
      <c r="AG139" s="257" t="e">
        <f>IF(AF139&gt;#REF!,"LB","KR")</f>
        <v>#REF!</v>
      </c>
      <c r="AH139" s="261">
        <v>1979098000</v>
      </c>
      <c r="AI139" s="261">
        <v>2230760000</v>
      </c>
      <c r="AJ139" s="261">
        <v>2368348000</v>
      </c>
      <c r="AK139" s="262">
        <v>2514423000</v>
      </c>
      <c r="AL139" s="262">
        <v>2368348000</v>
      </c>
      <c r="AM139" s="261">
        <v>2514423000</v>
      </c>
      <c r="AN139" s="261">
        <v>2669507000</v>
      </c>
      <c r="AO139" s="51">
        <v>2510448880</v>
      </c>
      <c r="AP139" s="42">
        <v>2665288380</v>
      </c>
    </row>
    <row r="140" spans="1:42">
      <c r="A140" s="3">
        <f t="shared" si="45"/>
        <v>101</v>
      </c>
      <c r="B140" s="249">
        <v>8</v>
      </c>
      <c r="C140" s="250" t="s">
        <v>158</v>
      </c>
      <c r="D140" s="285">
        <v>20</v>
      </c>
      <c r="E140" s="252"/>
      <c r="F140" s="40" t="s">
        <v>70</v>
      </c>
      <c r="G140" s="253">
        <f t="shared" si="25"/>
        <v>60</v>
      </c>
      <c r="H140" s="253">
        <f t="shared" si="26"/>
        <v>51</v>
      </c>
      <c r="I140" s="254">
        <f t="shared" si="27"/>
        <v>26966806</v>
      </c>
      <c r="J140" s="254">
        <f t="shared" si="28"/>
        <v>2</v>
      </c>
      <c r="K140" s="255">
        <f t="shared" si="29"/>
        <v>0.93</v>
      </c>
      <c r="L140" s="256" t="e">
        <f>SUMIF($AN$4:$AN$22,D140,#REF!)</f>
        <v>#REF!</v>
      </c>
      <c r="M140" s="257" t="e">
        <f t="shared" si="30"/>
        <v>#REF!</v>
      </c>
      <c r="N140" s="257" t="e">
        <f t="shared" si="31"/>
        <v>#REF!</v>
      </c>
      <c r="O140" s="257" t="e">
        <f t="shared" si="32"/>
        <v>#REF!</v>
      </c>
      <c r="P140" s="257" t="e">
        <f t="shared" si="33"/>
        <v>#REF!</v>
      </c>
      <c r="Q140" s="258" t="e">
        <f t="shared" si="34"/>
        <v>#REF!</v>
      </c>
      <c r="R140" s="257" t="e">
        <f t="shared" si="34"/>
        <v>#REF!</v>
      </c>
      <c r="S140" s="257" t="e">
        <f t="shared" si="35"/>
        <v>#REF!</v>
      </c>
      <c r="T140" s="257"/>
      <c r="U140" s="257" t="e">
        <f t="shared" si="36"/>
        <v>#REF!</v>
      </c>
      <c r="V140" s="257" t="e">
        <f t="shared" si="37"/>
        <v>#REF!</v>
      </c>
      <c r="W140" s="257" t="e">
        <f t="shared" si="38"/>
        <v>#REF!</v>
      </c>
      <c r="X140" s="258" t="e">
        <f t="shared" si="39"/>
        <v>#REF!</v>
      </c>
      <c r="Y140" s="258" t="e">
        <f t="shared" si="40"/>
        <v>#REF!</v>
      </c>
      <c r="Z140" s="257" t="e">
        <f t="shared" si="41"/>
        <v>#REF!</v>
      </c>
      <c r="AA140" s="257" t="e">
        <f t="shared" si="42"/>
        <v>#REF!</v>
      </c>
      <c r="AB140" s="257"/>
      <c r="AC140" s="32" t="str">
        <f t="shared" si="43"/>
        <v>BERTAHAP</v>
      </c>
      <c r="AD140" s="259">
        <f t="shared" si="44"/>
        <v>0</v>
      </c>
      <c r="AE140" s="260">
        <v>2</v>
      </c>
      <c r="AF140" s="261"/>
      <c r="AG140" s="257" t="e">
        <f>IF(AF140&gt;#REF!,"LB","KR")</f>
        <v>#REF!</v>
      </c>
      <c r="AH140" s="261">
        <v>1187459000</v>
      </c>
      <c r="AI140" s="261">
        <v>1338456000</v>
      </c>
      <c r="AJ140" s="261">
        <v>1421009000</v>
      </c>
      <c r="AK140" s="262">
        <v>1508654000</v>
      </c>
      <c r="AL140" s="262">
        <v>1421009000</v>
      </c>
      <c r="AM140" s="261">
        <v>1508654000</v>
      </c>
      <c r="AN140" s="261">
        <v>1601704000</v>
      </c>
      <c r="AO140" s="51">
        <v>1506269540</v>
      </c>
      <c r="AP140" s="42">
        <v>1599173240</v>
      </c>
    </row>
    <row r="141" spans="1:42">
      <c r="A141" s="3">
        <f t="shared" si="45"/>
        <v>102</v>
      </c>
      <c r="B141" s="249">
        <v>9</v>
      </c>
      <c r="C141" s="250" t="s">
        <v>158</v>
      </c>
      <c r="D141" s="285">
        <v>22</v>
      </c>
      <c r="E141" s="252"/>
      <c r="F141" s="40" t="s">
        <v>89</v>
      </c>
      <c r="G141" s="253">
        <f t="shared" si="25"/>
        <v>81</v>
      </c>
      <c r="H141" s="253">
        <f t="shared" si="26"/>
        <v>70</v>
      </c>
      <c r="I141" s="254">
        <f t="shared" si="27"/>
        <v>26966806</v>
      </c>
      <c r="J141" s="254">
        <f t="shared" si="28"/>
        <v>4</v>
      </c>
      <c r="K141" s="255">
        <f t="shared" si="29"/>
        <v>0.97</v>
      </c>
      <c r="L141" s="256" t="e">
        <f>SUMIF($AN$4:$AN$22,D141,#REF!)</f>
        <v>#REF!</v>
      </c>
      <c r="M141" s="257" t="e">
        <f t="shared" si="30"/>
        <v>#REF!</v>
      </c>
      <c r="N141" s="257" t="e">
        <f t="shared" si="31"/>
        <v>#REF!</v>
      </c>
      <c r="O141" s="257" t="e">
        <f t="shared" si="32"/>
        <v>#REF!</v>
      </c>
      <c r="P141" s="257" t="e">
        <f t="shared" si="33"/>
        <v>#REF!</v>
      </c>
      <c r="Q141" s="258" t="e">
        <f t="shared" si="34"/>
        <v>#REF!</v>
      </c>
      <c r="R141" s="257" t="e">
        <f t="shared" si="34"/>
        <v>#REF!</v>
      </c>
      <c r="S141" s="257" t="e">
        <f t="shared" si="35"/>
        <v>#REF!</v>
      </c>
      <c r="T141" s="257"/>
      <c r="U141" s="257" t="e">
        <f t="shared" si="36"/>
        <v>#REF!</v>
      </c>
      <c r="V141" s="257" t="e">
        <f t="shared" si="37"/>
        <v>#REF!</v>
      </c>
      <c r="W141" s="257" t="e">
        <f t="shared" si="38"/>
        <v>#REF!</v>
      </c>
      <c r="X141" s="258" t="e">
        <f t="shared" si="39"/>
        <v>#REF!</v>
      </c>
      <c r="Y141" s="258" t="e">
        <f t="shared" si="40"/>
        <v>#REF!</v>
      </c>
      <c r="Z141" s="257" t="e">
        <f t="shared" si="41"/>
        <v>#REF!</v>
      </c>
      <c r="AA141" s="257" t="e">
        <f t="shared" si="42"/>
        <v>#REF!</v>
      </c>
      <c r="AB141" s="257"/>
      <c r="AC141" s="32" t="str">
        <f t="shared" si="43"/>
        <v>BERTAHAP</v>
      </c>
      <c r="AD141" s="259">
        <f t="shared" si="44"/>
        <v>0</v>
      </c>
      <c r="AE141" s="260">
        <v>2</v>
      </c>
      <c r="AF141" s="261"/>
      <c r="AG141" s="257" t="e">
        <f>IF(AF141&gt;#REF!,"LB","KR")</f>
        <v>#REF!</v>
      </c>
      <c r="AH141" s="261">
        <v>1699946000</v>
      </c>
      <c r="AI141" s="261">
        <v>1916111000</v>
      </c>
      <c r="AJ141" s="261">
        <v>2034293000</v>
      </c>
      <c r="AK141" s="262">
        <v>2159763000</v>
      </c>
      <c r="AL141" s="262">
        <v>2034293000</v>
      </c>
      <c r="AM141" s="261">
        <v>2159763000</v>
      </c>
      <c r="AN141" s="261">
        <v>2292973000</v>
      </c>
      <c r="AO141" s="51">
        <v>2156350580</v>
      </c>
      <c r="AP141" s="42">
        <v>2289348780</v>
      </c>
    </row>
    <row r="142" spans="1:42">
      <c r="A142" s="3">
        <f t="shared" si="45"/>
        <v>103</v>
      </c>
      <c r="B142" s="249">
        <v>1</v>
      </c>
      <c r="C142" s="250" t="s">
        <v>159</v>
      </c>
      <c r="D142" s="251" t="s">
        <v>24</v>
      </c>
      <c r="E142" s="252"/>
      <c r="F142" s="40" t="s">
        <v>39</v>
      </c>
      <c r="G142" s="253">
        <f t="shared" si="25"/>
        <v>113</v>
      </c>
      <c r="H142" s="253">
        <f t="shared" si="26"/>
        <v>101</v>
      </c>
      <c r="I142" s="254">
        <f t="shared" si="27"/>
        <v>26966806</v>
      </c>
      <c r="J142" s="254">
        <f t="shared" si="28"/>
        <v>6</v>
      </c>
      <c r="K142" s="255">
        <f t="shared" si="29"/>
        <v>0.95</v>
      </c>
      <c r="L142" s="305" t="e">
        <f>SUMIF($AN$4:$AN$22,D142,#REF!)</f>
        <v>#REF!</v>
      </c>
      <c r="M142" s="257" t="e">
        <f t="shared" si="30"/>
        <v>#REF!</v>
      </c>
      <c r="N142" s="257" t="e">
        <f t="shared" si="31"/>
        <v>#REF!</v>
      </c>
      <c r="O142" s="257" t="e">
        <f t="shared" si="32"/>
        <v>#REF!</v>
      </c>
      <c r="P142" s="257" t="e">
        <f t="shared" si="33"/>
        <v>#REF!</v>
      </c>
      <c r="Q142" s="258" t="e">
        <f t="shared" si="34"/>
        <v>#REF!</v>
      </c>
      <c r="R142" s="257" t="e">
        <f t="shared" si="34"/>
        <v>#REF!</v>
      </c>
      <c r="S142" s="257" t="e">
        <f t="shared" si="35"/>
        <v>#REF!</v>
      </c>
      <c r="T142" s="257"/>
      <c r="U142" s="257" t="e">
        <f t="shared" si="36"/>
        <v>#REF!</v>
      </c>
      <c r="V142" s="257" t="e">
        <f t="shared" si="37"/>
        <v>#REF!</v>
      </c>
      <c r="W142" s="257" t="e">
        <f t="shared" si="38"/>
        <v>#REF!</v>
      </c>
      <c r="X142" s="258" t="e">
        <f t="shared" si="39"/>
        <v>#REF!</v>
      </c>
      <c r="Y142" s="258" t="e">
        <f t="shared" si="40"/>
        <v>#REF!</v>
      </c>
      <c r="Z142" s="257" t="e">
        <f t="shared" si="41"/>
        <v>#REF!</v>
      </c>
      <c r="AA142" s="257" t="e">
        <f t="shared" si="42"/>
        <v>#REF!</v>
      </c>
      <c r="AB142" s="257"/>
      <c r="AC142" s="32" t="str">
        <f t="shared" si="43"/>
        <v>BERTAHAP</v>
      </c>
      <c r="AD142" s="259">
        <f t="shared" si="44"/>
        <v>0</v>
      </c>
      <c r="AE142" s="260">
        <v>2</v>
      </c>
      <c r="AF142" s="261"/>
      <c r="AG142" s="257" t="e">
        <f>IF(AF142&gt;#REF!,"LB","KR")</f>
        <v>#REF!</v>
      </c>
      <c r="AH142" s="261">
        <v>2425991000</v>
      </c>
      <c r="AI142" s="261">
        <v>2734480000</v>
      </c>
      <c r="AJ142" s="261">
        <v>2903136000</v>
      </c>
      <c r="AK142" s="262">
        <v>3082195000</v>
      </c>
      <c r="AL142" s="262">
        <v>2903136000</v>
      </c>
      <c r="AM142" s="261">
        <v>3082195000</v>
      </c>
      <c r="AN142" s="261">
        <v>3272298000</v>
      </c>
      <c r="AO142" s="51">
        <v>3077324160</v>
      </c>
      <c r="AP142" s="42">
        <v>3267126700</v>
      </c>
    </row>
    <row r="143" spans="1:42">
      <c r="A143" s="3">
        <f t="shared" si="45"/>
        <v>104</v>
      </c>
      <c r="B143" s="249">
        <v>2</v>
      </c>
      <c r="C143" s="250" t="s">
        <v>159</v>
      </c>
      <c r="D143" s="251" t="s">
        <v>35</v>
      </c>
      <c r="E143" s="252"/>
      <c r="F143" s="40" t="s">
        <v>42</v>
      </c>
      <c r="G143" s="253">
        <f t="shared" si="25"/>
        <v>78</v>
      </c>
      <c r="H143" s="253">
        <f t="shared" si="26"/>
        <v>66</v>
      </c>
      <c r="I143" s="254">
        <f t="shared" si="27"/>
        <v>26966806</v>
      </c>
      <c r="J143" s="254">
        <f t="shared" si="28"/>
        <v>2</v>
      </c>
      <c r="K143" s="255">
        <f t="shared" si="29"/>
        <v>0.93</v>
      </c>
      <c r="L143" s="305" t="e">
        <f>SUMIF($AN$4:$AN$22,D143,#REF!)</f>
        <v>#REF!</v>
      </c>
      <c r="M143" s="257" t="e">
        <f t="shared" si="30"/>
        <v>#REF!</v>
      </c>
      <c r="N143" s="257" t="e">
        <f t="shared" si="31"/>
        <v>#REF!</v>
      </c>
      <c r="O143" s="257" t="e">
        <f t="shared" si="32"/>
        <v>#REF!</v>
      </c>
      <c r="P143" s="257" t="e">
        <f t="shared" si="33"/>
        <v>#REF!</v>
      </c>
      <c r="Q143" s="258" t="e">
        <f t="shared" si="34"/>
        <v>#REF!</v>
      </c>
      <c r="R143" s="257" t="e">
        <f t="shared" si="34"/>
        <v>#REF!</v>
      </c>
      <c r="S143" s="257" t="e">
        <f t="shared" si="35"/>
        <v>#REF!</v>
      </c>
      <c r="T143" s="257"/>
      <c r="U143" s="257" t="e">
        <f t="shared" si="36"/>
        <v>#REF!</v>
      </c>
      <c r="V143" s="257" t="e">
        <f t="shared" si="37"/>
        <v>#REF!</v>
      </c>
      <c r="W143" s="257" t="e">
        <f t="shared" si="38"/>
        <v>#REF!</v>
      </c>
      <c r="X143" s="258" t="e">
        <f t="shared" si="39"/>
        <v>#REF!</v>
      </c>
      <c r="Y143" s="258" t="e">
        <f t="shared" si="40"/>
        <v>#REF!</v>
      </c>
      <c r="Z143" s="257" t="e">
        <f t="shared" si="41"/>
        <v>#REF!</v>
      </c>
      <c r="AA143" s="257" t="e">
        <f t="shared" si="42"/>
        <v>#REF!</v>
      </c>
      <c r="AB143" s="257"/>
      <c r="AC143" s="32" t="str">
        <f t="shared" si="43"/>
        <v>BERTAHAP</v>
      </c>
      <c r="AD143" s="259">
        <f t="shared" si="44"/>
        <v>0</v>
      </c>
      <c r="AE143" s="260">
        <v>2</v>
      </c>
      <c r="AF143" s="261"/>
      <c r="AG143" s="257" t="e">
        <f>IF(AF143&gt;#REF!,"LB","KR")</f>
        <v>#REF!</v>
      </c>
      <c r="AH143" s="261">
        <v>1551927000</v>
      </c>
      <c r="AI143" s="261">
        <v>1749269000</v>
      </c>
      <c r="AJ143" s="261">
        <v>1857160000</v>
      </c>
      <c r="AK143" s="262">
        <v>1971706000</v>
      </c>
      <c r="AL143" s="262">
        <v>1857160000</v>
      </c>
      <c r="AM143" s="261">
        <v>1971706000</v>
      </c>
      <c r="AN143" s="261">
        <v>2093316000</v>
      </c>
      <c r="AO143" s="51">
        <v>1968589600</v>
      </c>
      <c r="AP143" s="42">
        <v>2090008360</v>
      </c>
    </row>
    <row r="144" spans="1:42">
      <c r="A144" s="3">
        <f t="shared" si="45"/>
        <v>105</v>
      </c>
      <c r="B144" s="249">
        <v>3</v>
      </c>
      <c r="C144" s="250" t="s">
        <v>159</v>
      </c>
      <c r="D144" s="251" t="s">
        <v>41</v>
      </c>
      <c r="E144" s="252"/>
      <c r="F144" s="40" t="s">
        <v>45</v>
      </c>
      <c r="G144" s="253">
        <f t="shared" si="25"/>
        <v>60</v>
      </c>
      <c r="H144" s="253">
        <f t="shared" si="26"/>
        <v>52</v>
      </c>
      <c r="I144" s="254">
        <f t="shared" si="27"/>
        <v>26966806</v>
      </c>
      <c r="J144" s="254">
        <f t="shared" si="28"/>
        <v>2</v>
      </c>
      <c r="K144" s="255">
        <f t="shared" si="29"/>
        <v>0.93</v>
      </c>
      <c r="L144" s="305" t="e">
        <f>SUMIF($AN$4:$AN$22,D144,#REF!)</f>
        <v>#REF!</v>
      </c>
      <c r="M144" s="257" t="e">
        <f t="shared" si="30"/>
        <v>#REF!</v>
      </c>
      <c r="N144" s="257" t="e">
        <f t="shared" si="31"/>
        <v>#REF!</v>
      </c>
      <c r="O144" s="257" t="e">
        <f t="shared" si="32"/>
        <v>#REF!</v>
      </c>
      <c r="P144" s="257" t="e">
        <f t="shared" si="33"/>
        <v>#REF!</v>
      </c>
      <c r="Q144" s="258" t="e">
        <f t="shared" si="34"/>
        <v>#REF!</v>
      </c>
      <c r="R144" s="257" t="e">
        <f t="shared" si="34"/>
        <v>#REF!</v>
      </c>
      <c r="S144" s="257" t="e">
        <f t="shared" si="35"/>
        <v>#REF!</v>
      </c>
      <c r="T144" s="257"/>
      <c r="U144" s="257" t="e">
        <f t="shared" si="36"/>
        <v>#REF!</v>
      </c>
      <c r="V144" s="257" t="e">
        <f t="shared" si="37"/>
        <v>#REF!</v>
      </c>
      <c r="W144" s="257" t="e">
        <f t="shared" si="38"/>
        <v>#REF!</v>
      </c>
      <c r="X144" s="258" t="e">
        <f t="shared" si="39"/>
        <v>#REF!</v>
      </c>
      <c r="Y144" s="258" t="e">
        <f t="shared" si="40"/>
        <v>#REF!</v>
      </c>
      <c r="Z144" s="257" t="e">
        <f t="shared" si="41"/>
        <v>#REF!</v>
      </c>
      <c r="AA144" s="257" t="e">
        <f t="shared" si="42"/>
        <v>#REF!</v>
      </c>
      <c r="AB144" s="257"/>
      <c r="AC144" s="32" t="str">
        <f t="shared" si="43"/>
        <v>BERTAHAP</v>
      </c>
      <c r="AD144" s="259">
        <f t="shared" si="44"/>
        <v>0</v>
      </c>
      <c r="AE144" s="260">
        <v>2</v>
      </c>
      <c r="AF144" s="261"/>
      <c r="AG144" s="257" t="e">
        <f>IF(AF144&gt;#REF!,"LB","KR")</f>
        <v>#REF!</v>
      </c>
      <c r="AH144" s="261">
        <v>1222730000</v>
      </c>
      <c r="AI144" s="261">
        <v>1378212000</v>
      </c>
      <c r="AJ144" s="261">
        <v>1463217000</v>
      </c>
      <c r="AK144" s="262">
        <v>1553465000</v>
      </c>
      <c r="AL144" s="262">
        <v>1463217000</v>
      </c>
      <c r="AM144" s="261">
        <v>1553465000</v>
      </c>
      <c r="AN144" s="261">
        <v>1649280000</v>
      </c>
      <c r="AO144" s="51">
        <v>1551010020</v>
      </c>
      <c r="AP144" s="42">
        <v>1646672900</v>
      </c>
    </row>
    <row r="145" spans="1:42">
      <c r="A145" s="3">
        <f t="shared" si="45"/>
        <v>106</v>
      </c>
      <c r="B145" s="249">
        <v>4</v>
      </c>
      <c r="C145" s="250" t="s">
        <v>159</v>
      </c>
      <c r="D145" s="251">
        <v>10</v>
      </c>
      <c r="E145" s="252"/>
      <c r="F145" s="40" t="s">
        <v>48</v>
      </c>
      <c r="G145" s="253">
        <f t="shared" si="25"/>
        <v>74</v>
      </c>
      <c r="H145" s="253">
        <f t="shared" si="26"/>
        <v>63</v>
      </c>
      <c r="I145" s="254">
        <f t="shared" si="27"/>
        <v>26966806</v>
      </c>
      <c r="J145" s="254">
        <f t="shared" si="28"/>
        <v>2</v>
      </c>
      <c r="K145" s="255">
        <f t="shared" si="29"/>
        <v>0.93</v>
      </c>
      <c r="L145" s="305" t="e">
        <f>SUMIF($AN$4:$AN$22,D145,#REF!)</f>
        <v>#REF!</v>
      </c>
      <c r="M145" s="257" t="e">
        <f t="shared" si="30"/>
        <v>#REF!</v>
      </c>
      <c r="N145" s="257" t="e">
        <f t="shared" si="31"/>
        <v>#REF!</v>
      </c>
      <c r="O145" s="257" t="e">
        <f t="shared" si="32"/>
        <v>#REF!</v>
      </c>
      <c r="P145" s="257" t="e">
        <f t="shared" si="33"/>
        <v>#REF!</v>
      </c>
      <c r="Q145" s="258" t="e">
        <f t="shared" si="34"/>
        <v>#REF!</v>
      </c>
      <c r="R145" s="257" t="e">
        <f t="shared" si="34"/>
        <v>#REF!</v>
      </c>
      <c r="S145" s="257" t="e">
        <f t="shared" si="35"/>
        <v>#REF!</v>
      </c>
      <c r="T145" s="257"/>
      <c r="U145" s="257" t="e">
        <f t="shared" si="36"/>
        <v>#REF!</v>
      </c>
      <c r="V145" s="257" t="e">
        <f t="shared" si="37"/>
        <v>#REF!</v>
      </c>
      <c r="W145" s="257" t="e">
        <f t="shared" si="38"/>
        <v>#REF!</v>
      </c>
      <c r="X145" s="258" t="e">
        <f t="shared" si="39"/>
        <v>#REF!</v>
      </c>
      <c r="Y145" s="258" t="e">
        <f t="shared" si="40"/>
        <v>#REF!</v>
      </c>
      <c r="Z145" s="257" t="e">
        <f t="shared" si="41"/>
        <v>#REF!</v>
      </c>
      <c r="AA145" s="257" t="e">
        <f t="shared" si="42"/>
        <v>#REF!</v>
      </c>
      <c r="AB145" s="257"/>
      <c r="AC145" s="32" t="str">
        <f t="shared" si="43"/>
        <v>BERTAHAP</v>
      </c>
      <c r="AD145" s="259">
        <f t="shared" si="44"/>
        <v>0</v>
      </c>
      <c r="AE145" s="260">
        <v>2</v>
      </c>
      <c r="AF145" s="261"/>
      <c r="AG145" s="257" t="e">
        <f>IF(AF145&gt;#REF!,"LB","KR")</f>
        <v>#REF!</v>
      </c>
      <c r="AH145" s="261">
        <v>1481384000</v>
      </c>
      <c r="AI145" s="261">
        <v>1669757000</v>
      </c>
      <c r="AJ145" s="261">
        <v>1772744000</v>
      </c>
      <c r="AK145" s="262">
        <v>1882083000</v>
      </c>
      <c r="AL145" s="262">
        <v>1772744000</v>
      </c>
      <c r="AM145" s="261">
        <v>1882083000</v>
      </c>
      <c r="AN145" s="261">
        <v>1998166000</v>
      </c>
      <c r="AO145" s="51">
        <v>1879108640</v>
      </c>
      <c r="AP145" s="42">
        <v>1995007980</v>
      </c>
    </row>
    <row r="146" spans="1:42">
      <c r="A146" s="3">
        <f t="shared" si="45"/>
        <v>107</v>
      </c>
      <c r="B146" s="249">
        <v>5</v>
      </c>
      <c r="C146" s="250" t="s">
        <v>159</v>
      </c>
      <c r="D146" s="285">
        <v>12</v>
      </c>
      <c r="E146" s="252"/>
      <c r="F146" s="40" t="s">
        <v>50</v>
      </c>
      <c r="G146" s="253">
        <f t="shared" si="25"/>
        <v>67</v>
      </c>
      <c r="H146" s="253">
        <f t="shared" si="26"/>
        <v>57</v>
      </c>
      <c r="I146" s="254">
        <f t="shared" si="27"/>
        <v>26966806</v>
      </c>
      <c r="J146" s="254">
        <f t="shared" si="28"/>
        <v>2</v>
      </c>
      <c r="K146" s="255">
        <f t="shared" si="29"/>
        <v>0.93</v>
      </c>
      <c r="L146" s="305" t="e">
        <f>SUMIF($AN$4:$AN$22,D146,#REF!)</f>
        <v>#REF!</v>
      </c>
      <c r="M146" s="257" t="e">
        <f t="shared" si="30"/>
        <v>#REF!</v>
      </c>
      <c r="N146" s="257" t="e">
        <f t="shared" si="31"/>
        <v>#REF!</v>
      </c>
      <c r="O146" s="257" t="e">
        <f t="shared" si="32"/>
        <v>#REF!</v>
      </c>
      <c r="P146" s="257" t="e">
        <f t="shared" si="33"/>
        <v>#REF!</v>
      </c>
      <c r="Q146" s="258" t="e">
        <f t="shared" si="34"/>
        <v>#REF!</v>
      </c>
      <c r="R146" s="257" t="e">
        <f t="shared" si="34"/>
        <v>#REF!</v>
      </c>
      <c r="S146" s="257" t="e">
        <f t="shared" si="35"/>
        <v>#REF!</v>
      </c>
      <c r="T146" s="257"/>
      <c r="U146" s="257" t="e">
        <f t="shared" si="36"/>
        <v>#REF!</v>
      </c>
      <c r="V146" s="257" t="e">
        <f t="shared" si="37"/>
        <v>#REF!</v>
      </c>
      <c r="W146" s="257" t="e">
        <f t="shared" si="38"/>
        <v>#REF!</v>
      </c>
      <c r="X146" s="258" t="e">
        <f t="shared" si="39"/>
        <v>#REF!</v>
      </c>
      <c r="Y146" s="258" t="e">
        <f t="shared" si="40"/>
        <v>#REF!</v>
      </c>
      <c r="Z146" s="257" t="e">
        <f t="shared" si="41"/>
        <v>#REF!</v>
      </c>
      <c r="AA146" s="257" t="e">
        <f t="shared" si="42"/>
        <v>#REF!</v>
      </c>
      <c r="AB146" s="257"/>
      <c r="AC146" s="32" t="str">
        <f t="shared" si="43"/>
        <v>BERTAHAP</v>
      </c>
      <c r="AD146" s="259">
        <f t="shared" si="44"/>
        <v>0</v>
      </c>
      <c r="AE146" s="260">
        <v>2</v>
      </c>
      <c r="AF146" s="261"/>
      <c r="AG146" s="257" t="e">
        <f>IF(AF146&gt;#REF!,"LB","KR")</f>
        <v>#REF!</v>
      </c>
      <c r="AH146" s="261">
        <v>1340300000</v>
      </c>
      <c r="AI146" s="261">
        <v>1510733000</v>
      </c>
      <c r="AJ146" s="261">
        <v>1603911000</v>
      </c>
      <c r="AK146" s="262">
        <v>1702837000</v>
      </c>
      <c r="AL146" s="262">
        <v>1603911000</v>
      </c>
      <c r="AM146" s="261">
        <v>1702837000</v>
      </c>
      <c r="AN146" s="261">
        <v>1807864000</v>
      </c>
      <c r="AO146" s="51">
        <v>1700145660</v>
      </c>
      <c r="AP146" s="42">
        <v>1805007220</v>
      </c>
    </row>
    <row r="147" spans="1:42">
      <c r="A147" s="3">
        <f t="shared" si="45"/>
        <v>108</v>
      </c>
      <c r="B147" s="249">
        <v>6</v>
      </c>
      <c r="C147" s="250" t="s">
        <v>159</v>
      </c>
      <c r="D147" s="251">
        <v>16</v>
      </c>
      <c r="E147" s="252"/>
      <c r="F147" s="40" t="s">
        <v>52</v>
      </c>
      <c r="G147" s="253">
        <f t="shared" si="25"/>
        <v>71</v>
      </c>
      <c r="H147" s="253">
        <f t="shared" si="26"/>
        <v>63</v>
      </c>
      <c r="I147" s="254">
        <f t="shared" si="27"/>
        <v>26966806</v>
      </c>
      <c r="J147" s="254">
        <f t="shared" si="28"/>
        <v>2</v>
      </c>
      <c r="K147" s="255">
        <f t="shared" si="29"/>
        <v>0.93</v>
      </c>
      <c r="L147" s="305" t="e">
        <f>SUMIF($AN$4:$AN$22,D147,#REF!)</f>
        <v>#REF!</v>
      </c>
      <c r="M147" s="257" t="e">
        <f t="shared" si="30"/>
        <v>#REF!</v>
      </c>
      <c r="N147" s="257" t="e">
        <f t="shared" si="31"/>
        <v>#REF!</v>
      </c>
      <c r="O147" s="257" t="e">
        <f t="shared" si="32"/>
        <v>#REF!</v>
      </c>
      <c r="P147" s="257" t="e">
        <f t="shared" si="33"/>
        <v>#REF!</v>
      </c>
      <c r="Q147" s="258" t="e">
        <f t="shared" si="34"/>
        <v>#REF!</v>
      </c>
      <c r="R147" s="257" t="e">
        <f t="shared" si="34"/>
        <v>#REF!</v>
      </c>
      <c r="S147" s="257" t="e">
        <f t="shared" si="35"/>
        <v>#REF!</v>
      </c>
      <c r="T147" s="257"/>
      <c r="U147" s="257" t="e">
        <f t="shared" si="36"/>
        <v>#REF!</v>
      </c>
      <c r="V147" s="257" t="e">
        <f t="shared" si="37"/>
        <v>#REF!</v>
      </c>
      <c r="W147" s="257" t="e">
        <f t="shared" si="38"/>
        <v>#REF!</v>
      </c>
      <c r="X147" s="258" t="e">
        <f t="shared" si="39"/>
        <v>#REF!</v>
      </c>
      <c r="Y147" s="258" t="e">
        <f t="shared" si="40"/>
        <v>#REF!</v>
      </c>
      <c r="Z147" s="257" t="e">
        <f t="shared" si="41"/>
        <v>#REF!</v>
      </c>
      <c r="AA147" s="257" t="e">
        <f t="shared" si="42"/>
        <v>#REF!</v>
      </c>
      <c r="AB147" s="257"/>
      <c r="AC147" s="32" t="str">
        <f t="shared" si="43"/>
        <v>BERTAHAP</v>
      </c>
      <c r="AD147" s="259">
        <f t="shared" si="44"/>
        <v>0</v>
      </c>
      <c r="AE147" s="260">
        <v>2</v>
      </c>
      <c r="AF147" s="261"/>
      <c r="AG147" s="257" t="e">
        <f>IF(AF147&gt;#REF!,"LB","KR")</f>
        <v>#REF!</v>
      </c>
      <c r="AH147" s="261">
        <v>1481384000</v>
      </c>
      <c r="AI147" s="261">
        <v>1669757000</v>
      </c>
      <c r="AJ147" s="261">
        <v>1772744000</v>
      </c>
      <c r="AK147" s="262">
        <v>1882083000</v>
      </c>
      <c r="AL147" s="262">
        <v>1772744000</v>
      </c>
      <c r="AM147" s="261">
        <v>1882083000</v>
      </c>
      <c r="AN147" s="261">
        <v>1998166000</v>
      </c>
      <c r="AO147" s="51">
        <v>1879108640</v>
      </c>
      <c r="AP147" s="42">
        <v>1995007980</v>
      </c>
    </row>
    <row r="148" spans="1:42">
      <c r="A148" s="3">
        <f t="shared" si="45"/>
        <v>109</v>
      </c>
      <c r="B148" s="249">
        <v>7</v>
      </c>
      <c r="C148" s="250" t="s">
        <v>159</v>
      </c>
      <c r="D148" s="285">
        <v>18</v>
      </c>
      <c r="E148" s="252"/>
      <c r="F148" s="40" t="s">
        <v>54</v>
      </c>
      <c r="G148" s="253">
        <f t="shared" si="25"/>
        <v>97</v>
      </c>
      <c r="H148" s="253">
        <f t="shared" si="26"/>
        <v>85</v>
      </c>
      <c r="I148" s="254">
        <f t="shared" si="27"/>
        <v>26966806</v>
      </c>
      <c r="J148" s="254">
        <f t="shared" si="28"/>
        <v>2</v>
      </c>
      <c r="K148" s="255">
        <f t="shared" si="29"/>
        <v>0.93</v>
      </c>
      <c r="L148" s="305" t="e">
        <f>SUMIF($AN$4:$AN$22,D148,#REF!)</f>
        <v>#REF!</v>
      </c>
      <c r="M148" s="257" t="e">
        <f t="shared" si="30"/>
        <v>#REF!</v>
      </c>
      <c r="N148" s="257" t="e">
        <f t="shared" si="31"/>
        <v>#REF!</v>
      </c>
      <c r="O148" s="257" t="e">
        <f t="shared" si="32"/>
        <v>#REF!</v>
      </c>
      <c r="P148" s="257" t="e">
        <f t="shared" si="33"/>
        <v>#REF!</v>
      </c>
      <c r="Q148" s="258" t="e">
        <f t="shared" si="34"/>
        <v>#REF!</v>
      </c>
      <c r="R148" s="257" t="e">
        <f t="shared" si="34"/>
        <v>#REF!</v>
      </c>
      <c r="S148" s="257" t="e">
        <f t="shared" si="35"/>
        <v>#REF!</v>
      </c>
      <c r="T148" s="257"/>
      <c r="U148" s="257" t="e">
        <f t="shared" si="36"/>
        <v>#REF!</v>
      </c>
      <c r="V148" s="257" t="e">
        <f t="shared" si="37"/>
        <v>#REF!</v>
      </c>
      <c r="W148" s="257" t="e">
        <f t="shared" si="38"/>
        <v>#REF!</v>
      </c>
      <c r="X148" s="258" t="e">
        <f t="shared" si="39"/>
        <v>#REF!</v>
      </c>
      <c r="Y148" s="258" t="e">
        <f t="shared" si="40"/>
        <v>#REF!</v>
      </c>
      <c r="Z148" s="257" t="e">
        <f t="shared" si="41"/>
        <v>#REF!</v>
      </c>
      <c r="AA148" s="257" t="e">
        <f t="shared" si="42"/>
        <v>#REF!</v>
      </c>
      <c r="AB148" s="257"/>
      <c r="AC148" s="32" t="str">
        <f t="shared" si="43"/>
        <v>BERTAHAP</v>
      </c>
      <c r="AD148" s="259">
        <f t="shared" si="44"/>
        <v>0</v>
      </c>
      <c r="AE148" s="260">
        <v>2</v>
      </c>
      <c r="AF148" s="261"/>
      <c r="AG148" s="257" t="e">
        <f>IF(AF148&gt;#REF!,"LB","KR")</f>
        <v>#REF!</v>
      </c>
      <c r="AH148" s="261">
        <v>1998693000</v>
      </c>
      <c r="AI148" s="261">
        <v>2252846000</v>
      </c>
      <c r="AJ148" s="261">
        <v>2391797000</v>
      </c>
      <c r="AK148" s="262">
        <v>2539318000</v>
      </c>
      <c r="AL148" s="262">
        <v>2391797000</v>
      </c>
      <c r="AM148" s="261">
        <v>2539318000</v>
      </c>
      <c r="AN148" s="261">
        <v>2695937000</v>
      </c>
      <c r="AO148" s="51">
        <v>2535304820</v>
      </c>
      <c r="AP148" s="42">
        <v>2691677080</v>
      </c>
    </row>
    <row r="149" spans="1:42">
      <c r="A149" s="3">
        <f t="shared" si="45"/>
        <v>110</v>
      </c>
      <c r="B149" s="249">
        <v>1</v>
      </c>
      <c r="C149" s="250" t="s">
        <v>163</v>
      </c>
      <c r="D149" s="251" t="s">
        <v>24</v>
      </c>
      <c r="E149" s="252"/>
      <c r="F149" s="40" t="s">
        <v>39</v>
      </c>
      <c r="G149" s="253">
        <f t="shared" si="25"/>
        <v>113</v>
      </c>
      <c r="H149" s="253">
        <f t="shared" si="26"/>
        <v>101</v>
      </c>
      <c r="I149" s="254">
        <f t="shared" si="27"/>
        <v>26966806</v>
      </c>
      <c r="J149" s="254">
        <f t="shared" si="28"/>
        <v>6</v>
      </c>
      <c r="K149" s="255">
        <f t="shared" si="29"/>
        <v>0.95</v>
      </c>
      <c r="L149" s="256" t="e">
        <f>SUMIF($AN$4:$AN$22,D149,#REF!)</f>
        <v>#REF!</v>
      </c>
      <c r="M149" s="257" t="e">
        <f t="shared" si="30"/>
        <v>#REF!</v>
      </c>
      <c r="N149" s="257" t="e">
        <f t="shared" si="31"/>
        <v>#REF!</v>
      </c>
      <c r="O149" s="257" t="e">
        <f t="shared" si="32"/>
        <v>#REF!</v>
      </c>
      <c r="P149" s="257" t="e">
        <f t="shared" si="33"/>
        <v>#REF!</v>
      </c>
      <c r="Q149" s="258" t="e">
        <f t="shared" si="34"/>
        <v>#REF!</v>
      </c>
      <c r="R149" s="257" t="e">
        <f t="shared" si="34"/>
        <v>#REF!</v>
      </c>
      <c r="S149" s="257" t="e">
        <f t="shared" si="35"/>
        <v>#REF!</v>
      </c>
      <c r="T149" s="257"/>
      <c r="U149" s="257" t="e">
        <f t="shared" si="36"/>
        <v>#REF!</v>
      </c>
      <c r="V149" s="257" t="e">
        <f t="shared" si="37"/>
        <v>#REF!</v>
      </c>
      <c r="W149" s="257" t="e">
        <f t="shared" si="38"/>
        <v>#REF!</v>
      </c>
      <c r="X149" s="258" t="e">
        <f t="shared" si="39"/>
        <v>#REF!</v>
      </c>
      <c r="Y149" s="258" t="e">
        <f t="shared" si="40"/>
        <v>#REF!</v>
      </c>
      <c r="Z149" s="257" t="e">
        <f t="shared" si="41"/>
        <v>#REF!</v>
      </c>
      <c r="AA149" s="257" t="e">
        <f t="shared" si="42"/>
        <v>#REF!</v>
      </c>
      <c r="AB149" s="257"/>
      <c r="AC149" s="32" t="str">
        <f t="shared" si="43"/>
        <v>BERTAHAP</v>
      </c>
      <c r="AD149" s="259">
        <f t="shared" si="44"/>
        <v>0</v>
      </c>
      <c r="AE149" s="260">
        <v>2</v>
      </c>
      <c r="AF149" s="261"/>
      <c r="AG149" s="257" t="e">
        <f>IF(AF149&gt;#REF!,"LB","KR")</f>
        <v>#REF!</v>
      </c>
      <c r="AH149" s="261">
        <v>2402207000</v>
      </c>
      <c r="AI149" s="261">
        <v>2707671000</v>
      </c>
      <c r="AJ149" s="261">
        <v>2874674000</v>
      </c>
      <c r="AK149" s="262">
        <v>3051978000</v>
      </c>
      <c r="AL149" s="262">
        <v>2874674000</v>
      </c>
      <c r="AM149" s="261">
        <v>3051978000</v>
      </c>
      <c r="AN149" s="261">
        <v>3240217000</v>
      </c>
      <c r="AO149" s="51">
        <v>3047154440</v>
      </c>
      <c r="AP149" s="42">
        <v>3235096680</v>
      </c>
    </row>
    <row r="150" spans="1:42">
      <c r="A150" s="3">
        <f t="shared" si="45"/>
        <v>111</v>
      </c>
      <c r="B150" s="249">
        <v>2</v>
      </c>
      <c r="C150" s="250" t="s">
        <v>163</v>
      </c>
      <c r="D150" s="251" t="s">
        <v>35</v>
      </c>
      <c r="E150" s="252"/>
      <c r="F150" s="40" t="s">
        <v>42</v>
      </c>
      <c r="G150" s="253">
        <f t="shared" si="25"/>
        <v>78</v>
      </c>
      <c r="H150" s="253">
        <f t="shared" si="26"/>
        <v>66</v>
      </c>
      <c r="I150" s="254">
        <f t="shared" si="27"/>
        <v>26966806</v>
      </c>
      <c r="J150" s="254">
        <f t="shared" si="28"/>
        <v>2</v>
      </c>
      <c r="K150" s="255">
        <f t="shared" si="29"/>
        <v>0.93</v>
      </c>
      <c r="L150" s="256" t="e">
        <f>SUMIF($AN$4:$AN$22,D150,#REF!)</f>
        <v>#REF!</v>
      </c>
      <c r="M150" s="257" t="e">
        <f t="shared" si="30"/>
        <v>#REF!</v>
      </c>
      <c r="N150" s="257" t="e">
        <f t="shared" si="31"/>
        <v>#REF!</v>
      </c>
      <c r="O150" s="257" t="e">
        <f t="shared" si="32"/>
        <v>#REF!</v>
      </c>
      <c r="P150" s="257" t="e">
        <f t="shared" si="33"/>
        <v>#REF!</v>
      </c>
      <c r="Q150" s="258" t="e">
        <f t="shared" si="34"/>
        <v>#REF!</v>
      </c>
      <c r="R150" s="257" t="e">
        <f t="shared" si="34"/>
        <v>#REF!</v>
      </c>
      <c r="S150" s="257" t="e">
        <f t="shared" si="35"/>
        <v>#REF!</v>
      </c>
      <c r="T150" s="257"/>
      <c r="U150" s="257" t="e">
        <f t="shared" si="36"/>
        <v>#REF!</v>
      </c>
      <c r="V150" s="257" t="e">
        <f t="shared" si="37"/>
        <v>#REF!</v>
      </c>
      <c r="W150" s="257" t="e">
        <f t="shared" si="38"/>
        <v>#REF!</v>
      </c>
      <c r="X150" s="258" t="e">
        <f t="shared" si="39"/>
        <v>#REF!</v>
      </c>
      <c r="Y150" s="258" t="e">
        <f t="shared" si="40"/>
        <v>#REF!</v>
      </c>
      <c r="Z150" s="257" t="e">
        <f t="shared" si="41"/>
        <v>#REF!</v>
      </c>
      <c r="AA150" s="257" t="e">
        <f t="shared" si="42"/>
        <v>#REF!</v>
      </c>
      <c r="AB150" s="257"/>
      <c r="AC150" s="32" t="str">
        <f t="shared" si="43"/>
        <v>BERTAHAP</v>
      </c>
      <c r="AD150" s="259">
        <f t="shared" si="44"/>
        <v>0</v>
      </c>
      <c r="AE150" s="260">
        <v>2</v>
      </c>
      <c r="AF150" s="261"/>
      <c r="AG150" s="257" t="e">
        <f>IF(AF150&gt;#REF!,"LB","KR")</f>
        <v>#REF!</v>
      </c>
      <c r="AH150" s="261">
        <v>1536712000</v>
      </c>
      <c r="AI150" s="261">
        <v>1732119000</v>
      </c>
      <c r="AJ150" s="261">
        <v>1838953000</v>
      </c>
      <c r="AK150" s="262">
        <v>1952375000</v>
      </c>
      <c r="AL150" s="262">
        <v>1838953000</v>
      </c>
      <c r="AM150" s="261">
        <v>1952375000</v>
      </c>
      <c r="AN150" s="261">
        <v>2072794000</v>
      </c>
      <c r="AO150" s="51">
        <v>1949290180</v>
      </c>
      <c r="AP150" s="42">
        <v>2069517500</v>
      </c>
    </row>
    <row r="151" spans="1:42">
      <c r="A151" s="3">
        <f t="shared" si="45"/>
        <v>112</v>
      </c>
      <c r="B151" s="249">
        <v>3</v>
      </c>
      <c r="C151" s="250" t="s">
        <v>163</v>
      </c>
      <c r="D151" s="251" t="s">
        <v>41</v>
      </c>
      <c r="E151" s="252"/>
      <c r="F151" s="40" t="s">
        <v>45</v>
      </c>
      <c r="G151" s="253">
        <f t="shared" si="25"/>
        <v>60</v>
      </c>
      <c r="H151" s="253">
        <f t="shared" si="26"/>
        <v>52</v>
      </c>
      <c r="I151" s="254">
        <f t="shared" si="27"/>
        <v>26966806</v>
      </c>
      <c r="J151" s="254">
        <f t="shared" si="28"/>
        <v>2</v>
      </c>
      <c r="K151" s="255">
        <f t="shared" si="29"/>
        <v>0.93</v>
      </c>
      <c r="L151" s="256" t="e">
        <f>SUMIF($AN$4:$AN$22,D151,#REF!)</f>
        <v>#REF!</v>
      </c>
      <c r="M151" s="257" t="e">
        <f t="shared" si="30"/>
        <v>#REF!</v>
      </c>
      <c r="N151" s="257" t="e">
        <f t="shared" si="31"/>
        <v>#REF!</v>
      </c>
      <c r="O151" s="257" t="e">
        <f t="shared" si="32"/>
        <v>#REF!</v>
      </c>
      <c r="P151" s="257" t="e">
        <f t="shared" si="33"/>
        <v>#REF!</v>
      </c>
      <c r="Q151" s="258" t="e">
        <f t="shared" si="34"/>
        <v>#REF!</v>
      </c>
      <c r="R151" s="257" t="e">
        <f t="shared" si="34"/>
        <v>#REF!</v>
      </c>
      <c r="S151" s="257" t="e">
        <f t="shared" si="35"/>
        <v>#REF!</v>
      </c>
      <c r="T151" s="257"/>
      <c r="U151" s="257" t="e">
        <f t="shared" si="36"/>
        <v>#REF!</v>
      </c>
      <c r="V151" s="257" t="e">
        <f t="shared" si="37"/>
        <v>#REF!</v>
      </c>
      <c r="W151" s="257" t="e">
        <f t="shared" si="38"/>
        <v>#REF!</v>
      </c>
      <c r="X151" s="258" t="e">
        <f t="shared" si="39"/>
        <v>#REF!</v>
      </c>
      <c r="Y151" s="258" t="e">
        <f t="shared" si="40"/>
        <v>#REF!</v>
      </c>
      <c r="Z151" s="257" t="e">
        <f t="shared" si="41"/>
        <v>#REF!</v>
      </c>
      <c r="AA151" s="257" t="e">
        <f t="shared" si="42"/>
        <v>#REF!</v>
      </c>
      <c r="AB151" s="257"/>
      <c r="AC151" s="32" t="str">
        <f t="shared" si="43"/>
        <v>BERTAHAP</v>
      </c>
      <c r="AD151" s="259">
        <f t="shared" si="44"/>
        <v>0</v>
      </c>
      <c r="AE151" s="260">
        <v>2</v>
      </c>
      <c r="AF151" s="261"/>
      <c r="AG151" s="257" t="e">
        <f>IF(AF151&gt;#REF!,"LB","KR")</f>
        <v>#REF!</v>
      </c>
      <c r="AH151" s="261">
        <v>1210743000</v>
      </c>
      <c r="AI151" s="261">
        <v>1364700000</v>
      </c>
      <c r="AJ151" s="261">
        <v>1448872000</v>
      </c>
      <c r="AK151" s="262">
        <v>1538235000</v>
      </c>
      <c r="AL151" s="262">
        <v>1448872000</v>
      </c>
      <c r="AM151" s="261">
        <v>1538235000</v>
      </c>
      <c r="AN151" s="261">
        <v>1633110000</v>
      </c>
      <c r="AO151" s="51">
        <v>1535804320</v>
      </c>
      <c r="AP151" s="42">
        <v>1630529100</v>
      </c>
    </row>
    <row r="152" spans="1:42">
      <c r="A152" s="3">
        <f t="shared" si="45"/>
        <v>113</v>
      </c>
      <c r="B152" s="249">
        <v>4</v>
      </c>
      <c r="C152" s="250" t="s">
        <v>163</v>
      </c>
      <c r="D152" s="251">
        <v>10</v>
      </c>
      <c r="E152" s="252"/>
      <c r="F152" s="40" t="s">
        <v>48</v>
      </c>
      <c r="G152" s="253">
        <f t="shared" si="25"/>
        <v>74</v>
      </c>
      <c r="H152" s="253">
        <f t="shared" si="26"/>
        <v>63</v>
      </c>
      <c r="I152" s="254">
        <f t="shared" si="27"/>
        <v>26966806</v>
      </c>
      <c r="J152" s="254">
        <f t="shared" si="28"/>
        <v>2</v>
      </c>
      <c r="K152" s="255">
        <f t="shared" si="29"/>
        <v>0.93</v>
      </c>
      <c r="L152" s="256" t="e">
        <f>SUMIF($AN$4:$AN$22,D152,#REF!)</f>
        <v>#REF!</v>
      </c>
      <c r="M152" s="257" t="e">
        <f t="shared" si="30"/>
        <v>#REF!</v>
      </c>
      <c r="N152" s="257" t="e">
        <f t="shared" si="31"/>
        <v>#REF!</v>
      </c>
      <c r="O152" s="257" t="e">
        <f t="shared" si="32"/>
        <v>#REF!</v>
      </c>
      <c r="P152" s="257" t="e">
        <f t="shared" si="33"/>
        <v>#REF!</v>
      </c>
      <c r="Q152" s="258" t="e">
        <f t="shared" si="34"/>
        <v>#REF!</v>
      </c>
      <c r="R152" s="257" t="e">
        <f t="shared" si="34"/>
        <v>#REF!</v>
      </c>
      <c r="S152" s="257" t="e">
        <f t="shared" si="35"/>
        <v>#REF!</v>
      </c>
      <c r="T152" s="257"/>
      <c r="U152" s="257" t="e">
        <f t="shared" si="36"/>
        <v>#REF!</v>
      </c>
      <c r="V152" s="257" t="e">
        <f t="shared" si="37"/>
        <v>#REF!</v>
      </c>
      <c r="W152" s="257" t="e">
        <f t="shared" si="38"/>
        <v>#REF!</v>
      </c>
      <c r="X152" s="258" t="e">
        <f t="shared" si="39"/>
        <v>#REF!</v>
      </c>
      <c r="Y152" s="258" t="e">
        <f t="shared" si="40"/>
        <v>#REF!</v>
      </c>
      <c r="Z152" s="257" t="e">
        <f t="shared" si="41"/>
        <v>#REF!</v>
      </c>
      <c r="AA152" s="257" t="e">
        <f t="shared" si="42"/>
        <v>#REF!</v>
      </c>
      <c r="AB152" s="257"/>
      <c r="AC152" s="32" t="str">
        <f t="shared" si="43"/>
        <v>BERTAHAP</v>
      </c>
      <c r="AD152" s="259">
        <f t="shared" si="44"/>
        <v>0</v>
      </c>
      <c r="AE152" s="260">
        <v>2</v>
      </c>
      <c r="AF152" s="261"/>
      <c r="AG152" s="257" t="e">
        <f>IF(AF152&gt;#REF!,"LB","KR")</f>
        <v>#REF!</v>
      </c>
      <c r="AH152" s="261">
        <v>1466861000</v>
      </c>
      <c r="AI152" s="261">
        <v>1653387000</v>
      </c>
      <c r="AJ152" s="261">
        <v>1755364000</v>
      </c>
      <c r="AK152" s="262">
        <v>1863631000</v>
      </c>
      <c r="AL152" s="262">
        <v>1755364000</v>
      </c>
      <c r="AM152" s="261">
        <v>1863631000</v>
      </c>
      <c r="AN152" s="261">
        <v>1978576000</v>
      </c>
      <c r="AO152" s="51">
        <v>1860685840</v>
      </c>
      <c r="AP152" s="42">
        <v>1975448860</v>
      </c>
    </row>
    <row r="153" spans="1:42">
      <c r="A153" s="3">
        <f t="shared" si="45"/>
        <v>114</v>
      </c>
      <c r="B153" s="249">
        <v>5</v>
      </c>
      <c r="C153" s="250" t="s">
        <v>163</v>
      </c>
      <c r="D153" s="285">
        <v>12</v>
      </c>
      <c r="E153" s="252"/>
      <c r="F153" s="40" t="s">
        <v>50</v>
      </c>
      <c r="G153" s="253">
        <f t="shared" si="25"/>
        <v>67</v>
      </c>
      <c r="H153" s="253">
        <f t="shared" si="26"/>
        <v>57</v>
      </c>
      <c r="I153" s="254">
        <f t="shared" si="27"/>
        <v>26966806</v>
      </c>
      <c r="J153" s="254">
        <f t="shared" si="28"/>
        <v>2</v>
      </c>
      <c r="K153" s="255">
        <f t="shared" si="29"/>
        <v>0.93</v>
      </c>
      <c r="L153" s="256" t="e">
        <f>SUMIF($AN$4:$AN$22,D153,#REF!)</f>
        <v>#REF!</v>
      </c>
      <c r="M153" s="257" t="e">
        <f t="shared" si="30"/>
        <v>#REF!</v>
      </c>
      <c r="N153" s="257" t="e">
        <f t="shared" si="31"/>
        <v>#REF!</v>
      </c>
      <c r="O153" s="257" t="e">
        <f t="shared" si="32"/>
        <v>#REF!</v>
      </c>
      <c r="P153" s="257" t="e">
        <f t="shared" si="33"/>
        <v>#REF!</v>
      </c>
      <c r="Q153" s="258" t="e">
        <f t="shared" si="34"/>
        <v>#REF!</v>
      </c>
      <c r="R153" s="257" t="e">
        <f t="shared" si="34"/>
        <v>#REF!</v>
      </c>
      <c r="S153" s="257" t="e">
        <f t="shared" si="35"/>
        <v>#REF!</v>
      </c>
      <c r="T153" s="257"/>
      <c r="U153" s="257" t="e">
        <f t="shared" si="36"/>
        <v>#REF!</v>
      </c>
      <c r="V153" s="257" t="e">
        <f t="shared" si="37"/>
        <v>#REF!</v>
      </c>
      <c r="W153" s="257" t="e">
        <f t="shared" si="38"/>
        <v>#REF!</v>
      </c>
      <c r="X153" s="258" t="e">
        <f t="shared" si="39"/>
        <v>#REF!</v>
      </c>
      <c r="Y153" s="258" t="e">
        <f t="shared" si="40"/>
        <v>#REF!</v>
      </c>
      <c r="Z153" s="257" t="e">
        <f t="shared" si="41"/>
        <v>#REF!</v>
      </c>
      <c r="AA153" s="257" t="e">
        <f t="shared" si="42"/>
        <v>#REF!</v>
      </c>
      <c r="AB153" s="257"/>
      <c r="AC153" s="32" t="str">
        <f t="shared" si="43"/>
        <v>BERTAHAP</v>
      </c>
      <c r="AD153" s="259">
        <f t="shared" si="44"/>
        <v>0</v>
      </c>
      <c r="AE153" s="260">
        <v>2</v>
      </c>
      <c r="AF153" s="261"/>
      <c r="AG153" s="257" t="e">
        <f>IF(AF153&gt;#REF!,"LB","KR")</f>
        <v>#REF!</v>
      </c>
      <c r="AH153" s="261">
        <v>1327160000</v>
      </c>
      <c r="AI153" s="261">
        <v>1495921000</v>
      </c>
      <c r="AJ153" s="261">
        <v>1588187000</v>
      </c>
      <c r="AK153" s="262">
        <v>1686142000</v>
      </c>
      <c r="AL153" s="262">
        <v>1588187000</v>
      </c>
      <c r="AM153" s="261">
        <v>1686142000</v>
      </c>
      <c r="AN153" s="261">
        <v>1790140000</v>
      </c>
      <c r="AO153" s="51">
        <v>1683478220</v>
      </c>
      <c r="AP153" s="42">
        <v>1787310520</v>
      </c>
    </row>
    <row r="154" spans="1:42">
      <c r="A154" s="3">
        <f t="shared" si="45"/>
        <v>115</v>
      </c>
      <c r="B154" s="249">
        <v>6</v>
      </c>
      <c r="C154" s="250" t="s">
        <v>163</v>
      </c>
      <c r="D154" s="251">
        <v>16</v>
      </c>
      <c r="E154" s="252"/>
      <c r="F154" s="40" t="s">
        <v>52</v>
      </c>
      <c r="G154" s="253">
        <f t="shared" si="25"/>
        <v>71</v>
      </c>
      <c r="H154" s="253">
        <f t="shared" si="26"/>
        <v>63</v>
      </c>
      <c r="I154" s="254">
        <f t="shared" si="27"/>
        <v>26966806</v>
      </c>
      <c r="J154" s="254">
        <f t="shared" si="28"/>
        <v>2</v>
      </c>
      <c r="K154" s="255">
        <f t="shared" si="29"/>
        <v>0.93</v>
      </c>
      <c r="L154" s="256" t="e">
        <f>SUMIF($AN$4:$AN$22,D154,#REF!)</f>
        <v>#REF!</v>
      </c>
      <c r="M154" s="257" t="e">
        <f t="shared" si="30"/>
        <v>#REF!</v>
      </c>
      <c r="N154" s="257" t="e">
        <f t="shared" si="31"/>
        <v>#REF!</v>
      </c>
      <c r="O154" s="257" t="e">
        <f t="shared" si="32"/>
        <v>#REF!</v>
      </c>
      <c r="P154" s="257" t="e">
        <f t="shared" si="33"/>
        <v>#REF!</v>
      </c>
      <c r="Q154" s="258" t="e">
        <f t="shared" si="34"/>
        <v>#REF!</v>
      </c>
      <c r="R154" s="257" t="e">
        <f t="shared" si="34"/>
        <v>#REF!</v>
      </c>
      <c r="S154" s="257" t="e">
        <f t="shared" si="35"/>
        <v>#REF!</v>
      </c>
      <c r="T154" s="257"/>
      <c r="U154" s="257" t="e">
        <f t="shared" si="36"/>
        <v>#REF!</v>
      </c>
      <c r="V154" s="257" t="e">
        <f t="shared" si="37"/>
        <v>#REF!</v>
      </c>
      <c r="W154" s="257" t="e">
        <f t="shared" si="38"/>
        <v>#REF!</v>
      </c>
      <c r="X154" s="258" t="e">
        <f t="shared" si="39"/>
        <v>#REF!</v>
      </c>
      <c r="Y154" s="258" t="e">
        <f t="shared" si="40"/>
        <v>#REF!</v>
      </c>
      <c r="Z154" s="257" t="e">
        <f t="shared" si="41"/>
        <v>#REF!</v>
      </c>
      <c r="AA154" s="257" t="e">
        <f t="shared" si="42"/>
        <v>#REF!</v>
      </c>
      <c r="AB154" s="257"/>
      <c r="AC154" s="32" t="str">
        <f t="shared" si="43"/>
        <v>BERTAHAP</v>
      </c>
      <c r="AD154" s="259">
        <f t="shared" si="44"/>
        <v>0</v>
      </c>
      <c r="AE154" s="260">
        <v>2</v>
      </c>
      <c r="AF154" s="261"/>
      <c r="AG154" s="257" t="e">
        <f>IF(AF154&gt;#REF!,"LB","KR")</f>
        <v>#REF!</v>
      </c>
      <c r="AH154" s="261">
        <v>1466861000</v>
      </c>
      <c r="AI154" s="261">
        <v>1653387000</v>
      </c>
      <c r="AJ154" s="261">
        <v>1755364000</v>
      </c>
      <c r="AK154" s="262">
        <v>1863631000</v>
      </c>
      <c r="AL154" s="262">
        <v>1755364000</v>
      </c>
      <c r="AM154" s="261">
        <v>1863631000</v>
      </c>
      <c r="AN154" s="261">
        <v>1978576000</v>
      </c>
      <c r="AO154" s="51">
        <v>1860685840</v>
      </c>
      <c r="AP154" s="42">
        <v>1975448860</v>
      </c>
    </row>
    <row r="155" spans="1:42">
      <c r="A155" s="3">
        <f t="shared" si="45"/>
        <v>116</v>
      </c>
      <c r="B155" s="249">
        <v>7</v>
      </c>
      <c r="C155" s="250" t="s">
        <v>163</v>
      </c>
      <c r="D155" s="285">
        <v>18</v>
      </c>
      <c r="E155" s="252"/>
      <c r="F155" s="40" t="s">
        <v>54</v>
      </c>
      <c r="G155" s="253">
        <f t="shared" si="25"/>
        <v>97</v>
      </c>
      <c r="H155" s="253">
        <f t="shared" si="26"/>
        <v>85</v>
      </c>
      <c r="I155" s="254">
        <f t="shared" si="27"/>
        <v>26966806</v>
      </c>
      <c r="J155" s="254">
        <f t="shared" si="28"/>
        <v>2</v>
      </c>
      <c r="K155" s="255">
        <f t="shared" si="29"/>
        <v>0.93</v>
      </c>
      <c r="L155" s="256" t="e">
        <f>SUMIF($AN$4:$AN$22,D155,#REF!)</f>
        <v>#REF!</v>
      </c>
      <c r="M155" s="257" t="e">
        <f t="shared" si="30"/>
        <v>#REF!</v>
      </c>
      <c r="N155" s="257" t="e">
        <f t="shared" si="31"/>
        <v>#REF!</v>
      </c>
      <c r="O155" s="257" t="e">
        <f t="shared" si="32"/>
        <v>#REF!</v>
      </c>
      <c r="P155" s="257" t="e">
        <f t="shared" si="33"/>
        <v>#REF!</v>
      </c>
      <c r="Q155" s="258" t="e">
        <f t="shared" si="34"/>
        <v>#REF!</v>
      </c>
      <c r="R155" s="257" t="e">
        <f t="shared" si="34"/>
        <v>#REF!</v>
      </c>
      <c r="S155" s="257" t="e">
        <f t="shared" si="35"/>
        <v>#REF!</v>
      </c>
      <c r="T155" s="257"/>
      <c r="U155" s="257" t="e">
        <f t="shared" si="36"/>
        <v>#REF!</v>
      </c>
      <c r="V155" s="257" t="e">
        <f t="shared" si="37"/>
        <v>#REF!</v>
      </c>
      <c r="W155" s="257" t="e">
        <f t="shared" si="38"/>
        <v>#REF!</v>
      </c>
      <c r="X155" s="258" t="e">
        <f t="shared" si="39"/>
        <v>#REF!</v>
      </c>
      <c r="Y155" s="258" t="e">
        <f t="shared" si="40"/>
        <v>#REF!</v>
      </c>
      <c r="Z155" s="257" t="e">
        <f t="shared" si="41"/>
        <v>#REF!</v>
      </c>
      <c r="AA155" s="257" t="e">
        <f t="shared" si="42"/>
        <v>#REF!</v>
      </c>
      <c r="AB155" s="257"/>
      <c r="AC155" s="32" t="str">
        <f t="shared" si="43"/>
        <v>BERTAHAP</v>
      </c>
      <c r="AD155" s="259">
        <f t="shared" si="44"/>
        <v>0</v>
      </c>
      <c r="AE155" s="260">
        <v>2</v>
      </c>
      <c r="AF155" s="261"/>
      <c r="AG155" s="257" t="e">
        <f>IF(AF155&gt;#REF!,"LB","KR")</f>
        <v>#REF!</v>
      </c>
      <c r="AH155" s="261">
        <v>1979098000</v>
      </c>
      <c r="AI155" s="261">
        <v>2230760000</v>
      </c>
      <c r="AJ155" s="261">
        <v>2368348000</v>
      </c>
      <c r="AK155" s="262">
        <v>2514423000</v>
      </c>
      <c r="AL155" s="262">
        <v>2368348000</v>
      </c>
      <c r="AM155" s="261">
        <v>2514423000</v>
      </c>
      <c r="AN155" s="261">
        <v>2669507000</v>
      </c>
      <c r="AO155" s="51">
        <v>2510448880</v>
      </c>
      <c r="AP155" s="42">
        <v>2665288380</v>
      </c>
    </row>
    <row r="156" spans="1:42">
      <c r="A156" s="3">
        <f t="shared" si="45"/>
        <v>117</v>
      </c>
      <c r="B156" s="249">
        <v>1</v>
      </c>
      <c r="C156" s="250" t="s">
        <v>165</v>
      </c>
      <c r="D156" s="251" t="s">
        <v>24</v>
      </c>
      <c r="E156" s="252"/>
      <c r="F156" s="40" t="s">
        <v>39</v>
      </c>
      <c r="G156" s="253">
        <f t="shared" si="25"/>
        <v>113</v>
      </c>
      <c r="H156" s="253">
        <f t="shared" si="26"/>
        <v>101</v>
      </c>
      <c r="I156" s="254">
        <f t="shared" si="27"/>
        <v>26966806</v>
      </c>
      <c r="J156" s="254">
        <f t="shared" si="28"/>
        <v>6</v>
      </c>
      <c r="K156" s="255">
        <f t="shared" si="29"/>
        <v>0.95</v>
      </c>
      <c r="L156" s="305" t="e">
        <f>SUMIF($AN$4:$AN$22,D156,#REF!)</f>
        <v>#REF!</v>
      </c>
      <c r="M156" s="257" t="e">
        <f t="shared" si="30"/>
        <v>#REF!</v>
      </c>
      <c r="N156" s="257" t="e">
        <f t="shared" si="31"/>
        <v>#REF!</v>
      </c>
      <c r="O156" s="257" t="e">
        <f t="shared" si="32"/>
        <v>#REF!</v>
      </c>
      <c r="P156" s="257" t="e">
        <f t="shared" si="33"/>
        <v>#REF!</v>
      </c>
      <c r="Q156" s="258" t="e">
        <f t="shared" si="34"/>
        <v>#REF!</v>
      </c>
      <c r="R156" s="257" t="e">
        <f t="shared" si="34"/>
        <v>#REF!</v>
      </c>
      <c r="S156" s="257" t="e">
        <f t="shared" si="35"/>
        <v>#REF!</v>
      </c>
      <c r="T156" s="257"/>
      <c r="U156" s="257" t="e">
        <f t="shared" si="36"/>
        <v>#REF!</v>
      </c>
      <c r="V156" s="257" t="e">
        <f t="shared" si="37"/>
        <v>#REF!</v>
      </c>
      <c r="W156" s="257" t="e">
        <f t="shared" si="38"/>
        <v>#REF!</v>
      </c>
      <c r="X156" s="258" t="e">
        <f t="shared" si="39"/>
        <v>#REF!</v>
      </c>
      <c r="Y156" s="258" t="e">
        <f t="shared" si="40"/>
        <v>#REF!</v>
      </c>
      <c r="Z156" s="257" t="e">
        <f t="shared" si="41"/>
        <v>#REF!</v>
      </c>
      <c r="AA156" s="257" t="e">
        <f t="shared" si="42"/>
        <v>#REF!</v>
      </c>
      <c r="AB156" s="257"/>
      <c r="AC156" s="32" t="str">
        <f t="shared" si="43"/>
        <v>BERTAHAP</v>
      </c>
      <c r="AD156" s="259">
        <f t="shared" si="44"/>
        <v>0</v>
      </c>
      <c r="AE156" s="260">
        <v>2</v>
      </c>
      <c r="AF156" s="261"/>
      <c r="AG156" s="257" t="e">
        <f>IF(AF156&gt;#REF!,"LB","KR")</f>
        <v>#REF!</v>
      </c>
      <c r="AH156" s="261">
        <v>2425991000</v>
      </c>
      <c r="AI156" s="261">
        <v>2734480000</v>
      </c>
      <c r="AJ156" s="261">
        <v>2903136000</v>
      </c>
      <c r="AK156" s="262">
        <v>3082195000</v>
      </c>
      <c r="AL156" s="262">
        <v>2903136000</v>
      </c>
      <c r="AM156" s="261">
        <v>3082195000</v>
      </c>
      <c r="AN156" s="261">
        <v>3272298000</v>
      </c>
      <c r="AO156" s="51">
        <v>3077324160</v>
      </c>
      <c r="AP156" s="42">
        <v>3267126700</v>
      </c>
    </row>
    <row r="157" spans="1:42">
      <c r="A157" s="3">
        <f t="shared" si="45"/>
        <v>118</v>
      </c>
      <c r="B157" s="249">
        <v>2</v>
      </c>
      <c r="C157" s="250" t="s">
        <v>165</v>
      </c>
      <c r="D157" s="251" t="s">
        <v>35</v>
      </c>
      <c r="E157" s="252"/>
      <c r="F157" s="40" t="s">
        <v>42</v>
      </c>
      <c r="G157" s="253">
        <f t="shared" si="25"/>
        <v>78</v>
      </c>
      <c r="H157" s="253">
        <f t="shared" si="26"/>
        <v>66</v>
      </c>
      <c r="I157" s="254">
        <f t="shared" si="27"/>
        <v>26966806</v>
      </c>
      <c r="J157" s="254">
        <f t="shared" si="28"/>
        <v>2</v>
      </c>
      <c r="K157" s="255">
        <f t="shared" si="29"/>
        <v>0.93</v>
      </c>
      <c r="L157" s="305" t="e">
        <f>SUMIF($AN$4:$AN$22,D157,#REF!)</f>
        <v>#REF!</v>
      </c>
      <c r="M157" s="257" t="e">
        <f t="shared" si="30"/>
        <v>#REF!</v>
      </c>
      <c r="N157" s="257" t="e">
        <f t="shared" si="31"/>
        <v>#REF!</v>
      </c>
      <c r="O157" s="257" t="e">
        <f t="shared" si="32"/>
        <v>#REF!</v>
      </c>
      <c r="P157" s="257" t="e">
        <f t="shared" si="33"/>
        <v>#REF!</v>
      </c>
      <c r="Q157" s="258" t="e">
        <f t="shared" si="34"/>
        <v>#REF!</v>
      </c>
      <c r="R157" s="257" t="e">
        <f t="shared" si="34"/>
        <v>#REF!</v>
      </c>
      <c r="S157" s="257" t="e">
        <f t="shared" si="35"/>
        <v>#REF!</v>
      </c>
      <c r="T157" s="257"/>
      <c r="U157" s="257" t="e">
        <f t="shared" si="36"/>
        <v>#REF!</v>
      </c>
      <c r="V157" s="257" t="e">
        <f t="shared" si="37"/>
        <v>#REF!</v>
      </c>
      <c r="W157" s="257" t="e">
        <f t="shared" si="38"/>
        <v>#REF!</v>
      </c>
      <c r="X157" s="258" t="e">
        <f t="shared" si="39"/>
        <v>#REF!</v>
      </c>
      <c r="Y157" s="258" t="e">
        <f t="shared" si="40"/>
        <v>#REF!</v>
      </c>
      <c r="Z157" s="257" t="e">
        <f t="shared" si="41"/>
        <v>#REF!</v>
      </c>
      <c r="AA157" s="257" t="e">
        <f t="shared" si="42"/>
        <v>#REF!</v>
      </c>
      <c r="AB157" s="257"/>
      <c r="AC157" s="32" t="str">
        <f t="shared" si="43"/>
        <v>BERTAHAP</v>
      </c>
      <c r="AD157" s="259">
        <f t="shared" si="44"/>
        <v>0</v>
      </c>
      <c r="AE157" s="260">
        <v>2</v>
      </c>
      <c r="AF157" s="261"/>
      <c r="AG157" s="257" t="e">
        <f>IF(AF157&gt;#REF!,"LB","KR")</f>
        <v>#REF!</v>
      </c>
      <c r="AH157" s="261">
        <v>1551927000</v>
      </c>
      <c r="AI157" s="261">
        <v>1749269000</v>
      </c>
      <c r="AJ157" s="261">
        <v>1857160000</v>
      </c>
      <c r="AK157" s="262">
        <v>1971706000</v>
      </c>
      <c r="AL157" s="262">
        <v>1857160000</v>
      </c>
      <c r="AM157" s="261">
        <v>1971706000</v>
      </c>
      <c r="AN157" s="261">
        <v>2093316000</v>
      </c>
      <c r="AO157" s="51">
        <v>1968589600</v>
      </c>
      <c r="AP157" s="42">
        <v>2090008360</v>
      </c>
    </row>
    <row r="158" spans="1:42">
      <c r="A158" s="3">
        <f t="shared" si="45"/>
        <v>119</v>
      </c>
      <c r="B158" s="249">
        <v>3</v>
      </c>
      <c r="C158" s="250" t="s">
        <v>165</v>
      </c>
      <c r="D158" s="251" t="s">
        <v>41</v>
      </c>
      <c r="E158" s="252"/>
      <c r="F158" s="40" t="s">
        <v>45</v>
      </c>
      <c r="G158" s="253">
        <f t="shared" si="25"/>
        <v>60</v>
      </c>
      <c r="H158" s="253">
        <f t="shared" si="26"/>
        <v>52</v>
      </c>
      <c r="I158" s="254">
        <f t="shared" si="27"/>
        <v>26966806</v>
      </c>
      <c r="J158" s="254">
        <f t="shared" si="28"/>
        <v>2</v>
      </c>
      <c r="K158" s="255">
        <f t="shared" si="29"/>
        <v>0.93</v>
      </c>
      <c r="L158" s="305" t="e">
        <f>SUMIF($AN$4:$AN$22,D158,#REF!)</f>
        <v>#REF!</v>
      </c>
      <c r="M158" s="257" t="e">
        <f t="shared" si="30"/>
        <v>#REF!</v>
      </c>
      <c r="N158" s="257" t="e">
        <f t="shared" si="31"/>
        <v>#REF!</v>
      </c>
      <c r="O158" s="257" t="e">
        <f t="shared" si="32"/>
        <v>#REF!</v>
      </c>
      <c r="P158" s="257" t="e">
        <f t="shared" si="33"/>
        <v>#REF!</v>
      </c>
      <c r="Q158" s="258" t="e">
        <f t="shared" si="34"/>
        <v>#REF!</v>
      </c>
      <c r="R158" s="257" t="e">
        <f t="shared" si="34"/>
        <v>#REF!</v>
      </c>
      <c r="S158" s="257" t="e">
        <f t="shared" si="35"/>
        <v>#REF!</v>
      </c>
      <c r="T158" s="257"/>
      <c r="U158" s="257" t="e">
        <f t="shared" si="36"/>
        <v>#REF!</v>
      </c>
      <c r="V158" s="257" t="e">
        <f t="shared" si="37"/>
        <v>#REF!</v>
      </c>
      <c r="W158" s="257" t="e">
        <f t="shared" si="38"/>
        <v>#REF!</v>
      </c>
      <c r="X158" s="258" t="e">
        <f t="shared" si="39"/>
        <v>#REF!</v>
      </c>
      <c r="Y158" s="258" t="e">
        <f t="shared" si="40"/>
        <v>#REF!</v>
      </c>
      <c r="Z158" s="257" t="e">
        <f t="shared" si="41"/>
        <v>#REF!</v>
      </c>
      <c r="AA158" s="257" t="e">
        <f t="shared" si="42"/>
        <v>#REF!</v>
      </c>
      <c r="AB158" s="257"/>
      <c r="AC158" s="32" t="str">
        <f t="shared" si="43"/>
        <v>BERTAHAP</v>
      </c>
      <c r="AD158" s="259">
        <f t="shared" si="44"/>
        <v>0</v>
      </c>
      <c r="AE158" s="260">
        <v>2</v>
      </c>
      <c r="AF158" s="261"/>
      <c r="AG158" s="257" t="e">
        <f>IF(AF158&gt;#REF!,"LB","KR")</f>
        <v>#REF!</v>
      </c>
      <c r="AH158" s="261">
        <v>1222730000</v>
      </c>
      <c r="AI158" s="261">
        <v>1378212000</v>
      </c>
      <c r="AJ158" s="261">
        <v>1463217000</v>
      </c>
      <c r="AK158" s="262">
        <v>1553465000</v>
      </c>
      <c r="AL158" s="262">
        <v>1463217000</v>
      </c>
      <c r="AM158" s="261">
        <v>1553465000</v>
      </c>
      <c r="AN158" s="261">
        <v>1649280000</v>
      </c>
      <c r="AO158" s="51">
        <v>1551010020</v>
      </c>
      <c r="AP158" s="42">
        <v>1646672900</v>
      </c>
    </row>
    <row r="159" spans="1:42">
      <c r="A159" s="3">
        <f t="shared" si="45"/>
        <v>120</v>
      </c>
      <c r="B159" s="249">
        <v>4</v>
      </c>
      <c r="C159" s="250" t="s">
        <v>165</v>
      </c>
      <c r="D159" s="251">
        <v>10</v>
      </c>
      <c r="E159" s="252"/>
      <c r="F159" s="40" t="s">
        <v>48</v>
      </c>
      <c r="G159" s="253">
        <f t="shared" si="25"/>
        <v>74</v>
      </c>
      <c r="H159" s="253">
        <f t="shared" si="26"/>
        <v>63</v>
      </c>
      <c r="I159" s="254">
        <f t="shared" si="27"/>
        <v>26966806</v>
      </c>
      <c r="J159" s="254">
        <f t="shared" si="28"/>
        <v>2</v>
      </c>
      <c r="K159" s="255">
        <f t="shared" si="29"/>
        <v>0.93</v>
      </c>
      <c r="L159" s="305" t="e">
        <f>SUMIF($AN$4:$AN$22,D159,#REF!)</f>
        <v>#REF!</v>
      </c>
      <c r="M159" s="257" t="e">
        <f t="shared" si="30"/>
        <v>#REF!</v>
      </c>
      <c r="N159" s="257" t="e">
        <f t="shared" si="31"/>
        <v>#REF!</v>
      </c>
      <c r="O159" s="257" t="e">
        <f t="shared" si="32"/>
        <v>#REF!</v>
      </c>
      <c r="P159" s="257" t="e">
        <f t="shared" si="33"/>
        <v>#REF!</v>
      </c>
      <c r="Q159" s="258" t="e">
        <f t="shared" si="34"/>
        <v>#REF!</v>
      </c>
      <c r="R159" s="257" t="e">
        <f t="shared" si="34"/>
        <v>#REF!</v>
      </c>
      <c r="S159" s="257" t="e">
        <f t="shared" si="35"/>
        <v>#REF!</v>
      </c>
      <c r="T159" s="257"/>
      <c r="U159" s="257" t="e">
        <f t="shared" si="36"/>
        <v>#REF!</v>
      </c>
      <c r="V159" s="257" t="e">
        <f t="shared" si="37"/>
        <v>#REF!</v>
      </c>
      <c r="W159" s="257" t="e">
        <f t="shared" si="38"/>
        <v>#REF!</v>
      </c>
      <c r="X159" s="258" t="e">
        <f t="shared" si="39"/>
        <v>#REF!</v>
      </c>
      <c r="Y159" s="258" t="e">
        <f t="shared" si="40"/>
        <v>#REF!</v>
      </c>
      <c r="Z159" s="257" t="e">
        <f t="shared" si="41"/>
        <v>#REF!</v>
      </c>
      <c r="AA159" s="257" t="e">
        <f t="shared" si="42"/>
        <v>#REF!</v>
      </c>
      <c r="AB159" s="257"/>
      <c r="AC159" s="32" t="str">
        <f t="shared" si="43"/>
        <v>BERTAHAP</v>
      </c>
      <c r="AD159" s="259">
        <f t="shared" si="44"/>
        <v>0</v>
      </c>
      <c r="AE159" s="260">
        <v>2</v>
      </c>
      <c r="AF159" s="261"/>
      <c r="AG159" s="257" t="e">
        <f>IF(AF159&gt;#REF!,"LB","KR")</f>
        <v>#REF!</v>
      </c>
      <c r="AH159" s="261">
        <v>1481384000</v>
      </c>
      <c r="AI159" s="261">
        <v>1669757000</v>
      </c>
      <c r="AJ159" s="261">
        <v>1772744000</v>
      </c>
      <c r="AK159" s="262">
        <v>1882083000</v>
      </c>
      <c r="AL159" s="262">
        <v>1772744000</v>
      </c>
      <c r="AM159" s="261">
        <v>1882083000</v>
      </c>
      <c r="AN159" s="261">
        <v>1998166000</v>
      </c>
      <c r="AO159" s="51">
        <v>1879108640</v>
      </c>
      <c r="AP159" s="42">
        <v>1995007980</v>
      </c>
    </row>
    <row r="160" spans="1:42">
      <c r="A160" s="3">
        <f t="shared" si="45"/>
        <v>121</v>
      </c>
      <c r="B160" s="249">
        <v>5</v>
      </c>
      <c r="C160" s="250" t="s">
        <v>165</v>
      </c>
      <c r="D160" s="285">
        <v>12</v>
      </c>
      <c r="E160" s="252"/>
      <c r="F160" s="40" t="s">
        <v>50</v>
      </c>
      <c r="G160" s="253">
        <f t="shared" si="25"/>
        <v>67</v>
      </c>
      <c r="H160" s="253">
        <f t="shared" si="26"/>
        <v>57</v>
      </c>
      <c r="I160" s="254">
        <f t="shared" si="27"/>
        <v>26966806</v>
      </c>
      <c r="J160" s="254">
        <f t="shared" si="28"/>
        <v>2</v>
      </c>
      <c r="K160" s="255">
        <f t="shared" si="29"/>
        <v>0.93</v>
      </c>
      <c r="L160" s="305" t="e">
        <f>SUMIF($AN$4:$AN$22,D160,#REF!)</f>
        <v>#REF!</v>
      </c>
      <c r="M160" s="257" t="e">
        <f t="shared" si="30"/>
        <v>#REF!</v>
      </c>
      <c r="N160" s="257" t="e">
        <f t="shared" si="31"/>
        <v>#REF!</v>
      </c>
      <c r="O160" s="257" t="e">
        <f t="shared" si="32"/>
        <v>#REF!</v>
      </c>
      <c r="P160" s="257" t="e">
        <f t="shared" si="33"/>
        <v>#REF!</v>
      </c>
      <c r="Q160" s="258" t="e">
        <f t="shared" si="34"/>
        <v>#REF!</v>
      </c>
      <c r="R160" s="257" t="e">
        <f t="shared" si="34"/>
        <v>#REF!</v>
      </c>
      <c r="S160" s="257" t="e">
        <f t="shared" si="35"/>
        <v>#REF!</v>
      </c>
      <c r="T160" s="257"/>
      <c r="U160" s="257" t="e">
        <f t="shared" si="36"/>
        <v>#REF!</v>
      </c>
      <c r="V160" s="257" t="e">
        <f t="shared" si="37"/>
        <v>#REF!</v>
      </c>
      <c r="W160" s="257" t="e">
        <f t="shared" si="38"/>
        <v>#REF!</v>
      </c>
      <c r="X160" s="258" t="e">
        <f t="shared" si="39"/>
        <v>#REF!</v>
      </c>
      <c r="Y160" s="258" t="e">
        <f t="shared" si="40"/>
        <v>#REF!</v>
      </c>
      <c r="Z160" s="257" t="e">
        <f t="shared" si="41"/>
        <v>#REF!</v>
      </c>
      <c r="AA160" s="257" t="e">
        <f t="shared" si="42"/>
        <v>#REF!</v>
      </c>
      <c r="AB160" s="257"/>
      <c r="AC160" s="32" t="str">
        <f t="shared" si="43"/>
        <v>BERTAHAP</v>
      </c>
      <c r="AD160" s="259">
        <f t="shared" si="44"/>
        <v>0</v>
      </c>
      <c r="AE160" s="260">
        <v>2</v>
      </c>
      <c r="AF160" s="261"/>
      <c r="AG160" s="257" t="e">
        <f>IF(AF160&gt;#REF!,"LB","KR")</f>
        <v>#REF!</v>
      </c>
      <c r="AH160" s="261">
        <v>1340300000</v>
      </c>
      <c r="AI160" s="261">
        <v>1510733000</v>
      </c>
      <c r="AJ160" s="261">
        <v>1603911000</v>
      </c>
      <c r="AK160" s="262">
        <v>1702837000</v>
      </c>
      <c r="AL160" s="262">
        <v>1603911000</v>
      </c>
      <c r="AM160" s="261">
        <v>1702837000</v>
      </c>
      <c r="AN160" s="261">
        <v>1807864000</v>
      </c>
      <c r="AO160" s="51">
        <v>1700145660</v>
      </c>
      <c r="AP160" s="42">
        <v>1805007220</v>
      </c>
    </row>
    <row r="161" spans="1:42">
      <c r="A161" s="3">
        <f t="shared" si="45"/>
        <v>122</v>
      </c>
      <c r="B161" s="249">
        <v>6</v>
      </c>
      <c r="C161" s="250" t="s">
        <v>165</v>
      </c>
      <c r="D161" s="251">
        <v>16</v>
      </c>
      <c r="E161" s="252"/>
      <c r="F161" s="40" t="s">
        <v>52</v>
      </c>
      <c r="G161" s="253">
        <f t="shared" si="25"/>
        <v>71</v>
      </c>
      <c r="H161" s="253">
        <f t="shared" si="26"/>
        <v>63</v>
      </c>
      <c r="I161" s="254">
        <f t="shared" si="27"/>
        <v>26966806</v>
      </c>
      <c r="J161" s="254">
        <f t="shared" si="28"/>
        <v>2</v>
      </c>
      <c r="K161" s="255">
        <f t="shared" si="29"/>
        <v>0.93</v>
      </c>
      <c r="L161" s="305" t="e">
        <f>SUMIF($AN$4:$AN$22,D161,#REF!)</f>
        <v>#REF!</v>
      </c>
      <c r="M161" s="257" t="e">
        <f t="shared" si="30"/>
        <v>#REF!</v>
      </c>
      <c r="N161" s="257" t="e">
        <f t="shared" si="31"/>
        <v>#REF!</v>
      </c>
      <c r="O161" s="257" t="e">
        <f t="shared" si="32"/>
        <v>#REF!</v>
      </c>
      <c r="P161" s="257" t="e">
        <f t="shared" si="33"/>
        <v>#REF!</v>
      </c>
      <c r="Q161" s="258" t="e">
        <f t="shared" si="34"/>
        <v>#REF!</v>
      </c>
      <c r="R161" s="257" t="e">
        <f t="shared" si="34"/>
        <v>#REF!</v>
      </c>
      <c r="S161" s="257" t="e">
        <f t="shared" si="35"/>
        <v>#REF!</v>
      </c>
      <c r="T161" s="257"/>
      <c r="U161" s="257" t="e">
        <f t="shared" si="36"/>
        <v>#REF!</v>
      </c>
      <c r="V161" s="257" t="e">
        <f t="shared" si="37"/>
        <v>#REF!</v>
      </c>
      <c r="W161" s="257" t="e">
        <f t="shared" si="38"/>
        <v>#REF!</v>
      </c>
      <c r="X161" s="258" t="e">
        <f t="shared" si="39"/>
        <v>#REF!</v>
      </c>
      <c r="Y161" s="258" t="e">
        <f t="shared" si="40"/>
        <v>#REF!</v>
      </c>
      <c r="Z161" s="257" t="e">
        <f t="shared" si="41"/>
        <v>#REF!</v>
      </c>
      <c r="AA161" s="257" t="e">
        <f t="shared" si="42"/>
        <v>#REF!</v>
      </c>
      <c r="AB161" s="257"/>
      <c r="AC161" s="32" t="str">
        <f t="shared" si="43"/>
        <v>BERTAHAP</v>
      </c>
      <c r="AD161" s="259">
        <f t="shared" si="44"/>
        <v>0</v>
      </c>
      <c r="AE161" s="260">
        <v>2</v>
      </c>
      <c r="AF161" s="261"/>
      <c r="AG161" s="257" t="e">
        <f>IF(AF161&gt;#REF!,"LB","KR")</f>
        <v>#REF!</v>
      </c>
      <c r="AH161" s="261">
        <v>1481384000</v>
      </c>
      <c r="AI161" s="261">
        <v>1669757000</v>
      </c>
      <c r="AJ161" s="261">
        <v>1772744000</v>
      </c>
      <c r="AK161" s="262">
        <v>1882083000</v>
      </c>
      <c r="AL161" s="262">
        <v>1772744000</v>
      </c>
      <c r="AM161" s="261">
        <v>1882083000</v>
      </c>
      <c r="AN161" s="261">
        <v>1998166000</v>
      </c>
      <c r="AO161" s="51">
        <v>1879108640</v>
      </c>
      <c r="AP161" s="42">
        <v>1995007980</v>
      </c>
    </row>
    <row r="162" spans="1:42">
      <c r="A162" s="3">
        <f t="shared" si="45"/>
        <v>123</v>
      </c>
      <c r="B162" s="249">
        <v>7</v>
      </c>
      <c r="C162" s="250" t="s">
        <v>165</v>
      </c>
      <c r="D162" s="285">
        <v>18</v>
      </c>
      <c r="E162" s="252"/>
      <c r="F162" s="40" t="s">
        <v>54</v>
      </c>
      <c r="G162" s="253">
        <f t="shared" si="25"/>
        <v>97</v>
      </c>
      <c r="H162" s="253">
        <f t="shared" si="26"/>
        <v>85</v>
      </c>
      <c r="I162" s="254">
        <f t="shared" si="27"/>
        <v>26966806</v>
      </c>
      <c r="J162" s="254">
        <f t="shared" si="28"/>
        <v>2</v>
      </c>
      <c r="K162" s="255">
        <f t="shared" si="29"/>
        <v>0.93</v>
      </c>
      <c r="L162" s="305" t="e">
        <f>SUMIF($AN$4:$AN$22,D162,#REF!)</f>
        <v>#REF!</v>
      </c>
      <c r="M162" s="257" t="e">
        <f t="shared" si="30"/>
        <v>#REF!</v>
      </c>
      <c r="N162" s="257" t="e">
        <f t="shared" si="31"/>
        <v>#REF!</v>
      </c>
      <c r="O162" s="257" t="e">
        <f t="shared" si="32"/>
        <v>#REF!</v>
      </c>
      <c r="P162" s="257" t="e">
        <f t="shared" si="33"/>
        <v>#REF!</v>
      </c>
      <c r="Q162" s="258" t="e">
        <f t="shared" si="34"/>
        <v>#REF!</v>
      </c>
      <c r="R162" s="257" t="e">
        <f t="shared" si="34"/>
        <v>#REF!</v>
      </c>
      <c r="S162" s="257" t="e">
        <f t="shared" si="35"/>
        <v>#REF!</v>
      </c>
      <c r="T162" s="257"/>
      <c r="U162" s="257" t="e">
        <f t="shared" si="36"/>
        <v>#REF!</v>
      </c>
      <c r="V162" s="257" t="e">
        <f t="shared" si="37"/>
        <v>#REF!</v>
      </c>
      <c r="W162" s="257" t="e">
        <f t="shared" si="38"/>
        <v>#REF!</v>
      </c>
      <c r="X162" s="258" t="e">
        <f t="shared" si="39"/>
        <v>#REF!</v>
      </c>
      <c r="Y162" s="258" t="e">
        <f t="shared" si="40"/>
        <v>#REF!</v>
      </c>
      <c r="Z162" s="257" t="e">
        <f t="shared" si="41"/>
        <v>#REF!</v>
      </c>
      <c r="AA162" s="257" t="e">
        <f t="shared" si="42"/>
        <v>#REF!</v>
      </c>
      <c r="AB162" s="257"/>
      <c r="AC162" s="32" t="str">
        <f t="shared" si="43"/>
        <v>BERTAHAP</v>
      </c>
      <c r="AD162" s="259">
        <f t="shared" si="44"/>
        <v>0</v>
      </c>
      <c r="AE162" s="260">
        <v>2</v>
      </c>
      <c r="AF162" s="261"/>
      <c r="AG162" s="257" t="e">
        <f>IF(AF162&gt;#REF!,"LB","KR")</f>
        <v>#REF!</v>
      </c>
      <c r="AH162" s="261">
        <v>1998693000</v>
      </c>
      <c r="AI162" s="261">
        <v>2252846000</v>
      </c>
      <c r="AJ162" s="261">
        <v>2391797000</v>
      </c>
      <c r="AK162" s="262">
        <v>2539318000</v>
      </c>
      <c r="AL162" s="262">
        <v>2391797000</v>
      </c>
      <c r="AM162" s="261">
        <v>2539318000</v>
      </c>
      <c r="AN162" s="261">
        <v>2695937000</v>
      </c>
      <c r="AO162" s="51">
        <v>2535304820</v>
      </c>
      <c r="AP162" s="42">
        <v>2691677080</v>
      </c>
    </row>
    <row r="163" spans="1:42">
      <c r="A163" s="3">
        <f t="shared" si="45"/>
        <v>124</v>
      </c>
      <c r="B163" s="249">
        <v>1</v>
      </c>
      <c r="C163" s="250" t="s">
        <v>167</v>
      </c>
      <c r="D163" s="251" t="s">
        <v>24</v>
      </c>
      <c r="E163" s="252"/>
      <c r="F163" s="40" t="s">
        <v>39</v>
      </c>
      <c r="G163" s="253">
        <f t="shared" si="25"/>
        <v>113</v>
      </c>
      <c r="H163" s="253">
        <f t="shared" si="26"/>
        <v>101</v>
      </c>
      <c r="I163" s="254">
        <f t="shared" si="27"/>
        <v>26966806</v>
      </c>
      <c r="J163" s="254">
        <f t="shared" si="28"/>
        <v>6</v>
      </c>
      <c r="K163" s="255">
        <f t="shared" si="29"/>
        <v>0.95</v>
      </c>
      <c r="L163" s="256" t="e">
        <f>SUMIF($AN$4:$AN$22,D163,#REF!)</f>
        <v>#REF!</v>
      </c>
      <c r="M163" s="257" t="e">
        <f t="shared" si="30"/>
        <v>#REF!</v>
      </c>
      <c r="N163" s="257" t="e">
        <f t="shared" si="31"/>
        <v>#REF!</v>
      </c>
      <c r="O163" s="257" t="e">
        <f t="shared" si="32"/>
        <v>#REF!</v>
      </c>
      <c r="P163" s="257" t="e">
        <f t="shared" si="33"/>
        <v>#REF!</v>
      </c>
      <c r="Q163" s="258" t="e">
        <f t="shared" si="34"/>
        <v>#REF!</v>
      </c>
      <c r="R163" s="257" t="e">
        <f t="shared" si="34"/>
        <v>#REF!</v>
      </c>
      <c r="S163" s="257" t="e">
        <f t="shared" si="35"/>
        <v>#REF!</v>
      </c>
      <c r="T163" s="257"/>
      <c r="U163" s="257" t="e">
        <f t="shared" si="36"/>
        <v>#REF!</v>
      </c>
      <c r="V163" s="257" t="e">
        <f t="shared" si="37"/>
        <v>#REF!</v>
      </c>
      <c r="W163" s="257" t="e">
        <f t="shared" si="38"/>
        <v>#REF!</v>
      </c>
      <c r="X163" s="258" t="e">
        <f t="shared" si="39"/>
        <v>#REF!</v>
      </c>
      <c r="Y163" s="258" t="e">
        <f t="shared" si="40"/>
        <v>#REF!</v>
      </c>
      <c r="Z163" s="257" t="e">
        <f t="shared" si="41"/>
        <v>#REF!</v>
      </c>
      <c r="AA163" s="257" t="e">
        <f t="shared" si="42"/>
        <v>#REF!</v>
      </c>
      <c r="AB163" s="257"/>
      <c r="AC163" s="32" t="str">
        <f t="shared" si="43"/>
        <v>BERTAHAP</v>
      </c>
      <c r="AD163" s="259">
        <f t="shared" si="44"/>
        <v>0</v>
      </c>
      <c r="AE163" s="260">
        <v>2</v>
      </c>
      <c r="AF163" s="261"/>
      <c r="AG163" s="257" t="e">
        <f>IF(AF163&gt;#REF!,"LB","KR")</f>
        <v>#REF!</v>
      </c>
      <c r="AH163" s="261">
        <v>2402207000</v>
      </c>
      <c r="AI163" s="261">
        <v>2707671000</v>
      </c>
      <c r="AJ163" s="261">
        <v>2874674000</v>
      </c>
      <c r="AK163" s="262">
        <v>3051978000</v>
      </c>
      <c r="AL163" s="262">
        <v>2874674000</v>
      </c>
      <c r="AM163" s="261">
        <v>3051978000</v>
      </c>
      <c r="AN163" s="261">
        <v>3240217000</v>
      </c>
      <c r="AO163" s="51">
        <v>3047154440</v>
      </c>
      <c r="AP163" s="42">
        <v>3235096680</v>
      </c>
    </row>
    <row r="164" spans="1:42">
      <c r="A164" s="3">
        <f t="shared" si="45"/>
        <v>125</v>
      </c>
      <c r="B164" s="249">
        <v>2</v>
      </c>
      <c r="C164" s="250" t="s">
        <v>167</v>
      </c>
      <c r="D164" s="251" t="s">
        <v>35</v>
      </c>
      <c r="E164" s="252"/>
      <c r="F164" s="40" t="s">
        <v>42</v>
      </c>
      <c r="G164" s="253">
        <f t="shared" si="25"/>
        <v>78</v>
      </c>
      <c r="H164" s="253">
        <f t="shared" si="26"/>
        <v>66</v>
      </c>
      <c r="I164" s="254">
        <f t="shared" si="27"/>
        <v>26966806</v>
      </c>
      <c r="J164" s="254">
        <f t="shared" si="28"/>
        <v>2</v>
      </c>
      <c r="K164" s="255">
        <f t="shared" si="29"/>
        <v>0.93</v>
      </c>
      <c r="L164" s="256" t="e">
        <f>SUMIF($AN$4:$AN$22,D164,#REF!)</f>
        <v>#REF!</v>
      </c>
      <c r="M164" s="257" t="e">
        <f t="shared" si="30"/>
        <v>#REF!</v>
      </c>
      <c r="N164" s="257" t="e">
        <f t="shared" si="31"/>
        <v>#REF!</v>
      </c>
      <c r="O164" s="257" t="e">
        <f t="shared" si="32"/>
        <v>#REF!</v>
      </c>
      <c r="P164" s="257" t="e">
        <f t="shared" si="33"/>
        <v>#REF!</v>
      </c>
      <c r="Q164" s="258" t="e">
        <f t="shared" si="34"/>
        <v>#REF!</v>
      </c>
      <c r="R164" s="257" t="e">
        <f t="shared" si="34"/>
        <v>#REF!</v>
      </c>
      <c r="S164" s="257" t="e">
        <f t="shared" si="35"/>
        <v>#REF!</v>
      </c>
      <c r="T164" s="257"/>
      <c r="U164" s="257" t="e">
        <f t="shared" si="36"/>
        <v>#REF!</v>
      </c>
      <c r="V164" s="257" t="e">
        <f t="shared" si="37"/>
        <v>#REF!</v>
      </c>
      <c r="W164" s="257" t="e">
        <f t="shared" si="38"/>
        <v>#REF!</v>
      </c>
      <c r="X164" s="258" t="e">
        <f t="shared" si="39"/>
        <v>#REF!</v>
      </c>
      <c r="Y164" s="258" t="e">
        <f t="shared" si="40"/>
        <v>#REF!</v>
      </c>
      <c r="Z164" s="257" t="e">
        <f t="shared" si="41"/>
        <v>#REF!</v>
      </c>
      <c r="AA164" s="257" t="e">
        <f t="shared" si="42"/>
        <v>#REF!</v>
      </c>
      <c r="AB164" s="257"/>
      <c r="AC164" s="32" t="str">
        <f t="shared" si="43"/>
        <v>BERTAHAP</v>
      </c>
      <c r="AD164" s="259">
        <f t="shared" si="44"/>
        <v>0</v>
      </c>
      <c r="AE164" s="260">
        <v>2</v>
      </c>
      <c r="AF164" s="261"/>
      <c r="AG164" s="257" t="e">
        <f>IF(AF164&gt;#REF!,"LB","KR")</f>
        <v>#REF!</v>
      </c>
      <c r="AH164" s="261">
        <v>1536712000</v>
      </c>
      <c r="AI164" s="261">
        <v>1732119000</v>
      </c>
      <c r="AJ164" s="261">
        <v>1838953000</v>
      </c>
      <c r="AK164" s="262">
        <v>1952375000</v>
      </c>
      <c r="AL164" s="262">
        <v>1838953000</v>
      </c>
      <c r="AM164" s="261">
        <v>1952375000</v>
      </c>
      <c r="AN164" s="261">
        <v>2072794000</v>
      </c>
      <c r="AO164" s="51">
        <v>1949290180</v>
      </c>
      <c r="AP164" s="42">
        <v>2069517500</v>
      </c>
    </row>
    <row r="165" spans="1:42">
      <c r="A165" s="3">
        <f t="shared" si="45"/>
        <v>126</v>
      </c>
      <c r="B165" s="249">
        <v>3</v>
      </c>
      <c r="C165" s="250" t="s">
        <v>167</v>
      </c>
      <c r="D165" s="251" t="s">
        <v>41</v>
      </c>
      <c r="E165" s="252"/>
      <c r="F165" s="40" t="s">
        <v>45</v>
      </c>
      <c r="G165" s="253">
        <f t="shared" si="25"/>
        <v>60</v>
      </c>
      <c r="H165" s="253">
        <f t="shared" si="26"/>
        <v>52</v>
      </c>
      <c r="I165" s="254">
        <f t="shared" si="27"/>
        <v>26966806</v>
      </c>
      <c r="J165" s="254">
        <f t="shared" si="28"/>
        <v>2</v>
      </c>
      <c r="K165" s="255">
        <f t="shared" si="29"/>
        <v>0.93</v>
      </c>
      <c r="L165" s="256" t="e">
        <f>SUMIF($AN$4:$AN$22,D165,#REF!)</f>
        <v>#REF!</v>
      </c>
      <c r="M165" s="257" t="e">
        <f t="shared" si="30"/>
        <v>#REF!</v>
      </c>
      <c r="N165" s="257" t="e">
        <f t="shared" si="31"/>
        <v>#REF!</v>
      </c>
      <c r="O165" s="257" t="e">
        <f t="shared" si="32"/>
        <v>#REF!</v>
      </c>
      <c r="P165" s="257" t="e">
        <f t="shared" si="33"/>
        <v>#REF!</v>
      </c>
      <c r="Q165" s="258" t="e">
        <f t="shared" si="34"/>
        <v>#REF!</v>
      </c>
      <c r="R165" s="257" t="e">
        <f t="shared" si="34"/>
        <v>#REF!</v>
      </c>
      <c r="S165" s="257" t="e">
        <f t="shared" si="35"/>
        <v>#REF!</v>
      </c>
      <c r="T165" s="257"/>
      <c r="U165" s="257" t="e">
        <f t="shared" si="36"/>
        <v>#REF!</v>
      </c>
      <c r="V165" s="257" t="e">
        <f t="shared" si="37"/>
        <v>#REF!</v>
      </c>
      <c r="W165" s="257" t="e">
        <f t="shared" si="38"/>
        <v>#REF!</v>
      </c>
      <c r="X165" s="258" t="e">
        <f t="shared" si="39"/>
        <v>#REF!</v>
      </c>
      <c r="Y165" s="258" t="e">
        <f t="shared" si="40"/>
        <v>#REF!</v>
      </c>
      <c r="Z165" s="257" t="e">
        <f t="shared" si="41"/>
        <v>#REF!</v>
      </c>
      <c r="AA165" s="257" t="e">
        <f t="shared" si="42"/>
        <v>#REF!</v>
      </c>
      <c r="AB165" s="257"/>
      <c r="AC165" s="32" t="str">
        <f t="shared" si="43"/>
        <v>BERTAHAP</v>
      </c>
      <c r="AD165" s="259">
        <f t="shared" si="44"/>
        <v>0</v>
      </c>
      <c r="AE165" s="260">
        <v>2</v>
      </c>
      <c r="AF165" s="261"/>
      <c r="AG165" s="257" t="e">
        <f>IF(AF165&gt;#REF!,"LB","KR")</f>
        <v>#REF!</v>
      </c>
      <c r="AH165" s="261">
        <v>1210743000</v>
      </c>
      <c r="AI165" s="261">
        <v>1364700000</v>
      </c>
      <c r="AJ165" s="261">
        <v>1448872000</v>
      </c>
      <c r="AK165" s="262">
        <v>1538235000</v>
      </c>
      <c r="AL165" s="262">
        <v>1448872000</v>
      </c>
      <c r="AM165" s="261">
        <v>1538235000</v>
      </c>
      <c r="AN165" s="261">
        <v>1633110000</v>
      </c>
      <c r="AO165" s="51">
        <v>1535804320</v>
      </c>
      <c r="AP165" s="42">
        <v>1630529100</v>
      </c>
    </row>
    <row r="166" spans="1:42">
      <c r="A166" s="3">
        <f t="shared" si="45"/>
        <v>127</v>
      </c>
      <c r="B166" s="249">
        <v>4</v>
      </c>
      <c r="C166" s="250" t="s">
        <v>167</v>
      </c>
      <c r="D166" s="251">
        <v>10</v>
      </c>
      <c r="E166" s="252"/>
      <c r="F166" s="40" t="s">
        <v>48</v>
      </c>
      <c r="G166" s="253">
        <f t="shared" si="25"/>
        <v>74</v>
      </c>
      <c r="H166" s="253">
        <f t="shared" si="26"/>
        <v>63</v>
      </c>
      <c r="I166" s="254">
        <f t="shared" si="27"/>
        <v>26966806</v>
      </c>
      <c r="J166" s="254">
        <f t="shared" si="28"/>
        <v>2</v>
      </c>
      <c r="K166" s="255">
        <f t="shared" si="29"/>
        <v>0.93</v>
      </c>
      <c r="L166" s="256" t="e">
        <f>SUMIF($AN$4:$AN$22,D166,#REF!)</f>
        <v>#REF!</v>
      </c>
      <c r="M166" s="257" t="e">
        <f t="shared" si="30"/>
        <v>#REF!</v>
      </c>
      <c r="N166" s="257" t="e">
        <f t="shared" si="31"/>
        <v>#REF!</v>
      </c>
      <c r="O166" s="257" t="e">
        <f t="shared" si="32"/>
        <v>#REF!</v>
      </c>
      <c r="P166" s="257" t="e">
        <f t="shared" si="33"/>
        <v>#REF!</v>
      </c>
      <c r="Q166" s="258" t="e">
        <f t="shared" si="34"/>
        <v>#REF!</v>
      </c>
      <c r="R166" s="257" t="e">
        <f t="shared" si="34"/>
        <v>#REF!</v>
      </c>
      <c r="S166" s="257" t="e">
        <f t="shared" si="35"/>
        <v>#REF!</v>
      </c>
      <c r="T166" s="257"/>
      <c r="U166" s="257" t="e">
        <f t="shared" si="36"/>
        <v>#REF!</v>
      </c>
      <c r="V166" s="257" t="e">
        <f t="shared" si="37"/>
        <v>#REF!</v>
      </c>
      <c r="W166" s="257" t="e">
        <f t="shared" si="38"/>
        <v>#REF!</v>
      </c>
      <c r="X166" s="258" t="e">
        <f t="shared" si="39"/>
        <v>#REF!</v>
      </c>
      <c r="Y166" s="258" t="e">
        <f t="shared" si="40"/>
        <v>#REF!</v>
      </c>
      <c r="Z166" s="257" t="e">
        <f t="shared" si="41"/>
        <v>#REF!</v>
      </c>
      <c r="AA166" s="257" t="e">
        <f t="shared" si="42"/>
        <v>#REF!</v>
      </c>
      <c r="AB166" s="257"/>
      <c r="AC166" s="32" t="str">
        <f t="shared" si="43"/>
        <v>BERTAHAP</v>
      </c>
      <c r="AD166" s="259">
        <f t="shared" si="44"/>
        <v>0</v>
      </c>
      <c r="AE166" s="260">
        <v>2</v>
      </c>
      <c r="AF166" s="261"/>
      <c r="AG166" s="257" t="e">
        <f>IF(AF166&gt;#REF!,"LB","KR")</f>
        <v>#REF!</v>
      </c>
      <c r="AH166" s="261">
        <v>1466861000</v>
      </c>
      <c r="AI166" s="261">
        <v>1653387000</v>
      </c>
      <c r="AJ166" s="261">
        <v>1755364000</v>
      </c>
      <c r="AK166" s="262">
        <v>1863631000</v>
      </c>
      <c r="AL166" s="262">
        <v>1755364000</v>
      </c>
      <c r="AM166" s="261">
        <v>1863631000</v>
      </c>
      <c r="AN166" s="261">
        <v>1978576000</v>
      </c>
      <c r="AO166" s="51">
        <v>1860685840</v>
      </c>
      <c r="AP166" s="42">
        <v>1975448860</v>
      </c>
    </row>
    <row r="167" spans="1:42">
      <c r="A167" s="3">
        <f t="shared" si="45"/>
        <v>128</v>
      </c>
      <c r="B167" s="249">
        <v>5</v>
      </c>
      <c r="C167" s="250" t="s">
        <v>167</v>
      </c>
      <c r="D167" s="285">
        <v>12</v>
      </c>
      <c r="E167" s="252"/>
      <c r="F167" s="40" t="s">
        <v>50</v>
      </c>
      <c r="G167" s="253">
        <f t="shared" si="25"/>
        <v>67</v>
      </c>
      <c r="H167" s="253">
        <f t="shared" si="26"/>
        <v>57</v>
      </c>
      <c r="I167" s="254">
        <f t="shared" si="27"/>
        <v>26966806</v>
      </c>
      <c r="J167" s="254">
        <f t="shared" si="28"/>
        <v>2</v>
      </c>
      <c r="K167" s="255">
        <f t="shared" si="29"/>
        <v>0.93</v>
      </c>
      <c r="L167" s="256" t="e">
        <f>SUMIF($AN$4:$AN$22,D167,#REF!)</f>
        <v>#REF!</v>
      </c>
      <c r="M167" s="257" t="e">
        <f t="shared" si="30"/>
        <v>#REF!</v>
      </c>
      <c r="N167" s="257" t="e">
        <f t="shared" si="31"/>
        <v>#REF!</v>
      </c>
      <c r="O167" s="257" t="e">
        <f t="shared" si="32"/>
        <v>#REF!</v>
      </c>
      <c r="P167" s="257" t="e">
        <f t="shared" si="33"/>
        <v>#REF!</v>
      </c>
      <c r="Q167" s="258" t="e">
        <f t="shared" si="34"/>
        <v>#REF!</v>
      </c>
      <c r="R167" s="257" t="e">
        <f t="shared" si="34"/>
        <v>#REF!</v>
      </c>
      <c r="S167" s="257" t="e">
        <f t="shared" si="35"/>
        <v>#REF!</v>
      </c>
      <c r="T167" s="257"/>
      <c r="U167" s="257" t="e">
        <f t="shared" si="36"/>
        <v>#REF!</v>
      </c>
      <c r="V167" s="257" t="e">
        <f t="shared" si="37"/>
        <v>#REF!</v>
      </c>
      <c r="W167" s="257" t="e">
        <f t="shared" si="38"/>
        <v>#REF!</v>
      </c>
      <c r="X167" s="258" t="e">
        <f t="shared" si="39"/>
        <v>#REF!</v>
      </c>
      <c r="Y167" s="258" t="e">
        <f t="shared" si="40"/>
        <v>#REF!</v>
      </c>
      <c r="Z167" s="257" t="e">
        <f t="shared" si="41"/>
        <v>#REF!</v>
      </c>
      <c r="AA167" s="257" t="e">
        <f t="shared" si="42"/>
        <v>#REF!</v>
      </c>
      <c r="AB167" s="257"/>
      <c r="AC167" s="32" t="str">
        <f t="shared" si="43"/>
        <v>BERTAHAP</v>
      </c>
      <c r="AD167" s="259">
        <f t="shared" si="44"/>
        <v>0</v>
      </c>
      <c r="AE167" s="260">
        <v>2</v>
      </c>
      <c r="AF167" s="261"/>
      <c r="AG167" s="257" t="e">
        <f>IF(AF167&gt;#REF!,"LB","KR")</f>
        <v>#REF!</v>
      </c>
      <c r="AH167" s="261">
        <v>1327160000</v>
      </c>
      <c r="AI167" s="261">
        <v>1495921000</v>
      </c>
      <c r="AJ167" s="261">
        <v>1588187000</v>
      </c>
      <c r="AK167" s="262">
        <v>1686142000</v>
      </c>
      <c r="AL167" s="262">
        <v>1588187000</v>
      </c>
      <c r="AM167" s="261">
        <v>1686142000</v>
      </c>
      <c r="AN167" s="261">
        <v>1790140000</v>
      </c>
      <c r="AO167" s="51">
        <v>1683478220</v>
      </c>
      <c r="AP167" s="42">
        <v>1787310520</v>
      </c>
    </row>
    <row r="168" spans="1:42">
      <c r="A168" s="3">
        <f t="shared" si="45"/>
        <v>129</v>
      </c>
      <c r="B168" s="249">
        <v>6</v>
      </c>
      <c r="C168" s="250" t="s">
        <v>167</v>
      </c>
      <c r="D168" s="251">
        <v>16</v>
      </c>
      <c r="E168" s="252"/>
      <c r="F168" s="40" t="s">
        <v>52</v>
      </c>
      <c r="G168" s="253">
        <f t="shared" ref="G168:G231" si="46">SUMIF($V$10:$V$28,F168,$AA$10:$AA$28)</f>
        <v>71</v>
      </c>
      <c r="H168" s="253">
        <f t="shared" ref="H168:H231" si="47">SUMIF($V$10:$V$28,F168,$X$10:$X$28)</f>
        <v>63</v>
      </c>
      <c r="I168" s="254">
        <f t="shared" ref="I168:I231" si="48">$I$27</f>
        <v>26966806</v>
      </c>
      <c r="J168" s="254">
        <f t="shared" ref="J168:J231" si="49">SUMIF($AN$4:$AN$22,D168,$AP$4:$AP$22)</f>
        <v>2</v>
      </c>
      <c r="K168" s="255">
        <f t="shared" ref="K168:K231" si="50">IF(J168=$AJ$25,$AI$25,IF(J168=$AJ$26,$AI$26,IF(J168=$AJ$27,$AI$27,IF(J168=$AJ$28,$AI$28,IF(J168=$AJ$29,$AI$29,IF(J168=$AJ$30,$AI$30))))))</f>
        <v>0.93</v>
      </c>
      <c r="L168" s="256" t="e">
        <f>SUMIF($AN$4:$AN$22,D168,#REF!)</f>
        <v>#REF!</v>
      </c>
      <c r="M168" s="257" t="e">
        <f t="shared" ref="M168:M231" si="51">$O168/(1+6%/12)^36</f>
        <v>#REF!</v>
      </c>
      <c r="N168" s="257" t="e">
        <f t="shared" ref="N168:N231" si="52">$O168/(1+6%/12)^12</f>
        <v>#REF!</v>
      </c>
      <c r="O168" s="257" t="e">
        <f t="shared" ref="O168:O231" si="53">$I$27*K168*L168</f>
        <v>#REF!</v>
      </c>
      <c r="P168" s="257" t="e">
        <f t="shared" ref="P168:P231" si="54">$O168*(1+6%/12)^12</f>
        <v>#REF!</v>
      </c>
      <c r="Q168" s="258" t="e">
        <f t="shared" ref="Q168:R231" si="55">O168</f>
        <v>#REF!</v>
      </c>
      <c r="R168" s="257" t="e">
        <f t="shared" si="55"/>
        <v>#REF!</v>
      </c>
      <c r="S168" s="257" t="e">
        <f t="shared" ref="S168:S231" si="56">$O168*(1+6%/12)^24</f>
        <v>#REF!</v>
      </c>
      <c r="T168" s="257"/>
      <c r="U168" s="257" t="e">
        <f t="shared" ref="U168:U231" si="57">M168*H168</f>
        <v>#REF!</v>
      </c>
      <c r="V168" s="257" t="e">
        <f t="shared" ref="V168:V231" si="58">N168*H168</f>
        <v>#REF!</v>
      </c>
      <c r="W168" s="257" t="e">
        <f t="shared" ref="W168:W231" si="59">O168*H168</f>
        <v>#REF!</v>
      </c>
      <c r="X168" s="258" t="e">
        <f t="shared" ref="X168:X231" si="60">P168*H168</f>
        <v>#REF!</v>
      </c>
      <c r="Y168" s="258" t="e">
        <f t="shared" ref="Y168:Y231" si="61">Q168*H168</f>
        <v>#REF!</v>
      </c>
      <c r="Z168" s="257" t="e">
        <f t="shared" ref="Z168:Z231" si="62">R168*H168</f>
        <v>#REF!</v>
      </c>
      <c r="AA168" s="257" t="e">
        <f t="shared" ref="AA168:AA231" si="63">S168*H168</f>
        <v>#REF!</v>
      </c>
      <c r="AB168" s="257"/>
      <c r="AC168" s="32" t="str">
        <f t="shared" ref="AC168:AC231" si="64">IF(AE168=$H$32,$M$32,IF(AE168=$H$33,$M$33,IF(AE168=$H$34,$M$34)))</f>
        <v>BERTAHAP</v>
      </c>
      <c r="AD168" s="259">
        <f t="shared" ref="AD168:AD231" si="65">IF(AC168=$M$32,$N$32,IF(AC168=$M$33,$N$33,$N$34))</f>
        <v>0</v>
      </c>
      <c r="AE168" s="260">
        <v>2</v>
      </c>
      <c r="AF168" s="261"/>
      <c r="AG168" s="257" t="e">
        <f>IF(AF168&gt;#REF!,"LB","KR")</f>
        <v>#REF!</v>
      </c>
      <c r="AH168" s="261">
        <v>1466861000</v>
      </c>
      <c r="AI168" s="261">
        <v>1653387000</v>
      </c>
      <c r="AJ168" s="261">
        <v>1755364000</v>
      </c>
      <c r="AK168" s="262">
        <v>1863631000</v>
      </c>
      <c r="AL168" s="262">
        <v>1755364000</v>
      </c>
      <c r="AM168" s="261">
        <v>1863631000</v>
      </c>
      <c r="AN168" s="261">
        <v>1978576000</v>
      </c>
      <c r="AO168" s="51">
        <v>1860685840</v>
      </c>
      <c r="AP168" s="42">
        <v>1975448860</v>
      </c>
    </row>
    <row r="169" spans="1:42">
      <c r="A169" s="3">
        <f t="shared" ref="A169:A232" si="66">A168+1</f>
        <v>130</v>
      </c>
      <c r="B169" s="249">
        <v>7</v>
      </c>
      <c r="C169" s="250" t="s">
        <v>167</v>
      </c>
      <c r="D169" s="285">
        <v>18</v>
      </c>
      <c r="E169" s="252"/>
      <c r="F169" s="40" t="s">
        <v>54</v>
      </c>
      <c r="G169" s="253">
        <f t="shared" si="46"/>
        <v>97</v>
      </c>
      <c r="H169" s="253">
        <f t="shared" si="47"/>
        <v>85</v>
      </c>
      <c r="I169" s="254">
        <f t="shared" si="48"/>
        <v>26966806</v>
      </c>
      <c r="J169" s="254">
        <f t="shared" si="49"/>
        <v>2</v>
      </c>
      <c r="K169" s="255">
        <f t="shared" si="50"/>
        <v>0.93</v>
      </c>
      <c r="L169" s="256" t="e">
        <f>SUMIF($AN$4:$AN$22,D169,#REF!)</f>
        <v>#REF!</v>
      </c>
      <c r="M169" s="257" t="e">
        <f t="shared" si="51"/>
        <v>#REF!</v>
      </c>
      <c r="N169" s="257" t="e">
        <f t="shared" si="52"/>
        <v>#REF!</v>
      </c>
      <c r="O169" s="257" t="e">
        <f t="shared" si="53"/>
        <v>#REF!</v>
      </c>
      <c r="P169" s="257" t="e">
        <f t="shared" si="54"/>
        <v>#REF!</v>
      </c>
      <c r="Q169" s="258" t="e">
        <f t="shared" si="55"/>
        <v>#REF!</v>
      </c>
      <c r="R169" s="257" t="e">
        <f t="shared" si="55"/>
        <v>#REF!</v>
      </c>
      <c r="S169" s="257" t="e">
        <f t="shared" si="56"/>
        <v>#REF!</v>
      </c>
      <c r="T169" s="257"/>
      <c r="U169" s="257" t="e">
        <f t="shared" si="57"/>
        <v>#REF!</v>
      </c>
      <c r="V169" s="257" t="e">
        <f t="shared" si="58"/>
        <v>#REF!</v>
      </c>
      <c r="W169" s="257" t="e">
        <f t="shared" si="59"/>
        <v>#REF!</v>
      </c>
      <c r="X169" s="258" t="e">
        <f t="shared" si="60"/>
        <v>#REF!</v>
      </c>
      <c r="Y169" s="258" t="e">
        <f t="shared" si="61"/>
        <v>#REF!</v>
      </c>
      <c r="Z169" s="257" t="e">
        <f t="shared" si="62"/>
        <v>#REF!</v>
      </c>
      <c r="AA169" s="257" t="e">
        <f t="shared" si="63"/>
        <v>#REF!</v>
      </c>
      <c r="AB169" s="257"/>
      <c r="AC169" s="32" t="str">
        <f t="shared" si="64"/>
        <v>BERTAHAP</v>
      </c>
      <c r="AD169" s="259">
        <f t="shared" si="65"/>
        <v>0</v>
      </c>
      <c r="AE169" s="260">
        <v>2</v>
      </c>
      <c r="AF169" s="261"/>
      <c r="AG169" s="257" t="e">
        <f>IF(AF169&gt;#REF!,"LB","KR")</f>
        <v>#REF!</v>
      </c>
      <c r="AH169" s="261">
        <v>1979098000</v>
      </c>
      <c r="AI169" s="261">
        <v>2230760000</v>
      </c>
      <c r="AJ169" s="261">
        <v>2368348000</v>
      </c>
      <c r="AK169" s="262">
        <v>2514423000</v>
      </c>
      <c r="AL169" s="262">
        <v>2368348000</v>
      </c>
      <c r="AM169" s="261">
        <v>2514423000</v>
      </c>
      <c r="AN169" s="261">
        <v>2669507000</v>
      </c>
      <c r="AO169" s="51">
        <v>2510448880</v>
      </c>
      <c r="AP169" s="42">
        <v>2665288380</v>
      </c>
    </row>
    <row r="170" spans="1:42">
      <c r="A170" s="3">
        <f t="shared" si="66"/>
        <v>131</v>
      </c>
      <c r="B170" s="249">
        <v>8</v>
      </c>
      <c r="C170" s="250" t="s">
        <v>167</v>
      </c>
      <c r="D170" s="285">
        <v>20</v>
      </c>
      <c r="E170" s="252"/>
      <c r="F170" s="40" t="s">
        <v>70</v>
      </c>
      <c r="G170" s="253">
        <f t="shared" si="46"/>
        <v>60</v>
      </c>
      <c r="H170" s="253">
        <f t="shared" si="47"/>
        <v>51</v>
      </c>
      <c r="I170" s="254">
        <f t="shared" si="48"/>
        <v>26966806</v>
      </c>
      <c r="J170" s="254">
        <f t="shared" si="49"/>
        <v>2</v>
      </c>
      <c r="K170" s="255">
        <f t="shared" si="50"/>
        <v>0.93</v>
      </c>
      <c r="L170" s="256" t="e">
        <f>SUMIF($AN$4:$AN$22,D170,#REF!)</f>
        <v>#REF!</v>
      </c>
      <c r="M170" s="257" t="e">
        <f t="shared" si="51"/>
        <v>#REF!</v>
      </c>
      <c r="N170" s="257" t="e">
        <f t="shared" si="52"/>
        <v>#REF!</v>
      </c>
      <c r="O170" s="257" t="e">
        <f t="shared" si="53"/>
        <v>#REF!</v>
      </c>
      <c r="P170" s="257" t="e">
        <f t="shared" si="54"/>
        <v>#REF!</v>
      </c>
      <c r="Q170" s="258" t="e">
        <f t="shared" si="55"/>
        <v>#REF!</v>
      </c>
      <c r="R170" s="257" t="e">
        <f t="shared" si="55"/>
        <v>#REF!</v>
      </c>
      <c r="S170" s="257" t="e">
        <f t="shared" si="56"/>
        <v>#REF!</v>
      </c>
      <c r="T170" s="257"/>
      <c r="U170" s="257" t="e">
        <f t="shared" si="57"/>
        <v>#REF!</v>
      </c>
      <c r="V170" s="257" t="e">
        <f t="shared" si="58"/>
        <v>#REF!</v>
      </c>
      <c r="W170" s="257" t="e">
        <f t="shared" si="59"/>
        <v>#REF!</v>
      </c>
      <c r="X170" s="258" t="e">
        <f t="shared" si="60"/>
        <v>#REF!</v>
      </c>
      <c r="Y170" s="258" t="e">
        <f t="shared" si="61"/>
        <v>#REF!</v>
      </c>
      <c r="Z170" s="257" t="e">
        <f t="shared" si="62"/>
        <v>#REF!</v>
      </c>
      <c r="AA170" s="257" t="e">
        <f t="shared" si="63"/>
        <v>#REF!</v>
      </c>
      <c r="AB170" s="257"/>
      <c r="AC170" s="32" t="str">
        <f t="shared" si="64"/>
        <v>BERTAHAP</v>
      </c>
      <c r="AD170" s="259">
        <f t="shared" si="65"/>
        <v>0</v>
      </c>
      <c r="AE170" s="260">
        <v>2</v>
      </c>
      <c r="AF170" s="261"/>
      <c r="AG170" s="257" t="e">
        <f>IF(AF170&gt;#REF!,"LB","KR")</f>
        <v>#REF!</v>
      </c>
      <c r="AH170" s="261">
        <v>1187459000</v>
      </c>
      <c r="AI170" s="261">
        <v>1338456000</v>
      </c>
      <c r="AJ170" s="261">
        <v>1421009000</v>
      </c>
      <c r="AK170" s="262">
        <v>1508654000</v>
      </c>
      <c r="AL170" s="262">
        <v>1421009000</v>
      </c>
      <c r="AM170" s="261">
        <v>1508654000</v>
      </c>
      <c r="AN170" s="261">
        <v>1601704000</v>
      </c>
      <c r="AO170" s="51">
        <v>1506269540</v>
      </c>
      <c r="AP170" s="42">
        <v>1599173240</v>
      </c>
    </row>
    <row r="171" spans="1:42">
      <c r="A171" s="3">
        <f t="shared" si="66"/>
        <v>132</v>
      </c>
      <c r="B171" s="249">
        <v>9</v>
      </c>
      <c r="C171" s="250" t="s">
        <v>167</v>
      </c>
      <c r="D171" s="285">
        <v>22</v>
      </c>
      <c r="E171" s="252"/>
      <c r="F171" s="40" t="s">
        <v>89</v>
      </c>
      <c r="G171" s="253">
        <f t="shared" si="46"/>
        <v>81</v>
      </c>
      <c r="H171" s="253">
        <f t="shared" si="47"/>
        <v>70</v>
      </c>
      <c r="I171" s="254">
        <f t="shared" si="48"/>
        <v>26966806</v>
      </c>
      <c r="J171" s="254">
        <f t="shared" si="49"/>
        <v>4</v>
      </c>
      <c r="K171" s="255">
        <f t="shared" si="50"/>
        <v>0.97</v>
      </c>
      <c r="L171" s="256" t="e">
        <f>SUMIF($AN$4:$AN$22,D171,#REF!)</f>
        <v>#REF!</v>
      </c>
      <c r="M171" s="257" t="e">
        <f t="shared" si="51"/>
        <v>#REF!</v>
      </c>
      <c r="N171" s="257" t="e">
        <f t="shared" si="52"/>
        <v>#REF!</v>
      </c>
      <c r="O171" s="257" t="e">
        <f t="shared" si="53"/>
        <v>#REF!</v>
      </c>
      <c r="P171" s="257" t="e">
        <f t="shared" si="54"/>
        <v>#REF!</v>
      </c>
      <c r="Q171" s="258" t="e">
        <f t="shared" si="55"/>
        <v>#REF!</v>
      </c>
      <c r="R171" s="257" t="e">
        <f t="shared" si="55"/>
        <v>#REF!</v>
      </c>
      <c r="S171" s="257" t="e">
        <f t="shared" si="56"/>
        <v>#REF!</v>
      </c>
      <c r="T171" s="257"/>
      <c r="U171" s="257" t="e">
        <f t="shared" si="57"/>
        <v>#REF!</v>
      </c>
      <c r="V171" s="257" t="e">
        <f t="shared" si="58"/>
        <v>#REF!</v>
      </c>
      <c r="W171" s="257" t="e">
        <f t="shared" si="59"/>
        <v>#REF!</v>
      </c>
      <c r="X171" s="258" t="e">
        <f t="shared" si="60"/>
        <v>#REF!</v>
      </c>
      <c r="Y171" s="258" t="e">
        <f t="shared" si="61"/>
        <v>#REF!</v>
      </c>
      <c r="Z171" s="257" t="e">
        <f t="shared" si="62"/>
        <v>#REF!</v>
      </c>
      <c r="AA171" s="257" t="e">
        <f t="shared" si="63"/>
        <v>#REF!</v>
      </c>
      <c r="AB171" s="257"/>
      <c r="AC171" s="32" t="str">
        <f t="shared" si="64"/>
        <v>BERTAHAP</v>
      </c>
      <c r="AD171" s="259">
        <f t="shared" si="65"/>
        <v>0</v>
      </c>
      <c r="AE171" s="260">
        <v>2</v>
      </c>
      <c r="AF171" s="261"/>
      <c r="AG171" s="257" t="e">
        <f>IF(AF171&gt;#REF!,"LB","KR")</f>
        <v>#REF!</v>
      </c>
      <c r="AH171" s="261">
        <v>1699946000</v>
      </c>
      <c r="AI171" s="261">
        <v>1916111000</v>
      </c>
      <c r="AJ171" s="261">
        <v>2034293000</v>
      </c>
      <c r="AK171" s="262">
        <v>2159763000</v>
      </c>
      <c r="AL171" s="262">
        <v>2034293000</v>
      </c>
      <c r="AM171" s="261">
        <v>2159763000</v>
      </c>
      <c r="AN171" s="261">
        <v>2292973000</v>
      </c>
      <c r="AO171" s="51">
        <v>2156350580</v>
      </c>
      <c r="AP171" s="42">
        <v>2289348780</v>
      </c>
    </row>
    <row r="172" spans="1:42">
      <c r="A172" s="3">
        <f t="shared" si="66"/>
        <v>133</v>
      </c>
      <c r="B172" s="249">
        <v>1</v>
      </c>
      <c r="C172" s="250" t="s">
        <v>169</v>
      </c>
      <c r="D172" s="251" t="s">
        <v>24</v>
      </c>
      <c r="E172" s="252"/>
      <c r="F172" s="40" t="s">
        <v>39</v>
      </c>
      <c r="G172" s="253">
        <f t="shared" si="46"/>
        <v>113</v>
      </c>
      <c r="H172" s="253">
        <f t="shared" si="47"/>
        <v>101</v>
      </c>
      <c r="I172" s="254">
        <f t="shared" si="48"/>
        <v>26966806</v>
      </c>
      <c r="J172" s="254">
        <f t="shared" si="49"/>
        <v>6</v>
      </c>
      <c r="K172" s="255">
        <f t="shared" si="50"/>
        <v>0.95</v>
      </c>
      <c r="L172" s="256" t="e">
        <f>SUMIF($AN$4:$AN$22,D172,#REF!)</f>
        <v>#REF!</v>
      </c>
      <c r="M172" s="257" t="e">
        <f t="shared" si="51"/>
        <v>#REF!</v>
      </c>
      <c r="N172" s="257" t="e">
        <f t="shared" si="52"/>
        <v>#REF!</v>
      </c>
      <c r="O172" s="257" t="e">
        <f t="shared" si="53"/>
        <v>#REF!</v>
      </c>
      <c r="P172" s="257" t="e">
        <f t="shared" si="54"/>
        <v>#REF!</v>
      </c>
      <c r="Q172" s="258" t="e">
        <f t="shared" si="55"/>
        <v>#REF!</v>
      </c>
      <c r="R172" s="257" t="e">
        <f t="shared" si="55"/>
        <v>#REF!</v>
      </c>
      <c r="S172" s="257" t="e">
        <f t="shared" si="56"/>
        <v>#REF!</v>
      </c>
      <c r="T172" s="257"/>
      <c r="U172" s="257" t="e">
        <f t="shared" si="57"/>
        <v>#REF!</v>
      </c>
      <c r="V172" s="257" t="e">
        <f t="shared" si="58"/>
        <v>#REF!</v>
      </c>
      <c r="W172" s="257" t="e">
        <f t="shared" si="59"/>
        <v>#REF!</v>
      </c>
      <c r="X172" s="258" t="e">
        <f t="shared" si="60"/>
        <v>#REF!</v>
      </c>
      <c r="Y172" s="258" t="e">
        <f t="shared" si="61"/>
        <v>#REF!</v>
      </c>
      <c r="Z172" s="257" t="e">
        <f t="shared" si="62"/>
        <v>#REF!</v>
      </c>
      <c r="AA172" s="257" t="e">
        <f t="shared" si="63"/>
        <v>#REF!</v>
      </c>
      <c r="AB172" s="257"/>
      <c r="AC172" s="32" t="str">
        <f t="shared" si="64"/>
        <v>BERTAHAP</v>
      </c>
      <c r="AD172" s="259">
        <f t="shared" si="65"/>
        <v>0</v>
      </c>
      <c r="AE172" s="260">
        <v>2</v>
      </c>
      <c r="AF172" s="261"/>
      <c r="AG172" s="257" t="e">
        <f>IF(AF172&gt;#REF!,"LB","KR")</f>
        <v>#REF!</v>
      </c>
      <c r="AH172" s="261">
        <v>2425991000</v>
      </c>
      <c r="AI172" s="261">
        <v>2734480000</v>
      </c>
      <c r="AJ172" s="261">
        <v>2903136000</v>
      </c>
      <c r="AK172" s="262">
        <v>3082195000</v>
      </c>
      <c r="AL172" s="262">
        <v>2903136000</v>
      </c>
      <c r="AM172" s="261">
        <v>3082195000</v>
      </c>
      <c r="AN172" s="261">
        <v>3272298000</v>
      </c>
      <c r="AO172" s="51">
        <v>3077324160</v>
      </c>
      <c r="AP172" s="42">
        <v>3267126700</v>
      </c>
    </row>
    <row r="173" spans="1:42">
      <c r="A173" s="3">
        <f t="shared" si="66"/>
        <v>134</v>
      </c>
      <c r="B173" s="249">
        <v>2</v>
      </c>
      <c r="C173" s="250" t="s">
        <v>169</v>
      </c>
      <c r="D173" s="251" t="s">
        <v>35</v>
      </c>
      <c r="E173" s="252"/>
      <c r="F173" s="40" t="s">
        <v>42</v>
      </c>
      <c r="G173" s="253">
        <f t="shared" si="46"/>
        <v>78</v>
      </c>
      <c r="H173" s="253">
        <f t="shared" si="47"/>
        <v>66</v>
      </c>
      <c r="I173" s="254">
        <f t="shared" si="48"/>
        <v>26966806</v>
      </c>
      <c r="J173" s="254">
        <f t="shared" si="49"/>
        <v>2</v>
      </c>
      <c r="K173" s="255">
        <f t="shared" si="50"/>
        <v>0.93</v>
      </c>
      <c r="L173" s="256" t="e">
        <f>SUMIF($AN$4:$AN$22,D173,#REF!)</f>
        <v>#REF!</v>
      </c>
      <c r="M173" s="257" t="e">
        <f t="shared" si="51"/>
        <v>#REF!</v>
      </c>
      <c r="N173" s="257" t="e">
        <f t="shared" si="52"/>
        <v>#REF!</v>
      </c>
      <c r="O173" s="257" t="e">
        <f t="shared" si="53"/>
        <v>#REF!</v>
      </c>
      <c r="P173" s="257" t="e">
        <f t="shared" si="54"/>
        <v>#REF!</v>
      </c>
      <c r="Q173" s="258" t="e">
        <f t="shared" si="55"/>
        <v>#REF!</v>
      </c>
      <c r="R173" s="257" t="e">
        <f t="shared" si="55"/>
        <v>#REF!</v>
      </c>
      <c r="S173" s="257" t="e">
        <f t="shared" si="56"/>
        <v>#REF!</v>
      </c>
      <c r="T173" s="257"/>
      <c r="U173" s="257" t="e">
        <f t="shared" si="57"/>
        <v>#REF!</v>
      </c>
      <c r="V173" s="257" t="e">
        <f t="shared" si="58"/>
        <v>#REF!</v>
      </c>
      <c r="W173" s="257" t="e">
        <f t="shared" si="59"/>
        <v>#REF!</v>
      </c>
      <c r="X173" s="258" t="e">
        <f t="shared" si="60"/>
        <v>#REF!</v>
      </c>
      <c r="Y173" s="258" t="e">
        <f t="shared" si="61"/>
        <v>#REF!</v>
      </c>
      <c r="Z173" s="257" t="e">
        <f t="shared" si="62"/>
        <v>#REF!</v>
      </c>
      <c r="AA173" s="257" t="e">
        <f t="shared" si="63"/>
        <v>#REF!</v>
      </c>
      <c r="AB173" s="257"/>
      <c r="AC173" s="32" t="str">
        <f t="shared" si="64"/>
        <v>BERTAHAP</v>
      </c>
      <c r="AD173" s="259">
        <f t="shared" si="65"/>
        <v>0</v>
      </c>
      <c r="AE173" s="260">
        <v>2</v>
      </c>
      <c r="AF173" s="261"/>
      <c r="AG173" s="257" t="e">
        <f>IF(AF173&gt;#REF!,"LB","KR")</f>
        <v>#REF!</v>
      </c>
      <c r="AH173" s="261">
        <v>1551927000</v>
      </c>
      <c r="AI173" s="261">
        <v>1749269000</v>
      </c>
      <c r="AJ173" s="261">
        <v>1857160000</v>
      </c>
      <c r="AK173" s="262">
        <v>1971706000</v>
      </c>
      <c r="AL173" s="262">
        <v>1857160000</v>
      </c>
      <c r="AM173" s="261">
        <v>1971706000</v>
      </c>
      <c r="AN173" s="261">
        <v>2093316000</v>
      </c>
      <c r="AO173" s="51">
        <v>1968589600</v>
      </c>
      <c r="AP173" s="42">
        <v>2090008360</v>
      </c>
    </row>
    <row r="174" spans="1:42">
      <c r="A174" s="3">
        <f t="shared" si="66"/>
        <v>135</v>
      </c>
      <c r="B174" s="249">
        <v>3</v>
      </c>
      <c r="C174" s="250" t="s">
        <v>169</v>
      </c>
      <c r="D174" s="251" t="s">
        <v>41</v>
      </c>
      <c r="E174" s="252"/>
      <c r="F174" s="40" t="s">
        <v>45</v>
      </c>
      <c r="G174" s="253">
        <f t="shared" si="46"/>
        <v>60</v>
      </c>
      <c r="H174" s="253">
        <f t="shared" si="47"/>
        <v>52</v>
      </c>
      <c r="I174" s="254">
        <f t="shared" si="48"/>
        <v>26966806</v>
      </c>
      <c r="J174" s="254">
        <f t="shared" si="49"/>
        <v>2</v>
      </c>
      <c r="K174" s="255">
        <f t="shared" si="50"/>
        <v>0.93</v>
      </c>
      <c r="L174" s="256" t="e">
        <f>SUMIF($AN$4:$AN$22,D174,#REF!)</f>
        <v>#REF!</v>
      </c>
      <c r="M174" s="257" t="e">
        <f t="shared" si="51"/>
        <v>#REF!</v>
      </c>
      <c r="N174" s="257" t="e">
        <f t="shared" si="52"/>
        <v>#REF!</v>
      </c>
      <c r="O174" s="257" t="e">
        <f t="shared" si="53"/>
        <v>#REF!</v>
      </c>
      <c r="P174" s="257" t="e">
        <f t="shared" si="54"/>
        <v>#REF!</v>
      </c>
      <c r="Q174" s="258" t="e">
        <f t="shared" si="55"/>
        <v>#REF!</v>
      </c>
      <c r="R174" s="257" t="e">
        <f t="shared" si="55"/>
        <v>#REF!</v>
      </c>
      <c r="S174" s="257" t="e">
        <f t="shared" si="56"/>
        <v>#REF!</v>
      </c>
      <c r="T174" s="257"/>
      <c r="U174" s="257" t="e">
        <f t="shared" si="57"/>
        <v>#REF!</v>
      </c>
      <c r="V174" s="257" t="e">
        <f t="shared" si="58"/>
        <v>#REF!</v>
      </c>
      <c r="W174" s="257" t="e">
        <f t="shared" si="59"/>
        <v>#REF!</v>
      </c>
      <c r="X174" s="258" t="e">
        <f t="shared" si="60"/>
        <v>#REF!</v>
      </c>
      <c r="Y174" s="258" t="e">
        <f t="shared" si="61"/>
        <v>#REF!</v>
      </c>
      <c r="Z174" s="257" t="e">
        <f t="shared" si="62"/>
        <v>#REF!</v>
      </c>
      <c r="AA174" s="257" t="e">
        <f t="shared" si="63"/>
        <v>#REF!</v>
      </c>
      <c r="AB174" s="257"/>
      <c r="AC174" s="32" t="str">
        <f t="shared" si="64"/>
        <v>BERTAHAP</v>
      </c>
      <c r="AD174" s="259">
        <f t="shared" si="65"/>
        <v>0</v>
      </c>
      <c r="AE174" s="260">
        <v>2</v>
      </c>
      <c r="AF174" s="261"/>
      <c r="AG174" s="257" t="e">
        <f>IF(AF174&gt;#REF!,"LB","KR")</f>
        <v>#REF!</v>
      </c>
      <c r="AH174" s="261">
        <v>1222730000</v>
      </c>
      <c r="AI174" s="261">
        <v>1378212000</v>
      </c>
      <c r="AJ174" s="261">
        <v>1463217000</v>
      </c>
      <c r="AK174" s="262">
        <v>1553465000</v>
      </c>
      <c r="AL174" s="262">
        <v>1463217000</v>
      </c>
      <c r="AM174" s="261">
        <v>1553465000</v>
      </c>
      <c r="AN174" s="261">
        <v>1649280000</v>
      </c>
      <c r="AO174" s="51">
        <v>1551010020</v>
      </c>
      <c r="AP174" s="42">
        <v>1646672900</v>
      </c>
    </row>
    <row r="175" spans="1:42">
      <c r="A175" s="3">
        <f t="shared" si="66"/>
        <v>136</v>
      </c>
      <c r="B175" s="249">
        <v>4</v>
      </c>
      <c r="C175" s="250" t="s">
        <v>169</v>
      </c>
      <c r="D175" s="251">
        <v>10</v>
      </c>
      <c r="E175" s="252"/>
      <c r="F175" s="40" t="s">
        <v>48</v>
      </c>
      <c r="G175" s="253">
        <f t="shared" si="46"/>
        <v>74</v>
      </c>
      <c r="H175" s="253">
        <f t="shared" si="47"/>
        <v>63</v>
      </c>
      <c r="I175" s="254">
        <f t="shared" si="48"/>
        <v>26966806</v>
      </c>
      <c r="J175" s="254">
        <f t="shared" si="49"/>
        <v>2</v>
      </c>
      <c r="K175" s="255">
        <f t="shared" si="50"/>
        <v>0.93</v>
      </c>
      <c r="L175" s="256" t="e">
        <f>SUMIF($AN$4:$AN$22,D175,#REF!)</f>
        <v>#REF!</v>
      </c>
      <c r="M175" s="257" t="e">
        <f t="shared" si="51"/>
        <v>#REF!</v>
      </c>
      <c r="N175" s="257" t="e">
        <f t="shared" si="52"/>
        <v>#REF!</v>
      </c>
      <c r="O175" s="257" t="e">
        <f t="shared" si="53"/>
        <v>#REF!</v>
      </c>
      <c r="P175" s="257" t="e">
        <f t="shared" si="54"/>
        <v>#REF!</v>
      </c>
      <c r="Q175" s="258" t="e">
        <f t="shared" si="55"/>
        <v>#REF!</v>
      </c>
      <c r="R175" s="257" t="e">
        <f t="shared" si="55"/>
        <v>#REF!</v>
      </c>
      <c r="S175" s="257" t="e">
        <f t="shared" si="56"/>
        <v>#REF!</v>
      </c>
      <c r="T175" s="257"/>
      <c r="U175" s="257" t="e">
        <f t="shared" si="57"/>
        <v>#REF!</v>
      </c>
      <c r="V175" s="257" t="e">
        <f t="shared" si="58"/>
        <v>#REF!</v>
      </c>
      <c r="W175" s="257" t="e">
        <f t="shared" si="59"/>
        <v>#REF!</v>
      </c>
      <c r="X175" s="258" t="e">
        <f t="shared" si="60"/>
        <v>#REF!</v>
      </c>
      <c r="Y175" s="258" t="e">
        <f t="shared" si="61"/>
        <v>#REF!</v>
      </c>
      <c r="Z175" s="257" t="e">
        <f t="shared" si="62"/>
        <v>#REF!</v>
      </c>
      <c r="AA175" s="257" t="e">
        <f t="shared" si="63"/>
        <v>#REF!</v>
      </c>
      <c r="AB175" s="257"/>
      <c r="AC175" s="32" t="str">
        <f t="shared" si="64"/>
        <v>BERTAHAP</v>
      </c>
      <c r="AD175" s="259">
        <f t="shared" si="65"/>
        <v>0</v>
      </c>
      <c r="AE175" s="260">
        <v>2</v>
      </c>
      <c r="AF175" s="261"/>
      <c r="AG175" s="257" t="e">
        <f>IF(AF175&gt;#REF!,"LB","KR")</f>
        <v>#REF!</v>
      </c>
      <c r="AH175" s="261">
        <v>1481384000</v>
      </c>
      <c r="AI175" s="261">
        <v>1669757000</v>
      </c>
      <c r="AJ175" s="261">
        <v>1772744000</v>
      </c>
      <c r="AK175" s="262">
        <v>1882083000</v>
      </c>
      <c r="AL175" s="262">
        <v>1772744000</v>
      </c>
      <c r="AM175" s="261">
        <v>1882083000</v>
      </c>
      <c r="AN175" s="261">
        <v>1998166000</v>
      </c>
      <c r="AO175" s="51">
        <v>1879108640</v>
      </c>
      <c r="AP175" s="42">
        <v>1995007980</v>
      </c>
    </row>
    <row r="176" spans="1:42">
      <c r="A176" s="3">
        <f t="shared" si="66"/>
        <v>137</v>
      </c>
      <c r="B176" s="249">
        <v>5</v>
      </c>
      <c r="C176" s="250" t="s">
        <v>169</v>
      </c>
      <c r="D176" s="285">
        <v>12</v>
      </c>
      <c r="E176" s="252"/>
      <c r="F176" s="40" t="s">
        <v>50</v>
      </c>
      <c r="G176" s="253">
        <f t="shared" si="46"/>
        <v>67</v>
      </c>
      <c r="H176" s="253">
        <f t="shared" si="47"/>
        <v>57</v>
      </c>
      <c r="I176" s="254">
        <f t="shared" si="48"/>
        <v>26966806</v>
      </c>
      <c r="J176" s="254">
        <f t="shared" si="49"/>
        <v>2</v>
      </c>
      <c r="K176" s="255">
        <f t="shared" si="50"/>
        <v>0.93</v>
      </c>
      <c r="L176" s="256" t="e">
        <f>SUMIF($AN$4:$AN$22,D176,#REF!)</f>
        <v>#REF!</v>
      </c>
      <c r="M176" s="257" t="e">
        <f t="shared" si="51"/>
        <v>#REF!</v>
      </c>
      <c r="N176" s="257" t="e">
        <f t="shared" si="52"/>
        <v>#REF!</v>
      </c>
      <c r="O176" s="257" t="e">
        <f t="shared" si="53"/>
        <v>#REF!</v>
      </c>
      <c r="P176" s="257" t="e">
        <f t="shared" si="54"/>
        <v>#REF!</v>
      </c>
      <c r="Q176" s="258" t="e">
        <f t="shared" si="55"/>
        <v>#REF!</v>
      </c>
      <c r="R176" s="257" t="e">
        <f t="shared" si="55"/>
        <v>#REF!</v>
      </c>
      <c r="S176" s="257" t="e">
        <f t="shared" si="56"/>
        <v>#REF!</v>
      </c>
      <c r="T176" s="257"/>
      <c r="U176" s="257" t="e">
        <f t="shared" si="57"/>
        <v>#REF!</v>
      </c>
      <c r="V176" s="257" t="e">
        <f t="shared" si="58"/>
        <v>#REF!</v>
      </c>
      <c r="W176" s="257" t="e">
        <f t="shared" si="59"/>
        <v>#REF!</v>
      </c>
      <c r="X176" s="258" t="e">
        <f t="shared" si="60"/>
        <v>#REF!</v>
      </c>
      <c r="Y176" s="258" t="e">
        <f t="shared" si="61"/>
        <v>#REF!</v>
      </c>
      <c r="Z176" s="257" t="e">
        <f t="shared" si="62"/>
        <v>#REF!</v>
      </c>
      <c r="AA176" s="257" t="e">
        <f t="shared" si="63"/>
        <v>#REF!</v>
      </c>
      <c r="AB176" s="257"/>
      <c r="AC176" s="32" t="str">
        <f t="shared" si="64"/>
        <v>BERTAHAP</v>
      </c>
      <c r="AD176" s="259">
        <f t="shared" si="65"/>
        <v>0</v>
      </c>
      <c r="AE176" s="260">
        <v>2</v>
      </c>
      <c r="AF176" s="261"/>
      <c r="AG176" s="257" t="e">
        <f>IF(AF176&gt;#REF!,"LB","KR")</f>
        <v>#REF!</v>
      </c>
      <c r="AH176" s="261">
        <v>1340300000</v>
      </c>
      <c r="AI176" s="261">
        <v>1510733000</v>
      </c>
      <c r="AJ176" s="261">
        <v>1603911000</v>
      </c>
      <c r="AK176" s="262">
        <v>1702837000</v>
      </c>
      <c r="AL176" s="262">
        <v>1603911000</v>
      </c>
      <c r="AM176" s="261">
        <v>1702837000</v>
      </c>
      <c r="AN176" s="261">
        <v>1807864000</v>
      </c>
      <c r="AO176" s="51">
        <v>1700145660</v>
      </c>
      <c r="AP176" s="42">
        <v>1805007220</v>
      </c>
    </row>
    <row r="177" spans="1:42">
      <c r="A177" s="3">
        <f t="shared" si="66"/>
        <v>138</v>
      </c>
      <c r="B177" s="249">
        <v>6</v>
      </c>
      <c r="C177" s="250" t="s">
        <v>169</v>
      </c>
      <c r="D177" s="251">
        <v>16</v>
      </c>
      <c r="E177" s="252"/>
      <c r="F177" s="40" t="s">
        <v>52</v>
      </c>
      <c r="G177" s="253">
        <f t="shared" si="46"/>
        <v>71</v>
      </c>
      <c r="H177" s="253">
        <f t="shared" si="47"/>
        <v>63</v>
      </c>
      <c r="I177" s="254">
        <f t="shared" si="48"/>
        <v>26966806</v>
      </c>
      <c r="J177" s="254">
        <f t="shared" si="49"/>
        <v>2</v>
      </c>
      <c r="K177" s="255">
        <f t="shared" si="50"/>
        <v>0.93</v>
      </c>
      <c r="L177" s="256" t="e">
        <f>SUMIF($AN$4:$AN$22,D177,#REF!)</f>
        <v>#REF!</v>
      </c>
      <c r="M177" s="257" t="e">
        <f t="shared" si="51"/>
        <v>#REF!</v>
      </c>
      <c r="N177" s="257" t="e">
        <f t="shared" si="52"/>
        <v>#REF!</v>
      </c>
      <c r="O177" s="257" t="e">
        <f t="shared" si="53"/>
        <v>#REF!</v>
      </c>
      <c r="P177" s="257" t="e">
        <f t="shared" si="54"/>
        <v>#REF!</v>
      </c>
      <c r="Q177" s="258" t="e">
        <f t="shared" si="55"/>
        <v>#REF!</v>
      </c>
      <c r="R177" s="257" t="e">
        <f t="shared" si="55"/>
        <v>#REF!</v>
      </c>
      <c r="S177" s="257" t="e">
        <f t="shared" si="56"/>
        <v>#REF!</v>
      </c>
      <c r="T177" s="257"/>
      <c r="U177" s="257" t="e">
        <f t="shared" si="57"/>
        <v>#REF!</v>
      </c>
      <c r="V177" s="257" t="e">
        <f t="shared" si="58"/>
        <v>#REF!</v>
      </c>
      <c r="W177" s="257" t="e">
        <f t="shared" si="59"/>
        <v>#REF!</v>
      </c>
      <c r="X177" s="258" t="e">
        <f t="shared" si="60"/>
        <v>#REF!</v>
      </c>
      <c r="Y177" s="258" t="e">
        <f t="shared" si="61"/>
        <v>#REF!</v>
      </c>
      <c r="Z177" s="257" t="e">
        <f t="shared" si="62"/>
        <v>#REF!</v>
      </c>
      <c r="AA177" s="257" t="e">
        <f t="shared" si="63"/>
        <v>#REF!</v>
      </c>
      <c r="AB177" s="257"/>
      <c r="AC177" s="32" t="str">
        <f t="shared" si="64"/>
        <v>BERTAHAP</v>
      </c>
      <c r="AD177" s="259">
        <f t="shared" si="65"/>
        <v>0</v>
      </c>
      <c r="AE177" s="260">
        <v>2</v>
      </c>
      <c r="AF177" s="261"/>
      <c r="AG177" s="257" t="e">
        <f>IF(AF177&gt;#REF!,"LB","KR")</f>
        <v>#REF!</v>
      </c>
      <c r="AH177" s="261">
        <v>1481384000</v>
      </c>
      <c r="AI177" s="261">
        <v>1669757000</v>
      </c>
      <c r="AJ177" s="261">
        <v>1772744000</v>
      </c>
      <c r="AK177" s="262">
        <v>1882083000</v>
      </c>
      <c r="AL177" s="262">
        <v>1772744000</v>
      </c>
      <c r="AM177" s="261">
        <v>1882083000</v>
      </c>
      <c r="AN177" s="261">
        <v>1998166000</v>
      </c>
      <c r="AO177" s="51">
        <v>1879108640</v>
      </c>
      <c r="AP177" s="42">
        <v>1995007980</v>
      </c>
    </row>
    <row r="178" spans="1:42">
      <c r="A178" s="3">
        <f t="shared" si="66"/>
        <v>139</v>
      </c>
      <c r="B178" s="249">
        <v>7</v>
      </c>
      <c r="C178" s="250" t="s">
        <v>169</v>
      </c>
      <c r="D178" s="285">
        <v>18</v>
      </c>
      <c r="E178" s="252"/>
      <c r="F178" s="40" t="s">
        <v>54</v>
      </c>
      <c r="G178" s="253">
        <f t="shared" si="46"/>
        <v>97</v>
      </c>
      <c r="H178" s="253">
        <f t="shared" si="47"/>
        <v>85</v>
      </c>
      <c r="I178" s="254">
        <f t="shared" si="48"/>
        <v>26966806</v>
      </c>
      <c r="J178" s="254">
        <f t="shared" si="49"/>
        <v>2</v>
      </c>
      <c r="K178" s="255">
        <f t="shared" si="50"/>
        <v>0.93</v>
      </c>
      <c r="L178" s="256" t="e">
        <f>SUMIF($AN$4:$AN$22,D178,#REF!)</f>
        <v>#REF!</v>
      </c>
      <c r="M178" s="257" t="e">
        <f t="shared" si="51"/>
        <v>#REF!</v>
      </c>
      <c r="N178" s="257" t="e">
        <f t="shared" si="52"/>
        <v>#REF!</v>
      </c>
      <c r="O178" s="257" t="e">
        <f t="shared" si="53"/>
        <v>#REF!</v>
      </c>
      <c r="P178" s="257" t="e">
        <f t="shared" si="54"/>
        <v>#REF!</v>
      </c>
      <c r="Q178" s="258" t="e">
        <f t="shared" si="55"/>
        <v>#REF!</v>
      </c>
      <c r="R178" s="257" t="e">
        <f t="shared" si="55"/>
        <v>#REF!</v>
      </c>
      <c r="S178" s="257" t="e">
        <f t="shared" si="56"/>
        <v>#REF!</v>
      </c>
      <c r="T178" s="257"/>
      <c r="U178" s="257" t="e">
        <f t="shared" si="57"/>
        <v>#REF!</v>
      </c>
      <c r="V178" s="257" t="e">
        <f t="shared" si="58"/>
        <v>#REF!</v>
      </c>
      <c r="W178" s="257" t="e">
        <f t="shared" si="59"/>
        <v>#REF!</v>
      </c>
      <c r="X178" s="258" t="e">
        <f t="shared" si="60"/>
        <v>#REF!</v>
      </c>
      <c r="Y178" s="258" t="e">
        <f t="shared" si="61"/>
        <v>#REF!</v>
      </c>
      <c r="Z178" s="257" t="e">
        <f t="shared" si="62"/>
        <v>#REF!</v>
      </c>
      <c r="AA178" s="257" t="e">
        <f t="shared" si="63"/>
        <v>#REF!</v>
      </c>
      <c r="AB178" s="257"/>
      <c r="AC178" s="32" t="str">
        <f t="shared" si="64"/>
        <v>BERTAHAP</v>
      </c>
      <c r="AD178" s="259">
        <f t="shared" si="65"/>
        <v>0</v>
      </c>
      <c r="AE178" s="260">
        <v>2</v>
      </c>
      <c r="AF178" s="261"/>
      <c r="AG178" s="257" t="e">
        <f>IF(AF178&gt;#REF!,"LB","KR")</f>
        <v>#REF!</v>
      </c>
      <c r="AH178" s="261">
        <v>1998693000</v>
      </c>
      <c r="AI178" s="261">
        <v>2252846000</v>
      </c>
      <c r="AJ178" s="261">
        <v>2391797000</v>
      </c>
      <c r="AK178" s="262">
        <v>2539318000</v>
      </c>
      <c r="AL178" s="262">
        <v>2391797000</v>
      </c>
      <c r="AM178" s="261">
        <v>2539318000</v>
      </c>
      <c r="AN178" s="261">
        <v>2695937000</v>
      </c>
      <c r="AO178" s="51">
        <v>2535304820</v>
      </c>
      <c r="AP178" s="42">
        <v>2691677080</v>
      </c>
    </row>
    <row r="179" spans="1:42">
      <c r="A179" s="3">
        <f t="shared" si="66"/>
        <v>140</v>
      </c>
      <c r="B179" s="249">
        <v>8</v>
      </c>
      <c r="C179" s="250" t="s">
        <v>169</v>
      </c>
      <c r="D179" s="285">
        <v>20</v>
      </c>
      <c r="E179" s="252"/>
      <c r="F179" s="40" t="s">
        <v>70</v>
      </c>
      <c r="G179" s="253">
        <f t="shared" si="46"/>
        <v>60</v>
      </c>
      <c r="H179" s="253">
        <f t="shared" si="47"/>
        <v>51</v>
      </c>
      <c r="I179" s="254">
        <f t="shared" si="48"/>
        <v>26966806</v>
      </c>
      <c r="J179" s="254">
        <f t="shared" si="49"/>
        <v>2</v>
      </c>
      <c r="K179" s="255">
        <f t="shared" si="50"/>
        <v>0.93</v>
      </c>
      <c r="L179" s="256" t="e">
        <f>SUMIF($AN$4:$AN$22,D179,#REF!)</f>
        <v>#REF!</v>
      </c>
      <c r="M179" s="257" t="e">
        <f t="shared" si="51"/>
        <v>#REF!</v>
      </c>
      <c r="N179" s="257" t="e">
        <f t="shared" si="52"/>
        <v>#REF!</v>
      </c>
      <c r="O179" s="257" t="e">
        <f t="shared" si="53"/>
        <v>#REF!</v>
      </c>
      <c r="P179" s="257" t="e">
        <f t="shared" si="54"/>
        <v>#REF!</v>
      </c>
      <c r="Q179" s="258" t="e">
        <f t="shared" si="55"/>
        <v>#REF!</v>
      </c>
      <c r="R179" s="257" t="e">
        <f t="shared" si="55"/>
        <v>#REF!</v>
      </c>
      <c r="S179" s="257" t="e">
        <f t="shared" si="56"/>
        <v>#REF!</v>
      </c>
      <c r="T179" s="257"/>
      <c r="U179" s="257" t="e">
        <f t="shared" si="57"/>
        <v>#REF!</v>
      </c>
      <c r="V179" s="257" t="e">
        <f t="shared" si="58"/>
        <v>#REF!</v>
      </c>
      <c r="W179" s="257" t="e">
        <f t="shared" si="59"/>
        <v>#REF!</v>
      </c>
      <c r="X179" s="258" t="e">
        <f t="shared" si="60"/>
        <v>#REF!</v>
      </c>
      <c r="Y179" s="258" t="e">
        <f t="shared" si="61"/>
        <v>#REF!</v>
      </c>
      <c r="Z179" s="257" t="e">
        <f t="shared" si="62"/>
        <v>#REF!</v>
      </c>
      <c r="AA179" s="257" t="e">
        <f t="shared" si="63"/>
        <v>#REF!</v>
      </c>
      <c r="AB179" s="257"/>
      <c r="AC179" s="32" t="str">
        <f t="shared" si="64"/>
        <v>BERTAHAP</v>
      </c>
      <c r="AD179" s="259">
        <f t="shared" si="65"/>
        <v>0</v>
      </c>
      <c r="AE179" s="260">
        <v>2</v>
      </c>
      <c r="AF179" s="261"/>
      <c r="AG179" s="257" t="e">
        <f>IF(AF179&gt;#REF!,"LB","KR")</f>
        <v>#REF!</v>
      </c>
      <c r="AH179" s="261">
        <v>1199216000</v>
      </c>
      <c r="AI179" s="261">
        <v>1351708000</v>
      </c>
      <c r="AJ179" s="261">
        <v>1435078000</v>
      </c>
      <c r="AK179" s="262">
        <v>1523591000</v>
      </c>
      <c r="AL179" s="262">
        <v>1435078000</v>
      </c>
      <c r="AM179" s="261">
        <v>1523591000</v>
      </c>
      <c r="AN179" s="261">
        <v>1617563000</v>
      </c>
      <c r="AO179" s="51">
        <v>1521182680</v>
      </c>
      <c r="AP179" s="42">
        <v>1615006460</v>
      </c>
    </row>
    <row r="180" spans="1:42">
      <c r="A180" s="3">
        <f t="shared" si="66"/>
        <v>141</v>
      </c>
      <c r="B180" s="249">
        <v>9</v>
      </c>
      <c r="C180" s="250" t="s">
        <v>169</v>
      </c>
      <c r="D180" s="285">
        <v>22</v>
      </c>
      <c r="E180" s="252"/>
      <c r="F180" s="40" t="s">
        <v>89</v>
      </c>
      <c r="G180" s="253">
        <f t="shared" si="46"/>
        <v>81</v>
      </c>
      <c r="H180" s="253">
        <f t="shared" si="47"/>
        <v>70</v>
      </c>
      <c r="I180" s="254">
        <f t="shared" si="48"/>
        <v>26966806</v>
      </c>
      <c r="J180" s="254">
        <f t="shared" si="49"/>
        <v>4</v>
      </c>
      <c r="K180" s="255">
        <f t="shared" si="50"/>
        <v>0.97</v>
      </c>
      <c r="L180" s="256" t="e">
        <f>SUMIF($AN$4:$AN$22,D180,#REF!)</f>
        <v>#REF!</v>
      </c>
      <c r="M180" s="257" t="e">
        <f t="shared" si="51"/>
        <v>#REF!</v>
      </c>
      <c r="N180" s="257" t="e">
        <f t="shared" si="52"/>
        <v>#REF!</v>
      </c>
      <c r="O180" s="257" t="e">
        <f t="shared" si="53"/>
        <v>#REF!</v>
      </c>
      <c r="P180" s="257" t="e">
        <f t="shared" si="54"/>
        <v>#REF!</v>
      </c>
      <c r="Q180" s="258" t="e">
        <f t="shared" si="55"/>
        <v>#REF!</v>
      </c>
      <c r="R180" s="257" t="e">
        <f t="shared" si="55"/>
        <v>#REF!</v>
      </c>
      <c r="S180" s="257" t="e">
        <f t="shared" si="56"/>
        <v>#REF!</v>
      </c>
      <c r="T180" s="257"/>
      <c r="U180" s="257" t="e">
        <f t="shared" si="57"/>
        <v>#REF!</v>
      </c>
      <c r="V180" s="257" t="e">
        <f t="shared" si="58"/>
        <v>#REF!</v>
      </c>
      <c r="W180" s="257" t="e">
        <f t="shared" si="59"/>
        <v>#REF!</v>
      </c>
      <c r="X180" s="258" t="e">
        <f t="shared" si="60"/>
        <v>#REF!</v>
      </c>
      <c r="Y180" s="258" t="e">
        <f t="shared" si="61"/>
        <v>#REF!</v>
      </c>
      <c r="Z180" s="257" t="e">
        <f t="shared" si="62"/>
        <v>#REF!</v>
      </c>
      <c r="AA180" s="257" t="e">
        <f t="shared" si="63"/>
        <v>#REF!</v>
      </c>
      <c r="AB180" s="257"/>
      <c r="AC180" s="32" t="str">
        <f t="shared" si="64"/>
        <v>BERTAHAP</v>
      </c>
      <c r="AD180" s="259">
        <f t="shared" si="65"/>
        <v>0</v>
      </c>
      <c r="AE180" s="260">
        <v>2</v>
      </c>
      <c r="AF180" s="261"/>
      <c r="AG180" s="257" t="e">
        <f>IF(AF180&gt;#REF!,"LB","KR")</f>
        <v>#REF!</v>
      </c>
      <c r="AH180" s="261">
        <v>1716778000</v>
      </c>
      <c r="AI180" s="261">
        <v>1935083000</v>
      </c>
      <c r="AJ180" s="261">
        <v>2054434000</v>
      </c>
      <c r="AK180" s="262">
        <v>2181147000</v>
      </c>
      <c r="AL180" s="262">
        <v>2054434000</v>
      </c>
      <c r="AM180" s="261">
        <v>2181147000</v>
      </c>
      <c r="AN180" s="261">
        <v>2315676000</v>
      </c>
      <c r="AO180" s="51">
        <v>2177700040</v>
      </c>
      <c r="AP180" s="42">
        <v>2312015820</v>
      </c>
    </row>
    <row r="181" spans="1:42">
      <c r="A181" s="3">
        <f t="shared" si="66"/>
        <v>142</v>
      </c>
      <c r="B181" s="249">
        <v>1</v>
      </c>
      <c r="C181" s="250" t="s">
        <v>173</v>
      </c>
      <c r="D181" s="251" t="s">
        <v>35</v>
      </c>
      <c r="E181" s="252"/>
      <c r="F181" s="40" t="s">
        <v>42</v>
      </c>
      <c r="G181" s="253">
        <f t="shared" si="46"/>
        <v>78</v>
      </c>
      <c r="H181" s="253">
        <f t="shared" si="47"/>
        <v>66</v>
      </c>
      <c r="I181" s="254">
        <f t="shared" si="48"/>
        <v>26966806</v>
      </c>
      <c r="J181" s="254">
        <f t="shared" si="49"/>
        <v>2</v>
      </c>
      <c r="K181" s="255">
        <f t="shared" si="50"/>
        <v>0.93</v>
      </c>
      <c r="L181" s="305" t="e">
        <f>SUMIF($AN$4:$AN$22,D181,#REF!)</f>
        <v>#REF!</v>
      </c>
      <c r="M181" s="257" t="e">
        <f t="shared" si="51"/>
        <v>#REF!</v>
      </c>
      <c r="N181" s="257" t="e">
        <f t="shared" si="52"/>
        <v>#REF!</v>
      </c>
      <c r="O181" s="257" t="e">
        <f t="shared" si="53"/>
        <v>#REF!</v>
      </c>
      <c r="P181" s="257" t="e">
        <f t="shared" si="54"/>
        <v>#REF!</v>
      </c>
      <c r="Q181" s="258" t="e">
        <f t="shared" si="55"/>
        <v>#REF!</v>
      </c>
      <c r="R181" s="257" t="e">
        <f t="shared" si="55"/>
        <v>#REF!</v>
      </c>
      <c r="S181" s="257" t="e">
        <f t="shared" si="56"/>
        <v>#REF!</v>
      </c>
      <c r="T181" s="257"/>
      <c r="U181" s="257" t="e">
        <f t="shared" si="57"/>
        <v>#REF!</v>
      </c>
      <c r="V181" s="257" t="e">
        <f t="shared" si="58"/>
        <v>#REF!</v>
      </c>
      <c r="W181" s="257" t="e">
        <f t="shared" si="59"/>
        <v>#REF!</v>
      </c>
      <c r="X181" s="258" t="e">
        <f t="shared" si="60"/>
        <v>#REF!</v>
      </c>
      <c r="Y181" s="258" t="e">
        <f t="shared" si="61"/>
        <v>#REF!</v>
      </c>
      <c r="Z181" s="257" t="e">
        <f t="shared" si="62"/>
        <v>#REF!</v>
      </c>
      <c r="AA181" s="257" t="e">
        <f t="shared" si="63"/>
        <v>#REF!</v>
      </c>
      <c r="AB181" s="257"/>
      <c r="AC181" s="32" t="str">
        <f t="shared" si="64"/>
        <v>BERTAHAP</v>
      </c>
      <c r="AD181" s="259">
        <f t="shared" si="65"/>
        <v>0</v>
      </c>
      <c r="AE181" s="260">
        <v>2</v>
      </c>
      <c r="AF181" s="261"/>
      <c r="AG181" s="257" t="e">
        <f>IF(AF181&gt;#REF!,"LB","KR")</f>
        <v>#REF!</v>
      </c>
      <c r="AH181" s="261">
        <v>1567142000</v>
      </c>
      <c r="AI181" s="261">
        <v>1766419000</v>
      </c>
      <c r="AJ181" s="261">
        <v>1875368000</v>
      </c>
      <c r="AK181" s="262">
        <v>1991036000</v>
      </c>
      <c r="AL181" s="262">
        <v>1875368000</v>
      </c>
      <c r="AM181" s="261">
        <v>1991036000</v>
      </c>
      <c r="AN181" s="261">
        <v>2113839000</v>
      </c>
      <c r="AO181" s="51">
        <v>1987890080</v>
      </c>
      <c r="AP181" s="42">
        <v>2110498160</v>
      </c>
    </row>
    <row r="182" spans="1:42">
      <c r="A182" s="3">
        <f t="shared" si="66"/>
        <v>143</v>
      </c>
      <c r="B182" s="249">
        <v>2</v>
      </c>
      <c r="C182" s="250" t="s">
        <v>173</v>
      </c>
      <c r="D182" s="251" t="s">
        <v>41</v>
      </c>
      <c r="E182" s="252"/>
      <c r="F182" s="40" t="s">
        <v>45</v>
      </c>
      <c r="G182" s="253">
        <f t="shared" si="46"/>
        <v>60</v>
      </c>
      <c r="H182" s="253">
        <f t="shared" si="47"/>
        <v>52</v>
      </c>
      <c r="I182" s="254">
        <f t="shared" si="48"/>
        <v>26966806</v>
      </c>
      <c r="J182" s="254">
        <f t="shared" si="49"/>
        <v>2</v>
      </c>
      <c r="K182" s="255">
        <f t="shared" si="50"/>
        <v>0.93</v>
      </c>
      <c r="L182" s="305" t="e">
        <f>SUMIF($AN$4:$AN$22,D182,#REF!)</f>
        <v>#REF!</v>
      </c>
      <c r="M182" s="257" t="e">
        <f t="shared" si="51"/>
        <v>#REF!</v>
      </c>
      <c r="N182" s="257" t="e">
        <f t="shared" si="52"/>
        <v>#REF!</v>
      </c>
      <c r="O182" s="257" t="e">
        <f t="shared" si="53"/>
        <v>#REF!</v>
      </c>
      <c r="P182" s="257" t="e">
        <f t="shared" si="54"/>
        <v>#REF!</v>
      </c>
      <c r="Q182" s="258" t="e">
        <f t="shared" si="55"/>
        <v>#REF!</v>
      </c>
      <c r="R182" s="257" t="e">
        <f t="shared" si="55"/>
        <v>#REF!</v>
      </c>
      <c r="S182" s="257" t="e">
        <f t="shared" si="56"/>
        <v>#REF!</v>
      </c>
      <c r="T182" s="257"/>
      <c r="U182" s="257" t="e">
        <f t="shared" si="57"/>
        <v>#REF!</v>
      </c>
      <c r="V182" s="257" t="e">
        <f t="shared" si="58"/>
        <v>#REF!</v>
      </c>
      <c r="W182" s="257" t="e">
        <f t="shared" si="59"/>
        <v>#REF!</v>
      </c>
      <c r="X182" s="258" t="e">
        <f t="shared" si="60"/>
        <v>#REF!</v>
      </c>
      <c r="Y182" s="258" t="e">
        <f t="shared" si="61"/>
        <v>#REF!</v>
      </c>
      <c r="Z182" s="257" t="e">
        <f t="shared" si="62"/>
        <v>#REF!</v>
      </c>
      <c r="AA182" s="257" t="e">
        <f t="shared" si="63"/>
        <v>#REF!</v>
      </c>
      <c r="AB182" s="257"/>
      <c r="AC182" s="32" t="str">
        <f t="shared" si="64"/>
        <v>BERTAHAP</v>
      </c>
      <c r="AD182" s="259">
        <f t="shared" si="65"/>
        <v>0</v>
      </c>
      <c r="AE182" s="260">
        <v>2</v>
      </c>
      <c r="AF182" s="261"/>
      <c r="AG182" s="257" t="e">
        <f>IF(AF182&gt;#REF!,"LB","KR")</f>
        <v>#REF!</v>
      </c>
      <c r="AH182" s="261">
        <v>1234718000</v>
      </c>
      <c r="AI182" s="261">
        <v>1391724000</v>
      </c>
      <c r="AJ182" s="261">
        <v>1477562000</v>
      </c>
      <c r="AK182" s="262">
        <v>1568695000</v>
      </c>
      <c r="AL182" s="262">
        <v>1477562000</v>
      </c>
      <c r="AM182" s="261">
        <v>1568695000</v>
      </c>
      <c r="AN182" s="261">
        <v>1665449000</v>
      </c>
      <c r="AO182" s="51">
        <v>1566215720</v>
      </c>
      <c r="AP182" s="42">
        <v>1662816700</v>
      </c>
    </row>
    <row r="183" spans="1:42">
      <c r="A183" s="3">
        <f t="shared" si="66"/>
        <v>144</v>
      </c>
      <c r="B183" s="249">
        <v>3</v>
      </c>
      <c r="C183" s="250" t="s">
        <v>173</v>
      </c>
      <c r="D183" s="251">
        <v>10</v>
      </c>
      <c r="E183" s="252"/>
      <c r="F183" s="40" t="s">
        <v>48</v>
      </c>
      <c r="G183" s="253">
        <f t="shared" si="46"/>
        <v>74</v>
      </c>
      <c r="H183" s="253">
        <f t="shared" si="47"/>
        <v>63</v>
      </c>
      <c r="I183" s="254">
        <f t="shared" si="48"/>
        <v>26966806</v>
      </c>
      <c r="J183" s="254">
        <f t="shared" si="49"/>
        <v>2</v>
      </c>
      <c r="K183" s="255">
        <f t="shared" si="50"/>
        <v>0.93</v>
      </c>
      <c r="L183" s="305" t="e">
        <f>SUMIF($AN$4:$AN$22,D183,#REF!)</f>
        <v>#REF!</v>
      </c>
      <c r="M183" s="257" t="e">
        <f t="shared" si="51"/>
        <v>#REF!</v>
      </c>
      <c r="N183" s="257" t="e">
        <f t="shared" si="52"/>
        <v>#REF!</v>
      </c>
      <c r="O183" s="257" t="e">
        <f t="shared" si="53"/>
        <v>#REF!</v>
      </c>
      <c r="P183" s="257" t="e">
        <f t="shared" si="54"/>
        <v>#REF!</v>
      </c>
      <c r="Q183" s="258" t="e">
        <f t="shared" si="55"/>
        <v>#REF!</v>
      </c>
      <c r="R183" s="257" t="e">
        <f t="shared" si="55"/>
        <v>#REF!</v>
      </c>
      <c r="S183" s="257" t="e">
        <f t="shared" si="56"/>
        <v>#REF!</v>
      </c>
      <c r="T183" s="257"/>
      <c r="U183" s="257" t="e">
        <f t="shared" si="57"/>
        <v>#REF!</v>
      </c>
      <c r="V183" s="257" t="e">
        <f t="shared" si="58"/>
        <v>#REF!</v>
      </c>
      <c r="W183" s="257" t="e">
        <f t="shared" si="59"/>
        <v>#REF!</v>
      </c>
      <c r="X183" s="258" t="e">
        <f t="shared" si="60"/>
        <v>#REF!</v>
      </c>
      <c r="Y183" s="258" t="e">
        <f t="shared" si="61"/>
        <v>#REF!</v>
      </c>
      <c r="Z183" s="257" t="e">
        <f t="shared" si="62"/>
        <v>#REF!</v>
      </c>
      <c r="AA183" s="257" t="e">
        <f t="shared" si="63"/>
        <v>#REF!</v>
      </c>
      <c r="AB183" s="257"/>
      <c r="AC183" s="32" t="str">
        <f t="shared" si="64"/>
        <v>BERTAHAP</v>
      </c>
      <c r="AD183" s="259">
        <f t="shared" si="65"/>
        <v>0</v>
      </c>
      <c r="AE183" s="260">
        <v>2</v>
      </c>
      <c r="AF183" s="261"/>
      <c r="AG183" s="257" t="e">
        <f>IF(AF183&gt;#REF!,"LB","KR")</f>
        <v>#REF!</v>
      </c>
      <c r="AH183" s="261">
        <v>1495908000</v>
      </c>
      <c r="AI183" s="261">
        <v>1686127000</v>
      </c>
      <c r="AJ183" s="261">
        <v>1790124000</v>
      </c>
      <c r="AK183" s="262">
        <v>1900535000</v>
      </c>
      <c r="AL183" s="262">
        <v>1790124000</v>
      </c>
      <c r="AM183" s="261">
        <v>1900535000</v>
      </c>
      <c r="AN183" s="261">
        <v>2017755000</v>
      </c>
      <c r="AO183" s="51">
        <v>1897531440</v>
      </c>
      <c r="AP183" s="42">
        <v>2014567100</v>
      </c>
    </row>
    <row r="184" spans="1:42">
      <c r="A184" s="3">
        <f t="shared" si="66"/>
        <v>145</v>
      </c>
      <c r="B184" s="249">
        <v>4</v>
      </c>
      <c r="C184" s="250" t="s">
        <v>173</v>
      </c>
      <c r="D184" s="285">
        <v>12</v>
      </c>
      <c r="E184" s="252"/>
      <c r="F184" s="40" t="s">
        <v>50</v>
      </c>
      <c r="G184" s="253">
        <f t="shared" si="46"/>
        <v>67</v>
      </c>
      <c r="H184" s="253">
        <f t="shared" si="47"/>
        <v>57</v>
      </c>
      <c r="I184" s="254">
        <f t="shared" si="48"/>
        <v>26966806</v>
      </c>
      <c r="J184" s="254">
        <f t="shared" si="49"/>
        <v>2</v>
      </c>
      <c r="K184" s="255">
        <f t="shared" si="50"/>
        <v>0.93</v>
      </c>
      <c r="L184" s="305" t="e">
        <f>SUMIF($AN$4:$AN$22,D184,#REF!)</f>
        <v>#REF!</v>
      </c>
      <c r="M184" s="257" t="e">
        <f t="shared" si="51"/>
        <v>#REF!</v>
      </c>
      <c r="N184" s="257" t="e">
        <f t="shared" si="52"/>
        <v>#REF!</v>
      </c>
      <c r="O184" s="257" t="e">
        <f t="shared" si="53"/>
        <v>#REF!</v>
      </c>
      <c r="P184" s="257" t="e">
        <f t="shared" si="54"/>
        <v>#REF!</v>
      </c>
      <c r="Q184" s="258" t="e">
        <f t="shared" si="55"/>
        <v>#REF!</v>
      </c>
      <c r="R184" s="257" t="e">
        <f t="shared" si="55"/>
        <v>#REF!</v>
      </c>
      <c r="S184" s="257" t="e">
        <f t="shared" si="56"/>
        <v>#REF!</v>
      </c>
      <c r="T184" s="257"/>
      <c r="U184" s="257" t="e">
        <f t="shared" si="57"/>
        <v>#REF!</v>
      </c>
      <c r="V184" s="257" t="e">
        <f t="shared" si="58"/>
        <v>#REF!</v>
      </c>
      <c r="W184" s="257" t="e">
        <f t="shared" si="59"/>
        <v>#REF!</v>
      </c>
      <c r="X184" s="258" t="e">
        <f t="shared" si="60"/>
        <v>#REF!</v>
      </c>
      <c r="Y184" s="258" t="e">
        <f t="shared" si="61"/>
        <v>#REF!</v>
      </c>
      <c r="Z184" s="257" t="e">
        <f t="shared" si="62"/>
        <v>#REF!</v>
      </c>
      <c r="AA184" s="257" t="e">
        <f t="shared" si="63"/>
        <v>#REF!</v>
      </c>
      <c r="AB184" s="257"/>
      <c r="AC184" s="32" t="str">
        <f t="shared" si="64"/>
        <v>BERTAHAP</v>
      </c>
      <c r="AD184" s="259">
        <f t="shared" si="65"/>
        <v>0</v>
      </c>
      <c r="AE184" s="260">
        <v>2</v>
      </c>
      <c r="AF184" s="261"/>
      <c r="AG184" s="257" t="e">
        <f>IF(AF184&gt;#REF!,"LB","KR")</f>
        <v>#REF!</v>
      </c>
      <c r="AH184" s="261">
        <v>1353440000</v>
      </c>
      <c r="AI184" s="261">
        <v>1525544000</v>
      </c>
      <c r="AJ184" s="261">
        <v>1619636000</v>
      </c>
      <c r="AK184" s="262">
        <v>1719531000</v>
      </c>
      <c r="AL184" s="262">
        <v>1619636000</v>
      </c>
      <c r="AM184" s="261">
        <v>1719531000</v>
      </c>
      <c r="AN184" s="261">
        <v>1825588000</v>
      </c>
      <c r="AO184" s="51">
        <v>1716814160</v>
      </c>
      <c r="AP184" s="42">
        <v>1822702860</v>
      </c>
    </row>
    <row r="185" spans="1:42">
      <c r="A185" s="3">
        <f t="shared" si="66"/>
        <v>146</v>
      </c>
      <c r="B185" s="249">
        <v>5</v>
      </c>
      <c r="C185" s="250" t="s">
        <v>173</v>
      </c>
      <c r="D185" s="251">
        <v>16</v>
      </c>
      <c r="E185" s="252"/>
      <c r="F185" s="40" t="s">
        <v>52</v>
      </c>
      <c r="G185" s="253">
        <f t="shared" si="46"/>
        <v>71</v>
      </c>
      <c r="H185" s="253">
        <f t="shared" si="47"/>
        <v>63</v>
      </c>
      <c r="I185" s="254">
        <f t="shared" si="48"/>
        <v>26966806</v>
      </c>
      <c r="J185" s="254">
        <f t="shared" si="49"/>
        <v>2</v>
      </c>
      <c r="K185" s="255">
        <f t="shared" si="50"/>
        <v>0.93</v>
      </c>
      <c r="L185" s="305" t="e">
        <f>SUMIF($AN$4:$AN$22,D185,#REF!)</f>
        <v>#REF!</v>
      </c>
      <c r="M185" s="257" t="e">
        <f t="shared" si="51"/>
        <v>#REF!</v>
      </c>
      <c r="N185" s="257" t="e">
        <f t="shared" si="52"/>
        <v>#REF!</v>
      </c>
      <c r="O185" s="257" t="e">
        <f t="shared" si="53"/>
        <v>#REF!</v>
      </c>
      <c r="P185" s="257" t="e">
        <f t="shared" si="54"/>
        <v>#REF!</v>
      </c>
      <c r="Q185" s="258" t="e">
        <f t="shared" si="55"/>
        <v>#REF!</v>
      </c>
      <c r="R185" s="257" t="e">
        <f t="shared" si="55"/>
        <v>#REF!</v>
      </c>
      <c r="S185" s="257" t="e">
        <f t="shared" si="56"/>
        <v>#REF!</v>
      </c>
      <c r="T185" s="257"/>
      <c r="U185" s="257" t="e">
        <f t="shared" si="57"/>
        <v>#REF!</v>
      </c>
      <c r="V185" s="257" t="e">
        <f t="shared" si="58"/>
        <v>#REF!</v>
      </c>
      <c r="W185" s="257" t="e">
        <f t="shared" si="59"/>
        <v>#REF!</v>
      </c>
      <c r="X185" s="258" t="e">
        <f t="shared" si="60"/>
        <v>#REF!</v>
      </c>
      <c r="Y185" s="258" t="e">
        <f t="shared" si="61"/>
        <v>#REF!</v>
      </c>
      <c r="Z185" s="257" t="e">
        <f t="shared" si="62"/>
        <v>#REF!</v>
      </c>
      <c r="AA185" s="257" t="e">
        <f t="shared" si="63"/>
        <v>#REF!</v>
      </c>
      <c r="AB185" s="257"/>
      <c r="AC185" s="32" t="str">
        <f t="shared" si="64"/>
        <v>BERTAHAP</v>
      </c>
      <c r="AD185" s="259">
        <f t="shared" si="65"/>
        <v>0</v>
      </c>
      <c r="AE185" s="260">
        <v>2</v>
      </c>
      <c r="AF185" s="261"/>
      <c r="AG185" s="257" t="e">
        <f>IF(AF185&gt;#REF!,"LB","KR")</f>
        <v>#REF!</v>
      </c>
      <c r="AH185" s="261">
        <v>1495908000</v>
      </c>
      <c r="AI185" s="261">
        <v>1686127000</v>
      </c>
      <c r="AJ185" s="261">
        <v>1790124000</v>
      </c>
      <c r="AK185" s="262">
        <v>1900535000</v>
      </c>
      <c r="AL185" s="262">
        <v>1790124000</v>
      </c>
      <c r="AM185" s="261">
        <v>1900535000</v>
      </c>
      <c r="AN185" s="261">
        <v>2017755000</v>
      </c>
      <c r="AO185" s="51">
        <v>1897531440</v>
      </c>
      <c r="AP185" s="42">
        <v>2014567100</v>
      </c>
    </row>
    <row r="186" spans="1:42">
      <c r="A186" s="3">
        <f t="shared" si="66"/>
        <v>147</v>
      </c>
      <c r="B186" s="249">
        <v>6</v>
      </c>
      <c r="C186" s="250" t="s">
        <v>173</v>
      </c>
      <c r="D186" s="285">
        <v>18</v>
      </c>
      <c r="E186" s="252"/>
      <c r="F186" s="40" t="s">
        <v>54</v>
      </c>
      <c r="G186" s="253">
        <f t="shared" si="46"/>
        <v>97</v>
      </c>
      <c r="H186" s="253">
        <f t="shared" si="47"/>
        <v>85</v>
      </c>
      <c r="I186" s="254">
        <f t="shared" si="48"/>
        <v>26966806</v>
      </c>
      <c r="J186" s="254">
        <f t="shared" si="49"/>
        <v>2</v>
      </c>
      <c r="K186" s="255">
        <f t="shared" si="50"/>
        <v>0.93</v>
      </c>
      <c r="L186" s="305" t="e">
        <f>SUMIF($AN$4:$AN$22,D186,#REF!)</f>
        <v>#REF!</v>
      </c>
      <c r="M186" s="257" t="e">
        <f t="shared" si="51"/>
        <v>#REF!</v>
      </c>
      <c r="N186" s="257" t="e">
        <f t="shared" si="52"/>
        <v>#REF!</v>
      </c>
      <c r="O186" s="257" t="e">
        <f t="shared" si="53"/>
        <v>#REF!</v>
      </c>
      <c r="P186" s="257" t="e">
        <f t="shared" si="54"/>
        <v>#REF!</v>
      </c>
      <c r="Q186" s="258" t="e">
        <f t="shared" si="55"/>
        <v>#REF!</v>
      </c>
      <c r="R186" s="257" t="e">
        <f t="shared" si="55"/>
        <v>#REF!</v>
      </c>
      <c r="S186" s="257" t="e">
        <f t="shared" si="56"/>
        <v>#REF!</v>
      </c>
      <c r="T186" s="257"/>
      <c r="U186" s="257" t="e">
        <f t="shared" si="57"/>
        <v>#REF!</v>
      </c>
      <c r="V186" s="257" t="e">
        <f t="shared" si="58"/>
        <v>#REF!</v>
      </c>
      <c r="W186" s="257" t="e">
        <f t="shared" si="59"/>
        <v>#REF!</v>
      </c>
      <c r="X186" s="258" t="e">
        <f t="shared" si="60"/>
        <v>#REF!</v>
      </c>
      <c r="Y186" s="258" t="e">
        <f t="shared" si="61"/>
        <v>#REF!</v>
      </c>
      <c r="Z186" s="257" t="e">
        <f t="shared" si="62"/>
        <v>#REF!</v>
      </c>
      <c r="AA186" s="257" t="e">
        <f t="shared" si="63"/>
        <v>#REF!</v>
      </c>
      <c r="AB186" s="257"/>
      <c r="AC186" s="32" t="str">
        <f t="shared" si="64"/>
        <v>BERTAHAP</v>
      </c>
      <c r="AD186" s="259">
        <f t="shared" si="65"/>
        <v>0</v>
      </c>
      <c r="AE186" s="260">
        <v>2</v>
      </c>
      <c r="AF186" s="261"/>
      <c r="AG186" s="257" t="e">
        <f>IF(AF186&gt;#REF!,"LB","KR")</f>
        <v>#REF!</v>
      </c>
      <c r="AH186" s="261">
        <v>2018288000</v>
      </c>
      <c r="AI186" s="261">
        <v>2274933000</v>
      </c>
      <c r="AJ186" s="261">
        <v>2415246000</v>
      </c>
      <c r="AK186" s="262">
        <v>2564213000</v>
      </c>
      <c r="AL186" s="262">
        <v>2415246000</v>
      </c>
      <c r="AM186" s="261">
        <v>2564213000</v>
      </c>
      <c r="AN186" s="261">
        <v>2722368000</v>
      </c>
      <c r="AO186" s="51">
        <v>2560160760</v>
      </c>
      <c r="AP186" s="42">
        <v>2718065780</v>
      </c>
    </row>
    <row r="187" spans="1:42">
      <c r="A187" s="3">
        <f t="shared" si="66"/>
        <v>148</v>
      </c>
      <c r="B187" s="249">
        <v>7</v>
      </c>
      <c r="C187" s="250" t="s">
        <v>173</v>
      </c>
      <c r="D187" s="285">
        <v>20</v>
      </c>
      <c r="E187" s="252"/>
      <c r="F187" s="40" t="s">
        <v>70</v>
      </c>
      <c r="G187" s="253">
        <f t="shared" si="46"/>
        <v>60</v>
      </c>
      <c r="H187" s="253">
        <f t="shared" si="47"/>
        <v>51</v>
      </c>
      <c r="I187" s="254">
        <f t="shared" si="48"/>
        <v>26966806</v>
      </c>
      <c r="J187" s="254">
        <f t="shared" si="49"/>
        <v>2</v>
      </c>
      <c r="K187" s="255">
        <f t="shared" si="50"/>
        <v>0.93</v>
      </c>
      <c r="L187" s="305" t="e">
        <f>SUMIF($AN$4:$AN$22,D187,#REF!)</f>
        <v>#REF!</v>
      </c>
      <c r="M187" s="257" t="e">
        <f t="shared" si="51"/>
        <v>#REF!</v>
      </c>
      <c r="N187" s="257" t="e">
        <f t="shared" si="52"/>
        <v>#REF!</v>
      </c>
      <c r="O187" s="257" t="e">
        <f t="shared" si="53"/>
        <v>#REF!</v>
      </c>
      <c r="P187" s="257" t="e">
        <f t="shared" si="54"/>
        <v>#REF!</v>
      </c>
      <c r="Q187" s="258" t="e">
        <f t="shared" si="55"/>
        <v>#REF!</v>
      </c>
      <c r="R187" s="257" t="e">
        <f t="shared" si="55"/>
        <v>#REF!</v>
      </c>
      <c r="S187" s="257" t="e">
        <f t="shared" si="56"/>
        <v>#REF!</v>
      </c>
      <c r="T187" s="257"/>
      <c r="U187" s="257" t="e">
        <f t="shared" si="57"/>
        <v>#REF!</v>
      </c>
      <c r="V187" s="257" t="e">
        <f t="shared" si="58"/>
        <v>#REF!</v>
      </c>
      <c r="W187" s="257" t="e">
        <f t="shared" si="59"/>
        <v>#REF!</v>
      </c>
      <c r="X187" s="258" t="e">
        <f t="shared" si="60"/>
        <v>#REF!</v>
      </c>
      <c r="Y187" s="258" t="e">
        <f t="shared" si="61"/>
        <v>#REF!</v>
      </c>
      <c r="Z187" s="257" t="e">
        <f t="shared" si="62"/>
        <v>#REF!</v>
      </c>
      <c r="AA187" s="257" t="e">
        <f t="shared" si="63"/>
        <v>#REF!</v>
      </c>
      <c r="AB187" s="257"/>
      <c r="AC187" s="32" t="str">
        <f t="shared" si="64"/>
        <v>BERTAHAP</v>
      </c>
      <c r="AD187" s="259">
        <f t="shared" si="65"/>
        <v>0</v>
      </c>
      <c r="AE187" s="260">
        <v>2</v>
      </c>
      <c r="AF187" s="261"/>
      <c r="AG187" s="257" t="e">
        <f>IF(AF187&gt;#REF!,"LB","KR")</f>
        <v>#REF!</v>
      </c>
      <c r="AH187" s="261">
        <v>1210973000</v>
      </c>
      <c r="AI187" s="261">
        <v>1364960000</v>
      </c>
      <c r="AJ187" s="261">
        <v>1449148000</v>
      </c>
      <c r="AK187" s="262">
        <v>1538528000</v>
      </c>
      <c r="AL187" s="262">
        <v>1449148000</v>
      </c>
      <c r="AM187" s="261">
        <v>1538528000</v>
      </c>
      <c r="AN187" s="261">
        <v>1633421000</v>
      </c>
      <c r="AO187" s="51">
        <v>1536096880</v>
      </c>
      <c r="AP187" s="42">
        <v>1630839680</v>
      </c>
    </row>
    <row r="188" spans="1:42">
      <c r="A188" s="3">
        <f t="shared" si="66"/>
        <v>149</v>
      </c>
      <c r="B188" s="249">
        <v>8</v>
      </c>
      <c r="C188" s="250" t="s">
        <v>173</v>
      </c>
      <c r="D188" s="285">
        <v>22</v>
      </c>
      <c r="E188" s="252"/>
      <c r="F188" s="40" t="s">
        <v>89</v>
      </c>
      <c r="G188" s="253">
        <f t="shared" si="46"/>
        <v>81</v>
      </c>
      <c r="H188" s="253">
        <f t="shared" si="47"/>
        <v>70</v>
      </c>
      <c r="I188" s="254">
        <f t="shared" si="48"/>
        <v>26966806</v>
      </c>
      <c r="J188" s="254">
        <f t="shared" si="49"/>
        <v>4</v>
      </c>
      <c r="K188" s="255">
        <f t="shared" si="50"/>
        <v>0.97</v>
      </c>
      <c r="L188" s="305" t="e">
        <f>SUMIF($AN$4:$AN$22,D188,#REF!)</f>
        <v>#REF!</v>
      </c>
      <c r="M188" s="257" t="e">
        <f t="shared" si="51"/>
        <v>#REF!</v>
      </c>
      <c r="N188" s="257" t="e">
        <f t="shared" si="52"/>
        <v>#REF!</v>
      </c>
      <c r="O188" s="257" t="e">
        <f t="shared" si="53"/>
        <v>#REF!</v>
      </c>
      <c r="P188" s="257" t="e">
        <f t="shared" si="54"/>
        <v>#REF!</v>
      </c>
      <c r="Q188" s="258" t="e">
        <f t="shared" si="55"/>
        <v>#REF!</v>
      </c>
      <c r="R188" s="257" t="e">
        <f t="shared" si="55"/>
        <v>#REF!</v>
      </c>
      <c r="S188" s="257" t="e">
        <f t="shared" si="56"/>
        <v>#REF!</v>
      </c>
      <c r="T188" s="257"/>
      <c r="U188" s="257" t="e">
        <f t="shared" si="57"/>
        <v>#REF!</v>
      </c>
      <c r="V188" s="257" t="e">
        <f t="shared" si="58"/>
        <v>#REF!</v>
      </c>
      <c r="W188" s="257" t="e">
        <f t="shared" si="59"/>
        <v>#REF!</v>
      </c>
      <c r="X188" s="258" t="e">
        <f t="shared" si="60"/>
        <v>#REF!</v>
      </c>
      <c r="Y188" s="258" t="e">
        <f t="shared" si="61"/>
        <v>#REF!</v>
      </c>
      <c r="Z188" s="257" t="e">
        <f t="shared" si="62"/>
        <v>#REF!</v>
      </c>
      <c r="AA188" s="257" t="e">
        <f t="shared" si="63"/>
        <v>#REF!</v>
      </c>
      <c r="AB188" s="257"/>
      <c r="AC188" s="32" t="str">
        <f t="shared" si="64"/>
        <v>BERTAHAP</v>
      </c>
      <c r="AD188" s="259">
        <f t="shared" si="65"/>
        <v>0</v>
      </c>
      <c r="AE188" s="260">
        <v>2</v>
      </c>
      <c r="AF188" s="261"/>
      <c r="AG188" s="257" t="e">
        <f>IF(AF188&gt;#REF!,"LB","KR")</f>
        <v>#REF!</v>
      </c>
      <c r="AH188" s="261">
        <v>1733609000</v>
      </c>
      <c r="AI188" s="261">
        <v>1954054000</v>
      </c>
      <c r="AJ188" s="261">
        <v>2074576000</v>
      </c>
      <c r="AK188" s="262">
        <v>2202531000</v>
      </c>
      <c r="AL188" s="262">
        <v>2074576000</v>
      </c>
      <c r="AM188" s="261">
        <v>2202531000</v>
      </c>
      <c r="AN188" s="261">
        <v>2338378000</v>
      </c>
      <c r="AO188" s="51">
        <v>2199050560</v>
      </c>
      <c r="AP188" s="42">
        <v>2334682860</v>
      </c>
    </row>
    <row r="189" spans="1:42">
      <c r="A189" s="3">
        <f t="shared" si="66"/>
        <v>150</v>
      </c>
      <c r="B189" s="249">
        <v>1</v>
      </c>
      <c r="C189" s="250" t="s">
        <v>178</v>
      </c>
      <c r="D189" s="251" t="s">
        <v>35</v>
      </c>
      <c r="E189" s="252"/>
      <c r="F189" s="40" t="s">
        <v>42</v>
      </c>
      <c r="G189" s="253">
        <f t="shared" si="46"/>
        <v>78</v>
      </c>
      <c r="H189" s="253">
        <f t="shared" si="47"/>
        <v>66</v>
      </c>
      <c r="I189" s="254">
        <f t="shared" si="48"/>
        <v>26966806</v>
      </c>
      <c r="J189" s="254">
        <f t="shared" si="49"/>
        <v>2</v>
      </c>
      <c r="K189" s="255">
        <f t="shared" si="50"/>
        <v>0.93</v>
      </c>
      <c r="L189" s="256" t="e">
        <f>SUMIF($AN$4:$AN$22,D189,#REF!)</f>
        <v>#REF!</v>
      </c>
      <c r="M189" s="257" t="e">
        <f t="shared" si="51"/>
        <v>#REF!</v>
      </c>
      <c r="N189" s="257" t="e">
        <f t="shared" si="52"/>
        <v>#REF!</v>
      </c>
      <c r="O189" s="257" t="e">
        <f t="shared" si="53"/>
        <v>#REF!</v>
      </c>
      <c r="P189" s="257" t="e">
        <f t="shared" si="54"/>
        <v>#REF!</v>
      </c>
      <c r="Q189" s="258" t="e">
        <f t="shared" si="55"/>
        <v>#REF!</v>
      </c>
      <c r="R189" s="257" t="e">
        <f t="shared" si="55"/>
        <v>#REF!</v>
      </c>
      <c r="S189" s="257" t="e">
        <f t="shared" si="56"/>
        <v>#REF!</v>
      </c>
      <c r="T189" s="257"/>
      <c r="U189" s="257" t="e">
        <f t="shared" si="57"/>
        <v>#REF!</v>
      </c>
      <c r="V189" s="257" t="e">
        <f t="shared" si="58"/>
        <v>#REF!</v>
      </c>
      <c r="W189" s="257" t="e">
        <f t="shared" si="59"/>
        <v>#REF!</v>
      </c>
      <c r="X189" s="258" t="e">
        <f t="shared" si="60"/>
        <v>#REF!</v>
      </c>
      <c r="Y189" s="258" t="e">
        <f t="shared" si="61"/>
        <v>#REF!</v>
      </c>
      <c r="Z189" s="257" t="e">
        <f t="shared" si="62"/>
        <v>#REF!</v>
      </c>
      <c r="AA189" s="257" t="e">
        <f t="shared" si="63"/>
        <v>#REF!</v>
      </c>
      <c r="AB189" s="257"/>
      <c r="AC189" s="32" t="str">
        <f t="shared" si="64"/>
        <v>BERTAHAP</v>
      </c>
      <c r="AD189" s="259">
        <f t="shared" si="65"/>
        <v>0</v>
      </c>
      <c r="AE189" s="260">
        <v>2</v>
      </c>
      <c r="AF189" s="261"/>
      <c r="AG189" s="257" t="e">
        <f>IF(AF189&gt;#REF!,"LB","KR")</f>
        <v>#REF!</v>
      </c>
      <c r="AH189" s="261">
        <v>1551927000</v>
      </c>
      <c r="AI189" s="261">
        <v>1749269000</v>
      </c>
      <c r="AJ189" s="261">
        <v>1857160000</v>
      </c>
      <c r="AK189" s="262">
        <v>1971706000</v>
      </c>
      <c r="AL189" s="262">
        <v>1857160000</v>
      </c>
      <c r="AM189" s="261">
        <v>1971706000</v>
      </c>
      <c r="AN189" s="261">
        <v>2093316000</v>
      </c>
      <c r="AO189" s="51">
        <v>1968589600</v>
      </c>
      <c r="AP189" s="42">
        <v>2090008360</v>
      </c>
    </row>
    <row r="190" spans="1:42">
      <c r="A190" s="3">
        <f t="shared" si="66"/>
        <v>151</v>
      </c>
      <c r="B190" s="249">
        <v>2</v>
      </c>
      <c r="C190" s="250" t="s">
        <v>178</v>
      </c>
      <c r="D190" s="251" t="s">
        <v>41</v>
      </c>
      <c r="E190" s="252"/>
      <c r="F190" s="40" t="s">
        <v>45</v>
      </c>
      <c r="G190" s="253">
        <f t="shared" si="46"/>
        <v>60</v>
      </c>
      <c r="H190" s="253">
        <f t="shared" si="47"/>
        <v>52</v>
      </c>
      <c r="I190" s="254">
        <f t="shared" si="48"/>
        <v>26966806</v>
      </c>
      <c r="J190" s="254">
        <f t="shared" si="49"/>
        <v>2</v>
      </c>
      <c r="K190" s="255">
        <f t="shared" si="50"/>
        <v>0.93</v>
      </c>
      <c r="L190" s="256" t="e">
        <f>SUMIF($AN$4:$AN$22,D190,#REF!)</f>
        <v>#REF!</v>
      </c>
      <c r="M190" s="257" t="e">
        <f t="shared" si="51"/>
        <v>#REF!</v>
      </c>
      <c r="N190" s="257" t="e">
        <f t="shared" si="52"/>
        <v>#REF!</v>
      </c>
      <c r="O190" s="257" t="e">
        <f t="shared" si="53"/>
        <v>#REF!</v>
      </c>
      <c r="P190" s="257" t="e">
        <f t="shared" si="54"/>
        <v>#REF!</v>
      </c>
      <c r="Q190" s="258" t="e">
        <f t="shared" si="55"/>
        <v>#REF!</v>
      </c>
      <c r="R190" s="257" t="e">
        <f t="shared" si="55"/>
        <v>#REF!</v>
      </c>
      <c r="S190" s="257" t="e">
        <f t="shared" si="56"/>
        <v>#REF!</v>
      </c>
      <c r="T190" s="257"/>
      <c r="U190" s="257" t="e">
        <f t="shared" si="57"/>
        <v>#REF!</v>
      </c>
      <c r="V190" s="257" t="e">
        <f t="shared" si="58"/>
        <v>#REF!</v>
      </c>
      <c r="W190" s="257" t="e">
        <f t="shared" si="59"/>
        <v>#REF!</v>
      </c>
      <c r="X190" s="258" t="e">
        <f t="shared" si="60"/>
        <v>#REF!</v>
      </c>
      <c r="Y190" s="258" t="e">
        <f t="shared" si="61"/>
        <v>#REF!</v>
      </c>
      <c r="Z190" s="257" t="e">
        <f t="shared" si="62"/>
        <v>#REF!</v>
      </c>
      <c r="AA190" s="257" t="e">
        <f t="shared" si="63"/>
        <v>#REF!</v>
      </c>
      <c r="AB190" s="257"/>
      <c r="AC190" s="32" t="str">
        <f t="shared" si="64"/>
        <v>BERTAHAP</v>
      </c>
      <c r="AD190" s="259">
        <f t="shared" si="65"/>
        <v>0</v>
      </c>
      <c r="AE190" s="260">
        <v>2</v>
      </c>
      <c r="AF190" s="261"/>
      <c r="AG190" s="257" t="e">
        <f>IF(AF190&gt;#REF!,"LB","KR")</f>
        <v>#REF!</v>
      </c>
      <c r="AH190" s="261">
        <v>1222730000</v>
      </c>
      <c r="AI190" s="261">
        <v>1378212000</v>
      </c>
      <c r="AJ190" s="261">
        <v>1463217000</v>
      </c>
      <c r="AK190" s="262">
        <v>1553465000</v>
      </c>
      <c r="AL190" s="262">
        <v>1463217000</v>
      </c>
      <c r="AM190" s="261">
        <v>1553465000</v>
      </c>
      <c r="AN190" s="261">
        <v>1649280000</v>
      </c>
      <c r="AO190" s="51">
        <v>1551010020</v>
      </c>
      <c r="AP190" s="42">
        <v>1646672900</v>
      </c>
    </row>
    <row r="191" spans="1:42">
      <c r="A191" s="3">
        <f t="shared" si="66"/>
        <v>152</v>
      </c>
      <c r="B191" s="249">
        <v>3</v>
      </c>
      <c r="C191" s="250" t="s">
        <v>178</v>
      </c>
      <c r="D191" s="251">
        <v>10</v>
      </c>
      <c r="E191" s="252"/>
      <c r="F191" s="40" t="s">
        <v>48</v>
      </c>
      <c r="G191" s="253">
        <f t="shared" si="46"/>
        <v>74</v>
      </c>
      <c r="H191" s="253">
        <f t="shared" si="47"/>
        <v>63</v>
      </c>
      <c r="I191" s="254">
        <f t="shared" si="48"/>
        <v>26966806</v>
      </c>
      <c r="J191" s="254">
        <f t="shared" si="49"/>
        <v>2</v>
      </c>
      <c r="K191" s="255">
        <f t="shared" si="50"/>
        <v>0.93</v>
      </c>
      <c r="L191" s="256" t="e">
        <f>SUMIF($AN$4:$AN$22,D191,#REF!)</f>
        <v>#REF!</v>
      </c>
      <c r="M191" s="257" t="e">
        <f t="shared" si="51"/>
        <v>#REF!</v>
      </c>
      <c r="N191" s="257" t="e">
        <f t="shared" si="52"/>
        <v>#REF!</v>
      </c>
      <c r="O191" s="257" t="e">
        <f t="shared" si="53"/>
        <v>#REF!</v>
      </c>
      <c r="P191" s="257" t="e">
        <f t="shared" si="54"/>
        <v>#REF!</v>
      </c>
      <c r="Q191" s="258" t="e">
        <f t="shared" si="55"/>
        <v>#REF!</v>
      </c>
      <c r="R191" s="257" t="e">
        <f t="shared" si="55"/>
        <v>#REF!</v>
      </c>
      <c r="S191" s="257" t="e">
        <f t="shared" si="56"/>
        <v>#REF!</v>
      </c>
      <c r="T191" s="257"/>
      <c r="U191" s="257" t="e">
        <f t="shared" si="57"/>
        <v>#REF!</v>
      </c>
      <c r="V191" s="257" t="e">
        <f t="shared" si="58"/>
        <v>#REF!</v>
      </c>
      <c r="W191" s="257" t="e">
        <f t="shared" si="59"/>
        <v>#REF!</v>
      </c>
      <c r="X191" s="258" t="e">
        <f t="shared" si="60"/>
        <v>#REF!</v>
      </c>
      <c r="Y191" s="258" t="e">
        <f t="shared" si="61"/>
        <v>#REF!</v>
      </c>
      <c r="Z191" s="257" t="e">
        <f t="shared" si="62"/>
        <v>#REF!</v>
      </c>
      <c r="AA191" s="257" t="e">
        <f t="shared" si="63"/>
        <v>#REF!</v>
      </c>
      <c r="AB191" s="257"/>
      <c r="AC191" s="32" t="str">
        <f t="shared" si="64"/>
        <v>BERTAHAP</v>
      </c>
      <c r="AD191" s="259">
        <f t="shared" si="65"/>
        <v>0</v>
      </c>
      <c r="AE191" s="260">
        <v>2</v>
      </c>
      <c r="AF191" s="261"/>
      <c r="AG191" s="257" t="e">
        <f>IF(AF191&gt;#REF!,"LB","KR")</f>
        <v>#REF!</v>
      </c>
      <c r="AH191" s="261">
        <v>1481384000</v>
      </c>
      <c r="AI191" s="261">
        <v>1669757000</v>
      </c>
      <c r="AJ191" s="261">
        <v>1772744000</v>
      </c>
      <c r="AK191" s="262">
        <v>1882083000</v>
      </c>
      <c r="AL191" s="262">
        <v>1772744000</v>
      </c>
      <c r="AM191" s="261">
        <v>1882083000</v>
      </c>
      <c r="AN191" s="261">
        <v>1998166000</v>
      </c>
      <c r="AO191" s="51">
        <v>1879108640</v>
      </c>
      <c r="AP191" s="42">
        <v>1995007980</v>
      </c>
    </row>
    <row r="192" spans="1:42">
      <c r="A192" s="3">
        <f t="shared" si="66"/>
        <v>153</v>
      </c>
      <c r="B192" s="249">
        <v>4</v>
      </c>
      <c r="C192" s="250" t="s">
        <v>178</v>
      </c>
      <c r="D192" s="285">
        <v>12</v>
      </c>
      <c r="E192" s="252"/>
      <c r="F192" s="40" t="s">
        <v>50</v>
      </c>
      <c r="G192" s="253">
        <f t="shared" si="46"/>
        <v>67</v>
      </c>
      <c r="H192" s="253">
        <f t="shared" si="47"/>
        <v>57</v>
      </c>
      <c r="I192" s="254">
        <f t="shared" si="48"/>
        <v>26966806</v>
      </c>
      <c r="J192" s="254">
        <f t="shared" si="49"/>
        <v>2</v>
      </c>
      <c r="K192" s="255">
        <f t="shared" si="50"/>
        <v>0.93</v>
      </c>
      <c r="L192" s="256" t="e">
        <f>SUMIF($AN$4:$AN$22,D192,#REF!)</f>
        <v>#REF!</v>
      </c>
      <c r="M192" s="257" t="e">
        <f t="shared" si="51"/>
        <v>#REF!</v>
      </c>
      <c r="N192" s="257" t="e">
        <f t="shared" si="52"/>
        <v>#REF!</v>
      </c>
      <c r="O192" s="257" t="e">
        <f t="shared" si="53"/>
        <v>#REF!</v>
      </c>
      <c r="P192" s="257" t="e">
        <f t="shared" si="54"/>
        <v>#REF!</v>
      </c>
      <c r="Q192" s="258" t="e">
        <f t="shared" si="55"/>
        <v>#REF!</v>
      </c>
      <c r="R192" s="257" t="e">
        <f t="shared" si="55"/>
        <v>#REF!</v>
      </c>
      <c r="S192" s="257" t="e">
        <f t="shared" si="56"/>
        <v>#REF!</v>
      </c>
      <c r="T192" s="257"/>
      <c r="U192" s="257" t="e">
        <f t="shared" si="57"/>
        <v>#REF!</v>
      </c>
      <c r="V192" s="257" t="e">
        <f t="shared" si="58"/>
        <v>#REF!</v>
      </c>
      <c r="W192" s="257" t="e">
        <f t="shared" si="59"/>
        <v>#REF!</v>
      </c>
      <c r="X192" s="258" t="e">
        <f t="shared" si="60"/>
        <v>#REF!</v>
      </c>
      <c r="Y192" s="258" t="e">
        <f t="shared" si="61"/>
        <v>#REF!</v>
      </c>
      <c r="Z192" s="257" t="e">
        <f t="shared" si="62"/>
        <v>#REF!</v>
      </c>
      <c r="AA192" s="257" t="e">
        <f t="shared" si="63"/>
        <v>#REF!</v>
      </c>
      <c r="AB192" s="257"/>
      <c r="AC192" s="32" t="str">
        <f t="shared" si="64"/>
        <v>BERTAHAP</v>
      </c>
      <c r="AD192" s="259">
        <f t="shared" si="65"/>
        <v>0</v>
      </c>
      <c r="AE192" s="260">
        <v>2</v>
      </c>
      <c r="AF192" s="261"/>
      <c r="AG192" s="257" t="e">
        <f>IF(AF192&gt;#REF!,"LB","KR")</f>
        <v>#REF!</v>
      </c>
      <c r="AH192" s="261">
        <v>1340300000</v>
      </c>
      <c r="AI192" s="261">
        <v>1510733000</v>
      </c>
      <c r="AJ192" s="261">
        <v>1603911000</v>
      </c>
      <c r="AK192" s="262">
        <v>1702837000</v>
      </c>
      <c r="AL192" s="262">
        <v>1603911000</v>
      </c>
      <c r="AM192" s="261">
        <v>1702837000</v>
      </c>
      <c r="AN192" s="261">
        <v>1807864000</v>
      </c>
      <c r="AO192" s="51">
        <v>1700145660</v>
      </c>
      <c r="AP192" s="42">
        <v>1805007220</v>
      </c>
    </row>
    <row r="193" spans="1:42">
      <c r="A193" s="3">
        <f t="shared" si="66"/>
        <v>154</v>
      </c>
      <c r="B193" s="249">
        <v>5</v>
      </c>
      <c r="C193" s="250" t="s">
        <v>178</v>
      </c>
      <c r="D193" s="251">
        <v>16</v>
      </c>
      <c r="E193" s="252"/>
      <c r="F193" s="40" t="s">
        <v>52</v>
      </c>
      <c r="G193" s="253">
        <f t="shared" si="46"/>
        <v>71</v>
      </c>
      <c r="H193" s="253">
        <f t="shared" si="47"/>
        <v>63</v>
      </c>
      <c r="I193" s="254">
        <f t="shared" si="48"/>
        <v>26966806</v>
      </c>
      <c r="J193" s="254">
        <f t="shared" si="49"/>
        <v>2</v>
      </c>
      <c r="K193" s="255">
        <f t="shared" si="50"/>
        <v>0.93</v>
      </c>
      <c r="L193" s="256" t="e">
        <f>SUMIF($AN$4:$AN$22,D193,#REF!)</f>
        <v>#REF!</v>
      </c>
      <c r="M193" s="257" t="e">
        <f t="shared" si="51"/>
        <v>#REF!</v>
      </c>
      <c r="N193" s="257" t="e">
        <f t="shared" si="52"/>
        <v>#REF!</v>
      </c>
      <c r="O193" s="257" t="e">
        <f t="shared" si="53"/>
        <v>#REF!</v>
      </c>
      <c r="P193" s="257" t="e">
        <f t="shared" si="54"/>
        <v>#REF!</v>
      </c>
      <c r="Q193" s="258" t="e">
        <f t="shared" si="55"/>
        <v>#REF!</v>
      </c>
      <c r="R193" s="257" t="e">
        <f t="shared" si="55"/>
        <v>#REF!</v>
      </c>
      <c r="S193" s="257" t="e">
        <f t="shared" si="56"/>
        <v>#REF!</v>
      </c>
      <c r="T193" s="257"/>
      <c r="U193" s="257" t="e">
        <f t="shared" si="57"/>
        <v>#REF!</v>
      </c>
      <c r="V193" s="257" t="e">
        <f t="shared" si="58"/>
        <v>#REF!</v>
      </c>
      <c r="W193" s="257" t="e">
        <f t="shared" si="59"/>
        <v>#REF!</v>
      </c>
      <c r="X193" s="258" t="e">
        <f t="shared" si="60"/>
        <v>#REF!</v>
      </c>
      <c r="Y193" s="258" t="e">
        <f t="shared" si="61"/>
        <v>#REF!</v>
      </c>
      <c r="Z193" s="257" t="e">
        <f t="shared" si="62"/>
        <v>#REF!</v>
      </c>
      <c r="AA193" s="257" t="e">
        <f t="shared" si="63"/>
        <v>#REF!</v>
      </c>
      <c r="AB193" s="257"/>
      <c r="AC193" s="32" t="str">
        <f t="shared" si="64"/>
        <v>BERTAHAP</v>
      </c>
      <c r="AD193" s="259">
        <f t="shared" si="65"/>
        <v>0</v>
      </c>
      <c r="AE193" s="260">
        <v>2</v>
      </c>
      <c r="AF193" s="261"/>
      <c r="AG193" s="257" t="e">
        <f>IF(AF193&gt;#REF!,"LB","KR")</f>
        <v>#REF!</v>
      </c>
      <c r="AH193" s="261">
        <v>1481384000</v>
      </c>
      <c r="AI193" s="261">
        <v>1669757000</v>
      </c>
      <c r="AJ193" s="261">
        <v>1772744000</v>
      </c>
      <c r="AK193" s="262">
        <v>1882083000</v>
      </c>
      <c r="AL193" s="262">
        <v>1772744000</v>
      </c>
      <c r="AM193" s="261">
        <v>1882083000</v>
      </c>
      <c r="AN193" s="261">
        <v>1998166000</v>
      </c>
      <c r="AO193" s="51">
        <v>1879108640</v>
      </c>
      <c r="AP193" s="42">
        <v>1995007980</v>
      </c>
    </row>
    <row r="194" spans="1:42">
      <c r="A194" s="3">
        <f t="shared" si="66"/>
        <v>155</v>
      </c>
      <c r="B194" s="249">
        <v>6</v>
      </c>
      <c r="C194" s="250" t="s">
        <v>178</v>
      </c>
      <c r="D194" s="285">
        <v>18</v>
      </c>
      <c r="E194" s="252"/>
      <c r="F194" s="40" t="s">
        <v>54</v>
      </c>
      <c r="G194" s="253">
        <f t="shared" si="46"/>
        <v>97</v>
      </c>
      <c r="H194" s="253">
        <f t="shared" si="47"/>
        <v>85</v>
      </c>
      <c r="I194" s="254">
        <f t="shared" si="48"/>
        <v>26966806</v>
      </c>
      <c r="J194" s="254">
        <f t="shared" si="49"/>
        <v>2</v>
      </c>
      <c r="K194" s="255">
        <f t="shared" si="50"/>
        <v>0.93</v>
      </c>
      <c r="L194" s="256" t="e">
        <f>SUMIF($AN$4:$AN$22,D194,#REF!)</f>
        <v>#REF!</v>
      </c>
      <c r="M194" s="257" t="e">
        <f t="shared" si="51"/>
        <v>#REF!</v>
      </c>
      <c r="N194" s="257" t="e">
        <f t="shared" si="52"/>
        <v>#REF!</v>
      </c>
      <c r="O194" s="257" t="e">
        <f t="shared" si="53"/>
        <v>#REF!</v>
      </c>
      <c r="P194" s="257" t="e">
        <f t="shared" si="54"/>
        <v>#REF!</v>
      </c>
      <c r="Q194" s="258" t="e">
        <f t="shared" si="55"/>
        <v>#REF!</v>
      </c>
      <c r="R194" s="257" t="e">
        <f t="shared" si="55"/>
        <v>#REF!</v>
      </c>
      <c r="S194" s="257" t="e">
        <f t="shared" si="56"/>
        <v>#REF!</v>
      </c>
      <c r="T194" s="257"/>
      <c r="U194" s="257" t="e">
        <f t="shared" si="57"/>
        <v>#REF!</v>
      </c>
      <c r="V194" s="257" t="e">
        <f t="shared" si="58"/>
        <v>#REF!</v>
      </c>
      <c r="W194" s="257" t="e">
        <f t="shared" si="59"/>
        <v>#REF!</v>
      </c>
      <c r="X194" s="258" t="e">
        <f t="shared" si="60"/>
        <v>#REF!</v>
      </c>
      <c r="Y194" s="258" t="e">
        <f t="shared" si="61"/>
        <v>#REF!</v>
      </c>
      <c r="Z194" s="257" t="e">
        <f t="shared" si="62"/>
        <v>#REF!</v>
      </c>
      <c r="AA194" s="257" t="e">
        <f t="shared" si="63"/>
        <v>#REF!</v>
      </c>
      <c r="AB194" s="257"/>
      <c r="AC194" s="32" t="str">
        <f t="shared" si="64"/>
        <v>BERTAHAP</v>
      </c>
      <c r="AD194" s="259">
        <f t="shared" si="65"/>
        <v>0</v>
      </c>
      <c r="AE194" s="260">
        <v>2</v>
      </c>
      <c r="AF194" s="261"/>
      <c r="AG194" s="257" t="e">
        <f>IF(AF194&gt;#REF!,"LB","KR")</f>
        <v>#REF!</v>
      </c>
      <c r="AH194" s="261">
        <v>1998693000</v>
      </c>
      <c r="AI194" s="261">
        <v>2252846000</v>
      </c>
      <c r="AJ194" s="261">
        <v>2391797000</v>
      </c>
      <c r="AK194" s="262">
        <v>2539318000</v>
      </c>
      <c r="AL194" s="262">
        <v>2391797000</v>
      </c>
      <c r="AM194" s="261">
        <v>2539318000</v>
      </c>
      <c r="AN194" s="261">
        <v>2695937000</v>
      </c>
      <c r="AO194" s="51">
        <v>2535304820</v>
      </c>
      <c r="AP194" s="42">
        <v>2691677080</v>
      </c>
    </row>
    <row r="195" spans="1:42">
      <c r="A195" s="3">
        <f t="shared" si="66"/>
        <v>156</v>
      </c>
      <c r="B195" s="249">
        <v>7</v>
      </c>
      <c r="C195" s="250" t="s">
        <v>178</v>
      </c>
      <c r="D195" s="285">
        <v>20</v>
      </c>
      <c r="E195" s="252"/>
      <c r="F195" s="40" t="s">
        <v>70</v>
      </c>
      <c r="G195" s="253">
        <f t="shared" si="46"/>
        <v>60</v>
      </c>
      <c r="H195" s="253">
        <f t="shared" si="47"/>
        <v>51</v>
      </c>
      <c r="I195" s="254">
        <f t="shared" si="48"/>
        <v>26966806</v>
      </c>
      <c r="J195" s="254">
        <f t="shared" si="49"/>
        <v>2</v>
      </c>
      <c r="K195" s="255">
        <f t="shared" si="50"/>
        <v>0.93</v>
      </c>
      <c r="L195" s="256" t="e">
        <f>SUMIF($AN$4:$AN$22,D195,#REF!)</f>
        <v>#REF!</v>
      </c>
      <c r="M195" s="257" t="e">
        <f t="shared" si="51"/>
        <v>#REF!</v>
      </c>
      <c r="N195" s="257" t="e">
        <f t="shared" si="52"/>
        <v>#REF!</v>
      </c>
      <c r="O195" s="257" t="e">
        <f t="shared" si="53"/>
        <v>#REF!</v>
      </c>
      <c r="P195" s="257" t="e">
        <f t="shared" si="54"/>
        <v>#REF!</v>
      </c>
      <c r="Q195" s="258" t="e">
        <f t="shared" si="55"/>
        <v>#REF!</v>
      </c>
      <c r="R195" s="257" t="e">
        <f t="shared" si="55"/>
        <v>#REF!</v>
      </c>
      <c r="S195" s="257" t="e">
        <f t="shared" si="56"/>
        <v>#REF!</v>
      </c>
      <c r="T195" s="257"/>
      <c r="U195" s="257" t="e">
        <f t="shared" si="57"/>
        <v>#REF!</v>
      </c>
      <c r="V195" s="257" t="e">
        <f t="shared" si="58"/>
        <v>#REF!</v>
      </c>
      <c r="W195" s="257" t="e">
        <f t="shared" si="59"/>
        <v>#REF!</v>
      </c>
      <c r="X195" s="258" t="e">
        <f t="shared" si="60"/>
        <v>#REF!</v>
      </c>
      <c r="Y195" s="258" t="e">
        <f t="shared" si="61"/>
        <v>#REF!</v>
      </c>
      <c r="Z195" s="257" t="e">
        <f t="shared" si="62"/>
        <v>#REF!</v>
      </c>
      <c r="AA195" s="257" t="e">
        <f t="shared" si="63"/>
        <v>#REF!</v>
      </c>
      <c r="AB195" s="257"/>
      <c r="AC195" s="32" t="str">
        <f t="shared" si="64"/>
        <v>BERTAHAP</v>
      </c>
      <c r="AD195" s="259">
        <f t="shared" si="65"/>
        <v>0</v>
      </c>
      <c r="AE195" s="260">
        <v>2</v>
      </c>
      <c r="AF195" s="261"/>
      <c r="AG195" s="257" t="e">
        <f>IF(AF195&gt;#REF!,"LB","KR")</f>
        <v>#REF!</v>
      </c>
      <c r="AH195" s="261">
        <v>1199216000</v>
      </c>
      <c r="AI195" s="261">
        <v>1351708000</v>
      </c>
      <c r="AJ195" s="261">
        <v>1435078000</v>
      </c>
      <c r="AK195" s="262">
        <v>1523591000</v>
      </c>
      <c r="AL195" s="262">
        <v>1435078000</v>
      </c>
      <c r="AM195" s="261">
        <v>1523591000</v>
      </c>
      <c r="AN195" s="261">
        <v>1617563000</v>
      </c>
      <c r="AO195" s="51">
        <v>1521182680</v>
      </c>
      <c r="AP195" s="42">
        <v>1615006460</v>
      </c>
    </row>
    <row r="196" spans="1:42">
      <c r="A196" s="3">
        <f t="shared" si="66"/>
        <v>157</v>
      </c>
      <c r="B196" s="249">
        <v>8</v>
      </c>
      <c r="C196" s="250" t="s">
        <v>178</v>
      </c>
      <c r="D196" s="285">
        <v>22</v>
      </c>
      <c r="E196" s="252"/>
      <c r="F196" s="40" t="s">
        <v>89</v>
      </c>
      <c r="G196" s="253">
        <f t="shared" si="46"/>
        <v>81</v>
      </c>
      <c r="H196" s="253">
        <f t="shared" si="47"/>
        <v>70</v>
      </c>
      <c r="I196" s="254">
        <f t="shared" si="48"/>
        <v>26966806</v>
      </c>
      <c r="J196" s="254">
        <f t="shared" si="49"/>
        <v>4</v>
      </c>
      <c r="K196" s="255">
        <f t="shared" si="50"/>
        <v>0.97</v>
      </c>
      <c r="L196" s="256" t="e">
        <f>SUMIF($AN$4:$AN$22,D196,#REF!)</f>
        <v>#REF!</v>
      </c>
      <c r="M196" s="257" t="e">
        <f t="shared" si="51"/>
        <v>#REF!</v>
      </c>
      <c r="N196" s="257" t="e">
        <f t="shared" si="52"/>
        <v>#REF!</v>
      </c>
      <c r="O196" s="257" t="e">
        <f t="shared" si="53"/>
        <v>#REF!</v>
      </c>
      <c r="P196" s="257" t="e">
        <f t="shared" si="54"/>
        <v>#REF!</v>
      </c>
      <c r="Q196" s="258" t="e">
        <f t="shared" si="55"/>
        <v>#REF!</v>
      </c>
      <c r="R196" s="257" t="e">
        <f t="shared" si="55"/>
        <v>#REF!</v>
      </c>
      <c r="S196" s="257" t="e">
        <f t="shared" si="56"/>
        <v>#REF!</v>
      </c>
      <c r="T196" s="257"/>
      <c r="U196" s="257" t="e">
        <f t="shared" si="57"/>
        <v>#REF!</v>
      </c>
      <c r="V196" s="257" t="e">
        <f t="shared" si="58"/>
        <v>#REF!</v>
      </c>
      <c r="W196" s="257" t="e">
        <f t="shared" si="59"/>
        <v>#REF!</v>
      </c>
      <c r="X196" s="258" t="e">
        <f t="shared" si="60"/>
        <v>#REF!</v>
      </c>
      <c r="Y196" s="258" t="e">
        <f t="shared" si="61"/>
        <v>#REF!</v>
      </c>
      <c r="Z196" s="257" t="e">
        <f t="shared" si="62"/>
        <v>#REF!</v>
      </c>
      <c r="AA196" s="257" t="e">
        <f t="shared" si="63"/>
        <v>#REF!</v>
      </c>
      <c r="AB196" s="257"/>
      <c r="AC196" s="32" t="str">
        <f t="shared" si="64"/>
        <v>BERTAHAP</v>
      </c>
      <c r="AD196" s="259">
        <f t="shared" si="65"/>
        <v>0</v>
      </c>
      <c r="AE196" s="260">
        <v>2</v>
      </c>
      <c r="AF196" s="261"/>
      <c r="AG196" s="257" t="e">
        <f>IF(AF196&gt;#REF!,"LB","KR")</f>
        <v>#REF!</v>
      </c>
      <c r="AH196" s="261">
        <v>1716778000</v>
      </c>
      <c r="AI196" s="261">
        <v>1935083000</v>
      </c>
      <c r="AJ196" s="261">
        <v>2054434000</v>
      </c>
      <c r="AK196" s="262">
        <v>2181147000</v>
      </c>
      <c r="AL196" s="262">
        <v>2054434000</v>
      </c>
      <c r="AM196" s="261">
        <v>2181147000</v>
      </c>
      <c r="AN196" s="261">
        <v>2315676000</v>
      </c>
      <c r="AO196" s="51">
        <v>2177700040</v>
      </c>
      <c r="AP196" s="42">
        <v>2312015820</v>
      </c>
    </row>
    <row r="197" spans="1:42">
      <c r="A197" s="3">
        <f t="shared" si="66"/>
        <v>158</v>
      </c>
      <c r="B197" s="249">
        <v>1</v>
      </c>
      <c r="C197" s="250" t="s">
        <v>180</v>
      </c>
      <c r="D197" s="251" t="s">
        <v>35</v>
      </c>
      <c r="E197" s="252"/>
      <c r="F197" s="40" t="s">
        <v>42</v>
      </c>
      <c r="G197" s="253">
        <f t="shared" si="46"/>
        <v>78</v>
      </c>
      <c r="H197" s="253">
        <f t="shared" si="47"/>
        <v>66</v>
      </c>
      <c r="I197" s="254">
        <f t="shared" si="48"/>
        <v>26966806</v>
      </c>
      <c r="J197" s="254">
        <f t="shared" si="49"/>
        <v>2</v>
      </c>
      <c r="K197" s="255">
        <f t="shared" si="50"/>
        <v>0.93</v>
      </c>
      <c r="L197" s="305" t="e">
        <f>SUMIF($AN$4:$AN$22,D197,#REF!)</f>
        <v>#REF!</v>
      </c>
      <c r="M197" s="257" t="e">
        <f t="shared" si="51"/>
        <v>#REF!</v>
      </c>
      <c r="N197" s="257" t="e">
        <f t="shared" si="52"/>
        <v>#REF!</v>
      </c>
      <c r="O197" s="257" t="e">
        <f t="shared" si="53"/>
        <v>#REF!</v>
      </c>
      <c r="P197" s="257" t="e">
        <f t="shared" si="54"/>
        <v>#REF!</v>
      </c>
      <c r="Q197" s="258" t="e">
        <f t="shared" si="55"/>
        <v>#REF!</v>
      </c>
      <c r="R197" s="257" t="e">
        <f t="shared" si="55"/>
        <v>#REF!</v>
      </c>
      <c r="S197" s="257" t="e">
        <f t="shared" si="56"/>
        <v>#REF!</v>
      </c>
      <c r="T197" s="257"/>
      <c r="U197" s="257" t="e">
        <f t="shared" si="57"/>
        <v>#REF!</v>
      </c>
      <c r="V197" s="257" t="e">
        <f t="shared" si="58"/>
        <v>#REF!</v>
      </c>
      <c r="W197" s="257" t="e">
        <f t="shared" si="59"/>
        <v>#REF!</v>
      </c>
      <c r="X197" s="258" t="e">
        <f t="shared" si="60"/>
        <v>#REF!</v>
      </c>
      <c r="Y197" s="258" t="e">
        <f t="shared" si="61"/>
        <v>#REF!</v>
      </c>
      <c r="Z197" s="257" t="e">
        <f t="shared" si="62"/>
        <v>#REF!</v>
      </c>
      <c r="AA197" s="257" t="e">
        <f t="shared" si="63"/>
        <v>#REF!</v>
      </c>
      <c r="AB197" s="257"/>
      <c r="AC197" s="32" t="str">
        <f t="shared" si="64"/>
        <v>BERTAHAP</v>
      </c>
      <c r="AD197" s="259">
        <f t="shared" si="65"/>
        <v>0</v>
      </c>
      <c r="AE197" s="260">
        <v>2</v>
      </c>
      <c r="AF197" s="261"/>
      <c r="AG197" s="257" t="e">
        <f>IF(AF197&gt;#REF!,"LB","KR")</f>
        <v>#REF!</v>
      </c>
      <c r="AH197" s="261">
        <v>1567142000</v>
      </c>
      <c r="AI197" s="261">
        <v>1766419000</v>
      </c>
      <c r="AJ197" s="261">
        <v>1875368000</v>
      </c>
      <c r="AK197" s="262">
        <v>1991036000</v>
      </c>
      <c r="AL197" s="262">
        <v>1875368000</v>
      </c>
      <c r="AM197" s="261">
        <v>1991036000</v>
      </c>
      <c r="AN197" s="261">
        <v>2113839000</v>
      </c>
      <c r="AO197" s="51">
        <v>1987890080</v>
      </c>
      <c r="AP197" s="42">
        <v>2110498160</v>
      </c>
    </row>
    <row r="198" spans="1:42">
      <c r="A198" s="3">
        <f t="shared" si="66"/>
        <v>159</v>
      </c>
      <c r="B198" s="249">
        <v>2</v>
      </c>
      <c r="C198" s="250" t="s">
        <v>180</v>
      </c>
      <c r="D198" s="251" t="s">
        <v>41</v>
      </c>
      <c r="E198" s="252"/>
      <c r="F198" s="40" t="s">
        <v>45</v>
      </c>
      <c r="G198" s="253">
        <f t="shared" si="46"/>
        <v>60</v>
      </c>
      <c r="H198" s="253">
        <f t="shared" si="47"/>
        <v>52</v>
      </c>
      <c r="I198" s="254">
        <f t="shared" si="48"/>
        <v>26966806</v>
      </c>
      <c r="J198" s="254">
        <f t="shared" si="49"/>
        <v>2</v>
      </c>
      <c r="K198" s="255">
        <f t="shared" si="50"/>
        <v>0.93</v>
      </c>
      <c r="L198" s="305" t="e">
        <f>SUMIF($AN$4:$AN$22,D198,#REF!)</f>
        <v>#REF!</v>
      </c>
      <c r="M198" s="257" t="e">
        <f t="shared" si="51"/>
        <v>#REF!</v>
      </c>
      <c r="N198" s="257" t="e">
        <f t="shared" si="52"/>
        <v>#REF!</v>
      </c>
      <c r="O198" s="257" t="e">
        <f t="shared" si="53"/>
        <v>#REF!</v>
      </c>
      <c r="P198" s="257" t="e">
        <f t="shared" si="54"/>
        <v>#REF!</v>
      </c>
      <c r="Q198" s="258" t="e">
        <f t="shared" si="55"/>
        <v>#REF!</v>
      </c>
      <c r="R198" s="257" t="e">
        <f t="shared" si="55"/>
        <v>#REF!</v>
      </c>
      <c r="S198" s="257" t="e">
        <f t="shared" si="56"/>
        <v>#REF!</v>
      </c>
      <c r="T198" s="257"/>
      <c r="U198" s="257" t="e">
        <f t="shared" si="57"/>
        <v>#REF!</v>
      </c>
      <c r="V198" s="257" t="e">
        <f t="shared" si="58"/>
        <v>#REF!</v>
      </c>
      <c r="W198" s="257" t="e">
        <f t="shared" si="59"/>
        <v>#REF!</v>
      </c>
      <c r="X198" s="258" t="e">
        <f t="shared" si="60"/>
        <v>#REF!</v>
      </c>
      <c r="Y198" s="258" t="e">
        <f t="shared" si="61"/>
        <v>#REF!</v>
      </c>
      <c r="Z198" s="257" t="e">
        <f t="shared" si="62"/>
        <v>#REF!</v>
      </c>
      <c r="AA198" s="257" t="e">
        <f t="shared" si="63"/>
        <v>#REF!</v>
      </c>
      <c r="AB198" s="257"/>
      <c r="AC198" s="32" t="str">
        <f t="shared" si="64"/>
        <v>BERTAHAP</v>
      </c>
      <c r="AD198" s="259">
        <f t="shared" si="65"/>
        <v>0</v>
      </c>
      <c r="AE198" s="260">
        <v>2</v>
      </c>
      <c r="AF198" s="261"/>
      <c r="AG198" s="257" t="e">
        <f>IF(AF198&gt;#REF!,"LB","KR")</f>
        <v>#REF!</v>
      </c>
      <c r="AH198" s="261">
        <v>1234718000</v>
      </c>
      <c r="AI198" s="261">
        <v>1391724000</v>
      </c>
      <c r="AJ198" s="261">
        <v>1477562000</v>
      </c>
      <c r="AK198" s="262">
        <v>1568695000</v>
      </c>
      <c r="AL198" s="262">
        <v>1477562000</v>
      </c>
      <c r="AM198" s="261">
        <v>1568695000</v>
      </c>
      <c r="AN198" s="261">
        <v>1665449000</v>
      </c>
      <c r="AO198" s="51">
        <v>1566215720</v>
      </c>
      <c r="AP198" s="42">
        <v>1662816700</v>
      </c>
    </row>
    <row r="199" spans="1:42">
      <c r="A199" s="3">
        <f t="shared" si="66"/>
        <v>160</v>
      </c>
      <c r="B199" s="249">
        <v>3</v>
      </c>
      <c r="C199" s="250" t="s">
        <v>180</v>
      </c>
      <c r="D199" s="251">
        <v>10</v>
      </c>
      <c r="E199" s="252"/>
      <c r="F199" s="40" t="s">
        <v>48</v>
      </c>
      <c r="G199" s="253">
        <f t="shared" si="46"/>
        <v>74</v>
      </c>
      <c r="H199" s="253">
        <f t="shared" si="47"/>
        <v>63</v>
      </c>
      <c r="I199" s="254">
        <f t="shared" si="48"/>
        <v>26966806</v>
      </c>
      <c r="J199" s="254">
        <f t="shared" si="49"/>
        <v>2</v>
      </c>
      <c r="K199" s="255">
        <f t="shared" si="50"/>
        <v>0.93</v>
      </c>
      <c r="L199" s="305" t="e">
        <f>SUMIF($AN$4:$AN$22,D199,#REF!)</f>
        <v>#REF!</v>
      </c>
      <c r="M199" s="257" t="e">
        <f t="shared" si="51"/>
        <v>#REF!</v>
      </c>
      <c r="N199" s="257" t="e">
        <f t="shared" si="52"/>
        <v>#REF!</v>
      </c>
      <c r="O199" s="257" t="e">
        <f t="shared" si="53"/>
        <v>#REF!</v>
      </c>
      <c r="P199" s="257" t="e">
        <f t="shared" si="54"/>
        <v>#REF!</v>
      </c>
      <c r="Q199" s="258" t="e">
        <f t="shared" si="55"/>
        <v>#REF!</v>
      </c>
      <c r="R199" s="257" t="e">
        <f t="shared" si="55"/>
        <v>#REF!</v>
      </c>
      <c r="S199" s="257" t="e">
        <f t="shared" si="56"/>
        <v>#REF!</v>
      </c>
      <c r="T199" s="257"/>
      <c r="U199" s="257" t="e">
        <f t="shared" si="57"/>
        <v>#REF!</v>
      </c>
      <c r="V199" s="257" t="e">
        <f t="shared" si="58"/>
        <v>#REF!</v>
      </c>
      <c r="W199" s="257" t="e">
        <f t="shared" si="59"/>
        <v>#REF!</v>
      </c>
      <c r="X199" s="258" t="e">
        <f t="shared" si="60"/>
        <v>#REF!</v>
      </c>
      <c r="Y199" s="258" t="e">
        <f t="shared" si="61"/>
        <v>#REF!</v>
      </c>
      <c r="Z199" s="257" t="e">
        <f t="shared" si="62"/>
        <v>#REF!</v>
      </c>
      <c r="AA199" s="257" t="e">
        <f t="shared" si="63"/>
        <v>#REF!</v>
      </c>
      <c r="AB199" s="257"/>
      <c r="AC199" s="32" t="str">
        <f t="shared" si="64"/>
        <v>BERTAHAP</v>
      </c>
      <c r="AD199" s="259">
        <f t="shared" si="65"/>
        <v>0</v>
      </c>
      <c r="AE199" s="260">
        <v>2</v>
      </c>
      <c r="AF199" s="261"/>
      <c r="AG199" s="257" t="e">
        <f>IF(AF199&gt;#REF!,"LB","KR")</f>
        <v>#REF!</v>
      </c>
      <c r="AH199" s="261">
        <v>1495908000</v>
      </c>
      <c r="AI199" s="261">
        <v>1686127000</v>
      </c>
      <c r="AJ199" s="261">
        <v>1790124000</v>
      </c>
      <c r="AK199" s="262">
        <v>1900535000</v>
      </c>
      <c r="AL199" s="262">
        <v>1790124000</v>
      </c>
      <c r="AM199" s="261">
        <v>1900535000</v>
      </c>
      <c r="AN199" s="261">
        <v>2017755000</v>
      </c>
      <c r="AO199" s="51">
        <v>1897531440</v>
      </c>
      <c r="AP199" s="42">
        <v>2014567100</v>
      </c>
    </row>
    <row r="200" spans="1:42">
      <c r="A200" s="3">
        <f t="shared" si="66"/>
        <v>161</v>
      </c>
      <c r="B200" s="249">
        <v>4</v>
      </c>
      <c r="C200" s="250" t="s">
        <v>180</v>
      </c>
      <c r="D200" s="285">
        <v>12</v>
      </c>
      <c r="E200" s="252"/>
      <c r="F200" s="40" t="s">
        <v>50</v>
      </c>
      <c r="G200" s="253">
        <f t="shared" si="46"/>
        <v>67</v>
      </c>
      <c r="H200" s="253">
        <f t="shared" si="47"/>
        <v>57</v>
      </c>
      <c r="I200" s="254">
        <f t="shared" si="48"/>
        <v>26966806</v>
      </c>
      <c r="J200" s="254">
        <f t="shared" si="49"/>
        <v>2</v>
      </c>
      <c r="K200" s="255">
        <f t="shared" si="50"/>
        <v>0.93</v>
      </c>
      <c r="L200" s="305" t="e">
        <f>SUMIF($AN$4:$AN$22,D200,#REF!)</f>
        <v>#REF!</v>
      </c>
      <c r="M200" s="257" t="e">
        <f t="shared" si="51"/>
        <v>#REF!</v>
      </c>
      <c r="N200" s="257" t="e">
        <f t="shared" si="52"/>
        <v>#REF!</v>
      </c>
      <c r="O200" s="257" t="e">
        <f t="shared" si="53"/>
        <v>#REF!</v>
      </c>
      <c r="P200" s="257" t="e">
        <f t="shared" si="54"/>
        <v>#REF!</v>
      </c>
      <c r="Q200" s="258" t="e">
        <f t="shared" si="55"/>
        <v>#REF!</v>
      </c>
      <c r="R200" s="257" t="e">
        <f t="shared" si="55"/>
        <v>#REF!</v>
      </c>
      <c r="S200" s="257" t="e">
        <f t="shared" si="56"/>
        <v>#REF!</v>
      </c>
      <c r="T200" s="257"/>
      <c r="U200" s="257" t="e">
        <f t="shared" si="57"/>
        <v>#REF!</v>
      </c>
      <c r="V200" s="257" t="e">
        <f t="shared" si="58"/>
        <v>#REF!</v>
      </c>
      <c r="W200" s="257" t="e">
        <f t="shared" si="59"/>
        <v>#REF!</v>
      </c>
      <c r="X200" s="258" t="e">
        <f t="shared" si="60"/>
        <v>#REF!</v>
      </c>
      <c r="Y200" s="258" t="e">
        <f t="shared" si="61"/>
        <v>#REF!</v>
      </c>
      <c r="Z200" s="257" t="e">
        <f t="shared" si="62"/>
        <v>#REF!</v>
      </c>
      <c r="AA200" s="257" t="e">
        <f t="shared" si="63"/>
        <v>#REF!</v>
      </c>
      <c r="AB200" s="257"/>
      <c r="AC200" s="32" t="str">
        <f t="shared" si="64"/>
        <v>BERTAHAP</v>
      </c>
      <c r="AD200" s="259">
        <f t="shared" si="65"/>
        <v>0</v>
      </c>
      <c r="AE200" s="260">
        <v>2</v>
      </c>
      <c r="AF200" s="261"/>
      <c r="AG200" s="257" t="e">
        <f>IF(AF200&gt;#REF!,"LB","KR")</f>
        <v>#REF!</v>
      </c>
      <c r="AH200" s="261">
        <v>1353440000</v>
      </c>
      <c r="AI200" s="261">
        <v>1525544000</v>
      </c>
      <c r="AJ200" s="261">
        <v>1619636000</v>
      </c>
      <c r="AK200" s="262">
        <v>1719531000</v>
      </c>
      <c r="AL200" s="262">
        <v>1619636000</v>
      </c>
      <c r="AM200" s="261">
        <v>1719531000</v>
      </c>
      <c r="AN200" s="261">
        <v>1825588000</v>
      </c>
      <c r="AO200" s="51">
        <v>1716814160</v>
      </c>
      <c r="AP200" s="42">
        <v>1822702860</v>
      </c>
    </row>
    <row r="201" spans="1:42">
      <c r="A201" s="3">
        <f t="shared" si="66"/>
        <v>162</v>
      </c>
      <c r="B201" s="249">
        <v>5</v>
      </c>
      <c r="C201" s="250" t="s">
        <v>180</v>
      </c>
      <c r="D201" s="251">
        <v>16</v>
      </c>
      <c r="E201" s="252"/>
      <c r="F201" s="40" t="s">
        <v>52</v>
      </c>
      <c r="G201" s="253">
        <f t="shared" si="46"/>
        <v>71</v>
      </c>
      <c r="H201" s="253">
        <f t="shared" si="47"/>
        <v>63</v>
      </c>
      <c r="I201" s="254">
        <f t="shared" si="48"/>
        <v>26966806</v>
      </c>
      <c r="J201" s="254">
        <f t="shared" si="49"/>
        <v>2</v>
      </c>
      <c r="K201" s="255">
        <f t="shared" si="50"/>
        <v>0.93</v>
      </c>
      <c r="L201" s="305" t="e">
        <f>SUMIF($AN$4:$AN$22,D201,#REF!)</f>
        <v>#REF!</v>
      </c>
      <c r="M201" s="257" t="e">
        <f t="shared" si="51"/>
        <v>#REF!</v>
      </c>
      <c r="N201" s="257" t="e">
        <f t="shared" si="52"/>
        <v>#REF!</v>
      </c>
      <c r="O201" s="257" t="e">
        <f t="shared" si="53"/>
        <v>#REF!</v>
      </c>
      <c r="P201" s="257" t="e">
        <f t="shared" si="54"/>
        <v>#REF!</v>
      </c>
      <c r="Q201" s="258" t="e">
        <f t="shared" si="55"/>
        <v>#REF!</v>
      </c>
      <c r="R201" s="257" t="e">
        <f t="shared" si="55"/>
        <v>#REF!</v>
      </c>
      <c r="S201" s="257" t="e">
        <f t="shared" si="56"/>
        <v>#REF!</v>
      </c>
      <c r="T201" s="257"/>
      <c r="U201" s="257" t="e">
        <f t="shared" si="57"/>
        <v>#REF!</v>
      </c>
      <c r="V201" s="257" t="e">
        <f t="shared" si="58"/>
        <v>#REF!</v>
      </c>
      <c r="W201" s="257" t="e">
        <f t="shared" si="59"/>
        <v>#REF!</v>
      </c>
      <c r="X201" s="258" t="e">
        <f t="shared" si="60"/>
        <v>#REF!</v>
      </c>
      <c r="Y201" s="258" t="e">
        <f t="shared" si="61"/>
        <v>#REF!</v>
      </c>
      <c r="Z201" s="257" t="e">
        <f t="shared" si="62"/>
        <v>#REF!</v>
      </c>
      <c r="AA201" s="257" t="e">
        <f t="shared" si="63"/>
        <v>#REF!</v>
      </c>
      <c r="AB201" s="257"/>
      <c r="AC201" s="32" t="str">
        <f t="shared" si="64"/>
        <v>BERTAHAP</v>
      </c>
      <c r="AD201" s="259">
        <f t="shared" si="65"/>
        <v>0</v>
      </c>
      <c r="AE201" s="260">
        <v>2</v>
      </c>
      <c r="AF201" s="261"/>
      <c r="AG201" s="257" t="e">
        <f>IF(AF201&gt;#REF!,"LB","KR")</f>
        <v>#REF!</v>
      </c>
      <c r="AH201" s="261">
        <v>1495908000</v>
      </c>
      <c r="AI201" s="261">
        <v>1686127000</v>
      </c>
      <c r="AJ201" s="261">
        <v>1790124000</v>
      </c>
      <c r="AK201" s="262">
        <v>1900535000</v>
      </c>
      <c r="AL201" s="262">
        <v>1790124000</v>
      </c>
      <c r="AM201" s="261">
        <v>1900535000</v>
      </c>
      <c r="AN201" s="261">
        <v>2017755000</v>
      </c>
      <c r="AO201" s="51">
        <v>1897531440</v>
      </c>
      <c r="AP201" s="42">
        <v>2014567100</v>
      </c>
    </row>
    <row r="202" spans="1:42">
      <c r="A202" s="3">
        <f t="shared" si="66"/>
        <v>163</v>
      </c>
      <c r="B202" s="249">
        <v>6</v>
      </c>
      <c r="C202" s="250" t="s">
        <v>180</v>
      </c>
      <c r="D202" s="285">
        <v>18</v>
      </c>
      <c r="E202" s="252"/>
      <c r="F202" s="40" t="s">
        <v>54</v>
      </c>
      <c r="G202" s="253">
        <f t="shared" si="46"/>
        <v>97</v>
      </c>
      <c r="H202" s="253">
        <f t="shared" si="47"/>
        <v>85</v>
      </c>
      <c r="I202" s="254">
        <f t="shared" si="48"/>
        <v>26966806</v>
      </c>
      <c r="J202" s="254">
        <f t="shared" si="49"/>
        <v>2</v>
      </c>
      <c r="K202" s="255">
        <f t="shared" si="50"/>
        <v>0.93</v>
      </c>
      <c r="L202" s="305" t="e">
        <f>SUMIF($AN$4:$AN$22,D202,#REF!)</f>
        <v>#REF!</v>
      </c>
      <c r="M202" s="257" t="e">
        <f t="shared" si="51"/>
        <v>#REF!</v>
      </c>
      <c r="N202" s="257" t="e">
        <f t="shared" si="52"/>
        <v>#REF!</v>
      </c>
      <c r="O202" s="257" t="e">
        <f t="shared" si="53"/>
        <v>#REF!</v>
      </c>
      <c r="P202" s="257" t="e">
        <f t="shared" si="54"/>
        <v>#REF!</v>
      </c>
      <c r="Q202" s="258" t="e">
        <f t="shared" si="55"/>
        <v>#REF!</v>
      </c>
      <c r="R202" s="257" t="e">
        <f t="shared" si="55"/>
        <v>#REF!</v>
      </c>
      <c r="S202" s="257" t="e">
        <f t="shared" si="56"/>
        <v>#REF!</v>
      </c>
      <c r="T202" s="257"/>
      <c r="U202" s="257" t="e">
        <f t="shared" si="57"/>
        <v>#REF!</v>
      </c>
      <c r="V202" s="257" t="e">
        <f t="shared" si="58"/>
        <v>#REF!</v>
      </c>
      <c r="W202" s="257" t="e">
        <f t="shared" si="59"/>
        <v>#REF!</v>
      </c>
      <c r="X202" s="258" t="e">
        <f t="shared" si="60"/>
        <v>#REF!</v>
      </c>
      <c r="Y202" s="258" t="e">
        <f t="shared" si="61"/>
        <v>#REF!</v>
      </c>
      <c r="Z202" s="257" t="e">
        <f t="shared" si="62"/>
        <v>#REF!</v>
      </c>
      <c r="AA202" s="257" t="e">
        <f t="shared" si="63"/>
        <v>#REF!</v>
      </c>
      <c r="AB202" s="257"/>
      <c r="AC202" s="32" t="str">
        <f t="shared" si="64"/>
        <v>BERTAHAP</v>
      </c>
      <c r="AD202" s="259">
        <f t="shared" si="65"/>
        <v>0</v>
      </c>
      <c r="AE202" s="260">
        <v>2</v>
      </c>
      <c r="AF202" s="261"/>
      <c r="AG202" s="257" t="e">
        <f>IF(AF202&gt;#REF!,"LB","KR")</f>
        <v>#REF!</v>
      </c>
      <c r="AH202" s="261">
        <v>2018288000</v>
      </c>
      <c r="AI202" s="261">
        <v>2274933000</v>
      </c>
      <c r="AJ202" s="261">
        <v>2415246000</v>
      </c>
      <c r="AK202" s="262">
        <v>2564213000</v>
      </c>
      <c r="AL202" s="262">
        <v>2415246000</v>
      </c>
      <c r="AM202" s="261">
        <v>2564213000</v>
      </c>
      <c r="AN202" s="261">
        <v>2722368000</v>
      </c>
      <c r="AO202" s="51">
        <v>2560160760</v>
      </c>
      <c r="AP202" s="42">
        <v>2718065780</v>
      </c>
    </row>
    <row r="203" spans="1:42">
      <c r="A203" s="3">
        <f t="shared" si="66"/>
        <v>164</v>
      </c>
      <c r="B203" s="249">
        <v>7</v>
      </c>
      <c r="C203" s="250" t="s">
        <v>180</v>
      </c>
      <c r="D203" s="285">
        <v>20</v>
      </c>
      <c r="E203" s="252"/>
      <c r="F203" s="40" t="s">
        <v>70</v>
      </c>
      <c r="G203" s="253">
        <f t="shared" si="46"/>
        <v>60</v>
      </c>
      <c r="H203" s="253">
        <f t="shared" si="47"/>
        <v>51</v>
      </c>
      <c r="I203" s="254">
        <f t="shared" si="48"/>
        <v>26966806</v>
      </c>
      <c r="J203" s="254">
        <f t="shared" si="49"/>
        <v>2</v>
      </c>
      <c r="K203" s="255">
        <f t="shared" si="50"/>
        <v>0.93</v>
      </c>
      <c r="L203" s="305" t="e">
        <f>SUMIF($AN$4:$AN$22,D203,#REF!)</f>
        <v>#REF!</v>
      </c>
      <c r="M203" s="257" t="e">
        <f t="shared" si="51"/>
        <v>#REF!</v>
      </c>
      <c r="N203" s="257" t="e">
        <f t="shared" si="52"/>
        <v>#REF!</v>
      </c>
      <c r="O203" s="257" t="e">
        <f t="shared" si="53"/>
        <v>#REF!</v>
      </c>
      <c r="P203" s="257" t="e">
        <f t="shared" si="54"/>
        <v>#REF!</v>
      </c>
      <c r="Q203" s="258" t="e">
        <f t="shared" si="55"/>
        <v>#REF!</v>
      </c>
      <c r="R203" s="257" t="e">
        <f t="shared" si="55"/>
        <v>#REF!</v>
      </c>
      <c r="S203" s="257" t="e">
        <f t="shared" si="56"/>
        <v>#REF!</v>
      </c>
      <c r="T203" s="257"/>
      <c r="U203" s="257" t="e">
        <f t="shared" si="57"/>
        <v>#REF!</v>
      </c>
      <c r="V203" s="257" t="e">
        <f t="shared" si="58"/>
        <v>#REF!</v>
      </c>
      <c r="W203" s="257" t="e">
        <f t="shared" si="59"/>
        <v>#REF!</v>
      </c>
      <c r="X203" s="258" t="e">
        <f t="shared" si="60"/>
        <v>#REF!</v>
      </c>
      <c r="Y203" s="258" t="e">
        <f t="shared" si="61"/>
        <v>#REF!</v>
      </c>
      <c r="Z203" s="257" t="e">
        <f t="shared" si="62"/>
        <v>#REF!</v>
      </c>
      <c r="AA203" s="257" t="e">
        <f t="shared" si="63"/>
        <v>#REF!</v>
      </c>
      <c r="AB203" s="257"/>
      <c r="AC203" s="32" t="str">
        <f t="shared" si="64"/>
        <v>BERTAHAP</v>
      </c>
      <c r="AD203" s="259">
        <f t="shared" si="65"/>
        <v>0</v>
      </c>
      <c r="AE203" s="260">
        <v>2</v>
      </c>
      <c r="AF203" s="261"/>
      <c r="AG203" s="257" t="e">
        <f>IF(AF203&gt;#REF!,"LB","KR")</f>
        <v>#REF!</v>
      </c>
      <c r="AH203" s="261">
        <v>1210973000</v>
      </c>
      <c r="AI203" s="261">
        <v>1364960000</v>
      </c>
      <c r="AJ203" s="261">
        <v>1449148000</v>
      </c>
      <c r="AK203" s="262">
        <v>1538528000</v>
      </c>
      <c r="AL203" s="262">
        <v>1449148000</v>
      </c>
      <c r="AM203" s="261">
        <v>1538528000</v>
      </c>
      <c r="AN203" s="261">
        <v>1633421000</v>
      </c>
      <c r="AO203" s="51">
        <v>1536096880</v>
      </c>
      <c r="AP203" s="42">
        <v>1630839680</v>
      </c>
    </row>
    <row r="204" spans="1:42">
      <c r="A204" s="3">
        <f t="shared" si="66"/>
        <v>165</v>
      </c>
      <c r="B204" s="249">
        <v>8</v>
      </c>
      <c r="C204" s="250" t="s">
        <v>180</v>
      </c>
      <c r="D204" s="285">
        <v>22</v>
      </c>
      <c r="E204" s="252"/>
      <c r="F204" s="40" t="s">
        <v>89</v>
      </c>
      <c r="G204" s="253">
        <f t="shared" si="46"/>
        <v>81</v>
      </c>
      <c r="H204" s="253">
        <f t="shared" si="47"/>
        <v>70</v>
      </c>
      <c r="I204" s="254">
        <f t="shared" si="48"/>
        <v>26966806</v>
      </c>
      <c r="J204" s="254">
        <f t="shared" si="49"/>
        <v>4</v>
      </c>
      <c r="K204" s="255">
        <f t="shared" si="50"/>
        <v>0.97</v>
      </c>
      <c r="L204" s="305" t="e">
        <f>SUMIF($AN$4:$AN$22,D204,#REF!)</f>
        <v>#REF!</v>
      </c>
      <c r="M204" s="257" t="e">
        <f t="shared" si="51"/>
        <v>#REF!</v>
      </c>
      <c r="N204" s="257" t="e">
        <f t="shared" si="52"/>
        <v>#REF!</v>
      </c>
      <c r="O204" s="257" t="e">
        <f t="shared" si="53"/>
        <v>#REF!</v>
      </c>
      <c r="P204" s="257" t="e">
        <f t="shared" si="54"/>
        <v>#REF!</v>
      </c>
      <c r="Q204" s="258" t="e">
        <f t="shared" si="55"/>
        <v>#REF!</v>
      </c>
      <c r="R204" s="257" t="e">
        <f t="shared" si="55"/>
        <v>#REF!</v>
      </c>
      <c r="S204" s="257" t="e">
        <f t="shared" si="56"/>
        <v>#REF!</v>
      </c>
      <c r="T204" s="257"/>
      <c r="U204" s="257" t="e">
        <f t="shared" si="57"/>
        <v>#REF!</v>
      </c>
      <c r="V204" s="257" t="e">
        <f t="shared" si="58"/>
        <v>#REF!</v>
      </c>
      <c r="W204" s="257" t="e">
        <f t="shared" si="59"/>
        <v>#REF!</v>
      </c>
      <c r="X204" s="258" t="e">
        <f t="shared" si="60"/>
        <v>#REF!</v>
      </c>
      <c r="Y204" s="258" t="e">
        <f t="shared" si="61"/>
        <v>#REF!</v>
      </c>
      <c r="Z204" s="257" t="e">
        <f t="shared" si="62"/>
        <v>#REF!</v>
      </c>
      <c r="AA204" s="257" t="e">
        <f t="shared" si="63"/>
        <v>#REF!</v>
      </c>
      <c r="AB204" s="257"/>
      <c r="AC204" s="32" t="str">
        <f t="shared" si="64"/>
        <v>BERTAHAP</v>
      </c>
      <c r="AD204" s="259">
        <f t="shared" si="65"/>
        <v>0</v>
      </c>
      <c r="AE204" s="260">
        <v>2</v>
      </c>
      <c r="AF204" s="261"/>
      <c r="AG204" s="257" t="e">
        <f>IF(AF204&gt;#REF!,"LB","KR")</f>
        <v>#REF!</v>
      </c>
      <c r="AH204" s="261">
        <v>1733609000</v>
      </c>
      <c r="AI204" s="261">
        <v>1954054000</v>
      </c>
      <c r="AJ204" s="261">
        <v>2074576000</v>
      </c>
      <c r="AK204" s="262">
        <v>2202531000</v>
      </c>
      <c r="AL204" s="262">
        <v>2074576000</v>
      </c>
      <c r="AM204" s="261">
        <v>2202531000</v>
      </c>
      <c r="AN204" s="261">
        <v>2338378000</v>
      </c>
      <c r="AO204" s="51">
        <v>2199050560</v>
      </c>
      <c r="AP204" s="42">
        <v>2334682860</v>
      </c>
    </row>
    <row r="205" spans="1:42">
      <c r="A205" s="3">
        <f t="shared" si="66"/>
        <v>166</v>
      </c>
      <c r="B205" s="249">
        <v>1</v>
      </c>
      <c r="C205" s="250" t="s">
        <v>181</v>
      </c>
      <c r="D205" s="251" t="s">
        <v>24</v>
      </c>
      <c r="E205" s="252"/>
      <c r="F205" s="40" t="s">
        <v>39</v>
      </c>
      <c r="G205" s="253">
        <f t="shared" si="46"/>
        <v>113</v>
      </c>
      <c r="H205" s="253">
        <f t="shared" si="47"/>
        <v>101</v>
      </c>
      <c r="I205" s="254">
        <f t="shared" si="48"/>
        <v>26966806</v>
      </c>
      <c r="J205" s="254">
        <f t="shared" si="49"/>
        <v>6</v>
      </c>
      <c r="K205" s="255">
        <f t="shared" si="50"/>
        <v>0.95</v>
      </c>
      <c r="L205" s="256" t="e">
        <f>SUMIF($AN$4:$AN$22,D205,#REF!)</f>
        <v>#REF!</v>
      </c>
      <c r="M205" s="257" t="e">
        <f t="shared" si="51"/>
        <v>#REF!</v>
      </c>
      <c r="N205" s="257" t="e">
        <f t="shared" si="52"/>
        <v>#REF!</v>
      </c>
      <c r="O205" s="257" t="e">
        <f t="shared" si="53"/>
        <v>#REF!</v>
      </c>
      <c r="P205" s="257" t="e">
        <f t="shared" si="54"/>
        <v>#REF!</v>
      </c>
      <c r="Q205" s="258" t="e">
        <f t="shared" si="55"/>
        <v>#REF!</v>
      </c>
      <c r="R205" s="257" t="e">
        <f t="shared" si="55"/>
        <v>#REF!</v>
      </c>
      <c r="S205" s="257" t="e">
        <f t="shared" si="56"/>
        <v>#REF!</v>
      </c>
      <c r="T205" s="257"/>
      <c r="U205" s="257" t="e">
        <f t="shared" si="57"/>
        <v>#REF!</v>
      </c>
      <c r="V205" s="257" t="e">
        <f t="shared" si="58"/>
        <v>#REF!</v>
      </c>
      <c r="W205" s="257" t="e">
        <f t="shared" si="59"/>
        <v>#REF!</v>
      </c>
      <c r="X205" s="258" t="e">
        <f t="shared" si="60"/>
        <v>#REF!</v>
      </c>
      <c r="Y205" s="258" t="e">
        <f t="shared" si="61"/>
        <v>#REF!</v>
      </c>
      <c r="Z205" s="257" t="e">
        <f t="shared" si="62"/>
        <v>#REF!</v>
      </c>
      <c r="AA205" s="257" t="e">
        <f t="shared" si="63"/>
        <v>#REF!</v>
      </c>
      <c r="AB205" s="257"/>
      <c r="AC205" s="32" t="str">
        <f t="shared" si="64"/>
        <v>BERTAHAP</v>
      </c>
      <c r="AD205" s="259">
        <f t="shared" si="65"/>
        <v>0</v>
      </c>
      <c r="AE205" s="260">
        <v>2</v>
      </c>
      <c r="AF205" s="261"/>
      <c r="AG205" s="257" t="e">
        <f>IF(AF205&gt;#REF!,"LB","KR")</f>
        <v>#REF!</v>
      </c>
      <c r="AH205" s="261">
        <v>2425991000</v>
      </c>
      <c r="AI205" s="261">
        <v>2734480000</v>
      </c>
      <c r="AJ205" s="261">
        <v>2903136000</v>
      </c>
      <c r="AK205" s="262">
        <v>3082195000</v>
      </c>
      <c r="AL205" s="262">
        <v>2903136000</v>
      </c>
      <c r="AM205" s="261">
        <v>3082195000</v>
      </c>
      <c r="AN205" s="261">
        <v>3272298000</v>
      </c>
      <c r="AO205" s="51">
        <v>3077324160</v>
      </c>
      <c r="AP205" s="42">
        <v>3267126700</v>
      </c>
    </row>
    <row r="206" spans="1:42">
      <c r="A206" s="3">
        <f t="shared" si="66"/>
        <v>167</v>
      </c>
      <c r="B206" s="249">
        <v>2</v>
      </c>
      <c r="C206" s="250" t="s">
        <v>181</v>
      </c>
      <c r="D206" s="251" t="s">
        <v>35</v>
      </c>
      <c r="E206" s="252"/>
      <c r="F206" s="40" t="s">
        <v>42</v>
      </c>
      <c r="G206" s="253">
        <f t="shared" si="46"/>
        <v>78</v>
      </c>
      <c r="H206" s="253">
        <f t="shared" si="47"/>
        <v>66</v>
      </c>
      <c r="I206" s="254">
        <f t="shared" si="48"/>
        <v>26966806</v>
      </c>
      <c r="J206" s="254">
        <f t="shared" si="49"/>
        <v>2</v>
      </c>
      <c r="K206" s="255">
        <f t="shared" si="50"/>
        <v>0.93</v>
      </c>
      <c r="L206" s="256" t="e">
        <f>SUMIF($AN$4:$AN$22,D206,#REF!)</f>
        <v>#REF!</v>
      </c>
      <c r="M206" s="257" t="e">
        <f t="shared" si="51"/>
        <v>#REF!</v>
      </c>
      <c r="N206" s="257" t="e">
        <f t="shared" si="52"/>
        <v>#REF!</v>
      </c>
      <c r="O206" s="257" t="e">
        <f t="shared" si="53"/>
        <v>#REF!</v>
      </c>
      <c r="P206" s="257" t="e">
        <f t="shared" si="54"/>
        <v>#REF!</v>
      </c>
      <c r="Q206" s="258" t="e">
        <f t="shared" si="55"/>
        <v>#REF!</v>
      </c>
      <c r="R206" s="257" t="e">
        <f t="shared" si="55"/>
        <v>#REF!</v>
      </c>
      <c r="S206" s="257" t="e">
        <f t="shared" si="56"/>
        <v>#REF!</v>
      </c>
      <c r="T206" s="257"/>
      <c r="U206" s="257" t="e">
        <f t="shared" si="57"/>
        <v>#REF!</v>
      </c>
      <c r="V206" s="257" t="e">
        <f t="shared" si="58"/>
        <v>#REF!</v>
      </c>
      <c r="W206" s="257" t="e">
        <f t="shared" si="59"/>
        <v>#REF!</v>
      </c>
      <c r="X206" s="258" t="e">
        <f t="shared" si="60"/>
        <v>#REF!</v>
      </c>
      <c r="Y206" s="258" t="e">
        <f t="shared" si="61"/>
        <v>#REF!</v>
      </c>
      <c r="Z206" s="257" t="e">
        <f t="shared" si="62"/>
        <v>#REF!</v>
      </c>
      <c r="AA206" s="257" t="e">
        <f t="shared" si="63"/>
        <v>#REF!</v>
      </c>
      <c r="AB206" s="257"/>
      <c r="AC206" s="32" t="str">
        <f t="shared" si="64"/>
        <v>BERTAHAP</v>
      </c>
      <c r="AD206" s="259">
        <f t="shared" si="65"/>
        <v>0</v>
      </c>
      <c r="AE206" s="260">
        <v>2</v>
      </c>
      <c r="AF206" s="261"/>
      <c r="AG206" s="257" t="e">
        <f>IF(AF206&gt;#REF!,"LB","KR")</f>
        <v>#REF!</v>
      </c>
      <c r="AH206" s="261">
        <v>1551927000</v>
      </c>
      <c r="AI206" s="261">
        <v>1749269000</v>
      </c>
      <c r="AJ206" s="261">
        <v>1857160000</v>
      </c>
      <c r="AK206" s="262">
        <v>1971706000</v>
      </c>
      <c r="AL206" s="262">
        <v>1857160000</v>
      </c>
      <c r="AM206" s="261">
        <v>1971706000</v>
      </c>
      <c r="AN206" s="261">
        <v>2093316000</v>
      </c>
      <c r="AO206" s="51">
        <v>1968589600</v>
      </c>
      <c r="AP206" s="42">
        <v>2090008360</v>
      </c>
    </row>
    <row r="207" spans="1:42">
      <c r="A207" s="3">
        <f t="shared" si="66"/>
        <v>168</v>
      </c>
      <c r="B207" s="249">
        <v>3</v>
      </c>
      <c r="C207" s="250" t="s">
        <v>181</v>
      </c>
      <c r="D207" s="251" t="s">
        <v>41</v>
      </c>
      <c r="E207" s="252"/>
      <c r="F207" s="40" t="s">
        <v>45</v>
      </c>
      <c r="G207" s="253">
        <f t="shared" si="46"/>
        <v>60</v>
      </c>
      <c r="H207" s="253">
        <f t="shared" si="47"/>
        <v>52</v>
      </c>
      <c r="I207" s="254">
        <f t="shared" si="48"/>
        <v>26966806</v>
      </c>
      <c r="J207" s="254">
        <f t="shared" si="49"/>
        <v>2</v>
      </c>
      <c r="K207" s="255">
        <f t="shared" si="50"/>
        <v>0.93</v>
      </c>
      <c r="L207" s="256" t="e">
        <f>SUMIF($AN$4:$AN$22,D207,#REF!)</f>
        <v>#REF!</v>
      </c>
      <c r="M207" s="257" t="e">
        <f t="shared" si="51"/>
        <v>#REF!</v>
      </c>
      <c r="N207" s="257" t="e">
        <f t="shared" si="52"/>
        <v>#REF!</v>
      </c>
      <c r="O207" s="257" t="e">
        <f t="shared" si="53"/>
        <v>#REF!</v>
      </c>
      <c r="P207" s="257" t="e">
        <f t="shared" si="54"/>
        <v>#REF!</v>
      </c>
      <c r="Q207" s="258" t="e">
        <f t="shared" si="55"/>
        <v>#REF!</v>
      </c>
      <c r="R207" s="257" t="e">
        <f t="shared" si="55"/>
        <v>#REF!</v>
      </c>
      <c r="S207" s="257" t="e">
        <f t="shared" si="56"/>
        <v>#REF!</v>
      </c>
      <c r="T207" s="257"/>
      <c r="U207" s="257" t="e">
        <f t="shared" si="57"/>
        <v>#REF!</v>
      </c>
      <c r="V207" s="257" t="e">
        <f t="shared" si="58"/>
        <v>#REF!</v>
      </c>
      <c r="W207" s="257" t="e">
        <f t="shared" si="59"/>
        <v>#REF!</v>
      </c>
      <c r="X207" s="258" t="e">
        <f t="shared" si="60"/>
        <v>#REF!</v>
      </c>
      <c r="Y207" s="258" t="e">
        <f t="shared" si="61"/>
        <v>#REF!</v>
      </c>
      <c r="Z207" s="257" t="e">
        <f t="shared" si="62"/>
        <v>#REF!</v>
      </c>
      <c r="AA207" s="257" t="e">
        <f t="shared" si="63"/>
        <v>#REF!</v>
      </c>
      <c r="AB207" s="257"/>
      <c r="AC207" s="32" t="str">
        <f t="shared" si="64"/>
        <v>BERTAHAP</v>
      </c>
      <c r="AD207" s="259">
        <f t="shared" si="65"/>
        <v>0</v>
      </c>
      <c r="AE207" s="260">
        <v>2</v>
      </c>
      <c r="AF207" s="261"/>
      <c r="AG207" s="257" t="e">
        <f>IF(AF207&gt;#REF!,"LB","KR")</f>
        <v>#REF!</v>
      </c>
      <c r="AH207" s="261">
        <v>1222730000</v>
      </c>
      <c r="AI207" s="261">
        <v>1378212000</v>
      </c>
      <c r="AJ207" s="261">
        <v>1463217000</v>
      </c>
      <c r="AK207" s="262">
        <v>1553465000</v>
      </c>
      <c r="AL207" s="262">
        <v>1463217000</v>
      </c>
      <c r="AM207" s="261">
        <v>1553465000</v>
      </c>
      <c r="AN207" s="261">
        <v>1649280000</v>
      </c>
      <c r="AO207" s="51">
        <v>1551010020</v>
      </c>
      <c r="AP207" s="42">
        <v>1646672900</v>
      </c>
    </row>
    <row r="208" spans="1:42">
      <c r="A208" s="3">
        <f t="shared" si="66"/>
        <v>169</v>
      </c>
      <c r="B208" s="249">
        <v>4</v>
      </c>
      <c r="C208" s="250" t="s">
        <v>181</v>
      </c>
      <c r="D208" s="251">
        <v>10</v>
      </c>
      <c r="E208" s="252"/>
      <c r="F208" s="40" t="s">
        <v>48</v>
      </c>
      <c r="G208" s="253">
        <f t="shared" si="46"/>
        <v>74</v>
      </c>
      <c r="H208" s="253">
        <f t="shared" si="47"/>
        <v>63</v>
      </c>
      <c r="I208" s="254">
        <f t="shared" si="48"/>
        <v>26966806</v>
      </c>
      <c r="J208" s="254">
        <f t="shared" si="49"/>
        <v>2</v>
      </c>
      <c r="K208" s="255">
        <f t="shared" si="50"/>
        <v>0.93</v>
      </c>
      <c r="L208" s="256" t="e">
        <f>SUMIF($AN$4:$AN$22,D208,#REF!)</f>
        <v>#REF!</v>
      </c>
      <c r="M208" s="257" t="e">
        <f t="shared" si="51"/>
        <v>#REF!</v>
      </c>
      <c r="N208" s="257" t="e">
        <f t="shared" si="52"/>
        <v>#REF!</v>
      </c>
      <c r="O208" s="257" t="e">
        <f t="shared" si="53"/>
        <v>#REF!</v>
      </c>
      <c r="P208" s="257" t="e">
        <f t="shared" si="54"/>
        <v>#REF!</v>
      </c>
      <c r="Q208" s="258" t="e">
        <f t="shared" si="55"/>
        <v>#REF!</v>
      </c>
      <c r="R208" s="257" t="e">
        <f t="shared" si="55"/>
        <v>#REF!</v>
      </c>
      <c r="S208" s="257" t="e">
        <f t="shared" si="56"/>
        <v>#REF!</v>
      </c>
      <c r="T208" s="257"/>
      <c r="U208" s="257" t="e">
        <f t="shared" si="57"/>
        <v>#REF!</v>
      </c>
      <c r="V208" s="257" t="e">
        <f t="shared" si="58"/>
        <v>#REF!</v>
      </c>
      <c r="W208" s="257" t="e">
        <f t="shared" si="59"/>
        <v>#REF!</v>
      </c>
      <c r="X208" s="258" t="e">
        <f t="shared" si="60"/>
        <v>#REF!</v>
      </c>
      <c r="Y208" s="258" t="e">
        <f t="shared" si="61"/>
        <v>#REF!</v>
      </c>
      <c r="Z208" s="257" t="e">
        <f t="shared" si="62"/>
        <v>#REF!</v>
      </c>
      <c r="AA208" s="257" t="e">
        <f t="shared" si="63"/>
        <v>#REF!</v>
      </c>
      <c r="AB208" s="257"/>
      <c r="AC208" s="32" t="str">
        <f t="shared" si="64"/>
        <v>BERTAHAP</v>
      </c>
      <c r="AD208" s="259">
        <f t="shared" si="65"/>
        <v>0</v>
      </c>
      <c r="AE208" s="260">
        <v>2</v>
      </c>
      <c r="AF208" s="261"/>
      <c r="AG208" s="257" t="e">
        <f>IF(AF208&gt;#REF!,"LB","KR")</f>
        <v>#REF!</v>
      </c>
      <c r="AH208" s="261">
        <v>1481384000</v>
      </c>
      <c r="AI208" s="261">
        <v>1669757000</v>
      </c>
      <c r="AJ208" s="261">
        <v>1772744000</v>
      </c>
      <c r="AK208" s="262">
        <v>1882083000</v>
      </c>
      <c r="AL208" s="262">
        <v>1772744000</v>
      </c>
      <c r="AM208" s="261">
        <v>1882083000</v>
      </c>
      <c r="AN208" s="261">
        <v>1998166000</v>
      </c>
      <c r="AO208" s="51">
        <v>1879108640</v>
      </c>
      <c r="AP208" s="42">
        <v>1995007980</v>
      </c>
    </row>
    <row r="209" spans="1:42">
      <c r="A209" s="3">
        <f t="shared" si="66"/>
        <v>170</v>
      </c>
      <c r="B209" s="249">
        <v>5</v>
      </c>
      <c r="C209" s="250" t="s">
        <v>181</v>
      </c>
      <c r="D209" s="285">
        <v>12</v>
      </c>
      <c r="E209" s="252"/>
      <c r="F209" s="40" t="s">
        <v>50</v>
      </c>
      <c r="G209" s="253">
        <f t="shared" si="46"/>
        <v>67</v>
      </c>
      <c r="H209" s="253">
        <f t="shared" si="47"/>
        <v>57</v>
      </c>
      <c r="I209" s="254">
        <f t="shared" si="48"/>
        <v>26966806</v>
      </c>
      <c r="J209" s="254">
        <f t="shared" si="49"/>
        <v>2</v>
      </c>
      <c r="K209" s="255">
        <f t="shared" si="50"/>
        <v>0.93</v>
      </c>
      <c r="L209" s="256" t="e">
        <f>SUMIF($AN$4:$AN$22,D209,#REF!)</f>
        <v>#REF!</v>
      </c>
      <c r="M209" s="257" t="e">
        <f t="shared" si="51"/>
        <v>#REF!</v>
      </c>
      <c r="N209" s="257" t="e">
        <f t="shared" si="52"/>
        <v>#REF!</v>
      </c>
      <c r="O209" s="257" t="e">
        <f t="shared" si="53"/>
        <v>#REF!</v>
      </c>
      <c r="P209" s="257" t="e">
        <f t="shared" si="54"/>
        <v>#REF!</v>
      </c>
      <c r="Q209" s="258" t="e">
        <f t="shared" si="55"/>
        <v>#REF!</v>
      </c>
      <c r="R209" s="257" t="e">
        <f t="shared" si="55"/>
        <v>#REF!</v>
      </c>
      <c r="S209" s="257" t="e">
        <f t="shared" si="56"/>
        <v>#REF!</v>
      </c>
      <c r="T209" s="257"/>
      <c r="U209" s="257" t="e">
        <f t="shared" si="57"/>
        <v>#REF!</v>
      </c>
      <c r="V209" s="257" t="e">
        <f t="shared" si="58"/>
        <v>#REF!</v>
      </c>
      <c r="W209" s="257" t="e">
        <f t="shared" si="59"/>
        <v>#REF!</v>
      </c>
      <c r="X209" s="258" t="e">
        <f t="shared" si="60"/>
        <v>#REF!</v>
      </c>
      <c r="Y209" s="258" t="e">
        <f t="shared" si="61"/>
        <v>#REF!</v>
      </c>
      <c r="Z209" s="257" t="e">
        <f t="shared" si="62"/>
        <v>#REF!</v>
      </c>
      <c r="AA209" s="257" t="e">
        <f t="shared" si="63"/>
        <v>#REF!</v>
      </c>
      <c r="AB209" s="257"/>
      <c r="AC209" s="32" t="str">
        <f t="shared" si="64"/>
        <v>BERTAHAP</v>
      </c>
      <c r="AD209" s="259">
        <f t="shared" si="65"/>
        <v>0</v>
      </c>
      <c r="AE209" s="260">
        <v>2</v>
      </c>
      <c r="AF209" s="261"/>
      <c r="AG209" s="257" t="e">
        <f>IF(AF209&gt;#REF!,"LB","KR")</f>
        <v>#REF!</v>
      </c>
      <c r="AH209" s="261">
        <v>1340300000</v>
      </c>
      <c r="AI209" s="261">
        <v>1510733000</v>
      </c>
      <c r="AJ209" s="261">
        <v>1603911000</v>
      </c>
      <c r="AK209" s="262">
        <v>1702837000</v>
      </c>
      <c r="AL209" s="262">
        <v>1603911000</v>
      </c>
      <c r="AM209" s="261">
        <v>1702837000</v>
      </c>
      <c r="AN209" s="261">
        <v>1807864000</v>
      </c>
      <c r="AO209" s="51">
        <v>1700145660</v>
      </c>
      <c r="AP209" s="42">
        <v>1805007220</v>
      </c>
    </row>
    <row r="210" spans="1:42">
      <c r="A210" s="3">
        <f t="shared" si="66"/>
        <v>171</v>
      </c>
      <c r="B210" s="249">
        <v>6</v>
      </c>
      <c r="C210" s="250" t="s">
        <v>181</v>
      </c>
      <c r="D210" s="251">
        <v>16</v>
      </c>
      <c r="E210" s="252"/>
      <c r="F210" s="40" t="s">
        <v>52</v>
      </c>
      <c r="G210" s="253">
        <f t="shared" si="46"/>
        <v>71</v>
      </c>
      <c r="H210" s="253">
        <f t="shared" si="47"/>
        <v>63</v>
      </c>
      <c r="I210" s="254">
        <f t="shared" si="48"/>
        <v>26966806</v>
      </c>
      <c r="J210" s="254">
        <f t="shared" si="49"/>
        <v>2</v>
      </c>
      <c r="K210" s="255">
        <f t="shared" si="50"/>
        <v>0.93</v>
      </c>
      <c r="L210" s="256" t="e">
        <f>SUMIF($AN$4:$AN$22,D210,#REF!)</f>
        <v>#REF!</v>
      </c>
      <c r="M210" s="257" t="e">
        <f t="shared" si="51"/>
        <v>#REF!</v>
      </c>
      <c r="N210" s="257" t="e">
        <f t="shared" si="52"/>
        <v>#REF!</v>
      </c>
      <c r="O210" s="257" t="e">
        <f t="shared" si="53"/>
        <v>#REF!</v>
      </c>
      <c r="P210" s="257" t="e">
        <f t="shared" si="54"/>
        <v>#REF!</v>
      </c>
      <c r="Q210" s="258" t="e">
        <f t="shared" si="55"/>
        <v>#REF!</v>
      </c>
      <c r="R210" s="257" t="e">
        <f t="shared" si="55"/>
        <v>#REF!</v>
      </c>
      <c r="S210" s="257" t="e">
        <f t="shared" si="56"/>
        <v>#REF!</v>
      </c>
      <c r="T210" s="257"/>
      <c r="U210" s="257" t="e">
        <f t="shared" si="57"/>
        <v>#REF!</v>
      </c>
      <c r="V210" s="257" t="e">
        <f t="shared" si="58"/>
        <v>#REF!</v>
      </c>
      <c r="W210" s="257" t="e">
        <f t="shared" si="59"/>
        <v>#REF!</v>
      </c>
      <c r="X210" s="258" t="e">
        <f t="shared" si="60"/>
        <v>#REF!</v>
      </c>
      <c r="Y210" s="258" t="e">
        <f t="shared" si="61"/>
        <v>#REF!</v>
      </c>
      <c r="Z210" s="257" t="e">
        <f t="shared" si="62"/>
        <v>#REF!</v>
      </c>
      <c r="AA210" s="257" t="e">
        <f t="shared" si="63"/>
        <v>#REF!</v>
      </c>
      <c r="AB210" s="257"/>
      <c r="AC210" s="32" t="str">
        <f t="shared" si="64"/>
        <v>BERTAHAP</v>
      </c>
      <c r="AD210" s="259">
        <f t="shared" si="65"/>
        <v>0</v>
      </c>
      <c r="AE210" s="260">
        <v>2</v>
      </c>
      <c r="AF210" s="261"/>
      <c r="AG210" s="257" t="e">
        <f>IF(AF210&gt;#REF!,"LB","KR")</f>
        <v>#REF!</v>
      </c>
      <c r="AH210" s="261">
        <v>1481384000</v>
      </c>
      <c r="AI210" s="261">
        <v>1669757000</v>
      </c>
      <c r="AJ210" s="261">
        <v>1772744000</v>
      </c>
      <c r="AK210" s="262">
        <v>1882083000</v>
      </c>
      <c r="AL210" s="262">
        <v>1772744000</v>
      </c>
      <c r="AM210" s="261">
        <v>1882083000</v>
      </c>
      <c r="AN210" s="261">
        <v>1998166000</v>
      </c>
      <c r="AO210" s="51">
        <v>1879108640</v>
      </c>
      <c r="AP210" s="42">
        <v>1995007980</v>
      </c>
    </row>
    <row r="211" spans="1:42">
      <c r="A211" s="3">
        <f t="shared" si="66"/>
        <v>172</v>
      </c>
      <c r="B211" s="249">
        <v>7</v>
      </c>
      <c r="C211" s="250" t="s">
        <v>181</v>
      </c>
      <c r="D211" s="285">
        <v>18</v>
      </c>
      <c r="E211" s="252"/>
      <c r="F211" s="40" t="s">
        <v>54</v>
      </c>
      <c r="G211" s="253">
        <f t="shared" si="46"/>
        <v>97</v>
      </c>
      <c r="H211" s="253">
        <f t="shared" si="47"/>
        <v>85</v>
      </c>
      <c r="I211" s="254">
        <f t="shared" si="48"/>
        <v>26966806</v>
      </c>
      <c r="J211" s="254">
        <f t="shared" si="49"/>
        <v>2</v>
      </c>
      <c r="K211" s="255">
        <f t="shared" si="50"/>
        <v>0.93</v>
      </c>
      <c r="L211" s="256" t="e">
        <f>SUMIF($AN$4:$AN$22,D211,#REF!)</f>
        <v>#REF!</v>
      </c>
      <c r="M211" s="257" t="e">
        <f t="shared" si="51"/>
        <v>#REF!</v>
      </c>
      <c r="N211" s="257" t="e">
        <f t="shared" si="52"/>
        <v>#REF!</v>
      </c>
      <c r="O211" s="257" t="e">
        <f t="shared" si="53"/>
        <v>#REF!</v>
      </c>
      <c r="P211" s="257" t="e">
        <f t="shared" si="54"/>
        <v>#REF!</v>
      </c>
      <c r="Q211" s="258" t="e">
        <f t="shared" si="55"/>
        <v>#REF!</v>
      </c>
      <c r="R211" s="257" t="e">
        <f t="shared" si="55"/>
        <v>#REF!</v>
      </c>
      <c r="S211" s="257" t="e">
        <f t="shared" si="56"/>
        <v>#REF!</v>
      </c>
      <c r="T211" s="257"/>
      <c r="U211" s="257" t="e">
        <f t="shared" si="57"/>
        <v>#REF!</v>
      </c>
      <c r="V211" s="257" t="e">
        <f t="shared" si="58"/>
        <v>#REF!</v>
      </c>
      <c r="W211" s="257" t="e">
        <f t="shared" si="59"/>
        <v>#REF!</v>
      </c>
      <c r="X211" s="258" t="e">
        <f t="shared" si="60"/>
        <v>#REF!</v>
      </c>
      <c r="Y211" s="258" t="e">
        <f t="shared" si="61"/>
        <v>#REF!</v>
      </c>
      <c r="Z211" s="257" t="e">
        <f t="shared" si="62"/>
        <v>#REF!</v>
      </c>
      <c r="AA211" s="257" t="e">
        <f t="shared" si="63"/>
        <v>#REF!</v>
      </c>
      <c r="AB211" s="257"/>
      <c r="AC211" s="32" t="str">
        <f t="shared" si="64"/>
        <v>BERTAHAP</v>
      </c>
      <c r="AD211" s="259">
        <f t="shared" si="65"/>
        <v>0</v>
      </c>
      <c r="AE211" s="260">
        <v>2</v>
      </c>
      <c r="AF211" s="261"/>
      <c r="AG211" s="257" t="e">
        <f>IF(AF211&gt;#REF!,"LB","KR")</f>
        <v>#REF!</v>
      </c>
      <c r="AH211" s="261">
        <v>1998693000</v>
      </c>
      <c r="AI211" s="261">
        <v>2252846000</v>
      </c>
      <c r="AJ211" s="261">
        <v>2391797000</v>
      </c>
      <c r="AK211" s="262">
        <v>2539318000</v>
      </c>
      <c r="AL211" s="262">
        <v>2391797000</v>
      </c>
      <c r="AM211" s="261">
        <v>2539318000</v>
      </c>
      <c r="AN211" s="261">
        <v>2695937000</v>
      </c>
      <c r="AO211" s="51">
        <v>2535304820</v>
      </c>
      <c r="AP211" s="42">
        <v>2691677080</v>
      </c>
    </row>
    <row r="212" spans="1:42">
      <c r="A212" s="3">
        <f t="shared" si="66"/>
        <v>173</v>
      </c>
      <c r="B212" s="249">
        <v>8</v>
      </c>
      <c r="C212" s="250" t="s">
        <v>181</v>
      </c>
      <c r="D212" s="285">
        <v>20</v>
      </c>
      <c r="E212" s="252"/>
      <c r="F212" s="40" t="s">
        <v>70</v>
      </c>
      <c r="G212" s="253">
        <f t="shared" si="46"/>
        <v>60</v>
      </c>
      <c r="H212" s="253">
        <f t="shared" si="47"/>
        <v>51</v>
      </c>
      <c r="I212" s="254">
        <f t="shared" si="48"/>
        <v>26966806</v>
      </c>
      <c r="J212" s="254">
        <f t="shared" si="49"/>
        <v>2</v>
      </c>
      <c r="K212" s="255">
        <f t="shared" si="50"/>
        <v>0.93</v>
      </c>
      <c r="L212" s="256" t="e">
        <f>SUMIF($AN$4:$AN$22,D212,#REF!)</f>
        <v>#REF!</v>
      </c>
      <c r="M212" s="257" t="e">
        <f t="shared" si="51"/>
        <v>#REF!</v>
      </c>
      <c r="N212" s="257" t="e">
        <f t="shared" si="52"/>
        <v>#REF!</v>
      </c>
      <c r="O212" s="257" t="e">
        <f t="shared" si="53"/>
        <v>#REF!</v>
      </c>
      <c r="P212" s="257" t="e">
        <f t="shared" si="54"/>
        <v>#REF!</v>
      </c>
      <c r="Q212" s="258" t="e">
        <f t="shared" si="55"/>
        <v>#REF!</v>
      </c>
      <c r="R212" s="257" t="e">
        <f t="shared" si="55"/>
        <v>#REF!</v>
      </c>
      <c r="S212" s="257" t="e">
        <f t="shared" si="56"/>
        <v>#REF!</v>
      </c>
      <c r="T212" s="257"/>
      <c r="U212" s="257" t="e">
        <f t="shared" si="57"/>
        <v>#REF!</v>
      </c>
      <c r="V212" s="257" t="e">
        <f t="shared" si="58"/>
        <v>#REF!</v>
      </c>
      <c r="W212" s="257" t="e">
        <f t="shared" si="59"/>
        <v>#REF!</v>
      </c>
      <c r="X212" s="258" t="e">
        <f t="shared" si="60"/>
        <v>#REF!</v>
      </c>
      <c r="Y212" s="258" t="e">
        <f t="shared" si="61"/>
        <v>#REF!</v>
      </c>
      <c r="Z212" s="257" t="e">
        <f t="shared" si="62"/>
        <v>#REF!</v>
      </c>
      <c r="AA212" s="257" t="e">
        <f t="shared" si="63"/>
        <v>#REF!</v>
      </c>
      <c r="AB212" s="257"/>
      <c r="AC212" s="32" t="str">
        <f t="shared" si="64"/>
        <v>BERTAHAP</v>
      </c>
      <c r="AD212" s="259">
        <f t="shared" si="65"/>
        <v>0</v>
      </c>
      <c r="AE212" s="260">
        <v>2</v>
      </c>
      <c r="AF212" s="261"/>
      <c r="AG212" s="257" t="e">
        <f>IF(AF212&gt;#REF!,"LB","KR")</f>
        <v>#REF!</v>
      </c>
      <c r="AH212" s="261">
        <v>1199216000</v>
      </c>
      <c r="AI212" s="261">
        <v>1351708000</v>
      </c>
      <c r="AJ212" s="261">
        <v>1435078000</v>
      </c>
      <c r="AK212" s="262">
        <v>1523591000</v>
      </c>
      <c r="AL212" s="262">
        <v>1435078000</v>
      </c>
      <c r="AM212" s="261">
        <v>1523591000</v>
      </c>
      <c r="AN212" s="261">
        <v>1617563000</v>
      </c>
      <c r="AO212" s="51">
        <v>1521182680</v>
      </c>
      <c r="AP212" s="42">
        <v>1615006460</v>
      </c>
    </row>
    <row r="213" spans="1:42">
      <c r="A213" s="3">
        <f t="shared" si="66"/>
        <v>174</v>
      </c>
      <c r="B213" s="249">
        <v>9</v>
      </c>
      <c r="C213" s="250" t="s">
        <v>181</v>
      </c>
      <c r="D213" s="285">
        <v>22</v>
      </c>
      <c r="E213" s="252"/>
      <c r="F213" s="40" t="s">
        <v>89</v>
      </c>
      <c r="G213" s="253">
        <f t="shared" si="46"/>
        <v>81</v>
      </c>
      <c r="H213" s="253">
        <f t="shared" si="47"/>
        <v>70</v>
      </c>
      <c r="I213" s="254">
        <f t="shared" si="48"/>
        <v>26966806</v>
      </c>
      <c r="J213" s="254">
        <f t="shared" si="49"/>
        <v>4</v>
      </c>
      <c r="K213" s="255">
        <f t="shared" si="50"/>
        <v>0.97</v>
      </c>
      <c r="L213" s="256" t="e">
        <f>SUMIF($AN$4:$AN$22,D213,#REF!)</f>
        <v>#REF!</v>
      </c>
      <c r="M213" s="257" t="e">
        <f t="shared" si="51"/>
        <v>#REF!</v>
      </c>
      <c r="N213" s="257" t="e">
        <f t="shared" si="52"/>
        <v>#REF!</v>
      </c>
      <c r="O213" s="257" t="e">
        <f t="shared" si="53"/>
        <v>#REF!</v>
      </c>
      <c r="P213" s="257" t="e">
        <f t="shared" si="54"/>
        <v>#REF!</v>
      </c>
      <c r="Q213" s="258" t="e">
        <f t="shared" si="55"/>
        <v>#REF!</v>
      </c>
      <c r="R213" s="257" t="e">
        <f t="shared" si="55"/>
        <v>#REF!</v>
      </c>
      <c r="S213" s="257" t="e">
        <f t="shared" si="56"/>
        <v>#REF!</v>
      </c>
      <c r="T213" s="257"/>
      <c r="U213" s="257" t="e">
        <f t="shared" si="57"/>
        <v>#REF!</v>
      </c>
      <c r="V213" s="257" t="e">
        <f t="shared" si="58"/>
        <v>#REF!</v>
      </c>
      <c r="W213" s="257" t="e">
        <f t="shared" si="59"/>
        <v>#REF!</v>
      </c>
      <c r="X213" s="258" t="e">
        <f t="shared" si="60"/>
        <v>#REF!</v>
      </c>
      <c r="Y213" s="258" t="e">
        <f t="shared" si="61"/>
        <v>#REF!</v>
      </c>
      <c r="Z213" s="257" t="e">
        <f t="shared" si="62"/>
        <v>#REF!</v>
      </c>
      <c r="AA213" s="257" t="e">
        <f t="shared" si="63"/>
        <v>#REF!</v>
      </c>
      <c r="AB213" s="257"/>
      <c r="AC213" s="32" t="str">
        <f t="shared" si="64"/>
        <v>BERTAHAP</v>
      </c>
      <c r="AD213" s="259">
        <f t="shared" si="65"/>
        <v>0</v>
      </c>
      <c r="AE213" s="260">
        <v>2</v>
      </c>
      <c r="AF213" s="261"/>
      <c r="AG213" s="257" t="e">
        <f>IF(AF213&gt;#REF!,"LB","KR")</f>
        <v>#REF!</v>
      </c>
      <c r="AH213" s="261">
        <v>1716778000</v>
      </c>
      <c r="AI213" s="261">
        <v>1935083000</v>
      </c>
      <c r="AJ213" s="261">
        <v>2054434000</v>
      </c>
      <c r="AK213" s="262">
        <v>2181147000</v>
      </c>
      <c r="AL213" s="262">
        <v>2054434000</v>
      </c>
      <c r="AM213" s="261">
        <v>2181147000</v>
      </c>
      <c r="AN213" s="261">
        <v>2315676000</v>
      </c>
      <c r="AO213" s="51">
        <v>2177700040</v>
      </c>
      <c r="AP213" s="42">
        <v>2312015820</v>
      </c>
    </row>
    <row r="214" spans="1:42">
      <c r="A214" s="3">
        <f t="shared" si="66"/>
        <v>175</v>
      </c>
      <c r="B214" s="249">
        <v>1</v>
      </c>
      <c r="C214" s="250" t="s">
        <v>182</v>
      </c>
      <c r="D214" s="251" t="s">
        <v>24</v>
      </c>
      <c r="E214" s="252"/>
      <c r="F214" s="40" t="s">
        <v>39</v>
      </c>
      <c r="G214" s="253">
        <f t="shared" si="46"/>
        <v>113</v>
      </c>
      <c r="H214" s="253">
        <f t="shared" si="47"/>
        <v>101</v>
      </c>
      <c r="I214" s="254">
        <f t="shared" si="48"/>
        <v>26966806</v>
      </c>
      <c r="J214" s="254">
        <f t="shared" si="49"/>
        <v>6</v>
      </c>
      <c r="K214" s="255">
        <f t="shared" si="50"/>
        <v>0.95</v>
      </c>
      <c r="L214" s="256" t="e">
        <f>SUMIF($AN$4:$AN$22,D214,#REF!)</f>
        <v>#REF!</v>
      </c>
      <c r="M214" s="257" t="e">
        <f t="shared" si="51"/>
        <v>#REF!</v>
      </c>
      <c r="N214" s="257" t="e">
        <f t="shared" si="52"/>
        <v>#REF!</v>
      </c>
      <c r="O214" s="257" t="e">
        <f t="shared" si="53"/>
        <v>#REF!</v>
      </c>
      <c r="P214" s="257" t="e">
        <f t="shared" si="54"/>
        <v>#REF!</v>
      </c>
      <c r="Q214" s="258" t="e">
        <f t="shared" si="55"/>
        <v>#REF!</v>
      </c>
      <c r="R214" s="257" t="e">
        <f t="shared" si="55"/>
        <v>#REF!</v>
      </c>
      <c r="S214" s="257" t="e">
        <f t="shared" si="56"/>
        <v>#REF!</v>
      </c>
      <c r="T214" s="257"/>
      <c r="U214" s="257" t="e">
        <f t="shared" si="57"/>
        <v>#REF!</v>
      </c>
      <c r="V214" s="257" t="e">
        <f t="shared" si="58"/>
        <v>#REF!</v>
      </c>
      <c r="W214" s="257" t="e">
        <f t="shared" si="59"/>
        <v>#REF!</v>
      </c>
      <c r="X214" s="258" t="e">
        <f t="shared" si="60"/>
        <v>#REF!</v>
      </c>
      <c r="Y214" s="258" t="e">
        <f t="shared" si="61"/>
        <v>#REF!</v>
      </c>
      <c r="Z214" s="257" t="e">
        <f t="shared" si="62"/>
        <v>#REF!</v>
      </c>
      <c r="AA214" s="257" t="e">
        <f t="shared" si="63"/>
        <v>#REF!</v>
      </c>
      <c r="AB214" s="257"/>
      <c r="AC214" s="32" t="str">
        <f t="shared" si="64"/>
        <v>BERTAHAP</v>
      </c>
      <c r="AD214" s="259">
        <f t="shared" si="65"/>
        <v>0</v>
      </c>
      <c r="AE214" s="260">
        <v>2</v>
      </c>
      <c r="AF214" s="261"/>
      <c r="AG214" s="257" t="e">
        <f>IF(AF214&gt;#REF!,"LB","KR")</f>
        <v>#REF!</v>
      </c>
      <c r="AH214" s="261">
        <v>2425991000</v>
      </c>
      <c r="AI214" s="261">
        <v>2734480000</v>
      </c>
      <c r="AJ214" s="261">
        <v>2903136000</v>
      </c>
      <c r="AK214" s="262">
        <v>3082195000</v>
      </c>
      <c r="AL214" s="262">
        <v>2903136000</v>
      </c>
      <c r="AM214" s="261">
        <v>3082195000</v>
      </c>
      <c r="AN214" s="261">
        <v>3272298000</v>
      </c>
      <c r="AO214" s="51">
        <v>3077324160</v>
      </c>
      <c r="AP214" s="42">
        <v>3267126700</v>
      </c>
    </row>
    <row r="215" spans="1:42">
      <c r="A215" s="3">
        <f t="shared" si="66"/>
        <v>176</v>
      </c>
      <c r="B215" s="249">
        <v>2</v>
      </c>
      <c r="C215" s="250" t="s">
        <v>182</v>
      </c>
      <c r="D215" s="251" t="s">
        <v>35</v>
      </c>
      <c r="E215" s="252"/>
      <c r="F215" s="40" t="s">
        <v>42</v>
      </c>
      <c r="G215" s="253">
        <f t="shared" si="46"/>
        <v>78</v>
      </c>
      <c r="H215" s="253">
        <f t="shared" si="47"/>
        <v>66</v>
      </c>
      <c r="I215" s="254">
        <f t="shared" si="48"/>
        <v>26966806</v>
      </c>
      <c r="J215" s="254">
        <f t="shared" si="49"/>
        <v>2</v>
      </c>
      <c r="K215" s="255">
        <f t="shared" si="50"/>
        <v>0.93</v>
      </c>
      <c r="L215" s="256" t="e">
        <f>SUMIF($AN$4:$AN$22,D215,#REF!)</f>
        <v>#REF!</v>
      </c>
      <c r="M215" s="257" t="e">
        <f t="shared" si="51"/>
        <v>#REF!</v>
      </c>
      <c r="N215" s="257" t="e">
        <f t="shared" si="52"/>
        <v>#REF!</v>
      </c>
      <c r="O215" s="257" t="e">
        <f t="shared" si="53"/>
        <v>#REF!</v>
      </c>
      <c r="P215" s="257" t="e">
        <f t="shared" si="54"/>
        <v>#REF!</v>
      </c>
      <c r="Q215" s="258" t="e">
        <f t="shared" si="55"/>
        <v>#REF!</v>
      </c>
      <c r="R215" s="257" t="e">
        <f t="shared" si="55"/>
        <v>#REF!</v>
      </c>
      <c r="S215" s="257" t="e">
        <f t="shared" si="56"/>
        <v>#REF!</v>
      </c>
      <c r="T215" s="257"/>
      <c r="U215" s="257" t="e">
        <f t="shared" si="57"/>
        <v>#REF!</v>
      </c>
      <c r="V215" s="257" t="e">
        <f t="shared" si="58"/>
        <v>#REF!</v>
      </c>
      <c r="W215" s="257" t="e">
        <f t="shared" si="59"/>
        <v>#REF!</v>
      </c>
      <c r="X215" s="258" t="e">
        <f t="shared" si="60"/>
        <v>#REF!</v>
      </c>
      <c r="Y215" s="258" t="e">
        <f t="shared" si="61"/>
        <v>#REF!</v>
      </c>
      <c r="Z215" s="257" t="e">
        <f t="shared" si="62"/>
        <v>#REF!</v>
      </c>
      <c r="AA215" s="257" t="e">
        <f t="shared" si="63"/>
        <v>#REF!</v>
      </c>
      <c r="AB215" s="257"/>
      <c r="AC215" s="32" t="str">
        <f t="shared" si="64"/>
        <v>BERTAHAP</v>
      </c>
      <c r="AD215" s="259">
        <f t="shared" si="65"/>
        <v>0</v>
      </c>
      <c r="AE215" s="260">
        <v>2</v>
      </c>
      <c r="AF215" s="261"/>
      <c r="AG215" s="257" t="e">
        <f>IF(AF215&gt;#REF!,"LB","KR")</f>
        <v>#REF!</v>
      </c>
      <c r="AH215" s="261">
        <v>1551927000</v>
      </c>
      <c r="AI215" s="261">
        <v>1749269000</v>
      </c>
      <c r="AJ215" s="261">
        <v>1857160000</v>
      </c>
      <c r="AK215" s="262">
        <v>1971706000</v>
      </c>
      <c r="AL215" s="262">
        <v>1857160000</v>
      </c>
      <c r="AM215" s="261">
        <v>1971706000</v>
      </c>
      <c r="AN215" s="261">
        <v>2093316000</v>
      </c>
      <c r="AO215" s="51">
        <v>1968589600</v>
      </c>
      <c r="AP215" s="42">
        <v>2090008360</v>
      </c>
    </row>
    <row r="216" spans="1:42">
      <c r="A216" s="3">
        <f t="shared" si="66"/>
        <v>177</v>
      </c>
      <c r="B216" s="249">
        <v>3</v>
      </c>
      <c r="C216" s="250" t="s">
        <v>182</v>
      </c>
      <c r="D216" s="251" t="s">
        <v>41</v>
      </c>
      <c r="E216" s="252"/>
      <c r="F216" s="40" t="s">
        <v>45</v>
      </c>
      <c r="G216" s="253">
        <f t="shared" si="46"/>
        <v>60</v>
      </c>
      <c r="H216" s="253">
        <f t="shared" si="47"/>
        <v>52</v>
      </c>
      <c r="I216" s="254">
        <f t="shared" si="48"/>
        <v>26966806</v>
      </c>
      <c r="J216" s="254">
        <f t="shared" si="49"/>
        <v>2</v>
      </c>
      <c r="K216" s="255">
        <f t="shared" si="50"/>
        <v>0.93</v>
      </c>
      <c r="L216" s="256" t="e">
        <f>SUMIF($AN$4:$AN$22,D216,#REF!)</f>
        <v>#REF!</v>
      </c>
      <c r="M216" s="257" t="e">
        <f t="shared" si="51"/>
        <v>#REF!</v>
      </c>
      <c r="N216" s="257" t="e">
        <f t="shared" si="52"/>
        <v>#REF!</v>
      </c>
      <c r="O216" s="257" t="e">
        <f t="shared" si="53"/>
        <v>#REF!</v>
      </c>
      <c r="P216" s="257" t="e">
        <f t="shared" si="54"/>
        <v>#REF!</v>
      </c>
      <c r="Q216" s="258" t="e">
        <f t="shared" si="55"/>
        <v>#REF!</v>
      </c>
      <c r="R216" s="257" t="e">
        <f t="shared" si="55"/>
        <v>#REF!</v>
      </c>
      <c r="S216" s="257" t="e">
        <f t="shared" si="56"/>
        <v>#REF!</v>
      </c>
      <c r="T216" s="257"/>
      <c r="U216" s="257" t="e">
        <f t="shared" si="57"/>
        <v>#REF!</v>
      </c>
      <c r="V216" s="257" t="e">
        <f t="shared" si="58"/>
        <v>#REF!</v>
      </c>
      <c r="W216" s="257" t="e">
        <f t="shared" si="59"/>
        <v>#REF!</v>
      </c>
      <c r="X216" s="258" t="e">
        <f t="shared" si="60"/>
        <v>#REF!</v>
      </c>
      <c r="Y216" s="258" t="e">
        <f t="shared" si="61"/>
        <v>#REF!</v>
      </c>
      <c r="Z216" s="257" t="e">
        <f t="shared" si="62"/>
        <v>#REF!</v>
      </c>
      <c r="AA216" s="257" t="e">
        <f t="shared" si="63"/>
        <v>#REF!</v>
      </c>
      <c r="AB216" s="257"/>
      <c r="AC216" s="32" t="str">
        <f t="shared" si="64"/>
        <v>BERTAHAP</v>
      </c>
      <c r="AD216" s="259">
        <f t="shared" si="65"/>
        <v>0</v>
      </c>
      <c r="AE216" s="260">
        <v>2</v>
      </c>
      <c r="AF216" s="261"/>
      <c r="AG216" s="257" t="e">
        <f>IF(AF216&gt;#REF!,"LB","KR")</f>
        <v>#REF!</v>
      </c>
      <c r="AH216" s="261">
        <v>1222730000</v>
      </c>
      <c r="AI216" s="261">
        <v>1378212000</v>
      </c>
      <c r="AJ216" s="261">
        <v>1463217000</v>
      </c>
      <c r="AK216" s="262">
        <v>1553465000</v>
      </c>
      <c r="AL216" s="262">
        <v>1463217000</v>
      </c>
      <c r="AM216" s="261">
        <v>1553465000</v>
      </c>
      <c r="AN216" s="261">
        <v>1649280000</v>
      </c>
      <c r="AO216" s="51">
        <v>1551010020</v>
      </c>
      <c r="AP216" s="42">
        <v>1646672900</v>
      </c>
    </row>
    <row r="217" spans="1:42">
      <c r="A217" s="3">
        <f t="shared" si="66"/>
        <v>178</v>
      </c>
      <c r="B217" s="249">
        <v>4</v>
      </c>
      <c r="C217" s="250" t="s">
        <v>182</v>
      </c>
      <c r="D217" s="251">
        <v>10</v>
      </c>
      <c r="E217" s="252"/>
      <c r="F217" s="40" t="s">
        <v>48</v>
      </c>
      <c r="G217" s="253">
        <f t="shared" si="46"/>
        <v>74</v>
      </c>
      <c r="H217" s="253">
        <f t="shared" si="47"/>
        <v>63</v>
      </c>
      <c r="I217" s="254">
        <f t="shared" si="48"/>
        <v>26966806</v>
      </c>
      <c r="J217" s="254">
        <f t="shared" si="49"/>
        <v>2</v>
      </c>
      <c r="K217" s="255">
        <f t="shared" si="50"/>
        <v>0.93</v>
      </c>
      <c r="L217" s="256" t="e">
        <f>SUMIF($AN$4:$AN$22,D217,#REF!)</f>
        <v>#REF!</v>
      </c>
      <c r="M217" s="257" t="e">
        <f t="shared" si="51"/>
        <v>#REF!</v>
      </c>
      <c r="N217" s="257" t="e">
        <f t="shared" si="52"/>
        <v>#REF!</v>
      </c>
      <c r="O217" s="257" t="e">
        <f t="shared" si="53"/>
        <v>#REF!</v>
      </c>
      <c r="P217" s="257" t="e">
        <f t="shared" si="54"/>
        <v>#REF!</v>
      </c>
      <c r="Q217" s="258" t="e">
        <f t="shared" si="55"/>
        <v>#REF!</v>
      </c>
      <c r="R217" s="257" t="e">
        <f t="shared" si="55"/>
        <v>#REF!</v>
      </c>
      <c r="S217" s="257" t="e">
        <f t="shared" si="56"/>
        <v>#REF!</v>
      </c>
      <c r="T217" s="257"/>
      <c r="U217" s="257" t="e">
        <f t="shared" si="57"/>
        <v>#REF!</v>
      </c>
      <c r="V217" s="257" t="e">
        <f t="shared" si="58"/>
        <v>#REF!</v>
      </c>
      <c r="W217" s="257" t="e">
        <f t="shared" si="59"/>
        <v>#REF!</v>
      </c>
      <c r="X217" s="258" t="e">
        <f t="shared" si="60"/>
        <v>#REF!</v>
      </c>
      <c r="Y217" s="258" t="e">
        <f t="shared" si="61"/>
        <v>#REF!</v>
      </c>
      <c r="Z217" s="257" t="e">
        <f t="shared" si="62"/>
        <v>#REF!</v>
      </c>
      <c r="AA217" s="257" t="e">
        <f t="shared" si="63"/>
        <v>#REF!</v>
      </c>
      <c r="AB217" s="257"/>
      <c r="AC217" s="32" t="str">
        <f t="shared" si="64"/>
        <v>BERTAHAP</v>
      </c>
      <c r="AD217" s="259">
        <f t="shared" si="65"/>
        <v>0</v>
      </c>
      <c r="AE217" s="260">
        <v>2</v>
      </c>
      <c r="AF217" s="261"/>
      <c r="AG217" s="257" t="e">
        <f>IF(AF217&gt;#REF!,"LB","KR")</f>
        <v>#REF!</v>
      </c>
      <c r="AH217" s="261">
        <v>1481384000</v>
      </c>
      <c r="AI217" s="261">
        <v>1669757000</v>
      </c>
      <c r="AJ217" s="261">
        <v>1772744000</v>
      </c>
      <c r="AK217" s="262">
        <v>1882083000</v>
      </c>
      <c r="AL217" s="262">
        <v>1772744000</v>
      </c>
      <c r="AM217" s="261">
        <v>1882083000</v>
      </c>
      <c r="AN217" s="261">
        <v>1998166000</v>
      </c>
      <c r="AO217" s="51">
        <v>1879108640</v>
      </c>
      <c r="AP217" s="42">
        <v>1995007980</v>
      </c>
    </row>
    <row r="218" spans="1:42">
      <c r="A218" s="3">
        <f t="shared" si="66"/>
        <v>179</v>
      </c>
      <c r="B218" s="249">
        <v>5</v>
      </c>
      <c r="C218" s="250" t="s">
        <v>182</v>
      </c>
      <c r="D218" s="285">
        <v>12</v>
      </c>
      <c r="E218" s="252"/>
      <c r="F218" s="40" t="s">
        <v>50</v>
      </c>
      <c r="G218" s="253">
        <f t="shared" si="46"/>
        <v>67</v>
      </c>
      <c r="H218" s="253">
        <f t="shared" si="47"/>
        <v>57</v>
      </c>
      <c r="I218" s="254">
        <f t="shared" si="48"/>
        <v>26966806</v>
      </c>
      <c r="J218" s="254">
        <f t="shared" si="49"/>
        <v>2</v>
      </c>
      <c r="K218" s="255">
        <f t="shared" si="50"/>
        <v>0.93</v>
      </c>
      <c r="L218" s="256" t="e">
        <f>SUMIF($AN$4:$AN$22,D218,#REF!)</f>
        <v>#REF!</v>
      </c>
      <c r="M218" s="257" t="e">
        <f t="shared" si="51"/>
        <v>#REF!</v>
      </c>
      <c r="N218" s="257" t="e">
        <f t="shared" si="52"/>
        <v>#REF!</v>
      </c>
      <c r="O218" s="257" t="e">
        <f t="shared" si="53"/>
        <v>#REF!</v>
      </c>
      <c r="P218" s="257" t="e">
        <f t="shared" si="54"/>
        <v>#REF!</v>
      </c>
      <c r="Q218" s="258" t="e">
        <f t="shared" si="55"/>
        <v>#REF!</v>
      </c>
      <c r="R218" s="257" t="e">
        <f t="shared" si="55"/>
        <v>#REF!</v>
      </c>
      <c r="S218" s="257" t="e">
        <f t="shared" si="56"/>
        <v>#REF!</v>
      </c>
      <c r="T218" s="257"/>
      <c r="U218" s="257" t="e">
        <f t="shared" si="57"/>
        <v>#REF!</v>
      </c>
      <c r="V218" s="257" t="e">
        <f t="shared" si="58"/>
        <v>#REF!</v>
      </c>
      <c r="W218" s="257" t="e">
        <f t="shared" si="59"/>
        <v>#REF!</v>
      </c>
      <c r="X218" s="258" t="e">
        <f t="shared" si="60"/>
        <v>#REF!</v>
      </c>
      <c r="Y218" s="258" t="e">
        <f t="shared" si="61"/>
        <v>#REF!</v>
      </c>
      <c r="Z218" s="257" t="e">
        <f t="shared" si="62"/>
        <v>#REF!</v>
      </c>
      <c r="AA218" s="257" t="e">
        <f t="shared" si="63"/>
        <v>#REF!</v>
      </c>
      <c r="AB218" s="257"/>
      <c r="AC218" s="32" t="str">
        <f t="shared" si="64"/>
        <v>BERTAHAP</v>
      </c>
      <c r="AD218" s="259">
        <f t="shared" si="65"/>
        <v>0</v>
      </c>
      <c r="AE218" s="260">
        <v>2</v>
      </c>
      <c r="AF218" s="261"/>
      <c r="AG218" s="257" t="e">
        <f>IF(AF218&gt;#REF!,"LB","KR")</f>
        <v>#REF!</v>
      </c>
      <c r="AH218" s="261">
        <v>1340300000</v>
      </c>
      <c r="AI218" s="261">
        <v>1510733000</v>
      </c>
      <c r="AJ218" s="261">
        <v>1603911000</v>
      </c>
      <c r="AK218" s="262">
        <v>1702837000</v>
      </c>
      <c r="AL218" s="262">
        <v>1603911000</v>
      </c>
      <c r="AM218" s="261">
        <v>1702837000</v>
      </c>
      <c r="AN218" s="261">
        <v>1807864000</v>
      </c>
      <c r="AO218" s="51">
        <v>1700145660</v>
      </c>
      <c r="AP218" s="42">
        <v>1805007220</v>
      </c>
    </row>
    <row r="219" spans="1:42">
      <c r="A219" s="3">
        <f t="shared" si="66"/>
        <v>180</v>
      </c>
      <c r="B219" s="249">
        <v>6</v>
      </c>
      <c r="C219" s="250" t="s">
        <v>182</v>
      </c>
      <c r="D219" s="251">
        <v>16</v>
      </c>
      <c r="E219" s="252"/>
      <c r="F219" s="40" t="s">
        <v>52</v>
      </c>
      <c r="G219" s="253">
        <f t="shared" si="46"/>
        <v>71</v>
      </c>
      <c r="H219" s="253">
        <f t="shared" si="47"/>
        <v>63</v>
      </c>
      <c r="I219" s="254">
        <f t="shared" si="48"/>
        <v>26966806</v>
      </c>
      <c r="J219" s="254">
        <f t="shared" si="49"/>
        <v>2</v>
      </c>
      <c r="K219" s="255">
        <f t="shared" si="50"/>
        <v>0.93</v>
      </c>
      <c r="L219" s="256" t="e">
        <f>SUMIF($AN$4:$AN$22,D219,#REF!)</f>
        <v>#REF!</v>
      </c>
      <c r="M219" s="257" t="e">
        <f t="shared" si="51"/>
        <v>#REF!</v>
      </c>
      <c r="N219" s="257" t="e">
        <f t="shared" si="52"/>
        <v>#REF!</v>
      </c>
      <c r="O219" s="257" t="e">
        <f t="shared" si="53"/>
        <v>#REF!</v>
      </c>
      <c r="P219" s="257" t="e">
        <f t="shared" si="54"/>
        <v>#REF!</v>
      </c>
      <c r="Q219" s="258" t="e">
        <f t="shared" si="55"/>
        <v>#REF!</v>
      </c>
      <c r="R219" s="257" t="e">
        <f t="shared" si="55"/>
        <v>#REF!</v>
      </c>
      <c r="S219" s="257" t="e">
        <f t="shared" si="56"/>
        <v>#REF!</v>
      </c>
      <c r="T219" s="257"/>
      <c r="U219" s="257" t="e">
        <f t="shared" si="57"/>
        <v>#REF!</v>
      </c>
      <c r="V219" s="257" t="e">
        <f t="shared" si="58"/>
        <v>#REF!</v>
      </c>
      <c r="W219" s="257" t="e">
        <f t="shared" si="59"/>
        <v>#REF!</v>
      </c>
      <c r="X219" s="258" t="e">
        <f t="shared" si="60"/>
        <v>#REF!</v>
      </c>
      <c r="Y219" s="258" t="e">
        <f t="shared" si="61"/>
        <v>#REF!</v>
      </c>
      <c r="Z219" s="257" t="e">
        <f t="shared" si="62"/>
        <v>#REF!</v>
      </c>
      <c r="AA219" s="257" t="e">
        <f t="shared" si="63"/>
        <v>#REF!</v>
      </c>
      <c r="AB219" s="257"/>
      <c r="AC219" s="32" t="str">
        <f t="shared" si="64"/>
        <v>BERTAHAP</v>
      </c>
      <c r="AD219" s="259">
        <f t="shared" si="65"/>
        <v>0</v>
      </c>
      <c r="AE219" s="260">
        <v>2</v>
      </c>
      <c r="AF219" s="261"/>
      <c r="AG219" s="257" t="e">
        <f>IF(AF219&gt;#REF!,"LB","KR")</f>
        <v>#REF!</v>
      </c>
      <c r="AH219" s="261">
        <v>1481384000</v>
      </c>
      <c r="AI219" s="261">
        <v>1669757000</v>
      </c>
      <c r="AJ219" s="261">
        <v>1772744000</v>
      </c>
      <c r="AK219" s="262">
        <v>1882083000</v>
      </c>
      <c r="AL219" s="262">
        <v>1772744000</v>
      </c>
      <c r="AM219" s="261">
        <v>1882083000</v>
      </c>
      <c r="AN219" s="261">
        <v>1998166000</v>
      </c>
      <c r="AO219" s="51">
        <v>1879108640</v>
      </c>
      <c r="AP219" s="42">
        <v>1995007980</v>
      </c>
    </row>
    <row r="220" spans="1:42">
      <c r="A220" s="3">
        <f t="shared" si="66"/>
        <v>181</v>
      </c>
      <c r="B220" s="249">
        <v>7</v>
      </c>
      <c r="C220" s="250" t="s">
        <v>182</v>
      </c>
      <c r="D220" s="285">
        <v>18</v>
      </c>
      <c r="E220" s="252"/>
      <c r="F220" s="40" t="s">
        <v>54</v>
      </c>
      <c r="G220" s="253">
        <f t="shared" si="46"/>
        <v>97</v>
      </c>
      <c r="H220" s="253">
        <f t="shared" si="47"/>
        <v>85</v>
      </c>
      <c r="I220" s="254">
        <f t="shared" si="48"/>
        <v>26966806</v>
      </c>
      <c r="J220" s="254">
        <f t="shared" si="49"/>
        <v>2</v>
      </c>
      <c r="K220" s="255">
        <f t="shared" si="50"/>
        <v>0.93</v>
      </c>
      <c r="L220" s="256" t="e">
        <f>SUMIF($AN$4:$AN$22,D220,#REF!)</f>
        <v>#REF!</v>
      </c>
      <c r="M220" s="257" t="e">
        <f t="shared" si="51"/>
        <v>#REF!</v>
      </c>
      <c r="N220" s="257" t="e">
        <f t="shared" si="52"/>
        <v>#REF!</v>
      </c>
      <c r="O220" s="257" t="e">
        <f t="shared" si="53"/>
        <v>#REF!</v>
      </c>
      <c r="P220" s="257" t="e">
        <f t="shared" si="54"/>
        <v>#REF!</v>
      </c>
      <c r="Q220" s="258" t="e">
        <f t="shared" si="55"/>
        <v>#REF!</v>
      </c>
      <c r="R220" s="257" t="e">
        <f t="shared" si="55"/>
        <v>#REF!</v>
      </c>
      <c r="S220" s="257" t="e">
        <f t="shared" si="56"/>
        <v>#REF!</v>
      </c>
      <c r="T220" s="257"/>
      <c r="U220" s="257" t="e">
        <f t="shared" si="57"/>
        <v>#REF!</v>
      </c>
      <c r="V220" s="257" t="e">
        <f t="shared" si="58"/>
        <v>#REF!</v>
      </c>
      <c r="W220" s="257" t="e">
        <f t="shared" si="59"/>
        <v>#REF!</v>
      </c>
      <c r="X220" s="258" t="e">
        <f t="shared" si="60"/>
        <v>#REF!</v>
      </c>
      <c r="Y220" s="258" t="e">
        <f t="shared" si="61"/>
        <v>#REF!</v>
      </c>
      <c r="Z220" s="257" t="e">
        <f t="shared" si="62"/>
        <v>#REF!</v>
      </c>
      <c r="AA220" s="257" t="e">
        <f t="shared" si="63"/>
        <v>#REF!</v>
      </c>
      <c r="AB220" s="257"/>
      <c r="AC220" s="32" t="str">
        <f t="shared" si="64"/>
        <v>BERTAHAP</v>
      </c>
      <c r="AD220" s="259">
        <f t="shared" si="65"/>
        <v>0</v>
      </c>
      <c r="AE220" s="260">
        <v>2</v>
      </c>
      <c r="AF220" s="261"/>
      <c r="AG220" s="257" t="e">
        <f>IF(AF220&gt;#REF!,"LB","KR")</f>
        <v>#REF!</v>
      </c>
      <c r="AH220" s="261">
        <v>1998693000</v>
      </c>
      <c r="AI220" s="261">
        <v>2252846000</v>
      </c>
      <c r="AJ220" s="261">
        <v>2391797000</v>
      </c>
      <c r="AK220" s="262">
        <v>2539318000</v>
      </c>
      <c r="AL220" s="262">
        <v>2391797000</v>
      </c>
      <c r="AM220" s="261">
        <v>2539318000</v>
      </c>
      <c r="AN220" s="261">
        <v>2695937000</v>
      </c>
      <c r="AO220" s="51">
        <v>2535304820</v>
      </c>
      <c r="AP220" s="42">
        <v>2691677080</v>
      </c>
    </row>
    <row r="221" spans="1:42">
      <c r="A221" s="3">
        <f t="shared" si="66"/>
        <v>182</v>
      </c>
      <c r="B221" s="249">
        <v>8</v>
      </c>
      <c r="C221" s="250" t="s">
        <v>182</v>
      </c>
      <c r="D221" s="285">
        <v>20</v>
      </c>
      <c r="E221" s="252"/>
      <c r="F221" s="40" t="s">
        <v>70</v>
      </c>
      <c r="G221" s="253">
        <f t="shared" si="46"/>
        <v>60</v>
      </c>
      <c r="H221" s="253">
        <f t="shared" si="47"/>
        <v>51</v>
      </c>
      <c r="I221" s="254">
        <f t="shared" si="48"/>
        <v>26966806</v>
      </c>
      <c r="J221" s="254">
        <f t="shared" si="49"/>
        <v>2</v>
      </c>
      <c r="K221" s="255">
        <f t="shared" si="50"/>
        <v>0.93</v>
      </c>
      <c r="L221" s="256" t="e">
        <f>SUMIF($AN$4:$AN$22,D221,#REF!)</f>
        <v>#REF!</v>
      </c>
      <c r="M221" s="257" t="e">
        <f t="shared" si="51"/>
        <v>#REF!</v>
      </c>
      <c r="N221" s="257" t="e">
        <f t="shared" si="52"/>
        <v>#REF!</v>
      </c>
      <c r="O221" s="257" t="e">
        <f t="shared" si="53"/>
        <v>#REF!</v>
      </c>
      <c r="P221" s="257" t="e">
        <f t="shared" si="54"/>
        <v>#REF!</v>
      </c>
      <c r="Q221" s="258" t="e">
        <f t="shared" si="55"/>
        <v>#REF!</v>
      </c>
      <c r="R221" s="257" t="e">
        <f t="shared" si="55"/>
        <v>#REF!</v>
      </c>
      <c r="S221" s="257" t="e">
        <f t="shared" si="56"/>
        <v>#REF!</v>
      </c>
      <c r="T221" s="257"/>
      <c r="U221" s="257" t="e">
        <f t="shared" si="57"/>
        <v>#REF!</v>
      </c>
      <c r="V221" s="257" t="e">
        <f t="shared" si="58"/>
        <v>#REF!</v>
      </c>
      <c r="W221" s="257" t="e">
        <f t="shared" si="59"/>
        <v>#REF!</v>
      </c>
      <c r="X221" s="258" t="e">
        <f t="shared" si="60"/>
        <v>#REF!</v>
      </c>
      <c r="Y221" s="258" t="e">
        <f t="shared" si="61"/>
        <v>#REF!</v>
      </c>
      <c r="Z221" s="257" t="e">
        <f t="shared" si="62"/>
        <v>#REF!</v>
      </c>
      <c r="AA221" s="257" t="e">
        <f t="shared" si="63"/>
        <v>#REF!</v>
      </c>
      <c r="AB221" s="257"/>
      <c r="AC221" s="32" t="str">
        <f t="shared" si="64"/>
        <v>BERTAHAP</v>
      </c>
      <c r="AD221" s="259">
        <f t="shared" si="65"/>
        <v>0</v>
      </c>
      <c r="AE221" s="260">
        <v>2</v>
      </c>
      <c r="AF221" s="261"/>
      <c r="AG221" s="257" t="e">
        <f>IF(AF221&gt;#REF!,"LB","KR")</f>
        <v>#REF!</v>
      </c>
      <c r="AH221" s="261">
        <v>1199216000</v>
      </c>
      <c r="AI221" s="261">
        <v>1351708000</v>
      </c>
      <c r="AJ221" s="261">
        <v>1435078000</v>
      </c>
      <c r="AK221" s="262">
        <v>1523591000</v>
      </c>
      <c r="AL221" s="262">
        <v>1435078000</v>
      </c>
      <c r="AM221" s="261">
        <v>1523591000</v>
      </c>
      <c r="AN221" s="261">
        <v>1617563000</v>
      </c>
      <c r="AO221" s="51">
        <v>1521182680</v>
      </c>
      <c r="AP221" s="42">
        <v>1615006460</v>
      </c>
    </row>
    <row r="222" spans="1:42">
      <c r="A222" s="3">
        <f t="shared" si="66"/>
        <v>183</v>
      </c>
      <c r="B222" s="249">
        <v>9</v>
      </c>
      <c r="C222" s="250" t="s">
        <v>182</v>
      </c>
      <c r="D222" s="285">
        <v>22</v>
      </c>
      <c r="E222" s="252"/>
      <c r="F222" s="40" t="s">
        <v>89</v>
      </c>
      <c r="G222" s="253">
        <f t="shared" si="46"/>
        <v>81</v>
      </c>
      <c r="H222" s="253">
        <f t="shared" si="47"/>
        <v>70</v>
      </c>
      <c r="I222" s="254">
        <f t="shared" si="48"/>
        <v>26966806</v>
      </c>
      <c r="J222" s="254">
        <f t="shared" si="49"/>
        <v>4</v>
      </c>
      <c r="K222" s="255">
        <f t="shared" si="50"/>
        <v>0.97</v>
      </c>
      <c r="L222" s="256" t="e">
        <f>SUMIF($AN$4:$AN$22,D222,#REF!)</f>
        <v>#REF!</v>
      </c>
      <c r="M222" s="257" t="e">
        <f t="shared" si="51"/>
        <v>#REF!</v>
      </c>
      <c r="N222" s="257" t="e">
        <f t="shared" si="52"/>
        <v>#REF!</v>
      </c>
      <c r="O222" s="257" t="e">
        <f t="shared" si="53"/>
        <v>#REF!</v>
      </c>
      <c r="P222" s="257" t="e">
        <f t="shared" si="54"/>
        <v>#REF!</v>
      </c>
      <c r="Q222" s="258" t="e">
        <f t="shared" si="55"/>
        <v>#REF!</v>
      </c>
      <c r="R222" s="257" t="e">
        <f t="shared" si="55"/>
        <v>#REF!</v>
      </c>
      <c r="S222" s="257" t="e">
        <f t="shared" si="56"/>
        <v>#REF!</v>
      </c>
      <c r="T222" s="257"/>
      <c r="U222" s="257" t="e">
        <f t="shared" si="57"/>
        <v>#REF!</v>
      </c>
      <c r="V222" s="257" t="e">
        <f t="shared" si="58"/>
        <v>#REF!</v>
      </c>
      <c r="W222" s="257" t="e">
        <f t="shared" si="59"/>
        <v>#REF!</v>
      </c>
      <c r="X222" s="258" t="e">
        <f t="shared" si="60"/>
        <v>#REF!</v>
      </c>
      <c r="Y222" s="258" t="e">
        <f t="shared" si="61"/>
        <v>#REF!</v>
      </c>
      <c r="Z222" s="257" t="e">
        <f t="shared" si="62"/>
        <v>#REF!</v>
      </c>
      <c r="AA222" s="257" t="e">
        <f t="shared" si="63"/>
        <v>#REF!</v>
      </c>
      <c r="AB222" s="257"/>
      <c r="AC222" s="32" t="str">
        <f t="shared" si="64"/>
        <v>BERTAHAP</v>
      </c>
      <c r="AD222" s="259">
        <f t="shared" si="65"/>
        <v>0</v>
      </c>
      <c r="AE222" s="260">
        <v>2</v>
      </c>
      <c r="AF222" s="261"/>
      <c r="AG222" s="257" t="e">
        <f>IF(AF222&gt;#REF!,"LB","KR")</f>
        <v>#REF!</v>
      </c>
      <c r="AH222" s="261">
        <v>1716778000</v>
      </c>
      <c r="AI222" s="261">
        <v>1935083000</v>
      </c>
      <c r="AJ222" s="261">
        <v>2054434000</v>
      </c>
      <c r="AK222" s="262">
        <v>2181147000</v>
      </c>
      <c r="AL222" s="262">
        <v>2054434000</v>
      </c>
      <c r="AM222" s="261">
        <v>2181147000</v>
      </c>
      <c r="AN222" s="261">
        <v>2315676000</v>
      </c>
      <c r="AO222" s="51">
        <v>2177700040</v>
      </c>
      <c r="AP222" s="42">
        <v>2312015820</v>
      </c>
    </row>
    <row r="223" spans="1:42">
      <c r="A223" s="3">
        <f t="shared" si="66"/>
        <v>184</v>
      </c>
      <c r="B223" s="249">
        <v>1</v>
      </c>
      <c r="C223" s="250" t="s">
        <v>183</v>
      </c>
      <c r="D223" s="251" t="s">
        <v>24</v>
      </c>
      <c r="E223" s="252"/>
      <c r="F223" s="40" t="s">
        <v>39</v>
      </c>
      <c r="G223" s="253">
        <f t="shared" si="46"/>
        <v>113</v>
      </c>
      <c r="H223" s="253">
        <f t="shared" si="47"/>
        <v>101</v>
      </c>
      <c r="I223" s="254">
        <f t="shared" si="48"/>
        <v>26966806</v>
      </c>
      <c r="J223" s="254">
        <f t="shared" si="49"/>
        <v>6</v>
      </c>
      <c r="K223" s="255">
        <f t="shared" si="50"/>
        <v>0.95</v>
      </c>
      <c r="L223" s="305" t="e">
        <f>SUMIF($AN$4:$AN$22,D223,#REF!)</f>
        <v>#REF!</v>
      </c>
      <c r="M223" s="257" t="e">
        <f t="shared" si="51"/>
        <v>#REF!</v>
      </c>
      <c r="N223" s="257" t="e">
        <f t="shared" si="52"/>
        <v>#REF!</v>
      </c>
      <c r="O223" s="257" t="e">
        <f t="shared" si="53"/>
        <v>#REF!</v>
      </c>
      <c r="P223" s="257" t="e">
        <f t="shared" si="54"/>
        <v>#REF!</v>
      </c>
      <c r="Q223" s="258" t="e">
        <f t="shared" si="55"/>
        <v>#REF!</v>
      </c>
      <c r="R223" s="257" t="e">
        <f t="shared" si="55"/>
        <v>#REF!</v>
      </c>
      <c r="S223" s="257" t="e">
        <f t="shared" si="56"/>
        <v>#REF!</v>
      </c>
      <c r="T223" s="257"/>
      <c r="U223" s="257" t="e">
        <f t="shared" si="57"/>
        <v>#REF!</v>
      </c>
      <c r="V223" s="257" t="e">
        <f t="shared" si="58"/>
        <v>#REF!</v>
      </c>
      <c r="W223" s="257" t="e">
        <f t="shared" si="59"/>
        <v>#REF!</v>
      </c>
      <c r="X223" s="258" t="e">
        <f t="shared" si="60"/>
        <v>#REF!</v>
      </c>
      <c r="Y223" s="258" t="e">
        <f t="shared" si="61"/>
        <v>#REF!</v>
      </c>
      <c r="Z223" s="257" t="e">
        <f t="shared" si="62"/>
        <v>#REF!</v>
      </c>
      <c r="AA223" s="257" t="e">
        <f t="shared" si="63"/>
        <v>#REF!</v>
      </c>
      <c r="AB223" s="257"/>
      <c r="AC223" s="32" t="str">
        <f t="shared" si="64"/>
        <v>BERTAHAP</v>
      </c>
      <c r="AD223" s="259">
        <f t="shared" si="65"/>
        <v>0</v>
      </c>
      <c r="AE223" s="260">
        <v>2</v>
      </c>
      <c r="AF223" s="261"/>
      <c r="AG223" s="257" t="e">
        <f>IF(AF223&gt;#REF!,"LB","KR")</f>
        <v>#REF!</v>
      </c>
      <c r="AH223" s="261">
        <v>2449775000</v>
      </c>
      <c r="AI223" s="261">
        <v>2761288000</v>
      </c>
      <c r="AJ223" s="261">
        <v>2931598000</v>
      </c>
      <c r="AK223" s="262">
        <v>3112413000</v>
      </c>
      <c r="AL223" s="262">
        <v>2931598000</v>
      </c>
      <c r="AM223" s="261">
        <v>3112413000</v>
      </c>
      <c r="AN223" s="261">
        <v>3304380000</v>
      </c>
      <c r="AO223" s="51">
        <v>3107493880</v>
      </c>
      <c r="AP223" s="42">
        <v>3299157780</v>
      </c>
    </row>
    <row r="224" spans="1:42">
      <c r="A224" s="3">
        <f t="shared" si="66"/>
        <v>185</v>
      </c>
      <c r="B224" s="249">
        <v>2</v>
      </c>
      <c r="C224" s="250" t="s">
        <v>183</v>
      </c>
      <c r="D224" s="251" t="s">
        <v>35</v>
      </c>
      <c r="E224" s="252"/>
      <c r="F224" s="40" t="s">
        <v>42</v>
      </c>
      <c r="G224" s="253">
        <f t="shared" si="46"/>
        <v>78</v>
      </c>
      <c r="H224" s="253">
        <f t="shared" si="47"/>
        <v>66</v>
      </c>
      <c r="I224" s="254">
        <f t="shared" si="48"/>
        <v>26966806</v>
      </c>
      <c r="J224" s="254">
        <f t="shared" si="49"/>
        <v>2</v>
      </c>
      <c r="K224" s="255">
        <f t="shared" si="50"/>
        <v>0.93</v>
      </c>
      <c r="L224" s="305" t="e">
        <f>SUMIF($AN$4:$AN$22,D224,#REF!)</f>
        <v>#REF!</v>
      </c>
      <c r="M224" s="257" t="e">
        <f t="shared" si="51"/>
        <v>#REF!</v>
      </c>
      <c r="N224" s="257" t="e">
        <f t="shared" si="52"/>
        <v>#REF!</v>
      </c>
      <c r="O224" s="257" t="e">
        <f t="shared" si="53"/>
        <v>#REF!</v>
      </c>
      <c r="P224" s="257" t="e">
        <f t="shared" si="54"/>
        <v>#REF!</v>
      </c>
      <c r="Q224" s="258" t="e">
        <f t="shared" si="55"/>
        <v>#REF!</v>
      </c>
      <c r="R224" s="257" t="e">
        <f t="shared" si="55"/>
        <v>#REF!</v>
      </c>
      <c r="S224" s="257" t="e">
        <f t="shared" si="56"/>
        <v>#REF!</v>
      </c>
      <c r="T224" s="257"/>
      <c r="U224" s="257" t="e">
        <f t="shared" si="57"/>
        <v>#REF!</v>
      </c>
      <c r="V224" s="257" t="e">
        <f t="shared" si="58"/>
        <v>#REF!</v>
      </c>
      <c r="W224" s="257" t="e">
        <f t="shared" si="59"/>
        <v>#REF!</v>
      </c>
      <c r="X224" s="258" t="e">
        <f t="shared" si="60"/>
        <v>#REF!</v>
      </c>
      <c r="Y224" s="258" t="e">
        <f t="shared" si="61"/>
        <v>#REF!</v>
      </c>
      <c r="Z224" s="257" t="e">
        <f t="shared" si="62"/>
        <v>#REF!</v>
      </c>
      <c r="AA224" s="257" t="e">
        <f t="shared" si="63"/>
        <v>#REF!</v>
      </c>
      <c r="AB224" s="257"/>
      <c r="AC224" s="32" t="str">
        <f t="shared" si="64"/>
        <v>BERTAHAP</v>
      </c>
      <c r="AD224" s="259">
        <f t="shared" si="65"/>
        <v>0</v>
      </c>
      <c r="AE224" s="260">
        <v>2</v>
      </c>
      <c r="AF224" s="261"/>
      <c r="AG224" s="257" t="e">
        <f>IF(AF224&gt;#REF!,"LB","KR")</f>
        <v>#REF!</v>
      </c>
      <c r="AH224" s="261">
        <v>1567142000</v>
      </c>
      <c r="AI224" s="261">
        <v>1766419000</v>
      </c>
      <c r="AJ224" s="261">
        <v>1875368000</v>
      </c>
      <c r="AK224" s="262">
        <v>1991036000</v>
      </c>
      <c r="AL224" s="262">
        <v>1875368000</v>
      </c>
      <c r="AM224" s="261">
        <v>1991036000</v>
      </c>
      <c r="AN224" s="261">
        <v>2113839000</v>
      </c>
      <c r="AO224" s="51">
        <v>1987890080</v>
      </c>
      <c r="AP224" s="42">
        <v>2110498160</v>
      </c>
    </row>
    <row r="225" spans="1:42">
      <c r="A225" s="3">
        <f t="shared" si="66"/>
        <v>186</v>
      </c>
      <c r="B225" s="249">
        <v>3</v>
      </c>
      <c r="C225" s="250" t="s">
        <v>183</v>
      </c>
      <c r="D225" s="251" t="s">
        <v>41</v>
      </c>
      <c r="E225" s="252"/>
      <c r="F225" s="40" t="s">
        <v>45</v>
      </c>
      <c r="G225" s="253">
        <f t="shared" si="46"/>
        <v>60</v>
      </c>
      <c r="H225" s="253">
        <f t="shared" si="47"/>
        <v>52</v>
      </c>
      <c r="I225" s="254">
        <f t="shared" si="48"/>
        <v>26966806</v>
      </c>
      <c r="J225" s="254">
        <f t="shared" si="49"/>
        <v>2</v>
      </c>
      <c r="K225" s="255">
        <f t="shared" si="50"/>
        <v>0.93</v>
      </c>
      <c r="L225" s="305" t="e">
        <f>SUMIF($AN$4:$AN$22,D225,#REF!)</f>
        <v>#REF!</v>
      </c>
      <c r="M225" s="257" t="e">
        <f t="shared" si="51"/>
        <v>#REF!</v>
      </c>
      <c r="N225" s="257" t="e">
        <f t="shared" si="52"/>
        <v>#REF!</v>
      </c>
      <c r="O225" s="257" t="e">
        <f t="shared" si="53"/>
        <v>#REF!</v>
      </c>
      <c r="P225" s="257" t="e">
        <f t="shared" si="54"/>
        <v>#REF!</v>
      </c>
      <c r="Q225" s="258" t="e">
        <f t="shared" si="55"/>
        <v>#REF!</v>
      </c>
      <c r="R225" s="257" t="e">
        <f t="shared" si="55"/>
        <v>#REF!</v>
      </c>
      <c r="S225" s="257" t="e">
        <f t="shared" si="56"/>
        <v>#REF!</v>
      </c>
      <c r="T225" s="257"/>
      <c r="U225" s="257" t="e">
        <f t="shared" si="57"/>
        <v>#REF!</v>
      </c>
      <c r="V225" s="257" t="e">
        <f t="shared" si="58"/>
        <v>#REF!</v>
      </c>
      <c r="W225" s="257" t="e">
        <f t="shared" si="59"/>
        <v>#REF!</v>
      </c>
      <c r="X225" s="258" t="e">
        <f t="shared" si="60"/>
        <v>#REF!</v>
      </c>
      <c r="Y225" s="258" t="e">
        <f t="shared" si="61"/>
        <v>#REF!</v>
      </c>
      <c r="Z225" s="257" t="e">
        <f t="shared" si="62"/>
        <v>#REF!</v>
      </c>
      <c r="AA225" s="257" t="e">
        <f t="shared" si="63"/>
        <v>#REF!</v>
      </c>
      <c r="AB225" s="257"/>
      <c r="AC225" s="32" t="str">
        <f t="shared" si="64"/>
        <v>BERTAHAP</v>
      </c>
      <c r="AD225" s="259">
        <f t="shared" si="65"/>
        <v>0</v>
      </c>
      <c r="AE225" s="260">
        <v>2</v>
      </c>
      <c r="AF225" s="261"/>
      <c r="AG225" s="257" t="e">
        <f>IF(AF225&gt;#REF!,"LB","KR")</f>
        <v>#REF!</v>
      </c>
      <c r="AH225" s="261">
        <v>1234718000</v>
      </c>
      <c r="AI225" s="261">
        <v>1391724000</v>
      </c>
      <c r="AJ225" s="261">
        <v>1477562000</v>
      </c>
      <c r="AK225" s="262">
        <v>1568695000</v>
      </c>
      <c r="AL225" s="262">
        <v>1477562000</v>
      </c>
      <c r="AM225" s="261">
        <v>1568695000</v>
      </c>
      <c r="AN225" s="261">
        <v>1665449000</v>
      </c>
      <c r="AO225" s="51">
        <v>1566215720</v>
      </c>
      <c r="AP225" s="42">
        <v>1662816700</v>
      </c>
    </row>
    <row r="226" spans="1:42">
      <c r="A226" s="3">
        <f t="shared" si="66"/>
        <v>187</v>
      </c>
      <c r="B226" s="249">
        <v>4</v>
      </c>
      <c r="C226" s="250" t="s">
        <v>183</v>
      </c>
      <c r="D226" s="251">
        <v>10</v>
      </c>
      <c r="E226" s="252"/>
      <c r="F226" s="40" t="s">
        <v>48</v>
      </c>
      <c r="G226" s="253">
        <f t="shared" si="46"/>
        <v>74</v>
      </c>
      <c r="H226" s="253">
        <f t="shared" si="47"/>
        <v>63</v>
      </c>
      <c r="I226" s="254">
        <f t="shared" si="48"/>
        <v>26966806</v>
      </c>
      <c r="J226" s="254">
        <f t="shared" si="49"/>
        <v>2</v>
      </c>
      <c r="K226" s="255">
        <f t="shared" si="50"/>
        <v>0.93</v>
      </c>
      <c r="L226" s="305" t="e">
        <f>SUMIF($AN$4:$AN$22,D226,#REF!)</f>
        <v>#REF!</v>
      </c>
      <c r="M226" s="257" t="e">
        <f t="shared" si="51"/>
        <v>#REF!</v>
      </c>
      <c r="N226" s="257" t="e">
        <f t="shared" si="52"/>
        <v>#REF!</v>
      </c>
      <c r="O226" s="257" t="e">
        <f t="shared" si="53"/>
        <v>#REF!</v>
      </c>
      <c r="P226" s="257" t="e">
        <f t="shared" si="54"/>
        <v>#REF!</v>
      </c>
      <c r="Q226" s="258" t="e">
        <f t="shared" si="55"/>
        <v>#REF!</v>
      </c>
      <c r="R226" s="257" t="e">
        <f t="shared" si="55"/>
        <v>#REF!</v>
      </c>
      <c r="S226" s="257" t="e">
        <f t="shared" si="56"/>
        <v>#REF!</v>
      </c>
      <c r="T226" s="257"/>
      <c r="U226" s="257" t="e">
        <f t="shared" si="57"/>
        <v>#REF!</v>
      </c>
      <c r="V226" s="257" t="e">
        <f t="shared" si="58"/>
        <v>#REF!</v>
      </c>
      <c r="W226" s="257" t="e">
        <f t="shared" si="59"/>
        <v>#REF!</v>
      </c>
      <c r="X226" s="258" t="e">
        <f t="shared" si="60"/>
        <v>#REF!</v>
      </c>
      <c r="Y226" s="258" t="e">
        <f t="shared" si="61"/>
        <v>#REF!</v>
      </c>
      <c r="Z226" s="257" t="e">
        <f t="shared" si="62"/>
        <v>#REF!</v>
      </c>
      <c r="AA226" s="257" t="e">
        <f t="shared" si="63"/>
        <v>#REF!</v>
      </c>
      <c r="AB226" s="257"/>
      <c r="AC226" s="32" t="str">
        <f t="shared" si="64"/>
        <v>BERTAHAP</v>
      </c>
      <c r="AD226" s="259">
        <f t="shared" si="65"/>
        <v>0</v>
      </c>
      <c r="AE226" s="260">
        <v>2</v>
      </c>
      <c r="AF226" s="261"/>
      <c r="AG226" s="257" t="e">
        <f>IF(AF226&gt;#REF!,"LB","KR")</f>
        <v>#REF!</v>
      </c>
      <c r="AH226" s="261">
        <v>1495908000</v>
      </c>
      <c r="AI226" s="261">
        <v>1686127000</v>
      </c>
      <c r="AJ226" s="261">
        <v>1790124000</v>
      </c>
      <c r="AK226" s="262">
        <v>1900535000</v>
      </c>
      <c r="AL226" s="262">
        <v>1790124000</v>
      </c>
      <c r="AM226" s="261">
        <v>1900535000</v>
      </c>
      <c r="AN226" s="261">
        <v>2017755000</v>
      </c>
      <c r="AO226" s="51">
        <v>1897531440</v>
      </c>
      <c r="AP226" s="42">
        <v>2014567100</v>
      </c>
    </row>
    <row r="227" spans="1:42">
      <c r="A227" s="3">
        <f t="shared" si="66"/>
        <v>188</v>
      </c>
      <c r="B227" s="249">
        <v>5</v>
      </c>
      <c r="C227" s="250" t="s">
        <v>183</v>
      </c>
      <c r="D227" s="251">
        <v>16</v>
      </c>
      <c r="E227" s="252"/>
      <c r="F227" s="40" t="s">
        <v>52</v>
      </c>
      <c r="G227" s="253">
        <f t="shared" si="46"/>
        <v>71</v>
      </c>
      <c r="H227" s="253">
        <f t="shared" si="47"/>
        <v>63</v>
      </c>
      <c r="I227" s="254">
        <f t="shared" si="48"/>
        <v>26966806</v>
      </c>
      <c r="J227" s="254">
        <f t="shared" si="49"/>
        <v>2</v>
      </c>
      <c r="K227" s="255">
        <f t="shared" si="50"/>
        <v>0.93</v>
      </c>
      <c r="L227" s="305" t="e">
        <f>SUMIF($AN$4:$AN$22,D227,#REF!)</f>
        <v>#REF!</v>
      </c>
      <c r="M227" s="257" t="e">
        <f t="shared" si="51"/>
        <v>#REF!</v>
      </c>
      <c r="N227" s="257" t="e">
        <f t="shared" si="52"/>
        <v>#REF!</v>
      </c>
      <c r="O227" s="257" t="e">
        <f t="shared" si="53"/>
        <v>#REF!</v>
      </c>
      <c r="P227" s="257" t="e">
        <f t="shared" si="54"/>
        <v>#REF!</v>
      </c>
      <c r="Q227" s="258" t="e">
        <f t="shared" si="55"/>
        <v>#REF!</v>
      </c>
      <c r="R227" s="257" t="e">
        <f t="shared" si="55"/>
        <v>#REF!</v>
      </c>
      <c r="S227" s="257" t="e">
        <f t="shared" si="56"/>
        <v>#REF!</v>
      </c>
      <c r="T227" s="257"/>
      <c r="U227" s="257" t="e">
        <f t="shared" si="57"/>
        <v>#REF!</v>
      </c>
      <c r="V227" s="257" t="e">
        <f t="shared" si="58"/>
        <v>#REF!</v>
      </c>
      <c r="W227" s="257" t="e">
        <f t="shared" si="59"/>
        <v>#REF!</v>
      </c>
      <c r="X227" s="258" t="e">
        <f t="shared" si="60"/>
        <v>#REF!</v>
      </c>
      <c r="Y227" s="258" t="e">
        <f t="shared" si="61"/>
        <v>#REF!</v>
      </c>
      <c r="Z227" s="257" t="e">
        <f t="shared" si="62"/>
        <v>#REF!</v>
      </c>
      <c r="AA227" s="257" t="e">
        <f t="shared" si="63"/>
        <v>#REF!</v>
      </c>
      <c r="AB227" s="257"/>
      <c r="AC227" s="32" t="str">
        <f t="shared" si="64"/>
        <v>BERTAHAP</v>
      </c>
      <c r="AD227" s="259">
        <f t="shared" si="65"/>
        <v>0</v>
      </c>
      <c r="AE227" s="260">
        <v>2</v>
      </c>
      <c r="AF227" s="261"/>
      <c r="AG227" s="257" t="e">
        <f>IF(AF227&gt;#REF!,"LB","KR")</f>
        <v>#REF!</v>
      </c>
      <c r="AH227" s="261">
        <v>1495908000</v>
      </c>
      <c r="AI227" s="261">
        <v>1686127000</v>
      </c>
      <c r="AJ227" s="261">
        <v>1790124000</v>
      </c>
      <c r="AK227" s="262">
        <v>1900535000</v>
      </c>
      <c r="AL227" s="262">
        <v>1790124000</v>
      </c>
      <c r="AM227" s="261">
        <v>1900535000</v>
      </c>
      <c r="AN227" s="261">
        <v>2017755000</v>
      </c>
      <c r="AO227" s="51">
        <v>1897531440</v>
      </c>
      <c r="AP227" s="42">
        <v>2014567100</v>
      </c>
    </row>
    <row r="228" spans="1:42">
      <c r="A228" s="3">
        <f t="shared" si="66"/>
        <v>189</v>
      </c>
      <c r="B228" s="249">
        <v>6</v>
      </c>
      <c r="C228" s="250" t="s">
        <v>183</v>
      </c>
      <c r="D228" s="285">
        <v>18</v>
      </c>
      <c r="E228" s="252"/>
      <c r="F228" s="40" t="s">
        <v>54</v>
      </c>
      <c r="G228" s="253">
        <f t="shared" si="46"/>
        <v>97</v>
      </c>
      <c r="H228" s="253">
        <f t="shared" si="47"/>
        <v>85</v>
      </c>
      <c r="I228" s="254">
        <f t="shared" si="48"/>
        <v>26966806</v>
      </c>
      <c r="J228" s="254">
        <f t="shared" si="49"/>
        <v>2</v>
      </c>
      <c r="K228" s="255">
        <f t="shared" si="50"/>
        <v>0.93</v>
      </c>
      <c r="L228" s="305" t="e">
        <f>SUMIF($AN$4:$AN$22,D228,#REF!)</f>
        <v>#REF!</v>
      </c>
      <c r="M228" s="257" t="e">
        <f t="shared" si="51"/>
        <v>#REF!</v>
      </c>
      <c r="N228" s="257" t="e">
        <f t="shared" si="52"/>
        <v>#REF!</v>
      </c>
      <c r="O228" s="257" t="e">
        <f t="shared" si="53"/>
        <v>#REF!</v>
      </c>
      <c r="P228" s="257" t="e">
        <f t="shared" si="54"/>
        <v>#REF!</v>
      </c>
      <c r="Q228" s="258" t="e">
        <f t="shared" si="55"/>
        <v>#REF!</v>
      </c>
      <c r="R228" s="257" t="e">
        <f t="shared" si="55"/>
        <v>#REF!</v>
      </c>
      <c r="S228" s="257" t="e">
        <f t="shared" si="56"/>
        <v>#REF!</v>
      </c>
      <c r="T228" s="257"/>
      <c r="U228" s="257" t="e">
        <f t="shared" si="57"/>
        <v>#REF!</v>
      </c>
      <c r="V228" s="257" t="e">
        <f t="shared" si="58"/>
        <v>#REF!</v>
      </c>
      <c r="W228" s="257" t="e">
        <f t="shared" si="59"/>
        <v>#REF!</v>
      </c>
      <c r="X228" s="258" t="e">
        <f t="shared" si="60"/>
        <v>#REF!</v>
      </c>
      <c r="Y228" s="258" t="e">
        <f t="shared" si="61"/>
        <v>#REF!</v>
      </c>
      <c r="Z228" s="257" t="e">
        <f t="shared" si="62"/>
        <v>#REF!</v>
      </c>
      <c r="AA228" s="257" t="e">
        <f t="shared" si="63"/>
        <v>#REF!</v>
      </c>
      <c r="AB228" s="257"/>
      <c r="AC228" s="32" t="str">
        <f t="shared" si="64"/>
        <v>BERTAHAP</v>
      </c>
      <c r="AD228" s="259">
        <f t="shared" si="65"/>
        <v>0</v>
      </c>
      <c r="AE228" s="260">
        <v>2</v>
      </c>
      <c r="AF228" s="261"/>
      <c r="AG228" s="257" t="e">
        <f>IF(AF228&gt;#REF!,"LB","KR")</f>
        <v>#REF!</v>
      </c>
      <c r="AH228" s="261">
        <v>2018288000</v>
      </c>
      <c r="AI228" s="261">
        <v>2274933000</v>
      </c>
      <c r="AJ228" s="261">
        <v>2415246000</v>
      </c>
      <c r="AK228" s="262">
        <v>2564213000</v>
      </c>
      <c r="AL228" s="262">
        <v>2415246000</v>
      </c>
      <c r="AM228" s="261">
        <v>2564213000</v>
      </c>
      <c r="AN228" s="261">
        <v>2722368000</v>
      </c>
      <c r="AO228" s="51">
        <v>2560160760</v>
      </c>
      <c r="AP228" s="42">
        <v>2718065780</v>
      </c>
    </row>
    <row r="229" spans="1:42">
      <c r="A229" s="3">
        <f t="shared" si="66"/>
        <v>190</v>
      </c>
      <c r="B229" s="249">
        <v>7</v>
      </c>
      <c r="C229" s="250" t="s">
        <v>183</v>
      </c>
      <c r="D229" s="285">
        <v>20</v>
      </c>
      <c r="E229" s="252"/>
      <c r="F229" s="40" t="s">
        <v>70</v>
      </c>
      <c r="G229" s="253">
        <f t="shared" si="46"/>
        <v>60</v>
      </c>
      <c r="H229" s="253">
        <f t="shared" si="47"/>
        <v>51</v>
      </c>
      <c r="I229" s="254">
        <f t="shared" si="48"/>
        <v>26966806</v>
      </c>
      <c r="J229" s="254">
        <f t="shared" si="49"/>
        <v>2</v>
      </c>
      <c r="K229" s="255">
        <f t="shared" si="50"/>
        <v>0.93</v>
      </c>
      <c r="L229" s="305" t="e">
        <f>SUMIF($AN$4:$AN$22,D229,#REF!)</f>
        <v>#REF!</v>
      </c>
      <c r="M229" s="257" t="e">
        <f t="shared" si="51"/>
        <v>#REF!</v>
      </c>
      <c r="N229" s="257" t="e">
        <f t="shared" si="52"/>
        <v>#REF!</v>
      </c>
      <c r="O229" s="257" t="e">
        <f t="shared" si="53"/>
        <v>#REF!</v>
      </c>
      <c r="P229" s="257" t="e">
        <f t="shared" si="54"/>
        <v>#REF!</v>
      </c>
      <c r="Q229" s="258" t="e">
        <f t="shared" si="55"/>
        <v>#REF!</v>
      </c>
      <c r="R229" s="257" t="e">
        <f t="shared" si="55"/>
        <v>#REF!</v>
      </c>
      <c r="S229" s="257" t="e">
        <f t="shared" si="56"/>
        <v>#REF!</v>
      </c>
      <c r="T229" s="257"/>
      <c r="U229" s="257" t="e">
        <f t="shared" si="57"/>
        <v>#REF!</v>
      </c>
      <c r="V229" s="257" t="e">
        <f t="shared" si="58"/>
        <v>#REF!</v>
      </c>
      <c r="W229" s="257" t="e">
        <f t="shared" si="59"/>
        <v>#REF!</v>
      </c>
      <c r="X229" s="258" t="e">
        <f t="shared" si="60"/>
        <v>#REF!</v>
      </c>
      <c r="Y229" s="258" t="e">
        <f t="shared" si="61"/>
        <v>#REF!</v>
      </c>
      <c r="Z229" s="257" t="e">
        <f t="shared" si="62"/>
        <v>#REF!</v>
      </c>
      <c r="AA229" s="257" t="e">
        <f t="shared" si="63"/>
        <v>#REF!</v>
      </c>
      <c r="AB229" s="257"/>
      <c r="AC229" s="32" t="str">
        <f t="shared" si="64"/>
        <v>BERTAHAP</v>
      </c>
      <c r="AD229" s="259">
        <f t="shared" si="65"/>
        <v>0</v>
      </c>
      <c r="AE229" s="260">
        <v>2</v>
      </c>
      <c r="AF229" s="261"/>
      <c r="AG229" s="257" t="e">
        <f>IF(AF229&gt;#REF!,"LB","KR")</f>
        <v>#REF!</v>
      </c>
      <c r="AH229" s="261">
        <v>1210973000</v>
      </c>
      <c r="AI229" s="261">
        <v>1364960000</v>
      </c>
      <c r="AJ229" s="261">
        <v>1449148000</v>
      </c>
      <c r="AK229" s="262">
        <v>1538528000</v>
      </c>
      <c r="AL229" s="262">
        <v>1449148000</v>
      </c>
      <c r="AM229" s="261">
        <v>1538528000</v>
      </c>
      <c r="AN229" s="261">
        <v>1633421000</v>
      </c>
      <c r="AO229" s="51">
        <v>1536096880</v>
      </c>
      <c r="AP229" s="42">
        <v>1630839680</v>
      </c>
    </row>
    <row r="230" spans="1:42">
      <c r="A230" s="3">
        <f t="shared" si="66"/>
        <v>191</v>
      </c>
      <c r="B230" s="249">
        <v>8</v>
      </c>
      <c r="C230" s="250" t="s">
        <v>183</v>
      </c>
      <c r="D230" s="285">
        <v>22</v>
      </c>
      <c r="E230" s="252"/>
      <c r="F230" s="40" t="s">
        <v>89</v>
      </c>
      <c r="G230" s="253">
        <f t="shared" si="46"/>
        <v>81</v>
      </c>
      <c r="H230" s="253">
        <f t="shared" si="47"/>
        <v>70</v>
      </c>
      <c r="I230" s="254">
        <f t="shared" si="48"/>
        <v>26966806</v>
      </c>
      <c r="J230" s="254">
        <f t="shared" si="49"/>
        <v>4</v>
      </c>
      <c r="K230" s="255">
        <f t="shared" si="50"/>
        <v>0.97</v>
      </c>
      <c r="L230" s="305" t="e">
        <f>SUMIF($AN$4:$AN$22,D230,#REF!)</f>
        <v>#REF!</v>
      </c>
      <c r="M230" s="257" t="e">
        <f t="shared" si="51"/>
        <v>#REF!</v>
      </c>
      <c r="N230" s="257" t="e">
        <f t="shared" si="52"/>
        <v>#REF!</v>
      </c>
      <c r="O230" s="257" t="e">
        <f t="shared" si="53"/>
        <v>#REF!</v>
      </c>
      <c r="P230" s="257" t="e">
        <f t="shared" si="54"/>
        <v>#REF!</v>
      </c>
      <c r="Q230" s="258" t="e">
        <f t="shared" si="55"/>
        <v>#REF!</v>
      </c>
      <c r="R230" s="257" t="e">
        <f t="shared" si="55"/>
        <v>#REF!</v>
      </c>
      <c r="S230" s="257" t="e">
        <f t="shared" si="56"/>
        <v>#REF!</v>
      </c>
      <c r="T230" s="257"/>
      <c r="U230" s="257" t="e">
        <f t="shared" si="57"/>
        <v>#REF!</v>
      </c>
      <c r="V230" s="257" t="e">
        <f t="shared" si="58"/>
        <v>#REF!</v>
      </c>
      <c r="W230" s="257" t="e">
        <f t="shared" si="59"/>
        <v>#REF!</v>
      </c>
      <c r="X230" s="258" t="e">
        <f t="shared" si="60"/>
        <v>#REF!</v>
      </c>
      <c r="Y230" s="258" t="e">
        <f t="shared" si="61"/>
        <v>#REF!</v>
      </c>
      <c r="Z230" s="257" t="e">
        <f t="shared" si="62"/>
        <v>#REF!</v>
      </c>
      <c r="AA230" s="257" t="e">
        <f t="shared" si="63"/>
        <v>#REF!</v>
      </c>
      <c r="AB230" s="257"/>
      <c r="AC230" s="32" t="str">
        <f t="shared" si="64"/>
        <v>BERTAHAP</v>
      </c>
      <c r="AD230" s="259">
        <f t="shared" si="65"/>
        <v>0</v>
      </c>
      <c r="AE230" s="260">
        <v>2</v>
      </c>
      <c r="AF230" s="261"/>
      <c r="AG230" s="257" t="e">
        <f>IF(AF230&gt;#REF!,"LB","KR")</f>
        <v>#REF!</v>
      </c>
      <c r="AH230" s="261">
        <v>1733609000</v>
      </c>
      <c r="AI230" s="261">
        <v>1954054000</v>
      </c>
      <c r="AJ230" s="261">
        <v>2074576000</v>
      </c>
      <c r="AK230" s="262">
        <v>2202531000</v>
      </c>
      <c r="AL230" s="262">
        <v>2074576000</v>
      </c>
      <c r="AM230" s="261">
        <v>2202531000</v>
      </c>
      <c r="AN230" s="261">
        <v>2338378000</v>
      </c>
      <c r="AO230" s="51">
        <v>2199050560</v>
      </c>
      <c r="AP230" s="42">
        <v>2334682860</v>
      </c>
    </row>
    <row r="231" spans="1:42">
      <c r="A231" s="3">
        <f t="shared" si="66"/>
        <v>192</v>
      </c>
      <c r="B231" s="249">
        <v>1</v>
      </c>
      <c r="C231" s="250" t="s">
        <v>184</v>
      </c>
      <c r="D231" s="251" t="s">
        <v>24</v>
      </c>
      <c r="E231" s="252"/>
      <c r="F231" s="40" t="s">
        <v>39</v>
      </c>
      <c r="G231" s="253">
        <f t="shared" si="46"/>
        <v>113</v>
      </c>
      <c r="H231" s="253">
        <f t="shared" si="47"/>
        <v>101</v>
      </c>
      <c r="I231" s="254">
        <f t="shared" si="48"/>
        <v>26966806</v>
      </c>
      <c r="J231" s="254">
        <f t="shared" si="49"/>
        <v>6</v>
      </c>
      <c r="K231" s="255">
        <f t="shared" si="50"/>
        <v>0.95</v>
      </c>
      <c r="L231" s="256" t="e">
        <f>SUMIF($AN$4:$AN$22,D231,#REF!)</f>
        <v>#REF!</v>
      </c>
      <c r="M231" s="257" t="e">
        <f t="shared" si="51"/>
        <v>#REF!</v>
      </c>
      <c r="N231" s="257" t="e">
        <f t="shared" si="52"/>
        <v>#REF!</v>
      </c>
      <c r="O231" s="257" t="e">
        <f t="shared" si="53"/>
        <v>#REF!</v>
      </c>
      <c r="P231" s="257" t="e">
        <f t="shared" si="54"/>
        <v>#REF!</v>
      </c>
      <c r="Q231" s="258" t="e">
        <f t="shared" si="55"/>
        <v>#REF!</v>
      </c>
      <c r="R231" s="257" t="e">
        <f t="shared" si="55"/>
        <v>#REF!</v>
      </c>
      <c r="S231" s="257" t="e">
        <f t="shared" si="56"/>
        <v>#REF!</v>
      </c>
      <c r="T231" s="257"/>
      <c r="U231" s="257" t="e">
        <f t="shared" si="57"/>
        <v>#REF!</v>
      </c>
      <c r="V231" s="257" t="e">
        <f t="shared" si="58"/>
        <v>#REF!</v>
      </c>
      <c r="W231" s="257" t="e">
        <f t="shared" si="59"/>
        <v>#REF!</v>
      </c>
      <c r="X231" s="258" t="e">
        <f t="shared" si="60"/>
        <v>#REF!</v>
      </c>
      <c r="Y231" s="258" t="e">
        <f t="shared" si="61"/>
        <v>#REF!</v>
      </c>
      <c r="Z231" s="257" t="e">
        <f t="shared" si="62"/>
        <v>#REF!</v>
      </c>
      <c r="AA231" s="257" t="e">
        <f t="shared" si="63"/>
        <v>#REF!</v>
      </c>
      <c r="AB231" s="257"/>
      <c r="AC231" s="32" t="str">
        <f t="shared" si="64"/>
        <v>BERTAHAP</v>
      </c>
      <c r="AD231" s="259">
        <f t="shared" si="65"/>
        <v>0</v>
      </c>
      <c r="AE231" s="260">
        <v>2</v>
      </c>
      <c r="AF231" s="261"/>
      <c r="AG231" s="257" t="e">
        <f>IF(AF231&gt;#REF!,"LB","KR")</f>
        <v>#REF!</v>
      </c>
      <c r="AH231" s="261">
        <v>2425991000</v>
      </c>
      <c r="AI231" s="261">
        <v>2734480000</v>
      </c>
      <c r="AJ231" s="261">
        <v>2903136000</v>
      </c>
      <c r="AK231" s="262">
        <v>3082195000</v>
      </c>
      <c r="AL231" s="262">
        <v>2903136000</v>
      </c>
      <c r="AM231" s="261">
        <v>3082195000</v>
      </c>
      <c r="AN231" s="261">
        <v>3272298000</v>
      </c>
      <c r="AO231" s="51">
        <v>3077324160</v>
      </c>
      <c r="AP231" s="42">
        <v>3267126700</v>
      </c>
    </row>
    <row r="232" spans="1:42">
      <c r="A232" s="3">
        <f t="shared" si="66"/>
        <v>193</v>
      </c>
      <c r="B232" s="249">
        <v>2</v>
      </c>
      <c r="C232" s="250" t="s">
        <v>184</v>
      </c>
      <c r="D232" s="251" t="s">
        <v>35</v>
      </c>
      <c r="E232" s="252"/>
      <c r="F232" s="40" t="s">
        <v>42</v>
      </c>
      <c r="G232" s="253">
        <f t="shared" ref="G232:G295" si="67">SUMIF($V$10:$V$28,F232,$AA$10:$AA$28)</f>
        <v>78</v>
      </c>
      <c r="H232" s="253">
        <f t="shared" ref="H232:H298" si="68">SUMIF($V$10:$V$28,F232,$X$10:$X$28)</f>
        <v>66</v>
      </c>
      <c r="I232" s="254">
        <f t="shared" ref="I232:I298" si="69">$I$27</f>
        <v>26966806</v>
      </c>
      <c r="J232" s="254">
        <f t="shared" ref="J232:J298" si="70">SUMIF($AN$4:$AN$22,D232,$AP$4:$AP$22)</f>
        <v>2</v>
      </c>
      <c r="K232" s="255">
        <f t="shared" ref="K232:K295" si="71">IF(J232=$AJ$25,$AI$25,IF(J232=$AJ$26,$AI$26,IF(J232=$AJ$27,$AI$27,IF(J232=$AJ$28,$AI$28,IF(J232=$AJ$29,$AI$29,IF(J232=$AJ$30,$AI$30))))))</f>
        <v>0.93</v>
      </c>
      <c r="L232" s="256" t="e">
        <f>SUMIF($AN$4:$AN$22,D232,#REF!)</f>
        <v>#REF!</v>
      </c>
      <c r="M232" s="257" t="e">
        <f t="shared" ref="M232:M298" si="72">$O232/(1+6%/12)^36</f>
        <v>#REF!</v>
      </c>
      <c r="N232" s="257" t="e">
        <f t="shared" ref="N232:N298" si="73">$O232/(1+6%/12)^12</f>
        <v>#REF!</v>
      </c>
      <c r="O232" s="257" t="e">
        <f t="shared" ref="O232:O298" si="74">$I$27*K232*L232</f>
        <v>#REF!</v>
      </c>
      <c r="P232" s="257" t="e">
        <f t="shared" ref="P232:P298" si="75">$O232*(1+6%/12)^12</f>
        <v>#REF!</v>
      </c>
      <c r="Q232" s="258" t="e">
        <f t="shared" ref="Q232:R298" si="76">O232</f>
        <v>#REF!</v>
      </c>
      <c r="R232" s="257" t="e">
        <f t="shared" si="76"/>
        <v>#REF!</v>
      </c>
      <c r="S232" s="257" t="e">
        <f t="shared" ref="S232:S298" si="77">$O232*(1+6%/12)^24</f>
        <v>#REF!</v>
      </c>
      <c r="T232" s="257"/>
      <c r="U232" s="257" t="e">
        <f t="shared" ref="U232:U298" si="78">M232*H232</f>
        <v>#REF!</v>
      </c>
      <c r="V232" s="257" t="e">
        <f t="shared" ref="V232:V298" si="79">N232*H232</f>
        <v>#REF!</v>
      </c>
      <c r="W232" s="257" t="e">
        <f t="shared" ref="W232:W298" si="80">O232*H232</f>
        <v>#REF!</v>
      </c>
      <c r="X232" s="258" t="e">
        <f t="shared" ref="X232:X298" si="81">P232*H232</f>
        <v>#REF!</v>
      </c>
      <c r="Y232" s="258" t="e">
        <f t="shared" ref="Y232:Y298" si="82">Q232*H232</f>
        <v>#REF!</v>
      </c>
      <c r="Z232" s="257" t="e">
        <f t="shared" ref="Z232:Z298" si="83">R232*H232</f>
        <v>#REF!</v>
      </c>
      <c r="AA232" s="257" t="e">
        <f t="shared" ref="AA232:AA298" si="84">S232*H232</f>
        <v>#REF!</v>
      </c>
      <c r="AB232" s="257"/>
      <c r="AC232" s="32" t="str">
        <f t="shared" ref="AC232:AC298" si="85">IF(AE232=$H$32,$M$32,IF(AE232=$H$33,$M$33,IF(AE232=$H$34,$M$34)))</f>
        <v>BERTAHAP</v>
      </c>
      <c r="AD232" s="259">
        <f t="shared" ref="AD232:AD295" si="86">IF(AC232=$M$32,$N$32,IF(AC232=$M$33,$N$33,$N$34))</f>
        <v>0</v>
      </c>
      <c r="AE232" s="260">
        <v>2</v>
      </c>
      <c r="AF232" s="261"/>
      <c r="AG232" s="257" t="e">
        <f>IF(AF232&gt;#REF!,"LB","KR")</f>
        <v>#REF!</v>
      </c>
      <c r="AH232" s="261">
        <v>1551927000</v>
      </c>
      <c r="AI232" s="261">
        <v>1749269000</v>
      </c>
      <c r="AJ232" s="261">
        <v>1857160000</v>
      </c>
      <c r="AK232" s="262">
        <v>1971706000</v>
      </c>
      <c r="AL232" s="262">
        <v>1857160000</v>
      </c>
      <c r="AM232" s="261">
        <v>1971706000</v>
      </c>
      <c r="AN232" s="261">
        <v>2093316000</v>
      </c>
      <c r="AO232" s="51">
        <v>1968589600</v>
      </c>
      <c r="AP232" s="42">
        <v>2090008360</v>
      </c>
    </row>
    <row r="233" spans="1:42">
      <c r="A233" s="3">
        <f t="shared" ref="A233:A296" si="87">A232+1</f>
        <v>194</v>
      </c>
      <c r="B233" s="249">
        <v>3</v>
      </c>
      <c r="C233" s="250" t="s">
        <v>184</v>
      </c>
      <c r="D233" s="251" t="s">
        <v>41</v>
      </c>
      <c r="E233" s="252"/>
      <c r="F233" s="40" t="s">
        <v>45</v>
      </c>
      <c r="G233" s="253">
        <f t="shared" si="67"/>
        <v>60</v>
      </c>
      <c r="H233" s="253">
        <f t="shared" si="68"/>
        <v>52</v>
      </c>
      <c r="I233" s="254">
        <f t="shared" si="69"/>
        <v>26966806</v>
      </c>
      <c r="J233" s="254">
        <f t="shared" si="70"/>
        <v>2</v>
      </c>
      <c r="K233" s="255">
        <f t="shared" si="71"/>
        <v>0.93</v>
      </c>
      <c r="L233" s="256" t="e">
        <f>SUMIF($AN$4:$AN$22,D233,#REF!)</f>
        <v>#REF!</v>
      </c>
      <c r="M233" s="257" t="e">
        <f t="shared" si="72"/>
        <v>#REF!</v>
      </c>
      <c r="N233" s="257" t="e">
        <f t="shared" si="73"/>
        <v>#REF!</v>
      </c>
      <c r="O233" s="257" t="e">
        <f t="shared" si="74"/>
        <v>#REF!</v>
      </c>
      <c r="P233" s="257" t="e">
        <f t="shared" si="75"/>
        <v>#REF!</v>
      </c>
      <c r="Q233" s="258" t="e">
        <f t="shared" si="76"/>
        <v>#REF!</v>
      </c>
      <c r="R233" s="257" t="e">
        <f t="shared" si="76"/>
        <v>#REF!</v>
      </c>
      <c r="S233" s="257" t="e">
        <f t="shared" si="77"/>
        <v>#REF!</v>
      </c>
      <c r="T233" s="257"/>
      <c r="U233" s="257" t="e">
        <f t="shared" si="78"/>
        <v>#REF!</v>
      </c>
      <c r="V233" s="257" t="e">
        <f t="shared" si="79"/>
        <v>#REF!</v>
      </c>
      <c r="W233" s="257" t="e">
        <f t="shared" si="80"/>
        <v>#REF!</v>
      </c>
      <c r="X233" s="258" t="e">
        <f t="shared" si="81"/>
        <v>#REF!</v>
      </c>
      <c r="Y233" s="258" t="e">
        <f t="shared" si="82"/>
        <v>#REF!</v>
      </c>
      <c r="Z233" s="257" t="e">
        <f t="shared" si="83"/>
        <v>#REF!</v>
      </c>
      <c r="AA233" s="257" t="e">
        <f t="shared" si="84"/>
        <v>#REF!</v>
      </c>
      <c r="AB233" s="257"/>
      <c r="AC233" s="32" t="str">
        <f t="shared" si="85"/>
        <v>BERTAHAP</v>
      </c>
      <c r="AD233" s="259">
        <f t="shared" si="86"/>
        <v>0</v>
      </c>
      <c r="AE233" s="260">
        <v>2</v>
      </c>
      <c r="AF233" s="261"/>
      <c r="AG233" s="257" t="e">
        <f>IF(AF233&gt;#REF!,"LB","KR")</f>
        <v>#REF!</v>
      </c>
      <c r="AH233" s="261">
        <v>1222730000</v>
      </c>
      <c r="AI233" s="261">
        <v>1378212000</v>
      </c>
      <c r="AJ233" s="261">
        <v>1463217000</v>
      </c>
      <c r="AK233" s="262">
        <v>1553465000</v>
      </c>
      <c r="AL233" s="262">
        <v>1463217000</v>
      </c>
      <c r="AM233" s="261">
        <v>1553465000</v>
      </c>
      <c r="AN233" s="261">
        <v>1649280000</v>
      </c>
      <c r="AO233" s="51">
        <v>1551010020</v>
      </c>
      <c r="AP233" s="42">
        <v>1646672900</v>
      </c>
    </row>
    <row r="234" spans="1:42">
      <c r="A234" s="3">
        <f t="shared" si="87"/>
        <v>195</v>
      </c>
      <c r="B234" s="249">
        <v>4</v>
      </c>
      <c r="C234" s="250" t="s">
        <v>184</v>
      </c>
      <c r="D234" s="251">
        <v>10</v>
      </c>
      <c r="E234" s="252"/>
      <c r="F234" s="40" t="s">
        <v>48</v>
      </c>
      <c r="G234" s="253">
        <f t="shared" si="67"/>
        <v>74</v>
      </c>
      <c r="H234" s="253">
        <f t="shared" si="68"/>
        <v>63</v>
      </c>
      <c r="I234" s="254">
        <f t="shared" si="69"/>
        <v>26966806</v>
      </c>
      <c r="J234" s="254">
        <f t="shared" si="70"/>
        <v>2</v>
      </c>
      <c r="K234" s="255">
        <f t="shared" si="71"/>
        <v>0.93</v>
      </c>
      <c r="L234" s="256" t="e">
        <f>SUMIF($AN$4:$AN$22,D234,#REF!)</f>
        <v>#REF!</v>
      </c>
      <c r="M234" s="257" t="e">
        <f t="shared" si="72"/>
        <v>#REF!</v>
      </c>
      <c r="N234" s="257" t="e">
        <f t="shared" si="73"/>
        <v>#REF!</v>
      </c>
      <c r="O234" s="257" t="e">
        <f t="shared" si="74"/>
        <v>#REF!</v>
      </c>
      <c r="P234" s="257" t="e">
        <f t="shared" si="75"/>
        <v>#REF!</v>
      </c>
      <c r="Q234" s="258" t="e">
        <f t="shared" si="76"/>
        <v>#REF!</v>
      </c>
      <c r="R234" s="257" t="e">
        <f t="shared" si="76"/>
        <v>#REF!</v>
      </c>
      <c r="S234" s="257" t="e">
        <f t="shared" si="77"/>
        <v>#REF!</v>
      </c>
      <c r="T234" s="257"/>
      <c r="U234" s="257" t="e">
        <f t="shared" si="78"/>
        <v>#REF!</v>
      </c>
      <c r="V234" s="257" t="e">
        <f t="shared" si="79"/>
        <v>#REF!</v>
      </c>
      <c r="W234" s="257" t="e">
        <f t="shared" si="80"/>
        <v>#REF!</v>
      </c>
      <c r="X234" s="258" t="e">
        <f t="shared" si="81"/>
        <v>#REF!</v>
      </c>
      <c r="Y234" s="258" t="e">
        <f t="shared" si="82"/>
        <v>#REF!</v>
      </c>
      <c r="Z234" s="257" t="e">
        <f t="shared" si="83"/>
        <v>#REF!</v>
      </c>
      <c r="AA234" s="257" t="e">
        <f t="shared" si="84"/>
        <v>#REF!</v>
      </c>
      <c r="AB234" s="257"/>
      <c r="AC234" s="32" t="str">
        <f t="shared" si="85"/>
        <v>BERTAHAP</v>
      </c>
      <c r="AD234" s="259">
        <f t="shared" si="86"/>
        <v>0</v>
      </c>
      <c r="AE234" s="260">
        <v>2</v>
      </c>
      <c r="AF234" s="261"/>
      <c r="AG234" s="257" t="e">
        <f>IF(AF234&gt;#REF!,"LB","KR")</f>
        <v>#REF!</v>
      </c>
      <c r="AH234" s="261">
        <v>1481384000</v>
      </c>
      <c r="AI234" s="261">
        <v>1669757000</v>
      </c>
      <c r="AJ234" s="261">
        <v>1772744000</v>
      </c>
      <c r="AK234" s="262">
        <v>1882083000</v>
      </c>
      <c r="AL234" s="262">
        <v>1772744000</v>
      </c>
      <c r="AM234" s="261">
        <v>1882083000</v>
      </c>
      <c r="AN234" s="261">
        <v>1998166000</v>
      </c>
      <c r="AO234" s="51">
        <v>1879108640</v>
      </c>
      <c r="AP234" s="42">
        <v>1995007980</v>
      </c>
    </row>
    <row r="235" spans="1:42">
      <c r="A235" s="3">
        <f t="shared" si="87"/>
        <v>196</v>
      </c>
      <c r="B235" s="249">
        <v>5</v>
      </c>
      <c r="C235" s="250" t="s">
        <v>184</v>
      </c>
      <c r="D235" s="251">
        <v>16</v>
      </c>
      <c r="E235" s="252"/>
      <c r="F235" s="40" t="s">
        <v>52</v>
      </c>
      <c r="G235" s="253">
        <f t="shared" si="67"/>
        <v>71</v>
      </c>
      <c r="H235" s="253">
        <f t="shared" si="68"/>
        <v>63</v>
      </c>
      <c r="I235" s="254">
        <f t="shared" si="69"/>
        <v>26966806</v>
      </c>
      <c r="J235" s="254">
        <f t="shared" si="70"/>
        <v>2</v>
      </c>
      <c r="K235" s="255">
        <f t="shared" si="71"/>
        <v>0.93</v>
      </c>
      <c r="L235" s="256" t="e">
        <f>SUMIF($AN$4:$AN$22,D235,#REF!)</f>
        <v>#REF!</v>
      </c>
      <c r="M235" s="257" t="e">
        <f t="shared" si="72"/>
        <v>#REF!</v>
      </c>
      <c r="N235" s="257" t="e">
        <f t="shared" si="73"/>
        <v>#REF!</v>
      </c>
      <c r="O235" s="257" t="e">
        <f t="shared" si="74"/>
        <v>#REF!</v>
      </c>
      <c r="P235" s="257" t="e">
        <f t="shared" si="75"/>
        <v>#REF!</v>
      </c>
      <c r="Q235" s="258" t="e">
        <f t="shared" si="76"/>
        <v>#REF!</v>
      </c>
      <c r="R235" s="257" t="e">
        <f t="shared" si="76"/>
        <v>#REF!</v>
      </c>
      <c r="S235" s="257" t="e">
        <f t="shared" si="77"/>
        <v>#REF!</v>
      </c>
      <c r="T235" s="257"/>
      <c r="U235" s="257" t="e">
        <f t="shared" si="78"/>
        <v>#REF!</v>
      </c>
      <c r="V235" s="257" t="e">
        <f t="shared" si="79"/>
        <v>#REF!</v>
      </c>
      <c r="W235" s="257" t="e">
        <f t="shared" si="80"/>
        <v>#REF!</v>
      </c>
      <c r="X235" s="258" t="e">
        <f t="shared" si="81"/>
        <v>#REF!</v>
      </c>
      <c r="Y235" s="258" t="e">
        <f t="shared" si="82"/>
        <v>#REF!</v>
      </c>
      <c r="Z235" s="257" t="e">
        <f t="shared" si="83"/>
        <v>#REF!</v>
      </c>
      <c r="AA235" s="257" t="e">
        <f t="shared" si="84"/>
        <v>#REF!</v>
      </c>
      <c r="AB235" s="257"/>
      <c r="AC235" s="32" t="str">
        <f t="shared" si="85"/>
        <v>BERTAHAP</v>
      </c>
      <c r="AD235" s="259">
        <f t="shared" si="86"/>
        <v>0</v>
      </c>
      <c r="AE235" s="260">
        <v>2</v>
      </c>
      <c r="AF235" s="261"/>
      <c r="AG235" s="257" t="e">
        <f>IF(AF235&gt;#REF!,"LB","KR")</f>
        <v>#REF!</v>
      </c>
      <c r="AH235" s="261">
        <v>1481384000</v>
      </c>
      <c r="AI235" s="261">
        <v>1669757000</v>
      </c>
      <c r="AJ235" s="261">
        <v>1772744000</v>
      </c>
      <c r="AK235" s="262">
        <v>1882083000</v>
      </c>
      <c r="AL235" s="262">
        <v>1772744000</v>
      </c>
      <c r="AM235" s="261">
        <v>1882083000</v>
      </c>
      <c r="AN235" s="261">
        <v>1998166000</v>
      </c>
      <c r="AO235" s="51">
        <v>1879108640</v>
      </c>
      <c r="AP235" s="42">
        <v>1995007980</v>
      </c>
    </row>
    <row r="236" spans="1:42">
      <c r="A236" s="3">
        <f t="shared" si="87"/>
        <v>197</v>
      </c>
      <c r="B236" s="249">
        <v>6</v>
      </c>
      <c r="C236" s="250" t="s">
        <v>184</v>
      </c>
      <c r="D236" s="285">
        <v>18</v>
      </c>
      <c r="E236" s="252"/>
      <c r="F236" s="40" t="s">
        <v>54</v>
      </c>
      <c r="G236" s="253">
        <f t="shared" si="67"/>
        <v>97</v>
      </c>
      <c r="H236" s="253">
        <f t="shared" si="68"/>
        <v>85</v>
      </c>
      <c r="I236" s="254">
        <f t="shared" si="69"/>
        <v>26966806</v>
      </c>
      <c r="J236" s="254">
        <f t="shared" si="70"/>
        <v>2</v>
      </c>
      <c r="K236" s="255">
        <f t="shared" si="71"/>
        <v>0.93</v>
      </c>
      <c r="L236" s="256" t="e">
        <f>SUMIF($AN$4:$AN$22,D236,#REF!)</f>
        <v>#REF!</v>
      </c>
      <c r="M236" s="257" t="e">
        <f t="shared" si="72"/>
        <v>#REF!</v>
      </c>
      <c r="N236" s="257" t="e">
        <f t="shared" si="73"/>
        <v>#REF!</v>
      </c>
      <c r="O236" s="257" t="e">
        <f t="shared" si="74"/>
        <v>#REF!</v>
      </c>
      <c r="P236" s="257" t="e">
        <f t="shared" si="75"/>
        <v>#REF!</v>
      </c>
      <c r="Q236" s="258" t="e">
        <f t="shared" si="76"/>
        <v>#REF!</v>
      </c>
      <c r="R236" s="257" t="e">
        <f t="shared" si="76"/>
        <v>#REF!</v>
      </c>
      <c r="S236" s="257" t="e">
        <f t="shared" si="77"/>
        <v>#REF!</v>
      </c>
      <c r="T236" s="257"/>
      <c r="U236" s="257" t="e">
        <f t="shared" si="78"/>
        <v>#REF!</v>
      </c>
      <c r="V236" s="257" t="e">
        <f t="shared" si="79"/>
        <v>#REF!</v>
      </c>
      <c r="W236" s="257" t="e">
        <f t="shared" si="80"/>
        <v>#REF!</v>
      </c>
      <c r="X236" s="258" t="e">
        <f t="shared" si="81"/>
        <v>#REF!</v>
      </c>
      <c r="Y236" s="258" t="e">
        <f t="shared" si="82"/>
        <v>#REF!</v>
      </c>
      <c r="Z236" s="257" t="e">
        <f t="shared" si="83"/>
        <v>#REF!</v>
      </c>
      <c r="AA236" s="257" t="e">
        <f t="shared" si="84"/>
        <v>#REF!</v>
      </c>
      <c r="AB236" s="257"/>
      <c r="AC236" s="32" t="str">
        <f t="shared" si="85"/>
        <v>BERTAHAP</v>
      </c>
      <c r="AD236" s="259">
        <f t="shared" si="86"/>
        <v>0</v>
      </c>
      <c r="AE236" s="260">
        <v>2</v>
      </c>
      <c r="AF236" s="261"/>
      <c r="AG236" s="257" t="e">
        <f>IF(AF236&gt;#REF!,"LB","KR")</f>
        <v>#REF!</v>
      </c>
      <c r="AH236" s="261">
        <v>1998693000</v>
      </c>
      <c r="AI236" s="261">
        <v>2252846000</v>
      </c>
      <c r="AJ236" s="261">
        <v>2391797000</v>
      </c>
      <c r="AK236" s="262">
        <v>2539318000</v>
      </c>
      <c r="AL236" s="262">
        <v>2391797000</v>
      </c>
      <c r="AM236" s="261">
        <v>2539318000</v>
      </c>
      <c r="AN236" s="261">
        <v>2695937000</v>
      </c>
      <c r="AO236" s="51">
        <v>2535304820</v>
      </c>
      <c r="AP236" s="42">
        <v>2691677080</v>
      </c>
    </row>
    <row r="237" spans="1:42">
      <c r="A237" s="3">
        <f t="shared" si="87"/>
        <v>198</v>
      </c>
      <c r="B237" s="249">
        <v>7</v>
      </c>
      <c r="C237" s="250" t="s">
        <v>184</v>
      </c>
      <c r="D237" s="285">
        <v>20</v>
      </c>
      <c r="E237" s="252"/>
      <c r="F237" s="40" t="s">
        <v>70</v>
      </c>
      <c r="G237" s="253">
        <f t="shared" si="67"/>
        <v>60</v>
      </c>
      <c r="H237" s="253">
        <f t="shared" si="68"/>
        <v>51</v>
      </c>
      <c r="I237" s="254">
        <f t="shared" si="69"/>
        <v>26966806</v>
      </c>
      <c r="J237" s="254">
        <f t="shared" si="70"/>
        <v>2</v>
      </c>
      <c r="K237" s="255">
        <f t="shared" si="71"/>
        <v>0.93</v>
      </c>
      <c r="L237" s="256" t="e">
        <f>SUMIF($AN$4:$AN$22,D237,#REF!)</f>
        <v>#REF!</v>
      </c>
      <c r="M237" s="257" t="e">
        <f t="shared" si="72"/>
        <v>#REF!</v>
      </c>
      <c r="N237" s="257" t="e">
        <f t="shared" si="73"/>
        <v>#REF!</v>
      </c>
      <c r="O237" s="257" t="e">
        <f t="shared" si="74"/>
        <v>#REF!</v>
      </c>
      <c r="P237" s="257" t="e">
        <f t="shared" si="75"/>
        <v>#REF!</v>
      </c>
      <c r="Q237" s="258" t="e">
        <f t="shared" si="76"/>
        <v>#REF!</v>
      </c>
      <c r="R237" s="257" t="e">
        <f t="shared" si="76"/>
        <v>#REF!</v>
      </c>
      <c r="S237" s="257" t="e">
        <f t="shared" si="77"/>
        <v>#REF!</v>
      </c>
      <c r="T237" s="257"/>
      <c r="U237" s="257" t="e">
        <f t="shared" si="78"/>
        <v>#REF!</v>
      </c>
      <c r="V237" s="257" t="e">
        <f t="shared" si="79"/>
        <v>#REF!</v>
      </c>
      <c r="W237" s="257" t="e">
        <f t="shared" si="80"/>
        <v>#REF!</v>
      </c>
      <c r="X237" s="258" t="e">
        <f t="shared" si="81"/>
        <v>#REF!</v>
      </c>
      <c r="Y237" s="258" t="e">
        <f t="shared" si="82"/>
        <v>#REF!</v>
      </c>
      <c r="Z237" s="257" t="e">
        <f t="shared" si="83"/>
        <v>#REF!</v>
      </c>
      <c r="AA237" s="257" t="e">
        <f t="shared" si="84"/>
        <v>#REF!</v>
      </c>
      <c r="AB237" s="257"/>
      <c r="AC237" s="32" t="str">
        <f t="shared" si="85"/>
        <v>BERTAHAP</v>
      </c>
      <c r="AD237" s="259">
        <f t="shared" si="86"/>
        <v>0</v>
      </c>
      <c r="AE237" s="260">
        <v>2</v>
      </c>
      <c r="AF237" s="261"/>
      <c r="AG237" s="257" t="e">
        <f>IF(AF237&gt;#REF!,"LB","KR")</f>
        <v>#REF!</v>
      </c>
      <c r="AH237" s="261">
        <v>1199216000</v>
      </c>
      <c r="AI237" s="261">
        <v>1351708000</v>
      </c>
      <c r="AJ237" s="261">
        <v>1435078000</v>
      </c>
      <c r="AK237" s="262">
        <v>1523591000</v>
      </c>
      <c r="AL237" s="262">
        <v>1435078000</v>
      </c>
      <c r="AM237" s="261">
        <v>1523591000</v>
      </c>
      <c r="AN237" s="261">
        <v>1617563000</v>
      </c>
      <c r="AO237" s="51">
        <v>1521182680</v>
      </c>
      <c r="AP237" s="42">
        <v>1615006460</v>
      </c>
    </row>
    <row r="238" spans="1:42">
      <c r="A238" s="3">
        <f t="shared" si="87"/>
        <v>199</v>
      </c>
      <c r="B238" s="249">
        <v>8</v>
      </c>
      <c r="C238" s="250" t="s">
        <v>184</v>
      </c>
      <c r="D238" s="285">
        <v>22</v>
      </c>
      <c r="E238" s="252"/>
      <c r="F238" s="40" t="s">
        <v>89</v>
      </c>
      <c r="G238" s="253">
        <f t="shared" si="67"/>
        <v>81</v>
      </c>
      <c r="H238" s="253">
        <f t="shared" si="68"/>
        <v>70</v>
      </c>
      <c r="I238" s="254">
        <f t="shared" si="69"/>
        <v>26966806</v>
      </c>
      <c r="J238" s="254">
        <f t="shared" si="70"/>
        <v>4</v>
      </c>
      <c r="K238" s="255">
        <f t="shared" si="71"/>
        <v>0.97</v>
      </c>
      <c r="L238" s="256" t="e">
        <f>SUMIF($AN$4:$AN$22,D238,#REF!)</f>
        <v>#REF!</v>
      </c>
      <c r="M238" s="257" t="e">
        <f t="shared" si="72"/>
        <v>#REF!</v>
      </c>
      <c r="N238" s="257" t="e">
        <f t="shared" si="73"/>
        <v>#REF!</v>
      </c>
      <c r="O238" s="257" t="e">
        <f t="shared" si="74"/>
        <v>#REF!</v>
      </c>
      <c r="P238" s="257" t="e">
        <f t="shared" si="75"/>
        <v>#REF!</v>
      </c>
      <c r="Q238" s="258" t="e">
        <f t="shared" si="76"/>
        <v>#REF!</v>
      </c>
      <c r="R238" s="257" t="e">
        <f t="shared" si="76"/>
        <v>#REF!</v>
      </c>
      <c r="S238" s="257" t="e">
        <f t="shared" si="77"/>
        <v>#REF!</v>
      </c>
      <c r="T238" s="257"/>
      <c r="U238" s="257" t="e">
        <f t="shared" si="78"/>
        <v>#REF!</v>
      </c>
      <c r="V238" s="257" t="e">
        <f t="shared" si="79"/>
        <v>#REF!</v>
      </c>
      <c r="W238" s="257" t="e">
        <f t="shared" si="80"/>
        <v>#REF!</v>
      </c>
      <c r="X238" s="258" t="e">
        <f t="shared" si="81"/>
        <v>#REF!</v>
      </c>
      <c r="Y238" s="258" t="e">
        <f t="shared" si="82"/>
        <v>#REF!</v>
      </c>
      <c r="Z238" s="257" t="e">
        <f t="shared" si="83"/>
        <v>#REF!</v>
      </c>
      <c r="AA238" s="257" t="e">
        <f t="shared" si="84"/>
        <v>#REF!</v>
      </c>
      <c r="AB238" s="257"/>
      <c r="AC238" s="32" t="str">
        <f t="shared" si="85"/>
        <v>BERTAHAP</v>
      </c>
      <c r="AD238" s="259">
        <f t="shared" si="86"/>
        <v>0</v>
      </c>
      <c r="AE238" s="260">
        <v>2</v>
      </c>
      <c r="AF238" s="261"/>
      <c r="AG238" s="257" t="e">
        <f>IF(AF238&gt;#REF!,"LB","KR")</f>
        <v>#REF!</v>
      </c>
      <c r="AH238" s="261">
        <v>1716778000</v>
      </c>
      <c r="AI238" s="261">
        <v>1935083000</v>
      </c>
      <c r="AJ238" s="261">
        <v>2054434000</v>
      </c>
      <c r="AK238" s="262">
        <v>2181147000</v>
      </c>
      <c r="AL238" s="262">
        <v>2054434000</v>
      </c>
      <c r="AM238" s="261">
        <v>2181147000</v>
      </c>
      <c r="AN238" s="261">
        <v>2315676000</v>
      </c>
      <c r="AO238" s="51">
        <v>2177700040</v>
      </c>
      <c r="AP238" s="42">
        <v>2312015820</v>
      </c>
    </row>
    <row r="239" spans="1:42">
      <c r="A239" s="3">
        <f t="shared" si="87"/>
        <v>200</v>
      </c>
      <c r="B239" s="249">
        <v>1</v>
      </c>
      <c r="C239" s="250" t="s">
        <v>185</v>
      </c>
      <c r="D239" s="251" t="s">
        <v>24</v>
      </c>
      <c r="E239" s="252"/>
      <c r="F239" s="40" t="s">
        <v>39</v>
      </c>
      <c r="G239" s="253">
        <f t="shared" si="67"/>
        <v>113</v>
      </c>
      <c r="H239" s="253">
        <f t="shared" si="68"/>
        <v>101</v>
      </c>
      <c r="I239" s="254">
        <f t="shared" si="69"/>
        <v>26966806</v>
      </c>
      <c r="J239" s="254">
        <f t="shared" si="70"/>
        <v>6</v>
      </c>
      <c r="K239" s="255">
        <f t="shared" si="71"/>
        <v>0.95</v>
      </c>
      <c r="L239" s="305" t="e">
        <f>SUMIF($AN$4:$AN$22,D239,#REF!)</f>
        <v>#REF!</v>
      </c>
      <c r="M239" s="257" t="e">
        <f t="shared" si="72"/>
        <v>#REF!</v>
      </c>
      <c r="N239" s="257" t="e">
        <f t="shared" si="73"/>
        <v>#REF!</v>
      </c>
      <c r="O239" s="257" t="e">
        <f t="shared" si="74"/>
        <v>#REF!</v>
      </c>
      <c r="P239" s="257" t="e">
        <f t="shared" si="75"/>
        <v>#REF!</v>
      </c>
      <c r="Q239" s="258" t="e">
        <f t="shared" si="76"/>
        <v>#REF!</v>
      </c>
      <c r="R239" s="257" t="e">
        <f t="shared" si="76"/>
        <v>#REF!</v>
      </c>
      <c r="S239" s="257" t="e">
        <f t="shared" si="77"/>
        <v>#REF!</v>
      </c>
      <c r="T239" s="257"/>
      <c r="U239" s="257" t="e">
        <f t="shared" si="78"/>
        <v>#REF!</v>
      </c>
      <c r="V239" s="257" t="e">
        <f t="shared" si="79"/>
        <v>#REF!</v>
      </c>
      <c r="W239" s="257" t="e">
        <f t="shared" si="80"/>
        <v>#REF!</v>
      </c>
      <c r="X239" s="258" t="e">
        <f t="shared" si="81"/>
        <v>#REF!</v>
      </c>
      <c r="Y239" s="258" t="e">
        <f t="shared" si="82"/>
        <v>#REF!</v>
      </c>
      <c r="Z239" s="257" t="e">
        <f t="shared" si="83"/>
        <v>#REF!</v>
      </c>
      <c r="AA239" s="257" t="e">
        <f t="shared" si="84"/>
        <v>#REF!</v>
      </c>
      <c r="AB239" s="257"/>
      <c r="AC239" s="32" t="str">
        <f t="shared" si="85"/>
        <v>BERTAHAP</v>
      </c>
      <c r="AD239" s="259">
        <f t="shared" si="86"/>
        <v>0</v>
      </c>
      <c r="AE239" s="260">
        <v>2</v>
      </c>
      <c r="AF239" s="261"/>
      <c r="AG239" s="257" t="e">
        <f>IF(AF239&gt;#REF!,"LB","KR")</f>
        <v>#REF!</v>
      </c>
      <c r="AH239" s="261">
        <v>2449775000</v>
      </c>
      <c r="AI239" s="261">
        <v>2761288000</v>
      </c>
      <c r="AJ239" s="261">
        <v>2931598000</v>
      </c>
      <c r="AK239" s="262">
        <v>3112413000</v>
      </c>
      <c r="AL239" s="262">
        <v>2931598000</v>
      </c>
      <c r="AM239" s="261">
        <v>3112413000</v>
      </c>
      <c r="AN239" s="261">
        <v>3304380000</v>
      </c>
      <c r="AO239" s="51">
        <v>3107493880</v>
      </c>
      <c r="AP239" s="42">
        <v>3299157780</v>
      </c>
    </row>
    <row r="240" spans="1:42">
      <c r="A240" s="3">
        <f t="shared" si="87"/>
        <v>201</v>
      </c>
      <c r="B240" s="249">
        <v>2</v>
      </c>
      <c r="C240" s="250" t="s">
        <v>185</v>
      </c>
      <c r="D240" s="251" t="s">
        <v>35</v>
      </c>
      <c r="E240" s="252"/>
      <c r="F240" s="40" t="s">
        <v>42</v>
      </c>
      <c r="G240" s="253">
        <f t="shared" si="67"/>
        <v>78</v>
      </c>
      <c r="H240" s="253">
        <f t="shared" si="68"/>
        <v>66</v>
      </c>
      <c r="I240" s="254">
        <f t="shared" si="69"/>
        <v>26966806</v>
      </c>
      <c r="J240" s="254">
        <f t="shared" si="70"/>
        <v>2</v>
      </c>
      <c r="K240" s="255">
        <f t="shared" si="71"/>
        <v>0.93</v>
      </c>
      <c r="L240" s="305" t="e">
        <f>SUMIF($AN$4:$AN$22,D240,#REF!)</f>
        <v>#REF!</v>
      </c>
      <c r="M240" s="257" t="e">
        <f t="shared" si="72"/>
        <v>#REF!</v>
      </c>
      <c r="N240" s="257" t="e">
        <f t="shared" si="73"/>
        <v>#REF!</v>
      </c>
      <c r="O240" s="257" t="e">
        <f t="shared" si="74"/>
        <v>#REF!</v>
      </c>
      <c r="P240" s="257" t="e">
        <f t="shared" si="75"/>
        <v>#REF!</v>
      </c>
      <c r="Q240" s="258" t="e">
        <f t="shared" si="76"/>
        <v>#REF!</v>
      </c>
      <c r="R240" s="257" t="e">
        <f t="shared" si="76"/>
        <v>#REF!</v>
      </c>
      <c r="S240" s="257" t="e">
        <f t="shared" si="77"/>
        <v>#REF!</v>
      </c>
      <c r="T240" s="257"/>
      <c r="U240" s="257" t="e">
        <f t="shared" si="78"/>
        <v>#REF!</v>
      </c>
      <c r="V240" s="257" t="e">
        <f t="shared" si="79"/>
        <v>#REF!</v>
      </c>
      <c r="W240" s="257" t="e">
        <f t="shared" si="80"/>
        <v>#REF!</v>
      </c>
      <c r="X240" s="258" t="e">
        <f t="shared" si="81"/>
        <v>#REF!</v>
      </c>
      <c r="Y240" s="258" t="e">
        <f t="shared" si="82"/>
        <v>#REF!</v>
      </c>
      <c r="Z240" s="257" t="e">
        <f t="shared" si="83"/>
        <v>#REF!</v>
      </c>
      <c r="AA240" s="257" t="e">
        <f t="shared" si="84"/>
        <v>#REF!</v>
      </c>
      <c r="AB240" s="257"/>
      <c r="AC240" s="32" t="str">
        <f t="shared" si="85"/>
        <v>BERTAHAP</v>
      </c>
      <c r="AD240" s="259">
        <f t="shared" si="86"/>
        <v>0</v>
      </c>
      <c r="AE240" s="260">
        <v>2</v>
      </c>
      <c r="AF240" s="261"/>
      <c r="AG240" s="257" t="e">
        <f>IF(AF240&gt;#REF!,"LB","KR")</f>
        <v>#REF!</v>
      </c>
      <c r="AH240" s="261">
        <v>1567142000</v>
      </c>
      <c r="AI240" s="261">
        <v>1766419000</v>
      </c>
      <c r="AJ240" s="261">
        <v>1875368000</v>
      </c>
      <c r="AK240" s="262">
        <v>1991036000</v>
      </c>
      <c r="AL240" s="262">
        <v>1875368000</v>
      </c>
      <c r="AM240" s="261">
        <v>1991036000</v>
      </c>
      <c r="AN240" s="261">
        <v>2113839000</v>
      </c>
      <c r="AO240" s="51">
        <v>1987890080</v>
      </c>
      <c r="AP240" s="42">
        <v>2110498160</v>
      </c>
    </row>
    <row r="241" spans="1:42">
      <c r="A241" s="3">
        <f t="shared" si="87"/>
        <v>202</v>
      </c>
      <c r="B241" s="249">
        <v>3</v>
      </c>
      <c r="C241" s="250" t="s">
        <v>185</v>
      </c>
      <c r="D241" s="251" t="s">
        <v>41</v>
      </c>
      <c r="E241" s="252"/>
      <c r="F241" s="40" t="s">
        <v>45</v>
      </c>
      <c r="G241" s="253">
        <f t="shared" si="67"/>
        <v>60</v>
      </c>
      <c r="H241" s="253">
        <f t="shared" si="68"/>
        <v>52</v>
      </c>
      <c r="I241" s="254">
        <f t="shared" si="69"/>
        <v>26966806</v>
      </c>
      <c r="J241" s="254">
        <f t="shared" si="70"/>
        <v>2</v>
      </c>
      <c r="K241" s="255">
        <f t="shared" si="71"/>
        <v>0.93</v>
      </c>
      <c r="L241" s="305" t="e">
        <f>SUMIF($AN$4:$AN$22,D241,#REF!)</f>
        <v>#REF!</v>
      </c>
      <c r="M241" s="257" t="e">
        <f t="shared" si="72"/>
        <v>#REF!</v>
      </c>
      <c r="N241" s="257" t="e">
        <f t="shared" si="73"/>
        <v>#REF!</v>
      </c>
      <c r="O241" s="257" t="e">
        <f t="shared" si="74"/>
        <v>#REF!</v>
      </c>
      <c r="P241" s="257" t="e">
        <f t="shared" si="75"/>
        <v>#REF!</v>
      </c>
      <c r="Q241" s="258" t="e">
        <f t="shared" si="76"/>
        <v>#REF!</v>
      </c>
      <c r="R241" s="257" t="e">
        <f t="shared" si="76"/>
        <v>#REF!</v>
      </c>
      <c r="S241" s="257" t="e">
        <f t="shared" si="77"/>
        <v>#REF!</v>
      </c>
      <c r="T241" s="257"/>
      <c r="U241" s="257" t="e">
        <f t="shared" si="78"/>
        <v>#REF!</v>
      </c>
      <c r="V241" s="257" t="e">
        <f t="shared" si="79"/>
        <v>#REF!</v>
      </c>
      <c r="W241" s="257" t="e">
        <f t="shared" si="80"/>
        <v>#REF!</v>
      </c>
      <c r="X241" s="258" t="e">
        <f t="shared" si="81"/>
        <v>#REF!</v>
      </c>
      <c r="Y241" s="258" t="e">
        <f t="shared" si="82"/>
        <v>#REF!</v>
      </c>
      <c r="Z241" s="257" t="e">
        <f t="shared" si="83"/>
        <v>#REF!</v>
      </c>
      <c r="AA241" s="257" t="e">
        <f t="shared" si="84"/>
        <v>#REF!</v>
      </c>
      <c r="AB241" s="257"/>
      <c r="AC241" s="32" t="str">
        <f t="shared" si="85"/>
        <v>BERTAHAP</v>
      </c>
      <c r="AD241" s="259">
        <f t="shared" si="86"/>
        <v>0</v>
      </c>
      <c r="AE241" s="260">
        <v>2</v>
      </c>
      <c r="AF241" s="261"/>
      <c r="AG241" s="257" t="e">
        <f>IF(AF241&gt;#REF!,"LB","KR")</f>
        <v>#REF!</v>
      </c>
      <c r="AH241" s="261">
        <v>1234718000</v>
      </c>
      <c r="AI241" s="261">
        <v>1391724000</v>
      </c>
      <c r="AJ241" s="261">
        <v>1477562000</v>
      </c>
      <c r="AK241" s="262">
        <v>1568695000</v>
      </c>
      <c r="AL241" s="262">
        <v>1477562000</v>
      </c>
      <c r="AM241" s="261">
        <v>1568695000</v>
      </c>
      <c r="AN241" s="261">
        <v>1665449000</v>
      </c>
      <c r="AO241" s="51">
        <v>1566215720</v>
      </c>
      <c r="AP241" s="42">
        <v>1662816700</v>
      </c>
    </row>
    <row r="242" spans="1:42">
      <c r="A242" s="3">
        <f t="shared" si="87"/>
        <v>203</v>
      </c>
      <c r="B242" s="249">
        <v>4</v>
      </c>
      <c r="C242" s="250" t="s">
        <v>185</v>
      </c>
      <c r="D242" s="251">
        <v>10</v>
      </c>
      <c r="E242" s="252"/>
      <c r="F242" s="40" t="s">
        <v>48</v>
      </c>
      <c r="G242" s="253">
        <f t="shared" si="67"/>
        <v>74</v>
      </c>
      <c r="H242" s="253">
        <f t="shared" si="68"/>
        <v>63</v>
      </c>
      <c r="I242" s="254">
        <f t="shared" si="69"/>
        <v>26966806</v>
      </c>
      <c r="J242" s="254">
        <f t="shared" si="70"/>
        <v>2</v>
      </c>
      <c r="K242" s="255">
        <f t="shared" si="71"/>
        <v>0.93</v>
      </c>
      <c r="L242" s="305" t="e">
        <f>SUMIF($AN$4:$AN$22,D242,#REF!)</f>
        <v>#REF!</v>
      </c>
      <c r="M242" s="257" t="e">
        <f t="shared" si="72"/>
        <v>#REF!</v>
      </c>
      <c r="N242" s="257" t="e">
        <f t="shared" si="73"/>
        <v>#REF!</v>
      </c>
      <c r="O242" s="257" t="e">
        <f t="shared" si="74"/>
        <v>#REF!</v>
      </c>
      <c r="P242" s="257" t="e">
        <f t="shared" si="75"/>
        <v>#REF!</v>
      </c>
      <c r="Q242" s="258" t="e">
        <f t="shared" si="76"/>
        <v>#REF!</v>
      </c>
      <c r="R242" s="257" t="e">
        <f t="shared" si="76"/>
        <v>#REF!</v>
      </c>
      <c r="S242" s="257" t="e">
        <f t="shared" si="77"/>
        <v>#REF!</v>
      </c>
      <c r="T242" s="257"/>
      <c r="U242" s="257" t="e">
        <f t="shared" si="78"/>
        <v>#REF!</v>
      </c>
      <c r="V242" s="257" t="e">
        <f t="shared" si="79"/>
        <v>#REF!</v>
      </c>
      <c r="W242" s="257" t="e">
        <f t="shared" si="80"/>
        <v>#REF!</v>
      </c>
      <c r="X242" s="258" t="e">
        <f t="shared" si="81"/>
        <v>#REF!</v>
      </c>
      <c r="Y242" s="258" t="e">
        <f t="shared" si="82"/>
        <v>#REF!</v>
      </c>
      <c r="Z242" s="257" t="e">
        <f t="shared" si="83"/>
        <v>#REF!</v>
      </c>
      <c r="AA242" s="257" t="e">
        <f t="shared" si="84"/>
        <v>#REF!</v>
      </c>
      <c r="AB242" s="257"/>
      <c r="AC242" s="32" t="str">
        <f t="shared" si="85"/>
        <v>BERTAHAP</v>
      </c>
      <c r="AD242" s="259">
        <f t="shared" si="86"/>
        <v>0</v>
      </c>
      <c r="AE242" s="260">
        <v>2</v>
      </c>
      <c r="AF242" s="261"/>
      <c r="AG242" s="257" t="e">
        <f>IF(AF242&gt;#REF!,"LB","KR")</f>
        <v>#REF!</v>
      </c>
      <c r="AH242" s="261">
        <v>1495908000</v>
      </c>
      <c r="AI242" s="261">
        <v>1686127000</v>
      </c>
      <c r="AJ242" s="261">
        <v>1790124000</v>
      </c>
      <c r="AK242" s="262">
        <v>1900535000</v>
      </c>
      <c r="AL242" s="262">
        <v>1790124000</v>
      </c>
      <c r="AM242" s="261">
        <v>1900535000</v>
      </c>
      <c r="AN242" s="261">
        <v>2017755000</v>
      </c>
      <c r="AO242" s="51">
        <v>1897531440</v>
      </c>
      <c r="AP242" s="42">
        <v>2014567100</v>
      </c>
    </row>
    <row r="243" spans="1:42">
      <c r="A243" s="3">
        <f t="shared" si="87"/>
        <v>204</v>
      </c>
      <c r="B243" s="249">
        <v>5</v>
      </c>
      <c r="C243" s="250" t="s">
        <v>185</v>
      </c>
      <c r="D243" s="251">
        <v>16</v>
      </c>
      <c r="E243" s="252"/>
      <c r="F243" s="40" t="s">
        <v>52</v>
      </c>
      <c r="G243" s="253">
        <f t="shared" si="67"/>
        <v>71</v>
      </c>
      <c r="H243" s="253">
        <f t="shared" si="68"/>
        <v>63</v>
      </c>
      <c r="I243" s="254">
        <f t="shared" si="69"/>
        <v>26966806</v>
      </c>
      <c r="J243" s="254">
        <f t="shared" si="70"/>
        <v>2</v>
      </c>
      <c r="K243" s="255">
        <f t="shared" si="71"/>
        <v>0.93</v>
      </c>
      <c r="L243" s="305" t="e">
        <f>SUMIF($AN$4:$AN$22,D243,#REF!)</f>
        <v>#REF!</v>
      </c>
      <c r="M243" s="257" t="e">
        <f t="shared" si="72"/>
        <v>#REF!</v>
      </c>
      <c r="N243" s="257" t="e">
        <f t="shared" si="73"/>
        <v>#REF!</v>
      </c>
      <c r="O243" s="257" t="e">
        <f t="shared" si="74"/>
        <v>#REF!</v>
      </c>
      <c r="P243" s="257" t="e">
        <f t="shared" si="75"/>
        <v>#REF!</v>
      </c>
      <c r="Q243" s="258" t="e">
        <f t="shared" si="76"/>
        <v>#REF!</v>
      </c>
      <c r="R243" s="257" t="e">
        <f t="shared" si="76"/>
        <v>#REF!</v>
      </c>
      <c r="S243" s="257" t="e">
        <f t="shared" si="77"/>
        <v>#REF!</v>
      </c>
      <c r="T243" s="257"/>
      <c r="U243" s="257" t="e">
        <f t="shared" si="78"/>
        <v>#REF!</v>
      </c>
      <c r="V243" s="257" t="e">
        <f t="shared" si="79"/>
        <v>#REF!</v>
      </c>
      <c r="W243" s="257" t="e">
        <f t="shared" si="80"/>
        <v>#REF!</v>
      </c>
      <c r="X243" s="258" t="e">
        <f t="shared" si="81"/>
        <v>#REF!</v>
      </c>
      <c r="Y243" s="258" t="e">
        <f t="shared" si="82"/>
        <v>#REF!</v>
      </c>
      <c r="Z243" s="257" t="e">
        <f t="shared" si="83"/>
        <v>#REF!</v>
      </c>
      <c r="AA243" s="257" t="e">
        <f t="shared" si="84"/>
        <v>#REF!</v>
      </c>
      <c r="AB243" s="257"/>
      <c r="AC243" s="32" t="str">
        <f t="shared" si="85"/>
        <v>BERTAHAP</v>
      </c>
      <c r="AD243" s="259">
        <f t="shared" si="86"/>
        <v>0</v>
      </c>
      <c r="AE243" s="260">
        <v>2</v>
      </c>
      <c r="AF243" s="261"/>
      <c r="AG243" s="257" t="e">
        <f>IF(AF243&gt;#REF!,"LB","KR")</f>
        <v>#REF!</v>
      </c>
      <c r="AH243" s="261">
        <v>1495908000</v>
      </c>
      <c r="AI243" s="261">
        <v>1686127000</v>
      </c>
      <c r="AJ243" s="261">
        <v>1790124000</v>
      </c>
      <c r="AK243" s="262">
        <v>1900535000</v>
      </c>
      <c r="AL243" s="262">
        <v>1790124000</v>
      </c>
      <c r="AM243" s="261">
        <v>1900535000</v>
      </c>
      <c r="AN243" s="261">
        <v>2017755000</v>
      </c>
      <c r="AO243" s="51">
        <v>1897531440</v>
      </c>
      <c r="AP243" s="42">
        <v>2014567100</v>
      </c>
    </row>
    <row r="244" spans="1:42">
      <c r="A244" s="3">
        <f t="shared" si="87"/>
        <v>205</v>
      </c>
      <c r="B244" s="249">
        <v>6</v>
      </c>
      <c r="C244" s="250" t="s">
        <v>185</v>
      </c>
      <c r="D244" s="285">
        <v>18</v>
      </c>
      <c r="E244" s="252"/>
      <c r="F244" s="40" t="s">
        <v>54</v>
      </c>
      <c r="G244" s="253">
        <f t="shared" si="67"/>
        <v>97</v>
      </c>
      <c r="H244" s="253">
        <f t="shared" si="68"/>
        <v>85</v>
      </c>
      <c r="I244" s="254">
        <f t="shared" si="69"/>
        <v>26966806</v>
      </c>
      <c r="J244" s="254">
        <f t="shared" si="70"/>
        <v>2</v>
      </c>
      <c r="K244" s="255">
        <f t="shared" si="71"/>
        <v>0.93</v>
      </c>
      <c r="L244" s="305" t="e">
        <f>SUMIF($AN$4:$AN$22,D244,#REF!)</f>
        <v>#REF!</v>
      </c>
      <c r="M244" s="257" t="e">
        <f t="shared" si="72"/>
        <v>#REF!</v>
      </c>
      <c r="N244" s="257" t="e">
        <f t="shared" si="73"/>
        <v>#REF!</v>
      </c>
      <c r="O244" s="257" t="e">
        <f t="shared" si="74"/>
        <v>#REF!</v>
      </c>
      <c r="P244" s="257" t="e">
        <f t="shared" si="75"/>
        <v>#REF!</v>
      </c>
      <c r="Q244" s="258" t="e">
        <f t="shared" si="76"/>
        <v>#REF!</v>
      </c>
      <c r="R244" s="257" t="e">
        <f t="shared" si="76"/>
        <v>#REF!</v>
      </c>
      <c r="S244" s="257" t="e">
        <f t="shared" si="77"/>
        <v>#REF!</v>
      </c>
      <c r="T244" s="257"/>
      <c r="U244" s="257" t="e">
        <f t="shared" si="78"/>
        <v>#REF!</v>
      </c>
      <c r="V244" s="257" t="e">
        <f t="shared" si="79"/>
        <v>#REF!</v>
      </c>
      <c r="W244" s="257" t="e">
        <f t="shared" si="80"/>
        <v>#REF!</v>
      </c>
      <c r="X244" s="258" t="e">
        <f t="shared" si="81"/>
        <v>#REF!</v>
      </c>
      <c r="Y244" s="258" t="e">
        <f t="shared" si="82"/>
        <v>#REF!</v>
      </c>
      <c r="Z244" s="257" t="e">
        <f t="shared" si="83"/>
        <v>#REF!</v>
      </c>
      <c r="AA244" s="257" t="e">
        <f t="shared" si="84"/>
        <v>#REF!</v>
      </c>
      <c r="AB244" s="257"/>
      <c r="AC244" s="32" t="str">
        <f t="shared" si="85"/>
        <v>BERTAHAP</v>
      </c>
      <c r="AD244" s="259">
        <f t="shared" si="86"/>
        <v>0</v>
      </c>
      <c r="AE244" s="260">
        <v>2</v>
      </c>
      <c r="AF244" s="261"/>
      <c r="AG244" s="257" t="e">
        <f>IF(AF244&gt;#REF!,"LB","KR")</f>
        <v>#REF!</v>
      </c>
      <c r="AH244" s="261">
        <v>2018288000</v>
      </c>
      <c r="AI244" s="261">
        <v>2274933000</v>
      </c>
      <c r="AJ244" s="261">
        <v>2415246000</v>
      </c>
      <c r="AK244" s="262">
        <v>2564213000</v>
      </c>
      <c r="AL244" s="262">
        <v>2415246000</v>
      </c>
      <c r="AM244" s="261">
        <v>2564213000</v>
      </c>
      <c r="AN244" s="261">
        <v>2722368000</v>
      </c>
      <c r="AO244" s="51">
        <v>2560160760</v>
      </c>
      <c r="AP244" s="42">
        <v>2718065780</v>
      </c>
    </row>
    <row r="245" spans="1:42">
      <c r="A245" s="3">
        <f t="shared" si="87"/>
        <v>206</v>
      </c>
      <c r="B245" s="249">
        <v>7</v>
      </c>
      <c r="C245" s="250" t="s">
        <v>185</v>
      </c>
      <c r="D245" s="285">
        <v>20</v>
      </c>
      <c r="E245" s="252"/>
      <c r="F245" s="40" t="s">
        <v>70</v>
      </c>
      <c r="G245" s="253">
        <f t="shared" si="67"/>
        <v>60</v>
      </c>
      <c r="H245" s="253">
        <f t="shared" si="68"/>
        <v>51</v>
      </c>
      <c r="I245" s="254">
        <f t="shared" si="69"/>
        <v>26966806</v>
      </c>
      <c r="J245" s="254">
        <f t="shared" si="70"/>
        <v>2</v>
      </c>
      <c r="K245" s="255">
        <f t="shared" si="71"/>
        <v>0.93</v>
      </c>
      <c r="L245" s="305" t="e">
        <f>SUMIF($AN$4:$AN$22,D245,#REF!)</f>
        <v>#REF!</v>
      </c>
      <c r="M245" s="257" t="e">
        <f t="shared" si="72"/>
        <v>#REF!</v>
      </c>
      <c r="N245" s="257" t="e">
        <f t="shared" si="73"/>
        <v>#REF!</v>
      </c>
      <c r="O245" s="257" t="e">
        <f t="shared" si="74"/>
        <v>#REF!</v>
      </c>
      <c r="P245" s="257" t="e">
        <f t="shared" si="75"/>
        <v>#REF!</v>
      </c>
      <c r="Q245" s="258" t="e">
        <f t="shared" si="76"/>
        <v>#REF!</v>
      </c>
      <c r="R245" s="257" t="e">
        <f t="shared" si="76"/>
        <v>#REF!</v>
      </c>
      <c r="S245" s="257" t="e">
        <f t="shared" si="77"/>
        <v>#REF!</v>
      </c>
      <c r="T245" s="257"/>
      <c r="U245" s="257" t="e">
        <f t="shared" si="78"/>
        <v>#REF!</v>
      </c>
      <c r="V245" s="257" t="e">
        <f t="shared" si="79"/>
        <v>#REF!</v>
      </c>
      <c r="W245" s="257" t="e">
        <f t="shared" si="80"/>
        <v>#REF!</v>
      </c>
      <c r="X245" s="258" t="e">
        <f t="shared" si="81"/>
        <v>#REF!</v>
      </c>
      <c r="Y245" s="258" t="e">
        <f t="shared" si="82"/>
        <v>#REF!</v>
      </c>
      <c r="Z245" s="257" t="e">
        <f t="shared" si="83"/>
        <v>#REF!</v>
      </c>
      <c r="AA245" s="257" t="e">
        <f t="shared" si="84"/>
        <v>#REF!</v>
      </c>
      <c r="AB245" s="257"/>
      <c r="AC245" s="32" t="str">
        <f t="shared" si="85"/>
        <v>BERTAHAP</v>
      </c>
      <c r="AD245" s="259">
        <f t="shared" si="86"/>
        <v>0</v>
      </c>
      <c r="AE245" s="260">
        <v>2</v>
      </c>
      <c r="AF245" s="261"/>
      <c r="AG245" s="257" t="e">
        <f>IF(AF245&gt;#REF!,"LB","KR")</f>
        <v>#REF!</v>
      </c>
      <c r="AH245" s="261">
        <v>1210973000</v>
      </c>
      <c r="AI245" s="261">
        <v>1364960000</v>
      </c>
      <c r="AJ245" s="261">
        <v>1449148000</v>
      </c>
      <c r="AK245" s="262">
        <v>1538528000</v>
      </c>
      <c r="AL245" s="262">
        <v>1449148000</v>
      </c>
      <c r="AM245" s="261">
        <v>1538528000</v>
      </c>
      <c r="AN245" s="261">
        <v>1633421000</v>
      </c>
      <c r="AO245" s="51">
        <v>1536096880</v>
      </c>
      <c r="AP245" s="42">
        <v>1630839680</v>
      </c>
    </row>
    <row r="246" spans="1:42">
      <c r="A246" s="3">
        <f t="shared" si="87"/>
        <v>207</v>
      </c>
      <c r="B246" s="249">
        <v>8</v>
      </c>
      <c r="C246" s="250" t="s">
        <v>185</v>
      </c>
      <c r="D246" s="285">
        <v>22</v>
      </c>
      <c r="E246" s="252"/>
      <c r="F246" s="40" t="s">
        <v>89</v>
      </c>
      <c r="G246" s="253">
        <f t="shared" si="67"/>
        <v>81</v>
      </c>
      <c r="H246" s="253">
        <f t="shared" si="68"/>
        <v>70</v>
      </c>
      <c r="I246" s="254">
        <f t="shared" si="69"/>
        <v>26966806</v>
      </c>
      <c r="J246" s="254">
        <f t="shared" si="70"/>
        <v>4</v>
      </c>
      <c r="K246" s="255">
        <f t="shared" si="71"/>
        <v>0.97</v>
      </c>
      <c r="L246" s="305" t="e">
        <f>SUMIF($AN$4:$AN$22,D246,#REF!)</f>
        <v>#REF!</v>
      </c>
      <c r="M246" s="257" t="e">
        <f t="shared" si="72"/>
        <v>#REF!</v>
      </c>
      <c r="N246" s="257" t="e">
        <f t="shared" si="73"/>
        <v>#REF!</v>
      </c>
      <c r="O246" s="257" t="e">
        <f t="shared" si="74"/>
        <v>#REF!</v>
      </c>
      <c r="P246" s="257" t="e">
        <f t="shared" si="75"/>
        <v>#REF!</v>
      </c>
      <c r="Q246" s="258" t="e">
        <f t="shared" si="76"/>
        <v>#REF!</v>
      </c>
      <c r="R246" s="257" t="e">
        <f t="shared" si="76"/>
        <v>#REF!</v>
      </c>
      <c r="S246" s="257" t="e">
        <f t="shared" si="77"/>
        <v>#REF!</v>
      </c>
      <c r="T246" s="257"/>
      <c r="U246" s="257" t="e">
        <f t="shared" si="78"/>
        <v>#REF!</v>
      </c>
      <c r="V246" s="257" t="e">
        <f t="shared" si="79"/>
        <v>#REF!</v>
      </c>
      <c r="W246" s="257" t="e">
        <f t="shared" si="80"/>
        <v>#REF!</v>
      </c>
      <c r="X246" s="258" t="e">
        <f t="shared" si="81"/>
        <v>#REF!</v>
      </c>
      <c r="Y246" s="258" t="e">
        <f t="shared" si="82"/>
        <v>#REF!</v>
      </c>
      <c r="Z246" s="257" t="e">
        <f t="shared" si="83"/>
        <v>#REF!</v>
      </c>
      <c r="AA246" s="257" t="e">
        <f t="shared" si="84"/>
        <v>#REF!</v>
      </c>
      <c r="AB246" s="257"/>
      <c r="AC246" s="32" t="str">
        <f t="shared" si="85"/>
        <v>BERTAHAP</v>
      </c>
      <c r="AD246" s="259">
        <f t="shared" si="86"/>
        <v>0</v>
      </c>
      <c r="AE246" s="260">
        <v>2</v>
      </c>
      <c r="AF246" s="261"/>
      <c r="AG246" s="257" t="e">
        <f>IF(AF246&gt;#REF!,"LB","KR")</f>
        <v>#REF!</v>
      </c>
      <c r="AH246" s="261">
        <v>1733609000</v>
      </c>
      <c r="AI246" s="261">
        <v>1954054000</v>
      </c>
      <c r="AJ246" s="261">
        <v>2074576000</v>
      </c>
      <c r="AK246" s="262">
        <v>2202531000</v>
      </c>
      <c r="AL246" s="262">
        <v>2074576000</v>
      </c>
      <c r="AM246" s="261">
        <v>2202531000</v>
      </c>
      <c r="AN246" s="261">
        <v>2338378000</v>
      </c>
      <c r="AO246" s="51">
        <v>2199050560</v>
      </c>
      <c r="AP246" s="42">
        <v>2334682860</v>
      </c>
    </row>
    <row r="247" spans="1:42">
      <c r="A247" s="3">
        <f t="shared" si="87"/>
        <v>208</v>
      </c>
      <c r="B247" s="249">
        <v>1</v>
      </c>
      <c r="C247" s="250" t="s">
        <v>186</v>
      </c>
      <c r="D247" s="251" t="s">
        <v>24</v>
      </c>
      <c r="E247" s="252"/>
      <c r="F247" s="40" t="s">
        <v>39</v>
      </c>
      <c r="G247" s="253">
        <f t="shared" si="67"/>
        <v>113</v>
      </c>
      <c r="H247" s="253">
        <f t="shared" si="68"/>
        <v>101</v>
      </c>
      <c r="I247" s="254">
        <f t="shared" si="69"/>
        <v>26966806</v>
      </c>
      <c r="J247" s="254">
        <f t="shared" si="70"/>
        <v>6</v>
      </c>
      <c r="K247" s="255">
        <f t="shared" si="71"/>
        <v>0.95</v>
      </c>
      <c r="L247" s="256" t="e">
        <f>SUMIF($AN$4:$AN$22,D247,#REF!)</f>
        <v>#REF!</v>
      </c>
      <c r="M247" s="257" t="e">
        <f t="shared" si="72"/>
        <v>#REF!</v>
      </c>
      <c r="N247" s="257" t="e">
        <f t="shared" si="73"/>
        <v>#REF!</v>
      </c>
      <c r="O247" s="257" t="e">
        <f t="shared" si="74"/>
        <v>#REF!</v>
      </c>
      <c r="P247" s="257" t="e">
        <f t="shared" si="75"/>
        <v>#REF!</v>
      </c>
      <c r="Q247" s="258" t="e">
        <f t="shared" si="76"/>
        <v>#REF!</v>
      </c>
      <c r="R247" s="257" t="e">
        <f t="shared" si="76"/>
        <v>#REF!</v>
      </c>
      <c r="S247" s="257" t="e">
        <f t="shared" si="77"/>
        <v>#REF!</v>
      </c>
      <c r="T247" s="257"/>
      <c r="U247" s="257" t="e">
        <f t="shared" si="78"/>
        <v>#REF!</v>
      </c>
      <c r="V247" s="257" t="e">
        <f t="shared" si="79"/>
        <v>#REF!</v>
      </c>
      <c r="W247" s="257" t="e">
        <f t="shared" si="80"/>
        <v>#REF!</v>
      </c>
      <c r="X247" s="258" t="e">
        <f t="shared" si="81"/>
        <v>#REF!</v>
      </c>
      <c r="Y247" s="258" t="e">
        <f t="shared" si="82"/>
        <v>#REF!</v>
      </c>
      <c r="Z247" s="257" t="e">
        <f t="shared" si="83"/>
        <v>#REF!</v>
      </c>
      <c r="AA247" s="257" t="e">
        <f t="shared" si="84"/>
        <v>#REF!</v>
      </c>
      <c r="AB247" s="257"/>
      <c r="AC247" s="32" t="str">
        <f t="shared" si="85"/>
        <v>BERTAHAP</v>
      </c>
      <c r="AD247" s="259">
        <f t="shared" si="86"/>
        <v>0</v>
      </c>
      <c r="AE247" s="260">
        <v>2</v>
      </c>
      <c r="AF247" s="261"/>
      <c r="AG247" s="257" t="e">
        <f>IF(AF247&gt;#REF!,"LB","KR")</f>
        <v>#REF!</v>
      </c>
      <c r="AH247" s="261">
        <v>2414099000</v>
      </c>
      <c r="AI247" s="261">
        <v>2721075000</v>
      </c>
      <c r="AJ247" s="261">
        <v>2888905000</v>
      </c>
      <c r="AK247" s="262">
        <v>3067087000</v>
      </c>
      <c r="AL247" s="262">
        <v>2888905000</v>
      </c>
      <c r="AM247" s="261">
        <v>3067087000</v>
      </c>
      <c r="AN247" s="261">
        <v>3256258000</v>
      </c>
      <c r="AO247" s="51">
        <v>3062239300</v>
      </c>
      <c r="AP247" s="42">
        <v>3251112220</v>
      </c>
    </row>
    <row r="248" spans="1:42">
      <c r="A248" s="3">
        <f t="shared" si="87"/>
        <v>209</v>
      </c>
      <c r="B248" s="249">
        <v>2</v>
      </c>
      <c r="C248" s="250" t="s">
        <v>186</v>
      </c>
      <c r="D248" s="251" t="s">
        <v>35</v>
      </c>
      <c r="E248" s="252"/>
      <c r="F248" s="40" t="s">
        <v>42</v>
      </c>
      <c r="G248" s="253">
        <f t="shared" si="67"/>
        <v>78</v>
      </c>
      <c r="H248" s="253">
        <f t="shared" si="68"/>
        <v>66</v>
      </c>
      <c r="I248" s="254">
        <f t="shared" si="69"/>
        <v>26966806</v>
      </c>
      <c r="J248" s="254">
        <f t="shared" si="70"/>
        <v>2</v>
      </c>
      <c r="K248" s="255">
        <f t="shared" si="71"/>
        <v>0.93</v>
      </c>
      <c r="L248" s="256" t="e">
        <f>SUMIF($AN$4:$AN$22,D248,#REF!)</f>
        <v>#REF!</v>
      </c>
      <c r="M248" s="257" t="e">
        <f t="shared" si="72"/>
        <v>#REF!</v>
      </c>
      <c r="N248" s="257" t="e">
        <f t="shared" si="73"/>
        <v>#REF!</v>
      </c>
      <c r="O248" s="257" t="e">
        <f t="shared" si="74"/>
        <v>#REF!</v>
      </c>
      <c r="P248" s="257" t="e">
        <f t="shared" si="75"/>
        <v>#REF!</v>
      </c>
      <c r="Q248" s="258" t="e">
        <f t="shared" si="76"/>
        <v>#REF!</v>
      </c>
      <c r="R248" s="257" t="e">
        <f t="shared" si="76"/>
        <v>#REF!</v>
      </c>
      <c r="S248" s="257" t="e">
        <f t="shared" si="77"/>
        <v>#REF!</v>
      </c>
      <c r="T248" s="257"/>
      <c r="U248" s="257" t="e">
        <f t="shared" si="78"/>
        <v>#REF!</v>
      </c>
      <c r="V248" s="257" t="e">
        <f t="shared" si="79"/>
        <v>#REF!</v>
      </c>
      <c r="W248" s="257" t="e">
        <f t="shared" si="80"/>
        <v>#REF!</v>
      </c>
      <c r="X248" s="258" t="e">
        <f t="shared" si="81"/>
        <v>#REF!</v>
      </c>
      <c r="Y248" s="258" t="e">
        <f t="shared" si="82"/>
        <v>#REF!</v>
      </c>
      <c r="Z248" s="257" t="e">
        <f t="shared" si="83"/>
        <v>#REF!</v>
      </c>
      <c r="AA248" s="257" t="e">
        <f t="shared" si="84"/>
        <v>#REF!</v>
      </c>
      <c r="AB248" s="257"/>
      <c r="AC248" s="32" t="str">
        <f t="shared" si="85"/>
        <v>BERTAHAP</v>
      </c>
      <c r="AD248" s="259">
        <f t="shared" si="86"/>
        <v>0</v>
      </c>
      <c r="AE248" s="260">
        <v>2</v>
      </c>
      <c r="AF248" s="261"/>
      <c r="AG248" s="257" t="e">
        <f>IF(AF248&gt;#REF!,"LB","KR")</f>
        <v>#REF!</v>
      </c>
      <c r="AH248" s="261">
        <v>1544319000</v>
      </c>
      <c r="AI248" s="261">
        <v>1740694000</v>
      </c>
      <c r="AJ248" s="261">
        <v>1848056000</v>
      </c>
      <c r="AK248" s="262">
        <v>1962041000</v>
      </c>
      <c r="AL248" s="262">
        <v>1848056000</v>
      </c>
      <c r="AM248" s="261">
        <v>1962041000</v>
      </c>
      <c r="AN248" s="261">
        <v>2083055000</v>
      </c>
      <c r="AO248" s="51">
        <v>1958939360</v>
      </c>
      <c r="AP248" s="42">
        <v>2079763460</v>
      </c>
    </row>
    <row r="249" spans="1:42">
      <c r="A249" s="3">
        <f t="shared" si="87"/>
        <v>210</v>
      </c>
      <c r="B249" s="249">
        <v>3</v>
      </c>
      <c r="C249" s="250" t="s">
        <v>186</v>
      </c>
      <c r="D249" s="251" t="s">
        <v>41</v>
      </c>
      <c r="E249" s="252"/>
      <c r="F249" s="40" t="s">
        <v>45</v>
      </c>
      <c r="G249" s="253">
        <f t="shared" si="67"/>
        <v>60</v>
      </c>
      <c r="H249" s="253">
        <f t="shared" si="68"/>
        <v>52</v>
      </c>
      <c r="I249" s="254">
        <f t="shared" si="69"/>
        <v>26966806</v>
      </c>
      <c r="J249" s="254">
        <f t="shared" si="70"/>
        <v>2</v>
      </c>
      <c r="K249" s="255">
        <f t="shared" si="71"/>
        <v>0.93</v>
      </c>
      <c r="L249" s="256" t="e">
        <f>SUMIF($AN$4:$AN$22,D249,#REF!)</f>
        <v>#REF!</v>
      </c>
      <c r="M249" s="257" t="e">
        <f t="shared" si="72"/>
        <v>#REF!</v>
      </c>
      <c r="N249" s="257" t="e">
        <f t="shared" si="73"/>
        <v>#REF!</v>
      </c>
      <c r="O249" s="257" t="e">
        <f t="shared" si="74"/>
        <v>#REF!</v>
      </c>
      <c r="P249" s="257" t="e">
        <f t="shared" si="75"/>
        <v>#REF!</v>
      </c>
      <c r="Q249" s="258" t="e">
        <f t="shared" si="76"/>
        <v>#REF!</v>
      </c>
      <c r="R249" s="257" t="e">
        <f t="shared" si="76"/>
        <v>#REF!</v>
      </c>
      <c r="S249" s="257" t="e">
        <f t="shared" si="77"/>
        <v>#REF!</v>
      </c>
      <c r="T249" s="257"/>
      <c r="U249" s="257" t="e">
        <f t="shared" si="78"/>
        <v>#REF!</v>
      </c>
      <c r="V249" s="257" t="e">
        <f t="shared" si="79"/>
        <v>#REF!</v>
      </c>
      <c r="W249" s="257" t="e">
        <f t="shared" si="80"/>
        <v>#REF!</v>
      </c>
      <c r="X249" s="258" t="e">
        <f t="shared" si="81"/>
        <v>#REF!</v>
      </c>
      <c r="Y249" s="258" t="e">
        <f t="shared" si="82"/>
        <v>#REF!</v>
      </c>
      <c r="Z249" s="257" t="e">
        <f t="shared" si="83"/>
        <v>#REF!</v>
      </c>
      <c r="AA249" s="257" t="e">
        <f t="shared" si="84"/>
        <v>#REF!</v>
      </c>
      <c r="AB249" s="257"/>
      <c r="AC249" s="32" t="str">
        <f t="shared" si="85"/>
        <v>BERTAHAP</v>
      </c>
      <c r="AD249" s="259">
        <f t="shared" si="86"/>
        <v>0</v>
      </c>
      <c r="AE249" s="260">
        <v>2</v>
      </c>
      <c r="AF249" s="261"/>
      <c r="AG249" s="257" t="e">
        <f>IF(AF249&gt;#REF!,"LB","KR")</f>
        <v>#REF!</v>
      </c>
      <c r="AH249" s="261">
        <v>1216736000</v>
      </c>
      <c r="AI249" s="261">
        <v>1371456000</v>
      </c>
      <c r="AJ249" s="261">
        <v>1456045000</v>
      </c>
      <c r="AK249" s="262">
        <v>1545850000</v>
      </c>
      <c r="AL249" s="262">
        <v>1456045000</v>
      </c>
      <c r="AM249" s="261">
        <v>1545850000</v>
      </c>
      <c r="AN249" s="261">
        <v>1641195000</v>
      </c>
      <c r="AO249" s="51">
        <v>1543407700</v>
      </c>
      <c r="AP249" s="42">
        <v>1638601000</v>
      </c>
    </row>
    <row r="250" spans="1:42">
      <c r="A250" s="3">
        <f t="shared" si="87"/>
        <v>211</v>
      </c>
      <c r="B250" s="249">
        <v>4</v>
      </c>
      <c r="C250" s="250" t="s">
        <v>186</v>
      </c>
      <c r="D250" s="251">
        <v>10</v>
      </c>
      <c r="E250" s="252"/>
      <c r="F250" s="40" t="s">
        <v>48</v>
      </c>
      <c r="G250" s="253">
        <f t="shared" si="67"/>
        <v>74</v>
      </c>
      <c r="H250" s="253">
        <f t="shared" si="68"/>
        <v>63</v>
      </c>
      <c r="I250" s="254">
        <f t="shared" si="69"/>
        <v>26966806</v>
      </c>
      <c r="J250" s="254">
        <f t="shared" si="70"/>
        <v>2</v>
      </c>
      <c r="K250" s="255">
        <f t="shared" si="71"/>
        <v>0.93</v>
      </c>
      <c r="L250" s="256" t="e">
        <f>SUMIF($AN$4:$AN$22,D250,#REF!)</f>
        <v>#REF!</v>
      </c>
      <c r="M250" s="257" t="e">
        <f t="shared" si="72"/>
        <v>#REF!</v>
      </c>
      <c r="N250" s="257" t="e">
        <f t="shared" si="73"/>
        <v>#REF!</v>
      </c>
      <c r="O250" s="257" t="e">
        <f t="shared" si="74"/>
        <v>#REF!</v>
      </c>
      <c r="P250" s="257" t="e">
        <f t="shared" si="75"/>
        <v>#REF!</v>
      </c>
      <c r="Q250" s="258" t="e">
        <f t="shared" si="76"/>
        <v>#REF!</v>
      </c>
      <c r="R250" s="257" t="e">
        <f t="shared" si="76"/>
        <v>#REF!</v>
      </c>
      <c r="S250" s="257" t="e">
        <f t="shared" si="77"/>
        <v>#REF!</v>
      </c>
      <c r="T250" s="257"/>
      <c r="U250" s="257" t="e">
        <f t="shared" si="78"/>
        <v>#REF!</v>
      </c>
      <c r="V250" s="257" t="e">
        <f t="shared" si="79"/>
        <v>#REF!</v>
      </c>
      <c r="W250" s="257" t="e">
        <f t="shared" si="80"/>
        <v>#REF!</v>
      </c>
      <c r="X250" s="258" t="e">
        <f t="shared" si="81"/>
        <v>#REF!</v>
      </c>
      <c r="Y250" s="258" t="e">
        <f t="shared" si="82"/>
        <v>#REF!</v>
      </c>
      <c r="Z250" s="257" t="e">
        <f t="shared" si="83"/>
        <v>#REF!</v>
      </c>
      <c r="AA250" s="257" t="e">
        <f t="shared" si="84"/>
        <v>#REF!</v>
      </c>
      <c r="AB250" s="257"/>
      <c r="AC250" s="32" t="str">
        <f t="shared" si="85"/>
        <v>BERTAHAP</v>
      </c>
      <c r="AD250" s="259">
        <f t="shared" si="86"/>
        <v>0</v>
      </c>
      <c r="AE250" s="260">
        <v>2</v>
      </c>
      <c r="AF250" s="261"/>
      <c r="AG250" s="257" t="e">
        <f>IF(AF250&gt;#REF!,"LB","KR")</f>
        <v>#REF!</v>
      </c>
      <c r="AH250" s="261">
        <v>1474123000</v>
      </c>
      <c r="AI250" s="261">
        <v>1661572000</v>
      </c>
      <c r="AJ250" s="261">
        <v>1764054000</v>
      </c>
      <c r="AK250" s="262">
        <v>1872857000</v>
      </c>
      <c r="AL250" s="262">
        <v>1764054000</v>
      </c>
      <c r="AM250" s="261">
        <v>1872857000</v>
      </c>
      <c r="AN250" s="261">
        <v>1988371000</v>
      </c>
      <c r="AO250" s="51">
        <v>1869897240</v>
      </c>
      <c r="AP250" s="42">
        <v>1985228420</v>
      </c>
    </row>
    <row r="251" spans="1:42">
      <c r="A251" s="3">
        <f t="shared" si="87"/>
        <v>212</v>
      </c>
      <c r="B251" s="249">
        <v>5</v>
      </c>
      <c r="C251" s="250" t="s">
        <v>186</v>
      </c>
      <c r="D251" s="285">
        <v>12</v>
      </c>
      <c r="E251" s="252"/>
      <c r="F251" s="40" t="s">
        <v>50</v>
      </c>
      <c r="G251" s="253">
        <f t="shared" si="67"/>
        <v>67</v>
      </c>
      <c r="H251" s="253">
        <f t="shared" si="68"/>
        <v>57</v>
      </c>
      <c r="I251" s="254">
        <f t="shared" si="69"/>
        <v>26966806</v>
      </c>
      <c r="J251" s="254">
        <f t="shared" si="70"/>
        <v>2</v>
      </c>
      <c r="K251" s="255">
        <f t="shared" si="71"/>
        <v>0.93</v>
      </c>
      <c r="L251" s="256" t="e">
        <f>SUMIF($AN$4:$AN$22,D251,#REF!)</f>
        <v>#REF!</v>
      </c>
      <c r="M251" s="257" t="e">
        <f t="shared" si="72"/>
        <v>#REF!</v>
      </c>
      <c r="N251" s="257" t="e">
        <f t="shared" si="73"/>
        <v>#REF!</v>
      </c>
      <c r="O251" s="257" t="e">
        <f t="shared" si="74"/>
        <v>#REF!</v>
      </c>
      <c r="P251" s="257" t="e">
        <f t="shared" si="75"/>
        <v>#REF!</v>
      </c>
      <c r="Q251" s="258" t="e">
        <f t="shared" si="76"/>
        <v>#REF!</v>
      </c>
      <c r="R251" s="257" t="e">
        <f t="shared" si="76"/>
        <v>#REF!</v>
      </c>
      <c r="S251" s="257" t="e">
        <f t="shared" si="77"/>
        <v>#REF!</v>
      </c>
      <c r="T251" s="257"/>
      <c r="U251" s="257" t="e">
        <f t="shared" si="78"/>
        <v>#REF!</v>
      </c>
      <c r="V251" s="257" t="e">
        <f t="shared" si="79"/>
        <v>#REF!</v>
      </c>
      <c r="W251" s="257" t="e">
        <f t="shared" si="80"/>
        <v>#REF!</v>
      </c>
      <c r="X251" s="258" t="e">
        <f t="shared" si="81"/>
        <v>#REF!</v>
      </c>
      <c r="Y251" s="258" t="e">
        <f t="shared" si="82"/>
        <v>#REF!</v>
      </c>
      <c r="Z251" s="257" t="e">
        <f t="shared" si="83"/>
        <v>#REF!</v>
      </c>
      <c r="AA251" s="257" t="e">
        <f t="shared" si="84"/>
        <v>#REF!</v>
      </c>
      <c r="AB251" s="257"/>
      <c r="AC251" s="32" t="str">
        <f t="shared" si="85"/>
        <v>BERTAHAP</v>
      </c>
      <c r="AD251" s="259">
        <f t="shared" si="86"/>
        <v>0</v>
      </c>
      <c r="AE251" s="260">
        <v>2</v>
      </c>
      <c r="AF251" s="261"/>
      <c r="AG251" s="257" t="e">
        <f>IF(AF251&gt;#REF!,"LB","KR")</f>
        <v>#REF!</v>
      </c>
      <c r="AH251" s="261">
        <v>1333730000</v>
      </c>
      <c r="AI251" s="261">
        <v>1503327000</v>
      </c>
      <c r="AJ251" s="261">
        <v>1596049000</v>
      </c>
      <c r="AK251" s="262">
        <v>1694490000</v>
      </c>
      <c r="AL251" s="262">
        <v>1596049000</v>
      </c>
      <c r="AM251" s="261">
        <v>1694490000</v>
      </c>
      <c r="AN251" s="261">
        <v>1799002000</v>
      </c>
      <c r="AO251" s="51">
        <v>1691811940</v>
      </c>
      <c r="AP251" s="42">
        <v>1796159400</v>
      </c>
    </row>
    <row r="252" spans="1:42">
      <c r="A252" s="3">
        <f t="shared" si="87"/>
        <v>213</v>
      </c>
      <c r="B252" s="249">
        <v>6</v>
      </c>
      <c r="C252" s="250" t="s">
        <v>186</v>
      </c>
      <c r="D252" s="251">
        <v>16</v>
      </c>
      <c r="E252" s="252"/>
      <c r="F252" s="40" t="s">
        <v>52</v>
      </c>
      <c r="G252" s="253">
        <f t="shared" si="67"/>
        <v>71</v>
      </c>
      <c r="H252" s="253">
        <f t="shared" si="68"/>
        <v>63</v>
      </c>
      <c r="I252" s="254">
        <f t="shared" si="69"/>
        <v>26966806</v>
      </c>
      <c r="J252" s="254">
        <f t="shared" si="70"/>
        <v>2</v>
      </c>
      <c r="K252" s="255">
        <f t="shared" si="71"/>
        <v>0.93</v>
      </c>
      <c r="L252" s="256" t="e">
        <f>SUMIF($AN$4:$AN$22,D252,#REF!)</f>
        <v>#REF!</v>
      </c>
      <c r="M252" s="257" t="e">
        <f t="shared" si="72"/>
        <v>#REF!</v>
      </c>
      <c r="N252" s="257" t="e">
        <f t="shared" si="73"/>
        <v>#REF!</v>
      </c>
      <c r="O252" s="257" t="e">
        <f t="shared" si="74"/>
        <v>#REF!</v>
      </c>
      <c r="P252" s="257" t="e">
        <f t="shared" si="75"/>
        <v>#REF!</v>
      </c>
      <c r="Q252" s="258" t="e">
        <f t="shared" si="76"/>
        <v>#REF!</v>
      </c>
      <c r="R252" s="257" t="e">
        <f t="shared" si="76"/>
        <v>#REF!</v>
      </c>
      <c r="S252" s="257" t="e">
        <f t="shared" si="77"/>
        <v>#REF!</v>
      </c>
      <c r="T252" s="257"/>
      <c r="U252" s="257" t="e">
        <f t="shared" si="78"/>
        <v>#REF!</v>
      </c>
      <c r="V252" s="257" t="e">
        <f t="shared" si="79"/>
        <v>#REF!</v>
      </c>
      <c r="W252" s="257" t="e">
        <f t="shared" si="80"/>
        <v>#REF!</v>
      </c>
      <c r="X252" s="258" t="e">
        <f t="shared" si="81"/>
        <v>#REF!</v>
      </c>
      <c r="Y252" s="258" t="e">
        <f t="shared" si="82"/>
        <v>#REF!</v>
      </c>
      <c r="Z252" s="257" t="e">
        <f t="shared" si="83"/>
        <v>#REF!</v>
      </c>
      <c r="AA252" s="257" t="e">
        <f t="shared" si="84"/>
        <v>#REF!</v>
      </c>
      <c r="AB252" s="257"/>
      <c r="AC252" s="32" t="str">
        <f t="shared" si="85"/>
        <v>BERTAHAP</v>
      </c>
      <c r="AD252" s="259">
        <f t="shared" si="86"/>
        <v>0</v>
      </c>
      <c r="AE252" s="260">
        <v>2</v>
      </c>
      <c r="AF252" s="261"/>
      <c r="AG252" s="257" t="e">
        <f>IF(AF252&gt;#REF!,"LB","KR")</f>
        <v>#REF!</v>
      </c>
      <c r="AH252" s="261">
        <v>1474123000</v>
      </c>
      <c r="AI252" s="261">
        <v>1661572000</v>
      </c>
      <c r="AJ252" s="261">
        <v>1764054000</v>
      </c>
      <c r="AK252" s="262">
        <v>1872857000</v>
      </c>
      <c r="AL252" s="262">
        <v>1764054000</v>
      </c>
      <c r="AM252" s="261">
        <v>1872857000</v>
      </c>
      <c r="AN252" s="261">
        <v>1988371000</v>
      </c>
      <c r="AO252" s="51">
        <v>1869897240</v>
      </c>
      <c r="AP252" s="42">
        <v>1985228420</v>
      </c>
    </row>
    <row r="253" spans="1:42">
      <c r="A253" s="3">
        <f t="shared" si="87"/>
        <v>214</v>
      </c>
      <c r="B253" s="249">
        <v>7</v>
      </c>
      <c r="C253" s="250" t="s">
        <v>186</v>
      </c>
      <c r="D253" s="285">
        <v>18</v>
      </c>
      <c r="E253" s="252"/>
      <c r="F253" s="40" t="s">
        <v>54</v>
      </c>
      <c r="G253" s="253">
        <f t="shared" si="67"/>
        <v>97</v>
      </c>
      <c r="H253" s="253">
        <f t="shared" si="68"/>
        <v>85</v>
      </c>
      <c r="I253" s="254">
        <f t="shared" si="69"/>
        <v>26966806</v>
      </c>
      <c r="J253" s="254">
        <f t="shared" si="70"/>
        <v>2</v>
      </c>
      <c r="K253" s="255">
        <f t="shared" si="71"/>
        <v>0.93</v>
      </c>
      <c r="L253" s="256" t="e">
        <f>SUMIF($AN$4:$AN$22,D253,#REF!)</f>
        <v>#REF!</v>
      </c>
      <c r="M253" s="257" t="e">
        <f t="shared" si="72"/>
        <v>#REF!</v>
      </c>
      <c r="N253" s="257" t="e">
        <f t="shared" si="73"/>
        <v>#REF!</v>
      </c>
      <c r="O253" s="257" t="e">
        <f t="shared" si="74"/>
        <v>#REF!</v>
      </c>
      <c r="P253" s="257" t="e">
        <f t="shared" si="75"/>
        <v>#REF!</v>
      </c>
      <c r="Q253" s="258" t="e">
        <f t="shared" si="76"/>
        <v>#REF!</v>
      </c>
      <c r="R253" s="257" t="e">
        <f t="shared" si="76"/>
        <v>#REF!</v>
      </c>
      <c r="S253" s="257" t="e">
        <f t="shared" si="77"/>
        <v>#REF!</v>
      </c>
      <c r="T253" s="257"/>
      <c r="U253" s="257" t="e">
        <f t="shared" si="78"/>
        <v>#REF!</v>
      </c>
      <c r="V253" s="257" t="e">
        <f t="shared" si="79"/>
        <v>#REF!</v>
      </c>
      <c r="W253" s="257" t="e">
        <f t="shared" si="80"/>
        <v>#REF!</v>
      </c>
      <c r="X253" s="258" t="e">
        <f t="shared" si="81"/>
        <v>#REF!</v>
      </c>
      <c r="Y253" s="258" t="e">
        <f t="shared" si="82"/>
        <v>#REF!</v>
      </c>
      <c r="Z253" s="257" t="e">
        <f t="shared" si="83"/>
        <v>#REF!</v>
      </c>
      <c r="AA253" s="257" t="e">
        <f t="shared" si="84"/>
        <v>#REF!</v>
      </c>
      <c r="AB253" s="257"/>
      <c r="AC253" s="32" t="str">
        <f t="shared" si="85"/>
        <v>BERTAHAP</v>
      </c>
      <c r="AD253" s="259">
        <f t="shared" si="86"/>
        <v>0</v>
      </c>
      <c r="AE253" s="260">
        <v>2</v>
      </c>
      <c r="AF253" s="261"/>
      <c r="AG253" s="257" t="e">
        <f>IF(AF253&gt;#REF!,"LB","KR")</f>
        <v>#REF!</v>
      </c>
      <c r="AH253" s="261">
        <v>1988896000</v>
      </c>
      <c r="AI253" s="261">
        <v>2241803000</v>
      </c>
      <c r="AJ253" s="261">
        <v>2380073000</v>
      </c>
      <c r="AK253" s="262">
        <v>2526870000</v>
      </c>
      <c r="AL253" s="262">
        <v>2380073000</v>
      </c>
      <c r="AM253" s="261">
        <v>2526870000</v>
      </c>
      <c r="AN253" s="261">
        <v>2682722000</v>
      </c>
      <c r="AO253" s="51">
        <v>2522877380</v>
      </c>
      <c r="AP253" s="42">
        <v>2678482200</v>
      </c>
    </row>
    <row r="254" spans="1:42">
      <c r="A254" s="3">
        <f t="shared" si="87"/>
        <v>215</v>
      </c>
      <c r="B254" s="249">
        <v>8</v>
      </c>
      <c r="C254" s="250" t="s">
        <v>186</v>
      </c>
      <c r="D254" s="285">
        <v>20</v>
      </c>
      <c r="E254" s="252"/>
      <c r="F254" s="40" t="s">
        <v>70</v>
      </c>
      <c r="G254" s="253">
        <f t="shared" si="67"/>
        <v>60</v>
      </c>
      <c r="H254" s="253">
        <f t="shared" si="68"/>
        <v>51</v>
      </c>
      <c r="I254" s="254">
        <f t="shared" si="69"/>
        <v>26966806</v>
      </c>
      <c r="J254" s="254">
        <f t="shared" si="70"/>
        <v>2</v>
      </c>
      <c r="K254" s="255">
        <f t="shared" si="71"/>
        <v>0.93</v>
      </c>
      <c r="L254" s="256" t="e">
        <f>SUMIF($AN$4:$AN$22,D254,#REF!)</f>
        <v>#REF!</v>
      </c>
      <c r="M254" s="257" t="e">
        <f t="shared" si="72"/>
        <v>#REF!</v>
      </c>
      <c r="N254" s="257" t="e">
        <f t="shared" si="73"/>
        <v>#REF!</v>
      </c>
      <c r="O254" s="257" t="e">
        <f t="shared" si="74"/>
        <v>#REF!</v>
      </c>
      <c r="P254" s="257" t="e">
        <f t="shared" si="75"/>
        <v>#REF!</v>
      </c>
      <c r="Q254" s="258" t="e">
        <f t="shared" si="76"/>
        <v>#REF!</v>
      </c>
      <c r="R254" s="257" t="e">
        <f t="shared" si="76"/>
        <v>#REF!</v>
      </c>
      <c r="S254" s="257" t="e">
        <f t="shared" si="77"/>
        <v>#REF!</v>
      </c>
      <c r="T254" s="257"/>
      <c r="U254" s="257" t="e">
        <f t="shared" si="78"/>
        <v>#REF!</v>
      </c>
      <c r="V254" s="257" t="e">
        <f t="shared" si="79"/>
        <v>#REF!</v>
      </c>
      <c r="W254" s="257" t="e">
        <f t="shared" si="80"/>
        <v>#REF!</v>
      </c>
      <c r="X254" s="258" t="e">
        <f t="shared" si="81"/>
        <v>#REF!</v>
      </c>
      <c r="Y254" s="258" t="e">
        <f t="shared" si="82"/>
        <v>#REF!</v>
      </c>
      <c r="Z254" s="257" t="e">
        <f t="shared" si="83"/>
        <v>#REF!</v>
      </c>
      <c r="AA254" s="257" t="e">
        <f t="shared" si="84"/>
        <v>#REF!</v>
      </c>
      <c r="AB254" s="257"/>
      <c r="AC254" s="32" t="str">
        <f t="shared" si="85"/>
        <v>BERTAHAP</v>
      </c>
      <c r="AD254" s="259">
        <f t="shared" si="86"/>
        <v>0</v>
      </c>
      <c r="AE254" s="260">
        <v>2</v>
      </c>
      <c r="AF254" s="261"/>
      <c r="AG254" s="257" t="e">
        <f>IF(AF254&gt;#REF!,"LB","KR")</f>
        <v>#REF!</v>
      </c>
      <c r="AH254" s="261">
        <v>1193338000</v>
      </c>
      <c r="AI254" s="261">
        <v>1345082000</v>
      </c>
      <c r="AJ254" s="261">
        <v>1428044000</v>
      </c>
      <c r="AK254" s="262">
        <v>1516122000</v>
      </c>
      <c r="AL254" s="262">
        <v>1428044000</v>
      </c>
      <c r="AM254" s="261">
        <v>1516122000</v>
      </c>
      <c r="AN254" s="261">
        <v>1609633000</v>
      </c>
      <c r="AO254" s="51">
        <v>1513726640</v>
      </c>
      <c r="AP254" s="42">
        <v>1607089320</v>
      </c>
    </row>
    <row r="255" spans="1:42">
      <c r="A255" s="3">
        <f t="shared" si="87"/>
        <v>216</v>
      </c>
      <c r="B255" s="249">
        <v>9</v>
      </c>
      <c r="C255" s="250" t="s">
        <v>186</v>
      </c>
      <c r="D255" s="285">
        <v>22</v>
      </c>
      <c r="E255" s="252"/>
      <c r="F255" s="40" t="s">
        <v>89</v>
      </c>
      <c r="G255" s="253">
        <f t="shared" si="67"/>
        <v>81</v>
      </c>
      <c r="H255" s="253">
        <f t="shared" si="68"/>
        <v>70</v>
      </c>
      <c r="I255" s="254">
        <f t="shared" si="69"/>
        <v>26966806</v>
      </c>
      <c r="J255" s="254">
        <f t="shared" si="70"/>
        <v>4</v>
      </c>
      <c r="K255" s="255">
        <f t="shared" si="71"/>
        <v>0.97</v>
      </c>
      <c r="L255" s="256" t="e">
        <f>SUMIF($AN$4:$AN$22,D255,#REF!)</f>
        <v>#REF!</v>
      </c>
      <c r="M255" s="257" t="e">
        <f t="shared" si="72"/>
        <v>#REF!</v>
      </c>
      <c r="N255" s="257" t="e">
        <f t="shared" si="73"/>
        <v>#REF!</v>
      </c>
      <c r="O255" s="257" t="e">
        <f t="shared" si="74"/>
        <v>#REF!</v>
      </c>
      <c r="P255" s="257" t="e">
        <f t="shared" si="75"/>
        <v>#REF!</v>
      </c>
      <c r="Q255" s="258" t="e">
        <f t="shared" si="76"/>
        <v>#REF!</v>
      </c>
      <c r="R255" s="257" t="e">
        <f t="shared" si="76"/>
        <v>#REF!</v>
      </c>
      <c r="S255" s="257" t="e">
        <f t="shared" si="77"/>
        <v>#REF!</v>
      </c>
      <c r="T255" s="257"/>
      <c r="U255" s="257" t="e">
        <f t="shared" si="78"/>
        <v>#REF!</v>
      </c>
      <c r="V255" s="257" t="e">
        <f t="shared" si="79"/>
        <v>#REF!</v>
      </c>
      <c r="W255" s="257" t="e">
        <f t="shared" si="80"/>
        <v>#REF!</v>
      </c>
      <c r="X255" s="258" t="e">
        <f t="shared" si="81"/>
        <v>#REF!</v>
      </c>
      <c r="Y255" s="258" t="e">
        <f t="shared" si="82"/>
        <v>#REF!</v>
      </c>
      <c r="Z255" s="257" t="e">
        <f t="shared" si="83"/>
        <v>#REF!</v>
      </c>
      <c r="AA255" s="257" t="e">
        <f t="shared" si="84"/>
        <v>#REF!</v>
      </c>
      <c r="AB255" s="257"/>
      <c r="AC255" s="32" t="str">
        <f t="shared" si="85"/>
        <v>BERTAHAP</v>
      </c>
      <c r="AD255" s="259">
        <f t="shared" si="86"/>
        <v>0</v>
      </c>
      <c r="AE255" s="260">
        <v>2</v>
      </c>
      <c r="AF255" s="261"/>
      <c r="AG255" s="257" t="e">
        <f>IF(AF255&gt;#REF!,"LB","KR")</f>
        <v>#REF!</v>
      </c>
      <c r="AH255" s="261">
        <v>1708362000</v>
      </c>
      <c r="AI255" s="261">
        <v>1925597000</v>
      </c>
      <c r="AJ255" s="261">
        <v>2044364000</v>
      </c>
      <c r="AK255" s="262">
        <v>2170455000</v>
      </c>
      <c r="AL255" s="262">
        <v>2044364000</v>
      </c>
      <c r="AM255" s="261">
        <v>2170455000</v>
      </c>
      <c r="AN255" s="261">
        <v>2304324000</v>
      </c>
      <c r="AO255" s="51">
        <v>2167025840</v>
      </c>
      <c r="AP255" s="42">
        <v>2300682300</v>
      </c>
    </row>
    <row r="256" spans="1:42">
      <c r="A256" s="3">
        <f t="shared" si="87"/>
        <v>217</v>
      </c>
      <c r="B256" s="249">
        <v>1</v>
      </c>
      <c r="C256" s="250" t="s">
        <v>187</v>
      </c>
      <c r="D256" s="251" t="s">
        <v>24</v>
      </c>
      <c r="E256" s="252"/>
      <c r="F256" s="40" t="s">
        <v>39</v>
      </c>
      <c r="G256" s="253">
        <f t="shared" si="67"/>
        <v>113</v>
      </c>
      <c r="H256" s="253">
        <f t="shared" si="68"/>
        <v>101</v>
      </c>
      <c r="I256" s="254">
        <f t="shared" si="69"/>
        <v>26966806</v>
      </c>
      <c r="J256" s="254">
        <f t="shared" si="70"/>
        <v>6</v>
      </c>
      <c r="K256" s="255">
        <f t="shared" si="71"/>
        <v>0.95</v>
      </c>
      <c r="L256" s="256" t="e">
        <f>SUMIF($AN$4:$AN$22,D256,#REF!)</f>
        <v>#REF!</v>
      </c>
      <c r="M256" s="257" t="e">
        <f t="shared" si="72"/>
        <v>#REF!</v>
      </c>
      <c r="N256" s="257" t="e">
        <f t="shared" si="73"/>
        <v>#REF!</v>
      </c>
      <c r="O256" s="257" t="e">
        <f t="shared" si="74"/>
        <v>#REF!</v>
      </c>
      <c r="P256" s="257" t="e">
        <f t="shared" si="75"/>
        <v>#REF!</v>
      </c>
      <c r="Q256" s="258" t="e">
        <f t="shared" si="76"/>
        <v>#REF!</v>
      </c>
      <c r="R256" s="257" t="e">
        <f t="shared" si="76"/>
        <v>#REF!</v>
      </c>
      <c r="S256" s="257" t="e">
        <f t="shared" si="77"/>
        <v>#REF!</v>
      </c>
      <c r="T256" s="257"/>
      <c r="U256" s="257" t="e">
        <f t="shared" si="78"/>
        <v>#REF!</v>
      </c>
      <c r="V256" s="257" t="e">
        <f t="shared" si="79"/>
        <v>#REF!</v>
      </c>
      <c r="W256" s="257" t="e">
        <f t="shared" si="80"/>
        <v>#REF!</v>
      </c>
      <c r="X256" s="258" t="e">
        <f t="shared" si="81"/>
        <v>#REF!</v>
      </c>
      <c r="Y256" s="258" t="e">
        <f t="shared" si="82"/>
        <v>#REF!</v>
      </c>
      <c r="Z256" s="257" t="e">
        <f t="shared" si="83"/>
        <v>#REF!</v>
      </c>
      <c r="AA256" s="257" t="e">
        <f t="shared" si="84"/>
        <v>#REF!</v>
      </c>
      <c r="AB256" s="257"/>
      <c r="AC256" s="32" t="str">
        <f t="shared" si="85"/>
        <v>BERTAHAP</v>
      </c>
      <c r="AD256" s="259">
        <f t="shared" si="86"/>
        <v>0</v>
      </c>
      <c r="AE256" s="260">
        <v>2</v>
      </c>
      <c r="AF256" s="261"/>
      <c r="AG256" s="257" t="e">
        <f>IF(AF256&gt;#REF!,"LB","KR")</f>
        <v>#REF!</v>
      </c>
      <c r="AH256" s="261">
        <v>2414099000</v>
      </c>
      <c r="AI256" s="261">
        <v>2721075000</v>
      </c>
      <c r="AJ256" s="261">
        <v>2888905000</v>
      </c>
      <c r="AK256" s="262">
        <v>3067087000</v>
      </c>
      <c r="AL256" s="262">
        <v>2888905000</v>
      </c>
      <c r="AM256" s="261">
        <v>3067087000</v>
      </c>
      <c r="AN256" s="261">
        <v>3256258000</v>
      </c>
      <c r="AO256" s="51">
        <v>3062239300</v>
      </c>
      <c r="AP256" s="42">
        <v>3251112220</v>
      </c>
    </row>
    <row r="257" spans="1:42">
      <c r="A257" s="3">
        <f t="shared" si="87"/>
        <v>218</v>
      </c>
      <c r="B257" s="249">
        <v>2</v>
      </c>
      <c r="C257" s="250" t="s">
        <v>187</v>
      </c>
      <c r="D257" s="251" t="s">
        <v>35</v>
      </c>
      <c r="E257" s="252"/>
      <c r="F257" s="40" t="s">
        <v>42</v>
      </c>
      <c r="G257" s="253">
        <f t="shared" si="67"/>
        <v>78</v>
      </c>
      <c r="H257" s="253">
        <f t="shared" si="68"/>
        <v>66</v>
      </c>
      <c r="I257" s="254">
        <f t="shared" si="69"/>
        <v>26966806</v>
      </c>
      <c r="J257" s="254">
        <f t="shared" si="70"/>
        <v>2</v>
      </c>
      <c r="K257" s="255">
        <f t="shared" si="71"/>
        <v>0.93</v>
      </c>
      <c r="L257" s="256" t="e">
        <f>SUMIF($AN$4:$AN$22,D257,#REF!)</f>
        <v>#REF!</v>
      </c>
      <c r="M257" s="257" t="e">
        <f t="shared" si="72"/>
        <v>#REF!</v>
      </c>
      <c r="N257" s="257" t="e">
        <f t="shared" si="73"/>
        <v>#REF!</v>
      </c>
      <c r="O257" s="257" t="e">
        <f t="shared" si="74"/>
        <v>#REF!</v>
      </c>
      <c r="P257" s="257" t="e">
        <f t="shared" si="75"/>
        <v>#REF!</v>
      </c>
      <c r="Q257" s="258" t="e">
        <f t="shared" si="76"/>
        <v>#REF!</v>
      </c>
      <c r="R257" s="257" t="e">
        <f t="shared" si="76"/>
        <v>#REF!</v>
      </c>
      <c r="S257" s="257" t="e">
        <f t="shared" si="77"/>
        <v>#REF!</v>
      </c>
      <c r="T257" s="257"/>
      <c r="U257" s="257" t="e">
        <f t="shared" si="78"/>
        <v>#REF!</v>
      </c>
      <c r="V257" s="257" t="e">
        <f t="shared" si="79"/>
        <v>#REF!</v>
      </c>
      <c r="W257" s="257" t="e">
        <f t="shared" si="80"/>
        <v>#REF!</v>
      </c>
      <c r="X257" s="258" t="e">
        <f t="shared" si="81"/>
        <v>#REF!</v>
      </c>
      <c r="Y257" s="258" t="e">
        <f t="shared" si="82"/>
        <v>#REF!</v>
      </c>
      <c r="Z257" s="257" t="e">
        <f t="shared" si="83"/>
        <v>#REF!</v>
      </c>
      <c r="AA257" s="257" t="e">
        <f t="shared" si="84"/>
        <v>#REF!</v>
      </c>
      <c r="AB257" s="257"/>
      <c r="AC257" s="32" t="str">
        <f t="shared" si="85"/>
        <v>BERTAHAP</v>
      </c>
      <c r="AD257" s="259">
        <f t="shared" si="86"/>
        <v>0</v>
      </c>
      <c r="AE257" s="260">
        <v>2</v>
      </c>
      <c r="AF257" s="261"/>
      <c r="AG257" s="257" t="e">
        <f>IF(AF257&gt;#REF!,"LB","KR")</f>
        <v>#REF!</v>
      </c>
      <c r="AH257" s="261">
        <v>1544319000</v>
      </c>
      <c r="AI257" s="261">
        <v>1740694000</v>
      </c>
      <c r="AJ257" s="261">
        <v>1848056000</v>
      </c>
      <c r="AK257" s="262">
        <v>1962041000</v>
      </c>
      <c r="AL257" s="262">
        <v>1848056000</v>
      </c>
      <c r="AM257" s="261">
        <v>1962041000</v>
      </c>
      <c r="AN257" s="261">
        <v>2083055000</v>
      </c>
      <c r="AO257" s="51">
        <v>1958939360</v>
      </c>
      <c r="AP257" s="42">
        <v>2079763460</v>
      </c>
    </row>
    <row r="258" spans="1:42">
      <c r="A258" s="3">
        <f t="shared" si="87"/>
        <v>219</v>
      </c>
      <c r="B258" s="249">
        <v>3</v>
      </c>
      <c r="C258" s="250" t="s">
        <v>187</v>
      </c>
      <c r="D258" s="251" t="s">
        <v>41</v>
      </c>
      <c r="E258" s="252"/>
      <c r="F258" s="40" t="s">
        <v>45</v>
      </c>
      <c r="G258" s="253">
        <f t="shared" si="67"/>
        <v>60</v>
      </c>
      <c r="H258" s="253">
        <f t="shared" si="68"/>
        <v>52</v>
      </c>
      <c r="I258" s="254">
        <f t="shared" si="69"/>
        <v>26966806</v>
      </c>
      <c r="J258" s="254">
        <f t="shared" si="70"/>
        <v>2</v>
      </c>
      <c r="K258" s="255">
        <f t="shared" si="71"/>
        <v>0.93</v>
      </c>
      <c r="L258" s="256" t="e">
        <f>SUMIF($AN$4:$AN$22,D258,#REF!)</f>
        <v>#REF!</v>
      </c>
      <c r="M258" s="257" t="e">
        <f t="shared" si="72"/>
        <v>#REF!</v>
      </c>
      <c r="N258" s="257" t="e">
        <f t="shared" si="73"/>
        <v>#REF!</v>
      </c>
      <c r="O258" s="257" t="e">
        <f t="shared" si="74"/>
        <v>#REF!</v>
      </c>
      <c r="P258" s="257" t="e">
        <f t="shared" si="75"/>
        <v>#REF!</v>
      </c>
      <c r="Q258" s="258" t="e">
        <f t="shared" si="76"/>
        <v>#REF!</v>
      </c>
      <c r="R258" s="257" t="e">
        <f t="shared" si="76"/>
        <v>#REF!</v>
      </c>
      <c r="S258" s="257" t="e">
        <f t="shared" si="77"/>
        <v>#REF!</v>
      </c>
      <c r="T258" s="257"/>
      <c r="U258" s="257" t="e">
        <f t="shared" si="78"/>
        <v>#REF!</v>
      </c>
      <c r="V258" s="257" t="e">
        <f t="shared" si="79"/>
        <v>#REF!</v>
      </c>
      <c r="W258" s="257" t="e">
        <f t="shared" si="80"/>
        <v>#REF!</v>
      </c>
      <c r="X258" s="258" t="e">
        <f t="shared" si="81"/>
        <v>#REF!</v>
      </c>
      <c r="Y258" s="258" t="e">
        <f t="shared" si="82"/>
        <v>#REF!</v>
      </c>
      <c r="Z258" s="257" t="e">
        <f t="shared" si="83"/>
        <v>#REF!</v>
      </c>
      <c r="AA258" s="257" t="e">
        <f t="shared" si="84"/>
        <v>#REF!</v>
      </c>
      <c r="AB258" s="257"/>
      <c r="AC258" s="32" t="str">
        <f t="shared" si="85"/>
        <v>BERTAHAP</v>
      </c>
      <c r="AD258" s="259">
        <f t="shared" si="86"/>
        <v>0</v>
      </c>
      <c r="AE258" s="260">
        <v>2</v>
      </c>
      <c r="AF258" s="261"/>
      <c r="AG258" s="257" t="e">
        <f>IF(AF258&gt;#REF!,"LB","KR")</f>
        <v>#REF!</v>
      </c>
      <c r="AH258" s="261">
        <v>1216736000</v>
      </c>
      <c r="AI258" s="261">
        <v>1371456000</v>
      </c>
      <c r="AJ258" s="261">
        <v>1456045000</v>
      </c>
      <c r="AK258" s="262">
        <v>1545850000</v>
      </c>
      <c r="AL258" s="262">
        <v>1456045000</v>
      </c>
      <c r="AM258" s="261">
        <v>1545850000</v>
      </c>
      <c r="AN258" s="261">
        <v>1641195000</v>
      </c>
      <c r="AO258" s="51">
        <v>1543407700</v>
      </c>
      <c r="AP258" s="42">
        <v>1638601000</v>
      </c>
    </row>
    <row r="259" spans="1:42">
      <c r="A259" s="3">
        <f t="shared" si="87"/>
        <v>220</v>
      </c>
      <c r="B259" s="249">
        <v>4</v>
      </c>
      <c r="C259" s="250" t="s">
        <v>187</v>
      </c>
      <c r="D259" s="251">
        <v>10</v>
      </c>
      <c r="E259" s="252"/>
      <c r="F259" s="40" t="s">
        <v>48</v>
      </c>
      <c r="G259" s="253">
        <f t="shared" si="67"/>
        <v>74</v>
      </c>
      <c r="H259" s="253">
        <f t="shared" si="68"/>
        <v>63</v>
      </c>
      <c r="I259" s="254">
        <f t="shared" si="69"/>
        <v>26966806</v>
      </c>
      <c r="J259" s="254">
        <f t="shared" si="70"/>
        <v>2</v>
      </c>
      <c r="K259" s="255">
        <f t="shared" si="71"/>
        <v>0.93</v>
      </c>
      <c r="L259" s="256" t="e">
        <f>SUMIF($AN$4:$AN$22,D259,#REF!)</f>
        <v>#REF!</v>
      </c>
      <c r="M259" s="257" t="e">
        <f t="shared" si="72"/>
        <v>#REF!</v>
      </c>
      <c r="N259" s="257" t="e">
        <f t="shared" si="73"/>
        <v>#REF!</v>
      </c>
      <c r="O259" s="257" t="e">
        <f t="shared" si="74"/>
        <v>#REF!</v>
      </c>
      <c r="P259" s="257" t="e">
        <f t="shared" si="75"/>
        <v>#REF!</v>
      </c>
      <c r="Q259" s="258" t="e">
        <f t="shared" si="76"/>
        <v>#REF!</v>
      </c>
      <c r="R259" s="257" t="e">
        <f t="shared" si="76"/>
        <v>#REF!</v>
      </c>
      <c r="S259" s="257" t="e">
        <f t="shared" si="77"/>
        <v>#REF!</v>
      </c>
      <c r="T259" s="257"/>
      <c r="U259" s="257" t="e">
        <f t="shared" si="78"/>
        <v>#REF!</v>
      </c>
      <c r="V259" s="257" t="e">
        <f t="shared" si="79"/>
        <v>#REF!</v>
      </c>
      <c r="W259" s="257" t="e">
        <f t="shared" si="80"/>
        <v>#REF!</v>
      </c>
      <c r="X259" s="258" t="e">
        <f t="shared" si="81"/>
        <v>#REF!</v>
      </c>
      <c r="Y259" s="258" t="e">
        <f t="shared" si="82"/>
        <v>#REF!</v>
      </c>
      <c r="Z259" s="257" t="e">
        <f t="shared" si="83"/>
        <v>#REF!</v>
      </c>
      <c r="AA259" s="257" t="e">
        <f t="shared" si="84"/>
        <v>#REF!</v>
      </c>
      <c r="AB259" s="257"/>
      <c r="AC259" s="32" t="str">
        <f t="shared" si="85"/>
        <v>BERTAHAP</v>
      </c>
      <c r="AD259" s="259">
        <f t="shared" si="86"/>
        <v>0</v>
      </c>
      <c r="AE259" s="260">
        <v>2</v>
      </c>
      <c r="AF259" s="261"/>
      <c r="AG259" s="257" t="e">
        <f>IF(AF259&gt;#REF!,"LB","KR")</f>
        <v>#REF!</v>
      </c>
      <c r="AH259" s="261">
        <v>1474123000</v>
      </c>
      <c r="AI259" s="261">
        <v>1661572000</v>
      </c>
      <c r="AJ259" s="261">
        <v>1764054000</v>
      </c>
      <c r="AK259" s="262">
        <v>1872857000</v>
      </c>
      <c r="AL259" s="262">
        <v>1764054000</v>
      </c>
      <c r="AM259" s="261">
        <v>1872857000</v>
      </c>
      <c r="AN259" s="261">
        <v>1988371000</v>
      </c>
      <c r="AO259" s="51">
        <v>1869897240</v>
      </c>
      <c r="AP259" s="42">
        <v>1985228420</v>
      </c>
    </row>
    <row r="260" spans="1:42">
      <c r="A260" s="3">
        <f t="shared" si="87"/>
        <v>221</v>
      </c>
      <c r="B260" s="249">
        <v>5</v>
      </c>
      <c r="C260" s="250" t="s">
        <v>187</v>
      </c>
      <c r="D260" s="285">
        <v>12</v>
      </c>
      <c r="E260" s="252"/>
      <c r="F260" s="40" t="s">
        <v>50</v>
      </c>
      <c r="G260" s="253">
        <f t="shared" si="67"/>
        <v>67</v>
      </c>
      <c r="H260" s="253">
        <f t="shared" si="68"/>
        <v>57</v>
      </c>
      <c r="I260" s="254">
        <f t="shared" si="69"/>
        <v>26966806</v>
      </c>
      <c r="J260" s="254">
        <f t="shared" si="70"/>
        <v>2</v>
      </c>
      <c r="K260" s="255">
        <f t="shared" si="71"/>
        <v>0.93</v>
      </c>
      <c r="L260" s="256" t="e">
        <f>SUMIF($AN$4:$AN$22,D260,#REF!)</f>
        <v>#REF!</v>
      </c>
      <c r="M260" s="257" t="e">
        <f t="shared" si="72"/>
        <v>#REF!</v>
      </c>
      <c r="N260" s="257" t="e">
        <f t="shared" si="73"/>
        <v>#REF!</v>
      </c>
      <c r="O260" s="257" t="e">
        <f t="shared" si="74"/>
        <v>#REF!</v>
      </c>
      <c r="P260" s="257" t="e">
        <f t="shared" si="75"/>
        <v>#REF!</v>
      </c>
      <c r="Q260" s="258" t="e">
        <f t="shared" si="76"/>
        <v>#REF!</v>
      </c>
      <c r="R260" s="257" t="e">
        <f t="shared" si="76"/>
        <v>#REF!</v>
      </c>
      <c r="S260" s="257" t="e">
        <f t="shared" si="77"/>
        <v>#REF!</v>
      </c>
      <c r="T260" s="257"/>
      <c r="U260" s="257" t="e">
        <f t="shared" si="78"/>
        <v>#REF!</v>
      </c>
      <c r="V260" s="257" t="e">
        <f t="shared" si="79"/>
        <v>#REF!</v>
      </c>
      <c r="W260" s="257" t="e">
        <f t="shared" si="80"/>
        <v>#REF!</v>
      </c>
      <c r="X260" s="258" t="e">
        <f t="shared" si="81"/>
        <v>#REF!</v>
      </c>
      <c r="Y260" s="258" t="e">
        <f t="shared" si="82"/>
        <v>#REF!</v>
      </c>
      <c r="Z260" s="257" t="e">
        <f t="shared" si="83"/>
        <v>#REF!</v>
      </c>
      <c r="AA260" s="257" t="e">
        <f t="shared" si="84"/>
        <v>#REF!</v>
      </c>
      <c r="AB260" s="257"/>
      <c r="AC260" s="32" t="str">
        <f t="shared" si="85"/>
        <v>BERTAHAP</v>
      </c>
      <c r="AD260" s="259">
        <f t="shared" si="86"/>
        <v>0</v>
      </c>
      <c r="AE260" s="260">
        <v>2</v>
      </c>
      <c r="AF260" s="261"/>
      <c r="AG260" s="257" t="e">
        <f>IF(AF260&gt;#REF!,"LB","KR")</f>
        <v>#REF!</v>
      </c>
      <c r="AH260" s="261">
        <v>1333730000</v>
      </c>
      <c r="AI260" s="261">
        <v>1503327000</v>
      </c>
      <c r="AJ260" s="261">
        <v>1596049000</v>
      </c>
      <c r="AK260" s="262">
        <v>1694490000</v>
      </c>
      <c r="AL260" s="262">
        <v>1596049000</v>
      </c>
      <c r="AM260" s="261">
        <v>1694490000</v>
      </c>
      <c r="AN260" s="261">
        <v>1799002000</v>
      </c>
      <c r="AO260" s="51">
        <v>1691811940</v>
      </c>
      <c r="AP260" s="42">
        <v>1796159400</v>
      </c>
    </row>
    <row r="261" spans="1:42">
      <c r="A261" s="3">
        <f t="shared" si="87"/>
        <v>222</v>
      </c>
      <c r="B261" s="249">
        <v>6</v>
      </c>
      <c r="C261" s="250" t="s">
        <v>187</v>
      </c>
      <c r="D261" s="251">
        <v>16</v>
      </c>
      <c r="E261" s="252"/>
      <c r="F261" s="40" t="s">
        <v>52</v>
      </c>
      <c r="G261" s="253">
        <f t="shared" si="67"/>
        <v>71</v>
      </c>
      <c r="H261" s="253">
        <f t="shared" si="68"/>
        <v>63</v>
      </c>
      <c r="I261" s="254">
        <f t="shared" si="69"/>
        <v>26966806</v>
      </c>
      <c r="J261" s="254">
        <f t="shared" si="70"/>
        <v>2</v>
      </c>
      <c r="K261" s="255">
        <f t="shared" si="71"/>
        <v>0.93</v>
      </c>
      <c r="L261" s="256" t="e">
        <f>SUMIF($AN$4:$AN$22,D261,#REF!)</f>
        <v>#REF!</v>
      </c>
      <c r="M261" s="257" t="e">
        <f t="shared" si="72"/>
        <v>#REF!</v>
      </c>
      <c r="N261" s="257" t="e">
        <f t="shared" si="73"/>
        <v>#REF!</v>
      </c>
      <c r="O261" s="257" t="e">
        <f t="shared" si="74"/>
        <v>#REF!</v>
      </c>
      <c r="P261" s="257" t="e">
        <f t="shared" si="75"/>
        <v>#REF!</v>
      </c>
      <c r="Q261" s="258" t="e">
        <f t="shared" si="76"/>
        <v>#REF!</v>
      </c>
      <c r="R261" s="257" t="e">
        <f t="shared" si="76"/>
        <v>#REF!</v>
      </c>
      <c r="S261" s="257" t="e">
        <f t="shared" si="77"/>
        <v>#REF!</v>
      </c>
      <c r="T261" s="257"/>
      <c r="U261" s="257" t="e">
        <f t="shared" si="78"/>
        <v>#REF!</v>
      </c>
      <c r="V261" s="257" t="e">
        <f t="shared" si="79"/>
        <v>#REF!</v>
      </c>
      <c r="W261" s="257" t="e">
        <f t="shared" si="80"/>
        <v>#REF!</v>
      </c>
      <c r="X261" s="258" t="e">
        <f t="shared" si="81"/>
        <v>#REF!</v>
      </c>
      <c r="Y261" s="258" t="e">
        <f t="shared" si="82"/>
        <v>#REF!</v>
      </c>
      <c r="Z261" s="257" t="e">
        <f t="shared" si="83"/>
        <v>#REF!</v>
      </c>
      <c r="AA261" s="257" t="e">
        <f t="shared" si="84"/>
        <v>#REF!</v>
      </c>
      <c r="AB261" s="257"/>
      <c r="AC261" s="32" t="str">
        <f t="shared" si="85"/>
        <v>BERTAHAP</v>
      </c>
      <c r="AD261" s="259">
        <f t="shared" si="86"/>
        <v>0</v>
      </c>
      <c r="AE261" s="260">
        <v>2</v>
      </c>
      <c r="AF261" s="261"/>
      <c r="AG261" s="257" t="e">
        <f>IF(AF261&gt;#REF!,"LB","KR")</f>
        <v>#REF!</v>
      </c>
      <c r="AH261" s="261">
        <v>1474123000</v>
      </c>
      <c r="AI261" s="261">
        <v>1661572000</v>
      </c>
      <c r="AJ261" s="261">
        <v>1764054000</v>
      </c>
      <c r="AK261" s="262">
        <v>1872857000</v>
      </c>
      <c r="AL261" s="262">
        <v>1764054000</v>
      </c>
      <c r="AM261" s="261">
        <v>1872857000</v>
      </c>
      <c r="AN261" s="261">
        <v>1988371000</v>
      </c>
      <c r="AO261" s="51">
        <v>1869897240</v>
      </c>
      <c r="AP261" s="42">
        <v>1985228420</v>
      </c>
    </row>
    <row r="262" spans="1:42">
      <c r="A262" s="3">
        <f t="shared" si="87"/>
        <v>223</v>
      </c>
      <c r="B262" s="249">
        <v>7</v>
      </c>
      <c r="C262" s="250" t="s">
        <v>187</v>
      </c>
      <c r="D262" s="285">
        <v>18</v>
      </c>
      <c r="E262" s="252"/>
      <c r="F262" s="40" t="s">
        <v>54</v>
      </c>
      <c r="G262" s="253">
        <f t="shared" si="67"/>
        <v>97</v>
      </c>
      <c r="H262" s="253">
        <f t="shared" si="68"/>
        <v>85</v>
      </c>
      <c r="I262" s="254">
        <f t="shared" si="69"/>
        <v>26966806</v>
      </c>
      <c r="J262" s="254">
        <f t="shared" si="70"/>
        <v>2</v>
      </c>
      <c r="K262" s="255">
        <f t="shared" si="71"/>
        <v>0.93</v>
      </c>
      <c r="L262" s="256" t="e">
        <f>SUMIF($AN$4:$AN$22,D262,#REF!)</f>
        <v>#REF!</v>
      </c>
      <c r="M262" s="257" t="e">
        <f t="shared" si="72"/>
        <v>#REF!</v>
      </c>
      <c r="N262" s="257" t="e">
        <f t="shared" si="73"/>
        <v>#REF!</v>
      </c>
      <c r="O262" s="257" t="e">
        <f t="shared" si="74"/>
        <v>#REF!</v>
      </c>
      <c r="P262" s="257" t="e">
        <f t="shared" si="75"/>
        <v>#REF!</v>
      </c>
      <c r="Q262" s="258" t="e">
        <f t="shared" si="76"/>
        <v>#REF!</v>
      </c>
      <c r="R262" s="257" t="e">
        <f t="shared" si="76"/>
        <v>#REF!</v>
      </c>
      <c r="S262" s="257" t="e">
        <f t="shared" si="77"/>
        <v>#REF!</v>
      </c>
      <c r="T262" s="257"/>
      <c r="U262" s="257" t="e">
        <f t="shared" si="78"/>
        <v>#REF!</v>
      </c>
      <c r="V262" s="257" t="e">
        <f t="shared" si="79"/>
        <v>#REF!</v>
      </c>
      <c r="W262" s="257" t="e">
        <f t="shared" si="80"/>
        <v>#REF!</v>
      </c>
      <c r="X262" s="258" t="e">
        <f t="shared" si="81"/>
        <v>#REF!</v>
      </c>
      <c r="Y262" s="258" t="e">
        <f t="shared" si="82"/>
        <v>#REF!</v>
      </c>
      <c r="Z262" s="257" t="e">
        <f t="shared" si="83"/>
        <v>#REF!</v>
      </c>
      <c r="AA262" s="257" t="e">
        <f t="shared" si="84"/>
        <v>#REF!</v>
      </c>
      <c r="AB262" s="257"/>
      <c r="AC262" s="32" t="str">
        <f t="shared" si="85"/>
        <v>BERTAHAP</v>
      </c>
      <c r="AD262" s="259">
        <f t="shared" si="86"/>
        <v>0</v>
      </c>
      <c r="AE262" s="260">
        <v>2</v>
      </c>
      <c r="AF262" s="261"/>
      <c r="AG262" s="257" t="e">
        <f>IF(AF262&gt;#REF!,"LB","KR")</f>
        <v>#REF!</v>
      </c>
      <c r="AH262" s="261">
        <v>1988896000</v>
      </c>
      <c r="AI262" s="261">
        <v>2241803000</v>
      </c>
      <c r="AJ262" s="261">
        <v>2380073000</v>
      </c>
      <c r="AK262" s="262">
        <v>2526870000</v>
      </c>
      <c r="AL262" s="262">
        <v>2380073000</v>
      </c>
      <c r="AM262" s="261">
        <v>2526870000</v>
      </c>
      <c r="AN262" s="261">
        <v>2682722000</v>
      </c>
      <c r="AO262" s="51">
        <v>2522877380</v>
      </c>
      <c r="AP262" s="42">
        <v>2678482200</v>
      </c>
    </row>
    <row r="263" spans="1:42">
      <c r="A263" s="3">
        <f t="shared" si="87"/>
        <v>224</v>
      </c>
      <c r="B263" s="249">
        <v>8</v>
      </c>
      <c r="C263" s="250" t="s">
        <v>187</v>
      </c>
      <c r="D263" s="285">
        <v>20</v>
      </c>
      <c r="E263" s="252"/>
      <c r="F263" s="40" t="s">
        <v>70</v>
      </c>
      <c r="G263" s="253">
        <f t="shared" si="67"/>
        <v>60</v>
      </c>
      <c r="H263" s="253">
        <f t="shared" si="68"/>
        <v>51</v>
      </c>
      <c r="I263" s="254">
        <f t="shared" si="69"/>
        <v>26966806</v>
      </c>
      <c r="J263" s="254">
        <f t="shared" si="70"/>
        <v>2</v>
      </c>
      <c r="K263" s="255">
        <f t="shared" si="71"/>
        <v>0.93</v>
      </c>
      <c r="L263" s="256" t="e">
        <f>SUMIF($AN$4:$AN$22,D263,#REF!)</f>
        <v>#REF!</v>
      </c>
      <c r="M263" s="257" t="e">
        <f t="shared" si="72"/>
        <v>#REF!</v>
      </c>
      <c r="N263" s="257" t="e">
        <f t="shared" si="73"/>
        <v>#REF!</v>
      </c>
      <c r="O263" s="257" t="e">
        <f t="shared" si="74"/>
        <v>#REF!</v>
      </c>
      <c r="P263" s="257" t="e">
        <f t="shared" si="75"/>
        <v>#REF!</v>
      </c>
      <c r="Q263" s="258" t="e">
        <f t="shared" si="76"/>
        <v>#REF!</v>
      </c>
      <c r="R263" s="257" t="e">
        <f t="shared" si="76"/>
        <v>#REF!</v>
      </c>
      <c r="S263" s="257" t="e">
        <f t="shared" si="77"/>
        <v>#REF!</v>
      </c>
      <c r="T263" s="257"/>
      <c r="U263" s="257" t="e">
        <f t="shared" si="78"/>
        <v>#REF!</v>
      </c>
      <c r="V263" s="257" t="e">
        <f t="shared" si="79"/>
        <v>#REF!</v>
      </c>
      <c r="W263" s="257" t="e">
        <f t="shared" si="80"/>
        <v>#REF!</v>
      </c>
      <c r="X263" s="258" t="e">
        <f t="shared" si="81"/>
        <v>#REF!</v>
      </c>
      <c r="Y263" s="258" t="e">
        <f t="shared" si="82"/>
        <v>#REF!</v>
      </c>
      <c r="Z263" s="257" t="e">
        <f t="shared" si="83"/>
        <v>#REF!</v>
      </c>
      <c r="AA263" s="257" t="e">
        <f t="shared" si="84"/>
        <v>#REF!</v>
      </c>
      <c r="AB263" s="257"/>
      <c r="AC263" s="32" t="str">
        <f t="shared" si="85"/>
        <v>BERTAHAP</v>
      </c>
      <c r="AD263" s="259">
        <f t="shared" si="86"/>
        <v>0</v>
      </c>
      <c r="AE263" s="260">
        <v>2</v>
      </c>
      <c r="AF263" s="261"/>
      <c r="AG263" s="257" t="e">
        <f>IF(AF263&gt;#REF!,"LB","KR")</f>
        <v>#REF!</v>
      </c>
      <c r="AH263" s="261">
        <v>1193338000</v>
      </c>
      <c r="AI263" s="261">
        <v>1345082000</v>
      </c>
      <c r="AJ263" s="261">
        <v>1428044000</v>
      </c>
      <c r="AK263" s="262">
        <v>1516122000</v>
      </c>
      <c r="AL263" s="262">
        <v>1428044000</v>
      </c>
      <c r="AM263" s="261">
        <v>1516122000</v>
      </c>
      <c r="AN263" s="261">
        <v>1609633000</v>
      </c>
      <c r="AO263" s="51">
        <v>1513726640</v>
      </c>
      <c r="AP263" s="42">
        <v>1607089320</v>
      </c>
    </row>
    <row r="264" spans="1:42">
      <c r="A264" s="3">
        <f t="shared" si="87"/>
        <v>225</v>
      </c>
      <c r="B264" s="249">
        <v>9</v>
      </c>
      <c r="C264" s="250" t="s">
        <v>187</v>
      </c>
      <c r="D264" s="285">
        <v>22</v>
      </c>
      <c r="E264" s="252"/>
      <c r="F264" s="40" t="s">
        <v>89</v>
      </c>
      <c r="G264" s="253">
        <f t="shared" si="67"/>
        <v>81</v>
      </c>
      <c r="H264" s="253">
        <f t="shared" si="68"/>
        <v>70</v>
      </c>
      <c r="I264" s="254">
        <f t="shared" si="69"/>
        <v>26966806</v>
      </c>
      <c r="J264" s="254">
        <f t="shared" si="70"/>
        <v>4</v>
      </c>
      <c r="K264" s="255">
        <f t="shared" si="71"/>
        <v>0.97</v>
      </c>
      <c r="L264" s="256" t="e">
        <f>SUMIF($AN$4:$AN$22,D264,#REF!)</f>
        <v>#REF!</v>
      </c>
      <c r="M264" s="257" t="e">
        <f t="shared" si="72"/>
        <v>#REF!</v>
      </c>
      <c r="N264" s="257" t="e">
        <f t="shared" si="73"/>
        <v>#REF!</v>
      </c>
      <c r="O264" s="257" t="e">
        <f t="shared" si="74"/>
        <v>#REF!</v>
      </c>
      <c r="P264" s="257" t="e">
        <f t="shared" si="75"/>
        <v>#REF!</v>
      </c>
      <c r="Q264" s="258" t="e">
        <f t="shared" si="76"/>
        <v>#REF!</v>
      </c>
      <c r="R264" s="257" t="e">
        <f t="shared" si="76"/>
        <v>#REF!</v>
      </c>
      <c r="S264" s="257" t="e">
        <f t="shared" si="77"/>
        <v>#REF!</v>
      </c>
      <c r="T264" s="257"/>
      <c r="U264" s="257" t="e">
        <f t="shared" si="78"/>
        <v>#REF!</v>
      </c>
      <c r="V264" s="257" t="e">
        <f t="shared" si="79"/>
        <v>#REF!</v>
      </c>
      <c r="W264" s="257" t="e">
        <f t="shared" si="80"/>
        <v>#REF!</v>
      </c>
      <c r="X264" s="258" t="e">
        <f t="shared" si="81"/>
        <v>#REF!</v>
      </c>
      <c r="Y264" s="258" t="e">
        <f t="shared" si="82"/>
        <v>#REF!</v>
      </c>
      <c r="Z264" s="257" t="e">
        <f t="shared" si="83"/>
        <v>#REF!</v>
      </c>
      <c r="AA264" s="257" t="e">
        <f t="shared" si="84"/>
        <v>#REF!</v>
      </c>
      <c r="AB264" s="257"/>
      <c r="AC264" s="32" t="str">
        <f t="shared" si="85"/>
        <v>BERTAHAP</v>
      </c>
      <c r="AD264" s="259">
        <f t="shared" si="86"/>
        <v>0</v>
      </c>
      <c r="AE264" s="260">
        <v>2</v>
      </c>
      <c r="AF264" s="261"/>
      <c r="AG264" s="257" t="e">
        <f>IF(AF264&gt;#REF!,"LB","KR")</f>
        <v>#REF!</v>
      </c>
      <c r="AH264" s="261">
        <v>1708362000</v>
      </c>
      <c r="AI264" s="261">
        <v>1925597000</v>
      </c>
      <c r="AJ264" s="261">
        <v>2044364000</v>
      </c>
      <c r="AK264" s="262">
        <v>2170455000</v>
      </c>
      <c r="AL264" s="262">
        <v>2044364000</v>
      </c>
      <c r="AM264" s="261">
        <v>2170455000</v>
      </c>
      <c r="AN264" s="261">
        <v>2304324000</v>
      </c>
      <c r="AO264" s="51">
        <v>2167025840</v>
      </c>
      <c r="AP264" s="42">
        <v>2300682300</v>
      </c>
    </row>
    <row r="265" spans="1:42">
      <c r="A265" s="3">
        <f t="shared" si="87"/>
        <v>226</v>
      </c>
      <c r="B265" s="249">
        <v>1</v>
      </c>
      <c r="C265" s="250" t="s">
        <v>188</v>
      </c>
      <c r="D265" s="251" t="s">
        <v>24</v>
      </c>
      <c r="E265" s="252"/>
      <c r="F265" s="40" t="s">
        <v>39</v>
      </c>
      <c r="G265" s="253">
        <f t="shared" si="67"/>
        <v>113</v>
      </c>
      <c r="H265" s="253">
        <f t="shared" si="68"/>
        <v>101</v>
      </c>
      <c r="I265" s="254">
        <f t="shared" si="69"/>
        <v>26966806</v>
      </c>
      <c r="J265" s="254">
        <f t="shared" si="70"/>
        <v>6</v>
      </c>
      <c r="K265" s="255">
        <f t="shared" si="71"/>
        <v>0.95</v>
      </c>
      <c r="L265" s="256" t="e">
        <f>SUMIF($AN$4:$AN$22,D265,#REF!)</f>
        <v>#REF!</v>
      </c>
      <c r="M265" s="257" t="e">
        <f t="shared" si="72"/>
        <v>#REF!</v>
      </c>
      <c r="N265" s="257" t="e">
        <f t="shared" si="73"/>
        <v>#REF!</v>
      </c>
      <c r="O265" s="257" t="e">
        <f t="shared" si="74"/>
        <v>#REF!</v>
      </c>
      <c r="P265" s="257" t="e">
        <f t="shared" si="75"/>
        <v>#REF!</v>
      </c>
      <c r="Q265" s="258" t="e">
        <f t="shared" si="76"/>
        <v>#REF!</v>
      </c>
      <c r="R265" s="257" t="e">
        <f t="shared" si="76"/>
        <v>#REF!</v>
      </c>
      <c r="S265" s="257" t="e">
        <f t="shared" si="77"/>
        <v>#REF!</v>
      </c>
      <c r="T265" s="257"/>
      <c r="U265" s="257" t="e">
        <f t="shared" si="78"/>
        <v>#REF!</v>
      </c>
      <c r="V265" s="257" t="e">
        <f t="shared" si="79"/>
        <v>#REF!</v>
      </c>
      <c r="W265" s="257" t="e">
        <f t="shared" si="80"/>
        <v>#REF!</v>
      </c>
      <c r="X265" s="258" t="e">
        <f t="shared" si="81"/>
        <v>#REF!</v>
      </c>
      <c r="Y265" s="258" t="e">
        <f t="shared" si="82"/>
        <v>#REF!</v>
      </c>
      <c r="Z265" s="257" t="e">
        <f t="shared" si="83"/>
        <v>#REF!</v>
      </c>
      <c r="AA265" s="257" t="e">
        <f t="shared" si="84"/>
        <v>#REF!</v>
      </c>
      <c r="AB265" s="257"/>
      <c r="AC265" s="32" t="str">
        <f t="shared" si="85"/>
        <v>BERTAHAP</v>
      </c>
      <c r="AD265" s="259">
        <f t="shared" si="86"/>
        <v>0</v>
      </c>
      <c r="AE265" s="260">
        <v>2</v>
      </c>
      <c r="AF265" s="261"/>
      <c r="AG265" s="257" t="e">
        <f>IF(AF265&gt;#REF!,"LB","KR")</f>
        <v>#REF!</v>
      </c>
      <c r="AH265" s="261">
        <v>2414099000</v>
      </c>
      <c r="AI265" s="261">
        <v>2721075000</v>
      </c>
      <c r="AJ265" s="261">
        <v>2888905000</v>
      </c>
      <c r="AK265" s="262">
        <v>3067087000</v>
      </c>
      <c r="AL265" s="262">
        <v>2888905000</v>
      </c>
      <c r="AM265" s="261">
        <v>3067087000</v>
      </c>
      <c r="AN265" s="261">
        <v>3256258000</v>
      </c>
      <c r="AO265" s="51">
        <v>3062239300</v>
      </c>
      <c r="AP265" s="42">
        <v>3251112220</v>
      </c>
    </row>
    <row r="266" spans="1:42">
      <c r="A266" s="3">
        <f t="shared" si="87"/>
        <v>227</v>
      </c>
      <c r="B266" s="249">
        <v>2</v>
      </c>
      <c r="C266" s="250" t="s">
        <v>188</v>
      </c>
      <c r="D266" s="251" t="s">
        <v>35</v>
      </c>
      <c r="E266" s="252"/>
      <c r="F266" s="40" t="s">
        <v>42</v>
      </c>
      <c r="G266" s="253">
        <f t="shared" si="67"/>
        <v>78</v>
      </c>
      <c r="H266" s="253">
        <f t="shared" si="68"/>
        <v>66</v>
      </c>
      <c r="I266" s="254">
        <f t="shared" si="69"/>
        <v>26966806</v>
      </c>
      <c r="J266" s="254">
        <f t="shared" si="70"/>
        <v>2</v>
      </c>
      <c r="K266" s="255">
        <f t="shared" si="71"/>
        <v>0.93</v>
      </c>
      <c r="L266" s="256" t="e">
        <f>SUMIF($AN$4:$AN$22,D266,#REF!)</f>
        <v>#REF!</v>
      </c>
      <c r="M266" s="257" t="e">
        <f t="shared" si="72"/>
        <v>#REF!</v>
      </c>
      <c r="N266" s="257" t="e">
        <f t="shared" si="73"/>
        <v>#REF!</v>
      </c>
      <c r="O266" s="257" t="e">
        <f t="shared" si="74"/>
        <v>#REF!</v>
      </c>
      <c r="P266" s="257" t="e">
        <f t="shared" si="75"/>
        <v>#REF!</v>
      </c>
      <c r="Q266" s="258" t="e">
        <f t="shared" si="76"/>
        <v>#REF!</v>
      </c>
      <c r="R266" s="257" t="e">
        <f t="shared" si="76"/>
        <v>#REF!</v>
      </c>
      <c r="S266" s="257" t="e">
        <f t="shared" si="77"/>
        <v>#REF!</v>
      </c>
      <c r="T266" s="257"/>
      <c r="U266" s="257" t="e">
        <f t="shared" si="78"/>
        <v>#REF!</v>
      </c>
      <c r="V266" s="257" t="e">
        <f t="shared" si="79"/>
        <v>#REF!</v>
      </c>
      <c r="W266" s="257" t="e">
        <f t="shared" si="80"/>
        <v>#REF!</v>
      </c>
      <c r="X266" s="258" t="e">
        <f t="shared" si="81"/>
        <v>#REF!</v>
      </c>
      <c r="Y266" s="258" t="e">
        <f t="shared" si="82"/>
        <v>#REF!</v>
      </c>
      <c r="Z266" s="257" t="e">
        <f t="shared" si="83"/>
        <v>#REF!</v>
      </c>
      <c r="AA266" s="257" t="e">
        <f t="shared" si="84"/>
        <v>#REF!</v>
      </c>
      <c r="AB266" s="257"/>
      <c r="AC266" s="32" t="str">
        <f t="shared" si="85"/>
        <v>BERTAHAP</v>
      </c>
      <c r="AD266" s="259">
        <f t="shared" si="86"/>
        <v>0</v>
      </c>
      <c r="AE266" s="260">
        <v>2</v>
      </c>
      <c r="AF266" s="261"/>
      <c r="AG266" s="257" t="e">
        <f>IF(AF266&gt;#REF!,"LB","KR")</f>
        <v>#REF!</v>
      </c>
      <c r="AH266" s="261">
        <v>1544319000</v>
      </c>
      <c r="AI266" s="261">
        <v>1740694000</v>
      </c>
      <c r="AJ266" s="261">
        <v>1848056000</v>
      </c>
      <c r="AK266" s="262">
        <v>1962041000</v>
      </c>
      <c r="AL266" s="262">
        <v>1848056000</v>
      </c>
      <c r="AM266" s="261">
        <v>1962041000</v>
      </c>
      <c r="AN266" s="261">
        <v>2083055000</v>
      </c>
      <c r="AO266" s="51">
        <v>1958939360</v>
      </c>
      <c r="AP266" s="42">
        <v>2079763460</v>
      </c>
    </row>
    <row r="267" spans="1:42">
      <c r="A267" s="3">
        <f t="shared" si="87"/>
        <v>228</v>
      </c>
      <c r="B267" s="249">
        <v>3</v>
      </c>
      <c r="C267" s="250" t="s">
        <v>188</v>
      </c>
      <c r="D267" s="251" t="s">
        <v>41</v>
      </c>
      <c r="E267" s="252"/>
      <c r="F267" s="40" t="s">
        <v>45</v>
      </c>
      <c r="G267" s="253">
        <f t="shared" si="67"/>
        <v>60</v>
      </c>
      <c r="H267" s="253">
        <f t="shared" si="68"/>
        <v>52</v>
      </c>
      <c r="I267" s="254">
        <f t="shared" si="69"/>
        <v>26966806</v>
      </c>
      <c r="J267" s="254">
        <f t="shared" si="70"/>
        <v>2</v>
      </c>
      <c r="K267" s="255">
        <f t="shared" si="71"/>
        <v>0.93</v>
      </c>
      <c r="L267" s="256" t="e">
        <f>SUMIF($AN$4:$AN$22,D267,#REF!)</f>
        <v>#REF!</v>
      </c>
      <c r="M267" s="257" t="e">
        <f t="shared" si="72"/>
        <v>#REF!</v>
      </c>
      <c r="N267" s="257" t="e">
        <f t="shared" si="73"/>
        <v>#REF!</v>
      </c>
      <c r="O267" s="257" t="e">
        <f t="shared" si="74"/>
        <v>#REF!</v>
      </c>
      <c r="P267" s="257" t="e">
        <f t="shared" si="75"/>
        <v>#REF!</v>
      </c>
      <c r="Q267" s="258" t="e">
        <f t="shared" si="76"/>
        <v>#REF!</v>
      </c>
      <c r="R267" s="257" t="e">
        <f t="shared" si="76"/>
        <v>#REF!</v>
      </c>
      <c r="S267" s="257" t="e">
        <f t="shared" si="77"/>
        <v>#REF!</v>
      </c>
      <c r="T267" s="257"/>
      <c r="U267" s="257" t="e">
        <f t="shared" si="78"/>
        <v>#REF!</v>
      </c>
      <c r="V267" s="257" t="e">
        <f t="shared" si="79"/>
        <v>#REF!</v>
      </c>
      <c r="W267" s="257" t="e">
        <f t="shared" si="80"/>
        <v>#REF!</v>
      </c>
      <c r="X267" s="258" t="e">
        <f t="shared" si="81"/>
        <v>#REF!</v>
      </c>
      <c r="Y267" s="258" t="e">
        <f t="shared" si="82"/>
        <v>#REF!</v>
      </c>
      <c r="Z267" s="257" t="e">
        <f t="shared" si="83"/>
        <v>#REF!</v>
      </c>
      <c r="AA267" s="257" t="e">
        <f t="shared" si="84"/>
        <v>#REF!</v>
      </c>
      <c r="AB267" s="257"/>
      <c r="AC267" s="32" t="str">
        <f t="shared" si="85"/>
        <v>BERTAHAP</v>
      </c>
      <c r="AD267" s="259">
        <f t="shared" si="86"/>
        <v>0</v>
      </c>
      <c r="AE267" s="260">
        <v>2</v>
      </c>
      <c r="AF267" s="261"/>
      <c r="AG267" s="257" t="e">
        <f>IF(AF267&gt;#REF!,"LB","KR")</f>
        <v>#REF!</v>
      </c>
      <c r="AH267" s="261">
        <v>1216736000</v>
      </c>
      <c r="AI267" s="261">
        <v>1371456000</v>
      </c>
      <c r="AJ267" s="261">
        <v>1456045000</v>
      </c>
      <c r="AK267" s="262">
        <v>1545850000</v>
      </c>
      <c r="AL267" s="262">
        <v>1456045000</v>
      </c>
      <c r="AM267" s="261">
        <v>1545850000</v>
      </c>
      <c r="AN267" s="261">
        <v>1641195000</v>
      </c>
      <c r="AO267" s="51">
        <v>1543407700</v>
      </c>
      <c r="AP267" s="42">
        <v>1638601000</v>
      </c>
    </row>
    <row r="268" spans="1:42">
      <c r="A268" s="3">
        <f t="shared" si="87"/>
        <v>229</v>
      </c>
      <c r="B268" s="249">
        <v>4</v>
      </c>
      <c r="C268" s="250" t="s">
        <v>188</v>
      </c>
      <c r="D268" s="251">
        <v>10</v>
      </c>
      <c r="E268" s="252"/>
      <c r="F268" s="40" t="s">
        <v>48</v>
      </c>
      <c r="G268" s="253">
        <f t="shared" si="67"/>
        <v>74</v>
      </c>
      <c r="H268" s="253">
        <f t="shared" si="68"/>
        <v>63</v>
      </c>
      <c r="I268" s="254">
        <f t="shared" si="69"/>
        <v>26966806</v>
      </c>
      <c r="J268" s="254">
        <f t="shared" si="70"/>
        <v>2</v>
      </c>
      <c r="K268" s="255">
        <f t="shared" si="71"/>
        <v>0.93</v>
      </c>
      <c r="L268" s="256" t="e">
        <f>SUMIF($AN$4:$AN$22,D268,#REF!)</f>
        <v>#REF!</v>
      </c>
      <c r="M268" s="257" t="e">
        <f t="shared" si="72"/>
        <v>#REF!</v>
      </c>
      <c r="N268" s="257" t="e">
        <f t="shared" si="73"/>
        <v>#REF!</v>
      </c>
      <c r="O268" s="257" t="e">
        <f t="shared" si="74"/>
        <v>#REF!</v>
      </c>
      <c r="P268" s="257" t="e">
        <f t="shared" si="75"/>
        <v>#REF!</v>
      </c>
      <c r="Q268" s="258" t="e">
        <f t="shared" si="76"/>
        <v>#REF!</v>
      </c>
      <c r="R268" s="257" t="e">
        <f t="shared" si="76"/>
        <v>#REF!</v>
      </c>
      <c r="S268" s="257" t="e">
        <f t="shared" si="77"/>
        <v>#REF!</v>
      </c>
      <c r="T268" s="257"/>
      <c r="U268" s="257" t="e">
        <f t="shared" si="78"/>
        <v>#REF!</v>
      </c>
      <c r="V268" s="257" t="e">
        <f t="shared" si="79"/>
        <v>#REF!</v>
      </c>
      <c r="W268" s="257" t="e">
        <f t="shared" si="80"/>
        <v>#REF!</v>
      </c>
      <c r="X268" s="258" t="e">
        <f t="shared" si="81"/>
        <v>#REF!</v>
      </c>
      <c r="Y268" s="258" t="e">
        <f t="shared" si="82"/>
        <v>#REF!</v>
      </c>
      <c r="Z268" s="257" t="e">
        <f t="shared" si="83"/>
        <v>#REF!</v>
      </c>
      <c r="AA268" s="257" t="e">
        <f t="shared" si="84"/>
        <v>#REF!</v>
      </c>
      <c r="AB268" s="257"/>
      <c r="AC268" s="32" t="str">
        <f t="shared" si="85"/>
        <v>BERTAHAP</v>
      </c>
      <c r="AD268" s="259">
        <f t="shared" si="86"/>
        <v>0</v>
      </c>
      <c r="AE268" s="260">
        <v>2</v>
      </c>
      <c r="AF268" s="261"/>
      <c r="AG268" s="257" t="e">
        <f>IF(AF268&gt;#REF!,"LB","KR")</f>
        <v>#REF!</v>
      </c>
      <c r="AH268" s="261">
        <v>1474123000</v>
      </c>
      <c r="AI268" s="261">
        <v>1661572000</v>
      </c>
      <c r="AJ268" s="261">
        <v>1764054000</v>
      </c>
      <c r="AK268" s="262">
        <v>1872857000</v>
      </c>
      <c r="AL268" s="262">
        <v>1764054000</v>
      </c>
      <c r="AM268" s="261">
        <v>1872857000</v>
      </c>
      <c r="AN268" s="261">
        <v>1988371000</v>
      </c>
      <c r="AO268" s="51">
        <v>1869897240</v>
      </c>
      <c r="AP268" s="42">
        <v>1985228420</v>
      </c>
    </row>
    <row r="269" spans="1:42">
      <c r="A269" s="3">
        <f t="shared" si="87"/>
        <v>230</v>
      </c>
      <c r="B269" s="249">
        <v>5</v>
      </c>
      <c r="C269" s="250" t="s">
        <v>188</v>
      </c>
      <c r="D269" s="285">
        <v>12</v>
      </c>
      <c r="E269" s="252"/>
      <c r="F269" s="40" t="s">
        <v>50</v>
      </c>
      <c r="G269" s="253">
        <f t="shared" si="67"/>
        <v>67</v>
      </c>
      <c r="H269" s="253">
        <f t="shared" si="68"/>
        <v>57</v>
      </c>
      <c r="I269" s="254">
        <f t="shared" si="69"/>
        <v>26966806</v>
      </c>
      <c r="J269" s="254">
        <f t="shared" si="70"/>
        <v>2</v>
      </c>
      <c r="K269" s="255">
        <f t="shared" si="71"/>
        <v>0.93</v>
      </c>
      <c r="L269" s="256" t="e">
        <f>SUMIF($AN$4:$AN$22,D269,#REF!)</f>
        <v>#REF!</v>
      </c>
      <c r="M269" s="257" t="e">
        <f t="shared" si="72"/>
        <v>#REF!</v>
      </c>
      <c r="N269" s="257" t="e">
        <f t="shared" si="73"/>
        <v>#REF!</v>
      </c>
      <c r="O269" s="257" t="e">
        <f t="shared" si="74"/>
        <v>#REF!</v>
      </c>
      <c r="P269" s="257" t="e">
        <f t="shared" si="75"/>
        <v>#REF!</v>
      </c>
      <c r="Q269" s="258" t="e">
        <f t="shared" si="76"/>
        <v>#REF!</v>
      </c>
      <c r="R269" s="257" t="e">
        <f t="shared" si="76"/>
        <v>#REF!</v>
      </c>
      <c r="S269" s="257" t="e">
        <f t="shared" si="77"/>
        <v>#REF!</v>
      </c>
      <c r="T269" s="257"/>
      <c r="U269" s="257" t="e">
        <f t="shared" si="78"/>
        <v>#REF!</v>
      </c>
      <c r="V269" s="257" t="e">
        <f t="shared" si="79"/>
        <v>#REF!</v>
      </c>
      <c r="W269" s="257" t="e">
        <f t="shared" si="80"/>
        <v>#REF!</v>
      </c>
      <c r="X269" s="258" t="e">
        <f t="shared" si="81"/>
        <v>#REF!</v>
      </c>
      <c r="Y269" s="258" t="e">
        <f t="shared" si="82"/>
        <v>#REF!</v>
      </c>
      <c r="Z269" s="257" t="e">
        <f t="shared" si="83"/>
        <v>#REF!</v>
      </c>
      <c r="AA269" s="257" t="e">
        <f t="shared" si="84"/>
        <v>#REF!</v>
      </c>
      <c r="AB269" s="257"/>
      <c r="AC269" s="32" t="str">
        <f t="shared" si="85"/>
        <v>BERTAHAP</v>
      </c>
      <c r="AD269" s="259">
        <f t="shared" si="86"/>
        <v>0</v>
      </c>
      <c r="AE269" s="260">
        <v>2</v>
      </c>
      <c r="AF269" s="261"/>
      <c r="AG269" s="257" t="e">
        <f>IF(AF269&gt;#REF!,"LB","KR")</f>
        <v>#REF!</v>
      </c>
      <c r="AH269" s="261">
        <v>1333730000</v>
      </c>
      <c r="AI269" s="261">
        <v>1503327000</v>
      </c>
      <c r="AJ269" s="261">
        <v>1596049000</v>
      </c>
      <c r="AK269" s="262">
        <v>1694490000</v>
      </c>
      <c r="AL269" s="262">
        <v>1596049000</v>
      </c>
      <c r="AM269" s="261">
        <v>1694490000</v>
      </c>
      <c r="AN269" s="261">
        <v>1799002000</v>
      </c>
      <c r="AO269" s="51">
        <v>1691811940</v>
      </c>
      <c r="AP269" s="42">
        <v>1796159400</v>
      </c>
    </row>
    <row r="270" spans="1:42">
      <c r="A270" s="3">
        <f t="shared" si="87"/>
        <v>231</v>
      </c>
      <c r="B270" s="249">
        <v>6</v>
      </c>
      <c r="C270" s="250" t="s">
        <v>188</v>
      </c>
      <c r="D270" s="251">
        <v>16</v>
      </c>
      <c r="E270" s="252"/>
      <c r="F270" s="40" t="s">
        <v>52</v>
      </c>
      <c r="G270" s="253">
        <f t="shared" si="67"/>
        <v>71</v>
      </c>
      <c r="H270" s="253">
        <f t="shared" si="68"/>
        <v>63</v>
      </c>
      <c r="I270" s="254">
        <f t="shared" si="69"/>
        <v>26966806</v>
      </c>
      <c r="J270" s="254">
        <f t="shared" si="70"/>
        <v>2</v>
      </c>
      <c r="K270" s="255">
        <f t="shared" si="71"/>
        <v>0.93</v>
      </c>
      <c r="L270" s="256" t="e">
        <f>SUMIF($AN$4:$AN$22,D270,#REF!)</f>
        <v>#REF!</v>
      </c>
      <c r="M270" s="257" t="e">
        <f t="shared" si="72"/>
        <v>#REF!</v>
      </c>
      <c r="N270" s="257" t="e">
        <f t="shared" si="73"/>
        <v>#REF!</v>
      </c>
      <c r="O270" s="257" t="e">
        <f t="shared" si="74"/>
        <v>#REF!</v>
      </c>
      <c r="P270" s="257" t="e">
        <f t="shared" si="75"/>
        <v>#REF!</v>
      </c>
      <c r="Q270" s="258" t="e">
        <f t="shared" si="76"/>
        <v>#REF!</v>
      </c>
      <c r="R270" s="257" t="e">
        <f t="shared" si="76"/>
        <v>#REF!</v>
      </c>
      <c r="S270" s="257" t="e">
        <f t="shared" si="77"/>
        <v>#REF!</v>
      </c>
      <c r="T270" s="257"/>
      <c r="U270" s="257" t="e">
        <f t="shared" si="78"/>
        <v>#REF!</v>
      </c>
      <c r="V270" s="257" t="e">
        <f t="shared" si="79"/>
        <v>#REF!</v>
      </c>
      <c r="W270" s="257" t="e">
        <f t="shared" si="80"/>
        <v>#REF!</v>
      </c>
      <c r="X270" s="258" t="e">
        <f t="shared" si="81"/>
        <v>#REF!</v>
      </c>
      <c r="Y270" s="258" t="e">
        <f t="shared" si="82"/>
        <v>#REF!</v>
      </c>
      <c r="Z270" s="257" t="e">
        <f t="shared" si="83"/>
        <v>#REF!</v>
      </c>
      <c r="AA270" s="257" t="e">
        <f t="shared" si="84"/>
        <v>#REF!</v>
      </c>
      <c r="AB270" s="257"/>
      <c r="AC270" s="32" t="str">
        <f t="shared" si="85"/>
        <v>BERTAHAP</v>
      </c>
      <c r="AD270" s="259">
        <f t="shared" si="86"/>
        <v>0</v>
      </c>
      <c r="AE270" s="260">
        <v>2</v>
      </c>
      <c r="AF270" s="261"/>
      <c r="AG270" s="257" t="e">
        <f>IF(AF270&gt;#REF!,"LB","KR")</f>
        <v>#REF!</v>
      </c>
      <c r="AH270" s="261">
        <v>1474123000</v>
      </c>
      <c r="AI270" s="261">
        <v>1661572000</v>
      </c>
      <c r="AJ270" s="261">
        <v>1764054000</v>
      </c>
      <c r="AK270" s="262">
        <v>1872857000</v>
      </c>
      <c r="AL270" s="262">
        <v>1764054000</v>
      </c>
      <c r="AM270" s="261">
        <v>1872857000</v>
      </c>
      <c r="AN270" s="261">
        <v>1988371000</v>
      </c>
      <c r="AO270" s="51">
        <v>1869897240</v>
      </c>
      <c r="AP270" s="42">
        <v>1985228420</v>
      </c>
    </row>
    <row r="271" spans="1:42">
      <c r="A271" s="3">
        <f t="shared" si="87"/>
        <v>232</v>
      </c>
      <c r="B271" s="249">
        <v>7</v>
      </c>
      <c r="C271" s="250" t="s">
        <v>188</v>
      </c>
      <c r="D271" s="285">
        <v>18</v>
      </c>
      <c r="E271" s="252"/>
      <c r="F271" s="40" t="s">
        <v>54</v>
      </c>
      <c r="G271" s="253">
        <f t="shared" si="67"/>
        <v>97</v>
      </c>
      <c r="H271" s="253">
        <f t="shared" si="68"/>
        <v>85</v>
      </c>
      <c r="I271" s="254">
        <f t="shared" si="69"/>
        <v>26966806</v>
      </c>
      <c r="J271" s="254">
        <f t="shared" si="70"/>
        <v>2</v>
      </c>
      <c r="K271" s="255">
        <f t="shared" si="71"/>
        <v>0.93</v>
      </c>
      <c r="L271" s="256" t="e">
        <f>SUMIF($AN$4:$AN$22,D271,#REF!)</f>
        <v>#REF!</v>
      </c>
      <c r="M271" s="257" t="e">
        <f t="shared" si="72"/>
        <v>#REF!</v>
      </c>
      <c r="N271" s="257" t="e">
        <f t="shared" si="73"/>
        <v>#REF!</v>
      </c>
      <c r="O271" s="257" t="e">
        <f t="shared" si="74"/>
        <v>#REF!</v>
      </c>
      <c r="P271" s="257" t="e">
        <f t="shared" si="75"/>
        <v>#REF!</v>
      </c>
      <c r="Q271" s="258" t="e">
        <f t="shared" si="76"/>
        <v>#REF!</v>
      </c>
      <c r="R271" s="257" t="e">
        <f t="shared" si="76"/>
        <v>#REF!</v>
      </c>
      <c r="S271" s="257" t="e">
        <f t="shared" si="77"/>
        <v>#REF!</v>
      </c>
      <c r="T271" s="257"/>
      <c r="U271" s="257" t="e">
        <f t="shared" si="78"/>
        <v>#REF!</v>
      </c>
      <c r="V271" s="257" t="e">
        <f t="shared" si="79"/>
        <v>#REF!</v>
      </c>
      <c r="W271" s="257" t="e">
        <f t="shared" si="80"/>
        <v>#REF!</v>
      </c>
      <c r="X271" s="258" t="e">
        <f t="shared" si="81"/>
        <v>#REF!</v>
      </c>
      <c r="Y271" s="258" t="e">
        <f t="shared" si="82"/>
        <v>#REF!</v>
      </c>
      <c r="Z271" s="257" t="e">
        <f t="shared" si="83"/>
        <v>#REF!</v>
      </c>
      <c r="AA271" s="257" t="e">
        <f t="shared" si="84"/>
        <v>#REF!</v>
      </c>
      <c r="AB271" s="257"/>
      <c r="AC271" s="32" t="str">
        <f t="shared" si="85"/>
        <v>BERTAHAP</v>
      </c>
      <c r="AD271" s="259">
        <f t="shared" si="86"/>
        <v>0</v>
      </c>
      <c r="AE271" s="260">
        <v>2</v>
      </c>
      <c r="AF271" s="261"/>
      <c r="AG271" s="257" t="e">
        <f>IF(AF271&gt;#REF!,"LB","KR")</f>
        <v>#REF!</v>
      </c>
      <c r="AH271" s="261">
        <v>1988896000</v>
      </c>
      <c r="AI271" s="261">
        <v>2241803000</v>
      </c>
      <c r="AJ271" s="261">
        <v>2380073000</v>
      </c>
      <c r="AK271" s="262">
        <v>2526870000</v>
      </c>
      <c r="AL271" s="262">
        <v>2380073000</v>
      </c>
      <c r="AM271" s="261">
        <v>2526870000</v>
      </c>
      <c r="AN271" s="261">
        <v>2682722000</v>
      </c>
      <c r="AO271" s="51">
        <v>2522877380</v>
      </c>
      <c r="AP271" s="42">
        <v>2678482200</v>
      </c>
    </row>
    <row r="272" spans="1:42">
      <c r="A272" s="3">
        <f t="shared" si="87"/>
        <v>233</v>
      </c>
      <c r="B272" s="249">
        <v>8</v>
      </c>
      <c r="C272" s="250" t="s">
        <v>188</v>
      </c>
      <c r="D272" s="285">
        <v>20</v>
      </c>
      <c r="E272" s="252"/>
      <c r="F272" s="40" t="s">
        <v>70</v>
      </c>
      <c r="G272" s="253">
        <f t="shared" si="67"/>
        <v>60</v>
      </c>
      <c r="H272" s="253">
        <f t="shared" si="68"/>
        <v>51</v>
      </c>
      <c r="I272" s="254">
        <f t="shared" si="69"/>
        <v>26966806</v>
      </c>
      <c r="J272" s="254">
        <f t="shared" si="70"/>
        <v>2</v>
      </c>
      <c r="K272" s="255">
        <f t="shared" si="71"/>
        <v>0.93</v>
      </c>
      <c r="L272" s="256" t="e">
        <f>SUMIF($AN$4:$AN$22,D272,#REF!)</f>
        <v>#REF!</v>
      </c>
      <c r="M272" s="257" t="e">
        <f t="shared" si="72"/>
        <v>#REF!</v>
      </c>
      <c r="N272" s="257" t="e">
        <f t="shared" si="73"/>
        <v>#REF!</v>
      </c>
      <c r="O272" s="257" t="e">
        <f t="shared" si="74"/>
        <v>#REF!</v>
      </c>
      <c r="P272" s="257" t="e">
        <f t="shared" si="75"/>
        <v>#REF!</v>
      </c>
      <c r="Q272" s="258" t="e">
        <f t="shared" si="76"/>
        <v>#REF!</v>
      </c>
      <c r="R272" s="257" t="e">
        <f t="shared" si="76"/>
        <v>#REF!</v>
      </c>
      <c r="S272" s="257" t="e">
        <f t="shared" si="77"/>
        <v>#REF!</v>
      </c>
      <c r="T272" s="257"/>
      <c r="U272" s="257" t="e">
        <f t="shared" si="78"/>
        <v>#REF!</v>
      </c>
      <c r="V272" s="257" t="e">
        <f t="shared" si="79"/>
        <v>#REF!</v>
      </c>
      <c r="W272" s="257" t="e">
        <f t="shared" si="80"/>
        <v>#REF!</v>
      </c>
      <c r="X272" s="258" t="e">
        <f t="shared" si="81"/>
        <v>#REF!</v>
      </c>
      <c r="Y272" s="258" t="e">
        <f t="shared" si="82"/>
        <v>#REF!</v>
      </c>
      <c r="Z272" s="257" t="e">
        <f t="shared" si="83"/>
        <v>#REF!</v>
      </c>
      <c r="AA272" s="257" t="e">
        <f t="shared" si="84"/>
        <v>#REF!</v>
      </c>
      <c r="AB272" s="257"/>
      <c r="AC272" s="32" t="str">
        <f t="shared" si="85"/>
        <v>BERTAHAP</v>
      </c>
      <c r="AD272" s="259">
        <f t="shared" si="86"/>
        <v>0</v>
      </c>
      <c r="AE272" s="260">
        <v>2</v>
      </c>
      <c r="AF272" s="261"/>
      <c r="AG272" s="257" t="e">
        <f>IF(AF272&gt;#REF!,"LB","KR")</f>
        <v>#REF!</v>
      </c>
      <c r="AH272" s="261">
        <v>1193338000</v>
      </c>
      <c r="AI272" s="261">
        <v>1345082000</v>
      </c>
      <c r="AJ272" s="261">
        <v>1428044000</v>
      </c>
      <c r="AK272" s="262">
        <v>1516122000</v>
      </c>
      <c r="AL272" s="262">
        <v>1428044000</v>
      </c>
      <c r="AM272" s="261">
        <v>1516122000</v>
      </c>
      <c r="AN272" s="261">
        <v>1609633000</v>
      </c>
      <c r="AO272" s="51">
        <v>1513726640</v>
      </c>
      <c r="AP272" s="42">
        <v>1607089320</v>
      </c>
    </row>
    <row r="273" spans="1:42">
      <c r="A273" s="3">
        <f t="shared" si="87"/>
        <v>234</v>
      </c>
      <c r="B273" s="249">
        <v>9</v>
      </c>
      <c r="C273" s="250" t="s">
        <v>188</v>
      </c>
      <c r="D273" s="285">
        <v>22</v>
      </c>
      <c r="E273" s="252">
        <v>0</v>
      </c>
      <c r="F273" s="40" t="s">
        <v>89</v>
      </c>
      <c r="G273" s="253">
        <f t="shared" si="67"/>
        <v>81</v>
      </c>
      <c r="H273" s="253">
        <f t="shared" si="68"/>
        <v>70</v>
      </c>
      <c r="I273" s="254">
        <f t="shared" si="69"/>
        <v>26966806</v>
      </c>
      <c r="J273" s="254">
        <f t="shared" si="70"/>
        <v>4</v>
      </c>
      <c r="K273" s="255">
        <f t="shared" si="71"/>
        <v>0.97</v>
      </c>
      <c r="L273" s="256" t="e">
        <f>SUMIF($AN$4:$AN$22,D273,#REF!)</f>
        <v>#REF!</v>
      </c>
      <c r="M273" s="257" t="e">
        <f t="shared" si="72"/>
        <v>#REF!</v>
      </c>
      <c r="N273" s="257" t="e">
        <f t="shared" si="73"/>
        <v>#REF!</v>
      </c>
      <c r="O273" s="257" t="e">
        <f t="shared" si="74"/>
        <v>#REF!</v>
      </c>
      <c r="P273" s="257" t="e">
        <f t="shared" si="75"/>
        <v>#REF!</v>
      </c>
      <c r="Q273" s="258" t="e">
        <f t="shared" si="76"/>
        <v>#REF!</v>
      </c>
      <c r="R273" s="257" t="e">
        <f t="shared" si="76"/>
        <v>#REF!</v>
      </c>
      <c r="S273" s="257" t="e">
        <f t="shared" si="77"/>
        <v>#REF!</v>
      </c>
      <c r="T273" s="257"/>
      <c r="U273" s="257" t="e">
        <f t="shared" si="78"/>
        <v>#REF!</v>
      </c>
      <c r="V273" s="257" t="e">
        <f t="shared" si="79"/>
        <v>#REF!</v>
      </c>
      <c r="W273" s="257" t="e">
        <f t="shared" si="80"/>
        <v>#REF!</v>
      </c>
      <c r="X273" s="258" t="e">
        <f t="shared" si="81"/>
        <v>#REF!</v>
      </c>
      <c r="Y273" s="258" t="e">
        <f t="shared" si="82"/>
        <v>#REF!</v>
      </c>
      <c r="Z273" s="257" t="e">
        <f t="shared" si="83"/>
        <v>#REF!</v>
      </c>
      <c r="AA273" s="257" t="e">
        <f t="shared" si="84"/>
        <v>#REF!</v>
      </c>
      <c r="AB273" s="257"/>
      <c r="AC273" s="32" t="str">
        <f t="shared" si="85"/>
        <v>BERTAHAP</v>
      </c>
      <c r="AD273" s="259">
        <f t="shared" si="86"/>
        <v>0</v>
      </c>
      <c r="AE273" s="260">
        <v>2</v>
      </c>
      <c r="AF273" s="261"/>
      <c r="AG273" s="257" t="e">
        <f>IF(AF273&gt;#REF!,"LB","KR")</f>
        <v>#REF!</v>
      </c>
      <c r="AH273" s="261">
        <v>1708362000</v>
      </c>
      <c r="AI273" s="261">
        <v>1925597000</v>
      </c>
      <c r="AJ273" s="261">
        <v>2044364000</v>
      </c>
      <c r="AK273" s="262">
        <v>2170455000</v>
      </c>
      <c r="AL273" s="262">
        <v>2044364000</v>
      </c>
      <c r="AM273" s="261">
        <v>2170455000</v>
      </c>
      <c r="AN273" s="261">
        <v>2304324000</v>
      </c>
      <c r="AO273" s="51">
        <v>2167025840</v>
      </c>
      <c r="AP273" s="42">
        <v>2300682300</v>
      </c>
    </row>
    <row r="274" spans="1:42">
      <c r="A274" s="3">
        <f t="shared" si="87"/>
        <v>235</v>
      </c>
      <c r="B274" s="249">
        <v>1</v>
      </c>
      <c r="C274" s="250" t="s">
        <v>189</v>
      </c>
      <c r="D274" s="251" t="s">
        <v>24</v>
      </c>
      <c r="E274" s="252"/>
      <c r="F274" s="40" t="s">
        <v>39</v>
      </c>
      <c r="G274" s="253">
        <f t="shared" si="67"/>
        <v>113</v>
      </c>
      <c r="H274" s="253">
        <f t="shared" si="68"/>
        <v>101</v>
      </c>
      <c r="I274" s="254">
        <f t="shared" si="69"/>
        <v>26966806</v>
      </c>
      <c r="J274" s="254">
        <f t="shared" si="70"/>
        <v>6</v>
      </c>
      <c r="K274" s="255">
        <f t="shared" si="71"/>
        <v>0.95</v>
      </c>
      <c r="L274" s="256" t="e">
        <f>SUMIF($AN$4:$AN$22,D274,#REF!)</f>
        <v>#REF!</v>
      </c>
      <c r="M274" s="257" t="e">
        <f t="shared" si="72"/>
        <v>#REF!</v>
      </c>
      <c r="N274" s="257" t="e">
        <f t="shared" si="73"/>
        <v>#REF!</v>
      </c>
      <c r="O274" s="257" t="e">
        <f t="shared" si="74"/>
        <v>#REF!</v>
      </c>
      <c r="P274" s="257" t="e">
        <f t="shared" si="75"/>
        <v>#REF!</v>
      </c>
      <c r="Q274" s="258" t="e">
        <f t="shared" si="76"/>
        <v>#REF!</v>
      </c>
      <c r="R274" s="257" t="e">
        <f t="shared" si="76"/>
        <v>#REF!</v>
      </c>
      <c r="S274" s="257" t="e">
        <f t="shared" si="77"/>
        <v>#REF!</v>
      </c>
      <c r="T274" s="257"/>
      <c r="U274" s="257" t="e">
        <f t="shared" si="78"/>
        <v>#REF!</v>
      </c>
      <c r="V274" s="257" t="e">
        <f t="shared" si="79"/>
        <v>#REF!</v>
      </c>
      <c r="W274" s="257" t="e">
        <f t="shared" si="80"/>
        <v>#REF!</v>
      </c>
      <c r="X274" s="258" t="e">
        <f t="shared" si="81"/>
        <v>#REF!</v>
      </c>
      <c r="Y274" s="258" t="e">
        <f t="shared" si="82"/>
        <v>#REF!</v>
      </c>
      <c r="Z274" s="257" t="e">
        <f t="shared" si="83"/>
        <v>#REF!</v>
      </c>
      <c r="AA274" s="257" t="e">
        <f t="shared" si="84"/>
        <v>#REF!</v>
      </c>
      <c r="AB274" s="257"/>
      <c r="AC274" s="32" t="str">
        <f t="shared" si="85"/>
        <v>BERTAHAP</v>
      </c>
      <c r="AD274" s="259">
        <f t="shared" si="86"/>
        <v>0</v>
      </c>
      <c r="AE274" s="260">
        <v>2</v>
      </c>
      <c r="AF274" s="261"/>
      <c r="AG274" s="257" t="e">
        <f>IF(AF274&gt;#REF!,"LB","KR")</f>
        <v>#REF!</v>
      </c>
      <c r="AH274" s="261">
        <v>2414099000</v>
      </c>
      <c r="AI274" s="261">
        <v>2721075000</v>
      </c>
      <c r="AJ274" s="261">
        <v>2888905000</v>
      </c>
      <c r="AK274" s="262">
        <v>3067087000</v>
      </c>
      <c r="AL274" s="262">
        <v>2888905000</v>
      </c>
      <c r="AM274" s="261">
        <v>3067087000</v>
      </c>
      <c r="AN274" s="261">
        <v>3256258000</v>
      </c>
      <c r="AO274" s="51">
        <v>3062239300</v>
      </c>
      <c r="AP274" s="42">
        <v>3251112220</v>
      </c>
    </row>
    <row r="275" spans="1:42">
      <c r="A275" s="3">
        <f t="shared" si="87"/>
        <v>236</v>
      </c>
      <c r="B275" s="249">
        <v>2</v>
      </c>
      <c r="C275" s="250" t="s">
        <v>189</v>
      </c>
      <c r="D275" s="251" t="s">
        <v>35</v>
      </c>
      <c r="E275" s="252"/>
      <c r="F275" s="40" t="s">
        <v>42</v>
      </c>
      <c r="G275" s="253">
        <f t="shared" si="67"/>
        <v>78</v>
      </c>
      <c r="H275" s="253">
        <f t="shared" si="68"/>
        <v>66</v>
      </c>
      <c r="I275" s="254">
        <f t="shared" si="69"/>
        <v>26966806</v>
      </c>
      <c r="J275" s="254">
        <f t="shared" si="70"/>
        <v>2</v>
      </c>
      <c r="K275" s="255">
        <f t="shared" si="71"/>
        <v>0.93</v>
      </c>
      <c r="L275" s="256" t="e">
        <f>SUMIF($AN$4:$AN$22,D275,#REF!)</f>
        <v>#REF!</v>
      </c>
      <c r="M275" s="257" t="e">
        <f t="shared" si="72"/>
        <v>#REF!</v>
      </c>
      <c r="N275" s="257" t="e">
        <f t="shared" si="73"/>
        <v>#REF!</v>
      </c>
      <c r="O275" s="257" t="e">
        <f t="shared" si="74"/>
        <v>#REF!</v>
      </c>
      <c r="P275" s="257" t="e">
        <f t="shared" si="75"/>
        <v>#REF!</v>
      </c>
      <c r="Q275" s="258" t="e">
        <f t="shared" si="76"/>
        <v>#REF!</v>
      </c>
      <c r="R275" s="257" t="e">
        <f t="shared" si="76"/>
        <v>#REF!</v>
      </c>
      <c r="S275" s="257" t="e">
        <f t="shared" si="77"/>
        <v>#REF!</v>
      </c>
      <c r="T275" s="257"/>
      <c r="U275" s="257" t="e">
        <f t="shared" si="78"/>
        <v>#REF!</v>
      </c>
      <c r="V275" s="257" t="e">
        <f t="shared" si="79"/>
        <v>#REF!</v>
      </c>
      <c r="W275" s="257" t="e">
        <f t="shared" si="80"/>
        <v>#REF!</v>
      </c>
      <c r="X275" s="258" t="e">
        <f t="shared" si="81"/>
        <v>#REF!</v>
      </c>
      <c r="Y275" s="258" t="e">
        <f t="shared" si="82"/>
        <v>#REF!</v>
      </c>
      <c r="Z275" s="257" t="e">
        <f t="shared" si="83"/>
        <v>#REF!</v>
      </c>
      <c r="AA275" s="257" t="e">
        <f t="shared" si="84"/>
        <v>#REF!</v>
      </c>
      <c r="AB275" s="257"/>
      <c r="AC275" s="32" t="str">
        <f t="shared" si="85"/>
        <v>BERTAHAP</v>
      </c>
      <c r="AD275" s="259">
        <f t="shared" si="86"/>
        <v>0</v>
      </c>
      <c r="AE275" s="260">
        <v>2</v>
      </c>
      <c r="AF275" s="261"/>
      <c r="AG275" s="257" t="e">
        <f>IF(AF275&gt;#REF!,"LB","KR")</f>
        <v>#REF!</v>
      </c>
      <c r="AH275" s="261">
        <v>1544319000</v>
      </c>
      <c r="AI275" s="261">
        <v>1740694000</v>
      </c>
      <c r="AJ275" s="261">
        <v>1848056000</v>
      </c>
      <c r="AK275" s="262">
        <v>1962041000</v>
      </c>
      <c r="AL275" s="262">
        <v>1848056000</v>
      </c>
      <c r="AM275" s="261">
        <v>1962041000</v>
      </c>
      <c r="AN275" s="261">
        <v>2083055000</v>
      </c>
      <c r="AO275" s="51">
        <v>1958939360</v>
      </c>
      <c r="AP275" s="42">
        <v>2079763460</v>
      </c>
    </row>
    <row r="276" spans="1:42">
      <c r="A276" s="3">
        <f t="shared" si="87"/>
        <v>237</v>
      </c>
      <c r="B276" s="249">
        <v>3</v>
      </c>
      <c r="C276" s="250" t="s">
        <v>189</v>
      </c>
      <c r="D276" s="251" t="s">
        <v>41</v>
      </c>
      <c r="E276" s="252"/>
      <c r="F276" s="40" t="s">
        <v>45</v>
      </c>
      <c r="G276" s="253">
        <f t="shared" si="67"/>
        <v>60</v>
      </c>
      <c r="H276" s="253">
        <f t="shared" si="68"/>
        <v>52</v>
      </c>
      <c r="I276" s="254">
        <f t="shared" si="69"/>
        <v>26966806</v>
      </c>
      <c r="J276" s="254">
        <f t="shared" si="70"/>
        <v>2</v>
      </c>
      <c r="K276" s="255">
        <f t="shared" si="71"/>
        <v>0.93</v>
      </c>
      <c r="L276" s="256" t="e">
        <f>SUMIF($AN$4:$AN$22,D276,#REF!)</f>
        <v>#REF!</v>
      </c>
      <c r="M276" s="257" t="e">
        <f t="shared" si="72"/>
        <v>#REF!</v>
      </c>
      <c r="N276" s="257" t="e">
        <f t="shared" si="73"/>
        <v>#REF!</v>
      </c>
      <c r="O276" s="257" t="e">
        <f t="shared" si="74"/>
        <v>#REF!</v>
      </c>
      <c r="P276" s="257" t="e">
        <f t="shared" si="75"/>
        <v>#REF!</v>
      </c>
      <c r="Q276" s="258" t="e">
        <f t="shared" si="76"/>
        <v>#REF!</v>
      </c>
      <c r="R276" s="257" t="e">
        <f t="shared" si="76"/>
        <v>#REF!</v>
      </c>
      <c r="S276" s="257" t="e">
        <f t="shared" si="77"/>
        <v>#REF!</v>
      </c>
      <c r="T276" s="257"/>
      <c r="U276" s="257" t="e">
        <f t="shared" si="78"/>
        <v>#REF!</v>
      </c>
      <c r="V276" s="257" t="e">
        <f t="shared" si="79"/>
        <v>#REF!</v>
      </c>
      <c r="W276" s="257" t="e">
        <f t="shared" si="80"/>
        <v>#REF!</v>
      </c>
      <c r="X276" s="258" t="e">
        <f t="shared" si="81"/>
        <v>#REF!</v>
      </c>
      <c r="Y276" s="258" t="e">
        <f t="shared" si="82"/>
        <v>#REF!</v>
      </c>
      <c r="Z276" s="257" t="e">
        <f t="shared" si="83"/>
        <v>#REF!</v>
      </c>
      <c r="AA276" s="257" t="e">
        <f t="shared" si="84"/>
        <v>#REF!</v>
      </c>
      <c r="AB276" s="257"/>
      <c r="AC276" s="32" t="str">
        <f t="shared" si="85"/>
        <v>BERTAHAP</v>
      </c>
      <c r="AD276" s="259">
        <f t="shared" si="86"/>
        <v>0</v>
      </c>
      <c r="AE276" s="260">
        <v>2</v>
      </c>
      <c r="AF276" s="261"/>
      <c r="AG276" s="257" t="e">
        <f>IF(AF276&gt;#REF!,"LB","KR")</f>
        <v>#REF!</v>
      </c>
      <c r="AH276" s="261">
        <v>1216736000</v>
      </c>
      <c r="AI276" s="261">
        <v>1371456000</v>
      </c>
      <c r="AJ276" s="261">
        <v>1456045000</v>
      </c>
      <c r="AK276" s="262">
        <v>1545850000</v>
      </c>
      <c r="AL276" s="262">
        <v>1456045000</v>
      </c>
      <c r="AM276" s="261">
        <v>1545850000</v>
      </c>
      <c r="AN276" s="261">
        <v>1641195000</v>
      </c>
      <c r="AO276" s="51">
        <v>1543407700</v>
      </c>
      <c r="AP276" s="42">
        <v>1638601000</v>
      </c>
    </row>
    <row r="277" spans="1:42">
      <c r="A277" s="3">
        <f t="shared" si="87"/>
        <v>238</v>
      </c>
      <c r="B277" s="249">
        <v>4</v>
      </c>
      <c r="C277" s="250" t="s">
        <v>189</v>
      </c>
      <c r="D277" s="251">
        <v>10</v>
      </c>
      <c r="E277" s="252"/>
      <c r="F277" s="40" t="s">
        <v>48</v>
      </c>
      <c r="G277" s="253">
        <f t="shared" si="67"/>
        <v>74</v>
      </c>
      <c r="H277" s="253">
        <f t="shared" si="68"/>
        <v>63</v>
      </c>
      <c r="I277" s="254">
        <f t="shared" si="69"/>
        <v>26966806</v>
      </c>
      <c r="J277" s="254">
        <f t="shared" si="70"/>
        <v>2</v>
      </c>
      <c r="K277" s="255">
        <f t="shared" si="71"/>
        <v>0.93</v>
      </c>
      <c r="L277" s="256" t="e">
        <f>SUMIF($AN$4:$AN$22,D277,#REF!)</f>
        <v>#REF!</v>
      </c>
      <c r="M277" s="257" t="e">
        <f t="shared" si="72"/>
        <v>#REF!</v>
      </c>
      <c r="N277" s="257" t="e">
        <f t="shared" si="73"/>
        <v>#REF!</v>
      </c>
      <c r="O277" s="257" t="e">
        <f t="shared" si="74"/>
        <v>#REF!</v>
      </c>
      <c r="P277" s="257" t="e">
        <f t="shared" si="75"/>
        <v>#REF!</v>
      </c>
      <c r="Q277" s="258" t="e">
        <f t="shared" si="76"/>
        <v>#REF!</v>
      </c>
      <c r="R277" s="257" t="e">
        <f t="shared" si="76"/>
        <v>#REF!</v>
      </c>
      <c r="S277" s="257" t="e">
        <f t="shared" si="77"/>
        <v>#REF!</v>
      </c>
      <c r="T277" s="257"/>
      <c r="U277" s="257" t="e">
        <f t="shared" si="78"/>
        <v>#REF!</v>
      </c>
      <c r="V277" s="257" t="e">
        <f t="shared" si="79"/>
        <v>#REF!</v>
      </c>
      <c r="W277" s="257" t="e">
        <f t="shared" si="80"/>
        <v>#REF!</v>
      </c>
      <c r="X277" s="258" t="e">
        <f t="shared" si="81"/>
        <v>#REF!</v>
      </c>
      <c r="Y277" s="258" t="e">
        <f t="shared" si="82"/>
        <v>#REF!</v>
      </c>
      <c r="Z277" s="257" t="e">
        <f t="shared" si="83"/>
        <v>#REF!</v>
      </c>
      <c r="AA277" s="257" t="e">
        <f t="shared" si="84"/>
        <v>#REF!</v>
      </c>
      <c r="AB277" s="257"/>
      <c r="AC277" s="32" t="str">
        <f t="shared" si="85"/>
        <v>BERTAHAP</v>
      </c>
      <c r="AD277" s="259">
        <f t="shared" si="86"/>
        <v>0</v>
      </c>
      <c r="AE277" s="260">
        <v>2</v>
      </c>
      <c r="AF277" s="261"/>
      <c r="AG277" s="257" t="e">
        <f>IF(AF277&gt;#REF!,"LB","KR")</f>
        <v>#REF!</v>
      </c>
      <c r="AH277" s="261">
        <v>1474123000</v>
      </c>
      <c r="AI277" s="261">
        <v>1661572000</v>
      </c>
      <c r="AJ277" s="261">
        <v>1764054000</v>
      </c>
      <c r="AK277" s="262">
        <v>1872857000</v>
      </c>
      <c r="AL277" s="262">
        <v>1764054000</v>
      </c>
      <c r="AM277" s="261">
        <v>1872857000</v>
      </c>
      <c r="AN277" s="261">
        <v>1988371000</v>
      </c>
      <c r="AO277" s="51">
        <v>1869897240</v>
      </c>
      <c r="AP277" s="42">
        <v>1985228420</v>
      </c>
    </row>
    <row r="278" spans="1:42">
      <c r="A278" s="3">
        <f t="shared" si="87"/>
        <v>239</v>
      </c>
      <c r="B278" s="249">
        <v>5</v>
      </c>
      <c r="C278" s="250" t="s">
        <v>189</v>
      </c>
      <c r="D278" s="285">
        <v>12</v>
      </c>
      <c r="E278" s="252"/>
      <c r="F278" s="40" t="s">
        <v>50</v>
      </c>
      <c r="G278" s="253">
        <f t="shared" si="67"/>
        <v>67</v>
      </c>
      <c r="H278" s="253">
        <f t="shared" si="68"/>
        <v>57</v>
      </c>
      <c r="I278" s="254">
        <f t="shared" si="69"/>
        <v>26966806</v>
      </c>
      <c r="J278" s="254">
        <f t="shared" si="70"/>
        <v>2</v>
      </c>
      <c r="K278" s="255">
        <f t="shared" si="71"/>
        <v>0.93</v>
      </c>
      <c r="L278" s="256" t="e">
        <f>SUMIF($AN$4:$AN$22,D278,#REF!)</f>
        <v>#REF!</v>
      </c>
      <c r="M278" s="257" t="e">
        <f t="shared" si="72"/>
        <v>#REF!</v>
      </c>
      <c r="N278" s="257" t="e">
        <f t="shared" si="73"/>
        <v>#REF!</v>
      </c>
      <c r="O278" s="257" t="e">
        <f t="shared" si="74"/>
        <v>#REF!</v>
      </c>
      <c r="P278" s="257" t="e">
        <f t="shared" si="75"/>
        <v>#REF!</v>
      </c>
      <c r="Q278" s="258" t="e">
        <f t="shared" si="76"/>
        <v>#REF!</v>
      </c>
      <c r="R278" s="257" t="e">
        <f t="shared" si="76"/>
        <v>#REF!</v>
      </c>
      <c r="S278" s="257" t="e">
        <f t="shared" si="77"/>
        <v>#REF!</v>
      </c>
      <c r="T278" s="257"/>
      <c r="U278" s="257" t="e">
        <f t="shared" si="78"/>
        <v>#REF!</v>
      </c>
      <c r="V278" s="257" t="e">
        <f t="shared" si="79"/>
        <v>#REF!</v>
      </c>
      <c r="W278" s="257" t="e">
        <f t="shared" si="80"/>
        <v>#REF!</v>
      </c>
      <c r="X278" s="258" t="e">
        <f t="shared" si="81"/>
        <v>#REF!</v>
      </c>
      <c r="Y278" s="258" t="e">
        <f t="shared" si="82"/>
        <v>#REF!</v>
      </c>
      <c r="Z278" s="257" t="e">
        <f t="shared" si="83"/>
        <v>#REF!</v>
      </c>
      <c r="AA278" s="257" t="e">
        <f t="shared" si="84"/>
        <v>#REF!</v>
      </c>
      <c r="AB278" s="257"/>
      <c r="AC278" s="32" t="str">
        <f t="shared" si="85"/>
        <v>BERTAHAP</v>
      </c>
      <c r="AD278" s="259">
        <f t="shared" si="86"/>
        <v>0</v>
      </c>
      <c r="AE278" s="260">
        <v>2</v>
      </c>
      <c r="AF278" s="261"/>
      <c r="AG278" s="257" t="e">
        <f>IF(AF278&gt;#REF!,"LB","KR")</f>
        <v>#REF!</v>
      </c>
      <c r="AH278" s="261">
        <v>1333730000</v>
      </c>
      <c r="AI278" s="261">
        <v>1503327000</v>
      </c>
      <c r="AJ278" s="261">
        <v>1596049000</v>
      </c>
      <c r="AK278" s="262">
        <v>1694490000</v>
      </c>
      <c r="AL278" s="262">
        <v>1596049000</v>
      </c>
      <c r="AM278" s="261">
        <v>1694490000</v>
      </c>
      <c r="AN278" s="261">
        <v>1799002000</v>
      </c>
      <c r="AO278" s="51">
        <v>1691811940</v>
      </c>
      <c r="AP278" s="42">
        <v>1796159400</v>
      </c>
    </row>
    <row r="279" spans="1:42">
      <c r="A279" s="3">
        <f t="shared" si="87"/>
        <v>240</v>
      </c>
      <c r="B279" s="249">
        <v>6</v>
      </c>
      <c r="C279" s="250" t="s">
        <v>189</v>
      </c>
      <c r="D279" s="251">
        <v>16</v>
      </c>
      <c r="E279" s="252"/>
      <c r="F279" s="40" t="s">
        <v>52</v>
      </c>
      <c r="G279" s="253">
        <f t="shared" si="67"/>
        <v>71</v>
      </c>
      <c r="H279" s="253">
        <f t="shared" si="68"/>
        <v>63</v>
      </c>
      <c r="I279" s="254">
        <f t="shared" si="69"/>
        <v>26966806</v>
      </c>
      <c r="J279" s="254">
        <f t="shared" si="70"/>
        <v>2</v>
      </c>
      <c r="K279" s="255">
        <f t="shared" si="71"/>
        <v>0.93</v>
      </c>
      <c r="L279" s="256" t="e">
        <f>SUMIF($AN$4:$AN$22,D279,#REF!)</f>
        <v>#REF!</v>
      </c>
      <c r="M279" s="257" t="e">
        <f t="shared" si="72"/>
        <v>#REF!</v>
      </c>
      <c r="N279" s="257" t="e">
        <f t="shared" si="73"/>
        <v>#REF!</v>
      </c>
      <c r="O279" s="257" t="e">
        <f t="shared" si="74"/>
        <v>#REF!</v>
      </c>
      <c r="P279" s="257" t="e">
        <f t="shared" si="75"/>
        <v>#REF!</v>
      </c>
      <c r="Q279" s="258" t="e">
        <f t="shared" si="76"/>
        <v>#REF!</v>
      </c>
      <c r="R279" s="257" t="e">
        <f t="shared" si="76"/>
        <v>#REF!</v>
      </c>
      <c r="S279" s="257" t="e">
        <f t="shared" si="77"/>
        <v>#REF!</v>
      </c>
      <c r="T279" s="257"/>
      <c r="U279" s="257" t="e">
        <f t="shared" si="78"/>
        <v>#REF!</v>
      </c>
      <c r="V279" s="257" t="e">
        <f t="shared" si="79"/>
        <v>#REF!</v>
      </c>
      <c r="W279" s="257" t="e">
        <f t="shared" si="80"/>
        <v>#REF!</v>
      </c>
      <c r="X279" s="258" t="e">
        <f t="shared" si="81"/>
        <v>#REF!</v>
      </c>
      <c r="Y279" s="258" t="e">
        <f t="shared" si="82"/>
        <v>#REF!</v>
      </c>
      <c r="Z279" s="257" t="e">
        <f t="shared" si="83"/>
        <v>#REF!</v>
      </c>
      <c r="AA279" s="257" t="e">
        <f t="shared" si="84"/>
        <v>#REF!</v>
      </c>
      <c r="AB279" s="257"/>
      <c r="AC279" s="32" t="str">
        <f t="shared" si="85"/>
        <v>BERTAHAP</v>
      </c>
      <c r="AD279" s="259">
        <f t="shared" si="86"/>
        <v>0</v>
      </c>
      <c r="AE279" s="260">
        <v>2</v>
      </c>
      <c r="AF279" s="261"/>
      <c r="AG279" s="257" t="e">
        <f>IF(AF279&gt;#REF!,"LB","KR")</f>
        <v>#REF!</v>
      </c>
      <c r="AH279" s="261">
        <v>1474123000</v>
      </c>
      <c r="AI279" s="261">
        <v>1661572000</v>
      </c>
      <c r="AJ279" s="261">
        <v>1764054000</v>
      </c>
      <c r="AK279" s="262">
        <v>1872857000</v>
      </c>
      <c r="AL279" s="262">
        <v>1764054000</v>
      </c>
      <c r="AM279" s="261">
        <v>1872857000</v>
      </c>
      <c r="AN279" s="261">
        <v>1988371000</v>
      </c>
      <c r="AO279" s="51">
        <v>1869897240</v>
      </c>
      <c r="AP279" s="42">
        <v>1985228420</v>
      </c>
    </row>
    <row r="280" spans="1:42">
      <c r="A280" s="3">
        <f t="shared" si="87"/>
        <v>241</v>
      </c>
      <c r="B280" s="249">
        <v>7</v>
      </c>
      <c r="C280" s="250" t="s">
        <v>189</v>
      </c>
      <c r="D280" s="285">
        <v>18</v>
      </c>
      <c r="E280" s="252"/>
      <c r="F280" s="40" t="s">
        <v>54</v>
      </c>
      <c r="G280" s="253">
        <f t="shared" si="67"/>
        <v>97</v>
      </c>
      <c r="H280" s="253">
        <f t="shared" si="68"/>
        <v>85</v>
      </c>
      <c r="I280" s="254">
        <f t="shared" si="69"/>
        <v>26966806</v>
      </c>
      <c r="J280" s="254">
        <f t="shared" si="70"/>
        <v>2</v>
      </c>
      <c r="K280" s="255">
        <f t="shared" si="71"/>
        <v>0.93</v>
      </c>
      <c r="L280" s="256" t="e">
        <f>SUMIF($AN$4:$AN$22,D280,#REF!)</f>
        <v>#REF!</v>
      </c>
      <c r="M280" s="257" t="e">
        <f t="shared" si="72"/>
        <v>#REF!</v>
      </c>
      <c r="N280" s="257" t="e">
        <f t="shared" si="73"/>
        <v>#REF!</v>
      </c>
      <c r="O280" s="257" t="e">
        <f t="shared" si="74"/>
        <v>#REF!</v>
      </c>
      <c r="P280" s="257" t="e">
        <f t="shared" si="75"/>
        <v>#REF!</v>
      </c>
      <c r="Q280" s="258" t="e">
        <f t="shared" si="76"/>
        <v>#REF!</v>
      </c>
      <c r="R280" s="257" t="e">
        <f t="shared" si="76"/>
        <v>#REF!</v>
      </c>
      <c r="S280" s="257" t="e">
        <f t="shared" si="77"/>
        <v>#REF!</v>
      </c>
      <c r="T280" s="257"/>
      <c r="U280" s="257" t="e">
        <f t="shared" si="78"/>
        <v>#REF!</v>
      </c>
      <c r="V280" s="257" t="e">
        <f t="shared" si="79"/>
        <v>#REF!</v>
      </c>
      <c r="W280" s="257" t="e">
        <f t="shared" si="80"/>
        <v>#REF!</v>
      </c>
      <c r="X280" s="258" t="e">
        <f t="shared" si="81"/>
        <v>#REF!</v>
      </c>
      <c r="Y280" s="258" t="e">
        <f t="shared" si="82"/>
        <v>#REF!</v>
      </c>
      <c r="Z280" s="257" t="e">
        <f t="shared" si="83"/>
        <v>#REF!</v>
      </c>
      <c r="AA280" s="257" t="e">
        <f t="shared" si="84"/>
        <v>#REF!</v>
      </c>
      <c r="AB280" s="257"/>
      <c r="AC280" s="32" t="str">
        <f t="shared" si="85"/>
        <v>BERTAHAP</v>
      </c>
      <c r="AD280" s="259">
        <f t="shared" si="86"/>
        <v>0</v>
      </c>
      <c r="AE280" s="260">
        <v>2</v>
      </c>
      <c r="AF280" s="261"/>
      <c r="AG280" s="257" t="e">
        <f>IF(AF280&gt;#REF!,"LB","KR")</f>
        <v>#REF!</v>
      </c>
      <c r="AH280" s="261">
        <v>1988896000</v>
      </c>
      <c r="AI280" s="261">
        <v>2241803000</v>
      </c>
      <c r="AJ280" s="261">
        <v>2380073000</v>
      </c>
      <c r="AK280" s="262">
        <v>2526870000</v>
      </c>
      <c r="AL280" s="262">
        <v>2380073000</v>
      </c>
      <c r="AM280" s="261">
        <v>2526870000</v>
      </c>
      <c r="AN280" s="261">
        <v>2682722000</v>
      </c>
      <c r="AO280" s="51">
        <v>2522877380</v>
      </c>
      <c r="AP280" s="42">
        <v>2678482200</v>
      </c>
    </row>
    <row r="281" spans="1:42">
      <c r="A281" s="3">
        <f t="shared" si="87"/>
        <v>242</v>
      </c>
      <c r="B281" s="249">
        <v>8</v>
      </c>
      <c r="C281" s="250" t="s">
        <v>189</v>
      </c>
      <c r="D281" s="285">
        <v>20</v>
      </c>
      <c r="E281" s="252"/>
      <c r="F281" s="40" t="s">
        <v>70</v>
      </c>
      <c r="G281" s="253">
        <f t="shared" si="67"/>
        <v>60</v>
      </c>
      <c r="H281" s="253">
        <f t="shared" si="68"/>
        <v>51</v>
      </c>
      <c r="I281" s="254">
        <f t="shared" si="69"/>
        <v>26966806</v>
      </c>
      <c r="J281" s="254">
        <f t="shared" si="70"/>
        <v>2</v>
      </c>
      <c r="K281" s="255">
        <f t="shared" si="71"/>
        <v>0.93</v>
      </c>
      <c r="L281" s="256" t="e">
        <f>SUMIF($AN$4:$AN$22,D281,#REF!)</f>
        <v>#REF!</v>
      </c>
      <c r="M281" s="257" t="e">
        <f t="shared" si="72"/>
        <v>#REF!</v>
      </c>
      <c r="N281" s="257" t="e">
        <f t="shared" si="73"/>
        <v>#REF!</v>
      </c>
      <c r="O281" s="257" t="e">
        <f t="shared" si="74"/>
        <v>#REF!</v>
      </c>
      <c r="P281" s="257" t="e">
        <f t="shared" si="75"/>
        <v>#REF!</v>
      </c>
      <c r="Q281" s="258" t="e">
        <f t="shared" si="76"/>
        <v>#REF!</v>
      </c>
      <c r="R281" s="257" t="e">
        <f t="shared" si="76"/>
        <v>#REF!</v>
      </c>
      <c r="S281" s="257" t="e">
        <f t="shared" si="77"/>
        <v>#REF!</v>
      </c>
      <c r="T281" s="257"/>
      <c r="U281" s="257" t="e">
        <f t="shared" si="78"/>
        <v>#REF!</v>
      </c>
      <c r="V281" s="257" t="e">
        <f t="shared" si="79"/>
        <v>#REF!</v>
      </c>
      <c r="W281" s="257" t="e">
        <f t="shared" si="80"/>
        <v>#REF!</v>
      </c>
      <c r="X281" s="258" t="e">
        <f t="shared" si="81"/>
        <v>#REF!</v>
      </c>
      <c r="Y281" s="258" t="e">
        <f t="shared" si="82"/>
        <v>#REF!</v>
      </c>
      <c r="Z281" s="257" t="e">
        <f t="shared" si="83"/>
        <v>#REF!</v>
      </c>
      <c r="AA281" s="257" t="e">
        <f t="shared" si="84"/>
        <v>#REF!</v>
      </c>
      <c r="AB281" s="257"/>
      <c r="AC281" s="32" t="str">
        <f t="shared" si="85"/>
        <v>BERTAHAP</v>
      </c>
      <c r="AD281" s="259">
        <f t="shared" si="86"/>
        <v>0</v>
      </c>
      <c r="AE281" s="260">
        <v>2</v>
      </c>
      <c r="AF281" s="261"/>
      <c r="AG281" s="257" t="e">
        <f>IF(AF281&gt;#REF!,"LB","KR")</f>
        <v>#REF!</v>
      </c>
      <c r="AH281" s="261">
        <v>1193338000</v>
      </c>
      <c r="AI281" s="261">
        <v>1345082000</v>
      </c>
      <c r="AJ281" s="261">
        <v>1428044000</v>
      </c>
      <c r="AK281" s="262">
        <v>1516122000</v>
      </c>
      <c r="AL281" s="262">
        <v>1428044000</v>
      </c>
      <c r="AM281" s="261">
        <v>1516122000</v>
      </c>
      <c r="AN281" s="261">
        <v>1609633000</v>
      </c>
      <c r="AO281" s="51">
        <v>1513726640</v>
      </c>
      <c r="AP281" s="42">
        <v>1607089320</v>
      </c>
    </row>
    <row r="282" spans="1:42">
      <c r="A282" s="3">
        <f t="shared" si="87"/>
        <v>243</v>
      </c>
      <c r="B282" s="249">
        <v>9</v>
      </c>
      <c r="C282" s="250" t="s">
        <v>189</v>
      </c>
      <c r="D282" s="285">
        <v>22</v>
      </c>
      <c r="E282" s="252">
        <v>0</v>
      </c>
      <c r="F282" s="40" t="s">
        <v>89</v>
      </c>
      <c r="G282" s="253">
        <f t="shared" si="67"/>
        <v>81</v>
      </c>
      <c r="H282" s="253">
        <f t="shared" si="68"/>
        <v>70</v>
      </c>
      <c r="I282" s="254">
        <f t="shared" si="69"/>
        <v>26966806</v>
      </c>
      <c r="J282" s="254">
        <f t="shared" si="70"/>
        <v>4</v>
      </c>
      <c r="K282" s="255">
        <f t="shared" si="71"/>
        <v>0.97</v>
      </c>
      <c r="L282" s="256" t="e">
        <f>SUMIF($AN$4:$AN$22,D282,#REF!)</f>
        <v>#REF!</v>
      </c>
      <c r="M282" s="257" t="e">
        <f t="shared" si="72"/>
        <v>#REF!</v>
      </c>
      <c r="N282" s="257" t="e">
        <f t="shared" si="73"/>
        <v>#REF!</v>
      </c>
      <c r="O282" s="257" t="e">
        <f t="shared" si="74"/>
        <v>#REF!</v>
      </c>
      <c r="P282" s="257" t="e">
        <f t="shared" si="75"/>
        <v>#REF!</v>
      </c>
      <c r="Q282" s="258" t="e">
        <f t="shared" si="76"/>
        <v>#REF!</v>
      </c>
      <c r="R282" s="257" t="e">
        <f t="shared" si="76"/>
        <v>#REF!</v>
      </c>
      <c r="S282" s="257" t="e">
        <f t="shared" si="77"/>
        <v>#REF!</v>
      </c>
      <c r="T282" s="257"/>
      <c r="U282" s="257" t="e">
        <f t="shared" si="78"/>
        <v>#REF!</v>
      </c>
      <c r="V282" s="257" t="e">
        <f t="shared" si="79"/>
        <v>#REF!</v>
      </c>
      <c r="W282" s="257" t="e">
        <f t="shared" si="80"/>
        <v>#REF!</v>
      </c>
      <c r="X282" s="258" t="e">
        <f t="shared" si="81"/>
        <v>#REF!</v>
      </c>
      <c r="Y282" s="258" t="e">
        <f t="shared" si="82"/>
        <v>#REF!</v>
      </c>
      <c r="Z282" s="257" t="e">
        <f t="shared" si="83"/>
        <v>#REF!</v>
      </c>
      <c r="AA282" s="257" t="e">
        <f t="shared" si="84"/>
        <v>#REF!</v>
      </c>
      <c r="AB282" s="257"/>
      <c r="AC282" s="32" t="str">
        <f t="shared" si="85"/>
        <v>BERTAHAP</v>
      </c>
      <c r="AD282" s="259">
        <f t="shared" si="86"/>
        <v>0</v>
      </c>
      <c r="AE282" s="260">
        <v>2</v>
      </c>
      <c r="AF282" s="261"/>
      <c r="AG282" s="257" t="e">
        <f>IF(AF282&gt;#REF!,"LB","KR")</f>
        <v>#REF!</v>
      </c>
      <c r="AH282" s="261">
        <v>1708362000</v>
      </c>
      <c r="AI282" s="261">
        <v>1925597000</v>
      </c>
      <c r="AJ282" s="261">
        <v>2044364000</v>
      </c>
      <c r="AK282" s="262">
        <v>2170455000</v>
      </c>
      <c r="AL282" s="262">
        <v>2044364000</v>
      </c>
      <c r="AM282" s="261">
        <v>2170455000</v>
      </c>
      <c r="AN282" s="261">
        <v>2304324000</v>
      </c>
      <c r="AO282" s="51">
        <v>2167025840</v>
      </c>
      <c r="AP282" s="42">
        <v>2300682300</v>
      </c>
    </row>
    <row r="283" spans="1:42">
      <c r="A283" s="3">
        <f t="shared" si="87"/>
        <v>244</v>
      </c>
      <c r="B283" s="249">
        <v>1</v>
      </c>
      <c r="C283" s="250" t="s">
        <v>190</v>
      </c>
      <c r="D283" s="251" t="s">
        <v>24</v>
      </c>
      <c r="E283" s="252"/>
      <c r="F283" s="40" t="s">
        <v>39</v>
      </c>
      <c r="G283" s="253">
        <f t="shared" si="67"/>
        <v>113</v>
      </c>
      <c r="H283" s="253">
        <f t="shared" si="68"/>
        <v>101</v>
      </c>
      <c r="I283" s="254">
        <f t="shared" si="69"/>
        <v>26966806</v>
      </c>
      <c r="J283" s="254">
        <f t="shared" si="70"/>
        <v>6</v>
      </c>
      <c r="K283" s="255">
        <f t="shared" si="71"/>
        <v>0.95</v>
      </c>
      <c r="L283" s="256" t="e">
        <f>SUMIF($AN$4:$AN$22,D283,#REF!)</f>
        <v>#REF!</v>
      </c>
      <c r="M283" s="257" t="e">
        <f t="shared" si="72"/>
        <v>#REF!</v>
      </c>
      <c r="N283" s="257" t="e">
        <f t="shared" si="73"/>
        <v>#REF!</v>
      </c>
      <c r="O283" s="257" t="e">
        <f t="shared" si="74"/>
        <v>#REF!</v>
      </c>
      <c r="P283" s="257" t="e">
        <f t="shared" si="75"/>
        <v>#REF!</v>
      </c>
      <c r="Q283" s="258" t="e">
        <f t="shared" si="76"/>
        <v>#REF!</v>
      </c>
      <c r="R283" s="257" t="e">
        <f t="shared" si="76"/>
        <v>#REF!</v>
      </c>
      <c r="S283" s="257" t="e">
        <f t="shared" si="77"/>
        <v>#REF!</v>
      </c>
      <c r="T283" s="257"/>
      <c r="U283" s="257" t="e">
        <f t="shared" si="78"/>
        <v>#REF!</v>
      </c>
      <c r="V283" s="257" t="e">
        <f t="shared" si="79"/>
        <v>#REF!</v>
      </c>
      <c r="W283" s="257" t="e">
        <f t="shared" si="80"/>
        <v>#REF!</v>
      </c>
      <c r="X283" s="258" t="e">
        <f t="shared" si="81"/>
        <v>#REF!</v>
      </c>
      <c r="Y283" s="258" t="e">
        <f t="shared" si="82"/>
        <v>#REF!</v>
      </c>
      <c r="Z283" s="257" t="e">
        <f t="shared" si="83"/>
        <v>#REF!</v>
      </c>
      <c r="AA283" s="257" t="e">
        <f t="shared" si="84"/>
        <v>#REF!</v>
      </c>
      <c r="AB283" s="257"/>
      <c r="AC283" s="32" t="str">
        <f t="shared" si="85"/>
        <v>BERTAHAP</v>
      </c>
      <c r="AD283" s="259">
        <f t="shared" si="86"/>
        <v>0</v>
      </c>
      <c r="AE283" s="260">
        <v>2</v>
      </c>
      <c r="AF283" s="261"/>
      <c r="AG283" s="257" t="e">
        <f>IF(AF283&gt;#REF!,"LB","KR")</f>
        <v>#REF!</v>
      </c>
      <c r="AH283" s="261">
        <v>2414099000</v>
      </c>
      <c r="AI283" s="261">
        <v>2721075000</v>
      </c>
      <c r="AJ283" s="261">
        <v>2888905000</v>
      </c>
      <c r="AK283" s="262">
        <v>3067087000</v>
      </c>
      <c r="AL283" s="262">
        <v>2888905000</v>
      </c>
      <c r="AM283" s="261">
        <v>3067087000</v>
      </c>
      <c r="AN283" s="261">
        <v>3256258000</v>
      </c>
      <c r="AO283" s="51">
        <v>3062239300</v>
      </c>
      <c r="AP283" s="42">
        <v>3251112220</v>
      </c>
    </row>
    <row r="284" spans="1:42">
      <c r="A284" s="3">
        <f t="shared" si="87"/>
        <v>245</v>
      </c>
      <c r="B284" s="249">
        <v>2</v>
      </c>
      <c r="C284" s="250" t="s">
        <v>190</v>
      </c>
      <c r="D284" s="251" t="s">
        <v>35</v>
      </c>
      <c r="E284" s="252"/>
      <c r="F284" s="40" t="s">
        <v>42</v>
      </c>
      <c r="G284" s="253">
        <f t="shared" si="67"/>
        <v>78</v>
      </c>
      <c r="H284" s="253">
        <f t="shared" si="68"/>
        <v>66</v>
      </c>
      <c r="I284" s="254">
        <f t="shared" si="69"/>
        <v>26966806</v>
      </c>
      <c r="J284" s="254">
        <f t="shared" si="70"/>
        <v>2</v>
      </c>
      <c r="K284" s="255">
        <f t="shared" si="71"/>
        <v>0.93</v>
      </c>
      <c r="L284" s="256" t="e">
        <f>SUMIF($AN$4:$AN$22,D284,#REF!)</f>
        <v>#REF!</v>
      </c>
      <c r="M284" s="257" t="e">
        <f t="shared" si="72"/>
        <v>#REF!</v>
      </c>
      <c r="N284" s="257" t="e">
        <f t="shared" si="73"/>
        <v>#REF!</v>
      </c>
      <c r="O284" s="257" t="e">
        <f t="shared" si="74"/>
        <v>#REF!</v>
      </c>
      <c r="P284" s="257" t="e">
        <f t="shared" si="75"/>
        <v>#REF!</v>
      </c>
      <c r="Q284" s="258" t="e">
        <f t="shared" si="76"/>
        <v>#REF!</v>
      </c>
      <c r="R284" s="257" t="e">
        <f t="shared" si="76"/>
        <v>#REF!</v>
      </c>
      <c r="S284" s="257" t="e">
        <f t="shared" si="77"/>
        <v>#REF!</v>
      </c>
      <c r="T284" s="257"/>
      <c r="U284" s="257" t="e">
        <f t="shared" si="78"/>
        <v>#REF!</v>
      </c>
      <c r="V284" s="257" t="e">
        <f t="shared" si="79"/>
        <v>#REF!</v>
      </c>
      <c r="W284" s="257" t="e">
        <f t="shared" si="80"/>
        <v>#REF!</v>
      </c>
      <c r="X284" s="258" t="e">
        <f t="shared" si="81"/>
        <v>#REF!</v>
      </c>
      <c r="Y284" s="258" t="e">
        <f t="shared" si="82"/>
        <v>#REF!</v>
      </c>
      <c r="Z284" s="257" t="e">
        <f t="shared" si="83"/>
        <v>#REF!</v>
      </c>
      <c r="AA284" s="257" t="e">
        <f t="shared" si="84"/>
        <v>#REF!</v>
      </c>
      <c r="AB284" s="257"/>
      <c r="AC284" s="32" t="str">
        <f t="shared" si="85"/>
        <v>BERTAHAP</v>
      </c>
      <c r="AD284" s="259">
        <f t="shared" si="86"/>
        <v>0</v>
      </c>
      <c r="AE284" s="260">
        <v>2</v>
      </c>
      <c r="AF284" s="261"/>
      <c r="AG284" s="257" t="e">
        <f>IF(AF284&gt;#REF!,"LB","KR")</f>
        <v>#REF!</v>
      </c>
      <c r="AH284" s="261">
        <v>1544319000</v>
      </c>
      <c r="AI284" s="261">
        <v>1740694000</v>
      </c>
      <c r="AJ284" s="261">
        <v>1848056000</v>
      </c>
      <c r="AK284" s="262">
        <v>1962041000</v>
      </c>
      <c r="AL284" s="262">
        <v>1848056000</v>
      </c>
      <c r="AM284" s="261">
        <v>1962041000</v>
      </c>
      <c r="AN284" s="261">
        <v>2083055000</v>
      </c>
      <c r="AO284" s="51">
        <v>1958939360</v>
      </c>
      <c r="AP284" s="42">
        <v>2079763460</v>
      </c>
    </row>
    <row r="285" spans="1:42">
      <c r="A285" s="3">
        <f t="shared" si="87"/>
        <v>246</v>
      </c>
      <c r="B285" s="249">
        <v>3</v>
      </c>
      <c r="C285" s="250" t="s">
        <v>190</v>
      </c>
      <c r="D285" s="251" t="s">
        <v>41</v>
      </c>
      <c r="E285" s="252"/>
      <c r="F285" s="40" t="s">
        <v>45</v>
      </c>
      <c r="G285" s="253">
        <f t="shared" si="67"/>
        <v>60</v>
      </c>
      <c r="H285" s="253">
        <f t="shared" si="68"/>
        <v>52</v>
      </c>
      <c r="I285" s="254">
        <f t="shared" si="69"/>
        <v>26966806</v>
      </c>
      <c r="J285" s="254">
        <f t="shared" si="70"/>
        <v>2</v>
      </c>
      <c r="K285" s="255">
        <f t="shared" si="71"/>
        <v>0.93</v>
      </c>
      <c r="L285" s="256" t="e">
        <f>SUMIF($AN$4:$AN$22,D285,#REF!)</f>
        <v>#REF!</v>
      </c>
      <c r="M285" s="257" t="e">
        <f t="shared" si="72"/>
        <v>#REF!</v>
      </c>
      <c r="N285" s="257" t="e">
        <f t="shared" si="73"/>
        <v>#REF!</v>
      </c>
      <c r="O285" s="257" t="e">
        <f t="shared" si="74"/>
        <v>#REF!</v>
      </c>
      <c r="P285" s="257" t="e">
        <f t="shared" si="75"/>
        <v>#REF!</v>
      </c>
      <c r="Q285" s="258" t="e">
        <f t="shared" si="76"/>
        <v>#REF!</v>
      </c>
      <c r="R285" s="257" t="e">
        <f t="shared" si="76"/>
        <v>#REF!</v>
      </c>
      <c r="S285" s="257" t="e">
        <f t="shared" si="77"/>
        <v>#REF!</v>
      </c>
      <c r="T285" s="257"/>
      <c r="U285" s="257" t="e">
        <f t="shared" si="78"/>
        <v>#REF!</v>
      </c>
      <c r="V285" s="257" t="e">
        <f t="shared" si="79"/>
        <v>#REF!</v>
      </c>
      <c r="W285" s="257" t="e">
        <f t="shared" si="80"/>
        <v>#REF!</v>
      </c>
      <c r="X285" s="258" t="e">
        <f t="shared" si="81"/>
        <v>#REF!</v>
      </c>
      <c r="Y285" s="258" t="e">
        <f t="shared" si="82"/>
        <v>#REF!</v>
      </c>
      <c r="Z285" s="257" t="e">
        <f t="shared" si="83"/>
        <v>#REF!</v>
      </c>
      <c r="AA285" s="257" t="e">
        <f t="shared" si="84"/>
        <v>#REF!</v>
      </c>
      <c r="AB285" s="257"/>
      <c r="AC285" s="32" t="str">
        <f t="shared" si="85"/>
        <v>BERTAHAP</v>
      </c>
      <c r="AD285" s="259">
        <f t="shared" si="86"/>
        <v>0</v>
      </c>
      <c r="AE285" s="260">
        <v>2</v>
      </c>
      <c r="AF285" s="261"/>
      <c r="AG285" s="257" t="e">
        <f>IF(AF285&gt;#REF!,"LB","KR")</f>
        <v>#REF!</v>
      </c>
      <c r="AH285" s="261">
        <v>1216736000</v>
      </c>
      <c r="AI285" s="261">
        <v>1371456000</v>
      </c>
      <c r="AJ285" s="261">
        <v>1456045000</v>
      </c>
      <c r="AK285" s="262">
        <v>1545850000</v>
      </c>
      <c r="AL285" s="262">
        <v>1456045000</v>
      </c>
      <c r="AM285" s="261">
        <v>1545850000</v>
      </c>
      <c r="AN285" s="261">
        <v>1641195000</v>
      </c>
      <c r="AO285" s="51">
        <v>1543407700</v>
      </c>
      <c r="AP285" s="42">
        <v>1638601000</v>
      </c>
    </row>
    <row r="286" spans="1:42">
      <c r="A286" s="3">
        <f t="shared" si="87"/>
        <v>247</v>
      </c>
      <c r="B286" s="249">
        <v>4</v>
      </c>
      <c r="C286" s="250" t="s">
        <v>190</v>
      </c>
      <c r="D286" s="251">
        <v>10</v>
      </c>
      <c r="E286" s="252"/>
      <c r="F286" s="40" t="s">
        <v>48</v>
      </c>
      <c r="G286" s="253">
        <f t="shared" si="67"/>
        <v>74</v>
      </c>
      <c r="H286" s="253">
        <f t="shared" si="68"/>
        <v>63</v>
      </c>
      <c r="I286" s="254">
        <f t="shared" si="69"/>
        <v>26966806</v>
      </c>
      <c r="J286" s="254">
        <f t="shared" si="70"/>
        <v>2</v>
      </c>
      <c r="K286" s="255">
        <f t="shared" si="71"/>
        <v>0.93</v>
      </c>
      <c r="L286" s="256" t="e">
        <f>SUMIF($AN$4:$AN$22,D286,#REF!)</f>
        <v>#REF!</v>
      </c>
      <c r="M286" s="257" t="e">
        <f t="shared" si="72"/>
        <v>#REF!</v>
      </c>
      <c r="N286" s="257" t="e">
        <f t="shared" si="73"/>
        <v>#REF!</v>
      </c>
      <c r="O286" s="257" t="e">
        <f t="shared" si="74"/>
        <v>#REF!</v>
      </c>
      <c r="P286" s="257" t="e">
        <f t="shared" si="75"/>
        <v>#REF!</v>
      </c>
      <c r="Q286" s="258" t="e">
        <f t="shared" si="76"/>
        <v>#REF!</v>
      </c>
      <c r="R286" s="257" t="e">
        <f t="shared" si="76"/>
        <v>#REF!</v>
      </c>
      <c r="S286" s="257" t="e">
        <f t="shared" si="77"/>
        <v>#REF!</v>
      </c>
      <c r="T286" s="257"/>
      <c r="U286" s="257" t="e">
        <f t="shared" si="78"/>
        <v>#REF!</v>
      </c>
      <c r="V286" s="257" t="e">
        <f t="shared" si="79"/>
        <v>#REF!</v>
      </c>
      <c r="W286" s="257" t="e">
        <f t="shared" si="80"/>
        <v>#REF!</v>
      </c>
      <c r="X286" s="258" t="e">
        <f t="shared" si="81"/>
        <v>#REF!</v>
      </c>
      <c r="Y286" s="258" t="e">
        <f t="shared" si="82"/>
        <v>#REF!</v>
      </c>
      <c r="Z286" s="257" t="e">
        <f t="shared" si="83"/>
        <v>#REF!</v>
      </c>
      <c r="AA286" s="257" t="e">
        <f t="shared" si="84"/>
        <v>#REF!</v>
      </c>
      <c r="AB286" s="257"/>
      <c r="AC286" s="32" t="str">
        <f t="shared" si="85"/>
        <v>BERTAHAP</v>
      </c>
      <c r="AD286" s="259">
        <f t="shared" si="86"/>
        <v>0</v>
      </c>
      <c r="AE286" s="260">
        <v>2</v>
      </c>
      <c r="AF286" s="261"/>
      <c r="AG286" s="257" t="e">
        <f>IF(AF286&gt;#REF!,"LB","KR")</f>
        <v>#REF!</v>
      </c>
      <c r="AH286" s="261">
        <v>1474123000</v>
      </c>
      <c r="AI286" s="261">
        <v>1661572000</v>
      </c>
      <c r="AJ286" s="261">
        <v>1764054000</v>
      </c>
      <c r="AK286" s="262">
        <v>1872857000</v>
      </c>
      <c r="AL286" s="262">
        <v>1764054000</v>
      </c>
      <c r="AM286" s="261">
        <v>1872857000</v>
      </c>
      <c r="AN286" s="261">
        <v>1988371000</v>
      </c>
      <c r="AO286" s="51">
        <v>1869897240</v>
      </c>
      <c r="AP286" s="42">
        <v>1985228420</v>
      </c>
    </row>
    <row r="287" spans="1:42">
      <c r="A287" s="3">
        <f t="shared" si="87"/>
        <v>248</v>
      </c>
      <c r="B287" s="249">
        <v>5</v>
      </c>
      <c r="C287" s="250" t="s">
        <v>190</v>
      </c>
      <c r="D287" s="285">
        <v>12</v>
      </c>
      <c r="E287" s="252"/>
      <c r="F287" s="40" t="s">
        <v>50</v>
      </c>
      <c r="G287" s="253">
        <f t="shared" si="67"/>
        <v>67</v>
      </c>
      <c r="H287" s="253">
        <f t="shared" si="68"/>
        <v>57</v>
      </c>
      <c r="I287" s="254">
        <f t="shared" si="69"/>
        <v>26966806</v>
      </c>
      <c r="J287" s="254">
        <f t="shared" si="70"/>
        <v>2</v>
      </c>
      <c r="K287" s="255">
        <f t="shared" si="71"/>
        <v>0.93</v>
      </c>
      <c r="L287" s="256" t="e">
        <f>SUMIF($AN$4:$AN$22,D287,#REF!)</f>
        <v>#REF!</v>
      </c>
      <c r="M287" s="257" t="e">
        <f t="shared" si="72"/>
        <v>#REF!</v>
      </c>
      <c r="N287" s="257" t="e">
        <f t="shared" si="73"/>
        <v>#REF!</v>
      </c>
      <c r="O287" s="257" t="e">
        <f t="shared" si="74"/>
        <v>#REF!</v>
      </c>
      <c r="P287" s="257" t="e">
        <f t="shared" si="75"/>
        <v>#REF!</v>
      </c>
      <c r="Q287" s="258" t="e">
        <f t="shared" si="76"/>
        <v>#REF!</v>
      </c>
      <c r="R287" s="257" t="e">
        <f t="shared" si="76"/>
        <v>#REF!</v>
      </c>
      <c r="S287" s="257" t="e">
        <f t="shared" si="77"/>
        <v>#REF!</v>
      </c>
      <c r="T287" s="257"/>
      <c r="U287" s="257" t="e">
        <f t="shared" si="78"/>
        <v>#REF!</v>
      </c>
      <c r="V287" s="257" t="e">
        <f t="shared" si="79"/>
        <v>#REF!</v>
      </c>
      <c r="W287" s="257" t="e">
        <f t="shared" si="80"/>
        <v>#REF!</v>
      </c>
      <c r="X287" s="258" t="e">
        <f t="shared" si="81"/>
        <v>#REF!</v>
      </c>
      <c r="Y287" s="258" t="e">
        <f t="shared" si="82"/>
        <v>#REF!</v>
      </c>
      <c r="Z287" s="257" t="e">
        <f t="shared" si="83"/>
        <v>#REF!</v>
      </c>
      <c r="AA287" s="257" t="e">
        <f t="shared" si="84"/>
        <v>#REF!</v>
      </c>
      <c r="AB287" s="257"/>
      <c r="AC287" s="32" t="str">
        <f t="shared" si="85"/>
        <v>BERTAHAP</v>
      </c>
      <c r="AD287" s="259">
        <f t="shared" si="86"/>
        <v>0</v>
      </c>
      <c r="AE287" s="260">
        <v>2</v>
      </c>
      <c r="AF287" s="261"/>
      <c r="AG287" s="257" t="e">
        <f>IF(AF287&gt;#REF!,"LB","KR")</f>
        <v>#REF!</v>
      </c>
      <c r="AH287" s="261">
        <v>1333730000</v>
      </c>
      <c r="AI287" s="261">
        <v>1503327000</v>
      </c>
      <c r="AJ287" s="261">
        <v>1596049000</v>
      </c>
      <c r="AK287" s="262">
        <v>1694490000</v>
      </c>
      <c r="AL287" s="262">
        <v>1596049000</v>
      </c>
      <c r="AM287" s="261">
        <v>1694490000</v>
      </c>
      <c r="AN287" s="261">
        <v>1799002000</v>
      </c>
      <c r="AO287" s="51">
        <v>1691811940</v>
      </c>
      <c r="AP287" s="42">
        <v>1796159400</v>
      </c>
    </row>
    <row r="288" spans="1:42">
      <c r="A288" s="3">
        <f t="shared" si="87"/>
        <v>249</v>
      </c>
      <c r="B288" s="249">
        <v>6</v>
      </c>
      <c r="C288" s="250" t="s">
        <v>190</v>
      </c>
      <c r="D288" s="251">
        <v>16</v>
      </c>
      <c r="E288" s="252"/>
      <c r="F288" s="40" t="s">
        <v>52</v>
      </c>
      <c r="G288" s="253">
        <f t="shared" si="67"/>
        <v>71</v>
      </c>
      <c r="H288" s="253">
        <f t="shared" si="68"/>
        <v>63</v>
      </c>
      <c r="I288" s="254">
        <f t="shared" si="69"/>
        <v>26966806</v>
      </c>
      <c r="J288" s="254">
        <f t="shared" si="70"/>
        <v>2</v>
      </c>
      <c r="K288" s="255">
        <f t="shared" si="71"/>
        <v>0.93</v>
      </c>
      <c r="L288" s="256" t="e">
        <f>SUMIF($AN$4:$AN$22,D288,#REF!)</f>
        <v>#REF!</v>
      </c>
      <c r="M288" s="257" t="e">
        <f t="shared" si="72"/>
        <v>#REF!</v>
      </c>
      <c r="N288" s="257" t="e">
        <f t="shared" si="73"/>
        <v>#REF!</v>
      </c>
      <c r="O288" s="257" t="e">
        <f t="shared" si="74"/>
        <v>#REF!</v>
      </c>
      <c r="P288" s="257" t="e">
        <f t="shared" si="75"/>
        <v>#REF!</v>
      </c>
      <c r="Q288" s="258" t="e">
        <f t="shared" si="76"/>
        <v>#REF!</v>
      </c>
      <c r="R288" s="257" t="e">
        <f t="shared" si="76"/>
        <v>#REF!</v>
      </c>
      <c r="S288" s="257" t="e">
        <f t="shared" si="77"/>
        <v>#REF!</v>
      </c>
      <c r="T288" s="257"/>
      <c r="U288" s="257" t="e">
        <f t="shared" si="78"/>
        <v>#REF!</v>
      </c>
      <c r="V288" s="257" t="e">
        <f t="shared" si="79"/>
        <v>#REF!</v>
      </c>
      <c r="W288" s="257" t="e">
        <f t="shared" si="80"/>
        <v>#REF!</v>
      </c>
      <c r="X288" s="258" t="e">
        <f t="shared" si="81"/>
        <v>#REF!</v>
      </c>
      <c r="Y288" s="258" t="e">
        <f t="shared" si="82"/>
        <v>#REF!</v>
      </c>
      <c r="Z288" s="257" t="e">
        <f t="shared" si="83"/>
        <v>#REF!</v>
      </c>
      <c r="AA288" s="257" t="e">
        <f t="shared" si="84"/>
        <v>#REF!</v>
      </c>
      <c r="AB288" s="257"/>
      <c r="AC288" s="32" t="str">
        <f t="shared" si="85"/>
        <v>BERTAHAP</v>
      </c>
      <c r="AD288" s="259">
        <f t="shared" si="86"/>
        <v>0</v>
      </c>
      <c r="AE288" s="260">
        <v>2</v>
      </c>
      <c r="AF288" s="261"/>
      <c r="AG288" s="257" t="e">
        <f>IF(AF288&gt;#REF!,"LB","KR")</f>
        <v>#REF!</v>
      </c>
      <c r="AH288" s="261">
        <v>1474123000</v>
      </c>
      <c r="AI288" s="261">
        <v>1661572000</v>
      </c>
      <c r="AJ288" s="261">
        <v>1764054000</v>
      </c>
      <c r="AK288" s="262">
        <v>1872857000</v>
      </c>
      <c r="AL288" s="262">
        <v>1764054000</v>
      </c>
      <c r="AM288" s="261">
        <v>1872857000</v>
      </c>
      <c r="AN288" s="261">
        <v>1988371000</v>
      </c>
      <c r="AO288" s="51">
        <v>1869897240</v>
      </c>
      <c r="AP288" s="42">
        <v>1985228420</v>
      </c>
    </row>
    <row r="289" spans="1:42">
      <c r="A289" s="3">
        <f t="shared" si="87"/>
        <v>250</v>
      </c>
      <c r="B289" s="249">
        <v>7</v>
      </c>
      <c r="C289" s="250" t="s">
        <v>190</v>
      </c>
      <c r="D289" s="285">
        <v>18</v>
      </c>
      <c r="E289" s="252"/>
      <c r="F289" s="40" t="s">
        <v>54</v>
      </c>
      <c r="G289" s="253">
        <f t="shared" si="67"/>
        <v>97</v>
      </c>
      <c r="H289" s="253">
        <f t="shared" si="68"/>
        <v>85</v>
      </c>
      <c r="I289" s="254">
        <f t="shared" si="69"/>
        <v>26966806</v>
      </c>
      <c r="J289" s="254">
        <f t="shared" si="70"/>
        <v>2</v>
      </c>
      <c r="K289" s="255">
        <f t="shared" si="71"/>
        <v>0.93</v>
      </c>
      <c r="L289" s="256" t="e">
        <f>SUMIF($AN$4:$AN$22,D289,#REF!)</f>
        <v>#REF!</v>
      </c>
      <c r="M289" s="257" t="e">
        <f t="shared" si="72"/>
        <v>#REF!</v>
      </c>
      <c r="N289" s="257" t="e">
        <f t="shared" si="73"/>
        <v>#REF!</v>
      </c>
      <c r="O289" s="257" t="e">
        <f t="shared" si="74"/>
        <v>#REF!</v>
      </c>
      <c r="P289" s="257" t="e">
        <f t="shared" si="75"/>
        <v>#REF!</v>
      </c>
      <c r="Q289" s="258" t="e">
        <f t="shared" si="76"/>
        <v>#REF!</v>
      </c>
      <c r="R289" s="257" t="e">
        <f t="shared" si="76"/>
        <v>#REF!</v>
      </c>
      <c r="S289" s="257" t="e">
        <f t="shared" si="77"/>
        <v>#REF!</v>
      </c>
      <c r="T289" s="257"/>
      <c r="U289" s="257" t="e">
        <f t="shared" si="78"/>
        <v>#REF!</v>
      </c>
      <c r="V289" s="257" t="e">
        <f t="shared" si="79"/>
        <v>#REF!</v>
      </c>
      <c r="W289" s="257" t="e">
        <f t="shared" si="80"/>
        <v>#REF!</v>
      </c>
      <c r="X289" s="258" t="e">
        <f t="shared" si="81"/>
        <v>#REF!</v>
      </c>
      <c r="Y289" s="258" t="e">
        <f t="shared" si="82"/>
        <v>#REF!</v>
      </c>
      <c r="Z289" s="257" t="e">
        <f t="shared" si="83"/>
        <v>#REF!</v>
      </c>
      <c r="AA289" s="257" t="e">
        <f t="shared" si="84"/>
        <v>#REF!</v>
      </c>
      <c r="AB289" s="257"/>
      <c r="AC289" s="32" t="str">
        <f t="shared" si="85"/>
        <v>BERTAHAP</v>
      </c>
      <c r="AD289" s="259">
        <f t="shared" si="86"/>
        <v>0</v>
      </c>
      <c r="AE289" s="260">
        <v>2</v>
      </c>
      <c r="AF289" s="261"/>
      <c r="AG289" s="257" t="e">
        <f>IF(AF289&gt;#REF!,"LB","KR")</f>
        <v>#REF!</v>
      </c>
      <c r="AH289" s="261">
        <v>1988896000</v>
      </c>
      <c r="AI289" s="261">
        <v>2241803000</v>
      </c>
      <c r="AJ289" s="261">
        <v>2380073000</v>
      </c>
      <c r="AK289" s="262">
        <v>2526870000</v>
      </c>
      <c r="AL289" s="262">
        <v>2380073000</v>
      </c>
      <c r="AM289" s="261">
        <v>2526870000</v>
      </c>
      <c r="AN289" s="261">
        <v>2682722000</v>
      </c>
      <c r="AO289" s="51">
        <v>2522877380</v>
      </c>
      <c r="AP289" s="42">
        <v>2678482200</v>
      </c>
    </row>
    <row r="290" spans="1:42">
      <c r="A290" s="3">
        <f t="shared" si="87"/>
        <v>251</v>
      </c>
      <c r="B290" s="249">
        <v>8</v>
      </c>
      <c r="C290" s="250" t="s">
        <v>190</v>
      </c>
      <c r="D290" s="285">
        <v>20</v>
      </c>
      <c r="E290" s="252"/>
      <c r="F290" s="40" t="s">
        <v>70</v>
      </c>
      <c r="G290" s="253">
        <f t="shared" si="67"/>
        <v>60</v>
      </c>
      <c r="H290" s="253">
        <f t="shared" si="68"/>
        <v>51</v>
      </c>
      <c r="I290" s="254">
        <f t="shared" si="69"/>
        <v>26966806</v>
      </c>
      <c r="J290" s="254">
        <f t="shared" si="70"/>
        <v>2</v>
      </c>
      <c r="K290" s="255">
        <f t="shared" si="71"/>
        <v>0.93</v>
      </c>
      <c r="L290" s="256" t="e">
        <f>SUMIF($AN$4:$AN$22,D290,#REF!)</f>
        <v>#REF!</v>
      </c>
      <c r="M290" s="257" t="e">
        <f t="shared" si="72"/>
        <v>#REF!</v>
      </c>
      <c r="N290" s="257" t="e">
        <f t="shared" si="73"/>
        <v>#REF!</v>
      </c>
      <c r="O290" s="257" t="e">
        <f t="shared" si="74"/>
        <v>#REF!</v>
      </c>
      <c r="P290" s="257" t="e">
        <f t="shared" si="75"/>
        <v>#REF!</v>
      </c>
      <c r="Q290" s="258" t="e">
        <f t="shared" si="76"/>
        <v>#REF!</v>
      </c>
      <c r="R290" s="257" t="e">
        <f t="shared" si="76"/>
        <v>#REF!</v>
      </c>
      <c r="S290" s="257" t="e">
        <f t="shared" si="77"/>
        <v>#REF!</v>
      </c>
      <c r="T290" s="257"/>
      <c r="U290" s="257" t="e">
        <f t="shared" si="78"/>
        <v>#REF!</v>
      </c>
      <c r="V290" s="257" t="e">
        <f t="shared" si="79"/>
        <v>#REF!</v>
      </c>
      <c r="W290" s="257" t="e">
        <f t="shared" si="80"/>
        <v>#REF!</v>
      </c>
      <c r="X290" s="258" t="e">
        <f t="shared" si="81"/>
        <v>#REF!</v>
      </c>
      <c r="Y290" s="258" t="e">
        <f t="shared" si="82"/>
        <v>#REF!</v>
      </c>
      <c r="Z290" s="257" t="e">
        <f t="shared" si="83"/>
        <v>#REF!</v>
      </c>
      <c r="AA290" s="257" t="e">
        <f t="shared" si="84"/>
        <v>#REF!</v>
      </c>
      <c r="AB290" s="257"/>
      <c r="AC290" s="32" t="str">
        <f t="shared" si="85"/>
        <v>BERTAHAP</v>
      </c>
      <c r="AD290" s="259">
        <f t="shared" si="86"/>
        <v>0</v>
      </c>
      <c r="AE290" s="260">
        <v>2</v>
      </c>
      <c r="AF290" s="261"/>
      <c r="AG290" s="257" t="e">
        <f>IF(AF290&gt;#REF!,"LB","KR")</f>
        <v>#REF!</v>
      </c>
      <c r="AH290" s="261">
        <v>1193338000</v>
      </c>
      <c r="AI290" s="261">
        <v>1345082000</v>
      </c>
      <c r="AJ290" s="261">
        <v>1428044000</v>
      </c>
      <c r="AK290" s="262">
        <v>1516122000</v>
      </c>
      <c r="AL290" s="262">
        <v>1428044000</v>
      </c>
      <c r="AM290" s="261">
        <v>1516122000</v>
      </c>
      <c r="AN290" s="261">
        <v>1609633000</v>
      </c>
      <c r="AO290" s="51">
        <v>1513726640</v>
      </c>
      <c r="AP290" s="42">
        <v>1607089320</v>
      </c>
    </row>
    <row r="291" spans="1:42">
      <c r="A291" s="3">
        <f t="shared" si="87"/>
        <v>252</v>
      </c>
      <c r="B291" s="249">
        <v>9</v>
      </c>
      <c r="C291" s="250" t="s">
        <v>190</v>
      </c>
      <c r="D291" s="285">
        <v>22</v>
      </c>
      <c r="E291" s="252">
        <v>0</v>
      </c>
      <c r="F291" s="40" t="s">
        <v>89</v>
      </c>
      <c r="G291" s="253">
        <f t="shared" si="67"/>
        <v>81</v>
      </c>
      <c r="H291" s="253">
        <f t="shared" si="68"/>
        <v>70</v>
      </c>
      <c r="I291" s="254">
        <f t="shared" si="69"/>
        <v>26966806</v>
      </c>
      <c r="J291" s="254">
        <f t="shared" si="70"/>
        <v>4</v>
      </c>
      <c r="K291" s="255">
        <f t="shared" si="71"/>
        <v>0.97</v>
      </c>
      <c r="L291" s="256" t="e">
        <f>SUMIF($AN$4:$AN$22,D291,#REF!)</f>
        <v>#REF!</v>
      </c>
      <c r="M291" s="257" t="e">
        <f t="shared" si="72"/>
        <v>#REF!</v>
      </c>
      <c r="N291" s="257" t="e">
        <f t="shared" si="73"/>
        <v>#REF!</v>
      </c>
      <c r="O291" s="257" t="e">
        <f t="shared" si="74"/>
        <v>#REF!</v>
      </c>
      <c r="P291" s="257" t="e">
        <f t="shared" si="75"/>
        <v>#REF!</v>
      </c>
      <c r="Q291" s="258" t="e">
        <f t="shared" si="76"/>
        <v>#REF!</v>
      </c>
      <c r="R291" s="257" t="e">
        <f t="shared" si="76"/>
        <v>#REF!</v>
      </c>
      <c r="S291" s="257" t="e">
        <f t="shared" si="77"/>
        <v>#REF!</v>
      </c>
      <c r="T291" s="257"/>
      <c r="U291" s="257" t="e">
        <f t="shared" si="78"/>
        <v>#REF!</v>
      </c>
      <c r="V291" s="257" t="e">
        <f t="shared" si="79"/>
        <v>#REF!</v>
      </c>
      <c r="W291" s="257" t="e">
        <f t="shared" si="80"/>
        <v>#REF!</v>
      </c>
      <c r="X291" s="258" t="e">
        <f t="shared" si="81"/>
        <v>#REF!</v>
      </c>
      <c r="Y291" s="258" t="e">
        <f t="shared" si="82"/>
        <v>#REF!</v>
      </c>
      <c r="Z291" s="257" t="e">
        <f t="shared" si="83"/>
        <v>#REF!</v>
      </c>
      <c r="AA291" s="257" t="e">
        <f t="shared" si="84"/>
        <v>#REF!</v>
      </c>
      <c r="AB291" s="257"/>
      <c r="AC291" s="32" t="str">
        <f t="shared" si="85"/>
        <v>BERTAHAP</v>
      </c>
      <c r="AD291" s="259">
        <f t="shared" si="86"/>
        <v>0</v>
      </c>
      <c r="AE291" s="260">
        <v>2</v>
      </c>
      <c r="AF291" s="261"/>
      <c r="AG291" s="257" t="e">
        <f>IF(AF291&gt;#REF!,"LB","KR")</f>
        <v>#REF!</v>
      </c>
      <c r="AH291" s="261">
        <v>1708362000</v>
      </c>
      <c r="AI291" s="261">
        <v>1925597000</v>
      </c>
      <c r="AJ291" s="261">
        <v>2044364000</v>
      </c>
      <c r="AK291" s="262">
        <v>2170455000</v>
      </c>
      <c r="AL291" s="262">
        <v>2044364000</v>
      </c>
      <c r="AM291" s="261">
        <v>2170455000</v>
      </c>
      <c r="AN291" s="261">
        <v>2304324000</v>
      </c>
      <c r="AO291" s="51">
        <v>2167025840</v>
      </c>
      <c r="AP291" s="42">
        <v>2300682300</v>
      </c>
    </row>
    <row r="292" spans="1:42">
      <c r="A292" s="3">
        <f t="shared" si="87"/>
        <v>253</v>
      </c>
      <c r="B292" s="249">
        <v>1</v>
      </c>
      <c r="C292" s="250" t="s">
        <v>191</v>
      </c>
      <c r="D292" s="251" t="s">
        <v>24</v>
      </c>
      <c r="E292" s="252"/>
      <c r="F292" s="40" t="s">
        <v>39</v>
      </c>
      <c r="G292" s="253">
        <f t="shared" si="67"/>
        <v>113</v>
      </c>
      <c r="H292" s="253">
        <f t="shared" si="68"/>
        <v>101</v>
      </c>
      <c r="I292" s="254">
        <f t="shared" si="69"/>
        <v>26966806</v>
      </c>
      <c r="J292" s="254">
        <f t="shared" si="70"/>
        <v>6</v>
      </c>
      <c r="K292" s="255">
        <f t="shared" si="71"/>
        <v>0.95</v>
      </c>
      <c r="L292" s="305" t="e">
        <f>SUMIF($AN$4:$AN$22,D292,#REF!)</f>
        <v>#REF!</v>
      </c>
      <c r="M292" s="257" t="e">
        <f t="shared" si="72"/>
        <v>#REF!</v>
      </c>
      <c r="N292" s="257" t="e">
        <f t="shared" si="73"/>
        <v>#REF!</v>
      </c>
      <c r="O292" s="257" t="e">
        <f t="shared" si="74"/>
        <v>#REF!</v>
      </c>
      <c r="P292" s="257" t="e">
        <f t="shared" si="75"/>
        <v>#REF!</v>
      </c>
      <c r="Q292" s="258" t="e">
        <f t="shared" si="76"/>
        <v>#REF!</v>
      </c>
      <c r="R292" s="257" t="e">
        <f t="shared" si="76"/>
        <v>#REF!</v>
      </c>
      <c r="S292" s="257" t="e">
        <f t="shared" si="77"/>
        <v>#REF!</v>
      </c>
      <c r="T292" s="257"/>
      <c r="U292" s="257" t="e">
        <f t="shared" si="78"/>
        <v>#REF!</v>
      </c>
      <c r="V292" s="257" t="e">
        <f t="shared" si="79"/>
        <v>#REF!</v>
      </c>
      <c r="W292" s="257" t="e">
        <f t="shared" si="80"/>
        <v>#REF!</v>
      </c>
      <c r="X292" s="258" t="e">
        <f t="shared" si="81"/>
        <v>#REF!</v>
      </c>
      <c r="Y292" s="258" t="e">
        <f t="shared" si="82"/>
        <v>#REF!</v>
      </c>
      <c r="Z292" s="257" t="e">
        <f t="shared" si="83"/>
        <v>#REF!</v>
      </c>
      <c r="AA292" s="257" t="e">
        <f t="shared" si="84"/>
        <v>#REF!</v>
      </c>
      <c r="AB292" s="257"/>
      <c r="AC292" s="32" t="str">
        <f t="shared" si="85"/>
        <v>BERTAHAP</v>
      </c>
      <c r="AD292" s="259">
        <f t="shared" si="86"/>
        <v>0</v>
      </c>
      <c r="AE292" s="260">
        <v>2</v>
      </c>
      <c r="AF292" s="261"/>
      <c r="AG292" s="257" t="e">
        <f>IF(AF292&gt;#REF!,"LB","KR")</f>
        <v>#REF!</v>
      </c>
      <c r="AH292" s="261">
        <v>2437883000</v>
      </c>
      <c r="AI292" s="261">
        <v>2747884000</v>
      </c>
      <c r="AJ292" s="261">
        <v>2917367000</v>
      </c>
      <c r="AK292" s="262">
        <v>3097304000</v>
      </c>
      <c r="AL292" s="262">
        <v>2917367000</v>
      </c>
      <c r="AM292" s="261">
        <v>3097304000</v>
      </c>
      <c r="AN292" s="261">
        <v>3288339000</v>
      </c>
      <c r="AO292" s="51">
        <v>3092409020</v>
      </c>
      <c r="AP292" s="42">
        <v>3283142240</v>
      </c>
    </row>
    <row r="293" spans="1:42">
      <c r="A293" s="3">
        <f t="shared" si="87"/>
        <v>254</v>
      </c>
      <c r="B293" s="249">
        <v>2</v>
      </c>
      <c r="C293" s="250" t="s">
        <v>191</v>
      </c>
      <c r="D293" s="251" t="s">
        <v>35</v>
      </c>
      <c r="E293" s="252"/>
      <c r="F293" s="40" t="s">
        <v>42</v>
      </c>
      <c r="G293" s="253">
        <f t="shared" si="67"/>
        <v>78</v>
      </c>
      <c r="H293" s="253">
        <f t="shared" si="68"/>
        <v>66</v>
      </c>
      <c r="I293" s="254">
        <f t="shared" si="69"/>
        <v>26966806</v>
      </c>
      <c r="J293" s="254">
        <f t="shared" si="70"/>
        <v>2</v>
      </c>
      <c r="K293" s="255">
        <f t="shared" si="71"/>
        <v>0.93</v>
      </c>
      <c r="L293" s="305" t="e">
        <f>SUMIF($AN$4:$AN$22,D293,#REF!)</f>
        <v>#REF!</v>
      </c>
      <c r="M293" s="257" t="e">
        <f t="shared" si="72"/>
        <v>#REF!</v>
      </c>
      <c r="N293" s="257" t="e">
        <f t="shared" si="73"/>
        <v>#REF!</v>
      </c>
      <c r="O293" s="257" t="e">
        <f t="shared" si="74"/>
        <v>#REF!</v>
      </c>
      <c r="P293" s="257" t="e">
        <f t="shared" si="75"/>
        <v>#REF!</v>
      </c>
      <c r="Q293" s="258" t="e">
        <f t="shared" si="76"/>
        <v>#REF!</v>
      </c>
      <c r="R293" s="257" t="e">
        <f t="shared" si="76"/>
        <v>#REF!</v>
      </c>
      <c r="S293" s="257" t="e">
        <f t="shared" si="77"/>
        <v>#REF!</v>
      </c>
      <c r="T293" s="257"/>
      <c r="U293" s="257" t="e">
        <f t="shared" si="78"/>
        <v>#REF!</v>
      </c>
      <c r="V293" s="257" t="e">
        <f t="shared" si="79"/>
        <v>#REF!</v>
      </c>
      <c r="W293" s="257" t="e">
        <f t="shared" si="80"/>
        <v>#REF!</v>
      </c>
      <c r="X293" s="258" t="e">
        <f t="shared" si="81"/>
        <v>#REF!</v>
      </c>
      <c r="Y293" s="258" t="e">
        <f t="shared" si="82"/>
        <v>#REF!</v>
      </c>
      <c r="Z293" s="257" t="e">
        <f t="shared" si="83"/>
        <v>#REF!</v>
      </c>
      <c r="AA293" s="257" t="e">
        <f t="shared" si="84"/>
        <v>#REF!</v>
      </c>
      <c r="AB293" s="257"/>
      <c r="AC293" s="32" t="str">
        <f t="shared" si="85"/>
        <v>BERTAHAP</v>
      </c>
      <c r="AD293" s="259">
        <f t="shared" si="86"/>
        <v>0</v>
      </c>
      <c r="AE293" s="260">
        <v>2</v>
      </c>
      <c r="AF293" s="261"/>
      <c r="AG293" s="257" t="e">
        <f>IF(AF293&gt;#REF!,"LB","KR")</f>
        <v>#REF!</v>
      </c>
      <c r="AH293" s="261">
        <v>1559534000</v>
      </c>
      <c r="AI293" s="261">
        <v>1757844000</v>
      </c>
      <c r="AJ293" s="261">
        <v>1866264000</v>
      </c>
      <c r="AK293" s="262">
        <v>1981371000</v>
      </c>
      <c r="AL293" s="262">
        <v>1866264000</v>
      </c>
      <c r="AM293" s="261">
        <v>1981371000</v>
      </c>
      <c r="AN293" s="261">
        <v>2103578000</v>
      </c>
      <c r="AO293" s="51">
        <v>1978239840</v>
      </c>
      <c r="AP293" s="42">
        <v>2100253260</v>
      </c>
    </row>
    <row r="294" spans="1:42">
      <c r="A294" s="3">
        <f t="shared" si="87"/>
        <v>255</v>
      </c>
      <c r="B294" s="249">
        <v>3</v>
      </c>
      <c r="C294" s="250" t="s">
        <v>191</v>
      </c>
      <c r="D294" s="251">
        <v>10</v>
      </c>
      <c r="E294" s="252"/>
      <c r="F294" s="40" t="s">
        <v>48</v>
      </c>
      <c r="G294" s="253">
        <f t="shared" si="67"/>
        <v>74</v>
      </c>
      <c r="H294" s="253">
        <f t="shared" si="68"/>
        <v>63</v>
      </c>
      <c r="I294" s="254">
        <f t="shared" si="69"/>
        <v>26966806</v>
      </c>
      <c r="J294" s="254">
        <f t="shared" si="70"/>
        <v>2</v>
      </c>
      <c r="K294" s="255">
        <f t="shared" si="71"/>
        <v>0.93</v>
      </c>
      <c r="L294" s="305" t="e">
        <f>SUMIF($AN$4:$AN$22,D294,#REF!)</f>
        <v>#REF!</v>
      </c>
      <c r="M294" s="257" t="e">
        <f t="shared" si="72"/>
        <v>#REF!</v>
      </c>
      <c r="N294" s="257" t="e">
        <f t="shared" si="73"/>
        <v>#REF!</v>
      </c>
      <c r="O294" s="257" t="e">
        <f t="shared" si="74"/>
        <v>#REF!</v>
      </c>
      <c r="P294" s="257" t="e">
        <f t="shared" si="75"/>
        <v>#REF!</v>
      </c>
      <c r="Q294" s="258" t="e">
        <f t="shared" si="76"/>
        <v>#REF!</v>
      </c>
      <c r="R294" s="257" t="e">
        <f t="shared" si="76"/>
        <v>#REF!</v>
      </c>
      <c r="S294" s="257" t="e">
        <f t="shared" si="77"/>
        <v>#REF!</v>
      </c>
      <c r="T294" s="257"/>
      <c r="U294" s="257" t="e">
        <f t="shared" si="78"/>
        <v>#REF!</v>
      </c>
      <c r="V294" s="257" t="e">
        <f t="shared" si="79"/>
        <v>#REF!</v>
      </c>
      <c r="W294" s="257" t="e">
        <f t="shared" si="80"/>
        <v>#REF!</v>
      </c>
      <c r="X294" s="258" t="e">
        <f t="shared" si="81"/>
        <v>#REF!</v>
      </c>
      <c r="Y294" s="258" t="e">
        <f t="shared" si="82"/>
        <v>#REF!</v>
      </c>
      <c r="Z294" s="257" t="e">
        <f t="shared" si="83"/>
        <v>#REF!</v>
      </c>
      <c r="AA294" s="257" t="e">
        <f t="shared" si="84"/>
        <v>#REF!</v>
      </c>
      <c r="AB294" s="257"/>
      <c r="AC294" s="32" t="str">
        <f t="shared" si="85"/>
        <v>BERTAHAP</v>
      </c>
      <c r="AD294" s="259">
        <f t="shared" si="86"/>
        <v>0</v>
      </c>
      <c r="AE294" s="260">
        <v>2</v>
      </c>
      <c r="AF294" s="261"/>
      <c r="AG294" s="257" t="e">
        <f>IF(AF294&gt;#REF!,"LB","KR")</f>
        <v>#REF!</v>
      </c>
      <c r="AH294" s="261">
        <v>1488646000</v>
      </c>
      <c r="AI294" s="261">
        <v>1677942000</v>
      </c>
      <c r="AJ294" s="261">
        <v>1781434000</v>
      </c>
      <c r="AK294" s="262">
        <v>1891309000</v>
      </c>
      <c r="AL294" s="262">
        <v>1781434000</v>
      </c>
      <c r="AM294" s="261">
        <v>1891309000</v>
      </c>
      <c r="AN294" s="261">
        <v>2007960000</v>
      </c>
      <c r="AO294" s="51">
        <v>1888320040</v>
      </c>
      <c r="AP294" s="42">
        <v>2004787540</v>
      </c>
    </row>
    <row r="295" spans="1:42">
      <c r="A295" s="3">
        <f t="shared" si="87"/>
        <v>256</v>
      </c>
      <c r="B295" s="249">
        <v>4</v>
      </c>
      <c r="C295" s="250" t="s">
        <v>191</v>
      </c>
      <c r="D295" s="285">
        <v>12</v>
      </c>
      <c r="E295" s="252"/>
      <c r="F295" s="40" t="s">
        <v>50</v>
      </c>
      <c r="G295" s="253">
        <f t="shared" si="67"/>
        <v>67</v>
      </c>
      <c r="H295" s="253">
        <f t="shared" si="68"/>
        <v>57</v>
      </c>
      <c r="I295" s="254">
        <f t="shared" si="69"/>
        <v>26966806</v>
      </c>
      <c r="J295" s="254">
        <f t="shared" si="70"/>
        <v>2</v>
      </c>
      <c r="K295" s="255">
        <f t="shared" si="71"/>
        <v>0.93</v>
      </c>
      <c r="L295" s="305" t="e">
        <f>SUMIF($AN$4:$AN$22,D295,#REF!)</f>
        <v>#REF!</v>
      </c>
      <c r="M295" s="257" t="e">
        <f t="shared" si="72"/>
        <v>#REF!</v>
      </c>
      <c r="N295" s="257" t="e">
        <f t="shared" si="73"/>
        <v>#REF!</v>
      </c>
      <c r="O295" s="257" t="e">
        <f t="shared" si="74"/>
        <v>#REF!</v>
      </c>
      <c r="P295" s="257" t="e">
        <f t="shared" si="75"/>
        <v>#REF!</v>
      </c>
      <c r="Q295" s="258" t="e">
        <f t="shared" si="76"/>
        <v>#REF!</v>
      </c>
      <c r="R295" s="257" t="e">
        <f t="shared" si="76"/>
        <v>#REF!</v>
      </c>
      <c r="S295" s="257" t="e">
        <f t="shared" si="77"/>
        <v>#REF!</v>
      </c>
      <c r="T295" s="257"/>
      <c r="U295" s="257" t="e">
        <f t="shared" si="78"/>
        <v>#REF!</v>
      </c>
      <c r="V295" s="257" t="e">
        <f t="shared" si="79"/>
        <v>#REF!</v>
      </c>
      <c r="W295" s="257" t="e">
        <f t="shared" si="80"/>
        <v>#REF!</v>
      </c>
      <c r="X295" s="258" t="e">
        <f t="shared" si="81"/>
        <v>#REF!</v>
      </c>
      <c r="Y295" s="258" t="e">
        <f t="shared" si="82"/>
        <v>#REF!</v>
      </c>
      <c r="Z295" s="257" t="e">
        <f t="shared" si="83"/>
        <v>#REF!</v>
      </c>
      <c r="AA295" s="257" t="e">
        <f t="shared" si="84"/>
        <v>#REF!</v>
      </c>
      <c r="AB295" s="257"/>
      <c r="AC295" s="32" t="str">
        <f t="shared" si="85"/>
        <v>BERTAHAP</v>
      </c>
      <c r="AD295" s="259">
        <f t="shared" si="86"/>
        <v>0</v>
      </c>
      <c r="AE295" s="260">
        <v>2</v>
      </c>
      <c r="AF295" s="261"/>
      <c r="AG295" s="257" t="e">
        <f>IF(AF295&gt;#REF!,"LB","KR")</f>
        <v>#REF!</v>
      </c>
      <c r="AH295" s="261">
        <v>1346870000</v>
      </c>
      <c r="AI295" s="261">
        <v>1518138000</v>
      </c>
      <c r="AJ295" s="261">
        <v>1611773000</v>
      </c>
      <c r="AK295" s="262">
        <v>1711184000</v>
      </c>
      <c r="AL295" s="262">
        <v>1611773000</v>
      </c>
      <c r="AM295" s="261">
        <v>1711184000</v>
      </c>
      <c r="AN295" s="261">
        <v>1816726000</v>
      </c>
      <c r="AO295" s="51">
        <v>1708479380</v>
      </c>
      <c r="AP295" s="42">
        <v>1813855040</v>
      </c>
    </row>
    <row r="296" spans="1:42">
      <c r="A296" s="3">
        <f t="shared" si="87"/>
        <v>257</v>
      </c>
      <c r="B296" s="249">
        <v>5</v>
      </c>
      <c r="C296" s="250" t="s">
        <v>191</v>
      </c>
      <c r="D296" s="285">
        <v>18</v>
      </c>
      <c r="E296" s="252"/>
      <c r="F296" s="40" t="s">
        <v>54</v>
      </c>
      <c r="G296" s="253">
        <f>SUMIF($V$10:$V$28,F296,$AA$10:$AA$28)</f>
        <v>97</v>
      </c>
      <c r="H296" s="253">
        <f t="shared" si="68"/>
        <v>85</v>
      </c>
      <c r="I296" s="254">
        <f t="shared" si="69"/>
        <v>26966806</v>
      </c>
      <c r="J296" s="254">
        <f t="shared" si="70"/>
        <v>2</v>
      </c>
      <c r="K296" s="255">
        <f>IF(J296=$AJ$25,$AI$25,IF(J296=$AJ$26,$AI$26,IF(J296=$AJ$27,$AI$27,IF(J296=$AJ$28,$AI$28,IF(J296=$AJ$29,$AI$29,IF(J296=$AJ$30,$AI$30))))))</f>
        <v>0.93</v>
      </c>
      <c r="L296" s="305" t="e">
        <f>SUMIF($AN$4:$AN$22,D296,#REF!)</f>
        <v>#REF!</v>
      </c>
      <c r="M296" s="257" t="e">
        <f t="shared" si="72"/>
        <v>#REF!</v>
      </c>
      <c r="N296" s="257" t="e">
        <f t="shared" si="73"/>
        <v>#REF!</v>
      </c>
      <c r="O296" s="257" t="e">
        <f t="shared" si="74"/>
        <v>#REF!</v>
      </c>
      <c r="P296" s="257" t="e">
        <f t="shared" si="75"/>
        <v>#REF!</v>
      </c>
      <c r="Q296" s="258" t="e">
        <f t="shared" si="76"/>
        <v>#REF!</v>
      </c>
      <c r="R296" s="257" t="e">
        <f t="shared" si="76"/>
        <v>#REF!</v>
      </c>
      <c r="S296" s="257" t="e">
        <f t="shared" si="77"/>
        <v>#REF!</v>
      </c>
      <c r="T296" s="257"/>
      <c r="U296" s="257" t="e">
        <f t="shared" si="78"/>
        <v>#REF!</v>
      </c>
      <c r="V296" s="257" t="e">
        <f t="shared" si="79"/>
        <v>#REF!</v>
      </c>
      <c r="W296" s="257" t="e">
        <f t="shared" si="80"/>
        <v>#REF!</v>
      </c>
      <c r="X296" s="258" t="e">
        <f t="shared" si="81"/>
        <v>#REF!</v>
      </c>
      <c r="Y296" s="258" t="e">
        <f t="shared" si="82"/>
        <v>#REF!</v>
      </c>
      <c r="Z296" s="257" t="e">
        <f t="shared" si="83"/>
        <v>#REF!</v>
      </c>
      <c r="AA296" s="257" t="e">
        <f t="shared" si="84"/>
        <v>#REF!</v>
      </c>
      <c r="AB296" s="257"/>
      <c r="AC296" s="32" t="str">
        <f t="shared" si="85"/>
        <v>BERTAHAP</v>
      </c>
      <c r="AD296" s="259">
        <f>IF(AC296=$M$32,$N$32,IF(AC296=$M$33,$N$33,$N$34))</f>
        <v>0</v>
      </c>
      <c r="AE296" s="260">
        <v>2</v>
      </c>
      <c r="AF296" s="261"/>
      <c r="AG296" s="257" t="e">
        <f>IF(AF296&gt;#REF!,"LB","KR")</f>
        <v>#REF!</v>
      </c>
      <c r="AH296" s="261">
        <v>2008491000</v>
      </c>
      <c r="AI296" s="261">
        <v>2263890000</v>
      </c>
      <c r="AJ296" s="261">
        <v>2403522000</v>
      </c>
      <c r="AK296" s="262">
        <v>2551766000</v>
      </c>
      <c r="AL296" s="262">
        <v>2403522000</v>
      </c>
      <c r="AM296" s="261">
        <v>2551766000</v>
      </c>
      <c r="AN296" s="261">
        <v>2709153000</v>
      </c>
      <c r="AO296" s="51">
        <v>2547733320</v>
      </c>
      <c r="AP296" s="42">
        <v>2704871960</v>
      </c>
    </row>
    <row r="297" spans="1:42">
      <c r="A297" s="3">
        <f t="shared" ref="A297:A298" si="88">A296+1</f>
        <v>258</v>
      </c>
      <c r="B297" s="249">
        <v>6</v>
      </c>
      <c r="C297" s="250" t="s">
        <v>191</v>
      </c>
      <c r="D297" s="285">
        <v>20</v>
      </c>
      <c r="E297" s="252"/>
      <c r="F297" s="40" t="s">
        <v>70</v>
      </c>
      <c r="G297" s="253">
        <f>SUMIF($V$10:$V$28,F297,$AA$10:$AA$28)</f>
        <v>60</v>
      </c>
      <c r="H297" s="253">
        <f t="shared" si="68"/>
        <v>51</v>
      </c>
      <c r="I297" s="254">
        <f t="shared" si="69"/>
        <v>26966806</v>
      </c>
      <c r="J297" s="254">
        <f t="shared" si="70"/>
        <v>2</v>
      </c>
      <c r="K297" s="255">
        <f>IF(J297=$AJ$25,$AI$25,IF(J297=$AJ$26,$AI$26,IF(J297=$AJ$27,$AI$27,IF(J297=$AJ$28,$AI$28,IF(J297=$AJ$29,$AI$29,IF(J297=$AJ$30,$AI$30))))))</f>
        <v>0.93</v>
      </c>
      <c r="L297" s="305" t="e">
        <f>SUMIF($AN$4:$AN$22,D297,#REF!)</f>
        <v>#REF!</v>
      </c>
      <c r="M297" s="257" t="e">
        <f t="shared" si="72"/>
        <v>#REF!</v>
      </c>
      <c r="N297" s="257" t="e">
        <f t="shared" si="73"/>
        <v>#REF!</v>
      </c>
      <c r="O297" s="257" t="e">
        <f t="shared" si="74"/>
        <v>#REF!</v>
      </c>
      <c r="P297" s="257" t="e">
        <f t="shared" si="75"/>
        <v>#REF!</v>
      </c>
      <c r="Q297" s="258" t="e">
        <f t="shared" si="76"/>
        <v>#REF!</v>
      </c>
      <c r="R297" s="257" t="e">
        <f t="shared" si="76"/>
        <v>#REF!</v>
      </c>
      <c r="S297" s="257" t="e">
        <f t="shared" si="77"/>
        <v>#REF!</v>
      </c>
      <c r="T297" s="257"/>
      <c r="U297" s="257" t="e">
        <f t="shared" si="78"/>
        <v>#REF!</v>
      </c>
      <c r="V297" s="257" t="e">
        <f t="shared" si="79"/>
        <v>#REF!</v>
      </c>
      <c r="W297" s="257" t="e">
        <f t="shared" si="80"/>
        <v>#REF!</v>
      </c>
      <c r="X297" s="258" t="e">
        <f t="shared" si="81"/>
        <v>#REF!</v>
      </c>
      <c r="Y297" s="258" t="e">
        <f t="shared" si="82"/>
        <v>#REF!</v>
      </c>
      <c r="Z297" s="257" t="e">
        <f t="shared" si="83"/>
        <v>#REF!</v>
      </c>
      <c r="AA297" s="257" t="e">
        <f t="shared" si="84"/>
        <v>#REF!</v>
      </c>
      <c r="AB297" s="257"/>
      <c r="AC297" s="32" t="str">
        <f t="shared" si="85"/>
        <v>BERTAHAP</v>
      </c>
      <c r="AD297" s="259">
        <f>IF(AC297=$M$32,$N$32,IF(AC297=$M$33,$N$33,$N$34))</f>
        <v>0</v>
      </c>
      <c r="AE297" s="260">
        <v>2</v>
      </c>
      <c r="AF297" s="261"/>
      <c r="AG297" s="257" t="e">
        <f>IF(AF297&gt;#REF!,"LB","KR")</f>
        <v>#REF!</v>
      </c>
      <c r="AH297" s="261">
        <v>1205095000</v>
      </c>
      <c r="AI297" s="261">
        <v>1358334000</v>
      </c>
      <c r="AJ297" s="261">
        <v>1442113000</v>
      </c>
      <c r="AK297" s="262">
        <v>1531060000</v>
      </c>
      <c r="AL297" s="262">
        <v>1442113000</v>
      </c>
      <c r="AM297" s="261">
        <v>1531060000</v>
      </c>
      <c r="AN297" s="261">
        <v>1625492000</v>
      </c>
      <c r="AO297" s="51">
        <v>1528639780</v>
      </c>
      <c r="AP297" s="42">
        <v>1622923600</v>
      </c>
    </row>
    <row r="298" spans="1:42">
      <c r="A298" s="3">
        <f t="shared" si="88"/>
        <v>259</v>
      </c>
      <c r="B298" s="249">
        <v>7</v>
      </c>
      <c r="C298" s="250" t="s">
        <v>191</v>
      </c>
      <c r="D298" s="285">
        <v>22</v>
      </c>
      <c r="E298" s="252">
        <v>0</v>
      </c>
      <c r="F298" s="40" t="s">
        <v>89</v>
      </c>
      <c r="G298" s="253">
        <f>SUMIF($V$10:$V$28,F298,$AA$10:$AA$28)</f>
        <v>81</v>
      </c>
      <c r="H298" s="253">
        <f t="shared" si="68"/>
        <v>70</v>
      </c>
      <c r="I298" s="254">
        <f t="shared" si="69"/>
        <v>26966806</v>
      </c>
      <c r="J298" s="254">
        <f t="shared" si="70"/>
        <v>4</v>
      </c>
      <c r="K298" s="255">
        <f>IF(J298=$AJ$25,$AI$25,IF(J298=$AJ$26,$AI$26,IF(J298=$AJ$27,$AI$27,IF(J298=$AJ$28,$AI$28,IF(J298=$AJ$29,$AI$29,IF(J298=$AJ$30,$AI$30))))))</f>
        <v>0.97</v>
      </c>
      <c r="L298" s="305" t="e">
        <f>SUMIF($AN$4:$AN$22,D298,#REF!)</f>
        <v>#REF!</v>
      </c>
      <c r="M298" s="257" t="e">
        <f t="shared" si="72"/>
        <v>#REF!</v>
      </c>
      <c r="N298" s="257" t="e">
        <f t="shared" si="73"/>
        <v>#REF!</v>
      </c>
      <c r="O298" s="257" t="e">
        <f t="shared" si="74"/>
        <v>#REF!</v>
      </c>
      <c r="P298" s="257" t="e">
        <f t="shared" si="75"/>
        <v>#REF!</v>
      </c>
      <c r="Q298" s="258" t="e">
        <f t="shared" si="76"/>
        <v>#REF!</v>
      </c>
      <c r="R298" s="257" t="e">
        <f t="shared" si="76"/>
        <v>#REF!</v>
      </c>
      <c r="S298" s="257" t="e">
        <f t="shared" si="77"/>
        <v>#REF!</v>
      </c>
      <c r="T298" s="257"/>
      <c r="U298" s="257" t="e">
        <f t="shared" si="78"/>
        <v>#REF!</v>
      </c>
      <c r="V298" s="257" t="e">
        <f t="shared" si="79"/>
        <v>#REF!</v>
      </c>
      <c r="W298" s="257" t="e">
        <f t="shared" si="80"/>
        <v>#REF!</v>
      </c>
      <c r="X298" s="258" t="e">
        <f t="shared" si="81"/>
        <v>#REF!</v>
      </c>
      <c r="Y298" s="258" t="e">
        <f t="shared" si="82"/>
        <v>#REF!</v>
      </c>
      <c r="Z298" s="257" t="e">
        <f t="shared" si="83"/>
        <v>#REF!</v>
      </c>
      <c r="AA298" s="257" t="e">
        <f t="shared" si="84"/>
        <v>#REF!</v>
      </c>
      <c r="AB298" s="257"/>
      <c r="AC298" s="32" t="str">
        <f t="shared" si="85"/>
        <v>BERTAHAP</v>
      </c>
      <c r="AD298" s="259">
        <f>IF(AC298=$M$32,$N$32,IF(AC298=$M$33,$N$33,$N$34))</f>
        <v>0</v>
      </c>
      <c r="AE298" s="260">
        <v>2</v>
      </c>
      <c r="AF298" s="261"/>
      <c r="AG298" s="257" t="e">
        <f>IF(AF298&gt;#REF!,"LB","KR")</f>
        <v>#REF!</v>
      </c>
      <c r="AH298" s="261">
        <v>1725193000</v>
      </c>
      <c r="AI298" s="261">
        <v>1944568000</v>
      </c>
      <c r="AJ298" s="261">
        <v>2064505000</v>
      </c>
      <c r="AK298" s="262">
        <v>2191839000</v>
      </c>
      <c r="AL298" s="262">
        <v>2064505000</v>
      </c>
      <c r="AM298" s="261">
        <v>2191839000</v>
      </c>
      <c r="AN298" s="261">
        <v>2327027000</v>
      </c>
      <c r="AO298" s="51">
        <v>2188375300</v>
      </c>
      <c r="AP298" s="42">
        <v>2323349340</v>
      </c>
    </row>
    <row r="299" spans="1:42">
      <c r="A299" s="134"/>
      <c r="B299" s="135"/>
      <c r="C299" s="317"/>
      <c r="D299" s="318"/>
      <c r="E299" s="318"/>
      <c r="F299" s="319"/>
      <c r="G299" s="319"/>
      <c r="H299" s="320"/>
      <c r="I299" s="321"/>
      <c r="J299" s="321"/>
      <c r="K299" s="321"/>
      <c r="L299" s="322"/>
      <c r="M299" s="322"/>
      <c r="N299" s="322"/>
      <c r="O299" s="322"/>
      <c r="P299" s="322"/>
      <c r="Q299" s="322"/>
      <c r="R299" s="322"/>
      <c r="S299" s="322"/>
      <c r="T299" s="323"/>
      <c r="U299" s="324"/>
      <c r="V299" s="324"/>
      <c r="W299" s="324"/>
      <c r="X299" s="325"/>
      <c r="Y299" s="325"/>
      <c r="Z299" s="325"/>
      <c r="AA299" s="326"/>
      <c r="AB299" s="323"/>
      <c r="AC299" s="319"/>
      <c r="AD299" s="327"/>
      <c r="AE299" s="328"/>
      <c r="AF299" s="326"/>
      <c r="AG299" s="324"/>
      <c r="AH299" s="326"/>
      <c r="AI299" s="326"/>
      <c r="AJ299" s="326"/>
      <c r="AK299" s="329"/>
      <c r="AL299" s="329"/>
      <c r="AM299" s="329"/>
      <c r="AN299" s="319"/>
      <c r="AO299" s="24"/>
    </row>
    <row r="300" spans="1:42">
      <c r="A300" s="134"/>
      <c r="B300" s="135"/>
      <c r="C300" s="147"/>
      <c r="D300" s="135"/>
      <c r="E300" s="135"/>
      <c r="F300" s="137"/>
      <c r="G300" s="137"/>
      <c r="H300" s="138"/>
      <c r="I300" s="82"/>
      <c r="J300" s="82"/>
      <c r="K300" s="82"/>
      <c r="L300" s="139"/>
      <c r="M300" s="139"/>
      <c r="N300" s="139"/>
      <c r="O300" s="139"/>
      <c r="P300" s="139"/>
      <c r="Q300" s="139"/>
      <c r="R300" s="139"/>
      <c r="S300" s="139"/>
      <c r="T300" s="140"/>
      <c r="U300" s="141"/>
      <c r="V300" s="141"/>
      <c r="W300" s="141"/>
      <c r="X300" s="142"/>
      <c r="Y300" s="142"/>
      <c r="Z300" s="142"/>
      <c r="AA300" s="143"/>
      <c r="AB300" s="140"/>
      <c r="AC300" s="137"/>
      <c r="AD300" s="144"/>
      <c r="AE300" s="145"/>
      <c r="AF300" s="143"/>
      <c r="AG300" s="141"/>
      <c r="AH300" s="143"/>
      <c r="AI300" s="143"/>
      <c r="AJ300" s="143"/>
      <c r="AK300" s="146"/>
      <c r="AL300" s="146"/>
      <c r="AM300" s="146"/>
      <c r="AN300" s="137"/>
      <c r="AO300" s="24"/>
    </row>
    <row r="301" spans="1:42">
      <c r="A301" s="148"/>
      <c r="B301" s="149"/>
      <c r="C301" s="150"/>
      <c r="D301" s="150"/>
      <c r="E301" s="150"/>
      <c r="F301" s="150"/>
      <c r="G301" s="150"/>
      <c r="H301" s="151"/>
      <c r="I301" s="152"/>
      <c r="J301" s="152"/>
      <c r="K301" s="152"/>
      <c r="L301" s="153"/>
      <c r="M301" s="153"/>
      <c r="N301" s="153"/>
      <c r="O301" s="153"/>
      <c r="P301" s="153"/>
      <c r="Q301" s="153"/>
      <c r="R301" s="153"/>
      <c r="S301" s="153"/>
      <c r="T301" s="154"/>
      <c r="U301" s="155"/>
      <c r="V301" s="155"/>
      <c r="W301" s="155"/>
      <c r="X301" s="155"/>
      <c r="Y301" s="155"/>
      <c r="Z301" s="155"/>
      <c r="AA301" s="151"/>
      <c r="AB301" s="154"/>
      <c r="AC301" s="150"/>
      <c r="AD301" s="156"/>
      <c r="AE301" s="157"/>
      <c r="AF301" s="151"/>
      <c r="AG301" s="151"/>
      <c r="AH301" s="158"/>
      <c r="AI301" s="151"/>
      <c r="AJ301" s="158"/>
      <c r="AK301" s="150"/>
      <c r="AL301" s="150"/>
      <c r="AM301" s="150"/>
      <c r="AN301" s="150"/>
      <c r="AO301" s="337"/>
    </row>
    <row r="302" spans="1:42">
      <c r="A302" s="159">
        <f>COUNT(A40:A300)</f>
        <v>259</v>
      </c>
      <c r="B302" s="160"/>
      <c r="C302" s="161"/>
      <c r="D302" s="162" t="s">
        <v>192</v>
      </c>
      <c r="E302" s="163"/>
      <c r="F302" s="163"/>
      <c r="G302" s="163"/>
      <c r="H302" s="164">
        <f>SUM(H40:H301)</f>
        <v>17551</v>
      </c>
      <c r="L302" s="165" t="s">
        <v>193</v>
      </c>
      <c r="M302" s="166" t="e">
        <f>W302/H302</f>
        <v>#REF!</v>
      </c>
      <c r="N302" s="167"/>
      <c r="O302" s="167"/>
      <c r="P302" s="168"/>
      <c r="Q302" s="168"/>
      <c r="R302" s="168"/>
      <c r="S302" s="168"/>
      <c r="T302" s="168"/>
      <c r="U302" s="169" t="e">
        <f t="shared" ref="U302:AA302" si="89">SUM(U40:U300)</f>
        <v>#REF!</v>
      </c>
      <c r="V302" s="169" t="e">
        <f t="shared" si="89"/>
        <v>#REF!</v>
      </c>
      <c r="W302" s="170" t="e">
        <f t="shared" si="89"/>
        <v>#REF!</v>
      </c>
      <c r="X302" s="169" t="e">
        <f t="shared" si="89"/>
        <v>#REF!</v>
      </c>
      <c r="Y302" s="169" t="e">
        <f t="shared" si="89"/>
        <v>#REF!</v>
      </c>
      <c r="Z302" s="169" t="e">
        <f t="shared" si="89"/>
        <v>#REF!</v>
      </c>
      <c r="AA302" s="169" t="e">
        <f t="shared" si="89"/>
        <v>#REF!</v>
      </c>
      <c r="AB302" s="171"/>
      <c r="AC302" s="172" t="e">
        <f>#REF!/H302</f>
        <v>#REF!</v>
      </c>
      <c r="AD302" s="173"/>
      <c r="AE302" s="173"/>
      <c r="AF302" s="173"/>
      <c r="AG302" s="174"/>
      <c r="AH302" s="175">
        <f t="shared" ref="AH302:AN302" si="90">SUM(AH40:AH300)</f>
        <v>413869051000</v>
      </c>
      <c r="AI302" s="175">
        <f t="shared" si="90"/>
        <v>466496526000</v>
      </c>
      <c r="AJ302" s="175">
        <f t="shared" si="90"/>
        <v>495269012000</v>
      </c>
      <c r="AK302" s="175">
        <f t="shared" si="90"/>
        <v>525816113000</v>
      </c>
      <c r="AL302" s="175">
        <f t="shared" si="90"/>
        <v>495269012000</v>
      </c>
      <c r="AM302" s="175">
        <f t="shared" si="90"/>
        <v>525816113000</v>
      </c>
      <c r="AN302" s="175">
        <f t="shared" si="90"/>
        <v>558247315000</v>
      </c>
      <c r="AO302" s="175"/>
      <c r="AP302" s="137"/>
    </row>
    <row r="303" spans="1:42" s="3" customFormat="1">
      <c r="B303" s="176"/>
      <c r="C303" s="176"/>
      <c r="D303" s="177"/>
      <c r="E303" s="177"/>
      <c r="F303" s="177"/>
      <c r="G303" s="177"/>
      <c r="H303" s="178"/>
      <c r="L303" s="179"/>
      <c r="M303" s="180">
        <v>24461000</v>
      </c>
      <c r="N303" s="179" t="e">
        <f>M303/M302</f>
        <v>#REF!</v>
      </c>
      <c r="O303" s="179"/>
      <c r="P303" s="179"/>
      <c r="Q303" s="179"/>
      <c r="R303" s="179"/>
      <c r="S303" s="179"/>
      <c r="T303" s="179"/>
      <c r="U303" s="181"/>
      <c r="V303" s="181"/>
      <c r="W303" s="181"/>
      <c r="X303" s="181"/>
      <c r="Y303" s="181"/>
      <c r="Z303" s="181"/>
      <c r="AA303" s="181"/>
      <c r="AB303" s="177"/>
      <c r="AC303" s="182"/>
      <c r="AD303" s="176"/>
      <c r="AE303" s="176"/>
      <c r="AF303" s="176"/>
      <c r="AG303" s="176"/>
      <c r="AH303" s="178"/>
      <c r="AI303" s="178"/>
      <c r="AJ303" s="178"/>
      <c r="AK303" s="178"/>
      <c r="AL303" s="178"/>
      <c r="AM303" s="178"/>
      <c r="AN303" s="178"/>
      <c r="AO303" s="178"/>
      <c r="AP303" s="107"/>
    </row>
    <row r="304" spans="1:42" s="3" customFormat="1">
      <c r="B304" s="176"/>
      <c r="C304" s="176"/>
      <c r="D304" s="177"/>
      <c r="E304" s="177"/>
      <c r="F304" s="177"/>
      <c r="G304" s="177"/>
      <c r="H304" s="178"/>
      <c r="L304" s="179"/>
      <c r="M304" s="180"/>
      <c r="N304" s="180"/>
      <c r="O304" s="180"/>
      <c r="P304" s="180"/>
      <c r="Q304" s="180"/>
      <c r="R304" s="180"/>
      <c r="S304" s="180"/>
      <c r="T304" s="179"/>
      <c r="U304" s="180" t="e">
        <f t="shared" ref="U304:AA304" si="91">SUM(U40:U298)</f>
        <v>#REF!</v>
      </c>
      <c r="V304" s="180" t="e">
        <f t="shared" si="91"/>
        <v>#REF!</v>
      </c>
      <c r="W304" s="180" t="e">
        <f t="shared" si="91"/>
        <v>#REF!</v>
      </c>
      <c r="X304" s="180" t="e">
        <f t="shared" si="91"/>
        <v>#REF!</v>
      </c>
      <c r="Y304" s="180" t="e">
        <f t="shared" si="91"/>
        <v>#REF!</v>
      </c>
      <c r="Z304" s="180" t="e">
        <f t="shared" si="91"/>
        <v>#REF!</v>
      </c>
      <c r="AA304" s="180" t="e">
        <f t="shared" si="91"/>
        <v>#REF!</v>
      </c>
      <c r="AB304" s="177"/>
      <c r="AC304" s="182"/>
      <c r="AD304" s="176"/>
      <c r="AE304" s="176"/>
      <c r="AF304" s="176"/>
      <c r="AG304" s="176"/>
      <c r="AH304" s="178"/>
      <c r="AI304" s="178"/>
      <c r="AJ304" s="178"/>
      <c r="AK304" s="178"/>
      <c r="AL304" s="178"/>
      <c r="AM304" s="178"/>
      <c r="AN304" s="178"/>
      <c r="AO304" s="178"/>
      <c r="AP304" s="107"/>
    </row>
    <row r="305" spans="2:42" s="3" customFormat="1">
      <c r="B305" s="176"/>
      <c r="C305" s="176"/>
      <c r="D305" s="177"/>
      <c r="E305" s="177"/>
      <c r="F305" s="177"/>
      <c r="G305" s="177"/>
      <c r="H305" s="178"/>
      <c r="L305" s="185"/>
      <c r="M305" s="180"/>
      <c r="N305" s="180"/>
      <c r="O305" s="180"/>
      <c r="P305" s="180"/>
      <c r="Q305" s="180"/>
      <c r="R305" s="180"/>
      <c r="S305" s="180"/>
      <c r="T305" s="179"/>
      <c r="U305" s="186" t="e">
        <f t="shared" ref="U305:AA305" si="92">U304/$H$302</f>
        <v>#REF!</v>
      </c>
      <c r="V305" s="186" t="e">
        <f t="shared" si="92"/>
        <v>#REF!</v>
      </c>
      <c r="W305" s="186" t="e">
        <f t="shared" si="92"/>
        <v>#REF!</v>
      </c>
      <c r="X305" s="186" t="e">
        <f t="shared" si="92"/>
        <v>#REF!</v>
      </c>
      <c r="Y305" s="186" t="e">
        <f t="shared" si="92"/>
        <v>#REF!</v>
      </c>
      <c r="Z305" s="186" t="e">
        <f t="shared" si="92"/>
        <v>#REF!</v>
      </c>
      <c r="AA305" s="186" t="e">
        <f t="shared" si="92"/>
        <v>#REF!</v>
      </c>
      <c r="AB305" s="177"/>
      <c r="AC305" s="182"/>
      <c r="AD305" s="176"/>
      <c r="AE305" s="176"/>
      <c r="AF305" s="176"/>
      <c r="AG305" s="176"/>
      <c r="AH305" s="178"/>
      <c r="AI305" s="178"/>
      <c r="AJ305" s="178"/>
      <c r="AK305" s="178"/>
      <c r="AL305" s="178"/>
      <c r="AM305" s="178"/>
      <c r="AN305" s="178"/>
      <c r="AO305" s="178"/>
      <c r="AP305" s="107"/>
    </row>
    <row r="306" spans="2:42" s="3" customFormat="1">
      <c r="B306" s="176"/>
      <c r="C306" s="176"/>
      <c r="D306" s="177"/>
      <c r="E306" s="177"/>
      <c r="F306" s="177"/>
      <c r="G306" s="177"/>
      <c r="H306" s="178"/>
      <c r="L306" s="179"/>
      <c r="M306" s="87" t="s">
        <v>116</v>
      </c>
      <c r="N306" s="87" t="s">
        <v>117</v>
      </c>
      <c r="O306" s="87" t="s">
        <v>118</v>
      </c>
      <c r="P306" s="87" t="s">
        <v>119</v>
      </c>
      <c r="Q306" s="87" t="s">
        <v>120</v>
      </c>
      <c r="R306" s="87" t="s">
        <v>121</v>
      </c>
      <c r="S306" s="87" t="s">
        <v>122</v>
      </c>
      <c r="T306" s="179"/>
      <c r="U306" s="181"/>
      <c r="V306" s="181"/>
      <c r="W306" s="181"/>
      <c r="X306" s="181"/>
      <c r="Y306" s="181"/>
      <c r="Z306" s="181"/>
      <c r="AA306" s="181"/>
      <c r="AB306" s="177"/>
      <c r="AC306" s="182"/>
      <c r="AD306" s="176"/>
      <c r="AE306" s="176"/>
      <c r="AF306" s="176"/>
      <c r="AG306" s="176"/>
      <c r="AH306" s="178"/>
      <c r="AI306" s="178"/>
      <c r="AJ306" s="178"/>
      <c r="AK306" s="178"/>
      <c r="AL306" s="178"/>
      <c r="AM306" s="178"/>
      <c r="AN306" s="178"/>
      <c r="AO306" s="178"/>
      <c r="AP306" s="107"/>
    </row>
    <row r="307" spans="2:42">
      <c r="L307" s="15" t="s">
        <v>194</v>
      </c>
      <c r="M307" s="187" t="e">
        <f t="shared" ref="M307:S307" si="93">MIN(M40:M298)</f>
        <v>#REF!</v>
      </c>
      <c r="N307" s="187" t="e">
        <f t="shared" si="93"/>
        <v>#REF!</v>
      </c>
      <c r="O307" s="187" t="e">
        <f t="shared" si="93"/>
        <v>#REF!</v>
      </c>
      <c r="P307" s="187" t="e">
        <f t="shared" si="93"/>
        <v>#REF!</v>
      </c>
      <c r="Q307" s="187" t="e">
        <f t="shared" si="93"/>
        <v>#REF!</v>
      </c>
      <c r="R307" s="187" t="e">
        <f t="shared" si="93"/>
        <v>#REF!</v>
      </c>
      <c r="S307" s="187" t="e">
        <f t="shared" si="93"/>
        <v>#REF!</v>
      </c>
      <c r="U307" s="187" t="e">
        <f t="shared" ref="U307:AA307" si="94">MIN(U40:U298)</f>
        <v>#REF!</v>
      </c>
      <c r="V307" s="187" t="e">
        <f t="shared" si="94"/>
        <v>#REF!</v>
      </c>
      <c r="W307" s="187" t="e">
        <f t="shared" si="94"/>
        <v>#REF!</v>
      </c>
      <c r="X307" s="187" t="e">
        <f t="shared" si="94"/>
        <v>#REF!</v>
      </c>
      <c r="Y307" s="187" t="e">
        <f t="shared" si="94"/>
        <v>#REF!</v>
      </c>
      <c r="Z307" s="187" t="e">
        <f t="shared" si="94"/>
        <v>#REF!</v>
      </c>
      <c r="AA307" s="187" t="e">
        <f t="shared" si="94"/>
        <v>#REF!</v>
      </c>
      <c r="AH307" s="187">
        <f t="shared" ref="AH307:AN307" si="95">MIN(AH40:AH298)</f>
        <v>1175702000</v>
      </c>
      <c r="AI307" s="187">
        <f t="shared" si="95"/>
        <v>1325204000</v>
      </c>
      <c r="AJ307" s="187">
        <f t="shared" si="95"/>
        <v>1406940000</v>
      </c>
      <c r="AK307" s="187">
        <f t="shared" si="95"/>
        <v>1493717000</v>
      </c>
      <c r="AL307" s="187">
        <f t="shared" si="95"/>
        <v>1406940000</v>
      </c>
      <c r="AM307" s="187">
        <f t="shared" si="95"/>
        <v>1493717000</v>
      </c>
      <c r="AN307" s="187">
        <f t="shared" si="95"/>
        <v>1585846000</v>
      </c>
      <c r="AO307" s="188"/>
      <c r="AP307" s="137"/>
    </row>
    <row r="308" spans="2:42">
      <c r="H308" s="53"/>
      <c r="L308" s="15" t="s">
        <v>195</v>
      </c>
      <c r="M308" s="187" t="e">
        <f t="shared" ref="M308:S308" si="96">MAX(M40:M298)</f>
        <v>#REF!</v>
      </c>
      <c r="N308" s="187" t="e">
        <f t="shared" si="96"/>
        <v>#REF!</v>
      </c>
      <c r="O308" s="187" t="e">
        <f t="shared" si="96"/>
        <v>#REF!</v>
      </c>
      <c r="P308" s="187" t="e">
        <f t="shared" si="96"/>
        <v>#REF!</v>
      </c>
      <c r="Q308" s="187" t="e">
        <f t="shared" si="96"/>
        <v>#REF!</v>
      </c>
      <c r="R308" s="187" t="e">
        <f t="shared" si="96"/>
        <v>#REF!</v>
      </c>
      <c r="S308" s="187" t="e">
        <f t="shared" si="96"/>
        <v>#REF!</v>
      </c>
      <c r="U308" s="187" t="e">
        <f t="shared" ref="U308:AA308" si="97">MAX(U40:U298)</f>
        <v>#REF!</v>
      </c>
      <c r="V308" s="187" t="e">
        <f t="shared" si="97"/>
        <v>#REF!</v>
      </c>
      <c r="W308" s="187" t="e">
        <f t="shared" si="97"/>
        <v>#REF!</v>
      </c>
      <c r="X308" s="187" t="e">
        <f t="shared" si="97"/>
        <v>#REF!</v>
      </c>
      <c r="Y308" s="187" t="e">
        <f t="shared" si="97"/>
        <v>#REF!</v>
      </c>
      <c r="Z308" s="187" t="e">
        <f t="shared" si="97"/>
        <v>#REF!</v>
      </c>
      <c r="AA308" s="187" t="e">
        <f t="shared" si="97"/>
        <v>#REF!</v>
      </c>
      <c r="AH308" s="187">
        <f t="shared" ref="AH308:AN308" si="98">MAX(AH40:AH298)</f>
        <v>2449775000</v>
      </c>
      <c r="AI308" s="187">
        <f t="shared" si="98"/>
        <v>2761288000</v>
      </c>
      <c r="AJ308" s="187">
        <f t="shared" si="98"/>
        <v>2931598000</v>
      </c>
      <c r="AK308" s="187">
        <f t="shared" si="98"/>
        <v>3112413000</v>
      </c>
      <c r="AL308" s="187">
        <f t="shared" si="98"/>
        <v>2931598000</v>
      </c>
      <c r="AM308" s="187">
        <f t="shared" si="98"/>
        <v>3112413000</v>
      </c>
      <c r="AN308" s="187">
        <f t="shared" si="98"/>
        <v>3304380000</v>
      </c>
      <c r="AO308" s="188"/>
      <c r="AP308" s="137"/>
    </row>
    <row r="309" spans="2:42">
      <c r="H309" s="53"/>
      <c r="L309" s="15" t="s">
        <v>196</v>
      </c>
      <c r="M309" s="187" t="e">
        <f>M310</f>
        <v>#REF!</v>
      </c>
      <c r="N309" s="187" t="e">
        <f>M311</f>
        <v>#REF!</v>
      </c>
      <c r="O309" s="187" t="e">
        <f>M312</f>
        <v>#REF!</v>
      </c>
      <c r="P309" s="187" t="e">
        <f>M313</f>
        <v>#REF!</v>
      </c>
      <c r="Q309" s="187" t="e">
        <f>M314</f>
        <v>#REF!</v>
      </c>
      <c r="R309" s="187" t="e">
        <f>M315</f>
        <v>#REF!</v>
      </c>
      <c r="S309" s="187" t="e">
        <f>M316</f>
        <v>#REF!</v>
      </c>
      <c r="U309" s="188"/>
      <c r="V309" s="57"/>
      <c r="W309" s="57"/>
      <c r="X309" s="57"/>
      <c r="Y309" s="57"/>
      <c r="Z309" s="57"/>
      <c r="AA309" s="57"/>
      <c r="AP309" s="137"/>
    </row>
    <row r="310" spans="2:42">
      <c r="I310" s="53"/>
      <c r="L310" s="2" t="s">
        <v>197</v>
      </c>
      <c r="M310" s="189" t="e">
        <f>U302/H302</f>
        <v>#REF!</v>
      </c>
      <c r="N310" s="17" t="s">
        <v>198</v>
      </c>
      <c r="AC310" s="6" t="e">
        <f>#REF!/I310</f>
        <v>#REF!</v>
      </c>
      <c r="AP310" s="137"/>
    </row>
    <row r="311" spans="2:42">
      <c r="I311" s="46"/>
      <c r="M311" s="189" t="e">
        <f>V302/H302</f>
        <v>#REF!</v>
      </c>
      <c r="N311" s="17" t="s">
        <v>199</v>
      </c>
      <c r="U311" s="190"/>
      <c r="V311" s="190"/>
      <c r="W311" s="190"/>
      <c r="X311" s="190"/>
      <c r="Y311" s="190"/>
      <c r="Z311" s="190"/>
      <c r="AA311" s="190"/>
      <c r="AC311" s="6"/>
      <c r="AP311" s="137"/>
    </row>
    <row r="312" spans="2:42">
      <c r="I312" s="53"/>
      <c r="M312" s="189" t="e">
        <f>W302/H302</f>
        <v>#REF!</v>
      </c>
      <c r="N312" s="17" t="s">
        <v>200</v>
      </c>
      <c r="U312" s="57"/>
      <c r="V312" s="57"/>
      <c r="W312" s="57"/>
      <c r="X312" s="57"/>
      <c r="Y312" s="57"/>
      <c r="Z312" s="57"/>
      <c r="AC312" s="6"/>
      <c r="AH312" s="53">
        <f>AH307*90%</f>
        <v>1058131800</v>
      </c>
      <c r="AI312" s="53">
        <f t="shared" ref="AI312:AN313" si="99">AI307*90%</f>
        <v>1192683600</v>
      </c>
      <c r="AJ312" s="53">
        <f t="shared" si="99"/>
        <v>1266246000</v>
      </c>
      <c r="AK312" s="53">
        <f t="shared" si="99"/>
        <v>1344345300</v>
      </c>
      <c r="AL312" s="53">
        <f t="shared" si="99"/>
        <v>1266246000</v>
      </c>
      <c r="AM312" s="53">
        <f t="shared" si="99"/>
        <v>1344345300</v>
      </c>
      <c r="AN312" s="53">
        <f t="shared" si="99"/>
        <v>1427261400</v>
      </c>
      <c r="AO312" s="53"/>
      <c r="AP312" s="137"/>
    </row>
    <row r="313" spans="2:42">
      <c r="H313" s="53"/>
      <c r="I313" s="53"/>
      <c r="M313" s="189" t="e">
        <f>X302/H302</f>
        <v>#REF!</v>
      </c>
      <c r="N313" s="17" t="s">
        <v>201</v>
      </c>
      <c r="AC313" s="6"/>
      <c r="AH313" s="53">
        <f>AH308*90%</f>
        <v>2204797500</v>
      </c>
      <c r="AI313" s="53">
        <f t="shared" si="99"/>
        <v>2485159200</v>
      </c>
      <c r="AJ313" s="53">
        <f t="shared" si="99"/>
        <v>2638438200</v>
      </c>
      <c r="AK313" s="53">
        <f t="shared" si="99"/>
        <v>2801171700</v>
      </c>
      <c r="AL313" s="53">
        <f t="shared" si="99"/>
        <v>2638438200</v>
      </c>
      <c r="AM313" s="53">
        <f t="shared" si="99"/>
        <v>2801171700</v>
      </c>
      <c r="AN313" s="53">
        <f t="shared" si="99"/>
        <v>2973942000</v>
      </c>
      <c r="AO313" s="53"/>
      <c r="AP313" s="137"/>
    </row>
    <row r="314" spans="2:42">
      <c r="M314" s="189" t="e">
        <f>Y302/H302</f>
        <v>#REF!</v>
      </c>
      <c r="N314" s="17" t="s">
        <v>202</v>
      </c>
      <c r="S314" s="53"/>
      <c r="U314" s="190"/>
      <c r="V314" s="190"/>
      <c r="W314" s="190"/>
      <c r="X314" s="190"/>
      <c r="Y314" s="190"/>
      <c r="Z314" s="190"/>
      <c r="AA314" s="190"/>
      <c r="AP314" s="137"/>
    </row>
    <row r="315" spans="2:42">
      <c r="M315" s="189" t="e">
        <f>Z302/H302</f>
        <v>#REF!</v>
      </c>
      <c r="N315" s="17" t="s">
        <v>203</v>
      </c>
      <c r="U315" s="57"/>
      <c r="V315" s="57"/>
      <c r="W315" s="57"/>
      <c r="X315" s="57"/>
      <c r="Y315" s="57"/>
      <c r="Z315" s="57"/>
      <c r="AP315" s="137"/>
    </row>
    <row r="316" spans="2:42">
      <c r="M316" s="189" t="e">
        <f>AA302/H302</f>
        <v>#REF!</v>
      </c>
      <c r="N316" s="17" t="s">
        <v>204</v>
      </c>
      <c r="AP316" s="137"/>
    </row>
    <row r="317" spans="2:42">
      <c r="AP317" s="137"/>
    </row>
    <row r="318" spans="2:42">
      <c r="M318" s="46" t="e">
        <f t="shared" ref="M318:S319" si="100">M307/1.15</f>
        <v>#REF!</v>
      </c>
      <c r="N318" s="46" t="e">
        <f t="shared" si="100"/>
        <v>#REF!</v>
      </c>
      <c r="O318" s="46" t="e">
        <f t="shared" si="100"/>
        <v>#REF!</v>
      </c>
      <c r="P318" s="46" t="e">
        <f t="shared" si="100"/>
        <v>#REF!</v>
      </c>
      <c r="Q318" s="46" t="e">
        <f t="shared" si="100"/>
        <v>#REF!</v>
      </c>
      <c r="R318" s="46" t="e">
        <f t="shared" si="100"/>
        <v>#REF!</v>
      </c>
      <c r="S318" s="46" t="e">
        <f t="shared" si="100"/>
        <v>#REF!</v>
      </c>
      <c r="AP318" s="137"/>
    </row>
    <row r="319" spans="2:42">
      <c r="M319" s="46" t="e">
        <f t="shared" si="100"/>
        <v>#REF!</v>
      </c>
      <c r="N319" s="46" t="e">
        <f t="shared" si="100"/>
        <v>#REF!</v>
      </c>
      <c r="O319" s="46" t="e">
        <f t="shared" si="100"/>
        <v>#REF!</v>
      </c>
      <c r="P319" s="46" t="e">
        <f t="shared" si="100"/>
        <v>#REF!</v>
      </c>
      <c r="Q319" s="46" t="e">
        <f t="shared" si="100"/>
        <v>#REF!</v>
      </c>
      <c r="R319" s="46" t="e">
        <f t="shared" si="100"/>
        <v>#REF!</v>
      </c>
      <c r="S319" s="46" t="e">
        <f t="shared" si="100"/>
        <v>#REF!</v>
      </c>
      <c r="AP319" s="137"/>
    </row>
    <row r="320" spans="2:42">
      <c r="AP320" s="137"/>
    </row>
    <row r="321" spans="1:42">
      <c r="AP321" s="137"/>
    </row>
    <row r="322" spans="1:42">
      <c r="AP322" s="137"/>
    </row>
    <row r="323" spans="1:42">
      <c r="AP323" s="137"/>
    </row>
    <row r="324" spans="1:42">
      <c r="AP324" s="137"/>
    </row>
    <row r="325" spans="1:42">
      <c r="AP325" s="137"/>
    </row>
    <row r="326" spans="1:42">
      <c r="AP326" s="137"/>
    </row>
    <row r="327" spans="1:42">
      <c r="AP327" s="137"/>
    </row>
    <row r="328" spans="1:42">
      <c r="AP328" s="137"/>
    </row>
    <row r="329" spans="1:42" s="14" customFormat="1">
      <c r="A329" s="2"/>
      <c r="B329" s="2"/>
      <c r="C329" s="2"/>
      <c r="D329" s="2"/>
      <c r="E329" s="2"/>
      <c r="F329" s="2"/>
      <c r="G329" s="2"/>
      <c r="H329" s="24"/>
      <c r="I329" s="24"/>
      <c r="J329" s="24"/>
      <c r="K329" s="24"/>
      <c r="L329" s="24"/>
      <c r="M329" s="2"/>
      <c r="N329" s="2"/>
      <c r="O329" s="2"/>
      <c r="P329" s="2"/>
      <c r="Q329" s="2"/>
      <c r="R329" s="2"/>
      <c r="S329" s="2"/>
      <c r="T329" s="3"/>
      <c r="U329" s="2"/>
      <c r="V329" s="2"/>
      <c r="W329" s="2"/>
      <c r="X329" s="2"/>
      <c r="Y329" s="2"/>
      <c r="Z329" s="2"/>
      <c r="AA329" s="2"/>
      <c r="AB329" s="3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191"/>
    </row>
    <row r="330" spans="1:42">
      <c r="H330" s="24"/>
      <c r="I330" s="24"/>
      <c r="J330" s="24"/>
      <c r="K330" s="194" t="s">
        <v>205</v>
      </c>
      <c r="L330" s="194"/>
      <c r="M330" s="195"/>
      <c r="N330" s="196" t="s">
        <v>206</v>
      </c>
      <c r="O330" s="197"/>
      <c r="P330" s="197"/>
      <c r="AP330" s="198">
        <f>SUM(AP41:AP329)</f>
        <v>554162014180</v>
      </c>
    </row>
    <row r="331" spans="1:42">
      <c r="H331" s="24"/>
      <c r="I331" s="24"/>
      <c r="J331" s="24"/>
      <c r="K331" s="199" t="s">
        <v>207</v>
      </c>
      <c r="L331" s="199" t="s">
        <v>16</v>
      </c>
      <c r="M331" s="199" t="s">
        <v>17</v>
      </c>
      <c r="N331" s="200" t="s">
        <v>207</v>
      </c>
      <c r="O331" s="200" t="s">
        <v>16</v>
      </c>
      <c r="P331" s="200" t="s">
        <v>17</v>
      </c>
    </row>
    <row r="332" spans="1:42">
      <c r="H332" s="24"/>
      <c r="I332" s="24"/>
      <c r="J332" s="24"/>
      <c r="K332" s="201" t="s">
        <v>208</v>
      </c>
      <c r="L332" s="202">
        <v>101</v>
      </c>
      <c r="M332" s="202">
        <v>100</v>
      </c>
      <c r="N332" s="203" t="s">
        <v>13</v>
      </c>
      <c r="O332" s="204">
        <v>101</v>
      </c>
      <c r="P332" s="204">
        <v>100</v>
      </c>
    </row>
    <row r="333" spans="1:42">
      <c r="H333" s="24"/>
      <c r="I333" s="24"/>
      <c r="J333" s="24"/>
      <c r="K333" s="201"/>
      <c r="L333" s="202"/>
      <c r="M333" s="202"/>
      <c r="N333" s="203" t="s">
        <v>209</v>
      </c>
      <c r="O333" s="204">
        <v>100</v>
      </c>
      <c r="P333" s="204">
        <v>100</v>
      </c>
    </row>
    <row r="334" spans="1:42">
      <c r="H334" s="24"/>
      <c r="I334" s="24"/>
      <c r="J334" s="24"/>
      <c r="K334" s="205" t="s">
        <v>210</v>
      </c>
      <c r="L334" s="202">
        <v>103</v>
      </c>
      <c r="M334" s="202">
        <v>101</v>
      </c>
      <c r="N334" s="206" t="s">
        <v>211</v>
      </c>
      <c r="O334" s="204">
        <v>102</v>
      </c>
      <c r="P334" s="204">
        <v>102</v>
      </c>
    </row>
    <row r="335" spans="1:42">
      <c r="H335" s="24"/>
      <c r="I335" s="24"/>
      <c r="J335" s="24"/>
      <c r="K335" s="205"/>
      <c r="L335" s="202"/>
      <c r="M335" s="202"/>
      <c r="N335" s="206" t="s">
        <v>41</v>
      </c>
      <c r="O335" s="204">
        <v>108</v>
      </c>
      <c r="P335" s="204">
        <v>105</v>
      </c>
    </row>
    <row r="336" spans="1:42">
      <c r="H336" s="24"/>
      <c r="I336" s="24"/>
      <c r="J336" s="24"/>
      <c r="K336" s="201" t="s">
        <v>212</v>
      </c>
      <c r="L336" s="202">
        <v>101</v>
      </c>
      <c r="M336" s="202">
        <v>100</v>
      </c>
      <c r="N336" s="203" t="s">
        <v>212</v>
      </c>
      <c r="O336" s="204">
        <v>101</v>
      </c>
      <c r="P336" s="204">
        <v>101</v>
      </c>
    </row>
    <row r="337" spans="8:18">
      <c r="H337" s="24"/>
      <c r="I337" s="24"/>
      <c r="J337" s="24"/>
      <c r="K337" s="201" t="s">
        <v>213</v>
      </c>
      <c r="L337" s="202">
        <v>102</v>
      </c>
      <c r="M337" s="202">
        <v>103</v>
      </c>
      <c r="N337" s="203" t="s">
        <v>213</v>
      </c>
      <c r="O337" s="204">
        <v>104</v>
      </c>
      <c r="P337" s="204">
        <v>104</v>
      </c>
    </row>
    <row r="338" spans="8:18">
      <c r="H338" s="24"/>
      <c r="I338" s="207"/>
      <c r="J338" s="24"/>
      <c r="K338" s="201" t="s">
        <v>214</v>
      </c>
      <c r="L338" s="202">
        <v>100</v>
      </c>
      <c r="M338" s="202">
        <v>103</v>
      </c>
      <c r="N338" s="203" t="s">
        <v>214</v>
      </c>
      <c r="O338" s="204">
        <v>103</v>
      </c>
      <c r="P338" s="204">
        <v>103</v>
      </c>
    </row>
    <row r="339" spans="8:18">
      <c r="H339" s="24"/>
      <c r="I339" s="208"/>
      <c r="J339" s="24"/>
      <c r="K339" s="205" t="s">
        <v>215</v>
      </c>
      <c r="L339" s="202">
        <v>101</v>
      </c>
      <c r="M339" s="202">
        <v>104</v>
      </c>
      <c r="N339" s="206" t="s">
        <v>215</v>
      </c>
      <c r="O339" s="204">
        <v>104</v>
      </c>
      <c r="P339" s="204">
        <v>104</v>
      </c>
    </row>
    <row r="340" spans="8:18">
      <c r="H340" s="24"/>
      <c r="I340" s="24"/>
      <c r="J340" s="24"/>
      <c r="K340" s="201" t="s">
        <v>216</v>
      </c>
      <c r="L340" s="202">
        <v>100</v>
      </c>
      <c r="M340" s="202">
        <v>102</v>
      </c>
      <c r="N340" s="203" t="s">
        <v>217</v>
      </c>
      <c r="O340" s="204">
        <v>104</v>
      </c>
      <c r="P340" s="204">
        <v>104</v>
      </c>
    </row>
    <row r="341" spans="8:18">
      <c r="H341" s="24"/>
      <c r="I341" s="24"/>
      <c r="J341" s="24"/>
      <c r="K341" s="201" t="s">
        <v>218</v>
      </c>
      <c r="L341" s="202">
        <v>100</v>
      </c>
      <c r="M341" s="202">
        <v>102</v>
      </c>
      <c r="N341" s="203" t="s">
        <v>219</v>
      </c>
      <c r="O341" s="204">
        <v>105</v>
      </c>
      <c r="P341" s="204">
        <v>105</v>
      </c>
    </row>
    <row r="342" spans="8:18">
      <c r="H342" s="24"/>
      <c r="I342" s="24"/>
      <c r="J342" s="24"/>
      <c r="K342" s="24"/>
      <c r="L342" s="24"/>
      <c r="M342" s="24"/>
      <c r="N342" s="209"/>
      <c r="O342" s="24"/>
      <c r="P342" s="24"/>
      <c r="Q342" s="24"/>
    </row>
    <row r="343" spans="8:18">
      <c r="H343" s="24"/>
      <c r="I343" s="24"/>
      <c r="J343" s="24"/>
      <c r="K343" s="24"/>
      <c r="L343" s="24"/>
      <c r="M343" s="24"/>
      <c r="N343" s="209"/>
      <c r="O343" s="24"/>
      <c r="P343" s="24"/>
      <c r="Q343" s="24"/>
    </row>
    <row r="344" spans="8:18">
      <c r="H344" s="24"/>
      <c r="I344" s="24"/>
      <c r="J344" s="24"/>
      <c r="K344" s="24"/>
      <c r="L344" s="24"/>
      <c r="M344" s="24"/>
      <c r="N344" s="209"/>
      <c r="O344" s="24"/>
      <c r="P344" s="24"/>
      <c r="Q344" s="24"/>
    </row>
    <row r="345" spans="8:18">
      <c r="H345" s="24"/>
      <c r="I345" s="24"/>
      <c r="J345" s="24"/>
      <c r="K345" s="24"/>
      <c r="L345" s="24"/>
    </row>
    <row r="346" spans="8:18">
      <c r="L346" s="210" t="s">
        <v>220</v>
      </c>
      <c r="M346" s="17"/>
      <c r="N346" s="195" t="s">
        <v>221</v>
      </c>
      <c r="O346" s="211"/>
      <c r="P346" s="211"/>
    </row>
    <row r="347" spans="8:18">
      <c r="L347" s="17" t="s">
        <v>75</v>
      </c>
      <c r="M347" s="20">
        <v>1.08</v>
      </c>
      <c r="N347" s="212" t="s">
        <v>13</v>
      </c>
      <c r="O347" s="213" t="s">
        <v>222</v>
      </c>
      <c r="P347" s="214">
        <v>101</v>
      </c>
      <c r="Q347" s="18">
        <v>0.02</v>
      </c>
      <c r="R347" s="17" t="s">
        <v>21</v>
      </c>
    </row>
    <row r="348" spans="8:18">
      <c r="L348" s="17" t="s">
        <v>80</v>
      </c>
      <c r="M348" s="20">
        <v>0.9</v>
      </c>
      <c r="N348" s="212"/>
      <c r="O348" s="213" t="s">
        <v>223</v>
      </c>
      <c r="P348" s="214">
        <v>100</v>
      </c>
      <c r="Q348" s="18">
        <v>0.05</v>
      </c>
      <c r="R348" s="17" t="s">
        <v>26</v>
      </c>
    </row>
    <row r="349" spans="8:18">
      <c r="L349" s="17" t="s">
        <v>85</v>
      </c>
      <c r="M349" s="20">
        <v>1.1200000000000001</v>
      </c>
      <c r="N349" s="212" t="s">
        <v>5</v>
      </c>
      <c r="O349" s="213"/>
      <c r="P349" s="214">
        <v>101</v>
      </c>
      <c r="Q349" s="18">
        <v>0.05</v>
      </c>
      <c r="R349" s="17" t="s">
        <v>30</v>
      </c>
    </row>
    <row r="350" spans="8:18">
      <c r="L350" s="17" t="s">
        <v>90</v>
      </c>
      <c r="M350" s="20">
        <v>0.95</v>
      </c>
      <c r="N350" s="215" t="s">
        <v>6</v>
      </c>
      <c r="O350" s="213"/>
      <c r="P350" s="214">
        <v>101.25</v>
      </c>
      <c r="Q350" s="18">
        <v>0.05</v>
      </c>
      <c r="R350" s="17" t="s">
        <v>33</v>
      </c>
    </row>
    <row r="351" spans="8:18">
      <c r="L351" s="17" t="s">
        <v>91</v>
      </c>
      <c r="M351" s="20">
        <v>1.1000000000000001</v>
      </c>
      <c r="N351" s="215" t="s">
        <v>14</v>
      </c>
      <c r="O351" s="213" t="s">
        <v>222</v>
      </c>
      <c r="P351" s="214">
        <v>101.5</v>
      </c>
    </row>
    <row r="352" spans="8:18">
      <c r="L352" s="17" t="s">
        <v>92</v>
      </c>
      <c r="M352" s="74">
        <v>0.93</v>
      </c>
      <c r="N352" s="215"/>
      <c r="O352" s="213" t="s">
        <v>223</v>
      </c>
      <c r="P352" s="214">
        <v>101.5</v>
      </c>
    </row>
    <row r="353" spans="14:16">
      <c r="N353" s="216" t="s">
        <v>224</v>
      </c>
      <c r="O353" s="217"/>
      <c r="P353" s="218">
        <v>102</v>
      </c>
    </row>
    <row r="354" spans="14:16">
      <c r="N354" s="216">
        <v>18</v>
      </c>
      <c r="O354" s="217"/>
      <c r="P354" s="218">
        <v>102.5</v>
      </c>
    </row>
    <row r="355" spans="14:16">
      <c r="N355" s="216"/>
      <c r="O355" s="217" t="s">
        <v>225</v>
      </c>
      <c r="P355" s="218">
        <v>102.5</v>
      </c>
    </row>
    <row r="356" spans="14:16">
      <c r="N356" s="217" t="s">
        <v>226</v>
      </c>
      <c r="O356" s="217"/>
      <c r="P356" s="218">
        <v>102.25</v>
      </c>
    </row>
    <row r="357" spans="14:16">
      <c r="N357" s="216">
        <v>28</v>
      </c>
      <c r="O357" s="217"/>
      <c r="P357" s="218">
        <v>102.5</v>
      </c>
    </row>
    <row r="358" spans="14:16">
      <c r="N358" s="216"/>
      <c r="O358" s="217" t="s">
        <v>225</v>
      </c>
      <c r="P358" s="218">
        <v>102.5</v>
      </c>
    </row>
    <row r="359" spans="14:16">
      <c r="N359" s="217" t="s">
        <v>227</v>
      </c>
      <c r="O359" s="217" t="s">
        <v>16</v>
      </c>
      <c r="P359" s="218">
        <v>102</v>
      </c>
    </row>
    <row r="360" spans="14:16">
      <c r="N360" s="219"/>
      <c r="O360" s="202" t="s">
        <v>225</v>
      </c>
      <c r="P360" s="220">
        <v>102</v>
      </c>
    </row>
    <row r="361" spans="14:16">
      <c r="N361" s="219"/>
      <c r="O361" s="202"/>
      <c r="P361" s="202"/>
    </row>
  </sheetData>
  <mergeCells count="7">
    <mergeCell ref="U36:AA36"/>
    <mergeCell ref="AH36:AP36"/>
    <mergeCell ref="I26:J26"/>
    <mergeCell ref="I27:J27"/>
    <mergeCell ref="I28:J28"/>
    <mergeCell ref="C36:D36"/>
    <mergeCell ref="M36:S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IV381"/>
  <sheetViews>
    <sheetView topLeftCell="C1" workbookViewId="0">
      <selection activeCell="CG40" sqref="CG40"/>
    </sheetView>
  </sheetViews>
  <sheetFormatPr defaultColWidth="9" defaultRowHeight="15"/>
  <cols>
    <col min="1" max="1" width="9" style="2" hidden="1" customWidth="1"/>
    <col min="2" max="2" width="7" style="2" hidden="1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6.7109375" style="2" customWidth="1"/>
    <col min="35" max="35" width="17.28515625" style="2" hidden="1" customWidth="1"/>
    <col min="36" max="36" width="18.140625" style="2" customWidth="1"/>
    <col min="37" max="37" width="17.140625" style="2" customWidth="1"/>
    <col min="38" max="38" width="16.28515625" style="2" hidden="1" customWidth="1"/>
    <col min="39" max="39" width="17.5703125" style="2" hidden="1" customWidth="1"/>
    <col min="40" max="40" width="18.140625" style="2" hidden="1" customWidth="1"/>
    <col min="41" max="41" width="17.5703125" style="2" hidden="1" customWidth="1"/>
    <col min="42" max="42" width="22.7109375" style="2" hidden="1" customWidth="1"/>
    <col min="43" max="43" width="13.42578125" style="4" hidden="1" customWidth="1"/>
    <col min="44" max="44" width="16.42578125" style="4" hidden="1" customWidth="1"/>
    <col min="45" max="45" width="18.7109375" style="4" hidden="1" customWidth="1"/>
    <col min="46" max="46" width="20.5703125" style="4" hidden="1" customWidth="1"/>
    <col min="47" max="47" width="16.28515625" style="5" hidden="1" customWidth="1"/>
    <col min="48" max="49" width="14.7109375" style="6" hidden="1" customWidth="1"/>
    <col min="50" max="50" width="20.140625" style="2" hidden="1" customWidth="1"/>
    <col min="51" max="51" width="11" style="2" hidden="1" customWidth="1"/>
    <col min="52" max="65" width="14.7109375" style="2" hidden="1" customWidth="1"/>
    <col min="66" max="66" width="18" style="2" hidden="1" customWidth="1"/>
    <col min="67" max="67" width="11.7109375" style="2" hidden="1" customWidth="1"/>
    <col min="68" max="68" width="23.5703125" style="2" hidden="1" customWidth="1"/>
    <col min="69" max="69" width="13.7109375" style="2" hidden="1" customWidth="1"/>
    <col min="70" max="70" width="4.140625" style="2" hidden="1" customWidth="1"/>
    <col min="71" max="71" width="3.85546875" style="84" hidden="1" customWidth="1"/>
    <col min="72" max="72" width="13" style="2" hidden="1" customWidth="1"/>
    <col min="73" max="73" width="9" style="2" hidden="1" customWidth="1"/>
    <col min="74" max="74" width="9" style="4" hidden="1" customWidth="1"/>
    <col min="75" max="76" width="10" style="2" hidden="1" customWidth="1"/>
    <col min="77" max="77" width="14.5703125" style="2" hidden="1" customWidth="1"/>
    <col min="78" max="78" width="7.140625" style="2" hidden="1" customWidth="1"/>
    <col min="79" max="80" width="6.7109375" style="2" hidden="1" customWidth="1"/>
    <col min="81" max="81" width="7.42578125" style="2" hidden="1" customWidth="1"/>
    <col min="82" max="82" width="10.7109375" style="2" hidden="1" customWidth="1"/>
    <col min="83" max="83" width="9" style="2" hidden="1" customWidth="1"/>
    <col min="84" max="84" width="18.85546875" style="2" customWidth="1"/>
    <col min="85" max="85" width="18.28515625" style="2" customWidth="1"/>
    <col min="86" max="86" width="15.28515625" style="2" hidden="1" customWidth="1"/>
    <col min="87" max="87" width="15.85546875" style="2" hidden="1" customWidth="1"/>
    <col min="88" max="88" width="19.140625" style="2" hidden="1" customWidth="1"/>
    <col min="89" max="89" width="17.7109375" style="2" hidden="1" customWidth="1"/>
    <col min="90" max="90" width="16.5703125" style="2" customWidth="1"/>
    <col min="91" max="100" width="9" style="2" customWidth="1"/>
    <col min="101" max="256" width="9" style="2"/>
  </cols>
  <sheetData>
    <row r="1" spans="3:68" ht="23.1" customHeight="1">
      <c r="C1" s="1" t="s">
        <v>0</v>
      </c>
    </row>
    <row r="2" spans="3:68" ht="23.1" customHeight="1">
      <c r="C2" s="1" t="s">
        <v>1</v>
      </c>
      <c r="BC2" s="657" t="s">
        <v>2</v>
      </c>
      <c r="BD2" s="657"/>
      <c r="BE2" s="657"/>
      <c r="BF2" s="657"/>
      <c r="BG2" s="657"/>
      <c r="BH2" s="657"/>
      <c r="BI2" s="657"/>
      <c r="BJ2" s="657"/>
      <c r="BK2" s="657"/>
      <c r="BL2" s="657"/>
      <c r="BM2" s="657"/>
    </row>
    <row r="3" spans="3:68" ht="23.1" customHeight="1">
      <c r="C3" s="7" t="s">
        <v>283</v>
      </c>
      <c r="AN3" s="8" t="s">
        <v>4</v>
      </c>
      <c r="AQ3" s="9" t="s">
        <v>5</v>
      </c>
      <c r="AR3" s="10" t="s">
        <v>6</v>
      </c>
      <c r="AS3" s="10" t="s">
        <v>7</v>
      </c>
      <c r="AT3" s="11" t="s">
        <v>8</v>
      </c>
      <c r="AU3" s="12" t="s">
        <v>9</v>
      </c>
      <c r="AV3" s="12" t="s">
        <v>10</v>
      </c>
      <c r="AW3" s="12" t="s">
        <v>11</v>
      </c>
      <c r="AX3" s="9" t="s">
        <v>12</v>
      </c>
      <c r="AY3" s="10" t="s">
        <v>13</v>
      </c>
      <c r="AZ3" s="10" t="s">
        <v>14</v>
      </c>
      <c r="BA3" s="13">
        <v>18</v>
      </c>
      <c r="BB3" s="13">
        <v>28</v>
      </c>
      <c r="BC3" s="13">
        <v>3</v>
      </c>
      <c r="BD3" s="13">
        <v>6</v>
      </c>
      <c r="BE3" s="13">
        <v>9</v>
      </c>
      <c r="BF3" s="13">
        <v>11</v>
      </c>
      <c r="BG3" s="13">
        <v>16</v>
      </c>
      <c r="BH3" s="13">
        <v>18</v>
      </c>
      <c r="BI3" s="13">
        <v>21</v>
      </c>
      <c r="BJ3" s="13">
        <v>23</v>
      </c>
      <c r="BK3" s="13">
        <v>27</v>
      </c>
      <c r="BL3" s="13">
        <v>29</v>
      </c>
      <c r="BM3" s="13">
        <v>36</v>
      </c>
      <c r="BO3" s="14" t="s">
        <v>15</v>
      </c>
    </row>
    <row r="4" spans="3:68" hidden="1">
      <c r="AI4" s="24"/>
      <c r="AJ4" s="24" t="s">
        <v>16</v>
      </c>
      <c r="AK4" s="24" t="s">
        <v>17</v>
      </c>
      <c r="AL4" s="2" t="s">
        <v>18</v>
      </c>
      <c r="AN4" s="16" t="s">
        <v>19</v>
      </c>
      <c r="AO4" s="17">
        <v>5</v>
      </c>
      <c r="AP4" s="17" t="s">
        <v>20</v>
      </c>
      <c r="AQ4" s="18">
        <v>1</v>
      </c>
      <c r="AR4" s="18">
        <v>1</v>
      </c>
      <c r="AS4" s="19">
        <v>1.01</v>
      </c>
      <c r="AT4" s="19">
        <v>1.01</v>
      </c>
      <c r="AU4" s="19">
        <v>1.02</v>
      </c>
      <c r="AV4" s="19">
        <v>1.02</v>
      </c>
      <c r="AW4" s="19">
        <v>1.0149999999999999</v>
      </c>
      <c r="AX4" s="19">
        <v>1.0149999999999999</v>
      </c>
      <c r="AY4" s="19">
        <v>1.0024999999999999</v>
      </c>
      <c r="AZ4" s="18">
        <v>1</v>
      </c>
      <c r="BA4" s="19">
        <v>1.01</v>
      </c>
      <c r="BB4" s="19">
        <v>1.02</v>
      </c>
      <c r="BC4" s="19">
        <v>1.01</v>
      </c>
      <c r="BD4" s="19">
        <v>1.01</v>
      </c>
      <c r="BE4" s="19">
        <v>1.01</v>
      </c>
      <c r="BF4" s="19">
        <v>1.02</v>
      </c>
      <c r="BG4" s="19">
        <v>1.02</v>
      </c>
      <c r="BH4" s="19">
        <v>1.02</v>
      </c>
      <c r="BI4" s="19">
        <v>1.03</v>
      </c>
      <c r="BJ4" s="19">
        <v>1.03</v>
      </c>
      <c r="BK4" s="19">
        <v>1.03</v>
      </c>
      <c r="BL4" s="19">
        <v>1.03</v>
      </c>
      <c r="BM4" s="19">
        <v>1.0249999999999999</v>
      </c>
      <c r="BN4" s="17" t="s">
        <v>20</v>
      </c>
      <c r="BO4" s="18">
        <v>0.02</v>
      </c>
      <c r="BP4" s="17" t="s">
        <v>21</v>
      </c>
    </row>
    <row r="5" spans="3:68" hidden="1">
      <c r="C5" s="17" t="s">
        <v>22</v>
      </c>
      <c r="D5" s="17"/>
      <c r="E5" s="17"/>
      <c r="F5" s="17"/>
      <c r="G5" s="17"/>
      <c r="H5" s="17"/>
      <c r="I5" s="17"/>
      <c r="J5" s="20">
        <v>0.1</v>
      </c>
      <c r="AB5" s="2"/>
      <c r="AC5" s="3"/>
      <c r="AD5" s="3"/>
      <c r="AE5" s="3"/>
      <c r="AF5" s="3"/>
      <c r="AG5" s="3"/>
      <c r="AI5" s="24" t="s">
        <v>23</v>
      </c>
      <c r="AJ5" s="24">
        <v>109</v>
      </c>
      <c r="AK5" s="24">
        <v>105</v>
      </c>
      <c r="AN5" s="16" t="s">
        <v>24</v>
      </c>
      <c r="AO5" s="17">
        <v>6</v>
      </c>
      <c r="AP5" s="17" t="s">
        <v>25</v>
      </c>
      <c r="AQ5" s="18">
        <v>1</v>
      </c>
      <c r="AR5" s="18">
        <v>1</v>
      </c>
      <c r="AS5" s="19">
        <v>1.01</v>
      </c>
      <c r="AT5" s="19">
        <v>1.01</v>
      </c>
      <c r="AU5" s="19">
        <v>1.02</v>
      </c>
      <c r="AV5" s="19">
        <v>1.02</v>
      </c>
      <c r="AW5" s="19">
        <v>1.0149999999999999</v>
      </c>
      <c r="AX5" s="19">
        <v>1.0149999999999999</v>
      </c>
      <c r="AY5" s="19">
        <v>1</v>
      </c>
      <c r="AZ5" s="18">
        <v>1</v>
      </c>
      <c r="BA5" s="19">
        <v>1.01</v>
      </c>
      <c r="BB5" s="19">
        <v>1.02</v>
      </c>
      <c r="BC5" s="19">
        <v>1.01</v>
      </c>
      <c r="BD5" s="19">
        <v>1.01</v>
      </c>
      <c r="BE5" s="19">
        <v>1.01</v>
      </c>
      <c r="BF5" s="19">
        <v>1.02</v>
      </c>
      <c r="BG5" s="19">
        <v>1.02</v>
      </c>
      <c r="BH5" s="19">
        <v>1.02</v>
      </c>
      <c r="BI5" s="19">
        <v>1.03</v>
      </c>
      <c r="BJ5" s="19">
        <v>1.03</v>
      </c>
      <c r="BK5" s="19">
        <v>1.03</v>
      </c>
      <c r="BL5" s="19">
        <v>1.03</v>
      </c>
      <c r="BM5" s="19">
        <v>1.0249999999999999</v>
      </c>
      <c r="BN5" s="17" t="s">
        <v>25</v>
      </c>
      <c r="BO5" s="18">
        <v>0.05</v>
      </c>
      <c r="BP5" s="17" t="s">
        <v>26</v>
      </c>
    </row>
    <row r="6" spans="3:68" hidden="1">
      <c r="J6" s="21"/>
      <c r="AB6" s="2"/>
      <c r="AC6" s="3"/>
      <c r="AD6" s="3"/>
      <c r="AE6" s="3"/>
      <c r="AF6" s="207" t="s">
        <v>27</v>
      </c>
      <c r="AG6" s="24">
        <v>100</v>
      </c>
      <c r="AH6" s="24"/>
      <c r="AI6" s="24" t="s">
        <v>28</v>
      </c>
      <c r="AJ6" s="24">
        <v>108</v>
      </c>
      <c r="AK6" s="24">
        <v>104</v>
      </c>
      <c r="AN6" s="16" t="s">
        <v>29</v>
      </c>
      <c r="AO6" s="17">
        <v>1</v>
      </c>
      <c r="AP6" s="17" t="s">
        <v>20</v>
      </c>
      <c r="AQ6" s="18">
        <v>1</v>
      </c>
      <c r="AR6" s="18">
        <v>1</v>
      </c>
      <c r="AS6" s="19">
        <v>1.01</v>
      </c>
      <c r="AT6" s="19">
        <v>1.01</v>
      </c>
      <c r="AU6" s="19">
        <v>1.02</v>
      </c>
      <c r="AV6" s="19">
        <v>1.02</v>
      </c>
      <c r="AW6" s="19">
        <v>1.0149999999999999</v>
      </c>
      <c r="AX6" s="19">
        <v>1.0149999999999999</v>
      </c>
      <c r="AY6" s="19">
        <v>1.0024999999999999</v>
      </c>
      <c r="AZ6" s="18">
        <v>1</v>
      </c>
      <c r="BA6" s="19">
        <v>1.01</v>
      </c>
      <c r="BB6" s="19">
        <v>1.02</v>
      </c>
      <c r="BC6" s="19">
        <v>1.01</v>
      </c>
      <c r="BD6" s="19">
        <v>1.01</v>
      </c>
      <c r="BE6" s="19">
        <v>1.01</v>
      </c>
      <c r="BF6" s="19">
        <v>1.02</v>
      </c>
      <c r="BG6" s="19">
        <v>1.02</v>
      </c>
      <c r="BH6" s="19">
        <v>1.02</v>
      </c>
      <c r="BI6" s="19">
        <v>1.03</v>
      </c>
      <c r="BJ6" s="19">
        <v>1.03</v>
      </c>
      <c r="BK6" s="19">
        <v>1.03</v>
      </c>
      <c r="BL6" s="19">
        <v>1.03</v>
      </c>
      <c r="BM6" s="19">
        <v>1.0249999999999999</v>
      </c>
      <c r="BN6" s="17" t="s">
        <v>20</v>
      </c>
      <c r="BO6" s="18">
        <v>0.05</v>
      </c>
      <c r="BP6" s="17" t="s">
        <v>30</v>
      </c>
    </row>
    <row r="7" spans="3:68" hidden="1">
      <c r="J7" s="21"/>
      <c r="AB7" s="2"/>
      <c r="AC7" s="3"/>
      <c r="AD7" s="3"/>
      <c r="AE7" s="3"/>
      <c r="AF7" s="3"/>
      <c r="AG7" s="3"/>
      <c r="AI7" s="24" t="s">
        <v>31</v>
      </c>
      <c r="AJ7" s="24">
        <v>107</v>
      </c>
      <c r="AK7" s="24">
        <v>103</v>
      </c>
      <c r="AN7" s="16" t="s">
        <v>32</v>
      </c>
      <c r="AO7" s="17">
        <v>1</v>
      </c>
      <c r="AP7" s="17" t="s">
        <v>20</v>
      </c>
      <c r="AQ7" s="18">
        <v>1</v>
      </c>
      <c r="AR7" s="18">
        <v>1</v>
      </c>
      <c r="AS7" s="19">
        <v>1.01</v>
      </c>
      <c r="AT7" s="19">
        <v>1.01</v>
      </c>
      <c r="AU7" s="19">
        <v>1.02</v>
      </c>
      <c r="AV7" s="19">
        <v>1.02</v>
      </c>
      <c r="AW7" s="19">
        <v>1.0149999999999999</v>
      </c>
      <c r="AX7" s="19">
        <v>1.0149999999999999</v>
      </c>
      <c r="AY7" s="19">
        <v>1.0024999999999999</v>
      </c>
      <c r="AZ7" s="18">
        <v>1</v>
      </c>
      <c r="BA7" s="19">
        <v>1.01</v>
      </c>
      <c r="BB7" s="19">
        <v>1.02</v>
      </c>
      <c r="BC7" s="19">
        <v>1.01</v>
      </c>
      <c r="BD7" s="19">
        <v>1.01</v>
      </c>
      <c r="BE7" s="19">
        <v>1.01</v>
      </c>
      <c r="BF7" s="19">
        <v>1.02</v>
      </c>
      <c r="BG7" s="19">
        <v>1.02</v>
      </c>
      <c r="BH7" s="19">
        <v>1.02</v>
      </c>
      <c r="BI7" s="19">
        <v>1.03</v>
      </c>
      <c r="BJ7" s="19">
        <v>1.03</v>
      </c>
      <c r="BK7" s="19">
        <v>1.03</v>
      </c>
      <c r="BL7" s="19">
        <v>1.03</v>
      </c>
      <c r="BM7" s="19">
        <v>1.0249999999999999</v>
      </c>
      <c r="BN7" s="17" t="s">
        <v>20</v>
      </c>
      <c r="BO7" s="18">
        <v>0.05</v>
      </c>
      <c r="BP7" s="17" t="s">
        <v>33</v>
      </c>
    </row>
    <row r="8" spans="3:68" hidden="1">
      <c r="J8" s="21"/>
      <c r="AB8" s="2"/>
      <c r="AC8" s="3"/>
      <c r="AD8" s="3"/>
      <c r="AE8" s="3"/>
      <c r="AF8" s="3"/>
      <c r="AG8" s="3"/>
      <c r="AI8" s="24" t="s">
        <v>34</v>
      </c>
      <c r="AJ8" s="24">
        <v>106</v>
      </c>
      <c r="AK8" s="24">
        <v>101</v>
      </c>
      <c r="AN8" s="16" t="s">
        <v>35</v>
      </c>
      <c r="AO8" s="17">
        <v>2</v>
      </c>
      <c r="AP8" s="17" t="s">
        <v>25</v>
      </c>
      <c r="AQ8" s="18">
        <v>1</v>
      </c>
      <c r="AR8" s="18">
        <v>1</v>
      </c>
      <c r="AS8" s="19">
        <v>1.01</v>
      </c>
      <c r="AT8" s="19">
        <v>1.01</v>
      </c>
      <c r="AU8" s="19">
        <v>1.02</v>
      </c>
      <c r="AV8" s="19">
        <v>1.02</v>
      </c>
      <c r="AW8" s="19">
        <v>1.0149999999999999</v>
      </c>
      <c r="AX8" s="19">
        <v>1.0149999999999999</v>
      </c>
      <c r="AY8" s="19">
        <v>1</v>
      </c>
      <c r="AZ8" s="18">
        <v>1</v>
      </c>
      <c r="BA8" s="19">
        <v>1.01</v>
      </c>
      <c r="BB8" s="19">
        <v>1.02</v>
      </c>
      <c r="BC8" s="19">
        <v>1.01</v>
      </c>
      <c r="BD8" s="19">
        <v>1.01</v>
      </c>
      <c r="BE8" s="19">
        <v>1.01</v>
      </c>
      <c r="BF8" s="19">
        <v>1.02</v>
      </c>
      <c r="BG8" s="19">
        <v>1.02</v>
      </c>
      <c r="BH8" s="19">
        <v>1.02</v>
      </c>
      <c r="BI8" s="19">
        <v>1.03</v>
      </c>
      <c r="BJ8" s="19">
        <v>1.03</v>
      </c>
      <c r="BK8" s="19">
        <v>1.03</v>
      </c>
      <c r="BL8" s="19">
        <v>1.03</v>
      </c>
      <c r="BM8" s="19">
        <v>1.0249999999999999</v>
      </c>
      <c r="BN8" s="17" t="s">
        <v>25</v>
      </c>
      <c r="BO8" s="26"/>
    </row>
    <row r="9" spans="3:68" hidden="1">
      <c r="J9" s="21"/>
      <c r="X9" s="27" t="s">
        <v>36</v>
      </c>
      <c r="AA9" s="2" t="s">
        <v>37</v>
      </c>
      <c r="AB9" s="2"/>
      <c r="AC9" s="3"/>
      <c r="AD9" s="3"/>
      <c r="AE9" s="3"/>
      <c r="AF9" s="3"/>
      <c r="AG9" s="3"/>
      <c r="AI9" s="207" t="s">
        <v>27</v>
      </c>
      <c r="AJ9" s="24">
        <v>100</v>
      </c>
      <c r="AK9" s="24">
        <v>100</v>
      </c>
      <c r="AN9" s="16" t="s">
        <v>38</v>
      </c>
      <c r="AO9" s="17">
        <v>1</v>
      </c>
      <c r="AP9" s="17" t="s">
        <v>20</v>
      </c>
      <c r="AQ9" s="18">
        <v>1</v>
      </c>
      <c r="AR9" s="18">
        <v>1</v>
      </c>
      <c r="AS9" s="19">
        <v>1.01</v>
      </c>
      <c r="AT9" s="19">
        <v>1.01</v>
      </c>
      <c r="AU9" s="19">
        <v>1.02</v>
      </c>
      <c r="AV9" s="19">
        <v>1.02</v>
      </c>
      <c r="AW9" s="19">
        <v>1.0149999999999999</v>
      </c>
      <c r="AX9" s="19">
        <v>1.0149999999999999</v>
      </c>
      <c r="AY9" s="19">
        <v>1.0024999999999999</v>
      </c>
      <c r="AZ9" s="18">
        <v>1</v>
      </c>
      <c r="BA9" s="19">
        <v>1.01</v>
      </c>
      <c r="BB9" s="19">
        <v>1.02</v>
      </c>
      <c r="BC9" s="19">
        <v>1.01</v>
      </c>
      <c r="BD9" s="19">
        <v>1.01</v>
      </c>
      <c r="BE9" s="19">
        <v>1.01</v>
      </c>
      <c r="BF9" s="19">
        <v>1.02</v>
      </c>
      <c r="BG9" s="19">
        <v>1.02</v>
      </c>
      <c r="BH9" s="19">
        <v>1.02</v>
      </c>
      <c r="BI9" s="19">
        <v>1.03</v>
      </c>
      <c r="BJ9" s="19">
        <v>1.03</v>
      </c>
      <c r="BK9" s="19">
        <v>1.03</v>
      </c>
      <c r="BL9" s="19">
        <v>1.03</v>
      </c>
      <c r="BM9" s="19">
        <v>1.0249999999999999</v>
      </c>
      <c r="BN9" s="17" t="s">
        <v>20</v>
      </c>
      <c r="BO9" s="26"/>
    </row>
    <row r="10" spans="3:68" hidden="1">
      <c r="J10" s="21"/>
      <c r="L10" s="28"/>
      <c r="V10" s="591" t="s">
        <v>39</v>
      </c>
      <c r="W10" s="592">
        <f t="shared" ref="W10:W28" si="0">Y10/$Y$29</f>
        <v>0</v>
      </c>
      <c r="X10" s="593">
        <v>101</v>
      </c>
      <c r="Y10" s="176">
        <f>COUNTIF($H$40:$H$318,X10)</f>
        <v>0</v>
      </c>
      <c r="Z10" s="33">
        <f t="shared" ref="Z10:Z28" si="1">X10*Y10</f>
        <v>0</v>
      </c>
      <c r="AA10" s="34">
        <v>113</v>
      </c>
      <c r="AB10" s="2"/>
      <c r="AC10" s="3"/>
      <c r="AD10" s="3"/>
      <c r="AE10" s="3"/>
      <c r="AF10" s="3"/>
      <c r="AG10" s="3"/>
      <c r="AH10" s="35"/>
      <c r="AI10" s="208" t="s">
        <v>40</v>
      </c>
      <c r="AJ10" s="24">
        <v>101</v>
      </c>
      <c r="AK10" s="24">
        <v>102</v>
      </c>
      <c r="AL10" s="37"/>
      <c r="AN10" s="16" t="s">
        <v>41</v>
      </c>
      <c r="AO10" s="17">
        <v>2</v>
      </c>
      <c r="AP10" s="17" t="s">
        <v>25</v>
      </c>
      <c r="AQ10" s="18">
        <v>1</v>
      </c>
      <c r="AR10" s="18">
        <v>1</v>
      </c>
      <c r="AS10" s="19">
        <v>1.01</v>
      </c>
      <c r="AT10" s="19">
        <v>1.01</v>
      </c>
      <c r="AU10" s="19">
        <v>1.02</v>
      </c>
      <c r="AV10" s="19">
        <v>1.02</v>
      </c>
      <c r="AW10" s="19">
        <v>1.0149999999999999</v>
      </c>
      <c r="AX10" s="19">
        <v>1.0149999999999999</v>
      </c>
      <c r="AY10" s="19">
        <v>1</v>
      </c>
      <c r="AZ10" s="18">
        <v>1</v>
      </c>
      <c r="BA10" s="19">
        <v>1.01</v>
      </c>
      <c r="BB10" s="19">
        <v>1.02</v>
      </c>
      <c r="BC10" s="19">
        <v>1.01</v>
      </c>
      <c r="BD10" s="19">
        <v>1.01</v>
      </c>
      <c r="BE10" s="19">
        <v>1.01</v>
      </c>
      <c r="BF10" s="19">
        <v>1.02</v>
      </c>
      <c r="BG10" s="19">
        <v>1.02</v>
      </c>
      <c r="BH10" s="19">
        <v>1.02</v>
      </c>
      <c r="BI10" s="19">
        <v>1.03</v>
      </c>
      <c r="BJ10" s="19">
        <v>1.03</v>
      </c>
      <c r="BK10" s="19">
        <v>1.03</v>
      </c>
      <c r="BL10" s="19">
        <v>1.03</v>
      </c>
      <c r="BM10" s="19">
        <v>1.0249999999999999</v>
      </c>
      <c r="BN10" s="17" t="s">
        <v>25</v>
      </c>
      <c r="BO10" s="26"/>
    </row>
    <row r="11" spans="3:68" hidden="1">
      <c r="J11" s="21"/>
      <c r="L11" s="38"/>
      <c r="O11" s="37"/>
      <c r="V11" s="594" t="s">
        <v>42</v>
      </c>
      <c r="W11" s="592">
        <f t="shared" si="0"/>
        <v>0</v>
      </c>
      <c r="X11" s="593">
        <v>66</v>
      </c>
      <c r="Y11" s="24">
        <f>COUNTIF($H$40:$H$318,X11)</f>
        <v>0</v>
      </c>
      <c r="Z11" s="33">
        <f t="shared" si="1"/>
        <v>0</v>
      </c>
      <c r="AA11" s="34">
        <v>78</v>
      </c>
      <c r="AB11" s="2"/>
      <c r="AC11" s="3"/>
      <c r="AD11" s="3"/>
      <c r="AE11" s="3"/>
      <c r="AF11" s="3"/>
      <c r="AG11" s="3"/>
      <c r="AH11" s="35"/>
      <c r="AI11" s="24" t="s">
        <v>43</v>
      </c>
      <c r="AJ11" s="24">
        <v>102</v>
      </c>
      <c r="AK11" s="24">
        <v>106</v>
      </c>
      <c r="AL11" s="37"/>
      <c r="AN11" s="16" t="s">
        <v>44</v>
      </c>
      <c r="AO11" s="17">
        <v>1</v>
      </c>
      <c r="AP11" s="17" t="s">
        <v>20</v>
      </c>
      <c r="AQ11" s="18">
        <v>1</v>
      </c>
      <c r="AR11" s="18">
        <v>1</v>
      </c>
      <c r="AS11" s="19">
        <v>1.01</v>
      </c>
      <c r="AT11" s="19">
        <v>1.01</v>
      </c>
      <c r="AU11" s="19">
        <v>1.02</v>
      </c>
      <c r="AV11" s="19">
        <v>1.02</v>
      </c>
      <c r="AW11" s="19">
        <v>1.0149999999999999</v>
      </c>
      <c r="AX11" s="19">
        <v>1.0149999999999999</v>
      </c>
      <c r="AY11" s="19">
        <v>1.0024999999999999</v>
      </c>
      <c r="AZ11" s="18">
        <v>1</v>
      </c>
      <c r="BA11" s="19">
        <v>1.01</v>
      </c>
      <c r="BB11" s="19">
        <v>1.02</v>
      </c>
      <c r="BC11" s="19">
        <v>1.01</v>
      </c>
      <c r="BD11" s="19">
        <v>1.01</v>
      </c>
      <c r="BE11" s="19">
        <v>1.01</v>
      </c>
      <c r="BF11" s="19">
        <v>1.02</v>
      </c>
      <c r="BG11" s="19">
        <v>1.02</v>
      </c>
      <c r="BH11" s="19">
        <v>1.02</v>
      </c>
      <c r="BI11" s="19">
        <v>1.03</v>
      </c>
      <c r="BJ11" s="19">
        <v>1.03</v>
      </c>
      <c r="BK11" s="19">
        <v>1.03</v>
      </c>
      <c r="BL11" s="19">
        <v>1.03</v>
      </c>
      <c r="BM11" s="19">
        <v>1.0249999999999999</v>
      </c>
      <c r="BN11" s="17" t="s">
        <v>20</v>
      </c>
      <c r="BO11" s="26"/>
    </row>
    <row r="12" spans="3:68" hidden="1">
      <c r="J12" s="21"/>
      <c r="V12" s="594" t="s">
        <v>45</v>
      </c>
      <c r="W12" s="592">
        <f t="shared" si="0"/>
        <v>0</v>
      </c>
      <c r="X12" s="593">
        <v>52</v>
      </c>
      <c r="Y12" s="24">
        <f>COUNTIF($H$40:$H$318,X12)</f>
        <v>0</v>
      </c>
      <c r="Z12" s="33">
        <f t="shared" si="1"/>
        <v>0</v>
      </c>
      <c r="AA12" s="34">
        <v>60</v>
      </c>
      <c r="AB12" s="2"/>
      <c r="AC12" s="3"/>
      <c r="AD12" s="3"/>
      <c r="AE12" s="3"/>
      <c r="AF12" s="3"/>
      <c r="AG12" s="3"/>
      <c r="AH12" s="35"/>
      <c r="AI12" s="24" t="s">
        <v>46</v>
      </c>
      <c r="AJ12" s="24">
        <v>103</v>
      </c>
      <c r="AK12" s="24">
        <v>107</v>
      </c>
      <c r="AL12" s="37"/>
      <c r="AN12" s="16" t="s">
        <v>47</v>
      </c>
      <c r="AO12" s="17">
        <v>2</v>
      </c>
      <c r="AP12" s="17" t="s">
        <v>25</v>
      </c>
      <c r="AQ12" s="18">
        <v>1</v>
      </c>
      <c r="AR12" s="18">
        <v>1</v>
      </c>
      <c r="AS12" s="19">
        <v>1.01</v>
      </c>
      <c r="AT12" s="19">
        <v>1.01</v>
      </c>
      <c r="AU12" s="19">
        <v>1.02</v>
      </c>
      <c r="AV12" s="19">
        <v>1.02</v>
      </c>
      <c r="AW12" s="19">
        <v>1.0149999999999999</v>
      </c>
      <c r="AX12" s="19">
        <v>1.0149999999999999</v>
      </c>
      <c r="AY12" s="19">
        <v>1</v>
      </c>
      <c r="AZ12" s="18">
        <v>1</v>
      </c>
      <c r="BA12" s="19">
        <v>1.01</v>
      </c>
      <c r="BB12" s="19">
        <v>1.02</v>
      </c>
      <c r="BC12" s="19">
        <v>1.01</v>
      </c>
      <c r="BD12" s="19">
        <v>1.01</v>
      </c>
      <c r="BE12" s="19">
        <v>1.01</v>
      </c>
      <c r="BF12" s="19">
        <v>1.02</v>
      </c>
      <c r="BG12" s="19">
        <v>1.02</v>
      </c>
      <c r="BH12" s="19">
        <v>1.02</v>
      </c>
      <c r="BI12" s="19">
        <v>1.03</v>
      </c>
      <c r="BJ12" s="19">
        <v>1.03</v>
      </c>
      <c r="BK12" s="19">
        <v>1.03</v>
      </c>
      <c r="BL12" s="19">
        <v>1.03</v>
      </c>
      <c r="BM12" s="19">
        <v>1.0249999999999999</v>
      </c>
      <c r="BN12" s="17" t="s">
        <v>25</v>
      </c>
      <c r="BO12" s="26"/>
    </row>
    <row r="13" spans="3:68" hidden="1">
      <c r="J13" s="21"/>
      <c r="V13" s="594" t="s">
        <v>48</v>
      </c>
      <c r="W13" s="592">
        <f t="shared" si="0"/>
        <v>0</v>
      </c>
      <c r="X13" s="593">
        <v>63</v>
      </c>
      <c r="Y13" s="24">
        <f>COUNTIF($H$40:$H$318,X13)/2</f>
        <v>0</v>
      </c>
      <c r="Z13" s="33">
        <f t="shared" si="1"/>
        <v>0</v>
      </c>
      <c r="AA13" s="34">
        <v>74</v>
      </c>
      <c r="AB13" s="2"/>
      <c r="AC13" s="3"/>
      <c r="AD13" s="3"/>
      <c r="AE13" s="3"/>
      <c r="AF13" s="3"/>
      <c r="AG13" s="3"/>
      <c r="AH13" s="35"/>
      <c r="AI13" s="24" t="s">
        <v>11</v>
      </c>
      <c r="AJ13" s="24">
        <v>104</v>
      </c>
      <c r="AK13" s="24">
        <v>108</v>
      </c>
      <c r="AL13" s="37"/>
      <c r="AN13" s="16" t="s">
        <v>49</v>
      </c>
      <c r="AO13" s="17">
        <v>1</v>
      </c>
      <c r="AP13" s="17" t="s">
        <v>20</v>
      </c>
      <c r="AQ13" s="18">
        <v>1</v>
      </c>
      <c r="AR13" s="18">
        <v>1</v>
      </c>
      <c r="AS13" s="19">
        <v>1.01</v>
      </c>
      <c r="AT13" s="19">
        <v>1.01</v>
      </c>
      <c r="AU13" s="19">
        <v>1.02</v>
      </c>
      <c r="AV13" s="19">
        <v>1.02</v>
      </c>
      <c r="AW13" s="19">
        <v>1.0149999999999999</v>
      </c>
      <c r="AX13" s="19">
        <v>1.0149999999999999</v>
      </c>
      <c r="AY13" s="19">
        <v>1.0024999999999999</v>
      </c>
      <c r="AZ13" s="18">
        <v>1</v>
      </c>
      <c r="BA13" s="19">
        <v>1.01</v>
      </c>
      <c r="BB13" s="19">
        <v>1.02</v>
      </c>
      <c r="BC13" s="19">
        <v>1.01</v>
      </c>
      <c r="BD13" s="19">
        <v>1.01</v>
      </c>
      <c r="BE13" s="19">
        <v>1.01</v>
      </c>
      <c r="BF13" s="19">
        <v>1.02</v>
      </c>
      <c r="BG13" s="19">
        <v>1.02</v>
      </c>
      <c r="BH13" s="19">
        <v>1.02</v>
      </c>
      <c r="BI13" s="19">
        <v>1.03</v>
      </c>
      <c r="BJ13" s="19">
        <v>1.03</v>
      </c>
      <c r="BK13" s="19">
        <v>1.03</v>
      </c>
      <c r="BL13" s="19">
        <v>1.03</v>
      </c>
      <c r="BM13" s="19">
        <v>1.0249999999999999</v>
      </c>
      <c r="BN13" s="17" t="s">
        <v>20</v>
      </c>
      <c r="BO13" s="26"/>
    </row>
    <row r="14" spans="3:68" hidden="1">
      <c r="J14" s="21"/>
      <c r="V14" s="594" t="s">
        <v>50</v>
      </c>
      <c r="W14" s="592">
        <f t="shared" si="0"/>
        <v>0</v>
      </c>
      <c r="X14" s="593">
        <v>57</v>
      </c>
      <c r="Y14" s="24">
        <f>COUNTIF($H$40:$H$318,X14)</f>
        <v>0</v>
      </c>
      <c r="Z14" s="33">
        <f t="shared" si="1"/>
        <v>0</v>
      </c>
      <c r="AA14" s="34">
        <v>67</v>
      </c>
      <c r="AB14" s="2"/>
      <c r="AC14" s="3"/>
      <c r="AD14" s="3"/>
      <c r="AE14" s="3"/>
      <c r="AF14" s="3"/>
      <c r="AG14" s="3"/>
      <c r="AH14" s="35"/>
      <c r="AI14" s="24" t="s">
        <v>12</v>
      </c>
      <c r="AJ14" s="24">
        <v>105</v>
      </c>
      <c r="AK14" s="24">
        <v>109</v>
      </c>
      <c r="AL14" s="37"/>
      <c r="AN14" s="16" t="s">
        <v>51</v>
      </c>
      <c r="AO14" s="17">
        <v>2</v>
      </c>
      <c r="AP14" s="17" t="s">
        <v>25</v>
      </c>
      <c r="AQ14" s="18">
        <v>1</v>
      </c>
      <c r="AR14" s="18">
        <v>1</v>
      </c>
      <c r="AS14" s="19">
        <v>1.01</v>
      </c>
      <c r="AT14" s="19">
        <v>1.01</v>
      </c>
      <c r="AU14" s="19">
        <v>1.02</v>
      </c>
      <c r="AV14" s="19">
        <v>1.02</v>
      </c>
      <c r="AW14" s="19">
        <v>1.0149999999999999</v>
      </c>
      <c r="AX14" s="19">
        <v>1.0149999999999999</v>
      </c>
      <c r="AY14" s="19">
        <v>1</v>
      </c>
      <c r="AZ14" s="18">
        <v>1</v>
      </c>
      <c r="BA14" s="19">
        <v>1.01</v>
      </c>
      <c r="BB14" s="19">
        <v>1.02</v>
      </c>
      <c r="BC14" s="19">
        <v>1.01</v>
      </c>
      <c r="BD14" s="19">
        <v>1.01</v>
      </c>
      <c r="BE14" s="19">
        <v>1.01</v>
      </c>
      <c r="BF14" s="19">
        <v>1.02</v>
      </c>
      <c r="BG14" s="19">
        <v>1.02</v>
      </c>
      <c r="BH14" s="19">
        <v>1.02</v>
      </c>
      <c r="BI14" s="19">
        <v>1.03</v>
      </c>
      <c r="BJ14" s="19">
        <v>1.03</v>
      </c>
      <c r="BK14" s="19">
        <v>1.03</v>
      </c>
      <c r="BL14" s="19">
        <v>1.03</v>
      </c>
      <c r="BM14" s="19">
        <v>1.0249999999999999</v>
      </c>
      <c r="BN14" s="17" t="s">
        <v>25</v>
      </c>
      <c r="BO14" s="26"/>
    </row>
    <row r="15" spans="3:68" hidden="1">
      <c r="J15" s="21"/>
      <c r="V15" s="594" t="s">
        <v>52</v>
      </c>
      <c r="W15" s="592">
        <f t="shared" si="0"/>
        <v>0</v>
      </c>
      <c r="X15" s="593">
        <v>63</v>
      </c>
      <c r="Y15" s="24">
        <f>COUNTIF($H$40:$H$318,X15)/2</f>
        <v>0</v>
      </c>
      <c r="Z15" s="33">
        <f t="shared" si="1"/>
        <v>0</v>
      </c>
      <c r="AA15" s="34">
        <v>71</v>
      </c>
      <c r="AB15" s="2"/>
      <c r="AC15" s="3"/>
      <c r="AD15" s="3"/>
      <c r="AE15" s="3"/>
      <c r="AF15" s="3"/>
      <c r="AG15" s="3"/>
      <c r="AH15" s="35"/>
      <c r="AL15" s="37"/>
      <c r="AN15" s="16" t="s">
        <v>53</v>
      </c>
      <c r="AO15" s="17">
        <v>1</v>
      </c>
      <c r="AP15" s="17" t="s">
        <v>20</v>
      </c>
      <c r="AQ15" s="18">
        <v>1</v>
      </c>
      <c r="AR15" s="18">
        <v>1</v>
      </c>
      <c r="AS15" s="19">
        <v>1.01</v>
      </c>
      <c r="AT15" s="19">
        <v>1.01</v>
      </c>
      <c r="AU15" s="19">
        <v>1.02</v>
      </c>
      <c r="AV15" s="19">
        <v>1.02</v>
      </c>
      <c r="AW15" s="19">
        <v>1.0149999999999999</v>
      </c>
      <c r="AX15" s="19">
        <v>1.0149999999999999</v>
      </c>
      <c r="AY15" s="19">
        <v>1.0024999999999999</v>
      </c>
      <c r="AZ15" s="18">
        <v>1</v>
      </c>
      <c r="BA15" s="19">
        <v>1.01</v>
      </c>
      <c r="BB15" s="19">
        <v>1.02</v>
      </c>
      <c r="BC15" s="19">
        <v>1.01</v>
      </c>
      <c r="BD15" s="19">
        <v>1.01</v>
      </c>
      <c r="BE15" s="19">
        <v>1.01</v>
      </c>
      <c r="BF15" s="19">
        <v>1.02</v>
      </c>
      <c r="BG15" s="19">
        <v>1.02</v>
      </c>
      <c r="BH15" s="19">
        <v>1.02</v>
      </c>
      <c r="BI15" s="19">
        <v>1.03</v>
      </c>
      <c r="BJ15" s="19">
        <v>1.03</v>
      </c>
      <c r="BK15" s="19">
        <v>1.03</v>
      </c>
      <c r="BL15" s="19">
        <v>1.03</v>
      </c>
      <c r="BM15" s="19">
        <v>1.0249999999999999</v>
      </c>
      <c r="BN15" s="17" t="s">
        <v>20</v>
      </c>
      <c r="BO15" s="26"/>
    </row>
    <row r="16" spans="3:68" hidden="1">
      <c r="J16" s="21"/>
      <c r="V16" s="595" t="s">
        <v>54</v>
      </c>
      <c r="W16" s="596">
        <f t="shared" si="0"/>
        <v>0</v>
      </c>
      <c r="X16" s="593">
        <v>85</v>
      </c>
      <c r="Y16" s="176">
        <f>COUNTIF($H$40:$H$318,X16)</f>
        <v>0</v>
      </c>
      <c r="Z16" s="33">
        <f t="shared" si="1"/>
        <v>0</v>
      </c>
      <c r="AA16" s="34">
        <v>97</v>
      </c>
      <c r="AB16" s="2"/>
      <c r="AC16" s="3"/>
      <c r="AD16" s="3"/>
      <c r="AE16" s="3"/>
      <c r="AF16" s="3"/>
      <c r="AG16" s="3"/>
      <c r="AH16" s="35"/>
      <c r="AL16" s="37"/>
      <c r="AN16" s="16" t="s">
        <v>55</v>
      </c>
      <c r="AO16" s="17">
        <v>2</v>
      </c>
      <c r="AP16" s="17" t="s">
        <v>25</v>
      </c>
      <c r="AQ16" s="18">
        <v>1</v>
      </c>
      <c r="AR16" s="18">
        <v>1</v>
      </c>
      <c r="AS16" s="19">
        <v>1.01</v>
      </c>
      <c r="AT16" s="19">
        <v>1.01</v>
      </c>
      <c r="AU16" s="19">
        <v>1.02</v>
      </c>
      <c r="AV16" s="19">
        <v>1.02</v>
      </c>
      <c r="AW16" s="19">
        <v>1.0149999999999999</v>
      </c>
      <c r="AX16" s="19">
        <v>1.0149999999999999</v>
      </c>
      <c r="AY16" s="19">
        <v>1</v>
      </c>
      <c r="AZ16" s="18">
        <v>1</v>
      </c>
      <c r="BA16" s="19">
        <v>1.01</v>
      </c>
      <c r="BB16" s="19">
        <v>1.02</v>
      </c>
      <c r="BC16" s="19">
        <v>1.01</v>
      </c>
      <c r="BD16" s="19">
        <v>1.01</v>
      </c>
      <c r="BE16" s="19">
        <v>1.01</v>
      </c>
      <c r="BF16" s="19">
        <v>1.02</v>
      </c>
      <c r="BG16" s="19">
        <v>1.02</v>
      </c>
      <c r="BH16" s="19">
        <v>1.02</v>
      </c>
      <c r="BI16" s="19">
        <v>1.03</v>
      </c>
      <c r="BJ16" s="19">
        <v>1.03</v>
      </c>
      <c r="BK16" s="19">
        <v>1.03</v>
      </c>
      <c r="BL16" s="19">
        <v>1.03</v>
      </c>
      <c r="BM16" s="19">
        <v>1.0249999999999999</v>
      </c>
      <c r="BN16" s="17" t="s">
        <v>25</v>
      </c>
      <c r="BO16" s="26"/>
    </row>
    <row r="17" spans="3:67" hidden="1">
      <c r="J17" s="21"/>
      <c r="V17" s="594" t="s">
        <v>56</v>
      </c>
      <c r="W17" s="592">
        <f t="shared" si="0"/>
        <v>0.1015531660692951</v>
      </c>
      <c r="X17" s="593">
        <v>74</v>
      </c>
      <c r="Y17" s="597">
        <f>COUNTIF($H$40:$H$318,X17)/3</f>
        <v>28.333333333333332</v>
      </c>
      <c r="Z17" s="33">
        <f t="shared" si="1"/>
        <v>2096.6666666666665</v>
      </c>
      <c r="AA17" s="34">
        <v>85</v>
      </c>
      <c r="AB17" s="2"/>
      <c r="AC17" s="3"/>
      <c r="AD17" s="3"/>
      <c r="AE17" s="3"/>
      <c r="AF17" s="3"/>
      <c r="AG17" s="3"/>
      <c r="AH17" s="35"/>
      <c r="AL17" s="37"/>
      <c r="AN17" s="16" t="s">
        <v>57</v>
      </c>
      <c r="AO17" s="17">
        <v>1</v>
      </c>
      <c r="AP17" s="17" t="s">
        <v>20</v>
      </c>
      <c r="AQ17" s="18">
        <v>1</v>
      </c>
      <c r="AR17" s="18">
        <v>1</v>
      </c>
      <c r="AS17" s="19">
        <v>1.01</v>
      </c>
      <c r="AT17" s="19">
        <v>1.01</v>
      </c>
      <c r="AU17" s="19">
        <v>1.02</v>
      </c>
      <c r="AV17" s="19">
        <v>1.02</v>
      </c>
      <c r="AW17" s="19">
        <v>1.0149999999999999</v>
      </c>
      <c r="AX17" s="19">
        <v>1.0149999999999999</v>
      </c>
      <c r="AY17" s="19">
        <v>1.0024999999999999</v>
      </c>
      <c r="AZ17" s="18">
        <v>1</v>
      </c>
      <c r="BA17" s="19">
        <v>1.01</v>
      </c>
      <c r="BB17" s="19">
        <v>1.02</v>
      </c>
      <c r="BC17" s="19">
        <v>1.01</v>
      </c>
      <c r="BD17" s="19">
        <v>1.01</v>
      </c>
      <c r="BE17" s="19">
        <v>1.01</v>
      </c>
      <c r="BF17" s="19">
        <v>1.02</v>
      </c>
      <c r="BG17" s="19">
        <v>1.02</v>
      </c>
      <c r="BH17" s="19">
        <v>1.02</v>
      </c>
      <c r="BI17" s="19">
        <v>1.03</v>
      </c>
      <c r="BJ17" s="19">
        <v>1.03</v>
      </c>
      <c r="BK17" s="19">
        <v>1.03</v>
      </c>
      <c r="BL17" s="19">
        <v>1.03</v>
      </c>
      <c r="BM17" s="19">
        <v>1.0249999999999999</v>
      </c>
      <c r="BN17" s="17" t="s">
        <v>20</v>
      </c>
      <c r="BO17" s="26"/>
    </row>
    <row r="18" spans="3:67" hidden="1">
      <c r="I18" s="43">
        <v>23794050</v>
      </c>
      <c r="J18" s="21"/>
      <c r="V18" s="594" t="s">
        <v>58</v>
      </c>
      <c r="W18" s="592">
        <f t="shared" si="0"/>
        <v>9.8566308243727599E-2</v>
      </c>
      <c r="X18" s="593">
        <v>90</v>
      </c>
      <c r="Y18" s="598">
        <f>COUNTIF($H$40:$H$318,X18)/4</f>
        <v>27.5</v>
      </c>
      <c r="Z18" s="33">
        <f t="shared" si="1"/>
        <v>2475</v>
      </c>
      <c r="AA18" s="34">
        <v>101</v>
      </c>
      <c r="AB18" s="2"/>
      <c r="AC18" s="3"/>
      <c r="AD18" s="3"/>
      <c r="AE18" s="3"/>
      <c r="AF18" s="3"/>
      <c r="AG18" s="3"/>
      <c r="AH18" s="35"/>
      <c r="AI18" s="45"/>
      <c r="AL18" s="37"/>
      <c r="AN18" s="16" t="s">
        <v>59</v>
      </c>
      <c r="AO18" s="17">
        <v>2</v>
      </c>
      <c r="AP18" s="17" t="s">
        <v>25</v>
      </c>
      <c r="AQ18" s="18">
        <v>1</v>
      </c>
      <c r="AR18" s="18">
        <v>1</v>
      </c>
      <c r="AS18" s="19">
        <v>1.01</v>
      </c>
      <c r="AT18" s="19">
        <v>1.01</v>
      </c>
      <c r="AU18" s="19">
        <v>1.02</v>
      </c>
      <c r="AV18" s="19">
        <v>1.02</v>
      </c>
      <c r="AW18" s="19">
        <v>1.0149999999999999</v>
      </c>
      <c r="AX18" s="19">
        <v>1.0149999999999999</v>
      </c>
      <c r="AY18" s="19">
        <v>1</v>
      </c>
      <c r="AZ18" s="18">
        <v>1</v>
      </c>
      <c r="BA18" s="19">
        <v>1.01</v>
      </c>
      <c r="BB18" s="19">
        <v>1.02</v>
      </c>
      <c r="BC18" s="19">
        <v>1.01</v>
      </c>
      <c r="BD18" s="19">
        <v>1.01</v>
      </c>
      <c r="BE18" s="19">
        <v>1.01</v>
      </c>
      <c r="BF18" s="19">
        <v>1.02</v>
      </c>
      <c r="BG18" s="19">
        <v>1.02</v>
      </c>
      <c r="BH18" s="19">
        <v>1.02</v>
      </c>
      <c r="BI18" s="19">
        <v>1.03</v>
      </c>
      <c r="BJ18" s="19">
        <v>1.03</v>
      </c>
      <c r="BK18" s="19">
        <v>1.03</v>
      </c>
      <c r="BL18" s="19">
        <v>1.03</v>
      </c>
      <c r="BM18" s="19">
        <v>1.0249999999999999</v>
      </c>
      <c r="BN18" s="17" t="s">
        <v>25</v>
      </c>
      <c r="BO18" s="26"/>
    </row>
    <row r="19" spans="3:67" hidden="1">
      <c r="I19" s="43">
        <f>I18+(I18*5%)</f>
        <v>24983752.5</v>
      </c>
      <c r="J19" s="21"/>
      <c r="V19" s="594" t="s">
        <v>60</v>
      </c>
      <c r="W19" s="592">
        <f t="shared" si="0"/>
        <v>9.8566308243727599E-2</v>
      </c>
      <c r="X19" s="593">
        <v>90</v>
      </c>
      <c r="Y19" s="598">
        <f>COUNTIF($H$40:$H$318,X19)/4</f>
        <v>27.5</v>
      </c>
      <c r="Z19" s="33">
        <f t="shared" si="1"/>
        <v>2475</v>
      </c>
      <c r="AA19" s="34">
        <v>101</v>
      </c>
      <c r="AB19" s="2"/>
      <c r="AC19" s="3"/>
      <c r="AD19" s="3"/>
      <c r="AE19" s="3"/>
      <c r="AF19" s="3"/>
      <c r="AG19" s="3"/>
      <c r="AL19" s="37"/>
      <c r="AN19" s="16" t="s">
        <v>61</v>
      </c>
      <c r="AO19" s="17">
        <v>1</v>
      </c>
      <c r="AP19" s="17" t="s">
        <v>20</v>
      </c>
      <c r="AQ19" s="18">
        <v>1</v>
      </c>
      <c r="AR19" s="18">
        <v>1</v>
      </c>
      <c r="AS19" s="19">
        <v>1.01</v>
      </c>
      <c r="AT19" s="19">
        <v>1.01</v>
      </c>
      <c r="AU19" s="19">
        <v>1.02</v>
      </c>
      <c r="AV19" s="19">
        <v>1.02</v>
      </c>
      <c r="AW19" s="19">
        <v>1.0149999999999999</v>
      </c>
      <c r="AX19" s="19">
        <v>1.0149999999999999</v>
      </c>
      <c r="AY19" s="19">
        <v>1.0024999999999999</v>
      </c>
      <c r="AZ19" s="18">
        <v>1</v>
      </c>
      <c r="BA19" s="19">
        <v>1.01</v>
      </c>
      <c r="BB19" s="19">
        <v>1.02</v>
      </c>
      <c r="BC19" s="19">
        <v>1.01</v>
      </c>
      <c r="BD19" s="19">
        <v>1.01</v>
      </c>
      <c r="BE19" s="19">
        <v>1.01</v>
      </c>
      <c r="BF19" s="19">
        <v>1.02</v>
      </c>
      <c r="BG19" s="19">
        <v>1.02</v>
      </c>
      <c r="BH19" s="19">
        <v>1.02</v>
      </c>
      <c r="BI19" s="19">
        <v>1.03</v>
      </c>
      <c r="BJ19" s="19">
        <v>1.03</v>
      </c>
      <c r="BK19" s="19">
        <v>1.03</v>
      </c>
      <c r="BL19" s="19">
        <v>1.03</v>
      </c>
      <c r="BM19" s="19">
        <v>1.0249999999999999</v>
      </c>
      <c r="BN19" s="17" t="s">
        <v>20</v>
      </c>
      <c r="BO19" s="26"/>
    </row>
    <row r="20" spans="3:67" hidden="1">
      <c r="I20" s="43">
        <f>I18+(I18*11.112%)</f>
        <v>26438044.835999999</v>
      </c>
      <c r="J20" s="21"/>
      <c r="V20" s="594" t="s">
        <v>62</v>
      </c>
      <c r="W20" s="592">
        <f t="shared" si="0"/>
        <v>9.8566308243727599E-2</v>
      </c>
      <c r="X20" s="593">
        <v>90</v>
      </c>
      <c r="Y20" s="598">
        <f>COUNTIF($H$40:$H$318,X20)/4</f>
        <v>27.5</v>
      </c>
      <c r="Z20" s="33">
        <f t="shared" si="1"/>
        <v>2475</v>
      </c>
      <c r="AA20" s="34">
        <v>101</v>
      </c>
      <c r="AB20" s="2"/>
      <c r="AC20" s="3"/>
      <c r="AD20" s="3"/>
      <c r="AE20" s="3"/>
      <c r="AF20" s="3"/>
      <c r="AG20" s="3"/>
      <c r="AL20" s="37"/>
      <c r="AN20" s="16" t="s">
        <v>63</v>
      </c>
      <c r="AO20" s="17">
        <v>2</v>
      </c>
      <c r="AP20" s="17" t="s">
        <v>25</v>
      </c>
      <c r="AQ20" s="18">
        <v>1</v>
      </c>
      <c r="AR20" s="18">
        <v>1</v>
      </c>
      <c r="AS20" s="19">
        <v>1.01</v>
      </c>
      <c r="AT20" s="19">
        <v>1.01</v>
      </c>
      <c r="AU20" s="19">
        <v>1.02</v>
      </c>
      <c r="AV20" s="19">
        <v>1.02</v>
      </c>
      <c r="AW20" s="19">
        <v>1.0149999999999999</v>
      </c>
      <c r="AX20" s="19">
        <v>1.0149999999999999</v>
      </c>
      <c r="AY20" s="19">
        <v>1</v>
      </c>
      <c r="AZ20" s="18">
        <v>1</v>
      </c>
      <c r="BA20" s="19">
        <v>1.01</v>
      </c>
      <c r="BB20" s="19">
        <v>1.02</v>
      </c>
      <c r="BC20" s="19">
        <v>1.01</v>
      </c>
      <c r="BD20" s="19">
        <v>1.01</v>
      </c>
      <c r="BE20" s="19">
        <v>1.01</v>
      </c>
      <c r="BF20" s="19">
        <v>1.02</v>
      </c>
      <c r="BG20" s="19">
        <v>1.02</v>
      </c>
      <c r="BH20" s="19">
        <v>1.02</v>
      </c>
      <c r="BI20" s="19">
        <v>1.03</v>
      </c>
      <c r="BJ20" s="19">
        <v>1.03</v>
      </c>
      <c r="BK20" s="19">
        <v>1.03</v>
      </c>
      <c r="BL20" s="19">
        <v>1.03</v>
      </c>
      <c r="BM20" s="19">
        <v>1.0249999999999999</v>
      </c>
      <c r="BN20" s="17" t="s">
        <v>25</v>
      </c>
      <c r="BO20" s="26"/>
    </row>
    <row r="21" spans="3:67" hidden="1">
      <c r="I21" s="240">
        <f>I20+(I20*2%)</f>
        <v>26966805.732719999</v>
      </c>
      <c r="J21" s="21"/>
      <c r="V21" s="594" t="s">
        <v>64</v>
      </c>
      <c r="W21" s="592">
        <f t="shared" si="0"/>
        <v>9.8566308243727599E-2</v>
      </c>
      <c r="X21" s="593">
        <v>90</v>
      </c>
      <c r="Y21" s="598">
        <f>COUNTIF($H$40:$H$318,X21)/4</f>
        <v>27.5</v>
      </c>
      <c r="Z21" s="33">
        <f t="shared" si="1"/>
        <v>2475</v>
      </c>
      <c r="AA21" s="34">
        <v>101</v>
      </c>
      <c r="AB21" s="2"/>
      <c r="AC21" s="3"/>
      <c r="AD21" s="3"/>
      <c r="AE21" s="3"/>
      <c r="AF21" s="3"/>
      <c r="AG21" s="3"/>
      <c r="AL21" s="37"/>
      <c r="AN21" s="16" t="s">
        <v>65</v>
      </c>
      <c r="AO21" s="17">
        <v>3</v>
      </c>
      <c r="AP21" s="17" t="s">
        <v>20</v>
      </c>
      <c r="AQ21" s="18">
        <v>1</v>
      </c>
      <c r="AR21" s="18">
        <v>1</v>
      </c>
      <c r="AS21" s="19">
        <v>1.01</v>
      </c>
      <c r="AT21" s="19">
        <v>1.01</v>
      </c>
      <c r="AU21" s="19">
        <v>1.02</v>
      </c>
      <c r="AV21" s="19">
        <v>1.02</v>
      </c>
      <c r="AW21" s="19">
        <v>1.0149999999999999</v>
      </c>
      <c r="AX21" s="19">
        <v>1.0149999999999999</v>
      </c>
      <c r="AY21" s="19">
        <v>1.0024999999999999</v>
      </c>
      <c r="AZ21" s="18">
        <v>1</v>
      </c>
      <c r="BA21" s="19">
        <v>1.01</v>
      </c>
      <c r="BB21" s="19">
        <v>1.02</v>
      </c>
      <c r="BC21" s="19">
        <v>1.01</v>
      </c>
      <c r="BD21" s="19">
        <v>1.01</v>
      </c>
      <c r="BE21" s="19">
        <v>1.01</v>
      </c>
      <c r="BF21" s="19">
        <v>1.02</v>
      </c>
      <c r="BG21" s="19">
        <v>1.02</v>
      </c>
      <c r="BH21" s="19">
        <v>1.02</v>
      </c>
      <c r="BI21" s="19">
        <v>1.03</v>
      </c>
      <c r="BJ21" s="19">
        <v>1.03</v>
      </c>
      <c r="BK21" s="19">
        <v>1.03</v>
      </c>
      <c r="BL21" s="19">
        <v>1.03</v>
      </c>
      <c r="BM21" s="19">
        <v>1.0249999999999999</v>
      </c>
      <c r="BN21" s="17" t="s">
        <v>20</v>
      </c>
      <c r="BO21" s="26"/>
    </row>
    <row r="22" spans="3:67" hidden="1">
      <c r="J22" s="21"/>
      <c r="S22" s="46"/>
      <c r="U22" s="24" t="s">
        <v>66</v>
      </c>
      <c r="V22" s="594" t="s">
        <v>67</v>
      </c>
      <c r="W22" s="592">
        <f t="shared" si="0"/>
        <v>0.1015531660692951</v>
      </c>
      <c r="X22" s="593">
        <v>74</v>
      </c>
      <c r="Y22" s="597">
        <f>COUNTIF($H$40:$H$318,X22)/3</f>
        <v>28.333333333333332</v>
      </c>
      <c r="Z22" s="33">
        <f t="shared" si="1"/>
        <v>2096.6666666666665</v>
      </c>
      <c r="AA22" s="34">
        <v>85</v>
      </c>
      <c r="AC22" s="3"/>
      <c r="AD22" s="3"/>
      <c r="AE22" s="3"/>
      <c r="AF22" s="3"/>
      <c r="AG22" s="3"/>
      <c r="AH22" s="14" t="s">
        <v>68</v>
      </c>
      <c r="AL22" s="37"/>
      <c r="AN22" s="16" t="s">
        <v>69</v>
      </c>
      <c r="AO22" s="17">
        <v>4</v>
      </c>
      <c r="AP22" s="17" t="s">
        <v>25</v>
      </c>
      <c r="AQ22" s="18">
        <v>1</v>
      </c>
      <c r="AR22" s="18">
        <v>1</v>
      </c>
      <c r="AS22" s="19">
        <v>1.01</v>
      </c>
      <c r="AT22" s="19">
        <v>1.01</v>
      </c>
      <c r="AU22" s="19">
        <v>1.02</v>
      </c>
      <c r="AV22" s="19">
        <v>1.02</v>
      </c>
      <c r="AW22" s="19">
        <v>1.0149999999999999</v>
      </c>
      <c r="AX22" s="19">
        <v>1.0149999999999999</v>
      </c>
      <c r="AY22" s="19">
        <v>1</v>
      </c>
      <c r="AZ22" s="18">
        <v>1</v>
      </c>
      <c r="BA22" s="19">
        <v>1.01</v>
      </c>
      <c r="BB22" s="19">
        <v>1.02</v>
      </c>
      <c r="BC22" s="19">
        <v>1.01</v>
      </c>
      <c r="BD22" s="19">
        <v>1.01</v>
      </c>
      <c r="BE22" s="19">
        <v>1.01</v>
      </c>
      <c r="BF22" s="19">
        <v>1.02</v>
      </c>
      <c r="BG22" s="19">
        <v>1.02</v>
      </c>
      <c r="BH22" s="19">
        <v>1.02</v>
      </c>
      <c r="BI22" s="19">
        <v>1.03</v>
      </c>
      <c r="BJ22" s="19">
        <v>1.03</v>
      </c>
      <c r="BK22" s="19">
        <v>1.03</v>
      </c>
      <c r="BL22" s="19">
        <v>1.03</v>
      </c>
      <c r="BM22" s="19">
        <v>1.0249999999999999</v>
      </c>
      <c r="BN22" s="17" t="s">
        <v>25</v>
      </c>
      <c r="BO22" s="26"/>
    </row>
    <row r="23" spans="3:67" hidden="1">
      <c r="J23" s="21"/>
      <c r="S23" s="46"/>
      <c r="U23" s="24" t="s">
        <v>66</v>
      </c>
      <c r="V23" s="591" t="s">
        <v>70</v>
      </c>
      <c r="W23" s="592">
        <f t="shared" si="0"/>
        <v>0</v>
      </c>
      <c r="X23" s="599">
        <v>51</v>
      </c>
      <c r="Y23" s="24">
        <f>COUNTIF($H$40:$H$318,X23)</f>
        <v>0</v>
      </c>
      <c r="Z23" s="33">
        <f t="shared" si="1"/>
        <v>0</v>
      </c>
      <c r="AA23" s="34">
        <v>60</v>
      </c>
      <c r="AC23" s="3"/>
      <c r="AD23" s="3"/>
      <c r="AE23" s="3"/>
      <c r="AF23" s="3"/>
      <c r="AG23" s="3"/>
      <c r="AH23" s="17" t="s">
        <v>71</v>
      </c>
      <c r="AL23" s="37"/>
      <c r="AU23" s="4"/>
      <c r="AV23" s="4"/>
      <c r="AW23" s="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3:67" hidden="1">
      <c r="J24" s="48"/>
      <c r="U24" s="24" t="s">
        <v>66</v>
      </c>
      <c r="V24" s="600" t="s">
        <v>72</v>
      </c>
      <c r="W24" s="592">
        <f t="shared" si="0"/>
        <v>0.1003584229390681</v>
      </c>
      <c r="X24" s="599">
        <v>156</v>
      </c>
      <c r="Y24" s="176">
        <f>COUNTIF($H$40:$H$318,X24)</f>
        <v>28</v>
      </c>
      <c r="Z24" s="33">
        <f t="shared" si="1"/>
        <v>4368</v>
      </c>
      <c r="AA24" s="34">
        <v>175</v>
      </c>
      <c r="AC24" s="3"/>
      <c r="AD24" s="3"/>
      <c r="AE24" s="3"/>
      <c r="AF24" s="3"/>
      <c r="AG24" s="3"/>
      <c r="AH24" s="17" t="s">
        <v>73</v>
      </c>
      <c r="AL24" s="37"/>
      <c r="AU24" s="4"/>
      <c r="AV24" s="4"/>
      <c r="AW24" s="4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3:67" hidden="1">
      <c r="J25" s="21"/>
      <c r="S25" s="46"/>
      <c r="U25" s="24" t="s">
        <v>66</v>
      </c>
      <c r="V25" s="601" t="s">
        <v>74</v>
      </c>
      <c r="W25" s="596">
        <f t="shared" si="0"/>
        <v>0.1015531660692951</v>
      </c>
      <c r="X25" s="599">
        <v>74</v>
      </c>
      <c r="Y25" s="602">
        <f>COUNTIF($H$40:$H$318,X25)/3</f>
        <v>28.333333333333332</v>
      </c>
      <c r="Z25" s="33">
        <f t="shared" si="1"/>
        <v>2096.6666666666665</v>
      </c>
      <c r="AA25" s="34">
        <v>85</v>
      </c>
      <c r="AC25" s="3"/>
      <c r="AD25" s="3"/>
      <c r="AE25" s="3"/>
      <c r="AF25" s="3"/>
      <c r="AG25" s="3"/>
      <c r="AH25" s="17">
        <v>19</v>
      </c>
      <c r="AI25" s="20">
        <v>1.06</v>
      </c>
      <c r="AJ25" s="17">
        <v>1</v>
      </c>
      <c r="AK25" s="17" t="s">
        <v>75</v>
      </c>
      <c r="AL25" s="37"/>
      <c r="AU25" s="4"/>
      <c r="AV25" s="2"/>
      <c r="AW25" s="2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3:67" hidden="1">
      <c r="C26" s="603"/>
      <c r="D26" s="603"/>
      <c r="E26" s="603"/>
      <c r="F26" s="603"/>
      <c r="G26" s="603"/>
      <c r="H26" s="603"/>
      <c r="I26" s="663">
        <v>0</v>
      </c>
      <c r="J26" s="663"/>
      <c r="K26" s="45" t="s">
        <v>76</v>
      </c>
      <c r="L26" s="2" t="s">
        <v>77</v>
      </c>
      <c r="M26" s="53">
        <f>M330</f>
        <v>24420927.945326388</v>
      </c>
      <c r="N26" s="54">
        <f>M26/M27</f>
        <v>0.83564491880367653</v>
      </c>
      <c r="S26" s="46"/>
      <c r="U26" s="24" t="s">
        <v>66</v>
      </c>
      <c r="V26" s="600" t="s">
        <v>78</v>
      </c>
      <c r="W26" s="592">
        <f t="shared" si="0"/>
        <v>0.1003584229390681</v>
      </c>
      <c r="X26" s="599">
        <v>120</v>
      </c>
      <c r="Y26" s="24">
        <f>COUNTIF($H$40:$H$318,X26)</f>
        <v>28</v>
      </c>
      <c r="Z26" s="33">
        <f t="shared" si="1"/>
        <v>3360</v>
      </c>
      <c r="AA26" s="34">
        <v>138</v>
      </c>
      <c r="AC26" s="3"/>
      <c r="AD26" s="3"/>
      <c r="AE26" s="3"/>
      <c r="AF26" s="3"/>
      <c r="AG26" s="3"/>
      <c r="AH26" s="55" t="s">
        <v>79</v>
      </c>
      <c r="AI26" s="20">
        <v>0.93</v>
      </c>
      <c r="AJ26" s="17">
        <v>2</v>
      </c>
      <c r="AK26" s="17" t="s">
        <v>80</v>
      </c>
      <c r="AL26" s="37"/>
      <c r="AN26" s="45"/>
      <c r="AU26" s="4"/>
      <c r="AV26" s="2"/>
      <c r="AW26" s="2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3:67" hidden="1">
      <c r="C27" s="603" t="s">
        <v>81</v>
      </c>
      <c r="D27" s="603"/>
      <c r="E27" s="603"/>
      <c r="F27" s="603"/>
      <c r="G27" s="603"/>
      <c r="H27" s="603"/>
      <c r="I27" s="664">
        <v>26966806</v>
      </c>
      <c r="J27" s="664"/>
      <c r="K27" s="45" t="s">
        <v>76</v>
      </c>
      <c r="L27" s="17" t="s">
        <v>82</v>
      </c>
      <c r="M27" s="56">
        <f>M332</f>
        <v>29224048.870287877</v>
      </c>
      <c r="N27" s="57"/>
      <c r="O27" s="58">
        <f>M27*95%</f>
        <v>27762846.426773481</v>
      </c>
      <c r="Q27" s="53"/>
      <c r="R27" s="53"/>
      <c r="S27" s="53"/>
      <c r="T27" s="59"/>
      <c r="U27" s="24" t="s">
        <v>83</v>
      </c>
      <c r="V27" s="600" t="s">
        <v>84</v>
      </c>
      <c r="W27" s="592">
        <f t="shared" si="0"/>
        <v>0.1003584229390681</v>
      </c>
      <c r="X27" s="599">
        <v>112</v>
      </c>
      <c r="Y27" s="24">
        <f>COUNTIF($H$40:$H$318,X27)</f>
        <v>28</v>
      </c>
      <c r="Z27" s="33">
        <f t="shared" si="1"/>
        <v>3136</v>
      </c>
      <c r="AA27" s="34">
        <v>132</v>
      </c>
      <c r="AB27" s="59"/>
      <c r="AC27" s="59"/>
      <c r="AD27" s="59"/>
      <c r="AE27" s="59"/>
      <c r="AF27" s="59"/>
      <c r="AG27" s="59"/>
      <c r="AH27" s="55">
        <v>21</v>
      </c>
      <c r="AI27" s="20">
        <v>1.1000000000000001</v>
      </c>
      <c r="AJ27" s="17">
        <v>3</v>
      </c>
      <c r="AK27" s="17" t="s">
        <v>85</v>
      </c>
      <c r="AL27" s="37"/>
      <c r="AN27" s="45"/>
      <c r="AU27" s="4"/>
      <c r="AV27" s="2"/>
      <c r="AW27" s="2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3:67" hidden="1">
      <c r="C28" s="603" t="s">
        <v>86</v>
      </c>
      <c r="D28" s="603"/>
      <c r="E28" s="603"/>
      <c r="F28" s="603"/>
      <c r="G28" s="603"/>
      <c r="H28" s="603"/>
      <c r="I28" s="665">
        <f>COUNT(B40:B320)</f>
        <v>279</v>
      </c>
      <c r="J28" s="665"/>
      <c r="K28" s="2" t="s">
        <v>87</v>
      </c>
      <c r="L28" s="2" t="s">
        <v>88</v>
      </c>
      <c r="M28" s="53">
        <f>M336</f>
        <v>32940172.384449027</v>
      </c>
      <c r="N28" s="54">
        <f>M28/M27</f>
        <v>1.1271597762053889</v>
      </c>
      <c r="U28" s="24" t="s">
        <v>83</v>
      </c>
      <c r="V28" s="604" t="s">
        <v>89</v>
      </c>
      <c r="W28" s="592">
        <f t="shared" si="0"/>
        <v>0</v>
      </c>
      <c r="X28" s="599">
        <v>70</v>
      </c>
      <c r="Y28" s="24">
        <f>COUNTIF($H$40:$H$318,X28)</f>
        <v>0</v>
      </c>
      <c r="Z28" s="33">
        <f t="shared" si="1"/>
        <v>0</v>
      </c>
      <c r="AA28" s="34">
        <v>81</v>
      </c>
      <c r="AC28" s="3"/>
      <c r="AD28" s="3"/>
      <c r="AE28" s="3"/>
      <c r="AF28" s="3"/>
      <c r="AG28" s="3"/>
      <c r="AH28" s="55">
        <v>22</v>
      </c>
      <c r="AI28" s="20">
        <v>0.97</v>
      </c>
      <c r="AJ28" s="17">
        <v>4</v>
      </c>
      <c r="AK28" s="17" t="s">
        <v>90</v>
      </c>
      <c r="AL28" s="37"/>
      <c r="AN28" s="45"/>
      <c r="AU28" s="4"/>
      <c r="AV28" s="2"/>
      <c r="AW28" s="2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3:67" hidden="1">
      <c r="C29" s="605"/>
      <c r="D29" s="605"/>
      <c r="E29" s="605"/>
      <c r="F29" s="605"/>
      <c r="G29" s="605"/>
      <c r="H29" s="605"/>
      <c r="I29" s="606"/>
      <c r="J29" s="606"/>
      <c r="W29" s="66">
        <f>SUM(W10:W28)</f>
        <v>1</v>
      </c>
      <c r="X29" s="67">
        <f>SUM(X10:X28)</f>
        <v>1578</v>
      </c>
      <c r="Y29" s="68">
        <f>SUM(Y10:Y28)</f>
        <v>279</v>
      </c>
      <c r="Z29" s="69">
        <f>SUM(Z10:Z28)</f>
        <v>27054</v>
      </c>
      <c r="AA29" s="43">
        <f>SUM(AA10:AA28)</f>
        <v>1805</v>
      </c>
      <c r="AC29" s="3"/>
      <c r="AD29" s="3"/>
      <c r="AE29" s="3"/>
      <c r="AF29" s="3"/>
      <c r="AG29" s="3"/>
      <c r="AH29" s="55">
        <v>1</v>
      </c>
      <c r="AI29" s="20">
        <v>1.08</v>
      </c>
      <c r="AJ29" s="17">
        <v>5</v>
      </c>
      <c r="AK29" s="17" t="s">
        <v>91</v>
      </c>
      <c r="AL29" s="70"/>
      <c r="AN29" s="45"/>
      <c r="AU29" s="4"/>
      <c r="AV29" s="2"/>
      <c r="AW29" s="2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3:67" hidden="1">
      <c r="C30" s="71" t="s">
        <v>4</v>
      </c>
      <c r="D30" s="71"/>
      <c r="E30" s="71"/>
      <c r="F30" s="71"/>
      <c r="G30" s="71"/>
      <c r="H30" s="71"/>
      <c r="I30" s="72"/>
      <c r="J30" s="73">
        <v>0.01</v>
      </c>
      <c r="M30" s="57">
        <f>[43]HPP!$G$18</f>
        <v>0.41727741322426332</v>
      </c>
      <c r="U30" s="24"/>
      <c r="V30" s="24"/>
      <c r="W30" s="24"/>
      <c r="X30" s="24"/>
      <c r="AC30" s="3"/>
      <c r="AD30" s="3"/>
      <c r="AE30" s="3"/>
      <c r="AF30" s="3"/>
      <c r="AG30" s="3"/>
      <c r="AH30" s="55">
        <v>2</v>
      </c>
      <c r="AI30" s="74">
        <v>0.95</v>
      </c>
      <c r="AJ30" s="17">
        <v>6</v>
      </c>
      <c r="AK30" s="17" t="s">
        <v>92</v>
      </c>
      <c r="AN30" s="45"/>
      <c r="AU30" s="4"/>
      <c r="AV30" s="2"/>
      <c r="AW30" s="2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35"/>
      <c r="BO30" s="6"/>
    </row>
    <row r="31" spans="3:67" hidden="1">
      <c r="C31" s="605"/>
      <c r="D31" s="605"/>
      <c r="E31" s="605"/>
      <c r="F31" s="605"/>
      <c r="G31" s="605"/>
      <c r="H31" s="605"/>
      <c r="I31" s="606"/>
      <c r="J31" s="606"/>
      <c r="U31" s="24"/>
      <c r="V31" s="24"/>
      <c r="W31" s="24"/>
      <c r="X31" s="24"/>
      <c r="AC31" s="3"/>
      <c r="AD31" s="3"/>
      <c r="AE31" s="3"/>
      <c r="AF31" s="3"/>
      <c r="AG31" s="3"/>
      <c r="AH31" s="24"/>
      <c r="AI31" s="77" t="s">
        <v>93</v>
      </c>
      <c r="AJ31" s="24"/>
      <c r="AU31" s="4"/>
      <c r="AV31" s="2"/>
      <c r="AW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35"/>
      <c r="BO31" s="6"/>
    </row>
    <row r="32" spans="3:67" hidden="1">
      <c r="C32" s="603" t="s">
        <v>94</v>
      </c>
      <c r="D32" s="603"/>
      <c r="E32" s="603"/>
      <c r="F32" s="603"/>
      <c r="G32" s="603"/>
      <c r="H32" s="607">
        <v>1</v>
      </c>
      <c r="I32" s="608">
        <f>J32/$I$28</f>
        <v>0</v>
      </c>
      <c r="J32" s="609">
        <f>COUNTIF(AE41:AE321,H32)</f>
        <v>0</v>
      </c>
      <c r="K32" s="2" t="s">
        <v>87</v>
      </c>
      <c r="M32" s="2" t="s">
        <v>95</v>
      </c>
      <c r="N32" s="21">
        <v>0.2</v>
      </c>
      <c r="O32" s="2" t="s">
        <v>95</v>
      </c>
      <c r="P32" s="21">
        <v>0.2</v>
      </c>
      <c r="S32" s="35"/>
      <c r="U32" s="603" t="s">
        <v>96</v>
      </c>
      <c r="V32" s="603"/>
      <c r="W32" s="603"/>
      <c r="X32" s="188">
        <f>MIN(AF41:AF321)</f>
        <v>0</v>
      </c>
      <c r="Y32" s="188"/>
      <c r="Z32" s="188"/>
      <c r="AA32" s="188" t="e">
        <f>MIN(#REF!)</f>
        <v>#REF!</v>
      </c>
      <c r="AC32" s="3"/>
      <c r="AD32" s="3"/>
      <c r="AE32" s="3"/>
      <c r="AF32" s="3"/>
      <c r="AG32" s="3"/>
      <c r="AI32" s="83"/>
      <c r="AU32" s="4"/>
      <c r="AV32" s="2"/>
      <c r="AW32" s="2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35"/>
      <c r="BO32" s="6"/>
    </row>
    <row r="33" spans="1:256" hidden="1">
      <c r="C33" s="603" t="s">
        <v>97</v>
      </c>
      <c r="D33" s="603"/>
      <c r="E33" s="603"/>
      <c r="F33" s="603"/>
      <c r="G33" s="603"/>
      <c r="H33" s="607">
        <v>2</v>
      </c>
      <c r="I33" s="608">
        <f>J33/$I$28</f>
        <v>0</v>
      </c>
      <c r="J33" s="609"/>
      <c r="K33" s="2" t="s">
        <v>87</v>
      </c>
      <c r="M33" s="2" t="s">
        <v>98</v>
      </c>
      <c r="N33" s="21">
        <v>0</v>
      </c>
      <c r="O33" s="2" t="s">
        <v>98</v>
      </c>
      <c r="P33" s="21">
        <v>0</v>
      </c>
      <c r="S33" s="35"/>
      <c r="U33" s="603" t="s">
        <v>99</v>
      </c>
      <c r="V33" s="603"/>
      <c r="W33" s="603"/>
      <c r="X33" s="188">
        <f>MAX(AF41:AF321)</f>
        <v>0</v>
      </c>
      <c r="Y33" s="188"/>
      <c r="Z33" s="188"/>
      <c r="AA33" s="188" t="e">
        <f>MAX(#REF!)</f>
        <v>#REF!</v>
      </c>
      <c r="AC33" s="3"/>
      <c r="AD33" s="3"/>
      <c r="AE33" s="3"/>
      <c r="AF33" s="3"/>
      <c r="AG33" s="3"/>
      <c r="AI33" s="83"/>
      <c r="AU33" s="4"/>
      <c r="AV33" s="2"/>
      <c r="AW33" s="2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35"/>
      <c r="BO33" s="6"/>
    </row>
    <row r="34" spans="1:256" hidden="1">
      <c r="C34" s="603" t="s">
        <v>100</v>
      </c>
      <c r="D34" s="603"/>
      <c r="E34" s="603"/>
      <c r="F34" s="603"/>
      <c r="G34" s="603"/>
      <c r="H34" s="607">
        <v>3</v>
      </c>
      <c r="I34" s="608">
        <f>J34/$I$28</f>
        <v>0</v>
      </c>
      <c r="J34" s="609">
        <f>COUNTIF(AE41:AE321,H34)</f>
        <v>0</v>
      </c>
      <c r="K34" s="2" t="s">
        <v>87</v>
      </c>
      <c r="M34" s="2" t="s">
        <v>100</v>
      </c>
      <c r="N34" s="21">
        <v>0.1</v>
      </c>
      <c r="O34" s="2" t="s">
        <v>100</v>
      </c>
      <c r="P34" s="21">
        <v>0.1</v>
      </c>
      <c r="R34" s="85"/>
      <c r="S34" s="35"/>
      <c r="U34" s="603" t="s">
        <v>101</v>
      </c>
      <c r="V34" s="603"/>
      <c r="W34" s="603"/>
      <c r="X34" s="188" t="e">
        <f>AVERAGE(AF41:AF321)</f>
        <v>#DIV/0!</v>
      </c>
      <c r="Y34" s="188">
        <f>W259-W60</f>
        <v>90867349.497599602</v>
      </c>
      <c r="Z34" s="188"/>
      <c r="AA34" s="188" t="e">
        <f>AVERAGE(#REF!)</f>
        <v>#REF!</v>
      </c>
      <c r="AC34" s="3"/>
      <c r="AD34" s="3"/>
      <c r="AE34" s="3"/>
      <c r="AF34" s="3"/>
      <c r="AG34" s="3"/>
      <c r="AI34" s="83"/>
      <c r="AN34" s="43"/>
      <c r="AU34" s="4"/>
      <c r="AV34" s="2"/>
      <c r="AW34" s="2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256">
      <c r="AN35" s="4"/>
      <c r="AO35" s="4"/>
      <c r="AP35" s="4"/>
    </row>
    <row r="36" spans="1:256" ht="25.5">
      <c r="A36" s="86"/>
      <c r="B36" s="448"/>
      <c r="C36" s="666" t="s">
        <v>102</v>
      </c>
      <c r="D36" s="666"/>
      <c r="E36" s="560"/>
      <c r="F36" s="560" t="s">
        <v>103</v>
      </c>
      <c r="G36" s="560" t="s">
        <v>104</v>
      </c>
      <c r="H36" s="560" t="s">
        <v>105</v>
      </c>
      <c r="I36" s="560" t="s">
        <v>106</v>
      </c>
      <c r="J36" s="560" t="s">
        <v>107</v>
      </c>
      <c r="K36" s="560" t="s">
        <v>108</v>
      </c>
      <c r="L36" s="560" t="s">
        <v>109</v>
      </c>
      <c r="M36" s="666"/>
      <c r="N36" s="666"/>
      <c r="O36" s="666"/>
      <c r="P36" s="666"/>
      <c r="Q36" s="666"/>
      <c r="R36" s="666"/>
      <c r="S36" s="666"/>
      <c r="T36" s="561"/>
      <c r="U36" s="666" t="s">
        <v>110</v>
      </c>
      <c r="V36" s="666"/>
      <c r="W36" s="666"/>
      <c r="X36" s="666"/>
      <c r="Y36" s="666"/>
      <c r="Z36" s="666"/>
      <c r="AA36" s="666"/>
      <c r="AB36" s="561"/>
      <c r="AC36" s="560" t="s">
        <v>111</v>
      </c>
      <c r="AD36" s="560" t="s">
        <v>112</v>
      </c>
      <c r="AE36" s="560" t="s">
        <v>113</v>
      </c>
      <c r="AF36" s="560"/>
      <c r="AG36" s="560" t="s">
        <v>114</v>
      </c>
      <c r="AH36" s="666" t="s">
        <v>115</v>
      </c>
      <c r="AI36" s="666"/>
      <c r="AJ36" s="666"/>
      <c r="AK36" s="666"/>
      <c r="AL36" s="666"/>
      <c r="AM36" s="666"/>
      <c r="AN36" s="666"/>
      <c r="AO36" s="666"/>
      <c r="AP36" s="666"/>
      <c r="AQ36" s="666"/>
      <c r="AR36" s="666"/>
      <c r="AS36" s="666"/>
      <c r="AT36" s="666"/>
      <c r="AU36" s="666"/>
      <c r="AV36" s="666"/>
      <c r="AW36" s="666"/>
      <c r="AX36" s="666"/>
      <c r="AY36" s="666"/>
      <c r="AZ36" s="666"/>
      <c r="BA36" s="666"/>
      <c r="BB36" s="666"/>
      <c r="BC36" s="666"/>
      <c r="BD36" s="666"/>
      <c r="BE36" s="666"/>
      <c r="BF36" s="666"/>
      <c r="BG36" s="666"/>
      <c r="BH36" s="666"/>
      <c r="BI36" s="666"/>
      <c r="BJ36" s="666"/>
      <c r="BK36" s="666"/>
      <c r="BL36" s="666"/>
      <c r="BM36" s="666"/>
      <c r="BN36" s="666"/>
      <c r="BO36" s="666"/>
      <c r="BP36" s="666"/>
      <c r="BQ36" s="666"/>
      <c r="BR36" s="666"/>
      <c r="BS36" s="666"/>
      <c r="BT36" s="666"/>
      <c r="BU36" s="666"/>
      <c r="BV36" s="666"/>
      <c r="BW36" s="666"/>
      <c r="BX36" s="666"/>
      <c r="BY36" s="666"/>
      <c r="BZ36" s="666"/>
      <c r="CA36" s="666"/>
      <c r="CB36" s="666"/>
      <c r="CC36" s="666"/>
      <c r="CD36" s="666"/>
      <c r="CE36" s="666"/>
      <c r="CF36" s="666"/>
      <c r="CG36" s="666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</row>
    <row r="37" spans="1:256">
      <c r="A37" s="86"/>
      <c r="B37" s="448"/>
      <c r="C37" s="560"/>
      <c r="D37" s="560"/>
      <c r="E37" s="560"/>
      <c r="F37" s="560"/>
      <c r="G37" s="560"/>
      <c r="H37" s="560"/>
      <c r="I37" s="560"/>
      <c r="J37" s="560"/>
      <c r="K37" s="560"/>
      <c r="L37" s="560"/>
      <c r="M37" s="560" t="s">
        <v>116</v>
      </c>
      <c r="N37" s="560" t="s">
        <v>117</v>
      </c>
      <c r="O37" s="560" t="s">
        <v>118</v>
      </c>
      <c r="P37" s="560" t="s">
        <v>119</v>
      </c>
      <c r="Q37" s="560" t="s">
        <v>120</v>
      </c>
      <c r="R37" s="560" t="s">
        <v>121</v>
      </c>
      <c r="S37" s="560" t="s">
        <v>122</v>
      </c>
      <c r="T37" s="561"/>
      <c r="U37" s="560" t="s">
        <v>116</v>
      </c>
      <c r="V37" s="560" t="s">
        <v>117</v>
      </c>
      <c r="W37" s="560" t="s">
        <v>118</v>
      </c>
      <c r="X37" s="560" t="s">
        <v>119</v>
      </c>
      <c r="Y37" s="560" t="s">
        <v>120</v>
      </c>
      <c r="Z37" s="560" t="s">
        <v>121</v>
      </c>
      <c r="AA37" s="560" t="s">
        <v>122</v>
      </c>
      <c r="AB37" s="561"/>
      <c r="AC37" s="560"/>
      <c r="AD37" s="560"/>
      <c r="AE37" s="560"/>
      <c r="AF37" s="560"/>
      <c r="AG37" s="560"/>
      <c r="AH37" s="560" t="s">
        <v>116</v>
      </c>
      <c r="AI37" s="560" t="s">
        <v>117</v>
      </c>
      <c r="AJ37" s="560" t="s">
        <v>118</v>
      </c>
      <c r="AK37" s="560" t="s">
        <v>119</v>
      </c>
      <c r="AL37" s="560" t="s">
        <v>120</v>
      </c>
      <c r="AM37" s="560" t="s">
        <v>121</v>
      </c>
      <c r="AN37" s="560" t="s">
        <v>122</v>
      </c>
      <c r="AO37" s="644"/>
      <c r="AP37" s="644"/>
      <c r="AQ37" s="644"/>
      <c r="AR37" s="644"/>
      <c r="AS37" s="266"/>
      <c r="AT37" s="266"/>
      <c r="AU37" s="266"/>
      <c r="AV37" s="265"/>
      <c r="AW37" s="265"/>
      <c r="AX37" s="265"/>
      <c r="AY37" s="265"/>
      <c r="AZ37" s="265"/>
      <c r="BA37" s="265"/>
      <c r="BB37" s="265"/>
      <c r="BC37" s="265"/>
      <c r="BD37" s="265"/>
      <c r="BE37" s="265"/>
      <c r="BF37" s="265"/>
      <c r="BG37" s="265"/>
      <c r="BH37" s="265"/>
      <c r="BI37" s="265"/>
      <c r="BJ37" s="265"/>
      <c r="BK37" s="265"/>
      <c r="BL37" s="265"/>
      <c r="BM37" s="265"/>
      <c r="BN37" s="265"/>
      <c r="BO37" s="265"/>
      <c r="BP37" s="265"/>
      <c r="BQ37" s="265"/>
      <c r="BR37" s="265"/>
      <c r="BS37" s="314"/>
      <c r="BT37" s="265"/>
      <c r="BU37" s="265"/>
      <c r="BV37" s="265"/>
      <c r="BW37" s="265"/>
      <c r="BX37" s="265"/>
      <c r="BY37" s="265"/>
      <c r="BZ37" s="265"/>
      <c r="CA37" s="265"/>
      <c r="CB37" s="265"/>
      <c r="CC37" s="265"/>
      <c r="CD37" s="265"/>
      <c r="CE37" s="265"/>
      <c r="CF37" s="645" t="s">
        <v>240</v>
      </c>
      <c r="CG37" s="645" t="s">
        <v>241</v>
      </c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</row>
    <row r="38" spans="1:256">
      <c r="A38" s="86"/>
      <c r="B38" s="448"/>
      <c r="C38" s="560"/>
      <c r="D38" s="560"/>
      <c r="E38" s="560"/>
      <c r="F38" s="560"/>
      <c r="G38" s="560"/>
      <c r="H38" s="560"/>
      <c r="I38" s="560"/>
      <c r="J38" s="560"/>
      <c r="K38" s="560"/>
      <c r="L38" s="560"/>
      <c r="M38" s="570">
        <f t="shared" ref="M38:S38" si="2">1-M39</f>
        <v>0.1643550811963248</v>
      </c>
      <c r="N38" s="570">
        <f t="shared" si="2"/>
        <v>5.8094660334080284E-2</v>
      </c>
      <c r="O38" s="570">
        <f t="shared" si="2"/>
        <v>0</v>
      </c>
      <c r="P38" s="570">
        <f t="shared" si="2"/>
        <v>-6.1677811864497611E-2</v>
      </c>
      <c r="Q38" s="570">
        <f t="shared" si="2"/>
        <v>0</v>
      </c>
      <c r="R38" s="570">
        <f t="shared" si="2"/>
        <v>-6.1677811864497611E-2</v>
      </c>
      <c r="S38" s="570">
        <f t="shared" si="2"/>
        <v>-0.12715977620538776</v>
      </c>
      <c r="T38" s="571"/>
      <c r="U38" s="560"/>
      <c r="V38" s="560"/>
      <c r="W38" s="560"/>
      <c r="X38" s="560"/>
      <c r="Y38" s="560"/>
      <c r="Z38" s="560"/>
      <c r="AA38" s="560"/>
      <c r="AB38" s="571"/>
      <c r="AC38" s="560"/>
      <c r="AD38" s="560"/>
      <c r="AE38" s="560"/>
      <c r="AF38" s="560"/>
      <c r="AG38" s="560"/>
      <c r="AH38" s="646"/>
      <c r="AI38" s="560"/>
      <c r="AJ38" s="646"/>
      <c r="AK38" s="646"/>
      <c r="AL38" s="646"/>
      <c r="AM38" s="646"/>
      <c r="AN38" s="646"/>
      <c r="AO38" s="644"/>
      <c r="AP38" s="644"/>
      <c r="AQ38" s="644"/>
      <c r="AR38" s="644"/>
      <c r="AS38" s="266"/>
      <c r="AT38" s="266"/>
      <c r="AU38" s="266"/>
      <c r="AV38" s="265"/>
      <c r="AW38" s="265"/>
      <c r="AX38" s="265"/>
      <c r="AY38" s="265"/>
      <c r="AZ38" s="265"/>
      <c r="BA38" s="265"/>
      <c r="BB38" s="265"/>
      <c r="BC38" s="265"/>
      <c r="BD38" s="265"/>
      <c r="BE38" s="265"/>
      <c r="BF38" s="265"/>
      <c r="BG38" s="265"/>
      <c r="BH38" s="265"/>
      <c r="BI38" s="265"/>
      <c r="BJ38" s="265"/>
      <c r="BK38" s="265"/>
      <c r="BL38" s="265"/>
      <c r="BM38" s="265"/>
      <c r="BN38" s="265"/>
      <c r="BO38" s="265"/>
      <c r="BP38" s="265"/>
      <c r="BQ38" s="265"/>
      <c r="BR38" s="265"/>
      <c r="BS38" s="314"/>
      <c r="BT38" s="265"/>
      <c r="BU38" s="265"/>
      <c r="BV38" s="265"/>
      <c r="BW38" s="265"/>
      <c r="BX38" s="265"/>
      <c r="BY38" s="265"/>
      <c r="BZ38" s="265"/>
      <c r="CA38" s="265"/>
      <c r="CB38" s="265"/>
      <c r="CC38" s="265"/>
      <c r="CD38" s="265"/>
      <c r="CE38" s="265"/>
      <c r="CF38" s="646"/>
      <c r="CG38" s="646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</row>
    <row r="39" spans="1:256">
      <c r="A39" s="86"/>
      <c r="B39" s="448"/>
      <c r="C39" s="560"/>
      <c r="D39" s="560"/>
      <c r="E39" s="560"/>
      <c r="F39" s="560"/>
      <c r="G39" s="560"/>
      <c r="H39" s="560"/>
      <c r="I39" s="560"/>
      <c r="J39" s="560"/>
      <c r="K39" s="560"/>
      <c r="L39" s="560"/>
      <c r="M39" s="570">
        <f>M40/O40</f>
        <v>0.8356449188036752</v>
      </c>
      <c r="N39" s="570">
        <f>N40/O40</f>
        <v>0.94190533966591972</v>
      </c>
      <c r="O39" s="570">
        <f>O40/O40</f>
        <v>1</v>
      </c>
      <c r="P39" s="570">
        <f>P40/O40</f>
        <v>1.0616778118644976</v>
      </c>
      <c r="Q39" s="570">
        <f>Q40/$O$40</f>
        <v>1</v>
      </c>
      <c r="R39" s="570">
        <f>R40/$O$40</f>
        <v>1.0616778118644976</v>
      </c>
      <c r="S39" s="570">
        <f>S40/$O$40</f>
        <v>1.1271597762053878</v>
      </c>
      <c r="T39" s="571"/>
      <c r="U39" s="560"/>
      <c r="V39" s="560"/>
      <c r="W39" s="560"/>
      <c r="X39" s="560"/>
      <c r="Y39" s="560"/>
      <c r="Z39" s="560"/>
      <c r="AA39" s="560"/>
      <c r="AB39" s="571"/>
      <c r="AC39" s="560"/>
      <c r="AD39" s="560"/>
      <c r="AE39" s="560"/>
      <c r="AF39" s="560"/>
      <c r="AG39" s="560"/>
      <c r="AH39" s="646"/>
      <c r="AI39" s="560"/>
      <c r="AJ39" s="646"/>
      <c r="AK39" s="646"/>
      <c r="AL39" s="646"/>
      <c r="AM39" s="646"/>
      <c r="AN39" s="646"/>
      <c r="AO39" s="644"/>
      <c r="AP39" s="644"/>
      <c r="AQ39" s="644"/>
      <c r="AR39" s="644"/>
      <c r="AS39" s="266"/>
      <c r="AT39" s="266"/>
      <c r="AU39" s="266"/>
      <c r="AV39" s="265"/>
      <c r="AW39" s="265"/>
      <c r="AX39" s="265"/>
      <c r="AY39" s="265"/>
      <c r="AZ39" s="265"/>
      <c r="BA39" s="265"/>
      <c r="BB39" s="265"/>
      <c r="BC39" s="265"/>
      <c r="BD39" s="265"/>
      <c r="BE39" s="265"/>
      <c r="BF39" s="265"/>
      <c r="BG39" s="265"/>
      <c r="BH39" s="265"/>
      <c r="BI39" s="265"/>
      <c r="BJ39" s="265"/>
      <c r="BK39" s="265"/>
      <c r="BL39" s="265"/>
      <c r="BM39" s="265"/>
      <c r="BN39" s="265"/>
      <c r="BO39" s="265"/>
      <c r="BP39" s="265"/>
      <c r="BQ39" s="265"/>
      <c r="BR39" s="265"/>
      <c r="BS39" s="314" t="s">
        <v>123</v>
      </c>
      <c r="BT39" s="265" t="s">
        <v>124</v>
      </c>
      <c r="BU39" s="265" t="s">
        <v>125</v>
      </c>
      <c r="BV39" s="265" t="s">
        <v>126</v>
      </c>
      <c r="BW39" s="265" t="s">
        <v>127</v>
      </c>
      <c r="BX39" s="265" t="s">
        <v>128</v>
      </c>
      <c r="BY39" s="265" t="s">
        <v>129</v>
      </c>
      <c r="BZ39" s="265" t="s">
        <v>130</v>
      </c>
      <c r="CA39" s="265" t="s">
        <v>117</v>
      </c>
      <c r="CB39" s="265" t="s">
        <v>118</v>
      </c>
      <c r="CC39" s="265" t="s">
        <v>119</v>
      </c>
      <c r="CD39" s="265" t="s">
        <v>131</v>
      </c>
      <c r="CE39" s="265"/>
      <c r="CF39" s="645"/>
      <c r="CG39" s="645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</row>
    <row r="40" spans="1:256">
      <c r="A40" s="3">
        <v>1</v>
      </c>
      <c r="B40" s="522">
        <v>1</v>
      </c>
      <c r="C40" s="250" t="s">
        <v>132</v>
      </c>
      <c r="D40" s="251" t="s">
        <v>19</v>
      </c>
      <c r="E40" s="252"/>
      <c r="F40" s="40" t="s">
        <v>72</v>
      </c>
      <c r="G40" s="253">
        <f t="shared" ref="G40:G103" si="3">SUMIF($V$10:$V$28,F40,$AA$10:$AA$28)</f>
        <v>175</v>
      </c>
      <c r="H40" s="253">
        <f t="shared" ref="H40:H103" si="4">SUMIF($V$10:$V$28,F40,$X$10:$X$28)</f>
        <v>156</v>
      </c>
      <c r="I40" s="254">
        <f t="shared" ref="I40:I103" si="5">$I$27</f>
        <v>26966806</v>
      </c>
      <c r="J40" s="254">
        <f t="shared" ref="J40:J103" si="6">SUMIF($AN$4:$AN$22,D40,$AO$4:$AO$22)</f>
        <v>5</v>
      </c>
      <c r="K40" s="255">
        <f t="shared" ref="K40:K103" si="7">IF(J40=$AJ$25,$AI$25,IF(J40=$AJ$26,$AI$26,IF(J40=$AJ$27,$AI$27,IF(J40=$AJ$28,$AI$28,IF(J40=$AJ$29,$AI$29,IF(J40=$AJ$30,$AI$30))))))</f>
        <v>1.08</v>
      </c>
      <c r="L40" s="256">
        <f t="shared" ref="L40:L59" si="8">SUMIF($AN$4:$AN$22,D40,$AY$4:$AY$22)</f>
        <v>1.0024999999999999</v>
      </c>
      <c r="M40" s="257">
        <f t="shared" ref="M40:M103" si="9">$O40/(1+6%/12)^36</f>
        <v>24398291.983993329</v>
      </c>
      <c r="N40" s="257">
        <f t="shared" ref="N40:N103" si="10">$O40/(1+6%/12)^12</f>
        <v>27500773.33247162</v>
      </c>
      <c r="O40" s="257">
        <f t="shared" ref="O40:O103" si="11">$I$27*K40*L40</f>
        <v>29196960.856199998</v>
      </c>
      <c r="P40" s="257">
        <f t="shared" ref="P40:P103" si="12">$O40*(1+6%/12)^12</f>
        <v>30997765.514903802</v>
      </c>
      <c r="Q40" s="258">
        <f t="shared" ref="Q40:R103" si="13">O40</f>
        <v>29196960.856199998</v>
      </c>
      <c r="R40" s="257">
        <f t="shared" si="13"/>
        <v>30997765.514903802</v>
      </c>
      <c r="S40" s="257">
        <f t="shared" ref="S40:S103" si="14">$O40*(1+6%/12)^24</f>
        <v>32909639.864551857</v>
      </c>
      <c r="T40" s="257"/>
      <c r="U40" s="257">
        <f t="shared" ref="U40:U103" si="15">M40*H40</f>
        <v>3806133549.5029593</v>
      </c>
      <c r="V40" s="257">
        <f t="shared" ref="V40:V103" si="16">N40*H40</f>
        <v>4290120639.8655729</v>
      </c>
      <c r="W40" s="257">
        <f t="shared" ref="W40:W103" si="17">O40*H40</f>
        <v>4554725893.5671997</v>
      </c>
      <c r="X40" s="258">
        <f t="shared" ref="X40:X103" si="18">P40*H40</f>
        <v>4835651420.3249931</v>
      </c>
      <c r="Y40" s="258">
        <f t="shared" ref="Y40:Y103" si="19">Q40*H40</f>
        <v>4554725893.5671997</v>
      </c>
      <c r="Z40" s="257">
        <f t="shared" ref="Z40:Z103" si="20">R40*H40</f>
        <v>4835651420.3249931</v>
      </c>
      <c r="AA40" s="257">
        <f>S40*$H$40</f>
        <v>5133903818.8700895</v>
      </c>
      <c r="AB40" s="257"/>
      <c r="AC40" s="32" t="str">
        <f t="shared" ref="AC40:AC103" si="21">IF(AE40=$H$32,$M$32,IF(AE40=$H$33,$M$33,IF(AE40=$H$34,$M$34)))</f>
        <v>BERTAHAP</v>
      </c>
      <c r="AD40" s="259">
        <f t="shared" ref="AD40:AD103" si="22">IF(AC40=$M$32,$N$32,IF(AC40=$M$33,$N$33,$N$34))</f>
        <v>0</v>
      </c>
      <c r="AE40" s="260">
        <v>2</v>
      </c>
      <c r="AF40" s="261"/>
      <c r="AG40" s="257" t="e">
        <f>IF(AF40&gt;#REF!,"LB","KR")</f>
        <v>#REF!</v>
      </c>
      <c r="AH40" s="261">
        <f t="shared" ref="AH40:AN76" si="23">ROUNDUP((U40*(1+$J$5)),-3)</f>
        <v>4186747000</v>
      </c>
      <c r="AI40" s="261">
        <f t="shared" si="23"/>
        <v>4719133000</v>
      </c>
      <c r="AJ40" s="261">
        <f t="shared" si="23"/>
        <v>5010199000</v>
      </c>
      <c r="AK40" s="262">
        <f t="shared" si="23"/>
        <v>5319217000</v>
      </c>
      <c r="AL40" s="262">
        <f t="shared" si="23"/>
        <v>5010199000</v>
      </c>
      <c r="AM40" s="261">
        <f t="shared" si="23"/>
        <v>5319217000</v>
      </c>
      <c r="AN40" s="261">
        <f t="shared" si="23"/>
        <v>5647295000</v>
      </c>
      <c r="AO40" s="15"/>
      <c r="AP40" s="263">
        <v>1</v>
      </c>
      <c r="AQ40" s="264">
        <f t="shared" ref="AQ40:AQ103" si="24">O40-$O$318</f>
        <v>-1208112.9088000022</v>
      </c>
      <c r="AR40" s="265"/>
      <c r="AS40" s="266"/>
      <c r="AT40" s="266"/>
      <c r="AU40" s="266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267">
        <f>O40</f>
        <v>29196960.856199998</v>
      </c>
      <c r="BR40" s="15"/>
      <c r="BS40" s="268">
        <v>1</v>
      </c>
      <c r="BT40" s="269" t="s">
        <v>133</v>
      </c>
      <c r="BU40" s="269" t="str">
        <f t="shared" ref="BU40:BU49" si="25">F40</f>
        <v>3BR-1</v>
      </c>
      <c r="BV40" s="270" t="str">
        <f t="shared" ref="BV40:BV49" si="26">D40</f>
        <v>01</v>
      </c>
      <c r="BW40" s="271">
        <f t="shared" ref="BW40:BX49" si="27">G40</f>
        <v>175</v>
      </c>
      <c r="BX40" s="271">
        <f t="shared" si="27"/>
        <v>156</v>
      </c>
      <c r="BY40" s="272">
        <f t="shared" ref="BY40:BY49" si="28">O40</f>
        <v>29196960.856199998</v>
      </c>
      <c r="BZ40" s="272">
        <f t="shared" ref="BZ40:CC49" si="29">AH40</f>
        <v>4186747000</v>
      </c>
      <c r="CA40" s="272">
        <f t="shared" si="29"/>
        <v>4719133000</v>
      </c>
      <c r="CB40" s="272">
        <f t="shared" si="29"/>
        <v>5010199000</v>
      </c>
      <c r="CC40" s="272">
        <f t="shared" si="29"/>
        <v>5319217000</v>
      </c>
      <c r="CD40" s="272">
        <f t="shared" ref="CD40:CD49" si="30">AN40</f>
        <v>5647295000</v>
      </c>
      <c r="CE40" s="15">
        <v>2</v>
      </c>
      <c r="CF40" s="42">
        <f>ROUNDUP(AJ40+(AJ40*6%),-3)</f>
        <v>5310811000</v>
      </c>
      <c r="CG40" s="187">
        <f>ROUNDUP(AK40+(AK40*6%),-3)</f>
        <v>5638371000</v>
      </c>
      <c r="CH40" s="43">
        <f t="shared" ref="CH40:CH103" si="31">(CF40*90%)*40%/24</f>
        <v>79662165</v>
      </c>
      <c r="CI40" s="43">
        <f t="shared" ref="CI40:CI103" si="32">(CG40*90%)*40%/36</f>
        <v>56383710</v>
      </c>
      <c r="CJ40" s="240">
        <f t="shared" ref="CJ40:CJ103" si="33">(AJ40*90%)/36</f>
        <v>125254975</v>
      </c>
      <c r="CK40" s="273">
        <f t="shared" ref="CK40:CK103" si="34">AK40/48</f>
        <v>110817020.83333333</v>
      </c>
      <c r="CL40" s="21"/>
    </row>
    <row r="41" spans="1:256">
      <c r="A41" s="3">
        <f t="shared" ref="A41:A104" si="35">A40+1</f>
        <v>2</v>
      </c>
      <c r="B41" s="522">
        <v>2</v>
      </c>
      <c r="C41" s="250" t="s">
        <v>132</v>
      </c>
      <c r="D41" s="251" t="s">
        <v>29</v>
      </c>
      <c r="E41" s="252"/>
      <c r="F41" s="40" t="s">
        <v>74</v>
      </c>
      <c r="G41" s="253">
        <f t="shared" si="3"/>
        <v>85</v>
      </c>
      <c r="H41" s="253">
        <f t="shared" si="4"/>
        <v>74</v>
      </c>
      <c r="I41" s="254">
        <f t="shared" si="5"/>
        <v>26966806</v>
      </c>
      <c r="J41" s="254">
        <f t="shared" si="6"/>
        <v>1</v>
      </c>
      <c r="K41" s="255">
        <f t="shared" si="7"/>
        <v>1.06</v>
      </c>
      <c r="L41" s="256">
        <f t="shared" si="8"/>
        <v>1.0024999999999999</v>
      </c>
      <c r="M41" s="257">
        <f t="shared" si="9"/>
        <v>23946471.762067527</v>
      </c>
      <c r="N41" s="257">
        <f t="shared" si="10"/>
        <v>26991499.752240665</v>
      </c>
      <c r="O41" s="257">
        <f t="shared" si="11"/>
        <v>28656276.3959</v>
      </c>
      <c r="P41" s="257">
        <f t="shared" si="12"/>
        <v>30423732.820183363</v>
      </c>
      <c r="Q41" s="258">
        <f t="shared" si="13"/>
        <v>28656276.3959</v>
      </c>
      <c r="R41" s="257">
        <f t="shared" si="13"/>
        <v>30423732.820183363</v>
      </c>
      <c r="S41" s="257">
        <f t="shared" si="14"/>
        <v>32300202.089282379</v>
      </c>
      <c r="T41" s="257"/>
      <c r="U41" s="257">
        <f t="shared" si="15"/>
        <v>1772038910.392997</v>
      </c>
      <c r="V41" s="257">
        <f t="shared" si="16"/>
        <v>1997370981.6658092</v>
      </c>
      <c r="W41" s="257">
        <f t="shared" si="17"/>
        <v>2120564453.2966001</v>
      </c>
      <c r="X41" s="258">
        <f t="shared" si="18"/>
        <v>2251356228.6935687</v>
      </c>
      <c r="Y41" s="258">
        <f t="shared" si="19"/>
        <v>2120564453.2966001</v>
      </c>
      <c r="Z41" s="257">
        <f t="shared" si="20"/>
        <v>2251356228.6935687</v>
      </c>
      <c r="AA41" s="257">
        <f t="shared" ref="AA41:AA104" si="36">S41*H41</f>
        <v>2390214954.6068959</v>
      </c>
      <c r="AB41" s="257"/>
      <c r="AC41" s="32" t="str">
        <f t="shared" si="21"/>
        <v>BERTAHAP</v>
      </c>
      <c r="AD41" s="259">
        <f t="shared" si="22"/>
        <v>0</v>
      </c>
      <c r="AE41" s="260">
        <v>2</v>
      </c>
      <c r="AF41" s="261"/>
      <c r="AG41" s="257" t="e">
        <f>IF(AF41&gt;#REF!,"LB","KR")</f>
        <v>#REF!</v>
      </c>
      <c r="AH41" s="261">
        <f t="shared" si="23"/>
        <v>1949243000</v>
      </c>
      <c r="AI41" s="261">
        <f t="shared" si="23"/>
        <v>2197109000</v>
      </c>
      <c r="AJ41" s="261">
        <f t="shared" si="23"/>
        <v>2332621000</v>
      </c>
      <c r="AK41" s="262">
        <f t="shared" si="23"/>
        <v>2476492000</v>
      </c>
      <c r="AL41" s="262">
        <f t="shared" si="23"/>
        <v>2332621000</v>
      </c>
      <c r="AM41" s="261">
        <f t="shared" si="23"/>
        <v>2476492000</v>
      </c>
      <c r="AN41" s="261">
        <f t="shared" si="23"/>
        <v>2629237000</v>
      </c>
      <c r="AO41" s="15"/>
      <c r="AP41" s="263">
        <v>2</v>
      </c>
      <c r="AQ41" s="264">
        <f t="shared" si="24"/>
        <v>-1748797.3691000007</v>
      </c>
      <c r="AR41" s="265"/>
      <c r="AS41" s="266"/>
      <c r="AT41" s="266"/>
      <c r="AU41" s="266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274">
        <f>O41</f>
        <v>28656276.3959</v>
      </c>
      <c r="BR41" s="15"/>
      <c r="BS41" s="268">
        <v>2</v>
      </c>
      <c r="BT41" s="269" t="s">
        <v>133</v>
      </c>
      <c r="BU41" s="269" t="str">
        <f t="shared" si="25"/>
        <v>2BR-3</v>
      </c>
      <c r="BV41" s="270" t="str">
        <f t="shared" si="26"/>
        <v>03</v>
      </c>
      <c r="BW41" s="271">
        <f t="shared" si="27"/>
        <v>85</v>
      </c>
      <c r="BX41" s="271">
        <f t="shared" si="27"/>
        <v>74</v>
      </c>
      <c r="BY41" s="272">
        <f t="shared" si="28"/>
        <v>28656276.3959</v>
      </c>
      <c r="BZ41" s="272">
        <f t="shared" si="29"/>
        <v>1949243000</v>
      </c>
      <c r="CA41" s="272">
        <f t="shared" si="29"/>
        <v>2197109000</v>
      </c>
      <c r="CB41" s="272">
        <f t="shared" si="29"/>
        <v>2332621000</v>
      </c>
      <c r="CC41" s="272">
        <f t="shared" si="29"/>
        <v>2476492000</v>
      </c>
      <c r="CD41" s="272">
        <f t="shared" si="30"/>
        <v>2629237000</v>
      </c>
      <c r="CE41" s="15">
        <v>16</v>
      </c>
      <c r="CF41" s="42">
        <f t="shared" ref="CF41:CG104" si="37">ROUNDUP(AJ41+(AJ41*6%),-3)</f>
        <v>2472579000</v>
      </c>
      <c r="CG41" s="187">
        <f t="shared" si="37"/>
        <v>2625082000</v>
      </c>
      <c r="CH41" s="43">
        <f t="shared" si="31"/>
        <v>37088685</v>
      </c>
      <c r="CI41" s="43">
        <f t="shared" si="32"/>
        <v>26250820</v>
      </c>
      <c r="CJ41" s="240">
        <f t="shared" si="33"/>
        <v>58315525</v>
      </c>
      <c r="CK41" s="273">
        <f t="shared" si="34"/>
        <v>51593583.333333336</v>
      </c>
      <c r="CL41" s="21"/>
    </row>
    <row r="42" spans="1:256">
      <c r="A42" s="3">
        <f t="shared" si="35"/>
        <v>3</v>
      </c>
      <c r="B42" s="522">
        <v>3</v>
      </c>
      <c r="C42" s="250" t="s">
        <v>132</v>
      </c>
      <c r="D42" s="251" t="s">
        <v>32</v>
      </c>
      <c r="E42" s="252"/>
      <c r="F42" s="40" t="s">
        <v>56</v>
      </c>
      <c r="G42" s="253">
        <f t="shared" si="3"/>
        <v>85</v>
      </c>
      <c r="H42" s="253">
        <f t="shared" si="4"/>
        <v>74</v>
      </c>
      <c r="I42" s="254">
        <f t="shared" si="5"/>
        <v>26966806</v>
      </c>
      <c r="J42" s="254">
        <f t="shared" si="6"/>
        <v>1</v>
      </c>
      <c r="K42" s="255">
        <f t="shared" si="7"/>
        <v>1.06</v>
      </c>
      <c r="L42" s="256">
        <f t="shared" si="8"/>
        <v>1.0024999999999999</v>
      </c>
      <c r="M42" s="257">
        <f t="shared" si="9"/>
        <v>23946471.762067527</v>
      </c>
      <c r="N42" s="257">
        <f t="shared" si="10"/>
        <v>26991499.752240665</v>
      </c>
      <c r="O42" s="257">
        <f t="shared" si="11"/>
        <v>28656276.3959</v>
      </c>
      <c r="P42" s="257">
        <f t="shared" si="12"/>
        <v>30423732.820183363</v>
      </c>
      <c r="Q42" s="258">
        <f t="shared" si="13"/>
        <v>28656276.3959</v>
      </c>
      <c r="R42" s="257">
        <f t="shared" si="13"/>
        <v>30423732.820183363</v>
      </c>
      <c r="S42" s="257">
        <f t="shared" si="14"/>
        <v>32300202.089282379</v>
      </c>
      <c r="T42" s="257"/>
      <c r="U42" s="257">
        <f t="shared" si="15"/>
        <v>1772038910.392997</v>
      </c>
      <c r="V42" s="257">
        <f t="shared" si="16"/>
        <v>1997370981.6658092</v>
      </c>
      <c r="W42" s="257">
        <f t="shared" si="17"/>
        <v>2120564453.2966001</v>
      </c>
      <c r="X42" s="258">
        <f t="shared" si="18"/>
        <v>2251356228.6935687</v>
      </c>
      <c r="Y42" s="258">
        <f t="shared" si="19"/>
        <v>2120564453.2966001</v>
      </c>
      <c r="Z42" s="257">
        <f t="shared" si="20"/>
        <v>2251356228.6935687</v>
      </c>
      <c r="AA42" s="257">
        <f t="shared" si="36"/>
        <v>2390214954.6068959</v>
      </c>
      <c r="AB42" s="257"/>
      <c r="AC42" s="32" t="str">
        <f t="shared" si="21"/>
        <v>BERTAHAP</v>
      </c>
      <c r="AD42" s="259">
        <f t="shared" si="22"/>
        <v>0</v>
      </c>
      <c r="AE42" s="260">
        <v>2</v>
      </c>
      <c r="AF42" s="261"/>
      <c r="AG42" s="257" t="e">
        <f>IF(AF42&gt;#REF!,"LB","KR")</f>
        <v>#REF!</v>
      </c>
      <c r="AH42" s="261">
        <f t="shared" si="23"/>
        <v>1949243000</v>
      </c>
      <c r="AI42" s="261">
        <f t="shared" si="23"/>
        <v>2197109000</v>
      </c>
      <c r="AJ42" s="261">
        <f t="shared" si="23"/>
        <v>2332621000</v>
      </c>
      <c r="AK42" s="262">
        <f t="shared" si="23"/>
        <v>2476492000</v>
      </c>
      <c r="AL42" s="262">
        <f t="shared" si="23"/>
        <v>2332621000</v>
      </c>
      <c r="AM42" s="261">
        <f t="shared" si="23"/>
        <v>2476492000</v>
      </c>
      <c r="AN42" s="261">
        <f t="shared" si="23"/>
        <v>2629237000</v>
      </c>
      <c r="AO42" s="15"/>
      <c r="AP42" s="263">
        <v>3</v>
      </c>
      <c r="AQ42" s="264">
        <f t="shared" si="24"/>
        <v>-1748797.3691000007</v>
      </c>
      <c r="AR42" s="265"/>
      <c r="AS42" s="266"/>
      <c r="AT42" s="266"/>
      <c r="AU42" s="266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275">
        <f>O49</f>
        <v>29737645.316500001</v>
      </c>
      <c r="BR42" s="15"/>
      <c r="BS42" s="276"/>
      <c r="BT42" s="269"/>
      <c r="BU42" s="269" t="str">
        <f t="shared" si="25"/>
        <v>2BR-5</v>
      </c>
      <c r="BV42" s="270" t="str">
        <f t="shared" si="26"/>
        <v>05</v>
      </c>
      <c r="BW42" s="271">
        <f t="shared" si="27"/>
        <v>85</v>
      </c>
      <c r="BX42" s="271">
        <f t="shared" si="27"/>
        <v>74</v>
      </c>
      <c r="BY42" s="272">
        <f t="shared" si="28"/>
        <v>28656276.3959</v>
      </c>
      <c r="BZ42" s="272">
        <f t="shared" si="29"/>
        <v>1949243000</v>
      </c>
      <c r="CA42" s="272">
        <f t="shared" si="29"/>
        <v>2197109000</v>
      </c>
      <c r="CB42" s="272">
        <f t="shared" si="29"/>
        <v>2332621000</v>
      </c>
      <c r="CC42" s="272">
        <f t="shared" si="29"/>
        <v>2476492000</v>
      </c>
      <c r="CD42" s="272">
        <f t="shared" si="30"/>
        <v>2629237000</v>
      </c>
      <c r="CE42" s="15"/>
      <c r="CF42" s="42">
        <f t="shared" si="37"/>
        <v>2472579000</v>
      </c>
      <c r="CG42" s="187">
        <f t="shared" si="37"/>
        <v>2625082000</v>
      </c>
      <c r="CH42" s="43">
        <f t="shared" si="31"/>
        <v>37088685</v>
      </c>
      <c r="CI42" s="43">
        <f t="shared" si="32"/>
        <v>26250820</v>
      </c>
      <c r="CJ42" s="240">
        <f t="shared" si="33"/>
        <v>58315525</v>
      </c>
      <c r="CK42" s="273">
        <f t="shared" si="34"/>
        <v>51593583.333333336</v>
      </c>
    </row>
    <row r="43" spans="1:256">
      <c r="A43" s="3">
        <f t="shared" si="35"/>
        <v>4</v>
      </c>
      <c r="B43" s="522">
        <v>4</v>
      </c>
      <c r="C43" s="250" t="s">
        <v>132</v>
      </c>
      <c r="D43" s="251" t="s">
        <v>38</v>
      </c>
      <c r="E43" s="252"/>
      <c r="F43" s="40" t="s">
        <v>58</v>
      </c>
      <c r="G43" s="253">
        <f t="shared" si="3"/>
        <v>101</v>
      </c>
      <c r="H43" s="253">
        <f t="shared" si="4"/>
        <v>90</v>
      </c>
      <c r="I43" s="254">
        <f t="shared" si="5"/>
        <v>26966806</v>
      </c>
      <c r="J43" s="254">
        <f t="shared" si="6"/>
        <v>1</v>
      </c>
      <c r="K43" s="255">
        <f t="shared" si="7"/>
        <v>1.06</v>
      </c>
      <c r="L43" s="256">
        <f t="shared" si="8"/>
        <v>1.0024999999999999</v>
      </c>
      <c r="M43" s="257">
        <f t="shared" si="9"/>
        <v>23946471.762067527</v>
      </c>
      <c r="N43" s="257">
        <f t="shared" si="10"/>
        <v>26991499.752240665</v>
      </c>
      <c r="O43" s="257">
        <f t="shared" si="11"/>
        <v>28656276.3959</v>
      </c>
      <c r="P43" s="257">
        <f t="shared" si="12"/>
        <v>30423732.820183363</v>
      </c>
      <c r="Q43" s="258">
        <f t="shared" si="13"/>
        <v>28656276.3959</v>
      </c>
      <c r="R43" s="257">
        <f t="shared" si="13"/>
        <v>30423732.820183363</v>
      </c>
      <c r="S43" s="257">
        <f t="shared" si="14"/>
        <v>32300202.089282379</v>
      </c>
      <c r="T43" s="257"/>
      <c r="U43" s="257">
        <f t="shared" si="15"/>
        <v>2155182458.5860772</v>
      </c>
      <c r="V43" s="257">
        <f t="shared" si="16"/>
        <v>2429234977.7016597</v>
      </c>
      <c r="W43" s="257">
        <f t="shared" si="17"/>
        <v>2579064875.631</v>
      </c>
      <c r="X43" s="258">
        <f t="shared" si="18"/>
        <v>2738135953.8165026</v>
      </c>
      <c r="Y43" s="258">
        <f t="shared" si="19"/>
        <v>2579064875.631</v>
      </c>
      <c r="Z43" s="257">
        <f t="shared" si="20"/>
        <v>2738135953.8165026</v>
      </c>
      <c r="AA43" s="257">
        <f t="shared" si="36"/>
        <v>2907018188.0354142</v>
      </c>
      <c r="AB43" s="257"/>
      <c r="AC43" s="32" t="str">
        <f t="shared" si="21"/>
        <v>BERTAHAP</v>
      </c>
      <c r="AD43" s="259">
        <f t="shared" si="22"/>
        <v>0</v>
      </c>
      <c r="AE43" s="260">
        <v>2</v>
      </c>
      <c r="AF43" s="261"/>
      <c r="AG43" s="257" t="e">
        <f>IF(AF43&gt;#REF!,"LB","KR")</f>
        <v>#REF!</v>
      </c>
      <c r="AH43" s="261">
        <f t="shared" si="23"/>
        <v>2370701000</v>
      </c>
      <c r="AI43" s="261">
        <f t="shared" si="23"/>
        <v>2672159000</v>
      </c>
      <c r="AJ43" s="261">
        <f t="shared" si="23"/>
        <v>2836972000</v>
      </c>
      <c r="AK43" s="262">
        <f t="shared" si="23"/>
        <v>3011950000</v>
      </c>
      <c r="AL43" s="262">
        <f t="shared" si="23"/>
        <v>2836972000</v>
      </c>
      <c r="AM43" s="261">
        <f t="shared" si="23"/>
        <v>3011950000</v>
      </c>
      <c r="AN43" s="261">
        <f t="shared" si="23"/>
        <v>3197721000</v>
      </c>
      <c r="AO43" s="15"/>
      <c r="AP43" s="263">
        <v>4</v>
      </c>
      <c r="AQ43" s="264">
        <f t="shared" si="24"/>
        <v>-1748797.3691000007</v>
      </c>
      <c r="AR43" s="265"/>
      <c r="AS43" s="277"/>
      <c r="AT43" s="266"/>
      <c r="AU43" s="278"/>
      <c r="AV43" s="279"/>
      <c r="AW43" s="280"/>
      <c r="AX43" s="279"/>
      <c r="AY43" s="15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79"/>
      <c r="BN43" s="15"/>
      <c r="BO43" s="279"/>
      <c r="BP43" s="15"/>
      <c r="BQ43" s="281">
        <f>O60</f>
        <v>29415391.9848</v>
      </c>
      <c r="BR43" s="15"/>
      <c r="BS43" s="276"/>
      <c r="BT43" s="269"/>
      <c r="BU43" s="269" t="str">
        <f t="shared" si="25"/>
        <v>2BR-7</v>
      </c>
      <c r="BV43" s="270" t="str">
        <f t="shared" si="26"/>
        <v>07</v>
      </c>
      <c r="BW43" s="271">
        <f t="shared" si="27"/>
        <v>101</v>
      </c>
      <c r="BX43" s="271">
        <f t="shared" si="27"/>
        <v>90</v>
      </c>
      <c r="BY43" s="272">
        <f t="shared" si="28"/>
        <v>28656276.3959</v>
      </c>
      <c r="BZ43" s="272">
        <f t="shared" si="29"/>
        <v>2370701000</v>
      </c>
      <c r="CA43" s="272">
        <f t="shared" si="29"/>
        <v>2672159000</v>
      </c>
      <c r="CB43" s="272">
        <f t="shared" si="29"/>
        <v>2836972000</v>
      </c>
      <c r="CC43" s="272">
        <f t="shared" si="29"/>
        <v>3011950000</v>
      </c>
      <c r="CD43" s="272">
        <f t="shared" si="30"/>
        <v>3197721000</v>
      </c>
      <c r="CE43" s="15"/>
      <c r="CF43" s="42">
        <f t="shared" si="37"/>
        <v>3007191000</v>
      </c>
      <c r="CG43" s="187">
        <f t="shared" si="37"/>
        <v>3192667000</v>
      </c>
      <c r="CH43" s="43">
        <f t="shared" si="31"/>
        <v>45107865</v>
      </c>
      <c r="CI43" s="43">
        <f t="shared" si="32"/>
        <v>31926670</v>
      </c>
      <c r="CJ43" s="240">
        <f t="shared" si="33"/>
        <v>70924300</v>
      </c>
      <c r="CK43" s="273">
        <f t="shared" si="34"/>
        <v>62748958.333333336</v>
      </c>
    </row>
    <row r="44" spans="1:256">
      <c r="A44" s="3">
        <f t="shared" si="35"/>
        <v>5</v>
      </c>
      <c r="B44" s="522">
        <v>5</v>
      </c>
      <c r="C44" s="250" t="s">
        <v>132</v>
      </c>
      <c r="D44" s="251" t="s">
        <v>44</v>
      </c>
      <c r="E44" s="252"/>
      <c r="F44" s="40" t="s">
        <v>60</v>
      </c>
      <c r="G44" s="253">
        <f t="shared" si="3"/>
        <v>101</v>
      </c>
      <c r="H44" s="253">
        <f t="shared" si="4"/>
        <v>90</v>
      </c>
      <c r="I44" s="254">
        <f t="shared" si="5"/>
        <v>26966806</v>
      </c>
      <c r="J44" s="254">
        <f t="shared" si="6"/>
        <v>1</v>
      </c>
      <c r="K44" s="255">
        <f t="shared" si="7"/>
        <v>1.06</v>
      </c>
      <c r="L44" s="256">
        <f t="shared" si="8"/>
        <v>1.0024999999999999</v>
      </c>
      <c r="M44" s="257">
        <f t="shared" si="9"/>
        <v>23946471.762067527</v>
      </c>
      <c r="N44" s="257">
        <f t="shared" si="10"/>
        <v>26991499.752240665</v>
      </c>
      <c r="O44" s="257">
        <f t="shared" si="11"/>
        <v>28656276.3959</v>
      </c>
      <c r="P44" s="257">
        <f t="shared" si="12"/>
        <v>30423732.820183363</v>
      </c>
      <c r="Q44" s="258">
        <f t="shared" si="13"/>
        <v>28656276.3959</v>
      </c>
      <c r="R44" s="257">
        <f t="shared" si="13"/>
        <v>30423732.820183363</v>
      </c>
      <c r="S44" s="257">
        <f t="shared" si="14"/>
        <v>32300202.089282379</v>
      </c>
      <c r="T44" s="257"/>
      <c r="U44" s="257">
        <f t="shared" si="15"/>
        <v>2155182458.5860772</v>
      </c>
      <c r="V44" s="257">
        <f t="shared" si="16"/>
        <v>2429234977.7016597</v>
      </c>
      <c r="W44" s="257">
        <f t="shared" si="17"/>
        <v>2579064875.631</v>
      </c>
      <c r="X44" s="258">
        <f t="shared" si="18"/>
        <v>2738135953.8165026</v>
      </c>
      <c r="Y44" s="258">
        <f t="shared" si="19"/>
        <v>2579064875.631</v>
      </c>
      <c r="Z44" s="257">
        <f t="shared" si="20"/>
        <v>2738135953.8165026</v>
      </c>
      <c r="AA44" s="257">
        <f t="shared" si="36"/>
        <v>2907018188.0354142</v>
      </c>
      <c r="AB44" s="257"/>
      <c r="AC44" s="32" t="str">
        <f t="shared" si="21"/>
        <v>BERTAHAP</v>
      </c>
      <c r="AD44" s="259">
        <f t="shared" si="22"/>
        <v>0</v>
      </c>
      <c r="AE44" s="260">
        <v>2</v>
      </c>
      <c r="AF44" s="261"/>
      <c r="AG44" s="257" t="e">
        <f>IF(AF44&gt;#REF!,"LB","KR")</f>
        <v>#REF!</v>
      </c>
      <c r="AH44" s="261">
        <f t="shared" si="23"/>
        <v>2370701000</v>
      </c>
      <c r="AI44" s="261">
        <f t="shared" si="23"/>
        <v>2672159000</v>
      </c>
      <c r="AJ44" s="261">
        <f t="shared" si="23"/>
        <v>2836972000</v>
      </c>
      <c r="AK44" s="262">
        <f t="shared" si="23"/>
        <v>3011950000</v>
      </c>
      <c r="AL44" s="262">
        <f t="shared" si="23"/>
        <v>2836972000</v>
      </c>
      <c r="AM44" s="261">
        <f t="shared" si="23"/>
        <v>3011950000</v>
      </c>
      <c r="AN44" s="261">
        <f t="shared" si="23"/>
        <v>3197721000</v>
      </c>
      <c r="AO44" s="15"/>
      <c r="AP44" s="263">
        <v>5</v>
      </c>
      <c r="AQ44" s="264">
        <f t="shared" si="24"/>
        <v>-1748797.3691000007</v>
      </c>
      <c r="AR44" s="265"/>
      <c r="AS44" s="282"/>
      <c r="AT44" s="282"/>
      <c r="AU44" s="282"/>
      <c r="AV44" s="283"/>
      <c r="AW44" s="283"/>
      <c r="AX44" s="283"/>
      <c r="AY44" s="15"/>
      <c r="AZ44" s="283"/>
      <c r="BA44" s="283"/>
      <c r="BB44" s="283"/>
      <c r="BC44" s="283"/>
      <c r="BD44" s="283"/>
      <c r="BE44" s="283"/>
      <c r="BF44" s="283"/>
      <c r="BG44" s="283"/>
      <c r="BH44" s="283"/>
      <c r="BI44" s="283"/>
      <c r="BJ44" s="283"/>
      <c r="BK44" s="283"/>
      <c r="BL44" s="283"/>
      <c r="BM44" s="283"/>
      <c r="BN44" s="283"/>
      <c r="BO44" s="283"/>
      <c r="BP44" s="15"/>
      <c r="BQ44" s="284">
        <f>O61</f>
        <v>28870662.503600005</v>
      </c>
      <c r="BR44" s="15"/>
      <c r="BS44" s="276"/>
      <c r="BT44" s="269"/>
      <c r="BU44" s="269" t="str">
        <f t="shared" si="25"/>
        <v>2BR-9</v>
      </c>
      <c r="BV44" s="270" t="str">
        <f t="shared" si="26"/>
        <v>09</v>
      </c>
      <c r="BW44" s="271">
        <f t="shared" si="27"/>
        <v>101</v>
      </c>
      <c r="BX44" s="271">
        <f t="shared" si="27"/>
        <v>90</v>
      </c>
      <c r="BY44" s="272">
        <f t="shared" si="28"/>
        <v>28656276.3959</v>
      </c>
      <c r="BZ44" s="272">
        <f t="shared" si="29"/>
        <v>2370701000</v>
      </c>
      <c r="CA44" s="272">
        <f t="shared" si="29"/>
        <v>2672159000</v>
      </c>
      <c r="CB44" s="272">
        <f t="shared" si="29"/>
        <v>2836972000</v>
      </c>
      <c r="CC44" s="272">
        <f t="shared" si="29"/>
        <v>3011950000</v>
      </c>
      <c r="CD44" s="272">
        <f t="shared" si="30"/>
        <v>3197721000</v>
      </c>
      <c r="CE44" s="15"/>
      <c r="CF44" s="42">
        <f t="shared" si="37"/>
        <v>3007191000</v>
      </c>
      <c r="CG44" s="187">
        <f t="shared" si="37"/>
        <v>3192667000</v>
      </c>
      <c r="CH44" s="43">
        <f t="shared" si="31"/>
        <v>45107865</v>
      </c>
      <c r="CI44" s="43">
        <f t="shared" si="32"/>
        <v>31926670</v>
      </c>
      <c r="CJ44" s="240">
        <f t="shared" si="33"/>
        <v>70924300</v>
      </c>
      <c r="CK44" s="273">
        <f t="shared" si="34"/>
        <v>62748958.333333336</v>
      </c>
    </row>
    <row r="45" spans="1:256">
      <c r="A45" s="3">
        <f t="shared" si="35"/>
        <v>6</v>
      </c>
      <c r="B45" s="522">
        <v>6</v>
      </c>
      <c r="C45" s="250" t="s">
        <v>132</v>
      </c>
      <c r="D45" s="285">
        <v>11</v>
      </c>
      <c r="E45" s="252"/>
      <c r="F45" s="40" t="s">
        <v>62</v>
      </c>
      <c r="G45" s="253">
        <f t="shared" si="3"/>
        <v>101</v>
      </c>
      <c r="H45" s="253">
        <f t="shared" si="4"/>
        <v>90</v>
      </c>
      <c r="I45" s="254">
        <f t="shared" si="5"/>
        <v>26966806</v>
      </c>
      <c r="J45" s="254">
        <f t="shared" si="6"/>
        <v>1</v>
      </c>
      <c r="K45" s="255">
        <f t="shared" si="7"/>
        <v>1.06</v>
      </c>
      <c r="L45" s="256">
        <f t="shared" si="8"/>
        <v>1.0024999999999999</v>
      </c>
      <c r="M45" s="257">
        <f t="shared" si="9"/>
        <v>23946471.762067527</v>
      </c>
      <c r="N45" s="257">
        <f t="shared" si="10"/>
        <v>26991499.752240665</v>
      </c>
      <c r="O45" s="257">
        <f t="shared" si="11"/>
        <v>28656276.3959</v>
      </c>
      <c r="P45" s="257">
        <f t="shared" si="12"/>
        <v>30423732.820183363</v>
      </c>
      <c r="Q45" s="258">
        <f t="shared" si="13"/>
        <v>28656276.3959</v>
      </c>
      <c r="R45" s="257">
        <f t="shared" si="13"/>
        <v>30423732.820183363</v>
      </c>
      <c r="S45" s="257">
        <f t="shared" si="14"/>
        <v>32300202.089282379</v>
      </c>
      <c r="T45" s="257"/>
      <c r="U45" s="257">
        <f t="shared" si="15"/>
        <v>2155182458.5860772</v>
      </c>
      <c r="V45" s="257">
        <f t="shared" si="16"/>
        <v>2429234977.7016597</v>
      </c>
      <c r="W45" s="257">
        <f t="shared" si="17"/>
        <v>2579064875.631</v>
      </c>
      <c r="X45" s="258">
        <f t="shared" si="18"/>
        <v>2738135953.8165026</v>
      </c>
      <c r="Y45" s="258">
        <f t="shared" si="19"/>
        <v>2579064875.631</v>
      </c>
      <c r="Z45" s="257">
        <f t="shared" si="20"/>
        <v>2738135953.8165026</v>
      </c>
      <c r="AA45" s="257">
        <f t="shared" si="36"/>
        <v>2907018188.0354142</v>
      </c>
      <c r="AB45" s="257"/>
      <c r="AC45" s="32" t="str">
        <f t="shared" si="21"/>
        <v>BERTAHAP</v>
      </c>
      <c r="AD45" s="259">
        <f t="shared" si="22"/>
        <v>0</v>
      </c>
      <c r="AE45" s="260">
        <v>2</v>
      </c>
      <c r="AF45" s="261"/>
      <c r="AG45" s="257" t="e">
        <f>IF(AF45&gt;#REF!,"LB","KR")</f>
        <v>#REF!</v>
      </c>
      <c r="AH45" s="261">
        <f t="shared" si="23"/>
        <v>2370701000</v>
      </c>
      <c r="AI45" s="261">
        <f t="shared" si="23"/>
        <v>2672159000</v>
      </c>
      <c r="AJ45" s="261">
        <f t="shared" si="23"/>
        <v>2836972000</v>
      </c>
      <c r="AK45" s="262">
        <f t="shared" si="23"/>
        <v>3011950000</v>
      </c>
      <c r="AL45" s="262">
        <f t="shared" si="23"/>
        <v>2836972000</v>
      </c>
      <c r="AM45" s="261">
        <f t="shared" si="23"/>
        <v>3011950000</v>
      </c>
      <c r="AN45" s="261">
        <f t="shared" si="23"/>
        <v>3197721000</v>
      </c>
      <c r="AO45" s="15"/>
      <c r="AP45" s="263">
        <v>6</v>
      </c>
      <c r="AQ45" s="264">
        <f t="shared" si="24"/>
        <v>-1748797.3691000007</v>
      </c>
      <c r="AR45" s="265"/>
      <c r="AS45" s="266"/>
      <c r="AT45" s="266"/>
      <c r="AU45" s="266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286">
        <f>O66</f>
        <v>28870662.503600005</v>
      </c>
      <c r="BR45" s="15"/>
      <c r="BS45" s="276"/>
      <c r="BT45" s="269"/>
      <c r="BU45" s="269" t="str">
        <f t="shared" si="25"/>
        <v>2BR-11</v>
      </c>
      <c r="BV45" s="270">
        <f t="shared" si="26"/>
        <v>11</v>
      </c>
      <c r="BW45" s="271">
        <f t="shared" si="27"/>
        <v>101</v>
      </c>
      <c r="BX45" s="271">
        <f t="shared" si="27"/>
        <v>90</v>
      </c>
      <c r="BY45" s="272">
        <f t="shared" si="28"/>
        <v>28656276.3959</v>
      </c>
      <c r="BZ45" s="272">
        <f t="shared" si="29"/>
        <v>2370701000</v>
      </c>
      <c r="CA45" s="272">
        <f t="shared" si="29"/>
        <v>2672159000</v>
      </c>
      <c r="CB45" s="272">
        <f t="shared" si="29"/>
        <v>2836972000</v>
      </c>
      <c r="CC45" s="272">
        <f t="shared" si="29"/>
        <v>3011950000</v>
      </c>
      <c r="CD45" s="272">
        <f t="shared" si="30"/>
        <v>3197721000</v>
      </c>
      <c r="CE45" s="15"/>
      <c r="CF45" s="42">
        <f t="shared" si="37"/>
        <v>3007191000</v>
      </c>
      <c r="CG45" s="187">
        <f t="shared" si="37"/>
        <v>3192667000</v>
      </c>
      <c r="CH45" s="43">
        <f t="shared" si="31"/>
        <v>45107865</v>
      </c>
      <c r="CI45" s="43">
        <f t="shared" si="32"/>
        <v>31926670</v>
      </c>
      <c r="CJ45" s="240">
        <f t="shared" si="33"/>
        <v>70924300</v>
      </c>
      <c r="CK45" s="273">
        <f t="shared" si="34"/>
        <v>62748958.333333336</v>
      </c>
    </row>
    <row r="46" spans="1:256">
      <c r="A46" s="3">
        <f t="shared" si="35"/>
        <v>7</v>
      </c>
      <c r="B46" s="522">
        <v>7</v>
      </c>
      <c r="C46" s="250" t="s">
        <v>132</v>
      </c>
      <c r="D46" s="285">
        <v>15</v>
      </c>
      <c r="E46" s="252"/>
      <c r="F46" s="40" t="s">
        <v>64</v>
      </c>
      <c r="G46" s="253">
        <f t="shared" si="3"/>
        <v>101</v>
      </c>
      <c r="H46" s="253">
        <f t="shared" si="4"/>
        <v>90</v>
      </c>
      <c r="I46" s="254">
        <f t="shared" si="5"/>
        <v>26966806</v>
      </c>
      <c r="J46" s="254">
        <f t="shared" si="6"/>
        <v>1</v>
      </c>
      <c r="K46" s="255">
        <f t="shared" si="7"/>
        <v>1.06</v>
      </c>
      <c r="L46" s="256">
        <f t="shared" si="8"/>
        <v>1.0024999999999999</v>
      </c>
      <c r="M46" s="257">
        <f t="shared" si="9"/>
        <v>23946471.762067527</v>
      </c>
      <c r="N46" s="257">
        <f t="shared" si="10"/>
        <v>26991499.752240665</v>
      </c>
      <c r="O46" s="257">
        <f t="shared" si="11"/>
        <v>28656276.3959</v>
      </c>
      <c r="P46" s="257">
        <f t="shared" si="12"/>
        <v>30423732.820183363</v>
      </c>
      <c r="Q46" s="258">
        <f t="shared" si="13"/>
        <v>28656276.3959</v>
      </c>
      <c r="R46" s="257">
        <f t="shared" si="13"/>
        <v>30423732.820183363</v>
      </c>
      <c r="S46" s="257">
        <f t="shared" si="14"/>
        <v>32300202.089282379</v>
      </c>
      <c r="T46" s="257"/>
      <c r="U46" s="257">
        <f t="shared" si="15"/>
        <v>2155182458.5860772</v>
      </c>
      <c r="V46" s="257">
        <f t="shared" si="16"/>
        <v>2429234977.7016597</v>
      </c>
      <c r="W46" s="257">
        <f t="shared" si="17"/>
        <v>2579064875.631</v>
      </c>
      <c r="X46" s="258">
        <f t="shared" si="18"/>
        <v>2738135953.8165026</v>
      </c>
      <c r="Y46" s="258">
        <f t="shared" si="19"/>
        <v>2579064875.631</v>
      </c>
      <c r="Z46" s="257">
        <f t="shared" si="20"/>
        <v>2738135953.8165026</v>
      </c>
      <c r="AA46" s="257">
        <f t="shared" si="36"/>
        <v>2907018188.0354142</v>
      </c>
      <c r="AB46" s="257"/>
      <c r="AC46" s="32" t="str">
        <f t="shared" si="21"/>
        <v>BERTAHAP</v>
      </c>
      <c r="AD46" s="259">
        <f t="shared" si="22"/>
        <v>0</v>
      </c>
      <c r="AE46" s="260">
        <v>2</v>
      </c>
      <c r="AF46" s="261"/>
      <c r="AG46" s="257" t="e">
        <f>IF(AF46&gt;#REF!,"LB","KR")</f>
        <v>#REF!</v>
      </c>
      <c r="AH46" s="261">
        <f t="shared" si="23"/>
        <v>2370701000</v>
      </c>
      <c r="AI46" s="261">
        <f t="shared" si="23"/>
        <v>2672159000</v>
      </c>
      <c r="AJ46" s="261">
        <f t="shared" si="23"/>
        <v>2836972000</v>
      </c>
      <c r="AK46" s="262">
        <f t="shared" si="23"/>
        <v>3011950000</v>
      </c>
      <c r="AL46" s="262">
        <f t="shared" si="23"/>
        <v>2836972000</v>
      </c>
      <c r="AM46" s="261">
        <f t="shared" si="23"/>
        <v>3011950000</v>
      </c>
      <c r="AN46" s="261">
        <f t="shared" si="23"/>
        <v>3197721000</v>
      </c>
      <c r="AO46" s="15"/>
      <c r="AP46" s="263">
        <v>7</v>
      </c>
      <c r="AQ46" s="264">
        <f t="shared" si="24"/>
        <v>-1748797.3691000007</v>
      </c>
      <c r="AR46" s="265"/>
      <c r="AS46" s="287"/>
      <c r="AT46" s="287"/>
      <c r="AU46" s="287"/>
      <c r="AV46" s="287"/>
      <c r="AW46" s="287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288">
        <f>O69</f>
        <v>29960121.466000002</v>
      </c>
      <c r="BR46" s="15"/>
      <c r="BS46" s="276"/>
      <c r="BT46" s="269"/>
      <c r="BU46" s="269" t="str">
        <f t="shared" si="25"/>
        <v>2BR-15</v>
      </c>
      <c r="BV46" s="270">
        <f t="shared" si="26"/>
        <v>15</v>
      </c>
      <c r="BW46" s="271">
        <f t="shared" si="27"/>
        <v>101</v>
      </c>
      <c r="BX46" s="271">
        <f t="shared" si="27"/>
        <v>90</v>
      </c>
      <c r="BY46" s="272">
        <f t="shared" si="28"/>
        <v>28656276.3959</v>
      </c>
      <c r="BZ46" s="272">
        <f t="shared" si="29"/>
        <v>2370701000</v>
      </c>
      <c r="CA46" s="272">
        <f t="shared" si="29"/>
        <v>2672159000</v>
      </c>
      <c r="CB46" s="272">
        <f t="shared" si="29"/>
        <v>2836972000</v>
      </c>
      <c r="CC46" s="272">
        <f t="shared" si="29"/>
        <v>3011950000</v>
      </c>
      <c r="CD46" s="272">
        <f t="shared" si="30"/>
        <v>3197721000</v>
      </c>
      <c r="CE46" s="15"/>
      <c r="CF46" s="42">
        <f t="shared" si="37"/>
        <v>3007191000</v>
      </c>
      <c r="CG46" s="187">
        <f t="shared" si="37"/>
        <v>3192667000</v>
      </c>
      <c r="CH46" s="43">
        <f t="shared" si="31"/>
        <v>45107865</v>
      </c>
      <c r="CI46" s="43">
        <f t="shared" si="32"/>
        <v>31926670</v>
      </c>
      <c r="CJ46" s="240">
        <f t="shared" si="33"/>
        <v>70924300</v>
      </c>
      <c r="CK46" s="273">
        <f t="shared" si="34"/>
        <v>62748958.333333336</v>
      </c>
    </row>
    <row r="47" spans="1:256">
      <c r="A47" s="3">
        <f t="shared" si="35"/>
        <v>8</v>
      </c>
      <c r="B47" s="522">
        <v>8</v>
      </c>
      <c r="C47" s="250" t="s">
        <v>132</v>
      </c>
      <c r="D47" s="285">
        <v>17</v>
      </c>
      <c r="E47" s="252"/>
      <c r="F47" s="40" t="s">
        <v>67</v>
      </c>
      <c r="G47" s="253">
        <f t="shared" si="3"/>
        <v>85</v>
      </c>
      <c r="H47" s="253">
        <f t="shared" si="4"/>
        <v>74</v>
      </c>
      <c r="I47" s="254">
        <f t="shared" si="5"/>
        <v>26966806</v>
      </c>
      <c r="J47" s="254">
        <f t="shared" si="6"/>
        <v>1</v>
      </c>
      <c r="K47" s="255">
        <f t="shared" si="7"/>
        <v>1.06</v>
      </c>
      <c r="L47" s="256">
        <f t="shared" si="8"/>
        <v>1.0024999999999999</v>
      </c>
      <c r="M47" s="257">
        <f t="shared" si="9"/>
        <v>23946471.762067527</v>
      </c>
      <c r="N47" s="257">
        <f t="shared" si="10"/>
        <v>26991499.752240665</v>
      </c>
      <c r="O47" s="257">
        <f t="shared" si="11"/>
        <v>28656276.3959</v>
      </c>
      <c r="P47" s="257">
        <f t="shared" si="12"/>
        <v>30423732.820183363</v>
      </c>
      <c r="Q47" s="258">
        <f t="shared" si="13"/>
        <v>28656276.3959</v>
      </c>
      <c r="R47" s="257">
        <f t="shared" si="13"/>
        <v>30423732.820183363</v>
      </c>
      <c r="S47" s="257">
        <f t="shared" si="14"/>
        <v>32300202.089282379</v>
      </c>
      <c r="T47" s="257"/>
      <c r="U47" s="257">
        <f t="shared" si="15"/>
        <v>1772038910.392997</v>
      </c>
      <c r="V47" s="257">
        <f t="shared" si="16"/>
        <v>1997370981.6658092</v>
      </c>
      <c r="W47" s="257">
        <f t="shared" si="17"/>
        <v>2120564453.2966001</v>
      </c>
      <c r="X47" s="258">
        <f t="shared" si="18"/>
        <v>2251356228.6935687</v>
      </c>
      <c r="Y47" s="258">
        <f t="shared" si="19"/>
        <v>2120564453.2966001</v>
      </c>
      <c r="Z47" s="257">
        <f t="shared" si="20"/>
        <v>2251356228.6935687</v>
      </c>
      <c r="AA47" s="257">
        <f t="shared" si="36"/>
        <v>2390214954.6068959</v>
      </c>
      <c r="AB47" s="257"/>
      <c r="AC47" s="32" t="str">
        <f t="shared" si="21"/>
        <v>BERTAHAP</v>
      </c>
      <c r="AD47" s="259">
        <f t="shared" si="22"/>
        <v>0</v>
      </c>
      <c r="AE47" s="260">
        <v>2</v>
      </c>
      <c r="AF47" s="261"/>
      <c r="AG47" s="257" t="e">
        <f>IF(AF47&gt;#REF!,"LB","KR")</f>
        <v>#REF!</v>
      </c>
      <c r="AH47" s="261">
        <f t="shared" si="23"/>
        <v>1949243000</v>
      </c>
      <c r="AI47" s="261">
        <f t="shared" si="23"/>
        <v>2197109000</v>
      </c>
      <c r="AJ47" s="261">
        <f t="shared" si="23"/>
        <v>2332621000</v>
      </c>
      <c r="AK47" s="262">
        <f t="shared" si="23"/>
        <v>2476492000</v>
      </c>
      <c r="AL47" s="262">
        <f t="shared" si="23"/>
        <v>2332621000</v>
      </c>
      <c r="AM47" s="261">
        <f t="shared" si="23"/>
        <v>2476492000</v>
      </c>
      <c r="AN47" s="261">
        <f t="shared" si="23"/>
        <v>2629237000</v>
      </c>
      <c r="AO47" s="15"/>
      <c r="AP47" s="263">
        <v>8</v>
      </c>
      <c r="AQ47" s="264">
        <f t="shared" si="24"/>
        <v>-1748797.3691000007</v>
      </c>
      <c r="AR47" s="265"/>
      <c r="AS47" s="287"/>
      <c r="AT47" s="287"/>
      <c r="AU47" s="287"/>
      <c r="AV47" s="287"/>
      <c r="AW47" s="287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289">
        <f>O70</f>
        <v>29124150.48</v>
      </c>
      <c r="BR47" s="15"/>
      <c r="BS47" s="276"/>
      <c r="BT47" s="269"/>
      <c r="BU47" s="269" t="str">
        <f t="shared" si="25"/>
        <v>2BR-17</v>
      </c>
      <c r="BV47" s="270">
        <f t="shared" si="26"/>
        <v>17</v>
      </c>
      <c r="BW47" s="271">
        <f t="shared" si="27"/>
        <v>85</v>
      </c>
      <c r="BX47" s="271">
        <f t="shared" si="27"/>
        <v>74</v>
      </c>
      <c r="BY47" s="272">
        <f t="shared" si="28"/>
        <v>28656276.3959</v>
      </c>
      <c r="BZ47" s="272">
        <f t="shared" si="29"/>
        <v>1949243000</v>
      </c>
      <c r="CA47" s="272">
        <f t="shared" si="29"/>
        <v>2197109000</v>
      </c>
      <c r="CB47" s="272">
        <f t="shared" si="29"/>
        <v>2332621000</v>
      </c>
      <c r="CC47" s="272">
        <f t="shared" si="29"/>
        <v>2476492000</v>
      </c>
      <c r="CD47" s="272">
        <f t="shared" si="30"/>
        <v>2629237000</v>
      </c>
      <c r="CE47" s="15"/>
      <c r="CF47" s="42">
        <f t="shared" si="37"/>
        <v>2472579000</v>
      </c>
      <c r="CG47" s="187">
        <f t="shared" si="37"/>
        <v>2625082000</v>
      </c>
      <c r="CH47" s="43">
        <f t="shared" si="31"/>
        <v>37088685</v>
      </c>
      <c r="CI47" s="43">
        <f t="shared" si="32"/>
        <v>26250820</v>
      </c>
      <c r="CJ47" s="240">
        <f t="shared" si="33"/>
        <v>58315525</v>
      </c>
      <c r="CK47" s="273">
        <f t="shared" si="34"/>
        <v>51593583.333333336</v>
      </c>
    </row>
    <row r="48" spans="1:256">
      <c r="A48" s="3">
        <f t="shared" si="35"/>
        <v>9</v>
      </c>
      <c r="B48" s="522">
        <v>9</v>
      </c>
      <c r="C48" s="250" t="s">
        <v>132</v>
      </c>
      <c r="D48" s="285">
        <v>19</v>
      </c>
      <c r="E48" s="252"/>
      <c r="F48" s="40" t="s">
        <v>78</v>
      </c>
      <c r="G48" s="253">
        <f t="shared" si="3"/>
        <v>138</v>
      </c>
      <c r="H48" s="253">
        <f t="shared" si="4"/>
        <v>120</v>
      </c>
      <c r="I48" s="254">
        <f t="shared" si="5"/>
        <v>26966806</v>
      </c>
      <c r="J48" s="254">
        <f t="shared" si="6"/>
        <v>1</v>
      </c>
      <c r="K48" s="255">
        <f t="shared" si="7"/>
        <v>1.06</v>
      </c>
      <c r="L48" s="256">
        <f t="shared" si="8"/>
        <v>1.0024999999999999</v>
      </c>
      <c r="M48" s="257">
        <f t="shared" si="9"/>
        <v>23946471.762067527</v>
      </c>
      <c r="N48" s="257">
        <f t="shared" si="10"/>
        <v>26991499.752240665</v>
      </c>
      <c r="O48" s="257">
        <f t="shared" si="11"/>
        <v>28656276.3959</v>
      </c>
      <c r="P48" s="257">
        <f t="shared" si="12"/>
        <v>30423732.820183363</v>
      </c>
      <c r="Q48" s="258">
        <f t="shared" si="13"/>
        <v>28656276.3959</v>
      </c>
      <c r="R48" s="257">
        <f t="shared" si="13"/>
        <v>30423732.820183363</v>
      </c>
      <c r="S48" s="257">
        <f t="shared" si="14"/>
        <v>32300202.089282379</v>
      </c>
      <c r="T48" s="257"/>
      <c r="U48" s="257">
        <f t="shared" si="15"/>
        <v>2873576611.448103</v>
      </c>
      <c r="V48" s="257">
        <f t="shared" si="16"/>
        <v>3238979970.2688799</v>
      </c>
      <c r="W48" s="257">
        <f t="shared" si="17"/>
        <v>3438753167.5079999</v>
      </c>
      <c r="X48" s="258">
        <f t="shared" si="18"/>
        <v>3650847938.4220037</v>
      </c>
      <c r="Y48" s="258">
        <f t="shared" si="19"/>
        <v>3438753167.5079999</v>
      </c>
      <c r="Z48" s="257">
        <f t="shared" si="20"/>
        <v>3650847938.4220037</v>
      </c>
      <c r="AA48" s="257">
        <f t="shared" si="36"/>
        <v>3876024250.7138853</v>
      </c>
      <c r="AB48" s="257"/>
      <c r="AC48" s="32" t="str">
        <f t="shared" si="21"/>
        <v>BERTAHAP</v>
      </c>
      <c r="AD48" s="259">
        <f t="shared" si="22"/>
        <v>0</v>
      </c>
      <c r="AE48" s="260">
        <v>2</v>
      </c>
      <c r="AF48" s="261"/>
      <c r="AG48" s="257" t="e">
        <f>IF(AF48&gt;#REF!,"LB","KR")</f>
        <v>#REF!</v>
      </c>
      <c r="AH48" s="261">
        <f t="shared" si="23"/>
        <v>3160935000</v>
      </c>
      <c r="AI48" s="261">
        <f t="shared" si="23"/>
        <v>3562878000</v>
      </c>
      <c r="AJ48" s="261">
        <f t="shared" si="23"/>
        <v>3782629000</v>
      </c>
      <c r="AK48" s="262">
        <f t="shared" si="23"/>
        <v>4015933000</v>
      </c>
      <c r="AL48" s="262">
        <f t="shared" si="23"/>
        <v>3782629000</v>
      </c>
      <c r="AM48" s="261">
        <f t="shared" si="23"/>
        <v>4015933000</v>
      </c>
      <c r="AN48" s="261">
        <f t="shared" si="23"/>
        <v>4263627000</v>
      </c>
      <c r="AO48" s="15"/>
      <c r="AP48" s="263">
        <v>9</v>
      </c>
      <c r="AQ48" s="264">
        <f t="shared" si="24"/>
        <v>-1748797.3691000007</v>
      </c>
      <c r="AR48" s="265"/>
      <c r="AS48" s="266"/>
      <c r="AT48" s="266"/>
      <c r="AU48" s="266"/>
      <c r="AV48" s="290"/>
      <c r="AW48" s="290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291">
        <f>O71</f>
        <v>28584814.360000003</v>
      </c>
      <c r="BR48" s="15"/>
      <c r="BS48" s="276"/>
      <c r="BT48" s="269"/>
      <c r="BU48" s="269" t="str">
        <f t="shared" si="25"/>
        <v>3BR-19</v>
      </c>
      <c r="BV48" s="270">
        <f t="shared" si="26"/>
        <v>19</v>
      </c>
      <c r="BW48" s="271">
        <f t="shared" si="27"/>
        <v>138</v>
      </c>
      <c r="BX48" s="271">
        <f t="shared" si="27"/>
        <v>120</v>
      </c>
      <c r="BY48" s="272">
        <f t="shared" si="28"/>
        <v>28656276.3959</v>
      </c>
      <c r="BZ48" s="272">
        <f t="shared" si="29"/>
        <v>3160935000</v>
      </c>
      <c r="CA48" s="272">
        <f t="shared" si="29"/>
        <v>3562878000</v>
      </c>
      <c r="CB48" s="272">
        <f t="shared" si="29"/>
        <v>3782629000</v>
      </c>
      <c r="CC48" s="272">
        <f t="shared" si="29"/>
        <v>4015933000</v>
      </c>
      <c r="CD48" s="272">
        <f t="shared" si="30"/>
        <v>4263627000</v>
      </c>
      <c r="CE48" s="15"/>
      <c r="CF48" s="42">
        <f t="shared" si="37"/>
        <v>4009587000</v>
      </c>
      <c r="CG48" s="187">
        <f t="shared" si="37"/>
        <v>4256889000</v>
      </c>
      <c r="CH48" s="43">
        <f t="shared" si="31"/>
        <v>60143805</v>
      </c>
      <c r="CI48" s="43">
        <f t="shared" si="32"/>
        <v>42568890</v>
      </c>
      <c r="CJ48" s="240">
        <f t="shared" si="33"/>
        <v>94565725</v>
      </c>
      <c r="CK48" s="273">
        <f t="shared" si="34"/>
        <v>83665270.833333328</v>
      </c>
    </row>
    <row r="49" spans="1:89">
      <c r="A49" s="3">
        <f t="shared" si="35"/>
        <v>10</v>
      </c>
      <c r="B49" s="522">
        <v>10</v>
      </c>
      <c r="C49" s="250" t="s">
        <v>132</v>
      </c>
      <c r="D49" s="285">
        <v>21</v>
      </c>
      <c r="E49" s="252"/>
      <c r="F49" s="40" t="s">
        <v>84</v>
      </c>
      <c r="G49" s="253">
        <f t="shared" si="3"/>
        <v>132</v>
      </c>
      <c r="H49" s="253">
        <f t="shared" si="4"/>
        <v>112</v>
      </c>
      <c r="I49" s="254">
        <f t="shared" si="5"/>
        <v>26966806</v>
      </c>
      <c r="J49" s="254">
        <f t="shared" si="6"/>
        <v>3</v>
      </c>
      <c r="K49" s="255">
        <f t="shared" si="7"/>
        <v>1.1000000000000001</v>
      </c>
      <c r="L49" s="256">
        <f t="shared" si="8"/>
        <v>1.0024999999999999</v>
      </c>
      <c r="M49" s="257">
        <f t="shared" si="9"/>
        <v>24850112.205919132</v>
      </c>
      <c r="N49" s="257">
        <f t="shared" si="10"/>
        <v>28010046.912702579</v>
      </c>
      <c r="O49" s="257">
        <f t="shared" si="11"/>
        <v>29737645.316500001</v>
      </c>
      <c r="P49" s="257">
        <f t="shared" si="12"/>
        <v>31571798.209624246</v>
      </c>
      <c r="Q49" s="258">
        <f t="shared" si="13"/>
        <v>29737645.316500001</v>
      </c>
      <c r="R49" s="257">
        <f t="shared" si="13"/>
        <v>31571798.209624246</v>
      </c>
      <c r="S49" s="257">
        <f t="shared" si="14"/>
        <v>33519077.639821339</v>
      </c>
      <c r="T49" s="257"/>
      <c r="U49" s="257">
        <f t="shared" si="15"/>
        <v>2783212567.0629425</v>
      </c>
      <c r="V49" s="257">
        <f t="shared" si="16"/>
        <v>3137125254.2226887</v>
      </c>
      <c r="W49" s="257">
        <f t="shared" si="17"/>
        <v>3330616275.448</v>
      </c>
      <c r="X49" s="258">
        <f t="shared" si="18"/>
        <v>3536041399.4779158</v>
      </c>
      <c r="Y49" s="258">
        <f t="shared" si="19"/>
        <v>3330616275.448</v>
      </c>
      <c r="Z49" s="257">
        <f t="shared" si="20"/>
        <v>3536041399.4779158</v>
      </c>
      <c r="AA49" s="257">
        <f t="shared" si="36"/>
        <v>3754136695.6599898</v>
      </c>
      <c r="AB49" s="257"/>
      <c r="AC49" s="32" t="str">
        <f t="shared" si="21"/>
        <v>BERTAHAP</v>
      </c>
      <c r="AD49" s="259">
        <f t="shared" si="22"/>
        <v>0</v>
      </c>
      <c r="AE49" s="260">
        <v>2</v>
      </c>
      <c r="AF49" s="261"/>
      <c r="AG49" s="257" t="e">
        <f>IF(AF49&gt;#REF!,"LB","KR")</f>
        <v>#REF!</v>
      </c>
      <c r="AH49" s="261">
        <f t="shared" si="23"/>
        <v>3061534000</v>
      </c>
      <c r="AI49" s="261">
        <f t="shared" si="23"/>
        <v>3450838000</v>
      </c>
      <c r="AJ49" s="261">
        <f t="shared" si="23"/>
        <v>3663678000</v>
      </c>
      <c r="AK49" s="262">
        <f t="shared" si="23"/>
        <v>3889646000</v>
      </c>
      <c r="AL49" s="262">
        <f t="shared" si="23"/>
        <v>3663678000</v>
      </c>
      <c r="AM49" s="261">
        <f t="shared" si="23"/>
        <v>3889646000</v>
      </c>
      <c r="AN49" s="261">
        <f t="shared" si="23"/>
        <v>4129551000</v>
      </c>
      <c r="AO49" s="15"/>
      <c r="AP49" s="263">
        <v>10</v>
      </c>
      <c r="AQ49" s="264">
        <f t="shared" si="24"/>
        <v>-667428.44849999994</v>
      </c>
      <c r="AR49" s="265"/>
      <c r="AS49" s="266"/>
      <c r="AT49" s="266"/>
      <c r="AU49" s="266"/>
      <c r="AV49" s="290"/>
      <c r="AW49" s="290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292">
        <f>O79</f>
        <v>29663486.600000001</v>
      </c>
      <c r="BR49" s="15"/>
      <c r="BS49" s="268">
        <v>3</v>
      </c>
      <c r="BT49" s="269" t="s">
        <v>133</v>
      </c>
      <c r="BU49" s="269" t="str">
        <f t="shared" si="25"/>
        <v>3BR-21</v>
      </c>
      <c r="BV49" s="270">
        <f t="shared" si="26"/>
        <v>21</v>
      </c>
      <c r="BW49" s="271">
        <f t="shared" si="27"/>
        <v>132</v>
      </c>
      <c r="BX49" s="271">
        <f t="shared" si="27"/>
        <v>112</v>
      </c>
      <c r="BY49" s="272">
        <f t="shared" si="28"/>
        <v>29737645.316500001</v>
      </c>
      <c r="BZ49" s="272">
        <f t="shared" si="29"/>
        <v>3061534000</v>
      </c>
      <c r="CA49" s="272">
        <f t="shared" si="29"/>
        <v>3450838000</v>
      </c>
      <c r="CB49" s="272">
        <f t="shared" si="29"/>
        <v>3663678000</v>
      </c>
      <c r="CC49" s="272">
        <f t="shared" si="29"/>
        <v>3889646000</v>
      </c>
      <c r="CD49" s="272">
        <f t="shared" si="30"/>
        <v>4129551000</v>
      </c>
      <c r="CE49" s="15">
        <v>2</v>
      </c>
      <c r="CF49" s="42">
        <f t="shared" si="37"/>
        <v>3883499000</v>
      </c>
      <c r="CG49" s="187">
        <f t="shared" si="37"/>
        <v>4123025000</v>
      </c>
      <c r="CH49" s="43">
        <f t="shared" si="31"/>
        <v>58252485</v>
      </c>
      <c r="CI49" s="43">
        <f t="shared" si="32"/>
        <v>41230250</v>
      </c>
      <c r="CJ49" s="240">
        <f t="shared" si="33"/>
        <v>91591950</v>
      </c>
      <c r="CK49" s="273">
        <f t="shared" si="34"/>
        <v>81034291.666666672</v>
      </c>
    </row>
    <row r="50" spans="1:89">
      <c r="A50" s="3">
        <f t="shared" si="35"/>
        <v>11</v>
      </c>
      <c r="B50" s="522">
        <v>1</v>
      </c>
      <c r="C50" s="250" t="s">
        <v>134</v>
      </c>
      <c r="D50" s="251" t="s">
        <v>19</v>
      </c>
      <c r="E50" s="252"/>
      <c r="F50" s="40" t="s">
        <v>72</v>
      </c>
      <c r="G50" s="253">
        <f t="shared" si="3"/>
        <v>175</v>
      </c>
      <c r="H50" s="253">
        <f t="shared" si="4"/>
        <v>156</v>
      </c>
      <c r="I50" s="254">
        <f t="shared" si="5"/>
        <v>26966806</v>
      </c>
      <c r="J50" s="254">
        <f t="shared" si="6"/>
        <v>5</v>
      </c>
      <c r="K50" s="255">
        <f t="shared" si="7"/>
        <v>1.08</v>
      </c>
      <c r="L50" s="256">
        <f t="shared" si="8"/>
        <v>1.0024999999999999</v>
      </c>
      <c r="M50" s="257">
        <f t="shared" si="9"/>
        <v>24398291.983993329</v>
      </c>
      <c r="N50" s="257">
        <f t="shared" si="10"/>
        <v>27500773.33247162</v>
      </c>
      <c r="O50" s="257">
        <f t="shared" si="11"/>
        <v>29196960.856199998</v>
      </c>
      <c r="P50" s="257">
        <f t="shared" si="12"/>
        <v>30997765.514903802</v>
      </c>
      <c r="Q50" s="258">
        <f t="shared" si="13"/>
        <v>29196960.856199998</v>
      </c>
      <c r="R50" s="257">
        <f t="shared" si="13"/>
        <v>30997765.514903802</v>
      </c>
      <c r="S50" s="257">
        <f t="shared" si="14"/>
        <v>32909639.864551857</v>
      </c>
      <c r="T50" s="257"/>
      <c r="U50" s="257">
        <f t="shared" si="15"/>
        <v>3806133549.5029593</v>
      </c>
      <c r="V50" s="257">
        <f t="shared" si="16"/>
        <v>4290120639.8655729</v>
      </c>
      <c r="W50" s="257">
        <f t="shared" si="17"/>
        <v>4554725893.5671997</v>
      </c>
      <c r="X50" s="258">
        <f t="shared" si="18"/>
        <v>4835651420.3249931</v>
      </c>
      <c r="Y50" s="258">
        <f t="shared" si="19"/>
        <v>4554725893.5671997</v>
      </c>
      <c r="Z50" s="257">
        <f t="shared" si="20"/>
        <v>4835651420.3249931</v>
      </c>
      <c r="AA50" s="257">
        <f t="shared" si="36"/>
        <v>5133903818.8700895</v>
      </c>
      <c r="AB50" s="257"/>
      <c r="AC50" s="32" t="str">
        <f t="shared" si="21"/>
        <v>BERTAHAP</v>
      </c>
      <c r="AD50" s="259">
        <f t="shared" si="22"/>
        <v>0</v>
      </c>
      <c r="AE50" s="260">
        <v>2</v>
      </c>
      <c r="AF50" s="261"/>
      <c r="AG50" s="257" t="e">
        <f>IF(AF50&gt;#REF!,"LB","KR")</f>
        <v>#REF!</v>
      </c>
      <c r="AH50" s="261">
        <f t="shared" si="23"/>
        <v>4186747000</v>
      </c>
      <c r="AI50" s="261">
        <f t="shared" si="23"/>
        <v>4719133000</v>
      </c>
      <c r="AJ50" s="261">
        <f t="shared" si="23"/>
        <v>5010199000</v>
      </c>
      <c r="AK50" s="262">
        <f t="shared" si="23"/>
        <v>5319217000</v>
      </c>
      <c r="AL50" s="262">
        <f t="shared" si="23"/>
        <v>5010199000</v>
      </c>
      <c r="AM50" s="261">
        <f t="shared" si="23"/>
        <v>5319217000</v>
      </c>
      <c r="AN50" s="261">
        <f t="shared" si="23"/>
        <v>5647295000</v>
      </c>
      <c r="AO50" s="15"/>
      <c r="AP50" s="263">
        <v>11</v>
      </c>
      <c r="AQ50" s="264">
        <f t="shared" si="24"/>
        <v>-1208112.9088000022</v>
      </c>
      <c r="AR50" s="265"/>
      <c r="AS50" s="266"/>
      <c r="AT50" s="266"/>
      <c r="AU50" s="266"/>
      <c r="AV50" s="290"/>
      <c r="AW50" s="290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293">
        <f>O93</f>
        <v>28584814.360000003</v>
      </c>
      <c r="BR50" s="15"/>
      <c r="BS50" s="268">
        <v>4</v>
      </c>
      <c r="BT50" s="269" t="s">
        <v>135</v>
      </c>
      <c r="BU50" s="269" t="str">
        <f>F60</f>
        <v>3BR-1</v>
      </c>
      <c r="BV50" s="270" t="str">
        <f>D60</f>
        <v>01</v>
      </c>
      <c r="BW50" s="271">
        <f>G60</f>
        <v>175</v>
      </c>
      <c r="BX50" s="271">
        <f>H60</f>
        <v>156</v>
      </c>
      <c r="BY50" s="272">
        <f>O60</f>
        <v>29415391.9848</v>
      </c>
      <c r="BZ50" s="272">
        <f>AH60</f>
        <v>4218070000</v>
      </c>
      <c r="CA50" s="272">
        <f>AI60</f>
        <v>4754438000</v>
      </c>
      <c r="CB50" s="272">
        <f>AJ60</f>
        <v>5047682000</v>
      </c>
      <c r="CC50" s="272">
        <f>AK60</f>
        <v>5359012000</v>
      </c>
      <c r="CD50" s="272">
        <f>AN60</f>
        <v>5689544000</v>
      </c>
      <c r="CE50" s="15">
        <v>8</v>
      </c>
      <c r="CF50" s="42">
        <f t="shared" si="37"/>
        <v>5310811000</v>
      </c>
      <c r="CG50" s="187">
        <f t="shared" si="37"/>
        <v>5638371000</v>
      </c>
      <c r="CH50" s="43">
        <f t="shared" si="31"/>
        <v>79662165</v>
      </c>
      <c r="CI50" s="43">
        <f t="shared" si="32"/>
        <v>56383710</v>
      </c>
      <c r="CJ50" s="240">
        <f t="shared" si="33"/>
        <v>125254975</v>
      </c>
      <c r="CK50" s="273">
        <f t="shared" si="34"/>
        <v>110817020.83333333</v>
      </c>
    </row>
    <row r="51" spans="1:89">
      <c r="A51" s="3">
        <f t="shared" si="35"/>
        <v>12</v>
      </c>
      <c r="B51" s="522">
        <v>2</v>
      </c>
      <c r="C51" s="250" t="s">
        <v>134</v>
      </c>
      <c r="D51" s="251" t="s">
        <v>29</v>
      </c>
      <c r="E51" s="252"/>
      <c r="F51" s="40" t="s">
        <v>74</v>
      </c>
      <c r="G51" s="253">
        <f t="shared" si="3"/>
        <v>85</v>
      </c>
      <c r="H51" s="253">
        <f t="shared" si="4"/>
        <v>74</v>
      </c>
      <c r="I51" s="254">
        <f t="shared" si="5"/>
        <v>26966806</v>
      </c>
      <c r="J51" s="254">
        <f t="shared" si="6"/>
        <v>1</v>
      </c>
      <c r="K51" s="255">
        <f t="shared" si="7"/>
        <v>1.06</v>
      </c>
      <c r="L51" s="256">
        <f t="shared" si="8"/>
        <v>1.0024999999999999</v>
      </c>
      <c r="M51" s="257">
        <f t="shared" si="9"/>
        <v>23946471.762067527</v>
      </c>
      <c r="N51" s="257">
        <f t="shared" si="10"/>
        <v>26991499.752240665</v>
      </c>
      <c r="O51" s="257">
        <f t="shared" si="11"/>
        <v>28656276.3959</v>
      </c>
      <c r="P51" s="257">
        <f t="shared" si="12"/>
        <v>30423732.820183363</v>
      </c>
      <c r="Q51" s="258">
        <f t="shared" si="13"/>
        <v>28656276.3959</v>
      </c>
      <c r="R51" s="257">
        <f t="shared" si="13"/>
        <v>30423732.820183363</v>
      </c>
      <c r="S51" s="257">
        <f t="shared" si="14"/>
        <v>32300202.089282379</v>
      </c>
      <c r="T51" s="257"/>
      <c r="U51" s="257">
        <f t="shared" si="15"/>
        <v>1772038910.392997</v>
      </c>
      <c r="V51" s="257">
        <f t="shared" si="16"/>
        <v>1997370981.6658092</v>
      </c>
      <c r="W51" s="257">
        <f t="shared" si="17"/>
        <v>2120564453.2966001</v>
      </c>
      <c r="X51" s="258">
        <f t="shared" si="18"/>
        <v>2251356228.6935687</v>
      </c>
      <c r="Y51" s="258">
        <f t="shared" si="19"/>
        <v>2120564453.2966001</v>
      </c>
      <c r="Z51" s="257">
        <f t="shared" si="20"/>
        <v>2251356228.6935687</v>
      </c>
      <c r="AA51" s="257">
        <f t="shared" si="36"/>
        <v>2390214954.6068959</v>
      </c>
      <c r="AB51" s="257"/>
      <c r="AC51" s="32" t="str">
        <f t="shared" si="21"/>
        <v>BERTAHAP</v>
      </c>
      <c r="AD51" s="259">
        <f t="shared" si="22"/>
        <v>0</v>
      </c>
      <c r="AE51" s="260">
        <v>2</v>
      </c>
      <c r="AF51" s="261"/>
      <c r="AG51" s="257" t="e">
        <f>IF(AF51&gt;#REF!,"LB","KR")</f>
        <v>#REF!</v>
      </c>
      <c r="AH51" s="261">
        <f t="shared" si="23"/>
        <v>1949243000</v>
      </c>
      <c r="AI51" s="261">
        <f t="shared" si="23"/>
        <v>2197109000</v>
      </c>
      <c r="AJ51" s="261">
        <f t="shared" si="23"/>
        <v>2332621000</v>
      </c>
      <c r="AK51" s="262">
        <f t="shared" si="23"/>
        <v>2476492000</v>
      </c>
      <c r="AL51" s="262">
        <f t="shared" si="23"/>
        <v>2332621000</v>
      </c>
      <c r="AM51" s="261">
        <f t="shared" si="23"/>
        <v>2476492000</v>
      </c>
      <c r="AN51" s="261">
        <f t="shared" si="23"/>
        <v>2629237000</v>
      </c>
      <c r="AO51" s="15"/>
      <c r="AP51" s="263">
        <v>12</v>
      </c>
      <c r="AQ51" s="264">
        <f t="shared" si="24"/>
        <v>-1748797.3691000007</v>
      </c>
      <c r="AR51" s="265"/>
      <c r="AS51" s="266"/>
      <c r="AT51" s="266"/>
      <c r="AU51" s="266"/>
      <c r="AV51" s="290"/>
      <c r="AW51" s="290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294">
        <f>O116</f>
        <v>28870662.503600005</v>
      </c>
      <c r="BR51" s="15"/>
      <c r="BS51" s="276"/>
      <c r="BT51" s="269" t="s">
        <v>136</v>
      </c>
      <c r="BU51" s="269"/>
      <c r="BV51" s="270"/>
      <c r="BW51" s="271"/>
      <c r="BX51" s="271"/>
      <c r="BY51" s="272"/>
      <c r="BZ51" s="272"/>
      <c r="CA51" s="272"/>
      <c r="CB51" s="272"/>
      <c r="CC51" s="272"/>
      <c r="CD51" s="272"/>
      <c r="CE51" s="15"/>
      <c r="CF51" s="42">
        <f t="shared" si="37"/>
        <v>2472579000</v>
      </c>
      <c r="CG51" s="187">
        <f t="shared" si="37"/>
        <v>2625082000</v>
      </c>
      <c r="CH51" s="43">
        <f t="shared" si="31"/>
        <v>37088685</v>
      </c>
      <c r="CI51" s="43">
        <f t="shared" si="32"/>
        <v>26250820</v>
      </c>
      <c r="CJ51" s="240">
        <f t="shared" si="33"/>
        <v>58315525</v>
      </c>
      <c r="CK51" s="273">
        <f t="shared" si="34"/>
        <v>51593583.333333336</v>
      </c>
    </row>
    <row r="52" spans="1:89">
      <c r="A52" s="3">
        <f t="shared" si="35"/>
        <v>13</v>
      </c>
      <c r="B52" s="522">
        <v>3</v>
      </c>
      <c r="C52" s="250" t="s">
        <v>134</v>
      </c>
      <c r="D52" s="251" t="s">
        <v>32</v>
      </c>
      <c r="E52" s="252"/>
      <c r="F52" s="40" t="s">
        <v>56</v>
      </c>
      <c r="G52" s="253">
        <f t="shared" si="3"/>
        <v>85</v>
      </c>
      <c r="H52" s="253">
        <f t="shared" si="4"/>
        <v>74</v>
      </c>
      <c r="I52" s="254">
        <f t="shared" si="5"/>
        <v>26966806</v>
      </c>
      <c r="J52" s="254">
        <f t="shared" si="6"/>
        <v>1</v>
      </c>
      <c r="K52" s="255">
        <f t="shared" si="7"/>
        <v>1.06</v>
      </c>
      <c r="L52" s="256">
        <f t="shared" si="8"/>
        <v>1.0024999999999999</v>
      </c>
      <c r="M52" s="257">
        <f t="shared" si="9"/>
        <v>23946471.762067527</v>
      </c>
      <c r="N52" s="257">
        <f t="shared" si="10"/>
        <v>26991499.752240665</v>
      </c>
      <c r="O52" s="257">
        <f t="shared" si="11"/>
        <v>28656276.3959</v>
      </c>
      <c r="P52" s="257">
        <f t="shared" si="12"/>
        <v>30423732.820183363</v>
      </c>
      <c r="Q52" s="258">
        <f t="shared" si="13"/>
        <v>28656276.3959</v>
      </c>
      <c r="R52" s="257">
        <f t="shared" si="13"/>
        <v>30423732.820183363</v>
      </c>
      <c r="S52" s="257">
        <f t="shared" si="14"/>
        <v>32300202.089282379</v>
      </c>
      <c r="T52" s="257"/>
      <c r="U52" s="257">
        <f t="shared" si="15"/>
        <v>1772038910.392997</v>
      </c>
      <c r="V52" s="257">
        <f t="shared" si="16"/>
        <v>1997370981.6658092</v>
      </c>
      <c r="W52" s="257">
        <f t="shared" si="17"/>
        <v>2120564453.2966001</v>
      </c>
      <c r="X52" s="258">
        <f t="shared" si="18"/>
        <v>2251356228.6935687</v>
      </c>
      <c r="Y52" s="258">
        <f t="shared" si="19"/>
        <v>2120564453.2966001</v>
      </c>
      <c r="Z52" s="257">
        <f t="shared" si="20"/>
        <v>2251356228.6935687</v>
      </c>
      <c r="AA52" s="257">
        <f t="shared" si="36"/>
        <v>2390214954.6068959</v>
      </c>
      <c r="AB52" s="257"/>
      <c r="AC52" s="32" t="str">
        <f t="shared" si="21"/>
        <v>BERTAHAP</v>
      </c>
      <c r="AD52" s="259">
        <f t="shared" si="22"/>
        <v>0</v>
      </c>
      <c r="AE52" s="260">
        <v>2</v>
      </c>
      <c r="AF52" s="261"/>
      <c r="AG52" s="257" t="e">
        <f>IF(AF52&gt;#REF!,"LB","KR")</f>
        <v>#REF!</v>
      </c>
      <c r="AH52" s="261">
        <f t="shared" si="23"/>
        <v>1949243000</v>
      </c>
      <c r="AI52" s="261">
        <f t="shared" si="23"/>
        <v>2197109000</v>
      </c>
      <c r="AJ52" s="261">
        <f t="shared" si="23"/>
        <v>2332621000</v>
      </c>
      <c r="AK52" s="262">
        <f t="shared" si="23"/>
        <v>2476492000</v>
      </c>
      <c r="AL52" s="262">
        <f t="shared" si="23"/>
        <v>2332621000</v>
      </c>
      <c r="AM52" s="261">
        <f t="shared" si="23"/>
        <v>2476492000</v>
      </c>
      <c r="AN52" s="261">
        <f t="shared" si="23"/>
        <v>2629237000</v>
      </c>
      <c r="AO52" s="15"/>
      <c r="AP52" s="263">
        <v>13</v>
      </c>
      <c r="AQ52" s="264">
        <f t="shared" si="24"/>
        <v>-1748797.3691000007</v>
      </c>
      <c r="AR52" s="265"/>
      <c r="AS52" s="266"/>
      <c r="AT52" s="266"/>
      <c r="AU52" s="266"/>
      <c r="AV52" s="290"/>
      <c r="AW52" s="290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295">
        <f>O124</f>
        <v>29706633.489600003</v>
      </c>
      <c r="BR52" s="15"/>
      <c r="BS52" s="268">
        <v>5</v>
      </c>
      <c r="BT52" s="296" t="s">
        <v>137</v>
      </c>
      <c r="BU52" s="269" t="str">
        <f>F61</f>
        <v>2BR-3</v>
      </c>
      <c r="BV52" s="270" t="str">
        <f>D61</f>
        <v>03</v>
      </c>
      <c r="BW52" s="271">
        <f t="shared" ref="BW52:BX56" si="38">G61</f>
        <v>85</v>
      </c>
      <c r="BX52" s="271">
        <f t="shared" si="38"/>
        <v>74</v>
      </c>
      <c r="BY52" s="272">
        <f>O61</f>
        <v>28870662.503600005</v>
      </c>
      <c r="BZ52" s="272">
        <f t="shared" ref="BZ52:CC56" si="39">AH61</f>
        <v>1963826000</v>
      </c>
      <c r="CA52" s="272">
        <f t="shared" si="39"/>
        <v>2213546000</v>
      </c>
      <c r="CB52" s="272">
        <f t="shared" si="39"/>
        <v>2350072000</v>
      </c>
      <c r="CC52" s="272">
        <f t="shared" si="39"/>
        <v>2495020000</v>
      </c>
      <c r="CD52" s="272">
        <f>AN61</f>
        <v>2648907000</v>
      </c>
      <c r="CE52" s="15">
        <v>6</v>
      </c>
      <c r="CF52" s="42">
        <f t="shared" si="37"/>
        <v>2472579000</v>
      </c>
      <c r="CG52" s="187">
        <f t="shared" si="37"/>
        <v>2625082000</v>
      </c>
      <c r="CH52" s="43">
        <f t="shared" si="31"/>
        <v>37088685</v>
      </c>
      <c r="CI52" s="43">
        <f t="shared" si="32"/>
        <v>26250820</v>
      </c>
      <c r="CJ52" s="240">
        <f t="shared" si="33"/>
        <v>58315525</v>
      </c>
      <c r="CK52" s="273">
        <f t="shared" si="34"/>
        <v>51593583.333333336</v>
      </c>
    </row>
    <row r="53" spans="1:89">
      <c r="A53" s="3">
        <f t="shared" si="35"/>
        <v>14</v>
      </c>
      <c r="B53" s="522">
        <v>4</v>
      </c>
      <c r="C53" s="250" t="s">
        <v>134</v>
      </c>
      <c r="D53" s="251" t="s">
        <v>38</v>
      </c>
      <c r="E53" s="252"/>
      <c r="F53" s="40" t="s">
        <v>58</v>
      </c>
      <c r="G53" s="253">
        <f t="shared" si="3"/>
        <v>101</v>
      </c>
      <c r="H53" s="253">
        <f t="shared" si="4"/>
        <v>90</v>
      </c>
      <c r="I53" s="254">
        <f t="shared" si="5"/>
        <v>26966806</v>
      </c>
      <c r="J53" s="254">
        <f t="shared" si="6"/>
        <v>1</v>
      </c>
      <c r="K53" s="255">
        <f t="shared" si="7"/>
        <v>1.06</v>
      </c>
      <c r="L53" s="256">
        <f t="shared" si="8"/>
        <v>1.0024999999999999</v>
      </c>
      <c r="M53" s="257">
        <f t="shared" si="9"/>
        <v>23946471.762067527</v>
      </c>
      <c r="N53" s="257">
        <f t="shared" si="10"/>
        <v>26991499.752240665</v>
      </c>
      <c r="O53" s="257">
        <f t="shared" si="11"/>
        <v>28656276.3959</v>
      </c>
      <c r="P53" s="257">
        <f t="shared" si="12"/>
        <v>30423732.820183363</v>
      </c>
      <c r="Q53" s="258">
        <f t="shared" si="13"/>
        <v>28656276.3959</v>
      </c>
      <c r="R53" s="257">
        <f t="shared" si="13"/>
        <v>30423732.820183363</v>
      </c>
      <c r="S53" s="257">
        <f t="shared" si="14"/>
        <v>32300202.089282379</v>
      </c>
      <c r="T53" s="257"/>
      <c r="U53" s="257">
        <f t="shared" si="15"/>
        <v>2155182458.5860772</v>
      </c>
      <c r="V53" s="257">
        <f t="shared" si="16"/>
        <v>2429234977.7016597</v>
      </c>
      <c r="W53" s="257">
        <f t="shared" si="17"/>
        <v>2579064875.631</v>
      </c>
      <c r="X53" s="258">
        <f t="shared" si="18"/>
        <v>2738135953.8165026</v>
      </c>
      <c r="Y53" s="258">
        <f t="shared" si="19"/>
        <v>2579064875.631</v>
      </c>
      <c r="Z53" s="257">
        <f t="shared" si="20"/>
        <v>2738135953.8165026</v>
      </c>
      <c r="AA53" s="257">
        <f t="shared" si="36"/>
        <v>2907018188.0354142</v>
      </c>
      <c r="AB53" s="257"/>
      <c r="AC53" s="32" t="str">
        <f t="shared" si="21"/>
        <v>BERTAHAP</v>
      </c>
      <c r="AD53" s="259">
        <f t="shared" si="22"/>
        <v>0</v>
      </c>
      <c r="AE53" s="260">
        <v>2</v>
      </c>
      <c r="AF53" s="261"/>
      <c r="AG53" s="257" t="e">
        <f>IF(AF53&gt;#REF!,"LB","KR")</f>
        <v>#REF!</v>
      </c>
      <c r="AH53" s="261">
        <f t="shared" si="23"/>
        <v>2370701000</v>
      </c>
      <c r="AI53" s="261">
        <f t="shared" si="23"/>
        <v>2672159000</v>
      </c>
      <c r="AJ53" s="261">
        <f t="shared" si="23"/>
        <v>2836972000</v>
      </c>
      <c r="AK53" s="262">
        <f t="shared" si="23"/>
        <v>3011950000</v>
      </c>
      <c r="AL53" s="262">
        <f t="shared" si="23"/>
        <v>2836972000</v>
      </c>
      <c r="AM53" s="261">
        <f t="shared" si="23"/>
        <v>3011950000</v>
      </c>
      <c r="AN53" s="261">
        <f t="shared" si="23"/>
        <v>3197721000</v>
      </c>
      <c r="AO53" s="15"/>
      <c r="AP53" s="263">
        <v>14</v>
      </c>
      <c r="AQ53" s="264">
        <f t="shared" si="24"/>
        <v>-1748797.3691000007</v>
      </c>
      <c r="AR53" s="297"/>
      <c r="AS53" s="266"/>
      <c r="AT53" s="266"/>
      <c r="AU53" s="266"/>
      <c r="AV53" s="290"/>
      <c r="AW53" s="290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298">
        <f>O131</f>
        <v>30256756.332000002</v>
      </c>
      <c r="BR53" s="15"/>
      <c r="BS53" s="268"/>
      <c r="BT53" s="269"/>
      <c r="BU53" s="269" t="str">
        <f>F62</f>
        <v>2BR-5</v>
      </c>
      <c r="BV53" s="270" t="str">
        <f>D62</f>
        <v>05</v>
      </c>
      <c r="BW53" s="271">
        <f t="shared" si="38"/>
        <v>85</v>
      </c>
      <c r="BX53" s="271">
        <f t="shared" si="38"/>
        <v>74</v>
      </c>
      <c r="BY53" s="272">
        <f>O62</f>
        <v>28870662.503600005</v>
      </c>
      <c r="BZ53" s="272">
        <f t="shared" si="39"/>
        <v>1963826000</v>
      </c>
      <c r="CA53" s="272">
        <f t="shared" si="39"/>
        <v>2213546000</v>
      </c>
      <c r="CB53" s="272">
        <f t="shared" si="39"/>
        <v>2350072000</v>
      </c>
      <c r="CC53" s="272">
        <f t="shared" si="39"/>
        <v>2495020000</v>
      </c>
      <c r="CD53" s="272">
        <f>AN62</f>
        <v>2648907000</v>
      </c>
      <c r="CE53" s="15"/>
      <c r="CF53" s="42">
        <f t="shared" si="37"/>
        <v>3007191000</v>
      </c>
      <c r="CG53" s="187">
        <f t="shared" si="37"/>
        <v>3192667000</v>
      </c>
      <c r="CH53" s="43">
        <f t="shared" si="31"/>
        <v>45107865</v>
      </c>
      <c r="CI53" s="43">
        <f t="shared" si="32"/>
        <v>31926670</v>
      </c>
      <c r="CJ53" s="240">
        <f t="shared" si="33"/>
        <v>70924300</v>
      </c>
      <c r="CK53" s="273">
        <f t="shared" si="34"/>
        <v>62748958.333333336</v>
      </c>
    </row>
    <row r="54" spans="1:89">
      <c r="A54" s="3">
        <f t="shared" si="35"/>
        <v>15</v>
      </c>
      <c r="B54" s="522">
        <v>5</v>
      </c>
      <c r="C54" s="250" t="s">
        <v>134</v>
      </c>
      <c r="D54" s="251" t="s">
        <v>44</v>
      </c>
      <c r="E54" s="252"/>
      <c r="F54" s="40" t="s">
        <v>60</v>
      </c>
      <c r="G54" s="253">
        <f t="shared" si="3"/>
        <v>101</v>
      </c>
      <c r="H54" s="253">
        <f t="shared" si="4"/>
        <v>90</v>
      </c>
      <c r="I54" s="254">
        <f t="shared" si="5"/>
        <v>26966806</v>
      </c>
      <c r="J54" s="254">
        <f t="shared" si="6"/>
        <v>1</v>
      </c>
      <c r="K54" s="255">
        <f t="shared" si="7"/>
        <v>1.06</v>
      </c>
      <c r="L54" s="256">
        <f t="shared" si="8"/>
        <v>1.0024999999999999</v>
      </c>
      <c r="M54" s="257">
        <f t="shared" si="9"/>
        <v>23946471.762067527</v>
      </c>
      <c r="N54" s="257">
        <f t="shared" si="10"/>
        <v>26991499.752240665</v>
      </c>
      <c r="O54" s="257">
        <f t="shared" si="11"/>
        <v>28656276.3959</v>
      </c>
      <c r="P54" s="257">
        <f t="shared" si="12"/>
        <v>30423732.820183363</v>
      </c>
      <c r="Q54" s="258">
        <f t="shared" si="13"/>
        <v>28656276.3959</v>
      </c>
      <c r="R54" s="257">
        <f t="shared" si="13"/>
        <v>30423732.820183363</v>
      </c>
      <c r="S54" s="257">
        <f t="shared" si="14"/>
        <v>32300202.089282379</v>
      </c>
      <c r="T54" s="257"/>
      <c r="U54" s="257">
        <f t="shared" si="15"/>
        <v>2155182458.5860772</v>
      </c>
      <c r="V54" s="257">
        <f t="shared" si="16"/>
        <v>2429234977.7016597</v>
      </c>
      <c r="W54" s="257">
        <f t="shared" si="17"/>
        <v>2579064875.631</v>
      </c>
      <c r="X54" s="258">
        <f t="shared" si="18"/>
        <v>2738135953.8165026</v>
      </c>
      <c r="Y54" s="258">
        <f t="shared" si="19"/>
        <v>2579064875.631</v>
      </c>
      <c r="Z54" s="257">
        <f t="shared" si="20"/>
        <v>2738135953.8165026</v>
      </c>
      <c r="AA54" s="257">
        <f t="shared" si="36"/>
        <v>2907018188.0354142</v>
      </c>
      <c r="AB54" s="257"/>
      <c r="AC54" s="32" t="str">
        <f t="shared" si="21"/>
        <v>BERTAHAP</v>
      </c>
      <c r="AD54" s="259">
        <f t="shared" si="22"/>
        <v>0</v>
      </c>
      <c r="AE54" s="260">
        <v>2</v>
      </c>
      <c r="AF54" s="261"/>
      <c r="AG54" s="257" t="e">
        <f>IF(AF54&gt;#REF!,"LB","KR")</f>
        <v>#REF!</v>
      </c>
      <c r="AH54" s="261">
        <f t="shared" si="23"/>
        <v>2370701000</v>
      </c>
      <c r="AI54" s="261">
        <f t="shared" si="23"/>
        <v>2672159000</v>
      </c>
      <c r="AJ54" s="261">
        <f t="shared" si="23"/>
        <v>2836972000</v>
      </c>
      <c r="AK54" s="262">
        <f t="shared" si="23"/>
        <v>3011950000</v>
      </c>
      <c r="AL54" s="262">
        <f t="shared" si="23"/>
        <v>2836972000</v>
      </c>
      <c r="AM54" s="261">
        <f t="shared" si="23"/>
        <v>3011950000</v>
      </c>
      <c r="AN54" s="261">
        <f t="shared" si="23"/>
        <v>3197721000</v>
      </c>
      <c r="AO54" s="15"/>
      <c r="AP54" s="263">
        <v>15</v>
      </c>
      <c r="AQ54" s="264">
        <f t="shared" si="24"/>
        <v>-1748797.3691000007</v>
      </c>
      <c r="AR54" s="297"/>
      <c r="AS54" s="266"/>
      <c r="AT54" s="266"/>
      <c r="AU54" s="266"/>
      <c r="AV54" s="290"/>
      <c r="AW54" s="290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299">
        <f>O133</f>
        <v>28870662.503600005</v>
      </c>
      <c r="BR54" s="15"/>
      <c r="BS54" s="268"/>
      <c r="BT54" s="269"/>
      <c r="BU54" s="269" t="str">
        <f>F63</f>
        <v>2BR-7</v>
      </c>
      <c r="BV54" s="270" t="str">
        <f>D63</f>
        <v>07</v>
      </c>
      <c r="BW54" s="271">
        <f t="shared" si="38"/>
        <v>101</v>
      </c>
      <c r="BX54" s="271">
        <f t="shared" si="38"/>
        <v>90</v>
      </c>
      <c r="BY54" s="272">
        <f>O63</f>
        <v>28870662.503600005</v>
      </c>
      <c r="BZ54" s="272">
        <f t="shared" si="39"/>
        <v>2388437000</v>
      </c>
      <c r="CA54" s="272">
        <f t="shared" si="39"/>
        <v>2692150000</v>
      </c>
      <c r="CB54" s="272">
        <f t="shared" si="39"/>
        <v>2858196000</v>
      </c>
      <c r="CC54" s="272">
        <f t="shared" si="39"/>
        <v>3034483000</v>
      </c>
      <c r="CD54" s="272">
        <f>AN63</f>
        <v>3221644000</v>
      </c>
      <c r="CE54" s="15"/>
      <c r="CF54" s="42">
        <f t="shared" si="37"/>
        <v>3007191000</v>
      </c>
      <c r="CG54" s="187">
        <f t="shared" si="37"/>
        <v>3192667000</v>
      </c>
      <c r="CH54" s="43">
        <f t="shared" si="31"/>
        <v>45107865</v>
      </c>
      <c r="CI54" s="43">
        <f t="shared" si="32"/>
        <v>31926670</v>
      </c>
      <c r="CJ54" s="240">
        <f t="shared" si="33"/>
        <v>70924300</v>
      </c>
      <c r="CK54" s="273">
        <f t="shared" si="34"/>
        <v>62748958.333333336</v>
      </c>
    </row>
    <row r="55" spans="1:89">
      <c r="A55" s="3">
        <f t="shared" si="35"/>
        <v>16</v>
      </c>
      <c r="B55" s="522">
        <v>6</v>
      </c>
      <c r="C55" s="250" t="s">
        <v>134</v>
      </c>
      <c r="D55" s="285">
        <v>11</v>
      </c>
      <c r="E55" s="252"/>
      <c r="F55" s="40" t="s">
        <v>62</v>
      </c>
      <c r="G55" s="253">
        <f t="shared" si="3"/>
        <v>101</v>
      </c>
      <c r="H55" s="253">
        <f t="shared" si="4"/>
        <v>90</v>
      </c>
      <c r="I55" s="254">
        <f t="shared" si="5"/>
        <v>26966806</v>
      </c>
      <c r="J55" s="254">
        <f t="shared" si="6"/>
        <v>1</v>
      </c>
      <c r="K55" s="255">
        <f t="shared" si="7"/>
        <v>1.06</v>
      </c>
      <c r="L55" s="256">
        <f t="shared" si="8"/>
        <v>1.0024999999999999</v>
      </c>
      <c r="M55" s="257">
        <f t="shared" si="9"/>
        <v>23946471.762067527</v>
      </c>
      <c r="N55" s="257">
        <f t="shared" si="10"/>
        <v>26991499.752240665</v>
      </c>
      <c r="O55" s="257">
        <f t="shared" si="11"/>
        <v>28656276.3959</v>
      </c>
      <c r="P55" s="257">
        <f t="shared" si="12"/>
        <v>30423732.820183363</v>
      </c>
      <c r="Q55" s="258">
        <f t="shared" si="13"/>
        <v>28656276.3959</v>
      </c>
      <c r="R55" s="257">
        <f t="shared" si="13"/>
        <v>30423732.820183363</v>
      </c>
      <c r="S55" s="257">
        <f t="shared" si="14"/>
        <v>32300202.089282379</v>
      </c>
      <c r="T55" s="257"/>
      <c r="U55" s="257">
        <f t="shared" si="15"/>
        <v>2155182458.5860772</v>
      </c>
      <c r="V55" s="257">
        <f t="shared" si="16"/>
        <v>2429234977.7016597</v>
      </c>
      <c r="W55" s="257">
        <f t="shared" si="17"/>
        <v>2579064875.631</v>
      </c>
      <c r="X55" s="258">
        <f t="shared" si="18"/>
        <v>2738135953.8165026</v>
      </c>
      <c r="Y55" s="258">
        <f t="shared" si="19"/>
        <v>2579064875.631</v>
      </c>
      <c r="Z55" s="257">
        <f t="shared" si="20"/>
        <v>2738135953.8165026</v>
      </c>
      <c r="AA55" s="257">
        <f t="shared" si="36"/>
        <v>2907018188.0354142</v>
      </c>
      <c r="AB55" s="257"/>
      <c r="AC55" s="32" t="str">
        <f t="shared" si="21"/>
        <v>BERTAHAP</v>
      </c>
      <c r="AD55" s="259">
        <f t="shared" si="22"/>
        <v>0</v>
      </c>
      <c r="AE55" s="260">
        <v>2</v>
      </c>
      <c r="AF55" s="261"/>
      <c r="AG55" s="257" t="e">
        <f>IF(AF55&gt;#REF!,"LB","KR")</f>
        <v>#REF!</v>
      </c>
      <c r="AH55" s="261">
        <f t="shared" si="23"/>
        <v>2370701000</v>
      </c>
      <c r="AI55" s="261">
        <f t="shared" si="23"/>
        <v>2672159000</v>
      </c>
      <c r="AJ55" s="261">
        <f t="shared" si="23"/>
        <v>2836972000</v>
      </c>
      <c r="AK55" s="262">
        <f t="shared" si="23"/>
        <v>3011950000</v>
      </c>
      <c r="AL55" s="262">
        <f t="shared" si="23"/>
        <v>2836972000</v>
      </c>
      <c r="AM55" s="261">
        <f t="shared" si="23"/>
        <v>3011950000</v>
      </c>
      <c r="AN55" s="261">
        <f t="shared" si="23"/>
        <v>3197721000</v>
      </c>
      <c r="AO55" s="15"/>
      <c r="AP55" s="263">
        <v>16</v>
      </c>
      <c r="AQ55" s="264">
        <f t="shared" si="24"/>
        <v>-1748797.3691000007</v>
      </c>
      <c r="AR55" s="297"/>
      <c r="AS55" s="266"/>
      <c r="AT55" s="266"/>
      <c r="AU55" s="266"/>
      <c r="AV55" s="290"/>
      <c r="AW55" s="290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300">
        <f>O157</f>
        <v>30256756.332000002</v>
      </c>
      <c r="BR55" s="15"/>
      <c r="BS55" s="268"/>
      <c r="BT55" s="269"/>
      <c r="BU55" s="269" t="str">
        <f>F64</f>
        <v>2BR-9</v>
      </c>
      <c r="BV55" s="270" t="str">
        <f>D64</f>
        <v>09</v>
      </c>
      <c r="BW55" s="271">
        <f t="shared" si="38"/>
        <v>101</v>
      </c>
      <c r="BX55" s="271">
        <f t="shared" si="38"/>
        <v>90</v>
      </c>
      <c r="BY55" s="272">
        <f>O64</f>
        <v>28870662.503600005</v>
      </c>
      <c r="BZ55" s="272">
        <f t="shared" si="39"/>
        <v>2388437000</v>
      </c>
      <c r="CA55" s="272">
        <f t="shared" si="39"/>
        <v>2692150000</v>
      </c>
      <c r="CB55" s="272">
        <f t="shared" si="39"/>
        <v>2858196000</v>
      </c>
      <c r="CC55" s="272">
        <f t="shared" si="39"/>
        <v>3034483000</v>
      </c>
      <c r="CD55" s="272">
        <f>AN64</f>
        <v>3221644000</v>
      </c>
      <c r="CE55" s="15"/>
      <c r="CF55" s="42">
        <f t="shared" si="37"/>
        <v>3007191000</v>
      </c>
      <c r="CG55" s="187">
        <f t="shared" si="37"/>
        <v>3192667000</v>
      </c>
      <c r="CH55" s="43">
        <f t="shared" si="31"/>
        <v>45107865</v>
      </c>
      <c r="CI55" s="43">
        <f t="shared" si="32"/>
        <v>31926670</v>
      </c>
      <c r="CJ55" s="240">
        <f t="shared" si="33"/>
        <v>70924300</v>
      </c>
      <c r="CK55" s="273">
        <f t="shared" si="34"/>
        <v>62748958.333333336</v>
      </c>
    </row>
    <row r="56" spans="1:89">
      <c r="A56" s="3">
        <f t="shared" si="35"/>
        <v>17</v>
      </c>
      <c r="B56" s="522">
        <v>7</v>
      </c>
      <c r="C56" s="250" t="s">
        <v>134</v>
      </c>
      <c r="D56" s="285">
        <v>15</v>
      </c>
      <c r="E56" s="252"/>
      <c r="F56" s="40" t="s">
        <v>64</v>
      </c>
      <c r="G56" s="253">
        <f t="shared" si="3"/>
        <v>101</v>
      </c>
      <c r="H56" s="253">
        <f t="shared" si="4"/>
        <v>90</v>
      </c>
      <c r="I56" s="254">
        <f t="shared" si="5"/>
        <v>26966806</v>
      </c>
      <c r="J56" s="254">
        <f t="shared" si="6"/>
        <v>1</v>
      </c>
      <c r="K56" s="255">
        <f t="shared" si="7"/>
        <v>1.06</v>
      </c>
      <c r="L56" s="256">
        <f t="shared" si="8"/>
        <v>1.0024999999999999</v>
      </c>
      <c r="M56" s="257">
        <f t="shared" si="9"/>
        <v>23946471.762067527</v>
      </c>
      <c r="N56" s="257">
        <f t="shared" si="10"/>
        <v>26991499.752240665</v>
      </c>
      <c r="O56" s="257">
        <f t="shared" si="11"/>
        <v>28656276.3959</v>
      </c>
      <c r="P56" s="257">
        <f t="shared" si="12"/>
        <v>30423732.820183363</v>
      </c>
      <c r="Q56" s="258">
        <f t="shared" si="13"/>
        <v>28656276.3959</v>
      </c>
      <c r="R56" s="257">
        <f t="shared" si="13"/>
        <v>30423732.820183363</v>
      </c>
      <c r="S56" s="257">
        <f t="shared" si="14"/>
        <v>32300202.089282379</v>
      </c>
      <c r="T56" s="257"/>
      <c r="U56" s="257">
        <f t="shared" si="15"/>
        <v>2155182458.5860772</v>
      </c>
      <c r="V56" s="257">
        <f t="shared" si="16"/>
        <v>2429234977.7016597</v>
      </c>
      <c r="W56" s="257">
        <f t="shared" si="17"/>
        <v>2579064875.631</v>
      </c>
      <c r="X56" s="258">
        <f t="shared" si="18"/>
        <v>2738135953.8165026</v>
      </c>
      <c r="Y56" s="258">
        <f t="shared" si="19"/>
        <v>2579064875.631</v>
      </c>
      <c r="Z56" s="257">
        <f t="shared" si="20"/>
        <v>2738135953.8165026</v>
      </c>
      <c r="AA56" s="257">
        <f t="shared" si="36"/>
        <v>2907018188.0354142</v>
      </c>
      <c r="AB56" s="257"/>
      <c r="AC56" s="32" t="str">
        <f t="shared" si="21"/>
        <v>BERTAHAP</v>
      </c>
      <c r="AD56" s="259">
        <f t="shared" si="22"/>
        <v>0</v>
      </c>
      <c r="AE56" s="260">
        <v>2</v>
      </c>
      <c r="AF56" s="261"/>
      <c r="AG56" s="257" t="e">
        <f>IF(AF56&gt;#REF!,"LB","KR")</f>
        <v>#REF!</v>
      </c>
      <c r="AH56" s="261">
        <f t="shared" si="23"/>
        <v>2370701000</v>
      </c>
      <c r="AI56" s="261">
        <f t="shared" si="23"/>
        <v>2672159000</v>
      </c>
      <c r="AJ56" s="261">
        <f t="shared" si="23"/>
        <v>2836972000</v>
      </c>
      <c r="AK56" s="262">
        <f t="shared" si="23"/>
        <v>3011950000</v>
      </c>
      <c r="AL56" s="262">
        <f t="shared" si="23"/>
        <v>2836972000</v>
      </c>
      <c r="AM56" s="261">
        <f t="shared" si="23"/>
        <v>3011950000</v>
      </c>
      <c r="AN56" s="261">
        <f t="shared" si="23"/>
        <v>3197721000</v>
      </c>
      <c r="AO56" s="15"/>
      <c r="AP56" s="263">
        <v>17</v>
      </c>
      <c r="AQ56" s="264">
        <f t="shared" si="24"/>
        <v>-1748797.3691000007</v>
      </c>
      <c r="AR56" s="297"/>
      <c r="AS56" s="266"/>
      <c r="AT56" s="266"/>
      <c r="AU56" s="266"/>
      <c r="AV56" s="290"/>
      <c r="AW56" s="290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301">
        <f>O191</f>
        <v>29156510.647200003</v>
      </c>
      <c r="BR56" s="15"/>
      <c r="BS56" s="268"/>
      <c r="BT56" s="269"/>
      <c r="BU56" s="269" t="str">
        <f>F65</f>
        <v>2BR-11</v>
      </c>
      <c r="BV56" s="270">
        <f>D65</f>
        <v>11</v>
      </c>
      <c r="BW56" s="271">
        <f t="shared" si="38"/>
        <v>101</v>
      </c>
      <c r="BX56" s="271">
        <f t="shared" si="38"/>
        <v>90</v>
      </c>
      <c r="BY56" s="272">
        <f>O65</f>
        <v>28870662.503600005</v>
      </c>
      <c r="BZ56" s="272">
        <f t="shared" si="39"/>
        <v>2388437000</v>
      </c>
      <c r="CA56" s="272">
        <f t="shared" si="39"/>
        <v>2692150000</v>
      </c>
      <c r="CB56" s="272">
        <f t="shared" si="39"/>
        <v>2858196000</v>
      </c>
      <c r="CC56" s="272">
        <f t="shared" si="39"/>
        <v>3034483000</v>
      </c>
      <c r="CD56" s="272">
        <f>AN65</f>
        <v>3221644000</v>
      </c>
      <c r="CE56" s="15"/>
      <c r="CF56" s="42">
        <f t="shared" si="37"/>
        <v>3007191000</v>
      </c>
      <c r="CG56" s="187">
        <f t="shared" si="37"/>
        <v>3192667000</v>
      </c>
      <c r="CH56" s="43">
        <f t="shared" si="31"/>
        <v>45107865</v>
      </c>
      <c r="CI56" s="43">
        <f t="shared" si="32"/>
        <v>31926670</v>
      </c>
      <c r="CJ56" s="240">
        <f t="shared" si="33"/>
        <v>70924300</v>
      </c>
      <c r="CK56" s="273">
        <f t="shared" si="34"/>
        <v>62748958.333333336</v>
      </c>
    </row>
    <row r="57" spans="1:89">
      <c r="A57" s="3">
        <f t="shared" si="35"/>
        <v>18</v>
      </c>
      <c r="B57" s="522">
        <v>8</v>
      </c>
      <c r="C57" s="250" t="s">
        <v>134</v>
      </c>
      <c r="D57" s="285">
        <v>17</v>
      </c>
      <c r="E57" s="252"/>
      <c r="F57" s="40" t="s">
        <v>67</v>
      </c>
      <c r="G57" s="253">
        <f t="shared" si="3"/>
        <v>85</v>
      </c>
      <c r="H57" s="253">
        <f t="shared" si="4"/>
        <v>74</v>
      </c>
      <c r="I57" s="254">
        <f t="shared" si="5"/>
        <v>26966806</v>
      </c>
      <c r="J57" s="254">
        <f t="shared" si="6"/>
        <v>1</v>
      </c>
      <c r="K57" s="255">
        <f t="shared" si="7"/>
        <v>1.06</v>
      </c>
      <c r="L57" s="256">
        <f t="shared" si="8"/>
        <v>1.0024999999999999</v>
      </c>
      <c r="M57" s="257">
        <f t="shared" si="9"/>
        <v>23946471.762067527</v>
      </c>
      <c r="N57" s="257">
        <f t="shared" si="10"/>
        <v>26991499.752240665</v>
      </c>
      <c r="O57" s="257">
        <f t="shared" si="11"/>
        <v>28656276.3959</v>
      </c>
      <c r="P57" s="257">
        <f t="shared" si="12"/>
        <v>30423732.820183363</v>
      </c>
      <c r="Q57" s="258">
        <f t="shared" si="13"/>
        <v>28656276.3959</v>
      </c>
      <c r="R57" s="257">
        <f t="shared" si="13"/>
        <v>30423732.820183363</v>
      </c>
      <c r="S57" s="257">
        <f t="shared" si="14"/>
        <v>32300202.089282379</v>
      </c>
      <c r="T57" s="257"/>
      <c r="U57" s="257">
        <f t="shared" si="15"/>
        <v>1772038910.392997</v>
      </c>
      <c r="V57" s="257">
        <f t="shared" si="16"/>
        <v>1997370981.6658092</v>
      </c>
      <c r="W57" s="257">
        <f t="shared" si="17"/>
        <v>2120564453.2966001</v>
      </c>
      <c r="X57" s="258">
        <f t="shared" si="18"/>
        <v>2251356228.6935687</v>
      </c>
      <c r="Y57" s="258">
        <f t="shared" si="19"/>
        <v>2120564453.2966001</v>
      </c>
      <c r="Z57" s="257">
        <f t="shared" si="20"/>
        <v>2251356228.6935687</v>
      </c>
      <c r="AA57" s="257">
        <f t="shared" si="36"/>
        <v>2390214954.6068959</v>
      </c>
      <c r="AB57" s="257"/>
      <c r="AC57" s="32" t="str">
        <f t="shared" si="21"/>
        <v>BERTAHAP</v>
      </c>
      <c r="AD57" s="259">
        <f t="shared" si="22"/>
        <v>0</v>
      </c>
      <c r="AE57" s="260">
        <v>2</v>
      </c>
      <c r="AF57" s="261"/>
      <c r="AG57" s="257" t="e">
        <f>IF(AF57&gt;#REF!,"LB","KR")</f>
        <v>#REF!</v>
      </c>
      <c r="AH57" s="261">
        <f t="shared" si="23"/>
        <v>1949243000</v>
      </c>
      <c r="AI57" s="261">
        <f t="shared" si="23"/>
        <v>2197109000</v>
      </c>
      <c r="AJ57" s="261">
        <f t="shared" si="23"/>
        <v>2332621000</v>
      </c>
      <c r="AK57" s="262">
        <f t="shared" si="23"/>
        <v>2476492000</v>
      </c>
      <c r="AL57" s="262">
        <f t="shared" si="23"/>
        <v>2332621000</v>
      </c>
      <c r="AM57" s="261">
        <f t="shared" si="23"/>
        <v>2476492000</v>
      </c>
      <c r="AN57" s="261">
        <f t="shared" si="23"/>
        <v>2629237000</v>
      </c>
      <c r="AO57" s="15"/>
      <c r="AP57" s="263">
        <v>18</v>
      </c>
      <c r="AQ57" s="264">
        <f t="shared" si="24"/>
        <v>-1748797.3691000007</v>
      </c>
      <c r="AR57" s="297"/>
      <c r="AS57" s="266"/>
      <c r="AT57" s="266"/>
      <c r="AU57" s="266"/>
      <c r="AV57" s="290"/>
      <c r="AW57" s="290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302">
        <f>O192</f>
        <v>29997874.994400002</v>
      </c>
      <c r="BR57" s="15"/>
      <c r="BS57" s="268"/>
      <c r="BT57" s="269"/>
      <c r="BU57" s="269" t="str">
        <f>F68</f>
        <v>3BR-19</v>
      </c>
      <c r="BV57" s="270">
        <f>D68</f>
        <v>19</v>
      </c>
      <c r="BW57" s="271">
        <f>G68</f>
        <v>138</v>
      </c>
      <c r="BX57" s="271">
        <f>H68</f>
        <v>120</v>
      </c>
      <c r="BY57" s="272">
        <f>O68</f>
        <v>28870662.503600005</v>
      </c>
      <c r="BZ57" s="272">
        <f>AH68</f>
        <v>3184583000</v>
      </c>
      <c r="CA57" s="272">
        <f>AI68</f>
        <v>3589533000</v>
      </c>
      <c r="CB57" s="272">
        <f>AJ68</f>
        <v>3810928000</v>
      </c>
      <c r="CC57" s="272">
        <f>AK68</f>
        <v>4045978000</v>
      </c>
      <c r="CD57" s="272">
        <f>AN68</f>
        <v>4295525000</v>
      </c>
      <c r="CE57" s="15"/>
      <c r="CF57" s="42">
        <f t="shared" si="37"/>
        <v>2472579000</v>
      </c>
      <c r="CG57" s="187">
        <f t="shared" si="37"/>
        <v>2625082000</v>
      </c>
      <c r="CH57" s="43">
        <f t="shared" si="31"/>
        <v>37088685</v>
      </c>
      <c r="CI57" s="43">
        <f t="shared" si="32"/>
        <v>26250820</v>
      </c>
      <c r="CJ57" s="240">
        <f t="shared" si="33"/>
        <v>58315525</v>
      </c>
      <c r="CK57" s="273">
        <f t="shared" si="34"/>
        <v>51593583.333333336</v>
      </c>
    </row>
    <row r="58" spans="1:89">
      <c r="A58" s="3">
        <f t="shared" si="35"/>
        <v>19</v>
      </c>
      <c r="B58" s="522">
        <v>9</v>
      </c>
      <c r="C58" s="250" t="s">
        <v>134</v>
      </c>
      <c r="D58" s="285">
        <v>19</v>
      </c>
      <c r="E58" s="252"/>
      <c r="F58" s="40" t="s">
        <v>78</v>
      </c>
      <c r="G58" s="253">
        <f t="shared" si="3"/>
        <v>138</v>
      </c>
      <c r="H58" s="253">
        <f t="shared" si="4"/>
        <v>120</v>
      </c>
      <c r="I58" s="254">
        <f t="shared" si="5"/>
        <v>26966806</v>
      </c>
      <c r="J58" s="254">
        <f t="shared" si="6"/>
        <v>1</v>
      </c>
      <c r="K58" s="255">
        <f t="shared" si="7"/>
        <v>1.06</v>
      </c>
      <c r="L58" s="256">
        <f t="shared" si="8"/>
        <v>1.0024999999999999</v>
      </c>
      <c r="M58" s="257">
        <f t="shared" si="9"/>
        <v>23946471.762067527</v>
      </c>
      <c r="N58" s="257">
        <f t="shared" si="10"/>
        <v>26991499.752240665</v>
      </c>
      <c r="O58" s="257">
        <f t="shared" si="11"/>
        <v>28656276.3959</v>
      </c>
      <c r="P58" s="257">
        <f t="shared" si="12"/>
        <v>30423732.820183363</v>
      </c>
      <c r="Q58" s="258">
        <f t="shared" si="13"/>
        <v>28656276.3959</v>
      </c>
      <c r="R58" s="257">
        <f t="shared" si="13"/>
        <v>30423732.820183363</v>
      </c>
      <c r="S58" s="257">
        <f t="shared" si="14"/>
        <v>32300202.089282379</v>
      </c>
      <c r="T58" s="257"/>
      <c r="U58" s="257">
        <f t="shared" si="15"/>
        <v>2873576611.448103</v>
      </c>
      <c r="V58" s="257">
        <f t="shared" si="16"/>
        <v>3238979970.2688799</v>
      </c>
      <c r="W58" s="257">
        <f t="shared" si="17"/>
        <v>3438753167.5079999</v>
      </c>
      <c r="X58" s="258">
        <f t="shared" si="18"/>
        <v>3650847938.4220037</v>
      </c>
      <c r="Y58" s="258">
        <f t="shared" si="19"/>
        <v>3438753167.5079999</v>
      </c>
      <c r="Z58" s="257">
        <f t="shared" si="20"/>
        <v>3650847938.4220037</v>
      </c>
      <c r="AA58" s="257">
        <f t="shared" si="36"/>
        <v>3876024250.7138853</v>
      </c>
      <c r="AB58" s="257"/>
      <c r="AC58" s="32" t="str">
        <f t="shared" si="21"/>
        <v>BERTAHAP</v>
      </c>
      <c r="AD58" s="259">
        <f t="shared" si="22"/>
        <v>0</v>
      </c>
      <c r="AE58" s="260">
        <v>2</v>
      </c>
      <c r="AF58" s="261"/>
      <c r="AG58" s="257" t="e">
        <f>IF(AF58&gt;#REF!,"LB","KR")</f>
        <v>#REF!</v>
      </c>
      <c r="AH58" s="261">
        <f t="shared" si="23"/>
        <v>3160935000</v>
      </c>
      <c r="AI58" s="261">
        <f t="shared" si="23"/>
        <v>3562878000</v>
      </c>
      <c r="AJ58" s="261">
        <f t="shared" si="23"/>
        <v>3782629000</v>
      </c>
      <c r="AK58" s="262">
        <f t="shared" si="23"/>
        <v>4015933000</v>
      </c>
      <c r="AL58" s="262">
        <f t="shared" si="23"/>
        <v>3782629000</v>
      </c>
      <c r="AM58" s="261">
        <f t="shared" si="23"/>
        <v>4015933000</v>
      </c>
      <c r="AN58" s="261">
        <f t="shared" si="23"/>
        <v>4263627000</v>
      </c>
      <c r="AO58" s="15"/>
      <c r="AP58" s="263">
        <v>19</v>
      </c>
      <c r="AQ58" s="264">
        <f t="shared" si="24"/>
        <v>-1748797.3691000007</v>
      </c>
      <c r="AR58" s="297"/>
      <c r="AS58" s="266"/>
      <c r="AT58" s="266"/>
      <c r="AU58" s="266"/>
      <c r="AV58" s="290"/>
      <c r="AW58" s="290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303">
        <f>O201</f>
        <v>30553391.198000003</v>
      </c>
      <c r="BR58" s="15"/>
      <c r="BS58" s="268">
        <v>6</v>
      </c>
      <c r="BT58" s="296" t="s">
        <v>138</v>
      </c>
      <c r="BU58" s="269" t="str">
        <f>F81</f>
        <v>2BR-3</v>
      </c>
      <c r="BV58" s="270" t="str">
        <f>D81</f>
        <v>03</v>
      </c>
      <c r="BW58" s="271">
        <f t="shared" ref="BW58:BX61" si="40">G81</f>
        <v>85</v>
      </c>
      <c r="BX58" s="271">
        <f t="shared" si="40"/>
        <v>74</v>
      </c>
      <c r="BY58" s="272">
        <f>O81</f>
        <v>28870662.503600005</v>
      </c>
      <c r="BZ58" s="272">
        <f t="shared" ref="BZ58:CC61" si="41">AH81</f>
        <v>1963826000</v>
      </c>
      <c r="CA58" s="272">
        <f t="shared" si="41"/>
        <v>2213546000</v>
      </c>
      <c r="CB58" s="272">
        <f t="shared" si="41"/>
        <v>2350072000</v>
      </c>
      <c r="CC58" s="272">
        <f t="shared" si="41"/>
        <v>2495020000</v>
      </c>
      <c r="CD58" s="272">
        <f>AN81</f>
        <v>2648907000</v>
      </c>
      <c r="CE58" s="15">
        <v>4</v>
      </c>
      <c r="CF58" s="42">
        <f t="shared" si="37"/>
        <v>4009587000</v>
      </c>
      <c r="CG58" s="187">
        <f t="shared" si="37"/>
        <v>4256889000</v>
      </c>
      <c r="CH58" s="43">
        <f t="shared" si="31"/>
        <v>60143805</v>
      </c>
      <c r="CI58" s="43">
        <f t="shared" si="32"/>
        <v>42568890</v>
      </c>
      <c r="CJ58" s="240">
        <f t="shared" si="33"/>
        <v>94565725</v>
      </c>
      <c r="CK58" s="273">
        <f t="shared" si="34"/>
        <v>83665270.833333328</v>
      </c>
    </row>
    <row r="59" spans="1:89">
      <c r="A59" s="3">
        <f t="shared" si="35"/>
        <v>20</v>
      </c>
      <c r="B59" s="522">
        <v>10</v>
      </c>
      <c r="C59" s="250" t="s">
        <v>134</v>
      </c>
      <c r="D59" s="285">
        <v>21</v>
      </c>
      <c r="E59" s="252"/>
      <c r="F59" s="40" t="s">
        <v>84</v>
      </c>
      <c r="G59" s="253">
        <f t="shared" si="3"/>
        <v>132</v>
      </c>
      <c r="H59" s="253">
        <f t="shared" si="4"/>
        <v>112</v>
      </c>
      <c r="I59" s="254">
        <f t="shared" si="5"/>
        <v>26966806</v>
      </c>
      <c r="J59" s="254">
        <f t="shared" si="6"/>
        <v>3</v>
      </c>
      <c r="K59" s="255">
        <f t="shared" si="7"/>
        <v>1.1000000000000001</v>
      </c>
      <c r="L59" s="256">
        <f t="shared" si="8"/>
        <v>1.0024999999999999</v>
      </c>
      <c r="M59" s="257">
        <f t="shared" si="9"/>
        <v>24850112.205919132</v>
      </c>
      <c r="N59" s="257">
        <f t="shared" si="10"/>
        <v>28010046.912702579</v>
      </c>
      <c r="O59" s="257">
        <f t="shared" si="11"/>
        <v>29737645.316500001</v>
      </c>
      <c r="P59" s="257">
        <f t="shared" si="12"/>
        <v>31571798.209624246</v>
      </c>
      <c r="Q59" s="258">
        <f t="shared" si="13"/>
        <v>29737645.316500001</v>
      </c>
      <c r="R59" s="257">
        <f t="shared" si="13"/>
        <v>31571798.209624246</v>
      </c>
      <c r="S59" s="257">
        <f t="shared" si="14"/>
        <v>33519077.639821339</v>
      </c>
      <c r="T59" s="257"/>
      <c r="U59" s="257">
        <f t="shared" si="15"/>
        <v>2783212567.0629425</v>
      </c>
      <c r="V59" s="257">
        <f t="shared" si="16"/>
        <v>3137125254.2226887</v>
      </c>
      <c r="W59" s="257">
        <f t="shared" si="17"/>
        <v>3330616275.448</v>
      </c>
      <c r="X59" s="258">
        <f t="shared" si="18"/>
        <v>3536041399.4779158</v>
      </c>
      <c r="Y59" s="258">
        <f t="shared" si="19"/>
        <v>3330616275.448</v>
      </c>
      <c r="Z59" s="257">
        <f t="shared" si="20"/>
        <v>3536041399.4779158</v>
      </c>
      <c r="AA59" s="257">
        <f t="shared" si="36"/>
        <v>3754136695.6599898</v>
      </c>
      <c r="AB59" s="257"/>
      <c r="AC59" s="32" t="str">
        <f t="shared" si="21"/>
        <v>BERTAHAP</v>
      </c>
      <c r="AD59" s="259">
        <f t="shared" si="22"/>
        <v>0</v>
      </c>
      <c r="AE59" s="260">
        <v>2</v>
      </c>
      <c r="AF59" s="261"/>
      <c r="AG59" s="257" t="e">
        <f>IF(AF59&gt;#REF!,"LB","KR")</f>
        <v>#REF!</v>
      </c>
      <c r="AH59" s="261">
        <f t="shared" si="23"/>
        <v>3061534000</v>
      </c>
      <c r="AI59" s="261">
        <f t="shared" si="23"/>
        <v>3450838000</v>
      </c>
      <c r="AJ59" s="261">
        <f t="shared" si="23"/>
        <v>3663678000</v>
      </c>
      <c r="AK59" s="262">
        <f t="shared" si="23"/>
        <v>3889646000</v>
      </c>
      <c r="AL59" s="262">
        <f t="shared" si="23"/>
        <v>3663678000</v>
      </c>
      <c r="AM59" s="261">
        <f t="shared" si="23"/>
        <v>3889646000</v>
      </c>
      <c r="AN59" s="261">
        <f t="shared" si="23"/>
        <v>4129551000</v>
      </c>
      <c r="AO59" s="15"/>
      <c r="AP59" s="263">
        <v>20</v>
      </c>
      <c r="AQ59" s="264">
        <f t="shared" si="24"/>
        <v>-667428.44849999994</v>
      </c>
      <c r="AR59" s="297"/>
      <c r="AS59" s="266"/>
      <c r="AT59" s="266"/>
      <c r="AU59" s="266"/>
      <c r="AV59" s="290"/>
      <c r="AW59" s="290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304">
        <f>O212</f>
        <v>29442358.790800005</v>
      </c>
      <c r="BR59" s="15"/>
      <c r="BS59" s="268"/>
      <c r="BT59" s="296"/>
      <c r="BU59" s="269" t="str">
        <f>F82</f>
        <v>2BR-5</v>
      </c>
      <c r="BV59" s="270" t="str">
        <f>D82</f>
        <v>05</v>
      </c>
      <c r="BW59" s="271">
        <f t="shared" si="40"/>
        <v>85</v>
      </c>
      <c r="BX59" s="271">
        <f t="shared" si="40"/>
        <v>74</v>
      </c>
      <c r="BY59" s="272">
        <f>O82</f>
        <v>28870662.503600005</v>
      </c>
      <c r="BZ59" s="272">
        <f t="shared" si="41"/>
        <v>1963826000</v>
      </c>
      <c r="CA59" s="272">
        <f t="shared" si="41"/>
        <v>2213546000</v>
      </c>
      <c r="CB59" s="272">
        <f t="shared" si="41"/>
        <v>2350072000</v>
      </c>
      <c r="CC59" s="272">
        <f t="shared" si="41"/>
        <v>2495020000</v>
      </c>
      <c r="CD59" s="272">
        <f>AN82</f>
        <v>2648907000</v>
      </c>
      <c r="CE59" s="15"/>
      <c r="CF59" s="42">
        <f t="shared" si="37"/>
        <v>3883499000</v>
      </c>
      <c r="CG59" s="187">
        <f t="shared" si="37"/>
        <v>4123025000</v>
      </c>
      <c r="CH59" s="43">
        <f t="shared" si="31"/>
        <v>58252485</v>
      </c>
      <c r="CI59" s="43">
        <f t="shared" si="32"/>
        <v>41230250</v>
      </c>
      <c r="CJ59" s="240">
        <f t="shared" si="33"/>
        <v>91591950</v>
      </c>
      <c r="CK59" s="273">
        <f t="shared" si="34"/>
        <v>81034291.666666672</v>
      </c>
    </row>
    <row r="60" spans="1:89">
      <c r="A60" s="3">
        <f t="shared" si="35"/>
        <v>21</v>
      </c>
      <c r="B60" s="522">
        <v>1</v>
      </c>
      <c r="C60" s="250" t="s">
        <v>139</v>
      </c>
      <c r="D60" s="251" t="s">
        <v>19</v>
      </c>
      <c r="E60" s="252"/>
      <c r="F60" s="40" t="s">
        <v>72</v>
      </c>
      <c r="G60" s="253">
        <f t="shared" si="3"/>
        <v>175</v>
      </c>
      <c r="H60" s="253">
        <f t="shared" si="4"/>
        <v>156</v>
      </c>
      <c r="I60" s="254">
        <f t="shared" si="5"/>
        <v>26966806</v>
      </c>
      <c r="J60" s="254">
        <f t="shared" si="6"/>
        <v>5</v>
      </c>
      <c r="K60" s="255">
        <f t="shared" si="7"/>
        <v>1.08</v>
      </c>
      <c r="L60" s="305">
        <f t="shared" ref="L60:L69" si="42">SUMIF($AN$4:$AN$22,D60,$BC$4:$BC$22)</f>
        <v>1.01</v>
      </c>
      <c r="M60" s="257">
        <f t="shared" si="9"/>
        <v>24580822.846716471</v>
      </c>
      <c r="N60" s="257">
        <f t="shared" si="10"/>
        <v>27706514.778849214</v>
      </c>
      <c r="O60" s="257">
        <f t="shared" si="11"/>
        <v>29415391.9848</v>
      </c>
      <c r="P60" s="257">
        <f t="shared" si="12"/>
        <v>31229668.997558944</v>
      </c>
      <c r="Q60" s="258">
        <f t="shared" si="13"/>
        <v>29415391.9848</v>
      </c>
      <c r="R60" s="257">
        <f t="shared" si="13"/>
        <v>31229668.997558944</v>
      </c>
      <c r="S60" s="257">
        <f t="shared" si="14"/>
        <v>33155846.646580923</v>
      </c>
      <c r="T60" s="257"/>
      <c r="U60" s="257">
        <f t="shared" si="15"/>
        <v>3834608364.0877695</v>
      </c>
      <c r="V60" s="257">
        <f t="shared" si="16"/>
        <v>4322216305.5004778</v>
      </c>
      <c r="W60" s="257">
        <f t="shared" si="17"/>
        <v>4588801149.6288004</v>
      </c>
      <c r="X60" s="258">
        <f t="shared" si="18"/>
        <v>4871828363.619195</v>
      </c>
      <c r="Y60" s="258">
        <f t="shared" si="19"/>
        <v>4588801149.6288004</v>
      </c>
      <c r="Z60" s="257">
        <f t="shared" si="20"/>
        <v>4871828363.619195</v>
      </c>
      <c r="AA60" s="257">
        <f t="shared" si="36"/>
        <v>5172312076.8666239</v>
      </c>
      <c r="AB60" s="257"/>
      <c r="AC60" s="32" t="str">
        <f t="shared" si="21"/>
        <v>BERTAHAP</v>
      </c>
      <c r="AD60" s="259">
        <f t="shared" si="22"/>
        <v>0</v>
      </c>
      <c r="AE60" s="260">
        <v>2</v>
      </c>
      <c r="AF60" s="261"/>
      <c r="AG60" s="257" t="e">
        <f>IF(AF60&gt;#REF!,"LB","KR")</f>
        <v>#REF!</v>
      </c>
      <c r="AH60" s="261">
        <f t="shared" si="23"/>
        <v>4218070000</v>
      </c>
      <c r="AI60" s="261">
        <f t="shared" si="23"/>
        <v>4754438000</v>
      </c>
      <c r="AJ60" s="261">
        <f t="shared" si="23"/>
        <v>5047682000</v>
      </c>
      <c r="AK60" s="262">
        <f t="shared" si="23"/>
        <v>5359012000</v>
      </c>
      <c r="AL60" s="262">
        <f t="shared" si="23"/>
        <v>5047682000</v>
      </c>
      <c r="AM60" s="261">
        <f t="shared" si="23"/>
        <v>5359012000</v>
      </c>
      <c r="AN60" s="261">
        <f t="shared" si="23"/>
        <v>5689544000</v>
      </c>
      <c r="AO60" s="15"/>
      <c r="AP60" s="263">
        <v>21</v>
      </c>
      <c r="AQ60" s="264">
        <f t="shared" si="24"/>
        <v>-989681.78020000085</v>
      </c>
      <c r="AR60" s="297"/>
      <c r="AS60" s="266"/>
      <c r="AT60" s="266"/>
      <c r="AU60" s="266"/>
      <c r="AV60" s="290"/>
      <c r="AW60" s="290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306">
        <f>O239</f>
        <v>29997874.994400002</v>
      </c>
      <c r="BR60" s="15"/>
      <c r="BS60" s="268"/>
      <c r="BT60" s="269"/>
      <c r="BU60" s="269" t="str">
        <f>F83</f>
        <v>2BR-7</v>
      </c>
      <c r="BV60" s="270" t="str">
        <f>D83</f>
        <v>07</v>
      </c>
      <c r="BW60" s="271">
        <f t="shared" si="40"/>
        <v>101</v>
      </c>
      <c r="BX60" s="271">
        <f t="shared" si="40"/>
        <v>90</v>
      </c>
      <c r="BY60" s="272">
        <f>O83</f>
        <v>28870662.503600005</v>
      </c>
      <c r="BZ60" s="272">
        <f t="shared" si="41"/>
        <v>2388437000</v>
      </c>
      <c r="CA60" s="272">
        <f t="shared" si="41"/>
        <v>2692150000</v>
      </c>
      <c r="CB60" s="272">
        <f t="shared" si="41"/>
        <v>2858196000</v>
      </c>
      <c r="CC60" s="272">
        <f t="shared" si="41"/>
        <v>3034483000</v>
      </c>
      <c r="CD60" s="272">
        <f>AN83</f>
        <v>3221644000</v>
      </c>
      <c r="CE60" s="15"/>
      <c r="CF60" s="42">
        <f t="shared" si="37"/>
        <v>5350543000</v>
      </c>
      <c r="CG60" s="187">
        <f t="shared" si="37"/>
        <v>5680553000</v>
      </c>
      <c r="CH60" s="43">
        <f t="shared" si="31"/>
        <v>80258145</v>
      </c>
      <c r="CI60" s="43">
        <f t="shared" si="32"/>
        <v>56805530</v>
      </c>
      <c r="CJ60" s="240">
        <f t="shared" si="33"/>
        <v>126192050</v>
      </c>
      <c r="CK60" s="273">
        <f t="shared" si="34"/>
        <v>111646083.33333333</v>
      </c>
    </row>
    <row r="61" spans="1:89">
      <c r="A61" s="3">
        <f t="shared" si="35"/>
        <v>22</v>
      </c>
      <c r="B61" s="522">
        <v>2</v>
      </c>
      <c r="C61" s="250" t="s">
        <v>139</v>
      </c>
      <c r="D61" s="251" t="s">
        <v>29</v>
      </c>
      <c r="E61" s="252"/>
      <c r="F61" s="40" t="s">
        <v>74</v>
      </c>
      <c r="G61" s="253">
        <f t="shared" si="3"/>
        <v>85</v>
      </c>
      <c r="H61" s="253">
        <f t="shared" si="4"/>
        <v>74</v>
      </c>
      <c r="I61" s="254">
        <f t="shared" si="5"/>
        <v>26966806</v>
      </c>
      <c r="J61" s="254">
        <f t="shared" si="6"/>
        <v>1</v>
      </c>
      <c r="K61" s="255">
        <f t="shared" si="7"/>
        <v>1.06</v>
      </c>
      <c r="L61" s="305">
        <f t="shared" si="42"/>
        <v>1.01</v>
      </c>
      <c r="M61" s="257">
        <f t="shared" si="9"/>
        <v>24125622.423629135</v>
      </c>
      <c r="N61" s="257">
        <f t="shared" si="10"/>
        <v>27193431.171833493</v>
      </c>
      <c r="O61" s="257">
        <f t="shared" si="11"/>
        <v>28870662.503600005</v>
      </c>
      <c r="P61" s="257">
        <f t="shared" si="12"/>
        <v>30651341.793900453</v>
      </c>
      <c r="Q61" s="258">
        <f t="shared" si="13"/>
        <v>28870662.503600005</v>
      </c>
      <c r="R61" s="257">
        <f t="shared" si="13"/>
        <v>30651341.793900453</v>
      </c>
      <c r="S61" s="257">
        <f t="shared" si="14"/>
        <v>32541849.486459062</v>
      </c>
      <c r="T61" s="257"/>
      <c r="U61" s="257">
        <f t="shared" si="15"/>
        <v>1785296059.348556</v>
      </c>
      <c r="V61" s="257">
        <f t="shared" si="16"/>
        <v>2012313906.7156785</v>
      </c>
      <c r="W61" s="257">
        <f t="shared" si="17"/>
        <v>2136429025.2664003</v>
      </c>
      <c r="X61" s="258">
        <f t="shared" si="18"/>
        <v>2268199292.7486334</v>
      </c>
      <c r="Y61" s="258">
        <f t="shared" si="19"/>
        <v>2136429025.2664003</v>
      </c>
      <c r="Z61" s="257">
        <f t="shared" si="20"/>
        <v>2268199292.7486334</v>
      </c>
      <c r="AA61" s="257">
        <f t="shared" si="36"/>
        <v>2408096861.9979706</v>
      </c>
      <c r="AB61" s="257"/>
      <c r="AC61" s="32" t="str">
        <f t="shared" si="21"/>
        <v>BERTAHAP</v>
      </c>
      <c r="AD61" s="259">
        <f t="shared" si="22"/>
        <v>0</v>
      </c>
      <c r="AE61" s="260">
        <v>2</v>
      </c>
      <c r="AF61" s="261"/>
      <c r="AG61" s="257" t="e">
        <f>IF(AF61&gt;#REF!,"LB","KR")</f>
        <v>#REF!</v>
      </c>
      <c r="AH61" s="261">
        <f t="shared" si="23"/>
        <v>1963826000</v>
      </c>
      <c r="AI61" s="261">
        <f t="shared" si="23"/>
        <v>2213546000</v>
      </c>
      <c r="AJ61" s="261">
        <f t="shared" si="23"/>
        <v>2350072000</v>
      </c>
      <c r="AK61" s="262">
        <f t="shared" si="23"/>
        <v>2495020000</v>
      </c>
      <c r="AL61" s="262">
        <f t="shared" si="23"/>
        <v>2350072000</v>
      </c>
      <c r="AM61" s="261">
        <f t="shared" si="23"/>
        <v>2495020000</v>
      </c>
      <c r="AN61" s="261">
        <f t="shared" si="23"/>
        <v>2648907000</v>
      </c>
      <c r="AO61" s="15"/>
      <c r="AP61" s="263">
        <v>22</v>
      </c>
      <c r="AQ61" s="264">
        <f t="shared" si="24"/>
        <v>-1534411.2613999955</v>
      </c>
      <c r="AR61" s="297"/>
      <c r="AS61" s="266"/>
      <c r="AT61" s="266"/>
      <c r="AU61" s="266"/>
      <c r="AV61" s="290"/>
      <c r="AW61" s="290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307">
        <f>O267</f>
        <v>29561012.737199999</v>
      </c>
      <c r="BR61" s="15"/>
      <c r="BS61" s="268"/>
      <c r="BT61" s="269"/>
      <c r="BU61" s="269" t="str">
        <f>F84</f>
        <v>2BR-9</v>
      </c>
      <c r="BV61" s="270" t="str">
        <f>D84</f>
        <v>09</v>
      </c>
      <c r="BW61" s="271">
        <f t="shared" si="40"/>
        <v>101</v>
      </c>
      <c r="BX61" s="271">
        <f t="shared" si="40"/>
        <v>90</v>
      </c>
      <c r="BY61" s="272">
        <f>O84</f>
        <v>28870662.503600005</v>
      </c>
      <c r="BZ61" s="272">
        <f t="shared" si="41"/>
        <v>2388437000</v>
      </c>
      <c r="CA61" s="272">
        <f t="shared" si="41"/>
        <v>2692150000</v>
      </c>
      <c r="CB61" s="272">
        <f t="shared" si="41"/>
        <v>2858196000</v>
      </c>
      <c r="CC61" s="272">
        <f t="shared" si="41"/>
        <v>3034483000</v>
      </c>
      <c r="CD61" s="272">
        <f>AN84</f>
        <v>3221644000</v>
      </c>
      <c r="CE61" s="15"/>
      <c r="CF61" s="42">
        <f t="shared" si="37"/>
        <v>2491077000</v>
      </c>
      <c r="CG61" s="187">
        <f t="shared" si="37"/>
        <v>2644722000</v>
      </c>
      <c r="CH61" s="43">
        <f t="shared" si="31"/>
        <v>37366155</v>
      </c>
      <c r="CI61" s="43">
        <f t="shared" si="32"/>
        <v>26447220</v>
      </c>
      <c r="CJ61" s="240">
        <f t="shared" si="33"/>
        <v>58751800</v>
      </c>
      <c r="CK61" s="273">
        <f t="shared" si="34"/>
        <v>51979583.333333336</v>
      </c>
    </row>
    <row r="62" spans="1:89">
      <c r="A62" s="3">
        <f t="shared" si="35"/>
        <v>23</v>
      </c>
      <c r="B62" s="522">
        <v>3</v>
      </c>
      <c r="C62" s="250" t="s">
        <v>139</v>
      </c>
      <c r="D62" s="251" t="s">
        <v>32</v>
      </c>
      <c r="E62" s="252"/>
      <c r="F62" s="40" t="s">
        <v>56</v>
      </c>
      <c r="G62" s="253">
        <f t="shared" si="3"/>
        <v>85</v>
      </c>
      <c r="H62" s="253">
        <f t="shared" si="4"/>
        <v>74</v>
      </c>
      <c r="I62" s="254">
        <f t="shared" si="5"/>
        <v>26966806</v>
      </c>
      <c r="J62" s="254">
        <f t="shared" si="6"/>
        <v>1</v>
      </c>
      <c r="K62" s="255">
        <f t="shared" si="7"/>
        <v>1.06</v>
      </c>
      <c r="L62" s="305">
        <f t="shared" si="42"/>
        <v>1.01</v>
      </c>
      <c r="M62" s="257">
        <f t="shared" si="9"/>
        <v>24125622.423629135</v>
      </c>
      <c r="N62" s="257">
        <f t="shared" si="10"/>
        <v>27193431.171833493</v>
      </c>
      <c r="O62" s="257">
        <f t="shared" si="11"/>
        <v>28870662.503600005</v>
      </c>
      <c r="P62" s="257">
        <f t="shared" si="12"/>
        <v>30651341.793900453</v>
      </c>
      <c r="Q62" s="258">
        <f t="shared" si="13"/>
        <v>28870662.503600005</v>
      </c>
      <c r="R62" s="257">
        <f t="shared" si="13"/>
        <v>30651341.793900453</v>
      </c>
      <c r="S62" s="257">
        <f t="shared" si="14"/>
        <v>32541849.486459062</v>
      </c>
      <c r="T62" s="257"/>
      <c r="U62" s="257">
        <f t="shared" si="15"/>
        <v>1785296059.348556</v>
      </c>
      <c r="V62" s="257">
        <f t="shared" si="16"/>
        <v>2012313906.7156785</v>
      </c>
      <c r="W62" s="257">
        <f t="shared" si="17"/>
        <v>2136429025.2664003</v>
      </c>
      <c r="X62" s="258">
        <f t="shared" si="18"/>
        <v>2268199292.7486334</v>
      </c>
      <c r="Y62" s="258">
        <f t="shared" si="19"/>
        <v>2136429025.2664003</v>
      </c>
      <c r="Z62" s="257">
        <f t="shared" si="20"/>
        <v>2268199292.7486334</v>
      </c>
      <c r="AA62" s="257">
        <f t="shared" si="36"/>
        <v>2408096861.9979706</v>
      </c>
      <c r="AB62" s="257"/>
      <c r="AC62" s="32" t="str">
        <f t="shared" si="21"/>
        <v>BERTAHAP</v>
      </c>
      <c r="AD62" s="259">
        <f t="shared" si="22"/>
        <v>0</v>
      </c>
      <c r="AE62" s="260">
        <v>2</v>
      </c>
      <c r="AF62" s="261"/>
      <c r="AG62" s="257" t="e">
        <f>IF(AF62&gt;#REF!,"LB","KR")</f>
        <v>#REF!</v>
      </c>
      <c r="AH62" s="261">
        <f t="shared" si="23"/>
        <v>1963826000</v>
      </c>
      <c r="AI62" s="261">
        <f t="shared" si="23"/>
        <v>2213546000</v>
      </c>
      <c r="AJ62" s="261">
        <f t="shared" si="23"/>
        <v>2350072000</v>
      </c>
      <c r="AK62" s="262">
        <f t="shared" si="23"/>
        <v>2495020000</v>
      </c>
      <c r="AL62" s="262">
        <f t="shared" si="23"/>
        <v>2350072000</v>
      </c>
      <c r="AM62" s="261">
        <f t="shared" si="23"/>
        <v>2495020000</v>
      </c>
      <c r="AN62" s="261">
        <f t="shared" si="23"/>
        <v>2648907000</v>
      </c>
      <c r="AO62" s="15"/>
      <c r="AP62" s="263">
        <v>23</v>
      </c>
      <c r="AQ62" s="264">
        <f t="shared" si="24"/>
        <v>-1534411.2613999955</v>
      </c>
      <c r="AR62" s="297"/>
      <c r="AS62" s="266"/>
      <c r="AT62" s="266"/>
      <c r="AU62" s="266"/>
      <c r="AV62" s="290"/>
      <c r="AW62" s="290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308">
        <f>O268</f>
        <v>29013586.575399999</v>
      </c>
      <c r="BR62" s="15"/>
      <c r="BS62" s="268">
        <v>7</v>
      </c>
      <c r="BT62" s="269" t="s">
        <v>140</v>
      </c>
      <c r="BU62" s="269" t="str">
        <f>F105</f>
        <v>2BR-3</v>
      </c>
      <c r="BV62" s="270" t="str">
        <f>D105</f>
        <v>03</v>
      </c>
      <c r="BW62" s="271">
        <f>G105</f>
        <v>85</v>
      </c>
      <c r="BX62" s="271">
        <f>H105</f>
        <v>74</v>
      </c>
      <c r="BY62" s="272">
        <f>O105</f>
        <v>28870662.503600005</v>
      </c>
      <c r="BZ62" s="272">
        <f>AH105</f>
        <v>1963826000</v>
      </c>
      <c r="CA62" s="272">
        <f>AI105</f>
        <v>2213546000</v>
      </c>
      <c r="CB62" s="272">
        <f>AJ105</f>
        <v>2350072000</v>
      </c>
      <c r="CC62" s="272">
        <f>AK105</f>
        <v>2495020000</v>
      </c>
      <c r="CD62" s="272">
        <f>AN105</f>
        <v>2648907000</v>
      </c>
      <c r="CE62" s="15">
        <v>12</v>
      </c>
      <c r="CF62" s="42">
        <f t="shared" si="37"/>
        <v>2491077000</v>
      </c>
      <c r="CG62" s="187">
        <f t="shared" si="37"/>
        <v>2644722000</v>
      </c>
      <c r="CH62" s="43">
        <f t="shared" si="31"/>
        <v>37366155</v>
      </c>
      <c r="CI62" s="43">
        <f t="shared" si="32"/>
        <v>26447220</v>
      </c>
      <c r="CJ62" s="240">
        <f t="shared" si="33"/>
        <v>58751800</v>
      </c>
      <c r="CK62" s="273">
        <f t="shared" si="34"/>
        <v>51979583.333333336</v>
      </c>
    </row>
    <row r="63" spans="1:89">
      <c r="A63" s="3">
        <f t="shared" si="35"/>
        <v>24</v>
      </c>
      <c r="B63" s="522">
        <v>4</v>
      </c>
      <c r="C63" s="250" t="s">
        <v>139</v>
      </c>
      <c r="D63" s="251" t="s">
        <v>38</v>
      </c>
      <c r="E63" s="252"/>
      <c r="F63" s="40" t="s">
        <v>58</v>
      </c>
      <c r="G63" s="253">
        <f t="shared" si="3"/>
        <v>101</v>
      </c>
      <c r="H63" s="253">
        <f t="shared" si="4"/>
        <v>90</v>
      </c>
      <c r="I63" s="254">
        <f t="shared" si="5"/>
        <v>26966806</v>
      </c>
      <c r="J63" s="254">
        <f t="shared" si="6"/>
        <v>1</v>
      </c>
      <c r="K63" s="255">
        <f t="shared" si="7"/>
        <v>1.06</v>
      </c>
      <c r="L63" s="305">
        <f t="shared" si="42"/>
        <v>1.01</v>
      </c>
      <c r="M63" s="257">
        <f t="shared" si="9"/>
        <v>24125622.423629135</v>
      </c>
      <c r="N63" s="257">
        <f t="shared" si="10"/>
        <v>27193431.171833493</v>
      </c>
      <c r="O63" s="257">
        <f t="shared" si="11"/>
        <v>28870662.503600005</v>
      </c>
      <c r="P63" s="257">
        <f t="shared" si="12"/>
        <v>30651341.793900453</v>
      </c>
      <c r="Q63" s="258">
        <f t="shared" si="13"/>
        <v>28870662.503600005</v>
      </c>
      <c r="R63" s="257">
        <f t="shared" si="13"/>
        <v>30651341.793900453</v>
      </c>
      <c r="S63" s="257">
        <f t="shared" si="14"/>
        <v>32541849.486459062</v>
      </c>
      <c r="T63" s="257"/>
      <c r="U63" s="257">
        <f t="shared" si="15"/>
        <v>2171306018.1266222</v>
      </c>
      <c r="V63" s="257">
        <f t="shared" si="16"/>
        <v>2447408805.4650145</v>
      </c>
      <c r="W63" s="257">
        <f t="shared" si="17"/>
        <v>2598359625.3240004</v>
      </c>
      <c r="X63" s="258">
        <f t="shared" si="18"/>
        <v>2758620761.4510407</v>
      </c>
      <c r="Y63" s="258">
        <f t="shared" si="19"/>
        <v>2598359625.3240004</v>
      </c>
      <c r="Z63" s="257">
        <f t="shared" si="20"/>
        <v>2758620761.4510407</v>
      </c>
      <c r="AA63" s="257">
        <f t="shared" si="36"/>
        <v>2928766453.7813153</v>
      </c>
      <c r="AB63" s="257"/>
      <c r="AC63" s="32" t="str">
        <f t="shared" si="21"/>
        <v>BERTAHAP</v>
      </c>
      <c r="AD63" s="259">
        <f t="shared" si="22"/>
        <v>0</v>
      </c>
      <c r="AE63" s="260">
        <v>2</v>
      </c>
      <c r="AF63" s="261"/>
      <c r="AG63" s="257" t="e">
        <f>IF(AF63&gt;#REF!,"LB","KR")</f>
        <v>#REF!</v>
      </c>
      <c r="AH63" s="261">
        <f t="shared" si="23"/>
        <v>2388437000</v>
      </c>
      <c r="AI63" s="261">
        <f t="shared" si="23"/>
        <v>2692150000</v>
      </c>
      <c r="AJ63" s="261">
        <f t="shared" si="23"/>
        <v>2858196000</v>
      </c>
      <c r="AK63" s="262">
        <f t="shared" si="23"/>
        <v>3034483000</v>
      </c>
      <c r="AL63" s="262">
        <f t="shared" si="23"/>
        <v>2858196000</v>
      </c>
      <c r="AM63" s="261">
        <f t="shared" si="23"/>
        <v>3034483000</v>
      </c>
      <c r="AN63" s="261">
        <f t="shared" si="23"/>
        <v>3221644000</v>
      </c>
      <c r="AO63" s="15"/>
      <c r="AP63" s="263">
        <v>24</v>
      </c>
      <c r="AQ63" s="264">
        <f t="shared" si="24"/>
        <v>-1534411.2613999955</v>
      </c>
      <c r="AR63" s="297"/>
      <c r="AS63" s="266"/>
      <c r="AT63" s="266"/>
      <c r="AU63" s="266"/>
      <c r="AV63" s="290"/>
      <c r="AW63" s="290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309">
        <f>O270</f>
        <v>29013586.575399999</v>
      </c>
      <c r="BR63" s="15"/>
      <c r="BS63" s="276"/>
      <c r="BT63" s="269"/>
      <c r="BU63" s="269" t="str">
        <f>F108</f>
        <v>2BR-9</v>
      </c>
      <c r="BV63" s="270" t="str">
        <f>D108</f>
        <v>09</v>
      </c>
      <c r="BW63" s="271">
        <f t="shared" ref="BW63:BX67" si="43">G108</f>
        <v>101</v>
      </c>
      <c r="BX63" s="271">
        <f t="shared" si="43"/>
        <v>90</v>
      </c>
      <c r="BY63" s="272">
        <f>O108</f>
        <v>28870662.503600005</v>
      </c>
      <c r="BZ63" s="272">
        <f t="shared" ref="BZ63:CC67" si="44">AH108</f>
        <v>2388437000</v>
      </c>
      <c r="CA63" s="272">
        <f t="shared" si="44"/>
        <v>2692150000</v>
      </c>
      <c r="CB63" s="272">
        <f t="shared" si="44"/>
        <v>2858196000</v>
      </c>
      <c r="CC63" s="272">
        <f t="shared" si="44"/>
        <v>3034483000</v>
      </c>
      <c r="CD63" s="272">
        <f>AN108</f>
        <v>3221644000</v>
      </c>
      <c r="CE63" s="15"/>
      <c r="CF63" s="42">
        <f t="shared" si="37"/>
        <v>3029688000</v>
      </c>
      <c r="CG63" s="187">
        <f t="shared" si="37"/>
        <v>3216552000</v>
      </c>
      <c r="CH63" s="43">
        <f t="shared" si="31"/>
        <v>45445320</v>
      </c>
      <c r="CI63" s="43">
        <f t="shared" si="32"/>
        <v>32165520</v>
      </c>
      <c r="CJ63" s="240">
        <f t="shared" si="33"/>
        <v>71454900</v>
      </c>
      <c r="CK63" s="273">
        <f t="shared" si="34"/>
        <v>63218395.833333336</v>
      </c>
    </row>
    <row r="64" spans="1:89">
      <c r="A64" s="3">
        <f t="shared" si="35"/>
        <v>25</v>
      </c>
      <c r="B64" s="522">
        <v>5</v>
      </c>
      <c r="C64" s="250" t="s">
        <v>139</v>
      </c>
      <c r="D64" s="251" t="s">
        <v>44</v>
      </c>
      <c r="E64" s="252"/>
      <c r="F64" s="40" t="s">
        <v>60</v>
      </c>
      <c r="G64" s="253">
        <f t="shared" si="3"/>
        <v>101</v>
      </c>
      <c r="H64" s="253">
        <f t="shared" si="4"/>
        <v>90</v>
      </c>
      <c r="I64" s="254">
        <f t="shared" si="5"/>
        <v>26966806</v>
      </c>
      <c r="J64" s="254">
        <f t="shared" si="6"/>
        <v>1</v>
      </c>
      <c r="K64" s="255">
        <f t="shared" si="7"/>
        <v>1.06</v>
      </c>
      <c r="L64" s="305">
        <f t="shared" si="42"/>
        <v>1.01</v>
      </c>
      <c r="M64" s="257">
        <f t="shared" si="9"/>
        <v>24125622.423629135</v>
      </c>
      <c r="N64" s="257">
        <f t="shared" si="10"/>
        <v>27193431.171833493</v>
      </c>
      <c r="O64" s="257">
        <f t="shared" si="11"/>
        <v>28870662.503600005</v>
      </c>
      <c r="P64" s="257">
        <f t="shared" si="12"/>
        <v>30651341.793900453</v>
      </c>
      <c r="Q64" s="258">
        <f t="shared" si="13"/>
        <v>28870662.503600005</v>
      </c>
      <c r="R64" s="257">
        <f t="shared" si="13"/>
        <v>30651341.793900453</v>
      </c>
      <c r="S64" s="257">
        <f t="shared" si="14"/>
        <v>32541849.486459062</v>
      </c>
      <c r="T64" s="257"/>
      <c r="U64" s="257">
        <f t="shared" si="15"/>
        <v>2171306018.1266222</v>
      </c>
      <c r="V64" s="257">
        <f t="shared" si="16"/>
        <v>2447408805.4650145</v>
      </c>
      <c r="W64" s="257">
        <f t="shared" si="17"/>
        <v>2598359625.3240004</v>
      </c>
      <c r="X64" s="258">
        <f t="shared" si="18"/>
        <v>2758620761.4510407</v>
      </c>
      <c r="Y64" s="258">
        <f t="shared" si="19"/>
        <v>2598359625.3240004</v>
      </c>
      <c r="Z64" s="257">
        <f t="shared" si="20"/>
        <v>2758620761.4510407</v>
      </c>
      <c r="AA64" s="257">
        <f t="shared" si="36"/>
        <v>2928766453.7813153</v>
      </c>
      <c r="AB64" s="257"/>
      <c r="AC64" s="32" t="str">
        <f t="shared" si="21"/>
        <v>BERTAHAP</v>
      </c>
      <c r="AD64" s="259">
        <f t="shared" si="22"/>
        <v>0</v>
      </c>
      <c r="AE64" s="260">
        <v>2</v>
      </c>
      <c r="AF64" s="261"/>
      <c r="AG64" s="257" t="e">
        <f>IF(AF64&gt;#REF!,"LB","KR")</f>
        <v>#REF!</v>
      </c>
      <c r="AH64" s="261">
        <f t="shared" si="23"/>
        <v>2388437000</v>
      </c>
      <c r="AI64" s="261">
        <f t="shared" si="23"/>
        <v>2692150000</v>
      </c>
      <c r="AJ64" s="261">
        <f t="shared" si="23"/>
        <v>2858196000</v>
      </c>
      <c r="AK64" s="262">
        <f t="shared" si="23"/>
        <v>3034483000</v>
      </c>
      <c r="AL64" s="262">
        <f t="shared" si="23"/>
        <v>2858196000</v>
      </c>
      <c r="AM64" s="261">
        <f t="shared" si="23"/>
        <v>3034483000</v>
      </c>
      <c r="AN64" s="261">
        <f t="shared" si="23"/>
        <v>3221644000</v>
      </c>
      <c r="AO64" s="15"/>
      <c r="AP64" s="263">
        <v>25</v>
      </c>
      <c r="AQ64" s="264">
        <f t="shared" si="24"/>
        <v>-1534411.2613999955</v>
      </c>
      <c r="AR64" s="297"/>
      <c r="AS64" s="266"/>
      <c r="AT64" s="266"/>
      <c r="AU64" s="266"/>
      <c r="AV64" s="266"/>
      <c r="AW64" s="266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310">
        <f>O274</f>
        <v>30108438.899</v>
      </c>
      <c r="BR64" s="15"/>
      <c r="BS64" s="276"/>
      <c r="BT64" s="269"/>
      <c r="BU64" s="269" t="str">
        <f>F109</f>
        <v>2BR-11</v>
      </c>
      <c r="BV64" s="270">
        <f>D109</f>
        <v>11</v>
      </c>
      <c r="BW64" s="271">
        <f t="shared" si="43"/>
        <v>101</v>
      </c>
      <c r="BX64" s="271">
        <f t="shared" si="43"/>
        <v>90</v>
      </c>
      <c r="BY64" s="272">
        <f>O109</f>
        <v>28870662.503600005</v>
      </c>
      <c r="BZ64" s="272">
        <f t="shared" si="44"/>
        <v>2388437000</v>
      </c>
      <c r="CA64" s="272">
        <f t="shared" si="44"/>
        <v>2692150000</v>
      </c>
      <c r="CB64" s="272">
        <f t="shared" si="44"/>
        <v>2858196000</v>
      </c>
      <c r="CC64" s="272">
        <f t="shared" si="44"/>
        <v>3034483000</v>
      </c>
      <c r="CD64" s="272">
        <f>AN109</f>
        <v>3221644000</v>
      </c>
      <c r="CE64" s="15"/>
      <c r="CF64" s="42">
        <f t="shared" si="37"/>
        <v>3029688000</v>
      </c>
      <c r="CG64" s="187">
        <f t="shared" si="37"/>
        <v>3216552000</v>
      </c>
      <c r="CH64" s="43">
        <f t="shared" si="31"/>
        <v>45445320</v>
      </c>
      <c r="CI64" s="43">
        <f t="shared" si="32"/>
        <v>32165520</v>
      </c>
      <c r="CJ64" s="240">
        <f t="shared" si="33"/>
        <v>71454900</v>
      </c>
      <c r="CK64" s="273">
        <f t="shared" si="34"/>
        <v>63218395.833333336</v>
      </c>
    </row>
    <row r="65" spans="1:89">
      <c r="A65" s="3">
        <f t="shared" si="35"/>
        <v>26</v>
      </c>
      <c r="B65" s="522">
        <v>6</v>
      </c>
      <c r="C65" s="250" t="s">
        <v>139</v>
      </c>
      <c r="D65" s="285">
        <v>11</v>
      </c>
      <c r="E65" s="252"/>
      <c r="F65" s="40" t="s">
        <v>62</v>
      </c>
      <c r="G65" s="253">
        <f t="shared" si="3"/>
        <v>101</v>
      </c>
      <c r="H65" s="253">
        <f t="shared" si="4"/>
        <v>90</v>
      </c>
      <c r="I65" s="254">
        <f t="shared" si="5"/>
        <v>26966806</v>
      </c>
      <c r="J65" s="254">
        <f t="shared" si="6"/>
        <v>1</v>
      </c>
      <c r="K65" s="255">
        <f t="shared" si="7"/>
        <v>1.06</v>
      </c>
      <c r="L65" s="305">
        <f t="shared" si="42"/>
        <v>1.01</v>
      </c>
      <c r="M65" s="257">
        <f t="shared" si="9"/>
        <v>24125622.423629135</v>
      </c>
      <c r="N65" s="257">
        <f t="shared" si="10"/>
        <v>27193431.171833493</v>
      </c>
      <c r="O65" s="257">
        <f t="shared" si="11"/>
        <v>28870662.503600005</v>
      </c>
      <c r="P65" s="257">
        <f t="shared" si="12"/>
        <v>30651341.793900453</v>
      </c>
      <c r="Q65" s="258">
        <f t="shared" si="13"/>
        <v>28870662.503600005</v>
      </c>
      <c r="R65" s="257">
        <f t="shared" si="13"/>
        <v>30651341.793900453</v>
      </c>
      <c r="S65" s="257">
        <f t="shared" si="14"/>
        <v>32541849.486459062</v>
      </c>
      <c r="T65" s="257"/>
      <c r="U65" s="257">
        <f t="shared" si="15"/>
        <v>2171306018.1266222</v>
      </c>
      <c r="V65" s="257">
        <f t="shared" si="16"/>
        <v>2447408805.4650145</v>
      </c>
      <c r="W65" s="257">
        <f t="shared" si="17"/>
        <v>2598359625.3240004</v>
      </c>
      <c r="X65" s="258">
        <f t="shared" si="18"/>
        <v>2758620761.4510407</v>
      </c>
      <c r="Y65" s="258">
        <f t="shared" si="19"/>
        <v>2598359625.3240004</v>
      </c>
      <c r="Z65" s="257">
        <f t="shared" si="20"/>
        <v>2758620761.4510407</v>
      </c>
      <c r="AA65" s="257">
        <f t="shared" si="36"/>
        <v>2928766453.7813153</v>
      </c>
      <c r="AB65" s="257"/>
      <c r="AC65" s="32" t="str">
        <f t="shared" si="21"/>
        <v>BERTAHAP</v>
      </c>
      <c r="AD65" s="259">
        <f t="shared" si="22"/>
        <v>0</v>
      </c>
      <c r="AE65" s="260">
        <v>2</v>
      </c>
      <c r="AF65" s="261"/>
      <c r="AG65" s="257" t="e">
        <f>IF(AF65&gt;#REF!,"LB","KR")</f>
        <v>#REF!</v>
      </c>
      <c r="AH65" s="261">
        <f t="shared" si="23"/>
        <v>2388437000</v>
      </c>
      <c r="AI65" s="261">
        <f t="shared" si="23"/>
        <v>2692150000</v>
      </c>
      <c r="AJ65" s="261">
        <f t="shared" si="23"/>
        <v>2858196000</v>
      </c>
      <c r="AK65" s="262">
        <f t="shared" si="23"/>
        <v>3034483000</v>
      </c>
      <c r="AL65" s="262">
        <f t="shared" si="23"/>
        <v>2858196000</v>
      </c>
      <c r="AM65" s="261">
        <f t="shared" si="23"/>
        <v>3034483000</v>
      </c>
      <c r="AN65" s="261">
        <f t="shared" si="23"/>
        <v>3221644000</v>
      </c>
      <c r="AO65" s="15"/>
      <c r="AP65" s="263">
        <v>26</v>
      </c>
      <c r="AQ65" s="264">
        <f t="shared" si="24"/>
        <v>-1534411.2613999955</v>
      </c>
      <c r="AR65" s="297"/>
      <c r="AS65" s="266"/>
      <c r="AT65" s="266"/>
      <c r="AU65" s="266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311">
        <f>O313</f>
        <v>29852254.241999999</v>
      </c>
      <c r="BR65" s="15"/>
      <c r="BS65" s="276"/>
      <c r="BT65" s="296"/>
      <c r="BU65" s="269" t="str">
        <f>F110</f>
        <v>2BR-15</v>
      </c>
      <c r="BV65" s="270">
        <f>D110</f>
        <v>15</v>
      </c>
      <c r="BW65" s="271">
        <f t="shared" si="43"/>
        <v>101</v>
      </c>
      <c r="BX65" s="271">
        <f t="shared" si="43"/>
        <v>90</v>
      </c>
      <c r="BY65" s="272">
        <f>O110</f>
        <v>28870662.503600005</v>
      </c>
      <c r="BZ65" s="272">
        <f t="shared" si="44"/>
        <v>2388437000</v>
      </c>
      <c r="CA65" s="272">
        <f t="shared" si="44"/>
        <v>2692150000</v>
      </c>
      <c r="CB65" s="272">
        <f t="shared" si="44"/>
        <v>2858196000</v>
      </c>
      <c r="CC65" s="272">
        <f t="shared" si="44"/>
        <v>3034483000</v>
      </c>
      <c r="CD65" s="272">
        <f>AN110</f>
        <v>3221644000</v>
      </c>
      <c r="CE65" s="15"/>
      <c r="CF65" s="42">
        <f t="shared" si="37"/>
        <v>3029688000</v>
      </c>
      <c r="CG65" s="187">
        <f t="shared" si="37"/>
        <v>3216552000</v>
      </c>
      <c r="CH65" s="43">
        <f t="shared" si="31"/>
        <v>45445320</v>
      </c>
      <c r="CI65" s="43">
        <f t="shared" si="32"/>
        <v>32165520</v>
      </c>
      <c r="CJ65" s="240">
        <f t="shared" si="33"/>
        <v>71454900</v>
      </c>
      <c r="CK65" s="273">
        <f t="shared" si="34"/>
        <v>63218395.833333336</v>
      </c>
    </row>
    <row r="66" spans="1:89">
      <c r="A66" s="3">
        <f t="shared" si="35"/>
        <v>27</v>
      </c>
      <c r="B66" s="522">
        <v>7</v>
      </c>
      <c r="C66" s="250" t="s">
        <v>139</v>
      </c>
      <c r="D66" s="285">
        <v>15</v>
      </c>
      <c r="E66" s="252"/>
      <c r="F66" s="40" t="s">
        <v>64</v>
      </c>
      <c r="G66" s="253">
        <f t="shared" si="3"/>
        <v>101</v>
      </c>
      <c r="H66" s="253">
        <f t="shared" si="4"/>
        <v>90</v>
      </c>
      <c r="I66" s="254">
        <f t="shared" si="5"/>
        <v>26966806</v>
      </c>
      <c r="J66" s="254">
        <f t="shared" si="6"/>
        <v>1</v>
      </c>
      <c r="K66" s="255">
        <f t="shared" si="7"/>
        <v>1.06</v>
      </c>
      <c r="L66" s="305">
        <f t="shared" si="42"/>
        <v>1.01</v>
      </c>
      <c r="M66" s="257">
        <f t="shared" si="9"/>
        <v>24125622.423629135</v>
      </c>
      <c r="N66" s="257">
        <f t="shared" si="10"/>
        <v>27193431.171833493</v>
      </c>
      <c r="O66" s="257">
        <f t="shared" si="11"/>
        <v>28870662.503600005</v>
      </c>
      <c r="P66" s="257">
        <f t="shared" si="12"/>
        <v>30651341.793900453</v>
      </c>
      <c r="Q66" s="258">
        <f t="shared" si="13"/>
        <v>28870662.503600005</v>
      </c>
      <c r="R66" s="257">
        <f t="shared" si="13"/>
        <v>30651341.793900453</v>
      </c>
      <c r="S66" s="257">
        <f t="shared" si="14"/>
        <v>32541849.486459062</v>
      </c>
      <c r="T66" s="257"/>
      <c r="U66" s="257">
        <f t="shared" si="15"/>
        <v>2171306018.1266222</v>
      </c>
      <c r="V66" s="257">
        <f t="shared" si="16"/>
        <v>2447408805.4650145</v>
      </c>
      <c r="W66" s="257">
        <f t="shared" si="17"/>
        <v>2598359625.3240004</v>
      </c>
      <c r="X66" s="258">
        <f t="shared" si="18"/>
        <v>2758620761.4510407</v>
      </c>
      <c r="Y66" s="258">
        <f t="shared" si="19"/>
        <v>2598359625.3240004</v>
      </c>
      <c r="Z66" s="257">
        <f t="shared" si="20"/>
        <v>2758620761.4510407</v>
      </c>
      <c r="AA66" s="257">
        <f t="shared" si="36"/>
        <v>2928766453.7813153</v>
      </c>
      <c r="AB66" s="257"/>
      <c r="AC66" s="32" t="str">
        <f t="shared" si="21"/>
        <v>BERTAHAP</v>
      </c>
      <c r="AD66" s="259">
        <f t="shared" si="22"/>
        <v>0</v>
      </c>
      <c r="AE66" s="260">
        <v>2</v>
      </c>
      <c r="AF66" s="261"/>
      <c r="AG66" s="257" t="e">
        <f>IF(AF66&gt;#REF!,"LB","KR")</f>
        <v>#REF!</v>
      </c>
      <c r="AH66" s="261">
        <f t="shared" si="23"/>
        <v>2388437000</v>
      </c>
      <c r="AI66" s="261">
        <f t="shared" si="23"/>
        <v>2692150000</v>
      </c>
      <c r="AJ66" s="261">
        <f t="shared" si="23"/>
        <v>2858196000</v>
      </c>
      <c r="AK66" s="262">
        <f t="shared" si="23"/>
        <v>3034483000</v>
      </c>
      <c r="AL66" s="262">
        <f t="shared" si="23"/>
        <v>2858196000</v>
      </c>
      <c r="AM66" s="261">
        <f t="shared" si="23"/>
        <v>3034483000</v>
      </c>
      <c r="AN66" s="261">
        <f t="shared" si="23"/>
        <v>3221644000</v>
      </c>
      <c r="AO66" s="15"/>
      <c r="AP66" s="263">
        <v>27</v>
      </c>
      <c r="AQ66" s="264">
        <f t="shared" si="24"/>
        <v>-1534411.2613999955</v>
      </c>
      <c r="AR66" s="297"/>
      <c r="AS66" s="266"/>
      <c r="AT66" s="266"/>
      <c r="AU66" s="266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312">
        <f>O314</f>
        <v>29299434.719000001</v>
      </c>
      <c r="BR66" s="15"/>
      <c r="BS66" s="276"/>
      <c r="BT66" s="269"/>
      <c r="BU66" s="269" t="str">
        <f>F111</f>
        <v>2BR-17</v>
      </c>
      <c r="BV66" s="270">
        <f>D111</f>
        <v>17</v>
      </c>
      <c r="BW66" s="271">
        <f t="shared" si="43"/>
        <v>85</v>
      </c>
      <c r="BX66" s="271">
        <f t="shared" si="43"/>
        <v>74</v>
      </c>
      <c r="BY66" s="272">
        <f>O111</f>
        <v>28870662.503600005</v>
      </c>
      <c r="BZ66" s="272">
        <f t="shared" si="44"/>
        <v>1963826000</v>
      </c>
      <c r="CA66" s="272">
        <f t="shared" si="44"/>
        <v>2213546000</v>
      </c>
      <c r="CB66" s="272">
        <f t="shared" si="44"/>
        <v>2350072000</v>
      </c>
      <c r="CC66" s="272">
        <f t="shared" si="44"/>
        <v>2495020000</v>
      </c>
      <c r="CD66" s="272">
        <f>AN111</f>
        <v>2648907000</v>
      </c>
      <c r="CE66" s="15"/>
      <c r="CF66" s="42">
        <f t="shared" si="37"/>
        <v>3029688000</v>
      </c>
      <c r="CG66" s="187">
        <f t="shared" si="37"/>
        <v>3216552000</v>
      </c>
      <c r="CH66" s="43">
        <f t="shared" si="31"/>
        <v>45445320</v>
      </c>
      <c r="CI66" s="43">
        <f t="shared" si="32"/>
        <v>32165520</v>
      </c>
      <c r="CJ66" s="240">
        <f t="shared" si="33"/>
        <v>71454900</v>
      </c>
      <c r="CK66" s="273">
        <f t="shared" si="34"/>
        <v>63218395.833333336</v>
      </c>
    </row>
    <row r="67" spans="1:89">
      <c r="A67" s="3">
        <f t="shared" si="35"/>
        <v>28</v>
      </c>
      <c r="B67" s="522">
        <v>8</v>
      </c>
      <c r="C67" s="250" t="s">
        <v>139</v>
      </c>
      <c r="D67" s="285">
        <v>17</v>
      </c>
      <c r="E67" s="252"/>
      <c r="F67" s="40" t="s">
        <v>67</v>
      </c>
      <c r="G67" s="253">
        <f t="shared" si="3"/>
        <v>85</v>
      </c>
      <c r="H67" s="253">
        <f t="shared" si="4"/>
        <v>74</v>
      </c>
      <c r="I67" s="254">
        <f t="shared" si="5"/>
        <v>26966806</v>
      </c>
      <c r="J67" s="254">
        <f t="shared" si="6"/>
        <v>1</v>
      </c>
      <c r="K67" s="255">
        <f t="shared" si="7"/>
        <v>1.06</v>
      </c>
      <c r="L67" s="305">
        <f t="shared" si="42"/>
        <v>1.01</v>
      </c>
      <c r="M67" s="257">
        <f t="shared" si="9"/>
        <v>24125622.423629135</v>
      </c>
      <c r="N67" s="257">
        <f t="shared" si="10"/>
        <v>27193431.171833493</v>
      </c>
      <c r="O67" s="257">
        <f t="shared" si="11"/>
        <v>28870662.503600005</v>
      </c>
      <c r="P67" s="257">
        <f t="shared" si="12"/>
        <v>30651341.793900453</v>
      </c>
      <c r="Q67" s="258">
        <f t="shared" si="13"/>
        <v>28870662.503600005</v>
      </c>
      <c r="R67" s="257">
        <f t="shared" si="13"/>
        <v>30651341.793900453</v>
      </c>
      <c r="S67" s="257">
        <f t="shared" si="14"/>
        <v>32541849.486459062</v>
      </c>
      <c r="T67" s="257"/>
      <c r="U67" s="257">
        <f t="shared" si="15"/>
        <v>1785296059.348556</v>
      </c>
      <c r="V67" s="257">
        <f t="shared" si="16"/>
        <v>2012313906.7156785</v>
      </c>
      <c r="W67" s="257">
        <f t="shared" si="17"/>
        <v>2136429025.2664003</v>
      </c>
      <c r="X67" s="258">
        <f t="shared" si="18"/>
        <v>2268199292.7486334</v>
      </c>
      <c r="Y67" s="258">
        <f t="shared" si="19"/>
        <v>2136429025.2664003</v>
      </c>
      <c r="Z67" s="257">
        <f t="shared" si="20"/>
        <v>2268199292.7486334</v>
      </c>
      <c r="AA67" s="257">
        <f t="shared" si="36"/>
        <v>2408096861.9979706</v>
      </c>
      <c r="AB67" s="257"/>
      <c r="AC67" s="32" t="str">
        <f t="shared" si="21"/>
        <v>BERTAHAP</v>
      </c>
      <c r="AD67" s="259">
        <f t="shared" si="22"/>
        <v>0</v>
      </c>
      <c r="AE67" s="260">
        <v>2</v>
      </c>
      <c r="AF67" s="261"/>
      <c r="AG67" s="257" t="e">
        <f>IF(AF67&gt;#REF!,"LB","KR")</f>
        <v>#REF!</v>
      </c>
      <c r="AH67" s="261">
        <f t="shared" si="23"/>
        <v>1963826000</v>
      </c>
      <c r="AI67" s="261">
        <f t="shared" si="23"/>
        <v>2213546000</v>
      </c>
      <c r="AJ67" s="261">
        <f t="shared" si="23"/>
        <v>2350072000</v>
      </c>
      <c r="AK67" s="262">
        <f t="shared" si="23"/>
        <v>2495020000</v>
      </c>
      <c r="AL67" s="262">
        <f t="shared" si="23"/>
        <v>2350072000</v>
      </c>
      <c r="AM67" s="261">
        <f t="shared" si="23"/>
        <v>2495020000</v>
      </c>
      <c r="AN67" s="261">
        <f t="shared" si="23"/>
        <v>2648907000</v>
      </c>
      <c r="AO67" s="15"/>
      <c r="AP67" s="263">
        <v>28</v>
      </c>
      <c r="AQ67" s="264">
        <f t="shared" si="24"/>
        <v>-1534411.2613999955</v>
      </c>
      <c r="AR67" s="297"/>
      <c r="AS67" s="266"/>
      <c r="AT67" s="266"/>
      <c r="AU67" s="266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313">
        <f>O318</f>
        <v>30405073.765000001</v>
      </c>
      <c r="BR67" s="15"/>
      <c r="BS67" s="276"/>
      <c r="BT67" s="269"/>
      <c r="BU67" s="269" t="str">
        <f>F112</f>
        <v>3BR-19</v>
      </c>
      <c r="BV67" s="270">
        <f>D112</f>
        <v>19</v>
      </c>
      <c r="BW67" s="271">
        <f t="shared" si="43"/>
        <v>138</v>
      </c>
      <c r="BX67" s="271">
        <f t="shared" si="43"/>
        <v>120</v>
      </c>
      <c r="BY67" s="272">
        <f>O112</f>
        <v>28870662.503600005</v>
      </c>
      <c r="BZ67" s="272">
        <f t="shared" si="44"/>
        <v>3184583000</v>
      </c>
      <c r="CA67" s="272">
        <f t="shared" si="44"/>
        <v>3589533000</v>
      </c>
      <c r="CB67" s="272">
        <f t="shared" si="44"/>
        <v>3810928000</v>
      </c>
      <c r="CC67" s="272">
        <f t="shared" si="44"/>
        <v>4045978000</v>
      </c>
      <c r="CD67" s="272">
        <f>AN112</f>
        <v>4295525000</v>
      </c>
      <c r="CE67" s="15"/>
      <c r="CF67" s="42">
        <f t="shared" si="37"/>
        <v>2491077000</v>
      </c>
      <c r="CG67" s="187">
        <f t="shared" si="37"/>
        <v>2644722000</v>
      </c>
      <c r="CH67" s="43">
        <f t="shared" si="31"/>
        <v>37366155</v>
      </c>
      <c r="CI67" s="43">
        <f t="shared" si="32"/>
        <v>26447220</v>
      </c>
      <c r="CJ67" s="240">
        <f t="shared" si="33"/>
        <v>58751800</v>
      </c>
      <c r="CK67" s="273">
        <f t="shared" si="34"/>
        <v>51979583.333333336</v>
      </c>
    </row>
    <row r="68" spans="1:89">
      <c r="A68" s="3">
        <f t="shared" si="35"/>
        <v>29</v>
      </c>
      <c r="B68" s="522">
        <v>9</v>
      </c>
      <c r="C68" s="250" t="s">
        <v>139</v>
      </c>
      <c r="D68" s="285">
        <v>19</v>
      </c>
      <c r="E68" s="252"/>
      <c r="F68" s="40" t="s">
        <v>78</v>
      </c>
      <c r="G68" s="253">
        <f t="shared" si="3"/>
        <v>138</v>
      </c>
      <c r="H68" s="253">
        <f t="shared" si="4"/>
        <v>120</v>
      </c>
      <c r="I68" s="254">
        <f t="shared" si="5"/>
        <v>26966806</v>
      </c>
      <c r="J68" s="254">
        <f t="shared" si="6"/>
        <v>1</v>
      </c>
      <c r="K68" s="255">
        <f t="shared" si="7"/>
        <v>1.06</v>
      </c>
      <c r="L68" s="305">
        <f t="shared" si="42"/>
        <v>1.01</v>
      </c>
      <c r="M68" s="257">
        <f t="shared" si="9"/>
        <v>24125622.423629135</v>
      </c>
      <c r="N68" s="257">
        <f t="shared" si="10"/>
        <v>27193431.171833493</v>
      </c>
      <c r="O68" s="257">
        <f t="shared" si="11"/>
        <v>28870662.503600005</v>
      </c>
      <c r="P68" s="257">
        <f t="shared" si="12"/>
        <v>30651341.793900453</v>
      </c>
      <c r="Q68" s="258">
        <f t="shared" si="13"/>
        <v>28870662.503600005</v>
      </c>
      <c r="R68" s="257">
        <f t="shared" si="13"/>
        <v>30651341.793900453</v>
      </c>
      <c r="S68" s="257">
        <f t="shared" si="14"/>
        <v>32541849.486459062</v>
      </c>
      <c r="T68" s="257"/>
      <c r="U68" s="257">
        <f t="shared" si="15"/>
        <v>2895074690.8354959</v>
      </c>
      <c r="V68" s="257">
        <f t="shared" si="16"/>
        <v>3263211740.620019</v>
      </c>
      <c r="W68" s="257">
        <f t="shared" si="17"/>
        <v>3464479500.4320006</v>
      </c>
      <c r="X68" s="258">
        <f t="shared" si="18"/>
        <v>3678161015.2680545</v>
      </c>
      <c r="Y68" s="258">
        <f t="shared" si="19"/>
        <v>3464479500.4320006</v>
      </c>
      <c r="Z68" s="257">
        <f t="shared" si="20"/>
        <v>3678161015.2680545</v>
      </c>
      <c r="AA68" s="257">
        <f t="shared" si="36"/>
        <v>3905021938.3750873</v>
      </c>
      <c r="AB68" s="257"/>
      <c r="AC68" s="32" t="str">
        <f t="shared" si="21"/>
        <v>BERTAHAP</v>
      </c>
      <c r="AD68" s="259">
        <f t="shared" si="22"/>
        <v>0</v>
      </c>
      <c r="AE68" s="260">
        <v>2</v>
      </c>
      <c r="AF68" s="261"/>
      <c r="AG68" s="257" t="e">
        <f>IF(AF68&gt;#REF!,"LB","KR")</f>
        <v>#REF!</v>
      </c>
      <c r="AH68" s="261">
        <f t="shared" si="23"/>
        <v>3184583000</v>
      </c>
      <c r="AI68" s="261">
        <f t="shared" si="23"/>
        <v>3589533000</v>
      </c>
      <c r="AJ68" s="261">
        <f t="shared" si="23"/>
        <v>3810928000</v>
      </c>
      <c r="AK68" s="262">
        <f t="shared" si="23"/>
        <v>4045978000</v>
      </c>
      <c r="AL68" s="262">
        <f t="shared" si="23"/>
        <v>3810928000</v>
      </c>
      <c r="AM68" s="261">
        <f t="shared" si="23"/>
        <v>4045978000</v>
      </c>
      <c r="AN68" s="261">
        <f t="shared" si="23"/>
        <v>4295525000</v>
      </c>
      <c r="AO68" s="15"/>
      <c r="AP68" s="263">
        <v>29</v>
      </c>
      <c r="AQ68" s="264">
        <f t="shared" si="24"/>
        <v>-1534411.2613999955</v>
      </c>
      <c r="AR68" s="297"/>
      <c r="AS68" s="266"/>
      <c r="AT68" s="266"/>
      <c r="AU68" s="266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254"/>
      <c r="BR68" s="15"/>
      <c r="BS68" s="268">
        <v>8</v>
      </c>
      <c r="BT68" s="269" t="s">
        <v>141</v>
      </c>
      <c r="BU68" s="269" t="str">
        <f>F135</f>
        <v>2BR-11</v>
      </c>
      <c r="BV68" s="270">
        <f>D135</f>
        <v>11</v>
      </c>
      <c r="BW68" s="271">
        <f t="shared" ref="BW68:BX71" si="45">G135</f>
        <v>101</v>
      </c>
      <c r="BX68" s="271">
        <f t="shared" si="45"/>
        <v>90</v>
      </c>
      <c r="BY68" s="272">
        <f>O135</f>
        <v>28870662.503600005</v>
      </c>
      <c r="BZ68" s="272">
        <f t="shared" ref="BZ68:CC71" si="46">AH135</f>
        <v>2388437000</v>
      </c>
      <c r="CA68" s="272">
        <f t="shared" si="46"/>
        <v>2692150000</v>
      </c>
      <c r="CB68" s="272">
        <f t="shared" si="46"/>
        <v>2858196000</v>
      </c>
      <c r="CC68" s="272">
        <f t="shared" si="46"/>
        <v>3034483000</v>
      </c>
      <c r="CD68" s="272">
        <f>AN135</f>
        <v>3221644000</v>
      </c>
      <c r="CE68" s="15">
        <v>8</v>
      </c>
      <c r="CF68" s="42">
        <f t="shared" si="37"/>
        <v>4039584000</v>
      </c>
      <c r="CG68" s="187">
        <f t="shared" si="37"/>
        <v>4288737000</v>
      </c>
      <c r="CH68" s="43">
        <f t="shared" si="31"/>
        <v>60593760</v>
      </c>
      <c r="CI68" s="43">
        <f t="shared" si="32"/>
        <v>42887370</v>
      </c>
      <c r="CJ68" s="240">
        <f t="shared" si="33"/>
        <v>95273200</v>
      </c>
      <c r="CK68" s="273">
        <f t="shared" si="34"/>
        <v>84291208.333333328</v>
      </c>
    </row>
    <row r="69" spans="1:89">
      <c r="A69" s="3">
        <f t="shared" si="35"/>
        <v>30</v>
      </c>
      <c r="B69" s="522">
        <v>10</v>
      </c>
      <c r="C69" s="250" t="s">
        <v>139</v>
      </c>
      <c r="D69" s="285">
        <v>21</v>
      </c>
      <c r="E69" s="252"/>
      <c r="F69" s="40" t="s">
        <v>84</v>
      </c>
      <c r="G69" s="253">
        <f t="shared" si="3"/>
        <v>132</v>
      </c>
      <c r="H69" s="253">
        <f t="shared" si="4"/>
        <v>112</v>
      </c>
      <c r="I69" s="254">
        <f t="shared" si="5"/>
        <v>26966806</v>
      </c>
      <c r="J69" s="254">
        <f t="shared" si="6"/>
        <v>3</v>
      </c>
      <c r="K69" s="255">
        <f t="shared" si="7"/>
        <v>1.1000000000000001</v>
      </c>
      <c r="L69" s="305">
        <f t="shared" si="42"/>
        <v>1.01</v>
      </c>
      <c r="M69" s="257">
        <f t="shared" si="9"/>
        <v>25036023.269803815</v>
      </c>
      <c r="N69" s="257">
        <f t="shared" si="10"/>
        <v>28219598.385864943</v>
      </c>
      <c r="O69" s="257">
        <f t="shared" si="11"/>
        <v>29960121.466000002</v>
      </c>
      <c r="P69" s="257">
        <f t="shared" si="12"/>
        <v>31807996.201217446</v>
      </c>
      <c r="Q69" s="258">
        <f t="shared" si="13"/>
        <v>29960121.466000002</v>
      </c>
      <c r="R69" s="257">
        <f t="shared" si="13"/>
        <v>31807996.201217446</v>
      </c>
      <c r="S69" s="257">
        <f t="shared" si="14"/>
        <v>33769843.806702793</v>
      </c>
      <c r="T69" s="257"/>
      <c r="U69" s="257">
        <f t="shared" si="15"/>
        <v>2804034606.2180271</v>
      </c>
      <c r="V69" s="257">
        <f t="shared" si="16"/>
        <v>3160595019.2168736</v>
      </c>
      <c r="W69" s="257">
        <f t="shared" si="17"/>
        <v>3355533604.1920004</v>
      </c>
      <c r="X69" s="258">
        <f t="shared" si="18"/>
        <v>3562495574.5363541</v>
      </c>
      <c r="Y69" s="258">
        <f t="shared" si="19"/>
        <v>3355533604.1920004</v>
      </c>
      <c r="Z69" s="257">
        <f t="shared" si="20"/>
        <v>3562495574.5363541</v>
      </c>
      <c r="AA69" s="257">
        <f t="shared" si="36"/>
        <v>3782222506.3507128</v>
      </c>
      <c r="AB69" s="257"/>
      <c r="AC69" s="32" t="str">
        <f t="shared" si="21"/>
        <v>BERTAHAP</v>
      </c>
      <c r="AD69" s="259">
        <f t="shared" si="22"/>
        <v>0</v>
      </c>
      <c r="AE69" s="260">
        <v>2</v>
      </c>
      <c r="AF69" s="261"/>
      <c r="AG69" s="257" t="e">
        <f>IF(AF69&gt;#REF!,"LB","KR")</f>
        <v>#REF!</v>
      </c>
      <c r="AH69" s="261">
        <f t="shared" si="23"/>
        <v>3084439000</v>
      </c>
      <c r="AI69" s="261">
        <f t="shared" si="23"/>
        <v>3476655000</v>
      </c>
      <c r="AJ69" s="261">
        <f t="shared" si="23"/>
        <v>3691087000</v>
      </c>
      <c r="AK69" s="262">
        <f t="shared" si="23"/>
        <v>3918746000</v>
      </c>
      <c r="AL69" s="262">
        <f t="shared" si="23"/>
        <v>3691087000</v>
      </c>
      <c r="AM69" s="261">
        <f t="shared" si="23"/>
        <v>3918746000</v>
      </c>
      <c r="AN69" s="261">
        <f t="shared" si="23"/>
        <v>4160445000</v>
      </c>
      <c r="AO69" s="15"/>
      <c r="AP69" s="263">
        <v>30</v>
      </c>
      <c r="AQ69" s="264">
        <f t="shared" si="24"/>
        <v>-444952.29899999872</v>
      </c>
      <c r="AR69" s="297"/>
      <c r="AS69" s="266"/>
      <c r="AT69" s="266"/>
      <c r="AU69" s="266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268"/>
      <c r="BT69" s="296"/>
      <c r="BU69" s="269" t="str">
        <f>F136</f>
        <v>2BR-15</v>
      </c>
      <c r="BV69" s="270">
        <f>D136</f>
        <v>15</v>
      </c>
      <c r="BW69" s="271">
        <f t="shared" si="45"/>
        <v>101</v>
      </c>
      <c r="BX69" s="271">
        <f t="shared" si="45"/>
        <v>90</v>
      </c>
      <c r="BY69" s="272">
        <f>O136</f>
        <v>28870662.503600005</v>
      </c>
      <c r="BZ69" s="272">
        <f t="shared" si="46"/>
        <v>2388437000</v>
      </c>
      <c r="CA69" s="272">
        <f t="shared" si="46"/>
        <v>2692150000</v>
      </c>
      <c r="CB69" s="272">
        <f t="shared" si="46"/>
        <v>2858196000</v>
      </c>
      <c r="CC69" s="272">
        <f t="shared" si="46"/>
        <v>3034483000</v>
      </c>
      <c r="CD69" s="272">
        <f>AN136</f>
        <v>3221644000</v>
      </c>
      <c r="CE69" s="15"/>
      <c r="CF69" s="42">
        <f t="shared" si="37"/>
        <v>3912553000</v>
      </c>
      <c r="CG69" s="187">
        <f t="shared" si="37"/>
        <v>4153871000</v>
      </c>
      <c r="CH69" s="43">
        <f t="shared" si="31"/>
        <v>58688295</v>
      </c>
      <c r="CI69" s="43">
        <f t="shared" si="32"/>
        <v>41538710</v>
      </c>
      <c r="CJ69" s="240">
        <f t="shared" si="33"/>
        <v>92277175</v>
      </c>
      <c r="CK69" s="273">
        <f t="shared" si="34"/>
        <v>81640541.666666672</v>
      </c>
    </row>
    <row r="70" spans="1:89">
      <c r="A70" s="3">
        <f t="shared" si="35"/>
        <v>31</v>
      </c>
      <c r="B70" s="522">
        <v>1</v>
      </c>
      <c r="C70" s="250" t="s">
        <v>142</v>
      </c>
      <c r="D70" s="251" t="s">
        <v>19</v>
      </c>
      <c r="E70" s="252"/>
      <c r="F70" s="40" t="s">
        <v>72</v>
      </c>
      <c r="G70" s="253">
        <f t="shared" si="3"/>
        <v>175</v>
      </c>
      <c r="H70" s="253">
        <f t="shared" si="4"/>
        <v>156</v>
      </c>
      <c r="I70" s="254">
        <f t="shared" si="5"/>
        <v>26966806</v>
      </c>
      <c r="J70" s="254">
        <f t="shared" si="6"/>
        <v>5</v>
      </c>
      <c r="K70" s="255">
        <f t="shared" si="7"/>
        <v>1.08</v>
      </c>
      <c r="L70" s="256">
        <f t="shared" ref="L70:L79" si="47">SUMIF($AN$4:$AN$22,D70,$AQ$4:$AQ$22)</f>
        <v>1</v>
      </c>
      <c r="M70" s="257">
        <f t="shared" si="9"/>
        <v>24337448.363085616</v>
      </c>
      <c r="N70" s="257">
        <f t="shared" si="10"/>
        <v>27432192.850345757</v>
      </c>
      <c r="O70" s="257">
        <f t="shared" si="11"/>
        <v>29124150.48</v>
      </c>
      <c r="P70" s="257">
        <f t="shared" si="12"/>
        <v>30920464.354018759</v>
      </c>
      <c r="Q70" s="258">
        <f t="shared" si="13"/>
        <v>29124150.48</v>
      </c>
      <c r="R70" s="257">
        <f t="shared" si="13"/>
        <v>30920464.354018759</v>
      </c>
      <c r="S70" s="257">
        <f t="shared" si="14"/>
        <v>32827570.937208839</v>
      </c>
      <c r="T70" s="257"/>
      <c r="U70" s="257">
        <f t="shared" si="15"/>
        <v>3796641944.641356</v>
      </c>
      <c r="V70" s="257">
        <f t="shared" si="16"/>
        <v>4279422084.6539383</v>
      </c>
      <c r="W70" s="257">
        <f t="shared" si="17"/>
        <v>4543367474.8800001</v>
      </c>
      <c r="X70" s="258">
        <f t="shared" si="18"/>
        <v>4823592439.2269268</v>
      </c>
      <c r="Y70" s="258">
        <f t="shared" si="19"/>
        <v>4543367474.8800001</v>
      </c>
      <c r="Z70" s="257">
        <f t="shared" si="20"/>
        <v>4823592439.2269268</v>
      </c>
      <c r="AA70" s="257">
        <f t="shared" si="36"/>
        <v>5121101066.2045784</v>
      </c>
      <c r="AB70" s="257"/>
      <c r="AC70" s="32" t="str">
        <f t="shared" si="21"/>
        <v>BERTAHAP</v>
      </c>
      <c r="AD70" s="259">
        <f t="shared" si="22"/>
        <v>0</v>
      </c>
      <c r="AE70" s="260">
        <v>2</v>
      </c>
      <c r="AF70" s="261"/>
      <c r="AG70" s="257" t="e">
        <f>IF(AF70&gt;#REF!,"LB","KR")</f>
        <v>#REF!</v>
      </c>
      <c r="AH70" s="261">
        <f t="shared" si="23"/>
        <v>4176307000</v>
      </c>
      <c r="AI70" s="261">
        <f t="shared" si="23"/>
        <v>4707365000</v>
      </c>
      <c r="AJ70" s="261">
        <f t="shared" si="23"/>
        <v>4997705000</v>
      </c>
      <c r="AK70" s="262">
        <f t="shared" si="23"/>
        <v>5305952000</v>
      </c>
      <c r="AL70" s="262">
        <f t="shared" si="23"/>
        <v>4997705000</v>
      </c>
      <c r="AM70" s="261">
        <f t="shared" si="23"/>
        <v>5305952000</v>
      </c>
      <c r="AN70" s="261">
        <f t="shared" si="23"/>
        <v>5633212000</v>
      </c>
      <c r="AO70" s="15"/>
      <c r="AP70" s="263">
        <v>31</v>
      </c>
      <c r="AQ70" s="264">
        <f t="shared" si="24"/>
        <v>-1280923.2850000001</v>
      </c>
      <c r="AR70" s="297"/>
      <c r="AS70" s="266"/>
      <c r="AT70" s="266"/>
      <c r="AU70" s="266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268"/>
      <c r="BT70" s="269"/>
      <c r="BU70" s="269" t="str">
        <f>F137</f>
        <v>2BR-17</v>
      </c>
      <c r="BV70" s="270">
        <f>D137</f>
        <v>17</v>
      </c>
      <c r="BW70" s="271">
        <f t="shared" si="45"/>
        <v>85</v>
      </c>
      <c r="BX70" s="271">
        <f t="shared" si="45"/>
        <v>74</v>
      </c>
      <c r="BY70" s="272">
        <f>O137</f>
        <v>28870662.503600005</v>
      </c>
      <c r="BZ70" s="272">
        <f t="shared" si="46"/>
        <v>1963826000</v>
      </c>
      <c r="CA70" s="272">
        <f t="shared" si="46"/>
        <v>2213546000</v>
      </c>
      <c r="CB70" s="272">
        <f t="shared" si="46"/>
        <v>2350072000</v>
      </c>
      <c r="CC70" s="272">
        <f t="shared" si="46"/>
        <v>2495020000</v>
      </c>
      <c r="CD70" s="272">
        <f>AN137</f>
        <v>2648907000</v>
      </c>
      <c r="CE70" s="15"/>
      <c r="CF70" s="42">
        <f t="shared" si="37"/>
        <v>5297568000</v>
      </c>
      <c r="CG70" s="187">
        <f t="shared" si="37"/>
        <v>5624310000</v>
      </c>
      <c r="CH70" s="43">
        <f t="shared" si="31"/>
        <v>79463520</v>
      </c>
      <c r="CI70" s="43">
        <f t="shared" si="32"/>
        <v>56243100</v>
      </c>
      <c r="CJ70" s="240">
        <f t="shared" si="33"/>
        <v>124942625</v>
      </c>
      <c r="CK70" s="273">
        <f t="shared" si="34"/>
        <v>110540666.66666667</v>
      </c>
    </row>
    <row r="71" spans="1:89">
      <c r="A71" s="3">
        <f t="shared" si="35"/>
        <v>32</v>
      </c>
      <c r="B71" s="522">
        <v>2</v>
      </c>
      <c r="C71" s="250" t="s">
        <v>142</v>
      </c>
      <c r="D71" s="251" t="s">
        <v>29</v>
      </c>
      <c r="E71" s="252"/>
      <c r="F71" s="40" t="s">
        <v>74</v>
      </c>
      <c r="G71" s="253">
        <f t="shared" si="3"/>
        <v>85</v>
      </c>
      <c r="H71" s="253">
        <f t="shared" si="4"/>
        <v>74</v>
      </c>
      <c r="I71" s="254">
        <f t="shared" si="5"/>
        <v>26966806</v>
      </c>
      <c r="J71" s="254">
        <f t="shared" si="6"/>
        <v>1</v>
      </c>
      <c r="K71" s="255">
        <f t="shared" si="7"/>
        <v>1.06</v>
      </c>
      <c r="L71" s="256">
        <f t="shared" si="47"/>
        <v>1</v>
      </c>
      <c r="M71" s="257">
        <f t="shared" si="9"/>
        <v>23886754.874880329</v>
      </c>
      <c r="N71" s="257">
        <f t="shared" si="10"/>
        <v>26924189.27904306</v>
      </c>
      <c r="O71" s="257">
        <f t="shared" si="11"/>
        <v>28584814.360000003</v>
      </c>
      <c r="P71" s="257">
        <f t="shared" si="12"/>
        <v>30347863.162277672</v>
      </c>
      <c r="Q71" s="258">
        <f t="shared" si="13"/>
        <v>28584814.360000003</v>
      </c>
      <c r="R71" s="257">
        <f t="shared" si="13"/>
        <v>30347863.162277672</v>
      </c>
      <c r="S71" s="257">
        <f t="shared" si="14"/>
        <v>32219652.956890158</v>
      </c>
      <c r="T71" s="257"/>
      <c r="U71" s="257">
        <f t="shared" si="15"/>
        <v>1767619860.7411444</v>
      </c>
      <c r="V71" s="257">
        <f t="shared" si="16"/>
        <v>1992390006.6491864</v>
      </c>
      <c r="W71" s="257">
        <f t="shared" si="17"/>
        <v>2115276262.6400003</v>
      </c>
      <c r="X71" s="258">
        <f t="shared" si="18"/>
        <v>2245741874.0085478</v>
      </c>
      <c r="Y71" s="258">
        <f t="shared" si="19"/>
        <v>2115276262.6400003</v>
      </c>
      <c r="Z71" s="257">
        <f t="shared" si="20"/>
        <v>2245741874.0085478</v>
      </c>
      <c r="AA71" s="257">
        <f t="shared" si="36"/>
        <v>2384254318.8098717</v>
      </c>
      <c r="AB71" s="257"/>
      <c r="AC71" s="32" t="str">
        <f t="shared" si="21"/>
        <v>BERTAHAP</v>
      </c>
      <c r="AD71" s="259">
        <f t="shared" si="22"/>
        <v>0</v>
      </c>
      <c r="AE71" s="260">
        <v>2</v>
      </c>
      <c r="AF71" s="261"/>
      <c r="AG71" s="257" t="e">
        <f>IF(AF71&gt;#REF!,"LB","KR")</f>
        <v>#REF!</v>
      </c>
      <c r="AH71" s="261">
        <f t="shared" si="23"/>
        <v>1944382000</v>
      </c>
      <c r="AI71" s="261">
        <f t="shared" si="23"/>
        <v>2191630000</v>
      </c>
      <c r="AJ71" s="261">
        <f t="shared" si="23"/>
        <v>2326804000</v>
      </c>
      <c r="AK71" s="262">
        <f t="shared" si="23"/>
        <v>2470317000</v>
      </c>
      <c r="AL71" s="262">
        <f t="shared" si="23"/>
        <v>2326804000</v>
      </c>
      <c r="AM71" s="261">
        <f t="shared" si="23"/>
        <v>2470317000</v>
      </c>
      <c r="AN71" s="261">
        <f t="shared" si="23"/>
        <v>2622680000</v>
      </c>
      <c r="AO71" s="15"/>
      <c r="AP71" s="263">
        <v>32</v>
      </c>
      <c r="AQ71" s="264">
        <f t="shared" si="24"/>
        <v>-1820259.4049999975</v>
      </c>
      <c r="AR71" s="297"/>
      <c r="AS71" s="266"/>
      <c r="AT71" s="266"/>
      <c r="AU71" s="266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268"/>
      <c r="BT71" s="269"/>
      <c r="BU71" s="269" t="str">
        <f>F138</f>
        <v>3BR-19</v>
      </c>
      <c r="BV71" s="270">
        <f>D138</f>
        <v>19</v>
      </c>
      <c r="BW71" s="271">
        <f t="shared" si="45"/>
        <v>138</v>
      </c>
      <c r="BX71" s="271">
        <f t="shared" si="45"/>
        <v>120</v>
      </c>
      <c r="BY71" s="272">
        <f>O138</f>
        <v>28870662.503600005</v>
      </c>
      <c r="BZ71" s="272">
        <f t="shared" si="46"/>
        <v>3184583000</v>
      </c>
      <c r="CA71" s="272">
        <f t="shared" si="46"/>
        <v>3589533000</v>
      </c>
      <c r="CB71" s="272">
        <f t="shared" si="46"/>
        <v>3810928000</v>
      </c>
      <c r="CC71" s="272">
        <f t="shared" si="46"/>
        <v>4045978000</v>
      </c>
      <c r="CD71" s="272">
        <f>AN138</f>
        <v>4295525000</v>
      </c>
      <c r="CE71" s="15"/>
      <c r="CF71" s="42">
        <f t="shared" si="37"/>
        <v>2466413000</v>
      </c>
      <c r="CG71" s="187">
        <f t="shared" si="37"/>
        <v>2618537000</v>
      </c>
      <c r="CH71" s="43">
        <f t="shared" si="31"/>
        <v>36996195</v>
      </c>
      <c r="CI71" s="43">
        <f t="shared" si="32"/>
        <v>26185370</v>
      </c>
      <c r="CJ71" s="240">
        <f t="shared" si="33"/>
        <v>58170100</v>
      </c>
      <c r="CK71" s="273">
        <f t="shared" si="34"/>
        <v>51464937.5</v>
      </c>
    </row>
    <row r="72" spans="1:89">
      <c r="A72" s="3">
        <f t="shared" si="35"/>
        <v>33</v>
      </c>
      <c r="B72" s="522">
        <v>3</v>
      </c>
      <c r="C72" s="250" t="s">
        <v>142</v>
      </c>
      <c r="D72" s="251" t="s">
        <v>32</v>
      </c>
      <c r="E72" s="252"/>
      <c r="F72" s="40" t="s">
        <v>56</v>
      </c>
      <c r="G72" s="253">
        <f t="shared" si="3"/>
        <v>85</v>
      </c>
      <c r="H72" s="253">
        <f t="shared" si="4"/>
        <v>74</v>
      </c>
      <c r="I72" s="254">
        <f t="shared" si="5"/>
        <v>26966806</v>
      </c>
      <c r="J72" s="254">
        <f t="shared" si="6"/>
        <v>1</v>
      </c>
      <c r="K72" s="255">
        <f t="shared" si="7"/>
        <v>1.06</v>
      </c>
      <c r="L72" s="256">
        <f t="shared" si="47"/>
        <v>1</v>
      </c>
      <c r="M72" s="257">
        <f t="shared" si="9"/>
        <v>23886754.874880329</v>
      </c>
      <c r="N72" s="257">
        <f t="shared" si="10"/>
        <v>26924189.27904306</v>
      </c>
      <c r="O72" s="257">
        <f t="shared" si="11"/>
        <v>28584814.360000003</v>
      </c>
      <c r="P72" s="257">
        <f t="shared" si="12"/>
        <v>30347863.162277672</v>
      </c>
      <c r="Q72" s="258">
        <f t="shared" si="13"/>
        <v>28584814.360000003</v>
      </c>
      <c r="R72" s="257">
        <f t="shared" si="13"/>
        <v>30347863.162277672</v>
      </c>
      <c r="S72" s="257">
        <f t="shared" si="14"/>
        <v>32219652.956890158</v>
      </c>
      <c r="T72" s="257"/>
      <c r="U72" s="257">
        <f t="shared" si="15"/>
        <v>1767619860.7411444</v>
      </c>
      <c r="V72" s="257">
        <f t="shared" si="16"/>
        <v>1992390006.6491864</v>
      </c>
      <c r="W72" s="257">
        <f t="shared" si="17"/>
        <v>2115276262.6400003</v>
      </c>
      <c r="X72" s="258">
        <f t="shared" si="18"/>
        <v>2245741874.0085478</v>
      </c>
      <c r="Y72" s="258">
        <f t="shared" si="19"/>
        <v>2115276262.6400003</v>
      </c>
      <c r="Z72" s="257">
        <f t="shared" si="20"/>
        <v>2245741874.0085478</v>
      </c>
      <c r="AA72" s="257">
        <f t="shared" si="36"/>
        <v>2384254318.8098717</v>
      </c>
      <c r="AB72" s="257"/>
      <c r="AC72" s="32" t="str">
        <f t="shared" si="21"/>
        <v>BERTAHAP</v>
      </c>
      <c r="AD72" s="259">
        <f t="shared" si="22"/>
        <v>0</v>
      </c>
      <c r="AE72" s="260">
        <v>2</v>
      </c>
      <c r="AF72" s="261"/>
      <c r="AG72" s="257" t="e">
        <f>IF(AF72&gt;#REF!,"LB","KR")</f>
        <v>#REF!</v>
      </c>
      <c r="AH72" s="261">
        <f t="shared" si="23"/>
        <v>1944382000</v>
      </c>
      <c r="AI72" s="261">
        <f t="shared" si="23"/>
        <v>2191630000</v>
      </c>
      <c r="AJ72" s="261">
        <f t="shared" si="23"/>
        <v>2326804000</v>
      </c>
      <c r="AK72" s="262">
        <f t="shared" si="23"/>
        <v>2470317000</v>
      </c>
      <c r="AL72" s="262">
        <f t="shared" si="23"/>
        <v>2326804000</v>
      </c>
      <c r="AM72" s="261">
        <f t="shared" si="23"/>
        <v>2470317000</v>
      </c>
      <c r="AN72" s="261">
        <f t="shared" si="23"/>
        <v>2622680000</v>
      </c>
      <c r="AO72" s="15"/>
      <c r="AP72" s="263">
        <v>33</v>
      </c>
      <c r="AQ72" s="264">
        <f t="shared" si="24"/>
        <v>-1820259.4049999975</v>
      </c>
      <c r="AR72" s="297"/>
      <c r="AS72" s="266"/>
      <c r="AT72" s="266"/>
      <c r="AU72" s="266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268">
        <v>9</v>
      </c>
      <c r="BT72" s="296" t="s">
        <v>57</v>
      </c>
      <c r="BU72" s="269" t="str">
        <f t="shared" ref="BU72:BU78" si="48">F159</f>
        <v>2BR-3</v>
      </c>
      <c r="BV72" s="270" t="str">
        <f t="shared" ref="BV72:BV78" si="49">D159</f>
        <v>03</v>
      </c>
      <c r="BW72" s="271">
        <f t="shared" ref="BW72:BX78" si="50">G159</f>
        <v>85</v>
      </c>
      <c r="BX72" s="271">
        <f t="shared" si="50"/>
        <v>74</v>
      </c>
      <c r="BY72" s="272">
        <f t="shared" ref="BY72:BY78" si="51">O159</f>
        <v>28870662.503600005</v>
      </c>
      <c r="BZ72" s="272">
        <f t="shared" ref="BZ72:CC78" si="52">AH159</f>
        <v>1963826000</v>
      </c>
      <c r="CA72" s="272">
        <f t="shared" si="52"/>
        <v>2213546000</v>
      </c>
      <c r="CB72" s="272">
        <f t="shared" si="52"/>
        <v>2350072000</v>
      </c>
      <c r="CC72" s="272">
        <f t="shared" si="52"/>
        <v>2495020000</v>
      </c>
      <c r="CD72" s="272">
        <f t="shared" ref="CD72:CD78" si="53">AN159</f>
        <v>2648907000</v>
      </c>
      <c r="CE72" s="15">
        <v>7</v>
      </c>
      <c r="CF72" s="42">
        <f t="shared" si="37"/>
        <v>2466413000</v>
      </c>
      <c r="CG72" s="187">
        <f t="shared" si="37"/>
        <v>2618537000</v>
      </c>
      <c r="CH72" s="43">
        <f t="shared" si="31"/>
        <v>36996195</v>
      </c>
      <c r="CI72" s="43">
        <f t="shared" si="32"/>
        <v>26185370</v>
      </c>
      <c r="CJ72" s="240">
        <f t="shared" si="33"/>
        <v>58170100</v>
      </c>
      <c r="CK72" s="273">
        <f t="shared" si="34"/>
        <v>51464937.5</v>
      </c>
    </row>
    <row r="73" spans="1:89">
      <c r="A73" s="3">
        <f t="shared" si="35"/>
        <v>34</v>
      </c>
      <c r="B73" s="522">
        <v>4</v>
      </c>
      <c r="C73" s="250" t="s">
        <v>142</v>
      </c>
      <c r="D73" s="251" t="s">
        <v>38</v>
      </c>
      <c r="E73" s="252"/>
      <c r="F73" s="40" t="s">
        <v>58</v>
      </c>
      <c r="G73" s="253">
        <f t="shared" si="3"/>
        <v>101</v>
      </c>
      <c r="H73" s="253">
        <f t="shared" si="4"/>
        <v>90</v>
      </c>
      <c r="I73" s="254">
        <f t="shared" si="5"/>
        <v>26966806</v>
      </c>
      <c r="J73" s="254">
        <f t="shared" si="6"/>
        <v>1</v>
      </c>
      <c r="K73" s="255">
        <f t="shared" si="7"/>
        <v>1.06</v>
      </c>
      <c r="L73" s="256">
        <f t="shared" si="47"/>
        <v>1</v>
      </c>
      <c r="M73" s="257">
        <f t="shared" si="9"/>
        <v>23886754.874880329</v>
      </c>
      <c r="N73" s="257">
        <f t="shared" si="10"/>
        <v>26924189.27904306</v>
      </c>
      <c r="O73" s="257">
        <f t="shared" si="11"/>
        <v>28584814.360000003</v>
      </c>
      <c r="P73" s="257">
        <f t="shared" si="12"/>
        <v>30347863.162277672</v>
      </c>
      <c r="Q73" s="258">
        <f t="shared" si="13"/>
        <v>28584814.360000003</v>
      </c>
      <c r="R73" s="257">
        <f t="shared" si="13"/>
        <v>30347863.162277672</v>
      </c>
      <c r="S73" s="257">
        <f t="shared" si="14"/>
        <v>32219652.956890158</v>
      </c>
      <c r="T73" s="257"/>
      <c r="U73" s="257">
        <f t="shared" si="15"/>
        <v>2149807938.7392297</v>
      </c>
      <c r="V73" s="257">
        <f t="shared" si="16"/>
        <v>2423177035.1138754</v>
      </c>
      <c r="W73" s="257">
        <f t="shared" si="17"/>
        <v>2572633292.4000001</v>
      </c>
      <c r="X73" s="258">
        <f t="shared" si="18"/>
        <v>2731307684.6049905</v>
      </c>
      <c r="Y73" s="258">
        <f t="shared" si="19"/>
        <v>2572633292.4000001</v>
      </c>
      <c r="Z73" s="257">
        <f t="shared" si="20"/>
        <v>2731307684.6049905</v>
      </c>
      <c r="AA73" s="257">
        <f t="shared" si="36"/>
        <v>2899768766.1201143</v>
      </c>
      <c r="AB73" s="257"/>
      <c r="AC73" s="32" t="str">
        <f t="shared" si="21"/>
        <v>BERTAHAP</v>
      </c>
      <c r="AD73" s="259">
        <f t="shared" si="22"/>
        <v>0</v>
      </c>
      <c r="AE73" s="260">
        <v>2</v>
      </c>
      <c r="AF73" s="261"/>
      <c r="AG73" s="257" t="e">
        <f>IF(AF73&gt;#REF!,"LB","KR")</f>
        <v>#REF!</v>
      </c>
      <c r="AH73" s="261">
        <f t="shared" si="23"/>
        <v>2364789000</v>
      </c>
      <c r="AI73" s="261">
        <f t="shared" si="23"/>
        <v>2665495000</v>
      </c>
      <c r="AJ73" s="261">
        <f t="shared" si="23"/>
        <v>2829897000</v>
      </c>
      <c r="AK73" s="262">
        <f t="shared" si="23"/>
        <v>3004439000</v>
      </c>
      <c r="AL73" s="262">
        <f t="shared" si="23"/>
        <v>2829897000</v>
      </c>
      <c r="AM73" s="261">
        <f t="shared" si="23"/>
        <v>3004439000</v>
      </c>
      <c r="AN73" s="261">
        <f t="shared" si="23"/>
        <v>3189746000</v>
      </c>
      <c r="AO73" s="15"/>
      <c r="AP73" s="263">
        <v>34</v>
      </c>
      <c r="AQ73" s="264">
        <f t="shared" si="24"/>
        <v>-1820259.4049999975</v>
      </c>
      <c r="AR73" s="297"/>
      <c r="AS73" s="266"/>
      <c r="AT73" s="266"/>
      <c r="AU73" s="266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268"/>
      <c r="BT73" s="269"/>
      <c r="BU73" s="269" t="str">
        <f t="shared" si="48"/>
        <v>2BR-5</v>
      </c>
      <c r="BV73" s="270" t="str">
        <f t="shared" si="49"/>
        <v>05</v>
      </c>
      <c r="BW73" s="271">
        <f t="shared" si="50"/>
        <v>85</v>
      </c>
      <c r="BX73" s="271">
        <f t="shared" si="50"/>
        <v>74</v>
      </c>
      <c r="BY73" s="272">
        <f t="shared" si="51"/>
        <v>28870662.503600005</v>
      </c>
      <c r="BZ73" s="272">
        <f t="shared" si="52"/>
        <v>1963826000</v>
      </c>
      <c r="CA73" s="272">
        <f t="shared" si="52"/>
        <v>2213546000</v>
      </c>
      <c r="CB73" s="272">
        <f t="shared" si="52"/>
        <v>2350072000</v>
      </c>
      <c r="CC73" s="272">
        <f t="shared" si="52"/>
        <v>2495020000</v>
      </c>
      <c r="CD73" s="272">
        <f t="shared" si="53"/>
        <v>2648907000</v>
      </c>
      <c r="CE73" s="15"/>
      <c r="CF73" s="42">
        <f t="shared" si="37"/>
        <v>2999691000</v>
      </c>
      <c r="CG73" s="187">
        <f t="shared" si="37"/>
        <v>3184706000</v>
      </c>
      <c r="CH73" s="43">
        <f t="shared" si="31"/>
        <v>44995365</v>
      </c>
      <c r="CI73" s="43">
        <f t="shared" si="32"/>
        <v>31847060</v>
      </c>
      <c r="CJ73" s="240">
        <f t="shared" si="33"/>
        <v>70747425</v>
      </c>
      <c r="CK73" s="273">
        <f t="shared" si="34"/>
        <v>62592479.166666664</v>
      </c>
    </row>
    <row r="74" spans="1:89">
      <c r="A74" s="3">
        <f t="shared" si="35"/>
        <v>35</v>
      </c>
      <c r="B74" s="522">
        <v>5</v>
      </c>
      <c r="C74" s="250" t="s">
        <v>142</v>
      </c>
      <c r="D74" s="251" t="s">
        <v>44</v>
      </c>
      <c r="E74" s="252"/>
      <c r="F74" s="40" t="s">
        <v>60</v>
      </c>
      <c r="G74" s="253">
        <f t="shared" si="3"/>
        <v>101</v>
      </c>
      <c r="H74" s="253">
        <f t="shared" si="4"/>
        <v>90</v>
      </c>
      <c r="I74" s="254">
        <f t="shared" si="5"/>
        <v>26966806</v>
      </c>
      <c r="J74" s="254">
        <f t="shared" si="6"/>
        <v>1</v>
      </c>
      <c r="K74" s="255">
        <f t="shared" si="7"/>
        <v>1.06</v>
      </c>
      <c r="L74" s="256">
        <f t="shared" si="47"/>
        <v>1</v>
      </c>
      <c r="M74" s="257">
        <f t="shared" si="9"/>
        <v>23886754.874880329</v>
      </c>
      <c r="N74" s="257">
        <f t="shared" si="10"/>
        <v>26924189.27904306</v>
      </c>
      <c r="O74" s="257">
        <f t="shared" si="11"/>
        <v>28584814.360000003</v>
      </c>
      <c r="P74" s="257">
        <f t="shared" si="12"/>
        <v>30347863.162277672</v>
      </c>
      <c r="Q74" s="258">
        <f t="shared" si="13"/>
        <v>28584814.360000003</v>
      </c>
      <c r="R74" s="257">
        <f t="shared" si="13"/>
        <v>30347863.162277672</v>
      </c>
      <c r="S74" s="257">
        <f t="shared" si="14"/>
        <v>32219652.956890158</v>
      </c>
      <c r="T74" s="257"/>
      <c r="U74" s="257">
        <f t="shared" si="15"/>
        <v>2149807938.7392297</v>
      </c>
      <c r="V74" s="257">
        <f t="shared" si="16"/>
        <v>2423177035.1138754</v>
      </c>
      <c r="W74" s="257">
        <f t="shared" si="17"/>
        <v>2572633292.4000001</v>
      </c>
      <c r="X74" s="258">
        <f t="shared" si="18"/>
        <v>2731307684.6049905</v>
      </c>
      <c r="Y74" s="258">
        <f t="shared" si="19"/>
        <v>2572633292.4000001</v>
      </c>
      <c r="Z74" s="257">
        <f t="shared" si="20"/>
        <v>2731307684.6049905</v>
      </c>
      <c r="AA74" s="257">
        <f t="shared" si="36"/>
        <v>2899768766.1201143</v>
      </c>
      <c r="AB74" s="257"/>
      <c r="AC74" s="32" t="str">
        <f t="shared" si="21"/>
        <v>BERTAHAP</v>
      </c>
      <c r="AD74" s="259">
        <f t="shared" si="22"/>
        <v>0</v>
      </c>
      <c r="AE74" s="260">
        <v>2</v>
      </c>
      <c r="AF74" s="261"/>
      <c r="AG74" s="257" t="e">
        <f>IF(AF74&gt;#REF!,"LB","KR")</f>
        <v>#REF!</v>
      </c>
      <c r="AH74" s="261">
        <f t="shared" si="23"/>
        <v>2364789000</v>
      </c>
      <c r="AI74" s="261">
        <f t="shared" si="23"/>
        <v>2665495000</v>
      </c>
      <c r="AJ74" s="261">
        <f t="shared" si="23"/>
        <v>2829897000</v>
      </c>
      <c r="AK74" s="262">
        <f t="shared" si="23"/>
        <v>3004439000</v>
      </c>
      <c r="AL74" s="262">
        <f t="shared" si="23"/>
        <v>2829897000</v>
      </c>
      <c r="AM74" s="261">
        <f t="shared" si="23"/>
        <v>3004439000</v>
      </c>
      <c r="AN74" s="261">
        <f t="shared" si="23"/>
        <v>3189746000</v>
      </c>
      <c r="AO74" s="15"/>
      <c r="AP74" s="263">
        <v>35</v>
      </c>
      <c r="AQ74" s="264">
        <f t="shared" si="24"/>
        <v>-1820259.4049999975</v>
      </c>
      <c r="AR74" s="297"/>
      <c r="AS74" s="266"/>
      <c r="AT74" s="266"/>
      <c r="AU74" s="266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268"/>
      <c r="BT74" s="269"/>
      <c r="BU74" s="269" t="str">
        <f t="shared" si="48"/>
        <v>2BR-7</v>
      </c>
      <c r="BV74" s="270" t="str">
        <f t="shared" si="49"/>
        <v>07</v>
      </c>
      <c r="BW74" s="271">
        <f t="shared" si="50"/>
        <v>101</v>
      </c>
      <c r="BX74" s="271">
        <f t="shared" si="50"/>
        <v>90</v>
      </c>
      <c r="BY74" s="272">
        <f t="shared" si="51"/>
        <v>28870662.503600005</v>
      </c>
      <c r="BZ74" s="272">
        <f t="shared" si="52"/>
        <v>2388437000</v>
      </c>
      <c r="CA74" s="272">
        <f t="shared" si="52"/>
        <v>2692150000</v>
      </c>
      <c r="CB74" s="272">
        <f t="shared" si="52"/>
        <v>2858196000</v>
      </c>
      <c r="CC74" s="272">
        <f t="shared" si="52"/>
        <v>3034483000</v>
      </c>
      <c r="CD74" s="272">
        <f t="shared" si="53"/>
        <v>3221644000</v>
      </c>
      <c r="CE74" s="15"/>
      <c r="CF74" s="42">
        <f t="shared" si="37"/>
        <v>2999691000</v>
      </c>
      <c r="CG74" s="187">
        <f t="shared" si="37"/>
        <v>3184706000</v>
      </c>
      <c r="CH74" s="43">
        <f t="shared" si="31"/>
        <v>44995365</v>
      </c>
      <c r="CI74" s="43">
        <f t="shared" si="32"/>
        <v>31847060</v>
      </c>
      <c r="CJ74" s="240">
        <f t="shared" si="33"/>
        <v>70747425</v>
      </c>
      <c r="CK74" s="273">
        <f t="shared" si="34"/>
        <v>62592479.166666664</v>
      </c>
    </row>
    <row r="75" spans="1:89">
      <c r="A75" s="3">
        <f t="shared" si="35"/>
        <v>36</v>
      </c>
      <c r="B75" s="522">
        <v>6</v>
      </c>
      <c r="C75" s="250" t="s">
        <v>142</v>
      </c>
      <c r="D75" s="285">
        <v>11</v>
      </c>
      <c r="E75" s="252"/>
      <c r="F75" s="40" t="s">
        <v>62</v>
      </c>
      <c r="G75" s="253">
        <f t="shared" si="3"/>
        <v>101</v>
      </c>
      <c r="H75" s="253">
        <f t="shared" si="4"/>
        <v>90</v>
      </c>
      <c r="I75" s="254">
        <f t="shared" si="5"/>
        <v>26966806</v>
      </c>
      <c r="J75" s="254">
        <f t="shared" si="6"/>
        <v>1</v>
      </c>
      <c r="K75" s="255">
        <f t="shared" si="7"/>
        <v>1.06</v>
      </c>
      <c r="L75" s="256">
        <f t="shared" si="47"/>
        <v>1</v>
      </c>
      <c r="M75" s="257">
        <f t="shared" si="9"/>
        <v>23886754.874880329</v>
      </c>
      <c r="N75" s="257">
        <f t="shared" si="10"/>
        <v>26924189.27904306</v>
      </c>
      <c r="O75" s="257">
        <f t="shared" si="11"/>
        <v>28584814.360000003</v>
      </c>
      <c r="P75" s="257">
        <f t="shared" si="12"/>
        <v>30347863.162277672</v>
      </c>
      <c r="Q75" s="258">
        <f t="shared" si="13"/>
        <v>28584814.360000003</v>
      </c>
      <c r="R75" s="257">
        <f t="shared" si="13"/>
        <v>30347863.162277672</v>
      </c>
      <c r="S75" s="257">
        <f t="shared" si="14"/>
        <v>32219652.956890158</v>
      </c>
      <c r="T75" s="257"/>
      <c r="U75" s="257">
        <f t="shared" si="15"/>
        <v>2149807938.7392297</v>
      </c>
      <c r="V75" s="257">
        <f t="shared" si="16"/>
        <v>2423177035.1138754</v>
      </c>
      <c r="W75" s="257">
        <f t="shared" si="17"/>
        <v>2572633292.4000001</v>
      </c>
      <c r="X75" s="258">
        <f t="shared" si="18"/>
        <v>2731307684.6049905</v>
      </c>
      <c r="Y75" s="258">
        <f t="shared" si="19"/>
        <v>2572633292.4000001</v>
      </c>
      <c r="Z75" s="257">
        <f t="shared" si="20"/>
        <v>2731307684.6049905</v>
      </c>
      <c r="AA75" s="257">
        <f t="shared" si="36"/>
        <v>2899768766.1201143</v>
      </c>
      <c r="AB75" s="257"/>
      <c r="AC75" s="32" t="str">
        <f t="shared" si="21"/>
        <v>BERTAHAP</v>
      </c>
      <c r="AD75" s="259">
        <f t="shared" si="22"/>
        <v>0</v>
      </c>
      <c r="AE75" s="260">
        <v>2</v>
      </c>
      <c r="AF75" s="261"/>
      <c r="AG75" s="257" t="e">
        <f>IF(AF75&gt;#REF!,"LB","KR")</f>
        <v>#REF!</v>
      </c>
      <c r="AH75" s="261">
        <f t="shared" si="23"/>
        <v>2364789000</v>
      </c>
      <c r="AI75" s="261">
        <f t="shared" si="23"/>
        <v>2665495000</v>
      </c>
      <c r="AJ75" s="261">
        <f t="shared" si="23"/>
        <v>2829897000</v>
      </c>
      <c r="AK75" s="262">
        <f t="shared" si="23"/>
        <v>3004439000</v>
      </c>
      <c r="AL75" s="262">
        <f t="shared" si="23"/>
        <v>2829897000</v>
      </c>
      <c r="AM75" s="261">
        <f t="shared" si="23"/>
        <v>3004439000</v>
      </c>
      <c r="AN75" s="261">
        <f t="shared" si="23"/>
        <v>3189746000</v>
      </c>
      <c r="AO75" s="15"/>
      <c r="AP75" s="263">
        <v>36</v>
      </c>
      <c r="AQ75" s="264">
        <f t="shared" si="24"/>
        <v>-1820259.4049999975</v>
      </c>
      <c r="AR75" s="297"/>
      <c r="AS75" s="266"/>
      <c r="AT75" s="266"/>
      <c r="AU75" s="266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268"/>
      <c r="BT75" s="269"/>
      <c r="BU75" s="269" t="str">
        <f t="shared" si="48"/>
        <v>2BR-9</v>
      </c>
      <c r="BV75" s="270" t="str">
        <f t="shared" si="49"/>
        <v>09</v>
      </c>
      <c r="BW75" s="271">
        <f t="shared" si="50"/>
        <v>101</v>
      </c>
      <c r="BX75" s="271">
        <f t="shared" si="50"/>
        <v>90</v>
      </c>
      <c r="BY75" s="272">
        <f t="shared" si="51"/>
        <v>28870662.503600005</v>
      </c>
      <c r="BZ75" s="272">
        <f t="shared" si="52"/>
        <v>2388437000</v>
      </c>
      <c r="CA75" s="272">
        <f t="shared" si="52"/>
        <v>2692150000</v>
      </c>
      <c r="CB75" s="272">
        <f t="shared" si="52"/>
        <v>2858196000</v>
      </c>
      <c r="CC75" s="272">
        <f t="shared" si="52"/>
        <v>3034483000</v>
      </c>
      <c r="CD75" s="272">
        <f t="shared" si="53"/>
        <v>3221644000</v>
      </c>
      <c r="CE75" s="15"/>
      <c r="CF75" s="42">
        <f t="shared" si="37"/>
        <v>2999691000</v>
      </c>
      <c r="CG75" s="187">
        <f t="shared" si="37"/>
        <v>3184706000</v>
      </c>
      <c r="CH75" s="43">
        <f t="shared" si="31"/>
        <v>44995365</v>
      </c>
      <c r="CI75" s="43">
        <f t="shared" si="32"/>
        <v>31847060</v>
      </c>
      <c r="CJ75" s="240">
        <f t="shared" si="33"/>
        <v>70747425</v>
      </c>
      <c r="CK75" s="273">
        <f t="shared" si="34"/>
        <v>62592479.166666664</v>
      </c>
    </row>
    <row r="76" spans="1:89">
      <c r="A76" s="3">
        <f t="shared" si="35"/>
        <v>37</v>
      </c>
      <c r="B76" s="522">
        <v>7</v>
      </c>
      <c r="C76" s="250" t="s">
        <v>142</v>
      </c>
      <c r="D76" s="285">
        <v>15</v>
      </c>
      <c r="E76" s="252"/>
      <c r="F76" s="40" t="s">
        <v>64</v>
      </c>
      <c r="G76" s="253">
        <f t="shared" si="3"/>
        <v>101</v>
      </c>
      <c r="H76" s="253">
        <f t="shared" si="4"/>
        <v>90</v>
      </c>
      <c r="I76" s="254">
        <f t="shared" si="5"/>
        <v>26966806</v>
      </c>
      <c r="J76" s="254">
        <f t="shared" si="6"/>
        <v>1</v>
      </c>
      <c r="K76" s="255">
        <f t="shared" si="7"/>
        <v>1.06</v>
      </c>
      <c r="L76" s="256">
        <f t="shared" si="47"/>
        <v>1</v>
      </c>
      <c r="M76" s="257">
        <f t="shared" si="9"/>
        <v>23886754.874880329</v>
      </c>
      <c r="N76" s="257">
        <f t="shared" si="10"/>
        <v>26924189.27904306</v>
      </c>
      <c r="O76" s="257">
        <f t="shared" si="11"/>
        <v>28584814.360000003</v>
      </c>
      <c r="P76" s="257">
        <f t="shared" si="12"/>
        <v>30347863.162277672</v>
      </c>
      <c r="Q76" s="258">
        <f t="shared" si="13"/>
        <v>28584814.360000003</v>
      </c>
      <c r="R76" s="257">
        <f t="shared" si="13"/>
        <v>30347863.162277672</v>
      </c>
      <c r="S76" s="257">
        <f t="shared" si="14"/>
        <v>32219652.956890158</v>
      </c>
      <c r="T76" s="257"/>
      <c r="U76" s="257">
        <f t="shared" si="15"/>
        <v>2149807938.7392297</v>
      </c>
      <c r="V76" s="257">
        <f t="shared" si="16"/>
        <v>2423177035.1138754</v>
      </c>
      <c r="W76" s="257">
        <f t="shared" si="17"/>
        <v>2572633292.4000001</v>
      </c>
      <c r="X76" s="258">
        <f t="shared" si="18"/>
        <v>2731307684.6049905</v>
      </c>
      <c r="Y76" s="258">
        <f t="shared" si="19"/>
        <v>2572633292.4000001</v>
      </c>
      <c r="Z76" s="257">
        <f t="shared" si="20"/>
        <v>2731307684.6049905</v>
      </c>
      <c r="AA76" s="257">
        <f t="shared" si="36"/>
        <v>2899768766.1201143</v>
      </c>
      <c r="AB76" s="257"/>
      <c r="AC76" s="32" t="str">
        <f t="shared" si="21"/>
        <v>BERTAHAP</v>
      </c>
      <c r="AD76" s="259">
        <f t="shared" si="22"/>
        <v>0</v>
      </c>
      <c r="AE76" s="260">
        <v>2</v>
      </c>
      <c r="AF76" s="261"/>
      <c r="AG76" s="257" t="e">
        <f>IF(AF76&gt;#REF!,"LB","KR")</f>
        <v>#REF!</v>
      </c>
      <c r="AH76" s="261">
        <f t="shared" si="23"/>
        <v>2364789000</v>
      </c>
      <c r="AI76" s="261">
        <f t="shared" si="23"/>
        <v>2665495000</v>
      </c>
      <c r="AJ76" s="261">
        <f t="shared" si="23"/>
        <v>2829897000</v>
      </c>
      <c r="AK76" s="262">
        <f t="shared" ref="AK76:AN139" si="54">ROUNDUP((X76*(1+$J$5)),-3)</f>
        <v>3004439000</v>
      </c>
      <c r="AL76" s="262">
        <f t="shared" si="54"/>
        <v>2829897000</v>
      </c>
      <c r="AM76" s="261">
        <f t="shared" si="54"/>
        <v>3004439000</v>
      </c>
      <c r="AN76" s="261">
        <f t="shared" si="54"/>
        <v>3189746000</v>
      </c>
      <c r="AO76" s="15"/>
      <c r="AP76" s="263">
        <v>37</v>
      </c>
      <c r="AQ76" s="264">
        <f t="shared" si="24"/>
        <v>-1820259.4049999975</v>
      </c>
      <c r="AR76" s="297"/>
      <c r="AS76" s="266"/>
      <c r="AT76" s="266"/>
      <c r="AU76" s="266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268"/>
      <c r="BT76" s="269"/>
      <c r="BU76" s="269" t="str">
        <f t="shared" si="48"/>
        <v>2BR-11</v>
      </c>
      <c r="BV76" s="270">
        <f t="shared" si="49"/>
        <v>11</v>
      </c>
      <c r="BW76" s="271">
        <f t="shared" si="50"/>
        <v>101</v>
      </c>
      <c r="BX76" s="271">
        <f t="shared" si="50"/>
        <v>90</v>
      </c>
      <c r="BY76" s="272">
        <f t="shared" si="51"/>
        <v>28870662.503600005</v>
      </c>
      <c r="BZ76" s="272">
        <f t="shared" si="52"/>
        <v>2388437000</v>
      </c>
      <c r="CA76" s="272">
        <f t="shared" si="52"/>
        <v>2692150000</v>
      </c>
      <c r="CB76" s="272">
        <f t="shared" si="52"/>
        <v>2858196000</v>
      </c>
      <c r="CC76" s="272">
        <f t="shared" si="52"/>
        <v>3034483000</v>
      </c>
      <c r="CD76" s="272">
        <f t="shared" si="53"/>
        <v>3221644000</v>
      </c>
      <c r="CE76" s="15"/>
      <c r="CF76" s="42">
        <f t="shared" si="37"/>
        <v>2999691000</v>
      </c>
      <c r="CG76" s="187">
        <f t="shared" si="37"/>
        <v>3184706000</v>
      </c>
      <c r="CH76" s="43">
        <f t="shared" si="31"/>
        <v>44995365</v>
      </c>
      <c r="CI76" s="43">
        <f t="shared" si="32"/>
        <v>31847060</v>
      </c>
      <c r="CJ76" s="240">
        <f t="shared" si="33"/>
        <v>70747425</v>
      </c>
      <c r="CK76" s="273">
        <f t="shared" si="34"/>
        <v>62592479.166666664</v>
      </c>
    </row>
    <row r="77" spans="1:89">
      <c r="A77" s="3">
        <f t="shared" si="35"/>
        <v>38</v>
      </c>
      <c r="B77" s="522">
        <v>8</v>
      </c>
      <c r="C77" s="250" t="s">
        <v>142</v>
      </c>
      <c r="D77" s="285">
        <v>17</v>
      </c>
      <c r="E77" s="252"/>
      <c r="F77" s="40" t="s">
        <v>67</v>
      </c>
      <c r="G77" s="253">
        <f t="shared" si="3"/>
        <v>85</v>
      </c>
      <c r="H77" s="253">
        <f t="shared" si="4"/>
        <v>74</v>
      </c>
      <c r="I77" s="254">
        <f t="shared" si="5"/>
        <v>26966806</v>
      </c>
      <c r="J77" s="254">
        <f t="shared" si="6"/>
        <v>1</v>
      </c>
      <c r="K77" s="255">
        <f t="shared" si="7"/>
        <v>1.06</v>
      </c>
      <c r="L77" s="256">
        <f t="shared" si="47"/>
        <v>1</v>
      </c>
      <c r="M77" s="257">
        <f t="shared" si="9"/>
        <v>23886754.874880329</v>
      </c>
      <c r="N77" s="257">
        <f t="shared" si="10"/>
        <v>26924189.27904306</v>
      </c>
      <c r="O77" s="257">
        <f t="shared" si="11"/>
        <v>28584814.360000003</v>
      </c>
      <c r="P77" s="257">
        <f t="shared" si="12"/>
        <v>30347863.162277672</v>
      </c>
      <c r="Q77" s="258">
        <f t="shared" si="13"/>
        <v>28584814.360000003</v>
      </c>
      <c r="R77" s="257">
        <f t="shared" si="13"/>
        <v>30347863.162277672</v>
      </c>
      <c r="S77" s="257">
        <f t="shared" si="14"/>
        <v>32219652.956890158</v>
      </c>
      <c r="T77" s="257"/>
      <c r="U77" s="257">
        <f t="shared" si="15"/>
        <v>1767619860.7411444</v>
      </c>
      <c r="V77" s="257">
        <f t="shared" si="16"/>
        <v>1992390006.6491864</v>
      </c>
      <c r="W77" s="257">
        <f t="shared" si="17"/>
        <v>2115276262.6400003</v>
      </c>
      <c r="X77" s="258">
        <f t="shared" si="18"/>
        <v>2245741874.0085478</v>
      </c>
      <c r="Y77" s="258">
        <f t="shared" si="19"/>
        <v>2115276262.6400003</v>
      </c>
      <c r="Z77" s="257">
        <f t="shared" si="20"/>
        <v>2245741874.0085478</v>
      </c>
      <c r="AA77" s="257">
        <f t="shared" si="36"/>
        <v>2384254318.8098717</v>
      </c>
      <c r="AB77" s="257"/>
      <c r="AC77" s="32" t="str">
        <f t="shared" si="21"/>
        <v>BERTAHAP</v>
      </c>
      <c r="AD77" s="259">
        <f t="shared" si="22"/>
        <v>0</v>
      </c>
      <c r="AE77" s="260">
        <v>2</v>
      </c>
      <c r="AF77" s="261"/>
      <c r="AG77" s="257" t="e">
        <f>IF(AF77&gt;#REF!,"LB","KR")</f>
        <v>#REF!</v>
      </c>
      <c r="AH77" s="261">
        <f t="shared" ref="AH77:AM140" si="55">ROUNDUP((U77*(1+$J$5)),-3)</f>
        <v>1944382000</v>
      </c>
      <c r="AI77" s="261">
        <f t="shared" si="55"/>
        <v>2191630000</v>
      </c>
      <c r="AJ77" s="261">
        <f t="shared" si="55"/>
        <v>2326804000</v>
      </c>
      <c r="AK77" s="262">
        <f t="shared" si="54"/>
        <v>2470317000</v>
      </c>
      <c r="AL77" s="262">
        <f t="shared" si="54"/>
        <v>2326804000</v>
      </c>
      <c r="AM77" s="261">
        <f t="shared" si="54"/>
        <v>2470317000</v>
      </c>
      <c r="AN77" s="261">
        <f t="shared" si="54"/>
        <v>2622680000</v>
      </c>
      <c r="AO77" s="15"/>
      <c r="AP77" s="263">
        <v>38</v>
      </c>
      <c r="AQ77" s="264">
        <f t="shared" si="24"/>
        <v>-1820259.4049999975</v>
      </c>
      <c r="AR77" s="297"/>
      <c r="AS77" s="266"/>
      <c r="AT77" s="266"/>
      <c r="AU77" s="266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268"/>
      <c r="BT77" s="269"/>
      <c r="BU77" s="269" t="str">
        <f t="shared" si="48"/>
        <v>2BR-15</v>
      </c>
      <c r="BV77" s="270">
        <f t="shared" si="49"/>
        <v>15</v>
      </c>
      <c r="BW77" s="271">
        <f t="shared" si="50"/>
        <v>101</v>
      </c>
      <c r="BX77" s="271">
        <f t="shared" si="50"/>
        <v>90</v>
      </c>
      <c r="BY77" s="272">
        <f t="shared" si="51"/>
        <v>28870662.503600005</v>
      </c>
      <c r="BZ77" s="272">
        <f t="shared" si="52"/>
        <v>2388437000</v>
      </c>
      <c r="CA77" s="272">
        <f t="shared" si="52"/>
        <v>2692150000</v>
      </c>
      <c r="CB77" s="272">
        <f t="shared" si="52"/>
        <v>2858196000</v>
      </c>
      <c r="CC77" s="272">
        <f t="shared" si="52"/>
        <v>3034483000</v>
      </c>
      <c r="CD77" s="272">
        <f t="shared" si="53"/>
        <v>3221644000</v>
      </c>
      <c r="CE77" s="15"/>
      <c r="CF77" s="42">
        <f t="shared" si="37"/>
        <v>2466413000</v>
      </c>
      <c r="CG77" s="187">
        <f t="shared" si="37"/>
        <v>2618537000</v>
      </c>
      <c r="CH77" s="43">
        <f t="shared" si="31"/>
        <v>36996195</v>
      </c>
      <c r="CI77" s="43">
        <f t="shared" si="32"/>
        <v>26185370</v>
      </c>
      <c r="CJ77" s="240">
        <f t="shared" si="33"/>
        <v>58170100</v>
      </c>
      <c r="CK77" s="273">
        <f t="shared" si="34"/>
        <v>51464937.5</v>
      </c>
    </row>
    <row r="78" spans="1:89">
      <c r="A78" s="3">
        <f t="shared" si="35"/>
        <v>39</v>
      </c>
      <c r="B78" s="522">
        <v>9</v>
      </c>
      <c r="C78" s="250" t="s">
        <v>142</v>
      </c>
      <c r="D78" s="285">
        <v>19</v>
      </c>
      <c r="E78" s="252"/>
      <c r="F78" s="40" t="s">
        <v>78</v>
      </c>
      <c r="G78" s="253">
        <f t="shared" si="3"/>
        <v>138</v>
      </c>
      <c r="H78" s="253">
        <f t="shared" si="4"/>
        <v>120</v>
      </c>
      <c r="I78" s="254">
        <f t="shared" si="5"/>
        <v>26966806</v>
      </c>
      <c r="J78" s="254">
        <f t="shared" si="6"/>
        <v>1</v>
      </c>
      <c r="K78" s="255">
        <f t="shared" si="7"/>
        <v>1.06</v>
      </c>
      <c r="L78" s="256">
        <f t="shared" si="47"/>
        <v>1</v>
      </c>
      <c r="M78" s="257">
        <f t="shared" si="9"/>
        <v>23886754.874880329</v>
      </c>
      <c r="N78" s="257">
        <f t="shared" si="10"/>
        <v>26924189.27904306</v>
      </c>
      <c r="O78" s="257">
        <f t="shared" si="11"/>
        <v>28584814.360000003</v>
      </c>
      <c r="P78" s="257">
        <f t="shared" si="12"/>
        <v>30347863.162277672</v>
      </c>
      <c r="Q78" s="258">
        <f t="shared" si="13"/>
        <v>28584814.360000003</v>
      </c>
      <c r="R78" s="257">
        <f t="shared" si="13"/>
        <v>30347863.162277672</v>
      </c>
      <c r="S78" s="257">
        <f t="shared" si="14"/>
        <v>32219652.956890158</v>
      </c>
      <c r="T78" s="257"/>
      <c r="U78" s="257">
        <f t="shared" si="15"/>
        <v>2866410584.9856396</v>
      </c>
      <c r="V78" s="257">
        <f t="shared" si="16"/>
        <v>3230902713.485167</v>
      </c>
      <c r="W78" s="257">
        <f t="shared" si="17"/>
        <v>3430177723.2000003</v>
      </c>
      <c r="X78" s="258">
        <f t="shared" si="18"/>
        <v>3641743579.4733205</v>
      </c>
      <c r="Y78" s="258">
        <f t="shared" si="19"/>
        <v>3430177723.2000003</v>
      </c>
      <c r="Z78" s="257">
        <f t="shared" si="20"/>
        <v>3641743579.4733205</v>
      </c>
      <c r="AA78" s="257">
        <f t="shared" si="36"/>
        <v>3866358354.8268189</v>
      </c>
      <c r="AB78" s="257"/>
      <c r="AC78" s="32" t="str">
        <f t="shared" si="21"/>
        <v>BERTAHAP</v>
      </c>
      <c r="AD78" s="259">
        <f t="shared" si="22"/>
        <v>0</v>
      </c>
      <c r="AE78" s="260">
        <v>2</v>
      </c>
      <c r="AF78" s="261"/>
      <c r="AG78" s="257" t="e">
        <f>IF(AF78&gt;#REF!,"LB","KR")</f>
        <v>#REF!</v>
      </c>
      <c r="AH78" s="261">
        <f t="shared" si="55"/>
        <v>3153052000</v>
      </c>
      <c r="AI78" s="261">
        <f t="shared" si="55"/>
        <v>3553993000</v>
      </c>
      <c r="AJ78" s="261">
        <f t="shared" si="55"/>
        <v>3773196000</v>
      </c>
      <c r="AK78" s="262">
        <f t="shared" si="54"/>
        <v>4005918000</v>
      </c>
      <c r="AL78" s="262">
        <f t="shared" si="54"/>
        <v>3773196000</v>
      </c>
      <c r="AM78" s="261">
        <f t="shared" si="54"/>
        <v>4005918000</v>
      </c>
      <c r="AN78" s="261">
        <f t="shared" si="54"/>
        <v>4252995000</v>
      </c>
      <c r="AO78" s="15"/>
      <c r="AP78" s="263">
        <v>39</v>
      </c>
      <c r="AQ78" s="264">
        <f t="shared" si="24"/>
        <v>-1820259.4049999975</v>
      </c>
      <c r="AR78" s="297"/>
      <c r="AS78" s="266"/>
      <c r="AT78" s="266"/>
      <c r="AU78" s="266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268"/>
      <c r="BT78" s="269"/>
      <c r="BU78" s="269" t="str">
        <f t="shared" si="48"/>
        <v>2BR-17</v>
      </c>
      <c r="BV78" s="270">
        <f t="shared" si="49"/>
        <v>17</v>
      </c>
      <c r="BW78" s="271">
        <f t="shared" si="50"/>
        <v>85</v>
      </c>
      <c r="BX78" s="271">
        <f t="shared" si="50"/>
        <v>74</v>
      </c>
      <c r="BY78" s="272">
        <f t="shared" si="51"/>
        <v>28870662.503600005</v>
      </c>
      <c r="BZ78" s="272">
        <f t="shared" si="52"/>
        <v>1963826000</v>
      </c>
      <c r="CA78" s="272">
        <f t="shared" si="52"/>
        <v>2213546000</v>
      </c>
      <c r="CB78" s="272">
        <f t="shared" si="52"/>
        <v>2350072000</v>
      </c>
      <c r="CC78" s="272">
        <f t="shared" si="52"/>
        <v>2495020000</v>
      </c>
      <c r="CD78" s="272">
        <f t="shared" si="53"/>
        <v>2648907000</v>
      </c>
      <c r="CE78" s="15"/>
      <c r="CF78" s="42">
        <f t="shared" si="37"/>
        <v>3999588000</v>
      </c>
      <c r="CG78" s="187">
        <f t="shared" si="37"/>
        <v>4246274000</v>
      </c>
      <c r="CH78" s="43">
        <f t="shared" si="31"/>
        <v>59993820</v>
      </c>
      <c r="CI78" s="43">
        <f t="shared" si="32"/>
        <v>42462740</v>
      </c>
      <c r="CJ78" s="240">
        <f t="shared" si="33"/>
        <v>94329900</v>
      </c>
      <c r="CK78" s="273">
        <f t="shared" si="34"/>
        <v>83456625</v>
      </c>
    </row>
    <row r="79" spans="1:89">
      <c r="A79" s="3">
        <f t="shared" si="35"/>
        <v>40</v>
      </c>
      <c r="B79" s="522">
        <v>10</v>
      </c>
      <c r="C79" s="250" t="s">
        <v>142</v>
      </c>
      <c r="D79" s="285">
        <v>21</v>
      </c>
      <c r="E79" s="252"/>
      <c r="F79" s="40" t="s">
        <v>84</v>
      </c>
      <c r="G79" s="253">
        <f t="shared" si="3"/>
        <v>132</v>
      </c>
      <c r="H79" s="253">
        <f t="shared" si="4"/>
        <v>112</v>
      </c>
      <c r="I79" s="254">
        <f t="shared" si="5"/>
        <v>26966806</v>
      </c>
      <c r="J79" s="254">
        <f t="shared" si="6"/>
        <v>3</v>
      </c>
      <c r="K79" s="255">
        <f t="shared" si="7"/>
        <v>1.1000000000000001</v>
      </c>
      <c r="L79" s="256">
        <f t="shared" si="47"/>
        <v>1</v>
      </c>
      <c r="M79" s="257">
        <f t="shared" si="9"/>
        <v>24788141.851290904</v>
      </c>
      <c r="N79" s="257">
        <f t="shared" si="10"/>
        <v>27940196.421648458</v>
      </c>
      <c r="O79" s="257">
        <f t="shared" si="11"/>
        <v>29663486.600000001</v>
      </c>
      <c r="P79" s="257">
        <f t="shared" si="12"/>
        <v>31493065.545759849</v>
      </c>
      <c r="Q79" s="258">
        <f t="shared" si="13"/>
        <v>29663486.600000001</v>
      </c>
      <c r="R79" s="257">
        <f t="shared" si="13"/>
        <v>31493065.545759849</v>
      </c>
      <c r="S79" s="257">
        <f t="shared" si="14"/>
        <v>33435488.917527519</v>
      </c>
      <c r="T79" s="257"/>
      <c r="U79" s="257">
        <f t="shared" si="15"/>
        <v>2776271887.3445811</v>
      </c>
      <c r="V79" s="257">
        <f t="shared" si="16"/>
        <v>3129301999.2246275</v>
      </c>
      <c r="W79" s="257">
        <f t="shared" si="17"/>
        <v>3322310499.2000003</v>
      </c>
      <c r="X79" s="258">
        <f t="shared" si="18"/>
        <v>3527223341.125103</v>
      </c>
      <c r="Y79" s="258">
        <f t="shared" si="19"/>
        <v>3322310499.2000003</v>
      </c>
      <c r="Z79" s="257">
        <f t="shared" si="20"/>
        <v>3527223341.125103</v>
      </c>
      <c r="AA79" s="257">
        <f t="shared" si="36"/>
        <v>3744774758.763082</v>
      </c>
      <c r="AB79" s="257"/>
      <c r="AC79" s="32" t="str">
        <f t="shared" si="21"/>
        <v>BERTAHAP</v>
      </c>
      <c r="AD79" s="259">
        <f t="shared" si="22"/>
        <v>0</v>
      </c>
      <c r="AE79" s="260">
        <v>2</v>
      </c>
      <c r="AF79" s="261"/>
      <c r="AG79" s="257" t="e">
        <f>IF(AF79&gt;#REF!,"LB","KR")</f>
        <v>#REF!</v>
      </c>
      <c r="AH79" s="261">
        <f t="shared" si="55"/>
        <v>3053900000</v>
      </c>
      <c r="AI79" s="261">
        <f t="shared" si="55"/>
        <v>3442233000</v>
      </c>
      <c r="AJ79" s="261">
        <f t="shared" si="55"/>
        <v>3654542000</v>
      </c>
      <c r="AK79" s="262">
        <f t="shared" si="54"/>
        <v>3879946000</v>
      </c>
      <c r="AL79" s="262">
        <f t="shared" si="54"/>
        <v>3654542000</v>
      </c>
      <c r="AM79" s="261">
        <f t="shared" si="54"/>
        <v>3879946000</v>
      </c>
      <c r="AN79" s="261">
        <f t="shared" si="54"/>
        <v>4119253000</v>
      </c>
      <c r="AO79" s="15"/>
      <c r="AP79" s="263">
        <v>40</v>
      </c>
      <c r="AQ79" s="264">
        <f t="shared" si="24"/>
        <v>-741587.16499999911</v>
      </c>
      <c r="AR79" s="297"/>
      <c r="AS79" s="266"/>
      <c r="AT79" s="266"/>
      <c r="AU79" s="266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268">
        <v>10</v>
      </c>
      <c r="BT79" s="296" t="s">
        <v>61</v>
      </c>
      <c r="BU79" s="269" t="str">
        <f t="shared" ref="BU79:BU84" si="56">F177</f>
        <v>2BR-3</v>
      </c>
      <c r="BV79" s="270" t="str">
        <f t="shared" ref="BV79:BV84" si="57">D177</f>
        <v>03</v>
      </c>
      <c r="BW79" s="271">
        <f t="shared" ref="BW79:BX84" si="58">G177</f>
        <v>85</v>
      </c>
      <c r="BX79" s="271">
        <f t="shared" si="58"/>
        <v>74</v>
      </c>
      <c r="BY79" s="272">
        <f t="shared" ref="BY79:BY84" si="59">O177</f>
        <v>28870662.503600005</v>
      </c>
      <c r="BZ79" s="272">
        <f t="shared" ref="BZ79:CC84" si="60">AH177</f>
        <v>1963826000</v>
      </c>
      <c r="CA79" s="272">
        <f t="shared" si="60"/>
        <v>2213546000</v>
      </c>
      <c r="CB79" s="272">
        <f t="shared" si="60"/>
        <v>2350072000</v>
      </c>
      <c r="CC79" s="272">
        <f t="shared" si="60"/>
        <v>2495020000</v>
      </c>
      <c r="CD79" s="272">
        <f t="shared" ref="CD79:CD84" si="61">AN177</f>
        <v>2648907000</v>
      </c>
      <c r="CE79" s="15">
        <v>6</v>
      </c>
      <c r="CF79" s="42">
        <f t="shared" si="37"/>
        <v>3873815000</v>
      </c>
      <c r="CG79" s="187">
        <f t="shared" si="37"/>
        <v>4112743000</v>
      </c>
      <c r="CH79" s="43">
        <f t="shared" si="31"/>
        <v>58107225</v>
      </c>
      <c r="CI79" s="43">
        <f t="shared" si="32"/>
        <v>41127430</v>
      </c>
      <c r="CJ79" s="240">
        <f t="shared" si="33"/>
        <v>91363550</v>
      </c>
      <c r="CK79" s="273">
        <f t="shared" si="34"/>
        <v>80832208.333333328</v>
      </c>
    </row>
    <row r="80" spans="1:89">
      <c r="A80" s="3">
        <f t="shared" si="35"/>
        <v>41</v>
      </c>
      <c r="B80" s="522">
        <v>1</v>
      </c>
      <c r="C80" s="250" t="s">
        <v>143</v>
      </c>
      <c r="D80" s="251" t="s">
        <v>19</v>
      </c>
      <c r="E80" s="252"/>
      <c r="F80" s="40" t="s">
        <v>72</v>
      </c>
      <c r="G80" s="253">
        <f t="shared" si="3"/>
        <v>175</v>
      </c>
      <c r="H80" s="253">
        <f t="shared" si="4"/>
        <v>156</v>
      </c>
      <c r="I80" s="254">
        <f t="shared" si="5"/>
        <v>26966806</v>
      </c>
      <c r="J80" s="254">
        <f t="shared" si="6"/>
        <v>5</v>
      </c>
      <c r="K80" s="255">
        <f t="shared" si="7"/>
        <v>1.08</v>
      </c>
      <c r="L80" s="305">
        <f t="shared" ref="L80:L87" si="62">SUMIF($AN$4:$AN$22,D80,$BD$4:$BD$22)</f>
        <v>1.01</v>
      </c>
      <c r="M80" s="257">
        <f t="shared" si="9"/>
        <v>24580822.846716471</v>
      </c>
      <c r="N80" s="257">
        <f t="shared" si="10"/>
        <v>27706514.778849214</v>
      </c>
      <c r="O80" s="257">
        <f t="shared" si="11"/>
        <v>29415391.9848</v>
      </c>
      <c r="P80" s="257">
        <f t="shared" si="12"/>
        <v>31229668.997558944</v>
      </c>
      <c r="Q80" s="258">
        <f t="shared" si="13"/>
        <v>29415391.9848</v>
      </c>
      <c r="R80" s="257">
        <f t="shared" si="13"/>
        <v>31229668.997558944</v>
      </c>
      <c r="S80" s="257">
        <f t="shared" si="14"/>
        <v>33155846.646580923</v>
      </c>
      <c r="T80" s="257"/>
      <c r="U80" s="257">
        <f t="shared" si="15"/>
        <v>3834608364.0877695</v>
      </c>
      <c r="V80" s="257">
        <f t="shared" si="16"/>
        <v>4322216305.5004778</v>
      </c>
      <c r="W80" s="257">
        <f t="shared" si="17"/>
        <v>4588801149.6288004</v>
      </c>
      <c r="X80" s="258">
        <f t="shared" si="18"/>
        <v>4871828363.619195</v>
      </c>
      <c r="Y80" s="258">
        <f t="shared" si="19"/>
        <v>4588801149.6288004</v>
      </c>
      <c r="Z80" s="257">
        <f t="shared" si="20"/>
        <v>4871828363.619195</v>
      </c>
      <c r="AA80" s="257">
        <f t="shared" si="36"/>
        <v>5172312076.8666239</v>
      </c>
      <c r="AB80" s="257"/>
      <c r="AC80" s="32" t="str">
        <f t="shared" si="21"/>
        <v>BERTAHAP</v>
      </c>
      <c r="AD80" s="259">
        <f t="shared" si="22"/>
        <v>0</v>
      </c>
      <c r="AE80" s="260">
        <v>2</v>
      </c>
      <c r="AF80" s="261"/>
      <c r="AG80" s="257" t="e">
        <f>IF(AF80&gt;#REF!,"LB","KR")</f>
        <v>#REF!</v>
      </c>
      <c r="AH80" s="261">
        <f t="shared" si="55"/>
        <v>4218070000</v>
      </c>
      <c r="AI80" s="261">
        <f t="shared" si="55"/>
        <v>4754438000</v>
      </c>
      <c r="AJ80" s="261">
        <f t="shared" si="55"/>
        <v>5047682000</v>
      </c>
      <c r="AK80" s="262">
        <f t="shared" si="54"/>
        <v>5359012000</v>
      </c>
      <c r="AL80" s="262">
        <f t="shared" si="54"/>
        <v>5047682000</v>
      </c>
      <c r="AM80" s="261">
        <f t="shared" si="54"/>
        <v>5359012000</v>
      </c>
      <c r="AN80" s="261">
        <f t="shared" si="54"/>
        <v>5689544000</v>
      </c>
      <c r="AO80" s="15"/>
      <c r="AP80" s="32"/>
      <c r="AQ80" s="264">
        <f t="shared" si="24"/>
        <v>-989681.78020000085</v>
      </c>
      <c r="AR80" s="297"/>
      <c r="AS80" s="266"/>
      <c r="AT80" s="266"/>
      <c r="AU80" s="266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268"/>
      <c r="BT80" s="269"/>
      <c r="BU80" s="269" t="str">
        <f t="shared" si="56"/>
        <v>2BR-5</v>
      </c>
      <c r="BV80" s="270" t="str">
        <f t="shared" si="57"/>
        <v>05</v>
      </c>
      <c r="BW80" s="271">
        <f t="shared" si="58"/>
        <v>85</v>
      </c>
      <c r="BX80" s="271">
        <f t="shared" si="58"/>
        <v>74</v>
      </c>
      <c r="BY80" s="272">
        <f t="shared" si="59"/>
        <v>28870662.503600005</v>
      </c>
      <c r="BZ80" s="272">
        <f t="shared" si="60"/>
        <v>1963826000</v>
      </c>
      <c r="CA80" s="272">
        <f t="shared" si="60"/>
        <v>2213546000</v>
      </c>
      <c r="CB80" s="272">
        <f t="shared" si="60"/>
        <v>2350072000</v>
      </c>
      <c r="CC80" s="272">
        <f t="shared" si="60"/>
        <v>2495020000</v>
      </c>
      <c r="CD80" s="272">
        <f t="shared" si="61"/>
        <v>2648907000</v>
      </c>
      <c r="CE80" s="15"/>
      <c r="CF80" s="42">
        <f t="shared" si="37"/>
        <v>5350543000</v>
      </c>
      <c r="CG80" s="187">
        <f t="shared" si="37"/>
        <v>5680553000</v>
      </c>
      <c r="CH80" s="43">
        <f t="shared" si="31"/>
        <v>80258145</v>
      </c>
      <c r="CI80" s="43">
        <f t="shared" si="32"/>
        <v>56805530</v>
      </c>
      <c r="CJ80" s="240">
        <f t="shared" si="33"/>
        <v>126192050</v>
      </c>
      <c r="CK80" s="273">
        <f t="shared" si="34"/>
        <v>111646083.33333333</v>
      </c>
    </row>
    <row r="81" spans="1:89">
      <c r="A81" s="3">
        <f t="shared" si="35"/>
        <v>42</v>
      </c>
      <c r="B81" s="522">
        <v>2</v>
      </c>
      <c r="C81" s="250" t="s">
        <v>143</v>
      </c>
      <c r="D81" s="251" t="s">
        <v>29</v>
      </c>
      <c r="E81" s="252"/>
      <c r="F81" s="40" t="s">
        <v>74</v>
      </c>
      <c r="G81" s="253">
        <f t="shared" si="3"/>
        <v>85</v>
      </c>
      <c r="H81" s="253">
        <f t="shared" si="4"/>
        <v>74</v>
      </c>
      <c r="I81" s="254">
        <f t="shared" si="5"/>
        <v>26966806</v>
      </c>
      <c r="J81" s="254">
        <f t="shared" si="6"/>
        <v>1</v>
      </c>
      <c r="K81" s="255">
        <f t="shared" si="7"/>
        <v>1.06</v>
      </c>
      <c r="L81" s="305">
        <f t="shared" si="62"/>
        <v>1.01</v>
      </c>
      <c r="M81" s="257">
        <f t="shared" si="9"/>
        <v>24125622.423629135</v>
      </c>
      <c r="N81" s="257">
        <f t="shared" si="10"/>
        <v>27193431.171833493</v>
      </c>
      <c r="O81" s="257">
        <f t="shared" si="11"/>
        <v>28870662.503600005</v>
      </c>
      <c r="P81" s="257">
        <f t="shared" si="12"/>
        <v>30651341.793900453</v>
      </c>
      <c r="Q81" s="258">
        <f t="shared" si="13"/>
        <v>28870662.503600005</v>
      </c>
      <c r="R81" s="257">
        <f t="shared" si="13"/>
        <v>30651341.793900453</v>
      </c>
      <c r="S81" s="257">
        <f t="shared" si="14"/>
        <v>32541849.486459062</v>
      </c>
      <c r="T81" s="257"/>
      <c r="U81" s="257">
        <f t="shared" si="15"/>
        <v>1785296059.348556</v>
      </c>
      <c r="V81" s="257">
        <f t="shared" si="16"/>
        <v>2012313906.7156785</v>
      </c>
      <c r="W81" s="257">
        <f t="shared" si="17"/>
        <v>2136429025.2664003</v>
      </c>
      <c r="X81" s="258">
        <f t="shared" si="18"/>
        <v>2268199292.7486334</v>
      </c>
      <c r="Y81" s="258">
        <f t="shared" si="19"/>
        <v>2136429025.2664003</v>
      </c>
      <c r="Z81" s="257">
        <f t="shared" si="20"/>
        <v>2268199292.7486334</v>
      </c>
      <c r="AA81" s="257">
        <f t="shared" si="36"/>
        <v>2408096861.9979706</v>
      </c>
      <c r="AB81" s="257"/>
      <c r="AC81" s="32" t="str">
        <f t="shared" si="21"/>
        <v>BERTAHAP</v>
      </c>
      <c r="AD81" s="259">
        <f t="shared" si="22"/>
        <v>0</v>
      </c>
      <c r="AE81" s="260">
        <v>2</v>
      </c>
      <c r="AF81" s="261"/>
      <c r="AG81" s="257" t="e">
        <f>IF(AF81&gt;#REF!,"LB","KR")</f>
        <v>#REF!</v>
      </c>
      <c r="AH81" s="261">
        <f t="shared" si="55"/>
        <v>1963826000</v>
      </c>
      <c r="AI81" s="261">
        <f t="shared" si="55"/>
        <v>2213546000</v>
      </c>
      <c r="AJ81" s="261">
        <f t="shared" si="55"/>
        <v>2350072000</v>
      </c>
      <c r="AK81" s="262">
        <f t="shared" si="54"/>
        <v>2495020000</v>
      </c>
      <c r="AL81" s="262">
        <f t="shared" si="54"/>
        <v>2350072000</v>
      </c>
      <c r="AM81" s="261">
        <f t="shared" si="54"/>
        <v>2495020000</v>
      </c>
      <c r="AN81" s="261">
        <f t="shared" si="54"/>
        <v>2648907000</v>
      </c>
      <c r="AO81" s="15"/>
      <c r="AP81" s="32"/>
      <c r="AQ81" s="264">
        <f t="shared" si="24"/>
        <v>-1534411.2613999955</v>
      </c>
      <c r="AR81" s="297"/>
      <c r="AS81" s="266"/>
      <c r="AT81" s="266"/>
      <c r="AU81" s="266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268"/>
      <c r="BT81" s="269"/>
      <c r="BU81" s="269" t="str">
        <f t="shared" si="56"/>
        <v>2BR-7</v>
      </c>
      <c r="BV81" s="270" t="str">
        <f t="shared" si="57"/>
        <v>07</v>
      </c>
      <c r="BW81" s="271">
        <f t="shared" si="58"/>
        <v>101</v>
      </c>
      <c r="BX81" s="271">
        <f t="shared" si="58"/>
        <v>90</v>
      </c>
      <c r="BY81" s="272">
        <f t="shared" si="59"/>
        <v>28870662.503600005</v>
      </c>
      <c r="BZ81" s="272">
        <f t="shared" si="60"/>
        <v>2388437000</v>
      </c>
      <c r="CA81" s="272">
        <f t="shared" si="60"/>
        <v>2692150000</v>
      </c>
      <c r="CB81" s="272">
        <f t="shared" si="60"/>
        <v>2858196000</v>
      </c>
      <c r="CC81" s="272">
        <f t="shared" si="60"/>
        <v>3034483000</v>
      </c>
      <c r="CD81" s="272">
        <f t="shared" si="61"/>
        <v>3221644000</v>
      </c>
      <c r="CE81" s="15"/>
      <c r="CF81" s="42">
        <f t="shared" si="37"/>
        <v>2491077000</v>
      </c>
      <c r="CG81" s="187">
        <f t="shared" si="37"/>
        <v>2644722000</v>
      </c>
      <c r="CH81" s="43">
        <f t="shared" si="31"/>
        <v>37366155</v>
      </c>
      <c r="CI81" s="43">
        <f t="shared" si="32"/>
        <v>26447220</v>
      </c>
      <c r="CJ81" s="240">
        <f t="shared" si="33"/>
        <v>58751800</v>
      </c>
      <c r="CK81" s="273">
        <f t="shared" si="34"/>
        <v>51979583.333333336</v>
      </c>
    </row>
    <row r="82" spans="1:89">
      <c r="A82" s="3">
        <f t="shared" si="35"/>
        <v>43</v>
      </c>
      <c r="B82" s="522">
        <v>3</v>
      </c>
      <c r="C82" s="250" t="s">
        <v>143</v>
      </c>
      <c r="D82" s="251" t="s">
        <v>32</v>
      </c>
      <c r="E82" s="252"/>
      <c r="F82" s="40" t="s">
        <v>56</v>
      </c>
      <c r="G82" s="253">
        <f t="shared" si="3"/>
        <v>85</v>
      </c>
      <c r="H82" s="253">
        <f t="shared" si="4"/>
        <v>74</v>
      </c>
      <c r="I82" s="254">
        <f t="shared" si="5"/>
        <v>26966806</v>
      </c>
      <c r="J82" s="254">
        <f t="shared" si="6"/>
        <v>1</v>
      </c>
      <c r="K82" s="255">
        <f t="shared" si="7"/>
        <v>1.06</v>
      </c>
      <c r="L82" s="305">
        <f t="shared" si="62"/>
        <v>1.01</v>
      </c>
      <c r="M82" s="257">
        <f t="shared" si="9"/>
        <v>24125622.423629135</v>
      </c>
      <c r="N82" s="257">
        <f t="shared" si="10"/>
        <v>27193431.171833493</v>
      </c>
      <c r="O82" s="257">
        <f t="shared" si="11"/>
        <v>28870662.503600005</v>
      </c>
      <c r="P82" s="257">
        <f t="shared" si="12"/>
        <v>30651341.793900453</v>
      </c>
      <c r="Q82" s="258">
        <f t="shared" si="13"/>
        <v>28870662.503600005</v>
      </c>
      <c r="R82" s="257">
        <f t="shared" si="13"/>
        <v>30651341.793900453</v>
      </c>
      <c r="S82" s="257">
        <f t="shared" si="14"/>
        <v>32541849.486459062</v>
      </c>
      <c r="T82" s="257"/>
      <c r="U82" s="257">
        <f t="shared" si="15"/>
        <v>1785296059.348556</v>
      </c>
      <c r="V82" s="257">
        <f t="shared" si="16"/>
        <v>2012313906.7156785</v>
      </c>
      <c r="W82" s="257">
        <f t="shared" si="17"/>
        <v>2136429025.2664003</v>
      </c>
      <c r="X82" s="258">
        <f t="shared" si="18"/>
        <v>2268199292.7486334</v>
      </c>
      <c r="Y82" s="258">
        <f t="shared" si="19"/>
        <v>2136429025.2664003</v>
      </c>
      <c r="Z82" s="257">
        <f t="shared" si="20"/>
        <v>2268199292.7486334</v>
      </c>
      <c r="AA82" s="257">
        <f t="shared" si="36"/>
        <v>2408096861.9979706</v>
      </c>
      <c r="AB82" s="257"/>
      <c r="AC82" s="32" t="str">
        <f t="shared" si="21"/>
        <v>BERTAHAP</v>
      </c>
      <c r="AD82" s="259">
        <f t="shared" si="22"/>
        <v>0</v>
      </c>
      <c r="AE82" s="260">
        <v>2</v>
      </c>
      <c r="AF82" s="261"/>
      <c r="AG82" s="257" t="e">
        <f>IF(AF82&gt;#REF!,"LB","KR")</f>
        <v>#REF!</v>
      </c>
      <c r="AH82" s="261">
        <f t="shared" si="55"/>
        <v>1963826000</v>
      </c>
      <c r="AI82" s="261">
        <f t="shared" si="55"/>
        <v>2213546000</v>
      </c>
      <c r="AJ82" s="261">
        <f t="shared" si="55"/>
        <v>2350072000</v>
      </c>
      <c r="AK82" s="262">
        <f t="shared" si="54"/>
        <v>2495020000</v>
      </c>
      <c r="AL82" s="262">
        <f t="shared" si="54"/>
        <v>2350072000</v>
      </c>
      <c r="AM82" s="261">
        <f t="shared" si="54"/>
        <v>2495020000</v>
      </c>
      <c r="AN82" s="261">
        <f t="shared" si="54"/>
        <v>2648907000</v>
      </c>
      <c r="AO82" s="15"/>
      <c r="AP82" s="32"/>
      <c r="AQ82" s="264">
        <f t="shared" si="24"/>
        <v>-1534411.2613999955</v>
      </c>
      <c r="AR82" s="297"/>
      <c r="AS82" s="266"/>
      <c r="AT82" s="266"/>
      <c r="AU82" s="266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268"/>
      <c r="BT82" s="296"/>
      <c r="BU82" s="269" t="str">
        <f t="shared" si="56"/>
        <v>2BR-9</v>
      </c>
      <c r="BV82" s="270" t="str">
        <f t="shared" si="57"/>
        <v>09</v>
      </c>
      <c r="BW82" s="271">
        <f t="shared" si="58"/>
        <v>101</v>
      </c>
      <c r="BX82" s="271">
        <f t="shared" si="58"/>
        <v>90</v>
      </c>
      <c r="BY82" s="272">
        <f t="shared" si="59"/>
        <v>28870662.503600005</v>
      </c>
      <c r="BZ82" s="272">
        <f t="shared" si="60"/>
        <v>2388437000</v>
      </c>
      <c r="CA82" s="272">
        <f t="shared" si="60"/>
        <v>2692150000</v>
      </c>
      <c r="CB82" s="272">
        <f t="shared" si="60"/>
        <v>2858196000</v>
      </c>
      <c r="CC82" s="272">
        <f t="shared" si="60"/>
        <v>3034483000</v>
      </c>
      <c r="CD82" s="272">
        <f t="shared" si="61"/>
        <v>3221644000</v>
      </c>
      <c r="CE82" s="15"/>
      <c r="CF82" s="42">
        <f t="shared" si="37"/>
        <v>2491077000</v>
      </c>
      <c r="CG82" s="187">
        <f t="shared" si="37"/>
        <v>2644722000</v>
      </c>
      <c r="CH82" s="43">
        <f t="shared" si="31"/>
        <v>37366155</v>
      </c>
      <c r="CI82" s="43">
        <f t="shared" si="32"/>
        <v>26447220</v>
      </c>
      <c r="CJ82" s="240">
        <f t="shared" si="33"/>
        <v>58751800</v>
      </c>
      <c r="CK82" s="273">
        <f t="shared" si="34"/>
        <v>51979583.333333336</v>
      </c>
    </row>
    <row r="83" spans="1:89">
      <c r="A83" s="3">
        <f t="shared" si="35"/>
        <v>44</v>
      </c>
      <c r="B83" s="522">
        <v>4</v>
      </c>
      <c r="C83" s="250" t="s">
        <v>143</v>
      </c>
      <c r="D83" s="251" t="s">
        <v>38</v>
      </c>
      <c r="E83" s="252"/>
      <c r="F83" s="40" t="s">
        <v>58</v>
      </c>
      <c r="G83" s="253">
        <f t="shared" si="3"/>
        <v>101</v>
      </c>
      <c r="H83" s="253">
        <f t="shared" si="4"/>
        <v>90</v>
      </c>
      <c r="I83" s="254">
        <f t="shared" si="5"/>
        <v>26966806</v>
      </c>
      <c r="J83" s="254">
        <f t="shared" si="6"/>
        <v>1</v>
      </c>
      <c r="K83" s="255">
        <f t="shared" si="7"/>
        <v>1.06</v>
      </c>
      <c r="L83" s="305">
        <f t="shared" si="62"/>
        <v>1.01</v>
      </c>
      <c r="M83" s="257">
        <f t="shared" si="9"/>
        <v>24125622.423629135</v>
      </c>
      <c r="N83" s="257">
        <f t="shared" si="10"/>
        <v>27193431.171833493</v>
      </c>
      <c r="O83" s="257">
        <f t="shared" si="11"/>
        <v>28870662.503600005</v>
      </c>
      <c r="P83" s="257">
        <f t="shared" si="12"/>
        <v>30651341.793900453</v>
      </c>
      <c r="Q83" s="258">
        <f t="shared" si="13"/>
        <v>28870662.503600005</v>
      </c>
      <c r="R83" s="257">
        <f t="shared" si="13"/>
        <v>30651341.793900453</v>
      </c>
      <c r="S83" s="257">
        <f t="shared" si="14"/>
        <v>32541849.486459062</v>
      </c>
      <c r="T83" s="257"/>
      <c r="U83" s="257">
        <f t="shared" si="15"/>
        <v>2171306018.1266222</v>
      </c>
      <c r="V83" s="257">
        <f t="shared" si="16"/>
        <v>2447408805.4650145</v>
      </c>
      <c r="W83" s="257">
        <f t="shared" si="17"/>
        <v>2598359625.3240004</v>
      </c>
      <c r="X83" s="258">
        <f t="shared" si="18"/>
        <v>2758620761.4510407</v>
      </c>
      <c r="Y83" s="258">
        <f t="shared" si="19"/>
        <v>2598359625.3240004</v>
      </c>
      <c r="Z83" s="257">
        <f t="shared" si="20"/>
        <v>2758620761.4510407</v>
      </c>
      <c r="AA83" s="257">
        <f t="shared" si="36"/>
        <v>2928766453.7813153</v>
      </c>
      <c r="AB83" s="257"/>
      <c r="AC83" s="32" t="str">
        <f t="shared" si="21"/>
        <v>BERTAHAP</v>
      </c>
      <c r="AD83" s="259">
        <f t="shared" si="22"/>
        <v>0</v>
      </c>
      <c r="AE83" s="260">
        <v>2</v>
      </c>
      <c r="AF83" s="261"/>
      <c r="AG83" s="257" t="e">
        <f>IF(AF83&gt;#REF!,"LB","KR")</f>
        <v>#REF!</v>
      </c>
      <c r="AH83" s="261">
        <f t="shared" si="55"/>
        <v>2388437000</v>
      </c>
      <c r="AI83" s="261">
        <f t="shared" si="55"/>
        <v>2692150000</v>
      </c>
      <c r="AJ83" s="261">
        <f t="shared" si="55"/>
        <v>2858196000</v>
      </c>
      <c r="AK83" s="262">
        <f t="shared" si="54"/>
        <v>3034483000</v>
      </c>
      <c r="AL83" s="262">
        <f t="shared" si="54"/>
        <v>2858196000</v>
      </c>
      <c r="AM83" s="261">
        <f t="shared" si="54"/>
        <v>3034483000</v>
      </c>
      <c r="AN83" s="261">
        <f t="shared" si="54"/>
        <v>3221644000</v>
      </c>
      <c r="AO83" s="15"/>
      <c r="AP83" s="15"/>
      <c r="AQ83" s="264">
        <f t="shared" si="24"/>
        <v>-1534411.2613999955</v>
      </c>
      <c r="AR83" s="297"/>
      <c r="AS83" s="266"/>
      <c r="AT83" s="266"/>
      <c r="AU83" s="266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268"/>
      <c r="BT83" s="269"/>
      <c r="BU83" s="269" t="str">
        <f t="shared" si="56"/>
        <v>2BR-11</v>
      </c>
      <c r="BV83" s="270">
        <f t="shared" si="57"/>
        <v>11</v>
      </c>
      <c r="BW83" s="271">
        <f t="shared" si="58"/>
        <v>101</v>
      </c>
      <c r="BX83" s="271">
        <f t="shared" si="58"/>
        <v>90</v>
      </c>
      <c r="BY83" s="272">
        <f t="shared" si="59"/>
        <v>28870662.503600005</v>
      </c>
      <c r="BZ83" s="272">
        <f t="shared" si="60"/>
        <v>2388437000</v>
      </c>
      <c r="CA83" s="272">
        <f t="shared" si="60"/>
        <v>2692150000</v>
      </c>
      <c r="CB83" s="272">
        <f t="shared" si="60"/>
        <v>2858196000</v>
      </c>
      <c r="CC83" s="272">
        <f t="shared" si="60"/>
        <v>3034483000</v>
      </c>
      <c r="CD83" s="272">
        <f t="shared" si="61"/>
        <v>3221644000</v>
      </c>
      <c r="CE83" s="15"/>
      <c r="CF83" s="42">
        <f t="shared" si="37"/>
        <v>3029688000</v>
      </c>
      <c r="CG83" s="187">
        <f t="shared" si="37"/>
        <v>3216552000</v>
      </c>
      <c r="CH83" s="43">
        <f t="shared" si="31"/>
        <v>45445320</v>
      </c>
      <c r="CI83" s="43">
        <f t="shared" si="32"/>
        <v>32165520</v>
      </c>
      <c r="CJ83" s="240">
        <f t="shared" si="33"/>
        <v>71454900</v>
      </c>
      <c r="CK83" s="273">
        <f t="shared" si="34"/>
        <v>63218395.833333336</v>
      </c>
    </row>
    <row r="84" spans="1:89">
      <c r="A84" s="3">
        <f t="shared" si="35"/>
        <v>45</v>
      </c>
      <c r="B84" s="522">
        <v>5</v>
      </c>
      <c r="C84" s="250" t="s">
        <v>143</v>
      </c>
      <c r="D84" s="251" t="s">
        <v>44</v>
      </c>
      <c r="E84" s="252"/>
      <c r="F84" s="40" t="s">
        <v>60</v>
      </c>
      <c r="G84" s="253">
        <f t="shared" si="3"/>
        <v>101</v>
      </c>
      <c r="H84" s="253">
        <f t="shared" si="4"/>
        <v>90</v>
      </c>
      <c r="I84" s="254">
        <f t="shared" si="5"/>
        <v>26966806</v>
      </c>
      <c r="J84" s="254">
        <f t="shared" si="6"/>
        <v>1</v>
      </c>
      <c r="K84" s="255">
        <f t="shared" si="7"/>
        <v>1.06</v>
      </c>
      <c r="L84" s="305">
        <f t="shared" si="62"/>
        <v>1.01</v>
      </c>
      <c r="M84" s="257">
        <f t="shared" si="9"/>
        <v>24125622.423629135</v>
      </c>
      <c r="N84" s="257">
        <f t="shared" si="10"/>
        <v>27193431.171833493</v>
      </c>
      <c r="O84" s="257">
        <f t="shared" si="11"/>
        <v>28870662.503600005</v>
      </c>
      <c r="P84" s="257">
        <f t="shared" si="12"/>
        <v>30651341.793900453</v>
      </c>
      <c r="Q84" s="258">
        <f t="shared" si="13"/>
        <v>28870662.503600005</v>
      </c>
      <c r="R84" s="257">
        <f t="shared" si="13"/>
        <v>30651341.793900453</v>
      </c>
      <c r="S84" s="257">
        <f t="shared" si="14"/>
        <v>32541849.486459062</v>
      </c>
      <c r="T84" s="257"/>
      <c r="U84" s="257">
        <f t="shared" si="15"/>
        <v>2171306018.1266222</v>
      </c>
      <c r="V84" s="257">
        <f t="shared" si="16"/>
        <v>2447408805.4650145</v>
      </c>
      <c r="W84" s="257">
        <f t="shared" si="17"/>
        <v>2598359625.3240004</v>
      </c>
      <c r="X84" s="258">
        <f t="shared" si="18"/>
        <v>2758620761.4510407</v>
      </c>
      <c r="Y84" s="258">
        <f t="shared" si="19"/>
        <v>2598359625.3240004</v>
      </c>
      <c r="Z84" s="257">
        <f t="shared" si="20"/>
        <v>2758620761.4510407</v>
      </c>
      <c r="AA84" s="257">
        <f t="shared" si="36"/>
        <v>2928766453.7813153</v>
      </c>
      <c r="AB84" s="257"/>
      <c r="AC84" s="32" t="str">
        <f t="shared" si="21"/>
        <v>BERTAHAP</v>
      </c>
      <c r="AD84" s="259">
        <f t="shared" si="22"/>
        <v>0</v>
      </c>
      <c r="AE84" s="260">
        <v>2</v>
      </c>
      <c r="AF84" s="261"/>
      <c r="AG84" s="257" t="e">
        <f>IF(AF84&gt;#REF!,"LB","KR")</f>
        <v>#REF!</v>
      </c>
      <c r="AH84" s="261">
        <f t="shared" si="55"/>
        <v>2388437000</v>
      </c>
      <c r="AI84" s="261">
        <f t="shared" si="55"/>
        <v>2692150000</v>
      </c>
      <c r="AJ84" s="261">
        <f t="shared" si="55"/>
        <v>2858196000</v>
      </c>
      <c r="AK84" s="262">
        <f t="shared" si="54"/>
        <v>3034483000</v>
      </c>
      <c r="AL84" s="262">
        <f t="shared" si="54"/>
        <v>2858196000</v>
      </c>
      <c r="AM84" s="261">
        <f t="shared" si="54"/>
        <v>3034483000</v>
      </c>
      <c r="AN84" s="261">
        <f t="shared" si="54"/>
        <v>3221644000</v>
      </c>
      <c r="AO84" s="15"/>
      <c r="AP84" s="15"/>
      <c r="AQ84" s="264">
        <f t="shared" si="24"/>
        <v>-1534411.2613999955</v>
      </c>
      <c r="AR84" s="297"/>
      <c r="AS84" s="266"/>
      <c r="AT84" s="266"/>
      <c r="AU84" s="266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268"/>
      <c r="BT84" s="269"/>
      <c r="BU84" s="269" t="str">
        <f t="shared" si="56"/>
        <v>2BR-15</v>
      </c>
      <c r="BV84" s="270">
        <f t="shared" si="57"/>
        <v>15</v>
      </c>
      <c r="BW84" s="271">
        <f t="shared" si="58"/>
        <v>101</v>
      </c>
      <c r="BX84" s="271">
        <f t="shared" si="58"/>
        <v>90</v>
      </c>
      <c r="BY84" s="272">
        <f t="shared" si="59"/>
        <v>28870662.503600005</v>
      </c>
      <c r="BZ84" s="272">
        <f t="shared" si="60"/>
        <v>2388437000</v>
      </c>
      <c r="CA84" s="272">
        <f t="shared" si="60"/>
        <v>2692150000</v>
      </c>
      <c r="CB84" s="272">
        <f t="shared" si="60"/>
        <v>2858196000</v>
      </c>
      <c r="CC84" s="272">
        <f t="shared" si="60"/>
        <v>3034483000</v>
      </c>
      <c r="CD84" s="272">
        <f t="shared" si="61"/>
        <v>3221644000</v>
      </c>
      <c r="CE84" s="15"/>
      <c r="CF84" s="42">
        <f t="shared" si="37"/>
        <v>3029688000</v>
      </c>
      <c r="CG84" s="187">
        <f t="shared" si="37"/>
        <v>3216552000</v>
      </c>
      <c r="CH84" s="43">
        <f t="shared" si="31"/>
        <v>45445320</v>
      </c>
      <c r="CI84" s="43">
        <f t="shared" si="32"/>
        <v>32165520</v>
      </c>
      <c r="CJ84" s="240">
        <f t="shared" si="33"/>
        <v>71454900</v>
      </c>
      <c r="CK84" s="273">
        <f t="shared" si="34"/>
        <v>63218395.833333336</v>
      </c>
    </row>
    <row r="85" spans="1:89">
      <c r="A85" s="3">
        <f t="shared" si="35"/>
        <v>46</v>
      </c>
      <c r="B85" s="522">
        <v>6</v>
      </c>
      <c r="C85" s="250" t="s">
        <v>143</v>
      </c>
      <c r="D85" s="285">
        <v>11</v>
      </c>
      <c r="E85" s="252"/>
      <c r="F85" s="40" t="s">
        <v>62</v>
      </c>
      <c r="G85" s="253">
        <f t="shared" si="3"/>
        <v>101</v>
      </c>
      <c r="H85" s="253">
        <f t="shared" si="4"/>
        <v>90</v>
      </c>
      <c r="I85" s="254">
        <f t="shared" si="5"/>
        <v>26966806</v>
      </c>
      <c r="J85" s="254">
        <f t="shared" si="6"/>
        <v>1</v>
      </c>
      <c r="K85" s="255">
        <f t="shared" si="7"/>
        <v>1.06</v>
      </c>
      <c r="L85" s="305">
        <f t="shared" si="62"/>
        <v>1.01</v>
      </c>
      <c r="M85" s="257">
        <f t="shared" si="9"/>
        <v>24125622.423629135</v>
      </c>
      <c r="N85" s="257">
        <f t="shared" si="10"/>
        <v>27193431.171833493</v>
      </c>
      <c r="O85" s="257">
        <f t="shared" si="11"/>
        <v>28870662.503600005</v>
      </c>
      <c r="P85" s="257">
        <f t="shared" si="12"/>
        <v>30651341.793900453</v>
      </c>
      <c r="Q85" s="258">
        <f t="shared" si="13"/>
        <v>28870662.503600005</v>
      </c>
      <c r="R85" s="257">
        <f t="shared" si="13"/>
        <v>30651341.793900453</v>
      </c>
      <c r="S85" s="257">
        <f t="shared" si="14"/>
        <v>32541849.486459062</v>
      </c>
      <c r="T85" s="257"/>
      <c r="U85" s="257">
        <f t="shared" si="15"/>
        <v>2171306018.1266222</v>
      </c>
      <c r="V85" s="257">
        <f t="shared" si="16"/>
        <v>2447408805.4650145</v>
      </c>
      <c r="W85" s="257">
        <f t="shared" si="17"/>
        <v>2598359625.3240004</v>
      </c>
      <c r="X85" s="258">
        <f t="shared" si="18"/>
        <v>2758620761.4510407</v>
      </c>
      <c r="Y85" s="258">
        <f t="shared" si="19"/>
        <v>2598359625.3240004</v>
      </c>
      <c r="Z85" s="257">
        <f t="shared" si="20"/>
        <v>2758620761.4510407</v>
      </c>
      <c r="AA85" s="257">
        <f t="shared" si="36"/>
        <v>2928766453.7813153</v>
      </c>
      <c r="AB85" s="257"/>
      <c r="AC85" s="32" t="str">
        <f t="shared" si="21"/>
        <v>BERTAHAP</v>
      </c>
      <c r="AD85" s="259">
        <f t="shared" si="22"/>
        <v>0</v>
      </c>
      <c r="AE85" s="260">
        <v>2</v>
      </c>
      <c r="AF85" s="261"/>
      <c r="AG85" s="257" t="e">
        <f>IF(AF85&gt;#REF!,"LB","KR")</f>
        <v>#REF!</v>
      </c>
      <c r="AH85" s="261">
        <f t="shared" si="55"/>
        <v>2388437000</v>
      </c>
      <c r="AI85" s="261">
        <f t="shared" si="55"/>
        <v>2692150000</v>
      </c>
      <c r="AJ85" s="261">
        <f t="shared" si="55"/>
        <v>2858196000</v>
      </c>
      <c r="AK85" s="262">
        <f t="shared" si="54"/>
        <v>3034483000</v>
      </c>
      <c r="AL85" s="262">
        <f t="shared" si="54"/>
        <v>2858196000</v>
      </c>
      <c r="AM85" s="261">
        <f t="shared" si="54"/>
        <v>3034483000</v>
      </c>
      <c r="AN85" s="261">
        <f t="shared" si="54"/>
        <v>3221644000</v>
      </c>
      <c r="AO85" s="15"/>
      <c r="AP85" s="15"/>
      <c r="AQ85" s="264">
        <f t="shared" si="24"/>
        <v>-1534411.2613999955</v>
      </c>
      <c r="AR85" s="297"/>
      <c r="AS85" s="266"/>
      <c r="AT85" s="266"/>
      <c r="AU85" s="266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268">
        <v>11</v>
      </c>
      <c r="BT85" s="269" t="s">
        <v>144</v>
      </c>
      <c r="BU85" s="269" t="str">
        <f>F66</f>
        <v>2BR-15</v>
      </c>
      <c r="BV85" s="270">
        <f>D66</f>
        <v>15</v>
      </c>
      <c r="BW85" s="271">
        <f>G66</f>
        <v>101</v>
      </c>
      <c r="BX85" s="271">
        <f>H66</f>
        <v>90</v>
      </c>
      <c r="BY85" s="272">
        <f>O66</f>
        <v>28870662.503600005</v>
      </c>
      <c r="BZ85" s="272">
        <f t="shared" ref="BZ85:CC86" si="63">AH66</f>
        <v>2388437000</v>
      </c>
      <c r="CA85" s="272">
        <f t="shared" si="63"/>
        <v>2692150000</v>
      </c>
      <c r="CB85" s="272">
        <f t="shared" si="63"/>
        <v>2858196000</v>
      </c>
      <c r="CC85" s="272">
        <f t="shared" si="63"/>
        <v>3034483000</v>
      </c>
      <c r="CD85" s="272">
        <f>AN66</f>
        <v>3221644000</v>
      </c>
      <c r="CE85" s="15">
        <v>4</v>
      </c>
      <c r="CF85" s="42">
        <f t="shared" si="37"/>
        <v>3029688000</v>
      </c>
      <c r="CG85" s="187">
        <f t="shared" si="37"/>
        <v>3216552000</v>
      </c>
      <c r="CH85" s="43">
        <f t="shared" si="31"/>
        <v>45445320</v>
      </c>
      <c r="CI85" s="43">
        <f t="shared" si="32"/>
        <v>32165520</v>
      </c>
      <c r="CJ85" s="240">
        <f t="shared" si="33"/>
        <v>71454900</v>
      </c>
      <c r="CK85" s="273">
        <f t="shared" si="34"/>
        <v>63218395.833333336</v>
      </c>
    </row>
    <row r="86" spans="1:89">
      <c r="A86" s="3">
        <f t="shared" si="35"/>
        <v>47</v>
      </c>
      <c r="B86" s="522">
        <v>7</v>
      </c>
      <c r="C86" s="250" t="s">
        <v>143</v>
      </c>
      <c r="D86" s="285">
        <v>19</v>
      </c>
      <c r="E86" s="252"/>
      <c r="F86" s="40" t="s">
        <v>78</v>
      </c>
      <c r="G86" s="253">
        <f t="shared" si="3"/>
        <v>138</v>
      </c>
      <c r="H86" s="253">
        <f t="shared" si="4"/>
        <v>120</v>
      </c>
      <c r="I86" s="254">
        <f t="shared" si="5"/>
        <v>26966806</v>
      </c>
      <c r="J86" s="254">
        <f t="shared" si="6"/>
        <v>1</v>
      </c>
      <c r="K86" s="255">
        <f t="shared" si="7"/>
        <v>1.06</v>
      </c>
      <c r="L86" s="305">
        <f t="shared" si="62"/>
        <v>1.01</v>
      </c>
      <c r="M86" s="257">
        <f t="shared" si="9"/>
        <v>24125622.423629135</v>
      </c>
      <c r="N86" s="257">
        <f t="shared" si="10"/>
        <v>27193431.171833493</v>
      </c>
      <c r="O86" s="257">
        <f t="shared" si="11"/>
        <v>28870662.503600005</v>
      </c>
      <c r="P86" s="257">
        <f t="shared" si="12"/>
        <v>30651341.793900453</v>
      </c>
      <c r="Q86" s="258">
        <f t="shared" si="13"/>
        <v>28870662.503600005</v>
      </c>
      <c r="R86" s="257">
        <f t="shared" si="13"/>
        <v>30651341.793900453</v>
      </c>
      <c r="S86" s="257">
        <f t="shared" si="14"/>
        <v>32541849.486459062</v>
      </c>
      <c r="T86" s="257"/>
      <c r="U86" s="257">
        <f t="shared" si="15"/>
        <v>2895074690.8354959</v>
      </c>
      <c r="V86" s="257">
        <f t="shared" si="16"/>
        <v>3263211740.620019</v>
      </c>
      <c r="W86" s="257">
        <f t="shared" si="17"/>
        <v>3464479500.4320006</v>
      </c>
      <c r="X86" s="258">
        <f t="shared" si="18"/>
        <v>3678161015.2680545</v>
      </c>
      <c r="Y86" s="258">
        <f t="shared" si="19"/>
        <v>3464479500.4320006</v>
      </c>
      <c r="Z86" s="257">
        <f t="shared" si="20"/>
        <v>3678161015.2680545</v>
      </c>
      <c r="AA86" s="257">
        <f t="shared" si="36"/>
        <v>3905021938.3750873</v>
      </c>
      <c r="AB86" s="257"/>
      <c r="AC86" s="32" t="str">
        <f t="shared" si="21"/>
        <v>BERTAHAP</v>
      </c>
      <c r="AD86" s="259">
        <f t="shared" si="22"/>
        <v>0</v>
      </c>
      <c r="AE86" s="260">
        <v>2</v>
      </c>
      <c r="AF86" s="261"/>
      <c r="AG86" s="257" t="e">
        <f>IF(AF86&gt;#REF!,"LB","KR")</f>
        <v>#REF!</v>
      </c>
      <c r="AH86" s="261">
        <f t="shared" si="55"/>
        <v>3184583000</v>
      </c>
      <c r="AI86" s="261">
        <f t="shared" si="55"/>
        <v>3589533000</v>
      </c>
      <c r="AJ86" s="261">
        <f t="shared" si="55"/>
        <v>3810928000</v>
      </c>
      <c r="AK86" s="262">
        <f t="shared" si="54"/>
        <v>4045978000</v>
      </c>
      <c r="AL86" s="262">
        <f t="shared" si="54"/>
        <v>3810928000</v>
      </c>
      <c r="AM86" s="261">
        <f t="shared" si="54"/>
        <v>4045978000</v>
      </c>
      <c r="AN86" s="261">
        <f t="shared" si="54"/>
        <v>4295525000</v>
      </c>
      <c r="AO86" s="15"/>
      <c r="AP86" s="15"/>
      <c r="AQ86" s="264">
        <f t="shared" si="24"/>
        <v>-1534411.2613999955</v>
      </c>
      <c r="AR86" s="297"/>
      <c r="AS86" s="266"/>
      <c r="AT86" s="266"/>
      <c r="AU86" s="266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268"/>
      <c r="BT86" s="296"/>
      <c r="BU86" s="269" t="str">
        <f>F67</f>
        <v>2BR-17</v>
      </c>
      <c r="BV86" s="270">
        <f>D67</f>
        <v>17</v>
      </c>
      <c r="BW86" s="271">
        <f>G67</f>
        <v>85</v>
      </c>
      <c r="BX86" s="271">
        <f>H67</f>
        <v>74</v>
      </c>
      <c r="BY86" s="272">
        <f>O67</f>
        <v>28870662.503600005</v>
      </c>
      <c r="BZ86" s="272">
        <f t="shared" si="63"/>
        <v>1963826000</v>
      </c>
      <c r="CA86" s="272">
        <f t="shared" si="63"/>
        <v>2213546000</v>
      </c>
      <c r="CB86" s="272">
        <f t="shared" si="63"/>
        <v>2350072000</v>
      </c>
      <c r="CC86" s="272">
        <f t="shared" si="63"/>
        <v>2495020000</v>
      </c>
      <c r="CD86" s="272">
        <f>AN67</f>
        <v>2648907000</v>
      </c>
      <c r="CE86" s="15"/>
      <c r="CF86" s="42">
        <f t="shared" si="37"/>
        <v>4039584000</v>
      </c>
      <c r="CG86" s="187">
        <f t="shared" si="37"/>
        <v>4288737000</v>
      </c>
      <c r="CH86" s="43">
        <f t="shared" si="31"/>
        <v>60593760</v>
      </c>
      <c r="CI86" s="43">
        <f t="shared" si="32"/>
        <v>42887370</v>
      </c>
      <c r="CJ86" s="240">
        <f t="shared" si="33"/>
        <v>95273200</v>
      </c>
      <c r="CK86" s="273">
        <f t="shared" si="34"/>
        <v>84291208.333333328</v>
      </c>
    </row>
    <row r="87" spans="1:89">
      <c r="A87" s="3">
        <f t="shared" si="35"/>
        <v>48</v>
      </c>
      <c r="B87" s="522">
        <v>8</v>
      </c>
      <c r="C87" s="250" t="s">
        <v>143</v>
      </c>
      <c r="D87" s="285">
        <v>21</v>
      </c>
      <c r="E87" s="252"/>
      <c r="F87" s="40" t="s">
        <v>84</v>
      </c>
      <c r="G87" s="253">
        <f t="shared" si="3"/>
        <v>132</v>
      </c>
      <c r="H87" s="253">
        <f t="shared" si="4"/>
        <v>112</v>
      </c>
      <c r="I87" s="254">
        <f t="shared" si="5"/>
        <v>26966806</v>
      </c>
      <c r="J87" s="254">
        <f t="shared" si="6"/>
        <v>3</v>
      </c>
      <c r="K87" s="255">
        <f t="shared" si="7"/>
        <v>1.1000000000000001</v>
      </c>
      <c r="L87" s="305">
        <f t="shared" si="62"/>
        <v>1.01</v>
      </c>
      <c r="M87" s="257">
        <f t="shared" si="9"/>
        <v>25036023.269803815</v>
      </c>
      <c r="N87" s="257">
        <f t="shared" si="10"/>
        <v>28219598.385864943</v>
      </c>
      <c r="O87" s="257">
        <f t="shared" si="11"/>
        <v>29960121.466000002</v>
      </c>
      <c r="P87" s="257">
        <f t="shared" si="12"/>
        <v>31807996.201217446</v>
      </c>
      <c r="Q87" s="258">
        <f t="shared" si="13"/>
        <v>29960121.466000002</v>
      </c>
      <c r="R87" s="257">
        <f t="shared" si="13"/>
        <v>31807996.201217446</v>
      </c>
      <c r="S87" s="257">
        <f t="shared" si="14"/>
        <v>33769843.806702793</v>
      </c>
      <c r="T87" s="257"/>
      <c r="U87" s="257">
        <f t="shared" si="15"/>
        <v>2804034606.2180271</v>
      </c>
      <c r="V87" s="257">
        <f t="shared" si="16"/>
        <v>3160595019.2168736</v>
      </c>
      <c r="W87" s="257">
        <f t="shared" si="17"/>
        <v>3355533604.1920004</v>
      </c>
      <c r="X87" s="258">
        <f t="shared" si="18"/>
        <v>3562495574.5363541</v>
      </c>
      <c r="Y87" s="258">
        <f t="shared" si="19"/>
        <v>3355533604.1920004</v>
      </c>
      <c r="Z87" s="257">
        <f t="shared" si="20"/>
        <v>3562495574.5363541</v>
      </c>
      <c r="AA87" s="257">
        <f t="shared" si="36"/>
        <v>3782222506.3507128</v>
      </c>
      <c r="AB87" s="257"/>
      <c r="AC87" s="32" t="str">
        <f t="shared" si="21"/>
        <v>BERTAHAP</v>
      </c>
      <c r="AD87" s="259">
        <f t="shared" si="22"/>
        <v>0</v>
      </c>
      <c r="AE87" s="260">
        <v>2</v>
      </c>
      <c r="AF87" s="261"/>
      <c r="AG87" s="257" t="e">
        <f>IF(AF87&gt;#REF!,"LB","KR")</f>
        <v>#REF!</v>
      </c>
      <c r="AH87" s="261">
        <f t="shared" si="55"/>
        <v>3084439000</v>
      </c>
      <c r="AI87" s="261">
        <f t="shared" si="55"/>
        <v>3476655000</v>
      </c>
      <c r="AJ87" s="261">
        <f t="shared" si="55"/>
        <v>3691087000</v>
      </c>
      <c r="AK87" s="262">
        <f t="shared" si="54"/>
        <v>3918746000</v>
      </c>
      <c r="AL87" s="262">
        <f t="shared" si="54"/>
        <v>3691087000</v>
      </c>
      <c r="AM87" s="261">
        <f t="shared" si="54"/>
        <v>3918746000</v>
      </c>
      <c r="AN87" s="261">
        <f t="shared" si="54"/>
        <v>4160445000</v>
      </c>
      <c r="AO87" s="15"/>
      <c r="AP87" s="15"/>
      <c r="AQ87" s="264">
        <f t="shared" si="24"/>
        <v>-444952.29899999872</v>
      </c>
      <c r="AR87" s="297"/>
      <c r="AS87" s="266"/>
      <c r="AT87" s="266"/>
      <c r="AU87" s="266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268">
        <v>12</v>
      </c>
      <c r="BT87" s="296" t="s">
        <v>138</v>
      </c>
      <c r="BU87" s="269" t="str">
        <f>F85</f>
        <v>2BR-11</v>
      </c>
      <c r="BV87" s="270">
        <f>D85</f>
        <v>11</v>
      </c>
      <c r="BW87" s="271">
        <f>G85</f>
        <v>101</v>
      </c>
      <c r="BX87" s="271">
        <f>H85</f>
        <v>90</v>
      </c>
      <c r="BY87" s="272">
        <f>O85</f>
        <v>28870662.503600005</v>
      </c>
      <c r="BZ87" s="272">
        <f t="shared" ref="BZ87:CC88" si="64">AH85</f>
        <v>2388437000</v>
      </c>
      <c r="CA87" s="272">
        <f t="shared" si="64"/>
        <v>2692150000</v>
      </c>
      <c r="CB87" s="272">
        <f t="shared" si="64"/>
        <v>2858196000</v>
      </c>
      <c r="CC87" s="272">
        <f t="shared" si="64"/>
        <v>3034483000</v>
      </c>
      <c r="CD87" s="272">
        <f>AN85</f>
        <v>3221644000</v>
      </c>
      <c r="CE87" s="15">
        <v>2</v>
      </c>
      <c r="CF87" s="42">
        <f t="shared" si="37"/>
        <v>3912553000</v>
      </c>
      <c r="CG87" s="187">
        <f t="shared" si="37"/>
        <v>4153871000</v>
      </c>
      <c r="CH87" s="43">
        <f t="shared" si="31"/>
        <v>58688295</v>
      </c>
      <c r="CI87" s="43">
        <f t="shared" si="32"/>
        <v>41538710</v>
      </c>
      <c r="CJ87" s="240">
        <f t="shared" si="33"/>
        <v>92277175</v>
      </c>
      <c r="CK87" s="273">
        <f t="shared" si="34"/>
        <v>81640541.666666672</v>
      </c>
    </row>
    <row r="88" spans="1:89">
      <c r="A88" s="3">
        <f t="shared" si="35"/>
        <v>49</v>
      </c>
      <c r="B88" s="522">
        <v>1</v>
      </c>
      <c r="C88" s="250" t="s">
        <v>145</v>
      </c>
      <c r="D88" s="251" t="s">
        <v>19</v>
      </c>
      <c r="E88" s="252"/>
      <c r="F88" s="40" t="s">
        <v>72</v>
      </c>
      <c r="G88" s="253">
        <f t="shared" si="3"/>
        <v>175</v>
      </c>
      <c r="H88" s="253">
        <f t="shared" si="4"/>
        <v>156</v>
      </c>
      <c r="I88" s="254">
        <f t="shared" si="5"/>
        <v>26966806</v>
      </c>
      <c r="J88" s="254">
        <f t="shared" si="6"/>
        <v>5</v>
      </c>
      <c r="K88" s="255">
        <f t="shared" si="7"/>
        <v>1.08</v>
      </c>
      <c r="L88" s="256">
        <f t="shared" ref="L88:L95" si="65">SUMIF($AN$4:$AN$22,D88,$AR$4:$AR$22)</f>
        <v>1</v>
      </c>
      <c r="M88" s="257">
        <f t="shared" si="9"/>
        <v>24337448.363085616</v>
      </c>
      <c r="N88" s="257">
        <f t="shared" si="10"/>
        <v>27432192.850345757</v>
      </c>
      <c r="O88" s="257">
        <f t="shared" si="11"/>
        <v>29124150.48</v>
      </c>
      <c r="P88" s="257">
        <f t="shared" si="12"/>
        <v>30920464.354018759</v>
      </c>
      <c r="Q88" s="258">
        <f t="shared" si="13"/>
        <v>29124150.48</v>
      </c>
      <c r="R88" s="257">
        <f t="shared" si="13"/>
        <v>30920464.354018759</v>
      </c>
      <c r="S88" s="257">
        <f t="shared" si="14"/>
        <v>32827570.937208839</v>
      </c>
      <c r="T88" s="257"/>
      <c r="U88" s="257">
        <f t="shared" si="15"/>
        <v>3796641944.641356</v>
      </c>
      <c r="V88" s="257">
        <f t="shared" si="16"/>
        <v>4279422084.6539383</v>
      </c>
      <c r="W88" s="257">
        <f t="shared" si="17"/>
        <v>4543367474.8800001</v>
      </c>
      <c r="X88" s="258">
        <f t="shared" si="18"/>
        <v>4823592439.2269268</v>
      </c>
      <c r="Y88" s="258">
        <f t="shared" si="19"/>
        <v>4543367474.8800001</v>
      </c>
      <c r="Z88" s="257">
        <f t="shared" si="20"/>
        <v>4823592439.2269268</v>
      </c>
      <c r="AA88" s="257">
        <f t="shared" si="36"/>
        <v>5121101066.2045784</v>
      </c>
      <c r="AB88" s="257"/>
      <c r="AC88" s="32" t="str">
        <f t="shared" si="21"/>
        <v>BERTAHAP</v>
      </c>
      <c r="AD88" s="259">
        <f t="shared" si="22"/>
        <v>0</v>
      </c>
      <c r="AE88" s="260">
        <v>2</v>
      </c>
      <c r="AF88" s="261"/>
      <c r="AG88" s="257" t="e">
        <f>IF(AF88&gt;#REF!,"LB","KR")</f>
        <v>#REF!</v>
      </c>
      <c r="AH88" s="261">
        <f t="shared" si="55"/>
        <v>4176307000</v>
      </c>
      <c r="AI88" s="261">
        <f t="shared" si="55"/>
        <v>4707365000</v>
      </c>
      <c r="AJ88" s="261">
        <f t="shared" si="55"/>
        <v>4997705000</v>
      </c>
      <c r="AK88" s="262">
        <f t="shared" si="54"/>
        <v>5305952000</v>
      </c>
      <c r="AL88" s="262">
        <f t="shared" si="54"/>
        <v>4997705000</v>
      </c>
      <c r="AM88" s="261">
        <f t="shared" si="54"/>
        <v>5305952000</v>
      </c>
      <c r="AN88" s="261">
        <f t="shared" si="54"/>
        <v>5633212000</v>
      </c>
      <c r="AO88" s="15"/>
      <c r="AP88" s="15"/>
      <c r="AQ88" s="264">
        <f t="shared" si="24"/>
        <v>-1280923.2850000001</v>
      </c>
      <c r="AR88" s="297"/>
      <c r="AS88" s="266"/>
      <c r="AT88" s="266"/>
      <c r="AU88" s="266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268"/>
      <c r="BT88" s="269"/>
      <c r="BU88" s="269" t="str">
        <f>F86</f>
        <v>3BR-19</v>
      </c>
      <c r="BV88" s="270">
        <f>D86</f>
        <v>19</v>
      </c>
      <c r="BW88" s="271">
        <f>G86</f>
        <v>138</v>
      </c>
      <c r="BX88" s="271">
        <f>H86</f>
        <v>120</v>
      </c>
      <c r="BY88" s="272">
        <f>O86</f>
        <v>28870662.503600005</v>
      </c>
      <c r="BZ88" s="272">
        <f t="shared" si="64"/>
        <v>3184583000</v>
      </c>
      <c r="CA88" s="272">
        <f t="shared" si="64"/>
        <v>3589533000</v>
      </c>
      <c r="CB88" s="272">
        <f t="shared" si="64"/>
        <v>3810928000</v>
      </c>
      <c r="CC88" s="272">
        <f t="shared" si="64"/>
        <v>4045978000</v>
      </c>
      <c r="CD88" s="272">
        <f>AN86</f>
        <v>4295525000</v>
      </c>
      <c r="CE88" s="15"/>
      <c r="CF88" s="42">
        <f t="shared" si="37"/>
        <v>5297568000</v>
      </c>
      <c r="CG88" s="187">
        <f t="shared" si="37"/>
        <v>5624310000</v>
      </c>
      <c r="CH88" s="43">
        <f t="shared" si="31"/>
        <v>79463520</v>
      </c>
      <c r="CI88" s="43">
        <f t="shared" si="32"/>
        <v>56243100</v>
      </c>
      <c r="CJ88" s="240">
        <f t="shared" si="33"/>
        <v>124942625</v>
      </c>
      <c r="CK88" s="273">
        <f t="shared" si="34"/>
        <v>110540666.66666667</v>
      </c>
    </row>
    <row r="89" spans="1:89">
      <c r="A89" s="3">
        <f t="shared" si="35"/>
        <v>50</v>
      </c>
      <c r="B89" s="522">
        <v>2</v>
      </c>
      <c r="C89" s="250" t="s">
        <v>145</v>
      </c>
      <c r="D89" s="251" t="s">
        <v>29</v>
      </c>
      <c r="E89" s="252"/>
      <c r="F89" s="40" t="s">
        <v>74</v>
      </c>
      <c r="G89" s="253">
        <f t="shared" si="3"/>
        <v>85</v>
      </c>
      <c r="H89" s="253">
        <f t="shared" si="4"/>
        <v>74</v>
      </c>
      <c r="I89" s="254">
        <f t="shared" si="5"/>
        <v>26966806</v>
      </c>
      <c r="J89" s="254">
        <f t="shared" si="6"/>
        <v>1</v>
      </c>
      <c r="K89" s="255">
        <f t="shared" si="7"/>
        <v>1.06</v>
      </c>
      <c r="L89" s="256">
        <f t="shared" si="65"/>
        <v>1</v>
      </c>
      <c r="M89" s="257">
        <f t="shared" si="9"/>
        <v>23886754.874880329</v>
      </c>
      <c r="N89" s="257">
        <f t="shared" si="10"/>
        <v>26924189.27904306</v>
      </c>
      <c r="O89" s="257">
        <f t="shared" si="11"/>
        <v>28584814.360000003</v>
      </c>
      <c r="P89" s="257">
        <f t="shared" si="12"/>
        <v>30347863.162277672</v>
      </c>
      <c r="Q89" s="258">
        <f t="shared" si="13"/>
        <v>28584814.360000003</v>
      </c>
      <c r="R89" s="257">
        <f t="shared" si="13"/>
        <v>30347863.162277672</v>
      </c>
      <c r="S89" s="257">
        <f t="shared" si="14"/>
        <v>32219652.956890158</v>
      </c>
      <c r="T89" s="257"/>
      <c r="U89" s="257">
        <f t="shared" si="15"/>
        <v>1767619860.7411444</v>
      </c>
      <c r="V89" s="257">
        <f t="shared" si="16"/>
        <v>1992390006.6491864</v>
      </c>
      <c r="W89" s="257">
        <f t="shared" si="17"/>
        <v>2115276262.6400003</v>
      </c>
      <c r="X89" s="258">
        <f t="shared" si="18"/>
        <v>2245741874.0085478</v>
      </c>
      <c r="Y89" s="258">
        <f t="shared" si="19"/>
        <v>2115276262.6400003</v>
      </c>
      <c r="Z89" s="257">
        <f t="shared" si="20"/>
        <v>2245741874.0085478</v>
      </c>
      <c r="AA89" s="257">
        <f t="shared" si="36"/>
        <v>2384254318.8098717</v>
      </c>
      <c r="AB89" s="257"/>
      <c r="AC89" s="32" t="str">
        <f t="shared" si="21"/>
        <v>BERTAHAP</v>
      </c>
      <c r="AD89" s="259">
        <f t="shared" si="22"/>
        <v>0</v>
      </c>
      <c r="AE89" s="260">
        <v>2</v>
      </c>
      <c r="AF89" s="261"/>
      <c r="AG89" s="257" t="e">
        <f>IF(AF89&gt;#REF!,"LB","KR")</f>
        <v>#REF!</v>
      </c>
      <c r="AH89" s="261">
        <f t="shared" si="55"/>
        <v>1944382000</v>
      </c>
      <c r="AI89" s="261">
        <f t="shared" si="55"/>
        <v>2191630000</v>
      </c>
      <c r="AJ89" s="261">
        <f t="shared" si="55"/>
        <v>2326804000</v>
      </c>
      <c r="AK89" s="262">
        <f t="shared" si="54"/>
        <v>2470317000</v>
      </c>
      <c r="AL89" s="262">
        <f t="shared" si="54"/>
        <v>2326804000</v>
      </c>
      <c r="AM89" s="261">
        <f t="shared" si="54"/>
        <v>2470317000</v>
      </c>
      <c r="AN89" s="261">
        <f t="shared" si="54"/>
        <v>2622680000</v>
      </c>
      <c r="AO89" s="15"/>
      <c r="AP89" s="15"/>
      <c r="AQ89" s="264">
        <f t="shared" si="24"/>
        <v>-1820259.4049999975</v>
      </c>
      <c r="AR89" s="297"/>
      <c r="AS89" s="266"/>
      <c r="AT89" s="266"/>
      <c r="AU89" s="266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268">
        <v>13</v>
      </c>
      <c r="BT89" s="296" t="s">
        <v>146</v>
      </c>
      <c r="BU89" s="269" t="str">
        <f>F106</f>
        <v>2BR-5</v>
      </c>
      <c r="BV89" s="270" t="str">
        <f>D106</f>
        <v>05</v>
      </c>
      <c r="BW89" s="271">
        <f>G106</f>
        <v>85</v>
      </c>
      <c r="BX89" s="271">
        <f>H106</f>
        <v>74</v>
      </c>
      <c r="BY89" s="272">
        <f>O106</f>
        <v>28870662.503600005</v>
      </c>
      <c r="BZ89" s="272">
        <f t="shared" ref="BZ89:CC90" si="66">AH106</f>
        <v>1963826000</v>
      </c>
      <c r="CA89" s="272">
        <f t="shared" si="66"/>
        <v>2213546000</v>
      </c>
      <c r="CB89" s="272">
        <f t="shared" si="66"/>
        <v>2350072000</v>
      </c>
      <c r="CC89" s="272">
        <f t="shared" si="66"/>
        <v>2495020000</v>
      </c>
      <c r="CD89" s="272">
        <f>AN106</f>
        <v>2648907000</v>
      </c>
      <c r="CE89" s="15">
        <v>2</v>
      </c>
      <c r="CF89" s="42">
        <f t="shared" si="37"/>
        <v>2466413000</v>
      </c>
      <c r="CG89" s="187">
        <f t="shared" si="37"/>
        <v>2618537000</v>
      </c>
      <c r="CH89" s="43">
        <f t="shared" si="31"/>
        <v>36996195</v>
      </c>
      <c r="CI89" s="43">
        <f t="shared" si="32"/>
        <v>26185370</v>
      </c>
      <c r="CJ89" s="240">
        <f t="shared" si="33"/>
        <v>58170100</v>
      </c>
      <c r="CK89" s="273">
        <f t="shared" si="34"/>
        <v>51464937.5</v>
      </c>
    </row>
    <row r="90" spans="1:89">
      <c r="A90" s="3">
        <f t="shared" si="35"/>
        <v>51</v>
      </c>
      <c r="B90" s="522">
        <v>3</v>
      </c>
      <c r="C90" s="250" t="s">
        <v>145</v>
      </c>
      <c r="D90" s="251" t="s">
        <v>32</v>
      </c>
      <c r="E90" s="252"/>
      <c r="F90" s="40" t="s">
        <v>56</v>
      </c>
      <c r="G90" s="253">
        <f t="shared" si="3"/>
        <v>85</v>
      </c>
      <c r="H90" s="253">
        <f t="shared" si="4"/>
        <v>74</v>
      </c>
      <c r="I90" s="254">
        <f t="shared" si="5"/>
        <v>26966806</v>
      </c>
      <c r="J90" s="254">
        <f t="shared" si="6"/>
        <v>1</v>
      </c>
      <c r="K90" s="255">
        <f t="shared" si="7"/>
        <v>1.06</v>
      </c>
      <c r="L90" s="256">
        <f t="shared" si="65"/>
        <v>1</v>
      </c>
      <c r="M90" s="257">
        <f t="shared" si="9"/>
        <v>23886754.874880329</v>
      </c>
      <c r="N90" s="257">
        <f t="shared" si="10"/>
        <v>26924189.27904306</v>
      </c>
      <c r="O90" s="257">
        <f t="shared" si="11"/>
        <v>28584814.360000003</v>
      </c>
      <c r="P90" s="257">
        <f t="shared" si="12"/>
        <v>30347863.162277672</v>
      </c>
      <c r="Q90" s="258">
        <f t="shared" si="13"/>
        <v>28584814.360000003</v>
      </c>
      <c r="R90" s="257">
        <f t="shared" si="13"/>
        <v>30347863.162277672</v>
      </c>
      <c r="S90" s="257">
        <f t="shared" si="14"/>
        <v>32219652.956890158</v>
      </c>
      <c r="T90" s="257"/>
      <c r="U90" s="257">
        <f t="shared" si="15"/>
        <v>1767619860.7411444</v>
      </c>
      <c r="V90" s="257">
        <f t="shared" si="16"/>
        <v>1992390006.6491864</v>
      </c>
      <c r="W90" s="257">
        <f t="shared" si="17"/>
        <v>2115276262.6400003</v>
      </c>
      <c r="X90" s="258">
        <f t="shared" si="18"/>
        <v>2245741874.0085478</v>
      </c>
      <c r="Y90" s="258">
        <f t="shared" si="19"/>
        <v>2115276262.6400003</v>
      </c>
      <c r="Z90" s="257">
        <f t="shared" si="20"/>
        <v>2245741874.0085478</v>
      </c>
      <c r="AA90" s="257">
        <f t="shared" si="36"/>
        <v>2384254318.8098717</v>
      </c>
      <c r="AB90" s="257"/>
      <c r="AC90" s="32" t="str">
        <f t="shared" si="21"/>
        <v>BERTAHAP</v>
      </c>
      <c r="AD90" s="259">
        <f t="shared" si="22"/>
        <v>0</v>
      </c>
      <c r="AE90" s="260">
        <v>2</v>
      </c>
      <c r="AF90" s="261"/>
      <c r="AG90" s="257" t="e">
        <f>IF(AF90&gt;#REF!,"LB","KR")</f>
        <v>#REF!</v>
      </c>
      <c r="AH90" s="261">
        <f t="shared" si="55"/>
        <v>1944382000</v>
      </c>
      <c r="AI90" s="261">
        <f t="shared" si="55"/>
        <v>2191630000</v>
      </c>
      <c r="AJ90" s="261">
        <f t="shared" si="55"/>
        <v>2326804000</v>
      </c>
      <c r="AK90" s="262">
        <f t="shared" si="54"/>
        <v>2470317000</v>
      </c>
      <c r="AL90" s="262">
        <f t="shared" si="54"/>
        <v>2326804000</v>
      </c>
      <c r="AM90" s="261">
        <f t="shared" si="54"/>
        <v>2470317000</v>
      </c>
      <c r="AN90" s="261">
        <f t="shared" si="54"/>
        <v>2622680000</v>
      </c>
      <c r="AO90" s="15"/>
      <c r="AP90" s="15"/>
      <c r="AQ90" s="264">
        <f t="shared" si="24"/>
        <v>-1820259.4049999975</v>
      </c>
      <c r="AR90" s="297"/>
      <c r="AS90" s="266"/>
      <c r="AT90" s="266"/>
      <c r="AU90" s="266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268"/>
      <c r="BT90" s="269"/>
      <c r="BU90" s="269" t="str">
        <f>F107</f>
        <v>2BR-7</v>
      </c>
      <c r="BV90" s="270" t="str">
        <f>D107</f>
        <v>07</v>
      </c>
      <c r="BW90" s="271">
        <f>G107</f>
        <v>101</v>
      </c>
      <c r="BX90" s="271">
        <f>H107</f>
        <v>90</v>
      </c>
      <c r="BY90" s="272">
        <f>O107</f>
        <v>28870662.503600005</v>
      </c>
      <c r="BZ90" s="272">
        <f t="shared" si="66"/>
        <v>2388437000</v>
      </c>
      <c r="CA90" s="272">
        <f t="shared" si="66"/>
        <v>2692150000</v>
      </c>
      <c r="CB90" s="272">
        <f t="shared" si="66"/>
        <v>2858196000</v>
      </c>
      <c r="CC90" s="272">
        <f t="shared" si="66"/>
        <v>3034483000</v>
      </c>
      <c r="CD90" s="272">
        <f>AN107</f>
        <v>3221644000</v>
      </c>
      <c r="CE90" s="15"/>
      <c r="CF90" s="42">
        <f t="shared" si="37"/>
        <v>2466413000</v>
      </c>
      <c r="CG90" s="187">
        <f t="shared" si="37"/>
        <v>2618537000</v>
      </c>
      <c r="CH90" s="43">
        <f t="shared" si="31"/>
        <v>36996195</v>
      </c>
      <c r="CI90" s="43">
        <f t="shared" si="32"/>
        <v>26185370</v>
      </c>
      <c r="CJ90" s="240">
        <f t="shared" si="33"/>
        <v>58170100</v>
      </c>
      <c r="CK90" s="273">
        <f t="shared" si="34"/>
        <v>51464937.5</v>
      </c>
    </row>
    <row r="91" spans="1:89">
      <c r="A91" s="3">
        <f t="shared" si="35"/>
        <v>52</v>
      </c>
      <c r="B91" s="522">
        <v>4</v>
      </c>
      <c r="C91" s="250" t="s">
        <v>145</v>
      </c>
      <c r="D91" s="251" t="s">
        <v>38</v>
      </c>
      <c r="E91" s="252"/>
      <c r="F91" s="40" t="s">
        <v>58</v>
      </c>
      <c r="G91" s="253">
        <f t="shared" si="3"/>
        <v>101</v>
      </c>
      <c r="H91" s="253">
        <f t="shared" si="4"/>
        <v>90</v>
      </c>
      <c r="I91" s="254">
        <f t="shared" si="5"/>
        <v>26966806</v>
      </c>
      <c r="J91" s="254">
        <f t="shared" si="6"/>
        <v>1</v>
      </c>
      <c r="K91" s="255">
        <f t="shared" si="7"/>
        <v>1.06</v>
      </c>
      <c r="L91" s="256">
        <f t="shared" si="65"/>
        <v>1</v>
      </c>
      <c r="M91" s="257">
        <f t="shared" si="9"/>
        <v>23886754.874880329</v>
      </c>
      <c r="N91" s="257">
        <f t="shared" si="10"/>
        <v>26924189.27904306</v>
      </c>
      <c r="O91" s="257">
        <f t="shared" si="11"/>
        <v>28584814.360000003</v>
      </c>
      <c r="P91" s="257">
        <f t="shared" si="12"/>
        <v>30347863.162277672</v>
      </c>
      <c r="Q91" s="258">
        <f t="shared" si="13"/>
        <v>28584814.360000003</v>
      </c>
      <c r="R91" s="257">
        <f t="shared" si="13"/>
        <v>30347863.162277672</v>
      </c>
      <c r="S91" s="257">
        <f t="shared" si="14"/>
        <v>32219652.956890158</v>
      </c>
      <c r="T91" s="257"/>
      <c r="U91" s="257">
        <f t="shared" si="15"/>
        <v>2149807938.7392297</v>
      </c>
      <c r="V91" s="257">
        <f t="shared" si="16"/>
        <v>2423177035.1138754</v>
      </c>
      <c r="W91" s="257">
        <f t="shared" si="17"/>
        <v>2572633292.4000001</v>
      </c>
      <c r="X91" s="258">
        <f t="shared" si="18"/>
        <v>2731307684.6049905</v>
      </c>
      <c r="Y91" s="258">
        <f t="shared" si="19"/>
        <v>2572633292.4000001</v>
      </c>
      <c r="Z91" s="257">
        <f t="shared" si="20"/>
        <v>2731307684.6049905</v>
      </c>
      <c r="AA91" s="257">
        <f t="shared" si="36"/>
        <v>2899768766.1201143</v>
      </c>
      <c r="AB91" s="257"/>
      <c r="AC91" s="32" t="str">
        <f t="shared" si="21"/>
        <v>BERTAHAP</v>
      </c>
      <c r="AD91" s="259">
        <f t="shared" si="22"/>
        <v>0</v>
      </c>
      <c r="AE91" s="260">
        <v>2</v>
      </c>
      <c r="AF91" s="261"/>
      <c r="AG91" s="257" t="e">
        <f>IF(AF91&gt;#REF!,"LB","KR")</f>
        <v>#REF!</v>
      </c>
      <c r="AH91" s="261">
        <f t="shared" si="55"/>
        <v>2364789000</v>
      </c>
      <c r="AI91" s="261">
        <f t="shared" si="55"/>
        <v>2665495000</v>
      </c>
      <c r="AJ91" s="261">
        <f t="shared" si="55"/>
        <v>2829897000</v>
      </c>
      <c r="AK91" s="262">
        <f t="shared" si="54"/>
        <v>3004439000</v>
      </c>
      <c r="AL91" s="262">
        <f t="shared" si="54"/>
        <v>2829897000</v>
      </c>
      <c r="AM91" s="261">
        <f t="shared" si="54"/>
        <v>3004439000</v>
      </c>
      <c r="AN91" s="261">
        <f t="shared" si="54"/>
        <v>3189746000</v>
      </c>
      <c r="AO91" s="15"/>
      <c r="AP91" s="15"/>
      <c r="AQ91" s="264">
        <f t="shared" si="24"/>
        <v>-1820259.4049999975</v>
      </c>
      <c r="AR91" s="297"/>
      <c r="AS91" s="266"/>
      <c r="AT91" s="266"/>
      <c r="AU91" s="266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268">
        <v>14</v>
      </c>
      <c r="BT91" s="269" t="s">
        <v>135</v>
      </c>
      <c r="BU91" s="269" t="str">
        <f>F69</f>
        <v>3BR-21</v>
      </c>
      <c r="BV91" s="270">
        <f>D69</f>
        <v>21</v>
      </c>
      <c r="BW91" s="271">
        <f>G69</f>
        <v>132</v>
      </c>
      <c r="BX91" s="271">
        <f>H69</f>
        <v>112</v>
      </c>
      <c r="BY91" s="272">
        <f>O69</f>
        <v>29960121.466000002</v>
      </c>
      <c r="BZ91" s="272">
        <f>AH69</f>
        <v>3084439000</v>
      </c>
      <c r="CA91" s="272">
        <f>AI69</f>
        <v>3476655000</v>
      </c>
      <c r="CB91" s="272">
        <f>AJ69</f>
        <v>3691087000</v>
      </c>
      <c r="CC91" s="272">
        <f>AK69</f>
        <v>3918746000</v>
      </c>
      <c r="CD91" s="272">
        <f>AN69</f>
        <v>4160445000</v>
      </c>
      <c r="CE91" s="15">
        <v>6</v>
      </c>
      <c r="CF91" s="42">
        <f t="shared" si="37"/>
        <v>2999691000</v>
      </c>
      <c r="CG91" s="187">
        <f t="shared" si="37"/>
        <v>3184706000</v>
      </c>
      <c r="CH91" s="43">
        <f t="shared" si="31"/>
        <v>44995365</v>
      </c>
      <c r="CI91" s="43">
        <f t="shared" si="32"/>
        <v>31847060</v>
      </c>
      <c r="CJ91" s="240">
        <f t="shared" si="33"/>
        <v>70747425</v>
      </c>
      <c r="CK91" s="273">
        <f t="shared" si="34"/>
        <v>62592479.166666664</v>
      </c>
    </row>
    <row r="92" spans="1:89">
      <c r="A92" s="3">
        <f t="shared" si="35"/>
        <v>53</v>
      </c>
      <c r="B92" s="522">
        <v>5</v>
      </c>
      <c r="C92" s="250" t="s">
        <v>145</v>
      </c>
      <c r="D92" s="251" t="s">
        <v>44</v>
      </c>
      <c r="E92" s="252"/>
      <c r="F92" s="40" t="s">
        <v>60</v>
      </c>
      <c r="G92" s="253">
        <f t="shared" si="3"/>
        <v>101</v>
      </c>
      <c r="H92" s="253">
        <f t="shared" si="4"/>
        <v>90</v>
      </c>
      <c r="I92" s="254">
        <f t="shared" si="5"/>
        <v>26966806</v>
      </c>
      <c r="J92" s="254">
        <f t="shared" si="6"/>
        <v>1</v>
      </c>
      <c r="K92" s="255">
        <f t="shared" si="7"/>
        <v>1.06</v>
      </c>
      <c r="L92" s="256">
        <f t="shared" si="65"/>
        <v>1</v>
      </c>
      <c r="M92" s="257">
        <f t="shared" si="9"/>
        <v>23886754.874880329</v>
      </c>
      <c r="N92" s="257">
        <f t="shared" si="10"/>
        <v>26924189.27904306</v>
      </c>
      <c r="O92" s="257">
        <f t="shared" si="11"/>
        <v>28584814.360000003</v>
      </c>
      <c r="P92" s="257">
        <f t="shared" si="12"/>
        <v>30347863.162277672</v>
      </c>
      <c r="Q92" s="258">
        <f t="shared" si="13"/>
        <v>28584814.360000003</v>
      </c>
      <c r="R92" s="257">
        <f t="shared" si="13"/>
        <v>30347863.162277672</v>
      </c>
      <c r="S92" s="257">
        <f t="shared" si="14"/>
        <v>32219652.956890158</v>
      </c>
      <c r="T92" s="257"/>
      <c r="U92" s="257">
        <f t="shared" si="15"/>
        <v>2149807938.7392297</v>
      </c>
      <c r="V92" s="257">
        <f t="shared" si="16"/>
        <v>2423177035.1138754</v>
      </c>
      <c r="W92" s="257">
        <f t="shared" si="17"/>
        <v>2572633292.4000001</v>
      </c>
      <c r="X92" s="258">
        <f t="shared" si="18"/>
        <v>2731307684.6049905</v>
      </c>
      <c r="Y92" s="258">
        <f t="shared" si="19"/>
        <v>2572633292.4000001</v>
      </c>
      <c r="Z92" s="257">
        <f t="shared" si="20"/>
        <v>2731307684.6049905</v>
      </c>
      <c r="AA92" s="257">
        <f t="shared" si="36"/>
        <v>2899768766.1201143</v>
      </c>
      <c r="AB92" s="257"/>
      <c r="AC92" s="32" t="str">
        <f t="shared" si="21"/>
        <v>BERTAHAP</v>
      </c>
      <c r="AD92" s="259">
        <f t="shared" si="22"/>
        <v>0</v>
      </c>
      <c r="AE92" s="260">
        <v>2</v>
      </c>
      <c r="AF92" s="261"/>
      <c r="AG92" s="257" t="e">
        <f>IF(AF92&gt;#REF!,"LB","KR")</f>
        <v>#REF!</v>
      </c>
      <c r="AH92" s="261">
        <f t="shared" si="55"/>
        <v>2364789000</v>
      </c>
      <c r="AI92" s="261">
        <f t="shared" si="55"/>
        <v>2665495000</v>
      </c>
      <c r="AJ92" s="261">
        <f t="shared" si="55"/>
        <v>2829897000</v>
      </c>
      <c r="AK92" s="262">
        <f t="shared" si="54"/>
        <v>3004439000</v>
      </c>
      <c r="AL92" s="262">
        <f t="shared" si="54"/>
        <v>2829897000</v>
      </c>
      <c r="AM92" s="261">
        <f t="shared" si="54"/>
        <v>3004439000</v>
      </c>
      <c r="AN92" s="261">
        <f t="shared" si="54"/>
        <v>3189746000</v>
      </c>
      <c r="AO92" s="15"/>
      <c r="AP92" s="15"/>
      <c r="AQ92" s="264">
        <f t="shared" si="24"/>
        <v>-1820259.4049999975</v>
      </c>
      <c r="AR92" s="297"/>
      <c r="AS92" s="266"/>
      <c r="AT92" s="266"/>
      <c r="AU92" s="266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268"/>
      <c r="BT92" s="296" t="s">
        <v>53</v>
      </c>
      <c r="BU92" s="269"/>
      <c r="BV92" s="270"/>
      <c r="BW92" s="271"/>
      <c r="BX92" s="271"/>
      <c r="BY92" s="272"/>
      <c r="BZ92" s="272"/>
      <c r="CA92" s="272"/>
      <c r="CB92" s="272"/>
      <c r="CC92" s="272"/>
      <c r="CD92" s="272"/>
      <c r="CE92" s="15"/>
      <c r="CF92" s="42">
        <f t="shared" si="37"/>
        <v>2999691000</v>
      </c>
      <c r="CG92" s="187">
        <f t="shared" si="37"/>
        <v>3184706000</v>
      </c>
      <c r="CH92" s="43">
        <f t="shared" si="31"/>
        <v>44995365</v>
      </c>
      <c r="CI92" s="43">
        <f t="shared" si="32"/>
        <v>31847060</v>
      </c>
      <c r="CJ92" s="240">
        <f t="shared" si="33"/>
        <v>70747425</v>
      </c>
      <c r="CK92" s="273">
        <f t="shared" si="34"/>
        <v>62592479.166666664</v>
      </c>
    </row>
    <row r="93" spans="1:89">
      <c r="A93" s="3">
        <f t="shared" si="35"/>
        <v>54</v>
      </c>
      <c r="B93" s="522">
        <v>6</v>
      </c>
      <c r="C93" s="250" t="s">
        <v>145</v>
      </c>
      <c r="D93" s="285">
        <v>11</v>
      </c>
      <c r="E93" s="252"/>
      <c r="F93" s="40" t="s">
        <v>62</v>
      </c>
      <c r="G93" s="253">
        <f t="shared" si="3"/>
        <v>101</v>
      </c>
      <c r="H93" s="253">
        <f t="shared" si="4"/>
        <v>90</v>
      </c>
      <c r="I93" s="254">
        <f t="shared" si="5"/>
        <v>26966806</v>
      </c>
      <c r="J93" s="254">
        <f t="shared" si="6"/>
        <v>1</v>
      </c>
      <c r="K93" s="255">
        <f t="shared" si="7"/>
        <v>1.06</v>
      </c>
      <c r="L93" s="256">
        <f t="shared" si="65"/>
        <v>1</v>
      </c>
      <c r="M93" s="257">
        <f t="shared" si="9"/>
        <v>23886754.874880329</v>
      </c>
      <c r="N93" s="257">
        <f t="shared" si="10"/>
        <v>26924189.27904306</v>
      </c>
      <c r="O93" s="257">
        <f t="shared" si="11"/>
        <v>28584814.360000003</v>
      </c>
      <c r="P93" s="257">
        <f t="shared" si="12"/>
        <v>30347863.162277672</v>
      </c>
      <c r="Q93" s="258">
        <f t="shared" si="13"/>
        <v>28584814.360000003</v>
      </c>
      <c r="R93" s="257">
        <f t="shared" si="13"/>
        <v>30347863.162277672</v>
      </c>
      <c r="S93" s="257">
        <f t="shared" si="14"/>
        <v>32219652.956890158</v>
      </c>
      <c r="T93" s="257"/>
      <c r="U93" s="257">
        <f t="shared" si="15"/>
        <v>2149807938.7392297</v>
      </c>
      <c r="V93" s="257">
        <f t="shared" si="16"/>
        <v>2423177035.1138754</v>
      </c>
      <c r="W93" s="257">
        <f t="shared" si="17"/>
        <v>2572633292.4000001</v>
      </c>
      <c r="X93" s="258">
        <f t="shared" si="18"/>
        <v>2731307684.6049905</v>
      </c>
      <c r="Y93" s="258">
        <f t="shared" si="19"/>
        <v>2572633292.4000001</v>
      </c>
      <c r="Z93" s="257">
        <f t="shared" si="20"/>
        <v>2731307684.6049905</v>
      </c>
      <c r="AA93" s="257">
        <f t="shared" si="36"/>
        <v>2899768766.1201143</v>
      </c>
      <c r="AB93" s="257"/>
      <c r="AC93" s="32" t="str">
        <f t="shared" si="21"/>
        <v>BERTAHAP</v>
      </c>
      <c r="AD93" s="259">
        <f t="shared" si="22"/>
        <v>0</v>
      </c>
      <c r="AE93" s="260">
        <v>2</v>
      </c>
      <c r="AF93" s="261"/>
      <c r="AG93" s="257" t="e">
        <f>IF(AF93&gt;#REF!,"LB","KR")</f>
        <v>#REF!</v>
      </c>
      <c r="AH93" s="261">
        <f t="shared" si="55"/>
        <v>2364789000</v>
      </c>
      <c r="AI93" s="261">
        <f t="shared" si="55"/>
        <v>2665495000</v>
      </c>
      <c r="AJ93" s="261">
        <f t="shared" si="55"/>
        <v>2829897000</v>
      </c>
      <c r="AK93" s="262">
        <f t="shared" si="54"/>
        <v>3004439000</v>
      </c>
      <c r="AL93" s="262">
        <f t="shared" si="54"/>
        <v>2829897000</v>
      </c>
      <c r="AM93" s="261">
        <f t="shared" si="54"/>
        <v>3004439000</v>
      </c>
      <c r="AN93" s="261">
        <f t="shared" si="54"/>
        <v>3189746000</v>
      </c>
      <c r="AO93" s="15"/>
      <c r="AP93" s="15"/>
      <c r="AQ93" s="264">
        <f t="shared" si="24"/>
        <v>-1820259.4049999975</v>
      </c>
      <c r="AR93" s="297"/>
      <c r="AS93" s="266"/>
      <c r="AT93" s="266"/>
      <c r="AU93" s="266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268">
        <v>15</v>
      </c>
      <c r="BT93" s="269" t="s">
        <v>147</v>
      </c>
      <c r="BU93" s="269" t="str">
        <f t="shared" ref="BU93:BU98" si="67">F70</f>
        <v>3BR-1</v>
      </c>
      <c r="BV93" s="270" t="str">
        <f t="shared" ref="BV93:BV98" si="68">D70</f>
        <v>01</v>
      </c>
      <c r="BW93" s="271">
        <f t="shared" ref="BW93:BX98" si="69">G70</f>
        <v>175</v>
      </c>
      <c r="BX93" s="271">
        <f t="shared" si="69"/>
        <v>156</v>
      </c>
      <c r="BY93" s="272">
        <f t="shared" ref="BY93:BY98" si="70">O70</f>
        <v>29124150.48</v>
      </c>
      <c r="BZ93" s="272">
        <f t="shared" ref="BZ93:CC98" si="71">AH70</f>
        <v>4176307000</v>
      </c>
      <c r="CA93" s="272">
        <f t="shared" si="71"/>
        <v>4707365000</v>
      </c>
      <c r="CB93" s="272">
        <f t="shared" si="71"/>
        <v>4997705000</v>
      </c>
      <c r="CC93" s="272">
        <f t="shared" si="71"/>
        <v>5305952000</v>
      </c>
      <c r="CD93" s="272">
        <f t="shared" ref="CD93:CD98" si="72">AN70</f>
        <v>5633212000</v>
      </c>
      <c r="CE93" s="15">
        <v>3</v>
      </c>
      <c r="CF93" s="42">
        <f t="shared" si="37"/>
        <v>2999691000</v>
      </c>
      <c r="CG93" s="187">
        <f t="shared" si="37"/>
        <v>3184706000</v>
      </c>
      <c r="CH93" s="43">
        <f t="shared" si="31"/>
        <v>44995365</v>
      </c>
      <c r="CI93" s="43">
        <f t="shared" si="32"/>
        <v>31847060</v>
      </c>
      <c r="CJ93" s="240">
        <f t="shared" si="33"/>
        <v>70747425</v>
      </c>
      <c r="CK93" s="273">
        <f t="shared" si="34"/>
        <v>62592479.166666664</v>
      </c>
    </row>
    <row r="94" spans="1:89">
      <c r="A94" s="3">
        <f t="shared" si="35"/>
        <v>55</v>
      </c>
      <c r="B94" s="522">
        <v>7</v>
      </c>
      <c r="C94" s="250" t="s">
        <v>145</v>
      </c>
      <c r="D94" s="285">
        <v>19</v>
      </c>
      <c r="E94" s="252"/>
      <c r="F94" s="40" t="s">
        <v>78</v>
      </c>
      <c r="G94" s="253">
        <f t="shared" si="3"/>
        <v>138</v>
      </c>
      <c r="H94" s="253">
        <f t="shared" si="4"/>
        <v>120</v>
      </c>
      <c r="I94" s="254">
        <f t="shared" si="5"/>
        <v>26966806</v>
      </c>
      <c r="J94" s="254">
        <f t="shared" si="6"/>
        <v>1</v>
      </c>
      <c r="K94" s="255">
        <f t="shared" si="7"/>
        <v>1.06</v>
      </c>
      <c r="L94" s="256">
        <f t="shared" si="65"/>
        <v>1</v>
      </c>
      <c r="M94" s="257">
        <f t="shared" si="9"/>
        <v>23886754.874880329</v>
      </c>
      <c r="N94" s="257">
        <f t="shared" si="10"/>
        <v>26924189.27904306</v>
      </c>
      <c r="O94" s="257">
        <f t="shared" si="11"/>
        <v>28584814.360000003</v>
      </c>
      <c r="P94" s="257">
        <f t="shared" si="12"/>
        <v>30347863.162277672</v>
      </c>
      <c r="Q94" s="258">
        <f t="shared" si="13"/>
        <v>28584814.360000003</v>
      </c>
      <c r="R94" s="257">
        <f t="shared" si="13"/>
        <v>30347863.162277672</v>
      </c>
      <c r="S94" s="257">
        <f t="shared" si="14"/>
        <v>32219652.956890158</v>
      </c>
      <c r="T94" s="257"/>
      <c r="U94" s="257">
        <f t="shared" si="15"/>
        <v>2866410584.9856396</v>
      </c>
      <c r="V94" s="257">
        <f t="shared" si="16"/>
        <v>3230902713.485167</v>
      </c>
      <c r="W94" s="257">
        <f t="shared" si="17"/>
        <v>3430177723.2000003</v>
      </c>
      <c r="X94" s="258">
        <f t="shared" si="18"/>
        <v>3641743579.4733205</v>
      </c>
      <c r="Y94" s="258">
        <f t="shared" si="19"/>
        <v>3430177723.2000003</v>
      </c>
      <c r="Z94" s="257">
        <f t="shared" si="20"/>
        <v>3641743579.4733205</v>
      </c>
      <c r="AA94" s="257">
        <f t="shared" si="36"/>
        <v>3866358354.8268189</v>
      </c>
      <c r="AB94" s="257"/>
      <c r="AC94" s="32" t="str">
        <f t="shared" si="21"/>
        <v>BERTAHAP</v>
      </c>
      <c r="AD94" s="259">
        <f t="shared" si="22"/>
        <v>0</v>
      </c>
      <c r="AE94" s="260">
        <v>2</v>
      </c>
      <c r="AF94" s="261"/>
      <c r="AG94" s="257" t="e">
        <f>IF(AF94&gt;#REF!,"LB","KR")</f>
        <v>#REF!</v>
      </c>
      <c r="AH94" s="261">
        <f t="shared" si="55"/>
        <v>3153052000</v>
      </c>
      <c r="AI94" s="261">
        <f t="shared" si="55"/>
        <v>3553993000</v>
      </c>
      <c r="AJ94" s="261">
        <f t="shared" si="55"/>
        <v>3773196000</v>
      </c>
      <c r="AK94" s="262">
        <f t="shared" si="54"/>
        <v>4005918000</v>
      </c>
      <c r="AL94" s="262">
        <f t="shared" si="54"/>
        <v>3773196000</v>
      </c>
      <c r="AM94" s="261">
        <f t="shared" si="54"/>
        <v>4005918000</v>
      </c>
      <c r="AN94" s="261">
        <f t="shared" si="54"/>
        <v>4252995000</v>
      </c>
      <c r="AO94" s="15"/>
      <c r="AP94" s="15"/>
      <c r="AQ94" s="264">
        <f t="shared" si="24"/>
        <v>-1820259.4049999975</v>
      </c>
      <c r="AR94" s="297"/>
      <c r="AS94" s="266"/>
      <c r="AT94" s="266"/>
      <c r="AU94" s="266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268">
        <v>16</v>
      </c>
      <c r="BT94" s="296" t="s">
        <v>148</v>
      </c>
      <c r="BU94" s="269" t="str">
        <f t="shared" si="67"/>
        <v>2BR-3</v>
      </c>
      <c r="BV94" s="270" t="str">
        <f t="shared" si="68"/>
        <v>03</v>
      </c>
      <c r="BW94" s="271">
        <f t="shared" si="69"/>
        <v>85</v>
      </c>
      <c r="BX94" s="271">
        <f t="shared" si="69"/>
        <v>74</v>
      </c>
      <c r="BY94" s="272">
        <f t="shared" si="70"/>
        <v>28584814.360000003</v>
      </c>
      <c r="BZ94" s="272">
        <f t="shared" si="71"/>
        <v>1944382000</v>
      </c>
      <c r="CA94" s="272">
        <f t="shared" si="71"/>
        <v>2191630000</v>
      </c>
      <c r="CB94" s="272">
        <f t="shared" si="71"/>
        <v>2326804000</v>
      </c>
      <c r="CC94" s="272">
        <f t="shared" si="71"/>
        <v>2470317000</v>
      </c>
      <c r="CD94" s="272">
        <f t="shared" si="72"/>
        <v>2622680000</v>
      </c>
      <c r="CE94" s="15">
        <v>6</v>
      </c>
      <c r="CF94" s="42">
        <f t="shared" si="37"/>
        <v>3999588000</v>
      </c>
      <c r="CG94" s="187">
        <f t="shared" si="37"/>
        <v>4246274000</v>
      </c>
      <c r="CH94" s="43">
        <f t="shared" si="31"/>
        <v>59993820</v>
      </c>
      <c r="CI94" s="43">
        <f t="shared" si="32"/>
        <v>42462740</v>
      </c>
      <c r="CJ94" s="240">
        <f t="shared" si="33"/>
        <v>94329900</v>
      </c>
      <c r="CK94" s="273">
        <f t="shared" si="34"/>
        <v>83456625</v>
      </c>
    </row>
    <row r="95" spans="1:89">
      <c r="A95" s="3">
        <f t="shared" si="35"/>
        <v>56</v>
      </c>
      <c r="B95" s="522">
        <v>8</v>
      </c>
      <c r="C95" s="250" t="s">
        <v>145</v>
      </c>
      <c r="D95" s="285">
        <v>21</v>
      </c>
      <c r="E95" s="252"/>
      <c r="F95" s="40" t="s">
        <v>84</v>
      </c>
      <c r="G95" s="253">
        <f t="shared" si="3"/>
        <v>132</v>
      </c>
      <c r="H95" s="253">
        <f t="shared" si="4"/>
        <v>112</v>
      </c>
      <c r="I95" s="254">
        <f t="shared" si="5"/>
        <v>26966806</v>
      </c>
      <c r="J95" s="254">
        <f t="shared" si="6"/>
        <v>3</v>
      </c>
      <c r="K95" s="255">
        <f t="shared" si="7"/>
        <v>1.1000000000000001</v>
      </c>
      <c r="L95" s="256">
        <f t="shared" si="65"/>
        <v>1</v>
      </c>
      <c r="M95" s="257">
        <f t="shared" si="9"/>
        <v>24788141.851290904</v>
      </c>
      <c r="N95" s="257">
        <f t="shared" si="10"/>
        <v>27940196.421648458</v>
      </c>
      <c r="O95" s="257">
        <f t="shared" si="11"/>
        <v>29663486.600000001</v>
      </c>
      <c r="P95" s="257">
        <f t="shared" si="12"/>
        <v>31493065.545759849</v>
      </c>
      <c r="Q95" s="258">
        <f t="shared" si="13"/>
        <v>29663486.600000001</v>
      </c>
      <c r="R95" s="257">
        <f t="shared" si="13"/>
        <v>31493065.545759849</v>
      </c>
      <c r="S95" s="257">
        <f t="shared" si="14"/>
        <v>33435488.917527519</v>
      </c>
      <c r="T95" s="257"/>
      <c r="U95" s="257">
        <f t="shared" si="15"/>
        <v>2776271887.3445811</v>
      </c>
      <c r="V95" s="257">
        <f t="shared" si="16"/>
        <v>3129301999.2246275</v>
      </c>
      <c r="W95" s="257">
        <f t="shared" si="17"/>
        <v>3322310499.2000003</v>
      </c>
      <c r="X95" s="258">
        <f t="shared" si="18"/>
        <v>3527223341.125103</v>
      </c>
      <c r="Y95" s="258">
        <f t="shared" si="19"/>
        <v>3322310499.2000003</v>
      </c>
      <c r="Z95" s="257">
        <f t="shared" si="20"/>
        <v>3527223341.125103</v>
      </c>
      <c r="AA95" s="257">
        <f t="shared" si="36"/>
        <v>3744774758.763082</v>
      </c>
      <c r="AB95" s="257"/>
      <c r="AC95" s="32" t="str">
        <f t="shared" si="21"/>
        <v>BERTAHAP</v>
      </c>
      <c r="AD95" s="259">
        <f t="shared" si="22"/>
        <v>0</v>
      </c>
      <c r="AE95" s="260">
        <v>2</v>
      </c>
      <c r="AF95" s="261"/>
      <c r="AG95" s="257" t="e">
        <f>IF(AF95&gt;#REF!,"LB","KR")</f>
        <v>#REF!</v>
      </c>
      <c r="AH95" s="261">
        <f t="shared" si="55"/>
        <v>3053900000</v>
      </c>
      <c r="AI95" s="261">
        <f t="shared" si="55"/>
        <v>3442233000</v>
      </c>
      <c r="AJ95" s="261">
        <f t="shared" si="55"/>
        <v>3654542000</v>
      </c>
      <c r="AK95" s="262">
        <f t="shared" si="54"/>
        <v>3879946000</v>
      </c>
      <c r="AL95" s="262">
        <f t="shared" si="54"/>
        <v>3654542000</v>
      </c>
      <c r="AM95" s="261">
        <f t="shared" si="54"/>
        <v>3879946000</v>
      </c>
      <c r="AN95" s="261">
        <f t="shared" si="54"/>
        <v>4119253000</v>
      </c>
      <c r="AO95" s="15"/>
      <c r="AP95" s="15"/>
      <c r="AQ95" s="264">
        <f t="shared" si="24"/>
        <v>-741587.16499999911</v>
      </c>
      <c r="AR95" s="297"/>
      <c r="AS95" s="266"/>
      <c r="AT95" s="266"/>
      <c r="AU95" s="266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276"/>
      <c r="BT95" s="296"/>
      <c r="BU95" s="269" t="str">
        <f t="shared" si="67"/>
        <v>2BR-5</v>
      </c>
      <c r="BV95" s="270" t="str">
        <f t="shared" si="68"/>
        <v>05</v>
      </c>
      <c r="BW95" s="271">
        <f t="shared" si="69"/>
        <v>85</v>
      </c>
      <c r="BX95" s="271">
        <f t="shared" si="69"/>
        <v>74</v>
      </c>
      <c r="BY95" s="272">
        <f t="shared" si="70"/>
        <v>28584814.360000003</v>
      </c>
      <c r="BZ95" s="272">
        <f t="shared" si="71"/>
        <v>1944382000</v>
      </c>
      <c r="CA95" s="272">
        <f t="shared" si="71"/>
        <v>2191630000</v>
      </c>
      <c r="CB95" s="272">
        <f t="shared" si="71"/>
        <v>2326804000</v>
      </c>
      <c r="CC95" s="272">
        <f t="shared" si="71"/>
        <v>2470317000</v>
      </c>
      <c r="CD95" s="272">
        <f t="shared" si="72"/>
        <v>2622680000</v>
      </c>
      <c r="CE95" s="15"/>
      <c r="CF95" s="42">
        <f t="shared" si="37"/>
        <v>3873815000</v>
      </c>
      <c r="CG95" s="187">
        <f t="shared" si="37"/>
        <v>4112743000</v>
      </c>
      <c r="CH95" s="43">
        <f t="shared" si="31"/>
        <v>58107225</v>
      </c>
      <c r="CI95" s="43">
        <f t="shared" si="32"/>
        <v>41127430</v>
      </c>
      <c r="CJ95" s="240">
        <f t="shared" si="33"/>
        <v>91363550</v>
      </c>
      <c r="CK95" s="273">
        <f t="shared" si="34"/>
        <v>80832208.333333328</v>
      </c>
    </row>
    <row r="96" spans="1:89">
      <c r="A96" s="3">
        <f t="shared" si="35"/>
        <v>57</v>
      </c>
      <c r="B96" s="522">
        <v>1</v>
      </c>
      <c r="C96" s="250" t="s">
        <v>149</v>
      </c>
      <c r="D96" s="251" t="s">
        <v>19</v>
      </c>
      <c r="E96" s="252"/>
      <c r="F96" s="40" t="s">
        <v>72</v>
      </c>
      <c r="G96" s="253">
        <f t="shared" si="3"/>
        <v>175</v>
      </c>
      <c r="H96" s="253">
        <f t="shared" si="4"/>
        <v>156</v>
      </c>
      <c r="I96" s="254">
        <f t="shared" si="5"/>
        <v>26966806</v>
      </c>
      <c r="J96" s="254">
        <f t="shared" si="6"/>
        <v>5</v>
      </c>
      <c r="K96" s="255">
        <f t="shared" si="7"/>
        <v>1.08</v>
      </c>
      <c r="L96" s="256">
        <f t="shared" ref="L96:L103" si="73">SUMIF($AN$4:$AN$22,D96,$AZ$4:$AZ$22)</f>
        <v>1</v>
      </c>
      <c r="M96" s="257">
        <f t="shared" si="9"/>
        <v>24337448.363085616</v>
      </c>
      <c r="N96" s="257">
        <f t="shared" si="10"/>
        <v>27432192.850345757</v>
      </c>
      <c r="O96" s="257">
        <f t="shared" si="11"/>
        <v>29124150.48</v>
      </c>
      <c r="P96" s="257">
        <f t="shared" si="12"/>
        <v>30920464.354018759</v>
      </c>
      <c r="Q96" s="258">
        <f t="shared" si="13"/>
        <v>29124150.48</v>
      </c>
      <c r="R96" s="257">
        <f t="shared" si="13"/>
        <v>30920464.354018759</v>
      </c>
      <c r="S96" s="257">
        <f t="shared" si="14"/>
        <v>32827570.937208839</v>
      </c>
      <c r="T96" s="257"/>
      <c r="U96" s="257">
        <f t="shared" si="15"/>
        <v>3796641944.641356</v>
      </c>
      <c r="V96" s="257">
        <f t="shared" si="16"/>
        <v>4279422084.6539383</v>
      </c>
      <c r="W96" s="257">
        <f t="shared" si="17"/>
        <v>4543367474.8800001</v>
      </c>
      <c r="X96" s="258">
        <f t="shared" si="18"/>
        <v>4823592439.2269268</v>
      </c>
      <c r="Y96" s="258">
        <f t="shared" si="19"/>
        <v>4543367474.8800001</v>
      </c>
      <c r="Z96" s="257">
        <f t="shared" si="20"/>
        <v>4823592439.2269268</v>
      </c>
      <c r="AA96" s="257">
        <f t="shared" si="36"/>
        <v>5121101066.2045784</v>
      </c>
      <c r="AB96" s="257"/>
      <c r="AC96" s="32" t="str">
        <f t="shared" si="21"/>
        <v>BERTAHAP</v>
      </c>
      <c r="AD96" s="259">
        <f t="shared" si="22"/>
        <v>0</v>
      </c>
      <c r="AE96" s="260">
        <v>2</v>
      </c>
      <c r="AF96" s="261"/>
      <c r="AG96" s="257" t="e">
        <f>IF(AF96&gt;#REF!,"LB","KR")</f>
        <v>#REF!</v>
      </c>
      <c r="AH96" s="261">
        <f t="shared" si="55"/>
        <v>4176307000</v>
      </c>
      <c r="AI96" s="261">
        <f t="shared" si="55"/>
        <v>4707365000</v>
      </c>
      <c r="AJ96" s="261">
        <f t="shared" si="55"/>
        <v>4997705000</v>
      </c>
      <c r="AK96" s="262">
        <f t="shared" si="54"/>
        <v>5305952000</v>
      </c>
      <c r="AL96" s="262">
        <f t="shared" si="54"/>
        <v>4997705000</v>
      </c>
      <c r="AM96" s="261">
        <f t="shared" si="54"/>
        <v>5305952000</v>
      </c>
      <c r="AN96" s="261">
        <f t="shared" si="54"/>
        <v>5633212000</v>
      </c>
      <c r="AO96" s="15"/>
      <c r="AP96" s="15"/>
      <c r="AQ96" s="264">
        <f t="shared" si="24"/>
        <v>-1280923.2850000001</v>
      </c>
      <c r="AR96" s="297"/>
      <c r="AS96" s="266"/>
      <c r="AT96" s="266"/>
      <c r="AU96" s="266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276"/>
      <c r="BT96" s="269"/>
      <c r="BU96" s="269" t="str">
        <f t="shared" si="67"/>
        <v>2BR-7</v>
      </c>
      <c r="BV96" s="270" t="str">
        <f t="shared" si="68"/>
        <v>07</v>
      </c>
      <c r="BW96" s="271">
        <f t="shared" si="69"/>
        <v>101</v>
      </c>
      <c r="BX96" s="271">
        <f t="shared" si="69"/>
        <v>90</v>
      </c>
      <c r="BY96" s="272">
        <f t="shared" si="70"/>
        <v>28584814.360000003</v>
      </c>
      <c r="BZ96" s="272">
        <f t="shared" si="71"/>
        <v>2364789000</v>
      </c>
      <c r="CA96" s="272">
        <f t="shared" si="71"/>
        <v>2665495000</v>
      </c>
      <c r="CB96" s="272">
        <f t="shared" si="71"/>
        <v>2829897000</v>
      </c>
      <c r="CC96" s="272">
        <f t="shared" si="71"/>
        <v>3004439000</v>
      </c>
      <c r="CD96" s="272">
        <f t="shared" si="72"/>
        <v>3189746000</v>
      </c>
      <c r="CE96" s="15"/>
      <c r="CF96" s="42">
        <f t="shared" si="37"/>
        <v>5297568000</v>
      </c>
      <c r="CG96" s="187">
        <f t="shared" si="37"/>
        <v>5624310000</v>
      </c>
      <c r="CH96" s="43">
        <f t="shared" si="31"/>
        <v>79463520</v>
      </c>
      <c r="CI96" s="43">
        <f t="shared" si="32"/>
        <v>56243100</v>
      </c>
      <c r="CJ96" s="240">
        <f t="shared" si="33"/>
        <v>124942625</v>
      </c>
      <c r="CK96" s="273">
        <f t="shared" si="34"/>
        <v>110540666.66666667</v>
      </c>
    </row>
    <row r="97" spans="1:89">
      <c r="A97" s="3">
        <f t="shared" si="35"/>
        <v>58</v>
      </c>
      <c r="B97" s="522">
        <v>2</v>
      </c>
      <c r="C97" s="250" t="s">
        <v>149</v>
      </c>
      <c r="D97" s="251" t="s">
        <v>29</v>
      </c>
      <c r="E97" s="252"/>
      <c r="F97" s="40" t="s">
        <v>74</v>
      </c>
      <c r="G97" s="253">
        <f t="shared" si="3"/>
        <v>85</v>
      </c>
      <c r="H97" s="253">
        <f t="shared" si="4"/>
        <v>74</v>
      </c>
      <c r="I97" s="254">
        <f t="shared" si="5"/>
        <v>26966806</v>
      </c>
      <c r="J97" s="254">
        <f t="shared" si="6"/>
        <v>1</v>
      </c>
      <c r="K97" s="255">
        <f t="shared" si="7"/>
        <v>1.06</v>
      </c>
      <c r="L97" s="256">
        <f t="shared" si="73"/>
        <v>1</v>
      </c>
      <c r="M97" s="257">
        <f t="shared" si="9"/>
        <v>23886754.874880329</v>
      </c>
      <c r="N97" s="257">
        <f t="shared" si="10"/>
        <v>26924189.27904306</v>
      </c>
      <c r="O97" s="257">
        <f t="shared" si="11"/>
        <v>28584814.360000003</v>
      </c>
      <c r="P97" s="257">
        <f t="shared" si="12"/>
        <v>30347863.162277672</v>
      </c>
      <c r="Q97" s="258">
        <f t="shared" si="13"/>
        <v>28584814.360000003</v>
      </c>
      <c r="R97" s="257">
        <f t="shared" si="13"/>
        <v>30347863.162277672</v>
      </c>
      <c r="S97" s="257">
        <f t="shared" si="14"/>
        <v>32219652.956890158</v>
      </c>
      <c r="T97" s="257"/>
      <c r="U97" s="257">
        <f t="shared" si="15"/>
        <v>1767619860.7411444</v>
      </c>
      <c r="V97" s="257">
        <f t="shared" si="16"/>
        <v>1992390006.6491864</v>
      </c>
      <c r="W97" s="257">
        <f t="shared" si="17"/>
        <v>2115276262.6400003</v>
      </c>
      <c r="X97" s="258">
        <f t="shared" si="18"/>
        <v>2245741874.0085478</v>
      </c>
      <c r="Y97" s="258">
        <f t="shared" si="19"/>
        <v>2115276262.6400003</v>
      </c>
      <c r="Z97" s="257">
        <f t="shared" si="20"/>
        <v>2245741874.0085478</v>
      </c>
      <c r="AA97" s="257">
        <f t="shared" si="36"/>
        <v>2384254318.8098717</v>
      </c>
      <c r="AB97" s="257"/>
      <c r="AC97" s="32" t="str">
        <f t="shared" si="21"/>
        <v>BERTAHAP</v>
      </c>
      <c r="AD97" s="259">
        <f t="shared" si="22"/>
        <v>0</v>
      </c>
      <c r="AE97" s="260">
        <v>2</v>
      </c>
      <c r="AF97" s="261"/>
      <c r="AG97" s="257" t="e">
        <f>IF(AF97&gt;#REF!,"LB","KR")</f>
        <v>#REF!</v>
      </c>
      <c r="AH97" s="261">
        <f t="shared" si="55"/>
        <v>1944382000</v>
      </c>
      <c r="AI97" s="261">
        <f t="shared" si="55"/>
        <v>2191630000</v>
      </c>
      <c r="AJ97" s="261">
        <f t="shared" si="55"/>
        <v>2326804000</v>
      </c>
      <c r="AK97" s="262">
        <f t="shared" si="54"/>
        <v>2470317000</v>
      </c>
      <c r="AL97" s="262">
        <f t="shared" si="54"/>
        <v>2326804000</v>
      </c>
      <c r="AM97" s="261">
        <f t="shared" si="54"/>
        <v>2470317000</v>
      </c>
      <c r="AN97" s="261">
        <f t="shared" si="54"/>
        <v>2622680000</v>
      </c>
      <c r="AO97" s="15"/>
      <c r="AP97" s="15"/>
      <c r="AQ97" s="264">
        <f t="shared" si="24"/>
        <v>-1820259.4049999975</v>
      </c>
      <c r="AR97" s="297"/>
      <c r="AS97" s="266"/>
      <c r="AT97" s="266"/>
      <c r="AU97" s="266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276"/>
      <c r="BT97" s="269"/>
      <c r="BU97" s="269" t="str">
        <f t="shared" si="67"/>
        <v>2BR-9</v>
      </c>
      <c r="BV97" s="270" t="str">
        <f t="shared" si="68"/>
        <v>09</v>
      </c>
      <c r="BW97" s="271">
        <f t="shared" si="69"/>
        <v>101</v>
      </c>
      <c r="BX97" s="271">
        <f t="shared" si="69"/>
        <v>90</v>
      </c>
      <c r="BY97" s="272">
        <f t="shared" si="70"/>
        <v>28584814.360000003</v>
      </c>
      <c r="BZ97" s="272">
        <f t="shared" si="71"/>
        <v>2364789000</v>
      </c>
      <c r="CA97" s="272">
        <f t="shared" si="71"/>
        <v>2665495000</v>
      </c>
      <c r="CB97" s="272">
        <f t="shared" si="71"/>
        <v>2829897000</v>
      </c>
      <c r="CC97" s="272">
        <f t="shared" si="71"/>
        <v>3004439000</v>
      </c>
      <c r="CD97" s="272">
        <f t="shared" si="72"/>
        <v>3189746000</v>
      </c>
      <c r="CE97" s="15"/>
      <c r="CF97" s="42">
        <f t="shared" si="37"/>
        <v>2466413000</v>
      </c>
      <c r="CG97" s="187">
        <f t="shared" si="37"/>
        <v>2618537000</v>
      </c>
      <c r="CH97" s="43">
        <f t="shared" si="31"/>
        <v>36996195</v>
      </c>
      <c r="CI97" s="43">
        <f t="shared" si="32"/>
        <v>26185370</v>
      </c>
      <c r="CJ97" s="240">
        <f t="shared" si="33"/>
        <v>58170100</v>
      </c>
      <c r="CK97" s="273">
        <f t="shared" si="34"/>
        <v>51464937.5</v>
      </c>
    </row>
    <row r="98" spans="1:89">
      <c r="A98" s="3">
        <f t="shared" si="35"/>
        <v>59</v>
      </c>
      <c r="B98" s="522">
        <v>3</v>
      </c>
      <c r="C98" s="250" t="s">
        <v>149</v>
      </c>
      <c r="D98" s="251" t="s">
        <v>32</v>
      </c>
      <c r="E98" s="252"/>
      <c r="F98" s="40" t="s">
        <v>56</v>
      </c>
      <c r="G98" s="253">
        <f t="shared" si="3"/>
        <v>85</v>
      </c>
      <c r="H98" s="253">
        <f t="shared" si="4"/>
        <v>74</v>
      </c>
      <c r="I98" s="254">
        <f t="shared" si="5"/>
        <v>26966806</v>
      </c>
      <c r="J98" s="254">
        <f t="shared" si="6"/>
        <v>1</v>
      </c>
      <c r="K98" s="255">
        <f t="shared" si="7"/>
        <v>1.06</v>
      </c>
      <c r="L98" s="256">
        <f t="shared" si="73"/>
        <v>1</v>
      </c>
      <c r="M98" s="257">
        <f t="shared" si="9"/>
        <v>23886754.874880329</v>
      </c>
      <c r="N98" s="257">
        <f t="shared" si="10"/>
        <v>26924189.27904306</v>
      </c>
      <c r="O98" s="257">
        <f t="shared" si="11"/>
        <v>28584814.360000003</v>
      </c>
      <c r="P98" s="257">
        <f t="shared" si="12"/>
        <v>30347863.162277672</v>
      </c>
      <c r="Q98" s="258">
        <f t="shared" si="13"/>
        <v>28584814.360000003</v>
      </c>
      <c r="R98" s="257">
        <f t="shared" si="13"/>
        <v>30347863.162277672</v>
      </c>
      <c r="S98" s="257">
        <f t="shared" si="14"/>
        <v>32219652.956890158</v>
      </c>
      <c r="T98" s="257"/>
      <c r="U98" s="257">
        <f t="shared" si="15"/>
        <v>1767619860.7411444</v>
      </c>
      <c r="V98" s="257">
        <f t="shared" si="16"/>
        <v>1992390006.6491864</v>
      </c>
      <c r="W98" s="257">
        <f t="shared" si="17"/>
        <v>2115276262.6400003</v>
      </c>
      <c r="X98" s="258">
        <f t="shared" si="18"/>
        <v>2245741874.0085478</v>
      </c>
      <c r="Y98" s="258">
        <f t="shared" si="19"/>
        <v>2115276262.6400003</v>
      </c>
      <c r="Z98" s="257">
        <f t="shared" si="20"/>
        <v>2245741874.0085478</v>
      </c>
      <c r="AA98" s="257">
        <f t="shared" si="36"/>
        <v>2384254318.8098717</v>
      </c>
      <c r="AB98" s="257"/>
      <c r="AC98" s="32" t="str">
        <f t="shared" si="21"/>
        <v>BERTAHAP</v>
      </c>
      <c r="AD98" s="259">
        <f t="shared" si="22"/>
        <v>0</v>
      </c>
      <c r="AE98" s="260">
        <v>2</v>
      </c>
      <c r="AF98" s="261"/>
      <c r="AG98" s="257" t="e">
        <f>IF(AF98&gt;#REF!,"LB","KR")</f>
        <v>#REF!</v>
      </c>
      <c r="AH98" s="261">
        <f t="shared" si="55"/>
        <v>1944382000</v>
      </c>
      <c r="AI98" s="261">
        <f t="shared" si="55"/>
        <v>2191630000</v>
      </c>
      <c r="AJ98" s="261">
        <f t="shared" si="55"/>
        <v>2326804000</v>
      </c>
      <c r="AK98" s="262">
        <f t="shared" si="54"/>
        <v>2470317000</v>
      </c>
      <c r="AL98" s="262">
        <f t="shared" si="54"/>
        <v>2326804000</v>
      </c>
      <c r="AM98" s="261">
        <f t="shared" si="54"/>
        <v>2470317000</v>
      </c>
      <c r="AN98" s="261">
        <f t="shared" si="54"/>
        <v>2622680000</v>
      </c>
      <c r="AO98" s="15"/>
      <c r="AP98" s="15"/>
      <c r="AQ98" s="264">
        <f t="shared" si="24"/>
        <v>-1820259.4049999975</v>
      </c>
      <c r="AR98" s="297"/>
      <c r="AS98" s="266"/>
      <c r="AT98" s="266"/>
      <c r="AU98" s="266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276"/>
      <c r="BT98" s="269"/>
      <c r="BU98" s="269" t="str">
        <f t="shared" si="67"/>
        <v>2BR-11</v>
      </c>
      <c r="BV98" s="270">
        <f t="shared" si="68"/>
        <v>11</v>
      </c>
      <c r="BW98" s="271">
        <f t="shared" si="69"/>
        <v>101</v>
      </c>
      <c r="BX98" s="271">
        <f t="shared" si="69"/>
        <v>90</v>
      </c>
      <c r="BY98" s="272">
        <f t="shared" si="70"/>
        <v>28584814.360000003</v>
      </c>
      <c r="BZ98" s="272">
        <f t="shared" si="71"/>
        <v>2364789000</v>
      </c>
      <c r="CA98" s="272">
        <f t="shared" si="71"/>
        <v>2665495000</v>
      </c>
      <c r="CB98" s="272">
        <f t="shared" si="71"/>
        <v>2829897000</v>
      </c>
      <c r="CC98" s="272">
        <f t="shared" si="71"/>
        <v>3004439000</v>
      </c>
      <c r="CD98" s="272">
        <f t="shared" si="72"/>
        <v>3189746000</v>
      </c>
      <c r="CE98" s="15"/>
      <c r="CF98" s="42">
        <f t="shared" si="37"/>
        <v>2466413000</v>
      </c>
      <c r="CG98" s="187">
        <f t="shared" si="37"/>
        <v>2618537000</v>
      </c>
      <c r="CH98" s="43">
        <f t="shared" si="31"/>
        <v>36996195</v>
      </c>
      <c r="CI98" s="43">
        <f t="shared" si="32"/>
        <v>26185370</v>
      </c>
      <c r="CJ98" s="240">
        <f t="shared" si="33"/>
        <v>58170100</v>
      </c>
      <c r="CK98" s="273">
        <f t="shared" si="34"/>
        <v>51464937.5</v>
      </c>
    </row>
    <row r="99" spans="1:89">
      <c r="A99" s="3">
        <f t="shared" si="35"/>
        <v>60</v>
      </c>
      <c r="B99" s="522">
        <v>4</v>
      </c>
      <c r="C99" s="250" t="s">
        <v>149</v>
      </c>
      <c r="D99" s="251" t="s">
        <v>38</v>
      </c>
      <c r="E99" s="252"/>
      <c r="F99" s="40" t="s">
        <v>58</v>
      </c>
      <c r="G99" s="253">
        <f t="shared" si="3"/>
        <v>101</v>
      </c>
      <c r="H99" s="253">
        <f t="shared" si="4"/>
        <v>90</v>
      </c>
      <c r="I99" s="254">
        <f t="shared" si="5"/>
        <v>26966806</v>
      </c>
      <c r="J99" s="254">
        <f t="shared" si="6"/>
        <v>1</v>
      </c>
      <c r="K99" s="255">
        <f t="shared" si="7"/>
        <v>1.06</v>
      </c>
      <c r="L99" s="256">
        <f t="shared" si="73"/>
        <v>1</v>
      </c>
      <c r="M99" s="257">
        <f t="shared" si="9"/>
        <v>23886754.874880329</v>
      </c>
      <c r="N99" s="257">
        <f t="shared" si="10"/>
        <v>26924189.27904306</v>
      </c>
      <c r="O99" s="257">
        <f t="shared" si="11"/>
        <v>28584814.360000003</v>
      </c>
      <c r="P99" s="257">
        <f t="shared" si="12"/>
        <v>30347863.162277672</v>
      </c>
      <c r="Q99" s="258">
        <f t="shared" si="13"/>
        <v>28584814.360000003</v>
      </c>
      <c r="R99" s="257">
        <f t="shared" si="13"/>
        <v>30347863.162277672</v>
      </c>
      <c r="S99" s="257">
        <f t="shared" si="14"/>
        <v>32219652.956890158</v>
      </c>
      <c r="T99" s="257"/>
      <c r="U99" s="257">
        <f t="shared" si="15"/>
        <v>2149807938.7392297</v>
      </c>
      <c r="V99" s="257">
        <f t="shared" si="16"/>
        <v>2423177035.1138754</v>
      </c>
      <c r="W99" s="257">
        <f t="shared" si="17"/>
        <v>2572633292.4000001</v>
      </c>
      <c r="X99" s="258">
        <f t="shared" si="18"/>
        <v>2731307684.6049905</v>
      </c>
      <c r="Y99" s="258">
        <f t="shared" si="19"/>
        <v>2572633292.4000001</v>
      </c>
      <c r="Z99" s="257">
        <f t="shared" si="20"/>
        <v>2731307684.6049905</v>
      </c>
      <c r="AA99" s="257">
        <f t="shared" si="36"/>
        <v>2899768766.1201143</v>
      </c>
      <c r="AB99" s="257"/>
      <c r="AC99" s="32" t="str">
        <f t="shared" si="21"/>
        <v>BERTAHAP</v>
      </c>
      <c r="AD99" s="259">
        <f t="shared" si="22"/>
        <v>0</v>
      </c>
      <c r="AE99" s="260">
        <v>2</v>
      </c>
      <c r="AF99" s="261"/>
      <c r="AG99" s="257" t="e">
        <f>IF(AF99&gt;#REF!,"LB","KR")</f>
        <v>#REF!</v>
      </c>
      <c r="AH99" s="261">
        <f t="shared" si="55"/>
        <v>2364789000</v>
      </c>
      <c r="AI99" s="261">
        <f t="shared" si="55"/>
        <v>2665495000</v>
      </c>
      <c r="AJ99" s="261">
        <f t="shared" si="55"/>
        <v>2829897000</v>
      </c>
      <c r="AK99" s="262">
        <f t="shared" si="54"/>
        <v>3004439000</v>
      </c>
      <c r="AL99" s="262">
        <f t="shared" si="54"/>
        <v>2829897000</v>
      </c>
      <c r="AM99" s="261">
        <f t="shared" si="54"/>
        <v>3004439000</v>
      </c>
      <c r="AN99" s="261">
        <f t="shared" si="54"/>
        <v>3189746000</v>
      </c>
      <c r="AO99" s="15"/>
      <c r="AP99" s="15"/>
      <c r="AQ99" s="264">
        <f t="shared" si="24"/>
        <v>-1820259.4049999975</v>
      </c>
      <c r="AR99" s="297"/>
      <c r="AS99" s="266"/>
      <c r="AT99" s="266"/>
      <c r="AU99" s="266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276"/>
      <c r="BT99" s="269"/>
      <c r="BU99" s="269" t="str">
        <f>F78</f>
        <v>3BR-19</v>
      </c>
      <c r="BV99" s="270">
        <f>D78</f>
        <v>19</v>
      </c>
      <c r="BW99" s="271">
        <f>G78</f>
        <v>138</v>
      </c>
      <c r="BX99" s="271">
        <f>H78</f>
        <v>120</v>
      </c>
      <c r="BY99" s="272">
        <f>O78</f>
        <v>28584814.360000003</v>
      </c>
      <c r="BZ99" s="272">
        <f>AH78</f>
        <v>3153052000</v>
      </c>
      <c r="CA99" s="272">
        <f>AI78</f>
        <v>3553993000</v>
      </c>
      <c r="CB99" s="272">
        <f>AJ78</f>
        <v>3773196000</v>
      </c>
      <c r="CC99" s="272">
        <f>AK78</f>
        <v>4005918000</v>
      </c>
      <c r="CD99" s="272">
        <f>AN78</f>
        <v>4252995000</v>
      </c>
      <c r="CE99" s="15"/>
      <c r="CF99" s="42">
        <f t="shared" si="37"/>
        <v>2999691000</v>
      </c>
      <c r="CG99" s="187">
        <f t="shared" si="37"/>
        <v>3184706000</v>
      </c>
      <c r="CH99" s="43">
        <f t="shared" si="31"/>
        <v>44995365</v>
      </c>
      <c r="CI99" s="43">
        <f t="shared" si="32"/>
        <v>31847060</v>
      </c>
      <c r="CJ99" s="240">
        <f t="shared" si="33"/>
        <v>70747425</v>
      </c>
      <c r="CK99" s="273">
        <f t="shared" si="34"/>
        <v>62592479.166666664</v>
      </c>
    </row>
    <row r="100" spans="1:89">
      <c r="A100" s="3">
        <f t="shared" si="35"/>
        <v>61</v>
      </c>
      <c r="B100" s="522">
        <v>5</v>
      </c>
      <c r="C100" s="250" t="s">
        <v>149</v>
      </c>
      <c r="D100" s="251" t="s">
        <v>44</v>
      </c>
      <c r="E100" s="252"/>
      <c r="F100" s="40" t="s">
        <v>60</v>
      </c>
      <c r="G100" s="253">
        <f t="shared" si="3"/>
        <v>101</v>
      </c>
      <c r="H100" s="253">
        <f t="shared" si="4"/>
        <v>90</v>
      </c>
      <c r="I100" s="254">
        <f t="shared" si="5"/>
        <v>26966806</v>
      </c>
      <c r="J100" s="254">
        <f t="shared" si="6"/>
        <v>1</v>
      </c>
      <c r="K100" s="255">
        <f t="shared" si="7"/>
        <v>1.06</v>
      </c>
      <c r="L100" s="256">
        <f t="shared" si="73"/>
        <v>1</v>
      </c>
      <c r="M100" s="257">
        <f t="shared" si="9"/>
        <v>23886754.874880329</v>
      </c>
      <c r="N100" s="257">
        <f t="shared" si="10"/>
        <v>26924189.27904306</v>
      </c>
      <c r="O100" s="257">
        <f t="shared" si="11"/>
        <v>28584814.360000003</v>
      </c>
      <c r="P100" s="257">
        <f t="shared" si="12"/>
        <v>30347863.162277672</v>
      </c>
      <c r="Q100" s="258">
        <f t="shared" si="13"/>
        <v>28584814.360000003</v>
      </c>
      <c r="R100" s="257">
        <f t="shared" si="13"/>
        <v>30347863.162277672</v>
      </c>
      <c r="S100" s="257">
        <f t="shared" si="14"/>
        <v>32219652.956890158</v>
      </c>
      <c r="T100" s="257"/>
      <c r="U100" s="257">
        <f t="shared" si="15"/>
        <v>2149807938.7392297</v>
      </c>
      <c r="V100" s="257">
        <f t="shared" si="16"/>
        <v>2423177035.1138754</v>
      </c>
      <c r="W100" s="257">
        <f t="shared" si="17"/>
        <v>2572633292.4000001</v>
      </c>
      <c r="X100" s="258">
        <f t="shared" si="18"/>
        <v>2731307684.6049905</v>
      </c>
      <c r="Y100" s="258">
        <f t="shared" si="19"/>
        <v>2572633292.4000001</v>
      </c>
      <c r="Z100" s="257">
        <f t="shared" si="20"/>
        <v>2731307684.6049905</v>
      </c>
      <c r="AA100" s="257">
        <f t="shared" si="36"/>
        <v>2899768766.1201143</v>
      </c>
      <c r="AB100" s="257"/>
      <c r="AC100" s="32" t="str">
        <f t="shared" si="21"/>
        <v>BERTAHAP</v>
      </c>
      <c r="AD100" s="259">
        <f t="shared" si="22"/>
        <v>0</v>
      </c>
      <c r="AE100" s="260">
        <v>2</v>
      </c>
      <c r="AF100" s="261"/>
      <c r="AG100" s="257" t="e">
        <f>IF(AF100&gt;#REF!,"LB","KR")</f>
        <v>#REF!</v>
      </c>
      <c r="AH100" s="261">
        <f t="shared" si="55"/>
        <v>2364789000</v>
      </c>
      <c r="AI100" s="261">
        <f t="shared" si="55"/>
        <v>2665495000</v>
      </c>
      <c r="AJ100" s="261">
        <f t="shared" si="55"/>
        <v>2829897000</v>
      </c>
      <c r="AK100" s="262">
        <f t="shared" si="54"/>
        <v>3004439000</v>
      </c>
      <c r="AL100" s="262">
        <f t="shared" si="54"/>
        <v>2829897000</v>
      </c>
      <c r="AM100" s="261">
        <f t="shared" si="54"/>
        <v>3004439000</v>
      </c>
      <c r="AN100" s="261">
        <f t="shared" si="54"/>
        <v>3189746000</v>
      </c>
      <c r="AO100" s="15"/>
      <c r="AP100" s="15"/>
      <c r="AQ100" s="264">
        <f t="shared" si="24"/>
        <v>-1820259.4049999975</v>
      </c>
      <c r="AR100" s="297"/>
      <c r="AS100" s="266"/>
      <c r="AT100" s="266"/>
      <c r="AU100" s="266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268">
        <v>17</v>
      </c>
      <c r="BT100" s="269" t="s">
        <v>150</v>
      </c>
      <c r="BU100" s="269" t="str">
        <f>F89</f>
        <v>2BR-3</v>
      </c>
      <c r="BV100" s="270" t="str">
        <f>D89</f>
        <v>03</v>
      </c>
      <c r="BW100" s="271">
        <f t="shared" ref="BW100:BX103" si="74">G89</f>
        <v>85</v>
      </c>
      <c r="BX100" s="271">
        <f t="shared" si="74"/>
        <v>74</v>
      </c>
      <c r="BY100" s="272">
        <f>O89</f>
        <v>28584814.360000003</v>
      </c>
      <c r="BZ100" s="272">
        <f t="shared" ref="BZ100:CC103" si="75">AH89</f>
        <v>1944382000</v>
      </c>
      <c r="CA100" s="272">
        <f t="shared" si="75"/>
        <v>2191630000</v>
      </c>
      <c r="CB100" s="272">
        <f t="shared" si="75"/>
        <v>2326804000</v>
      </c>
      <c r="CC100" s="272">
        <f t="shared" si="75"/>
        <v>2470317000</v>
      </c>
      <c r="CD100" s="272">
        <f>AN89</f>
        <v>2622680000</v>
      </c>
      <c r="CE100" s="15">
        <v>8</v>
      </c>
      <c r="CF100" s="42">
        <f t="shared" si="37"/>
        <v>2999691000</v>
      </c>
      <c r="CG100" s="187">
        <f t="shared" si="37"/>
        <v>3184706000</v>
      </c>
      <c r="CH100" s="43">
        <f t="shared" si="31"/>
        <v>44995365</v>
      </c>
      <c r="CI100" s="43">
        <f t="shared" si="32"/>
        <v>31847060</v>
      </c>
      <c r="CJ100" s="240">
        <f t="shared" si="33"/>
        <v>70747425</v>
      </c>
      <c r="CK100" s="273">
        <f t="shared" si="34"/>
        <v>62592479.166666664</v>
      </c>
    </row>
    <row r="101" spans="1:89">
      <c r="A101" s="3">
        <f t="shared" si="35"/>
        <v>62</v>
      </c>
      <c r="B101" s="522">
        <v>6</v>
      </c>
      <c r="C101" s="250" t="s">
        <v>149</v>
      </c>
      <c r="D101" s="285">
        <v>11</v>
      </c>
      <c r="E101" s="252"/>
      <c r="F101" s="40" t="s">
        <v>62</v>
      </c>
      <c r="G101" s="253">
        <f t="shared" si="3"/>
        <v>101</v>
      </c>
      <c r="H101" s="253">
        <f t="shared" si="4"/>
        <v>90</v>
      </c>
      <c r="I101" s="254">
        <f t="shared" si="5"/>
        <v>26966806</v>
      </c>
      <c r="J101" s="254">
        <f t="shared" si="6"/>
        <v>1</v>
      </c>
      <c r="K101" s="255">
        <f t="shared" si="7"/>
        <v>1.06</v>
      </c>
      <c r="L101" s="256">
        <f t="shared" si="73"/>
        <v>1</v>
      </c>
      <c r="M101" s="257">
        <f t="shared" si="9"/>
        <v>23886754.874880329</v>
      </c>
      <c r="N101" s="257">
        <f t="shared" si="10"/>
        <v>26924189.27904306</v>
      </c>
      <c r="O101" s="257">
        <f t="shared" si="11"/>
        <v>28584814.360000003</v>
      </c>
      <c r="P101" s="257">
        <f t="shared" si="12"/>
        <v>30347863.162277672</v>
      </c>
      <c r="Q101" s="258">
        <f t="shared" si="13"/>
        <v>28584814.360000003</v>
      </c>
      <c r="R101" s="257">
        <f t="shared" si="13"/>
        <v>30347863.162277672</v>
      </c>
      <c r="S101" s="257">
        <f t="shared" si="14"/>
        <v>32219652.956890158</v>
      </c>
      <c r="T101" s="257"/>
      <c r="U101" s="257">
        <f t="shared" si="15"/>
        <v>2149807938.7392297</v>
      </c>
      <c r="V101" s="257">
        <f t="shared" si="16"/>
        <v>2423177035.1138754</v>
      </c>
      <c r="W101" s="257">
        <f t="shared" si="17"/>
        <v>2572633292.4000001</v>
      </c>
      <c r="X101" s="258">
        <f t="shared" si="18"/>
        <v>2731307684.6049905</v>
      </c>
      <c r="Y101" s="258">
        <f t="shared" si="19"/>
        <v>2572633292.4000001</v>
      </c>
      <c r="Z101" s="257">
        <f t="shared" si="20"/>
        <v>2731307684.6049905</v>
      </c>
      <c r="AA101" s="257">
        <f t="shared" si="36"/>
        <v>2899768766.1201143</v>
      </c>
      <c r="AB101" s="257"/>
      <c r="AC101" s="32" t="str">
        <f t="shared" si="21"/>
        <v>BERTAHAP</v>
      </c>
      <c r="AD101" s="259">
        <f t="shared" si="22"/>
        <v>0</v>
      </c>
      <c r="AE101" s="260">
        <v>2</v>
      </c>
      <c r="AF101" s="261"/>
      <c r="AG101" s="257" t="e">
        <f>IF(AF101&gt;#REF!,"LB","KR")</f>
        <v>#REF!</v>
      </c>
      <c r="AH101" s="261">
        <f t="shared" si="55"/>
        <v>2364789000</v>
      </c>
      <c r="AI101" s="261">
        <f t="shared" si="55"/>
        <v>2665495000</v>
      </c>
      <c r="AJ101" s="261">
        <f t="shared" si="55"/>
        <v>2829897000</v>
      </c>
      <c r="AK101" s="262">
        <f t="shared" si="54"/>
        <v>3004439000</v>
      </c>
      <c r="AL101" s="262">
        <f t="shared" si="54"/>
        <v>2829897000</v>
      </c>
      <c r="AM101" s="261">
        <f t="shared" si="54"/>
        <v>3004439000</v>
      </c>
      <c r="AN101" s="261">
        <f t="shared" si="54"/>
        <v>3189746000</v>
      </c>
      <c r="AO101" s="15"/>
      <c r="AP101" s="15"/>
      <c r="AQ101" s="264">
        <f t="shared" si="24"/>
        <v>-1820259.4049999975</v>
      </c>
      <c r="AR101" s="297"/>
      <c r="AS101" s="266"/>
      <c r="AT101" s="266"/>
      <c r="AU101" s="266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268"/>
      <c r="BT101" s="269"/>
      <c r="BU101" s="269" t="str">
        <f>F90</f>
        <v>2BR-5</v>
      </c>
      <c r="BV101" s="270" t="str">
        <f>D90</f>
        <v>05</v>
      </c>
      <c r="BW101" s="271">
        <f t="shared" si="74"/>
        <v>85</v>
      </c>
      <c r="BX101" s="271">
        <f t="shared" si="74"/>
        <v>74</v>
      </c>
      <c r="BY101" s="272">
        <f>O90</f>
        <v>28584814.360000003</v>
      </c>
      <c r="BZ101" s="272">
        <f t="shared" si="75"/>
        <v>1944382000</v>
      </c>
      <c r="CA101" s="272">
        <f t="shared" si="75"/>
        <v>2191630000</v>
      </c>
      <c r="CB101" s="272">
        <f t="shared" si="75"/>
        <v>2326804000</v>
      </c>
      <c r="CC101" s="272">
        <f t="shared" si="75"/>
        <v>2470317000</v>
      </c>
      <c r="CD101" s="272">
        <f>AN90</f>
        <v>2622680000</v>
      </c>
      <c r="CE101" s="15"/>
      <c r="CF101" s="42">
        <f t="shared" si="37"/>
        <v>2999691000</v>
      </c>
      <c r="CG101" s="187">
        <f t="shared" si="37"/>
        <v>3184706000</v>
      </c>
      <c r="CH101" s="43">
        <f t="shared" si="31"/>
        <v>44995365</v>
      </c>
      <c r="CI101" s="43">
        <f t="shared" si="32"/>
        <v>31847060</v>
      </c>
      <c r="CJ101" s="240">
        <f t="shared" si="33"/>
        <v>70747425</v>
      </c>
      <c r="CK101" s="273">
        <f t="shared" si="34"/>
        <v>62592479.166666664</v>
      </c>
    </row>
    <row r="102" spans="1:89">
      <c r="A102" s="3">
        <f t="shared" si="35"/>
        <v>63</v>
      </c>
      <c r="B102" s="522">
        <v>7</v>
      </c>
      <c r="C102" s="250" t="s">
        <v>149</v>
      </c>
      <c r="D102" s="285">
        <v>19</v>
      </c>
      <c r="E102" s="252"/>
      <c r="F102" s="40" t="s">
        <v>78</v>
      </c>
      <c r="G102" s="253">
        <f t="shared" si="3"/>
        <v>138</v>
      </c>
      <c r="H102" s="253">
        <f t="shared" si="4"/>
        <v>120</v>
      </c>
      <c r="I102" s="254">
        <f t="shared" si="5"/>
        <v>26966806</v>
      </c>
      <c r="J102" s="254">
        <f t="shared" si="6"/>
        <v>1</v>
      </c>
      <c r="K102" s="255">
        <f t="shared" si="7"/>
        <v>1.06</v>
      </c>
      <c r="L102" s="256">
        <f t="shared" si="73"/>
        <v>1</v>
      </c>
      <c r="M102" s="257">
        <f t="shared" si="9"/>
        <v>23886754.874880329</v>
      </c>
      <c r="N102" s="257">
        <f t="shared" si="10"/>
        <v>26924189.27904306</v>
      </c>
      <c r="O102" s="257">
        <f t="shared" si="11"/>
        <v>28584814.360000003</v>
      </c>
      <c r="P102" s="257">
        <f t="shared" si="12"/>
        <v>30347863.162277672</v>
      </c>
      <c r="Q102" s="258">
        <f t="shared" si="13"/>
        <v>28584814.360000003</v>
      </c>
      <c r="R102" s="257">
        <f t="shared" si="13"/>
        <v>30347863.162277672</v>
      </c>
      <c r="S102" s="257">
        <f t="shared" si="14"/>
        <v>32219652.956890158</v>
      </c>
      <c r="T102" s="257"/>
      <c r="U102" s="257">
        <f t="shared" si="15"/>
        <v>2866410584.9856396</v>
      </c>
      <c r="V102" s="257">
        <f t="shared" si="16"/>
        <v>3230902713.485167</v>
      </c>
      <c r="W102" s="257">
        <f t="shared" si="17"/>
        <v>3430177723.2000003</v>
      </c>
      <c r="X102" s="258">
        <f t="shared" si="18"/>
        <v>3641743579.4733205</v>
      </c>
      <c r="Y102" s="258">
        <f t="shared" si="19"/>
        <v>3430177723.2000003</v>
      </c>
      <c r="Z102" s="257">
        <f t="shared" si="20"/>
        <v>3641743579.4733205</v>
      </c>
      <c r="AA102" s="257">
        <f t="shared" si="36"/>
        <v>3866358354.8268189</v>
      </c>
      <c r="AB102" s="257"/>
      <c r="AC102" s="32" t="str">
        <f t="shared" si="21"/>
        <v>BERTAHAP</v>
      </c>
      <c r="AD102" s="259">
        <f t="shared" si="22"/>
        <v>0</v>
      </c>
      <c r="AE102" s="260">
        <v>2</v>
      </c>
      <c r="AF102" s="261"/>
      <c r="AG102" s="257" t="e">
        <f>IF(AF102&gt;#REF!,"LB","KR")</f>
        <v>#REF!</v>
      </c>
      <c r="AH102" s="261">
        <f t="shared" si="55"/>
        <v>3153052000</v>
      </c>
      <c r="AI102" s="261">
        <f t="shared" si="55"/>
        <v>3553993000</v>
      </c>
      <c r="AJ102" s="261">
        <f t="shared" si="55"/>
        <v>3773196000</v>
      </c>
      <c r="AK102" s="262">
        <f t="shared" si="54"/>
        <v>4005918000</v>
      </c>
      <c r="AL102" s="262">
        <f t="shared" si="54"/>
        <v>3773196000</v>
      </c>
      <c r="AM102" s="261">
        <f t="shared" si="54"/>
        <v>4005918000</v>
      </c>
      <c r="AN102" s="261">
        <f t="shared" si="54"/>
        <v>4252995000</v>
      </c>
      <c r="AO102" s="15"/>
      <c r="AP102" s="15"/>
      <c r="AQ102" s="264">
        <f t="shared" si="24"/>
        <v>-1820259.4049999975</v>
      </c>
      <c r="AR102" s="297"/>
      <c r="AS102" s="266"/>
      <c r="AT102" s="266"/>
      <c r="AU102" s="266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268"/>
      <c r="BT102" s="296"/>
      <c r="BU102" s="269" t="str">
        <f>F91</f>
        <v>2BR-7</v>
      </c>
      <c r="BV102" s="270" t="str">
        <f>D91</f>
        <v>07</v>
      </c>
      <c r="BW102" s="271">
        <f t="shared" si="74"/>
        <v>101</v>
      </c>
      <c r="BX102" s="271">
        <f t="shared" si="74"/>
        <v>90</v>
      </c>
      <c r="BY102" s="272">
        <f>O91</f>
        <v>28584814.360000003</v>
      </c>
      <c r="BZ102" s="272">
        <f t="shared" si="75"/>
        <v>2364789000</v>
      </c>
      <c r="CA102" s="272">
        <f t="shared" si="75"/>
        <v>2665495000</v>
      </c>
      <c r="CB102" s="272">
        <f t="shared" si="75"/>
        <v>2829897000</v>
      </c>
      <c r="CC102" s="272">
        <f t="shared" si="75"/>
        <v>3004439000</v>
      </c>
      <c r="CD102" s="272">
        <f>AN91</f>
        <v>3189746000</v>
      </c>
      <c r="CE102" s="15"/>
      <c r="CF102" s="42">
        <f t="shared" si="37"/>
        <v>3999588000</v>
      </c>
      <c r="CG102" s="187">
        <f t="shared" si="37"/>
        <v>4246274000</v>
      </c>
      <c r="CH102" s="43">
        <f t="shared" si="31"/>
        <v>59993820</v>
      </c>
      <c r="CI102" s="43">
        <f t="shared" si="32"/>
        <v>42462740</v>
      </c>
      <c r="CJ102" s="240">
        <f t="shared" si="33"/>
        <v>94329900</v>
      </c>
      <c r="CK102" s="273">
        <f t="shared" si="34"/>
        <v>83456625</v>
      </c>
    </row>
    <row r="103" spans="1:89">
      <c r="A103" s="3">
        <f t="shared" si="35"/>
        <v>64</v>
      </c>
      <c r="B103" s="522">
        <v>8</v>
      </c>
      <c r="C103" s="250" t="s">
        <v>149</v>
      </c>
      <c r="D103" s="285">
        <v>21</v>
      </c>
      <c r="E103" s="252"/>
      <c r="F103" s="40" t="s">
        <v>84</v>
      </c>
      <c r="G103" s="253">
        <f t="shared" si="3"/>
        <v>132</v>
      </c>
      <c r="H103" s="253">
        <f t="shared" si="4"/>
        <v>112</v>
      </c>
      <c r="I103" s="254">
        <f t="shared" si="5"/>
        <v>26966806</v>
      </c>
      <c r="J103" s="254">
        <f t="shared" si="6"/>
        <v>3</v>
      </c>
      <c r="K103" s="255">
        <f t="shared" si="7"/>
        <v>1.1000000000000001</v>
      </c>
      <c r="L103" s="256">
        <f t="shared" si="73"/>
        <v>1</v>
      </c>
      <c r="M103" s="257">
        <f t="shared" si="9"/>
        <v>24788141.851290904</v>
      </c>
      <c r="N103" s="257">
        <f t="shared" si="10"/>
        <v>27940196.421648458</v>
      </c>
      <c r="O103" s="257">
        <f t="shared" si="11"/>
        <v>29663486.600000001</v>
      </c>
      <c r="P103" s="257">
        <f t="shared" si="12"/>
        <v>31493065.545759849</v>
      </c>
      <c r="Q103" s="258">
        <f t="shared" si="13"/>
        <v>29663486.600000001</v>
      </c>
      <c r="R103" s="257">
        <f t="shared" si="13"/>
        <v>31493065.545759849</v>
      </c>
      <c r="S103" s="257">
        <f t="shared" si="14"/>
        <v>33435488.917527519</v>
      </c>
      <c r="T103" s="257"/>
      <c r="U103" s="257">
        <f t="shared" si="15"/>
        <v>2776271887.3445811</v>
      </c>
      <c r="V103" s="257">
        <f t="shared" si="16"/>
        <v>3129301999.2246275</v>
      </c>
      <c r="W103" s="257">
        <f t="shared" si="17"/>
        <v>3322310499.2000003</v>
      </c>
      <c r="X103" s="258">
        <f t="shared" si="18"/>
        <v>3527223341.125103</v>
      </c>
      <c r="Y103" s="258">
        <f t="shared" si="19"/>
        <v>3322310499.2000003</v>
      </c>
      <c r="Z103" s="257">
        <f t="shared" si="20"/>
        <v>3527223341.125103</v>
      </c>
      <c r="AA103" s="257">
        <f t="shared" si="36"/>
        <v>3744774758.763082</v>
      </c>
      <c r="AB103" s="257"/>
      <c r="AC103" s="32" t="str">
        <f t="shared" si="21"/>
        <v>BERTAHAP</v>
      </c>
      <c r="AD103" s="259">
        <f t="shared" si="22"/>
        <v>0</v>
      </c>
      <c r="AE103" s="260">
        <v>2</v>
      </c>
      <c r="AF103" s="261"/>
      <c r="AG103" s="257" t="e">
        <f>IF(AF103&gt;#REF!,"LB","KR")</f>
        <v>#REF!</v>
      </c>
      <c r="AH103" s="261">
        <f t="shared" si="55"/>
        <v>3053900000</v>
      </c>
      <c r="AI103" s="261">
        <f t="shared" si="55"/>
        <v>3442233000</v>
      </c>
      <c r="AJ103" s="261">
        <f t="shared" si="55"/>
        <v>3654542000</v>
      </c>
      <c r="AK103" s="262">
        <f t="shared" si="54"/>
        <v>3879946000</v>
      </c>
      <c r="AL103" s="262">
        <f t="shared" si="54"/>
        <v>3654542000</v>
      </c>
      <c r="AM103" s="261">
        <f t="shared" si="54"/>
        <v>3879946000</v>
      </c>
      <c r="AN103" s="261">
        <f t="shared" si="54"/>
        <v>4119253000</v>
      </c>
      <c r="AO103" s="15"/>
      <c r="AP103" s="15"/>
      <c r="AQ103" s="264">
        <f t="shared" si="24"/>
        <v>-741587.16499999911</v>
      </c>
      <c r="AR103" s="297"/>
      <c r="AS103" s="266"/>
      <c r="AT103" s="266"/>
      <c r="AU103" s="266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268"/>
      <c r="BT103" s="296"/>
      <c r="BU103" s="269" t="str">
        <f>F92</f>
        <v>2BR-9</v>
      </c>
      <c r="BV103" s="270" t="str">
        <f>D92</f>
        <v>09</v>
      </c>
      <c r="BW103" s="271">
        <f t="shared" si="74"/>
        <v>101</v>
      </c>
      <c r="BX103" s="271">
        <f t="shared" si="74"/>
        <v>90</v>
      </c>
      <c r="BY103" s="272">
        <f>O92</f>
        <v>28584814.360000003</v>
      </c>
      <c r="BZ103" s="272">
        <f t="shared" si="75"/>
        <v>2364789000</v>
      </c>
      <c r="CA103" s="272">
        <f t="shared" si="75"/>
        <v>2665495000</v>
      </c>
      <c r="CB103" s="272">
        <f t="shared" si="75"/>
        <v>2829897000</v>
      </c>
      <c r="CC103" s="272">
        <f t="shared" si="75"/>
        <v>3004439000</v>
      </c>
      <c r="CD103" s="272">
        <f>AN92</f>
        <v>3189746000</v>
      </c>
      <c r="CE103" s="15"/>
      <c r="CF103" s="42">
        <f t="shared" si="37"/>
        <v>3873815000</v>
      </c>
      <c r="CG103" s="187">
        <f t="shared" si="37"/>
        <v>4112743000</v>
      </c>
      <c r="CH103" s="43">
        <f t="shared" si="31"/>
        <v>58107225</v>
      </c>
      <c r="CI103" s="43">
        <f t="shared" si="32"/>
        <v>41127430</v>
      </c>
      <c r="CJ103" s="240">
        <f t="shared" si="33"/>
        <v>91363550</v>
      </c>
      <c r="CK103" s="273">
        <f t="shared" si="34"/>
        <v>80832208.333333328</v>
      </c>
    </row>
    <row r="104" spans="1:89">
      <c r="A104" s="3">
        <f t="shared" si="35"/>
        <v>65</v>
      </c>
      <c r="B104" s="522">
        <v>1</v>
      </c>
      <c r="C104" s="250" t="s">
        <v>151</v>
      </c>
      <c r="D104" s="251" t="s">
        <v>19</v>
      </c>
      <c r="E104" s="252"/>
      <c r="F104" s="40" t="s">
        <v>72</v>
      </c>
      <c r="G104" s="253">
        <f t="shared" ref="G104:G167" si="76">SUMIF($V$10:$V$28,F104,$AA$10:$AA$28)</f>
        <v>175</v>
      </c>
      <c r="H104" s="253">
        <f t="shared" ref="H104:H167" si="77">SUMIF($V$10:$V$28,F104,$X$10:$X$28)</f>
        <v>156</v>
      </c>
      <c r="I104" s="254">
        <f t="shared" ref="I104:I167" si="78">$I$27</f>
        <v>26966806</v>
      </c>
      <c r="J104" s="254">
        <f t="shared" ref="J104:J167" si="79">SUMIF($AN$4:$AN$22,D104,$AO$4:$AO$22)</f>
        <v>5</v>
      </c>
      <c r="K104" s="255">
        <f t="shared" ref="K104:K167" si="80">IF(J104=$AJ$25,$AI$25,IF(J104=$AJ$26,$AI$26,IF(J104=$AJ$27,$AI$27,IF(J104=$AJ$28,$AI$28,IF(J104=$AJ$29,$AI$29,IF(J104=$AJ$30,$AI$30))))))</f>
        <v>1.08</v>
      </c>
      <c r="L104" s="305">
        <f t="shared" ref="L104:L113" si="81">SUMIF($AN$4:$AN$22,D104,$BE$4:$BE$22)</f>
        <v>1.01</v>
      </c>
      <c r="M104" s="257">
        <f t="shared" ref="M104:M167" si="82">$O104/(1+6%/12)^36</f>
        <v>24580822.846716471</v>
      </c>
      <c r="N104" s="257">
        <f t="shared" ref="N104:N167" si="83">$O104/(1+6%/12)^12</f>
        <v>27706514.778849214</v>
      </c>
      <c r="O104" s="257">
        <f t="shared" ref="O104:O167" si="84">$I$27*K104*L104</f>
        <v>29415391.9848</v>
      </c>
      <c r="P104" s="257">
        <f t="shared" ref="P104:P167" si="85">$O104*(1+6%/12)^12</f>
        <v>31229668.997558944</v>
      </c>
      <c r="Q104" s="258">
        <f t="shared" ref="Q104:R167" si="86">O104</f>
        <v>29415391.9848</v>
      </c>
      <c r="R104" s="257">
        <f t="shared" si="86"/>
        <v>31229668.997558944</v>
      </c>
      <c r="S104" s="257">
        <f t="shared" ref="S104:S167" si="87">$O104*(1+6%/12)^24</f>
        <v>33155846.646580923</v>
      </c>
      <c r="T104" s="257"/>
      <c r="U104" s="257">
        <f t="shared" ref="U104:U167" si="88">M104*H104</f>
        <v>3834608364.0877695</v>
      </c>
      <c r="V104" s="257">
        <f t="shared" ref="V104:V167" si="89">N104*H104</f>
        <v>4322216305.5004778</v>
      </c>
      <c r="W104" s="257">
        <f t="shared" ref="W104:W167" si="90">O104*H104</f>
        <v>4588801149.6288004</v>
      </c>
      <c r="X104" s="258">
        <f t="shared" ref="X104:X167" si="91">P104*H104</f>
        <v>4871828363.619195</v>
      </c>
      <c r="Y104" s="258">
        <f t="shared" ref="Y104:Y167" si="92">Q104*H104</f>
        <v>4588801149.6288004</v>
      </c>
      <c r="Z104" s="257">
        <f t="shared" ref="Z104:Z167" si="93">R104*H104</f>
        <v>4871828363.619195</v>
      </c>
      <c r="AA104" s="257">
        <f t="shared" si="36"/>
        <v>5172312076.8666239</v>
      </c>
      <c r="AB104" s="257"/>
      <c r="AC104" s="32" t="str">
        <f t="shared" ref="AC104:AC167" si="94">IF(AE104=$H$32,$M$32,IF(AE104=$H$33,$M$33,IF(AE104=$H$34,$M$34)))</f>
        <v>BERTAHAP</v>
      </c>
      <c r="AD104" s="259">
        <f t="shared" ref="AD104:AD167" si="95">IF(AC104=$M$32,$N$32,IF(AC104=$M$33,$N$33,$N$34))</f>
        <v>0</v>
      </c>
      <c r="AE104" s="260">
        <v>2</v>
      </c>
      <c r="AF104" s="261"/>
      <c r="AG104" s="257" t="e">
        <f>IF(AF104&gt;#REF!,"LB","KR")</f>
        <v>#REF!</v>
      </c>
      <c r="AH104" s="261">
        <f t="shared" si="55"/>
        <v>4218070000</v>
      </c>
      <c r="AI104" s="261">
        <f t="shared" si="55"/>
        <v>4754438000</v>
      </c>
      <c r="AJ104" s="261">
        <f t="shared" si="55"/>
        <v>5047682000</v>
      </c>
      <c r="AK104" s="262">
        <f t="shared" si="54"/>
        <v>5359012000</v>
      </c>
      <c r="AL104" s="262">
        <f t="shared" si="54"/>
        <v>5047682000</v>
      </c>
      <c r="AM104" s="261">
        <f t="shared" si="54"/>
        <v>5359012000</v>
      </c>
      <c r="AN104" s="261">
        <f t="shared" si="54"/>
        <v>5689544000</v>
      </c>
      <c r="AO104" s="15"/>
      <c r="AP104" s="15"/>
      <c r="AQ104" s="264">
        <f t="shared" ref="AQ104:AQ167" si="96">O104-$O$318</f>
        <v>-989681.78020000085</v>
      </c>
      <c r="AR104" s="297"/>
      <c r="AS104" s="266"/>
      <c r="AT104" s="266"/>
      <c r="AU104" s="266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268">
        <v>18</v>
      </c>
      <c r="BT104" s="269" t="s">
        <v>147</v>
      </c>
      <c r="BU104" s="269" t="str">
        <f>F79</f>
        <v>3BR-21</v>
      </c>
      <c r="BV104" s="270">
        <f>D79</f>
        <v>21</v>
      </c>
      <c r="BW104" s="271">
        <f>G79</f>
        <v>132</v>
      </c>
      <c r="BX104" s="271">
        <f>H79</f>
        <v>112</v>
      </c>
      <c r="BY104" s="272">
        <f>O79</f>
        <v>29663486.600000001</v>
      </c>
      <c r="BZ104" s="272">
        <f>AH79</f>
        <v>3053900000</v>
      </c>
      <c r="CA104" s="272">
        <f>AI79</f>
        <v>3442233000</v>
      </c>
      <c r="CB104" s="272">
        <f>AJ79</f>
        <v>3654542000</v>
      </c>
      <c r="CC104" s="272">
        <f>AK79</f>
        <v>3879946000</v>
      </c>
      <c r="CD104" s="272">
        <f>AN79</f>
        <v>4119253000</v>
      </c>
      <c r="CE104" s="15">
        <v>3</v>
      </c>
      <c r="CF104" s="42">
        <f t="shared" si="37"/>
        <v>5350543000</v>
      </c>
      <c r="CG104" s="187">
        <f t="shared" si="37"/>
        <v>5680553000</v>
      </c>
      <c r="CH104" s="43">
        <f t="shared" ref="CH104:CH167" si="97">(CF104*90%)*40%/24</f>
        <v>80258145</v>
      </c>
      <c r="CI104" s="43">
        <f t="shared" ref="CI104:CI167" si="98">(CG104*90%)*40%/36</f>
        <v>56805530</v>
      </c>
      <c r="CJ104" s="240">
        <f t="shared" ref="CJ104:CJ167" si="99">(AJ104*90%)/36</f>
        <v>126192050</v>
      </c>
      <c r="CK104" s="273">
        <f t="shared" ref="CK104:CK167" si="100">AK104/48</f>
        <v>111646083.33333333</v>
      </c>
    </row>
    <row r="105" spans="1:89">
      <c r="A105" s="3">
        <f t="shared" ref="A105:A168" si="101">A104+1</f>
        <v>66</v>
      </c>
      <c r="B105" s="522">
        <v>2</v>
      </c>
      <c r="C105" s="250" t="s">
        <v>151</v>
      </c>
      <c r="D105" s="251" t="s">
        <v>29</v>
      </c>
      <c r="E105" s="252"/>
      <c r="F105" s="40" t="s">
        <v>74</v>
      </c>
      <c r="G105" s="253">
        <f t="shared" si="76"/>
        <v>85</v>
      </c>
      <c r="H105" s="253">
        <f t="shared" si="77"/>
        <v>74</v>
      </c>
      <c r="I105" s="254">
        <f t="shared" si="78"/>
        <v>26966806</v>
      </c>
      <c r="J105" s="254">
        <f t="shared" si="79"/>
        <v>1</v>
      </c>
      <c r="K105" s="255">
        <f t="shared" si="80"/>
        <v>1.06</v>
      </c>
      <c r="L105" s="305">
        <f t="shared" si="81"/>
        <v>1.01</v>
      </c>
      <c r="M105" s="257">
        <f t="shared" si="82"/>
        <v>24125622.423629135</v>
      </c>
      <c r="N105" s="257">
        <f t="shared" si="83"/>
        <v>27193431.171833493</v>
      </c>
      <c r="O105" s="257">
        <f t="shared" si="84"/>
        <v>28870662.503600005</v>
      </c>
      <c r="P105" s="257">
        <f t="shared" si="85"/>
        <v>30651341.793900453</v>
      </c>
      <c r="Q105" s="258">
        <f t="shared" si="86"/>
        <v>28870662.503600005</v>
      </c>
      <c r="R105" s="257">
        <f t="shared" si="86"/>
        <v>30651341.793900453</v>
      </c>
      <c r="S105" s="257">
        <f t="shared" si="87"/>
        <v>32541849.486459062</v>
      </c>
      <c r="T105" s="257"/>
      <c r="U105" s="257">
        <f t="shared" si="88"/>
        <v>1785296059.348556</v>
      </c>
      <c r="V105" s="257">
        <f t="shared" si="89"/>
        <v>2012313906.7156785</v>
      </c>
      <c r="W105" s="257">
        <f t="shared" si="90"/>
        <v>2136429025.2664003</v>
      </c>
      <c r="X105" s="258">
        <f t="shared" si="91"/>
        <v>2268199292.7486334</v>
      </c>
      <c r="Y105" s="258">
        <f t="shared" si="92"/>
        <v>2136429025.2664003</v>
      </c>
      <c r="Z105" s="257">
        <f t="shared" si="93"/>
        <v>2268199292.7486334</v>
      </c>
      <c r="AA105" s="257">
        <f t="shared" ref="AA105:AA168" si="102">S105*H105</f>
        <v>2408096861.9979706</v>
      </c>
      <c r="AB105" s="257"/>
      <c r="AC105" s="32" t="str">
        <f t="shared" si="94"/>
        <v>BERTAHAP</v>
      </c>
      <c r="AD105" s="259">
        <f t="shared" si="95"/>
        <v>0</v>
      </c>
      <c r="AE105" s="260">
        <v>2</v>
      </c>
      <c r="AF105" s="261"/>
      <c r="AG105" s="257" t="e">
        <f>IF(AF105&gt;#REF!,"LB","KR")</f>
        <v>#REF!</v>
      </c>
      <c r="AH105" s="261">
        <f t="shared" si="55"/>
        <v>1963826000</v>
      </c>
      <c r="AI105" s="261">
        <f t="shared" si="55"/>
        <v>2213546000</v>
      </c>
      <c r="AJ105" s="261">
        <f t="shared" si="55"/>
        <v>2350072000</v>
      </c>
      <c r="AK105" s="262">
        <f t="shared" si="54"/>
        <v>2495020000</v>
      </c>
      <c r="AL105" s="262">
        <f t="shared" si="54"/>
        <v>2350072000</v>
      </c>
      <c r="AM105" s="261">
        <f t="shared" si="54"/>
        <v>2495020000</v>
      </c>
      <c r="AN105" s="261">
        <f t="shared" si="54"/>
        <v>2648907000</v>
      </c>
      <c r="AO105" s="15"/>
      <c r="AP105" s="15"/>
      <c r="AQ105" s="264">
        <f t="shared" si="96"/>
        <v>-1534411.2613999955</v>
      </c>
      <c r="AR105" s="297"/>
      <c r="AS105" s="266"/>
      <c r="AT105" s="266"/>
      <c r="AU105" s="266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268">
        <v>19</v>
      </c>
      <c r="BT105" s="269" t="s">
        <v>150</v>
      </c>
      <c r="BU105" s="269" t="str">
        <f>F93</f>
        <v>2BR-11</v>
      </c>
      <c r="BV105" s="270">
        <f>D93</f>
        <v>11</v>
      </c>
      <c r="BW105" s="271">
        <f>G93</f>
        <v>101</v>
      </c>
      <c r="BX105" s="271">
        <f>H93</f>
        <v>90</v>
      </c>
      <c r="BY105" s="272">
        <f>O93</f>
        <v>28584814.360000003</v>
      </c>
      <c r="BZ105" s="272">
        <f t="shared" ref="BZ105:CC106" si="103">AH93</f>
        <v>2364789000</v>
      </c>
      <c r="CA105" s="272">
        <f t="shared" si="103"/>
        <v>2665495000</v>
      </c>
      <c r="CB105" s="272">
        <f t="shared" si="103"/>
        <v>2829897000</v>
      </c>
      <c r="CC105" s="272">
        <f t="shared" si="103"/>
        <v>3004439000</v>
      </c>
      <c r="CD105" s="272">
        <f>AN93</f>
        <v>3189746000</v>
      </c>
      <c r="CE105" s="15">
        <v>4</v>
      </c>
      <c r="CF105" s="42">
        <f t="shared" ref="CF105:CG168" si="104">ROUNDUP(AJ105+(AJ105*6%),-3)</f>
        <v>2491077000</v>
      </c>
      <c r="CG105" s="187">
        <f t="shared" si="104"/>
        <v>2644722000</v>
      </c>
      <c r="CH105" s="43">
        <f t="shared" si="97"/>
        <v>37366155</v>
      </c>
      <c r="CI105" s="43">
        <f t="shared" si="98"/>
        <v>26447220</v>
      </c>
      <c r="CJ105" s="240">
        <f t="shared" si="99"/>
        <v>58751800</v>
      </c>
      <c r="CK105" s="273">
        <f t="shared" si="100"/>
        <v>51979583.333333336</v>
      </c>
    </row>
    <row r="106" spans="1:89">
      <c r="A106" s="3">
        <f t="shared" si="101"/>
        <v>67</v>
      </c>
      <c r="B106" s="522">
        <v>3</v>
      </c>
      <c r="C106" s="250" t="s">
        <v>151</v>
      </c>
      <c r="D106" s="251" t="s">
        <v>32</v>
      </c>
      <c r="E106" s="252"/>
      <c r="F106" s="40" t="s">
        <v>56</v>
      </c>
      <c r="G106" s="253">
        <f t="shared" si="76"/>
        <v>85</v>
      </c>
      <c r="H106" s="253">
        <f t="shared" si="77"/>
        <v>74</v>
      </c>
      <c r="I106" s="254">
        <f t="shared" si="78"/>
        <v>26966806</v>
      </c>
      <c r="J106" s="254">
        <f t="shared" si="79"/>
        <v>1</v>
      </c>
      <c r="K106" s="255">
        <f t="shared" si="80"/>
        <v>1.06</v>
      </c>
      <c r="L106" s="305">
        <f t="shared" si="81"/>
        <v>1.01</v>
      </c>
      <c r="M106" s="257">
        <f t="shared" si="82"/>
        <v>24125622.423629135</v>
      </c>
      <c r="N106" s="257">
        <f t="shared" si="83"/>
        <v>27193431.171833493</v>
      </c>
      <c r="O106" s="257">
        <f t="shared" si="84"/>
        <v>28870662.503600005</v>
      </c>
      <c r="P106" s="257">
        <f t="shared" si="85"/>
        <v>30651341.793900453</v>
      </c>
      <c r="Q106" s="258">
        <f t="shared" si="86"/>
        <v>28870662.503600005</v>
      </c>
      <c r="R106" s="257">
        <f t="shared" si="86"/>
        <v>30651341.793900453</v>
      </c>
      <c r="S106" s="257">
        <f t="shared" si="87"/>
        <v>32541849.486459062</v>
      </c>
      <c r="T106" s="257"/>
      <c r="U106" s="257">
        <f t="shared" si="88"/>
        <v>1785296059.348556</v>
      </c>
      <c r="V106" s="257">
        <f t="shared" si="89"/>
        <v>2012313906.7156785</v>
      </c>
      <c r="W106" s="257">
        <f t="shared" si="90"/>
        <v>2136429025.2664003</v>
      </c>
      <c r="X106" s="258">
        <f t="shared" si="91"/>
        <v>2268199292.7486334</v>
      </c>
      <c r="Y106" s="258">
        <f t="shared" si="92"/>
        <v>2136429025.2664003</v>
      </c>
      <c r="Z106" s="257">
        <f t="shared" si="93"/>
        <v>2268199292.7486334</v>
      </c>
      <c r="AA106" s="257">
        <f t="shared" si="102"/>
        <v>2408096861.9979706</v>
      </c>
      <c r="AB106" s="257"/>
      <c r="AC106" s="32" t="str">
        <f t="shared" si="94"/>
        <v>BERTAHAP</v>
      </c>
      <c r="AD106" s="259">
        <f t="shared" si="95"/>
        <v>0</v>
      </c>
      <c r="AE106" s="260">
        <v>2</v>
      </c>
      <c r="AF106" s="261"/>
      <c r="AG106" s="257" t="e">
        <f>IF(AF106&gt;#REF!,"LB","KR")</f>
        <v>#REF!</v>
      </c>
      <c r="AH106" s="261">
        <f t="shared" si="55"/>
        <v>1963826000</v>
      </c>
      <c r="AI106" s="261">
        <f t="shared" si="55"/>
        <v>2213546000</v>
      </c>
      <c r="AJ106" s="261">
        <f t="shared" si="55"/>
        <v>2350072000</v>
      </c>
      <c r="AK106" s="262">
        <f t="shared" si="54"/>
        <v>2495020000</v>
      </c>
      <c r="AL106" s="262">
        <f t="shared" si="54"/>
        <v>2350072000</v>
      </c>
      <c r="AM106" s="261">
        <f t="shared" si="54"/>
        <v>2495020000</v>
      </c>
      <c r="AN106" s="261">
        <f t="shared" si="54"/>
        <v>2648907000</v>
      </c>
      <c r="AO106" s="15"/>
      <c r="AP106" s="15"/>
      <c r="AQ106" s="264">
        <f t="shared" si="96"/>
        <v>-1534411.2613999955</v>
      </c>
      <c r="AR106" s="297"/>
      <c r="AS106" s="266"/>
      <c r="AT106" s="266"/>
      <c r="AU106" s="266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268"/>
      <c r="BT106" s="296"/>
      <c r="BU106" s="269" t="str">
        <f>F94</f>
        <v>3BR-19</v>
      </c>
      <c r="BV106" s="270">
        <f>D94</f>
        <v>19</v>
      </c>
      <c r="BW106" s="271">
        <f>G94</f>
        <v>138</v>
      </c>
      <c r="BX106" s="271">
        <f>H94</f>
        <v>120</v>
      </c>
      <c r="BY106" s="272">
        <f>O94</f>
        <v>28584814.360000003</v>
      </c>
      <c r="BZ106" s="272">
        <f t="shared" si="103"/>
        <v>3153052000</v>
      </c>
      <c r="CA106" s="272">
        <f t="shared" si="103"/>
        <v>3553993000</v>
      </c>
      <c r="CB106" s="272">
        <f t="shared" si="103"/>
        <v>3773196000</v>
      </c>
      <c r="CC106" s="272">
        <f t="shared" si="103"/>
        <v>4005918000</v>
      </c>
      <c r="CD106" s="272">
        <f>AN94</f>
        <v>4252995000</v>
      </c>
      <c r="CE106" s="15"/>
      <c r="CF106" s="42">
        <f t="shared" si="104"/>
        <v>2491077000</v>
      </c>
      <c r="CG106" s="187">
        <f t="shared" si="104"/>
        <v>2644722000</v>
      </c>
      <c r="CH106" s="43">
        <f t="shared" si="97"/>
        <v>37366155</v>
      </c>
      <c r="CI106" s="43">
        <f t="shared" si="98"/>
        <v>26447220</v>
      </c>
      <c r="CJ106" s="240">
        <f t="shared" si="99"/>
        <v>58751800</v>
      </c>
      <c r="CK106" s="273">
        <f t="shared" si="100"/>
        <v>51979583.333333336</v>
      </c>
    </row>
    <row r="107" spans="1:89">
      <c r="A107" s="3">
        <f t="shared" si="101"/>
        <v>68</v>
      </c>
      <c r="B107" s="522">
        <v>4</v>
      </c>
      <c r="C107" s="250" t="s">
        <v>151</v>
      </c>
      <c r="D107" s="251" t="s">
        <v>38</v>
      </c>
      <c r="E107" s="252"/>
      <c r="F107" s="40" t="s">
        <v>58</v>
      </c>
      <c r="G107" s="253">
        <f t="shared" si="76"/>
        <v>101</v>
      </c>
      <c r="H107" s="253">
        <f t="shared" si="77"/>
        <v>90</v>
      </c>
      <c r="I107" s="254">
        <f t="shared" si="78"/>
        <v>26966806</v>
      </c>
      <c r="J107" s="254">
        <f t="shared" si="79"/>
        <v>1</v>
      </c>
      <c r="K107" s="255">
        <f t="shared" si="80"/>
        <v>1.06</v>
      </c>
      <c r="L107" s="305">
        <f t="shared" si="81"/>
        <v>1.01</v>
      </c>
      <c r="M107" s="257">
        <f t="shared" si="82"/>
        <v>24125622.423629135</v>
      </c>
      <c r="N107" s="257">
        <f t="shared" si="83"/>
        <v>27193431.171833493</v>
      </c>
      <c r="O107" s="257">
        <f t="shared" si="84"/>
        <v>28870662.503600005</v>
      </c>
      <c r="P107" s="257">
        <f t="shared" si="85"/>
        <v>30651341.793900453</v>
      </c>
      <c r="Q107" s="258">
        <f t="shared" si="86"/>
        <v>28870662.503600005</v>
      </c>
      <c r="R107" s="257">
        <f t="shared" si="86"/>
        <v>30651341.793900453</v>
      </c>
      <c r="S107" s="257">
        <f t="shared" si="87"/>
        <v>32541849.486459062</v>
      </c>
      <c r="T107" s="257"/>
      <c r="U107" s="257">
        <f t="shared" si="88"/>
        <v>2171306018.1266222</v>
      </c>
      <c r="V107" s="257">
        <f t="shared" si="89"/>
        <v>2447408805.4650145</v>
      </c>
      <c r="W107" s="257">
        <f t="shared" si="90"/>
        <v>2598359625.3240004</v>
      </c>
      <c r="X107" s="258">
        <f t="shared" si="91"/>
        <v>2758620761.4510407</v>
      </c>
      <c r="Y107" s="258">
        <f t="shared" si="92"/>
        <v>2598359625.3240004</v>
      </c>
      <c r="Z107" s="257">
        <f t="shared" si="93"/>
        <v>2758620761.4510407</v>
      </c>
      <c r="AA107" s="257">
        <f t="shared" si="102"/>
        <v>2928766453.7813153</v>
      </c>
      <c r="AB107" s="257"/>
      <c r="AC107" s="32" t="str">
        <f t="shared" si="94"/>
        <v>BERTAHAP</v>
      </c>
      <c r="AD107" s="259">
        <f t="shared" si="95"/>
        <v>0</v>
      </c>
      <c r="AE107" s="260">
        <v>2</v>
      </c>
      <c r="AF107" s="261"/>
      <c r="AG107" s="257" t="e">
        <f>IF(AF107&gt;#REF!,"LB","KR")</f>
        <v>#REF!</v>
      </c>
      <c r="AH107" s="261">
        <f t="shared" si="55"/>
        <v>2388437000</v>
      </c>
      <c r="AI107" s="261">
        <f t="shared" si="55"/>
        <v>2692150000</v>
      </c>
      <c r="AJ107" s="261">
        <f t="shared" si="55"/>
        <v>2858196000</v>
      </c>
      <c r="AK107" s="262">
        <f t="shared" si="54"/>
        <v>3034483000</v>
      </c>
      <c r="AL107" s="262">
        <f t="shared" si="54"/>
        <v>2858196000</v>
      </c>
      <c r="AM107" s="261">
        <f t="shared" si="54"/>
        <v>3034483000</v>
      </c>
      <c r="AN107" s="261">
        <f t="shared" si="54"/>
        <v>3221644000</v>
      </c>
      <c r="AO107" s="15"/>
      <c r="AP107" s="15"/>
      <c r="AQ107" s="264">
        <f t="shared" si="96"/>
        <v>-1534411.2613999955</v>
      </c>
      <c r="AR107" s="297"/>
      <c r="AS107" s="266"/>
      <c r="AT107" s="266"/>
      <c r="AU107" s="266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268">
        <v>20</v>
      </c>
      <c r="BT107" s="296" t="s">
        <v>49</v>
      </c>
      <c r="BU107" s="269" t="str">
        <f>F127</f>
        <v>2BR-11</v>
      </c>
      <c r="BV107" s="270">
        <f>D127</f>
        <v>11</v>
      </c>
      <c r="BW107" s="271">
        <f t="shared" ref="BW107:BX110" si="105">G127</f>
        <v>101</v>
      </c>
      <c r="BX107" s="271">
        <f t="shared" si="105"/>
        <v>90</v>
      </c>
      <c r="BY107" s="272">
        <f>O127</f>
        <v>29156510.647200003</v>
      </c>
      <c r="BZ107" s="272">
        <f t="shared" ref="BZ107:CC110" si="106">AH127</f>
        <v>2412085000</v>
      </c>
      <c r="CA107" s="272">
        <f t="shared" si="106"/>
        <v>2718805000</v>
      </c>
      <c r="CB107" s="272">
        <f t="shared" si="106"/>
        <v>2886495000</v>
      </c>
      <c r="CC107" s="272">
        <f t="shared" si="106"/>
        <v>3064528000</v>
      </c>
      <c r="CD107" s="272">
        <f>AN127</f>
        <v>3253541000</v>
      </c>
      <c r="CE107" s="15">
        <v>4</v>
      </c>
      <c r="CF107" s="42">
        <f t="shared" si="104"/>
        <v>3029688000</v>
      </c>
      <c r="CG107" s="187">
        <f t="shared" si="104"/>
        <v>3216552000</v>
      </c>
      <c r="CH107" s="43">
        <f t="shared" si="97"/>
        <v>45445320</v>
      </c>
      <c r="CI107" s="43">
        <f t="shared" si="98"/>
        <v>32165520</v>
      </c>
      <c r="CJ107" s="240">
        <f t="shared" si="99"/>
        <v>71454900</v>
      </c>
      <c r="CK107" s="273">
        <f t="shared" si="100"/>
        <v>63218395.833333336</v>
      </c>
    </row>
    <row r="108" spans="1:89">
      <c r="A108" s="3">
        <f t="shared" si="101"/>
        <v>69</v>
      </c>
      <c r="B108" s="522">
        <v>5</v>
      </c>
      <c r="C108" s="250" t="s">
        <v>151</v>
      </c>
      <c r="D108" s="251" t="s">
        <v>44</v>
      </c>
      <c r="E108" s="252"/>
      <c r="F108" s="40" t="s">
        <v>60</v>
      </c>
      <c r="G108" s="253">
        <f t="shared" si="76"/>
        <v>101</v>
      </c>
      <c r="H108" s="253">
        <f t="shared" si="77"/>
        <v>90</v>
      </c>
      <c r="I108" s="254">
        <f t="shared" si="78"/>
        <v>26966806</v>
      </c>
      <c r="J108" s="254">
        <f t="shared" si="79"/>
        <v>1</v>
      </c>
      <c r="K108" s="255">
        <f t="shared" si="80"/>
        <v>1.06</v>
      </c>
      <c r="L108" s="305">
        <f t="shared" si="81"/>
        <v>1.01</v>
      </c>
      <c r="M108" s="257">
        <f t="shared" si="82"/>
        <v>24125622.423629135</v>
      </c>
      <c r="N108" s="257">
        <f t="shared" si="83"/>
        <v>27193431.171833493</v>
      </c>
      <c r="O108" s="257">
        <f t="shared" si="84"/>
        <v>28870662.503600005</v>
      </c>
      <c r="P108" s="257">
        <f t="shared" si="85"/>
        <v>30651341.793900453</v>
      </c>
      <c r="Q108" s="258">
        <f t="shared" si="86"/>
        <v>28870662.503600005</v>
      </c>
      <c r="R108" s="257">
        <f t="shared" si="86"/>
        <v>30651341.793900453</v>
      </c>
      <c r="S108" s="257">
        <f t="shared" si="87"/>
        <v>32541849.486459062</v>
      </c>
      <c r="T108" s="257"/>
      <c r="U108" s="257">
        <f t="shared" si="88"/>
        <v>2171306018.1266222</v>
      </c>
      <c r="V108" s="257">
        <f t="shared" si="89"/>
        <v>2447408805.4650145</v>
      </c>
      <c r="W108" s="257">
        <f t="shared" si="90"/>
        <v>2598359625.3240004</v>
      </c>
      <c r="X108" s="258">
        <f t="shared" si="91"/>
        <v>2758620761.4510407</v>
      </c>
      <c r="Y108" s="258">
        <f t="shared" si="92"/>
        <v>2598359625.3240004</v>
      </c>
      <c r="Z108" s="257">
        <f t="shared" si="93"/>
        <v>2758620761.4510407</v>
      </c>
      <c r="AA108" s="257">
        <f t="shared" si="102"/>
        <v>2928766453.7813153</v>
      </c>
      <c r="AB108" s="257"/>
      <c r="AC108" s="32" t="str">
        <f t="shared" si="94"/>
        <v>BERTAHAP</v>
      </c>
      <c r="AD108" s="259">
        <f t="shared" si="95"/>
        <v>0</v>
      </c>
      <c r="AE108" s="260">
        <v>2</v>
      </c>
      <c r="AF108" s="261"/>
      <c r="AG108" s="257" t="e">
        <f>IF(AF108&gt;#REF!,"LB","KR")</f>
        <v>#REF!</v>
      </c>
      <c r="AH108" s="261">
        <f t="shared" si="55"/>
        <v>2388437000</v>
      </c>
      <c r="AI108" s="261">
        <f t="shared" si="55"/>
        <v>2692150000</v>
      </c>
      <c r="AJ108" s="261">
        <f t="shared" si="55"/>
        <v>2858196000</v>
      </c>
      <c r="AK108" s="262">
        <f t="shared" si="54"/>
        <v>3034483000</v>
      </c>
      <c r="AL108" s="262">
        <f t="shared" si="54"/>
        <v>2858196000</v>
      </c>
      <c r="AM108" s="261">
        <f t="shared" si="54"/>
        <v>3034483000</v>
      </c>
      <c r="AN108" s="261">
        <f t="shared" si="54"/>
        <v>3221644000</v>
      </c>
      <c r="AO108" s="15"/>
      <c r="AP108" s="15"/>
      <c r="AQ108" s="264">
        <f t="shared" si="96"/>
        <v>-1534411.2613999955</v>
      </c>
      <c r="AR108" s="297"/>
      <c r="AS108" s="266"/>
      <c r="AT108" s="266"/>
      <c r="AU108" s="266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268"/>
      <c r="BT108" s="269"/>
      <c r="BU108" s="269" t="str">
        <f>F128</f>
        <v>2BR-15</v>
      </c>
      <c r="BV108" s="270">
        <f>D128</f>
        <v>15</v>
      </c>
      <c r="BW108" s="271">
        <f t="shared" si="105"/>
        <v>101</v>
      </c>
      <c r="BX108" s="271">
        <f t="shared" si="105"/>
        <v>90</v>
      </c>
      <c r="BY108" s="272">
        <f>O128</f>
        <v>29156510.647200003</v>
      </c>
      <c r="BZ108" s="272">
        <f t="shared" si="106"/>
        <v>2412085000</v>
      </c>
      <c r="CA108" s="272">
        <f t="shared" si="106"/>
        <v>2718805000</v>
      </c>
      <c r="CB108" s="272">
        <f t="shared" si="106"/>
        <v>2886495000</v>
      </c>
      <c r="CC108" s="272">
        <f t="shared" si="106"/>
        <v>3064528000</v>
      </c>
      <c r="CD108" s="272">
        <f>AN128</f>
        <v>3253541000</v>
      </c>
      <c r="CE108" s="15"/>
      <c r="CF108" s="42">
        <f t="shared" si="104"/>
        <v>3029688000</v>
      </c>
      <c r="CG108" s="187">
        <f t="shared" si="104"/>
        <v>3216552000</v>
      </c>
      <c r="CH108" s="43">
        <f t="shared" si="97"/>
        <v>45445320</v>
      </c>
      <c r="CI108" s="43">
        <f t="shared" si="98"/>
        <v>32165520</v>
      </c>
      <c r="CJ108" s="240">
        <f t="shared" si="99"/>
        <v>71454900</v>
      </c>
      <c r="CK108" s="273">
        <f t="shared" si="100"/>
        <v>63218395.833333336</v>
      </c>
    </row>
    <row r="109" spans="1:89">
      <c r="A109" s="3">
        <f t="shared" si="101"/>
        <v>70</v>
      </c>
      <c r="B109" s="522">
        <v>6</v>
      </c>
      <c r="C109" s="250" t="s">
        <v>151</v>
      </c>
      <c r="D109" s="285">
        <v>11</v>
      </c>
      <c r="E109" s="252"/>
      <c r="F109" s="40" t="s">
        <v>62</v>
      </c>
      <c r="G109" s="253">
        <f t="shared" si="76"/>
        <v>101</v>
      </c>
      <c r="H109" s="253">
        <f t="shared" si="77"/>
        <v>90</v>
      </c>
      <c r="I109" s="254">
        <f t="shared" si="78"/>
        <v>26966806</v>
      </c>
      <c r="J109" s="254">
        <f t="shared" si="79"/>
        <v>1</v>
      </c>
      <c r="K109" s="255">
        <f t="shared" si="80"/>
        <v>1.06</v>
      </c>
      <c r="L109" s="305">
        <f t="shared" si="81"/>
        <v>1.01</v>
      </c>
      <c r="M109" s="257">
        <f t="shared" si="82"/>
        <v>24125622.423629135</v>
      </c>
      <c r="N109" s="257">
        <f t="shared" si="83"/>
        <v>27193431.171833493</v>
      </c>
      <c r="O109" s="257">
        <f t="shared" si="84"/>
        <v>28870662.503600005</v>
      </c>
      <c r="P109" s="257">
        <f t="shared" si="85"/>
        <v>30651341.793900453</v>
      </c>
      <c r="Q109" s="258">
        <f t="shared" si="86"/>
        <v>28870662.503600005</v>
      </c>
      <c r="R109" s="257">
        <f t="shared" si="86"/>
        <v>30651341.793900453</v>
      </c>
      <c r="S109" s="257">
        <f t="shared" si="87"/>
        <v>32541849.486459062</v>
      </c>
      <c r="T109" s="257"/>
      <c r="U109" s="257">
        <f t="shared" si="88"/>
        <v>2171306018.1266222</v>
      </c>
      <c r="V109" s="257">
        <f t="shared" si="89"/>
        <v>2447408805.4650145</v>
      </c>
      <c r="W109" s="257">
        <f t="shared" si="90"/>
        <v>2598359625.3240004</v>
      </c>
      <c r="X109" s="258">
        <f t="shared" si="91"/>
        <v>2758620761.4510407</v>
      </c>
      <c r="Y109" s="258">
        <f t="shared" si="92"/>
        <v>2598359625.3240004</v>
      </c>
      <c r="Z109" s="257">
        <f t="shared" si="93"/>
        <v>2758620761.4510407</v>
      </c>
      <c r="AA109" s="257">
        <f t="shared" si="102"/>
        <v>2928766453.7813153</v>
      </c>
      <c r="AB109" s="257"/>
      <c r="AC109" s="32" t="str">
        <f t="shared" si="94"/>
        <v>BERTAHAP</v>
      </c>
      <c r="AD109" s="259">
        <f t="shared" si="95"/>
        <v>0</v>
      </c>
      <c r="AE109" s="260">
        <v>2</v>
      </c>
      <c r="AF109" s="261"/>
      <c r="AG109" s="257" t="e">
        <f>IF(AF109&gt;#REF!,"LB","KR")</f>
        <v>#REF!</v>
      </c>
      <c r="AH109" s="261">
        <f t="shared" si="55"/>
        <v>2388437000</v>
      </c>
      <c r="AI109" s="261">
        <f t="shared" si="55"/>
        <v>2692150000</v>
      </c>
      <c r="AJ109" s="261">
        <f t="shared" si="55"/>
        <v>2858196000</v>
      </c>
      <c r="AK109" s="262">
        <f t="shared" si="54"/>
        <v>3034483000</v>
      </c>
      <c r="AL109" s="262">
        <f t="shared" si="54"/>
        <v>2858196000</v>
      </c>
      <c r="AM109" s="261">
        <f t="shared" si="54"/>
        <v>3034483000</v>
      </c>
      <c r="AN109" s="261">
        <f t="shared" si="54"/>
        <v>3221644000</v>
      </c>
      <c r="AO109" s="15"/>
      <c r="AP109" s="15"/>
      <c r="AQ109" s="264">
        <f t="shared" si="96"/>
        <v>-1534411.2613999955</v>
      </c>
      <c r="AR109" s="297"/>
      <c r="AS109" s="266"/>
      <c r="AT109" s="266"/>
      <c r="AU109" s="266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268"/>
      <c r="BT109" s="269"/>
      <c r="BU109" s="269" t="str">
        <f>F129</f>
        <v>2BR-17</v>
      </c>
      <c r="BV109" s="270">
        <f>D129</f>
        <v>17</v>
      </c>
      <c r="BW109" s="271">
        <f t="shared" si="105"/>
        <v>85</v>
      </c>
      <c r="BX109" s="271">
        <f t="shared" si="105"/>
        <v>74</v>
      </c>
      <c r="BY109" s="272">
        <f>O129</f>
        <v>29156510.647200003</v>
      </c>
      <c r="BZ109" s="272">
        <f t="shared" si="106"/>
        <v>1983270000</v>
      </c>
      <c r="CA109" s="272">
        <f t="shared" si="106"/>
        <v>2235462000</v>
      </c>
      <c r="CB109" s="272">
        <f t="shared" si="106"/>
        <v>2373340000</v>
      </c>
      <c r="CC109" s="272">
        <f t="shared" si="106"/>
        <v>2519723000</v>
      </c>
      <c r="CD109" s="272">
        <f>AN129</f>
        <v>2675134000</v>
      </c>
      <c r="CE109" s="15"/>
      <c r="CF109" s="42">
        <f t="shared" si="104"/>
        <v>3029688000</v>
      </c>
      <c r="CG109" s="187">
        <f t="shared" si="104"/>
        <v>3216552000</v>
      </c>
      <c r="CH109" s="43">
        <f t="shared" si="97"/>
        <v>45445320</v>
      </c>
      <c r="CI109" s="43">
        <f t="shared" si="98"/>
        <v>32165520</v>
      </c>
      <c r="CJ109" s="240">
        <f t="shared" si="99"/>
        <v>71454900</v>
      </c>
      <c r="CK109" s="273">
        <f t="shared" si="100"/>
        <v>63218395.833333336</v>
      </c>
    </row>
    <row r="110" spans="1:89">
      <c r="A110" s="3">
        <f t="shared" si="101"/>
        <v>71</v>
      </c>
      <c r="B110" s="522">
        <v>7</v>
      </c>
      <c r="C110" s="250" t="s">
        <v>151</v>
      </c>
      <c r="D110" s="285">
        <v>15</v>
      </c>
      <c r="E110" s="252"/>
      <c r="F110" s="40" t="s">
        <v>64</v>
      </c>
      <c r="G110" s="253">
        <f t="shared" si="76"/>
        <v>101</v>
      </c>
      <c r="H110" s="253">
        <f t="shared" si="77"/>
        <v>90</v>
      </c>
      <c r="I110" s="254">
        <f t="shared" si="78"/>
        <v>26966806</v>
      </c>
      <c r="J110" s="254">
        <f t="shared" si="79"/>
        <v>1</v>
      </c>
      <c r="K110" s="255">
        <f t="shared" si="80"/>
        <v>1.06</v>
      </c>
      <c r="L110" s="305">
        <f t="shared" si="81"/>
        <v>1.01</v>
      </c>
      <c r="M110" s="257">
        <f t="shared" si="82"/>
        <v>24125622.423629135</v>
      </c>
      <c r="N110" s="257">
        <f t="shared" si="83"/>
        <v>27193431.171833493</v>
      </c>
      <c r="O110" s="257">
        <f t="shared" si="84"/>
        <v>28870662.503600005</v>
      </c>
      <c r="P110" s="257">
        <f t="shared" si="85"/>
        <v>30651341.793900453</v>
      </c>
      <c r="Q110" s="258">
        <f t="shared" si="86"/>
        <v>28870662.503600005</v>
      </c>
      <c r="R110" s="257">
        <f t="shared" si="86"/>
        <v>30651341.793900453</v>
      </c>
      <c r="S110" s="257">
        <f t="shared" si="87"/>
        <v>32541849.486459062</v>
      </c>
      <c r="T110" s="257"/>
      <c r="U110" s="257">
        <f t="shared" si="88"/>
        <v>2171306018.1266222</v>
      </c>
      <c r="V110" s="257">
        <f t="shared" si="89"/>
        <v>2447408805.4650145</v>
      </c>
      <c r="W110" s="257">
        <f t="shared" si="90"/>
        <v>2598359625.3240004</v>
      </c>
      <c r="X110" s="258">
        <f t="shared" si="91"/>
        <v>2758620761.4510407</v>
      </c>
      <c r="Y110" s="258">
        <f t="shared" si="92"/>
        <v>2598359625.3240004</v>
      </c>
      <c r="Z110" s="257">
        <f t="shared" si="93"/>
        <v>2758620761.4510407</v>
      </c>
      <c r="AA110" s="257">
        <f t="shared" si="102"/>
        <v>2928766453.7813153</v>
      </c>
      <c r="AB110" s="257"/>
      <c r="AC110" s="32" t="str">
        <f t="shared" si="94"/>
        <v>BERTAHAP</v>
      </c>
      <c r="AD110" s="259">
        <f t="shared" si="95"/>
        <v>0</v>
      </c>
      <c r="AE110" s="260">
        <v>2</v>
      </c>
      <c r="AF110" s="261"/>
      <c r="AG110" s="257" t="e">
        <f>IF(AF110&gt;#REF!,"LB","KR")</f>
        <v>#REF!</v>
      </c>
      <c r="AH110" s="261">
        <f t="shared" si="55"/>
        <v>2388437000</v>
      </c>
      <c r="AI110" s="261">
        <f t="shared" si="55"/>
        <v>2692150000</v>
      </c>
      <c r="AJ110" s="261">
        <f t="shared" si="55"/>
        <v>2858196000</v>
      </c>
      <c r="AK110" s="262">
        <f t="shared" si="54"/>
        <v>3034483000</v>
      </c>
      <c r="AL110" s="262">
        <f t="shared" si="54"/>
        <v>2858196000</v>
      </c>
      <c r="AM110" s="261">
        <f t="shared" si="54"/>
        <v>3034483000</v>
      </c>
      <c r="AN110" s="261">
        <f t="shared" si="54"/>
        <v>3221644000</v>
      </c>
      <c r="AO110" s="15"/>
      <c r="AP110" s="15"/>
      <c r="AQ110" s="264">
        <f t="shared" si="96"/>
        <v>-1534411.2613999955</v>
      </c>
      <c r="AR110" s="297"/>
      <c r="AS110" s="266"/>
      <c r="AT110" s="266"/>
      <c r="AU110" s="266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268"/>
      <c r="BT110" s="296"/>
      <c r="BU110" s="269" t="str">
        <f>F130</f>
        <v>3BR-19</v>
      </c>
      <c r="BV110" s="270">
        <f>D130</f>
        <v>19</v>
      </c>
      <c r="BW110" s="271">
        <f t="shared" si="105"/>
        <v>138</v>
      </c>
      <c r="BX110" s="271">
        <f t="shared" si="105"/>
        <v>120</v>
      </c>
      <c r="BY110" s="272">
        <f>O130</f>
        <v>29156510.647200003</v>
      </c>
      <c r="BZ110" s="272">
        <f t="shared" si="106"/>
        <v>3216113000</v>
      </c>
      <c r="CA110" s="272">
        <f t="shared" si="106"/>
        <v>3625073000</v>
      </c>
      <c r="CB110" s="272">
        <f t="shared" si="106"/>
        <v>3848660000</v>
      </c>
      <c r="CC110" s="272">
        <f t="shared" si="106"/>
        <v>4086037000</v>
      </c>
      <c r="CD110" s="272">
        <f>AN130</f>
        <v>4338055000</v>
      </c>
      <c r="CE110" s="15"/>
      <c r="CF110" s="42">
        <f t="shared" si="104"/>
        <v>3029688000</v>
      </c>
      <c r="CG110" s="187">
        <f t="shared" si="104"/>
        <v>3216552000</v>
      </c>
      <c r="CH110" s="43">
        <f t="shared" si="97"/>
        <v>45445320</v>
      </c>
      <c r="CI110" s="43">
        <f t="shared" si="98"/>
        <v>32165520</v>
      </c>
      <c r="CJ110" s="240">
        <f t="shared" si="99"/>
        <v>71454900</v>
      </c>
      <c r="CK110" s="273">
        <f t="shared" si="100"/>
        <v>63218395.833333336</v>
      </c>
    </row>
    <row r="111" spans="1:89">
      <c r="A111" s="3">
        <f t="shared" si="101"/>
        <v>72</v>
      </c>
      <c r="B111" s="522">
        <v>8</v>
      </c>
      <c r="C111" s="250" t="s">
        <v>151</v>
      </c>
      <c r="D111" s="285">
        <v>17</v>
      </c>
      <c r="E111" s="252"/>
      <c r="F111" s="40" t="s">
        <v>67</v>
      </c>
      <c r="G111" s="253">
        <f t="shared" si="76"/>
        <v>85</v>
      </c>
      <c r="H111" s="253">
        <f t="shared" si="77"/>
        <v>74</v>
      </c>
      <c r="I111" s="254">
        <f t="shared" si="78"/>
        <v>26966806</v>
      </c>
      <c r="J111" s="254">
        <f t="shared" si="79"/>
        <v>1</v>
      </c>
      <c r="K111" s="255">
        <f t="shared" si="80"/>
        <v>1.06</v>
      </c>
      <c r="L111" s="305">
        <f t="shared" si="81"/>
        <v>1.01</v>
      </c>
      <c r="M111" s="257">
        <f t="shared" si="82"/>
        <v>24125622.423629135</v>
      </c>
      <c r="N111" s="257">
        <f t="shared" si="83"/>
        <v>27193431.171833493</v>
      </c>
      <c r="O111" s="257">
        <f t="shared" si="84"/>
        <v>28870662.503600005</v>
      </c>
      <c r="P111" s="257">
        <f t="shared" si="85"/>
        <v>30651341.793900453</v>
      </c>
      <c r="Q111" s="258">
        <f t="shared" si="86"/>
        <v>28870662.503600005</v>
      </c>
      <c r="R111" s="257">
        <f t="shared" si="86"/>
        <v>30651341.793900453</v>
      </c>
      <c r="S111" s="257">
        <f t="shared" si="87"/>
        <v>32541849.486459062</v>
      </c>
      <c r="T111" s="257"/>
      <c r="U111" s="257">
        <f t="shared" si="88"/>
        <v>1785296059.348556</v>
      </c>
      <c r="V111" s="257">
        <f t="shared" si="89"/>
        <v>2012313906.7156785</v>
      </c>
      <c r="W111" s="257">
        <f t="shared" si="90"/>
        <v>2136429025.2664003</v>
      </c>
      <c r="X111" s="258">
        <f t="shared" si="91"/>
        <v>2268199292.7486334</v>
      </c>
      <c r="Y111" s="258">
        <f t="shared" si="92"/>
        <v>2136429025.2664003</v>
      </c>
      <c r="Z111" s="257">
        <f t="shared" si="93"/>
        <v>2268199292.7486334</v>
      </c>
      <c r="AA111" s="257">
        <f t="shared" si="102"/>
        <v>2408096861.9979706</v>
      </c>
      <c r="AB111" s="257"/>
      <c r="AC111" s="32" t="str">
        <f t="shared" si="94"/>
        <v>BERTAHAP</v>
      </c>
      <c r="AD111" s="259">
        <f t="shared" si="95"/>
        <v>0</v>
      </c>
      <c r="AE111" s="260">
        <v>2</v>
      </c>
      <c r="AF111" s="261"/>
      <c r="AG111" s="257" t="e">
        <f>IF(AF111&gt;#REF!,"LB","KR")</f>
        <v>#REF!</v>
      </c>
      <c r="AH111" s="261">
        <f t="shared" si="55"/>
        <v>1963826000</v>
      </c>
      <c r="AI111" s="261">
        <f t="shared" si="55"/>
        <v>2213546000</v>
      </c>
      <c r="AJ111" s="261">
        <f t="shared" si="55"/>
        <v>2350072000</v>
      </c>
      <c r="AK111" s="262">
        <f t="shared" si="54"/>
        <v>2495020000</v>
      </c>
      <c r="AL111" s="262">
        <f t="shared" si="54"/>
        <v>2350072000</v>
      </c>
      <c r="AM111" s="261">
        <f t="shared" si="54"/>
        <v>2495020000</v>
      </c>
      <c r="AN111" s="261">
        <f t="shared" si="54"/>
        <v>2648907000</v>
      </c>
      <c r="AO111" s="15"/>
      <c r="AP111" s="15"/>
      <c r="AQ111" s="264">
        <f t="shared" si="96"/>
        <v>-1534411.2613999955</v>
      </c>
      <c r="AR111" s="297"/>
      <c r="AS111" s="266"/>
      <c r="AT111" s="266"/>
      <c r="AU111" s="266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268">
        <v>21</v>
      </c>
      <c r="BT111" s="296" t="s">
        <v>55</v>
      </c>
      <c r="BU111" s="269" t="str">
        <f t="shared" ref="BU111:BU117" si="107">F149</f>
        <v>2BR-3</v>
      </c>
      <c r="BV111" s="270" t="str">
        <f t="shared" ref="BV111:BV117" si="108">D149</f>
        <v>03</v>
      </c>
      <c r="BW111" s="271">
        <f t="shared" ref="BW111:BX117" si="109">G149</f>
        <v>85</v>
      </c>
      <c r="BX111" s="271">
        <f t="shared" si="109"/>
        <v>74</v>
      </c>
      <c r="BY111" s="272">
        <f t="shared" ref="BY111:BY117" si="110">O149</f>
        <v>29156510.647200003</v>
      </c>
      <c r="BZ111" s="272">
        <f t="shared" ref="BZ111:CC117" si="111">AH149</f>
        <v>1983270000</v>
      </c>
      <c r="CA111" s="272">
        <f t="shared" si="111"/>
        <v>2235462000</v>
      </c>
      <c r="CB111" s="272">
        <f t="shared" si="111"/>
        <v>2373340000</v>
      </c>
      <c r="CC111" s="272">
        <f t="shared" si="111"/>
        <v>2519723000</v>
      </c>
      <c r="CD111" s="272">
        <f t="shared" ref="CD111:CD117" si="112">AN149</f>
        <v>2675134000</v>
      </c>
      <c r="CE111" s="15">
        <v>7</v>
      </c>
      <c r="CF111" s="42">
        <f t="shared" si="104"/>
        <v>2491077000</v>
      </c>
      <c r="CG111" s="187">
        <f t="shared" si="104"/>
        <v>2644722000</v>
      </c>
      <c r="CH111" s="43">
        <f t="shared" si="97"/>
        <v>37366155</v>
      </c>
      <c r="CI111" s="43">
        <f t="shared" si="98"/>
        <v>26447220</v>
      </c>
      <c r="CJ111" s="240">
        <f t="shared" si="99"/>
        <v>58751800</v>
      </c>
      <c r="CK111" s="273">
        <f t="shared" si="100"/>
        <v>51979583.333333336</v>
      </c>
    </row>
    <row r="112" spans="1:89">
      <c r="A112" s="3">
        <f t="shared" si="101"/>
        <v>73</v>
      </c>
      <c r="B112" s="522">
        <v>9</v>
      </c>
      <c r="C112" s="250" t="s">
        <v>151</v>
      </c>
      <c r="D112" s="285">
        <v>19</v>
      </c>
      <c r="E112" s="252"/>
      <c r="F112" s="40" t="s">
        <v>78</v>
      </c>
      <c r="G112" s="253">
        <f t="shared" si="76"/>
        <v>138</v>
      </c>
      <c r="H112" s="253">
        <f t="shared" si="77"/>
        <v>120</v>
      </c>
      <c r="I112" s="254">
        <f t="shared" si="78"/>
        <v>26966806</v>
      </c>
      <c r="J112" s="254">
        <f t="shared" si="79"/>
        <v>1</v>
      </c>
      <c r="K112" s="255">
        <f t="shared" si="80"/>
        <v>1.06</v>
      </c>
      <c r="L112" s="305">
        <f t="shared" si="81"/>
        <v>1.01</v>
      </c>
      <c r="M112" s="257">
        <f t="shared" si="82"/>
        <v>24125622.423629135</v>
      </c>
      <c r="N112" s="257">
        <f t="shared" si="83"/>
        <v>27193431.171833493</v>
      </c>
      <c r="O112" s="257">
        <f t="shared" si="84"/>
        <v>28870662.503600005</v>
      </c>
      <c r="P112" s="257">
        <f t="shared" si="85"/>
        <v>30651341.793900453</v>
      </c>
      <c r="Q112" s="258">
        <f t="shared" si="86"/>
        <v>28870662.503600005</v>
      </c>
      <c r="R112" s="257">
        <f t="shared" si="86"/>
        <v>30651341.793900453</v>
      </c>
      <c r="S112" s="257">
        <f t="shared" si="87"/>
        <v>32541849.486459062</v>
      </c>
      <c r="T112" s="257"/>
      <c r="U112" s="257">
        <f t="shared" si="88"/>
        <v>2895074690.8354959</v>
      </c>
      <c r="V112" s="257">
        <f t="shared" si="89"/>
        <v>3263211740.620019</v>
      </c>
      <c r="W112" s="257">
        <f t="shared" si="90"/>
        <v>3464479500.4320006</v>
      </c>
      <c r="X112" s="258">
        <f t="shared" si="91"/>
        <v>3678161015.2680545</v>
      </c>
      <c r="Y112" s="258">
        <f t="shared" si="92"/>
        <v>3464479500.4320006</v>
      </c>
      <c r="Z112" s="257">
        <f t="shared" si="93"/>
        <v>3678161015.2680545</v>
      </c>
      <c r="AA112" s="257">
        <f t="shared" si="102"/>
        <v>3905021938.3750873</v>
      </c>
      <c r="AB112" s="257"/>
      <c r="AC112" s="32" t="str">
        <f t="shared" si="94"/>
        <v>BERTAHAP</v>
      </c>
      <c r="AD112" s="259">
        <f t="shared" si="95"/>
        <v>0</v>
      </c>
      <c r="AE112" s="260">
        <v>2</v>
      </c>
      <c r="AF112" s="261"/>
      <c r="AG112" s="257" t="e">
        <f>IF(AF112&gt;#REF!,"LB","KR")</f>
        <v>#REF!</v>
      </c>
      <c r="AH112" s="261">
        <f t="shared" si="55"/>
        <v>3184583000</v>
      </c>
      <c r="AI112" s="261">
        <f t="shared" si="55"/>
        <v>3589533000</v>
      </c>
      <c r="AJ112" s="261">
        <f t="shared" si="55"/>
        <v>3810928000</v>
      </c>
      <c r="AK112" s="262">
        <f t="shared" si="54"/>
        <v>4045978000</v>
      </c>
      <c r="AL112" s="262">
        <f t="shared" si="54"/>
        <v>3810928000</v>
      </c>
      <c r="AM112" s="261">
        <f t="shared" si="54"/>
        <v>4045978000</v>
      </c>
      <c r="AN112" s="261">
        <f t="shared" si="54"/>
        <v>4295525000</v>
      </c>
      <c r="AO112" s="15"/>
      <c r="AP112" s="15"/>
      <c r="AQ112" s="264">
        <f t="shared" si="96"/>
        <v>-1534411.2613999955</v>
      </c>
      <c r="AR112" s="297"/>
      <c r="AS112" s="266"/>
      <c r="AT112" s="266"/>
      <c r="AU112" s="266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268"/>
      <c r="BT112" s="269"/>
      <c r="BU112" s="269" t="str">
        <f t="shared" si="107"/>
        <v>2BR-5</v>
      </c>
      <c r="BV112" s="270" t="str">
        <f t="shared" si="108"/>
        <v>05</v>
      </c>
      <c r="BW112" s="271">
        <f t="shared" si="109"/>
        <v>85</v>
      </c>
      <c r="BX112" s="271">
        <f t="shared" si="109"/>
        <v>74</v>
      </c>
      <c r="BY112" s="272">
        <f t="shared" si="110"/>
        <v>29156510.647200003</v>
      </c>
      <c r="BZ112" s="272">
        <f t="shared" si="111"/>
        <v>1983270000</v>
      </c>
      <c r="CA112" s="272">
        <f t="shared" si="111"/>
        <v>2235462000</v>
      </c>
      <c r="CB112" s="272">
        <f t="shared" si="111"/>
        <v>2373340000</v>
      </c>
      <c r="CC112" s="272">
        <f t="shared" si="111"/>
        <v>2519723000</v>
      </c>
      <c r="CD112" s="272">
        <f t="shared" si="112"/>
        <v>2675134000</v>
      </c>
      <c r="CE112" s="15"/>
      <c r="CF112" s="42">
        <f t="shared" si="104"/>
        <v>4039584000</v>
      </c>
      <c r="CG112" s="187">
        <f t="shared" si="104"/>
        <v>4288737000</v>
      </c>
      <c r="CH112" s="43">
        <f t="shared" si="97"/>
        <v>60593760</v>
      </c>
      <c r="CI112" s="43">
        <f t="shared" si="98"/>
        <v>42887370</v>
      </c>
      <c r="CJ112" s="240">
        <f t="shared" si="99"/>
        <v>95273200</v>
      </c>
      <c r="CK112" s="273">
        <f t="shared" si="100"/>
        <v>84291208.333333328</v>
      </c>
    </row>
    <row r="113" spans="1:89">
      <c r="A113" s="3">
        <f t="shared" si="101"/>
        <v>74</v>
      </c>
      <c r="B113" s="522">
        <v>10</v>
      </c>
      <c r="C113" s="250" t="s">
        <v>151</v>
      </c>
      <c r="D113" s="285">
        <v>21</v>
      </c>
      <c r="E113" s="252"/>
      <c r="F113" s="40" t="s">
        <v>84</v>
      </c>
      <c r="G113" s="253">
        <f t="shared" si="76"/>
        <v>132</v>
      </c>
      <c r="H113" s="253">
        <f t="shared" si="77"/>
        <v>112</v>
      </c>
      <c r="I113" s="254">
        <f t="shared" si="78"/>
        <v>26966806</v>
      </c>
      <c r="J113" s="254">
        <f t="shared" si="79"/>
        <v>3</v>
      </c>
      <c r="K113" s="255">
        <f t="shared" si="80"/>
        <v>1.1000000000000001</v>
      </c>
      <c r="L113" s="305">
        <f t="shared" si="81"/>
        <v>1.01</v>
      </c>
      <c r="M113" s="257">
        <f t="shared" si="82"/>
        <v>25036023.269803815</v>
      </c>
      <c r="N113" s="257">
        <f t="shared" si="83"/>
        <v>28219598.385864943</v>
      </c>
      <c r="O113" s="257">
        <f t="shared" si="84"/>
        <v>29960121.466000002</v>
      </c>
      <c r="P113" s="257">
        <f t="shared" si="85"/>
        <v>31807996.201217446</v>
      </c>
      <c r="Q113" s="258">
        <f t="shared" si="86"/>
        <v>29960121.466000002</v>
      </c>
      <c r="R113" s="257">
        <f t="shared" si="86"/>
        <v>31807996.201217446</v>
      </c>
      <c r="S113" s="257">
        <f t="shared" si="87"/>
        <v>33769843.806702793</v>
      </c>
      <c r="T113" s="257"/>
      <c r="U113" s="257">
        <f t="shared" si="88"/>
        <v>2804034606.2180271</v>
      </c>
      <c r="V113" s="257">
        <f t="shared" si="89"/>
        <v>3160595019.2168736</v>
      </c>
      <c r="W113" s="257">
        <f t="shared" si="90"/>
        <v>3355533604.1920004</v>
      </c>
      <c r="X113" s="258">
        <f t="shared" si="91"/>
        <v>3562495574.5363541</v>
      </c>
      <c r="Y113" s="258">
        <f t="shared" si="92"/>
        <v>3355533604.1920004</v>
      </c>
      <c r="Z113" s="257">
        <f t="shared" si="93"/>
        <v>3562495574.5363541</v>
      </c>
      <c r="AA113" s="257">
        <f t="shared" si="102"/>
        <v>3782222506.3507128</v>
      </c>
      <c r="AB113" s="257"/>
      <c r="AC113" s="32" t="str">
        <f t="shared" si="94"/>
        <v>BERTAHAP</v>
      </c>
      <c r="AD113" s="259">
        <f t="shared" si="95"/>
        <v>0</v>
      </c>
      <c r="AE113" s="260">
        <v>2</v>
      </c>
      <c r="AF113" s="261"/>
      <c r="AG113" s="257" t="e">
        <f>IF(AF113&gt;#REF!,"LB","KR")</f>
        <v>#REF!</v>
      </c>
      <c r="AH113" s="261">
        <f t="shared" si="55"/>
        <v>3084439000</v>
      </c>
      <c r="AI113" s="261">
        <f t="shared" si="55"/>
        <v>3476655000</v>
      </c>
      <c r="AJ113" s="261">
        <f t="shared" si="55"/>
        <v>3691087000</v>
      </c>
      <c r="AK113" s="262">
        <f t="shared" si="54"/>
        <v>3918746000</v>
      </c>
      <c r="AL113" s="262">
        <f t="shared" si="54"/>
        <v>3691087000</v>
      </c>
      <c r="AM113" s="261">
        <f t="shared" si="54"/>
        <v>3918746000</v>
      </c>
      <c r="AN113" s="261">
        <f t="shared" si="54"/>
        <v>4160445000</v>
      </c>
      <c r="AO113" s="15"/>
      <c r="AP113" s="15"/>
      <c r="AQ113" s="264">
        <f t="shared" si="96"/>
        <v>-444952.29899999872</v>
      </c>
      <c r="AR113" s="297"/>
      <c r="AS113" s="266"/>
      <c r="AT113" s="266"/>
      <c r="AU113" s="266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268"/>
      <c r="BT113" s="269"/>
      <c r="BU113" s="269" t="str">
        <f t="shared" si="107"/>
        <v>2BR-7</v>
      </c>
      <c r="BV113" s="270" t="str">
        <f t="shared" si="108"/>
        <v>07</v>
      </c>
      <c r="BW113" s="271">
        <f t="shared" si="109"/>
        <v>101</v>
      </c>
      <c r="BX113" s="271">
        <f t="shared" si="109"/>
        <v>90</v>
      </c>
      <c r="BY113" s="272">
        <f t="shared" si="110"/>
        <v>29156510.647200003</v>
      </c>
      <c r="BZ113" s="272">
        <f t="shared" si="111"/>
        <v>2412085000</v>
      </c>
      <c r="CA113" s="272">
        <f t="shared" si="111"/>
        <v>2718805000</v>
      </c>
      <c r="CB113" s="272">
        <f t="shared" si="111"/>
        <v>2886495000</v>
      </c>
      <c r="CC113" s="272">
        <f t="shared" si="111"/>
        <v>3064528000</v>
      </c>
      <c r="CD113" s="272">
        <f t="shared" si="112"/>
        <v>3253541000</v>
      </c>
      <c r="CE113" s="15"/>
      <c r="CF113" s="42">
        <f t="shared" si="104"/>
        <v>3912553000</v>
      </c>
      <c r="CG113" s="187">
        <f t="shared" si="104"/>
        <v>4153871000</v>
      </c>
      <c r="CH113" s="43">
        <f t="shared" si="97"/>
        <v>58688295</v>
      </c>
      <c r="CI113" s="43">
        <f t="shared" si="98"/>
        <v>41538710</v>
      </c>
      <c r="CJ113" s="240">
        <f t="shared" si="99"/>
        <v>92277175</v>
      </c>
      <c r="CK113" s="273">
        <f t="shared" si="100"/>
        <v>81640541.666666672</v>
      </c>
    </row>
    <row r="114" spans="1:89">
      <c r="A114" s="3">
        <f t="shared" si="101"/>
        <v>75</v>
      </c>
      <c r="B114" s="522">
        <v>1</v>
      </c>
      <c r="C114" s="250" t="s">
        <v>152</v>
      </c>
      <c r="D114" s="251" t="s">
        <v>19</v>
      </c>
      <c r="E114" s="252"/>
      <c r="F114" s="40" t="s">
        <v>72</v>
      </c>
      <c r="G114" s="253">
        <f t="shared" si="76"/>
        <v>175</v>
      </c>
      <c r="H114" s="253">
        <f t="shared" si="77"/>
        <v>156</v>
      </c>
      <c r="I114" s="254">
        <f t="shared" si="78"/>
        <v>26966806</v>
      </c>
      <c r="J114" s="254">
        <f t="shared" si="79"/>
        <v>5</v>
      </c>
      <c r="K114" s="255">
        <f t="shared" si="80"/>
        <v>1.08</v>
      </c>
      <c r="L114" s="256">
        <f t="shared" ref="L114:L123" si="113">SUMIF($AN$4:$AN$22,D114,$AS$4:$AS$22)</f>
        <v>1.01</v>
      </c>
      <c r="M114" s="257">
        <f t="shared" si="82"/>
        <v>24580822.846716471</v>
      </c>
      <c r="N114" s="257">
        <f t="shared" si="83"/>
        <v>27706514.778849214</v>
      </c>
      <c r="O114" s="257">
        <f t="shared" si="84"/>
        <v>29415391.9848</v>
      </c>
      <c r="P114" s="257">
        <f t="shared" si="85"/>
        <v>31229668.997558944</v>
      </c>
      <c r="Q114" s="258">
        <f t="shared" si="86"/>
        <v>29415391.9848</v>
      </c>
      <c r="R114" s="257">
        <f t="shared" si="86"/>
        <v>31229668.997558944</v>
      </c>
      <c r="S114" s="257">
        <f t="shared" si="87"/>
        <v>33155846.646580923</v>
      </c>
      <c r="T114" s="257"/>
      <c r="U114" s="257">
        <f t="shared" si="88"/>
        <v>3834608364.0877695</v>
      </c>
      <c r="V114" s="257">
        <f t="shared" si="89"/>
        <v>4322216305.5004778</v>
      </c>
      <c r="W114" s="257">
        <f t="shared" si="90"/>
        <v>4588801149.6288004</v>
      </c>
      <c r="X114" s="258">
        <f t="shared" si="91"/>
        <v>4871828363.619195</v>
      </c>
      <c r="Y114" s="258">
        <f t="shared" si="92"/>
        <v>4588801149.6288004</v>
      </c>
      <c r="Z114" s="257">
        <f t="shared" si="93"/>
        <v>4871828363.619195</v>
      </c>
      <c r="AA114" s="257">
        <f t="shared" si="102"/>
        <v>5172312076.8666239</v>
      </c>
      <c r="AB114" s="257"/>
      <c r="AC114" s="32" t="str">
        <f t="shared" si="94"/>
        <v>BERTAHAP</v>
      </c>
      <c r="AD114" s="259">
        <f t="shared" si="95"/>
        <v>0</v>
      </c>
      <c r="AE114" s="260">
        <v>2</v>
      </c>
      <c r="AF114" s="261"/>
      <c r="AG114" s="257" t="e">
        <f>IF(AF114&gt;#REF!,"LB","KR")</f>
        <v>#REF!</v>
      </c>
      <c r="AH114" s="261">
        <f t="shared" si="55"/>
        <v>4218070000</v>
      </c>
      <c r="AI114" s="261">
        <f t="shared" si="55"/>
        <v>4754438000</v>
      </c>
      <c r="AJ114" s="261">
        <f t="shared" si="55"/>
        <v>5047682000</v>
      </c>
      <c r="AK114" s="262">
        <f t="shared" si="54"/>
        <v>5359012000</v>
      </c>
      <c r="AL114" s="262">
        <f t="shared" si="54"/>
        <v>5047682000</v>
      </c>
      <c r="AM114" s="261">
        <f t="shared" si="54"/>
        <v>5359012000</v>
      </c>
      <c r="AN114" s="261">
        <f t="shared" si="54"/>
        <v>5689544000</v>
      </c>
      <c r="AO114" s="15"/>
      <c r="AP114" s="15"/>
      <c r="AQ114" s="264">
        <f t="shared" si="96"/>
        <v>-989681.78020000085</v>
      </c>
      <c r="AR114" s="297"/>
      <c r="AS114" s="266"/>
      <c r="AT114" s="266"/>
      <c r="AU114" s="266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268"/>
      <c r="BT114" s="269"/>
      <c r="BU114" s="269" t="str">
        <f t="shared" si="107"/>
        <v>2BR-9</v>
      </c>
      <c r="BV114" s="270" t="str">
        <f t="shared" si="108"/>
        <v>09</v>
      </c>
      <c r="BW114" s="271">
        <f t="shared" si="109"/>
        <v>101</v>
      </c>
      <c r="BX114" s="271">
        <f t="shared" si="109"/>
        <v>90</v>
      </c>
      <c r="BY114" s="272">
        <f t="shared" si="110"/>
        <v>29156510.647200003</v>
      </c>
      <c r="BZ114" s="272">
        <f t="shared" si="111"/>
        <v>2412085000</v>
      </c>
      <c r="CA114" s="272">
        <f t="shared" si="111"/>
        <v>2718805000</v>
      </c>
      <c r="CB114" s="272">
        <f t="shared" si="111"/>
        <v>2886495000</v>
      </c>
      <c r="CC114" s="272">
        <f t="shared" si="111"/>
        <v>3064528000</v>
      </c>
      <c r="CD114" s="272">
        <f t="shared" si="112"/>
        <v>3253541000</v>
      </c>
      <c r="CE114" s="15"/>
      <c r="CF114" s="42">
        <f t="shared" si="104"/>
        <v>5350543000</v>
      </c>
      <c r="CG114" s="187">
        <f t="shared" si="104"/>
        <v>5680553000</v>
      </c>
      <c r="CH114" s="43">
        <f t="shared" si="97"/>
        <v>80258145</v>
      </c>
      <c r="CI114" s="43">
        <f t="shared" si="98"/>
        <v>56805530</v>
      </c>
      <c r="CJ114" s="240">
        <f t="shared" si="99"/>
        <v>126192050</v>
      </c>
      <c r="CK114" s="273">
        <f t="shared" si="100"/>
        <v>111646083.33333333</v>
      </c>
    </row>
    <row r="115" spans="1:89">
      <c r="A115" s="3">
        <f t="shared" si="101"/>
        <v>76</v>
      </c>
      <c r="B115" s="522">
        <v>2</v>
      </c>
      <c r="C115" s="250" t="s">
        <v>152</v>
      </c>
      <c r="D115" s="251" t="s">
        <v>29</v>
      </c>
      <c r="E115" s="252"/>
      <c r="F115" s="40" t="s">
        <v>74</v>
      </c>
      <c r="G115" s="253">
        <f t="shared" si="76"/>
        <v>85</v>
      </c>
      <c r="H115" s="253">
        <f t="shared" si="77"/>
        <v>74</v>
      </c>
      <c r="I115" s="254">
        <f t="shared" si="78"/>
        <v>26966806</v>
      </c>
      <c r="J115" s="254">
        <f t="shared" si="79"/>
        <v>1</v>
      </c>
      <c r="K115" s="255">
        <f t="shared" si="80"/>
        <v>1.06</v>
      </c>
      <c r="L115" s="256">
        <f t="shared" si="113"/>
        <v>1.01</v>
      </c>
      <c r="M115" s="257">
        <f t="shared" si="82"/>
        <v>24125622.423629135</v>
      </c>
      <c r="N115" s="257">
        <f t="shared" si="83"/>
        <v>27193431.171833493</v>
      </c>
      <c r="O115" s="257">
        <f t="shared" si="84"/>
        <v>28870662.503600005</v>
      </c>
      <c r="P115" s="257">
        <f t="shared" si="85"/>
        <v>30651341.793900453</v>
      </c>
      <c r="Q115" s="258">
        <f t="shared" si="86"/>
        <v>28870662.503600005</v>
      </c>
      <c r="R115" s="257">
        <f t="shared" si="86"/>
        <v>30651341.793900453</v>
      </c>
      <c r="S115" s="257">
        <f t="shared" si="87"/>
        <v>32541849.486459062</v>
      </c>
      <c r="T115" s="257"/>
      <c r="U115" s="257">
        <f t="shared" si="88"/>
        <v>1785296059.348556</v>
      </c>
      <c r="V115" s="257">
        <f t="shared" si="89"/>
        <v>2012313906.7156785</v>
      </c>
      <c r="W115" s="257">
        <f t="shared" si="90"/>
        <v>2136429025.2664003</v>
      </c>
      <c r="X115" s="258">
        <f t="shared" si="91"/>
        <v>2268199292.7486334</v>
      </c>
      <c r="Y115" s="258">
        <f t="shared" si="92"/>
        <v>2136429025.2664003</v>
      </c>
      <c r="Z115" s="257">
        <f t="shared" si="93"/>
        <v>2268199292.7486334</v>
      </c>
      <c r="AA115" s="257">
        <f t="shared" si="102"/>
        <v>2408096861.9979706</v>
      </c>
      <c r="AB115" s="257"/>
      <c r="AC115" s="32" t="str">
        <f t="shared" si="94"/>
        <v>BERTAHAP</v>
      </c>
      <c r="AD115" s="259">
        <f t="shared" si="95"/>
        <v>0</v>
      </c>
      <c r="AE115" s="260">
        <v>2</v>
      </c>
      <c r="AF115" s="261"/>
      <c r="AG115" s="257" t="e">
        <f>IF(AF115&gt;#REF!,"LB","KR")</f>
        <v>#REF!</v>
      </c>
      <c r="AH115" s="261">
        <f t="shared" si="55"/>
        <v>1963826000</v>
      </c>
      <c r="AI115" s="261">
        <f t="shared" si="55"/>
        <v>2213546000</v>
      </c>
      <c r="AJ115" s="261">
        <f t="shared" si="55"/>
        <v>2350072000</v>
      </c>
      <c r="AK115" s="262">
        <f t="shared" si="54"/>
        <v>2495020000</v>
      </c>
      <c r="AL115" s="262">
        <f t="shared" si="54"/>
        <v>2350072000</v>
      </c>
      <c r="AM115" s="261">
        <f t="shared" si="54"/>
        <v>2495020000</v>
      </c>
      <c r="AN115" s="261">
        <f t="shared" si="54"/>
        <v>2648907000</v>
      </c>
      <c r="AO115" s="15"/>
      <c r="AP115" s="15"/>
      <c r="AQ115" s="264">
        <f t="shared" si="96"/>
        <v>-1534411.2613999955</v>
      </c>
      <c r="AR115" s="297"/>
      <c r="AS115" s="266"/>
      <c r="AT115" s="266"/>
      <c r="AU115" s="266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268"/>
      <c r="BT115" s="296"/>
      <c r="BU115" s="269" t="str">
        <f t="shared" si="107"/>
        <v>2BR-11</v>
      </c>
      <c r="BV115" s="270">
        <f t="shared" si="108"/>
        <v>11</v>
      </c>
      <c r="BW115" s="271">
        <f t="shared" si="109"/>
        <v>101</v>
      </c>
      <c r="BX115" s="271">
        <f t="shared" si="109"/>
        <v>90</v>
      </c>
      <c r="BY115" s="272">
        <f t="shared" si="110"/>
        <v>29156510.647200003</v>
      </c>
      <c r="BZ115" s="272">
        <f t="shared" si="111"/>
        <v>2412085000</v>
      </c>
      <c r="CA115" s="272">
        <f t="shared" si="111"/>
        <v>2718805000</v>
      </c>
      <c r="CB115" s="272">
        <f t="shared" si="111"/>
        <v>2886495000</v>
      </c>
      <c r="CC115" s="272">
        <f t="shared" si="111"/>
        <v>3064528000</v>
      </c>
      <c r="CD115" s="272">
        <f t="shared" si="112"/>
        <v>3253541000</v>
      </c>
      <c r="CE115" s="15"/>
      <c r="CF115" s="42">
        <f t="shared" si="104"/>
        <v>2491077000</v>
      </c>
      <c r="CG115" s="187">
        <f t="shared" si="104"/>
        <v>2644722000</v>
      </c>
      <c r="CH115" s="43">
        <f t="shared" si="97"/>
        <v>37366155</v>
      </c>
      <c r="CI115" s="43">
        <f t="shared" si="98"/>
        <v>26447220</v>
      </c>
      <c r="CJ115" s="240">
        <f t="shared" si="99"/>
        <v>58751800</v>
      </c>
      <c r="CK115" s="273">
        <f t="shared" si="100"/>
        <v>51979583.333333336</v>
      </c>
    </row>
    <row r="116" spans="1:89">
      <c r="A116" s="3">
        <f t="shared" si="101"/>
        <v>77</v>
      </c>
      <c r="B116" s="522">
        <v>3</v>
      </c>
      <c r="C116" s="250" t="s">
        <v>152</v>
      </c>
      <c r="D116" s="251" t="s">
        <v>32</v>
      </c>
      <c r="E116" s="252"/>
      <c r="F116" s="40" t="s">
        <v>56</v>
      </c>
      <c r="G116" s="253">
        <f t="shared" si="76"/>
        <v>85</v>
      </c>
      <c r="H116" s="253">
        <f t="shared" si="77"/>
        <v>74</v>
      </c>
      <c r="I116" s="254">
        <f t="shared" si="78"/>
        <v>26966806</v>
      </c>
      <c r="J116" s="254">
        <f t="shared" si="79"/>
        <v>1</v>
      </c>
      <c r="K116" s="255">
        <f t="shared" si="80"/>
        <v>1.06</v>
      </c>
      <c r="L116" s="256">
        <f t="shared" si="113"/>
        <v>1.01</v>
      </c>
      <c r="M116" s="257">
        <f t="shared" si="82"/>
        <v>24125622.423629135</v>
      </c>
      <c r="N116" s="257">
        <f t="shared" si="83"/>
        <v>27193431.171833493</v>
      </c>
      <c r="O116" s="257">
        <f t="shared" si="84"/>
        <v>28870662.503600005</v>
      </c>
      <c r="P116" s="257">
        <f t="shared" si="85"/>
        <v>30651341.793900453</v>
      </c>
      <c r="Q116" s="258">
        <f t="shared" si="86"/>
        <v>28870662.503600005</v>
      </c>
      <c r="R116" s="257">
        <f t="shared" si="86"/>
        <v>30651341.793900453</v>
      </c>
      <c r="S116" s="257">
        <f t="shared" si="87"/>
        <v>32541849.486459062</v>
      </c>
      <c r="T116" s="257"/>
      <c r="U116" s="257">
        <f t="shared" si="88"/>
        <v>1785296059.348556</v>
      </c>
      <c r="V116" s="257">
        <f t="shared" si="89"/>
        <v>2012313906.7156785</v>
      </c>
      <c r="W116" s="257">
        <f t="shared" si="90"/>
        <v>2136429025.2664003</v>
      </c>
      <c r="X116" s="258">
        <f t="shared" si="91"/>
        <v>2268199292.7486334</v>
      </c>
      <c r="Y116" s="258">
        <f t="shared" si="92"/>
        <v>2136429025.2664003</v>
      </c>
      <c r="Z116" s="257">
        <f t="shared" si="93"/>
        <v>2268199292.7486334</v>
      </c>
      <c r="AA116" s="257">
        <f t="shared" si="102"/>
        <v>2408096861.9979706</v>
      </c>
      <c r="AB116" s="257"/>
      <c r="AC116" s="32" t="str">
        <f t="shared" si="94"/>
        <v>BERTAHAP</v>
      </c>
      <c r="AD116" s="259">
        <f t="shared" si="95"/>
        <v>0</v>
      </c>
      <c r="AE116" s="260">
        <v>2</v>
      </c>
      <c r="AF116" s="261"/>
      <c r="AG116" s="257" t="e">
        <f>IF(AF116&gt;#REF!,"LB","KR")</f>
        <v>#REF!</v>
      </c>
      <c r="AH116" s="261">
        <f t="shared" si="55"/>
        <v>1963826000</v>
      </c>
      <c r="AI116" s="261">
        <f t="shared" si="55"/>
        <v>2213546000</v>
      </c>
      <c r="AJ116" s="261">
        <f t="shared" si="55"/>
        <v>2350072000</v>
      </c>
      <c r="AK116" s="262">
        <f t="shared" si="54"/>
        <v>2495020000</v>
      </c>
      <c r="AL116" s="262">
        <f t="shared" si="54"/>
        <v>2350072000</v>
      </c>
      <c r="AM116" s="261">
        <f t="shared" si="54"/>
        <v>2495020000</v>
      </c>
      <c r="AN116" s="261">
        <f t="shared" si="54"/>
        <v>2648907000</v>
      </c>
      <c r="AO116" s="15"/>
      <c r="AP116" s="15"/>
      <c r="AQ116" s="264">
        <f t="shared" si="96"/>
        <v>-1534411.2613999955</v>
      </c>
      <c r="AR116" s="297"/>
      <c r="AS116" s="266"/>
      <c r="AT116" s="266"/>
      <c r="AU116" s="266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268"/>
      <c r="BT116" s="269"/>
      <c r="BU116" s="269" t="str">
        <f t="shared" si="107"/>
        <v>2BR-15</v>
      </c>
      <c r="BV116" s="270">
        <f t="shared" si="108"/>
        <v>15</v>
      </c>
      <c r="BW116" s="271">
        <f t="shared" si="109"/>
        <v>101</v>
      </c>
      <c r="BX116" s="271">
        <f t="shared" si="109"/>
        <v>90</v>
      </c>
      <c r="BY116" s="272">
        <f t="shared" si="110"/>
        <v>29156510.647200003</v>
      </c>
      <c r="BZ116" s="272">
        <f t="shared" si="111"/>
        <v>2412085000</v>
      </c>
      <c r="CA116" s="272">
        <f t="shared" si="111"/>
        <v>2718805000</v>
      </c>
      <c r="CB116" s="272">
        <f t="shared" si="111"/>
        <v>2886495000</v>
      </c>
      <c r="CC116" s="272">
        <f t="shared" si="111"/>
        <v>3064528000</v>
      </c>
      <c r="CD116" s="272">
        <f t="shared" si="112"/>
        <v>3253541000</v>
      </c>
      <c r="CE116" s="15"/>
      <c r="CF116" s="42">
        <f t="shared" si="104"/>
        <v>2491077000</v>
      </c>
      <c r="CG116" s="187">
        <f t="shared" si="104"/>
        <v>2644722000</v>
      </c>
      <c r="CH116" s="43">
        <f t="shared" si="97"/>
        <v>37366155</v>
      </c>
      <c r="CI116" s="43">
        <f t="shared" si="98"/>
        <v>26447220</v>
      </c>
      <c r="CJ116" s="240">
        <f t="shared" si="99"/>
        <v>58751800</v>
      </c>
      <c r="CK116" s="273">
        <f t="shared" si="100"/>
        <v>51979583.333333336</v>
      </c>
    </row>
    <row r="117" spans="1:89">
      <c r="A117" s="3">
        <f t="shared" si="101"/>
        <v>78</v>
      </c>
      <c r="B117" s="522">
        <v>4</v>
      </c>
      <c r="C117" s="250" t="s">
        <v>152</v>
      </c>
      <c r="D117" s="251" t="s">
        <v>38</v>
      </c>
      <c r="E117" s="252"/>
      <c r="F117" s="40" t="s">
        <v>58</v>
      </c>
      <c r="G117" s="253">
        <f t="shared" si="76"/>
        <v>101</v>
      </c>
      <c r="H117" s="253">
        <f t="shared" si="77"/>
        <v>90</v>
      </c>
      <c r="I117" s="254">
        <f t="shared" si="78"/>
        <v>26966806</v>
      </c>
      <c r="J117" s="254">
        <f t="shared" si="79"/>
        <v>1</v>
      </c>
      <c r="K117" s="255">
        <f t="shared" si="80"/>
        <v>1.06</v>
      </c>
      <c r="L117" s="256">
        <f t="shared" si="113"/>
        <v>1.01</v>
      </c>
      <c r="M117" s="257">
        <f t="shared" si="82"/>
        <v>24125622.423629135</v>
      </c>
      <c r="N117" s="257">
        <f t="shared" si="83"/>
        <v>27193431.171833493</v>
      </c>
      <c r="O117" s="257">
        <f t="shared" si="84"/>
        <v>28870662.503600005</v>
      </c>
      <c r="P117" s="257">
        <f t="shared" si="85"/>
        <v>30651341.793900453</v>
      </c>
      <c r="Q117" s="258">
        <f t="shared" si="86"/>
        <v>28870662.503600005</v>
      </c>
      <c r="R117" s="257">
        <f t="shared" si="86"/>
        <v>30651341.793900453</v>
      </c>
      <c r="S117" s="257">
        <f t="shared" si="87"/>
        <v>32541849.486459062</v>
      </c>
      <c r="T117" s="257"/>
      <c r="U117" s="257">
        <f t="shared" si="88"/>
        <v>2171306018.1266222</v>
      </c>
      <c r="V117" s="257">
        <f t="shared" si="89"/>
        <v>2447408805.4650145</v>
      </c>
      <c r="W117" s="257">
        <f t="shared" si="90"/>
        <v>2598359625.3240004</v>
      </c>
      <c r="X117" s="258">
        <f t="shared" si="91"/>
        <v>2758620761.4510407</v>
      </c>
      <c r="Y117" s="258">
        <f t="shared" si="92"/>
        <v>2598359625.3240004</v>
      </c>
      <c r="Z117" s="257">
        <f t="shared" si="93"/>
        <v>2758620761.4510407</v>
      </c>
      <c r="AA117" s="257">
        <f t="shared" si="102"/>
        <v>2928766453.7813153</v>
      </c>
      <c r="AB117" s="257"/>
      <c r="AC117" s="32" t="str">
        <f t="shared" si="94"/>
        <v>BERTAHAP</v>
      </c>
      <c r="AD117" s="259">
        <f t="shared" si="95"/>
        <v>0</v>
      </c>
      <c r="AE117" s="260">
        <v>2</v>
      </c>
      <c r="AF117" s="261"/>
      <c r="AG117" s="257" t="e">
        <f>IF(AF117&gt;#REF!,"LB","KR")</f>
        <v>#REF!</v>
      </c>
      <c r="AH117" s="261">
        <f t="shared" si="55"/>
        <v>2388437000</v>
      </c>
      <c r="AI117" s="261">
        <f t="shared" si="55"/>
        <v>2692150000</v>
      </c>
      <c r="AJ117" s="261">
        <f t="shared" si="55"/>
        <v>2858196000</v>
      </c>
      <c r="AK117" s="262">
        <f t="shared" si="54"/>
        <v>3034483000</v>
      </c>
      <c r="AL117" s="262">
        <f t="shared" si="54"/>
        <v>2858196000</v>
      </c>
      <c r="AM117" s="261">
        <f t="shared" si="54"/>
        <v>3034483000</v>
      </c>
      <c r="AN117" s="261">
        <f t="shared" si="54"/>
        <v>3221644000</v>
      </c>
      <c r="AO117" s="15"/>
      <c r="AP117" s="15"/>
      <c r="AQ117" s="264">
        <f t="shared" si="96"/>
        <v>-1534411.2613999955</v>
      </c>
      <c r="AR117" s="297"/>
      <c r="AS117" s="266"/>
      <c r="AT117" s="266"/>
      <c r="AU117" s="266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268"/>
      <c r="BT117" s="296"/>
      <c r="BU117" s="269" t="str">
        <f t="shared" si="107"/>
        <v>2BR-17</v>
      </c>
      <c r="BV117" s="270">
        <f t="shared" si="108"/>
        <v>17</v>
      </c>
      <c r="BW117" s="271">
        <f t="shared" si="109"/>
        <v>85</v>
      </c>
      <c r="BX117" s="271">
        <f t="shared" si="109"/>
        <v>74</v>
      </c>
      <c r="BY117" s="272">
        <f t="shared" si="110"/>
        <v>29156510.647200003</v>
      </c>
      <c r="BZ117" s="272">
        <f t="shared" si="111"/>
        <v>1983270000</v>
      </c>
      <c r="CA117" s="272">
        <f t="shared" si="111"/>
        <v>2235462000</v>
      </c>
      <c r="CB117" s="272">
        <f t="shared" si="111"/>
        <v>2373340000</v>
      </c>
      <c r="CC117" s="272">
        <f t="shared" si="111"/>
        <v>2519723000</v>
      </c>
      <c r="CD117" s="272">
        <f t="shared" si="112"/>
        <v>2675134000</v>
      </c>
      <c r="CE117" s="15"/>
      <c r="CF117" s="42">
        <f t="shared" si="104"/>
        <v>3029688000</v>
      </c>
      <c r="CG117" s="187">
        <f t="shared" si="104"/>
        <v>3216552000</v>
      </c>
      <c r="CH117" s="43">
        <f t="shared" si="97"/>
        <v>45445320</v>
      </c>
      <c r="CI117" s="43">
        <f t="shared" si="98"/>
        <v>32165520</v>
      </c>
      <c r="CJ117" s="240">
        <f t="shared" si="99"/>
        <v>71454900</v>
      </c>
      <c r="CK117" s="273">
        <f t="shared" si="100"/>
        <v>63218395.833333336</v>
      </c>
    </row>
    <row r="118" spans="1:89">
      <c r="A118" s="3">
        <f t="shared" si="101"/>
        <v>79</v>
      </c>
      <c r="B118" s="522">
        <v>5</v>
      </c>
      <c r="C118" s="250" t="s">
        <v>152</v>
      </c>
      <c r="D118" s="251" t="s">
        <v>44</v>
      </c>
      <c r="E118" s="252"/>
      <c r="F118" s="40" t="s">
        <v>60</v>
      </c>
      <c r="G118" s="253">
        <f t="shared" si="76"/>
        <v>101</v>
      </c>
      <c r="H118" s="253">
        <f t="shared" si="77"/>
        <v>90</v>
      </c>
      <c r="I118" s="254">
        <f t="shared" si="78"/>
        <v>26966806</v>
      </c>
      <c r="J118" s="254">
        <f t="shared" si="79"/>
        <v>1</v>
      </c>
      <c r="K118" s="255">
        <f t="shared" si="80"/>
        <v>1.06</v>
      </c>
      <c r="L118" s="256">
        <f t="shared" si="113"/>
        <v>1.01</v>
      </c>
      <c r="M118" s="257">
        <f t="shared" si="82"/>
        <v>24125622.423629135</v>
      </c>
      <c r="N118" s="257">
        <f t="shared" si="83"/>
        <v>27193431.171833493</v>
      </c>
      <c r="O118" s="257">
        <f t="shared" si="84"/>
        <v>28870662.503600005</v>
      </c>
      <c r="P118" s="257">
        <f t="shared" si="85"/>
        <v>30651341.793900453</v>
      </c>
      <c r="Q118" s="258">
        <f t="shared" si="86"/>
        <v>28870662.503600005</v>
      </c>
      <c r="R118" s="257">
        <f t="shared" si="86"/>
        <v>30651341.793900453</v>
      </c>
      <c r="S118" s="257">
        <f t="shared" si="87"/>
        <v>32541849.486459062</v>
      </c>
      <c r="T118" s="257"/>
      <c r="U118" s="257">
        <f t="shared" si="88"/>
        <v>2171306018.1266222</v>
      </c>
      <c r="V118" s="257">
        <f t="shared" si="89"/>
        <v>2447408805.4650145</v>
      </c>
      <c r="W118" s="257">
        <f t="shared" si="90"/>
        <v>2598359625.3240004</v>
      </c>
      <c r="X118" s="258">
        <f t="shared" si="91"/>
        <v>2758620761.4510407</v>
      </c>
      <c r="Y118" s="258">
        <f t="shared" si="92"/>
        <v>2598359625.3240004</v>
      </c>
      <c r="Z118" s="257">
        <f t="shared" si="93"/>
        <v>2758620761.4510407</v>
      </c>
      <c r="AA118" s="257">
        <f t="shared" si="102"/>
        <v>2928766453.7813153</v>
      </c>
      <c r="AB118" s="257"/>
      <c r="AC118" s="32" t="str">
        <f t="shared" si="94"/>
        <v>BERTAHAP</v>
      </c>
      <c r="AD118" s="259">
        <f t="shared" si="95"/>
        <v>0</v>
      </c>
      <c r="AE118" s="260">
        <v>2</v>
      </c>
      <c r="AF118" s="261"/>
      <c r="AG118" s="257" t="e">
        <f>IF(AF118&gt;#REF!,"LB","KR")</f>
        <v>#REF!</v>
      </c>
      <c r="AH118" s="261">
        <f t="shared" si="55"/>
        <v>2388437000</v>
      </c>
      <c r="AI118" s="261">
        <f t="shared" si="55"/>
        <v>2692150000</v>
      </c>
      <c r="AJ118" s="261">
        <f t="shared" si="55"/>
        <v>2858196000</v>
      </c>
      <c r="AK118" s="262">
        <f t="shared" si="54"/>
        <v>3034483000</v>
      </c>
      <c r="AL118" s="262">
        <f t="shared" si="54"/>
        <v>2858196000</v>
      </c>
      <c r="AM118" s="261">
        <f t="shared" si="54"/>
        <v>3034483000</v>
      </c>
      <c r="AN118" s="261">
        <f t="shared" si="54"/>
        <v>3221644000</v>
      </c>
      <c r="AO118" s="15"/>
      <c r="AP118" s="15"/>
      <c r="AQ118" s="264">
        <f t="shared" si="96"/>
        <v>-1534411.2613999955</v>
      </c>
      <c r="AR118" s="297"/>
      <c r="AS118" s="266"/>
      <c r="AT118" s="266"/>
      <c r="AU118" s="266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268">
        <v>22</v>
      </c>
      <c r="BT118" s="269" t="s">
        <v>153</v>
      </c>
      <c r="BU118" s="269" t="str">
        <f t="shared" ref="BU118:BU123" si="114">F169</f>
        <v>2BR-3</v>
      </c>
      <c r="BV118" s="270" t="str">
        <f t="shared" ref="BV118:BV123" si="115">D169</f>
        <v>03</v>
      </c>
      <c r="BW118" s="271">
        <f t="shared" ref="BW118:BX123" si="116">G169</f>
        <v>85</v>
      </c>
      <c r="BX118" s="271">
        <f t="shared" si="116"/>
        <v>74</v>
      </c>
      <c r="BY118" s="272">
        <f t="shared" ref="BY118:BY123" si="117">O169</f>
        <v>29156510.647200003</v>
      </c>
      <c r="BZ118" s="272">
        <f t="shared" ref="BZ118:CC123" si="118">AH169</f>
        <v>1983270000</v>
      </c>
      <c r="CA118" s="272">
        <f t="shared" si="118"/>
        <v>2235462000</v>
      </c>
      <c r="CB118" s="272">
        <f t="shared" si="118"/>
        <v>2373340000</v>
      </c>
      <c r="CC118" s="272">
        <f t="shared" si="118"/>
        <v>2519723000</v>
      </c>
      <c r="CD118" s="272">
        <f t="shared" ref="CD118:CD123" si="119">AN169</f>
        <v>2675134000</v>
      </c>
      <c r="CE118" s="15">
        <v>12</v>
      </c>
      <c r="CF118" s="42">
        <f t="shared" si="104"/>
        <v>3029688000</v>
      </c>
      <c r="CG118" s="187">
        <f t="shared" si="104"/>
        <v>3216552000</v>
      </c>
      <c r="CH118" s="43">
        <f t="shared" si="97"/>
        <v>45445320</v>
      </c>
      <c r="CI118" s="43">
        <f t="shared" si="98"/>
        <v>32165520</v>
      </c>
      <c r="CJ118" s="240">
        <f t="shared" si="99"/>
        <v>71454900</v>
      </c>
      <c r="CK118" s="273">
        <f t="shared" si="100"/>
        <v>63218395.833333336</v>
      </c>
    </row>
    <row r="119" spans="1:89">
      <c r="A119" s="3">
        <f t="shared" si="101"/>
        <v>80</v>
      </c>
      <c r="B119" s="522">
        <v>6</v>
      </c>
      <c r="C119" s="250" t="s">
        <v>152</v>
      </c>
      <c r="D119" s="285">
        <v>11</v>
      </c>
      <c r="E119" s="252"/>
      <c r="F119" s="40" t="s">
        <v>62</v>
      </c>
      <c r="G119" s="253">
        <f t="shared" si="76"/>
        <v>101</v>
      </c>
      <c r="H119" s="253">
        <f t="shared" si="77"/>
        <v>90</v>
      </c>
      <c r="I119" s="254">
        <f t="shared" si="78"/>
        <v>26966806</v>
      </c>
      <c r="J119" s="254">
        <f t="shared" si="79"/>
        <v>1</v>
      </c>
      <c r="K119" s="255">
        <f t="shared" si="80"/>
        <v>1.06</v>
      </c>
      <c r="L119" s="256">
        <f t="shared" si="113"/>
        <v>1.01</v>
      </c>
      <c r="M119" s="257">
        <f t="shared" si="82"/>
        <v>24125622.423629135</v>
      </c>
      <c r="N119" s="257">
        <f t="shared" si="83"/>
        <v>27193431.171833493</v>
      </c>
      <c r="O119" s="257">
        <f t="shared" si="84"/>
        <v>28870662.503600005</v>
      </c>
      <c r="P119" s="257">
        <f t="shared" si="85"/>
        <v>30651341.793900453</v>
      </c>
      <c r="Q119" s="258">
        <f t="shared" si="86"/>
        <v>28870662.503600005</v>
      </c>
      <c r="R119" s="257">
        <f t="shared" si="86"/>
        <v>30651341.793900453</v>
      </c>
      <c r="S119" s="257">
        <f t="shared" si="87"/>
        <v>32541849.486459062</v>
      </c>
      <c r="T119" s="257"/>
      <c r="U119" s="257">
        <f t="shared" si="88"/>
        <v>2171306018.1266222</v>
      </c>
      <c r="V119" s="257">
        <f t="shared" si="89"/>
        <v>2447408805.4650145</v>
      </c>
      <c r="W119" s="257">
        <f t="shared" si="90"/>
        <v>2598359625.3240004</v>
      </c>
      <c r="X119" s="258">
        <f t="shared" si="91"/>
        <v>2758620761.4510407</v>
      </c>
      <c r="Y119" s="258">
        <f t="shared" si="92"/>
        <v>2598359625.3240004</v>
      </c>
      <c r="Z119" s="257">
        <f t="shared" si="93"/>
        <v>2758620761.4510407</v>
      </c>
      <c r="AA119" s="257">
        <f t="shared" si="102"/>
        <v>2928766453.7813153</v>
      </c>
      <c r="AB119" s="257"/>
      <c r="AC119" s="32" t="str">
        <f t="shared" si="94"/>
        <v>BERTAHAP</v>
      </c>
      <c r="AD119" s="259">
        <f t="shared" si="95"/>
        <v>0</v>
      </c>
      <c r="AE119" s="260">
        <v>2</v>
      </c>
      <c r="AF119" s="261"/>
      <c r="AG119" s="257" t="e">
        <f>IF(AF119&gt;#REF!,"LB","KR")</f>
        <v>#REF!</v>
      </c>
      <c r="AH119" s="261">
        <f t="shared" si="55"/>
        <v>2388437000</v>
      </c>
      <c r="AI119" s="261">
        <f t="shared" si="55"/>
        <v>2692150000</v>
      </c>
      <c r="AJ119" s="261">
        <f t="shared" si="55"/>
        <v>2858196000</v>
      </c>
      <c r="AK119" s="262">
        <f t="shared" si="54"/>
        <v>3034483000</v>
      </c>
      <c r="AL119" s="262">
        <f t="shared" si="54"/>
        <v>2858196000</v>
      </c>
      <c r="AM119" s="261">
        <f t="shared" si="54"/>
        <v>3034483000</v>
      </c>
      <c r="AN119" s="261">
        <f t="shared" si="54"/>
        <v>3221644000</v>
      </c>
      <c r="AO119" s="15"/>
      <c r="AP119" s="15"/>
      <c r="AQ119" s="264">
        <f t="shared" si="96"/>
        <v>-1534411.2613999955</v>
      </c>
      <c r="AR119" s="297"/>
      <c r="AS119" s="266"/>
      <c r="AT119" s="266"/>
      <c r="AU119" s="266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268"/>
      <c r="BT119" s="269"/>
      <c r="BU119" s="269" t="str">
        <f t="shared" si="114"/>
        <v>2BR-5</v>
      </c>
      <c r="BV119" s="270" t="str">
        <f t="shared" si="115"/>
        <v>05</v>
      </c>
      <c r="BW119" s="271">
        <f t="shared" si="116"/>
        <v>85</v>
      </c>
      <c r="BX119" s="271">
        <f t="shared" si="116"/>
        <v>74</v>
      </c>
      <c r="BY119" s="272">
        <f t="shared" si="117"/>
        <v>29156510.647200003</v>
      </c>
      <c r="BZ119" s="272">
        <f t="shared" si="118"/>
        <v>1983270000</v>
      </c>
      <c r="CA119" s="272">
        <f t="shared" si="118"/>
        <v>2235462000</v>
      </c>
      <c r="CB119" s="272">
        <f t="shared" si="118"/>
        <v>2373340000</v>
      </c>
      <c r="CC119" s="272">
        <f t="shared" si="118"/>
        <v>2519723000</v>
      </c>
      <c r="CD119" s="272">
        <f t="shared" si="119"/>
        <v>2675134000</v>
      </c>
      <c r="CE119" s="15"/>
      <c r="CF119" s="42">
        <f t="shared" si="104"/>
        <v>3029688000</v>
      </c>
      <c r="CG119" s="187">
        <f t="shared" si="104"/>
        <v>3216552000</v>
      </c>
      <c r="CH119" s="43">
        <f t="shared" si="97"/>
        <v>45445320</v>
      </c>
      <c r="CI119" s="43">
        <f t="shared" si="98"/>
        <v>32165520</v>
      </c>
      <c r="CJ119" s="240">
        <f t="shared" si="99"/>
        <v>71454900</v>
      </c>
      <c r="CK119" s="273">
        <f t="shared" si="100"/>
        <v>63218395.833333336</v>
      </c>
    </row>
    <row r="120" spans="1:89">
      <c r="A120" s="3">
        <f t="shared" si="101"/>
        <v>81</v>
      </c>
      <c r="B120" s="522">
        <v>7</v>
      </c>
      <c r="C120" s="250" t="s">
        <v>152</v>
      </c>
      <c r="D120" s="285">
        <v>15</v>
      </c>
      <c r="E120" s="252"/>
      <c r="F120" s="40" t="s">
        <v>64</v>
      </c>
      <c r="G120" s="253">
        <f t="shared" si="76"/>
        <v>101</v>
      </c>
      <c r="H120" s="253">
        <f t="shared" si="77"/>
        <v>90</v>
      </c>
      <c r="I120" s="254">
        <f t="shared" si="78"/>
        <v>26966806</v>
      </c>
      <c r="J120" s="254">
        <f t="shared" si="79"/>
        <v>1</v>
      </c>
      <c r="K120" s="255">
        <f t="shared" si="80"/>
        <v>1.06</v>
      </c>
      <c r="L120" s="256">
        <f t="shared" si="113"/>
        <v>1.01</v>
      </c>
      <c r="M120" s="257">
        <f t="shared" si="82"/>
        <v>24125622.423629135</v>
      </c>
      <c r="N120" s="257">
        <f t="shared" si="83"/>
        <v>27193431.171833493</v>
      </c>
      <c r="O120" s="257">
        <f t="shared" si="84"/>
        <v>28870662.503600005</v>
      </c>
      <c r="P120" s="257">
        <f t="shared" si="85"/>
        <v>30651341.793900453</v>
      </c>
      <c r="Q120" s="258">
        <f t="shared" si="86"/>
        <v>28870662.503600005</v>
      </c>
      <c r="R120" s="257">
        <f t="shared" si="86"/>
        <v>30651341.793900453</v>
      </c>
      <c r="S120" s="257">
        <f t="shared" si="87"/>
        <v>32541849.486459062</v>
      </c>
      <c r="T120" s="257"/>
      <c r="U120" s="257">
        <f t="shared" si="88"/>
        <v>2171306018.1266222</v>
      </c>
      <c r="V120" s="257">
        <f t="shared" si="89"/>
        <v>2447408805.4650145</v>
      </c>
      <c r="W120" s="257">
        <f t="shared" si="90"/>
        <v>2598359625.3240004</v>
      </c>
      <c r="X120" s="258">
        <f t="shared" si="91"/>
        <v>2758620761.4510407</v>
      </c>
      <c r="Y120" s="258">
        <f t="shared" si="92"/>
        <v>2598359625.3240004</v>
      </c>
      <c r="Z120" s="257">
        <f t="shared" si="93"/>
        <v>2758620761.4510407</v>
      </c>
      <c r="AA120" s="257">
        <f t="shared" si="102"/>
        <v>2928766453.7813153</v>
      </c>
      <c r="AB120" s="257"/>
      <c r="AC120" s="32" t="str">
        <f t="shared" si="94"/>
        <v>BERTAHAP</v>
      </c>
      <c r="AD120" s="259">
        <f t="shared" si="95"/>
        <v>0</v>
      </c>
      <c r="AE120" s="260">
        <v>2</v>
      </c>
      <c r="AF120" s="261"/>
      <c r="AG120" s="257" t="e">
        <f>IF(AF120&gt;#REF!,"LB","KR")</f>
        <v>#REF!</v>
      </c>
      <c r="AH120" s="261">
        <f t="shared" si="55"/>
        <v>2388437000</v>
      </c>
      <c r="AI120" s="261">
        <f t="shared" si="55"/>
        <v>2692150000</v>
      </c>
      <c r="AJ120" s="261">
        <f t="shared" si="55"/>
        <v>2858196000</v>
      </c>
      <c r="AK120" s="262">
        <f t="shared" si="54"/>
        <v>3034483000</v>
      </c>
      <c r="AL120" s="262">
        <f t="shared" si="54"/>
        <v>2858196000</v>
      </c>
      <c r="AM120" s="261">
        <f t="shared" si="54"/>
        <v>3034483000</v>
      </c>
      <c r="AN120" s="261">
        <f t="shared" si="54"/>
        <v>3221644000</v>
      </c>
      <c r="AO120" s="15"/>
      <c r="AP120" s="15"/>
      <c r="AQ120" s="264">
        <f t="shared" si="96"/>
        <v>-1534411.2613999955</v>
      </c>
      <c r="AR120" s="297"/>
      <c r="AS120" s="266"/>
      <c r="AT120" s="266"/>
      <c r="AU120" s="266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268"/>
      <c r="BT120" s="269"/>
      <c r="BU120" s="269" t="str">
        <f t="shared" si="114"/>
        <v>2BR-7</v>
      </c>
      <c r="BV120" s="270" t="str">
        <f t="shared" si="115"/>
        <v>07</v>
      </c>
      <c r="BW120" s="271">
        <f t="shared" si="116"/>
        <v>101</v>
      </c>
      <c r="BX120" s="271">
        <f t="shared" si="116"/>
        <v>90</v>
      </c>
      <c r="BY120" s="272">
        <f t="shared" si="117"/>
        <v>29156510.647200003</v>
      </c>
      <c r="BZ120" s="272">
        <f t="shared" si="118"/>
        <v>2412085000</v>
      </c>
      <c r="CA120" s="272">
        <f t="shared" si="118"/>
        <v>2718805000</v>
      </c>
      <c r="CB120" s="272">
        <f t="shared" si="118"/>
        <v>2886495000</v>
      </c>
      <c r="CC120" s="272">
        <f t="shared" si="118"/>
        <v>3064528000</v>
      </c>
      <c r="CD120" s="272">
        <f t="shared" si="119"/>
        <v>3253541000</v>
      </c>
      <c r="CE120" s="15"/>
      <c r="CF120" s="42">
        <f t="shared" si="104"/>
        <v>3029688000</v>
      </c>
      <c r="CG120" s="187">
        <f t="shared" si="104"/>
        <v>3216552000</v>
      </c>
      <c r="CH120" s="43">
        <f t="shared" si="97"/>
        <v>45445320</v>
      </c>
      <c r="CI120" s="43">
        <f t="shared" si="98"/>
        <v>32165520</v>
      </c>
      <c r="CJ120" s="240">
        <f t="shared" si="99"/>
        <v>71454900</v>
      </c>
      <c r="CK120" s="273">
        <f t="shared" si="100"/>
        <v>63218395.833333336</v>
      </c>
    </row>
    <row r="121" spans="1:89">
      <c r="A121" s="3">
        <f t="shared" si="101"/>
        <v>82</v>
      </c>
      <c r="B121" s="522">
        <v>8</v>
      </c>
      <c r="C121" s="250" t="s">
        <v>152</v>
      </c>
      <c r="D121" s="285">
        <v>17</v>
      </c>
      <c r="E121" s="252"/>
      <c r="F121" s="40" t="s">
        <v>67</v>
      </c>
      <c r="G121" s="253">
        <f t="shared" si="76"/>
        <v>85</v>
      </c>
      <c r="H121" s="253">
        <f t="shared" si="77"/>
        <v>74</v>
      </c>
      <c r="I121" s="254">
        <f t="shared" si="78"/>
        <v>26966806</v>
      </c>
      <c r="J121" s="254">
        <f t="shared" si="79"/>
        <v>1</v>
      </c>
      <c r="K121" s="255">
        <f t="shared" si="80"/>
        <v>1.06</v>
      </c>
      <c r="L121" s="256">
        <f t="shared" si="113"/>
        <v>1.01</v>
      </c>
      <c r="M121" s="257">
        <f t="shared" si="82"/>
        <v>24125622.423629135</v>
      </c>
      <c r="N121" s="257">
        <f t="shared" si="83"/>
        <v>27193431.171833493</v>
      </c>
      <c r="O121" s="257">
        <f t="shared" si="84"/>
        <v>28870662.503600005</v>
      </c>
      <c r="P121" s="257">
        <f t="shared" si="85"/>
        <v>30651341.793900453</v>
      </c>
      <c r="Q121" s="258">
        <f t="shared" si="86"/>
        <v>28870662.503600005</v>
      </c>
      <c r="R121" s="257">
        <f t="shared" si="86"/>
        <v>30651341.793900453</v>
      </c>
      <c r="S121" s="257">
        <f t="shared" si="87"/>
        <v>32541849.486459062</v>
      </c>
      <c r="T121" s="257"/>
      <c r="U121" s="257">
        <f t="shared" si="88"/>
        <v>1785296059.348556</v>
      </c>
      <c r="V121" s="257">
        <f t="shared" si="89"/>
        <v>2012313906.7156785</v>
      </c>
      <c r="W121" s="257">
        <f t="shared" si="90"/>
        <v>2136429025.2664003</v>
      </c>
      <c r="X121" s="258">
        <f t="shared" si="91"/>
        <v>2268199292.7486334</v>
      </c>
      <c r="Y121" s="258">
        <f t="shared" si="92"/>
        <v>2136429025.2664003</v>
      </c>
      <c r="Z121" s="257">
        <f t="shared" si="93"/>
        <v>2268199292.7486334</v>
      </c>
      <c r="AA121" s="257">
        <f t="shared" si="102"/>
        <v>2408096861.9979706</v>
      </c>
      <c r="AB121" s="257"/>
      <c r="AC121" s="32" t="str">
        <f t="shared" si="94"/>
        <v>BERTAHAP</v>
      </c>
      <c r="AD121" s="259">
        <f t="shared" si="95"/>
        <v>0</v>
      </c>
      <c r="AE121" s="260">
        <v>2</v>
      </c>
      <c r="AF121" s="261"/>
      <c r="AG121" s="257" t="e">
        <f>IF(AF121&gt;#REF!,"LB","KR")</f>
        <v>#REF!</v>
      </c>
      <c r="AH121" s="261">
        <f t="shared" si="55"/>
        <v>1963826000</v>
      </c>
      <c r="AI121" s="261">
        <f t="shared" si="55"/>
        <v>2213546000</v>
      </c>
      <c r="AJ121" s="261">
        <f t="shared" si="55"/>
        <v>2350072000</v>
      </c>
      <c r="AK121" s="262">
        <f t="shared" si="54"/>
        <v>2495020000</v>
      </c>
      <c r="AL121" s="262">
        <f t="shared" si="54"/>
        <v>2350072000</v>
      </c>
      <c r="AM121" s="261">
        <f t="shared" si="54"/>
        <v>2495020000</v>
      </c>
      <c r="AN121" s="261">
        <f t="shared" si="54"/>
        <v>2648907000</v>
      </c>
      <c r="AO121" s="15"/>
      <c r="AP121" s="15"/>
      <c r="AQ121" s="264">
        <f t="shared" si="96"/>
        <v>-1534411.2613999955</v>
      </c>
      <c r="AR121" s="297"/>
      <c r="AS121" s="266"/>
      <c r="AT121" s="266"/>
      <c r="AU121" s="266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268"/>
      <c r="BT121" s="269"/>
      <c r="BU121" s="269" t="str">
        <f t="shared" si="114"/>
        <v>2BR-9</v>
      </c>
      <c r="BV121" s="270" t="str">
        <f t="shared" si="115"/>
        <v>09</v>
      </c>
      <c r="BW121" s="271">
        <f t="shared" si="116"/>
        <v>101</v>
      </c>
      <c r="BX121" s="271">
        <f t="shared" si="116"/>
        <v>90</v>
      </c>
      <c r="BY121" s="272">
        <f t="shared" si="117"/>
        <v>29156510.647200003</v>
      </c>
      <c r="BZ121" s="272">
        <f t="shared" si="118"/>
        <v>2412085000</v>
      </c>
      <c r="CA121" s="272">
        <f t="shared" si="118"/>
        <v>2718805000</v>
      </c>
      <c r="CB121" s="272">
        <f t="shared" si="118"/>
        <v>2886495000</v>
      </c>
      <c r="CC121" s="272">
        <f t="shared" si="118"/>
        <v>3064528000</v>
      </c>
      <c r="CD121" s="272">
        <f t="shared" si="119"/>
        <v>3253541000</v>
      </c>
      <c r="CE121" s="15"/>
      <c r="CF121" s="42">
        <f t="shared" si="104"/>
        <v>2491077000</v>
      </c>
      <c r="CG121" s="187">
        <f t="shared" si="104"/>
        <v>2644722000</v>
      </c>
      <c r="CH121" s="43">
        <f t="shared" si="97"/>
        <v>37366155</v>
      </c>
      <c r="CI121" s="43">
        <f t="shared" si="98"/>
        <v>26447220</v>
      </c>
      <c r="CJ121" s="240">
        <f t="shared" si="99"/>
        <v>58751800</v>
      </c>
      <c r="CK121" s="273">
        <f t="shared" si="100"/>
        <v>51979583.333333336</v>
      </c>
    </row>
    <row r="122" spans="1:89">
      <c r="A122" s="3">
        <f t="shared" si="101"/>
        <v>83</v>
      </c>
      <c r="B122" s="522">
        <v>9</v>
      </c>
      <c r="C122" s="250" t="s">
        <v>152</v>
      </c>
      <c r="D122" s="285">
        <v>19</v>
      </c>
      <c r="E122" s="252"/>
      <c r="F122" s="40" t="s">
        <v>78</v>
      </c>
      <c r="G122" s="253">
        <f t="shared" si="76"/>
        <v>138</v>
      </c>
      <c r="H122" s="253">
        <f t="shared" si="77"/>
        <v>120</v>
      </c>
      <c r="I122" s="254">
        <f t="shared" si="78"/>
        <v>26966806</v>
      </c>
      <c r="J122" s="254">
        <f t="shared" si="79"/>
        <v>1</v>
      </c>
      <c r="K122" s="255">
        <f t="shared" si="80"/>
        <v>1.06</v>
      </c>
      <c r="L122" s="256">
        <f t="shared" si="113"/>
        <v>1.01</v>
      </c>
      <c r="M122" s="257">
        <f t="shared" si="82"/>
        <v>24125622.423629135</v>
      </c>
      <c r="N122" s="257">
        <f t="shared" si="83"/>
        <v>27193431.171833493</v>
      </c>
      <c r="O122" s="257">
        <f t="shared" si="84"/>
        <v>28870662.503600005</v>
      </c>
      <c r="P122" s="257">
        <f t="shared" si="85"/>
        <v>30651341.793900453</v>
      </c>
      <c r="Q122" s="258">
        <f t="shared" si="86"/>
        <v>28870662.503600005</v>
      </c>
      <c r="R122" s="257">
        <f t="shared" si="86"/>
        <v>30651341.793900453</v>
      </c>
      <c r="S122" s="257">
        <f t="shared" si="87"/>
        <v>32541849.486459062</v>
      </c>
      <c r="T122" s="257"/>
      <c r="U122" s="257">
        <f t="shared" si="88"/>
        <v>2895074690.8354959</v>
      </c>
      <c r="V122" s="257">
        <f t="shared" si="89"/>
        <v>3263211740.620019</v>
      </c>
      <c r="W122" s="257">
        <f t="shared" si="90"/>
        <v>3464479500.4320006</v>
      </c>
      <c r="X122" s="258">
        <f t="shared" si="91"/>
        <v>3678161015.2680545</v>
      </c>
      <c r="Y122" s="258">
        <f t="shared" si="92"/>
        <v>3464479500.4320006</v>
      </c>
      <c r="Z122" s="257">
        <f t="shared" si="93"/>
        <v>3678161015.2680545</v>
      </c>
      <c r="AA122" s="257">
        <f t="shared" si="102"/>
        <v>3905021938.3750873</v>
      </c>
      <c r="AB122" s="257"/>
      <c r="AC122" s="32" t="str">
        <f t="shared" si="94"/>
        <v>BERTAHAP</v>
      </c>
      <c r="AD122" s="259">
        <f t="shared" si="95"/>
        <v>0</v>
      </c>
      <c r="AE122" s="260">
        <v>2</v>
      </c>
      <c r="AF122" s="261"/>
      <c r="AG122" s="257" t="e">
        <f>IF(AF122&gt;#REF!,"LB","KR")</f>
        <v>#REF!</v>
      </c>
      <c r="AH122" s="261">
        <f t="shared" si="55"/>
        <v>3184583000</v>
      </c>
      <c r="AI122" s="261">
        <f t="shared" si="55"/>
        <v>3589533000</v>
      </c>
      <c r="AJ122" s="261">
        <f t="shared" si="55"/>
        <v>3810928000</v>
      </c>
      <c r="AK122" s="262">
        <f t="shared" si="54"/>
        <v>4045978000</v>
      </c>
      <c r="AL122" s="262">
        <f t="shared" si="54"/>
        <v>3810928000</v>
      </c>
      <c r="AM122" s="261">
        <f t="shared" si="54"/>
        <v>4045978000</v>
      </c>
      <c r="AN122" s="261">
        <f t="shared" si="54"/>
        <v>4295525000</v>
      </c>
      <c r="AO122" s="15"/>
      <c r="AP122" s="15"/>
      <c r="AQ122" s="264">
        <f t="shared" si="96"/>
        <v>-1534411.2613999955</v>
      </c>
      <c r="AR122" s="297"/>
      <c r="AS122" s="266"/>
      <c r="AT122" s="266"/>
      <c r="AU122" s="266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268"/>
      <c r="BT122" s="269"/>
      <c r="BU122" s="269" t="str">
        <f t="shared" si="114"/>
        <v>2BR-11</v>
      </c>
      <c r="BV122" s="270">
        <f t="shared" si="115"/>
        <v>11</v>
      </c>
      <c r="BW122" s="271">
        <f t="shared" si="116"/>
        <v>101</v>
      </c>
      <c r="BX122" s="271">
        <f t="shared" si="116"/>
        <v>90</v>
      </c>
      <c r="BY122" s="272">
        <f t="shared" si="117"/>
        <v>29156510.647200003</v>
      </c>
      <c r="BZ122" s="272">
        <f t="shared" si="118"/>
        <v>2412085000</v>
      </c>
      <c r="CA122" s="272">
        <f t="shared" si="118"/>
        <v>2718805000</v>
      </c>
      <c r="CB122" s="272">
        <f t="shared" si="118"/>
        <v>2886495000</v>
      </c>
      <c r="CC122" s="272">
        <f t="shared" si="118"/>
        <v>3064528000</v>
      </c>
      <c r="CD122" s="272">
        <f t="shared" si="119"/>
        <v>3253541000</v>
      </c>
      <c r="CE122" s="15"/>
      <c r="CF122" s="42">
        <f t="shared" si="104"/>
        <v>4039584000</v>
      </c>
      <c r="CG122" s="187">
        <f t="shared" si="104"/>
        <v>4288737000</v>
      </c>
      <c r="CH122" s="43">
        <f t="shared" si="97"/>
        <v>60593760</v>
      </c>
      <c r="CI122" s="43">
        <f t="shared" si="98"/>
        <v>42887370</v>
      </c>
      <c r="CJ122" s="240">
        <f t="shared" si="99"/>
        <v>95273200</v>
      </c>
      <c r="CK122" s="273">
        <f t="shared" si="100"/>
        <v>84291208.333333328</v>
      </c>
    </row>
    <row r="123" spans="1:89">
      <c r="A123" s="3">
        <f t="shared" si="101"/>
        <v>84</v>
      </c>
      <c r="B123" s="522">
        <v>10</v>
      </c>
      <c r="C123" s="250" t="s">
        <v>152</v>
      </c>
      <c r="D123" s="285">
        <v>21</v>
      </c>
      <c r="E123" s="252"/>
      <c r="F123" s="40" t="s">
        <v>84</v>
      </c>
      <c r="G123" s="253">
        <f t="shared" si="76"/>
        <v>132</v>
      </c>
      <c r="H123" s="253">
        <f t="shared" si="77"/>
        <v>112</v>
      </c>
      <c r="I123" s="254">
        <f t="shared" si="78"/>
        <v>26966806</v>
      </c>
      <c r="J123" s="254">
        <f t="shared" si="79"/>
        <v>3</v>
      </c>
      <c r="K123" s="255">
        <f t="shared" si="80"/>
        <v>1.1000000000000001</v>
      </c>
      <c r="L123" s="256">
        <f t="shared" si="113"/>
        <v>1.01</v>
      </c>
      <c r="M123" s="257">
        <f t="shared" si="82"/>
        <v>25036023.269803815</v>
      </c>
      <c r="N123" s="257">
        <f t="shared" si="83"/>
        <v>28219598.385864943</v>
      </c>
      <c r="O123" s="257">
        <f t="shared" si="84"/>
        <v>29960121.466000002</v>
      </c>
      <c r="P123" s="257">
        <f t="shared" si="85"/>
        <v>31807996.201217446</v>
      </c>
      <c r="Q123" s="258">
        <f t="shared" si="86"/>
        <v>29960121.466000002</v>
      </c>
      <c r="R123" s="257">
        <f t="shared" si="86"/>
        <v>31807996.201217446</v>
      </c>
      <c r="S123" s="257">
        <f t="shared" si="87"/>
        <v>33769843.806702793</v>
      </c>
      <c r="T123" s="257"/>
      <c r="U123" s="257">
        <f t="shared" si="88"/>
        <v>2804034606.2180271</v>
      </c>
      <c r="V123" s="257">
        <f t="shared" si="89"/>
        <v>3160595019.2168736</v>
      </c>
      <c r="W123" s="257">
        <f t="shared" si="90"/>
        <v>3355533604.1920004</v>
      </c>
      <c r="X123" s="258">
        <f t="shared" si="91"/>
        <v>3562495574.5363541</v>
      </c>
      <c r="Y123" s="258">
        <f t="shared" si="92"/>
        <v>3355533604.1920004</v>
      </c>
      <c r="Z123" s="257">
        <f t="shared" si="93"/>
        <v>3562495574.5363541</v>
      </c>
      <c r="AA123" s="257">
        <f t="shared" si="102"/>
        <v>3782222506.3507128</v>
      </c>
      <c r="AB123" s="257"/>
      <c r="AC123" s="32" t="str">
        <f t="shared" si="94"/>
        <v>BERTAHAP</v>
      </c>
      <c r="AD123" s="259">
        <f t="shared" si="95"/>
        <v>0</v>
      </c>
      <c r="AE123" s="260">
        <v>2</v>
      </c>
      <c r="AF123" s="261"/>
      <c r="AG123" s="257" t="e">
        <f>IF(AF123&gt;#REF!,"LB","KR")</f>
        <v>#REF!</v>
      </c>
      <c r="AH123" s="261">
        <f t="shared" si="55"/>
        <v>3084439000</v>
      </c>
      <c r="AI123" s="261">
        <f t="shared" si="55"/>
        <v>3476655000</v>
      </c>
      <c r="AJ123" s="261">
        <f t="shared" si="55"/>
        <v>3691087000</v>
      </c>
      <c r="AK123" s="262">
        <f t="shared" si="54"/>
        <v>3918746000</v>
      </c>
      <c r="AL123" s="262">
        <f t="shared" si="54"/>
        <v>3691087000</v>
      </c>
      <c r="AM123" s="261">
        <f t="shared" si="54"/>
        <v>3918746000</v>
      </c>
      <c r="AN123" s="261">
        <f t="shared" si="54"/>
        <v>4160445000</v>
      </c>
      <c r="AO123" s="15"/>
      <c r="AP123" s="15"/>
      <c r="AQ123" s="264">
        <f t="shared" si="96"/>
        <v>-444952.29899999872</v>
      </c>
      <c r="AR123" s="297"/>
      <c r="AS123" s="266"/>
      <c r="AT123" s="266"/>
      <c r="AU123" s="266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268"/>
      <c r="BT123" s="269"/>
      <c r="BU123" s="269" t="str">
        <f t="shared" si="114"/>
        <v>2BR-15</v>
      </c>
      <c r="BV123" s="270">
        <f t="shared" si="115"/>
        <v>15</v>
      </c>
      <c r="BW123" s="271">
        <f t="shared" si="116"/>
        <v>101</v>
      </c>
      <c r="BX123" s="271">
        <f t="shared" si="116"/>
        <v>90</v>
      </c>
      <c r="BY123" s="272">
        <f t="shared" si="117"/>
        <v>29156510.647200003</v>
      </c>
      <c r="BZ123" s="272">
        <f t="shared" si="118"/>
        <v>2412085000</v>
      </c>
      <c r="CA123" s="272">
        <f t="shared" si="118"/>
        <v>2718805000</v>
      </c>
      <c r="CB123" s="272">
        <f t="shared" si="118"/>
        <v>2886495000</v>
      </c>
      <c r="CC123" s="272">
        <f t="shared" si="118"/>
        <v>3064528000</v>
      </c>
      <c r="CD123" s="272">
        <f t="shared" si="119"/>
        <v>3253541000</v>
      </c>
      <c r="CE123" s="15"/>
      <c r="CF123" s="42">
        <f t="shared" si="104"/>
        <v>3912553000</v>
      </c>
      <c r="CG123" s="187">
        <f t="shared" si="104"/>
        <v>4153871000</v>
      </c>
      <c r="CH123" s="43">
        <f t="shared" si="97"/>
        <v>58688295</v>
      </c>
      <c r="CI123" s="43">
        <f t="shared" si="98"/>
        <v>41538710</v>
      </c>
      <c r="CJ123" s="240">
        <f t="shared" si="99"/>
        <v>92277175</v>
      </c>
      <c r="CK123" s="273">
        <f t="shared" si="100"/>
        <v>81640541.666666672</v>
      </c>
    </row>
    <row r="124" spans="1:89">
      <c r="A124" s="3">
        <f t="shared" si="101"/>
        <v>85</v>
      </c>
      <c r="B124" s="522">
        <v>1</v>
      </c>
      <c r="C124" s="250" t="s">
        <v>154</v>
      </c>
      <c r="D124" s="251" t="s">
        <v>19</v>
      </c>
      <c r="E124" s="252"/>
      <c r="F124" s="40" t="s">
        <v>72</v>
      </c>
      <c r="G124" s="253">
        <f t="shared" si="76"/>
        <v>175</v>
      </c>
      <c r="H124" s="253">
        <f t="shared" si="77"/>
        <v>156</v>
      </c>
      <c r="I124" s="254">
        <f t="shared" si="78"/>
        <v>26966806</v>
      </c>
      <c r="J124" s="254">
        <f t="shared" si="79"/>
        <v>5</v>
      </c>
      <c r="K124" s="255">
        <f t="shared" si="80"/>
        <v>1.08</v>
      </c>
      <c r="L124" s="305">
        <f t="shared" ref="L124:L131" si="120">SUMIF($AN$4:$AN$22,D124,$BF$4:$BF$22)</f>
        <v>1.02</v>
      </c>
      <c r="M124" s="257">
        <f t="shared" si="82"/>
        <v>24824197.330347329</v>
      </c>
      <c r="N124" s="257">
        <f t="shared" si="83"/>
        <v>27980836.707352675</v>
      </c>
      <c r="O124" s="257">
        <f t="shared" si="84"/>
        <v>29706633.489600003</v>
      </c>
      <c r="P124" s="257">
        <f t="shared" si="85"/>
        <v>31538873.641099136</v>
      </c>
      <c r="Q124" s="258">
        <f t="shared" si="86"/>
        <v>29706633.489600003</v>
      </c>
      <c r="R124" s="257">
        <f t="shared" si="86"/>
        <v>31538873.641099136</v>
      </c>
      <c r="S124" s="257">
        <f t="shared" si="87"/>
        <v>33484122.355953015</v>
      </c>
      <c r="T124" s="257"/>
      <c r="U124" s="257">
        <f t="shared" si="88"/>
        <v>3872574783.5341835</v>
      </c>
      <c r="V124" s="257">
        <f t="shared" si="89"/>
        <v>4365010526.3470173</v>
      </c>
      <c r="W124" s="257">
        <f t="shared" si="90"/>
        <v>4634234824.3776007</v>
      </c>
      <c r="X124" s="258">
        <f t="shared" si="91"/>
        <v>4920064288.0114651</v>
      </c>
      <c r="Y124" s="258">
        <f t="shared" si="92"/>
        <v>4634234824.3776007</v>
      </c>
      <c r="Z124" s="257">
        <f t="shared" si="93"/>
        <v>4920064288.0114651</v>
      </c>
      <c r="AA124" s="257">
        <f t="shared" si="102"/>
        <v>5223523087.5286703</v>
      </c>
      <c r="AB124" s="257"/>
      <c r="AC124" s="32" t="str">
        <f t="shared" si="94"/>
        <v>BERTAHAP</v>
      </c>
      <c r="AD124" s="259">
        <f t="shared" si="95"/>
        <v>0</v>
      </c>
      <c r="AE124" s="260">
        <v>2</v>
      </c>
      <c r="AF124" s="261"/>
      <c r="AG124" s="257" t="e">
        <f>IF(AF124&gt;#REF!,"LB","KR")</f>
        <v>#REF!</v>
      </c>
      <c r="AH124" s="261">
        <f t="shared" si="55"/>
        <v>4259833000</v>
      </c>
      <c r="AI124" s="261">
        <f t="shared" si="55"/>
        <v>4801512000</v>
      </c>
      <c r="AJ124" s="261">
        <f t="shared" si="55"/>
        <v>5097659000</v>
      </c>
      <c r="AK124" s="262">
        <f t="shared" si="54"/>
        <v>5412071000</v>
      </c>
      <c r="AL124" s="262">
        <f t="shared" si="54"/>
        <v>5097659000</v>
      </c>
      <c r="AM124" s="261">
        <f t="shared" si="54"/>
        <v>5412071000</v>
      </c>
      <c r="AN124" s="261">
        <f t="shared" si="54"/>
        <v>5745876000</v>
      </c>
      <c r="AO124" s="15"/>
      <c r="AP124" s="15"/>
      <c r="AQ124" s="264">
        <f t="shared" si="96"/>
        <v>-698440.27539999783</v>
      </c>
      <c r="AR124" s="297"/>
      <c r="AS124" s="266"/>
      <c r="AT124" s="266"/>
      <c r="AU124" s="266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268">
        <v>23</v>
      </c>
      <c r="BT124" s="296" t="s">
        <v>69</v>
      </c>
      <c r="BU124" s="269" t="str">
        <f t="shared" ref="BU124:BU131" si="121">F203</f>
        <v>2BR-3</v>
      </c>
      <c r="BV124" s="270" t="str">
        <f t="shared" ref="BV124:BV131" si="122">D203</f>
        <v>03</v>
      </c>
      <c r="BW124" s="271">
        <f t="shared" ref="BW124:BX131" si="123">G203</f>
        <v>85</v>
      </c>
      <c r="BX124" s="271">
        <f t="shared" si="123"/>
        <v>74</v>
      </c>
      <c r="BY124" s="272">
        <f t="shared" ref="BY124:BY131" si="124">O203</f>
        <v>29156510.647200003</v>
      </c>
      <c r="BZ124" s="272">
        <f t="shared" ref="BZ124:CC131" si="125">AH203</f>
        <v>1983270000</v>
      </c>
      <c r="CA124" s="272">
        <f t="shared" si="125"/>
        <v>2235462000</v>
      </c>
      <c r="CB124" s="272">
        <f t="shared" si="125"/>
        <v>2373340000</v>
      </c>
      <c r="CC124" s="272">
        <f t="shared" si="125"/>
        <v>2519723000</v>
      </c>
      <c r="CD124" s="272">
        <f t="shared" ref="CD124:CD131" si="126">AN203</f>
        <v>2675134000</v>
      </c>
      <c r="CE124" s="15">
        <v>8</v>
      </c>
      <c r="CF124" s="42">
        <f t="shared" si="104"/>
        <v>5403519000</v>
      </c>
      <c r="CG124" s="187">
        <f t="shared" si="104"/>
        <v>5736796000</v>
      </c>
      <c r="CH124" s="43">
        <f t="shared" si="97"/>
        <v>81052785</v>
      </c>
      <c r="CI124" s="43">
        <f t="shared" si="98"/>
        <v>57367960</v>
      </c>
      <c r="CJ124" s="240">
        <f t="shared" si="99"/>
        <v>127441475</v>
      </c>
      <c r="CK124" s="273">
        <f t="shared" si="100"/>
        <v>112751479.16666667</v>
      </c>
    </row>
    <row r="125" spans="1:89">
      <c r="A125" s="3">
        <f t="shared" si="101"/>
        <v>86</v>
      </c>
      <c r="B125" s="522">
        <v>2</v>
      </c>
      <c r="C125" s="250" t="s">
        <v>154</v>
      </c>
      <c r="D125" s="251" t="s">
        <v>29</v>
      </c>
      <c r="E125" s="252"/>
      <c r="F125" s="40" t="s">
        <v>74</v>
      </c>
      <c r="G125" s="253">
        <f t="shared" si="76"/>
        <v>85</v>
      </c>
      <c r="H125" s="253">
        <f t="shared" si="77"/>
        <v>74</v>
      </c>
      <c r="I125" s="254">
        <f t="shared" si="78"/>
        <v>26966806</v>
      </c>
      <c r="J125" s="254">
        <f t="shared" si="79"/>
        <v>1</v>
      </c>
      <c r="K125" s="255">
        <f t="shared" si="80"/>
        <v>1.06</v>
      </c>
      <c r="L125" s="305">
        <f t="shared" si="120"/>
        <v>1.02</v>
      </c>
      <c r="M125" s="257">
        <f t="shared" si="82"/>
        <v>24364489.972377934</v>
      </c>
      <c r="N125" s="257">
        <f t="shared" si="83"/>
        <v>27462673.064623922</v>
      </c>
      <c r="O125" s="257">
        <f t="shared" si="84"/>
        <v>29156510.647200003</v>
      </c>
      <c r="P125" s="257">
        <f t="shared" si="85"/>
        <v>30954820.425523225</v>
      </c>
      <c r="Q125" s="258">
        <f t="shared" si="86"/>
        <v>29156510.647200003</v>
      </c>
      <c r="R125" s="257">
        <f t="shared" si="86"/>
        <v>30954820.425523225</v>
      </c>
      <c r="S125" s="257">
        <f t="shared" si="87"/>
        <v>32864046.016027961</v>
      </c>
      <c r="T125" s="257"/>
      <c r="U125" s="257">
        <f t="shared" si="88"/>
        <v>1802972257.9559672</v>
      </c>
      <c r="V125" s="257">
        <f t="shared" si="89"/>
        <v>2032237806.7821703</v>
      </c>
      <c r="W125" s="257">
        <f t="shared" si="90"/>
        <v>2157581787.8928003</v>
      </c>
      <c r="X125" s="258">
        <f t="shared" si="91"/>
        <v>2290656711.4887185</v>
      </c>
      <c r="Y125" s="258">
        <f t="shared" si="92"/>
        <v>2157581787.8928003</v>
      </c>
      <c r="Z125" s="257">
        <f t="shared" si="93"/>
        <v>2290656711.4887185</v>
      </c>
      <c r="AA125" s="257">
        <f t="shared" si="102"/>
        <v>2431939405.186069</v>
      </c>
      <c r="AB125" s="257"/>
      <c r="AC125" s="32" t="str">
        <f t="shared" si="94"/>
        <v>BERTAHAP</v>
      </c>
      <c r="AD125" s="259">
        <f t="shared" si="95"/>
        <v>0</v>
      </c>
      <c r="AE125" s="260">
        <v>2</v>
      </c>
      <c r="AF125" s="261"/>
      <c r="AG125" s="257" t="e">
        <f>IF(AF125&gt;#REF!,"LB","KR")</f>
        <v>#REF!</v>
      </c>
      <c r="AH125" s="261">
        <f t="shared" si="55"/>
        <v>1983270000</v>
      </c>
      <c r="AI125" s="261">
        <f t="shared" si="55"/>
        <v>2235462000</v>
      </c>
      <c r="AJ125" s="261">
        <f t="shared" si="55"/>
        <v>2373340000</v>
      </c>
      <c r="AK125" s="262">
        <f t="shared" si="54"/>
        <v>2519723000</v>
      </c>
      <c r="AL125" s="262">
        <f t="shared" si="54"/>
        <v>2373340000</v>
      </c>
      <c r="AM125" s="261">
        <f t="shared" si="54"/>
        <v>2519723000</v>
      </c>
      <c r="AN125" s="261">
        <f t="shared" si="54"/>
        <v>2675134000</v>
      </c>
      <c r="AO125" s="15"/>
      <c r="AP125" s="15"/>
      <c r="AQ125" s="264">
        <f t="shared" si="96"/>
        <v>-1248563.1177999973</v>
      </c>
      <c r="AR125" s="297"/>
      <c r="AS125" s="266"/>
      <c r="AT125" s="266"/>
      <c r="AU125" s="266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268"/>
      <c r="BT125" s="296"/>
      <c r="BU125" s="269" t="str">
        <f t="shared" si="121"/>
        <v>2BR-5</v>
      </c>
      <c r="BV125" s="270" t="str">
        <f t="shared" si="122"/>
        <v>05</v>
      </c>
      <c r="BW125" s="271">
        <f t="shared" si="123"/>
        <v>85</v>
      </c>
      <c r="BX125" s="271">
        <f t="shared" si="123"/>
        <v>74</v>
      </c>
      <c r="BY125" s="272">
        <f t="shared" si="124"/>
        <v>29156510.647200003</v>
      </c>
      <c r="BZ125" s="272">
        <f t="shared" si="125"/>
        <v>1983270000</v>
      </c>
      <c r="CA125" s="272">
        <f t="shared" si="125"/>
        <v>2235462000</v>
      </c>
      <c r="CB125" s="272">
        <f t="shared" si="125"/>
        <v>2373340000</v>
      </c>
      <c r="CC125" s="272">
        <f t="shared" si="125"/>
        <v>2519723000</v>
      </c>
      <c r="CD125" s="272">
        <f t="shared" si="126"/>
        <v>2675134000</v>
      </c>
      <c r="CE125" s="15"/>
      <c r="CF125" s="42">
        <f t="shared" si="104"/>
        <v>2515741000</v>
      </c>
      <c r="CG125" s="187">
        <f t="shared" si="104"/>
        <v>2670907000</v>
      </c>
      <c r="CH125" s="43">
        <f t="shared" si="97"/>
        <v>37736115</v>
      </c>
      <c r="CI125" s="43">
        <f t="shared" si="98"/>
        <v>26709070</v>
      </c>
      <c r="CJ125" s="240">
        <f t="shared" si="99"/>
        <v>59333500</v>
      </c>
      <c r="CK125" s="273">
        <f t="shared" si="100"/>
        <v>52494229.166666664</v>
      </c>
    </row>
    <row r="126" spans="1:89">
      <c r="A126" s="3">
        <f t="shared" si="101"/>
        <v>87</v>
      </c>
      <c r="B126" s="522">
        <v>3</v>
      </c>
      <c r="C126" s="250" t="s">
        <v>154</v>
      </c>
      <c r="D126" s="251" t="s">
        <v>44</v>
      </c>
      <c r="E126" s="252"/>
      <c r="F126" s="40" t="s">
        <v>60</v>
      </c>
      <c r="G126" s="253">
        <f t="shared" si="76"/>
        <v>101</v>
      </c>
      <c r="H126" s="253">
        <f t="shared" si="77"/>
        <v>90</v>
      </c>
      <c r="I126" s="254">
        <f t="shared" si="78"/>
        <v>26966806</v>
      </c>
      <c r="J126" s="254">
        <f t="shared" si="79"/>
        <v>1</v>
      </c>
      <c r="K126" s="255">
        <f t="shared" si="80"/>
        <v>1.06</v>
      </c>
      <c r="L126" s="305">
        <f t="shared" si="120"/>
        <v>1.02</v>
      </c>
      <c r="M126" s="257">
        <f t="shared" si="82"/>
        <v>24364489.972377934</v>
      </c>
      <c r="N126" s="257">
        <f t="shared" si="83"/>
        <v>27462673.064623922</v>
      </c>
      <c r="O126" s="257">
        <f t="shared" si="84"/>
        <v>29156510.647200003</v>
      </c>
      <c r="P126" s="257">
        <f t="shared" si="85"/>
        <v>30954820.425523225</v>
      </c>
      <c r="Q126" s="258">
        <f t="shared" si="86"/>
        <v>29156510.647200003</v>
      </c>
      <c r="R126" s="257">
        <f t="shared" si="86"/>
        <v>30954820.425523225</v>
      </c>
      <c r="S126" s="257">
        <f t="shared" si="87"/>
        <v>32864046.016027961</v>
      </c>
      <c r="T126" s="257"/>
      <c r="U126" s="257">
        <f t="shared" si="88"/>
        <v>2192804097.5140142</v>
      </c>
      <c r="V126" s="257">
        <f t="shared" si="89"/>
        <v>2471640575.816153</v>
      </c>
      <c r="W126" s="257">
        <f t="shared" si="90"/>
        <v>2624085958.2480001</v>
      </c>
      <c r="X126" s="258">
        <f t="shared" si="91"/>
        <v>2785933838.2970901</v>
      </c>
      <c r="Y126" s="258">
        <f t="shared" si="92"/>
        <v>2624085958.2480001</v>
      </c>
      <c r="Z126" s="257">
        <f t="shared" si="93"/>
        <v>2785933838.2970901</v>
      </c>
      <c r="AA126" s="257">
        <f t="shared" si="102"/>
        <v>2957764141.4425163</v>
      </c>
      <c r="AB126" s="257"/>
      <c r="AC126" s="32" t="str">
        <f t="shared" si="94"/>
        <v>BERTAHAP</v>
      </c>
      <c r="AD126" s="259">
        <f t="shared" si="95"/>
        <v>0</v>
      </c>
      <c r="AE126" s="260">
        <v>2</v>
      </c>
      <c r="AF126" s="261"/>
      <c r="AG126" s="257" t="e">
        <f>IF(AF126&gt;#REF!,"LB","KR")</f>
        <v>#REF!</v>
      </c>
      <c r="AH126" s="261">
        <f t="shared" si="55"/>
        <v>2412085000</v>
      </c>
      <c r="AI126" s="261">
        <f t="shared" si="55"/>
        <v>2718805000</v>
      </c>
      <c r="AJ126" s="261">
        <f t="shared" si="55"/>
        <v>2886495000</v>
      </c>
      <c r="AK126" s="262">
        <f t="shared" si="54"/>
        <v>3064528000</v>
      </c>
      <c r="AL126" s="262">
        <f t="shared" si="54"/>
        <v>2886495000</v>
      </c>
      <c r="AM126" s="261">
        <f t="shared" si="54"/>
        <v>3064528000</v>
      </c>
      <c r="AN126" s="261">
        <f t="shared" si="54"/>
        <v>3253541000</v>
      </c>
      <c r="AO126" s="15"/>
      <c r="AP126" s="15"/>
      <c r="AQ126" s="264">
        <f t="shared" si="96"/>
        <v>-1248563.1177999973</v>
      </c>
      <c r="AR126" s="297"/>
      <c r="AS126" s="266"/>
      <c r="AT126" s="266"/>
      <c r="AU126" s="266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268"/>
      <c r="BT126" s="296"/>
      <c r="BU126" s="269" t="str">
        <f t="shared" si="121"/>
        <v>2BR-7</v>
      </c>
      <c r="BV126" s="270" t="str">
        <f t="shared" si="122"/>
        <v>07</v>
      </c>
      <c r="BW126" s="271">
        <f t="shared" si="123"/>
        <v>101</v>
      </c>
      <c r="BX126" s="271">
        <f t="shared" si="123"/>
        <v>90</v>
      </c>
      <c r="BY126" s="272">
        <f t="shared" si="124"/>
        <v>29156510.647200003</v>
      </c>
      <c r="BZ126" s="272">
        <f t="shared" si="125"/>
        <v>2412085000</v>
      </c>
      <c r="CA126" s="272">
        <f t="shared" si="125"/>
        <v>2718805000</v>
      </c>
      <c r="CB126" s="272">
        <f t="shared" si="125"/>
        <v>2886495000</v>
      </c>
      <c r="CC126" s="272">
        <f t="shared" si="125"/>
        <v>3064528000</v>
      </c>
      <c r="CD126" s="272">
        <f t="shared" si="126"/>
        <v>3253541000</v>
      </c>
      <c r="CE126" s="15"/>
      <c r="CF126" s="42">
        <f t="shared" si="104"/>
        <v>3059685000</v>
      </c>
      <c r="CG126" s="187">
        <f t="shared" si="104"/>
        <v>3248400000</v>
      </c>
      <c r="CH126" s="43">
        <f t="shared" si="97"/>
        <v>45895275</v>
      </c>
      <c r="CI126" s="43">
        <f t="shared" si="98"/>
        <v>32484000</v>
      </c>
      <c r="CJ126" s="240">
        <f t="shared" si="99"/>
        <v>72162375</v>
      </c>
      <c r="CK126" s="273">
        <f t="shared" si="100"/>
        <v>63844333.333333336</v>
      </c>
    </row>
    <row r="127" spans="1:89">
      <c r="A127" s="3">
        <f t="shared" si="101"/>
        <v>88</v>
      </c>
      <c r="B127" s="522">
        <v>4</v>
      </c>
      <c r="C127" s="250" t="s">
        <v>154</v>
      </c>
      <c r="D127" s="285">
        <v>11</v>
      </c>
      <c r="E127" s="252"/>
      <c r="F127" s="40" t="s">
        <v>62</v>
      </c>
      <c r="G127" s="253">
        <f t="shared" si="76"/>
        <v>101</v>
      </c>
      <c r="H127" s="253">
        <f t="shared" si="77"/>
        <v>90</v>
      </c>
      <c r="I127" s="254">
        <f t="shared" si="78"/>
        <v>26966806</v>
      </c>
      <c r="J127" s="254">
        <f t="shared" si="79"/>
        <v>1</v>
      </c>
      <c r="K127" s="255">
        <f t="shared" si="80"/>
        <v>1.06</v>
      </c>
      <c r="L127" s="305">
        <f t="shared" si="120"/>
        <v>1.02</v>
      </c>
      <c r="M127" s="257">
        <f t="shared" si="82"/>
        <v>24364489.972377934</v>
      </c>
      <c r="N127" s="257">
        <f t="shared" si="83"/>
        <v>27462673.064623922</v>
      </c>
      <c r="O127" s="257">
        <f t="shared" si="84"/>
        <v>29156510.647200003</v>
      </c>
      <c r="P127" s="257">
        <f t="shared" si="85"/>
        <v>30954820.425523225</v>
      </c>
      <c r="Q127" s="258">
        <f t="shared" si="86"/>
        <v>29156510.647200003</v>
      </c>
      <c r="R127" s="257">
        <f t="shared" si="86"/>
        <v>30954820.425523225</v>
      </c>
      <c r="S127" s="257">
        <f t="shared" si="87"/>
        <v>32864046.016027961</v>
      </c>
      <c r="T127" s="257"/>
      <c r="U127" s="257">
        <f t="shared" si="88"/>
        <v>2192804097.5140142</v>
      </c>
      <c r="V127" s="257">
        <f t="shared" si="89"/>
        <v>2471640575.816153</v>
      </c>
      <c r="W127" s="257">
        <f t="shared" si="90"/>
        <v>2624085958.2480001</v>
      </c>
      <c r="X127" s="258">
        <f t="shared" si="91"/>
        <v>2785933838.2970901</v>
      </c>
      <c r="Y127" s="258">
        <f t="shared" si="92"/>
        <v>2624085958.2480001</v>
      </c>
      <c r="Z127" s="257">
        <f t="shared" si="93"/>
        <v>2785933838.2970901</v>
      </c>
      <c r="AA127" s="257">
        <f t="shared" si="102"/>
        <v>2957764141.4425163</v>
      </c>
      <c r="AB127" s="257"/>
      <c r="AC127" s="32" t="str">
        <f t="shared" si="94"/>
        <v>BERTAHAP</v>
      </c>
      <c r="AD127" s="259">
        <f t="shared" si="95"/>
        <v>0</v>
      </c>
      <c r="AE127" s="260">
        <v>2</v>
      </c>
      <c r="AF127" s="261"/>
      <c r="AG127" s="257" t="e">
        <f>IF(AF127&gt;#REF!,"LB","KR")</f>
        <v>#REF!</v>
      </c>
      <c r="AH127" s="261">
        <f t="shared" si="55"/>
        <v>2412085000</v>
      </c>
      <c r="AI127" s="261">
        <f t="shared" si="55"/>
        <v>2718805000</v>
      </c>
      <c r="AJ127" s="261">
        <f t="shared" si="55"/>
        <v>2886495000</v>
      </c>
      <c r="AK127" s="262">
        <f t="shared" si="54"/>
        <v>3064528000</v>
      </c>
      <c r="AL127" s="262">
        <f t="shared" si="54"/>
        <v>2886495000</v>
      </c>
      <c r="AM127" s="261">
        <f t="shared" si="54"/>
        <v>3064528000</v>
      </c>
      <c r="AN127" s="261">
        <f t="shared" si="54"/>
        <v>3253541000</v>
      </c>
      <c r="AO127" s="15"/>
      <c r="AP127" s="15"/>
      <c r="AQ127" s="264">
        <f t="shared" si="96"/>
        <v>-1248563.1177999973</v>
      </c>
      <c r="AR127" s="297"/>
      <c r="AS127" s="266"/>
      <c r="AT127" s="266"/>
      <c r="AU127" s="266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268"/>
      <c r="BT127" s="269"/>
      <c r="BU127" s="269" t="str">
        <f t="shared" si="121"/>
        <v>2BR-9</v>
      </c>
      <c r="BV127" s="270" t="str">
        <f t="shared" si="122"/>
        <v>09</v>
      </c>
      <c r="BW127" s="271">
        <f t="shared" si="123"/>
        <v>101</v>
      </c>
      <c r="BX127" s="271">
        <f t="shared" si="123"/>
        <v>90</v>
      </c>
      <c r="BY127" s="272">
        <f t="shared" si="124"/>
        <v>29156510.647200003</v>
      </c>
      <c r="BZ127" s="272">
        <f t="shared" si="125"/>
        <v>2412085000</v>
      </c>
      <c r="CA127" s="272">
        <f t="shared" si="125"/>
        <v>2718805000</v>
      </c>
      <c r="CB127" s="272">
        <f t="shared" si="125"/>
        <v>2886495000</v>
      </c>
      <c r="CC127" s="272">
        <f t="shared" si="125"/>
        <v>3064528000</v>
      </c>
      <c r="CD127" s="272">
        <f t="shared" si="126"/>
        <v>3253541000</v>
      </c>
      <c r="CE127" s="15"/>
      <c r="CF127" s="42">
        <f t="shared" si="104"/>
        <v>3059685000</v>
      </c>
      <c r="CG127" s="187">
        <f t="shared" si="104"/>
        <v>3248400000</v>
      </c>
      <c r="CH127" s="43">
        <f t="shared" si="97"/>
        <v>45895275</v>
      </c>
      <c r="CI127" s="43">
        <f t="shared" si="98"/>
        <v>32484000</v>
      </c>
      <c r="CJ127" s="240">
        <f t="shared" si="99"/>
        <v>72162375</v>
      </c>
      <c r="CK127" s="273">
        <f t="shared" si="100"/>
        <v>63844333.333333336</v>
      </c>
    </row>
    <row r="128" spans="1:89">
      <c r="A128" s="3">
        <f t="shared" si="101"/>
        <v>89</v>
      </c>
      <c r="B128" s="522">
        <v>5</v>
      </c>
      <c r="C128" s="250" t="s">
        <v>154</v>
      </c>
      <c r="D128" s="285">
        <v>15</v>
      </c>
      <c r="E128" s="252"/>
      <c r="F128" s="40" t="s">
        <v>64</v>
      </c>
      <c r="G128" s="253">
        <f t="shared" si="76"/>
        <v>101</v>
      </c>
      <c r="H128" s="253">
        <f t="shared" si="77"/>
        <v>90</v>
      </c>
      <c r="I128" s="254">
        <f t="shared" si="78"/>
        <v>26966806</v>
      </c>
      <c r="J128" s="254">
        <f t="shared" si="79"/>
        <v>1</v>
      </c>
      <c r="K128" s="255">
        <f t="shared" si="80"/>
        <v>1.06</v>
      </c>
      <c r="L128" s="305">
        <f t="shared" si="120"/>
        <v>1.02</v>
      </c>
      <c r="M128" s="257">
        <f t="shared" si="82"/>
        <v>24364489.972377934</v>
      </c>
      <c r="N128" s="257">
        <f t="shared" si="83"/>
        <v>27462673.064623922</v>
      </c>
      <c r="O128" s="257">
        <f t="shared" si="84"/>
        <v>29156510.647200003</v>
      </c>
      <c r="P128" s="257">
        <f t="shared" si="85"/>
        <v>30954820.425523225</v>
      </c>
      <c r="Q128" s="258">
        <f t="shared" si="86"/>
        <v>29156510.647200003</v>
      </c>
      <c r="R128" s="257">
        <f t="shared" si="86"/>
        <v>30954820.425523225</v>
      </c>
      <c r="S128" s="257">
        <f t="shared" si="87"/>
        <v>32864046.016027961</v>
      </c>
      <c r="T128" s="257"/>
      <c r="U128" s="257">
        <f t="shared" si="88"/>
        <v>2192804097.5140142</v>
      </c>
      <c r="V128" s="257">
        <f t="shared" si="89"/>
        <v>2471640575.816153</v>
      </c>
      <c r="W128" s="257">
        <f t="shared" si="90"/>
        <v>2624085958.2480001</v>
      </c>
      <c r="X128" s="258">
        <f t="shared" si="91"/>
        <v>2785933838.2970901</v>
      </c>
      <c r="Y128" s="258">
        <f t="shared" si="92"/>
        <v>2624085958.2480001</v>
      </c>
      <c r="Z128" s="257">
        <f t="shared" si="93"/>
        <v>2785933838.2970901</v>
      </c>
      <c r="AA128" s="257">
        <f t="shared" si="102"/>
        <v>2957764141.4425163</v>
      </c>
      <c r="AB128" s="257"/>
      <c r="AC128" s="32" t="str">
        <f t="shared" si="94"/>
        <v>BERTAHAP</v>
      </c>
      <c r="AD128" s="259">
        <f t="shared" si="95"/>
        <v>0</v>
      </c>
      <c r="AE128" s="260">
        <v>2</v>
      </c>
      <c r="AF128" s="261"/>
      <c r="AG128" s="257" t="e">
        <f>IF(AF128&gt;#REF!,"LB","KR")</f>
        <v>#REF!</v>
      </c>
      <c r="AH128" s="261">
        <f t="shared" si="55"/>
        <v>2412085000</v>
      </c>
      <c r="AI128" s="261">
        <f t="shared" si="55"/>
        <v>2718805000</v>
      </c>
      <c r="AJ128" s="261">
        <f t="shared" si="55"/>
        <v>2886495000</v>
      </c>
      <c r="AK128" s="262">
        <f t="shared" si="54"/>
        <v>3064528000</v>
      </c>
      <c r="AL128" s="262">
        <f t="shared" si="54"/>
        <v>2886495000</v>
      </c>
      <c r="AM128" s="261">
        <f t="shared" si="54"/>
        <v>3064528000</v>
      </c>
      <c r="AN128" s="261">
        <f t="shared" si="54"/>
        <v>3253541000</v>
      </c>
      <c r="AO128" s="15"/>
      <c r="AP128" s="15"/>
      <c r="AQ128" s="264">
        <f t="shared" si="96"/>
        <v>-1248563.1177999973</v>
      </c>
      <c r="AR128" s="297"/>
      <c r="AS128" s="266"/>
      <c r="AT128" s="266"/>
      <c r="AU128" s="266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268"/>
      <c r="BT128" s="269"/>
      <c r="BU128" s="269" t="str">
        <f t="shared" si="121"/>
        <v>2BR-11</v>
      </c>
      <c r="BV128" s="270">
        <f t="shared" si="122"/>
        <v>11</v>
      </c>
      <c r="BW128" s="271">
        <f t="shared" si="123"/>
        <v>101</v>
      </c>
      <c r="BX128" s="271">
        <f t="shared" si="123"/>
        <v>90</v>
      </c>
      <c r="BY128" s="272">
        <f t="shared" si="124"/>
        <v>29156510.647200003</v>
      </c>
      <c r="BZ128" s="272">
        <f t="shared" si="125"/>
        <v>2412085000</v>
      </c>
      <c r="CA128" s="272">
        <f t="shared" si="125"/>
        <v>2718805000</v>
      </c>
      <c r="CB128" s="272">
        <f t="shared" si="125"/>
        <v>2886495000</v>
      </c>
      <c r="CC128" s="272">
        <f t="shared" si="125"/>
        <v>3064528000</v>
      </c>
      <c r="CD128" s="272">
        <f t="shared" si="126"/>
        <v>3253541000</v>
      </c>
      <c r="CE128" s="15"/>
      <c r="CF128" s="42">
        <f t="shared" si="104"/>
        <v>3059685000</v>
      </c>
      <c r="CG128" s="187">
        <f t="shared" si="104"/>
        <v>3248400000</v>
      </c>
      <c r="CH128" s="43">
        <f t="shared" si="97"/>
        <v>45895275</v>
      </c>
      <c r="CI128" s="43">
        <f t="shared" si="98"/>
        <v>32484000</v>
      </c>
      <c r="CJ128" s="240">
        <f t="shared" si="99"/>
        <v>72162375</v>
      </c>
      <c r="CK128" s="273">
        <f t="shared" si="100"/>
        <v>63844333.333333336</v>
      </c>
    </row>
    <row r="129" spans="1:89">
      <c r="A129" s="3">
        <f t="shared" si="101"/>
        <v>90</v>
      </c>
      <c r="B129" s="522">
        <v>6</v>
      </c>
      <c r="C129" s="250" t="s">
        <v>154</v>
      </c>
      <c r="D129" s="285">
        <v>17</v>
      </c>
      <c r="E129" s="252"/>
      <c r="F129" s="40" t="s">
        <v>67</v>
      </c>
      <c r="G129" s="253">
        <f t="shared" si="76"/>
        <v>85</v>
      </c>
      <c r="H129" s="253">
        <f t="shared" si="77"/>
        <v>74</v>
      </c>
      <c r="I129" s="254">
        <f t="shared" si="78"/>
        <v>26966806</v>
      </c>
      <c r="J129" s="254">
        <f t="shared" si="79"/>
        <v>1</v>
      </c>
      <c r="K129" s="255">
        <f t="shared" si="80"/>
        <v>1.06</v>
      </c>
      <c r="L129" s="305">
        <f t="shared" si="120"/>
        <v>1.02</v>
      </c>
      <c r="M129" s="257">
        <f t="shared" si="82"/>
        <v>24364489.972377934</v>
      </c>
      <c r="N129" s="257">
        <f t="shared" si="83"/>
        <v>27462673.064623922</v>
      </c>
      <c r="O129" s="257">
        <f t="shared" si="84"/>
        <v>29156510.647200003</v>
      </c>
      <c r="P129" s="257">
        <f t="shared" si="85"/>
        <v>30954820.425523225</v>
      </c>
      <c r="Q129" s="258">
        <f t="shared" si="86"/>
        <v>29156510.647200003</v>
      </c>
      <c r="R129" s="257">
        <f t="shared" si="86"/>
        <v>30954820.425523225</v>
      </c>
      <c r="S129" s="257">
        <f t="shared" si="87"/>
        <v>32864046.016027961</v>
      </c>
      <c r="T129" s="257"/>
      <c r="U129" s="257">
        <f t="shared" si="88"/>
        <v>1802972257.9559672</v>
      </c>
      <c r="V129" s="257">
        <f t="shared" si="89"/>
        <v>2032237806.7821703</v>
      </c>
      <c r="W129" s="257">
        <f t="shared" si="90"/>
        <v>2157581787.8928003</v>
      </c>
      <c r="X129" s="258">
        <f t="shared" si="91"/>
        <v>2290656711.4887185</v>
      </c>
      <c r="Y129" s="258">
        <f t="shared" si="92"/>
        <v>2157581787.8928003</v>
      </c>
      <c r="Z129" s="257">
        <f t="shared" si="93"/>
        <v>2290656711.4887185</v>
      </c>
      <c r="AA129" s="257">
        <f t="shared" si="102"/>
        <v>2431939405.186069</v>
      </c>
      <c r="AB129" s="257"/>
      <c r="AC129" s="32" t="str">
        <f t="shared" si="94"/>
        <v>BERTAHAP</v>
      </c>
      <c r="AD129" s="259">
        <f t="shared" si="95"/>
        <v>0</v>
      </c>
      <c r="AE129" s="260">
        <v>2</v>
      </c>
      <c r="AF129" s="261"/>
      <c r="AG129" s="257" t="e">
        <f>IF(AF129&gt;#REF!,"LB","KR")</f>
        <v>#REF!</v>
      </c>
      <c r="AH129" s="261">
        <f t="shared" si="55"/>
        <v>1983270000</v>
      </c>
      <c r="AI129" s="261">
        <f t="shared" si="55"/>
        <v>2235462000</v>
      </c>
      <c r="AJ129" s="261">
        <f t="shared" si="55"/>
        <v>2373340000</v>
      </c>
      <c r="AK129" s="262">
        <f t="shared" si="54"/>
        <v>2519723000</v>
      </c>
      <c r="AL129" s="262">
        <f t="shared" si="54"/>
        <v>2373340000</v>
      </c>
      <c r="AM129" s="261">
        <f t="shared" si="54"/>
        <v>2519723000</v>
      </c>
      <c r="AN129" s="261">
        <f t="shared" si="54"/>
        <v>2675134000</v>
      </c>
      <c r="AO129" s="15"/>
      <c r="AP129" s="15"/>
      <c r="AQ129" s="264">
        <f t="shared" si="96"/>
        <v>-1248563.1177999973</v>
      </c>
      <c r="AR129" s="297"/>
      <c r="AS129" s="266"/>
      <c r="AT129" s="266"/>
      <c r="AU129" s="266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268"/>
      <c r="BT129" s="269"/>
      <c r="BU129" s="269" t="str">
        <f t="shared" si="121"/>
        <v>2BR-15</v>
      </c>
      <c r="BV129" s="270">
        <f t="shared" si="122"/>
        <v>15</v>
      </c>
      <c r="BW129" s="271">
        <f t="shared" si="123"/>
        <v>101</v>
      </c>
      <c r="BX129" s="271">
        <f t="shared" si="123"/>
        <v>90</v>
      </c>
      <c r="BY129" s="272">
        <f t="shared" si="124"/>
        <v>29156510.647200003</v>
      </c>
      <c r="BZ129" s="272">
        <f t="shared" si="125"/>
        <v>2412085000</v>
      </c>
      <c r="CA129" s="272">
        <f t="shared" si="125"/>
        <v>2718805000</v>
      </c>
      <c r="CB129" s="272">
        <f t="shared" si="125"/>
        <v>2886495000</v>
      </c>
      <c r="CC129" s="272">
        <f t="shared" si="125"/>
        <v>3064528000</v>
      </c>
      <c r="CD129" s="272">
        <f t="shared" si="126"/>
        <v>3253541000</v>
      </c>
      <c r="CE129" s="15"/>
      <c r="CF129" s="42">
        <f t="shared" si="104"/>
        <v>2515741000</v>
      </c>
      <c r="CG129" s="187">
        <f t="shared" si="104"/>
        <v>2670907000</v>
      </c>
      <c r="CH129" s="43">
        <f t="shared" si="97"/>
        <v>37736115</v>
      </c>
      <c r="CI129" s="43">
        <f t="shared" si="98"/>
        <v>26709070</v>
      </c>
      <c r="CJ129" s="240">
        <f t="shared" si="99"/>
        <v>59333500</v>
      </c>
      <c r="CK129" s="273">
        <f t="shared" si="100"/>
        <v>52494229.166666664</v>
      </c>
    </row>
    <row r="130" spans="1:89">
      <c r="A130" s="3">
        <f t="shared" si="101"/>
        <v>91</v>
      </c>
      <c r="B130" s="522">
        <v>7</v>
      </c>
      <c r="C130" s="250" t="s">
        <v>154</v>
      </c>
      <c r="D130" s="285">
        <v>19</v>
      </c>
      <c r="E130" s="252"/>
      <c r="F130" s="40" t="s">
        <v>78</v>
      </c>
      <c r="G130" s="253">
        <f t="shared" si="76"/>
        <v>138</v>
      </c>
      <c r="H130" s="253">
        <f t="shared" si="77"/>
        <v>120</v>
      </c>
      <c r="I130" s="254">
        <f t="shared" si="78"/>
        <v>26966806</v>
      </c>
      <c r="J130" s="254">
        <f t="shared" si="79"/>
        <v>1</v>
      </c>
      <c r="K130" s="255">
        <f t="shared" si="80"/>
        <v>1.06</v>
      </c>
      <c r="L130" s="305">
        <f t="shared" si="120"/>
        <v>1.02</v>
      </c>
      <c r="M130" s="257">
        <f t="shared" si="82"/>
        <v>24364489.972377934</v>
      </c>
      <c r="N130" s="257">
        <f t="shared" si="83"/>
        <v>27462673.064623922</v>
      </c>
      <c r="O130" s="257">
        <f t="shared" si="84"/>
        <v>29156510.647200003</v>
      </c>
      <c r="P130" s="257">
        <f t="shared" si="85"/>
        <v>30954820.425523225</v>
      </c>
      <c r="Q130" s="258">
        <f t="shared" si="86"/>
        <v>29156510.647200003</v>
      </c>
      <c r="R130" s="257">
        <f t="shared" si="86"/>
        <v>30954820.425523225</v>
      </c>
      <c r="S130" s="257">
        <f t="shared" si="87"/>
        <v>32864046.016027961</v>
      </c>
      <c r="T130" s="257"/>
      <c r="U130" s="257">
        <f t="shared" si="88"/>
        <v>2923738796.6853518</v>
      </c>
      <c r="V130" s="257">
        <f t="shared" si="89"/>
        <v>3295520767.7548704</v>
      </c>
      <c r="W130" s="257">
        <f t="shared" si="90"/>
        <v>3498781277.6640005</v>
      </c>
      <c r="X130" s="258">
        <f t="shared" si="91"/>
        <v>3714578451.0627871</v>
      </c>
      <c r="Y130" s="258">
        <f t="shared" si="92"/>
        <v>3498781277.6640005</v>
      </c>
      <c r="Z130" s="257">
        <f t="shared" si="93"/>
        <v>3714578451.0627871</v>
      </c>
      <c r="AA130" s="257">
        <f t="shared" si="102"/>
        <v>3943685521.9233551</v>
      </c>
      <c r="AB130" s="257"/>
      <c r="AC130" s="32" t="str">
        <f t="shared" si="94"/>
        <v>BERTAHAP</v>
      </c>
      <c r="AD130" s="259">
        <f t="shared" si="95"/>
        <v>0</v>
      </c>
      <c r="AE130" s="260">
        <v>2</v>
      </c>
      <c r="AF130" s="261"/>
      <c r="AG130" s="257" t="e">
        <f>IF(AF130&gt;#REF!,"LB","KR")</f>
        <v>#REF!</v>
      </c>
      <c r="AH130" s="261">
        <f t="shared" si="55"/>
        <v>3216113000</v>
      </c>
      <c r="AI130" s="261">
        <f t="shared" si="55"/>
        <v>3625073000</v>
      </c>
      <c r="AJ130" s="261">
        <f t="shared" si="55"/>
        <v>3848660000</v>
      </c>
      <c r="AK130" s="262">
        <f t="shared" si="54"/>
        <v>4086037000</v>
      </c>
      <c r="AL130" s="262">
        <f t="shared" si="54"/>
        <v>3848660000</v>
      </c>
      <c r="AM130" s="261">
        <f t="shared" si="54"/>
        <v>4086037000</v>
      </c>
      <c r="AN130" s="261">
        <f t="shared" si="54"/>
        <v>4338055000</v>
      </c>
      <c r="AO130" s="15"/>
      <c r="AP130" s="15"/>
      <c r="AQ130" s="264">
        <f t="shared" si="96"/>
        <v>-1248563.1177999973</v>
      </c>
      <c r="AR130" s="297"/>
      <c r="AS130" s="266"/>
      <c r="AT130" s="266"/>
      <c r="AU130" s="266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268"/>
      <c r="BT130" s="269"/>
      <c r="BU130" s="269" t="str">
        <f t="shared" si="121"/>
        <v>2BR-17</v>
      </c>
      <c r="BV130" s="270">
        <f t="shared" si="122"/>
        <v>17</v>
      </c>
      <c r="BW130" s="271">
        <f t="shared" si="123"/>
        <v>85</v>
      </c>
      <c r="BX130" s="271">
        <f t="shared" si="123"/>
        <v>74</v>
      </c>
      <c r="BY130" s="272">
        <f t="shared" si="124"/>
        <v>29156510.647200003</v>
      </c>
      <c r="BZ130" s="272">
        <f t="shared" si="125"/>
        <v>1983270000</v>
      </c>
      <c r="CA130" s="272">
        <f t="shared" si="125"/>
        <v>2235462000</v>
      </c>
      <c r="CB130" s="272">
        <f t="shared" si="125"/>
        <v>2373340000</v>
      </c>
      <c r="CC130" s="272">
        <f t="shared" si="125"/>
        <v>2519723000</v>
      </c>
      <c r="CD130" s="272">
        <f t="shared" si="126"/>
        <v>2675134000</v>
      </c>
      <c r="CE130" s="15"/>
      <c r="CF130" s="42">
        <f t="shared" si="104"/>
        <v>4079580000</v>
      </c>
      <c r="CG130" s="187">
        <f t="shared" si="104"/>
        <v>4331200000</v>
      </c>
      <c r="CH130" s="43">
        <f t="shared" si="97"/>
        <v>61193700</v>
      </c>
      <c r="CI130" s="43">
        <f t="shared" si="98"/>
        <v>43312000</v>
      </c>
      <c r="CJ130" s="240">
        <f t="shared" si="99"/>
        <v>96216500</v>
      </c>
      <c r="CK130" s="273">
        <f t="shared" si="100"/>
        <v>85125770.833333328</v>
      </c>
    </row>
    <row r="131" spans="1:89">
      <c r="A131" s="3">
        <f t="shared" si="101"/>
        <v>92</v>
      </c>
      <c r="B131" s="522">
        <v>8</v>
      </c>
      <c r="C131" s="250" t="s">
        <v>154</v>
      </c>
      <c r="D131" s="285">
        <v>21</v>
      </c>
      <c r="E131" s="252"/>
      <c r="F131" s="40" t="s">
        <v>84</v>
      </c>
      <c r="G131" s="253">
        <f t="shared" si="76"/>
        <v>132</v>
      </c>
      <c r="H131" s="253">
        <f t="shared" si="77"/>
        <v>112</v>
      </c>
      <c r="I131" s="254">
        <f t="shared" si="78"/>
        <v>26966806</v>
      </c>
      <c r="J131" s="254">
        <f t="shared" si="79"/>
        <v>3</v>
      </c>
      <c r="K131" s="255">
        <f t="shared" si="80"/>
        <v>1.1000000000000001</v>
      </c>
      <c r="L131" s="305">
        <f t="shared" si="120"/>
        <v>1.02</v>
      </c>
      <c r="M131" s="257">
        <f t="shared" si="82"/>
        <v>25283904.688316725</v>
      </c>
      <c r="N131" s="257">
        <f t="shared" si="83"/>
        <v>28499000.350081429</v>
      </c>
      <c r="O131" s="257">
        <f t="shared" si="84"/>
        <v>30256756.332000002</v>
      </c>
      <c r="P131" s="257">
        <f t="shared" si="85"/>
        <v>32122926.856675044</v>
      </c>
      <c r="Q131" s="258">
        <f t="shared" si="86"/>
        <v>30256756.332000002</v>
      </c>
      <c r="R131" s="257">
        <f t="shared" si="86"/>
        <v>32122926.856675044</v>
      </c>
      <c r="S131" s="257">
        <f t="shared" si="87"/>
        <v>34104198.695878074</v>
      </c>
      <c r="T131" s="257"/>
      <c r="U131" s="257">
        <f t="shared" si="88"/>
        <v>2831797325.0914731</v>
      </c>
      <c r="V131" s="257">
        <f t="shared" si="89"/>
        <v>3191888039.2091198</v>
      </c>
      <c r="W131" s="257">
        <f t="shared" si="90"/>
        <v>3388756709.184</v>
      </c>
      <c r="X131" s="258">
        <f t="shared" si="91"/>
        <v>3597767807.9476051</v>
      </c>
      <c r="Y131" s="258">
        <f t="shared" si="92"/>
        <v>3388756709.184</v>
      </c>
      <c r="Z131" s="257">
        <f t="shared" si="93"/>
        <v>3597767807.9476051</v>
      </c>
      <c r="AA131" s="257">
        <f t="shared" si="102"/>
        <v>3819670253.938344</v>
      </c>
      <c r="AB131" s="257"/>
      <c r="AC131" s="32" t="str">
        <f t="shared" si="94"/>
        <v>BERTAHAP</v>
      </c>
      <c r="AD131" s="259">
        <f t="shared" si="95"/>
        <v>0</v>
      </c>
      <c r="AE131" s="260">
        <v>2</v>
      </c>
      <c r="AF131" s="261"/>
      <c r="AG131" s="257" t="e">
        <f>IF(AF131&gt;#REF!,"LB","KR")</f>
        <v>#REF!</v>
      </c>
      <c r="AH131" s="261">
        <f t="shared" si="55"/>
        <v>3114978000</v>
      </c>
      <c r="AI131" s="261">
        <f t="shared" si="55"/>
        <v>3511077000</v>
      </c>
      <c r="AJ131" s="261">
        <f t="shared" si="55"/>
        <v>3727633000</v>
      </c>
      <c r="AK131" s="262">
        <f t="shared" si="54"/>
        <v>3957545000</v>
      </c>
      <c r="AL131" s="262">
        <f t="shared" si="54"/>
        <v>3727633000</v>
      </c>
      <c r="AM131" s="261">
        <f t="shared" si="54"/>
        <v>3957545000</v>
      </c>
      <c r="AN131" s="261">
        <f t="shared" si="54"/>
        <v>4201638000</v>
      </c>
      <c r="AO131" s="15"/>
      <c r="AP131" s="15"/>
      <c r="AQ131" s="264">
        <f t="shared" si="96"/>
        <v>-148317.43299999833</v>
      </c>
      <c r="AR131" s="297"/>
      <c r="AS131" s="266"/>
      <c r="AT131" s="266"/>
      <c r="AU131" s="266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268"/>
      <c r="BT131" s="269"/>
      <c r="BU131" s="269" t="str">
        <f t="shared" si="121"/>
        <v>3BR-19</v>
      </c>
      <c r="BV131" s="270">
        <f t="shared" si="122"/>
        <v>19</v>
      </c>
      <c r="BW131" s="271">
        <f t="shared" si="123"/>
        <v>138</v>
      </c>
      <c r="BX131" s="271">
        <f t="shared" si="123"/>
        <v>120</v>
      </c>
      <c r="BY131" s="272">
        <f t="shared" si="124"/>
        <v>29156510.647200003</v>
      </c>
      <c r="BZ131" s="272">
        <f t="shared" si="125"/>
        <v>3216113000</v>
      </c>
      <c r="CA131" s="272">
        <f t="shared" si="125"/>
        <v>3625073000</v>
      </c>
      <c r="CB131" s="272">
        <f t="shared" si="125"/>
        <v>3848660000</v>
      </c>
      <c r="CC131" s="272">
        <f t="shared" si="125"/>
        <v>4086037000</v>
      </c>
      <c r="CD131" s="272">
        <f t="shared" si="126"/>
        <v>4338055000</v>
      </c>
      <c r="CE131" s="15"/>
      <c r="CF131" s="42">
        <f t="shared" si="104"/>
        <v>3951291000</v>
      </c>
      <c r="CG131" s="187">
        <f t="shared" si="104"/>
        <v>4194998000</v>
      </c>
      <c r="CH131" s="43">
        <f t="shared" si="97"/>
        <v>59269365</v>
      </c>
      <c r="CI131" s="43">
        <f t="shared" si="98"/>
        <v>41949980</v>
      </c>
      <c r="CJ131" s="240">
        <f t="shared" si="99"/>
        <v>93190825</v>
      </c>
      <c r="CK131" s="273">
        <f t="shared" si="100"/>
        <v>82448854.166666672</v>
      </c>
    </row>
    <row r="132" spans="1:89">
      <c r="A132" s="3">
        <f t="shared" si="101"/>
        <v>93</v>
      </c>
      <c r="B132" s="522">
        <v>1</v>
      </c>
      <c r="C132" s="250" t="s">
        <v>155</v>
      </c>
      <c r="D132" s="251" t="s">
        <v>19</v>
      </c>
      <c r="E132" s="252"/>
      <c r="F132" s="40" t="s">
        <v>72</v>
      </c>
      <c r="G132" s="253">
        <f t="shared" si="76"/>
        <v>175</v>
      </c>
      <c r="H132" s="253">
        <f t="shared" si="77"/>
        <v>156</v>
      </c>
      <c r="I132" s="254">
        <f t="shared" si="78"/>
        <v>26966806</v>
      </c>
      <c r="J132" s="254">
        <f t="shared" si="79"/>
        <v>5</v>
      </c>
      <c r="K132" s="255">
        <f t="shared" si="80"/>
        <v>1.08</v>
      </c>
      <c r="L132" s="256">
        <f t="shared" ref="L132:L147" si="127">SUMIF($AN$4:$AN$22,D132,$AS$4:$AS$22)</f>
        <v>1.01</v>
      </c>
      <c r="M132" s="257">
        <f t="shared" si="82"/>
        <v>24580822.846716471</v>
      </c>
      <c r="N132" s="257">
        <f t="shared" si="83"/>
        <v>27706514.778849214</v>
      </c>
      <c r="O132" s="257">
        <f t="shared" si="84"/>
        <v>29415391.9848</v>
      </c>
      <c r="P132" s="257">
        <f t="shared" si="85"/>
        <v>31229668.997558944</v>
      </c>
      <c r="Q132" s="258">
        <f t="shared" si="86"/>
        <v>29415391.9848</v>
      </c>
      <c r="R132" s="257">
        <f t="shared" si="86"/>
        <v>31229668.997558944</v>
      </c>
      <c r="S132" s="257">
        <f t="shared" si="87"/>
        <v>33155846.646580923</v>
      </c>
      <c r="T132" s="257"/>
      <c r="U132" s="257">
        <f t="shared" si="88"/>
        <v>3834608364.0877695</v>
      </c>
      <c r="V132" s="257">
        <f t="shared" si="89"/>
        <v>4322216305.5004778</v>
      </c>
      <c r="W132" s="257">
        <f t="shared" si="90"/>
        <v>4588801149.6288004</v>
      </c>
      <c r="X132" s="258">
        <f t="shared" si="91"/>
        <v>4871828363.619195</v>
      </c>
      <c r="Y132" s="258">
        <f t="shared" si="92"/>
        <v>4588801149.6288004</v>
      </c>
      <c r="Z132" s="257">
        <f t="shared" si="93"/>
        <v>4871828363.619195</v>
      </c>
      <c r="AA132" s="257">
        <f t="shared" si="102"/>
        <v>5172312076.8666239</v>
      </c>
      <c r="AB132" s="257"/>
      <c r="AC132" s="32" t="str">
        <f t="shared" si="94"/>
        <v>BERTAHAP</v>
      </c>
      <c r="AD132" s="259">
        <f t="shared" si="95"/>
        <v>0</v>
      </c>
      <c r="AE132" s="260">
        <v>2</v>
      </c>
      <c r="AF132" s="261"/>
      <c r="AG132" s="257" t="e">
        <f>IF(AF132&gt;#REF!,"LB","KR")</f>
        <v>#REF!</v>
      </c>
      <c r="AH132" s="261">
        <f t="shared" si="55"/>
        <v>4218070000</v>
      </c>
      <c r="AI132" s="261">
        <f t="shared" si="55"/>
        <v>4754438000</v>
      </c>
      <c r="AJ132" s="261">
        <f t="shared" si="55"/>
        <v>5047682000</v>
      </c>
      <c r="AK132" s="262">
        <f t="shared" si="54"/>
        <v>5359012000</v>
      </c>
      <c r="AL132" s="262">
        <f t="shared" si="54"/>
        <v>5047682000</v>
      </c>
      <c r="AM132" s="261">
        <f t="shared" si="54"/>
        <v>5359012000</v>
      </c>
      <c r="AN132" s="261">
        <f t="shared" si="54"/>
        <v>5689544000</v>
      </c>
      <c r="AO132" s="15"/>
      <c r="AP132" s="15"/>
      <c r="AQ132" s="264">
        <f t="shared" si="96"/>
        <v>-989681.78020000085</v>
      </c>
      <c r="AR132" s="297"/>
      <c r="AS132" s="266"/>
      <c r="AT132" s="266"/>
      <c r="AU132" s="266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268">
        <v>24</v>
      </c>
      <c r="BT132" s="269" t="s">
        <v>156</v>
      </c>
      <c r="BU132" s="269" t="str">
        <f t="shared" ref="BU132:BU138" si="128">F222</f>
        <v>2BR-5</v>
      </c>
      <c r="BV132" s="270" t="str">
        <f t="shared" ref="BV132:BV138" si="129">D222</f>
        <v>05</v>
      </c>
      <c r="BW132" s="271">
        <f t="shared" ref="BW132:BX138" si="130">G222</f>
        <v>85</v>
      </c>
      <c r="BX132" s="271">
        <f t="shared" si="130"/>
        <v>74</v>
      </c>
      <c r="BY132" s="272">
        <f t="shared" ref="BY132:BY138" si="131">O222</f>
        <v>29156510.647200003</v>
      </c>
      <c r="BZ132" s="272">
        <f t="shared" ref="BZ132:CC138" si="132">AH222</f>
        <v>1983270000</v>
      </c>
      <c r="CA132" s="272">
        <f t="shared" si="132"/>
        <v>2235462000</v>
      </c>
      <c r="CB132" s="272">
        <f t="shared" si="132"/>
        <v>2373340000</v>
      </c>
      <c r="CC132" s="272">
        <f t="shared" si="132"/>
        <v>2519723000</v>
      </c>
      <c r="CD132" s="272">
        <f t="shared" ref="CD132:CD138" si="133">AN222</f>
        <v>2675134000</v>
      </c>
      <c r="CE132" s="15">
        <v>14</v>
      </c>
      <c r="CF132" s="42">
        <f t="shared" si="104"/>
        <v>5350543000</v>
      </c>
      <c r="CG132" s="187">
        <f t="shared" si="104"/>
        <v>5680553000</v>
      </c>
      <c r="CH132" s="43">
        <f t="shared" si="97"/>
        <v>80258145</v>
      </c>
      <c r="CI132" s="43">
        <f t="shared" si="98"/>
        <v>56805530</v>
      </c>
      <c r="CJ132" s="240">
        <f t="shared" si="99"/>
        <v>126192050</v>
      </c>
      <c r="CK132" s="273">
        <f t="shared" si="100"/>
        <v>111646083.33333333</v>
      </c>
    </row>
    <row r="133" spans="1:89">
      <c r="A133" s="3">
        <f t="shared" si="101"/>
        <v>94</v>
      </c>
      <c r="B133" s="522">
        <v>2</v>
      </c>
      <c r="C133" s="250" t="s">
        <v>155</v>
      </c>
      <c r="D133" s="251" t="s">
        <v>29</v>
      </c>
      <c r="E133" s="252"/>
      <c r="F133" s="40" t="s">
        <v>74</v>
      </c>
      <c r="G133" s="253">
        <f t="shared" si="76"/>
        <v>85</v>
      </c>
      <c r="H133" s="253">
        <f t="shared" si="77"/>
        <v>74</v>
      </c>
      <c r="I133" s="254">
        <f t="shared" si="78"/>
        <v>26966806</v>
      </c>
      <c r="J133" s="254">
        <f t="shared" si="79"/>
        <v>1</v>
      </c>
      <c r="K133" s="255">
        <f t="shared" si="80"/>
        <v>1.06</v>
      </c>
      <c r="L133" s="256">
        <f t="shared" si="127"/>
        <v>1.01</v>
      </c>
      <c r="M133" s="257">
        <f t="shared" si="82"/>
        <v>24125622.423629135</v>
      </c>
      <c r="N133" s="257">
        <f t="shared" si="83"/>
        <v>27193431.171833493</v>
      </c>
      <c r="O133" s="257">
        <f t="shared" si="84"/>
        <v>28870662.503600005</v>
      </c>
      <c r="P133" s="257">
        <f t="shared" si="85"/>
        <v>30651341.793900453</v>
      </c>
      <c r="Q133" s="258">
        <f t="shared" si="86"/>
        <v>28870662.503600005</v>
      </c>
      <c r="R133" s="257">
        <f t="shared" si="86"/>
        <v>30651341.793900453</v>
      </c>
      <c r="S133" s="257">
        <f t="shared" si="87"/>
        <v>32541849.486459062</v>
      </c>
      <c r="T133" s="257"/>
      <c r="U133" s="257">
        <f t="shared" si="88"/>
        <v>1785296059.348556</v>
      </c>
      <c r="V133" s="257">
        <f t="shared" si="89"/>
        <v>2012313906.7156785</v>
      </c>
      <c r="W133" s="257">
        <f t="shared" si="90"/>
        <v>2136429025.2664003</v>
      </c>
      <c r="X133" s="258">
        <f t="shared" si="91"/>
        <v>2268199292.7486334</v>
      </c>
      <c r="Y133" s="258">
        <f t="shared" si="92"/>
        <v>2136429025.2664003</v>
      </c>
      <c r="Z133" s="257">
        <f t="shared" si="93"/>
        <v>2268199292.7486334</v>
      </c>
      <c r="AA133" s="257">
        <f t="shared" si="102"/>
        <v>2408096861.9979706</v>
      </c>
      <c r="AB133" s="257"/>
      <c r="AC133" s="32" t="str">
        <f t="shared" si="94"/>
        <v>BERTAHAP</v>
      </c>
      <c r="AD133" s="259">
        <f t="shared" si="95"/>
        <v>0</v>
      </c>
      <c r="AE133" s="260">
        <v>2</v>
      </c>
      <c r="AF133" s="261"/>
      <c r="AG133" s="257" t="e">
        <f>IF(AF133&gt;#REF!,"LB","KR")</f>
        <v>#REF!</v>
      </c>
      <c r="AH133" s="261">
        <f t="shared" si="55"/>
        <v>1963826000</v>
      </c>
      <c r="AI133" s="261">
        <f t="shared" si="55"/>
        <v>2213546000</v>
      </c>
      <c r="AJ133" s="261">
        <f t="shared" si="55"/>
        <v>2350072000</v>
      </c>
      <c r="AK133" s="262">
        <f t="shared" si="54"/>
        <v>2495020000</v>
      </c>
      <c r="AL133" s="262">
        <f t="shared" si="54"/>
        <v>2350072000</v>
      </c>
      <c r="AM133" s="261">
        <f t="shared" si="54"/>
        <v>2495020000</v>
      </c>
      <c r="AN133" s="261">
        <f t="shared" si="54"/>
        <v>2648907000</v>
      </c>
      <c r="AO133" s="15"/>
      <c r="AP133" s="15"/>
      <c r="AQ133" s="264">
        <f t="shared" si="96"/>
        <v>-1534411.2613999955</v>
      </c>
      <c r="AR133" s="297"/>
      <c r="AS133" s="266"/>
      <c r="AT133" s="266"/>
      <c r="AU133" s="266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268"/>
      <c r="BT133" s="269"/>
      <c r="BU133" s="269" t="str">
        <f t="shared" si="128"/>
        <v>2BR-7</v>
      </c>
      <c r="BV133" s="270" t="str">
        <f t="shared" si="129"/>
        <v>07</v>
      </c>
      <c r="BW133" s="271">
        <f t="shared" si="130"/>
        <v>101</v>
      </c>
      <c r="BX133" s="271">
        <f t="shared" si="130"/>
        <v>90</v>
      </c>
      <c r="BY133" s="272">
        <f t="shared" si="131"/>
        <v>29156510.647200003</v>
      </c>
      <c r="BZ133" s="272">
        <f t="shared" si="132"/>
        <v>2412085000</v>
      </c>
      <c r="CA133" s="272">
        <f t="shared" si="132"/>
        <v>2718805000</v>
      </c>
      <c r="CB133" s="272">
        <f t="shared" si="132"/>
        <v>2886495000</v>
      </c>
      <c r="CC133" s="272">
        <f t="shared" si="132"/>
        <v>3064528000</v>
      </c>
      <c r="CD133" s="272">
        <f t="shared" si="133"/>
        <v>3253541000</v>
      </c>
      <c r="CE133" s="15"/>
      <c r="CF133" s="42">
        <f t="shared" si="104"/>
        <v>2491077000</v>
      </c>
      <c r="CG133" s="187">
        <f t="shared" si="104"/>
        <v>2644722000</v>
      </c>
      <c r="CH133" s="43">
        <f t="shared" si="97"/>
        <v>37366155</v>
      </c>
      <c r="CI133" s="43">
        <f t="shared" si="98"/>
        <v>26447220</v>
      </c>
      <c r="CJ133" s="240">
        <f t="shared" si="99"/>
        <v>58751800</v>
      </c>
      <c r="CK133" s="273">
        <f t="shared" si="100"/>
        <v>51979583.333333336</v>
      </c>
    </row>
    <row r="134" spans="1:89">
      <c r="A134" s="3">
        <f t="shared" si="101"/>
        <v>95</v>
      </c>
      <c r="B134" s="522">
        <v>3</v>
      </c>
      <c r="C134" s="250" t="s">
        <v>155</v>
      </c>
      <c r="D134" s="251" t="s">
        <v>44</v>
      </c>
      <c r="E134" s="252"/>
      <c r="F134" s="40" t="s">
        <v>60</v>
      </c>
      <c r="G134" s="253">
        <f t="shared" si="76"/>
        <v>101</v>
      </c>
      <c r="H134" s="253">
        <f t="shared" si="77"/>
        <v>90</v>
      </c>
      <c r="I134" s="254">
        <f t="shared" si="78"/>
        <v>26966806</v>
      </c>
      <c r="J134" s="254">
        <f t="shared" si="79"/>
        <v>1</v>
      </c>
      <c r="K134" s="255">
        <f t="shared" si="80"/>
        <v>1.06</v>
      </c>
      <c r="L134" s="256">
        <f t="shared" si="127"/>
        <v>1.01</v>
      </c>
      <c r="M134" s="257">
        <f t="shared" si="82"/>
        <v>24125622.423629135</v>
      </c>
      <c r="N134" s="257">
        <f t="shared" si="83"/>
        <v>27193431.171833493</v>
      </c>
      <c r="O134" s="257">
        <f t="shared" si="84"/>
        <v>28870662.503600005</v>
      </c>
      <c r="P134" s="257">
        <f t="shared" si="85"/>
        <v>30651341.793900453</v>
      </c>
      <c r="Q134" s="258">
        <f t="shared" si="86"/>
        <v>28870662.503600005</v>
      </c>
      <c r="R134" s="257">
        <f t="shared" si="86"/>
        <v>30651341.793900453</v>
      </c>
      <c r="S134" s="257">
        <f t="shared" si="87"/>
        <v>32541849.486459062</v>
      </c>
      <c r="T134" s="257"/>
      <c r="U134" s="257">
        <f t="shared" si="88"/>
        <v>2171306018.1266222</v>
      </c>
      <c r="V134" s="257">
        <f t="shared" si="89"/>
        <v>2447408805.4650145</v>
      </c>
      <c r="W134" s="257">
        <f t="shared" si="90"/>
        <v>2598359625.3240004</v>
      </c>
      <c r="X134" s="258">
        <f t="shared" si="91"/>
        <v>2758620761.4510407</v>
      </c>
      <c r="Y134" s="258">
        <f t="shared" si="92"/>
        <v>2598359625.3240004</v>
      </c>
      <c r="Z134" s="257">
        <f t="shared" si="93"/>
        <v>2758620761.4510407</v>
      </c>
      <c r="AA134" s="257">
        <f t="shared" si="102"/>
        <v>2928766453.7813153</v>
      </c>
      <c r="AB134" s="257"/>
      <c r="AC134" s="32" t="str">
        <f t="shared" si="94"/>
        <v>BERTAHAP</v>
      </c>
      <c r="AD134" s="259">
        <f t="shared" si="95"/>
        <v>0</v>
      </c>
      <c r="AE134" s="260">
        <v>2</v>
      </c>
      <c r="AF134" s="261"/>
      <c r="AG134" s="257" t="e">
        <f>IF(AF134&gt;#REF!,"LB","KR")</f>
        <v>#REF!</v>
      </c>
      <c r="AH134" s="261">
        <f t="shared" si="55"/>
        <v>2388437000</v>
      </c>
      <c r="AI134" s="261">
        <f t="shared" si="55"/>
        <v>2692150000</v>
      </c>
      <c r="AJ134" s="261">
        <f t="shared" si="55"/>
        <v>2858196000</v>
      </c>
      <c r="AK134" s="262">
        <f t="shared" si="54"/>
        <v>3034483000</v>
      </c>
      <c r="AL134" s="262">
        <f t="shared" si="54"/>
        <v>2858196000</v>
      </c>
      <c r="AM134" s="261">
        <f t="shared" si="54"/>
        <v>3034483000</v>
      </c>
      <c r="AN134" s="261">
        <f t="shared" si="54"/>
        <v>3221644000</v>
      </c>
      <c r="AO134" s="15"/>
      <c r="AP134" s="15"/>
      <c r="AQ134" s="264">
        <f t="shared" si="96"/>
        <v>-1534411.2613999955</v>
      </c>
      <c r="AR134" s="297"/>
      <c r="AS134" s="266"/>
      <c r="AT134" s="266"/>
      <c r="AU134" s="266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268"/>
      <c r="BT134" s="269"/>
      <c r="BU134" s="269" t="str">
        <f t="shared" si="128"/>
        <v>2BR-9</v>
      </c>
      <c r="BV134" s="270" t="str">
        <f t="shared" si="129"/>
        <v>09</v>
      </c>
      <c r="BW134" s="271">
        <f t="shared" si="130"/>
        <v>101</v>
      </c>
      <c r="BX134" s="271">
        <f t="shared" si="130"/>
        <v>90</v>
      </c>
      <c r="BY134" s="272">
        <f t="shared" si="131"/>
        <v>29156510.647200003</v>
      </c>
      <c r="BZ134" s="272">
        <f t="shared" si="132"/>
        <v>2412085000</v>
      </c>
      <c r="CA134" s="272">
        <f t="shared" si="132"/>
        <v>2718805000</v>
      </c>
      <c r="CB134" s="272">
        <f t="shared" si="132"/>
        <v>2886495000</v>
      </c>
      <c r="CC134" s="272">
        <f t="shared" si="132"/>
        <v>3064528000</v>
      </c>
      <c r="CD134" s="272">
        <f t="shared" si="133"/>
        <v>3253541000</v>
      </c>
      <c r="CE134" s="15"/>
      <c r="CF134" s="42">
        <f t="shared" si="104"/>
        <v>3029688000</v>
      </c>
      <c r="CG134" s="187">
        <f t="shared" si="104"/>
        <v>3216552000</v>
      </c>
      <c r="CH134" s="43">
        <f t="shared" si="97"/>
        <v>45445320</v>
      </c>
      <c r="CI134" s="43">
        <f t="shared" si="98"/>
        <v>32165520</v>
      </c>
      <c r="CJ134" s="240">
        <f t="shared" si="99"/>
        <v>71454900</v>
      </c>
      <c r="CK134" s="273">
        <f t="shared" si="100"/>
        <v>63218395.833333336</v>
      </c>
    </row>
    <row r="135" spans="1:89">
      <c r="A135" s="3">
        <f t="shared" si="101"/>
        <v>96</v>
      </c>
      <c r="B135" s="522">
        <v>4</v>
      </c>
      <c r="C135" s="250" t="s">
        <v>155</v>
      </c>
      <c r="D135" s="285">
        <v>11</v>
      </c>
      <c r="E135" s="252"/>
      <c r="F135" s="40" t="s">
        <v>62</v>
      </c>
      <c r="G135" s="253">
        <f t="shared" si="76"/>
        <v>101</v>
      </c>
      <c r="H135" s="253">
        <f t="shared" si="77"/>
        <v>90</v>
      </c>
      <c r="I135" s="254">
        <f t="shared" si="78"/>
        <v>26966806</v>
      </c>
      <c r="J135" s="254">
        <f t="shared" si="79"/>
        <v>1</v>
      </c>
      <c r="K135" s="255">
        <f t="shared" si="80"/>
        <v>1.06</v>
      </c>
      <c r="L135" s="256">
        <f t="shared" si="127"/>
        <v>1.01</v>
      </c>
      <c r="M135" s="257">
        <f t="shared" si="82"/>
        <v>24125622.423629135</v>
      </c>
      <c r="N135" s="257">
        <f t="shared" si="83"/>
        <v>27193431.171833493</v>
      </c>
      <c r="O135" s="257">
        <f t="shared" si="84"/>
        <v>28870662.503600005</v>
      </c>
      <c r="P135" s="257">
        <f t="shared" si="85"/>
        <v>30651341.793900453</v>
      </c>
      <c r="Q135" s="258">
        <f t="shared" si="86"/>
        <v>28870662.503600005</v>
      </c>
      <c r="R135" s="257">
        <f t="shared" si="86"/>
        <v>30651341.793900453</v>
      </c>
      <c r="S135" s="257">
        <f t="shared" si="87"/>
        <v>32541849.486459062</v>
      </c>
      <c r="T135" s="257"/>
      <c r="U135" s="257">
        <f t="shared" si="88"/>
        <v>2171306018.1266222</v>
      </c>
      <c r="V135" s="257">
        <f t="shared" si="89"/>
        <v>2447408805.4650145</v>
      </c>
      <c r="W135" s="257">
        <f t="shared" si="90"/>
        <v>2598359625.3240004</v>
      </c>
      <c r="X135" s="258">
        <f t="shared" si="91"/>
        <v>2758620761.4510407</v>
      </c>
      <c r="Y135" s="258">
        <f t="shared" si="92"/>
        <v>2598359625.3240004</v>
      </c>
      <c r="Z135" s="257">
        <f t="shared" si="93"/>
        <v>2758620761.4510407</v>
      </c>
      <c r="AA135" s="257">
        <f t="shared" si="102"/>
        <v>2928766453.7813153</v>
      </c>
      <c r="AB135" s="257"/>
      <c r="AC135" s="32" t="str">
        <f t="shared" si="94"/>
        <v>BERTAHAP</v>
      </c>
      <c r="AD135" s="259">
        <f t="shared" si="95"/>
        <v>0</v>
      </c>
      <c r="AE135" s="260">
        <v>2</v>
      </c>
      <c r="AF135" s="261"/>
      <c r="AG135" s="257" t="e">
        <f>IF(AF135&gt;#REF!,"LB","KR")</f>
        <v>#REF!</v>
      </c>
      <c r="AH135" s="261">
        <f t="shared" si="55"/>
        <v>2388437000</v>
      </c>
      <c r="AI135" s="261">
        <f t="shared" si="55"/>
        <v>2692150000</v>
      </c>
      <c r="AJ135" s="261">
        <f t="shared" si="55"/>
        <v>2858196000</v>
      </c>
      <c r="AK135" s="262">
        <f t="shared" si="54"/>
        <v>3034483000</v>
      </c>
      <c r="AL135" s="262">
        <f t="shared" si="54"/>
        <v>2858196000</v>
      </c>
      <c r="AM135" s="261">
        <f t="shared" si="54"/>
        <v>3034483000</v>
      </c>
      <c r="AN135" s="261">
        <f t="shared" si="54"/>
        <v>3221644000</v>
      </c>
      <c r="AO135" s="15"/>
      <c r="AP135" s="15"/>
      <c r="AQ135" s="264">
        <f t="shared" si="96"/>
        <v>-1534411.2613999955</v>
      </c>
      <c r="AR135" s="297"/>
      <c r="AS135" s="266"/>
      <c r="AT135" s="266"/>
      <c r="AU135" s="266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268"/>
      <c r="BT135" s="269"/>
      <c r="BU135" s="269" t="str">
        <f t="shared" si="128"/>
        <v>2BR-11</v>
      </c>
      <c r="BV135" s="270">
        <f t="shared" si="129"/>
        <v>11</v>
      </c>
      <c r="BW135" s="271">
        <f t="shared" si="130"/>
        <v>101</v>
      </c>
      <c r="BX135" s="271">
        <f t="shared" si="130"/>
        <v>90</v>
      </c>
      <c r="BY135" s="272">
        <f t="shared" si="131"/>
        <v>29156510.647200003</v>
      </c>
      <c r="BZ135" s="272">
        <f t="shared" si="132"/>
        <v>2412085000</v>
      </c>
      <c r="CA135" s="272">
        <f t="shared" si="132"/>
        <v>2718805000</v>
      </c>
      <c r="CB135" s="272">
        <f t="shared" si="132"/>
        <v>2886495000</v>
      </c>
      <c r="CC135" s="272">
        <f t="shared" si="132"/>
        <v>3064528000</v>
      </c>
      <c r="CD135" s="272">
        <f t="shared" si="133"/>
        <v>3253541000</v>
      </c>
      <c r="CE135" s="15"/>
      <c r="CF135" s="42">
        <f t="shared" si="104"/>
        <v>3029688000</v>
      </c>
      <c r="CG135" s="187">
        <f t="shared" si="104"/>
        <v>3216552000</v>
      </c>
      <c r="CH135" s="43">
        <f t="shared" si="97"/>
        <v>45445320</v>
      </c>
      <c r="CI135" s="43">
        <f t="shared" si="98"/>
        <v>32165520</v>
      </c>
      <c r="CJ135" s="240">
        <f t="shared" si="99"/>
        <v>71454900</v>
      </c>
      <c r="CK135" s="273">
        <f t="shared" si="100"/>
        <v>63218395.833333336</v>
      </c>
    </row>
    <row r="136" spans="1:89">
      <c r="A136" s="3">
        <f t="shared" si="101"/>
        <v>97</v>
      </c>
      <c r="B136" s="522">
        <v>5</v>
      </c>
      <c r="C136" s="250" t="s">
        <v>155</v>
      </c>
      <c r="D136" s="285">
        <v>15</v>
      </c>
      <c r="E136" s="252"/>
      <c r="F136" s="40" t="s">
        <v>64</v>
      </c>
      <c r="G136" s="253">
        <f t="shared" si="76"/>
        <v>101</v>
      </c>
      <c r="H136" s="253">
        <f t="shared" si="77"/>
        <v>90</v>
      </c>
      <c r="I136" s="254">
        <f t="shared" si="78"/>
        <v>26966806</v>
      </c>
      <c r="J136" s="254">
        <f t="shared" si="79"/>
        <v>1</v>
      </c>
      <c r="K136" s="255">
        <f t="shared" si="80"/>
        <v>1.06</v>
      </c>
      <c r="L136" s="256">
        <f t="shared" si="127"/>
        <v>1.01</v>
      </c>
      <c r="M136" s="257">
        <f t="shared" si="82"/>
        <v>24125622.423629135</v>
      </c>
      <c r="N136" s="257">
        <f t="shared" si="83"/>
        <v>27193431.171833493</v>
      </c>
      <c r="O136" s="257">
        <f t="shared" si="84"/>
        <v>28870662.503600005</v>
      </c>
      <c r="P136" s="257">
        <f t="shared" si="85"/>
        <v>30651341.793900453</v>
      </c>
      <c r="Q136" s="258">
        <f t="shared" si="86"/>
        <v>28870662.503600005</v>
      </c>
      <c r="R136" s="257">
        <f t="shared" si="86"/>
        <v>30651341.793900453</v>
      </c>
      <c r="S136" s="257">
        <f t="shared" si="87"/>
        <v>32541849.486459062</v>
      </c>
      <c r="T136" s="257"/>
      <c r="U136" s="257">
        <f t="shared" si="88"/>
        <v>2171306018.1266222</v>
      </c>
      <c r="V136" s="257">
        <f t="shared" si="89"/>
        <v>2447408805.4650145</v>
      </c>
      <c r="W136" s="257">
        <f t="shared" si="90"/>
        <v>2598359625.3240004</v>
      </c>
      <c r="X136" s="258">
        <f t="shared" si="91"/>
        <v>2758620761.4510407</v>
      </c>
      <c r="Y136" s="258">
        <f t="shared" si="92"/>
        <v>2598359625.3240004</v>
      </c>
      <c r="Z136" s="257">
        <f t="shared" si="93"/>
        <v>2758620761.4510407</v>
      </c>
      <c r="AA136" s="257">
        <f t="shared" si="102"/>
        <v>2928766453.7813153</v>
      </c>
      <c r="AB136" s="257"/>
      <c r="AC136" s="32" t="str">
        <f t="shared" si="94"/>
        <v>BERTAHAP</v>
      </c>
      <c r="AD136" s="259">
        <f t="shared" si="95"/>
        <v>0</v>
      </c>
      <c r="AE136" s="260">
        <v>2</v>
      </c>
      <c r="AF136" s="261"/>
      <c r="AG136" s="257" t="e">
        <f>IF(AF136&gt;#REF!,"LB","KR")</f>
        <v>#REF!</v>
      </c>
      <c r="AH136" s="261">
        <f t="shared" si="55"/>
        <v>2388437000</v>
      </c>
      <c r="AI136" s="261">
        <f t="shared" si="55"/>
        <v>2692150000</v>
      </c>
      <c r="AJ136" s="261">
        <f t="shared" si="55"/>
        <v>2858196000</v>
      </c>
      <c r="AK136" s="262">
        <f t="shared" si="54"/>
        <v>3034483000</v>
      </c>
      <c r="AL136" s="262">
        <f t="shared" si="54"/>
        <v>2858196000</v>
      </c>
      <c r="AM136" s="261">
        <f t="shared" si="54"/>
        <v>3034483000</v>
      </c>
      <c r="AN136" s="261">
        <f t="shared" si="54"/>
        <v>3221644000</v>
      </c>
      <c r="AO136" s="15"/>
      <c r="AP136" s="15"/>
      <c r="AQ136" s="264">
        <f t="shared" si="96"/>
        <v>-1534411.2613999955</v>
      </c>
      <c r="AR136" s="297"/>
      <c r="AS136" s="266"/>
      <c r="AT136" s="266"/>
      <c r="AU136" s="266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268"/>
      <c r="BT136" s="269"/>
      <c r="BU136" s="269" t="str">
        <f t="shared" si="128"/>
        <v>2BR-15</v>
      </c>
      <c r="BV136" s="270">
        <f t="shared" si="129"/>
        <v>15</v>
      </c>
      <c r="BW136" s="271">
        <f t="shared" si="130"/>
        <v>101</v>
      </c>
      <c r="BX136" s="271">
        <f t="shared" si="130"/>
        <v>90</v>
      </c>
      <c r="BY136" s="272">
        <f t="shared" si="131"/>
        <v>29156510.647200003</v>
      </c>
      <c r="BZ136" s="272">
        <f t="shared" si="132"/>
        <v>2412085000</v>
      </c>
      <c r="CA136" s="272">
        <f t="shared" si="132"/>
        <v>2718805000</v>
      </c>
      <c r="CB136" s="272">
        <f t="shared" si="132"/>
        <v>2886495000</v>
      </c>
      <c r="CC136" s="272">
        <f t="shared" si="132"/>
        <v>3064528000</v>
      </c>
      <c r="CD136" s="272">
        <f t="shared" si="133"/>
        <v>3253541000</v>
      </c>
      <c r="CE136" s="15"/>
      <c r="CF136" s="42">
        <f t="shared" si="104"/>
        <v>3029688000</v>
      </c>
      <c r="CG136" s="187">
        <f t="shared" si="104"/>
        <v>3216552000</v>
      </c>
      <c r="CH136" s="43">
        <f t="shared" si="97"/>
        <v>45445320</v>
      </c>
      <c r="CI136" s="43">
        <f t="shared" si="98"/>
        <v>32165520</v>
      </c>
      <c r="CJ136" s="240">
        <f t="shared" si="99"/>
        <v>71454900</v>
      </c>
      <c r="CK136" s="273">
        <f t="shared" si="100"/>
        <v>63218395.833333336</v>
      </c>
    </row>
    <row r="137" spans="1:89">
      <c r="A137" s="3">
        <f t="shared" si="101"/>
        <v>98</v>
      </c>
      <c r="B137" s="522">
        <v>6</v>
      </c>
      <c r="C137" s="250" t="s">
        <v>155</v>
      </c>
      <c r="D137" s="285">
        <v>17</v>
      </c>
      <c r="E137" s="252"/>
      <c r="F137" s="40" t="s">
        <v>67</v>
      </c>
      <c r="G137" s="253">
        <f t="shared" si="76"/>
        <v>85</v>
      </c>
      <c r="H137" s="253">
        <f t="shared" si="77"/>
        <v>74</v>
      </c>
      <c r="I137" s="254">
        <f t="shared" si="78"/>
        <v>26966806</v>
      </c>
      <c r="J137" s="254">
        <f t="shared" si="79"/>
        <v>1</v>
      </c>
      <c r="K137" s="255">
        <f t="shared" si="80"/>
        <v>1.06</v>
      </c>
      <c r="L137" s="256">
        <f t="shared" si="127"/>
        <v>1.01</v>
      </c>
      <c r="M137" s="257">
        <f t="shared" si="82"/>
        <v>24125622.423629135</v>
      </c>
      <c r="N137" s="257">
        <f t="shared" si="83"/>
        <v>27193431.171833493</v>
      </c>
      <c r="O137" s="257">
        <f t="shared" si="84"/>
        <v>28870662.503600005</v>
      </c>
      <c r="P137" s="257">
        <f t="shared" si="85"/>
        <v>30651341.793900453</v>
      </c>
      <c r="Q137" s="258">
        <f t="shared" si="86"/>
        <v>28870662.503600005</v>
      </c>
      <c r="R137" s="257">
        <f t="shared" si="86"/>
        <v>30651341.793900453</v>
      </c>
      <c r="S137" s="257">
        <f t="shared" si="87"/>
        <v>32541849.486459062</v>
      </c>
      <c r="T137" s="257"/>
      <c r="U137" s="257">
        <f t="shared" si="88"/>
        <v>1785296059.348556</v>
      </c>
      <c r="V137" s="257">
        <f t="shared" si="89"/>
        <v>2012313906.7156785</v>
      </c>
      <c r="W137" s="257">
        <f t="shared" si="90"/>
        <v>2136429025.2664003</v>
      </c>
      <c r="X137" s="258">
        <f t="shared" si="91"/>
        <v>2268199292.7486334</v>
      </c>
      <c r="Y137" s="258">
        <f t="shared" si="92"/>
        <v>2136429025.2664003</v>
      </c>
      <c r="Z137" s="257">
        <f t="shared" si="93"/>
        <v>2268199292.7486334</v>
      </c>
      <c r="AA137" s="257">
        <f t="shared" si="102"/>
        <v>2408096861.9979706</v>
      </c>
      <c r="AB137" s="257"/>
      <c r="AC137" s="32" t="str">
        <f t="shared" si="94"/>
        <v>BERTAHAP</v>
      </c>
      <c r="AD137" s="259">
        <f t="shared" si="95"/>
        <v>0</v>
      </c>
      <c r="AE137" s="260">
        <v>2</v>
      </c>
      <c r="AF137" s="261"/>
      <c r="AG137" s="257" t="e">
        <f>IF(AF137&gt;#REF!,"LB","KR")</f>
        <v>#REF!</v>
      </c>
      <c r="AH137" s="261">
        <f t="shared" si="55"/>
        <v>1963826000</v>
      </c>
      <c r="AI137" s="261">
        <f t="shared" si="55"/>
        <v>2213546000</v>
      </c>
      <c r="AJ137" s="261">
        <f t="shared" si="55"/>
        <v>2350072000</v>
      </c>
      <c r="AK137" s="262">
        <f t="shared" si="54"/>
        <v>2495020000</v>
      </c>
      <c r="AL137" s="262">
        <f t="shared" si="54"/>
        <v>2350072000</v>
      </c>
      <c r="AM137" s="261">
        <f t="shared" si="54"/>
        <v>2495020000</v>
      </c>
      <c r="AN137" s="261">
        <f t="shared" si="54"/>
        <v>2648907000</v>
      </c>
      <c r="AO137" s="15"/>
      <c r="AP137" s="15"/>
      <c r="AQ137" s="264">
        <f t="shared" si="96"/>
        <v>-1534411.2613999955</v>
      </c>
      <c r="AR137" s="297"/>
      <c r="AS137" s="266"/>
      <c r="AT137" s="266"/>
      <c r="AU137" s="266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268"/>
      <c r="BT137" s="269"/>
      <c r="BU137" s="269" t="str">
        <f t="shared" si="128"/>
        <v>2BR-17</v>
      </c>
      <c r="BV137" s="270">
        <f t="shared" si="129"/>
        <v>17</v>
      </c>
      <c r="BW137" s="271">
        <f t="shared" si="130"/>
        <v>85</v>
      </c>
      <c r="BX137" s="271">
        <f t="shared" si="130"/>
        <v>74</v>
      </c>
      <c r="BY137" s="272">
        <f t="shared" si="131"/>
        <v>29156510.647200003</v>
      </c>
      <c r="BZ137" s="272">
        <f t="shared" si="132"/>
        <v>1983270000</v>
      </c>
      <c r="CA137" s="272">
        <f t="shared" si="132"/>
        <v>2235462000</v>
      </c>
      <c r="CB137" s="272">
        <f t="shared" si="132"/>
        <v>2373340000</v>
      </c>
      <c r="CC137" s="272">
        <f t="shared" si="132"/>
        <v>2519723000</v>
      </c>
      <c r="CD137" s="272">
        <f t="shared" si="133"/>
        <v>2675134000</v>
      </c>
      <c r="CE137" s="15"/>
      <c r="CF137" s="42">
        <f t="shared" si="104"/>
        <v>2491077000</v>
      </c>
      <c r="CG137" s="187">
        <f t="shared" si="104"/>
        <v>2644722000</v>
      </c>
      <c r="CH137" s="43">
        <f t="shared" si="97"/>
        <v>37366155</v>
      </c>
      <c r="CI137" s="43">
        <f t="shared" si="98"/>
        <v>26447220</v>
      </c>
      <c r="CJ137" s="240">
        <f t="shared" si="99"/>
        <v>58751800</v>
      </c>
      <c r="CK137" s="273">
        <f t="shared" si="100"/>
        <v>51979583.333333336</v>
      </c>
    </row>
    <row r="138" spans="1:89">
      <c r="A138" s="3">
        <f t="shared" si="101"/>
        <v>99</v>
      </c>
      <c r="B138" s="522">
        <v>7</v>
      </c>
      <c r="C138" s="250" t="s">
        <v>155</v>
      </c>
      <c r="D138" s="285">
        <v>19</v>
      </c>
      <c r="E138" s="252"/>
      <c r="F138" s="40" t="s">
        <v>78</v>
      </c>
      <c r="G138" s="253">
        <f t="shared" si="76"/>
        <v>138</v>
      </c>
      <c r="H138" s="253">
        <f t="shared" si="77"/>
        <v>120</v>
      </c>
      <c r="I138" s="254">
        <f t="shared" si="78"/>
        <v>26966806</v>
      </c>
      <c r="J138" s="254">
        <f t="shared" si="79"/>
        <v>1</v>
      </c>
      <c r="K138" s="255">
        <f t="shared" si="80"/>
        <v>1.06</v>
      </c>
      <c r="L138" s="256">
        <f t="shared" si="127"/>
        <v>1.01</v>
      </c>
      <c r="M138" s="257">
        <f t="shared" si="82"/>
        <v>24125622.423629135</v>
      </c>
      <c r="N138" s="257">
        <f t="shared" si="83"/>
        <v>27193431.171833493</v>
      </c>
      <c r="O138" s="257">
        <f t="shared" si="84"/>
        <v>28870662.503600005</v>
      </c>
      <c r="P138" s="257">
        <f t="shared" si="85"/>
        <v>30651341.793900453</v>
      </c>
      <c r="Q138" s="258">
        <f t="shared" si="86"/>
        <v>28870662.503600005</v>
      </c>
      <c r="R138" s="257">
        <f t="shared" si="86"/>
        <v>30651341.793900453</v>
      </c>
      <c r="S138" s="257">
        <f t="shared" si="87"/>
        <v>32541849.486459062</v>
      </c>
      <c r="T138" s="257"/>
      <c r="U138" s="257">
        <f t="shared" si="88"/>
        <v>2895074690.8354959</v>
      </c>
      <c r="V138" s="257">
        <f t="shared" si="89"/>
        <v>3263211740.620019</v>
      </c>
      <c r="W138" s="257">
        <f t="shared" si="90"/>
        <v>3464479500.4320006</v>
      </c>
      <c r="X138" s="258">
        <f t="shared" si="91"/>
        <v>3678161015.2680545</v>
      </c>
      <c r="Y138" s="258">
        <f t="shared" si="92"/>
        <v>3464479500.4320006</v>
      </c>
      <c r="Z138" s="257">
        <f t="shared" si="93"/>
        <v>3678161015.2680545</v>
      </c>
      <c r="AA138" s="257">
        <f t="shared" si="102"/>
        <v>3905021938.3750873</v>
      </c>
      <c r="AB138" s="257"/>
      <c r="AC138" s="32" t="str">
        <f t="shared" si="94"/>
        <v>BERTAHAP</v>
      </c>
      <c r="AD138" s="259">
        <f t="shared" si="95"/>
        <v>0</v>
      </c>
      <c r="AE138" s="260">
        <v>2</v>
      </c>
      <c r="AF138" s="261"/>
      <c r="AG138" s="257" t="e">
        <f>IF(AF138&gt;#REF!,"LB","KR")</f>
        <v>#REF!</v>
      </c>
      <c r="AH138" s="261">
        <f t="shared" si="55"/>
        <v>3184583000</v>
      </c>
      <c r="AI138" s="261">
        <f t="shared" si="55"/>
        <v>3589533000</v>
      </c>
      <c r="AJ138" s="261">
        <f t="shared" si="55"/>
        <v>3810928000</v>
      </c>
      <c r="AK138" s="262">
        <f t="shared" si="54"/>
        <v>4045978000</v>
      </c>
      <c r="AL138" s="262">
        <f t="shared" si="54"/>
        <v>3810928000</v>
      </c>
      <c r="AM138" s="261">
        <f t="shared" si="54"/>
        <v>4045978000</v>
      </c>
      <c r="AN138" s="261">
        <f t="shared" si="54"/>
        <v>4295525000</v>
      </c>
      <c r="AO138" s="15"/>
      <c r="AP138" s="15"/>
      <c r="AQ138" s="264">
        <f t="shared" si="96"/>
        <v>-1534411.2613999955</v>
      </c>
      <c r="AR138" s="297"/>
      <c r="AS138" s="266"/>
      <c r="AT138" s="266"/>
      <c r="AU138" s="266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268"/>
      <c r="BT138" s="269"/>
      <c r="BU138" s="269" t="str">
        <f t="shared" si="128"/>
        <v>3BR-19</v>
      </c>
      <c r="BV138" s="270">
        <f t="shared" si="129"/>
        <v>19</v>
      </c>
      <c r="BW138" s="271">
        <f t="shared" si="130"/>
        <v>138</v>
      </c>
      <c r="BX138" s="271">
        <f t="shared" si="130"/>
        <v>120</v>
      </c>
      <c r="BY138" s="272">
        <f t="shared" si="131"/>
        <v>29156510.647200003</v>
      </c>
      <c r="BZ138" s="272">
        <f t="shared" si="132"/>
        <v>3216113000</v>
      </c>
      <c r="CA138" s="272">
        <f t="shared" si="132"/>
        <v>3625073000</v>
      </c>
      <c r="CB138" s="272">
        <f t="shared" si="132"/>
        <v>3848660000</v>
      </c>
      <c r="CC138" s="272">
        <f t="shared" si="132"/>
        <v>4086037000</v>
      </c>
      <c r="CD138" s="272">
        <f t="shared" si="133"/>
        <v>4338055000</v>
      </c>
      <c r="CE138" s="15"/>
      <c r="CF138" s="42">
        <f t="shared" si="104"/>
        <v>4039584000</v>
      </c>
      <c r="CG138" s="187">
        <f t="shared" si="104"/>
        <v>4288737000</v>
      </c>
      <c r="CH138" s="43">
        <f t="shared" si="97"/>
        <v>60593760</v>
      </c>
      <c r="CI138" s="43">
        <f t="shared" si="98"/>
        <v>42887370</v>
      </c>
      <c r="CJ138" s="240">
        <f t="shared" si="99"/>
        <v>95273200</v>
      </c>
      <c r="CK138" s="273">
        <f t="shared" si="100"/>
        <v>84291208.333333328</v>
      </c>
    </row>
    <row r="139" spans="1:89">
      <c r="A139" s="3">
        <f t="shared" si="101"/>
        <v>100</v>
      </c>
      <c r="B139" s="522">
        <v>8</v>
      </c>
      <c r="C139" s="250" t="s">
        <v>155</v>
      </c>
      <c r="D139" s="285">
        <v>21</v>
      </c>
      <c r="E139" s="252"/>
      <c r="F139" s="40" t="s">
        <v>84</v>
      </c>
      <c r="G139" s="253">
        <f t="shared" si="76"/>
        <v>132</v>
      </c>
      <c r="H139" s="253">
        <f t="shared" si="77"/>
        <v>112</v>
      </c>
      <c r="I139" s="254">
        <f t="shared" si="78"/>
        <v>26966806</v>
      </c>
      <c r="J139" s="254">
        <f t="shared" si="79"/>
        <v>3</v>
      </c>
      <c r="K139" s="255">
        <f t="shared" si="80"/>
        <v>1.1000000000000001</v>
      </c>
      <c r="L139" s="256">
        <f t="shared" si="127"/>
        <v>1.01</v>
      </c>
      <c r="M139" s="257">
        <f t="shared" si="82"/>
        <v>25036023.269803815</v>
      </c>
      <c r="N139" s="257">
        <f t="shared" si="83"/>
        <v>28219598.385864943</v>
      </c>
      <c r="O139" s="257">
        <f t="shared" si="84"/>
        <v>29960121.466000002</v>
      </c>
      <c r="P139" s="257">
        <f t="shared" si="85"/>
        <v>31807996.201217446</v>
      </c>
      <c r="Q139" s="258">
        <f t="shared" si="86"/>
        <v>29960121.466000002</v>
      </c>
      <c r="R139" s="257">
        <f t="shared" si="86"/>
        <v>31807996.201217446</v>
      </c>
      <c r="S139" s="257">
        <f t="shared" si="87"/>
        <v>33769843.806702793</v>
      </c>
      <c r="T139" s="257"/>
      <c r="U139" s="257">
        <f t="shared" si="88"/>
        <v>2804034606.2180271</v>
      </c>
      <c r="V139" s="257">
        <f t="shared" si="89"/>
        <v>3160595019.2168736</v>
      </c>
      <c r="W139" s="257">
        <f t="shared" si="90"/>
        <v>3355533604.1920004</v>
      </c>
      <c r="X139" s="258">
        <f t="shared" si="91"/>
        <v>3562495574.5363541</v>
      </c>
      <c r="Y139" s="258">
        <f t="shared" si="92"/>
        <v>3355533604.1920004</v>
      </c>
      <c r="Z139" s="257">
        <f t="shared" si="93"/>
        <v>3562495574.5363541</v>
      </c>
      <c r="AA139" s="257">
        <f t="shared" si="102"/>
        <v>3782222506.3507128</v>
      </c>
      <c r="AB139" s="257"/>
      <c r="AC139" s="32" t="str">
        <f t="shared" si="94"/>
        <v>BERTAHAP</v>
      </c>
      <c r="AD139" s="259">
        <f t="shared" si="95"/>
        <v>0</v>
      </c>
      <c r="AE139" s="260">
        <v>2</v>
      </c>
      <c r="AF139" s="261"/>
      <c r="AG139" s="257" t="e">
        <f>IF(AF139&gt;#REF!,"LB","KR")</f>
        <v>#REF!</v>
      </c>
      <c r="AH139" s="261">
        <f t="shared" si="55"/>
        <v>3084439000</v>
      </c>
      <c r="AI139" s="261">
        <f t="shared" si="55"/>
        <v>3476655000</v>
      </c>
      <c r="AJ139" s="261">
        <f t="shared" si="55"/>
        <v>3691087000</v>
      </c>
      <c r="AK139" s="262">
        <f t="shared" si="54"/>
        <v>3918746000</v>
      </c>
      <c r="AL139" s="262">
        <f t="shared" si="54"/>
        <v>3691087000</v>
      </c>
      <c r="AM139" s="261">
        <f t="shared" si="54"/>
        <v>3918746000</v>
      </c>
      <c r="AN139" s="261">
        <f t="shared" ref="AN139:AN202" si="134">ROUNDUP((AA139*(1+$J$5)),-3)</f>
        <v>4160445000</v>
      </c>
      <c r="AO139" s="15"/>
      <c r="AP139" s="15"/>
      <c r="AQ139" s="264">
        <f t="shared" si="96"/>
        <v>-444952.29899999872</v>
      </c>
      <c r="AR139" s="297"/>
      <c r="AS139" s="266"/>
      <c r="AT139" s="266"/>
      <c r="AU139" s="266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268">
        <v>25</v>
      </c>
      <c r="BT139" s="296" t="s">
        <v>157</v>
      </c>
      <c r="BU139" s="269" t="str">
        <f>F250</f>
        <v>2BR-3</v>
      </c>
      <c r="BV139" s="270" t="str">
        <f>D250</f>
        <v>03</v>
      </c>
      <c r="BW139" s="271">
        <f t="shared" ref="BW139:BX142" si="135">G250</f>
        <v>85</v>
      </c>
      <c r="BX139" s="271">
        <f t="shared" si="135"/>
        <v>74</v>
      </c>
      <c r="BY139" s="272">
        <f>O250</f>
        <v>29156510.647200003</v>
      </c>
      <c r="BZ139" s="272">
        <f t="shared" ref="BZ139:CC142" si="136">AH250</f>
        <v>1983270000</v>
      </c>
      <c r="CA139" s="272">
        <f t="shared" si="136"/>
        <v>2235462000</v>
      </c>
      <c r="CB139" s="272">
        <f t="shared" si="136"/>
        <v>2373340000</v>
      </c>
      <c r="CC139" s="272">
        <f t="shared" si="136"/>
        <v>2519723000</v>
      </c>
      <c r="CD139" s="272">
        <f>AN250</f>
        <v>2675134000</v>
      </c>
      <c r="CE139" s="15">
        <v>7</v>
      </c>
      <c r="CF139" s="42">
        <f t="shared" si="104"/>
        <v>3912553000</v>
      </c>
      <c r="CG139" s="187">
        <f t="shared" si="104"/>
        <v>4153871000</v>
      </c>
      <c r="CH139" s="43">
        <f t="shared" si="97"/>
        <v>58688295</v>
      </c>
      <c r="CI139" s="43">
        <f t="shared" si="98"/>
        <v>41538710</v>
      </c>
      <c r="CJ139" s="240">
        <f t="shared" si="99"/>
        <v>92277175</v>
      </c>
      <c r="CK139" s="273">
        <f t="shared" si="100"/>
        <v>81640541.666666672</v>
      </c>
    </row>
    <row r="140" spans="1:89">
      <c r="A140" s="3">
        <f t="shared" si="101"/>
        <v>101</v>
      </c>
      <c r="B140" s="522">
        <v>1</v>
      </c>
      <c r="C140" s="250" t="s">
        <v>158</v>
      </c>
      <c r="D140" s="251" t="s">
        <v>19</v>
      </c>
      <c r="E140" s="252"/>
      <c r="F140" s="40" t="s">
        <v>72</v>
      </c>
      <c r="G140" s="253">
        <f t="shared" si="76"/>
        <v>175</v>
      </c>
      <c r="H140" s="253">
        <f t="shared" si="77"/>
        <v>156</v>
      </c>
      <c r="I140" s="254">
        <f t="shared" si="78"/>
        <v>26966806</v>
      </c>
      <c r="J140" s="254">
        <f t="shared" si="79"/>
        <v>5</v>
      </c>
      <c r="K140" s="255">
        <f t="shared" si="80"/>
        <v>1.08</v>
      </c>
      <c r="L140" s="256">
        <f t="shared" si="127"/>
        <v>1.01</v>
      </c>
      <c r="M140" s="257">
        <f t="shared" si="82"/>
        <v>24580822.846716471</v>
      </c>
      <c r="N140" s="257">
        <f t="shared" si="83"/>
        <v>27706514.778849214</v>
      </c>
      <c r="O140" s="257">
        <f t="shared" si="84"/>
        <v>29415391.9848</v>
      </c>
      <c r="P140" s="257">
        <f t="shared" si="85"/>
        <v>31229668.997558944</v>
      </c>
      <c r="Q140" s="258">
        <f t="shared" si="86"/>
        <v>29415391.9848</v>
      </c>
      <c r="R140" s="257">
        <f t="shared" si="86"/>
        <v>31229668.997558944</v>
      </c>
      <c r="S140" s="257">
        <f t="shared" si="87"/>
        <v>33155846.646580923</v>
      </c>
      <c r="T140" s="257"/>
      <c r="U140" s="257">
        <f t="shared" si="88"/>
        <v>3834608364.0877695</v>
      </c>
      <c r="V140" s="257">
        <f t="shared" si="89"/>
        <v>4322216305.5004778</v>
      </c>
      <c r="W140" s="257">
        <f t="shared" si="90"/>
        <v>4588801149.6288004</v>
      </c>
      <c r="X140" s="258">
        <f t="shared" si="91"/>
        <v>4871828363.619195</v>
      </c>
      <c r="Y140" s="258">
        <f t="shared" si="92"/>
        <v>4588801149.6288004</v>
      </c>
      <c r="Z140" s="257">
        <f t="shared" si="93"/>
        <v>4871828363.619195</v>
      </c>
      <c r="AA140" s="257">
        <f t="shared" si="102"/>
        <v>5172312076.8666239</v>
      </c>
      <c r="AB140" s="257"/>
      <c r="AC140" s="32" t="str">
        <f t="shared" si="94"/>
        <v>BERTAHAP</v>
      </c>
      <c r="AD140" s="259">
        <f t="shared" si="95"/>
        <v>0</v>
      </c>
      <c r="AE140" s="260">
        <v>2</v>
      </c>
      <c r="AF140" s="261"/>
      <c r="AG140" s="257" t="e">
        <f>IF(AF140&gt;#REF!,"LB","KR")</f>
        <v>#REF!</v>
      </c>
      <c r="AH140" s="261">
        <f t="shared" si="55"/>
        <v>4218070000</v>
      </c>
      <c r="AI140" s="261">
        <f t="shared" si="55"/>
        <v>4754438000</v>
      </c>
      <c r="AJ140" s="261">
        <f t="shared" si="55"/>
        <v>5047682000</v>
      </c>
      <c r="AK140" s="262">
        <f t="shared" si="55"/>
        <v>5359012000</v>
      </c>
      <c r="AL140" s="262">
        <f t="shared" si="55"/>
        <v>5047682000</v>
      </c>
      <c r="AM140" s="261">
        <f t="shared" si="55"/>
        <v>5359012000</v>
      </c>
      <c r="AN140" s="261">
        <f t="shared" si="134"/>
        <v>5689544000</v>
      </c>
      <c r="AO140" s="15"/>
      <c r="AP140" s="15"/>
      <c r="AQ140" s="264">
        <f t="shared" si="96"/>
        <v>-989681.78020000085</v>
      </c>
      <c r="AR140" s="297"/>
      <c r="AS140" s="266"/>
      <c r="AT140" s="266"/>
      <c r="AU140" s="266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268"/>
      <c r="BT140" s="269"/>
      <c r="BU140" s="269" t="str">
        <f>F251</f>
        <v>2BR-5</v>
      </c>
      <c r="BV140" s="270" t="str">
        <f>D251</f>
        <v>05</v>
      </c>
      <c r="BW140" s="271">
        <f t="shared" si="135"/>
        <v>85</v>
      </c>
      <c r="BX140" s="271">
        <f t="shared" si="135"/>
        <v>74</v>
      </c>
      <c r="BY140" s="272">
        <f>O251</f>
        <v>29156510.647200003</v>
      </c>
      <c r="BZ140" s="272">
        <f t="shared" si="136"/>
        <v>1983270000</v>
      </c>
      <c r="CA140" s="272">
        <f t="shared" si="136"/>
        <v>2235462000</v>
      </c>
      <c r="CB140" s="272">
        <f t="shared" si="136"/>
        <v>2373340000</v>
      </c>
      <c r="CC140" s="272">
        <f t="shared" si="136"/>
        <v>2519723000</v>
      </c>
      <c r="CD140" s="272">
        <f>AN251</f>
        <v>2675134000</v>
      </c>
      <c r="CE140" s="15"/>
      <c r="CF140" s="42">
        <f t="shared" si="104"/>
        <v>5350543000</v>
      </c>
      <c r="CG140" s="187">
        <f t="shared" si="104"/>
        <v>5680553000</v>
      </c>
      <c r="CH140" s="43">
        <f t="shared" si="97"/>
        <v>80258145</v>
      </c>
      <c r="CI140" s="43">
        <f t="shared" si="98"/>
        <v>56805530</v>
      </c>
      <c r="CJ140" s="240">
        <f t="shared" si="99"/>
        <v>126192050</v>
      </c>
      <c r="CK140" s="273">
        <f t="shared" si="100"/>
        <v>111646083.33333333</v>
      </c>
    </row>
    <row r="141" spans="1:89">
      <c r="A141" s="3">
        <f t="shared" si="101"/>
        <v>102</v>
      </c>
      <c r="B141" s="522">
        <v>2</v>
      </c>
      <c r="C141" s="250" t="s">
        <v>158</v>
      </c>
      <c r="D141" s="251" t="s">
        <v>29</v>
      </c>
      <c r="E141" s="252"/>
      <c r="F141" s="40" t="s">
        <v>74</v>
      </c>
      <c r="G141" s="253">
        <f t="shared" si="76"/>
        <v>85</v>
      </c>
      <c r="H141" s="253">
        <f t="shared" si="77"/>
        <v>74</v>
      </c>
      <c r="I141" s="254">
        <f t="shared" si="78"/>
        <v>26966806</v>
      </c>
      <c r="J141" s="254">
        <f t="shared" si="79"/>
        <v>1</v>
      </c>
      <c r="K141" s="255">
        <f t="shared" si="80"/>
        <v>1.06</v>
      </c>
      <c r="L141" s="256">
        <f t="shared" si="127"/>
        <v>1.01</v>
      </c>
      <c r="M141" s="257">
        <f t="shared" si="82"/>
        <v>24125622.423629135</v>
      </c>
      <c r="N141" s="257">
        <f t="shared" si="83"/>
        <v>27193431.171833493</v>
      </c>
      <c r="O141" s="257">
        <f t="shared" si="84"/>
        <v>28870662.503600005</v>
      </c>
      <c r="P141" s="257">
        <f t="shared" si="85"/>
        <v>30651341.793900453</v>
      </c>
      <c r="Q141" s="258">
        <f t="shared" si="86"/>
        <v>28870662.503600005</v>
      </c>
      <c r="R141" s="257">
        <f t="shared" si="86"/>
        <v>30651341.793900453</v>
      </c>
      <c r="S141" s="257">
        <f t="shared" si="87"/>
        <v>32541849.486459062</v>
      </c>
      <c r="T141" s="257"/>
      <c r="U141" s="257">
        <f t="shared" si="88"/>
        <v>1785296059.348556</v>
      </c>
      <c r="V141" s="257">
        <f t="shared" si="89"/>
        <v>2012313906.7156785</v>
      </c>
      <c r="W141" s="257">
        <f t="shared" si="90"/>
        <v>2136429025.2664003</v>
      </c>
      <c r="X141" s="258">
        <f t="shared" si="91"/>
        <v>2268199292.7486334</v>
      </c>
      <c r="Y141" s="258">
        <f t="shared" si="92"/>
        <v>2136429025.2664003</v>
      </c>
      <c r="Z141" s="257">
        <f t="shared" si="93"/>
        <v>2268199292.7486334</v>
      </c>
      <c r="AA141" s="257">
        <f t="shared" si="102"/>
        <v>2408096861.9979706</v>
      </c>
      <c r="AB141" s="257"/>
      <c r="AC141" s="32" t="str">
        <f t="shared" si="94"/>
        <v>BERTAHAP</v>
      </c>
      <c r="AD141" s="259">
        <f t="shared" si="95"/>
        <v>0</v>
      </c>
      <c r="AE141" s="260">
        <v>2</v>
      </c>
      <c r="AF141" s="261"/>
      <c r="AG141" s="257" t="e">
        <f>IF(AF141&gt;#REF!,"LB","KR")</f>
        <v>#REF!</v>
      </c>
      <c r="AH141" s="261">
        <f t="shared" ref="AH141:AM183" si="137">ROUNDUP((U141*(1+$J$5)),-3)</f>
        <v>1963826000</v>
      </c>
      <c r="AI141" s="261">
        <f t="shared" si="137"/>
        <v>2213546000</v>
      </c>
      <c r="AJ141" s="261">
        <f t="shared" si="137"/>
        <v>2350072000</v>
      </c>
      <c r="AK141" s="262">
        <f t="shared" si="137"/>
        <v>2495020000</v>
      </c>
      <c r="AL141" s="262">
        <f t="shared" si="137"/>
        <v>2350072000</v>
      </c>
      <c r="AM141" s="261">
        <f t="shared" si="137"/>
        <v>2495020000</v>
      </c>
      <c r="AN141" s="261">
        <f t="shared" si="134"/>
        <v>2648907000</v>
      </c>
      <c r="AO141" s="15"/>
      <c r="AP141" s="15"/>
      <c r="AQ141" s="264">
        <f t="shared" si="96"/>
        <v>-1534411.2613999955</v>
      </c>
      <c r="AR141" s="297"/>
      <c r="AS141" s="266"/>
      <c r="AT141" s="266"/>
      <c r="AU141" s="266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268"/>
      <c r="BT141" s="269"/>
      <c r="BU141" s="269" t="str">
        <f>F252</f>
        <v>2BR-7</v>
      </c>
      <c r="BV141" s="270" t="str">
        <f>D252</f>
        <v>07</v>
      </c>
      <c r="BW141" s="271">
        <f t="shared" si="135"/>
        <v>101</v>
      </c>
      <c r="BX141" s="271">
        <f t="shared" si="135"/>
        <v>90</v>
      </c>
      <c r="BY141" s="272">
        <f>O252</f>
        <v>29156510.647200003</v>
      </c>
      <c r="BZ141" s="272">
        <f t="shared" si="136"/>
        <v>2412085000</v>
      </c>
      <c r="CA141" s="272">
        <f t="shared" si="136"/>
        <v>2718805000</v>
      </c>
      <c r="CB141" s="272">
        <f t="shared" si="136"/>
        <v>2886495000</v>
      </c>
      <c r="CC141" s="272">
        <f t="shared" si="136"/>
        <v>3064528000</v>
      </c>
      <c r="CD141" s="272">
        <f>AN252</f>
        <v>3253541000</v>
      </c>
      <c r="CE141" s="15"/>
      <c r="CF141" s="42">
        <f t="shared" si="104"/>
        <v>2491077000</v>
      </c>
      <c r="CG141" s="187">
        <f t="shared" si="104"/>
        <v>2644722000</v>
      </c>
      <c r="CH141" s="43">
        <f t="shared" si="97"/>
        <v>37366155</v>
      </c>
      <c r="CI141" s="43">
        <f t="shared" si="98"/>
        <v>26447220</v>
      </c>
      <c r="CJ141" s="240">
        <f t="shared" si="99"/>
        <v>58751800</v>
      </c>
      <c r="CK141" s="273">
        <f t="shared" si="100"/>
        <v>51979583.333333336</v>
      </c>
    </row>
    <row r="142" spans="1:89">
      <c r="A142" s="3">
        <f t="shared" si="101"/>
        <v>103</v>
      </c>
      <c r="B142" s="522">
        <v>3</v>
      </c>
      <c r="C142" s="250" t="s">
        <v>158</v>
      </c>
      <c r="D142" s="251" t="s">
        <v>44</v>
      </c>
      <c r="E142" s="252"/>
      <c r="F142" s="40" t="s">
        <v>60</v>
      </c>
      <c r="G142" s="253">
        <f t="shared" si="76"/>
        <v>101</v>
      </c>
      <c r="H142" s="253">
        <f t="shared" si="77"/>
        <v>90</v>
      </c>
      <c r="I142" s="254">
        <f t="shared" si="78"/>
        <v>26966806</v>
      </c>
      <c r="J142" s="254">
        <f t="shared" si="79"/>
        <v>1</v>
      </c>
      <c r="K142" s="255">
        <f t="shared" si="80"/>
        <v>1.06</v>
      </c>
      <c r="L142" s="256">
        <f t="shared" si="127"/>
        <v>1.01</v>
      </c>
      <c r="M142" s="257">
        <f t="shared" si="82"/>
        <v>24125622.423629135</v>
      </c>
      <c r="N142" s="257">
        <f t="shared" si="83"/>
        <v>27193431.171833493</v>
      </c>
      <c r="O142" s="257">
        <f t="shared" si="84"/>
        <v>28870662.503600005</v>
      </c>
      <c r="P142" s="257">
        <f t="shared" si="85"/>
        <v>30651341.793900453</v>
      </c>
      <c r="Q142" s="258">
        <f t="shared" si="86"/>
        <v>28870662.503600005</v>
      </c>
      <c r="R142" s="257">
        <f t="shared" si="86"/>
        <v>30651341.793900453</v>
      </c>
      <c r="S142" s="257">
        <f t="shared" si="87"/>
        <v>32541849.486459062</v>
      </c>
      <c r="T142" s="257"/>
      <c r="U142" s="257">
        <f t="shared" si="88"/>
        <v>2171306018.1266222</v>
      </c>
      <c r="V142" s="257">
        <f t="shared" si="89"/>
        <v>2447408805.4650145</v>
      </c>
      <c r="W142" s="257">
        <f t="shared" si="90"/>
        <v>2598359625.3240004</v>
      </c>
      <c r="X142" s="258">
        <f t="shared" si="91"/>
        <v>2758620761.4510407</v>
      </c>
      <c r="Y142" s="258">
        <f t="shared" si="92"/>
        <v>2598359625.3240004</v>
      </c>
      <c r="Z142" s="257">
        <f t="shared" si="93"/>
        <v>2758620761.4510407</v>
      </c>
      <c r="AA142" s="257">
        <f t="shared" si="102"/>
        <v>2928766453.7813153</v>
      </c>
      <c r="AB142" s="257"/>
      <c r="AC142" s="32" t="str">
        <f t="shared" si="94"/>
        <v>BERTAHAP</v>
      </c>
      <c r="AD142" s="259">
        <f t="shared" si="95"/>
        <v>0</v>
      </c>
      <c r="AE142" s="260">
        <v>2</v>
      </c>
      <c r="AF142" s="261"/>
      <c r="AG142" s="257" t="e">
        <f>IF(AF142&gt;#REF!,"LB","KR")</f>
        <v>#REF!</v>
      </c>
      <c r="AH142" s="261">
        <f t="shared" si="137"/>
        <v>2388437000</v>
      </c>
      <c r="AI142" s="261">
        <f t="shared" si="137"/>
        <v>2692150000</v>
      </c>
      <c r="AJ142" s="261">
        <f t="shared" si="137"/>
        <v>2858196000</v>
      </c>
      <c r="AK142" s="262">
        <f t="shared" si="137"/>
        <v>3034483000</v>
      </c>
      <c r="AL142" s="262">
        <f t="shared" si="137"/>
        <v>2858196000</v>
      </c>
      <c r="AM142" s="261">
        <f t="shared" si="137"/>
        <v>3034483000</v>
      </c>
      <c r="AN142" s="261">
        <f t="shared" si="134"/>
        <v>3221644000</v>
      </c>
      <c r="AO142" s="15"/>
      <c r="AP142" s="15"/>
      <c r="AQ142" s="264">
        <f t="shared" si="96"/>
        <v>-1534411.2613999955</v>
      </c>
      <c r="AR142" s="297"/>
      <c r="AS142" s="266"/>
      <c r="AT142" s="266"/>
      <c r="AU142" s="266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268"/>
      <c r="BT142" s="269"/>
      <c r="BU142" s="269" t="str">
        <f>F253</f>
        <v>2BR-9</v>
      </c>
      <c r="BV142" s="270" t="str">
        <f>D253</f>
        <v>09</v>
      </c>
      <c r="BW142" s="271">
        <f t="shared" si="135"/>
        <v>101</v>
      </c>
      <c r="BX142" s="271">
        <f t="shared" si="135"/>
        <v>90</v>
      </c>
      <c r="BY142" s="272">
        <f>O253</f>
        <v>29156510.647200003</v>
      </c>
      <c r="BZ142" s="272">
        <f t="shared" si="136"/>
        <v>2412085000</v>
      </c>
      <c r="CA142" s="272">
        <f t="shared" si="136"/>
        <v>2718805000</v>
      </c>
      <c r="CB142" s="272">
        <f t="shared" si="136"/>
        <v>2886495000</v>
      </c>
      <c r="CC142" s="272">
        <f t="shared" si="136"/>
        <v>3064528000</v>
      </c>
      <c r="CD142" s="272">
        <f>AN253</f>
        <v>3253541000</v>
      </c>
      <c r="CE142" s="15"/>
      <c r="CF142" s="42">
        <f t="shared" si="104"/>
        <v>3029688000</v>
      </c>
      <c r="CG142" s="187">
        <f t="shared" si="104"/>
        <v>3216552000</v>
      </c>
      <c r="CH142" s="43">
        <f t="shared" si="97"/>
        <v>45445320</v>
      </c>
      <c r="CI142" s="43">
        <f t="shared" si="98"/>
        <v>32165520</v>
      </c>
      <c r="CJ142" s="240">
        <f t="shared" si="99"/>
        <v>71454900</v>
      </c>
      <c r="CK142" s="273">
        <f t="shared" si="100"/>
        <v>63218395.833333336</v>
      </c>
    </row>
    <row r="143" spans="1:89">
      <c r="A143" s="3">
        <f t="shared" si="101"/>
        <v>104</v>
      </c>
      <c r="B143" s="522">
        <v>4</v>
      </c>
      <c r="C143" s="250" t="s">
        <v>158</v>
      </c>
      <c r="D143" s="285">
        <v>11</v>
      </c>
      <c r="E143" s="252"/>
      <c r="F143" s="40" t="s">
        <v>62</v>
      </c>
      <c r="G143" s="253">
        <f t="shared" si="76"/>
        <v>101</v>
      </c>
      <c r="H143" s="253">
        <f t="shared" si="77"/>
        <v>90</v>
      </c>
      <c r="I143" s="254">
        <f t="shared" si="78"/>
        <v>26966806</v>
      </c>
      <c r="J143" s="254">
        <f t="shared" si="79"/>
        <v>1</v>
      </c>
      <c r="K143" s="255">
        <f t="shared" si="80"/>
        <v>1.06</v>
      </c>
      <c r="L143" s="256">
        <f t="shared" si="127"/>
        <v>1.01</v>
      </c>
      <c r="M143" s="257">
        <f t="shared" si="82"/>
        <v>24125622.423629135</v>
      </c>
      <c r="N143" s="257">
        <f t="shared" si="83"/>
        <v>27193431.171833493</v>
      </c>
      <c r="O143" s="257">
        <f t="shared" si="84"/>
        <v>28870662.503600005</v>
      </c>
      <c r="P143" s="257">
        <f t="shared" si="85"/>
        <v>30651341.793900453</v>
      </c>
      <c r="Q143" s="258">
        <f t="shared" si="86"/>
        <v>28870662.503600005</v>
      </c>
      <c r="R143" s="257">
        <f t="shared" si="86"/>
        <v>30651341.793900453</v>
      </c>
      <c r="S143" s="257">
        <f t="shared" si="87"/>
        <v>32541849.486459062</v>
      </c>
      <c r="T143" s="257"/>
      <c r="U143" s="257">
        <f t="shared" si="88"/>
        <v>2171306018.1266222</v>
      </c>
      <c r="V143" s="257">
        <f t="shared" si="89"/>
        <v>2447408805.4650145</v>
      </c>
      <c r="W143" s="257">
        <f t="shared" si="90"/>
        <v>2598359625.3240004</v>
      </c>
      <c r="X143" s="258">
        <f t="shared" si="91"/>
        <v>2758620761.4510407</v>
      </c>
      <c r="Y143" s="258">
        <f t="shared" si="92"/>
        <v>2598359625.3240004</v>
      </c>
      <c r="Z143" s="257">
        <f t="shared" si="93"/>
        <v>2758620761.4510407</v>
      </c>
      <c r="AA143" s="257">
        <f t="shared" si="102"/>
        <v>2928766453.7813153</v>
      </c>
      <c r="AB143" s="257"/>
      <c r="AC143" s="32" t="str">
        <f t="shared" si="94"/>
        <v>BERTAHAP</v>
      </c>
      <c r="AD143" s="259">
        <f t="shared" si="95"/>
        <v>0</v>
      </c>
      <c r="AE143" s="260">
        <v>2</v>
      </c>
      <c r="AF143" s="261"/>
      <c r="AG143" s="257" t="e">
        <f>IF(AF143&gt;#REF!,"LB","KR")</f>
        <v>#REF!</v>
      </c>
      <c r="AH143" s="261">
        <f t="shared" si="137"/>
        <v>2388437000</v>
      </c>
      <c r="AI143" s="261">
        <f t="shared" si="137"/>
        <v>2692150000</v>
      </c>
      <c r="AJ143" s="261">
        <f t="shared" si="137"/>
        <v>2858196000</v>
      </c>
      <c r="AK143" s="262">
        <f t="shared" si="137"/>
        <v>3034483000</v>
      </c>
      <c r="AL143" s="262">
        <f t="shared" si="137"/>
        <v>2858196000</v>
      </c>
      <c r="AM143" s="261">
        <f t="shared" si="137"/>
        <v>3034483000</v>
      </c>
      <c r="AN143" s="261">
        <f t="shared" si="134"/>
        <v>3221644000</v>
      </c>
      <c r="AO143" s="15"/>
      <c r="AP143" s="15"/>
      <c r="AQ143" s="264">
        <f t="shared" si="96"/>
        <v>-1534411.2613999955</v>
      </c>
      <c r="AR143" s="297"/>
      <c r="AS143" s="266"/>
      <c r="AT143" s="266"/>
      <c r="AU143" s="266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268"/>
      <c r="BT143" s="296"/>
      <c r="BU143" s="269" t="str">
        <f>F255</f>
        <v>2BR-15</v>
      </c>
      <c r="BV143" s="270">
        <f>D255</f>
        <v>15</v>
      </c>
      <c r="BW143" s="271">
        <f t="shared" ref="BW143:BX145" si="138">G255</f>
        <v>101</v>
      </c>
      <c r="BX143" s="271">
        <f t="shared" si="138"/>
        <v>90</v>
      </c>
      <c r="BY143" s="272">
        <f>O255</f>
        <v>29156510.647200003</v>
      </c>
      <c r="BZ143" s="272">
        <f t="shared" ref="BZ143:CC145" si="139">AH255</f>
        <v>2412085000</v>
      </c>
      <c r="CA143" s="272">
        <f t="shared" si="139"/>
        <v>2718805000</v>
      </c>
      <c r="CB143" s="272">
        <f t="shared" si="139"/>
        <v>2886495000</v>
      </c>
      <c r="CC143" s="272">
        <f t="shared" si="139"/>
        <v>3064528000</v>
      </c>
      <c r="CD143" s="272">
        <f>AN255</f>
        <v>3253541000</v>
      </c>
      <c r="CE143" s="15"/>
      <c r="CF143" s="42">
        <f t="shared" si="104"/>
        <v>3029688000</v>
      </c>
      <c r="CG143" s="187">
        <f t="shared" si="104"/>
        <v>3216552000</v>
      </c>
      <c r="CH143" s="43">
        <f t="shared" si="97"/>
        <v>45445320</v>
      </c>
      <c r="CI143" s="43">
        <f t="shared" si="98"/>
        <v>32165520</v>
      </c>
      <c r="CJ143" s="240">
        <f t="shared" si="99"/>
        <v>71454900</v>
      </c>
      <c r="CK143" s="273">
        <f t="shared" si="100"/>
        <v>63218395.833333336</v>
      </c>
    </row>
    <row r="144" spans="1:89">
      <c r="A144" s="3">
        <f t="shared" si="101"/>
        <v>105</v>
      </c>
      <c r="B144" s="522">
        <v>5</v>
      </c>
      <c r="C144" s="250" t="s">
        <v>158</v>
      </c>
      <c r="D144" s="285">
        <v>15</v>
      </c>
      <c r="E144" s="252"/>
      <c r="F144" s="40" t="s">
        <v>64</v>
      </c>
      <c r="G144" s="253">
        <f t="shared" si="76"/>
        <v>101</v>
      </c>
      <c r="H144" s="253">
        <f t="shared" si="77"/>
        <v>90</v>
      </c>
      <c r="I144" s="254">
        <f t="shared" si="78"/>
        <v>26966806</v>
      </c>
      <c r="J144" s="254">
        <f t="shared" si="79"/>
        <v>1</v>
      </c>
      <c r="K144" s="255">
        <f t="shared" si="80"/>
        <v>1.06</v>
      </c>
      <c r="L144" s="256">
        <f t="shared" si="127"/>
        <v>1.01</v>
      </c>
      <c r="M144" s="257">
        <f t="shared" si="82"/>
        <v>24125622.423629135</v>
      </c>
      <c r="N144" s="257">
        <f t="shared" si="83"/>
        <v>27193431.171833493</v>
      </c>
      <c r="O144" s="257">
        <f t="shared" si="84"/>
        <v>28870662.503600005</v>
      </c>
      <c r="P144" s="257">
        <f t="shared" si="85"/>
        <v>30651341.793900453</v>
      </c>
      <c r="Q144" s="258">
        <f t="shared" si="86"/>
        <v>28870662.503600005</v>
      </c>
      <c r="R144" s="257">
        <f t="shared" si="86"/>
        <v>30651341.793900453</v>
      </c>
      <c r="S144" s="257">
        <f t="shared" si="87"/>
        <v>32541849.486459062</v>
      </c>
      <c r="T144" s="257"/>
      <c r="U144" s="257">
        <f t="shared" si="88"/>
        <v>2171306018.1266222</v>
      </c>
      <c r="V144" s="257">
        <f t="shared" si="89"/>
        <v>2447408805.4650145</v>
      </c>
      <c r="W144" s="257">
        <f t="shared" si="90"/>
        <v>2598359625.3240004</v>
      </c>
      <c r="X144" s="258">
        <f t="shared" si="91"/>
        <v>2758620761.4510407</v>
      </c>
      <c r="Y144" s="258">
        <f t="shared" si="92"/>
        <v>2598359625.3240004</v>
      </c>
      <c r="Z144" s="257">
        <f t="shared" si="93"/>
        <v>2758620761.4510407</v>
      </c>
      <c r="AA144" s="257">
        <f t="shared" si="102"/>
        <v>2928766453.7813153</v>
      </c>
      <c r="AB144" s="257"/>
      <c r="AC144" s="32" t="str">
        <f t="shared" si="94"/>
        <v>BERTAHAP</v>
      </c>
      <c r="AD144" s="259">
        <f t="shared" si="95"/>
        <v>0</v>
      </c>
      <c r="AE144" s="260">
        <v>2</v>
      </c>
      <c r="AF144" s="261"/>
      <c r="AG144" s="257" t="e">
        <f>IF(AF144&gt;#REF!,"LB","KR")</f>
        <v>#REF!</v>
      </c>
      <c r="AH144" s="261">
        <f t="shared" si="137"/>
        <v>2388437000</v>
      </c>
      <c r="AI144" s="261">
        <f t="shared" si="137"/>
        <v>2692150000</v>
      </c>
      <c r="AJ144" s="261">
        <f t="shared" si="137"/>
        <v>2858196000</v>
      </c>
      <c r="AK144" s="262">
        <f t="shared" si="137"/>
        <v>3034483000</v>
      </c>
      <c r="AL144" s="262">
        <f t="shared" si="137"/>
        <v>2858196000</v>
      </c>
      <c r="AM144" s="261">
        <f t="shared" si="137"/>
        <v>3034483000</v>
      </c>
      <c r="AN144" s="261">
        <f t="shared" si="134"/>
        <v>3221644000</v>
      </c>
      <c r="AO144" s="15"/>
      <c r="AP144" s="15"/>
      <c r="AQ144" s="264">
        <f t="shared" si="96"/>
        <v>-1534411.2613999955</v>
      </c>
      <c r="AR144" s="297"/>
      <c r="AS144" s="266"/>
      <c r="AT144" s="266"/>
      <c r="AU144" s="266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268"/>
      <c r="BT144" s="296"/>
      <c r="BU144" s="269" t="str">
        <f>F256</f>
        <v>2BR-17</v>
      </c>
      <c r="BV144" s="270">
        <f>D256</f>
        <v>17</v>
      </c>
      <c r="BW144" s="271">
        <f t="shared" si="138"/>
        <v>85</v>
      </c>
      <c r="BX144" s="271">
        <f t="shared" si="138"/>
        <v>74</v>
      </c>
      <c r="BY144" s="272">
        <f>O256</f>
        <v>29156510.647200003</v>
      </c>
      <c r="BZ144" s="272">
        <f t="shared" si="139"/>
        <v>1983270000</v>
      </c>
      <c r="CA144" s="272">
        <f t="shared" si="139"/>
        <v>2235462000</v>
      </c>
      <c r="CB144" s="272">
        <f t="shared" si="139"/>
        <v>2373340000</v>
      </c>
      <c r="CC144" s="272">
        <f t="shared" si="139"/>
        <v>2519723000</v>
      </c>
      <c r="CD144" s="272">
        <f>AN256</f>
        <v>2675134000</v>
      </c>
      <c r="CE144" s="15"/>
      <c r="CF144" s="42">
        <f t="shared" si="104"/>
        <v>3029688000</v>
      </c>
      <c r="CG144" s="187">
        <f t="shared" si="104"/>
        <v>3216552000</v>
      </c>
      <c r="CH144" s="43">
        <f t="shared" si="97"/>
        <v>45445320</v>
      </c>
      <c r="CI144" s="43">
        <f t="shared" si="98"/>
        <v>32165520</v>
      </c>
      <c r="CJ144" s="240">
        <f t="shared" si="99"/>
        <v>71454900</v>
      </c>
      <c r="CK144" s="273">
        <f t="shared" si="100"/>
        <v>63218395.833333336</v>
      </c>
    </row>
    <row r="145" spans="1:89">
      <c r="A145" s="3">
        <f t="shared" si="101"/>
        <v>106</v>
      </c>
      <c r="B145" s="522">
        <v>6</v>
      </c>
      <c r="C145" s="250" t="s">
        <v>158</v>
      </c>
      <c r="D145" s="285">
        <v>17</v>
      </c>
      <c r="E145" s="252"/>
      <c r="F145" s="40" t="s">
        <v>67</v>
      </c>
      <c r="G145" s="253">
        <f t="shared" si="76"/>
        <v>85</v>
      </c>
      <c r="H145" s="253">
        <f t="shared" si="77"/>
        <v>74</v>
      </c>
      <c r="I145" s="254">
        <f t="shared" si="78"/>
        <v>26966806</v>
      </c>
      <c r="J145" s="254">
        <f t="shared" si="79"/>
        <v>1</v>
      </c>
      <c r="K145" s="255">
        <f t="shared" si="80"/>
        <v>1.06</v>
      </c>
      <c r="L145" s="256">
        <f t="shared" si="127"/>
        <v>1.01</v>
      </c>
      <c r="M145" s="257">
        <f t="shared" si="82"/>
        <v>24125622.423629135</v>
      </c>
      <c r="N145" s="257">
        <f t="shared" si="83"/>
        <v>27193431.171833493</v>
      </c>
      <c r="O145" s="257">
        <f t="shared" si="84"/>
        <v>28870662.503600005</v>
      </c>
      <c r="P145" s="257">
        <f t="shared" si="85"/>
        <v>30651341.793900453</v>
      </c>
      <c r="Q145" s="258">
        <f t="shared" si="86"/>
        <v>28870662.503600005</v>
      </c>
      <c r="R145" s="257">
        <f t="shared" si="86"/>
        <v>30651341.793900453</v>
      </c>
      <c r="S145" s="257">
        <f t="shared" si="87"/>
        <v>32541849.486459062</v>
      </c>
      <c r="T145" s="257"/>
      <c r="U145" s="257">
        <f t="shared" si="88"/>
        <v>1785296059.348556</v>
      </c>
      <c r="V145" s="257">
        <f t="shared" si="89"/>
        <v>2012313906.7156785</v>
      </c>
      <c r="W145" s="257">
        <f t="shared" si="90"/>
        <v>2136429025.2664003</v>
      </c>
      <c r="X145" s="258">
        <f t="shared" si="91"/>
        <v>2268199292.7486334</v>
      </c>
      <c r="Y145" s="258">
        <f t="shared" si="92"/>
        <v>2136429025.2664003</v>
      </c>
      <c r="Z145" s="257">
        <f t="shared" si="93"/>
        <v>2268199292.7486334</v>
      </c>
      <c r="AA145" s="257">
        <f t="shared" si="102"/>
        <v>2408096861.9979706</v>
      </c>
      <c r="AB145" s="257"/>
      <c r="AC145" s="32" t="str">
        <f t="shared" si="94"/>
        <v>BERTAHAP</v>
      </c>
      <c r="AD145" s="259">
        <f t="shared" si="95"/>
        <v>0</v>
      </c>
      <c r="AE145" s="260">
        <v>2</v>
      </c>
      <c r="AF145" s="261"/>
      <c r="AG145" s="257" t="e">
        <f>IF(AF145&gt;#REF!,"LB","KR")</f>
        <v>#REF!</v>
      </c>
      <c r="AH145" s="261">
        <f t="shared" si="137"/>
        <v>1963826000</v>
      </c>
      <c r="AI145" s="261">
        <f t="shared" si="137"/>
        <v>2213546000</v>
      </c>
      <c r="AJ145" s="261">
        <f t="shared" si="137"/>
        <v>2350072000</v>
      </c>
      <c r="AK145" s="262">
        <f t="shared" si="137"/>
        <v>2495020000</v>
      </c>
      <c r="AL145" s="262">
        <f t="shared" si="137"/>
        <v>2350072000</v>
      </c>
      <c r="AM145" s="261">
        <f t="shared" si="137"/>
        <v>2495020000</v>
      </c>
      <c r="AN145" s="261">
        <f t="shared" si="134"/>
        <v>2648907000</v>
      </c>
      <c r="AO145" s="15"/>
      <c r="AP145" s="15"/>
      <c r="AQ145" s="264">
        <f t="shared" si="96"/>
        <v>-1534411.2613999955</v>
      </c>
      <c r="AR145" s="297"/>
      <c r="AS145" s="266"/>
      <c r="AT145" s="266"/>
      <c r="AU145" s="266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268"/>
      <c r="BT145" s="296"/>
      <c r="BU145" s="269" t="str">
        <f>F257</f>
        <v>3BR-19</v>
      </c>
      <c r="BV145" s="270">
        <f>D257</f>
        <v>19</v>
      </c>
      <c r="BW145" s="271">
        <f t="shared" si="138"/>
        <v>138</v>
      </c>
      <c r="BX145" s="271">
        <f t="shared" si="138"/>
        <v>120</v>
      </c>
      <c r="BY145" s="272">
        <f>O257</f>
        <v>29156510.647200003</v>
      </c>
      <c r="BZ145" s="272">
        <f t="shared" si="139"/>
        <v>3216113000</v>
      </c>
      <c r="CA145" s="272">
        <f t="shared" si="139"/>
        <v>3625073000</v>
      </c>
      <c r="CB145" s="272">
        <f t="shared" si="139"/>
        <v>3848660000</v>
      </c>
      <c r="CC145" s="272">
        <f t="shared" si="139"/>
        <v>4086037000</v>
      </c>
      <c r="CD145" s="272">
        <f>AN257</f>
        <v>4338055000</v>
      </c>
      <c r="CE145" s="15"/>
      <c r="CF145" s="42">
        <f t="shared" si="104"/>
        <v>2491077000</v>
      </c>
      <c r="CG145" s="187">
        <f t="shared" si="104"/>
        <v>2644722000</v>
      </c>
      <c r="CH145" s="43">
        <f t="shared" si="97"/>
        <v>37366155</v>
      </c>
      <c r="CI145" s="43">
        <f t="shared" si="98"/>
        <v>26447220</v>
      </c>
      <c r="CJ145" s="240">
        <f t="shared" si="99"/>
        <v>58751800</v>
      </c>
      <c r="CK145" s="273">
        <f t="shared" si="100"/>
        <v>51979583.333333336</v>
      </c>
    </row>
    <row r="146" spans="1:89">
      <c r="A146" s="3">
        <f t="shared" si="101"/>
        <v>107</v>
      </c>
      <c r="B146" s="522">
        <v>7</v>
      </c>
      <c r="C146" s="250" t="s">
        <v>158</v>
      </c>
      <c r="D146" s="285">
        <v>19</v>
      </c>
      <c r="E146" s="252"/>
      <c r="F146" s="40" t="s">
        <v>78</v>
      </c>
      <c r="G146" s="253">
        <f t="shared" si="76"/>
        <v>138</v>
      </c>
      <c r="H146" s="253">
        <f t="shared" si="77"/>
        <v>120</v>
      </c>
      <c r="I146" s="254">
        <f t="shared" si="78"/>
        <v>26966806</v>
      </c>
      <c r="J146" s="254">
        <f t="shared" si="79"/>
        <v>1</v>
      </c>
      <c r="K146" s="255">
        <f t="shared" si="80"/>
        <v>1.06</v>
      </c>
      <c r="L146" s="256">
        <f t="shared" si="127"/>
        <v>1.01</v>
      </c>
      <c r="M146" s="257">
        <f t="shared" si="82"/>
        <v>24125622.423629135</v>
      </c>
      <c r="N146" s="257">
        <f t="shared" si="83"/>
        <v>27193431.171833493</v>
      </c>
      <c r="O146" s="257">
        <f t="shared" si="84"/>
        <v>28870662.503600005</v>
      </c>
      <c r="P146" s="257">
        <f t="shared" si="85"/>
        <v>30651341.793900453</v>
      </c>
      <c r="Q146" s="258">
        <f t="shared" si="86"/>
        <v>28870662.503600005</v>
      </c>
      <c r="R146" s="257">
        <f t="shared" si="86"/>
        <v>30651341.793900453</v>
      </c>
      <c r="S146" s="257">
        <f t="shared" si="87"/>
        <v>32541849.486459062</v>
      </c>
      <c r="T146" s="257"/>
      <c r="U146" s="257">
        <f t="shared" si="88"/>
        <v>2895074690.8354959</v>
      </c>
      <c r="V146" s="257">
        <f t="shared" si="89"/>
        <v>3263211740.620019</v>
      </c>
      <c r="W146" s="257">
        <f t="shared" si="90"/>
        <v>3464479500.4320006</v>
      </c>
      <c r="X146" s="258">
        <f t="shared" si="91"/>
        <v>3678161015.2680545</v>
      </c>
      <c r="Y146" s="258">
        <f t="shared" si="92"/>
        <v>3464479500.4320006</v>
      </c>
      <c r="Z146" s="257">
        <f t="shared" si="93"/>
        <v>3678161015.2680545</v>
      </c>
      <c r="AA146" s="257">
        <f t="shared" si="102"/>
        <v>3905021938.3750873</v>
      </c>
      <c r="AB146" s="257"/>
      <c r="AC146" s="32" t="str">
        <f t="shared" si="94"/>
        <v>BERTAHAP</v>
      </c>
      <c r="AD146" s="259">
        <f t="shared" si="95"/>
        <v>0</v>
      </c>
      <c r="AE146" s="260">
        <v>2</v>
      </c>
      <c r="AF146" s="261"/>
      <c r="AG146" s="257" t="e">
        <f>IF(AF146&gt;#REF!,"LB","KR")</f>
        <v>#REF!</v>
      </c>
      <c r="AH146" s="261">
        <f t="shared" si="137"/>
        <v>3184583000</v>
      </c>
      <c r="AI146" s="261">
        <f t="shared" si="137"/>
        <v>3589533000</v>
      </c>
      <c r="AJ146" s="261">
        <f t="shared" si="137"/>
        <v>3810928000</v>
      </c>
      <c r="AK146" s="262">
        <f t="shared" si="137"/>
        <v>4045978000</v>
      </c>
      <c r="AL146" s="262">
        <f t="shared" si="137"/>
        <v>3810928000</v>
      </c>
      <c r="AM146" s="261">
        <f t="shared" si="137"/>
        <v>4045978000</v>
      </c>
      <c r="AN146" s="261">
        <f t="shared" si="134"/>
        <v>4295525000</v>
      </c>
      <c r="AO146" s="15"/>
      <c r="AP146" s="15"/>
      <c r="AQ146" s="264">
        <f t="shared" si="96"/>
        <v>-1534411.2613999955</v>
      </c>
      <c r="AR146" s="297"/>
      <c r="AS146" s="266"/>
      <c r="AT146" s="266"/>
      <c r="AU146" s="266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268">
        <v>26</v>
      </c>
      <c r="BT146" s="296" t="s">
        <v>47</v>
      </c>
      <c r="BU146" s="269" t="str">
        <f>F116</f>
        <v>2BR-5</v>
      </c>
      <c r="BV146" s="270" t="str">
        <f>D116</f>
        <v>05</v>
      </c>
      <c r="BW146" s="271">
        <f>G116</f>
        <v>85</v>
      </c>
      <c r="BX146" s="271">
        <f>H116</f>
        <v>74</v>
      </c>
      <c r="BY146" s="272">
        <f>O116</f>
        <v>28870662.503600005</v>
      </c>
      <c r="BZ146" s="272">
        <f t="shared" ref="BZ146:CC147" si="140">AH116</f>
        <v>1963826000</v>
      </c>
      <c r="CA146" s="272">
        <f t="shared" si="140"/>
        <v>2213546000</v>
      </c>
      <c r="CB146" s="272">
        <f t="shared" si="140"/>
        <v>2350072000</v>
      </c>
      <c r="CC146" s="272">
        <f t="shared" si="140"/>
        <v>2495020000</v>
      </c>
      <c r="CD146" s="272">
        <f>AN116</f>
        <v>2648907000</v>
      </c>
      <c r="CE146" s="15">
        <v>2</v>
      </c>
      <c r="CF146" s="42">
        <f t="shared" si="104"/>
        <v>4039584000</v>
      </c>
      <c r="CG146" s="187">
        <f t="shared" si="104"/>
        <v>4288737000</v>
      </c>
      <c r="CH146" s="43">
        <f t="shared" si="97"/>
        <v>60593760</v>
      </c>
      <c r="CI146" s="43">
        <f t="shared" si="98"/>
        <v>42887370</v>
      </c>
      <c r="CJ146" s="240">
        <f t="shared" si="99"/>
        <v>95273200</v>
      </c>
      <c r="CK146" s="273">
        <f t="shared" si="100"/>
        <v>84291208.333333328</v>
      </c>
    </row>
    <row r="147" spans="1:89">
      <c r="A147" s="3">
        <f t="shared" si="101"/>
        <v>108</v>
      </c>
      <c r="B147" s="522">
        <v>8</v>
      </c>
      <c r="C147" s="250" t="s">
        <v>158</v>
      </c>
      <c r="D147" s="285">
        <v>21</v>
      </c>
      <c r="E147" s="252"/>
      <c r="F147" s="40" t="s">
        <v>84</v>
      </c>
      <c r="G147" s="253">
        <f t="shared" si="76"/>
        <v>132</v>
      </c>
      <c r="H147" s="253">
        <f t="shared" si="77"/>
        <v>112</v>
      </c>
      <c r="I147" s="254">
        <f t="shared" si="78"/>
        <v>26966806</v>
      </c>
      <c r="J147" s="254">
        <f t="shared" si="79"/>
        <v>3</v>
      </c>
      <c r="K147" s="255">
        <f t="shared" si="80"/>
        <v>1.1000000000000001</v>
      </c>
      <c r="L147" s="256">
        <f t="shared" si="127"/>
        <v>1.01</v>
      </c>
      <c r="M147" s="257">
        <f t="shared" si="82"/>
        <v>25036023.269803815</v>
      </c>
      <c r="N147" s="257">
        <f t="shared" si="83"/>
        <v>28219598.385864943</v>
      </c>
      <c r="O147" s="257">
        <f t="shared" si="84"/>
        <v>29960121.466000002</v>
      </c>
      <c r="P147" s="257">
        <f t="shared" si="85"/>
        <v>31807996.201217446</v>
      </c>
      <c r="Q147" s="258">
        <f t="shared" si="86"/>
        <v>29960121.466000002</v>
      </c>
      <c r="R147" s="257">
        <f t="shared" si="86"/>
        <v>31807996.201217446</v>
      </c>
      <c r="S147" s="257">
        <f t="shared" si="87"/>
        <v>33769843.806702793</v>
      </c>
      <c r="T147" s="257"/>
      <c r="U147" s="257">
        <f t="shared" si="88"/>
        <v>2804034606.2180271</v>
      </c>
      <c r="V147" s="257">
        <f t="shared" si="89"/>
        <v>3160595019.2168736</v>
      </c>
      <c r="W147" s="257">
        <f t="shared" si="90"/>
        <v>3355533604.1920004</v>
      </c>
      <c r="X147" s="258">
        <f t="shared" si="91"/>
        <v>3562495574.5363541</v>
      </c>
      <c r="Y147" s="258">
        <f t="shared" si="92"/>
        <v>3355533604.1920004</v>
      </c>
      <c r="Z147" s="257">
        <f t="shared" si="93"/>
        <v>3562495574.5363541</v>
      </c>
      <c r="AA147" s="257">
        <f t="shared" si="102"/>
        <v>3782222506.3507128</v>
      </c>
      <c r="AB147" s="257"/>
      <c r="AC147" s="32" t="str">
        <f t="shared" si="94"/>
        <v>BERTAHAP</v>
      </c>
      <c r="AD147" s="259">
        <f t="shared" si="95"/>
        <v>0</v>
      </c>
      <c r="AE147" s="260">
        <v>2</v>
      </c>
      <c r="AF147" s="261"/>
      <c r="AG147" s="257" t="e">
        <f>IF(AF147&gt;#REF!,"LB","KR")</f>
        <v>#REF!</v>
      </c>
      <c r="AH147" s="261">
        <f t="shared" si="137"/>
        <v>3084439000</v>
      </c>
      <c r="AI147" s="261">
        <f t="shared" si="137"/>
        <v>3476655000</v>
      </c>
      <c r="AJ147" s="261">
        <f t="shared" si="137"/>
        <v>3691087000</v>
      </c>
      <c r="AK147" s="262">
        <f t="shared" si="137"/>
        <v>3918746000</v>
      </c>
      <c r="AL147" s="262">
        <f t="shared" si="137"/>
        <v>3691087000</v>
      </c>
      <c r="AM147" s="261">
        <f t="shared" si="137"/>
        <v>3918746000</v>
      </c>
      <c r="AN147" s="261">
        <f t="shared" si="134"/>
        <v>4160445000</v>
      </c>
      <c r="AO147" s="15"/>
      <c r="AP147" s="15"/>
      <c r="AQ147" s="264">
        <f t="shared" si="96"/>
        <v>-444952.29899999872</v>
      </c>
      <c r="AR147" s="265"/>
      <c r="AS147" s="266"/>
      <c r="AT147" s="266"/>
      <c r="AU147" s="266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268"/>
      <c r="BT147" s="269"/>
      <c r="BU147" s="269" t="str">
        <f>F117</f>
        <v>2BR-7</v>
      </c>
      <c r="BV147" s="270" t="str">
        <f>D117</f>
        <v>07</v>
      </c>
      <c r="BW147" s="271">
        <f>G117</f>
        <v>101</v>
      </c>
      <c r="BX147" s="271">
        <f>H117</f>
        <v>90</v>
      </c>
      <c r="BY147" s="272">
        <f>O117</f>
        <v>28870662.503600005</v>
      </c>
      <c r="BZ147" s="272">
        <f t="shared" si="140"/>
        <v>2388437000</v>
      </c>
      <c r="CA147" s="272">
        <f t="shared" si="140"/>
        <v>2692150000</v>
      </c>
      <c r="CB147" s="272">
        <f t="shared" si="140"/>
        <v>2858196000</v>
      </c>
      <c r="CC147" s="272">
        <f t="shared" si="140"/>
        <v>3034483000</v>
      </c>
      <c r="CD147" s="272">
        <f>AN117</f>
        <v>3221644000</v>
      </c>
      <c r="CE147" s="15"/>
      <c r="CF147" s="42">
        <f t="shared" si="104"/>
        <v>3912553000</v>
      </c>
      <c r="CG147" s="187">
        <f t="shared" si="104"/>
        <v>4153871000</v>
      </c>
      <c r="CH147" s="43">
        <f t="shared" si="97"/>
        <v>58688295</v>
      </c>
      <c r="CI147" s="43">
        <f t="shared" si="98"/>
        <v>41538710</v>
      </c>
      <c r="CJ147" s="240">
        <f t="shared" si="99"/>
        <v>92277175</v>
      </c>
      <c r="CK147" s="273">
        <f t="shared" si="100"/>
        <v>81640541.666666672</v>
      </c>
    </row>
    <row r="148" spans="1:89">
      <c r="A148" s="3">
        <f t="shared" si="101"/>
        <v>109</v>
      </c>
      <c r="B148" s="522">
        <v>1</v>
      </c>
      <c r="C148" s="250" t="s">
        <v>159</v>
      </c>
      <c r="D148" s="251" t="s">
        <v>19</v>
      </c>
      <c r="E148" s="252"/>
      <c r="F148" s="40" t="s">
        <v>72</v>
      </c>
      <c r="G148" s="253">
        <f t="shared" si="76"/>
        <v>175</v>
      </c>
      <c r="H148" s="253">
        <f t="shared" si="77"/>
        <v>156</v>
      </c>
      <c r="I148" s="254">
        <f t="shared" si="78"/>
        <v>26966806</v>
      </c>
      <c r="J148" s="254">
        <f t="shared" si="79"/>
        <v>5</v>
      </c>
      <c r="K148" s="255">
        <f t="shared" si="80"/>
        <v>1.08</v>
      </c>
      <c r="L148" s="305">
        <f t="shared" ref="L148:L157" si="141">SUMIF($AN$4:$AN$22,D148,$BG$4:$BG$22)</f>
        <v>1.02</v>
      </c>
      <c r="M148" s="257">
        <f t="shared" si="82"/>
        <v>24824197.330347329</v>
      </c>
      <c r="N148" s="257">
        <f t="shared" si="83"/>
        <v>27980836.707352675</v>
      </c>
      <c r="O148" s="257">
        <f t="shared" si="84"/>
        <v>29706633.489600003</v>
      </c>
      <c r="P148" s="257">
        <f t="shared" si="85"/>
        <v>31538873.641099136</v>
      </c>
      <c r="Q148" s="258">
        <f t="shared" si="86"/>
        <v>29706633.489600003</v>
      </c>
      <c r="R148" s="257">
        <f t="shared" si="86"/>
        <v>31538873.641099136</v>
      </c>
      <c r="S148" s="257">
        <f t="shared" si="87"/>
        <v>33484122.355953015</v>
      </c>
      <c r="T148" s="257"/>
      <c r="U148" s="257">
        <f t="shared" si="88"/>
        <v>3872574783.5341835</v>
      </c>
      <c r="V148" s="257">
        <f t="shared" si="89"/>
        <v>4365010526.3470173</v>
      </c>
      <c r="W148" s="257">
        <f t="shared" si="90"/>
        <v>4634234824.3776007</v>
      </c>
      <c r="X148" s="258">
        <f t="shared" si="91"/>
        <v>4920064288.0114651</v>
      </c>
      <c r="Y148" s="258">
        <f t="shared" si="92"/>
        <v>4634234824.3776007</v>
      </c>
      <c r="Z148" s="257">
        <f t="shared" si="93"/>
        <v>4920064288.0114651</v>
      </c>
      <c r="AA148" s="257">
        <f t="shared" si="102"/>
        <v>5223523087.5286703</v>
      </c>
      <c r="AB148" s="257"/>
      <c r="AC148" s="32" t="str">
        <f t="shared" si="94"/>
        <v>BERTAHAP</v>
      </c>
      <c r="AD148" s="259">
        <f t="shared" si="95"/>
        <v>0</v>
      </c>
      <c r="AE148" s="260">
        <v>2</v>
      </c>
      <c r="AF148" s="261"/>
      <c r="AG148" s="257" t="e">
        <f>IF(AF148&gt;#REF!,"LB","KR")</f>
        <v>#REF!</v>
      </c>
      <c r="AH148" s="261">
        <f t="shared" si="137"/>
        <v>4259833000</v>
      </c>
      <c r="AI148" s="261">
        <f t="shared" si="137"/>
        <v>4801512000</v>
      </c>
      <c r="AJ148" s="261">
        <f t="shared" si="137"/>
        <v>5097659000</v>
      </c>
      <c r="AK148" s="262">
        <f t="shared" si="137"/>
        <v>5412071000</v>
      </c>
      <c r="AL148" s="262">
        <f t="shared" si="137"/>
        <v>5097659000</v>
      </c>
      <c r="AM148" s="261">
        <f t="shared" si="137"/>
        <v>5412071000</v>
      </c>
      <c r="AN148" s="261">
        <f t="shared" si="134"/>
        <v>5745876000</v>
      </c>
      <c r="AO148" s="15"/>
      <c r="AP148" s="15"/>
      <c r="AQ148" s="264">
        <f t="shared" si="96"/>
        <v>-698440.27539999783</v>
      </c>
      <c r="AR148" s="265"/>
      <c r="AS148" s="266"/>
      <c r="AT148" s="266"/>
      <c r="AU148" s="266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268">
        <v>27</v>
      </c>
      <c r="BT148" s="296" t="s">
        <v>49</v>
      </c>
      <c r="BU148" s="269" t="str">
        <f>F125</f>
        <v>2BR-3</v>
      </c>
      <c r="BV148" s="270" t="str">
        <f>D125</f>
        <v>03</v>
      </c>
      <c r="BW148" s="271">
        <f>G125</f>
        <v>85</v>
      </c>
      <c r="BX148" s="271">
        <f>H125</f>
        <v>74</v>
      </c>
      <c r="BY148" s="272">
        <f>O125</f>
        <v>29156510.647200003</v>
      </c>
      <c r="BZ148" s="272">
        <f t="shared" ref="BZ148:CC149" si="142">AH125</f>
        <v>1983270000</v>
      </c>
      <c r="CA148" s="272">
        <f t="shared" si="142"/>
        <v>2235462000</v>
      </c>
      <c r="CB148" s="272">
        <f t="shared" si="142"/>
        <v>2373340000</v>
      </c>
      <c r="CC148" s="272">
        <f t="shared" si="142"/>
        <v>2519723000</v>
      </c>
      <c r="CD148" s="272">
        <f>AN125</f>
        <v>2675134000</v>
      </c>
      <c r="CE148" s="15">
        <v>2</v>
      </c>
      <c r="CF148" s="42">
        <f t="shared" si="104"/>
        <v>5403519000</v>
      </c>
      <c r="CG148" s="187">
        <f t="shared" si="104"/>
        <v>5736796000</v>
      </c>
      <c r="CH148" s="43">
        <f t="shared" si="97"/>
        <v>81052785</v>
      </c>
      <c r="CI148" s="43">
        <f t="shared" si="98"/>
        <v>57367960</v>
      </c>
      <c r="CJ148" s="240">
        <f t="shared" si="99"/>
        <v>127441475</v>
      </c>
      <c r="CK148" s="273">
        <f t="shared" si="100"/>
        <v>112751479.16666667</v>
      </c>
    </row>
    <row r="149" spans="1:89">
      <c r="A149" s="3">
        <f t="shared" si="101"/>
        <v>110</v>
      </c>
      <c r="B149" s="522">
        <v>2</v>
      </c>
      <c r="C149" s="250" t="s">
        <v>159</v>
      </c>
      <c r="D149" s="251" t="s">
        <v>29</v>
      </c>
      <c r="E149" s="252"/>
      <c r="F149" s="40" t="s">
        <v>74</v>
      </c>
      <c r="G149" s="253">
        <f t="shared" si="76"/>
        <v>85</v>
      </c>
      <c r="H149" s="253">
        <f t="shared" si="77"/>
        <v>74</v>
      </c>
      <c r="I149" s="254">
        <f t="shared" si="78"/>
        <v>26966806</v>
      </c>
      <c r="J149" s="254">
        <f t="shared" si="79"/>
        <v>1</v>
      </c>
      <c r="K149" s="255">
        <f t="shared" si="80"/>
        <v>1.06</v>
      </c>
      <c r="L149" s="305">
        <f t="shared" si="141"/>
        <v>1.02</v>
      </c>
      <c r="M149" s="257">
        <f t="shared" si="82"/>
        <v>24364489.972377934</v>
      </c>
      <c r="N149" s="257">
        <f t="shared" si="83"/>
        <v>27462673.064623922</v>
      </c>
      <c r="O149" s="257">
        <f t="shared" si="84"/>
        <v>29156510.647200003</v>
      </c>
      <c r="P149" s="257">
        <f t="shared" si="85"/>
        <v>30954820.425523225</v>
      </c>
      <c r="Q149" s="258">
        <f t="shared" si="86"/>
        <v>29156510.647200003</v>
      </c>
      <c r="R149" s="257">
        <f t="shared" si="86"/>
        <v>30954820.425523225</v>
      </c>
      <c r="S149" s="257">
        <f t="shared" si="87"/>
        <v>32864046.016027961</v>
      </c>
      <c r="T149" s="257"/>
      <c r="U149" s="257">
        <f t="shared" si="88"/>
        <v>1802972257.9559672</v>
      </c>
      <c r="V149" s="257">
        <f t="shared" si="89"/>
        <v>2032237806.7821703</v>
      </c>
      <c r="W149" s="257">
        <f t="shared" si="90"/>
        <v>2157581787.8928003</v>
      </c>
      <c r="X149" s="258">
        <f t="shared" si="91"/>
        <v>2290656711.4887185</v>
      </c>
      <c r="Y149" s="258">
        <f t="shared" si="92"/>
        <v>2157581787.8928003</v>
      </c>
      <c r="Z149" s="257">
        <f t="shared" si="93"/>
        <v>2290656711.4887185</v>
      </c>
      <c r="AA149" s="257">
        <f t="shared" si="102"/>
        <v>2431939405.186069</v>
      </c>
      <c r="AB149" s="257"/>
      <c r="AC149" s="32" t="str">
        <f t="shared" si="94"/>
        <v>BERTAHAP</v>
      </c>
      <c r="AD149" s="259">
        <f t="shared" si="95"/>
        <v>0</v>
      </c>
      <c r="AE149" s="260">
        <v>2</v>
      </c>
      <c r="AF149" s="261"/>
      <c r="AG149" s="257" t="e">
        <f>IF(AF149&gt;#REF!,"LB","KR")</f>
        <v>#REF!</v>
      </c>
      <c r="AH149" s="261">
        <f t="shared" si="137"/>
        <v>1983270000</v>
      </c>
      <c r="AI149" s="261">
        <f t="shared" si="137"/>
        <v>2235462000</v>
      </c>
      <c r="AJ149" s="261">
        <f t="shared" si="137"/>
        <v>2373340000</v>
      </c>
      <c r="AK149" s="262">
        <f t="shared" si="137"/>
        <v>2519723000</v>
      </c>
      <c r="AL149" s="262">
        <f t="shared" si="137"/>
        <v>2373340000</v>
      </c>
      <c r="AM149" s="261">
        <f t="shared" si="137"/>
        <v>2519723000</v>
      </c>
      <c r="AN149" s="261">
        <f t="shared" si="134"/>
        <v>2675134000</v>
      </c>
      <c r="AO149" s="15"/>
      <c r="AP149" s="15"/>
      <c r="AQ149" s="264">
        <f t="shared" si="96"/>
        <v>-1248563.1177999973</v>
      </c>
      <c r="AR149" s="265"/>
      <c r="AS149" s="266"/>
      <c r="AT149" s="266"/>
      <c r="AU149" s="266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268"/>
      <c r="BT149" s="296"/>
      <c r="BU149" s="269" t="str">
        <f>F126</f>
        <v>2BR-9</v>
      </c>
      <c r="BV149" s="270" t="str">
        <f>D126</f>
        <v>09</v>
      </c>
      <c r="BW149" s="271">
        <f>G126</f>
        <v>101</v>
      </c>
      <c r="BX149" s="271">
        <f>H126</f>
        <v>90</v>
      </c>
      <c r="BY149" s="272">
        <f>O126</f>
        <v>29156510.647200003</v>
      </c>
      <c r="BZ149" s="272">
        <f t="shared" si="142"/>
        <v>2412085000</v>
      </c>
      <c r="CA149" s="272">
        <f t="shared" si="142"/>
        <v>2718805000</v>
      </c>
      <c r="CB149" s="272">
        <f t="shared" si="142"/>
        <v>2886495000</v>
      </c>
      <c r="CC149" s="272">
        <f t="shared" si="142"/>
        <v>3064528000</v>
      </c>
      <c r="CD149" s="272">
        <f>AN126</f>
        <v>3253541000</v>
      </c>
      <c r="CE149" s="15"/>
      <c r="CF149" s="42">
        <f t="shared" si="104"/>
        <v>2515741000</v>
      </c>
      <c r="CG149" s="187">
        <f t="shared" si="104"/>
        <v>2670907000</v>
      </c>
      <c r="CH149" s="43">
        <f t="shared" si="97"/>
        <v>37736115</v>
      </c>
      <c r="CI149" s="43">
        <f t="shared" si="98"/>
        <v>26709070</v>
      </c>
      <c r="CJ149" s="240">
        <f t="shared" si="99"/>
        <v>59333500</v>
      </c>
      <c r="CK149" s="273">
        <f t="shared" si="100"/>
        <v>52494229.166666664</v>
      </c>
    </row>
    <row r="150" spans="1:89">
      <c r="A150" s="3">
        <f t="shared" si="101"/>
        <v>111</v>
      </c>
      <c r="B150" s="522">
        <v>3</v>
      </c>
      <c r="C150" s="250" t="s">
        <v>159</v>
      </c>
      <c r="D150" s="251" t="s">
        <v>32</v>
      </c>
      <c r="E150" s="252"/>
      <c r="F150" s="40" t="s">
        <v>56</v>
      </c>
      <c r="G150" s="253">
        <f t="shared" si="76"/>
        <v>85</v>
      </c>
      <c r="H150" s="253">
        <f t="shared" si="77"/>
        <v>74</v>
      </c>
      <c r="I150" s="254">
        <f t="shared" si="78"/>
        <v>26966806</v>
      </c>
      <c r="J150" s="254">
        <f t="shared" si="79"/>
        <v>1</v>
      </c>
      <c r="K150" s="255">
        <f t="shared" si="80"/>
        <v>1.06</v>
      </c>
      <c r="L150" s="305">
        <f t="shared" si="141"/>
        <v>1.02</v>
      </c>
      <c r="M150" s="257">
        <f t="shared" si="82"/>
        <v>24364489.972377934</v>
      </c>
      <c r="N150" s="257">
        <f t="shared" si="83"/>
        <v>27462673.064623922</v>
      </c>
      <c r="O150" s="257">
        <f t="shared" si="84"/>
        <v>29156510.647200003</v>
      </c>
      <c r="P150" s="257">
        <f t="shared" si="85"/>
        <v>30954820.425523225</v>
      </c>
      <c r="Q150" s="258">
        <f t="shared" si="86"/>
        <v>29156510.647200003</v>
      </c>
      <c r="R150" s="257">
        <f t="shared" si="86"/>
        <v>30954820.425523225</v>
      </c>
      <c r="S150" s="257">
        <f t="shared" si="87"/>
        <v>32864046.016027961</v>
      </c>
      <c r="T150" s="257"/>
      <c r="U150" s="257">
        <f t="shared" si="88"/>
        <v>1802972257.9559672</v>
      </c>
      <c r="V150" s="257">
        <f t="shared" si="89"/>
        <v>2032237806.7821703</v>
      </c>
      <c r="W150" s="257">
        <f t="shared" si="90"/>
        <v>2157581787.8928003</v>
      </c>
      <c r="X150" s="258">
        <f t="shared" si="91"/>
        <v>2290656711.4887185</v>
      </c>
      <c r="Y150" s="258">
        <f t="shared" si="92"/>
        <v>2157581787.8928003</v>
      </c>
      <c r="Z150" s="257">
        <f t="shared" si="93"/>
        <v>2290656711.4887185</v>
      </c>
      <c r="AA150" s="257">
        <f t="shared" si="102"/>
        <v>2431939405.186069</v>
      </c>
      <c r="AB150" s="257"/>
      <c r="AC150" s="32" t="str">
        <f t="shared" si="94"/>
        <v>BERTAHAP</v>
      </c>
      <c r="AD150" s="259">
        <f t="shared" si="95"/>
        <v>0</v>
      </c>
      <c r="AE150" s="260">
        <v>2</v>
      </c>
      <c r="AF150" s="261"/>
      <c r="AG150" s="257" t="e">
        <f>IF(AF150&gt;#REF!,"LB","KR")</f>
        <v>#REF!</v>
      </c>
      <c r="AH150" s="261">
        <f t="shared" si="137"/>
        <v>1983270000</v>
      </c>
      <c r="AI150" s="261">
        <f t="shared" si="137"/>
        <v>2235462000</v>
      </c>
      <c r="AJ150" s="261">
        <f t="shared" si="137"/>
        <v>2373340000</v>
      </c>
      <c r="AK150" s="262">
        <f t="shared" si="137"/>
        <v>2519723000</v>
      </c>
      <c r="AL150" s="262">
        <f t="shared" si="137"/>
        <v>2373340000</v>
      </c>
      <c r="AM150" s="261">
        <f t="shared" si="137"/>
        <v>2519723000</v>
      </c>
      <c r="AN150" s="261">
        <f t="shared" si="134"/>
        <v>2675134000</v>
      </c>
      <c r="AO150" s="15"/>
      <c r="AP150" s="15"/>
      <c r="AQ150" s="264">
        <f t="shared" si="96"/>
        <v>-1248563.1177999973</v>
      </c>
      <c r="AR150" s="265"/>
      <c r="AS150" s="266"/>
      <c r="AT150" s="266"/>
      <c r="AU150" s="266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268">
        <v>28</v>
      </c>
      <c r="BT150" s="269" t="s">
        <v>160</v>
      </c>
      <c r="BU150" s="269" t="str">
        <f>F156</f>
        <v>3BR-19</v>
      </c>
      <c r="BV150" s="270">
        <f>D156</f>
        <v>19</v>
      </c>
      <c r="BW150" s="271">
        <f>G156</f>
        <v>138</v>
      </c>
      <c r="BX150" s="271">
        <f>H156</f>
        <v>120</v>
      </c>
      <c r="BY150" s="272">
        <f>O156</f>
        <v>29156510.647200003</v>
      </c>
      <c r="BZ150" s="272">
        <f>AH156</f>
        <v>3216113000</v>
      </c>
      <c r="CA150" s="272">
        <f>AI156</f>
        <v>3625073000</v>
      </c>
      <c r="CB150" s="272">
        <f>AJ156</f>
        <v>3848660000</v>
      </c>
      <c r="CC150" s="272">
        <f>AK156</f>
        <v>4086037000</v>
      </c>
      <c r="CD150" s="272">
        <f>AN156</f>
        <v>4338055000</v>
      </c>
      <c r="CE150" s="15">
        <v>2</v>
      </c>
      <c r="CF150" s="42">
        <f t="shared" si="104"/>
        <v>2515741000</v>
      </c>
      <c r="CG150" s="187">
        <f t="shared" si="104"/>
        <v>2670907000</v>
      </c>
      <c r="CH150" s="43">
        <f t="shared" si="97"/>
        <v>37736115</v>
      </c>
      <c r="CI150" s="43">
        <f t="shared" si="98"/>
        <v>26709070</v>
      </c>
      <c r="CJ150" s="240">
        <f t="shared" si="99"/>
        <v>59333500</v>
      </c>
      <c r="CK150" s="273">
        <f t="shared" si="100"/>
        <v>52494229.166666664</v>
      </c>
    </row>
    <row r="151" spans="1:89">
      <c r="A151" s="3">
        <f t="shared" si="101"/>
        <v>112</v>
      </c>
      <c r="B151" s="522">
        <v>4</v>
      </c>
      <c r="C151" s="250" t="s">
        <v>159</v>
      </c>
      <c r="D151" s="251" t="s">
        <v>38</v>
      </c>
      <c r="E151" s="252"/>
      <c r="F151" s="40" t="s">
        <v>58</v>
      </c>
      <c r="G151" s="253">
        <f t="shared" si="76"/>
        <v>101</v>
      </c>
      <c r="H151" s="253">
        <f t="shared" si="77"/>
        <v>90</v>
      </c>
      <c r="I151" s="254">
        <f t="shared" si="78"/>
        <v>26966806</v>
      </c>
      <c r="J151" s="254">
        <f t="shared" si="79"/>
        <v>1</v>
      </c>
      <c r="K151" s="255">
        <f t="shared" si="80"/>
        <v>1.06</v>
      </c>
      <c r="L151" s="305">
        <f t="shared" si="141"/>
        <v>1.02</v>
      </c>
      <c r="M151" s="257">
        <f t="shared" si="82"/>
        <v>24364489.972377934</v>
      </c>
      <c r="N151" s="257">
        <f t="shared" si="83"/>
        <v>27462673.064623922</v>
      </c>
      <c r="O151" s="257">
        <f t="shared" si="84"/>
        <v>29156510.647200003</v>
      </c>
      <c r="P151" s="257">
        <f t="shared" si="85"/>
        <v>30954820.425523225</v>
      </c>
      <c r="Q151" s="258">
        <f t="shared" si="86"/>
        <v>29156510.647200003</v>
      </c>
      <c r="R151" s="257">
        <f t="shared" si="86"/>
        <v>30954820.425523225</v>
      </c>
      <c r="S151" s="257">
        <f t="shared" si="87"/>
        <v>32864046.016027961</v>
      </c>
      <c r="T151" s="257"/>
      <c r="U151" s="257">
        <f t="shared" si="88"/>
        <v>2192804097.5140142</v>
      </c>
      <c r="V151" s="257">
        <f t="shared" si="89"/>
        <v>2471640575.816153</v>
      </c>
      <c r="W151" s="257">
        <f t="shared" si="90"/>
        <v>2624085958.2480001</v>
      </c>
      <c r="X151" s="258">
        <f t="shared" si="91"/>
        <v>2785933838.2970901</v>
      </c>
      <c r="Y151" s="258">
        <f t="shared" si="92"/>
        <v>2624085958.2480001</v>
      </c>
      <c r="Z151" s="257">
        <f t="shared" si="93"/>
        <v>2785933838.2970901</v>
      </c>
      <c r="AA151" s="257">
        <f t="shared" si="102"/>
        <v>2957764141.4425163</v>
      </c>
      <c r="AB151" s="257"/>
      <c r="AC151" s="32" t="str">
        <f t="shared" si="94"/>
        <v>BERTAHAP</v>
      </c>
      <c r="AD151" s="259">
        <f t="shared" si="95"/>
        <v>0</v>
      </c>
      <c r="AE151" s="260">
        <v>2</v>
      </c>
      <c r="AF151" s="261"/>
      <c r="AG151" s="257" t="e">
        <f>IF(AF151&gt;#REF!,"LB","KR")</f>
        <v>#REF!</v>
      </c>
      <c r="AH151" s="261">
        <f t="shared" si="137"/>
        <v>2412085000</v>
      </c>
      <c r="AI151" s="261">
        <f t="shared" si="137"/>
        <v>2718805000</v>
      </c>
      <c r="AJ151" s="261">
        <f t="shared" si="137"/>
        <v>2886495000</v>
      </c>
      <c r="AK151" s="262">
        <f t="shared" si="137"/>
        <v>3064528000</v>
      </c>
      <c r="AL151" s="262">
        <f t="shared" si="137"/>
        <v>2886495000</v>
      </c>
      <c r="AM151" s="261">
        <f t="shared" si="137"/>
        <v>3064528000</v>
      </c>
      <c r="AN151" s="261">
        <f t="shared" si="134"/>
        <v>3253541000</v>
      </c>
      <c r="AO151" s="15"/>
      <c r="AP151" s="15"/>
      <c r="AQ151" s="264">
        <f t="shared" si="96"/>
        <v>-1248563.1177999973</v>
      </c>
      <c r="AR151" s="265"/>
      <c r="AS151" s="266"/>
      <c r="AT151" s="266"/>
      <c r="AU151" s="266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276">
        <v>29</v>
      </c>
      <c r="BT151" s="296" t="s">
        <v>59</v>
      </c>
      <c r="BU151" s="269" t="str">
        <f>F175</f>
        <v>2BR-17</v>
      </c>
      <c r="BV151" s="270">
        <f>D175</f>
        <v>17</v>
      </c>
      <c r="BW151" s="271">
        <f>G175</f>
        <v>85</v>
      </c>
      <c r="BX151" s="271">
        <f>H175</f>
        <v>74</v>
      </c>
      <c r="BY151" s="272">
        <f>O175</f>
        <v>29156510.647200003</v>
      </c>
      <c r="BZ151" s="272">
        <f>AH175</f>
        <v>1983270000</v>
      </c>
      <c r="CA151" s="272">
        <f>AI175</f>
        <v>2235462000</v>
      </c>
      <c r="CB151" s="272">
        <f>AJ175</f>
        <v>2373340000</v>
      </c>
      <c r="CC151" s="272">
        <f>AK175</f>
        <v>2519723000</v>
      </c>
      <c r="CD151" s="272">
        <f>AN175</f>
        <v>2675134000</v>
      </c>
      <c r="CE151" s="15">
        <v>1</v>
      </c>
      <c r="CF151" s="42">
        <f t="shared" si="104"/>
        <v>3059685000</v>
      </c>
      <c r="CG151" s="187">
        <f t="shared" si="104"/>
        <v>3248400000</v>
      </c>
      <c r="CH151" s="43">
        <f t="shared" si="97"/>
        <v>45895275</v>
      </c>
      <c r="CI151" s="43">
        <f t="shared" si="98"/>
        <v>32484000</v>
      </c>
      <c r="CJ151" s="240">
        <f t="shared" si="99"/>
        <v>72162375</v>
      </c>
      <c r="CK151" s="273">
        <f t="shared" si="100"/>
        <v>63844333.333333336</v>
      </c>
    </row>
    <row r="152" spans="1:89">
      <c r="A152" s="3">
        <f t="shared" si="101"/>
        <v>113</v>
      </c>
      <c r="B152" s="522">
        <v>5</v>
      </c>
      <c r="C152" s="250" t="s">
        <v>159</v>
      </c>
      <c r="D152" s="251" t="s">
        <v>44</v>
      </c>
      <c r="E152" s="252"/>
      <c r="F152" s="40" t="s">
        <v>60</v>
      </c>
      <c r="G152" s="253">
        <f t="shared" si="76"/>
        <v>101</v>
      </c>
      <c r="H152" s="253">
        <f t="shared" si="77"/>
        <v>90</v>
      </c>
      <c r="I152" s="254">
        <f t="shared" si="78"/>
        <v>26966806</v>
      </c>
      <c r="J152" s="254">
        <f t="shared" si="79"/>
        <v>1</v>
      </c>
      <c r="K152" s="255">
        <f t="shared" si="80"/>
        <v>1.06</v>
      </c>
      <c r="L152" s="305">
        <f t="shared" si="141"/>
        <v>1.02</v>
      </c>
      <c r="M152" s="257">
        <f t="shared" si="82"/>
        <v>24364489.972377934</v>
      </c>
      <c r="N152" s="257">
        <f t="shared" si="83"/>
        <v>27462673.064623922</v>
      </c>
      <c r="O152" s="257">
        <f t="shared" si="84"/>
        <v>29156510.647200003</v>
      </c>
      <c r="P152" s="257">
        <f t="shared" si="85"/>
        <v>30954820.425523225</v>
      </c>
      <c r="Q152" s="258">
        <f t="shared" si="86"/>
        <v>29156510.647200003</v>
      </c>
      <c r="R152" s="257">
        <f t="shared" si="86"/>
        <v>30954820.425523225</v>
      </c>
      <c r="S152" s="257">
        <f t="shared" si="87"/>
        <v>32864046.016027961</v>
      </c>
      <c r="T152" s="257"/>
      <c r="U152" s="257">
        <f t="shared" si="88"/>
        <v>2192804097.5140142</v>
      </c>
      <c r="V152" s="257">
        <f t="shared" si="89"/>
        <v>2471640575.816153</v>
      </c>
      <c r="W152" s="257">
        <f t="shared" si="90"/>
        <v>2624085958.2480001</v>
      </c>
      <c r="X152" s="258">
        <f t="shared" si="91"/>
        <v>2785933838.2970901</v>
      </c>
      <c r="Y152" s="258">
        <f t="shared" si="92"/>
        <v>2624085958.2480001</v>
      </c>
      <c r="Z152" s="257">
        <f t="shared" si="93"/>
        <v>2785933838.2970901</v>
      </c>
      <c r="AA152" s="257">
        <f t="shared" si="102"/>
        <v>2957764141.4425163</v>
      </c>
      <c r="AB152" s="257"/>
      <c r="AC152" s="32" t="str">
        <f t="shared" si="94"/>
        <v>BERTAHAP</v>
      </c>
      <c r="AD152" s="259">
        <f t="shared" si="95"/>
        <v>0</v>
      </c>
      <c r="AE152" s="260">
        <v>2</v>
      </c>
      <c r="AF152" s="261"/>
      <c r="AG152" s="257" t="e">
        <f>IF(AF152&gt;#REF!,"LB","KR")</f>
        <v>#REF!</v>
      </c>
      <c r="AH152" s="261">
        <f t="shared" si="137"/>
        <v>2412085000</v>
      </c>
      <c r="AI152" s="261">
        <f t="shared" si="137"/>
        <v>2718805000</v>
      </c>
      <c r="AJ152" s="261">
        <f t="shared" si="137"/>
        <v>2886495000</v>
      </c>
      <c r="AK152" s="262">
        <f t="shared" si="137"/>
        <v>3064528000</v>
      </c>
      <c r="AL152" s="262">
        <f t="shared" si="137"/>
        <v>2886495000</v>
      </c>
      <c r="AM152" s="261">
        <f t="shared" si="137"/>
        <v>3064528000</v>
      </c>
      <c r="AN152" s="261">
        <f t="shared" si="134"/>
        <v>3253541000</v>
      </c>
      <c r="AO152" s="15"/>
      <c r="AP152" s="15"/>
      <c r="AQ152" s="264">
        <f t="shared" si="96"/>
        <v>-1248563.1177999973</v>
      </c>
      <c r="AR152" s="265"/>
      <c r="AS152" s="266"/>
      <c r="AT152" s="266"/>
      <c r="AU152" s="266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276">
        <v>30</v>
      </c>
      <c r="BT152" s="269" t="s">
        <v>161</v>
      </c>
      <c r="BU152" s="269" t="str">
        <f>F124</f>
        <v>3BR-1</v>
      </c>
      <c r="BV152" s="270" t="str">
        <f>D124</f>
        <v>01</v>
      </c>
      <c r="BW152" s="271">
        <f>G124</f>
        <v>175</v>
      </c>
      <c r="BX152" s="271">
        <f>H124</f>
        <v>156</v>
      </c>
      <c r="BY152" s="272">
        <f>O124</f>
        <v>29706633.489600003</v>
      </c>
      <c r="BZ152" s="272">
        <f>AH124</f>
        <v>4259833000</v>
      </c>
      <c r="CA152" s="272">
        <f>AI124</f>
        <v>4801512000</v>
      </c>
      <c r="CB152" s="272">
        <f>AJ124</f>
        <v>5097659000</v>
      </c>
      <c r="CC152" s="272">
        <f>AK124</f>
        <v>5412071000</v>
      </c>
      <c r="CD152" s="272">
        <f>AN124</f>
        <v>5745876000</v>
      </c>
      <c r="CE152" s="15">
        <v>5</v>
      </c>
      <c r="CF152" s="42">
        <f t="shared" si="104"/>
        <v>3059685000</v>
      </c>
      <c r="CG152" s="187">
        <f t="shared" si="104"/>
        <v>3248400000</v>
      </c>
      <c r="CH152" s="43">
        <f t="shared" si="97"/>
        <v>45895275</v>
      </c>
      <c r="CI152" s="43">
        <f t="shared" si="98"/>
        <v>32484000</v>
      </c>
      <c r="CJ152" s="240">
        <f t="shared" si="99"/>
        <v>72162375</v>
      </c>
      <c r="CK152" s="273">
        <f t="shared" si="100"/>
        <v>63844333.333333336</v>
      </c>
    </row>
    <row r="153" spans="1:89">
      <c r="A153" s="3">
        <f t="shared" si="101"/>
        <v>114</v>
      </c>
      <c r="B153" s="522">
        <v>6</v>
      </c>
      <c r="C153" s="250" t="s">
        <v>159</v>
      </c>
      <c r="D153" s="285">
        <v>11</v>
      </c>
      <c r="E153" s="252"/>
      <c r="F153" s="40" t="s">
        <v>62</v>
      </c>
      <c r="G153" s="253">
        <f t="shared" si="76"/>
        <v>101</v>
      </c>
      <c r="H153" s="253">
        <f t="shared" si="77"/>
        <v>90</v>
      </c>
      <c r="I153" s="254">
        <f t="shared" si="78"/>
        <v>26966806</v>
      </c>
      <c r="J153" s="254">
        <f t="shared" si="79"/>
        <v>1</v>
      </c>
      <c r="K153" s="255">
        <f t="shared" si="80"/>
        <v>1.06</v>
      </c>
      <c r="L153" s="305">
        <f t="shared" si="141"/>
        <v>1.02</v>
      </c>
      <c r="M153" s="257">
        <f t="shared" si="82"/>
        <v>24364489.972377934</v>
      </c>
      <c r="N153" s="257">
        <f t="shared" si="83"/>
        <v>27462673.064623922</v>
      </c>
      <c r="O153" s="257">
        <f t="shared" si="84"/>
        <v>29156510.647200003</v>
      </c>
      <c r="P153" s="257">
        <f t="shared" si="85"/>
        <v>30954820.425523225</v>
      </c>
      <c r="Q153" s="258">
        <f t="shared" si="86"/>
        <v>29156510.647200003</v>
      </c>
      <c r="R153" s="257">
        <f t="shared" si="86"/>
        <v>30954820.425523225</v>
      </c>
      <c r="S153" s="257">
        <f t="shared" si="87"/>
        <v>32864046.016027961</v>
      </c>
      <c r="T153" s="257"/>
      <c r="U153" s="257">
        <f t="shared" si="88"/>
        <v>2192804097.5140142</v>
      </c>
      <c r="V153" s="257">
        <f t="shared" si="89"/>
        <v>2471640575.816153</v>
      </c>
      <c r="W153" s="257">
        <f t="shared" si="90"/>
        <v>2624085958.2480001</v>
      </c>
      <c r="X153" s="258">
        <f t="shared" si="91"/>
        <v>2785933838.2970901</v>
      </c>
      <c r="Y153" s="258">
        <f t="shared" si="92"/>
        <v>2624085958.2480001</v>
      </c>
      <c r="Z153" s="257">
        <f t="shared" si="93"/>
        <v>2785933838.2970901</v>
      </c>
      <c r="AA153" s="257">
        <f t="shared" si="102"/>
        <v>2957764141.4425163</v>
      </c>
      <c r="AB153" s="257"/>
      <c r="AC153" s="32" t="str">
        <f t="shared" si="94"/>
        <v>BERTAHAP</v>
      </c>
      <c r="AD153" s="259">
        <f t="shared" si="95"/>
        <v>0</v>
      </c>
      <c r="AE153" s="260">
        <v>2</v>
      </c>
      <c r="AF153" s="261"/>
      <c r="AG153" s="257" t="e">
        <f>IF(AF153&gt;#REF!,"LB","KR")</f>
        <v>#REF!</v>
      </c>
      <c r="AH153" s="261">
        <f t="shared" si="137"/>
        <v>2412085000</v>
      </c>
      <c r="AI153" s="261">
        <f t="shared" si="137"/>
        <v>2718805000</v>
      </c>
      <c r="AJ153" s="261">
        <f t="shared" si="137"/>
        <v>2886495000</v>
      </c>
      <c r="AK153" s="262">
        <f t="shared" si="137"/>
        <v>3064528000</v>
      </c>
      <c r="AL153" s="262">
        <f t="shared" si="137"/>
        <v>2886495000</v>
      </c>
      <c r="AM153" s="261">
        <f t="shared" si="137"/>
        <v>3064528000</v>
      </c>
      <c r="AN153" s="261">
        <f t="shared" si="134"/>
        <v>3253541000</v>
      </c>
      <c r="AO153" s="15"/>
      <c r="AP153" s="15"/>
      <c r="AQ153" s="264">
        <f t="shared" si="96"/>
        <v>-1248563.1177999973</v>
      </c>
      <c r="AR153" s="265"/>
      <c r="AS153" s="266"/>
      <c r="AT153" s="266"/>
      <c r="AU153" s="266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276">
        <v>31</v>
      </c>
      <c r="BT153" s="269" t="s">
        <v>162</v>
      </c>
      <c r="BU153" s="269" t="str">
        <f>F131</f>
        <v>3BR-21</v>
      </c>
      <c r="BV153" s="270">
        <f>D131</f>
        <v>21</v>
      </c>
      <c r="BW153" s="271">
        <f>G131</f>
        <v>132</v>
      </c>
      <c r="BX153" s="271">
        <f>H131</f>
        <v>112</v>
      </c>
      <c r="BY153" s="272">
        <f>O131</f>
        <v>30256756.332000002</v>
      </c>
      <c r="BZ153" s="272">
        <f>AH131</f>
        <v>3114978000</v>
      </c>
      <c r="CA153" s="272">
        <f>AI131</f>
        <v>3511077000</v>
      </c>
      <c r="CB153" s="272">
        <f>AJ131</f>
        <v>3727633000</v>
      </c>
      <c r="CC153" s="272">
        <f>AK131</f>
        <v>3957545000</v>
      </c>
      <c r="CD153" s="272">
        <f>AN131</f>
        <v>4201638000</v>
      </c>
      <c r="CE153" s="15">
        <v>5</v>
      </c>
      <c r="CF153" s="42">
        <f t="shared" si="104"/>
        <v>3059685000</v>
      </c>
      <c r="CG153" s="187">
        <f t="shared" si="104"/>
        <v>3248400000</v>
      </c>
      <c r="CH153" s="43">
        <f t="shared" si="97"/>
        <v>45895275</v>
      </c>
      <c r="CI153" s="43">
        <f t="shared" si="98"/>
        <v>32484000</v>
      </c>
      <c r="CJ153" s="240">
        <f t="shared" si="99"/>
        <v>72162375</v>
      </c>
      <c r="CK153" s="273">
        <f t="shared" si="100"/>
        <v>63844333.333333336</v>
      </c>
    </row>
    <row r="154" spans="1:89">
      <c r="A154" s="3">
        <f t="shared" si="101"/>
        <v>115</v>
      </c>
      <c r="B154" s="522">
        <v>7</v>
      </c>
      <c r="C154" s="250" t="s">
        <v>159</v>
      </c>
      <c r="D154" s="285">
        <v>15</v>
      </c>
      <c r="E154" s="252"/>
      <c r="F154" s="40" t="s">
        <v>64</v>
      </c>
      <c r="G154" s="253">
        <f t="shared" si="76"/>
        <v>101</v>
      </c>
      <c r="H154" s="253">
        <f t="shared" si="77"/>
        <v>90</v>
      </c>
      <c r="I154" s="254">
        <f t="shared" si="78"/>
        <v>26966806</v>
      </c>
      <c r="J154" s="254">
        <f t="shared" si="79"/>
        <v>1</v>
      </c>
      <c r="K154" s="255">
        <f t="shared" si="80"/>
        <v>1.06</v>
      </c>
      <c r="L154" s="305">
        <f t="shared" si="141"/>
        <v>1.02</v>
      </c>
      <c r="M154" s="257">
        <f t="shared" si="82"/>
        <v>24364489.972377934</v>
      </c>
      <c r="N154" s="257">
        <f t="shared" si="83"/>
        <v>27462673.064623922</v>
      </c>
      <c r="O154" s="257">
        <f t="shared" si="84"/>
        <v>29156510.647200003</v>
      </c>
      <c r="P154" s="257">
        <f t="shared" si="85"/>
        <v>30954820.425523225</v>
      </c>
      <c r="Q154" s="258">
        <f t="shared" si="86"/>
        <v>29156510.647200003</v>
      </c>
      <c r="R154" s="257">
        <f t="shared" si="86"/>
        <v>30954820.425523225</v>
      </c>
      <c r="S154" s="257">
        <f t="shared" si="87"/>
        <v>32864046.016027961</v>
      </c>
      <c r="T154" s="257"/>
      <c r="U154" s="257">
        <f t="shared" si="88"/>
        <v>2192804097.5140142</v>
      </c>
      <c r="V154" s="257">
        <f t="shared" si="89"/>
        <v>2471640575.816153</v>
      </c>
      <c r="W154" s="257">
        <f t="shared" si="90"/>
        <v>2624085958.2480001</v>
      </c>
      <c r="X154" s="258">
        <f t="shared" si="91"/>
        <v>2785933838.2970901</v>
      </c>
      <c r="Y154" s="258">
        <f t="shared" si="92"/>
        <v>2624085958.2480001</v>
      </c>
      <c r="Z154" s="257">
        <f t="shared" si="93"/>
        <v>2785933838.2970901</v>
      </c>
      <c r="AA154" s="257">
        <f t="shared" si="102"/>
        <v>2957764141.4425163</v>
      </c>
      <c r="AB154" s="257"/>
      <c r="AC154" s="32" t="str">
        <f t="shared" si="94"/>
        <v>BERTAHAP</v>
      </c>
      <c r="AD154" s="259">
        <f t="shared" si="95"/>
        <v>0</v>
      </c>
      <c r="AE154" s="260">
        <v>2</v>
      </c>
      <c r="AF154" s="261"/>
      <c r="AG154" s="257" t="e">
        <f>IF(AF154&gt;#REF!,"LB","KR")</f>
        <v>#REF!</v>
      </c>
      <c r="AH154" s="261">
        <f t="shared" si="137"/>
        <v>2412085000</v>
      </c>
      <c r="AI154" s="261">
        <f t="shared" si="137"/>
        <v>2718805000</v>
      </c>
      <c r="AJ154" s="261">
        <f t="shared" si="137"/>
        <v>2886495000</v>
      </c>
      <c r="AK154" s="262">
        <f t="shared" si="137"/>
        <v>3064528000</v>
      </c>
      <c r="AL154" s="262">
        <f t="shared" si="137"/>
        <v>2886495000</v>
      </c>
      <c r="AM154" s="261">
        <f t="shared" si="137"/>
        <v>3064528000</v>
      </c>
      <c r="AN154" s="261">
        <f t="shared" si="134"/>
        <v>3253541000</v>
      </c>
      <c r="AO154" s="15"/>
      <c r="AP154" s="15"/>
      <c r="AQ154" s="264">
        <f t="shared" si="96"/>
        <v>-1248563.1177999973</v>
      </c>
      <c r="AR154" s="265"/>
      <c r="AS154" s="266"/>
      <c r="AT154" s="266"/>
      <c r="AU154" s="266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276">
        <v>32</v>
      </c>
      <c r="BT154" s="269" t="s">
        <v>141</v>
      </c>
      <c r="BU154" s="269" t="str">
        <f>F133</f>
        <v>2BR-3</v>
      </c>
      <c r="BV154" s="270" t="str">
        <f>D133</f>
        <v>03</v>
      </c>
      <c r="BW154" s="271">
        <f>G133</f>
        <v>85</v>
      </c>
      <c r="BX154" s="271">
        <f>H133</f>
        <v>74</v>
      </c>
      <c r="BY154" s="272">
        <f>O133</f>
        <v>28870662.503600005</v>
      </c>
      <c r="BZ154" s="272">
        <f t="shared" ref="BZ154:CC155" si="143">AH133</f>
        <v>1963826000</v>
      </c>
      <c r="CA154" s="272">
        <f t="shared" si="143"/>
        <v>2213546000</v>
      </c>
      <c r="CB154" s="272">
        <f t="shared" si="143"/>
        <v>2350072000</v>
      </c>
      <c r="CC154" s="272">
        <f t="shared" si="143"/>
        <v>2495020000</v>
      </c>
      <c r="CD154" s="272">
        <f>AN133</f>
        <v>2648907000</v>
      </c>
      <c r="CE154" s="15">
        <v>4</v>
      </c>
      <c r="CF154" s="42">
        <f t="shared" si="104"/>
        <v>3059685000</v>
      </c>
      <c r="CG154" s="187">
        <f t="shared" si="104"/>
        <v>3248400000</v>
      </c>
      <c r="CH154" s="43">
        <f t="shared" si="97"/>
        <v>45895275</v>
      </c>
      <c r="CI154" s="43">
        <f t="shared" si="98"/>
        <v>32484000</v>
      </c>
      <c r="CJ154" s="240">
        <f t="shared" si="99"/>
        <v>72162375</v>
      </c>
      <c r="CK154" s="273">
        <f t="shared" si="100"/>
        <v>63844333.333333336</v>
      </c>
    </row>
    <row r="155" spans="1:89">
      <c r="A155" s="3">
        <f t="shared" si="101"/>
        <v>116</v>
      </c>
      <c r="B155" s="522">
        <v>8</v>
      </c>
      <c r="C155" s="250" t="s">
        <v>159</v>
      </c>
      <c r="D155" s="285">
        <v>17</v>
      </c>
      <c r="E155" s="252"/>
      <c r="F155" s="40" t="s">
        <v>67</v>
      </c>
      <c r="G155" s="253">
        <f t="shared" si="76"/>
        <v>85</v>
      </c>
      <c r="H155" s="253">
        <f t="shared" si="77"/>
        <v>74</v>
      </c>
      <c r="I155" s="254">
        <f t="shared" si="78"/>
        <v>26966806</v>
      </c>
      <c r="J155" s="254">
        <f t="shared" si="79"/>
        <v>1</v>
      </c>
      <c r="K155" s="255">
        <f t="shared" si="80"/>
        <v>1.06</v>
      </c>
      <c r="L155" s="305">
        <f t="shared" si="141"/>
        <v>1.02</v>
      </c>
      <c r="M155" s="257">
        <f t="shared" si="82"/>
        <v>24364489.972377934</v>
      </c>
      <c r="N155" s="257">
        <f t="shared" si="83"/>
        <v>27462673.064623922</v>
      </c>
      <c r="O155" s="257">
        <f t="shared" si="84"/>
        <v>29156510.647200003</v>
      </c>
      <c r="P155" s="257">
        <f t="shared" si="85"/>
        <v>30954820.425523225</v>
      </c>
      <c r="Q155" s="258">
        <f t="shared" si="86"/>
        <v>29156510.647200003</v>
      </c>
      <c r="R155" s="257">
        <f t="shared" si="86"/>
        <v>30954820.425523225</v>
      </c>
      <c r="S155" s="257">
        <f t="shared" si="87"/>
        <v>32864046.016027961</v>
      </c>
      <c r="T155" s="257"/>
      <c r="U155" s="257">
        <f t="shared" si="88"/>
        <v>1802972257.9559672</v>
      </c>
      <c r="V155" s="257">
        <f t="shared" si="89"/>
        <v>2032237806.7821703</v>
      </c>
      <c r="W155" s="257">
        <f t="shared" si="90"/>
        <v>2157581787.8928003</v>
      </c>
      <c r="X155" s="258">
        <f t="shared" si="91"/>
        <v>2290656711.4887185</v>
      </c>
      <c r="Y155" s="258">
        <f t="shared" si="92"/>
        <v>2157581787.8928003</v>
      </c>
      <c r="Z155" s="257">
        <f t="shared" si="93"/>
        <v>2290656711.4887185</v>
      </c>
      <c r="AA155" s="257">
        <f t="shared" si="102"/>
        <v>2431939405.186069</v>
      </c>
      <c r="AB155" s="257"/>
      <c r="AC155" s="32" t="str">
        <f t="shared" si="94"/>
        <v>BERTAHAP</v>
      </c>
      <c r="AD155" s="259">
        <f t="shared" si="95"/>
        <v>0</v>
      </c>
      <c r="AE155" s="260">
        <v>2</v>
      </c>
      <c r="AF155" s="261"/>
      <c r="AG155" s="257" t="e">
        <f>IF(AF155&gt;#REF!,"LB","KR")</f>
        <v>#REF!</v>
      </c>
      <c r="AH155" s="261">
        <f t="shared" si="137"/>
        <v>1983270000</v>
      </c>
      <c r="AI155" s="261">
        <f t="shared" si="137"/>
        <v>2235462000</v>
      </c>
      <c r="AJ155" s="261">
        <f t="shared" si="137"/>
        <v>2373340000</v>
      </c>
      <c r="AK155" s="262">
        <f t="shared" si="137"/>
        <v>2519723000</v>
      </c>
      <c r="AL155" s="262">
        <f t="shared" si="137"/>
        <v>2373340000</v>
      </c>
      <c r="AM155" s="261">
        <f t="shared" si="137"/>
        <v>2519723000</v>
      </c>
      <c r="AN155" s="261">
        <f t="shared" si="134"/>
        <v>2675134000</v>
      </c>
      <c r="AO155" s="15"/>
      <c r="AP155" s="15"/>
      <c r="AQ155" s="264">
        <f t="shared" si="96"/>
        <v>-1248563.1177999973</v>
      </c>
      <c r="AR155" s="265"/>
      <c r="AS155" s="266"/>
      <c r="AT155" s="266"/>
      <c r="AU155" s="266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276"/>
      <c r="BT155" s="269"/>
      <c r="BU155" s="269" t="str">
        <f>F134</f>
        <v>2BR-9</v>
      </c>
      <c r="BV155" s="270" t="str">
        <f>D134</f>
        <v>09</v>
      </c>
      <c r="BW155" s="271">
        <f>G134</f>
        <v>101</v>
      </c>
      <c r="BX155" s="271">
        <f>H134</f>
        <v>90</v>
      </c>
      <c r="BY155" s="272">
        <f>O134</f>
        <v>28870662.503600005</v>
      </c>
      <c r="BZ155" s="272">
        <f t="shared" si="143"/>
        <v>2388437000</v>
      </c>
      <c r="CA155" s="272">
        <f t="shared" si="143"/>
        <v>2692150000</v>
      </c>
      <c r="CB155" s="272">
        <f t="shared" si="143"/>
        <v>2858196000</v>
      </c>
      <c r="CC155" s="272">
        <f t="shared" si="143"/>
        <v>3034483000</v>
      </c>
      <c r="CD155" s="272">
        <f>AN134</f>
        <v>3221644000</v>
      </c>
      <c r="CE155" s="15"/>
      <c r="CF155" s="42">
        <f t="shared" si="104"/>
        <v>2515741000</v>
      </c>
      <c r="CG155" s="187">
        <f t="shared" si="104"/>
        <v>2670907000</v>
      </c>
      <c r="CH155" s="43">
        <f t="shared" si="97"/>
        <v>37736115</v>
      </c>
      <c r="CI155" s="43">
        <f t="shared" si="98"/>
        <v>26709070</v>
      </c>
      <c r="CJ155" s="240">
        <f t="shared" si="99"/>
        <v>59333500</v>
      </c>
      <c r="CK155" s="273">
        <f t="shared" si="100"/>
        <v>52494229.166666664</v>
      </c>
    </row>
    <row r="156" spans="1:89">
      <c r="A156" s="3">
        <f t="shared" si="101"/>
        <v>117</v>
      </c>
      <c r="B156" s="522">
        <v>9</v>
      </c>
      <c r="C156" s="250" t="s">
        <v>159</v>
      </c>
      <c r="D156" s="285">
        <v>19</v>
      </c>
      <c r="E156" s="252"/>
      <c r="F156" s="40" t="s">
        <v>78</v>
      </c>
      <c r="G156" s="253">
        <f t="shared" si="76"/>
        <v>138</v>
      </c>
      <c r="H156" s="253">
        <f t="shared" si="77"/>
        <v>120</v>
      </c>
      <c r="I156" s="254">
        <f t="shared" si="78"/>
        <v>26966806</v>
      </c>
      <c r="J156" s="254">
        <f t="shared" si="79"/>
        <v>1</v>
      </c>
      <c r="K156" s="255">
        <f t="shared" si="80"/>
        <v>1.06</v>
      </c>
      <c r="L156" s="305">
        <f t="shared" si="141"/>
        <v>1.02</v>
      </c>
      <c r="M156" s="257">
        <f t="shared" si="82"/>
        <v>24364489.972377934</v>
      </c>
      <c r="N156" s="257">
        <f t="shared" si="83"/>
        <v>27462673.064623922</v>
      </c>
      <c r="O156" s="257">
        <f t="shared" si="84"/>
        <v>29156510.647200003</v>
      </c>
      <c r="P156" s="257">
        <f t="shared" si="85"/>
        <v>30954820.425523225</v>
      </c>
      <c r="Q156" s="258">
        <f t="shared" si="86"/>
        <v>29156510.647200003</v>
      </c>
      <c r="R156" s="257">
        <f t="shared" si="86"/>
        <v>30954820.425523225</v>
      </c>
      <c r="S156" s="257">
        <f t="shared" si="87"/>
        <v>32864046.016027961</v>
      </c>
      <c r="T156" s="257"/>
      <c r="U156" s="257">
        <f t="shared" si="88"/>
        <v>2923738796.6853518</v>
      </c>
      <c r="V156" s="257">
        <f t="shared" si="89"/>
        <v>3295520767.7548704</v>
      </c>
      <c r="W156" s="257">
        <f t="shared" si="90"/>
        <v>3498781277.6640005</v>
      </c>
      <c r="X156" s="258">
        <f t="shared" si="91"/>
        <v>3714578451.0627871</v>
      </c>
      <c r="Y156" s="258">
        <f t="shared" si="92"/>
        <v>3498781277.6640005</v>
      </c>
      <c r="Z156" s="257">
        <f t="shared" si="93"/>
        <v>3714578451.0627871</v>
      </c>
      <c r="AA156" s="257">
        <f t="shared" si="102"/>
        <v>3943685521.9233551</v>
      </c>
      <c r="AB156" s="257"/>
      <c r="AC156" s="32" t="str">
        <f t="shared" si="94"/>
        <v>BERTAHAP</v>
      </c>
      <c r="AD156" s="259">
        <f t="shared" si="95"/>
        <v>0</v>
      </c>
      <c r="AE156" s="260">
        <v>2</v>
      </c>
      <c r="AF156" s="261"/>
      <c r="AG156" s="257" t="e">
        <f>IF(AF156&gt;#REF!,"LB","KR")</f>
        <v>#REF!</v>
      </c>
      <c r="AH156" s="261">
        <f t="shared" si="137"/>
        <v>3216113000</v>
      </c>
      <c r="AI156" s="261">
        <f t="shared" si="137"/>
        <v>3625073000</v>
      </c>
      <c r="AJ156" s="261">
        <f t="shared" si="137"/>
        <v>3848660000</v>
      </c>
      <c r="AK156" s="262">
        <f t="shared" si="137"/>
        <v>4086037000</v>
      </c>
      <c r="AL156" s="262">
        <f t="shared" si="137"/>
        <v>3848660000</v>
      </c>
      <c r="AM156" s="261">
        <f t="shared" si="137"/>
        <v>4086037000</v>
      </c>
      <c r="AN156" s="261">
        <f t="shared" si="134"/>
        <v>4338055000</v>
      </c>
      <c r="AO156" s="15"/>
      <c r="AP156" s="15"/>
      <c r="AQ156" s="264">
        <f t="shared" si="96"/>
        <v>-1248563.1177999973</v>
      </c>
      <c r="AR156" s="265"/>
      <c r="AS156" s="266"/>
      <c r="AT156" s="266"/>
      <c r="AU156" s="266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276">
        <v>33</v>
      </c>
      <c r="BT156" s="296" t="s">
        <v>61</v>
      </c>
      <c r="BU156" s="269" t="str">
        <f>F183</f>
        <v>2BR-17</v>
      </c>
      <c r="BV156" s="270">
        <f>D183</f>
        <v>17</v>
      </c>
      <c r="BW156" s="271">
        <f>G183</f>
        <v>85</v>
      </c>
      <c r="BX156" s="271">
        <f>H183</f>
        <v>74</v>
      </c>
      <c r="BY156" s="272">
        <f>O183</f>
        <v>28870662.503600005</v>
      </c>
      <c r="BZ156" s="272">
        <f>AH183</f>
        <v>1963826000</v>
      </c>
      <c r="CA156" s="272">
        <f>AI183</f>
        <v>2213546000</v>
      </c>
      <c r="CB156" s="272">
        <f>AJ183</f>
        <v>2350072000</v>
      </c>
      <c r="CC156" s="272">
        <f>AK183</f>
        <v>2495020000</v>
      </c>
      <c r="CD156" s="272">
        <f>AN183</f>
        <v>2648907000</v>
      </c>
      <c r="CE156" s="15">
        <v>1</v>
      </c>
      <c r="CF156" s="42">
        <f t="shared" si="104"/>
        <v>4079580000</v>
      </c>
      <c r="CG156" s="187">
        <f t="shared" si="104"/>
        <v>4331200000</v>
      </c>
      <c r="CH156" s="43">
        <f t="shared" si="97"/>
        <v>61193700</v>
      </c>
      <c r="CI156" s="43">
        <f t="shared" si="98"/>
        <v>43312000</v>
      </c>
      <c r="CJ156" s="240">
        <f t="shared" si="99"/>
        <v>96216500</v>
      </c>
      <c r="CK156" s="273">
        <f t="shared" si="100"/>
        <v>85125770.833333328</v>
      </c>
    </row>
    <row r="157" spans="1:89">
      <c r="A157" s="3">
        <f t="shared" si="101"/>
        <v>118</v>
      </c>
      <c r="B157" s="522">
        <v>10</v>
      </c>
      <c r="C157" s="250" t="s">
        <v>159</v>
      </c>
      <c r="D157" s="285">
        <v>21</v>
      </c>
      <c r="E157" s="252"/>
      <c r="F157" s="40" t="s">
        <v>84</v>
      </c>
      <c r="G157" s="253">
        <f t="shared" si="76"/>
        <v>132</v>
      </c>
      <c r="H157" s="253">
        <f t="shared" si="77"/>
        <v>112</v>
      </c>
      <c r="I157" s="254">
        <f t="shared" si="78"/>
        <v>26966806</v>
      </c>
      <c r="J157" s="254">
        <f t="shared" si="79"/>
        <v>3</v>
      </c>
      <c r="K157" s="255">
        <f t="shared" si="80"/>
        <v>1.1000000000000001</v>
      </c>
      <c r="L157" s="305">
        <f t="shared" si="141"/>
        <v>1.02</v>
      </c>
      <c r="M157" s="257">
        <f t="shared" si="82"/>
        <v>25283904.688316725</v>
      </c>
      <c r="N157" s="257">
        <f t="shared" si="83"/>
        <v>28499000.350081429</v>
      </c>
      <c r="O157" s="257">
        <f t="shared" si="84"/>
        <v>30256756.332000002</v>
      </c>
      <c r="P157" s="257">
        <f t="shared" si="85"/>
        <v>32122926.856675044</v>
      </c>
      <c r="Q157" s="258">
        <f t="shared" si="86"/>
        <v>30256756.332000002</v>
      </c>
      <c r="R157" s="257">
        <f t="shared" si="86"/>
        <v>32122926.856675044</v>
      </c>
      <c r="S157" s="257">
        <f t="shared" si="87"/>
        <v>34104198.695878074</v>
      </c>
      <c r="T157" s="257"/>
      <c r="U157" s="257">
        <f t="shared" si="88"/>
        <v>2831797325.0914731</v>
      </c>
      <c r="V157" s="257">
        <f t="shared" si="89"/>
        <v>3191888039.2091198</v>
      </c>
      <c r="W157" s="257">
        <f t="shared" si="90"/>
        <v>3388756709.184</v>
      </c>
      <c r="X157" s="258">
        <f t="shared" si="91"/>
        <v>3597767807.9476051</v>
      </c>
      <c r="Y157" s="258">
        <f t="shared" si="92"/>
        <v>3388756709.184</v>
      </c>
      <c r="Z157" s="257">
        <f t="shared" si="93"/>
        <v>3597767807.9476051</v>
      </c>
      <c r="AA157" s="257">
        <f t="shared" si="102"/>
        <v>3819670253.938344</v>
      </c>
      <c r="AB157" s="257"/>
      <c r="AC157" s="32" t="str">
        <f t="shared" si="94"/>
        <v>BERTAHAP</v>
      </c>
      <c r="AD157" s="259">
        <f t="shared" si="95"/>
        <v>0</v>
      </c>
      <c r="AE157" s="260">
        <v>2</v>
      </c>
      <c r="AF157" s="261"/>
      <c r="AG157" s="257" t="e">
        <f>IF(AF157&gt;#REF!,"LB","KR")</f>
        <v>#REF!</v>
      </c>
      <c r="AH157" s="261">
        <f t="shared" si="137"/>
        <v>3114978000</v>
      </c>
      <c r="AI157" s="261">
        <f t="shared" si="137"/>
        <v>3511077000</v>
      </c>
      <c r="AJ157" s="261">
        <f t="shared" si="137"/>
        <v>3727633000</v>
      </c>
      <c r="AK157" s="262">
        <f t="shared" si="137"/>
        <v>3957545000</v>
      </c>
      <c r="AL157" s="262">
        <f t="shared" si="137"/>
        <v>3727633000</v>
      </c>
      <c r="AM157" s="261">
        <f t="shared" si="137"/>
        <v>3957545000</v>
      </c>
      <c r="AN157" s="261">
        <f t="shared" si="134"/>
        <v>4201638000</v>
      </c>
      <c r="AO157" s="15"/>
      <c r="AP157" s="15"/>
      <c r="AQ157" s="264">
        <f t="shared" si="96"/>
        <v>-148317.43299999833</v>
      </c>
      <c r="AR157" s="265"/>
      <c r="AS157" s="266"/>
      <c r="AT157" s="266"/>
      <c r="AU157" s="266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276">
        <v>34</v>
      </c>
      <c r="BT157" s="296" t="s">
        <v>65</v>
      </c>
      <c r="BU157" s="269" t="str">
        <f t="shared" ref="BU157:BU164" si="144">F193</f>
        <v>2BR-3</v>
      </c>
      <c r="BV157" s="270" t="str">
        <f t="shared" ref="BV157:BV164" si="145">D193</f>
        <v>03</v>
      </c>
      <c r="BW157" s="271">
        <f t="shared" ref="BW157:BX164" si="146">G193</f>
        <v>85</v>
      </c>
      <c r="BX157" s="271">
        <f t="shared" si="146"/>
        <v>74</v>
      </c>
      <c r="BY157" s="272">
        <f t="shared" ref="BY157:BY164" si="147">O193</f>
        <v>29442358.790800005</v>
      </c>
      <c r="BZ157" s="272">
        <f t="shared" ref="BZ157:CC164" si="148">AH193</f>
        <v>2002714000</v>
      </c>
      <c r="CA157" s="272">
        <f t="shared" si="148"/>
        <v>2257378000</v>
      </c>
      <c r="CB157" s="272">
        <f t="shared" si="148"/>
        <v>2396609000</v>
      </c>
      <c r="CC157" s="272">
        <f t="shared" si="148"/>
        <v>2544426000</v>
      </c>
      <c r="CD157" s="272">
        <f t="shared" ref="CD157:CD164" si="149">AN193</f>
        <v>2701361000</v>
      </c>
      <c r="CE157" s="15">
        <v>8</v>
      </c>
      <c r="CF157" s="42">
        <f t="shared" si="104"/>
        <v>3951291000</v>
      </c>
      <c r="CG157" s="187">
        <f t="shared" si="104"/>
        <v>4194998000</v>
      </c>
      <c r="CH157" s="43">
        <f t="shared" si="97"/>
        <v>59269365</v>
      </c>
      <c r="CI157" s="43">
        <f t="shared" si="98"/>
        <v>41949980</v>
      </c>
      <c r="CJ157" s="240">
        <f t="shared" si="99"/>
        <v>93190825</v>
      </c>
      <c r="CK157" s="273">
        <f t="shared" si="100"/>
        <v>82448854.166666672</v>
      </c>
    </row>
    <row r="158" spans="1:89">
      <c r="A158" s="3">
        <f t="shared" si="101"/>
        <v>119</v>
      </c>
      <c r="B158" s="522">
        <v>1</v>
      </c>
      <c r="C158" s="250" t="s">
        <v>163</v>
      </c>
      <c r="D158" s="251" t="s">
        <v>19</v>
      </c>
      <c r="E158" s="252"/>
      <c r="F158" s="40" t="s">
        <v>72</v>
      </c>
      <c r="G158" s="253">
        <f t="shared" si="76"/>
        <v>175</v>
      </c>
      <c r="H158" s="253">
        <f t="shared" si="77"/>
        <v>156</v>
      </c>
      <c r="I158" s="254">
        <f t="shared" si="78"/>
        <v>26966806</v>
      </c>
      <c r="J158" s="254">
        <f t="shared" si="79"/>
        <v>5</v>
      </c>
      <c r="K158" s="255">
        <f t="shared" si="80"/>
        <v>1.08</v>
      </c>
      <c r="L158" s="256">
        <f t="shared" ref="L158:L167" si="150">SUMIF($AN$4:$AN$22,D158,$AT$4:$AT$22)</f>
        <v>1.01</v>
      </c>
      <c r="M158" s="257">
        <f t="shared" si="82"/>
        <v>24580822.846716471</v>
      </c>
      <c r="N158" s="257">
        <f t="shared" si="83"/>
        <v>27706514.778849214</v>
      </c>
      <c r="O158" s="257">
        <f t="shared" si="84"/>
        <v>29415391.9848</v>
      </c>
      <c r="P158" s="257">
        <f t="shared" si="85"/>
        <v>31229668.997558944</v>
      </c>
      <c r="Q158" s="258">
        <f t="shared" si="86"/>
        <v>29415391.9848</v>
      </c>
      <c r="R158" s="257">
        <f t="shared" si="86"/>
        <v>31229668.997558944</v>
      </c>
      <c r="S158" s="257">
        <f t="shared" si="87"/>
        <v>33155846.646580923</v>
      </c>
      <c r="T158" s="257"/>
      <c r="U158" s="257">
        <f t="shared" si="88"/>
        <v>3834608364.0877695</v>
      </c>
      <c r="V158" s="257">
        <f t="shared" si="89"/>
        <v>4322216305.5004778</v>
      </c>
      <c r="W158" s="257">
        <f t="shared" si="90"/>
        <v>4588801149.6288004</v>
      </c>
      <c r="X158" s="258">
        <f t="shared" si="91"/>
        <v>4871828363.619195</v>
      </c>
      <c r="Y158" s="258">
        <f t="shared" si="92"/>
        <v>4588801149.6288004</v>
      </c>
      <c r="Z158" s="257">
        <f t="shared" si="93"/>
        <v>4871828363.619195</v>
      </c>
      <c r="AA158" s="257">
        <f t="shared" si="102"/>
        <v>5172312076.8666239</v>
      </c>
      <c r="AB158" s="257"/>
      <c r="AC158" s="32" t="str">
        <f t="shared" si="94"/>
        <v>BERTAHAP</v>
      </c>
      <c r="AD158" s="259">
        <f t="shared" si="95"/>
        <v>0</v>
      </c>
      <c r="AE158" s="260">
        <v>2</v>
      </c>
      <c r="AF158" s="261"/>
      <c r="AG158" s="257" t="e">
        <f>IF(AF158&gt;#REF!,"LB","KR")</f>
        <v>#REF!</v>
      </c>
      <c r="AH158" s="261">
        <f t="shared" si="137"/>
        <v>4218070000</v>
      </c>
      <c r="AI158" s="261">
        <f t="shared" si="137"/>
        <v>4754438000</v>
      </c>
      <c r="AJ158" s="261">
        <f t="shared" si="137"/>
        <v>5047682000</v>
      </c>
      <c r="AK158" s="262">
        <f t="shared" si="137"/>
        <v>5359012000</v>
      </c>
      <c r="AL158" s="262">
        <f t="shared" si="137"/>
        <v>5047682000</v>
      </c>
      <c r="AM158" s="261">
        <f t="shared" si="137"/>
        <v>5359012000</v>
      </c>
      <c r="AN158" s="261">
        <f t="shared" si="134"/>
        <v>5689544000</v>
      </c>
      <c r="AO158" s="15"/>
      <c r="AP158" s="15"/>
      <c r="AQ158" s="264">
        <f t="shared" si="96"/>
        <v>-989681.78020000085</v>
      </c>
      <c r="AR158" s="265"/>
      <c r="AS158" s="266"/>
      <c r="AT158" s="266"/>
      <c r="AU158" s="266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276"/>
      <c r="BT158" s="296"/>
      <c r="BU158" s="269" t="str">
        <f t="shared" si="144"/>
        <v>2BR-5</v>
      </c>
      <c r="BV158" s="270" t="str">
        <f t="shared" si="145"/>
        <v>05</v>
      </c>
      <c r="BW158" s="271">
        <f t="shared" si="146"/>
        <v>85</v>
      </c>
      <c r="BX158" s="271">
        <f t="shared" si="146"/>
        <v>74</v>
      </c>
      <c r="BY158" s="272">
        <f t="shared" si="147"/>
        <v>29442358.790800005</v>
      </c>
      <c r="BZ158" s="272">
        <f t="shared" si="148"/>
        <v>2002714000</v>
      </c>
      <c r="CA158" s="272">
        <f t="shared" si="148"/>
        <v>2257378000</v>
      </c>
      <c r="CB158" s="272">
        <f t="shared" si="148"/>
        <v>2396609000</v>
      </c>
      <c r="CC158" s="272">
        <f t="shared" si="148"/>
        <v>2544426000</v>
      </c>
      <c r="CD158" s="272">
        <f t="shared" si="149"/>
        <v>2701361000</v>
      </c>
      <c r="CE158" s="15"/>
      <c r="CF158" s="42">
        <f t="shared" si="104"/>
        <v>5350543000</v>
      </c>
      <c r="CG158" s="187">
        <f t="shared" si="104"/>
        <v>5680553000</v>
      </c>
      <c r="CH158" s="43">
        <f t="shared" si="97"/>
        <v>80258145</v>
      </c>
      <c r="CI158" s="43">
        <f t="shared" si="98"/>
        <v>56805530</v>
      </c>
      <c r="CJ158" s="240">
        <f t="shared" si="99"/>
        <v>126192050</v>
      </c>
      <c r="CK158" s="273">
        <f t="shared" si="100"/>
        <v>111646083.33333333</v>
      </c>
    </row>
    <row r="159" spans="1:89">
      <c r="A159" s="3">
        <f t="shared" si="101"/>
        <v>120</v>
      </c>
      <c r="B159" s="522">
        <v>2</v>
      </c>
      <c r="C159" s="250" t="s">
        <v>163</v>
      </c>
      <c r="D159" s="251" t="s">
        <v>29</v>
      </c>
      <c r="E159" s="252"/>
      <c r="F159" s="40" t="s">
        <v>74</v>
      </c>
      <c r="G159" s="253">
        <f t="shared" si="76"/>
        <v>85</v>
      </c>
      <c r="H159" s="253">
        <f t="shared" si="77"/>
        <v>74</v>
      </c>
      <c r="I159" s="254">
        <f t="shared" si="78"/>
        <v>26966806</v>
      </c>
      <c r="J159" s="254">
        <f t="shared" si="79"/>
        <v>1</v>
      </c>
      <c r="K159" s="255">
        <f t="shared" si="80"/>
        <v>1.06</v>
      </c>
      <c r="L159" s="256">
        <f t="shared" si="150"/>
        <v>1.01</v>
      </c>
      <c r="M159" s="257">
        <f t="shared" si="82"/>
        <v>24125622.423629135</v>
      </c>
      <c r="N159" s="257">
        <f t="shared" si="83"/>
        <v>27193431.171833493</v>
      </c>
      <c r="O159" s="257">
        <f t="shared" si="84"/>
        <v>28870662.503600005</v>
      </c>
      <c r="P159" s="257">
        <f t="shared" si="85"/>
        <v>30651341.793900453</v>
      </c>
      <c r="Q159" s="258">
        <f t="shared" si="86"/>
        <v>28870662.503600005</v>
      </c>
      <c r="R159" s="257">
        <f t="shared" si="86"/>
        <v>30651341.793900453</v>
      </c>
      <c r="S159" s="257">
        <f t="shared" si="87"/>
        <v>32541849.486459062</v>
      </c>
      <c r="T159" s="257"/>
      <c r="U159" s="257">
        <f t="shared" si="88"/>
        <v>1785296059.348556</v>
      </c>
      <c r="V159" s="257">
        <f t="shared" si="89"/>
        <v>2012313906.7156785</v>
      </c>
      <c r="W159" s="257">
        <f t="shared" si="90"/>
        <v>2136429025.2664003</v>
      </c>
      <c r="X159" s="258">
        <f t="shared" si="91"/>
        <v>2268199292.7486334</v>
      </c>
      <c r="Y159" s="258">
        <f t="shared" si="92"/>
        <v>2136429025.2664003</v>
      </c>
      <c r="Z159" s="257">
        <f t="shared" si="93"/>
        <v>2268199292.7486334</v>
      </c>
      <c r="AA159" s="257">
        <f t="shared" si="102"/>
        <v>2408096861.9979706</v>
      </c>
      <c r="AB159" s="257"/>
      <c r="AC159" s="32" t="str">
        <f t="shared" si="94"/>
        <v>BERTAHAP</v>
      </c>
      <c r="AD159" s="259">
        <f t="shared" si="95"/>
        <v>0</v>
      </c>
      <c r="AE159" s="260">
        <v>2</v>
      </c>
      <c r="AF159" s="261"/>
      <c r="AG159" s="257" t="e">
        <f>IF(AF159&gt;#REF!,"LB","KR")</f>
        <v>#REF!</v>
      </c>
      <c r="AH159" s="261">
        <f t="shared" si="137"/>
        <v>1963826000</v>
      </c>
      <c r="AI159" s="261">
        <f t="shared" si="137"/>
        <v>2213546000</v>
      </c>
      <c r="AJ159" s="261">
        <f t="shared" si="137"/>
        <v>2350072000</v>
      </c>
      <c r="AK159" s="262">
        <f t="shared" si="137"/>
        <v>2495020000</v>
      </c>
      <c r="AL159" s="262">
        <f t="shared" si="137"/>
        <v>2350072000</v>
      </c>
      <c r="AM159" s="261">
        <f t="shared" si="137"/>
        <v>2495020000</v>
      </c>
      <c r="AN159" s="261">
        <f t="shared" si="134"/>
        <v>2648907000</v>
      </c>
      <c r="AO159" s="15"/>
      <c r="AP159" s="15"/>
      <c r="AQ159" s="264">
        <f t="shared" si="96"/>
        <v>-1534411.2613999955</v>
      </c>
      <c r="AR159" s="265"/>
      <c r="AS159" s="266"/>
      <c r="AT159" s="266"/>
      <c r="AU159" s="266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276"/>
      <c r="BT159" s="269"/>
      <c r="BU159" s="269" t="str">
        <f t="shared" si="144"/>
        <v>2BR-7</v>
      </c>
      <c r="BV159" s="270" t="str">
        <f t="shared" si="145"/>
        <v>07</v>
      </c>
      <c r="BW159" s="271">
        <f t="shared" si="146"/>
        <v>101</v>
      </c>
      <c r="BX159" s="271">
        <f t="shared" si="146"/>
        <v>90</v>
      </c>
      <c r="BY159" s="272">
        <f t="shared" si="147"/>
        <v>29442358.790800005</v>
      </c>
      <c r="BZ159" s="272">
        <f t="shared" si="148"/>
        <v>2435733000</v>
      </c>
      <c r="CA159" s="272">
        <f t="shared" si="148"/>
        <v>2745460000</v>
      </c>
      <c r="CB159" s="272">
        <f t="shared" si="148"/>
        <v>2914794000</v>
      </c>
      <c r="CC159" s="272">
        <f t="shared" si="148"/>
        <v>3094572000</v>
      </c>
      <c r="CD159" s="272">
        <f t="shared" si="149"/>
        <v>3285439000</v>
      </c>
      <c r="CE159" s="15"/>
      <c r="CF159" s="42">
        <f t="shared" si="104"/>
        <v>2491077000</v>
      </c>
      <c r="CG159" s="187">
        <f t="shared" si="104"/>
        <v>2644722000</v>
      </c>
      <c r="CH159" s="43">
        <f t="shared" si="97"/>
        <v>37366155</v>
      </c>
      <c r="CI159" s="43">
        <f t="shared" si="98"/>
        <v>26447220</v>
      </c>
      <c r="CJ159" s="240">
        <f t="shared" si="99"/>
        <v>58751800</v>
      </c>
      <c r="CK159" s="273">
        <f t="shared" si="100"/>
        <v>51979583.333333336</v>
      </c>
    </row>
    <row r="160" spans="1:89">
      <c r="A160" s="3">
        <f t="shared" si="101"/>
        <v>121</v>
      </c>
      <c r="B160" s="522">
        <v>3</v>
      </c>
      <c r="C160" s="250" t="s">
        <v>163</v>
      </c>
      <c r="D160" s="251" t="s">
        <v>32</v>
      </c>
      <c r="E160" s="252"/>
      <c r="F160" s="40" t="s">
        <v>56</v>
      </c>
      <c r="G160" s="253">
        <f t="shared" si="76"/>
        <v>85</v>
      </c>
      <c r="H160" s="253">
        <f t="shared" si="77"/>
        <v>74</v>
      </c>
      <c r="I160" s="254">
        <f t="shared" si="78"/>
        <v>26966806</v>
      </c>
      <c r="J160" s="254">
        <f t="shared" si="79"/>
        <v>1</v>
      </c>
      <c r="K160" s="255">
        <f t="shared" si="80"/>
        <v>1.06</v>
      </c>
      <c r="L160" s="256">
        <f t="shared" si="150"/>
        <v>1.01</v>
      </c>
      <c r="M160" s="257">
        <f t="shared" si="82"/>
        <v>24125622.423629135</v>
      </c>
      <c r="N160" s="257">
        <f t="shared" si="83"/>
        <v>27193431.171833493</v>
      </c>
      <c r="O160" s="257">
        <f t="shared" si="84"/>
        <v>28870662.503600005</v>
      </c>
      <c r="P160" s="257">
        <f t="shared" si="85"/>
        <v>30651341.793900453</v>
      </c>
      <c r="Q160" s="258">
        <f t="shared" si="86"/>
        <v>28870662.503600005</v>
      </c>
      <c r="R160" s="257">
        <f t="shared" si="86"/>
        <v>30651341.793900453</v>
      </c>
      <c r="S160" s="257">
        <f t="shared" si="87"/>
        <v>32541849.486459062</v>
      </c>
      <c r="T160" s="257"/>
      <c r="U160" s="257">
        <f t="shared" si="88"/>
        <v>1785296059.348556</v>
      </c>
      <c r="V160" s="257">
        <f t="shared" si="89"/>
        <v>2012313906.7156785</v>
      </c>
      <c r="W160" s="257">
        <f t="shared" si="90"/>
        <v>2136429025.2664003</v>
      </c>
      <c r="X160" s="258">
        <f t="shared" si="91"/>
        <v>2268199292.7486334</v>
      </c>
      <c r="Y160" s="258">
        <f t="shared" si="92"/>
        <v>2136429025.2664003</v>
      </c>
      <c r="Z160" s="257">
        <f t="shared" si="93"/>
        <v>2268199292.7486334</v>
      </c>
      <c r="AA160" s="257">
        <f t="shared" si="102"/>
        <v>2408096861.9979706</v>
      </c>
      <c r="AB160" s="257"/>
      <c r="AC160" s="32" t="str">
        <f t="shared" si="94"/>
        <v>BERTAHAP</v>
      </c>
      <c r="AD160" s="259">
        <f t="shared" si="95"/>
        <v>0</v>
      </c>
      <c r="AE160" s="260">
        <v>2</v>
      </c>
      <c r="AF160" s="261"/>
      <c r="AG160" s="257" t="e">
        <f>IF(AF160&gt;#REF!,"LB","KR")</f>
        <v>#REF!</v>
      </c>
      <c r="AH160" s="261">
        <f t="shared" si="137"/>
        <v>1963826000</v>
      </c>
      <c r="AI160" s="261">
        <f t="shared" si="137"/>
        <v>2213546000</v>
      </c>
      <c r="AJ160" s="261">
        <f t="shared" si="137"/>
        <v>2350072000</v>
      </c>
      <c r="AK160" s="262">
        <f t="shared" si="137"/>
        <v>2495020000</v>
      </c>
      <c r="AL160" s="262">
        <f t="shared" si="137"/>
        <v>2350072000</v>
      </c>
      <c r="AM160" s="261">
        <f t="shared" si="137"/>
        <v>2495020000</v>
      </c>
      <c r="AN160" s="261">
        <f t="shared" si="134"/>
        <v>2648907000</v>
      </c>
      <c r="AO160" s="15"/>
      <c r="AP160" s="15"/>
      <c r="AQ160" s="264">
        <f t="shared" si="96"/>
        <v>-1534411.2613999955</v>
      </c>
      <c r="AR160" s="265"/>
      <c r="AS160" s="266"/>
      <c r="AT160" s="266"/>
      <c r="AU160" s="266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276"/>
      <c r="BT160" s="269"/>
      <c r="BU160" s="269" t="str">
        <f t="shared" si="144"/>
        <v>2BR-9</v>
      </c>
      <c r="BV160" s="270" t="str">
        <f t="shared" si="145"/>
        <v>09</v>
      </c>
      <c r="BW160" s="271">
        <f t="shared" si="146"/>
        <v>101</v>
      </c>
      <c r="BX160" s="271">
        <f t="shared" si="146"/>
        <v>90</v>
      </c>
      <c r="BY160" s="272">
        <f t="shared" si="147"/>
        <v>29442358.790800005</v>
      </c>
      <c r="BZ160" s="272">
        <f t="shared" si="148"/>
        <v>2435733000</v>
      </c>
      <c r="CA160" s="272">
        <f t="shared" si="148"/>
        <v>2745460000</v>
      </c>
      <c r="CB160" s="272">
        <f t="shared" si="148"/>
        <v>2914794000</v>
      </c>
      <c r="CC160" s="272">
        <f t="shared" si="148"/>
        <v>3094572000</v>
      </c>
      <c r="CD160" s="272">
        <f t="shared" si="149"/>
        <v>3285439000</v>
      </c>
      <c r="CE160" s="15"/>
      <c r="CF160" s="42">
        <f t="shared" si="104"/>
        <v>2491077000</v>
      </c>
      <c r="CG160" s="187">
        <f t="shared" si="104"/>
        <v>2644722000</v>
      </c>
      <c r="CH160" s="43">
        <f t="shared" si="97"/>
        <v>37366155</v>
      </c>
      <c r="CI160" s="43">
        <f t="shared" si="98"/>
        <v>26447220</v>
      </c>
      <c r="CJ160" s="240">
        <f t="shared" si="99"/>
        <v>58751800</v>
      </c>
      <c r="CK160" s="273">
        <f t="shared" si="100"/>
        <v>51979583.333333336</v>
      </c>
    </row>
    <row r="161" spans="1:89">
      <c r="A161" s="3">
        <f t="shared" si="101"/>
        <v>122</v>
      </c>
      <c r="B161" s="522">
        <v>4</v>
      </c>
      <c r="C161" s="250" t="s">
        <v>163</v>
      </c>
      <c r="D161" s="251" t="s">
        <v>38</v>
      </c>
      <c r="E161" s="252"/>
      <c r="F161" s="40" t="s">
        <v>58</v>
      </c>
      <c r="G161" s="253">
        <f t="shared" si="76"/>
        <v>101</v>
      </c>
      <c r="H161" s="253">
        <f t="shared" si="77"/>
        <v>90</v>
      </c>
      <c r="I161" s="254">
        <f t="shared" si="78"/>
        <v>26966806</v>
      </c>
      <c r="J161" s="254">
        <f t="shared" si="79"/>
        <v>1</v>
      </c>
      <c r="K161" s="255">
        <f t="shared" si="80"/>
        <v>1.06</v>
      </c>
      <c r="L161" s="256">
        <f t="shared" si="150"/>
        <v>1.01</v>
      </c>
      <c r="M161" s="257">
        <f t="shared" si="82"/>
        <v>24125622.423629135</v>
      </c>
      <c r="N161" s="257">
        <f t="shared" si="83"/>
        <v>27193431.171833493</v>
      </c>
      <c r="O161" s="257">
        <f t="shared" si="84"/>
        <v>28870662.503600005</v>
      </c>
      <c r="P161" s="257">
        <f t="shared" si="85"/>
        <v>30651341.793900453</v>
      </c>
      <c r="Q161" s="258">
        <f t="shared" si="86"/>
        <v>28870662.503600005</v>
      </c>
      <c r="R161" s="257">
        <f t="shared" si="86"/>
        <v>30651341.793900453</v>
      </c>
      <c r="S161" s="257">
        <f t="shared" si="87"/>
        <v>32541849.486459062</v>
      </c>
      <c r="T161" s="257"/>
      <c r="U161" s="257">
        <f t="shared" si="88"/>
        <v>2171306018.1266222</v>
      </c>
      <c r="V161" s="257">
        <f t="shared" si="89"/>
        <v>2447408805.4650145</v>
      </c>
      <c r="W161" s="257">
        <f t="shared" si="90"/>
        <v>2598359625.3240004</v>
      </c>
      <c r="X161" s="258">
        <f t="shared" si="91"/>
        <v>2758620761.4510407</v>
      </c>
      <c r="Y161" s="258">
        <f t="shared" si="92"/>
        <v>2598359625.3240004</v>
      </c>
      <c r="Z161" s="257">
        <f t="shared" si="93"/>
        <v>2758620761.4510407</v>
      </c>
      <c r="AA161" s="257">
        <f t="shared" si="102"/>
        <v>2928766453.7813153</v>
      </c>
      <c r="AB161" s="257"/>
      <c r="AC161" s="32" t="str">
        <f t="shared" si="94"/>
        <v>BERTAHAP</v>
      </c>
      <c r="AD161" s="259">
        <f t="shared" si="95"/>
        <v>0</v>
      </c>
      <c r="AE161" s="260">
        <v>2</v>
      </c>
      <c r="AF161" s="261"/>
      <c r="AG161" s="257" t="e">
        <f>IF(AF161&gt;#REF!,"LB","KR")</f>
        <v>#REF!</v>
      </c>
      <c r="AH161" s="261">
        <f t="shared" si="137"/>
        <v>2388437000</v>
      </c>
      <c r="AI161" s="261">
        <f t="shared" si="137"/>
        <v>2692150000</v>
      </c>
      <c r="AJ161" s="261">
        <f t="shared" si="137"/>
        <v>2858196000</v>
      </c>
      <c r="AK161" s="262">
        <f t="shared" si="137"/>
        <v>3034483000</v>
      </c>
      <c r="AL161" s="262">
        <f t="shared" si="137"/>
        <v>2858196000</v>
      </c>
      <c r="AM161" s="261">
        <f t="shared" si="137"/>
        <v>3034483000</v>
      </c>
      <c r="AN161" s="261">
        <f t="shared" si="134"/>
        <v>3221644000</v>
      </c>
      <c r="AO161" s="15"/>
      <c r="AP161" s="15"/>
      <c r="AQ161" s="264">
        <f t="shared" si="96"/>
        <v>-1534411.2613999955</v>
      </c>
      <c r="AR161" s="265"/>
      <c r="AS161" s="266"/>
      <c r="AT161" s="266"/>
      <c r="AU161" s="266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276"/>
      <c r="BT161" s="269"/>
      <c r="BU161" s="269" t="str">
        <f t="shared" si="144"/>
        <v>2BR-11</v>
      </c>
      <c r="BV161" s="270">
        <f t="shared" si="145"/>
        <v>11</v>
      </c>
      <c r="BW161" s="271">
        <f t="shared" si="146"/>
        <v>101</v>
      </c>
      <c r="BX161" s="271">
        <f t="shared" si="146"/>
        <v>90</v>
      </c>
      <c r="BY161" s="272">
        <f t="shared" si="147"/>
        <v>29442358.790800005</v>
      </c>
      <c r="BZ161" s="272">
        <f t="shared" si="148"/>
        <v>2435733000</v>
      </c>
      <c r="CA161" s="272">
        <f t="shared" si="148"/>
        <v>2745460000</v>
      </c>
      <c r="CB161" s="272">
        <f t="shared" si="148"/>
        <v>2914794000</v>
      </c>
      <c r="CC161" s="272">
        <f t="shared" si="148"/>
        <v>3094572000</v>
      </c>
      <c r="CD161" s="272">
        <f t="shared" si="149"/>
        <v>3285439000</v>
      </c>
      <c r="CE161" s="15"/>
      <c r="CF161" s="42">
        <f t="shared" si="104"/>
        <v>3029688000</v>
      </c>
      <c r="CG161" s="187">
        <f t="shared" si="104"/>
        <v>3216552000</v>
      </c>
      <c r="CH161" s="43">
        <f t="shared" si="97"/>
        <v>45445320</v>
      </c>
      <c r="CI161" s="43">
        <f t="shared" si="98"/>
        <v>32165520</v>
      </c>
      <c r="CJ161" s="240">
        <f t="shared" si="99"/>
        <v>71454900</v>
      </c>
      <c r="CK161" s="273">
        <f t="shared" si="100"/>
        <v>63218395.833333336</v>
      </c>
    </row>
    <row r="162" spans="1:89">
      <c r="A162" s="3">
        <f t="shared" si="101"/>
        <v>123</v>
      </c>
      <c r="B162" s="522">
        <v>5</v>
      </c>
      <c r="C162" s="250" t="s">
        <v>163</v>
      </c>
      <c r="D162" s="251" t="s">
        <v>44</v>
      </c>
      <c r="E162" s="252"/>
      <c r="F162" s="40" t="s">
        <v>60</v>
      </c>
      <c r="G162" s="253">
        <f t="shared" si="76"/>
        <v>101</v>
      </c>
      <c r="H162" s="253">
        <f t="shared" si="77"/>
        <v>90</v>
      </c>
      <c r="I162" s="254">
        <f t="shared" si="78"/>
        <v>26966806</v>
      </c>
      <c r="J162" s="254">
        <f t="shared" si="79"/>
        <v>1</v>
      </c>
      <c r="K162" s="255">
        <f t="shared" si="80"/>
        <v>1.06</v>
      </c>
      <c r="L162" s="256">
        <f t="shared" si="150"/>
        <v>1.01</v>
      </c>
      <c r="M162" s="257">
        <f t="shared" si="82"/>
        <v>24125622.423629135</v>
      </c>
      <c r="N162" s="257">
        <f t="shared" si="83"/>
        <v>27193431.171833493</v>
      </c>
      <c r="O162" s="257">
        <f t="shared" si="84"/>
        <v>28870662.503600005</v>
      </c>
      <c r="P162" s="257">
        <f t="shared" si="85"/>
        <v>30651341.793900453</v>
      </c>
      <c r="Q162" s="258">
        <f t="shared" si="86"/>
        <v>28870662.503600005</v>
      </c>
      <c r="R162" s="257">
        <f t="shared" si="86"/>
        <v>30651341.793900453</v>
      </c>
      <c r="S162" s="257">
        <f t="shared" si="87"/>
        <v>32541849.486459062</v>
      </c>
      <c r="T162" s="257"/>
      <c r="U162" s="257">
        <f t="shared" si="88"/>
        <v>2171306018.1266222</v>
      </c>
      <c r="V162" s="257">
        <f t="shared" si="89"/>
        <v>2447408805.4650145</v>
      </c>
      <c r="W162" s="257">
        <f t="shared" si="90"/>
        <v>2598359625.3240004</v>
      </c>
      <c r="X162" s="258">
        <f t="shared" si="91"/>
        <v>2758620761.4510407</v>
      </c>
      <c r="Y162" s="258">
        <f t="shared" si="92"/>
        <v>2598359625.3240004</v>
      </c>
      <c r="Z162" s="257">
        <f t="shared" si="93"/>
        <v>2758620761.4510407</v>
      </c>
      <c r="AA162" s="257">
        <f t="shared" si="102"/>
        <v>2928766453.7813153</v>
      </c>
      <c r="AB162" s="257"/>
      <c r="AC162" s="32" t="str">
        <f t="shared" si="94"/>
        <v>BERTAHAP</v>
      </c>
      <c r="AD162" s="259">
        <f t="shared" si="95"/>
        <v>0</v>
      </c>
      <c r="AE162" s="260">
        <v>2</v>
      </c>
      <c r="AF162" s="261"/>
      <c r="AG162" s="257" t="e">
        <f>IF(AF162&gt;#REF!,"LB","KR")</f>
        <v>#REF!</v>
      </c>
      <c r="AH162" s="261">
        <f t="shared" si="137"/>
        <v>2388437000</v>
      </c>
      <c r="AI162" s="261">
        <f t="shared" si="137"/>
        <v>2692150000</v>
      </c>
      <c r="AJ162" s="261">
        <f t="shared" si="137"/>
        <v>2858196000</v>
      </c>
      <c r="AK162" s="262">
        <f t="shared" si="137"/>
        <v>3034483000</v>
      </c>
      <c r="AL162" s="262">
        <f t="shared" si="137"/>
        <v>2858196000</v>
      </c>
      <c r="AM162" s="261">
        <f t="shared" si="137"/>
        <v>3034483000</v>
      </c>
      <c r="AN162" s="261">
        <f t="shared" si="134"/>
        <v>3221644000</v>
      </c>
      <c r="AO162" s="15"/>
      <c r="AP162" s="15"/>
      <c r="AQ162" s="264">
        <f t="shared" si="96"/>
        <v>-1534411.2613999955</v>
      </c>
      <c r="AR162" s="265"/>
      <c r="AS162" s="266"/>
      <c r="AT162" s="266"/>
      <c r="AU162" s="266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276"/>
      <c r="BT162" s="269"/>
      <c r="BU162" s="269" t="str">
        <f t="shared" si="144"/>
        <v>2BR-15</v>
      </c>
      <c r="BV162" s="270">
        <f t="shared" si="145"/>
        <v>15</v>
      </c>
      <c r="BW162" s="271">
        <f t="shared" si="146"/>
        <v>101</v>
      </c>
      <c r="BX162" s="271">
        <f t="shared" si="146"/>
        <v>90</v>
      </c>
      <c r="BY162" s="272">
        <f t="shared" si="147"/>
        <v>29442358.790800005</v>
      </c>
      <c r="BZ162" s="272">
        <f t="shared" si="148"/>
        <v>2435733000</v>
      </c>
      <c r="CA162" s="272">
        <f t="shared" si="148"/>
        <v>2745460000</v>
      </c>
      <c r="CB162" s="272">
        <f t="shared" si="148"/>
        <v>2914794000</v>
      </c>
      <c r="CC162" s="272">
        <f t="shared" si="148"/>
        <v>3094572000</v>
      </c>
      <c r="CD162" s="272">
        <f t="shared" si="149"/>
        <v>3285439000</v>
      </c>
      <c r="CE162" s="15"/>
      <c r="CF162" s="42">
        <f t="shared" si="104"/>
        <v>3029688000</v>
      </c>
      <c r="CG162" s="187">
        <f t="shared" si="104"/>
        <v>3216552000</v>
      </c>
      <c r="CH162" s="43">
        <f t="shared" si="97"/>
        <v>45445320</v>
      </c>
      <c r="CI162" s="43">
        <f t="shared" si="98"/>
        <v>32165520</v>
      </c>
      <c r="CJ162" s="240">
        <f t="shared" si="99"/>
        <v>71454900</v>
      </c>
      <c r="CK162" s="273">
        <f t="shared" si="100"/>
        <v>63218395.833333336</v>
      </c>
    </row>
    <row r="163" spans="1:89">
      <c r="A163" s="3">
        <f t="shared" si="101"/>
        <v>124</v>
      </c>
      <c r="B163" s="522">
        <v>6</v>
      </c>
      <c r="C163" s="250" t="s">
        <v>163</v>
      </c>
      <c r="D163" s="285">
        <v>11</v>
      </c>
      <c r="E163" s="252"/>
      <c r="F163" s="40" t="s">
        <v>62</v>
      </c>
      <c r="G163" s="253">
        <f t="shared" si="76"/>
        <v>101</v>
      </c>
      <c r="H163" s="253">
        <f t="shared" si="77"/>
        <v>90</v>
      </c>
      <c r="I163" s="254">
        <f t="shared" si="78"/>
        <v>26966806</v>
      </c>
      <c r="J163" s="254">
        <f t="shared" si="79"/>
        <v>1</v>
      </c>
      <c r="K163" s="255">
        <f t="shared" si="80"/>
        <v>1.06</v>
      </c>
      <c r="L163" s="256">
        <f t="shared" si="150"/>
        <v>1.01</v>
      </c>
      <c r="M163" s="257">
        <f t="shared" si="82"/>
        <v>24125622.423629135</v>
      </c>
      <c r="N163" s="257">
        <f t="shared" si="83"/>
        <v>27193431.171833493</v>
      </c>
      <c r="O163" s="257">
        <f t="shared" si="84"/>
        <v>28870662.503600005</v>
      </c>
      <c r="P163" s="257">
        <f t="shared" si="85"/>
        <v>30651341.793900453</v>
      </c>
      <c r="Q163" s="258">
        <f t="shared" si="86"/>
        <v>28870662.503600005</v>
      </c>
      <c r="R163" s="257">
        <f t="shared" si="86"/>
        <v>30651341.793900453</v>
      </c>
      <c r="S163" s="257">
        <f t="shared" si="87"/>
        <v>32541849.486459062</v>
      </c>
      <c r="T163" s="257"/>
      <c r="U163" s="257">
        <f t="shared" si="88"/>
        <v>2171306018.1266222</v>
      </c>
      <c r="V163" s="257">
        <f t="shared" si="89"/>
        <v>2447408805.4650145</v>
      </c>
      <c r="W163" s="257">
        <f t="shared" si="90"/>
        <v>2598359625.3240004</v>
      </c>
      <c r="X163" s="258">
        <f t="shared" si="91"/>
        <v>2758620761.4510407</v>
      </c>
      <c r="Y163" s="258">
        <f t="shared" si="92"/>
        <v>2598359625.3240004</v>
      </c>
      <c r="Z163" s="257">
        <f t="shared" si="93"/>
        <v>2758620761.4510407</v>
      </c>
      <c r="AA163" s="257">
        <f t="shared" si="102"/>
        <v>2928766453.7813153</v>
      </c>
      <c r="AB163" s="257"/>
      <c r="AC163" s="32" t="str">
        <f t="shared" si="94"/>
        <v>BERTAHAP</v>
      </c>
      <c r="AD163" s="259">
        <f t="shared" si="95"/>
        <v>0</v>
      </c>
      <c r="AE163" s="260">
        <v>2</v>
      </c>
      <c r="AF163" s="261"/>
      <c r="AG163" s="257" t="e">
        <f>IF(AF163&gt;#REF!,"LB","KR")</f>
        <v>#REF!</v>
      </c>
      <c r="AH163" s="261">
        <f t="shared" si="137"/>
        <v>2388437000</v>
      </c>
      <c r="AI163" s="261">
        <f t="shared" si="137"/>
        <v>2692150000</v>
      </c>
      <c r="AJ163" s="261">
        <f t="shared" si="137"/>
        <v>2858196000</v>
      </c>
      <c r="AK163" s="262">
        <f t="shared" si="137"/>
        <v>3034483000</v>
      </c>
      <c r="AL163" s="262">
        <f t="shared" si="137"/>
        <v>2858196000</v>
      </c>
      <c r="AM163" s="261">
        <f t="shared" si="137"/>
        <v>3034483000</v>
      </c>
      <c r="AN163" s="261">
        <f t="shared" si="134"/>
        <v>3221644000</v>
      </c>
      <c r="AO163" s="15"/>
      <c r="AP163" s="15"/>
      <c r="AQ163" s="264">
        <f t="shared" si="96"/>
        <v>-1534411.2613999955</v>
      </c>
      <c r="AR163" s="265"/>
      <c r="AS163" s="266"/>
      <c r="AT163" s="266"/>
      <c r="AU163" s="266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276"/>
      <c r="BT163" s="296"/>
      <c r="BU163" s="269" t="str">
        <f t="shared" si="144"/>
        <v>2BR-17</v>
      </c>
      <c r="BV163" s="270">
        <f t="shared" si="145"/>
        <v>17</v>
      </c>
      <c r="BW163" s="271">
        <f t="shared" si="146"/>
        <v>85</v>
      </c>
      <c r="BX163" s="271">
        <f t="shared" si="146"/>
        <v>74</v>
      </c>
      <c r="BY163" s="272">
        <f t="shared" si="147"/>
        <v>29442358.790800005</v>
      </c>
      <c r="BZ163" s="272">
        <f t="shared" si="148"/>
        <v>2002714000</v>
      </c>
      <c r="CA163" s="272">
        <f t="shared" si="148"/>
        <v>2257378000</v>
      </c>
      <c r="CB163" s="272">
        <f t="shared" si="148"/>
        <v>2396609000</v>
      </c>
      <c r="CC163" s="272">
        <f t="shared" si="148"/>
        <v>2544426000</v>
      </c>
      <c r="CD163" s="272">
        <f t="shared" si="149"/>
        <v>2701361000</v>
      </c>
      <c r="CE163" s="15"/>
      <c r="CF163" s="42">
        <f t="shared" si="104"/>
        <v>3029688000</v>
      </c>
      <c r="CG163" s="187">
        <f t="shared" si="104"/>
        <v>3216552000</v>
      </c>
      <c r="CH163" s="43">
        <f t="shared" si="97"/>
        <v>45445320</v>
      </c>
      <c r="CI163" s="43">
        <f t="shared" si="98"/>
        <v>32165520</v>
      </c>
      <c r="CJ163" s="240">
        <f t="shared" si="99"/>
        <v>71454900</v>
      </c>
      <c r="CK163" s="273">
        <f t="shared" si="100"/>
        <v>63218395.833333336</v>
      </c>
    </row>
    <row r="164" spans="1:89">
      <c r="A164" s="3">
        <f t="shared" si="101"/>
        <v>125</v>
      </c>
      <c r="B164" s="522">
        <v>7</v>
      </c>
      <c r="C164" s="250" t="s">
        <v>163</v>
      </c>
      <c r="D164" s="285">
        <v>15</v>
      </c>
      <c r="E164" s="252"/>
      <c r="F164" s="40" t="s">
        <v>64</v>
      </c>
      <c r="G164" s="253">
        <f t="shared" si="76"/>
        <v>101</v>
      </c>
      <c r="H164" s="253">
        <f t="shared" si="77"/>
        <v>90</v>
      </c>
      <c r="I164" s="254">
        <f t="shared" si="78"/>
        <v>26966806</v>
      </c>
      <c r="J164" s="254">
        <f t="shared" si="79"/>
        <v>1</v>
      </c>
      <c r="K164" s="255">
        <f t="shared" si="80"/>
        <v>1.06</v>
      </c>
      <c r="L164" s="256">
        <f t="shared" si="150"/>
        <v>1.01</v>
      </c>
      <c r="M164" s="257">
        <f t="shared" si="82"/>
        <v>24125622.423629135</v>
      </c>
      <c r="N164" s="257">
        <f t="shared" si="83"/>
        <v>27193431.171833493</v>
      </c>
      <c r="O164" s="257">
        <f t="shared" si="84"/>
        <v>28870662.503600005</v>
      </c>
      <c r="P164" s="257">
        <f t="shared" si="85"/>
        <v>30651341.793900453</v>
      </c>
      <c r="Q164" s="258">
        <f t="shared" si="86"/>
        <v>28870662.503600005</v>
      </c>
      <c r="R164" s="257">
        <f t="shared" si="86"/>
        <v>30651341.793900453</v>
      </c>
      <c r="S164" s="257">
        <f t="shared" si="87"/>
        <v>32541849.486459062</v>
      </c>
      <c r="T164" s="257"/>
      <c r="U164" s="257">
        <f t="shared" si="88"/>
        <v>2171306018.1266222</v>
      </c>
      <c r="V164" s="257">
        <f t="shared" si="89"/>
        <v>2447408805.4650145</v>
      </c>
      <c r="W164" s="257">
        <f t="shared" si="90"/>
        <v>2598359625.3240004</v>
      </c>
      <c r="X164" s="258">
        <f t="shared" si="91"/>
        <v>2758620761.4510407</v>
      </c>
      <c r="Y164" s="258">
        <f t="shared" si="92"/>
        <v>2598359625.3240004</v>
      </c>
      <c r="Z164" s="257">
        <f t="shared" si="93"/>
        <v>2758620761.4510407</v>
      </c>
      <c r="AA164" s="257">
        <f t="shared" si="102"/>
        <v>2928766453.7813153</v>
      </c>
      <c r="AB164" s="257"/>
      <c r="AC164" s="32" t="str">
        <f t="shared" si="94"/>
        <v>BERTAHAP</v>
      </c>
      <c r="AD164" s="259">
        <f t="shared" si="95"/>
        <v>0</v>
      </c>
      <c r="AE164" s="260">
        <v>2</v>
      </c>
      <c r="AF164" s="261"/>
      <c r="AG164" s="257" t="e">
        <f>IF(AF164&gt;#REF!,"LB","KR")</f>
        <v>#REF!</v>
      </c>
      <c r="AH164" s="261">
        <f t="shared" si="137"/>
        <v>2388437000</v>
      </c>
      <c r="AI164" s="261">
        <f t="shared" si="137"/>
        <v>2692150000</v>
      </c>
      <c r="AJ164" s="261">
        <f t="shared" si="137"/>
        <v>2858196000</v>
      </c>
      <c r="AK164" s="262">
        <f t="shared" si="137"/>
        <v>3034483000</v>
      </c>
      <c r="AL164" s="262">
        <f t="shared" si="137"/>
        <v>2858196000</v>
      </c>
      <c r="AM164" s="261">
        <f t="shared" si="137"/>
        <v>3034483000</v>
      </c>
      <c r="AN164" s="261">
        <f t="shared" si="134"/>
        <v>3221644000</v>
      </c>
      <c r="AO164" s="15"/>
      <c r="AP164" s="15"/>
      <c r="AQ164" s="264">
        <f t="shared" si="96"/>
        <v>-1534411.2613999955</v>
      </c>
      <c r="AR164" s="265"/>
      <c r="AS164" s="266"/>
      <c r="AT164" s="266"/>
      <c r="AU164" s="266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276"/>
      <c r="BT164" s="269"/>
      <c r="BU164" s="269" t="str">
        <f t="shared" si="144"/>
        <v>3BR-19</v>
      </c>
      <c r="BV164" s="270">
        <f t="shared" si="145"/>
        <v>19</v>
      </c>
      <c r="BW164" s="271">
        <f t="shared" si="146"/>
        <v>138</v>
      </c>
      <c r="BX164" s="271">
        <f t="shared" si="146"/>
        <v>120</v>
      </c>
      <c r="BY164" s="272">
        <f t="shared" si="147"/>
        <v>29442358.790800005</v>
      </c>
      <c r="BZ164" s="272">
        <f t="shared" si="148"/>
        <v>3247644000</v>
      </c>
      <c r="CA164" s="272">
        <f t="shared" si="148"/>
        <v>3660613000</v>
      </c>
      <c r="CB164" s="272">
        <f t="shared" si="148"/>
        <v>3886392000</v>
      </c>
      <c r="CC164" s="272">
        <f t="shared" si="148"/>
        <v>4126096000</v>
      </c>
      <c r="CD164" s="272">
        <f t="shared" si="149"/>
        <v>4380585000</v>
      </c>
      <c r="CE164" s="15"/>
      <c r="CF164" s="42">
        <f t="shared" si="104"/>
        <v>3029688000</v>
      </c>
      <c r="CG164" s="187">
        <f t="shared" si="104"/>
        <v>3216552000</v>
      </c>
      <c r="CH164" s="43">
        <f t="shared" si="97"/>
        <v>45445320</v>
      </c>
      <c r="CI164" s="43">
        <f t="shared" si="98"/>
        <v>32165520</v>
      </c>
      <c r="CJ164" s="240">
        <f t="shared" si="99"/>
        <v>71454900</v>
      </c>
      <c r="CK164" s="273">
        <f t="shared" si="100"/>
        <v>63218395.833333336</v>
      </c>
    </row>
    <row r="165" spans="1:89">
      <c r="A165" s="3">
        <f t="shared" si="101"/>
        <v>126</v>
      </c>
      <c r="B165" s="522">
        <v>8</v>
      </c>
      <c r="C165" s="250" t="s">
        <v>163</v>
      </c>
      <c r="D165" s="285">
        <v>17</v>
      </c>
      <c r="E165" s="252"/>
      <c r="F165" s="40" t="s">
        <v>67</v>
      </c>
      <c r="G165" s="253">
        <f t="shared" si="76"/>
        <v>85</v>
      </c>
      <c r="H165" s="253">
        <f t="shared" si="77"/>
        <v>74</v>
      </c>
      <c r="I165" s="254">
        <f t="shared" si="78"/>
        <v>26966806</v>
      </c>
      <c r="J165" s="254">
        <f t="shared" si="79"/>
        <v>1</v>
      </c>
      <c r="K165" s="255">
        <f t="shared" si="80"/>
        <v>1.06</v>
      </c>
      <c r="L165" s="256">
        <f t="shared" si="150"/>
        <v>1.01</v>
      </c>
      <c r="M165" s="257">
        <f t="shared" si="82"/>
        <v>24125622.423629135</v>
      </c>
      <c r="N165" s="257">
        <f t="shared" si="83"/>
        <v>27193431.171833493</v>
      </c>
      <c r="O165" s="257">
        <f t="shared" si="84"/>
        <v>28870662.503600005</v>
      </c>
      <c r="P165" s="257">
        <f t="shared" si="85"/>
        <v>30651341.793900453</v>
      </c>
      <c r="Q165" s="258">
        <f t="shared" si="86"/>
        <v>28870662.503600005</v>
      </c>
      <c r="R165" s="257">
        <f t="shared" si="86"/>
        <v>30651341.793900453</v>
      </c>
      <c r="S165" s="257">
        <f t="shared" si="87"/>
        <v>32541849.486459062</v>
      </c>
      <c r="T165" s="257"/>
      <c r="U165" s="257">
        <f t="shared" si="88"/>
        <v>1785296059.348556</v>
      </c>
      <c r="V165" s="257">
        <f t="shared" si="89"/>
        <v>2012313906.7156785</v>
      </c>
      <c r="W165" s="257">
        <f t="shared" si="90"/>
        <v>2136429025.2664003</v>
      </c>
      <c r="X165" s="258">
        <f t="shared" si="91"/>
        <v>2268199292.7486334</v>
      </c>
      <c r="Y165" s="258">
        <f t="shared" si="92"/>
        <v>2136429025.2664003</v>
      </c>
      <c r="Z165" s="257">
        <f t="shared" si="93"/>
        <v>2268199292.7486334</v>
      </c>
      <c r="AA165" s="257">
        <f t="shared" si="102"/>
        <v>2408096861.9979706</v>
      </c>
      <c r="AB165" s="257"/>
      <c r="AC165" s="32" t="str">
        <f t="shared" si="94"/>
        <v>BERTAHAP</v>
      </c>
      <c r="AD165" s="259">
        <f t="shared" si="95"/>
        <v>0</v>
      </c>
      <c r="AE165" s="260">
        <v>2</v>
      </c>
      <c r="AF165" s="261"/>
      <c r="AG165" s="257" t="e">
        <f>IF(AF165&gt;#REF!,"LB","KR")</f>
        <v>#REF!</v>
      </c>
      <c r="AH165" s="261">
        <f t="shared" si="137"/>
        <v>1963826000</v>
      </c>
      <c r="AI165" s="261">
        <f t="shared" si="137"/>
        <v>2213546000</v>
      </c>
      <c r="AJ165" s="261">
        <f t="shared" si="137"/>
        <v>2350072000</v>
      </c>
      <c r="AK165" s="262">
        <f t="shared" si="137"/>
        <v>2495020000</v>
      </c>
      <c r="AL165" s="262">
        <f t="shared" si="137"/>
        <v>2350072000</v>
      </c>
      <c r="AM165" s="261">
        <f t="shared" si="137"/>
        <v>2495020000</v>
      </c>
      <c r="AN165" s="261">
        <f t="shared" si="134"/>
        <v>2648907000</v>
      </c>
      <c r="AO165" s="15"/>
      <c r="AP165" s="15"/>
      <c r="AQ165" s="264">
        <f t="shared" si="96"/>
        <v>-1534411.2613999955</v>
      </c>
      <c r="AR165" s="265"/>
      <c r="AS165" s="266"/>
      <c r="AT165" s="266"/>
      <c r="AU165" s="266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276">
        <v>35</v>
      </c>
      <c r="BT165" s="296" t="s">
        <v>164</v>
      </c>
      <c r="BU165" s="269" t="str">
        <f t="shared" ref="BU165:BU171" si="151">F213</f>
        <v>2BR-5</v>
      </c>
      <c r="BV165" s="270" t="str">
        <f t="shared" ref="BV165:BV171" si="152">D213</f>
        <v>05</v>
      </c>
      <c r="BW165" s="271">
        <f t="shared" ref="BW165:BX171" si="153">G213</f>
        <v>85</v>
      </c>
      <c r="BX165" s="271">
        <f t="shared" si="153"/>
        <v>74</v>
      </c>
      <c r="BY165" s="272">
        <f t="shared" ref="BY165:BY171" si="154">O213</f>
        <v>29442358.790800005</v>
      </c>
      <c r="BZ165" s="272">
        <f t="shared" ref="BZ165:CC171" si="155">AH213</f>
        <v>2002714000</v>
      </c>
      <c r="CA165" s="272">
        <f t="shared" si="155"/>
        <v>2257378000</v>
      </c>
      <c r="CB165" s="272">
        <f t="shared" si="155"/>
        <v>2396609000</v>
      </c>
      <c r="CC165" s="272">
        <f t="shared" si="155"/>
        <v>2544426000</v>
      </c>
      <c r="CD165" s="272">
        <f t="shared" ref="CD165:CD171" si="156">AN213</f>
        <v>2701361000</v>
      </c>
      <c r="CE165" s="15">
        <v>7</v>
      </c>
      <c r="CF165" s="42">
        <f t="shared" si="104"/>
        <v>2491077000</v>
      </c>
      <c r="CG165" s="187">
        <f t="shared" si="104"/>
        <v>2644722000</v>
      </c>
      <c r="CH165" s="43">
        <f t="shared" si="97"/>
        <v>37366155</v>
      </c>
      <c r="CI165" s="43">
        <f t="shared" si="98"/>
        <v>26447220</v>
      </c>
      <c r="CJ165" s="240">
        <f t="shared" si="99"/>
        <v>58751800</v>
      </c>
      <c r="CK165" s="273">
        <f t="shared" si="100"/>
        <v>51979583.333333336</v>
      </c>
    </row>
    <row r="166" spans="1:89">
      <c r="A166" s="3">
        <f t="shared" si="101"/>
        <v>127</v>
      </c>
      <c r="B166" s="522">
        <v>9</v>
      </c>
      <c r="C166" s="250" t="s">
        <v>163</v>
      </c>
      <c r="D166" s="285">
        <v>19</v>
      </c>
      <c r="E166" s="252"/>
      <c r="F166" s="40" t="s">
        <v>78</v>
      </c>
      <c r="G166" s="253">
        <f t="shared" si="76"/>
        <v>138</v>
      </c>
      <c r="H166" s="253">
        <f t="shared" si="77"/>
        <v>120</v>
      </c>
      <c r="I166" s="254">
        <f t="shared" si="78"/>
        <v>26966806</v>
      </c>
      <c r="J166" s="254">
        <f t="shared" si="79"/>
        <v>1</v>
      </c>
      <c r="K166" s="255">
        <f t="shared" si="80"/>
        <v>1.06</v>
      </c>
      <c r="L166" s="256">
        <f t="shared" si="150"/>
        <v>1.01</v>
      </c>
      <c r="M166" s="257">
        <f t="shared" si="82"/>
        <v>24125622.423629135</v>
      </c>
      <c r="N166" s="257">
        <f t="shared" si="83"/>
        <v>27193431.171833493</v>
      </c>
      <c r="O166" s="257">
        <f t="shared" si="84"/>
        <v>28870662.503600005</v>
      </c>
      <c r="P166" s="257">
        <f t="shared" si="85"/>
        <v>30651341.793900453</v>
      </c>
      <c r="Q166" s="258">
        <f t="shared" si="86"/>
        <v>28870662.503600005</v>
      </c>
      <c r="R166" s="257">
        <f t="shared" si="86"/>
        <v>30651341.793900453</v>
      </c>
      <c r="S166" s="257">
        <f t="shared" si="87"/>
        <v>32541849.486459062</v>
      </c>
      <c r="T166" s="257"/>
      <c r="U166" s="257">
        <f t="shared" si="88"/>
        <v>2895074690.8354959</v>
      </c>
      <c r="V166" s="257">
        <f t="shared" si="89"/>
        <v>3263211740.620019</v>
      </c>
      <c r="W166" s="257">
        <f t="shared" si="90"/>
        <v>3464479500.4320006</v>
      </c>
      <c r="X166" s="258">
        <f t="shared" si="91"/>
        <v>3678161015.2680545</v>
      </c>
      <c r="Y166" s="258">
        <f t="shared" si="92"/>
        <v>3464479500.4320006</v>
      </c>
      <c r="Z166" s="257">
        <f t="shared" si="93"/>
        <v>3678161015.2680545</v>
      </c>
      <c r="AA166" s="257">
        <f t="shared" si="102"/>
        <v>3905021938.3750873</v>
      </c>
      <c r="AB166" s="257"/>
      <c r="AC166" s="32" t="str">
        <f t="shared" si="94"/>
        <v>BERTAHAP</v>
      </c>
      <c r="AD166" s="259">
        <f t="shared" si="95"/>
        <v>0</v>
      </c>
      <c r="AE166" s="260">
        <v>2</v>
      </c>
      <c r="AF166" s="261"/>
      <c r="AG166" s="257" t="e">
        <f>IF(AF166&gt;#REF!,"LB","KR")</f>
        <v>#REF!</v>
      </c>
      <c r="AH166" s="261">
        <f t="shared" si="137"/>
        <v>3184583000</v>
      </c>
      <c r="AI166" s="261">
        <f t="shared" si="137"/>
        <v>3589533000</v>
      </c>
      <c r="AJ166" s="261">
        <f t="shared" si="137"/>
        <v>3810928000</v>
      </c>
      <c r="AK166" s="262">
        <f t="shared" si="137"/>
        <v>4045978000</v>
      </c>
      <c r="AL166" s="262">
        <f t="shared" si="137"/>
        <v>3810928000</v>
      </c>
      <c r="AM166" s="261">
        <f t="shared" si="137"/>
        <v>4045978000</v>
      </c>
      <c r="AN166" s="261">
        <f t="shared" si="134"/>
        <v>4295525000</v>
      </c>
      <c r="AO166" s="15"/>
      <c r="AP166" s="15"/>
      <c r="AQ166" s="264">
        <f t="shared" si="96"/>
        <v>-1534411.2613999955</v>
      </c>
      <c r="AR166" s="265"/>
      <c r="AS166" s="266"/>
      <c r="AT166" s="266"/>
      <c r="AU166" s="266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276"/>
      <c r="BT166" s="269"/>
      <c r="BU166" s="269" t="str">
        <f t="shared" si="151"/>
        <v>2BR-7</v>
      </c>
      <c r="BV166" s="270" t="str">
        <f t="shared" si="152"/>
        <v>07</v>
      </c>
      <c r="BW166" s="271">
        <f t="shared" si="153"/>
        <v>101</v>
      </c>
      <c r="BX166" s="271">
        <f t="shared" si="153"/>
        <v>90</v>
      </c>
      <c r="BY166" s="272">
        <f t="shared" si="154"/>
        <v>29442358.790800005</v>
      </c>
      <c r="BZ166" s="272">
        <f t="shared" si="155"/>
        <v>2435733000</v>
      </c>
      <c r="CA166" s="272">
        <f t="shared" si="155"/>
        <v>2745460000</v>
      </c>
      <c r="CB166" s="272">
        <f t="shared" si="155"/>
        <v>2914794000</v>
      </c>
      <c r="CC166" s="272">
        <f t="shared" si="155"/>
        <v>3094572000</v>
      </c>
      <c r="CD166" s="272">
        <f t="shared" si="156"/>
        <v>3285439000</v>
      </c>
      <c r="CE166" s="15"/>
      <c r="CF166" s="42">
        <f t="shared" si="104"/>
        <v>4039584000</v>
      </c>
      <c r="CG166" s="187">
        <f t="shared" si="104"/>
        <v>4288737000</v>
      </c>
      <c r="CH166" s="43">
        <f t="shared" si="97"/>
        <v>60593760</v>
      </c>
      <c r="CI166" s="43">
        <f t="shared" si="98"/>
        <v>42887370</v>
      </c>
      <c r="CJ166" s="240">
        <f t="shared" si="99"/>
        <v>95273200</v>
      </c>
      <c r="CK166" s="273">
        <f t="shared" si="100"/>
        <v>84291208.333333328</v>
      </c>
    </row>
    <row r="167" spans="1:89">
      <c r="A167" s="3">
        <f t="shared" si="101"/>
        <v>128</v>
      </c>
      <c r="B167" s="522">
        <v>10</v>
      </c>
      <c r="C167" s="250" t="s">
        <v>163</v>
      </c>
      <c r="D167" s="285">
        <v>21</v>
      </c>
      <c r="E167" s="252"/>
      <c r="F167" s="40" t="s">
        <v>84</v>
      </c>
      <c r="G167" s="253">
        <f t="shared" si="76"/>
        <v>132</v>
      </c>
      <c r="H167" s="253">
        <f t="shared" si="77"/>
        <v>112</v>
      </c>
      <c r="I167" s="254">
        <f t="shared" si="78"/>
        <v>26966806</v>
      </c>
      <c r="J167" s="254">
        <f t="shared" si="79"/>
        <v>3</v>
      </c>
      <c r="K167" s="255">
        <f t="shared" si="80"/>
        <v>1.1000000000000001</v>
      </c>
      <c r="L167" s="256">
        <f t="shared" si="150"/>
        <v>1.01</v>
      </c>
      <c r="M167" s="257">
        <f t="shared" si="82"/>
        <v>25036023.269803815</v>
      </c>
      <c r="N167" s="257">
        <f t="shared" si="83"/>
        <v>28219598.385864943</v>
      </c>
      <c r="O167" s="257">
        <f t="shared" si="84"/>
        <v>29960121.466000002</v>
      </c>
      <c r="P167" s="257">
        <f t="shared" si="85"/>
        <v>31807996.201217446</v>
      </c>
      <c r="Q167" s="258">
        <f t="shared" si="86"/>
        <v>29960121.466000002</v>
      </c>
      <c r="R167" s="257">
        <f t="shared" si="86"/>
        <v>31807996.201217446</v>
      </c>
      <c r="S167" s="257">
        <f t="shared" si="87"/>
        <v>33769843.806702793</v>
      </c>
      <c r="T167" s="257"/>
      <c r="U167" s="257">
        <f t="shared" si="88"/>
        <v>2804034606.2180271</v>
      </c>
      <c r="V167" s="257">
        <f t="shared" si="89"/>
        <v>3160595019.2168736</v>
      </c>
      <c r="W167" s="257">
        <f t="shared" si="90"/>
        <v>3355533604.1920004</v>
      </c>
      <c r="X167" s="258">
        <f t="shared" si="91"/>
        <v>3562495574.5363541</v>
      </c>
      <c r="Y167" s="258">
        <f t="shared" si="92"/>
        <v>3355533604.1920004</v>
      </c>
      <c r="Z167" s="257">
        <f t="shared" si="93"/>
        <v>3562495574.5363541</v>
      </c>
      <c r="AA167" s="257">
        <f t="shared" si="102"/>
        <v>3782222506.3507128</v>
      </c>
      <c r="AB167" s="257"/>
      <c r="AC167" s="32" t="str">
        <f t="shared" si="94"/>
        <v>BERTAHAP</v>
      </c>
      <c r="AD167" s="259">
        <f t="shared" si="95"/>
        <v>0</v>
      </c>
      <c r="AE167" s="260">
        <v>2</v>
      </c>
      <c r="AF167" s="261"/>
      <c r="AG167" s="257" t="e">
        <f>IF(AF167&gt;#REF!,"LB","KR")</f>
        <v>#REF!</v>
      </c>
      <c r="AH167" s="261">
        <f t="shared" si="137"/>
        <v>3084439000</v>
      </c>
      <c r="AI167" s="261">
        <f t="shared" si="137"/>
        <v>3476655000</v>
      </c>
      <c r="AJ167" s="261">
        <f t="shared" si="137"/>
        <v>3691087000</v>
      </c>
      <c r="AK167" s="262">
        <f t="shared" si="137"/>
        <v>3918746000</v>
      </c>
      <c r="AL167" s="262">
        <f t="shared" si="137"/>
        <v>3691087000</v>
      </c>
      <c r="AM167" s="261">
        <f t="shared" si="137"/>
        <v>3918746000</v>
      </c>
      <c r="AN167" s="261">
        <f t="shared" si="134"/>
        <v>4160445000</v>
      </c>
      <c r="AO167" s="15"/>
      <c r="AP167" s="15"/>
      <c r="AQ167" s="264">
        <f t="shared" si="96"/>
        <v>-444952.29899999872</v>
      </c>
      <c r="AR167" s="265"/>
      <c r="AS167" s="266"/>
      <c r="AT167" s="266"/>
      <c r="AU167" s="266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276"/>
      <c r="BT167" s="269"/>
      <c r="BU167" s="269" t="str">
        <f t="shared" si="151"/>
        <v>2BR-9</v>
      </c>
      <c r="BV167" s="270" t="str">
        <f t="shared" si="152"/>
        <v>09</v>
      </c>
      <c r="BW167" s="271">
        <f t="shared" si="153"/>
        <v>101</v>
      </c>
      <c r="BX167" s="271">
        <f t="shared" si="153"/>
        <v>90</v>
      </c>
      <c r="BY167" s="272">
        <f t="shared" si="154"/>
        <v>29442358.790800005</v>
      </c>
      <c r="BZ167" s="272">
        <f t="shared" si="155"/>
        <v>2435733000</v>
      </c>
      <c r="CA167" s="272">
        <f t="shared" si="155"/>
        <v>2745460000</v>
      </c>
      <c r="CB167" s="272">
        <f t="shared" si="155"/>
        <v>2914794000</v>
      </c>
      <c r="CC167" s="272">
        <f t="shared" si="155"/>
        <v>3094572000</v>
      </c>
      <c r="CD167" s="272">
        <f t="shared" si="156"/>
        <v>3285439000</v>
      </c>
      <c r="CE167" s="15"/>
      <c r="CF167" s="42">
        <f t="shared" si="104"/>
        <v>3912553000</v>
      </c>
      <c r="CG167" s="187">
        <f t="shared" si="104"/>
        <v>4153871000</v>
      </c>
      <c r="CH167" s="43">
        <f t="shared" si="97"/>
        <v>58688295</v>
      </c>
      <c r="CI167" s="43">
        <f t="shared" si="98"/>
        <v>41538710</v>
      </c>
      <c r="CJ167" s="240">
        <f t="shared" si="99"/>
        <v>92277175</v>
      </c>
      <c r="CK167" s="273">
        <f t="shared" si="100"/>
        <v>81640541.666666672</v>
      </c>
    </row>
    <row r="168" spans="1:89">
      <c r="A168" s="3">
        <f t="shared" si="101"/>
        <v>129</v>
      </c>
      <c r="B168" s="522">
        <v>1</v>
      </c>
      <c r="C168" s="250" t="s">
        <v>165</v>
      </c>
      <c r="D168" s="251" t="s">
        <v>19</v>
      </c>
      <c r="E168" s="252"/>
      <c r="F168" s="40" t="s">
        <v>72</v>
      </c>
      <c r="G168" s="253">
        <f t="shared" ref="G168:G231" si="157">SUMIF($V$10:$V$28,F168,$AA$10:$AA$28)</f>
        <v>175</v>
      </c>
      <c r="H168" s="253">
        <f t="shared" ref="H168:H231" si="158">SUMIF($V$10:$V$28,F168,$X$10:$X$28)</f>
        <v>156</v>
      </c>
      <c r="I168" s="254">
        <f t="shared" ref="I168:I231" si="159">$I$27</f>
        <v>26966806</v>
      </c>
      <c r="J168" s="254">
        <f t="shared" ref="J168:J231" si="160">SUMIF($AN$4:$AN$22,D168,$AO$4:$AO$22)</f>
        <v>5</v>
      </c>
      <c r="K168" s="255">
        <f t="shared" ref="K168:K231" si="161">IF(J168=$AJ$25,$AI$25,IF(J168=$AJ$26,$AI$26,IF(J168=$AJ$27,$AI$27,IF(J168=$AJ$28,$AI$28,IF(J168=$AJ$29,$AI$29,IF(J168=$AJ$30,$AI$30))))))</f>
        <v>1.08</v>
      </c>
      <c r="L168" s="305">
        <f t="shared" ref="L168:L175" si="162">SUMIF($AN$4:$AN$22,D168,$BH$4:$BH$22)</f>
        <v>1.02</v>
      </c>
      <c r="M168" s="257">
        <f t="shared" ref="M168:M231" si="163">$O168/(1+6%/12)^36</f>
        <v>24824197.330347329</v>
      </c>
      <c r="N168" s="257">
        <f t="shared" ref="N168:N231" si="164">$O168/(1+6%/12)^12</f>
        <v>27980836.707352675</v>
      </c>
      <c r="O168" s="257">
        <f t="shared" ref="O168:O231" si="165">$I$27*K168*L168</f>
        <v>29706633.489600003</v>
      </c>
      <c r="P168" s="257">
        <f t="shared" ref="P168:P231" si="166">$O168*(1+6%/12)^12</f>
        <v>31538873.641099136</v>
      </c>
      <c r="Q168" s="258">
        <f t="shared" ref="Q168:R231" si="167">O168</f>
        <v>29706633.489600003</v>
      </c>
      <c r="R168" s="257">
        <f t="shared" si="167"/>
        <v>31538873.641099136</v>
      </c>
      <c r="S168" s="257">
        <f t="shared" ref="S168:S231" si="168">$O168*(1+6%/12)^24</f>
        <v>33484122.355953015</v>
      </c>
      <c r="T168" s="257"/>
      <c r="U168" s="257">
        <f t="shared" ref="U168:U231" si="169">M168*H168</f>
        <v>3872574783.5341835</v>
      </c>
      <c r="V168" s="257">
        <f t="shared" ref="V168:V231" si="170">N168*H168</f>
        <v>4365010526.3470173</v>
      </c>
      <c r="W168" s="257">
        <f t="shared" ref="W168:W231" si="171">O168*H168</f>
        <v>4634234824.3776007</v>
      </c>
      <c r="X168" s="258">
        <f t="shared" ref="X168:X231" si="172">P168*H168</f>
        <v>4920064288.0114651</v>
      </c>
      <c r="Y168" s="258">
        <f t="shared" ref="Y168:Y231" si="173">Q168*H168</f>
        <v>4634234824.3776007</v>
      </c>
      <c r="Z168" s="257">
        <f t="shared" ref="Z168:Z231" si="174">R168*H168</f>
        <v>4920064288.0114651</v>
      </c>
      <c r="AA168" s="257">
        <f t="shared" si="102"/>
        <v>5223523087.5286703</v>
      </c>
      <c r="AB168" s="257"/>
      <c r="AC168" s="32" t="str">
        <f t="shared" ref="AC168:AC231" si="175">IF(AE168=$H$32,$M$32,IF(AE168=$H$33,$M$33,IF(AE168=$H$34,$M$34)))</f>
        <v>BERTAHAP</v>
      </c>
      <c r="AD168" s="259">
        <f t="shared" ref="AD168:AD231" si="176">IF(AC168=$M$32,$N$32,IF(AC168=$M$33,$N$33,$N$34))</f>
        <v>0</v>
      </c>
      <c r="AE168" s="260">
        <v>2</v>
      </c>
      <c r="AF168" s="261"/>
      <c r="AG168" s="257" t="e">
        <f>IF(AF168&gt;#REF!,"LB","KR")</f>
        <v>#REF!</v>
      </c>
      <c r="AH168" s="261">
        <f t="shared" si="137"/>
        <v>4259833000</v>
      </c>
      <c r="AI168" s="261">
        <f t="shared" si="137"/>
        <v>4801512000</v>
      </c>
      <c r="AJ168" s="261">
        <f t="shared" si="137"/>
        <v>5097659000</v>
      </c>
      <c r="AK168" s="262">
        <f t="shared" si="137"/>
        <v>5412071000</v>
      </c>
      <c r="AL168" s="262">
        <f t="shared" si="137"/>
        <v>5097659000</v>
      </c>
      <c r="AM168" s="261">
        <f t="shared" si="137"/>
        <v>5412071000</v>
      </c>
      <c r="AN168" s="261">
        <f t="shared" si="134"/>
        <v>5745876000</v>
      </c>
      <c r="AO168" s="15"/>
      <c r="AP168" s="15"/>
      <c r="AQ168" s="264">
        <f t="shared" ref="AQ168:AQ231" si="177">O168-$O$318</f>
        <v>-698440.27539999783</v>
      </c>
      <c r="AR168" s="265"/>
      <c r="AS168" s="266"/>
      <c r="AT168" s="266"/>
      <c r="AU168" s="266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276"/>
      <c r="BT168" s="269"/>
      <c r="BU168" s="269" t="str">
        <f t="shared" si="151"/>
        <v>2BR-11</v>
      </c>
      <c r="BV168" s="270">
        <f t="shared" si="152"/>
        <v>11</v>
      </c>
      <c r="BW168" s="271">
        <f t="shared" si="153"/>
        <v>101</v>
      </c>
      <c r="BX168" s="271">
        <f t="shared" si="153"/>
        <v>90</v>
      </c>
      <c r="BY168" s="272">
        <f t="shared" si="154"/>
        <v>29442358.790800005</v>
      </c>
      <c r="BZ168" s="272">
        <f t="shared" si="155"/>
        <v>2435733000</v>
      </c>
      <c r="CA168" s="272">
        <f t="shared" si="155"/>
        <v>2745460000</v>
      </c>
      <c r="CB168" s="272">
        <f t="shared" si="155"/>
        <v>2914794000</v>
      </c>
      <c r="CC168" s="272">
        <f t="shared" si="155"/>
        <v>3094572000</v>
      </c>
      <c r="CD168" s="272">
        <f t="shared" si="156"/>
        <v>3285439000</v>
      </c>
      <c r="CE168" s="15"/>
      <c r="CF168" s="42">
        <f t="shared" si="104"/>
        <v>5403519000</v>
      </c>
      <c r="CG168" s="187">
        <f t="shared" si="104"/>
        <v>5736796000</v>
      </c>
      <c r="CH168" s="43">
        <f t="shared" ref="CH168:CH231" si="178">(CF168*90%)*40%/24</f>
        <v>81052785</v>
      </c>
      <c r="CI168" s="43">
        <f t="shared" ref="CI168:CI231" si="179">(CG168*90%)*40%/36</f>
        <v>57367960</v>
      </c>
      <c r="CJ168" s="240">
        <f t="shared" ref="CJ168:CJ231" si="180">(AJ168*90%)/36</f>
        <v>127441475</v>
      </c>
      <c r="CK168" s="273">
        <f t="shared" ref="CK168:CK231" si="181">AK168/48</f>
        <v>112751479.16666667</v>
      </c>
    </row>
    <row r="169" spans="1:89">
      <c r="A169" s="3">
        <f t="shared" ref="A169:A232" si="182">A168+1</f>
        <v>130</v>
      </c>
      <c r="B169" s="522">
        <v>2</v>
      </c>
      <c r="C169" s="250" t="s">
        <v>165</v>
      </c>
      <c r="D169" s="251" t="s">
        <v>29</v>
      </c>
      <c r="E169" s="252"/>
      <c r="F169" s="40" t="s">
        <v>74</v>
      </c>
      <c r="G169" s="253">
        <f t="shared" si="157"/>
        <v>85</v>
      </c>
      <c r="H169" s="253">
        <f t="shared" si="158"/>
        <v>74</v>
      </c>
      <c r="I169" s="254">
        <f t="shared" si="159"/>
        <v>26966806</v>
      </c>
      <c r="J169" s="254">
        <f t="shared" si="160"/>
        <v>1</v>
      </c>
      <c r="K169" s="255">
        <f t="shared" si="161"/>
        <v>1.06</v>
      </c>
      <c r="L169" s="305">
        <f t="shared" si="162"/>
        <v>1.02</v>
      </c>
      <c r="M169" s="257">
        <f t="shared" si="163"/>
        <v>24364489.972377934</v>
      </c>
      <c r="N169" s="257">
        <f t="shared" si="164"/>
        <v>27462673.064623922</v>
      </c>
      <c r="O169" s="257">
        <f t="shared" si="165"/>
        <v>29156510.647200003</v>
      </c>
      <c r="P169" s="257">
        <f t="shared" si="166"/>
        <v>30954820.425523225</v>
      </c>
      <c r="Q169" s="258">
        <f t="shared" si="167"/>
        <v>29156510.647200003</v>
      </c>
      <c r="R169" s="257">
        <f t="shared" si="167"/>
        <v>30954820.425523225</v>
      </c>
      <c r="S169" s="257">
        <f t="shared" si="168"/>
        <v>32864046.016027961</v>
      </c>
      <c r="T169" s="257"/>
      <c r="U169" s="257">
        <f t="shared" si="169"/>
        <v>1802972257.9559672</v>
      </c>
      <c r="V169" s="257">
        <f t="shared" si="170"/>
        <v>2032237806.7821703</v>
      </c>
      <c r="W169" s="257">
        <f t="shared" si="171"/>
        <v>2157581787.8928003</v>
      </c>
      <c r="X169" s="258">
        <f t="shared" si="172"/>
        <v>2290656711.4887185</v>
      </c>
      <c r="Y169" s="258">
        <f t="shared" si="173"/>
        <v>2157581787.8928003</v>
      </c>
      <c r="Z169" s="257">
        <f t="shared" si="174"/>
        <v>2290656711.4887185</v>
      </c>
      <c r="AA169" s="257">
        <f t="shared" ref="AA169:AA232" si="183">S169*H169</f>
        <v>2431939405.186069</v>
      </c>
      <c r="AB169" s="257"/>
      <c r="AC169" s="32" t="str">
        <f t="shared" si="175"/>
        <v>BERTAHAP</v>
      </c>
      <c r="AD169" s="259">
        <f t="shared" si="176"/>
        <v>0</v>
      </c>
      <c r="AE169" s="260">
        <v>2</v>
      </c>
      <c r="AF169" s="261"/>
      <c r="AG169" s="257" t="e">
        <f>IF(AF169&gt;#REF!,"LB","KR")</f>
        <v>#REF!</v>
      </c>
      <c r="AH169" s="261">
        <f t="shared" si="137"/>
        <v>1983270000</v>
      </c>
      <c r="AI169" s="261">
        <f t="shared" si="137"/>
        <v>2235462000</v>
      </c>
      <c r="AJ169" s="261">
        <f t="shared" si="137"/>
        <v>2373340000</v>
      </c>
      <c r="AK169" s="262">
        <f t="shared" si="137"/>
        <v>2519723000</v>
      </c>
      <c r="AL169" s="262">
        <f t="shared" si="137"/>
        <v>2373340000</v>
      </c>
      <c r="AM169" s="261">
        <f t="shared" si="137"/>
        <v>2519723000</v>
      </c>
      <c r="AN169" s="261">
        <f t="shared" si="134"/>
        <v>2675134000</v>
      </c>
      <c r="AO169" s="15"/>
      <c r="AP169" s="15"/>
      <c r="AQ169" s="264">
        <f t="shared" si="177"/>
        <v>-1248563.1177999973</v>
      </c>
      <c r="AR169" s="265"/>
      <c r="AS169" s="266"/>
      <c r="AT169" s="266"/>
      <c r="AU169" s="266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276"/>
      <c r="BT169" s="296"/>
      <c r="BU169" s="269" t="str">
        <f t="shared" si="151"/>
        <v>2BR-15</v>
      </c>
      <c r="BV169" s="270">
        <f t="shared" si="152"/>
        <v>15</v>
      </c>
      <c r="BW169" s="271">
        <f t="shared" si="153"/>
        <v>101</v>
      </c>
      <c r="BX169" s="271">
        <f t="shared" si="153"/>
        <v>90</v>
      </c>
      <c r="BY169" s="272">
        <f t="shared" si="154"/>
        <v>29442358.790800005</v>
      </c>
      <c r="BZ169" s="272">
        <f t="shared" si="155"/>
        <v>2435733000</v>
      </c>
      <c r="CA169" s="272">
        <f t="shared" si="155"/>
        <v>2745460000</v>
      </c>
      <c r="CB169" s="272">
        <f t="shared" si="155"/>
        <v>2914794000</v>
      </c>
      <c r="CC169" s="272">
        <f t="shared" si="155"/>
        <v>3094572000</v>
      </c>
      <c r="CD169" s="272">
        <f t="shared" si="156"/>
        <v>3285439000</v>
      </c>
      <c r="CE169" s="15"/>
      <c r="CF169" s="42">
        <f t="shared" ref="CF169:CG232" si="184">ROUNDUP(AJ169+(AJ169*6%),-3)</f>
        <v>2515741000</v>
      </c>
      <c r="CG169" s="187">
        <f t="shared" si="184"/>
        <v>2670907000</v>
      </c>
      <c r="CH169" s="43">
        <f t="shared" si="178"/>
        <v>37736115</v>
      </c>
      <c r="CI169" s="43">
        <f t="shared" si="179"/>
        <v>26709070</v>
      </c>
      <c r="CJ169" s="240">
        <f t="shared" si="180"/>
        <v>59333500</v>
      </c>
      <c r="CK169" s="273">
        <f t="shared" si="181"/>
        <v>52494229.166666664</v>
      </c>
    </row>
    <row r="170" spans="1:89">
      <c r="A170" s="3">
        <f t="shared" si="182"/>
        <v>131</v>
      </c>
      <c r="B170" s="522">
        <v>3</v>
      </c>
      <c r="C170" s="250" t="s">
        <v>165</v>
      </c>
      <c r="D170" s="251" t="s">
        <v>32</v>
      </c>
      <c r="E170" s="252"/>
      <c r="F170" s="40" t="s">
        <v>56</v>
      </c>
      <c r="G170" s="253">
        <f t="shared" si="157"/>
        <v>85</v>
      </c>
      <c r="H170" s="253">
        <f t="shared" si="158"/>
        <v>74</v>
      </c>
      <c r="I170" s="254">
        <f t="shared" si="159"/>
        <v>26966806</v>
      </c>
      <c r="J170" s="254">
        <f t="shared" si="160"/>
        <v>1</v>
      </c>
      <c r="K170" s="255">
        <f t="shared" si="161"/>
        <v>1.06</v>
      </c>
      <c r="L170" s="305">
        <f t="shared" si="162"/>
        <v>1.02</v>
      </c>
      <c r="M170" s="257">
        <f t="shared" si="163"/>
        <v>24364489.972377934</v>
      </c>
      <c r="N170" s="257">
        <f t="shared" si="164"/>
        <v>27462673.064623922</v>
      </c>
      <c r="O170" s="257">
        <f t="shared" si="165"/>
        <v>29156510.647200003</v>
      </c>
      <c r="P170" s="257">
        <f t="shared" si="166"/>
        <v>30954820.425523225</v>
      </c>
      <c r="Q170" s="258">
        <f t="shared" si="167"/>
        <v>29156510.647200003</v>
      </c>
      <c r="R170" s="257">
        <f t="shared" si="167"/>
        <v>30954820.425523225</v>
      </c>
      <c r="S170" s="257">
        <f t="shared" si="168"/>
        <v>32864046.016027961</v>
      </c>
      <c r="T170" s="257"/>
      <c r="U170" s="257">
        <f t="shared" si="169"/>
        <v>1802972257.9559672</v>
      </c>
      <c r="V170" s="257">
        <f t="shared" si="170"/>
        <v>2032237806.7821703</v>
      </c>
      <c r="W170" s="257">
        <f t="shared" si="171"/>
        <v>2157581787.8928003</v>
      </c>
      <c r="X170" s="258">
        <f t="shared" si="172"/>
        <v>2290656711.4887185</v>
      </c>
      <c r="Y170" s="258">
        <f t="shared" si="173"/>
        <v>2157581787.8928003</v>
      </c>
      <c r="Z170" s="257">
        <f t="shared" si="174"/>
        <v>2290656711.4887185</v>
      </c>
      <c r="AA170" s="257">
        <f t="shared" si="183"/>
        <v>2431939405.186069</v>
      </c>
      <c r="AB170" s="257"/>
      <c r="AC170" s="32" t="str">
        <f t="shared" si="175"/>
        <v>BERTAHAP</v>
      </c>
      <c r="AD170" s="259">
        <f t="shared" si="176"/>
        <v>0</v>
      </c>
      <c r="AE170" s="260">
        <v>2</v>
      </c>
      <c r="AF170" s="261"/>
      <c r="AG170" s="257" t="e">
        <f>IF(AF170&gt;#REF!,"LB","KR")</f>
        <v>#REF!</v>
      </c>
      <c r="AH170" s="261">
        <f t="shared" si="137"/>
        <v>1983270000</v>
      </c>
      <c r="AI170" s="261">
        <f t="shared" si="137"/>
        <v>2235462000</v>
      </c>
      <c r="AJ170" s="261">
        <f t="shared" si="137"/>
        <v>2373340000</v>
      </c>
      <c r="AK170" s="262">
        <f t="shared" si="137"/>
        <v>2519723000</v>
      </c>
      <c r="AL170" s="262">
        <f t="shared" si="137"/>
        <v>2373340000</v>
      </c>
      <c r="AM170" s="261">
        <f t="shared" si="137"/>
        <v>2519723000</v>
      </c>
      <c r="AN170" s="261">
        <f t="shared" si="134"/>
        <v>2675134000</v>
      </c>
      <c r="AO170" s="15"/>
      <c r="AP170" s="15"/>
      <c r="AQ170" s="264">
        <f t="shared" si="177"/>
        <v>-1248563.1177999973</v>
      </c>
      <c r="AR170" s="265"/>
      <c r="AS170" s="266"/>
      <c r="AT170" s="266"/>
      <c r="AU170" s="266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276"/>
      <c r="BT170" s="269"/>
      <c r="BU170" s="269" t="str">
        <f t="shared" si="151"/>
        <v>2BR-17</v>
      </c>
      <c r="BV170" s="270">
        <f t="shared" si="152"/>
        <v>17</v>
      </c>
      <c r="BW170" s="271">
        <f t="shared" si="153"/>
        <v>85</v>
      </c>
      <c r="BX170" s="271">
        <f t="shared" si="153"/>
        <v>74</v>
      </c>
      <c r="BY170" s="272">
        <f t="shared" si="154"/>
        <v>29442358.790800005</v>
      </c>
      <c r="BZ170" s="272">
        <f t="shared" si="155"/>
        <v>2002714000</v>
      </c>
      <c r="CA170" s="272">
        <f t="shared" si="155"/>
        <v>2257378000</v>
      </c>
      <c r="CB170" s="272">
        <f t="shared" si="155"/>
        <v>2396609000</v>
      </c>
      <c r="CC170" s="272">
        <f t="shared" si="155"/>
        <v>2544426000</v>
      </c>
      <c r="CD170" s="272">
        <f t="shared" si="156"/>
        <v>2701361000</v>
      </c>
      <c r="CE170" s="15"/>
      <c r="CF170" s="42">
        <f t="shared" si="184"/>
        <v>2515741000</v>
      </c>
      <c r="CG170" s="187">
        <f t="shared" si="184"/>
        <v>2670907000</v>
      </c>
      <c r="CH170" s="43">
        <f t="shared" si="178"/>
        <v>37736115</v>
      </c>
      <c r="CI170" s="43">
        <f t="shared" si="179"/>
        <v>26709070</v>
      </c>
      <c r="CJ170" s="240">
        <f t="shared" si="180"/>
        <v>59333500</v>
      </c>
      <c r="CK170" s="273">
        <f t="shared" si="181"/>
        <v>52494229.166666664</v>
      </c>
    </row>
    <row r="171" spans="1:89">
      <c r="A171" s="3">
        <f t="shared" si="182"/>
        <v>132</v>
      </c>
      <c r="B171" s="522">
        <v>4</v>
      </c>
      <c r="C171" s="250" t="s">
        <v>165</v>
      </c>
      <c r="D171" s="251" t="s">
        <v>38</v>
      </c>
      <c r="E171" s="252"/>
      <c r="F171" s="40" t="s">
        <v>58</v>
      </c>
      <c r="G171" s="253">
        <f t="shared" si="157"/>
        <v>101</v>
      </c>
      <c r="H171" s="253">
        <f t="shared" si="158"/>
        <v>90</v>
      </c>
      <c r="I171" s="254">
        <f t="shared" si="159"/>
        <v>26966806</v>
      </c>
      <c r="J171" s="254">
        <f t="shared" si="160"/>
        <v>1</v>
      </c>
      <c r="K171" s="255">
        <f t="shared" si="161"/>
        <v>1.06</v>
      </c>
      <c r="L171" s="305">
        <f t="shared" si="162"/>
        <v>1.02</v>
      </c>
      <c r="M171" s="257">
        <f t="shared" si="163"/>
        <v>24364489.972377934</v>
      </c>
      <c r="N171" s="257">
        <f t="shared" si="164"/>
        <v>27462673.064623922</v>
      </c>
      <c r="O171" s="257">
        <f t="shared" si="165"/>
        <v>29156510.647200003</v>
      </c>
      <c r="P171" s="257">
        <f t="shared" si="166"/>
        <v>30954820.425523225</v>
      </c>
      <c r="Q171" s="258">
        <f t="shared" si="167"/>
        <v>29156510.647200003</v>
      </c>
      <c r="R171" s="257">
        <f t="shared" si="167"/>
        <v>30954820.425523225</v>
      </c>
      <c r="S171" s="257">
        <f t="shared" si="168"/>
        <v>32864046.016027961</v>
      </c>
      <c r="T171" s="257"/>
      <c r="U171" s="257">
        <f t="shared" si="169"/>
        <v>2192804097.5140142</v>
      </c>
      <c r="V171" s="257">
        <f t="shared" si="170"/>
        <v>2471640575.816153</v>
      </c>
      <c r="W171" s="257">
        <f t="shared" si="171"/>
        <v>2624085958.2480001</v>
      </c>
      <c r="X171" s="258">
        <f t="shared" si="172"/>
        <v>2785933838.2970901</v>
      </c>
      <c r="Y171" s="258">
        <f t="shared" si="173"/>
        <v>2624085958.2480001</v>
      </c>
      <c r="Z171" s="257">
        <f t="shared" si="174"/>
        <v>2785933838.2970901</v>
      </c>
      <c r="AA171" s="257">
        <f t="shared" si="183"/>
        <v>2957764141.4425163</v>
      </c>
      <c r="AB171" s="257"/>
      <c r="AC171" s="32" t="str">
        <f t="shared" si="175"/>
        <v>BERTAHAP</v>
      </c>
      <c r="AD171" s="259">
        <f t="shared" si="176"/>
        <v>0</v>
      </c>
      <c r="AE171" s="260">
        <v>2</v>
      </c>
      <c r="AF171" s="261"/>
      <c r="AG171" s="257" t="e">
        <f>IF(AF171&gt;#REF!,"LB","KR")</f>
        <v>#REF!</v>
      </c>
      <c r="AH171" s="261">
        <f t="shared" si="137"/>
        <v>2412085000</v>
      </c>
      <c r="AI171" s="261">
        <f t="shared" si="137"/>
        <v>2718805000</v>
      </c>
      <c r="AJ171" s="261">
        <f t="shared" si="137"/>
        <v>2886495000</v>
      </c>
      <c r="AK171" s="262">
        <f t="shared" si="137"/>
        <v>3064528000</v>
      </c>
      <c r="AL171" s="262">
        <f t="shared" si="137"/>
        <v>2886495000</v>
      </c>
      <c r="AM171" s="261">
        <f t="shared" si="137"/>
        <v>3064528000</v>
      </c>
      <c r="AN171" s="261">
        <f t="shared" si="134"/>
        <v>3253541000</v>
      </c>
      <c r="AO171" s="15"/>
      <c r="AP171" s="15"/>
      <c r="AQ171" s="264">
        <f t="shared" si="177"/>
        <v>-1248563.1177999973</v>
      </c>
      <c r="AR171" s="265"/>
      <c r="AS171" s="266"/>
      <c r="AT171" s="266"/>
      <c r="AU171" s="266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276"/>
      <c r="BT171" s="269"/>
      <c r="BU171" s="269" t="str">
        <f t="shared" si="151"/>
        <v>3BR-19</v>
      </c>
      <c r="BV171" s="270">
        <f t="shared" si="152"/>
        <v>19</v>
      </c>
      <c r="BW171" s="271">
        <f t="shared" si="153"/>
        <v>138</v>
      </c>
      <c r="BX171" s="271">
        <f t="shared" si="153"/>
        <v>120</v>
      </c>
      <c r="BY171" s="272">
        <f t="shared" si="154"/>
        <v>29442358.790800005</v>
      </c>
      <c r="BZ171" s="272">
        <f t="shared" si="155"/>
        <v>3247644000</v>
      </c>
      <c r="CA171" s="272">
        <f t="shared" si="155"/>
        <v>3660613000</v>
      </c>
      <c r="CB171" s="272">
        <f t="shared" si="155"/>
        <v>3886392000</v>
      </c>
      <c r="CC171" s="272">
        <f t="shared" si="155"/>
        <v>4126096000</v>
      </c>
      <c r="CD171" s="272">
        <f t="shared" si="156"/>
        <v>4380585000</v>
      </c>
      <c r="CE171" s="15"/>
      <c r="CF171" s="42">
        <f t="shared" si="184"/>
        <v>3059685000</v>
      </c>
      <c r="CG171" s="187">
        <f t="shared" si="184"/>
        <v>3248400000</v>
      </c>
      <c r="CH171" s="43">
        <f t="shared" si="178"/>
        <v>45895275</v>
      </c>
      <c r="CI171" s="43">
        <f t="shared" si="179"/>
        <v>32484000</v>
      </c>
      <c r="CJ171" s="240">
        <f t="shared" si="180"/>
        <v>72162375</v>
      </c>
      <c r="CK171" s="273">
        <f t="shared" si="181"/>
        <v>63844333.333333336</v>
      </c>
    </row>
    <row r="172" spans="1:89">
      <c r="A172" s="3">
        <f t="shared" si="182"/>
        <v>133</v>
      </c>
      <c r="B172" s="522">
        <v>5</v>
      </c>
      <c r="C172" s="250" t="s">
        <v>165</v>
      </c>
      <c r="D172" s="251" t="s">
        <v>44</v>
      </c>
      <c r="E172" s="252"/>
      <c r="F172" s="40" t="s">
        <v>60</v>
      </c>
      <c r="G172" s="253">
        <f t="shared" si="157"/>
        <v>101</v>
      </c>
      <c r="H172" s="253">
        <f t="shared" si="158"/>
        <v>90</v>
      </c>
      <c r="I172" s="254">
        <f t="shared" si="159"/>
        <v>26966806</v>
      </c>
      <c r="J172" s="254">
        <f t="shared" si="160"/>
        <v>1</v>
      </c>
      <c r="K172" s="255">
        <f t="shared" si="161"/>
        <v>1.06</v>
      </c>
      <c r="L172" s="305">
        <f t="shared" si="162"/>
        <v>1.02</v>
      </c>
      <c r="M172" s="257">
        <f t="shared" si="163"/>
        <v>24364489.972377934</v>
      </c>
      <c r="N172" s="257">
        <f t="shared" si="164"/>
        <v>27462673.064623922</v>
      </c>
      <c r="O172" s="257">
        <f t="shared" si="165"/>
        <v>29156510.647200003</v>
      </c>
      <c r="P172" s="257">
        <f t="shared" si="166"/>
        <v>30954820.425523225</v>
      </c>
      <c r="Q172" s="258">
        <f t="shared" si="167"/>
        <v>29156510.647200003</v>
      </c>
      <c r="R172" s="257">
        <f t="shared" si="167"/>
        <v>30954820.425523225</v>
      </c>
      <c r="S172" s="257">
        <f t="shared" si="168"/>
        <v>32864046.016027961</v>
      </c>
      <c r="T172" s="257"/>
      <c r="U172" s="257">
        <f t="shared" si="169"/>
        <v>2192804097.5140142</v>
      </c>
      <c r="V172" s="257">
        <f t="shared" si="170"/>
        <v>2471640575.816153</v>
      </c>
      <c r="W172" s="257">
        <f t="shared" si="171"/>
        <v>2624085958.2480001</v>
      </c>
      <c r="X172" s="258">
        <f t="shared" si="172"/>
        <v>2785933838.2970901</v>
      </c>
      <c r="Y172" s="258">
        <f t="shared" si="173"/>
        <v>2624085958.2480001</v>
      </c>
      <c r="Z172" s="257">
        <f t="shared" si="174"/>
        <v>2785933838.2970901</v>
      </c>
      <c r="AA172" s="257">
        <f t="shared" si="183"/>
        <v>2957764141.4425163</v>
      </c>
      <c r="AB172" s="257"/>
      <c r="AC172" s="32" t="str">
        <f t="shared" si="175"/>
        <v>BERTAHAP</v>
      </c>
      <c r="AD172" s="259">
        <f t="shared" si="176"/>
        <v>0</v>
      </c>
      <c r="AE172" s="260">
        <v>2</v>
      </c>
      <c r="AF172" s="261"/>
      <c r="AG172" s="257" t="e">
        <f>IF(AF172&gt;#REF!,"LB","KR")</f>
        <v>#REF!</v>
      </c>
      <c r="AH172" s="261">
        <f t="shared" si="137"/>
        <v>2412085000</v>
      </c>
      <c r="AI172" s="261">
        <f t="shared" si="137"/>
        <v>2718805000</v>
      </c>
      <c r="AJ172" s="261">
        <f t="shared" si="137"/>
        <v>2886495000</v>
      </c>
      <c r="AK172" s="262">
        <f t="shared" si="137"/>
        <v>3064528000</v>
      </c>
      <c r="AL172" s="262">
        <f t="shared" si="137"/>
        <v>2886495000</v>
      </c>
      <c r="AM172" s="261">
        <f t="shared" si="137"/>
        <v>3064528000</v>
      </c>
      <c r="AN172" s="261">
        <f t="shared" si="134"/>
        <v>3253541000</v>
      </c>
      <c r="AO172" s="15"/>
      <c r="AP172" s="15"/>
      <c r="AQ172" s="264">
        <f t="shared" si="177"/>
        <v>-1248563.1177999973</v>
      </c>
      <c r="AR172" s="265"/>
      <c r="AS172" s="266"/>
      <c r="AT172" s="266"/>
      <c r="AU172" s="266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276">
        <v>36</v>
      </c>
      <c r="BT172" s="296" t="s">
        <v>166</v>
      </c>
      <c r="BU172" s="269" t="str">
        <f>F240</f>
        <v>2BR-3</v>
      </c>
      <c r="BV172" s="270" t="str">
        <f>D240</f>
        <v>03</v>
      </c>
      <c r="BW172" s="271">
        <f t="shared" ref="BW172:BX175" si="185">G240</f>
        <v>85</v>
      </c>
      <c r="BX172" s="271">
        <f t="shared" si="185"/>
        <v>74</v>
      </c>
      <c r="BY172" s="272">
        <f>O240</f>
        <v>29442358.790800005</v>
      </c>
      <c r="BZ172" s="272">
        <f t="shared" ref="BZ172:CC175" si="186">AH240</f>
        <v>2002714000</v>
      </c>
      <c r="CA172" s="272">
        <f t="shared" si="186"/>
        <v>2257378000</v>
      </c>
      <c r="CB172" s="272">
        <f t="shared" si="186"/>
        <v>2396609000</v>
      </c>
      <c r="CC172" s="272">
        <f t="shared" si="186"/>
        <v>2544426000</v>
      </c>
      <c r="CD172" s="272">
        <f>AN240</f>
        <v>2701361000</v>
      </c>
      <c r="CE172" s="15">
        <v>7</v>
      </c>
      <c r="CF172" s="42">
        <f t="shared" si="184"/>
        <v>3059685000</v>
      </c>
      <c r="CG172" s="187">
        <f t="shared" si="184"/>
        <v>3248400000</v>
      </c>
      <c r="CH172" s="43">
        <f t="shared" si="178"/>
        <v>45895275</v>
      </c>
      <c r="CI172" s="43">
        <f t="shared" si="179"/>
        <v>32484000</v>
      </c>
      <c r="CJ172" s="240">
        <f t="shared" si="180"/>
        <v>72162375</v>
      </c>
      <c r="CK172" s="273">
        <f t="shared" si="181"/>
        <v>63844333.333333336</v>
      </c>
    </row>
    <row r="173" spans="1:89">
      <c r="A173" s="3">
        <f t="shared" si="182"/>
        <v>134</v>
      </c>
      <c r="B173" s="522">
        <v>6</v>
      </c>
      <c r="C173" s="250" t="s">
        <v>165</v>
      </c>
      <c r="D173" s="285">
        <v>11</v>
      </c>
      <c r="E173" s="252"/>
      <c r="F173" s="40" t="s">
        <v>62</v>
      </c>
      <c r="G173" s="253">
        <f t="shared" si="157"/>
        <v>101</v>
      </c>
      <c r="H173" s="253">
        <f t="shared" si="158"/>
        <v>90</v>
      </c>
      <c r="I173" s="254">
        <f t="shared" si="159"/>
        <v>26966806</v>
      </c>
      <c r="J173" s="254">
        <f t="shared" si="160"/>
        <v>1</v>
      </c>
      <c r="K173" s="255">
        <f t="shared" si="161"/>
        <v>1.06</v>
      </c>
      <c r="L173" s="305">
        <f t="shared" si="162"/>
        <v>1.02</v>
      </c>
      <c r="M173" s="257">
        <f t="shared" si="163"/>
        <v>24364489.972377934</v>
      </c>
      <c r="N173" s="257">
        <f t="shared" si="164"/>
        <v>27462673.064623922</v>
      </c>
      <c r="O173" s="257">
        <f t="shared" si="165"/>
        <v>29156510.647200003</v>
      </c>
      <c r="P173" s="257">
        <f t="shared" si="166"/>
        <v>30954820.425523225</v>
      </c>
      <c r="Q173" s="258">
        <f t="shared" si="167"/>
        <v>29156510.647200003</v>
      </c>
      <c r="R173" s="257">
        <f t="shared" si="167"/>
        <v>30954820.425523225</v>
      </c>
      <c r="S173" s="257">
        <f t="shared" si="168"/>
        <v>32864046.016027961</v>
      </c>
      <c r="T173" s="257"/>
      <c r="U173" s="257">
        <f t="shared" si="169"/>
        <v>2192804097.5140142</v>
      </c>
      <c r="V173" s="257">
        <f t="shared" si="170"/>
        <v>2471640575.816153</v>
      </c>
      <c r="W173" s="257">
        <f t="shared" si="171"/>
        <v>2624085958.2480001</v>
      </c>
      <c r="X173" s="258">
        <f t="shared" si="172"/>
        <v>2785933838.2970901</v>
      </c>
      <c r="Y173" s="258">
        <f t="shared" si="173"/>
        <v>2624085958.2480001</v>
      </c>
      <c r="Z173" s="257">
        <f t="shared" si="174"/>
        <v>2785933838.2970901</v>
      </c>
      <c r="AA173" s="257">
        <f t="shared" si="183"/>
        <v>2957764141.4425163</v>
      </c>
      <c r="AB173" s="257"/>
      <c r="AC173" s="32" t="str">
        <f t="shared" si="175"/>
        <v>BERTAHAP</v>
      </c>
      <c r="AD173" s="259">
        <f t="shared" si="176"/>
        <v>0</v>
      </c>
      <c r="AE173" s="260">
        <v>2</v>
      </c>
      <c r="AF173" s="261"/>
      <c r="AG173" s="257" t="e">
        <f>IF(AF173&gt;#REF!,"LB","KR")</f>
        <v>#REF!</v>
      </c>
      <c r="AH173" s="261">
        <f t="shared" si="137"/>
        <v>2412085000</v>
      </c>
      <c r="AI173" s="261">
        <f t="shared" si="137"/>
        <v>2718805000</v>
      </c>
      <c r="AJ173" s="261">
        <f t="shared" si="137"/>
        <v>2886495000</v>
      </c>
      <c r="AK173" s="262">
        <f t="shared" si="137"/>
        <v>3064528000</v>
      </c>
      <c r="AL173" s="262">
        <f t="shared" si="137"/>
        <v>2886495000</v>
      </c>
      <c r="AM173" s="261">
        <f t="shared" si="137"/>
        <v>3064528000</v>
      </c>
      <c r="AN173" s="261">
        <f t="shared" si="134"/>
        <v>3253541000</v>
      </c>
      <c r="AO173" s="15"/>
      <c r="AP173" s="15"/>
      <c r="AQ173" s="264">
        <f t="shared" si="177"/>
        <v>-1248563.1177999973</v>
      </c>
      <c r="AR173" s="265"/>
      <c r="AS173" s="266"/>
      <c r="AT173" s="266"/>
      <c r="AU173" s="266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276"/>
      <c r="BT173" s="269"/>
      <c r="BU173" s="269" t="str">
        <f>F241</f>
        <v>2BR-5</v>
      </c>
      <c r="BV173" s="270" t="str">
        <f>D241</f>
        <v>05</v>
      </c>
      <c r="BW173" s="271">
        <f t="shared" si="185"/>
        <v>85</v>
      </c>
      <c r="BX173" s="271">
        <f t="shared" si="185"/>
        <v>74</v>
      </c>
      <c r="BY173" s="272">
        <f>O241</f>
        <v>29442358.790800005</v>
      </c>
      <c r="BZ173" s="272">
        <f t="shared" si="186"/>
        <v>2002714000</v>
      </c>
      <c r="CA173" s="272">
        <f t="shared" si="186"/>
        <v>2257378000</v>
      </c>
      <c r="CB173" s="272">
        <f t="shared" si="186"/>
        <v>2396609000</v>
      </c>
      <c r="CC173" s="272">
        <f t="shared" si="186"/>
        <v>2544426000</v>
      </c>
      <c r="CD173" s="272">
        <f>AN241</f>
        <v>2701361000</v>
      </c>
      <c r="CE173" s="15"/>
      <c r="CF173" s="42">
        <f t="shared" si="184"/>
        <v>3059685000</v>
      </c>
      <c r="CG173" s="187">
        <f t="shared" si="184"/>
        <v>3248400000</v>
      </c>
      <c r="CH173" s="43">
        <f t="shared" si="178"/>
        <v>45895275</v>
      </c>
      <c r="CI173" s="43">
        <f t="shared" si="179"/>
        <v>32484000</v>
      </c>
      <c r="CJ173" s="240">
        <f t="shared" si="180"/>
        <v>72162375</v>
      </c>
      <c r="CK173" s="273">
        <f t="shared" si="181"/>
        <v>63844333.333333336</v>
      </c>
    </row>
    <row r="174" spans="1:89">
      <c r="A174" s="3">
        <f t="shared" si="182"/>
        <v>135</v>
      </c>
      <c r="B174" s="522">
        <v>7</v>
      </c>
      <c r="C174" s="250" t="s">
        <v>165</v>
      </c>
      <c r="D174" s="285">
        <v>15</v>
      </c>
      <c r="E174" s="252"/>
      <c r="F174" s="40" t="s">
        <v>64</v>
      </c>
      <c r="G174" s="253">
        <f t="shared" si="157"/>
        <v>101</v>
      </c>
      <c r="H174" s="253">
        <f t="shared" si="158"/>
        <v>90</v>
      </c>
      <c r="I174" s="254">
        <f t="shared" si="159"/>
        <v>26966806</v>
      </c>
      <c r="J174" s="254">
        <f t="shared" si="160"/>
        <v>1</v>
      </c>
      <c r="K174" s="255">
        <f t="shared" si="161"/>
        <v>1.06</v>
      </c>
      <c r="L174" s="305">
        <f t="shared" si="162"/>
        <v>1.02</v>
      </c>
      <c r="M174" s="257">
        <f t="shared" si="163"/>
        <v>24364489.972377934</v>
      </c>
      <c r="N174" s="257">
        <f t="shared" si="164"/>
        <v>27462673.064623922</v>
      </c>
      <c r="O174" s="257">
        <f t="shared" si="165"/>
        <v>29156510.647200003</v>
      </c>
      <c r="P174" s="257">
        <f t="shared" si="166"/>
        <v>30954820.425523225</v>
      </c>
      <c r="Q174" s="258">
        <f t="shared" si="167"/>
        <v>29156510.647200003</v>
      </c>
      <c r="R174" s="257">
        <f t="shared" si="167"/>
        <v>30954820.425523225</v>
      </c>
      <c r="S174" s="257">
        <f t="shared" si="168"/>
        <v>32864046.016027961</v>
      </c>
      <c r="T174" s="257"/>
      <c r="U174" s="257">
        <f t="shared" si="169"/>
        <v>2192804097.5140142</v>
      </c>
      <c r="V174" s="257">
        <f t="shared" si="170"/>
        <v>2471640575.816153</v>
      </c>
      <c r="W174" s="257">
        <f t="shared" si="171"/>
        <v>2624085958.2480001</v>
      </c>
      <c r="X174" s="258">
        <f t="shared" si="172"/>
        <v>2785933838.2970901</v>
      </c>
      <c r="Y174" s="258">
        <f t="shared" si="173"/>
        <v>2624085958.2480001</v>
      </c>
      <c r="Z174" s="257">
        <f t="shared" si="174"/>
        <v>2785933838.2970901</v>
      </c>
      <c r="AA174" s="257">
        <f t="shared" si="183"/>
        <v>2957764141.4425163</v>
      </c>
      <c r="AB174" s="257"/>
      <c r="AC174" s="32" t="str">
        <f t="shared" si="175"/>
        <v>BERTAHAP</v>
      </c>
      <c r="AD174" s="259">
        <f t="shared" si="176"/>
        <v>0</v>
      </c>
      <c r="AE174" s="260">
        <v>2</v>
      </c>
      <c r="AF174" s="261"/>
      <c r="AG174" s="257" t="e">
        <f>IF(AF174&gt;#REF!,"LB","KR")</f>
        <v>#REF!</v>
      </c>
      <c r="AH174" s="261">
        <f t="shared" si="137"/>
        <v>2412085000</v>
      </c>
      <c r="AI174" s="261">
        <f t="shared" si="137"/>
        <v>2718805000</v>
      </c>
      <c r="AJ174" s="261">
        <f t="shared" si="137"/>
        <v>2886495000</v>
      </c>
      <c r="AK174" s="262">
        <f t="shared" si="137"/>
        <v>3064528000</v>
      </c>
      <c r="AL174" s="262">
        <f t="shared" si="137"/>
        <v>2886495000</v>
      </c>
      <c r="AM174" s="261">
        <f t="shared" si="137"/>
        <v>3064528000</v>
      </c>
      <c r="AN174" s="261">
        <f t="shared" si="134"/>
        <v>3253541000</v>
      </c>
      <c r="AO174" s="15"/>
      <c r="AP174" s="15"/>
      <c r="AQ174" s="264">
        <f t="shared" si="177"/>
        <v>-1248563.1177999973</v>
      </c>
      <c r="AR174" s="265"/>
      <c r="AS174" s="266"/>
      <c r="AT174" s="266"/>
      <c r="AU174" s="266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276"/>
      <c r="BT174" s="269"/>
      <c r="BU174" s="269" t="str">
        <f>F242</f>
        <v>2BR-7</v>
      </c>
      <c r="BV174" s="270" t="str">
        <f>D242</f>
        <v>07</v>
      </c>
      <c r="BW174" s="271">
        <f t="shared" si="185"/>
        <v>101</v>
      </c>
      <c r="BX174" s="271">
        <f t="shared" si="185"/>
        <v>90</v>
      </c>
      <c r="BY174" s="272">
        <f>O242</f>
        <v>29442358.790800005</v>
      </c>
      <c r="BZ174" s="272">
        <f t="shared" si="186"/>
        <v>2435733000</v>
      </c>
      <c r="CA174" s="272">
        <f t="shared" si="186"/>
        <v>2745460000</v>
      </c>
      <c r="CB174" s="272">
        <f t="shared" si="186"/>
        <v>2914794000</v>
      </c>
      <c r="CC174" s="272">
        <f t="shared" si="186"/>
        <v>3094572000</v>
      </c>
      <c r="CD174" s="272">
        <f>AN242</f>
        <v>3285439000</v>
      </c>
      <c r="CE174" s="15"/>
      <c r="CF174" s="42">
        <f t="shared" si="184"/>
        <v>3059685000</v>
      </c>
      <c r="CG174" s="187">
        <f t="shared" si="184"/>
        <v>3248400000</v>
      </c>
      <c r="CH174" s="43">
        <f t="shared" si="178"/>
        <v>45895275</v>
      </c>
      <c r="CI174" s="43">
        <f t="shared" si="179"/>
        <v>32484000</v>
      </c>
      <c r="CJ174" s="240">
        <f t="shared" si="180"/>
        <v>72162375</v>
      </c>
      <c r="CK174" s="273">
        <f t="shared" si="181"/>
        <v>63844333.333333336</v>
      </c>
    </row>
    <row r="175" spans="1:89">
      <c r="A175" s="3">
        <f t="shared" si="182"/>
        <v>136</v>
      </c>
      <c r="B175" s="522">
        <v>8</v>
      </c>
      <c r="C175" s="250" t="s">
        <v>165</v>
      </c>
      <c r="D175" s="285">
        <v>17</v>
      </c>
      <c r="E175" s="252"/>
      <c r="F175" s="40" t="s">
        <v>67</v>
      </c>
      <c r="G175" s="253">
        <f t="shared" si="157"/>
        <v>85</v>
      </c>
      <c r="H175" s="253">
        <f t="shared" si="158"/>
        <v>74</v>
      </c>
      <c r="I175" s="254">
        <f t="shared" si="159"/>
        <v>26966806</v>
      </c>
      <c r="J175" s="254">
        <f t="shared" si="160"/>
        <v>1</v>
      </c>
      <c r="K175" s="255">
        <f t="shared" si="161"/>
        <v>1.06</v>
      </c>
      <c r="L175" s="305">
        <f t="shared" si="162"/>
        <v>1.02</v>
      </c>
      <c r="M175" s="257">
        <f t="shared" si="163"/>
        <v>24364489.972377934</v>
      </c>
      <c r="N175" s="257">
        <f t="shared" si="164"/>
        <v>27462673.064623922</v>
      </c>
      <c r="O175" s="257">
        <f t="shared" si="165"/>
        <v>29156510.647200003</v>
      </c>
      <c r="P175" s="257">
        <f t="shared" si="166"/>
        <v>30954820.425523225</v>
      </c>
      <c r="Q175" s="258">
        <f t="shared" si="167"/>
        <v>29156510.647200003</v>
      </c>
      <c r="R175" s="257">
        <f t="shared" si="167"/>
        <v>30954820.425523225</v>
      </c>
      <c r="S175" s="257">
        <f t="shared" si="168"/>
        <v>32864046.016027961</v>
      </c>
      <c r="T175" s="257"/>
      <c r="U175" s="257">
        <f t="shared" si="169"/>
        <v>1802972257.9559672</v>
      </c>
      <c r="V175" s="257">
        <f t="shared" si="170"/>
        <v>2032237806.7821703</v>
      </c>
      <c r="W175" s="257">
        <f t="shared" si="171"/>
        <v>2157581787.8928003</v>
      </c>
      <c r="X175" s="258">
        <f t="shared" si="172"/>
        <v>2290656711.4887185</v>
      </c>
      <c r="Y175" s="258">
        <f t="shared" si="173"/>
        <v>2157581787.8928003</v>
      </c>
      <c r="Z175" s="257">
        <f t="shared" si="174"/>
        <v>2290656711.4887185</v>
      </c>
      <c r="AA175" s="257">
        <f t="shared" si="183"/>
        <v>2431939405.186069</v>
      </c>
      <c r="AB175" s="257"/>
      <c r="AC175" s="32" t="str">
        <f t="shared" si="175"/>
        <v>BERTAHAP</v>
      </c>
      <c r="AD175" s="259">
        <f t="shared" si="176"/>
        <v>0</v>
      </c>
      <c r="AE175" s="260">
        <v>2</v>
      </c>
      <c r="AF175" s="261"/>
      <c r="AG175" s="257" t="e">
        <f>IF(AF175&gt;#REF!,"LB","KR")</f>
        <v>#REF!</v>
      </c>
      <c r="AH175" s="261">
        <f t="shared" si="137"/>
        <v>1983270000</v>
      </c>
      <c r="AI175" s="261">
        <f t="shared" si="137"/>
        <v>2235462000</v>
      </c>
      <c r="AJ175" s="261">
        <f t="shared" si="137"/>
        <v>2373340000</v>
      </c>
      <c r="AK175" s="262">
        <f t="shared" si="137"/>
        <v>2519723000</v>
      </c>
      <c r="AL175" s="262">
        <f t="shared" si="137"/>
        <v>2373340000</v>
      </c>
      <c r="AM175" s="261">
        <f t="shared" si="137"/>
        <v>2519723000</v>
      </c>
      <c r="AN175" s="261">
        <f t="shared" si="134"/>
        <v>2675134000</v>
      </c>
      <c r="AO175" s="15"/>
      <c r="AP175" s="15"/>
      <c r="AQ175" s="264">
        <f t="shared" si="177"/>
        <v>-1248563.1177999973</v>
      </c>
      <c r="AR175" s="265"/>
      <c r="AS175" s="266"/>
      <c r="AT175" s="266"/>
      <c r="AU175" s="266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276"/>
      <c r="BT175" s="269"/>
      <c r="BU175" s="269" t="str">
        <f>F243</f>
        <v>2BR-9</v>
      </c>
      <c r="BV175" s="270" t="str">
        <f>D243</f>
        <v>09</v>
      </c>
      <c r="BW175" s="271">
        <f t="shared" si="185"/>
        <v>101</v>
      </c>
      <c r="BX175" s="271">
        <f t="shared" si="185"/>
        <v>90</v>
      </c>
      <c r="BY175" s="272">
        <f>O243</f>
        <v>29442358.790800005</v>
      </c>
      <c r="BZ175" s="272">
        <f t="shared" si="186"/>
        <v>2435733000</v>
      </c>
      <c r="CA175" s="272">
        <f t="shared" si="186"/>
        <v>2745460000</v>
      </c>
      <c r="CB175" s="272">
        <f t="shared" si="186"/>
        <v>2914794000</v>
      </c>
      <c r="CC175" s="272">
        <f t="shared" si="186"/>
        <v>3094572000</v>
      </c>
      <c r="CD175" s="272">
        <f>AN243</f>
        <v>3285439000</v>
      </c>
      <c r="CE175" s="15"/>
      <c r="CF175" s="42">
        <f t="shared" si="184"/>
        <v>2515741000</v>
      </c>
      <c r="CG175" s="187">
        <f t="shared" si="184"/>
        <v>2670907000</v>
      </c>
      <c r="CH175" s="43">
        <f t="shared" si="178"/>
        <v>37736115</v>
      </c>
      <c r="CI175" s="43">
        <f t="shared" si="179"/>
        <v>26709070</v>
      </c>
      <c r="CJ175" s="240">
        <f t="shared" si="180"/>
        <v>59333500</v>
      </c>
      <c r="CK175" s="273">
        <f t="shared" si="181"/>
        <v>52494229.166666664</v>
      </c>
    </row>
    <row r="176" spans="1:89">
      <c r="A176" s="3">
        <f t="shared" si="182"/>
        <v>137</v>
      </c>
      <c r="B176" s="522">
        <v>1</v>
      </c>
      <c r="C176" s="250" t="s">
        <v>167</v>
      </c>
      <c r="D176" s="251" t="s">
        <v>19</v>
      </c>
      <c r="E176" s="252"/>
      <c r="F176" s="40" t="s">
        <v>72</v>
      </c>
      <c r="G176" s="253">
        <f t="shared" si="157"/>
        <v>175</v>
      </c>
      <c r="H176" s="253">
        <f t="shared" si="158"/>
        <v>156</v>
      </c>
      <c r="I176" s="254">
        <f t="shared" si="159"/>
        <v>26966806</v>
      </c>
      <c r="J176" s="254">
        <f t="shared" si="160"/>
        <v>5</v>
      </c>
      <c r="K176" s="255">
        <f t="shared" si="161"/>
        <v>1.08</v>
      </c>
      <c r="L176" s="256">
        <f t="shared" ref="L176:L183" si="187">SUMIF($AN$4:$AN$22,D176,$AT$4:$AT$22)</f>
        <v>1.01</v>
      </c>
      <c r="M176" s="257">
        <f t="shared" si="163"/>
        <v>24580822.846716471</v>
      </c>
      <c r="N176" s="257">
        <f t="shared" si="164"/>
        <v>27706514.778849214</v>
      </c>
      <c r="O176" s="257">
        <f t="shared" si="165"/>
        <v>29415391.9848</v>
      </c>
      <c r="P176" s="257">
        <f t="shared" si="166"/>
        <v>31229668.997558944</v>
      </c>
      <c r="Q176" s="258">
        <f t="shared" si="167"/>
        <v>29415391.9848</v>
      </c>
      <c r="R176" s="257">
        <f t="shared" si="167"/>
        <v>31229668.997558944</v>
      </c>
      <c r="S176" s="257">
        <f t="shared" si="168"/>
        <v>33155846.646580923</v>
      </c>
      <c r="T176" s="257"/>
      <c r="U176" s="257">
        <f t="shared" si="169"/>
        <v>3834608364.0877695</v>
      </c>
      <c r="V176" s="257">
        <f t="shared" si="170"/>
        <v>4322216305.5004778</v>
      </c>
      <c r="W176" s="257">
        <f t="shared" si="171"/>
        <v>4588801149.6288004</v>
      </c>
      <c r="X176" s="258">
        <f t="shared" si="172"/>
        <v>4871828363.619195</v>
      </c>
      <c r="Y176" s="258">
        <f t="shared" si="173"/>
        <v>4588801149.6288004</v>
      </c>
      <c r="Z176" s="257">
        <f t="shared" si="174"/>
        <v>4871828363.619195</v>
      </c>
      <c r="AA176" s="257">
        <f t="shared" si="183"/>
        <v>5172312076.8666239</v>
      </c>
      <c r="AB176" s="257"/>
      <c r="AC176" s="32" t="str">
        <f t="shared" si="175"/>
        <v>BERTAHAP</v>
      </c>
      <c r="AD176" s="259">
        <f t="shared" si="176"/>
        <v>0</v>
      </c>
      <c r="AE176" s="260">
        <v>2</v>
      </c>
      <c r="AF176" s="261"/>
      <c r="AG176" s="257" t="e">
        <f>IF(AF176&gt;#REF!,"LB","KR")</f>
        <v>#REF!</v>
      </c>
      <c r="AH176" s="261">
        <f t="shared" si="137"/>
        <v>4218070000</v>
      </c>
      <c r="AI176" s="261">
        <f t="shared" si="137"/>
        <v>4754438000</v>
      </c>
      <c r="AJ176" s="261">
        <f t="shared" si="137"/>
        <v>5047682000</v>
      </c>
      <c r="AK176" s="262">
        <f t="shared" si="137"/>
        <v>5359012000</v>
      </c>
      <c r="AL176" s="262">
        <f t="shared" si="137"/>
        <v>5047682000</v>
      </c>
      <c r="AM176" s="261">
        <f t="shared" si="137"/>
        <v>5359012000</v>
      </c>
      <c r="AN176" s="261">
        <f t="shared" si="134"/>
        <v>5689544000</v>
      </c>
      <c r="AO176" s="15"/>
      <c r="AP176" s="15"/>
      <c r="AQ176" s="264">
        <f t="shared" si="177"/>
        <v>-989681.78020000085</v>
      </c>
      <c r="AR176" s="265"/>
      <c r="AS176" s="266"/>
      <c r="AT176" s="266"/>
      <c r="AU176" s="266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276"/>
      <c r="BT176" s="296"/>
      <c r="BU176" s="269" t="str">
        <f>F245</f>
        <v>2BR-15</v>
      </c>
      <c r="BV176" s="270">
        <f>D245</f>
        <v>15</v>
      </c>
      <c r="BW176" s="271">
        <f t="shared" ref="BW176:BX178" si="188">G245</f>
        <v>101</v>
      </c>
      <c r="BX176" s="271">
        <f t="shared" si="188"/>
        <v>90</v>
      </c>
      <c r="BY176" s="272">
        <f>O245</f>
        <v>29442358.790800005</v>
      </c>
      <c r="BZ176" s="272">
        <f t="shared" ref="BZ176:CC178" si="189">AH245</f>
        <v>2435733000</v>
      </c>
      <c r="CA176" s="272">
        <f t="shared" si="189"/>
        <v>2745460000</v>
      </c>
      <c r="CB176" s="272">
        <f t="shared" si="189"/>
        <v>2914794000</v>
      </c>
      <c r="CC176" s="272">
        <f t="shared" si="189"/>
        <v>3094572000</v>
      </c>
      <c r="CD176" s="272">
        <f>AN245</f>
        <v>3285439000</v>
      </c>
      <c r="CE176" s="15"/>
      <c r="CF176" s="42">
        <f t="shared" si="184"/>
        <v>5350543000</v>
      </c>
      <c r="CG176" s="187">
        <f t="shared" si="184"/>
        <v>5680553000</v>
      </c>
      <c r="CH176" s="43">
        <f t="shared" si="178"/>
        <v>80258145</v>
      </c>
      <c r="CI176" s="43">
        <f t="shared" si="179"/>
        <v>56805530</v>
      </c>
      <c r="CJ176" s="240">
        <f t="shared" si="180"/>
        <v>126192050</v>
      </c>
      <c r="CK176" s="273">
        <f t="shared" si="181"/>
        <v>111646083.33333333</v>
      </c>
    </row>
    <row r="177" spans="1:89">
      <c r="A177" s="3">
        <f t="shared" si="182"/>
        <v>138</v>
      </c>
      <c r="B177" s="522">
        <v>2</v>
      </c>
      <c r="C177" s="250" t="s">
        <v>167</v>
      </c>
      <c r="D177" s="251" t="s">
        <v>29</v>
      </c>
      <c r="E177" s="252"/>
      <c r="F177" s="40" t="s">
        <v>74</v>
      </c>
      <c r="G177" s="253">
        <f t="shared" si="157"/>
        <v>85</v>
      </c>
      <c r="H177" s="253">
        <f t="shared" si="158"/>
        <v>74</v>
      </c>
      <c r="I177" s="254">
        <f t="shared" si="159"/>
        <v>26966806</v>
      </c>
      <c r="J177" s="254">
        <f t="shared" si="160"/>
        <v>1</v>
      </c>
      <c r="K177" s="255">
        <f t="shared" si="161"/>
        <v>1.06</v>
      </c>
      <c r="L177" s="256">
        <f t="shared" si="187"/>
        <v>1.01</v>
      </c>
      <c r="M177" s="257">
        <f t="shared" si="163"/>
        <v>24125622.423629135</v>
      </c>
      <c r="N177" s="257">
        <f t="shared" si="164"/>
        <v>27193431.171833493</v>
      </c>
      <c r="O177" s="257">
        <f t="shared" si="165"/>
        <v>28870662.503600005</v>
      </c>
      <c r="P177" s="257">
        <f t="shared" si="166"/>
        <v>30651341.793900453</v>
      </c>
      <c r="Q177" s="258">
        <f t="shared" si="167"/>
        <v>28870662.503600005</v>
      </c>
      <c r="R177" s="257">
        <f t="shared" si="167"/>
        <v>30651341.793900453</v>
      </c>
      <c r="S177" s="257">
        <f t="shared" si="168"/>
        <v>32541849.486459062</v>
      </c>
      <c r="T177" s="257"/>
      <c r="U177" s="257">
        <f t="shared" si="169"/>
        <v>1785296059.348556</v>
      </c>
      <c r="V177" s="257">
        <f t="shared" si="170"/>
        <v>2012313906.7156785</v>
      </c>
      <c r="W177" s="257">
        <f t="shared" si="171"/>
        <v>2136429025.2664003</v>
      </c>
      <c r="X177" s="258">
        <f t="shared" si="172"/>
        <v>2268199292.7486334</v>
      </c>
      <c r="Y177" s="258">
        <f t="shared" si="173"/>
        <v>2136429025.2664003</v>
      </c>
      <c r="Z177" s="257">
        <f t="shared" si="174"/>
        <v>2268199292.7486334</v>
      </c>
      <c r="AA177" s="257">
        <f t="shared" si="183"/>
        <v>2408096861.9979706</v>
      </c>
      <c r="AB177" s="257"/>
      <c r="AC177" s="32" t="str">
        <f t="shared" si="175"/>
        <v>BERTAHAP</v>
      </c>
      <c r="AD177" s="259">
        <f t="shared" si="176"/>
        <v>0</v>
      </c>
      <c r="AE177" s="260">
        <v>2</v>
      </c>
      <c r="AF177" s="261"/>
      <c r="AG177" s="257" t="e">
        <f>IF(AF177&gt;#REF!,"LB","KR")</f>
        <v>#REF!</v>
      </c>
      <c r="AH177" s="261">
        <f t="shared" si="137"/>
        <v>1963826000</v>
      </c>
      <c r="AI177" s="261">
        <f t="shared" si="137"/>
        <v>2213546000</v>
      </c>
      <c r="AJ177" s="261">
        <f t="shared" si="137"/>
        <v>2350072000</v>
      </c>
      <c r="AK177" s="262">
        <f t="shared" si="137"/>
        <v>2495020000</v>
      </c>
      <c r="AL177" s="262">
        <f t="shared" si="137"/>
        <v>2350072000</v>
      </c>
      <c r="AM177" s="261">
        <f t="shared" si="137"/>
        <v>2495020000</v>
      </c>
      <c r="AN177" s="261">
        <f t="shared" si="134"/>
        <v>2648907000</v>
      </c>
      <c r="AO177" s="15"/>
      <c r="AP177" s="15"/>
      <c r="AQ177" s="264">
        <f t="shared" si="177"/>
        <v>-1534411.2613999955</v>
      </c>
      <c r="AR177" s="265"/>
      <c r="AS177" s="266"/>
      <c r="AT177" s="266"/>
      <c r="AU177" s="266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276"/>
      <c r="BT177" s="296"/>
      <c r="BU177" s="269" t="str">
        <f>F246</f>
        <v>2BR-17</v>
      </c>
      <c r="BV177" s="270">
        <f>D246</f>
        <v>17</v>
      </c>
      <c r="BW177" s="271">
        <f t="shared" si="188"/>
        <v>85</v>
      </c>
      <c r="BX177" s="271">
        <f t="shared" si="188"/>
        <v>74</v>
      </c>
      <c r="BY177" s="272">
        <f>O246</f>
        <v>29442358.790800005</v>
      </c>
      <c r="BZ177" s="272">
        <f t="shared" si="189"/>
        <v>2002714000</v>
      </c>
      <c r="CA177" s="272">
        <f t="shared" si="189"/>
        <v>2257378000</v>
      </c>
      <c r="CB177" s="272">
        <f t="shared" si="189"/>
        <v>2396609000</v>
      </c>
      <c r="CC177" s="272">
        <f t="shared" si="189"/>
        <v>2544426000</v>
      </c>
      <c r="CD177" s="272">
        <f>AN246</f>
        <v>2701361000</v>
      </c>
      <c r="CE177" s="15"/>
      <c r="CF177" s="42">
        <f t="shared" si="184"/>
        <v>2491077000</v>
      </c>
      <c r="CG177" s="187">
        <f t="shared" si="184"/>
        <v>2644722000</v>
      </c>
      <c r="CH177" s="43">
        <f t="shared" si="178"/>
        <v>37366155</v>
      </c>
      <c r="CI177" s="43">
        <f t="shared" si="179"/>
        <v>26447220</v>
      </c>
      <c r="CJ177" s="240">
        <f t="shared" si="180"/>
        <v>58751800</v>
      </c>
      <c r="CK177" s="273">
        <f t="shared" si="181"/>
        <v>51979583.333333336</v>
      </c>
    </row>
    <row r="178" spans="1:89">
      <c r="A178" s="3">
        <f t="shared" si="182"/>
        <v>139</v>
      </c>
      <c r="B178" s="522">
        <v>3</v>
      </c>
      <c r="C178" s="250" t="s">
        <v>167</v>
      </c>
      <c r="D178" s="251" t="s">
        <v>32</v>
      </c>
      <c r="E178" s="252"/>
      <c r="F178" s="40" t="s">
        <v>56</v>
      </c>
      <c r="G178" s="253">
        <f t="shared" si="157"/>
        <v>85</v>
      </c>
      <c r="H178" s="253">
        <f t="shared" si="158"/>
        <v>74</v>
      </c>
      <c r="I178" s="254">
        <f t="shared" si="159"/>
        <v>26966806</v>
      </c>
      <c r="J178" s="254">
        <f t="shared" si="160"/>
        <v>1</v>
      </c>
      <c r="K178" s="255">
        <f t="shared" si="161"/>
        <v>1.06</v>
      </c>
      <c r="L178" s="256">
        <f t="shared" si="187"/>
        <v>1.01</v>
      </c>
      <c r="M178" s="257">
        <f t="shared" si="163"/>
        <v>24125622.423629135</v>
      </c>
      <c r="N178" s="257">
        <f t="shared" si="164"/>
        <v>27193431.171833493</v>
      </c>
      <c r="O178" s="257">
        <f t="shared" si="165"/>
        <v>28870662.503600005</v>
      </c>
      <c r="P178" s="257">
        <f t="shared" si="166"/>
        <v>30651341.793900453</v>
      </c>
      <c r="Q178" s="258">
        <f t="shared" si="167"/>
        <v>28870662.503600005</v>
      </c>
      <c r="R178" s="257">
        <f t="shared" si="167"/>
        <v>30651341.793900453</v>
      </c>
      <c r="S178" s="257">
        <f t="shared" si="168"/>
        <v>32541849.486459062</v>
      </c>
      <c r="T178" s="257"/>
      <c r="U178" s="257">
        <f t="shared" si="169"/>
        <v>1785296059.348556</v>
      </c>
      <c r="V178" s="257">
        <f t="shared" si="170"/>
        <v>2012313906.7156785</v>
      </c>
      <c r="W178" s="257">
        <f t="shared" si="171"/>
        <v>2136429025.2664003</v>
      </c>
      <c r="X178" s="258">
        <f t="shared" si="172"/>
        <v>2268199292.7486334</v>
      </c>
      <c r="Y178" s="258">
        <f t="shared" si="173"/>
        <v>2136429025.2664003</v>
      </c>
      <c r="Z178" s="257">
        <f t="shared" si="174"/>
        <v>2268199292.7486334</v>
      </c>
      <c r="AA178" s="257">
        <f t="shared" si="183"/>
        <v>2408096861.9979706</v>
      </c>
      <c r="AB178" s="257"/>
      <c r="AC178" s="32" t="str">
        <f t="shared" si="175"/>
        <v>BERTAHAP</v>
      </c>
      <c r="AD178" s="259">
        <f t="shared" si="176"/>
        <v>0</v>
      </c>
      <c r="AE178" s="260">
        <v>2</v>
      </c>
      <c r="AF178" s="261"/>
      <c r="AG178" s="257" t="e">
        <f>IF(AF178&gt;#REF!,"LB","KR")</f>
        <v>#REF!</v>
      </c>
      <c r="AH178" s="261">
        <f t="shared" si="137"/>
        <v>1963826000</v>
      </c>
      <c r="AI178" s="261">
        <f t="shared" si="137"/>
        <v>2213546000</v>
      </c>
      <c r="AJ178" s="261">
        <f t="shared" si="137"/>
        <v>2350072000</v>
      </c>
      <c r="AK178" s="262">
        <f t="shared" si="137"/>
        <v>2495020000</v>
      </c>
      <c r="AL178" s="262">
        <f t="shared" si="137"/>
        <v>2350072000</v>
      </c>
      <c r="AM178" s="261">
        <f t="shared" si="137"/>
        <v>2495020000</v>
      </c>
      <c r="AN178" s="261">
        <f t="shared" si="134"/>
        <v>2648907000</v>
      </c>
      <c r="AO178" s="15"/>
      <c r="AP178" s="15"/>
      <c r="AQ178" s="264">
        <f t="shared" si="177"/>
        <v>-1534411.2613999955</v>
      </c>
      <c r="AR178" s="265"/>
      <c r="AS178" s="266"/>
      <c r="AT178" s="266"/>
      <c r="AU178" s="266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276"/>
      <c r="BT178" s="269"/>
      <c r="BU178" s="269" t="str">
        <f>F247</f>
        <v>3BR-19</v>
      </c>
      <c r="BV178" s="270">
        <f>D247</f>
        <v>19</v>
      </c>
      <c r="BW178" s="271">
        <f t="shared" si="188"/>
        <v>138</v>
      </c>
      <c r="BX178" s="271">
        <f t="shared" si="188"/>
        <v>120</v>
      </c>
      <c r="BY178" s="272">
        <f>O247</f>
        <v>29442358.790800005</v>
      </c>
      <c r="BZ178" s="272">
        <f t="shared" si="189"/>
        <v>3247644000</v>
      </c>
      <c r="CA178" s="272">
        <f t="shared" si="189"/>
        <v>3660613000</v>
      </c>
      <c r="CB178" s="272">
        <f t="shared" si="189"/>
        <v>3886392000</v>
      </c>
      <c r="CC178" s="272">
        <f t="shared" si="189"/>
        <v>4126096000</v>
      </c>
      <c r="CD178" s="272">
        <f>AN247</f>
        <v>4380585000</v>
      </c>
      <c r="CE178" s="15"/>
      <c r="CF178" s="42">
        <f t="shared" si="184"/>
        <v>2491077000</v>
      </c>
      <c r="CG178" s="187">
        <f t="shared" si="184"/>
        <v>2644722000</v>
      </c>
      <c r="CH178" s="43">
        <f t="shared" si="178"/>
        <v>37366155</v>
      </c>
      <c r="CI178" s="43">
        <f t="shared" si="179"/>
        <v>26447220</v>
      </c>
      <c r="CJ178" s="240">
        <f t="shared" si="180"/>
        <v>58751800</v>
      </c>
      <c r="CK178" s="273">
        <f t="shared" si="181"/>
        <v>51979583.333333336</v>
      </c>
    </row>
    <row r="179" spans="1:89">
      <c r="A179" s="3">
        <f t="shared" si="182"/>
        <v>140</v>
      </c>
      <c r="B179" s="522">
        <v>4</v>
      </c>
      <c r="C179" s="250" t="s">
        <v>167</v>
      </c>
      <c r="D179" s="251" t="s">
        <v>38</v>
      </c>
      <c r="E179" s="252"/>
      <c r="F179" s="40" t="s">
        <v>58</v>
      </c>
      <c r="G179" s="253">
        <f t="shared" si="157"/>
        <v>101</v>
      </c>
      <c r="H179" s="253">
        <f t="shared" si="158"/>
        <v>90</v>
      </c>
      <c r="I179" s="254">
        <f t="shared" si="159"/>
        <v>26966806</v>
      </c>
      <c r="J179" s="254">
        <f t="shared" si="160"/>
        <v>1</v>
      </c>
      <c r="K179" s="255">
        <f t="shared" si="161"/>
        <v>1.06</v>
      </c>
      <c r="L179" s="256">
        <f t="shared" si="187"/>
        <v>1.01</v>
      </c>
      <c r="M179" s="257">
        <f t="shared" si="163"/>
        <v>24125622.423629135</v>
      </c>
      <c r="N179" s="257">
        <f t="shared" si="164"/>
        <v>27193431.171833493</v>
      </c>
      <c r="O179" s="257">
        <f t="shared" si="165"/>
        <v>28870662.503600005</v>
      </c>
      <c r="P179" s="257">
        <f t="shared" si="166"/>
        <v>30651341.793900453</v>
      </c>
      <c r="Q179" s="258">
        <f t="shared" si="167"/>
        <v>28870662.503600005</v>
      </c>
      <c r="R179" s="257">
        <f t="shared" si="167"/>
        <v>30651341.793900453</v>
      </c>
      <c r="S179" s="257">
        <f t="shared" si="168"/>
        <v>32541849.486459062</v>
      </c>
      <c r="T179" s="257"/>
      <c r="U179" s="257">
        <f t="shared" si="169"/>
        <v>2171306018.1266222</v>
      </c>
      <c r="V179" s="257">
        <f t="shared" si="170"/>
        <v>2447408805.4650145</v>
      </c>
      <c r="W179" s="257">
        <f t="shared" si="171"/>
        <v>2598359625.3240004</v>
      </c>
      <c r="X179" s="258">
        <f t="shared" si="172"/>
        <v>2758620761.4510407</v>
      </c>
      <c r="Y179" s="258">
        <f t="shared" si="173"/>
        <v>2598359625.3240004</v>
      </c>
      <c r="Z179" s="257">
        <f t="shared" si="174"/>
        <v>2758620761.4510407</v>
      </c>
      <c r="AA179" s="257">
        <f t="shared" si="183"/>
        <v>2928766453.7813153</v>
      </c>
      <c r="AB179" s="257"/>
      <c r="AC179" s="32" t="str">
        <f t="shared" si="175"/>
        <v>BERTAHAP</v>
      </c>
      <c r="AD179" s="259">
        <f t="shared" si="176"/>
        <v>0</v>
      </c>
      <c r="AE179" s="260">
        <v>2</v>
      </c>
      <c r="AF179" s="261"/>
      <c r="AG179" s="257" t="e">
        <f>IF(AF179&gt;#REF!,"LB","KR")</f>
        <v>#REF!</v>
      </c>
      <c r="AH179" s="261">
        <f t="shared" si="137"/>
        <v>2388437000</v>
      </c>
      <c r="AI179" s="261">
        <f t="shared" si="137"/>
        <v>2692150000</v>
      </c>
      <c r="AJ179" s="261">
        <f t="shared" si="137"/>
        <v>2858196000</v>
      </c>
      <c r="AK179" s="262">
        <f t="shared" si="137"/>
        <v>3034483000</v>
      </c>
      <c r="AL179" s="262">
        <f t="shared" si="137"/>
        <v>2858196000</v>
      </c>
      <c r="AM179" s="261">
        <f t="shared" si="137"/>
        <v>3034483000</v>
      </c>
      <c r="AN179" s="261">
        <f t="shared" si="134"/>
        <v>3221644000</v>
      </c>
      <c r="AO179" s="15"/>
      <c r="AP179" s="15"/>
      <c r="AQ179" s="264">
        <f t="shared" si="177"/>
        <v>-1534411.2613999955</v>
      </c>
      <c r="AR179" s="265"/>
      <c r="AS179" s="266"/>
      <c r="AT179" s="266"/>
      <c r="AU179" s="266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276">
        <v>37</v>
      </c>
      <c r="BT179" s="296" t="s">
        <v>168</v>
      </c>
      <c r="BU179" s="269" t="str">
        <f>F260</f>
        <v>2BR-3</v>
      </c>
      <c r="BV179" s="270" t="str">
        <f>D260</f>
        <v>03</v>
      </c>
      <c r="BW179" s="271">
        <f>G260</f>
        <v>85</v>
      </c>
      <c r="BX179" s="271">
        <f>H260</f>
        <v>74</v>
      </c>
      <c r="BY179" s="272">
        <f>O260</f>
        <v>29442358.790800005</v>
      </c>
      <c r="BZ179" s="272">
        <f t="shared" ref="BZ179:CC180" si="190">AH260</f>
        <v>2002714000</v>
      </c>
      <c r="CA179" s="272">
        <f t="shared" si="190"/>
        <v>2257378000</v>
      </c>
      <c r="CB179" s="272">
        <f t="shared" si="190"/>
        <v>2396609000</v>
      </c>
      <c r="CC179" s="272">
        <f t="shared" si="190"/>
        <v>2544426000</v>
      </c>
      <c r="CD179" s="272">
        <f>AN260</f>
        <v>2701361000</v>
      </c>
      <c r="CE179" s="15">
        <v>4</v>
      </c>
      <c r="CF179" s="42">
        <f t="shared" si="184"/>
        <v>3029688000</v>
      </c>
      <c r="CG179" s="187">
        <f t="shared" si="184"/>
        <v>3216552000</v>
      </c>
      <c r="CH179" s="43">
        <f t="shared" si="178"/>
        <v>45445320</v>
      </c>
      <c r="CI179" s="43">
        <f t="shared" si="179"/>
        <v>32165520</v>
      </c>
      <c r="CJ179" s="240">
        <f t="shared" si="180"/>
        <v>71454900</v>
      </c>
      <c r="CK179" s="273">
        <f t="shared" si="181"/>
        <v>63218395.833333336</v>
      </c>
    </row>
    <row r="180" spans="1:89">
      <c r="A180" s="3">
        <f t="shared" si="182"/>
        <v>141</v>
      </c>
      <c r="B180" s="522">
        <v>5</v>
      </c>
      <c r="C180" s="250" t="s">
        <v>167</v>
      </c>
      <c r="D180" s="251" t="s">
        <v>44</v>
      </c>
      <c r="E180" s="252"/>
      <c r="F180" s="40" t="s">
        <v>60</v>
      </c>
      <c r="G180" s="253">
        <f t="shared" si="157"/>
        <v>101</v>
      </c>
      <c r="H180" s="253">
        <f t="shared" si="158"/>
        <v>90</v>
      </c>
      <c r="I180" s="254">
        <f t="shared" si="159"/>
        <v>26966806</v>
      </c>
      <c r="J180" s="254">
        <f t="shared" si="160"/>
        <v>1</v>
      </c>
      <c r="K180" s="255">
        <f t="shared" si="161"/>
        <v>1.06</v>
      </c>
      <c r="L180" s="256">
        <f t="shared" si="187"/>
        <v>1.01</v>
      </c>
      <c r="M180" s="257">
        <f t="shared" si="163"/>
        <v>24125622.423629135</v>
      </c>
      <c r="N180" s="257">
        <f t="shared" si="164"/>
        <v>27193431.171833493</v>
      </c>
      <c r="O180" s="257">
        <f t="shared" si="165"/>
        <v>28870662.503600005</v>
      </c>
      <c r="P180" s="257">
        <f t="shared" si="166"/>
        <v>30651341.793900453</v>
      </c>
      <c r="Q180" s="258">
        <f t="shared" si="167"/>
        <v>28870662.503600005</v>
      </c>
      <c r="R180" s="257">
        <f t="shared" si="167"/>
        <v>30651341.793900453</v>
      </c>
      <c r="S180" s="257">
        <f t="shared" si="168"/>
        <v>32541849.486459062</v>
      </c>
      <c r="T180" s="257"/>
      <c r="U180" s="257">
        <f t="shared" si="169"/>
        <v>2171306018.1266222</v>
      </c>
      <c r="V180" s="257">
        <f t="shared" si="170"/>
        <v>2447408805.4650145</v>
      </c>
      <c r="W180" s="257">
        <f t="shared" si="171"/>
        <v>2598359625.3240004</v>
      </c>
      <c r="X180" s="258">
        <f t="shared" si="172"/>
        <v>2758620761.4510407</v>
      </c>
      <c r="Y180" s="258">
        <f t="shared" si="173"/>
        <v>2598359625.3240004</v>
      </c>
      <c r="Z180" s="257">
        <f t="shared" si="174"/>
        <v>2758620761.4510407</v>
      </c>
      <c r="AA180" s="257">
        <f t="shared" si="183"/>
        <v>2928766453.7813153</v>
      </c>
      <c r="AB180" s="257"/>
      <c r="AC180" s="32" t="str">
        <f t="shared" si="175"/>
        <v>BERTAHAP</v>
      </c>
      <c r="AD180" s="259">
        <f t="shared" si="176"/>
        <v>0</v>
      </c>
      <c r="AE180" s="260">
        <v>2</v>
      </c>
      <c r="AF180" s="261"/>
      <c r="AG180" s="257" t="e">
        <f>IF(AF180&gt;#REF!,"LB","KR")</f>
        <v>#REF!</v>
      </c>
      <c r="AH180" s="261">
        <f t="shared" si="137"/>
        <v>2388437000</v>
      </c>
      <c r="AI180" s="261">
        <f t="shared" si="137"/>
        <v>2692150000</v>
      </c>
      <c r="AJ180" s="261">
        <f t="shared" si="137"/>
        <v>2858196000</v>
      </c>
      <c r="AK180" s="262">
        <f t="shared" si="137"/>
        <v>3034483000</v>
      </c>
      <c r="AL180" s="262">
        <f t="shared" si="137"/>
        <v>2858196000</v>
      </c>
      <c r="AM180" s="261">
        <f t="shared" si="137"/>
        <v>3034483000</v>
      </c>
      <c r="AN180" s="261">
        <f t="shared" si="134"/>
        <v>3221644000</v>
      </c>
      <c r="AO180" s="15"/>
      <c r="AP180" s="15"/>
      <c r="AQ180" s="264">
        <f t="shared" si="177"/>
        <v>-1534411.2613999955</v>
      </c>
      <c r="AR180" s="265"/>
      <c r="AS180" s="266"/>
      <c r="AT180" s="266"/>
      <c r="AU180" s="266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276"/>
      <c r="BT180" s="269"/>
      <c r="BU180" s="269" t="str">
        <f>F261</f>
        <v>2BR-5</v>
      </c>
      <c r="BV180" s="270" t="str">
        <f>D261</f>
        <v>05</v>
      </c>
      <c r="BW180" s="271">
        <f>G261</f>
        <v>85</v>
      </c>
      <c r="BX180" s="271">
        <f>H261</f>
        <v>74</v>
      </c>
      <c r="BY180" s="272">
        <f>O261</f>
        <v>29442358.790800005</v>
      </c>
      <c r="BZ180" s="272">
        <f t="shared" si="190"/>
        <v>2002714000</v>
      </c>
      <c r="CA180" s="272">
        <f t="shared" si="190"/>
        <v>2257378000</v>
      </c>
      <c r="CB180" s="272">
        <f t="shared" si="190"/>
        <v>2396609000</v>
      </c>
      <c r="CC180" s="272">
        <f t="shared" si="190"/>
        <v>2544426000</v>
      </c>
      <c r="CD180" s="272">
        <f>AN261</f>
        <v>2701361000</v>
      </c>
      <c r="CE180" s="15"/>
      <c r="CF180" s="42">
        <f t="shared" si="184"/>
        <v>3029688000</v>
      </c>
      <c r="CG180" s="187">
        <f t="shared" si="184"/>
        <v>3216552000</v>
      </c>
      <c r="CH180" s="43">
        <f t="shared" si="178"/>
        <v>45445320</v>
      </c>
      <c r="CI180" s="43">
        <f t="shared" si="179"/>
        <v>32165520</v>
      </c>
      <c r="CJ180" s="240">
        <f t="shared" si="180"/>
        <v>71454900</v>
      </c>
      <c r="CK180" s="273">
        <f t="shared" si="181"/>
        <v>63218395.833333336</v>
      </c>
    </row>
    <row r="181" spans="1:89">
      <c r="A181" s="3">
        <f t="shared" si="182"/>
        <v>142</v>
      </c>
      <c r="B181" s="522">
        <v>6</v>
      </c>
      <c r="C181" s="250" t="s">
        <v>167</v>
      </c>
      <c r="D181" s="285">
        <v>11</v>
      </c>
      <c r="E181" s="252"/>
      <c r="F181" s="40" t="s">
        <v>62</v>
      </c>
      <c r="G181" s="253">
        <f t="shared" si="157"/>
        <v>101</v>
      </c>
      <c r="H181" s="253">
        <f t="shared" si="158"/>
        <v>90</v>
      </c>
      <c r="I181" s="254">
        <f t="shared" si="159"/>
        <v>26966806</v>
      </c>
      <c r="J181" s="254">
        <f t="shared" si="160"/>
        <v>1</v>
      </c>
      <c r="K181" s="255">
        <f t="shared" si="161"/>
        <v>1.06</v>
      </c>
      <c r="L181" s="256">
        <f t="shared" si="187"/>
        <v>1.01</v>
      </c>
      <c r="M181" s="257">
        <f t="shared" si="163"/>
        <v>24125622.423629135</v>
      </c>
      <c r="N181" s="257">
        <f t="shared" si="164"/>
        <v>27193431.171833493</v>
      </c>
      <c r="O181" s="257">
        <f t="shared" si="165"/>
        <v>28870662.503600005</v>
      </c>
      <c r="P181" s="257">
        <f t="shared" si="166"/>
        <v>30651341.793900453</v>
      </c>
      <c r="Q181" s="258">
        <f t="shared" si="167"/>
        <v>28870662.503600005</v>
      </c>
      <c r="R181" s="257">
        <f t="shared" si="167"/>
        <v>30651341.793900453</v>
      </c>
      <c r="S181" s="257">
        <f t="shared" si="168"/>
        <v>32541849.486459062</v>
      </c>
      <c r="T181" s="257"/>
      <c r="U181" s="257">
        <f t="shared" si="169"/>
        <v>2171306018.1266222</v>
      </c>
      <c r="V181" s="257">
        <f t="shared" si="170"/>
        <v>2447408805.4650145</v>
      </c>
      <c r="W181" s="257">
        <f t="shared" si="171"/>
        <v>2598359625.3240004</v>
      </c>
      <c r="X181" s="258">
        <f t="shared" si="172"/>
        <v>2758620761.4510407</v>
      </c>
      <c r="Y181" s="258">
        <f t="shared" si="173"/>
        <v>2598359625.3240004</v>
      </c>
      <c r="Z181" s="257">
        <f t="shared" si="174"/>
        <v>2758620761.4510407</v>
      </c>
      <c r="AA181" s="257">
        <f t="shared" si="183"/>
        <v>2928766453.7813153</v>
      </c>
      <c r="AB181" s="257"/>
      <c r="AC181" s="32" t="str">
        <f t="shared" si="175"/>
        <v>BERTAHAP</v>
      </c>
      <c r="AD181" s="259">
        <f t="shared" si="176"/>
        <v>0</v>
      </c>
      <c r="AE181" s="260">
        <v>2</v>
      </c>
      <c r="AF181" s="261"/>
      <c r="AG181" s="257" t="e">
        <f>IF(AF181&gt;#REF!,"LB","KR")</f>
        <v>#REF!</v>
      </c>
      <c r="AH181" s="261">
        <f t="shared" si="137"/>
        <v>2388437000</v>
      </c>
      <c r="AI181" s="261">
        <f t="shared" si="137"/>
        <v>2692150000</v>
      </c>
      <c r="AJ181" s="261">
        <f t="shared" si="137"/>
        <v>2858196000</v>
      </c>
      <c r="AK181" s="262">
        <f t="shared" si="137"/>
        <v>3034483000</v>
      </c>
      <c r="AL181" s="262">
        <f t="shared" si="137"/>
        <v>2858196000</v>
      </c>
      <c r="AM181" s="261">
        <f t="shared" si="137"/>
        <v>3034483000</v>
      </c>
      <c r="AN181" s="261">
        <f t="shared" si="134"/>
        <v>3221644000</v>
      </c>
      <c r="AO181" s="15"/>
      <c r="AP181" s="15"/>
      <c r="AQ181" s="264">
        <f t="shared" si="177"/>
        <v>-1534411.2613999955</v>
      </c>
      <c r="AR181" s="265"/>
      <c r="AS181" s="266"/>
      <c r="AT181" s="266"/>
      <c r="AU181" s="266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276"/>
      <c r="BT181" s="269"/>
      <c r="BU181" s="269" t="str">
        <f>F264</f>
        <v>2BR-17</v>
      </c>
      <c r="BV181" s="270">
        <f>D264</f>
        <v>17</v>
      </c>
      <c r="BW181" s="271">
        <f>G264</f>
        <v>85</v>
      </c>
      <c r="BX181" s="271">
        <f>H264</f>
        <v>74</v>
      </c>
      <c r="BY181" s="272">
        <f>O264</f>
        <v>29442358.790800005</v>
      </c>
      <c r="BZ181" s="272">
        <f t="shared" ref="BZ181:CC182" si="191">AH264</f>
        <v>2002714000</v>
      </c>
      <c r="CA181" s="272">
        <f t="shared" si="191"/>
        <v>2257378000</v>
      </c>
      <c r="CB181" s="272">
        <f t="shared" si="191"/>
        <v>2396609000</v>
      </c>
      <c r="CC181" s="272">
        <f t="shared" si="191"/>
        <v>2544426000</v>
      </c>
      <c r="CD181" s="272">
        <f>AN264</f>
        <v>2701361000</v>
      </c>
      <c r="CE181" s="15"/>
      <c r="CF181" s="42">
        <f t="shared" si="184"/>
        <v>3029688000</v>
      </c>
      <c r="CG181" s="187">
        <f t="shared" si="184"/>
        <v>3216552000</v>
      </c>
      <c r="CH181" s="43">
        <f t="shared" si="178"/>
        <v>45445320</v>
      </c>
      <c r="CI181" s="43">
        <f t="shared" si="179"/>
        <v>32165520</v>
      </c>
      <c r="CJ181" s="240">
        <f t="shared" si="180"/>
        <v>71454900</v>
      </c>
      <c r="CK181" s="273">
        <f t="shared" si="181"/>
        <v>63218395.833333336</v>
      </c>
    </row>
    <row r="182" spans="1:89">
      <c r="A182" s="3">
        <f t="shared" si="182"/>
        <v>143</v>
      </c>
      <c r="B182" s="522">
        <v>7</v>
      </c>
      <c r="C182" s="250" t="s">
        <v>167</v>
      </c>
      <c r="D182" s="285">
        <v>15</v>
      </c>
      <c r="E182" s="252"/>
      <c r="F182" s="40" t="s">
        <v>64</v>
      </c>
      <c r="G182" s="253">
        <f t="shared" si="157"/>
        <v>101</v>
      </c>
      <c r="H182" s="253">
        <f t="shared" si="158"/>
        <v>90</v>
      </c>
      <c r="I182" s="254">
        <f t="shared" si="159"/>
        <v>26966806</v>
      </c>
      <c r="J182" s="254">
        <f t="shared" si="160"/>
        <v>1</v>
      </c>
      <c r="K182" s="255">
        <f t="shared" si="161"/>
        <v>1.06</v>
      </c>
      <c r="L182" s="256">
        <f t="shared" si="187"/>
        <v>1.01</v>
      </c>
      <c r="M182" s="257">
        <f t="shared" si="163"/>
        <v>24125622.423629135</v>
      </c>
      <c r="N182" s="257">
        <f t="shared" si="164"/>
        <v>27193431.171833493</v>
      </c>
      <c r="O182" s="257">
        <f t="shared" si="165"/>
        <v>28870662.503600005</v>
      </c>
      <c r="P182" s="257">
        <f t="shared" si="166"/>
        <v>30651341.793900453</v>
      </c>
      <c r="Q182" s="258">
        <f t="shared" si="167"/>
        <v>28870662.503600005</v>
      </c>
      <c r="R182" s="257">
        <f t="shared" si="167"/>
        <v>30651341.793900453</v>
      </c>
      <c r="S182" s="257">
        <f t="shared" si="168"/>
        <v>32541849.486459062</v>
      </c>
      <c r="T182" s="257"/>
      <c r="U182" s="257">
        <f t="shared" si="169"/>
        <v>2171306018.1266222</v>
      </c>
      <c r="V182" s="257">
        <f t="shared" si="170"/>
        <v>2447408805.4650145</v>
      </c>
      <c r="W182" s="257">
        <f t="shared" si="171"/>
        <v>2598359625.3240004</v>
      </c>
      <c r="X182" s="258">
        <f t="shared" si="172"/>
        <v>2758620761.4510407</v>
      </c>
      <c r="Y182" s="258">
        <f t="shared" si="173"/>
        <v>2598359625.3240004</v>
      </c>
      <c r="Z182" s="257">
        <f t="shared" si="174"/>
        <v>2758620761.4510407</v>
      </c>
      <c r="AA182" s="257">
        <f t="shared" si="183"/>
        <v>2928766453.7813153</v>
      </c>
      <c r="AB182" s="257"/>
      <c r="AC182" s="32" t="str">
        <f t="shared" si="175"/>
        <v>BERTAHAP</v>
      </c>
      <c r="AD182" s="259">
        <f t="shared" si="176"/>
        <v>0</v>
      </c>
      <c r="AE182" s="260">
        <v>2</v>
      </c>
      <c r="AF182" s="261"/>
      <c r="AG182" s="257" t="e">
        <f>IF(AF182&gt;#REF!,"LB","KR")</f>
        <v>#REF!</v>
      </c>
      <c r="AH182" s="261">
        <f t="shared" si="137"/>
        <v>2388437000</v>
      </c>
      <c r="AI182" s="261">
        <f t="shared" si="137"/>
        <v>2692150000</v>
      </c>
      <c r="AJ182" s="261">
        <f t="shared" si="137"/>
        <v>2858196000</v>
      </c>
      <c r="AK182" s="262">
        <f t="shared" si="137"/>
        <v>3034483000</v>
      </c>
      <c r="AL182" s="262">
        <f t="shared" si="137"/>
        <v>2858196000</v>
      </c>
      <c r="AM182" s="261">
        <f t="shared" si="137"/>
        <v>3034483000</v>
      </c>
      <c r="AN182" s="261">
        <f t="shared" si="134"/>
        <v>3221644000</v>
      </c>
      <c r="AO182" s="15"/>
      <c r="AP182" s="15"/>
      <c r="AQ182" s="264">
        <f t="shared" si="177"/>
        <v>-1534411.2613999955</v>
      </c>
      <c r="AR182" s="265"/>
      <c r="AS182" s="266"/>
      <c r="AT182" s="266"/>
      <c r="AU182" s="266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276"/>
      <c r="BT182" s="269"/>
      <c r="BU182" s="269" t="str">
        <f>F265</f>
        <v>3BR-19</v>
      </c>
      <c r="BV182" s="270">
        <f>D265</f>
        <v>19</v>
      </c>
      <c r="BW182" s="271">
        <f>G265</f>
        <v>138</v>
      </c>
      <c r="BX182" s="271">
        <f>H265</f>
        <v>120</v>
      </c>
      <c r="BY182" s="272">
        <f>O265</f>
        <v>29442358.790800005</v>
      </c>
      <c r="BZ182" s="272">
        <f t="shared" si="191"/>
        <v>3247644000</v>
      </c>
      <c r="CA182" s="272">
        <f t="shared" si="191"/>
        <v>3660613000</v>
      </c>
      <c r="CB182" s="272">
        <f t="shared" si="191"/>
        <v>3886392000</v>
      </c>
      <c r="CC182" s="272">
        <f t="shared" si="191"/>
        <v>4126096000</v>
      </c>
      <c r="CD182" s="272">
        <f>AN265</f>
        <v>4380585000</v>
      </c>
      <c r="CE182" s="15"/>
      <c r="CF182" s="42">
        <f t="shared" si="184"/>
        <v>3029688000</v>
      </c>
      <c r="CG182" s="187">
        <f t="shared" si="184"/>
        <v>3216552000</v>
      </c>
      <c r="CH182" s="43">
        <f t="shared" si="178"/>
        <v>45445320</v>
      </c>
      <c r="CI182" s="43">
        <f t="shared" si="179"/>
        <v>32165520</v>
      </c>
      <c r="CJ182" s="240">
        <f t="shared" si="180"/>
        <v>71454900</v>
      </c>
      <c r="CK182" s="273">
        <f t="shared" si="181"/>
        <v>63218395.833333336</v>
      </c>
    </row>
    <row r="183" spans="1:89">
      <c r="A183" s="3">
        <f t="shared" si="182"/>
        <v>144</v>
      </c>
      <c r="B183" s="522">
        <v>8</v>
      </c>
      <c r="C183" s="250" t="s">
        <v>167</v>
      </c>
      <c r="D183" s="285">
        <v>17</v>
      </c>
      <c r="E183" s="252"/>
      <c r="F183" s="40" t="s">
        <v>67</v>
      </c>
      <c r="G183" s="253">
        <f t="shared" si="157"/>
        <v>85</v>
      </c>
      <c r="H183" s="253">
        <f t="shared" si="158"/>
        <v>74</v>
      </c>
      <c r="I183" s="254">
        <f t="shared" si="159"/>
        <v>26966806</v>
      </c>
      <c r="J183" s="254">
        <f t="shared" si="160"/>
        <v>1</v>
      </c>
      <c r="K183" s="255">
        <f t="shared" si="161"/>
        <v>1.06</v>
      </c>
      <c r="L183" s="256">
        <f t="shared" si="187"/>
        <v>1.01</v>
      </c>
      <c r="M183" s="257">
        <f t="shared" si="163"/>
        <v>24125622.423629135</v>
      </c>
      <c r="N183" s="257">
        <f t="shared" si="164"/>
        <v>27193431.171833493</v>
      </c>
      <c r="O183" s="257">
        <f t="shared" si="165"/>
        <v>28870662.503600005</v>
      </c>
      <c r="P183" s="257">
        <f t="shared" si="166"/>
        <v>30651341.793900453</v>
      </c>
      <c r="Q183" s="258">
        <f t="shared" si="167"/>
        <v>28870662.503600005</v>
      </c>
      <c r="R183" s="257">
        <f t="shared" si="167"/>
        <v>30651341.793900453</v>
      </c>
      <c r="S183" s="257">
        <f t="shared" si="168"/>
        <v>32541849.486459062</v>
      </c>
      <c r="T183" s="257"/>
      <c r="U183" s="257">
        <f t="shared" si="169"/>
        <v>1785296059.348556</v>
      </c>
      <c r="V183" s="257">
        <f t="shared" si="170"/>
        <v>2012313906.7156785</v>
      </c>
      <c r="W183" s="257">
        <f t="shared" si="171"/>
        <v>2136429025.2664003</v>
      </c>
      <c r="X183" s="258">
        <f t="shared" si="172"/>
        <v>2268199292.7486334</v>
      </c>
      <c r="Y183" s="258">
        <f t="shared" si="173"/>
        <v>2136429025.2664003</v>
      </c>
      <c r="Z183" s="257">
        <f t="shared" si="174"/>
        <v>2268199292.7486334</v>
      </c>
      <c r="AA183" s="257">
        <f t="shared" si="183"/>
        <v>2408096861.9979706</v>
      </c>
      <c r="AB183" s="257"/>
      <c r="AC183" s="32" t="str">
        <f t="shared" si="175"/>
        <v>BERTAHAP</v>
      </c>
      <c r="AD183" s="259">
        <f t="shared" si="176"/>
        <v>0</v>
      </c>
      <c r="AE183" s="260">
        <v>2</v>
      </c>
      <c r="AF183" s="261"/>
      <c r="AG183" s="257" t="e">
        <f>IF(AF183&gt;#REF!,"LB","KR")</f>
        <v>#REF!</v>
      </c>
      <c r="AH183" s="261">
        <f t="shared" si="137"/>
        <v>1963826000</v>
      </c>
      <c r="AI183" s="261">
        <f t="shared" si="137"/>
        <v>2213546000</v>
      </c>
      <c r="AJ183" s="261">
        <f t="shared" si="137"/>
        <v>2350072000</v>
      </c>
      <c r="AK183" s="262">
        <f t="shared" ref="AK183:AN246" si="192">ROUNDUP((X183*(1+$J$5)),-3)</f>
        <v>2495020000</v>
      </c>
      <c r="AL183" s="262">
        <f t="shared" si="192"/>
        <v>2350072000</v>
      </c>
      <c r="AM183" s="261">
        <f t="shared" si="192"/>
        <v>2495020000</v>
      </c>
      <c r="AN183" s="261">
        <f t="shared" si="134"/>
        <v>2648907000</v>
      </c>
      <c r="AO183" s="15"/>
      <c r="AP183" s="15"/>
      <c r="AQ183" s="264">
        <f t="shared" si="177"/>
        <v>-1534411.2613999955</v>
      </c>
      <c r="AR183" s="265"/>
      <c r="AS183" s="266"/>
      <c r="AT183" s="266"/>
      <c r="AU183" s="266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276">
        <v>38</v>
      </c>
      <c r="BT183" s="269" t="s">
        <v>160</v>
      </c>
      <c r="BU183" s="269" t="str">
        <f>F157</f>
        <v>3BR-21</v>
      </c>
      <c r="BV183" s="270">
        <f>D157</f>
        <v>21</v>
      </c>
      <c r="BW183" s="271">
        <f>G157</f>
        <v>132</v>
      </c>
      <c r="BX183" s="271">
        <f>H157</f>
        <v>112</v>
      </c>
      <c r="BY183" s="272">
        <f>O157</f>
        <v>30256756.332000002</v>
      </c>
      <c r="BZ183" s="272">
        <f>AH157</f>
        <v>3114978000</v>
      </c>
      <c r="CA183" s="272">
        <f>AI157</f>
        <v>3511077000</v>
      </c>
      <c r="CB183" s="272">
        <f>AJ157</f>
        <v>3727633000</v>
      </c>
      <c r="CC183" s="272">
        <f>AK157</f>
        <v>3957545000</v>
      </c>
      <c r="CD183" s="272">
        <f>AN157</f>
        <v>4201638000</v>
      </c>
      <c r="CE183" s="15">
        <v>2</v>
      </c>
      <c r="CF183" s="42">
        <f t="shared" si="184"/>
        <v>2491077000</v>
      </c>
      <c r="CG183" s="187">
        <f t="shared" si="184"/>
        <v>2644722000</v>
      </c>
      <c r="CH183" s="43">
        <f t="shared" si="178"/>
        <v>37366155</v>
      </c>
      <c r="CI183" s="43">
        <f t="shared" si="179"/>
        <v>26447220</v>
      </c>
      <c r="CJ183" s="240">
        <f t="shared" si="180"/>
        <v>58751800</v>
      </c>
      <c r="CK183" s="273">
        <f t="shared" si="181"/>
        <v>51979583.333333336</v>
      </c>
    </row>
    <row r="184" spans="1:89">
      <c r="A184" s="3">
        <f t="shared" si="182"/>
        <v>145</v>
      </c>
      <c r="B184" s="522">
        <v>1</v>
      </c>
      <c r="C184" s="250" t="s">
        <v>169</v>
      </c>
      <c r="D184" s="251" t="s">
        <v>19</v>
      </c>
      <c r="E184" s="252"/>
      <c r="F184" s="40" t="s">
        <v>72</v>
      </c>
      <c r="G184" s="253">
        <f t="shared" si="157"/>
        <v>175</v>
      </c>
      <c r="H184" s="253">
        <f t="shared" si="158"/>
        <v>156</v>
      </c>
      <c r="I184" s="254">
        <f t="shared" si="159"/>
        <v>26966806</v>
      </c>
      <c r="J184" s="254">
        <f t="shared" si="160"/>
        <v>5</v>
      </c>
      <c r="K184" s="255">
        <f t="shared" si="161"/>
        <v>1.08</v>
      </c>
      <c r="L184" s="256">
        <f t="shared" ref="L184:L191" si="193">SUMIF($AN$4:$AN$22,D184,$AU$4:$AU$22)</f>
        <v>1.02</v>
      </c>
      <c r="M184" s="257">
        <f t="shared" si="163"/>
        <v>24824197.330347329</v>
      </c>
      <c r="N184" s="257">
        <f t="shared" si="164"/>
        <v>27980836.707352675</v>
      </c>
      <c r="O184" s="257">
        <f t="shared" si="165"/>
        <v>29706633.489600003</v>
      </c>
      <c r="P184" s="257">
        <f t="shared" si="166"/>
        <v>31538873.641099136</v>
      </c>
      <c r="Q184" s="258">
        <f t="shared" si="167"/>
        <v>29706633.489600003</v>
      </c>
      <c r="R184" s="257">
        <f t="shared" si="167"/>
        <v>31538873.641099136</v>
      </c>
      <c r="S184" s="257">
        <f t="shared" si="168"/>
        <v>33484122.355953015</v>
      </c>
      <c r="T184" s="257"/>
      <c r="U184" s="257">
        <f t="shared" si="169"/>
        <v>3872574783.5341835</v>
      </c>
      <c r="V184" s="257">
        <f t="shared" si="170"/>
        <v>4365010526.3470173</v>
      </c>
      <c r="W184" s="257">
        <f t="shared" si="171"/>
        <v>4634234824.3776007</v>
      </c>
      <c r="X184" s="258">
        <f t="shared" si="172"/>
        <v>4920064288.0114651</v>
      </c>
      <c r="Y184" s="258">
        <f t="shared" si="173"/>
        <v>4634234824.3776007</v>
      </c>
      <c r="Z184" s="257">
        <f t="shared" si="174"/>
        <v>4920064288.0114651</v>
      </c>
      <c r="AA184" s="257">
        <f t="shared" si="183"/>
        <v>5223523087.5286703</v>
      </c>
      <c r="AB184" s="257"/>
      <c r="AC184" s="32" t="str">
        <f t="shared" si="175"/>
        <v>BERTAHAP</v>
      </c>
      <c r="AD184" s="259">
        <f t="shared" si="176"/>
        <v>0</v>
      </c>
      <c r="AE184" s="260">
        <v>2</v>
      </c>
      <c r="AF184" s="261"/>
      <c r="AG184" s="257" t="e">
        <f>IF(AF184&gt;#REF!,"LB","KR")</f>
        <v>#REF!</v>
      </c>
      <c r="AH184" s="261">
        <f t="shared" ref="AH184:AN247" si="194">ROUNDUP((U184*(1+$J$5)),-3)</f>
        <v>4259833000</v>
      </c>
      <c r="AI184" s="261">
        <f t="shared" si="194"/>
        <v>4801512000</v>
      </c>
      <c r="AJ184" s="261">
        <f t="shared" si="194"/>
        <v>5097659000</v>
      </c>
      <c r="AK184" s="262">
        <f t="shared" si="192"/>
        <v>5412071000</v>
      </c>
      <c r="AL184" s="262">
        <f t="shared" si="192"/>
        <v>5097659000</v>
      </c>
      <c r="AM184" s="261">
        <f t="shared" si="192"/>
        <v>5412071000</v>
      </c>
      <c r="AN184" s="261">
        <f t="shared" si="134"/>
        <v>5745876000</v>
      </c>
      <c r="AO184" s="15"/>
      <c r="AP184" s="15"/>
      <c r="AQ184" s="264">
        <f t="shared" si="177"/>
        <v>-698440.27539999783</v>
      </c>
      <c r="AR184" s="265"/>
      <c r="AS184" s="266"/>
      <c r="AT184" s="266"/>
      <c r="AU184" s="266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276">
        <v>39</v>
      </c>
      <c r="BT184" s="296" t="s">
        <v>63</v>
      </c>
      <c r="BU184" s="269" t="str">
        <f>F191</f>
        <v>2BR-17</v>
      </c>
      <c r="BV184" s="270">
        <f>D191</f>
        <v>17</v>
      </c>
      <c r="BW184" s="271">
        <f>G191</f>
        <v>85</v>
      </c>
      <c r="BX184" s="271">
        <f>H191</f>
        <v>74</v>
      </c>
      <c r="BY184" s="272">
        <f>O191</f>
        <v>29156510.647200003</v>
      </c>
      <c r="BZ184" s="272">
        <f>AH191</f>
        <v>1983270000</v>
      </c>
      <c r="CA184" s="272">
        <f>AI191</f>
        <v>2235462000</v>
      </c>
      <c r="CB184" s="272">
        <f>AJ191</f>
        <v>2373340000</v>
      </c>
      <c r="CC184" s="272">
        <f>AK191</f>
        <v>2519723000</v>
      </c>
      <c r="CD184" s="272">
        <f>AN191</f>
        <v>2675134000</v>
      </c>
      <c r="CE184" s="15">
        <v>1</v>
      </c>
      <c r="CF184" s="42">
        <f t="shared" si="184"/>
        <v>5403519000</v>
      </c>
      <c r="CG184" s="187">
        <f t="shared" si="184"/>
        <v>5736796000</v>
      </c>
      <c r="CH184" s="43">
        <f t="shared" si="178"/>
        <v>81052785</v>
      </c>
      <c r="CI184" s="43">
        <f t="shared" si="179"/>
        <v>57367960</v>
      </c>
      <c r="CJ184" s="240">
        <f t="shared" si="180"/>
        <v>127441475</v>
      </c>
      <c r="CK184" s="273">
        <f t="shared" si="181"/>
        <v>112751479.16666667</v>
      </c>
    </row>
    <row r="185" spans="1:89">
      <c r="A185" s="3">
        <f t="shared" si="182"/>
        <v>146</v>
      </c>
      <c r="B185" s="522">
        <v>2</v>
      </c>
      <c r="C185" s="250" t="s">
        <v>169</v>
      </c>
      <c r="D185" s="251" t="s">
        <v>29</v>
      </c>
      <c r="E185" s="252"/>
      <c r="F185" s="40" t="s">
        <v>74</v>
      </c>
      <c r="G185" s="253">
        <f t="shared" si="157"/>
        <v>85</v>
      </c>
      <c r="H185" s="253">
        <f t="shared" si="158"/>
        <v>74</v>
      </c>
      <c r="I185" s="254">
        <f t="shared" si="159"/>
        <v>26966806</v>
      </c>
      <c r="J185" s="254">
        <f t="shared" si="160"/>
        <v>1</v>
      </c>
      <c r="K185" s="255">
        <f t="shared" si="161"/>
        <v>1.06</v>
      </c>
      <c r="L185" s="256">
        <f t="shared" si="193"/>
        <v>1.02</v>
      </c>
      <c r="M185" s="257">
        <f t="shared" si="163"/>
        <v>24364489.972377934</v>
      </c>
      <c r="N185" s="257">
        <f t="shared" si="164"/>
        <v>27462673.064623922</v>
      </c>
      <c r="O185" s="257">
        <f t="shared" si="165"/>
        <v>29156510.647200003</v>
      </c>
      <c r="P185" s="257">
        <f t="shared" si="166"/>
        <v>30954820.425523225</v>
      </c>
      <c r="Q185" s="258">
        <f t="shared" si="167"/>
        <v>29156510.647200003</v>
      </c>
      <c r="R185" s="257">
        <f t="shared" si="167"/>
        <v>30954820.425523225</v>
      </c>
      <c r="S185" s="257">
        <f t="shared" si="168"/>
        <v>32864046.016027961</v>
      </c>
      <c r="T185" s="257"/>
      <c r="U185" s="257">
        <f t="shared" si="169"/>
        <v>1802972257.9559672</v>
      </c>
      <c r="V185" s="257">
        <f t="shared" si="170"/>
        <v>2032237806.7821703</v>
      </c>
      <c r="W185" s="257">
        <f t="shared" si="171"/>
        <v>2157581787.8928003</v>
      </c>
      <c r="X185" s="258">
        <f t="shared" si="172"/>
        <v>2290656711.4887185</v>
      </c>
      <c r="Y185" s="258">
        <f t="shared" si="173"/>
        <v>2157581787.8928003</v>
      </c>
      <c r="Z185" s="257">
        <f t="shared" si="174"/>
        <v>2290656711.4887185</v>
      </c>
      <c r="AA185" s="257">
        <f t="shared" si="183"/>
        <v>2431939405.186069</v>
      </c>
      <c r="AB185" s="257"/>
      <c r="AC185" s="32" t="str">
        <f t="shared" si="175"/>
        <v>BERTAHAP</v>
      </c>
      <c r="AD185" s="259">
        <f t="shared" si="176"/>
        <v>0</v>
      </c>
      <c r="AE185" s="260">
        <v>2</v>
      </c>
      <c r="AF185" s="261"/>
      <c r="AG185" s="257" t="e">
        <f>IF(AF185&gt;#REF!,"LB","KR")</f>
        <v>#REF!</v>
      </c>
      <c r="AH185" s="261">
        <f t="shared" si="194"/>
        <v>1983270000</v>
      </c>
      <c r="AI185" s="261">
        <f t="shared" si="194"/>
        <v>2235462000</v>
      </c>
      <c r="AJ185" s="261">
        <f t="shared" si="194"/>
        <v>2373340000</v>
      </c>
      <c r="AK185" s="262">
        <f t="shared" si="192"/>
        <v>2519723000</v>
      </c>
      <c r="AL185" s="262">
        <f t="shared" si="192"/>
        <v>2373340000</v>
      </c>
      <c r="AM185" s="261">
        <f t="shared" si="192"/>
        <v>2519723000</v>
      </c>
      <c r="AN185" s="261">
        <f t="shared" si="134"/>
        <v>2675134000</v>
      </c>
      <c r="AO185" s="15"/>
      <c r="AP185" s="15"/>
      <c r="AQ185" s="264">
        <f t="shared" si="177"/>
        <v>-1248563.1177999973</v>
      </c>
      <c r="AR185" s="265"/>
      <c r="AS185" s="266"/>
      <c r="AT185" s="266"/>
      <c r="AU185" s="266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276">
        <v>40</v>
      </c>
      <c r="BT185" s="269" t="s">
        <v>156</v>
      </c>
      <c r="BU185" s="269" t="str">
        <f>F221</f>
        <v>2BR-3</v>
      </c>
      <c r="BV185" s="270" t="str">
        <f>D221</f>
        <v>03</v>
      </c>
      <c r="BW185" s="271">
        <f>G221</f>
        <v>85</v>
      </c>
      <c r="BX185" s="271">
        <f>H221</f>
        <v>74</v>
      </c>
      <c r="BY185" s="272">
        <f>O221</f>
        <v>29156510.647200003</v>
      </c>
      <c r="BZ185" s="272">
        <f>AH221</f>
        <v>1983270000</v>
      </c>
      <c r="CA185" s="272">
        <f>AI221</f>
        <v>2235462000</v>
      </c>
      <c r="CB185" s="272">
        <f>AJ221</f>
        <v>2373340000</v>
      </c>
      <c r="CC185" s="272">
        <f>AK221</f>
        <v>2519723000</v>
      </c>
      <c r="CD185" s="272">
        <f>AN221</f>
        <v>2675134000</v>
      </c>
      <c r="CE185" s="15">
        <v>2</v>
      </c>
      <c r="CF185" s="42">
        <f t="shared" si="184"/>
        <v>2515741000</v>
      </c>
      <c r="CG185" s="187">
        <f t="shared" si="184"/>
        <v>2670907000</v>
      </c>
      <c r="CH185" s="43">
        <f t="shared" si="178"/>
        <v>37736115</v>
      </c>
      <c r="CI185" s="43">
        <f t="shared" si="179"/>
        <v>26709070</v>
      </c>
      <c r="CJ185" s="240">
        <f t="shared" si="180"/>
        <v>59333500</v>
      </c>
      <c r="CK185" s="273">
        <f t="shared" si="181"/>
        <v>52494229.166666664</v>
      </c>
    </row>
    <row r="186" spans="1:89">
      <c r="A186" s="3">
        <f t="shared" si="182"/>
        <v>147</v>
      </c>
      <c r="B186" s="522">
        <v>3</v>
      </c>
      <c r="C186" s="250" t="s">
        <v>169</v>
      </c>
      <c r="D186" s="251" t="s">
        <v>32</v>
      </c>
      <c r="E186" s="252"/>
      <c r="F186" s="40" t="s">
        <v>56</v>
      </c>
      <c r="G186" s="253">
        <f t="shared" si="157"/>
        <v>85</v>
      </c>
      <c r="H186" s="253">
        <f t="shared" si="158"/>
        <v>74</v>
      </c>
      <c r="I186" s="254">
        <f t="shared" si="159"/>
        <v>26966806</v>
      </c>
      <c r="J186" s="254">
        <f t="shared" si="160"/>
        <v>1</v>
      </c>
      <c r="K186" s="255">
        <f t="shared" si="161"/>
        <v>1.06</v>
      </c>
      <c r="L186" s="256">
        <f t="shared" si="193"/>
        <v>1.02</v>
      </c>
      <c r="M186" s="257">
        <f t="shared" si="163"/>
        <v>24364489.972377934</v>
      </c>
      <c r="N186" s="257">
        <f t="shared" si="164"/>
        <v>27462673.064623922</v>
      </c>
      <c r="O186" s="257">
        <f t="shared" si="165"/>
        <v>29156510.647200003</v>
      </c>
      <c r="P186" s="257">
        <f t="shared" si="166"/>
        <v>30954820.425523225</v>
      </c>
      <c r="Q186" s="258">
        <f t="shared" si="167"/>
        <v>29156510.647200003</v>
      </c>
      <c r="R186" s="257">
        <f t="shared" si="167"/>
        <v>30954820.425523225</v>
      </c>
      <c r="S186" s="257">
        <f t="shared" si="168"/>
        <v>32864046.016027961</v>
      </c>
      <c r="T186" s="257"/>
      <c r="U186" s="257">
        <f t="shared" si="169"/>
        <v>1802972257.9559672</v>
      </c>
      <c r="V186" s="257">
        <f t="shared" si="170"/>
        <v>2032237806.7821703</v>
      </c>
      <c r="W186" s="257">
        <f t="shared" si="171"/>
        <v>2157581787.8928003</v>
      </c>
      <c r="X186" s="258">
        <f t="shared" si="172"/>
        <v>2290656711.4887185</v>
      </c>
      <c r="Y186" s="258">
        <f t="shared" si="173"/>
        <v>2157581787.8928003</v>
      </c>
      <c r="Z186" s="257">
        <f t="shared" si="174"/>
        <v>2290656711.4887185</v>
      </c>
      <c r="AA186" s="257">
        <f t="shared" si="183"/>
        <v>2431939405.186069</v>
      </c>
      <c r="AB186" s="257"/>
      <c r="AC186" s="32" t="str">
        <f t="shared" si="175"/>
        <v>BERTAHAP</v>
      </c>
      <c r="AD186" s="259">
        <f t="shared" si="176"/>
        <v>0</v>
      </c>
      <c r="AE186" s="260">
        <v>2</v>
      </c>
      <c r="AF186" s="261"/>
      <c r="AG186" s="257" t="e">
        <f>IF(AF186&gt;#REF!,"LB","KR")</f>
        <v>#REF!</v>
      </c>
      <c r="AH186" s="261">
        <f t="shared" si="194"/>
        <v>1983270000</v>
      </c>
      <c r="AI186" s="261">
        <f t="shared" si="194"/>
        <v>2235462000</v>
      </c>
      <c r="AJ186" s="261">
        <f t="shared" si="194"/>
        <v>2373340000</v>
      </c>
      <c r="AK186" s="262">
        <f t="shared" si="192"/>
        <v>2519723000</v>
      </c>
      <c r="AL186" s="262">
        <f t="shared" si="192"/>
        <v>2373340000</v>
      </c>
      <c r="AM186" s="261">
        <f t="shared" si="192"/>
        <v>2519723000</v>
      </c>
      <c r="AN186" s="261">
        <f t="shared" si="134"/>
        <v>2675134000</v>
      </c>
      <c r="AO186" s="15"/>
      <c r="AP186" s="15"/>
      <c r="AQ186" s="264">
        <f t="shared" si="177"/>
        <v>-1248563.1177999973</v>
      </c>
      <c r="AR186" s="265"/>
      <c r="AS186" s="266"/>
      <c r="AT186" s="266"/>
      <c r="AU186" s="266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276">
        <v>41</v>
      </c>
      <c r="BT186" s="269" t="s">
        <v>170</v>
      </c>
      <c r="BU186" s="269" t="str">
        <f>F192</f>
        <v>3BR-1</v>
      </c>
      <c r="BV186" s="270" t="str">
        <f>D192</f>
        <v>01</v>
      </c>
      <c r="BW186" s="271">
        <f>G192</f>
        <v>175</v>
      </c>
      <c r="BX186" s="271">
        <f>H192</f>
        <v>156</v>
      </c>
      <c r="BY186" s="272">
        <f>O192</f>
        <v>29997874.994400002</v>
      </c>
      <c r="BZ186" s="272">
        <f>AH192</f>
        <v>4301596000</v>
      </c>
      <c r="CA186" s="272">
        <f>AI192</f>
        <v>4848586000</v>
      </c>
      <c r="CB186" s="272">
        <f>AJ192</f>
        <v>5147636000</v>
      </c>
      <c r="CC186" s="272">
        <f>AK192</f>
        <v>5465131000</v>
      </c>
      <c r="CD186" s="272">
        <f>AN192</f>
        <v>5802208000</v>
      </c>
      <c r="CE186" s="15">
        <v>2</v>
      </c>
      <c r="CF186" s="42">
        <f t="shared" si="184"/>
        <v>2515741000</v>
      </c>
      <c r="CG186" s="187">
        <f t="shared" si="184"/>
        <v>2670907000</v>
      </c>
      <c r="CH186" s="43">
        <f t="shared" si="178"/>
        <v>37736115</v>
      </c>
      <c r="CI186" s="43">
        <f t="shared" si="179"/>
        <v>26709070</v>
      </c>
      <c r="CJ186" s="240">
        <f t="shared" si="180"/>
        <v>59333500</v>
      </c>
      <c r="CK186" s="273">
        <f t="shared" si="181"/>
        <v>52494229.166666664</v>
      </c>
    </row>
    <row r="187" spans="1:89">
      <c r="A187" s="3">
        <f t="shared" si="182"/>
        <v>148</v>
      </c>
      <c r="B187" s="522">
        <v>4</v>
      </c>
      <c r="C187" s="250" t="s">
        <v>169</v>
      </c>
      <c r="D187" s="251" t="s">
        <v>38</v>
      </c>
      <c r="E187" s="252"/>
      <c r="F187" s="40" t="s">
        <v>58</v>
      </c>
      <c r="G187" s="253">
        <f t="shared" si="157"/>
        <v>101</v>
      </c>
      <c r="H187" s="253">
        <f t="shared" si="158"/>
        <v>90</v>
      </c>
      <c r="I187" s="254">
        <f t="shared" si="159"/>
        <v>26966806</v>
      </c>
      <c r="J187" s="254">
        <f t="shared" si="160"/>
        <v>1</v>
      </c>
      <c r="K187" s="255">
        <f t="shared" si="161"/>
        <v>1.06</v>
      </c>
      <c r="L187" s="256">
        <f t="shared" si="193"/>
        <v>1.02</v>
      </c>
      <c r="M187" s="257">
        <f t="shared" si="163"/>
        <v>24364489.972377934</v>
      </c>
      <c r="N187" s="257">
        <f t="shared" si="164"/>
        <v>27462673.064623922</v>
      </c>
      <c r="O187" s="257">
        <f t="shared" si="165"/>
        <v>29156510.647200003</v>
      </c>
      <c r="P187" s="257">
        <f t="shared" si="166"/>
        <v>30954820.425523225</v>
      </c>
      <c r="Q187" s="258">
        <f t="shared" si="167"/>
        <v>29156510.647200003</v>
      </c>
      <c r="R187" s="257">
        <f t="shared" si="167"/>
        <v>30954820.425523225</v>
      </c>
      <c r="S187" s="257">
        <f t="shared" si="168"/>
        <v>32864046.016027961</v>
      </c>
      <c r="T187" s="257"/>
      <c r="U187" s="257">
        <f t="shared" si="169"/>
        <v>2192804097.5140142</v>
      </c>
      <c r="V187" s="257">
        <f t="shared" si="170"/>
        <v>2471640575.816153</v>
      </c>
      <c r="W187" s="257">
        <f t="shared" si="171"/>
        <v>2624085958.2480001</v>
      </c>
      <c r="X187" s="258">
        <f t="shared" si="172"/>
        <v>2785933838.2970901</v>
      </c>
      <c r="Y187" s="258">
        <f t="shared" si="173"/>
        <v>2624085958.2480001</v>
      </c>
      <c r="Z187" s="257">
        <f t="shared" si="174"/>
        <v>2785933838.2970901</v>
      </c>
      <c r="AA187" s="257">
        <f t="shared" si="183"/>
        <v>2957764141.4425163</v>
      </c>
      <c r="AB187" s="257"/>
      <c r="AC187" s="32" t="str">
        <f t="shared" si="175"/>
        <v>BERTAHAP</v>
      </c>
      <c r="AD187" s="259">
        <f t="shared" si="176"/>
        <v>0</v>
      </c>
      <c r="AE187" s="260">
        <v>2</v>
      </c>
      <c r="AF187" s="261"/>
      <c r="AG187" s="257" t="e">
        <f>IF(AF187&gt;#REF!,"LB","KR")</f>
        <v>#REF!</v>
      </c>
      <c r="AH187" s="261">
        <f t="shared" si="194"/>
        <v>2412085000</v>
      </c>
      <c r="AI187" s="261">
        <f t="shared" si="194"/>
        <v>2718805000</v>
      </c>
      <c r="AJ187" s="261">
        <f t="shared" si="194"/>
        <v>2886495000</v>
      </c>
      <c r="AK187" s="262">
        <f t="shared" si="192"/>
        <v>3064528000</v>
      </c>
      <c r="AL187" s="262">
        <f t="shared" si="192"/>
        <v>2886495000</v>
      </c>
      <c r="AM187" s="261">
        <f t="shared" si="192"/>
        <v>3064528000</v>
      </c>
      <c r="AN187" s="261">
        <f t="shared" si="134"/>
        <v>3253541000</v>
      </c>
      <c r="AO187" s="15"/>
      <c r="AP187" s="15"/>
      <c r="AQ187" s="264">
        <f t="shared" si="177"/>
        <v>-1248563.1177999973</v>
      </c>
      <c r="AR187" s="265"/>
      <c r="AS187" s="266"/>
      <c r="AT187" s="266"/>
      <c r="AU187" s="266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276">
        <v>42</v>
      </c>
      <c r="BT187" s="269" t="s">
        <v>171</v>
      </c>
      <c r="BU187" s="269" t="str">
        <f>F201</f>
        <v>3BR-21</v>
      </c>
      <c r="BV187" s="270">
        <f>D201</f>
        <v>21</v>
      </c>
      <c r="BW187" s="271">
        <f>G201</f>
        <v>132</v>
      </c>
      <c r="BX187" s="271">
        <f>H201</f>
        <v>112</v>
      </c>
      <c r="BY187" s="272">
        <f>O201</f>
        <v>30553391.198000003</v>
      </c>
      <c r="BZ187" s="272">
        <f>AH201</f>
        <v>3145517000</v>
      </c>
      <c r="CA187" s="272">
        <f>AI201</f>
        <v>3545500000</v>
      </c>
      <c r="CB187" s="272">
        <f>AJ201</f>
        <v>3764178000</v>
      </c>
      <c r="CC187" s="272">
        <f>AK201</f>
        <v>3996345000</v>
      </c>
      <c r="CD187" s="272">
        <f>AN201</f>
        <v>4242830000</v>
      </c>
      <c r="CE187" s="15">
        <v>4</v>
      </c>
      <c r="CF187" s="42">
        <f t="shared" si="184"/>
        <v>3059685000</v>
      </c>
      <c r="CG187" s="187">
        <f t="shared" si="184"/>
        <v>3248400000</v>
      </c>
      <c r="CH187" s="43">
        <f t="shared" si="178"/>
        <v>45895275</v>
      </c>
      <c r="CI187" s="43">
        <f t="shared" si="179"/>
        <v>32484000</v>
      </c>
      <c r="CJ187" s="240">
        <f t="shared" si="180"/>
        <v>72162375</v>
      </c>
      <c r="CK187" s="273">
        <f t="shared" si="181"/>
        <v>63844333.333333336</v>
      </c>
    </row>
    <row r="188" spans="1:89">
      <c r="A188" s="3">
        <f t="shared" si="182"/>
        <v>149</v>
      </c>
      <c r="B188" s="522">
        <v>5</v>
      </c>
      <c r="C188" s="250" t="s">
        <v>169</v>
      </c>
      <c r="D188" s="251" t="s">
        <v>44</v>
      </c>
      <c r="E188" s="252"/>
      <c r="F188" s="40" t="s">
        <v>60</v>
      </c>
      <c r="G188" s="253">
        <f t="shared" si="157"/>
        <v>101</v>
      </c>
      <c r="H188" s="253">
        <f t="shared" si="158"/>
        <v>90</v>
      </c>
      <c r="I188" s="254">
        <f t="shared" si="159"/>
        <v>26966806</v>
      </c>
      <c r="J188" s="254">
        <f t="shared" si="160"/>
        <v>1</v>
      </c>
      <c r="K188" s="255">
        <f t="shared" si="161"/>
        <v>1.06</v>
      </c>
      <c r="L188" s="256">
        <f t="shared" si="193"/>
        <v>1.02</v>
      </c>
      <c r="M188" s="257">
        <f t="shared" si="163"/>
        <v>24364489.972377934</v>
      </c>
      <c r="N188" s="257">
        <f t="shared" si="164"/>
        <v>27462673.064623922</v>
      </c>
      <c r="O188" s="257">
        <f t="shared" si="165"/>
        <v>29156510.647200003</v>
      </c>
      <c r="P188" s="257">
        <f t="shared" si="166"/>
        <v>30954820.425523225</v>
      </c>
      <c r="Q188" s="258">
        <f t="shared" si="167"/>
        <v>29156510.647200003</v>
      </c>
      <c r="R188" s="257">
        <f t="shared" si="167"/>
        <v>30954820.425523225</v>
      </c>
      <c r="S188" s="257">
        <f t="shared" si="168"/>
        <v>32864046.016027961</v>
      </c>
      <c r="T188" s="257"/>
      <c r="U188" s="257">
        <f t="shared" si="169"/>
        <v>2192804097.5140142</v>
      </c>
      <c r="V188" s="257">
        <f t="shared" si="170"/>
        <v>2471640575.816153</v>
      </c>
      <c r="W188" s="257">
        <f t="shared" si="171"/>
        <v>2624085958.2480001</v>
      </c>
      <c r="X188" s="258">
        <f t="shared" si="172"/>
        <v>2785933838.2970901</v>
      </c>
      <c r="Y188" s="258">
        <f t="shared" si="173"/>
        <v>2624085958.2480001</v>
      </c>
      <c r="Z188" s="257">
        <f t="shared" si="174"/>
        <v>2785933838.2970901</v>
      </c>
      <c r="AA188" s="257">
        <f t="shared" si="183"/>
        <v>2957764141.4425163</v>
      </c>
      <c r="AB188" s="257"/>
      <c r="AC188" s="32" t="str">
        <f t="shared" si="175"/>
        <v>BERTAHAP</v>
      </c>
      <c r="AD188" s="259">
        <f t="shared" si="176"/>
        <v>0</v>
      </c>
      <c r="AE188" s="260">
        <v>2</v>
      </c>
      <c r="AF188" s="261"/>
      <c r="AG188" s="257" t="e">
        <f>IF(AF188&gt;#REF!,"LB","KR")</f>
        <v>#REF!</v>
      </c>
      <c r="AH188" s="261">
        <f t="shared" si="194"/>
        <v>2412085000</v>
      </c>
      <c r="AI188" s="261">
        <f t="shared" si="194"/>
        <v>2718805000</v>
      </c>
      <c r="AJ188" s="261">
        <f t="shared" si="194"/>
        <v>2886495000</v>
      </c>
      <c r="AK188" s="262">
        <f t="shared" si="192"/>
        <v>3064528000</v>
      </c>
      <c r="AL188" s="262">
        <f t="shared" si="192"/>
        <v>2886495000</v>
      </c>
      <c r="AM188" s="261">
        <f t="shared" si="192"/>
        <v>3064528000</v>
      </c>
      <c r="AN188" s="261">
        <f t="shared" si="134"/>
        <v>3253541000</v>
      </c>
      <c r="AO188" s="15"/>
      <c r="AP188" s="15"/>
      <c r="AQ188" s="264">
        <f t="shared" si="177"/>
        <v>-1248563.1177999973</v>
      </c>
      <c r="AR188" s="265"/>
      <c r="AS188" s="266"/>
      <c r="AT188" s="266"/>
      <c r="AU188" s="266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276">
        <v>43</v>
      </c>
      <c r="BT188" s="296" t="s">
        <v>164</v>
      </c>
      <c r="BU188" s="269" t="str">
        <f>F212</f>
        <v>2BR-3</v>
      </c>
      <c r="BV188" s="270" t="str">
        <f>D212</f>
        <v>03</v>
      </c>
      <c r="BW188" s="271">
        <f>G212</f>
        <v>85</v>
      </c>
      <c r="BX188" s="271">
        <f>H212</f>
        <v>74</v>
      </c>
      <c r="BY188" s="272">
        <f>O212</f>
        <v>29442358.790800005</v>
      </c>
      <c r="BZ188" s="272">
        <f>AH212</f>
        <v>2002714000</v>
      </c>
      <c r="CA188" s="272">
        <f>AI212</f>
        <v>2257378000</v>
      </c>
      <c r="CB188" s="272">
        <f>AJ212</f>
        <v>2396609000</v>
      </c>
      <c r="CC188" s="272">
        <f>AK212</f>
        <v>2544426000</v>
      </c>
      <c r="CD188" s="272">
        <f>AN212</f>
        <v>2701361000</v>
      </c>
      <c r="CE188" s="15">
        <v>1</v>
      </c>
      <c r="CF188" s="42">
        <f t="shared" si="184"/>
        <v>3059685000</v>
      </c>
      <c r="CG188" s="187">
        <f t="shared" si="184"/>
        <v>3248400000</v>
      </c>
      <c r="CH188" s="43">
        <f t="shared" si="178"/>
        <v>45895275</v>
      </c>
      <c r="CI188" s="43">
        <f t="shared" si="179"/>
        <v>32484000</v>
      </c>
      <c r="CJ188" s="240">
        <f t="shared" si="180"/>
        <v>72162375</v>
      </c>
      <c r="CK188" s="273">
        <f t="shared" si="181"/>
        <v>63844333.333333336</v>
      </c>
    </row>
    <row r="189" spans="1:89">
      <c r="A189" s="3">
        <f t="shared" si="182"/>
        <v>150</v>
      </c>
      <c r="B189" s="522">
        <v>6</v>
      </c>
      <c r="C189" s="250" t="s">
        <v>169</v>
      </c>
      <c r="D189" s="285">
        <v>11</v>
      </c>
      <c r="E189" s="252"/>
      <c r="F189" s="40" t="s">
        <v>62</v>
      </c>
      <c r="G189" s="253">
        <f t="shared" si="157"/>
        <v>101</v>
      </c>
      <c r="H189" s="253">
        <f t="shared" si="158"/>
        <v>90</v>
      </c>
      <c r="I189" s="254">
        <f t="shared" si="159"/>
        <v>26966806</v>
      </c>
      <c r="J189" s="254">
        <f t="shared" si="160"/>
        <v>1</v>
      </c>
      <c r="K189" s="255">
        <f t="shared" si="161"/>
        <v>1.06</v>
      </c>
      <c r="L189" s="256">
        <f t="shared" si="193"/>
        <v>1.02</v>
      </c>
      <c r="M189" s="257">
        <f t="shared" si="163"/>
        <v>24364489.972377934</v>
      </c>
      <c r="N189" s="257">
        <f t="shared" si="164"/>
        <v>27462673.064623922</v>
      </c>
      <c r="O189" s="257">
        <f t="shared" si="165"/>
        <v>29156510.647200003</v>
      </c>
      <c r="P189" s="257">
        <f t="shared" si="166"/>
        <v>30954820.425523225</v>
      </c>
      <c r="Q189" s="258">
        <f t="shared" si="167"/>
        <v>29156510.647200003</v>
      </c>
      <c r="R189" s="257">
        <f t="shared" si="167"/>
        <v>30954820.425523225</v>
      </c>
      <c r="S189" s="257">
        <f t="shared" si="168"/>
        <v>32864046.016027961</v>
      </c>
      <c r="T189" s="257"/>
      <c r="U189" s="257">
        <f t="shared" si="169"/>
        <v>2192804097.5140142</v>
      </c>
      <c r="V189" s="257">
        <f t="shared" si="170"/>
        <v>2471640575.816153</v>
      </c>
      <c r="W189" s="257">
        <f t="shared" si="171"/>
        <v>2624085958.2480001</v>
      </c>
      <c r="X189" s="258">
        <f t="shared" si="172"/>
        <v>2785933838.2970901</v>
      </c>
      <c r="Y189" s="258">
        <f t="shared" si="173"/>
        <v>2624085958.2480001</v>
      </c>
      <c r="Z189" s="257">
        <f t="shared" si="174"/>
        <v>2785933838.2970901</v>
      </c>
      <c r="AA189" s="257">
        <f t="shared" si="183"/>
        <v>2957764141.4425163</v>
      </c>
      <c r="AB189" s="257"/>
      <c r="AC189" s="32" t="str">
        <f t="shared" si="175"/>
        <v>BERTAHAP</v>
      </c>
      <c r="AD189" s="259">
        <f t="shared" si="176"/>
        <v>0</v>
      </c>
      <c r="AE189" s="260">
        <v>2</v>
      </c>
      <c r="AF189" s="261"/>
      <c r="AG189" s="257" t="e">
        <f>IF(AF189&gt;#REF!,"LB","KR")</f>
        <v>#REF!</v>
      </c>
      <c r="AH189" s="261">
        <f t="shared" si="194"/>
        <v>2412085000</v>
      </c>
      <c r="AI189" s="261">
        <f t="shared" si="194"/>
        <v>2718805000</v>
      </c>
      <c r="AJ189" s="261">
        <f t="shared" si="194"/>
        <v>2886495000</v>
      </c>
      <c r="AK189" s="262">
        <f t="shared" si="192"/>
        <v>3064528000</v>
      </c>
      <c r="AL189" s="262">
        <f t="shared" si="192"/>
        <v>2886495000</v>
      </c>
      <c r="AM189" s="261">
        <f t="shared" si="192"/>
        <v>3064528000</v>
      </c>
      <c r="AN189" s="261">
        <f t="shared" si="134"/>
        <v>3253541000</v>
      </c>
      <c r="AO189" s="15"/>
      <c r="AP189" s="15"/>
      <c r="AQ189" s="264">
        <f t="shared" si="177"/>
        <v>-1248563.1177999973</v>
      </c>
      <c r="AR189" s="265"/>
      <c r="AS189" s="266"/>
      <c r="AT189" s="266"/>
      <c r="AU189" s="266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276">
        <v>44</v>
      </c>
      <c r="BT189" s="269" t="s">
        <v>172</v>
      </c>
      <c r="BU189" s="269" t="str">
        <f>F244</f>
        <v>2BR-11</v>
      </c>
      <c r="BV189" s="270">
        <f>D244</f>
        <v>11</v>
      </c>
      <c r="BW189" s="271">
        <f>G244</f>
        <v>101</v>
      </c>
      <c r="BX189" s="271">
        <f>H244</f>
        <v>90</v>
      </c>
      <c r="BY189" s="272">
        <f>O244</f>
        <v>29442358.790800005</v>
      </c>
      <c r="BZ189" s="272">
        <f>AH244</f>
        <v>2435733000</v>
      </c>
      <c r="CA189" s="272">
        <f>AI244</f>
        <v>2745460000</v>
      </c>
      <c r="CB189" s="272">
        <f>AJ244</f>
        <v>2914794000</v>
      </c>
      <c r="CC189" s="272">
        <f>AK244</f>
        <v>3094572000</v>
      </c>
      <c r="CD189" s="272">
        <f>AN244</f>
        <v>3285439000</v>
      </c>
      <c r="CE189" s="15">
        <v>2</v>
      </c>
      <c r="CF189" s="42">
        <f t="shared" si="184"/>
        <v>3059685000</v>
      </c>
      <c r="CG189" s="187">
        <f t="shared" si="184"/>
        <v>3248400000</v>
      </c>
      <c r="CH189" s="43">
        <f t="shared" si="178"/>
        <v>45895275</v>
      </c>
      <c r="CI189" s="43">
        <f t="shared" si="179"/>
        <v>32484000</v>
      </c>
      <c r="CJ189" s="240">
        <f t="shared" si="180"/>
        <v>72162375</v>
      </c>
      <c r="CK189" s="273">
        <f t="shared" si="181"/>
        <v>63844333.333333336</v>
      </c>
    </row>
    <row r="190" spans="1:89">
      <c r="A190" s="3">
        <f t="shared" si="182"/>
        <v>151</v>
      </c>
      <c r="B190" s="522">
        <v>7</v>
      </c>
      <c r="C190" s="250" t="s">
        <v>169</v>
      </c>
      <c r="D190" s="285">
        <v>15</v>
      </c>
      <c r="E190" s="252"/>
      <c r="F190" s="40" t="s">
        <v>64</v>
      </c>
      <c r="G190" s="253">
        <f t="shared" si="157"/>
        <v>101</v>
      </c>
      <c r="H190" s="253">
        <f t="shared" si="158"/>
        <v>90</v>
      </c>
      <c r="I190" s="254">
        <f t="shared" si="159"/>
        <v>26966806</v>
      </c>
      <c r="J190" s="254">
        <f t="shared" si="160"/>
        <v>1</v>
      </c>
      <c r="K190" s="255">
        <f t="shared" si="161"/>
        <v>1.06</v>
      </c>
      <c r="L190" s="256">
        <f t="shared" si="193"/>
        <v>1.02</v>
      </c>
      <c r="M190" s="257">
        <f t="shared" si="163"/>
        <v>24364489.972377934</v>
      </c>
      <c r="N190" s="257">
        <f t="shared" si="164"/>
        <v>27462673.064623922</v>
      </c>
      <c r="O190" s="257">
        <f t="shared" si="165"/>
        <v>29156510.647200003</v>
      </c>
      <c r="P190" s="257">
        <f t="shared" si="166"/>
        <v>30954820.425523225</v>
      </c>
      <c r="Q190" s="258">
        <f t="shared" si="167"/>
        <v>29156510.647200003</v>
      </c>
      <c r="R190" s="257">
        <f t="shared" si="167"/>
        <v>30954820.425523225</v>
      </c>
      <c r="S190" s="257">
        <f t="shared" si="168"/>
        <v>32864046.016027961</v>
      </c>
      <c r="T190" s="257"/>
      <c r="U190" s="257">
        <f t="shared" si="169"/>
        <v>2192804097.5140142</v>
      </c>
      <c r="V190" s="257">
        <f t="shared" si="170"/>
        <v>2471640575.816153</v>
      </c>
      <c r="W190" s="257">
        <f t="shared" si="171"/>
        <v>2624085958.2480001</v>
      </c>
      <c r="X190" s="258">
        <f t="shared" si="172"/>
        <v>2785933838.2970901</v>
      </c>
      <c r="Y190" s="258">
        <f t="shared" si="173"/>
        <v>2624085958.2480001</v>
      </c>
      <c r="Z190" s="257">
        <f t="shared" si="174"/>
        <v>2785933838.2970901</v>
      </c>
      <c r="AA190" s="257">
        <f t="shared" si="183"/>
        <v>2957764141.4425163</v>
      </c>
      <c r="AB190" s="257"/>
      <c r="AC190" s="32" t="str">
        <f t="shared" si="175"/>
        <v>BERTAHAP</v>
      </c>
      <c r="AD190" s="259">
        <f t="shared" si="176"/>
        <v>0</v>
      </c>
      <c r="AE190" s="260">
        <v>2</v>
      </c>
      <c r="AF190" s="261"/>
      <c r="AG190" s="257" t="e">
        <f>IF(AF190&gt;#REF!,"LB","KR")</f>
        <v>#REF!</v>
      </c>
      <c r="AH190" s="261">
        <f t="shared" si="194"/>
        <v>2412085000</v>
      </c>
      <c r="AI190" s="261">
        <f t="shared" si="194"/>
        <v>2718805000</v>
      </c>
      <c r="AJ190" s="261">
        <f t="shared" si="194"/>
        <v>2886495000</v>
      </c>
      <c r="AK190" s="262">
        <f t="shared" si="192"/>
        <v>3064528000</v>
      </c>
      <c r="AL190" s="262">
        <f t="shared" si="192"/>
        <v>2886495000</v>
      </c>
      <c r="AM190" s="261">
        <f t="shared" si="192"/>
        <v>3064528000</v>
      </c>
      <c r="AN190" s="261">
        <f t="shared" si="134"/>
        <v>3253541000</v>
      </c>
      <c r="AO190" s="15"/>
      <c r="AP190" s="15"/>
      <c r="AQ190" s="264">
        <f t="shared" si="177"/>
        <v>-1248563.1177999973</v>
      </c>
      <c r="AR190" s="265"/>
      <c r="AS190" s="266"/>
      <c r="AT190" s="266"/>
      <c r="AU190" s="266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276">
        <v>45</v>
      </c>
      <c r="BT190" s="296" t="s">
        <v>168</v>
      </c>
      <c r="BU190" s="269" t="str">
        <f>F262</f>
        <v>2BR-7</v>
      </c>
      <c r="BV190" s="270" t="str">
        <f>D262</f>
        <v>07</v>
      </c>
      <c r="BW190" s="271">
        <f>G262</f>
        <v>101</v>
      </c>
      <c r="BX190" s="271">
        <f>H262</f>
        <v>90</v>
      </c>
      <c r="BY190" s="272">
        <f>O262</f>
        <v>29442358.790800005</v>
      </c>
      <c r="BZ190" s="272">
        <f t="shared" ref="BZ190:CC191" si="195">AH262</f>
        <v>2435733000</v>
      </c>
      <c r="CA190" s="272">
        <f t="shared" si="195"/>
        <v>2745460000</v>
      </c>
      <c r="CB190" s="272">
        <f t="shared" si="195"/>
        <v>2914794000</v>
      </c>
      <c r="CC190" s="272">
        <f t="shared" si="195"/>
        <v>3094572000</v>
      </c>
      <c r="CD190" s="272">
        <f>AN262</f>
        <v>3285439000</v>
      </c>
      <c r="CE190" s="15">
        <v>2</v>
      </c>
      <c r="CF190" s="42">
        <f t="shared" si="184"/>
        <v>3059685000</v>
      </c>
      <c r="CG190" s="187">
        <f t="shared" si="184"/>
        <v>3248400000</v>
      </c>
      <c r="CH190" s="43">
        <f t="shared" si="178"/>
        <v>45895275</v>
      </c>
      <c r="CI190" s="43">
        <f t="shared" si="179"/>
        <v>32484000</v>
      </c>
      <c r="CJ190" s="240">
        <f t="shared" si="180"/>
        <v>72162375</v>
      </c>
      <c r="CK190" s="273">
        <f t="shared" si="181"/>
        <v>63844333.333333336</v>
      </c>
    </row>
    <row r="191" spans="1:89">
      <c r="A191" s="3">
        <f t="shared" si="182"/>
        <v>152</v>
      </c>
      <c r="B191" s="522">
        <v>8</v>
      </c>
      <c r="C191" s="250" t="s">
        <v>169</v>
      </c>
      <c r="D191" s="285">
        <v>17</v>
      </c>
      <c r="E191" s="252"/>
      <c r="F191" s="40" t="s">
        <v>67</v>
      </c>
      <c r="G191" s="253">
        <f t="shared" si="157"/>
        <v>85</v>
      </c>
      <c r="H191" s="253">
        <f t="shared" si="158"/>
        <v>74</v>
      </c>
      <c r="I191" s="254">
        <f t="shared" si="159"/>
        <v>26966806</v>
      </c>
      <c r="J191" s="254">
        <f t="shared" si="160"/>
        <v>1</v>
      </c>
      <c r="K191" s="255">
        <f t="shared" si="161"/>
        <v>1.06</v>
      </c>
      <c r="L191" s="256">
        <f t="shared" si="193"/>
        <v>1.02</v>
      </c>
      <c r="M191" s="257">
        <f t="shared" si="163"/>
        <v>24364489.972377934</v>
      </c>
      <c r="N191" s="257">
        <f t="shared" si="164"/>
        <v>27462673.064623922</v>
      </c>
      <c r="O191" s="257">
        <f t="shared" si="165"/>
        <v>29156510.647200003</v>
      </c>
      <c r="P191" s="257">
        <f t="shared" si="166"/>
        <v>30954820.425523225</v>
      </c>
      <c r="Q191" s="258">
        <f t="shared" si="167"/>
        <v>29156510.647200003</v>
      </c>
      <c r="R191" s="257">
        <f t="shared" si="167"/>
        <v>30954820.425523225</v>
      </c>
      <c r="S191" s="257">
        <f t="shared" si="168"/>
        <v>32864046.016027961</v>
      </c>
      <c r="T191" s="257"/>
      <c r="U191" s="257">
        <f t="shared" si="169"/>
        <v>1802972257.9559672</v>
      </c>
      <c r="V191" s="257">
        <f t="shared" si="170"/>
        <v>2032237806.7821703</v>
      </c>
      <c r="W191" s="257">
        <f t="shared" si="171"/>
        <v>2157581787.8928003</v>
      </c>
      <c r="X191" s="258">
        <f t="shared" si="172"/>
        <v>2290656711.4887185</v>
      </c>
      <c r="Y191" s="258">
        <f t="shared" si="173"/>
        <v>2157581787.8928003</v>
      </c>
      <c r="Z191" s="257">
        <f t="shared" si="174"/>
        <v>2290656711.4887185</v>
      </c>
      <c r="AA191" s="257">
        <f t="shared" si="183"/>
        <v>2431939405.186069</v>
      </c>
      <c r="AB191" s="257"/>
      <c r="AC191" s="32" t="str">
        <f t="shared" si="175"/>
        <v>BERTAHAP</v>
      </c>
      <c r="AD191" s="259">
        <f t="shared" si="176"/>
        <v>0</v>
      </c>
      <c r="AE191" s="260">
        <v>2</v>
      </c>
      <c r="AF191" s="261"/>
      <c r="AG191" s="257" t="e">
        <f>IF(AF191&gt;#REF!,"LB","KR")</f>
        <v>#REF!</v>
      </c>
      <c r="AH191" s="261">
        <f t="shared" si="194"/>
        <v>1983270000</v>
      </c>
      <c r="AI191" s="261">
        <f t="shared" si="194"/>
        <v>2235462000</v>
      </c>
      <c r="AJ191" s="261">
        <f t="shared" si="194"/>
        <v>2373340000</v>
      </c>
      <c r="AK191" s="262">
        <f t="shared" si="192"/>
        <v>2519723000</v>
      </c>
      <c r="AL191" s="262">
        <f t="shared" si="192"/>
        <v>2373340000</v>
      </c>
      <c r="AM191" s="261">
        <f t="shared" si="192"/>
        <v>2519723000</v>
      </c>
      <c r="AN191" s="261">
        <f t="shared" si="134"/>
        <v>2675134000</v>
      </c>
      <c r="AO191" s="15"/>
      <c r="AP191" s="15"/>
      <c r="AQ191" s="264">
        <f t="shared" si="177"/>
        <v>-1248563.1177999973</v>
      </c>
      <c r="AR191" s="265"/>
      <c r="AS191" s="266"/>
      <c r="AT191" s="266"/>
      <c r="AU191" s="266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276"/>
      <c r="BT191" s="269"/>
      <c r="BU191" s="269" t="str">
        <f>F263</f>
        <v>2BR-15</v>
      </c>
      <c r="BV191" s="270">
        <f>D263</f>
        <v>15</v>
      </c>
      <c r="BW191" s="271">
        <f>G263</f>
        <v>101</v>
      </c>
      <c r="BX191" s="271">
        <f>H263</f>
        <v>90</v>
      </c>
      <c r="BY191" s="272">
        <f>O263</f>
        <v>29442358.790800005</v>
      </c>
      <c r="BZ191" s="272">
        <f t="shared" si="195"/>
        <v>2435733000</v>
      </c>
      <c r="CA191" s="272">
        <f t="shared" si="195"/>
        <v>2745460000</v>
      </c>
      <c r="CB191" s="272">
        <f t="shared" si="195"/>
        <v>2914794000</v>
      </c>
      <c r="CC191" s="272">
        <f t="shared" si="195"/>
        <v>3094572000</v>
      </c>
      <c r="CD191" s="272">
        <f>AN263</f>
        <v>3285439000</v>
      </c>
      <c r="CE191" s="15"/>
      <c r="CF191" s="42">
        <f t="shared" si="184"/>
        <v>2515741000</v>
      </c>
      <c r="CG191" s="187">
        <f t="shared" si="184"/>
        <v>2670907000</v>
      </c>
      <c r="CH191" s="43">
        <f t="shared" si="178"/>
        <v>37736115</v>
      </c>
      <c r="CI191" s="43">
        <f t="shared" si="179"/>
        <v>26709070</v>
      </c>
      <c r="CJ191" s="240">
        <f t="shared" si="180"/>
        <v>59333500</v>
      </c>
      <c r="CK191" s="273">
        <f t="shared" si="181"/>
        <v>52494229.166666664</v>
      </c>
    </row>
    <row r="192" spans="1:89">
      <c r="A192" s="3">
        <f t="shared" si="182"/>
        <v>153</v>
      </c>
      <c r="B192" s="522">
        <v>1</v>
      </c>
      <c r="C192" s="250" t="s">
        <v>173</v>
      </c>
      <c r="D192" s="251" t="s">
        <v>19</v>
      </c>
      <c r="E192" s="252"/>
      <c r="F192" s="40" t="s">
        <v>72</v>
      </c>
      <c r="G192" s="253">
        <f t="shared" si="157"/>
        <v>175</v>
      </c>
      <c r="H192" s="253">
        <f t="shared" si="158"/>
        <v>156</v>
      </c>
      <c r="I192" s="254">
        <f t="shared" si="159"/>
        <v>26966806</v>
      </c>
      <c r="J192" s="254">
        <f t="shared" si="160"/>
        <v>5</v>
      </c>
      <c r="K192" s="255">
        <f t="shared" si="161"/>
        <v>1.08</v>
      </c>
      <c r="L192" s="305">
        <f t="shared" ref="L192:L201" si="196">SUMIF($AN$4:$AN$22,D192,$BI$4:$BI$22)</f>
        <v>1.03</v>
      </c>
      <c r="M192" s="257">
        <f t="shared" si="163"/>
        <v>25067571.813978184</v>
      </c>
      <c r="N192" s="257">
        <f t="shared" si="164"/>
        <v>28255158.635856133</v>
      </c>
      <c r="O192" s="257">
        <f t="shared" si="165"/>
        <v>29997874.994400002</v>
      </c>
      <c r="P192" s="257">
        <f t="shared" si="166"/>
        <v>31848078.284639321</v>
      </c>
      <c r="Q192" s="258">
        <f t="shared" si="167"/>
        <v>29997874.994400002</v>
      </c>
      <c r="R192" s="257">
        <f t="shared" si="167"/>
        <v>31848078.284639321</v>
      </c>
      <c r="S192" s="257">
        <f t="shared" si="168"/>
        <v>33812398.065325104</v>
      </c>
      <c r="T192" s="257"/>
      <c r="U192" s="257">
        <f t="shared" si="169"/>
        <v>3910541202.9805965</v>
      </c>
      <c r="V192" s="257">
        <f t="shared" si="170"/>
        <v>4407804747.1935568</v>
      </c>
      <c r="W192" s="257">
        <f t="shared" si="171"/>
        <v>4679668499.1264</v>
      </c>
      <c r="X192" s="258">
        <f t="shared" si="172"/>
        <v>4968300212.4037342</v>
      </c>
      <c r="Y192" s="258">
        <f t="shared" si="173"/>
        <v>4679668499.1264</v>
      </c>
      <c r="Z192" s="257">
        <f t="shared" si="174"/>
        <v>4968300212.4037342</v>
      </c>
      <c r="AA192" s="257">
        <f t="shared" si="183"/>
        <v>5274734098.1907158</v>
      </c>
      <c r="AB192" s="257"/>
      <c r="AC192" s="32" t="str">
        <f t="shared" si="175"/>
        <v>BERTAHAP</v>
      </c>
      <c r="AD192" s="259">
        <f t="shared" si="176"/>
        <v>0</v>
      </c>
      <c r="AE192" s="260">
        <v>2</v>
      </c>
      <c r="AF192" s="261"/>
      <c r="AG192" s="257" t="e">
        <f>IF(AF192&gt;#REF!,"LB","KR")</f>
        <v>#REF!</v>
      </c>
      <c r="AH192" s="261">
        <f t="shared" si="194"/>
        <v>4301596000</v>
      </c>
      <c r="AI192" s="261">
        <f t="shared" si="194"/>
        <v>4848586000</v>
      </c>
      <c r="AJ192" s="261">
        <f t="shared" si="194"/>
        <v>5147636000</v>
      </c>
      <c r="AK192" s="262">
        <f t="shared" si="192"/>
        <v>5465131000</v>
      </c>
      <c r="AL192" s="262">
        <f t="shared" si="192"/>
        <v>5147636000</v>
      </c>
      <c r="AM192" s="261">
        <f t="shared" si="192"/>
        <v>5465131000</v>
      </c>
      <c r="AN192" s="261">
        <f t="shared" si="134"/>
        <v>5802208000</v>
      </c>
      <c r="AO192" s="15"/>
      <c r="AP192" s="15"/>
      <c r="AQ192" s="264">
        <f t="shared" si="177"/>
        <v>-407198.77059999853</v>
      </c>
      <c r="AR192" s="265"/>
      <c r="AS192" s="266"/>
      <c r="AT192" s="266"/>
      <c r="AU192" s="266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276">
        <v>46</v>
      </c>
      <c r="BT192" s="269" t="s">
        <v>174</v>
      </c>
      <c r="BU192" s="269" t="str">
        <f>F239</f>
        <v>3BR-1</v>
      </c>
      <c r="BV192" s="270" t="str">
        <f>D239</f>
        <v>01</v>
      </c>
      <c r="BW192" s="271">
        <f>G239</f>
        <v>175</v>
      </c>
      <c r="BX192" s="271">
        <f>H239</f>
        <v>156</v>
      </c>
      <c r="BY192" s="272">
        <f>O239</f>
        <v>29997874.994400002</v>
      </c>
      <c r="BZ192" s="272">
        <f>AH239</f>
        <v>4301596000</v>
      </c>
      <c r="CA192" s="272">
        <f>AI239</f>
        <v>4848586000</v>
      </c>
      <c r="CB192" s="272">
        <f>AJ239</f>
        <v>5147636000</v>
      </c>
      <c r="CC192" s="272">
        <f>AK239</f>
        <v>5465131000</v>
      </c>
      <c r="CD192" s="272">
        <f>AN239</f>
        <v>5802208000</v>
      </c>
      <c r="CE192" s="15">
        <v>2</v>
      </c>
      <c r="CF192" s="42">
        <f t="shared" si="184"/>
        <v>5456495000</v>
      </c>
      <c r="CG192" s="187">
        <f t="shared" si="184"/>
        <v>5793039000</v>
      </c>
      <c r="CH192" s="43">
        <f t="shared" si="178"/>
        <v>81847425</v>
      </c>
      <c r="CI192" s="43">
        <f t="shared" si="179"/>
        <v>57930390</v>
      </c>
      <c r="CJ192" s="240">
        <f t="shared" si="180"/>
        <v>128690900</v>
      </c>
      <c r="CK192" s="273">
        <f t="shared" si="181"/>
        <v>113856895.83333333</v>
      </c>
    </row>
    <row r="193" spans="1:89">
      <c r="A193" s="3">
        <f t="shared" si="182"/>
        <v>154</v>
      </c>
      <c r="B193" s="522">
        <v>2</v>
      </c>
      <c r="C193" s="250" t="s">
        <v>173</v>
      </c>
      <c r="D193" s="251" t="s">
        <v>29</v>
      </c>
      <c r="E193" s="252"/>
      <c r="F193" s="40" t="s">
        <v>74</v>
      </c>
      <c r="G193" s="253">
        <f t="shared" si="157"/>
        <v>85</v>
      </c>
      <c r="H193" s="253">
        <f t="shared" si="158"/>
        <v>74</v>
      </c>
      <c r="I193" s="254">
        <f t="shared" si="159"/>
        <v>26966806</v>
      </c>
      <c r="J193" s="254">
        <f t="shared" si="160"/>
        <v>1</v>
      </c>
      <c r="K193" s="255">
        <f t="shared" si="161"/>
        <v>1.06</v>
      </c>
      <c r="L193" s="305">
        <f t="shared" si="196"/>
        <v>1.03</v>
      </c>
      <c r="M193" s="257">
        <f t="shared" si="163"/>
        <v>24603357.52112674</v>
      </c>
      <c r="N193" s="257">
        <f t="shared" si="164"/>
        <v>27731914.957414355</v>
      </c>
      <c r="O193" s="257">
        <f t="shared" si="165"/>
        <v>29442358.790800005</v>
      </c>
      <c r="P193" s="257">
        <f t="shared" si="166"/>
        <v>31258299.057146005</v>
      </c>
      <c r="Q193" s="258">
        <f t="shared" si="167"/>
        <v>29442358.790800005</v>
      </c>
      <c r="R193" s="257">
        <f t="shared" si="167"/>
        <v>31258299.057146005</v>
      </c>
      <c r="S193" s="257">
        <f t="shared" si="168"/>
        <v>33186242.545596864</v>
      </c>
      <c r="T193" s="257"/>
      <c r="U193" s="257">
        <f t="shared" si="169"/>
        <v>1820648456.5633788</v>
      </c>
      <c r="V193" s="257">
        <f t="shared" si="170"/>
        <v>2052161706.8486624</v>
      </c>
      <c r="W193" s="257">
        <f t="shared" si="171"/>
        <v>2178734550.5192003</v>
      </c>
      <c r="X193" s="258">
        <f t="shared" si="172"/>
        <v>2313114130.2288046</v>
      </c>
      <c r="Y193" s="258">
        <f t="shared" si="173"/>
        <v>2178734550.5192003</v>
      </c>
      <c r="Z193" s="257">
        <f t="shared" si="174"/>
        <v>2313114130.2288046</v>
      </c>
      <c r="AA193" s="257">
        <f t="shared" si="183"/>
        <v>2455781948.3741679</v>
      </c>
      <c r="AB193" s="257"/>
      <c r="AC193" s="32" t="str">
        <f t="shared" si="175"/>
        <v>BERTAHAP</v>
      </c>
      <c r="AD193" s="259">
        <f t="shared" si="176"/>
        <v>0</v>
      </c>
      <c r="AE193" s="260">
        <v>2</v>
      </c>
      <c r="AF193" s="261"/>
      <c r="AG193" s="257" t="e">
        <f>IF(AF193&gt;#REF!,"LB","KR")</f>
        <v>#REF!</v>
      </c>
      <c r="AH193" s="261">
        <f t="shared" si="194"/>
        <v>2002714000</v>
      </c>
      <c r="AI193" s="261">
        <f t="shared" si="194"/>
        <v>2257378000</v>
      </c>
      <c r="AJ193" s="261">
        <f t="shared" si="194"/>
        <v>2396609000</v>
      </c>
      <c r="AK193" s="262">
        <f t="shared" si="192"/>
        <v>2544426000</v>
      </c>
      <c r="AL193" s="262">
        <f t="shared" si="192"/>
        <v>2396609000</v>
      </c>
      <c r="AM193" s="261">
        <f t="shared" si="192"/>
        <v>2544426000</v>
      </c>
      <c r="AN193" s="261">
        <f t="shared" si="134"/>
        <v>2701361000</v>
      </c>
      <c r="AO193" s="15"/>
      <c r="AP193" s="15"/>
      <c r="AQ193" s="264">
        <f t="shared" si="177"/>
        <v>-962714.9741999954</v>
      </c>
      <c r="AR193" s="265"/>
      <c r="AS193" s="266"/>
      <c r="AT193" s="266"/>
      <c r="AU193" s="266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276">
        <v>47</v>
      </c>
      <c r="BT193" s="269" t="s">
        <v>175</v>
      </c>
      <c r="BU193" s="269" t="str">
        <f>F267</f>
        <v>3BR-1</v>
      </c>
      <c r="BV193" s="270" t="str">
        <f>D267</f>
        <v>01</v>
      </c>
      <c r="BW193" s="271">
        <f t="shared" ref="BW193:BX195" si="197">G267</f>
        <v>175</v>
      </c>
      <c r="BX193" s="271">
        <f t="shared" si="197"/>
        <v>156</v>
      </c>
      <c r="BY193" s="272">
        <f>O267</f>
        <v>29561012.737199999</v>
      </c>
      <c r="BZ193" s="272">
        <f t="shared" ref="BZ193:CC195" si="198">AH267</f>
        <v>4238951000</v>
      </c>
      <c r="CA193" s="272">
        <f t="shared" si="198"/>
        <v>4777975000</v>
      </c>
      <c r="CB193" s="272">
        <f t="shared" si="198"/>
        <v>5072670000</v>
      </c>
      <c r="CC193" s="272">
        <f t="shared" si="198"/>
        <v>5385541000</v>
      </c>
      <c r="CD193" s="272">
        <f>AN267</f>
        <v>5717710000</v>
      </c>
      <c r="CE193" s="15">
        <v>5</v>
      </c>
      <c r="CF193" s="42">
        <f t="shared" si="184"/>
        <v>2540406000</v>
      </c>
      <c r="CG193" s="187">
        <f t="shared" si="184"/>
        <v>2697092000</v>
      </c>
      <c r="CH193" s="43">
        <f t="shared" si="178"/>
        <v>38106090</v>
      </c>
      <c r="CI193" s="43">
        <f t="shared" si="179"/>
        <v>26970920</v>
      </c>
      <c r="CJ193" s="240">
        <f t="shared" si="180"/>
        <v>59915225</v>
      </c>
      <c r="CK193" s="273">
        <f t="shared" si="181"/>
        <v>53008875</v>
      </c>
    </row>
    <row r="194" spans="1:89">
      <c r="A194" s="3">
        <f t="shared" si="182"/>
        <v>155</v>
      </c>
      <c r="B194" s="522">
        <v>3</v>
      </c>
      <c r="C194" s="250" t="s">
        <v>173</v>
      </c>
      <c r="D194" s="251" t="s">
        <v>32</v>
      </c>
      <c r="E194" s="252"/>
      <c r="F194" s="40" t="s">
        <v>56</v>
      </c>
      <c r="G194" s="253">
        <f t="shared" si="157"/>
        <v>85</v>
      </c>
      <c r="H194" s="253">
        <f t="shared" si="158"/>
        <v>74</v>
      </c>
      <c r="I194" s="254">
        <f t="shared" si="159"/>
        <v>26966806</v>
      </c>
      <c r="J194" s="254">
        <f t="shared" si="160"/>
        <v>1</v>
      </c>
      <c r="K194" s="255">
        <f t="shared" si="161"/>
        <v>1.06</v>
      </c>
      <c r="L194" s="305">
        <f t="shared" si="196"/>
        <v>1.03</v>
      </c>
      <c r="M194" s="257">
        <f t="shared" si="163"/>
        <v>24603357.52112674</v>
      </c>
      <c r="N194" s="257">
        <f t="shared" si="164"/>
        <v>27731914.957414355</v>
      </c>
      <c r="O194" s="257">
        <f t="shared" si="165"/>
        <v>29442358.790800005</v>
      </c>
      <c r="P194" s="257">
        <f t="shared" si="166"/>
        <v>31258299.057146005</v>
      </c>
      <c r="Q194" s="258">
        <f t="shared" si="167"/>
        <v>29442358.790800005</v>
      </c>
      <c r="R194" s="257">
        <f t="shared" si="167"/>
        <v>31258299.057146005</v>
      </c>
      <c r="S194" s="257">
        <f t="shared" si="168"/>
        <v>33186242.545596864</v>
      </c>
      <c r="T194" s="257"/>
      <c r="U194" s="257">
        <f t="shared" si="169"/>
        <v>1820648456.5633788</v>
      </c>
      <c r="V194" s="257">
        <f t="shared" si="170"/>
        <v>2052161706.8486624</v>
      </c>
      <c r="W194" s="257">
        <f t="shared" si="171"/>
        <v>2178734550.5192003</v>
      </c>
      <c r="X194" s="258">
        <f t="shared" si="172"/>
        <v>2313114130.2288046</v>
      </c>
      <c r="Y194" s="258">
        <f t="shared" si="173"/>
        <v>2178734550.5192003</v>
      </c>
      <c r="Z194" s="257">
        <f t="shared" si="174"/>
        <v>2313114130.2288046</v>
      </c>
      <c r="AA194" s="257">
        <f t="shared" si="183"/>
        <v>2455781948.3741679</v>
      </c>
      <c r="AB194" s="257"/>
      <c r="AC194" s="32" t="str">
        <f t="shared" si="175"/>
        <v>BERTAHAP</v>
      </c>
      <c r="AD194" s="259">
        <f t="shared" si="176"/>
        <v>0</v>
      </c>
      <c r="AE194" s="260">
        <v>2</v>
      </c>
      <c r="AF194" s="261"/>
      <c r="AG194" s="257" t="e">
        <f>IF(AF194&gt;#REF!,"LB","KR")</f>
        <v>#REF!</v>
      </c>
      <c r="AH194" s="261">
        <f t="shared" si="194"/>
        <v>2002714000</v>
      </c>
      <c r="AI194" s="261">
        <f t="shared" si="194"/>
        <v>2257378000</v>
      </c>
      <c r="AJ194" s="261">
        <f t="shared" si="194"/>
        <v>2396609000</v>
      </c>
      <c r="AK194" s="262">
        <f t="shared" si="192"/>
        <v>2544426000</v>
      </c>
      <c r="AL194" s="262">
        <f t="shared" si="192"/>
        <v>2396609000</v>
      </c>
      <c r="AM194" s="261">
        <f t="shared" si="192"/>
        <v>2544426000</v>
      </c>
      <c r="AN194" s="261">
        <f t="shared" si="134"/>
        <v>2701361000</v>
      </c>
      <c r="AO194" s="15"/>
      <c r="AP194" s="15"/>
      <c r="AQ194" s="264">
        <f t="shared" si="177"/>
        <v>-962714.9741999954</v>
      </c>
      <c r="AR194" s="265"/>
      <c r="AS194" s="266"/>
      <c r="AT194" s="266"/>
      <c r="AU194" s="266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276">
        <v>48</v>
      </c>
      <c r="BT194" s="269" t="s">
        <v>176</v>
      </c>
      <c r="BU194" s="269" t="str">
        <f>F268</f>
        <v>2BR-3</v>
      </c>
      <c r="BV194" s="270" t="str">
        <f>D268</f>
        <v>03</v>
      </c>
      <c r="BW194" s="271">
        <f t="shared" si="197"/>
        <v>85</v>
      </c>
      <c r="BX194" s="271">
        <f t="shared" si="197"/>
        <v>74</v>
      </c>
      <c r="BY194" s="272">
        <f>O268</f>
        <v>29013586.575399999</v>
      </c>
      <c r="BZ194" s="272">
        <f t="shared" si="198"/>
        <v>1973548000</v>
      </c>
      <c r="CA194" s="272">
        <f t="shared" si="198"/>
        <v>2224504000</v>
      </c>
      <c r="CB194" s="272">
        <f t="shared" si="198"/>
        <v>2361706000</v>
      </c>
      <c r="CC194" s="272">
        <f t="shared" si="198"/>
        <v>2507371000</v>
      </c>
      <c r="CD194" s="272">
        <f>AN268</f>
        <v>2662020000</v>
      </c>
      <c r="CE194" s="15">
        <v>8</v>
      </c>
      <c r="CF194" s="42">
        <f t="shared" si="184"/>
        <v>2540406000</v>
      </c>
      <c r="CG194" s="187">
        <f t="shared" si="184"/>
        <v>2697092000</v>
      </c>
      <c r="CH194" s="43">
        <f t="shared" si="178"/>
        <v>38106090</v>
      </c>
      <c r="CI194" s="43">
        <f t="shared" si="179"/>
        <v>26970920</v>
      </c>
      <c r="CJ194" s="240">
        <f t="shared" si="180"/>
        <v>59915225</v>
      </c>
      <c r="CK194" s="273">
        <f t="shared" si="181"/>
        <v>53008875</v>
      </c>
    </row>
    <row r="195" spans="1:89">
      <c r="A195" s="3">
        <f t="shared" si="182"/>
        <v>156</v>
      </c>
      <c r="B195" s="522">
        <v>4</v>
      </c>
      <c r="C195" s="250" t="s">
        <v>173</v>
      </c>
      <c r="D195" s="251" t="s">
        <v>38</v>
      </c>
      <c r="E195" s="252"/>
      <c r="F195" s="40" t="s">
        <v>58</v>
      </c>
      <c r="G195" s="253">
        <f t="shared" si="157"/>
        <v>101</v>
      </c>
      <c r="H195" s="253">
        <f t="shared" si="158"/>
        <v>90</v>
      </c>
      <c r="I195" s="254">
        <f t="shared" si="159"/>
        <v>26966806</v>
      </c>
      <c r="J195" s="254">
        <f t="shared" si="160"/>
        <v>1</v>
      </c>
      <c r="K195" s="255">
        <f t="shared" si="161"/>
        <v>1.06</v>
      </c>
      <c r="L195" s="305">
        <f t="shared" si="196"/>
        <v>1.03</v>
      </c>
      <c r="M195" s="257">
        <f t="shared" si="163"/>
        <v>24603357.52112674</v>
      </c>
      <c r="N195" s="257">
        <f t="shared" si="164"/>
        <v>27731914.957414355</v>
      </c>
      <c r="O195" s="257">
        <f t="shared" si="165"/>
        <v>29442358.790800005</v>
      </c>
      <c r="P195" s="257">
        <f t="shared" si="166"/>
        <v>31258299.057146005</v>
      </c>
      <c r="Q195" s="258">
        <f t="shared" si="167"/>
        <v>29442358.790800005</v>
      </c>
      <c r="R195" s="257">
        <f t="shared" si="167"/>
        <v>31258299.057146005</v>
      </c>
      <c r="S195" s="257">
        <f t="shared" si="168"/>
        <v>33186242.545596864</v>
      </c>
      <c r="T195" s="257"/>
      <c r="U195" s="257">
        <f t="shared" si="169"/>
        <v>2214302176.9014068</v>
      </c>
      <c r="V195" s="257">
        <f t="shared" si="170"/>
        <v>2495872346.1672921</v>
      </c>
      <c r="W195" s="257">
        <f t="shared" si="171"/>
        <v>2649812291.1720004</v>
      </c>
      <c r="X195" s="258">
        <f t="shared" si="172"/>
        <v>2813246915.1431403</v>
      </c>
      <c r="Y195" s="258">
        <f t="shared" si="173"/>
        <v>2649812291.1720004</v>
      </c>
      <c r="Z195" s="257">
        <f t="shared" si="174"/>
        <v>2813246915.1431403</v>
      </c>
      <c r="AA195" s="257">
        <f t="shared" si="183"/>
        <v>2986761829.1037178</v>
      </c>
      <c r="AB195" s="257"/>
      <c r="AC195" s="32" t="str">
        <f t="shared" si="175"/>
        <v>BERTAHAP</v>
      </c>
      <c r="AD195" s="259">
        <f t="shared" si="176"/>
        <v>0</v>
      </c>
      <c r="AE195" s="260">
        <v>2</v>
      </c>
      <c r="AF195" s="261"/>
      <c r="AG195" s="257" t="e">
        <f>IF(AF195&gt;#REF!,"LB","KR")</f>
        <v>#REF!</v>
      </c>
      <c r="AH195" s="261">
        <f t="shared" si="194"/>
        <v>2435733000</v>
      </c>
      <c r="AI195" s="261">
        <f t="shared" si="194"/>
        <v>2745460000</v>
      </c>
      <c r="AJ195" s="261">
        <f t="shared" si="194"/>
        <v>2914794000</v>
      </c>
      <c r="AK195" s="262">
        <f t="shared" si="192"/>
        <v>3094572000</v>
      </c>
      <c r="AL195" s="262">
        <f t="shared" si="192"/>
        <v>2914794000</v>
      </c>
      <c r="AM195" s="261">
        <f t="shared" si="192"/>
        <v>3094572000</v>
      </c>
      <c r="AN195" s="261">
        <f t="shared" si="134"/>
        <v>3285439000</v>
      </c>
      <c r="AO195" s="15"/>
      <c r="AP195" s="15"/>
      <c r="AQ195" s="264">
        <f t="shared" si="177"/>
        <v>-962714.9741999954</v>
      </c>
      <c r="AR195" s="265"/>
      <c r="AS195" s="266"/>
      <c r="AT195" s="266"/>
      <c r="AU195" s="266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276"/>
      <c r="BT195" s="269"/>
      <c r="BU195" s="269" t="str">
        <f>F269</f>
        <v>2BR-5</v>
      </c>
      <c r="BV195" s="270" t="str">
        <f>D269</f>
        <v>05</v>
      </c>
      <c r="BW195" s="271">
        <f t="shared" si="197"/>
        <v>85</v>
      </c>
      <c r="BX195" s="271">
        <f t="shared" si="197"/>
        <v>74</v>
      </c>
      <c r="BY195" s="272">
        <f>O269</f>
        <v>29013586.575399999</v>
      </c>
      <c r="BZ195" s="272">
        <f t="shared" si="198"/>
        <v>1973548000</v>
      </c>
      <c r="CA195" s="272">
        <f t="shared" si="198"/>
        <v>2224504000</v>
      </c>
      <c r="CB195" s="272">
        <f t="shared" si="198"/>
        <v>2361706000</v>
      </c>
      <c r="CC195" s="272">
        <f t="shared" si="198"/>
        <v>2507371000</v>
      </c>
      <c r="CD195" s="272">
        <f>AN269</f>
        <v>2662020000</v>
      </c>
      <c r="CE195" s="15"/>
      <c r="CF195" s="42">
        <f t="shared" si="184"/>
        <v>3089682000</v>
      </c>
      <c r="CG195" s="187">
        <f t="shared" si="184"/>
        <v>3280247000</v>
      </c>
      <c r="CH195" s="43">
        <f t="shared" si="178"/>
        <v>46345230</v>
      </c>
      <c r="CI195" s="43">
        <f t="shared" si="179"/>
        <v>32802470</v>
      </c>
      <c r="CJ195" s="240">
        <f t="shared" si="180"/>
        <v>72869850</v>
      </c>
      <c r="CK195" s="273">
        <f t="shared" si="181"/>
        <v>64470250</v>
      </c>
    </row>
    <row r="196" spans="1:89">
      <c r="A196" s="3">
        <f t="shared" si="182"/>
        <v>157</v>
      </c>
      <c r="B196" s="522">
        <v>5</v>
      </c>
      <c r="C196" s="250" t="s">
        <v>173</v>
      </c>
      <c r="D196" s="251" t="s">
        <v>44</v>
      </c>
      <c r="E196" s="252"/>
      <c r="F196" s="40" t="s">
        <v>60</v>
      </c>
      <c r="G196" s="253">
        <f t="shared" si="157"/>
        <v>101</v>
      </c>
      <c r="H196" s="253">
        <f t="shared" si="158"/>
        <v>90</v>
      </c>
      <c r="I196" s="254">
        <f t="shared" si="159"/>
        <v>26966806</v>
      </c>
      <c r="J196" s="254">
        <f t="shared" si="160"/>
        <v>1</v>
      </c>
      <c r="K196" s="255">
        <f t="shared" si="161"/>
        <v>1.06</v>
      </c>
      <c r="L196" s="305">
        <f t="shared" si="196"/>
        <v>1.03</v>
      </c>
      <c r="M196" s="257">
        <f t="shared" si="163"/>
        <v>24603357.52112674</v>
      </c>
      <c r="N196" s="257">
        <f t="shared" si="164"/>
        <v>27731914.957414355</v>
      </c>
      <c r="O196" s="257">
        <f t="shared" si="165"/>
        <v>29442358.790800005</v>
      </c>
      <c r="P196" s="257">
        <f t="shared" si="166"/>
        <v>31258299.057146005</v>
      </c>
      <c r="Q196" s="258">
        <f t="shared" si="167"/>
        <v>29442358.790800005</v>
      </c>
      <c r="R196" s="257">
        <f t="shared" si="167"/>
        <v>31258299.057146005</v>
      </c>
      <c r="S196" s="257">
        <f t="shared" si="168"/>
        <v>33186242.545596864</v>
      </c>
      <c r="T196" s="257"/>
      <c r="U196" s="257">
        <f t="shared" si="169"/>
        <v>2214302176.9014068</v>
      </c>
      <c r="V196" s="257">
        <f t="shared" si="170"/>
        <v>2495872346.1672921</v>
      </c>
      <c r="W196" s="257">
        <f t="shared" si="171"/>
        <v>2649812291.1720004</v>
      </c>
      <c r="X196" s="258">
        <f t="shared" si="172"/>
        <v>2813246915.1431403</v>
      </c>
      <c r="Y196" s="258">
        <f t="shared" si="173"/>
        <v>2649812291.1720004</v>
      </c>
      <c r="Z196" s="257">
        <f t="shared" si="174"/>
        <v>2813246915.1431403</v>
      </c>
      <c r="AA196" s="257">
        <f t="shared" si="183"/>
        <v>2986761829.1037178</v>
      </c>
      <c r="AB196" s="257"/>
      <c r="AC196" s="32" t="str">
        <f t="shared" si="175"/>
        <v>BERTAHAP</v>
      </c>
      <c r="AD196" s="259">
        <f t="shared" si="176"/>
        <v>0</v>
      </c>
      <c r="AE196" s="260">
        <v>2</v>
      </c>
      <c r="AF196" s="261"/>
      <c r="AG196" s="257" t="e">
        <f>IF(AF196&gt;#REF!,"LB","KR")</f>
        <v>#REF!</v>
      </c>
      <c r="AH196" s="261">
        <f t="shared" si="194"/>
        <v>2435733000</v>
      </c>
      <c r="AI196" s="261">
        <f t="shared" si="194"/>
        <v>2745460000</v>
      </c>
      <c r="AJ196" s="261">
        <f t="shared" si="194"/>
        <v>2914794000</v>
      </c>
      <c r="AK196" s="262">
        <f t="shared" si="192"/>
        <v>3094572000</v>
      </c>
      <c r="AL196" s="262">
        <f t="shared" si="192"/>
        <v>2914794000</v>
      </c>
      <c r="AM196" s="261">
        <f t="shared" si="192"/>
        <v>3094572000</v>
      </c>
      <c r="AN196" s="261">
        <f t="shared" si="134"/>
        <v>3285439000</v>
      </c>
      <c r="AO196" s="15"/>
      <c r="AP196" s="15"/>
      <c r="AQ196" s="264">
        <f t="shared" si="177"/>
        <v>-962714.9741999954</v>
      </c>
      <c r="AR196" s="265"/>
      <c r="AS196" s="266"/>
      <c r="AT196" s="266"/>
      <c r="AU196" s="266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276"/>
      <c r="BT196" s="269"/>
      <c r="BU196" s="269" t="str">
        <f>F272</f>
        <v>2BR-17</v>
      </c>
      <c r="BV196" s="270">
        <f>D272</f>
        <v>17</v>
      </c>
      <c r="BW196" s="271">
        <f>G272</f>
        <v>85</v>
      </c>
      <c r="BX196" s="271">
        <f>H272</f>
        <v>74</v>
      </c>
      <c r="BY196" s="272">
        <f>O272</f>
        <v>29013586.575399999</v>
      </c>
      <c r="BZ196" s="272">
        <f t="shared" ref="BZ196:CC197" si="199">AH272</f>
        <v>1973548000</v>
      </c>
      <c r="CA196" s="272">
        <f t="shared" si="199"/>
        <v>2224504000</v>
      </c>
      <c r="CB196" s="272">
        <f t="shared" si="199"/>
        <v>2361706000</v>
      </c>
      <c r="CC196" s="272">
        <f t="shared" si="199"/>
        <v>2507371000</v>
      </c>
      <c r="CD196" s="272">
        <f>AN272</f>
        <v>2662020000</v>
      </c>
      <c r="CE196" s="15"/>
      <c r="CF196" s="42">
        <f t="shared" si="184"/>
        <v>3089682000</v>
      </c>
      <c r="CG196" s="187">
        <f t="shared" si="184"/>
        <v>3280247000</v>
      </c>
      <c r="CH196" s="43">
        <f t="shared" si="178"/>
        <v>46345230</v>
      </c>
      <c r="CI196" s="43">
        <f t="shared" si="179"/>
        <v>32802470</v>
      </c>
      <c r="CJ196" s="240">
        <f t="shared" si="180"/>
        <v>72869850</v>
      </c>
      <c r="CK196" s="273">
        <f t="shared" si="181"/>
        <v>64470250</v>
      </c>
    </row>
    <row r="197" spans="1:89">
      <c r="A197" s="3">
        <f t="shared" si="182"/>
        <v>158</v>
      </c>
      <c r="B197" s="522">
        <v>6</v>
      </c>
      <c r="C197" s="250" t="s">
        <v>173</v>
      </c>
      <c r="D197" s="285">
        <v>11</v>
      </c>
      <c r="E197" s="252"/>
      <c r="F197" s="40" t="s">
        <v>62</v>
      </c>
      <c r="G197" s="253">
        <f t="shared" si="157"/>
        <v>101</v>
      </c>
      <c r="H197" s="253">
        <f t="shared" si="158"/>
        <v>90</v>
      </c>
      <c r="I197" s="254">
        <f t="shared" si="159"/>
        <v>26966806</v>
      </c>
      <c r="J197" s="254">
        <f t="shared" si="160"/>
        <v>1</v>
      </c>
      <c r="K197" s="255">
        <f t="shared" si="161"/>
        <v>1.06</v>
      </c>
      <c r="L197" s="305">
        <f t="shared" si="196"/>
        <v>1.03</v>
      </c>
      <c r="M197" s="257">
        <f t="shared" si="163"/>
        <v>24603357.52112674</v>
      </c>
      <c r="N197" s="257">
        <f t="shared" si="164"/>
        <v>27731914.957414355</v>
      </c>
      <c r="O197" s="257">
        <f t="shared" si="165"/>
        <v>29442358.790800005</v>
      </c>
      <c r="P197" s="257">
        <f t="shared" si="166"/>
        <v>31258299.057146005</v>
      </c>
      <c r="Q197" s="258">
        <f t="shared" si="167"/>
        <v>29442358.790800005</v>
      </c>
      <c r="R197" s="257">
        <f t="shared" si="167"/>
        <v>31258299.057146005</v>
      </c>
      <c r="S197" s="257">
        <f t="shared" si="168"/>
        <v>33186242.545596864</v>
      </c>
      <c r="T197" s="257"/>
      <c r="U197" s="257">
        <f t="shared" si="169"/>
        <v>2214302176.9014068</v>
      </c>
      <c r="V197" s="257">
        <f t="shared" si="170"/>
        <v>2495872346.1672921</v>
      </c>
      <c r="W197" s="257">
        <f t="shared" si="171"/>
        <v>2649812291.1720004</v>
      </c>
      <c r="X197" s="258">
        <f t="shared" si="172"/>
        <v>2813246915.1431403</v>
      </c>
      <c r="Y197" s="258">
        <f t="shared" si="173"/>
        <v>2649812291.1720004</v>
      </c>
      <c r="Z197" s="257">
        <f t="shared" si="174"/>
        <v>2813246915.1431403</v>
      </c>
      <c r="AA197" s="257">
        <f t="shared" si="183"/>
        <v>2986761829.1037178</v>
      </c>
      <c r="AB197" s="257"/>
      <c r="AC197" s="32" t="str">
        <f t="shared" si="175"/>
        <v>BERTAHAP</v>
      </c>
      <c r="AD197" s="259">
        <f t="shared" si="176"/>
        <v>0</v>
      </c>
      <c r="AE197" s="260">
        <v>2</v>
      </c>
      <c r="AF197" s="261"/>
      <c r="AG197" s="257" t="e">
        <f>IF(AF197&gt;#REF!,"LB","KR")</f>
        <v>#REF!</v>
      </c>
      <c r="AH197" s="261">
        <f t="shared" si="194"/>
        <v>2435733000</v>
      </c>
      <c r="AI197" s="261">
        <f t="shared" si="194"/>
        <v>2745460000</v>
      </c>
      <c r="AJ197" s="261">
        <f t="shared" si="194"/>
        <v>2914794000</v>
      </c>
      <c r="AK197" s="262">
        <f t="shared" si="192"/>
        <v>3094572000</v>
      </c>
      <c r="AL197" s="262">
        <f t="shared" si="192"/>
        <v>2914794000</v>
      </c>
      <c r="AM197" s="261">
        <f t="shared" si="192"/>
        <v>3094572000</v>
      </c>
      <c r="AN197" s="261">
        <f t="shared" si="134"/>
        <v>3285439000</v>
      </c>
      <c r="AO197" s="15"/>
      <c r="AP197" s="15"/>
      <c r="AQ197" s="264">
        <f t="shared" si="177"/>
        <v>-962714.9741999954</v>
      </c>
      <c r="AR197" s="265"/>
      <c r="AS197" s="266"/>
      <c r="AT197" s="266"/>
      <c r="AU197" s="266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276"/>
      <c r="BT197" s="269"/>
      <c r="BU197" s="269" t="str">
        <f>F273</f>
        <v>3BR-19</v>
      </c>
      <c r="BV197" s="270">
        <f>D273</f>
        <v>19</v>
      </c>
      <c r="BW197" s="271">
        <f>G273</f>
        <v>138</v>
      </c>
      <c r="BX197" s="271">
        <f>H273</f>
        <v>120</v>
      </c>
      <c r="BY197" s="272">
        <f>O273</f>
        <v>29013586.575399999</v>
      </c>
      <c r="BZ197" s="272">
        <f t="shared" si="199"/>
        <v>3200348000</v>
      </c>
      <c r="CA197" s="272">
        <f t="shared" si="199"/>
        <v>3607303000</v>
      </c>
      <c r="CB197" s="272">
        <f t="shared" si="199"/>
        <v>3829794000</v>
      </c>
      <c r="CC197" s="272">
        <f t="shared" si="199"/>
        <v>4066007000</v>
      </c>
      <c r="CD197" s="272">
        <f>AN273</f>
        <v>4316790000</v>
      </c>
      <c r="CE197" s="15"/>
      <c r="CF197" s="42">
        <f t="shared" si="184"/>
        <v>3089682000</v>
      </c>
      <c r="CG197" s="187">
        <f t="shared" si="184"/>
        <v>3280247000</v>
      </c>
      <c r="CH197" s="43">
        <f t="shared" si="178"/>
        <v>46345230</v>
      </c>
      <c r="CI197" s="43">
        <f t="shared" si="179"/>
        <v>32802470</v>
      </c>
      <c r="CJ197" s="240">
        <f t="shared" si="180"/>
        <v>72869850</v>
      </c>
      <c r="CK197" s="273">
        <f t="shared" si="181"/>
        <v>64470250</v>
      </c>
    </row>
    <row r="198" spans="1:89">
      <c r="A198" s="3">
        <f t="shared" si="182"/>
        <v>159</v>
      </c>
      <c r="B198" s="522">
        <v>7</v>
      </c>
      <c r="C198" s="250" t="s">
        <v>173</v>
      </c>
      <c r="D198" s="285">
        <v>15</v>
      </c>
      <c r="E198" s="252"/>
      <c r="F198" s="40" t="s">
        <v>64</v>
      </c>
      <c r="G198" s="253">
        <f t="shared" si="157"/>
        <v>101</v>
      </c>
      <c r="H198" s="253">
        <f t="shared" si="158"/>
        <v>90</v>
      </c>
      <c r="I198" s="254">
        <f t="shared" si="159"/>
        <v>26966806</v>
      </c>
      <c r="J198" s="254">
        <f t="shared" si="160"/>
        <v>1</v>
      </c>
      <c r="K198" s="255">
        <f t="shared" si="161"/>
        <v>1.06</v>
      </c>
      <c r="L198" s="305">
        <f t="shared" si="196"/>
        <v>1.03</v>
      </c>
      <c r="M198" s="257">
        <f t="shared" si="163"/>
        <v>24603357.52112674</v>
      </c>
      <c r="N198" s="257">
        <f t="shared" si="164"/>
        <v>27731914.957414355</v>
      </c>
      <c r="O198" s="257">
        <f t="shared" si="165"/>
        <v>29442358.790800005</v>
      </c>
      <c r="P198" s="257">
        <f t="shared" si="166"/>
        <v>31258299.057146005</v>
      </c>
      <c r="Q198" s="258">
        <f t="shared" si="167"/>
        <v>29442358.790800005</v>
      </c>
      <c r="R198" s="257">
        <f t="shared" si="167"/>
        <v>31258299.057146005</v>
      </c>
      <c r="S198" s="257">
        <f t="shared" si="168"/>
        <v>33186242.545596864</v>
      </c>
      <c r="T198" s="257"/>
      <c r="U198" s="257">
        <f t="shared" si="169"/>
        <v>2214302176.9014068</v>
      </c>
      <c r="V198" s="257">
        <f t="shared" si="170"/>
        <v>2495872346.1672921</v>
      </c>
      <c r="W198" s="257">
        <f t="shared" si="171"/>
        <v>2649812291.1720004</v>
      </c>
      <c r="X198" s="258">
        <f t="shared" si="172"/>
        <v>2813246915.1431403</v>
      </c>
      <c r="Y198" s="258">
        <f t="shared" si="173"/>
        <v>2649812291.1720004</v>
      </c>
      <c r="Z198" s="257">
        <f t="shared" si="174"/>
        <v>2813246915.1431403</v>
      </c>
      <c r="AA198" s="257">
        <f t="shared" si="183"/>
        <v>2986761829.1037178</v>
      </c>
      <c r="AB198" s="257"/>
      <c r="AC198" s="32" t="str">
        <f t="shared" si="175"/>
        <v>BERTAHAP</v>
      </c>
      <c r="AD198" s="259">
        <f t="shared" si="176"/>
        <v>0</v>
      </c>
      <c r="AE198" s="260">
        <v>2</v>
      </c>
      <c r="AF198" s="261"/>
      <c r="AG198" s="257" t="e">
        <f>IF(AF198&gt;#REF!,"LB","KR")</f>
        <v>#REF!</v>
      </c>
      <c r="AH198" s="261">
        <f t="shared" si="194"/>
        <v>2435733000</v>
      </c>
      <c r="AI198" s="261">
        <f t="shared" si="194"/>
        <v>2745460000</v>
      </c>
      <c r="AJ198" s="261">
        <f t="shared" si="194"/>
        <v>2914794000</v>
      </c>
      <c r="AK198" s="262">
        <f t="shared" si="192"/>
        <v>3094572000</v>
      </c>
      <c r="AL198" s="262">
        <f t="shared" si="192"/>
        <v>2914794000</v>
      </c>
      <c r="AM198" s="261">
        <f t="shared" si="192"/>
        <v>3094572000</v>
      </c>
      <c r="AN198" s="261">
        <f t="shared" si="134"/>
        <v>3285439000</v>
      </c>
      <c r="AO198" s="15"/>
      <c r="AP198" s="15"/>
      <c r="AQ198" s="264">
        <f t="shared" si="177"/>
        <v>-962714.9741999954</v>
      </c>
      <c r="AR198" s="265"/>
      <c r="AS198" s="266"/>
      <c r="AT198" s="266"/>
      <c r="AU198" s="266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276">
        <v>49</v>
      </c>
      <c r="BT198" s="269" t="s">
        <v>177</v>
      </c>
      <c r="BU198" s="269" t="str">
        <f t="shared" ref="BU198:BU205" si="200">F284</f>
        <v>2BR-3</v>
      </c>
      <c r="BV198" s="270" t="str">
        <f t="shared" ref="BV198:BV205" si="201">D284</f>
        <v>03</v>
      </c>
      <c r="BW198" s="271">
        <f t="shared" ref="BW198:BX205" si="202">G284</f>
        <v>85</v>
      </c>
      <c r="BX198" s="271">
        <f t="shared" si="202"/>
        <v>74</v>
      </c>
      <c r="BY198" s="272">
        <f t="shared" ref="BY198:BY205" si="203">O284</f>
        <v>29013586.575399999</v>
      </c>
      <c r="BZ198" s="272">
        <f t="shared" ref="BZ198:CC205" si="204">AH284</f>
        <v>1973548000</v>
      </c>
      <c r="CA198" s="272">
        <f t="shared" si="204"/>
        <v>2224504000</v>
      </c>
      <c r="CB198" s="272">
        <f t="shared" si="204"/>
        <v>2361706000</v>
      </c>
      <c r="CC198" s="272">
        <f t="shared" si="204"/>
        <v>2507371000</v>
      </c>
      <c r="CD198" s="272">
        <f t="shared" ref="CD198:CD205" si="205">AN284</f>
        <v>2662020000</v>
      </c>
      <c r="CE198" s="15">
        <v>24</v>
      </c>
      <c r="CF198" s="42">
        <f t="shared" si="184"/>
        <v>3089682000</v>
      </c>
      <c r="CG198" s="187">
        <f t="shared" si="184"/>
        <v>3280247000</v>
      </c>
      <c r="CH198" s="43">
        <f t="shared" si="178"/>
        <v>46345230</v>
      </c>
      <c r="CI198" s="43">
        <f t="shared" si="179"/>
        <v>32802470</v>
      </c>
      <c r="CJ198" s="240">
        <f t="shared" si="180"/>
        <v>72869850</v>
      </c>
      <c r="CK198" s="273">
        <f t="shared" si="181"/>
        <v>64470250</v>
      </c>
    </row>
    <row r="199" spans="1:89">
      <c r="A199" s="3">
        <f t="shared" si="182"/>
        <v>160</v>
      </c>
      <c r="B199" s="522">
        <v>8</v>
      </c>
      <c r="C199" s="250" t="s">
        <v>173</v>
      </c>
      <c r="D199" s="285">
        <v>17</v>
      </c>
      <c r="E199" s="252"/>
      <c r="F199" s="40" t="s">
        <v>67</v>
      </c>
      <c r="G199" s="253">
        <f t="shared" si="157"/>
        <v>85</v>
      </c>
      <c r="H199" s="253">
        <f t="shared" si="158"/>
        <v>74</v>
      </c>
      <c r="I199" s="254">
        <f t="shared" si="159"/>
        <v>26966806</v>
      </c>
      <c r="J199" s="254">
        <f t="shared" si="160"/>
        <v>1</v>
      </c>
      <c r="K199" s="255">
        <f t="shared" si="161"/>
        <v>1.06</v>
      </c>
      <c r="L199" s="305">
        <f t="shared" si="196"/>
        <v>1.03</v>
      </c>
      <c r="M199" s="257">
        <f t="shared" si="163"/>
        <v>24603357.52112674</v>
      </c>
      <c r="N199" s="257">
        <f t="shared" si="164"/>
        <v>27731914.957414355</v>
      </c>
      <c r="O199" s="257">
        <f t="shared" si="165"/>
        <v>29442358.790800005</v>
      </c>
      <c r="P199" s="257">
        <f t="shared" si="166"/>
        <v>31258299.057146005</v>
      </c>
      <c r="Q199" s="258">
        <f t="shared" si="167"/>
        <v>29442358.790800005</v>
      </c>
      <c r="R199" s="257">
        <f t="shared" si="167"/>
        <v>31258299.057146005</v>
      </c>
      <c r="S199" s="257">
        <f t="shared" si="168"/>
        <v>33186242.545596864</v>
      </c>
      <c r="T199" s="257"/>
      <c r="U199" s="257">
        <f t="shared" si="169"/>
        <v>1820648456.5633788</v>
      </c>
      <c r="V199" s="257">
        <f t="shared" si="170"/>
        <v>2052161706.8486624</v>
      </c>
      <c r="W199" s="257">
        <f t="shared" si="171"/>
        <v>2178734550.5192003</v>
      </c>
      <c r="X199" s="258">
        <f t="shared" si="172"/>
        <v>2313114130.2288046</v>
      </c>
      <c r="Y199" s="258">
        <f t="shared" si="173"/>
        <v>2178734550.5192003</v>
      </c>
      <c r="Z199" s="257">
        <f t="shared" si="174"/>
        <v>2313114130.2288046</v>
      </c>
      <c r="AA199" s="257">
        <f t="shared" si="183"/>
        <v>2455781948.3741679</v>
      </c>
      <c r="AB199" s="257"/>
      <c r="AC199" s="32" t="str">
        <f t="shared" si="175"/>
        <v>BERTAHAP</v>
      </c>
      <c r="AD199" s="259">
        <f t="shared" si="176"/>
        <v>0</v>
      </c>
      <c r="AE199" s="260">
        <v>2</v>
      </c>
      <c r="AF199" s="261"/>
      <c r="AG199" s="257" t="e">
        <f>IF(AF199&gt;#REF!,"LB","KR")</f>
        <v>#REF!</v>
      </c>
      <c r="AH199" s="261">
        <f t="shared" si="194"/>
        <v>2002714000</v>
      </c>
      <c r="AI199" s="261">
        <f t="shared" si="194"/>
        <v>2257378000</v>
      </c>
      <c r="AJ199" s="261">
        <f t="shared" si="194"/>
        <v>2396609000</v>
      </c>
      <c r="AK199" s="262">
        <f t="shared" si="192"/>
        <v>2544426000</v>
      </c>
      <c r="AL199" s="262">
        <f t="shared" si="192"/>
        <v>2396609000</v>
      </c>
      <c r="AM199" s="261">
        <f t="shared" si="192"/>
        <v>2544426000</v>
      </c>
      <c r="AN199" s="261">
        <f t="shared" si="134"/>
        <v>2701361000</v>
      </c>
      <c r="AO199" s="15"/>
      <c r="AP199" s="15"/>
      <c r="AQ199" s="264">
        <f t="shared" si="177"/>
        <v>-962714.9741999954</v>
      </c>
      <c r="AR199" s="265"/>
      <c r="AS199" s="266"/>
      <c r="AT199" s="266"/>
      <c r="AU199" s="266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276"/>
      <c r="BT199" s="269"/>
      <c r="BU199" s="269" t="str">
        <f t="shared" si="200"/>
        <v>2BR-5</v>
      </c>
      <c r="BV199" s="270" t="str">
        <f t="shared" si="201"/>
        <v>05</v>
      </c>
      <c r="BW199" s="271">
        <f t="shared" si="202"/>
        <v>85</v>
      </c>
      <c r="BX199" s="271">
        <f t="shared" si="202"/>
        <v>74</v>
      </c>
      <c r="BY199" s="272">
        <f t="shared" si="203"/>
        <v>29013586.575399999</v>
      </c>
      <c r="BZ199" s="272">
        <f t="shared" si="204"/>
        <v>1973548000</v>
      </c>
      <c r="CA199" s="272">
        <f t="shared" si="204"/>
        <v>2224504000</v>
      </c>
      <c r="CB199" s="272">
        <f t="shared" si="204"/>
        <v>2361706000</v>
      </c>
      <c r="CC199" s="272">
        <f t="shared" si="204"/>
        <v>2507371000</v>
      </c>
      <c r="CD199" s="272">
        <f t="shared" si="205"/>
        <v>2662020000</v>
      </c>
      <c r="CE199" s="15"/>
      <c r="CF199" s="42">
        <f t="shared" si="184"/>
        <v>2540406000</v>
      </c>
      <c r="CG199" s="187">
        <f t="shared" si="184"/>
        <v>2697092000</v>
      </c>
      <c r="CH199" s="43">
        <f t="shared" si="178"/>
        <v>38106090</v>
      </c>
      <c r="CI199" s="43">
        <f t="shared" si="179"/>
        <v>26970920</v>
      </c>
      <c r="CJ199" s="240">
        <f t="shared" si="180"/>
        <v>59915225</v>
      </c>
      <c r="CK199" s="273">
        <f t="shared" si="181"/>
        <v>53008875</v>
      </c>
    </row>
    <row r="200" spans="1:89">
      <c r="A200" s="3">
        <f t="shared" si="182"/>
        <v>161</v>
      </c>
      <c r="B200" s="522">
        <v>9</v>
      </c>
      <c r="C200" s="250" t="s">
        <v>173</v>
      </c>
      <c r="D200" s="285">
        <v>19</v>
      </c>
      <c r="E200" s="252"/>
      <c r="F200" s="40" t="s">
        <v>78</v>
      </c>
      <c r="G200" s="253">
        <f t="shared" si="157"/>
        <v>138</v>
      </c>
      <c r="H200" s="253">
        <f t="shared" si="158"/>
        <v>120</v>
      </c>
      <c r="I200" s="254">
        <f t="shared" si="159"/>
        <v>26966806</v>
      </c>
      <c r="J200" s="254">
        <f t="shared" si="160"/>
        <v>1</v>
      </c>
      <c r="K200" s="255">
        <f t="shared" si="161"/>
        <v>1.06</v>
      </c>
      <c r="L200" s="305">
        <f t="shared" si="196"/>
        <v>1.03</v>
      </c>
      <c r="M200" s="257">
        <f t="shared" si="163"/>
        <v>24603357.52112674</v>
      </c>
      <c r="N200" s="257">
        <f t="shared" si="164"/>
        <v>27731914.957414355</v>
      </c>
      <c r="O200" s="257">
        <f t="shared" si="165"/>
        <v>29442358.790800005</v>
      </c>
      <c r="P200" s="257">
        <f t="shared" si="166"/>
        <v>31258299.057146005</v>
      </c>
      <c r="Q200" s="258">
        <f t="shared" si="167"/>
        <v>29442358.790800005</v>
      </c>
      <c r="R200" s="257">
        <f t="shared" si="167"/>
        <v>31258299.057146005</v>
      </c>
      <c r="S200" s="257">
        <f t="shared" si="168"/>
        <v>33186242.545596864</v>
      </c>
      <c r="T200" s="257"/>
      <c r="U200" s="257">
        <f t="shared" si="169"/>
        <v>2952402902.5352087</v>
      </c>
      <c r="V200" s="257">
        <f t="shared" si="170"/>
        <v>3327829794.8897228</v>
      </c>
      <c r="W200" s="257">
        <f t="shared" si="171"/>
        <v>3533083054.8960009</v>
      </c>
      <c r="X200" s="258">
        <f t="shared" si="172"/>
        <v>3750995886.8575206</v>
      </c>
      <c r="Y200" s="258">
        <f t="shared" si="173"/>
        <v>3533083054.8960009</v>
      </c>
      <c r="Z200" s="257">
        <f t="shared" si="174"/>
        <v>3750995886.8575206</v>
      </c>
      <c r="AA200" s="257">
        <f t="shared" si="183"/>
        <v>3982349105.4716239</v>
      </c>
      <c r="AB200" s="257"/>
      <c r="AC200" s="32" t="str">
        <f t="shared" si="175"/>
        <v>BERTAHAP</v>
      </c>
      <c r="AD200" s="259">
        <f t="shared" si="176"/>
        <v>0</v>
      </c>
      <c r="AE200" s="260">
        <v>2</v>
      </c>
      <c r="AF200" s="261"/>
      <c r="AG200" s="257" t="e">
        <f>IF(AF200&gt;#REF!,"LB","KR")</f>
        <v>#REF!</v>
      </c>
      <c r="AH200" s="261">
        <f t="shared" si="194"/>
        <v>3247644000</v>
      </c>
      <c r="AI200" s="261">
        <f t="shared" si="194"/>
        <v>3660613000</v>
      </c>
      <c r="AJ200" s="261">
        <f t="shared" si="194"/>
        <v>3886392000</v>
      </c>
      <c r="AK200" s="262">
        <f t="shared" si="192"/>
        <v>4126096000</v>
      </c>
      <c r="AL200" s="262">
        <f t="shared" si="192"/>
        <v>3886392000</v>
      </c>
      <c r="AM200" s="261">
        <f t="shared" si="192"/>
        <v>4126096000</v>
      </c>
      <c r="AN200" s="261">
        <f t="shared" si="134"/>
        <v>4380585000</v>
      </c>
      <c r="AO200" s="15"/>
      <c r="AP200" s="15"/>
      <c r="AQ200" s="264">
        <f t="shared" si="177"/>
        <v>-962714.9741999954</v>
      </c>
      <c r="AR200" s="265"/>
      <c r="AS200" s="266"/>
      <c r="AT200" s="266"/>
      <c r="AU200" s="266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276"/>
      <c r="BT200" s="296"/>
      <c r="BU200" s="269" t="str">
        <f t="shared" si="200"/>
        <v>2BR-7</v>
      </c>
      <c r="BV200" s="270" t="str">
        <f t="shared" si="201"/>
        <v>07</v>
      </c>
      <c r="BW200" s="271">
        <f t="shared" si="202"/>
        <v>101</v>
      </c>
      <c r="BX200" s="271">
        <f t="shared" si="202"/>
        <v>90</v>
      </c>
      <c r="BY200" s="272">
        <f t="shared" si="203"/>
        <v>29013586.575399999</v>
      </c>
      <c r="BZ200" s="272">
        <f t="shared" si="204"/>
        <v>2400261000</v>
      </c>
      <c r="CA200" s="272">
        <f t="shared" si="204"/>
        <v>2705478000</v>
      </c>
      <c r="CB200" s="272">
        <f t="shared" si="204"/>
        <v>2872346000</v>
      </c>
      <c r="CC200" s="272">
        <f t="shared" si="204"/>
        <v>3049506000</v>
      </c>
      <c r="CD200" s="272">
        <f t="shared" si="205"/>
        <v>3237592000</v>
      </c>
      <c r="CE200" s="15"/>
      <c r="CF200" s="42">
        <f t="shared" si="184"/>
        <v>4119576000</v>
      </c>
      <c r="CG200" s="187">
        <f t="shared" si="184"/>
        <v>4373662000</v>
      </c>
      <c r="CH200" s="43">
        <f t="shared" si="178"/>
        <v>61793640</v>
      </c>
      <c r="CI200" s="43">
        <f t="shared" si="179"/>
        <v>43736620</v>
      </c>
      <c r="CJ200" s="240">
        <f t="shared" si="180"/>
        <v>97159800</v>
      </c>
      <c r="CK200" s="273">
        <f t="shared" si="181"/>
        <v>85960333.333333328</v>
      </c>
    </row>
    <row r="201" spans="1:89">
      <c r="A201" s="3">
        <f t="shared" si="182"/>
        <v>162</v>
      </c>
      <c r="B201" s="522">
        <v>10</v>
      </c>
      <c r="C201" s="250" t="s">
        <v>173</v>
      </c>
      <c r="D201" s="285">
        <v>21</v>
      </c>
      <c r="E201" s="252"/>
      <c r="F201" s="40" t="s">
        <v>84</v>
      </c>
      <c r="G201" s="253">
        <f t="shared" si="157"/>
        <v>132</v>
      </c>
      <c r="H201" s="253">
        <f t="shared" si="158"/>
        <v>112</v>
      </c>
      <c r="I201" s="254">
        <f t="shared" si="159"/>
        <v>26966806</v>
      </c>
      <c r="J201" s="254">
        <f t="shared" si="160"/>
        <v>3</v>
      </c>
      <c r="K201" s="255">
        <f t="shared" si="161"/>
        <v>1.1000000000000001</v>
      </c>
      <c r="L201" s="305">
        <f t="shared" si="196"/>
        <v>1.03</v>
      </c>
      <c r="M201" s="257">
        <f t="shared" si="163"/>
        <v>25531786.106829632</v>
      </c>
      <c r="N201" s="257">
        <f t="shared" si="164"/>
        <v>28778402.314297915</v>
      </c>
      <c r="O201" s="257">
        <f t="shared" si="165"/>
        <v>30553391.198000003</v>
      </c>
      <c r="P201" s="257">
        <f t="shared" si="166"/>
        <v>32437857.512132645</v>
      </c>
      <c r="Q201" s="258">
        <f t="shared" si="167"/>
        <v>30553391.198000003</v>
      </c>
      <c r="R201" s="257">
        <f t="shared" si="167"/>
        <v>32437857.512132645</v>
      </c>
      <c r="S201" s="257">
        <f t="shared" si="168"/>
        <v>34438553.585053347</v>
      </c>
      <c r="T201" s="257"/>
      <c r="U201" s="257">
        <f t="shared" si="169"/>
        <v>2859560043.9649186</v>
      </c>
      <c r="V201" s="257">
        <f t="shared" si="170"/>
        <v>3223181059.2013664</v>
      </c>
      <c r="W201" s="257">
        <f t="shared" si="171"/>
        <v>3421979814.1760001</v>
      </c>
      <c r="X201" s="258">
        <f t="shared" si="172"/>
        <v>3633040041.3588562</v>
      </c>
      <c r="Y201" s="258">
        <f t="shared" si="173"/>
        <v>3421979814.1760001</v>
      </c>
      <c r="Z201" s="257">
        <f t="shared" si="174"/>
        <v>3633040041.3588562</v>
      </c>
      <c r="AA201" s="257">
        <f t="shared" si="183"/>
        <v>3857118001.5259748</v>
      </c>
      <c r="AB201" s="257"/>
      <c r="AC201" s="32" t="str">
        <f t="shared" si="175"/>
        <v>BERTAHAP</v>
      </c>
      <c r="AD201" s="259">
        <f t="shared" si="176"/>
        <v>0</v>
      </c>
      <c r="AE201" s="260">
        <v>2</v>
      </c>
      <c r="AF201" s="261"/>
      <c r="AG201" s="257" t="e">
        <f>IF(AF201&gt;#REF!,"LB","KR")</f>
        <v>#REF!</v>
      </c>
      <c r="AH201" s="261">
        <f t="shared" si="194"/>
        <v>3145517000</v>
      </c>
      <c r="AI201" s="261">
        <f t="shared" si="194"/>
        <v>3545500000</v>
      </c>
      <c r="AJ201" s="261">
        <f t="shared" si="194"/>
        <v>3764178000</v>
      </c>
      <c r="AK201" s="262">
        <f t="shared" si="192"/>
        <v>3996345000</v>
      </c>
      <c r="AL201" s="262">
        <f t="shared" si="192"/>
        <v>3764178000</v>
      </c>
      <c r="AM201" s="261">
        <f t="shared" si="192"/>
        <v>3996345000</v>
      </c>
      <c r="AN201" s="261">
        <f t="shared" si="134"/>
        <v>4242830000</v>
      </c>
      <c r="AO201" s="15"/>
      <c r="AP201" s="15"/>
      <c r="AQ201" s="264">
        <f t="shared" si="177"/>
        <v>148317.43300000206</v>
      </c>
      <c r="AR201" s="265"/>
      <c r="AS201" s="266"/>
      <c r="AT201" s="266"/>
      <c r="AU201" s="266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276"/>
      <c r="BT201" s="269"/>
      <c r="BU201" s="269" t="str">
        <f t="shared" si="200"/>
        <v>2BR-9</v>
      </c>
      <c r="BV201" s="270" t="str">
        <f t="shared" si="201"/>
        <v>09</v>
      </c>
      <c r="BW201" s="271">
        <f t="shared" si="202"/>
        <v>101</v>
      </c>
      <c r="BX201" s="271">
        <f t="shared" si="202"/>
        <v>90</v>
      </c>
      <c r="BY201" s="272">
        <f t="shared" si="203"/>
        <v>29013586.575399999</v>
      </c>
      <c r="BZ201" s="272">
        <f t="shared" si="204"/>
        <v>2400261000</v>
      </c>
      <c r="CA201" s="272">
        <f t="shared" si="204"/>
        <v>2705478000</v>
      </c>
      <c r="CB201" s="272">
        <f t="shared" si="204"/>
        <v>2872346000</v>
      </c>
      <c r="CC201" s="272">
        <f t="shared" si="204"/>
        <v>3049506000</v>
      </c>
      <c r="CD201" s="272">
        <f t="shared" si="205"/>
        <v>3237592000</v>
      </c>
      <c r="CE201" s="15"/>
      <c r="CF201" s="42">
        <f t="shared" si="184"/>
        <v>3990029000</v>
      </c>
      <c r="CG201" s="187">
        <f t="shared" si="184"/>
        <v>4236126000</v>
      </c>
      <c r="CH201" s="43">
        <f t="shared" si="178"/>
        <v>59850435</v>
      </c>
      <c r="CI201" s="43">
        <f t="shared" si="179"/>
        <v>42361260</v>
      </c>
      <c r="CJ201" s="240">
        <f t="shared" si="180"/>
        <v>94104450</v>
      </c>
      <c r="CK201" s="273">
        <f t="shared" si="181"/>
        <v>83257187.5</v>
      </c>
    </row>
    <row r="202" spans="1:89">
      <c r="A202" s="3">
        <f t="shared" si="182"/>
        <v>163</v>
      </c>
      <c r="B202" s="522">
        <v>1</v>
      </c>
      <c r="C202" s="250" t="s">
        <v>178</v>
      </c>
      <c r="D202" s="251" t="s">
        <v>19</v>
      </c>
      <c r="E202" s="252"/>
      <c r="F202" s="40" t="s">
        <v>72</v>
      </c>
      <c r="G202" s="253">
        <f t="shared" si="157"/>
        <v>175</v>
      </c>
      <c r="H202" s="253">
        <f t="shared" si="158"/>
        <v>156</v>
      </c>
      <c r="I202" s="254">
        <f t="shared" si="159"/>
        <v>26966806</v>
      </c>
      <c r="J202" s="254">
        <f t="shared" si="160"/>
        <v>5</v>
      </c>
      <c r="K202" s="255">
        <f t="shared" si="161"/>
        <v>1.08</v>
      </c>
      <c r="L202" s="256">
        <f t="shared" ref="L202:L211" si="206">SUMIF($AN$4:$AN$22,D202,$AU$4:$AU$22)</f>
        <v>1.02</v>
      </c>
      <c r="M202" s="257">
        <f t="shared" si="163"/>
        <v>24824197.330347329</v>
      </c>
      <c r="N202" s="257">
        <f t="shared" si="164"/>
        <v>27980836.707352675</v>
      </c>
      <c r="O202" s="257">
        <f t="shared" si="165"/>
        <v>29706633.489600003</v>
      </c>
      <c r="P202" s="257">
        <f t="shared" si="166"/>
        <v>31538873.641099136</v>
      </c>
      <c r="Q202" s="258">
        <f t="shared" si="167"/>
        <v>29706633.489600003</v>
      </c>
      <c r="R202" s="257">
        <f t="shared" si="167"/>
        <v>31538873.641099136</v>
      </c>
      <c r="S202" s="257">
        <f t="shared" si="168"/>
        <v>33484122.355953015</v>
      </c>
      <c r="T202" s="257"/>
      <c r="U202" s="257">
        <f t="shared" si="169"/>
        <v>3872574783.5341835</v>
      </c>
      <c r="V202" s="257">
        <f t="shared" si="170"/>
        <v>4365010526.3470173</v>
      </c>
      <c r="W202" s="257">
        <f t="shared" si="171"/>
        <v>4634234824.3776007</v>
      </c>
      <c r="X202" s="258">
        <f t="shared" si="172"/>
        <v>4920064288.0114651</v>
      </c>
      <c r="Y202" s="258">
        <f t="shared" si="173"/>
        <v>4634234824.3776007</v>
      </c>
      <c r="Z202" s="257">
        <f t="shared" si="174"/>
        <v>4920064288.0114651</v>
      </c>
      <c r="AA202" s="257">
        <f t="shared" si="183"/>
        <v>5223523087.5286703</v>
      </c>
      <c r="AB202" s="257"/>
      <c r="AC202" s="32" t="str">
        <f t="shared" si="175"/>
        <v>BERTAHAP</v>
      </c>
      <c r="AD202" s="259">
        <f t="shared" si="176"/>
        <v>0</v>
      </c>
      <c r="AE202" s="260">
        <v>2</v>
      </c>
      <c r="AF202" s="261"/>
      <c r="AG202" s="257" t="e">
        <f>IF(AF202&gt;#REF!,"LB","KR")</f>
        <v>#REF!</v>
      </c>
      <c r="AH202" s="261">
        <f t="shared" si="194"/>
        <v>4259833000</v>
      </c>
      <c r="AI202" s="261">
        <f t="shared" si="194"/>
        <v>4801512000</v>
      </c>
      <c r="AJ202" s="261">
        <f t="shared" si="194"/>
        <v>5097659000</v>
      </c>
      <c r="AK202" s="262">
        <f t="shared" si="192"/>
        <v>5412071000</v>
      </c>
      <c r="AL202" s="262">
        <f t="shared" si="192"/>
        <v>5097659000</v>
      </c>
      <c r="AM202" s="261">
        <f t="shared" si="192"/>
        <v>5412071000</v>
      </c>
      <c r="AN202" s="261">
        <f t="shared" si="134"/>
        <v>5745876000</v>
      </c>
      <c r="AO202" s="15"/>
      <c r="AP202" s="15"/>
      <c r="AQ202" s="264">
        <f t="shared" si="177"/>
        <v>-698440.27539999783</v>
      </c>
      <c r="AR202" s="265"/>
      <c r="AS202" s="266"/>
      <c r="AT202" s="266"/>
      <c r="AU202" s="266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276"/>
      <c r="BT202" s="269"/>
      <c r="BU202" s="269" t="str">
        <f t="shared" si="200"/>
        <v>2BR-11</v>
      </c>
      <c r="BV202" s="270">
        <f t="shared" si="201"/>
        <v>11</v>
      </c>
      <c r="BW202" s="271">
        <f t="shared" si="202"/>
        <v>101</v>
      </c>
      <c r="BX202" s="271">
        <f t="shared" si="202"/>
        <v>90</v>
      </c>
      <c r="BY202" s="272">
        <f t="shared" si="203"/>
        <v>29013586.575399999</v>
      </c>
      <c r="BZ202" s="272">
        <f t="shared" si="204"/>
        <v>2400261000</v>
      </c>
      <c r="CA202" s="272">
        <f t="shared" si="204"/>
        <v>2705478000</v>
      </c>
      <c r="CB202" s="272">
        <f t="shared" si="204"/>
        <v>2872346000</v>
      </c>
      <c r="CC202" s="272">
        <f t="shared" si="204"/>
        <v>3049506000</v>
      </c>
      <c r="CD202" s="272">
        <f t="shared" si="205"/>
        <v>3237592000</v>
      </c>
      <c r="CE202" s="15"/>
      <c r="CF202" s="42">
        <f t="shared" si="184"/>
        <v>5403519000</v>
      </c>
      <c r="CG202" s="187">
        <f t="shared" si="184"/>
        <v>5736796000</v>
      </c>
      <c r="CH202" s="43">
        <f t="shared" si="178"/>
        <v>81052785</v>
      </c>
      <c r="CI202" s="43">
        <f t="shared" si="179"/>
        <v>57367960</v>
      </c>
      <c r="CJ202" s="240">
        <f t="shared" si="180"/>
        <v>127441475</v>
      </c>
      <c r="CK202" s="273">
        <f t="shared" si="181"/>
        <v>112751479.16666667</v>
      </c>
    </row>
    <row r="203" spans="1:89">
      <c r="A203" s="3">
        <f t="shared" si="182"/>
        <v>164</v>
      </c>
      <c r="B203" s="522">
        <v>2</v>
      </c>
      <c r="C203" s="250" t="s">
        <v>178</v>
      </c>
      <c r="D203" s="251" t="s">
        <v>29</v>
      </c>
      <c r="E203" s="252"/>
      <c r="F203" s="40" t="s">
        <v>74</v>
      </c>
      <c r="G203" s="253">
        <f t="shared" si="157"/>
        <v>85</v>
      </c>
      <c r="H203" s="253">
        <f t="shared" si="158"/>
        <v>74</v>
      </c>
      <c r="I203" s="254">
        <f t="shared" si="159"/>
        <v>26966806</v>
      </c>
      <c r="J203" s="254">
        <f t="shared" si="160"/>
        <v>1</v>
      </c>
      <c r="K203" s="255">
        <f t="shared" si="161"/>
        <v>1.06</v>
      </c>
      <c r="L203" s="256">
        <f t="shared" si="206"/>
        <v>1.02</v>
      </c>
      <c r="M203" s="257">
        <f t="shared" si="163"/>
        <v>24364489.972377934</v>
      </c>
      <c r="N203" s="257">
        <f t="shared" si="164"/>
        <v>27462673.064623922</v>
      </c>
      <c r="O203" s="257">
        <f t="shared" si="165"/>
        <v>29156510.647200003</v>
      </c>
      <c r="P203" s="257">
        <f t="shared" si="166"/>
        <v>30954820.425523225</v>
      </c>
      <c r="Q203" s="258">
        <f t="shared" si="167"/>
        <v>29156510.647200003</v>
      </c>
      <c r="R203" s="257">
        <f t="shared" si="167"/>
        <v>30954820.425523225</v>
      </c>
      <c r="S203" s="257">
        <f t="shared" si="168"/>
        <v>32864046.016027961</v>
      </c>
      <c r="T203" s="257"/>
      <c r="U203" s="257">
        <f t="shared" si="169"/>
        <v>1802972257.9559672</v>
      </c>
      <c r="V203" s="257">
        <f t="shared" si="170"/>
        <v>2032237806.7821703</v>
      </c>
      <c r="W203" s="257">
        <f t="shared" si="171"/>
        <v>2157581787.8928003</v>
      </c>
      <c r="X203" s="258">
        <f t="shared" si="172"/>
        <v>2290656711.4887185</v>
      </c>
      <c r="Y203" s="258">
        <f t="shared" si="173"/>
        <v>2157581787.8928003</v>
      </c>
      <c r="Z203" s="257">
        <f t="shared" si="174"/>
        <v>2290656711.4887185</v>
      </c>
      <c r="AA203" s="257">
        <f t="shared" si="183"/>
        <v>2431939405.186069</v>
      </c>
      <c r="AB203" s="257"/>
      <c r="AC203" s="32" t="str">
        <f t="shared" si="175"/>
        <v>BERTAHAP</v>
      </c>
      <c r="AD203" s="259">
        <f t="shared" si="176"/>
        <v>0</v>
      </c>
      <c r="AE203" s="260">
        <v>2</v>
      </c>
      <c r="AF203" s="261"/>
      <c r="AG203" s="257" t="e">
        <f>IF(AF203&gt;#REF!,"LB","KR")</f>
        <v>#REF!</v>
      </c>
      <c r="AH203" s="261">
        <f t="shared" si="194"/>
        <v>1983270000</v>
      </c>
      <c r="AI203" s="261">
        <f t="shared" si="194"/>
        <v>2235462000</v>
      </c>
      <c r="AJ203" s="261">
        <f t="shared" si="194"/>
        <v>2373340000</v>
      </c>
      <c r="AK203" s="262">
        <f t="shared" si="192"/>
        <v>2519723000</v>
      </c>
      <c r="AL203" s="262">
        <f t="shared" si="192"/>
        <v>2373340000</v>
      </c>
      <c r="AM203" s="261">
        <f t="shared" si="192"/>
        <v>2519723000</v>
      </c>
      <c r="AN203" s="261">
        <f t="shared" si="192"/>
        <v>2675134000</v>
      </c>
      <c r="AO203" s="15"/>
      <c r="AP203" s="15"/>
      <c r="AQ203" s="264">
        <f t="shared" si="177"/>
        <v>-1248563.1177999973</v>
      </c>
      <c r="AR203" s="265"/>
      <c r="AS203" s="266"/>
      <c r="AT203" s="266"/>
      <c r="AU203" s="266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276"/>
      <c r="BT203" s="269"/>
      <c r="BU203" s="269" t="str">
        <f t="shared" si="200"/>
        <v>2BR-15</v>
      </c>
      <c r="BV203" s="270">
        <f t="shared" si="201"/>
        <v>15</v>
      </c>
      <c r="BW203" s="271">
        <f t="shared" si="202"/>
        <v>101</v>
      </c>
      <c r="BX203" s="271">
        <f t="shared" si="202"/>
        <v>90</v>
      </c>
      <c r="BY203" s="272">
        <f t="shared" si="203"/>
        <v>29013586.575399999</v>
      </c>
      <c r="BZ203" s="272">
        <f t="shared" si="204"/>
        <v>2400261000</v>
      </c>
      <c r="CA203" s="272">
        <f t="shared" si="204"/>
        <v>2705478000</v>
      </c>
      <c r="CB203" s="272">
        <f t="shared" si="204"/>
        <v>2872346000</v>
      </c>
      <c r="CC203" s="272">
        <f t="shared" si="204"/>
        <v>3049506000</v>
      </c>
      <c r="CD203" s="272">
        <f t="shared" si="205"/>
        <v>3237592000</v>
      </c>
      <c r="CE203" s="15"/>
      <c r="CF203" s="42">
        <f t="shared" si="184"/>
        <v>2515741000</v>
      </c>
      <c r="CG203" s="187">
        <f t="shared" si="184"/>
        <v>2670907000</v>
      </c>
      <c r="CH203" s="43">
        <f t="shared" si="178"/>
        <v>37736115</v>
      </c>
      <c r="CI203" s="43">
        <f t="shared" si="179"/>
        <v>26709070</v>
      </c>
      <c r="CJ203" s="240">
        <f t="shared" si="180"/>
        <v>59333500</v>
      </c>
      <c r="CK203" s="273">
        <f t="shared" si="181"/>
        <v>52494229.166666664</v>
      </c>
    </row>
    <row r="204" spans="1:89">
      <c r="A204" s="3">
        <f t="shared" si="182"/>
        <v>165</v>
      </c>
      <c r="B204" s="522">
        <v>3</v>
      </c>
      <c r="C204" s="250" t="s">
        <v>178</v>
      </c>
      <c r="D204" s="251" t="s">
        <v>32</v>
      </c>
      <c r="E204" s="252"/>
      <c r="F204" s="40" t="s">
        <v>56</v>
      </c>
      <c r="G204" s="253">
        <f t="shared" si="157"/>
        <v>85</v>
      </c>
      <c r="H204" s="253">
        <f t="shared" si="158"/>
        <v>74</v>
      </c>
      <c r="I204" s="254">
        <f t="shared" si="159"/>
        <v>26966806</v>
      </c>
      <c r="J204" s="254">
        <f t="shared" si="160"/>
        <v>1</v>
      </c>
      <c r="K204" s="255">
        <f t="shared" si="161"/>
        <v>1.06</v>
      </c>
      <c r="L204" s="256">
        <f t="shared" si="206"/>
        <v>1.02</v>
      </c>
      <c r="M204" s="257">
        <f t="shared" si="163"/>
        <v>24364489.972377934</v>
      </c>
      <c r="N204" s="257">
        <f t="shared" si="164"/>
        <v>27462673.064623922</v>
      </c>
      <c r="O204" s="257">
        <f t="shared" si="165"/>
        <v>29156510.647200003</v>
      </c>
      <c r="P204" s="257">
        <f t="shared" si="166"/>
        <v>30954820.425523225</v>
      </c>
      <c r="Q204" s="258">
        <f t="shared" si="167"/>
        <v>29156510.647200003</v>
      </c>
      <c r="R204" s="257">
        <f t="shared" si="167"/>
        <v>30954820.425523225</v>
      </c>
      <c r="S204" s="257">
        <f t="shared" si="168"/>
        <v>32864046.016027961</v>
      </c>
      <c r="T204" s="257"/>
      <c r="U204" s="257">
        <f t="shared" si="169"/>
        <v>1802972257.9559672</v>
      </c>
      <c r="V204" s="257">
        <f t="shared" si="170"/>
        <v>2032237806.7821703</v>
      </c>
      <c r="W204" s="257">
        <f t="shared" si="171"/>
        <v>2157581787.8928003</v>
      </c>
      <c r="X204" s="258">
        <f t="shared" si="172"/>
        <v>2290656711.4887185</v>
      </c>
      <c r="Y204" s="258">
        <f t="shared" si="173"/>
        <v>2157581787.8928003</v>
      </c>
      <c r="Z204" s="257">
        <f t="shared" si="174"/>
        <v>2290656711.4887185</v>
      </c>
      <c r="AA204" s="257">
        <f t="shared" si="183"/>
        <v>2431939405.186069</v>
      </c>
      <c r="AB204" s="257"/>
      <c r="AC204" s="32" t="str">
        <f t="shared" si="175"/>
        <v>BERTAHAP</v>
      </c>
      <c r="AD204" s="259">
        <f t="shared" si="176"/>
        <v>0</v>
      </c>
      <c r="AE204" s="260">
        <v>2</v>
      </c>
      <c r="AF204" s="261"/>
      <c r="AG204" s="257" t="e">
        <f>IF(AF204&gt;#REF!,"LB","KR")</f>
        <v>#REF!</v>
      </c>
      <c r="AH204" s="261">
        <f t="shared" si="194"/>
        <v>1983270000</v>
      </c>
      <c r="AI204" s="261">
        <f t="shared" si="194"/>
        <v>2235462000</v>
      </c>
      <c r="AJ204" s="261">
        <f t="shared" si="194"/>
        <v>2373340000</v>
      </c>
      <c r="AK204" s="262">
        <f t="shared" si="192"/>
        <v>2519723000</v>
      </c>
      <c r="AL204" s="262">
        <f t="shared" si="192"/>
        <v>2373340000</v>
      </c>
      <c r="AM204" s="261">
        <f t="shared" si="192"/>
        <v>2519723000</v>
      </c>
      <c r="AN204" s="261">
        <f t="shared" si="192"/>
        <v>2675134000</v>
      </c>
      <c r="AO204" s="15"/>
      <c r="AP204" s="15"/>
      <c r="AQ204" s="264">
        <f t="shared" si="177"/>
        <v>-1248563.1177999973</v>
      </c>
      <c r="AR204" s="265"/>
      <c r="AS204" s="266"/>
      <c r="AT204" s="266"/>
      <c r="AU204" s="266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276"/>
      <c r="BT204" s="269"/>
      <c r="BU204" s="269" t="str">
        <f t="shared" si="200"/>
        <v>2BR-17</v>
      </c>
      <c r="BV204" s="270">
        <f t="shared" si="201"/>
        <v>17</v>
      </c>
      <c r="BW204" s="271">
        <f t="shared" si="202"/>
        <v>85</v>
      </c>
      <c r="BX204" s="271">
        <f t="shared" si="202"/>
        <v>74</v>
      </c>
      <c r="BY204" s="272">
        <f t="shared" si="203"/>
        <v>29013586.575399999</v>
      </c>
      <c r="BZ204" s="272">
        <f t="shared" si="204"/>
        <v>1973548000</v>
      </c>
      <c r="CA204" s="272">
        <f t="shared" si="204"/>
        <v>2224504000</v>
      </c>
      <c r="CB204" s="272">
        <f t="shared" si="204"/>
        <v>2361706000</v>
      </c>
      <c r="CC204" s="272">
        <f t="shared" si="204"/>
        <v>2507371000</v>
      </c>
      <c r="CD204" s="272">
        <f t="shared" si="205"/>
        <v>2662020000</v>
      </c>
      <c r="CE204" s="15"/>
      <c r="CF204" s="42">
        <f t="shared" si="184"/>
        <v>2515741000</v>
      </c>
      <c r="CG204" s="187">
        <f t="shared" si="184"/>
        <v>2670907000</v>
      </c>
      <c r="CH204" s="43">
        <f t="shared" si="178"/>
        <v>37736115</v>
      </c>
      <c r="CI204" s="43">
        <f t="shared" si="179"/>
        <v>26709070</v>
      </c>
      <c r="CJ204" s="240">
        <f t="shared" si="180"/>
        <v>59333500</v>
      </c>
      <c r="CK204" s="273">
        <f t="shared" si="181"/>
        <v>52494229.166666664</v>
      </c>
    </row>
    <row r="205" spans="1:89">
      <c r="A205" s="3">
        <f t="shared" si="182"/>
        <v>166</v>
      </c>
      <c r="B205" s="522">
        <v>4</v>
      </c>
      <c r="C205" s="250" t="s">
        <v>178</v>
      </c>
      <c r="D205" s="251" t="s">
        <v>38</v>
      </c>
      <c r="E205" s="252"/>
      <c r="F205" s="40" t="s">
        <v>58</v>
      </c>
      <c r="G205" s="253">
        <f t="shared" si="157"/>
        <v>101</v>
      </c>
      <c r="H205" s="253">
        <f t="shared" si="158"/>
        <v>90</v>
      </c>
      <c r="I205" s="254">
        <f t="shared" si="159"/>
        <v>26966806</v>
      </c>
      <c r="J205" s="254">
        <f t="shared" si="160"/>
        <v>1</v>
      </c>
      <c r="K205" s="255">
        <f t="shared" si="161"/>
        <v>1.06</v>
      </c>
      <c r="L205" s="256">
        <f t="shared" si="206"/>
        <v>1.02</v>
      </c>
      <c r="M205" s="257">
        <f t="shared" si="163"/>
        <v>24364489.972377934</v>
      </c>
      <c r="N205" s="257">
        <f t="shared" si="164"/>
        <v>27462673.064623922</v>
      </c>
      <c r="O205" s="257">
        <f t="shared" si="165"/>
        <v>29156510.647200003</v>
      </c>
      <c r="P205" s="257">
        <f t="shared" si="166"/>
        <v>30954820.425523225</v>
      </c>
      <c r="Q205" s="258">
        <f t="shared" si="167"/>
        <v>29156510.647200003</v>
      </c>
      <c r="R205" s="257">
        <f t="shared" si="167"/>
        <v>30954820.425523225</v>
      </c>
      <c r="S205" s="257">
        <f t="shared" si="168"/>
        <v>32864046.016027961</v>
      </c>
      <c r="T205" s="257"/>
      <c r="U205" s="257">
        <f t="shared" si="169"/>
        <v>2192804097.5140142</v>
      </c>
      <c r="V205" s="257">
        <f t="shared" si="170"/>
        <v>2471640575.816153</v>
      </c>
      <c r="W205" s="257">
        <f t="shared" si="171"/>
        <v>2624085958.2480001</v>
      </c>
      <c r="X205" s="258">
        <f t="shared" si="172"/>
        <v>2785933838.2970901</v>
      </c>
      <c r="Y205" s="258">
        <f t="shared" si="173"/>
        <v>2624085958.2480001</v>
      </c>
      <c r="Z205" s="257">
        <f t="shared" si="174"/>
        <v>2785933838.2970901</v>
      </c>
      <c r="AA205" s="257">
        <f t="shared" si="183"/>
        <v>2957764141.4425163</v>
      </c>
      <c r="AB205" s="257"/>
      <c r="AC205" s="32" t="str">
        <f t="shared" si="175"/>
        <v>BERTAHAP</v>
      </c>
      <c r="AD205" s="259">
        <f t="shared" si="176"/>
        <v>0</v>
      </c>
      <c r="AE205" s="260">
        <v>2</v>
      </c>
      <c r="AF205" s="261"/>
      <c r="AG205" s="257" t="e">
        <f>IF(AF205&gt;#REF!,"LB","KR")</f>
        <v>#REF!</v>
      </c>
      <c r="AH205" s="261">
        <f t="shared" si="194"/>
        <v>2412085000</v>
      </c>
      <c r="AI205" s="261">
        <f t="shared" si="194"/>
        <v>2718805000</v>
      </c>
      <c r="AJ205" s="261">
        <f t="shared" si="194"/>
        <v>2886495000</v>
      </c>
      <c r="AK205" s="262">
        <f t="shared" si="192"/>
        <v>3064528000</v>
      </c>
      <c r="AL205" s="262">
        <f t="shared" si="192"/>
        <v>2886495000</v>
      </c>
      <c r="AM205" s="261">
        <f t="shared" si="192"/>
        <v>3064528000</v>
      </c>
      <c r="AN205" s="261">
        <f t="shared" si="192"/>
        <v>3253541000</v>
      </c>
      <c r="AO205" s="15"/>
      <c r="AP205" s="15"/>
      <c r="AQ205" s="264">
        <f t="shared" si="177"/>
        <v>-1248563.1177999973</v>
      </c>
      <c r="AR205" s="265"/>
      <c r="AS205" s="266"/>
      <c r="AT205" s="266"/>
      <c r="AU205" s="266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276"/>
      <c r="BT205" s="269"/>
      <c r="BU205" s="269" t="str">
        <f t="shared" si="200"/>
        <v>3BR-19</v>
      </c>
      <c r="BV205" s="270">
        <f t="shared" si="201"/>
        <v>19</v>
      </c>
      <c r="BW205" s="271">
        <f t="shared" si="202"/>
        <v>138</v>
      </c>
      <c r="BX205" s="271">
        <f t="shared" si="202"/>
        <v>120</v>
      </c>
      <c r="BY205" s="272">
        <f t="shared" si="203"/>
        <v>29013586.575399999</v>
      </c>
      <c r="BZ205" s="272">
        <f t="shared" si="204"/>
        <v>3200348000</v>
      </c>
      <c r="CA205" s="272">
        <f t="shared" si="204"/>
        <v>3607303000</v>
      </c>
      <c r="CB205" s="272">
        <f t="shared" si="204"/>
        <v>3829794000</v>
      </c>
      <c r="CC205" s="272">
        <f t="shared" si="204"/>
        <v>4066007000</v>
      </c>
      <c r="CD205" s="272">
        <f t="shared" si="205"/>
        <v>4316790000</v>
      </c>
      <c r="CE205" s="15"/>
      <c r="CF205" s="42">
        <f t="shared" si="184"/>
        <v>3059685000</v>
      </c>
      <c r="CG205" s="187">
        <f t="shared" si="184"/>
        <v>3248400000</v>
      </c>
      <c r="CH205" s="43">
        <f t="shared" si="178"/>
        <v>45895275</v>
      </c>
      <c r="CI205" s="43">
        <f t="shared" si="179"/>
        <v>32484000</v>
      </c>
      <c r="CJ205" s="240">
        <f t="shared" si="180"/>
        <v>72162375</v>
      </c>
      <c r="CK205" s="273">
        <f t="shared" si="181"/>
        <v>63844333.333333336</v>
      </c>
    </row>
    <row r="206" spans="1:89">
      <c r="A206" s="3">
        <f t="shared" si="182"/>
        <v>167</v>
      </c>
      <c r="B206" s="522">
        <v>5</v>
      </c>
      <c r="C206" s="250" t="s">
        <v>178</v>
      </c>
      <c r="D206" s="251" t="s">
        <v>44</v>
      </c>
      <c r="E206" s="252"/>
      <c r="F206" s="40" t="s">
        <v>60</v>
      </c>
      <c r="G206" s="253">
        <f t="shared" si="157"/>
        <v>101</v>
      </c>
      <c r="H206" s="253">
        <f t="shared" si="158"/>
        <v>90</v>
      </c>
      <c r="I206" s="254">
        <f t="shared" si="159"/>
        <v>26966806</v>
      </c>
      <c r="J206" s="254">
        <f t="shared" si="160"/>
        <v>1</v>
      </c>
      <c r="K206" s="255">
        <f t="shared" si="161"/>
        <v>1.06</v>
      </c>
      <c r="L206" s="256">
        <f t="shared" si="206"/>
        <v>1.02</v>
      </c>
      <c r="M206" s="257">
        <f t="shared" si="163"/>
        <v>24364489.972377934</v>
      </c>
      <c r="N206" s="257">
        <f t="shared" si="164"/>
        <v>27462673.064623922</v>
      </c>
      <c r="O206" s="257">
        <f t="shared" si="165"/>
        <v>29156510.647200003</v>
      </c>
      <c r="P206" s="257">
        <f t="shared" si="166"/>
        <v>30954820.425523225</v>
      </c>
      <c r="Q206" s="258">
        <f t="shared" si="167"/>
        <v>29156510.647200003</v>
      </c>
      <c r="R206" s="257">
        <f t="shared" si="167"/>
        <v>30954820.425523225</v>
      </c>
      <c r="S206" s="257">
        <f t="shared" si="168"/>
        <v>32864046.016027961</v>
      </c>
      <c r="T206" s="257"/>
      <c r="U206" s="257">
        <f t="shared" si="169"/>
        <v>2192804097.5140142</v>
      </c>
      <c r="V206" s="257">
        <f t="shared" si="170"/>
        <v>2471640575.816153</v>
      </c>
      <c r="W206" s="257">
        <f t="shared" si="171"/>
        <v>2624085958.2480001</v>
      </c>
      <c r="X206" s="258">
        <f t="shared" si="172"/>
        <v>2785933838.2970901</v>
      </c>
      <c r="Y206" s="258">
        <f t="shared" si="173"/>
        <v>2624085958.2480001</v>
      </c>
      <c r="Z206" s="257">
        <f t="shared" si="174"/>
        <v>2785933838.2970901</v>
      </c>
      <c r="AA206" s="257">
        <f t="shared" si="183"/>
        <v>2957764141.4425163</v>
      </c>
      <c r="AB206" s="257"/>
      <c r="AC206" s="32" t="str">
        <f t="shared" si="175"/>
        <v>BERTAHAP</v>
      </c>
      <c r="AD206" s="259">
        <f t="shared" si="176"/>
        <v>0</v>
      </c>
      <c r="AE206" s="260">
        <v>2</v>
      </c>
      <c r="AF206" s="261"/>
      <c r="AG206" s="257" t="e">
        <f>IF(AF206&gt;#REF!,"LB","KR")</f>
        <v>#REF!</v>
      </c>
      <c r="AH206" s="261">
        <f t="shared" si="194"/>
        <v>2412085000</v>
      </c>
      <c r="AI206" s="261">
        <f t="shared" si="194"/>
        <v>2718805000</v>
      </c>
      <c r="AJ206" s="261">
        <f t="shared" si="194"/>
        <v>2886495000</v>
      </c>
      <c r="AK206" s="262">
        <f t="shared" si="192"/>
        <v>3064528000</v>
      </c>
      <c r="AL206" s="262">
        <f t="shared" si="192"/>
        <v>2886495000</v>
      </c>
      <c r="AM206" s="261">
        <f t="shared" si="192"/>
        <v>3064528000</v>
      </c>
      <c r="AN206" s="261">
        <f t="shared" si="192"/>
        <v>3253541000</v>
      </c>
      <c r="AO206" s="15"/>
      <c r="AP206" s="15"/>
      <c r="AQ206" s="264">
        <f t="shared" si="177"/>
        <v>-1248563.1177999973</v>
      </c>
      <c r="AR206" s="265"/>
      <c r="AS206" s="266"/>
      <c r="AT206" s="266"/>
      <c r="AU206" s="266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276">
        <v>50</v>
      </c>
      <c r="BT206" s="269" t="s">
        <v>176</v>
      </c>
      <c r="BU206" s="269" t="str">
        <f>F270</f>
        <v>2BR-7</v>
      </c>
      <c r="BV206" s="270" t="str">
        <f>D270</f>
        <v>07</v>
      </c>
      <c r="BW206" s="271">
        <f>G270</f>
        <v>101</v>
      </c>
      <c r="BX206" s="271">
        <f>H270</f>
        <v>90</v>
      </c>
      <c r="BY206" s="272">
        <f>O270</f>
        <v>29013586.575399999</v>
      </c>
      <c r="BZ206" s="272">
        <f t="shared" ref="BZ206:CC207" si="207">AH270</f>
        <v>2400261000</v>
      </c>
      <c r="CA206" s="272">
        <f t="shared" si="207"/>
        <v>2705478000</v>
      </c>
      <c r="CB206" s="272">
        <f t="shared" si="207"/>
        <v>2872346000</v>
      </c>
      <c r="CC206" s="272">
        <f t="shared" si="207"/>
        <v>3049506000</v>
      </c>
      <c r="CD206" s="272">
        <f>AN270</f>
        <v>3237592000</v>
      </c>
      <c r="CE206" s="15">
        <v>4</v>
      </c>
      <c r="CF206" s="42">
        <f t="shared" si="184"/>
        <v>3059685000</v>
      </c>
      <c r="CG206" s="187">
        <f t="shared" si="184"/>
        <v>3248400000</v>
      </c>
      <c r="CH206" s="43">
        <f t="shared" si="178"/>
        <v>45895275</v>
      </c>
      <c r="CI206" s="43">
        <f t="shared" si="179"/>
        <v>32484000</v>
      </c>
      <c r="CJ206" s="240">
        <f t="shared" si="180"/>
        <v>72162375</v>
      </c>
      <c r="CK206" s="273">
        <f t="shared" si="181"/>
        <v>63844333.333333336</v>
      </c>
    </row>
    <row r="207" spans="1:89">
      <c r="A207" s="3">
        <f t="shared" si="182"/>
        <v>168</v>
      </c>
      <c r="B207" s="522">
        <v>6</v>
      </c>
      <c r="C207" s="250" t="s">
        <v>178</v>
      </c>
      <c r="D207" s="285">
        <v>11</v>
      </c>
      <c r="E207" s="252"/>
      <c r="F207" s="40" t="s">
        <v>62</v>
      </c>
      <c r="G207" s="253">
        <f t="shared" si="157"/>
        <v>101</v>
      </c>
      <c r="H207" s="253">
        <f t="shared" si="158"/>
        <v>90</v>
      </c>
      <c r="I207" s="254">
        <f t="shared" si="159"/>
        <v>26966806</v>
      </c>
      <c r="J207" s="254">
        <f t="shared" si="160"/>
        <v>1</v>
      </c>
      <c r="K207" s="255">
        <f t="shared" si="161"/>
        <v>1.06</v>
      </c>
      <c r="L207" s="256">
        <f t="shared" si="206"/>
        <v>1.02</v>
      </c>
      <c r="M207" s="257">
        <f t="shared" si="163"/>
        <v>24364489.972377934</v>
      </c>
      <c r="N207" s="257">
        <f t="shared" si="164"/>
        <v>27462673.064623922</v>
      </c>
      <c r="O207" s="257">
        <f t="shared" si="165"/>
        <v>29156510.647200003</v>
      </c>
      <c r="P207" s="257">
        <f t="shared" si="166"/>
        <v>30954820.425523225</v>
      </c>
      <c r="Q207" s="258">
        <f t="shared" si="167"/>
        <v>29156510.647200003</v>
      </c>
      <c r="R207" s="257">
        <f t="shared" si="167"/>
        <v>30954820.425523225</v>
      </c>
      <c r="S207" s="257">
        <f t="shared" si="168"/>
        <v>32864046.016027961</v>
      </c>
      <c r="T207" s="257"/>
      <c r="U207" s="257">
        <f t="shared" si="169"/>
        <v>2192804097.5140142</v>
      </c>
      <c r="V207" s="257">
        <f t="shared" si="170"/>
        <v>2471640575.816153</v>
      </c>
      <c r="W207" s="257">
        <f t="shared" si="171"/>
        <v>2624085958.2480001</v>
      </c>
      <c r="X207" s="258">
        <f t="shared" si="172"/>
        <v>2785933838.2970901</v>
      </c>
      <c r="Y207" s="258">
        <f t="shared" si="173"/>
        <v>2624085958.2480001</v>
      </c>
      <c r="Z207" s="257">
        <f t="shared" si="174"/>
        <v>2785933838.2970901</v>
      </c>
      <c r="AA207" s="257">
        <f t="shared" si="183"/>
        <v>2957764141.4425163</v>
      </c>
      <c r="AB207" s="257"/>
      <c r="AC207" s="32" t="str">
        <f t="shared" si="175"/>
        <v>BERTAHAP</v>
      </c>
      <c r="AD207" s="259">
        <f t="shared" si="176"/>
        <v>0</v>
      </c>
      <c r="AE207" s="260">
        <v>2</v>
      </c>
      <c r="AF207" s="261"/>
      <c r="AG207" s="257" t="e">
        <f>IF(AF207&gt;#REF!,"LB","KR")</f>
        <v>#REF!</v>
      </c>
      <c r="AH207" s="261">
        <f t="shared" si="194"/>
        <v>2412085000</v>
      </c>
      <c r="AI207" s="261">
        <f t="shared" si="194"/>
        <v>2718805000</v>
      </c>
      <c r="AJ207" s="261">
        <f t="shared" si="194"/>
        <v>2886495000</v>
      </c>
      <c r="AK207" s="262">
        <f t="shared" si="192"/>
        <v>3064528000</v>
      </c>
      <c r="AL207" s="262">
        <f t="shared" si="192"/>
        <v>2886495000</v>
      </c>
      <c r="AM207" s="261">
        <f t="shared" si="192"/>
        <v>3064528000</v>
      </c>
      <c r="AN207" s="261">
        <f t="shared" si="192"/>
        <v>3253541000</v>
      </c>
      <c r="AO207" s="15"/>
      <c r="AP207" s="15"/>
      <c r="AQ207" s="264">
        <f t="shared" si="177"/>
        <v>-1248563.1177999973</v>
      </c>
      <c r="AR207" s="265"/>
      <c r="AS207" s="266"/>
      <c r="AT207" s="266"/>
      <c r="AU207" s="266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276"/>
      <c r="BT207" s="296"/>
      <c r="BU207" s="269" t="str">
        <f>F271</f>
        <v>2BR-15</v>
      </c>
      <c r="BV207" s="270">
        <f>D271</f>
        <v>15</v>
      </c>
      <c r="BW207" s="271">
        <f>G271</f>
        <v>101</v>
      </c>
      <c r="BX207" s="271">
        <f>H271</f>
        <v>90</v>
      </c>
      <c r="BY207" s="272">
        <f>O271</f>
        <v>29013586.575399999</v>
      </c>
      <c r="BZ207" s="272">
        <f t="shared" si="207"/>
        <v>2400261000</v>
      </c>
      <c r="CA207" s="272">
        <f t="shared" si="207"/>
        <v>2705478000</v>
      </c>
      <c r="CB207" s="272">
        <f t="shared" si="207"/>
        <v>2872346000</v>
      </c>
      <c r="CC207" s="272">
        <f t="shared" si="207"/>
        <v>3049506000</v>
      </c>
      <c r="CD207" s="272">
        <f>AN271</f>
        <v>3237592000</v>
      </c>
      <c r="CE207" s="15"/>
      <c r="CF207" s="42">
        <f t="shared" si="184"/>
        <v>3059685000</v>
      </c>
      <c r="CG207" s="187">
        <f t="shared" si="184"/>
        <v>3248400000</v>
      </c>
      <c r="CH207" s="43">
        <f t="shared" si="178"/>
        <v>45895275</v>
      </c>
      <c r="CI207" s="43">
        <f t="shared" si="179"/>
        <v>32484000</v>
      </c>
      <c r="CJ207" s="240">
        <f t="shared" si="180"/>
        <v>72162375</v>
      </c>
      <c r="CK207" s="273">
        <f t="shared" si="181"/>
        <v>63844333.333333336</v>
      </c>
    </row>
    <row r="208" spans="1:89">
      <c r="A208" s="3">
        <f t="shared" si="182"/>
        <v>169</v>
      </c>
      <c r="B208" s="522">
        <v>7</v>
      </c>
      <c r="C208" s="250" t="s">
        <v>178</v>
      </c>
      <c r="D208" s="285">
        <v>15</v>
      </c>
      <c r="E208" s="252"/>
      <c r="F208" s="40" t="s">
        <v>64</v>
      </c>
      <c r="G208" s="253">
        <f t="shared" si="157"/>
        <v>101</v>
      </c>
      <c r="H208" s="253">
        <f t="shared" si="158"/>
        <v>90</v>
      </c>
      <c r="I208" s="254">
        <f t="shared" si="159"/>
        <v>26966806</v>
      </c>
      <c r="J208" s="254">
        <f t="shared" si="160"/>
        <v>1</v>
      </c>
      <c r="K208" s="255">
        <f t="shared" si="161"/>
        <v>1.06</v>
      </c>
      <c r="L208" s="256">
        <f t="shared" si="206"/>
        <v>1.02</v>
      </c>
      <c r="M208" s="257">
        <f t="shared" si="163"/>
        <v>24364489.972377934</v>
      </c>
      <c r="N208" s="257">
        <f t="shared" si="164"/>
        <v>27462673.064623922</v>
      </c>
      <c r="O208" s="257">
        <f t="shared" si="165"/>
        <v>29156510.647200003</v>
      </c>
      <c r="P208" s="257">
        <f t="shared" si="166"/>
        <v>30954820.425523225</v>
      </c>
      <c r="Q208" s="258">
        <f t="shared" si="167"/>
        <v>29156510.647200003</v>
      </c>
      <c r="R208" s="257">
        <f t="shared" si="167"/>
        <v>30954820.425523225</v>
      </c>
      <c r="S208" s="257">
        <f t="shared" si="168"/>
        <v>32864046.016027961</v>
      </c>
      <c r="T208" s="257"/>
      <c r="U208" s="257">
        <f t="shared" si="169"/>
        <v>2192804097.5140142</v>
      </c>
      <c r="V208" s="257">
        <f t="shared" si="170"/>
        <v>2471640575.816153</v>
      </c>
      <c r="W208" s="257">
        <f t="shared" si="171"/>
        <v>2624085958.2480001</v>
      </c>
      <c r="X208" s="258">
        <f t="shared" si="172"/>
        <v>2785933838.2970901</v>
      </c>
      <c r="Y208" s="258">
        <f t="shared" si="173"/>
        <v>2624085958.2480001</v>
      </c>
      <c r="Z208" s="257">
        <f t="shared" si="174"/>
        <v>2785933838.2970901</v>
      </c>
      <c r="AA208" s="257">
        <f t="shared" si="183"/>
        <v>2957764141.4425163</v>
      </c>
      <c r="AB208" s="257"/>
      <c r="AC208" s="32" t="str">
        <f t="shared" si="175"/>
        <v>BERTAHAP</v>
      </c>
      <c r="AD208" s="259">
        <f t="shared" si="176"/>
        <v>0</v>
      </c>
      <c r="AE208" s="260">
        <v>2</v>
      </c>
      <c r="AF208" s="261"/>
      <c r="AG208" s="257" t="e">
        <f>IF(AF208&gt;#REF!,"LB","KR")</f>
        <v>#REF!</v>
      </c>
      <c r="AH208" s="261">
        <f t="shared" si="194"/>
        <v>2412085000</v>
      </c>
      <c r="AI208" s="261">
        <f t="shared" si="194"/>
        <v>2718805000</v>
      </c>
      <c r="AJ208" s="261">
        <f t="shared" si="194"/>
        <v>2886495000</v>
      </c>
      <c r="AK208" s="262">
        <f t="shared" si="192"/>
        <v>3064528000</v>
      </c>
      <c r="AL208" s="262">
        <f t="shared" si="192"/>
        <v>2886495000</v>
      </c>
      <c r="AM208" s="261">
        <f t="shared" si="192"/>
        <v>3064528000</v>
      </c>
      <c r="AN208" s="261">
        <f t="shared" si="192"/>
        <v>3253541000</v>
      </c>
      <c r="AO208" s="15"/>
      <c r="AP208" s="15"/>
      <c r="AQ208" s="264">
        <f t="shared" si="177"/>
        <v>-1248563.1177999973</v>
      </c>
      <c r="AR208" s="265"/>
      <c r="AS208" s="266"/>
      <c r="AT208" s="266"/>
      <c r="AU208" s="266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276">
        <v>51</v>
      </c>
      <c r="BT208" s="269" t="s">
        <v>175</v>
      </c>
      <c r="BU208" s="269" t="str">
        <f>F274</f>
        <v>3BR-21</v>
      </c>
      <c r="BV208" s="270">
        <f>D274</f>
        <v>21</v>
      </c>
      <c r="BW208" s="271">
        <f>G274</f>
        <v>132</v>
      </c>
      <c r="BX208" s="271">
        <f>H274</f>
        <v>112</v>
      </c>
      <c r="BY208" s="272">
        <f>O274</f>
        <v>30108438.899</v>
      </c>
      <c r="BZ208" s="272">
        <f>AH274</f>
        <v>3099708000</v>
      </c>
      <c r="CA208" s="272">
        <f>AI274</f>
        <v>3493866000</v>
      </c>
      <c r="CB208" s="272">
        <f>AJ274</f>
        <v>3709360000</v>
      </c>
      <c r="CC208" s="272">
        <f>AK274</f>
        <v>3938145000</v>
      </c>
      <c r="CD208" s="272">
        <f>AN274</f>
        <v>4181042000</v>
      </c>
      <c r="CE208" s="15">
        <v>5</v>
      </c>
      <c r="CF208" s="42">
        <f t="shared" si="184"/>
        <v>3059685000</v>
      </c>
      <c r="CG208" s="187">
        <f t="shared" si="184"/>
        <v>3248400000</v>
      </c>
      <c r="CH208" s="43">
        <f t="shared" si="178"/>
        <v>45895275</v>
      </c>
      <c r="CI208" s="43">
        <f t="shared" si="179"/>
        <v>32484000</v>
      </c>
      <c r="CJ208" s="240">
        <f t="shared" si="180"/>
        <v>72162375</v>
      </c>
      <c r="CK208" s="273">
        <f t="shared" si="181"/>
        <v>63844333.333333336</v>
      </c>
    </row>
    <row r="209" spans="1:89">
      <c r="A209" s="3">
        <f t="shared" si="182"/>
        <v>170</v>
      </c>
      <c r="B209" s="522">
        <v>8</v>
      </c>
      <c r="C209" s="250" t="s">
        <v>178</v>
      </c>
      <c r="D209" s="285">
        <v>17</v>
      </c>
      <c r="E209" s="252"/>
      <c r="F209" s="40" t="s">
        <v>67</v>
      </c>
      <c r="G209" s="253">
        <f t="shared" si="157"/>
        <v>85</v>
      </c>
      <c r="H209" s="253">
        <f t="shared" si="158"/>
        <v>74</v>
      </c>
      <c r="I209" s="254">
        <f t="shared" si="159"/>
        <v>26966806</v>
      </c>
      <c r="J209" s="254">
        <f t="shared" si="160"/>
        <v>1</v>
      </c>
      <c r="K209" s="255">
        <f t="shared" si="161"/>
        <v>1.06</v>
      </c>
      <c r="L209" s="256">
        <f t="shared" si="206"/>
        <v>1.02</v>
      </c>
      <c r="M209" s="257">
        <f t="shared" si="163"/>
        <v>24364489.972377934</v>
      </c>
      <c r="N209" s="257">
        <f t="shared" si="164"/>
        <v>27462673.064623922</v>
      </c>
      <c r="O209" s="257">
        <f t="shared" si="165"/>
        <v>29156510.647200003</v>
      </c>
      <c r="P209" s="257">
        <f t="shared" si="166"/>
        <v>30954820.425523225</v>
      </c>
      <c r="Q209" s="258">
        <f t="shared" si="167"/>
        <v>29156510.647200003</v>
      </c>
      <c r="R209" s="257">
        <f t="shared" si="167"/>
        <v>30954820.425523225</v>
      </c>
      <c r="S209" s="257">
        <f t="shared" si="168"/>
        <v>32864046.016027961</v>
      </c>
      <c r="T209" s="257"/>
      <c r="U209" s="257">
        <f t="shared" si="169"/>
        <v>1802972257.9559672</v>
      </c>
      <c r="V209" s="257">
        <f t="shared" si="170"/>
        <v>2032237806.7821703</v>
      </c>
      <c r="W209" s="257">
        <f t="shared" si="171"/>
        <v>2157581787.8928003</v>
      </c>
      <c r="X209" s="258">
        <f t="shared" si="172"/>
        <v>2290656711.4887185</v>
      </c>
      <c r="Y209" s="258">
        <f t="shared" si="173"/>
        <v>2157581787.8928003</v>
      </c>
      <c r="Z209" s="257">
        <f t="shared" si="174"/>
        <v>2290656711.4887185</v>
      </c>
      <c r="AA209" s="257">
        <f t="shared" si="183"/>
        <v>2431939405.186069</v>
      </c>
      <c r="AB209" s="257"/>
      <c r="AC209" s="32" t="str">
        <f t="shared" si="175"/>
        <v>BERTAHAP</v>
      </c>
      <c r="AD209" s="259">
        <f t="shared" si="176"/>
        <v>0</v>
      </c>
      <c r="AE209" s="260">
        <v>2</v>
      </c>
      <c r="AF209" s="261"/>
      <c r="AG209" s="257" t="e">
        <f>IF(AF209&gt;#REF!,"LB","KR")</f>
        <v>#REF!</v>
      </c>
      <c r="AH209" s="261">
        <f t="shared" si="194"/>
        <v>1983270000</v>
      </c>
      <c r="AI209" s="261">
        <f t="shared" si="194"/>
        <v>2235462000</v>
      </c>
      <c r="AJ209" s="261">
        <f t="shared" si="194"/>
        <v>2373340000</v>
      </c>
      <c r="AK209" s="262">
        <f t="shared" si="192"/>
        <v>2519723000</v>
      </c>
      <c r="AL209" s="262">
        <f t="shared" si="192"/>
        <v>2373340000</v>
      </c>
      <c r="AM209" s="261">
        <f t="shared" si="192"/>
        <v>2519723000</v>
      </c>
      <c r="AN209" s="261">
        <f t="shared" si="192"/>
        <v>2675134000</v>
      </c>
      <c r="AO209" s="15"/>
      <c r="AP209" s="15"/>
      <c r="AQ209" s="264">
        <f t="shared" si="177"/>
        <v>-1248563.1177999973</v>
      </c>
      <c r="AR209" s="265"/>
      <c r="AS209" s="266"/>
      <c r="AT209" s="266"/>
      <c r="AU209" s="266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276">
        <v>52</v>
      </c>
      <c r="BT209" s="296" t="s">
        <v>179</v>
      </c>
      <c r="BU209" s="269" t="str">
        <f t="shared" ref="BU209:BU214" si="208">F313</f>
        <v>3BR-1</v>
      </c>
      <c r="BV209" s="270" t="str">
        <f t="shared" ref="BV209:BV214" si="209">D313</f>
        <v>01</v>
      </c>
      <c r="BW209" s="271">
        <f t="shared" ref="BW209:BX214" si="210">G313</f>
        <v>175</v>
      </c>
      <c r="BX209" s="271">
        <f t="shared" si="210"/>
        <v>156</v>
      </c>
      <c r="BY209" s="272">
        <f t="shared" ref="BY209:BY214" si="211">O313</f>
        <v>29852254.241999999</v>
      </c>
      <c r="BZ209" s="272">
        <f t="shared" ref="BZ209:CC214" si="212">AH313</f>
        <v>4280714000</v>
      </c>
      <c r="CA209" s="272">
        <f t="shared" si="212"/>
        <v>4825049000</v>
      </c>
      <c r="CB209" s="272">
        <f t="shared" si="212"/>
        <v>5122647000</v>
      </c>
      <c r="CC209" s="272">
        <f t="shared" si="212"/>
        <v>5438601000</v>
      </c>
      <c r="CD209" s="272">
        <f t="shared" ref="CD209:CD214" si="213">AN313</f>
        <v>5774042000</v>
      </c>
      <c r="CE209" s="15">
        <v>1</v>
      </c>
      <c r="CF209" s="42">
        <f t="shared" si="184"/>
        <v>2515741000</v>
      </c>
      <c r="CG209" s="187">
        <f t="shared" si="184"/>
        <v>2670907000</v>
      </c>
      <c r="CH209" s="43">
        <f t="shared" si="178"/>
        <v>37736115</v>
      </c>
      <c r="CI209" s="43">
        <f t="shared" si="179"/>
        <v>26709070</v>
      </c>
      <c r="CJ209" s="240">
        <f t="shared" si="180"/>
        <v>59333500</v>
      </c>
      <c r="CK209" s="273">
        <f t="shared" si="181"/>
        <v>52494229.166666664</v>
      </c>
    </row>
    <row r="210" spans="1:89">
      <c r="A210" s="3">
        <f t="shared" si="182"/>
        <v>171</v>
      </c>
      <c r="B210" s="522">
        <v>9</v>
      </c>
      <c r="C210" s="250" t="s">
        <v>178</v>
      </c>
      <c r="D210" s="285">
        <v>19</v>
      </c>
      <c r="E210" s="252"/>
      <c r="F210" s="40" t="s">
        <v>78</v>
      </c>
      <c r="G210" s="253">
        <f t="shared" si="157"/>
        <v>138</v>
      </c>
      <c r="H210" s="253">
        <f t="shared" si="158"/>
        <v>120</v>
      </c>
      <c r="I210" s="254">
        <f t="shared" si="159"/>
        <v>26966806</v>
      </c>
      <c r="J210" s="254">
        <f t="shared" si="160"/>
        <v>1</v>
      </c>
      <c r="K210" s="255">
        <f t="shared" si="161"/>
        <v>1.06</v>
      </c>
      <c r="L210" s="256">
        <f t="shared" si="206"/>
        <v>1.02</v>
      </c>
      <c r="M210" s="257">
        <f t="shared" si="163"/>
        <v>24364489.972377934</v>
      </c>
      <c r="N210" s="257">
        <f t="shared" si="164"/>
        <v>27462673.064623922</v>
      </c>
      <c r="O210" s="257">
        <f t="shared" si="165"/>
        <v>29156510.647200003</v>
      </c>
      <c r="P210" s="257">
        <f t="shared" si="166"/>
        <v>30954820.425523225</v>
      </c>
      <c r="Q210" s="258">
        <f t="shared" si="167"/>
        <v>29156510.647200003</v>
      </c>
      <c r="R210" s="257">
        <f t="shared" si="167"/>
        <v>30954820.425523225</v>
      </c>
      <c r="S210" s="257">
        <f t="shared" si="168"/>
        <v>32864046.016027961</v>
      </c>
      <c r="T210" s="257"/>
      <c r="U210" s="257">
        <f t="shared" si="169"/>
        <v>2923738796.6853518</v>
      </c>
      <c r="V210" s="257">
        <f t="shared" si="170"/>
        <v>3295520767.7548704</v>
      </c>
      <c r="W210" s="257">
        <f t="shared" si="171"/>
        <v>3498781277.6640005</v>
      </c>
      <c r="X210" s="258">
        <f t="shared" si="172"/>
        <v>3714578451.0627871</v>
      </c>
      <c r="Y210" s="258">
        <f t="shared" si="173"/>
        <v>3498781277.6640005</v>
      </c>
      <c r="Z210" s="257">
        <f t="shared" si="174"/>
        <v>3714578451.0627871</v>
      </c>
      <c r="AA210" s="257">
        <f t="shared" si="183"/>
        <v>3943685521.9233551</v>
      </c>
      <c r="AB210" s="257"/>
      <c r="AC210" s="32" t="str">
        <f t="shared" si="175"/>
        <v>BERTAHAP</v>
      </c>
      <c r="AD210" s="259">
        <f t="shared" si="176"/>
        <v>0</v>
      </c>
      <c r="AE210" s="260">
        <v>2</v>
      </c>
      <c r="AF210" s="261"/>
      <c r="AG210" s="257" t="e">
        <f>IF(AF210&gt;#REF!,"LB","KR")</f>
        <v>#REF!</v>
      </c>
      <c r="AH210" s="261">
        <f t="shared" si="194"/>
        <v>3216113000</v>
      </c>
      <c r="AI210" s="261">
        <f t="shared" si="194"/>
        <v>3625073000</v>
      </c>
      <c r="AJ210" s="261">
        <f t="shared" si="194"/>
        <v>3848660000</v>
      </c>
      <c r="AK210" s="262">
        <f t="shared" si="192"/>
        <v>4086037000</v>
      </c>
      <c r="AL210" s="262">
        <f t="shared" si="192"/>
        <v>3848660000</v>
      </c>
      <c r="AM210" s="261">
        <f t="shared" si="192"/>
        <v>4086037000</v>
      </c>
      <c r="AN210" s="261">
        <f t="shared" si="192"/>
        <v>4338055000</v>
      </c>
      <c r="AO210" s="15"/>
      <c r="AP210" s="15"/>
      <c r="AQ210" s="264">
        <f t="shared" si="177"/>
        <v>-1248563.1177999973</v>
      </c>
      <c r="AR210" s="265"/>
      <c r="AS210" s="266"/>
      <c r="AT210" s="266"/>
      <c r="AU210" s="266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276">
        <v>53</v>
      </c>
      <c r="BT210" s="296" t="s">
        <v>179</v>
      </c>
      <c r="BU210" s="269" t="str">
        <f t="shared" si="208"/>
        <v>2BR-3</v>
      </c>
      <c r="BV210" s="270" t="str">
        <f t="shared" si="209"/>
        <v>03</v>
      </c>
      <c r="BW210" s="271">
        <f t="shared" si="210"/>
        <v>85</v>
      </c>
      <c r="BX210" s="271">
        <f t="shared" si="210"/>
        <v>74</v>
      </c>
      <c r="BY210" s="272">
        <f t="shared" si="211"/>
        <v>29299434.719000001</v>
      </c>
      <c r="BZ210" s="272">
        <f t="shared" si="212"/>
        <v>1992992000</v>
      </c>
      <c r="CA210" s="272">
        <f t="shared" si="212"/>
        <v>2246420000</v>
      </c>
      <c r="CB210" s="272">
        <f t="shared" si="212"/>
        <v>2384974000</v>
      </c>
      <c r="CC210" s="272">
        <f t="shared" si="212"/>
        <v>2532074000</v>
      </c>
      <c r="CD210" s="272">
        <f t="shared" si="213"/>
        <v>2688247000</v>
      </c>
      <c r="CE210" s="15">
        <v>4</v>
      </c>
      <c r="CF210" s="42">
        <f t="shared" si="184"/>
        <v>4079580000</v>
      </c>
      <c r="CG210" s="187">
        <f t="shared" si="184"/>
        <v>4331200000</v>
      </c>
      <c r="CH210" s="43">
        <f t="shared" si="178"/>
        <v>61193700</v>
      </c>
      <c r="CI210" s="43">
        <f t="shared" si="179"/>
        <v>43312000</v>
      </c>
      <c r="CJ210" s="240">
        <f t="shared" si="180"/>
        <v>96216500</v>
      </c>
      <c r="CK210" s="273">
        <f t="shared" si="181"/>
        <v>85125770.833333328</v>
      </c>
    </row>
    <row r="211" spans="1:89">
      <c r="A211" s="3">
        <f t="shared" si="182"/>
        <v>172</v>
      </c>
      <c r="B211" s="522">
        <v>10</v>
      </c>
      <c r="C211" s="250" t="s">
        <v>178</v>
      </c>
      <c r="D211" s="285">
        <v>21</v>
      </c>
      <c r="E211" s="252"/>
      <c r="F211" s="40" t="s">
        <v>84</v>
      </c>
      <c r="G211" s="253">
        <f t="shared" si="157"/>
        <v>132</v>
      </c>
      <c r="H211" s="253">
        <f t="shared" si="158"/>
        <v>112</v>
      </c>
      <c r="I211" s="254">
        <f t="shared" si="159"/>
        <v>26966806</v>
      </c>
      <c r="J211" s="254">
        <f t="shared" si="160"/>
        <v>3</v>
      </c>
      <c r="K211" s="255">
        <f t="shared" si="161"/>
        <v>1.1000000000000001</v>
      </c>
      <c r="L211" s="256">
        <f t="shared" si="206"/>
        <v>1.02</v>
      </c>
      <c r="M211" s="257">
        <f t="shared" si="163"/>
        <v>25283904.688316725</v>
      </c>
      <c r="N211" s="257">
        <f t="shared" si="164"/>
        <v>28499000.350081429</v>
      </c>
      <c r="O211" s="257">
        <f t="shared" si="165"/>
        <v>30256756.332000002</v>
      </c>
      <c r="P211" s="257">
        <f t="shared" si="166"/>
        <v>32122926.856675044</v>
      </c>
      <c r="Q211" s="258">
        <f t="shared" si="167"/>
        <v>30256756.332000002</v>
      </c>
      <c r="R211" s="257">
        <f t="shared" si="167"/>
        <v>32122926.856675044</v>
      </c>
      <c r="S211" s="257">
        <f t="shared" si="168"/>
        <v>34104198.695878074</v>
      </c>
      <c r="T211" s="257"/>
      <c r="U211" s="257">
        <f t="shared" si="169"/>
        <v>2831797325.0914731</v>
      </c>
      <c r="V211" s="257">
        <f t="shared" si="170"/>
        <v>3191888039.2091198</v>
      </c>
      <c r="W211" s="257">
        <f t="shared" si="171"/>
        <v>3388756709.184</v>
      </c>
      <c r="X211" s="258">
        <f t="shared" si="172"/>
        <v>3597767807.9476051</v>
      </c>
      <c r="Y211" s="258">
        <f t="shared" si="173"/>
        <v>3388756709.184</v>
      </c>
      <c r="Z211" s="257">
        <f t="shared" si="174"/>
        <v>3597767807.9476051</v>
      </c>
      <c r="AA211" s="257">
        <f t="shared" si="183"/>
        <v>3819670253.938344</v>
      </c>
      <c r="AB211" s="257"/>
      <c r="AC211" s="32" t="str">
        <f t="shared" si="175"/>
        <v>BERTAHAP</v>
      </c>
      <c r="AD211" s="259">
        <f t="shared" si="176"/>
        <v>0</v>
      </c>
      <c r="AE211" s="260">
        <v>2</v>
      </c>
      <c r="AF211" s="261"/>
      <c r="AG211" s="257" t="e">
        <f>IF(AF211&gt;#REF!,"LB","KR")</f>
        <v>#REF!</v>
      </c>
      <c r="AH211" s="261">
        <f t="shared" si="194"/>
        <v>3114978000</v>
      </c>
      <c r="AI211" s="261">
        <f t="shared" si="194"/>
        <v>3511077000</v>
      </c>
      <c r="AJ211" s="261">
        <f t="shared" si="194"/>
        <v>3727633000</v>
      </c>
      <c r="AK211" s="262">
        <f t="shared" si="192"/>
        <v>3957545000</v>
      </c>
      <c r="AL211" s="262">
        <f t="shared" si="192"/>
        <v>3727633000</v>
      </c>
      <c r="AM211" s="261">
        <f t="shared" si="192"/>
        <v>3957545000</v>
      </c>
      <c r="AN211" s="261">
        <f t="shared" si="192"/>
        <v>4201638000</v>
      </c>
      <c r="AO211" s="15"/>
      <c r="AP211" s="15"/>
      <c r="AQ211" s="264">
        <f t="shared" si="177"/>
        <v>-148317.43299999833</v>
      </c>
      <c r="AR211" s="265"/>
      <c r="AS211" s="266"/>
      <c r="AT211" s="266"/>
      <c r="AU211" s="266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276"/>
      <c r="BT211" s="296"/>
      <c r="BU211" s="269" t="str">
        <f t="shared" si="208"/>
        <v>2BR-9</v>
      </c>
      <c r="BV211" s="270" t="str">
        <f t="shared" si="209"/>
        <v>09</v>
      </c>
      <c r="BW211" s="271">
        <f t="shared" si="210"/>
        <v>101</v>
      </c>
      <c r="BX211" s="271">
        <f t="shared" si="210"/>
        <v>90</v>
      </c>
      <c r="BY211" s="272">
        <f t="shared" si="211"/>
        <v>29299434.719000001</v>
      </c>
      <c r="BZ211" s="272">
        <f t="shared" si="212"/>
        <v>2423909000</v>
      </c>
      <c r="CA211" s="272">
        <f t="shared" si="212"/>
        <v>2732133000</v>
      </c>
      <c r="CB211" s="272">
        <f t="shared" si="212"/>
        <v>2900645000</v>
      </c>
      <c r="CC211" s="272">
        <f t="shared" si="212"/>
        <v>3079550000</v>
      </c>
      <c r="CD211" s="272">
        <f t="shared" si="213"/>
        <v>3269490000</v>
      </c>
      <c r="CE211" s="15"/>
      <c r="CF211" s="42">
        <f t="shared" si="184"/>
        <v>3951291000</v>
      </c>
      <c r="CG211" s="187">
        <f t="shared" si="184"/>
        <v>4194998000</v>
      </c>
      <c r="CH211" s="43">
        <f t="shared" si="178"/>
        <v>59269365</v>
      </c>
      <c r="CI211" s="43">
        <f t="shared" si="179"/>
        <v>41949980</v>
      </c>
      <c r="CJ211" s="240">
        <f t="shared" si="180"/>
        <v>93190825</v>
      </c>
      <c r="CK211" s="273">
        <f t="shared" si="181"/>
        <v>82448854.166666672</v>
      </c>
    </row>
    <row r="212" spans="1:89">
      <c r="A212" s="3">
        <f t="shared" si="182"/>
        <v>173</v>
      </c>
      <c r="B212" s="522">
        <v>1</v>
      </c>
      <c r="C212" s="250" t="s">
        <v>180</v>
      </c>
      <c r="D212" s="251" t="s">
        <v>29</v>
      </c>
      <c r="E212" s="252"/>
      <c r="F212" s="40" t="s">
        <v>74</v>
      </c>
      <c r="G212" s="253">
        <f t="shared" si="157"/>
        <v>85</v>
      </c>
      <c r="H212" s="253">
        <f t="shared" si="158"/>
        <v>74</v>
      </c>
      <c r="I212" s="254">
        <f t="shared" si="159"/>
        <v>26966806</v>
      </c>
      <c r="J212" s="254">
        <f t="shared" si="160"/>
        <v>1</v>
      </c>
      <c r="K212" s="255">
        <f t="shared" si="161"/>
        <v>1.06</v>
      </c>
      <c r="L212" s="305">
        <f t="shared" ref="L212:L220" si="214">SUMIF($AN$4:$AN$22,D212,$BJ$4:$BJ$22)</f>
        <v>1.03</v>
      </c>
      <c r="M212" s="257">
        <f t="shared" si="163"/>
        <v>24603357.52112674</v>
      </c>
      <c r="N212" s="257">
        <f t="shared" si="164"/>
        <v>27731914.957414355</v>
      </c>
      <c r="O212" s="257">
        <f t="shared" si="165"/>
        <v>29442358.790800005</v>
      </c>
      <c r="P212" s="257">
        <f t="shared" si="166"/>
        <v>31258299.057146005</v>
      </c>
      <c r="Q212" s="258">
        <f t="shared" si="167"/>
        <v>29442358.790800005</v>
      </c>
      <c r="R212" s="257">
        <f t="shared" si="167"/>
        <v>31258299.057146005</v>
      </c>
      <c r="S212" s="257">
        <f t="shared" si="168"/>
        <v>33186242.545596864</v>
      </c>
      <c r="T212" s="257"/>
      <c r="U212" s="257">
        <f t="shared" si="169"/>
        <v>1820648456.5633788</v>
      </c>
      <c r="V212" s="257">
        <f t="shared" si="170"/>
        <v>2052161706.8486624</v>
      </c>
      <c r="W212" s="257">
        <f t="shared" si="171"/>
        <v>2178734550.5192003</v>
      </c>
      <c r="X212" s="258">
        <f t="shared" si="172"/>
        <v>2313114130.2288046</v>
      </c>
      <c r="Y212" s="258">
        <f t="shared" si="173"/>
        <v>2178734550.5192003</v>
      </c>
      <c r="Z212" s="257">
        <f t="shared" si="174"/>
        <v>2313114130.2288046</v>
      </c>
      <c r="AA212" s="257">
        <f t="shared" si="183"/>
        <v>2455781948.3741679</v>
      </c>
      <c r="AB212" s="257"/>
      <c r="AC212" s="32" t="str">
        <f t="shared" si="175"/>
        <v>BERTAHAP</v>
      </c>
      <c r="AD212" s="259">
        <f t="shared" si="176"/>
        <v>0</v>
      </c>
      <c r="AE212" s="260">
        <v>2</v>
      </c>
      <c r="AF212" s="261"/>
      <c r="AG212" s="257" t="e">
        <f>IF(AF212&gt;#REF!,"LB","KR")</f>
        <v>#REF!</v>
      </c>
      <c r="AH212" s="261">
        <f t="shared" si="194"/>
        <v>2002714000</v>
      </c>
      <c r="AI212" s="261">
        <f t="shared" si="194"/>
        <v>2257378000</v>
      </c>
      <c r="AJ212" s="261">
        <f t="shared" si="194"/>
        <v>2396609000</v>
      </c>
      <c r="AK212" s="262">
        <f t="shared" si="192"/>
        <v>2544426000</v>
      </c>
      <c r="AL212" s="262">
        <f t="shared" si="192"/>
        <v>2396609000</v>
      </c>
      <c r="AM212" s="261">
        <f t="shared" si="192"/>
        <v>2544426000</v>
      </c>
      <c r="AN212" s="261">
        <f t="shared" si="192"/>
        <v>2701361000</v>
      </c>
      <c r="AO212" s="15"/>
      <c r="AP212" s="15"/>
      <c r="AQ212" s="264">
        <f t="shared" si="177"/>
        <v>-962714.9741999954</v>
      </c>
      <c r="AR212" s="265"/>
      <c r="AS212" s="266"/>
      <c r="AT212" s="266"/>
      <c r="AU212" s="266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276"/>
      <c r="BT212" s="269"/>
      <c r="BU212" s="269" t="str">
        <f t="shared" si="208"/>
        <v>2BR-11</v>
      </c>
      <c r="BV212" s="270">
        <f t="shared" si="209"/>
        <v>11</v>
      </c>
      <c r="BW212" s="271">
        <f t="shared" si="210"/>
        <v>101</v>
      </c>
      <c r="BX212" s="271">
        <f t="shared" si="210"/>
        <v>90</v>
      </c>
      <c r="BY212" s="272">
        <f t="shared" si="211"/>
        <v>29299434.719000001</v>
      </c>
      <c r="BZ212" s="272">
        <f t="shared" si="212"/>
        <v>2423909000</v>
      </c>
      <c r="CA212" s="272">
        <f t="shared" si="212"/>
        <v>2732133000</v>
      </c>
      <c r="CB212" s="272">
        <f t="shared" si="212"/>
        <v>2900645000</v>
      </c>
      <c r="CC212" s="272">
        <f t="shared" si="212"/>
        <v>3079550000</v>
      </c>
      <c r="CD212" s="272">
        <f t="shared" si="213"/>
        <v>3269490000</v>
      </c>
      <c r="CE212" s="15"/>
      <c r="CF212" s="42">
        <f t="shared" si="184"/>
        <v>2540406000</v>
      </c>
      <c r="CG212" s="187">
        <f t="shared" si="184"/>
        <v>2697092000</v>
      </c>
      <c r="CH212" s="43">
        <f t="shared" si="178"/>
        <v>38106090</v>
      </c>
      <c r="CI212" s="43">
        <f t="shared" si="179"/>
        <v>26970920</v>
      </c>
      <c r="CJ212" s="240">
        <f t="shared" si="180"/>
        <v>59915225</v>
      </c>
      <c r="CK212" s="273">
        <f t="shared" si="181"/>
        <v>53008875</v>
      </c>
    </row>
    <row r="213" spans="1:89">
      <c r="A213" s="3">
        <f t="shared" si="182"/>
        <v>174</v>
      </c>
      <c r="B213" s="522">
        <v>2</v>
      </c>
      <c r="C213" s="250" t="s">
        <v>180</v>
      </c>
      <c r="D213" s="251" t="s">
        <v>32</v>
      </c>
      <c r="E213" s="252"/>
      <c r="F213" s="40" t="s">
        <v>56</v>
      </c>
      <c r="G213" s="253">
        <f t="shared" si="157"/>
        <v>85</v>
      </c>
      <c r="H213" s="253">
        <f t="shared" si="158"/>
        <v>74</v>
      </c>
      <c r="I213" s="254">
        <f t="shared" si="159"/>
        <v>26966806</v>
      </c>
      <c r="J213" s="254">
        <f t="shared" si="160"/>
        <v>1</v>
      </c>
      <c r="K213" s="255">
        <f t="shared" si="161"/>
        <v>1.06</v>
      </c>
      <c r="L213" s="305">
        <f t="shared" si="214"/>
        <v>1.03</v>
      </c>
      <c r="M213" s="257">
        <f t="shared" si="163"/>
        <v>24603357.52112674</v>
      </c>
      <c r="N213" s="257">
        <f t="shared" si="164"/>
        <v>27731914.957414355</v>
      </c>
      <c r="O213" s="257">
        <f t="shared" si="165"/>
        <v>29442358.790800005</v>
      </c>
      <c r="P213" s="257">
        <f t="shared" si="166"/>
        <v>31258299.057146005</v>
      </c>
      <c r="Q213" s="258">
        <f t="shared" si="167"/>
        <v>29442358.790800005</v>
      </c>
      <c r="R213" s="257">
        <f t="shared" si="167"/>
        <v>31258299.057146005</v>
      </c>
      <c r="S213" s="257">
        <f t="shared" si="168"/>
        <v>33186242.545596864</v>
      </c>
      <c r="T213" s="257"/>
      <c r="U213" s="257">
        <f t="shared" si="169"/>
        <v>1820648456.5633788</v>
      </c>
      <c r="V213" s="257">
        <f t="shared" si="170"/>
        <v>2052161706.8486624</v>
      </c>
      <c r="W213" s="257">
        <f t="shared" si="171"/>
        <v>2178734550.5192003</v>
      </c>
      <c r="X213" s="258">
        <f t="shared" si="172"/>
        <v>2313114130.2288046</v>
      </c>
      <c r="Y213" s="258">
        <f t="shared" si="173"/>
        <v>2178734550.5192003</v>
      </c>
      <c r="Z213" s="257">
        <f t="shared" si="174"/>
        <v>2313114130.2288046</v>
      </c>
      <c r="AA213" s="257">
        <f t="shared" si="183"/>
        <v>2455781948.3741679</v>
      </c>
      <c r="AB213" s="257"/>
      <c r="AC213" s="32" t="str">
        <f t="shared" si="175"/>
        <v>BERTAHAP</v>
      </c>
      <c r="AD213" s="259">
        <f t="shared" si="176"/>
        <v>0</v>
      </c>
      <c r="AE213" s="260">
        <v>2</v>
      </c>
      <c r="AF213" s="261"/>
      <c r="AG213" s="257" t="e">
        <f>IF(AF213&gt;#REF!,"LB","KR")</f>
        <v>#REF!</v>
      </c>
      <c r="AH213" s="261">
        <f t="shared" si="194"/>
        <v>2002714000</v>
      </c>
      <c r="AI213" s="261">
        <f t="shared" si="194"/>
        <v>2257378000</v>
      </c>
      <c r="AJ213" s="261">
        <f t="shared" si="194"/>
        <v>2396609000</v>
      </c>
      <c r="AK213" s="262">
        <f t="shared" si="192"/>
        <v>2544426000</v>
      </c>
      <c r="AL213" s="262">
        <f t="shared" si="192"/>
        <v>2396609000</v>
      </c>
      <c r="AM213" s="261">
        <f t="shared" si="192"/>
        <v>2544426000</v>
      </c>
      <c r="AN213" s="261">
        <f t="shared" si="192"/>
        <v>2701361000</v>
      </c>
      <c r="AO213" s="15"/>
      <c r="AP213" s="15"/>
      <c r="AQ213" s="264">
        <f t="shared" si="177"/>
        <v>-962714.9741999954</v>
      </c>
      <c r="AR213" s="265"/>
      <c r="AS213" s="266"/>
      <c r="AT213" s="266"/>
      <c r="AU213" s="266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276"/>
      <c r="BT213" s="269"/>
      <c r="BU213" s="269" t="str">
        <f t="shared" si="208"/>
        <v>3BR-19</v>
      </c>
      <c r="BV213" s="270">
        <f t="shared" si="209"/>
        <v>19</v>
      </c>
      <c r="BW213" s="271">
        <f t="shared" si="210"/>
        <v>138</v>
      </c>
      <c r="BX213" s="271">
        <f t="shared" si="210"/>
        <v>120</v>
      </c>
      <c r="BY213" s="272">
        <f t="shared" si="211"/>
        <v>29299434.719000001</v>
      </c>
      <c r="BZ213" s="272">
        <f t="shared" si="212"/>
        <v>3231878000</v>
      </c>
      <c r="CA213" s="272">
        <f t="shared" si="212"/>
        <v>3642843000</v>
      </c>
      <c r="CB213" s="272">
        <f t="shared" si="212"/>
        <v>3867526000</v>
      </c>
      <c r="CC213" s="272">
        <f t="shared" si="212"/>
        <v>4106066000</v>
      </c>
      <c r="CD213" s="272">
        <f t="shared" si="213"/>
        <v>4359320000</v>
      </c>
      <c r="CE213" s="15"/>
      <c r="CF213" s="42">
        <f t="shared" si="184"/>
        <v>2540406000</v>
      </c>
      <c r="CG213" s="187">
        <f t="shared" si="184"/>
        <v>2697092000</v>
      </c>
      <c r="CH213" s="43">
        <f t="shared" si="178"/>
        <v>38106090</v>
      </c>
      <c r="CI213" s="43">
        <f t="shared" si="179"/>
        <v>26970920</v>
      </c>
      <c r="CJ213" s="240">
        <f t="shared" si="180"/>
        <v>59915225</v>
      </c>
      <c r="CK213" s="273">
        <f t="shared" si="181"/>
        <v>53008875</v>
      </c>
    </row>
    <row r="214" spans="1:89">
      <c r="A214" s="3">
        <f t="shared" si="182"/>
        <v>175</v>
      </c>
      <c r="B214" s="522">
        <v>3</v>
      </c>
      <c r="C214" s="250" t="s">
        <v>180</v>
      </c>
      <c r="D214" s="251" t="s">
        <v>38</v>
      </c>
      <c r="E214" s="252"/>
      <c r="F214" s="40" t="s">
        <v>58</v>
      </c>
      <c r="G214" s="253">
        <f t="shared" si="157"/>
        <v>101</v>
      </c>
      <c r="H214" s="253">
        <f t="shared" si="158"/>
        <v>90</v>
      </c>
      <c r="I214" s="254">
        <f t="shared" si="159"/>
        <v>26966806</v>
      </c>
      <c r="J214" s="254">
        <f t="shared" si="160"/>
        <v>1</v>
      </c>
      <c r="K214" s="255">
        <f t="shared" si="161"/>
        <v>1.06</v>
      </c>
      <c r="L214" s="305">
        <f t="shared" si="214"/>
        <v>1.03</v>
      </c>
      <c r="M214" s="257">
        <f t="shared" si="163"/>
        <v>24603357.52112674</v>
      </c>
      <c r="N214" s="257">
        <f t="shared" si="164"/>
        <v>27731914.957414355</v>
      </c>
      <c r="O214" s="257">
        <f t="shared" si="165"/>
        <v>29442358.790800005</v>
      </c>
      <c r="P214" s="257">
        <f t="shared" si="166"/>
        <v>31258299.057146005</v>
      </c>
      <c r="Q214" s="258">
        <f t="shared" si="167"/>
        <v>29442358.790800005</v>
      </c>
      <c r="R214" s="257">
        <f t="shared" si="167"/>
        <v>31258299.057146005</v>
      </c>
      <c r="S214" s="257">
        <f t="shared" si="168"/>
        <v>33186242.545596864</v>
      </c>
      <c r="T214" s="257"/>
      <c r="U214" s="257">
        <f t="shared" si="169"/>
        <v>2214302176.9014068</v>
      </c>
      <c r="V214" s="257">
        <f t="shared" si="170"/>
        <v>2495872346.1672921</v>
      </c>
      <c r="W214" s="257">
        <f t="shared" si="171"/>
        <v>2649812291.1720004</v>
      </c>
      <c r="X214" s="258">
        <f t="shared" si="172"/>
        <v>2813246915.1431403</v>
      </c>
      <c r="Y214" s="258">
        <f t="shared" si="173"/>
        <v>2649812291.1720004</v>
      </c>
      <c r="Z214" s="257">
        <f t="shared" si="174"/>
        <v>2813246915.1431403</v>
      </c>
      <c r="AA214" s="257">
        <f t="shared" si="183"/>
        <v>2986761829.1037178</v>
      </c>
      <c r="AB214" s="257"/>
      <c r="AC214" s="32" t="str">
        <f t="shared" si="175"/>
        <v>BERTAHAP</v>
      </c>
      <c r="AD214" s="259">
        <f t="shared" si="176"/>
        <v>0</v>
      </c>
      <c r="AE214" s="260">
        <v>2</v>
      </c>
      <c r="AF214" s="261"/>
      <c r="AG214" s="257" t="e">
        <f>IF(AF214&gt;#REF!,"LB","KR")</f>
        <v>#REF!</v>
      </c>
      <c r="AH214" s="261">
        <f t="shared" si="194"/>
        <v>2435733000</v>
      </c>
      <c r="AI214" s="261">
        <f t="shared" si="194"/>
        <v>2745460000</v>
      </c>
      <c r="AJ214" s="261">
        <f t="shared" si="194"/>
        <v>2914794000</v>
      </c>
      <c r="AK214" s="262">
        <f t="shared" si="192"/>
        <v>3094572000</v>
      </c>
      <c r="AL214" s="262">
        <f t="shared" si="192"/>
        <v>2914794000</v>
      </c>
      <c r="AM214" s="261">
        <f t="shared" si="192"/>
        <v>3094572000</v>
      </c>
      <c r="AN214" s="261">
        <f t="shared" si="192"/>
        <v>3285439000</v>
      </c>
      <c r="AO214" s="15"/>
      <c r="AP214" s="15"/>
      <c r="AQ214" s="264">
        <f t="shared" si="177"/>
        <v>-962714.9741999954</v>
      </c>
      <c r="AR214" s="265"/>
      <c r="AS214" s="266"/>
      <c r="AT214" s="266"/>
      <c r="AU214" s="266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276">
        <v>54</v>
      </c>
      <c r="BT214" s="296" t="s">
        <v>179</v>
      </c>
      <c r="BU214" s="269" t="str">
        <f t="shared" si="208"/>
        <v>3BR-21</v>
      </c>
      <c r="BV214" s="270">
        <f t="shared" si="209"/>
        <v>21</v>
      </c>
      <c r="BW214" s="271">
        <f t="shared" si="210"/>
        <v>132</v>
      </c>
      <c r="BX214" s="271">
        <f t="shared" si="210"/>
        <v>112</v>
      </c>
      <c r="BY214" s="272">
        <f t="shared" si="211"/>
        <v>30405073.765000001</v>
      </c>
      <c r="BZ214" s="272">
        <f t="shared" si="212"/>
        <v>3130247000</v>
      </c>
      <c r="CA214" s="272">
        <f t="shared" si="212"/>
        <v>3528289000</v>
      </c>
      <c r="CB214" s="272">
        <f t="shared" si="212"/>
        <v>3745906000</v>
      </c>
      <c r="CC214" s="272">
        <f t="shared" si="212"/>
        <v>3976945000</v>
      </c>
      <c r="CD214" s="272">
        <f t="shared" si="213"/>
        <v>4222234000</v>
      </c>
      <c r="CE214" s="15">
        <v>1</v>
      </c>
      <c r="CF214" s="42">
        <f t="shared" si="184"/>
        <v>3089682000</v>
      </c>
      <c r="CG214" s="187">
        <f t="shared" si="184"/>
        <v>3280247000</v>
      </c>
      <c r="CH214" s="43">
        <f t="shared" si="178"/>
        <v>46345230</v>
      </c>
      <c r="CI214" s="43">
        <f t="shared" si="179"/>
        <v>32802470</v>
      </c>
      <c r="CJ214" s="240">
        <f t="shared" si="180"/>
        <v>72869850</v>
      </c>
      <c r="CK214" s="273">
        <f t="shared" si="181"/>
        <v>64470250</v>
      </c>
    </row>
    <row r="215" spans="1:89">
      <c r="A215" s="3">
        <f t="shared" si="182"/>
        <v>176</v>
      </c>
      <c r="B215" s="522">
        <v>4</v>
      </c>
      <c r="C215" s="250" t="s">
        <v>180</v>
      </c>
      <c r="D215" s="251" t="s">
        <v>44</v>
      </c>
      <c r="E215" s="252"/>
      <c r="F215" s="40" t="s">
        <v>60</v>
      </c>
      <c r="G215" s="253">
        <f t="shared" si="157"/>
        <v>101</v>
      </c>
      <c r="H215" s="253">
        <f t="shared" si="158"/>
        <v>90</v>
      </c>
      <c r="I215" s="254">
        <f t="shared" si="159"/>
        <v>26966806</v>
      </c>
      <c r="J215" s="254">
        <f t="shared" si="160"/>
        <v>1</v>
      </c>
      <c r="K215" s="255">
        <f t="shared" si="161"/>
        <v>1.06</v>
      </c>
      <c r="L215" s="305">
        <f t="shared" si="214"/>
        <v>1.03</v>
      </c>
      <c r="M215" s="257">
        <f t="shared" si="163"/>
        <v>24603357.52112674</v>
      </c>
      <c r="N215" s="257">
        <f t="shared" si="164"/>
        <v>27731914.957414355</v>
      </c>
      <c r="O215" s="257">
        <f t="shared" si="165"/>
        <v>29442358.790800005</v>
      </c>
      <c r="P215" s="257">
        <f t="shared" si="166"/>
        <v>31258299.057146005</v>
      </c>
      <c r="Q215" s="258">
        <f t="shared" si="167"/>
        <v>29442358.790800005</v>
      </c>
      <c r="R215" s="257">
        <f t="shared" si="167"/>
        <v>31258299.057146005</v>
      </c>
      <c r="S215" s="257">
        <f t="shared" si="168"/>
        <v>33186242.545596864</v>
      </c>
      <c r="T215" s="257"/>
      <c r="U215" s="257">
        <f t="shared" si="169"/>
        <v>2214302176.9014068</v>
      </c>
      <c r="V215" s="257">
        <f t="shared" si="170"/>
        <v>2495872346.1672921</v>
      </c>
      <c r="W215" s="257">
        <f t="shared" si="171"/>
        <v>2649812291.1720004</v>
      </c>
      <c r="X215" s="258">
        <f t="shared" si="172"/>
        <v>2813246915.1431403</v>
      </c>
      <c r="Y215" s="258">
        <f t="shared" si="173"/>
        <v>2649812291.1720004</v>
      </c>
      <c r="Z215" s="257">
        <f t="shared" si="174"/>
        <v>2813246915.1431403</v>
      </c>
      <c r="AA215" s="257">
        <f t="shared" si="183"/>
        <v>2986761829.1037178</v>
      </c>
      <c r="AB215" s="257"/>
      <c r="AC215" s="32" t="str">
        <f t="shared" si="175"/>
        <v>BERTAHAP</v>
      </c>
      <c r="AD215" s="259">
        <f t="shared" si="176"/>
        <v>0</v>
      </c>
      <c r="AE215" s="260">
        <v>2</v>
      </c>
      <c r="AF215" s="261"/>
      <c r="AG215" s="257" t="e">
        <f>IF(AF215&gt;#REF!,"LB","KR")</f>
        <v>#REF!</v>
      </c>
      <c r="AH215" s="261">
        <f t="shared" si="194"/>
        <v>2435733000</v>
      </c>
      <c r="AI215" s="261">
        <f t="shared" si="194"/>
        <v>2745460000</v>
      </c>
      <c r="AJ215" s="261">
        <f t="shared" si="194"/>
        <v>2914794000</v>
      </c>
      <c r="AK215" s="262">
        <f t="shared" si="192"/>
        <v>3094572000</v>
      </c>
      <c r="AL215" s="262">
        <f t="shared" si="192"/>
        <v>2914794000</v>
      </c>
      <c r="AM215" s="261">
        <f t="shared" si="192"/>
        <v>3094572000</v>
      </c>
      <c r="AN215" s="261">
        <f t="shared" si="192"/>
        <v>3285439000</v>
      </c>
      <c r="AO215" s="15"/>
      <c r="AP215" s="15"/>
      <c r="AQ215" s="264">
        <f t="shared" si="177"/>
        <v>-962714.9741999954</v>
      </c>
      <c r="AR215" s="265"/>
      <c r="AS215" s="266"/>
      <c r="AT215" s="266"/>
      <c r="AU215" s="266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314"/>
      <c r="BT215" s="15"/>
      <c r="BU215" s="15"/>
      <c r="BV215" s="265"/>
      <c r="BW215" s="15"/>
      <c r="BX215" s="15"/>
      <c r="BY215" s="15"/>
      <c r="BZ215" s="15"/>
      <c r="CA215" s="15"/>
      <c r="CB215" s="15"/>
      <c r="CC215" s="15"/>
      <c r="CD215" s="15"/>
      <c r="CE215" s="15">
        <f>SUM(CE40:CE214)</f>
        <v>279</v>
      </c>
      <c r="CF215" s="42">
        <f t="shared" si="184"/>
        <v>3089682000</v>
      </c>
      <c r="CG215" s="187">
        <f t="shared" si="184"/>
        <v>3280247000</v>
      </c>
      <c r="CH215" s="43">
        <f t="shared" si="178"/>
        <v>46345230</v>
      </c>
      <c r="CI215" s="43">
        <f t="shared" si="179"/>
        <v>32802470</v>
      </c>
      <c r="CJ215" s="240">
        <f t="shared" si="180"/>
        <v>72869850</v>
      </c>
      <c r="CK215" s="273">
        <f t="shared" si="181"/>
        <v>64470250</v>
      </c>
    </row>
    <row r="216" spans="1:89">
      <c r="A216" s="3">
        <f t="shared" si="182"/>
        <v>177</v>
      </c>
      <c r="B216" s="522">
        <v>5</v>
      </c>
      <c r="C216" s="250" t="s">
        <v>180</v>
      </c>
      <c r="D216" s="285">
        <v>11</v>
      </c>
      <c r="E216" s="252"/>
      <c r="F216" s="40" t="s">
        <v>62</v>
      </c>
      <c r="G216" s="253">
        <f t="shared" si="157"/>
        <v>101</v>
      </c>
      <c r="H216" s="253">
        <f t="shared" si="158"/>
        <v>90</v>
      </c>
      <c r="I216" s="254">
        <f t="shared" si="159"/>
        <v>26966806</v>
      </c>
      <c r="J216" s="254">
        <f t="shared" si="160"/>
        <v>1</v>
      </c>
      <c r="K216" s="255">
        <f t="shared" si="161"/>
        <v>1.06</v>
      </c>
      <c r="L216" s="305">
        <f t="shared" si="214"/>
        <v>1.03</v>
      </c>
      <c r="M216" s="257">
        <f t="shared" si="163"/>
        <v>24603357.52112674</v>
      </c>
      <c r="N216" s="257">
        <f t="shared" si="164"/>
        <v>27731914.957414355</v>
      </c>
      <c r="O216" s="257">
        <f t="shared" si="165"/>
        <v>29442358.790800005</v>
      </c>
      <c r="P216" s="257">
        <f t="shared" si="166"/>
        <v>31258299.057146005</v>
      </c>
      <c r="Q216" s="258">
        <f t="shared" si="167"/>
        <v>29442358.790800005</v>
      </c>
      <c r="R216" s="257">
        <f t="shared" si="167"/>
        <v>31258299.057146005</v>
      </c>
      <c r="S216" s="257">
        <f t="shared" si="168"/>
        <v>33186242.545596864</v>
      </c>
      <c r="T216" s="257"/>
      <c r="U216" s="257">
        <f t="shared" si="169"/>
        <v>2214302176.9014068</v>
      </c>
      <c r="V216" s="257">
        <f t="shared" si="170"/>
        <v>2495872346.1672921</v>
      </c>
      <c r="W216" s="257">
        <f t="shared" si="171"/>
        <v>2649812291.1720004</v>
      </c>
      <c r="X216" s="258">
        <f t="shared" si="172"/>
        <v>2813246915.1431403</v>
      </c>
      <c r="Y216" s="258">
        <f t="shared" si="173"/>
        <v>2649812291.1720004</v>
      </c>
      <c r="Z216" s="257">
        <f t="shared" si="174"/>
        <v>2813246915.1431403</v>
      </c>
      <c r="AA216" s="257">
        <f t="shared" si="183"/>
        <v>2986761829.1037178</v>
      </c>
      <c r="AB216" s="257"/>
      <c r="AC216" s="32" t="str">
        <f t="shared" si="175"/>
        <v>BERTAHAP</v>
      </c>
      <c r="AD216" s="259">
        <f t="shared" si="176"/>
        <v>0</v>
      </c>
      <c r="AE216" s="260">
        <v>2</v>
      </c>
      <c r="AF216" s="261"/>
      <c r="AG216" s="257" t="e">
        <f>IF(AF216&gt;#REF!,"LB","KR")</f>
        <v>#REF!</v>
      </c>
      <c r="AH216" s="261">
        <f t="shared" si="194"/>
        <v>2435733000</v>
      </c>
      <c r="AI216" s="261">
        <f t="shared" si="194"/>
        <v>2745460000</v>
      </c>
      <c r="AJ216" s="261">
        <f t="shared" si="194"/>
        <v>2914794000</v>
      </c>
      <c r="AK216" s="262">
        <f t="shared" si="192"/>
        <v>3094572000</v>
      </c>
      <c r="AL216" s="262">
        <f t="shared" si="192"/>
        <v>2914794000</v>
      </c>
      <c r="AM216" s="261">
        <f t="shared" si="192"/>
        <v>3094572000</v>
      </c>
      <c r="AN216" s="261">
        <f t="shared" si="192"/>
        <v>3285439000</v>
      </c>
      <c r="AO216" s="15"/>
      <c r="AP216" s="15"/>
      <c r="AQ216" s="264">
        <f t="shared" si="177"/>
        <v>-962714.9741999954</v>
      </c>
      <c r="AR216" s="265"/>
      <c r="AS216" s="266"/>
      <c r="AT216" s="266"/>
      <c r="AU216" s="266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314"/>
      <c r="BT216" s="315"/>
      <c r="BU216" s="15"/>
      <c r="BV216" s="265"/>
      <c r="BW216" s="316"/>
      <c r="BX216" s="316"/>
      <c r="BY216" s="187"/>
      <c r="BZ216" s="187"/>
      <c r="CA216" s="187"/>
      <c r="CB216" s="187"/>
      <c r="CC216" s="187"/>
      <c r="CD216" s="187"/>
      <c r="CE216" s="15"/>
      <c r="CF216" s="42">
        <f t="shared" si="184"/>
        <v>3089682000</v>
      </c>
      <c r="CG216" s="187">
        <f t="shared" si="184"/>
        <v>3280247000</v>
      </c>
      <c r="CH216" s="43">
        <f t="shared" si="178"/>
        <v>46345230</v>
      </c>
      <c r="CI216" s="43">
        <f t="shared" si="179"/>
        <v>32802470</v>
      </c>
      <c r="CJ216" s="240">
        <f t="shared" si="180"/>
        <v>72869850</v>
      </c>
      <c r="CK216" s="273">
        <f t="shared" si="181"/>
        <v>64470250</v>
      </c>
    </row>
    <row r="217" spans="1:89">
      <c r="A217" s="3">
        <f t="shared" si="182"/>
        <v>178</v>
      </c>
      <c r="B217" s="522">
        <v>6</v>
      </c>
      <c r="C217" s="250" t="s">
        <v>180</v>
      </c>
      <c r="D217" s="285">
        <v>15</v>
      </c>
      <c r="E217" s="252"/>
      <c r="F217" s="40" t="s">
        <v>64</v>
      </c>
      <c r="G217" s="253">
        <f t="shared" si="157"/>
        <v>101</v>
      </c>
      <c r="H217" s="253">
        <f t="shared" si="158"/>
        <v>90</v>
      </c>
      <c r="I217" s="254">
        <f t="shared" si="159"/>
        <v>26966806</v>
      </c>
      <c r="J217" s="254">
        <f t="shared" si="160"/>
        <v>1</v>
      </c>
      <c r="K217" s="255">
        <f t="shared" si="161"/>
        <v>1.06</v>
      </c>
      <c r="L217" s="305">
        <f t="shared" si="214"/>
        <v>1.03</v>
      </c>
      <c r="M217" s="257">
        <f t="shared" si="163"/>
        <v>24603357.52112674</v>
      </c>
      <c r="N217" s="257">
        <f t="shared" si="164"/>
        <v>27731914.957414355</v>
      </c>
      <c r="O217" s="257">
        <f t="shared" si="165"/>
        <v>29442358.790800005</v>
      </c>
      <c r="P217" s="257">
        <f t="shared" si="166"/>
        <v>31258299.057146005</v>
      </c>
      <c r="Q217" s="258">
        <f t="shared" si="167"/>
        <v>29442358.790800005</v>
      </c>
      <c r="R217" s="257">
        <f t="shared" si="167"/>
        <v>31258299.057146005</v>
      </c>
      <c r="S217" s="257">
        <f t="shared" si="168"/>
        <v>33186242.545596864</v>
      </c>
      <c r="T217" s="257"/>
      <c r="U217" s="257">
        <f t="shared" si="169"/>
        <v>2214302176.9014068</v>
      </c>
      <c r="V217" s="257">
        <f t="shared" si="170"/>
        <v>2495872346.1672921</v>
      </c>
      <c r="W217" s="257">
        <f t="shared" si="171"/>
        <v>2649812291.1720004</v>
      </c>
      <c r="X217" s="258">
        <f t="shared" si="172"/>
        <v>2813246915.1431403</v>
      </c>
      <c r="Y217" s="258">
        <f t="shared" si="173"/>
        <v>2649812291.1720004</v>
      </c>
      <c r="Z217" s="257">
        <f t="shared" si="174"/>
        <v>2813246915.1431403</v>
      </c>
      <c r="AA217" s="257">
        <f t="shared" si="183"/>
        <v>2986761829.1037178</v>
      </c>
      <c r="AB217" s="257"/>
      <c r="AC217" s="32" t="str">
        <f t="shared" si="175"/>
        <v>BERTAHAP</v>
      </c>
      <c r="AD217" s="259">
        <f t="shared" si="176"/>
        <v>0</v>
      </c>
      <c r="AE217" s="260">
        <v>2</v>
      </c>
      <c r="AF217" s="261"/>
      <c r="AG217" s="257" t="e">
        <f>IF(AF217&gt;#REF!,"LB","KR")</f>
        <v>#REF!</v>
      </c>
      <c r="AH217" s="261">
        <f t="shared" si="194"/>
        <v>2435733000</v>
      </c>
      <c r="AI217" s="261">
        <f t="shared" si="194"/>
        <v>2745460000</v>
      </c>
      <c r="AJ217" s="261">
        <f t="shared" si="194"/>
        <v>2914794000</v>
      </c>
      <c r="AK217" s="262">
        <f t="shared" si="192"/>
        <v>3094572000</v>
      </c>
      <c r="AL217" s="262">
        <f t="shared" si="192"/>
        <v>2914794000</v>
      </c>
      <c r="AM217" s="261">
        <f t="shared" si="192"/>
        <v>3094572000</v>
      </c>
      <c r="AN217" s="261">
        <f t="shared" si="192"/>
        <v>3285439000</v>
      </c>
      <c r="AO217" s="15"/>
      <c r="AP217" s="15"/>
      <c r="AQ217" s="264">
        <f t="shared" si="177"/>
        <v>-962714.9741999954</v>
      </c>
      <c r="AR217" s="265"/>
      <c r="AS217" s="266"/>
      <c r="AT217" s="266"/>
      <c r="AU217" s="266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314"/>
      <c r="BT217" s="315"/>
      <c r="BU217" s="15"/>
      <c r="BV217" s="265"/>
      <c r="BW217" s="316"/>
      <c r="BX217" s="316"/>
      <c r="BY217" s="187"/>
      <c r="BZ217" s="187"/>
      <c r="CA217" s="187"/>
      <c r="CB217" s="187"/>
      <c r="CC217" s="187"/>
      <c r="CD217" s="187"/>
      <c r="CE217" s="15"/>
      <c r="CF217" s="42">
        <f t="shared" si="184"/>
        <v>3089682000</v>
      </c>
      <c r="CG217" s="187">
        <f t="shared" si="184"/>
        <v>3280247000</v>
      </c>
      <c r="CH217" s="43">
        <f t="shared" si="178"/>
        <v>46345230</v>
      </c>
      <c r="CI217" s="43">
        <f t="shared" si="179"/>
        <v>32802470</v>
      </c>
      <c r="CJ217" s="240">
        <f t="shared" si="180"/>
        <v>72869850</v>
      </c>
      <c r="CK217" s="273">
        <f t="shared" si="181"/>
        <v>64470250</v>
      </c>
    </row>
    <row r="218" spans="1:89">
      <c r="A218" s="3">
        <f t="shared" si="182"/>
        <v>179</v>
      </c>
      <c r="B218" s="522">
        <v>7</v>
      </c>
      <c r="C218" s="250" t="s">
        <v>180</v>
      </c>
      <c r="D218" s="285">
        <v>17</v>
      </c>
      <c r="E218" s="252"/>
      <c r="F218" s="40" t="s">
        <v>67</v>
      </c>
      <c r="G218" s="253">
        <f t="shared" si="157"/>
        <v>85</v>
      </c>
      <c r="H218" s="253">
        <f t="shared" si="158"/>
        <v>74</v>
      </c>
      <c r="I218" s="254">
        <f t="shared" si="159"/>
        <v>26966806</v>
      </c>
      <c r="J218" s="254">
        <f t="shared" si="160"/>
        <v>1</v>
      </c>
      <c r="K218" s="255">
        <f t="shared" si="161"/>
        <v>1.06</v>
      </c>
      <c r="L218" s="305">
        <f t="shared" si="214"/>
        <v>1.03</v>
      </c>
      <c r="M218" s="257">
        <f t="shared" si="163"/>
        <v>24603357.52112674</v>
      </c>
      <c r="N218" s="257">
        <f t="shared" si="164"/>
        <v>27731914.957414355</v>
      </c>
      <c r="O218" s="257">
        <f t="shared" si="165"/>
        <v>29442358.790800005</v>
      </c>
      <c r="P218" s="257">
        <f t="shared" si="166"/>
        <v>31258299.057146005</v>
      </c>
      <c r="Q218" s="258">
        <f t="shared" si="167"/>
        <v>29442358.790800005</v>
      </c>
      <c r="R218" s="257">
        <f t="shared" si="167"/>
        <v>31258299.057146005</v>
      </c>
      <c r="S218" s="257">
        <f t="shared" si="168"/>
        <v>33186242.545596864</v>
      </c>
      <c r="T218" s="257"/>
      <c r="U218" s="257">
        <f t="shared" si="169"/>
        <v>1820648456.5633788</v>
      </c>
      <c r="V218" s="257">
        <f t="shared" si="170"/>
        <v>2052161706.8486624</v>
      </c>
      <c r="W218" s="257">
        <f t="shared" si="171"/>
        <v>2178734550.5192003</v>
      </c>
      <c r="X218" s="258">
        <f t="shared" si="172"/>
        <v>2313114130.2288046</v>
      </c>
      <c r="Y218" s="258">
        <f t="shared" si="173"/>
        <v>2178734550.5192003</v>
      </c>
      <c r="Z218" s="257">
        <f t="shared" si="174"/>
        <v>2313114130.2288046</v>
      </c>
      <c r="AA218" s="257">
        <f t="shared" si="183"/>
        <v>2455781948.3741679</v>
      </c>
      <c r="AB218" s="257"/>
      <c r="AC218" s="32" t="str">
        <f t="shared" si="175"/>
        <v>BERTAHAP</v>
      </c>
      <c r="AD218" s="259">
        <f t="shared" si="176"/>
        <v>0</v>
      </c>
      <c r="AE218" s="260">
        <v>2</v>
      </c>
      <c r="AF218" s="261"/>
      <c r="AG218" s="257" t="e">
        <f>IF(AF218&gt;#REF!,"LB","KR")</f>
        <v>#REF!</v>
      </c>
      <c r="AH218" s="261">
        <f t="shared" si="194"/>
        <v>2002714000</v>
      </c>
      <c r="AI218" s="261">
        <f t="shared" si="194"/>
        <v>2257378000</v>
      </c>
      <c r="AJ218" s="261">
        <f t="shared" si="194"/>
        <v>2396609000</v>
      </c>
      <c r="AK218" s="262">
        <f t="shared" si="192"/>
        <v>2544426000</v>
      </c>
      <c r="AL218" s="262">
        <f t="shared" si="192"/>
        <v>2396609000</v>
      </c>
      <c r="AM218" s="261">
        <f t="shared" si="192"/>
        <v>2544426000</v>
      </c>
      <c r="AN218" s="261">
        <f t="shared" si="192"/>
        <v>2701361000</v>
      </c>
      <c r="AO218" s="15"/>
      <c r="AP218" s="15"/>
      <c r="AQ218" s="264">
        <f t="shared" si="177"/>
        <v>-962714.9741999954</v>
      </c>
      <c r="AR218" s="265"/>
      <c r="AS218" s="266"/>
      <c r="AT218" s="266"/>
      <c r="AU218" s="266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314"/>
      <c r="BT218" s="315"/>
      <c r="BU218" s="15"/>
      <c r="BV218" s="265"/>
      <c r="BW218" s="316"/>
      <c r="BX218" s="316"/>
      <c r="BY218" s="187"/>
      <c r="BZ218" s="187"/>
      <c r="CA218" s="187"/>
      <c r="CB218" s="187"/>
      <c r="CC218" s="187"/>
      <c r="CD218" s="187"/>
      <c r="CE218" s="15"/>
      <c r="CF218" s="42">
        <f t="shared" si="184"/>
        <v>2540406000</v>
      </c>
      <c r="CG218" s="187">
        <f t="shared" si="184"/>
        <v>2697092000</v>
      </c>
      <c r="CH218" s="43">
        <f t="shared" si="178"/>
        <v>38106090</v>
      </c>
      <c r="CI218" s="43">
        <f t="shared" si="179"/>
        <v>26970920</v>
      </c>
      <c r="CJ218" s="240">
        <f t="shared" si="180"/>
        <v>59915225</v>
      </c>
      <c r="CK218" s="273">
        <f t="shared" si="181"/>
        <v>53008875</v>
      </c>
    </row>
    <row r="219" spans="1:89">
      <c r="A219" s="3">
        <f t="shared" si="182"/>
        <v>180</v>
      </c>
      <c r="B219" s="522">
        <v>8</v>
      </c>
      <c r="C219" s="250" t="s">
        <v>180</v>
      </c>
      <c r="D219" s="285">
        <v>19</v>
      </c>
      <c r="E219" s="252"/>
      <c r="F219" s="40" t="s">
        <v>78</v>
      </c>
      <c r="G219" s="253">
        <f t="shared" si="157"/>
        <v>138</v>
      </c>
      <c r="H219" s="253">
        <f t="shared" si="158"/>
        <v>120</v>
      </c>
      <c r="I219" s="254">
        <f t="shared" si="159"/>
        <v>26966806</v>
      </c>
      <c r="J219" s="254">
        <f t="shared" si="160"/>
        <v>1</v>
      </c>
      <c r="K219" s="255">
        <f t="shared" si="161"/>
        <v>1.06</v>
      </c>
      <c r="L219" s="305">
        <f t="shared" si="214"/>
        <v>1.03</v>
      </c>
      <c r="M219" s="257">
        <f t="shared" si="163"/>
        <v>24603357.52112674</v>
      </c>
      <c r="N219" s="257">
        <f t="shared" si="164"/>
        <v>27731914.957414355</v>
      </c>
      <c r="O219" s="257">
        <f t="shared" si="165"/>
        <v>29442358.790800005</v>
      </c>
      <c r="P219" s="257">
        <f t="shared" si="166"/>
        <v>31258299.057146005</v>
      </c>
      <c r="Q219" s="258">
        <f t="shared" si="167"/>
        <v>29442358.790800005</v>
      </c>
      <c r="R219" s="257">
        <f t="shared" si="167"/>
        <v>31258299.057146005</v>
      </c>
      <c r="S219" s="257">
        <f t="shared" si="168"/>
        <v>33186242.545596864</v>
      </c>
      <c r="T219" s="257"/>
      <c r="U219" s="257">
        <f t="shared" si="169"/>
        <v>2952402902.5352087</v>
      </c>
      <c r="V219" s="257">
        <f t="shared" si="170"/>
        <v>3327829794.8897228</v>
      </c>
      <c r="W219" s="257">
        <f t="shared" si="171"/>
        <v>3533083054.8960009</v>
      </c>
      <c r="X219" s="258">
        <f t="shared" si="172"/>
        <v>3750995886.8575206</v>
      </c>
      <c r="Y219" s="258">
        <f t="shared" si="173"/>
        <v>3533083054.8960009</v>
      </c>
      <c r="Z219" s="257">
        <f t="shared" si="174"/>
        <v>3750995886.8575206</v>
      </c>
      <c r="AA219" s="257">
        <f t="shared" si="183"/>
        <v>3982349105.4716239</v>
      </c>
      <c r="AB219" s="257"/>
      <c r="AC219" s="32" t="str">
        <f t="shared" si="175"/>
        <v>BERTAHAP</v>
      </c>
      <c r="AD219" s="259">
        <f t="shared" si="176"/>
        <v>0</v>
      </c>
      <c r="AE219" s="260">
        <v>2</v>
      </c>
      <c r="AF219" s="261"/>
      <c r="AG219" s="257" t="e">
        <f>IF(AF219&gt;#REF!,"LB","KR")</f>
        <v>#REF!</v>
      </c>
      <c r="AH219" s="261">
        <f t="shared" si="194"/>
        <v>3247644000</v>
      </c>
      <c r="AI219" s="261">
        <f t="shared" si="194"/>
        <v>3660613000</v>
      </c>
      <c r="AJ219" s="261">
        <f t="shared" si="194"/>
        <v>3886392000</v>
      </c>
      <c r="AK219" s="262">
        <f t="shared" si="192"/>
        <v>4126096000</v>
      </c>
      <c r="AL219" s="262">
        <f t="shared" si="192"/>
        <v>3886392000</v>
      </c>
      <c r="AM219" s="261">
        <f t="shared" si="192"/>
        <v>4126096000</v>
      </c>
      <c r="AN219" s="261">
        <f t="shared" si="192"/>
        <v>4380585000</v>
      </c>
      <c r="AO219" s="15"/>
      <c r="AP219" s="15"/>
      <c r="AQ219" s="264">
        <f t="shared" si="177"/>
        <v>-962714.9741999954</v>
      </c>
      <c r="AR219" s="265"/>
      <c r="AS219" s="266"/>
      <c r="AT219" s="266"/>
      <c r="AU219" s="266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314"/>
      <c r="BT219" s="15"/>
      <c r="BU219" s="15"/>
      <c r="BV219" s="265"/>
      <c r="BW219" s="316"/>
      <c r="BX219" s="316"/>
      <c r="BY219" s="187"/>
      <c r="BZ219" s="187"/>
      <c r="CA219" s="187"/>
      <c r="CB219" s="187"/>
      <c r="CC219" s="187"/>
      <c r="CD219" s="187"/>
      <c r="CE219" s="15"/>
      <c r="CF219" s="42">
        <f t="shared" si="184"/>
        <v>4119576000</v>
      </c>
      <c r="CG219" s="187">
        <f t="shared" si="184"/>
        <v>4373662000</v>
      </c>
      <c r="CH219" s="43">
        <f t="shared" si="178"/>
        <v>61793640</v>
      </c>
      <c r="CI219" s="43">
        <f t="shared" si="179"/>
        <v>43736620</v>
      </c>
      <c r="CJ219" s="240">
        <f t="shared" si="180"/>
        <v>97159800</v>
      </c>
      <c r="CK219" s="273">
        <f t="shared" si="181"/>
        <v>85960333.333333328</v>
      </c>
    </row>
    <row r="220" spans="1:89">
      <c r="A220" s="3">
        <f t="shared" si="182"/>
        <v>181</v>
      </c>
      <c r="B220" s="522">
        <v>9</v>
      </c>
      <c r="C220" s="250" t="s">
        <v>180</v>
      </c>
      <c r="D220" s="285">
        <v>21</v>
      </c>
      <c r="E220" s="252"/>
      <c r="F220" s="40" t="s">
        <v>84</v>
      </c>
      <c r="G220" s="253">
        <f t="shared" si="157"/>
        <v>132</v>
      </c>
      <c r="H220" s="253">
        <f t="shared" si="158"/>
        <v>112</v>
      </c>
      <c r="I220" s="254">
        <f t="shared" si="159"/>
        <v>26966806</v>
      </c>
      <c r="J220" s="254">
        <f t="shared" si="160"/>
        <v>3</v>
      </c>
      <c r="K220" s="255">
        <f t="shared" si="161"/>
        <v>1.1000000000000001</v>
      </c>
      <c r="L220" s="305">
        <f t="shared" si="214"/>
        <v>1.03</v>
      </c>
      <c r="M220" s="257">
        <f t="shared" si="163"/>
        <v>25531786.106829632</v>
      </c>
      <c r="N220" s="257">
        <f t="shared" si="164"/>
        <v>28778402.314297915</v>
      </c>
      <c r="O220" s="257">
        <f t="shared" si="165"/>
        <v>30553391.198000003</v>
      </c>
      <c r="P220" s="257">
        <f t="shared" si="166"/>
        <v>32437857.512132645</v>
      </c>
      <c r="Q220" s="258">
        <f t="shared" si="167"/>
        <v>30553391.198000003</v>
      </c>
      <c r="R220" s="257">
        <f t="shared" si="167"/>
        <v>32437857.512132645</v>
      </c>
      <c r="S220" s="257">
        <f t="shared" si="168"/>
        <v>34438553.585053347</v>
      </c>
      <c r="T220" s="257"/>
      <c r="U220" s="257">
        <f t="shared" si="169"/>
        <v>2859560043.9649186</v>
      </c>
      <c r="V220" s="257">
        <f t="shared" si="170"/>
        <v>3223181059.2013664</v>
      </c>
      <c r="W220" s="257">
        <f t="shared" si="171"/>
        <v>3421979814.1760001</v>
      </c>
      <c r="X220" s="258">
        <f t="shared" si="172"/>
        <v>3633040041.3588562</v>
      </c>
      <c r="Y220" s="258">
        <f t="shared" si="173"/>
        <v>3421979814.1760001</v>
      </c>
      <c r="Z220" s="257">
        <f t="shared" si="174"/>
        <v>3633040041.3588562</v>
      </c>
      <c r="AA220" s="257">
        <f t="shared" si="183"/>
        <v>3857118001.5259748</v>
      </c>
      <c r="AB220" s="257"/>
      <c r="AC220" s="32" t="str">
        <f t="shared" si="175"/>
        <v>BERTAHAP</v>
      </c>
      <c r="AD220" s="259">
        <f t="shared" si="176"/>
        <v>0</v>
      </c>
      <c r="AE220" s="260">
        <v>2</v>
      </c>
      <c r="AF220" s="261"/>
      <c r="AG220" s="257" t="e">
        <f>IF(AF220&gt;#REF!,"LB","KR")</f>
        <v>#REF!</v>
      </c>
      <c r="AH220" s="261">
        <f t="shared" si="194"/>
        <v>3145517000</v>
      </c>
      <c r="AI220" s="261">
        <f t="shared" si="194"/>
        <v>3545500000</v>
      </c>
      <c r="AJ220" s="261">
        <f t="shared" si="194"/>
        <v>3764178000</v>
      </c>
      <c r="AK220" s="262">
        <f t="shared" si="192"/>
        <v>3996345000</v>
      </c>
      <c r="AL220" s="262">
        <f t="shared" si="192"/>
        <v>3764178000</v>
      </c>
      <c r="AM220" s="261">
        <f t="shared" si="192"/>
        <v>3996345000</v>
      </c>
      <c r="AN220" s="261">
        <f t="shared" si="192"/>
        <v>4242830000</v>
      </c>
      <c r="AO220" s="15"/>
      <c r="AP220" s="15"/>
      <c r="AQ220" s="264">
        <f t="shared" si="177"/>
        <v>148317.43300000206</v>
      </c>
      <c r="AR220" s="265"/>
      <c r="AS220" s="266"/>
      <c r="AT220" s="266"/>
      <c r="AU220" s="266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314"/>
      <c r="BT220" s="315"/>
      <c r="BU220" s="15"/>
      <c r="BV220" s="265"/>
      <c r="BW220" s="316"/>
      <c r="BX220" s="316"/>
      <c r="BY220" s="187"/>
      <c r="BZ220" s="187"/>
      <c r="CA220" s="187"/>
      <c r="CB220" s="187"/>
      <c r="CC220" s="187"/>
      <c r="CD220" s="187"/>
      <c r="CE220" s="15"/>
      <c r="CF220" s="42">
        <f t="shared" si="184"/>
        <v>3990029000</v>
      </c>
      <c r="CG220" s="187">
        <f t="shared" si="184"/>
        <v>4236126000</v>
      </c>
      <c r="CH220" s="43">
        <f t="shared" si="178"/>
        <v>59850435</v>
      </c>
      <c r="CI220" s="43">
        <f t="shared" si="179"/>
        <v>42361260</v>
      </c>
      <c r="CJ220" s="240">
        <f t="shared" si="180"/>
        <v>94104450</v>
      </c>
      <c r="CK220" s="273">
        <f t="shared" si="181"/>
        <v>83257187.5</v>
      </c>
    </row>
    <row r="221" spans="1:89">
      <c r="A221" s="3">
        <f t="shared" si="182"/>
        <v>182</v>
      </c>
      <c r="B221" s="522">
        <v>1</v>
      </c>
      <c r="C221" s="250" t="s">
        <v>181</v>
      </c>
      <c r="D221" s="251" t="s">
        <v>29</v>
      </c>
      <c r="E221" s="252"/>
      <c r="F221" s="40" t="s">
        <v>74</v>
      </c>
      <c r="G221" s="253">
        <f t="shared" si="157"/>
        <v>85</v>
      </c>
      <c r="H221" s="253">
        <f t="shared" si="158"/>
        <v>74</v>
      </c>
      <c r="I221" s="254">
        <f t="shared" si="159"/>
        <v>26966806</v>
      </c>
      <c r="J221" s="254">
        <f t="shared" si="160"/>
        <v>1</v>
      </c>
      <c r="K221" s="255">
        <f t="shared" si="161"/>
        <v>1.06</v>
      </c>
      <c r="L221" s="256">
        <f t="shared" ref="L221:L238" si="215">SUMIF($AN$4:$AN$22,D221,$AU$4:$AU$22)</f>
        <v>1.02</v>
      </c>
      <c r="M221" s="257">
        <f t="shared" si="163"/>
        <v>24364489.972377934</v>
      </c>
      <c r="N221" s="257">
        <f t="shared" si="164"/>
        <v>27462673.064623922</v>
      </c>
      <c r="O221" s="257">
        <f t="shared" si="165"/>
        <v>29156510.647200003</v>
      </c>
      <c r="P221" s="257">
        <f t="shared" si="166"/>
        <v>30954820.425523225</v>
      </c>
      <c r="Q221" s="258">
        <f t="shared" si="167"/>
        <v>29156510.647200003</v>
      </c>
      <c r="R221" s="257">
        <f t="shared" si="167"/>
        <v>30954820.425523225</v>
      </c>
      <c r="S221" s="257">
        <f t="shared" si="168"/>
        <v>32864046.016027961</v>
      </c>
      <c r="T221" s="257"/>
      <c r="U221" s="257">
        <f t="shared" si="169"/>
        <v>1802972257.9559672</v>
      </c>
      <c r="V221" s="257">
        <f t="shared" si="170"/>
        <v>2032237806.7821703</v>
      </c>
      <c r="W221" s="257">
        <f t="shared" si="171"/>
        <v>2157581787.8928003</v>
      </c>
      <c r="X221" s="258">
        <f t="shared" si="172"/>
        <v>2290656711.4887185</v>
      </c>
      <c r="Y221" s="258">
        <f t="shared" si="173"/>
        <v>2157581787.8928003</v>
      </c>
      <c r="Z221" s="257">
        <f t="shared" si="174"/>
        <v>2290656711.4887185</v>
      </c>
      <c r="AA221" s="257">
        <f t="shared" si="183"/>
        <v>2431939405.186069</v>
      </c>
      <c r="AB221" s="257"/>
      <c r="AC221" s="32" t="str">
        <f t="shared" si="175"/>
        <v>BERTAHAP</v>
      </c>
      <c r="AD221" s="259">
        <f t="shared" si="176"/>
        <v>0</v>
      </c>
      <c r="AE221" s="260">
        <v>2</v>
      </c>
      <c r="AF221" s="261"/>
      <c r="AG221" s="257" t="e">
        <f>IF(AF221&gt;#REF!,"LB","KR")</f>
        <v>#REF!</v>
      </c>
      <c r="AH221" s="261">
        <f t="shared" si="194"/>
        <v>1983270000</v>
      </c>
      <c r="AI221" s="261">
        <f t="shared" si="194"/>
        <v>2235462000</v>
      </c>
      <c r="AJ221" s="261">
        <f t="shared" si="194"/>
        <v>2373340000</v>
      </c>
      <c r="AK221" s="262">
        <f t="shared" si="192"/>
        <v>2519723000</v>
      </c>
      <c r="AL221" s="262">
        <f t="shared" si="192"/>
        <v>2373340000</v>
      </c>
      <c r="AM221" s="261">
        <f t="shared" si="192"/>
        <v>2519723000</v>
      </c>
      <c r="AN221" s="261">
        <f t="shared" si="192"/>
        <v>2675134000</v>
      </c>
      <c r="AO221" s="15"/>
      <c r="AP221" s="15"/>
      <c r="AQ221" s="264">
        <f t="shared" si="177"/>
        <v>-1248563.1177999973</v>
      </c>
      <c r="AR221" s="265"/>
      <c r="AS221" s="266"/>
      <c r="AT221" s="266"/>
      <c r="AU221" s="266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314"/>
      <c r="BT221" s="15"/>
      <c r="BU221" s="15"/>
      <c r="BV221" s="265"/>
      <c r="BW221" s="15"/>
      <c r="BX221" s="15"/>
      <c r="BY221" s="15"/>
      <c r="BZ221" s="15"/>
      <c r="CA221" s="15"/>
      <c r="CB221" s="15"/>
      <c r="CC221" s="15"/>
      <c r="CD221" s="15"/>
      <c r="CE221" s="15"/>
      <c r="CF221" s="42">
        <f t="shared" si="184"/>
        <v>2515741000</v>
      </c>
      <c r="CG221" s="187">
        <f t="shared" si="184"/>
        <v>2670907000</v>
      </c>
      <c r="CH221" s="43">
        <f t="shared" si="178"/>
        <v>37736115</v>
      </c>
      <c r="CI221" s="43">
        <f t="shared" si="179"/>
        <v>26709070</v>
      </c>
      <c r="CJ221" s="240">
        <f t="shared" si="180"/>
        <v>59333500</v>
      </c>
      <c r="CK221" s="273">
        <f t="shared" si="181"/>
        <v>52494229.166666664</v>
      </c>
    </row>
    <row r="222" spans="1:89">
      <c r="A222" s="3">
        <f t="shared" si="182"/>
        <v>183</v>
      </c>
      <c r="B222" s="522">
        <v>2</v>
      </c>
      <c r="C222" s="250" t="s">
        <v>181</v>
      </c>
      <c r="D222" s="251" t="s">
        <v>32</v>
      </c>
      <c r="E222" s="252"/>
      <c r="F222" s="40" t="s">
        <v>56</v>
      </c>
      <c r="G222" s="253">
        <f t="shared" si="157"/>
        <v>85</v>
      </c>
      <c r="H222" s="253">
        <f t="shared" si="158"/>
        <v>74</v>
      </c>
      <c r="I222" s="254">
        <f t="shared" si="159"/>
        <v>26966806</v>
      </c>
      <c r="J222" s="254">
        <f t="shared" si="160"/>
        <v>1</v>
      </c>
      <c r="K222" s="255">
        <f t="shared" si="161"/>
        <v>1.06</v>
      </c>
      <c r="L222" s="256">
        <f t="shared" si="215"/>
        <v>1.02</v>
      </c>
      <c r="M222" s="257">
        <f t="shared" si="163"/>
        <v>24364489.972377934</v>
      </c>
      <c r="N222" s="257">
        <f t="shared" si="164"/>
        <v>27462673.064623922</v>
      </c>
      <c r="O222" s="257">
        <f t="shared" si="165"/>
        <v>29156510.647200003</v>
      </c>
      <c r="P222" s="257">
        <f t="shared" si="166"/>
        <v>30954820.425523225</v>
      </c>
      <c r="Q222" s="258">
        <f t="shared" si="167"/>
        <v>29156510.647200003</v>
      </c>
      <c r="R222" s="257">
        <f t="shared" si="167"/>
        <v>30954820.425523225</v>
      </c>
      <c r="S222" s="257">
        <f t="shared" si="168"/>
        <v>32864046.016027961</v>
      </c>
      <c r="T222" s="257"/>
      <c r="U222" s="257">
        <f t="shared" si="169"/>
        <v>1802972257.9559672</v>
      </c>
      <c r="V222" s="257">
        <f t="shared" si="170"/>
        <v>2032237806.7821703</v>
      </c>
      <c r="W222" s="257">
        <f t="shared" si="171"/>
        <v>2157581787.8928003</v>
      </c>
      <c r="X222" s="258">
        <f t="shared" si="172"/>
        <v>2290656711.4887185</v>
      </c>
      <c r="Y222" s="258">
        <f t="shared" si="173"/>
        <v>2157581787.8928003</v>
      </c>
      <c r="Z222" s="257">
        <f t="shared" si="174"/>
        <v>2290656711.4887185</v>
      </c>
      <c r="AA222" s="257">
        <f t="shared" si="183"/>
        <v>2431939405.186069</v>
      </c>
      <c r="AB222" s="257"/>
      <c r="AC222" s="32" t="str">
        <f t="shared" si="175"/>
        <v>BERTAHAP</v>
      </c>
      <c r="AD222" s="259">
        <f t="shared" si="176"/>
        <v>0</v>
      </c>
      <c r="AE222" s="260">
        <v>2</v>
      </c>
      <c r="AF222" s="261"/>
      <c r="AG222" s="257" t="e">
        <f>IF(AF222&gt;#REF!,"LB","KR")</f>
        <v>#REF!</v>
      </c>
      <c r="AH222" s="261">
        <f t="shared" si="194"/>
        <v>1983270000</v>
      </c>
      <c r="AI222" s="261">
        <f t="shared" si="194"/>
        <v>2235462000</v>
      </c>
      <c r="AJ222" s="261">
        <f t="shared" si="194"/>
        <v>2373340000</v>
      </c>
      <c r="AK222" s="262">
        <f t="shared" si="192"/>
        <v>2519723000</v>
      </c>
      <c r="AL222" s="262">
        <f t="shared" si="192"/>
        <v>2373340000</v>
      </c>
      <c r="AM222" s="261">
        <f t="shared" si="192"/>
        <v>2519723000</v>
      </c>
      <c r="AN222" s="261">
        <f t="shared" si="192"/>
        <v>2675134000</v>
      </c>
      <c r="AO222" s="15"/>
      <c r="AP222" s="15"/>
      <c r="AQ222" s="264">
        <f t="shared" si="177"/>
        <v>-1248563.1177999973</v>
      </c>
      <c r="AR222" s="265"/>
      <c r="AS222" s="266"/>
      <c r="AT222" s="266"/>
      <c r="AU222" s="266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314"/>
      <c r="BT222" s="15"/>
      <c r="BU222" s="15"/>
      <c r="BV222" s="265"/>
      <c r="BW222" s="15"/>
      <c r="BX222" s="15"/>
      <c r="BY222" s="15"/>
      <c r="BZ222" s="15"/>
      <c r="CA222" s="15"/>
      <c r="CB222" s="15"/>
      <c r="CC222" s="15"/>
      <c r="CD222" s="15"/>
      <c r="CE222" s="15"/>
      <c r="CF222" s="42">
        <f t="shared" si="184"/>
        <v>2515741000</v>
      </c>
      <c r="CG222" s="187">
        <f t="shared" si="184"/>
        <v>2670907000</v>
      </c>
      <c r="CH222" s="43">
        <f t="shared" si="178"/>
        <v>37736115</v>
      </c>
      <c r="CI222" s="43">
        <f t="shared" si="179"/>
        <v>26709070</v>
      </c>
      <c r="CJ222" s="240">
        <f t="shared" si="180"/>
        <v>59333500</v>
      </c>
      <c r="CK222" s="273">
        <f t="shared" si="181"/>
        <v>52494229.166666664</v>
      </c>
    </row>
    <row r="223" spans="1:89">
      <c r="A223" s="3">
        <f t="shared" si="182"/>
        <v>184</v>
      </c>
      <c r="B223" s="522">
        <v>3</v>
      </c>
      <c r="C223" s="250" t="s">
        <v>181</v>
      </c>
      <c r="D223" s="251" t="s">
        <v>38</v>
      </c>
      <c r="E223" s="252"/>
      <c r="F223" s="40" t="s">
        <v>58</v>
      </c>
      <c r="G223" s="253">
        <f t="shared" si="157"/>
        <v>101</v>
      </c>
      <c r="H223" s="253">
        <f t="shared" si="158"/>
        <v>90</v>
      </c>
      <c r="I223" s="254">
        <f t="shared" si="159"/>
        <v>26966806</v>
      </c>
      <c r="J223" s="254">
        <f t="shared" si="160"/>
        <v>1</v>
      </c>
      <c r="K223" s="255">
        <f t="shared" si="161"/>
        <v>1.06</v>
      </c>
      <c r="L223" s="256">
        <f t="shared" si="215"/>
        <v>1.02</v>
      </c>
      <c r="M223" s="257">
        <f t="shared" si="163"/>
        <v>24364489.972377934</v>
      </c>
      <c r="N223" s="257">
        <f t="shared" si="164"/>
        <v>27462673.064623922</v>
      </c>
      <c r="O223" s="257">
        <f t="shared" si="165"/>
        <v>29156510.647200003</v>
      </c>
      <c r="P223" s="257">
        <f t="shared" si="166"/>
        <v>30954820.425523225</v>
      </c>
      <c r="Q223" s="258">
        <f t="shared" si="167"/>
        <v>29156510.647200003</v>
      </c>
      <c r="R223" s="257">
        <f t="shared" si="167"/>
        <v>30954820.425523225</v>
      </c>
      <c r="S223" s="257">
        <f t="shared" si="168"/>
        <v>32864046.016027961</v>
      </c>
      <c r="T223" s="257"/>
      <c r="U223" s="257">
        <f t="shared" si="169"/>
        <v>2192804097.5140142</v>
      </c>
      <c r="V223" s="257">
        <f t="shared" si="170"/>
        <v>2471640575.816153</v>
      </c>
      <c r="W223" s="257">
        <f t="shared" si="171"/>
        <v>2624085958.2480001</v>
      </c>
      <c r="X223" s="258">
        <f t="shared" si="172"/>
        <v>2785933838.2970901</v>
      </c>
      <c r="Y223" s="258">
        <f t="shared" si="173"/>
        <v>2624085958.2480001</v>
      </c>
      <c r="Z223" s="257">
        <f t="shared" si="174"/>
        <v>2785933838.2970901</v>
      </c>
      <c r="AA223" s="257">
        <f t="shared" si="183"/>
        <v>2957764141.4425163</v>
      </c>
      <c r="AB223" s="257"/>
      <c r="AC223" s="32" t="str">
        <f t="shared" si="175"/>
        <v>BERTAHAP</v>
      </c>
      <c r="AD223" s="259">
        <f t="shared" si="176"/>
        <v>0</v>
      </c>
      <c r="AE223" s="260">
        <v>2</v>
      </c>
      <c r="AF223" s="261"/>
      <c r="AG223" s="257" t="e">
        <f>IF(AF223&gt;#REF!,"LB","KR")</f>
        <v>#REF!</v>
      </c>
      <c r="AH223" s="261">
        <f t="shared" si="194"/>
        <v>2412085000</v>
      </c>
      <c r="AI223" s="261">
        <f t="shared" si="194"/>
        <v>2718805000</v>
      </c>
      <c r="AJ223" s="261">
        <f t="shared" si="194"/>
        <v>2886495000</v>
      </c>
      <c r="AK223" s="262">
        <f t="shared" si="192"/>
        <v>3064528000</v>
      </c>
      <c r="AL223" s="262">
        <f t="shared" si="192"/>
        <v>2886495000</v>
      </c>
      <c r="AM223" s="261">
        <f t="shared" si="192"/>
        <v>3064528000</v>
      </c>
      <c r="AN223" s="261">
        <f t="shared" si="192"/>
        <v>3253541000</v>
      </c>
      <c r="AO223" s="15"/>
      <c r="AP223" s="15"/>
      <c r="AQ223" s="264">
        <f t="shared" si="177"/>
        <v>-1248563.1177999973</v>
      </c>
      <c r="AR223" s="265"/>
      <c r="AS223" s="266"/>
      <c r="AT223" s="266"/>
      <c r="AU223" s="266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314"/>
      <c r="BT223" s="15"/>
      <c r="BU223" s="15"/>
      <c r="BV223" s="265"/>
      <c r="BW223" s="15"/>
      <c r="BX223" s="15"/>
      <c r="BY223" s="15"/>
      <c r="BZ223" s="15"/>
      <c r="CA223" s="15"/>
      <c r="CB223" s="15"/>
      <c r="CC223" s="15"/>
      <c r="CD223" s="15"/>
      <c r="CE223" s="15"/>
      <c r="CF223" s="42">
        <f t="shared" si="184"/>
        <v>3059685000</v>
      </c>
      <c r="CG223" s="187">
        <f t="shared" si="184"/>
        <v>3248400000</v>
      </c>
      <c r="CH223" s="43">
        <f t="shared" si="178"/>
        <v>45895275</v>
      </c>
      <c r="CI223" s="43">
        <f t="shared" si="179"/>
        <v>32484000</v>
      </c>
      <c r="CJ223" s="240">
        <f t="shared" si="180"/>
        <v>72162375</v>
      </c>
      <c r="CK223" s="273">
        <f t="shared" si="181"/>
        <v>63844333.333333336</v>
      </c>
    </row>
    <row r="224" spans="1:89">
      <c r="A224" s="3">
        <f t="shared" si="182"/>
        <v>185</v>
      </c>
      <c r="B224" s="522">
        <v>4</v>
      </c>
      <c r="C224" s="250" t="s">
        <v>181</v>
      </c>
      <c r="D224" s="251" t="s">
        <v>44</v>
      </c>
      <c r="E224" s="252"/>
      <c r="F224" s="40" t="s">
        <v>60</v>
      </c>
      <c r="G224" s="253">
        <f t="shared" si="157"/>
        <v>101</v>
      </c>
      <c r="H224" s="253">
        <f t="shared" si="158"/>
        <v>90</v>
      </c>
      <c r="I224" s="254">
        <f t="shared" si="159"/>
        <v>26966806</v>
      </c>
      <c r="J224" s="254">
        <f t="shared" si="160"/>
        <v>1</v>
      </c>
      <c r="K224" s="255">
        <f t="shared" si="161"/>
        <v>1.06</v>
      </c>
      <c r="L224" s="256">
        <f t="shared" si="215"/>
        <v>1.02</v>
      </c>
      <c r="M224" s="257">
        <f t="shared" si="163"/>
        <v>24364489.972377934</v>
      </c>
      <c r="N224" s="257">
        <f t="shared" si="164"/>
        <v>27462673.064623922</v>
      </c>
      <c r="O224" s="257">
        <f t="shared" si="165"/>
        <v>29156510.647200003</v>
      </c>
      <c r="P224" s="257">
        <f t="shared" si="166"/>
        <v>30954820.425523225</v>
      </c>
      <c r="Q224" s="258">
        <f t="shared" si="167"/>
        <v>29156510.647200003</v>
      </c>
      <c r="R224" s="257">
        <f t="shared" si="167"/>
        <v>30954820.425523225</v>
      </c>
      <c r="S224" s="257">
        <f t="shared" si="168"/>
        <v>32864046.016027961</v>
      </c>
      <c r="T224" s="257"/>
      <c r="U224" s="257">
        <f t="shared" si="169"/>
        <v>2192804097.5140142</v>
      </c>
      <c r="V224" s="257">
        <f t="shared" si="170"/>
        <v>2471640575.816153</v>
      </c>
      <c r="W224" s="257">
        <f t="shared" si="171"/>
        <v>2624085958.2480001</v>
      </c>
      <c r="X224" s="258">
        <f t="shared" si="172"/>
        <v>2785933838.2970901</v>
      </c>
      <c r="Y224" s="258">
        <f t="shared" si="173"/>
        <v>2624085958.2480001</v>
      </c>
      <c r="Z224" s="257">
        <f t="shared" si="174"/>
        <v>2785933838.2970901</v>
      </c>
      <c r="AA224" s="257">
        <f t="shared" si="183"/>
        <v>2957764141.4425163</v>
      </c>
      <c r="AB224" s="257"/>
      <c r="AC224" s="32" t="str">
        <f t="shared" si="175"/>
        <v>BERTAHAP</v>
      </c>
      <c r="AD224" s="259">
        <f t="shared" si="176"/>
        <v>0</v>
      </c>
      <c r="AE224" s="260">
        <v>2</v>
      </c>
      <c r="AF224" s="261"/>
      <c r="AG224" s="257" t="e">
        <f>IF(AF224&gt;#REF!,"LB","KR")</f>
        <v>#REF!</v>
      </c>
      <c r="AH224" s="261">
        <f t="shared" si="194"/>
        <v>2412085000</v>
      </c>
      <c r="AI224" s="261">
        <f t="shared" si="194"/>
        <v>2718805000</v>
      </c>
      <c r="AJ224" s="261">
        <f t="shared" si="194"/>
        <v>2886495000</v>
      </c>
      <c r="AK224" s="262">
        <f t="shared" si="192"/>
        <v>3064528000</v>
      </c>
      <c r="AL224" s="262">
        <f t="shared" si="192"/>
        <v>2886495000</v>
      </c>
      <c r="AM224" s="261">
        <f t="shared" si="192"/>
        <v>3064528000</v>
      </c>
      <c r="AN224" s="261">
        <f t="shared" si="192"/>
        <v>3253541000</v>
      </c>
      <c r="AO224" s="15"/>
      <c r="AP224" s="15"/>
      <c r="AQ224" s="264">
        <f t="shared" si="177"/>
        <v>-1248563.1177999973</v>
      </c>
      <c r="AR224" s="265"/>
      <c r="AS224" s="266"/>
      <c r="AT224" s="266"/>
      <c r="AU224" s="266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314"/>
      <c r="BT224" s="15"/>
      <c r="BU224" s="15"/>
      <c r="BV224" s="265"/>
      <c r="BW224" s="15"/>
      <c r="BX224" s="15"/>
      <c r="BY224" s="15"/>
      <c r="BZ224" s="15"/>
      <c r="CA224" s="15"/>
      <c r="CB224" s="15"/>
      <c r="CC224" s="15"/>
      <c r="CD224" s="15"/>
      <c r="CE224" s="15"/>
      <c r="CF224" s="42">
        <f t="shared" si="184"/>
        <v>3059685000</v>
      </c>
      <c r="CG224" s="187">
        <f t="shared" si="184"/>
        <v>3248400000</v>
      </c>
      <c r="CH224" s="43">
        <f t="shared" si="178"/>
        <v>45895275</v>
      </c>
      <c r="CI224" s="43">
        <f t="shared" si="179"/>
        <v>32484000</v>
      </c>
      <c r="CJ224" s="240">
        <f t="shared" si="180"/>
        <v>72162375</v>
      </c>
      <c r="CK224" s="273">
        <f t="shared" si="181"/>
        <v>63844333.333333336</v>
      </c>
    </row>
    <row r="225" spans="1:89">
      <c r="A225" s="3">
        <f t="shared" si="182"/>
        <v>186</v>
      </c>
      <c r="B225" s="522">
        <v>5</v>
      </c>
      <c r="C225" s="250" t="s">
        <v>181</v>
      </c>
      <c r="D225" s="285">
        <v>11</v>
      </c>
      <c r="E225" s="252"/>
      <c r="F225" s="40" t="s">
        <v>62</v>
      </c>
      <c r="G225" s="253">
        <f t="shared" si="157"/>
        <v>101</v>
      </c>
      <c r="H225" s="253">
        <f t="shared" si="158"/>
        <v>90</v>
      </c>
      <c r="I225" s="254">
        <f t="shared" si="159"/>
        <v>26966806</v>
      </c>
      <c r="J225" s="254">
        <f t="shared" si="160"/>
        <v>1</v>
      </c>
      <c r="K225" s="255">
        <f t="shared" si="161"/>
        <v>1.06</v>
      </c>
      <c r="L225" s="256">
        <f t="shared" si="215"/>
        <v>1.02</v>
      </c>
      <c r="M225" s="257">
        <f t="shared" si="163"/>
        <v>24364489.972377934</v>
      </c>
      <c r="N225" s="257">
        <f t="shared" si="164"/>
        <v>27462673.064623922</v>
      </c>
      <c r="O225" s="257">
        <f t="shared" si="165"/>
        <v>29156510.647200003</v>
      </c>
      <c r="P225" s="257">
        <f t="shared" si="166"/>
        <v>30954820.425523225</v>
      </c>
      <c r="Q225" s="258">
        <f t="shared" si="167"/>
        <v>29156510.647200003</v>
      </c>
      <c r="R225" s="257">
        <f t="shared" si="167"/>
        <v>30954820.425523225</v>
      </c>
      <c r="S225" s="257">
        <f t="shared" si="168"/>
        <v>32864046.016027961</v>
      </c>
      <c r="T225" s="257"/>
      <c r="U225" s="257">
        <f t="shared" si="169"/>
        <v>2192804097.5140142</v>
      </c>
      <c r="V225" s="257">
        <f t="shared" si="170"/>
        <v>2471640575.816153</v>
      </c>
      <c r="W225" s="257">
        <f t="shared" si="171"/>
        <v>2624085958.2480001</v>
      </c>
      <c r="X225" s="258">
        <f t="shared" si="172"/>
        <v>2785933838.2970901</v>
      </c>
      <c r="Y225" s="258">
        <f t="shared" si="173"/>
        <v>2624085958.2480001</v>
      </c>
      <c r="Z225" s="257">
        <f t="shared" si="174"/>
        <v>2785933838.2970901</v>
      </c>
      <c r="AA225" s="257">
        <f t="shared" si="183"/>
        <v>2957764141.4425163</v>
      </c>
      <c r="AB225" s="257"/>
      <c r="AC225" s="32" t="str">
        <f t="shared" si="175"/>
        <v>BERTAHAP</v>
      </c>
      <c r="AD225" s="259">
        <f t="shared" si="176"/>
        <v>0</v>
      </c>
      <c r="AE225" s="260">
        <v>2</v>
      </c>
      <c r="AF225" s="261"/>
      <c r="AG225" s="257" t="e">
        <f>IF(AF225&gt;#REF!,"LB","KR")</f>
        <v>#REF!</v>
      </c>
      <c r="AH225" s="261">
        <f t="shared" si="194"/>
        <v>2412085000</v>
      </c>
      <c r="AI225" s="261">
        <f t="shared" si="194"/>
        <v>2718805000</v>
      </c>
      <c r="AJ225" s="261">
        <f t="shared" si="194"/>
        <v>2886495000</v>
      </c>
      <c r="AK225" s="262">
        <f t="shared" si="192"/>
        <v>3064528000</v>
      </c>
      <c r="AL225" s="262">
        <f t="shared" si="192"/>
        <v>2886495000</v>
      </c>
      <c r="AM225" s="261">
        <f t="shared" si="192"/>
        <v>3064528000</v>
      </c>
      <c r="AN225" s="261">
        <f t="shared" si="192"/>
        <v>3253541000</v>
      </c>
      <c r="AO225" s="15"/>
      <c r="AP225" s="15"/>
      <c r="AQ225" s="264">
        <f t="shared" si="177"/>
        <v>-1248563.1177999973</v>
      </c>
      <c r="AR225" s="265"/>
      <c r="AS225" s="266"/>
      <c r="AT225" s="266"/>
      <c r="AU225" s="266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314"/>
      <c r="BT225" s="15"/>
      <c r="BU225" s="15"/>
      <c r="BV225" s="265"/>
      <c r="BW225" s="15"/>
      <c r="BX225" s="15"/>
      <c r="BY225" s="15"/>
      <c r="BZ225" s="15"/>
      <c r="CA225" s="15"/>
      <c r="CB225" s="15"/>
      <c r="CC225" s="15"/>
      <c r="CD225" s="15"/>
      <c r="CE225" s="15"/>
      <c r="CF225" s="42">
        <f t="shared" si="184"/>
        <v>3059685000</v>
      </c>
      <c r="CG225" s="187">
        <f t="shared" si="184"/>
        <v>3248400000</v>
      </c>
      <c r="CH225" s="43">
        <f t="shared" si="178"/>
        <v>45895275</v>
      </c>
      <c r="CI225" s="43">
        <f t="shared" si="179"/>
        <v>32484000</v>
      </c>
      <c r="CJ225" s="240">
        <f t="shared" si="180"/>
        <v>72162375</v>
      </c>
      <c r="CK225" s="273">
        <f t="shared" si="181"/>
        <v>63844333.333333336</v>
      </c>
    </row>
    <row r="226" spans="1:89">
      <c r="A226" s="3">
        <f t="shared" si="182"/>
        <v>187</v>
      </c>
      <c r="B226" s="522">
        <v>6</v>
      </c>
      <c r="C226" s="250" t="s">
        <v>181</v>
      </c>
      <c r="D226" s="285">
        <v>15</v>
      </c>
      <c r="E226" s="252"/>
      <c r="F226" s="40" t="s">
        <v>64</v>
      </c>
      <c r="G226" s="253">
        <f t="shared" si="157"/>
        <v>101</v>
      </c>
      <c r="H226" s="253">
        <f t="shared" si="158"/>
        <v>90</v>
      </c>
      <c r="I226" s="254">
        <f t="shared" si="159"/>
        <v>26966806</v>
      </c>
      <c r="J226" s="254">
        <f t="shared" si="160"/>
        <v>1</v>
      </c>
      <c r="K226" s="255">
        <f t="shared" si="161"/>
        <v>1.06</v>
      </c>
      <c r="L226" s="256">
        <f t="shared" si="215"/>
        <v>1.02</v>
      </c>
      <c r="M226" s="257">
        <f t="shared" si="163"/>
        <v>24364489.972377934</v>
      </c>
      <c r="N226" s="257">
        <f t="shared" si="164"/>
        <v>27462673.064623922</v>
      </c>
      <c r="O226" s="257">
        <f t="shared" si="165"/>
        <v>29156510.647200003</v>
      </c>
      <c r="P226" s="257">
        <f t="shared" si="166"/>
        <v>30954820.425523225</v>
      </c>
      <c r="Q226" s="258">
        <f t="shared" si="167"/>
        <v>29156510.647200003</v>
      </c>
      <c r="R226" s="257">
        <f t="shared" si="167"/>
        <v>30954820.425523225</v>
      </c>
      <c r="S226" s="257">
        <f t="shared" si="168"/>
        <v>32864046.016027961</v>
      </c>
      <c r="T226" s="257"/>
      <c r="U226" s="257">
        <f t="shared" si="169"/>
        <v>2192804097.5140142</v>
      </c>
      <c r="V226" s="257">
        <f t="shared" si="170"/>
        <v>2471640575.816153</v>
      </c>
      <c r="W226" s="257">
        <f t="shared" si="171"/>
        <v>2624085958.2480001</v>
      </c>
      <c r="X226" s="258">
        <f t="shared" si="172"/>
        <v>2785933838.2970901</v>
      </c>
      <c r="Y226" s="258">
        <f t="shared" si="173"/>
        <v>2624085958.2480001</v>
      </c>
      <c r="Z226" s="257">
        <f t="shared" si="174"/>
        <v>2785933838.2970901</v>
      </c>
      <c r="AA226" s="257">
        <f t="shared" si="183"/>
        <v>2957764141.4425163</v>
      </c>
      <c r="AB226" s="257"/>
      <c r="AC226" s="32" t="str">
        <f t="shared" si="175"/>
        <v>BERTAHAP</v>
      </c>
      <c r="AD226" s="259">
        <f t="shared" si="176"/>
        <v>0</v>
      </c>
      <c r="AE226" s="260">
        <v>2</v>
      </c>
      <c r="AF226" s="261"/>
      <c r="AG226" s="257" t="e">
        <f>IF(AF226&gt;#REF!,"LB","KR")</f>
        <v>#REF!</v>
      </c>
      <c r="AH226" s="261">
        <f t="shared" si="194"/>
        <v>2412085000</v>
      </c>
      <c r="AI226" s="261">
        <f t="shared" si="194"/>
        <v>2718805000</v>
      </c>
      <c r="AJ226" s="261">
        <f t="shared" si="194"/>
        <v>2886495000</v>
      </c>
      <c r="AK226" s="262">
        <f t="shared" si="192"/>
        <v>3064528000</v>
      </c>
      <c r="AL226" s="262">
        <f t="shared" si="192"/>
        <v>2886495000</v>
      </c>
      <c r="AM226" s="261">
        <f t="shared" si="192"/>
        <v>3064528000</v>
      </c>
      <c r="AN226" s="261">
        <f t="shared" si="192"/>
        <v>3253541000</v>
      </c>
      <c r="AO226" s="15"/>
      <c r="AP226" s="15"/>
      <c r="AQ226" s="264">
        <f t="shared" si="177"/>
        <v>-1248563.1177999973</v>
      </c>
      <c r="AR226" s="265"/>
      <c r="AS226" s="266"/>
      <c r="AT226" s="266"/>
      <c r="AU226" s="266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314"/>
      <c r="BT226" s="15"/>
      <c r="BU226" s="15"/>
      <c r="BV226" s="265"/>
      <c r="BW226" s="15"/>
      <c r="BX226" s="15"/>
      <c r="BY226" s="15"/>
      <c r="BZ226" s="15"/>
      <c r="CA226" s="15"/>
      <c r="CB226" s="15"/>
      <c r="CC226" s="15"/>
      <c r="CD226" s="15"/>
      <c r="CE226" s="15"/>
      <c r="CF226" s="42">
        <f t="shared" si="184"/>
        <v>3059685000</v>
      </c>
      <c r="CG226" s="187">
        <f t="shared" si="184"/>
        <v>3248400000</v>
      </c>
      <c r="CH226" s="43">
        <f t="shared" si="178"/>
        <v>45895275</v>
      </c>
      <c r="CI226" s="43">
        <f t="shared" si="179"/>
        <v>32484000</v>
      </c>
      <c r="CJ226" s="240">
        <f t="shared" si="180"/>
        <v>72162375</v>
      </c>
      <c r="CK226" s="273">
        <f t="shared" si="181"/>
        <v>63844333.333333336</v>
      </c>
    </row>
    <row r="227" spans="1:89">
      <c r="A227" s="3">
        <f t="shared" si="182"/>
        <v>188</v>
      </c>
      <c r="B227" s="522">
        <v>7</v>
      </c>
      <c r="C227" s="250" t="s">
        <v>181</v>
      </c>
      <c r="D227" s="285">
        <v>17</v>
      </c>
      <c r="E227" s="252"/>
      <c r="F227" s="40" t="s">
        <v>67</v>
      </c>
      <c r="G227" s="253">
        <f t="shared" si="157"/>
        <v>85</v>
      </c>
      <c r="H227" s="253">
        <f t="shared" si="158"/>
        <v>74</v>
      </c>
      <c r="I227" s="254">
        <f t="shared" si="159"/>
        <v>26966806</v>
      </c>
      <c r="J227" s="254">
        <f t="shared" si="160"/>
        <v>1</v>
      </c>
      <c r="K227" s="255">
        <f t="shared" si="161"/>
        <v>1.06</v>
      </c>
      <c r="L227" s="256">
        <f t="shared" si="215"/>
        <v>1.02</v>
      </c>
      <c r="M227" s="257">
        <f t="shared" si="163"/>
        <v>24364489.972377934</v>
      </c>
      <c r="N227" s="257">
        <f t="shared" si="164"/>
        <v>27462673.064623922</v>
      </c>
      <c r="O227" s="257">
        <f t="shared" si="165"/>
        <v>29156510.647200003</v>
      </c>
      <c r="P227" s="257">
        <f t="shared" si="166"/>
        <v>30954820.425523225</v>
      </c>
      <c r="Q227" s="258">
        <f t="shared" si="167"/>
        <v>29156510.647200003</v>
      </c>
      <c r="R227" s="257">
        <f t="shared" si="167"/>
        <v>30954820.425523225</v>
      </c>
      <c r="S227" s="257">
        <f t="shared" si="168"/>
        <v>32864046.016027961</v>
      </c>
      <c r="T227" s="257"/>
      <c r="U227" s="257">
        <f t="shared" si="169"/>
        <v>1802972257.9559672</v>
      </c>
      <c r="V227" s="257">
        <f t="shared" si="170"/>
        <v>2032237806.7821703</v>
      </c>
      <c r="W227" s="257">
        <f t="shared" si="171"/>
        <v>2157581787.8928003</v>
      </c>
      <c r="X227" s="258">
        <f t="shared" si="172"/>
        <v>2290656711.4887185</v>
      </c>
      <c r="Y227" s="258">
        <f t="shared" si="173"/>
        <v>2157581787.8928003</v>
      </c>
      <c r="Z227" s="257">
        <f t="shared" si="174"/>
        <v>2290656711.4887185</v>
      </c>
      <c r="AA227" s="257">
        <f t="shared" si="183"/>
        <v>2431939405.186069</v>
      </c>
      <c r="AB227" s="257"/>
      <c r="AC227" s="32" t="str">
        <f t="shared" si="175"/>
        <v>BERTAHAP</v>
      </c>
      <c r="AD227" s="259">
        <f t="shared" si="176"/>
        <v>0</v>
      </c>
      <c r="AE227" s="260">
        <v>2</v>
      </c>
      <c r="AF227" s="261"/>
      <c r="AG227" s="257" t="e">
        <f>IF(AF227&gt;#REF!,"LB","KR")</f>
        <v>#REF!</v>
      </c>
      <c r="AH227" s="261">
        <f t="shared" si="194"/>
        <v>1983270000</v>
      </c>
      <c r="AI227" s="261">
        <f t="shared" si="194"/>
        <v>2235462000</v>
      </c>
      <c r="AJ227" s="261">
        <f t="shared" si="194"/>
        <v>2373340000</v>
      </c>
      <c r="AK227" s="262">
        <f t="shared" si="192"/>
        <v>2519723000</v>
      </c>
      <c r="AL227" s="262">
        <f t="shared" si="192"/>
        <v>2373340000</v>
      </c>
      <c r="AM227" s="261">
        <f t="shared" si="192"/>
        <v>2519723000</v>
      </c>
      <c r="AN227" s="261">
        <f t="shared" si="192"/>
        <v>2675134000</v>
      </c>
      <c r="AO227" s="15"/>
      <c r="AP227" s="15"/>
      <c r="AQ227" s="264">
        <f t="shared" si="177"/>
        <v>-1248563.1177999973</v>
      </c>
      <c r="AR227" s="265"/>
      <c r="AS227" s="266"/>
      <c r="AT227" s="266"/>
      <c r="AU227" s="266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314"/>
      <c r="BT227" s="15"/>
      <c r="BU227" s="15"/>
      <c r="BV227" s="265"/>
      <c r="BW227" s="15"/>
      <c r="BX227" s="15"/>
      <c r="BY227" s="15"/>
      <c r="BZ227" s="15"/>
      <c r="CA227" s="15"/>
      <c r="CB227" s="15"/>
      <c r="CC227" s="15"/>
      <c r="CD227" s="15"/>
      <c r="CE227" s="15"/>
      <c r="CF227" s="42">
        <f t="shared" si="184"/>
        <v>2515741000</v>
      </c>
      <c r="CG227" s="187">
        <f t="shared" si="184"/>
        <v>2670907000</v>
      </c>
      <c r="CH227" s="43">
        <f t="shared" si="178"/>
        <v>37736115</v>
      </c>
      <c r="CI227" s="43">
        <f t="shared" si="179"/>
        <v>26709070</v>
      </c>
      <c r="CJ227" s="240">
        <f t="shared" si="180"/>
        <v>59333500</v>
      </c>
      <c r="CK227" s="273">
        <f t="shared" si="181"/>
        <v>52494229.166666664</v>
      </c>
    </row>
    <row r="228" spans="1:89">
      <c r="A228" s="3">
        <f t="shared" si="182"/>
        <v>189</v>
      </c>
      <c r="B228" s="522">
        <v>8</v>
      </c>
      <c r="C228" s="250" t="s">
        <v>181</v>
      </c>
      <c r="D228" s="285">
        <v>19</v>
      </c>
      <c r="E228" s="252"/>
      <c r="F228" s="40" t="s">
        <v>78</v>
      </c>
      <c r="G228" s="253">
        <f t="shared" si="157"/>
        <v>138</v>
      </c>
      <c r="H228" s="253">
        <f t="shared" si="158"/>
        <v>120</v>
      </c>
      <c r="I228" s="254">
        <f t="shared" si="159"/>
        <v>26966806</v>
      </c>
      <c r="J228" s="254">
        <f t="shared" si="160"/>
        <v>1</v>
      </c>
      <c r="K228" s="255">
        <f t="shared" si="161"/>
        <v>1.06</v>
      </c>
      <c r="L228" s="256">
        <f t="shared" si="215"/>
        <v>1.02</v>
      </c>
      <c r="M228" s="257">
        <f t="shared" si="163"/>
        <v>24364489.972377934</v>
      </c>
      <c r="N228" s="257">
        <f t="shared" si="164"/>
        <v>27462673.064623922</v>
      </c>
      <c r="O228" s="257">
        <f t="shared" si="165"/>
        <v>29156510.647200003</v>
      </c>
      <c r="P228" s="257">
        <f t="shared" si="166"/>
        <v>30954820.425523225</v>
      </c>
      <c r="Q228" s="258">
        <f t="shared" si="167"/>
        <v>29156510.647200003</v>
      </c>
      <c r="R228" s="257">
        <f t="shared" si="167"/>
        <v>30954820.425523225</v>
      </c>
      <c r="S228" s="257">
        <f t="shared" si="168"/>
        <v>32864046.016027961</v>
      </c>
      <c r="T228" s="257"/>
      <c r="U228" s="257">
        <f t="shared" si="169"/>
        <v>2923738796.6853518</v>
      </c>
      <c r="V228" s="257">
        <f t="shared" si="170"/>
        <v>3295520767.7548704</v>
      </c>
      <c r="W228" s="257">
        <f t="shared" si="171"/>
        <v>3498781277.6640005</v>
      </c>
      <c r="X228" s="258">
        <f t="shared" si="172"/>
        <v>3714578451.0627871</v>
      </c>
      <c r="Y228" s="258">
        <f t="shared" si="173"/>
        <v>3498781277.6640005</v>
      </c>
      <c r="Z228" s="257">
        <f t="shared" si="174"/>
        <v>3714578451.0627871</v>
      </c>
      <c r="AA228" s="257">
        <f t="shared" si="183"/>
        <v>3943685521.9233551</v>
      </c>
      <c r="AB228" s="257"/>
      <c r="AC228" s="32" t="str">
        <f t="shared" si="175"/>
        <v>BERTAHAP</v>
      </c>
      <c r="AD228" s="259">
        <f t="shared" si="176"/>
        <v>0</v>
      </c>
      <c r="AE228" s="260">
        <v>2</v>
      </c>
      <c r="AF228" s="261"/>
      <c r="AG228" s="257" t="e">
        <f>IF(AF228&gt;#REF!,"LB","KR")</f>
        <v>#REF!</v>
      </c>
      <c r="AH228" s="261">
        <f t="shared" si="194"/>
        <v>3216113000</v>
      </c>
      <c r="AI228" s="261">
        <f t="shared" si="194"/>
        <v>3625073000</v>
      </c>
      <c r="AJ228" s="261">
        <f t="shared" si="194"/>
        <v>3848660000</v>
      </c>
      <c r="AK228" s="262">
        <f t="shared" si="192"/>
        <v>4086037000</v>
      </c>
      <c r="AL228" s="262">
        <f t="shared" si="192"/>
        <v>3848660000</v>
      </c>
      <c r="AM228" s="261">
        <f t="shared" si="192"/>
        <v>4086037000</v>
      </c>
      <c r="AN228" s="261">
        <f t="shared" si="192"/>
        <v>4338055000</v>
      </c>
      <c r="AO228" s="15"/>
      <c r="AP228" s="15"/>
      <c r="AQ228" s="264">
        <f t="shared" si="177"/>
        <v>-1248563.1177999973</v>
      </c>
      <c r="AR228" s="265"/>
      <c r="AS228" s="266"/>
      <c r="AT228" s="266"/>
      <c r="AU228" s="266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314"/>
      <c r="BT228" s="15"/>
      <c r="BU228" s="15"/>
      <c r="BV228" s="265"/>
      <c r="BW228" s="15"/>
      <c r="BX228" s="15"/>
      <c r="BY228" s="15"/>
      <c r="BZ228" s="15"/>
      <c r="CA228" s="15"/>
      <c r="CB228" s="15"/>
      <c r="CC228" s="15"/>
      <c r="CD228" s="15"/>
      <c r="CE228" s="15"/>
      <c r="CF228" s="42">
        <f t="shared" si="184"/>
        <v>4079580000</v>
      </c>
      <c r="CG228" s="187">
        <f t="shared" si="184"/>
        <v>4331200000</v>
      </c>
      <c r="CH228" s="43">
        <f t="shared" si="178"/>
        <v>61193700</v>
      </c>
      <c r="CI228" s="43">
        <f t="shared" si="179"/>
        <v>43312000</v>
      </c>
      <c r="CJ228" s="240">
        <f t="shared" si="180"/>
        <v>96216500</v>
      </c>
      <c r="CK228" s="273">
        <f t="shared" si="181"/>
        <v>85125770.833333328</v>
      </c>
    </row>
    <row r="229" spans="1:89">
      <c r="A229" s="3">
        <f t="shared" si="182"/>
        <v>190</v>
      </c>
      <c r="B229" s="522">
        <v>9</v>
      </c>
      <c r="C229" s="250" t="s">
        <v>181</v>
      </c>
      <c r="D229" s="285">
        <v>21</v>
      </c>
      <c r="E229" s="252"/>
      <c r="F229" s="40" t="s">
        <v>84</v>
      </c>
      <c r="G229" s="253">
        <f t="shared" si="157"/>
        <v>132</v>
      </c>
      <c r="H229" s="253">
        <f t="shared" si="158"/>
        <v>112</v>
      </c>
      <c r="I229" s="254">
        <f t="shared" si="159"/>
        <v>26966806</v>
      </c>
      <c r="J229" s="254">
        <f t="shared" si="160"/>
        <v>3</v>
      </c>
      <c r="K229" s="255">
        <f t="shared" si="161"/>
        <v>1.1000000000000001</v>
      </c>
      <c r="L229" s="256">
        <f t="shared" si="215"/>
        <v>1.02</v>
      </c>
      <c r="M229" s="257">
        <f t="shared" si="163"/>
        <v>25283904.688316725</v>
      </c>
      <c r="N229" s="257">
        <f t="shared" si="164"/>
        <v>28499000.350081429</v>
      </c>
      <c r="O229" s="257">
        <f t="shared" si="165"/>
        <v>30256756.332000002</v>
      </c>
      <c r="P229" s="257">
        <f t="shared" si="166"/>
        <v>32122926.856675044</v>
      </c>
      <c r="Q229" s="258">
        <f t="shared" si="167"/>
        <v>30256756.332000002</v>
      </c>
      <c r="R229" s="257">
        <f t="shared" si="167"/>
        <v>32122926.856675044</v>
      </c>
      <c r="S229" s="257">
        <f t="shared" si="168"/>
        <v>34104198.695878074</v>
      </c>
      <c r="T229" s="257"/>
      <c r="U229" s="257">
        <f t="shared" si="169"/>
        <v>2831797325.0914731</v>
      </c>
      <c r="V229" s="257">
        <f t="shared" si="170"/>
        <v>3191888039.2091198</v>
      </c>
      <c r="W229" s="257">
        <f t="shared" si="171"/>
        <v>3388756709.184</v>
      </c>
      <c r="X229" s="258">
        <f t="shared" si="172"/>
        <v>3597767807.9476051</v>
      </c>
      <c r="Y229" s="258">
        <f t="shared" si="173"/>
        <v>3388756709.184</v>
      </c>
      <c r="Z229" s="257">
        <f t="shared" si="174"/>
        <v>3597767807.9476051</v>
      </c>
      <c r="AA229" s="257">
        <f t="shared" si="183"/>
        <v>3819670253.938344</v>
      </c>
      <c r="AB229" s="257"/>
      <c r="AC229" s="32" t="str">
        <f t="shared" si="175"/>
        <v>BERTAHAP</v>
      </c>
      <c r="AD229" s="259">
        <f t="shared" si="176"/>
        <v>0</v>
      </c>
      <c r="AE229" s="260">
        <v>2</v>
      </c>
      <c r="AF229" s="261"/>
      <c r="AG229" s="257" t="e">
        <f>IF(AF229&gt;#REF!,"LB","KR")</f>
        <v>#REF!</v>
      </c>
      <c r="AH229" s="261">
        <f t="shared" si="194"/>
        <v>3114978000</v>
      </c>
      <c r="AI229" s="261">
        <f t="shared" si="194"/>
        <v>3511077000</v>
      </c>
      <c r="AJ229" s="261">
        <f t="shared" si="194"/>
        <v>3727633000</v>
      </c>
      <c r="AK229" s="262">
        <f t="shared" si="192"/>
        <v>3957545000</v>
      </c>
      <c r="AL229" s="262">
        <f t="shared" si="192"/>
        <v>3727633000</v>
      </c>
      <c r="AM229" s="261">
        <f t="shared" si="192"/>
        <v>3957545000</v>
      </c>
      <c r="AN229" s="261">
        <f t="shared" si="192"/>
        <v>4201638000</v>
      </c>
      <c r="AO229" s="15"/>
      <c r="AP229" s="15"/>
      <c r="AQ229" s="264">
        <f t="shared" si="177"/>
        <v>-148317.43299999833</v>
      </c>
      <c r="AR229" s="265"/>
      <c r="AS229" s="266"/>
      <c r="AT229" s="266"/>
      <c r="AU229" s="266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314"/>
      <c r="BT229" s="15"/>
      <c r="BU229" s="15"/>
      <c r="BV229" s="265"/>
      <c r="BW229" s="15"/>
      <c r="BX229" s="15"/>
      <c r="BY229" s="15"/>
      <c r="BZ229" s="15"/>
      <c r="CA229" s="15"/>
      <c r="CB229" s="15"/>
      <c r="CC229" s="15"/>
      <c r="CD229" s="15"/>
      <c r="CE229" s="15"/>
      <c r="CF229" s="42">
        <f t="shared" si="184"/>
        <v>3951291000</v>
      </c>
      <c r="CG229" s="187">
        <f t="shared" si="184"/>
        <v>4194998000</v>
      </c>
      <c r="CH229" s="43">
        <f t="shared" si="178"/>
        <v>59269365</v>
      </c>
      <c r="CI229" s="43">
        <f t="shared" si="179"/>
        <v>41949980</v>
      </c>
      <c r="CJ229" s="240">
        <f t="shared" si="180"/>
        <v>93190825</v>
      </c>
      <c r="CK229" s="273">
        <f t="shared" si="181"/>
        <v>82448854.166666672</v>
      </c>
    </row>
    <row r="230" spans="1:89">
      <c r="A230" s="3">
        <f t="shared" si="182"/>
        <v>191</v>
      </c>
      <c r="B230" s="522">
        <v>1</v>
      </c>
      <c r="C230" s="250" t="s">
        <v>182</v>
      </c>
      <c r="D230" s="251" t="s">
        <v>29</v>
      </c>
      <c r="E230" s="252"/>
      <c r="F230" s="40" t="s">
        <v>74</v>
      </c>
      <c r="G230" s="253">
        <f t="shared" si="157"/>
        <v>85</v>
      </c>
      <c r="H230" s="253">
        <f t="shared" si="158"/>
        <v>74</v>
      </c>
      <c r="I230" s="254">
        <f t="shared" si="159"/>
        <v>26966806</v>
      </c>
      <c r="J230" s="254">
        <f t="shared" si="160"/>
        <v>1</v>
      </c>
      <c r="K230" s="255">
        <f t="shared" si="161"/>
        <v>1.06</v>
      </c>
      <c r="L230" s="256">
        <f t="shared" si="215"/>
        <v>1.02</v>
      </c>
      <c r="M230" s="257">
        <f t="shared" si="163"/>
        <v>24364489.972377934</v>
      </c>
      <c r="N230" s="257">
        <f t="shared" si="164"/>
        <v>27462673.064623922</v>
      </c>
      <c r="O230" s="257">
        <f t="shared" si="165"/>
        <v>29156510.647200003</v>
      </c>
      <c r="P230" s="257">
        <f t="shared" si="166"/>
        <v>30954820.425523225</v>
      </c>
      <c r="Q230" s="258">
        <f t="shared" si="167"/>
        <v>29156510.647200003</v>
      </c>
      <c r="R230" s="257">
        <f t="shared" si="167"/>
        <v>30954820.425523225</v>
      </c>
      <c r="S230" s="257">
        <f t="shared" si="168"/>
        <v>32864046.016027961</v>
      </c>
      <c r="T230" s="257"/>
      <c r="U230" s="257">
        <f t="shared" si="169"/>
        <v>1802972257.9559672</v>
      </c>
      <c r="V230" s="257">
        <f t="shared" si="170"/>
        <v>2032237806.7821703</v>
      </c>
      <c r="W230" s="257">
        <f t="shared" si="171"/>
        <v>2157581787.8928003</v>
      </c>
      <c r="X230" s="258">
        <f t="shared" si="172"/>
        <v>2290656711.4887185</v>
      </c>
      <c r="Y230" s="258">
        <f t="shared" si="173"/>
        <v>2157581787.8928003</v>
      </c>
      <c r="Z230" s="257">
        <f t="shared" si="174"/>
        <v>2290656711.4887185</v>
      </c>
      <c r="AA230" s="257">
        <f t="shared" si="183"/>
        <v>2431939405.186069</v>
      </c>
      <c r="AB230" s="257"/>
      <c r="AC230" s="32" t="str">
        <f t="shared" si="175"/>
        <v>BERTAHAP</v>
      </c>
      <c r="AD230" s="259">
        <f t="shared" si="176"/>
        <v>0</v>
      </c>
      <c r="AE230" s="260">
        <v>2</v>
      </c>
      <c r="AF230" s="261"/>
      <c r="AG230" s="257" t="e">
        <f>IF(AF230&gt;#REF!,"LB","KR")</f>
        <v>#REF!</v>
      </c>
      <c r="AH230" s="261">
        <f t="shared" si="194"/>
        <v>1983270000</v>
      </c>
      <c r="AI230" s="261">
        <f t="shared" si="194"/>
        <v>2235462000</v>
      </c>
      <c r="AJ230" s="261">
        <f t="shared" si="194"/>
        <v>2373340000</v>
      </c>
      <c r="AK230" s="262">
        <f t="shared" si="192"/>
        <v>2519723000</v>
      </c>
      <c r="AL230" s="262">
        <f t="shared" si="192"/>
        <v>2373340000</v>
      </c>
      <c r="AM230" s="261">
        <f t="shared" si="192"/>
        <v>2519723000</v>
      </c>
      <c r="AN230" s="261">
        <f t="shared" si="192"/>
        <v>2675134000</v>
      </c>
      <c r="AO230" s="15"/>
      <c r="AP230" s="15"/>
      <c r="AQ230" s="264">
        <f t="shared" si="177"/>
        <v>-1248563.1177999973</v>
      </c>
      <c r="AR230" s="265"/>
      <c r="AS230" s="266"/>
      <c r="AT230" s="266"/>
      <c r="AU230" s="266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314"/>
      <c r="BT230" s="15"/>
      <c r="BU230" s="15"/>
      <c r="BV230" s="265"/>
      <c r="BW230" s="15"/>
      <c r="BX230" s="15"/>
      <c r="BY230" s="15"/>
      <c r="BZ230" s="15"/>
      <c r="CA230" s="15"/>
      <c r="CB230" s="15"/>
      <c r="CC230" s="15"/>
      <c r="CD230" s="15"/>
      <c r="CE230" s="15"/>
      <c r="CF230" s="42">
        <f t="shared" si="184"/>
        <v>2515741000</v>
      </c>
      <c r="CG230" s="187">
        <f t="shared" si="184"/>
        <v>2670907000</v>
      </c>
      <c r="CH230" s="43">
        <f t="shared" si="178"/>
        <v>37736115</v>
      </c>
      <c r="CI230" s="43">
        <f t="shared" si="179"/>
        <v>26709070</v>
      </c>
      <c r="CJ230" s="240">
        <f t="shared" si="180"/>
        <v>59333500</v>
      </c>
      <c r="CK230" s="273">
        <f t="shared" si="181"/>
        <v>52494229.166666664</v>
      </c>
    </row>
    <row r="231" spans="1:89">
      <c r="A231" s="3">
        <f t="shared" si="182"/>
        <v>192</v>
      </c>
      <c r="B231" s="522">
        <v>2</v>
      </c>
      <c r="C231" s="250" t="s">
        <v>182</v>
      </c>
      <c r="D231" s="251" t="s">
        <v>32</v>
      </c>
      <c r="E231" s="252"/>
      <c r="F231" s="40" t="s">
        <v>56</v>
      </c>
      <c r="G231" s="253">
        <f t="shared" si="157"/>
        <v>85</v>
      </c>
      <c r="H231" s="253">
        <f t="shared" si="158"/>
        <v>74</v>
      </c>
      <c r="I231" s="254">
        <f t="shared" si="159"/>
        <v>26966806</v>
      </c>
      <c r="J231" s="254">
        <f t="shared" si="160"/>
        <v>1</v>
      </c>
      <c r="K231" s="255">
        <f t="shared" si="161"/>
        <v>1.06</v>
      </c>
      <c r="L231" s="256">
        <f t="shared" si="215"/>
        <v>1.02</v>
      </c>
      <c r="M231" s="257">
        <f t="shared" si="163"/>
        <v>24364489.972377934</v>
      </c>
      <c r="N231" s="257">
        <f t="shared" si="164"/>
        <v>27462673.064623922</v>
      </c>
      <c r="O231" s="257">
        <f t="shared" si="165"/>
        <v>29156510.647200003</v>
      </c>
      <c r="P231" s="257">
        <f t="shared" si="166"/>
        <v>30954820.425523225</v>
      </c>
      <c r="Q231" s="258">
        <f t="shared" si="167"/>
        <v>29156510.647200003</v>
      </c>
      <c r="R231" s="257">
        <f t="shared" si="167"/>
        <v>30954820.425523225</v>
      </c>
      <c r="S231" s="257">
        <f t="shared" si="168"/>
        <v>32864046.016027961</v>
      </c>
      <c r="T231" s="257"/>
      <c r="U231" s="257">
        <f t="shared" si="169"/>
        <v>1802972257.9559672</v>
      </c>
      <c r="V231" s="257">
        <f t="shared" si="170"/>
        <v>2032237806.7821703</v>
      </c>
      <c r="W231" s="257">
        <f t="shared" si="171"/>
        <v>2157581787.8928003</v>
      </c>
      <c r="X231" s="258">
        <f t="shared" si="172"/>
        <v>2290656711.4887185</v>
      </c>
      <c r="Y231" s="258">
        <f t="shared" si="173"/>
        <v>2157581787.8928003</v>
      </c>
      <c r="Z231" s="257">
        <f t="shared" si="174"/>
        <v>2290656711.4887185</v>
      </c>
      <c r="AA231" s="257">
        <f t="shared" si="183"/>
        <v>2431939405.186069</v>
      </c>
      <c r="AB231" s="257"/>
      <c r="AC231" s="32" t="str">
        <f t="shared" si="175"/>
        <v>BERTAHAP</v>
      </c>
      <c r="AD231" s="259">
        <f t="shared" si="176"/>
        <v>0</v>
      </c>
      <c r="AE231" s="260">
        <v>2</v>
      </c>
      <c r="AF231" s="261"/>
      <c r="AG231" s="257" t="e">
        <f>IF(AF231&gt;#REF!,"LB","KR")</f>
        <v>#REF!</v>
      </c>
      <c r="AH231" s="261">
        <f t="shared" si="194"/>
        <v>1983270000</v>
      </c>
      <c r="AI231" s="261">
        <f t="shared" si="194"/>
        <v>2235462000</v>
      </c>
      <c r="AJ231" s="261">
        <f t="shared" si="194"/>
        <v>2373340000</v>
      </c>
      <c r="AK231" s="262">
        <f t="shared" si="192"/>
        <v>2519723000</v>
      </c>
      <c r="AL231" s="262">
        <f t="shared" si="192"/>
        <v>2373340000</v>
      </c>
      <c r="AM231" s="261">
        <f t="shared" si="192"/>
        <v>2519723000</v>
      </c>
      <c r="AN231" s="261">
        <f t="shared" si="192"/>
        <v>2675134000</v>
      </c>
      <c r="AO231" s="15"/>
      <c r="AP231" s="15"/>
      <c r="AQ231" s="264">
        <f t="shared" si="177"/>
        <v>-1248563.1177999973</v>
      </c>
      <c r="AR231" s="265"/>
      <c r="AS231" s="266"/>
      <c r="AT231" s="266"/>
      <c r="AU231" s="266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314"/>
      <c r="BT231" s="15"/>
      <c r="BU231" s="15"/>
      <c r="BV231" s="265"/>
      <c r="BW231" s="15"/>
      <c r="BX231" s="15"/>
      <c r="BY231" s="15"/>
      <c r="BZ231" s="15"/>
      <c r="CA231" s="15"/>
      <c r="CB231" s="15"/>
      <c r="CC231" s="15"/>
      <c r="CD231" s="15"/>
      <c r="CE231" s="15"/>
      <c r="CF231" s="42">
        <f t="shared" si="184"/>
        <v>2515741000</v>
      </c>
      <c r="CG231" s="187">
        <f t="shared" si="184"/>
        <v>2670907000</v>
      </c>
      <c r="CH231" s="43">
        <f t="shared" si="178"/>
        <v>37736115</v>
      </c>
      <c r="CI231" s="43">
        <f t="shared" si="179"/>
        <v>26709070</v>
      </c>
      <c r="CJ231" s="240">
        <f t="shared" si="180"/>
        <v>59333500</v>
      </c>
      <c r="CK231" s="273">
        <f t="shared" si="181"/>
        <v>52494229.166666664</v>
      </c>
    </row>
    <row r="232" spans="1:89">
      <c r="A232" s="3">
        <f t="shared" si="182"/>
        <v>193</v>
      </c>
      <c r="B232" s="522">
        <v>3</v>
      </c>
      <c r="C232" s="250" t="s">
        <v>182</v>
      </c>
      <c r="D232" s="251" t="s">
        <v>38</v>
      </c>
      <c r="E232" s="252"/>
      <c r="F232" s="40" t="s">
        <v>58</v>
      </c>
      <c r="G232" s="253">
        <f t="shared" ref="G232:G295" si="216">SUMIF($V$10:$V$28,F232,$AA$10:$AA$28)</f>
        <v>101</v>
      </c>
      <c r="H232" s="253">
        <f t="shared" ref="H232:H295" si="217">SUMIF($V$10:$V$28,F232,$X$10:$X$28)</f>
        <v>90</v>
      </c>
      <c r="I232" s="254">
        <f t="shared" ref="I232:I295" si="218">$I$27</f>
        <v>26966806</v>
      </c>
      <c r="J232" s="254">
        <f t="shared" ref="J232:J295" si="219">SUMIF($AN$4:$AN$22,D232,$AO$4:$AO$22)</f>
        <v>1</v>
      </c>
      <c r="K232" s="255">
        <f t="shared" ref="K232:K295" si="220">IF(J232=$AJ$25,$AI$25,IF(J232=$AJ$26,$AI$26,IF(J232=$AJ$27,$AI$27,IF(J232=$AJ$28,$AI$28,IF(J232=$AJ$29,$AI$29,IF(J232=$AJ$30,$AI$30))))))</f>
        <v>1.06</v>
      </c>
      <c r="L232" s="256">
        <f t="shared" si="215"/>
        <v>1.02</v>
      </c>
      <c r="M232" s="257">
        <f t="shared" ref="M232:M295" si="221">$O232/(1+6%/12)^36</f>
        <v>24364489.972377934</v>
      </c>
      <c r="N232" s="257">
        <f t="shared" ref="N232:N295" si="222">$O232/(1+6%/12)^12</f>
        <v>27462673.064623922</v>
      </c>
      <c r="O232" s="257">
        <f t="shared" ref="O232:O295" si="223">$I$27*K232*L232</f>
        <v>29156510.647200003</v>
      </c>
      <c r="P232" s="257">
        <f t="shared" ref="P232:P295" si="224">$O232*(1+6%/12)^12</f>
        <v>30954820.425523225</v>
      </c>
      <c r="Q232" s="258">
        <f t="shared" ref="Q232:R295" si="225">O232</f>
        <v>29156510.647200003</v>
      </c>
      <c r="R232" s="257">
        <f t="shared" si="225"/>
        <v>30954820.425523225</v>
      </c>
      <c r="S232" s="257">
        <f t="shared" ref="S232:S295" si="226">$O232*(1+6%/12)^24</f>
        <v>32864046.016027961</v>
      </c>
      <c r="T232" s="257"/>
      <c r="U232" s="257">
        <f t="shared" ref="U232:U295" si="227">M232*H232</f>
        <v>2192804097.5140142</v>
      </c>
      <c r="V232" s="257">
        <f t="shared" ref="V232:V295" si="228">N232*H232</f>
        <v>2471640575.816153</v>
      </c>
      <c r="W232" s="257">
        <f t="shared" ref="W232:W295" si="229">O232*H232</f>
        <v>2624085958.2480001</v>
      </c>
      <c r="X232" s="258">
        <f t="shared" ref="X232:X295" si="230">P232*H232</f>
        <v>2785933838.2970901</v>
      </c>
      <c r="Y232" s="258">
        <f t="shared" ref="Y232:Y295" si="231">Q232*H232</f>
        <v>2624085958.2480001</v>
      </c>
      <c r="Z232" s="257">
        <f t="shared" ref="Z232:Z295" si="232">R232*H232</f>
        <v>2785933838.2970901</v>
      </c>
      <c r="AA232" s="257">
        <f t="shared" si="183"/>
        <v>2957764141.4425163</v>
      </c>
      <c r="AB232" s="257"/>
      <c r="AC232" s="32" t="str">
        <f t="shared" ref="AC232:AC295" si="233">IF(AE232=$H$32,$M$32,IF(AE232=$H$33,$M$33,IF(AE232=$H$34,$M$34)))</f>
        <v>BERTAHAP</v>
      </c>
      <c r="AD232" s="259">
        <f t="shared" ref="AD232:AD295" si="234">IF(AC232=$M$32,$N$32,IF(AC232=$M$33,$N$33,$N$34))</f>
        <v>0</v>
      </c>
      <c r="AE232" s="260">
        <v>2</v>
      </c>
      <c r="AF232" s="261"/>
      <c r="AG232" s="257" t="e">
        <f>IF(AF232&gt;#REF!,"LB","KR")</f>
        <v>#REF!</v>
      </c>
      <c r="AH232" s="261">
        <f t="shared" si="194"/>
        <v>2412085000</v>
      </c>
      <c r="AI232" s="261">
        <f t="shared" si="194"/>
        <v>2718805000</v>
      </c>
      <c r="AJ232" s="261">
        <f t="shared" si="194"/>
        <v>2886495000</v>
      </c>
      <c r="AK232" s="262">
        <f t="shared" si="192"/>
        <v>3064528000</v>
      </c>
      <c r="AL232" s="262">
        <f t="shared" si="192"/>
        <v>2886495000</v>
      </c>
      <c r="AM232" s="261">
        <f t="shared" si="192"/>
        <v>3064528000</v>
      </c>
      <c r="AN232" s="261">
        <f t="shared" si="192"/>
        <v>3253541000</v>
      </c>
      <c r="AO232" s="15"/>
      <c r="AP232" s="15"/>
      <c r="AQ232" s="264">
        <f t="shared" ref="AQ232:AQ295" si="235">O232-$O$318</f>
        <v>-1248563.1177999973</v>
      </c>
      <c r="AR232" s="265"/>
      <c r="AS232" s="266"/>
      <c r="AT232" s="266"/>
      <c r="AU232" s="266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314"/>
      <c r="BT232" s="15"/>
      <c r="BU232" s="15"/>
      <c r="BV232" s="265"/>
      <c r="BW232" s="15"/>
      <c r="BX232" s="15"/>
      <c r="BY232" s="15"/>
      <c r="BZ232" s="15"/>
      <c r="CA232" s="15"/>
      <c r="CB232" s="15"/>
      <c r="CC232" s="15"/>
      <c r="CD232" s="15"/>
      <c r="CE232" s="15"/>
      <c r="CF232" s="42">
        <f t="shared" si="184"/>
        <v>3059685000</v>
      </c>
      <c r="CG232" s="187">
        <f t="shared" si="184"/>
        <v>3248400000</v>
      </c>
      <c r="CH232" s="43">
        <f t="shared" ref="CH232:CH295" si="236">(CF232*90%)*40%/24</f>
        <v>45895275</v>
      </c>
      <c r="CI232" s="43">
        <f t="shared" ref="CI232:CI295" si="237">(CG232*90%)*40%/36</f>
        <v>32484000</v>
      </c>
      <c r="CJ232" s="240">
        <f t="shared" ref="CJ232:CJ295" si="238">(AJ232*90%)/36</f>
        <v>72162375</v>
      </c>
      <c r="CK232" s="273">
        <f t="shared" ref="CK232:CK295" si="239">AK232/48</f>
        <v>63844333.333333336</v>
      </c>
    </row>
    <row r="233" spans="1:89">
      <c r="A233" s="3">
        <f t="shared" ref="A233:A296" si="240">A232+1</f>
        <v>194</v>
      </c>
      <c r="B233" s="522">
        <v>4</v>
      </c>
      <c r="C233" s="250" t="s">
        <v>182</v>
      </c>
      <c r="D233" s="251" t="s">
        <v>44</v>
      </c>
      <c r="E233" s="252"/>
      <c r="F233" s="40" t="s">
        <v>60</v>
      </c>
      <c r="G233" s="253">
        <f t="shared" si="216"/>
        <v>101</v>
      </c>
      <c r="H233" s="253">
        <f t="shared" si="217"/>
        <v>90</v>
      </c>
      <c r="I233" s="254">
        <f t="shared" si="218"/>
        <v>26966806</v>
      </c>
      <c r="J233" s="254">
        <f t="shared" si="219"/>
        <v>1</v>
      </c>
      <c r="K233" s="255">
        <f t="shared" si="220"/>
        <v>1.06</v>
      </c>
      <c r="L233" s="256">
        <f t="shared" si="215"/>
        <v>1.02</v>
      </c>
      <c r="M233" s="257">
        <f t="shared" si="221"/>
        <v>24364489.972377934</v>
      </c>
      <c r="N233" s="257">
        <f t="shared" si="222"/>
        <v>27462673.064623922</v>
      </c>
      <c r="O233" s="257">
        <f t="shared" si="223"/>
        <v>29156510.647200003</v>
      </c>
      <c r="P233" s="257">
        <f t="shared" si="224"/>
        <v>30954820.425523225</v>
      </c>
      <c r="Q233" s="258">
        <f t="shared" si="225"/>
        <v>29156510.647200003</v>
      </c>
      <c r="R233" s="257">
        <f t="shared" si="225"/>
        <v>30954820.425523225</v>
      </c>
      <c r="S233" s="257">
        <f t="shared" si="226"/>
        <v>32864046.016027961</v>
      </c>
      <c r="T233" s="257"/>
      <c r="U233" s="257">
        <f t="shared" si="227"/>
        <v>2192804097.5140142</v>
      </c>
      <c r="V233" s="257">
        <f t="shared" si="228"/>
        <v>2471640575.816153</v>
      </c>
      <c r="W233" s="257">
        <f t="shared" si="229"/>
        <v>2624085958.2480001</v>
      </c>
      <c r="X233" s="258">
        <f t="shared" si="230"/>
        <v>2785933838.2970901</v>
      </c>
      <c r="Y233" s="258">
        <f t="shared" si="231"/>
        <v>2624085958.2480001</v>
      </c>
      <c r="Z233" s="257">
        <f t="shared" si="232"/>
        <v>2785933838.2970901</v>
      </c>
      <c r="AA233" s="257">
        <f t="shared" ref="AA233:AA296" si="241">S233*H233</f>
        <v>2957764141.4425163</v>
      </c>
      <c r="AB233" s="257"/>
      <c r="AC233" s="32" t="str">
        <f t="shared" si="233"/>
        <v>BERTAHAP</v>
      </c>
      <c r="AD233" s="259">
        <f t="shared" si="234"/>
        <v>0</v>
      </c>
      <c r="AE233" s="260">
        <v>2</v>
      </c>
      <c r="AF233" s="261"/>
      <c r="AG233" s="257" t="e">
        <f>IF(AF233&gt;#REF!,"LB","KR")</f>
        <v>#REF!</v>
      </c>
      <c r="AH233" s="261">
        <f t="shared" si="194"/>
        <v>2412085000</v>
      </c>
      <c r="AI233" s="261">
        <f t="shared" si="194"/>
        <v>2718805000</v>
      </c>
      <c r="AJ233" s="261">
        <f t="shared" si="194"/>
        <v>2886495000</v>
      </c>
      <c r="AK233" s="262">
        <f t="shared" si="192"/>
        <v>3064528000</v>
      </c>
      <c r="AL233" s="262">
        <f t="shared" si="192"/>
        <v>2886495000</v>
      </c>
      <c r="AM233" s="261">
        <f t="shared" si="192"/>
        <v>3064528000</v>
      </c>
      <c r="AN233" s="261">
        <f t="shared" si="192"/>
        <v>3253541000</v>
      </c>
      <c r="AO233" s="15"/>
      <c r="AP233" s="15"/>
      <c r="AQ233" s="264">
        <f t="shared" si="235"/>
        <v>-1248563.1177999973</v>
      </c>
      <c r="AR233" s="265"/>
      <c r="AS233" s="266"/>
      <c r="AT233" s="266"/>
      <c r="AU233" s="266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314"/>
      <c r="BT233" s="15"/>
      <c r="BU233" s="15"/>
      <c r="BV233" s="265"/>
      <c r="BW233" s="15"/>
      <c r="BX233" s="15"/>
      <c r="BY233" s="15"/>
      <c r="BZ233" s="15"/>
      <c r="CA233" s="15"/>
      <c r="CB233" s="15"/>
      <c r="CC233" s="15"/>
      <c r="CD233" s="15"/>
      <c r="CE233" s="15"/>
      <c r="CF233" s="42">
        <f t="shared" ref="CF233:CG296" si="242">ROUNDUP(AJ233+(AJ233*6%),-3)</f>
        <v>3059685000</v>
      </c>
      <c r="CG233" s="187">
        <f t="shared" si="242"/>
        <v>3248400000</v>
      </c>
      <c r="CH233" s="43">
        <f t="shared" si="236"/>
        <v>45895275</v>
      </c>
      <c r="CI233" s="43">
        <f t="shared" si="237"/>
        <v>32484000</v>
      </c>
      <c r="CJ233" s="240">
        <f t="shared" si="238"/>
        <v>72162375</v>
      </c>
      <c r="CK233" s="273">
        <f t="shared" si="239"/>
        <v>63844333.333333336</v>
      </c>
    </row>
    <row r="234" spans="1:89">
      <c r="A234" s="3">
        <f t="shared" si="240"/>
        <v>195</v>
      </c>
      <c r="B234" s="522">
        <v>5</v>
      </c>
      <c r="C234" s="250" t="s">
        <v>182</v>
      </c>
      <c r="D234" s="285">
        <v>11</v>
      </c>
      <c r="E234" s="252"/>
      <c r="F234" s="40" t="s">
        <v>62</v>
      </c>
      <c r="G234" s="253">
        <f t="shared" si="216"/>
        <v>101</v>
      </c>
      <c r="H234" s="253">
        <f t="shared" si="217"/>
        <v>90</v>
      </c>
      <c r="I234" s="254">
        <f t="shared" si="218"/>
        <v>26966806</v>
      </c>
      <c r="J234" s="254">
        <f t="shared" si="219"/>
        <v>1</v>
      </c>
      <c r="K234" s="255">
        <f t="shared" si="220"/>
        <v>1.06</v>
      </c>
      <c r="L234" s="256">
        <f t="shared" si="215"/>
        <v>1.02</v>
      </c>
      <c r="M234" s="257">
        <f t="shared" si="221"/>
        <v>24364489.972377934</v>
      </c>
      <c r="N234" s="257">
        <f t="shared" si="222"/>
        <v>27462673.064623922</v>
      </c>
      <c r="O234" s="257">
        <f t="shared" si="223"/>
        <v>29156510.647200003</v>
      </c>
      <c r="P234" s="257">
        <f t="shared" si="224"/>
        <v>30954820.425523225</v>
      </c>
      <c r="Q234" s="258">
        <f t="shared" si="225"/>
        <v>29156510.647200003</v>
      </c>
      <c r="R234" s="257">
        <f t="shared" si="225"/>
        <v>30954820.425523225</v>
      </c>
      <c r="S234" s="257">
        <f t="shared" si="226"/>
        <v>32864046.016027961</v>
      </c>
      <c r="T234" s="257"/>
      <c r="U234" s="257">
        <f t="shared" si="227"/>
        <v>2192804097.5140142</v>
      </c>
      <c r="V234" s="257">
        <f t="shared" si="228"/>
        <v>2471640575.816153</v>
      </c>
      <c r="W234" s="257">
        <f t="shared" si="229"/>
        <v>2624085958.2480001</v>
      </c>
      <c r="X234" s="258">
        <f t="shared" si="230"/>
        <v>2785933838.2970901</v>
      </c>
      <c r="Y234" s="258">
        <f t="shared" si="231"/>
        <v>2624085958.2480001</v>
      </c>
      <c r="Z234" s="257">
        <f t="shared" si="232"/>
        <v>2785933838.2970901</v>
      </c>
      <c r="AA234" s="257">
        <f t="shared" si="241"/>
        <v>2957764141.4425163</v>
      </c>
      <c r="AB234" s="257"/>
      <c r="AC234" s="32" t="str">
        <f t="shared" si="233"/>
        <v>BERTAHAP</v>
      </c>
      <c r="AD234" s="259">
        <f t="shared" si="234"/>
        <v>0</v>
      </c>
      <c r="AE234" s="260">
        <v>2</v>
      </c>
      <c r="AF234" s="261"/>
      <c r="AG234" s="257" t="e">
        <f>IF(AF234&gt;#REF!,"LB","KR")</f>
        <v>#REF!</v>
      </c>
      <c r="AH234" s="261">
        <f t="shared" si="194"/>
        <v>2412085000</v>
      </c>
      <c r="AI234" s="261">
        <f t="shared" si="194"/>
        <v>2718805000</v>
      </c>
      <c r="AJ234" s="261">
        <f t="shared" si="194"/>
        <v>2886495000</v>
      </c>
      <c r="AK234" s="262">
        <f t="shared" si="192"/>
        <v>3064528000</v>
      </c>
      <c r="AL234" s="262">
        <f t="shared" si="192"/>
        <v>2886495000</v>
      </c>
      <c r="AM234" s="261">
        <f t="shared" si="192"/>
        <v>3064528000</v>
      </c>
      <c r="AN234" s="261">
        <f t="shared" si="192"/>
        <v>3253541000</v>
      </c>
      <c r="AO234" s="15"/>
      <c r="AP234" s="15"/>
      <c r="AQ234" s="264">
        <f t="shared" si="235"/>
        <v>-1248563.1177999973</v>
      </c>
      <c r="AR234" s="265"/>
      <c r="AS234" s="266"/>
      <c r="AT234" s="266"/>
      <c r="AU234" s="266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314"/>
      <c r="BT234" s="15"/>
      <c r="BU234" s="15"/>
      <c r="BV234" s="265"/>
      <c r="BW234" s="15"/>
      <c r="BX234" s="15"/>
      <c r="BY234" s="15"/>
      <c r="BZ234" s="15"/>
      <c r="CA234" s="15"/>
      <c r="CB234" s="15"/>
      <c r="CC234" s="15"/>
      <c r="CD234" s="15"/>
      <c r="CE234" s="15"/>
      <c r="CF234" s="42">
        <f t="shared" si="242"/>
        <v>3059685000</v>
      </c>
      <c r="CG234" s="187">
        <f t="shared" si="242"/>
        <v>3248400000</v>
      </c>
      <c r="CH234" s="43">
        <f t="shared" si="236"/>
        <v>45895275</v>
      </c>
      <c r="CI234" s="43">
        <f t="shared" si="237"/>
        <v>32484000</v>
      </c>
      <c r="CJ234" s="240">
        <f t="shared" si="238"/>
        <v>72162375</v>
      </c>
      <c r="CK234" s="273">
        <f t="shared" si="239"/>
        <v>63844333.333333336</v>
      </c>
    </row>
    <row r="235" spans="1:89">
      <c r="A235" s="3">
        <f t="shared" si="240"/>
        <v>196</v>
      </c>
      <c r="B235" s="522">
        <v>6</v>
      </c>
      <c r="C235" s="250" t="s">
        <v>182</v>
      </c>
      <c r="D235" s="285">
        <v>15</v>
      </c>
      <c r="E235" s="252"/>
      <c r="F235" s="40" t="s">
        <v>64</v>
      </c>
      <c r="G235" s="253">
        <f t="shared" si="216"/>
        <v>101</v>
      </c>
      <c r="H235" s="253">
        <f t="shared" si="217"/>
        <v>90</v>
      </c>
      <c r="I235" s="254">
        <f t="shared" si="218"/>
        <v>26966806</v>
      </c>
      <c r="J235" s="254">
        <f t="shared" si="219"/>
        <v>1</v>
      </c>
      <c r="K235" s="255">
        <f t="shared" si="220"/>
        <v>1.06</v>
      </c>
      <c r="L235" s="256">
        <f t="shared" si="215"/>
        <v>1.02</v>
      </c>
      <c r="M235" s="257">
        <f t="shared" si="221"/>
        <v>24364489.972377934</v>
      </c>
      <c r="N235" s="257">
        <f t="shared" si="222"/>
        <v>27462673.064623922</v>
      </c>
      <c r="O235" s="257">
        <f t="shared" si="223"/>
        <v>29156510.647200003</v>
      </c>
      <c r="P235" s="257">
        <f t="shared" si="224"/>
        <v>30954820.425523225</v>
      </c>
      <c r="Q235" s="258">
        <f t="shared" si="225"/>
        <v>29156510.647200003</v>
      </c>
      <c r="R235" s="257">
        <f t="shared" si="225"/>
        <v>30954820.425523225</v>
      </c>
      <c r="S235" s="257">
        <f t="shared" si="226"/>
        <v>32864046.016027961</v>
      </c>
      <c r="T235" s="257"/>
      <c r="U235" s="257">
        <f t="shared" si="227"/>
        <v>2192804097.5140142</v>
      </c>
      <c r="V235" s="257">
        <f t="shared" si="228"/>
        <v>2471640575.816153</v>
      </c>
      <c r="W235" s="257">
        <f t="shared" si="229"/>
        <v>2624085958.2480001</v>
      </c>
      <c r="X235" s="258">
        <f t="shared" si="230"/>
        <v>2785933838.2970901</v>
      </c>
      <c r="Y235" s="258">
        <f t="shared" si="231"/>
        <v>2624085958.2480001</v>
      </c>
      <c r="Z235" s="257">
        <f t="shared" si="232"/>
        <v>2785933838.2970901</v>
      </c>
      <c r="AA235" s="257">
        <f t="shared" si="241"/>
        <v>2957764141.4425163</v>
      </c>
      <c r="AB235" s="257"/>
      <c r="AC235" s="32" t="str">
        <f t="shared" si="233"/>
        <v>BERTAHAP</v>
      </c>
      <c r="AD235" s="259">
        <f t="shared" si="234"/>
        <v>0</v>
      </c>
      <c r="AE235" s="260">
        <v>2</v>
      </c>
      <c r="AF235" s="261"/>
      <c r="AG235" s="257" t="e">
        <f>IF(AF235&gt;#REF!,"LB","KR")</f>
        <v>#REF!</v>
      </c>
      <c r="AH235" s="261">
        <f t="shared" si="194"/>
        <v>2412085000</v>
      </c>
      <c r="AI235" s="261">
        <f t="shared" si="194"/>
        <v>2718805000</v>
      </c>
      <c r="AJ235" s="261">
        <f t="shared" si="194"/>
        <v>2886495000</v>
      </c>
      <c r="AK235" s="262">
        <f t="shared" si="192"/>
        <v>3064528000</v>
      </c>
      <c r="AL235" s="262">
        <f t="shared" si="192"/>
        <v>2886495000</v>
      </c>
      <c r="AM235" s="261">
        <f t="shared" si="192"/>
        <v>3064528000</v>
      </c>
      <c r="AN235" s="261">
        <f t="shared" si="192"/>
        <v>3253541000</v>
      </c>
      <c r="AO235" s="15"/>
      <c r="AP235" s="15"/>
      <c r="AQ235" s="264">
        <f t="shared" si="235"/>
        <v>-1248563.1177999973</v>
      </c>
      <c r="AR235" s="265"/>
      <c r="AS235" s="266"/>
      <c r="AT235" s="266"/>
      <c r="AU235" s="266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314"/>
      <c r="BT235" s="15"/>
      <c r="BU235" s="15"/>
      <c r="BV235" s="265"/>
      <c r="BW235" s="15"/>
      <c r="BX235" s="15"/>
      <c r="BY235" s="15"/>
      <c r="BZ235" s="15"/>
      <c r="CA235" s="15"/>
      <c r="CB235" s="15"/>
      <c r="CC235" s="15"/>
      <c r="CD235" s="15"/>
      <c r="CE235" s="15"/>
      <c r="CF235" s="42">
        <f t="shared" si="242"/>
        <v>3059685000</v>
      </c>
      <c r="CG235" s="187">
        <f t="shared" si="242"/>
        <v>3248400000</v>
      </c>
      <c r="CH235" s="43">
        <f t="shared" si="236"/>
        <v>45895275</v>
      </c>
      <c r="CI235" s="43">
        <f t="shared" si="237"/>
        <v>32484000</v>
      </c>
      <c r="CJ235" s="240">
        <f t="shared" si="238"/>
        <v>72162375</v>
      </c>
      <c r="CK235" s="273">
        <f t="shared" si="239"/>
        <v>63844333.333333336</v>
      </c>
    </row>
    <row r="236" spans="1:89">
      <c r="A236" s="3">
        <f t="shared" si="240"/>
        <v>197</v>
      </c>
      <c r="B236" s="522">
        <v>7</v>
      </c>
      <c r="C236" s="250" t="s">
        <v>182</v>
      </c>
      <c r="D236" s="285">
        <v>17</v>
      </c>
      <c r="E236" s="252"/>
      <c r="F236" s="40" t="s">
        <v>67</v>
      </c>
      <c r="G236" s="253">
        <f t="shared" si="216"/>
        <v>85</v>
      </c>
      <c r="H236" s="253">
        <f t="shared" si="217"/>
        <v>74</v>
      </c>
      <c r="I236" s="254">
        <f t="shared" si="218"/>
        <v>26966806</v>
      </c>
      <c r="J236" s="254">
        <f t="shared" si="219"/>
        <v>1</v>
      </c>
      <c r="K236" s="255">
        <f t="shared" si="220"/>
        <v>1.06</v>
      </c>
      <c r="L236" s="256">
        <f t="shared" si="215"/>
        <v>1.02</v>
      </c>
      <c r="M236" s="257">
        <f t="shared" si="221"/>
        <v>24364489.972377934</v>
      </c>
      <c r="N236" s="257">
        <f t="shared" si="222"/>
        <v>27462673.064623922</v>
      </c>
      <c r="O236" s="257">
        <f t="shared" si="223"/>
        <v>29156510.647200003</v>
      </c>
      <c r="P236" s="257">
        <f t="shared" si="224"/>
        <v>30954820.425523225</v>
      </c>
      <c r="Q236" s="258">
        <f t="shared" si="225"/>
        <v>29156510.647200003</v>
      </c>
      <c r="R236" s="257">
        <f t="shared" si="225"/>
        <v>30954820.425523225</v>
      </c>
      <c r="S236" s="257">
        <f t="shared" si="226"/>
        <v>32864046.016027961</v>
      </c>
      <c r="T236" s="257"/>
      <c r="U236" s="257">
        <f t="shared" si="227"/>
        <v>1802972257.9559672</v>
      </c>
      <c r="V236" s="257">
        <f t="shared" si="228"/>
        <v>2032237806.7821703</v>
      </c>
      <c r="W236" s="257">
        <f t="shared" si="229"/>
        <v>2157581787.8928003</v>
      </c>
      <c r="X236" s="258">
        <f t="shared" si="230"/>
        <v>2290656711.4887185</v>
      </c>
      <c r="Y236" s="258">
        <f t="shared" si="231"/>
        <v>2157581787.8928003</v>
      </c>
      <c r="Z236" s="257">
        <f t="shared" si="232"/>
        <v>2290656711.4887185</v>
      </c>
      <c r="AA236" s="257">
        <f t="shared" si="241"/>
        <v>2431939405.186069</v>
      </c>
      <c r="AB236" s="257"/>
      <c r="AC236" s="32" t="str">
        <f t="shared" si="233"/>
        <v>BERTAHAP</v>
      </c>
      <c r="AD236" s="259">
        <f t="shared" si="234"/>
        <v>0</v>
      </c>
      <c r="AE236" s="260">
        <v>2</v>
      </c>
      <c r="AF236" s="261"/>
      <c r="AG236" s="257" t="e">
        <f>IF(AF236&gt;#REF!,"LB","KR")</f>
        <v>#REF!</v>
      </c>
      <c r="AH236" s="261">
        <f t="shared" si="194"/>
        <v>1983270000</v>
      </c>
      <c r="AI236" s="261">
        <f t="shared" si="194"/>
        <v>2235462000</v>
      </c>
      <c r="AJ236" s="261">
        <f t="shared" si="194"/>
        <v>2373340000</v>
      </c>
      <c r="AK236" s="262">
        <f t="shared" si="192"/>
        <v>2519723000</v>
      </c>
      <c r="AL236" s="262">
        <f t="shared" si="192"/>
        <v>2373340000</v>
      </c>
      <c r="AM236" s="261">
        <f t="shared" si="192"/>
        <v>2519723000</v>
      </c>
      <c r="AN236" s="261">
        <f t="shared" si="192"/>
        <v>2675134000</v>
      </c>
      <c r="AO236" s="15"/>
      <c r="AP236" s="15"/>
      <c r="AQ236" s="264">
        <f t="shared" si="235"/>
        <v>-1248563.1177999973</v>
      </c>
      <c r="AR236" s="265"/>
      <c r="AS236" s="266"/>
      <c r="AT236" s="266"/>
      <c r="AU236" s="266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314"/>
      <c r="BT236" s="15"/>
      <c r="BU236" s="15"/>
      <c r="BV236" s="265"/>
      <c r="BW236" s="15"/>
      <c r="BX236" s="15"/>
      <c r="BY236" s="15"/>
      <c r="BZ236" s="15"/>
      <c r="CA236" s="15"/>
      <c r="CB236" s="15"/>
      <c r="CC236" s="15"/>
      <c r="CD236" s="15"/>
      <c r="CE236" s="15"/>
      <c r="CF236" s="42">
        <f t="shared" si="242"/>
        <v>2515741000</v>
      </c>
      <c r="CG236" s="187">
        <f t="shared" si="242"/>
        <v>2670907000</v>
      </c>
      <c r="CH236" s="43">
        <f t="shared" si="236"/>
        <v>37736115</v>
      </c>
      <c r="CI236" s="43">
        <f t="shared" si="237"/>
        <v>26709070</v>
      </c>
      <c r="CJ236" s="240">
        <f t="shared" si="238"/>
        <v>59333500</v>
      </c>
      <c r="CK236" s="273">
        <f t="shared" si="239"/>
        <v>52494229.166666664</v>
      </c>
    </row>
    <row r="237" spans="1:89">
      <c r="A237" s="3">
        <f t="shared" si="240"/>
        <v>198</v>
      </c>
      <c r="B237" s="522">
        <v>8</v>
      </c>
      <c r="C237" s="250" t="s">
        <v>182</v>
      </c>
      <c r="D237" s="285">
        <v>19</v>
      </c>
      <c r="E237" s="252"/>
      <c r="F237" s="40" t="s">
        <v>78</v>
      </c>
      <c r="G237" s="253">
        <f t="shared" si="216"/>
        <v>138</v>
      </c>
      <c r="H237" s="253">
        <f t="shared" si="217"/>
        <v>120</v>
      </c>
      <c r="I237" s="254">
        <f t="shared" si="218"/>
        <v>26966806</v>
      </c>
      <c r="J237" s="254">
        <f t="shared" si="219"/>
        <v>1</v>
      </c>
      <c r="K237" s="255">
        <f t="shared" si="220"/>
        <v>1.06</v>
      </c>
      <c r="L237" s="256">
        <f t="shared" si="215"/>
        <v>1.02</v>
      </c>
      <c r="M237" s="257">
        <f t="shared" si="221"/>
        <v>24364489.972377934</v>
      </c>
      <c r="N237" s="257">
        <f t="shared" si="222"/>
        <v>27462673.064623922</v>
      </c>
      <c r="O237" s="257">
        <f t="shared" si="223"/>
        <v>29156510.647200003</v>
      </c>
      <c r="P237" s="257">
        <f t="shared" si="224"/>
        <v>30954820.425523225</v>
      </c>
      <c r="Q237" s="258">
        <f t="shared" si="225"/>
        <v>29156510.647200003</v>
      </c>
      <c r="R237" s="257">
        <f t="shared" si="225"/>
        <v>30954820.425523225</v>
      </c>
      <c r="S237" s="257">
        <f t="shared" si="226"/>
        <v>32864046.016027961</v>
      </c>
      <c r="T237" s="257"/>
      <c r="U237" s="257">
        <f t="shared" si="227"/>
        <v>2923738796.6853518</v>
      </c>
      <c r="V237" s="257">
        <f t="shared" si="228"/>
        <v>3295520767.7548704</v>
      </c>
      <c r="W237" s="257">
        <f t="shared" si="229"/>
        <v>3498781277.6640005</v>
      </c>
      <c r="X237" s="258">
        <f t="shared" si="230"/>
        <v>3714578451.0627871</v>
      </c>
      <c r="Y237" s="258">
        <f t="shared" si="231"/>
        <v>3498781277.6640005</v>
      </c>
      <c r="Z237" s="257">
        <f t="shared" si="232"/>
        <v>3714578451.0627871</v>
      </c>
      <c r="AA237" s="257">
        <f t="shared" si="241"/>
        <v>3943685521.9233551</v>
      </c>
      <c r="AB237" s="257"/>
      <c r="AC237" s="32" t="str">
        <f t="shared" si="233"/>
        <v>BERTAHAP</v>
      </c>
      <c r="AD237" s="259">
        <f t="shared" si="234"/>
        <v>0</v>
      </c>
      <c r="AE237" s="260">
        <v>2</v>
      </c>
      <c r="AF237" s="261"/>
      <c r="AG237" s="257" t="e">
        <f>IF(AF237&gt;#REF!,"LB","KR")</f>
        <v>#REF!</v>
      </c>
      <c r="AH237" s="261">
        <f t="shared" si="194"/>
        <v>3216113000</v>
      </c>
      <c r="AI237" s="261">
        <f t="shared" si="194"/>
        <v>3625073000</v>
      </c>
      <c r="AJ237" s="261">
        <f t="shared" si="194"/>
        <v>3848660000</v>
      </c>
      <c r="AK237" s="262">
        <f t="shared" si="192"/>
        <v>4086037000</v>
      </c>
      <c r="AL237" s="262">
        <f t="shared" si="192"/>
        <v>3848660000</v>
      </c>
      <c r="AM237" s="261">
        <f t="shared" si="192"/>
        <v>4086037000</v>
      </c>
      <c r="AN237" s="261">
        <f t="shared" si="192"/>
        <v>4338055000</v>
      </c>
      <c r="AO237" s="15"/>
      <c r="AP237" s="15"/>
      <c r="AQ237" s="264">
        <f t="shared" si="235"/>
        <v>-1248563.1177999973</v>
      </c>
      <c r="AR237" s="265"/>
      <c r="AS237" s="266"/>
      <c r="AT237" s="266"/>
      <c r="AU237" s="266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314"/>
      <c r="BT237" s="15"/>
      <c r="BU237" s="15"/>
      <c r="BV237" s="265"/>
      <c r="BW237" s="15"/>
      <c r="BX237" s="15"/>
      <c r="BY237" s="15"/>
      <c r="BZ237" s="15"/>
      <c r="CA237" s="15"/>
      <c r="CB237" s="15"/>
      <c r="CC237" s="15"/>
      <c r="CD237" s="15"/>
      <c r="CE237" s="15"/>
      <c r="CF237" s="42">
        <f t="shared" si="242"/>
        <v>4079580000</v>
      </c>
      <c r="CG237" s="187">
        <f t="shared" si="242"/>
        <v>4331200000</v>
      </c>
      <c r="CH237" s="43">
        <f t="shared" si="236"/>
        <v>61193700</v>
      </c>
      <c r="CI237" s="43">
        <f t="shared" si="237"/>
        <v>43312000</v>
      </c>
      <c r="CJ237" s="240">
        <f t="shared" si="238"/>
        <v>96216500</v>
      </c>
      <c r="CK237" s="273">
        <f t="shared" si="239"/>
        <v>85125770.833333328</v>
      </c>
    </row>
    <row r="238" spans="1:89">
      <c r="A238" s="3">
        <f t="shared" si="240"/>
        <v>199</v>
      </c>
      <c r="B238" s="522">
        <v>9</v>
      </c>
      <c r="C238" s="250" t="s">
        <v>182</v>
      </c>
      <c r="D238" s="285">
        <v>21</v>
      </c>
      <c r="E238" s="252"/>
      <c r="F238" s="40" t="s">
        <v>84</v>
      </c>
      <c r="G238" s="253">
        <f t="shared" si="216"/>
        <v>132</v>
      </c>
      <c r="H238" s="253">
        <f t="shared" si="217"/>
        <v>112</v>
      </c>
      <c r="I238" s="254">
        <f t="shared" si="218"/>
        <v>26966806</v>
      </c>
      <c r="J238" s="254">
        <f t="shared" si="219"/>
        <v>3</v>
      </c>
      <c r="K238" s="255">
        <f t="shared" si="220"/>
        <v>1.1000000000000001</v>
      </c>
      <c r="L238" s="256">
        <f t="shared" si="215"/>
        <v>1.02</v>
      </c>
      <c r="M238" s="257">
        <f t="shared" si="221"/>
        <v>25283904.688316725</v>
      </c>
      <c r="N238" s="257">
        <f t="shared" si="222"/>
        <v>28499000.350081429</v>
      </c>
      <c r="O238" s="257">
        <f t="shared" si="223"/>
        <v>30256756.332000002</v>
      </c>
      <c r="P238" s="257">
        <f t="shared" si="224"/>
        <v>32122926.856675044</v>
      </c>
      <c r="Q238" s="258">
        <f t="shared" si="225"/>
        <v>30256756.332000002</v>
      </c>
      <c r="R238" s="257">
        <f t="shared" si="225"/>
        <v>32122926.856675044</v>
      </c>
      <c r="S238" s="257">
        <f t="shared" si="226"/>
        <v>34104198.695878074</v>
      </c>
      <c r="T238" s="257"/>
      <c r="U238" s="257">
        <f t="shared" si="227"/>
        <v>2831797325.0914731</v>
      </c>
      <c r="V238" s="257">
        <f t="shared" si="228"/>
        <v>3191888039.2091198</v>
      </c>
      <c r="W238" s="257">
        <f t="shared" si="229"/>
        <v>3388756709.184</v>
      </c>
      <c r="X238" s="258">
        <f t="shared" si="230"/>
        <v>3597767807.9476051</v>
      </c>
      <c r="Y238" s="258">
        <f t="shared" si="231"/>
        <v>3388756709.184</v>
      </c>
      <c r="Z238" s="257">
        <f t="shared" si="232"/>
        <v>3597767807.9476051</v>
      </c>
      <c r="AA238" s="257">
        <f t="shared" si="241"/>
        <v>3819670253.938344</v>
      </c>
      <c r="AB238" s="257"/>
      <c r="AC238" s="32" t="str">
        <f t="shared" si="233"/>
        <v>BERTAHAP</v>
      </c>
      <c r="AD238" s="259">
        <f t="shared" si="234"/>
        <v>0</v>
      </c>
      <c r="AE238" s="260">
        <v>2</v>
      </c>
      <c r="AF238" s="261"/>
      <c r="AG238" s="257" t="e">
        <f>IF(AF238&gt;#REF!,"LB","KR")</f>
        <v>#REF!</v>
      </c>
      <c r="AH238" s="261">
        <f t="shared" si="194"/>
        <v>3114978000</v>
      </c>
      <c r="AI238" s="261">
        <f t="shared" si="194"/>
        <v>3511077000</v>
      </c>
      <c r="AJ238" s="261">
        <f t="shared" si="194"/>
        <v>3727633000</v>
      </c>
      <c r="AK238" s="262">
        <f t="shared" si="192"/>
        <v>3957545000</v>
      </c>
      <c r="AL238" s="262">
        <f t="shared" si="192"/>
        <v>3727633000</v>
      </c>
      <c r="AM238" s="261">
        <f t="shared" si="192"/>
        <v>3957545000</v>
      </c>
      <c r="AN238" s="261">
        <f t="shared" si="192"/>
        <v>4201638000</v>
      </c>
      <c r="AO238" s="15"/>
      <c r="AP238" s="15"/>
      <c r="AQ238" s="264">
        <f t="shared" si="235"/>
        <v>-148317.43299999833</v>
      </c>
      <c r="AR238" s="265"/>
      <c r="AS238" s="266"/>
      <c r="AT238" s="266"/>
      <c r="AU238" s="266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314"/>
      <c r="BT238" s="15"/>
      <c r="BU238" s="15"/>
      <c r="BV238" s="265"/>
      <c r="BW238" s="15"/>
      <c r="BX238" s="15"/>
      <c r="BY238" s="15"/>
      <c r="BZ238" s="15"/>
      <c r="CA238" s="15"/>
      <c r="CB238" s="15"/>
      <c r="CC238" s="15"/>
      <c r="CD238" s="15"/>
      <c r="CE238" s="15"/>
      <c r="CF238" s="42">
        <f t="shared" si="242"/>
        <v>3951291000</v>
      </c>
      <c r="CG238" s="187">
        <f t="shared" si="242"/>
        <v>4194998000</v>
      </c>
      <c r="CH238" s="43">
        <f t="shared" si="236"/>
        <v>59269365</v>
      </c>
      <c r="CI238" s="43">
        <f t="shared" si="237"/>
        <v>41949980</v>
      </c>
      <c r="CJ238" s="240">
        <f t="shared" si="238"/>
        <v>93190825</v>
      </c>
      <c r="CK238" s="273">
        <f t="shared" si="239"/>
        <v>82448854.166666672</v>
      </c>
    </row>
    <row r="239" spans="1:89">
      <c r="A239" s="3">
        <f t="shared" si="240"/>
        <v>200</v>
      </c>
      <c r="B239" s="522">
        <v>1</v>
      </c>
      <c r="C239" s="250" t="s">
        <v>183</v>
      </c>
      <c r="D239" s="251" t="s">
        <v>19</v>
      </c>
      <c r="E239" s="252"/>
      <c r="F239" s="40" t="s">
        <v>72</v>
      </c>
      <c r="G239" s="253">
        <f t="shared" si="216"/>
        <v>175</v>
      </c>
      <c r="H239" s="253">
        <f t="shared" si="217"/>
        <v>156</v>
      </c>
      <c r="I239" s="254">
        <f t="shared" si="218"/>
        <v>26966806</v>
      </c>
      <c r="J239" s="254">
        <f t="shared" si="219"/>
        <v>5</v>
      </c>
      <c r="K239" s="255">
        <f t="shared" si="220"/>
        <v>1.08</v>
      </c>
      <c r="L239" s="305">
        <f t="shared" ref="L239:L248" si="243">SUMIF($AN$4:$AN$22,D239,$BK$4:$BK$22)</f>
        <v>1.03</v>
      </c>
      <c r="M239" s="257">
        <f t="shared" si="221"/>
        <v>25067571.813978184</v>
      </c>
      <c r="N239" s="257">
        <f t="shared" si="222"/>
        <v>28255158.635856133</v>
      </c>
      <c r="O239" s="257">
        <f t="shared" si="223"/>
        <v>29997874.994400002</v>
      </c>
      <c r="P239" s="257">
        <f t="shared" si="224"/>
        <v>31848078.284639321</v>
      </c>
      <c r="Q239" s="258">
        <f t="shared" si="225"/>
        <v>29997874.994400002</v>
      </c>
      <c r="R239" s="257">
        <f t="shared" si="225"/>
        <v>31848078.284639321</v>
      </c>
      <c r="S239" s="257">
        <f t="shared" si="226"/>
        <v>33812398.065325104</v>
      </c>
      <c r="T239" s="257"/>
      <c r="U239" s="257">
        <f t="shared" si="227"/>
        <v>3910541202.9805965</v>
      </c>
      <c r="V239" s="257">
        <f t="shared" si="228"/>
        <v>4407804747.1935568</v>
      </c>
      <c r="W239" s="257">
        <f t="shared" si="229"/>
        <v>4679668499.1264</v>
      </c>
      <c r="X239" s="258">
        <f t="shared" si="230"/>
        <v>4968300212.4037342</v>
      </c>
      <c r="Y239" s="258">
        <f t="shared" si="231"/>
        <v>4679668499.1264</v>
      </c>
      <c r="Z239" s="257">
        <f t="shared" si="232"/>
        <v>4968300212.4037342</v>
      </c>
      <c r="AA239" s="257">
        <f t="shared" si="241"/>
        <v>5274734098.1907158</v>
      </c>
      <c r="AB239" s="257"/>
      <c r="AC239" s="32" t="str">
        <f t="shared" si="233"/>
        <v>BERTAHAP</v>
      </c>
      <c r="AD239" s="259">
        <f t="shared" si="234"/>
        <v>0</v>
      </c>
      <c r="AE239" s="260">
        <v>2</v>
      </c>
      <c r="AF239" s="261"/>
      <c r="AG239" s="257" t="e">
        <f>IF(AF239&gt;#REF!,"LB","KR")</f>
        <v>#REF!</v>
      </c>
      <c r="AH239" s="261">
        <f t="shared" si="194"/>
        <v>4301596000</v>
      </c>
      <c r="AI239" s="261">
        <f t="shared" si="194"/>
        <v>4848586000</v>
      </c>
      <c r="AJ239" s="261">
        <f t="shared" si="194"/>
        <v>5147636000</v>
      </c>
      <c r="AK239" s="262">
        <f t="shared" si="192"/>
        <v>5465131000</v>
      </c>
      <c r="AL239" s="262">
        <f t="shared" si="192"/>
        <v>5147636000</v>
      </c>
      <c r="AM239" s="261">
        <f t="shared" si="192"/>
        <v>5465131000</v>
      </c>
      <c r="AN239" s="261">
        <f t="shared" si="192"/>
        <v>5802208000</v>
      </c>
      <c r="AO239" s="15"/>
      <c r="AP239" s="15"/>
      <c r="AQ239" s="264">
        <f t="shared" si="235"/>
        <v>-407198.77059999853</v>
      </c>
      <c r="AR239" s="265"/>
      <c r="AS239" s="266"/>
      <c r="AT239" s="266"/>
      <c r="AU239" s="266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314"/>
      <c r="BT239" s="15"/>
      <c r="BU239" s="15"/>
      <c r="BV239" s="265"/>
      <c r="BW239" s="15"/>
      <c r="BX239" s="15"/>
      <c r="BY239" s="15"/>
      <c r="BZ239" s="15"/>
      <c r="CA239" s="15"/>
      <c r="CB239" s="15"/>
      <c r="CC239" s="15"/>
      <c r="CD239" s="15"/>
      <c r="CE239" s="15"/>
      <c r="CF239" s="42">
        <f t="shared" si="242"/>
        <v>5456495000</v>
      </c>
      <c r="CG239" s="187">
        <f t="shared" si="242"/>
        <v>5793039000</v>
      </c>
      <c r="CH239" s="43">
        <f t="shared" si="236"/>
        <v>81847425</v>
      </c>
      <c r="CI239" s="43">
        <f t="shared" si="237"/>
        <v>57930390</v>
      </c>
      <c r="CJ239" s="240">
        <f t="shared" si="238"/>
        <v>128690900</v>
      </c>
      <c r="CK239" s="273">
        <f t="shared" si="239"/>
        <v>113856895.83333333</v>
      </c>
    </row>
    <row r="240" spans="1:89">
      <c r="A240" s="3">
        <f t="shared" si="240"/>
        <v>201</v>
      </c>
      <c r="B240" s="522">
        <v>2</v>
      </c>
      <c r="C240" s="250" t="s">
        <v>183</v>
      </c>
      <c r="D240" s="251" t="s">
        <v>29</v>
      </c>
      <c r="E240" s="252"/>
      <c r="F240" s="40" t="s">
        <v>74</v>
      </c>
      <c r="G240" s="253">
        <f t="shared" si="216"/>
        <v>85</v>
      </c>
      <c r="H240" s="253">
        <f t="shared" si="217"/>
        <v>74</v>
      </c>
      <c r="I240" s="254">
        <f t="shared" si="218"/>
        <v>26966806</v>
      </c>
      <c r="J240" s="254">
        <f t="shared" si="219"/>
        <v>1</v>
      </c>
      <c r="K240" s="255">
        <f t="shared" si="220"/>
        <v>1.06</v>
      </c>
      <c r="L240" s="305">
        <f t="shared" si="243"/>
        <v>1.03</v>
      </c>
      <c r="M240" s="257">
        <f t="shared" si="221"/>
        <v>24603357.52112674</v>
      </c>
      <c r="N240" s="257">
        <f t="shared" si="222"/>
        <v>27731914.957414355</v>
      </c>
      <c r="O240" s="257">
        <f t="shared" si="223"/>
        <v>29442358.790800005</v>
      </c>
      <c r="P240" s="257">
        <f t="shared" si="224"/>
        <v>31258299.057146005</v>
      </c>
      <c r="Q240" s="258">
        <f t="shared" si="225"/>
        <v>29442358.790800005</v>
      </c>
      <c r="R240" s="257">
        <f t="shared" si="225"/>
        <v>31258299.057146005</v>
      </c>
      <c r="S240" s="257">
        <f t="shared" si="226"/>
        <v>33186242.545596864</v>
      </c>
      <c r="T240" s="257"/>
      <c r="U240" s="257">
        <f t="shared" si="227"/>
        <v>1820648456.5633788</v>
      </c>
      <c r="V240" s="257">
        <f t="shared" si="228"/>
        <v>2052161706.8486624</v>
      </c>
      <c r="W240" s="257">
        <f t="shared" si="229"/>
        <v>2178734550.5192003</v>
      </c>
      <c r="X240" s="258">
        <f t="shared" si="230"/>
        <v>2313114130.2288046</v>
      </c>
      <c r="Y240" s="258">
        <f t="shared" si="231"/>
        <v>2178734550.5192003</v>
      </c>
      <c r="Z240" s="257">
        <f t="shared" si="232"/>
        <v>2313114130.2288046</v>
      </c>
      <c r="AA240" s="257">
        <f t="shared" si="241"/>
        <v>2455781948.3741679</v>
      </c>
      <c r="AB240" s="257"/>
      <c r="AC240" s="32" t="str">
        <f t="shared" si="233"/>
        <v>BERTAHAP</v>
      </c>
      <c r="AD240" s="259">
        <f t="shared" si="234"/>
        <v>0</v>
      </c>
      <c r="AE240" s="260">
        <v>2</v>
      </c>
      <c r="AF240" s="261"/>
      <c r="AG240" s="257" t="e">
        <f>IF(AF240&gt;#REF!,"LB","KR")</f>
        <v>#REF!</v>
      </c>
      <c r="AH240" s="261">
        <f t="shared" si="194"/>
        <v>2002714000</v>
      </c>
      <c r="AI240" s="261">
        <f t="shared" si="194"/>
        <v>2257378000</v>
      </c>
      <c r="AJ240" s="261">
        <f t="shared" si="194"/>
        <v>2396609000</v>
      </c>
      <c r="AK240" s="262">
        <f t="shared" si="192"/>
        <v>2544426000</v>
      </c>
      <c r="AL240" s="262">
        <f t="shared" si="192"/>
        <v>2396609000</v>
      </c>
      <c r="AM240" s="261">
        <f t="shared" si="192"/>
        <v>2544426000</v>
      </c>
      <c r="AN240" s="261">
        <f t="shared" si="192"/>
        <v>2701361000</v>
      </c>
      <c r="AO240" s="15"/>
      <c r="AP240" s="15"/>
      <c r="AQ240" s="264">
        <f t="shared" si="235"/>
        <v>-962714.9741999954</v>
      </c>
      <c r="AR240" s="265"/>
      <c r="AS240" s="266"/>
      <c r="AT240" s="266"/>
      <c r="AU240" s="266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314"/>
      <c r="BT240" s="15"/>
      <c r="BU240" s="15"/>
      <c r="BV240" s="265"/>
      <c r="BW240" s="15"/>
      <c r="BX240" s="15"/>
      <c r="BY240" s="15"/>
      <c r="BZ240" s="15"/>
      <c r="CA240" s="15"/>
      <c r="CB240" s="15"/>
      <c r="CC240" s="15"/>
      <c r="CD240" s="15"/>
      <c r="CE240" s="15"/>
      <c r="CF240" s="42">
        <f t="shared" si="242"/>
        <v>2540406000</v>
      </c>
      <c r="CG240" s="187">
        <f t="shared" si="242"/>
        <v>2697092000</v>
      </c>
      <c r="CH240" s="43">
        <f t="shared" si="236"/>
        <v>38106090</v>
      </c>
      <c r="CI240" s="43">
        <f t="shared" si="237"/>
        <v>26970920</v>
      </c>
      <c r="CJ240" s="240">
        <f t="shared" si="238"/>
        <v>59915225</v>
      </c>
      <c r="CK240" s="273">
        <f t="shared" si="239"/>
        <v>53008875</v>
      </c>
    </row>
    <row r="241" spans="1:89">
      <c r="A241" s="3">
        <f t="shared" si="240"/>
        <v>202</v>
      </c>
      <c r="B241" s="522">
        <v>3</v>
      </c>
      <c r="C241" s="250" t="s">
        <v>183</v>
      </c>
      <c r="D241" s="251" t="s">
        <v>32</v>
      </c>
      <c r="E241" s="252"/>
      <c r="F241" s="40" t="s">
        <v>56</v>
      </c>
      <c r="G241" s="253">
        <f t="shared" si="216"/>
        <v>85</v>
      </c>
      <c r="H241" s="253">
        <f t="shared" si="217"/>
        <v>74</v>
      </c>
      <c r="I241" s="254">
        <f t="shared" si="218"/>
        <v>26966806</v>
      </c>
      <c r="J241" s="254">
        <f t="shared" si="219"/>
        <v>1</v>
      </c>
      <c r="K241" s="255">
        <f t="shared" si="220"/>
        <v>1.06</v>
      </c>
      <c r="L241" s="305">
        <f t="shared" si="243"/>
        <v>1.03</v>
      </c>
      <c r="M241" s="257">
        <f t="shared" si="221"/>
        <v>24603357.52112674</v>
      </c>
      <c r="N241" s="257">
        <f t="shared" si="222"/>
        <v>27731914.957414355</v>
      </c>
      <c r="O241" s="257">
        <f t="shared" si="223"/>
        <v>29442358.790800005</v>
      </c>
      <c r="P241" s="257">
        <f t="shared" si="224"/>
        <v>31258299.057146005</v>
      </c>
      <c r="Q241" s="258">
        <f t="shared" si="225"/>
        <v>29442358.790800005</v>
      </c>
      <c r="R241" s="257">
        <f t="shared" si="225"/>
        <v>31258299.057146005</v>
      </c>
      <c r="S241" s="257">
        <f t="shared" si="226"/>
        <v>33186242.545596864</v>
      </c>
      <c r="T241" s="257"/>
      <c r="U241" s="257">
        <f t="shared" si="227"/>
        <v>1820648456.5633788</v>
      </c>
      <c r="V241" s="257">
        <f t="shared" si="228"/>
        <v>2052161706.8486624</v>
      </c>
      <c r="W241" s="257">
        <f t="shared" si="229"/>
        <v>2178734550.5192003</v>
      </c>
      <c r="X241" s="258">
        <f t="shared" si="230"/>
        <v>2313114130.2288046</v>
      </c>
      <c r="Y241" s="258">
        <f t="shared" si="231"/>
        <v>2178734550.5192003</v>
      </c>
      <c r="Z241" s="257">
        <f t="shared" si="232"/>
        <v>2313114130.2288046</v>
      </c>
      <c r="AA241" s="257">
        <f t="shared" si="241"/>
        <v>2455781948.3741679</v>
      </c>
      <c r="AB241" s="257"/>
      <c r="AC241" s="32" t="str">
        <f t="shared" si="233"/>
        <v>BERTAHAP</v>
      </c>
      <c r="AD241" s="259">
        <f t="shared" si="234"/>
        <v>0</v>
      </c>
      <c r="AE241" s="260">
        <v>2</v>
      </c>
      <c r="AF241" s="261"/>
      <c r="AG241" s="257" t="e">
        <f>IF(AF241&gt;#REF!,"LB","KR")</f>
        <v>#REF!</v>
      </c>
      <c r="AH241" s="261">
        <f t="shared" si="194"/>
        <v>2002714000</v>
      </c>
      <c r="AI241" s="261">
        <f t="shared" si="194"/>
        <v>2257378000</v>
      </c>
      <c r="AJ241" s="261">
        <f t="shared" si="194"/>
        <v>2396609000</v>
      </c>
      <c r="AK241" s="262">
        <f t="shared" si="192"/>
        <v>2544426000</v>
      </c>
      <c r="AL241" s="262">
        <f t="shared" si="192"/>
        <v>2396609000</v>
      </c>
      <c r="AM241" s="261">
        <f t="shared" si="192"/>
        <v>2544426000</v>
      </c>
      <c r="AN241" s="261">
        <f t="shared" si="192"/>
        <v>2701361000</v>
      </c>
      <c r="AO241" s="15"/>
      <c r="AP241" s="15"/>
      <c r="AQ241" s="264">
        <f t="shared" si="235"/>
        <v>-962714.9741999954</v>
      </c>
      <c r="AR241" s="265"/>
      <c r="AS241" s="266"/>
      <c r="AT241" s="266"/>
      <c r="AU241" s="266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314"/>
      <c r="BT241" s="15"/>
      <c r="BU241" s="15"/>
      <c r="BV241" s="265"/>
      <c r="BW241" s="15"/>
      <c r="BX241" s="15"/>
      <c r="BY241" s="15"/>
      <c r="BZ241" s="15"/>
      <c r="CA241" s="15"/>
      <c r="CB241" s="15"/>
      <c r="CC241" s="15"/>
      <c r="CD241" s="15"/>
      <c r="CE241" s="15"/>
      <c r="CF241" s="42">
        <f t="shared" si="242"/>
        <v>2540406000</v>
      </c>
      <c r="CG241" s="187">
        <f t="shared" si="242"/>
        <v>2697092000</v>
      </c>
      <c r="CH241" s="43">
        <f t="shared" si="236"/>
        <v>38106090</v>
      </c>
      <c r="CI241" s="43">
        <f t="shared" si="237"/>
        <v>26970920</v>
      </c>
      <c r="CJ241" s="240">
        <f t="shared" si="238"/>
        <v>59915225</v>
      </c>
      <c r="CK241" s="273">
        <f t="shared" si="239"/>
        <v>53008875</v>
      </c>
    </row>
    <row r="242" spans="1:89">
      <c r="A242" s="3">
        <f t="shared" si="240"/>
        <v>203</v>
      </c>
      <c r="B242" s="522">
        <v>4</v>
      </c>
      <c r="C242" s="250" t="s">
        <v>183</v>
      </c>
      <c r="D242" s="251" t="s">
        <v>38</v>
      </c>
      <c r="E242" s="252"/>
      <c r="F242" s="40" t="s">
        <v>58</v>
      </c>
      <c r="G242" s="253">
        <f t="shared" si="216"/>
        <v>101</v>
      </c>
      <c r="H242" s="253">
        <f t="shared" si="217"/>
        <v>90</v>
      </c>
      <c r="I242" s="254">
        <f t="shared" si="218"/>
        <v>26966806</v>
      </c>
      <c r="J242" s="254">
        <f t="shared" si="219"/>
        <v>1</v>
      </c>
      <c r="K242" s="255">
        <f t="shared" si="220"/>
        <v>1.06</v>
      </c>
      <c r="L242" s="305">
        <f t="shared" si="243"/>
        <v>1.03</v>
      </c>
      <c r="M242" s="257">
        <f t="shared" si="221"/>
        <v>24603357.52112674</v>
      </c>
      <c r="N242" s="257">
        <f t="shared" si="222"/>
        <v>27731914.957414355</v>
      </c>
      <c r="O242" s="257">
        <f t="shared" si="223"/>
        <v>29442358.790800005</v>
      </c>
      <c r="P242" s="257">
        <f t="shared" si="224"/>
        <v>31258299.057146005</v>
      </c>
      <c r="Q242" s="258">
        <f t="shared" si="225"/>
        <v>29442358.790800005</v>
      </c>
      <c r="R242" s="257">
        <f t="shared" si="225"/>
        <v>31258299.057146005</v>
      </c>
      <c r="S242" s="257">
        <f t="shared" si="226"/>
        <v>33186242.545596864</v>
      </c>
      <c r="T242" s="257"/>
      <c r="U242" s="257">
        <f t="shared" si="227"/>
        <v>2214302176.9014068</v>
      </c>
      <c r="V242" s="257">
        <f t="shared" si="228"/>
        <v>2495872346.1672921</v>
      </c>
      <c r="W242" s="257">
        <f t="shared" si="229"/>
        <v>2649812291.1720004</v>
      </c>
      <c r="X242" s="258">
        <f t="shared" si="230"/>
        <v>2813246915.1431403</v>
      </c>
      <c r="Y242" s="258">
        <f t="shared" si="231"/>
        <v>2649812291.1720004</v>
      </c>
      <c r="Z242" s="257">
        <f t="shared" si="232"/>
        <v>2813246915.1431403</v>
      </c>
      <c r="AA242" s="257">
        <f t="shared" si="241"/>
        <v>2986761829.1037178</v>
      </c>
      <c r="AB242" s="257"/>
      <c r="AC242" s="32" t="str">
        <f t="shared" si="233"/>
        <v>BERTAHAP</v>
      </c>
      <c r="AD242" s="259">
        <f t="shared" si="234"/>
        <v>0</v>
      </c>
      <c r="AE242" s="260">
        <v>2</v>
      </c>
      <c r="AF242" s="261"/>
      <c r="AG242" s="257" t="e">
        <f>IF(AF242&gt;#REF!,"LB","KR")</f>
        <v>#REF!</v>
      </c>
      <c r="AH242" s="261">
        <f t="shared" si="194"/>
        <v>2435733000</v>
      </c>
      <c r="AI242" s="261">
        <f t="shared" si="194"/>
        <v>2745460000</v>
      </c>
      <c r="AJ242" s="261">
        <f t="shared" si="194"/>
        <v>2914794000</v>
      </c>
      <c r="AK242" s="262">
        <f t="shared" si="192"/>
        <v>3094572000</v>
      </c>
      <c r="AL242" s="262">
        <f t="shared" si="192"/>
        <v>2914794000</v>
      </c>
      <c r="AM242" s="261">
        <f t="shared" si="192"/>
        <v>3094572000</v>
      </c>
      <c r="AN242" s="261">
        <f t="shared" si="192"/>
        <v>3285439000</v>
      </c>
      <c r="AO242" s="15"/>
      <c r="AP242" s="15"/>
      <c r="AQ242" s="264">
        <f t="shared" si="235"/>
        <v>-962714.9741999954</v>
      </c>
      <c r="AR242" s="265"/>
      <c r="AS242" s="266"/>
      <c r="AT242" s="266"/>
      <c r="AU242" s="266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314"/>
      <c r="BT242" s="15"/>
      <c r="BU242" s="15"/>
      <c r="BV242" s="265"/>
      <c r="BW242" s="15"/>
      <c r="BX242" s="15"/>
      <c r="BY242" s="15"/>
      <c r="BZ242" s="15"/>
      <c r="CA242" s="15"/>
      <c r="CB242" s="15"/>
      <c r="CC242" s="15"/>
      <c r="CD242" s="15"/>
      <c r="CE242" s="15"/>
      <c r="CF242" s="42">
        <f t="shared" si="242"/>
        <v>3089682000</v>
      </c>
      <c r="CG242" s="187">
        <f t="shared" si="242"/>
        <v>3280247000</v>
      </c>
      <c r="CH242" s="43">
        <f t="shared" si="236"/>
        <v>46345230</v>
      </c>
      <c r="CI242" s="43">
        <f t="shared" si="237"/>
        <v>32802470</v>
      </c>
      <c r="CJ242" s="240">
        <f t="shared" si="238"/>
        <v>72869850</v>
      </c>
      <c r="CK242" s="273">
        <f t="shared" si="239"/>
        <v>64470250</v>
      </c>
    </row>
    <row r="243" spans="1:89">
      <c r="A243" s="3">
        <f t="shared" si="240"/>
        <v>204</v>
      </c>
      <c r="B243" s="522">
        <v>5</v>
      </c>
      <c r="C243" s="250" t="s">
        <v>183</v>
      </c>
      <c r="D243" s="251" t="s">
        <v>44</v>
      </c>
      <c r="E243" s="252"/>
      <c r="F243" s="40" t="s">
        <v>60</v>
      </c>
      <c r="G243" s="253">
        <f t="shared" si="216"/>
        <v>101</v>
      </c>
      <c r="H243" s="253">
        <f t="shared" si="217"/>
        <v>90</v>
      </c>
      <c r="I243" s="254">
        <f t="shared" si="218"/>
        <v>26966806</v>
      </c>
      <c r="J243" s="254">
        <f t="shared" si="219"/>
        <v>1</v>
      </c>
      <c r="K243" s="255">
        <f t="shared" si="220"/>
        <v>1.06</v>
      </c>
      <c r="L243" s="305">
        <f t="shared" si="243"/>
        <v>1.03</v>
      </c>
      <c r="M243" s="257">
        <f t="shared" si="221"/>
        <v>24603357.52112674</v>
      </c>
      <c r="N243" s="257">
        <f t="shared" si="222"/>
        <v>27731914.957414355</v>
      </c>
      <c r="O243" s="257">
        <f t="shared" si="223"/>
        <v>29442358.790800005</v>
      </c>
      <c r="P243" s="257">
        <f t="shared" si="224"/>
        <v>31258299.057146005</v>
      </c>
      <c r="Q243" s="258">
        <f t="shared" si="225"/>
        <v>29442358.790800005</v>
      </c>
      <c r="R243" s="257">
        <f t="shared" si="225"/>
        <v>31258299.057146005</v>
      </c>
      <c r="S243" s="257">
        <f t="shared" si="226"/>
        <v>33186242.545596864</v>
      </c>
      <c r="T243" s="257"/>
      <c r="U243" s="257">
        <f t="shared" si="227"/>
        <v>2214302176.9014068</v>
      </c>
      <c r="V243" s="257">
        <f t="shared" si="228"/>
        <v>2495872346.1672921</v>
      </c>
      <c r="W243" s="257">
        <f t="shared" si="229"/>
        <v>2649812291.1720004</v>
      </c>
      <c r="X243" s="258">
        <f t="shared" si="230"/>
        <v>2813246915.1431403</v>
      </c>
      <c r="Y243" s="258">
        <f t="shared" si="231"/>
        <v>2649812291.1720004</v>
      </c>
      <c r="Z243" s="257">
        <f t="shared" si="232"/>
        <v>2813246915.1431403</v>
      </c>
      <c r="AA243" s="257">
        <f t="shared" si="241"/>
        <v>2986761829.1037178</v>
      </c>
      <c r="AB243" s="257"/>
      <c r="AC243" s="32" t="str">
        <f t="shared" si="233"/>
        <v>BERTAHAP</v>
      </c>
      <c r="AD243" s="259">
        <f t="shared" si="234"/>
        <v>0</v>
      </c>
      <c r="AE243" s="260">
        <v>2</v>
      </c>
      <c r="AF243" s="261"/>
      <c r="AG243" s="257" t="e">
        <f>IF(AF243&gt;#REF!,"LB","KR")</f>
        <v>#REF!</v>
      </c>
      <c r="AH243" s="261">
        <f t="shared" si="194"/>
        <v>2435733000</v>
      </c>
      <c r="AI243" s="261">
        <f t="shared" si="194"/>
        <v>2745460000</v>
      </c>
      <c r="AJ243" s="261">
        <f t="shared" si="194"/>
        <v>2914794000</v>
      </c>
      <c r="AK243" s="262">
        <f t="shared" si="192"/>
        <v>3094572000</v>
      </c>
      <c r="AL243" s="262">
        <f t="shared" si="192"/>
        <v>2914794000</v>
      </c>
      <c r="AM243" s="261">
        <f t="shared" si="192"/>
        <v>3094572000</v>
      </c>
      <c r="AN243" s="261">
        <f t="shared" si="192"/>
        <v>3285439000</v>
      </c>
      <c r="AO243" s="15"/>
      <c r="AP243" s="15"/>
      <c r="AQ243" s="264">
        <f t="shared" si="235"/>
        <v>-962714.9741999954</v>
      </c>
      <c r="AR243" s="265"/>
      <c r="AS243" s="266"/>
      <c r="AT243" s="266"/>
      <c r="AU243" s="266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314"/>
      <c r="BT243" s="15"/>
      <c r="BU243" s="15"/>
      <c r="BV243" s="265"/>
      <c r="BW243" s="15"/>
      <c r="BX243" s="15"/>
      <c r="BY243" s="15"/>
      <c r="BZ243" s="15"/>
      <c r="CA243" s="15"/>
      <c r="CB243" s="15"/>
      <c r="CC243" s="15"/>
      <c r="CD243" s="15"/>
      <c r="CE243" s="15"/>
      <c r="CF243" s="42">
        <f t="shared" si="242"/>
        <v>3089682000</v>
      </c>
      <c r="CG243" s="187">
        <f t="shared" si="242"/>
        <v>3280247000</v>
      </c>
      <c r="CH243" s="43">
        <f t="shared" si="236"/>
        <v>46345230</v>
      </c>
      <c r="CI243" s="43">
        <f t="shared" si="237"/>
        <v>32802470</v>
      </c>
      <c r="CJ243" s="240">
        <f t="shared" si="238"/>
        <v>72869850</v>
      </c>
      <c r="CK243" s="273">
        <f t="shared" si="239"/>
        <v>64470250</v>
      </c>
    </row>
    <row r="244" spans="1:89">
      <c r="A244" s="3">
        <f t="shared" si="240"/>
        <v>205</v>
      </c>
      <c r="B244" s="522">
        <v>6</v>
      </c>
      <c r="C244" s="250" t="s">
        <v>183</v>
      </c>
      <c r="D244" s="285">
        <v>11</v>
      </c>
      <c r="E244" s="252"/>
      <c r="F244" s="40" t="s">
        <v>62</v>
      </c>
      <c r="G244" s="253">
        <f t="shared" si="216"/>
        <v>101</v>
      </c>
      <c r="H244" s="253">
        <f t="shared" si="217"/>
        <v>90</v>
      </c>
      <c r="I244" s="254">
        <f t="shared" si="218"/>
        <v>26966806</v>
      </c>
      <c r="J244" s="254">
        <f t="shared" si="219"/>
        <v>1</v>
      </c>
      <c r="K244" s="255">
        <f t="shared" si="220"/>
        <v>1.06</v>
      </c>
      <c r="L244" s="305">
        <f t="shared" si="243"/>
        <v>1.03</v>
      </c>
      <c r="M244" s="257">
        <f t="shared" si="221"/>
        <v>24603357.52112674</v>
      </c>
      <c r="N244" s="257">
        <f t="shared" si="222"/>
        <v>27731914.957414355</v>
      </c>
      <c r="O244" s="257">
        <f t="shared" si="223"/>
        <v>29442358.790800005</v>
      </c>
      <c r="P244" s="257">
        <f t="shared" si="224"/>
        <v>31258299.057146005</v>
      </c>
      <c r="Q244" s="258">
        <f t="shared" si="225"/>
        <v>29442358.790800005</v>
      </c>
      <c r="R244" s="257">
        <f t="shared" si="225"/>
        <v>31258299.057146005</v>
      </c>
      <c r="S244" s="257">
        <f t="shared" si="226"/>
        <v>33186242.545596864</v>
      </c>
      <c r="T244" s="257"/>
      <c r="U244" s="257">
        <f t="shared" si="227"/>
        <v>2214302176.9014068</v>
      </c>
      <c r="V244" s="257">
        <f t="shared" si="228"/>
        <v>2495872346.1672921</v>
      </c>
      <c r="W244" s="257">
        <f t="shared" si="229"/>
        <v>2649812291.1720004</v>
      </c>
      <c r="X244" s="258">
        <f t="shared" si="230"/>
        <v>2813246915.1431403</v>
      </c>
      <c r="Y244" s="258">
        <f t="shared" si="231"/>
        <v>2649812291.1720004</v>
      </c>
      <c r="Z244" s="257">
        <f t="shared" si="232"/>
        <v>2813246915.1431403</v>
      </c>
      <c r="AA244" s="257">
        <f t="shared" si="241"/>
        <v>2986761829.1037178</v>
      </c>
      <c r="AB244" s="257"/>
      <c r="AC244" s="32" t="str">
        <f t="shared" si="233"/>
        <v>BERTAHAP</v>
      </c>
      <c r="AD244" s="259">
        <f t="shared" si="234"/>
        <v>0</v>
      </c>
      <c r="AE244" s="260">
        <v>2</v>
      </c>
      <c r="AF244" s="261"/>
      <c r="AG244" s="257" t="e">
        <f>IF(AF244&gt;#REF!,"LB","KR")</f>
        <v>#REF!</v>
      </c>
      <c r="AH244" s="261">
        <f t="shared" si="194"/>
        <v>2435733000</v>
      </c>
      <c r="AI244" s="261">
        <f t="shared" si="194"/>
        <v>2745460000</v>
      </c>
      <c r="AJ244" s="261">
        <f t="shared" si="194"/>
        <v>2914794000</v>
      </c>
      <c r="AK244" s="262">
        <f t="shared" si="192"/>
        <v>3094572000</v>
      </c>
      <c r="AL244" s="262">
        <f t="shared" si="192"/>
        <v>2914794000</v>
      </c>
      <c r="AM244" s="261">
        <f t="shared" si="192"/>
        <v>3094572000</v>
      </c>
      <c r="AN244" s="261">
        <f t="shared" si="192"/>
        <v>3285439000</v>
      </c>
      <c r="AO244" s="15"/>
      <c r="AP244" s="15"/>
      <c r="AQ244" s="264">
        <f t="shared" si="235"/>
        <v>-962714.9741999954</v>
      </c>
      <c r="AR244" s="265"/>
      <c r="AS244" s="266"/>
      <c r="AT244" s="266"/>
      <c r="AU244" s="266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314"/>
      <c r="BT244" s="15"/>
      <c r="BU244" s="15"/>
      <c r="BV244" s="265"/>
      <c r="BW244" s="15"/>
      <c r="BX244" s="15"/>
      <c r="BY244" s="15"/>
      <c r="BZ244" s="15"/>
      <c r="CA244" s="15"/>
      <c r="CB244" s="15"/>
      <c r="CC244" s="15"/>
      <c r="CD244" s="15"/>
      <c r="CE244" s="15"/>
      <c r="CF244" s="42">
        <f t="shared" si="242"/>
        <v>3089682000</v>
      </c>
      <c r="CG244" s="187">
        <f t="shared" si="242"/>
        <v>3280247000</v>
      </c>
      <c r="CH244" s="43">
        <f t="shared" si="236"/>
        <v>46345230</v>
      </c>
      <c r="CI244" s="43">
        <f t="shared" si="237"/>
        <v>32802470</v>
      </c>
      <c r="CJ244" s="240">
        <f t="shared" si="238"/>
        <v>72869850</v>
      </c>
      <c r="CK244" s="273">
        <f t="shared" si="239"/>
        <v>64470250</v>
      </c>
    </row>
    <row r="245" spans="1:89">
      <c r="A245" s="3">
        <f t="shared" si="240"/>
        <v>206</v>
      </c>
      <c r="B245" s="522">
        <v>7</v>
      </c>
      <c r="C245" s="250" t="s">
        <v>183</v>
      </c>
      <c r="D245" s="285">
        <v>15</v>
      </c>
      <c r="E245" s="252"/>
      <c r="F245" s="40" t="s">
        <v>64</v>
      </c>
      <c r="G245" s="253">
        <f t="shared" si="216"/>
        <v>101</v>
      </c>
      <c r="H245" s="253">
        <f t="shared" si="217"/>
        <v>90</v>
      </c>
      <c r="I245" s="254">
        <f t="shared" si="218"/>
        <v>26966806</v>
      </c>
      <c r="J245" s="254">
        <f t="shared" si="219"/>
        <v>1</v>
      </c>
      <c r="K245" s="255">
        <f t="shared" si="220"/>
        <v>1.06</v>
      </c>
      <c r="L245" s="305">
        <f t="shared" si="243"/>
        <v>1.03</v>
      </c>
      <c r="M245" s="257">
        <f t="shared" si="221"/>
        <v>24603357.52112674</v>
      </c>
      <c r="N245" s="257">
        <f t="shared" si="222"/>
        <v>27731914.957414355</v>
      </c>
      <c r="O245" s="257">
        <f t="shared" si="223"/>
        <v>29442358.790800005</v>
      </c>
      <c r="P245" s="257">
        <f t="shared" si="224"/>
        <v>31258299.057146005</v>
      </c>
      <c r="Q245" s="258">
        <f t="shared" si="225"/>
        <v>29442358.790800005</v>
      </c>
      <c r="R245" s="257">
        <f t="shared" si="225"/>
        <v>31258299.057146005</v>
      </c>
      <c r="S245" s="257">
        <f t="shared" si="226"/>
        <v>33186242.545596864</v>
      </c>
      <c r="T245" s="257"/>
      <c r="U245" s="257">
        <f t="shared" si="227"/>
        <v>2214302176.9014068</v>
      </c>
      <c r="V245" s="257">
        <f t="shared" si="228"/>
        <v>2495872346.1672921</v>
      </c>
      <c r="W245" s="257">
        <f t="shared" si="229"/>
        <v>2649812291.1720004</v>
      </c>
      <c r="X245" s="258">
        <f t="shared" si="230"/>
        <v>2813246915.1431403</v>
      </c>
      <c r="Y245" s="258">
        <f t="shared" si="231"/>
        <v>2649812291.1720004</v>
      </c>
      <c r="Z245" s="257">
        <f t="shared" si="232"/>
        <v>2813246915.1431403</v>
      </c>
      <c r="AA245" s="257">
        <f t="shared" si="241"/>
        <v>2986761829.1037178</v>
      </c>
      <c r="AB245" s="257"/>
      <c r="AC245" s="32" t="str">
        <f t="shared" si="233"/>
        <v>BERTAHAP</v>
      </c>
      <c r="AD245" s="259">
        <f t="shared" si="234"/>
        <v>0</v>
      </c>
      <c r="AE245" s="260">
        <v>2</v>
      </c>
      <c r="AF245" s="261"/>
      <c r="AG245" s="257" t="e">
        <f>IF(AF245&gt;#REF!,"LB","KR")</f>
        <v>#REF!</v>
      </c>
      <c r="AH245" s="261">
        <f t="shared" si="194"/>
        <v>2435733000</v>
      </c>
      <c r="AI245" s="261">
        <f t="shared" si="194"/>
        <v>2745460000</v>
      </c>
      <c r="AJ245" s="261">
        <f t="shared" si="194"/>
        <v>2914794000</v>
      </c>
      <c r="AK245" s="262">
        <f t="shared" si="192"/>
        <v>3094572000</v>
      </c>
      <c r="AL245" s="262">
        <f t="shared" si="192"/>
        <v>2914794000</v>
      </c>
      <c r="AM245" s="261">
        <f t="shared" si="192"/>
        <v>3094572000</v>
      </c>
      <c r="AN245" s="261">
        <f t="shared" si="192"/>
        <v>3285439000</v>
      </c>
      <c r="AO245" s="15"/>
      <c r="AP245" s="15"/>
      <c r="AQ245" s="264">
        <f t="shared" si="235"/>
        <v>-962714.9741999954</v>
      </c>
      <c r="AR245" s="265"/>
      <c r="AS245" s="266"/>
      <c r="AT245" s="266"/>
      <c r="AU245" s="266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314"/>
      <c r="BT245" s="15"/>
      <c r="BU245" s="15"/>
      <c r="BV245" s="265"/>
      <c r="BW245" s="15"/>
      <c r="BX245" s="15"/>
      <c r="BY245" s="15"/>
      <c r="BZ245" s="15"/>
      <c r="CA245" s="15"/>
      <c r="CB245" s="15"/>
      <c r="CC245" s="15"/>
      <c r="CD245" s="15"/>
      <c r="CE245" s="15"/>
      <c r="CF245" s="42">
        <f t="shared" si="242"/>
        <v>3089682000</v>
      </c>
      <c r="CG245" s="187">
        <f t="shared" si="242"/>
        <v>3280247000</v>
      </c>
      <c r="CH245" s="43">
        <f t="shared" si="236"/>
        <v>46345230</v>
      </c>
      <c r="CI245" s="43">
        <f t="shared" si="237"/>
        <v>32802470</v>
      </c>
      <c r="CJ245" s="240">
        <f t="shared" si="238"/>
        <v>72869850</v>
      </c>
      <c r="CK245" s="273">
        <f t="shared" si="239"/>
        <v>64470250</v>
      </c>
    </row>
    <row r="246" spans="1:89">
      <c r="A246" s="3">
        <f t="shared" si="240"/>
        <v>207</v>
      </c>
      <c r="B246" s="522">
        <v>8</v>
      </c>
      <c r="C246" s="250" t="s">
        <v>183</v>
      </c>
      <c r="D246" s="285">
        <v>17</v>
      </c>
      <c r="E246" s="252"/>
      <c r="F246" s="40" t="s">
        <v>67</v>
      </c>
      <c r="G246" s="253">
        <f t="shared" si="216"/>
        <v>85</v>
      </c>
      <c r="H246" s="253">
        <f t="shared" si="217"/>
        <v>74</v>
      </c>
      <c r="I246" s="254">
        <f t="shared" si="218"/>
        <v>26966806</v>
      </c>
      <c r="J246" s="254">
        <f t="shared" si="219"/>
        <v>1</v>
      </c>
      <c r="K246" s="255">
        <f t="shared" si="220"/>
        <v>1.06</v>
      </c>
      <c r="L246" s="305">
        <f t="shared" si="243"/>
        <v>1.03</v>
      </c>
      <c r="M246" s="257">
        <f t="shared" si="221"/>
        <v>24603357.52112674</v>
      </c>
      <c r="N246" s="257">
        <f t="shared" si="222"/>
        <v>27731914.957414355</v>
      </c>
      <c r="O246" s="257">
        <f t="shared" si="223"/>
        <v>29442358.790800005</v>
      </c>
      <c r="P246" s="257">
        <f t="shared" si="224"/>
        <v>31258299.057146005</v>
      </c>
      <c r="Q246" s="258">
        <f t="shared" si="225"/>
        <v>29442358.790800005</v>
      </c>
      <c r="R246" s="257">
        <f t="shared" si="225"/>
        <v>31258299.057146005</v>
      </c>
      <c r="S246" s="257">
        <f t="shared" si="226"/>
        <v>33186242.545596864</v>
      </c>
      <c r="T246" s="257"/>
      <c r="U246" s="257">
        <f t="shared" si="227"/>
        <v>1820648456.5633788</v>
      </c>
      <c r="V246" s="257">
        <f t="shared" si="228"/>
        <v>2052161706.8486624</v>
      </c>
      <c r="W246" s="257">
        <f t="shared" si="229"/>
        <v>2178734550.5192003</v>
      </c>
      <c r="X246" s="258">
        <f t="shared" si="230"/>
        <v>2313114130.2288046</v>
      </c>
      <c r="Y246" s="258">
        <f t="shared" si="231"/>
        <v>2178734550.5192003</v>
      </c>
      <c r="Z246" s="257">
        <f t="shared" si="232"/>
        <v>2313114130.2288046</v>
      </c>
      <c r="AA246" s="257">
        <f t="shared" si="241"/>
        <v>2455781948.3741679</v>
      </c>
      <c r="AB246" s="257"/>
      <c r="AC246" s="32" t="str">
        <f t="shared" si="233"/>
        <v>BERTAHAP</v>
      </c>
      <c r="AD246" s="259">
        <f t="shared" si="234"/>
        <v>0</v>
      </c>
      <c r="AE246" s="260">
        <v>2</v>
      </c>
      <c r="AF246" s="261"/>
      <c r="AG246" s="257" t="e">
        <f>IF(AF246&gt;#REF!,"LB","KR")</f>
        <v>#REF!</v>
      </c>
      <c r="AH246" s="261">
        <f t="shared" si="194"/>
        <v>2002714000</v>
      </c>
      <c r="AI246" s="261">
        <f t="shared" si="194"/>
        <v>2257378000</v>
      </c>
      <c r="AJ246" s="261">
        <f t="shared" si="194"/>
        <v>2396609000</v>
      </c>
      <c r="AK246" s="262">
        <f t="shared" si="192"/>
        <v>2544426000</v>
      </c>
      <c r="AL246" s="262">
        <f t="shared" si="192"/>
        <v>2396609000</v>
      </c>
      <c r="AM246" s="261">
        <f t="shared" si="192"/>
        <v>2544426000</v>
      </c>
      <c r="AN246" s="261">
        <f t="shared" si="192"/>
        <v>2701361000</v>
      </c>
      <c r="AO246" s="15"/>
      <c r="AP246" s="15"/>
      <c r="AQ246" s="264">
        <f t="shared" si="235"/>
        <v>-962714.9741999954</v>
      </c>
      <c r="AR246" s="265"/>
      <c r="AS246" s="266"/>
      <c r="AT246" s="266"/>
      <c r="AU246" s="266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314"/>
      <c r="BT246" s="15"/>
      <c r="BU246" s="15"/>
      <c r="BV246" s="265"/>
      <c r="BW246" s="15"/>
      <c r="BX246" s="15"/>
      <c r="BY246" s="15"/>
      <c r="BZ246" s="15"/>
      <c r="CA246" s="15"/>
      <c r="CB246" s="15"/>
      <c r="CC246" s="15"/>
      <c r="CD246" s="15"/>
      <c r="CE246" s="15"/>
      <c r="CF246" s="42">
        <f t="shared" si="242"/>
        <v>2540406000</v>
      </c>
      <c r="CG246" s="187">
        <f t="shared" si="242"/>
        <v>2697092000</v>
      </c>
      <c r="CH246" s="43">
        <f t="shared" si="236"/>
        <v>38106090</v>
      </c>
      <c r="CI246" s="43">
        <f t="shared" si="237"/>
        <v>26970920</v>
      </c>
      <c r="CJ246" s="240">
        <f t="shared" si="238"/>
        <v>59915225</v>
      </c>
      <c r="CK246" s="273">
        <f t="shared" si="239"/>
        <v>53008875</v>
      </c>
    </row>
    <row r="247" spans="1:89">
      <c r="A247" s="3">
        <f t="shared" si="240"/>
        <v>208</v>
      </c>
      <c r="B247" s="522">
        <v>9</v>
      </c>
      <c r="C247" s="250" t="s">
        <v>183</v>
      </c>
      <c r="D247" s="285">
        <v>19</v>
      </c>
      <c r="E247" s="252"/>
      <c r="F247" s="40" t="s">
        <v>78</v>
      </c>
      <c r="G247" s="253">
        <f t="shared" si="216"/>
        <v>138</v>
      </c>
      <c r="H247" s="253">
        <f t="shared" si="217"/>
        <v>120</v>
      </c>
      <c r="I247" s="254">
        <f t="shared" si="218"/>
        <v>26966806</v>
      </c>
      <c r="J247" s="254">
        <f t="shared" si="219"/>
        <v>1</v>
      </c>
      <c r="K247" s="255">
        <f t="shared" si="220"/>
        <v>1.06</v>
      </c>
      <c r="L247" s="305">
        <f t="shared" si="243"/>
        <v>1.03</v>
      </c>
      <c r="M247" s="257">
        <f t="shared" si="221"/>
        <v>24603357.52112674</v>
      </c>
      <c r="N247" s="257">
        <f t="shared" si="222"/>
        <v>27731914.957414355</v>
      </c>
      <c r="O247" s="257">
        <f t="shared" si="223"/>
        <v>29442358.790800005</v>
      </c>
      <c r="P247" s="257">
        <f t="shared" si="224"/>
        <v>31258299.057146005</v>
      </c>
      <c r="Q247" s="258">
        <f t="shared" si="225"/>
        <v>29442358.790800005</v>
      </c>
      <c r="R247" s="257">
        <f t="shared" si="225"/>
        <v>31258299.057146005</v>
      </c>
      <c r="S247" s="257">
        <f t="shared" si="226"/>
        <v>33186242.545596864</v>
      </c>
      <c r="T247" s="257"/>
      <c r="U247" s="257">
        <f t="shared" si="227"/>
        <v>2952402902.5352087</v>
      </c>
      <c r="V247" s="257">
        <f t="shared" si="228"/>
        <v>3327829794.8897228</v>
      </c>
      <c r="W247" s="257">
        <f t="shared" si="229"/>
        <v>3533083054.8960009</v>
      </c>
      <c r="X247" s="258">
        <f t="shared" si="230"/>
        <v>3750995886.8575206</v>
      </c>
      <c r="Y247" s="258">
        <f t="shared" si="231"/>
        <v>3533083054.8960009</v>
      </c>
      <c r="Z247" s="257">
        <f t="shared" si="232"/>
        <v>3750995886.8575206</v>
      </c>
      <c r="AA247" s="257">
        <f t="shared" si="241"/>
        <v>3982349105.4716239</v>
      </c>
      <c r="AB247" s="257"/>
      <c r="AC247" s="32" t="str">
        <f t="shared" si="233"/>
        <v>BERTAHAP</v>
      </c>
      <c r="AD247" s="259">
        <f t="shared" si="234"/>
        <v>0</v>
      </c>
      <c r="AE247" s="260">
        <v>2</v>
      </c>
      <c r="AF247" s="261"/>
      <c r="AG247" s="257" t="e">
        <f>IF(AF247&gt;#REF!,"LB","KR")</f>
        <v>#REF!</v>
      </c>
      <c r="AH247" s="261">
        <f t="shared" si="194"/>
        <v>3247644000</v>
      </c>
      <c r="AI247" s="261">
        <f t="shared" si="194"/>
        <v>3660613000</v>
      </c>
      <c r="AJ247" s="261">
        <f t="shared" si="194"/>
        <v>3886392000</v>
      </c>
      <c r="AK247" s="262">
        <f t="shared" si="194"/>
        <v>4126096000</v>
      </c>
      <c r="AL247" s="262">
        <f t="shared" si="194"/>
        <v>3886392000</v>
      </c>
      <c r="AM247" s="261">
        <f t="shared" si="194"/>
        <v>4126096000</v>
      </c>
      <c r="AN247" s="261">
        <f t="shared" si="194"/>
        <v>4380585000</v>
      </c>
      <c r="AO247" s="15"/>
      <c r="AP247" s="15"/>
      <c r="AQ247" s="264">
        <f t="shared" si="235"/>
        <v>-962714.9741999954</v>
      </c>
      <c r="AR247" s="265"/>
      <c r="AS247" s="266"/>
      <c r="AT247" s="266"/>
      <c r="AU247" s="266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314"/>
      <c r="BT247" s="15"/>
      <c r="BU247" s="15"/>
      <c r="BV247" s="265"/>
      <c r="BW247" s="15"/>
      <c r="BX247" s="15"/>
      <c r="BY247" s="15"/>
      <c r="BZ247" s="15"/>
      <c r="CA247" s="15"/>
      <c r="CB247" s="15"/>
      <c r="CC247" s="15"/>
      <c r="CD247" s="15"/>
      <c r="CE247" s="15"/>
      <c r="CF247" s="42">
        <f t="shared" si="242"/>
        <v>4119576000</v>
      </c>
      <c r="CG247" s="187">
        <f t="shared" si="242"/>
        <v>4373662000</v>
      </c>
      <c r="CH247" s="43">
        <f t="shared" si="236"/>
        <v>61793640</v>
      </c>
      <c r="CI247" s="43">
        <f t="shared" si="237"/>
        <v>43736620</v>
      </c>
      <c r="CJ247" s="240">
        <f t="shared" si="238"/>
        <v>97159800</v>
      </c>
      <c r="CK247" s="273">
        <f t="shared" si="239"/>
        <v>85960333.333333328</v>
      </c>
    </row>
    <row r="248" spans="1:89">
      <c r="A248" s="3">
        <f t="shared" si="240"/>
        <v>209</v>
      </c>
      <c r="B248" s="522">
        <v>10</v>
      </c>
      <c r="C248" s="250" t="s">
        <v>183</v>
      </c>
      <c r="D248" s="285">
        <v>21</v>
      </c>
      <c r="E248" s="252"/>
      <c r="F248" s="40" t="s">
        <v>84</v>
      </c>
      <c r="G248" s="253">
        <f t="shared" si="216"/>
        <v>132</v>
      </c>
      <c r="H248" s="253">
        <f t="shared" si="217"/>
        <v>112</v>
      </c>
      <c r="I248" s="254">
        <f t="shared" si="218"/>
        <v>26966806</v>
      </c>
      <c r="J248" s="254">
        <f t="shared" si="219"/>
        <v>3</v>
      </c>
      <c r="K248" s="255">
        <f t="shared" si="220"/>
        <v>1.1000000000000001</v>
      </c>
      <c r="L248" s="305">
        <f t="shared" si="243"/>
        <v>1.03</v>
      </c>
      <c r="M248" s="257">
        <f t="shared" si="221"/>
        <v>25531786.106829632</v>
      </c>
      <c r="N248" s="257">
        <f t="shared" si="222"/>
        <v>28778402.314297915</v>
      </c>
      <c r="O248" s="257">
        <f t="shared" si="223"/>
        <v>30553391.198000003</v>
      </c>
      <c r="P248" s="257">
        <f t="shared" si="224"/>
        <v>32437857.512132645</v>
      </c>
      <c r="Q248" s="258">
        <f t="shared" si="225"/>
        <v>30553391.198000003</v>
      </c>
      <c r="R248" s="257">
        <f t="shared" si="225"/>
        <v>32437857.512132645</v>
      </c>
      <c r="S248" s="257">
        <f t="shared" si="226"/>
        <v>34438553.585053347</v>
      </c>
      <c r="T248" s="257"/>
      <c r="U248" s="257">
        <f t="shared" si="227"/>
        <v>2859560043.9649186</v>
      </c>
      <c r="V248" s="257">
        <f t="shared" si="228"/>
        <v>3223181059.2013664</v>
      </c>
      <c r="W248" s="257">
        <f t="shared" si="229"/>
        <v>3421979814.1760001</v>
      </c>
      <c r="X248" s="258">
        <f t="shared" si="230"/>
        <v>3633040041.3588562</v>
      </c>
      <c r="Y248" s="258">
        <f t="shared" si="231"/>
        <v>3421979814.1760001</v>
      </c>
      <c r="Z248" s="257">
        <f t="shared" si="232"/>
        <v>3633040041.3588562</v>
      </c>
      <c r="AA248" s="257">
        <f t="shared" si="241"/>
        <v>3857118001.5259748</v>
      </c>
      <c r="AB248" s="257"/>
      <c r="AC248" s="32" t="str">
        <f t="shared" si="233"/>
        <v>BERTAHAP</v>
      </c>
      <c r="AD248" s="259">
        <f t="shared" si="234"/>
        <v>0</v>
      </c>
      <c r="AE248" s="260">
        <v>2</v>
      </c>
      <c r="AF248" s="261"/>
      <c r="AG248" s="257" t="e">
        <f>IF(AF248&gt;#REF!,"LB","KR")</f>
        <v>#REF!</v>
      </c>
      <c r="AH248" s="261">
        <f t="shared" ref="AH248:AN284" si="244">ROUNDUP((U248*(1+$J$5)),-3)</f>
        <v>3145517000</v>
      </c>
      <c r="AI248" s="261">
        <f t="shared" si="244"/>
        <v>3545500000</v>
      </c>
      <c r="AJ248" s="261">
        <f t="shared" si="244"/>
        <v>3764178000</v>
      </c>
      <c r="AK248" s="262">
        <f t="shared" si="244"/>
        <v>3996345000</v>
      </c>
      <c r="AL248" s="262">
        <f t="shared" si="244"/>
        <v>3764178000</v>
      </c>
      <c r="AM248" s="261">
        <f t="shared" si="244"/>
        <v>3996345000</v>
      </c>
      <c r="AN248" s="261">
        <f t="shared" si="244"/>
        <v>4242830000</v>
      </c>
      <c r="AO248" s="15"/>
      <c r="AP248" s="15"/>
      <c r="AQ248" s="264">
        <f t="shared" si="235"/>
        <v>148317.43300000206</v>
      </c>
      <c r="AR248" s="265"/>
      <c r="AS248" s="266"/>
      <c r="AT248" s="266"/>
      <c r="AU248" s="266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314"/>
      <c r="BT248" s="15"/>
      <c r="BU248" s="15"/>
      <c r="BV248" s="265"/>
      <c r="BW248" s="15"/>
      <c r="BX248" s="15"/>
      <c r="BY248" s="15"/>
      <c r="BZ248" s="15"/>
      <c r="CA248" s="15"/>
      <c r="CB248" s="15"/>
      <c r="CC248" s="15"/>
      <c r="CD248" s="15"/>
      <c r="CE248" s="15"/>
      <c r="CF248" s="42">
        <f t="shared" si="242"/>
        <v>3990029000</v>
      </c>
      <c r="CG248" s="187">
        <f t="shared" si="242"/>
        <v>4236126000</v>
      </c>
      <c r="CH248" s="43">
        <f t="shared" si="236"/>
        <v>59850435</v>
      </c>
      <c r="CI248" s="43">
        <f t="shared" si="237"/>
        <v>42361260</v>
      </c>
      <c r="CJ248" s="240">
        <f t="shared" si="238"/>
        <v>94104450</v>
      </c>
      <c r="CK248" s="273">
        <f t="shared" si="239"/>
        <v>83257187.5</v>
      </c>
    </row>
    <row r="249" spans="1:89">
      <c r="A249" s="3">
        <f t="shared" si="240"/>
        <v>210</v>
      </c>
      <c r="B249" s="522">
        <v>1</v>
      </c>
      <c r="C249" s="250" t="s">
        <v>184</v>
      </c>
      <c r="D249" s="251" t="s">
        <v>19</v>
      </c>
      <c r="E249" s="252"/>
      <c r="F249" s="40" t="s">
        <v>72</v>
      </c>
      <c r="G249" s="253">
        <f t="shared" si="216"/>
        <v>175</v>
      </c>
      <c r="H249" s="253">
        <f t="shared" si="217"/>
        <v>156</v>
      </c>
      <c r="I249" s="254">
        <f t="shared" si="218"/>
        <v>26966806</v>
      </c>
      <c r="J249" s="254">
        <f t="shared" si="219"/>
        <v>5</v>
      </c>
      <c r="K249" s="255">
        <f t="shared" si="220"/>
        <v>1.08</v>
      </c>
      <c r="L249" s="256">
        <f t="shared" ref="L249:L258" si="245">SUMIF($AN$4:$AN$22,D249,$BB$4:$BB$22)</f>
        <v>1.02</v>
      </c>
      <c r="M249" s="257">
        <f t="shared" si="221"/>
        <v>24824197.330347329</v>
      </c>
      <c r="N249" s="257">
        <f t="shared" si="222"/>
        <v>27980836.707352675</v>
      </c>
      <c r="O249" s="257">
        <f t="shared" si="223"/>
        <v>29706633.489600003</v>
      </c>
      <c r="P249" s="257">
        <f t="shared" si="224"/>
        <v>31538873.641099136</v>
      </c>
      <c r="Q249" s="258">
        <f t="shared" si="225"/>
        <v>29706633.489600003</v>
      </c>
      <c r="R249" s="257">
        <f t="shared" si="225"/>
        <v>31538873.641099136</v>
      </c>
      <c r="S249" s="257">
        <f t="shared" si="226"/>
        <v>33484122.355953015</v>
      </c>
      <c r="T249" s="257"/>
      <c r="U249" s="257">
        <f t="shared" si="227"/>
        <v>3872574783.5341835</v>
      </c>
      <c r="V249" s="257">
        <f t="shared" si="228"/>
        <v>4365010526.3470173</v>
      </c>
      <c r="W249" s="257">
        <f t="shared" si="229"/>
        <v>4634234824.3776007</v>
      </c>
      <c r="X249" s="258">
        <f t="shared" si="230"/>
        <v>4920064288.0114651</v>
      </c>
      <c r="Y249" s="258">
        <f t="shared" si="231"/>
        <v>4634234824.3776007</v>
      </c>
      <c r="Z249" s="257">
        <f t="shared" si="232"/>
        <v>4920064288.0114651</v>
      </c>
      <c r="AA249" s="257">
        <f t="shared" si="241"/>
        <v>5223523087.5286703</v>
      </c>
      <c r="AB249" s="257"/>
      <c r="AC249" s="32" t="str">
        <f t="shared" si="233"/>
        <v>BERTAHAP</v>
      </c>
      <c r="AD249" s="259">
        <f t="shared" si="234"/>
        <v>0</v>
      </c>
      <c r="AE249" s="260">
        <v>2</v>
      </c>
      <c r="AF249" s="261"/>
      <c r="AG249" s="257" t="e">
        <f>IF(AF249&gt;#REF!,"LB","KR")</f>
        <v>#REF!</v>
      </c>
      <c r="AH249" s="261">
        <f t="shared" si="244"/>
        <v>4259833000</v>
      </c>
      <c r="AI249" s="261">
        <f t="shared" si="244"/>
        <v>4801512000</v>
      </c>
      <c r="AJ249" s="261">
        <f t="shared" si="244"/>
        <v>5097659000</v>
      </c>
      <c r="AK249" s="262">
        <f t="shared" si="244"/>
        <v>5412071000</v>
      </c>
      <c r="AL249" s="262">
        <f t="shared" si="244"/>
        <v>5097659000</v>
      </c>
      <c r="AM249" s="261">
        <f t="shared" si="244"/>
        <v>5412071000</v>
      </c>
      <c r="AN249" s="261">
        <f t="shared" si="244"/>
        <v>5745876000</v>
      </c>
      <c r="AO249" s="15"/>
      <c r="AP249" s="15"/>
      <c r="AQ249" s="264">
        <f t="shared" si="235"/>
        <v>-698440.27539999783</v>
      </c>
      <c r="AR249" s="265"/>
      <c r="AS249" s="266"/>
      <c r="AT249" s="266"/>
      <c r="AU249" s="266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314"/>
      <c r="BT249" s="15"/>
      <c r="BU249" s="15"/>
      <c r="BV249" s="265"/>
      <c r="BW249" s="15"/>
      <c r="BX249" s="15"/>
      <c r="BY249" s="15"/>
      <c r="BZ249" s="15"/>
      <c r="CA249" s="15"/>
      <c r="CB249" s="15"/>
      <c r="CC249" s="15"/>
      <c r="CD249" s="15"/>
      <c r="CE249" s="15"/>
      <c r="CF249" s="42">
        <f t="shared" si="242"/>
        <v>5403519000</v>
      </c>
      <c r="CG249" s="187">
        <f t="shared" si="242"/>
        <v>5736796000</v>
      </c>
      <c r="CH249" s="43">
        <f t="shared" si="236"/>
        <v>81052785</v>
      </c>
      <c r="CI249" s="43">
        <f t="shared" si="237"/>
        <v>57367960</v>
      </c>
      <c r="CJ249" s="240">
        <f t="shared" si="238"/>
        <v>127441475</v>
      </c>
      <c r="CK249" s="273">
        <f t="shared" si="239"/>
        <v>112751479.16666667</v>
      </c>
    </row>
    <row r="250" spans="1:89">
      <c r="A250" s="3">
        <f t="shared" si="240"/>
        <v>211</v>
      </c>
      <c r="B250" s="522">
        <v>2</v>
      </c>
      <c r="C250" s="250" t="s">
        <v>184</v>
      </c>
      <c r="D250" s="251" t="s">
        <v>29</v>
      </c>
      <c r="E250" s="252"/>
      <c r="F250" s="40" t="s">
        <v>74</v>
      </c>
      <c r="G250" s="253">
        <f t="shared" si="216"/>
        <v>85</v>
      </c>
      <c r="H250" s="253">
        <f t="shared" si="217"/>
        <v>74</v>
      </c>
      <c r="I250" s="254">
        <f t="shared" si="218"/>
        <v>26966806</v>
      </c>
      <c r="J250" s="254">
        <f t="shared" si="219"/>
        <v>1</v>
      </c>
      <c r="K250" s="255">
        <f t="shared" si="220"/>
        <v>1.06</v>
      </c>
      <c r="L250" s="256">
        <f t="shared" si="245"/>
        <v>1.02</v>
      </c>
      <c r="M250" s="257">
        <f t="shared" si="221"/>
        <v>24364489.972377934</v>
      </c>
      <c r="N250" s="257">
        <f t="shared" si="222"/>
        <v>27462673.064623922</v>
      </c>
      <c r="O250" s="257">
        <f t="shared" si="223"/>
        <v>29156510.647200003</v>
      </c>
      <c r="P250" s="257">
        <f t="shared" si="224"/>
        <v>30954820.425523225</v>
      </c>
      <c r="Q250" s="258">
        <f t="shared" si="225"/>
        <v>29156510.647200003</v>
      </c>
      <c r="R250" s="257">
        <f t="shared" si="225"/>
        <v>30954820.425523225</v>
      </c>
      <c r="S250" s="257">
        <f t="shared" si="226"/>
        <v>32864046.016027961</v>
      </c>
      <c r="T250" s="257"/>
      <c r="U250" s="257">
        <f t="shared" si="227"/>
        <v>1802972257.9559672</v>
      </c>
      <c r="V250" s="257">
        <f t="shared" si="228"/>
        <v>2032237806.7821703</v>
      </c>
      <c r="W250" s="257">
        <f t="shared" si="229"/>
        <v>2157581787.8928003</v>
      </c>
      <c r="X250" s="258">
        <f t="shared" si="230"/>
        <v>2290656711.4887185</v>
      </c>
      <c r="Y250" s="258">
        <f t="shared" si="231"/>
        <v>2157581787.8928003</v>
      </c>
      <c r="Z250" s="257">
        <f t="shared" si="232"/>
        <v>2290656711.4887185</v>
      </c>
      <c r="AA250" s="257">
        <f t="shared" si="241"/>
        <v>2431939405.186069</v>
      </c>
      <c r="AB250" s="257"/>
      <c r="AC250" s="32" t="str">
        <f t="shared" si="233"/>
        <v>BERTAHAP</v>
      </c>
      <c r="AD250" s="259">
        <f t="shared" si="234"/>
        <v>0</v>
      </c>
      <c r="AE250" s="260">
        <v>2</v>
      </c>
      <c r="AF250" s="261"/>
      <c r="AG250" s="257" t="e">
        <f>IF(AF250&gt;#REF!,"LB","KR")</f>
        <v>#REF!</v>
      </c>
      <c r="AH250" s="261">
        <f t="shared" si="244"/>
        <v>1983270000</v>
      </c>
      <c r="AI250" s="261">
        <f t="shared" si="244"/>
        <v>2235462000</v>
      </c>
      <c r="AJ250" s="261">
        <f t="shared" si="244"/>
        <v>2373340000</v>
      </c>
      <c r="AK250" s="262">
        <f t="shared" si="244"/>
        <v>2519723000</v>
      </c>
      <c r="AL250" s="262">
        <f t="shared" si="244"/>
        <v>2373340000</v>
      </c>
      <c r="AM250" s="261">
        <f t="shared" si="244"/>
        <v>2519723000</v>
      </c>
      <c r="AN250" s="261">
        <f t="shared" si="244"/>
        <v>2675134000</v>
      </c>
      <c r="AO250" s="15"/>
      <c r="AP250" s="15"/>
      <c r="AQ250" s="264">
        <f t="shared" si="235"/>
        <v>-1248563.1177999973</v>
      </c>
      <c r="AR250" s="265"/>
      <c r="AS250" s="266"/>
      <c r="AT250" s="266"/>
      <c r="AU250" s="266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314"/>
      <c r="BT250" s="15"/>
      <c r="BU250" s="15"/>
      <c r="BV250" s="265"/>
      <c r="BW250" s="15"/>
      <c r="BX250" s="15"/>
      <c r="BY250" s="15"/>
      <c r="BZ250" s="15"/>
      <c r="CA250" s="15"/>
      <c r="CB250" s="15"/>
      <c r="CC250" s="15"/>
      <c r="CD250" s="15"/>
      <c r="CE250" s="15"/>
      <c r="CF250" s="42">
        <f t="shared" si="242"/>
        <v>2515741000</v>
      </c>
      <c r="CG250" s="187">
        <f t="shared" si="242"/>
        <v>2670907000</v>
      </c>
      <c r="CH250" s="43">
        <f t="shared" si="236"/>
        <v>37736115</v>
      </c>
      <c r="CI250" s="43">
        <f t="shared" si="237"/>
        <v>26709070</v>
      </c>
      <c r="CJ250" s="240">
        <f t="shared" si="238"/>
        <v>59333500</v>
      </c>
      <c r="CK250" s="273">
        <f t="shared" si="239"/>
        <v>52494229.166666664</v>
      </c>
    </row>
    <row r="251" spans="1:89">
      <c r="A251" s="3">
        <f t="shared" si="240"/>
        <v>212</v>
      </c>
      <c r="B251" s="522">
        <v>3</v>
      </c>
      <c r="C251" s="250" t="s">
        <v>184</v>
      </c>
      <c r="D251" s="251" t="s">
        <v>32</v>
      </c>
      <c r="E251" s="252"/>
      <c r="F251" s="40" t="s">
        <v>56</v>
      </c>
      <c r="G251" s="253">
        <f t="shared" si="216"/>
        <v>85</v>
      </c>
      <c r="H251" s="253">
        <f t="shared" si="217"/>
        <v>74</v>
      </c>
      <c r="I251" s="254">
        <f t="shared" si="218"/>
        <v>26966806</v>
      </c>
      <c r="J251" s="254">
        <f t="shared" si="219"/>
        <v>1</v>
      </c>
      <c r="K251" s="255">
        <f t="shared" si="220"/>
        <v>1.06</v>
      </c>
      <c r="L251" s="256">
        <f t="shared" si="245"/>
        <v>1.02</v>
      </c>
      <c r="M251" s="257">
        <f t="shared" si="221"/>
        <v>24364489.972377934</v>
      </c>
      <c r="N251" s="257">
        <f t="shared" si="222"/>
        <v>27462673.064623922</v>
      </c>
      <c r="O251" s="257">
        <f t="shared" si="223"/>
        <v>29156510.647200003</v>
      </c>
      <c r="P251" s="257">
        <f t="shared" si="224"/>
        <v>30954820.425523225</v>
      </c>
      <c r="Q251" s="258">
        <f t="shared" si="225"/>
        <v>29156510.647200003</v>
      </c>
      <c r="R251" s="257">
        <f t="shared" si="225"/>
        <v>30954820.425523225</v>
      </c>
      <c r="S251" s="257">
        <f t="shared" si="226"/>
        <v>32864046.016027961</v>
      </c>
      <c r="T251" s="257"/>
      <c r="U251" s="257">
        <f t="shared" si="227"/>
        <v>1802972257.9559672</v>
      </c>
      <c r="V251" s="257">
        <f t="shared" si="228"/>
        <v>2032237806.7821703</v>
      </c>
      <c r="W251" s="257">
        <f t="shared" si="229"/>
        <v>2157581787.8928003</v>
      </c>
      <c r="X251" s="258">
        <f t="shared" si="230"/>
        <v>2290656711.4887185</v>
      </c>
      <c r="Y251" s="258">
        <f t="shared" si="231"/>
        <v>2157581787.8928003</v>
      </c>
      <c r="Z251" s="257">
        <f t="shared" si="232"/>
        <v>2290656711.4887185</v>
      </c>
      <c r="AA251" s="257">
        <f t="shared" si="241"/>
        <v>2431939405.186069</v>
      </c>
      <c r="AB251" s="257"/>
      <c r="AC251" s="32" t="str">
        <f t="shared" si="233"/>
        <v>BERTAHAP</v>
      </c>
      <c r="AD251" s="259">
        <f t="shared" si="234"/>
        <v>0</v>
      </c>
      <c r="AE251" s="260">
        <v>2</v>
      </c>
      <c r="AF251" s="261"/>
      <c r="AG251" s="257" t="e">
        <f>IF(AF251&gt;#REF!,"LB","KR")</f>
        <v>#REF!</v>
      </c>
      <c r="AH251" s="261">
        <f t="shared" si="244"/>
        <v>1983270000</v>
      </c>
      <c r="AI251" s="261">
        <f t="shared" si="244"/>
        <v>2235462000</v>
      </c>
      <c r="AJ251" s="261">
        <f t="shared" si="244"/>
        <v>2373340000</v>
      </c>
      <c r="AK251" s="262">
        <f t="shared" si="244"/>
        <v>2519723000</v>
      </c>
      <c r="AL251" s="262">
        <f t="shared" si="244"/>
        <v>2373340000</v>
      </c>
      <c r="AM251" s="261">
        <f t="shared" si="244"/>
        <v>2519723000</v>
      </c>
      <c r="AN251" s="261">
        <f t="shared" si="244"/>
        <v>2675134000</v>
      </c>
      <c r="AO251" s="15"/>
      <c r="AP251" s="15"/>
      <c r="AQ251" s="264">
        <f t="shared" si="235"/>
        <v>-1248563.1177999973</v>
      </c>
      <c r="AR251" s="265"/>
      <c r="AS251" s="266"/>
      <c r="AT251" s="266"/>
      <c r="AU251" s="266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314"/>
      <c r="BT251" s="15"/>
      <c r="BU251" s="15"/>
      <c r="BV251" s="265"/>
      <c r="BW251" s="15"/>
      <c r="BX251" s="15"/>
      <c r="BY251" s="15"/>
      <c r="BZ251" s="15"/>
      <c r="CA251" s="15"/>
      <c r="CB251" s="15"/>
      <c r="CC251" s="15"/>
      <c r="CD251" s="15"/>
      <c r="CE251" s="15"/>
      <c r="CF251" s="42">
        <f t="shared" si="242"/>
        <v>2515741000</v>
      </c>
      <c r="CG251" s="187">
        <f t="shared" si="242"/>
        <v>2670907000</v>
      </c>
      <c r="CH251" s="43">
        <f t="shared" si="236"/>
        <v>37736115</v>
      </c>
      <c r="CI251" s="43">
        <f t="shared" si="237"/>
        <v>26709070</v>
      </c>
      <c r="CJ251" s="240">
        <f t="shared" si="238"/>
        <v>59333500</v>
      </c>
      <c r="CK251" s="273">
        <f t="shared" si="239"/>
        <v>52494229.166666664</v>
      </c>
    </row>
    <row r="252" spans="1:89">
      <c r="A252" s="3">
        <f t="shared" si="240"/>
        <v>213</v>
      </c>
      <c r="B252" s="522">
        <v>4</v>
      </c>
      <c r="C252" s="250" t="s">
        <v>184</v>
      </c>
      <c r="D252" s="251" t="s">
        <v>38</v>
      </c>
      <c r="E252" s="252"/>
      <c r="F252" s="40" t="s">
        <v>58</v>
      </c>
      <c r="G252" s="253">
        <f t="shared" si="216"/>
        <v>101</v>
      </c>
      <c r="H252" s="253">
        <f t="shared" si="217"/>
        <v>90</v>
      </c>
      <c r="I252" s="254">
        <f t="shared" si="218"/>
        <v>26966806</v>
      </c>
      <c r="J252" s="254">
        <f t="shared" si="219"/>
        <v>1</v>
      </c>
      <c r="K252" s="255">
        <f t="shared" si="220"/>
        <v>1.06</v>
      </c>
      <c r="L252" s="256">
        <f t="shared" si="245"/>
        <v>1.02</v>
      </c>
      <c r="M252" s="257">
        <f t="shared" si="221"/>
        <v>24364489.972377934</v>
      </c>
      <c r="N252" s="257">
        <f t="shared" si="222"/>
        <v>27462673.064623922</v>
      </c>
      <c r="O252" s="257">
        <f t="shared" si="223"/>
        <v>29156510.647200003</v>
      </c>
      <c r="P252" s="257">
        <f t="shared" si="224"/>
        <v>30954820.425523225</v>
      </c>
      <c r="Q252" s="258">
        <f t="shared" si="225"/>
        <v>29156510.647200003</v>
      </c>
      <c r="R252" s="257">
        <f t="shared" si="225"/>
        <v>30954820.425523225</v>
      </c>
      <c r="S252" s="257">
        <f t="shared" si="226"/>
        <v>32864046.016027961</v>
      </c>
      <c r="T252" s="257"/>
      <c r="U252" s="257">
        <f t="shared" si="227"/>
        <v>2192804097.5140142</v>
      </c>
      <c r="V252" s="257">
        <f t="shared" si="228"/>
        <v>2471640575.816153</v>
      </c>
      <c r="W252" s="257">
        <f t="shared" si="229"/>
        <v>2624085958.2480001</v>
      </c>
      <c r="X252" s="258">
        <f t="shared" si="230"/>
        <v>2785933838.2970901</v>
      </c>
      <c r="Y252" s="258">
        <f t="shared" si="231"/>
        <v>2624085958.2480001</v>
      </c>
      <c r="Z252" s="257">
        <f t="shared" si="232"/>
        <v>2785933838.2970901</v>
      </c>
      <c r="AA252" s="257">
        <f t="shared" si="241"/>
        <v>2957764141.4425163</v>
      </c>
      <c r="AB252" s="257"/>
      <c r="AC252" s="32" t="str">
        <f t="shared" si="233"/>
        <v>BERTAHAP</v>
      </c>
      <c r="AD252" s="259">
        <f t="shared" si="234"/>
        <v>0</v>
      </c>
      <c r="AE252" s="260">
        <v>2</v>
      </c>
      <c r="AF252" s="261"/>
      <c r="AG252" s="257" t="e">
        <f>IF(AF252&gt;#REF!,"LB","KR")</f>
        <v>#REF!</v>
      </c>
      <c r="AH252" s="261">
        <f t="shared" si="244"/>
        <v>2412085000</v>
      </c>
      <c r="AI252" s="261">
        <f t="shared" si="244"/>
        <v>2718805000</v>
      </c>
      <c r="AJ252" s="261">
        <f t="shared" si="244"/>
        <v>2886495000</v>
      </c>
      <c r="AK252" s="262">
        <f t="shared" si="244"/>
        <v>3064528000</v>
      </c>
      <c r="AL252" s="262">
        <f t="shared" si="244"/>
        <v>2886495000</v>
      </c>
      <c r="AM252" s="261">
        <f t="shared" si="244"/>
        <v>3064528000</v>
      </c>
      <c r="AN252" s="261">
        <f t="shared" si="244"/>
        <v>3253541000</v>
      </c>
      <c r="AO252" s="15"/>
      <c r="AP252" s="15"/>
      <c r="AQ252" s="264">
        <f t="shared" si="235"/>
        <v>-1248563.1177999973</v>
      </c>
      <c r="AR252" s="265"/>
      <c r="AS252" s="266"/>
      <c r="AT252" s="266"/>
      <c r="AU252" s="266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314"/>
      <c r="BT252" s="15"/>
      <c r="BU252" s="15"/>
      <c r="BV252" s="265"/>
      <c r="BW252" s="15"/>
      <c r="BX252" s="15"/>
      <c r="BY252" s="15"/>
      <c r="BZ252" s="15"/>
      <c r="CA252" s="15"/>
      <c r="CB252" s="15"/>
      <c r="CC252" s="15"/>
      <c r="CD252" s="15"/>
      <c r="CE252" s="15"/>
      <c r="CF252" s="42">
        <f t="shared" si="242"/>
        <v>3059685000</v>
      </c>
      <c r="CG252" s="187">
        <f t="shared" si="242"/>
        <v>3248400000</v>
      </c>
      <c r="CH252" s="43">
        <f t="shared" si="236"/>
        <v>45895275</v>
      </c>
      <c r="CI252" s="43">
        <f t="shared" si="237"/>
        <v>32484000</v>
      </c>
      <c r="CJ252" s="240">
        <f t="shared" si="238"/>
        <v>72162375</v>
      </c>
      <c r="CK252" s="273">
        <f t="shared" si="239"/>
        <v>63844333.333333336</v>
      </c>
    </row>
    <row r="253" spans="1:89">
      <c r="A253" s="3">
        <f t="shared" si="240"/>
        <v>214</v>
      </c>
      <c r="B253" s="522">
        <v>5</v>
      </c>
      <c r="C253" s="250" t="s">
        <v>184</v>
      </c>
      <c r="D253" s="251" t="s">
        <v>44</v>
      </c>
      <c r="E253" s="252"/>
      <c r="F253" s="40" t="s">
        <v>60</v>
      </c>
      <c r="G253" s="253">
        <f t="shared" si="216"/>
        <v>101</v>
      </c>
      <c r="H253" s="253">
        <f t="shared" si="217"/>
        <v>90</v>
      </c>
      <c r="I253" s="254">
        <f t="shared" si="218"/>
        <v>26966806</v>
      </c>
      <c r="J253" s="254">
        <f t="shared" si="219"/>
        <v>1</v>
      </c>
      <c r="K253" s="255">
        <f t="shared" si="220"/>
        <v>1.06</v>
      </c>
      <c r="L253" s="256">
        <f t="shared" si="245"/>
        <v>1.02</v>
      </c>
      <c r="M253" s="257">
        <f t="shared" si="221"/>
        <v>24364489.972377934</v>
      </c>
      <c r="N253" s="257">
        <f t="shared" si="222"/>
        <v>27462673.064623922</v>
      </c>
      <c r="O253" s="257">
        <f t="shared" si="223"/>
        <v>29156510.647200003</v>
      </c>
      <c r="P253" s="257">
        <f t="shared" si="224"/>
        <v>30954820.425523225</v>
      </c>
      <c r="Q253" s="258">
        <f t="shared" si="225"/>
        <v>29156510.647200003</v>
      </c>
      <c r="R253" s="257">
        <f t="shared" si="225"/>
        <v>30954820.425523225</v>
      </c>
      <c r="S253" s="257">
        <f t="shared" si="226"/>
        <v>32864046.016027961</v>
      </c>
      <c r="T253" s="257"/>
      <c r="U253" s="257">
        <f t="shared" si="227"/>
        <v>2192804097.5140142</v>
      </c>
      <c r="V253" s="257">
        <f t="shared" si="228"/>
        <v>2471640575.816153</v>
      </c>
      <c r="W253" s="257">
        <f t="shared" si="229"/>
        <v>2624085958.2480001</v>
      </c>
      <c r="X253" s="258">
        <f t="shared" si="230"/>
        <v>2785933838.2970901</v>
      </c>
      <c r="Y253" s="258">
        <f t="shared" si="231"/>
        <v>2624085958.2480001</v>
      </c>
      <c r="Z253" s="257">
        <f t="shared" si="232"/>
        <v>2785933838.2970901</v>
      </c>
      <c r="AA253" s="257">
        <f t="shared" si="241"/>
        <v>2957764141.4425163</v>
      </c>
      <c r="AB253" s="257"/>
      <c r="AC253" s="32" t="str">
        <f t="shared" si="233"/>
        <v>BERTAHAP</v>
      </c>
      <c r="AD253" s="259">
        <f t="shared" si="234"/>
        <v>0</v>
      </c>
      <c r="AE253" s="260">
        <v>2</v>
      </c>
      <c r="AF253" s="261"/>
      <c r="AG253" s="257" t="e">
        <f>IF(AF253&gt;#REF!,"LB","KR")</f>
        <v>#REF!</v>
      </c>
      <c r="AH253" s="261">
        <f t="shared" si="244"/>
        <v>2412085000</v>
      </c>
      <c r="AI253" s="261">
        <f t="shared" si="244"/>
        <v>2718805000</v>
      </c>
      <c r="AJ253" s="261">
        <f t="shared" si="244"/>
        <v>2886495000</v>
      </c>
      <c r="AK253" s="262">
        <f t="shared" si="244"/>
        <v>3064528000</v>
      </c>
      <c r="AL253" s="262">
        <f t="shared" si="244"/>
        <v>2886495000</v>
      </c>
      <c r="AM253" s="261">
        <f t="shared" si="244"/>
        <v>3064528000</v>
      </c>
      <c r="AN253" s="261">
        <f t="shared" si="244"/>
        <v>3253541000</v>
      </c>
      <c r="AO253" s="15"/>
      <c r="AP253" s="15"/>
      <c r="AQ253" s="264">
        <f t="shared" si="235"/>
        <v>-1248563.1177999973</v>
      </c>
      <c r="AR253" s="265"/>
      <c r="AS253" s="266"/>
      <c r="AT253" s="266"/>
      <c r="AU253" s="266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314"/>
      <c r="BT253" s="15"/>
      <c r="BU253" s="15"/>
      <c r="BV253" s="265"/>
      <c r="BW253" s="15"/>
      <c r="BX253" s="15"/>
      <c r="BY253" s="15"/>
      <c r="BZ253" s="15"/>
      <c r="CA253" s="15"/>
      <c r="CB253" s="15"/>
      <c r="CC253" s="15"/>
      <c r="CD253" s="15"/>
      <c r="CE253" s="15"/>
      <c r="CF253" s="42">
        <f t="shared" si="242"/>
        <v>3059685000</v>
      </c>
      <c r="CG253" s="187">
        <f t="shared" si="242"/>
        <v>3248400000</v>
      </c>
      <c r="CH253" s="43">
        <f t="shared" si="236"/>
        <v>45895275</v>
      </c>
      <c r="CI253" s="43">
        <f t="shared" si="237"/>
        <v>32484000</v>
      </c>
      <c r="CJ253" s="240">
        <f t="shared" si="238"/>
        <v>72162375</v>
      </c>
      <c r="CK253" s="273">
        <f t="shared" si="239"/>
        <v>63844333.333333336</v>
      </c>
    </row>
    <row r="254" spans="1:89">
      <c r="A254" s="3">
        <f t="shared" si="240"/>
        <v>215</v>
      </c>
      <c r="B254" s="522">
        <v>6</v>
      </c>
      <c r="C254" s="250" t="s">
        <v>184</v>
      </c>
      <c r="D254" s="285">
        <v>11</v>
      </c>
      <c r="E254" s="252"/>
      <c r="F254" s="40" t="s">
        <v>62</v>
      </c>
      <c r="G254" s="253">
        <f t="shared" si="216"/>
        <v>101</v>
      </c>
      <c r="H254" s="253">
        <f t="shared" si="217"/>
        <v>90</v>
      </c>
      <c r="I254" s="254">
        <f t="shared" si="218"/>
        <v>26966806</v>
      </c>
      <c r="J254" s="254">
        <f t="shared" si="219"/>
        <v>1</v>
      </c>
      <c r="K254" s="255">
        <f t="shared" si="220"/>
        <v>1.06</v>
      </c>
      <c r="L254" s="256">
        <f t="shared" si="245"/>
        <v>1.02</v>
      </c>
      <c r="M254" s="257">
        <f t="shared" si="221"/>
        <v>24364489.972377934</v>
      </c>
      <c r="N254" s="257">
        <f t="shared" si="222"/>
        <v>27462673.064623922</v>
      </c>
      <c r="O254" s="257">
        <f t="shared" si="223"/>
        <v>29156510.647200003</v>
      </c>
      <c r="P254" s="257">
        <f t="shared" si="224"/>
        <v>30954820.425523225</v>
      </c>
      <c r="Q254" s="258">
        <f t="shared" si="225"/>
        <v>29156510.647200003</v>
      </c>
      <c r="R254" s="257">
        <f t="shared" si="225"/>
        <v>30954820.425523225</v>
      </c>
      <c r="S254" s="257">
        <f t="shared" si="226"/>
        <v>32864046.016027961</v>
      </c>
      <c r="T254" s="257"/>
      <c r="U254" s="257">
        <f t="shared" si="227"/>
        <v>2192804097.5140142</v>
      </c>
      <c r="V254" s="257">
        <f t="shared" si="228"/>
        <v>2471640575.816153</v>
      </c>
      <c r="W254" s="257">
        <f t="shared" si="229"/>
        <v>2624085958.2480001</v>
      </c>
      <c r="X254" s="258">
        <f t="shared" si="230"/>
        <v>2785933838.2970901</v>
      </c>
      <c r="Y254" s="258">
        <f t="shared" si="231"/>
        <v>2624085958.2480001</v>
      </c>
      <c r="Z254" s="257">
        <f t="shared" si="232"/>
        <v>2785933838.2970901</v>
      </c>
      <c r="AA254" s="257">
        <f t="shared" si="241"/>
        <v>2957764141.4425163</v>
      </c>
      <c r="AB254" s="257"/>
      <c r="AC254" s="32" t="str">
        <f t="shared" si="233"/>
        <v>BERTAHAP</v>
      </c>
      <c r="AD254" s="259">
        <f t="shared" si="234"/>
        <v>0</v>
      </c>
      <c r="AE254" s="260">
        <v>2</v>
      </c>
      <c r="AF254" s="261"/>
      <c r="AG254" s="257" t="e">
        <f>IF(AF254&gt;#REF!,"LB","KR")</f>
        <v>#REF!</v>
      </c>
      <c r="AH254" s="261">
        <f t="shared" si="244"/>
        <v>2412085000</v>
      </c>
      <c r="AI254" s="261">
        <f t="shared" si="244"/>
        <v>2718805000</v>
      </c>
      <c r="AJ254" s="261">
        <f t="shared" si="244"/>
        <v>2886495000</v>
      </c>
      <c r="AK254" s="262">
        <f t="shared" si="244"/>
        <v>3064528000</v>
      </c>
      <c r="AL254" s="262">
        <f t="shared" si="244"/>
        <v>2886495000</v>
      </c>
      <c r="AM254" s="261">
        <f t="shared" si="244"/>
        <v>3064528000</v>
      </c>
      <c r="AN254" s="261">
        <f t="shared" si="244"/>
        <v>3253541000</v>
      </c>
      <c r="AO254" s="15"/>
      <c r="AP254" s="15"/>
      <c r="AQ254" s="264">
        <f t="shared" si="235"/>
        <v>-1248563.1177999973</v>
      </c>
      <c r="AR254" s="265"/>
      <c r="AS254" s="266"/>
      <c r="AT254" s="266"/>
      <c r="AU254" s="266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314"/>
      <c r="BT254" s="15"/>
      <c r="BU254" s="15"/>
      <c r="BV254" s="265"/>
      <c r="BW254" s="15"/>
      <c r="BX254" s="15"/>
      <c r="BY254" s="15"/>
      <c r="BZ254" s="15"/>
      <c r="CA254" s="15"/>
      <c r="CB254" s="15"/>
      <c r="CC254" s="15"/>
      <c r="CD254" s="15"/>
      <c r="CE254" s="15"/>
      <c r="CF254" s="42">
        <f t="shared" si="242"/>
        <v>3059685000</v>
      </c>
      <c r="CG254" s="187">
        <f t="shared" si="242"/>
        <v>3248400000</v>
      </c>
      <c r="CH254" s="43">
        <f t="shared" si="236"/>
        <v>45895275</v>
      </c>
      <c r="CI254" s="43">
        <f t="shared" si="237"/>
        <v>32484000</v>
      </c>
      <c r="CJ254" s="240">
        <f t="shared" si="238"/>
        <v>72162375</v>
      </c>
      <c r="CK254" s="273">
        <f t="shared" si="239"/>
        <v>63844333.333333336</v>
      </c>
    </row>
    <row r="255" spans="1:89">
      <c r="A255" s="3">
        <f t="shared" si="240"/>
        <v>216</v>
      </c>
      <c r="B255" s="522">
        <v>7</v>
      </c>
      <c r="C255" s="250" t="s">
        <v>184</v>
      </c>
      <c r="D255" s="285">
        <v>15</v>
      </c>
      <c r="E255" s="252"/>
      <c r="F255" s="40" t="s">
        <v>64</v>
      </c>
      <c r="G255" s="253">
        <f t="shared" si="216"/>
        <v>101</v>
      </c>
      <c r="H255" s="253">
        <f t="shared" si="217"/>
        <v>90</v>
      </c>
      <c r="I255" s="254">
        <f t="shared" si="218"/>
        <v>26966806</v>
      </c>
      <c r="J255" s="254">
        <f t="shared" si="219"/>
        <v>1</v>
      </c>
      <c r="K255" s="255">
        <f t="shared" si="220"/>
        <v>1.06</v>
      </c>
      <c r="L255" s="256">
        <f t="shared" si="245"/>
        <v>1.02</v>
      </c>
      <c r="M255" s="257">
        <f t="shared" si="221"/>
        <v>24364489.972377934</v>
      </c>
      <c r="N255" s="257">
        <f t="shared" si="222"/>
        <v>27462673.064623922</v>
      </c>
      <c r="O255" s="257">
        <f t="shared" si="223"/>
        <v>29156510.647200003</v>
      </c>
      <c r="P255" s="257">
        <f t="shared" si="224"/>
        <v>30954820.425523225</v>
      </c>
      <c r="Q255" s="258">
        <f t="shared" si="225"/>
        <v>29156510.647200003</v>
      </c>
      <c r="R255" s="257">
        <f t="shared" si="225"/>
        <v>30954820.425523225</v>
      </c>
      <c r="S255" s="257">
        <f t="shared" si="226"/>
        <v>32864046.016027961</v>
      </c>
      <c r="T255" s="257"/>
      <c r="U255" s="257">
        <f t="shared" si="227"/>
        <v>2192804097.5140142</v>
      </c>
      <c r="V255" s="257">
        <f t="shared" si="228"/>
        <v>2471640575.816153</v>
      </c>
      <c r="W255" s="257">
        <f t="shared" si="229"/>
        <v>2624085958.2480001</v>
      </c>
      <c r="X255" s="258">
        <f t="shared" si="230"/>
        <v>2785933838.2970901</v>
      </c>
      <c r="Y255" s="258">
        <f t="shared" si="231"/>
        <v>2624085958.2480001</v>
      </c>
      <c r="Z255" s="257">
        <f t="shared" si="232"/>
        <v>2785933838.2970901</v>
      </c>
      <c r="AA255" s="257">
        <f t="shared" si="241"/>
        <v>2957764141.4425163</v>
      </c>
      <c r="AB255" s="257"/>
      <c r="AC255" s="32" t="str">
        <f t="shared" si="233"/>
        <v>BERTAHAP</v>
      </c>
      <c r="AD255" s="259">
        <f t="shared" si="234"/>
        <v>0</v>
      </c>
      <c r="AE255" s="260">
        <v>2</v>
      </c>
      <c r="AF255" s="261"/>
      <c r="AG255" s="257" t="e">
        <f>IF(AF255&gt;#REF!,"LB","KR")</f>
        <v>#REF!</v>
      </c>
      <c r="AH255" s="261">
        <f t="shared" si="244"/>
        <v>2412085000</v>
      </c>
      <c r="AI255" s="261">
        <f t="shared" si="244"/>
        <v>2718805000</v>
      </c>
      <c r="AJ255" s="261">
        <f t="shared" si="244"/>
        <v>2886495000</v>
      </c>
      <c r="AK255" s="262">
        <f t="shared" si="244"/>
        <v>3064528000</v>
      </c>
      <c r="AL255" s="262">
        <f t="shared" si="244"/>
        <v>2886495000</v>
      </c>
      <c r="AM255" s="261">
        <f t="shared" si="244"/>
        <v>3064528000</v>
      </c>
      <c r="AN255" s="261">
        <f t="shared" si="244"/>
        <v>3253541000</v>
      </c>
      <c r="AO255" s="15"/>
      <c r="AP255" s="15"/>
      <c r="AQ255" s="264">
        <f t="shared" si="235"/>
        <v>-1248563.1177999973</v>
      </c>
      <c r="AR255" s="265"/>
      <c r="AS255" s="266"/>
      <c r="AT255" s="266"/>
      <c r="AU255" s="266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314"/>
      <c r="BT255" s="15"/>
      <c r="BU255" s="15"/>
      <c r="BV255" s="265"/>
      <c r="BW255" s="15"/>
      <c r="BX255" s="15"/>
      <c r="BY255" s="15"/>
      <c r="BZ255" s="15"/>
      <c r="CA255" s="15"/>
      <c r="CB255" s="15"/>
      <c r="CC255" s="15"/>
      <c r="CD255" s="15"/>
      <c r="CE255" s="15"/>
      <c r="CF255" s="42">
        <f t="shared" si="242"/>
        <v>3059685000</v>
      </c>
      <c r="CG255" s="187">
        <f t="shared" si="242"/>
        <v>3248400000</v>
      </c>
      <c r="CH255" s="43">
        <f t="shared" si="236"/>
        <v>45895275</v>
      </c>
      <c r="CI255" s="43">
        <f t="shared" si="237"/>
        <v>32484000</v>
      </c>
      <c r="CJ255" s="240">
        <f t="shared" si="238"/>
        <v>72162375</v>
      </c>
      <c r="CK255" s="273">
        <f t="shared" si="239"/>
        <v>63844333.333333336</v>
      </c>
    </row>
    <row r="256" spans="1:89">
      <c r="A256" s="3">
        <f t="shared" si="240"/>
        <v>217</v>
      </c>
      <c r="B256" s="522">
        <v>8</v>
      </c>
      <c r="C256" s="250" t="s">
        <v>184</v>
      </c>
      <c r="D256" s="285">
        <v>17</v>
      </c>
      <c r="E256" s="252"/>
      <c r="F256" s="40" t="s">
        <v>67</v>
      </c>
      <c r="G256" s="253">
        <f t="shared" si="216"/>
        <v>85</v>
      </c>
      <c r="H256" s="253">
        <f t="shared" si="217"/>
        <v>74</v>
      </c>
      <c r="I256" s="254">
        <f t="shared" si="218"/>
        <v>26966806</v>
      </c>
      <c r="J256" s="254">
        <f t="shared" si="219"/>
        <v>1</v>
      </c>
      <c r="K256" s="255">
        <f t="shared" si="220"/>
        <v>1.06</v>
      </c>
      <c r="L256" s="256">
        <f t="shared" si="245"/>
        <v>1.02</v>
      </c>
      <c r="M256" s="257">
        <f t="shared" si="221"/>
        <v>24364489.972377934</v>
      </c>
      <c r="N256" s="257">
        <f t="shared" si="222"/>
        <v>27462673.064623922</v>
      </c>
      <c r="O256" s="257">
        <f t="shared" si="223"/>
        <v>29156510.647200003</v>
      </c>
      <c r="P256" s="257">
        <f t="shared" si="224"/>
        <v>30954820.425523225</v>
      </c>
      <c r="Q256" s="258">
        <f t="shared" si="225"/>
        <v>29156510.647200003</v>
      </c>
      <c r="R256" s="257">
        <f t="shared" si="225"/>
        <v>30954820.425523225</v>
      </c>
      <c r="S256" s="257">
        <f t="shared" si="226"/>
        <v>32864046.016027961</v>
      </c>
      <c r="T256" s="257"/>
      <c r="U256" s="257">
        <f t="shared" si="227"/>
        <v>1802972257.9559672</v>
      </c>
      <c r="V256" s="257">
        <f t="shared" si="228"/>
        <v>2032237806.7821703</v>
      </c>
      <c r="W256" s="257">
        <f t="shared" si="229"/>
        <v>2157581787.8928003</v>
      </c>
      <c r="X256" s="258">
        <f t="shared" si="230"/>
        <v>2290656711.4887185</v>
      </c>
      <c r="Y256" s="258">
        <f t="shared" si="231"/>
        <v>2157581787.8928003</v>
      </c>
      <c r="Z256" s="257">
        <f t="shared" si="232"/>
        <v>2290656711.4887185</v>
      </c>
      <c r="AA256" s="257">
        <f t="shared" si="241"/>
        <v>2431939405.186069</v>
      </c>
      <c r="AB256" s="257"/>
      <c r="AC256" s="32" t="str">
        <f t="shared" si="233"/>
        <v>BERTAHAP</v>
      </c>
      <c r="AD256" s="259">
        <f t="shared" si="234"/>
        <v>0</v>
      </c>
      <c r="AE256" s="260">
        <v>2</v>
      </c>
      <c r="AF256" s="261"/>
      <c r="AG256" s="257" t="e">
        <f>IF(AF256&gt;#REF!,"LB","KR")</f>
        <v>#REF!</v>
      </c>
      <c r="AH256" s="261">
        <f t="shared" si="244"/>
        <v>1983270000</v>
      </c>
      <c r="AI256" s="261">
        <f t="shared" si="244"/>
        <v>2235462000</v>
      </c>
      <c r="AJ256" s="261">
        <f t="shared" si="244"/>
        <v>2373340000</v>
      </c>
      <c r="AK256" s="262">
        <f t="shared" si="244"/>
        <v>2519723000</v>
      </c>
      <c r="AL256" s="262">
        <f t="shared" si="244"/>
        <v>2373340000</v>
      </c>
      <c r="AM256" s="261">
        <f t="shared" si="244"/>
        <v>2519723000</v>
      </c>
      <c r="AN256" s="261">
        <f t="shared" si="244"/>
        <v>2675134000</v>
      </c>
      <c r="AO256" s="15"/>
      <c r="AP256" s="15"/>
      <c r="AQ256" s="264">
        <f t="shared" si="235"/>
        <v>-1248563.1177999973</v>
      </c>
      <c r="AR256" s="265"/>
      <c r="AS256" s="266"/>
      <c r="AT256" s="266"/>
      <c r="AU256" s="266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314"/>
      <c r="BT256" s="15"/>
      <c r="BU256" s="15"/>
      <c r="BV256" s="265"/>
      <c r="BW256" s="15"/>
      <c r="BX256" s="15"/>
      <c r="BY256" s="15"/>
      <c r="BZ256" s="15"/>
      <c r="CA256" s="15"/>
      <c r="CB256" s="15"/>
      <c r="CC256" s="15"/>
      <c r="CD256" s="15"/>
      <c r="CE256" s="15"/>
      <c r="CF256" s="42">
        <f t="shared" si="242"/>
        <v>2515741000</v>
      </c>
      <c r="CG256" s="187">
        <f t="shared" si="242"/>
        <v>2670907000</v>
      </c>
      <c r="CH256" s="43">
        <f t="shared" si="236"/>
        <v>37736115</v>
      </c>
      <c r="CI256" s="43">
        <f t="shared" si="237"/>
        <v>26709070</v>
      </c>
      <c r="CJ256" s="240">
        <f t="shared" si="238"/>
        <v>59333500</v>
      </c>
      <c r="CK256" s="273">
        <f t="shared" si="239"/>
        <v>52494229.166666664</v>
      </c>
    </row>
    <row r="257" spans="1:89">
      <c r="A257" s="3">
        <f t="shared" si="240"/>
        <v>218</v>
      </c>
      <c r="B257" s="522">
        <v>9</v>
      </c>
      <c r="C257" s="250" t="s">
        <v>184</v>
      </c>
      <c r="D257" s="285">
        <v>19</v>
      </c>
      <c r="E257" s="252"/>
      <c r="F257" s="40" t="s">
        <v>78</v>
      </c>
      <c r="G257" s="253">
        <f t="shared" si="216"/>
        <v>138</v>
      </c>
      <c r="H257" s="253">
        <f t="shared" si="217"/>
        <v>120</v>
      </c>
      <c r="I257" s="254">
        <f t="shared" si="218"/>
        <v>26966806</v>
      </c>
      <c r="J257" s="254">
        <f t="shared" si="219"/>
        <v>1</v>
      </c>
      <c r="K257" s="255">
        <f t="shared" si="220"/>
        <v>1.06</v>
      </c>
      <c r="L257" s="256">
        <f t="shared" si="245"/>
        <v>1.02</v>
      </c>
      <c r="M257" s="257">
        <f t="shared" si="221"/>
        <v>24364489.972377934</v>
      </c>
      <c r="N257" s="257">
        <f t="shared" si="222"/>
        <v>27462673.064623922</v>
      </c>
      <c r="O257" s="257">
        <f t="shared" si="223"/>
        <v>29156510.647200003</v>
      </c>
      <c r="P257" s="257">
        <f t="shared" si="224"/>
        <v>30954820.425523225</v>
      </c>
      <c r="Q257" s="258">
        <f t="shared" si="225"/>
        <v>29156510.647200003</v>
      </c>
      <c r="R257" s="257">
        <f t="shared" si="225"/>
        <v>30954820.425523225</v>
      </c>
      <c r="S257" s="257">
        <f t="shared" si="226"/>
        <v>32864046.016027961</v>
      </c>
      <c r="T257" s="257"/>
      <c r="U257" s="257">
        <f t="shared" si="227"/>
        <v>2923738796.6853518</v>
      </c>
      <c r="V257" s="257">
        <f t="shared" si="228"/>
        <v>3295520767.7548704</v>
      </c>
      <c r="W257" s="257">
        <f t="shared" si="229"/>
        <v>3498781277.6640005</v>
      </c>
      <c r="X257" s="258">
        <f t="shared" si="230"/>
        <v>3714578451.0627871</v>
      </c>
      <c r="Y257" s="258">
        <f t="shared" si="231"/>
        <v>3498781277.6640005</v>
      </c>
      <c r="Z257" s="257">
        <f t="shared" si="232"/>
        <v>3714578451.0627871</v>
      </c>
      <c r="AA257" s="257">
        <f t="shared" si="241"/>
        <v>3943685521.9233551</v>
      </c>
      <c r="AB257" s="257"/>
      <c r="AC257" s="32" t="str">
        <f t="shared" si="233"/>
        <v>BERTAHAP</v>
      </c>
      <c r="AD257" s="259">
        <f t="shared" si="234"/>
        <v>0</v>
      </c>
      <c r="AE257" s="260">
        <v>2</v>
      </c>
      <c r="AF257" s="261"/>
      <c r="AG257" s="257" t="e">
        <f>IF(AF257&gt;#REF!,"LB","KR")</f>
        <v>#REF!</v>
      </c>
      <c r="AH257" s="261">
        <f t="shared" si="244"/>
        <v>3216113000</v>
      </c>
      <c r="AI257" s="261">
        <f t="shared" si="244"/>
        <v>3625073000</v>
      </c>
      <c r="AJ257" s="261">
        <f t="shared" si="244"/>
        <v>3848660000</v>
      </c>
      <c r="AK257" s="262">
        <f t="shared" si="244"/>
        <v>4086037000</v>
      </c>
      <c r="AL257" s="262">
        <f t="shared" si="244"/>
        <v>3848660000</v>
      </c>
      <c r="AM257" s="261">
        <f t="shared" si="244"/>
        <v>4086037000</v>
      </c>
      <c r="AN257" s="261">
        <f t="shared" si="244"/>
        <v>4338055000</v>
      </c>
      <c r="AO257" s="15"/>
      <c r="AP257" s="15"/>
      <c r="AQ257" s="264">
        <f t="shared" si="235"/>
        <v>-1248563.1177999973</v>
      </c>
      <c r="AR257" s="265"/>
      <c r="AS257" s="266"/>
      <c r="AT257" s="266"/>
      <c r="AU257" s="266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314"/>
      <c r="BT257" s="15"/>
      <c r="BU257" s="15"/>
      <c r="BV257" s="265"/>
      <c r="BW257" s="15"/>
      <c r="BX257" s="15"/>
      <c r="BY257" s="15"/>
      <c r="BZ257" s="15"/>
      <c r="CA257" s="15"/>
      <c r="CB257" s="15"/>
      <c r="CC257" s="15"/>
      <c r="CD257" s="15"/>
      <c r="CE257" s="15"/>
      <c r="CF257" s="42">
        <f t="shared" si="242"/>
        <v>4079580000</v>
      </c>
      <c r="CG257" s="187">
        <f t="shared" si="242"/>
        <v>4331200000</v>
      </c>
      <c r="CH257" s="43">
        <f t="shared" si="236"/>
        <v>61193700</v>
      </c>
      <c r="CI257" s="43">
        <f t="shared" si="237"/>
        <v>43312000</v>
      </c>
      <c r="CJ257" s="240">
        <f t="shared" si="238"/>
        <v>96216500</v>
      </c>
      <c r="CK257" s="273">
        <f t="shared" si="239"/>
        <v>85125770.833333328</v>
      </c>
    </row>
    <row r="258" spans="1:89">
      <c r="A258" s="3">
        <f t="shared" si="240"/>
        <v>219</v>
      </c>
      <c r="B258" s="522">
        <v>10</v>
      </c>
      <c r="C258" s="250" t="s">
        <v>184</v>
      </c>
      <c r="D258" s="285">
        <v>21</v>
      </c>
      <c r="E258" s="252"/>
      <c r="F258" s="40" t="s">
        <v>84</v>
      </c>
      <c r="G258" s="253">
        <f t="shared" si="216"/>
        <v>132</v>
      </c>
      <c r="H258" s="253">
        <f t="shared" si="217"/>
        <v>112</v>
      </c>
      <c r="I258" s="254">
        <f t="shared" si="218"/>
        <v>26966806</v>
      </c>
      <c r="J258" s="254">
        <f t="shared" si="219"/>
        <v>3</v>
      </c>
      <c r="K258" s="255">
        <f t="shared" si="220"/>
        <v>1.1000000000000001</v>
      </c>
      <c r="L258" s="256">
        <f t="shared" si="245"/>
        <v>1.02</v>
      </c>
      <c r="M258" s="257">
        <f t="shared" si="221"/>
        <v>25283904.688316725</v>
      </c>
      <c r="N258" s="257">
        <f t="shared" si="222"/>
        <v>28499000.350081429</v>
      </c>
      <c r="O258" s="257">
        <f t="shared" si="223"/>
        <v>30256756.332000002</v>
      </c>
      <c r="P258" s="257">
        <f t="shared" si="224"/>
        <v>32122926.856675044</v>
      </c>
      <c r="Q258" s="258">
        <f t="shared" si="225"/>
        <v>30256756.332000002</v>
      </c>
      <c r="R258" s="257">
        <f t="shared" si="225"/>
        <v>32122926.856675044</v>
      </c>
      <c r="S258" s="257">
        <f t="shared" si="226"/>
        <v>34104198.695878074</v>
      </c>
      <c r="T258" s="257"/>
      <c r="U258" s="257">
        <f t="shared" si="227"/>
        <v>2831797325.0914731</v>
      </c>
      <c r="V258" s="257">
        <f t="shared" si="228"/>
        <v>3191888039.2091198</v>
      </c>
      <c r="W258" s="257">
        <f t="shared" si="229"/>
        <v>3388756709.184</v>
      </c>
      <c r="X258" s="258">
        <f t="shared" si="230"/>
        <v>3597767807.9476051</v>
      </c>
      <c r="Y258" s="258">
        <f t="shared" si="231"/>
        <v>3388756709.184</v>
      </c>
      <c r="Z258" s="257">
        <f t="shared" si="232"/>
        <v>3597767807.9476051</v>
      </c>
      <c r="AA258" s="257">
        <f t="shared" si="241"/>
        <v>3819670253.938344</v>
      </c>
      <c r="AB258" s="257"/>
      <c r="AC258" s="32" t="str">
        <f t="shared" si="233"/>
        <v>BERTAHAP</v>
      </c>
      <c r="AD258" s="259">
        <f t="shared" si="234"/>
        <v>0</v>
      </c>
      <c r="AE258" s="260">
        <v>2</v>
      </c>
      <c r="AF258" s="261"/>
      <c r="AG258" s="257" t="e">
        <f>IF(AF258&gt;#REF!,"LB","KR")</f>
        <v>#REF!</v>
      </c>
      <c r="AH258" s="261">
        <f t="shared" si="244"/>
        <v>3114978000</v>
      </c>
      <c r="AI258" s="261">
        <f t="shared" si="244"/>
        <v>3511077000</v>
      </c>
      <c r="AJ258" s="261">
        <f t="shared" si="244"/>
        <v>3727633000</v>
      </c>
      <c r="AK258" s="262">
        <f t="shared" si="244"/>
        <v>3957545000</v>
      </c>
      <c r="AL258" s="262">
        <f t="shared" si="244"/>
        <v>3727633000</v>
      </c>
      <c r="AM258" s="261">
        <f t="shared" si="244"/>
        <v>3957545000</v>
      </c>
      <c r="AN258" s="261">
        <f t="shared" si="244"/>
        <v>4201638000</v>
      </c>
      <c r="AO258" s="15"/>
      <c r="AP258" s="15"/>
      <c r="AQ258" s="264">
        <f t="shared" si="235"/>
        <v>-148317.43299999833</v>
      </c>
      <c r="AR258" s="265"/>
      <c r="AS258" s="266"/>
      <c r="AT258" s="266"/>
      <c r="AU258" s="266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314"/>
      <c r="BT258" s="15"/>
      <c r="BU258" s="15"/>
      <c r="BV258" s="265"/>
      <c r="BW258" s="15"/>
      <c r="BX258" s="15"/>
      <c r="BY258" s="15"/>
      <c r="BZ258" s="15"/>
      <c r="CA258" s="15"/>
      <c r="CB258" s="15"/>
      <c r="CC258" s="15"/>
      <c r="CD258" s="15"/>
      <c r="CE258" s="15"/>
      <c r="CF258" s="42">
        <f t="shared" si="242"/>
        <v>3951291000</v>
      </c>
      <c r="CG258" s="187">
        <f t="shared" si="242"/>
        <v>4194998000</v>
      </c>
      <c r="CH258" s="43">
        <f t="shared" si="236"/>
        <v>59269365</v>
      </c>
      <c r="CI258" s="43">
        <f t="shared" si="237"/>
        <v>41949980</v>
      </c>
      <c r="CJ258" s="240">
        <f t="shared" si="238"/>
        <v>93190825</v>
      </c>
      <c r="CK258" s="273">
        <f t="shared" si="239"/>
        <v>82448854.166666672</v>
      </c>
    </row>
    <row r="259" spans="1:89">
      <c r="A259" s="3">
        <f t="shared" si="240"/>
        <v>220</v>
      </c>
      <c r="B259" s="522">
        <v>1</v>
      </c>
      <c r="C259" s="250" t="s">
        <v>185</v>
      </c>
      <c r="D259" s="251" t="s">
        <v>19</v>
      </c>
      <c r="E259" s="252"/>
      <c r="F259" s="40" t="s">
        <v>72</v>
      </c>
      <c r="G259" s="253">
        <f t="shared" si="216"/>
        <v>175</v>
      </c>
      <c r="H259" s="253">
        <f t="shared" si="217"/>
        <v>156</v>
      </c>
      <c r="I259" s="254">
        <f t="shared" si="218"/>
        <v>26966806</v>
      </c>
      <c r="J259" s="254">
        <f t="shared" si="219"/>
        <v>5</v>
      </c>
      <c r="K259" s="255">
        <f t="shared" si="220"/>
        <v>1.08</v>
      </c>
      <c r="L259" s="305">
        <f t="shared" ref="L259:L266" si="246">SUMIF($AN$4:$AN$22,D259,$BL$4:$BL$22)</f>
        <v>1.03</v>
      </c>
      <c r="M259" s="257">
        <f t="shared" si="221"/>
        <v>25067571.813978184</v>
      </c>
      <c r="N259" s="257">
        <f t="shared" si="222"/>
        <v>28255158.635856133</v>
      </c>
      <c r="O259" s="257">
        <f t="shared" si="223"/>
        <v>29997874.994400002</v>
      </c>
      <c r="P259" s="257">
        <f t="shared" si="224"/>
        <v>31848078.284639321</v>
      </c>
      <c r="Q259" s="258">
        <f t="shared" si="225"/>
        <v>29997874.994400002</v>
      </c>
      <c r="R259" s="257">
        <f t="shared" si="225"/>
        <v>31848078.284639321</v>
      </c>
      <c r="S259" s="257">
        <f t="shared" si="226"/>
        <v>33812398.065325104</v>
      </c>
      <c r="T259" s="257"/>
      <c r="U259" s="257">
        <f t="shared" si="227"/>
        <v>3910541202.9805965</v>
      </c>
      <c r="V259" s="257">
        <f t="shared" si="228"/>
        <v>4407804747.1935568</v>
      </c>
      <c r="W259" s="257">
        <f t="shared" si="229"/>
        <v>4679668499.1264</v>
      </c>
      <c r="X259" s="258">
        <f t="shared" si="230"/>
        <v>4968300212.4037342</v>
      </c>
      <c r="Y259" s="258">
        <f t="shared" si="231"/>
        <v>4679668499.1264</v>
      </c>
      <c r="Z259" s="257">
        <f t="shared" si="232"/>
        <v>4968300212.4037342</v>
      </c>
      <c r="AA259" s="257">
        <f t="shared" si="241"/>
        <v>5274734098.1907158</v>
      </c>
      <c r="AB259" s="257"/>
      <c r="AC259" s="32" t="str">
        <f t="shared" si="233"/>
        <v>BERTAHAP</v>
      </c>
      <c r="AD259" s="259">
        <f t="shared" si="234"/>
        <v>0</v>
      </c>
      <c r="AE259" s="260">
        <v>2</v>
      </c>
      <c r="AF259" s="261"/>
      <c r="AG259" s="257" t="e">
        <f>IF(AF259&gt;#REF!,"LB","KR")</f>
        <v>#REF!</v>
      </c>
      <c r="AH259" s="261">
        <f t="shared" si="244"/>
        <v>4301596000</v>
      </c>
      <c r="AI259" s="261">
        <f t="shared" si="244"/>
        <v>4848586000</v>
      </c>
      <c r="AJ259" s="261">
        <f t="shared" si="244"/>
        <v>5147636000</v>
      </c>
      <c r="AK259" s="262">
        <f t="shared" si="244"/>
        <v>5465131000</v>
      </c>
      <c r="AL259" s="262">
        <f t="shared" si="244"/>
        <v>5147636000</v>
      </c>
      <c r="AM259" s="261">
        <f t="shared" si="244"/>
        <v>5465131000</v>
      </c>
      <c r="AN259" s="261">
        <f t="shared" si="244"/>
        <v>5802208000</v>
      </c>
      <c r="AO259" s="15"/>
      <c r="AP259" s="15"/>
      <c r="AQ259" s="264">
        <f t="shared" si="235"/>
        <v>-407198.77059999853</v>
      </c>
      <c r="AR259" s="265"/>
      <c r="AS259" s="266"/>
      <c r="AT259" s="266"/>
      <c r="AU259" s="266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314"/>
      <c r="BT259" s="15"/>
      <c r="BU259" s="15"/>
      <c r="BV259" s="265"/>
      <c r="BW259" s="15"/>
      <c r="BX259" s="15"/>
      <c r="BY259" s="15"/>
      <c r="BZ259" s="15"/>
      <c r="CA259" s="15"/>
      <c r="CB259" s="15"/>
      <c r="CC259" s="15"/>
      <c r="CD259" s="15"/>
      <c r="CE259" s="15"/>
      <c r="CF259" s="42">
        <f t="shared" si="242"/>
        <v>5456495000</v>
      </c>
      <c r="CG259" s="187">
        <f t="shared" si="242"/>
        <v>5793039000</v>
      </c>
      <c r="CH259" s="43">
        <f t="shared" si="236"/>
        <v>81847425</v>
      </c>
      <c r="CI259" s="43">
        <f t="shared" si="237"/>
        <v>57930390</v>
      </c>
      <c r="CJ259" s="240">
        <f t="shared" si="238"/>
        <v>128690900</v>
      </c>
      <c r="CK259" s="273">
        <f t="shared" si="239"/>
        <v>113856895.83333333</v>
      </c>
    </row>
    <row r="260" spans="1:89">
      <c r="A260" s="3">
        <f t="shared" si="240"/>
        <v>221</v>
      </c>
      <c r="B260" s="522">
        <v>2</v>
      </c>
      <c r="C260" s="250" t="s">
        <v>185</v>
      </c>
      <c r="D260" s="251" t="s">
        <v>29</v>
      </c>
      <c r="E260" s="252"/>
      <c r="F260" s="40" t="s">
        <v>74</v>
      </c>
      <c r="G260" s="253">
        <f t="shared" si="216"/>
        <v>85</v>
      </c>
      <c r="H260" s="253">
        <f t="shared" si="217"/>
        <v>74</v>
      </c>
      <c r="I260" s="254">
        <f t="shared" si="218"/>
        <v>26966806</v>
      </c>
      <c r="J260" s="254">
        <f t="shared" si="219"/>
        <v>1</v>
      </c>
      <c r="K260" s="255">
        <f t="shared" si="220"/>
        <v>1.06</v>
      </c>
      <c r="L260" s="305">
        <f t="shared" si="246"/>
        <v>1.03</v>
      </c>
      <c r="M260" s="257">
        <f t="shared" si="221"/>
        <v>24603357.52112674</v>
      </c>
      <c r="N260" s="257">
        <f t="shared" si="222"/>
        <v>27731914.957414355</v>
      </c>
      <c r="O260" s="257">
        <f t="shared" si="223"/>
        <v>29442358.790800005</v>
      </c>
      <c r="P260" s="257">
        <f t="shared" si="224"/>
        <v>31258299.057146005</v>
      </c>
      <c r="Q260" s="258">
        <f t="shared" si="225"/>
        <v>29442358.790800005</v>
      </c>
      <c r="R260" s="257">
        <f t="shared" si="225"/>
        <v>31258299.057146005</v>
      </c>
      <c r="S260" s="257">
        <f t="shared" si="226"/>
        <v>33186242.545596864</v>
      </c>
      <c r="T260" s="257"/>
      <c r="U260" s="257">
        <f t="shared" si="227"/>
        <v>1820648456.5633788</v>
      </c>
      <c r="V260" s="257">
        <f t="shared" si="228"/>
        <v>2052161706.8486624</v>
      </c>
      <c r="W260" s="257">
        <f t="shared" si="229"/>
        <v>2178734550.5192003</v>
      </c>
      <c r="X260" s="258">
        <f t="shared" si="230"/>
        <v>2313114130.2288046</v>
      </c>
      <c r="Y260" s="258">
        <f t="shared" si="231"/>
        <v>2178734550.5192003</v>
      </c>
      <c r="Z260" s="257">
        <f t="shared" si="232"/>
        <v>2313114130.2288046</v>
      </c>
      <c r="AA260" s="257">
        <f t="shared" si="241"/>
        <v>2455781948.3741679</v>
      </c>
      <c r="AB260" s="257"/>
      <c r="AC260" s="32" t="str">
        <f t="shared" si="233"/>
        <v>BERTAHAP</v>
      </c>
      <c r="AD260" s="259">
        <f t="shared" si="234"/>
        <v>0</v>
      </c>
      <c r="AE260" s="260">
        <v>2</v>
      </c>
      <c r="AF260" s="261"/>
      <c r="AG260" s="257" t="e">
        <f>IF(AF260&gt;#REF!,"LB","KR")</f>
        <v>#REF!</v>
      </c>
      <c r="AH260" s="261">
        <f t="shared" si="244"/>
        <v>2002714000</v>
      </c>
      <c r="AI260" s="261">
        <f t="shared" si="244"/>
        <v>2257378000</v>
      </c>
      <c r="AJ260" s="261">
        <f t="shared" si="244"/>
        <v>2396609000</v>
      </c>
      <c r="AK260" s="262">
        <f t="shared" si="244"/>
        <v>2544426000</v>
      </c>
      <c r="AL260" s="262">
        <f t="shared" si="244"/>
        <v>2396609000</v>
      </c>
      <c r="AM260" s="261">
        <f t="shared" si="244"/>
        <v>2544426000</v>
      </c>
      <c r="AN260" s="261">
        <f t="shared" si="244"/>
        <v>2701361000</v>
      </c>
      <c r="AO260" s="15"/>
      <c r="AP260" s="15"/>
      <c r="AQ260" s="264">
        <f t="shared" si="235"/>
        <v>-962714.9741999954</v>
      </c>
      <c r="AR260" s="265"/>
      <c r="AS260" s="266"/>
      <c r="AT260" s="266"/>
      <c r="AU260" s="266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314"/>
      <c r="BT260" s="15"/>
      <c r="BU260" s="15"/>
      <c r="BV260" s="265"/>
      <c r="BW260" s="15"/>
      <c r="BX260" s="15"/>
      <c r="BY260" s="15"/>
      <c r="BZ260" s="15"/>
      <c r="CA260" s="15"/>
      <c r="CB260" s="15"/>
      <c r="CC260" s="15"/>
      <c r="CD260" s="15"/>
      <c r="CE260" s="15"/>
      <c r="CF260" s="42">
        <f t="shared" si="242"/>
        <v>2540406000</v>
      </c>
      <c r="CG260" s="187">
        <f t="shared" si="242"/>
        <v>2697092000</v>
      </c>
      <c r="CH260" s="43">
        <f t="shared" si="236"/>
        <v>38106090</v>
      </c>
      <c r="CI260" s="43">
        <f t="shared" si="237"/>
        <v>26970920</v>
      </c>
      <c r="CJ260" s="240">
        <f t="shared" si="238"/>
        <v>59915225</v>
      </c>
      <c r="CK260" s="273">
        <f t="shared" si="239"/>
        <v>53008875</v>
      </c>
    </row>
    <row r="261" spans="1:89">
      <c r="A261" s="3">
        <f t="shared" si="240"/>
        <v>222</v>
      </c>
      <c r="B261" s="522">
        <v>3</v>
      </c>
      <c r="C261" s="250" t="s">
        <v>185</v>
      </c>
      <c r="D261" s="251" t="s">
        <v>32</v>
      </c>
      <c r="E261" s="252"/>
      <c r="F261" s="40" t="s">
        <v>56</v>
      </c>
      <c r="G261" s="253">
        <f t="shared" si="216"/>
        <v>85</v>
      </c>
      <c r="H261" s="253">
        <f t="shared" si="217"/>
        <v>74</v>
      </c>
      <c r="I261" s="254">
        <f t="shared" si="218"/>
        <v>26966806</v>
      </c>
      <c r="J261" s="254">
        <f t="shared" si="219"/>
        <v>1</v>
      </c>
      <c r="K261" s="255">
        <f t="shared" si="220"/>
        <v>1.06</v>
      </c>
      <c r="L261" s="305">
        <f t="shared" si="246"/>
        <v>1.03</v>
      </c>
      <c r="M261" s="257">
        <f t="shared" si="221"/>
        <v>24603357.52112674</v>
      </c>
      <c r="N261" s="257">
        <f t="shared" si="222"/>
        <v>27731914.957414355</v>
      </c>
      <c r="O261" s="257">
        <f t="shared" si="223"/>
        <v>29442358.790800005</v>
      </c>
      <c r="P261" s="257">
        <f t="shared" si="224"/>
        <v>31258299.057146005</v>
      </c>
      <c r="Q261" s="258">
        <f t="shared" si="225"/>
        <v>29442358.790800005</v>
      </c>
      <c r="R261" s="257">
        <f t="shared" si="225"/>
        <v>31258299.057146005</v>
      </c>
      <c r="S261" s="257">
        <f t="shared" si="226"/>
        <v>33186242.545596864</v>
      </c>
      <c r="T261" s="257"/>
      <c r="U261" s="257">
        <f t="shared" si="227"/>
        <v>1820648456.5633788</v>
      </c>
      <c r="V261" s="257">
        <f t="shared" si="228"/>
        <v>2052161706.8486624</v>
      </c>
      <c r="W261" s="257">
        <f t="shared" si="229"/>
        <v>2178734550.5192003</v>
      </c>
      <c r="X261" s="258">
        <f t="shared" si="230"/>
        <v>2313114130.2288046</v>
      </c>
      <c r="Y261" s="258">
        <f t="shared" si="231"/>
        <v>2178734550.5192003</v>
      </c>
      <c r="Z261" s="257">
        <f t="shared" si="232"/>
        <v>2313114130.2288046</v>
      </c>
      <c r="AA261" s="257">
        <f t="shared" si="241"/>
        <v>2455781948.3741679</v>
      </c>
      <c r="AB261" s="257"/>
      <c r="AC261" s="32" t="str">
        <f t="shared" si="233"/>
        <v>BERTAHAP</v>
      </c>
      <c r="AD261" s="259">
        <f t="shared" si="234"/>
        <v>0</v>
      </c>
      <c r="AE261" s="260">
        <v>2</v>
      </c>
      <c r="AF261" s="261"/>
      <c r="AG261" s="257" t="e">
        <f>IF(AF261&gt;#REF!,"LB","KR")</f>
        <v>#REF!</v>
      </c>
      <c r="AH261" s="261">
        <f t="shared" si="244"/>
        <v>2002714000</v>
      </c>
      <c r="AI261" s="261">
        <f t="shared" si="244"/>
        <v>2257378000</v>
      </c>
      <c r="AJ261" s="261">
        <f t="shared" si="244"/>
        <v>2396609000</v>
      </c>
      <c r="AK261" s="262">
        <f t="shared" si="244"/>
        <v>2544426000</v>
      </c>
      <c r="AL261" s="262">
        <f t="shared" si="244"/>
        <v>2396609000</v>
      </c>
      <c r="AM261" s="261">
        <f t="shared" si="244"/>
        <v>2544426000</v>
      </c>
      <c r="AN261" s="261">
        <f t="shared" si="244"/>
        <v>2701361000</v>
      </c>
      <c r="AO261" s="15"/>
      <c r="AP261" s="15"/>
      <c r="AQ261" s="264">
        <f t="shared" si="235"/>
        <v>-962714.9741999954</v>
      </c>
      <c r="AR261" s="265"/>
      <c r="AS261" s="266"/>
      <c r="AT261" s="266"/>
      <c r="AU261" s="266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314"/>
      <c r="BT261" s="15"/>
      <c r="BU261" s="15"/>
      <c r="BV261" s="265"/>
      <c r="BW261" s="15"/>
      <c r="BX261" s="15"/>
      <c r="BY261" s="15"/>
      <c r="BZ261" s="15"/>
      <c r="CA261" s="15"/>
      <c r="CB261" s="15"/>
      <c r="CC261" s="15"/>
      <c r="CD261" s="15"/>
      <c r="CE261" s="15"/>
      <c r="CF261" s="42">
        <f t="shared" si="242"/>
        <v>2540406000</v>
      </c>
      <c r="CG261" s="187">
        <f t="shared" si="242"/>
        <v>2697092000</v>
      </c>
      <c r="CH261" s="43">
        <f t="shared" si="236"/>
        <v>38106090</v>
      </c>
      <c r="CI261" s="43">
        <f t="shared" si="237"/>
        <v>26970920</v>
      </c>
      <c r="CJ261" s="240">
        <f t="shared" si="238"/>
        <v>59915225</v>
      </c>
      <c r="CK261" s="273">
        <f t="shared" si="239"/>
        <v>53008875</v>
      </c>
    </row>
    <row r="262" spans="1:89">
      <c r="A262" s="3">
        <f t="shared" si="240"/>
        <v>223</v>
      </c>
      <c r="B262" s="522">
        <v>4</v>
      </c>
      <c r="C262" s="250" t="s">
        <v>185</v>
      </c>
      <c r="D262" s="251" t="s">
        <v>38</v>
      </c>
      <c r="E262" s="252"/>
      <c r="F262" s="40" t="s">
        <v>58</v>
      </c>
      <c r="G262" s="253">
        <f t="shared" si="216"/>
        <v>101</v>
      </c>
      <c r="H262" s="253">
        <f t="shared" si="217"/>
        <v>90</v>
      </c>
      <c r="I262" s="254">
        <f t="shared" si="218"/>
        <v>26966806</v>
      </c>
      <c r="J262" s="254">
        <f t="shared" si="219"/>
        <v>1</v>
      </c>
      <c r="K262" s="255">
        <f t="shared" si="220"/>
        <v>1.06</v>
      </c>
      <c r="L262" s="305">
        <f t="shared" si="246"/>
        <v>1.03</v>
      </c>
      <c r="M262" s="257">
        <f t="shared" si="221"/>
        <v>24603357.52112674</v>
      </c>
      <c r="N262" s="257">
        <f t="shared" si="222"/>
        <v>27731914.957414355</v>
      </c>
      <c r="O262" s="257">
        <f t="shared" si="223"/>
        <v>29442358.790800005</v>
      </c>
      <c r="P262" s="257">
        <f t="shared" si="224"/>
        <v>31258299.057146005</v>
      </c>
      <c r="Q262" s="258">
        <f t="shared" si="225"/>
        <v>29442358.790800005</v>
      </c>
      <c r="R262" s="257">
        <f t="shared" si="225"/>
        <v>31258299.057146005</v>
      </c>
      <c r="S262" s="257">
        <f t="shared" si="226"/>
        <v>33186242.545596864</v>
      </c>
      <c r="T262" s="257"/>
      <c r="U262" s="257">
        <f t="shared" si="227"/>
        <v>2214302176.9014068</v>
      </c>
      <c r="V262" s="257">
        <f t="shared" si="228"/>
        <v>2495872346.1672921</v>
      </c>
      <c r="W262" s="257">
        <f t="shared" si="229"/>
        <v>2649812291.1720004</v>
      </c>
      <c r="X262" s="258">
        <f t="shared" si="230"/>
        <v>2813246915.1431403</v>
      </c>
      <c r="Y262" s="258">
        <f t="shared" si="231"/>
        <v>2649812291.1720004</v>
      </c>
      <c r="Z262" s="257">
        <f t="shared" si="232"/>
        <v>2813246915.1431403</v>
      </c>
      <c r="AA262" s="257">
        <f t="shared" si="241"/>
        <v>2986761829.1037178</v>
      </c>
      <c r="AB262" s="257"/>
      <c r="AC262" s="32" t="str">
        <f t="shared" si="233"/>
        <v>BERTAHAP</v>
      </c>
      <c r="AD262" s="259">
        <f t="shared" si="234"/>
        <v>0</v>
      </c>
      <c r="AE262" s="260">
        <v>2</v>
      </c>
      <c r="AF262" s="261"/>
      <c r="AG262" s="257" t="e">
        <f>IF(AF262&gt;#REF!,"LB","KR")</f>
        <v>#REF!</v>
      </c>
      <c r="AH262" s="261">
        <f t="shared" si="244"/>
        <v>2435733000</v>
      </c>
      <c r="AI262" s="261">
        <f t="shared" si="244"/>
        <v>2745460000</v>
      </c>
      <c r="AJ262" s="261">
        <f t="shared" si="244"/>
        <v>2914794000</v>
      </c>
      <c r="AK262" s="262">
        <f t="shared" si="244"/>
        <v>3094572000</v>
      </c>
      <c r="AL262" s="262">
        <f t="shared" si="244"/>
        <v>2914794000</v>
      </c>
      <c r="AM262" s="261">
        <f t="shared" si="244"/>
        <v>3094572000</v>
      </c>
      <c r="AN262" s="261">
        <f t="shared" si="244"/>
        <v>3285439000</v>
      </c>
      <c r="AO262" s="15"/>
      <c r="AP262" s="15"/>
      <c r="AQ262" s="264">
        <f t="shared" si="235"/>
        <v>-962714.9741999954</v>
      </c>
      <c r="AR262" s="265"/>
      <c r="AS262" s="266"/>
      <c r="AT262" s="266"/>
      <c r="AU262" s="266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314"/>
      <c r="BT262" s="15"/>
      <c r="BU262" s="15"/>
      <c r="BV262" s="265"/>
      <c r="BW262" s="15"/>
      <c r="BX262" s="15"/>
      <c r="BY262" s="15"/>
      <c r="BZ262" s="15"/>
      <c r="CA262" s="15"/>
      <c r="CB262" s="15"/>
      <c r="CC262" s="15"/>
      <c r="CD262" s="15"/>
      <c r="CE262" s="15"/>
      <c r="CF262" s="42">
        <f t="shared" si="242"/>
        <v>3089682000</v>
      </c>
      <c r="CG262" s="187">
        <f t="shared" si="242"/>
        <v>3280247000</v>
      </c>
      <c r="CH262" s="43">
        <f t="shared" si="236"/>
        <v>46345230</v>
      </c>
      <c r="CI262" s="43">
        <f t="shared" si="237"/>
        <v>32802470</v>
      </c>
      <c r="CJ262" s="240">
        <f t="shared" si="238"/>
        <v>72869850</v>
      </c>
      <c r="CK262" s="273">
        <f t="shared" si="239"/>
        <v>64470250</v>
      </c>
    </row>
    <row r="263" spans="1:89">
      <c r="A263" s="3">
        <f t="shared" si="240"/>
        <v>224</v>
      </c>
      <c r="B263" s="522">
        <v>5</v>
      </c>
      <c r="C263" s="250" t="s">
        <v>185</v>
      </c>
      <c r="D263" s="285">
        <v>15</v>
      </c>
      <c r="E263" s="252"/>
      <c r="F263" s="40" t="s">
        <v>64</v>
      </c>
      <c r="G263" s="253">
        <f t="shared" si="216"/>
        <v>101</v>
      </c>
      <c r="H263" s="253">
        <f t="shared" si="217"/>
        <v>90</v>
      </c>
      <c r="I263" s="254">
        <f t="shared" si="218"/>
        <v>26966806</v>
      </c>
      <c r="J263" s="254">
        <f t="shared" si="219"/>
        <v>1</v>
      </c>
      <c r="K263" s="255">
        <f t="shared" si="220"/>
        <v>1.06</v>
      </c>
      <c r="L263" s="305">
        <f t="shared" si="246"/>
        <v>1.03</v>
      </c>
      <c r="M263" s="257">
        <f t="shared" si="221"/>
        <v>24603357.52112674</v>
      </c>
      <c r="N263" s="257">
        <f t="shared" si="222"/>
        <v>27731914.957414355</v>
      </c>
      <c r="O263" s="257">
        <f t="shared" si="223"/>
        <v>29442358.790800005</v>
      </c>
      <c r="P263" s="257">
        <f t="shared" si="224"/>
        <v>31258299.057146005</v>
      </c>
      <c r="Q263" s="258">
        <f t="shared" si="225"/>
        <v>29442358.790800005</v>
      </c>
      <c r="R263" s="257">
        <f t="shared" si="225"/>
        <v>31258299.057146005</v>
      </c>
      <c r="S263" s="257">
        <f t="shared" si="226"/>
        <v>33186242.545596864</v>
      </c>
      <c r="T263" s="257"/>
      <c r="U263" s="257">
        <f t="shared" si="227"/>
        <v>2214302176.9014068</v>
      </c>
      <c r="V263" s="257">
        <f t="shared" si="228"/>
        <v>2495872346.1672921</v>
      </c>
      <c r="W263" s="257">
        <f t="shared" si="229"/>
        <v>2649812291.1720004</v>
      </c>
      <c r="X263" s="258">
        <f t="shared" si="230"/>
        <v>2813246915.1431403</v>
      </c>
      <c r="Y263" s="258">
        <f t="shared" si="231"/>
        <v>2649812291.1720004</v>
      </c>
      <c r="Z263" s="257">
        <f t="shared" si="232"/>
        <v>2813246915.1431403</v>
      </c>
      <c r="AA263" s="257">
        <f t="shared" si="241"/>
        <v>2986761829.1037178</v>
      </c>
      <c r="AB263" s="257"/>
      <c r="AC263" s="32" t="str">
        <f t="shared" si="233"/>
        <v>BERTAHAP</v>
      </c>
      <c r="AD263" s="259">
        <f t="shared" si="234"/>
        <v>0</v>
      </c>
      <c r="AE263" s="260">
        <v>2</v>
      </c>
      <c r="AF263" s="261"/>
      <c r="AG263" s="257" t="e">
        <f>IF(AF263&gt;#REF!,"LB","KR")</f>
        <v>#REF!</v>
      </c>
      <c r="AH263" s="261">
        <f t="shared" si="244"/>
        <v>2435733000</v>
      </c>
      <c r="AI263" s="261">
        <f t="shared" si="244"/>
        <v>2745460000</v>
      </c>
      <c r="AJ263" s="261">
        <f t="shared" si="244"/>
        <v>2914794000</v>
      </c>
      <c r="AK263" s="262">
        <f t="shared" si="244"/>
        <v>3094572000</v>
      </c>
      <c r="AL263" s="262">
        <f t="shared" si="244"/>
        <v>2914794000</v>
      </c>
      <c r="AM263" s="261">
        <f t="shared" si="244"/>
        <v>3094572000</v>
      </c>
      <c r="AN263" s="261">
        <f t="shared" si="244"/>
        <v>3285439000</v>
      </c>
      <c r="AO263" s="15"/>
      <c r="AP263" s="15"/>
      <c r="AQ263" s="264">
        <f t="shared" si="235"/>
        <v>-962714.9741999954</v>
      </c>
      <c r="AR263" s="265"/>
      <c r="AS263" s="266"/>
      <c r="AT263" s="266"/>
      <c r="AU263" s="266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314"/>
      <c r="BT263" s="15"/>
      <c r="BU263" s="15"/>
      <c r="BV263" s="265"/>
      <c r="BW263" s="15"/>
      <c r="BX263" s="15"/>
      <c r="BY263" s="15"/>
      <c r="BZ263" s="15"/>
      <c r="CA263" s="15"/>
      <c r="CB263" s="15"/>
      <c r="CC263" s="15"/>
      <c r="CD263" s="15"/>
      <c r="CE263" s="15"/>
      <c r="CF263" s="42">
        <f t="shared" si="242"/>
        <v>3089682000</v>
      </c>
      <c r="CG263" s="187">
        <f t="shared" si="242"/>
        <v>3280247000</v>
      </c>
      <c r="CH263" s="43">
        <f t="shared" si="236"/>
        <v>46345230</v>
      </c>
      <c r="CI263" s="43">
        <f t="shared" si="237"/>
        <v>32802470</v>
      </c>
      <c r="CJ263" s="240">
        <f t="shared" si="238"/>
        <v>72869850</v>
      </c>
      <c r="CK263" s="273">
        <f t="shared" si="239"/>
        <v>64470250</v>
      </c>
    </row>
    <row r="264" spans="1:89">
      <c r="A264" s="3">
        <f t="shared" si="240"/>
        <v>225</v>
      </c>
      <c r="B264" s="522">
        <v>6</v>
      </c>
      <c r="C264" s="250" t="s">
        <v>185</v>
      </c>
      <c r="D264" s="285">
        <v>17</v>
      </c>
      <c r="E264" s="252"/>
      <c r="F264" s="40" t="s">
        <v>67</v>
      </c>
      <c r="G264" s="253">
        <f t="shared" si="216"/>
        <v>85</v>
      </c>
      <c r="H264" s="253">
        <f t="shared" si="217"/>
        <v>74</v>
      </c>
      <c r="I264" s="254">
        <f t="shared" si="218"/>
        <v>26966806</v>
      </c>
      <c r="J264" s="254">
        <f t="shared" si="219"/>
        <v>1</v>
      </c>
      <c r="K264" s="255">
        <f t="shared" si="220"/>
        <v>1.06</v>
      </c>
      <c r="L264" s="305">
        <f t="shared" si="246"/>
        <v>1.03</v>
      </c>
      <c r="M264" s="257">
        <f t="shared" si="221"/>
        <v>24603357.52112674</v>
      </c>
      <c r="N264" s="257">
        <f t="shared" si="222"/>
        <v>27731914.957414355</v>
      </c>
      <c r="O264" s="257">
        <f t="shared" si="223"/>
        <v>29442358.790800005</v>
      </c>
      <c r="P264" s="257">
        <f t="shared" si="224"/>
        <v>31258299.057146005</v>
      </c>
      <c r="Q264" s="258">
        <f t="shared" si="225"/>
        <v>29442358.790800005</v>
      </c>
      <c r="R264" s="257">
        <f t="shared" si="225"/>
        <v>31258299.057146005</v>
      </c>
      <c r="S264" s="257">
        <f t="shared" si="226"/>
        <v>33186242.545596864</v>
      </c>
      <c r="T264" s="257"/>
      <c r="U264" s="257">
        <f t="shared" si="227"/>
        <v>1820648456.5633788</v>
      </c>
      <c r="V264" s="257">
        <f t="shared" si="228"/>
        <v>2052161706.8486624</v>
      </c>
      <c r="W264" s="257">
        <f t="shared" si="229"/>
        <v>2178734550.5192003</v>
      </c>
      <c r="X264" s="258">
        <f t="shared" si="230"/>
        <v>2313114130.2288046</v>
      </c>
      <c r="Y264" s="258">
        <f t="shared" si="231"/>
        <v>2178734550.5192003</v>
      </c>
      <c r="Z264" s="257">
        <f t="shared" si="232"/>
        <v>2313114130.2288046</v>
      </c>
      <c r="AA264" s="257">
        <f t="shared" si="241"/>
        <v>2455781948.3741679</v>
      </c>
      <c r="AB264" s="257"/>
      <c r="AC264" s="32" t="str">
        <f t="shared" si="233"/>
        <v>BERTAHAP</v>
      </c>
      <c r="AD264" s="259">
        <f t="shared" si="234"/>
        <v>0</v>
      </c>
      <c r="AE264" s="260">
        <v>2</v>
      </c>
      <c r="AF264" s="261"/>
      <c r="AG264" s="257" t="e">
        <f>IF(AF264&gt;#REF!,"LB","KR")</f>
        <v>#REF!</v>
      </c>
      <c r="AH264" s="261">
        <f t="shared" si="244"/>
        <v>2002714000</v>
      </c>
      <c r="AI264" s="261">
        <f t="shared" si="244"/>
        <v>2257378000</v>
      </c>
      <c r="AJ264" s="261">
        <f t="shared" si="244"/>
        <v>2396609000</v>
      </c>
      <c r="AK264" s="262">
        <f t="shared" si="244"/>
        <v>2544426000</v>
      </c>
      <c r="AL264" s="262">
        <f t="shared" si="244"/>
        <v>2396609000</v>
      </c>
      <c r="AM264" s="261">
        <f t="shared" si="244"/>
        <v>2544426000</v>
      </c>
      <c r="AN264" s="261">
        <f t="shared" si="244"/>
        <v>2701361000</v>
      </c>
      <c r="AO264" s="15"/>
      <c r="AP264" s="15"/>
      <c r="AQ264" s="264">
        <f t="shared" si="235"/>
        <v>-962714.9741999954</v>
      </c>
      <c r="AR264" s="265"/>
      <c r="AS264" s="266"/>
      <c r="AT264" s="266"/>
      <c r="AU264" s="266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314"/>
      <c r="BT264" s="15"/>
      <c r="BU264" s="15"/>
      <c r="BV264" s="265"/>
      <c r="BW264" s="15"/>
      <c r="BX264" s="15"/>
      <c r="BY264" s="15"/>
      <c r="BZ264" s="15"/>
      <c r="CA264" s="15"/>
      <c r="CB264" s="15"/>
      <c r="CC264" s="15"/>
      <c r="CD264" s="15"/>
      <c r="CE264" s="15"/>
      <c r="CF264" s="42">
        <f t="shared" si="242"/>
        <v>2540406000</v>
      </c>
      <c r="CG264" s="187">
        <f t="shared" si="242"/>
        <v>2697092000</v>
      </c>
      <c r="CH264" s="43">
        <f t="shared" si="236"/>
        <v>38106090</v>
      </c>
      <c r="CI264" s="43">
        <f t="shared" si="237"/>
        <v>26970920</v>
      </c>
      <c r="CJ264" s="240">
        <f t="shared" si="238"/>
        <v>59915225</v>
      </c>
      <c r="CK264" s="273">
        <f t="shared" si="239"/>
        <v>53008875</v>
      </c>
    </row>
    <row r="265" spans="1:89">
      <c r="A265" s="3">
        <f t="shared" si="240"/>
        <v>226</v>
      </c>
      <c r="B265" s="522">
        <v>7</v>
      </c>
      <c r="C265" s="250" t="s">
        <v>185</v>
      </c>
      <c r="D265" s="285">
        <v>19</v>
      </c>
      <c r="E265" s="252"/>
      <c r="F265" s="40" t="s">
        <v>78</v>
      </c>
      <c r="G265" s="253">
        <f t="shared" si="216"/>
        <v>138</v>
      </c>
      <c r="H265" s="253">
        <f t="shared" si="217"/>
        <v>120</v>
      </c>
      <c r="I265" s="254">
        <f t="shared" si="218"/>
        <v>26966806</v>
      </c>
      <c r="J265" s="254">
        <f t="shared" si="219"/>
        <v>1</v>
      </c>
      <c r="K265" s="255">
        <f t="shared" si="220"/>
        <v>1.06</v>
      </c>
      <c r="L265" s="305">
        <f t="shared" si="246"/>
        <v>1.03</v>
      </c>
      <c r="M265" s="257">
        <f t="shared" si="221"/>
        <v>24603357.52112674</v>
      </c>
      <c r="N265" s="257">
        <f t="shared" si="222"/>
        <v>27731914.957414355</v>
      </c>
      <c r="O265" s="257">
        <f t="shared" si="223"/>
        <v>29442358.790800005</v>
      </c>
      <c r="P265" s="257">
        <f t="shared" si="224"/>
        <v>31258299.057146005</v>
      </c>
      <c r="Q265" s="258">
        <f t="shared" si="225"/>
        <v>29442358.790800005</v>
      </c>
      <c r="R265" s="257">
        <f t="shared" si="225"/>
        <v>31258299.057146005</v>
      </c>
      <c r="S265" s="257">
        <f t="shared" si="226"/>
        <v>33186242.545596864</v>
      </c>
      <c r="T265" s="257"/>
      <c r="U265" s="257">
        <f t="shared" si="227"/>
        <v>2952402902.5352087</v>
      </c>
      <c r="V265" s="257">
        <f t="shared" si="228"/>
        <v>3327829794.8897228</v>
      </c>
      <c r="W265" s="257">
        <f t="shared" si="229"/>
        <v>3533083054.8960009</v>
      </c>
      <c r="X265" s="258">
        <f t="shared" si="230"/>
        <v>3750995886.8575206</v>
      </c>
      <c r="Y265" s="258">
        <f t="shared" si="231"/>
        <v>3533083054.8960009</v>
      </c>
      <c r="Z265" s="257">
        <f t="shared" si="232"/>
        <v>3750995886.8575206</v>
      </c>
      <c r="AA265" s="257">
        <f t="shared" si="241"/>
        <v>3982349105.4716239</v>
      </c>
      <c r="AB265" s="257"/>
      <c r="AC265" s="32" t="str">
        <f t="shared" si="233"/>
        <v>BERTAHAP</v>
      </c>
      <c r="AD265" s="259">
        <f t="shared" si="234"/>
        <v>0</v>
      </c>
      <c r="AE265" s="260">
        <v>2</v>
      </c>
      <c r="AF265" s="261"/>
      <c r="AG265" s="257" t="e">
        <f>IF(AF265&gt;#REF!,"LB","KR")</f>
        <v>#REF!</v>
      </c>
      <c r="AH265" s="261">
        <f t="shared" si="244"/>
        <v>3247644000</v>
      </c>
      <c r="AI265" s="261">
        <f t="shared" si="244"/>
        <v>3660613000</v>
      </c>
      <c r="AJ265" s="261">
        <f t="shared" si="244"/>
        <v>3886392000</v>
      </c>
      <c r="AK265" s="262">
        <f t="shared" si="244"/>
        <v>4126096000</v>
      </c>
      <c r="AL265" s="262">
        <f t="shared" si="244"/>
        <v>3886392000</v>
      </c>
      <c r="AM265" s="261">
        <f t="shared" si="244"/>
        <v>4126096000</v>
      </c>
      <c r="AN265" s="261">
        <f t="shared" si="244"/>
        <v>4380585000</v>
      </c>
      <c r="AO265" s="15"/>
      <c r="AP265" s="15"/>
      <c r="AQ265" s="264">
        <f t="shared" si="235"/>
        <v>-962714.9741999954</v>
      </c>
      <c r="AR265" s="265"/>
      <c r="AS265" s="266"/>
      <c r="AT265" s="266"/>
      <c r="AU265" s="266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314"/>
      <c r="BT265" s="15"/>
      <c r="BU265" s="15"/>
      <c r="BV265" s="265"/>
      <c r="BW265" s="15"/>
      <c r="BX265" s="15"/>
      <c r="BY265" s="15"/>
      <c r="BZ265" s="15"/>
      <c r="CA265" s="15"/>
      <c r="CB265" s="15"/>
      <c r="CC265" s="15"/>
      <c r="CD265" s="15"/>
      <c r="CE265" s="15"/>
      <c r="CF265" s="42">
        <f t="shared" si="242"/>
        <v>4119576000</v>
      </c>
      <c r="CG265" s="187">
        <f t="shared" si="242"/>
        <v>4373662000</v>
      </c>
      <c r="CH265" s="43">
        <f t="shared" si="236"/>
        <v>61793640</v>
      </c>
      <c r="CI265" s="43">
        <f t="shared" si="237"/>
        <v>43736620</v>
      </c>
      <c r="CJ265" s="240">
        <f t="shared" si="238"/>
        <v>97159800</v>
      </c>
      <c r="CK265" s="273">
        <f t="shared" si="239"/>
        <v>85960333.333333328</v>
      </c>
    </row>
    <row r="266" spans="1:89">
      <c r="A266" s="3">
        <f t="shared" si="240"/>
        <v>227</v>
      </c>
      <c r="B266" s="522">
        <v>8</v>
      </c>
      <c r="C266" s="250" t="s">
        <v>185</v>
      </c>
      <c r="D266" s="285">
        <v>21</v>
      </c>
      <c r="E266" s="252"/>
      <c r="F266" s="40" t="s">
        <v>84</v>
      </c>
      <c r="G266" s="253">
        <f t="shared" si="216"/>
        <v>132</v>
      </c>
      <c r="H266" s="253">
        <f t="shared" si="217"/>
        <v>112</v>
      </c>
      <c r="I266" s="254">
        <f t="shared" si="218"/>
        <v>26966806</v>
      </c>
      <c r="J266" s="254">
        <f t="shared" si="219"/>
        <v>3</v>
      </c>
      <c r="K266" s="255">
        <f t="shared" si="220"/>
        <v>1.1000000000000001</v>
      </c>
      <c r="L266" s="305">
        <f t="shared" si="246"/>
        <v>1.03</v>
      </c>
      <c r="M266" s="257">
        <f t="shared" si="221"/>
        <v>25531786.106829632</v>
      </c>
      <c r="N266" s="257">
        <f t="shared" si="222"/>
        <v>28778402.314297915</v>
      </c>
      <c r="O266" s="257">
        <f t="shared" si="223"/>
        <v>30553391.198000003</v>
      </c>
      <c r="P266" s="257">
        <f t="shared" si="224"/>
        <v>32437857.512132645</v>
      </c>
      <c r="Q266" s="258">
        <f t="shared" si="225"/>
        <v>30553391.198000003</v>
      </c>
      <c r="R266" s="257">
        <f t="shared" si="225"/>
        <v>32437857.512132645</v>
      </c>
      <c r="S266" s="257">
        <f t="shared" si="226"/>
        <v>34438553.585053347</v>
      </c>
      <c r="T266" s="257"/>
      <c r="U266" s="257">
        <f t="shared" si="227"/>
        <v>2859560043.9649186</v>
      </c>
      <c r="V266" s="257">
        <f t="shared" si="228"/>
        <v>3223181059.2013664</v>
      </c>
      <c r="W266" s="257">
        <f t="shared" si="229"/>
        <v>3421979814.1760001</v>
      </c>
      <c r="X266" s="258">
        <f t="shared" si="230"/>
        <v>3633040041.3588562</v>
      </c>
      <c r="Y266" s="258">
        <f t="shared" si="231"/>
        <v>3421979814.1760001</v>
      </c>
      <c r="Z266" s="257">
        <f t="shared" si="232"/>
        <v>3633040041.3588562</v>
      </c>
      <c r="AA266" s="257">
        <f t="shared" si="241"/>
        <v>3857118001.5259748</v>
      </c>
      <c r="AB266" s="257"/>
      <c r="AC266" s="32" t="str">
        <f t="shared" si="233"/>
        <v>BERTAHAP</v>
      </c>
      <c r="AD266" s="259">
        <f t="shared" si="234"/>
        <v>0</v>
      </c>
      <c r="AE266" s="260">
        <v>2</v>
      </c>
      <c r="AF266" s="261"/>
      <c r="AG266" s="257" t="e">
        <f>IF(AF266&gt;#REF!,"LB","KR")</f>
        <v>#REF!</v>
      </c>
      <c r="AH266" s="261">
        <f t="shared" si="244"/>
        <v>3145517000</v>
      </c>
      <c r="AI266" s="261">
        <f t="shared" si="244"/>
        <v>3545500000</v>
      </c>
      <c r="AJ266" s="261">
        <f t="shared" si="244"/>
        <v>3764178000</v>
      </c>
      <c r="AK266" s="262">
        <f t="shared" si="244"/>
        <v>3996345000</v>
      </c>
      <c r="AL266" s="262">
        <f t="shared" si="244"/>
        <v>3764178000</v>
      </c>
      <c r="AM266" s="261">
        <f t="shared" si="244"/>
        <v>3996345000</v>
      </c>
      <c r="AN266" s="261">
        <f t="shared" si="244"/>
        <v>4242830000</v>
      </c>
      <c r="AO266" s="15"/>
      <c r="AP266" s="15"/>
      <c r="AQ266" s="264">
        <f t="shared" si="235"/>
        <v>148317.43300000206</v>
      </c>
      <c r="AR266" s="265"/>
      <c r="AS266" s="266"/>
      <c r="AT266" s="266"/>
      <c r="AU266" s="266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314"/>
      <c r="BT266" s="15"/>
      <c r="BU266" s="15"/>
      <c r="BV266" s="265"/>
      <c r="BW266" s="15"/>
      <c r="BX266" s="15"/>
      <c r="BY266" s="15"/>
      <c r="BZ266" s="15"/>
      <c r="CA266" s="15"/>
      <c r="CB266" s="15"/>
      <c r="CC266" s="15"/>
      <c r="CD266" s="15"/>
      <c r="CE266" s="15"/>
      <c r="CF266" s="42">
        <f t="shared" si="242"/>
        <v>3990029000</v>
      </c>
      <c r="CG266" s="187">
        <f t="shared" si="242"/>
        <v>4236126000</v>
      </c>
      <c r="CH266" s="43">
        <f t="shared" si="236"/>
        <v>59850435</v>
      </c>
      <c r="CI266" s="43">
        <f t="shared" si="237"/>
        <v>42361260</v>
      </c>
      <c r="CJ266" s="240">
        <f t="shared" si="238"/>
        <v>94104450</v>
      </c>
      <c r="CK266" s="273">
        <f t="shared" si="239"/>
        <v>83257187.5</v>
      </c>
    </row>
    <row r="267" spans="1:89">
      <c r="A267" s="3">
        <f t="shared" si="240"/>
        <v>228</v>
      </c>
      <c r="B267" s="522">
        <v>1</v>
      </c>
      <c r="C267" s="250" t="s">
        <v>186</v>
      </c>
      <c r="D267" s="251" t="s">
        <v>19</v>
      </c>
      <c r="E267" s="252"/>
      <c r="F267" s="40" t="s">
        <v>72</v>
      </c>
      <c r="G267" s="253">
        <f t="shared" si="216"/>
        <v>175</v>
      </c>
      <c r="H267" s="253">
        <f t="shared" si="217"/>
        <v>156</v>
      </c>
      <c r="I267" s="254">
        <f t="shared" si="218"/>
        <v>26966806</v>
      </c>
      <c r="J267" s="254">
        <f t="shared" si="219"/>
        <v>5</v>
      </c>
      <c r="K267" s="255">
        <f t="shared" si="220"/>
        <v>1.08</v>
      </c>
      <c r="L267" s="256">
        <f t="shared" ref="L267:L302" si="247">SUMIF($AN$4:$AN$22,D267,$AW$4:$AW$22)</f>
        <v>1.0149999999999999</v>
      </c>
      <c r="M267" s="257">
        <f t="shared" si="221"/>
        <v>24702510.0885319</v>
      </c>
      <c r="N267" s="257">
        <f t="shared" si="222"/>
        <v>27843675.743100945</v>
      </c>
      <c r="O267" s="257">
        <f t="shared" si="223"/>
        <v>29561012.737199999</v>
      </c>
      <c r="P267" s="257">
        <f t="shared" si="224"/>
        <v>31384271.319329038</v>
      </c>
      <c r="Q267" s="258">
        <f t="shared" si="225"/>
        <v>29561012.737199999</v>
      </c>
      <c r="R267" s="257">
        <f t="shared" si="225"/>
        <v>31384271.319329038</v>
      </c>
      <c r="S267" s="257">
        <f t="shared" si="226"/>
        <v>33319984.501266968</v>
      </c>
      <c r="T267" s="257"/>
      <c r="U267" s="257">
        <f t="shared" si="227"/>
        <v>3853591573.8109765</v>
      </c>
      <c r="V267" s="257">
        <f t="shared" si="228"/>
        <v>4343613415.9237471</v>
      </c>
      <c r="W267" s="257">
        <f t="shared" si="229"/>
        <v>4611517987.0031996</v>
      </c>
      <c r="X267" s="258">
        <f t="shared" si="230"/>
        <v>4895946325.8153296</v>
      </c>
      <c r="Y267" s="258">
        <f t="shared" si="231"/>
        <v>4611517987.0031996</v>
      </c>
      <c r="Z267" s="257">
        <f t="shared" si="232"/>
        <v>4895946325.8153296</v>
      </c>
      <c r="AA267" s="257">
        <f t="shared" si="241"/>
        <v>5197917582.1976471</v>
      </c>
      <c r="AB267" s="257"/>
      <c r="AC267" s="32" t="str">
        <f t="shared" si="233"/>
        <v>BERTAHAP</v>
      </c>
      <c r="AD267" s="259">
        <f t="shared" si="234"/>
        <v>0</v>
      </c>
      <c r="AE267" s="260">
        <v>2</v>
      </c>
      <c r="AF267" s="261"/>
      <c r="AG267" s="257" t="e">
        <f>IF(AF267&gt;#REF!,"LB","KR")</f>
        <v>#REF!</v>
      </c>
      <c r="AH267" s="261">
        <f t="shared" si="244"/>
        <v>4238951000</v>
      </c>
      <c r="AI267" s="261">
        <f t="shared" si="244"/>
        <v>4777975000</v>
      </c>
      <c r="AJ267" s="261">
        <f t="shared" si="244"/>
        <v>5072670000</v>
      </c>
      <c r="AK267" s="262">
        <f t="shared" si="244"/>
        <v>5385541000</v>
      </c>
      <c r="AL267" s="262">
        <f t="shared" si="244"/>
        <v>5072670000</v>
      </c>
      <c r="AM267" s="261">
        <f t="shared" si="244"/>
        <v>5385541000</v>
      </c>
      <c r="AN267" s="261">
        <f t="shared" si="244"/>
        <v>5717710000</v>
      </c>
      <c r="AO267" s="15"/>
      <c r="AP267" s="15"/>
      <c r="AQ267" s="264">
        <f t="shared" si="235"/>
        <v>-844061.0278000012</v>
      </c>
      <c r="AR267" s="265"/>
      <c r="AS267" s="266"/>
      <c r="AT267" s="266"/>
      <c r="AU267" s="266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314"/>
      <c r="BT267" s="15"/>
      <c r="BU267" s="15"/>
      <c r="BV267" s="265"/>
      <c r="BW267" s="15"/>
      <c r="BX267" s="15"/>
      <c r="BY267" s="15"/>
      <c r="BZ267" s="15"/>
      <c r="CA267" s="15"/>
      <c r="CB267" s="15"/>
      <c r="CC267" s="15"/>
      <c r="CD267" s="15"/>
      <c r="CE267" s="15"/>
      <c r="CF267" s="42">
        <f t="shared" si="242"/>
        <v>5377031000</v>
      </c>
      <c r="CG267" s="187">
        <f t="shared" si="242"/>
        <v>5708674000</v>
      </c>
      <c r="CH267" s="43">
        <f t="shared" si="236"/>
        <v>80655465</v>
      </c>
      <c r="CI267" s="43">
        <f t="shared" si="237"/>
        <v>57086740</v>
      </c>
      <c r="CJ267" s="240">
        <f t="shared" si="238"/>
        <v>126816750</v>
      </c>
      <c r="CK267" s="273">
        <f t="shared" si="239"/>
        <v>112198770.83333333</v>
      </c>
    </row>
    <row r="268" spans="1:89">
      <c r="A268" s="3">
        <f t="shared" si="240"/>
        <v>229</v>
      </c>
      <c r="B268" s="522">
        <v>2</v>
      </c>
      <c r="C268" s="250" t="s">
        <v>186</v>
      </c>
      <c r="D268" s="251" t="s">
        <v>29</v>
      </c>
      <c r="E268" s="252"/>
      <c r="F268" s="40" t="s">
        <v>74</v>
      </c>
      <c r="G268" s="253">
        <f t="shared" si="216"/>
        <v>85</v>
      </c>
      <c r="H268" s="253">
        <f t="shared" si="217"/>
        <v>74</v>
      </c>
      <c r="I268" s="254">
        <f t="shared" si="218"/>
        <v>26966806</v>
      </c>
      <c r="J268" s="254">
        <f t="shared" si="219"/>
        <v>1</v>
      </c>
      <c r="K268" s="255">
        <f t="shared" si="220"/>
        <v>1.06</v>
      </c>
      <c r="L268" s="256">
        <f t="shared" si="247"/>
        <v>1.0149999999999999</v>
      </c>
      <c r="M268" s="257">
        <f t="shared" si="221"/>
        <v>24245056.198003531</v>
      </c>
      <c r="N268" s="257">
        <f t="shared" si="222"/>
        <v>27328052.118228704</v>
      </c>
      <c r="O268" s="257">
        <f t="shared" si="223"/>
        <v>29013586.575399999</v>
      </c>
      <c r="P268" s="257">
        <f t="shared" si="224"/>
        <v>30803081.109711833</v>
      </c>
      <c r="Q268" s="258">
        <f t="shared" si="225"/>
        <v>29013586.575399999</v>
      </c>
      <c r="R268" s="257">
        <f t="shared" si="225"/>
        <v>30803081.109711833</v>
      </c>
      <c r="S268" s="257">
        <f t="shared" si="226"/>
        <v>32702947.751243506</v>
      </c>
      <c r="T268" s="257"/>
      <c r="U268" s="257">
        <f t="shared" si="227"/>
        <v>1794134158.6522613</v>
      </c>
      <c r="V268" s="257">
        <f t="shared" si="228"/>
        <v>2022275856.748924</v>
      </c>
      <c r="W268" s="257">
        <f t="shared" si="229"/>
        <v>2147005406.5795999</v>
      </c>
      <c r="X268" s="258">
        <f t="shared" si="230"/>
        <v>2279428002.1186757</v>
      </c>
      <c r="Y268" s="258">
        <f t="shared" si="231"/>
        <v>2147005406.5795999</v>
      </c>
      <c r="Z268" s="257">
        <f t="shared" si="232"/>
        <v>2279428002.1186757</v>
      </c>
      <c r="AA268" s="257">
        <f t="shared" si="241"/>
        <v>2420018133.5920196</v>
      </c>
      <c r="AB268" s="257"/>
      <c r="AC268" s="32" t="str">
        <f t="shared" si="233"/>
        <v>BERTAHAP</v>
      </c>
      <c r="AD268" s="259">
        <f t="shared" si="234"/>
        <v>0</v>
      </c>
      <c r="AE268" s="260">
        <v>2</v>
      </c>
      <c r="AF268" s="261"/>
      <c r="AG268" s="257" t="e">
        <f>IF(AF268&gt;#REF!,"LB","KR")</f>
        <v>#REF!</v>
      </c>
      <c r="AH268" s="261">
        <f t="shared" si="244"/>
        <v>1973548000</v>
      </c>
      <c r="AI268" s="261">
        <f t="shared" si="244"/>
        <v>2224504000</v>
      </c>
      <c r="AJ268" s="261">
        <f t="shared" si="244"/>
        <v>2361706000</v>
      </c>
      <c r="AK268" s="262">
        <f t="shared" si="244"/>
        <v>2507371000</v>
      </c>
      <c r="AL268" s="262">
        <f t="shared" si="244"/>
        <v>2361706000</v>
      </c>
      <c r="AM268" s="261">
        <f t="shared" si="244"/>
        <v>2507371000</v>
      </c>
      <c r="AN268" s="261">
        <f t="shared" si="244"/>
        <v>2662020000</v>
      </c>
      <c r="AO268" s="15"/>
      <c r="AP268" s="15"/>
      <c r="AQ268" s="264">
        <f t="shared" si="235"/>
        <v>-1391487.189600002</v>
      </c>
      <c r="AR268" s="265"/>
      <c r="AS268" s="266"/>
      <c r="AT268" s="266"/>
      <c r="AU268" s="266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314"/>
      <c r="BT268" s="15"/>
      <c r="BU268" s="15"/>
      <c r="BV268" s="265"/>
      <c r="BW268" s="15"/>
      <c r="BX268" s="15"/>
      <c r="BY268" s="15"/>
      <c r="BZ268" s="15"/>
      <c r="CA268" s="15"/>
      <c r="CB268" s="15"/>
      <c r="CC268" s="15"/>
      <c r="CD268" s="15"/>
      <c r="CE268" s="15"/>
      <c r="CF268" s="42">
        <f t="shared" si="242"/>
        <v>2503409000</v>
      </c>
      <c r="CG268" s="187">
        <f t="shared" si="242"/>
        <v>2657814000</v>
      </c>
      <c r="CH268" s="43">
        <f t="shared" si="236"/>
        <v>37551135</v>
      </c>
      <c r="CI268" s="43">
        <f t="shared" si="237"/>
        <v>26578140</v>
      </c>
      <c r="CJ268" s="240">
        <f t="shared" si="238"/>
        <v>59042650</v>
      </c>
      <c r="CK268" s="273">
        <f t="shared" si="239"/>
        <v>52236895.833333336</v>
      </c>
    </row>
    <row r="269" spans="1:89">
      <c r="A269" s="3">
        <f t="shared" si="240"/>
        <v>230</v>
      </c>
      <c r="B269" s="522">
        <v>3</v>
      </c>
      <c r="C269" s="250" t="s">
        <v>186</v>
      </c>
      <c r="D269" s="251" t="s">
        <v>32</v>
      </c>
      <c r="E269" s="252"/>
      <c r="F269" s="40" t="s">
        <v>56</v>
      </c>
      <c r="G269" s="253">
        <f t="shared" si="216"/>
        <v>85</v>
      </c>
      <c r="H269" s="253">
        <f t="shared" si="217"/>
        <v>74</v>
      </c>
      <c r="I269" s="254">
        <f t="shared" si="218"/>
        <v>26966806</v>
      </c>
      <c r="J269" s="254">
        <f t="shared" si="219"/>
        <v>1</v>
      </c>
      <c r="K269" s="255">
        <f t="shared" si="220"/>
        <v>1.06</v>
      </c>
      <c r="L269" s="256">
        <f t="shared" si="247"/>
        <v>1.0149999999999999</v>
      </c>
      <c r="M269" s="257">
        <f t="shared" si="221"/>
        <v>24245056.198003531</v>
      </c>
      <c r="N269" s="257">
        <f t="shared" si="222"/>
        <v>27328052.118228704</v>
      </c>
      <c r="O269" s="257">
        <f t="shared" si="223"/>
        <v>29013586.575399999</v>
      </c>
      <c r="P269" s="257">
        <f t="shared" si="224"/>
        <v>30803081.109711833</v>
      </c>
      <c r="Q269" s="258">
        <f t="shared" si="225"/>
        <v>29013586.575399999</v>
      </c>
      <c r="R269" s="257">
        <f t="shared" si="225"/>
        <v>30803081.109711833</v>
      </c>
      <c r="S269" s="257">
        <f t="shared" si="226"/>
        <v>32702947.751243506</v>
      </c>
      <c r="T269" s="257"/>
      <c r="U269" s="257">
        <f t="shared" si="227"/>
        <v>1794134158.6522613</v>
      </c>
      <c r="V269" s="257">
        <f t="shared" si="228"/>
        <v>2022275856.748924</v>
      </c>
      <c r="W269" s="257">
        <f t="shared" si="229"/>
        <v>2147005406.5795999</v>
      </c>
      <c r="X269" s="258">
        <f t="shared" si="230"/>
        <v>2279428002.1186757</v>
      </c>
      <c r="Y269" s="258">
        <f t="shared" si="231"/>
        <v>2147005406.5795999</v>
      </c>
      <c r="Z269" s="257">
        <f t="shared" si="232"/>
        <v>2279428002.1186757</v>
      </c>
      <c r="AA269" s="257">
        <f t="shared" si="241"/>
        <v>2420018133.5920196</v>
      </c>
      <c r="AB269" s="257"/>
      <c r="AC269" s="32" t="str">
        <f t="shared" si="233"/>
        <v>BERTAHAP</v>
      </c>
      <c r="AD269" s="259">
        <f t="shared" si="234"/>
        <v>0</v>
      </c>
      <c r="AE269" s="260">
        <v>2</v>
      </c>
      <c r="AF269" s="261"/>
      <c r="AG269" s="257" t="e">
        <f>IF(AF269&gt;#REF!,"LB","KR")</f>
        <v>#REF!</v>
      </c>
      <c r="AH269" s="261">
        <f t="shared" si="244"/>
        <v>1973548000</v>
      </c>
      <c r="AI269" s="261">
        <f t="shared" si="244"/>
        <v>2224504000</v>
      </c>
      <c r="AJ269" s="261">
        <f t="shared" si="244"/>
        <v>2361706000</v>
      </c>
      <c r="AK269" s="262">
        <f t="shared" si="244"/>
        <v>2507371000</v>
      </c>
      <c r="AL269" s="262">
        <f t="shared" si="244"/>
        <v>2361706000</v>
      </c>
      <c r="AM269" s="261">
        <f t="shared" si="244"/>
        <v>2507371000</v>
      </c>
      <c r="AN269" s="261">
        <f t="shared" si="244"/>
        <v>2662020000</v>
      </c>
      <c r="AO269" s="15"/>
      <c r="AP269" s="15"/>
      <c r="AQ269" s="264">
        <f t="shared" si="235"/>
        <v>-1391487.189600002</v>
      </c>
      <c r="AR269" s="265"/>
      <c r="AS269" s="266"/>
      <c r="AT269" s="266"/>
      <c r="AU269" s="266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314"/>
      <c r="BT269" s="15"/>
      <c r="BU269" s="15"/>
      <c r="BV269" s="265"/>
      <c r="BW269" s="15"/>
      <c r="BX269" s="15"/>
      <c r="BY269" s="15"/>
      <c r="BZ269" s="15"/>
      <c r="CA269" s="15"/>
      <c r="CB269" s="15"/>
      <c r="CC269" s="15"/>
      <c r="CD269" s="15"/>
      <c r="CE269" s="15"/>
      <c r="CF269" s="42">
        <f t="shared" si="242"/>
        <v>2503409000</v>
      </c>
      <c r="CG269" s="187">
        <f t="shared" si="242"/>
        <v>2657814000</v>
      </c>
      <c r="CH269" s="43">
        <f t="shared" si="236"/>
        <v>37551135</v>
      </c>
      <c r="CI269" s="43">
        <f t="shared" si="237"/>
        <v>26578140</v>
      </c>
      <c r="CJ269" s="240">
        <f t="shared" si="238"/>
        <v>59042650</v>
      </c>
      <c r="CK269" s="273">
        <f t="shared" si="239"/>
        <v>52236895.833333336</v>
      </c>
    </row>
    <row r="270" spans="1:89">
      <c r="A270" s="3">
        <f t="shared" si="240"/>
        <v>231</v>
      </c>
      <c r="B270" s="522">
        <v>4</v>
      </c>
      <c r="C270" s="250" t="s">
        <v>186</v>
      </c>
      <c r="D270" s="251" t="s">
        <v>38</v>
      </c>
      <c r="E270" s="252"/>
      <c r="F270" s="40" t="s">
        <v>58</v>
      </c>
      <c r="G270" s="253">
        <f t="shared" si="216"/>
        <v>101</v>
      </c>
      <c r="H270" s="253">
        <f t="shared" si="217"/>
        <v>90</v>
      </c>
      <c r="I270" s="254">
        <f t="shared" si="218"/>
        <v>26966806</v>
      </c>
      <c r="J270" s="254">
        <f t="shared" si="219"/>
        <v>1</v>
      </c>
      <c r="K270" s="255">
        <f t="shared" si="220"/>
        <v>1.06</v>
      </c>
      <c r="L270" s="256">
        <f t="shared" si="247"/>
        <v>1.0149999999999999</v>
      </c>
      <c r="M270" s="257">
        <f t="shared" si="221"/>
        <v>24245056.198003531</v>
      </c>
      <c r="N270" s="257">
        <f t="shared" si="222"/>
        <v>27328052.118228704</v>
      </c>
      <c r="O270" s="257">
        <f t="shared" si="223"/>
        <v>29013586.575399999</v>
      </c>
      <c r="P270" s="257">
        <f t="shared" si="224"/>
        <v>30803081.109711833</v>
      </c>
      <c r="Q270" s="258">
        <f t="shared" si="225"/>
        <v>29013586.575399999</v>
      </c>
      <c r="R270" s="257">
        <f t="shared" si="225"/>
        <v>30803081.109711833</v>
      </c>
      <c r="S270" s="257">
        <f t="shared" si="226"/>
        <v>32702947.751243506</v>
      </c>
      <c r="T270" s="257"/>
      <c r="U270" s="257">
        <f t="shared" si="227"/>
        <v>2182055057.8203177</v>
      </c>
      <c r="V270" s="257">
        <f t="shared" si="228"/>
        <v>2459524690.6405835</v>
      </c>
      <c r="W270" s="257">
        <f t="shared" si="229"/>
        <v>2611222791.7859998</v>
      </c>
      <c r="X270" s="258">
        <f t="shared" si="230"/>
        <v>2772277299.8740649</v>
      </c>
      <c r="Y270" s="258">
        <f t="shared" si="231"/>
        <v>2611222791.7859998</v>
      </c>
      <c r="Z270" s="257">
        <f t="shared" si="232"/>
        <v>2772277299.8740649</v>
      </c>
      <c r="AA270" s="257">
        <f t="shared" si="241"/>
        <v>2943265297.6119156</v>
      </c>
      <c r="AB270" s="257"/>
      <c r="AC270" s="32" t="str">
        <f t="shared" si="233"/>
        <v>BERTAHAP</v>
      </c>
      <c r="AD270" s="259">
        <f t="shared" si="234"/>
        <v>0</v>
      </c>
      <c r="AE270" s="260">
        <v>2</v>
      </c>
      <c r="AF270" s="261"/>
      <c r="AG270" s="257" t="e">
        <f>IF(AF270&gt;#REF!,"LB","KR")</f>
        <v>#REF!</v>
      </c>
      <c r="AH270" s="261">
        <f t="shared" si="244"/>
        <v>2400261000</v>
      </c>
      <c r="AI270" s="261">
        <f t="shared" si="244"/>
        <v>2705478000</v>
      </c>
      <c r="AJ270" s="261">
        <f t="shared" si="244"/>
        <v>2872346000</v>
      </c>
      <c r="AK270" s="262">
        <f t="shared" si="244"/>
        <v>3049506000</v>
      </c>
      <c r="AL270" s="262">
        <f t="shared" si="244"/>
        <v>2872346000</v>
      </c>
      <c r="AM270" s="261">
        <f t="shared" si="244"/>
        <v>3049506000</v>
      </c>
      <c r="AN270" s="261">
        <f t="shared" si="244"/>
        <v>3237592000</v>
      </c>
      <c r="AO270" s="15"/>
      <c r="AP270" s="15"/>
      <c r="AQ270" s="264">
        <f t="shared" si="235"/>
        <v>-1391487.189600002</v>
      </c>
      <c r="AR270" s="265"/>
      <c r="AS270" s="266"/>
      <c r="AT270" s="266"/>
      <c r="AU270" s="266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314"/>
      <c r="BT270" s="15"/>
      <c r="BU270" s="15"/>
      <c r="BV270" s="265"/>
      <c r="BW270" s="15"/>
      <c r="BX270" s="15"/>
      <c r="BY270" s="15"/>
      <c r="BZ270" s="15"/>
      <c r="CA270" s="15"/>
      <c r="CB270" s="15"/>
      <c r="CC270" s="15"/>
      <c r="CD270" s="15"/>
      <c r="CE270" s="15"/>
      <c r="CF270" s="42">
        <f t="shared" si="242"/>
        <v>3044687000</v>
      </c>
      <c r="CG270" s="187">
        <f t="shared" si="242"/>
        <v>3232477000</v>
      </c>
      <c r="CH270" s="43">
        <f t="shared" si="236"/>
        <v>45670305</v>
      </c>
      <c r="CI270" s="43">
        <f t="shared" si="237"/>
        <v>32324770</v>
      </c>
      <c r="CJ270" s="240">
        <f t="shared" si="238"/>
        <v>71808650</v>
      </c>
      <c r="CK270" s="273">
        <f t="shared" si="239"/>
        <v>63531375</v>
      </c>
    </row>
    <row r="271" spans="1:89">
      <c r="A271" s="3">
        <f t="shared" si="240"/>
        <v>232</v>
      </c>
      <c r="B271" s="522">
        <v>5</v>
      </c>
      <c r="C271" s="250" t="s">
        <v>186</v>
      </c>
      <c r="D271" s="285">
        <v>15</v>
      </c>
      <c r="E271" s="252"/>
      <c r="F271" s="40" t="s">
        <v>64</v>
      </c>
      <c r="G271" s="253">
        <f t="shared" si="216"/>
        <v>101</v>
      </c>
      <c r="H271" s="253">
        <f t="shared" si="217"/>
        <v>90</v>
      </c>
      <c r="I271" s="254">
        <f t="shared" si="218"/>
        <v>26966806</v>
      </c>
      <c r="J271" s="254">
        <f t="shared" si="219"/>
        <v>1</v>
      </c>
      <c r="K271" s="255">
        <f t="shared" si="220"/>
        <v>1.06</v>
      </c>
      <c r="L271" s="256">
        <f t="shared" si="247"/>
        <v>1.0149999999999999</v>
      </c>
      <c r="M271" s="257">
        <f t="shared" si="221"/>
        <v>24245056.198003531</v>
      </c>
      <c r="N271" s="257">
        <f t="shared" si="222"/>
        <v>27328052.118228704</v>
      </c>
      <c r="O271" s="257">
        <f t="shared" si="223"/>
        <v>29013586.575399999</v>
      </c>
      <c r="P271" s="257">
        <f t="shared" si="224"/>
        <v>30803081.109711833</v>
      </c>
      <c r="Q271" s="258">
        <f t="shared" si="225"/>
        <v>29013586.575399999</v>
      </c>
      <c r="R271" s="257">
        <f t="shared" si="225"/>
        <v>30803081.109711833</v>
      </c>
      <c r="S271" s="257">
        <f t="shared" si="226"/>
        <v>32702947.751243506</v>
      </c>
      <c r="T271" s="257"/>
      <c r="U271" s="257">
        <f t="shared" si="227"/>
        <v>2182055057.8203177</v>
      </c>
      <c r="V271" s="257">
        <f t="shared" si="228"/>
        <v>2459524690.6405835</v>
      </c>
      <c r="W271" s="257">
        <f t="shared" si="229"/>
        <v>2611222791.7859998</v>
      </c>
      <c r="X271" s="258">
        <f t="shared" si="230"/>
        <v>2772277299.8740649</v>
      </c>
      <c r="Y271" s="258">
        <f t="shared" si="231"/>
        <v>2611222791.7859998</v>
      </c>
      <c r="Z271" s="257">
        <f t="shared" si="232"/>
        <v>2772277299.8740649</v>
      </c>
      <c r="AA271" s="257">
        <f t="shared" si="241"/>
        <v>2943265297.6119156</v>
      </c>
      <c r="AB271" s="257"/>
      <c r="AC271" s="32" t="str">
        <f t="shared" si="233"/>
        <v>BERTAHAP</v>
      </c>
      <c r="AD271" s="259">
        <f t="shared" si="234"/>
        <v>0</v>
      </c>
      <c r="AE271" s="260">
        <v>2</v>
      </c>
      <c r="AF271" s="261"/>
      <c r="AG271" s="257" t="e">
        <f>IF(AF271&gt;#REF!,"LB","KR")</f>
        <v>#REF!</v>
      </c>
      <c r="AH271" s="261">
        <f t="shared" si="244"/>
        <v>2400261000</v>
      </c>
      <c r="AI271" s="261">
        <f t="shared" si="244"/>
        <v>2705478000</v>
      </c>
      <c r="AJ271" s="261">
        <f t="shared" si="244"/>
        <v>2872346000</v>
      </c>
      <c r="AK271" s="262">
        <f t="shared" si="244"/>
        <v>3049506000</v>
      </c>
      <c r="AL271" s="262">
        <f t="shared" si="244"/>
        <v>2872346000</v>
      </c>
      <c r="AM271" s="261">
        <f t="shared" si="244"/>
        <v>3049506000</v>
      </c>
      <c r="AN271" s="261">
        <f t="shared" si="244"/>
        <v>3237592000</v>
      </c>
      <c r="AO271" s="15"/>
      <c r="AP271" s="15"/>
      <c r="AQ271" s="264">
        <f t="shared" si="235"/>
        <v>-1391487.189600002</v>
      </c>
      <c r="AR271" s="265"/>
      <c r="AS271" s="266"/>
      <c r="AT271" s="266"/>
      <c r="AU271" s="266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314"/>
      <c r="BT271" s="15"/>
      <c r="BU271" s="15"/>
      <c r="BV271" s="265"/>
      <c r="BW271" s="15"/>
      <c r="BX271" s="15"/>
      <c r="BY271" s="15"/>
      <c r="BZ271" s="15"/>
      <c r="CA271" s="15"/>
      <c r="CB271" s="15"/>
      <c r="CC271" s="15"/>
      <c r="CD271" s="15"/>
      <c r="CE271" s="15"/>
      <c r="CF271" s="42">
        <f t="shared" si="242"/>
        <v>3044687000</v>
      </c>
      <c r="CG271" s="187">
        <f t="shared" si="242"/>
        <v>3232477000</v>
      </c>
      <c r="CH271" s="43">
        <f t="shared" si="236"/>
        <v>45670305</v>
      </c>
      <c r="CI271" s="43">
        <f t="shared" si="237"/>
        <v>32324770</v>
      </c>
      <c r="CJ271" s="240">
        <f t="shared" si="238"/>
        <v>71808650</v>
      </c>
      <c r="CK271" s="273">
        <f t="shared" si="239"/>
        <v>63531375</v>
      </c>
    </row>
    <row r="272" spans="1:89">
      <c r="A272" s="3">
        <f t="shared" si="240"/>
        <v>233</v>
      </c>
      <c r="B272" s="522">
        <v>6</v>
      </c>
      <c r="C272" s="250" t="s">
        <v>186</v>
      </c>
      <c r="D272" s="285">
        <v>17</v>
      </c>
      <c r="E272" s="252"/>
      <c r="F272" s="40" t="s">
        <v>67</v>
      </c>
      <c r="G272" s="253">
        <f t="shared" si="216"/>
        <v>85</v>
      </c>
      <c r="H272" s="253">
        <f t="shared" si="217"/>
        <v>74</v>
      </c>
      <c r="I272" s="254">
        <f t="shared" si="218"/>
        <v>26966806</v>
      </c>
      <c r="J272" s="254">
        <f t="shared" si="219"/>
        <v>1</v>
      </c>
      <c r="K272" s="255">
        <f t="shared" si="220"/>
        <v>1.06</v>
      </c>
      <c r="L272" s="256">
        <f t="shared" si="247"/>
        <v>1.0149999999999999</v>
      </c>
      <c r="M272" s="257">
        <f t="shared" si="221"/>
        <v>24245056.198003531</v>
      </c>
      <c r="N272" s="257">
        <f t="shared" si="222"/>
        <v>27328052.118228704</v>
      </c>
      <c r="O272" s="257">
        <f t="shared" si="223"/>
        <v>29013586.575399999</v>
      </c>
      <c r="P272" s="257">
        <f t="shared" si="224"/>
        <v>30803081.109711833</v>
      </c>
      <c r="Q272" s="258">
        <f t="shared" si="225"/>
        <v>29013586.575399999</v>
      </c>
      <c r="R272" s="257">
        <f t="shared" si="225"/>
        <v>30803081.109711833</v>
      </c>
      <c r="S272" s="257">
        <f t="shared" si="226"/>
        <v>32702947.751243506</v>
      </c>
      <c r="T272" s="257"/>
      <c r="U272" s="257">
        <f t="shared" si="227"/>
        <v>1794134158.6522613</v>
      </c>
      <c r="V272" s="257">
        <f t="shared" si="228"/>
        <v>2022275856.748924</v>
      </c>
      <c r="W272" s="257">
        <f t="shared" si="229"/>
        <v>2147005406.5795999</v>
      </c>
      <c r="X272" s="258">
        <f t="shared" si="230"/>
        <v>2279428002.1186757</v>
      </c>
      <c r="Y272" s="258">
        <f t="shared" si="231"/>
        <v>2147005406.5795999</v>
      </c>
      <c r="Z272" s="257">
        <f t="shared" si="232"/>
        <v>2279428002.1186757</v>
      </c>
      <c r="AA272" s="257">
        <f t="shared" si="241"/>
        <v>2420018133.5920196</v>
      </c>
      <c r="AB272" s="257"/>
      <c r="AC272" s="32" t="str">
        <f t="shared" si="233"/>
        <v>BERTAHAP</v>
      </c>
      <c r="AD272" s="259">
        <f t="shared" si="234"/>
        <v>0</v>
      </c>
      <c r="AE272" s="260">
        <v>2</v>
      </c>
      <c r="AF272" s="261"/>
      <c r="AG272" s="257" t="e">
        <f>IF(AF272&gt;#REF!,"LB","KR")</f>
        <v>#REF!</v>
      </c>
      <c r="AH272" s="261">
        <f t="shared" si="244"/>
        <v>1973548000</v>
      </c>
      <c r="AI272" s="261">
        <f t="shared" si="244"/>
        <v>2224504000</v>
      </c>
      <c r="AJ272" s="261">
        <f t="shared" si="244"/>
        <v>2361706000</v>
      </c>
      <c r="AK272" s="262">
        <f t="shared" si="244"/>
        <v>2507371000</v>
      </c>
      <c r="AL272" s="262">
        <f t="shared" si="244"/>
        <v>2361706000</v>
      </c>
      <c r="AM272" s="261">
        <f t="shared" si="244"/>
        <v>2507371000</v>
      </c>
      <c r="AN272" s="261">
        <f t="shared" si="244"/>
        <v>2662020000</v>
      </c>
      <c r="AO272" s="15"/>
      <c r="AP272" s="15"/>
      <c r="AQ272" s="264">
        <f t="shared" si="235"/>
        <v>-1391487.189600002</v>
      </c>
      <c r="AR272" s="265"/>
      <c r="AS272" s="266"/>
      <c r="AT272" s="266"/>
      <c r="AU272" s="266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314"/>
      <c r="BT272" s="15"/>
      <c r="BU272" s="15"/>
      <c r="BV272" s="265"/>
      <c r="BW272" s="15"/>
      <c r="BX272" s="15"/>
      <c r="BY272" s="15"/>
      <c r="BZ272" s="15"/>
      <c r="CA272" s="15"/>
      <c r="CB272" s="15"/>
      <c r="CC272" s="15"/>
      <c r="CD272" s="15"/>
      <c r="CE272" s="15"/>
      <c r="CF272" s="42">
        <f t="shared" si="242"/>
        <v>2503409000</v>
      </c>
      <c r="CG272" s="187">
        <f t="shared" si="242"/>
        <v>2657814000</v>
      </c>
      <c r="CH272" s="43">
        <f t="shared" si="236"/>
        <v>37551135</v>
      </c>
      <c r="CI272" s="43">
        <f t="shared" si="237"/>
        <v>26578140</v>
      </c>
      <c r="CJ272" s="240">
        <f t="shared" si="238"/>
        <v>59042650</v>
      </c>
      <c r="CK272" s="273">
        <f t="shared" si="239"/>
        <v>52236895.833333336</v>
      </c>
    </row>
    <row r="273" spans="1:89">
      <c r="A273" s="3">
        <f t="shared" si="240"/>
        <v>234</v>
      </c>
      <c r="B273" s="522">
        <v>7</v>
      </c>
      <c r="C273" s="250" t="s">
        <v>186</v>
      </c>
      <c r="D273" s="285">
        <v>19</v>
      </c>
      <c r="E273" s="252"/>
      <c r="F273" s="40" t="s">
        <v>78</v>
      </c>
      <c r="G273" s="253">
        <f t="shared" si="216"/>
        <v>138</v>
      </c>
      <c r="H273" s="253">
        <f t="shared" si="217"/>
        <v>120</v>
      </c>
      <c r="I273" s="254">
        <f t="shared" si="218"/>
        <v>26966806</v>
      </c>
      <c r="J273" s="254">
        <f t="shared" si="219"/>
        <v>1</v>
      </c>
      <c r="K273" s="255">
        <f t="shared" si="220"/>
        <v>1.06</v>
      </c>
      <c r="L273" s="256">
        <f t="shared" si="247"/>
        <v>1.0149999999999999</v>
      </c>
      <c r="M273" s="257">
        <f t="shared" si="221"/>
        <v>24245056.198003531</v>
      </c>
      <c r="N273" s="257">
        <f t="shared" si="222"/>
        <v>27328052.118228704</v>
      </c>
      <c r="O273" s="257">
        <f t="shared" si="223"/>
        <v>29013586.575399999</v>
      </c>
      <c r="P273" s="257">
        <f t="shared" si="224"/>
        <v>30803081.109711833</v>
      </c>
      <c r="Q273" s="258">
        <f t="shared" si="225"/>
        <v>29013586.575399999</v>
      </c>
      <c r="R273" s="257">
        <f t="shared" si="225"/>
        <v>30803081.109711833</v>
      </c>
      <c r="S273" s="257">
        <f t="shared" si="226"/>
        <v>32702947.751243506</v>
      </c>
      <c r="T273" s="257"/>
      <c r="U273" s="257">
        <f t="shared" si="227"/>
        <v>2909406743.7604237</v>
      </c>
      <c r="V273" s="257">
        <f t="shared" si="228"/>
        <v>3279366254.1874447</v>
      </c>
      <c r="W273" s="257">
        <f t="shared" si="229"/>
        <v>3481630389.0479999</v>
      </c>
      <c r="X273" s="258">
        <f t="shared" si="230"/>
        <v>3696369733.1654201</v>
      </c>
      <c r="Y273" s="258">
        <f t="shared" si="231"/>
        <v>3481630389.0479999</v>
      </c>
      <c r="Z273" s="257">
        <f t="shared" si="232"/>
        <v>3696369733.1654201</v>
      </c>
      <c r="AA273" s="257">
        <f t="shared" si="241"/>
        <v>3924353730.1492205</v>
      </c>
      <c r="AB273" s="257"/>
      <c r="AC273" s="32" t="str">
        <f t="shared" si="233"/>
        <v>BERTAHAP</v>
      </c>
      <c r="AD273" s="259">
        <f t="shared" si="234"/>
        <v>0</v>
      </c>
      <c r="AE273" s="260">
        <v>2</v>
      </c>
      <c r="AF273" s="261"/>
      <c r="AG273" s="257" t="e">
        <f>IF(AF273&gt;#REF!,"LB","KR")</f>
        <v>#REF!</v>
      </c>
      <c r="AH273" s="261">
        <f t="shared" si="244"/>
        <v>3200348000</v>
      </c>
      <c r="AI273" s="261">
        <f t="shared" si="244"/>
        <v>3607303000</v>
      </c>
      <c r="AJ273" s="261">
        <f t="shared" si="244"/>
        <v>3829794000</v>
      </c>
      <c r="AK273" s="262">
        <f t="shared" si="244"/>
        <v>4066007000</v>
      </c>
      <c r="AL273" s="262">
        <f t="shared" si="244"/>
        <v>3829794000</v>
      </c>
      <c r="AM273" s="261">
        <f t="shared" si="244"/>
        <v>4066007000</v>
      </c>
      <c r="AN273" s="261">
        <f t="shared" si="244"/>
        <v>4316790000</v>
      </c>
      <c r="AO273" s="15"/>
      <c r="AP273" s="15"/>
      <c r="AQ273" s="264">
        <f t="shared" si="235"/>
        <v>-1391487.189600002</v>
      </c>
      <c r="AR273" s="265"/>
      <c r="AS273" s="266"/>
      <c r="AT273" s="266"/>
      <c r="AU273" s="266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314"/>
      <c r="BT273" s="15"/>
      <c r="BU273" s="15"/>
      <c r="BV273" s="265"/>
      <c r="BW273" s="15"/>
      <c r="BX273" s="15"/>
      <c r="BY273" s="15"/>
      <c r="BZ273" s="15"/>
      <c r="CA273" s="15"/>
      <c r="CB273" s="15"/>
      <c r="CC273" s="15"/>
      <c r="CD273" s="15"/>
      <c r="CE273" s="15"/>
      <c r="CF273" s="42">
        <f t="shared" si="242"/>
        <v>4059582000</v>
      </c>
      <c r="CG273" s="187">
        <f t="shared" si="242"/>
        <v>4309968000</v>
      </c>
      <c r="CH273" s="43">
        <f t="shared" si="236"/>
        <v>60893730</v>
      </c>
      <c r="CI273" s="43">
        <f t="shared" si="237"/>
        <v>43099680</v>
      </c>
      <c r="CJ273" s="240">
        <f t="shared" si="238"/>
        <v>95744850</v>
      </c>
      <c r="CK273" s="273">
        <f t="shared" si="239"/>
        <v>84708479.166666672</v>
      </c>
    </row>
    <row r="274" spans="1:89">
      <c r="A274" s="3">
        <f t="shared" si="240"/>
        <v>235</v>
      </c>
      <c r="B274" s="522">
        <v>8</v>
      </c>
      <c r="C274" s="250" t="s">
        <v>186</v>
      </c>
      <c r="D274" s="285">
        <v>21</v>
      </c>
      <c r="E274" s="252"/>
      <c r="F274" s="40" t="s">
        <v>84</v>
      </c>
      <c r="G274" s="253">
        <f t="shared" si="216"/>
        <v>132</v>
      </c>
      <c r="H274" s="253">
        <f t="shared" si="217"/>
        <v>112</v>
      </c>
      <c r="I274" s="254">
        <f t="shared" si="218"/>
        <v>26966806</v>
      </c>
      <c r="J274" s="254">
        <f t="shared" si="219"/>
        <v>3</v>
      </c>
      <c r="K274" s="255">
        <f t="shared" si="220"/>
        <v>1.1000000000000001</v>
      </c>
      <c r="L274" s="256">
        <f t="shared" si="247"/>
        <v>1.0149999999999999</v>
      </c>
      <c r="M274" s="257">
        <f t="shared" si="221"/>
        <v>25159963.979060266</v>
      </c>
      <c r="N274" s="257">
        <f t="shared" si="222"/>
        <v>28359299.367973182</v>
      </c>
      <c r="O274" s="257">
        <f t="shared" si="223"/>
        <v>30108438.899</v>
      </c>
      <c r="P274" s="257">
        <f t="shared" si="224"/>
        <v>31965461.528946243</v>
      </c>
      <c r="Q274" s="258">
        <f t="shared" si="225"/>
        <v>30108438.899</v>
      </c>
      <c r="R274" s="257">
        <f t="shared" si="225"/>
        <v>31965461.528946243</v>
      </c>
      <c r="S274" s="257">
        <f t="shared" si="226"/>
        <v>33937021.251290433</v>
      </c>
      <c r="T274" s="257"/>
      <c r="U274" s="257">
        <f t="shared" si="227"/>
        <v>2817915965.6547499</v>
      </c>
      <c r="V274" s="257">
        <f t="shared" si="228"/>
        <v>3176241529.2129965</v>
      </c>
      <c r="W274" s="257">
        <f t="shared" si="229"/>
        <v>3372145156.6880002</v>
      </c>
      <c r="X274" s="258">
        <f t="shared" si="230"/>
        <v>3580131691.2419791</v>
      </c>
      <c r="Y274" s="258">
        <f t="shared" si="231"/>
        <v>3372145156.6880002</v>
      </c>
      <c r="Z274" s="257">
        <f t="shared" si="232"/>
        <v>3580131691.2419791</v>
      </c>
      <c r="AA274" s="257">
        <f t="shared" si="241"/>
        <v>3800946380.1445284</v>
      </c>
      <c r="AB274" s="257"/>
      <c r="AC274" s="32" t="str">
        <f t="shared" si="233"/>
        <v>BERTAHAP</v>
      </c>
      <c r="AD274" s="259">
        <f t="shared" si="234"/>
        <v>0</v>
      </c>
      <c r="AE274" s="260">
        <v>2</v>
      </c>
      <c r="AF274" s="261"/>
      <c r="AG274" s="257" t="e">
        <f>IF(AF274&gt;#REF!,"LB","KR")</f>
        <v>#REF!</v>
      </c>
      <c r="AH274" s="261">
        <f t="shared" si="244"/>
        <v>3099708000</v>
      </c>
      <c r="AI274" s="261">
        <f t="shared" si="244"/>
        <v>3493866000</v>
      </c>
      <c r="AJ274" s="261">
        <f t="shared" si="244"/>
        <v>3709360000</v>
      </c>
      <c r="AK274" s="262">
        <f t="shared" si="244"/>
        <v>3938145000</v>
      </c>
      <c r="AL274" s="262">
        <f t="shared" si="244"/>
        <v>3709360000</v>
      </c>
      <c r="AM274" s="261">
        <f t="shared" si="244"/>
        <v>3938145000</v>
      </c>
      <c r="AN274" s="261">
        <f t="shared" si="244"/>
        <v>4181042000</v>
      </c>
      <c r="AO274" s="15"/>
      <c r="AP274" s="15"/>
      <c r="AQ274" s="264">
        <f t="shared" si="235"/>
        <v>-296634.86600000039</v>
      </c>
      <c r="AR274" s="265"/>
      <c r="AS274" s="266"/>
      <c r="AT274" s="266"/>
      <c r="AU274" s="266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314"/>
      <c r="BT274" s="15"/>
      <c r="BU274" s="15"/>
      <c r="BV274" s="265"/>
      <c r="BW274" s="15"/>
      <c r="BX274" s="15"/>
      <c r="BY274" s="15"/>
      <c r="BZ274" s="15"/>
      <c r="CA274" s="15"/>
      <c r="CB274" s="15"/>
      <c r="CC274" s="15"/>
      <c r="CD274" s="15"/>
      <c r="CE274" s="15"/>
      <c r="CF274" s="42">
        <f t="shared" si="242"/>
        <v>3931922000</v>
      </c>
      <c r="CG274" s="187">
        <f t="shared" si="242"/>
        <v>4174434000</v>
      </c>
      <c r="CH274" s="43">
        <f t="shared" si="236"/>
        <v>58978830</v>
      </c>
      <c r="CI274" s="43">
        <f t="shared" si="237"/>
        <v>41744340</v>
      </c>
      <c r="CJ274" s="240">
        <f t="shared" si="238"/>
        <v>92734000</v>
      </c>
      <c r="CK274" s="273">
        <f t="shared" si="239"/>
        <v>82044687.5</v>
      </c>
    </row>
    <row r="275" spans="1:89">
      <c r="A275" s="3">
        <f t="shared" si="240"/>
        <v>236</v>
      </c>
      <c r="B275" s="522">
        <v>1</v>
      </c>
      <c r="C275" s="250" t="s">
        <v>187</v>
      </c>
      <c r="D275" s="251" t="s">
        <v>19</v>
      </c>
      <c r="E275" s="252"/>
      <c r="F275" s="40" t="s">
        <v>72</v>
      </c>
      <c r="G275" s="253">
        <f t="shared" si="216"/>
        <v>175</v>
      </c>
      <c r="H275" s="253">
        <f t="shared" si="217"/>
        <v>156</v>
      </c>
      <c r="I275" s="254">
        <f t="shared" si="218"/>
        <v>26966806</v>
      </c>
      <c r="J275" s="254">
        <f t="shared" si="219"/>
        <v>5</v>
      </c>
      <c r="K275" s="255">
        <f t="shared" si="220"/>
        <v>1.08</v>
      </c>
      <c r="L275" s="256">
        <f t="shared" si="247"/>
        <v>1.0149999999999999</v>
      </c>
      <c r="M275" s="257">
        <f t="shared" si="221"/>
        <v>24702510.0885319</v>
      </c>
      <c r="N275" s="257">
        <f t="shared" si="222"/>
        <v>27843675.743100945</v>
      </c>
      <c r="O275" s="257">
        <f t="shared" si="223"/>
        <v>29561012.737199999</v>
      </c>
      <c r="P275" s="257">
        <f t="shared" si="224"/>
        <v>31384271.319329038</v>
      </c>
      <c r="Q275" s="258">
        <f t="shared" si="225"/>
        <v>29561012.737199999</v>
      </c>
      <c r="R275" s="257">
        <f t="shared" si="225"/>
        <v>31384271.319329038</v>
      </c>
      <c r="S275" s="257">
        <f t="shared" si="226"/>
        <v>33319984.501266968</v>
      </c>
      <c r="T275" s="257"/>
      <c r="U275" s="257">
        <f t="shared" si="227"/>
        <v>3853591573.8109765</v>
      </c>
      <c r="V275" s="257">
        <f t="shared" si="228"/>
        <v>4343613415.9237471</v>
      </c>
      <c r="W275" s="257">
        <f t="shared" si="229"/>
        <v>4611517987.0031996</v>
      </c>
      <c r="X275" s="258">
        <f t="shared" si="230"/>
        <v>4895946325.8153296</v>
      </c>
      <c r="Y275" s="258">
        <f t="shared" si="231"/>
        <v>4611517987.0031996</v>
      </c>
      <c r="Z275" s="257">
        <f t="shared" si="232"/>
        <v>4895946325.8153296</v>
      </c>
      <c r="AA275" s="257">
        <f t="shared" si="241"/>
        <v>5197917582.1976471</v>
      </c>
      <c r="AB275" s="257"/>
      <c r="AC275" s="32" t="str">
        <f t="shared" si="233"/>
        <v>BERTAHAP</v>
      </c>
      <c r="AD275" s="259">
        <f t="shared" si="234"/>
        <v>0</v>
      </c>
      <c r="AE275" s="260">
        <v>2</v>
      </c>
      <c r="AF275" s="261"/>
      <c r="AG275" s="257" t="e">
        <f>IF(AF275&gt;#REF!,"LB","KR")</f>
        <v>#REF!</v>
      </c>
      <c r="AH275" s="261">
        <f t="shared" si="244"/>
        <v>4238951000</v>
      </c>
      <c r="AI275" s="261">
        <f t="shared" si="244"/>
        <v>4777975000</v>
      </c>
      <c r="AJ275" s="261">
        <f t="shared" si="244"/>
        <v>5072670000</v>
      </c>
      <c r="AK275" s="262">
        <f t="shared" si="244"/>
        <v>5385541000</v>
      </c>
      <c r="AL275" s="262">
        <f t="shared" si="244"/>
        <v>5072670000</v>
      </c>
      <c r="AM275" s="261">
        <f t="shared" si="244"/>
        <v>5385541000</v>
      </c>
      <c r="AN275" s="261">
        <f t="shared" si="244"/>
        <v>5717710000</v>
      </c>
      <c r="AO275" s="15"/>
      <c r="AP275" s="15"/>
      <c r="AQ275" s="264">
        <f t="shared" si="235"/>
        <v>-844061.0278000012</v>
      </c>
      <c r="AR275" s="265"/>
      <c r="AS275" s="266"/>
      <c r="AT275" s="266"/>
      <c r="AU275" s="266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314"/>
      <c r="BT275" s="15"/>
      <c r="BU275" s="15"/>
      <c r="BV275" s="265"/>
      <c r="BW275" s="15"/>
      <c r="BX275" s="15"/>
      <c r="BY275" s="15"/>
      <c r="BZ275" s="15"/>
      <c r="CA275" s="15"/>
      <c r="CB275" s="15"/>
      <c r="CC275" s="15"/>
      <c r="CD275" s="15"/>
      <c r="CE275" s="15"/>
      <c r="CF275" s="42">
        <f t="shared" si="242"/>
        <v>5377031000</v>
      </c>
      <c r="CG275" s="187">
        <f t="shared" si="242"/>
        <v>5708674000</v>
      </c>
      <c r="CH275" s="43">
        <f t="shared" si="236"/>
        <v>80655465</v>
      </c>
      <c r="CI275" s="43">
        <f t="shared" si="237"/>
        <v>57086740</v>
      </c>
      <c r="CJ275" s="240">
        <f t="shared" si="238"/>
        <v>126816750</v>
      </c>
      <c r="CK275" s="273">
        <f t="shared" si="239"/>
        <v>112198770.83333333</v>
      </c>
    </row>
    <row r="276" spans="1:89">
      <c r="A276" s="3">
        <f t="shared" si="240"/>
        <v>237</v>
      </c>
      <c r="B276" s="522">
        <v>2</v>
      </c>
      <c r="C276" s="250" t="s">
        <v>187</v>
      </c>
      <c r="D276" s="251" t="s">
        <v>29</v>
      </c>
      <c r="E276" s="252"/>
      <c r="F276" s="40" t="s">
        <v>74</v>
      </c>
      <c r="G276" s="253">
        <f t="shared" si="216"/>
        <v>85</v>
      </c>
      <c r="H276" s="253">
        <f t="shared" si="217"/>
        <v>74</v>
      </c>
      <c r="I276" s="254">
        <f t="shared" si="218"/>
        <v>26966806</v>
      </c>
      <c r="J276" s="254">
        <f t="shared" si="219"/>
        <v>1</v>
      </c>
      <c r="K276" s="255">
        <f t="shared" si="220"/>
        <v>1.06</v>
      </c>
      <c r="L276" s="256">
        <f t="shared" si="247"/>
        <v>1.0149999999999999</v>
      </c>
      <c r="M276" s="257">
        <f t="shared" si="221"/>
        <v>24245056.198003531</v>
      </c>
      <c r="N276" s="257">
        <f t="shared" si="222"/>
        <v>27328052.118228704</v>
      </c>
      <c r="O276" s="257">
        <f t="shared" si="223"/>
        <v>29013586.575399999</v>
      </c>
      <c r="P276" s="257">
        <f t="shared" si="224"/>
        <v>30803081.109711833</v>
      </c>
      <c r="Q276" s="258">
        <f t="shared" si="225"/>
        <v>29013586.575399999</v>
      </c>
      <c r="R276" s="257">
        <f t="shared" si="225"/>
        <v>30803081.109711833</v>
      </c>
      <c r="S276" s="257">
        <f t="shared" si="226"/>
        <v>32702947.751243506</v>
      </c>
      <c r="T276" s="257"/>
      <c r="U276" s="257">
        <f t="shared" si="227"/>
        <v>1794134158.6522613</v>
      </c>
      <c r="V276" s="257">
        <f t="shared" si="228"/>
        <v>2022275856.748924</v>
      </c>
      <c r="W276" s="257">
        <f t="shared" si="229"/>
        <v>2147005406.5795999</v>
      </c>
      <c r="X276" s="258">
        <f t="shared" si="230"/>
        <v>2279428002.1186757</v>
      </c>
      <c r="Y276" s="258">
        <f t="shared" si="231"/>
        <v>2147005406.5795999</v>
      </c>
      <c r="Z276" s="257">
        <f t="shared" si="232"/>
        <v>2279428002.1186757</v>
      </c>
      <c r="AA276" s="257">
        <f t="shared" si="241"/>
        <v>2420018133.5920196</v>
      </c>
      <c r="AB276" s="257"/>
      <c r="AC276" s="32" t="str">
        <f t="shared" si="233"/>
        <v>BERTAHAP</v>
      </c>
      <c r="AD276" s="259">
        <f t="shared" si="234"/>
        <v>0</v>
      </c>
      <c r="AE276" s="260">
        <v>2</v>
      </c>
      <c r="AF276" s="261"/>
      <c r="AG276" s="257" t="e">
        <f>IF(AF276&gt;#REF!,"LB","KR")</f>
        <v>#REF!</v>
      </c>
      <c r="AH276" s="261">
        <f t="shared" si="244"/>
        <v>1973548000</v>
      </c>
      <c r="AI276" s="261">
        <f t="shared" si="244"/>
        <v>2224504000</v>
      </c>
      <c r="AJ276" s="261">
        <f t="shared" si="244"/>
        <v>2361706000</v>
      </c>
      <c r="AK276" s="262">
        <f t="shared" si="244"/>
        <v>2507371000</v>
      </c>
      <c r="AL276" s="262">
        <f t="shared" si="244"/>
        <v>2361706000</v>
      </c>
      <c r="AM276" s="261">
        <f t="shared" si="244"/>
        <v>2507371000</v>
      </c>
      <c r="AN276" s="261">
        <f t="shared" si="244"/>
        <v>2662020000</v>
      </c>
      <c r="AO276" s="15"/>
      <c r="AP276" s="15"/>
      <c r="AQ276" s="264">
        <f t="shared" si="235"/>
        <v>-1391487.189600002</v>
      </c>
      <c r="AR276" s="265"/>
      <c r="AS276" s="266"/>
      <c r="AT276" s="266"/>
      <c r="AU276" s="266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314"/>
      <c r="BT276" s="15"/>
      <c r="BU276" s="15"/>
      <c r="BV276" s="265"/>
      <c r="BW276" s="15"/>
      <c r="BX276" s="15"/>
      <c r="BY276" s="15"/>
      <c r="BZ276" s="15"/>
      <c r="CA276" s="15"/>
      <c r="CB276" s="15"/>
      <c r="CC276" s="15"/>
      <c r="CD276" s="15"/>
      <c r="CE276" s="15"/>
      <c r="CF276" s="42">
        <f t="shared" si="242"/>
        <v>2503409000</v>
      </c>
      <c r="CG276" s="187">
        <f t="shared" si="242"/>
        <v>2657814000</v>
      </c>
      <c r="CH276" s="43">
        <f t="shared" si="236"/>
        <v>37551135</v>
      </c>
      <c r="CI276" s="43">
        <f t="shared" si="237"/>
        <v>26578140</v>
      </c>
      <c r="CJ276" s="240">
        <f t="shared" si="238"/>
        <v>59042650</v>
      </c>
      <c r="CK276" s="273">
        <f t="shared" si="239"/>
        <v>52236895.833333336</v>
      </c>
    </row>
    <row r="277" spans="1:89">
      <c r="A277" s="3">
        <f t="shared" si="240"/>
        <v>238</v>
      </c>
      <c r="B277" s="522">
        <v>3</v>
      </c>
      <c r="C277" s="250" t="s">
        <v>187</v>
      </c>
      <c r="D277" s="251" t="s">
        <v>32</v>
      </c>
      <c r="E277" s="252"/>
      <c r="F277" s="40" t="s">
        <v>56</v>
      </c>
      <c r="G277" s="253">
        <f t="shared" si="216"/>
        <v>85</v>
      </c>
      <c r="H277" s="253">
        <f t="shared" si="217"/>
        <v>74</v>
      </c>
      <c r="I277" s="254">
        <f t="shared" si="218"/>
        <v>26966806</v>
      </c>
      <c r="J277" s="254">
        <f t="shared" si="219"/>
        <v>1</v>
      </c>
      <c r="K277" s="255">
        <f t="shared" si="220"/>
        <v>1.06</v>
      </c>
      <c r="L277" s="256">
        <f t="shared" si="247"/>
        <v>1.0149999999999999</v>
      </c>
      <c r="M277" s="257">
        <f t="shared" si="221"/>
        <v>24245056.198003531</v>
      </c>
      <c r="N277" s="257">
        <f t="shared" si="222"/>
        <v>27328052.118228704</v>
      </c>
      <c r="O277" s="257">
        <f t="shared" si="223"/>
        <v>29013586.575399999</v>
      </c>
      <c r="P277" s="257">
        <f t="shared" si="224"/>
        <v>30803081.109711833</v>
      </c>
      <c r="Q277" s="258">
        <f t="shared" si="225"/>
        <v>29013586.575399999</v>
      </c>
      <c r="R277" s="257">
        <f t="shared" si="225"/>
        <v>30803081.109711833</v>
      </c>
      <c r="S277" s="257">
        <f t="shared" si="226"/>
        <v>32702947.751243506</v>
      </c>
      <c r="T277" s="257"/>
      <c r="U277" s="257">
        <f t="shared" si="227"/>
        <v>1794134158.6522613</v>
      </c>
      <c r="V277" s="257">
        <f t="shared" si="228"/>
        <v>2022275856.748924</v>
      </c>
      <c r="W277" s="257">
        <f t="shared" si="229"/>
        <v>2147005406.5795999</v>
      </c>
      <c r="X277" s="258">
        <f t="shared" si="230"/>
        <v>2279428002.1186757</v>
      </c>
      <c r="Y277" s="258">
        <f t="shared" si="231"/>
        <v>2147005406.5795999</v>
      </c>
      <c r="Z277" s="257">
        <f t="shared" si="232"/>
        <v>2279428002.1186757</v>
      </c>
      <c r="AA277" s="257">
        <f t="shared" si="241"/>
        <v>2420018133.5920196</v>
      </c>
      <c r="AB277" s="257"/>
      <c r="AC277" s="32" t="str">
        <f t="shared" si="233"/>
        <v>BERTAHAP</v>
      </c>
      <c r="AD277" s="259">
        <f t="shared" si="234"/>
        <v>0</v>
      </c>
      <c r="AE277" s="260">
        <v>2</v>
      </c>
      <c r="AF277" s="261"/>
      <c r="AG277" s="257" t="e">
        <f>IF(AF277&gt;#REF!,"LB","KR")</f>
        <v>#REF!</v>
      </c>
      <c r="AH277" s="261">
        <f t="shared" si="244"/>
        <v>1973548000</v>
      </c>
      <c r="AI277" s="261">
        <f t="shared" si="244"/>
        <v>2224504000</v>
      </c>
      <c r="AJ277" s="261">
        <f t="shared" si="244"/>
        <v>2361706000</v>
      </c>
      <c r="AK277" s="262">
        <f t="shared" si="244"/>
        <v>2507371000</v>
      </c>
      <c r="AL277" s="262">
        <f t="shared" si="244"/>
        <v>2361706000</v>
      </c>
      <c r="AM277" s="261">
        <f t="shared" si="244"/>
        <v>2507371000</v>
      </c>
      <c r="AN277" s="261">
        <f t="shared" si="244"/>
        <v>2662020000</v>
      </c>
      <c r="AO277" s="15"/>
      <c r="AP277" s="15"/>
      <c r="AQ277" s="264">
        <f t="shared" si="235"/>
        <v>-1391487.189600002</v>
      </c>
      <c r="AR277" s="265"/>
      <c r="AS277" s="266"/>
      <c r="AT277" s="266"/>
      <c r="AU277" s="266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314"/>
      <c r="BT277" s="15"/>
      <c r="BU277" s="15"/>
      <c r="BV277" s="265"/>
      <c r="BW277" s="15"/>
      <c r="BX277" s="15"/>
      <c r="BY277" s="15"/>
      <c r="BZ277" s="15"/>
      <c r="CA277" s="15"/>
      <c r="CB277" s="15"/>
      <c r="CC277" s="15"/>
      <c r="CD277" s="15"/>
      <c r="CE277" s="15"/>
      <c r="CF277" s="42">
        <f t="shared" si="242"/>
        <v>2503409000</v>
      </c>
      <c r="CG277" s="187">
        <f t="shared" si="242"/>
        <v>2657814000</v>
      </c>
      <c r="CH277" s="43">
        <f t="shared" si="236"/>
        <v>37551135</v>
      </c>
      <c r="CI277" s="43">
        <f t="shared" si="237"/>
        <v>26578140</v>
      </c>
      <c r="CJ277" s="240">
        <f t="shared" si="238"/>
        <v>59042650</v>
      </c>
      <c r="CK277" s="273">
        <f t="shared" si="239"/>
        <v>52236895.833333336</v>
      </c>
    </row>
    <row r="278" spans="1:89">
      <c r="A278" s="3">
        <f t="shared" si="240"/>
        <v>239</v>
      </c>
      <c r="B278" s="522">
        <v>4</v>
      </c>
      <c r="C278" s="250" t="s">
        <v>187</v>
      </c>
      <c r="D278" s="251" t="s">
        <v>38</v>
      </c>
      <c r="E278" s="252"/>
      <c r="F278" s="40" t="s">
        <v>58</v>
      </c>
      <c r="G278" s="253">
        <f t="shared" si="216"/>
        <v>101</v>
      </c>
      <c r="H278" s="253">
        <f t="shared" si="217"/>
        <v>90</v>
      </c>
      <c r="I278" s="254">
        <f t="shared" si="218"/>
        <v>26966806</v>
      </c>
      <c r="J278" s="254">
        <f t="shared" si="219"/>
        <v>1</v>
      </c>
      <c r="K278" s="255">
        <f t="shared" si="220"/>
        <v>1.06</v>
      </c>
      <c r="L278" s="256">
        <f t="shared" si="247"/>
        <v>1.0149999999999999</v>
      </c>
      <c r="M278" s="257">
        <f t="shared" si="221"/>
        <v>24245056.198003531</v>
      </c>
      <c r="N278" s="257">
        <f t="shared" si="222"/>
        <v>27328052.118228704</v>
      </c>
      <c r="O278" s="257">
        <f t="shared" si="223"/>
        <v>29013586.575399999</v>
      </c>
      <c r="P278" s="257">
        <f t="shared" si="224"/>
        <v>30803081.109711833</v>
      </c>
      <c r="Q278" s="258">
        <f t="shared" si="225"/>
        <v>29013586.575399999</v>
      </c>
      <c r="R278" s="257">
        <f t="shared" si="225"/>
        <v>30803081.109711833</v>
      </c>
      <c r="S278" s="257">
        <f t="shared" si="226"/>
        <v>32702947.751243506</v>
      </c>
      <c r="T278" s="257"/>
      <c r="U278" s="257">
        <f t="shared" si="227"/>
        <v>2182055057.8203177</v>
      </c>
      <c r="V278" s="257">
        <f t="shared" si="228"/>
        <v>2459524690.6405835</v>
      </c>
      <c r="W278" s="257">
        <f t="shared" si="229"/>
        <v>2611222791.7859998</v>
      </c>
      <c r="X278" s="258">
        <f t="shared" si="230"/>
        <v>2772277299.8740649</v>
      </c>
      <c r="Y278" s="258">
        <f t="shared" si="231"/>
        <v>2611222791.7859998</v>
      </c>
      <c r="Z278" s="257">
        <f t="shared" si="232"/>
        <v>2772277299.8740649</v>
      </c>
      <c r="AA278" s="257">
        <f t="shared" si="241"/>
        <v>2943265297.6119156</v>
      </c>
      <c r="AB278" s="257"/>
      <c r="AC278" s="32" t="str">
        <f t="shared" si="233"/>
        <v>BERTAHAP</v>
      </c>
      <c r="AD278" s="259">
        <f t="shared" si="234"/>
        <v>0</v>
      </c>
      <c r="AE278" s="260">
        <v>2</v>
      </c>
      <c r="AF278" s="261"/>
      <c r="AG278" s="257" t="e">
        <f>IF(AF278&gt;#REF!,"LB","KR")</f>
        <v>#REF!</v>
      </c>
      <c r="AH278" s="261">
        <f t="shared" si="244"/>
        <v>2400261000</v>
      </c>
      <c r="AI278" s="261">
        <f t="shared" si="244"/>
        <v>2705478000</v>
      </c>
      <c r="AJ278" s="261">
        <f t="shared" si="244"/>
        <v>2872346000</v>
      </c>
      <c r="AK278" s="262">
        <f t="shared" si="244"/>
        <v>3049506000</v>
      </c>
      <c r="AL278" s="262">
        <f t="shared" si="244"/>
        <v>2872346000</v>
      </c>
      <c r="AM278" s="261">
        <f t="shared" si="244"/>
        <v>3049506000</v>
      </c>
      <c r="AN278" s="261">
        <f t="shared" si="244"/>
        <v>3237592000</v>
      </c>
      <c r="AO278" s="15"/>
      <c r="AP278" s="15"/>
      <c r="AQ278" s="264">
        <f t="shared" si="235"/>
        <v>-1391487.189600002</v>
      </c>
      <c r="AR278" s="265"/>
      <c r="AS278" s="266"/>
      <c r="AT278" s="266"/>
      <c r="AU278" s="266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314"/>
      <c r="BT278" s="15"/>
      <c r="BU278" s="15"/>
      <c r="BV278" s="265"/>
      <c r="BW278" s="15"/>
      <c r="BX278" s="15"/>
      <c r="BY278" s="15"/>
      <c r="BZ278" s="15"/>
      <c r="CA278" s="15"/>
      <c r="CB278" s="15"/>
      <c r="CC278" s="15"/>
      <c r="CD278" s="15"/>
      <c r="CE278" s="15"/>
      <c r="CF278" s="42">
        <f t="shared" si="242"/>
        <v>3044687000</v>
      </c>
      <c r="CG278" s="187">
        <f t="shared" si="242"/>
        <v>3232477000</v>
      </c>
      <c r="CH278" s="43">
        <f t="shared" si="236"/>
        <v>45670305</v>
      </c>
      <c r="CI278" s="43">
        <f t="shared" si="237"/>
        <v>32324770</v>
      </c>
      <c r="CJ278" s="240">
        <f t="shared" si="238"/>
        <v>71808650</v>
      </c>
      <c r="CK278" s="273">
        <f t="shared" si="239"/>
        <v>63531375</v>
      </c>
    </row>
    <row r="279" spans="1:89">
      <c r="A279" s="3">
        <f t="shared" si="240"/>
        <v>240</v>
      </c>
      <c r="B279" s="522">
        <v>5</v>
      </c>
      <c r="C279" s="250" t="s">
        <v>187</v>
      </c>
      <c r="D279" s="285">
        <v>15</v>
      </c>
      <c r="E279" s="252"/>
      <c r="F279" s="40" t="s">
        <v>64</v>
      </c>
      <c r="G279" s="253">
        <f t="shared" si="216"/>
        <v>101</v>
      </c>
      <c r="H279" s="253">
        <f t="shared" si="217"/>
        <v>90</v>
      </c>
      <c r="I279" s="254">
        <f t="shared" si="218"/>
        <v>26966806</v>
      </c>
      <c r="J279" s="254">
        <f t="shared" si="219"/>
        <v>1</v>
      </c>
      <c r="K279" s="255">
        <f t="shared" si="220"/>
        <v>1.06</v>
      </c>
      <c r="L279" s="256">
        <f t="shared" si="247"/>
        <v>1.0149999999999999</v>
      </c>
      <c r="M279" s="257">
        <f t="shared" si="221"/>
        <v>24245056.198003531</v>
      </c>
      <c r="N279" s="257">
        <f t="shared" si="222"/>
        <v>27328052.118228704</v>
      </c>
      <c r="O279" s="257">
        <f t="shared" si="223"/>
        <v>29013586.575399999</v>
      </c>
      <c r="P279" s="257">
        <f t="shared" si="224"/>
        <v>30803081.109711833</v>
      </c>
      <c r="Q279" s="258">
        <f t="shared" si="225"/>
        <v>29013586.575399999</v>
      </c>
      <c r="R279" s="257">
        <f t="shared" si="225"/>
        <v>30803081.109711833</v>
      </c>
      <c r="S279" s="257">
        <f t="shared" si="226"/>
        <v>32702947.751243506</v>
      </c>
      <c r="T279" s="257"/>
      <c r="U279" s="257">
        <f t="shared" si="227"/>
        <v>2182055057.8203177</v>
      </c>
      <c r="V279" s="257">
        <f t="shared" si="228"/>
        <v>2459524690.6405835</v>
      </c>
      <c r="W279" s="257">
        <f t="shared" si="229"/>
        <v>2611222791.7859998</v>
      </c>
      <c r="X279" s="258">
        <f t="shared" si="230"/>
        <v>2772277299.8740649</v>
      </c>
      <c r="Y279" s="258">
        <f t="shared" si="231"/>
        <v>2611222791.7859998</v>
      </c>
      <c r="Z279" s="257">
        <f t="shared" si="232"/>
        <v>2772277299.8740649</v>
      </c>
      <c r="AA279" s="257">
        <f t="shared" si="241"/>
        <v>2943265297.6119156</v>
      </c>
      <c r="AB279" s="257"/>
      <c r="AC279" s="32" t="str">
        <f t="shared" si="233"/>
        <v>BERTAHAP</v>
      </c>
      <c r="AD279" s="259">
        <f t="shared" si="234"/>
        <v>0</v>
      </c>
      <c r="AE279" s="260">
        <v>2</v>
      </c>
      <c r="AF279" s="261"/>
      <c r="AG279" s="257" t="e">
        <f>IF(AF279&gt;#REF!,"LB","KR")</f>
        <v>#REF!</v>
      </c>
      <c r="AH279" s="261">
        <f t="shared" si="244"/>
        <v>2400261000</v>
      </c>
      <c r="AI279" s="261">
        <f t="shared" si="244"/>
        <v>2705478000</v>
      </c>
      <c r="AJ279" s="261">
        <f t="shared" si="244"/>
        <v>2872346000</v>
      </c>
      <c r="AK279" s="262">
        <f t="shared" si="244"/>
        <v>3049506000</v>
      </c>
      <c r="AL279" s="262">
        <f t="shared" si="244"/>
        <v>2872346000</v>
      </c>
      <c r="AM279" s="261">
        <f t="shared" si="244"/>
        <v>3049506000</v>
      </c>
      <c r="AN279" s="261">
        <f t="shared" si="244"/>
        <v>3237592000</v>
      </c>
      <c r="AO279" s="15"/>
      <c r="AP279" s="15"/>
      <c r="AQ279" s="264">
        <f t="shared" si="235"/>
        <v>-1391487.189600002</v>
      </c>
      <c r="AR279" s="265"/>
      <c r="AS279" s="266"/>
      <c r="AT279" s="266"/>
      <c r="AU279" s="266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314"/>
      <c r="BT279" s="15"/>
      <c r="BU279" s="15"/>
      <c r="BV279" s="265"/>
      <c r="BW279" s="15"/>
      <c r="BX279" s="15"/>
      <c r="BY279" s="15"/>
      <c r="BZ279" s="15"/>
      <c r="CA279" s="15"/>
      <c r="CB279" s="15"/>
      <c r="CC279" s="15"/>
      <c r="CD279" s="15"/>
      <c r="CE279" s="15"/>
      <c r="CF279" s="42">
        <f t="shared" si="242"/>
        <v>3044687000</v>
      </c>
      <c r="CG279" s="187">
        <f t="shared" si="242"/>
        <v>3232477000</v>
      </c>
      <c r="CH279" s="43">
        <f t="shared" si="236"/>
        <v>45670305</v>
      </c>
      <c r="CI279" s="43">
        <f t="shared" si="237"/>
        <v>32324770</v>
      </c>
      <c r="CJ279" s="240">
        <f t="shared" si="238"/>
        <v>71808650</v>
      </c>
      <c r="CK279" s="273">
        <f t="shared" si="239"/>
        <v>63531375</v>
      </c>
    </row>
    <row r="280" spans="1:89">
      <c r="A280" s="3">
        <f t="shared" si="240"/>
        <v>241</v>
      </c>
      <c r="B280" s="522">
        <v>6</v>
      </c>
      <c r="C280" s="250" t="s">
        <v>187</v>
      </c>
      <c r="D280" s="285">
        <v>17</v>
      </c>
      <c r="E280" s="252"/>
      <c r="F280" s="40" t="s">
        <v>67</v>
      </c>
      <c r="G280" s="253">
        <f t="shared" si="216"/>
        <v>85</v>
      </c>
      <c r="H280" s="253">
        <f t="shared" si="217"/>
        <v>74</v>
      </c>
      <c r="I280" s="254">
        <f t="shared" si="218"/>
        <v>26966806</v>
      </c>
      <c r="J280" s="254">
        <f t="shared" si="219"/>
        <v>1</v>
      </c>
      <c r="K280" s="255">
        <f t="shared" si="220"/>
        <v>1.06</v>
      </c>
      <c r="L280" s="256">
        <f t="shared" si="247"/>
        <v>1.0149999999999999</v>
      </c>
      <c r="M280" s="257">
        <f t="shared" si="221"/>
        <v>24245056.198003531</v>
      </c>
      <c r="N280" s="257">
        <f t="shared" si="222"/>
        <v>27328052.118228704</v>
      </c>
      <c r="O280" s="257">
        <f t="shared" si="223"/>
        <v>29013586.575399999</v>
      </c>
      <c r="P280" s="257">
        <f t="shared" si="224"/>
        <v>30803081.109711833</v>
      </c>
      <c r="Q280" s="258">
        <f t="shared" si="225"/>
        <v>29013586.575399999</v>
      </c>
      <c r="R280" s="257">
        <f t="shared" si="225"/>
        <v>30803081.109711833</v>
      </c>
      <c r="S280" s="257">
        <f t="shared" si="226"/>
        <v>32702947.751243506</v>
      </c>
      <c r="T280" s="257"/>
      <c r="U280" s="257">
        <f t="shared" si="227"/>
        <v>1794134158.6522613</v>
      </c>
      <c r="V280" s="257">
        <f t="shared" si="228"/>
        <v>2022275856.748924</v>
      </c>
      <c r="W280" s="257">
        <f t="shared" si="229"/>
        <v>2147005406.5795999</v>
      </c>
      <c r="X280" s="258">
        <f t="shared" si="230"/>
        <v>2279428002.1186757</v>
      </c>
      <c r="Y280" s="258">
        <f t="shared" si="231"/>
        <v>2147005406.5795999</v>
      </c>
      <c r="Z280" s="257">
        <f t="shared" si="232"/>
        <v>2279428002.1186757</v>
      </c>
      <c r="AA280" s="257">
        <f t="shared" si="241"/>
        <v>2420018133.5920196</v>
      </c>
      <c r="AB280" s="257"/>
      <c r="AC280" s="32" t="str">
        <f t="shared" si="233"/>
        <v>BERTAHAP</v>
      </c>
      <c r="AD280" s="259">
        <f t="shared" si="234"/>
        <v>0</v>
      </c>
      <c r="AE280" s="260">
        <v>2</v>
      </c>
      <c r="AF280" s="261"/>
      <c r="AG280" s="257" t="e">
        <f>IF(AF280&gt;#REF!,"LB","KR")</f>
        <v>#REF!</v>
      </c>
      <c r="AH280" s="261">
        <f t="shared" si="244"/>
        <v>1973548000</v>
      </c>
      <c r="AI280" s="261">
        <f t="shared" si="244"/>
        <v>2224504000</v>
      </c>
      <c r="AJ280" s="261">
        <f t="shared" si="244"/>
        <v>2361706000</v>
      </c>
      <c r="AK280" s="262">
        <f t="shared" si="244"/>
        <v>2507371000</v>
      </c>
      <c r="AL280" s="262">
        <f t="shared" si="244"/>
        <v>2361706000</v>
      </c>
      <c r="AM280" s="261">
        <f t="shared" si="244"/>
        <v>2507371000</v>
      </c>
      <c r="AN280" s="261">
        <f t="shared" si="244"/>
        <v>2662020000</v>
      </c>
      <c r="AO280" s="15"/>
      <c r="AP280" s="15"/>
      <c r="AQ280" s="264">
        <f t="shared" si="235"/>
        <v>-1391487.189600002</v>
      </c>
      <c r="AR280" s="265"/>
      <c r="AS280" s="266"/>
      <c r="AT280" s="266"/>
      <c r="AU280" s="266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314"/>
      <c r="BT280" s="15"/>
      <c r="BU280" s="15"/>
      <c r="BV280" s="265"/>
      <c r="BW280" s="15"/>
      <c r="BX280" s="15"/>
      <c r="BY280" s="15"/>
      <c r="BZ280" s="15"/>
      <c r="CA280" s="15"/>
      <c r="CB280" s="15"/>
      <c r="CC280" s="15"/>
      <c r="CD280" s="15"/>
      <c r="CE280" s="15"/>
      <c r="CF280" s="42">
        <f t="shared" si="242"/>
        <v>2503409000</v>
      </c>
      <c r="CG280" s="187">
        <f t="shared" si="242"/>
        <v>2657814000</v>
      </c>
      <c r="CH280" s="43">
        <f t="shared" si="236"/>
        <v>37551135</v>
      </c>
      <c r="CI280" s="43">
        <f t="shared" si="237"/>
        <v>26578140</v>
      </c>
      <c r="CJ280" s="240">
        <f t="shared" si="238"/>
        <v>59042650</v>
      </c>
      <c r="CK280" s="273">
        <f t="shared" si="239"/>
        <v>52236895.833333336</v>
      </c>
    </row>
    <row r="281" spans="1:89">
      <c r="A281" s="3">
        <f t="shared" si="240"/>
        <v>242</v>
      </c>
      <c r="B281" s="522">
        <v>7</v>
      </c>
      <c r="C281" s="250" t="s">
        <v>187</v>
      </c>
      <c r="D281" s="285">
        <v>19</v>
      </c>
      <c r="E281" s="252"/>
      <c r="F281" s="40" t="s">
        <v>78</v>
      </c>
      <c r="G281" s="253">
        <f t="shared" si="216"/>
        <v>138</v>
      </c>
      <c r="H281" s="253">
        <f t="shared" si="217"/>
        <v>120</v>
      </c>
      <c r="I281" s="254">
        <f t="shared" si="218"/>
        <v>26966806</v>
      </c>
      <c r="J281" s="254">
        <f t="shared" si="219"/>
        <v>1</v>
      </c>
      <c r="K281" s="255">
        <f t="shared" si="220"/>
        <v>1.06</v>
      </c>
      <c r="L281" s="256">
        <f t="shared" si="247"/>
        <v>1.0149999999999999</v>
      </c>
      <c r="M281" s="257">
        <f t="shared" si="221"/>
        <v>24245056.198003531</v>
      </c>
      <c r="N281" s="257">
        <f t="shared" si="222"/>
        <v>27328052.118228704</v>
      </c>
      <c r="O281" s="257">
        <f t="shared" si="223"/>
        <v>29013586.575399999</v>
      </c>
      <c r="P281" s="257">
        <f t="shared" si="224"/>
        <v>30803081.109711833</v>
      </c>
      <c r="Q281" s="258">
        <f t="shared" si="225"/>
        <v>29013586.575399999</v>
      </c>
      <c r="R281" s="257">
        <f t="shared" si="225"/>
        <v>30803081.109711833</v>
      </c>
      <c r="S281" s="257">
        <f t="shared" si="226"/>
        <v>32702947.751243506</v>
      </c>
      <c r="T281" s="257"/>
      <c r="U281" s="257">
        <f t="shared" si="227"/>
        <v>2909406743.7604237</v>
      </c>
      <c r="V281" s="257">
        <f t="shared" si="228"/>
        <v>3279366254.1874447</v>
      </c>
      <c r="W281" s="257">
        <f t="shared" si="229"/>
        <v>3481630389.0479999</v>
      </c>
      <c r="X281" s="258">
        <f t="shared" si="230"/>
        <v>3696369733.1654201</v>
      </c>
      <c r="Y281" s="258">
        <f t="shared" si="231"/>
        <v>3481630389.0479999</v>
      </c>
      <c r="Z281" s="257">
        <f t="shared" si="232"/>
        <v>3696369733.1654201</v>
      </c>
      <c r="AA281" s="257">
        <f t="shared" si="241"/>
        <v>3924353730.1492205</v>
      </c>
      <c r="AB281" s="257"/>
      <c r="AC281" s="32" t="str">
        <f t="shared" si="233"/>
        <v>BERTAHAP</v>
      </c>
      <c r="AD281" s="259">
        <f t="shared" si="234"/>
        <v>0</v>
      </c>
      <c r="AE281" s="260">
        <v>2</v>
      </c>
      <c r="AF281" s="261"/>
      <c r="AG281" s="257" t="e">
        <f>IF(AF281&gt;#REF!,"LB","KR")</f>
        <v>#REF!</v>
      </c>
      <c r="AH281" s="261">
        <f t="shared" si="244"/>
        <v>3200348000</v>
      </c>
      <c r="AI281" s="261">
        <f t="shared" si="244"/>
        <v>3607303000</v>
      </c>
      <c r="AJ281" s="261">
        <f t="shared" si="244"/>
        <v>3829794000</v>
      </c>
      <c r="AK281" s="262">
        <f t="shared" si="244"/>
        <v>4066007000</v>
      </c>
      <c r="AL281" s="262">
        <f t="shared" si="244"/>
        <v>3829794000</v>
      </c>
      <c r="AM281" s="261">
        <f t="shared" si="244"/>
        <v>4066007000</v>
      </c>
      <c r="AN281" s="261">
        <f t="shared" si="244"/>
        <v>4316790000</v>
      </c>
      <c r="AO281" s="15"/>
      <c r="AP281" s="15"/>
      <c r="AQ281" s="264">
        <f t="shared" si="235"/>
        <v>-1391487.189600002</v>
      </c>
      <c r="AR281" s="265"/>
      <c r="AS281" s="266"/>
      <c r="AT281" s="266"/>
      <c r="AU281" s="266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314"/>
      <c r="BT281" s="15"/>
      <c r="BU281" s="15"/>
      <c r="BV281" s="265"/>
      <c r="BW281" s="15"/>
      <c r="BX281" s="15"/>
      <c r="BY281" s="15"/>
      <c r="BZ281" s="15"/>
      <c r="CA281" s="15"/>
      <c r="CB281" s="15"/>
      <c r="CC281" s="15"/>
      <c r="CD281" s="15"/>
      <c r="CE281" s="15"/>
      <c r="CF281" s="42">
        <f t="shared" si="242"/>
        <v>4059582000</v>
      </c>
      <c r="CG281" s="187">
        <f t="shared" si="242"/>
        <v>4309968000</v>
      </c>
      <c r="CH281" s="43">
        <f t="shared" si="236"/>
        <v>60893730</v>
      </c>
      <c r="CI281" s="43">
        <f t="shared" si="237"/>
        <v>43099680</v>
      </c>
      <c r="CJ281" s="240">
        <f t="shared" si="238"/>
        <v>95744850</v>
      </c>
      <c r="CK281" s="273">
        <f t="shared" si="239"/>
        <v>84708479.166666672</v>
      </c>
    </row>
    <row r="282" spans="1:89">
      <c r="A282" s="3">
        <f t="shared" si="240"/>
        <v>243</v>
      </c>
      <c r="B282" s="522">
        <v>8</v>
      </c>
      <c r="C282" s="250" t="s">
        <v>187</v>
      </c>
      <c r="D282" s="285">
        <v>21</v>
      </c>
      <c r="E282" s="252"/>
      <c r="F282" s="40" t="s">
        <v>84</v>
      </c>
      <c r="G282" s="253">
        <f t="shared" si="216"/>
        <v>132</v>
      </c>
      <c r="H282" s="253">
        <f t="shared" si="217"/>
        <v>112</v>
      </c>
      <c r="I282" s="254">
        <f t="shared" si="218"/>
        <v>26966806</v>
      </c>
      <c r="J282" s="254">
        <f t="shared" si="219"/>
        <v>3</v>
      </c>
      <c r="K282" s="255">
        <f t="shared" si="220"/>
        <v>1.1000000000000001</v>
      </c>
      <c r="L282" s="256">
        <f t="shared" si="247"/>
        <v>1.0149999999999999</v>
      </c>
      <c r="M282" s="257">
        <f t="shared" si="221"/>
        <v>25159963.979060266</v>
      </c>
      <c r="N282" s="257">
        <f t="shared" si="222"/>
        <v>28359299.367973182</v>
      </c>
      <c r="O282" s="257">
        <f t="shared" si="223"/>
        <v>30108438.899</v>
      </c>
      <c r="P282" s="257">
        <f t="shared" si="224"/>
        <v>31965461.528946243</v>
      </c>
      <c r="Q282" s="258">
        <f t="shared" si="225"/>
        <v>30108438.899</v>
      </c>
      <c r="R282" s="257">
        <f t="shared" si="225"/>
        <v>31965461.528946243</v>
      </c>
      <c r="S282" s="257">
        <f t="shared" si="226"/>
        <v>33937021.251290433</v>
      </c>
      <c r="T282" s="257"/>
      <c r="U282" s="257">
        <f t="shared" si="227"/>
        <v>2817915965.6547499</v>
      </c>
      <c r="V282" s="257">
        <f t="shared" si="228"/>
        <v>3176241529.2129965</v>
      </c>
      <c r="W282" s="257">
        <f t="shared" si="229"/>
        <v>3372145156.6880002</v>
      </c>
      <c r="X282" s="258">
        <f t="shared" si="230"/>
        <v>3580131691.2419791</v>
      </c>
      <c r="Y282" s="258">
        <f t="shared" si="231"/>
        <v>3372145156.6880002</v>
      </c>
      <c r="Z282" s="257">
        <f t="shared" si="232"/>
        <v>3580131691.2419791</v>
      </c>
      <c r="AA282" s="257">
        <f t="shared" si="241"/>
        <v>3800946380.1445284</v>
      </c>
      <c r="AB282" s="257"/>
      <c r="AC282" s="32" t="str">
        <f t="shared" si="233"/>
        <v>BERTAHAP</v>
      </c>
      <c r="AD282" s="259">
        <f t="shared" si="234"/>
        <v>0</v>
      </c>
      <c r="AE282" s="260">
        <v>2</v>
      </c>
      <c r="AF282" s="261"/>
      <c r="AG282" s="257" t="e">
        <f>IF(AF282&gt;#REF!,"LB","KR")</f>
        <v>#REF!</v>
      </c>
      <c r="AH282" s="261">
        <f t="shared" si="244"/>
        <v>3099708000</v>
      </c>
      <c r="AI282" s="261">
        <f t="shared" si="244"/>
        <v>3493866000</v>
      </c>
      <c r="AJ282" s="261">
        <f t="shared" si="244"/>
        <v>3709360000</v>
      </c>
      <c r="AK282" s="262">
        <f t="shared" si="244"/>
        <v>3938145000</v>
      </c>
      <c r="AL282" s="262">
        <f t="shared" si="244"/>
        <v>3709360000</v>
      </c>
      <c r="AM282" s="261">
        <f t="shared" si="244"/>
        <v>3938145000</v>
      </c>
      <c r="AN282" s="261">
        <f t="shared" si="244"/>
        <v>4181042000</v>
      </c>
      <c r="AO282" s="15"/>
      <c r="AP282" s="15"/>
      <c r="AQ282" s="264">
        <f t="shared" si="235"/>
        <v>-296634.86600000039</v>
      </c>
      <c r="AR282" s="265"/>
      <c r="AS282" s="266"/>
      <c r="AT282" s="266"/>
      <c r="AU282" s="266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314"/>
      <c r="BT282" s="15"/>
      <c r="BU282" s="15"/>
      <c r="BV282" s="265"/>
      <c r="BW282" s="15"/>
      <c r="BX282" s="15"/>
      <c r="BY282" s="15"/>
      <c r="BZ282" s="15"/>
      <c r="CA282" s="15"/>
      <c r="CB282" s="15"/>
      <c r="CC282" s="15"/>
      <c r="CD282" s="15"/>
      <c r="CE282" s="15"/>
      <c r="CF282" s="42">
        <f t="shared" si="242"/>
        <v>3931922000</v>
      </c>
      <c r="CG282" s="187">
        <f t="shared" si="242"/>
        <v>4174434000</v>
      </c>
      <c r="CH282" s="43">
        <f t="shared" si="236"/>
        <v>58978830</v>
      </c>
      <c r="CI282" s="43">
        <f t="shared" si="237"/>
        <v>41744340</v>
      </c>
      <c r="CJ282" s="240">
        <f t="shared" si="238"/>
        <v>92734000</v>
      </c>
      <c r="CK282" s="273">
        <f t="shared" si="239"/>
        <v>82044687.5</v>
      </c>
    </row>
    <row r="283" spans="1:89">
      <c r="A283" s="3">
        <f t="shared" si="240"/>
        <v>244</v>
      </c>
      <c r="B283" s="522">
        <v>1</v>
      </c>
      <c r="C283" s="250" t="s">
        <v>188</v>
      </c>
      <c r="D283" s="251" t="s">
        <v>19</v>
      </c>
      <c r="E283" s="252"/>
      <c r="F283" s="40" t="s">
        <v>72</v>
      </c>
      <c r="G283" s="253">
        <f t="shared" si="216"/>
        <v>175</v>
      </c>
      <c r="H283" s="253">
        <f t="shared" si="217"/>
        <v>156</v>
      </c>
      <c r="I283" s="254">
        <f t="shared" si="218"/>
        <v>26966806</v>
      </c>
      <c r="J283" s="254">
        <f t="shared" si="219"/>
        <v>5</v>
      </c>
      <c r="K283" s="255">
        <f t="shared" si="220"/>
        <v>1.08</v>
      </c>
      <c r="L283" s="256">
        <f t="shared" si="247"/>
        <v>1.0149999999999999</v>
      </c>
      <c r="M283" s="257">
        <f t="shared" si="221"/>
        <v>24702510.0885319</v>
      </c>
      <c r="N283" s="257">
        <f t="shared" si="222"/>
        <v>27843675.743100945</v>
      </c>
      <c r="O283" s="257">
        <f t="shared" si="223"/>
        <v>29561012.737199999</v>
      </c>
      <c r="P283" s="257">
        <f t="shared" si="224"/>
        <v>31384271.319329038</v>
      </c>
      <c r="Q283" s="258">
        <f t="shared" si="225"/>
        <v>29561012.737199999</v>
      </c>
      <c r="R283" s="257">
        <f t="shared" si="225"/>
        <v>31384271.319329038</v>
      </c>
      <c r="S283" s="257">
        <f t="shared" si="226"/>
        <v>33319984.501266968</v>
      </c>
      <c r="T283" s="257"/>
      <c r="U283" s="257">
        <f t="shared" si="227"/>
        <v>3853591573.8109765</v>
      </c>
      <c r="V283" s="257">
        <f t="shared" si="228"/>
        <v>4343613415.9237471</v>
      </c>
      <c r="W283" s="257">
        <f t="shared" si="229"/>
        <v>4611517987.0031996</v>
      </c>
      <c r="X283" s="258">
        <f t="shared" si="230"/>
        <v>4895946325.8153296</v>
      </c>
      <c r="Y283" s="258">
        <f t="shared" si="231"/>
        <v>4611517987.0031996</v>
      </c>
      <c r="Z283" s="257">
        <f t="shared" si="232"/>
        <v>4895946325.8153296</v>
      </c>
      <c r="AA283" s="257">
        <f t="shared" si="241"/>
        <v>5197917582.1976471</v>
      </c>
      <c r="AB283" s="257"/>
      <c r="AC283" s="32" t="str">
        <f t="shared" si="233"/>
        <v>BERTAHAP</v>
      </c>
      <c r="AD283" s="259">
        <f t="shared" si="234"/>
        <v>0</v>
      </c>
      <c r="AE283" s="260">
        <v>2</v>
      </c>
      <c r="AF283" s="261"/>
      <c r="AG283" s="257" t="e">
        <f>IF(AF283&gt;#REF!,"LB","KR")</f>
        <v>#REF!</v>
      </c>
      <c r="AH283" s="261">
        <f t="shared" si="244"/>
        <v>4238951000</v>
      </c>
      <c r="AI283" s="261">
        <f t="shared" si="244"/>
        <v>4777975000</v>
      </c>
      <c r="AJ283" s="261">
        <f t="shared" si="244"/>
        <v>5072670000</v>
      </c>
      <c r="AK283" s="262">
        <f t="shared" si="244"/>
        <v>5385541000</v>
      </c>
      <c r="AL283" s="262">
        <f t="shared" si="244"/>
        <v>5072670000</v>
      </c>
      <c r="AM283" s="261">
        <f t="shared" si="244"/>
        <v>5385541000</v>
      </c>
      <c r="AN283" s="261">
        <f t="shared" si="244"/>
        <v>5717710000</v>
      </c>
      <c r="AO283" s="15"/>
      <c r="AP283" s="15"/>
      <c r="AQ283" s="264">
        <f t="shared" si="235"/>
        <v>-844061.0278000012</v>
      </c>
      <c r="AR283" s="265"/>
      <c r="AS283" s="266"/>
      <c r="AT283" s="266"/>
      <c r="AU283" s="266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314"/>
      <c r="BT283" s="15"/>
      <c r="BU283" s="15"/>
      <c r="BV283" s="265"/>
      <c r="BW283" s="15"/>
      <c r="BX283" s="15"/>
      <c r="BY283" s="15"/>
      <c r="BZ283" s="15"/>
      <c r="CA283" s="15"/>
      <c r="CB283" s="15"/>
      <c r="CC283" s="15"/>
      <c r="CD283" s="15"/>
      <c r="CE283" s="15"/>
      <c r="CF283" s="42">
        <f t="shared" si="242"/>
        <v>5377031000</v>
      </c>
      <c r="CG283" s="187">
        <f t="shared" si="242"/>
        <v>5708674000</v>
      </c>
      <c r="CH283" s="43">
        <f t="shared" si="236"/>
        <v>80655465</v>
      </c>
      <c r="CI283" s="43">
        <f t="shared" si="237"/>
        <v>57086740</v>
      </c>
      <c r="CJ283" s="240">
        <f t="shared" si="238"/>
        <v>126816750</v>
      </c>
      <c r="CK283" s="273">
        <f t="shared" si="239"/>
        <v>112198770.83333333</v>
      </c>
    </row>
    <row r="284" spans="1:89">
      <c r="A284" s="3">
        <f t="shared" si="240"/>
        <v>245</v>
      </c>
      <c r="B284" s="522">
        <v>2</v>
      </c>
      <c r="C284" s="250" t="s">
        <v>188</v>
      </c>
      <c r="D284" s="251" t="s">
        <v>29</v>
      </c>
      <c r="E284" s="252"/>
      <c r="F284" s="40" t="s">
        <v>74</v>
      </c>
      <c r="G284" s="253">
        <f t="shared" si="216"/>
        <v>85</v>
      </c>
      <c r="H284" s="253">
        <f t="shared" si="217"/>
        <v>74</v>
      </c>
      <c r="I284" s="254">
        <f t="shared" si="218"/>
        <v>26966806</v>
      </c>
      <c r="J284" s="254">
        <f t="shared" si="219"/>
        <v>1</v>
      </c>
      <c r="K284" s="255">
        <f t="shared" si="220"/>
        <v>1.06</v>
      </c>
      <c r="L284" s="256">
        <f t="shared" si="247"/>
        <v>1.0149999999999999</v>
      </c>
      <c r="M284" s="257">
        <f t="shared" si="221"/>
        <v>24245056.198003531</v>
      </c>
      <c r="N284" s="257">
        <f t="shared" si="222"/>
        <v>27328052.118228704</v>
      </c>
      <c r="O284" s="257">
        <f t="shared" si="223"/>
        <v>29013586.575399999</v>
      </c>
      <c r="P284" s="257">
        <f t="shared" si="224"/>
        <v>30803081.109711833</v>
      </c>
      <c r="Q284" s="258">
        <f t="shared" si="225"/>
        <v>29013586.575399999</v>
      </c>
      <c r="R284" s="257">
        <f t="shared" si="225"/>
        <v>30803081.109711833</v>
      </c>
      <c r="S284" s="257">
        <f t="shared" si="226"/>
        <v>32702947.751243506</v>
      </c>
      <c r="T284" s="257"/>
      <c r="U284" s="257">
        <f t="shared" si="227"/>
        <v>1794134158.6522613</v>
      </c>
      <c r="V284" s="257">
        <f t="shared" si="228"/>
        <v>2022275856.748924</v>
      </c>
      <c r="W284" s="257">
        <f t="shared" si="229"/>
        <v>2147005406.5795999</v>
      </c>
      <c r="X284" s="258">
        <f t="shared" si="230"/>
        <v>2279428002.1186757</v>
      </c>
      <c r="Y284" s="258">
        <f t="shared" si="231"/>
        <v>2147005406.5795999</v>
      </c>
      <c r="Z284" s="257">
        <f t="shared" si="232"/>
        <v>2279428002.1186757</v>
      </c>
      <c r="AA284" s="257">
        <f t="shared" si="241"/>
        <v>2420018133.5920196</v>
      </c>
      <c r="AB284" s="257"/>
      <c r="AC284" s="32" t="str">
        <f t="shared" si="233"/>
        <v>BERTAHAP</v>
      </c>
      <c r="AD284" s="259">
        <f t="shared" si="234"/>
        <v>0</v>
      </c>
      <c r="AE284" s="260">
        <v>2</v>
      </c>
      <c r="AF284" s="261"/>
      <c r="AG284" s="257" t="e">
        <f>IF(AF284&gt;#REF!,"LB","KR")</f>
        <v>#REF!</v>
      </c>
      <c r="AH284" s="261">
        <f t="shared" si="244"/>
        <v>1973548000</v>
      </c>
      <c r="AI284" s="261">
        <f t="shared" si="244"/>
        <v>2224504000</v>
      </c>
      <c r="AJ284" s="261">
        <f t="shared" si="244"/>
        <v>2361706000</v>
      </c>
      <c r="AK284" s="262">
        <f t="shared" ref="AK284:AN318" si="248">ROUNDUP((X284*(1+$J$5)),-3)</f>
        <v>2507371000</v>
      </c>
      <c r="AL284" s="262">
        <f t="shared" si="248"/>
        <v>2361706000</v>
      </c>
      <c r="AM284" s="261">
        <f t="shared" si="248"/>
        <v>2507371000</v>
      </c>
      <c r="AN284" s="261">
        <f t="shared" si="248"/>
        <v>2662020000</v>
      </c>
      <c r="AO284" s="15"/>
      <c r="AP284" s="15"/>
      <c r="AQ284" s="264">
        <f t="shared" si="235"/>
        <v>-1391487.189600002</v>
      </c>
      <c r="AR284" s="265"/>
      <c r="AS284" s="266"/>
      <c r="AT284" s="266"/>
      <c r="AU284" s="266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314"/>
      <c r="BT284" s="15"/>
      <c r="BU284" s="15"/>
      <c r="BV284" s="265"/>
      <c r="BW284" s="15"/>
      <c r="BX284" s="15"/>
      <c r="BY284" s="15"/>
      <c r="BZ284" s="15"/>
      <c r="CA284" s="15"/>
      <c r="CB284" s="15"/>
      <c r="CC284" s="15"/>
      <c r="CD284" s="15"/>
      <c r="CE284" s="15"/>
      <c r="CF284" s="42">
        <f t="shared" si="242"/>
        <v>2503409000</v>
      </c>
      <c r="CG284" s="187">
        <f t="shared" si="242"/>
        <v>2657814000</v>
      </c>
      <c r="CH284" s="43">
        <f t="shared" si="236"/>
        <v>37551135</v>
      </c>
      <c r="CI284" s="43">
        <f t="shared" si="237"/>
        <v>26578140</v>
      </c>
      <c r="CJ284" s="240">
        <f t="shared" si="238"/>
        <v>59042650</v>
      </c>
      <c r="CK284" s="273">
        <f t="shared" si="239"/>
        <v>52236895.833333336</v>
      </c>
    </row>
    <row r="285" spans="1:89">
      <c r="A285" s="3">
        <f t="shared" si="240"/>
        <v>246</v>
      </c>
      <c r="B285" s="522">
        <v>3</v>
      </c>
      <c r="C285" s="250" t="s">
        <v>188</v>
      </c>
      <c r="D285" s="251" t="s">
        <v>32</v>
      </c>
      <c r="E285" s="252"/>
      <c r="F285" s="40" t="s">
        <v>56</v>
      </c>
      <c r="G285" s="253">
        <f t="shared" si="216"/>
        <v>85</v>
      </c>
      <c r="H285" s="253">
        <f t="shared" si="217"/>
        <v>74</v>
      </c>
      <c r="I285" s="254">
        <f t="shared" si="218"/>
        <v>26966806</v>
      </c>
      <c r="J285" s="254">
        <f t="shared" si="219"/>
        <v>1</v>
      </c>
      <c r="K285" s="255">
        <f t="shared" si="220"/>
        <v>1.06</v>
      </c>
      <c r="L285" s="256">
        <f t="shared" si="247"/>
        <v>1.0149999999999999</v>
      </c>
      <c r="M285" s="257">
        <f t="shared" si="221"/>
        <v>24245056.198003531</v>
      </c>
      <c r="N285" s="257">
        <f t="shared" si="222"/>
        <v>27328052.118228704</v>
      </c>
      <c r="O285" s="257">
        <f t="shared" si="223"/>
        <v>29013586.575399999</v>
      </c>
      <c r="P285" s="257">
        <f t="shared" si="224"/>
        <v>30803081.109711833</v>
      </c>
      <c r="Q285" s="258">
        <f t="shared" si="225"/>
        <v>29013586.575399999</v>
      </c>
      <c r="R285" s="257">
        <f t="shared" si="225"/>
        <v>30803081.109711833</v>
      </c>
      <c r="S285" s="257">
        <f t="shared" si="226"/>
        <v>32702947.751243506</v>
      </c>
      <c r="T285" s="257"/>
      <c r="U285" s="257">
        <f t="shared" si="227"/>
        <v>1794134158.6522613</v>
      </c>
      <c r="V285" s="257">
        <f t="shared" si="228"/>
        <v>2022275856.748924</v>
      </c>
      <c r="W285" s="257">
        <f t="shared" si="229"/>
        <v>2147005406.5795999</v>
      </c>
      <c r="X285" s="258">
        <f t="shared" si="230"/>
        <v>2279428002.1186757</v>
      </c>
      <c r="Y285" s="258">
        <f t="shared" si="231"/>
        <v>2147005406.5795999</v>
      </c>
      <c r="Z285" s="257">
        <f t="shared" si="232"/>
        <v>2279428002.1186757</v>
      </c>
      <c r="AA285" s="257">
        <f t="shared" si="241"/>
        <v>2420018133.5920196</v>
      </c>
      <c r="AB285" s="257"/>
      <c r="AC285" s="32" t="str">
        <f t="shared" si="233"/>
        <v>BERTAHAP</v>
      </c>
      <c r="AD285" s="259">
        <f t="shared" si="234"/>
        <v>0</v>
      </c>
      <c r="AE285" s="260">
        <v>2</v>
      </c>
      <c r="AF285" s="261"/>
      <c r="AG285" s="257" t="e">
        <f>IF(AF285&gt;#REF!,"LB","KR")</f>
        <v>#REF!</v>
      </c>
      <c r="AH285" s="261">
        <f t="shared" ref="AH285:AJ318" si="249">ROUNDUP((U285*(1+$J$5)),-3)</f>
        <v>1973548000</v>
      </c>
      <c r="AI285" s="261">
        <f t="shared" si="249"/>
        <v>2224504000</v>
      </c>
      <c r="AJ285" s="261">
        <f t="shared" si="249"/>
        <v>2361706000</v>
      </c>
      <c r="AK285" s="262">
        <f t="shared" si="248"/>
        <v>2507371000</v>
      </c>
      <c r="AL285" s="262">
        <f t="shared" si="248"/>
        <v>2361706000</v>
      </c>
      <c r="AM285" s="261">
        <f t="shared" si="248"/>
        <v>2507371000</v>
      </c>
      <c r="AN285" s="261">
        <f t="shared" si="248"/>
        <v>2662020000</v>
      </c>
      <c r="AO285" s="15"/>
      <c r="AP285" s="15"/>
      <c r="AQ285" s="264">
        <f t="shared" si="235"/>
        <v>-1391487.189600002</v>
      </c>
      <c r="AR285" s="265"/>
      <c r="AS285" s="266"/>
      <c r="AT285" s="266"/>
      <c r="AU285" s="266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314"/>
      <c r="BT285" s="15"/>
      <c r="BU285" s="15"/>
      <c r="BV285" s="265"/>
      <c r="BW285" s="15"/>
      <c r="BX285" s="15"/>
      <c r="BY285" s="15"/>
      <c r="BZ285" s="15"/>
      <c r="CA285" s="15"/>
      <c r="CB285" s="15"/>
      <c r="CC285" s="15"/>
      <c r="CD285" s="15"/>
      <c r="CE285" s="15"/>
      <c r="CF285" s="42">
        <f t="shared" si="242"/>
        <v>2503409000</v>
      </c>
      <c r="CG285" s="187">
        <f t="shared" si="242"/>
        <v>2657814000</v>
      </c>
      <c r="CH285" s="43">
        <f t="shared" si="236"/>
        <v>37551135</v>
      </c>
      <c r="CI285" s="43">
        <f t="shared" si="237"/>
        <v>26578140</v>
      </c>
      <c r="CJ285" s="240">
        <f t="shared" si="238"/>
        <v>59042650</v>
      </c>
      <c r="CK285" s="273">
        <f t="shared" si="239"/>
        <v>52236895.833333336</v>
      </c>
    </row>
    <row r="286" spans="1:89">
      <c r="A286" s="3">
        <f t="shared" si="240"/>
        <v>247</v>
      </c>
      <c r="B286" s="522">
        <v>4</v>
      </c>
      <c r="C286" s="250" t="s">
        <v>188</v>
      </c>
      <c r="D286" s="251" t="s">
        <v>38</v>
      </c>
      <c r="E286" s="252"/>
      <c r="F286" s="40" t="s">
        <v>58</v>
      </c>
      <c r="G286" s="253">
        <f t="shared" si="216"/>
        <v>101</v>
      </c>
      <c r="H286" s="253">
        <f t="shared" si="217"/>
        <v>90</v>
      </c>
      <c r="I286" s="254">
        <f t="shared" si="218"/>
        <v>26966806</v>
      </c>
      <c r="J286" s="254">
        <f t="shared" si="219"/>
        <v>1</v>
      </c>
      <c r="K286" s="255">
        <f t="shared" si="220"/>
        <v>1.06</v>
      </c>
      <c r="L286" s="256">
        <f t="shared" si="247"/>
        <v>1.0149999999999999</v>
      </c>
      <c r="M286" s="257">
        <f t="shared" si="221"/>
        <v>24245056.198003531</v>
      </c>
      <c r="N286" s="257">
        <f t="shared" si="222"/>
        <v>27328052.118228704</v>
      </c>
      <c r="O286" s="257">
        <f t="shared" si="223"/>
        <v>29013586.575399999</v>
      </c>
      <c r="P286" s="257">
        <f t="shared" si="224"/>
        <v>30803081.109711833</v>
      </c>
      <c r="Q286" s="258">
        <f t="shared" si="225"/>
        <v>29013586.575399999</v>
      </c>
      <c r="R286" s="257">
        <f t="shared" si="225"/>
        <v>30803081.109711833</v>
      </c>
      <c r="S286" s="257">
        <f t="shared" si="226"/>
        <v>32702947.751243506</v>
      </c>
      <c r="T286" s="257"/>
      <c r="U286" s="257">
        <f t="shared" si="227"/>
        <v>2182055057.8203177</v>
      </c>
      <c r="V286" s="257">
        <f t="shared" si="228"/>
        <v>2459524690.6405835</v>
      </c>
      <c r="W286" s="257">
        <f t="shared" si="229"/>
        <v>2611222791.7859998</v>
      </c>
      <c r="X286" s="258">
        <f t="shared" si="230"/>
        <v>2772277299.8740649</v>
      </c>
      <c r="Y286" s="258">
        <f t="shared" si="231"/>
        <v>2611222791.7859998</v>
      </c>
      <c r="Z286" s="257">
        <f t="shared" si="232"/>
        <v>2772277299.8740649</v>
      </c>
      <c r="AA286" s="257">
        <f t="shared" si="241"/>
        <v>2943265297.6119156</v>
      </c>
      <c r="AB286" s="257"/>
      <c r="AC286" s="32" t="str">
        <f t="shared" si="233"/>
        <v>BERTAHAP</v>
      </c>
      <c r="AD286" s="259">
        <f t="shared" si="234"/>
        <v>0</v>
      </c>
      <c r="AE286" s="260">
        <v>2</v>
      </c>
      <c r="AF286" s="261"/>
      <c r="AG286" s="257" t="e">
        <f>IF(AF286&gt;#REF!,"LB","KR")</f>
        <v>#REF!</v>
      </c>
      <c r="AH286" s="261">
        <f t="shared" si="249"/>
        <v>2400261000</v>
      </c>
      <c r="AI286" s="261">
        <f t="shared" si="249"/>
        <v>2705478000</v>
      </c>
      <c r="AJ286" s="261">
        <f t="shared" si="249"/>
        <v>2872346000</v>
      </c>
      <c r="AK286" s="262">
        <f t="shared" si="248"/>
        <v>3049506000</v>
      </c>
      <c r="AL286" s="262">
        <f t="shared" si="248"/>
        <v>2872346000</v>
      </c>
      <c r="AM286" s="261">
        <f t="shared" si="248"/>
        <v>3049506000</v>
      </c>
      <c r="AN286" s="261">
        <f t="shared" si="248"/>
        <v>3237592000</v>
      </c>
      <c r="AO286" s="15"/>
      <c r="AP286" s="15"/>
      <c r="AQ286" s="264">
        <f t="shared" si="235"/>
        <v>-1391487.189600002</v>
      </c>
      <c r="AR286" s="265"/>
      <c r="AS286" s="266"/>
      <c r="AT286" s="266"/>
      <c r="AU286" s="266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314"/>
      <c r="BT286" s="15"/>
      <c r="BU286" s="15"/>
      <c r="BV286" s="265"/>
      <c r="BW286" s="15"/>
      <c r="BX286" s="15"/>
      <c r="BY286" s="15"/>
      <c r="BZ286" s="15"/>
      <c r="CA286" s="15"/>
      <c r="CB286" s="15"/>
      <c r="CC286" s="15"/>
      <c r="CD286" s="15"/>
      <c r="CE286" s="15"/>
      <c r="CF286" s="42">
        <f t="shared" si="242"/>
        <v>3044687000</v>
      </c>
      <c r="CG286" s="187">
        <f t="shared" si="242"/>
        <v>3232477000</v>
      </c>
      <c r="CH286" s="43">
        <f t="shared" si="236"/>
        <v>45670305</v>
      </c>
      <c r="CI286" s="43">
        <f t="shared" si="237"/>
        <v>32324770</v>
      </c>
      <c r="CJ286" s="240">
        <f t="shared" si="238"/>
        <v>71808650</v>
      </c>
      <c r="CK286" s="273">
        <f t="shared" si="239"/>
        <v>63531375</v>
      </c>
    </row>
    <row r="287" spans="1:89">
      <c r="A287" s="3">
        <f t="shared" si="240"/>
        <v>248</v>
      </c>
      <c r="B287" s="522">
        <v>5</v>
      </c>
      <c r="C287" s="250" t="s">
        <v>188</v>
      </c>
      <c r="D287" s="251" t="s">
        <v>44</v>
      </c>
      <c r="E287" s="252"/>
      <c r="F287" s="40" t="s">
        <v>60</v>
      </c>
      <c r="G287" s="253">
        <f t="shared" si="216"/>
        <v>101</v>
      </c>
      <c r="H287" s="253">
        <f t="shared" si="217"/>
        <v>90</v>
      </c>
      <c r="I287" s="254">
        <f t="shared" si="218"/>
        <v>26966806</v>
      </c>
      <c r="J287" s="254">
        <f t="shared" si="219"/>
        <v>1</v>
      </c>
      <c r="K287" s="255">
        <f t="shared" si="220"/>
        <v>1.06</v>
      </c>
      <c r="L287" s="256">
        <f t="shared" si="247"/>
        <v>1.0149999999999999</v>
      </c>
      <c r="M287" s="257">
        <f t="shared" si="221"/>
        <v>24245056.198003531</v>
      </c>
      <c r="N287" s="257">
        <f t="shared" si="222"/>
        <v>27328052.118228704</v>
      </c>
      <c r="O287" s="257">
        <f t="shared" si="223"/>
        <v>29013586.575399999</v>
      </c>
      <c r="P287" s="257">
        <f t="shared" si="224"/>
        <v>30803081.109711833</v>
      </c>
      <c r="Q287" s="258">
        <f t="shared" si="225"/>
        <v>29013586.575399999</v>
      </c>
      <c r="R287" s="257">
        <f t="shared" si="225"/>
        <v>30803081.109711833</v>
      </c>
      <c r="S287" s="257">
        <f t="shared" si="226"/>
        <v>32702947.751243506</v>
      </c>
      <c r="T287" s="257"/>
      <c r="U287" s="257">
        <f t="shared" si="227"/>
        <v>2182055057.8203177</v>
      </c>
      <c r="V287" s="257">
        <f t="shared" si="228"/>
        <v>2459524690.6405835</v>
      </c>
      <c r="W287" s="257">
        <f t="shared" si="229"/>
        <v>2611222791.7859998</v>
      </c>
      <c r="X287" s="258">
        <f t="shared" si="230"/>
        <v>2772277299.8740649</v>
      </c>
      <c r="Y287" s="258">
        <f t="shared" si="231"/>
        <v>2611222791.7859998</v>
      </c>
      <c r="Z287" s="257">
        <f t="shared" si="232"/>
        <v>2772277299.8740649</v>
      </c>
      <c r="AA287" s="257">
        <f t="shared" si="241"/>
        <v>2943265297.6119156</v>
      </c>
      <c r="AB287" s="257"/>
      <c r="AC287" s="32" t="str">
        <f t="shared" si="233"/>
        <v>BERTAHAP</v>
      </c>
      <c r="AD287" s="259">
        <f t="shared" si="234"/>
        <v>0</v>
      </c>
      <c r="AE287" s="260">
        <v>2</v>
      </c>
      <c r="AF287" s="261"/>
      <c r="AG287" s="257" t="e">
        <f>IF(AF287&gt;#REF!,"LB","KR")</f>
        <v>#REF!</v>
      </c>
      <c r="AH287" s="261">
        <f t="shared" si="249"/>
        <v>2400261000</v>
      </c>
      <c r="AI287" s="261">
        <f t="shared" si="249"/>
        <v>2705478000</v>
      </c>
      <c r="AJ287" s="261">
        <f t="shared" si="249"/>
        <v>2872346000</v>
      </c>
      <c r="AK287" s="262">
        <f t="shared" si="248"/>
        <v>3049506000</v>
      </c>
      <c r="AL287" s="262">
        <f t="shared" si="248"/>
        <v>2872346000</v>
      </c>
      <c r="AM287" s="261">
        <f t="shared" si="248"/>
        <v>3049506000</v>
      </c>
      <c r="AN287" s="261">
        <f t="shared" si="248"/>
        <v>3237592000</v>
      </c>
      <c r="AO287" s="15"/>
      <c r="AP287" s="15"/>
      <c r="AQ287" s="264">
        <f t="shared" si="235"/>
        <v>-1391487.189600002</v>
      </c>
      <c r="AR287" s="265"/>
      <c r="AS287" s="266"/>
      <c r="AT287" s="266"/>
      <c r="AU287" s="266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314"/>
      <c r="BT287" s="15"/>
      <c r="BU287" s="15"/>
      <c r="BV287" s="265"/>
      <c r="BW287" s="15"/>
      <c r="BX287" s="15"/>
      <c r="BY287" s="15"/>
      <c r="BZ287" s="15"/>
      <c r="CA287" s="15"/>
      <c r="CB287" s="15"/>
      <c r="CC287" s="15"/>
      <c r="CD287" s="15"/>
      <c r="CE287" s="15"/>
      <c r="CF287" s="42">
        <f t="shared" si="242"/>
        <v>3044687000</v>
      </c>
      <c r="CG287" s="187">
        <f t="shared" si="242"/>
        <v>3232477000</v>
      </c>
      <c r="CH287" s="43">
        <f t="shared" si="236"/>
        <v>45670305</v>
      </c>
      <c r="CI287" s="43">
        <f t="shared" si="237"/>
        <v>32324770</v>
      </c>
      <c r="CJ287" s="240">
        <f t="shared" si="238"/>
        <v>71808650</v>
      </c>
      <c r="CK287" s="273">
        <f t="shared" si="239"/>
        <v>63531375</v>
      </c>
    </row>
    <row r="288" spans="1:89">
      <c r="A288" s="3">
        <f t="shared" si="240"/>
        <v>249</v>
      </c>
      <c r="B288" s="522">
        <v>6</v>
      </c>
      <c r="C288" s="250" t="s">
        <v>188</v>
      </c>
      <c r="D288" s="285">
        <v>11</v>
      </c>
      <c r="E288" s="252"/>
      <c r="F288" s="40" t="s">
        <v>62</v>
      </c>
      <c r="G288" s="253">
        <f t="shared" si="216"/>
        <v>101</v>
      </c>
      <c r="H288" s="253">
        <f t="shared" si="217"/>
        <v>90</v>
      </c>
      <c r="I288" s="254">
        <f t="shared" si="218"/>
        <v>26966806</v>
      </c>
      <c r="J288" s="254">
        <f t="shared" si="219"/>
        <v>1</v>
      </c>
      <c r="K288" s="255">
        <f t="shared" si="220"/>
        <v>1.06</v>
      </c>
      <c r="L288" s="256">
        <f t="shared" si="247"/>
        <v>1.0149999999999999</v>
      </c>
      <c r="M288" s="257">
        <f t="shared" si="221"/>
        <v>24245056.198003531</v>
      </c>
      <c r="N288" s="257">
        <f t="shared" si="222"/>
        <v>27328052.118228704</v>
      </c>
      <c r="O288" s="257">
        <f t="shared" si="223"/>
        <v>29013586.575399999</v>
      </c>
      <c r="P288" s="257">
        <f t="shared" si="224"/>
        <v>30803081.109711833</v>
      </c>
      <c r="Q288" s="258">
        <f t="shared" si="225"/>
        <v>29013586.575399999</v>
      </c>
      <c r="R288" s="257">
        <f t="shared" si="225"/>
        <v>30803081.109711833</v>
      </c>
      <c r="S288" s="257">
        <f t="shared" si="226"/>
        <v>32702947.751243506</v>
      </c>
      <c r="T288" s="257"/>
      <c r="U288" s="257">
        <f t="shared" si="227"/>
        <v>2182055057.8203177</v>
      </c>
      <c r="V288" s="257">
        <f t="shared" si="228"/>
        <v>2459524690.6405835</v>
      </c>
      <c r="W288" s="257">
        <f t="shared" si="229"/>
        <v>2611222791.7859998</v>
      </c>
      <c r="X288" s="258">
        <f t="shared" si="230"/>
        <v>2772277299.8740649</v>
      </c>
      <c r="Y288" s="258">
        <f t="shared" si="231"/>
        <v>2611222791.7859998</v>
      </c>
      <c r="Z288" s="257">
        <f t="shared" si="232"/>
        <v>2772277299.8740649</v>
      </c>
      <c r="AA288" s="257">
        <f t="shared" si="241"/>
        <v>2943265297.6119156</v>
      </c>
      <c r="AB288" s="257"/>
      <c r="AC288" s="32" t="str">
        <f t="shared" si="233"/>
        <v>BERTAHAP</v>
      </c>
      <c r="AD288" s="259">
        <f t="shared" si="234"/>
        <v>0</v>
      </c>
      <c r="AE288" s="260">
        <v>2</v>
      </c>
      <c r="AF288" s="261"/>
      <c r="AG288" s="257" t="e">
        <f>IF(AF288&gt;#REF!,"LB","KR")</f>
        <v>#REF!</v>
      </c>
      <c r="AH288" s="261">
        <f t="shared" si="249"/>
        <v>2400261000</v>
      </c>
      <c r="AI288" s="261">
        <f t="shared" si="249"/>
        <v>2705478000</v>
      </c>
      <c r="AJ288" s="261">
        <f t="shared" si="249"/>
        <v>2872346000</v>
      </c>
      <c r="AK288" s="262">
        <f t="shared" si="248"/>
        <v>3049506000</v>
      </c>
      <c r="AL288" s="262">
        <f t="shared" si="248"/>
        <v>2872346000</v>
      </c>
      <c r="AM288" s="261">
        <f t="shared" si="248"/>
        <v>3049506000</v>
      </c>
      <c r="AN288" s="261">
        <f t="shared" si="248"/>
        <v>3237592000</v>
      </c>
      <c r="AO288" s="15"/>
      <c r="AP288" s="15"/>
      <c r="AQ288" s="264">
        <f t="shared" si="235"/>
        <v>-1391487.189600002</v>
      </c>
      <c r="AR288" s="265"/>
      <c r="AS288" s="266"/>
      <c r="AT288" s="266"/>
      <c r="AU288" s="266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314"/>
      <c r="BT288" s="15"/>
      <c r="BU288" s="15"/>
      <c r="BV288" s="265"/>
      <c r="BW288" s="15"/>
      <c r="BX288" s="15"/>
      <c r="BY288" s="15"/>
      <c r="BZ288" s="15"/>
      <c r="CA288" s="15"/>
      <c r="CB288" s="15"/>
      <c r="CC288" s="15"/>
      <c r="CD288" s="15"/>
      <c r="CE288" s="15"/>
      <c r="CF288" s="42">
        <f t="shared" si="242"/>
        <v>3044687000</v>
      </c>
      <c r="CG288" s="187">
        <f t="shared" si="242"/>
        <v>3232477000</v>
      </c>
      <c r="CH288" s="43">
        <f t="shared" si="236"/>
        <v>45670305</v>
      </c>
      <c r="CI288" s="43">
        <f t="shared" si="237"/>
        <v>32324770</v>
      </c>
      <c r="CJ288" s="240">
        <f t="shared" si="238"/>
        <v>71808650</v>
      </c>
      <c r="CK288" s="273">
        <f t="shared" si="239"/>
        <v>63531375</v>
      </c>
    </row>
    <row r="289" spans="1:89">
      <c r="A289" s="3">
        <f t="shared" si="240"/>
        <v>250</v>
      </c>
      <c r="B289" s="522">
        <v>7</v>
      </c>
      <c r="C289" s="250" t="s">
        <v>188</v>
      </c>
      <c r="D289" s="285">
        <v>15</v>
      </c>
      <c r="E289" s="252"/>
      <c r="F289" s="40" t="s">
        <v>64</v>
      </c>
      <c r="G289" s="253">
        <f t="shared" si="216"/>
        <v>101</v>
      </c>
      <c r="H289" s="253">
        <f t="shared" si="217"/>
        <v>90</v>
      </c>
      <c r="I289" s="254">
        <f t="shared" si="218"/>
        <v>26966806</v>
      </c>
      <c r="J289" s="254">
        <f t="shared" si="219"/>
        <v>1</v>
      </c>
      <c r="K289" s="255">
        <f t="shared" si="220"/>
        <v>1.06</v>
      </c>
      <c r="L289" s="256">
        <f t="shared" si="247"/>
        <v>1.0149999999999999</v>
      </c>
      <c r="M289" s="257">
        <f t="shared" si="221"/>
        <v>24245056.198003531</v>
      </c>
      <c r="N289" s="257">
        <f t="shared" si="222"/>
        <v>27328052.118228704</v>
      </c>
      <c r="O289" s="257">
        <f t="shared" si="223"/>
        <v>29013586.575399999</v>
      </c>
      <c r="P289" s="257">
        <f t="shared" si="224"/>
        <v>30803081.109711833</v>
      </c>
      <c r="Q289" s="258">
        <f t="shared" si="225"/>
        <v>29013586.575399999</v>
      </c>
      <c r="R289" s="257">
        <f t="shared" si="225"/>
        <v>30803081.109711833</v>
      </c>
      <c r="S289" s="257">
        <f t="shared" si="226"/>
        <v>32702947.751243506</v>
      </c>
      <c r="T289" s="257"/>
      <c r="U289" s="257">
        <f t="shared" si="227"/>
        <v>2182055057.8203177</v>
      </c>
      <c r="V289" s="257">
        <f t="shared" si="228"/>
        <v>2459524690.6405835</v>
      </c>
      <c r="W289" s="257">
        <f t="shared" si="229"/>
        <v>2611222791.7859998</v>
      </c>
      <c r="X289" s="258">
        <f t="shared" si="230"/>
        <v>2772277299.8740649</v>
      </c>
      <c r="Y289" s="258">
        <f t="shared" si="231"/>
        <v>2611222791.7859998</v>
      </c>
      <c r="Z289" s="257">
        <f t="shared" si="232"/>
        <v>2772277299.8740649</v>
      </c>
      <c r="AA289" s="257">
        <f t="shared" si="241"/>
        <v>2943265297.6119156</v>
      </c>
      <c r="AB289" s="257"/>
      <c r="AC289" s="32" t="str">
        <f t="shared" si="233"/>
        <v>BERTAHAP</v>
      </c>
      <c r="AD289" s="259">
        <f t="shared" si="234"/>
        <v>0</v>
      </c>
      <c r="AE289" s="260">
        <v>2</v>
      </c>
      <c r="AF289" s="261"/>
      <c r="AG289" s="257" t="e">
        <f>IF(AF289&gt;#REF!,"LB","KR")</f>
        <v>#REF!</v>
      </c>
      <c r="AH289" s="261">
        <f t="shared" si="249"/>
        <v>2400261000</v>
      </c>
      <c r="AI289" s="261">
        <f t="shared" si="249"/>
        <v>2705478000</v>
      </c>
      <c r="AJ289" s="261">
        <f t="shared" si="249"/>
        <v>2872346000</v>
      </c>
      <c r="AK289" s="262">
        <f t="shared" si="248"/>
        <v>3049506000</v>
      </c>
      <c r="AL289" s="262">
        <f t="shared" si="248"/>
        <v>2872346000</v>
      </c>
      <c r="AM289" s="261">
        <f t="shared" si="248"/>
        <v>3049506000</v>
      </c>
      <c r="AN289" s="261">
        <f t="shared" si="248"/>
        <v>3237592000</v>
      </c>
      <c r="AO289" s="15"/>
      <c r="AP289" s="15"/>
      <c r="AQ289" s="264">
        <f t="shared" si="235"/>
        <v>-1391487.189600002</v>
      </c>
      <c r="AR289" s="265"/>
      <c r="AS289" s="266"/>
      <c r="AT289" s="266"/>
      <c r="AU289" s="266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314"/>
      <c r="BT289" s="15"/>
      <c r="BU289" s="15"/>
      <c r="BV289" s="265"/>
      <c r="BW289" s="15"/>
      <c r="BX289" s="15"/>
      <c r="BY289" s="15"/>
      <c r="BZ289" s="15"/>
      <c r="CA289" s="15"/>
      <c r="CB289" s="15"/>
      <c r="CC289" s="15"/>
      <c r="CD289" s="15"/>
      <c r="CE289" s="15"/>
      <c r="CF289" s="42">
        <f t="shared" si="242"/>
        <v>3044687000</v>
      </c>
      <c r="CG289" s="187">
        <f t="shared" si="242"/>
        <v>3232477000</v>
      </c>
      <c r="CH289" s="43">
        <f t="shared" si="236"/>
        <v>45670305</v>
      </c>
      <c r="CI289" s="43">
        <f t="shared" si="237"/>
        <v>32324770</v>
      </c>
      <c r="CJ289" s="240">
        <f t="shared" si="238"/>
        <v>71808650</v>
      </c>
      <c r="CK289" s="273">
        <f t="shared" si="239"/>
        <v>63531375</v>
      </c>
    </row>
    <row r="290" spans="1:89">
      <c r="A290" s="3">
        <f t="shared" si="240"/>
        <v>251</v>
      </c>
      <c r="B290" s="522">
        <v>8</v>
      </c>
      <c r="C290" s="250" t="s">
        <v>188</v>
      </c>
      <c r="D290" s="285">
        <v>17</v>
      </c>
      <c r="E290" s="252"/>
      <c r="F290" s="40" t="s">
        <v>67</v>
      </c>
      <c r="G290" s="253">
        <f t="shared" si="216"/>
        <v>85</v>
      </c>
      <c r="H290" s="253">
        <f t="shared" si="217"/>
        <v>74</v>
      </c>
      <c r="I290" s="254">
        <f t="shared" si="218"/>
        <v>26966806</v>
      </c>
      <c r="J290" s="254">
        <f t="shared" si="219"/>
        <v>1</v>
      </c>
      <c r="K290" s="255">
        <f t="shared" si="220"/>
        <v>1.06</v>
      </c>
      <c r="L290" s="256">
        <f t="shared" si="247"/>
        <v>1.0149999999999999</v>
      </c>
      <c r="M290" s="257">
        <f t="shared" si="221"/>
        <v>24245056.198003531</v>
      </c>
      <c r="N290" s="257">
        <f t="shared" si="222"/>
        <v>27328052.118228704</v>
      </c>
      <c r="O290" s="257">
        <f t="shared" si="223"/>
        <v>29013586.575399999</v>
      </c>
      <c r="P290" s="257">
        <f t="shared" si="224"/>
        <v>30803081.109711833</v>
      </c>
      <c r="Q290" s="258">
        <f t="shared" si="225"/>
        <v>29013586.575399999</v>
      </c>
      <c r="R290" s="257">
        <f t="shared" si="225"/>
        <v>30803081.109711833</v>
      </c>
      <c r="S290" s="257">
        <f t="shared" si="226"/>
        <v>32702947.751243506</v>
      </c>
      <c r="T290" s="257"/>
      <c r="U290" s="257">
        <f t="shared" si="227"/>
        <v>1794134158.6522613</v>
      </c>
      <c r="V290" s="257">
        <f t="shared" si="228"/>
        <v>2022275856.748924</v>
      </c>
      <c r="W290" s="257">
        <f t="shared" si="229"/>
        <v>2147005406.5795999</v>
      </c>
      <c r="X290" s="258">
        <f t="shared" si="230"/>
        <v>2279428002.1186757</v>
      </c>
      <c r="Y290" s="258">
        <f t="shared" si="231"/>
        <v>2147005406.5795999</v>
      </c>
      <c r="Z290" s="257">
        <f t="shared" si="232"/>
        <v>2279428002.1186757</v>
      </c>
      <c r="AA290" s="257">
        <f t="shared" si="241"/>
        <v>2420018133.5920196</v>
      </c>
      <c r="AB290" s="257"/>
      <c r="AC290" s="32" t="str">
        <f t="shared" si="233"/>
        <v>BERTAHAP</v>
      </c>
      <c r="AD290" s="259">
        <f t="shared" si="234"/>
        <v>0</v>
      </c>
      <c r="AE290" s="260">
        <v>2</v>
      </c>
      <c r="AF290" s="261"/>
      <c r="AG290" s="257" t="e">
        <f>IF(AF290&gt;#REF!,"LB","KR")</f>
        <v>#REF!</v>
      </c>
      <c r="AH290" s="261">
        <f t="shared" si="249"/>
        <v>1973548000</v>
      </c>
      <c r="AI290" s="261">
        <f t="shared" si="249"/>
        <v>2224504000</v>
      </c>
      <c r="AJ290" s="261">
        <f t="shared" si="249"/>
        <v>2361706000</v>
      </c>
      <c r="AK290" s="262">
        <f t="shared" si="248"/>
        <v>2507371000</v>
      </c>
      <c r="AL290" s="262">
        <f t="shared" si="248"/>
        <v>2361706000</v>
      </c>
      <c r="AM290" s="261">
        <f t="shared" si="248"/>
        <v>2507371000</v>
      </c>
      <c r="AN290" s="261">
        <f t="shared" si="248"/>
        <v>2662020000</v>
      </c>
      <c r="AO290" s="15"/>
      <c r="AP290" s="15"/>
      <c r="AQ290" s="264">
        <f t="shared" si="235"/>
        <v>-1391487.189600002</v>
      </c>
      <c r="AR290" s="265"/>
      <c r="AS290" s="266"/>
      <c r="AT290" s="266"/>
      <c r="AU290" s="266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314"/>
      <c r="BT290" s="15"/>
      <c r="BU290" s="15"/>
      <c r="BV290" s="265"/>
      <c r="BW290" s="15"/>
      <c r="BX290" s="15"/>
      <c r="BY290" s="15"/>
      <c r="BZ290" s="15"/>
      <c r="CA290" s="15"/>
      <c r="CB290" s="15"/>
      <c r="CC290" s="15"/>
      <c r="CD290" s="15"/>
      <c r="CE290" s="15"/>
      <c r="CF290" s="42">
        <f t="shared" si="242"/>
        <v>2503409000</v>
      </c>
      <c r="CG290" s="187">
        <f t="shared" si="242"/>
        <v>2657814000</v>
      </c>
      <c r="CH290" s="43">
        <f t="shared" si="236"/>
        <v>37551135</v>
      </c>
      <c r="CI290" s="43">
        <f t="shared" si="237"/>
        <v>26578140</v>
      </c>
      <c r="CJ290" s="240">
        <f t="shared" si="238"/>
        <v>59042650</v>
      </c>
      <c r="CK290" s="273">
        <f t="shared" si="239"/>
        <v>52236895.833333336</v>
      </c>
    </row>
    <row r="291" spans="1:89">
      <c r="A291" s="3">
        <f t="shared" si="240"/>
        <v>252</v>
      </c>
      <c r="B291" s="522">
        <v>9</v>
      </c>
      <c r="C291" s="250" t="s">
        <v>188</v>
      </c>
      <c r="D291" s="285">
        <v>19</v>
      </c>
      <c r="E291" s="252"/>
      <c r="F291" s="40" t="s">
        <v>78</v>
      </c>
      <c r="G291" s="253">
        <f t="shared" si="216"/>
        <v>138</v>
      </c>
      <c r="H291" s="253">
        <f t="shared" si="217"/>
        <v>120</v>
      </c>
      <c r="I291" s="254">
        <f t="shared" si="218"/>
        <v>26966806</v>
      </c>
      <c r="J291" s="254">
        <f t="shared" si="219"/>
        <v>1</v>
      </c>
      <c r="K291" s="255">
        <f t="shared" si="220"/>
        <v>1.06</v>
      </c>
      <c r="L291" s="256">
        <f t="shared" si="247"/>
        <v>1.0149999999999999</v>
      </c>
      <c r="M291" s="257">
        <f t="shared" si="221"/>
        <v>24245056.198003531</v>
      </c>
      <c r="N291" s="257">
        <f t="shared" si="222"/>
        <v>27328052.118228704</v>
      </c>
      <c r="O291" s="257">
        <f t="shared" si="223"/>
        <v>29013586.575399999</v>
      </c>
      <c r="P291" s="257">
        <f t="shared" si="224"/>
        <v>30803081.109711833</v>
      </c>
      <c r="Q291" s="258">
        <f t="shared" si="225"/>
        <v>29013586.575399999</v>
      </c>
      <c r="R291" s="257">
        <f t="shared" si="225"/>
        <v>30803081.109711833</v>
      </c>
      <c r="S291" s="257">
        <f t="shared" si="226"/>
        <v>32702947.751243506</v>
      </c>
      <c r="T291" s="257"/>
      <c r="U291" s="257">
        <f t="shared" si="227"/>
        <v>2909406743.7604237</v>
      </c>
      <c r="V291" s="257">
        <f t="shared" si="228"/>
        <v>3279366254.1874447</v>
      </c>
      <c r="W291" s="257">
        <f t="shared" si="229"/>
        <v>3481630389.0479999</v>
      </c>
      <c r="X291" s="258">
        <f t="shared" si="230"/>
        <v>3696369733.1654201</v>
      </c>
      <c r="Y291" s="258">
        <f t="shared" si="231"/>
        <v>3481630389.0479999</v>
      </c>
      <c r="Z291" s="257">
        <f t="shared" si="232"/>
        <v>3696369733.1654201</v>
      </c>
      <c r="AA291" s="257">
        <f t="shared" si="241"/>
        <v>3924353730.1492205</v>
      </c>
      <c r="AB291" s="257"/>
      <c r="AC291" s="32" t="str">
        <f t="shared" si="233"/>
        <v>BERTAHAP</v>
      </c>
      <c r="AD291" s="259">
        <f t="shared" si="234"/>
        <v>0</v>
      </c>
      <c r="AE291" s="260">
        <v>2</v>
      </c>
      <c r="AF291" s="261"/>
      <c r="AG291" s="257" t="e">
        <f>IF(AF291&gt;#REF!,"LB","KR")</f>
        <v>#REF!</v>
      </c>
      <c r="AH291" s="261">
        <f t="shared" si="249"/>
        <v>3200348000</v>
      </c>
      <c r="AI291" s="261">
        <f t="shared" si="249"/>
        <v>3607303000</v>
      </c>
      <c r="AJ291" s="261">
        <f t="shared" si="249"/>
        <v>3829794000</v>
      </c>
      <c r="AK291" s="262">
        <f t="shared" si="248"/>
        <v>4066007000</v>
      </c>
      <c r="AL291" s="262">
        <f t="shared" si="248"/>
        <v>3829794000</v>
      </c>
      <c r="AM291" s="261">
        <f t="shared" si="248"/>
        <v>4066007000</v>
      </c>
      <c r="AN291" s="261">
        <f t="shared" si="248"/>
        <v>4316790000</v>
      </c>
      <c r="AO291" s="15"/>
      <c r="AP291" s="15"/>
      <c r="AQ291" s="264">
        <f t="shared" si="235"/>
        <v>-1391487.189600002</v>
      </c>
      <c r="AR291" s="265"/>
      <c r="AS291" s="266"/>
      <c r="AT291" s="266"/>
      <c r="AU291" s="266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314"/>
      <c r="BT291" s="15"/>
      <c r="BU291" s="15"/>
      <c r="BV291" s="265"/>
      <c r="BW291" s="15"/>
      <c r="BX291" s="15"/>
      <c r="BY291" s="15"/>
      <c r="BZ291" s="15"/>
      <c r="CA291" s="15"/>
      <c r="CB291" s="15"/>
      <c r="CC291" s="15"/>
      <c r="CD291" s="15"/>
      <c r="CE291" s="15"/>
      <c r="CF291" s="42">
        <f t="shared" si="242"/>
        <v>4059582000</v>
      </c>
      <c r="CG291" s="187">
        <f t="shared" si="242"/>
        <v>4309968000</v>
      </c>
      <c r="CH291" s="43">
        <f t="shared" si="236"/>
        <v>60893730</v>
      </c>
      <c r="CI291" s="43">
        <f t="shared" si="237"/>
        <v>43099680</v>
      </c>
      <c r="CJ291" s="240">
        <f t="shared" si="238"/>
        <v>95744850</v>
      </c>
      <c r="CK291" s="273">
        <f t="shared" si="239"/>
        <v>84708479.166666672</v>
      </c>
    </row>
    <row r="292" spans="1:89">
      <c r="A292" s="3">
        <f t="shared" si="240"/>
        <v>253</v>
      </c>
      <c r="B292" s="522">
        <v>10</v>
      </c>
      <c r="C292" s="250" t="s">
        <v>188</v>
      </c>
      <c r="D292" s="285">
        <v>21</v>
      </c>
      <c r="E292" s="252"/>
      <c r="F292" s="40" t="s">
        <v>84</v>
      </c>
      <c r="G292" s="253">
        <f t="shared" si="216"/>
        <v>132</v>
      </c>
      <c r="H292" s="253">
        <f t="shared" si="217"/>
        <v>112</v>
      </c>
      <c r="I292" s="254">
        <f t="shared" si="218"/>
        <v>26966806</v>
      </c>
      <c r="J292" s="254">
        <f t="shared" si="219"/>
        <v>3</v>
      </c>
      <c r="K292" s="255">
        <f t="shared" si="220"/>
        <v>1.1000000000000001</v>
      </c>
      <c r="L292" s="256">
        <f t="shared" si="247"/>
        <v>1.0149999999999999</v>
      </c>
      <c r="M292" s="257">
        <f t="shared" si="221"/>
        <v>25159963.979060266</v>
      </c>
      <c r="N292" s="257">
        <f t="shared" si="222"/>
        <v>28359299.367973182</v>
      </c>
      <c r="O292" s="257">
        <f t="shared" si="223"/>
        <v>30108438.899</v>
      </c>
      <c r="P292" s="257">
        <f t="shared" si="224"/>
        <v>31965461.528946243</v>
      </c>
      <c r="Q292" s="258">
        <f t="shared" si="225"/>
        <v>30108438.899</v>
      </c>
      <c r="R292" s="257">
        <f t="shared" si="225"/>
        <v>31965461.528946243</v>
      </c>
      <c r="S292" s="257">
        <f t="shared" si="226"/>
        <v>33937021.251290433</v>
      </c>
      <c r="T292" s="257"/>
      <c r="U292" s="257">
        <f t="shared" si="227"/>
        <v>2817915965.6547499</v>
      </c>
      <c r="V292" s="257">
        <f t="shared" si="228"/>
        <v>3176241529.2129965</v>
      </c>
      <c r="W292" s="257">
        <f t="shared" si="229"/>
        <v>3372145156.6880002</v>
      </c>
      <c r="X292" s="258">
        <f t="shared" si="230"/>
        <v>3580131691.2419791</v>
      </c>
      <c r="Y292" s="258">
        <f t="shared" si="231"/>
        <v>3372145156.6880002</v>
      </c>
      <c r="Z292" s="257">
        <f t="shared" si="232"/>
        <v>3580131691.2419791</v>
      </c>
      <c r="AA292" s="257">
        <f t="shared" si="241"/>
        <v>3800946380.1445284</v>
      </c>
      <c r="AB292" s="257"/>
      <c r="AC292" s="32" t="str">
        <f t="shared" si="233"/>
        <v>BERTAHAP</v>
      </c>
      <c r="AD292" s="259">
        <f t="shared" si="234"/>
        <v>0</v>
      </c>
      <c r="AE292" s="260">
        <v>2</v>
      </c>
      <c r="AF292" s="261"/>
      <c r="AG292" s="257" t="e">
        <f>IF(AF292&gt;#REF!,"LB","KR")</f>
        <v>#REF!</v>
      </c>
      <c r="AH292" s="261">
        <f t="shared" si="249"/>
        <v>3099708000</v>
      </c>
      <c r="AI292" s="261">
        <f t="shared" si="249"/>
        <v>3493866000</v>
      </c>
      <c r="AJ292" s="261">
        <f t="shared" si="249"/>
        <v>3709360000</v>
      </c>
      <c r="AK292" s="262">
        <f t="shared" si="248"/>
        <v>3938145000</v>
      </c>
      <c r="AL292" s="262">
        <f t="shared" si="248"/>
        <v>3709360000</v>
      </c>
      <c r="AM292" s="261">
        <f t="shared" si="248"/>
        <v>3938145000</v>
      </c>
      <c r="AN292" s="261">
        <f t="shared" si="248"/>
        <v>4181042000</v>
      </c>
      <c r="AO292" s="15"/>
      <c r="AP292" s="15"/>
      <c r="AQ292" s="264">
        <f t="shared" si="235"/>
        <v>-296634.86600000039</v>
      </c>
      <c r="AR292" s="265"/>
      <c r="AS292" s="266"/>
      <c r="AT292" s="266"/>
      <c r="AU292" s="266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314"/>
      <c r="BT292" s="15"/>
      <c r="BU292" s="15"/>
      <c r="BV292" s="265"/>
      <c r="BW292" s="15"/>
      <c r="BX292" s="15"/>
      <c r="BY292" s="15"/>
      <c r="BZ292" s="15"/>
      <c r="CA292" s="15"/>
      <c r="CB292" s="15"/>
      <c r="CC292" s="15"/>
      <c r="CD292" s="15"/>
      <c r="CE292" s="15"/>
      <c r="CF292" s="42">
        <f t="shared" si="242"/>
        <v>3931922000</v>
      </c>
      <c r="CG292" s="187">
        <f t="shared" si="242"/>
        <v>4174434000</v>
      </c>
      <c r="CH292" s="43">
        <f t="shared" si="236"/>
        <v>58978830</v>
      </c>
      <c r="CI292" s="43">
        <f t="shared" si="237"/>
        <v>41744340</v>
      </c>
      <c r="CJ292" s="240">
        <f t="shared" si="238"/>
        <v>92734000</v>
      </c>
      <c r="CK292" s="273">
        <f t="shared" si="239"/>
        <v>82044687.5</v>
      </c>
    </row>
    <row r="293" spans="1:89">
      <c r="A293" s="3">
        <f t="shared" si="240"/>
        <v>254</v>
      </c>
      <c r="B293" s="522">
        <v>1</v>
      </c>
      <c r="C293" s="250" t="s">
        <v>189</v>
      </c>
      <c r="D293" s="251" t="s">
        <v>19</v>
      </c>
      <c r="E293" s="252"/>
      <c r="F293" s="40" t="s">
        <v>72</v>
      </c>
      <c r="G293" s="253">
        <f t="shared" si="216"/>
        <v>175</v>
      </c>
      <c r="H293" s="253">
        <f t="shared" si="217"/>
        <v>156</v>
      </c>
      <c r="I293" s="254">
        <f t="shared" si="218"/>
        <v>26966806</v>
      </c>
      <c r="J293" s="254">
        <f t="shared" si="219"/>
        <v>5</v>
      </c>
      <c r="K293" s="255">
        <f t="shared" si="220"/>
        <v>1.08</v>
      </c>
      <c r="L293" s="256">
        <f t="shared" si="247"/>
        <v>1.0149999999999999</v>
      </c>
      <c r="M293" s="257">
        <f t="shared" si="221"/>
        <v>24702510.0885319</v>
      </c>
      <c r="N293" s="257">
        <f t="shared" si="222"/>
        <v>27843675.743100945</v>
      </c>
      <c r="O293" s="257">
        <f t="shared" si="223"/>
        <v>29561012.737199999</v>
      </c>
      <c r="P293" s="257">
        <f t="shared" si="224"/>
        <v>31384271.319329038</v>
      </c>
      <c r="Q293" s="258">
        <f t="shared" si="225"/>
        <v>29561012.737199999</v>
      </c>
      <c r="R293" s="257">
        <f t="shared" si="225"/>
        <v>31384271.319329038</v>
      </c>
      <c r="S293" s="257">
        <f t="shared" si="226"/>
        <v>33319984.501266968</v>
      </c>
      <c r="T293" s="257"/>
      <c r="U293" s="257">
        <f t="shared" si="227"/>
        <v>3853591573.8109765</v>
      </c>
      <c r="V293" s="257">
        <f t="shared" si="228"/>
        <v>4343613415.9237471</v>
      </c>
      <c r="W293" s="257">
        <f t="shared" si="229"/>
        <v>4611517987.0031996</v>
      </c>
      <c r="X293" s="258">
        <f t="shared" si="230"/>
        <v>4895946325.8153296</v>
      </c>
      <c r="Y293" s="258">
        <f t="shared" si="231"/>
        <v>4611517987.0031996</v>
      </c>
      <c r="Z293" s="257">
        <f t="shared" si="232"/>
        <v>4895946325.8153296</v>
      </c>
      <c r="AA293" s="257">
        <f t="shared" si="241"/>
        <v>5197917582.1976471</v>
      </c>
      <c r="AB293" s="257"/>
      <c r="AC293" s="32" t="str">
        <f t="shared" si="233"/>
        <v>BERTAHAP</v>
      </c>
      <c r="AD293" s="259">
        <f t="shared" si="234"/>
        <v>0</v>
      </c>
      <c r="AE293" s="260">
        <v>2</v>
      </c>
      <c r="AF293" s="261"/>
      <c r="AG293" s="257" t="e">
        <f>IF(AF293&gt;#REF!,"LB","KR")</f>
        <v>#REF!</v>
      </c>
      <c r="AH293" s="261">
        <f t="shared" si="249"/>
        <v>4238951000</v>
      </c>
      <c r="AI293" s="261">
        <f t="shared" si="249"/>
        <v>4777975000</v>
      </c>
      <c r="AJ293" s="261">
        <f t="shared" si="249"/>
        <v>5072670000</v>
      </c>
      <c r="AK293" s="262">
        <f t="shared" si="248"/>
        <v>5385541000</v>
      </c>
      <c r="AL293" s="262">
        <f t="shared" si="248"/>
        <v>5072670000</v>
      </c>
      <c r="AM293" s="261">
        <f t="shared" si="248"/>
        <v>5385541000</v>
      </c>
      <c r="AN293" s="261">
        <f t="shared" si="248"/>
        <v>5717710000</v>
      </c>
      <c r="AO293" s="15"/>
      <c r="AP293" s="15"/>
      <c r="AQ293" s="264">
        <f t="shared" si="235"/>
        <v>-844061.0278000012</v>
      </c>
      <c r="AR293" s="265"/>
      <c r="AS293" s="266"/>
      <c r="AT293" s="266"/>
      <c r="AU293" s="266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314"/>
      <c r="BT293" s="15"/>
      <c r="BU293" s="15"/>
      <c r="BV293" s="265"/>
      <c r="BW293" s="15"/>
      <c r="BX293" s="15"/>
      <c r="BY293" s="15"/>
      <c r="BZ293" s="15"/>
      <c r="CA293" s="15"/>
      <c r="CB293" s="15"/>
      <c r="CC293" s="15"/>
      <c r="CD293" s="15"/>
      <c r="CE293" s="15"/>
      <c r="CF293" s="42">
        <f t="shared" si="242"/>
        <v>5377031000</v>
      </c>
      <c r="CG293" s="187">
        <f t="shared" si="242"/>
        <v>5708674000</v>
      </c>
      <c r="CH293" s="43">
        <f t="shared" si="236"/>
        <v>80655465</v>
      </c>
      <c r="CI293" s="43">
        <f t="shared" si="237"/>
        <v>57086740</v>
      </c>
      <c r="CJ293" s="240">
        <f t="shared" si="238"/>
        <v>126816750</v>
      </c>
      <c r="CK293" s="273">
        <f t="shared" si="239"/>
        <v>112198770.83333333</v>
      </c>
    </row>
    <row r="294" spans="1:89">
      <c r="A294" s="3">
        <f t="shared" si="240"/>
        <v>255</v>
      </c>
      <c r="B294" s="522">
        <v>2</v>
      </c>
      <c r="C294" s="250" t="s">
        <v>189</v>
      </c>
      <c r="D294" s="251" t="s">
        <v>29</v>
      </c>
      <c r="E294" s="252"/>
      <c r="F294" s="40" t="s">
        <v>74</v>
      </c>
      <c r="G294" s="253">
        <f t="shared" si="216"/>
        <v>85</v>
      </c>
      <c r="H294" s="253">
        <f t="shared" si="217"/>
        <v>74</v>
      </c>
      <c r="I294" s="254">
        <f t="shared" si="218"/>
        <v>26966806</v>
      </c>
      <c r="J294" s="254">
        <f t="shared" si="219"/>
        <v>1</v>
      </c>
      <c r="K294" s="255">
        <f t="shared" si="220"/>
        <v>1.06</v>
      </c>
      <c r="L294" s="256">
        <f t="shared" si="247"/>
        <v>1.0149999999999999</v>
      </c>
      <c r="M294" s="257">
        <f t="shared" si="221"/>
        <v>24245056.198003531</v>
      </c>
      <c r="N294" s="257">
        <f t="shared" si="222"/>
        <v>27328052.118228704</v>
      </c>
      <c r="O294" s="257">
        <f t="shared" si="223"/>
        <v>29013586.575399999</v>
      </c>
      <c r="P294" s="257">
        <f t="shared" si="224"/>
        <v>30803081.109711833</v>
      </c>
      <c r="Q294" s="258">
        <f t="shared" si="225"/>
        <v>29013586.575399999</v>
      </c>
      <c r="R294" s="257">
        <f t="shared" si="225"/>
        <v>30803081.109711833</v>
      </c>
      <c r="S294" s="257">
        <f t="shared" si="226"/>
        <v>32702947.751243506</v>
      </c>
      <c r="T294" s="257"/>
      <c r="U294" s="257">
        <f t="shared" si="227"/>
        <v>1794134158.6522613</v>
      </c>
      <c r="V294" s="257">
        <f t="shared" si="228"/>
        <v>2022275856.748924</v>
      </c>
      <c r="W294" s="257">
        <f t="shared" si="229"/>
        <v>2147005406.5795999</v>
      </c>
      <c r="X294" s="258">
        <f t="shared" si="230"/>
        <v>2279428002.1186757</v>
      </c>
      <c r="Y294" s="258">
        <f t="shared" si="231"/>
        <v>2147005406.5795999</v>
      </c>
      <c r="Z294" s="257">
        <f t="shared" si="232"/>
        <v>2279428002.1186757</v>
      </c>
      <c r="AA294" s="257">
        <f t="shared" si="241"/>
        <v>2420018133.5920196</v>
      </c>
      <c r="AB294" s="257"/>
      <c r="AC294" s="32" t="str">
        <f t="shared" si="233"/>
        <v>BERTAHAP</v>
      </c>
      <c r="AD294" s="259">
        <f t="shared" si="234"/>
        <v>0</v>
      </c>
      <c r="AE294" s="260">
        <v>2</v>
      </c>
      <c r="AF294" s="261"/>
      <c r="AG294" s="257" t="e">
        <f>IF(AF294&gt;#REF!,"LB","KR")</f>
        <v>#REF!</v>
      </c>
      <c r="AH294" s="261">
        <f t="shared" si="249"/>
        <v>1973548000</v>
      </c>
      <c r="AI294" s="261">
        <f t="shared" si="249"/>
        <v>2224504000</v>
      </c>
      <c r="AJ294" s="261">
        <f t="shared" si="249"/>
        <v>2361706000</v>
      </c>
      <c r="AK294" s="262">
        <f t="shared" si="248"/>
        <v>2507371000</v>
      </c>
      <c r="AL294" s="262">
        <f t="shared" si="248"/>
        <v>2361706000</v>
      </c>
      <c r="AM294" s="261">
        <f t="shared" si="248"/>
        <v>2507371000</v>
      </c>
      <c r="AN294" s="261">
        <f t="shared" si="248"/>
        <v>2662020000</v>
      </c>
      <c r="AO294" s="15"/>
      <c r="AP294" s="15"/>
      <c r="AQ294" s="264">
        <f t="shared" si="235"/>
        <v>-1391487.189600002</v>
      </c>
      <c r="AR294" s="265"/>
      <c r="AS294" s="266"/>
      <c r="AT294" s="266"/>
      <c r="AU294" s="266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314"/>
      <c r="BT294" s="15"/>
      <c r="BU294" s="15"/>
      <c r="BV294" s="265"/>
      <c r="BW294" s="15"/>
      <c r="BX294" s="15"/>
      <c r="BY294" s="15"/>
      <c r="BZ294" s="15"/>
      <c r="CA294" s="15"/>
      <c r="CB294" s="15"/>
      <c r="CC294" s="15"/>
      <c r="CD294" s="15"/>
      <c r="CE294" s="15"/>
      <c r="CF294" s="42">
        <f t="shared" si="242"/>
        <v>2503409000</v>
      </c>
      <c r="CG294" s="187">
        <f t="shared" si="242"/>
        <v>2657814000</v>
      </c>
      <c r="CH294" s="43">
        <f t="shared" si="236"/>
        <v>37551135</v>
      </c>
      <c r="CI294" s="43">
        <f t="shared" si="237"/>
        <v>26578140</v>
      </c>
      <c r="CJ294" s="240">
        <f t="shared" si="238"/>
        <v>59042650</v>
      </c>
      <c r="CK294" s="273">
        <f t="shared" si="239"/>
        <v>52236895.833333336</v>
      </c>
    </row>
    <row r="295" spans="1:89">
      <c r="A295" s="3">
        <f t="shared" si="240"/>
        <v>256</v>
      </c>
      <c r="B295" s="522">
        <v>3</v>
      </c>
      <c r="C295" s="250" t="s">
        <v>189</v>
      </c>
      <c r="D295" s="251" t="s">
        <v>32</v>
      </c>
      <c r="E295" s="252"/>
      <c r="F295" s="40" t="s">
        <v>56</v>
      </c>
      <c r="G295" s="253">
        <f t="shared" si="216"/>
        <v>85</v>
      </c>
      <c r="H295" s="253">
        <f t="shared" si="217"/>
        <v>74</v>
      </c>
      <c r="I295" s="254">
        <f t="shared" si="218"/>
        <v>26966806</v>
      </c>
      <c r="J295" s="254">
        <f t="shared" si="219"/>
        <v>1</v>
      </c>
      <c r="K295" s="255">
        <f t="shared" si="220"/>
        <v>1.06</v>
      </c>
      <c r="L295" s="256">
        <f t="shared" si="247"/>
        <v>1.0149999999999999</v>
      </c>
      <c r="M295" s="257">
        <f t="shared" si="221"/>
        <v>24245056.198003531</v>
      </c>
      <c r="N295" s="257">
        <f t="shared" si="222"/>
        <v>27328052.118228704</v>
      </c>
      <c r="O295" s="257">
        <f t="shared" si="223"/>
        <v>29013586.575399999</v>
      </c>
      <c r="P295" s="257">
        <f t="shared" si="224"/>
        <v>30803081.109711833</v>
      </c>
      <c r="Q295" s="258">
        <f t="shared" si="225"/>
        <v>29013586.575399999</v>
      </c>
      <c r="R295" s="257">
        <f t="shared" si="225"/>
        <v>30803081.109711833</v>
      </c>
      <c r="S295" s="257">
        <f t="shared" si="226"/>
        <v>32702947.751243506</v>
      </c>
      <c r="T295" s="257"/>
      <c r="U295" s="257">
        <f t="shared" si="227"/>
        <v>1794134158.6522613</v>
      </c>
      <c r="V295" s="257">
        <f t="shared" si="228"/>
        <v>2022275856.748924</v>
      </c>
      <c r="W295" s="257">
        <f t="shared" si="229"/>
        <v>2147005406.5795999</v>
      </c>
      <c r="X295" s="258">
        <f t="shared" si="230"/>
        <v>2279428002.1186757</v>
      </c>
      <c r="Y295" s="258">
        <f t="shared" si="231"/>
        <v>2147005406.5795999</v>
      </c>
      <c r="Z295" s="257">
        <f t="shared" si="232"/>
        <v>2279428002.1186757</v>
      </c>
      <c r="AA295" s="257">
        <f t="shared" si="241"/>
        <v>2420018133.5920196</v>
      </c>
      <c r="AB295" s="257"/>
      <c r="AC295" s="32" t="str">
        <f t="shared" si="233"/>
        <v>BERTAHAP</v>
      </c>
      <c r="AD295" s="259">
        <f t="shared" si="234"/>
        <v>0</v>
      </c>
      <c r="AE295" s="260">
        <v>2</v>
      </c>
      <c r="AF295" s="261"/>
      <c r="AG295" s="257" t="e">
        <f>IF(AF295&gt;#REF!,"LB","KR")</f>
        <v>#REF!</v>
      </c>
      <c r="AH295" s="261">
        <f t="shared" si="249"/>
        <v>1973548000</v>
      </c>
      <c r="AI295" s="261">
        <f t="shared" si="249"/>
        <v>2224504000</v>
      </c>
      <c r="AJ295" s="261">
        <f t="shared" si="249"/>
        <v>2361706000</v>
      </c>
      <c r="AK295" s="262">
        <f t="shared" si="248"/>
        <v>2507371000</v>
      </c>
      <c r="AL295" s="262">
        <f t="shared" si="248"/>
        <v>2361706000</v>
      </c>
      <c r="AM295" s="261">
        <f t="shared" si="248"/>
        <v>2507371000</v>
      </c>
      <c r="AN295" s="261">
        <f t="shared" si="248"/>
        <v>2662020000</v>
      </c>
      <c r="AO295" s="15"/>
      <c r="AP295" s="15"/>
      <c r="AQ295" s="264">
        <f t="shared" si="235"/>
        <v>-1391487.189600002</v>
      </c>
      <c r="AR295" s="265"/>
      <c r="AS295" s="266"/>
      <c r="AT295" s="266"/>
      <c r="AU295" s="266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314"/>
      <c r="BT295" s="15"/>
      <c r="BU295" s="15"/>
      <c r="BV295" s="265"/>
      <c r="BW295" s="15"/>
      <c r="BX295" s="15"/>
      <c r="BY295" s="15"/>
      <c r="BZ295" s="15"/>
      <c r="CA295" s="15"/>
      <c r="CB295" s="15"/>
      <c r="CC295" s="15"/>
      <c r="CD295" s="15"/>
      <c r="CE295" s="15"/>
      <c r="CF295" s="42">
        <f t="shared" si="242"/>
        <v>2503409000</v>
      </c>
      <c r="CG295" s="187">
        <f t="shared" si="242"/>
        <v>2657814000</v>
      </c>
      <c r="CH295" s="43">
        <f t="shared" si="236"/>
        <v>37551135</v>
      </c>
      <c r="CI295" s="43">
        <f t="shared" si="237"/>
        <v>26578140</v>
      </c>
      <c r="CJ295" s="240">
        <f t="shared" si="238"/>
        <v>59042650</v>
      </c>
      <c r="CK295" s="273">
        <f t="shared" si="239"/>
        <v>52236895.833333336</v>
      </c>
    </row>
    <row r="296" spans="1:89">
      <c r="A296" s="3">
        <f t="shared" si="240"/>
        <v>257</v>
      </c>
      <c r="B296" s="522">
        <v>4</v>
      </c>
      <c r="C296" s="250" t="s">
        <v>189</v>
      </c>
      <c r="D296" s="251" t="s">
        <v>38</v>
      </c>
      <c r="E296" s="252"/>
      <c r="F296" s="40" t="s">
        <v>58</v>
      </c>
      <c r="G296" s="253">
        <f t="shared" ref="G296:G318" si="250">SUMIF($V$10:$V$28,F296,$AA$10:$AA$28)</f>
        <v>101</v>
      </c>
      <c r="H296" s="253">
        <f t="shared" ref="H296:H318" si="251">SUMIF($V$10:$V$28,F296,$X$10:$X$28)</f>
        <v>90</v>
      </c>
      <c r="I296" s="254">
        <f t="shared" ref="I296:I318" si="252">$I$27</f>
        <v>26966806</v>
      </c>
      <c r="J296" s="254">
        <f t="shared" ref="J296:J318" si="253">SUMIF($AN$4:$AN$22,D296,$AO$4:$AO$22)</f>
        <v>1</v>
      </c>
      <c r="K296" s="255">
        <f t="shared" ref="K296:K318" si="254">IF(J296=$AJ$25,$AI$25,IF(J296=$AJ$26,$AI$26,IF(J296=$AJ$27,$AI$27,IF(J296=$AJ$28,$AI$28,IF(J296=$AJ$29,$AI$29,IF(J296=$AJ$30,$AI$30))))))</f>
        <v>1.06</v>
      </c>
      <c r="L296" s="256">
        <f t="shared" si="247"/>
        <v>1.0149999999999999</v>
      </c>
      <c r="M296" s="257">
        <f t="shared" ref="M296:M318" si="255">$O296/(1+6%/12)^36</f>
        <v>24245056.198003531</v>
      </c>
      <c r="N296" s="257">
        <f t="shared" ref="N296:N318" si="256">$O296/(1+6%/12)^12</f>
        <v>27328052.118228704</v>
      </c>
      <c r="O296" s="257">
        <f t="shared" ref="O296:O318" si="257">$I$27*K296*L296</f>
        <v>29013586.575399999</v>
      </c>
      <c r="P296" s="257">
        <f t="shared" ref="P296:P318" si="258">$O296*(1+6%/12)^12</f>
        <v>30803081.109711833</v>
      </c>
      <c r="Q296" s="258">
        <f t="shared" ref="Q296:R318" si="259">O296</f>
        <v>29013586.575399999</v>
      </c>
      <c r="R296" s="257">
        <f t="shared" si="259"/>
        <v>30803081.109711833</v>
      </c>
      <c r="S296" s="257">
        <f t="shared" ref="S296:S318" si="260">$O296*(1+6%/12)^24</f>
        <v>32702947.751243506</v>
      </c>
      <c r="T296" s="257"/>
      <c r="U296" s="257">
        <f t="shared" ref="U296:U318" si="261">M296*H296</f>
        <v>2182055057.8203177</v>
      </c>
      <c r="V296" s="257">
        <f t="shared" ref="V296:V318" si="262">N296*H296</f>
        <v>2459524690.6405835</v>
      </c>
      <c r="W296" s="257">
        <f t="shared" ref="W296:W318" si="263">O296*H296</f>
        <v>2611222791.7859998</v>
      </c>
      <c r="X296" s="258">
        <f t="shared" ref="X296:X318" si="264">P296*H296</f>
        <v>2772277299.8740649</v>
      </c>
      <c r="Y296" s="258">
        <f t="shared" ref="Y296:Y318" si="265">Q296*H296</f>
        <v>2611222791.7859998</v>
      </c>
      <c r="Z296" s="257">
        <f t="shared" ref="Z296:Z318" si="266">R296*H296</f>
        <v>2772277299.8740649</v>
      </c>
      <c r="AA296" s="257">
        <f t="shared" si="241"/>
        <v>2943265297.6119156</v>
      </c>
      <c r="AB296" s="257"/>
      <c r="AC296" s="32" t="str">
        <f t="shared" ref="AC296:AC318" si="267">IF(AE296=$H$32,$M$32,IF(AE296=$H$33,$M$33,IF(AE296=$H$34,$M$34)))</f>
        <v>BERTAHAP</v>
      </c>
      <c r="AD296" s="259">
        <f t="shared" ref="AD296:AD318" si="268">IF(AC296=$M$32,$N$32,IF(AC296=$M$33,$N$33,$N$34))</f>
        <v>0</v>
      </c>
      <c r="AE296" s="260">
        <v>2</v>
      </c>
      <c r="AF296" s="261"/>
      <c r="AG296" s="257" t="e">
        <f>IF(AF296&gt;#REF!,"LB","KR")</f>
        <v>#REF!</v>
      </c>
      <c r="AH296" s="261">
        <f t="shared" si="249"/>
        <v>2400261000</v>
      </c>
      <c r="AI296" s="261">
        <f t="shared" si="249"/>
        <v>2705478000</v>
      </c>
      <c r="AJ296" s="261">
        <f t="shared" si="249"/>
        <v>2872346000</v>
      </c>
      <c r="AK296" s="262">
        <f t="shared" si="248"/>
        <v>3049506000</v>
      </c>
      <c r="AL296" s="262">
        <f t="shared" si="248"/>
        <v>2872346000</v>
      </c>
      <c r="AM296" s="261">
        <f t="shared" si="248"/>
        <v>3049506000</v>
      </c>
      <c r="AN296" s="261">
        <f t="shared" si="248"/>
        <v>3237592000</v>
      </c>
      <c r="AO296" s="15"/>
      <c r="AP296" s="15"/>
      <c r="AQ296" s="264">
        <f t="shared" ref="AQ296:AQ318" si="269">O296-$O$318</f>
        <v>-1391487.189600002</v>
      </c>
      <c r="AR296" s="265"/>
      <c r="AS296" s="266"/>
      <c r="AT296" s="266"/>
      <c r="AU296" s="266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314"/>
      <c r="BT296" s="15"/>
      <c r="BU296" s="15"/>
      <c r="BV296" s="265"/>
      <c r="BW296" s="15"/>
      <c r="BX296" s="15"/>
      <c r="BY296" s="15"/>
      <c r="BZ296" s="15"/>
      <c r="CA296" s="15"/>
      <c r="CB296" s="15"/>
      <c r="CC296" s="15"/>
      <c r="CD296" s="15"/>
      <c r="CE296" s="15"/>
      <c r="CF296" s="42">
        <f t="shared" si="242"/>
        <v>3044687000</v>
      </c>
      <c r="CG296" s="187">
        <f t="shared" si="242"/>
        <v>3232477000</v>
      </c>
      <c r="CH296" s="43">
        <f t="shared" ref="CH296:CH318" si="270">(CF296*90%)*40%/24</f>
        <v>45670305</v>
      </c>
      <c r="CI296" s="43">
        <f t="shared" ref="CI296:CI318" si="271">(CG296*90%)*40%/36</f>
        <v>32324770</v>
      </c>
      <c r="CJ296" s="240">
        <f t="shared" ref="CJ296:CJ318" si="272">(AJ296*90%)/36</f>
        <v>71808650</v>
      </c>
      <c r="CK296" s="273">
        <f t="shared" ref="CK296:CK318" si="273">AK296/48</f>
        <v>63531375</v>
      </c>
    </row>
    <row r="297" spans="1:89">
      <c r="A297" s="3">
        <f t="shared" ref="A297:A318" si="274">A296+1</f>
        <v>258</v>
      </c>
      <c r="B297" s="522">
        <v>5</v>
      </c>
      <c r="C297" s="250" t="s">
        <v>189</v>
      </c>
      <c r="D297" s="251" t="s">
        <v>44</v>
      </c>
      <c r="E297" s="252"/>
      <c r="F297" s="40" t="s">
        <v>60</v>
      </c>
      <c r="G297" s="253">
        <f t="shared" si="250"/>
        <v>101</v>
      </c>
      <c r="H297" s="253">
        <f t="shared" si="251"/>
        <v>90</v>
      </c>
      <c r="I297" s="254">
        <f t="shared" si="252"/>
        <v>26966806</v>
      </c>
      <c r="J297" s="254">
        <f t="shared" si="253"/>
        <v>1</v>
      </c>
      <c r="K297" s="255">
        <f t="shared" si="254"/>
        <v>1.06</v>
      </c>
      <c r="L297" s="256">
        <f t="shared" si="247"/>
        <v>1.0149999999999999</v>
      </c>
      <c r="M297" s="257">
        <f t="shared" si="255"/>
        <v>24245056.198003531</v>
      </c>
      <c r="N297" s="257">
        <f t="shared" si="256"/>
        <v>27328052.118228704</v>
      </c>
      <c r="O297" s="257">
        <f t="shared" si="257"/>
        <v>29013586.575399999</v>
      </c>
      <c r="P297" s="257">
        <f t="shared" si="258"/>
        <v>30803081.109711833</v>
      </c>
      <c r="Q297" s="258">
        <f t="shared" si="259"/>
        <v>29013586.575399999</v>
      </c>
      <c r="R297" s="257">
        <f t="shared" si="259"/>
        <v>30803081.109711833</v>
      </c>
      <c r="S297" s="257">
        <f t="shared" si="260"/>
        <v>32702947.751243506</v>
      </c>
      <c r="T297" s="257"/>
      <c r="U297" s="257">
        <f t="shared" si="261"/>
        <v>2182055057.8203177</v>
      </c>
      <c r="V297" s="257">
        <f t="shared" si="262"/>
        <v>2459524690.6405835</v>
      </c>
      <c r="W297" s="257">
        <f t="shared" si="263"/>
        <v>2611222791.7859998</v>
      </c>
      <c r="X297" s="258">
        <f t="shared" si="264"/>
        <v>2772277299.8740649</v>
      </c>
      <c r="Y297" s="258">
        <f t="shared" si="265"/>
        <v>2611222791.7859998</v>
      </c>
      <c r="Z297" s="257">
        <f t="shared" si="266"/>
        <v>2772277299.8740649</v>
      </c>
      <c r="AA297" s="257">
        <f t="shared" ref="AA297:AA318" si="275">S297*H297</f>
        <v>2943265297.6119156</v>
      </c>
      <c r="AB297" s="257"/>
      <c r="AC297" s="32" t="str">
        <f t="shared" si="267"/>
        <v>BERTAHAP</v>
      </c>
      <c r="AD297" s="259">
        <f t="shared" si="268"/>
        <v>0</v>
      </c>
      <c r="AE297" s="260">
        <v>2</v>
      </c>
      <c r="AF297" s="261"/>
      <c r="AG297" s="257" t="e">
        <f>IF(AF297&gt;#REF!,"LB","KR")</f>
        <v>#REF!</v>
      </c>
      <c r="AH297" s="261">
        <f t="shared" si="249"/>
        <v>2400261000</v>
      </c>
      <c r="AI297" s="261">
        <f t="shared" si="249"/>
        <v>2705478000</v>
      </c>
      <c r="AJ297" s="261">
        <f t="shared" si="249"/>
        <v>2872346000</v>
      </c>
      <c r="AK297" s="262">
        <f t="shared" si="248"/>
        <v>3049506000</v>
      </c>
      <c r="AL297" s="262">
        <f t="shared" si="248"/>
        <v>2872346000</v>
      </c>
      <c r="AM297" s="261">
        <f t="shared" si="248"/>
        <v>3049506000</v>
      </c>
      <c r="AN297" s="261">
        <f t="shared" si="248"/>
        <v>3237592000</v>
      </c>
      <c r="AO297" s="15"/>
      <c r="AP297" s="15"/>
      <c r="AQ297" s="264">
        <f t="shared" si="269"/>
        <v>-1391487.189600002</v>
      </c>
      <c r="AR297" s="265"/>
      <c r="AS297" s="266"/>
      <c r="AT297" s="266"/>
      <c r="AU297" s="266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314"/>
      <c r="BT297" s="15"/>
      <c r="BU297" s="15"/>
      <c r="BV297" s="265"/>
      <c r="BW297" s="15"/>
      <c r="BX297" s="15"/>
      <c r="BY297" s="15"/>
      <c r="BZ297" s="15"/>
      <c r="CA297" s="15"/>
      <c r="CB297" s="15"/>
      <c r="CC297" s="15"/>
      <c r="CD297" s="15"/>
      <c r="CE297" s="15"/>
      <c r="CF297" s="42">
        <f t="shared" ref="CF297:CG318" si="276">ROUNDUP(AJ297+(AJ297*6%),-3)</f>
        <v>3044687000</v>
      </c>
      <c r="CG297" s="187">
        <f t="shared" si="276"/>
        <v>3232477000</v>
      </c>
      <c r="CH297" s="43">
        <f t="shared" si="270"/>
        <v>45670305</v>
      </c>
      <c r="CI297" s="43">
        <f t="shared" si="271"/>
        <v>32324770</v>
      </c>
      <c r="CJ297" s="240">
        <f t="shared" si="272"/>
        <v>71808650</v>
      </c>
      <c r="CK297" s="273">
        <f t="shared" si="273"/>
        <v>63531375</v>
      </c>
    </row>
    <row r="298" spans="1:89">
      <c r="A298" s="3">
        <f t="shared" si="274"/>
        <v>259</v>
      </c>
      <c r="B298" s="522">
        <v>6</v>
      </c>
      <c r="C298" s="250" t="s">
        <v>189</v>
      </c>
      <c r="D298" s="285">
        <v>11</v>
      </c>
      <c r="E298" s="252"/>
      <c r="F298" s="40" t="s">
        <v>62</v>
      </c>
      <c r="G298" s="253">
        <f t="shared" si="250"/>
        <v>101</v>
      </c>
      <c r="H298" s="253">
        <f t="shared" si="251"/>
        <v>90</v>
      </c>
      <c r="I298" s="254">
        <f t="shared" si="252"/>
        <v>26966806</v>
      </c>
      <c r="J298" s="254">
        <f t="shared" si="253"/>
        <v>1</v>
      </c>
      <c r="K298" s="255">
        <f t="shared" si="254"/>
        <v>1.06</v>
      </c>
      <c r="L298" s="256">
        <f t="shared" si="247"/>
        <v>1.0149999999999999</v>
      </c>
      <c r="M298" s="257">
        <f t="shared" si="255"/>
        <v>24245056.198003531</v>
      </c>
      <c r="N298" s="257">
        <f t="shared" si="256"/>
        <v>27328052.118228704</v>
      </c>
      <c r="O298" s="257">
        <f t="shared" si="257"/>
        <v>29013586.575399999</v>
      </c>
      <c r="P298" s="257">
        <f t="shared" si="258"/>
        <v>30803081.109711833</v>
      </c>
      <c r="Q298" s="258">
        <f t="shared" si="259"/>
        <v>29013586.575399999</v>
      </c>
      <c r="R298" s="257">
        <f t="shared" si="259"/>
        <v>30803081.109711833</v>
      </c>
      <c r="S298" s="257">
        <f t="shared" si="260"/>
        <v>32702947.751243506</v>
      </c>
      <c r="T298" s="257"/>
      <c r="U298" s="257">
        <f t="shared" si="261"/>
        <v>2182055057.8203177</v>
      </c>
      <c r="V298" s="257">
        <f t="shared" si="262"/>
        <v>2459524690.6405835</v>
      </c>
      <c r="W298" s="257">
        <f t="shared" si="263"/>
        <v>2611222791.7859998</v>
      </c>
      <c r="X298" s="258">
        <f t="shared" si="264"/>
        <v>2772277299.8740649</v>
      </c>
      <c r="Y298" s="258">
        <f t="shared" si="265"/>
        <v>2611222791.7859998</v>
      </c>
      <c r="Z298" s="257">
        <f t="shared" si="266"/>
        <v>2772277299.8740649</v>
      </c>
      <c r="AA298" s="257">
        <f t="shared" si="275"/>
        <v>2943265297.6119156</v>
      </c>
      <c r="AB298" s="257"/>
      <c r="AC298" s="32" t="str">
        <f t="shared" si="267"/>
        <v>BERTAHAP</v>
      </c>
      <c r="AD298" s="259">
        <f t="shared" si="268"/>
        <v>0</v>
      </c>
      <c r="AE298" s="260">
        <v>2</v>
      </c>
      <c r="AF298" s="261"/>
      <c r="AG298" s="257" t="e">
        <f>IF(AF298&gt;#REF!,"LB","KR")</f>
        <v>#REF!</v>
      </c>
      <c r="AH298" s="261">
        <f t="shared" si="249"/>
        <v>2400261000</v>
      </c>
      <c r="AI298" s="261">
        <f t="shared" si="249"/>
        <v>2705478000</v>
      </c>
      <c r="AJ298" s="261">
        <f t="shared" si="249"/>
        <v>2872346000</v>
      </c>
      <c r="AK298" s="262">
        <f t="shared" si="248"/>
        <v>3049506000</v>
      </c>
      <c r="AL298" s="262">
        <f t="shared" si="248"/>
        <v>2872346000</v>
      </c>
      <c r="AM298" s="261">
        <f t="shared" si="248"/>
        <v>3049506000</v>
      </c>
      <c r="AN298" s="261">
        <f t="shared" si="248"/>
        <v>3237592000</v>
      </c>
      <c r="AO298" s="15"/>
      <c r="AP298" s="15"/>
      <c r="AQ298" s="264">
        <f t="shared" si="269"/>
        <v>-1391487.189600002</v>
      </c>
      <c r="AR298" s="265"/>
      <c r="AS298" s="266"/>
      <c r="AT298" s="266"/>
      <c r="AU298" s="266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314"/>
      <c r="BT298" s="15"/>
      <c r="BU298" s="15"/>
      <c r="BV298" s="265"/>
      <c r="BW298" s="15"/>
      <c r="BX298" s="15"/>
      <c r="BY298" s="15"/>
      <c r="BZ298" s="15"/>
      <c r="CA298" s="15"/>
      <c r="CB298" s="15"/>
      <c r="CC298" s="15"/>
      <c r="CD298" s="15"/>
      <c r="CE298" s="15"/>
      <c r="CF298" s="42">
        <f t="shared" si="276"/>
        <v>3044687000</v>
      </c>
      <c r="CG298" s="187">
        <f t="shared" si="276"/>
        <v>3232477000</v>
      </c>
      <c r="CH298" s="43">
        <f t="shared" si="270"/>
        <v>45670305</v>
      </c>
      <c r="CI298" s="43">
        <f t="shared" si="271"/>
        <v>32324770</v>
      </c>
      <c r="CJ298" s="240">
        <f t="shared" si="272"/>
        <v>71808650</v>
      </c>
      <c r="CK298" s="273">
        <f t="shared" si="273"/>
        <v>63531375</v>
      </c>
    </row>
    <row r="299" spans="1:89">
      <c r="A299" s="3">
        <f t="shared" si="274"/>
        <v>260</v>
      </c>
      <c r="B299" s="522">
        <v>7</v>
      </c>
      <c r="C299" s="250" t="s">
        <v>189</v>
      </c>
      <c r="D299" s="285">
        <v>15</v>
      </c>
      <c r="E299" s="252"/>
      <c r="F299" s="40" t="s">
        <v>64</v>
      </c>
      <c r="G299" s="253">
        <f t="shared" si="250"/>
        <v>101</v>
      </c>
      <c r="H299" s="253">
        <f t="shared" si="251"/>
        <v>90</v>
      </c>
      <c r="I299" s="254">
        <f t="shared" si="252"/>
        <v>26966806</v>
      </c>
      <c r="J299" s="254">
        <f t="shared" si="253"/>
        <v>1</v>
      </c>
      <c r="K299" s="255">
        <f t="shared" si="254"/>
        <v>1.06</v>
      </c>
      <c r="L299" s="256">
        <f t="shared" si="247"/>
        <v>1.0149999999999999</v>
      </c>
      <c r="M299" s="257">
        <f t="shared" si="255"/>
        <v>24245056.198003531</v>
      </c>
      <c r="N299" s="257">
        <f t="shared" si="256"/>
        <v>27328052.118228704</v>
      </c>
      <c r="O299" s="257">
        <f t="shared" si="257"/>
        <v>29013586.575399999</v>
      </c>
      <c r="P299" s="257">
        <f t="shared" si="258"/>
        <v>30803081.109711833</v>
      </c>
      <c r="Q299" s="258">
        <f t="shared" si="259"/>
        <v>29013586.575399999</v>
      </c>
      <c r="R299" s="257">
        <f t="shared" si="259"/>
        <v>30803081.109711833</v>
      </c>
      <c r="S299" s="257">
        <f t="shared" si="260"/>
        <v>32702947.751243506</v>
      </c>
      <c r="T299" s="257"/>
      <c r="U299" s="257">
        <f t="shared" si="261"/>
        <v>2182055057.8203177</v>
      </c>
      <c r="V299" s="257">
        <f t="shared" si="262"/>
        <v>2459524690.6405835</v>
      </c>
      <c r="W299" s="257">
        <f t="shared" si="263"/>
        <v>2611222791.7859998</v>
      </c>
      <c r="X299" s="258">
        <f t="shared" si="264"/>
        <v>2772277299.8740649</v>
      </c>
      <c r="Y299" s="258">
        <f t="shared" si="265"/>
        <v>2611222791.7859998</v>
      </c>
      <c r="Z299" s="257">
        <f t="shared" si="266"/>
        <v>2772277299.8740649</v>
      </c>
      <c r="AA299" s="257">
        <f t="shared" si="275"/>
        <v>2943265297.6119156</v>
      </c>
      <c r="AB299" s="257"/>
      <c r="AC299" s="32" t="str">
        <f t="shared" si="267"/>
        <v>BERTAHAP</v>
      </c>
      <c r="AD299" s="259">
        <f t="shared" si="268"/>
        <v>0</v>
      </c>
      <c r="AE299" s="260">
        <v>2</v>
      </c>
      <c r="AF299" s="261"/>
      <c r="AG299" s="257" t="e">
        <f>IF(AF299&gt;#REF!,"LB","KR")</f>
        <v>#REF!</v>
      </c>
      <c r="AH299" s="261">
        <f t="shared" si="249"/>
        <v>2400261000</v>
      </c>
      <c r="AI299" s="261">
        <f t="shared" si="249"/>
        <v>2705478000</v>
      </c>
      <c r="AJ299" s="261">
        <f t="shared" si="249"/>
        <v>2872346000</v>
      </c>
      <c r="AK299" s="262">
        <f t="shared" si="248"/>
        <v>3049506000</v>
      </c>
      <c r="AL299" s="262">
        <f t="shared" si="248"/>
        <v>2872346000</v>
      </c>
      <c r="AM299" s="261">
        <f t="shared" si="248"/>
        <v>3049506000</v>
      </c>
      <c r="AN299" s="261">
        <f t="shared" si="248"/>
        <v>3237592000</v>
      </c>
      <c r="AO299" s="15"/>
      <c r="AP299" s="15"/>
      <c r="AQ299" s="264">
        <f t="shared" si="269"/>
        <v>-1391487.189600002</v>
      </c>
      <c r="AR299" s="265"/>
      <c r="AS299" s="266"/>
      <c r="AT299" s="266"/>
      <c r="AU299" s="266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314"/>
      <c r="BT299" s="15"/>
      <c r="BU299" s="15"/>
      <c r="BV299" s="265"/>
      <c r="BW299" s="15"/>
      <c r="BX299" s="15"/>
      <c r="BY299" s="15"/>
      <c r="BZ299" s="15"/>
      <c r="CA299" s="15"/>
      <c r="CB299" s="15"/>
      <c r="CC299" s="15"/>
      <c r="CD299" s="15"/>
      <c r="CE299" s="15"/>
      <c r="CF299" s="42">
        <f t="shared" si="276"/>
        <v>3044687000</v>
      </c>
      <c r="CG299" s="187">
        <f t="shared" si="276"/>
        <v>3232477000</v>
      </c>
      <c r="CH299" s="43">
        <f t="shared" si="270"/>
        <v>45670305</v>
      </c>
      <c r="CI299" s="43">
        <f t="shared" si="271"/>
        <v>32324770</v>
      </c>
      <c r="CJ299" s="240">
        <f t="shared" si="272"/>
        <v>71808650</v>
      </c>
      <c r="CK299" s="273">
        <f t="shared" si="273"/>
        <v>63531375</v>
      </c>
    </row>
    <row r="300" spans="1:89">
      <c r="A300" s="3">
        <f t="shared" si="274"/>
        <v>261</v>
      </c>
      <c r="B300" s="522">
        <v>8</v>
      </c>
      <c r="C300" s="250" t="s">
        <v>189</v>
      </c>
      <c r="D300" s="285">
        <v>17</v>
      </c>
      <c r="E300" s="252"/>
      <c r="F300" s="40" t="s">
        <v>67</v>
      </c>
      <c r="G300" s="253">
        <f t="shared" si="250"/>
        <v>85</v>
      </c>
      <c r="H300" s="253">
        <f t="shared" si="251"/>
        <v>74</v>
      </c>
      <c r="I300" s="254">
        <f t="shared" si="252"/>
        <v>26966806</v>
      </c>
      <c r="J300" s="254">
        <f t="shared" si="253"/>
        <v>1</v>
      </c>
      <c r="K300" s="255">
        <f t="shared" si="254"/>
        <v>1.06</v>
      </c>
      <c r="L300" s="256">
        <f t="shared" si="247"/>
        <v>1.0149999999999999</v>
      </c>
      <c r="M300" s="257">
        <f t="shared" si="255"/>
        <v>24245056.198003531</v>
      </c>
      <c r="N300" s="257">
        <f t="shared" si="256"/>
        <v>27328052.118228704</v>
      </c>
      <c r="O300" s="257">
        <f t="shared" si="257"/>
        <v>29013586.575399999</v>
      </c>
      <c r="P300" s="257">
        <f t="shared" si="258"/>
        <v>30803081.109711833</v>
      </c>
      <c r="Q300" s="258">
        <f t="shared" si="259"/>
        <v>29013586.575399999</v>
      </c>
      <c r="R300" s="257">
        <f t="shared" si="259"/>
        <v>30803081.109711833</v>
      </c>
      <c r="S300" s="257">
        <f t="shared" si="260"/>
        <v>32702947.751243506</v>
      </c>
      <c r="T300" s="257"/>
      <c r="U300" s="257">
        <f t="shared" si="261"/>
        <v>1794134158.6522613</v>
      </c>
      <c r="V300" s="257">
        <f t="shared" si="262"/>
        <v>2022275856.748924</v>
      </c>
      <c r="W300" s="257">
        <f t="shared" si="263"/>
        <v>2147005406.5795999</v>
      </c>
      <c r="X300" s="258">
        <f t="shared" si="264"/>
        <v>2279428002.1186757</v>
      </c>
      <c r="Y300" s="258">
        <f t="shared" si="265"/>
        <v>2147005406.5795999</v>
      </c>
      <c r="Z300" s="257">
        <f t="shared" si="266"/>
        <v>2279428002.1186757</v>
      </c>
      <c r="AA300" s="257">
        <f t="shared" si="275"/>
        <v>2420018133.5920196</v>
      </c>
      <c r="AB300" s="257"/>
      <c r="AC300" s="32" t="str">
        <f t="shared" si="267"/>
        <v>BERTAHAP</v>
      </c>
      <c r="AD300" s="259">
        <f t="shared" si="268"/>
        <v>0</v>
      </c>
      <c r="AE300" s="260">
        <v>2</v>
      </c>
      <c r="AF300" s="261"/>
      <c r="AG300" s="257" t="e">
        <f>IF(AF300&gt;#REF!,"LB","KR")</f>
        <v>#REF!</v>
      </c>
      <c r="AH300" s="261">
        <f t="shared" si="249"/>
        <v>1973548000</v>
      </c>
      <c r="AI300" s="261">
        <f t="shared" si="249"/>
        <v>2224504000</v>
      </c>
      <c r="AJ300" s="261">
        <f t="shared" si="249"/>
        <v>2361706000</v>
      </c>
      <c r="AK300" s="262">
        <f t="shared" si="248"/>
        <v>2507371000</v>
      </c>
      <c r="AL300" s="262">
        <f t="shared" si="248"/>
        <v>2361706000</v>
      </c>
      <c r="AM300" s="261">
        <f t="shared" si="248"/>
        <v>2507371000</v>
      </c>
      <c r="AN300" s="261">
        <f t="shared" si="248"/>
        <v>2662020000</v>
      </c>
      <c r="AO300" s="15"/>
      <c r="AP300" s="15"/>
      <c r="AQ300" s="264">
        <f t="shared" si="269"/>
        <v>-1391487.189600002</v>
      </c>
      <c r="AR300" s="265"/>
      <c r="AS300" s="266"/>
      <c r="AT300" s="266"/>
      <c r="AU300" s="266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314"/>
      <c r="BT300" s="15"/>
      <c r="BU300" s="15"/>
      <c r="BV300" s="265"/>
      <c r="BW300" s="15"/>
      <c r="BX300" s="15"/>
      <c r="BY300" s="15"/>
      <c r="BZ300" s="15"/>
      <c r="CA300" s="15"/>
      <c r="CB300" s="15"/>
      <c r="CC300" s="15"/>
      <c r="CD300" s="15"/>
      <c r="CE300" s="15"/>
      <c r="CF300" s="42">
        <f t="shared" si="276"/>
        <v>2503409000</v>
      </c>
      <c r="CG300" s="187">
        <f t="shared" si="276"/>
        <v>2657814000</v>
      </c>
      <c r="CH300" s="43">
        <f t="shared" si="270"/>
        <v>37551135</v>
      </c>
      <c r="CI300" s="43">
        <f t="shared" si="271"/>
        <v>26578140</v>
      </c>
      <c r="CJ300" s="240">
        <f t="shared" si="272"/>
        <v>59042650</v>
      </c>
      <c r="CK300" s="273">
        <f t="shared" si="273"/>
        <v>52236895.833333336</v>
      </c>
    </row>
    <row r="301" spans="1:89">
      <c r="A301" s="3">
        <f t="shared" si="274"/>
        <v>262</v>
      </c>
      <c r="B301" s="522">
        <v>9</v>
      </c>
      <c r="C301" s="250" t="s">
        <v>189</v>
      </c>
      <c r="D301" s="285">
        <v>19</v>
      </c>
      <c r="E301" s="252"/>
      <c r="F301" s="40" t="s">
        <v>78</v>
      </c>
      <c r="G301" s="253">
        <f t="shared" si="250"/>
        <v>138</v>
      </c>
      <c r="H301" s="253">
        <f t="shared" si="251"/>
        <v>120</v>
      </c>
      <c r="I301" s="254">
        <f t="shared" si="252"/>
        <v>26966806</v>
      </c>
      <c r="J301" s="254">
        <f t="shared" si="253"/>
        <v>1</v>
      </c>
      <c r="K301" s="255">
        <f t="shared" si="254"/>
        <v>1.06</v>
      </c>
      <c r="L301" s="256">
        <f t="shared" si="247"/>
        <v>1.0149999999999999</v>
      </c>
      <c r="M301" s="257">
        <f t="shared" si="255"/>
        <v>24245056.198003531</v>
      </c>
      <c r="N301" s="257">
        <f t="shared" si="256"/>
        <v>27328052.118228704</v>
      </c>
      <c r="O301" s="257">
        <f t="shared" si="257"/>
        <v>29013586.575399999</v>
      </c>
      <c r="P301" s="257">
        <f t="shared" si="258"/>
        <v>30803081.109711833</v>
      </c>
      <c r="Q301" s="258">
        <f t="shared" si="259"/>
        <v>29013586.575399999</v>
      </c>
      <c r="R301" s="257">
        <f t="shared" si="259"/>
        <v>30803081.109711833</v>
      </c>
      <c r="S301" s="257">
        <f t="shared" si="260"/>
        <v>32702947.751243506</v>
      </c>
      <c r="T301" s="257"/>
      <c r="U301" s="257">
        <f t="shared" si="261"/>
        <v>2909406743.7604237</v>
      </c>
      <c r="V301" s="257">
        <f t="shared" si="262"/>
        <v>3279366254.1874447</v>
      </c>
      <c r="W301" s="257">
        <f t="shared" si="263"/>
        <v>3481630389.0479999</v>
      </c>
      <c r="X301" s="258">
        <f t="shared" si="264"/>
        <v>3696369733.1654201</v>
      </c>
      <c r="Y301" s="258">
        <f t="shared" si="265"/>
        <v>3481630389.0479999</v>
      </c>
      <c r="Z301" s="257">
        <f t="shared" si="266"/>
        <v>3696369733.1654201</v>
      </c>
      <c r="AA301" s="257">
        <f t="shared" si="275"/>
        <v>3924353730.1492205</v>
      </c>
      <c r="AB301" s="257"/>
      <c r="AC301" s="32" t="str">
        <f t="shared" si="267"/>
        <v>BERTAHAP</v>
      </c>
      <c r="AD301" s="259">
        <f t="shared" si="268"/>
        <v>0</v>
      </c>
      <c r="AE301" s="260">
        <v>2</v>
      </c>
      <c r="AF301" s="261"/>
      <c r="AG301" s="257" t="e">
        <f>IF(AF301&gt;#REF!,"LB","KR")</f>
        <v>#REF!</v>
      </c>
      <c r="AH301" s="261">
        <f t="shared" si="249"/>
        <v>3200348000</v>
      </c>
      <c r="AI301" s="261">
        <f t="shared" si="249"/>
        <v>3607303000</v>
      </c>
      <c r="AJ301" s="261">
        <f t="shared" si="249"/>
        <v>3829794000</v>
      </c>
      <c r="AK301" s="262">
        <f t="shared" si="248"/>
        <v>4066007000</v>
      </c>
      <c r="AL301" s="262">
        <f t="shared" si="248"/>
        <v>3829794000</v>
      </c>
      <c r="AM301" s="261">
        <f t="shared" si="248"/>
        <v>4066007000</v>
      </c>
      <c r="AN301" s="261">
        <f t="shared" si="248"/>
        <v>4316790000</v>
      </c>
      <c r="AO301" s="15"/>
      <c r="AP301" s="15"/>
      <c r="AQ301" s="264">
        <f t="shared" si="269"/>
        <v>-1391487.189600002</v>
      </c>
      <c r="AR301" s="265"/>
      <c r="AS301" s="266"/>
      <c r="AT301" s="266"/>
      <c r="AU301" s="266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314"/>
      <c r="BT301" s="15"/>
      <c r="BU301" s="15"/>
      <c r="BV301" s="265"/>
      <c r="BW301" s="15"/>
      <c r="BX301" s="15"/>
      <c r="BY301" s="15"/>
      <c r="BZ301" s="15"/>
      <c r="CA301" s="15"/>
      <c r="CB301" s="15"/>
      <c r="CC301" s="15"/>
      <c r="CD301" s="15"/>
      <c r="CE301" s="15"/>
      <c r="CF301" s="42">
        <f t="shared" si="276"/>
        <v>4059582000</v>
      </c>
      <c r="CG301" s="187">
        <f t="shared" si="276"/>
        <v>4309968000</v>
      </c>
      <c r="CH301" s="43">
        <f t="shared" si="270"/>
        <v>60893730</v>
      </c>
      <c r="CI301" s="43">
        <f t="shared" si="271"/>
        <v>43099680</v>
      </c>
      <c r="CJ301" s="240">
        <f t="shared" si="272"/>
        <v>95744850</v>
      </c>
      <c r="CK301" s="273">
        <f t="shared" si="273"/>
        <v>84708479.166666672</v>
      </c>
    </row>
    <row r="302" spans="1:89">
      <c r="A302" s="3">
        <f t="shared" si="274"/>
        <v>263</v>
      </c>
      <c r="B302" s="522">
        <v>10</v>
      </c>
      <c r="C302" s="250" t="s">
        <v>189</v>
      </c>
      <c r="D302" s="285">
        <v>21</v>
      </c>
      <c r="E302" s="252"/>
      <c r="F302" s="40" t="s">
        <v>84</v>
      </c>
      <c r="G302" s="253">
        <f t="shared" si="250"/>
        <v>132</v>
      </c>
      <c r="H302" s="253">
        <f t="shared" si="251"/>
        <v>112</v>
      </c>
      <c r="I302" s="254">
        <f t="shared" si="252"/>
        <v>26966806</v>
      </c>
      <c r="J302" s="254">
        <f t="shared" si="253"/>
        <v>3</v>
      </c>
      <c r="K302" s="255">
        <f t="shared" si="254"/>
        <v>1.1000000000000001</v>
      </c>
      <c r="L302" s="256">
        <f t="shared" si="247"/>
        <v>1.0149999999999999</v>
      </c>
      <c r="M302" s="257">
        <f t="shared" si="255"/>
        <v>25159963.979060266</v>
      </c>
      <c r="N302" s="257">
        <f t="shared" si="256"/>
        <v>28359299.367973182</v>
      </c>
      <c r="O302" s="257">
        <f t="shared" si="257"/>
        <v>30108438.899</v>
      </c>
      <c r="P302" s="257">
        <f t="shared" si="258"/>
        <v>31965461.528946243</v>
      </c>
      <c r="Q302" s="258">
        <f t="shared" si="259"/>
        <v>30108438.899</v>
      </c>
      <c r="R302" s="257">
        <f t="shared" si="259"/>
        <v>31965461.528946243</v>
      </c>
      <c r="S302" s="257">
        <f t="shared" si="260"/>
        <v>33937021.251290433</v>
      </c>
      <c r="T302" s="257"/>
      <c r="U302" s="257">
        <f t="shared" si="261"/>
        <v>2817915965.6547499</v>
      </c>
      <c r="V302" s="257">
        <f t="shared" si="262"/>
        <v>3176241529.2129965</v>
      </c>
      <c r="W302" s="257">
        <f t="shared" si="263"/>
        <v>3372145156.6880002</v>
      </c>
      <c r="X302" s="258">
        <f t="shared" si="264"/>
        <v>3580131691.2419791</v>
      </c>
      <c r="Y302" s="258">
        <f t="shared" si="265"/>
        <v>3372145156.6880002</v>
      </c>
      <c r="Z302" s="257">
        <f t="shared" si="266"/>
        <v>3580131691.2419791</v>
      </c>
      <c r="AA302" s="257">
        <f t="shared" si="275"/>
        <v>3800946380.1445284</v>
      </c>
      <c r="AB302" s="257"/>
      <c r="AC302" s="32" t="str">
        <f t="shared" si="267"/>
        <v>BERTAHAP</v>
      </c>
      <c r="AD302" s="259">
        <f t="shared" si="268"/>
        <v>0</v>
      </c>
      <c r="AE302" s="260">
        <v>2</v>
      </c>
      <c r="AF302" s="261"/>
      <c r="AG302" s="257" t="e">
        <f>IF(AF302&gt;#REF!,"LB","KR")</f>
        <v>#REF!</v>
      </c>
      <c r="AH302" s="261">
        <f t="shared" si="249"/>
        <v>3099708000</v>
      </c>
      <c r="AI302" s="261">
        <f t="shared" si="249"/>
        <v>3493866000</v>
      </c>
      <c r="AJ302" s="261">
        <f t="shared" si="249"/>
        <v>3709360000</v>
      </c>
      <c r="AK302" s="262">
        <f t="shared" si="248"/>
        <v>3938145000</v>
      </c>
      <c r="AL302" s="262">
        <f t="shared" si="248"/>
        <v>3709360000</v>
      </c>
      <c r="AM302" s="261">
        <f t="shared" si="248"/>
        <v>3938145000</v>
      </c>
      <c r="AN302" s="261">
        <f t="shared" si="248"/>
        <v>4181042000</v>
      </c>
      <c r="AO302" s="15"/>
      <c r="AP302" s="15"/>
      <c r="AQ302" s="264">
        <f t="shared" si="269"/>
        <v>-296634.86600000039</v>
      </c>
      <c r="AR302" s="265"/>
      <c r="AS302" s="266"/>
      <c r="AT302" s="266"/>
      <c r="AU302" s="266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314"/>
      <c r="BT302" s="15"/>
      <c r="BU302" s="15"/>
      <c r="BV302" s="265"/>
      <c r="BW302" s="15"/>
      <c r="BX302" s="15"/>
      <c r="BY302" s="15"/>
      <c r="BZ302" s="15"/>
      <c r="CA302" s="15"/>
      <c r="CB302" s="15"/>
      <c r="CC302" s="15"/>
      <c r="CD302" s="15"/>
      <c r="CE302" s="15"/>
      <c r="CF302" s="42">
        <f t="shared" si="276"/>
        <v>3931922000</v>
      </c>
      <c r="CG302" s="187">
        <f t="shared" si="276"/>
        <v>4174434000</v>
      </c>
      <c r="CH302" s="43">
        <f t="shared" si="270"/>
        <v>58978830</v>
      </c>
      <c r="CI302" s="43">
        <f t="shared" si="271"/>
        <v>41744340</v>
      </c>
      <c r="CJ302" s="240">
        <f t="shared" si="272"/>
        <v>92734000</v>
      </c>
      <c r="CK302" s="273">
        <f t="shared" si="273"/>
        <v>82044687.5</v>
      </c>
    </row>
    <row r="303" spans="1:89">
      <c r="A303" s="3">
        <f t="shared" si="274"/>
        <v>264</v>
      </c>
      <c r="B303" s="522">
        <v>1</v>
      </c>
      <c r="C303" s="250" t="s">
        <v>190</v>
      </c>
      <c r="D303" s="251" t="s">
        <v>19</v>
      </c>
      <c r="E303" s="252"/>
      <c r="F303" s="40" t="s">
        <v>72</v>
      </c>
      <c r="G303" s="253">
        <f t="shared" si="250"/>
        <v>175</v>
      </c>
      <c r="H303" s="253">
        <f t="shared" si="251"/>
        <v>156</v>
      </c>
      <c r="I303" s="254">
        <f t="shared" si="252"/>
        <v>26966806</v>
      </c>
      <c r="J303" s="254">
        <f t="shared" si="253"/>
        <v>5</v>
      </c>
      <c r="K303" s="255">
        <f t="shared" si="254"/>
        <v>1.08</v>
      </c>
      <c r="L303" s="256">
        <f t="shared" ref="L303:L312" si="277">SUMIF($AN$4:$AN$22,D303,$AX$4:$AX$22)</f>
        <v>1.0149999999999999</v>
      </c>
      <c r="M303" s="257">
        <f t="shared" si="255"/>
        <v>24702510.0885319</v>
      </c>
      <c r="N303" s="257">
        <f t="shared" si="256"/>
        <v>27843675.743100945</v>
      </c>
      <c r="O303" s="257">
        <f t="shared" si="257"/>
        <v>29561012.737199999</v>
      </c>
      <c r="P303" s="257">
        <f t="shared" si="258"/>
        <v>31384271.319329038</v>
      </c>
      <c r="Q303" s="258">
        <f t="shared" si="259"/>
        <v>29561012.737199999</v>
      </c>
      <c r="R303" s="257">
        <f t="shared" si="259"/>
        <v>31384271.319329038</v>
      </c>
      <c r="S303" s="257">
        <f t="shared" si="260"/>
        <v>33319984.501266968</v>
      </c>
      <c r="T303" s="257"/>
      <c r="U303" s="257">
        <f t="shared" si="261"/>
        <v>3853591573.8109765</v>
      </c>
      <c r="V303" s="257">
        <f t="shared" si="262"/>
        <v>4343613415.9237471</v>
      </c>
      <c r="W303" s="257">
        <f t="shared" si="263"/>
        <v>4611517987.0031996</v>
      </c>
      <c r="X303" s="258">
        <f t="shared" si="264"/>
        <v>4895946325.8153296</v>
      </c>
      <c r="Y303" s="258">
        <f t="shared" si="265"/>
        <v>4611517987.0031996</v>
      </c>
      <c r="Z303" s="257">
        <f t="shared" si="266"/>
        <v>4895946325.8153296</v>
      </c>
      <c r="AA303" s="257">
        <f t="shared" si="275"/>
        <v>5197917582.1976471</v>
      </c>
      <c r="AB303" s="257"/>
      <c r="AC303" s="32" t="str">
        <f t="shared" si="267"/>
        <v>BERTAHAP</v>
      </c>
      <c r="AD303" s="259">
        <f t="shared" si="268"/>
        <v>0</v>
      </c>
      <c r="AE303" s="260">
        <v>2</v>
      </c>
      <c r="AF303" s="261"/>
      <c r="AG303" s="257" t="e">
        <f>IF(AF303&gt;#REF!,"LB","KR")</f>
        <v>#REF!</v>
      </c>
      <c r="AH303" s="261">
        <f t="shared" si="249"/>
        <v>4238951000</v>
      </c>
      <c r="AI303" s="261">
        <f t="shared" si="249"/>
        <v>4777975000</v>
      </c>
      <c r="AJ303" s="261">
        <f t="shared" si="249"/>
        <v>5072670000</v>
      </c>
      <c r="AK303" s="262">
        <f t="shared" si="248"/>
        <v>5385541000</v>
      </c>
      <c r="AL303" s="262">
        <f t="shared" si="248"/>
        <v>5072670000</v>
      </c>
      <c r="AM303" s="261">
        <f t="shared" si="248"/>
        <v>5385541000</v>
      </c>
      <c r="AN303" s="261">
        <f t="shared" si="248"/>
        <v>5717710000</v>
      </c>
      <c r="AO303" s="15"/>
      <c r="AP303" s="15"/>
      <c r="AQ303" s="264">
        <f t="shared" si="269"/>
        <v>-844061.0278000012</v>
      </c>
      <c r="AR303" s="265"/>
      <c r="AS303" s="266"/>
      <c r="AT303" s="266"/>
      <c r="AU303" s="266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314"/>
      <c r="BT303" s="15"/>
      <c r="BU303" s="15"/>
      <c r="BV303" s="265"/>
      <c r="BW303" s="15"/>
      <c r="BX303" s="15"/>
      <c r="BY303" s="15"/>
      <c r="BZ303" s="15"/>
      <c r="CA303" s="15"/>
      <c r="CB303" s="15"/>
      <c r="CC303" s="15"/>
      <c r="CD303" s="15"/>
      <c r="CE303" s="15"/>
      <c r="CF303" s="42">
        <f t="shared" si="276"/>
        <v>5377031000</v>
      </c>
      <c r="CG303" s="187">
        <f t="shared" si="276"/>
        <v>5708674000</v>
      </c>
      <c r="CH303" s="43">
        <f t="shared" si="270"/>
        <v>80655465</v>
      </c>
      <c r="CI303" s="43">
        <f t="shared" si="271"/>
        <v>57086740</v>
      </c>
      <c r="CJ303" s="240">
        <f t="shared" si="272"/>
        <v>126816750</v>
      </c>
      <c r="CK303" s="273">
        <f t="shared" si="273"/>
        <v>112198770.83333333</v>
      </c>
    </row>
    <row r="304" spans="1:89">
      <c r="A304" s="3">
        <f t="shared" si="274"/>
        <v>265</v>
      </c>
      <c r="B304" s="522">
        <v>2</v>
      </c>
      <c r="C304" s="250" t="s">
        <v>190</v>
      </c>
      <c r="D304" s="251" t="s">
        <v>29</v>
      </c>
      <c r="E304" s="252"/>
      <c r="F304" s="40" t="s">
        <v>74</v>
      </c>
      <c r="G304" s="253">
        <f t="shared" si="250"/>
        <v>85</v>
      </c>
      <c r="H304" s="253">
        <f t="shared" si="251"/>
        <v>74</v>
      </c>
      <c r="I304" s="254">
        <f t="shared" si="252"/>
        <v>26966806</v>
      </c>
      <c r="J304" s="254">
        <f t="shared" si="253"/>
        <v>1</v>
      </c>
      <c r="K304" s="255">
        <f t="shared" si="254"/>
        <v>1.06</v>
      </c>
      <c r="L304" s="256">
        <f t="shared" si="277"/>
        <v>1.0149999999999999</v>
      </c>
      <c r="M304" s="257">
        <f t="shared" si="255"/>
        <v>24245056.198003531</v>
      </c>
      <c r="N304" s="257">
        <f t="shared" si="256"/>
        <v>27328052.118228704</v>
      </c>
      <c r="O304" s="257">
        <f t="shared" si="257"/>
        <v>29013586.575399999</v>
      </c>
      <c r="P304" s="257">
        <f t="shared" si="258"/>
        <v>30803081.109711833</v>
      </c>
      <c r="Q304" s="258">
        <f t="shared" si="259"/>
        <v>29013586.575399999</v>
      </c>
      <c r="R304" s="257">
        <f t="shared" si="259"/>
        <v>30803081.109711833</v>
      </c>
      <c r="S304" s="257">
        <f t="shared" si="260"/>
        <v>32702947.751243506</v>
      </c>
      <c r="T304" s="257"/>
      <c r="U304" s="257">
        <f t="shared" si="261"/>
        <v>1794134158.6522613</v>
      </c>
      <c r="V304" s="257">
        <f t="shared" si="262"/>
        <v>2022275856.748924</v>
      </c>
      <c r="W304" s="257">
        <f t="shared" si="263"/>
        <v>2147005406.5795999</v>
      </c>
      <c r="X304" s="258">
        <f t="shared" si="264"/>
        <v>2279428002.1186757</v>
      </c>
      <c r="Y304" s="258">
        <f t="shared" si="265"/>
        <v>2147005406.5795999</v>
      </c>
      <c r="Z304" s="257">
        <f t="shared" si="266"/>
        <v>2279428002.1186757</v>
      </c>
      <c r="AA304" s="257">
        <f t="shared" si="275"/>
        <v>2420018133.5920196</v>
      </c>
      <c r="AB304" s="257"/>
      <c r="AC304" s="32" t="str">
        <f t="shared" si="267"/>
        <v>BERTAHAP</v>
      </c>
      <c r="AD304" s="259">
        <f t="shared" si="268"/>
        <v>0</v>
      </c>
      <c r="AE304" s="260">
        <v>2</v>
      </c>
      <c r="AF304" s="261"/>
      <c r="AG304" s="257" t="e">
        <f>IF(AF304&gt;#REF!,"LB","KR")</f>
        <v>#REF!</v>
      </c>
      <c r="AH304" s="261">
        <f t="shared" si="249"/>
        <v>1973548000</v>
      </c>
      <c r="AI304" s="261">
        <f t="shared" si="249"/>
        <v>2224504000</v>
      </c>
      <c r="AJ304" s="261">
        <f t="shared" si="249"/>
        <v>2361706000</v>
      </c>
      <c r="AK304" s="262">
        <f t="shared" si="248"/>
        <v>2507371000</v>
      </c>
      <c r="AL304" s="262">
        <f t="shared" si="248"/>
        <v>2361706000</v>
      </c>
      <c r="AM304" s="261">
        <f t="shared" si="248"/>
        <v>2507371000</v>
      </c>
      <c r="AN304" s="261">
        <f t="shared" si="248"/>
        <v>2662020000</v>
      </c>
      <c r="AO304" s="15"/>
      <c r="AP304" s="15"/>
      <c r="AQ304" s="264">
        <f t="shared" si="269"/>
        <v>-1391487.189600002</v>
      </c>
      <c r="AR304" s="265"/>
      <c r="AS304" s="266"/>
      <c r="AT304" s="266"/>
      <c r="AU304" s="266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314"/>
      <c r="BT304" s="15"/>
      <c r="BU304" s="15"/>
      <c r="BV304" s="265"/>
      <c r="BW304" s="15"/>
      <c r="BX304" s="15"/>
      <c r="BY304" s="15"/>
      <c r="BZ304" s="15"/>
      <c r="CA304" s="15"/>
      <c r="CB304" s="15"/>
      <c r="CC304" s="15"/>
      <c r="CD304" s="15"/>
      <c r="CE304" s="15"/>
      <c r="CF304" s="42">
        <f t="shared" si="276"/>
        <v>2503409000</v>
      </c>
      <c r="CG304" s="187">
        <f t="shared" si="276"/>
        <v>2657814000</v>
      </c>
      <c r="CH304" s="43">
        <f t="shared" si="270"/>
        <v>37551135</v>
      </c>
      <c r="CI304" s="43">
        <f t="shared" si="271"/>
        <v>26578140</v>
      </c>
      <c r="CJ304" s="240">
        <f t="shared" si="272"/>
        <v>59042650</v>
      </c>
      <c r="CK304" s="273">
        <f t="shared" si="273"/>
        <v>52236895.833333336</v>
      </c>
    </row>
    <row r="305" spans="1:89">
      <c r="A305" s="3">
        <f t="shared" si="274"/>
        <v>266</v>
      </c>
      <c r="B305" s="522">
        <v>3</v>
      </c>
      <c r="C305" s="250" t="s">
        <v>190</v>
      </c>
      <c r="D305" s="251" t="s">
        <v>32</v>
      </c>
      <c r="E305" s="252"/>
      <c r="F305" s="40" t="s">
        <v>56</v>
      </c>
      <c r="G305" s="253">
        <f t="shared" si="250"/>
        <v>85</v>
      </c>
      <c r="H305" s="253">
        <f t="shared" si="251"/>
        <v>74</v>
      </c>
      <c r="I305" s="254">
        <f t="shared" si="252"/>
        <v>26966806</v>
      </c>
      <c r="J305" s="254">
        <f t="shared" si="253"/>
        <v>1</v>
      </c>
      <c r="K305" s="255">
        <f t="shared" si="254"/>
        <v>1.06</v>
      </c>
      <c r="L305" s="256">
        <f t="shared" si="277"/>
        <v>1.0149999999999999</v>
      </c>
      <c r="M305" s="257">
        <f t="shared" si="255"/>
        <v>24245056.198003531</v>
      </c>
      <c r="N305" s="257">
        <f t="shared" si="256"/>
        <v>27328052.118228704</v>
      </c>
      <c r="O305" s="257">
        <f t="shared" si="257"/>
        <v>29013586.575399999</v>
      </c>
      <c r="P305" s="257">
        <f t="shared" si="258"/>
        <v>30803081.109711833</v>
      </c>
      <c r="Q305" s="258">
        <f t="shared" si="259"/>
        <v>29013586.575399999</v>
      </c>
      <c r="R305" s="257">
        <f t="shared" si="259"/>
        <v>30803081.109711833</v>
      </c>
      <c r="S305" s="257">
        <f t="shared" si="260"/>
        <v>32702947.751243506</v>
      </c>
      <c r="T305" s="257"/>
      <c r="U305" s="257">
        <f t="shared" si="261"/>
        <v>1794134158.6522613</v>
      </c>
      <c r="V305" s="257">
        <f t="shared" si="262"/>
        <v>2022275856.748924</v>
      </c>
      <c r="W305" s="257">
        <f t="shared" si="263"/>
        <v>2147005406.5795999</v>
      </c>
      <c r="X305" s="258">
        <f t="shared" si="264"/>
        <v>2279428002.1186757</v>
      </c>
      <c r="Y305" s="258">
        <f t="shared" si="265"/>
        <v>2147005406.5795999</v>
      </c>
      <c r="Z305" s="257">
        <f t="shared" si="266"/>
        <v>2279428002.1186757</v>
      </c>
      <c r="AA305" s="257">
        <f t="shared" si="275"/>
        <v>2420018133.5920196</v>
      </c>
      <c r="AB305" s="257"/>
      <c r="AC305" s="32" t="str">
        <f t="shared" si="267"/>
        <v>BERTAHAP</v>
      </c>
      <c r="AD305" s="259">
        <f t="shared" si="268"/>
        <v>0</v>
      </c>
      <c r="AE305" s="260">
        <v>2</v>
      </c>
      <c r="AF305" s="261"/>
      <c r="AG305" s="257" t="e">
        <f>IF(AF305&gt;#REF!,"LB","KR")</f>
        <v>#REF!</v>
      </c>
      <c r="AH305" s="261">
        <f t="shared" si="249"/>
        <v>1973548000</v>
      </c>
      <c r="AI305" s="261">
        <f t="shared" si="249"/>
        <v>2224504000</v>
      </c>
      <c r="AJ305" s="261">
        <f t="shared" si="249"/>
        <v>2361706000</v>
      </c>
      <c r="AK305" s="262">
        <f t="shared" si="248"/>
        <v>2507371000</v>
      </c>
      <c r="AL305" s="262">
        <f t="shared" si="248"/>
        <v>2361706000</v>
      </c>
      <c r="AM305" s="261">
        <f t="shared" si="248"/>
        <v>2507371000</v>
      </c>
      <c r="AN305" s="261">
        <f t="shared" si="248"/>
        <v>2662020000</v>
      </c>
      <c r="AO305" s="15"/>
      <c r="AP305" s="15"/>
      <c r="AQ305" s="264">
        <f t="shared" si="269"/>
        <v>-1391487.189600002</v>
      </c>
      <c r="AR305" s="265"/>
      <c r="AS305" s="266"/>
      <c r="AT305" s="266"/>
      <c r="AU305" s="266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314"/>
      <c r="BT305" s="15"/>
      <c r="BU305" s="15"/>
      <c r="BV305" s="265"/>
      <c r="BW305" s="15"/>
      <c r="BX305" s="15"/>
      <c r="BY305" s="15"/>
      <c r="BZ305" s="15"/>
      <c r="CA305" s="15"/>
      <c r="CB305" s="15"/>
      <c r="CC305" s="15"/>
      <c r="CD305" s="15"/>
      <c r="CE305" s="15"/>
      <c r="CF305" s="42">
        <f t="shared" si="276"/>
        <v>2503409000</v>
      </c>
      <c r="CG305" s="187">
        <f t="shared" si="276"/>
        <v>2657814000</v>
      </c>
      <c r="CH305" s="43">
        <f t="shared" si="270"/>
        <v>37551135</v>
      </c>
      <c r="CI305" s="43">
        <f t="shared" si="271"/>
        <v>26578140</v>
      </c>
      <c r="CJ305" s="240">
        <f t="shared" si="272"/>
        <v>59042650</v>
      </c>
      <c r="CK305" s="273">
        <f t="shared" si="273"/>
        <v>52236895.833333336</v>
      </c>
    </row>
    <row r="306" spans="1:89">
      <c r="A306" s="3">
        <f t="shared" si="274"/>
        <v>267</v>
      </c>
      <c r="B306" s="522">
        <v>4</v>
      </c>
      <c r="C306" s="250" t="s">
        <v>190</v>
      </c>
      <c r="D306" s="251" t="s">
        <v>38</v>
      </c>
      <c r="E306" s="252"/>
      <c r="F306" s="40" t="s">
        <v>58</v>
      </c>
      <c r="G306" s="253">
        <f t="shared" si="250"/>
        <v>101</v>
      </c>
      <c r="H306" s="253">
        <f t="shared" si="251"/>
        <v>90</v>
      </c>
      <c r="I306" s="254">
        <f t="shared" si="252"/>
        <v>26966806</v>
      </c>
      <c r="J306" s="254">
        <f t="shared" si="253"/>
        <v>1</v>
      </c>
      <c r="K306" s="255">
        <f t="shared" si="254"/>
        <v>1.06</v>
      </c>
      <c r="L306" s="256">
        <f t="shared" si="277"/>
        <v>1.0149999999999999</v>
      </c>
      <c r="M306" s="257">
        <f t="shared" si="255"/>
        <v>24245056.198003531</v>
      </c>
      <c r="N306" s="257">
        <f t="shared" si="256"/>
        <v>27328052.118228704</v>
      </c>
      <c r="O306" s="257">
        <f t="shared" si="257"/>
        <v>29013586.575399999</v>
      </c>
      <c r="P306" s="257">
        <f t="shared" si="258"/>
        <v>30803081.109711833</v>
      </c>
      <c r="Q306" s="258">
        <f t="shared" si="259"/>
        <v>29013586.575399999</v>
      </c>
      <c r="R306" s="257">
        <f t="shared" si="259"/>
        <v>30803081.109711833</v>
      </c>
      <c r="S306" s="257">
        <f t="shared" si="260"/>
        <v>32702947.751243506</v>
      </c>
      <c r="T306" s="257"/>
      <c r="U306" s="257">
        <f t="shared" si="261"/>
        <v>2182055057.8203177</v>
      </c>
      <c r="V306" s="257">
        <f t="shared" si="262"/>
        <v>2459524690.6405835</v>
      </c>
      <c r="W306" s="257">
        <f t="shared" si="263"/>
        <v>2611222791.7859998</v>
      </c>
      <c r="X306" s="258">
        <f t="shared" si="264"/>
        <v>2772277299.8740649</v>
      </c>
      <c r="Y306" s="258">
        <f t="shared" si="265"/>
        <v>2611222791.7859998</v>
      </c>
      <c r="Z306" s="257">
        <f t="shared" si="266"/>
        <v>2772277299.8740649</v>
      </c>
      <c r="AA306" s="257">
        <f t="shared" si="275"/>
        <v>2943265297.6119156</v>
      </c>
      <c r="AB306" s="257"/>
      <c r="AC306" s="32" t="str">
        <f t="shared" si="267"/>
        <v>BERTAHAP</v>
      </c>
      <c r="AD306" s="259">
        <f t="shared" si="268"/>
        <v>0</v>
      </c>
      <c r="AE306" s="260">
        <v>2</v>
      </c>
      <c r="AF306" s="261"/>
      <c r="AG306" s="257" t="e">
        <f>IF(AF306&gt;#REF!,"LB","KR")</f>
        <v>#REF!</v>
      </c>
      <c r="AH306" s="261">
        <f t="shared" si="249"/>
        <v>2400261000</v>
      </c>
      <c r="AI306" s="261">
        <f t="shared" si="249"/>
        <v>2705478000</v>
      </c>
      <c r="AJ306" s="261">
        <f t="shared" si="249"/>
        <v>2872346000</v>
      </c>
      <c r="AK306" s="262">
        <f t="shared" si="248"/>
        <v>3049506000</v>
      </c>
      <c r="AL306" s="262">
        <f t="shared" si="248"/>
        <v>2872346000</v>
      </c>
      <c r="AM306" s="261">
        <f t="shared" si="248"/>
        <v>3049506000</v>
      </c>
      <c r="AN306" s="261">
        <f t="shared" si="248"/>
        <v>3237592000</v>
      </c>
      <c r="AO306" s="15"/>
      <c r="AP306" s="15"/>
      <c r="AQ306" s="264">
        <f t="shared" si="269"/>
        <v>-1391487.189600002</v>
      </c>
      <c r="AR306" s="265"/>
      <c r="AS306" s="266"/>
      <c r="AT306" s="266"/>
      <c r="AU306" s="266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314"/>
      <c r="BT306" s="15"/>
      <c r="BU306" s="15"/>
      <c r="BV306" s="265"/>
      <c r="BW306" s="15"/>
      <c r="BX306" s="15"/>
      <c r="BY306" s="15"/>
      <c r="BZ306" s="15"/>
      <c r="CA306" s="15"/>
      <c r="CB306" s="15"/>
      <c r="CC306" s="15"/>
      <c r="CD306" s="15"/>
      <c r="CE306" s="15"/>
      <c r="CF306" s="42">
        <f t="shared" si="276"/>
        <v>3044687000</v>
      </c>
      <c r="CG306" s="187">
        <f t="shared" si="276"/>
        <v>3232477000</v>
      </c>
      <c r="CH306" s="43">
        <f t="shared" si="270"/>
        <v>45670305</v>
      </c>
      <c r="CI306" s="43">
        <f t="shared" si="271"/>
        <v>32324770</v>
      </c>
      <c r="CJ306" s="240">
        <f t="shared" si="272"/>
        <v>71808650</v>
      </c>
      <c r="CK306" s="273">
        <f t="shared" si="273"/>
        <v>63531375</v>
      </c>
    </row>
    <row r="307" spans="1:89">
      <c r="A307" s="3">
        <f t="shared" si="274"/>
        <v>268</v>
      </c>
      <c r="B307" s="522">
        <v>5</v>
      </c>
      <c r="C307" s="250" t="s">
        <v>190</v>
      </c>
      <c r="D307" s="251" t="s">
        <v>44</v>
      </c>
      <c r="E307" s="252"/>
      <c r="F307" s="40" t="s">
        <v>60</v>
      </c>
      <c r="G307" s="253">
        <f t="shared" si="250"/>
        <v>101</v>
      </c>
      <c r="H307" s="253">
        <f t="shared" si="251"/>
        <v>90</v>
      </c>
      <c r="I307" s="254">
        <f t="shared" si="252"/>
        <v>26966806</v>
      </c>
      <c r="J307" s="254">
        <f t="shared" si="253"/>
        <v>1</v>
      </c>
      <c r="K307" s="255">
        <f t="shared" si="254"/>
        <v>1.06</v>
      </c>
      <c r="L307" s="256">
        <f t="shared" si="277"/>
        <v>1.0149999999999999</v>
      </c>
      <c r="M307" s="257">
        <f t="shared" si="255"/>
        <v>24245056.198003531</v>
      </c>
      <c r="N307" s="257">
        <f t="shared" si="256"/>
        <v>27328052.118228704</v>
      </c>
      <c r="O307" s="257">
        <f t="shared" si="257"/>
        <v>29013586.575399999</v>
      </c>
      <c r="P307" s="257">
        <f t="shared" si="258"/>
        <v>30803081.109711833</v>
      </c>
      <c r="Q307" s="258">
        <f t="shared" si="259"/>
        <v>29013586.575399999</v>
      </c>
      <c r="R307" s="257">
        <f t="shared" si="259"/>
        <v>30803081.109711833</v>
      </c>
      <c r="S307" s="257">
        <f t="shared" si="260"/>
        <v>32702947.751243506</v>
      </c>
      <c r="T307" s="257"/>
      <c r="U307" s="257">
        <f t="shared" si="261"/>
        <v>2182055057.8203177</v>
      </c>
      <c r="V307" s="257">
        <f t="shared" si="262"/>
        <v>2459524690.6405835</v>
      </c>
      <c r="W307" s="257">
        <f t="shared" si="263"/>
        <v>2611222791.7859998</v>
      </c>
      <c r="X307" s="258">
        <f t="shared" si="264"/>
        <v>2772277299.8740649</v>
      </c>
      <c r="Y307" s="258">
        <f t="shared" si="265"/>
        <v>2611222791.7859998</v>
      </c>
      <c r="Z307" s="257">
        <f t="shared" si="266"/>
        <v>2772277299.8740649</v>
      </c>
      <c r="AA307" s="257">
        <f t="shared" si="275"/>
        <v>2943265297.6119156</v>
      </c>
      <c r="AB307" s="257"/>
      <c r="AC307" s="32" t="str">
        <f t="shared" si="267"/>
        <v>BERTAHAP</v>
      </c>
      <c r="AD307" s="259">
        <f t="shared" si="268"/>
        <v>0</v>
      </c>
      <c r="AE307" s="260">
        <v>2</v>
      </c>
      <c r="AF307" s="261"/>
      <c r="AG307" s="257" t="e">
        <f>IF(AF307&gt;#REF!,"LB","KR")</f>
        <v>#REF!</v>
      </c>
      <c r="AH307" s="261">
        <f t="shared" si="249"/>
        <v>2400261000</v>
      </c>
      <c r="AI307" s="261">
        <f t="shared" si="249"/>
        <v>2705478000</v>
      </c>
      <c r="AJ307" s="261">
        <f t="shared" si="249"/>
        <v>2872346000</v>
      </c>
      <c r="AK307" s="262">
        <f t="shared" si="248"/>
        <v>3049506000</v>
      </c>
      <c r="AL307" s="262">
        <f t="shared" si="248"/>
        <v>2872346000</v>
      </c>
      <c r="AM307" s="261">
        <f t="shared" si="248"/>
        <v>3049506000</v>
      </c>
      <c r="AN307" s="261">
        <f t="shared" si="248"/>
        <v>3237592000</v>
      </c>
      <c r="AO307" s="15"/>
      <c r="AP307" s="15"/>
      <c r="AQ307" s="264">
        <f t="shared" si="269"/>
        <v>-1391487.189600002</v>
      </c>
      <c r="AR307" s="265"/>
      <c r="AS307" s="266"/>
      <c r="AT307" s="266"/>
      <c r="AU307" s="266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314"/>
      <c r="BT307" s="15"/>
      <c r="BU307" s="15"/>
      <c r="BV307" s="265"/>
      <c r="BW307" s="15"/>
      <c r="BX307" s="15"/>
      <c r="BY307" s="15"/>
      <c r="BZ307" s="15"/>
      <c r="CA307" s="15"/>
      <c r="CB307" s="15"/>
      <c r="CC307" s="15"/>
      <c r="CD307" s="15"/>
      <c r="CE307" s="15"/>
      <c r="CF307" s="42">
        <f t="shared" si="276"/>
        <v>3044687000</v>
      </c>
      <c r="CG307" s="187">
        <f t="shared" si="276"/>
        <v>3232477000</v>
      </c>
      <c r="CH307" s="43">
        <f t="shared" si="270"/>
        <v>45670305</v>
      </c>
      <c r="CI307" s="43">
        <f t="shared" si="271"/>
        <v>32324770</v>
      </c>
      <c r="CJ307" s="240">
        <f t="shared" si="272"/>
        <v>71808650</v>
      </c>
      <c r="CK307" s="273">
        <f t="shared" si="273"/>
        <v>63531375</v>
      </c>
    </row>
    <row r="308" spans="1:89">
      <c r="A308" s="3">
        <f t="shared" si="274"/>
        <v>269</v>
      </c>
      <c r="B308" s="522">
        <v>6</v>
      </c>
      <c r="C308" s="250" t="s">
        <v>190</v>
      </c>
      <c r="D308" s="285">
        <v>11</v>
      </c>
      <c r="E308" s="252"/>
      <c r="F308" s="40" t="s">
        <v>62</v>
      </c>
      <c r="G308" s="253">
        <f t="shared" si="250"/>
        <v>101</v>
      </c>
      <c r="H308" s="253">
        <f t="shared" si="251"/>
        <v>90</v>
      </c>
      <c r="I308" s="254">
        <f t="shared" si="252"/>
        <v>26966806</v>
      </c>
      <c r="J308" s="254">
        <f t="shared" si="253"/>
        <v>1</v>
      </c>
      <c r="K308" s="255">
        <f t="shared" si="254"/>
        <v>1.06</v>
      </c>
      <c r="L308" s="256">
        <f t="shared" si="277"/>
        <v>1.0149999999999999</v>
      </c>
      <c r="M308" s="257">
        <f t="shared" si="255"/>
        <v>24245056.198003531</v>
      </c>
      <c r="N308" s="257">
        <f t="shared" si="256"/>
        <v>27328052.118228704</v>
      </c>
      <c r="O308" s="257">
        <f t="shared" si="257"/>
        <v>29013586.575399999</v>
      </c>
      <c r="P308" s="257">
        <f t="shared" si="258"/>
        <v>30803081.109711833</v>
      </c>
      <c r="Q308" s="258">
        <f t="shared" si="259"/>
        <v>29013586.575399999</v>
      </c>
      <c r="R308" s="257">
        <f t="shared" si="259"/>
        <v>30803081.109711833</v>
      </c>
      <c r="S308" s="257">
        <f t="shared" si="260"/>
        <v>32702947.751243506</v>
      </c>
      <c r="T308" s="257"/>
      <c r="U308" s="257">
        <f t="shared" si="261"/>
        <v>2182055057.8203177</v>
      </c>
      <c r="V308" s="257">
        <f t="shared" si="262"/>
        <v>2459524690.6405835</v>
      </c>
      <c r="W308" s="257">
        <f t="shared" si="263"/>
        <v>2611222791.7859998</v>
      </c>
      <c r="X308" s="258">
        <f t="shared" si="264"/>
        <v>2772277299.8740649</v>
      </c>
      <c r="Y308" s="258">
        <f t="shared" si="265"/>
        <v>2611222791.7859998</v>
      </c>
      <c r="Z308" s="257">
        <f t="shared" si="266"/>
        <v>2772277299.8740649</v>
      </c>
      <c r="AA308" s="257">
        <f t="shared" si="275"/>
        <v>2943265297.6119156</v>
      </c>
      <c r="AB308" s="257"/>
      <c r="AC308" s="32" t="str">
        <f t="shared" si="267"/>
        <v>BERTAHAP</v>
      </c>
      <c r="AD308" s="259">
        <f t="shared" si="268"/>
        <v>0</v>
      </c>
      <c r="AE308" s="260">
        <v>2</v>
      </c>
      <c r="AF308" s="261"/>
      <c r="AG308" s="257" t="e">
        <f>IF(AF308&gt;#REF!,"LB","KR")</f>
        <v>#REF!</v>
      </c>
      <c r="AH308" s="261">
        <f t="shared" si="249"/>
        <v>2400261000</v>
      </c>
      <c r="AI308" s="261">
        <f t="shared" si="249"/>
        <v>2705478000</v>
      </c>
      <c r="AJ308" s="261">
        <f t="shared" si="249"/>
        <v>2872346000</v>
      </c>
      <c r="AK308" s="262">
        <f t="shared" si="248"/>
        <v>3049506000</v>
      </c>
      <c r="AL308" s="262">
        <f t="shared" si="248"/>
        <v>2872346000</v>
      </c>
      <c r="AM308" s="261">
        <f t="shared" si="248"/>
        <v>3049506000</v>
      </c>
      <c r="AN308" s="261">
        <f t="shared" si="248"/>
        <v>3237592000</v>
      </c>
      <c r="AO308" s="15"/>
      <c r="AP308" s="15"/>
      <c r="AQ308" s="264">
        <f t="shared" si="269"/>
        <v>-1391487.189600002</v>
      </c>
      <c r="AR308" s="265"/>
      <c r="AS308" s="266"/>
      <c r="AT308" s="266"/>
      <c r="AU308" s="266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314"/>
      <c r="BT308" s="15"/>
      <c r="BU308" s="15"/>
      <c r="BV308" s="265"/>
      <c r="BW308" s="15"/>
      <c r="BX308" s="15"/>
      <c r="BY308" s="15"/>
      <c r="BZ308" s="15"/>
      <c r="CA308" s="15"/>
      <c r="CB308" s="15"/>
      <c r="CC308" s="15"/>
      <c r="CD308" s="15"/>
      <c r="CE308" s="15"/>
      <c r="CF308" s="42">
        <f t="shared" si="276"/>
        <v>3044687000</v>
      </c>
      <c r="CG308" s="187">
        <f t="shared" si="276"/>
        <v>3232477000</v>
      </c>
      <c r="CH308" s="43">
        <f t="shared" si="270"/>
        <v>45670305</v>
      </c>
      <c r="CI308" s="43">
        <f t="shared" si="271"/>
        <v>32324770</v>
      </c>
      <c r="CJ308" s="240">
        <f t="shared" si="272"/>
        <v>71808650</v>
      </c>
      <c r="CK308" s="273">
        <f t="shared" si="273"/>
        <v>63531375</v>
      </c>
    </row>
    <row r="309" spans="1:89">
      <c r="A309" s="3">
        <f t="shared" si="274"/>
        <v>270</v>
      </c>
      <c r="B309" s="522">
        <v>7</v>
      </c>
      <c r="C309" s="250" t="s">
        <v>190</v>
      </c>
      <c r="D309" s="285">
        <v>15</v>
      </c>
      <c r="E309" s="252"/>
      <c r="F309" s="40" t="s">
        <v>64</v>
      </c>
      <c r="G309" s="253">
        <f t="shared" si="250"/>
        <v>101</v>
      </c>
      <c r="H309" s="253">
        <f t="shared" si="251"/>
        <v>90</v>
      </c>
      <c r="I309" s="254">
        <f t="shared" si="252"/>
        <v>26966806</v>
      </c>
      <c r="J309" s="254">
        <f t="shared" si="253"/>
        <v>1</v>
      </c>
      <c r="K309" s="255">
        <f t="shared" si="254"/>
        <v>1.06</v>
      </c>
      <c r="L309" s="256">
        <f t="shared" si="277"/>
        <v>1.0149999999999999</v>
      </c>
      <c r="M309" s="257">
        <f t="shared" si="255"/>
        <v>24245056.198003531</v>
      </c>
      <c r="N309" s="257">
        <f t="shared" si="256"/>
        <v>27328052.118228704</v>
      </c>
      <c r="O309" s="257">
        <f t="shared" si="257"/>
        <v>29013586.575399999</v>
      </c>
      <c r="P309" s="257">
        <f t="shared" si="258"/>
        <v>30803081.109711833</v>
      </c>
      <c r="Q309" s="258">
        <f t="shared" si="259"/>
        <v>29013586.575399999</v>
      </c>
      <c r="R309" s="257">
        <f t="shared" si="259"/>
        <v>30803081.109711833</v>
      </c>
      <c r="S309" s="257">
        <f t="shared" si="260"/>
        <v>32702947.751243506</v>
      </c>
      <c r="T309" s="257"/>
      <c r="U309" s="257">
        <f t="shared" si="261"/>
        <v>2182055057.8203177</v>
      </c>
      <c r="V309" s="257">
        <f t="shared" si="262"/>
        <v>2459524690.6405835</v>
      </c>
      <c r="W309" s="257">
        <f t="shared" si="263"/>
        <v>2611222791.7859998</v>
      </c>
      <c r="X309" s="258">
        <f t="shared" si="264"/>
        <v>2772277299.8740649</v>
      </c>
      <c r="Y309" s="258">
        <f t="shared" si="265"/>
        <v>2611222791.7859998</v>
      </c>
      <c r="Z309" s="257">
        <f t="shared" si="266"/>
        <v>2772277299.8740649</v>
      </c>
      <c r="AA309" s="257">
        <f t="shared" si="275"/>
        <v>2943265297.6119156</v>
      </c>
      <c r="AB309" s="257"/>
      <c r="AC309" s="32" t="str">
        <f t="shared" si="267"/>
        <v>BERTAHAP</v>
      </c>
      <c r="AD309" s="259">
        <f t="shared" si="268"/>
        <v>0</v>
      </c>
      <c r="AE309" s="260">
        <v>2</v>
      </c>
      <c r="AF309" s="261"/>
      <c r="AG309" s="257" t="e">
        <f>IF(AF309&gt;#REF!,"LB","KR")</f>
        <v>#REF!</v>
      </c>
      <c r="AH309" s="261">
        <f t="shared" si="249"/>
        <v>2400261000</v>
      </c>
      <c r="AI309" s="261">
        <f t="shared" si="249"/>
        <v>2705478000</v>
      </c>
      <c r="AJ309" s="261">
        <f t="shared" si="249"/>
        <v>2872346000</v>
      </c>
      <c r="AK309" s="262">
        <f t="shared" si="248"/>
        <v>3049506000</v>
      </c>
      <c r="AL309" s="262">
        <f t="shared" si="248"/>
        <v>2872346000</v>
      </c>
      <c r="AM309" s="261">
        <f t="shared" si="248"/>
        <v>3049506000</v>
      </c>
      <c r="AN309" s="261">
        <f t="shared" si="248"/>
        <v>3237592000</v>
      </c>
      <c r="AO309" s="15"/>
      <c r="AP309" s="15"/>
      <c r="AQ309" s="264">
        <f t="shared" si="269"/>
        <v>-1391487.189600002</v>
      </c>
      <c r="AR309" s="265"/>
      <c r="AS309" s="266"/>
      <c r="AT309" s="266"/>
      <c r="AU309" s="266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314"/>
      <c r="BT309" s="15"/>
      <c r="BU309" s="15"/>
      <c r="BV309" s="265"/>
      <c r="BW309" s="15"/>
      <c r="BX309" s="15"/>
      <c r="BY309" s="15"/>
      <c r="BZ309" s="15"/>
      <c r="CA309" s="15"/>
      <c r="CB309" s="15"/>
      <c r="CC309" s="15"/>
      <c r="CD309" s="15"/>
      <c r="CE309" s="15"/>
      <c r="CF309" s="42">
        <f t="shared" si="276"/>
        <v>3044687000</v>
      </c>
      <c r="CG309" s="187">
        <f t="shared" si="276"/>
        <v>3232477000</v>
      </c>
      <c r="CH309" s="43">
        <f t="shared" si="270"/>
        <v>45670305</v>
      </c>
      <c r="CI309" s="43">
        <f t="shared" si="271"/>
        <v>32324770</v>
      </c>
      <c r="CJ309" s="240">
        <f t="shared" si="272"/>
        <v>71808650</v>
      </c>
      <c r="CK309" s="273">
        <f t="shared" si="273"/>
        <v>63531375</v>
      </c>
    </row>
    <row r="310" spans="1:89">
      <c r="A310" s="3">
        <f t="shared" si="274"/>
        <v>271</v>
      </c>
      <c r="B310" s="522">
        <v>8</v>
      </c>
      <c r="C310" s="250" t="s">
        <v>190</v>
      </c>
      <c r="D310" s="285">
        <v>17</v>
      </c>
      <c r="E310" s="252"/>
      <c r="F310" s="40" t="s">
        <v>67</v>
      </c>
      <c r="G310" s="253">
        <f t="shared" si="250"/>
        <v>85</v>
      </c>
      <c r="H310" s="253">
        <f t="shared" si="251"/>
        <v>74</v>
      </c>
      <c r="I310" s="254">
        <f t="shared" si="252"/>
        <v>26966806</v>
      </c>
      <c r="J310" s="254">
        <f t="shared" si="253"/>
        <v>1</v>
      </c>
      <c r="K310" s="255">
        <f t="shared" si="254"/>
        <v>1.06</v>
      </c>
      <c r="L310" s="256">
        <f t="shared" si="277"/>
        <v>1.0149999999999999</v>
      </c>
      <c r="M310" s="257">
        <f t="shared" si="255"/>
        <v>24245056.198003531</v>
      </c>
      <c r="N310" s="257">
        <f t="shared" si="256"/>
        <v>27328052.118228704</v>
      </c>
      <c r="O310" s="257">
        <f t="shared" si="257"/>
        <v>29013586.575399999</v>
      </c>
      <c r="P310" s="257">
        <f t="shared" si="258"/>
        <v>30803081.109711833</v>
      </c>
      <c r="Q310" s="258">
        <f t="shared" si="259"/>
        <v>29013586.575399999</v>
      </c>
      <c r="R310" s="257">
        <f t="shared" si="259"/>
        <v>30803081.109711833</v>
      </c>
      <c r="S310" s="257">
        <f t="shared" si="260"/>
        <v>32702947.751243506</v>
      </c>
      <c r="T310" s="257"/>
      <c r="U310" s="257">
        <f t="shared" si="261"/>
        <v>1794134158.6522613</v>
      </c>
      <c r="V310" s="257">
        <f t="shared" si="262"/>
        <v>2022275856.748924</v>
      </c>
      <c r="W310" s="257">
        <f t="shared" si="263"/>
        <v>2147005406.5795999</v>
      </c>
      <c r="X310" s="258">
        <f t="shared" si="264"/>
        <v>2279428002.1186757</v>
      </c>
      <c r="Y310" s="258">
        <f t="shared" si="265"/>
        <v>2147005406.5795999</v>
      </c>
      <c r="Z310" s="257">
        <f t="shared" si="266"/>
        <v>2279428002.1186757</v>
      </c>
      <c r="AA310" s="257">
        <f t="shared" si="275"/>
        <v>2420018133.5920196</v>
      </c>
      <c r="AB310" s="257"/>
      <c r="AC310" s="32" t="str">
        <f t="shared" si="267"/>
        <v>BERTAHAP</v>
      </c>
      <c r="AD310" s="259">
        <f t="shared" si="268"/>
        <v>0</v>
      </c>
      <c r="AE310" s="260">
        <v>2</v>
      </c>
      <c r="AF310" s="261"/>
      <c r="AG310" s="257" t="e">
        <f>IF(AF310&gt;#REF!,"LB","KR")</f>
        <v>#REF!</v>
      </c>
      <c r="AH310" s="261">
        <f t="shared" si="249"/>
        <v>1973548000</v>
      </c>
      <c r="AI310" s="261">
        <f t="shared" si="249"/>
        <v>2224504000</v>
      </c>
      <c r="AJ310" s="261">
        <f t="shared" si="249"/>
        <v>2361706000</v>
      </c>
      <c r="AK310" s="262">
        <f t="shared" si="248"/>
        <v>2507371000</v>
      </c>
      <c r="AL310" s="262">
        <f t="shared" si="248"/>
        <v>2361706000</v>
      </c>
      <c r="AM310" s="261">
        <f t="shared" si="248"/>
        <v>2507371000</v>
      </c>
      <c r="AN310" s="261">
        <f t="shared" si="248"/>
        <v>2662020000</v>
      </c>
      <c r="AO310" s="15"/>
      <c r="AP310" s="15"/>
      <c r="AQ310" s="264">
        <f t="shared" si="269"/>
        <v>-1391487.189600002</v>
      </c>
      <c r="AR310" s="265"/>
      <c r="AS310" s="266"/>
      <c r="AT310" s="266"/>
      <c r="AU310" s="266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314"/>
      <c r="BT310" s="15"/>
      <c r="BU310" s="15"/>
      <c r="BV310" s="265"/>
      <c r="BW310" s="15"/>
      <c r="BX310" s="15"/>
      <c r="BY310" s="15"/>
      <c r="BZ310" s="15"/>
      <c r="CA310" s="15"/>
      <c r="CB310" s="15"/>
      <c r="CC310" s="15"/>
      <c r="CD310" s="15"/>
      <c r="CE310" s="15"/>
      <c r="CF310" s="42">
        <f t="shared" si="276"/>
        <v>2503409000</v>
      </c>
      <c r="CG310" s="187">
        <f t="shared" si="276"/>
        <v>2657814000</v>
      </c>
      <c r="CH310" s="43">
        <f t="shared" si="270"/>
        <v>37551135</v>
      </c>
      <c r="CI310" s="43">
        <f t="shared" si="271"/>
        <v>26578140</v>
      </c>
      <c r="CJ310" s="240">
        <f t="shared" si="272"/>
        <v>59042650</v>
      </c>
      <c r="CK310" s="273">
        <f t="shared" si="273"/>
        <v>52236895.833333336</v>
      </c>
    </row>
    <row r="311" spans="1:89">
      <c r="A311" s="3">
        <f t="shared" si="274"/>
        <v>272</v>
      </c>
      <c r="B311" s="522">
        <v>9</v>
      </c>
      <c r="C311" s="250" t="s">
        <v>190</v>
      </c>
      <c r="D311" s="285">
        <v>19</v>
      </c>
      <c r="E311" s="252"/>
      <c r="F311" s="40" t="s">
        <v>78</v>
      </c>
      <c r="G311" s="253">
        <f t="shared" si="250"/>
        <v>138</v>
      </c>
      <c r="H311" s="253">
        <f t="shared" si="251"/>
        <v>120</v>
      </c>
      <c r="I311" s="254">
        <f t="shared" si="252"/>
        <v>26966806</v>
      </c>
      <c r="J311" s="254">
        <f t="shared" si="253"/>
        <v>1</v>
      </c>
      <c r="K311" s="255">
        <f t="shared" si="254"/>
        <v>1.06</v>
      </c>
      <c r="L311" s="256">
        <f t="shared" si="277"/>
        <v>1.0149999999999999</v>
      </c>
      <c r="M311" s="257">
        <f t="shared" si="255"/>
        <v>24245056.198003531</v>
      </c>
      <c r="N311" s="257">
        <f t="shared" si="256"/>
        <v>27328052.118228704</v>
      </c>
      <c r="O311" s="257">
        <f t="shared" si="257"/>
        <v>29013586.575399999</v>
      </c>
      <c r="P311" s="257">
        <f t="shared" si="258"/>
        <v>30803081.109711833</v>
      </c>
      <c r="Q311" s="258">
        <f t="shared" si="259"/>
        <v>29013586.575399999</v>
      </c>
      <c r="R311" s="257">
        <f t="shared" si="259"/>
        <v>30803081.109711833</v>
      </c>
      <c r="S311" s="257">
        <f t="shared" si="260"/>
        <v>32702947.751243506</v>
      </c>
      <c r="T311" s="257"/>
      <c r="U311" s="257">
        <f t="shared" si="261"/>
        <v>2909406743.7604237</v>
      </c>
      <c r="V311" s="257">
        <f t="shared" si="262"/>
        <v>3279366254.1874447</v>
      </c>
      <c r="W311" s="257">
        <f t="shared" si="263"/>
        <v>3481630389.0479999</v>
      </c>
      <c r="X311" s="258">
        <f t="shared" si="264"/>
        <v>3696369733.1654201</v>
      </c>
      <c r="Y311" s="258">
        <f t="shared" si="265"/>
        <v>3481630389.0479999</v>
      </c>
      <c r="Z311" s="257">
        <f t="shared" si="266"/>
        <v>3696369733.1654201</v>
      </c>
      <c r="AA311" s="257">
        <f t="shared" si="275"/>
        <v>3924353730.1492205</v>
      </c>
      <c r="AB311" s="257"/>
      <c r="AC311" s="32" t="str">
        <f t="shared" si="267"/>
        <v>BERTAHAP</v>
      </c>
      <c r="AD311" s="259">
        <f t="shared" si="268"/>
        <v>0</v>
      </c>
      <c r="AE311" s="260">
        <v>2</v>
      </c>
      <c r="AF311" s="261"/>
      <c r="AG311" s="257" t="e">
        <f>IF(AF311&gt;#REF!,"LB","KR")</f>
        <v>#REF!</v>
      </c>
      <c r="AH311" s="261">
        <f t="shared" si="249"/>
        <v>3200348000</v>
      </c>
      <c r="AI311" s="261">
        <f t="shared" si="249"/>
        <v>3607303000</v>
      </c>
      <c r="AJ311" s="261">
        <f t="shared" si="249"/>
        <v>3829794000</v>
      </c>
      <c r="AK311" s="262">
        <f t="shared" si="248"/>
        <v>4066007000</v>
      </c>
      <c r="AL311" s="262">
        <f t="shared" si="248"/>
        <v>3829794000</v>
      </c>
      <c r="AM311" s="261">
        <f t="shared" si="248"/>
        <v>4066007000</v>
      </c>
      <c r="AN311" s="261">
        <f t="shared" si="248"/>
        <v>4316790000</v>
      </c>
      <c r="AO311" s="15"/>
      <c r="AP311" s="15"/>
      <c r="AQ311" s="264">
        <f t="shared" si="269"/>
        <v>-1391487.189600002</v>
      </c>
      <c r="AR311" s="265"/>
      <c r="AS311" s="266"/>
      <c r="AT311" s="266"/>
      <c r="AU311" s="266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314"/>
      <c r="BT311" s="15"/>
      <c r="BU311" s="15"/>
      <c r="BV311" s="265"/>
      <c r="BW311" s="15"/>
      <c r="BX311" s="15"/>
      <c r="BY311" s="15"/>
      <c r="BZ311" s="15"/>
      <c r="CA311" s="15"/>
      <c r="CB311" s="15"/>
      <c r="CC311" s="15"/>
      <c r="CD311" s="15"/>
      <c r="CE311" s="15"/>
      <c r="CF311" s="42">
        <f t="shared" si="276"/>
        <v>4059582000</v>
      </c>
      <c r="CG311" s="187">
        <f t="shared" si="276"/>
        <v>4309968000</v>
      </c>
      <c r="CH311" s="43">
        <f t="shared" si="270"/>
        <v>60893730</v>
      </c>
      <c r="CI311" s="43">
        <f t="shared" si="271"/>
        <v>43099680</v>
      </c>
      <c r="CJ311" s="240">
        <f t="shared" si="272"/>
        <v>95744850</v>
      </c>
      <c r="CK311" s="273">
        <f t="shared" si="273"/>
        <v>84708479.166666672</v>
      </c>
    </row>
    <row r="312" spans="1:89">
      <c r="A312" s="3">
        <f t="shared" si="274"/>
        <v>273</v>
      </c>
      <c r="B312" s="522">
        <v>10</v>
      </c>
      <c r="C312" s="250" t="s">
        <v>190</v>
      </c>
      <c r="D312" s="285">
        <v>21</v>
      </c>
      <c r="E312" s="252"/>
      <c r="F312" s="40" t="s">
        <v>84</v>
      </c>
      <c r="G312" s="253">
        <f t="shared" si="250"/>
        <v>132</v>
      </c>
      <c r="H312" s="253">
        <f t="shared" si="251"/>
        <v>112</v>
      </c>
      <c r="I312" s="254">
        <f t="shared" si="252"/>
        <v>26966806</v>
      </c>
      <c r="J312" s="254">
        <f t="shared" si="253"/>
        <v>3</v>
      </c>
      <c r="K312" s="255">
        <f t="shared" si="254"/>
        <v>1.1000000000000001</v>
      </c>
      <c r="L312" s="256">
        <f t="shared" si="277"/>
        <v>1.0149999999999999</v>
      </c>
      <c r="M312" s="257">
        <f t="shared" si="255"/>
        <v>25159963.979060266</v>
      </c>
      <c r="N312" s="257">
        <f t="shared" si="256"/>
        <v>28359299.367973182</v>
      </c>
      <c r="O312" s="257">
        <f t="shared" si="257"/>
        <v>30108438.899</v>
      </c>
      <c r="P312" s="257">
        <f t="shared" si="258"/>
        <v>31965461.528946243</v>
      </c>
      <c r="Q312" s="258">
        <f t="shared" si="259"/>
        <v>30108438.899</v>
      </c>
      <c r="R312" s="257">
        <f t="shared" si="259"/>
        <v>31965461.528946243</v>
      </c>
      <c r="S312" s="257">
        <f t="shared" si="260"/>
        <v>33937021.251290433</v>
      </c>
      <c r="T312" s="257"/>
      <c r="U312" s="257">
        <f t="shared" si="261"/>
        <v>2817915965.6547499</v>
      </c>
      <c r="V312" s="257">
        <f t="shared" si="262"/>
        <v>3176241529.2129965</v>
      </c>
      <c r="W312" s="257">
        <f t="shared" si="263"/>
        <v>3372145156.6880002</v>
      </c>
      <c r="X312" s="258">
        <f t="shared" si="264"/>
        <v>3580131691.2419791</v>
      </c>
      <c r="Y312" s="258">
        <f t="shared" si="265"/>
        <v>3372145156.6880002</v>
      </c>
      <c r="Z312" s="257">
        <f t="shared" si="266"/>
        <v>3580131691.2419791</v>
      </c>
      <c r="AA312" s="257">
        <f t="shared" si="275"/>
        <v>3800946380.1445284</v>
      </c>
      <c r="AB312" s="257"/>
      <c r="AC312" s="32" t="str">
        <f t="shared" si="267"/>
        <v>BERTAHAP</v>
      </c>
      <c r="AD312" s="259">
        <f t="shared" si="268"/>
        <v>0</v>
      </c>
      <c r="AE312" s="260">
        <v>2</v>
      </c>
      <c r="AF312" s="261"/>
      <c r="AG312" s="257" t="e">
        <f>IF(AF312&gt;#REF!,"LB","KR")</f>
        <v>#REF!</v>
      </c>
      <c r="AH312" s="261">
        <f t="shared" si="249"/>
        <v>3099708000</v>
      </c>
      <c r="AI312" s="261">
        <f t="shared" si="249"/>
        <v>3493866000</v>
      </c>
      <c r="AJ312" s="261">
        <f t="shared" si="249"/>
        <v>3709360000</v>
      </c>
      <c r="AK312" s="262">
        <f t="shared" si="248"/>
        <v>3938145000</v>
      </c>
      <c r="AL312" s="262">
        <f t="shared" si="248"/>
        <v>3709360000</v>
      </c>
      <c r="AM312" s="261">
        <f t="shared" si="248"/>
        <v>3938145000</v>
      </c>
      <c r="AN312" s="261">
        <f t="shared" si="248"/>
        <v>4181042000</v>
      </c>
      <c r="AO312" s="15"/>
      <c r="AP312" s="15"/>
      <c r="AQ312" s="264">
        <f t="shared" si="269"/>
        <v>-296634.86600000039</v>
      </c>
      <c r="AR312" s="265"/>
      <c r="AS312" s="266"/>
      <c r="AT312" s="266"/>
      <c r="AU312" s="266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314"/>
      <c r="BT312" s="15"/>
      <c r="BU312" s="15"/>
      <c r="BV312" s="265"/>
      <c r="BW312" s="15"/>
      <c r="BX312" s="15"/>
      <c r="BY312" s="15"/>
      <c r="BZ312" s="15"/>
      <c r="CA312" s="15"/>
      <c r="CB312" s="15"/>
      <c r="CC312" s="15"/>
      <c r="CD312" s="15"/>
      <c r="CE312" s="15"/>
      <c r="CF312" s="42">
        <f t="shared" si="276"/>
        <v>3931922000</v>
      </c>
      <c r="CG312" s="187">
        <f t="shared" si="276"/>
        <v>4174434000</v>
      </c>
      <c r="CH312" s="43">
        <f t="shared" si="270"/>
        <v>58978830</v>
      </c>
      <c r="CI312" s="43">
        <f t="shared" si="271"/>
        <v>41744340</v>
      </c>
      <c r="CJ312" s="240">
        <f t="shared" si="272"/>
        <v>92734000</v>
      </c>
      <c r="CK312" s="273">
        <f t="shared" si="273"/>
        <v>82044687.5</v>
      </c>
    </row>
    <row r="313" spans="1:89">
      <c r="A313" s="3">
        <f t="shared" si="274"/>
        <v>274</v>
      </c>
      <c r="B313" s="522">
        <v>1</v>
      </c>
      <c r="C313" s="250" t="s">
        <v>191</v>
      </c>
      <c r="D313" s="251" t="s">
        <v>19</v>
      </c>
      <c r="E313" s="252"/>
      <c r="F313" s="40" t="s">
        <v>72</v>
      </c>
      <c r="G313" s="253">
        <f t="shared" si="250"/>
        <v>175</v>
      </c>
      <c r="H313" s="253">
        <f t="shared" si="251"/>
        <v>156</v>
      </c>
      <c r="I313" s="254">
        <f t="shared" si="252"/>
        <v>26966806</v>
      </c>
      <c r="J313" s="254">
        <f t="shared" si="253"/>
        <v>5</v>
      </c>
      <c r="K313" s="255">
        <f t="shared" si="254"/>
        <v>1.08</v>
      </c>
      <c r="L313" s="305">
        <f t="shared" ref="L313:L318" si="278">SUMIF($AN$4:$AN$22,D313,$BM$4:$BM$22)</f>
        <v>1.0249999999999999</v>
      </c>
      <c r="M313" s="257">
        <f t="shared" si="255"/>
        <v>24945884.572162755</v>
      </c>
      <c r="N313" s="257">
        <f t="shared" si="256"/>
        <v>28117997.671604402</v>
      </c>
      <c r="O313" s="257">
        <f t="shared" si="257"/>
        <v>29852254.241999999</v>
      </c>
      <c r="P313" s="257">
        <f t="shared" si="258"/>
        <v>31693475.962869227</v>
      </c>
      <c r="Q313" s="258">
        <f t="shared" si="259"/>
        <v>29852254.241999999</v>
      </c>
      <c r="R313" s="257">
        <f t="shared" si="259"/>
        <v>31693475.962869227</v>
      </c>
      <c r="S313" s="257">
        <f t="shared" si="260"/>
        <v>33648260.21063906</v>
      </c>
      <c r="T313" s="257"/>
      <c r="U313" s="257">
        <f t="shared" si="261"/>
        <v>3891557993.2573895</v>
      </c>
      <c r="V313" s="257">
        <f t="shared" si="262"/>
        <v>4386407636.7702866</v>
      </c>
      <c r="W313" s="257">
        <f t="shared" si="263"/>
        <v>4656951661.7519999</v>
      </c>
      <c r="X313" s="258">
        <f t="shared" si="264"/>
        <v>4944182250.2075996</v>
      </c>
      <c r="Y313" s="258">
        <f t="shared" si="265"/>
        <v>4656951661.7519999</v>
      </c>
      <c r="Z313" s="257">
        <f t="shared" si="266"/>
        <v>4944182250.2075996</v>
      </c>
      <c r="AA313" s="257">
        <f t="shared" si="275"/>
        <v>5249128592.8596935</v>
      </c>
      <c r="AB313" s="257"/>
      <c r="AC313" s="32" t="str">
        <f t="shared" si="267"/>
        <v>BERTAHAP</v>
      </c>
      <c r="AD313" s="259">
        <f t="shared" si="268"/>
        <v>0</v>
      </c>
      <c r="AE313" s="260">
        <v>2</v>
      </c>
      <c r="AF313" s="261"/>
      <c r="AG313" s="257" t="e">
        <f>IF(AF313&gt;#REF!,"LB","KR")</f>
        <v>#REF!</v>
      </c>
      <c r="AH313" s="261">
        <f t="shared" si="249"/>
        <v>4280714000</v>
      </c>
      <c r="AI313" s="261">
        <f t="shared" si="249"/>
        <v>4825049000</v>
      </c>
      <c r="AJ313" s="261">
        <f t="shared" si="249"/>
        <v>5122647000</v>
      </c>
      <c r="AK313" s="262">
        <f t="shared" si="248"/>
        <v>5438601000</v>
      </c>
      <c r="AL313" s="262">
        <f t="shared" si="248"/>
        <v>5122647000</v>
      </c>
      <c r="AM313" s="261">
        <f t="shared" si="248"/>
        <v>5438601000</v>
      </c>
      <c r="AN313" s="261">
        <f t="shared" si="248"/>
        <v>5774042000</v>
      </c>
      <c r="AO313" s="15"/>
      <c r="AP313" s="15"/>
      <c r="AQ313" s="264">
        <f t="shared" si="269"/>
        <v>-552819.52300000191</v>
      </c>
      <c r="AR313" s="265"/>
      <c r="AS313" s="266"/>
      <c r="AT313" s="266"/>
      <c r="AU313" s="266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314"/>
      <c r="BT313" s="15"/>
      <c r="BU313" s="15"/>
      <c r="BV313" s="265"/>
      <c r="BW313" s="15"/>
      <c r="BX313" s="15"/>
      <c r="BY313" s="15"/>
      <c r="BZ313" s="15"/>
      <c r="CA313" s="15"/>
      <c r="CB313" s="15"/>
      <c r="CC313" s="15"/>
      <c r="CD313" s="15"/>
      <c r="CE313" s="15"/>
      <c r="CF313" s="42">
        <f t="shared" si="276"/>
        <v>5430006000</v>
      </c>
      <c r="CG313" s="187">
        <f t="shared" si="276"/>
        <v>5764918000</v>
      </c>
      <c r="CH313" s="43">
        <f t="shared" si="270"/>
        <v>81450090</v>
      </c>
      <c r="CI313" s="43">
        <f t="shared" si="271"/>
        <v>57649180</v>
      </c>
      <c r="CJ313" s="240">
        <f t="shared" si="272"/>
        <v>128066175</v>
      </c>
      <c r="CK313" s="273">
        <f t="shared" si="273"/>
        <v>113304187.5</v>
      </c>
    </row>
    <row r="314" spans="1:89">
      <c r="A314" s="3">
        <f t="shared" si="274"/>
        <v>275</v>
      </c>
      <c r="B314" s="522">
        <v>2</v>
      </c>
      <c r="C314" s="250" t="s">
        <v>191</v>
      </c>
      <c r="D314" s="251" t="s">
        <v>29</v>
      </c>
      <c r="E314" s="252"/>
      <c r="F314" s="40" t="s">
        <v>74</v>
      </c>
      <c r="G314" s="253">
        <f t="shared" si="250"/>
        <v>85</v>
      </c>
      <c r="H314" s="253">
        <f t="shared" si="251"/>
        <v>74</v>
      </c>
      <c r="I314" s="254">
        <f t="shared" si="252"/>
        <v>26966806</v>
      </c>
      <c r="J314" s="254">
        <f t="shared" si="253"/>
        <v>1</v>
      </c>
      <c r="K314" s="255">
        <f t="shared" si="254"/>
        <v>1.06</v>
      </c>
      <c r="L314" s="305">
        <f t="shared" si="278"/>
        <v>1.0249999999999999</v>
      </c>
      <c r="M314" s="257">
        <f t="shared" si="255"/>
        <v>24483923.746752333</v>
      </c>
      <c r="N314" s="257">
        <f t="shared" si="256"/>
        <v>27597294.011019137</v>
      </c>
      <c r="O314" s="257">
        <f t="shared" si="257"/>
        <v>29299434.719000001</v>
      </c>
      <c r="P314" s="257">
        <f t="shared" si="258"/>
        <v>31106559.741334613</v>
      </c>
      <c r="Q314" s="258">
        <f t="shared" si="259"/>
        <v>29299434.719000001</v>
      </c>
      <c r="R314" s="257">
        <f t="shared" si="259"/>
        <v>31106559.741334613</v>
      </c>
      <c r="S314" s="257">
        <f t="shared" si="260"/>
        <v>33025144.280812409</v>
      </c>
      <c r="T314" s="257"/>
      <c r="U314" s="257">
        <f t="shared" si="261"/>
        <v>1811810357.2596726</v>
      </c>
      <c r="V314" s="257">
        <f t="shared" si="262"/>
        <v>2042199756.8154161</v>
      </c>
      <c r="W314" s="257">
        <f t="shared" si="263"/>
        <v>2168158169.2059999</v>
      </c>
      <c r="X314" s="258">
        <f t="shared" si="264"/>
        <v>2301885420.8587613</v>
      </c>
      <c r="Y314" s="258">
        <f t="shared" si="265"/>
        <v>2168158169.2059999</v>
      </c>
      <c r="Z314" s="257">
        <f t="shared" si="266"/>
        <v>2301885420.8587613</v>
      </c>
      <c r="AA314" s="257">
        <f t="shared" si="275"/>
        <v>2443860676.7801185</v>
      </c>
      <c r="AB314" s="257"/>
      <c r="AC314" s="32" t="str">
        <f t="shared" si="267"/>
        <v>BERTAHAP</v>
      </c>
      <c r="AD314" s="259">
        <f t="shared" si="268"/>
        <v>0</v>
      </c>
      <c r="AE314" s="260">
        <v>2</v>
      </c>
      <c r="AF314" s="261"/>
      <c r="AG314" s="257" t="e">
        <f>IF(AF314&gt;#REF!,"LB","KR")</f>
        <v>#REF!</v>
      </c>
      <c r="AH314" s="261">
        <f t="shared" si="249"/>
        <v>1992992000</v>
      </c>
      <c r="AI314" s="261">
        <f t="shared" si="249"/>
        <v>2246420000</v>
      </c>
      <c r="AJ314" s="261">
        <f t="shared" si="249"/>
        <v>2384974000</v>
      </c>
      <c r="AK314" s="262">
        <f t="shared" si="248"/>
        <v>2532074000</v>
      </c>
      <c r="AL314" s="262">
        <f t="shared" si="248"/>
        <v>2384974000</v>
      </c>
      <c r="AM314" s="261">
        <f t="shared" si="248"/>
        <v>2532074000</v>
      </c>
      <c r="AN314" s="261">
        <f t="shared" si="248"/>
        <v>2688247000</v>
      </c>
      <c r="AO314" s="15"/>
      <c r="AP314" s="15"/>
      <c r="AQ314" s="264">
        <f t="shared" si="269"/>
        <v>-1105639.0460000001</v>
      </c>
      <c r="AR314" s="265"/>
      <c r="AS314" s="266"/>
      <c r="AT314" s="266"/>
      <c r="AU314" s="266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314"/>
      <c r="BT314" s="15"/>
      <c r="BU314" s="15"/>
      <c r="BV314" s="265"/>
      <c r="BW314" s="15"/>
      <c r="BX314" s="15"/>
      <c r="BY314" s="15"/>
      <c r="BZ314" s="15"/>
      <c r="CA314" s="15"/>
      <c r="CB314" s="15"/>
      <c r="CC314" s="15"/>
      <c r="CD314" s="15"/>
      <c r="CE314" s="15"/>
      <c r="CF314" s="42">
        <f t="shared" si="276"/>
        <v>2528073000</v>
      </c>
      <c r="CG314" s="187">
        <f t="shared" si="276"/>
        <v>2683999000</v>
      </c>
      <c r="CH314" s="43">
        <f t="shared" si="270"/>
        <v>37921095</v>
      </c>
      <c r="CI314" s="43">
        <f t="shared" si="271"/>
        <v>26839990</v>
      </c>
      <c r="CJ314" s="240">
        <f t="shared" si="272"/>
        <v>59624350</v>
      </c>
      <c r="CK314" s="273">
        <f t="shared" si="273"/>
        <v>52751541.666666664</v>
      </c>
    </row>
    <row r="315" spans="1:89">
      <c r="A315" s="3">
        <f t="shared" si="274"/>
        <v>276</v>
      </c>
      <c r="B315" s="522">
        <v>3</v>
      </c>
      <c r="C315" s="250" t="s">
        <v>191</v>
      </c>
      <c r="D315" s="251" t="s">
        <v>44</v>
      </c>
      <c r="E315" s="252"/>
      <c r="F315" s="40" t="s">
        <v>60</v>
      </c>
      <c r="G315" s="253">
        <f t="shared" si="250"/>
        <v>101</v>
      </c>
      <c r="H315" s="253">
        <f t="shared" si="251"/>
        <v>90</v>
      </c>
      <c r="I315" s="254">
        <f t="shared" si="252"/>
        <v>26966806</v>
      </c>
      <c r="J315" s="254">
        <f t="shared" si="253"/>
        <v>1</v>
      </c>
      <c r="K315" s="255">
        <f t="shared" si="254"/>
        <v>1.06</v>
      </c>
      <c r="L315" s="305">
        <f t="shared" si="278"/>
        <v>1.0249999999999999</v>
      </c>
      <c r="M315" s="257">
        <f t="shared" si="255"/>
        <v>24483923.746752333</v>
      </c>
      <c r="N315" s="257">
        <f t="shared" si="256"/>
        <v>27597294.011019137</v>
      </c>
      <c r="O315" s="257">
        <f t="shared" si="257"/>
        <v>29299434.719000001</v>
      </c>
      <c r="P315" s="257">
        <f t="shared" si="258"/>
        <v>31106559.741334613</v>
      </c>
      <c r="Q315" s="258">
        <f t="shared" si="259"/>
        <v>29299434.719000001</v>
      </c>
      <c r="R315" s="257">
        <f t="shared" si="259"/>
        <v>31106559.741334613</v>
      </c>
      <c r="S315" s="257">
        <f t="shared" si="260"/>
        <v>33025144.280812409</v>
      </c>
      <c r="T315" s="257"/>
      <c r="U315" s="257">
        <f t="shared" si="261"/>
        <v>2203553137.2077098</v>
      </c>
      <c r="V315" s="257">
        <f t="shared" si="262"/>
        <v>2483756460.9917221</v>
      </c>
      <c r="W315" s="257">
        <f t="shared" si="263"/>
        <v>2636949124.71</v>
      </c>
      <c r="X315" s="258">
        <f t="shared" si="264"/>
        <v>2799590376.7201152</v>
      </c>
      <c r="Y315" s="258">
        <f t="shared" si="265"/>
        <v>2636949124.71</v>
      </c>
      <c r="Z315" s="257">
        <f t="shared" si="266"/>
        <v>2799590376.7201152</v>
      </c>
      <c r="AA315" s="257">
        <f t="shared" si="275"/>
        <v>2972262985.2731166</v>
      </c>
      <c r="AB315" s="257"/>
      <c r="AC315" s="32" t="str">
        <f t="shared" si="267"/>
        <v>BERTAHAP</v>
      </c>
      <c r="AD315" s="259">
        <f t="shared" si="268"/>
        <v>0</v>
      </c>
      <c r="AE315" s="260">
        <v>2</v>
      </c>
      <c r="AF315" s="261"/>
      <c r="AG315" s="257" t="e">
        <f>IF(AF315&gt;#REF!,"LB","KR")</f>
        <v>#REF!</v>
      </c>
      <c r="AH315" s="261">
        <f t="shared" si="249"/>
        <v>2423909000</v>
      </c>
      <c r="AI315" s="261">
        <f t="shared" si="249"/>
        <v>2732133000</v>
      </c>
      <c r="AJ315" s="261">
        <f t="shared" si="249"/>
        <v>2900645000</v>
      </c>
      <c r="AK315" s="262">
        <f t="shared" si="248"/>
        <v>3079550000</v>
      </c>
      <c r="AL315" s="262">
        <f t="shared" si="248"/>
        <v>2900645000</v>
      </c>
      <c r="AM315" s="261">
        <f t="shared" si="248"/>
        <v>3079550000</v>
      </c>
      <c r="AN315" s="261">
        <f t="shared" si="248"/>
        <v>3269490000</v>
      </c>
      <c r="AO315" s="15"/>
      <c r="AP315" s="15"/>
      <c r="AQ315" s="264">
        <f t="shared" si="269"/>
        <v>-1105639.0460000001</v>
      </c>
      <c r="AR315" s="265"/>
      <c r="AS315" s="266"/>
      <c r="AT315" s="266"/>
      <c r="AU315" s="266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314"/>
      <c r="BT315" s="15"/>
      <c r="BU315" s="15"/>
      <c r="BV315" s="265"/>
      <c r="BW315" s="15"/>
      <c r="BX315" s="15"/>
      <c r="BY315" s="15"/>
      <c r="BZ315" s="15"/>
      <c r="CA315" s="15"/>
      <c r="CB315" s="15"/>
      <c r="CC315" s="15"/>
      <c r="CD315" s="15"/>
      <c r="CE315" s="15"/>
      <c r="CF315" s="42">
        <f t="shared" si="276"/>
        <v>3074684000</v>
      </c>
      <c r="CG315" s="187">
        <f t="shared" si="276"/>
        <v>3264323000</v>
      </c>
      <c r="CH315" s="43">
        <f t="shared" si="270"/>
        <v>46120260</v>
      </c>
      <c r="CI315" s="43">
        <f t="shared" si="271"/>
        <v>32643230</v>
      </c>
      <c r="CJ315" s="240">
        <f t="shared" si="272"/>
        <v>72516125</v>
      </c>
      <c r="CK315" s="273">
        <f t="shared" si="273"/>
        <v>64157291.666666664</v>
      </c>
    </row>
    <row r="316" spans="1:89">
      <c r="A316" s="3">
        <f t="shared" si="274"/>
        <v>277</v>
      </c>
      <c r="B316" s="522">
        <v>4</v>
      </c>
      <c r="C316" s="250" t="s">
        <v>191</v>
      </c>
      <c r="D316" s="285">
        <v>11</v>
      </c>
      <c r="E316" s="252"/>
      <c r="F316" s="40" t="s">
        <v>62</v>
      </c>
      <c r="G316" s="253">
        <f t="shared" si="250"/>
        <v>101</v>
      </c>
      <c r="H316" s="253">
        <f t="shared" si="251"/>
        <v>90</v>
      </c>
      <c r="I316" s="254">
        <f t="shared" si="252"/>
        <v>26966806</v>
      </c>
      <c r="J316" s="254">
        <f t="shared" si="253"/>
        <v>1</v>
      </c>
      <c r="K316" s="255">
        <f t="shared" si="254"/>
        <v>1.06</v>
      </c>
      <c r="L316" s="305">
        <f t="shared" si="278"/>
        <v>1.0249999999999999</v>
      </c>
      <c r="M316" s="257">
        <f t="shared" si="255"/>
        <v>24483923.746752333</v>
      </c>
      <c r="N316" s="257">
        <f t="shared" si="256"/>
        <v>27597294.011019137</v>
      </c>
      <c r="O316" s="257">
        <f t="shared" si="257"/>
        <v>29299434.719000001</v>
      </c>
      <c r="P316" s="257">
        <f t="shared" si="258"/>
        <v>31106559.741334613</v>
      </c>
      <c r="Q316" s="258">
        <f t="shared" si="259"/>
        <v>29299434.719000001</v>
      </c>
      <c r="R316" s="257">
        <f t="shared" si="259"/>
        <v>31106559.741334613</v>
      </c>
      <c r="S316" s="257">
        <f t="shared" si="260"/>
        <v>33025144.280812409</v>
      </c>
      <c r="T316" s="257"/>
      <c r="U316" s="257">
        <f t="shared" si="261"/>
        <v>2203553137.2077098</v>
      </c>
      <c r="V316" s="257">
        <f t="shared" si="262"/>
        <v>2483756460.9917221</v>
      </c>
      <c r="W316" s="257">
        <f t="shared" si="263"/>
        <v>2636949124.71</v>
      </c>
      <c r="X316" s="258">
        <f t="shared" si="264"/>
        <v>2799590376.7201152</v>
      </c>
      <c r="Y316" s="258">
        <f t="shared" si="265"/>
        <v>2636949124.71</v>
      </c>
      <c r="Z316" s="257">
        <f t="shared" si="266"/>
        <v>2799590376.7201152</v>
      </c>
      <c r="AA316" s="257">
        <f t="shared" si="275"/>
        <v>2972262985.2731166</v>
      </c>
      <c r="AB316" s="257"/>
      <c r="AC316" s="32" t="str">
        <f t="shared" si="267"/>
        <v>BERTAHAP</v>
      </c>
      <c r="AD316" s="259">
        <f t="shared" si="268"/>
        <v>0</v>
      </c>
      <c r="AE316" s="260">
        <v>2</v>
      </c>
      <c r="AF316" s="261"/>
      <c r="AG316" s="257" t="e">
        <f>IF(AF316&gt;#REF!,"LB","KR")</f>
        <v>#REF!</v>
      </c>
      <c r="AH316" s="261">
        <f t="shared" si="249"/>
        <v>2423909000</v>
      </c>
      <c r="AI316" s="261">
        <f t="shared" si="249"/>
        <v>2732133000</v>
      </c>
      <c r="AJ316" s="261">
        <f t="shared" si="249"/>
        <v>2900645000</v>
      </c>
      <c r="AK316" s="262">
        <f t="shared" si="248"/>
        <v>3079550000</v>
      </c>
      <c r="AL316" s="262">
        <f t="shared" si="248"/>
        <v>2900645000</v>
      </c>
      <c r="AM316" s="261">
        <f t="shared" si="248"/>
        <v>3079550000</v>
      </c>
      <c r="AN316" s="261">
        <f t="shared" si="248"/>
        <v>3269490000</v>
      </c>
      <c r="AO316" s="15"/>
      <c r="AP316" s="15"/>
      <c r="AQ316" s="264">
        <f t="shared" si="269"/>
        <v>-1105639.0460000001</v>
      </c>
      <c r="AR316" s="265"/>
      <c r="AS316" s="266"/>
      <c r="AT316" s="266"/>
      <c r="AU316" s="266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314"/>
      <c r="BT316" s="15"/>
      <c r="BU316" s="15"/>
      <c r="BV316" s="265"/>
      <c r="BW316" s="15"/>
      <c r="BX316" s="15"/>
      <c r="BY316" s="15"/>
      <c r="BZ316" s="15"/>
      <c r="CA316" s="15"/>
      <c r="CB316" s="15"/>
      <c r="CC316" s="15"/>
      <c r="CD316" s="15"/>
      <c r="CE316" s="15"/>
      <c r="CF316" s="42">
        <f t="shared" si="276"/>
        <v>3074684000</v>
      </c>
      <c r="CG316" s="187">
        <f t="shared" si="276"/>
        <v>3264323000</v>
      </c>
      <c r="CH316" s="43">
        <f t="shared" si="270"/>
        <v>46120260</v>
      </c>
      <c r="CI316" s="43">
        <f t="shared" si="271"/>
        <v>32643230</v>
      </c>
      <c r="CJ316" s="240">
        <f t="shared" si="272"/>
        <v>72516125</v>
      </c>
      <c r="CK316" s="273">
        <f t="shared" si="273"/>
        <v>64157291.666666664</v>
      </c>
    </row>
    <row r="317" spans="1:89">
      <c r="A317" s="3">
        <f t="shared" si="274"/>
        <v>278</v>
      </c>
      <c r="B317" s="522">
        <v>5</v>
      </c>
      <c r="C317" s="250" t="s">
        <v>191</v>
      </c>
      <c r="D317" s="285">
        <v>19</v>
      </c>
      <c r="E317" s="252"/>
      <c r="F317" s="40" t="s">
        <v>78</v>
      </c>
      <c r="G317" s="253">
        <f t="shared" si="250"/>
        <v>138</v>
      </c>
      <c r="H317" s="253">
        <f t="shared" si="251"/>
        <v>120</v>
      </c>
      <c r="I317" s="254">
        <f t="shared" si="252"/>
        <v>26966806</v>
      </c>
      <c r="J317" s="254">
        <f t="shared" si="253"/>
        <v>1</v>
      </c>
      <c r="K317" s="255">
        <f t="shared" si="254"/>
        <v>1.06</v>
      </c>
      <c r="L317" s="305">
        <f t="shared" si="278"/>
        <v>1.0249999999999999</v>
      </c>
      <c r="M317" s="257">
        <f t="shared" si="255"/>
        <v>24483923.746752333</v>
      </c>
      <c r="N317" s="257">
        <f t="shared" si="256"/>
        <v>27597294.011019137</v>
      </c>
      <c r="O317" s="257">
        <f t="shared" si="257"/>
        <v>29299434.719000001</v>
      </c>
      <c r="P317" s="257">
        <f t="shared" si="258"/>
        <v>31106559.741334613</v>
      </c>
      <c r="Q317" s="258">
        <f t="shared" si="259"/>
        <v>29299434.719000001</v>
      </c>
      <c r="R317" s="257">
        <f t="shared" si="259"/>
        <v>31106559.741334613</v>
      </c>
      <c r="S317" s="257">
        <f t="shared" si="260"/>
        <v>33025144.280812409</v>
      </c>
      <c r="T317" s="257"/>
      <c r="U317" s="257">
        <f t="shared" si="261"/>
        <v>2938070849.61028</v>
      </c>
      <c r="V317" s="257">
        <f t="shared" si="262"/>
        <v>3311675281.3222966</v>
      </c>
      <c r="W317" s="257">
        <f t="shared" si="263"/>
        <v>3515932166.2800002</v>
      </c>
      <c r="X317" s="258">
        <f t="shared" si="264"/>
        <v>3732787168.9601536</v>
      </c>
      <c r="Y317" s="258">
        <f t="shared" si="265"/>
        <v>3515932166.2800002</v>
      </c>
      <c r="Z317" s="257">
        <f t="shared" si="266"/>
        <v>3732787168.9601536</v>
      </c>
      <c r="AA317" s="257">
        <f t="shared" si="275"/>
        <v>3963017313.6974893</v>
      </c>
      <c r="AB317" s="257"/>
      <c r="AC317" s="32" t="str">
        <f t="shared" si="267"/>
        <v>BERTAHAP</v>
      </c>
      <c r="AD317" s="259">
        <f t="shared" si="268"/>
        <v>0</v>
      </c>
      <c r="AE317" s="260">
        <v>2</v>
      </c>
      <c r="AF317" s="261"/>
      <c r="AG317" s="257" t="e">
        <f>IF(AF317&gt;#REF!,"LB","KR")</f>
        <v>#REF!</v>
      </c>
      <c r="AH317" s="261">
        <f t="shared" si="249"/>
        <v>3231878000</v>
      </c>
      <c r="AI317" s="261">
        <f t="shared" si="249"/>
        <v>3642843000</v>
      </c>
      <c r="AJ317" s="261">
        <f t="shared" si="249"/>
        <v>3867526000</v>
      </c>
      <c r="AK317" s="262">
        <f t="shared" si="248"/>
        <v>4106066000</v>
      </c>
      <c r="AL317" s="262">
        <f t="shared" si="248"/>
        <v>3867526000</v>
      </c>
      <c r="AM317" s="261">
        <f t="shared" si="248"/>
        <v>4106066000</v>
      </c>
      <c r="AN317" s="261">
        <f t="shared" si="248"/>
        <v>4359320000</v>
      </c>
      <c r="AO317" s="15"/>
      <c r="AP317" s="15"/>
      <c r="AQ317" s="264">
        <f t="shared" si="269"/>
        <v>-1105639.0460000001</v>
      </c>
      <c r="AR317" s="265"/>
      <c r="AS317" s="266"/>
      <c r="AT317" s="266"/>
      <c r="AU317" s="266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314"/>
      <c r="BT317" s="15"/>
      <c r="BU317" s="15"/>
      <c r="BV317" s="265"/>
      <c r="BW317" s="15"/>
      <c r="BX317" s="15"/>
      <c r="BY317" s="15"/>
      <c r="BZ317" s="15"/>
      <c r="CA317" s="15"/>
      <c r="CB317" s="15"/>
      <c r="CC317" s="15"/>
      <c r="CD317" s="15"/>
      <c r="CE317" s="15"/>
      <c r="CF317" s="42">
        <f t="shared" si="276"/>
        <v>4099578000</v>
      </c>
      <c r="CG317" s="187">
        <f t="shared" si="276"/>
        <v>4352430000</v>
      </c>
      <c r="CH317" s="43">
        <f t="shared" si="270"/>
        <v>61493670</v>
      </c>
      <c r="CI317" s="43">
        <f t="shared" si="271"/>
        <v>43524300</v>
      </c>
      <c r="CJ317" s="240">
        <f t="shared" si="272"/>
        <v>96688150</v>
      </c>
      <c r="CK317" s="273">
        <f t="shared" si="273"/>
        <v>85543041.666666672</v>
      </c>
    </row>
    <row r="318" spans="1:89">
      <c r="A318" s="3">
        <f t="shared" si="274"/>
        <v>279</v>
      </c>
      <c r="B318" s="522">
        <v>6</v>
      </c>
      <c r="C318" s="250" t="s">
        <v>191</v>
      </c>
      <c r="D318" s="285">
        <v>21</v>
      </c>
      <c r="E318" s="252"/>
      <c r="F318" s="40" t="s">
        <v>84</v>
      </c>
      <c r="G318" s="253">
        <f t="shared" si="250"/>
        <v>132</v>
      </c>
      <c r="H318" s="253">
        <f t="shared" si="251"/>
        <v>112</v>
      </c>
      <c r="I318" s="254">
        <f t="shared" si="252"/>
        <v>26966806</v>
      </c>
      <c r="J318" s="254">
        <f t="shared" si="253"/>
        <v>3</v>
      </c>
      <c r="K318" s="255">
        <f t="shared" si="254"/>
        <v>1.1000000000000001</v>
      </c>
      <c r="L318" s="305">
        <f t="shared" si="278"/>
        <v>1.0249999999999999</v>
      </c>
      <c r="M318" s="257">
        <f t="shared" si="255"/>
        <v>25407845.397573177</v>
      </c>
      <c r="N318" s="257">
        <f t="shared" si="256"/>
        <v>28638701.332189668</v>
      </c>
      <c r="O318" s="257">
        <f t="shared" si="257"/>
        <v>30405073.765000001</v>
      </c>
      <c r="P318" s="257">
        <f t="shared" si="258"/>
        <v>32280392.184403844</v>
      </c>
      <c r="Q318" s="258">
        <f t="shared" si="259"/>
        <v>30405073.765000001</v>
      </c>
      <c r="R318" s="257">
        <f t="shared" si="259"/>
        <v>32280392.184403844</v>
      </c>
      <c r="S318" s="257">
        <f t="shared" si="260"/>
        <v>34271376.140465707</v>
      </c>
      <c r="T318" s="257"/>
      <c r="U318" s="257">
        <f t="shared" si="261"/>
        <v>2845678684.5281959</v>
      </c>
      <c r="V318" s="257">
        <f t="shared" si="262"/>
        <v>3207534549.2052426</v>
      </c>
      <c r="W318" s="257">
        <f t="shared" si="263"/>
        <v>3405368261.6800003</v>
      </c>
      <c r="X318" s="258">
        <f t="shared" si="264"/>
        <v>3615403924.6532307</v>
      </c>
      <c r="Y318" s="258">
        <f t="shared" si="265"/>
        <v>3405368261.6800003</v>
      </c>
      <c r="Z318" s="257">
        <f t="shared" si="266"/>
        <v>3615403924.6532307</v>
      </c>
      <c r="AA318" s="257">
        <f t="shared" si="275"/>
        <v>3838394127.7321591</v>
      </c>
      <c r="AB318" s="257"/>
      <c r="AC318" s="32" t="str">
        <f t="shared" si="267"/>
        <v>BERTAHAP</v>
      </c>
      <c r="AD318" s="259">
        <f t="shared" si="268"/>
        <v>0</v>
      </c>
      <c r="AE318" s="260">
        <v>2</v>
      </c>
      <c r="AF318" s="261"/>
      <c r="AG318" s="257" t="e">
        <f>IF(AF318&gt;#REF!,"LB","KR")</f>
        <v>#REF!</v>
      </c>
      <c r="AH318" s="261">
        <f t="shared" si="249"/>
        <v>3130247000</v>
      </c>
      <c r="AI318" s="261">
        <f t="shared" si="249"/>
        <v>3528289000</v>
      </c>
      <c r="AJ318" s="261">
        <f t="shared" si="249"/>
        <v>3745906000</v>
      </c>
      <c r="AK318" s="262">
        <f t="shared" si="248"/>
        <v>3976945000</v>
      </c>
      <c r="AL318" s="262">
        <f t="shared" si="248"/>
        <v>3745906000</v>
      </c>
      <c r="AM318" s="261">
        <f t="shared" si="248"/>
        <v>3976945000</v>
      </c>
      <c r="AN318" s="261">
        <f t="shared" si="248"/>
        <v>4222234000</v>
      </c>
      <c r="AO318" s="15"/>
      <c r="AP318" s="15"/>
      <c r="AQ318" s="264">
        <f t="shared" si="269"/>
        <v>0</v>
      </c>
      <c r="AR318" s="265"/>
      <c r="AS318" s="266"/>
      <c r="AT318" s="266"/>
      <c r="AU318" s="266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314"/>
      <c r="BT318" s="15"/>
      <c r="BU318" s="15"/>
      <c r="BV318" s="265"/>
      <c r="BW318" s="15"/>
      <c r="BX318" s="15"/>
      <c r="BY318" s="15"/>
      <c r="BZ318" s="15"/>
      <c r="CA318" s="15"/>
      <c r="CB318" s="15"/>
      <c r="CC318" s="15"/>
      <c r="CD318" s="15"/>
      <c r="CE318" s="15"/>
      <c r="CF318" s="42">
        <f t="shared" si="276"/>
        <v>3970661000</v>
      </c>
      <c r="CG318" s="187">
        <f t="shared" si="276"/>
        <v>4215562000</v>
      </c>
      <c r="CH318" s="43">
        <f t="shared" si="270"/>
        <v>59559915</v>
      </c>
      <c r="CI318" s="43">
        <f t="shared" si="271"/>
        <v>42155620</v>
      </c>
      <c r="CJ318" s="240">
        <f t="shared" si="272"/>
        <v>93647650</v>
      </c>
      <c r="CK318" s="273">
        <f t="shared" si="273"/>
        <v>82853020.833333328</v>
      </c>
    </row>
    <row r="319" spans="1:89">
      <c r="A319" s="134"/>
      <c r="B319" s="230"/>
      <c r="C319" s="610"/>
      <c r="D319" s="230"/>
      <c r="E319" s="230"/>
      <c r="F319" s="24"/>
      <c r="G319" s="24"/>
      <c r="H319" s="611"/>
      <c r="I319" s="188"/>
      <c r="J319" s="188"/>
      <c r="K319" s="188"/>
      <c r="L319" s="612"/>
      <c r="M319" s="612"/>
      <c r="N319" s="612"/>
      <c r="O319" s="612"/>
      <c r="P319" s="612"/>
      <c r="Q319" s="612"/>
      <c r="R319" s="612"/>
      <c r="S319" s="612"/>
      <c r="T319" s="613"/>
      <c r="U319" s="117"/>
      <c r="V319" s="117"/>
      <c r="W319" s="117"/>
      <c r="X319" s="614"/>
      <c r="Y319" s="614"/>
      <c r="Z319" s="614"/>
      <c r="AA319" s="119"/>
      <c r="AB319" s="613"/>
      <c r="AC319" s="24"/>
      <c r="AD319" s="615"/>
      <c r="AE319" s="616"/>
      <c r="AF319" s="119"/>
      <c r="AG319" s="117"/>
      <c r="AH319" s="119"/>
      <c r="AI319" s="119"/>
      <c r="AJ319" s="119"/>
      <c r="AK319" s="617"/>
      <c r="AL319" s="617"/>
      <c r="AM319" s="617"/>
      <c r="AN319" s="24"/>
      <c r="AS319" s="5"/>
      <c r="AT319" s="5"/>
      <c r="AV319" s="2"/>
      <c r="AW319" s="2"/>
    </row>
    <row r="320" spans="1:89">
      <c r="A320" s="134"/>
      <c r="B320" s="230"/>
      <c r="C320" s="618"/>
      <c r="D320" s="230"/>
      <c r="E320" s="230"/>
      <c r="F320" s="24"/>
      <c r="G320" s="24"/>
      <c r="H320" s="611"/>
      <c r="I320" s="188"/>
      <c r="J320" s="188"/>
      <c r="K320" s="188"/>
      <c r="L320" s="612"/>
      <c r="M320" s="612"/>
      <c r="N320" s="612"/>
      <c r="O320" s="612"/>
      <c r="P320" s="612"/>
      <c r="Q320" s="612"/>
      <c r="R320" s="612"/>
      <c r="S320" s="612"/>
      <c r="T320" s="613"/>
      <c r="U320" s="117"/>
      <c r="V320" s="117"/>
      <c r="W320" s="117"/>
      <c r="X320" s="614"/>
      <c r="Y320" s="614"/>
      <c r="Z320" s="614"/>
      <c r="AA320" s="119"/>
      <c r="AB320" s="613"/>
      <c r="AC320" s="24"/>
      <c r="AD320" s="615"/>
      <c r="AE320" s="616"/>
      <c r="AF320" s="119"/>
      <c r="AG320" s="117"/>
      <c r="AH320" s="119"/>
      <c r="AI320" s="119"/>
      <c r="AJ320" s="119"/>
      <c r="AK320" s="617"/>
      <c r="AL320" s="617"/>
      <c r="AM320" s="617"/>
      <c r="AN320" s="24"/>
      <c r="AS320" s="5"/>
      <c r="AT320" s="5"/>
      <c r="AV320" s="2"/>
      <c r="AW320" s="2"/>
    </row>
    <row r="321" spans="1:256">
      <c r="A321" s="148"/>
      <c r="B321" s="225"/>
      <c r="C321" s="337"/>
      <c r="D321" s="337"/>
      <c r="E321" s="337"/>
      <c r="F321" s="337"/>
      <c r="G321" s="337"/>
      <c r="H321" s="619"/>
      <c r="I321" s="338"/>
      <c r="J321" s="338"/>
      <c r="K321" s="338"/>
      <c r="L321" s="620"/>
      <c r="M321" s="620"/>
      <c r="N321" s="620"/>
      <c r="O321" s="620"/>
      <c r="P321" s="620"/>
      <c r="Q321" s="620"/>
      <c r="R321" s="620"/>
      <c r="S321" s="620"/>
      <c r="T321" s="621"/>
      <c r="U321" s="226"/>
      <c r="V321" s="226"/>
      <c r="W321" s="226"/>
      <c r="X321" s="226"/>
      <c r="Y321" s="226"/>
      <c r="Z321" s="226"/>
      <c r="AA321" s="619"/>
      <c r="AB321" s="621"/>
      <c r="AC321" s="337"/>
      <c r="AD321" s="622"/>
      <c r="AE321" s="623"/>
      <c r="AF321" s="619"/>
      <c r="AG321" s="619"/>
      <c r="AH321" s="624"/>
      <c r="AI321" s="619"/>
      <c r="AJ321" s="624"/>
      <c r="AK321" s="337"/>
      <c r="AL321" s="337"/>
      <c r="AM321" s="337"/>
      <c r="AN321" s="337"/>
      <c r="AS321" s="5"/>
      <c r="AT321" s="5"/>
      <c r="AV321" s="2"/>
      <c r="AW321" s="2"/>
    </row>
    <row r="322" spans="1:256">
      <c r="A322" s="159">
        <f>COUNT(A40:A320)</f>
        <v>279</v>
      </c>
      <c r="B322" s="450"/>
      <c r="C322" s="450"/>
      <c r="D322" s="625" t="s">
        <v>192</v>
      </c>
      <c r="E322" s="625"/>
      <c r="F322" s="625"/>
      <c r="G322" s="625"/>
      <c r="H322" s="626">
        <f>SUM(H40:H321)</f>
        <v>27054</v>
      </c>
      <c r="L322" s="627" t="s">
        <v>193</v>
      </c>
      <c r="M322" s="628">
        <f>W322/H322</f>
        <v>29224048.870287877</v>
      </c>
      <c r="N322" s="627"/>
      <c r="O322" s="627"/>
      <c r="P322" s="179"/>
      <c r="Q322" s="179"/>
      <c r="R322" s="179"/>
      <c r="S322" s="179"/>
      <c r="T322" s="179"/>
      <c r="U322" s="629">
        <f t="shared" ref="U322:AA322" si="279">SUM(U40:U320)</f>
        <v>660683784632.86011</v>
      </c>
      <c r="V322" s="629">
        <f t="shared" si="279"/>
        <v>744696186829.30298</v>
      </c>
      <c r="W322" s="630">
        <f t="shared" si="279"/>
        <v>790627418136.76819</v>
      </c>
      <c r="X322" s="629">
        <f t="shared" si="279"/>
        <v>839391587287.52173</v>
      </c>
      <c r="Y322" s="629">
        <f t="shared" si="279"/>
        <v>790627418136.76819</v>
      </c>
      <c r="Z322" s="629">
        <f t="shared" si="279"/>
        <v>839391587287.52173</v>
      </c>
      <c r="AA322" s="629">
        <f t="shared" si="279"/>
        <v>891163423688.88403</v>
      </c>
      <c r="AB322" s="631"/>
      <c r="AC322" s="632" t="e">
        <f>#REF!/H322</f>
        <v>#REF!</v>
      </c>
      <c r="AD322" s="24"/>
      <c r="AE322" s="24"/>
      <c r="AF322" s="24"/>
      <c r="AG322" s="24"/>
      <c r="AH322" s="633">
        <f t="shared" ref="AH322:AN322" si="280">SUM(AH40:AH320)</f>
        <v>726752303000</v>
      </c>
      <c r="AI322" s="633">
        <f t="shared" si="280"/>
        <v>819165927000</v>
      </c>
      <c r="AJ322" s="633">
        <f t="shared" si="280"/>
        <v>869690276000</v>
      </c>
      <c r="AK322" s="633">
        <f t="shared" si="280"/>
        <v>923330896000</v>
      </c>
      <c r="AL322" s="633">
        <f t="shared" si="280"/>
        <v>869690276000</v>
      </c>
      <c r="AM322" s="633">
        <f t="shared" si="280"/>
        <v>923330896000</v>
      </c>
      <c r="AN322" s="633">
        <f t="shared" si="280"/>
        <v>980279935000</v>
      </c>
      <c r="AO322" s="24"/>
      <c r="AP322" s="24"/>
      <c r="CH322" s="58">
        <f>MIN(CH40:CH318)</f>
        <v>36996195</v>
      </c>
      <c r="CI322" s="58">
        <f>MIN(CI40:CI318)</f>
        <v>26185370</v>
      </c>
      <c r="CJ322" s="58">
        <f>MIN(CJ40:CJ318)</f>
        <v>58170100</v>
      </c>
      <c r="CK322" s="58">
        <f>MIN(CK40:CK318)</f>
        <v>51464937.5</v>
      </c>
    </row>
    <row r="323" spans="1:256">
      <c r="A323" s="3"/>
      <c r="B323" s="176"/>
      <c r="C323" s="176"/>
      <c r="D323" s="177"/>
      <c r="E323" s="177"/>
      <c r="F323" s="177"/>
      <c r="G323" s="177"/>
      <c r="H323" s="178"/>
      <c r="I323" s="3"/>
      <c r="J323" s="3"/>
      <c r="K323" s="3"/>
      <c r="L323" s="179"/>
      <c r="M323" s="180">
        <v>24461000</v>
      </c>
      <c r="N323" s="179">
        <f>M323/M322</f>
        <v>0.8370161201334948</v>
      </c>
      <c r="O323" s="179"/>
      <c r="P323" s="179"/>
      <c r="Q323" s="179"/>
      <c r="R323" s="179"/>
      <c r="S323" s="179"/>
      <c r="T323" s="179"/>
      <c r="U323" s="181"/>
      <c r="V323" s="181"/>
      <c r="W323" s="181"/>
      <c r="X323" s="181"/>
      <c r="Y323" s="181"/>
      <c r="Z323" s="181"/>
      <c r="AA323" s="181"/>
      <c r="AB323" s="177"/>
      <c r="AC323" s="182"/>
      <c r="AD323" s="176"/>
      <c r="AE323" s="176"/>
      <c r="AF323" s="176"/>
      <c r="AG323" s="176"/>
      <c r="AH323" s="178"/>
      <c r="AI323" s="178"/>
      <c r="AJ323" s="178"/>
      <c r="AK323" s="178"/>
      <c r="AL323" s="178"/>
      <c r="AM323" s="178"/>
      <c r="AN323" s="178"/>
      <c r="AO323" s="176"/>
      <c r="AP323" s="176"/>
      <c r="AQ323" s="84"/>
      <c r="AR323" s="84"/>
      <c r="AS323" s="84"/>
      <c r="AT323" s="84"/>
      <c r="AU323" s="183"/>
      <c r="AV323" s="184"/>
      <c r="AW323" s="184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T323" s="3"/>
      <c r="BU323" s="3"/>
      <c r="BV323" s="84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</row>
    <row r="324" spans="1:256">
      <c r="A324" s="3"/>
      <c r="B324" s="176"/>
      <c r="C324" s="176"/>
      <c r="D324" s="177"/>
      <c r="E324" s="177"/>
      <c r="F324" s="177"/>
      <c r="G324" s="177"/>
      <c r="H324" s="178"/>
      <c r="I324" s="3"/>
      <c r="J324" s="3"/>
      <c r="K324" s="3"/>
      <c r="L324" s="179"/>
      <c r="M324" s="180"/>
      <c r="N324" s="180"/>
      <c r="O324" s="180"/>
      <c r="P324" s="180"/>
      <c r="Q324" s="180"/>
      <c r="R324" s="180"/>
      <c r="S324" s="180"/>
      <c r="T324" s="179"/>
      <c r="U324" s="180">
        <f t="shared" ref="U324:AA324" si="281">SUM(U40:U318)</f>
        <v>660683784632.86011</v>
      </c>
      <c r="V324" s="180">
        <f t="shared" si="281"/>
        <v>744696186829.30298</v>
      </c>
      <c r="W324" s="180">
        <f t="shared" si="281"/>
        <v>790627418136.76819</v>
      </c>
      <c r="X324" s="180">
        <f t="shared" si="281"/>
        <v>839391587287.52173</v>
      </c>
      <c r="Y324" s="180">
        <f t="shared" si="281"/>
        <v>790627418136.76819</v>
      </c>
      <c r="Z324" s="180">
        <f t="shared" si="281"/>
        <v>839391587287.52173</v>
      </c>
      <c r="AA324" s="180">
        <f t="shared" si="281"/>
        <v>891163423688.88403</v>
      </c>
      <c r="AB324" s="177"/>
      <c r="AC324" s="182"/>
      <c r="AD324" s="176"/>
      <c r="AE324" s="176"/>
      <c r="AF324" s="176"/>
      <c r="AG324" s="176"/>
      <c r="AH324" s="178"/>
      <c r="AI324" s="178"/>
      <c r="AJ324" s="178"/>
      <c r="AK324" s="178"/>
      <c r="AL324" s="178"/>
      <c r="AM324" s="178"/>
      <c r="AN324" s="178"/>
      <c r="AO324" s="176"/>
      <c r="AP324" s="176"/>
      <c r="AQ324" s="84"/>
      <c r="AR324" s="84"/>
      <c r="AS324" s="84"/>
      <c r="AT324" s="84"/>
      <c r="AU324" s="183"/>
      <c r="AV324" s="184"/>
      <c r="AW324" s="184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T324" s="3"/>
      <c r="BU324" s="3"/>
      <c r="BV324" s="84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</row>
    <row r="325" spans="1:256">
      <c r="A325" s="3"/>
      <c r="B325" s="176"/>
      <c r="C325" s="176"/>
      <c r="D325" s="177"/>
      <c r="E325" s="177"/>
      <c r="F325" s="177"/>
      <c r="G325" s="177"/>
      <c r="H325" s="178"/>
      <c r="I325" s="3"/>
      <c r="J325" s="3"/>
      <c r="K325" s="3"/>
      <c r="L325" s="185"/>
      <c r="M325" s="180"/>
      <c r="N325" s="180"/>
      <c r="O325" s="180"/>
      <c r="P325" s="180"/>
      <c r="Q325" s="180"/>
      <c r="R325" s="180"/>
      <c r="S325" s="180"/>
      <c r="T325" s="179"/>
      <c r="U325" s="186">
        <f t="shared" ref="U325:AA325" si="282">U324/$H$322</f>
        <v>24420927.945326388</v>
      </c>
      <c r="V325" s="186">
        <f t="shared" si="282"/>
        <v>27526287.677581985</v>
      </c>
      <c r="W325" s="186">
        <f t="shared" si="282"/>
        <v>29224048.870287877</v>
      </c>
      <c r="X325" s="186">
        <f t="shared" si="282"/>
        <v>31026524.258428391</v>
      </c>
      <c r="Y325" s="186">
        <f t="shared" si="282"/>
        <v>29224048.870287877</v>
      </c>
      <c r="Z325" s="186">
        <f t="shared" si="282"/>
        <v>31026524.258428391</v>
      </c>
      <c r="AA325" s="186">
        <f t="shared" si="282"/>
        <v>32940172.384449027</v>
      </c>
      <c r="AB325" s="177"/>
      <c r="AC325" s="182"/>
      <c r="AD325" s="176"/>
      <c r="AE325" s="176"/>
      <c r="AF325" s="176"/>
      <c r="AG325" s="176"/>
      <c r="AH325" s="178"/>
      <c r="AI325" s="178"/>
      <c r="AJ325" s="178"/>
      <c r="AK325" s="178"/>
      <c r="AL325" s="178"/>
      <c r="AM325" s="178"/>
      <c r="AN325" s="178"/>
      <c r="AO325" s="176"/>
      <c r="AP325" s="176"/>
      <c r="AQ325" s="84"/>
      <c r="AR325" s="84"/>
      <c r="AS325" s="84"/>
      <c r="AT325" s="84"/>
      <c r="AU325" s="183"/>
      <c r="AV325" s="184"/>
      <c r="AW325" s="184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T325" s="3"/>
      <c r="BU325" s="3"/>
      <c r="BV325" s="84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</row>
    <row r="326" spans="1:256">
      <c r="A326" s="3"/>
      <c r="B326" s="176"/>
      <c r="C326" s="176"/>
      <c r="D326" s="177"/>
      <c r="E326" s="177"/>
      <c r="F326" s="177"/>
      <c r="G326" s="177"/>
      <c r="H326" s="178"/>
      <c r="I326" s="3"/>
      <c r="J326" s="3"/>
      <c r="K326" s="3"/>
      <c r="L326" s="179"/>
      <c r="M326" s="448" t="s">
        <v>116</v>
      </c>
      <c r="N326" s="448" t="s">
        <v>117</v>
      </c>
      <c r="O326" s="448" t="s">
        <v>118</v>
      </c>
      <c r="P326" s="448" t="s">
        <v>119</v>
      </c>
      <c r="Q326" s="448" t="s">
        <v>120</v>
      </c>
      <c r="R326" s="448" t="s">
        <v>121</v>
      </c>
      <c r="S326" s="448" t="s">
        <v>122</v>
      </c>
      <c r="T326" s="179"/>
      <c r="U326" s="181"/>
      <c r="V326" s="181"/>
      <c r="W326" s="181"/>
      <c r="X326" s="181"/>
      <c r="Y326" s="181"/>
      <c r="Z326" s="181"/>
      <c r="AA326" s="181"/>
      <c r="AB326" s="177"/>
      <c r="AC326" s="182"/>
      <c r="AD326" s="176"/>
      <c r="AE326" s="176"/>
      <c r="AF326" s="176"/>
      <c r="AG326" s="176"/>
      <c r="AH326" s="448" t="s">
        <v>116</v>
      </c>
      <c r="AI326" s="448" t="s">
        <v>117</v>
      </c>
      <c r="AJ326" s="448" t="s">
        <v>118</v>
      </c>
      <c r="AK326" s="448" t="s">
        <v>119</v>
      </c>
      <c r="AL326" s="448" t="s">
        <v>120</v>
      </c>
      <c r="AM326" s="448" t="s">
        <v>121</v>
      </c>
      <c r="AN326" s="448" t="s">
        <v>122</v>
      </c>
      <c r="AO326" s="176"/>
      <c r="AP326" s="176"/>
      <c r="AQ326" s="84"/>
      <c r="AR326" s="84"/>
      <c r="AS326" s="84"/>
      <c r="AT326" s="84"/>
      <c r="AU326" s="183"/>
      <c r="AV326" s="184"/>
      <c r="AW326" s="184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T326" s="3"/>
      <c r="BU326" s="3"/>
      <c r="BV326" s="84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</row>
    <row r="327" spans="1:256">
      <c r="L327" s="24" t="s">
        <v>194</v>
      </c>
      <c r="M327" s="188">
        <f t="shared" ref="M327:S327" si="283">MIN(M40:M318)</f>
        <v>23886754.874880329</v>
      </c>
      <c r="N327" s="188">
        <f t="shared" si="283"/>
        <v>26924189.27904306</v>
      </c>
      <c r="O327" s="188">
        <f t="shared" si="283"/>
        <v>28584814.360000003</v>
      </c>
      <c r="P327" s="188">
        <f t="shared" si="283"/>
        <v>30347863.162277672</v>
      </c>
      <c r="Q327" s="188">
        <f t="shared" si="283"/>
        <v>28584814.360000003</v>
      </c>
      <c r="R327" s="188">
        <f t="shared" si="283"/>
        <v>30347863.162277672</v>
      </c>
      <c r="S327" s="188">
        <f t="shared" si="283"/>
        <v>32219652.956890158</v>
      </c>
      <c r="U327" s="188">
        <f t="shared" ref="U327:AA327" si="284">MIN(U40:U318)</f>
        <v>1767619860.7411444</v>
      </c>
      <c r="V327" s="188">
        <f t="shared" si="284"/>
        <v>1992390006.6491864</v>
      </c>
      <c r="W327" s="188">
        <f t="shared" si="284"/>
        <v>2115276262.6400003</v>
      </c>
      <c r="X327" s="188">
        <f t="shared" si="284"/>
        <v>2245741874.0085478</v>
      </c>
      <c r="Y327" s="188">
        <f t="shared" si="284"/>
        <v>2115276262.6400003</v>
      </c>
      <c r="Z327" s="188">
        <f t="shared" si="284"/>
        <v>2245741874.0085478</v>
      </c>
      <c r="AA327" s="188">
        <f t="shared" si="284"/>
        <v>2384254318.8098717</v>
      </c>
      <c r="AH327" s="188">
        <f t="shared" ref="AH327:AN327" si="285">MIN(AH40:AH318)</f>
        <v>1944382000</v>
      </c>
      <c r="AI327" s="188">
        <f t="shared" si="285"/>
        <v>2191630000</v>
      </c>
      <c r="AJ327" s="188">
        <f t="shared" si="285"/>
        <v>2326804000</v>
      </c>
      <c r="AK327" s="188">
        <f t="shared" si="285"/>
        <v>2470317000</v>
      </c>
      <c r="AL327" s="188">
        <f t="shared" si="285"/>
        <v>2326804000</v>
      </c>
      <c r="AM327" s="188">
        <f t="shared" si="285"/>
        <v>2470317000</v>
      </c>
      <c r="AN327" s="188">
        <f t="shared" si="285"/>
        <v>2622680000</v>
      </c>
      <c r="AO327" s="24"/>
      <c r="AP327" s="24"/>
    </row>
    <row r="328" spans="1:256">
      <c r="H328" s="53"/>
      <c r="L328" s="24" t="s">
        <v>195</v>
      </c>
      <c r="M328" s="188">
        <f t="shared" ref="M328:S328" si="286">MAX(M40:M318)</f>
        <v>25531786.106829632</v>
      </c>
      <c r="N328" s="188">
        <f t="shared" si="286"/>
        <v>28778402.314297915</v>
      </c>
      <c r="O328" s="188">
        <f t="shared" si="286"/>
        <v>30553391.198000003</v>
      </c>
      <c r="P328" s="188">
        <f t="shared" si="286"/>
        <v>32437857.512132645</v>
      </c>
      <c r="Q328" s="188">
        <f t="shared" si="286"/>
        <v>30553391.198000003</v>
      </c>
      <c r="R328" s="188">
        <f t="shared" si="286"/>
        <v>32437857.512132645</v>
      </c>
      <c r="S328" s="188">
        <f t="shared" si="286"/>
        <v>34438553.585053347</v>
      </c>
      <c r="U328" s="188">
        <f t="shared" ref="U328:AA328" si="287">MAX(U40:U318)</f>
        <v>3910541202.9805965</v>
      </c>
      <c r="V328" s="188">
        <f t="shared" si="287"/>
        <v>4407804747.1935568</v>
      </c>
      <c r="W328" s="188">
        <f t="shared" si="287"/>
        <v>4679668499.1264</v>
      </c>
      <c r="X328" s="188">
        <f t="shared" si="287"/>
        <v>4968300212.4037342</v>
      </c>
      <c r="Y328" s="188">
        <f t="shared" si="287"/>
        <v>4679668499.1264</v>
      </c>
      <c r="Z328" s="188">
        <f t="shared" si="287"/>
        <v>4968300212.4037342</v>
      </c>
      <c r="AA328" s="188">
        <f t="shared" si="287"/>
        <v>5274734098.1907158</v>
      </c>
      <c r="AH328" s="188">
        <f t="shared" ref="AH328:AN328" si="288">MAX(AH40:AH318)</f>
        <v>4301596000</v>
      </c>
      <c r="AI328" s="188">
        <f t="shared" si="288"/>
        <v>4848586000</v>
      </c>
      <c r="AJ328" s="188">
        <f t="shared" si="288"/>
        <v>5147636000</v>
      </c>
      <c r="AK328" s="188">
        <f t="shared" si="288"/>
        <v>5465131000</v>
      </c>
      <c r="AL328" s="188">
        <f t="shared" si="288"/>
        <v>5147636000</v>
      </c>
      <c r="AM328" s="188">
        <f t="shared" si="288"/>
        <v>5465131000</v>
      </c>
      <c r="AN328" s="188">
        <f t="shared" si="288"/>
        <v>5802208000</v>
      </c>
      <c r="AO328" s="24"/>
      <c r="AP328" s="24"/>
      <c r="AU328" s="4"/>
      <c r="AV328" s="2"/>
      <c r="AW328" s="2"/>
    </row>
    <row r="329" spans="1:256">
      <c r="H329" s="53"/>
      <c r="L329" s="24" t="s">
        <v>196</v>
      </c>
      <c r="M329" s="188">
        <f>M330</f>
        <v>24420927.945326388</v>
      </c>
      <c r="N329" s="188">
        <f>M331</f>
        <v>27526287.677581985</v>
      </c>
      <c r="O329" s="188">
        <f>M332</f>
        <v>29224048.870287877</v>
      </c>
      <c r="P329" s="188">
        <f>M333</f>
        <v>31026524.258428391</v>
      </c>
      <c r="Q329" s="188">
        <f>M334</f>
        <v>29224048.870287877</v>
      </c>
      <c r="R329" s="188">
        <f>M335</f>
        <v>31026524.258428391</v>
      </c>
      <c r="S329" s="188">
        <f>M336</f>
        <v>32940172.384449027</v>
      </c>
      <c r="U329" s="188"/>
      <c r="V329" s="57"/>
      <c r="W329" s="57"/>
      <c r="X329" s="57"/>
      <c r="Y329" s="57"/>
      <c r="Z329" s="57"/>
      <c r="AA329" s="57"/>
      <c r="AO329" s="24"/>
      <c r="AP329" s="24"/>
      <c r="AU329" s="4"/>
      <c r="AV329" s="2"/>
      <c r="AW329" s="2"/>
    </row>
    <row r="330" spans="1:256">
      <c r="I330" s="53"/>
      <c r="L330" s="2" t="s">
        <v>197</v>
      </c>
      <c r="M330" s="189">
        <f>U322/H322</f>
        <v>24420927.945326388</v>
      </c>
      <c r="N330" s="17" t="s">
        <v>198</v>
      </c>
      <c r="AC330" s="6" t="e">
        <f>#REF!/I330</f>
        <v>#REF!</v>
      </c>
      <c r="AO330" s="24"/>
      <c r="AP330" s="24"/>
      <c r="AU330" s="4"/>
      <c r="AV330" s="2"/>
      <c r="AW330" s="2"/>
    </row>
    <row r="331" spans="1:256">
      <c r="I331" s="46"/>
      <c r="M331" s="189">
        <f>V322/H322</f>
        <v>27526287.677581985</v>
      </c>
      <c r="N331" s="17" t="s">
        <v>199</v>
      </c>
      <c r="U331" s="190"/>
      <c r="V331" s="190"/>
      <c r="W331" s="190"/>
      <c r="X331" s="190"/>
      <c r="Y331" s="190"/>
      <c r="Z331" s="190"/>
      <c r="AA331" s="190"/>
      <c r="AC331" s="6"/>
      <c r="AO331" s="24"/>
      <c r="AP331" s="24"/>
      <c r="AU331" s="4"/>
      <c r="AV331" s="2"/>
      <c r="AW331" s="2"/>
    </row>
    <row r="332" spans="1:256">
      <c r="I332" s="53"/>
      <c r="M332" s="189">
        <f>W322/H322</f>
        <v>29224048.870287877</v>
      </c>
      <c r="N332" s="17" t="s">
        <v>200</v>
      </c>
      <c r="U332" s="57"/>
      <c r="V332" s="57"/>
      <c r="W332" s="57"/>
      <c r="X332" s="57"/>
      <c r="Y332" s="57"/>
      <c r="Z332" s="57"/>
      <c r="AC332" s="6"/>
      <c r="AO332" s="24"/>
      <c r="AP332" s="24"/>
      <c r="AU332" s="4"/>
      <c r="AV332" s="2"/>
      <c r="AW332" s="2"/>
    </row>
    <row r="333" spans="1:256">
      <c r="H333" s="53"/>
      <c r="I333" s="53"/>
      <c r="M333" s="189">
        <f>X322/H322</f>
        <v>31026524.258428391</v>
      </c>
      <c r="N333" s="17" t="s">
        <v>201</v>
      </c>
      <c r="AC333" s="6"/>
      <c r="AO333" s="24"/>
      <c r="AP333" s="24"/>
      <c r="AU333" s="4"/>
      <c r="AV333" s="2"/>
      <c r="AW333" s="2"/>
    </row>
    <row r="334" spans="1:256">
      <c r="M334" s="189">
        <f>Y322/H322</f>
        <v>29224048.870287877</v>
      </c>
      <c r="N334" s="17" t="s">
        <v>202</v>
      </c>
      <c r="S334" s="53"/>
      <c r="U334" s="190"/>
      <c r="V334" s="190"/>
      <c r="W334" s="190"/>
      <c r="X334" s="190"/>
      <c r="Y334" s="190"/>
      <c r="Z334" s="190"/>
      <c r="AA334" s="190"/>
      <c r="AH334" s="53">
        <f t="shared" ref="AH334:AN335" si="289">AH327*90%</f>
        <v>1749943800</v>
      </c>
      <c r="AI334" s="53">
        <f t="shared" si="289"/>
        <v>1972467000</v>
      </c>
      <c r="AJ334" s="53">
        <f t="shared" si="289"/>
        <v>2094123600</v>
      </c>
      <c r="AK334" s="53">
        <f t="shared" si="289"/>
        <v>2223285300</v>
      </c>
      <c r="AL334" s="53">
        <f t="shared" si="289"/>
        <v>2094123600</v>
      </c>
      <c r="AM334" s="53">
        <f t="shared" si="289"/>
        <v>2223285300</v>
      </c>
      <c r="AN334" s="53">
        <f t="shared" si="289"/>
        <v>2360412000</v>
      </c>
      <c r="AO334" s="24"/>
      <c r="AP334" s="24"/>
      <c r="AU334" s="4"/>
      <c r="AV334" s="2"/>
      <c r="AW334" s="2"/>
    </row>
    <row r="335" spans="1:256">
      <c r="M335" s="189">
        <f>Z322/H322</f>
        <v>31026524.258428391</v>
      </c>
      <c r="N335" s="17" t="s">
        <v>203</v>
      </c>
      <c r="U335" s="57"/>
      <c r="V335" s="57"/>
      <c r="W335" s="57"/>
      <c r="X335" s="57"/>
      <c r="Y335" s="57"/>
      <c r="Z335" s="57"/>
      <c r="AH335" s="53">
        <f t="shared" si="289"/>
        <v>3871436400</v>
      </c>
      <c r="AI335" s="53">
        <f t="shared" si="289"/>
        <v>4363727400</v>
      </c>
      <c r="AJ335" s="53">
        <f t="shared" si="289"/>
        <v>4632872400</v>
      </c>
      <c r="AK335" s="53">
        <f t="shared" si="289"/>
        <v>4918617900</v>
      </c>
      <c r="AL335" s="53">
        <f t="shared" si="289"/>
        <v>4632872400</v>
      </c>
      <c r="AM335" s="53">
        <f t="shared" si="289"/>
        <v>4918617900</v>
      </c>
      <c r="AN335" s="53">
        <f t="shared" si="289"/>
        <v>5221987200</v>
      </c>
      <c r="AO335" s="24"/>
      <c r="AP335" s="24"/>
      <c r="AU335" s="4"/>
      <c r="AV335" s="2"/>
      <c r="AW335" s="2"/>
    </row>
    <row r="336" spans="1:256">
      <c r="M336" s="189">
        <f>AA322/H322</f>
        <v>32940172.384449027</v>
      </c>
      <c r="N336" s="17" t="s">
        <v>204</v>
      </c>
      <c r="AO336" s="24"/>
      <c r="AP336" s="24"/>
      <c r="AU336" s="4"/>
      <c r="AV336" s="2"/>
      <c r="AW336" s="2"/>
    </row>
    <row r="337" spans="8:256">
      <c r="AO337" s="24"/>
      <c r="AP337" s="24"/>
      <c r="AU337" s="4"/>
      <c r="AV337" s="2"/>
      <c r="AW337" s="2"/>
    </row>
    <row r="338" spans="8:256">
      <c r="M338" s="46">
        <f t="shared" ref="M338:S339" si="290">M327/1.15</f>
        <v>20771091.195548113</v>
      </c>
      <c r="N338" s="46">
        <f t="shared" si="290"/>
        <v>23412338.503515705</v>
      </c>
      <c r="O338" s="46">
        <f t="shared" si="290"/>
        <v>24856360.313043483</v>
      </c>
      <c r="P338" s="46">
        <f t="shared" si="290"/>
        <v>26389446.228067543</v>
      </c>
      <c r="Q338" s="46">
        <f t="shared" si="290"/>
        <v>24856360.313043483</v>
      </c>
      <c r="R338" s="46">
        <f t="shared" si="290"/>
        <v>26389446.228067543</v>
      </c>
      <c r="S338" s="46">
        <f t="shared" si="290"/>
        <v>28017089.527730573</v>
      </c>
      <c r="AO338" s="24"/>
      <c r="AP338" s="24"/>
      <c r="AU338" s="4"/>
      <c r="AV338" s="2"/>
      <c r="AW338" s="2"/>
    </row>
    <row r="339" spans="8:256">
      <c r="M339" s="46">
        <f t="shared" si="290"/>
        <v>22201553.136373594</v>
      </c>
      <c r="N339" s="46">
        <f t="shared" si="290"/>
        <v>25024697.664606884</v>
      </c>
      <c r="O339" s="46">
        <f t="shared" si="290"/>
        <v>26568166.259130441</v>
      </c>
      <c r="P339" s="46">
        <f t="shared" si="290"/>
        <v>28206832.619245779</v>
      </c>
      <c r="Q339" s="46">
        <f t="shared" si="290"/>
        <v>26568166.259130441</v>
      </c>
      <c r="R339" s="46">
        <f t="shared" si="290"/>
        <v>28206832.619245779</v>
      </c>
      <c r="S339" s="46">
        <f t="shared" si="290"/>
        <v>29946568.334828999</v>
      </c>
      <c r="AO339" s="24"/>
      <c r="AP339" s="24"/>
      <c r="AU339" s="4"/>
      <c r="AV339" s="2"/>
      <c r="AW339" s="2"/>
    </row>
    <row r="340" spans="8:256">
      <c r="AO340" s="24"/>
      <c r="AP340" s="24"/>
      <c r="AU340" s="4"/>
      <c r="AV340" s="2"/>
      <c r="AW340" s="2"/>
    </row>
    <row r="341" spans="8:256">
      <c r="AO341" s="24"/>
      <c r="AP341" s="24"/>
      <c r="AU341" s="4"/>
      <c r="AV341" s="2"/>
      <c r="AW341" s="2"/>
    </row>
    <row r="342" spans="8:256">
      <c r="AO342" s="24"/>
      <c r="AP342" s="24"/>
      <c r="AU342" s="4"/>
      <c r="AV342" s="2"/>
      <c r="AW342" s="2"/>
    </row>
    <row r="343" spans="8:256">
      <c r="AO343" s="24"/>
      <c r="AP343" s="24"/>
      <c r="AU343" s="4"/>
      <c r="AV343" s="2"/>
      <c r="AW343" s="2"/>
    </row>
    <row r="344" spans="8:256">
      <c r="AO344" s="24"/>
      <c r="AP344" s="24"/>
      <c r="AU344" s="4"/>
      <c r="AV344" s="2"/>
      <c r="AW344" s="2"/>
    </row>
    <row r="345" spans="8:256">
      <c r="AO345" s="24"/>
      <c r="AP345" s="24"/>
      <c r="AU345" s="4"/>
      <c r="AV345" s="2"/>
      <c r="AW345" s="2"/>
    </row>
    <row r="346" spans="8:256">
      <c r="AO346" s="24"/>
      <c r="AP346" s="24"/>
      <c r="AU346" s="4"/>
      <c r="AV346" s="2"/>
      <c r="AW346" s="2"/>
    </row>
    <row r="347" spans="8:256">
      <c r="AO347" s="24"/>
      <c r="AP347" s="24"/>
      <c r="AU347" s="4"/>
      <c r="AV347" s="2"/>
      <c r="AW347" s="2"/>
    </row>
    <row r="348" spans="8:256">
      <c r="AO348" s="24"/>
      <c r="AP348" s="24"/>
    </row>
    <row r="349" spans="8:256">
      <c r="H349" s="24"/>
      <c r="I349" s="24"/>
      <c r="J349" s="24"/>
      <c r="K349" s="24"/>
      <c r="L349" s="24"/>
      <c r="AO349" s="337"/>
      <c r="AP349" s="337"/>
      <c r="AQ349" s="192"/>
      <c r="AR349" s="192"/>
      <c r="BN349" s="14"/>
      <c r="BO349" s="14"/>
      <c r="BP349" s="14"/>
      <c r="BQ349" s="14"/>
      <c r="BR349" s="14"/>
      <c r="BS349" s="193"/>
      <c r="BT349" s="14"/>
      <c r="BU349" s="14"/>
      <c r="BV349" s="192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</row>
    <row r="350" spans="8:256">
      <c r="H350" s="24"/>
      <c r="I350" s="24"/>
      <c r="J350" s="24"/>
      <c r="K350" s="194" t="s">
        <v>205</v>
      </c>
      <c r="L350" s="194"/>
      <c r="M350" s="195"/>
      <c r="N350" s="196" t="s">
        <v>206</v>
      </c>
      <c r="O350" s="197"/>
      <c r="P350" s="197"/>
      <c r="AO350" s="338">
        <f>SUM(AO41:AO349)</f>
        <v>0</v>
      </c>
      <c r="AP350" s="338">
        <f>SUM(AP41:AP349)</f>
        <v>819</v>
      </c>
    </row>
    <row r="351" spans="8:256">
      <c r="H351" s="24"/>
      <c r="I351" s="24"/>
      <c r="J351" s="24"/>
      <c r="K351" s="194" t="s">
        <v>207</v>
      </c>
      <c r="L351" s="194" t="s">
        <v>16</v>
      </c>
      <c r="M351" s="194" t="s">
        <v>17</v>
      </c>
      <c r="N351" s="449" t="s">
        <v>207</v>
      </c>
      <c r="O351" s="449" t="s">
        <v>16</v>
      </c>
      <c r="P351" s="449" t="s">
        <v>17</v>
      </c>
    </row>
    <row r="352" spans="8:256">
      <c r="H352" s="24"/>
      <c r="I352" s="24"/>
      <c r="J352" s="24"/>
      <c r="K352" s="634" t="s">
        <v>208</v>
      </c>
      <c r="L352" s="454">
        <v>101</v>
      </c>
      <c r="M352" s="454">
        <v>100</v>
      </c>
      <c r="N352" s="635" t="s">
        <v>13</v>
      </c>
      <c r="O352" s="450">
        <v>101</v>
      </c>
      <c r="P352" s="450">
        <v>100</v>
      </c>
    </row>
    <row r="353" spans="8:18">
      <c r="H353" s="24"/>
      <c r="I353" s="24"/>
      <c r="J353" s="24"/>
      <c r="K353" s="634"/>
      <c r="L353" s="454"/>
      <c r="M353" s="454"/>
      <c r="N353" s="635" t="s">
        <v>209</v>
      </c>
      <c r="O353" s="450">
        <v>100</v>
      </c>
      <c r="P353" s="450">
        <v>100</v>
      </c>
    </row>
    <row r="354" spans="8:18">
      <c r="H354" s="24"/>
      <c r="I354" s="24"/>
      <c r="J354" s="24"/>
      <c r="K354" s="636" t="s">
        <v>210</v>
      </c>
      <c r="L354" s="454">
        <v>103</v>
      </c>
      <c r="M354" s="454">
        <v>101</v>
      </c>
      <c r="N354" s="637" t="s">
        <v>211</v>
      </c>
      <c r="O354" s="450">
        <v>102</v>
      </c>
      <c r="P354" s="450">
        <v>102</v>
      </c>
    </row>
    <row r="355" spans="8:18">
      <c r="H355" s="24"/>
      <c r="I355" s="24"/>
      <c r="J355" s="24"/>
      <c r="K355" s="636"/>
      <c r="L355" s="454"/>
      <c r="M355" s="454"/>
      <c r="N355" s="637" t="s">
        <v>41</v>
      </c>
      <c r="O355" s="450">
        <v>108</v>
      </c>
      <c r="P355" s="450">
        <v>105</v>
      </c>
    </row>
    <row r="356" spans="8:18">
      <c r="H356" s="24"/>
      <c r="I356" s="24"/>
      <c r="J356" s="24"/>
      <c r="K356" s="634" t="s">
        <v>212</v>
      </c>
      <c r="L356" s="454">
        <v>101</v>
      </c>
      <c r="M356" s="454">
        <v>100</v>
      </c>
      <c r="N356" s="635" t="s">
        <v>212</v>
      </c>
      <c r="O356" s="450">
        <v>101</v>
      </c>
      <c r="P356" s="450">
        <v>101</v>
      </c>
    </row>
    <row r="357" spans="8:18">
      <c r="H357" s="24"/>
      <c r="I357" s="24"/>
      <c r="J357" s="24"/>
      <c r="K357" s="634" t="s">
        <v>213</v>
      </c>
      <c r="L357" s="454">
        <v>102</v>
      </c>
      <c r="M357" s="454">
        <v>103</v>
      </c>
      <c r="N357" s="635" t="s">
        <v>213</v>
      </c>
      <c r="O357" s="450">
        <v>104</v>
      </c>
      <c r="P357" s="450">
        <v>104</v>
      </c>
    </row>
    <row r="358" spans="8:18">
      <c r="H358" s="24"/>
      <c r="I358" s="207"/>
      <c r="J358" s="24"/>
      <c r="K358" s="634" t="s">
        <v>214</v>
      </c>
      <c r="L358" s="454">
        <v>100</v>
      </c>
      <c r="M358" s="454">
        <v>103</v>
      </c>
      <c r="N358" s="635" t="s">
        <v>214</v>
      </c>
      <c r="O358" s="450">
        <v>103</v>
      </c>
      <c r="P358" s="450">
        <v>103</v>
      </c>
    </row>
    <row r="359" spans="8:18">
      <c r="H359" s="24"/>
      <c r="I359" s="208"/>
      <c r="J359" s="24"/>
      <c r="K359" s="636" t="s">
        <v>215</v>
      </c>
      <c r="L359" s="454">
        <v>101</v>
      </c>
      <c r="M359" s="454">
        <v>104</v>
      </c>
      <c r="N359" s="637" t="s">
        <v>215</v>
      </c>
      <c r="O359" s="450">
        <v>104</v>
      </c>
      <c r="P359" s="450">
        <v>104</v>
      </c>
    </row>
    <row r="360" spans="8:18">
      <c r="H360" s="24"/>
      <c r="I360" s="24"/>
      <c r="J360" s="24"/>
      <c r="K360" s="634" t="s">
        <v>216</v>
      </c>
      <c r="L360" s="454">
        <v>100</v>
      </c>
      <c r="M360" s="454">
        <v>102</v>
      </c>
      <c r="N360" s="635" t="s">
        <v>217</v>
      </c>
      <c r="O360" s="450">
        <v>104</v>
      </c>
      <c r="P360" s="450">
        <v>104</v>
      </c>
    </row>
    <row r="361" spans="8:18">
      <c r="H361" s="24"/>
      <c r="I361" s="24"/>
      <c r="J361" s="24"/>
      <c r="K361" s="634" t="s">
        <v>218</v>
      </c>
      <c r="L361" s="454">
        <v>100</v>
      </c>
      <c r="M361" s="454">
        <v>102</v>
      </c>
      <c r="N361" s="635" t="s">
        <v>219</v>
      </c>
      <c r="O361" s="450">
        <v>105</v>
      </c>
      <c r="P361" s="450">
        <v>105</v>
      </c>
    </row>
    <row r="362" spans="8:18">
      <c r="H362" s="24"/>
      <c r="I362" s="24"/>
      <c r="J362" s="24"/>
      <c r="K362" s="24"/>
      <c r="L362" s="24"/>
      <c r="M362" s="24"/>
      <c r="N362" s="209"/>
      <c r="O362" s="24"/>
      <c r="P362" s="24"/>
      <c r="Q362" s="24"/>
    </row>
    <row r="363" spans="8:18">
      <c r="H363" s="24"/>
      <c r="I363" s="24"/>
      <c r="J363" s="24"/>
      <c r="K363" s="24"/>
      <c r="L363" s="24"/>
      <c r="M363" s="24"/>
      <c r="N363" s="209"/>
      <c r="O363" s="24"/>
      <c r="P363" s="24"/>
      <c r="Q363" s="24"/>
    </row>
    <row r="364" spans="8:18">
      <c r="H364" s="24"/>
      <c r="I364" s="24"/>
      <c r="J364" s="24"/>
      <c r="K364" s="24"/>
      <c r="L364" s="24"/>
      <c r="M364" s="24"/>
      <c r="N364" s="209"/>
      <c r="O364" s="24"/>
      <c r="P364" s="24"/>
      <c r="Q364" s="24"/>
    </row>
    <row r="365" spans="8:18">
      <c r="H365" s="24"/>
      <c r="I365" s="24"/>
      <c r="J365" s="24"/>
      <c r="K365" s="24"/>
      <c r="L365" s="24"/>
    </row>
    <row r="366" spans="8:18">
      <c r="L366" s="210" t="s">
        <v>220</v>
      </c>
      <c r="M366" s="17"/>
      <c r="N366" s="195" t="s">
        <v>221</v>
      </c>
      <c r="O366" s="211"/>
      <c r="P366" s="211"/>
    </row>
    <row r="367" spans="8:18">
      <c r="L367" s="17" t="s">
        <v>75</v>
      </c>
      <c r="M367" s="20">
        <v>1.08</v>
      </c>
      <c r="N367" s="638" t="s">
        <v>13</v>
      </c>
      <c r="O367" s="639" t="s">
        <v>222</v>
      </c>
      <c r="P367" s="451">
        <v>101</v>
      </c>
      <c r="Q367" s="18">
        <v>0.02</v>
      </c>
      <c r="R367" s="17" t="s">
        <v>21</v>
      </c>
    </row>
    <row r="368" spans="8:18">
      <c r="L368" s="17" t="s">
        <v>80</v>
      </c>
      <c r="M368" s="20">
        <v>0.9</v>
      </c>
      <c r="N368" s="638"/>
      <c r="O368" s="639" t="s">
        <v>223</v>
      </c>
      <c r="P368" s="451">
        <v>100</v>
      </c>
      <c r="Q368" s="18">
        <v>0.05</v>
      </c>
      <c r="R368" s="17" t="s">
        <v>26</v>
      </c>
    </row>
    <row r="369" spans="12:18">
      <c r="L369" s="17" t="s">
        <v>85</v>
      </c>
      <c r="M369" s="20">
        <v>1.1200000000000001</v>
      </c>
      <c r="N369" s="638" t="s">
        <v>5</v>
      </c>
      <c r="O369" s="639"/>
      <c r="P369" s="451">
        <v>101</v>
      </c>
      <c r="Q369" s="18">
        <v>0.05</v>
      </c>
      <c r="R369" s="17" t="s">
        <v>30</v>
      </c>
    </row>
    <row r="370" spans="12:18">
      <c r="L370" s="17" t="s">
        <v>90</v>
      </c>
      <c r="M370" s="20">
        <v>0.95</v>
      </c>
      <c r="N370" s="640" t="s">
        <v>6</v>
      </c>
      <c r="O370" s="639"/>
      <c r="P370" s="451">
        <v>101.25</v>
      </c>
      <c r="Q370" s="18">
        <v>0.05</v>
      </c>
      <c r="R370" s="17" t="s">
        <v>33</v>
      </c>
    </row>
    <row r="371" spans="12:18">
      <c r="L371" s="17" t="s">
        <v>91</v>
      </c>
      <c r="M371" s="20">
        <v>1.1000000000000001</v>
      </c>
      <c r="N371" s="640" t="s">
        <v>14</v>
      </c>
      <c r="O371" s="639" t="s">
        <v>222</v>
      </c>
      <c r="P371" s="451">
        <v>101.5</v>
      </c>
    </row>
    <row r="372" spans="12:18">
      <c r="L372" s="17" t="s">
        <v>92</v>
      </c>
      <c r="M372" s="74">
        <v>0.93</v>
      </c>
      <c r="N372" s="640"/>
      <c r="O372" s="639" t="s">
        <v>223</v>
      </c>
      <c r="P372" s="451">
        <v>101.5</v>
      </c>
    </row>
    <row r="373" spans="12:18">
      <c r="N373" s="641" t="s">
        <v>224</v>
      </c>
      <c r="O373" s="642"/>
      <c r="P373" s="452">
        <v>102</v>
      </c>
    </row>
    <row r="374" spans="12:18">
      <c r="N374" s="641">
        <v>18</v>
      </c>
      <c r="O374" s="642"/>
      <c r="P374" s="452">
        <v>102.5</v>
      </c>
    </row>
    <row r="375" spans="12:18">
      <c r="N375" s="641"/>
      <c r="O375" s="642" t="s">
        <v>225</v>
      </c>
      <c r="P375" s="452">
        <v>102.5</v>
      </c>
    </row>
    <row r="376" spans="12:18">
      <c r="N376" s="642" t="s">
        <v>226</v>
      </c>
      <c r="O376" s="642"/>
      <c r="P376" s="452">
        <v>102.25</v>
      </c>
    </row>
    <row r="377" spans="12:18">
      <c r="N377" s="641">
        <v>28</v>
      </c>
      <c r="O377" s="642"/>
      <c r="P377" s="452">
        <v>102.5</v>
      </c>
    </row>
    <row r="378" spans="12:18">
      <c r="N378" s="641"/>
      <c r="O378" s="642" t="s">
        <v>225</v>
      </c>
      <c r="P378" s="452">
        <v>102.5</v>
      </c>
    </row>
    <row r="379" spans="12:18">
      <c r="N379" s="642" t="s">
        <v>227</v>
      </c>
      <c r="O379" s="642" t="s">
        <v>16</v>
      </c>
      <c r="P379" s="452">
        <v>102</v>
      </c>
    </row>
    <row r="380" spans="12:18">
      <c r="N380" s="643"/>
      <c r="O380" s="454" t="s">
        <v>225</v>
      </c>
      <c r="P380" s="453">
        <v>102</v>
      </c>
    </row>
    <row r="381" spans="12:18">
      <c r="N381" s="643"/>
      <c r="O381" s="454"/>
      <c r="P381" s="454"/>
    </row>
  </sheetData>
  <mergeCells count="8">
    <mergeCell ref="BC2:BM2"/>
    <mergeCell ref="I26:J26"/>
    <mergeCell ref="I27:J27"/>
    <mergeCell ref="I28:J28"/>
    <mergeCell ref="C36:D36"/>
    <mergeCell ref="M36:S36"/>
    <mergeCell ref="U36:AA36"/>
    <mergeCell ref="AH36:CG36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IV361"/>
  <sheetViews>
    <sheetView topLeftCell="C1" workbookViewId="0">
      <selection activeCell="C4" sqref="A4:IV34"/>
    </sheetView>
  </sheetViews>
  <sheetFormatPr defaultColWidth="9" defaultRowHeight="1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hidden="1" customWidth="1"/>
    <col min="36" max="36" width="18.140625" style="2" customWidth="1"/>
    <col min="37" max="37" width="17.42578125" style="2" customWidth="1"/>
    <col min="38" max="39" width="17.5703125" style="2" hidden="1" customWidth="1"/>
    <col min="40" max="40" width="20.7109375" style="2" hidden="1" customWidth="1"/>
    <col min="41" max="41" width="20.42578125" style="2" customWidth="1"/>
    <col min="42" max="42" width="19.42578125" style="2" customWidth="1"/>
    <col min="43" max="43" width="19" style="2" hidden="1" customWidth="1"/>
    <col min="44" max="44" width="21.28515625" style="2" hidden="1" customWidth="1"/>
    <col min="45" max="45" width="17.7109375" style="4" hidden="1" customWidth="1"/>
    <col min="46" max="46" width="16" style="4" hidden="1" customWidth="1"/>
    <col min="47" max="47" width="15.42578125" style="4" hidden="1" customWidth="1"/>
    <col min="48" max="48" width="17.140625" style="4" hidden="1" customWidth="1"/>
    <col min="49" max="49" width="16.28515625" style="5" hidden="1" customWidth="1"/>
    <col min="50" max="51" width="14.7109375" style="6" hidden="1" customWidth="1"/>
    <col min="52" max="52" width="20.140625" style="2" hidden="1" customWidth="1"/>
    <col min="53" max="53" width="11" style="2" hidden="1" customWidth="1"/>
    <col min="54" max="67" width="14.7109375" style="2" hidden="1" customWidth="1"/>
    <col min="68" max="68" width="18" style="2" hidden="1" customWidth="1"/>
    <col min="69" max="69" width="11.7109375" style="2" hidden="1" customWidth="1"/>
    <col min="70" max="70" width="23.5703125" style="2" hidden="1" customWidth="1"/>
    <col min="71" max="71" width="3.28515625" style="2" hidden="1" customWidth="1"/>
    <col min="72" max="72" width="14.28515625" style="2" hidden="1" customWidth="1"/>
    <col min="73" max="73" width="14.5703125" style="2" hidden="1" customWidth="1"/>
    <col min="74" max="74" width="3.42578125" style="84" hidden="1" customWidth="1"/>
    <col min="75" max="75" width="16.7109375" style="2" hidden="1" customWidth="1"/>
    <col min="76" max="76" width="9.140625" style="2" hidden="1" customWidth="1"/>
    <col min="77" max="77" width="9.140625" style="4" hidden="1" customWidth="1"/>
    <col min="78" max="78" width="10.140625" style="2" hidden="1" customWidth="1"/>
    <col min="79" max="79" width="9.140625" style="2" hidden="1" customWidth="1"/>
    <col min="80" max="80" width="14.28515625" style="2" hidden="1" customWidth="1"/>
    <col min="81" max="81" width="9.5703125" style="2" hidden="1" customWidth="1"/>
    <col min="82" max="82" width="11.28515625" style="2" hidden="1" customWidth="1"/>
    <col min="83" max="83" width="8.42578125" style="2" hidden="1" customWidth="1"/>
    <col min="84" max="84" width="8.5703125" style="2" hidden="1" customWidth="1"/>
    <col min="85" max="85" width="10.85546875" style="2" hidden="1" customWidth="1"/>
    <col min="86" max="97" width="9" style="2" hidden="1" customWidth="1"/>
    <col min="98" max="98" width="20" style="2" hidden="1" customWidth="1"/>
    <col min="99" max="99" width="17.85546875" style="2" hidden="1" customWidth="1"/>
    <col min="100" max="100" width="22.42578125" style="2" hidden="1" customWidth="1"/>
    <col min="101" max="101" width="0" style="2" hidden="1" customWidth="1"/>
    <col min="102" max="102" width="17.85546875" style="2" hidden="1" customWidth="1"/>
    <col min="103" max="103" width="17.42578125" style="2" hidden="1" customWidth="1"/>
    <col min="104" max="104" width="17.5703125" style="2" hidden="1" customWidth="1"/>
    <col min="105" max="105" width="17.7109375" style="2" hidden="1" customWidth="1"/>
    <col min="106" max="106" width="0" style="2" hidden="1" customWidth="1"/>
    <col min="107" max="256" width="9" style="2"/>
  </cols>
  <sheetData>
    <row r="1" spans="2:70" ht="23.1" customHeight="1">
      <c r="C1" s="1" t="s">
        <v>0</v>
      </c>
    </row>
    <row r="2" spans="2:70" ht="23.1" customHeight="1">
      <c r="C2" s="1" t="s">
        <v>228</v>
      </c>
      <c r="BE2" s="657" t="s">
        <v>2</v>
      </c>
      <c r="BF2" s="657"/>
      <c r="BG2" s="657"/>
      <c r="BH2" s="657"/>
      <c r="BI2" s="657"/>
      <c r="BJ2" s="657"/>
      <c r="BK2" s="657"/>
      <c r="BL2" s="657"/>
      <c r="BM2" s="657"/>
      <c r="BN2" s="657"/>
      <c r="BO2" s="657"/>
    </row>
    <row r="3" spans="2:70" ht="23.1" customHeight="1">
      <c r="B3" s="221"/>
      <c r="C3" s="7" t="s">
        <v>283</v>
      </c>
      <c r="AN3" s="8" t="s">
        <v>4</v>
      </c>
      <c r="AO3" s="8"/>
      <c r="AS3" s="9" t="s">
        <v>5</v>
      </c>
      <c r="AT3" s="10" t="s">
        <v>6</v>
      </c>
      <c r="AU3" s="10" t="s">
        <v>7</v>
      </c>
      <c r="AV3" s="11" t="s">
        <v>8</v>
      </c>
      <c r="AW3" s="12" t="s">
        <v>9</v>
      </c>
      <c r="AX3" s="12" t="s">
        <v>10</v>
      </c>
      <c r="AY3" s="12" t="s">
        <v>11</v>
      </c>
      <c r="AZ3" s="9" t="s">
        <v>12</v>
      </c>
      <c r="BA3" s="10" t="s">
        <v>13</v>
      </c>
      <c r="BB3" s="10" t="s">
        <v>14</v>
      </c>
      <c r="BC3" s="13">
        <v>18</v>
      </c>
      <c r="BD3" s="13">
        <v>28</v>
      </c>
      <c r="BE3" s="13">
        <v>3</v>
      </c>
      <c r="BF3" s="13">
        <v>6</v>
      </c>
      <c r="BG3" s="13">
        <v>9</v>
      </c>
      <c r="BH3" s="13">
        <v>11</v>
      </c>
      <c r="BI3" s="13">
        <v>16</v>
      </c>
      <c r="BJ3" s="13">
        <v>18</v>
      </c>
      <c r="BK3" s="13">
        <v>21</v>
      </c>
      <c r="BL3" s="13">
        <v>23</v>
      </c>
      <c r="BM3" s="13">
        <v>27</v>
      </c>
      <c r="BN3" s="13">
        <v>29</v>
      </c>
      <c r="BO3" s="13">
        <v>36</v>
      </c>
      <c r="BQ3" s="14" t="s">
        <v>15</v>
      </c>
    </row>
    <row r="4" spans="2:70" ht="18.75" hidden="1" customHeight="1">
      <c r="AI4" s="15"/>
      <c r="AJ4" s="15" t="s">
        <v>16</v>
      </c>
      <c r="AK4" s="15" t="s">
        <v>17</v>
      </c>
      <c r="AL4" s="2" t="s">
        <v>18</v>
      </c>
      <c r="AN4" s="16" t="s">
        <v>19</v>
      </c>
      <c r="AO4" s="16"/>
      <c r="AP4" s="17">
        <v>5</v>
      </c>
      <c r="AQ4" s="17" t="s">
        <v>20</v>
      </c>
      <c r="AR4" s="17"/>
      <c r="AS4" s="18">
        <v>1</v>
      </c>
      <c r="AT4" s="18">
        <v>1</v>
      </c>
      <c r="AU4" s="19">
        <v>1.01</v>
      </c>
      <c r="AV4" s="19">
        <v>1.01</v>
      </c>
      <c r="AW4" s="19">
        <v>1.02</v>
      </c>
      <c r="AX4" s="19">
        <v>1.02</v>
      </c>
      <c r="AY4" s="19">
        <v>1.0149999999999999</v>
      </c>
      <c r="AZ4" s="19">
        <v>1.0149999999999999</v>
      </c>
      <c r="BA4" s="19">
        <v>1.0024999999999999</v>
      </c>
      <c r="BB4" s="18">
        <v>1</v>
      </c>
      <c r="BC4" s="19">
        <v>1.01</v>
      </c>
      <c r="BD4" s="19">
        <v>1.02</v>
      </c>
      <c r="BE4" s="19">
        <v>1.01</v>
      </c>
      <c r="BF4" s="19">
        <v>1.01</v>
      </c>
      <c r="BG4" s="19">
        <v>1.01</v>
      </c>
      <c r="BH4" s="19">
        <v>1.02</v>
      </c>
      <c r="BI4" s="19">
        <v>1.02</v>
      </c>
      <c r="BJ4" s="19">
        <v>1.02</v>
      </c>
      <c r="BK4" s="19">
        <v>1.03</v>
      </c>
      <c r="BL4" s="19">
        <v>1.03</v>
      </c>
      <c r="BM4" s="19">
        <v>1.03</v>
      </c>
      <c r="BN4" s="19">
        <v>1.03</v>
      </c>
      <c r="BO4" s="19">
        <v>1.0249999999999999</v>
      </c>
      <c r="BP4" s="17" t="s">
        <v>20</v>
      </c>
      <c r="BQ4" s="18">
        <v>0.02</v>
      </c>
      <c r="BR4" s="17" t="s">
        <v>21</v>
      </c>
    </row>
    <row r="5" spans="2:70" hidden="1">
      <c r="C5" s="17" t="s">
        <v>22</v>
      </c>
      <c r="D5" s="17"/>
      <c r="E5" s="17"/>
      <c r="F5" s="17"/>
      <c r="G5" s="17"/>
      <c r="H5" s="17"/>
      <c r="I5" s="17"/>
      <c r="J5" s="20">
        <v>0.1</v>
      </c>
      <c r="AB5" s="2"/>
      <c r="AC5" s="3"/>
      <c r="AD5" s="3"/>
      <c r="AE5" s="3"/>
      <c r="AF5" s="3"/>
      <c r="AG5" s="3"/>
      <c r="AI5" s="15" t="s">
        <v>23</v>
      </c>
      <c r="AJ5" s="15">
        <v>109</v>
      </c>
      <c r="AK5" s="15">
        <v>105</v>
      </c>
      <c r="AN5" s="16" t="s">
        <v>24</v>
      </c>
      <c r="AO5" s="16"/>
      <c r="AP5" s="17">
        <v>6</v>
      </c>
      <c r="AQ5" s="17" t="s">
        <v>25</v>
      </c>
      <c r="AR5" s="17"/>
      <c r="AS5" s="18">
        <v>1</v>
      </c>
      <c r="AT5" s="18">
        <v>1</v>
      </c>
      <c r="AU5" s="19">
        <v>1.01</v>
      </c>
      <c r="AV5" s="19">
        <v>1.01</v>
      </c>
      <c r="AW5" s="19">
        <v>1.02</v>
      </c>
      <c r="AX5" s="19">
        <v>1.02</v>
      </c>
      <c r="AY5" s="19">
        <v>1.0149999999999999</v>
      </c>
      <c r="AZ5" s="19">
        <v>1.0149999999999999</v>
      </c>
      <c r="BA5" s="19">
        <v>1</v>
      </c>
      <c r="BB5" s="18">
        <v>1</v>
      </c>
      <c r="BC5" s="19">
        <v>1.01</v>
      </c>
      <c r="BD5" s="19">
        <v>1.02</v>
      </c>
      <c r="BE5" s="19">
        <v>1.01</v>
      </c>
      <c r="BF5" s="19">
        <v>1.01</v>
      </c>
      <c r="BG5" s="19">
        <v>1.01</v>
      </c>
      <c r="BH5" s="19">
        <v>1.02</v>
      </c>
      <c r="BI5" s="19">
        <v>1.02</v>
      </c>
      <c r="BJ5" s="19">
        <v>1.02</v>
      </c>
      <c r="BK5" s="19">
        <v>1.03</v>
      </c>
      <c r="BL5" s="19">
        <v>1.03</v>
      </c>
      <c r="BM5" s="19">
        <v>1.03</v>
      </c>
      <c r="BN5" s="19">
        <v>1.03</v>
      </c>
      <c r="BO5" s="19">
        <v>1.0249999999999999</v>
      </c>
      <c r="BP5" s="17" t="s">
        <v>25</v>
      </c>
      <c r="BQ5" s="18">
        <v>0.05</v>
      </c>
      <c r="BR5" s="17" t="s">
        <v>26</v>
      </c>
    </row>
    <row r="6" spans="2:70" hidden="1">
      <c r="J6" s="21"/>
      <c r="AB6" s="2"/>
      <c r="AC6" s="3"/>
      <c r="AD6" s="3"/>
      <c r="AE6" s="3"/>
      <c r="AF6" s="22" t="s">
        <v>27</v>
      </c>
      <c r="AG6" s="23">
        <v>100</v>
      </c>
      <c r="AH6" s="24"/>
      <c r="AI6" s="25" t="s">
        <v>28</v>
      </c>
      <c r="AJ6" s="15">
        <v>108</v>
      </c>
      <c r="AK6" s="15">
        <v>104</v>
      </c>
      <c r="AN6" s="16" t="s">
        <v>29</v>
      </c>
      <c r="AO6" s="16"/>
      <c r="AP6" s="17">
        <v>1</v>
      </c>
      <c r="AQ6" s="17" t="s">
        <v>20</v>
      </c>
      <c r="AR6" s="17"/>
      <c r="AS6" s="18">
        <v>1</v>
      </c>
      <c r="AT6" s="18">
        <v>1</v>
      </c>
      <c r="AU6" s="19">
        <v>1.01</v>
      </c>
      <c r="AV6" s="19">
        <v>1.01</v>
      </c>
      <c r="AW6" s="19">
        <v>1.02</v>
      </c>
      <c r="AX6" s="19">
        <v>1.02</v>
      </c>
      <c r="AY6" s="19">
        <v>1.0149999999999999</v>
      </c>
      <c r="AZ6" s="19">
        <v>1.0149999999999999</v>
      </c>
      <c r="BA6" s="19">
        <v>1.0024999999999999</v>
      </c>
      <c r="BB6" s="18">
        <v>1</v>
      </c>
      <c r="BC6" s="19">
        <v>1.01</v>
      </c>
      <c r="BD6" s="19">
        <v>1.02</v>
      </c>
      <c r="BE6" s="19">
        <v>1.01</v>
      </c>
      <c r="BF6" s="19">
        <v>1.01</v>
      </c>
      <c r="BG6" s="19">
        <v>1.01</v>
      </c>
      <c r="BH6" s="19">
        <v>1.02</v>
      </c>
      <c r="BI6" s="19">
        <v>1.02</v>
      </c>
      <c r="BJ6" s="19">
        <v>1.02</v>
      </c>
      <c r="BK6" s="19">
        <v>1.03</v>
      </c>
      <c r="BL6" s="19">
        <v>1.03</v>
      </c>
      <c r="BM6" s="19">
        <v>1.03</v>
      </c>
      <c r="BN6" s="19">
        <v>1.03</v>
      </c>
      <c r="BO6" s="19">
        <v>1.0249999999999999</v>
      </c>
      <c r="BP6" s="17" t="s">
        <v>20</v>
      </c>
      <c r="BQ6" s="18">
        <v>0.05</v>
      </c>
      <c r="BR6" s="17" t="s">
        <v>30</v>
      </c>
    </row>
    <row r="7" spans="2:70" hidden="1">
      <c r="J7" s="21"/>
      <c r="AB7" s="2"/>
      <c r="AC7" s="3"/>
      <c r="AD7" s="3"/>
      <c r="AE7" s="3"/>
      <c r="AF7" s="3"/>
      <c r="AG7" s="3"/>
      <c r="AI7" s="15" t="s">
        <v>31</v>
      </c>
      <c r="AJ7" s="15">
        <v>107</v>
      </c>
      <c r="AK7" s="15">
        <v>103</v>
      </c>
      <c r="AN7" s="16" t="s">
        <v>32</v>
      </c>
      <c r="AO7" s="16"/>
      <c r="AP7" s="17">
        <v>1</v>
      </c>
      <c r="AQ7" s="17" t="s">
        <v>20</v>
      </c>
      <c r="AR7" s="17"/>
      <c r="AS7" s="18">
        <v>1</v>
      </c>
      <c r="AT7" s="18">
        <v>1</v>
      </c>
      <c r="AU7" s="19">
        <v>1.01</v>
      </c>
      <c r="AV7" s="19">
        <v>1.01</v>
      </c>
      <c r="AW7" s="19">
        <v>1.02</v>
      </c>
      <c r="AX7" s="19">
        <v>1.02</v>
      </c>
      <c r="AY7" s="19">
        <v>1.0149999999999999</v>
      </c>
      <c r="AZ7" s="19">
        <v>1.0149999999999999</v>
      </c>
      <c r="BA7" s="19">
        <v>1.0024999999999999</v>
      </c>
      <c r="BB7" s="18">
        <v>1</v>
      </c>
      <c r="BC7" s="19">
        <v>1.01</v>
      </c>
      <c r="BD7" s="19">
        <v>1.02</v>
      </c>
      <c r="BE7" s="19">
        <v>1.01</v>
      </c>
      <c r="BF7" s="19">
        <v>1.01</v>
      </c>
      <c r="BG7" s="19">
        <v>1.01</v>
      </c>
      <c r="BH7" s="19">
        <v>1.02</v>
      </c>
      <c r="BI7" s="19">
        <v>1.02</v>
      </c>
      <c r="BJ7" s="19">
        <v>1.02</v>
      </c>
      <c r="BK7" s="19">
        <v>1.03</v>
      </c>
      <c r="BL7" s="19">
        <v>1.03</v>
      </c>
      <c r="BM7" s="19">
        <v>1.03</v>
      </c>
      <c r="BN7" s="19">
        <v>1.03</v>
      </c>
      <c r="BO7" s="19">
        <v>1.0249999999999999</v>
      </c>
      <c r="BP7" s="17" t="s">
        <v>20</v>
      </c>
      <c r="BQ7" s="18">
        <v>0.05</v>
      </c>
      <c r="BR7" s="17" t="s">
        <v>33</v>
      </c>
    </row>
    <row r="8" spans="2:70" hidden="1">
      <c r="J8" s="21"/>
      <c r="AB8" s="2"/>
      <c r="AC8" s="3"/>
      <c r="AD8" s="3"/>
      <c r="AE8" s="3"/>
      <c r="AF8" s="3"/>
      <c r="AG8" s="3"/>
      <c r="AI8" s="15" t="s">
        <v>34</v>
      </c>
      <c r="AJ8" s="15">
        <v>106</v>
      </c>
      <c r="AK8" s="15">
        <v>101</v>
      </c>
      <c r="AN8" s="16" t="s">
        <v>35</v>
      </c>
      <c r="AO8" s="16"/>
      <c r="AP8" s="17">
        <v>2</v>
      </c>
      <c r="AQ8" s="17" t="s">
        <v>25</v>
      </c>
      <c r="AR8" s="17"/>
      <c r="AS8" s="18">
        <v>1</v>
      </c>
      <c r="AT8" s="18">
        <v>1</v>
      </c>
      <c r="AU8" s="19">
        <v>1.01</v>
      </c>
      <c r="AV8" s="19">
        <v>1.01</v>
      </c>
      <c r="AW8" s="19">
        <v>1.02</v>
      </c>
      <c r="AX8" s="19">
        <v>1.02</v>
      </c>
      <c r="AY8" s="19">
        <v>1.0149999999999999</v>
      </c>
      <c r="AZ8" s="19">
        <v>1.0149999999999999</v>
      </c>
      <c r="BA8" s="19">
        <v>1</v>
      </c>
      <c r="BB8" s="18">
        <v>1</v>
      </c>
      <c r="BC8" s="19">
        <v>1.01</v>
      </c>
      <c r="BD8" s="19">
        <v>1.02</v>
      </c>
      <c r="BE8" s="19">
        <v>1.01</v>
      </c>
      <c r="BF8" s="19">
        <v>1.01</v>
      </c>
      <c r="BG8" s="19">
        <v>1.01</v>
      </c>
      <c r="BH8" s="19">
        <v>1.02</v>
      </c>
      <c r="BI8" s="19">
        <v>1.02</v>
      </c>
      <c r="BJ8" s="19">
        <v>1.02</v>
      </c>
      <c r="BK8" s="19">
        <v>1.03</v>
      </c>
      <c r="BL8" s="19">
        <v>1.03</v>
      </c>
      <c r="BM8" s="19">
        <v>1.03</v>
      </c>
      <c r="BN8" s="19">
        <v>1.03</v>
      </c>
      <c r="BO8" s="19">
        <v>1.0249999999999999</v>
      </c>
      <c r="BP8" s="17" t="s">
        <v>25</v>
      </c>
      <c r="BQ8" s="26"/>
    </row>
    <row r="9" spans="2:70" hidden="1">
      <c r="J9" s="21"/>
      <c r="X9" s="27" t="s">
        <v>36</v>
      </c>
      <c r="AA9" s="2" t="s">
        <v>37</v>
      </c>
      <c r="AB9" s="2"/>
      <c r="AC9" s="3"/>
      <c r="AD9" s="3"/>
      <c r="AE9" s="3"/>
      <c r="AF9" s="3"/>
      <c r="AG9" s="3"/>
      <c r="AI9" s="22" t="s">
        <v>27</v>
      </c>
      <c r="AJ9" s="15">
        <v>100</v>
      </c>
      <c r="AK9" s="15">
        <v>100</v>
      </c>
      <c r="AN9" s="16" t="s">
        <v>38</v>
      </c>
      <c r="AO9" s="16"/>
      <c r="AP9" s="17">
        <v>1</v>
      </c>
      <c r="AQ9" s="17" t="s">
        <v>20</v>
      </c>
      <c r="AR9" s="17"/>
      <c r="AS9" s="18">
        <v>1</v>
      </c>
      <c r="AT9" s="18">
        <v>1</v>
      </c>
      <c r="AU9" s="19">
        <v>1.01</v>
      </c>
      <c r="AV9" s="19">
        <v>1.01</v>
      </c>
      <c r="AW9" s="19">
        <v>1.02</v>
      </c>
      <c r="AX9" s="19">
        <v>1.02</v>
      </c>
      <c r="AY9" s="19">
        <v>1.0149999999999999</v>
      </c>
      <c r="AZ9" s="19">
        <v>1.0149999999999999</v>
      </c>
      <c r="BA9" s="19">
        <v>1.0024999999999999</v>
      </c>
      <c r="BB9" s="18">
        <v>1</v>
      </c>
      <c r="BC9" s="19">
        <v>1.01</v>
      </c>
      <c r="BD9" s="19">
        <v>1.02</v>
      </c>
      <c r="BE9" s="19">
        <v>1.01</v>
      </c>
      <c r="BF9" s="19">
        <v>1.01</v>
      </c>
      <c r="BG9" s="19">
        <v>1.01</v>
      </c>
      <c r="BH9" s="19">
        <v>1.02</v>
      </c>
      <c r="BI9" s="19">
        <v>1.02</v>
      </c>
      <c r="BJ9" s="19">
        <v>1.02</v>
      </c>
      <c r="BK9" s="19">
        <v>1.03</v>
      </c>
      <c r="BL9" s="19">
        <v>1.03</v>
      </c>
      <c r="BM9" s="19">
        <v>1.03</v>
      </c>
      <c r="BN9" s="19">
        <v>1.03</v>
      </c>
      <c r="BO9" s="19">
        <v>1.0249999999999999</v>
      </c>
      <c r="BP9" s="17" t="s">
        <v>20</v>
      </c>
      <c r="BQ9" s="26"/>
    </row>
    <row r="10" spans="2:70" hidden="1">
      <c r="J10" s="21"/>
      <c r="L10" s="28"/>
      <c r="V10" s="29" t="s">
        <v>39</v>
      </c>
      <c r="W10" s="30">
        <f t="shared" ref="W10:W28" si="0">Y10/$Y$29</f>
        <v>0.10810810810810811</v>
      </c>
      <c r="X10" s="31">
        <v>101</v>
      </c>
      <c r="Y10" s="32">
        <f>COUNTIF($H$40:$H$298,X10)</f>
        <v>28</v>
      </c>
      <c r="Z10" s="33">
        <f t="shared" ref="Z10:Z28" si="1">X10*Y10</f>
        <v>2828</v>
      </c>
      <c r="AA10" s="34">
        <v>113</v>
      </c>
      <c r="AB10" s="2"/>
      <c r="AC10" s="3"/>
      <c r="AD10" s="3"/>
      <c r="AE10" s="3"/>
      <c r="AF10" s="3"/>
      <c r="AG10" s="3"/>
      <c r="AH10" s="35"/>
      <c r="AI10" s="36" t="s">
        <v>40</v>
      </c>
      <c r="AJ10" s="15">
        <v>101</v>
      </c>
      <c r="AK10" s="15">
        <v>102</v>
      </c>
      <c r="AL10" s="37"/>
      <c r="AN10" s="16" t="s">
        <v>41</v>
      </c>
      <c r="AO10" s="16"/>
      <c r="AP10" s="17">
        <v>2</v>
      </c>
      <c r="AQ10" s="17" t="s">
        <v>25</v>
      </c>
      <c r="AR10" s="17"/>
      <c r="AS10" s="18">
        <v>1</v>
      </c>
      <c r="AT10" s="18">
        <v>1</v>
      </c>
      <c r="AU10" s="19">
        <v>1.01</v>
      </c>
      <c r="AV10" s="19">
        <v>1.01</v>
      </c>
      <c r="AW10" s="19">
        <v>1.02</v>
      </c>
      <c r="AX10" s="19">
        <v>1.02</v>
      </c>
      <c r="AY10" s="19">
        <v>1.0149999999999999</v>
      </c>
      <c r="AZ10" s="19">
        <v>1.0149999999999999</v>
      </c>
      <c r="BA10" s="19">
        <v>1</v>
      </c>
      <c r="BB10" s="18">
        <v>1</v>
      </c>
      <c r="BC10" s="19">
        <v>1.01</v>
      </c>
      <c r="BD10" s="19">
        <v>1.02</v>
      </c>
      <c r="BE10" s="19">
        <v>1.01</v>
      </c>
      <c r="BF10" s="19">
        <v>1.01</v>
      </c>
      <c r="BG10" s="19">
        <v>1.01</v>
      </c>
      <c r="BH10" s="19">
        <v>1.02</v>
      </c>
      <c r="BI10" s="19">
        <v>1.02</v>
      </c>
      <c r="BJ10" s="19">
        <v>1.02</v>
      </c>
      <c r="BK10" s="19">
        <v>1.03</v>
      </c>
      <c r="BL10" s="19">
        <v>1.03</v>
      </c>
      <c r="BM10" s="19">
        <v>1.03</v>
      </c>
      <c r="BN10" s="19">
        <v>1.03</v>
      </c>
      <c r="BO10" s="19">
        <v>1.0249999999999999</v>
      </c>
      <c r="BP10" s="17" t="s">
        <v>25</v>
      </c>
      <c r="BQ10" s="26"/>
    </row>
    <row r="11" spans="2:70" hidden="1">
      <c r="J11" s="21"/>
      <c r="L11" s="38"/>
      <c r="O11" s="37"/>
      <c r="V11" s="39" t="s">
        <v>42</v>
      </c>
      <c r="W11" s="30">
        <f t="shared" si="0"/>
        <v>0.11969111969111969</v>
      </c>
      <c r="X11" s="31">
        <v>66</v>
      </c>
      <c r="Y11" s="15">
        <f>COUNTIF($H$40:$H$298,X11)</f>
        <v>31</v>
      </c>
      <c r="Z11" s="33">
        <f t="shared" si="1"/>
        <v>2046</v>
      </c>
      <c r="AA11" s="34">
        <v>78</v>
      </c>
      <c r="AB11" s="2"/>
      <c r="AC11" s="3"/>
      <c r="AD11" s="3"/>
      <c r="AE11" s="3"/>
      <c r="AF11" s="3"/>
      <c r="AG11" s="3"/>
      <c r="AH11" s="35"/>
      <c r="AI11" s="15" t="s">
        <v>43</v>
      </c>
      <c r="AJ11" s="15">
        <v>102</v>
      </c>
      <c r="AK11" s="15">
        <v>106</v>
      </c>
      <c r="AL11" s="37"/>
      <c r="AN11" s="16" t="s">
        <v>44</v>
      </c>
      <c r="AO11" s="16"/>
      <c r="AP11" s="17">
        <v>1</v>
      </c>
      <c r="AQ11" s="17" t="s">
        <v>20</v>
      </c>
      <c r="AR11" s="17"/>
      <c r="AS11" s="18">
        <v>1</v>
      </c>
      <c r="AT11" s="18">
        <v>1</v>
      </c>
      <c r="AU11" s="19">
        <v>1.01</v>
      </c>
      <c r="AV11" s="19">
        <v>1.01</v>
      </c>
      <c r="AW11" s="19">
        <v>1.02</v>
      </c>
      <c r="AX11" s="19">
        <v>1.02</v>
      </c>
      <c r="AY11" s="19">
        <v>1.0149999999999999</v>
      </c>
      <c r="AZ11" s="19">
        <v>1.0149999999999999</v>
      </c>
      <c r="BA11" s="19">
        <v>1.0024999999999999</v>
      </c>
      <c r="BB11" s="18">
        <v>1</v>
      </c>
      <c r="BC11" s="19">
        <v>1.01</v>
      </c>
      <c r="BD11" s="19">
        <v>1.02</v>
      </c>
      <c r="BE11" s="19">
        <v>1.01</v>
      </c>
      <c r="BF11" s="19">
        <v>1.01</v>
      </c>
      <c r="BG11" s="19">
        <v>1.01</v>
      </c>
      <c r="BH11" s="19">
        <v>1.02</v>
      </c>
      <c r="BI11" s="19">
        <v>1.02</v>
      </c>
      <c r="BJ11" s="19">
        <v>1.02</v>
      </c>
      <c r="BK11" s="19">
        <v>1.03</v>
      </c>
      <c r="BL11" s="19">
        <v>1.03</v>
      </c>
      <c r="BM11" s="19">
        <v>1.03</v>
      </c>
      <c r="BN11" s="19">
        <v>1.03</v>
      </c>
      <c r="BO11" s="19">
        <v>1.0249999999999999</v>
      </c>
      <c r="BP11" s="17" t="s">
        <v>20</v>
      </c>
      <c r="BQ11" s="26"/>
    </row>
    <row r="12" spans="2:70" hidden="1">
      <c r="J12" s="21"/>
      <c r="V12" s="39" t="s">
        <v>45</v>
      </c>
      <c r="W12" s="30">
        <f t="shared" si="0"/>
        <v>0.10424710424710425</v>
      </c>
      <c r="X12" s="31">
        <v>52</v>
      </c>
      <c r="Y12" s="15">
        <f>COUNTIF($H$40:$H$298,X12)</f>
        <v>27</v>
      </c>
      <c r="Z12" s="33">
        <f t="shared" si="1"/>
        <v>1404</v>
      </c>
      <c r="AA12" s="34">
        <v>60</v>
      </c>
      <c r="AB12" s="2"/>
      <c r="AC12" s="3"/>
      <c r="AD12" s="3"/>
      <c r="AE12" s="3"/>
      <c r="AF12" s="3"/>
      <c r="AG12" s="3"/>
      <c r="AH12" s="35"/>
      <c r="AI12" s="15" t="s">
        <v>46</v>
      </c>
      <c r="AJ12" s="15">
        <v>103</v>
      </c>
      <c r="AK12" s="15">
        <v>107</v>
      </c>
      <c r="AL12" s="37"/>
      <c r="AN12" s="16" t="s">
        <v>47</v>
      </c>
      <c r="AO12" s="16"/>
      <c r="AP12" s="17">
        <v>2</v>
      </c>
      <c r="AQ12" s="17" t="s">
        <v>25</v>
      </c>
      <c r="AR12" s="17"/>
      <c r="AS12" s="18">
        <v>1</v>
      </c>
      <c r="AT12" s="18">
        <v>1</v>
      </c>
      <c r="AU12" s="19">
        <v>1.01</v>
      </c>
      <c r="AV12" s="19">
        <v>1.01</v>
      </c>
      <c r="AW12" s="19">
        <v>1.02</v>
      </c>
      <c r="AX12" s="19">
        <v>1.02</v>
      </c>
      <c r="AY12" s="19">
        <v>1.0149999999999999</v>
      </c>
      <c r="AZ12" s="19">
        <v>1.0149999999999999</v>
      </c>
      <c r="BA12" s="19">
        <v>1</v>
      </c>
      <c r="BB12" s="18">
        <v>1</v>
      </c>
      <c r="BC12" s="19">
        <v>1.01</v>
      </c>
      <c r="BD12" s="19">
        <v>1.02</v>
      </c>
      <c r="BE12" s="19">
        <v>1.01</v>
      </c>
      <c r="BF12" s="19">
        <v>1.01</v>
      </c>
      <c r="BG12" s="19">
        <v>1.01</v>
      </c>
      <c r="BH12" s="19">
        <v>1.02</v>
      </c>
      <c r="BI12" s="19">
        <v>1.02</v>
      </c>
      <c r="BJ12" s="19">
        <v>1.02</v>
      </c>
      <c r="BK12" s="19">
        <v>1.03</v>
      </c>
      <c r="BL12" s="19">
        <v>1.03</v>
      </c>
      <c r="BM12" s="19">
        <v>1.03</v>
      </c>
      <c r="BN12" s="19">
        <v>1.03</v>
      </c>
      <c r="BO12" s="19">
        <v>1.0249999999999999</v>
      </c>
      <c r="BP12" s="17" t="s">
        <v>25</v>
      </c>
      <c r="BQ12" s="26"/>
    </row>
    <row r="13" spans="2:70" hidden="1">
      <c r="J13" s="21"/>
      <c r="V13" s="39" t="s">
        <v>48</v>
      </c>
      <c r="W13" s="30">
        <f t="shared" si="0"/>
        <v>0.11196911196911197</v>
      </c>
      <c r="X13" s="31">
        <v>63</v>
      </c>
      <c r="Y13" s="15">
        <f>COUNTIF($H$40:$H$298,X13)/2</f>
        <v>29</v>
      </c>
      <c r="Z13" s="33">
        <f t="shared" si="1"/>
        <v>1827</v>
      </c>
      <c r="AA13" s="34">
        <v>74</v>
      </c>
      <c r="AB13" s="2"/>
      <c r="AC13" s="3"/>
      <c r="AD13" s="3"/>
      <c r="AE13" s="3"/>
      <c r="AF13" s="3"/>
      <c r="AG13" s="3"/>
      <c r="AH13" s="35"/>
      <c r="AI13" s="15" t="s">
        <v>11</v>
      </c>
      <c r="AJ13" s="15">
        <v>104</v>
      </c>
      <c r="AK13" s="15">
        <v>108</v>
      </c>
      <c r="AL13" s="37"/>
      <c r="AN13" s="16" t="s">
        <v>49</v>
      </c>
      <c r="AO13" s="16"/>
      <c r="AP13" s="17">
        <v>1</v>
      </c>
      <c r="AQ13" s="17" t="s">
        <v>20</v>
      </c>
      <c r="AR13" s="17"/>
      <c r="AS13" s="18">
        <v>1</v>
      </c>
      <c r="AT13" s="18">
        <v>1</v>
      </c>
      <c r="AU13" s="19">
        <v>1.01</v>
      </c>
      <c r="AV13" s="19">
        <v>1.01</v>
      </c>
      <c r="AW13" s="19">
        <v>1.02</v>
      </c>
      <c r="AX13" s="19">
        <v>1.02</v>
      </c>
      <c r="AY13" s="19">
        <v>1.0149999999999999</v>
      </c>
      <c r="AZ13" s="19">
        <v>1.0149999999999999</v>
      </c>
      <c r="BA13" s="19">
        <v>1.0024999999999999</v>
      </c>
      <c r="BB13" s="18">
        <v>1</v>
      </c>
      <c r="BC13" s="19">
        <v>1.01</v>
      </c>
      <c r="BD13" s="19">
        <v>1.02</v>
      </c>
      <c r="BE13" s="19">
        <v>1.01</v>
      </c>
      <c r="BF13" s="19">
        <v>1.01</v>
      </c>
      <c r="BG13" s="19">
        <v>1.01</v>
      </c>
      <c r="BH13" s="19">
        <v>1.02</v>
      </c>
      <c r="BI13" s="19">
        <v>1.02</v>
      </c>
      <c r="BJ13" s="19">
        <v>1.02</v>
      </c>
      <c r="BK13" s="19">
        <v>1.03</v>
      </c>
      <c r="BL13" s="19">
        <v>1.03</v>
      </c>
      <c r="BM13" s="19">
        <v>1.03</v>
      </c>
      <c r="BN13" s="19">
        <v>1.03</v>
      </c>
      <c r="BO13" s="19">
        <v>1.0249999999999999</v>
      </c>
      <c r="BP13" s="17" t="s">
        <v>20</v>
      </c>
      <c r="BQ13" s="26"/>
    </row>
    <row r="14" spans="2:70" hidden="1">
      <c r="J14" s="21"/>
      <c r="V14" s="39" t="s">
        <v>50</v>
      </c>
      <c r="W14" s="30">
        <f t="shared" si="0"/>
        <v>0.10810810810810811</v>
      </c>
      <c r="X14" s="31">
        <v>57</v>
      </c>
      <c r="Y14" s="15">
        <f>COUNTIF($H$40:$H$298,X14)</f>
        <v>28</v>
      </c>
      <c r="Z14" s="33">
        <f t="shared" si="1"/>
        <v>1596</v>
      </c>
      <c r="AA14" s="34">
        <v>67</v>
      </c>
      <c r="AB14" s="2"/>
      <c r="AC14" s="3"/>
      <c r="AD14" s="3"/>
      <c r="AE14" s="3"/>
      <c r="AF14" s="3"/>
      <c r="AG14" s="3"/>
      <c r="AH14" s="35"/>
      <c r="AI14" s="15" t="s">
        <v>12</v>
      </c>
      <c r="AJ14" s="15">
        <v>105</v>
      </c>
      <c r="AK14" s="15">
        <v>109</v>
      </c>
      <c r="AL14" s="37"/>
      <c r="AN14" s="16" t="s">
        <v>51</v>
      </c>
      <c r="AO14" s="16"/>
      <c r="AP14" s="17">
        <v>2</v>
      </c>
      <c r="AQ14" s="17" t="s">
        <v>25</v>
      </c>
      <c r="AR14" s="17"/>
      <c r="AS14" s="18">
        <v>1</v>
      </c>
      <c r="AT14" s="18">
        <v>1</v>
      </c>
      <c r="AU14" s="19">
        <v>1.01</v>
      </c>
      <c r="AV14" s="19">
        <v>1.01</v>
      </c>
      <c r="AW14" s="19">
        <v>1.02</v>
      </c>
      <c r="AX14" s="19">
        <v>1.02</v>
      </c>
      <c r="AY14" s="19">
        <v>1.0149999999999999</v>
      </c>
      <c r="AZ14" s="19">
        <v>1.0149999999999999</v>
      </c>
      <c r="BA14" s="19">
        <v>1</v>
      </c>
      <c r="BB14" s="18">
        <v>1</v>
      </c>
      <c r="BC14" s="19">
        <v>1.01</v>
      </c>
      <c r="BD14" s="19">
        <v>1.02</v>
      </c>
      <c r="BE14" s="19">
        <v>1.01</v>
      </c>
      <c r="BF14" s="19">
        <v>1.01</v>
      </c>
      <c r="BG14" s="19">
        <v>1.01</v>
      </c>
      <c r="BH14" s="19">
        <v>1.02</v>
      </c>
      <c r="BI14" s="19">
        <v>1.02</v>
      </c>
      <c r="BJ14" s="19">
        <v>1.02</v>
      </c>
      <c r="BK14" s="19">
        <v>1.03</v>
      </c>
      <c r="BL14" s="19">
        <v>1.03</v>
      </c>
      <c r="BM14" s="19">
        <v>1.03</v>
      </c>
      <c r="BN14" s="19">
        <v>1.03</v>
      </c>
      <c r="BO14" s="19">
        <v>1.0249999999999999</v>
      </c>
      <c r="BP14" s="17" t="s">
        <v>25</v>
      </c>
      <c r="BQ14" s="26"/>
    </row>
    <row r="15" spans="2:70" hidden="1">
      <c r="J15" s="21"/>
      <c r="V15" s="39" t="s">
        <v>52</v>
      </c>
      <c r="W15" s="30">
        <f t="shared" si="0"/>
        <v>0.11196911196911197</v>
      </c>
      <c r="X15" s="31">
        <v>63</v>
      </c>
      <c r="Y15" s="15">
        <f>COUNTIF($H$40:$H$298,X15)/2</f>
        <v>29</v>
      </c>
      <c r="Z15" s="33">
        <f t="shared" si="1"/>
        <v>1827</v>
      </c>
      <c r="AA15" s="34">
        <v>71</v>
      </c>
      <c r="AB15" s="2"/>
      <c r="AC15" s="3"/>
      <c r="AD15" s="3"/>
      <c r="AE15" s="3"/>
      <c r="AF15" s="3"/>
      <c r="AG15" s="3"/>
      <c r="AH15" s="35"/>
      <c r="AL15" s="37"/>
      <c r="AN15" s="16" t="s">
        <v>53</v>
      </c>
      <c r="AO15" s="16"/>
      <c r="AP15" s="17">
        <v>1</v>
      </c>
      <c r="AQ15" s="17" t="s">
        <v>20</v>
      </c>
      <c r="AR15" s="17"/>
      <c r="AS15" s="18">
        <v>1</v>
      </c>
      <c r="AT15" s="18">
        <v>1</v>
      </c>
      <c r="AU15" s="19">
        <v>1.01</v>
      </c>
      <c r="AV15" s="19">
        <v>1.01</v>
      </c>
      <c r="AW15" s="19">
        <v>1.02</v>
      </c>
      <c r="AX15" s="19">
        <v>1.02</v>
      </c>
      <c r="AY15" s="19">
        <v>1.0149999999999999</v>
      </c>
      <c r="AZ15" s="19">
        <v>1.0149999999999999</v>
      </c>
      <c r="BA15" s="19">
        <v>1.0024999999999999</v>
      </c>
      <c r="BB15" s="18">
        <v>1</v>
      </c>
      <c r="BC15" s="19">
        <v>1.01</v>
      </c>
      <c r="BD15" s="19">
        <v>1.02</v>
      </c>
      <c r="BE15" s="19">
        <v>1.01</v>
      </c>
      <c r="BF15" s="19">
        <v>1.01</v>
      </c>
      <c r="BG15" s="19">
        <v>1.01</v>
      </c>
      <c r="BH15" s="19">
        <v>1.02</v>
      </c>
      <c r="BI15" s="19">
        <v>1.02</v>
      </c>
      <c r="BJ15" s="19">
        <v>1.02</v>
      </c>
      <c r="BK15" s="19">
        <v>1.03</v>
      </c>
      <c r="BL15" s="19">
        <v>1.03</v>
      </c>
      <c r="BM15" s="19">
        <v>1.03</v>
      </c>
      <c r="BN15" s="19">
        <v>1.03</v>
      </c>
      <c r="BO15" s="19">
        <v>1.0249999999999999</v>
      </c>
      <c r="BP15" s="17" t="s">
        <v>20</v>
      </c>
      <c r="BQ15" s="26"/>
    </row>
    <row r="16" spans="2:70" hidden="1">
      <c r="J16" s="21"/>
      <c r="V16" s="40" t="s">
        <v>54</v>
      </c>
      <c r="W16" s="41">
        <f t="shared" si="0"/>
        <v>0.11969111969111969</v>
      </c>
      <c r="X16" s="31">
        <v>85</v>
      </c>
      <c r="Y16" s="32">
        <f>COUNTIF($H$40:$H$298,X16)</f>
        <v>31</v>
      </c>
      <c r="Z16" s="33">
        <f t="shared" si="1"/>
        <v>2635</v>
      </c>
      <c r="AA16" s="34">
        <v>97</v>
      </c>
      <c r="AB16" s="2"/>
      <c r="AC16" s="3"/>
      <c r="AD16" s="3"/>
      <c r="AE16" s="3"/>
      <c r="AF16" s="3"/>
      <c r="AG16" s="3"/>
      <c r="AH16" s="35"/>
      <c r="AL16" s="37"/>
      <c r="AN16" s="16" t="s">
        <v>55</v>
      </c>
      <c r="AO16" s="16"/>
      <c r="AP16" s="17">
        <v>2</v>
      </c>
      <c r="AQ16" s="17" t="s">
        <v>25</v>
      </c>
      <c r="AR16" s="17"/>
      <c r="AS16" s="18">
        <v>1</v>
      </c>
      <c r="AT16" s="18">
        <v>1</v>
      </c>
      <c r="AU16" s="19">
        <v>1.01</v>
      </c>
      <c r="AV16" s="19">
        <v>1.01</v>
      </c>
      <c r="AW16" s="19">
        <v>1.02</v>
      </c>
      <c r="AX16" s="19">
        <v>1.02</v>
      </c>
      <c r="AY16" s="19">
        <v>1.0149999999999999</v>
      </c>
      <c r="AZ16" s="19">
        <v>1.0149999999999999</v>
      </c>
      <c r="BA16" s="19">
        <v>1</v>
      </c>
      <c r="BB16" s="18">
        <v>1</v>
      </c>
      <c r="BC16" s="19">
        <v>1.01</v>
      </c>
      <c r="BD16" s="19">
        <v>1.02</v>
      </c>
      <c r="BE16" s="19">
        <v>1.01</v>
      </c>
      <c r="BF16" s="19">
        <v>1.01</v>
      </c>
      <c r="BG16" s="19">
        <v>1.01</v>
      </c>
      <c r="BH16" s="19">
        <v>1.02</v>
      </c>
      <c r="BI16" s="19">
        <v>1.02</v>
      </c>
      <c r="BJ16" s="19">
        <v>1.02</v>
      </c>
      <c r="BK16" s="19">
        <v>1.03</v>
      </c>
      <c r="BL16" s="19">
        <v>1.03</v>
      </c>
      <c r="BM16" s="19">
        <v>1.03</v>
      </c>
      <c r="BN16" s="19">
        <v>1.03</v>
      </c>
      <c r="BO16" s="19">
        <v>1.0249999999999999</v>
      </c>
      <c r="BP16" s="17" t="s">
        <v>25</v>
      </c>
      <c r="BQ16" s="26"/>
    </row>
    <row r="17" spans="3:69" hidden="1">
      <c r="J17" s="21"/>
      <c r="V17" s="39" t="s">
        <v>56</v>
      </c>
      <c r="W17" s="30">
        <f t="shared" si="0"/>
        <v>0</v>
      </c>
      <c r="X17" s="31">
        <v>74</v>
      </c>
      <c r="Y17" s="42">
        <f>COUNTIF($H$40:$H$298,X17)/3</f>
        <v>0</v>
      </c>
      <c r="Z17" s="33">
        <f t="shared" si="1"/>
        <v>0</v>
      </c>
      <c r="AA17" s="34">
        <v>85</v>
      </c>
      <c r="AB17" s="2"/>
      <c r="AC17" s="3"/>
      <c r="AD17" s="3"/>
      <c r="AE17" s="3"/>
      <c r="AF17" s="3"/>
      <c r="AG17" s="3"/>
      <c r="AH17" s="35"/>
      <c r="AL17" s="37"/>
      <c r="AN17" s="16" t="s">
        <v>57</v>
      </c>
      <c r="AO17" s="16"/>
      <c r="AP17" s="17">
        <v>1</v>
      </c>
      <c r="AQ17" s="17" t="s">
        <v>20</v>
      </c>
      <c r="AR17" s="17"/>
      <c r="AS17" s="18">
        <v>1</v>
      </c>
      <c r="AT17" s="18">
        <v>1</v>
      </c>
      <c r="AU17" s="19">
        <v>1.01</v>
      </c>
      <c r="AV17" s="19">
        <v>1.01</v>
      </c>
      <c r="AW17" s="19">
        <v>1.02</v>
      </c>
      <c r="AX17" s="19">
        <v>1.02</v>
      </c>
      <c r="AY17" s="19">
        <v>1.0149999999999999</v>
      </c>
      <c r="AZ17" s="19">
        <v>1.0149999999999999</v>
      </c>
      <c r="BA17" s="19">
        <v>1.0024999999999999</v>
      </c>
      <c r="BB17" s="18">
        <v>1</v>
      </c>
      <c r="BC17" s="19">
        <v>1.01</v>
      </c>
      <c r="BD17" s="19">
        <v>1.02</v>
      </c>
      <c r="BE17" s="19">
        <v>1.01</v>
      </c>
      <c r="BF17" s="19">
        <v>1.01</v>
      </c>
      <c r="BG17" s="19">
        <v>1.01</v>
      </c>
      <c r="BH17" s="19">
        <v>1.02</v>
      </c>
      <c r="BI17" s="19">
        <v>1.02</v>
      </c>
      <c r="BJ17" s="19">
        <v>1.02</v>
      </c>
      <c r="BK17" s="19">
        <v>1.03</v>
      </c>
      <c r="BL17" s="19">
        <v>1.03</v>
      </c>
      <c r="BM17" s="19">
        <v>1.03</v>
      </c>
      <c r="BN17" s="19">
        <v>1.03</v>
      </c>
      <c r="BO17" s="19">
        <v>1.0249999999999999</v>
      </c>
      <c r="BP17" s="17" t="s">
        <v>20</v>
      </c>
      <c r="BQ17" s="26"/>
    </row>
    <row r="18" spans="3:69" hidden="1">
      <c r="I18" s="43">
        <v>23794050</v>
      </c>
      <c r="J18" s="21"/>
      <c r="V18" s="39" t="s">
        <v>58</v>
      </c>
      <c r="W18" s="30">
        <f t="shared" si="0"/>
        <v>0</v>
      </c>
      <c r="X18" s="31">
        <v>90</v>
      </c>
      <c r="Y18" s="44">
        <f>COUNTIF($H$40:$H$298,X18)/4</f>
        <v>0</v>
      </c>
      <c r="Z18" s="33">
        <f t="shared" si="1"/>
        <v>0</v>
      </c>
      <c r="AA18" s="34">
        <v>101</v>
      </c>
      <c r="AB18" s="2"/>
      <c r="AC18" s="3"/>
      <c r="AD18" s="3"/>
      <c r="AE18" s="3"/>
      <c r="AF18" s="3"/>
      <c r="AG18" s="3"/>
      <c r="AH18" s="35"/>
      <c r="AI18" s="45"/>
      <c r="AL18" s="37"/>
      <c r="AN18" s="16" t="s">
        <v>59</v>
      </c>
      <c r="AO18" s="16"/>
      <c r="AP18" s="17">
        <v>2</v>
      </c>
      <c r="AQ18" s="17" t="s">
        <v>25</v>
      </c>
      <c r="AR18" s="17"/>
      <c r="AS18" s="18">
        <v>1</v>
      </c>
      <c r="AT18" s="18">
        <v>1</v>
      </c>
      <c r="AU18" s="19">
        <v>1.01</v>
      </c>
      <c r="AV18" s="19">
        <v>1.01</v>
      </c>
      <c r="AW18" s="19">
        <v>1.02</v>
      </c>
      <c r="AX18" s="19">
        <v>1.02</v>
      </c>
      <c r="AY18" s="19">
        <v>1.0149999999999999</v>
      </c>
      <c r="AZ18" s="19">
        <v>1.0149999999999999</v>
      </c>
      <c r="BA18" s="19">
        <v>1</v>
      </c>
      <c r="BB18" s="18">
        <v>1</v>
      </c>
      <c r="BC18" s="19">
        <v>1.01</v>
      </c>
      <c r="BD18" s="19">
        <v>1.02</v>
      </c>
      <c r="BE18" s="19">
        <v>1.01</v>
      </c>
      <c r="BF18" s="19">
        <v>1.01</v>
      </c>
      <c r="BG18" s="19">
        <v>1.01</v>
      </c>
      <c r="BH18" s="19">
        <v>1.02</v>
      </c>
      <c r="BI18" s="19">
        <v>1.02</v>
      </c>
      <c r="BJ18" s="19">
        <v>1.02</v>
      </c>
      <c r="BK18" s="19">
        <v>1.03</v>
      </c>
      <c r="BL18" s="19">
        <v>1.03</v>
      </c>
      <c r="BM18" s="19">
        <v>1.03</v>
      </c>
      <c r="BN18" s="19">
        <v>1.03</v>
      </c>
      <c r="BO18" s="19">
        <v>1.0249999999999999</v>
      </c>
      <c r="BP18" s="17" t="s">
        <v>25</v>
      </c>
      <c r="BQ18" s="26"/>
    </row>
    <row r="19" spans="3:69" hidden="1">
      <c r="I19" s="43">
        <f>I18+(I18*5%)</f>
        <v>24983752.5</v>
      </c>
      <c r="J19" s="21"/>
      <c r="V19" s="39" t="s">
        <v>60</v>
      </c>
      <c r="W19" s="30">
        <f t="shared" si="0"/>
        <v>0</v>
      </c>
      <c r="X19" s="31">
        <v>90</v>
      </c>
      <c r="Y19" s="44">
        <f>COUNTIF($H$40:$H$298,X19)/4</f>
        <v>0</v>
      </c>
      <c r="Z19" s="33">
        <f t="shared" si="1"/>
        <v>0</v>
      </c>
      <c r="AA19" s="34">
        <v>101</v>
      </c>
      <c r="AB19" s="2"/>
      <c r="AC19" s="3"/>
      <c r="AD19" s="3"/>
      <c r="AE19" s="3"/>
      <c r="AF19" s="3"/>
      <c r="AG19" s="3"/>
      <c r="AL19" s="37"/>
      <c r="AN19" s="16" t="s">
        <v>61</v>
      </c>
      <c r="AO19" s="16"/>
      <c r="AP19" s="17">
        <v>1</v>
      </c>
      <c r="AQ19" s="17" t="s">
        <v>20</v>
      </c>
      <c r="AR19" s="17"/>
      <c r="AS19" s="18">
        <v>1</v>
      </c>
      <c r="AT19" s="18">
        <v>1</v>
      </c>
      <c r="AU19" s="19">
        <v>1.01</v>
      </c>
      <c r="AV19" s="19">
        <v>1.01</v>
      </c>
      <c r="AW19" s="19">
        <v>1.02</v>
      </c>
      <c r="AX19" s="19">
        <v>1.02</v>
      </c>
      <c r="AY19" s="19">
        <v>1.0149999999999999</v>
      </c>
      <c r="AZ19" s="19">
        <v>1.0149999999999999</v>
      </c>
      <c r="BA19" s="19">
        <v>1.0024999999999999</v>
      </c>
      <c r="BB19" s="18">
        <v>1</v>
      </c>
      <c r="BC19" s="19">
        <v>1.01</v>
      </c>
      <c r="BD19" s="19">
        <v>1.02</v>
      </c>
      <c r="BE19" s="19">
        <v>1.01</v>
      </c>
      <c r="BF19" s="19">
        <v>1.01</v>
      </c>
      <c r="BG19" s="19">
        <v>1.01</v>
      </c>
      <c r="BH19" s="19">
        <v>1.02</v>
      </c>
      <c r="BI19" s="19">
        <v>1.02</v>
      </c>
      <c r="BJ19" s="19">
        <v>1.02</v>
      </c>
      <c r="BK19" s="19">
        <v>1.03</v>
      </c>
      <c r="BL19" s="19">
        <v>1.03</v>
      </c>
      <c r="BM19" s="19">
        <v>1.03</v>
      </c>
      <c r="BN19" s="19">
        <v>1.03</v>
      </c>
      <c r="BO19" s="19">
        <v>1.0249999999999999</v>
      </c>
      <c r="BP19" s="17" t="s">
        <v>20</v>
      </c>
      <c r="BQ19" s="26"/>
    </row>
    <row r="20" spans="3:69" hidden="1">
      <c r="I20" s="43">
        <f>I18+(I18*11.112%)</f>
        <v>26438044.835999999</v>
      </c>
      <c r="J20" s="21"/>
      <c r="V20" s="39" t="s">
        <v>62</v>
      </c>
      <c r="W20" s="30">
        <f t="shared" si="0"/>
        <v>0</v>
      </c>
      <c r="X20" s="31">
        <v>90</v>
      </c>
      <c r="Y20" s="44">
        <f>COUNTIF($H$40:$H$298,X20)/4</f>
        <v>0</v>
      </c>
      <c r="Z20" s="33">
        <f t="shared" si="1"/>
        <v>0</v>
      </c>
      <c r="AA20" s="34">
        <v>101</v>
      </c>
      <c r="AB20" s="2"/>
      <c r="AC20" s="3"/>
      <c r="AD20" s="3"/>
      <c r="AE20" s="3"/>
      <c r="AF20" s="3"/>
      <c r="AG20" s="3"/>
      <c r="AL20" s="37"/>
      <c r="AN20" s="16" t="s">
        <v>63</v>
      </c>
      <c r="AO20" s="16"/>
      <c r="AP20" s="17">
        <v>2</v>
      </c>
      <c r="AQ20" s="17" t="s">
        <v>25</v>
      </c>
      <c r="AR20" s="17"/>
      <c r="AS20" s="18">
        <v>1</v>
      </c>
      <c r="AT20" s="18">
        <v>1</v>
      </c>
      <c r="AU20" s="19">
        <v>1.01</v>
      </c>
      <c r="AV20" s="19">
        <v>1.01</v>
      </c>
      <c r="AW20" s="19">
        <v>1.02</v>
      </c>
      <c r="AX20" s="19">
        <v>1.02</v>
      </c>
      <c r="AY20" s="19">
        <v>1.0149999999999999</v>
      </c>
      <c r="AZ20" s="19">
        <v>1.0149999999999999</v>
      </c>
      <c r="BA20" s="19">
        <v>1</v>
      </c>
      <c r="BB20" s="18">
        <v>1</v>
      </c>
      <c r="BC20" s="19">
        <v>1.01</v>
      </c>
      <c r="BD20" s="19">
        <v>1.02</v>
      </c>
      <c r="BE20" s="19">
        <v>1.01</v>
      </c>
      <c r="BF20" s="19">
        <v>1.01</v>
      </c>
      <c r="BG20" s="19">
        <v>1.01</v>
      </c>
      <c r="BH20" s="19">
        <v>1.02</v>
      </c>
      <c r="BI20" s="19">
        <v>1.02</v>
      </c>
      <c r="BJ20" s="19">
        <v>1.02</v>
      </c>
      <c r="BK20" s="19">
        <v>1.03</v>
      </c>
      <c r="BL20" s="19">
        <v>1.03</v>
      </c>
      <c r="BM20" s="19">
        <v>1.03</v>
      </c>
      <c r="BN20" s="19">
        <v>1.03</v>
      </c>
      <c r="BO20" s="19">
        <v>1.0249999999999999</v>
      </c>
      <c r="BP20" s="17" t="s">
        <v>25</v>
      </c>
      <c r="BQ20" s="26"/>
    </row>
    <row r="21" spans="3:69" hidden="1">
      <c r="I21" s="240">
        <f>I20+(I20*2%)</f>
        <v>26966805.732719999</v>
      </c>
      <c r="J21" s="21"/>
      <c r="V21" s="39" t="s">
        <v>64</v>
      </c>
      <c r="W21" s="30">
        <f t="shared" si="0"/>
        <v>0</v>
      </c>
      <c r="X21" s="31">
        <v>90</v>
      </c>
      <c r="Y21" s="44">
        <f>COUNTIF($H$40:$H$298,X21)/4</f>
        <v>0</v>
      </c>
      <c r="Z21" s="33">
        <f t="shared" si="1"/>
        <v>0</v>
      </c>
      <c r="AA21" s="34">
        <v>101</v>
      </c>
      <c r="AB21" s="2"/>
      <c r="AC21" s="3"/>
      <c r="AD21" s="3"/>
      <c r="AE21" s="3"/>
      <c r="AF21" s="3"/>
      <c r="AG21" s="3"/>
      <c r="AL21" s="37"/>
      <c r="AN21" s="16" t="s">
        <v>65</v>
      </c>
      <c r="AO21" s="16"/>
      <c r="AP21" s="17">
        <v>3</v>
      </c>
      <c r="AQ21" s="17" t="s">
        <v>20</v>
      </c>
      <c r="AR21" s="17"/>
      <c r="AS21" s="18">
        <v>1</v>
      </c>
      <c r="AT21" s="18">
        <v>1</v>
      </c>
      <c r="AU21" s="19">
        <v>1.01</v>
      </c>
      <c r="AV21" s="19">
        <v>1.01</v>
      </c>
      <c r="AW21" s="19">
        <v>1.02</v>
      </c>
      <c r="AX21" s="19">
        <v>1.02</v>
      </c>
      <c r="AY21" s="19">
        <v>1.0149999999999999</v>
      </c>
      <c r="AZ21" s="19">
        <v>1.0149999999999999</v>
      </c>
      <c r="BA21" s="19">
        <v>1.0024999999999999</v>
      </c>
      <c r="BB21" s="18">
        <v>1</v>
      </c>
      <c r="BC21" s="19">
        <v>1.01</v>
      </c>
      <c r="BD21" s="19">
        <v>1.02</v>
      </c>
      <c r="BE21" s="19">
        <v>1.01</v>
      </c>
      <c r="BF21" s="19">
        <v>1.01</v>
      </c>
      <c r="BG21" s="19">
        <v>1.01</v>
      </c>
      <c r="BH21" s="19">
        <v>1.02</v>
      </c>
      <c r="BI21" s="19">
        <v>1.02</v>
      </c>
      <c r="BJ21" s="19">
        <v>1.02</v>
      </c>
      <c r="BK21" s="19">
        <v>1.03</v>
      </c>
      <c r="BL21" s="19">
        <v>1.03</v>
      </c>
      <c r="BM21" s="19">
        <v>1.03</v>
      </c>
      <c r="BN21" s="19">
        <v>1.03</v>
      </c>
      <c r="BO21" s="19">
        <v>1.0249999999999999</v>
      </c>
      <c r="BP21" s="17" t="s">
        <v>20</v>
      </c>
      <c r="BQ21" s="26"/>
    </row>
    <row r="22" spans="3:69" hidden="1">
      <c r="J22" s="21"/>
      <c r="S22" s="46"/>
      <c r="U22" s="23" t="s">
        <v>66</v>
      </c>
      <c r="V22" s="39" t="s">
        <v>67</v>
      </c>
      <c r="W22" s="30">
        <f t="shared" si="0"/>
        <v>0</v>
      </c>
      <c r="X22" s="31">
        <v>74</v>
      </c>
      <c r="Y22" s="42">
        <f>COUNTIF($H$40:$H$298,X22)/3</f>
        <v>0</v>
      </c>
      <c r="Z22" s="33">
        <f t="shared" si="1"/>
        <v>0</v>
      </c>
      <c r="AA22" s="34">
        <v>85</v>
      </c>
      <c r="AC22" s="3"/>
      <c r="AD22" s="3"/>
      <c r="AE22" s="3"/>
      <c r="AF22" s="3"/>
      <c r="AG22" s="3"/>
      <c r="AH22" s="14" t="s">
        <v>68</v>
      </c>
      <c r="AL22" s="37"/>
      <c r="AN22" s="16" t="s">
        <v>69</v>
      </c>
      <c r="AO22" s="16"/>
      <c r="AP22" s="17">
        <v>4</v>
      </c>
      <c r="AQ22" s="17" t="s">
        <v>25</v>
      </c>
      <c r="AR22" s="17"/>
      <c r="AS22" s="18">
        <v>1</v>
      </c>
      <c r="AT22" s="18">
        <v>1</v>
      </c>
      <c r="AU22" s="19">
        <v>1.01</v>
      </c>
      <c r="AV22" s="19">
        <v>1.01</v>
      </c>
      <c r="AW22" s="19">
        <v>1.02</v>
      </c>
      <c r="AX22" s="19">
        <v>1.02</v>
      </c>
      <c r="AY22" s="19">
        <v>1.0149999999999999</v>
      </c>
      <c r="AZ22" s="19">
        <v>1.0149999999999999</v>
      </c>
      <c r="BA22" s="19">
        <v>1</v>
      </c>
      <c r="BB22" s="18">
        <v>1</v>
      </c>
      <c r="BC22" s="19">
        <v>1.01</v>
      </c>
      <c r="BD22" s="19">
        <v>1.02</v>
      </c>
      <c r="BE22" s="19">
        <v>1.01</v>
      </c>
      <c r="BF22" s="19">
        <v>1.01</v>
      </c>
      <c r="BG22" s="19">
        <v>1.01</v>
      </c>
      <c r="BH22" s="19">
        <v>1.02</v>
      </c>
      <c r="BI22" s="19">
        <v>1.02</v>
      </c>
      <c r="BJ22" s="19">
        <v>1.02</v>
      </c>
      <c r="BK22" s="19">
        <v>1.03</v>
      </c>
      <c r="BL22" s="19">
        <v>1.03</v>
      </c>
      <c r="BM22" s="19">
        <v>1.03</v>
      </c>
      <c r="BN22" s="19">
        <v>1.03</v>
      </c>
      <c r="BO22" s="19">
        <v>1.0249999999999999</v>
      </c>
      <c r="BP22" s="17" t="s">
        <v>25</v>
      </c>
      <c r="BQ22" s="26"/>
    </row>
    <row r="23" spans="3:69" hidden="1">
      <c r="J23" s="21"/>
      <c r="S23" s="46"/>
      <c r="U23" s="23" t="s">
        <v>66</v>
      </c>
      <c r="V23" s="29" t="s">
        <v>70</v>
      </c>
      <c r="W23" s="30">
        <f t="shared" si="0"/>
        <v>0.10810810810810811</v>
      </c>
      <c r="X23" s="47">
        <v>51</v>
      </c>
      <c r="Y23" s="15">
        <f>COUNTIF($H$40:$H$298,X23)</f>
        <v>28</v>
      </c>
      <c r="Z23" s="33">
        <f t="shared" si="1"/>
        <v>1428</v>
      </c>
      <c r="AA23" s="34">
        <v>60</v>
      </c>
      <c r="AC23" s="3"/>
      <c r="AD23" s="3"/>
      <c r="AE23" s="3"/>
      <c r="AF23" s="3"/>
      <c r="AG23" s="3"/>
      <c r="AH23" s="17" t="s">
        <v>71</v>
      </c>
      <c r="AL23" s="37"/>
      <c r="AW23" s="4"/>
      <c r="AX23" s="4"/>
      <c r="AY23" s="4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</row>
    <row r="24" spans="3:69" hidden="1">
      <c r="J24" s="48"/>
      <c r="U24" s="23" t="s">
        <v>66</v>
      </c>
      <c r="V24" s="49" t="s">
        <v>72</v>
      </c>
      <c r="W24" s="30">
        <f t="shared" si="0"/>
        <v>0</v>
      </c>
      <c r="X24" s="47">
        <v>156</v>
      </c>
      <c r="Y24" s="32">
        <f>COUNTIF($H$40:$H$298,X24)</f>
        <v>0</v>
      </c>
      <c r="Z24" s="33">
        <f t="shared" si="1"/>
        <v>0</v>
      </c>
      <c r="AA24" s="34">
        <v>175</v>
      </c>
      <c r="AC24" s="3"/>
      <c r="AD24" s="3"/>
      <c r="AE24" s="3"/>
      <c r="AF24" s="3"/>
      <c r="AG24" s="3"/>
      <c r="AH24" s="17" t="s">
        <v>73</v>
      </c>
      <c r="AL24" s="37"/>
      <c r="AW24" s="4"/>
      <c r="AX24" s="4"/>
      <c r="AY24" s="4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</row>
    <row r="25" spans="3:69" hidden="1">
      <c r="J25" s="21"/>
      <c r="S25" s="46"/>
      <c r="U25" s="23" t="s">
        <v>66</v>
      </c>
      <c r="V25" s="50" t="s">
        <v>74</v>
      </c>
      <c r="W25" s="41">
        <f t="shared" si="0"/>
        <v>0</v>
      </c>
      <c r="X25" s="47">
        <v>74</v>
      </c>
      <c r="Y25" s="51">
        <f>COUNTIF($H$40:$H$298,X25)/3</f>
        <v>0</v>
      </c>
      <c r="Z25" s="33">
        <f t="shared" si="1"/>
        <v>0</v>
      </c>
      <c r="AA25" s="34">
        <v>85</v>
      </c>
      <c r="AC25" s="3"/>
      <c r="AD25" s="3"/>
      <c r="AE25" s="3"/>
      <c r="AF25" s="3"/>
      <c r="AG25" s="3"/>
      <c r="AH25" s="17">
        <v>19</v>
      </c>
      <c r="AI25" s="20">
        <v>1.06</v>
      </c>
      <c r="AJ25" s="17">
        <v>1</v>
      </c>
      <c r="AK25" s="17" t="s">
        <v>75</v>
      </c>
      <c r="AL25" s="37"/>
      <c r="AW25" s="4"/>
      <c r="AX25" s="2"/>
      <c r="AY25" s="2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</row>
    <row r="26" spans="3:69" hidden="1">
      <c r="C26" s="52"/>
      <c r="D26" s="52"/>
      <c r="E26" s="52"/>
      <c r="F26" s="52"/>
      <c r="G26" s="52"/>
      <c r="H26" s="52"/>
      <c r="I26" s="648">
        <v>0</v>
      </c>
      <c r="J26" s="649"/>
      <c r="K26" s="45" t="s">
        <v>76</v>
      </c>
      <c r="L26" s="2" t="s">
        <v>77</v>
      </c>
      <c r="M26" s="53">
        <f>M310</f>
        <v>21437210.151604846</v>
      </c>
      <c r="N26" s="54">
        <f>M26/M27</f>
        <v>0.83564491880367608</v>
      </c>
      <c r="S26" s="46"/>
      <c r="U26" s="23" t="s">
        <v>66</v>
      </c>
      <c r="V26" s="49" t="s">
        <v>78</v>
      </c>
      <c r="W26" s="30">
        <f t="shared" si="0"/>
        <v>0</v>
      </c>
      <c r="X26" s="47">
        <v>120</v>
      </c>
      <c r="Y26" s="15">
        <f>COUNTIF($H$40:$H$298,X26)</f>
        <v>0</v>
      </c>
      <c r="Z26" s="33">
        <f t="shared" si="1"/>
        <v>0</v>
      </c>
      <c r="AA26" s="34">
        <v>138</v>
      </c>
      <c r="AC26" s="3"/>
      <c r="AD26" s="3"/>
      <c r="AE26" s="3"/>
      <c r="AF26" s="3"/>
      <c r="AG26" s="3"/>
      <c r="AH26" s="55" t="s">
        <v>79</v>
      </c>
      <c r="AI26" s="20">
        <v>0.93</v>
      </c>
      <c r="AJ26" s="17">
        <v>2</v>
      </c>
      <c r="AK26" s="17" t="s">
        <v>80</v>
      </c>
      <c r="AL26" s="37"/>
      <c r="AN26" s="45"/>
      <c r="AO26" s="45"/>
      <c r="AW26" s="4"/>
      <c r="AX26" s="2"/>
      <c r="AY26" s="2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</row>
    <row r="27" spans="3:69" hidden="1">
      <c r="C27" s="52" t="s">
        <v>81</v>
      </c>
      <c r="D27" s="52"/>
      <c r="E27" s="52"/>
      <c r="F27" s="52"/>
      <c r="G27" s="52"/>
      <c r="H27" s="52"/>
      <c r="I27" s="650">
        <v>26966806</v>
      </c>
      <c r="J27" s="651"/>
      <c r="K27" s="45" t="s">
        <v>76</v>
      </c>
      <c r="L27" s="17" t="s">
        <v>82</v>
      </c>
      <c r="M27" s="56">
        <f>M312</f>
        <v>25653491.894972246</v>
      </c>
      <c r="N27" s="57"/>
      <c r="O27" s="58">
        <f>M27*95%</f>
        <v>24370817.300223634</v>
      </c>
      <c r="Q27" s="53"/>
      <c r="R27" s="53"/>
      <c r="S27" s="53"/>
      <c r="T27" s="59"/>
      <c r="U27" s="23" t="s">
        <v>83</v>
      </c>
      <c r="V27" s="49" t="s">
        <v>84</v>
      </c>
      <c r="W27" s="30">
        <f t="shared" si="0"/>
        <v>0</v>
      </c>
      <c r="X27" s="47">
        <v>112</v>
      </c>
      <c r="Y27" s="15">
        <f>COUNTIF($H$40:$H$298,X27)</f>
        <v>0</v>
      </c>
      <c r="Z27" s="33">
        <f t="shared" si="1"/>
        <v>0</v>
      </c>
      <c r="AA27" s="34">
        <v>132</v>
      </c>
      <c r="AB27" s="59"/>
      <c r="AC27" s="59"/>
      <c r="AD27" s="59"/>
      <c r="AE27" s="59"/>
      <c r="AF27" s="59"/>
      <c r="AG27" s="59"/>
      <c r="AH27" s="55">
        <v>21</v>
      </c>
      <c r="AI27" s="20">
        <v>1.1000000000000001</v>
      </c>
      <c r="AJ27" s="17">
        <v>3</v>
      </c>
      <c r="AK27" s="17" t="s">
        <v>85</v>
      </c>
      <c r="AL27" s="37"/>
      <c r="AN27" s="45"/>
      <c r="AO27" s="45"/>
      <c r="AW27" s="4"/>
      <c r="AX27" s="2"/>
      <c r="AY27" s="2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</row>
    <row r="28" spans="3:69" hidden="1">
      <c r="C28" s="60" t="s">
        <v>86</v>
      </c>
      <c r="D28" s="61"/>
      <c r="E28" s="61"/>
      <c r="F28" s="62"/>
      <c r="G28" s="62"/>
      <c r="H28" s="52"/>
      <c r="I28" s="652">
        <f>COUNT(B40:B300)</f>
        <v>259</v>
      </c>
      <c r="J28" s="653"/>
      <c r="K28" s="2" t="s">
        <v>87</v>
      </c>
      <c r="L28" s="2" t="s">
        <v>88</v>
      </c>
      <c r="M28" s="53">
        <f>M316</f>
        <v>28915584.183223642</v>
      </c>
      <c r="N28" s="54">
        <f>M28/M27</f>
        <v>1.1271597762053875</v>
      </c>
      <c r="U28" s="23" t="s">
        <v>83</v>
      </c>
      <c r="V28" s="63" t="s">
        <v>89</v>
      </c>
      <c r="W28" s="30">
        <f t="shared" si="0"/>
        <v>0.10810810810810811</v>
      </c>
      <c r="X28" s="47">
        <v>70</v>
      </c>
      <c r="Y28" s="15">
        <f>COUNTIF($H$40:$H$298,X28)</f>
        <v>28</v>
      </c>
      <c r="Z28" s="33">
        <f t="shared" si="1"/>
        <v>1960</v>
      </c>
      <c r="AA28" s="34">
        <v>81</v>
      </c>
      <c r="AC28" s="3"/>
      <c r="AD28" s="3"/>
      <c r="AE28" s="3"/>
      <c r="AF28" s="3"/>
      <c r="AG28" s="3"/>
      <c r="AH28" s="55">
        <v>22</v>
      </c>
      <c r="AI28" s="20">
        <v>0.97</v>
      </c>
      <c r="AJ28" s="17">
        <v>4</v>
      </c>
      <c r="AK28" s="17" t="s">
        <v>90</v>
      </c>
      <c r="AL28" s="37"/>
      <c r="AN28" s="45"/>
      <c r="AO28" s="45"/>
      <c r="AW28" s="4"/>
      <c r="AX28" s="2"/>
      <c r="AY28" s="2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</row>
    <row r="29" spans="3:69" hidden="1">
      <c r="C29" s="64"/>
      <c r="D29" s="64"/>
      <c r="E29" s="64"/>
      <c r="F29" s="64"/>
      <c r="G29" s="64"/>
      <c r="H29" s="64"/>
      <c r="I29" s="65"/>
      <c r="J29" s="65"/>
      <c r="W29" s="66">
        <f>SUM(W10:W28)</f>
        <v>1</v>
      </c>
      <c r="X29" s="67">
        <f>SUM(X10:X28)</f>
        <v>1578</v>
      </c>
      <c r="Y29" s="68">
        <f>SUM(Y10:Y28)</f>
        <v>259</v>
      </c>
      <c r="Z29" s="69">
        <f>SUM(Z10:Z28)</f>
        <v>17551</v>
      </c>
      <c r="AA29" s="43">
        <f>SUM(AA10:AA28)</f>
        <v>1805</v>
      </c>
      <c r="AC29" s="3"/>
      <c r="AD29" s="3"/>
      <c r="AE29" s="3"/>
      <c r="AF29" s="3"/>
      <c r="AG29" s="3"/>
      <c r="AH29" s="55">
        <v>1</v>
      </c>
      <c r="AI29" s="20">
        <v>1.08</v>
      </c>
      <c r="AJ29" s="17">
        <v>5</v>
      </c>
      <c r="AK29" s="17" t="s">
        <v>91</v>
      </c>
      <c r="AL29" s="70"/>
      <c r="AN29" s="45"/>
      <c r="AO29" s="45"/>
      <c r="AW29" s="4"/>
      <c r="AX29" s="2"/>
      <c r="AY29" s="2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</row>
    <row r="30" spans="3:69" hidden="1">
      <c r="C30" s="71" t="s">
        <v>4</v>
      </c>
      <c r="D30" s="71"/>
      <c r="E30" s="71"/>
      <c r="F30" s="71"/>
      <c r="G30" s="71"/>
      <c r="H30" s="71"/>
      <c r="I30" s="72"/>
      <c r="J30" s="73">
        <v>0.01</v>
      </c>
      <c r="M30" s="57">
        <f>[43]HPP!$G$18</f>
        <v>0.41727741322426332</v>
      </c>
      <c r="U30" s="24"/>
      <c r="V30" s="24"/>
      <c r="W30" s="24"/>
      <c r="X30" s="24"/>
      <c r="AC30" s="3"/>
      <c r="AD30" s="3"/>
      <c r="AE30" s="3"/>
      <c r="AF30" s="3"/>
      <c r="AG30" s="3"/>
      <c r="AH30" s="55">
        <v>2</v>
      </c>
      <c r="AI30" s="74">
        <v>0.95</v>
      </c>
      <c r="AJ30" s="17">
        <v>6</v>
      </c>
      <c r="AK30" s="17" t="s">
        <v>92</v>
      </c>
      <c r="AN30" s="45"/>
      <c r="AO30" s="45"/>
      <c r="AW30" s="4"/>
      <c r="AX30" s="2"/>
      <c r="AY30" s="2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35"/>
      <c r="BQ30" s="6"/>
    </row>
    <row r="31" spans="3:69" hidden="1">
      <c r="C31" s="75"/>
      <c r="D31" s="75"/>
      <c r="E31" s="75"/>
      <c r="F31" s="75"/>
      <c r="G31" s="75"/>
      <c r="H31" s="75"/>
      <c r="I31" s="76"/>
      <c r="J31" s="76"/>
      <c r="U31" s="24"/>
      <c r="V31" s="24"/>
      <c r="W31" s="24"/>
      <c r="X31" s="24"/>
      <c r="AC31" s="3"/>
      <c r="AD31" s="3"/>
      <c r="AE31" s="3"/>
      <c r="AF31" s="3"/>
      <c r="AG31" s="3"/>
      <c r="AH31" s="24"/>
      <c r="AI31" s="77" t="s">
        <v>93</v>
      </c>
      <c r="AJ31" s="24"/>
      <c r="AW31" s="4"/>
      <c r="AX31" s="2"/>
      <c r="AY31" s="2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35"/>
      <c r="BQ31" s="6"/>
    </row>
    <row r="32" spans="3:69" hidden="1">
      <c r="C32" s="52" t="s">
        <v>94</v>
      </c>
      <c r="D32" s="52"/>
      <c r="E32" s="52"/>
      <c r="F32" s="52"/>
      <c r="G32" s="52"/>
      <c r="H32" s="78">
        <v>1</v>
      </c>
      <c r="I32" s="79">
        <f>J32/$I$28</f>
        <v>0</v>
      </c>
      <c r="J32" s="80">
        <f>COUNTIF(AE41:AE301,H32)</f>
        <v>0</v>
      </c>
      <c r="K32" s="2" t="s">
        <v>87</v>
      </c>
      <c r="M32" s="2" t="s">
        <v>95</v>
      </c>
      <c r="N32" s="21">
        <v>0.2</v>
      </c>
      <c r="O32" s="2" t="s">
        <v>95</v>
      </c>
      <c r="P32" s="21">
        <v>0.2</v>
      </c>
      <c r="S32" s="35"/>
      <c r="U32" s="81" t="s">
        <v>96</v>
      </c>
      <c r="V32" s="81"/>
      <c r="W32" s="81"/>
      <c r="X32" s="82">
        <f>MIN(AF41:AF301)</f>
        <v>0</v>
      </c>
      <c r="Y32" s="82"/>
      <c r="Z32" s="82"/>
      <c r="AA32" s="82" t="e">
        <f>MIN(#REF!)</f>
        <v>#REF!</v>
      </c>
      <c r="AC32" s="3"/>
      <c r="AD32" s="3"/>
      <c r="AE32" s="3"/>
      <c r="AF32" s="3"/>
      <c r="AG32" s="3"/>
      <c r="AI32" s="83"/>
      <c r="AW32" s="4"/>
      <c r="AX32" s="2"/>
      <c r="AY32" s="2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35"/>
      <c r="BQ32" s="6"/>
    </row>
    <row r="33" spans="1:256" hidden="1">
      <c r="C33" s="52" t="s">
        <v>97</v>
      </c>
      <c r="D33" s="52"/>
      <c r="E33" s="52"/>
      <c r="F33" s="52"/>
      <c r="G33" s="52"/>
      <c r="H33" s="78">
        <v>2</v>
      </c>
      <c r="I33" s="79">
        <f>J33/$I$28</f>
        <v>0</v>
      </c>
      <c r="J33" s="80"/>
      <c r="K33" s="2" t="s">
        <v>87</v>
      </c>
      <c r="M33" s="2" t="s">
        <v>98</v>
      </c>
      <c r="N33" s="21">
        <v>0</v>
      </c>
      <c r="O33" s="2" t="s">
        <v>98</v>
      </c>
      <c r="P33" s="21">
        <v>0</v>
      </c>
      <c r="S33" s="35"/>
      <c r="U33" s="52" t="s">
        <v>99</v>
      </c>
      <c r="V33" s="52"/>
      <c r="W33" s="52"/>
      <c r="X33" s="82">
        <f>MAX(AF41:AF301)</f>
        <v>0</v>
      </c>
      <c r="Y33" s="82"/>
      <c r="Z33" s="82"/>
      <c r="AA33" s="82" t="e">
        <f>MAX(#REF!)</f>
        <v>#REF!</v>
      </c>
      <c r="AC33" s="3"/>
      <c r="AD33" s="3"/>
      <c r="AE33" s="3"/>
      <c r="AF33" s="3"/>
      <c r="AG33" s="3"/>
      <c r="AI33" s="83"/>
      <c r="AW33" s="4"/>
      <c r="AX33" s="2"/>
      <c r="AY33" s="2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35"/>
      <c r="BQ33" s="6"/>
    </row>
    <row r="34" spans="1:256" hidden="1">
      <c r="C34" s="60" t="s">
        <v>100</v>
      </c>
      <c r="D34" s="61"/>
      <c r="E34" s="61"/>
      <c r="F34" s="62"/>
      <c r="G34" s="62"/>
      <c r="H34" s="78">
        <v>3</v>
      </c>
      <c r="I34" s="79">
        <f>J34/$I$28</f>
        <v>0</v>
      </c>
      <c r="J34" s="80">
        <f>COUNTIF(AE41:AE301,H34)</f>
        <v>0</v>
      </c>
      <c r="K34" s="2" t="s">
        <v>87</v>
      </c>
      <c r="M34" s="2" t="s">
        <v>100</v>
      </c>
      <c r="N34" s="21">
        <v>0.1</v>
      </c>
      <c r="O34" s="2" t="s">
        <v>100</v>
      </c>
      <c r="P34" s="21">
        <v>0.1</v>
      </c>
      <c r="R34" s="85"/>
      <c r="S34" s="35"/>
      <c r="U34" s="52" t="s">
        <v>101</v>
      </c>
      <c r="V34" s="52"/>
      <c r="W34" s="52"/>
      <c r="X34" s="82" t="e">
        <f>AVERAGE(AF41:AF301)</f>
        <v>#DIV/0!</v>
      </c>
      <c r="Y34" s="82" t="e">
        <f>#REF!-#REF!</f>
        <v>#REF!</v>
      </c>
      <c r="Z34" s="82"/>
      <c r="AA34" s="82" t="e">
        <f>AVERAGE(#REF!)</f>
        <v>#REF!</v>
      </c>
      <c r="AC34" s="3"/>
      <c r="AD34" s="3"/>
      <c r="AE34" s="3"/>
      <c r="AF34" s="3"/>
      <c r="AG34" s="3"/>
      <c r="AI34" s="83"/>
      <c r="AN34" s="43"/>
      <c r="AO34" s="43"/>
      <c r="AW34" s="4"/>
      <c r="AX34" s="2"/>
      <c r="AY34" s="2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</row>
    <row r="35" spans="1:256">
      <c r="AN35" s="4"/>
      <c r="AO35" s="4"/>
      <c r="AP35" s="4"/>
      <c r="AQ35" s="4"/>
      <c r="AR35" s="4"/>
    </row>
    <row r="36" spans="1:256" ht="25.5">
      <c r="A36" s="86"/>
      <c r="B36" s="87"/>
      <c r="C36" s="654" t="s">
        <v>102</v>
      </c>
      <c r="D36" s="655"/>
      <c r="E36" s="88"/>
      <c r="F36" s="87" t="s">
        <v>103</v>
      </c>
      <c r="G36" s="87" t="s">
        <v>104</v>
      </c>
      <c r="H36" s="87" t="s">
        <v>105</v>
      </c>
      <c r="I36" s="87" t="s">
        <v>106</v>
      </c>
      <c r="J36" s="87" t="s">
        <v>107</v>
      </c>
      <c r="K36" s="87" t="s">
        <v>108</v>
      </c>
      <c r="L36" s="87" t="s">
        <v>109</v>
      </c>
      <c r="M36" s="656"/>
      <c r="N36" s="656"/>
      <c r="O36" s="656"/>
      <c r="P36" s="656"/>
      <c r="Q36" s="656"/>
      <c r="R36" s="656"/>
      <c r="S36" s="655"/>
      <c r="T36" s="89"/>
      <c r="U36" s="656" t="s">
        <v>110</v>
      </c>
      <c r="V36" s="656"/>
      <c r="W36" s="656"/>
      <c r="X36" s="656"/>
      <c r="Y36" s="656"/>
      <c r="Z36" s="656"/>
      <c r="AA36" s="655"/>
      <c r="AB36" s="89"/>
      <c r="AC36" s="87" t="s">
        <v>111</v>
      </c>
      <c r="AD36" s="87" t="s">
        <v>112</v>
      </c>
      <c r="AE36" s="87" t="s">
        <v>113</v>
      </c>
      <c r="AF36" s="87"/>
      <c r="AG36" s="87" t="s">
        <v>114</v>
      </c>
      <c r="AH36" s="660" t="s">
        <v>115</v>
      </c>
      <c r="AI36" s="661"/>
      <c r="AJ36" s="661"/>
      <c r="AK36" s="661"/>
      <c r="AL36" s="661"/>
      <c r="AM36" s="661"/>
      <c r="AN36" s="661"/>
      <c r="AO36" s="661"/>
      <c r="AP36" s="662"/>
      <c r="AQ36" s="90"/>
      <c r="AR36" s="90"/>
      <c r="AS36" s="90"/>
      <c r="AT36" s="90"/>
      <c r="AU36" s="5"/>
      <c r="AV36" s="5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W36" s="4"/>
      <c r="BX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</row>
    <row r="37" spans="1:256">
      <c r="A37" s="86"/>
      <c r="B37" s="87"/>
      <c r="C37" s="91"/>
      <c r="D37" s="88"/>
      <c r="E37" s="88"/>
      <c r="F37" s="87"/>
      <c r="G37" s="87"/>
      <c r="H37" s="87"/>
      <c r="I37" s="87"/>
      <c r="J37" s="87"/>
      <c r="K37" s="87"/>
      <c r="L37" s="87"/>
      <c r="M37" s="87" t="s">
        <v>116</v>
      </c>
      <c r="N37" s="87" t="s">
        <v>117</v>
      </c>
      <c r="O37" s="87" t="s">
        <v>118</v>
      </c>
      <c r="P37" s="87" t="s">
        <v>119</v>
      </c>
      <c r="Q37" s="87" t="s">
        <v>120</v>
      </c>
      <c r="R37" s="87" t="s">
        <v>121</v>
      </c>
      <c r="S37" s="87" t="s">
        <v>122</v>
      </c>
      <c r="T37" s="92"/>
      <c r="U37" s="87" t="s">
        <v>116</v>
      </c>
      <c r="V37" s="87" t="s">
        <v>117</v>
      </c>
      <c r="W37" s="87" t="s">
        <v>118</v>
      </c>
      <c r="X37" s="87" t="s">
        <v>119</v>
      </c>
      <c r="Y37" s="87" t="s">
        <v>120</v>
      </c>
      <c r="Z37" s="87" t="s">
        <v>121</v>
      </c>
      <c r="AA37" s="87" t="s">
        <v>122</v>
      </c>
      <c r="AB37" s="92"/>
      <c r="AC37" s="87"/>
      <c r="AD37" s="87"/>
      <c r="AE37" s="87"/>
      <c r="AF37" s="87"/>
      <c r="AG37" s="87"/>
      <c r="AH37" s="87" t="s">
        <v>116</v>
      </c>
      <c r="AI37" s="87" t="s">
        <v>117</v>
      </c>
      <c r="AJ37" s="87" t="s">
        <v>118</v>
      </c>
      <c r="AK37" s="87" t="s">
        <v>119</v>
      </c>
      <c r="AL37" s="87" t="s">
        <v>120</v>
      </c>
      <c r="AM37" s="87" t="s">
        <v>121</v>
      </c>
      <c r="AN37" s="91" t="s">
        <v>122</v>
      </c>
      <c r="AO37" s="241" t="s">
        <v>240</v>
      </c>
      <c r="AP37" s="241" t="s">
        <v>241</v>
      </c>
      <c r="AQ37" s="90" t="s">
        <v>242</v>
      </c>
      <c r="AR37" s="90"/>
      <c r="AS37" s="90"/>
      <c r="AT37" s="90"/>
      <c r="AU37" s="5"/>
      <c r="AV37" s="5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W37" s="4"/>
      <c r="BX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 t="s">
        <v>243</v>
      </c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</row>
    <row r="38" spans="1:256">
      <c r="A38" s="86"/>
      <c r="B38" s="87"/>
      <c r="C38" s="91"/>
      <c r="D38" s="88"/>
      <c r="E38" s="88"/>
      <c r="F38" s="87"/>
      <c r="G38" s="87"/>
      <c r="H38" s="87"/>
      <c r="I38" s="87"/>
      <c r="J38" s="87"/>
      <c r="K38" s="87"/>
      <c r="L38" s="87"/>
      <c r="M38" s="93">
        <f t="shared" ref="M38:S38" si="2">1-M39</f>
        <v>0.16435508119632491</v>
      </c>
      <c r="N38" s="93">
        <f t="shared" si="2"/>
        <v>5.8094660334080395E-2</v>
      </c>
      <c r="O38" s="93">
        <f t="shared" si="2"/>
        <v>0</v>
      </c>
      <c r="P38" s="93">
        <f t="shared" si="2"/>
        <v>-6.1677811864497611E-2</v>
      </c>
      <c r="Q38" s="93">
        <f t="shared" si="2"/>
        <v>0</v>
      </c>
      <c r="R38" s="93">
        <f t="shared" si="2"/>
        <v>-6.1677811864497611E-2</v>
      </c>
      <c r="S38" s="93">
        <f t="shared" si="2"/>
        <v>-0.12715977620538776</v>
      </c>
      <c r="T38" s="94"/>
      <c r="U38" s="87"/>
      <c r="V38" s="87"/>
      <c r="W38" s="87"/>
      <c r="X38" s="87"/>
      <c r="Y38" s="87"/>
      <c r="Z38" s="87"/>
      <c r="AA38" s="87"/>
      <c r="AB38" s="94"/>
      <c r="AC38" s="87"/>
      <c r="AD38" s="87"/>
      <c r="AE38" s="87"/>
      <c r="AF38" s="87"/>
      <c r="AG38" s="87"/>
      <c r="AH38" s="95"/>
      <c r="AI38" s="87"/>
      <c r="AJ38" s="95"/>
      <c r="AK38" s="95"/>
      <c r="AL38" s="95"/>
      <c r="AM38" s="95"/>
      <c r="AN38" s="330"/>
      <c r="AO38" s="331"/>
      <c r="AP38" s="331"/>
      <c r="AQ38" s="90"/>
      <c r="AR38" s="90"/>
      <c r="AS38" s="90"/>
      <c r="AT38" s="90"/>
      <c r="AU38" s="5"/>
      <c r="AV38" s="5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W38" s="4"/>
      <c r="BX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</row>
    <row r="39" spans="1:256">
      <c r="A39" s="86"/>
      <c r="B39" s="87"/>
      <c r="C39" s="242"/>
      <c r="D39" s="243"/>
      <c r="E39" s="243"/>
      <c r="F39" s="244"/>
      <c r="G39" s="244"/>
      <c r="H39" s="244"/>
      <c r="I39" s="244"/>
      <c r="J39" s="244"/>
      <c r="K39" s="244"/>
      <c r="L39" s="244"/>
      <c r="M39" s="245">
        <f t="shared" ref="M39:S39" si="3">M40/$O$40</f>
        <v>0.83564491880367509</v>
      </c>
      <c r="N39" s="245">
        <f t="shared" si="3"/>
        <v>0.94190533966591961</v>
      </c>
      <c r="O39" s="245">
        <f t="shared" si="3"/>
        <v>1</v>
      </c>
      <c r="P39" s="245">
        <f t="shared" si="3"/>
        <v>1.0616778118644976</v>
      </c>
      <c r="Q39" s="245">
        <f t="shared" si="3"/>
        <v>1</v>
      </c>
      <c r="R39" s="245">
        <f t="shared" si="3"/>
        <v>1.0616778118644976</v>
      </c>
      <c r="S39" s="245">
        <f t="shared" si="3"/>
        <v>1.1271597762053878</v>
      </c>
      <c r="T39" s="246"/>
      <c r="U39" s="244"/>
      <c r="V39" s="244"/>
      <c r="W39" s="244"/>
      <c r="X39" s="244"/>
      <c r="Y39" s="244"/>
      <c r="Z39" s="244"/>
      <c r="AA39" s="244"/>
      <c r="AB39" s="246"/>
      <c r="AC39" s="244"/>
      <c r="AD39" s="244"/>
      <c r="AE39" s="244"/>
      <c r="AF39" s="244"/>
      <c r="AG39" s="244"/>
      <c r="AH39" s="247"/>
      <c r="AI39" s="244"/>
      <c r="AJ39" s="247"/>
      <c r="AK39" s="247"/>
      <c r="AL39" s="247"/>
      <c r="AM39" s="247"/>
      <c r="AN39" s="332"/>
      <c r="AO39" s="333"/>
      <c r="AP39" s="334"/>
      <c r="AQ39" s="90"/>
      <c r="AR39" s="90"/>
      <c r="AS39" s="90"/>
      <c r="AT39" s="90"/>
      <c r="AU39" s="5"/>
      <c r="AV39" s="5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84" t="s">
        <v>123</v>
      </c>
      <c r="BW39" s="4" t="s">
        <v>124</v>
      </c>
      <c r="BX39" s="4" t="s">
        <v>125</v>
      </c>
      <c r="BY39" s="4" t="s">
        <v>126</v>
      </c>
      <c r="BZ39" s="4" t="s">
        <v>127</v>
      </c>
      <c r="CA39" s="4" t="s">
        <v>128</v>
      </c>
      <c r="CB39" s="4" t="s">
        <v>129</v>
      </c>
      <c r="CC39" s="4" t="s">
        <v>130</v>
      </c>
      <c r="CD39" s="4" t="s">
        <v>117</v>
      </c>
      <c r="CE39" s="4" t="s">
        <v>118</v>
      </c>
      <c r="CF39" s="4" t="s">
        <v>119</v>
      </c>
      <c r="CG39" s="4" t="s">
        <v>131</v>
      </c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335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</row>
    <row r="40" spans="1:256">
      <c r="A40" s="3">
        <v>1</v>
      </c>
      <c r="B40" s="249">
        <v>1</v>
      </c>
      <c r="C40" s="250" t="s">
        <v>132</v>
      </c>
      <c r="D40" s="251" t="s">
        <v>24</v>
      </c>
      <c r="E40" s="252"/>
      <c r="F40" s="40" t="s">
        <v>39</v>
      </c>
      <c r="G40" s="253">
        <f t="shared" ref="G40:G103" si="4">SUMIF($V$10:$V$28,F40,$AA$10:$AA$28)</f>
        <v>113</v>
      </c>
      <c r="H40" s="253">
        <f t="shared" ref="H40:H103" si="5">SUMIF($V$10:$V$28,F40,$X$10:$X$28)</f>
        <v>101</v>
      </c>
      <c r="I40" s="254">
        <f t="shared" ref="I40:I103" si="6">$I$27</f>
        <v>26966806</v>
      </c>
      <c r="J40" s="254">
        <f t="shared" ref="J40:J103" si="7">SUMIF($AN$4:$AN$22,D40,$AP$4:$AP$22)</f>
        <v>6</v>
      </c>
      <c r="K40" s="255">
        <f t="shared" ref="K40:K103" si="8">IF(J40=$AJ$25,$AI$25,IF(J40=$AJ$26,$AI$26,IF(J40=$AJ$27,$AI$27,IF(J40=$AJ$28,$AI$28,IF(J40=$AJ$29,$AI$29,IF(J40=$AJ$30,$AI$30))))))</f>
        <v>0.95</v>
      </c>
      <c r="L40" s="256">
        <f t="shared" ref="L40:L57" si="9">SUMIF($AN$4:$AN$22,D40,$BA$4:$BA$22)</f>
        <v>1</v>
      </c>
      <c r="M40" s="257">
        <f t="shared" ref="M40:M103" si="10">$O40/(1+6%/12)^36</f>
        <v>21407940.689751234</v>
      </c>
      <c r="N40" s="257">
        <f t="shared" ref="N40:N103" si="11">$O40/(1+6%/12)^12</f>
        <v>24130169.636878211</v>
      </c>
      <c r="O40" s="257">
        <f t="shared" ref="O40:O103" si="12">$I$27*K40*L40</f>
        <v>25618465.699999999</v>
      </c>
      <c r="P40" s="257">
        <f t="shared" ref="P40:P103" si="13">$O40*(1+6%/12)^12</f>
        <v>27198556.607701685</v>
      </c>
      <c r="Q40" s="258">
        <f t="shared" ref="Q40:R103" si="14">O40</f>
        <v>25618465.699999999</v>
      </c>
      <c r="R40" s="257">
        <f t="shared" si="14"/>
        <v>27198556.607701685</v>
      </c>
      <c r="S40" s="257">
        <f t="shared" ref="S40:S103" si="15">$O40*(1+6%/12)^24</f>
        <v>28876104.065137401</v>
      </c>
      <c r="T40" s="257"/>
      <c r="U40" s="257">
        <f t="shared" ref="U40:U103" si="16">M40*H40</f>
        <v>2162202009.6648746</v>
      </c>
      <c r="V40" s="257">
        <f t="shared" ref="V40:V103" si="17">N40*H40</f>
        <v>2437147133.3246994</v>
      </c>
      <c r="W40" s="257">
        <f t="shared" ref="W40:W103" si="18">O40*H40</f>
        <v>2587465035.6999998</v>
      </c>
      <c r="X40" s="258">
        <f t="shared" ref="X40:X103" si="19">P40*H40</f>
        <v>2747054217.3778701</v>
      </c>
      <c r="Y40" s="258">
        <f t="shared" ref="Y40:Y103" si="20">Q40*H40</f>
        <v>2587465035.6999998</v>
      </c>
      <c r="Z40" s="257">
        <f t="shared" ref="Z40:Z103" si="21">R40*H40</f>
        <v>2747054217.3778701</v>
      </c>
      <c r="AA40" s="257">
        <f t="shared" ref="AA40:AA103" si="22">S40*H40</f>
        <v>2916486510.5788774</v>
      </c>
      <c r="AB40" s="257"/>
      <c r="AC40" s="32" t="str">
        <f t="shared" ref="AC40:AC103" si="23">IF(AE40=$H$32,$M$32,IF(AE40=$H$33,$M$33,IF(AE40=$H$34,$M$34)))</f>
        <v>BERTAHAP</v>
      </c>
      <c r="AD40" s="259">
        <f t="shared" ref="AD40:AD103" si="24">IF(AC40=$M$32,$N$32,IF(AC40=$M$33,$N$33,$N$34))</f>
        <v>0</v>
      </c>
      <c r="AE40" s="260">
        <v>2</v>
      </c>
      <c r="AF40" s="261"/>
      <c r="AG40" s="257" t="str">
        <f t="shared" ref="AG40:AG70" si="25">IF(AF40&gt;$AZ$42,"LB","KR")</f>
        <v>KR</v>
      </c>
      <c r="AH40" s="261">
        <f t="shared" ref="AH40:AN76" si="26">ROUNDUP((U40*(1+$J$5)),-3)</f>
        <v>2378423000</v>
      </c>
      <c r="AI40" s="261">
        <f t="shared" si="26"/>
        <v>2680862000</v>
      </c>
      <c r="AJ40" s="261">
        <f t="shared" si="26"/>
        <v>2846212000</v>
      </c>
      <c r="AK40" s="262">
        <f t="shared" si="26"/>
        <v>3021760000</v>
      </c>
      <c r="AL40" s="262">
        <f t="shared" si="26"/>
        <v>2846212000</v>
      </c>
      <c r="AM40" s="261">
        <f t="shared" si="26"/>
        <v>3021760000</v>
      </c>
      <c r="AN40" s="261">
        <f t="shared" si="26"/>
        <v>3208136000</v>
      </c>
      <c r="AO40" s="51">
        <f>ROUNDUP(AJ40+(AJ40*6%),-3)</f>
        <v>3016985000</v>
      </c>
      <c r="AP40" s="42">
        <f>ROUNDUP(AK40+(AK40*6%),-3)</f>
        <v>3203066000</v>
      </c>
      <c r="AQ40" s="58">
        <f t="shared" ref="AQ40:AQ103" si="27">AO40-(AO40*10%)</f>
        <v>2715286500</v>
      </c>
      <c r="AR40" s="58">
        <f t="shared" ref="AR40:AR103" si="28">(AQ40*40%)/24</f>
        <v>45254775</v>
      </c>
      <c r="AS40" s="336">
        <f t="shared" ref="AS40:AS103" si="29">(AK40*90%)/48</f>
        <v>56658000</v>
      </c>
      <c r="AT40" s="131">
        <f t="shared" ref="AT40:AT103" si="30">(AP40*90%)*40%/36</f>
        <v>32030660</v>
      </c>
      <c r="AU40" s="5">
        <f t="shared" ref="AU40:AU103" si="31">(AO40*90%)*40%/24</f>
        <v>45254775</v>
      </c>
      <c r="AV40" s="5">
        <f t="shared" ref="AV40:AV103" si="32">AJ40*90%/36</f>
        <v>71155300</v>
      </c>
      <c r="AX40" s="2"/>
      <c r="AY40" s="2"/>
      <c r="BT40" s="53">
        <f t="shared" ref="BT40:BT103" si="33">O40-$O$298</f>
        <v>-1193281.1655000001</v>
      </c>
      <c r="BU40" s="223">
        <f>O40</f>
        <v>25618465.699999999</v>
      </c>
      <c r="BV40" s="116">
        <v>1</v>
      </c>
      <c r="BW40" s="112" t="s">
        <v>229</v>
      </c>
      <c r="BX40" s="112" t="str">
        <f t="shared" ref="BX40:BX47" si="34">F40</f>
        <v>2BR-2</v>
      </c>
      <c r="BY40" s="113" t="str">
        <f t="shared" ref="BY40:BY47" si="35">D40</f>
        <v>02</v>
      </c>
      <c r="BZ40" s="114">
        <f t="shared" ref="BZ40:CA47" si="36">G40</f>
        <v>113</v>
      </c>
      <c r="CA40" s="114">
        <f t="shared" si="36"/>
        <v>101</v>
      </c>
      <c r="CB40" s="115">
        <f t="shared" ref="CB40:CB47" si="37">O40</f>
        <v>25618465.699999999</v>
      </c>
      <c r="CC40" s="115">
        <f t="shared" ref="CC40:CF47" si="38">AH40</f>
        <v>2378423000</v>
      </c>
      <c r="CD40" s="115">
        <f t="shared" si="38"/>
        <v>2680862000</v>
      </c>
      <c r="CE40" s="115">
        <f t="shared" si="38"/>
        <v>2846212000</v>
      </c>
      <c r="CF40" s="115">
        <f t="shared" si="38"/>
        <v>3021760000</v>
      </c>
      <c r="CG40" s="115">
        <f t="shared" ref="CG40:CG47" si="39">AN40</f>
        <v>3208136000</v>
      </c>
      <c r="CH40" s="2">
        <v>5</v>
      </c>
      <c r="CT40" s="58">
        <f t="shared" ref="CT40:CT103" si="40">AP40-(AP40*10%)</f>
        <v>2882759400</v>
      </c>
      <c r="CU40" s="43">
        <f t="shared" ref="CU40:CU103" si="41">(CT40*40%)/36</f>
        <v>32030660</v>
      </c>
      <c r="CV40" s="35">
        <f>40%/3</f>
        <v>0.13333333333333333</v>
      </c>
      <c r="CX40" s="53">
        <f t="shared" ref="CX40:CX103" si="42">AJ40*90%</f>
        <v>2561590800</v>
      </c>
      <c r="CY40" s="43">
        <f t="shared" ref="CY40:CY103" si="43">(CX40*40%)/24</f>
        <v>42693180</v>
      </c>
      <c r="CZ40" s="48">
        <f t="shared" ref="CZ40:CZ103" si="44">(AJ40*90%)/36</f>
        <v>71155300</v>
      </c>
    </row>
    <row r="41" spans="1:256">
      <c r="A41" s="3">
        <f t="shared" ref="A41:A104" si="45">A40+1</f>
        <v>2</v>
      </c>
      <c r="B41" s="249">
        <v>2</v>
      </c>
      <c r="C41" s="250" t="s">
        <v>132</v>
      </c>
      <c r="D41" s="251" t="s">
        <v>35</v>
      </c>
      <c r="E41" s="252"/>
      <c r="F41" s="40" t="s">
        <v>42</v>
      </c>
      <c r="G41" s="253">
        <f t="shared" si="4"/>
        <v>78</v>
      </c>
      <c r="H41" s="253">
        <f t="shared" si="5"/>
        <v>66</v>
      </c>
      <c r="I41" s="254">
        <f t="shared" si="6"/>
        <v>26966806</v>
      </c>
      <c r="J41" s="254">
        <f t="shared" si="7"/>
        <v>2</v>
      </c>
      <c r="K41" s="255">
        <f t="shared" si="8"/>
        <v>0.93</v>
      </c>
      <c r="L41" s="256">
        <f t="shared" si="9"/>
        <v>1</v>
      </c>
      <c r="M41" s="257">
        <f t="shared" si="10"/>
        <v>20957247.201545946</v>
      </c>
      <c r="N41" s="257">
        <f t="shared" si="11"/>
        <v>23622166.065575514</v>
      </c>
      <c r="O41" s="257">
        <f t="shared" si="12"/>
        <v>25079129.580000002</v>
      </c>
      <c r="P41" s="257">
        <f t="shared" si="13"/>
        <v>26625955.415960599</v>
      </c>
      <c r="Q41" s="258">
        <f t="shared" si="14"/>
        <v>25079129.580000002</v>
      </c>
      <c r="R41" s="257">
        <f t="shared" si="14"/>
        <v>26625955.415960599</v>
      </c>
      <c r="S41" s="257">
        <f t="shared" si="15"/>
        <v>28268186.084818721</v>
      </c>
      <c r="T41" s="257"/>
      <c r="U41" s="257">
        <f t="shared" si="16"/>
        <v>1383178315.3020325</v>
      </c>
      <c r="V41" s="257">
        <f t="shared" si="17"/>
        <v>1559062960.3279839</v>
      </c>
      <c r="W41" s="257">
        <f t="shared" si="18"/>
        <v>1655222552.2800002</v>
      </c>
      <c r="X41" s="258">
        <f t="shared" si="19"/>
        <v>1757313057.4533994</v>
      </c>
      <c r="Y41" s="258">
        <f t="shared" si="20"/>
        <v>1655222552.2800002</v>
      </c>
      <c r="Z41" s="257">
        <f t="shared" si="21"/>
        <v>1757313057.4533994</v>
      </c>
      <c r="AA41" s="257">
        <f t="shared" si="22"/>
        <v>1865700281.5980356</v>
      </c>
      <c r="AB41" s="257"/>
      <c r="AC41" s="32" t="str">
        <f t="shared" si="23"/>
        <v>BERTAHAP</v>
      </c>
      <c r="AD41" s="259">
        <f t="shared" si="24"/>
        <v>0</v>
      </c>
      <c r="AE41" s="260">
        <v>2</v>
      </c>
      <c r="AF41" s="261"/>
      <c r="AG41" s="257" t="str">
        <f t="shared" si="25"/>
        <v>KR</v>
      </c>
      <c r="AH41" s="261">
        <f t="shared" si="26"/>
        <v>1521497000</v>
      </c>
      <c r="AI41" s="261">
        <f t="shared" si="26"/>
        <v>1714970000</v>
      </c>
      <c r="AJ41" s="261">
        <f t="shared" si="26"/>
        <v>1820745000</v>
      </c>
      <c r="AK41" s="262">
        <f t="shared" si="26"/>
        <v>1933045000</v>
      </c>
      <c r="AL41" s="262">
        <f t="shared" si="26"/>
        <v>1820745000</v>
      </c>
      <c r="AM41" s="261">
        <f t="shared" si="26"/>
        <v>1933045000</v>
      </c>
      <c r="AN41" s="261">
        <f t="shared" si="26"/>
        <v>2052271000</v>
      </c>
      <c r="AO41" s="51">
        <f t="shared" ref="AO41:AP104" si="46">ROUNDUP(AJ41+(AJ41*6%),-3)</f>
        <v>1929990000</v>
      </c>
      <c r="AP41" s="42">
        <f t="shared" si="46"/>
        <v>2049028000</v>
      </c>
      <c r="AQ41" s="58">
        <f t="shared" si="27"/>
        <v>1736991000</v>
      </c>
      <c r="AR41" s="58">
        <f t="shared" si="28"/>
        <v>28949850</v>
      </c>
      <c r="AS41" s="336">
        <f t="shared" si="29"/>
        <v>36244593.75</v>
      </c>
      <c r="AT41" s="131">
        <f t="shared" si="30"/>
        <v>20490280</v>
      </c>
      <c r="AU41" s="5">
        <f t="shared" si="31"/>
        <v>28949850</v>
      </c>
      <c r="AV41" s="5">
        <f t="shared" si="32"/>
        <v>45518625</v>
      </c>
      <c r="AW41" s="226"/>
      <c r="AX41" s="224"/>
      <c r="AY41" s="224"/>
      <c r="AZ41" s="224"/>
      <c r="BA41" s="24"/>
      <c r="BB41" s="224"/>
      <c r="BC41" s="224"/>
      <c r="BD41" s="224"/>
      <c r="BE41" s="224"/>
      <c r="BF41" s="224"/>
      <c r="BG41" s="224"/>
      <c r="BH41" s="224"/>
      <c r="BI41" s="224"/>
      <c r="BJ41" s="224"/>
      <c r="BK41" s="224"/>
      <c r="BL41" s="224"/>
      <c r="BM41" s="224"/>
      <c r="BN41" s="224"/>
      <c r="BO41" s="224"/>
      <c r="BP41" s="224"/>
      <c r="BQ41" s="224"/>
      <c r="BT41" s="53">
        <f t="shared" si="33"/>
        <v>-1732617.2854999974</v>
      </c>
      <c r="BU41" s="127">
        <f>O41</f>
        <v>25079129.580000002</v>
      </c>
      <c r="BV41" s="116">
        <v>2</v>
      </c>
      <c r="BW41" s="112" t="s">
        <v>133</v>
      </c>
      <c r="BX41" s="112" t="str">
        <f t="shared" si="34"/>
        <v>1BR-6</v>
      </c>
      <c r="BY41" s="113" t="str">
        <f t="shared" si="35"/>
        <v>06</v>
      </c>
      <c r="BZ41" s="114">
        <f t="shared" si="36"/>
        <v>78</v>
      </c>
      <c r="CA41" s="114">
        <f t="shared" si="36"/>
        <v>66</v>
      </c>
      <c r="CB41" s="115">
        <f t="shared" si="37"/>
        <v>25079129.580000002</v>
      </c>
      <c r="CC41" s="115">
        <f t="shared" si="38"/>
        <v>1521497000</v>
      </c>
      <c r="CD41" s="115">
        <f t="shared" si="38"/>
        <v>1714970000</v>
      </c>
      <c r="CE41" s="115">
        <f t="shared" si="38"/>
        <v>1820745000</v>
      </c>
      <c r="CF41" s="115">
        <f t="shared" si="38"/>
        <v>1933045000</v>
      </c>
      <c r="CG41" s="115">
        <f t="shared" si="39"/>
        <v>2052271000</v>
      </c>
      <c r="CH41" s="2">
        <v>14</v>
      </c>
      <c r="CT41" s="58">
        <f t="shared" si="40"/>
        <v>1844125200</v>
      </c>
      <c r="CU41" s="43">
        <f t="shared" si="41"/>
        <v>20490280</v>
      </c>
      <c r="CX41" s="53">
        <f t="shared" si="42"/>
        <v>1638670500</v>
      </c>
      <c r="CY41" s="43">
        <f t="shared" si="43"/>
        <v>27311175</v>
      </c>
      <c r="CZ41" s="48">
        <f t="shared" si="44"/>
        <v>45518625</v>
      </c>
    </row>
    <row r="42" spans="1:256">
      <c r="A42" s="3">
        <f t="shared" si="45"/>
        <v>3</v>
      </c>
      <c r="B42" s="249">
        <v>3</v>
      </c>
      <c r="C42" s="250" t="s">
        <v>132</v>
      </c>
      <c r="D42" s="251" t="s">
        <v>41</v>
      </c>
      <c r="E42" s="252"/>
      <c r="F42" s="40" t="s">
        <v>45</v>
      </c>
      <c r="G42" s="253">
        <f t="shared" si="4"/>
        <v>60</v>
      </c>
      <c r="H42" s="253">
        <f t="shared" si="5"/>
        <v>52</v>
      </c>
      <c r="I42" s="254">
        <f t="shared" si="6"/>
        <v>26966806</v>
      </c>
      <c r="J42" s="254">
        <f t="shared" si="7"/>
        <v>2</v>
      </c>
      <c r="K42" s="255">
        <f t="shared" si="8"/>
        <v>0.93</v>
      </c>
      <c r="L42" s="256">
        <f t="shared" si="9"/>
        <v>1</v>
      </c>
      <c r="M42" s="257">
        <f t="shared" si="10"/>
        <v>20957247.201545946</v>
      </c>
      <c r="N42" s="257">
        <f t="shared" si="11"/>
        <v>23622166.065575514</v>
      </c>
      <c r="O42" s="257">
        <f t="shared" si="12"/>
        <v>25079129.580000002</v>
      </c>
      <c r="P42" s="257">
        <f t="shared" si="13"/>
        <v>26625955.415960599</v>
      </c>
      <c r="Q42" s="258">
        <f t="shared" si="14"/>
        <v>25079129.580000002</v>
      </c>
      <c r="R42" s="257">
        <f t="shared" si="14"/>
        <v>26625955.415960599</v>
      </c>
      <c r="S42" s="257">
        <f t="shared" si="15"/>
        <v>28268186.084818721</v>
      </c>
      <c r="T42" s="257"/>
      <c r="U42" s="257">
        <f t="shared" si="16"/>
        <v>1089776854.4803891</v>
      </c>
      <c r="V42" s="257">
        <f t="shared" si="17"/>
        <v>1228352635.4099267</v>
      </c>
      <c r="W42" s="257">
        <f t="shared" si="18"/>
        <v>1304114738.1600001</v>
      </c>
      <c r="X42" s="258">
        <f t="shared" si="19"/>
        <v>1384549681.6299512</v>
      </c>
      <c r="Y42" s="258">
        <f t="shared" si="20"/>
        <v>1304114738.1600001</v>
      </c>
      <c r="Z42" s="257">
        <f t="shared" si="21"/>
        <v>1384549681.6299512</v>
      </c>
      <c r="AA42" s="257">
        <f t="shared" si="22"/>
        <v>1469945676.4105735</v>
      </c>
      <c r="AB42" s="257"/>
      <c r="AC42" s="32" t="str">
        <f t="shared" si="23"/>
        <v>BERTAHAP</v>
      </c>
      <c r="AD42" s="259">
        <f t="shared" si="24"/>
        <v>0</v>
      </c>
      <c r="AE42" s="260">
        <v>2</v>
      </c>
      <c r="AF42" s="261"/>
      <c r="AG42" s="257" t="str">
        <f t="shared" si="25"/>
        <v>KR</v>
      </c>
      <c r="AH42" s="261">
        <f t="shared" si="26"/>
        <v>1198755000</v>
      </c>
      <c r="AI42" s="261">
        <f t="shared" si="26"/>
        <v>1351188000</v>
      </c>
      <c r="AJ42" s="261">
        <f t="shared" si="26"/>
        <v>1434527000</v>
      </c>
      <c r="AK42" s="262">
        <f t="shared" si="26"/>
        <v>1523005000</v>
      </c>
      <c r="AL42" s="262">
        <f t="shared" si="26"/>
        <v>1434527000</v>
      </c>
      <c r="AM42" s="261">
        <f t="shared" si="26"/>
        <v>1523005000</v>
      </c>
      <c r="AN42" s="261">
        <f t="shared" si="26"/>
        <v>1616941000</v>
      </c>
      <c r="AO42" s="51">
        <f t="shared" si="46"/>
        <v>1520599000</v>
      </c>
      <c r="AP42" s="42">
        <f t="shared" si="46"/>
        <v>1614386000</v>
      </c>
      <c r="AQ42" s="58">
        <f t="shared" si="27"/>
        <v>1368539100</v>
      </c>
      <c r="AR42" s="58">
        <f t="shared" si="28"/>
        <v>22808985</v>
      </c>
      <c r="AS42" s="336">
        <f t="shared" si="29"/>
        <v>28556343.75</v>
      </c>
      <c r="AT42" s="131">
        <f t="shared" si="30"/>
        <v>16143860</v>
      </c>
      <c r="AU42" s="5">
        <f t="shared" si="31"/>
        <v>22808985</v>
      </c>
      <c r="AV42" s="5">
        <f t="shared" si="32"/>
        <v>35863175</v>
      </c>
      <c r="AW42" s="117"/>
      <c r="AX42" s="228"/>
      <c r="AY42" s="228"/>
      <c r="AZ42" s="118"/>
      <c r="BA42" s="24"/>
      <c r="BB42" s="228"/>
      <c r="BC42" s="228"/>
      <c r="BD42" s="228"/>
      <c r="BE42" s="228"/>
      <c r="BF42" s="228"/>
      <c r="BG42" s="228"/>
      <c r="BH42" s="228"/>
      <c r="BI42" s="228"/>
      <c r="BJ42" s="228"/>
      <c r="BK42" s="228"/>
      <c r="BL42" s="228"/>
      <c r="BM42" s="228"/>
      <c r="BN42" s="228"/>
      <c r="BO42" s="228"/>
      <c r="BP42" s="24"/>
      <c r="BQ42" s="118"/>
      <c r="BT42" s="53">
        <f t="shared" si="33"/>
        <v>-1732617.2854999974</v>
      </c>
      <c r="BU42" s="126">
        <f>O48</f>
        <v>26157801.82</v>
      </c>
      <c r="BV42" s="116"/>
      <c r="BW42" s="112"/>
      <c r="BX42" s="112" t="str">
        <f t="shared" si="34"/>
        <v>1BR-8</v>
      </c>
      <c r="BY42" s="113" t="str">
        <f t="shared" si="35"/>
        <v>08</v>
      </c>
      <c r="BZ42" s="114">
        <f t="shared" si="36"/>
        <v>60</v>
      </c>
      <c r="CA42" s="114">
        <f t="shared" si="36"/>
        <v>52</v>
      </c>
      <c r="CB42" s="115">
        <f t="shared" si="37"/>
        <v>25079129.580000002</v>
      </c>
      <c r="CC42" s="115">
        <f t="shared" si="38"/>
        <v>1198755000</v>
      </c>
      <c r="CD42" s="115">
        <f t="shared" si="38"/>
        <v>1351188000</v>
      </c>
      <c r="CE42" s="115">
        <f t="shared" si="38"/>
        <v>1434527000</v>
      </c>
      <c r="CF42" s="115">
        <f t="shared" si="38"/>
        <v>1523005000</v>
      </c>
      <c r="CG42" s="115">
        <f t="shared" si="39"/>
        <v>1616941000</v>
      </c>
      <c r="CT42" s="58">
        <f t="shared" si="40"/>
        <v>1452947400</v>
      </c>
      <c r="CU42" s="43">
        <f t="shared" si="41"/>
        <v>16143860</v>
      </c>
      <c r="CX42" s="53">
        <f t="shared" si="42"/>
        <v>1291074300</v>
      </c>
      <c r="CY42" s="43">
        <f t="shared" si="43"/>
        <v>21517905</v>
      </c>
      <c r="CZ42" s="48">
        <f t="shared" si="44"/>
        <v>35863175</v>
      </c>
    </row>
    <row r="43" spans="1:256">
      <c r="A43" s="3">
        <f t="shared" si="45"/>
        <v>4</v>
      </c>
      <c r="B43" s="249">
        <v>4</v>
      </c>
      <c r="C43" s="250" t="s">
        <v>132</v>
      </c>
      <c r="D43" s="251">
        <v>10</v>
      </c>
      <c r="E43" s="252"/>
      <c r="F43" s="40" t="s">
        <v>48</v>
      </c>
      <c r="G43" s="253">
        <f t="shared" si="4"/>
        <v>74</v>
      </c>
      <c r="H43" s="253">
        <f t="shared" si="5"/>
        <v>63</v>
      </c>
      <c r="I43" s="254">
        <f t="shared" si="6"/>
        <v>26966806</v>
      </c>
      <c r="J43" s="254">
        <f t="shared" si="7"/>
        <v>2</v>
      </c>
      <c r="K43" s="255">
        <f t="shared" si="8"/>
        <v>0.93</v>
      </c>
      <c r="L43" s="256">
        <f t="shared" si="9"/>
        <v>1</v>
      </c>
      <c r="M43" s="257">
        <f t="shared" si="10"/>
        <v>20957247.201545946</v>
      </c>
      <c r="N43" s="257">
        <f t="shared" si="11"/>
        <v>23622166.065575514</v>
      </c>
      <c r="O43" s="257">
        <f t="shared" si="12"/>
        <v>25079129.580000002</v>
      </c>
      <c r="P43" s="257">
        <f t="shared" si="13"/>
        <v>26625955.415960599</v>
      </c>
      <c r="Q43" s="258">
        <f t="shared" si="14"/>
        <v>25079129.580000002</v>
      </c>
      <c r="R43" s="257">
        <f t="shared" si="14"/>
        <v>26625955.415960599</v>
      </c>
      <c r="S43" s="257">
        <f t="shared" si="15"/>
        <v>28268186.084818721</v>
      </c>
      <c r="T43" s="257"/>
      <c r="U43" s="257">
        <f t="shared" si="16"/>
        <v>1320306573.6973946</v>
      </c>
      <c r="V43" s="257">
        <f t="shared" si="17"/>
        <v>1488196462.1312573</v>
      </c>
      <c r="W43" s="257">
        <f t="shared" si="18"/>
        <v>1579985163.5400002</v>
      </c>
      <c r="X43" s="258">
        <f t="shared" si="19"/>
        <v>1677435191.2055178</v>
      </c>
      <c r="Y43" s="258">
        <f t="shared" si="20"/>
        <v>1579985163.5400002</v>
      </c>
      <c r="Z43" s="257">
        <f t="shared" si="21"/>
        <v>1677435191.2055178</v>
      </c>
      <c r="AA43" s="257">
        <f t="shared" si="22"/>
        <v>1780895723.3435793</v>
      </c>
      <c r="AB43" s="257"/>
      <c r="AC43" s="32" t="str">
        <f t="shared" si="23"/>
        <v>BERTAHAP</v>
      </c>
      <c r="AD43" s="259">
        <f t="shared" si="24"/>
        <v>0</v>
      </c>
      <c r="AE43" s="260">
        <v>2</v>
      </c>
      <c r="AF43" s="261"/>
      <c r="AG43" s="257" t="str">
        <f t="shared" si="25"/>
        <v>KR</v>
      </c>
      <c r="AH43" s="261">
        <f t="shared" si="26"/>
        <v>1452338000</v>
      </c>
      <c r="AI43" s="261">
        <f t="shared" si="26"/>
        <v>1637017000</v>
      </c>
      <c r="AJ43" s="261">
        <f t="shared" si="26"/>
        <v>1737984000</v>
      </c>
      <c r="AK43" s="262">
        <f t="shared" si="26"/>
        <v>1845179000</v>
      </c>
      <c r="AL43" s="262">
        <f t="shared" si="26"/>
        <v>1737984000</v>
      </c>
      <c r="AM43" s="261">
        <f t="shared" si="26"/>
        <v>1845179000</v>
      </c>
      <c r="AN43" s="261">
        <f t="shared" si="26"/>
        <v>1958986000</v>
      </c>
      <c r="AO43" s="51">
        <f t="shared" si="46"/>
        <v>1842264000</v>
      </c>
      <c r="AP43" s="42">
        <f t="shared" si="46"/>
        <v>1955890000</v>
      </c>
      <c r="AQ43" s="58">
        <f t="shared" si="27"/>
        <v>1658037600</v>
      </c>
      <c r="AR43" s="58">
        <f t="shared" si="28"/>
        <v>27633960</v>
      </c>
      <c r="AS43" s="336">
        <f t="shared" si="29"/>
        <v>34597106.25</v>
      </c>
      <c r="AT43" s="131">
        <f t="shared" si="30"/>
        <v>19558900</v>
      </c>
      <c r="AU43" s="5">
        <f t="shared" si="31"/>
        <v>27633960</v>
      </c>
      <c r="AV43" s="5">
        <f t="shared" si="32"/>
        <v>43449600</v>
      </c>
      <c r="AX43" s="2"/>
      <c r="AY43" s="2"/>
      <c r="BT43" s="53">
        <f t="shared" si="33"/>
        <v>-1732617.2854999974</v>
      </c>
      <c r="BU43" s="68">
        <f>O58</f>
        <v>25874650.357000001</v>
      </c>
      <c r="BV43" s="116"/>
      <c r="BW43" s="112"/>
      <c r="BX43" s="112" t="str">
        <f t="shared" si="34"/>
        <v>1BR-10</v>
      </c>
      <c r="BY43" s="113">
        <f t="shared" si="35"/>
        <v>10</v>
      </c>
      <c r="BZ43" s="114">
        <f t="shared" si="36"/>
        <v>74</v>
      </c>
      <c r="CA43" s="114">
        <f t="shared" si="36"/>
        <v>63</v>
      </c>
      <c r="CB43" s="115">
        <f t="shared" si="37"/>
        <v>25079129.580000002</v>
      </c>
      <c r="CC43" s="115">
        <f t="shared" si="38"/>
        <v>1452338000</v>
      </c>
      <c r="CD43" s="115">
        <f t="shared" si="38"/>
        <v>1637017000</v>
      </c>
      <c r="CE43" s="115">
        <f t="shared" si="38"/>
        <v>1737984000</v>
      </c>
      <c r="CF43" s="115">
        <f t="shared" si="38"/>
        <v>1845179000</v>
      </c>
      <c r="CG43" s="115">
        <f t="shared" si="39"/>
        <v>1958986000</v>
      </c>
      <c r="CT43" s="58">
        <f t="shared" si="40"/>
        <v>1760301000</v>
      </c>
      <c r="CU43" s="43">
        <f t="shared" si="41"/>
        <v>19558900</v>
      </c>
      <c r="CV43" s="35"/>
      <c r="CX43" s="53">
        <f t="shared" si="42"/>
        <v>1564185600</v>
      </c>
      <c r="CY43" s="43">
        <f t="shared" si="43"/>
        <v>26069760</v>
      </c>
      <c r="CZ43" s="48">
        <f t="shared" si="44"/>
        <v>43449600</v>
      </c>
    </row>
    <row r="44" spans="1:256">
      <c r="A44" s="3">
        <f t="shared" si="45"/>
        <v>5</v>
      </c>
      <c r="B44" s="249">
        <v>5</v>
      </c>
      <c r="C44" s="250" t="s">
        <v>132</v>
      </c>
      <c r="D44" s="285">
        <v>12</v>
      </c>
      <c r="E44" s="252"/>
      <c r="F44" s="40" t="s">
        <v>50</v>
      </c>
      <c r="G44" s="253">
        <f t="shared" si="4"/>
        <v>67</v>
      </c>
      <c r="H44" s="253">
        <f t="shared" si="5"/>
        <v>57</v>
      </c>
      <c r="I44" s="254">
        <f t="shared" si="6"/>
        <v>26966806</v>
      </c>
      <c r="J44" s="254">
        <f t="shared" si="7"/>
        <v>2</v>
      </c>
      <c r="K44" s="255">
        <f t="shared" si="8"/>
        <v>0.93</v>
      </c>
      <c r="L44" s="256">
        <f t="shared" si="9"/>
        <v>1</v>
      </c>
      <c r="M44" s="257">
        <f t="shared" si="10"/>
        <v>20957247.201545946</v>
      </c>
      <c r="N44" s="257">
        <f t="shared" si="11"/>
        <v>23622166.065575514</v>
      </c>
      <c r="O44" s="257">
        <f t="shared" si="12"/>
        <v>25079129.580000002</v>
      </c>
      <c r="P44" s="257">
        <f t="shared" si="13"/>
        <v>26625955.415960599</v>
      </c>
      <c r="Q44" s="258">
        <f t="shared" si="14"/>
        <v>25079129.580000002</v>
      </c>
      <c r="R44" s="257">
        <f t="shared" si="14"/>
        <v>26625955.415960599</v>
      </c>
      <c r="S44" s="257">
        <f t="shared" si="15"/>
        <v>28268186.084818721</v>
      </c>
      <c r="T44" s="257"/>
      <c r="U44" s="257">
        <f t="shared" si="16"/>
        <v>1194563090.4881189</v>
      </c>
      <c r="V44" s="257">
        <f t="shared" si="17"/>
        <v>1346463465.7378044</v>
      </c>
      <c r="W44" s="257">
        <f t="shared" si="18"/>
        <v>1429510386.0600002</v>
      </c>
      <c r="X44" s="258">
        <f t="shared" si="19"/>
        <v>1517679458.7097542</v>
      </c>
      <c r="Y44" s="258">
        <f t="shared" si="20"/>
        <v>1429510386.0600002</v>
      </c>
      <c r="Z44" s="257">
        <f t="shared" si="21"/>
        <v>1517679458.7097542</v>
      </c>
      <c r="AA44" s="257">
        <f t="shared" si="22"/>
        <v>1611286606.8346672</v>
      </c>
      <c r="AB44" s="257"/>
      <c r="AC44" s="32" t="str">
        <f t="shared" si="23"/>
        <v>BERTAHAP</v>
      </c>
      <c r="AD44" s="259">
        <f t="shared" si="24"/>
        <v>0</v>
      </c>
      <c r="AE44" s="260">
        <v>2</v>
      </c>
      <c r="AF44" s="261"/>
      <c r="AG44" s="257" t="str">
        <f t="shared" si="25"/>
        <v>KR</v>
      </c>
      <c r="AH44" s="261">
        <f t="shared" si="26"/>
        <v>1314020000</v>
      </c>
      <c r="AI44" s="261">
        <f t="shared" si="26"/>
        <v>1481110000</v>
      </c>
      <c r="AJ44" s="261">
        <f t="shared" si="26"/>
        <v>1572462000</v>
      </c>
      <c r="AK44" s="262">
        <f t="shared" si="26"/>
        <v>1669448000</v>
      </c>
      <c r="AL44" s="262">
        <f t="shared" si="26"/>
        <v>1572462000</v>
      </c>
      <c r="AM44" s="261">
        <f t="shared" si="26"/>
        <v>1669448000</v>
      </c>
      <c r="AN44" s="261">
        <f t="shared" si="26"/>
        <v>1772416000</v>
      </c>
      <c r="AO44" s="51">
        <f t="shared" si="46"/>
        <v>1666810000</v>
      </c>
      <c r="AP44" s="42">
        <f t="shared" si="46"/>
        <v>1769615000</v>
      </c>
      <c r="AQ44" s="58">
        <f t="shared" si="27"/>
        <v>1500129000</v>
      </c>
      <c r="AR44" s="58">
        <f t="shared" si="28"/>
        <v>25002150</v>
      </c>
      <c r="AS44" s="336">
        <f t="shared" si="29"/>
        <v>31302150</v>
      </c>
      <c r="AT44" s="131">
        <f t="shared" si="30"/>
        <v>17696150</v>
      </c>
      <c r="AU44" s="5">
        <f t="shared" si="31"/>
        <v>25002150</v>
      </c>
      <c r="AV44" s="5">
        <f t="shared" si="32"/>
        <v>39311550</v>
      </c>
      <c r="AX44" s="2"/>
      <c r="AY44" s="53"/>
      <c r="BT44" s="53">
        <f t="shared" si="33"/>
        <v>-1732617.2854999974</v>
      </c>
      <c r="BU44" s="129">
        <f>O59</f>
        <v>25329920.875800002</v>
      </c>
      <c r="BV44" s="116"/>
      <c r="BW44" s="112"/>
      <c r="BX44" s="112" t="str">
        <f t="shared" si="34"/>
        <v>1BR-12</v>
      </c>
      <c r="BY44" s="113">
        <f t="shared" si="35"/>
        <v>12</v>
      </c>
      <c r="BZ44" s="114">
        <f t="shared" si="36"/>
        <v>67</v>
      </c>
      <c r="CA44" s="114">
        <f t="shared" si="36"/>
        <v>57</v>
      </c>
      <c r="CB44" s="115">
        <f t="shared" si="37"/>
        <v>25079129.580000002</v>
      </c>
      <c r="CC44" s="115">
        <f t="shared" si="38"/>
        <v>1314020000</v>
      </c>
      <c r="CD44" s="115">
        <f t="shared" si="38"/>
        <v>1481110000</v>
      </c>
      <c r="CE44" s="115">
        <f t="shared" si="38"/>
        <v>1572462000</v>
      </c>
      <c r="CF44" s="115">
        <f t="shared" si="38"/>
        <v>1669448000</v>
      </c>
      <c r="CG44" s="115">
        <f t="shared" si="39"/>
        <v>1772416000</v>
      </c>
      <c r="CT44" s="58">
        <f t="shared" si="40"/>
        <v>1592653500</v>
      </c>
      <c r="CU44" s="43">
        <f t="shared" si="41"/>
        <v>17696150</v>
      </c>
      <c r="CX44" s="53">
        <f t="shared" si="42"/>
        <v>1415215800</v>
      </c>
      <c r="CY44" s="43">
        <f t="shared" si="43"/>
        <v>23586930</v>
      </c>
      <c r="CZ44" s="48">
        <f t="shared" si="44"/>
        <v>39311550</v>
      </c>
    </row>
    <row r="45" spans="1:256">
      <c r="A45" s="3">
        <f t="shared" si="45"/>
        <v>6</v>
      </c>
      <c r="B45" s="249">
        <v>6</v>
      </c>
      <c r="C45" s="250" t="s">
        <v>132</v>
      </c>
      <c r="D45" s="251">
        <v>16</v>
      </c>
      <c r="E45" s="252"/>
      <c r="F45" s="40" t="s">
        <v>52</v>
      </c>
      <c r="G45" s="253">
        <f t="shared" si="4"/>
        <v>71</v>
      </c>
      <c r="H45" s="253">
        <f t="shared" si="5"/>
        <v>63</v>
      </c>
      <c r="I45" s="254">
        <f t="shared" si="6"/>
        <v>26966806</v>
      </c>
      <c r="J45" s="254">
        <f t="shared" si="7"/>
        <v>2</v>
      </c>
      <c r="K45" s="255">
        <f t="shared" si="8"/>
        <v>0.93</v>
      </c>
      <c r="L45" s="256">
        <f t="shared" si="9"/>
        <v>1</v>
      </c>
      <c r="M45" s="257">
        <f t="shared" si="10"/>
        <v>20957247.201545946</v>
      </c>
      <c r="N45" s="257">
        <f t="shared" si="11"/>
        <v>23622166.065575514</v>
      </c>
      <c r="O45" s="257">
        <f t="shared" si="12"/>
        <v>25079129.580000002</v>
      </c>
      <c r="P45" s="257">
        <f t="shared" si="13"/>
        <v>26625955.415960599</v>
      </c>
      <c r="Q45" s="258">
        <f t="shared" si="14"/>
        <v>25079129.580000002</v>
      </c>
      <c r="R45" s="257">
        <f t="shared" si="14"/>
        <v>26625955.415960599</v>
      </c>
      <c r="S45" s="257">
        <f t="shared" si="15"/>
        <v>28268186.084818721</v>
      </c>
      <c r="T45" s="257"/>
      <c r="U45" s="257">
        <f t="shared" si="16"/>
        <v>1320306573.6973946</v>
      </c>
      <c r="V45" s="257">
        <f t="shared" si="17"/>
        <v>1488196462.1312573</v>
      </c>
      <c r="W45" s="257">
        <f t="shared" si="18"/>
        <v>1579985163.5400002</v>
      </c>
      <c r="X45" s="258">
        <f t="shared" si="19"/>
        <v>1677435191.2055178</v>
      </c>
      <c r="Y45" s="258">
        <f t="shared" si="20"/>
        <v>1579985163.5400002</v>
      </c>
      <c r="Z45" s="257">
        <f t="shared" si="21"/>
        <v>1677435191.2055178</v>
      </c>
      <c r="AA45" s="257">
        <f t="shared" si="22"/>
        <v>1780895723.3435793</v>
      </c>
      <c r="AB45" s="257"/>
      <c r="AC45" s="32" t="str">
        <f t="shared" si="23"/>
        <v>BERTAHAP</v>
      </c>
      <c r="AD45" s="259">
        <f t="shared" si="24"/>
        <v>0</v>
      </c>
      <c r="AE45" s="260">
        <v>2</v>
      </c>
      <c r="AF45" s="261"/>
      <c r="AG45" s="257" t="str">
        <f t="shared" si="25"/>
        <v>KR</v>
      </c>
      <c r="AH45" s="261">
        <f t="shared" si="26"/>
        <v>1452338000</v>
      </c>
      <c r="AI45" s="261">
        <f t="shared" si="26"/>
        <v>1637017000</v>
      </c>
      <c r="AJ45" s="261">
        <f t="shared" si="26"/>
        <v>1737984000</v>
      </c>
      <c r="AK45" s="262">
        <f t="shared" si="26"/>
        <v>1845179000</v>
      </c>
      <c r="AL45" s="262">
        <f t="shared" si="26"/>
        <v>1737984000</v>
      </c>
      <c r="AM45" s="261">
        <f t="shared" si="26"/>
        <v>1845179000</v>
      </c>
      <c r="AN45" s="261">
        <f t="shared" si="26"/>
        <v>1958986000</v>
      </c>
      <c r="AO45" s="51">
        <f t="shared" si="46"/>
        <v>1842264000</v>
      </c>
      <c r="AP45" s="42">
        <f t="shared" si="46"/>
        <v>1955890000</v>
      </c>
      <c r="AQ45" s="58">
        <f t="shared" si="27"/>
        <v>1658037600</v>
      </c>
      <c r="AR45" s="58">
        <f t="shared" si="28"/>
        <v>27633960</v>
      </c>
      <c r="AS45" s="336">
        <f t="shared" si="29"/>
        <v>34597106.25</v>
      </c>
      <c r="AT45" s="131">
        <f t="shared" si="30"/>
        <v>19558900</v>
      </c>
      <c r="AU45" s="5">
        <f t="shared" si="31"/>
        <v>27633960</v>
      </c>
      <c r="AV45" s="5">
        <f t="shared" si="32"/>
        <v>43449600</v>
      </c>
      <c r="AW45" s="224"/>
      <c r="AX45" s="224"/>
      <c r="AY45" s="224"/>
      <c r="BT45" s="53">
        <f t="shared" si="33"/>
        <v>-1732617.2854999974</v>
      </c>
      <c r="BU45" s="128">
        <f>O62</f>
        <v>25329920.875800002</v>
      </c>
      <c r="BV45" s="116"/>
      <c r="BW45" s="112"/>
      <c r="BX45" s="112" t="str">
        <f t="shared" si="34"/>
        <v>1BR-16</v>
      </c>
      <c r="BY45" s="113">
        <f t="shared" si="35"/>
        <v>16</v>
      </c>
      <c r="BZ45" s="114">
        <f t="shared" si="36"/>
        <v>71</v>
      </c>
      <c r="CA45" s="114">
        <f t="shared" si="36"/>
        <v>63</v>
      </c>
      <c r="CB45" s="115">
        <f t="shared" si="37"/>
        <v>25079129.580000002</v>
      </c>
      <c r="CC45" s="115">
        <f t="shared" si="38"/>
        <v>1452338000</v>
      </c>
      <c r="CD45" s="115">
        <f t="shared" si="38"/>
        <v>1637017000</v>
      </c>
      <c r="CE45" s="115">
        <f t="shared" si="38"/>
        <v>1737984000</v>
      </c>
      <c r="CF45" s="115">
        <f t="shared" si="38"/>
        <v>1845179000</v>
      </c>
      <c r="CG45" s="115">
        <f t="shared" si="39"/>
        <v>1958986000</v>
      </c>
      <c r="CT45" s="58">
        <f t="shared" si="40"/>
        <v>1760301000</v>
      </c>
      <c r="CU45" s="43">
        <f t="shared" si="41"/>
        <v>19558900</v>
      </c>
      <c r="CX45" s="53">
        <f t="shared" si="42"/>
        <v>1564185600</v>
      </c>
      <c r="CY45" s="43">
        <f t="shared" si="43"/>
        <v>26069760</v>
      </c>
      <c r="CZ45" s="48">
        <f t="shared" si="44"/>
        <v>43449600</v>
      </c>
    </row>
    <row r="46" spans="1:256">
      <c r="A46" s="3">
        <f t="shared" si="45"/>
        <v>7</v>
      </c>
      <c r="B46" s="249">
        <v>7</v>
      </c>
      <c r="C46" s="250" t="s">
        <v>132</v>
      </c>
      <c r="D46" s="285">
        <v>18</v>
      </c>
      <c r="E46" s="252"/>
      <c r="F46" s="40" t="s">
        <v>54</v>
      </c>
      <c r="G46" s="253">
        <f t="shared" si="4"/>
        <v>97</v>
      </c>
      <c r="H46" s="253">
        <f t="shared" si="5"/>
        <v>85</v>
      </c>
      <c r="I46" s="254">
        <f t="shared" si="6"/>
        <v>26966806</v>
      </c>
      <c r="J46" s="254">
        <f t="shared" si="7"/>
        <v>2</v>
      </c>
      <c r="K46" s="255">
        <f t="shared" si="8"/>
        <v>0.93</v>
      </c>
      <c r="L46" s="256">
        <f t="shared" si="9"/>
        <v>1</v>
      </c>
      <c r="M46" s="257">
        <f t="shared" si="10"/>
        <v>20957247.201545946</v>
      </c>
      <c r="N46" s="257">
        <f t="shared" si="11"/>
        <v>23622166.065575514</v>
      </c>
      <c r="O46" s="257">
        <f t="shared" si="12"/>
        <v>25079129.580000002</v>
      </c>
      <c r="P46" s="257">
        <f t="shared" si="13"/>
        <v>26625955.415960599</v>
      </c>
      <c r="Q46" s="258">
        <f t="shared" si="14"/>
        <v>25079129.580000002</v>
      </c>
      <c r="R46" s="257">
        <f t="shared" si="14"/>
        <v>26625955.415960599</v>
      </c>
      <c r="S46" s="257">
        <f t="shared" si="15"/>
        <v>28268186.084818721</v>
      </c>
      <c r="T46" s="257"/>
      <c r="U46" s="257">
        <f t="shared" si="16"/>
        <v>1781366012.1314054</v>
      </c>
      <c r="V46" s="257">
        <f t="shared" si="17"/>
        <v>2007884115.5739186</v>
      </c>
      <c r="W46" s="257">
        <f t="shared" si="18"/>
        <v>2131726014.3000002</v>
      </c>
      <c r="X46" s="258">
        <f t="shared" si="19"/>
        <v>2263206210.3566508</v>
      </c>
      <c r="Y46" s="258">
        <f t="shared" si="20"/>
        <v>2131726014.3000002</v>
      </c>
      <c r="Z46" s="257">
        <f t="shared" si="21"/>
        <v>2263206210.3566508</v>
      </c>
      <c r="AA46" s="257">
        <f t="shared" si="22"/>
        <v>2402795817.2095914</v>
      </c>
      <c r="AB46" s="257"/>
      <c r="AC46" s="32" t="str">
        <f t="shared" si="23"/>
        <v>BERTAHAP</v>
      </c>
      <c r="AD46" s="259">
        <f t="shared" si="24"/>
        <v>0</v>
      </c>
      <c r="AE46" s="260">
        <v>2</v>
      </c>
      <c r="AF46" s="261"/>
      <c r="AG46" s="257" t="str">
        <f t="shared" si="25"/>
        <v>KR</v>
      </c>
      <c r="AH46" s="261">
        <f t="shared" si="26"/>
        <v>1959503000</v>
      </c>
      <c r="AI46" s="261">
        <f t="shared" si="26"/>
        <v>2208673000</v>
      </c>
      <c r="AJ46" s="261">
        <f t="shared" si="26"/>
        <v>2344899000</v>
      </c>
      <c r="AK46" s="262">
        <f t="shared" si="26"/>
        <v>2489527000</v>
      </c>
      <c r="AL46" s="262">
        <f t="shared" si="26"/>
        <v>2344899000</v>
      </c>
      <c r="AM46" s="261">
        <f t="shared" si="26"/>
        <v>2489527000</v>
      </c>
      <c r="AN46" s="261">
        <f t="shared" si="26"/>
        <v>2643076000</v>
      </c>
      <c r="AO46" s="51">
        <f t="shared" si="46"/>
        <v>2485593000</v>
      </c>
      <c r="AP46" s="42">
        <f t="shared" si="46"/>
        <v>2638899000</v>
      </c>
      <c r="AQ46" s="58">
        <f t="shared" si="27"/>
        <v>2237033700</v>
      </c>
      <c r="AR46" s="58">
        <f t="shared" si="28"/>
        <v>37283895</v>
      </c>
      <c r="AS46" s="336">
        <f t="shared" si="29"/>
        <v>46678631.25</v>
      </c>
      <c r="AT46" s="131">
        <f t="shared" si="30"/>
        <v>26388990</v>
      </c>
      <c r="AU46" s="5">
        <f t="shared" si="31"/>
        <v>37283895</v>
      </c>
      <c r="AV46" s="5">
        <f t="shared" si="32"/>
        <v>58622475</v>
      </c>
      <c r="AW46" s="117"/>
      <c r="AX46" s="120"/>
      <c r="AY46" s="120"/>
      <c r="BQ46" s="58"/>
      <c r="BR46" s="6"/>
      <c r="BS46" s="231"/>
      <c r="BT46" s="53">
        <f t="shared" si="33"/>
        <v>-1732617.2854999974</v>
      </c>
      <c r="BU46" s="232">
        <f>O65</f>
        <v>26419379.838199999</v>
      </c>
      <c r="BV46" s="116"/>
      <c r="BW46" s="112"/>
      <c r="BX46" s="112" t="str">
        <f t="shared" si="34"/>
        <v>2BR-18</v>
      </c>
      <c r="BY46" s="113">
        <f t="shared" si="35"/>
        <v>18</v>
      </c>
      <c r="BZ46" s="114">
        <f t="shared" si="36"/>
        <v>97</v>
      </c>
      <c r="CA46" s="114">
        <f t="shared" si="36"/>
        <v>85</v>
      </c>
      <c r="CB46" s="115">
        <f t="shared" si="37"/>
        <v>25079129.580000002</v>
      </c>
      <c r="CC46" s="115">
        <f t="shared" si="38"/>
        <v>1959503000</v>
      </c>
      <c r="CD46" s="115">
        <f t="shared" si="38"/>
        <v>2208673000</v>
      </c>
      <c r="CE46" s="115">
        <f t="shared" si="38"/>
        <v>2344899000</v>
      </c>
      <c r="CF46" s="115">
        <f t="shared" si="38"/>
        <v>2489527000</v>
      </c>
      <c r="CG46" s="115">
        <f t="shared" si="39"/>
        <v>2643076000</v>
      </c>
      <c r="CT46" s="58">
        <f t="shared" si="40"/>
        <v>2375009100</v>
      </c>
      <c r="CU46" s="43">
        <f t="shared" si="41"/>
        <v>26388990</v>
      </c>
      <c r="CX46" s="53">
        <f t="shared" si="42"/>
        <v>2110409100</v>
      </c>
      <c r="CY46" s="43">
        <f t="shared" si="43"/>
        <v>35173485</v>
      </c>
      <c r="CZ46" s="48">
        <f t="shared" si="44"/>
        <v>58622475</v>
      </c>
    </row>
    <row r="47" spans="1:256">
      <c r="A47" s="3">
        <f t="shared" si="45"/>
        <v>8</v>
      </c>
      <c r="B47" s="249">
        <v>8</v>
      </c>
      <c r="C47" s="250" t="s">
        <v>132</v>
      </c>
      <c r="D47" s="285">
        <v>20</v>
      </c>
      <c r="E47" s="252"/>
      <c r="F47" s="40" t="s">
        <v>70</v>
      </c>
      <c r="G47" s="253">
        <f t="shared" si="4"/>
        <v>60</v>
      </c>
      <c r="H47" s="253">
        <f t="shared" si="5"/>
        <v>51</v>
      </c>
      <c r="I47" s="254">
        <f t="shared" si="6"/>
        <v>26966806</v>
      </c>
      <c r="J47" s="254">
        <f t="shared" si="7"/>
        <v>2</v>
      </c>
      <c r="K47" s="255">
        <f t="shared" si="8"/>
        <v>0.93</v>
      </c>
      <c r="L47" s="256">
        <f t="shared" si="9"/>
        <v>1</v>
      </c>
      <c r="M47" s="257">
        <f t="shared" si="10"/>
        <v>20957247.201545946</v>
      </c>
      <c r="N47" s="257">
        <f t="shared" si="11"/>
        <v>23622166.065575514</v>
      </c>
      <c r="O47" s="257">
        <f t="shared" si="12"/>
        <v>25079129.580000002</v>
      </c>
      <c r="P47" s="257">
        <f t="shared" si="13"/>
        <v>26625955.415960599</v>
      </c>
      <c r="Q47" s="258">
        <f t="shared" si="14"/>
        <v>25079129.580000002</v>
      </c>
      <c r="R47" s="257">
        <f t="shared" si="14"/>
        <v>26625955.415960599</v>
      </c>
      <c r="S47" s="257">
        <f t="shared" si="15"/>
        <v>28268186.084818721</v>
      </c>
      <c r="T47" s="257"/>
      <c r="U47" s="257">
        <f t="shared" si="16"/>
        <v>1068819607.2788433</v>
      </c>
      <c r="V47" s="257">
        <f t="shared" si="17"/>
        <v>1204730469.3443513</v>
      </c>
      <c r="W47" s="257">
        <f t="shared" si="18"/>
        <v>1279035608.5800002</v>
      </c>
      <c r="X47" s="258">
        <f t="shared" si="19"/>
        <v>1357923726.2139904</v>
      </c>
      <c r="Y47" s="258">
        <f t="shared" si="20"/>
        <v>1279035608.5800002</v>
      </c>
      <c r="Z47" s="257">
        <f t="shared" si="21"/>
        <v>1357923726.2139904</v>
      </c>
      <c r="AA47" s="257">
        <f t="shared" si="22"/>
        <v>1441677490.3257546</v>
      </c>
      <c r="AB47" s="257"/>
      <c r="AC47" s="32" t="str">
        <f t="shared" si="23"/>
        <v>BERTAHAP</v>
      </c>
      <c r="AD47" s="259">
        <f t="shared" si="24"/>
        <v>0</v>
      </c>
      <c r="AE47" s="260">
        <v>2</v>
      </c>
      <c r="AF47" s="261"/>
      <c r="AG47" s="257" t="str">
        <f t="shared" si="25"/>
        <v>KR</v>
      </c>
      <c r="AH47" s="261">
        <f t="shared" si="26"/>
        <v>1175702000</v>
      </c>
      <c r="AI47" s="261">
        <f t="shared" si="26"/>
        <v>1325204000</v>
      </c>
      <c r="AJ47" s="261">
        <f t="shared" si="26"/>
        <v>1406940000</v>
      </c>
      <c r="AK47" s="262">
        <f t="shared" si="26"/>
        <v>1493717000</v>
      </c>
      <c r="AL47" s="262">
        <f t="shared" si="26"/>
        <v>1406940000</v>
      </c>
      <c r="AM47" s="261">
        <f t="shared" si="26"/>
        <v>1493717000</v>
      </c>
      <c r="AN47" s="261">
        <f t="shared" si="26"/>
        <v>1585846000</v>
      </c>
      <c r="AO47" s="51">
        <f t="shared" si="46"/>
        <v>1491357000</v>
      </c>
      <c r="AP47" s="42">
        <f t="shared" si="46"/>
        <v>1583341000</v>
      </c>
      <c r="AQ47" s="58">
        <f t="shared" si="27"/>
        <v>1342221300</v>
      </c>
      <c r="AR47" s="58">
        <f t="shared" si="28"/>
        <v>22370355</v>
      </c>
      <c r="AS47" s="336">
        <f t="shared" si="29"/>
        <v>28007193.75</v>
      </c>
      <c r="AT47" s="131">
        <f t="shared" si="30"/>
        <v>15833410</v>
      </c>
      <c r="AU47" s="5">
        <f t="shared" si="31"/>
        <v>22370355</v>
      </c>
      <c r="AV47" s="5">
        <f t="shared" si="32"/>
        <v>35173500</v>
      </c>
      <c r="AW47" s="117"/>
      <c r="AX47" s="120"/>
      <c r="AY47" s="120"/>
      <c r="BR47" s="6"/>
      <c r="BS47" s="21"/>
      <c r="BT47" s="53">
        <f t="shared" si="33"/>
        <v>-1732617.2854999974</v>
      </c>
      <c r="BU47" s="130">
        <f>O70</f>
        <v>25079129.580000002</v>
      </c>
      <c r="BV47" s="116"/>
      <c r="BW47" s="112"/>
      <c r="BX47" s="112" t="str">
        <f t="shared" si="34"/>
        <v>1BR-20</v>
      </c>
      <c r="BY47" s="113">
        <f t="shared" si="35"/>
        <v>20</v>
      </c>
      <c r="BZ47" s="114">
        <f t="shared" si="36"/>
        <v>60</v>
      </c>
      <c r="CA47" s="114">
        <f t="shared" si="36"/>
        <v>51</v>
      </c>
      <c r="CB47" s="115">
        <f t="shared" si="37"/>
        <v>25079129.580000002</v>
      </c>
      <c r="CC47" s="115">
        <f t="shared" si="38"/>
        <v>1175702000</v>
      </c>
      <c r="CD47" s="115">
        <f t="shared" si="38"/>
        <v>1325204000</v>
      </c>
      <c r="CE47" s="115">
        <f t="shared" si="38"/>
        <v>1406940000</v>
      </c>
      <c r="CF47" s="115">
        <f t="shared" si="38"/>
        <v>1493717000</v>
      </c>
      <c r="CG47" s="115">
        <f t="shared" si="39"/>
        <v>1585846000</v>
      </c>
      <c r="CT47" s="58">
        <f t="shared" si="40"/>
        <v>1425006900</v>
      </c>
      <c r="CU47" s="43">
        <f t="shared" si="41"/>
        <v>15833410</v>
      </c>
      <c r="CX47" s="53">
        <f t="shared" si="42"/>
        <v>1266246000</v>
      </c>
      <c r="CY47" s="43">
        <f t="shared" si="43"/>
        <v>21104100</v>
      </c>
      <c r="CZ47" s="48">
        <f t="shared" si="44"/>
        <v>35173500</v>
      </c>
    </row>
    <row r="48" spans="1:256">
      <c r="A48" s="3">
        <f t="shared" si="45"/>
        <v>9</v>
      </c>
      <c r="B48" s="249">
        <v>9</v>
      </c>
      <c r="C48" s="250" t="s">
        <v>132</v>
      </c>
      <c r="D48" s="285">
        <v>22</v>
      </c>
      <c r="E48" s="252"/>
      <c r="F48" s="40" t="s">
        <v>89</v>
      </c>
      <c r="G48" s="253">
        <f t="shared" si="4"/>
        <v>81</v>
      </c>
      <c r="H48" s="253">
        <f t="shared" si="5"/>
        <v>70</v>
      </c>
      <c r="I48" s="254">
        <f t="shared" si="6"/>
        <v>26966806</v>
      </c>
      <c r="J48" s="254">
        <f t="shared" si="7"/>
        <v>4</v>
      </c>
      <c r="K48" s="255">
        <f t="shared" si="8"/>
        <v>0.97</v>
      </c>
      <c r="L48" s="256">
        <f t="shared" si="9"/>
        <v>1</v>
      </c>
      <c r="M48" s="257">
        <f t="shared" si="10"/>
        <v>21858634.177956525</v>
      </c>
      <c r="N48" s="257">
        <f t="shared" si="11"/>
        <v>24638173.208180912</v>
      </c>
      <c r="O48" s="257">
        <f t="shared" si="12"/>
        <v>26157801.82</v>
      </c>
      <c r="P48" s="257">
        <f t="shared" si="13"/>
        <v>27771157.799442772</v>
      </c>
      <c r="Q48" s="258">
        <f t="shared" si="14"/>
        <v>26157801.82</v>
      </c>
      <c r="R48" s="257">
        <f t="shared" si="14"/>
        <v>27771157.799442772</v>
      </c>
      <c r="S48" s="257">
        <f t="shared" si="15"/>
        <v>29484022.045456085</v>
      </c>
      <c r="T48" s="257"/>
      <c r="U48" s="257">
        <f t="shared" si="16"/>
        <v>1530104392.4569569</v>
      </c>
      <c r="V48" s="257">
        <f t="shared" si="17"/>
        <v>1724672124.5726638</v>
      </c>
      <c r="W48" s="257">
        <f t="shared" si="18"/>
        <v>1831046127.4000001</v>
      </c>
      <c r="X48" s="258">
        <f t="shared" si="19"/>
        <v>1943981045.960994</v>
      </c>
      <c r="Y48" s="258">
        <f t="shared" si="20"/>
        <v>1831046127.4000001</v>
      </c>
      <c r="Z48" s="257">
        <f t="shared" si="21"/>
        <v>1943981045.960994</v>
      </c>
      <c r="AA48" s="257">
        <f t="shared" si="22"/>
        <v>2063881543.181926</v>
      </c>
      <c r="AB48" s="257"/>
      <c r="AC48" s="32" t="str">
        <f t="shared" si="23"/>
        <v>BERTAHAP</v>
      </c>
      <c r="AD48" s="259">
        <f t="shared" si="24"/>
        <v>0</v>
      </c>
      <c r="AE48" s="260">
        <v>2</v>
      </c>
      <c r="AF48" s="261"/>
      <c r="AG48" s="257" t="str">
        <f t="shared" si="25"/>
        <v>KR</v>
      </c>
      <c r="AH48" s="261">
        <f t="shared" si="26"/>
        <v>1683115000</v>
      </c>
      <c r="AI48" s="261">
        <f t="shared" si="26"/>
        <v>1897140000</v>
      </c>
      <c r="AJ48" s="261">
        <f t="shared" si="26"/>
        <v>2014151000</v>
      </c>
      <c r="AK48" s="262">
        <f t="shared" si="26"/>
        <v>2138380000</v>
      </c>
      <c r="AL48" s="262">
        <f t="shared" si="26"/>
        <v>2014151000</v>
      </c>
      <c r="AM48" s="261">
        <f t="shared" si="26"/>
        <v>2138380000</v>
      </c>
      <c r="AN48" s="261">
        <f t="shared" si="26"/>
        <v>2270270000</v>
      </c>
      <c r="AO48" s="51">
        <f t="shared" si="46"/>
        <v>2135001000</v>
      </c>
      <c r="AP48" s="42">
        <f t="shared" si="46"/>
        <v>2266683000</v>
      </c>
      <c r="AQ48" s="58">
        <f t="shared" si="27"/>
        <v>1921500900</v>
      </c>
      <c r="AR48" s="58">
        <f t="shared" si="28"/>
        <v>32025015</v>
      </c>
      <c r="AS48" s="336">
        <f t="shared" si="29"/>
        <v>40094625</v>
      </c>
      <c r="AT48" s="131">
        <f t="shared" si="30"/>
        <v>22666830</v>
      </c>
      <c r="AU48" s="5">
        <f t="shared" si="31"/>
        <v>32025015</v>
      </c>
      <c r="AV48" s="5">
        <f t="shared" si="32"/>
        <v>50353775</v>
      </c>
      <c r="AW48" s="117"/>
      <c r="AX48" s="120"/>
      <c r="AY48" s="120"/>
      <c r="BT48" s="53">
        <f t="shared" si="33"/>
        <v>-653945.04549999908</v>
      </c>
      <c r="BU48" s="132">
        <f>O109</f>
        <v>25329920.875800002</v>
      </c>
      <c r="BV48" s="116">
        <v>3</v>
      </c>
      <c r="BW48" s="121" t="s">
        <v>148</v>
      </c>
      <c r="BX48" s="112" t="str">
        <f>F67</f>
        <v>1BR-6</v>
      </c>
      <c r="BY48" s="113" t="str">
        <f>D67</f>
        <v>06</v>
      </c>
      <c r="BZ48" s="114">
        <f t="shared" ref="BZ48:CA50" si="47">G67</f>
        <v>78</v>
      </c>
      <c r="CA48" s="114">
        <f t="shared" si="47"/>
        <v>66</v>
      </c>
      <c r="CB48" s="115">
        <f>O67</f>
        <v>25079129.580000002</v>
      </c>
      <c r="CC48" s="115">
        <f t="shared" ref="CC48:CF50" si="48">AH67</f>
        <v>1521497000</v>
      </c>
      <c r="CD48" s="115">
        <f t="shared" si="48"/>
        <v>1714970000</v>
      </c>
      <c r="CE48" s="115">
        <f t="shared" si="48"/>
        <v>1820745000</v>
      </c>
      <c r="CF48" s="115">
        <f t="shared" si="48"/>
        <v>1933045000</v>
      </c>
      <c r="CG48" s="115">
        <f>AN67</f>
        <v>2052271000</v>
      </c>
      <c r="CH48" s="2">
        <v>4</v>
      </c>
      <c r="CT48" s="58">
        <f t="shared" si="40"/>
        <v>2040014700</v>
      </c>
      <c r="CU48" s="43">
        <f t="shared" si="41"/>
        <v>22666830</v>
      </c>
      <c r="CX48" s="53">
        <f t="shared" si="42"/>
        <v>1812735900</v>
      </c>
      <c r="CY48" s="43">
        <f t="shared" si="43"/>
        <v>30212265</v>
      </c>
      <c r="CZ48" s="48">
        <f t="shared" si="44"/>
        <v>50353775</v>
      </c>
    </row>
    <row r="49" spans="1:104">
      <c r="A49" s="3">
        <f t="shared" si="45"/>
        <v>10</v>
      </c>
      <c r="B49" s="249">
        <v>1</v>
      </c>
      <c r="C49" s="250" t="s">
        <v>134</v>
      </c>
      <c r="D49" s="251" t="s">
        <v>24</v>
      </c>
      <c r="E49" s="252"/>
      <c r="F49" s="40" t="s">
        <v>39</v>
      </c>
      <c r="G49" s="253">
        <f t="shared" si="4"/>
        <v>113</v>
      </c>
      <c r="H49" s="253">
        <f t="shared" si="5"/>
        <v>101</v>
      </c>
      <c r="I49" s="254">
        <f t="shared" si="6"/>
        <v>26966806</v>
      </c>
      <c r="J49" s="254">
        <f t="shared" si="7"/>
        <v>6</v>
      </c>
      <c r="K49" s="255">
        <f t="shared" si="8"/>
        <v>0.95</v>
      </c>
      <c r="L49" s="256">
        <f t="shared" si="9"/>
        <v>1</v>
      </c>
      <c r="M49" s="257">
        <f t="shared" si="10"/>
        <v>21407940.689751234</v>
      </c>
      <c r="N49" s="257">
        <f t="shared" si="11"/>
        <v>24130169.636878211</v>
      </c>
      <c r="O49" s="257">
        <f t="shared" si="12"/>
        <v>25618465.699999999</v>
      </c>
      <c r="P49" s="257">
        <f t="shared" si="13"/>
        <v>27198556.607701685</v>
      </c>
      <c r="Q49" s="258">
        <f t="shared" si="14"/>
        <v>25618465.699999999</v>
      </c>
      <c r="R49" s="257">
        <f t="shared" si="14"/>
        <v>27198556.607701685</v>
      </c>
      <c r="S49" s="257">
        <f t="shared" si="15"/>
        <v>28876104.065137401</v>
      </c>
      <c r="T49" s="257"/>
      <c r="U49" s="257">
        <f t="shared" si="16"/>
        <v>2162202009.6648746</v>
      </c>
      <c r="V49" s="257">
        <f t="shared" si="17"/>
        <v>2437147133.3246994</v>
      </c>
      <c r="W49" s="257">
        <f t="shared" si="18"/>
        <v>2587465035.6999998</v>
      </c>
      <c r="X49" s="258">
        <f t="shared" si="19"/>
        <v>2747054217.3778701</v>
      </c>
      <c r="Y49" s="258">
        <f t="shared" si="20"/>
        <v>2587465035.6999998</v>
      </c>
      <c r="Z49" s="257">
        <f t="shared" si="21"/>
        <v>2747054217.3778701</v>
      </c>
      <c r="AA49" s="257">
        <f t="shared" si="22"/>
        <v>2916486510.5788774</v>
      </c>
      <c r="AB49" s="257"/>
      <c r="AC49" s="32" t="str">
        <f t="shared" si="23"/>
        <v>BERTAHAP</v>
      </c>
      <c r="AD49" s="259">
        <f t="shared" si="24"/>
        <v>0</v>
      </c>
      <c r="AE49" s="260">
        <v>2</v>
      </c>
      <c r="AF49" s="261"/>
      <c r="AG49" s="257" t="str">
        <f t="shared" si="25"/>
        <v>KR</v>
      </c>
      <c r="AH49" s="261">
        <f t="shared" si="26"/>
        <v>2378423000</v>
      </c>
      <c r="AI49" s="261">
        <f t="shared" si="26"/>
        <v>2680862000</v>
      </c>
      <c r="AJ49" s="261">
        <f t="shared" si="26"/>
        <v>2846212000</v>
      </c>
      <c r="AK49" s="262">
        <f t="shared" si="26"/>
        <v>3021760000</v>
      </c>
      <c r="AL49" s="262">
        <f t="shared" si="26"/>
        <v>2846212000</v>
      </c>
      <c r="AM49" s="261">
        <f t="shared" si="26"/>
        <v>3021760000</v>
      </c>
      <c r="AN49" s="261">
        <f t="shared" si="26"/>
        <v>3208136000</v>
      </c>
      <c r="AO49" s="51">
        <f t="shared" si="46"/>
        <v>3016985000</v>
      </c>
      <c r="AP49" s="42">
        <f t="shared" si="46"/>
        <v>3203066000</v>
      </c>
      <c r="AQ49" s="58">
        <f t="shared" si="27"/>
        <v>2715286500</v>
      </c>
      <c r="AR49" s="58">
        <f t="shared" si="28"/>
        <v>45254775</v>
      </c>
      <c r="AS49" s="336">
        <f t="shared" si="29"/>
        <v>56658000</v>
      </c>
      <c r="AT49" s="131">
        <f t="shared" si="30"/>
        <v>32030660</v>
      </c>
      <c r="AU49" s="5">
        <f t="shared" si="31"/>
        <v>45254775</v>
      </c>
      <c r="AV49" s="5">
        <f t="shared" si="32"/>
        <v>71155300</v>
      </c>
      <c r="AW49" s="117"/>
      <c r="AX49" s="120"/>
      <c r="AY49" s="120"/>
      <c r="BT49" s="53">
        <f t="shared" si="33"/>
        <v>-1193281.1655000001</v>
      </c>
      <c r="BU49" s="233">
        <f>O116</f>
        <v>26130835.013999999</v>
      </c>
      <c r="BV49" s="116"/>
      <c r="BW49" s="112"/>
      <c r="BX49" s="112" t="str">
        <f>F68</f>
        <v>1BR-8</v>
      </c>
      <c r="BY49" s="113" t="str">
        <f>D68</f>
        <v>08</v>
      </c>
      <c r="BZ49" s="114">
        <f t="shared" si="47"/>
        <v>60</v>
      </c>
      <c r="CA49" s="114">
        <f t="shared" si="47"/>
        <v>52</v>
      </c>
      <c r="CB49" s="115">
        <f>O68</f>
        <v>25079129.580000002</v>
      </c>
      <c r="CC49" s="115">
        <f t="shared" si="48"/>
        <v>1198755000</v>
      </c>
      <c r="CD49" s="115">
        <f t="shared" si="48"/>
        <v>1351188000</v>
      </c>
      <c r="CE49" s="115">
        <f t="shared" si="48"/>
        <v>1434527000</v>
      </c>
      <c r="CF49" s="115">
        <f t="shared" si="48"/>
        <v>1523005000</v>
      </c>
      <c r="CG49" s="115">
        <f>AN68</f>
        <v>1616941000</v>
      </c>
      <c r="CT49" s="58">
        <f t="shared" si="40"/>
        <v>2882759400</v>
      </c>
      <c r="CU49" s="43">
        <f t="shared" si="41"/>
        <v>32030660</v>
      </c>
      <c r="CX49" s="53">
        <f t="shared" si="42"/>
        <v>2561590800</v>
      </c>
      <c r="CY49" s="43">
        <f t="shared" si="43"/>
        <v>42693180</v>
      </c>
      <c r="CZ49" s="48">
        <f t="shared" si="44"/>
        <v>71155300</v>
      </c>
    </row>
    <row r="50" spans="1:104">
      <c r="A50" s="3">
        <f t="shared" si="45"/>
        <v>11</v>
      </c>
      <c r="B50" s="249">
        <v>2</v>
      </c>
      <c r="C50" s="250" t="s">
        <v>134</v>
      </c>
      <c r="D50" s="251" t="s">
        <v>35</v>
      </c>
      <c r="E50" s="252"/>
      <c r="F50" s="40" t="s">
        <v>42</v>
      </c>
      <c r="G50" s="253">
        <f t="shared" si="4"/>
        <v>78</v>
      </c>
      <c r="H50" s="253">
        <f t="shared" si="5"/>
        <v>66</v>
      </c>
      <c r="I50" s="254">
        <f t="shared" si="6"/>
        <v>26966806</v>
      </c>
      <c r="J50" s="254">
        <f t="shared" si="7"/>
        <v>2</v>
      </c>
      <c r="K50" s="255">
        <f t="shared" si="8"/>
        <v>0.93</v>
      </c>
      <c r="L50" s="256">
        <f t="shared" si="9"/>
        <v>1</v>
      </c>
      <c r="M50" s="257">
        <f t="shared" si="10"/>
        <v>20957247.201545946</v>
      </c>
      <c r="N50" s="257">
        <f t="shared" si="11"/>
        <v>23622166.065575514</v>
      </c>
      <c r="O50" s="257">
        <f t="shared" si="12"/>
        <v>25079129.580000002</v>
      </c>
      <c r="P50" s="257">
        <f t="shared" si="13"/>
        <v>26625955.415960599</v>
      </c>
      <c r="Q50" s="258">
        <f t="shared" si="14"/>
        <v>25079129.580000002</v>
      </c>
      <c r="R50" s="257">
        <f t="shared" si="14"/>
        <v>26625955.415960599</v>
      </c>
      <c r="S50" s="257">
        <f t="shared" si="15"/>
        <v>28268186.084818721</v>
      </c>
      <c r="T50" s="257"/>
      <c r="U50" s="257">
        <f t="shared" si="16"/>
        <v>1383178315.3020325</v>
      </c>
      <c r="V50" s="257">
        <f t="shared" si="17"/>
        <v>1559062960.3279839</v>
      </c>
      <c r="W50" s="257">
        <f t="shared" si="18"/>
        <v>1655222552.2800002</v>
      </c>
      <c r="X50" s="258">
        <f t="shared" si="19"/>
        <v>1757313057.4533994</v>
      </c>
      <c r="Y50" s="258">
        <f t="shared" si="20"/>
        <v>1655222552.2800002</v>
      </c>
      <c r="Z50" s="257">
        <f t="shared" si="21"/>
        <v>1757313057.4533994</v>
      </c>
      <c r="AA50" s="257">
        <f t="shared" si="22"/>
        <v>1865700281.5980356</v>
      </c>
      <c r="AB50" s="257"/>
      <c r="AC50" s="32" t="str">
        <f t="shared" si="23"/>
        <v>BERTAHAP</v>
      </c>
      <c r="AD50" s="259">
        <f t="shared" si="24"/>
        <v>0</v>
      </c>
      <c r="AE50" s="260">
        <v>2</v>
      </c>
      <c r="AF50" s="261"/>
      <c r="AG50" s="257" t="str">
        <f t="shared" si="25"/>
        <v>KR</v>
      </c>
      <c r="AH50" s="261">
        <f t="shared" si="26"/>
        <v>1521497000</v>
      </c>
      <c r="AI50" s="261">
        <f t="shared" si="26"/>
        <v>1714970000</v>
      </c>
      <c r="AJ50" s="261">
        <f t="shared" si="26"/>
        <v>1820745000</v>
      </c>
      <c r="AK50" s="262">
        <f t="shared" si="26"/>
        <v>1933045000</v>
      </c>
      <c r="AL50" s="262">
        <f t="shared" si="26"/>
        <v>1820745000</v>
      </c>
      <c r="AM50" s="261">
        <f t="shared" si="26"/>
        <v>1933045000</v>
      </c>
      <c r="AN50" s="261">
        <f t="shared" si="26"/>
        <v>2052271000</v>
      </c>
      <c r="AO50" s="51">
        <f t="shared" si="46"/>
        <v>1929990000</v>
      </c>
      <c r="AP50" s="42">
        <f t="shared" si="46"/>
        <v>2049028000</v>
      </c>
      <c r="AQ50" s="58">
        <f t="shared" si="27"/>
        <v>1736991000</v>
      </c>
      <c r="AR50" s="58">
        <f t="shared" si="28"/>
        <v>28949850</v>
      </c>
      <c r="AS50" s="336">
        <f t="shared" si="29"/>
        <v>36244593.75</v>
      </c>
      <c r="AT50" s="131">
        <f t="shared" si="30"/>
        <v>20490280</v>
      </c>
      <c r="AU50" s="5">
        <f t="shared" si="31"/>
        <v>28949850</v>
      </c>
      <c r="AV50" s="5">
        <f t="shared" si="32"/>
        <v>45518625</v>
      </c>
      <c r="AW50" s="117"/>
      <c r="AX50" s="120"/>
      <c r="AY50" s="120"/>
      <c r="BT50" s="53">
        <f t="shared" si="33"/>
        <v>-1732617.2854999974</v>
      </c>
      <c r="BU50" s="234">
        <f>O123</f>
        <v>26680957.856400002</v>
      </c>
      <c r="BV50" s="116"/>
      <c r="BW50" s="112"/>
      <c r="BX50" s="112" t="str">
        <f>F69</f>
        <v>1BR-10</v>
      </c>
      <c r="BY50" s="113">
        <f>D69</f>
        <v>10</v>
      </c>
      <c r="BZ50" s="114">
        <f t="shared" si="47"/>
        <v>74</v>
      </c>
      <c r="CA50" s="114">
        <f t="shared" si="47"/>
        <v>63</v>
      </c>
      <c r="CB50" s="115">
        <f>O69</f>
        <v>25079129.580000002</v>
      </c>
      <c r="CC50" s="115">
        <f t="shared" si="48"/>
        <v>1452338000</v>
      </c>
      <c r="CD50" s="115">
        <f t="shared" si="48"/>
        <v>1637017000</v>
      </c>
      <c r="CE50" s="115">
        <f t="shared" si="48"/>
        <v>1737984000</v>
      </c>
      <c r="CF50" s="115">
        <f t="shared" si="48"/>
        <v>1845179000</v>
      </c>
      <c r="CG50" s="115">
        <f>AN69</f>
        <v>1958986000</v>
      </c>
      <c r="CT50" s="58">
        <f t="shared" si="40"/>
        <v>1844125200</v>
      </c>
      <c r="CU50" s="43">
        <f t="shared" si="41"/>
        <v>20490280</v>
      </c>
      <c r="CX50" s="53">
        <f t="shared" si="42"/>
        <v>1638670500</v>
      </c>
      <c r="CY50" s="43">
        <f t="shared" si="43"/>
        <v>27311175</v>
      </c>
      <c r="CZ50" s="48">
        <f t="shared" si="44"/>
        <v>45518625</v>
      </c>
    </row>
    <row r="51" spans="1:104">
      <c r="A51" s="3">
        <f t="shared" si="45"/>
        <v>12</v>
      </c>
      <c r="B51" s="249">
        <v>3</v>
      </c>
      <c r="C51" s="250" t="s">
        <v>134</v>
      </c>
      <c r="D51" s="251" t="s">
        <v>41</v>
      </c>
      <c r="E51" s="252"/>
      <c r="F51" s="40" t="s">
        <v>45</v>
      </c>
      <c r="G51" s="253">
        <f t="shared" si="4"/>
        <v>60</v>
      </c>
      <c r="H51" s="253">
        <f t="shared" si="5"/>
        <v>52</v>
      </c>
      <c r="I51" s="254">
        <f t="shared" si="6"/>
        <v>26966806</v>
      </c>
      <c r="J51" s="254">
        <f t="shared" si="7"/>
        <v>2</v>
      </c>
      <c r="K51" s="255">
        <f t="shared" si="8"/>
        <v>0.93</v>
      </c>
      <c r="L51" s="256">
        <f t="shared" si="9"/>
        <v>1</v>
      </c>
      <c r="M51" s="257">
        <f t="shared" si="10"/>
        <v>20957247.201545946</v>
      </c>
      <c r="N51" s="257">
        <f t="shared" si="11"/>
        <v>23622166.065575514</v>
      </c>
      <c r="O51" s="257">
        <f t="shared" si="12"/>
        <v>25079129.580000002</v>
      </c>
      <c r="P51" s="257">
        <f t="shared" si="13"/>
        <v>26625955.415960599</v>
      </c>
      <c r="Q51" s="258">
        <f t="shared" si="14"/>
        <v>25079129.580000002</v>
      </c>
      <c r="R51" s="257">
        <f t="shared" si="14"/>
        <v>26625955.415960599</v>
      </c>
      <c r="S51" s="257">
        <f t="shared" si="15"/>
        <v>28268186.084818721</v>
      </c>
      <c r="T51" s="257"/>
      <c r="U51" s="257">
        <f t="shared" si="16"/>
        <v>1089776854.4803891</v>
      </c>
      <c r="V51" s="257">
        <f t="shared" si="17"/>
        <v>1228352635.4099267</v>
      </c>
      <c r="W51" s="257">
        <f t="shared" si="18"/>
        <v>1304114738.1600001</v>
      </c>
      <c r="X51" s="258">
        <f t="shared" si="19"/>
        <v>1384549681.6299512</v>
      </c>
      <c r="Y51" s="258">
        <f t="shared" si="20"/>
        <v>1304114738.1600001</v>
      </c>
      <c r="Z51" s="257">
        <f t="shared" si="21"/>
        <v>1384549681.6299512</v>
      </c>
      <c r="AA51" s="257">
        <f t="shared" si="22"/>
        <v>1469945676.4105735</v>
      </c>
      <c r="AB51" s="257"/>
      <c r="AC51" s="32" t="str">
        <f t="shared" si="23"/>
        <v>BERTAHAP</v>
      </c>
      <c r="AD51" s="259">
        <f t="shared" si="24"/>
        <v>0</v>
      </c>
      <c r="AE51" s="260">
        <v>2</v>
      </c>
      <c r="AF51" s="261"/>
      <c r="AG51" s="257" t="str">
        <f t="shared" si="25"/>
        <v>KR</v>
      </c>
      <c r="AH51" s="261">
        <f t="shared" si="26"/>
        <v>1198755000</v>
      </c>
      <c r="AI51" s="261">
        <f t="shared" si="26"/>
        <v>1351188000</v>
      </c>
      <c r="AJ51" s="261">
        <f t="shared" si="26"/>
        <v>1434527000</v>
      </c>
      <c r="AK51" s="262">
        <f t="shared" si="26"/>
        <v>1523005000</v>
      </c>
      <c r="AL51" s="262">
        <f t="shared" si="26"/>
        <v>1434527000</v>
      </c>
      <c r="AM51" s="261">
        <f t="shared" si="26"/>
        <v>1523005000</v>
      </c>
      <c r="AN51" s="261">
        <f t="shared" si="26"/>
        <v>1616941000</v>
      </c>
      <c r="AO51" s="51">
        <f t="shared" si="46"/>
        <v>1520599000</v>
      </c>
      <c r="AP51" s="42">
        <f t="shared" si="46"/>
        <v>1614386000</v>
      </c>
      <c r="AQ51" s="58">
        <f t="shared" si="27"/>
        <v>1368539100</v>
      </c>
      <c r="AR51" s="58">
        <f t="shared" si="28"/>
        <v>22808985</v>
      </c>
      <c r="AS51" s="336">
        <f t="shared" si="29"/>
        <v>28556343.75</v>
      </c>
      <c r="AT51" s="131">
        <f t="shared" si="30"/>
        <v>16143860</v>
      </c>
      <c r="AU51" s="5">
        <f t="shared" si="31"/>
        <v>22808985</v>
      </c>
      <c r="AV51" s="5">
        <f t="shared" si="32"/>
        <v>35863175</v>
      </c>
      <c r="AW51" s="117"/>
      <c r="AX51" s="120"/>
      <c r="AY51" s="120"/>
      <c r="BT51" s="53">
        <f t="shared" si="33"/>
        <v>-1732617.2854999974</v>
      </c>
      <c r="BU51" s="235">
        <f>O126</f>
        <v>25329920.875800002</v>
      </c>
      <c r="BV51" s="116"/>
      <c r="BW51" s="112"/>
      <c r="BX51" s="112" t="str">
        <f>F72</f>
        <v>1BR-20</v>
      </c>
      <c r="BY51" s="113">
        <f>D72</f>
        <v>20</v>
      </c>
      <c r="BZ51" s="114">
        <f>G72</f>
        <v>60</v>
      </c>
      <c r="CA51" s="114">
        <f>H72</f>
        <v>51</v>
      </c>
      <c r="CB51" s="115">
        <f>O72</f>
        <v>25079129.580000002</v>
      </c>
      <c r="CC51" s="115">
        <f>AH72</f>
        <v>1175702000</v>
      </c>
      <c r="CD51" s="115">
        <f>AI72</f>
        <v>1325204000</v>
      </c>
      <c r="CE51" s="115">
        <f>AJ72</f>
        <v>1406940000</v>
      </c>
      <c r="CF51" s="115">
        <f>AK72</f>
        <v>1493717000</v>
      </c>
      <c r="CG51" s="115">
        <f>AN72</f>
        <v>1585846000</v>
      </c>
      <c r="CT51" s="58">
        <f t="shared" si="40"/>
        <v>1452947400</v>
      </c>
      <c r="CU51" s="43">
        <f t="shared" si="41"/>
        <v>16143860</v>
      </c>
      <c r="CX51" s="53">
        <f t="shared" si="42"/>
        <v>1291074300</v>
      </c>
      <c r="CY51" s="43">
        <f t="shared" si="43"/>
        <v>21517905</v>
      </c>
      <c r="CZ51" s="48">
        <f t="shared" si="44"/>
        <v>35863175</v>
      </c>
    </row>
    <row r="52" spans="1:104">
      <c r="A52" s="3">
        <f t="shared" si="45"/>
        <v>13</v>
      </c>
      <c r="B52" s="249">
        <v>4</v>
      </c>
      <c r="C52" s="250" t="s">
        <v>134</v>
      </c>
      <c r="D52" s="251">
        <v>10</v>
      </c>
      <c r="E52" s="252"/>
      <c r="F52" s="40" t="s">
        <v>48</v>
      </c>
      <c r="G52" s="253">
        <f t="shared" si="4"/>
        <v>74</v>
      </c>
      <c r="H52" s="253">
        <f t="shared" si="5"/>
        <v>63</v>
      </c>
      <c r="I52" s="254">
        <f t="shared" si="6"/>
        <v>26966806</v>
      </c>
      <c r="J52" s="254">
        <f t="shared" si="7"/>
        <v>2</v>
      </c>
      <c r="K52" s="255">
        <f t="shared" si="8"/>
        <v>0.93</v>
      </c>
      <c r="L52" s="256">
        <f t="shared" si="9"/>
        <v>1</v>
      </c>
      <c r="M52" s="257">
        <f t="shared" si="10"/>
        <v>20957247.201545946</v>
      </c>
      <c r="N52" s="257">
        <f t="shared" si="11"/>
        <v>23622166.065575514</v>
      </c>
      <c r="O52" s="257">
        <f t="shared" si="12"/>
        <v>25079129.580000002</v>
      </c>
      <c r="P52" s="257">
        <f t="shared" si="13"/>
        <v>26625955.415960599</v>
      </c>
      <c r="Q52" s="258">
        <f t="shared" si="14"/>
        <v>25079129.580000002</v>
      </c>
      <c r="R52" s="257">
        <f t="shared" si="14"/>
        <v>26625955.415960599</v>
      </c>
      <c r="S52" s="257">
        <f t="shared" si="15"/>
        <v>28268186.084818721</v>
      </c>
      <c r="T52" s="257"/>
      <c r="U52" s="257">
        <f t="shared" si="16"/>
        <v>1320306573.6973946</v>
      </c>
      <c r="V52" s="257">
        <f t="shared" si="17"/>
        <v>1488196462.1312573</v>
      </c>
      <c r="W52" s="257">
        <f t="shared" si="18"/>
        <v>1579985163.5400002</v>
      </c>
      <c r="X52" s="258">
        <f t="shared" si="19"/>
        <v>1677435191.2055178</v>
      </c>
      <c r="Y52" s="258">
        <f t="shared" si="20"/>
        <v>1579985163.5400002</v>
      </c>
      <c r="Z52" s="257">
        <f t="shared" si="21"/>
        <v>1677435191.2055178</v>
      </c>
      <c r="AA52" s="257">
        <f t="shared" si="22"/>
        <v>1780895723.3435793</v>
      </c>
      <c r="AB52" s="257"/>
      <c r="AC52" s="32" t="str">
        <f t="shared" si="23"/>
        <v>BERTAHAP</v>
      </c>
      <c r="AD52" s="259">
        <f t="shared" si="24"/>
        <v>0</v>
      </c>
      <c r="AE52" s="260">
        <v>2</v>
      </c>
      <c r="AF52" s="261"/>
      <c r="AG52" s="257" t="str">
        <f t="shared" si="25"/>
        <v>KR</v>
      </c>
      <c r="AH52" s="261">
        <f t="shared" si="26"/>
        <v>1452338000</v>
      </c>
      <c r="AI52" s="261">
        <f t="shared" si="26"/>
        <v>1637017000</v>
      </c>
      <c r="AJ52" s="261">
        <f t="shared" si="26"/>
        <v>1737984000</v>
      </c>
      <c r="AK52" s="262">
        <f t="shared" si="26"/>
        <v>1845179000</v>
      </c>
      <c r="AL52" s="262">
        <f t="shared" si="26"/>
        <v>1737984000</v>
      </c>
      <c r="AM52" s="261">
        <f t="shared" si="26"/>
        <v>1845179000</v>
      </c>
      <c r="AN52" s="261">
        <f t="shared" si="26"/>
        <v>1958986000</v>
      </c>
      <c r="AO52" s="51">
        <f t="shared" si="46"/>
        <v>1842264000</v>
      </c>
      <c r="AP52" s="42">
        <f t="shared" si="46"/>
        <v>1955890000</v>
      </c>
      <c r="AQ52" s="58">
        <f t="shared" si="27"/>
        <v>1658037600</v>
      </c>
      <c r="AR52" s="58">
        <f t="shared" si="28"/>
        <v>27633960</v>
      </c>
      <c r="AS52" s="336">
        <f t="shared" si="29"/>
        <v>34597106.25</v>
      </c>
      <c r="AT52" s="131">
        <f t="shared" si="30"/>
        <v>19558900</v>
      </c>
      <c r="AU52" s="5">
        <f t="shared" si="31"/>
        <v>27633960</v>
      </c>
      <c r="AV52" s="5">
        <f t="shared" si="32"/>
        <v>43449600</v>
      </c>
      <c r="AW52" s="117"/>
      <c r="AX52" s="120"/>
      <c r="AY52" s="120"/>
      <c r="BT52" s="53">
        <f t="shared" si="33"/>
        <v>-1732617.2854999974</v>
      </c>
      <c r="BU52" s="236">
        <f>O171</f>
        <v>26419379.838199999</v>
      </c>
      <c r="BV52" s="116">
        <v>4</v>
      </c>
      <c r="BW52" s="112" t="s">
        <v>150</v>
      </c>
      <c r="BX52" s="112" t="str">
        <f>F83</f>
        <v>1BR-6</v>
      </c>
      <c r="BY52" s="113" t="str">
        <f>D83</f>
        <v>06</v>
      </c>
      <c r="BZ52" s="114">
        <f t="shared" ref="BZ52:CA55" si="49">G83</f>
        <v>78</v>
      </c>
      <c r="CA52" s="114">
        <f t="shared" si="49"/>
        <v>66</v>
      </c>
      <c r="CB52" s="115">
        <f>O83</f>
        <v>25079129.580000002</v>
      </c>
      <c r="CC52" s="115">
        <f t="shared" ref="CC52:CF55" si="50">AH83</f>
        <v>1521497000</v>
      </c>
      <c r="CD52" s="115">
        <f t="shared" si="50"/>
        <v>1714970000</v>
      </c>
      <c r="CE52" s="115">
        <f t="shared" si="50"/>
        <v>1820745000</v>
      </c>
      <c r="CF52" s="115">
        <f t="shared" si="50"/>
        <v>1933045000</v>
      </c>
      <c r="CG52" s="115">
        <f>AN83</f>
        <v>2052271000</v>
      </c>
      <c r="CH52" s="2">
        <v>12</v>
      </c>
      <c r="CT52" s="58">
        <f t="shared" si="40"/>
        <v>1760301000</v>
      </c>
      <c r="CU52" s="43">
        <f t="shared" si="41"/>
        <v>19558900</v>
      </c>
      <c r="CX52" s="53">
        <f t="shared" si="42"/>
        <v>1564185600</v>
      </c>
      <c r="CY52" s="43">
        <f t="shared" si="43"/>
        <v>26069760</v>
      </c>
      <c r="CZ52" s="48">
        <f t="shared" si="44"/>
        <v>43449600</v>
      </c>
    </row>
    <row r="53" spans="1:104">
      <c r="A53" s="3">
        <f t="shared" si="45"/>
        <v>14</v>
      </c>
      <c r="B53" s="249">
        <v>5</v>
      </c>
      <c r="C53" s="250" t="s">
        <v>134</v>
      </c>
      <c r="D53" s="285">
        <v>12</v>
      </c>
      <c r="E53" s="252"/>
      <c r="F53" s="40" t="s">
        <v>50</v>
      </c>
      <c r="G53" s="253">
        <f t="shared" si="4"/>
        <v>67</v>
      </c>
      <c r="H53" s="253">
        <f t="shared" si="5"/>
        <v>57</v>
      </c>
      <c r="I53" s="254">
        <f t="shared" si="6"/>
        <v>26966806</v>
      </c>
      <c r="J53" s="254">
        <f t="shared" si="7"/>
        <v>2</v>
      </c>
      <c r="K53" s="255">
        <f t="shared" si="8"/>
        <v>0.93</v>
      </c>
      <c r="L53" s="256">
        <f t="shared" si="9"/>
        <v>1</v>
      </c>
      <c r="M53" s="257">
        <f t="shared" si="10"/>
        <v>20957247.201545946</v>
      </c>
      <c r="N53" s="257">
        <f t="shared" si="11"/>
        <v>23622166.065575514</v>
      </c>
      <c r="O53" s="257">
        <f t="shared" si="12"/>
        <v>25079129.580000002</v>
      </c>
      <c r="P53" s="257">
        <f t="shared" si="13"/>
        <v>26625955.415960599</v>
      </c>
      <c r="Q53" s="258">
        <f t="shared" si="14"/>
        <v>25079129.580000002</v>
      </c>
      <c r="R53" s="257">
        <f t="shared" si="14"/>
        <v>26625955.415960599</v>
      </c>
      <c r="S53" s="257">
        <f t="shared" si="15"/>
        <v>28268186.084818721</v>
      </c>
      <c r="T53" s="257"/>
      <c r="U53" s="257">
        <f t="shared" si="16"/>
        <v>1194563090.4881189</v>
      </c>
      <c r="V53" s="257">
        <f t="shared" si="17"/>
        <v>1346463465.7378044</v>
      </c>
      <c r="W53" s="257">
        <f t="shared" si="18"/>
        <v>1429510386.0600002</v>
      </c>
      <c r="X53" s="258">
        <f t="shared" si="19"/>
        <v>1517679458.7097542</v>
      </c>
      <c r="Y53" s="258">
        <f t="shared" si="20"/>
        <v>1429510386.0600002</v>
      </c>
      <c r="Z53" s="257">
        <f t="shared" si="21"/>
        <v>1517679458.7097542</v>
      </c>
      <c r="AA53" s="257">
        <f t="shared" si="22"/>
        <v>1611286606.8346672</v>
      </c>
      <c r="AB53" s="257"/>
      <c r="AC53" s="32" t="str">
        <f t="shared" si="23"/>
        <v>BERTAHAP</v>
      </c>
      <c r="AD53" s="259">
        <f t="shared" si="24"/>
        <v>0</v>
      </c>
      <c r="AE53" s="260">
        <v>2</v>
      </c>
      <c r="AF53" s="261"/>
      <c r="AG53" s="257" t="str">
        <f t="shared" si="25"/>
        <v>KR</v>
      </c>
      <c r="AH53" s="261">
        <f t="shared" si="26"/>
        <v>1314020000</v>
      </c>
      <c r="AI53" s="261">
        <f t="shared" si="26"/>
        <v>1481110000</v>
      </c>
      <c r="AJ53" s="261">
        <f t="shared" si="26"/>
        <v>1572462000</v>
      </c>
      <c r="AK53" s="262">
        <f t="shared" si="26"/>
        <v>1669448000</v>
      </c>
      <c r="AL53" s="262">
        <f t="shared" si="26"/>
        <v>1572462000</v>
      </c>
      <c r="AM53" s="261">
        <f t="shared" si="26"/>
        <v>1669448000</v>
      </c>
      <c r="AN53" s="261">
        <f t="shared" si="26"/>
        <v>1772416000</v>
      </c>
      <c r="AO53" s="51">
        <f t="shared" si="46"/>
        <v>1666810000</v>
      </c>
      <c r="AP53" s="42">
        <f t="shared" si="46"/>
        <v>1769615000</v>
      </c>
      <c r="AQ53" s="58">
        <f t="shared" si="27"/>
        <v>1500129000</v>
      </c>
      <c r="AR53" s="58">
        <f t="shared" si="28"/>
        <v>25002150</v>
      </c>
      <c r="AS53" s="336">
        <f t="shared" si="29"/>
        <v>31302150</v>
      </c>
      <c r="AT53" s="131">
        <f t="shared" si="30"/>
        <v>17696150</v>
      </c>
      <c r="AU53" s="5">
        <f t="shared" si="31"/>
        <v>25002150</v>
      </c>
      <c r="AV53" s="5">
        <f t="shared" si="32"/>
        <v>39311550</v>
      </c>
      <c r="AW53" s="117"/>
      <c r="AX53" s="120"/>
      <c r="AY53" s="120"/>
      <c r="BT53" s="53">
        <f t="shared" si="33"/>
        <v>-1732617.2854999974</v>
      </c>
      <c r="BU53" s="123">
        <f>O179</f>
        <v>25580712.171600003</v>
      </c>
      <c r="BV53" s="116"/>
      <c r="BW53" s="112"/>
      <c r="BX53" s="112" t="str">
        <f>F84</f>
        <v>1BR-8</v>
      </c>
      <c r="BY53" s="113" t="str">
        <f>D84</f>
        <v>08</v>
      </c>
      <c r="BZ53" s="114">
        <f t="shared" si="49"/>
        <v>60</v>
      </c>
      <c r="CA53" s="114">
        <f t="shared" si="49"/>
        <v>52</v>
      </c>
      <c r="CB53" s="115">
        <f>O84</f>
        <v>25079129.580000002</v>
      </c>
      <c r="CC53" s="115">
        <f t="shared" si="50"/>
        <v>1198755000</v>
      </c>
      <c r="CD53" s="115">
        <f t="shared" si="50"/>
        <v>1351188000</v>
      </c>
      <c r="CE53" s="115">
        <f t="shared" si="50"/>
        <v>1434527000</v>
      </c>
      <c r="CF53" s="115">
        <f t="shared" si="50"/>
        <v>1523005000</v>
      </c>
      <c r="CG53" s="115">
        <f>AN84</f>
        <v>1616941000</v>
      </c>
      <c r="CT53" s="58">
        <f t="shared" si="40"/>
        <v>1592653500</v>
      </c>
      <c r="CU53" s="43">
        <f t="shared" si="41"/>
        <v>17696150</v>
      </c>
      <c r="CX53" s="53">
        <f t="shared" si="42"/>
        <v>1415215800</v>
      </c>
      <c r="CY53" s="43">
        <f t="shared" si="43"/>
        <v>23586930</v>
      </c>
      <c r="CZ53" s="48">
        <f t="shared" si="44"/>
        <v>39311550</v>
      </c>
    </row>
    <row r="54" spans="1:104">
      <c r="A54" s="3">
        <f t="shared" si="45"/>
        <v>15</v>
      </c>
      <c r="B54" s="249">
        <v>6</v>
      </c>
      <c r="C54" s="250" t="s">
        <v>134</v>
      </c>
      <c r="D54" s="251">
        <v>16</v>
      </c>
      <c r="E54" s="252"/>
      <c r="F54" s="40" t="s">
        <v>52</v>
      </c>
      <c r="G54" s="253">
        <f t="shared" si="4"/>
        <v>71</v>
      </c>
      <c r="H54" s="253">
        <f t="shared" si="5"/>
        <v>63</v>
      </c>
      <c r="I54" s="254">
        <f t="shared" si="6"/>
        <v>26966806</v>
      </c>
      <c r="J54" s="254">
        <f t="shared" si="7"/>
        <v>2</v>
      </c>
      <c r="K54" s="255">
        <f t="shared" si="8"/>
        <v>0.93</v>
      </c>
      <c r="L54" s="256">
        <f t="shared" si="9"/>
        <v>1</v>
      </c>
      <c r="M54" s="257">
        <f t="shared" si="10"/>
        <v>20957247.201545946</v>
      </c>
      <c r="N54" s="257">
        <f t="shared" si="11"/>
        <v>23622166.065575514</v>
      </c>
      <c r="O54" s="257">
        <f t="shared" si="12"/>
        <v>25079129.580000002</v>
      </c>
      <c r="P54" s="257">
        <f t="shared" si="13"/>
        <v>26625955.415960599</v>
      </c>
      <c r="Q54" s="258">
        <f t="shared" si="14"/>
        <v>25079129.580000002</v>
      </c>
      <c r="R54" s="257">
        <f t="shared" si="14"/>
        <v>26625955.415960599</v>
      </c>
      <c r="S54" s="257">
        <f t="shared" si="15"/>
        <v>28268186.084818721</v>
      </c>
      <c r="T54" s="257"/>
      <c r="U54" s="257">
        <f t="shared" si="16"/>
        <v>1320306573.6973946</v>
      </c>
      <c r="V54" s="257">
        <f t="shared" si="17"/>
        <v>1488196462.1312573</v>
      </c>
      <c r="W54" s="257">
        <f t="shared" si="18"/>
        <v>1579985163.5400002</v>
      </c>
      <c r="X54" s="258">
        <f t="shared" si="19"/>
        <v>1677435191.2055178</v>
      </c>
      <c r="Y54" s="258">
        <f t="shared" si="20"/>
        <v>1579985163.5400002</v>
      </c>
      <c r="Z54" s="257">
        <f t="shared" si="21"/>
        <v>1677435191.2055178</v>
      </c>
      <c r="AA54" s="257">
        <f t="shared" si="22"/>
        <v>1780895723.3435793</v>
      </c>
      <c r="AB54" s="257"/>
      <c r="AC54" s="32" t="str">
        <f t="shared" si="23"/>
        <v>BERTAHAP</v>
      </c>
      <c r="AD54" s="259">
        <f t="shared" si="24"/>
        <v>0</v>
      </c>
      <c r="AE54" s="260">
        <v>2</v>
      </c>
      <c r="AF54" s="261"/>
      <c r="AG54" s="257" t="str">
        <f t="shared" si="25"/>
        <v>KR</v>
      </c>
      <c r="AH54" s="261">
        <f t="shared" si="26"/>
        <v>1452338000</v>
      </c>
      <c r="AI54" s="261">
        <f t="shared" si="26"/>
        <v>1637017000</v>
      </c>
      <c r="AJ54" s="261">
        <f t="shared" si="26"/>
        <v>1737984000</v>
      </c>
      <c r="AK54" s="262">
        <f t="shared" si="26"/>
        <v>1845179000</v>
      </c>
      <c r="AL54" s="262">
        <f t="shared" si="26"/>
        <v>1737984000</v>
      </c>
      <c r="AM54" s="261">
        <f t="shared" si="26"/>
        <v>1845179000</v>
      </c>
      <c r="AN54" s="261">
        <f t="shared" si="26"/>
        <v>1958986000</v>
      </c>
      <c r="AO54" s="51">
        <f t="shared" si="46"/>
        <v>1842264000</v>
      </c>
      <c r="AP54" s="42">
        <f t="shared" si="46"/>
        <v>1955890000</v>
      </c>
      <c r="AQ54" s="58">
        <f t="shared" si="27"/>
        <v>1658037600</v>
      </c>
      <c r="AR54" s="58">
        <f t="shared" si="28"/>
        <v>27633960</v>
      </c>
      <c r="AS54" s="336">
        <f t="shared" si="29"/>
        <v>34597106.25</v>
      </c>
      <c r="AT54" s="131">
        <f t="shared" si="30"/>
        <v>19558900</v>
      </c>
      <c r="AU54" s="5">
        <f t="shared" si="31"/>
        <v>27633960</v>
      </c>
      <c r="AV54" s="5">
        <f t="shared" si="32"/>
        <v>43449600</v>
      </c>
      <c r="AW54" s="117"/>
      <c r="AX54" s="120"/>
      <c r="AY54" s="120"/>
      <c r="BT54" s="53">
        <f t="shared" si="33"/>
        <v>-1732617.2854999974</v>
      </c>
      <c r="BU54" s="237">
        <f>O180</f>
        <v>26680957.856400002</v>
      </c>
      <c r="BV54" s="116"/>
      <c r="BW54" s="121"/>
      <c r="BX54" s="112" t="str">
        <f>F85</f>
        <v>1BR-10</v>
      </c>
      <c r="BY54" s="113">
        <f>D85</f>
        <v>10</v>
      </c>
      <c r="BZ54" s="114">
        <f t="shared" si="49"/>
        <v>74</v>
      </c>
      <c r="CA54" s="114">
        <f t="shared" si="49"/>
        <v>63</v>
      </c>
      <c r="CB54" s="115">
        <f>O85</f>
        <v>25079129.580000002</v>
      </c>
      <c r="CC54" s="115">
        <f t="shared" si="50"/>
        <v>1452338000</v>
      </c>
      <c r="CD54" s="115">
        <f t="shared" si="50"/>
        <v>1637017000</v>
      </c>
      <c r="CE54" s="115">
        <f t="shared" si="50"/>
        <v>1737984000</v>
      </c>
      <c r="CF54" s="115">
        <f t="shared" si="50"/>
        <v>1845179000</v>
      </c>
      <c r="CG54" s="115">
        <f>AN85</f>
        <v>1958986000</v>
      </c>
      <c r="CT54" s="58">
        <f t="shared" si="40"/>
        <v>1760301000</v>
      </c>
      <c r="CU54" s="43">
        <f t="shared" si="41"/>
        <v>19558900</v>
      </c>
      <c r="CX54" s="53">
        <f t="shared" si="42"/>
        <v>1564185600</v>
      </c>
      <c r="CY54" s="43">
        <f t="shared" si="43"/>
        <v>26069760</v>
      </c>
      <c r="CZ54" s="48">
        <f t="shared" si="44"/>
        <v>43449600</v>
      </c>
    </row>
    <row r="55" spans="1:104">
      <c r="A55" s="3">
        <f t="shared" si="45"/>
        <v>16</v>
      </c>
      <c r="B55" s="249">
        <v>7</v>
      </c>
      <c r="C55" s="250" t="s">
        <v>134</v>
      </c>
      <c r="D55" s="285">
        <v>18</v>
      </c>
      <c r="E55" s="252"/>
      <c r="F55" s="40" t="s">
        <v>54</v>
      </c>
      <c r="G55" s="253">
        <f t="shared" si="4"/>
        <v>97</v>
      </c>
      <c r="H55" s="253">
        <f t="shared" si="5"/>
        <v>85</v>
      </c>
      <c r="I55" s="254">
        <f t="shared" si="6"/>
        <v>26966806</v>
      </c>
      <c r="J55" s="254">
        <f t="shared" si="7"/>
        <v>2</v>
      </c>
      <c r="K55" s="255">
        <f t="shared" si="8"/>
        <v>0.93</v>
      </c>
      <c r="L55" s="256">
        <f t="shared" si="9"/>
        <v>1</v>
      </c>
      <c r="M55" s="257">
        <f t="shared" si="10"/>
        <v>20957247.201545946</v>
      </c>
      <c r="N55" s="257">
        <f t="shared" si="11"/>
        <v>23622166.065575514</v>
      </c>
      <c r="O55" s="257">
        <f t="shared" si="12"/>
        <v>25079129.580000002</v>
      </c>
      <c r="P55" s="257">
        <f t="shared" si="13"/>
        <v>26625955.415960599</v>
      </c>
      <c r="Q55" s="258">
        <f t="shared" si="14"/>
        <v>25079129.580000002</v>
      </c>
      <c r="R55" s="257">
        <f t="shared" si="14"/>
        <v>26625955.415960599</v>
      </c>
      <c r="S55" s="257">
        <f t="shared" si="15"/>
        <v>28268186.084818721</v>
      </c>
      <c r="T55" s="257"/>
      <c r="U55" s="257">
        <f t="shared" si="16"/>
        <v>1781366012.1314054</v>
      </c>
      <c r="V55" s="257">
        <f t="shared" si="17"/>
        <v>2007884115.5739186</v>
      </c>
      <c r="W55" s="257">
        <f t="shared" si="18"/>
        <v>2131726014.3000002</v>
      </c>
      <c r="X55" s="258">
        <f t="shared" si="19"/>
        <v>2263206210.3566508</v>
      </c>
      <c r="Y55" s="258">
        <f t="shared" si="20"/>
        <v>2131726014.3000002</v>
      </c>
      <c r="Z55" s="257">
        <f t="shared" si="21"/>
        <v>2263206210.3566508</v>
      </c>
      <c r="AA55" s="257">
        <f t="shared" si="22"/>
        <v>2402795817.2095914</v>
      </c>
      <c r="AB55" s="257"/>
      <c r="AC55" s="32" t="str">
        <f t="shared" si="23"/>
        <v>BERTAHAP</v>
      </c>
      <c r="AD55" s="259">
        <f t="shared" si="24"/>
        <v>0</v>
      </c>
      <c r="AE55" s="260">
        <v>2</v>
      </c>
      <c r="AF55" s="261"/>
      <c r="AG55" s="257" t="str">
        <f t="shared" si="25"/>
        <v>KR</v>
      </c>
      <c r="AH55" s="261">
        <f t="shared" si="26"/>
        <v>1959503000</v>
      </c>
      <c r="AI55" s="261">
        <f t="shared" si="26"/>
        <v>2208673000</v>
      </c>
      <c r="AJ55" s="261">
        <f t="shared" si="26"/>
        <v>2344899000</v>
      </c>
      <c r="AK55" s="262">
        <f t="shared" si="26"/>
        <v>2489527000</v>
      </c>
      <c r="AL55" s="262">
        <f t="shared" si="26"/>
        <v>2344899000</v>
      </c>
      <c r="AM55" s="261">
        <f t="shared" si="26"/>
        <v>2489527000</v>
      </c>
      <c r="AN55" s="261">
        <f t="shared" si="26"/>
        <v>2643076000</v>
      </c>
      <c r="AO55" s="51">
        <f t="shared" si="46"/>
        <v>2485593000</v>
      </c>
      <c r="AP55" s="42">
        <f t="shared" si="46"/>
        <v>2638899000</v>
      </c>
      <c r="AQ55" s="58">
        <f t="shared" si="27"/>
        <v>2237033700</v>
      </c>
      <c r="AR55" s="58">
        <f t="shared" si="28"/>
        <v>37283895</v>
      </c>
      <c r="AS55" s="336">
        <f t="shared" si="29"/>
        <v>46678631.25</v>
      </c>
      <c r="AT55" s="131">
        <f t="shared" si="30"/>
        <v>26388990</v>
      </c>
      <c r="AU55" s="5">
        <f t="shared" si="31"/>
        <v>37283895</v>
      </c>
      <c r="AV55" s="5">
        <f t="shared" si="32"/>
        <v>58622475</v>
      </c>
      <c r="AW55" s="117"/>
      <c r="AX55" s="120"/>
      <c r="AY55" s="120"/>
      <c r="BT55" s="53">
        <f t="shared" si="33"/>
        <v>-1732617.2854999974</v>
      </c>
      <c r="BU55" s="127">
        <f>O188</f>
        <v>26942535.874600001</v>
      </c>
      <c r="BV55" s="116"/>
      <c r="BW55" s="112"/>
      <c r="BX55" s="112" t="str">
        <f>F86</f>
        <v>1BR-12</v>
      </c>
      <c r="BY55" s="113">
        <f>D86</f>
        <v>12</v>
      </c>
      <c r="BZ55" s="114">
        <f t="shared" si="49"/>
        <v>67</v>
      </c>
      <c r="CA55" s="114">
        <f t="shared" si="49"/>
        <v>57</v>
      </c>
      <c r="CB55" s="115">
        <f>O86</f>
        <v>25079129.580000002</v>
      </c>
      <c r="CC55" s="115">
        <f t="shared" si="50"/>
        <v>1314020000</v>
      </c>
      <c r="CD55" s="115">
        <f t="shared" si="50"/>
        <v>1481110000</v>
      </c>
      <c r="CE55" s="115">
        <f t="shared" si="50"/>
        <v>1572462000</v>
      </c>
      <c r="CF55" s="115">
        <f t="shared" si="50"/>
        <v>1669448000</v>
      </c>
      <c r="CG55" s="115">
        <f>AN86</f>
        <v>1772416000</v>
      </c>
      <c r="CT55" s="58">
        <f t="shared" si="40"/>
        <v>2375009100</v>
      </c>
      <c r="CU55" s="43">
        <f t="shared" si="41"/>
        <v>26388990</v>
      </c>
      <c r="CX55" s="53">
        <f t="shared" si="42"/>
        <v>2110409100</v>
      </c>
      <c r="CY55" s="43">
        <f t="shared" si="43"/>
        <v>35173485</v>
      </c>
      <c r="CZ55" s="48">
        <f t="shared" si="44"/>
        <v>58622475</v>
      </c>
    </row>
    <row r="56" spans="1:104">
      <c r="A56" s="3">
        <f t="shared" si="45"/>
        <v>17</v>
      </c>
      <c r="B56" s="249">
        <v>8</v>
      </c>
      <c r="C56" s="250" t="s">
        <v>134</v>
      </c>
      <c r="D56" s="285">
        <v>20</v>
      </c>
      <c r="E56" s="252"/>
      <c r="F56" s="40" t="s">
        <v>70</v>
      </c>
      <c r="G56" s="253">
        <f t="shared" si="4"/>
        <v>60</v>
      </c>
      <c r="H56" s="253">
        <f t="shared" si="5"/>
        <v>51</v>
      </c>
      <c r="I56" s="254">
        <f t="shared" si="6"/>
        <v>26966806</v>
      </c>
      <c r="J56" s="254">
        <f t="shared" si="7"/>
        <v>2</v>
      </c>
      <c r="K56" s="255">
        <f t="shared" si="8"/>
        <v>0.93</v>
      </c>
      <c r="L56" s="256">
        <f t="shared" si="9"/>
        <v>1</v>
      </c>
      <c r="M56" s="257">
        <f t="shared" si="10"/>
        <v>20957247.201545946</v>
      </c>
      <c r="N56" s="257">
        <f t="shared" si="11"/>
        <v>23622166.065575514</v>
      </c>
      <c r="O56" s="257">
        <f t="shared" si="12"/>
        <v>25079129.580000002</v>
      </c>
      <c r="P56" s="257">
        <f t="shared" si="13"/>
        <v>26625955.415960599</v>
      </c>
      <c r="Q56" s="258">
        <f t="shared" si="14"/>
        <v>25079129.580000002</v>
      </c>
      <c r="R56" s="257">
        <f t="shared" si="14"/>
        <v>26625955.415960599</v>
      </c>
      <c r="S56" s="257">
        <f t="shared" si="15"/>
        <v>28268186.084818721</v>
      </c>
      <c r="T56" s="257"/>
      <c r="U56" s="257">
        <f t="shared" si="16"/>
        <v>1068819607.2788433</v>
      </c>
      <c r="V56" s="257">
        <f t="shared" si="17"/>
        <v>1204730469.3443513</v>
      </c>
      <c r="W56" s="257">
        <f t="shared" si="18"/>
        <v>1279035608.5800002</v>
      </c>
      <c r="X56" s="258">
        <f t="shared" si="19"/>
        <v>1357923726.2139904</v>
      </c>
      <c r="Y56" s="258">
        <f t="shared" si="20"/>
        <v>1279035608.5800002</v>
      </c>
      <c r="Z56" s="257">
        <f t="shared" si="21"/>
        <v>1357923726.2139904</v>
      </c>
      <c r="AA56" s="257">
        <f t="shared" si="22"/>
        <v>1441677490.3257546</v>
      </c>
      <c r="AB56" s="257"/>
      <c r="AC56" s="32" t="str">
        <f t="shared" si="23"/>
        <v>BERTAHAP</v>
      </c>
      <c r="AD56" s="259">
        <f t="shared" si="24"/>
        <v>0</v>
      </c>
      <c r="AE56" s="260">
        <v>2</v>
      </c>
      <c r="AF56" s="261"/>
      <c r="AG56" s="257" t="str">
        <f t="shared" si="25"/>
        <v>KR</v>
      </c>
      <c r="AH56" s="261">
        <f t="shared" si="26"/>
        <v>1175702000</v>
      </c>
      <c r="AI56" s="261">
        <f t="shared" si="26"/>
        <v>1325204000</v>
      </c>
      <c r="AJ56" s="261">
        <f t="shared" si="26"/>
        <v>1406940000</v>
      </c>
      <c r="AK56" s="262">
        <f t="shared" si="26"/>
        <v>1493717000</v>
      </c>
      <c r="AL56" s="262">
        <f t="shared" si="26"/>
        <v>1406940000</v>
      </c>
      <c r="AM56" s="261">
        <f t="shared" si="26"/>
        <v>1493717000</v>
      </c>
      <c r="AN56" s="261">
        <f t="shared" si="26"/>
        <v>1585846000</v>
      </c>
      <c r="AO56" s="51">
        <f t="shared" si="46"/>
        <v>1491357000</v>
      </c>
      <c r="AP56" s="42">
        <f t="shared" si="46"/>
        <v>1583341000</v>
      </c>
      <c r="AQ56" s="58">
        <f t="shared" si="27"/>
        <v>1342221300</v>
      </c>
      <c r="AR56" s="58">
        <f t="shared" si="28"/>
        <v>22370355</v>
      </c>
      <c r="AS56" s="336">
        <f t="shared" si="29"/>
        <v>28007193.75</v>
      </c>
      <c r="AT56" s="131">
        <f t="shared" si="30"/>
        <v>15833410</v>
      </c>
      <c r="AU56" s="5">
        <f t="shared" si="31"/>
        <v>22370355</v>
      </c>
      <c r="AV56" s="5">
        <f t="shared" si="32"/>
        <v>35173500</v>
      </c>
      <c r="AW56" s="117"/>
      <c r="AX56" s="120"/>
      <c r="AY56" s="120"/>
      <c r="BT56" s="53">
        <f t="shared" si="33"/>
        <v>-1732617.2854999974</v>
      </c>
      <c r="BU56" s="68">
        <f>O189</f>
        <v>25580712.171600003</v>
      </c>
      <c r="BV56" s="116"/>
      <c r="BW56" s="112"/>
      <c r="BX56" s="112" t="str">
        <f>F88</f>
        <v>2BR-18</v>
      </c>
      <c r="BY56" s="113">
        <f>D88</f>
        <v>18</v>
      </c>
      <c r="BZ56" s="114">
        <f>G88</f>
        <v>97</v>
      </c>
      <c r="CA56" s="114">
        <f>H88</f>
        <v>85</v>
      </c>
      <c r="CB56" s="115">
        <f>O88</f>
        <v>25079129.580000002</v>
      </c>
      <c r="CC56" s="115">
        <f t="shared" ref="CC56:CF57" si="51">AH88</f>
        <v>1959503000</v>
      </c>
      <c r="CD56" s="115">
        <f t="shared" si="51"/>
        <v>2208673000</v>
      </c>
      <c r="CE56" s="115">
        <f t="shared" si="51"/>
        <v>2344899000</v>
      </c>
      <c r="CF56" s="115">
        <f t="shared" si="51"/>
        <v>2489527000</v>
      </c>
      <c r="CG56" s="115">
        <f>AN88</f>
        <v>2643076000</v>
      </c>
      <c r="CT56" s="58">
        <f t="shared" si="40"/>
        <v>1425006900</v>
      </c>
      <c r="CU56" s="43">
        <f t="shared" si="41"/>
        <v>15833410</v>
      </c>
      <c r="CX56" s="53">
        <f t="shared" si="42"/>
        <v>1266246000</v>
      </c>
      <c r="CY56" s="43">
        <f t="shared" si="43"/>
        <v>21104100</v>
      </c>
      <c r="CZ56" s="48">
        <f t="shared" si="44"/>
        <v>35173500</v>
      </c>
    </row>
    <row r="57" spans="1:104">
      <c r="A57" s="3">
        <f t="shared" si="45"/>
        <v>18</v>
      </c>
      <c r="B57" s="249">
        <v>9</v>
      </c>
      <c r="C57" s="250" t="s">
        <v>134</v>
      </c>
      <c r="D57" s="285">
        <v>22</v>
      </c>
      <c r="E57" s="252"/>
      <c r="F57" s="40" t="s">
        <v>89</v>
      </c>
      <c r="G57" s="253">
        <f t="shared" si="4"/>
        <v>81</v>
      </c>
      <c r="H57" s="253">
        <f t="shared" si="5"/>
        <v>70</v>
      </c>
      <c r="I57" s="254">
        <f t="shared" si="6"/>
        <v>26966806</v>
      </c>
      <c r="J57" s="254">
        <f t="shared" si="7"/>
        <v>4</v>
      </c>
      <c r="K57" s="255">
        <f t="shared" si="8"/>
        <v>0.97</v>
      </c>
      <c r="L57" s="256">
        <f t="shared" si="9"/>
        <v>1</v>
      </c>
      <c r="M57" s="257">
        <f t="shared" si="10"/>
        <v>21858634.177956525</v>
      </c>
      <c r="N57" s="257">
        <f t="shared" si="11"/>
        <v>24638173.208180912</v>
      </c>
      <c r="O57" s="257">
        <f t="shared" si="12"/>
        <v>26157801.82</v>
      </c>
      <c r="P57" s="257">
        <f t="shared" si="13"/>
        <v>27771157.799442772</v>
      </c>
      <c r="Q57" s="258">
        <f t="shared" si="14"/>
        <v>26157801.82</v>
      </c>
      <c r="R57" s="257">
        <f t="shared" si="14"/>
        <v>27771157.799442772</v>
      </c>
      <c r="S57" s="257">
        <f t="shared" si="15"/>
        <v>29484022.045456085</v>
      </c>
      <c r="T57" s="257"/>
      <c r="U57" s="257">
        <f t="shared" si="16"/>
        <v>1530104392.4569569</v>
      </c>
      <c r="V57" s="257">
        <f t="shared" si="17"/>
        <v>1724672124.5726638</v>
      </c>
      <c r="W57" s="257">
        <f t="shared" si="18"/>
        <v>1831046127.4000001</v>
      </c>
      <c r="X57" s="258">
        <f t="shared" si="19"/>
        <v>1943981045.960994</v>
      </c>
      <c r="Y57" s="258">
        <f t="shared" si="20"/>
        <v>1831046127.4000001</v>
      </c>
      <c r="Z57" s="257">
        <f t="shared" si="21"/>
        <v>1943981045.960994</v>
      </c>
      <c r="AA57" s="257">
        <f t="shared" si="22"/>
        <v>2063881543.181926</v>
      </c>
      <c r="AB57" s="257"/>
      <c r="AC57" s="32" t="str">
        <f t="shared" si="23"/>
        <v>BERTAHAP</v>
      </c>
      <c r="AD57" s="259">
        <f t="shared" si="24"/>
        <v>0</v>
      </c>
      <c r="AE57" s="260">
        <v>2</v>
      </c>
      <c r="AF57" s="261"/>
      <c r="AG57" s="257" t="str">
        <f t="shared" si="25"/>
        <v>KR</v>
      </c>
      <c r="AH57" s="261">
        <f t="shared" si="26"/>
        <v>1683115000</v>
      </c>
      <c r="AI57" s="261">
        <f t="shared" si="26"/>
        <v>1897140000</v>
      </c>
      <c r="AJ57" s="261">
        <f t="shared" si="26"/>
        <v>2014151000</v>
      </c>
      <c r="AK57" s="262">
        <f t="shared" si="26"/>
        <v>2138380000</v>
      </c>
      <c r="AL57" s="262">
        <f t="shared" si="26"/>
        <v>2014151000</v>
      </c>
      <c r="AM57" s="261">
        <f t="shared" si="26"/>
        <v>2138380000</v>
      </c>
      <c r="AN57" s="261">
        <f t="shared" si="26"/>
        <v>2270270000</v>
      </c>
      <c r="AO57" s="51">
        <f t="shared" si="46"/>
        <v>2135001000</v>
      </c>
      <c r="AP57" s="42">
        <f t="shared" si="46"/>
        <v>2266683000</v>
      </c>
      <c r="AQ57" s="58">
        <f t="shared" si="27"/>
        <v>1921500900</v>
      </c>
      <c r="AR57" s="58">
        <f t="shared" si="28"/>
        <v>32025015</v>
      </c>
      <c r="AS57" s="336">
        <f t="shared" si="29"/>
        <v>40094625</v>
      </c>
      <c r="AT57" s="131">
        <f t="shared" si="30"/>
        <v>22666830</v>
      </c>
      <c r="AU57" s="5">
        <f t="shared" si="31"/>
        <v>32025015</v>
      </c>
      <c r="AV57" s="5">
        <f t="shared" si="32"/>
        <v>50353775</v>
      </c>
      <c r="AW57" s="117"/>
      <c r="AX57" s="120"/>
      <c r="AY57" s="120"/>
      <c r="BT57" s="53">
        <f t="shared" si="33"/>
        <v>-653945.04549999908</v>
      </c>
      <c r="BU57" s="126">
        <f>O205</f>
        <v>26130835.013999999</v>
      </c>
      <c r="BV57" s="116"/>
      <c r="BW57" s="112"/>
      <c r="BX57" s="112" t="str">
        <f>F89</f>
        <v>1BR-20</v>
      </c>
      <c r="BY57" s="113">
        <f>D89</f>
        <v>20</v>
      </c>
      <c r="BZ57" s="114">
        <f>G89</f>
        <v>60</v>
      </c>
      <c r="CA57" s="114">
        <f>H89</f>
        <v>51</v>
      </c>
      <c r="CB57" s="115">
        <f>O89</f>
        <v>25079129.580000002</v>
      </c>
      <c r="CC57" s="115">
        <f t="shared" si="51"/>
        <v>1175702000</v>
      </c>
      <c r="CD57" s="115">
        <f t="shared" si="51"/>
        <v>1325204000</v>
      </c>
      <c r="CE57" s="115">
        <f t="shared" si="51"/>
        <v>1406940000</v>
      </c>
      <c r="CF57" s="115">
        <f t="shared" si="51"/>
        <v>1493717000</v>
      </c>
      <c r="CG57" s="115">
        <f>AN89</f>
        <v>1585846000</v>
      </c>
      <c r="CT57" s="58">
        <f t="shared" si="40"/>
        <v>2040014700</v>
      </c>
      <c r="CU57" s="43">
        <f t="shared" si="41"/>
        <v>22666830</v>
      </c>
      <c r="CX57" s="53">
        <f t="shared" si="42"/>
        <v>1812735900</v>
      </c>
      <c r="CY57" s="43">
        <f t="shared" si="43"/>
        <v>30212265</v>
      </c>
      <c r="CZ57" s="48">
        <f t="shared" si="44"/>
        <v>50353775</v>
      </c>
    </row>
    <row r="58" spans="1:104">
      <c r="A58" s="3">
        <f t="shared" si="45"/>
        <v>19</v>
      </c>
      <c r="B58" s="249">
        <v>1</v>
      </c>
      <c r="C58" s="250" t="s">
        <v>139</v>
      </c>
      <c r="D58" s="251" t="s">
        <v>24</v>
      </c>
      <c r="E58" s="252"/>
      <c r="F58" s="40" t="s">
        <v>39</v>
      </c>
      <c r="G58" s="253">
        <f t="shared" si="4"/>
        <v>113</v>
      </c>
      <c r="H58" s="253">
        <f t="shared" si="5"/>
        <v>101</v>
      </c>
      <c r="I58" s="254">
        <f t="shared" si="6"/>
        <v>26966806</v>
      </c>
      <c r="J58" s="254">
        <f t="shared" si="7"/>
        <v>6</v>
      </c>
      <c r="K58" s="255">
        <f t="shared" si="8"/>
        <v>0.95</v>
      </c>
      <c r="L58" s="305">
        <f t="shared" ref="L58:L65" si="52">SUMIF($AN$4:$AN$22,D58,$BE$4:$BE$22)</f>
        <v>1.01</v>
      </c>
      <c r="M58" s="257">
        <f t="shared" si="10"/>
        <v>21622020.096648749</v>
      </c>
      <c r="N58" s="257">
        <f t="shared" si="11"/>
        <v>24371471.333246995</v>
      </c>
      <c r="O58" s="257">
        <f t="shared" si="12"/>
        <v>25874650.357000001</v>
      </c>
      <c r="P58" s="257">
        <f t="shared" si="13"/>
        <v>27470542.173778702</v>
      </c>
      <c r="Q58" s="258">
        <f t="shared" si="14"/>
        <v>25874650.357000001</v>
      </c>
      <c r="R58" s="257">
        <f t="shared" si="14"/>
        <v>27470542.173778702</v>
      </c>
      <c r="S58" s="257">
        <f t="shared" si="15"/>
        <v>29164865.105788779</v>
      </c>
      <c r="T58" s="257"/>
      <c r="U58" s="257">
        <f t="shared" si="16"/>
        <v>2183824029.7615237</v>
      </c>
      <c r="V58" s="257">
        <f t="shared" si="17"/>
        <v>2461518604.6579466</v>
      </c>
      <c r="W58" s="257">
        <f t="shared" si="18"/>
        <v>2613339686.0570002</v>
      </c>
      <c r="X58" s="258">
        <f t="shared" si="19"/>
        <v>2774524759.5516491</v>
      </c>
      <c r="Y58" s="258">
        <f t="shared" si="20"/>
        <v>2613339686.0570002</v>
      </c>
      <c r="Z58" s="257">
        <f t="shared" si="21"/>
        <v>2774524759.5516491</v>
      </c>
      <c r="AA58" s="257">
        <f t="shared" si="22"/>
        <v>2945651375.6846666</v>
      </c>
      <c r="AB58" s="257"/>
      <c r="AC58" s="32" t="str">
        <f t="shared" si="23"/>
        <v>BERTAHAP</v>
      </c>
      <c r="AD58" s="259">
        <f t="shared" si="24"/>
        <v>0</v>
      </c>
      <c r="AE58" s="260">
        <v>2</v>
      </c>
      <c r="AF58" s="261"/>
      <c r="AG58" s="257" t="str">
        <f t="shared" si="25"/>
        <v>KR</v>
      </c>
      <c r="AH58" s="261">
        <f t="shared" si="26"/>
        <v>2402207000</v>
      </c>
      <c r="AI58" s="261">
        <f t="shared" si="26"/>
        <v>2707671000</v>
      </c>
      <c r="AJ58" s="261">
        <f t="shared" si="26"/>
        <v>2874674000</v>
      </c>
      <c r="AK58" s="262">
        <f t="shared" si="26"/>
        <v>3051978000</v>
      </c>
      <c r="AL58" s="262">
        <f t="shared" si="26"/>
        <v>2874674000</v>
      </c>
      <c r="AM58" s="261">
        <f t="shared" si="26"/>
        <v>3051978000</v>
      </c>
      <c r="AN58" s="261">
        <f t="shared" si="26"/>
        <v>3240217000</v>
      </c>
      <c r="AO58" s="51">
        <f t="shared" si="46"/>
        <v>3047155000</v>
      </c>
      <c r="AP58" s="42">
        <f t="shared" si="46"/>
        <v>3235097000</v>
      </c>
      <c r="AQ58" s="58">
        <f t="shared" si="27"/>
        <v>2742439500</v>
      </c>
      <c r="AR58" s="58">
        <f t="shared" si="28"/>
        <v>45707325</v>
      </c>
      <c r="AS58" s="336">
        <f t="shared" si="29"/>
        <v>57224587.5</v>
      </c>
      <c r="AT58" s="131">
        <f t="shared" si="30"/>
        <v>32350970</v>
      </c>
      <c r="AU58" s="5">
        <f t="shared" si="31"/>
        <v>45707325</v>
      </c>
      <c r="AV58" s="5">
        <f t="shared" si="32"/>
        <v>71866850</v>
      </c>
      <c r="AW58" s="117"/>
      <c r="AX58" s="120"/>
      <c r="AY58" s="120"/>
      <c r="BT58" s="53">
        <f t="shared" si="33"/>
        <v>-937096.5084999986</v>
      </c>
      <c r="BU58" s="130">
        <f>O223</f>
        <v>26387019.671</v>
      </c>
      <c r="BV58" s="116">
        <v>5</v>
      </c>
      <c r="BW58" s="112" t="s">
        <v>229</v>
      </c>
      <c r="BX58" s="112" t="str">
        <f>F48</f>
        <v>2BR-22</v>
      </c>
      <c r="BY58" s="113">
        <f>D48</f>
        <v>22</v>
      </c>
      <c r="BZ58" s="114">
        <f>G48</f>
        <v>81</v>
      </c>
      <c r="CA58" s="114">
        <f>H48</f>
        <v>70</v>
      </c>
      <c r="CB58" s="115">
        <f>O48</f>
        <v>26157801.82</v>
      </c>
      <c r="CC58" s="115">
        <f>AH48</f>
        <v>1683115000</v>
      </c>
      <c r="CD58" s="115">
        <f>AI48</f>
        <v>1897140000</v>
      </c>
      <c r="CE58" s="115">
        <f>AJ48</f>
        <v>2014151000</v>
      </c>
      <c r="CF58" s="115">
        <f>AK48</f>
        <v>2138380000</v>
      </c>
      <c r="CG58" s="115">
        <f>AN48</f>
        <v>2270270000</v>
      </c>
      <c r="CH58" s="2">
        <v>5</v>
      </c>
      <c r="CT58" s="58">
        <f t="shared" si="40"/>
        <v>2911587300</v>
      </c>
      <c r="CU58" s="43">
        <f t="shared" si="41"/>
        <v>32350970</v>
      </c>
      <c r="CX58" s="53">
        <f t="shared" si="42"/>
        <v>2587206600</v>
      </c>
      <c r="CY58" s="43">
        <f t="shared" si="43"/>
        <v>43120110</v>
      </c>
      <c r="CZ58" s="48">
        <f t="shared" si="44"/>
        <v>71866850</v>
      </c>
    </row>
    <row r="59" spans="1:104">
      <c r="A59" s="3">
        <f t="shared" si="45"/>
        <v>20</v>
      </c>
      <c r="B59" s="249">
        <v>2</v>
      </c>
      <c r="C59" s="250" t="s">
        <v>139</v>
      </c>
      <c r="D59" s="251" t="s">
        <v>35</v>
      </c>
      <c r="E59" s="252"/>
      <c r="F59" s="40" t="s">
        <v>42</v>
      </c>
      <c r="G59" s="253">
        <f t="shared" si="4"/>
        <v>78</v>
      </c>
      <c r="H59" s="253">
        <f t="shared" si="5"/>
        <v>66</v>
      </c>
      <c r="I59" s="254">
        <f t="shared" si="6"/>
        <v>26966806</v>
      </c>
      <c r="J59" s="254">
        <f t="shared" si="7"/>
        <v>2</v>
      </c>
      <c r="K59" s="255">
        <f t="shared" si="8"/>
        <v>0.93</v>
      </c>
      <c r="L59" s="305">
        <f t="shared" si="52"/>
        <v>1.01</v>
      </c>
      <c r="M59" s="257">
        <f t="shared" si="10"/>
        <v>21166819.673561409</v>
      </c>
      <c r="N59" s="257">
        <f t="shared" si="11"/>
        <v>23858387.72623127</v>
      </c>
      <c r="O59" s="257">
        <f t="shared" si="12"/>
        <v>25329920.875800002</v>
      </c>
      <c r="P59" s="257">
        <f t="shared" si="13"/>
        <v>26892214.970120206</v>
      </c>
      <c r="Q59" s="258">
        <f t="shared" si="14"/>
        <v>25329920.875800002</v>
      </c>
      <c r="R59" s="257">
        <f t="shared" si="14"/>
        <v>26892214.970120206</v>
      </c>
      <c r="S59" s="257">
        <f t="shared" si="15"/>
        <v>28550867.945666909</v>
      </c>
      <c r="T59" s="257"/>
      <c r="U59" s="257">
        <f t="shared" si="16"/>
        <v>1397010098.4550531</v>
      </c>
      <c r="V59" s="257">
        <f t="shared" si="17"/>
        <v>1574653589.9312637</v>
      </c>
      <c r="W59" s="257">
        <f t="shared" si="18"/>
        <v>1671774777.8028002</v>
      </c>
      <c r="X59" s="258">
        <f t="shared" si="19"/>
        <v>1774886188.0279336</v>
      </c>
      <c r="Y59" s="258">
        <f t="shared" si="20"/>
        <v>1671774777.8028002</v>
      </c>
      <c r="Z59" s="257">
        <f t="shared" si="21"/>
        <v>1774886188.0279336</v>
      </c>
      <c r="AA59" s="257">
        <f t="shared" si="22"/>
        <v>1884357284.414016</v>
      </c>
      <c r="AB59" s="257"/>
      <c r="AC59" s="32" t="str">
        <f t="shared" si="23"/>
        <v>BERTAHAP</v>
      </c>
      <c r="AD59" s="259">
        <f t="shared" si="24"/>
        <v>0</v>
      </c>
      <c r="AE59" s="260">
        <v>2</v>
      </c>
      <c r="AF59" s="261"/>
      <c r="AG59" s="257" t="str">
        <f t="shared" si="25"/>
        <v>KR</v>
      </c>
      <c r="AH59" s="261">
        <f t="shared" si="26"/>
        <v>1536712000</v>
      </c>
      <c r="AI59" s="261">
        <f t="shared" si="26"/>
        <v>1732119000</v>
      </c>
      <c r="AJ59" s="261">
        <f t="shared" si="26"/>
        <v>1838953000</v>
      </c>
      <c r="AK59" s="262">
        <f t="shared" si="26"/>
        <v>1952375000</v>
      </c>
      <c r="AL59" s="262">
        <f t="shared" si="26"/>
        <v>1838953000</v>
      </c>
      <c r="AM59" s="261">
        <f t="shared" si="26"/>
        <v>1952375000</v>
      </c>
      <c r="AN59" s="261">
        <f t="shared" si="26"/>
        <v>2072794000</v>
      </c>
      <c r="AO59" s="51">
        <f t="shared" si="46"/>
        <v>1949291000</v>
      </c>
      <c r="AP59" s="42">
        <f t="shared" si="46"/>
        <v>2069518000</v>
      </c>
      <c r="AQ59" s="58">
        <f t="shared" si="27"/>
        <v>1754361900</v>
      </c>
      <c r="AR59" s="58">
        <f t="shared" si="28"/>
        <v>29239365</v>
      </c>
      <c r="AS59" s="336">
        <f t="shared" si="29"/>
        <v>36607031.25</v>
      </c>
      <c r="AT59" s="131">
        <f t="shared" si="30"/>
        <v>20695180</v>
      </c>
      <c r="AU59" s="5">
        <f t="shared" si="31"/>
        <v>29239365</v>
      </c>
      <c r="AV59" s="5">
        <f t="shared" si="32"/>
        <v>45973825</v>
      </c>
      <c r="AW59" s="117"/>
      <c r="AX59" s="120"/>
      <c r="AY59" s="120"/>
      <c r="BT59" s="53">
        <f t="shared" si="33"/>
        <v>-1481825.989699997</v>
      </c>
      <c r="BU59" s="132">
        <f>O247</f>
        <v>26002742.685499996</v>
      </c>
      <c r="BV59" s="116">
        <v>6</v>
      </c>
      <c r="BW59" s="112" t="s">
        <v>135</v>
      </c>
      <c r="BX59" s="112" t="str">
        <f>F58</f>
        <v>2BR-2</v>
      </c>
      <c r="BY59" s="113" t="str">
        <f>D58</f>
        <v>02</v>
      </c>
      <c r="BZ59" s="114">
        <f>G58</f>
        <v>113</v>
      </c>
      <c r="CA59" s="114">
        <f>H58</f>
        <v>101</v>
      </c>
      <c r="CB59" s="115">
        <f>O58</f>
        <v>25874650.357000001</v>
      </c>
      <c r="CC59" s="115">
        <f>AH58</f>
        <v>2402207000</v>
      </c>
      <c r="CD59" s="115">
        <f>AI58</f>
        <v>2707671000</v>
      </c>
      <c r="CE59" s="115">
        <f>AJ58</f>
        <v>2874674000</v>
      </c>
      <c r="CF59" s="115">
        <f>AK58</f>
        <v>3051978000</v>
      </c>
      <c r="CG59" s="115">
        <f>AN58</f>
        <v>3240217000</v>
      </c>
      <c r="CH59" s="2">
        <v>8</v>
      </c>
      <c r="CT59" s="58">
        <f t="shared" si="40"/>
        <v>1862566200</v>
      </c>
      <c r="CU59" s="43">
        <f t="shared" si="41"/>
        <v>20695180</v>
      </c>
      <c r="CX59" s="53">
        <f t="shared" si="42"/>
        <v>1655057700</v>
      </c>
      <c r="CY59" s="43">
        <f t="shared" si="43"/>
        <v>27584295</v>
      </c>
      <c r="CZ59" s="48">
        <f t="shared" si="44"/>
        <v>45973825</v>
      </c>
    </row>
    <row r="60" spans="1:104">
      <c r="A60" s="3">
        <f t="shared" si="45"/>
        <v>21</v>
      </c>
      <c r="B60" s="249">
        <v>3</v>
      </c>
      <c r="C60" s="250" t="s">
        <v>139</v>
      </c>
      <c r="D60" s="251" t="s">
        <v>41</v>
      </c>
      <c r="E60" s="252"/>
      <c r="F60" s="40" t="s">
        <v>45</v>
      </c>
      <c r="G60" s="253">
        <f t="shared" si="4"/>
        <v>60</v>
      </c>
      <c r="H60" s="253">
        <f t="shared" si="5"/>
        <v>52</v>
      </c>
      <c r="I60" s="254">
        <f t="shared" si="6"/>
        <v>26966806</v>
      </c>
      <c r="J60" s="254">
        <f t="shared" si="7"/>
        <v>2</v>
      </c>
      <c r="K60" s="255">
        <f t="shared" si="8"/>
        <v>0.93</v>
      </c>
      <c r="L60" s="305">
        <f t="shared" si="52"/>
        <v>1.01</v>
      </c>
      <c r="M60" s="257">
        <f t="shared" si="10"/>
        <v>21166819.673561409</v>
      </c>
      <c r="N60" s="257">
        <f t="shared" si="11"/>
        <v>23858387.72623127</v>
      </c>
      <c r="O60" s="257">
        <f t="shared" si="12"/>
        <v>25329920.875800002</v>
      </c>
      <c r="P60" s="257">
        <f t="shared" si="13"/>
        <v>26892214.970120206</v>
      </c>
      <c r="Q60" s="258">
        <f t="shared" si="14"/>
        <v>25329920.875800002</v>
      </c>
      <c r="R60" s="257">
        <f t="shared" si="14"/>
        <v>26892214.970120206</v>
      </c>
      <c r="S60" s="257">
        <f t="shared" si="15"/>
        <v>28550867.945666909</v>
      </c>
      <c r="T60" s="257"/>
      <c r="U60" s="257">
        <f t="shared" si="16"/>
        <v>1100674623.0251932</v>
      </c>
      <c r="V60" s="257">
        <f t="shared" si="17"/>
        <v>1240636161.7640259</v>
      </c>
      <c r="W60" s="257">
        <f t="shared" si="18"/>
        <v>1317155885.5416002</v>
      </c>
      <c r="X60" s="258">
        <f t="shared" si="19"/>
        <v>1398395178.4462507</v>
      </c>
      <c r="Y60" s="258">
        <f t="shared" si="20"/>
        <v>1317155885.5416002</v>
      </c>
      <c r="Z60" s="257">
        <f t="shared" si="21"/>
        <v>1398395178.4462507</v>
      </c>
      <c r="AA60" s="257">
        <f t="shared" si="22"/>
        <v>1484645133.1746793</v>
      </c>
      <c r="AB60" s="257"/>
      <c r="AC60" s="32" t="str">
        <f t="shared" si="23"/>
        <v>BERTAHAP</v>
      </c>
      <c r="AD60" s="259">
        <f t="shared" si="24"/>
        <v>0</v>
      </c>
      <c r="AE60" s="260">
        <v>2</v>
      </c>
      <c r="AF60" s="261"/>
      <c r="AG60" s="257" t="str">
        <f t="shared" si="25"/>
        <v>KR</v>
      </c>
      <c r="AH60" s="261">
        <f t="shared" si="26"/>
        <v>1210743000</v>
      </c>
      <c r="AI60" s="261">
        <f t="shared" si="26"/>
        <v>1364700000</v>
      </c>
      <c r="AJ60" s="261">
        <f t="shared" si="26"/>
        <v>1448872000</v>
      </c>
      <c r="AK60" s="262">
        <f t="shared" si="26"/>
        <v>1538235000</v>
      </c>
      <c r="AL60" s="262">
        <f t="shared" si="26"/>
        <v>1448872000</v>
      </c>
      <c r="AM60" s="261">
        <f t="shared" si="26"/>
        <v>1538235000</v>
      </c>
      <c r="AN60" s="261">
        <f t="shared" si="26"/>
        <v>1633110000</v>
      </c>
      <c r="AO60" s="51">
        <f t="shared" si="46"/>
        <v>1535805000</v>
      </c>
      <c r="AP60" s="42">
        <f t="shared" si="46"/>
        <v>1630530000</v>
      </c>
      <c r="AQ60" s="58">
        <f t="shared" si="27"/>
        <v>1382224500</v>
      </c>
      <c r="AR60" s="58">
        <f t="shared" si="28"/>
        <v>23037075</v>
      </c>
      <c r="AS60" s="336">
        <f t="shared" si="29"/>
        <v>28841906.25</v>
      </c>
      <c r="AT60" s="131">
        <f t="shared" si="30"/>
        <v>16305300</v>
      </c>
      <c r="AU60" s="5">
        <f t="shared" si="31"/>
        <v>23037075</v>
      </c>
      <c r="AV60" s="5">
        <f t="shared" si="32"/>
        <v>36221800</v>
      </c>
      <c r="AW60" s="117"/>
      <c r="AX60" s="120"/>
      <c r="AY60" s="120"/>
      <c r="BT60" s="53">
        <f t="shared" si="33"/>
        <v>-1481825.989699997</v>
      </c>
      <c r="BU60" s="133">
        <f>O248</f>
        <v>25455316.523699999</v>
      </c>
      <c r="BV60" s="116"/>
      <c r="BW60" s="112" t="s">
        <v>136</v>
      </c>
      <c r="BX60" s="112"/>
      <c r="BY60" s="113"/>
      <c r="BZ60" s="114"/>
      <c r="CA60" s="114"/>
      <c r="CB60" s="115"/>
      <c r="CC60" s="115"/>
      <c r="CD60" s="115"/>
      <c r="CE60" s="115"/>
      <c r="CF60" s="115"/>
      <c r="CG60" s="115"/>
      <c r="CT60" s="58">
        <f t="shared" si="40"/>
        <v>1467477000</v>
      </c>
      <c r="CU60" s="43">
        <f t="shared" si="41"/>
        <v>16305300</v>
      </c>
      <c r="CX60" s="53">
        <f t="shared" si="42"/>
        <v>1303984800</v>
      </c>
      <c r="CY60" s="43">
        <f t="shared" si="43"/>
        <v>21733080</v>
      </c>
      <c r="CZ60" s="48">
        <f t="shared" si="44"/>
        <v>36221800</v>
      </c>
    </row>
    <row r="61" spans="1:104">
      <c r="A61" s="3">
        <f t="shared" si="45"/>
        <v>22</v>
      </c>
      <c r="B61" s="249">
        <v>4</v>
      </c>
      <c r="C61" s="250" t="s">
        <v>139</v>
      </c>
      <c r="D61" s="251">
        <v>10</v>
      </c>
      <c r="E61" s="252"/>
      <c r="F61" s="40" t="s">
        <v>48</v>
      </c>
      <c r="G61" s="253">
        <f t="shared" si="4"/>
        <v>74</v>
      </c>
      <c r="H61" s="253">
        <f t="shared" si="5"/>
        <v>63</v>
      </c>
      <c r="I61" s="254">
        <f t="shared" si="6"/>
        <v>26966806</v>
      </c>
      <c r="J61" s="254">
        <f t="shared" si="7"/>
        <v>2</v>
      </c>
      <c r="K61" s="255">
        <f t="shared" si="8"/>
        <v>0.93</v>
      </c>
      <c r="L61" s="305">
        <f t="shared" si="52"/>
        <v>1.01</v>
      </c>
      <c r="M61" s="257">
        <f t="shared" si="10"/>
        <v>21166819.673561409</v>
      </c>
      <c r="N61" s="257">
        <f t="shared" si="11"/>
        <v>23858387.72623127</v>
      </c>
      <c r="O61" s="257">
        <f t="shared" si="12"/>
        <v>25329920.875800002</v>
      </c>
      <c r="P61" s="257">
        <f t="shared" si="13"/>
        <v>26892214.970120206</v>
      </c>
      <c r="Q61" s="258">
        <f t="shared" si="14"/>
        <v>25329920.875800002</v>
      </c>
      <c r="R61" s="257">
        <f t="shared" si="14"/>
        <v>26892214.970120206</v>
      </c>
      <c r="S61" s="257">
        <f t="shared" si="15"/>
        <v>28550867.945666909</v>
      </c>
      <c r="T61" s="257"/>
      <c r="U61" s="257">
        <f t="shared" si="16"/>
        <v>1333509639.4343688</v>
      </c>
      <c r="V61" s="257">
        <f t="shared" si="17"/>
        <v>1503078426.7525699</v>
      </c>
      <c r="W61" s="257">
        <f t="shared" si="18"/>
        <v>1595785015.1754003</v>
      </c>
      <c r="X61" s="258">
        <f t="shared" si="19"/>
        <v>1694209543.117573</v>
      </c>
      <c r="Y61" s="258">
        <f t="shared" si="20"/>
        <v>1595785015.1754003</v>
      </c>
      <c r="Z61" s="257">
        <f t="shared" si="21"/>
        <v>1694209543.117573</v>
      </c>
      <c r="AA61" s="257">
        <f t="shared" si="22"/>
        <v>1798704680.5770154</v>
      </c>
      <c r="AB61" s="257"/>
      <c r="AC61" s="32" t="str">
        <f t="shared" si="23"/>
        <v>BERTAHAP</v>
      </c>
      <c r="AD61" s="259">
        <f t="shared" si="24"/>
        <v>0</v>
      </c>
      <c r="AE61" s="260">
        <v>2</v>
      </c>
      <c r="AF61" s="261"/>
      <c r="AG61" s="257" t="str">
        <f t="shared" si="25"/>
        <v>KR</v>
      </c>
      <c r="AH61" s="261">
        <f t="shared" si="26"/>
        <v>1466861000</v>
      </c>
      <c r="AI61" s="261">
        <f t="shared" si="26"/>
        <v>1653387000</v>
      </c>
      <c r="AJ61" s="261">
        <f t="shared" si="26"/>
        <v>1755364000</v>
      </c>
      <c r="AK61" s="262">
        <f t="shared" si="26"/>
        <v>1863631000</v>
      </c>
      <c r="AL61" s="262">
        <f t="shared" si="26"/>
        <v>1755364000</v>
      </c>
      <c r="AM61" s="261">
        <f t="shared" si="26"/>
        <v>1863631000</v>
      </c>
      <c r="AN61" s="261">
        <f t="shared" si="26"/>
        <v>1978576000</v>
      </c>
      <c r="AO61" s="51">
        <f t="shared" si="46"/>
        <v>1860686000</v>
      </c>
      <c r="AP61" s="42">
        <f t="shared" si="46"/>
        <v>1975449000</v>
      </c>
      <c r="AQ61" s="58">
        <f t="shared" si="27"/>
        <v>1674617400</v>
      </c>
      <c r="AR61" s="58">
        <f t="shared" si="28"/>
        <v>27910290</v>
      </c>
      <c r="AS61" s="336">
        <f t="shared" si="29"/>
        <v>34943081.25</v>
      </c>
      <c r="AT61" s="131">
        <f t="shared" si="30"/>
        <v>19754490</v>
      </c>
      <c r="AU61" s="5">
        <f t="shared" si="31"/>
        <v>27910290</v>
      </c>
      <c r="AV61" s="5">
        <f t="shared" si="32"/>
        <v>43884100</v>
      </c>
      <c r="AX61" s="2"/>
      <c r="AY61" s="2"/>
      <c r="BT61" s="53">
        <f t="shared" si="33"/>
        <v>-1481825.989699997</v>
      </c>
      <c r="BU61" s="123">
        <f>O250</f>
        <v>25455316.523699999</v>
      </c>
      <c r="BV61" s="116">
        <v>7</v>
      </c>
      <c r="BW61" s="112" t="s">
        <v>230</v>
      </c>
      <c r="BX61" s="112" t="str">
        <f>F59</f>
        <v>1BR-6</v>
      </c>
      <c r="BY61" s="113" t="str">
        <f>D59</f>
        <v>06</v>
      </c>
      <c r="BZ61" s="114">
        <f t="shared" ref="BZ61:CA63" si="53">G59</f>
        <v>78</v>
      </c>
      <c r="CA61" s="114">
        <f t="shared" si="53"/>
        <v>66</v>
      </c>
      <c r="CB61" s="115">
        <f>O59</f>
        <v>25329920.875800002</v>
      </c>
      <c r="CC61" s="115">
        <f t="shared" ref="CC61:CF63" si="54">AH59</f>
        <v>1536712000</v>
      </c>
      <c r="CD61" s="115">
        <f t="shared" si="54"/>
        <v>1732119000</v>
      </c>
      <c r="CE61" s="115">
        <f t="shared" si="54"/>
        <v>1838953000</v>
      </c>
      <c r="CF61" s="115">
        <f t="shared" si="54"/>
        <v>1952375000</v>
      </c>
      <c r="CG61" s="115">
        <f>AN59</f>
        <v>2072794000</v>
      </c>
      <c r="CH61" s="2">
        <v>8</v>
      </c>
      <c r="CT61" s="58">
        <f t="shared" si="40"/>
        <v>1777904100</v>
      </c>
      <c r="CU61" s="43">
        <f t="shared" si="41"/>
        <v>19754490</v>
      </c>
      <c r="CX61" s="53">
        <f t="shared" si="42"/>
        <v>1579827600</v>
      </c>
      <c r="CY61" s="43">
        <f t="shared" si="43"/>
        <v>26330460</v>
      </c>
      <c r="CZ61" s="48">
        <f t="shared" si="44"/>
        <v>43884100</v>
      </c>
    </row>
    <row r="62" spans="1:104">
      <c r="A62" s="3">
        <f t="shared" si="45"/>
        <v>23</v>
      </c>
      <c r="B62" s="249">
        <v>5</v>
      </c>
      <c r="C62" s="250" t="s">
        <v>139</v>
      </c>
      <c r="D62" s="285">
        <v>12</v>
      </c>
      <c r="E62" s="252"/>
      <c r="F62" s="40" t="s">
        <v>50</v>
      </c>
      <c r="G62" s="253">
        <f t="shared" si="4"/>
        <v>67</v>
      </c>
      <c r="H62" s="253">
        <f t="shared" si="5"/>
        <v>57</v>
      </c>
      <c r="I62" s="254">
        <f t="shared" si="6"/>
        <v>26966806</v>
      </c>
      <c r="J62" s="254">
        <f t="shared" si="7"/>
        <v>2</v>
      </c>
      <c r="K62" s="255">
        <f t="shared" si="8"/>
        <v>0.93</v>
      </c>
      <c r="L62" s="305">
        <f t="shared" si="52"/>
        <v>1.01</v>
      </c>
      <c r="M62" s="257">
        <f t="shared" si="10"/>
        <v>21166819.673561409</v>
      </c>
      <c r="N62" s="257">
        <f t="shared" si="11"/>
        <v>23858387.72623127</v>
      </c>
      <c r="O62" s="257">
        <f t="shared" si="12"/>
        <v>25329920.875800002</v>
      </c>
      <c r="P62" s="257">
        <f t="shared" si="13"/>
        <v>26892214.970120206</v>
      </c>
      <c r="Q62" s="258">
        <f t="shared" si="14"/>
        <v>25329920.875800002</v>
      </c>
      <c r="R62" s="257">
        <f t="shared" si="14"/>
        <v>26892214.970120206</v>
      </c>
      <c r="S62" s="257">
        <f t="shared" si="15"/>
        <v>28550867.945666909</v>
      </c>
      <c r="T62" s="257"/>
      <c r="U62" s="257">
        <f t="shared" si="16"/>
        <v>1206508721.3930004</v>
      </c>
      <c r="V62" s="257">
        <f t="shared" si="17"/>
        <v>1359928100.3951824</v>
      </c>
      <c r="W62" s="257">
        <f t="shared" si="18"/>
        <v>1443805489.9206002</v>
      </c>
      <c r="X62" s="258">
        <f t="shared" si="19"/>
        <v>1532856253.2968519</v>
      </c>
      <c r="Y62" s="258">
        <f t="shared" si="20"/>
        <v>1443805489.9206002</v>
      </c>
      <c r="Z62" s="257">
        <f t="shared" si="21"/>
        <v>1532856253.2968519</v>
      </c>
      <c r="AA62" s="257">
        <f t="shared" si="22"/>
        <v>1627399472.9030137</v>
      </c>
      <c r="AB62" s="257"/>
      <c r="AC62" s="32" t="str">
        <f t="shared" si="23"/>
        <v>BERTAHAP</v>
      </c>
      <c r="AD62" s="259">
        <f t="shared" si="24"/>
        <v>0</v>
      </c>
      <c r="AE62" s="260">
        <v>2</v>
      </c>
      <c r="AF62" s="261"/>
      <c r="AG62" s="257" t="str">
        <f t="shared" si="25"/>
        <v>KR</v>
      </c>
      <c r="AH62" s="261">
        <f t="shared" si="26"/>
        <v>1327160000</v>
      </c>
      <c r="AI62" s="261">
        <f t="shared" si="26"/>
        <v>1495921000</v>
      </c>
      <c r="AJ62" s="261">
        <f t="shared" si="26"/>
        <v>1588187000</v>
      </c>
      <c r="AK62" s="262">
        <f t="shared" si="26"/>
        <v>1686142000</v>
      </c>
      <c r="AL62" s="262">
        <f t="shared" si="26"/>
        <v>1588187000</v>
      </c>
      <c r="AM62" s="261">
        <f t="shared" si="26"/>
        <v>1686142000</v>
      </c>
      <c r="AN62" s="261">
        <f t="shared" si="26"/>
        <v>1790140000</v>
      </c>
      <c r="AO62" s="51">
        <f t="shared" si="46"/>
        <v>1683479000</v>
      </c>
      <c r="AP62" s="42">
        <f t="shared" si="46"/>
        <v>1787311000</v>
      </c>
      <c r="AQ62" s="58">
        <f t="shared" si="27"/>
        <v>1515131100</v>
      </c>
      <c r="AR62" s="58">
        <f t="shared" si="28"/>
        <v>25252185</v>
      </c>
      <c r="AS62" s="336">
        <f t="shared" si="29"/>
        <v>31615162.5</v>
      </c>
      <c r="AT62" s="131">
        <f t="shared" si="30"/>
        <v>17873110</v>
      </c>
      <c r="AU62" s="5">
        <f t="shared" si="31"/>
        <v>25252185</v>
      </c>
      <c r="AV62" s="5">
        <f t="shared" si="32"/>
        <v>39704675</v>
      </c>
      <c r="AX62" s="2"/>
      <c r="AY62" s="2"/>
      <c r="BT62" s="53">
        <f t="shared" si="33"/>
        <v>-1481825.989699997</v>
      </c>
      <c r="BU62" s="238">
        <f>O255</f>
        <v>26550168.847299997</v>
      </c>
      <c r="BV62" s="116"/>
      <c r="BW62" s="112"/>
      <c r="BX62" s="112" t="str">
        <f>F60</f>
        <v>1BR-8</v>
      </c>
      <c r="BY62" s="113" t="str">
        <f>D60</f>
        <v>08</v>
      </c>
      <c r="BZ62" s="114">
        <f t="shared" si="53"/>
        <v>60</v>
      </c>
      <c r="CA62" s="114">
        <f t="shared" si="53"/>
        <v>52</v>
      </c>
      <c r="CB62" s="115">
        <f>O60</f>
        <v>25329920.875800002</v>
      </c>
      <c r="CC62" s="115">
        <f t="shared" si="54"/>
        <v>1210743000</v>
      </c>
      <c r="CD62" s="115">
        <f t="shared" si="54"/>
        <v>1364700000</v>
      </c>
      <c r="CE62" s="115">
        <f t="shared" si="54"/>
        <v>1448872000</v>
      </c>
      <c r="CF62" s="115">
        <f t="shared" si="54"/>
        <v>1538235000</v>
      </c>
      <c r="CG62" s="115">
        <f>AN60</f>
        <v>1633110000</v>
      </c>
      <c r="CT62" s="58">
        <f t="shared" si="40"/>
        <v>1608579900</v>
      </c>
      <c r="CU62" s="43">
        <f t="shared" si="41"/>
        <v>17873110</v>
      </c>
      <c r="CX62" s="53">
        <f t="shared" si="42"/>
        <v>1429368300</v>
      </c>
      <c r="CY62" s="43">
        <f t="shared" si="43"/>
        <v>23822805</v>
      </c>
      <c r="CZ62" s="48">
        <f t="shared" si="44"/>
        <v>39704675</v>
      </c>
    </row>
    <row r="63" spans="1:104">
      <c r="A63" s="3">
        <f t="shared" si="45"/>
        <v>24</v>
      </c>
      <c r="B63" s="249">
        <v>6</v>
      </c>
      <c r="C63" s="250" t="s">
        <v>139</v>
      </c>
      <c r="D63" s="285">
        <v>18</v>
      </c>
      <c r="E63" s="252"/>
      <c r="F63" s="40" t="s">
        <v>54</v>
      </c>
      <c r="G63" s="253">
        <f t="shared" si="4"/>
        <v>97</v>
      </c>
      <c r="H63" s="253">
        <f t="shared" si="5"/>
        <v>85</v>
      </c>
      <c r="I63" s="254">
        <f t="shared" si="6"/>
        <v>26966806</v>
      </c>
      <c r="J63" s="254">
        <f t="shared" si="7"/>
        <v>2</v>
      </c>
      <c r="K63" s="255">
        <f t="shared" si="8"/>
        <v>0.93</v>
      </c>
      <c r="L63" s="305">
        <f t="shared" si="52"/>
        <v>1.01</v>
      </c>
      <c r="M63" s="257">
        <f t="shared" si="10"/>
        <v>21166819.673561409</v>
      </c>
      <c r="N63" s="257">
        <f t="shared" si="11"/>
        <v>23858387.72623127</v>
      </c>
      <c r="O63" s="257">
        <f t="shared" si="12"/>
        <v>25329920.875800002</v>
      </c>
      <c r="P63" s="257">
        <f t="shared" si="13"/>
        <v>26892214.970120206</v>
      </c>
      <c r="Q63" s="258">
        <f t="shared" si="14"/>
        <v>25329920.875800002</v>
      </c>
      <c r="R63" s="257">
        <f t="shared" si="14"/>
        <v>26892214.970120206</v>
      </c>
      <c r="S63" s="257">
        <f t="shared" si="15"/>
        <v>28550867.945666909</v>
      </c>
      <c r="T63" s="257"/>
      <c r="U63" s="257">
        <f t="shared" si="16"/>
        <v>1799179672.2527199</v>
      </c>
      <c r="V63" s="257">
        <f t="shared" si="17"/>
        <v>2027962956.7296579</v>
      </c>
      <c r="W63" s="257">
        <f t="shared" si="18"/>
        <v>2153043274.4430003</v>
      </c>
      <c r="X63" s="258">
        <f t="shared" si="19"/>
        <v>2285838272.4602175</v>
      </c>
      <c r="Y63" s="258">
        <f t="shared" si="20"/>
        <v>2153043274.4430003</v>
      </c>
      <c r="Z63" s="257">
        <f t="shared" si="21"/>
        <v>2285838272.4602175</v>
      </c>
      <c r="AA63" s="257">
        <f t="shared" si="22"/>
        <v>2426823775.3816872</v>
      </c>
      <c r="AB63" s="257"/>
      <c r="AC63" s="32" t="str">
        <f t="shared" si="23"/>
        <v>BERTAHAP</v>
      </c>
      <c r="AD63" s="259">
        <f t="shared" si="24"/>
        <v>0</v>
      </c>
      <c r="AE63" s="260">
        <v>2</v>
      </c>
      <c r="AF63" s="261"/>
      <c r="AG63" s="257" t="str">
        <f t="shared" si="25"/>
        <v>KR</v>
      </c>
      <c r="AH63" s="261">
        <f t="shared" si="26"/>
        <v>1979098000</v>
      </c>
      <c r="AI63" s="261">
        <f t="shared" si="26"/>
        <v>2230760000</v>
      </c>
      <c r="AJ63" s="261">
        <f t="shared" si="26"/>
        <v>2368348000</v>
      </c>
      <c r="AK63" s="262">
        <f t="shared" si="26"/>
        <v>2514423000</v>
      </c>
      <c r="AL63" s="262">
        <f t="shared" si="26"/>
        <v>2368348000</v>
      </c>
      <c r="AM63" s="261">
        <f t="shared" si="26"/>
        <v>2514423000</v>
      </c>
      <c r="AN63" s="261">
        <f t="shared" si="26"/>
        <v>2669507000</v>
      </c>
      <c r="AO63" s="51">
        <f t="shared" si="46"/>
        <v>2510449000</v>
      </c>
      <c r="AP63" s="42">
        <f t="shared" si="46"/>
        <v>2665289000</v>
      </c>
      <c r="AQ63" s="58">
        <f t="shared" si="27"/>
        <v>2259404100</v>
      </c>
      <c r="AR63" s="58">
        <f t="shared" si="28"/>
        <v>37656735</v>
      </c>
      <c r="AS63" s="336">
        <f t="shared" si="29"/>
        <v>47145431.25</v>
      </c>
      <c r="AT63" s="131">
        <f t="shared" si="30"/>
        <v>26652890</v>
      </c>
      <c r="AU63" s="5">
        <f t="shared" si="31"/>
        <v>37656735</v>
      </c>
      <c r="AV63" s="5">
        <f t="shared" si="32"/>
        <v>59208700</v>
      </c>
      <c r="AX63" s="2"/>
      <c r="AY63" s="2"/>
      <c r="BT63" s="53">
        <f t="shared" si="33"/>
        <v>-1481825.989699997</v>
      </c>
      <c r="BU63" s="125">
        <f>O292</f>
        <v>26258927.342499997</v>
      </c>
      <c r="BV63" s="116"/>
      <c r="BW63" s="112"/>
      <c r="BX63" s="112" t="str">
        <f>F61</f>
        <v>1BR-10</v>
      </c>
      <c r="BY63" s="113">
        <f>D61</f>
        <v>10</v>
      </c>
      <c r="BZ63" s="114">
        <f t="shared" si="53"/>
        <v>74</v>
      </c>
      <c r="CA63" s="114">
        <f t="shared" si="53"/>
        <v>63</v>
      </c>
      <c r="CB63" s="115">
        <f>O61</f>
        <v>25329920.875800002</v>
      </c>
      <c r="CC63" s="115">
        <f t="shared" si="54"/>
        <v>1466861000</v>
      </c>
      <c r="CD63" s="115">
        <f t="shared" si="54"/>
        <v>1653387000</v>
      </c>
      <c r="CE63" s="115">
        <f t="shared" si="54"/>
        <v>1755364000</v>
      </c>
      <c r="CF63" s="115">
        <f t="shared" si="54"/>
        <v>1863631000</v>
      </c>
      <c r="CG63" s="115">
        <f>AN61</f>
        <v>1978576000</v>
      </c>
      <c r="CT63" s="58">
        <f t="shared" si="40"/>
        <v>2398760100</v>
      </c>
      <c r="CU63" s="43">
        <f t="shared" si="41"/>
        <v>26652890</v>
      </c>
      <c r="CX63" s="53">
        <f t="shared" si="42"/>
        <v>2131513200</v>
      </c>
      <c r="CY63" s="43">
        <f t="shared" si="43"/>
        <v>35525220</v>
      </c>
      <c r="CZ63" s="48">
        <f t="shared" si="44"/>
        <v>59208700</v>
      </c>
    </row>
    <row r="64" spans="1:104">
      <c r="A64" s="3">
        <f t="shared" si="45"/>
        <v>25</v>
      </c>
      <c r="B64" s="249">
        <v>7</v>
      </c>
      <c r="C64" s="250" t="s">
        <v>139</v>
      </c>
      <c r="D64" s="285">
        <v>20</v>
      </c>
      <c r="E64" s="252"/>
      <c r="F64" s="40" t="s">
        <v>70</v>
      </c>
      <c r="G64" s="253">
        <f t="shared" si="4"/>
        <v>60</v>
      </c>
      <c r="H64" s="253">
        <f t="shared" si="5"/>
        <v>51</v>
      </c>
      <c r="I64" s="254">
        <f t="shared" si="6"/>
        <v>26966806</v>
      </c>
      <c r="J64" s="254">
        <f t="shared" si="7"/>
        <v>2</v>
      </c>
      <c r="K64" s="255">
        <f t="shared" si="8"/>
        <v>0.93</v>
      </c>
      <c r="L64" s="305">
        <f t="shared" si="52"/>
        <v>1.01</v>
      </c>
      <c r="M64" s="257">
        <f t="shared" si="10"/>
        <v>21166819.673561409</v>
      </c>
      <c r="N64" s="257">
        <f t="shared" si="11"/>
        <v>23858387.72623127</v>
      </c>
      <c r="O64" s="257">
        <f t="shared" si="12"/>
        <v>25329920.875800002</v>
      </c>
      <c r="P64" s="257">
        <f t="shared" si="13"/>
        <v>26892214.970120206</v>
      </c>
      <c r="Q64" s="258">
        <f t="shared" si="14"/>
        <v>25329920.875800002</v>
      </c>
      <c r="R64" s="257">
        <f t="shared" si="14"/>
        <v>26892214.970120206</v>
      </c>
      <c r="S64" s="257">
        <f t="shared" si="15"/>
        <v>28550867.945666909</v>
      </c>
      <c r="T64" s="257"/>
      <c r="U64" s="257">
        <f t="shared" si="16"/>
        <v>1079507803.3516319</v>
      </c>
      <c r="V64" s="257">
        <f t="shared" si="17"/>
        <v>1216777774.0377948</v>
      </c>
      <c r="W64" s="257">
        <f t="shared" si="18"/>
        <v>1291825964.6658001</v>
      </c>
      <c r="X64" s="258">
        <f t="shared" si="19"/>
        <v>1371502963.4761305</v>
      </c>
      <c r="Y64" s="258">
        <f t="shared" si="20"/>
        <v>1291825964.6658001</v>
      </c>
      <c r="Z64" s="257">
        <f t="shared" si="21"/>
        <v>1371502963.4761305</v>
      </c>
      <c r="AA64" s="257">
        <f t="shared" si="22"/>
        <v>1456094265.2290125</v>
      </c>
      <c r="AB64" s="257"/>
      <c r="AC64" s="32" t="str">
        <f t="shared" si="23"/>
        <v>BERTAHAP</v>
      </c>
      <c r="AD64" s="259">
        <f t="shared" si="24"/>
        <v>0</v>
      </c>
      <c r="AE64" s="260">
        <v>2</v>
      </c>
      <c r="AF64" s="261"/>
      <c r="AG64" s="257" t="str">
        <f t="shared" si="25"/>
        <v>KR</v>
      </c>
      <c r="AH64" s="261">
        <f t="shared" si="26"/>
        <v>1187459000</v>
      </c>
      <c r="AI64" s="261">
        <f t="shared" si="26"/>
        <v>1338456000</v>
      </c>
      <c r="AJ64" s="261">
        <f t="shared" si="26"/>
        <v>1421009000</v>
      </c>
      <c r="AK64" s="262">
        <f t="shared" si="26"/>
        <v>1508654000</v>
      </c>
      <c r="AL64" s="262">
        <f t="shared" si="26"/>
        <v>1421009000</v>
      </c>
      <c r="AM64" s="261">
        <f t="shared" si="26"/>
        <v>1508654000</v>
      </c>
      <c r="AN64" s="261">
        <f t="shared" si="26"/>
        <v>1601704000</v>
      </c>
      <c r="AO64" s="51">
        <f t="shared" si="46"/>
        <v>1506270000</v>
      </c>
      <c r="AP64" s="42">
        <f t="shared" si="46"/>
        <v>1599174000</v>
      </c>
      <c r="AQ64" s="58">
        <f t="shared" si="27"/>
        <v>1355643000</v>
      </c>
      <c r="AR64" s="58">
        <f t="shared" si="28"/>
        <v>22594050</v>
      </c>
      <c r="AS64" s="336">
        <f t="shared" si="29"/>
        <v>28287262.5</v>
      </c>
      <c r="AT64" s="131">
        <f t="shared" si="30"/>
        <v>15991740</v>
      </c>
      <c r="AU64" s="5">
        <f t="shared" si="31"/>
        <v>22594050</v>
      </c>
      <c r="AV64" s="5">
        <f t="shared" si="32"/>
        <v>35525225</v>
      </c>
      <c r="AX64" s="2"/>
      <c r="AY64" s="2"/>
      <c r="BT64" s="53">
        <f t="shared" si="33"/>
        <v>-1481825.989699997</v>
      </c>
      <c r="BU64" s="122">
        <f>O297</f>
        <v>25706107.819499999</v>
      </c>
      <c r="BV64" s="116"/>
      <c r="BW64" s="112"/>
      <c r="BX64" s="112" t="str">
        <f>F64</f>
        <v>1BR-20</v>
      </c>
      <c r="BY64" s="113">
        <f>D64</f>
        <v>20</v>
      </c>
      <c r="BZ64" s="114">
        <f>G64</f>
        <v>60</v>
      </c>
      <c r="CA64" s="114">
        <f>H64</f>
        <v>51</v>
      </c>
      <c r="CB64" s="115">
        <f>O64</f>
        <v>25329920.875800002</v>
      </c>
      <c r="CC64" s="115">
        <f>AH64</f>
        <v>1187459000</v>
      </c>
      <c r="CD64" s="115">
        <f>AI64</f>
        <v>1338456000</v>
      </c>
      <c r="CE64" s="115">
        <f>AJ64</f>
        <v>1421009000</v>
      </c>
      <c r="CF64" s="115">
        <f>AK64</f>
        <v>1508654000</v>
      </c>
      <c r="CG64" s="115">
        <f>AN64</f>
        <v>1601704000</v>
      </c>
      <c r="CT64" s="58">
        <f t="shared" si="40"/>
        <v>1439256600</v>
      </c>
      <c r="CU64" s="43">
        <f t="shared" si="41"/>
        <v>15991740</v>
      </c>
      <c r="CX64" s="53">
        <f t="shared" si="42"/>
        <v>1278908100</v>
      </c>
      <c r="CY64" s="43">
        <f t="shared" si="43"/>
        <v>21315135</v>
      </c>
      <c r="CZ64" s="48">
        <f t="shared" si="44"/>
        <v>35525225</v>
      </c>
    </row>
    <row r="65" spans="1:104">
      <c r="A65" s="3">
        <f t="shared" si="45"/>
        <v>26</v>
      </c>
      <c r="B65" s="249">
        <v>8</v>
      </c>
      <c r="C65" s="250" t="s">
        <v>139</v>
      </c>
      <c r="D65" s="285">
        <v>22</v>
      </c>
      <c r="E65" s="252"/>
      <c r="F65" s="40" t="s">
        <v>89</v>
      </c>
      <c r="G65" s="253">
        <f t="shared" si="4"/>
        <v>81</v>
      </c>
      <c r="H65" s="253">
        <f t="shared" si="5"/>
        <v>70</v>
      </c>
      <c r="I65" s="254">
        <f t="shared" si="6"/>
        <v>26966806</v>
      </c>
      <c r="J65" s="254">
        <f t="shared" si="7"/>
        <v>4</v>
      </c>
      <c r="K65" s="255">
        <f t="shared" si="8"/>
        <v>0.97</v>
      </c>
      <c r="L65" s="305">
        <f t="shared" si="52"/>
        <v>1.01</v>
      </c>
      <c r="M65" s="257">
        <f t="shared" si="10"/>
        <v>22077220.519736089</v>
      </c>
      <c r="N65" s="257">
        <f t="shared" si="11"/>
        <v>24884554.94026272</v>
      </c>
      <c r="O65" s="257">
        <f t="shared" si="12"/>
        <v>26419379.838199999</v>
      </c>
      <c r="P65" s="257">
        <f t="shared" si="13"/>
        <v>28048869.3774372</v>
      </c>
      <c r="Q65" s="258">
        <f t="shared" si="14"/>
        <v>26419379.838199999</v>
      </c>
      <c r="R65" s="257">
        <f t="shared" si="14"/>
        <v>28048869.3774372</v>
      </c>
      <c r="S65" s="257">
        <f t="shared" si="15"/>
        <v>29778862.265910644</v>
      </c>
      <c r="T65" s="257"/>
      <c r="U65" s="257">
        <f t="shared" si="16"/>
        <v>1545405436.3815262</v>
      </c>
      <c r="V65" s="257">
        <f t="shared" si="17"/>
        <v>1741918845.8183904</v>
      </c>
      <c r="W65" s="257">
        <f t="shared" si="18"/>
        <v>1849356588.674</v>
      </c>
      <c r="X65" s="258">
        <f t="shared" si="19"/>
        <v>1963420856.420604</v>
      </c>
      <c r="Y65" s="258">
        <f t="shared" si="20"/>
        <v>1849356588.674</v>
      </c>
      <c r="Z65" s="257">
        <f t="shared" si="21"/>
        <v>1963420856.420604</v>
      </c>
      <c r="AA65" s="257">
        <f t="shared" si="22"/>
        <v>2084520358.613745</v>
      </c>
      <c r="AB65" s="257"/>
      <c r="AC65" s="32" t="str">
        <f t="shared" si="23"/>
        <v>BERTAHAP</v>
      </c>
      <c r="AD65" s="259">
        <f t="shared" si="24"/>
        <v>0</v>
      </c>
      <c r="AE65" s="260">
        <v>2</v>
      </c>
      <c r="AF65" s="261"/>
      <c r="AG65" s="257" t="str">
        <f t="shared" si="25"/>
        <v>KR</v>
      </c>
      <c r="AH65" s="261">
        <f t="shared" si="26"/>
        <v>1699946000</v>
      </c>
      <c r="AI65" s="261">
        <f t="shared" si="26"/>
        <v>1916111000</v>
      </c>
      <c r="AJ65" s="261">
        <f t="shared" si="26"/>
        <v>2034293000</v>
      </c>
      <c r="AK65" s="262">
        <f t="shared" si="26"/>
        <v>2159763000</v>
      </c>
      <c r="AL65" s="262">
        <f t="shared" si="26"/>
        <v>2034293000</v>
      </c>
      <c r="AM65" s="261">
        <f t="shared" si="26"/>
        <v>2159763000</v>
      </c>
      <c r="AN65" s="261">
        <f t="shared" si="26"/>
        <v>2292973000</v>
      </c>
      <c r="AO65" s="51">
        <f t="shared" si="46"/>
        <v>2156351000</v>
      </c>
      <c r="AP65" s="42">
        <f t="shared" si="46"/>
        <v>2289349000</v>
      </c>
      <c r="AQ65" s="58">
        <f t="shared" si="27"/>
        <v>1940715900</v>
      </c>
      <c r="AR65" s="58">
        <f t="shared" si="28"/>
        <v>32345265</v>
      </c>
      <c r="AS65" s="336">
        <f t="shared" si="29"/>
        <v>40495556.25</v>
      </c>
      <c r="AT65" s="131">
        <f t="shared" si="30"/>
        <v>22893490</v>
      </c>
      <c r="AU65" s="5">
        <f t="shared" si="31"/>
        <v>32345265</v>
      </c>
      <c r="AV65" s="5">
        <f t="shared" si="32"/>
        <v>50857325</v>
      </c>
      <c r="AX65" s="2"/>
      <c r="AY65" s="2"/>
      <c r="BT65" s="53">
        <f t="shared" si="33"/>
        <v>-392367.02730000019</v>
      </c>
      <c r="BU65" s="124">
        <f>O298</f>
        <v>26811746.865499999</v>
      </c>
      <c r="BV65" s="116">
        <v>8</v>
      </c>
      <c r="BW65" s="112" t="s">
        <v>140</v>
      </c>
      <c r="BX65" s="112" t="str">
        <f>F103</f>
        <v>1BR-12</v>
      </c>
      <c r="BY65" s="113">
        <f>D103</f>
        <v>12</v>
      </c>
      <c r="BZ65" s="114">
        <f t="shared" ref="BZ65:CA68" si="55">G103</f>
        <v>67</v>
      </c>
      <c r="CA65" s="114">
        <f t="shared" si="55"/>
        <v>57</v>
      </c>
      <c r="CB65" s="115">
        <f>O103</f>
        <v>25329920.875800002</v>
      </c>
      <c r="CC65" s="115">
        <f t="shared" ref="CC65:CF68" si="56">AH103</f>
        <v>1327160000</v>
      </c>
      <c r="CD65" s="115">
        <f t="shared" si="56"/>
        <v>1495921000</v>
      </c>
      <c r="CE65" s="115">
        <f t="shared" si="56"/>
        <v>1588187000</v>
      </c>
      <c r="CF65" s="115">
        <f t="shared" si="56"/>
        <v>1686142000</v>
      </c>
      <c r="CG65" s="115">
        <f>AN103</f>
        <v>1790140000</v>
      </c>
      <c r="CH65" s="2">
        <v>8</v>
      </c>
      <c r="CT65" s="58">
        <f t="shared" si="40"/>
        <v>2060414100</v>
      </c>
      <c r="CU65" s="43">
        <f t="shared" si="41"/>
        <v>22893490</v>
      </c>
      <c r="CX65" s="53">
        <f t="shared" si="42"/>
        <v>1830863700</v>
      </c>
      <c r="CY65" s="43">
        <f t="shared" si="43"/>
        <v>30514395</v>
      </c>
      <c r="CZ65" s="48">
        <f t="shared" si="44"/>
        <v>50857325</v>
      </c>
    </row>
    <row r="66" spans="1:104">
      <c r="A66" s="3">
        <f t="shared" si="45"/>
        <v>27</v>
      </c>
      <c r="B66" s="249">
        <v>1</v>
      </c>
      <c r="C66" s="250" t="s">
        <v>142</v>
      </c>
      <c r="D66" s="251" t="s">
        <v>24</v>
      </c>
      <c r="E66" s="252"/>
      <c r="F66" s="40" t="s">
        <v>39</v>
      </c>
      <c r="G66" s="253">
        <f t="shared" si="4"/>
        <v>113</v>
      </c>
      <c r="H66" s="253">
        <f t="shared" si="5"/>
        <v>101</v>
      </c>
      <c r="I66" s="254">
        <f t="shared" si="6"/>
        <v>26966806</v>
      </c>
      <c r="J66" s="254">
        <f t="shared" si="7"/>
        <v>6</v>
      </c>
      <c r="K66" s="255">
        <f t="shared" si="8"/>
        <v>0.95</v>
      </c>
      <c r="L66" s="256">
        <f t="shared" ref="L66:L73" si="57">SUMIF($AN$4:$AN$22,D66,$AS$4:$AS$22)</f>
        <v>1</v>
      </c>
      <c r="M66" s="257">
        <f t="shared" si="10"/>
        <v>21407940.689751234</v>
      </c>
      <c r="N66" s="257">
        <f t="shared" si="11"/>
        <v>24130169.636878211</v>
      </c>
      <c r="O66" s="257">
        <f t="shared" si="12"/>
        <v>25618465.699999999</v>
      </c>
      <c r="P66" s="257">
        <f t="shared" si="13"/>
        <v>27198556.607701685</v>
      </c>
      <c r="Q66" s="258">
        <f t="shared" si="14"/>
        <v>25618465.699999999</v>
      </c>
      <c r="R66" s="257">
        <f t="shared" si="14"/>
        <v>27198556.607701685</v>
      </c>
      <c r="S66" s="257">
        <f t="shared" si="15"/>
        <v>28876104.065137401</v>
      </c>
      <c r="T66" s="257"/>
      <c r="U66" s="257">
        <f t="shared" si="16"/>
        <v>2162202009.6648746</v>
      </c>
      <c r="V66" s="257">
        <f t="shared" si="17"/>
        <v>2437147133.3246994</v>
      </c>
      <c r="W66" s="257">
        <f t="shared" si="18"/>
        <v>2587465035.6999998</v>
      </c>
      <c r="X66" s="258">
        <f t="shared" si="19"/>
        <v>2747054217.3778701</v>
      </c>
      <c r="Y66" s="258">
        <f t="shared" si="20"/>
        <v>2587465035.6999998</v>
      </c>
      <c r="Z66" s="257">
        <f t="shared" si="21"/>
        <v>2747054217.3778701</v>
      </c>
      <c r="AA66" s="257">
        <f t="shared" si="22"/>
        <v>2916486510.5788774</v>
      </c>
      <c r="AB66" s="257"/>
      <c r="AC66" s="32" t="str">
        <f t="shared" si="23"/>
        <v>BERTAHAP</v>
      </c>
      <c r="AD66" s="259">
        <f t="shared" si="24"/>
        <v>0</v>
      </c>
      <c r="AE66" s="260">
        <v>2</v>
      </c>
      <c r="AF66" s="261"/>
      <c r="AG66" s="257" t="str">
        <f t="shared" si="25"/>
        <v>KR</v>
      </c>
      <c r="AH66" s="261">
        <f t="shared" si="26"/>
        <v>2378423000</v>
      </c>
      <c r="AI66" s="261">
        <f t="shared" si="26"/>
        <v>2680862000</v>
      </c>
      <c r="AJ66" s="261">
        <f t="shared" si="26"/>
        <v>2846212000</v>
      </c>
      <c r="AK66" s="262">
        <f t="shared" si="26"/>
        <v>3021760000</v>
      </c>
      <c r="AL66" s="262">
        <f t="shared" si="26"/>
        <v>2846212000</v>
      </c>
      <c r="AM66" s="261">
        <f t="shared" si="26"/>
        <v>3021760000</v>
      </c>
      <c r="AN66" s="261">
        <f t="shared" si="26"/>
        <v>3208136000</v>
      </c>
      <c r="AO66" s="51">
        <f t="shared" si="46"/>
        <v>3016985000</v>
      </c>
      <c r="AP66" s="42">
        <f t="shared" si="46"/>
        <v>3203066000</v>
      </c>
      <c r="AQ66" s="58">
        <f t="shared" si="27"/>
        <v>2715286500</v>
      </c>
      <c r="AR66" s="58">
        <f t="shared" si="28"/>
        <v>45254775</v>
      </c>
      <c r="AS66" s="336">
        <f t="shared" si="29"/>
        <v>56658000</v>
      </c>
      <c r="AT66" s="131">
        <f t="shared" si="30"/>
        <v>32030660</v>
      </c>
      <c r="AU66" s="5">
        <f t="shared" si="31"/>
        <v>45254775</v>
      </c>
      <c r="AV66" s="5">
        <f t="shared" si="32"/>
        <v>71155300</v>
      </c>
      <c r="AX66" s="2"/>
      <c r="AY66" s="2"/>
      <c r="BT66" s="53">
        <f t="shared" si="33"/>
        <v>-1193281.1655000001</v>
      </c>
      <c r="BU66" s="59"/>
      <c r="BV66" s="116"/>
      <c r="BW66" s="121"/>
      <c r="BX66" s="112" t="str">
        <f>F104</f>
        <v>1BR-16</v>
      </c>
      <c r="BY66" s="113">
        <f>D104</f>
        <v>16</v>
      </c>
      <c r="BZ66" s="114">
        <f t="shared" si="55"/>
        <v>71</v>
      </c>
      <c r="CA66" s="114">
        <f t="shared" si="55"/>
        <v>63</v>
      </c>
      <c r="CB66" s="115">
        <f>O104</f>
        <v>25329920.875800002</v>
      </c>
      <c r="CC66" s="115">
        <f t="shared" si="56"/>
        <v>1466861000</v>
      </c>
      <c r="CD66" s="115">
        <f t="shared" si="56"/>
        <v>1653387000</v>
      </c>
      <c r="CE66" s="115">
        <f t="shared" si="56"/>
        <v>1755364000</v>
      </c>
      <c r="CF66" s="115">
        <f t="shared" si="56"/>
        <v>1863631000</v>
      </c>
      <c r="CG66" s="115">
        <f>AN104</f>
        <v>1978576000</v>
      </c>
      <c r="CT66" s="58">
        <f t="shared" si="40"/>
        <v>2882759400</v>
      </c>
      <c r="CU66" s="43">
        <f t="shared" si="41"/>
        <v>32030660</v>
      </c>
      <c r="CX66" s="53">
        <f t="shared" si="42"/>
        <v>2561590800</v>
      </c>
      <c r="CY66" s="43">
        <f t="shared" si="43"/>
        <v>42693180</v>
      </c>
      <c r="CZ66" s="48">
        <f t="shared" si="44"/>
        <v>71155300</v>
      </c>
    </row>
    <row r="67" spans="1:104">
      <c r="A67" s="3">
        <f t="shared" si="45"/>
        <v>28</v>
      </c>
      <c r="B67" s="249">
        <v>2</v>
      </c>
      <c r="C67" s="250" t="s">
        <v>142</v>
      </c>
      <c r="D67" s="251" t="s">
        <v>35</v>
      </c>
      <c r="E67" s="252"/>
      <c r="F67" s="40" t="s">
        <v>42</v>
      </c>
      <c r="G67" s="253">
        <f t="shared" si="4"/>
        <v>78</v>
      </c>
      <c r="H67" s="253">
        <f t="shared" si="5"/>
        <v>66</v>
      </c>
      <c r="I67" s="254">
        <f t="shared" si="6"/>
        <v>26966806</v>
      </c>
      <c r="J67" s="254">
        <f t="shared" si="7"/>
        <v>2</v>
      </c>
      <c r="K67" s="255">
        <f t="shared" si="8"/>
        <v>0.93</v>
      </c>
      <c r="L67" s="256">
        <f t="shared" si="57"/>
        <v>1</v>
      </c>
      <c r="M67" s="257">
        <f t="shared" si="10"/>
        <v>20957247.201545946</v>
      </c>
      <c r="N67" s="257">
        <f t="shared" si="11"/>
        <v>23622166.065575514</v>
      </c>
      <c r="O67" s="257">
        <f t="shared" si="12"/>
        <v>25079129.580000002</v>
      </c>
      <c r="P67" s="257">
        <f t="shared" si="13"/>
        <v>26625955.415960599</v>
      </c>
      <c r="Q67" s="258">
        <f t="shared" si="14"/>
        <v>25079129.580000002</v>
      </c>
      <c r="R67" s="257">
        <f t="shared" si="14"/>
        <v>26625955.415960599</v>
      </c>
      <c r="S67" s="257">
        <f t="shared" si="15"/>
        <v>28268186.084818721</v>
      </c>
      <c r="T67" s="257"/>
      <c r="U67" s="257">
        <f t="shared" si="16"/>
        <v>1383178315.3020325</v>
      </c>
      <c r="V67" s="257">
        <f t="shared" si="17"/>
        <v>1559062960.3279839</v>
      </c>
      <c r="W67" s="257">
        <f t="shared" si="18"/>
        <v>1655222552.2800002</v>
      </c>
      <c r="X67" s="258">
        <f t="shared" si="19"/>
        <v>1757313057.4533994</v>
      </c>
      <c r="Y67" s="258">
        <f t="shared" si="20"/>
        <v>1655222552.2800002</v>
      </c>
      <c r="Z67" s="257">
        <f t="shared" si="21"/>
        <v>1757313057.4533994</v>
      </c>
      <c r="AA67" s="257">
        <f t="shared" si="22"/>
        <v>1865700281.5980356</v>
      </c>
      <c r="AB67" s="257"/>
      <c r="AC67" s="32" t="str">
        <f t="shared" si="23"/>
        <v>BERTAHAP</v>
      </c>
      <c r="AD67" s="259">
        <f t="shared" si="24"/>
        <v>0</v>
      </c>
      <c r="AE67" s="260">
        <v>2</v>
      </c>
      <c r="AF67" s="261"/>
      <c r="AG67" s="257" t="str">
        <f t="shared" si="25"/>
        <v>KR</v>
      </c>
      <c r="AH67" s="261">
        <f t="shared" si="26"/>
        <v>1521497000</v>
      </c>
      <c r="AI67" s="261">
        <f t="shared" si="26"/>
        <v>1714970000</v>
      </c>
      <c r="AJ67" s="261">
        <f t="shared" si="26"/>
        <v>1820745000</v>
      </c>
      <c r="AK67" s="262">
        <f t="shared" si="26"/>
        <v>1933045000</v>
      </c>
      <c r="AL67" s="262">
        <f t="shared" si="26"/>
        <v>1820745000</v>
      </c>
      <c r="AM67" s="261">
        <f t="shared" si="26"/>
        <v>1933045000</v>
      </c>
      <c r="AN67" s="261">
        <f t="shared" si="26"/>
        <v>2052271000</v>
      </c>
      <c r="AO67" s="51">
        <f t="shared" si="46"/>
        <v>1929990000</v>
      </c>
      <c r="AP67" s="42">
        <f t="shared" si="46"/>
        <v>2049028000</v>
      </c>
      <c r="AQ67" s="58">
        <f t="shared" si="27"/>
        <v>1736991000</v>
      </c>
      <c r="AR67" s="58">
        <f t="shared" si="28"/>
        <v>28949850</v>
      </c>
      <c r="AS67" s="336">
        <f t="shared" si="29"/>
        <v>36244593.75</v>
      </c>
      <c r="AT67" s="131">
        <f t="shared" si="30"/>
        <v>20490280</v>
      </c>
      <c r="AU67" s="5">
        <f t="shared" si="31"/>
        <v>28949850</v>
      </c>
      <c r="AV67" s="5">
        <f t="shared" si="32"/>
        <v>45518625</v>
      </c>
      <c r="AX67" s="2"/>
      <c r="AY67" s="2"/>
      <c r="BT67" s="53">
        <f t="shared" si="33"/>
        <v>-1732617.2854999974</v>
      </c>
      <c r="BU67" s="59"/>
      <c r="BV67" s="116"/>
      <c r="BW67" s="112"/>
      <c r="BX67" s="112" t="str">
        <f>F105</f>
        <v>2BR-18</v>
      </c>
      <c r="BY67" s="113">
        <f>D105</f>
        <v>18</v>
      </c>
      <c r="BZ67" s="114">
        <f t="shared" si="55"/>
        <v>97</v>
      </c>
      <c r="CA67" s="114">
        <f t="shared" si="55"/>
        <v>85</v>
      </c>
      <c r="CB67" s="115">
        <f>O105</f>
        <v>25329920.875800002</v>
      </c>
      <c r="CC67" s="115">
        <f t="shared" si="56"/>
        <v>1979098000</v>
      </c>
      <c r="CD67" s="115">
        <f t="shared" si="56"/>
        <v>2230760000</v>
      </c>
      <c r="CE67" s="115">
        <f t="shared" si="56"/>
        <v>2368348000</v>
      </c>
      <c r="CF67" s="115">
        <f t="shared" si="56"/>
        <v>2514423000</v>
      </c>
      <c r="CG67" s="115">
        <f>AN105</f>
        <v>2669507000</v>
      </c>
      <c r="CT67" s="58">
        <f t="shared" si="40"/>
        <v>1844125200</v>
      </c>
      <c r="CU67" s="43">
        <f t="shared" si="41"/>
        <v>20490280</v>
      </c>
      <c r="CX67" s="53">
        <f t="shared" si="42"/>
        <v>1638670500</v>
      </c>
      <c r="CY67" s="43">
        <f t="shared" si="43"/>
        <v>27311175</v>
      </c>
      <c r="CZ67" s="48">
        <f t="shared" si="44"/>
        <v>45518625</v>
      </c>
    </row>
    <row r="68" spans="1:104">
      <c r="A68" s="3">
        <f t="shared" si="45"/>
        <v>29</v>
      </c>
      <c r="B68" s="249">
        <v>3</v>
      </c>
      <c r="C68" s="250" t="s">
        <v>142</v>
      </c>
      <c r="D68" s="251" t="s">
        <v>41</v>
      </c>
      <c r="E68" s="252"/>
      <c r="F68" s="40" t="s">
        <v>45</v>
      </c>
      <c r="G68" s="253">
        <f t="shared" si="4"/>
        <v>60</v>
      </c>
      <c r="H68" s="253">
        <f t="shared" si="5"/>
        <v>52</v>
      </c>
      <c r="I68" s="254">
        <f t="shared" si="6"/>
        <v>26966806</v>
      </c>
      <c r="J68" s="254">
        <f t="shared" si="7"/>
        <v>2</v>
      </c>
      <c r="K68" s="255">
        <f t="shared" si="8"/>
        <v>0.93</v>
      </c>
      <c r="L68" s="256">
        <f t="shared" si="57"/>
        <v>1</v>
      </c>
      <c r="M68" s="257">
        <f t="shared" si="10"/>
        <v>20957247.201545946</v>
      </c>
      <c r="N68" s="257">
        <f t="shared" si="11"/>
        <v>23622166.065575514</v>
      </c>
      <c r="O68" s="257">
        <f t="shared" si="12"/>
        <v>25079129.580000002</v>
      </c>
      <c r="P68" s="257">
        <f t="shared" si="13"/>
        <v>26625955.415960599</v>
      </c>
      <c r="Q68" s="258">
        <f t="shared" si="14"/>
        <v>25079129.580000002</v>
      </c>
      <c r="R68" s="257">
        <f t="shared" si="14"/>
        <v>26625955.415960599</v>
      </c>
      <c r="S68" s="257">
        <f t="shared" si="15"/>
        <v>28268186.084818721</v>
      </c>
      <c r="T68" s="257"/>
      <c r="U68" s="257">
        <f t="shared" si="16"/>
        <v>1089776854.4803891</v>
      </c>
      <c r="V68" s="257">
        <f t="shared" si="17"/>
        <v>1228352635.4099267</v>
      </c>
      <c r="W68" s="257">
        <f t="shared" si="18"/>
        <v>1304114738.1600001</v>
      </c>
      <c r="X68" s="258">
        <f t="shared" si="19"/>
        <v>1384549681.6299512</v>
      </c>
      <c r="Y68" s="258">
        <f t="shared" si="20"/>
        <v>1304114738.1600001</v>
      </c>
      <c r="Z68" s="257">
        <f t="shared" si="21"/>
        <v>1384549681.6299512</v>
      </c>
      <c r="AA68" s="257">
        <f t="shared" si="22"/>
        <v>1469945676.4105735</v>
      </c>
      <c r="AB68" s="257"/>
      <c r="AC68" s="32" t="str">
        <f t="shared" si="23"/>
        <v>BERTAHAP</v>
      </c>
      <c r="AD68" s="259">
        <f t="shared" si="24"/>
        <v>0</v>
      </c>
      <c r="AE68" s="260">
        <v>2</v>
      </c>
      <c r="AF68" s="261"/>
      <c r="AG68" s="257" t="str">
        <f t="shared" si="25"/>
        <v>KR</v>
      </c>
      <c r="AH68" s="261">
        <f t="shared" si="26"/>
        <v>1198755000</v>
      </c>
      <c r="AI68" s="261">
        <f t="shared" si="26"/>
        <v>1351188000</v>
      </c>
      <c r="AJ68" s="261">
        <f t="shared" si="26"/>
        <v>1434527000</v>
      </c>
      <c r="AK68" s="262">
        <f t="shared" si="26"/>
        <v>1523005000</v>
      </c>
      <c r="AL68" s="262">
        <f t="shared" si="26"/>
        <v>1434527000</v>
      </c>
      <c r="AM68" s="261">
        <f t="shared" si="26"/>
        <v>1523005000</v>
      </c>
      <c r="AN68" s="261">
        <f t="shared" si="26"/>
        <v>1616941000</v>
      </c>
      <c r="AO68" s="51">
        <f t="shared" si="46"/>
        <v>1520599000</v>
      </c>
      <c r="AP68" s="42">
        <f t="shared" si="46"/>
        <v>1614386000</v>
      </c>
      <c r="AQ68" s="58">
        <f t="shared" si="27"/>
        <v>1368539100</v>
      </c>
      <c r="AR68" s="58">
        <f t="shared" si="28"/>
        <v>22808985</v>
      </c>
      <c r="AS68" s="336">
        <f t="shared" si="29"/>
        <v>28556343.75</v>
      </c>
      <c r="AT68" s="131">
        <f t="shared" si="30"/>
        <v>16143860</v>
      </c>
      <c r="AU68" s="5">
        <f t="shared" si="31"/>
        <v>22808985</v>
      </c>
      <c r="AV68" s="5">
        <f t="shared" si="32"/>
        <v>35863175</v>
      </c>
      <c r="AX68" s="2"/>
      <c r="AY68" s="2"/>
      <c r="BT68" s="53">
        <f t="shared" si="33"/>
        <v>-1732617.2854999974</v>
      </c>
      <c r="BU68" s="59"/>
      <c r="BV68" s="116"/>
      <c r="BW68" s="112"/>
      <c r="BX68" s="112" t="str">
        <f>F106</f>
        <v>1BR-20</v>
      </c>
      <c r="BY68" s="113">
        <f>D106</f>
        <v>20</v>
      </c>
      <c r="BZ68" s="114">
        <f t="shared" si="55"/>
        <v>60</v>
      </c>
      <c r="CA68" s="114">
        <f t="shared" si="55"/>
        <v>51</v>
      </c>
      <c r="CB68" s="115">
        <f>O106</f>
        <v>25329920.875800002</v>
      </c>
      <c r="CC68" s="115">
        <f t="shared" si="56"/>
        <v>1187459000</v>
      </c>
      <c r="CD68" s="115">
        <f t="shared" si="56"/>
        <v>1338456000</v>
      </c>
      <c r="CE68" s="115">
        <f t="shared" si="56"/>
        <v>1421009000</v>
      </c>
      <c r="CF68" s="115">
        <f t="shared" si="56"/>
        <v>1508654000</v>
      </c>
      <c r="CG68" s="115">
        <f>AN106</f>
        <v>1601704000</v>
      </c>
      <c r="CT68" s="58">
        <f t="shared" si="40"/>
        <v>1452947400</v>
      </c>
      <c r="CU68" s="43">
        <f t="shared" si="41"/>
        <v>16143860</v>
      </c>
      <c r="CX68" s="53">
        <f t="shared" si="42"/>
        <v>1291074300</v>
      </c>
      <c r="CY68" s="43">
        <f t="shared" si="43"/>
        <v>21517905</v>
      </c>
      <c r="CZ68" s="48">
        <f t="shared" si="44"/>
        <v>35863175</v>
      </c>
    </row>
    <row r="69" spans="1:104">
      <c r="A69" s="3">
        <f t="shared" si="45"/>
        <v>30</v>
      </c>
      <c r="B69" s="249">
        <v>4</v>
      </c>
      <c r="C69" s="250" t="s">
        <v>142</v>
      </c>
      <c r="D69" s="251">
        <v>10</v>
      </c>
      <c r="E69" s="252"/>
      <c r="F69" s="40" t="s">
        <v>48</v>
      </c>
      <c r="G69" s="253">
        <f t="shared" si="4"/>
        <v>74</v>
      </c>
      <c r="H69" s="253">
        <f t="shared" si="5"/>
        <v>63</v>
      </c>
      <c r="I69" s="254">
        <f t="shared" si="6"/>
        <v>26966806</v>
      </c>
      <c r="J69" s="254">
        <f t="shared" si="7"/>
        <v>2</v>
      </c>
      <c r="K69" s="255">
        <f t="shared" si="8"/>
        <v>0.93</v>
      </c>
      <c r="L69" s="256">
        <f t="shared" si="57"/>
        <v>1</v>
      </c>
      <c r="M69" s="257">
        <f t="shared" si="10"/>
        <v>20957247.201545946</v>
      </c>
      <c r="N69" s="257">
        <f t="shared" si="11"/>
        <v>23622166.065575514</v>
      </c>
      <c r="O69" s="257">
        <f t="shared" si="12"/>
        <v>25079129.580000002</v>
      </c>
      <c r="P69" s="257">
        <f t="shared" si="13"/>
        <v>26625955.415960599</v>
      </c>
      <c r="Q69" s="258">
        <f t="shared" si="14"/>
        <v>25079129.580000002</v>
      </c>
      <c r="R69" s="257">
        <f t="shared" si="14"/>
        <v>26625955.415960599</v>
      </c>
      <c r="S69" s="257">
        <f t="shared" si="15"/>
        <v>28268186.084818721</v>
      </c>
      <c r="T69" s="257"/>
      <c r="U69" s="257">
        <f t="shared" si="16"/>
        <v>1320306573.6973946</v>
      </c>
      <c r="V69" s="257">
        <f t="shared" si="17"/>
        <v>1488196462.1312573</v>
      </c>
      <c r="W69" s="257">
        <f t="shared" si="18"/>
        <v>1579985163.5400002</v>
      </c>
      <c r="X69" s="258">
        <f t="shared" si="19"/>
        <v>1677435191.2055178</v>
      </c>
      <c r="Y69" s="258">
        <f t="shared" si="20"/>
        <v>1579985163.5400002</v>
      </c>
      <c r="Z69" s="257">
        <f t="shared" si="21"/>
        <v>1677435191.2055178</v>
      </c>
      <c r="AA69" s="257">
        <f t="shared" si="22"/>
        <v>1780895723.3435793</v>
      </c>
      <c r="AB69" s="257"/>
      <c r="AC69" s="32" t="str">
        <f t="shared" si="23"/>
        <v>BERTAHAP</v>
      </c>
      <c r="AD69" s="259">
        <f t="shared" si="24"/>
        <v>0</v>
      </c>
      <c r="AE69" s="260">
        <v>2</v>
      </c>
      <c r="AF69" s="261"/>
      <c r="AG69" s="257" t="str">
        <f t="shared" si="25"/>
        <v>KR</v>
      </c>
      <c r="AH69" s="261">
        <f t="shared" si="26"/>
        <v>1452338000</v>
      </c>
      <c r="AI69" s="261">
        <f t="shared" si="26"/>
        <v>1637017000</v>
      </c>
      <c r="AJ69" s="261">
        <f t="shared" si="26"/>
        <v>1737984000</v>
      </c>
      <c r="AK69" s="262">
        <f t="shared" si="26"/>
        <v>1845179000</v>
      </c>
      <c r="AL69" s="262">
        <f t="shared" si="26"/>
        <v>1737984000</v>
      </c>
      <c r="AM69" s="261">
        <f t="shared" si="26"/>
        <v>1845179000</v>
      </c>
      <c r="AN69" s="261">
        <f t="shared" si="26"/>
        <v>1958986000</v>
      </c>
      <c r="AO69" s="51">
        <f t="shared" si="46"/>
        <v>1842264000</v>
      </c>
      <c r="AP69" s="42">
        <f t="shared" si="46"/>
        <v>1955890000</v>
      </c>
      <c r="AQ69" s="58">
        <f t="shared" si="27"/>
        <v>1658037600</v>
      </c>
      <c r="AR69" s="58">
        <f t="shared" si="28"/>
        <v>27633960</v>
      </c>
      <c r="AS69" s="336">
        <f t="shared" si="29"/>
        <v>34597106.25</v>
      </c>
      <c r="AT69" s="131">
        <f t="shared" si="30"/>
        <v>19558900</v>
      </c>
      <c r="AU69" s="5">
        <f t="shared" si="31"/>
        <v>27633960</v>
      </c>
      <c r="AV69" s="5">
        <f t="shared" si="32"/>
        <v>43449600</v>
      </c>
      <c r="AX69" s="2"/>
      <c r="AY69" s="2"/>
      <c r="BT69" s="53">
        <f t="shared" si="33"/>
        <v>-1732617.2854999974</v>
      </c>
      <c r="BU69" s="59"/>
      <c r="BV69" s="116">
        <v>9</v>
      </c>
      <c r="BW69" s="121" t="s">
        <v>141</v>
      </c>
      <c r="BX69" s="112" t="str">
        <f>F125</f>
        <v>1BR-6</v>
      </c>
      <c r="BY69" s="113" t="str">
        <f>D125</f>
        <v>06</v>
      </c>
      <c r="BZ69" s="114">
        <f>G125</f>
        <v>78</v>
      </c>
      <c r="CA69" s="114">
        <f>H125</f>
        <v>66</v>
      </c>
      <c r="CB69" s="115">
        <f>O125</f>
        <v>25329920.875800002</v>
      </c>
      <c r="CC69" s="115">
        <f>AH125</f>
        <v>1536712000</v>
      </c>
      <c r="CD69" s="115">
        <f>AI125</f>
        <v>1732119000</v>
      </c>
      <c r="CE69" s="115">
        <f>AJ125</f>
        <v>1838953000</v>
      </c>
      <c r="CF69" s="115">
        <f>AK125</f>
        <v>1952375000</v>
      </c>
      <c r="CG69" s="115">
        <f>AN125</f>
        <v>2072794000</v>
      </c>
      <c r="CH69" s="2">
        <v>12</v>
      </c>
      <c r="CT69" s="58">
        <f t="shared" si="40"/>
        <v>1760301000</v>
      </c>
      <c r="CU69" s="43">
        <f t="shared" si="41"/>
        <v>19558900</v>
      </c>
      <c r="CX69" s="53">
        <f t="shared" si="42"/>
        <v>1564185600</v>
      </c>
      <c r="CY69" s="43">
        <f t="shared" si="43"/>
        <v>26069760</v>
      </c>
      <c r="CZ69" s="48">
        <f t="shared" si="44"/>
        <v>43449600</v>
      </c>
    </row>
    <row r="70" spans="1:104">
      <c r="A70" s="3">
        <f t="shared" si="45"/>
        <v>31</v>
      </c>
      <c r="B70" s="249">
        <v>5</v>
      </c>
      <c r="C70" s="250" t="s">
        <v>142</v>
      </c>
      <c r="D70" s="285">
        <v>12</v>
      </c>
      <c r="E70" s="252"/>
      <c r="F70" s="40" t="s">
        <v>50</v>
      </c>
      <c r="G70" s="253">
        <f t="shared" si="4"/>
        <v>67</v>
      </c>
      <c r="H70" s="253">
        <f t="shared" si="5"/>
        <v>57</v>
      </c>
      <c r="I70" s="254">
        <f t="shared" si="6"/>
        <v>26966806</v>
      </c>
      <c r="J70" s="254">
        <f t="shared" si="7"/>
        <v>2</v>
      </c>
      <c r="K70" s="255">
        <f t="shared" si="8"/>
        <v>0.93</v>
      </c>
      <c r="L70" s="256">
        <f t="shared" si="57"/>
        <v>1</v>
      </c>
      <c r="M70" s="257">
        <f t="shared" si="10"/>
        <v>20957247.201545946</v>
      </c>
      <c r="N70" s="257">
        <f t="shared" si="11"/>
        <v>23622166.065575514</v>
      </c>
      <c r="O70" s="257">
        <f t="shared" si="12"/>
        <v>25079129.580000002</v>
      </c>
      <c r="P70" s="257">
        <f t="shared" si="13"/>
        <v>26625955.415960599</v>
      </c>
      <c r="Q70" s="258">
        <f t="shared" si="14"/>
        <v>25079129.580000002</v>
      </c>
      <c r="R70" s="257">
        <f t="shared" si="14"/>
        <v>26625955.415960599</v>
      </c>
      <c r="S70" s="257">
        <f t="shared" si="15"/>
        <v>28268186.084818721</v>
      </c>
      <c r="T70" s="257"/>
      <c r="U70" s="257">
        <f t="shared" si="16"/>
        <v>1194563090.4881189</v>
      </c>
      <c r="V70" s="257">
        <f t="shared" si="17"/>
        <v>1346463465.7378044</v>
      </c>
      <c r="W70" s="257">
        <f t="shared" si="18"/>
        <v>1429510386.0600002</v>
      </c>
      <c r="X70" s="258">
        <f t="shared" si="19"/>
        <v>1517679458.7097542</v>
      </c>
      <c r="Y70" s="258">
        <f t="shared" si="20"/>
        <v>1429510386.0600002</v>
      </c>
      <c r="Z70" s="257">
        <f t="shared" si="21"/>
        <v>1517679458.7097542</v>
      </c>
      <c r="AA70" s="257">
        <f t="shared" si="22"/>
        <v>1611286606.8346672</v>
      </c>
      <c r="AB70" s="257"/>
      <c r="AC70" s="32" t="str">
        <f t="shared" si="23"/>
        <v>BERTAHAP</v>
      </c>
      <c r="AD70" s="259">
        <f t="shared" si="24"/>
        <v>0</v>
      </c>
      <c r="AE70" s="260">
        <v>2</v>
      </c>
      <c r="AF70" s="261"/>
      <c r="AG70" s="257" t="str">
        <f t="shared" si="25"/>
        <v>KR</v>
      </c>
      <c r="AH70" s="261">
        <f t="shared" si="26"/>
        <v>1314020000</v>
      </c>
      <c r="AI70" s="261">
        <f t="shared" si="26"/>
        <v>1481110000</v>
      </c>
      <c r="AJ70" s="261">
        <f t="shared" si="26"/>
        <v>1572462000</v>
      </c>
      <c r="AK70" s="262">
        <f t="shared" si="26"/>
        <v>1669448000</v>
      </c>
      <c r="AL70" s="262">
        <f t="shared" si="26"/>
        <v>1572462000</v>
      </c>
      <c r="AM70" s="261">
        <f t="shared" si="26"/>
        <v>1669448000</v>
      </c>
      <c r="AN70" s="261">
        <f t="shared" si="26"/>
        <v>1772416000</v>
      </c>
      <c r="AO70" s="51">
        <f t="shared" si="46"/>
        <v>1666810000</v>
      </c>
      <c r="AP70" s="42">
        <f t="shared" si="46"/>
        <v>1769615000</v>
      </c>
      <c r="AQ70" s="58">
        <f t="shared" si="27"/>
        <v>1500129000</v>
      </c>
      <c r="AR70" s="58">
        <f t="shared" si="28"/>
        <v>25002150</v>
      </c>
      <c r="AS70" s="336">
        <f t="shared" si="29"/>
        <v>31302150</v>
      </c>
      <c r="AT70" s="131">
        <f t="shared" si="30"/>
        <v>17696150</v>
      </c>
      <c r="AU70" s="5">
        <f t="shared" si="31"/>
        <v>25002150</v>
      </c>
      <c r="AV70" s="5">
        <f t="shared" si="32"/>
        <v>39311550</v>
      </c>
      <c r="AX70" s="2"/>
      <c r="AY70" s="2"/>
      <c r="BT70" s="53">
        <f t="shared" si="33"/>
        <v>-1732617.2854999974</v>
      </c>
      <c r="BU70" s="59"/>
      <c r="BV70" s="116"/>
      <c r="BW70" s="121"/>
      <c r="BX70" s="112" t="str">
        <f>F127</f>
        <v>1BR-10</v>
      </c>
      <c r="BY70" s="113">
        <f>D127</f>
        <v>10</v>
      </c>
      <c r="BZ70" s="114">
        <f t="shared" ref="BZ70:CA74" si="58">G127</f>
        <v>74</v>
      </c>
      <c r="CA70" s="114">
        <f t="shared" si="58"/>
        <v>63</v>
      </c>
      <c r="CB70" s="115">
        <f>O127</f>
        <v>25329920.875800002</v>
      </c>
      <c r="CC70" s="115">
        <f t="shared" ref="CC70:CF74" si="59">AH127</f>
        <v>1466861000</v>
      </c>
      <c r="CD70" s="115">
        <f t="shared" si="59"/>
        <v>1653387000</v>
      </c>
      <c r="CE70" s="115">
        <f t="shared" si="59"/>
        <v>1755364000</v>
      </c>
      <c r="CF70" s="115">
        <f t="shared" si="59"/>
        <v>1863631000</v>
      </c>
      <c r="CG70" s="115">
        <f>AN127</f>
        <v>1978576000</v>
      </c>
      <c r="CT70" s="58">
        <f t="shared" si="40"/>
        <v>1592653500</v>
      </c>
      <c r="CU70" s="43">
        <f t="shared" si="41"/>
        <v>17696150</v>
      </c>
      <c r="CX70" s="53">
        <f t="shared" si="42"/>
        <v>1415215800</v>
      </c>
      <c r="CY70" s="43">
        <f t="shared" si="43"/>
        <v>23586930</v>
      </c>
      <c r="CZ70" s="48">
        <f t="shared" si="44"/>
        <v>39311550</v>
      </c>
    </row>
    <row r="71" spans="1:104">
      <c r="A71" s="3">
        <f t="shared" si="45"/>
        <v>32</v>
      </c>
      <c r="B71" s="249">
        <v>6</v>
      </c>
      <c r="C71" s="250" t="s">
        <v>142</v>
      </c>
      <c r="D71" s="285">
        <v>18</v>
      </c>
      <c r="E71" s="252"/>
      <c r="F71" s="40" t="s">
        <v>54</v>
      </c>
      <c r="G71" s="253">
        <f t="shared" si="4"/>
        <v>97</v>
      </c>
      <c r="H71" s="253">
        <f t="shared" si="5"/>
        <v>85</v>
      </c>
      <c r="I71" s="254">
        <f t="shared" si="6"/>
        <v>26966806</v>
      </c>
      <c r="J71" s="254">
        <f t="shared" si="7"/>
        <v>2</v>
      </c>
      <c r="K71" s="255">
        <f t="shared" si="8"/>
        <v>0.93</v>
      </c>
      <c r="L71" s="256">
        <f t="shared" si="57"/>
        <v>1</v>
      </c>
      <c r="M71" s="257">
        <f t="shared" si="10"/>
        <v>20957247.201545946</v>
      </c>
      <c r="N71" s="257">
        <f t="shared" si="11"/>
        <v>23622166.065575514</v>
      </c>
      <c r="O71" s="257">
        <f t="shared" si="12"/>
        <v>25079129.580000002</v>
      </c>
      <c r="P71" s="257">
        <f t="shared" si="13"/>
        <v>26625955.415960599</v>
      </c>
      <c r="Q71" s="258">
        <f t="shared" si="14"/>
        <v>25079129.580000002</v>
      </c>
      <c r="R71" s="257">
        <f t="shared" si="14"/>
        <v>26625955.415960599</v>
      </c>
      <c r="S71" s="257">
        <f t="shared" si="15"/>
        <v>28268186.084818721</v>
      </c>
      <c r="T71" s="257"/>
      <c r="U71" s="257">
        <f t="shared" si="16"/>
        <v>1781366012.1314054</v>
      </c>
      <c r="V71" s="257">
        <f t="shared" si="17"/>
        <v>2007884115.5739186</v>
      </c>
      <c r="W71" s="257">
        <f t="shared" si="18"/>
        <v>2131726014.3000002</v>
      </c>
      <c r="X71" s="258">
        <f t="shared" si="19"/>
        <v>2263206210.3566508</v>
      </c>
      <c r="Y71" s="258">
        <f t="shared" si="20"/>
        <v>2131726014.3000002</v>
      </c>
      <c r="Z71" s="257">
        <f t="shared" si="21"/>
        <v>2263206210.3566508</v>
      </c>
      <c r="AA71" s="257">
        <f t="shared" si="22"/>
        <v>2402795817.2095914</v>
      </c>
      <c r="AB71" s="257"/>
      <c r="AC71" s="32" t="str">
        <f t="shared" si="23"/>
        <v>BERTAHAP</v>
      </c>
      <c r="AD71" s="259">
        <f t="shared" si="24"/>
        <v>0</v>
      </c>
      <c r="AE71" s="260">
        <v>2</v>
      </c>
      <c r="AF71" s="261"/>
      <c r="AG71" s="257" t="e">
        <f>IF(AF71&gt;#REF!,"LB","KR")</f>
        <v>#REF!</v>
      </c>
      <c r="AH71" s="261">
        <f t="shared" si="26"/>
        <v>1959503000</v>
      </c>
      <c r="AI71" s="261">
        <f t="shared" si="26"/>
        <v>2208673000</v>
      </c>
      <c r="AJ71" s="261">
        <f t="shared" si="26"/>
        <v>2344899000</v>
      </c>
      <c r="AK71" s="262">
        <f t="shared" si="26"/>
        <v>2489527000</v>
      </c>
      <c r="AL71" s="262">
        <f t="shared" si="26"/>
        <v>2344899000</v>
      </c>
      <c r="AM71" s="261">
        <f t="shared" si="26"/>
        <v>2489527000</v>
      </c>
      <c r="AN71" s="261">
        <f t="shared" si="26"/>
        <v>2643076000</v>
      </c>
      <c r="AO71" s="51">
        <f t="shared" si="46"/>
        <v>2485593000</v>
      </c>
      <c r="AP71" s="42">
        <f t="shared" si="46"/>
        <v>2638899000</v>
      </c>
      <c r="AQ71" s="58">
        <f t="shared" si="27"/>
        <v>2237033700</v>
      </c>
      <c r="AR71" s="58">
        <f t="shared" si="28"/>
        <v>37283895</v>
      </c>
      <c r="AS71" s="336">
        <f t="shared" si="29"/>
        <v>46678631.25</v>
      </c>
      <c r="AT71" s="131">
        <f t="shared" si="30"/>
        <v>26388990</v>
      </c>
      <c r="AU71" s="5">
        <f t="shared" si="31"/>
        <v>37283895</v>
      </c>
      <c r="AV71" s="5">
        <f t="shared" si="32"/>
        <v>58622475</v>
      </c>
      <c r="AX71" s="2"/>
      <c r="AY71" s="2"/>
      <c r="BT71" s="53">
        <f t="shared" si="33"/>
        <v>-1732617.2854999974</v>
      </c>
      <c r="BU71" s="59"/>
      <c r="BV71" s="116"/>
      <c r="BW71" s="121"/>
      <c r="BX71" s="112" t="str">
        <f>F128</f>
        <v>1BR-12</v>
      </c>
      <c r="BY71" s="113">
        <f>D128</f>
        <v>12</v>
      </c>
      <c r="BZ71" s="114">
        <f t="shared" si="58"/>
        <v>67</v>
      </c>
      <c r="CA71" s="114">
        <f t="shared" si="58"/>
        <v>57</v>
      </c>
      <c r="CB71" s="115">
        <f>O128</f>
        <v>25329920.875800002</v>
      </c>
      <c r="CC71" s="115">
        <f t="shared" si="59"/>
        <v>1327160000</v>
      </c>
      <c r="CD71" s="115">
        <f t="shared" si="59"/>
        <v>1495921000</v>
      </c>
      <c r="CE71" s="115">
        <f t="shared" si="59"/>
        <v>1588187000</v>
      </c>
      <c r="CF71" s="115">
        <f t="shared" si="59"/>
        <v>1686142000</v>
      </c>
      <c r="CG71" s="115">
        <f>AN128</f>
        <v>1790140000</v>
      </c>
      <c r="CT71" s="58">
        <f t="shared" si="40"/>
        <v>2375009100</v>
      </c>
      <c r="CU71" s="43">
        <f t="shared" si="41"/>
        <v>26388990</v>
      </c>
      <c r="CX71" s="53">
        <f t="shared" si="42"/>
        <v>2110409100</v>
      </c>
      <c r="CY71" s="43">
        <f t="shared" si="43"/>
        <v>35173485</v>
      </c>
      <c r="CZ71" s="48">
        <f t="shared" si="44"/>
        <v>58622475</v>
      </c>
    </row>
    <row r="72" spans="1:104">
      <c r="A72" s="3">
        <f t="shared" si="45"/>
        <v>33</v>
      </c>
      <c r="B72" s="249">
        <v>7</v>
      </c>
      <c r="C72" s="250" t="s">
        <v>142</v>
      </c>
      <c r="D72" s="285">
        <v>20</v>
      </c>
      <c r="E72" s="252"/>
      <c r="F72" s="40" t="s">
        <v>70</v>
      </c>
      <c r="G72" s="253">
        <f t="shared" si="4"/>
        <v>60</v>
      </c>
      <c r="H72" s="253">
        <f t="shared" si="5"/>
        <v>51</v>
      </c>
      <c r="I72" s="254">
        <f t="shared" si="6"/>
        <v>26966806</v>
      </c>
      <c r="J72" s="254">
        <f t="shared" si="7"/>
        <v>2</v>
      </c>
      <c r="K72" s="255">
        <f t="shared" si="8"/>
        <v>0.93</v>
      </c>
      <c r="L72" s="256">
        <f t="shared" si="57"/>
        <v>1</v>
      </c>
      <c r="M72" s="257">
        <f t="shared" si="10"/>
        <v>20957247.201545946</v>
      </c>
      <c r="N72" s="257">
        <f t="shared" si="11"/>
        <v>23622166.065575514</v>
      </c>
      <c r="O72" s="257">
        <f t="shared" si="12"/>
        <v>25079129.580000002</v>
      </c>
      <c r="P72" s="257">
        <f t="shared" si="13"/>
        <v>26625955.415960599</v>
      </c>
      <c r="Q72" s="258">
        <f t="shared" si="14"/>
        <v>25079129.580000002</v>
      </c>
      <c r="R72" s="257">
        <f t="shared" si="14"/>
        <v>26625955.415960599</v>
      </c>
      <c r="S72" s="257">
        <f t="shared" si="15"/>
        <v>28268186.084818721</v>
      </c>
      <c r="T72" s="257"/>
      <c r="U72" s="257">
        <f t="shared" si="16"/>
        <v>1068819607.2788433</v>
      </c>
      <c r="V72" s="257">
        <f t="shared" si="17"/>
        <v>1204730469.3443513</v>
      </c>
      <c r="W72" s="257">
        <f t="shared" si="18"/>
        <v>1279035608.5800002</v>
      </c>
      <c r="X72" s="258">
        <f t="shared" si="19"/>
        <v>1357923726.2139904</v>
      </c>
      <c r="Y72" s="258">
        <f t="shared" si="20"/>
        <v>1279035608.5800002</v>
      </c>
      <c r="Z72" s="257">
        <f t="shared" si="21"/>
        <v>1357923726.2139904</v>
      </c>
      <c r="AA72" s="257">
        <f t="shared" si="22"/>
        <v>1441677490.3257546</v>
      </c>
      <c r="AB72" s="257"/>
      <c r="AC72" s="32" t="str">
        <f t="shared" si="23"/>
        <v>BERTAHAP</v>
      </c>
      <c r="AD72" s="259">
        <f t="shared" si="24"/>
        <v>0</v>
      </c>
      <c r="AE72" s="260">
        <v>2</v>
      </c>
      <c r="AF72" s="261"/>
      <c r="AG72" s="257" t="e">
        <f>IF(AF72&gt;#REF!,"LB","KR")</f>
        <v>#REF!</v>
      </c>
      <c r="AH72" s="261">
        <f t="shared" si="26"/>
        <v>1175702000</v>
      </c>
      <c r="AI72" s="261">
        <f t="shared" si="26"/>
        <v>1325204000</v>
      </c>
      <c r="AJ72" s="261">
        <f t="shared" si="26"/>
        <v>1406940000</v>
      </c>
      <c r="AK72" s="262">
        <f t="shared" si="26"/>
        <v>1493717000</v>
      </c>
      <c r="AL72" s="262">
        <f t="shared" si="26"/>
        <v>1406940000</v>
      </c>
      <c r="AM72" s="261">
        <f t="shared" si="26"/>
        <v>1493717000</v>
      </c>
      <c r="AN72" s="261">
        <f t="shared" si="26"/>
        <v>1585846000</v>
      </c>
      <c r="AO72" s="51">
        <f t="shared" si="46"/>
        <v>1491357000</v>
      </c>
      <c r="AP72" s="42">
        <f t="shared" si="46"/>
        <v>1583341000</v>
      </c>
      <c r="AQ72" s="58">
        <f t="shared" si="27"/>
        <v>1342221300</v>
      </c>
      <c r="AR72" s="58">
        <f t="shared" si="28"/>
        <v>22370355</v>
      </c>
      <c r="AS72" s="336">
        <f t="shared" si="29"/>
        <v>28007193.75</v>
      </c>
      <c r="AT72" s="131">
        <f t="shared" si="30"/>
        <v>15833410</v>
      </c>
      <c r="AU72" s="5">
        <f t="shared" si="31"/>
        <v>22370355</v>
      </c>
      <c r="AV72" s="5">
        <f t="shared" si="32"/>
        <v>35173500</v>
      </c>
      <c r="AX72" s="2"/>
      <c r="AY72" s="2"/>
      <c r="BT72" s="53">
        <f t="shared" si="33"/>
        <v>-1732617.2854999974</v>
      </c>
      <c r="BU72" s="59"/>
      <c r="BV72" s="116"/>
      <c r="BW72" s="112"/>
      <c r="BX72" s="112" t="str">
        <f>F129</f>
        <v>1BR-16</v>
      </c>
      <c r="BY72" s="113">
        <f>D129</f>
        <v>16</v>
      </c>
      <c r="BZ72" s="114">
        <f t="shared" si="58"/>
        <v>71</v>
      </c>
      <c r="CA72" s="114">
        <f t="shared" si="58"/>
        <v>63</v>
      </c>
      <c r="CB72" s="115">
        <f>O129</f>
        <v>25329920.875800002</v>
      </c>
      <c r="CC72" s="115">
        <f t="shared" si="59"/>
        <v>1466861000</v>
      </c>
      <c r="CD72" s="115">
        <f t="shared" si="59"/>
        <v>1653387000</v>
      </c>
      <c r="CE72" s="115">
        <f t="shared" si="59"/>
        <v>1755364000</v>
      </c>
      <c r="CF72" s="115">
        <f t="shared" si="59"/>
        <v>1863631000</v>
      </c>
      <c r="CG72" s="115">
        <f>AN129</f>
        <v>1978576000</v>
      </c>
      <c r="CT72" s="58">
        <f t="shared" si="40"/>
        <v>1425006900</v>
      </c>
      <c r="CU72" s="43">
        <f t="shared" si="41"/>
        <v>15833410</v>
      </c>
      <c r="CX72" s="53">
        <f t="shared" si="42"/>
        <v>1266246000</v>
      </c>
      <c r="CY72" s="43">
        <f t="shared" si="43"/>
        <v>21104100</v>
      </c>
      <c r="CZ72" s="48">
        <f t="shared" si="44"/>
        <v>35173500</v>
      </c>
    </row>
    <row r="73" spans="1:104">
      <c r="A73" s="3">
        <f t="shared" si="45"/>
        <v>34</v>
      </c>
      <c r="B73" s="249">
        <v>8</v>
      </c>
      <c r="C73" s="250" t="s">
        <v>142</v>
      </c>
      <c r="D73" s="285">
        <v>22</v>
      </c>
      <c r="E73" s="252"/>
      <c r="F73" s="40" t="s">
        <v>89</v>
      </c>
      <c r="G73" s="253">
        <f t="shared" si="4"/>
        <v>81</v>
      </c>
      <c r="H73" s="253">
        <f t="shared" si="5"/>
        <v>70</v>
      </c>
      <c r="I73" s="254">
        <f t="shared" si="6"/>
        <v>26966806</v>
      </c>
      <c r="J73" s="254">
        <f t="shared" si="7"/>
        <v>4</v>
      </c>
      <c r="K73" s="255">
        <f t="shared" si="8"/>
        <v>0.97</v>
      </c>
      <c r="L73" s="256">
        <f t="shared" si="57"/>
        <v>1</v>
      </c>
      <c r="M73" s="257">
        <f t="shared" si="10"/>
        <v>21858634.177956525</v>
      </c>
      <c r="N73" s="257">
        <f t="shared" si="11"/>
        <v>24638173.208180912</v>
      </c>
      <c r="O73" s="257">
        <f t="shared" si="12"/>
        <v>26157801.82</v>
      </c>
      <c r="P73" s="257">
        <f t="shared" si="13"/>
        <v>27771157.799442772</v>
      </c>
      <c r="Q73" s="258">
        <f t="shared" si="14"/>
        <v>26157801.82</v>
      </c>
      <c r="R73" s="257">
        <f t="shared" si="14"/>
        <v>27771157.799442772</v>
      </c>
      <c r="S73" s="257">
        <f t="shared" si="15"/>
        <v>29484022.045456085</v>
      </c>
      <c r="T73" s="257"/>
      <c r="U73" s="257">
        <f t="shared" si="16"/>
        <v>1530104392.4569569</v>
      </c>
      <c r="V73" s="257">
        <f t="shared" si="17"/>
        <v>1724672124.5726638</v>
      </c>
      <c r="W73" s="257">
        <f t="shared" si="18"/>
        <v>1831046127.4000001</v>
      </c>
      <c r="X73" s="258">
        <f t="shared" si="19"/>
        <v>1943981045.960994</v>
      </c>
      <c r="Y73" s="258">
        <f t="shared" si="20"/>
        <v>1831046127.4000001</v>
      </c>
      <c r="Z73" s="257">
        <f t="shared" si="21"/>
        <v>1943981045.960994</v>
      </c>
      <c r="AA73" s="257">
        <f t="shared" si="22"/>
        <v>2063881543.181926</v>
      </c>
      <c r="AB73" s="257"/>
      <c r="AC73" s="32" t="str">
        <f t="shared" si="23"/>
        <v>BERTAHAP</v>
      </c>
      <c r="AD73" s="259">
        <f t="shared" si="24"/>
        <v>0</v>
      </c>
      <c r="AE73" s="260">
        <v>2</v>
      </c>
      <c r="AF73" s="261"/>
      <c r="AG73" s="257" t="e">
        <f>IF(AF73&gt;#REF!,"LB","KR")</f>
        <v>#REF!</v>
      </c>
      <c r="AH73" s="261">
        <f t="shared" si="26"/>
        <v>1683115000</v>
      </c>
      <c r="AI73" s="261">
        <f t="shared" si="26"/>
        <v>1897140000</v>
      </c>
      <c r="AJ73" s="261">
        <f t="shared" si="26"/>
        <v>2014151000</v>
      </c>
      <c r="AK73" s="262">
        <f t="shared" si="26"/>
        <v>2138380000</v>
      </c>
      <c r="AL73" s="262">
        <f t="shared" si="26"/>
        <v>2014151000</v>
      </c>
      <c r="AM73" s="261">
        <f t="shared" si="26"/>
        <v>2138380000</v>
      </c>
      <c r="AN73" s="261">
        <f t="shared" si="26"/>
        <v>2270270000</v>
      </c>
      <c r="AO73" s="51">
        <f t="shared" si="46"/>
        <v>2135001000</v>
      </c>
      <c r="AP73" s="42">
        <f t="shared" si="46"/>
        <v>2266683000</v>
      </c>
      <c r="AQ73" s="58">
        <f t="shared" si="27"/>
        <v>1921500900</v>
      </c>
      <c r="AR73" s="58">
        <f t="shared" si="28"/>
        <v>32025015</v>
      </c>
      <c r="AS73" s="336">
        <f t="shared" si="29"/>
        <v>40094625</v>
      </c>
      <c r="AT73" s="131">
        <f t="shared" si="30"/>
        <v>22666830</v>
      </c>
      <c r="AU73" s="5">
        <f t="shared" si="31"/>
        <v>32025015</v>
      </c>
      <c r="AV73" s="5">
        <f t="shared" si="32"/>
        <v>50353775</v>
      </c>
      <c r="AX73" s="2"/>
      <c r="AY73" s="2"/>
      <c r="BT73" s="53">
        <f t="shared" si="33"/>
        <v>-653945.04549999908</v>
      </c>
      <c r="BV73" s="116"/>
      <c r="BW73" s="112"/>
      <c r="BX73" s="112" t="str">
        <f>F130</f>
        <v>2BR-18</v>
      </c>
      <c r="BY73" s="113">
        <f>D130</f>
        <v>18</v>
      </c>
      <c r="BZ73" s="114">
        <f t="shared" si="58"/>
        <v>97</v>
      </c>
      <c r="CA73" s="114">
        <f t="shared" si="58"/>
        <v>85</v>
      </c>
      <c r="CB73" s="115">
        <f>O130</f>
        <v>25329920.875800002</v>
      </c>
      <c r="CC73" s="115">
        <f t="shared" si="59"/>
        <v>1979098000</v>
      </c>
      <c r="CD73" s="115">
        <f t="shared" si="59"/>
        <v>2230760000</v>
      </c>
      <c r="CE73" s="115">
        <f t="shared" si="59"/>
        <v>2368348000</v>
      </c>
      <c r="CF73" s="115">
        <f t="shared" si="59"/>
        <v>2514423000</v>
      </c>
      <c r="CG73" s="115">
        <f>AN130</f>
        <v>2669507000</v>
      </c>
      <c r="CT73" s="58">
        <f t="shared" si="40"/>
        <v>2040014700</v>
      </c>
      <c r="CU73" s="43">
        <f t="shared" si="41"/>
        <v>22666830</v>
      </c>
      <c r="CX73" s="53">
        <f t="shared" si="42"/>
        <v>1812735900</v>
      </c>
      <c r="CY73" s="43">
        <f t="shared" si="43"/>
        <v>30212265</v>
      </c>
      <c r="CZ73" s="48">
        <f t="shared" si="44"/>
        <v>50353775</v>
      </c>
    </row>
    <row r="74" spans="1:104">
      <c r="A74" s="3">
        <f t="shared" si="45"/>
        <v>35</v>
      </c>
      <c r="B74" s="249">
        <v>1</v>
      </c>
      <c r="C74" s="250" t="s">
        <v>143</v>
      </c>
      <c r="D74" s="251" t="s">
        <v>24</v>
      </c>
      <c r="E74" s="252"/>
      <c r="F74" s="40" t="s">
        <v>39</v>
      </c>
      <c r="G74" s="253">
        <f t="shared" si="4"/>
        <v>113</v>
      </c>
      <c r="H74" s="253">
        <f t="shared" si="5"/>
        <v>101</v>
      </c>
      <c r="I74" s="254">
        <f t="shared" si="6"/>
        <v>26966806</v>
      </c>
      <c r="J74" s="254">
        <f t="shared" si="7"/>
        <v>6</v>
      </c>
      <c r="K74" s="255">
        <f t="shared" si="8"/>
        <v>0.95</v>
      </c>
      <c r="L74" s="305">
        <f t="shared" ref="L74:L81" si="60">SUMIF($AN$4:$AN$22,D74,$BF$4:$BF$22)</f>
        <v>1.01</v>
      </c>
      <c r="M74" s="257">
        <f t="shared" si="10"/>
        <v>21622020.096648749</v>
      </c>
      <c r="N74" s="257">
        <f t="shared" si="11"/>
        <v>24371471.333246995</v>
      </c>
      <c r="O74" s="257">
        <f t="shared" si="12"/>
        <v>25874650.357000001</v>
      </c>
      <c r="P74" s="257">
        <f t="shared" si="13"/>
        <v>27470542.173778702</v>
      </c>
      <c r="Q74" s="258">
        <f t="shared" si="14"/>
        <v>25874650.357000001</v>
      </c>
      <c r="R74" s="257">
        <f t="shared" si="14"/>
        <v>27470542.173778702</v>
      </c>
      <c r="S74" s="257">
        <f t="shared" si="15"/>
        <v>29164865.105788779</v>
      </c>
      <c r="T74" s="257"/>
      <c r="U74" s="257">
        <f t="shared" si="16"/>
        <v>2183824029.7615237</v>
      </c>
      <c r="V74" s="257">
        <f t="shared" si="17"/>
        <v>2461518604.6579466</v>
      </c>
      <c r="W74" s="257">
        <f t="shared" si="18"/>
        <v>2613339686.0570002</v>
      </c>
      <c r="X74" s="258">
        <f t="shared" si="19"/>
        <v>2774524759.5516491</v>
      </c>
      <c r="Y74" s="258">
        <f t="shared" si="20"/>
        <v>2613339686.0570002</v>
      </c>
      <c r="Z74" s="257">
        <f t="shared" si="21"/>
        <v>2774524759.5516491</v>
      </c>
      <c r="AA74" s="257">
        <f t="shared" si="22"/>
        <v>2945651375.6846666</v>
      </c>
      <c r="AB74" s="257"/>
      <c r="AC74" s="32" t="str">
        <f t="shared" si="23"/>
        <v>BERTAHAP</v>
      </c>
      <c r="AD74" s="259">
        <f t="shared" si="24"/>
        <v>0</v>
      </c>
      <c r="AE74" s="260">
        <v>2</v>
      </c>
      <c r="AF74" s="261"/>
      <c r="AG74" s="257" t="e">
        <f>IF(AF74&gt;#REF!,"LB","KR")</f>
        <v>#REF!</v>
      </c>
      <c r="AH74" s="261">
        <f t="shared" si="26"/>
        <v>2402207000</v>
      </c>
      <c r="AI74" s="261">
        <f t="shared" si="26"/>
        <v>2707671000</v>
      </c>
      <c r="AJ74" s="261">
        <f t="shared" si="26"/>
        <v>2874674000</v>
      </c>
      <c r="AK74" s="262">
        <f t="shared" si="26"/>
        <v>3051978000</v>
      </c>
      <c r="AL74" s="262">
        <f t="shared" si="26"/>
        <v>2874674000</v>
      </c>
      <c r="AM74" s="261">
        <f t="shared" si="26"/>
        <v>3051978000</v>
      </c>
      <c r="AN74" s="261">
        <f t="shared" si="26"/>
        <v>3240217000</v>
      </c>
      <c r="AO74" s="51">
        <f t="shared" si="46"/>
        <v>3047155000</v>
      </c>
      <c r="AP74" s="42">
        <f t="shared" si="46"/>
        <v>3235097000</v>
      </c>
      <c r="AQ74" s="58">
        <f t="shared" si="27"/>
        <v>2742439500</v>
      </c>
      <c r="AR74" s="58">
        <f t="shared" si="28"/>
        <v>45707325</v>
      </c>
      <c r="AS74" s="336">
        <f t="shared" si="29"/>
        <v>57224587.5</v>
      </c>
      <c r="AT74" s="131">
        <f t="shared" si="30"/>
        <v>32350970</v>
      </c>
      <c r="AU74" s="5">
        <f t="shared" si="31"/>
        <v>45707325</v>
      </c>
      <c r="AV74" s="5">
        <f t="shared" si="32"/>
        <v>71866850</v>
      </c>
      <c r="AX74" s="2"/>
      <c r="AY74" s="2"/>
      <c r="BT74" s="53">
        <f t="shared" si="33"/>
        <v>-937096.5084999986</v>
      </c>
      <c r="BV74" s="116"/>
      <c r="BW74" s="121"/>
      <c r="BX74" s="112" t="str">
        <f>F131</f>
        <v>1BR-20</v>
      </c>
      <c r="BY74" s="113">
        <f>D131</f>
        <v>20</v>
      </c>
      <c r="BZ74" s="114">
        <f t="shared" si="58"/>
        <v>60</v>
      </c>
      <c r="CA74" s="114">
        <f t="shared" si="58"/>
        <v>51</v>
      </c>
      <c r="CB74" s="115">
        <f>O131</f>
        <v>25329920.875800002</v>
      </c>
      <c r="CC74" s="115">
        <f t="shared" si="59"/>
        <v>1187459000</v>
      </c>
      <c r="CD74" s="115">
        <f t="shared" si="59"/>
        <v>1338456000</v>
      </c>
      <c r="CE74" s="115">
        <f t="shared" si="59"/>
        <v>1421009000</v>
      </c>
      <c r="CF74" s="115">
        <f t="shared" si="59"/>
        <v>1508654000</v>
      </c>
      <c r="CG74" s="115">
        <f>AN131</f>
        <v>1601704000</v>
      </c>
      <c r="CT74" s="58">
        <f t="shared" si="40"/>
        <v>2911587300</v>
      </c>
      <c r="CU74" s="43">
        <f t="shared" si="41"/>
        <v>32350970</v>
      </c>
      <c r="CX74" s="53">
        <f t="shared" si="42"/>
        <v>2587206600</v>
      </c>
      <c r="CY74" s="43">
        <f t="shared" si="43"/>
        <v>43120110</v>
      </c>
      <c r="CZ74" s="48">
        <f t="shared" si="44"/>
        <v>71866850</v>
      </c>
    </row>
    <row r="75" spans="1:104">
      <c r="A75" s="3">
        <f t="shared" si="45"/>
        <v>36</v>
      </c>
      <c r="B75" s="249">
        <v>2</v>
      </c>
      <c r="C75" s="250" t="s">
        <v>143</v>
      </c>
      <c r="D75" s="251" t="s">
        <v>35</v>
      </c>
      <c r="E75" s="252"/>
      <c r="F75" s="40" t="s">
        <v>42</v>
      </c>
      <c r="G75" s="253">
        <f t="shared" si="4"/>
        <v>78</v>
      </c>
      <c r="H75" s="253">
        <f t="shared" si="5"/>
        <v>66</v>
      </c>
      <c r="I75" s="254">
        <f t="shared" si="6"/>
        <v>26966806</v>
      </c>
      <c r="J75" s="254">
        <f t="shared" si="7"/>
        <v>2</v>
      </c>
      <c r="K75" s="255">
        <f t="shared" si="8"/>
        <v>0.93</v>
      </c>
      <c r="L75" s="305">
        <f t="shared" si="60"/>
        <v>1.01</v>
      </c>
      <c r="M75" s="257">
        <f t="shared" si="10"/>
        <v>21166819.673561409</v>
      </c>
      <c r="N75" s="257">
        <f t="shared" si="11"/>
        <v>23858387.72623127</v>
      </c>
      <c r="O75" s="257">
        <f t="shared" si="12"/>
        <v>25329920.875800002</v>
      </c>
      <c r="P75" s="257">
        <f t="shared" si="13"/>
        <v>26892214.970120206</v>
      </c>
      <c r="Q75" s="258">
        <f t="shared" si="14"/>
        <v>25329920.875800002</v>
      </c>
      <c r="R75" s="257">
        <f t="shared" si="14"/>
        <v>26892214.970120206</v>
      </c>
      <c r="S75" s="257">
        <f t="shared" si="15"/>
        <v>28550867.945666909</v>
      </c>
      <c r="T75" s="257"/>
      <c r="U75" s="257">
        <f t="shared" si="16"/>
        <v>1397010098.4550531</v>
      </c>
      <c r="V75" s="257">
        <f t="shared" si="17"/>
        <v>1574653589.9312637</v>
      </c>
      <c r="W75" s="257">
        <f t="shared" si="18"/>
        <v>1671774777.8028002</v>
      </c>
      <c r="X75" s="258">
        <f t="shared" si="19"/>
        <v>1774886188.0279336</v>
      </c>
      <c r="Y75" s="258">
        <f t="shared" si="20"/>
        <v>1671774777.8028002</v>
      </c>
      <c r="Z75" s="257">
        <f t="shared" si="21"/>
        <v>1774886188.0279336</v>
      </c>
      <c r="AA75" s="257">
        <f t="shared" si="22"/>
        <v>1884357284.414016</v>
      </c>
      <c r="AB75" s="257"/>
      <c r="AC75" s="32" t="str">
        <f t="shared" si="23"/>
        <v>BERTAHAP</v>
      </c>
      <c r="AD75" s="259">
        <f t="shared" si="24"/>
        <v>0</v>
      </c>
      <c r="AE75" s="260">
        <v>2</v>
      </c>
      <c r="AF75" s="261"/>
      <c r="AG75" s="257" t="str">
        <f t="shared" ref="AG75:AG89" si="61">IF(AF75&gt;$AZ$42,"LB","KR")</f>
        <v>KR</v>
      </c>
      <c r="AH75" s="261">
        <f t="shared" si="26"/>
        <v>1536712000</v>
      </c>
      <c r="AI75" s="261">
        <f t="shared" si="26"/>
        <v>1732119000</v>
      </c>
      <c r="AJ75" s="261">
        <f t="shared" si="26"/>
        <v>1838953000</v>
      </c>
      <c r="AK75" s="262">
        <f t="shared" si="26"/>
        <v>1952375000</v>
      </c>
      <c r="AL75" s="262">
        <f t="shared" si="26"/>
        <v>1838953000</v>
      </c>
      <c r="AM75" s="261">
        <f t="shared" si="26"/>
        <v>1952375000</v>
      </c>
      <c r="AN75" s="261">
        <f t="shared" si="26"/>
        <v>2072794000</v>
      </c>
      <c r="AO75" s="51">
        <f t="shared" si="46"/>
        <v>1949291000</v>
      </c>
      <c r="AP75" s="42">
        <f t="shared" si="46"/>
        <v>2069518000</v>
      </c>
      <c r="AQ75" s="58">
        <f t="shared" si="27"/>
        <v>1754361900</v>
      </c>
      <c r="AR75" s="58">
        <f t="shared" si="28"/>
        <v>29239365</v>
      </c>
      <c r="AS75" s="336">
        <f t="shared" si="29"/>
        <v>36607031.25</v>
      </c>
      <c r="AT75" s="131">
        <f t="shared" si="30"/>
        <v>20695180</v>
      </c>
      <c r="AU75" s="5">
        <f t="shared" si="31"/>
        <v>29239365</v>
      </c>
      <c r="AV75" s="5">
        <f t="shared" si="32"/>
        <v>45973825</v>
      </c>
      <c r="AX75" s="2"/>
      <c r="AY75" s="2"/>
      <c r="BT75" s="53">
        <f t="shared" si="33"/>
        <v>-1481825.989699997</v>
      </c>
      <c r="BV75" s="116">
        <v>10</v>
      </c>
      <c r="BW75" s="121" t="s">
        <v>57</v>
      </c>
      <c r="BX75" s="112" t="str">
        <f>F150</f>
        <v>1BR-6</v>
      </c>
      <c r="BY75" s="113" t="str">
        <f>D150</f>
        <v>06</v>
      </c>
      <c r="BZ75" s="114">
        <f t="shared" ref="BZ75:CA79" si="62">G150</f>
        <v>78</v>
      </c>
      <c r="CA75" s="114">
        <f t="shared" si="62"/>
        <v>66</v>
      </c>
      <c r="CB75" s="115">
        <f>O150</f>
        <v>25329920.875800002</v>
      </c>
      <c r="CC75" s="115">
        <f t="shared" ref="CC75:CF79" si="63">AH150</f>
        <v>1536712000</v>
      </c>
      <c r="CD75" s="115">
        <f t="shared" si="63"/>
        <v>1732119000</v>
      </c>
      <c r="CE75" s="115">
        <f t="shared" si="63"/>
        <v>1838953000</v>
      </c>
      <c r="CF75" s="115">
        <f t="shared" si="63"/>
        <v>1952375000</v>
      </c>
      <c r="CG75" s="115">
        <f>AN150</f>
        <v>2072794000</v>
      </c>
      <c r="CH75" s="2">
        <v>5</v>
      </c>
      <c r="CT75" s="58">
        <f t="shared" si="40"/>
        <v>1862566200</v>
      </c>
      <c r="CU75" s="43">
        <f t="shared" si="41"/>
        <v>20695180</v>
      </c>
      <c r="CX75" s="53">
        <f t="shared" si="42"/>
        <v>1655057700</v>
      </c>
      <c r="CY75" s="43">
        <f t="shared" si="43"/>
        <v>27584295</v>
      </c>
      <c r="CZ75" s="48">
        <f t="shared" si="44"/>
        <v>45973825</v>
      </c>
    </row>
    <row r="76" spans="1:104">
      <c r="A76" s="3">
        <f t="shared" si="45"/>
        <v>37</v>
      </c>
      <c r="B76" s="249">
        <v>3</v>
      </c>
      <c r="C76" s="250" t="s">
        <v>143</v>
      </c>
      <c r="D76" s="251" t="s">
        <v>41</v>
      </c>
      <c r="E76" s="252"/>
      <c r="F76" s="40" t="s">
        <v>45</v>
      </c>
      <c r="G76" s="253">
        <f t="shared" si="4"/>
        <v>60</v>
      </c>
      <c r="H76" s="253">
        <f t="shared" si="5"/>
        <v>52</v>
      </c>
      <c r="I76" s="254">
        <f t="shared" si="6"/>
        <v>26966806</v>
      </c>
      <c r="J76" s="254">
        <f t="shared" si="7"/>
        <v>2</v>
      </c>
      <c r="K76" s="255">
        <f t="shared" si="8"/>
        <v>0.93</v>
      </c>
      <c r="L76" s="305">
        <f t="shared" si="60"/>
        <v>1.01</v>
      </c>
      <c r="M76" s="257">
        <f t="shared" si="10"/>
        <v>21166819.673561409</v>
      </c>
      <c r="N76" s="257">
        <f t="shared" si="11"/>
        <v>23858387.72623127</v>
      </c>
      <c r="O76" s="257">
        <f t="shared" si="12"/>
        <v>25329920.875800002</v>
      </c>
      <c r="P76" s="257">
        <f t="shared" si="13"/>
        <v>26892214.970120206</v>
      </c>
      <c r="Q76" s="258">
        <f t="shared" si="14"/>
        <v>25329920.875800002</v>
      </c>
      <c r="R76" s="257">
        <f t="shared" si="14"/>
        <v>26892214.970120206</v>
      </c>
      <c r="S76" s="257">
        <f t="shared" si="15"/>
        <v>28550867.945666909</v>
      </c>
      <c r="T76" s="257"/>
      <c r="U76" s="257">
        <f t="shared" si="16"/>
        <v>1100674623.0251932</v>
      </c>
      <c r="V76" s="257">
        <f t="shared" si="17"/>
        <v>1240636161.7640259</v>
      </c>
      <c r="W76" s="257">
        <f t="shared" si="18"/>
        <v>1317155885.5416002</v>
      </c>
      <c r="X76" s="258">
        <f t="shared" si="19"/>
        <v>1398395178.4462507</v>
      </c>
      <c r="Y76" s="258">
        <f t="shared" si="20"/>
        <v>1317155885.5416002</v>
      </c>
      <c r="Z76" s="257">
        <f t="shared" si="21"/>
        <v>1398395178.4462507</v>
      </c>
      <c r="AA76" s="257">
        <f t="shared" si="22"/>
        <v>1484645133.1746793</v>
      </c>
      <c r="AB76" s="257"/>
      <c r="AC76" s="32" t="str">
        <f t="shared" si="23"/>
        <v>BERTAHAP</v>
      </c>
      <c r="AD76" s="259">
        <f t="shared" si="24"/>
        <v>0</v>
      </c>
      <c r="AE76" s="260">
        <v>2</v>
      </c>
      <c r="AF76" s="261"/>
      <c r="AG76" s="257" t="str">
        <f t="shared" si="61"/>
        <v>KR</v>
      </c>
      <c r="AH76" s="261">
        <f t="shared" si="26"/>
        <v>1210743000</v>
      </c>
      <c r="AI76" s="261">
        <f t="shared" si="26"/>
        <v>1364700000</v>
      </c>
      <c r="AJ76" s="261">
        <f t="shared" si="26"/>
        <v>1448872000</v>
      </c>
      <c r="AK76" s="262">
        <f t="shared" ref="AK76:AN139" si="64">ROUNDUP((X76*(1+$J$5)),-3)</f>
        <v>1538235000</v>
      </c>
      <c r="AL76" s="262">
        <f t="shared" si="64"/>
        <v>1448872000</v>
      </c>
      <c r="AM76" s="261">
        <f t="shared" si="64"/>
        <v>1538235000</v>
      </c>
      <c r="AN76" s="261">
        <f t="shared" si="64"/>
        <v>1633110000</v>
      </c>
      <c r="AO76" s="51">
        <f t="shared" si="46"/>
        <v>1535805000</v>
      </c>
      <c r="AP76" s="42">
        <f t="shared" si="46"/>
        <v>1630530000</v>
      </c>
      <c r="AQ76" s="58">
        <f t="shared" si="27"/>
        <v>1382224500</v>
      </c>
      <c r="AR76" s="58">
        <f t="shared" si="28"/>
        <v>23037075</v>
      </c>
      <c r="AS76" s="336">
        <f t="shared" si="29"/>
        <v>28841906.25</v>
      </c>
      <c r="AT76" s="131">
        <f t="shared" si="30"/>
        <v>16305300</v>
      </c>
      <c r="AU76" s="5">
        <f t="shared" si="31"/>
        <v>23037075</v>
      </c>
      <c r="AV76" s="5">
        <f t="shared" si="32"/>
        <v>36221800</v>
      </c>
      <c r="AX76" s="2"/>
      <c r="AY76" s="2"/>
      <c r="BT76" s="53">
        <f t="shared" si="33"/>
        <v>-1481825.989699997</v>
      </c>
      <c r="BV76" s="116"/>
      <c r="BW76" s="121"/>
      <c r="BX76" s="112" t="str">
        <f>F151</f>
        <v>1BR-8</v>
      </c>
      <c r="BY76" s="113" t="str">
        <f>D151</f>
        <v>08</v>
      </c>
      <c r="BZ76" s="114">
        <f t="shared" si="62"/>
        <v>60</v>
      </c>
      <c r="CA76" s="114">
        <f t="shared" si="62"/>
        <v>52</v>
      </c>
      <c r="CB76" s="115">
        <f>O151</f>
        <v>25329920.875800002</v>
      </c>
      <c r="CC76" s="115">
        <f t="shared" si="63"/>
        <v>1210743000</v>
      </c>
      <c r="CD76" s="115">
        <f t="shared" si="63"/>
        <v>1364700000</v>
      </c>
      <c r="CE76" s="115">
        <f t="shared" si="63"/>
        <v>1448872000</v>
      </c>
      <c r="CF76" s="115">
        <f t="shared" si="63"/>
        <v>1538235000</v>
      </c>
      <c r="CG76" s="115">
        <f>AN151</f>
        <v>1633110000</v>
      </c>
      <c r="CT76" s="58">
        <f t="shared" si="40"/>
        <v>1467477000</v>
      </c>
      <c r="CU76" s="43">
        <f t="shared" si="41"/>
        <v>16305300</v>
      </c>
      <c r="CX76" s="53">
        <f t="shared" si="42"/>
        <v>1303984800</v>
      </c>
      <c r="CY76" s="43">
        <f t="shared" si="43"/>
        <v>21733080</v>
      </c>
      <c r="CZ76" s="48">
        <f t="shared" si="44"/>
        <v>36221800</v>
      </c>
    </row>
    <row r="77" spans="1:104">
      <c r="A77" s="3">
        <f t="shared" si="45"/>
        <v>38</v>
      </c>
      <c r="B77" s="249">
        <v>4</v>
      </c>
      <c r="C77" s="250" t="s">
        <v>143</v>
      </c>
      <c r="D77" s="251">
        <v>10</v>
      </c>
      <c r="E77" s="252"/>
      <c r="F77" s="40" t="s">
        <v>48</v>
      </c>
      <c r="G77" s="253">
        <f t="shared" si="4"/>
        <v>74</v>
      </c>
      <c r="H77" s="253">
        <f t="shared" si="5"/>
        <v>63</v>
      </c>
      <c r="I77" s="254">
        <f t="shared" si="6"/>
        <v>26966806</v>
      </c>
      <c r="J77" s="254">
        <f t="shared" si="7"/>
        <v>2</v>
      </c>
      <c r="K77" s="255">
        <f t="shared" si="8"/>
        <v>0.93</v>
      </c>
      <c r="L77" s="305">
        <f t="shared" si="60"/>
        <v>1.01</v>
      </c>
      <c r="M77" s="257">
        <f t="shared" si="10"/>
        <v>21166819.673561409</v>
      </c>
      <c r="N77" s="257">
        <f t="shared" si="11"/>
        <v>23858387.72623127</v>
      </c>
      <c r="O77" s="257">
        <f t="shared" si="12"/>
        <v>25329920.875800002</v>
      </c>
      <c r="P77" s="257">
        <f t="shared" si="13"/>
        <v>26892214.970120206</v>
      </c>
      <c r="Q77" s="258">
        <f t="shared" si="14"/>
        <v>25329920.875800002</v>
      </c>
      <c r="R77" s="257">
        <f t="shared" si="14"/>
        <v>26892214.970120206</v>
      </c>
      <c r="S77" s="257">
        <f t="shared" si="15"/>
        <v>28550867.945666909</v>
      </c>
      <c r="T77" s="257"/>
      <c r="U77" s="257">
        <f t="shared" si="16"/>
        <v>1333509639.4343688</v>
      </c>
      <c r="V77" s="257">
        <f t="shared" si="17"/>
        <v>1503078426.7525699</v>
      </c>
      <c r="W77" s="257">
        <f t="shared" si="18"/>
        <v>1595785015.1754003</v>
      </c>
      <c r="X77" s="258">
        <f t="shared" si="19"/>
        <v>1694209543.117573</v>
      </c>
      <c r="Y77" s="258">
        <f t="shared" si="20"/>
        <v>1595785015.1754003</v>
      </c>
      <c r="Z77" s="257">
        <f t="shared" si="21"/>
        <v>1694209543.117573</v>
      </c>
      <c r="AA77" s="257">
        <f t="shared" si="22"/>
        <v>1798704680.5770154</v>
      </c>
      <c r="AB77" s="257"/>
      <c r="AC77" s="32" t="str">
        <f t="shared" si="23"/>
        <v>BERTAHAP</v>
      </c>
      <c r="AD77" s="259">
        <f t="shared" si="24"/>
        <v>0</v>
      </c>
      <c r="AE77" s="260">
        <v>2</v>
      </c>
      <c r="AF77" s="261"/>
      <c r="AG77" s="257" t="str">
        <f t="shared" si="61"/>
        <v>KR</v>
      </c>
      <c r="AH77" s="261">
        <f t="shared" ref="AH77:AM140" si="65">ROUNDUP((U77*(1+$J$5)),-3)</f>
        <v>1466861000</v>
      </c>
      <c r="AI77" s="261">
        <f t="shared" si="65"/>
        <v>1653387000</v>
      </c>
      <c r="AJ77" s="261">
        <f t="shared" si="65"/>
        <v>1755364000</v>
      </c>
      <c r="AK77" s="262">
        <f t="shared" si="64"/>
        <v>1863631000</v>
      </c>
      <c r="AL77" s="262">
        <f t="shared" si="64"/>
        <v>1755364000</v>
      </c>
      <c r="AM77" s="261">
        <f t="shared" si="64"/>
        <v>1863631000</v>
      </c>
      <c r="AN77" s="261">
        <f t="shared" si="64"/>
        <v>1978576000</v>
      </c>
      <c r="AO77" s="51">
        <f t="shared" si="46"/>
        <v>1860686000</v>
      </c>
      <c r="AP77" s="42">
        <f t="shared" si="46"/>
        <v>1975449000</v>
      </c>
      <c r="AQ77" s="58">
        <f t="shared" si="27"/>
        <v>1674617400</v>
      </c>
      <c r="AR77" s="58">
        <f t="shared" si="28"/>
        <v>27910290</v>
      </c>
      <c r="AS77" s="336">
        <f t="shared" si="29"/>
        <v>34943081.25</v>
      </c>
      <c r="AT77" s="131">
        <f t="shared" si="30"/>
        <v>19754490</v>
      </c>
      <c r="AU77" s="5">
        <f t="shared" si="31"/>
        <v>27910290</v>
      </c>
      <c r="AV77" s="5">
        <f t="shared" si="32"/>
        <v>43884100</v>
      </c>
      <c r="AX77" s="2"/>
      <c r="AY77" s="2"/>
      <c r="BT77" s="53">
        <f t="shared" si="33"/>
        <v>-1481825.989699997</v>
      </c>
      <c r="BV77" s="116"/>
      <c r="BW77" s="121"/>
      <c r="BX77" s="112" t="str">
        <f>F152</f>
        <v>1BR-10</v>
      </c>
      <c r="BY77" s="113">
        <f>D152</f>
        <v>10</v>
      </c>
      <c r="BZ77" s="114">
        <f t="shared" si="62"/>
        <v>74</v>
      </c>
      <c r="CA77" s="114">
        <f t="shared" si="62"/>
        <v>63</v>
      </c>
      <c r="CB77" s="115">
        <f>O152</f>
        <v>25329920.875800002</v>
      </c>
      <c r="CC77" s="115">
        <f t="shared" si="63"/>
        <v>1466861000</v>
      </c>
      <c r="CD77" s="115">
        <f t="shared" si="63"/>
        <v>1653387000</v>
      </c>
      <c r="CE77" s="115">
        <f t="shared" si="63"/>
        <v>1755364000</v>
      </c>
      <c r="CF77" s="115">
        <f t="shared" si="63"/>
        <v>1863631000</v>
      </c>
      <c r="CG77" s="115">
        <f>AN152</f>
        <v>1978576000</v>
      </c>
      <c r="CT77" s="58">
        <f t="shared" si="40"/>
        <v>1777904100</v>
      </c>
      <c r="CU77" s="43">
        <f t="shared" si="41"/>
        <v>19754490</v>
      </c>
      <c r="CX77" s="53">
        <f t="shared" si="42"/>
        <v>1579827600</v>
      </c>
      <c r="CY77" s="43">
        <f t="shared" si="43"/>
        <v>26330460</v>
      </c>
      <c r="CZ77" s="48">
        <f t="shared" si="44"/>
        <v>43884100</v>
      </c>
    </row>
    <row r="78" spans="1:104">
      <c r="A78" s="3">
        <f t="shared" si="45"/>
        <v>39</v>
      </c>
      <c r="B78" s="249">
        <v>5</v>
      </c>
      <c r="C78" s="250" t="s">
        <v>143</v>
      </c>
      <c r="D78" s="285">
        <v>12</v>
      </c>
      <c r="E78" s="252"/>
      <c r="F78" s="40" t="s">
        <v>50</v>
      </c>
      <c r="G78" s="253">
        <f t="shared" si="4"/>
        <v>67</v>
      </c>
      <c r="H78" s="253">
        <f t="shared" si="5"/>
        <v>57</v>
      </c>
      <c r="I78" s="254">
        <f t="shared" si="6"/>
        <v>26966806</v>
      </c>
      <c r="J78" s="254">
        <f t="shared" si="7"/>
        <v>2</v>
      </c>
      <c r="K78" s="255">
        <f t="shared" si="8"/>
        <v>0.93</v>
      </c>
      <c r="L78" s="305">
        <f t="shared" si="60"/>
        <v>1.01</v>
      </c>
      <c r="M78" s="257">
        <f t="shared" si="10"/>
        <v>21166819.673561409</v>
      </c>
      <c r="N78" s="257">
        <f t="shared" si="11"/>
        <v>23858387.72623127</v>
      </c>
      <c r="O78" s="257">
        <f t="shared" si="12"/>
        <v>25329920.875800002</v>
      </c>
      <c r="P78" s="257">
        <f t="shared" si="13"/>
        <v>26892214.970120206</v>
      </c>
      <c r="Q78" s="258">
        <f t="shared" si="14"/>
        <v>25329920.875800002</v>
      </c>
      <c r="R78" s="257">
        <f t="shared" si="14"/>
        <v>26892214.970120206</v>
      </c>
      <c r="S78" s="257">
        <f t="shared" si="15"/>
        <v>28550867.945666909</v>
      </c>
      <c r="T78" s="257"/>
      <c r="U78" s="257">
        <f t="shared" si="16"/>
        <v>1206508721.3930004</v>
      </c>
      <c r="V78" s="257">
        <f t="shared" si="17"/>
        <v>1359928100.3951824</v>
      </c>
      <c r="W78" s="257">
        <f t="shared" si="18"/>
        <v>1443805489.9206002</v>
      </c>
      <c r="X78" s="258">
        <f t="shared" si="19"/>
        <v>1532856253.2968519</v>
      </c>
      <c r="Y78" s="258">
        <f t="shared" si="20"/>
        <v>1443805489.9206002</v>
      </c>
      <c r="Z78" s="257">
        <f t="shared" si="21"/>
        <v>1532856253.2968519</v>
      </c>
      <c r="AA78" s="257">
        <f t="shared" si="22"/>
        <v>1627399472.9030137</v>
      </c>
      <c r="AB78" s="257"/>
      <c r="AC78" s="32" t="str">
        <f t="shared" si="23"/>
        <v>BERTAHAP</v>
      </c>
      <c r="AD78" s="259">
        <f t="shared" si="24"/>
        <v>0</v>
      </c>
      <c r="AE78" s="260">
        <v>2</v>
      </c>
      <c r="AF78" s="261"/>
      <c r="AG78" s="257" t="str">
        <f t="shared" si="61"/>
        <v>KR</v>
      </c>
      <c r="AH78" s="261">
        <f t="shared" si="65"/>
        <v>1327160000</v>
      </c>
      <c r="AI78" s="261">
        <f t="shared" si="65"/>
        <v>1495921000</v>
      </c>
      <c r="AJ78" s="261">
        <f t="shared" si="65"/>
        <v>1588187000</v>
      </c>
      <c r="AK78" s="262">
        <f t="shared" si="64"/>
        <v>1686142000</v>
      </c>
      <c r="AL78" s="262">
        <f t="shared" si="64"/>
        <v>1588187000</v>
      </c>
      <c r="AM78" s="261">
        <f t="shared" si="64"/>
        <v>1686142000</v>
      </c>
      <c r="AN78" s="261">
        <f t="shared" si="64"/>
        <v>1790140000</v>
      </c>
      <c r="AO78" s="51">
        <f t="shared" si="46"/>
        <v>1683479000</v>
      </c>
      <c r="AP78" s="42">
        <f t="shared" si="46"/>
        <v>1787311000</v>
      </c>
      <c r="AQ78" s="58">
        <f t="shared" si="27"/>
        <v>1515131100</v>
      </c>
      <c r="AR78" s="58">
        <f t="shared" si="28"/>
        <v>25252185</v>
      </c>
      <c r="AS78" s="336">
        <f t="shared" si="29"/>
        <v>31615162.5</v>
      </c>
      <c r="AT78" s="131">
        <f t="shared" si="30"/>
        <v>17873110</v>
      </c>
      <c r="AU78" s="5">
        <f t="shared" si="31"/>
        <v>25252185</v>
      </c>
      <c r="AV78" s="5">
        <f t="shared" si="32"/>
        <v>39704675</v>
      </c>
      <c r="AX78" s="2"/>
      <c r="AY78" s="2"/>
      <c r="BT78" s="53">
        <f t="shared" si="33"/>
        <v>-1481825.989699997</v>
      </c>
      <c r="BV78" s="116"/>
      <c r="BW78" s="112"/>
      <c r="BX78" s="112" t="str">
        <f>F153</f>
        <v>1BR-12</v>
      </c>
      <c r="BY78" s="113">
        <f>D153</f>
        <v>12</v>
      </c>
      <c r="BZ78" s="114">
        <f t="shared" si="62"/>
        <v>67</v>
      </c>
      <c r="CA78" s="114">
        <f t="shared" si="62"/>
        <v>57</v>
      </c>
      <c r="CB78" s="115">
        <f>O153</f>
        <v>25329920.875800002</v>
      </c>
      <c r="CC78" s="115">
        <f t="shared" si="63"/>
        <v>1327160000</v>
      </c>
      <c r="CD78" s="115">
        <f t="shared" si="63"/>
        <v>1495921000</v>
      </c>
      <c r="CE78" s="115">
        <f t="shared" si="63"/>
        <v>1588187000</v>
      </c>
      <c r="CF78" s="115">
        <f t="shared" si="63"/>
        <v>1686142000</v>
      </c>
      <c r="CG78" s="115">
        <f>AN153</f>
        <v>1790140000</v>
      </c>
      <c r="CT78" s="58">
        <f t="shared" si="40"/>
        <v>1608579900</v>
      </c>
      <c r="CU78" s="43">
        <f t="shared" si="41"/>
        <v>17873110</v>
      </c>
      <c r="CX78" s="53">
        <f t="shared" si="42"/>
        <v>1429368300</v>
      </c>
      <c r="CY78" s="43">
        <f t="shared" si="43"/>
        <v>23822805</v>
      </c>
      <c r="CZ78" s="48">
        <f t="shared" si="44"/>
        <v>39704675</v>
      </c>
    </row>
    <row r="79" spans="1:104">
      <c r="A79" s="3">
        <f t="shared" si="45"/>
        <v>40</v>
      </c>
      <c r="B79" s="249">
        <v>6</v>
      </c>
      <c r="C79" s="250" t="s">
        <v>143</v>
      </c>
      <c r="D79" s="285">
        <v>18</v>
      </c>
      <c r="E79" s="252"/>
      <c r="F79" s="40" t="s">
        <v>54</v>
      </c>
      <c r="G79" s="253">
        <f t="shared" si="4"/>
        <v>97</v>
      </c>
      <c r="H79" s="253">
        <f t="shared" si="5"/>
        <v>85</v>
      </c>
      <c r="I79" s="254">
        <f t="shared" si="6"/>
        <v>26966806</v>
      </c>
      <c r="J79" s="254">
        <f t="shared" si="7"/>
        <v>2</v>
      </c>
      <c r="K79" s="255">
        <f t="shared" si="8"/>
        <v>0.93</v>
      </c>
      <c r="L79" s="305">
        <f t="shared" si="60"/>
        <v>1.01</v>
      </c>
      <c r="M79" s="257">
        <f t="shared" si="10"/>
        <v>21166819.673561409</v>
      </c>
      <c r="N79" s="257">
        <f t="shared" si="11"/>
        <v>23858387.72623127</v>
      </c>
      <c r="O79" s="257">
        <f t="shared" si="12"/>
        <v>25329920.875800002</v>
      </c>
      <c r="P79" s="257">
        <f t="shared" si="13"/>
        <v>26892214.970120206</v>
      </c>
      <c r="Q79" s="258">
        <f t="shared" si="14"/>
        <v>25329920.875800002</v>
      </c>
      <c r="R79" s="257">
        <f t="shared" si="14"/>
        <v>26892214.970120206</v>
      </c>
      <c r="S79" s="257">
        <f t="shared" si="15"/>
        <v>28550867.945666909</v>
      </c>
      <c r="T79" s="257"/>
      <c r="U79" s="257">
        <f t="shared" si="16"/>
        <v>1799179672.2527199</v>
      </c>
      <c r="V79" s="257">
        <f t="shared" si="17"/>
        <v>2027962956.7296579</v>
      </c>
      <c r="W79" s="257">
        <f t="shared" si="18"/>
        <v>2153043274.4430003</v>
      </c>
      <c r="X79" s="258">
        <f t="shared" si="19"/>
        <v>2285838272.4602175</v>
      </c>
      <c r="Y79" s="258">
        <f t="shared" si="20"/>
        <v>2153043274.4430003</v>
      </c>
      <c r="Z79" s="257">
        <f t="shared" si="21"/>
        <v>2285838272.4602175</v>
      </c>
      <c r="AA79" s="257">
        <f t="shared" si="22"/>
        <v>2426823775.3816872</v>
      </c>
      <c r="AB79" s="257"/>
      <c r="AC79" s="32" t="str">
        <f t="shared" si="23"/>
        <v>BERTAHAP</v>
      </c>
      <c r="AD79" s="259">
        <f t="shared" si="24"/>
        <v>0</v>
      </c>
      <c r="AE79" s="260">
        <v>2</v>
      </c>
      <c r="AF79" s="261"/>
      <c r="AG79" s="257" t="str">
        <f t="shared" si="61"/>
        <v>KR</v>
      </c>
      <c r="AH79" s="261">
        <f t="shared" si="65"/>
        <v>1979098000</v>
      </c>
      <c r="AI79" s="261">
        <f t="shared" si="65"/>
        <v>2230760000</v>
      </c>
      <c r="AJ79" s="261">
        <f t="shared" si="65"/>
        <v>2368348000</v>
      </c>
      <c r="AK79" s="262">
        <f t="shared" si="64"/>
        <v>2514423000</v>
      </c>
      <c r="AL79" s="262">
        <f t="shared" si="64"/>
        <v>2368348000</v>
      </c>
      <c r="AM79" s="261">
        <f t="shared" si="64"/>
        <v>2514423000</v>
      </c>
      <c r="AN79" s="261">
        <f t="shared" si="64"/>
        <v>2669507000</v>
      </c>
      <c r="AO79" s="51">
        <f t="shared" si="46"/>
        <v>2510449000</v>
      </c>
      <c r="AP79" s="42">
        <f t="shared" si="46"/>
        <v>2665289000</v>
      </c>
      <c r="AQ79" s="58">
        <f t="shared" si="27"/>
        <v>2259404100</v>
      </c>
      <c r="AR79" s="58">
        <f t="shared" si="28"/>
        <v>37656735</v>
      </c>
      <c r="AS79" s="336">
        <f t="shared" si="29"/>
        <v>47145431.25</v>
      </c>
      <c r="AT79" s="131">
        <f t="shared" si="30"/>
        <v>26652890</v>
      </c>
      <c r="AU79" s="5">
        <f t="shared" si="31"/>
        <v>37656735</v>
      </c>
      <c r="AV79" s="5">
        <f t="shared" si="32"/>
        <v>59208700</v>
      </c>
      <c r="AX79" s="2"/>
      <c r="AY79" s="2"/>
      <c r="BT79" s="53">
        <f t="shared" si="33"/>
        <v>-1481825.989699997</v>
      </c>
      <c r="BV79" s="116"/>
      <c r="BW79" s="112"/>
      <c r="BX79" s="112" t="str">
        <f>F154</f>
        <v>1BR-16</v>
      </c>
      <c r="BY79" s="113">
        <f>D154</f>
        <v>16</v>
      </c>
      <c r="BZ79" s="114">
        <f t="shared" si="62"/>
        <v>71</v>
      </c>
      <c r="CA79" s="114">
        <f t="shared" si="62"/>
        <v>63</v>
      </c>
      <c r="CB79" s="115">
        <f>O154</f>
        <v>25329920.875800002</v>
      </c>
      <c r="CC79" s="115">
        <f t="shared" si="63"/>
        <v>1466861000</v>
      </c>
      <c r="CD79" s="115">
        <f t="shared" si="63"/>
        <v>1653387000</v>
      </c>
      <c r="CE79" s="115">
        <f t="shared" si="63"/>
        <v>1755364000</v>
      </c>
      <c r="CF79" s="115">
        <f t="shared" si="63"/>
        <v>1863631000</v>
      </c>
      <c r="CG79" s="115">
        <f>AN154</f>
        <v>1978576000</v>
      </c>
      <c r="CT79" s="58">
        <f t="shared" si="40"/>
        <v>2398760100</v>
      </c>
      <c r="CU79" s="43">
        <f t="shared" si="41"/>
        <v>26652890</v>
      </c>
      <c r="CX79" s="53">
        <f t="shared" si="42"/>
        <v>2131513200</v>
      </c>
      <c r="CY79" s="43">
        <f t="shared" si="43"/>
        <v>35525220</v>
      </c>
      <c r="CZ79" s="48">
        <f t="shared" si="44"/>
        <v>59208700</v>
      </c>
    </row>
    <row r="80" spans="1:104">
      <c r="A80" s="3">
        <f t="shared" si="45"/>
        <v>41</v>
      </c>
      <c r="B80" s="249">
        <v>7</v>
      </c>
      <c r="C80" s="250" t="s">
        <v>143</v>
      </c>
      <c r="D80" s="285">
        <v>20</v>
      </c>
      <c r="E80" s="252"/>
      <c r="F80" s="40" t="s">
        <v>70</v>
      </c>
      <c r="G80" s="253">
        <f t="shared" si="4"/>
        <v>60</v>
      </c>
      <c r="H80" s="253">
        <f t="shared" si="5"/>
        <v>51</v>
      </c>
      <c r="I80" s="254">
        <f t="shared" si="6"/>
        <v>26966806</v>
      </c>
      <c r="J80" s="254">
        <f t="shared" si="7"/>
        <v>2</v>
      </c>
      <c r="K80" s="255">
        <f t="shared" si="8"/>
        <v>0.93</v>
      </c>
      <c r="L80" s="305">
        <f t="shared" si="60"/>
        <v>1.01</v>
      </c>
      <c r="M80" s="257">
        <f t="shared" si="10"/>
        <v>21166819.673561409</v>
      </c>
      <c r="N80" s="257">
        <f t="shared" si="11"/>
        <v>23858387.72623127</v>
      </c>
      <c r="O80" s="257">
        <f t="shared" si="12"/>
        <v>25329920.875800002</v>
      </c>
      <c r="P80" s="257">
        <f t="shared" si="13"/>
        <v>26892214.970120206</v>
      </c>
      <c r="Q80" s="258">
        <f t="shared" si="14"/>
        <v>25329920.875800002</v>
      </c>
      <c r="R80" s="257">
        <f t="shared" si="14"/>
        <v>26892214.970120206</v>
      </c>
      <c r="S80" s="257">
        <f t="shared" si="15"/>
        <v>28550867.945666909</v>
      </c>
      <c r="T80" s="257"/>
      <c r="U80" s="257">
        <f t="shared" si="16"/>
        <v>1079507803.3516319</v>
      </c>
      <c r="V80" s="257">
        <f t="shared" si="17"/>
        <v>1216777774.0377948</v>
      </c>
      <c r="W80" s="257">
        <f t="shared" si="18"/>
        <v>1291825964.6658001</v>
      </c>
      <c r="X80" s="258">
        <f t="shared" si="19"/>
        <v>1371502963.4761305</v>
      </c>
      <c r="Y80" s="258">
        <f t="shared" si="20"/>
        <v>1291825964.6658001</v>
      </c>
      <c r="Z80" s="257">
        <f t="shared" si="21"/>
        <v>1371502963.4761305</v>
      </c>
      <c r="AA80" s="257">
        <f t="shared" si="22"/>
        <v>1456094265.2290125</v>
      </c>
      <c r="AB80" s="257"/>
      <c r="AC80" s="32" t="str">
        <f t="shared" si="23"/>
        <v>BERTAHAP</v>
      </c>
      <c r="AD80" s="259">
        <f t="shared" si="24"/>
        <v>0</v>
      </c>
      <c r="AE80" s="260">
        <v>2</v>
      </c>
      <c r="AF80" s="261"/>
      <c r="AG80" s="257" t="str">
        <f t="shared" si="61"/>
        <v>KR</v>
      </c>
      <c r="AH80" s="261">
        <f t="shared" si="65"/>
        <v>1187459000</v>
      </c>
      <c r="AI80" s="261">
        <f t="shared" si="65"/>
        <v>1338456000</v>
      </c>
      <c r="AJ80" s="261">
        <f t="shared" si="65"/>
        <v>1421009000</v>
      </c>
      <c r="AK80" s="262">
        <f t="shared" si="64"/>
        <v>1508654000</v>
      </c>
      <c r="AL80" s="262">
        <f t="shared" si="64"/>
        <v>1421009000</v>
      </c>
      <c r="AM80" s="261">
        <f t="shared" si="64"/>
        <v>1508654000</v>
      </c>
      <c r="AN80" s="261">
        <f t="shared" si="64"/>
        <v>1601704000</v>
      </c>
      <c r="AO80" s="51">
        <f t="shared" si="46"/>
        <v>1506270000</v>
      </c>
      <c r="AP80" s="42">
        <f t="shared" si="46"/>
        <v>1599174000</v>
      </c>
      <c r="AQ80" s="58">
        <f t="shared" si="27"/>
        <v>1355643000</v>
      </c>
      <c r="AR80" s="58">
        <f t="shared" si="28"/>
        <v>22594050</v>
      </c>
      <c r="AS80" s="336">
        <f t="shared" si="29"/>
        <v>28287262.5</v>
      </c>
      <c r="AT80" s="131">
        <f t="shared" si="30"/>
        <v>15991740</v>
      </c>
      <c r="AU80" s="5">
        <f t="shared" si="31"/>
        <v>22594050</v>
      </c>
      <c r="AV80" s="5">
        <f t="shared" si="32"/>
        <v>35525225</v>
      </c>
      <c r="AX80" s="2"/>
      <c r="AY80" s="2"/>
      <c r="BT80" s="53">
        <f t="shared" si="33"/>
        <v>-1481825.989699997</v>
      </c>
      <c r="BV80" s="116">
        <v>11</v>
      </c>
      <c r="BW80" s="121" t="s">
        <v>61</v>
      </c>
      <c r="BX80" s="112" t="str">
        <f t="shared" ref="BX80:BX85" si="66">F164</f>
        <v>1BR-6</v>
      </c>
      <c r="BY80" s="113" t="str">
        <f t="shared" ref="BY80:BY85" si="67">D164</f>
        <v>06</v>
      </c>
      <c r="BZ80" s="114">
        <f t="shared" ref="BZ80:CA85" si="68">G164</f>
        <v>78</v>
      </c>
      <c r="CA80" s="114">
        <f t="shared" si="68"/>
        <v>66</v>
      </c>
      <c r="CB80" s="115">
        <f t="shared" ref="CB80:CB85" si="69">O164</f>
        <v>25329920.875800002</v>
      </c>
      <c r="CC80" s="115">
        <f t="shared" ref="CC80:CF85" si="70">AH164</f>
        <v>1536712000</v>
      </c>
      <c r="CD80" s="115">
        <f t="shared" si="70"/>
        <v>1732119000</v>
      </c>
      <c r="CE80" s="115">
        <f t="shared" si="70"/>
        <v>1838953000</v>
      </c>
      <c r="CF80" s="115">
        <f t="shared" si="70"/>
        <v>1952375000</v>
      </c>
      <c r="CG80" s="115">
        <f t="shared" ref="CG80:CG85" si="71">AN164</f>
        <v>2072794000</v>
      </c>
      <c r="CH80" s="2">
        <v>6</v>
      </c>
      <c r="CT80" s="58">
        <f t="shared" si="40"/>
        <v>1439256600</v>
      </c>
      <c r="CU80" s="43">
        <f t="shared" si="41"/>
        <v>15991740</v>
      </c>
      <c r="CX80" s="53">
        <f t="shared" si="42"/>
        <v>1278908100</v>
      </c>
      <c r="CY80" s="43">
        <f t="shared" si="43"/>
        <v>21315135</v>
      </c>
      <c r="CZ80" s="48">
        <f t="shared" si="44"/>
        <v>35525225</v>
      </c>
    </row>
    <row r="81" spans="1:104">
      <c r="A81" s="3">
        <f t="shared" si="45"/>
        <v>42</v>
      </c>
      <c r="B81" s="249">
        <v>8</v>
      </c>
      <c r="C81" s="250" t="s">
        <v>143</v>
      </c>
      <c r="D81" s="285">
        <v>22</v>
      </c>
      <c r="E81" s="252"/>
      <c r="F81" s="40" t="s">
        <v>89</v>
      </c>
      <c r="G81" s="253">
        <f t="shared" si="4"/>
        <v>81</v>
      </c>
      <c r="H81" s="253">
        <f t="shared" si="5"/>
        <v>70</v>
      </c>
      <c r="I81" s="254">
        <f t="shared" si="6"/>
        <v>26966806</v>
      </c>
      <c r="J81" s="254">
        <f t="shared" si="7"/>
        <v>4</v>
      </c>
      <c r="K81" s="255">
        <f t="shared" si="8"/>
        <v>0.97</v>
      </c>
      <c r="L81" s="305">
        <f t="shared" si="60"/>
        <v>1.01</v>
      </c>
      <c r="M81" s="257">
        <f t="shared" si="10"/>
        <v>22077220.519736089</v>
      </c>
      <c r="N81" s="257">
        <f t="shared" si="11"/>
        <v>24884554.94026272</v>
      </c>
      <c r="O81" s="257">
        <f t="shared" si="12"/>
        <v>26419379.838199999</v>
      </c>
      <c r="P81" s="257">
        <f t="shared" si="13"/>
        <v>28048869.3774372</v>
      </c>
      <c r="Q81" s="258">
        <f t="shared" si="14"/>
        <v>26419379.838199999</v>
      </c>
      <c r="R81" s="257">
        <f t="shared" si="14"/>
        <v>28048869.3774372</v>
      </c>
      <c r="S81" s="257">
        <f t="shared" si="15"/>
        <v>29778862.265910644</v>
      </c>
      <c r="T81" s="257"/>
      <c r="U81" s="257">
        <f t="shared" si="16"/>
        <v>1545405436.3815262</v>
      </c>
      <c r="V81" s="257">
        <f t="shared" si="17"/>
        <v>1741918845.8183904</v>
      </c>
      <c r="W81" s="257">
        <f t="shared" si="18"/>
        <v>1849356588.674</v>
      </c>
      <c r="X81" s="258">
        <f t="shared" si="19"/>
        <v>1963420856.420604</v>
      </c>
      <c r="Y81" s="258">
        <f t="shared" si="20"/>
        <v>1849356588.674</v>
      </c>
      <c r="Z81" s="257">
        <f t="shared" si="21"/>
        <v>1963420856.420604</v>
      </c>
      <c r="AA81" s="257">
        <f t="shared" si="22"/>
        <v>2084520358.613745</v>
      </c>
      <c r="AB81" s="257"/>
      <c r="AC81" s="32" t="str">
        <f t="shared" si="23"/>
        <v>BERTAHAP</v>
      </c>
      <c r="AD81" s="259">
        <f t="shared" si="24"/>
        <v>0</v>
      </c>
      <c r="AE81" s="260">
        <v>2</v>
      </c>
      <c r="AF81" s="261"/>
      <c r="AG81" s="257" t="str">
        <f t="shared" si="61"/>
        <v>KR</v>
      </c>
      <c r="AH81" s="261">
        <f t="shared" si="65"/>
        <v>1699946000</v>
      </c>
      <c r="AI81" s="261">
        <f t="shared" si="65"/>
        <v>1916111000</v>
      </c>
      <c r="AJ81" s="261">
        <f t="shared" si="65"/>
        <v>2034293000</v>
      </c>
      <c r="AK81" s="262">
        <f t="shared" si="64"/>
        <v>2159763000</v>
      </c>
      <c r="AL81" s="262">
        <f t="shared" si="64"/>
        <v>2034293000</v>
      </c>
      <c r="AM81" s="261">
        <f t="shared" si="64"/>
        <v>2159763000</v>
      </c>
      <c r="AN81" s="261">
        <f t="shared" si="64"/>
        <v>2292973000</v>
      </c>
      <c r="AO81" s="51">
        <f t="shared" si="46"/>
        <v>2156351000</v>
      </c>
      <c r="AP81" s="42">
        <f t="shared" si="46"/>
        <v>2289349000</v>
      </c>
      <c r="AQ81" s="58">
        <f t="shared" si="27"/>
        <v>1940715900</v>
      </c>
      <c r="AR81" s="58">
        <f t="shared" si="28"/>
        <v>32345265</v>
      </c>
      <c r="AS81" s="336">
        <f t="shared" si="29"/>
        <v>40495556.25</v>
      </c>
      <c r="AT81" s="131">
        <f t="shared" si="30"/>
        <v>22893490</v>
      </c>
      <c r="AU81" s="5">
        <f t="shared" si="31"/>
        <v>32345265</v>
      </c>
      <c r="AV81" s="5">
        <f t="shared" si="32"/>
        <v>50857325</v>
      </c>
      <c r="AX81" s="2"/>
      <c r="AY81" s="2"/>
      <c r="BT81" s="53">
        <f t="shared" si="33"/>
        <v>-392367.02730000019</v>
      </c>
      <c r="BV81" s="116"/>
      <c r="BW81" s="112"/>
      <c r="BX81" s="112" t="str">
        <f t="shared" si="66"/>
        <v>1BR-8</v>
      </c>
      <c r="BY81" s="113" t="str">
        <f t="shared" si="67"/>
        <v>08</v>
      </c>
      <c r="BZ81" s="114">
        <f t="shared" si="68"/>
        <v>60</v>
      </c>
      <c r="CA81" s="114">
        <f t="shared" si="68"/>
        <v>52</v>
      </c>
      <c r="CB81" s="115">
        <f t="shared" si="69"/>
        <v>25329920.875800002</v>
      </c>
      <c r="CC81" s="115">
        <f t="shared" si="70"/>
        <v>1210743000</v>
      </c>
      <c r="CD81" s="115">
        <f t="shared" si="70"/>
        <v>1364700000</v>
      </c>
      <c r="CE81" s="115">
        <f t="shared" si="70"/>
        <v>1448872000</v>
      </c>
      <c r="CF81" s="115">
        <f t="shared" si="70"/>
        <v>1538235000</v>
      </c>
      <c r="CG81" s="115">
        <f t="shared" si="71"/>
        <v>1633110000</v>
      </c>
      <c r="CT81" s="58">
        <f t="shared" si="40"/>
        <v>2060414100</v>
      </c>
      <c r="CU81" s="43">
        <f t="shared" si="41"/>
        <v>22893490</v>
      </c>
      <c r="CX81" s="53">
        <f t="shared" si="42"/>
        <v>1830863700</v>
      </c>
      <c r="CY81" s="43">
        <f t="shared" si="43"/>
        <v>30514395</v>
      </c>
      <c r="CZ81" s="48">
        <f t="shared" si="44"/>
        <v>50857325</v>
      </c>
    </row>
    <row r="82" spans="1:104">
      <c r="A82" s="3">
        <f t="shared" si="45"/>
        <v>43</v>
      </c>
      <c r="B82" s="249">
        <v>1</v>
      </c>
      <c r="C82" s="250" t="s">
        <v>145</v>
      </c>
      <c r="D82" s="251" t="s">
        <v>24</v>
      </c>
      <c r="E82" s="252"/>
      <c r="F82" s="40" t="s">
        <v>39</v>
      </c>
      <c r="G82" s="253">
        <f t="shared" si="4"/>
        <v>113</v>
      </c>
      <c r="H82" s="253">
        <f t="shared" si="5"/>
        <v>101</v>
      </c>
      <c r="I82" s="254">
        <f t="shared" si="6"/>
        <v>26966806</v>
      </c>
      <c r="J82" s="254">
        <f t="shared" si="7"/>
        <v>6</v>
      </c>
      <c r="K82" s="255">
        <f t="shared" si="8"/>
        <v>0.95</v>
      </c>
      <c r="L82" s="256">
        <f t="shared" ref="L82:L90" si="72">SUMIF($AN$4:$AN$22,D82,$AT$4:$AT$22)</f>
        <v>1</v>
      </c>
      <c r="M82" s="257">
        <f t="shared" si="10"/>
        <v>21407940.689751234</v>
      </c>
      <c r="N82" s="257">
        <f t="shared" si="11"/>
        <v>24130169.636878211</v>
      </c>
      <c r="O82" s="257">
        <f t="shared" si="12"/>
        <v>25618465.699999999</v>
      </c>
      <c r="P82" s="257">
        <f t="shared" si="13"/>
        <v>27198556.607701685</v>
      </c>
      <c r="Q82" s="258">
        <f t="shared" si="14"/>
        <v>25618465.699999999</v>
      </c>
      <c r="R82" s="257">
        <f t="shared" si="14"/>
        <v>27198556.607701685</v>
      </c>
      <c r="S82" s="257">
        <f t="shared" si="15"/>
        <v>28876104.065137401</v>
      </c>
      <c r="T82" s="257"/>
      <c r="U82" s="257">
        <f t="shared" si="16"/>
        <v>2162202009.6648746</v>
      </c>
      <c r="V82" s="257">
        <f t="shared" si="17"/>
        <v>2437147133.3246994</v>
      </c>
      <c r="W82" s="257">
        <f t="shared" si="18"/>
        <v>2587465035.6999998</v>
      </c>
      <c r="X82" s="258">
        <f t="shared" si="19"/>
        <v>2747054217.3778701</v>
      </c>
      <c r="Y82" s="258">
        <f t="shared" si="20"/>
        <v>2587465035.6999998</v>
      </c>
      <c r="Z82" s="257">
        <f t="shared" si="21"/>
        <v>2747054217.3778701</v>
      </c>
      <c r="AA82" s="257">
        <f t="shared" si="22"/>
        <v>2916486510.5788774</v>
      </c>
      <c r="AB82" s="257"/>
      <c r="AC82" s="32" t="str">
        <f t="shared" si="23"/>
        <v>BERTAHAP</v>
      </c>
      <c r="AD82" s="259">
        <f t="shared" si="24"/>
        <v>0</v>
      </c>
      <c r="AE82" s="260">
        <v>2</v>
      </c>
      <c r="AF82" s="261"/>
      <c r="AG82" s="257" t="str">
        <f t="shared" si="61"/>
        <v>KR</v>
      </c>
      <c r="AH82" s="261">
        <f t="shared" si="65"/>
        <v>2378423000</v>
      </c>
      <c r="AI82" s="261">
        <f t="shared" si="65"/>
        <v>2680862000</v>
      </c>
      <c r="AJ82" s="261">
        <f t="shared" si="65"/>
        <v>2846212000</v>
      </c>
      <c r="AK82" s="262">
        <f t="shared" si="64"/>
        <v>3021760000</v>
      </c>
      <c r="AL82" s="262">
        <f t="shared" si="64"/>
        <v>2846212000</v>
      </c>
      <c r="AM82" s="261">
        <f t="shared" si="64"/>
        <v>3021760000</v>
      </c>
      <c r="AN82" s="261">
        <f t="shared" si="64"/>
        <v>3208136000</v>
      </c>
      <c r="AO82" s="51">
        <f t="shared" si="46"/>
        <v>3016985000</v>
      </c>
      <c r="AP82" s="42">
        <f t="shared" si="46"/>
        <v>3203066000</v>
      </c>
      <c r="AQ82" s="58">
        <f t="shared" si="27"/>
        <v>2715286500</v>
      </c>
      <c r="AR82" s="58">
        <f t="shared" si="28"/>
        <v>45254775</v>
      </c>
      <c r="AS82" s="336">
        <f t="shared" si="29"/>
        <v>56658000</v>
      </c>
      <c r="AT82" s="131">
        <f t="shared" si="30"/>
        <v>32030660</v>
      </c>
      <c r="AU82" s="5">
        <f t="shared" si="31"/>
        <v>45254775</v>
      </c>
      <c r="AV82" s="5">
        <f t="shared" si="32"/>
        <v>71155300</v>
      </c>
      <c r="AX82" s="2"/>
      <c r="AY82" s="2"/>
      <c r="BT82" s="53">
        <f t="shared" si="33"/>
        <v>-1193281.1655000001</v>
      </c>
      <c r="BV82" s="116"/>
      <c r="BW82" s="112"/>
      <c r="BX82" s="112" t="str">
        <f t="shared" si="66"/>
        <v>1BR-10</v>
      </c>
      <c r="BY82" s="113">
        <f t="shared" si="67"/>
        <v>10</v>
      </c>
      <c r="BZ82" s="114">
        <f t="shared" si="68"/>
        <v>74</v>
      </c>
      <c r="CA82" s="114">
        <f t="shared" si="68"/>
        <v>63</v>
      </c>
      <c r="CB82" s="115">
        <f t="shared" si="69"/>
        <v>25329920.875800002</v>
      </c>
      <c r="CC82" s="115">
        <f t="shared" si="70"/>
        <v>1466861000</v>
      </c>
      <c r="CD82" s="115">
        <f t="shared" si="70"/>
        <v>1653387000</v>
      </c>
      <c r="CE82" s="115">
        <f t="shared" si="70"/>
        <v>1755364000</v>
      </c>
      <c r="CF82" s="115">
        <f t="shared" si="70"/>
        <v>1863631000</v>
      </c>
      <c r="CG82" s="115">
        <f t="shared" si="71"/>
        <v>1978576000</v>
      </c>
      <c r="CT82" s="58">
        <f t="shared" si="40"/>
        <v>2882759400</v>
      </c>
      <c r="CU82" s="43">
        <f t="shared" si="41"/>
        <v>32030660</v>
      </c>
      <c r="CX82" s="53">
        <f t="shared" si="42"/>
        <v>2561590800</v>
      </c>
      <c r="CY82" s="43">
        <f t="shared" si="43"/>
        <v>42693180</v>
      </c>
      <c r="CZ82" s="48">
        <f t="shared" si="44"/>
        <v>71155300</v>
      </c>
    </row>
    <row r="83" spans="1:104">
      <c r="A83" s="3">
        <f t="shared" si="45"/>
        <v>44</v>
      </c>
      <c r="B83" s="249">
        <v>2</v>
      </c>
      <c r="C83" s="250" t="s">
        <v>145</v>
      </c>
      <c r="D83" s="251" t="s">
        <v>35</v>
      </c>
      <c r="E83" s="252"/>
      <c r="F83" s="40" t="s">
        <v>42</v>
      </c>
      <c r="G83" s="253">
        <f t="shared" si="4"/>
        <v>78</v>
      </c>
      <c r="H83" s="253">
        <f t="shared" si="5"/>
        <v>66</v>
      </c>
      <c r="I83" s="254">
        <f t="shared" si="6"/>
        <v>26966806</v>
      </c>
      <c r="J83" s="254">
        <f t="shared" si="7"/>
        <v>2</v>
      </c>
      <c r="K83" s="255">
        <f t="shared" si="8"/>
        <v>0.93</v>
      </c>
      <c r="L83" s="256">
        <f t="shared" si="72"/>
        <v>1</v>
      </c>
      <c r="M83" s="257">
        <f t="shared" si="10"/>
        <v>20957247.201545946</v>
      </c>
      <c r="N83" s="257">
        <f t="shared" si="11"/>
        <v>23622166.065575514</v>
      </c>
      <c r="O83" s="257">
        <f t="shared" si="12"/>
        <v>25079129.580000002</v>
      </c>
      <c r="P83" s="257">
        <f t="shared" si="13"/>
        <v>26625955.415960599</v>
      </c>
      <c r="Q83" s="258">
        <f t="shared" si="14"/>
        <v>25079129.580000002</v>
      </c>
      <c r="R83" s="257">
        <f t="shared" si="14"/>
        <v>26625955.415960599</v>
      </c>
      <c r="S83" s="257">
        <f t="shared" si="15"/>
        <v>28268186.084818721</v>
      </c>
      <c r="T83" s="257"/>
      <c r="U83" s="257">
        <f t="shared" si="16"/>
        <v>1383178315.3020325</v>
      </c>
      <c r="V83" s="257">
        <f t="shared" si="17"/>
        <v>1559062960.3279839</v>
      </c>
      <c r="W83" s="257">
        <f t="shared" si="18"/>
        <v>1655222552.2800002</v>
      </c>
      <c r="X83" s="258">
        <f t="shared" si="19"/>
        <v>1757313057.4533994</v>
      </c>
      <c r="Y83" s="258">
        <f t="shared" si="20"/>
        <v>1655222552.2800002</v>
      </c>
      <c r="Z83" s="257">
        <f t="shared" si="21"/>
        <v>1757313057.4533994</v>
      </c>
      <c r="AA83" s="257">
        <f t="shared" si="22"/>
        <v>1865700281.5980356</v>
      </c>
      <c r="AB83" s="257"/>
      <c r="AC83" s="32" t="str">
        <f t="shared" si="23"/>
        <v>BERTAHAP</v>
      </c>
      <c r="AD83" s="259">
        <f t="shared" si="24"/>
        <v>0</v>
      </c>
      <c r="AE83" s="260">
        <v>2</v>
      </c>
      <c r="AF83" s="261"/>
      <c r="AG83" s="257" t="str">
        <f t="shared" si="61"/>
        <v>KR</v>
      </c>
      <c r="AH83" s="261">
        <f t="shared" si="65"/>
        <v>1521497000</v>
      </c>
      <c r="AI83" s="261">
        <f t="shared" si="65"/>
        <v>1714970000</v>
      </c>
      <c r="AJ83" s="261">
        <f t="shared" si="65"/>
        <v>1820745000</v>
      </c>
      <c r="AK83" s="262">
        <f t="shared" si="64"/>
        <v>1933045000</v>
      </c>
      <c r="AL83" s="262">
        <f t="shared" si="64"/>
        <v>1820745000</v>
      </c>
      <c r="AM83" s="261">
        <f t="shared" si="64"/>
        <v>1933045000</v>
      </c>
      <c r="AN83" s="261">
        <f t="shared" si="64"/>
        <v>2052271000</v>
      </c>
      <c r="AO83" s="51">
        <f t="shared" si="46"/>
        <v>1929990000</v>
      </c>
      <c r="AP83" s="42">
        <f t="shared" si="46"/>
        <v>2049028000</v>
      </c>
      <c r="AQ83" s="58">
        <f t="shared" si="27"/>
        <v>1736991000</v>
      </c>
      <c r="AR83" s="58">
        <f t="shared" si="28"/>
        <v>28949850</v>
      </c>
      <c r="AS83" s="336">
        <f t="shared" si="29"/>
        <v>36244593.75</v>
      </c>
      <c r="AT83" s="131">
        <f t="shared" si="30"/>
        <v>20490280</v>
      </c>
      <c r="AU83" s="5">
        <f t="shared" si="31"/>
        <v>28949850</v>
      </c>
      <c r="AV83" s="5">
        <f t="shared" si="32"/>
        <v>45518625</v>
      </c>
      <c r="AX83" s="2"/>
      <c r="AY83" s="2"/>
      <c r="BT83" s="53">
        <f t="shared" si="33"/>
        <v>-1732617.2854999974</v>
      </c>
      <c r="BV83" s="116"/>
      <c r="BW83" s="121"/>
      <c r="BX83" s="112" t="str">
        <f t="shared" si="66"/>
        <v>1BR-12</v>
      </c>
      <c r="BY83" s="113">
        <f t="shared" si="67"/>
        <v>12</v>
      </c>
      <c r="BZ83" s="114">
        <f t="shared" si="68"/>
        <v>67</v>
      </c>
      <c r="CA83" s="114">
        <f t="shared" si="68"/>
        <v>57</v>
      </c>
      <c r="CB83" s="115">
        <f t="shared" si="69"/>
        <v>25329920.875800002</v>
      </c>
      <c r="CC83" s="115">
        <f t="shared" si="70"/>
        <v>1327160000</v>
      </c>
      <c r="CD83" s="115">
        <f t="shared" si="70"/>
        <v>1495921000</v>
      </c>
      <c r="CE83" s="115">
        <f t="shared" si="70"/>
        <v>1588187000</v>
      </c>
      <c r="CF83" s="115">
        <f t="shared" si="70"/>
        <v>1686142000</v>
      </c>
      <c r="CG83" s="115">
        <f t="shared" si="71"/>
        <v>1790140000</v>
      </c>
      <c r="CT83" s="58">
        <f t="shared" si="40"/>
        <v>1844125200</v>
      </c>
      <c r="CU83" s="43">
        <f t="shared" si="41"/>
        <v>20490280</v>
      </c>
      <c r="CX83" s="53">
        <f t="shared" si="42"/>
        <v>1638670500</v>
      </c>
      <c r="CY83" s="43">
        <f t="shared" si="43"/>
        <v>27311175</v>
      </c>
      <c r="CZ83" s="48">
        <f t="shared" si="44"/>
        <v>45518625</v>
      </c>
    </row>
    <row r="84" spans="1:104">
      <c r="A84" s="3">
        <f t="shared" si="45"/>
        <v>45</v>
      </c>
      <c r="B84" s="249">
        <v>3</v>
      </c>
      <c r="C84" s="250" t="s">
        <v>145</v>
      </c>
      <c r="D84" s="251" t="s">
        <v>41</v>
      </c>
      <c r="E84" s="252"/>
      <c r="F84" s="40" t="s">
        <v>45</v>
      </c>
      <c r="G84" s="253">
        <f t="shared" si="4"/>
        <v>60</v>
      </c>
      <c r="H84" s="253">
        <f t="shared" si="5"/>
        <v>52</v>
      </c>
      <c r="I84" s="254">
        <f t="shared" si="6"/>
        <v>26966806</v>
      </c>
      <c r="J84" s="254">
        <f t="shared" si="7"/>
        <v>2</v>
      </c>
      <c r="K84" s="255">
        <f t="shared" si="8"/>
        <v>0.93</v>
      </c>
      <c r="L84" s="256">
        <f t="shared" si="72"/>
        <v>1</v>
      </c>
      <c r="M84" s="257">
        <f t="shared" si="10"/>
        <v>20957247.201545946</v>
      </c>
      <c r="N84" s="257">
        <f t="shared" si="11"/>
        <v>23622166.065575514</v>
      </c>
      <c r="O84" s="257">
        <f t="shared" si="12"/>
        <v>25079129.580000002</v>
      </c>
      <c r="P84" s="257">
        <f t="shared" si="13"/>
        <v>26625955.415960599</v>
      </c>
      <c r="Q84" s="258">
        <f t="shared" si="14"/>
        <v>25079129.580000002</v>
      </c>
      <c r="R84" s="257">
        <f t="shared" si="14"/>
        <v>26625955.415960599</v>
      </c>
      <c r="S84" s="257">
        <f t="shared" si="15"/>
        <v>28268186.084818721</v>
      </c>
      <c r="T84" s="257"/>
      <c r="U84" s="257">
        <f t="shared" si="16"/>
        <v>1089776854.4803891</v>
      </c>
      <c r="V84" s="257">
        <f t="shared" si="17"/>
        <v>1228352635.4099267</v>
      </c>
      <c r="W84" s="257">
        <f t="shared" si="18"/>
        <v>1304114738.1600001</v>
      </c>
      <c r="X84" s="258">
        <f t="shared" si="19"/>
        <v>1384549681.6299512</v>
      </c>
      <c r="Y84" s="258">
        <f t="shared" si="20"/>
        <v>1304114738.1600001</v>
      </c>
      <c r="Z84" s="257">
        <f t="shared" si="21"/>
        <v>1384549681.6299512</v>
      </c>
      <c r="AA84" s="257">
        <f t="shared" si="22"/>
        <v>1469945676.4105735</v>
      </c>
      <c r="AB84" s="257"/>
      <c r="AC84" s="32" t="str">
        <f t="shared" si="23"/>
        <v>BERTAHAP</v>
      </c>
      <c r="AD84" s="259">
        <f t="shared" si="24"/>
        <v>0</v>
      </c>
      <c r="AE84" s="260">
        <v>2</v>
      </c>
      <c r="AF84" s="261"/>
      <c r="AG84" s="257" t="str">
        <f t="shared" si="61"/>
        <v>KR</v>
      </c>
      <c r="AH84" s="261">
        <f t="shared" si="65"/>
        <v>1198755000</v>
      </c>
      <c r="AI84" s="261">
        <f t="shared" si="65"/>
        <v>1351188000</v>
      </c>
      <c r="AJ84" s="261">
        <f t="shared" si="65"/>
        <v>1434527000</v>
      </c>
      <c r="AK84" s="262">
        <f t="shared" si="64"/>
        <v>1523005000</v>
      </c>
      <c r="AL84" s="262">
        <f t="shared" si="64"/>
        <v>1434527000</v>
      </c>
      <c r="AM84" s="261">
        <f t="shared" si="64"/>
        <v>1523005000</v>
      </c>
      <c r="AN84" s="261">
        <f t="shared" si="64"/>
        <v>1616941000</v>
      </c>
      <c r="AO84" s="51">
        <f t="shared" si="46"/>
        <v>1520599000</v>
      </c>
      <c r="AP84" s="42">
        <f t="shared" si="46"/>
        <v>1614386000</v>
      </c>
      <c r="AQ84" s="58">
        <f t="shared" si="27"/>
        <v>1368539100</v>
      </c>
      <c r="AR84" s="58">
        <f t="shared" si="28"/>
        <v>22808985</v>
      </c>
      <c r="AS84" s="336">
        <f t="shared" si="29"/>
        <v>28556343.75</v>
      </c>
      <c r="AT84" s="131">
        <f t="shared" si="30"/>
        <v>16143860</v>
      </c>
      <c r="AU84" s="5">
        <f t="shared" si="31"/>
        <v>22808985</v>
      </c>
      <c r="AV84" s="5">
        <f t="shared" si="32"/>
        <v>35863175</v>
      </c>
      <c r="AX84" s="2"/>
      <c r="AY84" s="2"/>
      <c r="BT84" s="53">
        <f t="shared" si="33"/>
        <v>-1732617.2854999974</v>
      </c>
      <c r="BV84" s="116"/>
      <c r="BW84" s="112"/>
      <c r="BX84" s="112" t="str">
        <f t="shared" si="66"/>
        <v>1BR-16</v>
      </c>
      <c r="BY84" s="113">
        <f t="shared" si="67"/>
        <v>16</v>
      </c>
      <c r="BZ84" s="114">
        <f t="shared" si="68"/>
        <v>71</v>
      </c>
      <c r="CA84" s="114">
        <f t="shared" si="68"/>
        <v>63</v>
      </c>
      <c r="CB84" s="115">
        <f t="shared" si="69"/>
        <v>25329920.875800002</v>
      </c>
      <c r="CC84" s="115">
        <f t="shared" si="70"/>
        <v>1466861000</v>
      </c>
      <c r="CD84" s="115">
        <f t="shared" si="70"/>
        <v>1653387000</v>
      </c>
      <c r="CE84" s="115">
        <f t="shared" si="70"/>
        <v>1755364000</v>
      </c>
      <c r="CF84" s="115">
        <f t="shared" si="70"/>
        <v>1863631000</v>
      </c>
      <c r="CG84" s="115">
        <f t="shared" si="71"/>
        <v>1978576000</v>
      </c>
      <c r="CT84" s="58">
        <f t="shared" si="40"/>
        <v>1452947400</v>
      </c>
      <c r="CU84" s="43">
        <f t="shared" si="41"/>
        <v>16143860</v>
      </c>
      <c r="CX84" s="53">
        <f t="shared" si="42"/>
        <v>1291074300</v>
      </c>
      <c r="CY84" s="43">
        <f t="shared" si="43"/>
        <v>21517905</v>
      </c>
      <c r="CZ84" s="48">
        <f t="shared" si="44"/>
        <v>35863175</v>
      </c>
    </row>
    <row r="85" spans="1:104">
      <c r="A85" s="3">
        <f t="shared" si="45"/>
        <v>46</v>
      </c>
      <c r="B85" s="249">
        <v>4</v>
      </c>
      <c r="C85" s="250" t="s">
        <v>145</v>
      </c>
      <c r="D85" s="251">
        <v>10</v>
      </c>
      <c r="E85" s="252"/>
      <c r="F85" s="40" t="s">
        <v>48</v>
      </c>
      <c r="G85" s="253">
        <f t="shared" si="4"/>
        <v>74</v>
      </c>
      <c r="H85" s="253">
        <f t="shared" si="5"/>
        <v>63</v>
      </c>
      <c r="I85" s="254">
        <f t="shared" si="6"/>
        <v>26966806</v>
      </c>
      <c r="J85" s="254">
        <f t="shared" si="7"/>
        <v>2</v>
      </c>
      <c r="K85" s="255">
        <f t="shared" si="8"/>
        <v>0.93</v>
      </c>
      <c r="L85" s="256">
        <f t="shared" si="72"/>
        <v>1</v>
      </c>
      <c r="M85" s="257">
        <f t="shared" si="10"/>
        <v>20957247.201545946</v>
      </c>
      <c r="N85" s="257">
        <f t="shared" si="11"/>
        <v>23622166.065575514</v>
      </c>
      <c r="O85" s="257">
        <f t="shared" si="12"/>
        <v>25079129.580000002</v>
      </c>
      <c r="P85" s="257">
        <f t="shared" si="13"/>
        <v>26625955.415960599</v>
      </c>
      <c r="Q85" s="258">
        <f t="shared" si="14"/>
        <v>25079129.580000002</v>
      </c>
      <c r="R85" s="257">
        <f t="shared" si="14"/>
        <v>26625955.415960599</v>
      </c>
      <c r="S85" s="257">
        <f t="shared" si="15"/>
        <v>28268186.084818721</v>
      </c>
      <c r="T85" s="257"/>
      <c r="U85" s="257">
        <f t="shared" si="16"/>
        <v>1320306573.6973946</v>
      </c>
      <c r="V85" s="257">
        <f t="shared" si="17"/>
        <v>1488196462.1312573</v>
      </c>
      <c r="W85" s="257">
        <f t="shared" si="18"/>
        <v>1579985163.5400002</v>
      </c>
      <c r="X85" s="258">
        <f t="shared" si="19"/>
        <v>1677435191.2055178</v>
      </c>
      <c r="Y85" s="258">
        <f t="shared" si="20"/>
        <v>1579985163.5400002</v>
      </c>
      <c r="Z85" s="257">
        <f t="shared" si="21"/>
        <v>1677435191.2055178</v>
      </c>
      <c r="AA85" s="257">
        <f t="shared" si="22"/>
        <v>1780895723.3435793</v>
      </c>
      <c r="AB85" s="257"/>
      <c r="AC85" s="32" t="str">
        <f t="shared" si="23"/>
        <v>BERTAHAP</v>
      </c>
      <c r="AD85" s="259">
        <f t="shared" si="24"/>
        <v>0</v>
      </c>
      <c r="AE85" s="260">
        <v>2</v>
      </c>
      <c r="AF85" s="261"/>
      <c r="AG85" s="257" t="str">
        <f t="shared" si="61"/>
        <v>KR</v>
      </c>
      <c r="AH85" s="261">
        <f t="shared" si="65"/>
        <v>1452338000</v>
      </c>
      <c r="AI85" s="261">
        <f t="shared" si="65"/>
        <v>1637017000</v>
      </c>
      <c r="AJ85" s="261">
        <f t="shared" si="65"/>
        <v>1737984000</v>
      </c>
      <c r="AK85" s="262">
        <f t="shared" si="64"/>
        <v>1845179000</v>
      </c>
      <c r="AL85" s="262">
        <f t="shared" si="64"/>
        <v>1737984000</v>
      </c>
      <c r="AM85" s="261">
        <f t="shared" si="64"/>
        <v>1845179000</v>
      </c>
      <c r="AN85" s="261">
        <f t="shared" si="64"/>
        <v>1958986000</v>
      </c>
      <c r="AO85" s="51">
        <f t="shared" si="46"/>
        <v>1842264000</v>
      </c>
      <c r="AP85" s="42">
        <f t="shared" si="46"/>
        <v>1955890000</v>
      </c>
      <c r="AQ85" s="58">
        <f t="shared" si="27"/>
        <v>1658037600</v>
      </c>
      <c r="AR85" s="58">
        <f t="shared" si="28"/>
        <v>27633960</v>
      </c>
      <c r="AS85" s="336">
        <f t="shared" si="29"/>
        <v>34597106.25</v>
      </c>
      <c r="AT85" s="131">
        <f t="shared" si="30"/>
        <v>19558900</v>
      </c>
      <c r="AU85" s="5">
        <f t="shared" si="31"/>
        <v>27633960</v>
      </c>
      <c r="AV85" s="5">
        <f t="shared" si="32"/>
        <v>43449600</v>
      </c>
      <c r="AX85" s="2"/>
      <c r="AY85" s="2"/>
      <c r="BT85" s="53">
        <f t="shared" si="33"/>
        <v>-1732617.2854999974</v>
      </c>
      <c r="BV85" s="116"/>
      <c r="BW85" s="112"/>
      <c r="BX85" s="112" t="str">
        <f t="shared" si="66"/>
        <v>2BR-18</v>
      </c>
      <c r="BY85" s="113">
        <f t="shared" si="67"/>
        <v>18</v>
      </c>
      <c r="BZ85" s="114">
        <f t="shared" si="68"/>
        <v>97</v>
      </c>
      <c r="CA85" s="114">
        <f t="shared" si="68"/>
        <v>85</v>
      </c>
      <c r="CB85" s="115">
        <f t="shared" si="69"/>
        <v>25329920.875800002</v>
      </c>
      <c r="CC85" s="115">
        <f t="shared" si="70"/>
        <v>1979098000</v>
      </c>
      <c r="CD85" s="115">
        <f t="shared" si="70"/>
        <v>2230760000</v>
      </c>
      <c r="CE85" s="115">
        <f t="shared" si="70"/>
        <v>2368348000</v>
      </c>
      <c r="CF85" s="115">
        <f t="shared" si="70"/>
        <v>2514423000</v>
      </c>
      <c r="CG85" s="115">
        <f t="shared" si="71"/>
        <v>2669507000</v>
      </c>
      <c r="CT85" s="58">
        <f t="shared" si="40"/>
        <v>1760301000</v>
      </c>
      <c r="CU85" s="43">
        <f t="shared" si="41"/>
        <v>19558900</v>
      </c>
      <c r="CX85" s="53">
        <f t="shared" si="42"/>
        <v>1564185600</v>
      </c>
      <c r="CY85" s="43">
        <f t="shared" si="43"/>
        <v>26069760</v>
      </c>
      <c r="CZ85" s="48">
        <f t="shared" si="44"/>
        <v>43449600</v>
      </c>
    </row>
    <row r="86" spans="1:104">
      <c r="A86" s="3">
        <f t="shared" si="45"/>
        <v>47</v>
      </c>
      <c r="B86" s="249">
        <v>5</v>
      </c>
      <c r="C86" s="250" t="s">
        <v>145</v>
      </c>
      <c r="D86" s="285">
        <v>12</v>
      </c>
      <c r="E86" s="252"/>
      <c r="F86" s="40" t="s">
        <v>50</v>
      </c>
      <c r="G86" s="253">
        <f t="shared" si="4"/>
        <v>67</v>
      </c>
      <c r="H86" s="253">
        <f t="shared" si="5"/>
        <v>57</v>
      </c>
      <c r="I86" s="254">
        <f t="shared" si="6"/>
        <v>26966806</v>
      </c>
      <c r="J86" s="254">
        <f t="shared" si="7"/>
        <v>2</v>
      </c>
      <c r="K86" s="255">
        <f t="shared" si="8"/>
        <v>0.93</v>
      </c>
      <c r="L86" s="256">
        <f t="shared" si="72"/>
        <v>1</v>
      </c>
      <c r="M86" s="257">
        <f t="shared" si="10"/>
        <v>20957247.201545946</v>
      </c>
      <c r="N86" s="257">
        <f t="shared" si="11"/>
        <v>23622166.065575514</v>
      </c>
      <c r="O86" s="257">
        <f t="shared" si="12"/>
        <v>25079129.580000002</v>
      </c>
      <c r="P86" s="257">
        <f t="shared" si="13"/>
        <v>26625955.415960599</v>
      </c>
      <c r="Q86" s="258">
        <f t="shared" si="14"/>
        <v>25079129.580000002</v>
      </c>
      <c r="R86" s="257">
        <f t="shared" si="14"/>
        <v>26625955.415960599</v>
      </c>
      <c r="S86" s="257">
        <f t="shared" si="15"/>
        <v>28268186.084818721</v>
      </c>
      <c r="T86" s="257"/>
      <c r="U86" s="257">
        <f t="shared" si="16"/>
        <v>1194563090.4881189</v>
      </c>
      <c r="V86" s="257">
        <f t="shared" si="17"/>
        <v>1346463465.7378044</v>
      </c>
      <c r="W86" s="257">
        <f t="shared" si="18"/>
        <v>1429510386.0600002</v>
      </c>
      <c r="X86" s="258">
        <f t="shared" si="19"/>
        <v>1517679458.7097542</v>
      </c>
      <c r="Y86" s="258">
        <f t="shared" si="20"/>
        <v>1429510386.0600002</v>
      </c>
      <c r="Z86" s="257">
        <f t="shared" si="21"/>
        <v>1517679458.7097542</v>
      </c>
      <c r="AA86" s="257">
        <f t="shared" si="22"/>
        <v>1611286606.8346672</v>
      </c>
      <c r="AB86" s="257"/>
      <c r="AC86" s="32" t="str">
        <f t="shared" si="23"/>
        <v>BERTAHAP</v>
      </c>
      <c r="AD86" s="259">
        <f t="shared" si="24"/>
        <v>0</v>
      </c>
      <c r="AE86" s="260">
        <v>2</v>
      </c>
      <c r="AF86" s="261"/>
      <c r="AG86" s="257" t="str">
        <f t="shared" si="61"/>
        <v>KR</v>
      </c>
      <c r="AH86" s="261">
        <f t="shared" si="65"/>
        <v>1314020000</v>
      </c>
      <c r="AI86" s="261">
        <f t="shared" si="65"/>
        <v>1481110000</v>
      </c>
      <c r="AJ86" s="261">
        <f t="shared" si="65"/>
        <v>1572462000</v>
      </c>
      <c r="AK86" s="262">
        <f t="shared" si="64"/>
        <v>1669448000</v>
      </c>
      <c r="AL86" s="262">
        <f t="shared" si="64"/>
        <v>1572462000</v>
      </c>
      <c r="AM86" s="261">
        <f t="shared" si="64"/>
        <v>1669448000</v>
      </c>
      <c r="AN86" s="261">
        <f t="shared" si="64"/>
        <v>1772416000</v>
      </c>
      <c r="AO86" s="51">
        <f t="shared" si="46"/>
        <v>1666810000</v>
      </c>
      <c r="AP86" s="42">
        <f t="shared" si="46"/>
        <v>1769615000</v>
      </c>
      <c r="AQ86" s="58">
        <f t="shared" si="27"/>
        <v>1500129000</v>
      </c>
      <c r="AR86" s="58">
        <f t="shared" si="28"/>
        <v>25002150</v>
      </c>
      <c r="AS86" s="336">
        <f t="shared" si="29"/>
        <v>31302150</v>
      </c>
      <c r="AT86" s="131">
        <f t="shared" si="30"/>
        <v>17696150</v>
      </c>
      <c r="AU86" s="5">
        <f t="shared" si="31"/>
        <v>25002150</v>
      </c>
      <c r="AV86" s="5">
        <f t="shared" si="32"/>
        <v>39311550</v>
      </c>
      <c r="AX86" s="2"/>
      <c r="AY86" s="2"/>
      <c r="BT86" s="53">
        <f t="shared" si="33"/>
        <v>-1732617.2854999974</v>
      </c>
      <c r="BV86" s="116">
        <v>12</v>
      </c>
      <c r="BW86" s="121" t="s">
        <v>137</v>
      </c>
      <c r="BX86" s="112" t="str">
        <f>F62</f>
        <v>1BR-12</v>
      </c>
      <c r="BY86" s="113">
        <f>D62</f>
        <v>12</v>
      </c>
      <c r="BZ86" s="114">
        <f>G62</f>
        <v>67</v>
      </c>
      <c r="CA86" s="114">
        <f>H62</f>
        <v>57</v>
      </c>
      <c r="CB86" s="115">
        <f>O62</f>
        <v>25329920.875800002</v>
      </c>
      <c r="CC86" s="115">
        <f t="shared" ref="CC86:CF87" si="73">AH62</f>
        <v>1327160000</v>
      </c>
      <c r="CD86" s="115">
        <f t="shared" si="73"/>
        <v>1495921000</v>
      </c>
      <c r="CE86" s="115">
        <f t="shared" si="73"/>
        <v>1588187000</v>
      </c>
      <c r="CF86" s="115">
        <f t="shared" si="73"/>
        <v>1686142000</v>
      </c>
      <c r="CG86" s="115">
        <f>AN62</f>
        <v>1790140000</v>
      </c>
      <c r="CH86" s="2">
        <v>2</v>
      </c>
      <c r="CT86" s="58">
        <f t="shared" si="40"/>
        <v>1592653500</v>
      </c>
      <c r="CU86" s="43">
        <f t="shared" si="41"/>
        <v>17696150</v>
      </c>
      <c r="CX86" s="53">
        <f t="shared" si="42"/>
        <v>1415215800</v>
      </c>
      <c r="CY86" s="43">
        <f t="shared" si="43"/>
        <v>23586930</v>
      </c>
      <c r="CZ86" s="48">
        <f t="shared" si="44"/>
        <v>39311550</v>
      </c>
    </row>
    <row r="87" spans="1:104">
      <c r="A87" s="3">
        <f t="shared" si="45"/>
        <v>48</v>
      </c>
      <c r="B87" s="249">
        <v>6</v>
      </c>
      <c r="C87" s="250" t="s">
        <v>145</v>
      </c>
      <c r="D87" s="251">
        <v>16</v>
      </c>
      <c r="E87" s="252"/>
      <c r="F87" s="40" t="s">
        <v>52</v>
      </c>
      <c r="G87" s="253">
        <f t="shared" si="4"/>
        <v>71</v>
      </c>
      <c r="H87" s="253">
        <f t="shared" si="5"/>
        <v>63</v>
      </c>
      <c r="I87" s="254">
        <f t="shared" si="6"/>
        <v>26966806</v>
      </c>
      <c r="J87" s="254">
        <f t="shared" si="7"/>
        <v>2</v>
      </c>
      <c r="K87" s="255">
        <f t="shared" si="8"/>
        <v>0.93</v>
      </c>
      <c r="L87" s="256">
        <f t="shared" si="72"/>
        <v>1</v>
      </c>
      <c r="M87" s="257">
        <f t="shared" si="10"/>
        <v>20957247.201545946</v>
      </c>
      <c r="N87" s="257">
        <f t="shared" si="11"/>
        <v>23622166.065575514</v>
      </c>
      <c r="O87" s="257">
        <f t="shared" si="12"/>
        <v>25079129.580000002</v>
      </c>
      <c r="P87" s="257">
        <f t="shared" si="13"/>
        <v>26625955.415960599</v>
      </c>
      <c r="Q87" s="258">
        <f t="shared" si="14"/>
        <v>25079129.580000002</v>
      </c>
      <c r="R87" s="257">
        <f t="shared" si="14"/>
        <v>26625955.415960599</v>
      </c>
      <c r="S87" s="257">
        <f t="shared" si="15"/>
        <v>28268186.084818721</v>
      </c>
      <c r="T87" s="257"/>
      <c r="U87" s="257">
        <f t="shared" si="16"/>
        <v>1320306573.6973946</v>
      </c>
      <c r="V87" s="257">
        <f t="shared" si="17"/>
        <v>1488196462.1312573</v>
      </c>
      <c r="W87" s="257">
        <f t="shared" si="18"/>
        <v>1579985163.5400002</v>
      </c>
      <c r="X87" s="258">
        <f t="shared" si="19"/>
        <v>1677435191.2055178</v>
      </c>
      <c r="Y87" s="258">
        <f t="shared" si="20"/>
        <v>1579985163.5400002</v>
      </c>
      <c r="Z87" s="257">
        <f t="shared" si="21"/>
        <v>1677435191.2055178</v>
      </c>
      <c r="AA87" s="257">
        <f t="shared" si="22"/>
        <v>1780895723.3435793</v>
      </c>
      <c r="AB87" s="257"/>
      <c r="AC87" s="32" t="str">
        <f t="shared" si="23"/>
        <v>BERTAHAP</v>
      </c>
      <c r="AD87" s="259">
        <f t="shared" si="24"/>
        <v>0</v>
      </c>
      <c r="AE87" s="260">
        <v>2</v>
      </c>
      <c r="AF87" s="261"/>
      <c r="AG87" s="257" t="str">
        <f t="shared" si="61"/>
        <v>KR</v>
      </c>
      <c r="AH87" s="261">
        <f t="shared" si="65"/>
        <v>1452338000</v>
      </c>
      <c r="AI87" s="261">
        <f t="shared" si="65"/>
        <v>1637017000</v>
      </c>
      <c r="AJ87" s="261">
        <f t="shared" si="65"/>
        <v>1737984000</v>
      </c>
      <c r="AK87" s="262">
        <f t="shared" si="64"/>
        <v>1845179000</v>
      </c>
      <c r="AL87" s="262">
        <f t="shared" si="64"/>
        <v>1737984000</v>
      </c>
      <c r="AM87" s="261">
        <f t="shared" si="64"/>
        <v>1845179000</v>
      </c>
      <c r="AN87" s="261">
        <f t="shared" si="64"/>
        <v>1958986000</v>
      </c>
      <c r="AO87" s="51">
        <f t="shared" si="46"/>
        <v>1842264000</v>
      </c>
      <c r="AP87" s="42">
        <f t="shared" si="46"/>
        <v>1955890000</v>
      </c>
      <c r="AQ87" s="58">
        <f t="shared" si="27"/>
        <v>1658037600</v>
      </c>
      <c r="AR87" s="58">
        <f t="shared" si="28"/>
        <v>27633960</v>
      </c>
      <c r="AS87" s="336">
        <f t="shared" si="29"/>
        <v>34597106.25</v>
      </c>
      <c r="AT87" s="131">
        <f t="shared" si="30"/>
        <v>19558900</v>
      </c>
      <c r="AU87" s="5">
        <f t="shared" si="31"/>
        <v>27633960</v>
      </c>
      <c r="AV87" s="5">
        <f t="shared" si="32"/>
        <v>43449600</v>
      </c>
      <c r="AX87" s="2"/>
      <c r="AY87" s="2"/>
      <c r="BT87" s="53">
        <f t="shared" si="33"/>
        <v>-1732617.2854999974</v>
      </c>
      <c r="BV87" s="116"/>
      <c r="BW87" s="112"/>
      <c r="BX87" s="112" t="str">
        <f>F63</f>
        <v>2BR-18</v>
      </c>
      <c r="BY87" s="113">
        <f>D63</f>
        <v>18</v>
      </c>
      <c r="BZ87" s="114">
        <f>G63</f>
        <v>97</v>
      </c>
      <c r="CA87" s="114">
        <f>H63</f>
        <v>85</v>
      </c>
      <c r="CB87" s="115">
        <f>O63</f>
        <v>25329920.875800002</v>
      </c>
      <c r="CC87" s="115">
        <f t="shared" si="73"/>
        <v>1979098000</v>
      </c>
      <c r="CD87" s="115">
        <f t="shared" si="73"/>
        <v>2230760000</v>
      </c>
      <c r="CE87" s="115">
        <f t="shared" si="73"/>
        <v>2368348000</v>
      </c>
      <c r="CF87" s="115">
        <f t="shared" si="73"/>
        <v>2514423000</v>
      </c>
      <c r="CG87" s="115">
        <f>AN63</f>
        <v>2669507000</v>
      </c>
      <c r="CT87" s="58">
        <f t="shared" si="40"/>
        <v>1760301000</v>
      </c>
      <c r="CU87" s="43">
        <f t="shared" si="41"/>
        <v>19558900</v>
      </c>
      <c r="CX87" s="53">
        <f t="shared" si="42"/>
        <v>1564185600</v>
      </c>
      <c r="CY87" s="43">
        <f t="shared" si="43"/>
        <v>26069760</v>
      </c>
      <c r="CZ87" s="48">
        <f t="shared" si="44"/>
        <v>43449600</v>
      </c>
    </row>
    <row r="88" spans="1:104">
      <c r="A88" s="3">
        <f t="shared" si="45"/>
        <v>49</v>
      </c>
      <c r="B88" s="249">
        <v>7</v>
      </c>
      <c r="C88" s="250" t="s">
        <v>145</v>
      </c>
      <c r="D88" s="285">
        <v>18</v>
      </c>
      <c r="E88" s="252"/>
      <c r="F88" s="40" t="s">
        <v>54</v>
      </c>
      <c r="G88" s="253">
        <f t="shared" si="4"/>
        <v>97</v>
      </c>
      <c r="H88" s="253">
        <f t="shared" si="5"/>
        <v>85</v>
      </c>
      <c r="I88" s="254">
        <f t="shared" si="6"/>
        <v>26966806</v>
      </c>
      <c r="J88" s="254">
        <f t="shared" si="7"/>
        <v>2</v>
      </c>
      <c r="K88" s="255">
        <f t="shared" si="8"/>
        <v>0.93</v>
      </c>
      <c r="L88" s="256">
        <f t="shared" si="72"/>
        <v>1</v>
      </c>
      <c r="M88" s="257">
        <f t="shared" si="10"/>
        <v>20957247.201545946</v>
      </c>
      <c r="N88" s="257">
        <f t="shared" si="11"/>
        <v>23622166.065575514</v>
      </c>
      <c r="O88" s="257">
        <f t="shared" si="12"/>
        <v>25079129.580000002</v>
      </c>
      <c r="P88" s="257">
        <f t="shared" si="13"/>
        <v>26625955.415960599</v>
      </c>
      <c r="Q88" s="258">
        <f t="shared" si="14"/>
        <v>25079129.580000002</v>
      </c>
      <c r="R88" s="257">
        <f t="shared" si="14"/>
        <v>26625955.415960599</v>
      </c>
      <c r="S88" s="257">
        <f t="shared" si="15"/>
        <v>28268186.084818721</v>
      </c>
      <c r="T88" s="257"/>
      <c r="U88" s="257">
        <f t="shared" si="16"/>
        <v>1781366012.1314054</v>
      </c>
      <c r="V88" s="257">
        <f t="shared" si="17"/>
        <v>2007884115.5739186</v>
      </c>
      <c r="W88" s="257">
        <f t="shared" si="18"/>
        <v>2131726014.3000002</v>
      </c>
      <c r="X88" s="258">
        <f t="shared" si="19"/>
        <v>2263206210.3566508</v>
      </c>
      <c r="Y88" s="258">
        <f t="shared" si="20"/>
        <v>2131726014.3000002</v>
      </c>
      <c r="Z88" s="257">
        <f t="shared" si="21"/>
        <v>2263206210.3566508</v>
      </c>
      <c r="AA88" s="257">
        <f t="shared" si="22"/>
        <v>2402795817.2095914</v>
      </c>
      <c r="AB88" s="257"/>
      <c r="AC88" s="32" t="str">
        <f t="shared" si="23"/>
        <v>BERTAHAP</v>
      </c>
      <c r="AD88" s="259">
        <f t="shared" si="24"/>
        <v>0</v>
      </c>
      <c r="AE88" s="260">
        <v>2</v>
      </c>
      <c r="AF88" s="261"/>
      <c r="AG88" s="257" t="str">
        <f t="shared" si="61"/>
        <v>KR</v>
      </c>
      <c r="AH88" s="261">
        <f t="shared" si="65"/>
        <v>1959503000</v>
      </c>
      <c r="AI88" s="261">
        <f t="shared" si="65"/>
        <v>2208673000</v>
      </c>
      <c r="AJ88" s="261">
        <f t="shared" si="65"/>
        <v>2344899000</v>
      </c>
      <c r="AK88" s="262">
        <f t="shared" si="64"/>
        <v>2489527000</v>
      </c>
      <c r="AL88" s="262">
        <f t="shared" si="64"/>
        <v>2344899000</v>
      </c>
      <c r="AM88" s="261">
        <f t="shared" si="64"/>
        <v>2489527000</v>
      </c>
      <c r="AN88" s="261">
        <f t="shared" si="64"/>
        <v>2643076000</v>
      </c>
      <c r="AO88" s="51">
        <f t="shared" si="46"/>
        <v>2485593000</v>
      </c>
      <c r="AP88" s="42">
        <f t="shared" si="46"/>
        <v>2638899000</v>
      </c>
      <c r="AQ88" s="58">
        <f t="shared" si="27"/>
        <v>2237033700</v>
      </c>
      <c r="AR88" s="58">
        <f t="shared" si="28"/>
        <v>37283895</v>
      </c>
      <c r="AS88" s="336">
        <f t="shared" si="29"/>
        <v>46678631.25</v>
      </c>
      <c r="AT88" s="131">
        <f t="shared" si="30"/>
        <v>26388990</v>
      </c>
      <c r="AU88" s="5">
        <f t="shared" si="31"/>
        <v>37283895</v>
      </c>
      <c r="AV88" s="5">
        <f t="shared" si="32"/>
        <v>58622475</v>
      </c>
      <c r="AX88" s="2"/>
      <c r="AY88" s="2"/>
      <c r="BT88" s="53">
        <f t="shared" si="33"/>
        <v>-1732617.2854999974</v>
      </c>
      <c r="BV88" s="116">
        <v>13</v>
      </c>
      <c r="BW88" s="112" t="s">
        <v>150</v>
      </c>
      <c r="BX88" s="112" t="str">
        <f>F87</f>
        <v>1BR-16</v>
      </c>
      <c r="BY88" s="113">
        <f>D87</f>
        <v>16</v>
      </c>
      <c r="BZ88" s="114">
        <f>G87</f>
        <v>71</v>
      </c>
      <c r="CA88" s="114">
        <f>H87</f>
        <v>63</v>
      </c>
      <c r="CB88" s="115">
        <f>O87</f>
        <v>25079129.580000002</v>
      </c>
      <c r="CC88" s="115">
        <f>AH87</f>
        <v>1452338000</v>
      </c>
      <c r="CD88" s="115">
        <f>AI87</f>
        <v>1637017000</v>
      </c>
      <c r="CE88" s="115">
        <f>AJ87</f>
        <v>1737984000</v>
      </c>
      <c r="CF88" s="115">
        <f>AK87</f>
        <v>1845179000</v>
      </c>
      <c r="CG88" s="115">
        <f>AN87</f>
        <v>1958986000</v>
      </c>
      <c r="CH88" s="2">
        <v>2</v>
      </c>
      <c r="CT88" s="58">
        <f t="shared" si="40"/>
        <v>2375009100</v>
      </c>
      <c r="CU88" s="43">
        <f t="shared" si="41"/>
        <v>26388990</v>
      </c>
      <c r="CX88" s="53">
        <f t="shared" si="42"/>
        <v>2110409100</v>
      </c>
      <c r="CY88" s="43">
        <f t="shared" si="43"/>
        <v>35173485</v>
      </c>
      <c r="CZ88" s="48">
        <f t="shared" si="44"/>
        <v>58622475</v>
      </c>
    </row>
    <row r="89" spans="1:104">
      <c r="A89" s="3">
        <f t="shared" si="45"/>
        <v>50</v>
      </c>
      <c r="B89" s="249">
        <v>8</v>
      </c>
      <c r="C89" s="250" t="s">
        <v>145</v>
      </c>
      <c r="D89" s="285">
        <v>20</v>
      </c>
      <c r="E89" s="252"/>
      <c r="F89" s="40" t="s">
        <v>70</v>
      </c>
      <c r="G89" s="253">
        <f t="shared" si="4"/>
        <v>60</v>
      </c>
      <c r="H89" s="253">
        <f t="shared" si="5"/>
        <v>51</v>
      </c>
      <c r="I89" s="254">
        <f t="shared" si="6"/>
        <v>26966806</v>
      </c>
      <c r="J89" s="254">
        <f t="shared" si="7"/>
        <v>2</v>
      </c>
      <c r="K89" s="255">
        <f t="shared" si="8"/>
        <v>0.93</v>
      </c>
      <c r="L89" s="256">
        <f t="shared" si="72"/>
        <v>1</v>
      </c>
      <c r="M89" s="257">
        <f t="shared" si="10"/>
        <v>20957247.201545946</v>
      </c>
      <c r="N89" s="257">
        <f t="shared" si="11"/>
        <v>23622166.065575514</v>
      </c>
      <c r="O89" s="257">
        <f t="shared" si="12"/>
        <v>25079129.580000002</v>
      </c>
      <c r="P89" s="257">
        <f t="shared" si="13"/>
        <v>26625955.415960599</v>
      </c>
      <c r="Q89" s="258">
        <f t="shared" si="14"/>
        <v>25079129.580000002</v>
      </c>
      <c r="R89" s="257">
        <f t="shared" si="14"/>
        <v>26625955.415960599</v>
      </c>
      <c r="S89" s="257">
        <f t="shared" si="15"/>
        <v>28268186.084818721</v>
      </c>
      <c r="T89" s="257"/>
      <c r="U89" s="257">
        <f t="shared" si="16"/>
        <v>1068819607.2788433</v>
      </c>
      <c r="V89" s="257">
        <f t="shared" si="17"/>
        <v>1204730469.3443513</v>
      </c>
      <c r="W89" s="257">
        <f t="shared" si="18"/>
        <v>1279035608.5800002</v>
      </c>
      <c r="X89" s="258">
        <f t="shared" si="19"/>
        <v>1357923726.2139904</v>
      </c>
      <c r="Y89" s="258">
        <f t="shared" si="20"/>
        <v>1279035608.5800002</v>
      </c>
      <c r="Z89" s="257">
        <f t="shared" si="21"/>
        <v>1357923726.2139904</v>
      </c>
      <c r="AA89" s="257">
        <f t="shared" si="22"/>
        <v>1441677490.3257546</v>
      </c>
      <c r="AB89" s="257"/>
      <c r="AC89" s="32" t="str">
        <f t="shared" si="23"/>
        <v>BERTAHAP</v>
      </c>
      <c r="AD89" s="259">
        <f t="shared" si="24"/>
        <v>0</v>
      </c>
      <c r="AE89" s="260">
        <v>2</v>
      </c>
      <c r="AF89" s="261"/>
      <c r="AG89" s="257" t="str">
        <f t="shared" si="61"/>
        <v>KR</v>
      </c>
      <c r="AH89" s="261">
        <f t="shared" si="65"/>
        <v>1175702000</v>
      </c>
      <c r="AI89" s="261">
        <f t="shared" si="65"/>
        <v>1325204000</v>
      </c>
      <c r="AJ89" s="261">
        <f t="shared" si="65"/>
        <v>1406940000</v>
      </c>
      <c r="AK89" s="262">
        <f t="shared" si="64"/>
        <v>1493717000</v>
      </c>
      <c r="AL89" s="262">
        <f t="shared" si="64"/>
        <v>1406940000</v>
      </c>
      <c r="AM89" s="261">
        <f t="shared" si="64"/>
        <v>1493717000</v>
      </c>
      <c r="AN89" s="261">
        <f t="shared" si="64"/>
        <v>1585846000</v>
      </c>
      <c r="AO89" s="51">
        <f t="shared" si="46"/>
        <v>1491357000</v>
      </c>
      <c r="AP89" s="42">
        <f t="shared" si="46"/>
        <v>1583341000</v>
      </c>
      <c r="AQ89" s="58">
        <f t="shared" si="27"/>
        <v>1342221300</v>
      </c>
      <c r="AR89" s="58">
        <f t="shared" si="28"/>
        <v>22370355</v>
      </c>
      <c r="AS89" s="336">
        <f t="shared" si="29"/>
        <v>28007193.75</v>
      </c>
      <c r="AT89" s="131">
        <f t="shared" si="30"/>
        <v>15833410</v>
      </c>
      <c r="AU89" s="5">
        <f t="shared" si="31"/>
        <v>22370355</v>
      </c>
      <c r="AV89" s="5">
        <f t="shared" si="32"/>
        <v>35173500</v>
      </c>
      <c r="AX89" s="2"/>
      <c r="AY89" s="2"/>
      <c r="BT89" s="53">
        <f t="shared" si="33"/>
        <v>-1732617.2854999974</v>
      </c>
      <c r="BV89" s="116">
        <v>14</v>
      </c>
      <c r="BW89" s="121" t="s">
        <v>146</v>
      </c>
      <c r="BX89" s="112" t="str">
        <f>F101</f>
        <v>1BR-6</v>
      </c>
      <c r="BY89" s="113" t="str">
        <f>D101</f>
        <v>06</v>
      </c>
      <c r="BZ89" s="114">
        <f>G101</f>
        <v>78</v>
      </c>
      <c r="CA89" s="114">
        <f>H101</f>
        <v>66</v>
      </c>
      <c r="CB89" s="115">
        <f>O101</f>
        <v>25329920.875800002</v>
      </c>
      <c r="CC89" s="115">
        <f t="shared" ref="CC89:CF90" si="74">AH101</f>
        <v>1536712000</v>
      </c>
      <c r="CD89" s="115">
        <f t="shared" si="74"/>
        <v>1732119000</v>
      </c>
      <c r="CE89" s="115">
        <f t="shared" si="74"/>
        <v>1838953000</v>
      </c>
      <c r="CF89" s="115">
        <f t="shared" si="74"/>
        <v>1952375000</v>
      </c>
      <c r="CG89" s="115">
        <f>AN101</f>
        <v>2072794000</v>
      </c>
      <c r="CH89" s="2">
        <v>2</v>
      </c>
      <c r="CT89" s="58">
        <f t="shared" si="40"/>
        <v>1425006900</v>
      </c>
      <c r="CU89" s="43">
        <f t="shared" si="41"/>
        <v>15833410</v>
      </c>
      <c r="CX89" s="53">
        <f t="shared" si="42"/>
        <v>1266246000</v>
      </c>
      <c r="CY89" s="43">
        <f t="shared" si="43"/>
        <v>21104100</v>
      </c>
      <c r="CZ89" s="48">
        <f t="shared" si="44"/>
        <v>35173500</v>
      </c>
    </row>
    <row r="90" spans="1:104">
      <c r="A90" s="3">
        <f t="shared" si="45"/>
        <v>51</v>
      </c>
      <c r="B90" s="249">
        <v>9</v>
      </c>
      <c r="C90" s="250" t="s">
        <v>145</v>
      </c>
      <c r="D90" s="285">
        <v>22</v>
      </c>
      <c r="E90" s="252"/>
      <c r="F90" s="40" t="s">
        <v>89</v>
      </c>
      <c r="G90" s="253">
        <f t="shared" si="4"/>
        <v>81</v>
      </c>
      <c r="H90" s="253">
        <f t="shared" si="5"/>
        <v>70</v>
      </c>
      <c r="I90" s="254">
        <f t="shared" si="6"/>
        <v>26966806</v>
      </c>
      <c r="J90" s="254">
        <f t="shared" si="7"/>
        <v>4</v>
      </c>
      <c r="K90" s="255">
        <f t="shared" si="8"/>
        <v>0.97</v>
      </c>
      <c r="L90" s="256">
        <f t="shared" si="72"/>
        <v>1</v>
      </c>
      <c r="M90" s="257">
        <f t="shared" si="10"/>
        <v>21858634.177956525</v>
      </c>
      <c r="N90" s="257">
        <f t="shared" si="11"/>
        <v>24638173.208180912</v>
      </c>
      <c r="O90" s="257">
        <f t="shared" si="12"/>
        <v>26157801.82</v>
      </c>
      <c r="P90" s="257">
        <f t="shared" si="13"/>
        <v>27771157.799442772</v>
      </c>
      <c r="Q90" s="258">
        <f t="shared" si="14"/>
        <v>26157801.82</v>
      </c>
      <c r="R90" s="257">
        <f t="shared" si="14"/>
        <v>27771157.799442772</v>
      </c>
      <c r="S90" s="257">
        <f t="shared" si="15"/>
        <v>29484022.045456085</v>
      </c>
      <c r="T90" s="257"/>
      <c r="U90" s="257">
        <f t="shared" si="16"/>
        <v>1530104392.4569569</v>
      </c>
      <c r="V90" s="257">
        <f t="shared" si="17"/>
        <v>1724672124.5726638</v>
      </c>
      <c r="W90" s="257">
        <f t="shared" si="18"/>
        <v>1831046127.4000001</v>
      </c>
      <c r="X90" s="258">
        <f t="shared" si="19"/>
        <v>1943981045.960994</v>
      </c>
      <c r="Y90" s="258">
        <f t="shared" si="20"/>
        <v>1831046127.4000001</v>
      </c>
      <c r="Z90" s="257">
        <f t="shared" si="21"/>
        <v>1943981045.960994</v>
      </c>
      <c r="AA90" s="257">
        <f t="shared" si="22"/>
        <v>2063881543.181926</v>
      </c>
      <c r="AB90" s="257"/>
      <c r="AC90" s="32" t="str">
        <f t="shared" si="23"/>
        <v>BERTAHAP</v>
      </c>
      <c r="AD90" s="259">
        <f t="shared" si="24"/>
        <v>0</v>
      </c>
      <c r="AE90" s="260">
        <v>2</v>
      </c>
      <c r="AF90" s="261"/>
      <c r="AG90" s="257" t="e">
        <f>IF(AF90&gt;#REF!,"LB","KR")</f>
        <v>#REF!</v>
      </c>
      <c r="AH90" s="261">
        <f t="shared" si="65"/>
        <v>1683115000</v>
      </c>
      <c r="AI90" s="261">
        <f t="shared" si="65"/>
        <v>1897140000</v>
      </c>
      <c r="AJ90" s="261">
        <f t="shared" si="65"/>
        <v>2014151000</v>
      </c>
      <c r="AK90" s="262">
        <f t="shared" si="64"/>
        <v>2138380000</v>
      </c>
      <c r="AL90" s="262">
        <f t="shared" si="64"/>
        <v>2014151000</v>
      </c>
      <c r="AM90" s="261">
        <f t="shared" si="64"/>
        <v>2138380000</v>
      </c>
      <c r="AN90" s="261">
        <f t="shared" si="64"/>
        <v>2270270000</v>
      </c>
      <c r="AO90" s="51">
        <f t="shared" si="46"/>
        <v>2135001000</v>
      </c>
      <c r="AP90" s="42">
        <f t="shared" si="46"/>
        <v>2266683000</v>
      </c>
      <c r="AQ90" s="58">
        <f t="shared" si="27"/>
        <v>1921500900</v>
      </c>
      <c r="AR90" s="58">
        <f t="shared" si="28"/>
        <v>32025015</v>
      </c>
      <c r="AS90" s="336">
        <f t="shared" si="29"/>
        <v>40094625</v>
      </c>
      <c r="AT90" s="131">
        <f t="shared" si="30"/>
        <v>22666830</v>
      </c>
      <c r="AU90" s="5">
        <f t="shared" si="31"/>
        <v>32025015</v>
      </c>
      <c r="AV90" s="5">
        <f t="shared" si="32"/>
        <v>50353775</v>
      </c>
      <c r="AX90" s="2"/>
      <c r="AY90" s="2"/>
      <c r="BT90" s="53">
        <f t="shared" si="33"/>
        <v>-653945.04549999908</v>
      </c>
      <c r="BV90" s="116"/>
      <c r="BW90" s="112"/>
      <c r="BX90" s="112" t="str">
        <f>F102</f>
        <v>1BR-10</v>
      </c>
      <c r="BY90" s="113">
        <f>D102</f>
        <v>10</v>
      </c>
      <c r="BZ90" s="114">
        <f>G102</f>
        <v>74</v>
      </c>
      <c r="CA90" s="114">
        <f>H102</f>
        <v>63</v>
      </c>
      <c r="CB90" s="115">
        <f>O102</f>
        <v>25329920.875800002</v>
      </c>
      <c r="CC90" s="115">
        <f t="shared" si="74"/>
        <v>1466861000</v>
      </c>
      <c r="CD90" s="115">
        <f t="shared" si="74"/>
        <v>1653387000</v>
      </c>
      <c r="CE90" s="115">
        <f t="shared" si="74"/>
        <v>1755364000</v>
      </c>
      <c r="CF90" s="115">
        <f t="shared" si="74"/>
        <v>1863631000</v>
      </c>
      <c r="CG90" s="115">
        <f>AN102</f>
        <v>1978576000</v>
      </c>
      <c r="CT90" s="58">
        <f t="shared" si="40"/>
        <v>2040014700</v>
      </c>
      <c r="CU90" s="43">
        <f t="shared" si="41"/>
        <v>22666830</v>
      </c>
      <c r="CX90" s="53">
        <f t="shared" si="42"/>
        <v>1812735900</v>
      </c>
      <c r="CY90" s="43">
        <f t="shared" si="43"/>
        <v>30212265</v>
      </c>
      <c r="CZ90" s="48">
        <f t="shared" si="44"/>
        <v>50353775</v>
      </c>
    </row>
    <row r="91" spans="1:104">
      <c r="A91" s="3">
        <f t="shared" si="45"/>
        <v>52</v>
      </c>
      <c r="B91" s="249">
        <v>1</v>
      </c>
      <c r="C91" s="250" t="s">
        <v>149</v>
      </c>
      <c r="D91" s="251" t="s">
        <v>24</v>
      </c>
      <c r="E91" s="252"/>
      <c r="F91" s="40" t="s">
        <v>39</v>
      </c>
      <c r="G91" s="253">
        <f t="shared" si="4"/>
        <v>113</v>
      </c>
      <c r="H91" s="253">
        <f t="shared" si="5"/>
        <v>101</v>
      </c>
      <c r="I91" s="254">
        <f t="shared" si="6"/>
        <v>26966806</v>
      </c>
      <c r="J91" s="254">
        <f t="shared" si="7"/>
        <v>6</v>
      </c>
      <c r="K91" s="255">
        <f t="shared" si="8"/>
        <v>0.95</v>
      </c>
      <c r="L91" s="256">
        <f t="shared" ref="L91:L99" si="75">SUMIF($AN$4:$AN$22,D91,$BB$4:$BB$22)</f>
        <v>1</v>
      </c>
      <c r="M91" s="257">
        <f t="shared" si="10"/>
        <v>21407940.689751234</v>
      </c>
      <c r="N91" s="257">
        <f t="shared" si="11"/>
        <v>24130169.636878211</v>
      </c>
      <c r="O91" s="257">
        <f t="shared" si="12"/>
        <v>25618465.699999999</v>
      </c>
      <c r="P91" s="257">
        <f t="shared" si="13"/>
        <v>27198556.607701685</v>
      </c>
      <c r="Q91" s="258">
        <f t="shared" si="14"/>
        <v>25618465.699999999</v>
      </c>
      <c r="R91" s="257">
        <f t="shared" si="14"/>
        <v>27198556.607701685</v>
      </c>
      <c r="S91" s="257">
        <f t="shared" si="15"/>
        <v>28876104.065137401</v>
      </c>
      <c r="T91" s="257"/>
      <c r="U91" s="257">
        <f t="shared" si="16"/>
        <v>2162202009.6648746</v>
      </c>
      <c r="V91" s="257">
        <f t="shared" si="17"/>
        <v>2437147133.3246994</v>
      </c>
      <c r="W91" s="257">
        <f t="shared" si="18"/>
        <v>2587465035.6999998</v>
      </c>
      <c r="X91" s="258">
        <f t="shared" si="19"/>
        <v>2747054217.3778701</v>
      </c>
      <c r="Y91" s="258">
        <f t="shared" si="20"/>
        <v>2587465035.6999998</v>
      </c>
      <c r="Z91" s="257">
        <f t="shared" si="21"/>
        <v>2747054217.3778701</v>
      </c>
      <c r="AA91" s="257">
        <f t="shared" si="22"/>
        <v>2916486510.5788774</v>
      </c>
      <c r="AB91" s="257"/>
      <c r="AC91" s="32" t="str">
        <f t="shared" si="23"/>
        <v>BERTAHAP</v>
      </c>
      <c r="AD91" s="259">
        <f t="shared" si="24"/>
        <v>0</v>
      </c>
      <c r="AE91" s="260">
        <v>2</v>
      </c>
      <c r="AF91" s="261"/>
      <c r="AG91" s="257" t="e">
        <f>IF(AF91&gt;#REF!,"LB","KR")</f>
        <v>#REF!</v>
      </c>
      <c r="AH91" s="261">
        <f t="shared" si="65"/>
        <v>2378423000</v>
      </c>
      <c r="AI91" s="261">
        <f t="shared" si="65"/>
        <v>2680862000</v>
      </c>
      <c r="AJ91" s="261">
        <f t="shared" si="65"/>
        <v>2846212000</v>
      </c>
      <c r="AK91" s="262">
        <f t="shared" si="64"/>
        <v>3021760000</v>
      </c>
      <c r="AL91" s="262">
        <f t="shared" si="64"/>
        <v>2846212000</v>
      </c>
      <c r="AM91" s="261">
        <f t="shared" si="64"/>
        <v>3021760000</v>
      </c>
      <c r="AN91" s="261">
        <f t="shared" si="64"/>
        <v>3208136000</v>
      </c>
      <c r="AO91" s="51">
        <f t="shared" si="46"/>
        <v>3016985000</v>
      </c>
      <c r="AP91" s="42">
        <f t="shared" si="46"/>
        <v>3203066000</v>
      </c>
      <c r="AQ91" s="58">
        <f t="shared" si="27"/>
        <v>2715286500</v>
      </c>
      <c r="AR91" s="58">
        <f t="shared" si="28"/>
        <v>45254775</v>
      </c>
      <c r="AS91" s="336">
        <f t="shared" si="29"/>
        <v>56658000</v>
      </c>
      <c r="AT91" s="131">
        <f t="shared" si="30"/>
        <v>32030660</v>
      </c>
      <c r="AU91" s="5">
        <f t="shared" si="31"/>
        <v>45254775</v>
      </c>
      <c r="AV91" s="5">
        <f t="shared" si="32"/>
        <v>71155300</v>
      </c>
      <c r="AX91" s="2"/>
      <c r="AY91" s="2"/>
      <c r="BT91" s="53">
        <f t="shared" si="33"/>
        <v>-1193281.1655000001</v>
      </c>
      <c r="BV91" s="116">
        <v>15</v>
      </c>
      <c r="BW91" s="112" t="s">
        <v>135</v>
      </c>
      <c r="BX91" s="112" t="str">
        <f>F65</f>
        <v>2BR-22</v>
      </c>
      <c r="BY91" s="113">
        <f>D65</f>
        <v>22</v>
      </c>
      <c r="BZ91" s="114">
        <f>G65</f>
        <v>81</v>
      </c>
      <c r="CA91" s="114">
        <f>H65</f>
        <v>70</v>
      </c>
      <c r="CB91" s="115">
        <f>O65</f>
        <v>26419379.838199999</v>
      </c>
      <c r="CC91" s="115">
        <f>AH65</f>
        <v>1699946000</v>
      </c>
      <c r="CD91" s="115">
        <f>AI65</f>
        <v>1916111000</v>
      </c>
      <c r="CE91" s="115">
        <f>AJ65</f>
        <v>2034293000</v>
      </c>
      <c r="CF91" s="115">
        <f>AK65</f>
        <v>2159763000</v>
      </c>
      <c r="CG91" s="115">
        <f>AN65</f>
        <v>2292973000</v>
      </c>
      <c r="CH91" s="2">
        <v>6</v>
      </c>
      <c r="CT91" s="58">
        <f t="shared" si="40"/>
        <v>2882759400</v>
      </c>
      <c r="CU91" s="43">
        <f t="shared" si="41"/>
        <v>32030660</v>
      </c>
      <c r="CX91" s="53">
        <f t="shared" si="42"/>
        <v>2561590800</v>
      </c>
      <c r="CY91" s="43">
        <f t="shared" si="43"/>
        <v>42693180</v>
      </c>
      <c r="CZ91" s="48">
        <f t="shared" si="44"/>
        <v>71155300</v>
      </c>
    </row>
    <row r="92" spans="1:104">
      <c r="A92" s="3">
        <f t="shared" si="45"/>
        <v>53</v>
      </c>
      <c r="B92" s="249">
        <v>2</v>
      </c>
      <c r="C92" s="250" t="s">
        <v>149</v>
      </c>
      <c r="D92" s="251" t="s">
        <v>35</v>
      </c>
      <c r="E92" s="252"/>
      <c r="F92" s="40" t="s">
        <v>42</v>
      </c>
      <c r="G92" s="253">
        <f t="shared" si="4"/>
        <v>78</v>
      </c>
      <c r="H92" s="253">
        <f t="shared" si="5"/>
        <v>66</v>
      </c>
      <c r="I92" s="254">
        <f t="shared" si="6"/>
        <v>26966806</v>
      </c>
      <c r="J92" s="254">
        <f t="shared" si="7"/>
        <v>2</v>
      </c>
      <c r="K92" s="255">
        <f t="shared" si="8"/>
        <v>0.93</v>
      </c>
      <c r="L92" s="256">
        <f t="shared" si="75"/>
        <v>1</v>
      </c>
      <c r="M92" s="257">
        <f t="shared" si="10"/>
        <v>20957247.201545946</v>
      </c>
      <c r="N92" s="257">
        <f t="shared" si="11"/>
        <v>23622166.065575514</v>
      </c>
      <c r="O92" s="257">
        <f t="shared" si="12"/>
        <v>25079129.580000002</v>
      </c>
      <c r="P92" s="257">
        <f t="shared" si="13"/>
        <v>26625955.415960599</v>
      </c>
      <c r="Q92" s="258">
        <f t="shared" si="14"/>
        <v>25079129.580000002</v>
      </c>
      <c r="R92" s="257">
        <f t="shared" si="14"/>
        <v>26625955.415960599</v>
      </c>
      <c r="S92" s="257">
        <f t="shared" si="15"/>
        <v>28268186.084818721</v>
      </c>
      <c r="T92" s="257"/>
      <c r="U92" s="257">
        <f t="shared" si="16"/>
        <v>1383178315.3020325</v>
      </c>
      <c r="V92" s="257">
        <f t="shared" si="17"/>
        <v>1559062960.3279839</v>
      </c>
      <c r="W92" s="257">
        <f t="shared" si="18"/>
        <v>1655222552.2800002</v>
      </c>
      <c r="X92" s="258">
        <f t="shared" si="19"/>
        <v>1757313057.4533994</v>
      </c>
      <c r="Y92" s="258">
        <f t="shared" si="20"/>
        <v>1655222552.2800002</v>
      </c>
      <c r="Z92" s="257">
        <f t="shared" si="21"/>
        <v>1757313057.4533994</v>
      </c>
      <c r="AA92" s="257">
        <f t="shared" si="22"/>
        <v>1865700281.5980356</v>
      </c>
      <c r="AB92" s="257"/>
      <c r="AC92" s="32" t="str">
        <f t="shared" si="23"/>
        <v>BERTAHAP</v>
      </c>
      <c r="AD92" s="259">
        <f t="shared" si="24"/>
        <v>0</v>
      </c>
      <c r="AE92" s="260">
        <v>2</v>
      </c>
      <c r="AF92" s="261"/>
      <c r="AG92" s="257" t="str">
        <f t="shared" ref="AG92:AG100" si="76">IF(AF92&gt;$AZ$42,"LB","KR")</f>
        <v>KR</v>
      </c>
      <c r="AH92" s="261">
        <f t="shared" si="65"/>
        <v>1521497000</v>
      </c>
      <c r="AI92" s="261">
        <f t="shared" si="65"/>
        <v>1714970000</v>
      </c>
      <c r="AJ92" s="261">
        <f t="shared" si="65"/>
        <v>1820745000</v>
      </c>
      <c r="AK92" s="262">
        <f t="shared" si="64"/>
        <v>1933045000</v>
      </c>
      <c r="AL92" s="262">
        <f t="shared" si="64"/>
        <v>1820745000</v>
      </c>
      <c r="AM92" s="261">
        <f t="shared" si="64"/>
        <v>1933045000</v>
      </c>
      <c r="AN92" s="261">
        <f t="shared" si="64"/>
        <v>2052271000</v>
      </c>
      <c r="AO92" s="51">
        <f t="shared" si="46"/>
        <v>1929990000</v>
      </c>
      <c r="AP92" s="42">
        <f t="shared" si="46"/>
        <v>2049028000</v>
      </c>
      <c r="AQ92" s="58">
        <f t="shared" si="27"/>
        <v>1736991000</v>
      </c>
      <c r="AR92" s="58">
        <f t="shared" si="28"/>
        <v>28949850</v>
      </c>
      <c r="AS92" s="336">
        <f t="shared" si="29"/>
        <v>36244593.75</v>
      </c>
      <c r="AT92" s="131">
        <f t="shared" si="30"/>
        <v>20490280</v>
      </c>
      <c r="AU92" s="5">
        <f t="shared" si="31"/>
        <v>28949850</v>
      </c>
      <c r="AV92" s="5">
        <f t="shared" si="32"/>
        <v>45518625</v>
      </c>
      <c r="AX92" s="2"/>
      <c r="AY92" s="2"/>
      <c r="BT92" s="53">
        <f t="shared" si="33"/>
        <v>-1732617.2854999974</v>
      </c>
      <c r="BV92" s="116"/>
      <c r="BW92" s="121" t="s">
        <v>53</v>
      </c>
      <c r="BX92" s="112"/>
      <c r="BY92" s="113"/>
      <c r="BZ92" s="114"/>
      <c r="CA92" s="114"/>
      <c r="CB92" s="115"/>
      <c r="CC92" s="115"/>
      <c r="CD92" s="115"/>
      <c r="CE92" s="115"/>
      <c r="CF92" s="115"/>
      <c r="CG92" s="115"/>
      <c r="CT92" s="58">
        <f t="shared" si="40"/>
        <v>1844125200</v>
      </c>
      <c r="CU92" s="43">
        <f t="shared" si="41"/>
        <v>20490280</v>
      </c>
      <c r="CX92" s="53">
        <f t="shared" si="42"/>
        <v>1638670500</v>
      </c>
      <c r="CY92" s="43">
        <f t="shared" si="43"/>
        <v>27311175</v>
      </c>
      <c r="CZ92" s="48">
        <f t="shared" si="44"/>
        <v>45518625</v>
      </c>
    </row>
    <row r="93" spans="1:104">
      <c r="A93" s="3">
        <f t="shared" si="45"/>
        <v>54</v>
      </c>
      <c r="B93" s="249">
        <v>3</v>
      </c>
      <c r="C93" s="250" t="s">
        <v>149</v>
      </c>
      <c r="D93" s="251" t="s">
        <v>41</v>
      </c>
      <c r="E93" s="252"/>
      <c r="F93" s="40" t="s">
        <v>45</v>
      </c>
      <c r="G93" s="253">
        <f t="shared" si="4"/>
        <v>60</v>
      </c>
      <c r="H93" s="253">
        <f t="shared" si="5"/>
        <v>52</v>
      </c>
      <c r="I93" s="254">
        <f t="shared" si="6"/>
        <v>26966806</v>
      </c>
      <c r="J93" s="254">
        <f t="shared" si="7"/>
        <v>2</v>
      </c>
      <c r="K93" s="255">
        <f t="shared" si="8"/>
        <v>0.93</v>
      </c>
      <c r="L93" s="256">
        <f t="shared" si="75"/>
        <v>1</v>
      </c>
      <c r="M93" s="257">
        <f t="shared" si="10"/>
        <v>20957247.201545946</v>
      </c>
      <c r="N93" s="257">
        <f t="shared" si="11"/>
        <v>23622166.065575514</v>
      </c>
      <c r="O93" s="257">
        <f t="shared" si="12"/>
        <v>25079129.580000002</v>
      </c>
      <c r="P93" s="257">
        <f t="shared" si="13"/>
        <v>26625955.415960599</v>
      </c>
      <c r="Q93" s="258">
        <f t="shared" si="14"/>
        <v>25079129.580000002</v>
      </c>
      <c r="R93" s="257">
        <f t="shared" si="14"/>
        <v>26625955.415960599</v>
      </c>
      <c r="S93" s="257">
        <f t="shared" si="15"/>
        <v>28268186.084818721</v>
      </c>
      <c r="T93" s="257"/>
      <c r="U93" s="257">
        <f t="shared" si="16"/>
        <v>1089776854.4803891</v>
      </c>
      <c r="V93" s="257">
        <f t="shared" si="17"/>
        <v>1228352635.4099267</v>
      </c>
      <c r="W93" s="257">
        <f t="shared" si="18"/>
        <v>1304114738.1600001</v>
      </c>
      <c r="X93" s="258">
        <f t="shared" si="19"/>
        <v>1384549681.6299512</v>
      </c>
      <c r="Y93" s="258">
        <f t="shared" si="20"/>
        <v>1304114738.1600001</v>
      </c>
      <c r="Z93" s="257">
        <f t="shared" si="21"/>
        <v>1384549681.6299512</v>
      </c>
      <c r="AA93" s="257">
        <f t="shared" si="22"/>
        <v>1469945676.4105735</v>
      </c>
      <c r="AB93" s="257"/>
      <c r="AC93" s="32" t="str">
        <f t="shared" si="23"/>
        <v>BERTAHAP</v>
      </c>
      <c r="AD93" s="259">
        <f t="shared" si="24"/>
        <v>0</v>
      </c>
      <c r="AE93" s="260">
        <v>2</v>
      </c>
      <c r="AF93" s="261"/>
      <c r="AG93" s="257" t="str">
        <f t="shared" si="76"/>
        <v>KR</v>
      </c>
      <c r="AH93" s="261">
        <f t="shared" si="65"/>
        <v>1198755000</v>
      </c>
      <c r="AI93" s="261">
        <f t="shared" si="65"/>
        <v>1351188000</v>
      </c>
      <c r="AJ93" s="261">
        <f t="shared" si="65"/>
        <v>1434527000</v>
      </c>
      <c r="AK93" s="262">
        <f t="shared" si="64"/>
        <v>1523005000</v>
      </c>
      <c r="AL93" s="262">
        <f t="shared" si="64"/>
        <v>1434527000</v>
      </c>
      <c r="AM93" s="261">
        <f t="shared" si="64"/>
        <v>1523005000</v>
      </c>
      <c r="AN93" s="261">
        <f t="shared" si="64"/>
        <v>1616941000</v>
      </c>
      <c r="AO93" s="51">
        <f t="shared" si="46"/>
        <v>1520599000</v>
      </c>
      <c r="AP93" s="42">
        <f t="shared" si="46"/>
        <v>1614386000</v>
      </c>
      <c r="AQ93" s="58">
        <f t="shared" si="27"/>
        <v>1368539100</v>
      </c>
      <c r="AR93" s="58">
        <f t="shared" si="28"/>
        <v>22808985</v>
      </c>
      <c r="AS93" s="336">
        <f t="shared" si="29"/>
        <v>28556343.75</v>
      </c>
      <c r="AT93" s="131">
        <f t="shared" si="30"/>
        <v>16143860</v>
      </c>
      <c r="AU93" s="5">
        <f t="shared" si="31"/>
        <v>22808985</v>
      </c>
      <c r="AV93" s="5">
        <f t="shared" si="32"/>
        <v>35863175</v>
      </c>
      <c r="AX93" s="2"/>
      <c r="AY93" s="2"/>
      <c r="BT93" s="53">
        <f t="shared" si="33"/>
        <v>-1732617.2854999974</v>
      </c>
      <c r="BV93" s="116">
        <v>16</v>
      </c>
      <c r="BW93" s="112" t="s">
        <v>231</v>
      </c>
      <c r="BX93" s="112" t="str">
        <f>F70</f>
        <v>1BR-12</v>
      </c>
      <c r="BY93" s="113">
        <f>D70</f>
        <v>12</v>
      </c>
      <c r="BZ93" s="114">
        <f>G70</f>
        <v>67</v>
      </c>
      <c r="CA93" s="114">
        <f>H70</f>
        <v>57</v>
      </c>
      <c r="CB93" s="115">
        <f>O70</f>
        <v>25079129.580000002</v>
      </c>
      <c r="CC93" s="115">
        <f t="shared" ref="CC93:CF94" si="77">AH70</f>
        <v>1314020000</v>
      </c>
      <c r="CD93" s="115">
        <f t="shared" si="77"/>
        <v>1481110000</v>
      </c>
      <c r="CE93" s="115">
        <f t="shared" si="77"/>
        <v>1572462000</v>
      </c>
      <c r="CF93" s="115">
        <f t="shared" si="77"/>
        <v>1669448000</v>
      </c>
      <c r="CG93" s="115">
        <f>AN70</f>
        <v>1772416000</v>
      </c>
      <c r="CH93" s="2">
        <v>4</v>
      </c>
      <c r="CT93" s="58">
        <f t="shared" si="40"/>
        <v>1452947400</v>
      </c>
      <c r="CU93" s="43">
        <f t="shared" si="41"/>
        <v>16143860</v>
      </c>
      <c r="CX93" s="53">
        <f t="shared" si="42"/>
        <v>1291074300</v>
      </c>
      <c r="CY93" s="43">
        <f t="shared" si="43"/>
        <v>21517905</v>
      </c>
      <c r="CZ93" s="48">
        <f t="shared" si="44"/>
        <v>35863175</v>
      </c>
    </row>
    <row r="94" spans="1:104">
      <c r="A94" s="3">
        <f t="shared" si="45"/>
        <v>55</v>
      </c>
      <c r="B94" s="249">
        <v>4</v>
      </c>
      <c r="C94" s="250" t="s">
        <v>149</v>
      </c>
      <c r="D94" s="251">
        <v>10</v>
      </c>
      <c r="E94" s="252"/>
      <c r="F94" s="40" t="s">
        <v>48</v>
      </c>
      <c r="G94" s="253">
        <f t="shared" si="4"/>
        <v>74</v>
      </c>
      <c r="H94" s="253">
        <f t="shared" si="5"/>
        <v>63</v>
      </c>
      <c r="I94" s="254">
        <f t="shared" si="6"/>
        <v>26966806</v>
      </c>
      <c r="J94" s="254">
        <f t="shared" si="7"/>
        <v>2</v>
      </c>
      <c r="K94" s="255">
        <f t="shared" si="8"/>
        <v>0.93</v>
      </c>
      <c r="L94" s="256">
        <f t="shared" si="75"/>
        <v>1</v>
      </c>
      <c r="M94" s="257">
        <f t="shared" si="10"/>
        <v>20957247.201545946</v>
      </c>
      <c r="N94" s="257">
        <f t="shared" si="11"/>
        <v>23622166.065575514</v>
      </c>
      <c r="O94" s="257">
        <f t="shared" si="12"/>
        <v>25079129.580000002</v>
      </c>
      <c r="P94" s="257">
        <f t="shared" si="13"/>
        <v>26625955.415960599</v>
      </c>
      <c r="Q94" s="258">
        <f t="shared" si="14"/>
        <v>25079129.580000002</v>
      </c>
      <c r="R94" s="257">
        <f t="shared" si="14"/>
        <v>26625955.415960599</v>
      </c>
      <c r="S94" s="257">
        <f t="shared" si="15"/>
        <v>28268186.084818721</v>
      </c>
      <c r="T94" s="257"/>
      <c r="U94" s="257">
        <f t="shared" si="16"/>
        <v>1320306573.6973946</v>
      </c>
      <c r="V94" s="257">
        <f t="shared" si="17"/>
        <v>1488196462.1312573</v>
      </c>
      <c r="W94" s="257">
        <f t="shared" si="18"/>
        <v>1579985163.5400002</v>
      </c>
      <c r="X94" s="258">
        <f t="shared" si="19"/>
        <v>1677435191.2055178</v>
      </c>
      <c r="Y94" s="258">
        <f t="shared" si="20"/>
        <v>1579985163.5400002</v>
      </c>
      <c r="Z94" s="257">
        <f t="shared" si="21"/>
        <v>1677435191.2055178</v>
      </c>
      <c r="AA94" s="257">
        <f t="shared" si="22"/>
        <v>1780895723.3435793</v>
      </c>
      <c r="AB94" s="257"/>
      <c r="AC94" s="32" t="str">
        <f t="shared" si="23"/>
        <v>BERTAHAP</v>
      </c>
      <c r="AD94" s="259">
        <f t="shared" si="24"/>
        <v>0</v>
      </c>
      <c r="AE94" s="260">
        <v>2</v>
      </c>
      <c r="AF94" s="261"/>
      <c r="AG94" s="257" t="str">
        <f t="shared" si="76"/>
        <v>KR</v>
      </c>
      <c r="AH94" s="261">
        <f t="shared" si="65"/>
        <v>1452338000</v>
      </c>
      <c r="AI94" s="261">
        <f t="shared" si="65"/>
        <v>1637017000</v>
      </c>
      <c r="AJ94" s="261">
        <f t="shared" si="65"/>
        <v>1737984000</v>
      </c>
      <c r="AK94" s="262">
        <f t="shared" si="64"/>
        <v>1845179000</v>
      </c>
      <c r="AL94" s="262">
        <f t="shared" si="64"/>
        <v>1737984000</v>
      </c>
      <c r="AM94" s="261">
        <f t="shared" si="64"/>
        <v>1845179000</v>
      </c>
      <c r="AN94" s="261">
        <f t="shared" si="64"/>
        <v>1958986000</v>
      </c>
      <c r="AO94" s="51">
        <f t="shared" si="46"/>
        <v>1842264000</v>
      </c>
      <c r="AP94" s="42">
        <f t="shared" si="46"/>
        <v>1955890000</v>
      </c>
      <c r="AQ94" s="58">
        <f t="shared" si="27"/>
        <v>1658037600</v>
      </c>
      <c r="AR94" s="58">
        <f t="shared" si="28"/>
        <v>27633960</v>
      </c>
      <c r="AS94" s="336">
        <f t="shared" si="29"/>
        <v>34597106.25</v>
      </c>
      <c r="AT94" s="131">
        <f t="shared" si="30"/>
        <v>19558900</v>
      </c>
      <c r="AU94" s="5">
        <f t="shared" si="31"/>
        <v>27633960</v>
      </c>
      <c r="AV94" s="5">
        <f t="shared" si="32"/>
        <v>43449600</v>
      </c>
      <c r="AX94" s="2"/>
      <c r="AY94" s="2"/>
      <c r="BT94" s="53">
        <f t="shared" si="33"/>
        <v>-1732617.2854999974</v>
      </c>
      <c r="BV94" s="116"/>
      <c r="BW94" s="112"/>
      <c r="BX94" s="112" t="str">
        <f>F71</f>
        <v>2BR-18</v>
      </c>
      <c r="BY94" s="113">
        <f>D71</f>
        <v>18</v>
      </c>
      <c r="BZ94" s="114">
        <f>G71</f>
        <v>97</v>
      </c>
      <c r="CA94" s="114">
        <f>H71</f>
        <v>85</v>
      </c>
      <c r="CB94" s="115">
        <f>O71</f>
        <v>25079129.580000002</v>
      </c>
      <c r="CC94" s="115">
        <f t="shared" si="77"/>
        <v>1959503000</v>
      </c>
      <c r="CD94" s="115">
        <f t="shared" si="77"/>
        <v>2208673000</v>
      </c>
      <c r="CE94" s="115">
        <f t="shared" si="77"/>
        <v>2344899000</v>
      </c>
      <c r="CF94" s="115">
        <f t="shared" si="77"/>
        <v>2489527000</v>
      </c>
      <c r="CG94" s="115">
        <f>AN71</f>
        <v>2643076000</v>
      </c>
      <c r="CT94" s="58">
        <f t="shared" si="40"/>
        <v>1760301000</v>
      </c>
      <c r="CU94" s="43">
        <f t="shared" si="41"/>
        <v>19558900</v>
      </c>
      <c r="CX94" s="53">
        <f t="shared" si="42"/>
        <v>1564185600</v>
      </c>
      <c r="CY94" s="43">
        <f t="shared" si="43"/>
        <v>26069760</v>
      </c>
      <c r="CZ94" s="48">
        <f t="shared" si="44"/>
        <v>43449600</v>
      </c>
    </row>
    <row r="95" spans="1:104">
      <c r="A95" s="3">
        <f t="shared" si="45"/>
        <v>56</v>
      </c>
      <c r="B95" s="249">
        <v>5</v>
      </c>
      <c r="C95" s="250" t="s">
        <v>149</v>
      </c>
      <c r="D95" s="285">
        <v>12</v>
      </c>
      <c r="E95" s="252"/>
      <c r="F95" s="40" t="s">
        <v>50</v>
      </c>
      <c r="G95" s="253">
        <f t="shared" si="4"/>
        <v>67</v>
      </c>
      <c r="H95" s="253">
        <f t="shared" si="5"/>
        <v>57</v>
      </c>
      <c r="I95" s="254">
        <f t="shared" si="6"/>
        <v>26966806</v>
      </c>
      <c r="J95" s="254">
        <f t="shared" si="7"/>
        <v>2</v>
      </c>
      <c r="K95" s="255">
        <f t="shared" si="8"/>
        <v>0.93</v>
      </c>
      <c r="L95" s="256">
        <f t="shared" si="75"/>
        <v>1</v>
      </c>
      <c r="M95" s="257">
        <f t="shared" si="10"/>
        <v>20957247.201545946</v>
      </c>
      <c r="N95" s="257">
        <f t="shared" si="11"/>
        <v>23622166.065575514</v>
      </c>
      <c r="O95" s="257">
        <f t="shared" si="12"/>
        <v>25079129.580000002</v>
      </c>
      <c r="P95" s="257">
        <f t="shared" si="13"/>
        <v>26625955.415960599</v>
      </c>
      <c r="Q95" s="258">
        <f t="shared" si="14"/>
        <v>25079129.580000002</v>
      </c>
      <c r="R95" s="257">
        <f t="shared" si="14"/>
        <v>26625955.415960599</v>
      </c>
      <c r="S95" s="257">
        <f t="shared" si="15"/>
        <v>28268186.084818721</v>
      </c>
      <c r="T95" s="257"/>
      <c r="U95" s="257">
        <f t="shared" si="16"/>
        <v>1194563090.4881189</v>
      </c>
      <c r="V95" s="257">
        <f t="shared" si="17"/>
        <v>1346463465.7378044</v>
      </c>
      <c r="W95" s="257">
        <f t="shared" si="18"/>
        <v>1429510386.0600002</v>
      </c>
      <c r="X95" s="258">
        <f t="shared" si="19"/>
        <v>1517679458.7097542</v>
      </c>
      <c r="Y95" s="258">
        <f t="shared" si="20"/>
        <v>1429510386.0600002</v>
      </c>
      <c r="Z95" s="257">
        <f t="shared" si="21"/>
        <v>1517679458.7097542</v>
      </c>
      <c r="AA95" s="257">
        <f t="shared" si="22"/>
        <v>1611286606.8346672</v>
      </c>
      <c r="AB95" s="257"/>
      <c r="AC95" s="32" t="str">
        <f t="shared" si="23"/>
        <v>BERTAHAP</v>
      </c>
      <c r="AD95" s="259">
        <f t="shared" si="24"/>
        <v>0</v>
      </c>
      <c r="AE95" s="260">
        <v>2</v>
      </c>
      <c r="AF95" s="261"/>
      <c r="AG95" s="257" t="str">
        <f t="shared" si="76"/>
        <v>KR</v>
      </c>
      <c r="AH95" s="261">
        <f t="shared" si="65"/>
        <v>1314020000</v>
      </c>
      <c r="AI95" s="261">
        <f t="shared" si="65"/>
        <v>1481110000</v>
      </c>
      <c r="AJ95" s="261">
        <f t="shared" si="65"/>
        <v>1572462000</v>
      </c>
      <c r="AK95" s="262">
        <f t="shared" si="64"/>
        <v>1669448000</v>
      </c>
      <c r="AL95" s="262">
        <f t="shared" si="64"/>
        <v>1572462000</v>
      </c>
      <c r="AM95" s="261">
        <f t="shared" si="64"/>
        <v>1669448000</v>
      </c>
      <c r="AN95" s="261">
        <f t="shared" si="64"/>
        <v>1772416000</v>
      </c>
      <c r="AO95" s="51">
        <f t="shared" si="46"/>
        <v>1666810000</v>
      </c>
      <c r="AP95" s="42">
        <f t="shared" si="46"/>
        <v>1769615000</v>
      </c>
      <c r="AQ95" s="58">
        <f t="shared" si="27"/>
        <v>1500129000</v>
      </c>
      <c r="AR95" s="58">
        <f t="shared" si="28"/>
        <v>25002150</v>
      </c>
      <c r="AS95" s="336">
        <f t="shared" si="29"/>
        <v>31302150</v>
      </c>
      <c r="AT95" s="131">
        <f t="shared" si="30"/>
        <v>17696150</v>
      </c>
      <c r="AU95" s="5">
        <f t="shared" si="31"/>
        <v>25002150</v>
      </c>
      <c r="AV95" s="5">
        <f t="shared" si="32"/>
        <v>39311550</v>
      </c>
      <c r="AX95" s="2"/>
      <c r="AY95" s="2"/>
      <c r="BT95" s="53">
        <f t="shared" si="33"/>
        <v>-1732617.2854999974</v>
      </c>
      <c r="BV95" s="116">
        <v>17</v>
      </c>
      <c r="BW95" s="121" t="s">
        <v>49</v>
      </c>
      <c r="BX95" s="112" t="str">
        <f>F119</f>
        <v>1BR-12</v>
      </c>
      <c r="BY95" s="113">
        <f>D119</f>
        <v>12</v>
      </c>
      <c r="BZ95" s="114">
        <f t="shared" ref="BZ95:CA98" si="78">G119</f>
        <v>67</v>
      </c>
      <c r="CA95" s="114">
        <f t="shared" si="78"/>
        <v>57</v>
      </c>
      <c r="CB95" s="115">
        <f>O119</f>
        <v>25580712.171600003</v>
      </c>
      <c r="CC95" s="115">
        <f t="shared" ref="CC95:CF98" si="79">AH119</f>
        <v>1340300000</v>
      </c>
      <c r="CD95" s="115">
        <f t="shared" si="79"/>
        <v>1510733000</v>
      </c>
      <c r="CE95" s="115">
        <f t="shared" si="79"/>
        <v>1603911000</v>
      </c>
      <c r="CF95" s="115">
        <f t="shared" si="79"/>
        <v>1702837000</v>
      </c>
      <c r="CG95" s="115">
        <f>AN119</f>
        <v>1807864000</v>
      </c>
      <c r="CH95" s="2">
        <v>4</v>
      </c>
      <c r="CT95" s="58">
        <f t="shared" si="40"/>
        <v>1592653500</v>
      </c>
      <c r="CU95" s="43">
        <f t="shared" si="41"/>
        <v>17696150</v>
      </c>
      <c r="CX95" s="53">
        <f t="shared" si="42"/>
        <v>1415215800</v>
      </c>
      <c r="CY95" s="43">
        <f t="shared" si="43"/>
        <v>23586930</v>
      </c>
      <c r="CZ95" s="48">
        <f t="shared" si="44"/>
        <v>39311550</v>
      </c>
    </row>
    <row r="96" spans="1:104">
      <c r="A96" s="3">
        <f t="shared" si="45"/>
        <v>57</v>
      </c>
      <c r="B96" s="249">
        <v>6</v>
      </c>
      <c r="C96" s="250" t="s">
        <v>149</v>
      </c>
      <c r="D96" s="251">
        <v>16</v>
      </c>
      <c r="E96" s="252"/>
      <c r="F96" s="40" t="s">
        <v>52</v>
      </c>
      <c r="G96" s="253">
        <f t="shared" si="4"/>
        <v>71</v>
      </c>
      <c r="H96" s="253">
        <f t="shared" si="5"/>
        <v>63</v>
      </c>
      <c r="I96" s="254">
        <f t="shared" si="6"/>
        <v>26966806</v>
      </c>
      <c r="J96" s="254">
        <f t="shared" si="7"/>
        <v>2</v>
      </c>
      <c r="K96" s="255">
        <f t="shared" si="8"/>
        <v>0.93</v>
      </c>
      <c r="L96" s="256">
        <f t="shared" si="75"/>
        <v>1</v>
      </c>
      <c r="M96" s="257">
        <f t="shared" si="10"/>
        <v>20957247.201545946</v>
      </c>
      <c r="N96" s="257">
        <f t="shared" si="11"/>
        <v>23622166.065575514</v>
      </c>
      <c r="O96" s="257">
        <f t="shared" si="12"/>
        <v>25079129.580000002</v>
      </c>
      <c r="P96" s="257">
        <f t="shared" si="13"/>
        <v>26625955.415960599</v>
      </c>
      <c r="Q96" s="258">
        <f t="shared" si="14"/>
        <v>25079129.580000002</v>
      </c>
      <c r="R96" s="257">
        <f t="shared" si="14"/>
        <v>26625955.415960599</v>
      </c>
      <c r="S96" s="257">
        <f t="shared" si="15"/>
        <v>28268186.084818721</v>
      </c>
      <c r="T96" s="257"/>
      <c r="U96" s="257">
        <f t="shared" si="16"/>
        <v>1320306573.6973946</v>
      </c>
      <c r="V96" s="257">
        <f t="shared" si="17"/>
        <v>1488196462.1312573</v>
      </c>
      <c r="W96" s="257">
        <f t="shared" si="18"/>
        <v>1579985163.5400002</v>
      </c>
      <c r="X96" s="258">
        <f t="shared" si="19"/>
        <v>1677435191.2055178</v>
      </c>
      <c r="Y96" s="258">
        <f t="shared" si="20"/>
        <v>1579985163.5400002</v>
      </c>
      <c r="Z96" s="257">
        <f t="shared" si="21"/>
        <v>1677435191.2055178</v>
      </c>
      <c r="AA96" s="257">
        <f t="shared" si="22"/>
        <v>1780895723.3435793</v>
      </c>
      <c r="AB96" s="257"/>
      <c r="AC96" s="32" t="str">
        <f t="shared" si="23"/>
        <v>BERTAHAP</v>
      </c>
      <c r="AD96" s="259">
        <f t="shared" si="24"/>
        <v>0</v>
      </c>
      <c r="AE96" s="260">
        <v>2</v>
      </c>
      <c r="AF96" s="261"/>
      <c r="AG96" s="257" t="str">
        <f t="shared" si="76"/>
        <v>KR</v>
      </c>
      <c r="AH96" s="261">
        <f t="shared" si="65"/>
        <v>1452338000</v>
      </c>
      <c r="AI96" s="261">
        <f t="shared" si="65"/>
        <v>1637017000</v>
      </c>
      <c r="AJ96" s="261">
        <f t="shared" si="65"/>
        <v>1737984000</v>
      </c>
      <c r="AK96" s="262">
        <f t="shared" si="64"/>
        <v>1845179000</v>
      </c>
      <c r="AL96" s="262">
        <f t="shared" si="64"/>
        <v>1737984000</v>
      </c>
      <c r="AM96" s="261">
        <f t="shared" si="64"/>
        <v>1845179000</v>
      </c>
      <c r="AN96" s="261">
        <f t="shared" si="64"/>
        <v>1958986000</v>
      </c>
      <c r="AO96" s="51">
        <f t="shared" si="46"/>
        <v>1842264000</v>
      </c>
      <c r="AP96" s="42">
        <f t="shared" si="46"/>
        <v>1955890000</v>
      </c>
      <c r="AQ96" s="58">
        <f t="shared" si="27"/>
        <v>1658037600</v>
      </c>
      <c r="AR96" s="58">
        <f t="shared" si="28"/>
        <v>27633960</v>
      </c>
      <c r="AS96" s="336">
        <f t="shared" si="29"/>
        <v>34597106.25</v>
      </c>
      <c r="AT96" s="131">
        <f t="shared" si="30"/>
        <v>19558900</v>
      </c>
      <c r="AU96" s="5">
        <f t="shared" si="31"/>
        <v>27633960</v>
      </c>
      <c r="AV96" s="5">
        <f t="shared" si="32"/>
        <v>43449600</v>
      </c>
      <c r="AX96" s="2"/>
      <c r="AY96" s="2"/>
      <c r="BT96" s="53">
        <f t="shared" si="33"/>
        <v>-1732617.2854999974</v>
      </c>
      <c r="BV96" s="116"/>
      <c r="BW96" s="112"/>
      <c r="BX96" s="112" t="str">
        <f>F120</f>
        <v>1BR-16</v>
      </c>
      <c r="BY96" s="113">
        <f>D120</f>
        <v>16</v>
      </c>
      <c r="BZ96" s="114">
        <f t="shared" si="78"/>
        <v>71</v>
      </c>
      <c r="CA96" s="114">
        <f t="shared" si="78"/>
        <v>63</v>
      </c>
      <c r="CB96" s="115">
        <f>O120</f>
        <v>25580712.171600003</v>
      </c>
      <c r="CC96" s="115">
        <f t="shared" si="79"/>
        <v>1481384000</v>
      </c>
      <c r="CD96" s="115">
        <f t="shared" si="79"/>
        <v>1669757000</v>
      </c>
      <c r="CE96" s="115">
        <f t="shared" si="79"/>
        <v>1772744000</v>
      </c>
      <c r="CF96" s="115">
        <f t="shared" si="79"/>
        <v>1882083000</v>
      </c>
      <c r="CG96" s="115">
        <f>AN120</f>
        <v>1998166000</v>
      </c>
      <c r="CT96" s="58">
        <f t="shared" si="40"/>
        <v>1760301000</v>
      </c>
      <c r="CU96" s="43">
        <f t="shared" si="41"/>
        <v>19558900</v>
      </c>
      <c r="CX96" s="53">
        <f t="shared" si="42"/>
        <v>1564185600</v>
      </c>
      <c r="CY96" s="43">
        <f t="shared" si="43"/>
        <v>26069760</v>
      </c>
      <c r="CZ96" s="48">
        <f t="shared" si="44"/>
        <v>43449600</v>
      </c>
    </row>
    <row r="97" spans="1:104">
      <c r="A97" s="3">
        <f t="shared" si="45"/>
        <v>58</v>
      </c>
      <c r="B97" s="249">
        <v>7</v>
      </c>
      <c r="C97" s="250" t="s">
        <v>149</v>
      </c>
      <c r="D97" s="285">
        <v>18</v>
      </c>
      <c r="E97" s="252"/>
      <c r="F97" s="40" t="s">
        <v>54</v>
      </c>
      <c r="G97" s="253">
        <f t="shared" si="4"/>
        <v>97</v>
      </c>
      <c r="H97" s="253">
        <f t="shared" si="5"/>
        <v>85</v>
      </c>
      <c r="I97" s="254">
        <f t="shared" si="6"/>
        <v>26966806</v>
      </c>
      <c r="J97" s="254">
        <f t="shared" si="7"/>
        <v>2</v>
      </c>
      <c r="K97" s="255">
        <f t="shared" si="8"/>
        <v>0.93</v>
      </c>
      <c r="L97" s="256">
        <f t="shared" si="75"/>
        <v>1</v>
      </c>
      <c r="M97" s="257">
        <f t="shared" si="10"/>
        <v>20957247.201545946</v>
      </c>
      <c r="N97" s="257">
        <f t="shared" si="11"/>
        <v>23622166.065575514</v>
      </c>
      <c r="O97" s="257">
        <f t="shared" si="12"/>
        <v>25079129.580000002</v>
      </c>
      <c r="P97" s="257">
        <f t="shared" si="13"/>
        <v>26625955.415960599</v>
      </c>
      <c r="Q97" s="258">
        <f t="shared" si="14"/>
        <v>25079129.580000002</v>
      </c>
      <c r="R97" s="257">
        <f t="shared" si="14"/>
        <v>26625955.415960599</v>
      </c>
      <c r="S97" s="257">
        <f t="shared" si="15"/>
        <v>28268186.084818721</v>
      </c>
      <c r="T97" s="257"/>
      <c r="U97" s="257">
        <f t="shared" si="16"/>
        <v>1781366012.1314054</v>
      </c>
      <c r="V97" s="257">
        <f t="shared" si="17"/>
        <v>2007884115.5739186</v>
      </c>
      <c r="W97" s="257">
        <f t="shared" si="18"/>
        <v>2131726014.3000002</v>
      </c>
      <c r="X97" s="258">
        <f t="shared" si="19"/>
        <v>2263206210.3566508</v>
      </c>
      <c r="Y97" s="258">
        <f t="shared" si="20"/>
        <v>2131726014.3000002</v>
      </c>
      <c r="Z97" s="257">
        <f t="shared" si="21"/>
        <v>2263206210.3566508</v>
      </c>
      <c r="AA97" s="257">
        <f t="shared" si="22"/>
        <v>2402795817.2095914</v>
      </c>
      <c r="AB97" s="257"/>
      <c r="AC97" s="32" t="str">
        <f t="shared" si="23"/>
        <v>BERTAHAP</v>
      </c>
      <c r="AD97" s="259">
        <f t="shared" si="24"/>
        <v>0</v>
      </c>
      <c r="AE97" s="260">
        <v>2</v>
      </c>
      <c r="AF97" s="261"/>
      <c r="AG97" s="257" t="str">
        <f t="shared" si="76"/>
        <v>KR</v>
      </c>
      <c r="AH97" s="261">
        <f t="shared" si="65"/>
        <v>1959503000</v>
      </c>
      <c r="AI97" s="261">
        <f t="shared" si="65"/>
        <v>2208673000</v>
      </c>
      <c r="AJ97" s="261">
        <f t="shared" si="65"/>
        <v>2344899000</v>
      </c>
      <c r="AK97" s="262">
        <f t="shared" si="64"/>
        <v>2489527000</v>
      </c>
      <c r="AL97" s="262">
        <f t="shared" si="64"/>
        <v>2344899000</v>
      </c>
      <c r="AM97" s="261">
        <f t="shared" si="64"/>
        <v>2489527000</v>
      </c>
      <c r="AN97" s="261">
        <f t="shared" si="64"/>
        <v>2643076000</v>
      </c>
      <c r="AO97" s="51">
        <f t="shared" si="46"/>
        <v>2485593000</v>
      </c>
      <c r="AP97" s="42">
        <f t="shared" si="46"/>
        <v>2638899000</v>
      </c>
      <c r="AQ97" s="58">
        <f t="shared" si="27"/>
        <v>2237033700</v>
      </c>
      <c r="AR97" s="58">
        <f t="shared" si="28"/>
        <v>37283895</v>
      </c>
      <c r="AS97" s="336">
        <f t="shared" si="29"/>
        <v>46678631.25</v>
      </c>
      <c r="AT97" s="131">
        <f t="shared" si="30"/>
        <v>26388990</v>
      </c>
      <c r="AU97" s="5">
        <f t="shared" si="31"/>
        <v>37283895</v>
      </c>
      <c r="AV97" s="5">
        <f t="shared" si="32"/>
        <v>58622475</v>
      </c>
      <c r="AX97" s="2"/>
      <c r="AY97" s="2"/>
      <c r="BT97" s="53">
        <f t="shared" si="33"/>
        <v>-1732617.2854999974</v>
      </c>
      <c r="BV97" s="116"/>
      <c r="BW97" s="112"/>
      <c r="BX97" s="112" t="str">
        <f>F121</f>
        <v>2BR-18</v>
      </c>
      <c r="BY97" s="113">
        <f>D121</f>
        <v>18</v>
      </c>
      <c r="BZ97" s="114">
        <f t="shared" si="78"/>
        <v>97</v>
      </c>
      <c r="CA97" s="114">
        <f t="shared" si="78"/>
        <v>85</v>
      </c>
      <c r="CB97" s="115">
        <f>O121</f>
        <v>25580712.171600003</v>
      </c>
      <c r="CC97" s="115">
        <f t="shared" si="79"/>
        <v>1998693000</v>
      </c>
      <c r="CD97" s="115">
        <f t="shared" si="79"/>
        <v>2252846000</v>
      </c>
      <c r="CE97" s="115">
        <f t="shared" si="79"/>
        <v>2391797000</v>
      </c>
      <c r="CF97" s="115">
        <f t="shared" si="79"/>
        <v>2539318000</v>
      </c>
      <c r="CG97" s="115">
        <f>AN121</f>
        <v>2695937000</v>
      </c>
      <c r="CT97" s="58">
        <f t="shared" si="40"/>
        <v>2375009100</v>
      </c>
      <c r="CU97" s="43">
        <f t="shared" si="41"/>
        <v>26388990</v>
      </c>
      <c r="CX97" s="53">
        <f t="shared" si="42"/>
        <v>2110409100</v>
      </c>
      <c r="CY97" s="43">
        <f t="shared" si="43"/>
        <v>35173485</v>
      </c>
      <c r="CZ97" s="48">
        <f t="shared" si="44"/>
        <v>58622475</v>
      </c>
    </row>
    <row r="98" spans="1:104">
      <c r="A98" s="3">
        <f t="shared" si="45"/>
        <v>59</v>
      </c>
      <c r="B98" s="249">
        <v>8</v>
      </c>
      <c r="C98" s="250" t="s">
        <v>149</v>
      </c>
      <c r="D98" s="285">
        <v>20</v>
      </c>
      <c r="E98" s="252"/>
      <c r="F98" s="40" t="s">
        <v>70</v>
      </c>
      <c r="G98" s="253">
        <f t="shared" si="4"/>
        <v>60</v>
      </c>
      <c r="H98" s="253">
        <f t="shared" si="5"/>
        <v>51</v>
      </c>
      <c r="I98" s="254">
        <f t="shared" si="6"/>
        <v>26966806</v>
      </c>
      <c r="J98" s="254">
        <f t="shared" si="7"/>
        <v>2</v>
      </c>
      <c r="K98" s="255">
        <f t="shared" si="8"/>
        <v>0.93</v>
      </c>
      <c r="L98" s="256">
        <f t="shared" si="75"/>
        <v>1</v>
      </c>
      <c r="M98" s="257">
        <f t="shared" si="10"/>
        <v>20957247.201545946</v>
      </c>
      <c r="N98" s="257">
        <f t="shared" si="11"/>
        <v>23622166.065575514</v>
      </c>
      <c r="O98" s="257">
        <f t="shared" si="12"/>
        <v>25079129.580000002</v>
      </c>
      <c r="P98" s="257">
        <f t="shared" si="13"/>
        <v>26625955.415960599</v>
      </c>
      <c r="Q98" s="258">
        <f t="shared" si="14"/>
        <v>25079129.580000002</v>
      </c>
      <c r="R98" s="257">
        <f t="shared" si="14"/>
        <v>26625955.415960599</v>
      </c>
      <c r="S98" s="257">
        <f t="shared" si="15"/>
        <v>28268186.084818721</v>
      </c>
      <c r="T98" s="257"/>
      <c r="U98" s="257">
        <f t="shared" si="16"/>
        <v>1068819607.2788433</v>
      </c>
      <c r="V98" s="257">
        <f t="shared" si="17"/>
        <v>1204730469.3443513</v>
      </c>
      <c r="W98" s="257">
        <f t="shared" si="18"/>
        <v>1279035608.5800002</v>
      </c>
      <c r="X98" s="258">
        <f t="shared" si="19"/>
        <v>1357923726.2139904</v>
      </c>
      <c r="Y98" s="258">
        <f t="shared" si="20"/>
        <v>1279035608.5800002</v>
      </c>
      <c r="Z98" s="257">
        <f t="shared" si="21"/>
        <v>1357923726.2139904</v>
      </c>
      <c r="AA98" s="257">
        <f t="shared" si="22"/>
        <v>1441677490.3257546</v>
      </c>
      <c r="AB98" s="257"/>
      <c r="AC98" s="32" t="str">
        <f t="shared" si="23"/>
        <v>BERTAHAP</v>
      </c>
      <c r="AD98" s="259">
        <f t="shared" si="24"/>
        <v>0</v>
      </c>
      <c r="AE98" s="260">
        <v>2</v>
      </c>
      <c r="AF98" s="261"/>
      <c r="AG98" s="257" t="str">
        <f t="shared" si="76"/>
        <v>KR</v>
      </c>
      <c r="AH98" s="261">
        <f t="shared" si="65"/>
        <v>1175702000</v>
      </c>
      <c r="AI98" s="261">
        <f t="shared" si="65"/>
        <v>1325204000</v>
      </c>
      <c r="AJ98" s="261">
        <f t="shared" si="65"/>
        <v>1406940000</v>
      </c>
      <c r="AK98" s="262">
        <f t="shared" si="64"/>
        <v>1493717000</v>
      </c>
      <c r="AL98" s="262">
        <f t="shared" si="64"/>
        <v>1406940000</v>
      </c>
      <c r="AM98" s="261">
        <f t="shared" si="64"/>
        <v>1493717000</v>
      </c>
      <c r="AN98" s="261">
        <f t="shared" si="64"/>
        <v>1585846000</v>
      </c>
      <c r="AO98" s="51">
        <f t="shared" si="46"/>
        <v>1491357000</v>
      </c>
      <c r="AP98" s="42">
        <f t="shared" si="46"/>
        <v>1583341000</v>
      </c>
      <c r="AQ98" s="58">
        <f t="shared" si="27"/>
        <v>1342221300</v>
      </c>
      <c r="AR98" s="58">
        <f t="shared" si="28"/>
        <v>22370355</v>
      </c>
      <c r="AS98" s="336">
        <f t="shared" si="29"/>
        <v>28007193.75</v>
      </c>
      <c r="AT98" s="131">
        <f t="shared" si="30"/>
        <v>15833410</v>
      </c>
      <c r="AU98" s="5">
        <f t="shared" si="31"/>
        <v>22370355</v>
      </c>
      <c r="AV98" s="5">
        <f t="shared" si="32"/>
        <v>35173500</v>
      </c>
      <c r="AX98" s="2"/>
      <c r="AY98" s="2"/>
      <c r="BT98" s="53">
        <f t="shared" si="33"/>
        <v>-1732617.2854999974</v>
      </c>
      <c r="BV98" s="116"/>
      <c r="BW98" s="112"/>
      <c r="BX98" s="112" t="str">
        <f>F122</f>
        <v>1BR-20</v>
      </c>
      <c r="BY98" s="113">
        <f>D122</f>
        <v>20</v>
      </c>
      <c r="BZ98" s="114">
        <f t="shared" si="78"/>
        <v>60</v>
      </c>
      <c r="CA98" s="114">
        <f t="shared" si="78"/>
        <v>51</v>
      </c>
      <c r="CB98" s="115">
        <f>O122</f>
        <v>25580712.171600003</v>
      </c>
      <c r="CC98" s="115">
        <f t="shared" si="79"/>
        <v>1199216000</v>
      </c>
      <c r="CD98" s="115">
        <f t="shared" si="79"/>
        <v>1351708000</v>
      </c>
      <c r="CE98" s="115">
        <f t="shared" si="79"/>
        <v>1435078000</v>
      </c>
      <c r="CF98" s="115">
        <f t="shared" si="79"/>
        <v>1523591000</v>
      </c>
      <c r="CG98" s="115">
        <f>AN122</f>
        <v>1617563000</v>
      </c>
      <c r="CT98" s="58">
        <f t="shared" si="40"/>
        <v>1425006900</v>
      </c>
      <c r="CU98" s="43">
        <f t="shared" si="41"/>
        <v>15833410</v>
      </c>
      <c r="CX98" s="53">
        <f t="shared" si="42"/>
        <v>1266246000</v>
      </c>
      <c r="CY98" s="43">
        <f t="shared" si="43"/>
        <v>21104100</v>
      </c>
      <c r="CZ98" s="48">
        <f t="shared" si="44"/>
        <v>35173500</v>
      </c>
    </row>
    <row r="99" spans="1:104">
      <c r="A99" s="3">
        <f t="shared" si="45"/>
        <v>60</v>
      </c>
      <c r="B99" s="249">
        <v>9</v>
      </c>
      <c r="C99" s="250" t="s">
        <v>149</v>
      </c>
      <c r="D99" s="285">
        <v>22</v>
      </c>
      <c r="E99" s="252"/>
      <c r="F99" s="40" t="s">
        <v>89</v>
      </c>
      <c r="G99" s="253">
        <f t="shared" si="4"/>
        <v>81</v>
      </c>
      <c r="H99" s="253">
        <f t="shared" si="5"/>
        <v>70</v>
      </c>
      <c r="I99" s="254">
        <f t="shared" si="6"/>
        <v>26966806</v>
      </c>
      <c r="J99" s="254">
        <f t="shared" si="7"/>
        <v>4</v>
      </c>
      <c r="K99" s="255">
        <f t="shared" si="8"/>
        <v>0.97</v>
      </c>
      <c r="L99" s="256">
        <f t="shared" si="75"/>
        <v>1</v>
      </c>
      <c r="M99" s="257">
        <f t="shared" si="10"/>
        <v>21858634.177956525</v>
      </c>
      <c r="N99" s="257">
        <f t="shared" si="11"/>
        <v>24638173.208180912</v>
      </c>
      <c r="O99" s="257">
        <f t="shared" si="12"/>
        <v>26157801.82</v>
      </c>
      <c r="P99" s="257">
        <f t="shared" si="13"/>
        <v>27771157.799442772</v>
      </c>
      <c r="Q99" s="258">
        <f t="shared" si="14"/>
        <v>26157801.82</v>
      </c>
      <c r="R99" s="257">
        <f t="shared" si="14"/>
        <v>27771157.799442772</v>
      </c>
      <c r="S99" s="257">
        <f t="shared" si="15"/>
        <v>29484022.045456085</v>
      </c>
      <c r="T99" s="257"/>
      <c r="U99" s="257">
        <f t="shared" si="16"/>
        <v>1530104392.4569569</v>
      </c>
      <c r="V99" s="257">
        <f t="shared" si="17"/>
        <v>1724672124.5726638</v>
      </c>
      <c r="W99" s="257">
        <f t="shared" si="18"/>
        <v>1831046127.4000001</v>
      </c>
      <c r="X99" s="258">
        <f t="shared" si="19"/>
        <v>1943981045.960994</v>
      </c>
      <c r="Y99" s="258">
        <f t="shared" si="20"/>
        <v>1831046127.4000001</v>
      </c>
      <c r="Z99" s="257">
        <f t="shared" si="21"/>
        <v>1943981045.960994</v>
      </c>
      <c r="AA99" s="257">
        <f t="shared" si="22"/>
        <v>2063881543.181926</v>
      </c>
      <c r="AB99" s="257"/>
      <c r="AC99" s="32" t="str">
        <f t="shared" si="23"/>
        <v>BERTAHAP</v>
      </c>
      <c r="AD99" s="259">
        <f t="shared" si="24"/>
        <v>0</v>
      </c>
      <c r="AE99" s="260">
        <v>2</v>
      </c>
      <c r="AF99" s="261"/>
      <c r="AG99" s="257" t="str">
        <f t="shared" si="76"/>
        <v>KR</v>
      </c>
      <c r="AH99" s="261">
        <f t="shared" si="65"/>
        <v>1683115000</v>
      </c>
      <c r="AI99" s="261">
        <f t="shared" si="65"/>
        <v>1897140000</v>
      </c>
      <c r="AJ99" s="261">
        <f t="shared" si="65"/>
        <v>2014151000</v>
      </c>
      <c r="AK99" s="262">
        <f t="shared" si="64"/>
        <v>2138380000</v>
      </c>
      <c r="AL99" s="262">
        <f t="shared" si="64"/>
        <v>2014151000</v>
      </c>
      <c r="AM99" s="261">
        <f t="shared" si="64"/>
        <v>2138380000</v>
      </c>
      <c r="AN99" s="261">
        <f t="shared" si="64"/>
        <v>2270270000</v>
      </c>
      <c r="AO99" s="51">
        <f t="shared" si="46"/>
        <v>2135001000</v>
      </c>
      <c r="AP99" s="42">
        <f t="shared" si="46"/>
        <v>2266683000</v>
      </c>
      <c r="AQ99" s="58">
        <f t="shared" si="27"/>
        <v>1921500900</v>
      </c>
      <c r="AR99" s="58">
        <f t="shared" si="28"/>
        <v>32025015</v>
      </c>
      <c r="AS99" s="336">
        <f t="shared" si="29"/>
        <v>40094625</v>
      </c>
      <c r="AT99" s="131">
        <f t="shared" si="30"/>
        <v>22666830</v>
      </c>
      <c r="AU99" s="5">
        <f t="shared" si="31"/>
        <v>32025015</v>
      </c>
      <c r="AV99" s="5">
        <f t="shared" si="32"/>
        <v>50353775</v>
      </c>
      <c r="AX99" s="2"/>
      <c r="AY99" s="2"/>
      <c r="BT99" s="53">
        <f t="shared" si="33"/>
        <v>-653945.04549999908</v>
      </c>
      <c r="BV99" s="116">
        <v>18</v>
      </c>
      <c r="BW99" s="112" t="s">
        <v>232</v>
      </c>
      <c r="BX99" s="112" t="str">
        <f>F143</f>
        <v>1BR-6</v>
      </c>
      <c r="BY99" s="113" t="str">
        <f>D143</f>
        <v>06</v>
      </c>
      <c r="BZ99" s="114">
        <f t="shared" ref="BZ99:CA103" si="80">G143</f>
        <v>78</v>
      </c>
      <c r="CA99" s="114">
        <f t="shared" si="80"/>
        <v>66</v>
      </c>
      <c r="CB99" s="115">
        <f>O143</f>
        <v>25580712.171600003</v>
      </c>
      <c r="CC99" s="115">
        <f t="shared" ref="CC99:CF103" si="81">AH143</f>
        <v>1551927000</v>
      </c>
      <c r="CD99" s="115">
        <f t="shared" si="81"/>
        <v>1749269000</v>
      </c>
      <c r="CE99" s="115">
        <f t="shared" si="81"/>
        <v>1857160000</v>
      </c>
      <c r="CF99" s="115">
        <f t="shared" si="81"/>
        <v>1971706000</v>
      </c>
      <c r="CG99" s="115">
        <f>AN143</f>
        <v>2093316000</v>
      </c>
      <c r="CH99" s="2">
        <v>10</v>
      </c>
      <c r="CT99" s="58">
        <f t="shared" si="40"/>
        <v>2040014700</v>
      </c>
      <c r="CU99" s="43">
        <f t="shared" si="41"/>
        <v>22666830</v>
      </c>
      <c r="CX99" s="53">
        <f t="shared" si="42"/>
        <v>1812735900</v>
      </c>
      <c r="CY99" s="43">
        <f t="shared" si="43"/>
        <v>30212265</v>
      </c>
      <c r="CZ99" s="48">
        <f t="shared" si="44"/>
        <v>50353775</v>
      </c>
    </row>
    <row r="100" spans="1:104">
      <c r="A100" s="3">
        <f t="shared" si="45"/>
        <v>61</v>
      </c>
      <c r="B100" s="249">
        <v>1</v>
      </c>
      <c r="C100" s="250" t="s">
        <v>151</v>
      </c>
      <c r="D100" s="251" t="s">
        <v>24</v>
      </c>
      <c r="E100" s="252"/>
      <c r="F100" s="40" t="s">
        <v>39</v>
      </c>
      <c r="G100" s="253">
        <f t="shared" si="4"/>
        <v>113</v>
      </c>
      <c r="H100" s="253">
        <f t="shared" si="5"/>
        <v>101</v>
      </c>
      <c r="I100" s="254">
        <f t="shared" si="6"/>
        <v>26966806</v>
      </c>
      <c r="J100" s="254">
        <f t="shared" si="7"/>
        <v>6</v>
      </c>
      <c r="K100" s="255">
        <f t="shared" si="8"/>
        <v>0.95</v>
      </c>
      <c r="L100" s="305">
        <f t="shared" ref="L100:L107" si="82">SUMIF($AN$4:$AN$22,D100,$BG$4:$BG$22)</f>
        <v>1.01</v>
      </c>
      <c r="M100" s="257">
        <f t="shared" si="10"/>
        <v>21622020.096648749</v>
      </c>
      <c r="N100" s="257">
        <f t="shared" si="11"/>
        <v>24371471.333246995</v>
      </c>
      <c r="O100" s="257">
        <f t="shared" si="12"/>
        <v>25874650.357000001</v>
      </c>
      <c r="P100" s="257">
        <f t="shared" si="13"/>
        <v>27470542.173778702</v>
      </c>
      <c r="Q100" s="258">
        <f t="shared" si="14"/>
        <v>25874650.357000001</v>
      </c>
      <c r="R100" s="257">
        <f t="shared" si="14"/>
        <v>27470542.173778702</v>
      </c>
      <c r="S100" s="257">
        <f t="shared" si="15"/>
        <v>29164865.105788779</v>
      </c>
      <c r="T100" s="257"/>
      <c r="U100" s="257">
        <f t="shared" si="16"/>
        <v>2183824029.7615237</v>
      </c>
      <c r="V100" s="257">
        <f t="shared" si="17"/>
        <v>2461518604.6579466</v>
      </c>
      <c r="W100" s="257">
        <f t="shared" si="18"/>
        <v>2613339686.0570002</v>
      </c>
      <c r="X100" s="258">
        <f t="shared" si="19"/>
        <v>2774524759.5516491</v>
      </c>
      <c r="Y100" s="258">
        <f t="shared" si="20"/>
        <v>2613339686.0570002</v>
      </c>
      <c r="Z100" s="257">
        <f t="shared" si="21"/>
        <v>2774524759.5516491</v>
      </c>
      <c r="AA100" s="257">
        <f t="shared" si="22"/>
        <v>2945651375.6846666</v>
      </c>
      <c r="AB100" s="257"/>
      <c r="AC100" s="32" t="str">
        <f t="shared" si="23"/>
        <v>BERTAHAP</v>
      </c>
      <c r="AD100" s="259">
        <f t="shared" si="24"/>
        <v>0</v>
      </c>
      <c r="AE100" s="260">
        <v>2</v>
      </c>
      <c r="AF100" s="261"/>
      <c r="AG100" s="257" t="str">
        <f t="shared" si="76"/>
        <v>KR</v>
      </c>
      <c r="AH100" s="261">
        <f t="shared" si="65"/>
        <v>2402207000</v>
      </c>
      <c r="AI100" s="261">
        <f t="shared" si="65"/>
        <v>2707671000</v>
      </c>
      <c r="AJ100" s="261">
        <f t="shared" si="65"/>
        <v>2874674000</v>
      </c>
      <c r="AK100" s="262">
        <f t="shared" si="64"/>
        <v>3051978000</v>
      </c>
      <c r="AL100" s="262">
        <f t="shared" si="64"/>
        <v>2874674000</v>
      </c>
      <c r="AM100" s="261">
        <f t="shared" si="64"/>
        <v>3051978000</v>
      </c>
      <c r="AN100" s="261">
        <f t="shared" si="64"/>
        <v>3240217000</v>
      </c>
      <c r="AO100" s="51">
        <f t="shared" si="46"/>
        <v>3047155000</v>
      </c>
      <c r="AP100" s="42">
        <f t="shared" si="46"/>
        <v>3235097000</v>
      </c>
      <c r="AQ100" s="58">
        <f t="shared" si="27"/>
        <v>2742439500</v>
      </c>
      <c r="AR100" s="58">
        <f t="shared" si="28"/>
        <v>45707325</v>
      </c>
      <c r="AS100" s="336">
        <f t="shared" si="29"/>
        <v>57224587.5</v>
      </c>
      <c r="AT100" s="131">
        <f t="shared" si="30"/>
        <v>32350970</v>
      </c>
      <c r="AU100" s="5">
        <f t="shared" si="31"/>
        <v>45707325</v>
      </c>
      <c r="AV100" s="5">
        <f t="shared" si="32"/>
        <v>71866850</v>
      </c>
      <c r="AX100" s="2"/>
      <c r="AY100" s="2"/>
      <c r="BT100" s="53">
        <f t="shared" si="33"/>
        <v>-937096.5084999986</v>
      </c>
      <c r="BV100" s="116"/>
      <c r="BW100" s="112"/>
      <c r="BX100" s="112" t="str">
        <f>F144</f>
        <v>1BR-8</v>
      </c>
      <c r="BY100" s="113" t="str">
        <f>D144</f>
        <v>08</v>
      </c>
      <c r="BZ100" s="114">
        <f t="shared" si="80"/>
        <v>60</v>
      </c>
      <c r="CA100" s="114">
        <f t="shared" si="80"/>
        <v>52</v>
      </c>
      <c r="CB100" s="115">
        <f>O144</f>
        <v>25580712.171600003</v>
      </c>
      <c r="CC100" s="115">
        <f t="shared" si="81"/>
        <v>1222730000</v>
      </c>
      <c r="CD100" s="115">
        <f t="shared" si="81"/>
        <v>1378212000</v>
      </c>
      <c r="CE100" s="115">
        <f t="shared" si="81"/>
        <v>1463217000</v>
      </c>
      <c r="CF100" s="115">
        <f t="shared" si="81"/>
        <v>1553465000</v>
      </c>
      <c r="CG100" s="115">
        <f>AN144</f>
        <v>1649280000</v>
      </c>
      <c r="CT100" s="58">
        <f t="shared" si="40"/>
        <v>2911587300</v>
      </c>
      <c r="CU100" s="43">
        <f t="shared" si="41"/>
        <v>32350970</v>
      </c>
      <c r="CX100" s="53">
        <f t="shared" si="42"/>
        <v>2587206600</v>
      </c>
      <c r="CY100" s="43">
        <f t="shared" si="43"/>
        <v>43120110</v>
      </c>
      <c r="CZ100" s="48">
        <f t="shared" si="44"/>
        <v>71866850</v>
      </c>
    </row>
    <row r="101" spans="1:104">
      <c r="A101" s="3">
        <f t="shared" si="45"/>
        <v>62</v>
      </c>
      <c r="B101" s="249">
        <v>2</v>
      </c>
      <c r="C101" s="250" t="s">
        <v>151</v>
      </c>
      <c r="D101" s="251" t="s">
        <v>35</v>
      </c>
      <c r="E101" s="252"/>
      <c r="F101" s="40" t="s">
        <v>42</v>
      </c>
      <c r="G101" s="253">
        <f t="shared" si="4"/>
        <v>78</v>
      </c>
      <c r="H101" s="253">
        <f t="shared" si="5"/>
        <v>66</v>
      </c>
      <c r="I101" s="254">
        <f t="shared" si="6"/>
        <v>26966806</v>
      </c>
      <c r="J101" s="254">
        <f t="shared" si="7"/>
        <v>2</v>
      </c>
      <c r="K101" s="255">
        <f t="shared" si="8"/>
        <v>0.93</v>
      </c>
      <c r="L101" s="305">
        <f t="shared" si="82"/>
        <v>1.01</v>
      </c>
      <c r="M101" s="257">
        <f t="shared" si="10"/>
        <v>21166819.673561409</v>
      </c>
      <c r="N101" s="257">
        <f t="shared" si="11"/>
        <v>23858387.72623127</v>
      </c>
      <c r="O101" s="257">
        <f t="shared" si="12"/>
        <v>25329920.875800002</v>
      </c>
      <c r="P101" s="257">
        <f t="shared" si="13"/>
        <v>26892214.970120206</v>
      </c>
      <c r="Q101" s="258">
        <f t="shared" si="14"/>
        <v>25329920.875800002</v>
      </c>
      <c r="R101" s="257">
        <f t="shared" si="14"/>
        <v>26892214.970120206</v>
      </c>
      <c r="S101" s="257">
        <f t="shared" si="15"/>
        <v>28550867.945666909</v>
      </c>
      <c r="T101" s="257"/>
      <c r="U101" s="257">
        <f t="shared" si="16"/>
        <v>1397010098.4550531</v>
      </c>
      <c r="V101" s="257">
        <f t="shared" si="17"/>
        <v>1574653589.9312637</v>
      </c>
      <c r="W101" s="257">
        <f t="shared" si="18"/>
        <v>1671774777.8028002</v>
      </c>
      <c r="X101" s="258">
        <f t="shared" si="19"/>
        <v>1774886188.0279336</v>
      </c>
      <c r="Y101" s="258">
        <f t="shared" si="20"/>
        <v>1671774777.8028002</v>
      </c>
      <c r="Z101" s="257">
        <f t="shared" si="21"/>
        <v>1774886188.0279336</v>
      </c>
      <c r="AA101" s="257">
        <f t="shared" si="22"/>
        <v>1884357284.414016</v>
      </c>
      <c r="AB101" s="257"/>
      <c r="AC101" s="32" t="str">
        <f t="shared" si="23"/>
        <v>BERTAHAP</v>
      </c>
      <c r="AD101" s="259">
        <f t="shared" si="24"/>
        <v>0</v>
      </c>
      <c r="AE101" s="260">
        <v>2</v>
      </c>
      <c r="AF101" s="261"/>
      <c r="AG101" s="257" t="e">
        <f>IF(AF101&gt;#REF!,"LB","KR")</f>
        <v>#REF!</v>
      </c>
      <c r="AH101" s="261">
        <f t="shared" si="65"/>
        <v>1536712000</v>
      </c>
      <c r="AI101" s="261">
        <f t="shared" si="65"/>
        <v>1732119000</v>
      </c>
      <c r="AJ101" s="261">
        <f t="shared" si="65"/>
        <v>1838953000</v>
      </c>
      <c r="AK101" s="262">
        <f t="shared" si="64"/>
        <v>1952375000</v>
      </c>
      <c r="AL101" s="262">
        <f t="shared" si="64"/>
        <v>1838953000</v>
      </c>
      <c r="AM101" s="261">
        <f t="shared" si="64"/>
        <v>1952375000</v>
      </c>
      <c r="AN101" s="261">
        <f t="shared" si="64"/>
        <v>2072794000</v>
      </c>
      <c r="AO101" s="51">
        <f t="shared" si="46"/>
        <v>1949291000</v>
      </c>
      <c r="AP101" s="42">
        <f t="shared" si="46"/>
        <v>2069518000</v>
      </c>
      <c r="AQ101" s="58">
        <f t="shared" si="27"/>
        <v>1754361900</v>
      </c>
      <c r="AR101" s="58">
        <f t="shared" si="28"/>
        <v>29239365</v>
      </c>
      <c r="AS101" s="336">
        <f t="shared" si="29"/>
        <v>36607031.25</v>
      </c>
      <c r="AT101" s="131">
        <f t="shared" si="30"/>
        <v>20695180</v>
      </c>
      <c r="AU101" s="5">
        <f t="shared" si="31"/>
        <v>29239365</v>
      </c>
      <c r="AV101" s="5">
        <f t="shared" si="32"/>
        <v>45973825</v>
      </c>
      <c r="AX101" s="2"/>
      <c r="AY101" s="2"/>
      <c r="BT101" s="53">
        <f t="shared" si="33"/>
        <v>-1481825.989699997</v>
      </c>
      <c r="BV101" s="116"/>
      <c r="BW101" s="112"/>
      <c r="BX101" s="112" t="str">
        <f>F145</f>
        <v>1BR-10</v>
      </c>
      <c r="BY101" s="113">
        <f>D145</f>
        <v>10</v>
      </c>
      <c r="BZ101" s="114">
        <f t="shared" si="80"/>
        <v>74</v>
      </c>
      <c r="CA101" s="114">
        <f t="shared" si="80"/>
        <v>63</v>
      </c>
      <c r="CB101" s="115">
        <f>O145</f>
        <v>25580712.171600003</v>
      </c>
      <c r="CC101" s="115">
        <f t="shared" si="81"/>
        <v>1481384000</v>
      </c>
      <c r="CD101" s="115">
        <f t="shared" si="81"/>
        <v>1669757000</v>
      </c>
      <c r="CE101" s="115">
        <f t="shared" si="81"/>
        <v>1772744000</v>
      </c>
      <c r="CF101" s="115">
        <f t="shared" si="81"/>
        <v>1882083000</v>
      </c>
      <c r="CG101" s="115">
        <f>AN145</f>
        <v>1998166000</v>
      </c>
      <c r="CT101" s="58">
        <f t="shared" si="40"/>
        <v>1862566200</v>
      </c>
      <c r="CU101" s="43">
        <f t="shared" si="41"/>
        <v>20695180</v>
      </c>
      <c r="CX101" s="53">
        <f t="shared" si="42"/>
        <v>1655057700</v>
      </c>
      <c r="CY101" s="43">
        <f t="shared" si="43"/>
        <v>27584295</v>
      </c>
      <c r="CZ101" s="48">
        <f t="shared" si="44"/>
        <v>45973825</v>
      </c>
    </row>
    <row r="102" spans="1:104">
      <c r="A102" s="3">
        <f t="shared" si="45"/>
        <v>63</v>
      </c>
      <c r="B102" s="249">
        <v>3</v>
      </c>
      <c r="C102" s="250" t="s">
        <v>151</v>
      </c>
      <c r="D102" s="251">
        <v>10</v>
      </c>
      <c r="E102" s="252"/>
      <c r="F102" s="40" t="s">
        <v>48</v>
      </c>
      <c r="G102" s="253">
        <f t="shared" si="4"/>
        <v>74</v>
      </c>
      <c r="H102" s="253">
        <f t="shared" si="5"/>
        <v>63</v>
      </c>
      <c r="I102" s="254">
        <f t="shared" si="6"/>
        <v>26966806</v>
      </c>
      <c r="J102" s="254">
        <f t="shared" si="7"/>
        <v>2</v>
      </c>
      <c r="K102" s="255">
        <f t="shared" si="8"/>
        <v>0.93</v>
      </c>
      <c r="L102" s="305">
        <f t="shared" si="82"/>
        <v>1.01</v>
      </c>
      <c r="M102" s="257">
        <f t="shared" si="10"/>
        <v>21166819.673561409</v>
      </c>
      <c r="N102" s="257">
        <f t="shared" si="11"/>
        <v>23858387.72623127</v>
      </c>
      <c r="O102" s="257">
        <f t="shared" si="12"/>
        <v>25329920.875800002</v>
      </c>
      <c r="P102" s="257">
        <f t="shared" si="13"/>
        <v>26892214.970120206</v>
      </c>
      <c r="Q102" s="258">
        <f t="shared" si="14"/>
        <v>25329920.875800002</v>
      </c>
      <c r="R102" s="257">
        <f t="shared" si="14"/>
        <v>26892214.970120206</v>
      </c>
      <c r="S102" s="257">
        <f t="shared" si="15"/>
        <v>28550867.945666909</v>
      </c>
      <c r="T102" s="257"/>
      <c r="U102" s="257">
        <f t="shared" si="16"/>
        <v>1333509639.4343688</v>
      </c>
      <c r="V102" s="257">
        <f t="shared" si="17"/>
        <v>1503078426.7525699</v>
      </c>
      <c r="W102" s="257">
        <f t="shared" si="18"/>
        <v>1595785015.1754003</v>
      </c>
      <c r="X102" s="258">
        <f t="shared" si="19"/>
        <v>1694209543.117573</v>
      </c>
      <c r="Y102" s="258">
        <f t="shared" si="20"/>
        <v>1595785015.1754003</v>
      </c>
      <c r="Z102" s="257">
        <f t="shared" si="21"/>
        <v>1694209543.117573</v>
      </c>
      <c r="AA102" s="257">
        <f t="shared" si="22"/>
        <v>1798704680.5770154</v>
      </c>
      <c r="AB102" s="257"/>
      <c r="AC102" s="32" t="str">
        <f t="shared" si="23"/>
        <v>BERTAHAP</v>
      </c>
      <c r="AD102" s="259">
        <f t="shared" si="24"/>
        <v>0</v>
      </c>
      <c r="AE102" s="260">
        <v>2</v>
      </c>
      <c r="AF102" s="261"/>
      <c r="AG102" s="257" t="str">
        <f t="shared" ref="AG102:AG108" si="83">IF(AF102&gt;$AZ$42,"LB","KR")</f>
        <v>KR</v>
      </c>
      <c r="AH102" s="261">
        <f t="shared" si="65"/>
        <v>1466861000</v>
      </c>
      <c r="AI102" s="261">
        <f t="shared" si="65"/>
        <v>1653387000</v>
      </c>
      <c r="AJ102" s="261">
        <f t="shared" si="65"/>
        <v>1755364000</v>
      </c>
      <c r="AK102" s="262">
        <f t="shared" si="64"/>
        <v>1863631000</v>
      </c>
      <c r="AL102" s="262">
        <f t="shared" si="64"/>
        <v>1755364000</v>
      </c>
      <c r="AM102" s="261">
        <f t="shared" si="64"/>
        <v>1863631000</v>
      </c>
      <c r="AN102" s="261">
        <f t="shared" si="64"/>
        <v>1978576000</v>
      </c>
      <c r="AO102" s="51">
        <f t="shared" si="46"/>
        <v>1860686000</v>
      </c>
      <c r="AP102" s="42">
        <f t="shared" si="46"/>
        <v>1975449000</v>
      </c>
      <c r="AQ102" s="58">
        <f t="shared" si="27"/>
        <v>1674617400</v>
      </c>
      <c r="AR102" s="58">
        <f t="shared" si="28"/>
        <v>27910290</v>
      </c>
      <c r="AS102" s="336">
        <f t="shared" si="29"/>
        <v>34943081.25</v>
      </c>
      <c r="AT102" s="131">
        <f t="shared" si="30"/>
        <v>19754490</v>
      </c>
      <c r="AU102" s="5">
        <f t="shared" si="31"/>
        <v>27910290</v>
      </c>
      <c r="AV102" s="5">
        <f t="shared" si="32"/>
        <v>43884100</v>
      </c>
      <c r="AX102" s="2"/>
      <c r="AY102" s="2"/>
      <c r="BT102" s="53">
        <f t="shared" si="33"/>
        <v>-1481825.989699997</v>
      </c>
      <c r="BV102" s="116"/>
      <c r="BW102" s="112"/>
      <c r="BX102" s="112" t="str">
        <f>F146</f>
        <v>1BR-12</v>
      </c>
      <c r="BY102" s="113">
        <f>D146</f>
        <v>12</v>
      </c>
      <c r="BZ102" s="114">
        <f t="shared" si="80"/>
        <v>67</v>
      </c>
      <c r="CA102" s="114">
        <f t="shared" si="80"/>
        <v>57</v>
      </c>
      <c r="CB102" s="115">
        <f>O146</f>
        <v>25580712.171600003</v>
      </c>
      <c r="CC102" s="115">
        <f t="shared" si="81"/>
        <v>1340300000</v>
      </c>
      <c r="CD102" s="115">
        <f t="shared" si="81"/>
        <v>1510733000</v>
      </c>
      <c r="CE102" s="115">
        <f t="shared" si="81"/>
        <v>1603911000</v>
      </c>
      <c r="CF102" s="115">
        <f t="shared" si="81"/>
        <v>1702837000</v>
      </c>
      <c r="CG102" s="115">
        <f>AN146</f>
        <v>1807864000</v>
      </c>
      <c r="CT102" s="58">
        <f t="shared" si="40"/>
        <v>1777904100</v>
      </c>
      <c r="CU102" s="43">
        <f t="shared" si="41"/>
        <v>19754490</v>
      </c>
      <c r="CX102" s="53">
        <f t="shared" si="42"/>
        <v>1579827600</v>
      </c>
      <c r="CY102" s="43">
        <f t="shared" si="43"/>
        <v>26330460</v>
      </c>
      <c r="CZ102" s="48">
        <f t="shared" si="44"/>
        <v>43884100</v>
      </c>
    </row>
    <row r="103" spans="1:104">
      <c r="A103" s="3">
        <f t="shared" si="45"/>
        <v>64</v>
      </c>
      <c r="B103" s="249">
        <v>4</v>
      </c>
      <c r="C103" s="250" t="s">
        <v>151</v>
      </c>
      <c r="D103" s="285">
        <v>12</v>
      </c>
      <c r="E103" s="252"/>
      <c r="F103" s="40" t="s">
        <v>50</v>
      </c>
      <c r="G103" s="253">
        <f t="shared" si="4"/>
        <v>67</v>
      </c>
      <c r="H103" s="253">
        <f t="shared" si="5"/>
        <v>57</v>
      </c>
      <c r="I103" s="254">
        <f t="shared" si="6"/>
        <v>26966806</v>
      </c>
      <c r="J103" s="254">
        <f t="shared" si="7"/>
        <v>2</v>
      </c>
      <c r="K103" s="255">
        <f t="shared" si="8"/>
        <v>0.93</v>
      </c>
      <c r="L103" s="305">
        <f t="shared" si="82"/>
        <v>1.01</v>
      </c>
      <c r="M103" s="257">
        <f t="shared" si="10"/>
        <v>21166819.673561409</v>
      </c>
      <c r="N103" s="257">
        <f t="shared" si="11"/>
        <v>23858387.72623127</v>
      </c>
      <c r="O103" s="257">
        <f t="shared" si="12"/>
        <v>25329920.875800002</v>
      </c>
      <c r="P103" s="257">
        <f t="shared" si="13"/>
        <v>26892214.970120206</v>
      </c>
      <c r="Q103" s="258">
        <f t="shared" si="14"/>
        <v>25329920.875800002</v>
      </c>
      <c r="R103" s="257">
        <f t="shared" si="14"/>
        <v>26892214.970120206</v>
      </c>
      <c r="S103" s="257">
        <f t="shared" si="15"/>
        <v>28550867.945666909</v>
      </c>
      <c r="T103" s="257"/>
      <c r="U103" s="257">
        <f t="shared" si="16"/>
        <v>1206508721.3930004</v>
      </c>
      <c r="V103" s="257">
        <f t="shared" si="17"/>
        <v>1359928100.3951824</v>
      </c>
      <c r="W103" s="257">
        <f t="shared" si="18"/>
        <v>1443805489.9206002</v>
      </c>
      <c r="X103" s="258">
        <f t="shared" si="19"/>
        <v>1532856253.2968519</v>
      </c>
      <c r="Y103" s="258">
        <f t="shared" si="20"/>
        <v>1443805489.9206002</v>
      </c>
      <c r="Z103" s="257">
        <f t="shared" si="21"/>
        <v>1532856253.2968519</v>
      </c>
      <c r="AA103" s="257">
        <f t="shared" si="22"/>
        <v>1627399472.9030137</v>
      </c>
      <c r="AB103" s="257"/>
      <c r="AC103" s="32" t="str">
        <f t="shared" si="23"/>
        <v>BERTAHAP</v>
      </c>
      <c r="AD103" s="259">
        <f t="shared" si="24"/>
        <v>0</v>
      </c>
      <c r="AE103" s="260">
        <v>2</v>
      </c>
      <c r="AF103" s="261"/>
      <c r="AG103" s="257" t="str">
        <f t="shared" si="83"/>
        <v>KR</v>
      </c>
      <c r="AH103" s="261">
        <f t="shared" si="65"/>
        <v>1327160000</v>
      </c>
      <c r="AI103" s="261">
        <f t="shared" si="65"/>
        <v>1495921000</v>
      </c>
      <c r="AJ103" s="261">
        <f t="shared" si="65"/>
        <v>1588187000</v>
      </c>
      <c r="AK103" s="262">
        <f t="shared" si="64"/>
        <v>1686142000</v>
      </c>
      <c r="AL103" s="262">
        <f t="shared" si="64"/>
        <v>1588187000</v>
      </c>
      <c r="AM103" s="261">
        <f t="shared" si="64"/>
        <v>1686142000</v>
      </c>
      <c r="AN103" s="261">
        <f t="shared" si="64"/>
        <v>1790140000</v>
      </c>
      <c r="AO103" s="51">
        <f t="shared" si="46"/>
        <v>1683479000</v>
      </c>
      <c r="AP103" s="42">
        <f t="shared" si="46"/>
        <v>1787311000</v>
      </c>
      <c r="AQ103" s="58">
        <f t="shared" si="27"/>
        <v>1515131100</v>
      </c>
      <c r="AR103" s="58">
        <f t="shared" si="28"/>
        <v>25252185</v>
      </c>
      <c r="AS103" s="336">
        <f t="shared" si="29"/>
        <v>31615162.5</v>
      </c>
      <c r="AT103" s="131">
        <f t="shared" si="30"/>
        <v>17873110</v>
      </c>
      <c r="AU103" s="5">
        <f t="shared" si="31"/>
        <v>25252185</v>
      </c>
      <c r="AV103" s="5">
        <f t="shared" si="32"/>
        <v>39704675</v>
      </c>
      <c r="AX103" s="2"/>
      <c r="AY103" s="2"/>
      <c r="BT103" s="53">
        <f t="shared" si="33"/>
        <v>-1481825.989699997</v>
      </c>
      <c r="BV103" s="116"/>
      <c r="BW103" s="112"/>
      <c r="BX103" s="112" t="str">
        <f>F147</f>
        <v>1BR-16</v>
      </c>
      <c r="BY103" s="113">
        <f>D147</f>
        <v>16</v>
      </c>
      <c r="BZ103" s="114">
        <f t="shared" si="80"/>
        <v>71</v>
      </c>
      <c r="CA103" s="114">
        <f t="shared" si="80"/>
        <v>63</v>
      </c>
      <c r="CB103" s="115">
        <f>O147</f>
        <v>25580712.171600003</v>
      </c>
      <c r="CC103" s="115">
        <f t="shared" si="81"/>
        <v>1481384000</v>
      </c>
      <c r="CD103" s="115">
        <f t="shared" si="81"/>
        <v>1669757000</v>
      </c>
      <c r="CE103" s="115">
        <f t="shared" si="81"/>
        <v>1772744000</v>
      </c>
      <c r="CF103" s="115">
        <f t="shared" si="81"/>
        <v>1882083000</v>
      </c>
      <c r="CG103" s="115">
        <f>AN147</f>
        <v>1998166000</v>
      </c>
      <c r="CT103" s="58">
        <f t="shared" si="40"/>
        <v>1608579900</v>
      </c>
      <c r="CU103" s="43">
        <f t="shared" si="41"/>
        <v>17873110</v>
      </c>
      <c r="CX103" s="53">
        <f t="shared" si="42"/>
        <v>1429368300</v>
      </c>
      <c r="CY103" s="43">
        <f t="shared" si="43"/>
        <v>23822805</v>
      </c>
      <c r="CZ103" s="48">
        <f t="shared" si="44"/>
        <v>39704675</v>
      </c>
    </row>
    <row r="104" spans="1:104">
      <c r="A104" s="3">
        <f t="shared" si="45"/>
        <v>65</v>
      </c>
      <c r="B104" s="249">
        <v>5</v>
      </c>
      <c r="C104" s="250" t="s">
        <v>151</v>
      </c>
      <c r="D104" s="251">
        <v>16</v>
      </c>
      <c r="E104" s="252"/>
      <c r="F104" s="40" t="s">
        <v>52</v>
      </c>
      <c r="G104" s="253">
        <f t="shared" ref="G104:G167" si="84">SUMIF($V$10:$V$28,F104,$AA$10:$AA$28)</f>
        <v>71</v>
      </c>
      <c r="H104" s="253">
        <f t="shared" ref="H104:H167" si="85">SUMIF($V$10:$V$28,F104,$X$10:$X$28)</f>
        <v>63</v>
      </c>
      <c r="I104" s="254">
        <f t="shared" ref="I104:I167" si="86">$I$27</f>
        <v>26966806</v>
      </c>
      <c r="J104" s="254">
        <f t="shared" ref="J104:J167" si="87">SUMIF($AN$4:$AN$22,D104,$AP$4:$AP$22)</f>
        <v>2</v>
      </c>
      <c r="K104" s="255">
        <f t="shared" ref="K104:K167" si="88">IF(J104=$AJ$25,$AI$25,IF(J104=$AJ$26,$AI$26,IF(J104=$AJ$27,$AI$27,IF(J104=$AJ$28,$AI$28,IF(J104=$AJ$29,$AI$29,IF(J104=$AJ$30,$AI$30))))))</f>
        <v>0.93</v>
      </c>
      <c r="L104" s="305">
        <f t="shared" si="82"/>
        <v>1.01</v>
      </c>
      <c r="M104" s="257">
        <f t="shared" ref="M104:M167" si="89">$O104/(1+6%/12)^36</f>
        <v>21166819.673561409</v>
      </c>
      <c r="N104" s="257">
        <f t="shared" ref="N104:N167" si="90">$O104/(1+6%/12)^12</f>
        <v>23858387.72623127</v>
      </c>
      <c r="O104" s="257">
        <f t="shared" ref="O104:O167" si="91">$I$27*K104*L104</f>
        <v>25329920.875800002</v>
      </c>
      <c r="P104" s="257">
        <f t="shared" ref="P104:P167" si="92">$O104*(1+6%/12)^12</f>
        <v>26892214.970120206</v>
      </c>
      <c r="Q104" s="258">
        <f t="shared" ref="Q104:R167" si="93">O104</f>
        <v>25329920.875800002</v>
      </c>
      <c r="R104" s="257">
        <f t="shared" si="93"/>
        <v>26892214.970120206</v>
      </c>
      <c r="S104" s="257">
        <f t="shared" ref="S104:S167" si="94">$O104*(1+6%/12)^24</f>
        <v>28550867.945666909</v>
      </c>
      <c r="T104" s="257"/>
      <c r="U104" s="257">
        <f t="shared" ref="U104:U167" si="95">M104*H104</f>
        <v>1333509639.4343688</v>
      </c>
      <c r="V104" s="257">
        <f t="shared" ref="V104:V167" si="96">N104*H104</f>
        <v>1503078426.7525699</v>
      </c>
      <c r="W104" s="257">
        <f t="shared" ref="W104:W167" si="97">O104*H104</f>
        <v>1595785015.1754003</v>
      </c>
      <c r="X104" s="258">
        <f t="shared" ref="X104:X167" si="98">P104*H104</f>
        <v>1694209543.117573</v>
      </c>
      <c r="Y104" s="258">
        <f t="shared" ref="Y104:Y167" si="99">Q104*H104</f>
        <v>1595785015.1754003</v>
      </c>
      <c r="Z104" s="257">
        <f t="shared" ref="Z104:Z167" si="100">R104*H104</f>
        <v>1694209543.117573</v>
      </c>
      <c r="AA104" s="257">
        <f t="shared" ref="AA104:AA167" si="101">S104*H104</f>
        <v>1798704680.5770154</v>
      </c>
      <c r="AB104" s="257"/>
      <c r="AC104" s="32" t="str">
        <f t="shared" ref="AC104:AC167" si="102">IF(AE104=$H$32,$M$32,IF(AE104=$H$33,$M$33,IF(AE104=$H$34,$M$34)))</f>
        <v>BERTAHAP</v>
      </c>
      <c r="AD104" s="259">
        <f t="shared" ref="AD104:AD167" si="103">IF(AC104=$M$32,$N$32,IF(AC104=$M$33,$N$33,$N$34))</f>
        <v>0</v>
      </c>
      <c r="AE104" s="260">
        <v>2</v>
      </c>
      <c r="AF104" s="261"/>
      <c r="AG104" s="257" t="str">
        <f t="shared" si="83"/>
        <v>KR</v>
      </c>
      <c r="AH104" s="261">
        <f t="shared" si="65"/>
        <v>1466861000</v>
      </c>
      <c r="AI104" s="261">
        <f t="shared" si="65"/>
        <v>1653387000</v>
      </c>
      <c r="AJ104" s="261">
        <f t="shared" si="65"/>
        <v>1755364000</v>
      </c>
      <c r="AK104" s="262">
        <f t="shared" si="64"/>
        <v>1863631000</v>
      </c>
      <c r="AL104" s="262">
        <f t="shared" si="64"/>
        <v>1755364000</v>
      </c>
      <c r="AM104" s="261">
        <f t="shared" si="64"/>
        <v>1863631000</v>
      </c>
      <c r="AN104" s="261">
        <f t="shared" si="64"/>
        <v>1978576000</v>
      </c>
      <c r="AO104" s="51">
        <f t="shared" si="46"/>
        <v>1860686000</v>
      </c>
      <c r="AP104" s="42">
        <f t="shared" si="46"/>
        <v>1975449000</v>
      </c>
      <c r="AQ104" s="58">
        <f t="shared" ref="AQ104:AQ167" si="104">AO104-(AO104*10%)</f>
        <v>1674617400</v>
      </c>
      <c r="AR104" s="58">
        <f t="shared" ref="AR104:AR167" si="105">(AQ104*40%)/24</f>
        <v>27910290</v>
      </c>
      <c r="AS104" s="336">
        <f t="shared" ref="AS104:AS167" si="106">(AK104*90%)/48</f>
        <v>34943081.25</v>
      </c>
      <c r="AT104" s="131">
        <f t="shared" ref="AT104:AT167" si="107">(AP104*90%)*40%/36</f>
        <v>19754490</v>
      </c>
      <c r="AU104" s="5">
        <f t="shared" ref="AU104:AU167" si="108">(AO104*90%)*40%/24</f>
        <v>27910290</v>
      </c>
      <c r="AV104" s="5">
        <f t="shared" ref="AV104:AV167" si="109">AJ104*90%/36</f>
        <v>43884100</v>
      </c>
      <c r="AX104" s="2"/>
      <c r="AY104" s="2"/>
      <c r="BT104" s="53">
        <f t="shared" ref="BT104:BT167" si="110">O104-$O$298</f>
        <v>-1481825.989699997</v>
      </c>
      <c r="BV104" s="116">
        <v>19</v>
      </c>
      <c r="BW104" s="121" t="s">
        <v>63</v>
      </c>
      <c r="BX104" s="112" t="str">
        <f t="shared" ref="BX104:BX109" si="111">F173</f>
        <v>1BR-6</v>
      </c>
      <c r="BY104" s="113" t="str">
        <f t="shared" ref="BY104:BY109" si="112">D173</f>
        <v>06</v>
      </c>
      <c r="BZ104" s="114">
        <f t="shared" ref="BZ104:CA109" si="113">G173</f>
        <v>78</v>
      </c>
      <c r="CA104" s="114">
        <f t="shared" si="113"/>
        <v>66</v>
      </c>
      <c r="CB104" s="115">
        <f t="shared" ref="CB104:CB109" si="114">O173</f>
        <v>25580712.171600003</v>
      </c>
      <c r="CC104" s="115">
        <f t="shared" ref="CC104:CF109" si="115">AH173</f>
        <v>1551927000</v>
      </c>
      <c r="CD104" s="115">
        <f t="shared" si="115"/>
        <v>1749269000</v>
      </c>
      <c r="CE104" s="115">
        <f t="shared" si="115"/>
        <v>1857160000</v>
      </c>
      <c r="CF104" s="115">
        <f t="shared" si="115"/>
        <v>1971706000</v>
      </c>
      <c r="CG104" s="115">
        <f t="shared" ref="CG104:CG109" si="116">AN173</f>
        <v>2093316000</v>
      </c>
      <c r="CH104" s="2">
        <v>6</v>
      </c>
      <c r="CT104" s="58">
        <f t="shared" ref="CT104:CT167" si="117">AP104-(AP104*10%)</f>
        <v>1777904100</v>
      </c>
      <c r="CU104" s="43">
        <f t="shared" ref="CU104:CU167" si="118">(CT104*40%)/36</f>
        <v>19754490</v>
      </c>
      <c r="CX104" s="53">
        <f t="shared" ref="CX104:CX167" si="119">AJ104*90%</f>
        <v>1579827600</v>
      </c>
      <c r="CY104" s="43">
        <f t="shared" ref="CY104:CY167" si="120">(CX104*40%)/24</f>
        <v>26330460</v>
      </c>
      <c r="CZ104" s="48">
        <f t="shared" ref="CZ104:CZ167" si="121">(AJ104*90%)/36</f>
        <v>43884100</v>
      </c>
    </row>
    <row r="105" spans="1:104">
      <c r="A105" s="3">
        <f t="shared" ref="A105:A168" si="122">A104+1</f>
        <v>66</v>
      </c>
      <c r="B105" s="249">
        <v>6</v>
      </c>
      <c r="C105" s="250" t="s">
        <v>151</v>
      </c>
      <c r="D105" s="285">
        <v>18</v>
      </c>
      <c r="E105" s="252"/>
      <c r="F105" s="40" t="s">
        <v>54</v>
      </c>
      <c r="G105" s="253">
        <f t="shared" si="84"/>
        <v>97</v>
      </c>
      <c r="H105" s="253">
        <f t="shared" si="85"/>
        <v>85</v>
      </c>
      <c r="I105" s="254">
        <f t="shared" si="86"/>
        <v>26966806</v>
      </c>
      <c r="J105" s="254">
        <f t="shared" si="87"/>
        <v>2</v>
      </c>
      <c r="K105" s="255">
        <f t="shared" si="88"/>
        <v>0.93</v>
      </c>
      <c r="L105" s="305">
        <f t="shared" si="82"/>
        <v>1.01</v>
      </c>
      <c r="M105" s="257">
        <f t="shared" si="89"/>
        <v>21166819.673561409</v>
      </c>
      <c r="N105" s="257">
        <f t="shared" si="90"/>
        <v>23858387.72623127</v>
      </c>
      <c r="O105" s="257">
        <f t="shared" si="91"/>
        <v>25329920.875800002</v>
      </c>
      <c r="P105" s="257">
        <f t="shared" si="92"/>
        <v>26892214.970120206</v>
      </c>
      <c r="Q105" s="258">
        <f t="shared" si="93"/>
        <v>25329920.875800002</v>
      </c>
      <c r="R105" s="257">
        <f t="shared" si="93"/>
        <v>26892214.970120206</v>
      </c>
      <c r="S105" s="257">
        <f t="shared" si="94"/>
        <v>28550867.945666909</v>
      </c>
      <c r="T105" s="257"/>
      <c r="U105" s="257">
        <f t="shared" si="95"/>
        <v>1799179672.2527199</v>
      </c>
      <c r="V105" s="257">
        <f t="shared" si="96"/>
        <v>2027962956.7296579</v>
      </c>
      <c r="W105" s="257">
        <f t="shared" si="97"/>
        <v>2153043274.4430003</v>
      </c>
      <c r="X105" s="258">
        <f t="shared" si="98"/>
        <v>2285838272.4602175</v>
      </c>
      <c r="Y105" s="258">
        <f t="shared" si="99"/>
        <v>2153043274.4430003</v>
      </c>
      <c r="Z105" s="257">
        <f t="shared" si="100"/>
        <v>2285838272.4602175</v>
      </c>
      <c r="AA105" s="257">
        <f t="shared" si="101"/>
        <v>2426823775.3816872</v>
      </c>
      <c r="AB105" s="257"/>
      <c r="AC105" s="32" t="str">
        <f t="shared" si="102"/>
        <v>BERTAHAP</v>
      </c>
      <c r="AD105" s="259">
        <f t="shared" si="103"/>
        <v>0</v>
      </c>
      <c r="AE105" s="260">
        <v>2</v>
      </c>
      <c r="AF105" s="261"/>
      <c r="AG105" s="257" t="str">
        <f t="shared" si="83"/>
        <v>KR</v>
      </c>
      <c r="AH105" s="261">
        <f t="shared" si="65"/>
        <v>1979098000</v>
      </c>
      <c r="AI105" s="261">
        <f t="shared" si="65"/>
        <v>2230760000</v>
      </c>
      <c r="AJ105" s="261">
        <f t="shared" si="65"/>
        <v>2368348000</v>
      </c>
      <c r="AK105" s="262">
        <f t="shared" si="64"/>
        <v>2514423000</v>
      </c>
      <c r="AL105" s="262">
        <f t="shared" si="64"/>
        <v>2368348000</v>
      </c>
      <c r="AM105" s="261">
        <f t="shared" si="64"/>
        <v>2514423000</v>
      </c>
      <c r="AN105" s="261">
        <f t="shared" si="64"/>
        <v>2669507000</v>
      </c>
      <c r="AO105" s="51">
        <f t="shared" ref="AO105:AP168" si="123">ROUNDUP(AJ105+(AJ105*6%),-3)</f>
        <v>2510449000</v>
      </c>
      <c r="AP105" s="42">
        <f t="shared" si="123"/>
        <v>2665289000</v>
      </c>
      <c r="AQ105" s="58">
        <f t="shared" si="104"/>
        <v>2259404100</v>
      </c>
      <c r="AR105" s="58">
        <f t="shared" si="105"/>
        <v>37656735</v>
      </c>
      <c r="AS105" s="336">
        <f t="shared" si="106"/>
        <v>47145431.25</v>
      </c>
      <c r="AT105" s="131">
        <f t="shared" si="107"/>
        <v>26652890</v>
      </c>
      <c r="AU105" s="5">
        <f t="shared" si="108"/>
        <v>37656735</v>
      </c>
      <c r="AV105" s="5">
        <f t="shared" si="109"/>
        <v>59208700</v>
      </c>
      <c r="AX105" s="2"/>
      <c r="AY105" s="2"/>
      <c r="BT105" s="53">
        <f t="shared" si="110"/>
        <v>-1481825.989699997</v>
      </c>
      <c r="BV105" s="116"/>
      <c r="BW105" s="112"/>
      <c r="BX105" s="112" t="str">
        <f t="shared" si="111"/>
        <v>1BR-8</v>
      </c>
      <c r="BY105" s="113" t="str">
        <f t="shared" si="112"/>
        <v>08</v>
      </c>
      <c r="BZ105" s="114">
        <f t="shared" si="113"/>
        <v>60</v>
      </c>
      <c r="CA105" s="114">
        <f t="shared" si="113"/>
        <v>52</v>
      </c>
      <c r="CB105" s="115">
        <f t="shared" si="114"/>
        <v>25580712.171600003</v>
      </c>
      <c r="CC105" s="115">
        <f t="shared" si="115"/>
        <v>1222730000</v>
      </c>
      <c r="CD105" s="115">
        <f t="shared" si="115"/>
        <v>1378212000</v>
      </c>
      <c r="CE105" s="115">
        <f t="shared" si="115"/>
        <v>1463217000</v>
      </c>
      <c r="CF105" s="115">
        <f t="shared" si="115"/>
        <v>1553465000</v>
      </c>
      <c r="CG105" s="115">
        <f t="shared" si="116"/>
        <v>1649280000</v>
      </c>
      <c r="CT105" s="58">
        <f t="shared" si="117"/>
        <v>2398760100</v>
      </c>
      <c r="CU105" s="43">
        <f t="shared" si="118"/>
        <v>26652890</v>
      </c>
      <c r="CX105" s="53">
        <f t="shared" si="119"/>
        <v>2131513200</v>
      </c>
      <c r="CY105" s="43">
        <f t="shared" si="120"/>
        <v>35525220</v>
      </c>
      <c r="CZ105" s="48">
        <f t="shared" si="121"/>
        <v>59208700</v>
      </c>
    </row>
    <row r="106" spans="1:104">
      <c r="A106" s="3">
        <f t="shared" si="122"/>
        <v>67</v>
      </c>
      <c r="B106" s="249">
        <v>7</v>
      </c>
      <c r="C106" s="250" t="s">
        <v>151</v>
      </c>
      <c r="D106" s="285">
        <v>20</v>
      </c>
      <c r="E106" s="252"/>
      <c r="F106" s="40" t="s">
        <v>70</v>
      </c>
      <c r="G106" s="253">
        <f t="shared" si="84"/>
        <v>60</v>
      </c>
      <c r="H106" s="253">
        <f t="shared" si="85"/>
        <v>51</v>
      </c>
      <c r="I106" s="254">
        <f t="shared" si="86"/>
        <v>26966806</v>
      </c>
      <c r="J106" s="254">
        <f t="shared" si="87"/>
        <v>2</v>
      </c>
      <c r="K106" s="255">
        <f t="shared" si="88"/>
        <v>0.93</v>
      </c>
      <c r="L106" s="305">
        <f t="shared" si="82"/>
        <v>1.01</v>
      </c>
      <c r="M106" s="257">
        <f t="shared" si="89"/>
        <v>21166819.673561409</v>
      </c>
      <c r="N106" s="257">
        <f t="shared" si="90"/>
        <v>23858387.72623127</v>
      </c>
      <c r="O106" s="257">
        <f t="shared" si="91"/>
        <v>25329920.875800002</v>
      </c>
      <c r="P106" s="257">
        <f t="shared" si="92"/>
        <v>26892214.970120206</v>
      </c>
      <c r="Q106" s="258">
        <f t="shared" si="93"/>
        <v>25329920.875800002</v>
      </c>
      <c r="R106" s="257">
        <f t="shared" si="93"/>
        <v>26892214.970120206</v>
      </c>
      <c r="S106" s="257">
        <f t="shared" si="94"/>
        <v>28550867.945666909</v>
      </c>
      <c r="T106" s="257"/>
      <c r="U106" s="257">
        <f t="shared" si="95"/>
        <v>1079507803.3516319</v>
      </c>
      <c r="V106" s="257">
        <f t="shared" si="96"/>
        <v>1216777774.0377948</v>
      </c>
      <c r="W106" s="257">
        <f t="shared" si="97"/>
        <v>1291825964.6658001</v>
      </c>
      <c r="X106" s="258">
        <f t="shared" si="98"/>
        <v>1371502963.4761305</v>
      </c>
      <c r="Y106" s="258">
        <f t="shared" si="99"/>
        <v>1291825964.6658001</v>
      </c>
      <c r="Z106" s="257">
        <f t="shared" si="100"/>
        <v>1371502963.4761305</v>
      </c>
      <c r="AA106" s="257">
        <f t="shared" si="101"/>
        <v>1456094265.2290125</v>
      </c>
      <c r="AB106" s="257"/>
      <c r="AC106" s="32" t="str">
        <f t="shared" si="102"/>
        <v>BERTAHAP</v>
      </c>
      <c r="AD106" s="259">
        <f t="shared" si="103"/>
        <v>0</v>
      </c>
      <c r="AE106" s="260">
        <v>2</v>
      </c>
      <c r="AF106" s="261"/>
      <c r="AG106" s="257" t="str">
        <f t="shared" si="83"/>
        <v>KR</v>
      </c>
      <c r="AH106" s="261">
        <f t="shared" si="65"/>
        <v>1187459000</v>
      </c>
      <c r="AI106" s="261">
        <f t="shared" si="65"/>
        <v>1338456000</v>
      </c>
      <c r="AJ106" s="261">
        <f t="shared" si="65"/>
        <v>1421009000</v>
      </c>
      <c r="AK106" s="262">
        <f t="shared" si="64"/>
        <v>1508654000</v>
      </c>
      <c r="AL106" s="262">
        <f t="shared" si="64"/>
        <v>1421009000</v>
      </c>
      <c r="AM106" s="261">
        <f t="shared" si="64"/>
        <v>1508654000</v>
      </c>
      <c r="AN106" s="261">
        <f t="shared" si="64"/>
        <v>1601704000</v>
      </c>
      <c r="AO106" s="51">
        <f t="shared" si="123"/>
        <v>1506270000</v>
      </c>
      <c r="AP106" s="42">
        <f t="shared" si="123"/>
        <v>1599174000</v>
      </c>
      <c r="AQ106" s="58">
        <f t="shared" si="104"/>
        <v>1355643000</v>
      </c>
      <c r="AR106" s="58">
        <f t="shared" si="105"/>
        <v>22594050</v>
      </c>
      <c r="AS106" s="336">
        <f t="shared" si="106"/>
        <v>28287262.5</v>
      </c>
      <c r="AT106" s="131">
        <f t="shared" si="107"/>
        <v>15991740</v>
      </c>
      <c r="AU106" s="5">
        <f t="shared" si="108"/>
        <v>22594050</v>
      </c>
      <c r="AV106" s="5">
        <f t="shared" si="109"/>
        <v>35525225</v>
      </c>
      <c r="AX106" s="2"/>
      <c r="AY106" s="2"/>
      <c r="BT106" s="53">
        <f t="shared" si="110"/>
        <v>-1481825.989699997</v>
      </c>
      <c r="BV106" s="116"/>
      <c r="BW106" s="112"/>
      <c r="BX106" s="112" t="str">
        <f t="shared" si="111"/>
        <v>1BR-10</v>
      </c>
      <c r="BY106" s="113">
        <f t="shared" si="112"/>
        <v>10</v>
      </c>
      <c r="BZ106" s="114">
        <f t="shared" si="113"/>
        <v>74</v>
      </c>
      <c r="CA106" s="114">
        <f t="shared" si="113"/>
        <v>63</v>
      </c>
      <c r="CB106" s="115">
        <f t="shared" si="114"/>
        <v>25580712.171600003</v>
      </c>
      <c r="CC106" s="115">
        <f t="shared" si="115"/>
        <v>1481384000</v>
      </c>
      <c r="CD106" s="115">
        <f t="shared" si="115"/>
        <v>1669757000</v>
      </c>
      <c r="CE106" s="115">
        <f t="shared" si="115"/>
        <v>1772744000</v>
      </c>
      <c r="CF106" s="115">
        <f t="shared" si="115"/>
        <v>1882083000</v>
      </c>
      <c r="CG106" s="115">
        <f t="shared" si="116"/>
        <v>1998166000</v>
      </c>
      <c r="CT106" s="58">
        <f t="shared" si="117"/>
        <v>1439256600</v>
      </c>
      <c r="CU106" s="43">
        <f t="shared" si="118"/>
        <v>15991740</v>
      </c>
      <c r="CX106" s="53">
        <f t="shared" si="119"/>
        <v>1278908100</v>
      </c>
      <c r="CY106" s="43">
        <f t="shared" si="120"/>
        <v>21315135</v>
      </c>
      <c r="CZ106" s="48">
        <f t="shared" si="121"/>
        <v>35525225</v>
      </c>
    </row>
    <row r="107" spans="1:104">
      <c r="A107" s="3">
        <f t="shared" si="122"/>
        <v>68</v>
      </c>
      <c r="B107" s="249">
        <v>8</v>
      </c>
      <c r="C107" s="250" t="s">
        <v>151</v>
      </c>
      <c r="D107" s="285">
        <v>22</v>
      </c>
      <c r="E107" s="252"/>
      <c r="F107" s="40" t="s">
        <v>89</v>
      </c>
      <c r="G107" s="253">
        <f t="shared" si="84"/>
        <v>81</v>
      </c>
      <c r="H107" s="253">
        <f t="shared" si="85"/>
        <v>70</v>
      </c>
      <c r="I107" s="254">
        <f t="shared" si="86"/>
        <v>26966806</v>
      </c>
      <c r="J107" s="254">
        <f t="shared" si="87"/>
        <v>4</v>
      </c>
      <c r="K107" s="255">
        <f t="shared" si="88"/>
        <v>0.97</v>
      </c>
      <c r="L107" s="305">
        <f t="shared" si="82"/>
        <v>1.01</v>
      </c>
      <c r="M107" s="257">
        <f t="shared" si="89"/>
        <v>22077220.519736089</v>
      </c>
      <c r="N107" s="257">
        <f t="shared" si="90"/>
        <v>24884554.94026272</v>
      </c>
      <c r="O107" s="257">
        <f t="shared" si="91"/>
        <v>26419379.838199999</v>
      </c>
      <c r="P107" s="257">
        <f t="shared" si="92"/>
        <v>28048869.3774372</v>
      </c>
      <c r="Q107" s="258">
        <f t="shared" si="93"/>
        <v>26419379.838199999</v>
      </c>
      <c r="R107" s="257">
        <f t="shared" si="93"/>
        <v>28048869.3774372</v>
      </c>
      <c r="S107" s="257">
        <f t="shared" si="94"/>
        <v>29778862.265910644</v>
      </c>
      <c r="T107" s="257"/>
      <c r="U107" s="257">
        <f t="shared" si="95"/>
        <v>1545405436.3815262</v>
      </c>
      <c r="V107" s="257">
        <f t="shared" si="96"/>
        <v>1741918845.8183904</v>
      </c>
      <c r="W107" s="257">
        <f t="shared" si="97"/>
        <v>1849356588.674</v>
      </c>
      <c r="X107" s="258">
        <f t="shared" si="98"/>
        <v>1963420856.420604</v>
      </c>
      <c r="Y107" s="258">
        <f t="shared" si="99"/>
        <v>1849356588.674</v>
      </c>
      <c r="Z107" s="257">
        <f t="shared" si="100"/>
        <v>1963420856.420604</v>
      </c>
      <c r="AA107" s="257">
        <f t="shared" si="101"/>
        <v>2084520358.613745</v>
      </c>
      <c r="AB107" s="257"/>
      <c r="AC107" s="32" t="str">
        <f t="shared" si="102"/>
        <v>BERTAHAP</v>
      </c>
      <c r="AD107" s="259">
        <f t="shared" si="103"/>
        <v>0</v>
      </c>
      <c r="AE107" s="260">
        <v>2</v>
      </c>
      <c r="AF107" s="261"/>
      <c r="AG107" s="257" t="str">
        <f t="shared" si="83"/>
        <v>KR</v>
      </c>
      <c r="AH107" s="261">
        <f t="shared" si="65"/>
        <v>1699946000</v>
      </c>
      <c r="AI107" s="261">
        <f t="shared" si="65"/>
        <v>1916111000</v>
      </c>
      <c r="AJ107" s="261">
        <f t="shared" si="65"/>
        <v>2034293000</v>
      </c>
      <c r="AK107" s="262">
        <f t="shared" si="64"/>
        <v>2159763000</v>
      </c>
      <c r="AL107" s="262">
        <f t="shared" si="64"/>
        <v>2034293000</v>
      </c>
      <c r="AM107" s="261">
        <f t="shared" si="64"/>
        <v>2159763000</v>
      </c>
      <c r="AN107" s="261">
        <f t="shared" si="64"/>
        <v>2292973000</v>
      </c>
      <c r="AO107" s="51">
        <f t="shared" si="123"/>
        <v>2156351000</v>
      </c>
      <c r="AP107" s="42">
        <f t="shared" si="123"/>
        <v>2289349000</v>
      </c>
      <c r="AQ107" s="58">
        <f t="shared" si="104"/>
        <v>1940715900</v>
      </c>
      <c r="AR107" s="58">
        <f t="shared" si="105"/>
        <v>32345265</v>
      </c>
      <c r="AS107" s="336">
        <f t="shared" si="106"/>
        <v>40495556.25</v>
      </c>
      <c r="AT107" s="131">
        <f t="shared" si="107"/>
        <v>22893490</v>
      </c>
      <c r="AU107" s="5">
        <f t="shared" si="108"/>
        <v>32345265</v>
      </c>
      <c r="AV107" s="5">
        <f t="shared" si="109"/>
        <v>50857325</v>
      </c>
      <c r="AX107" s="2"/>
      <c r="AY107" s="2"/>
      <c r="BT107" s="53">
        <f t="shared" si="110"/>
        <v>-392367.02730000019</v>
      </c>
      <c r="BV107" s="116"/>
      <c r="BW107" s="112"/>
      <c r="BX107" s="112" t="str">
        <f t="shared" si="111"/>
        <v>1BR-12</v>
      </c>
      <c r="BY107" s="113">
        <f t="shared" si="112"/>
        <v>12</v>
      </c>
      <c r="BZ107" s="114">
        <f t="shared" si="113"/>
        <v>67</v>
      </c>
      <c r="CA107" s="114">
        <f t="shared" si="113"/>
        <v>57</v>
      </c>
      <c r="CB107" s="115">
        <f t="shared" si="114"/>
        <v>25580712.171600003</v>
      </c>
      <c r="CC107" s="115">
        <f t="shared" si="115"/>
        <v>1340300000</v>
      </c>
      <c r="CD107" s="115">
        <f t="shared" si="115"/>
        <v>1510733000</v>
      </c>
      <c r="CE107" s="115">
        <f t="shared" si="115"/>
        <v>1603911000</v>
      </c>
      <c r="CF107" s="115">
        <f t="shared" si="115"/>
        <v>1702837000</v>
      </c>
      <c r="CG107" s="115">
        <f t="shared" si="116"/>
        <v>1807864000</v>
      </c>
      <c r="CT107" s="58">
        <f t="shared" si="117"/>
        <v>2060414100</v>
      </c>
      <c r="CU107" s="43">
        <f t="shared" si="118"/>
        <v>22893490</v>
      </c>
      <c r="CX107" s="53">
        <f t="shared" si="119"/>
        <v>1830863700</v>
      </c>
      <c r="CY107" s="43">
        <f t="shared" si="120"/>
        <v>30514395</v>
      </c>
      <c r="CZ107" s="48">
        <f t="shared" si="121"/>
        <v>50857325</v>
      </c>
    </row>
    <row r="108" spans="1:104">
      <c r="A108" s="3">
        <f t="shared" si="122"/>
        <v>69</v>
      </c>
      <c r="B108" s="249">
        <v>1</v>
      </c>
      <c r="C108" s="250" t="s">
        <v>152</v>
      </c>
      <c r="D108" s="251" t="s">
        <v>24</v>
      </c>
      <c r="E108" s="252"/>
      <c r="F108" s="40" t="s">
        <v>39</v>
      </c>
      <c r="G108" s="253">
        <f t="shared" si="84"/>
        <v>113</v>
      </c>
      <c r="H108" s="253">
        <f t="shared" si="85"/>
        <v>101</v>
      </c>
      <c r="I108" s="254">
        <f t="shared" si="86"/>
        <v>26966806</v>
      </c>
      <c r="J108" s="254">
        <f t="shared" si="87"/>
        <v>6</v>
      </c>
      <c r="K108" s="255">
        <f t="shared" si="88"/>
        <v>0.95</v>
      </c>
      <c r="L108" s="256">
        <f t="shared" ref="L108:L115" si="124">SUMIF($AN$4:$AN$22,D108,$AU$4:$AU$22)</f>
        <v>1.01</v>
      </c>
      <c r="M108" s="257">
        <f t="shared" si="89"/>
        <v>21622020.096648749</v>
      </c>
      <c r="N108" s="257">
        <f t="shared" si="90"/>
        <v>24371471.333246995</v>
      </c>
      <c r="O108" s="257">
        <f t="shared" si="91"/>
        <v>25874650.357000001</v>
      </c>
      <c r="P108" s="257">
        <f t="shared" si="92"/>
        <v>27470542.173778702</v>
      </c>
      <c r="Q108" s="258">
        <f t="shared" si="93"/>
        <v>25874650.357000001</v>
      </c>
      <c r="R108" s="257">
        <f t="shared" si="93"/>
        <v>27470542.173778702</v>
      </c>
      <c r="S108" s="257">
        <f t="shared" si="94"/>
        <v>29164865.105788779</v>
      </c>
      <c r="T108" s="257"/>
      <c r="U108" s="257">
        <f t="shared" si="95"/>
        <v>2183824029.7615237</v>
      </c>
      <c r="V108" s="257">
        <f t="shared" si="96"/>
        <v>2461518604.6579466</v>
      </c>
      <c r="W108" s="257">
        <f t="shared" si="97"/>
        <v>2613339686.0570002</v>
      </c>
      <c r="X108" s="258">
        <f t="shared" si="98"/>
        <v>2774524759.5516491</v>
      </c>
      <c r="Y108" s="258">
        <f t="shared" si="99"/>
        <v>2613339686.0570002</v>
      </c>
      <c r="Z108" s="257">
        <f t="shared" si="100"/>
        <v>2774524759.5516491</v>
      </c>
      <c r="AA108" s="257">
        <f t="shared" si="101"/>
        <v>2945651375.6846666</v>
      </c>
      <c r="AB108" s="257"/>
      <c r="AC108" s="32" t="str">
        <f t="shared" si="102"/>
        <v>BERTAHAP</v>
      </c>
      <c r="AD108" s="259">
        <f t="shared" si="103"/>
        <v>0</v>
      </c>
      <c r="AE108" s="260">
        <v>2</v>
      </c>
      <c r="AF108" s="261"/>
      <c r="AG108" s="257" t="str">
        <f t="shared" si="83"/>
        <v>KR</v>
      </c>
      <c r="AH108" s="261">
        <f t="shared" si="65"/>
        <v>2402207000</v>
      </c>
      <c r="AI108" s="261">
        <f t="shared" si="65"/>
        <v>2707671000</v>
      </c>
      <c r="AJ108" s="261">
        <f t="shared" si="65"/>
        <v>2874674000</v>
      </c>
      <c r="AK108" s="262">
        <f t="shared" si="64"/>
        <v>3051978000</v>
      </c>
      <c r="AL108" s="262">
        <f t="shared" si="64"/>
        <v>2874674000</v>
      </c>
      <c r="AM108" s="261">
        <f t="shared" si="64"/>
        <v>3051978000</v>
      </c>
      <c r="AN108" s="261">
        <f t="shared" si="64"/>
        <v>3240217000</v>
      </c>
      <c r="AO108" s="51">
        <f t="shared" si="123"/>
        <v>3047155000</v>
      </c>
      <c r="AP108" s="42">
        <f t="shared" si="123"/>
        <v>3235097000</v>
      </c>
      <c r="AQ108" s="58">
        <f t="shared" si="104"/>
        <v>2742439500</v>
      </c>
      <c r="AR108" s="58">
        <f t="shared" si="105"/>
        <v>45707325</v>
      </c>
      <c r="AS108" s="336">
        <f t="shared" si="106"/>
        <v>57224587.5</v>
      </c>
      <c r="AT108" s="131">
        <f t="shared" si="107"/>
        <v>32350970</v>
      </c>
      <c r="AU108" s="5">
        <f t="shared" si="108"/>
        <v>45707325</v>
      </c>
      <c r="AV108" s="5">
        <f t="shared" si="109"/>
        <v>71866850</v>
      </c>
      <c r="AX108" s="2"/>
      <c r="AY108" s="2"/>
      <c r="BT108" s="53">
        <f t="shared" si="110"/>
        <v>-937096.5084999986</v>
      </c>
      <c r="BV108" s="116"/>
      <c r="BW108" s="112"/>
      <c r="BX108" s="112" t="str">
        <f t="shared" si="111"/>
        <v>1BR-16</v>
      </c>
      <c r="BY108" s="113">
        <f t="shared" si="112"/>
        <v>16</v>
      </c>
      <c r="BZ108" s="114">
        <f t="shared" si="113"/>
        <v>71</v>
      </c>
      <c r="CA108" s="114">
        <f t="shared" si="113"/>
        <v>63</v>
      </c>
      <c r="CB108" s="115">
        <f t="shared" si="114"/>
        <v>25580712.171600003</v>
      </c>
      <c r="CC108" s="115">
        <f t="shared" si="115"/>
        <v>1481384000</v>
      </c>
      <c r="CD108" s="115">
        <f t="shared" si="115"/>
        <v>1669757000</v>
      </c>
      <c r="CE108" s="115">
        <f t="shared" si="115"/>
        <v>1772744000</v>
      </c>
      <c r="CF108" s="115">
        <f t="shared" si="115"/>
        <v>1882083000</v>
      </c>
      <c r="CG108" s="115">
        <f t="shared" si="116"/>
        <v>1998166000</v>
      </c>
      <c r="CT108" s="58">
        <f t="shared" si="117"/>
        <v>2911587300</v>
      </c>
      <c r="CU108" s="43">
        <f t="shared" si="118"/>
        <v>32350970</v>
      </c>
      <c r="CX108" s="53">
        <f t="shared" si="119"/>
        <v>2587206600</v>
      </c>
      <c r="CY108" s="43">
        <f t="shared" si="120"/>
        <v>43120110</v>
      </c>
      <c r="CZ108" s="48">
        <f t="shared" si="121"/>
        <v>71866850</v>
      </c>
    </row>
    <row r="109" spans="1:104">
      <c r="A109" s="3">
        <f t="shared" si="122"/>
        <v>70</v>
      </c>
      <c r="B109" s="249">
        <v>2</v>
      </c>
      <c r="C109" s="250" t="s">
        <v>152</v>
      </c>
      <c r="D109" s="251" t="s">
        <v>35</v>
      </c>
      <c r="E109" s="252"/>
      <c r="F109" s="40" t="s">
        <v>42</v>
      </c>
      <c r="G109" s="253">
        <f t="shared" si="84"/>
        <v>78</v>
      </c>
      <c r="H109" s="253">
        <f t="shared" si="85"/>
        <v>66</v>
      </c>
      <c r="I109" s="254">
        <f t="shared" si="86"/>
        <v>26966806</v>
      </c>
      <c r="J109" s="254">
        <f t="shared" si="87"/>
        <v>2</v>
      </c>
      <c r="K109" s="255">
        <f t="shared" si="88"/>
        <v>0.93</v>
      </c>
      <c r="L109" s="256">
        <f t="shared" si="124"/>
        <v>1.01</v>
      </c>
      <c r="M109" s="257">
        <f t="shared" si="89"/>
        <v>21166819.673561409</v>
      </c>
      <c r="N109" s="257">
        <f t="shared" si="90"/>
        <v>23858387.72623127</v>
      </c>
      <c r="O109" s="257">
        <f t="shared" si="91"/>
        <v>25329920.875800002</v>
      </c>
      <c r="P109" s="257">
        <f t="shared" si="92"/>
        <v>26892214.970120206</v>
      </c>
      <c r="Q109" s="258">
        <f t="shared" si="93"/>
        <v>25329920.875800002</v>
      </c>
      <c r="R109" s="257">
        <f t="shared" si="93"/>
        <v>26892214.970120206</v>
      </c>
      <c r="S109" s="257">
        <f t="shared" si="94"/>
        <v>28550867.945666909</v>
      </c>
      <c r="T109" s="257"/>
      <c r="U109" s="257">
        <f t="shared" si="95"/>
        <v>1397010098.4550531</v>
      </c>
      <c r="V109" s="257">
        <f t="shared" si="96"/>
        <v>1574653589.9312637</v>
      </c>
      <c r="W109" s="257">
        <f t="shared" si="97"/>
        <v>1671774777.8028002</v>
      </c>
      <c r="X109" s="258">
        <f t="shared" si="98"/>
        <v>1774886188.0279336</v>
      </c>
      <c r="Y109" s="258">
        <f t="shared" si="99"/>
        <v>1671774777.8028002</v>
      </c>
      <c r="Z109" s="257">
        <f t="shared" si="100"/>
        <v>1774886188.0279336</v>
      </c>
      <c r="AA109" s="257">
        <f t="shared" si="101"/>
        <v>1884357284.414016</v>
      </c>
      <c r="AB109" s="257"/>
      <c r="AC109" s="32" t="str">
        <f t="shared" si="102"/>
        <v>BERTAHAP</v>
      </c>
      <c r="AD109" s="259">
        <f t="shared" si="103"/>
        <v>0</v>
      </c>
      <c r="AE109" s="260">
        <v>2</v>
      </c>
      <c r="AF109" s="261"/>
      <c r="AG109" s="257" t="e">
        <f>IF(AF109&gt;#REF!,"LB","KR")</f>
        <v>#REF!</v>
      </c>
      <c r="AH109" s="261">
        <f t="shared" si="65"/>
        <v>1536712000</v>
      </c>
      <c r="AI109" s="261">
        <f t="shared" si="65"/>
        <v>1732119000</v>
      </c>
      <c r="AJ109" s="261">
        <f t="shared" si="65"/>
        <v>1838953000</v>
      </c>
      <c r="AK109" s="262">
        <f t="shared" si="64"/>
        <v>1952375000</v>
      </c>
      <c r="AL109" s="262">
        <f t="shared" si="64"/>
        <v>1838953000</v>
      </c>
      <c r="AM109" s="261">
        <f t="shared" si="64"/>
        <v>1952375000</v>
      </c>
      <c r="AN109" s="261">
        <f t="shared" si="64"/>
        <v>2072794000</v>
      </c>
      <c r="AO109" s="51">
        <f t="shared" si="123"/>
        <v>1949291000</v>
      </c>
      <c r="AP109" s="42">
        <f t="shared" si="123"/>
        <v>2069518000</v>
      </c>
      <c r="AQ109" s="58">
        <f t="shared" si="104"/>
        <v>1754361900</v>
      </c>
      <c r="AR109" s="58">
        <f t="shared" si="105"/>
        <v>29239365</v>
      </c>
      <c r="AS109" s="336">
        <f t="shared" si="106"/>
        <v>36607031.25</v>
      </c>
      <c r="AT109" s="131">
        <f t="shared" si="107"/>
        <v>20695180</v>
      </c>
      <c r="AU109" s="5">
        <f t="shared" si="108"/>
        <v>29239365</v>
      </c>
      <c r="AV109" s="5">
        <f t="shared" si="109"/>
        <v>45973825</v>
      </c>
      <c r="AX109" s="2"/>
      <c r="AY109" s="2"/>
      <c r="BT109" s="53">
        <f t="shared" si="110"/>
        <v>-1481825.989699997</v>
      </c>
      <c r="BV109" s="116"/>
      <c r="BW109" s="112"/>
      <c r="BX109" s="112" t="str">
        <f t="shared" si="111"/>
        <v>2BR-18</v>
      </c>
      <c r="BY109" s="113">
        <f t="shared" si="112"/>
        <v>18</v>
      </c>
      <c r="BZ109" s="114">
        <f t="shared" si="113"/>
        <v>97</v>
      </c>
      <c r="CA109" s="114">
        <f t="shared" si="113"/>
        <v>85</v>
      </c>
      <c r="CB109" s="115">
        <f t="shared" si="114"/>
        <v>25580712.171600003</v>
      </c>
      <c r="CC109" s="115">
        <f t="shared" si="115"/>
        <v>1998693000</v>
      </c>
      <c r="CD109" s="115">
        <f t="shared" si="115"/>
        <v>2252846000</v>
      </c>
      <c r="CE109" s="115">
        <f t="shared" si="115"/>
        <v>2391797000</v>
      </c>
      <c r="CF109" s="115">
        <f t="shared" si="115"/>
        <v>2539318000</v>
      </c>
      <c r="CG109" s="115">
        <f t="shared" si="116"/>
        <v>2695937000</v>
      </c>
      <c r="CT109" s="58">
        <f t="shared" si="117"/>
        <v>1862566200</v>
      </c>
      <c r="CU109" s="43">
        <f t="shared" si="118"/>
        <v>20695180</v>
      </c>
      <c r="CX109" s="53">
        <f t="shared" si="119"/>
        <v>1655057700</v>
      </c>
      <c r="CY109" s="43">
        <f t="shared" si="120"/>
        <v>27584295</v>
      </c>
      <c r="CZ109" s="48">
        <f t="shared" si="121"/>
        <v>45973825</v>
      </c>
    </row>
    <row r="110" spans="1:104">
      <c r="A110" s="3">
        <f t="shared" si="122"/>
        <v>71</v>
      </c>
      <c r="B110" s="249">
        <v>3</v>
      </c>
      <c r="C110" s="250" t="s">
        <v>152</v>
      </c>
      <c r="D110" s="251">
        <v>10</v>
      </c>
      <c r="E110" s="252"/>
      <c r="F110" s="40" t="s">
        <v>48</v>
      </c>
      <c r="G110" s="253">
        <f t="shared" si="84"/>
        <v>74</v>
      </c>
      <c r="H110" s="253">
        <f t="shared" si="85"/>
        <v>63</v>
      </c>
      <c r="I110" s="254">
        <f t="shared" si="86"/>
        <v>26966806</v>
      </c>
      <c r="J110" s="254">
        <f t="shared" si="87"/>
        <v>2</v>
      </c>
      <c r="K110" s="255">
        <f t="shared" si="88"/>
        <v>0.93</v>
      </c>
      <c r="L110" s="256">
        <f t="shared" si="124"/>
        <v>1.01</v>
      </c>
      <c r="M110" s="257">
        <f t="shared" si="89"/>
        <v>21166819.673561409</v>
      </c>
      <c r="N110" s="257">
        <f t="shared" si="90"/>
        <v>23858387.72623127</v>
      </c>
      <c r="O110" s="257">
        <f t="shared" si="91"/>
        <v>25329920.875800002</v>
      </c>
      <c r="P110" s="257">
        <f t="shared" si="92"/>
        <v>26892214.970120206</v>
      </c>
      <c r="Q110" s="258">
        <f t="shared" si="93"/>
        <v>25329920.875800002</v>
      </c>
      <c r="R110" s="257">
        <f t="shared" si="93"/>
        <v>26892214.970120206</v>
      </c>
      <c r="S110" s="257">
        <f t="shared" si="94"/>
        <v>28550867.945666909</v>
      </c>
      <c r="T110" s="257"/>
      <c r="U110" s="257">
        <f t="shared" si="95"/>
        <v>1333509639.4343688</v>
      </c>
      <c r="V110" s="257">
        <f t="shared" si="96"/>
        <v>1503078426.7525699</v>
      </c>
      <c r="W110" s="257">
        <f t="shared" si="97"/>
        <v>1595785015.1754003</v>
      </c>
      <c r="X110" s="258">
        <f t="shared" si="98"/>
        <v>1694209543.117573</v>
      </c>
      <c r="Y110" s="258">
        <f t="shared" si="99"/>
        <v>1595785015.1754003</v>
      </c>
      <c r="Z110" s="257">
        <f t="shared" si="100"/>
        <v>1694209543.117573</v>
      </c>
      <c r="AA110" s="257">
        <f t="shared" si="101"/>
        <v>1798704680.5770154</v>
      </c>
      <c r="AB110" s="257"/>
      <c r="AC110" s="32" t="str">
        <f t="shared" si="102"/>
        <v>BERTAHAP</v>
      </c>
      <c r="AD110" s="259">
        <f t="shared" si="103"/>
        <v>0</v>
      </c>
      <c r="AE110" s="260">
        <v>2</v>
      </c>
      <c r="AF110" s="261"/>
      <c r="AG110" s="257" t="str">
        <f t="shared" ref="AG110:AG116" si="125">IF(AF110&gt;$AZ$42,"LB","KR")</f>
        <v>KR</v>
      </c>
      <c r="AH110" s="261">
        <f t="shared" si="65"/>
        <v>1466861000</v>
      </c>
      <c r="AI110" s="261">
        <f t="shared" si="65"/>
        <v>1653387000</v>
      </c>
      <c r="AJ110" s="261">
        <f t="shared" si="65"/>
        <v>1755364000</v>
      </c>
      <c r="AK110" s="262">
        <f t="shared" si="64"/>
        <v>1863631000</v>
      </c>
      <c r="AL110" s="262">
        <f t="shared" si="64"/>
        <v>1755364000</v>
      </c>
      <c r="AM110" s="261">
        <f t="shared" si="64"/>
        <v>1863631000</v>
      </c>
      <c r="AN110" s="261">
        <f t="shared" si="64"/>
        <v>1978576000</v>
      </c>
      <c r="AO110" s="51">
        <f t="shared" si="123"/>
        <v>1860686000</v>
      </c>
      <c r="AP110" s="42">
        <f t="shared" si="123"/>
        <v>1975449000</v>
      </c>
      <c r="AQ110" s="58">
        <f t="shared" si="104"/>
        <v>1674617400</v>
      </c>
      <c r="AR110" s="58">
        <f t="shared" si="105"/>
        <v>27910290</v>
      </c>
      <c r="AS110" s="336">
        <f t="shared" si="106"/>
        <v>34943081.25</v>
      </c>
      <c r="AT110" s="131">
        <f t="shared" si="107"/>
        <v>19754490</v>
      </c>
      <c r="AU110" s="5">
        <f t="shared" si="108"/>
        <v>27910290</v>
      </c>
      <c r="AV110" s="5">
        <f t="shared" si="109"/>
        <v>43884100</v>
      </c>
      <c r="AX110" s="2"/>
      <c r="AY110" s="2"/>
      <c r="BT110" s="53">
        <f t="shared" si="110"/>
        <v>-1481825.989699997</v>
      </c>
      <c r="BV110" s="116">
        <v>20</v>
      </c>
      <c r="BW110" s="121" t="s">
        <v>69</v>
      </c>
      <c r="BX110" s="112" t="str">
        <f t="shared" ref="BX110:BX115" si="126">F190</f>
        <v>1BR-8</v>
      </c>
      <c r="BY110" s="113" t="str">
        <f t="shared" ref="BY110:BY115" si="127">D190</f>
        <v>08</v>
      </c>
      <c r="BZ110" s="114">
        <f t="shared" ref="BZ110:CA115" si="128">G190</f>
        <v>60</v>
      </c>
      <c r="CA110" s="114">
        <f t="shared" si="128"/>
        <v>52</v>
      </c>
      <c r="CB110" s="115">
        <f t="shared" ref="CB110:CB115" si="129">O190</f>
        <v>25580712.171600003</v>
      </c>
      <c r="CC110" s="115">
        <f t="shared" ref="CC110:CF115" si="130">AH190</f>
        <v>1222730000</v>
      </c>
      <c r="CD110" s="115">
        <f t="shared" si="130"/>
        <v>1378212000</v>
      </c>
      <c r="CE110" s="115">
        <f t="shared" si="130"/>
        <v>1463217000</v>
      </c>
      <c r="CF110" s="115">
        <f t="shared" si="130"/>
        <v>1553465000</v>
      </c>
      <c r="CG110" s="115">
        <f t="shared" ref="CG110:CG115" si="131">AN190</f>
        <v>1649280000</v>
      </c>
      <c r="CH110" s="2">
        <v>6</v>
      </c>
      <c r="CT110" s="58">
        <f t="shared" si="117"/>
        <v>1777904100</v>
      </c>
      <c r="CU110" s="43">
        <f t="shared" si="118"/>
        <v>19754490</v>
      </c>
      <c r="CX110" s="53">
        <f t="shared" si="119"/>
        <v>1579827600</v>
      </c>
      <c r="CY110" s="43">
        <f t="shared" si="120"/>
        <v>26330460</v>
      </c>
      <c r="CZ110" s="48">
        <f t="shared" si="121"/>
        <v>43884100</v>
      </c>
    </row>
    <row r="111" spans="1:104">
      <c r="A111" s="3">
        <f t="shared" si="122"/>
        <v>72</v>
      </c>
      <c r="B111" s="249">
        <v>4</v>
      </c>
      <c r="C111" s="250" t="s">
        <v>152</v>
      </c>
      <c r="D111" s="285">
        <v>12</v>
      </c>
      <c r="E111" s="252"/>
      <c r="F111" s="40" t="s">
        <v>50</v>
      </c>
      <c r="G111" s="253">
        <f t="shared" si="84"/>
        <v>67</v>
      </c>
      <c r="H111" s="253">
        <f t="shared" si="85"/>
        <v>57</v>
      </c>
      <c r="I111" s="254">
        <f t="shared" si="86"/>
        <v>26966806</v>
      </c>
      <c r="J111" s="254">
        <f t="shared" si="87"/>
        <v>2</v>
      </c>
      <c r="K111" s="255">
        <f t="shared" si="88"/>
        <v>0.93</v>
      </c>
      <c r="L111" s="256">
        <f t="shared" si="124"/>
        <v>1.01</v>
      </c>
      <c r="M111" s="257">
        <f t="shared" si="89"/>
        <v>21166819.673561409</v>
      </c>
      <c r="N111" s="257">
        <f t="shared" si="90"/>
        <v>23858387.72623127</v>
      </c>
      <c r="O111" s="257">
        <f t="shared" si="91"/>
        <v>25329920.875800002</v>
      </c>
      <c r="P111" s="257">
        <f t="shared" si="92"/>
        <v>26892214.970120206</v>
      </c>
      <c r="Q111" s="258">
        <f t="shared" si="93"/>
        <v>25329920.875800002</v>
      </c>
      <c r="R111" s="257">
        <f t="shared" si="93"/>
        <v>26892214.970120206</v>
      </c>
      <c r="S111" s="257">
        <f t="shared" si="94"/>
        <v>28550867.945666909</v>
      </c>
      <c r="T111" s="257"/>
      <c r="U111" s="257">
        <f t="shared" si="95"/>
        <v>1206508721.3930004</v>
      </c>
      <c r="V111" s="257">
        <f t="shared" si="96"/>
        <v>1359928100.3951824</v>
      </c>
      <c r="W111" s="257">
        <f t="shared" si="97"/>
        <v>1443805489.9206002</v>
      </c>
      <c r="X111" s="258">
        <f t="shared" si="98"/>
        <v>1532856253.2968519</v>
      </c>
      <c r="Y111" s="258">
        <f t="shared" si="99"/>
        <v>1443805489.9206002</v>
      </c>
      <c r="Z111" s="257">
        <f t="shared" si="100"/>
        <v>1532856253.2968519</v>
      </c>
      <c r="AA111" s="257">
        <f t="shared" si="101"/>
        <v>1627399472.9030137</v>
      </c>
      <c r="AB111" s="257"/>
      <c r="AC111" s="32" t="str">
        <f t="shared" si="102"/>
        <v>BERTAHAP</v>
      </c>
      <c r="AD111" s="259">
        <f t="shared" si="103"/>
        <v>0</v>
      </c>
      <c r="AE111" s="260">
        <v>2</v>
      </c>
      <c r="AF111" s="261"/>
      <c r="AG111" s="257" t="str">
        <f t="shared" si="125"/>
        <v>KR</v>
      </c>
      <c r="AH111" s="261">
        <f t="shared" si="65"/>
        <v>1327160000</v>
      </c>
      <c r="AI111" s="261">
        <f t="shared" si="65"/>
        <v>1495921000</v>
      </c>
      <c r="AJ111" s="261">
        <f t="shared" si="65"/>
        <v>1588187000</v>
      </c>
      <c r="AK111" s="262">
        <f t="shared" si="64"/>
        <v>1686142000</v>
      </c>
      <c r="AL111" s="262">
        <f t="shared" si="64"/>
        <v>1588187000</v>
      </c>
      <c r="AM111" s="261">
        <f t="shared" si="64"/>
        <v>1686142000</v>
      </c>
      <c r="AN111" s="261">
        <f t="shared" si="64"/>
        <v>1790140000</v>
      </c>
      <c r="AO111" s="51">
        <f t="shared" si="123"/>
        <v>1683479000</v>
      </c>
      <c r="AP111" s="42">
        <f t="shared" si="123"/>
        <v>1787311000</v>
      </c>
      <c r="AQ111" s="58">
        <f t="shared" si="104"/>
        <v>1515131100</v>
      </c>
      <c r="AR111" s="58">
        <f t="shared" si="105"/>
        <v>25252185</v>
      </c>
      <c r="AS111" s="336">
        <f t="shared" si="106"/>
        <v>31615162.5</v>
      </c>
      <c r="AT111" s="131">
        <f t="shared" si="107"/>
        <v>17873110</v>
      </c>
      <c r="AU111" s="5">
        <f t="shared" si="108"/>
        <v>25252185</v>
      </c>
      <c r="AV111" s="5">
        <f t="shared" si="109"/>
        <v>39704675</v>
      </c>
      <c r="AX111" s="2"/>
      <c r="AY111" s="2"/>
      <c r="BT111" s="53">
        <f t="shared" si="110"/>
        <v>-1481825.989699997</v>
      </c>
      <c r="BV111" s="116"/>
      <c r="BW111" s="112"/>
      <c r="BX111" s="112" t="str">
        <f t="shared" si="126"/>
        <v>1BR-10</v>
      </c>
      <c r="BY111" s="113">
        <f t="shared" si="127"/>
        <v>10</v>
      </c>
      <c r="BZ111" s="114">
        <f t="shared" si="128"/>
        <v>74</v>
      </c>
      <c r="CA111" s="114">
        <f t="shared" si="128"/>
        <v>63</v>
      </c>
      <c r="CB111" s="115">
        <f t="shared" si="129"/>
        <v>25580712.171600003</v>
      </c>
      <c r="CC111" s="115">
        <f t="shared" si="130"/>
        <v>1481384000</v>
      </c>
      <c r="CD111" s="115">
        <f t="shared" si="130"/>
        <v>1669757000</v>
      </c>
      <c r="CE111" s="115">
        <f t="shared" si="130"/>
        <v>1772744000</v>
      </c>
      <c r="CF111" s="115">
        <f t="shared" si="130"/>
        <v>1882083000</v>
      </c>
      <c r="CG111" s="115">
        <f t="shared" si="131"/>
        <v>1998166000</v>
      </c>
      <c r="CT111" s="58">
        <f t="shared" si="117"/>
        <v>1608579900</v>
      </c>
      <c r="CU111" s="43">
        <f t="shared" si="118"/>
        <v>17873110</v>
      </c>
      <c r="CX111" s="53">
        <f t="shared" si="119"/>
        <v>1429368300</v>
      </c>
      <c r="CY111" s="43">
        <f t="shared" si="120"/>
        <v>23822805</v>
      </c>
      <c r="CZ111" s="48">
        <f t="shared" si="121"/>
        <v>39704675</v>
      </c>
    </row>
    <row r="112" spans="1:104">
      <c r="A112" s="3">
        <f t="shared" si="122"/>
        <v>73</v>
      </c>
      <c r="B112" s="249">
        <v>5</v>
      </c>
      <c r="C112" s="250" t="s">
        <v>152</v>
      </c>
      <c r="D112" s="251">
        <v>16</v>
      </c>
      <c r="E112" s="252"/>
      <c r="F112" s="40" t="s">
        <v>52</v>
      </c>
      <c r="G112" s="253">
        <f t="shared" si="84"/>
        <v>71</v>
      </c>
      <c r="H112" s="253">
        <f t="shared" si="85"/>
        <v>63</v>
      </c>
      <c r="I112" s="254">
        <f t="shared" si="86"/>
        <v>26966806</v>
      </c>
      <c r="J112" s="254">
        <f t="shared" si="87"/>
        <v>2</v>
      </c>
      <c r="K112" s="255">
        <f t="shared" si="88"/>
        <v>0.93</v>
      </c>
      <c r="L112" s="256">
        <f t="shared" si="124"/>
        <v>1.01</v>
      </c>
      <c r="M112" s="257">
        <f t="shared" si="89"/>
        <v>21166819.673561409</v>
      </c>
      <c r="N112" s="257">
        <f t="shared" si="90"/>
        <v>23858387.72623127</v>
      </c>
      <c r="O112" s="257">
        <f t="shared" si="91"/>
        <v>25329920.875800002</v>
      </c>
      <c r="P112" s="257">
        <f t="shared" si="92"/>
        <v>26892214.970120206</v>
      </c>
      <c r="Q112" s="258">
        <f t="shared" si="93"/>
        <v>25329920.875800002</v>
      </c>
      <c r="R112" s="257">
        <f t="shared" si="93"/>
        <v>26892214.970120206</v>
      </c>
      <c r="S112" s="257">
        <f t="shared" si="94"/>
        <v>28550867.945666909</v>
      </c>
      <c r="T112" s="257"/>
      <c r="U112" s="257">
        <f t="shared" si="95"/>
        <v>1333509639.4343688</v>
      </c>
      <c r="V112" s="257">
        <f t="shared" si="96"/>
        <v>1503078426.7525699</v>
      </c>
      <c r="W112" s="257">
        <f t="shared" si="97"/>
        <v>1595785015.1754003</v>
      </c>
      <c r="X112" s="258">
        <f t="shared" si="98"/>
        <v>1694209543.117573</v>
      </c>
      <c r="Y112" s="258">
        <f t="shared" si="99"/>
        <v>1595785015.1754003</v>
      </c>
      <c r="Z112" s="257">
        <f t="shared" si="100"/>
        <v>1694209543.117573</v>
      </c>
      <c r="AA112" s="257">
        <f t="shared" si="101"/>
        <v>1798704680.5770154</v>
      </c>
      <c r="AB112" s="257"/>
      <c r="AC112" s="32" t="str">
        <f t="shared" si="102"/>
        <v>BERTAHAP</v>
      </c>
      <c r="AD112" s="259">
        <f t="shared" si="103"/>
        <v>0</v>
      </c>
      <c r="AE112" s="260">
        <v>2</v>
      </c>
      <c r="AF112" s="261"/>
      <c r="AG112" s="257" t="str">
        <f t="shared" si="125"/>
        <v>KR</v>
      </c>
      <c r="AH112" s="261">
        <f t="shared" si="65"/>
        <v>1466861000</v>
      </c>
      <c r="AI112" s="261">
        <f t="shared" si="65"/>
        <v>1653387000</v>
      </c>
      <c r="AJ112" s="261">
        <f t="shared" si="65"/>
        <v>1755364000</v>
      </c>
      <c r="AK112" s="262">
        <f t="shared" si="64"/>
        <v>1863631000</v>
      </c>
      <c r="AL112" s="262">
        <f t="shared" si="64"/>
        <v>1755364000</v>
      </c>
      <c r="AM112" s="261">
        <f t="shared" si="64"/>
        <v>1863631000</v>
      </c>
      <c r="AN112" s="261">
        <f t="shared" si="64"/>
        <v>1978576000</v>
      </c>
      <c r="AO112" s="51">
        <f t="shared" si="123"/>
        <v>1860686000</v>
      </c>
      <c r="AP112" s="42">
        <f t="shared" si="123"/>
        <v>1975449000</v>
      </c>
      <c r="AQ112" s="58">
        <f t="shared" si="104"/>
        <v>1674617400</v>
      </c>
      <c r="AR112" s="58">
        <f t="shared" si="105"/>
        <v>27910290</v>
      </c>
      <c r="AS112" s="336">
        <f t="shared" si="106"/>
        <v>34943081.25</v>
      </c>
      <c r="AT112" s="131">
        <f t="shared" si="107"/>
        <v>19754490</v>
      </c>
      <c r="AU112" s="5">
        <f t="shared" si="108"/>
        <v>27910290</v>
      </c>
      <c r="AV112" s="5">
        <f t="shared" si="109"/>
        <v>43884100</v>
      </c>
      <c r="AX112" s="2"/>
      <c r="AY112" s="2"/>
      <c r="BT112" s="53">
        <f t="shared" si="110"/>
        <v>-1481825.989699997</v>
      </c>
      <c r="BV112" s="116"/>
      <c r="BW112" s="112"/>
      <c r="BX112" s="112" t="str">
        <f t="shared" si="126"/>
        <v>1BR-12</v>
      </c>
      <c r="BY112" s="113">
        <f t="shared" si="127"/>
        <v>12</v>
      </c>
      <c r="BZ112" s="114">
        <f t="shared" si="128"/>
        <v>67</v>
      </c>
      <c r="CA112" s="114">
        <f t="shared" si="128"/>
        <v>57</v>
      </c>
      <c r="CB112" s="115">
        <f t="shared" si="129"/>
        <v>25580712.171600003</v>
      </c>
      <c r="CC112" s="115">
        <f t="shared" si="130"/>
        <v>1340300000</v>
      </c>
      <c r="CD112" s="115">
        <f t="shared" si="130"/>
        <v>1510733000</v>
      </c>
      <c r="CE112" s="115">
        <f t="shared" si="130"/>
        <v>1603911000</v>
      </c>
      <c r="CF112" s="115">
        <f t="shared" si="130"/>
        <v>1702837000</v>
      </c>
      <c r="CG112" s="115">
        <f t="shared" si="131"/>
        <v>1807864000</v>
      </c>
      <c r="CT112" s="58">
        <f t="shared" si="117"/>
        <v>1777904100</v>
      </c>
      <c r="CU112" s="43">
        <f t="shared" si="118"/>
        <v>19754490</v>
      </c>
      <c r="CX112" s="53">
        <f t="shared" si="119"/>
        <v>1579827600</v>
      </c>
      <c r="CY112" s="43">
        <f t="shared" si="120"/>
        <v>26330460</v>
      </c>
      <c r="CZ112" s="48">
        <f t="shared" si="121"/>
        <v>43884100</v>
      </c>
    </row>
    <row r="113" spans="1:104">
      <c r="A113" s="3">
        <f t="shared" si="122"/>
        <v>74</v>
      </c>
      <c r="B113" s="249">
        <v>6</v>
      </c>
      <c r="C113" s="250" t="s">
        <v>152</v>
      </c>
      <c r="D113" s="285">
        <v>18</v>
      </c>
      <c r="E113" s="252"/>
      <c r="F113" s="40" t="s">
        <v>54</v>
      </c>
      <c r="G113" s="253">
        <f t="shared" si="84"/>
        <v>97</v>
      </c>
      <c r="H113" s="253">
        <f t="shared" si="85"/>
        <v>85</v>
      </c>
      <c r="I113" s="254">
        <f t="shared" si="86"/>
        <v>26966806</v>
      </c>
      <c r="J113" s="254">
        <f t="shared" si="87"/>
        <v>2</v>
      </c>
      <c r="K113" s="255">
        <f t="shared" si="88"/>
        <v>0.93</v>
      </c>
      <c r="L113" s="256">
        <f t="shared" si="124"/>
        <v>1.01</v>
      </c>
      <c r="M113" s="257">
        <f t="shared" si="89"/>
        <v>21166819.673561409</v>
      </c>
      <c r="N113" s="257">
        <f t="shared" si="90"/>
        <v>23858387.72623127</v>
      </c>
      <c r="O113" s="257">
        <f t="shared" si="91"/>
        <v>25329920.875800002</v>
      </c>
      <c r="P113" s="257">
        <f t="shared" si="92"/>
        <v>26892214.970120206</v>
      </c>
      <c r="Q113" s="258">
        <f t="shared" si="93"/>
        <v>25329920.875800002</v>
      </c>
      <c r="R113" s="257">
        <f t="shared" si="93"/>
        <v>26892214.970120206</v>
      </c>
      <c r="S113" s="257">
        <f t="shared" si="94"/>
        <v>28550867.945666909</v>
      </c>
      <c r="T113" s="257"/>
      <c r="U113" s="257">
        <f t="shared" si="95"/>
        <v>1799179672.2527199</v>
      </c>
      <c r="V113" s="257">
        <f t="shared" si="96"/>
        <v>2027962956.7296579</v>
      </c>
      <c r="W113" s="257">
        <f t="shared" si="97"/>
        <v>2153043274.4430003</v>
      </c>
      <c r="X113" s="258">
        <f t="shared" si="98"/>
        <v>2285838272.4602175</v>
      </c>
      <c r="Y113" s="258">
        <f t="shared" si="99"/>
        <v>2153043274.4430003</v>
      </c>
      <c r="Z113" s="257">
        <f t="shared" si="100"/>
        <v>2285838272.4602175</v>
      </c>
      <c r="AA113" s="257">
        <f t="shared" si="101"/>
        <v>2426823775.3816872</v>
      </c>
      <c r="AB113" s="257"/>
      <c r="AC113" s="32" t="str">
        <f t="shared" si="102"/>
        <v>BERTAHAP</v>
      </c>
      <c r="AD113" s="259">
        <f t="shared" si="103"/>
        <v>0</v>
      </c>
      <c r="AE113" s="260">
        <v>2</v>
      </c>
      <c r="AF113" s="261"/>
      <c r="AG113" s="257" t="str">
        <f t="shared" si="125"/>
        <v>KR</v>
      </c>
      <c r="AH113" s="261">
        <f t="shared" si="65"/>
        <v>1979098000</v>
      </c>
      <c r="AI113" s="261">
        <f t="shared" si="65"/>
        <v>2230760000</v>
      </c>
      <c r="AJ113" s="261">
        <f t="shared" si="65"/>
        <v>2368348000</v>
      </c>
      <c r="AK113" s="262">
        <f t="shared" si="64"/>
        <v>2514423000</v>
      </c>
      <c r="AL113" s="262">
        <f t="shared" si="64"/>
        <v>2368348000</v>
      </c>
      <c r="AM113" s="261">
        <f t="shared" si="64"/>
        <v>2514423000</v>
      </c>
      <c r="AN113" s="261">
        <f t="shared" si="64"/>
        <v>2669507000</v>
      </c>
      <c r="AO113" s="51">
        <f t="shared" si="123"/>
        <v>2510449000</v>
      </c>
      <c r="AP113" s="42">
        <f t="shared" si="123"/>
        <v>2665289000</v>
      </c>
      <c r="AQ113" s="58">
        <f t="shared" si="104"/>
        <v>2259404100</v>
      </c>
      <c r="AR113" s="58">
        <f t="shared" si="105"/>
        <v>37656735</v>
      </c>
      <c r="AS113" s="336">
        <f t="shared" si="106"/>
        <v>47145431.25</v>
      </c>
      <c r="AT113" s="131">
        <f t="shared" si="107"/>
        <v>26652890</v>
      </c>
      <c r="AU113" s="5">
        <f t="shared" si="108"/>
        <v>37656735</v>
      </c>
      <c r="AV113" s="5">
        <f t="shared" si="109"/>
        <v>59208700</v>
      </c>
      <c r="AX113" s="2"/>
      <c r="AY113" s="2"/>
      <c r="BT113" s="53">
        <f t="shared" si="110"/>
        <v>-1481825.989699997</v>
      </c>
      <c r="BV113" s="116"/>
      <c r="BW113" s="112"/>
      <c r="BX113" s="112" t="str">
        <f t="shared" si="126"/>
        <v>1BR-16</v>
      </c>
      <c r="BY113" s="113">
        <f t="shared" si="127"/>
        <v>16</v>
      </c>
      <c r="BZ113" s="114">
        <f t="shared" si="128"/>
        <v>71</v>
      </c>
      <c r="CA113" s="114">
        <f t="shared" si="128"/>
        <v>63</v>
      </c>
      <c r="CB113" s="115">
        <f t="shared" si="129"/>
        <v>25580712.171600003</v>
      </c>
      <c r="CC113" s="115">
        <f t="shared" si="130"/>
        <v>1481384000</v>
      </c>
      <c r="CD113" s="115">
        <f t="shared" si="130"/>
        <v>1669757000</v>
      </c>
      <c r="CE113" s="115">
        <f t="shared" si="130"/>
        <v>1772744000</v>
      </c>
      <c r="CF113" s="115">
        <f t="shared" si="130"/>
        <v>1882083000</v>
      </c>
      <c r="CG113" s="115">
        <f t="shared" si="131"/>
        <v>1998166000</v>
      </c>
      <c r="CT113" s="58">
        <f t="shared" si="117"/>
        <v>2398760100</v>
      </c>
      <c r="CU113" s="43">
        <f t="shared" si="118"/>
        <v>26652890</v>
      </c>
      <c r="CX113" s="53">
        <f t="shared" si="119"/>
        <v>2131513200</v>
      </c>
      <c r="CY113" s="43">
        <f t="shared" si="120"/>
        <v>35525220</v>
      </c>
      <c r="CZ113" s="48">
        <f t="shared" si="121"/>
        <v>59208700</v>
      </c>
    </row>
    <row r="114" spans="1:104">
      <c r="A114" s="3">
        <f t="shared" si="122"/>
        <v>75</v>
      </c>
      <c r="B114" s="249">
        <v>7</v>
      </c>
      <c r="C114" s="250" t="s">
        <v>152</v>
      </c>
      <c r="D114" s="285">
        <v>20</v>
      </c>
      <c r="E114" s="252"/>
      <c r="F114" s="40" t="s">
        <v>70</v>
      </c>
      <c r="G114" s="253">
        <f t="shared" si="84"/>
        <v>60</v>
      </c>
      <c r="H114" s="253">
        <f t="shared" si="85"/>
        <v>51</v>
      </c>
      <c r="I114" s="254">
        <f t="shared" si="86"/>
        <v>26966806</v>
      </c>
      <c r="J114" s="254">
        <f t="shared" si="87"/>
        <v>2</v>
      </c>
      <c r="K114" s="255">
        <f t="shared" si="88"/>
        <v>0.93</v>
      </c>
      <c r="L114" s="256">
        <f t="shared" si="124"/>
        <v>1.01</v>
      </c>
      <c r="M114" s="257">
        <f t="shared" si="89"/>
        <v>21166819.673561409</v>
      </c>
      <c r="N114" s="257">
        <f t="shared" si="90"/>
        <v>23858387.72623127</v>
      </c>
      <c r="O114" s="257">
        <f t="shared" si="91"/>
        <v>25329920.875800002</v>
      </c>
      <c r="P114" s="257">
        <f t="shared" si="92"/>
        <v>26892214.970120206</v>
      </c>
      <c r="Q114" s="258">
        <f t="shared" si="93"/>
        <v>25329920.875800002</v>
      </c>
      <c r="R114" s="257">
        <f t="shared" si="93"/>
        <v>26892214.970120206</v>
      </c>
      <c r="S114" s="257">
        <f t="shared" si="94"/>
        <v>28550867.945666909</v>
      </c>
      <c r="T114" s="257"/>
      <c r="U114" s="257">
        <f t="shared" si="95"/>
        <v>1079507803.3516319</v>
      </c>
      <c r="V114" s="257">
        <f t="shared" si="96"/>
        <v>1216777774.0377948</v>
      </c>
      <c r="W114" s="257">
        <f t="shared" si="97"/>
        <v>1291825964.6658001</v>
      </c>
      <c r="X114" s="258">
        <f t="shared" si="98"/>
        <v>1371502963.4761305</v>
      </c>
      <c r="Y114" s="258">
        <f t="shared" si="99"/>
        <v>1291825964.6658001</v>
      </c>
      <c r="Z114" s="257">
        <f t="shared" si="100"/>
        <v>1371502963.4761305</v>
      </c>
      <c r="AA114" s="257">
        <f t="shared" si="101"/>
        <v>1456094265.2290125</v>
      </c>
      <c r="AB114" s="257"/>
      <c r="AC114" s="32" t="str">
        <f t="shared" si="102"/>
        <v>BERTAHAP</v>
      </c>
      <c r="AD114" s="259">
        <f t="shared" si="103"/>
        <v>0</v>
      </c>
      <c r="AE114" s="260">
        <v>2</v>
      </c>
      <c r="AF114" s="261"/>
      <c r="AG114" s="257" t="str">
        <f t="shared" si="125"/>
        <v>KR</v>
      </c>
      <c r="AH114" s="261">
        <f t="shared" si="65"/>
        <v>1187459000</v>
      </c>
      <c r="AI114" s="261">
        <f t="shared" si="65"/>
        <v>1338456000</v>
      </c>
      <c r="AJ114" s="261">
        <f t="shared" si="65"/>
        <v>1421009000</v>
      </c>
      <c r="AK114" s="262">
        <f t="shared" si="64"/>
        <v>1508654000</v>
      </c>
      <c r="AL114" s="262">
        <f t="shared" si="64"/>
        <v>1421009000</v>
      </c>
      <c r="AM114" s="261">
        <f t="shared" si="64"/>
        <v>1508654000</v>
      </c>
      <c r="AN114" s="261">
        <f t="shared" si="64"/>
        <v>1601704000</v>
      </c>
      <c r="AO114" s="51">
        <f t="shared" si="123"/>
        <v>1506270000</v>
      </c>
      <c r="AP114" s="42">
        <f t="shared" si="123"/>
        <v>1599174000</v>
      </c>
      <c r="AQ114" s="58">
        <f t="shared" si="104"/>
        <v>1355643000</v>
      </c>
      <c r="AR114" s="58">
        <f t="shared" si="105"/>
        <v>22594050</v>
      </c>
      <c r="AS114" s="336">
        <f t="shared" si="106"/>
        <v>28287262.5</v>
      </c>
      <c r="AT114" s="131">
        <f t="shared" si="107"/>
        <v>15991740</v>
      </c>
      <c r="AU114" s="5">
        <f t="shared" si="108"/>
        <v>22594050</v>
      </c>
      <c r="AV114" s="5">
        <f t="shared" si="109"/>
        <v>35525225</v>
      </c>
      <c r="AX114" s="2"/>
      <c r="AY114" s="2"/>
      <c r="BT114" s="53">
        <f t="shared" si="110"/>
        <v>-1481825.989699997</v>
      </c>
      <c r="BV114" s="116"/>
      <c r="BW114" s="112"/>
      <c r="BX114" s="112" t="str">
        <f t="shared" si="126"/>
        <v>2BR-18</v>
      </c>
      <c r="BY114" s="113">
        <f t="shared" si="127"/>
        <v>18</v>
      </c>
      <c r="BZ114" s="114">
        <f t="shared" si="128"/>
        <v>97</v>
      </c>
      <c r="CA114" s="114">
        <f t="shared" si="128"/>
        <v>85</v>
      </c>
      <c r="CB114" s="115">
        <f t="shared" si="129"/>
        <v>25580712.171600003</v>
      </c>
      <c r="CC114" s="115">
        <f t="shared" si="130"/>
        <v>1998693000</v>
      </c>
      <c r="CD114" s="115">
        <f t="shared" si="130"/>
        <v>2252846000</v>
      </c>
      <c r="CE114" s="115">
        <f t="shared" si="130"/>
        <v>2391797000</v>
      </c>
      <c r="CF114" s="115">
        <f t="shared" si="130"/>
        <v>2539318000</v>
      </c>
      <c r="CG114" s="115">
        <f t="shared" si="131"/>
        <v>2695937000</v>
      </c>
      <c r="CT114" s="58">
        <f t="shared" si="117"/>
        <v>1439256600</v>
      </c>
      <c r="CU114" s="43">
        <f t="shared" si="118"/>
        <v>15991740</v>
      </c>
      <c r="CX114" s="53">
        <f t="shared" si="119"/>
        <v>1278908100</v>
      </c>
      <c r="CY114" s="43">
        <f t="shared" si="120"/>
        <v>21315135</v>
      </c>
      <c r="CZ114" s="48">
        <f t="shared" si="121"/>
        <v>35525225</v>
      </c>
    </row>
    <row r="115" spans="1:104">
      <c r="A115" s="3">
        <f t="shared" si="122"/>
        <v>76</v>
      </c>
      <c r="B115" s="249">
        <v>8</v>
      </c>
      <c r="C115" s="250" t="s">
        <v>152</v>
      </c>
      <c r="D115" s="285">
        <v>22</v>
      </c>
      <c r="E115" s="252"/>
      <c r="F115" s="40" t="s">
        <v>89</v>
      </c>
      <c r="G115" s="253">
        <f t="shared" si="84"/>
        <v>81</v>
      </c>
      <c r="H115" s="253">
        <f t="shared" si="85"/>
        <v>70</v>
      </c>
      <c r="I115" s="254">
        <f t="shared" si="86"/>
        <v>26966806</v>
      </c>
      <c r="J115" s="254">
        <f t="shared" si="87"/>
        <v>4</v>
      </c>
      <c r="K115" s="255">
        <f t="shared" si="88"/>
        <v>0.97</v>
      </c>
      <c r="L115" s="256">
        <f t="shared" si="124"/>
        <v>1.01</v>
      </c>
      <c r="M115" s="257">
        <f t="shared" si="89"/>
        <v>22077220.519736089</v>
      </c>
      <c r="N115" s="257">
        <f t="shared" si="90"/>
        <v>24884554.94026272</v>
      </c>
      <c r="O115" s="257">
        <f t="shared" si="91"/>
        <v>26419379.838199999</v>
      </c>
      <c r="P115" s="257">
        <f t="shared" si="92"/>
        <v>28048869.3774372</v>
      </c>
      <c r="Q115" s="258">
        <f t="shared" si="93"/>
        <v>26419379.838199999</v>
      </c>
      <c r="R115" s="257">
        <f t="shared" si="93"/>
        <v>28048869.3774372</v>
      </c>
      <c r="S115" s="257">
        <f t="shared" si="94"/>
        <v>29778862.265910644</v>
      </c>
      <c r="T115" s="257"/>
      <c r="U115" s="257">
        <f t="shared" si="95"/>
        <v>1545405436.3815262</v>
      </c>
      <c r="V115" s="257">
        <f t="shared" si="96"/>
        <v>1741918845.8183904</v>
      </c>
      <c r="W115" s="257">
        <f t="shared" si="97"/>
        <v>1849356588.674</v>
      </c>
      <c r="X115" s="258">
        <f t="shared" si="98"/>
        <v>1963420856.420604</v>
      </c>
      <c r="Y115" s="258">
        <f t="shared" si="99"/>
        <v>1849356588.674</v>
      </c>
      <c r="Z115" s="257">
        <f t="shared" si="100"/>
        <v>1963420856.420604</v>
      </c>
      <c r="AA115" s="257">
        <f t="shared" si="101"/>
        <v>2084520358.613745</v>
      </c>
      <c r="AB115" s="257"/>
      <c r="AC115" s="32" t="str">
        <f t="shared" si="102"/>
        <v>BERTAHAP</v>
      </c>
      <c r="AD115" s="259">
        <f t="shared" si="103"/>
        <v>0</v>
      </c>
      <c r="AE115" s="260">
        <v>2</v>
      </c>
      <c r="AF115" s="261"/>
      <c r="AG115" s="257" t="str">
        <f t="shared" si="125"/>
        <v>KR</v>
      </c>
      <c r="AH115" s="261">
        <f t="shared" si="65"/>
        <v>1699946000</v>
      </c>
      <c r="AI115" s="261">
        <f t="shared" si="65"/>
        <v>1916111000</v>
      </c>
      <c r="AJ115" s="261">
        <f t="shared" si="65"/>
        <v>2034293000</v>
      </c>
      <c r="AK115" s="262">
        <f t="shared" si="64"/>
        <v>2159763000</v>
      </c>
      <c r="AL115" s="262">
        <f t="shared" si="64"/>
        <v>2034293000</v>
      </c>
      <c r="AM115" s="261">
        <f t="shared" si="64"/>
        <v>2159763000</v>
      </c>
      <c r="AN115" s="261">
        <f t="shared" si="64"/>
        <v>2292973000</v>
      </c>
      <c r="AO115" s="51">
        <f t="shared" si="123"/>
        <v>2156351000</v>
      </c>
      <c r="AP115" s="42">
        <f t="shared" si="123"/>
        <v>2289349000</v>
      </c>
      <c r="AQ115" s="58">
        <f t="shared" si="104"/>
        <v>1940715900</v>
      </c>
      <c r="AR115" s="58">
        <f t="shared" si="105"/>
        <v>32345265</v>
      </c>
      <c r="AS115" s="336">
        <f t="shared" si="106"/>
        <v>40495556.25</v>
      </c>
      <c r="AT115" s="131">
        <f t="shared" si="107"/>
        <v>22893490</v>
      </c>
      <c r="AU115" s="5">
        <f t="shared" si="108"/>
        <v>32345265</v>
      </c>
      <c r="AV115" s="5">
        <f t="shared" si="109"/>
        <v>50857325</v>
      </c>
      <c r="AX115" s="2"/>
      <c r="AY115" s="2"/>
      <c r="BT115" s="53">
        <f t="shared" si="110"/>
        <v>-392367.02730000019</v>
      </c>
      <c r="BV115" s="116"/>
      <c r="BW115" s="112"/>
      <c r="BX115" s="112" t="str">
        <f t="shared" si="126"/>
        <v>1BR-20</v>
      </c>
      <c r="BY115" s="113">
        <f t="shared" si="127"/>
        <v>20</v>
      </c>
      <c r="BZ115" s="114">
        <f t="shared" si="128"/>
        <v>60</v>
      </c>
      <c r="CA115" s="114">
        <f t="shared" si="128"/>
        <v>51</v>
      </c>
      <c r="CB115" s="115">
        <f t="shared" si="129"/>
        <v>25580712.171600003</v>
      </c>
      <c r="CC115" s="115">
        <f t="shared" si="130"/>
        <v>1199216000</v>
      </c>
      <c r="CD115" s="115">
        <f t="shared" si="130"/>
        <v>1351708000</v>
      </c>
      <c r="CE115" s="115">
        <f t="shared" si="130"/>
        <v>1435078000</v>
      </c>
      <c r="CF115" s="115">
        <f t="shared" si="130"/>
        <v>1523591000</v>
      </c>
      <c r="CG115" s="115">
        <f t="shared" si="131"/>
        <v>1617563000</v>
      </c>
      <c r="CT115" s="58">
        <f t="shared" si="117"/>
        <v>2060414100</v>
      </c>
      <c r="CU115" s="43">
        <f t="shared" si="118"/>
        <v>22893490</v>
      </c>
      <c r="CX115" s="53">
        <f t="shared" si="119"/>
        <v>1830863700</v>
      </c>
      <c r="CY115" s="43">
        <f t="shared" si="120"/>
        <v>30514395</v>
      </c>
      <c r="CZ115" s="48">
        <f t="shared" si="121"/>
        <v>50857325</v>
      </c>
    </row>
    <row r="116" spans="1:104">
      <c r="A116" s="3">
        <f t="shared" si="122"/>
        <v>77</v>
      </c>
      <c r="B116" s="249">
        <v>1</v>
      </c>
      <c r="C116" s="250" t="s">
        <v>154</v>
      </c>
      <c r="D116" s="251" t="s">
        <v>24</v>
      </c>
      <c r="E116" s="252"/>
      <c r="F116" s="40" t="s">
        <v>39</v>
      </c>
      <c r="G116" s="253">
        <f t="shared" si="84"/>
        <v>113</v>
      </c>
      <c r="H116" s="253">
        <f t="shared" si="85"/>
        <v>101</v>
      </c>
      <c r="I116" s="254">
        <f t="shared" si="86"/>
        <v>26966806</v>
      </c>
      <c r="J116" s="254">
        <f t="shared" si="87"/>
        <v>6</v>
      </c>
      <c r="K116" s="255">
        <f t="shared" si="88"/>
        <v>0.95</v>
      </c>
      <c r="L116" s="305">
        <f t="shared" ref="L116:L123" si="132">SUMIF($AN$4:$AN$22,D116,$BH$4:$BH$22)</f>
        <v>1.02</v>
      </c>
      <c r="M116" s="257">
        <f t="shared" si="89"/>
        <v>21836099.50354626</v>
      </c>
      <c r="N116" s="257">
        <f t="shared" si="90"/>
        <v>24612773.029615775</v>
      </c>
      <c r="O116" s="257">
        <f t="shared" si="91"/>
        <v>26130835.013999999</v>
      </c>
      <c r="P116" s="257">
        <f t="shared" si="92"/>
        <v>27742527.739855718</v>
      </c>
      <c r="Q116" s="258">
        <f t="shared" si="93"/>
        <v>26130835.013999999</v>
      </c>
      <c r="R116" s="257">
        <f t="shared" si="93"/>
        <v>27742527.739855718</v>
      </c>
      <c r="S116" s="257">
        <f t="shared" si="94"/>
        <v>29453626.146440148</v>
      </c>
      <c r="T116" s="257"/>
      <c r="U116" s="257">
        <f t="shared" si="95"/>
        <v>2205446049.8581724</v>
      </c>
      <c r="V116" s="257">
        <f t="shared" si="96"/>
        <v>2485890075.9911933</v>
      </c>
      <c r="W116" s="257">
        <f t="shared" si="97"/>
        <v>2639214336.414</v>
      </c>
      <c r="X116" s="258">
        <f t="shared" si="98"/>
        <v>2801995301.7254276</v>
      </c>
      <c r="Y116" s="258">
        <f t="shared" si="99"/>
        <v>2639214336.414</v>
      </c>
      <c r="Z116" s="257">
        <f t="shared" si="100"/>
        <v>2801995301.7254276</v>
      </c>
      <c r="AA116" s="257">
        <f t="shared" si="101"/>
        <v>2974816240.7904549</v>
      </c>
      <c r="AB116" s="257"/>
      <c r="AC116" s="32" t="str">
        <f t="shared" si="102"/>
        <v>BERTAHAP</v>
      </c>
      <c r="AD116" s="259">
        <f t="shared" si="103"/>
        <v>0</v>
      </c>
      <c r="AE116" s="260">
        <v>2</v>
      </c>
      <c r="AF116" s="261"/>
      <c r="AG116" s="257" t="str">
        <f t="shared" si="125"/>
        <v>KR</v>
      </c>
      <c r="AH116" s="261">
        <f t="shared" si="65"/>
        <v>2425991000</v>
      </c>
      <c r="AI116" s="261">
        <f t="shared" si="65"/>
        <v>2734480000</v>
      </c>
      <c r="AJ116" s="261">
        <f t="shared" si="65"/>
        <v>2903136000</v>
      </c>
      <c r="AK116" s="262">
        <f t="shared" si="64"/>
        <v>3082195000</v>
      </c>
      <c r="AL116" s="262">
        <f t="shared" si="64"/>
        <v>2903136000</v>
      </c>
      <c r="AM116" s="261">
        <f t="shared" si="64"/>
        <v>3082195000</v>
      </c>
      <c r="AN116" s="261">
        <f t="shared" si="64"/>
        <v>3272298000</v>
      </c>
      <c r="AO116" s="51">
        <f t="shared" si="123"/>
        <v>3077325000</v>
      </c>
      <c r="AP116" s="42">
        <f t="shared" si="123"/>
        <v>3267127000</v>
      </c>
      <c r="AQ116" s="58">
        <f t="shared" si="104"/>
        <v>2769592500</v>
      </c>
      <c r="AR116" s="58">
        <f t="shared" si="105"/>
        <v>46159875</v>
      </c>
      <c r="AS116" s="336">
        <f t="shared" si="106"/>
        <v>57791156.25</v>
      </c>
      <c r="AT116" s="131">
        <f t="shared" si="107"/>
        <v>32671270</v>
      </c>
      <c r="AU116" s="5">
        <f t="shared" si="108"/>
        <v>46159875</v>
      </c>
      <c r="AV116" s="5">
        <f t="shared" si="109"/>
        <v>72578400</v>
      </c>
      <c r="AX116" s="2"/>
      <c r="AY116" s="2"/>
      <c r="BT116" s="53">
        <f t="shared" si="110"/>
        <v>-680911.8515000008</v>
      </c>
      <c r="BV116" s="116">
        <v>21</v>
      </c>
      <c r="BW116" s="112" t="s">
        <v>156</v>
      </c>
      <c r="BX116" s="112" t="str">
        <f t="shared" ref="BX116:BX122" si="133">F206</f>
        <v>1BR-6</v>
      </c>
      <c r="BY116" s="113" t="str">
        <f t="shared" ref="BY116:BY122" si="134">D206</f>
        <v>06</v>
      </c>
      <c r="BZ116" s="114">
        <f t="shared" ref="BZ116:CA122" si="135">G206</f>
        <v>78</v>
      </c>
      <c r="CA116" s="114">
        <f t="shared" si="135"/>
        <v>66</v>
      </c>
      <c r="CB116" s="115">
        <f t="shared" ref="CB116:CB122" si="136">O206</f>
        <v>25580712.171600003</v>
      </c>
      <c r="CC116" s="115">
        <f t="shared" ref="CC116:CF122" si="137">AH206</f>
        <v>1551927000</v>
      </c>
      <c r="CD116" s="115">
        <f t="shared" si="137"/>
        <v>1749269000</v>
      </c>
      <c r="CE116" s="115">
        <f t="shared" si="137"/>
        <v>1857160000</v>
      </c>
      <c r="CF116" s="115">
        <f t="shared" si="137"/>
        <v>1971706000</v>
      </c>
      <c r="CG116" s="115">
        <f t="shared" ref="CG116:CG122" si="138">AN206</f>
        <v>2093316000</v>
      </c>
      <c r="CT116" s="58">
        <f t="shared" si="117"/>
        <v>2940414300</v>
      </c>
      <c r="CU116" s="43">
        <f t="shared" si="118"/>
        <v>32671270</v>
      </c>
      <c r="CX116" s="53">
        <f t="shared" si="119"/>
        <v>2612822400</v>
      </c>
      <c r="CY116" s="43">
        <f t="shared" si="120"/>
        <v>43547040</v>
      </c>
      <c r="CZ116" s="48">
        <f t="shared" si="121"/>
        <v>72578400</v>
      </c>
    </row>
    <row r="117" spans="1:104">
      <c r="A117" s="3">
        <f t="shared" si="122"/>
        <v>78</v>
      </c>
      <c r="B117" s="249">
        <v>2</v>
      </c>
      <c r="C117" s="250" t="s">
        <v>154</v>
      </c>
      <c r="D117" s="251" t="s">
        <v>35</v>
      </c>
      <c r="E117" s="252"/>
      <c r="F117" s="40" t="s">
        <v>42</v>
      </c>
      <c r="G117" s="253">
        <f t="shared" si="84"/>
        <v>78</v>
      </c>
      <c r="H117" s="253">
        <f t="shared" si="85"/>
        <v>66</v>
      </c>
      <c r="I117" s="254">
        <f t="shared" si="86"/>
        <v>26966806</v>
      </c>
      <c r="J117" s="254">
        <f t="shared" si="87"/>
        <v>2</v>
      </c>
      <c r="K117" s="255">
        <f t="shared" si="88"/>
        <v>0.93</v>
      </c>
      <c r="L117" s="305">
        <f t="shared" si="132"/>
        <v>1.02</v>
      </c>
      <c r="M117" s="257">
        <f t="shared" si="89"/>
        <v>21376392.145576868</v>
      </c>
      <c r="N117" s="257">
        <f t="shared" si="90"/>
        <v>24094609.386887025</v>
      </c>
      <c r="O117" s="257">
        <f t="shared" si="91"/>
        <v>25580712.171600003</v>
      </c>
      <c r="P117" s="257">
        <f t="shared" si="92"/>
        <v>27158474.52427981</v>
      </c>
      <c r="Q117" s="258">
        <f t="shared" si="93"/>
        <v>25580712.171600003</v>
      </c>
      <c r="R117" s="257">
        <f t="shared" si="93"/>
        <v>27158474.52427981</v>
      </c>
      <c r="S117" s="257">
        <f t="shared" si="94"/>
        <v>28833549.806515098</v>
      </c>
      <c r="T117" s="257"/>
      <c r="U117" s="257">
        <f t="shared" si="95"/>
        <v>1410841881.6080732</v>
      </c>
      <c r="V117" s="257">
        <f t="shared" si="96"/>
        <v>1590244219.5345438</v>
      </c>
      <c r="W117" s="257">
        <f t="shared" si="97"/>
        <v>1688327003.3256001</v>
      </c>
      <c r="X117" s="258">
        <f t="shared" si="98"/>
        <v>1792459318.6024675</v>
      </c>
      <c r="Y117" s="258">
        <f t="shared" si="99"/>
        <v>1688327003.3256001</v>
      </c>
      <c r="Z117" s="257">
        <f t="shared" si="100"/>
        <v>1792459318.6024675</v>
      </c>
      <c r="AA117" s="257">
        <f t="shared" si="101"/>
        <v>1903014287.2299964</v>
      </c>
      <c r="AB117" s="257"/>
      <c r="AC117" s="32" t="str">
        <f t="shared" si="102"/>
        <v>BERTAHAP</v>
      </c>
      <c r="AD117" s="259">
        <f t="shared" si="103"/>
        <v>0</v>
      </c>
      <c r="AE117" s="260">
        <v>2</v>
      </c>
      <c r="AF117" s="261"/>
      <c r="AG117" s="257" t="e">
        <f>IF(AF117&gt;#REF!,"LB","KR")</f>
        <v>#REF!</v>
      </c>
      <c r="AH117" s="261">
        <f t="shared" si="65"/>
        <v>1551927000</v>
      </c>
      <c r="AI117" s="261">
        <f t="shared" si="65"/>
        <v>1749269000</v>
      </c>
      <c r="AJ117" s="261">
        <f t="shared" si="65"/>
        <v>1857160000</v>
      </c>
      <c r="AK117" s="262">
        <f t="shared" si="64"/>
        <v>1971706000</v>
      </c>
      <c r="AL117" s="262">
        <f t="shared" si="64"/>
        <v>1857160000</v>
      </c>
      <c r="AM117" s="261">
        <f t="shared" si="64"/>
        <v>1971706000</v>
      </c>
      <c r="AN117" s="261">
        <f t="shared" si="64"/>
        <v>2093316000</v>
      </c>
      <c r="AO117" s="51">
        <f t="shared" si="123"/>
        <v>1968590000</v>
      </c>
      <c r="AP117" s="42">
        <f t="shared" si="123"/>
        <v>2090009000</v>
      </c>
      <c r="AQ117" s="58">
        <f t="shared" si="104"/>
        <v>1771731000</v>
      </c>
      <c r="AR117" s="58">
        <f t="shared" si="105"/>
        <v>29528850</v>
      </c>
      <c r="AS117" s="336">
        <f t="shared" si="106"/>
        <v>36969487.5</v>
      </c>
      <c r="AT117" s="131">
        <f t="shared" si="107"/>
        <v>20900090</v>
      </c>
      <c r="AU117" s="5">
        <f t="shared" si="108"/>
        <v>29528850</v>
      </c>
      <c r="AV117" s="5">
        <f t="shared" si="109"/>
        <v>46429000</v>
      </c>
      <c r="AX117" s="2"/>
      <c r="AY117" s="2"/>
      <c r="BT117" s="53">
        <f t="shared" si="110"/>
        <v>-1231034.6938999966</v>
      </c>
      <c r="BV117" s="116"/>
      <c r="BW117" s="121"/>
      <c r="BX117" s="112" t="str">
        <f t="shared" si="133"/>
        <v>1BR-8</v>
      </c>
      <c r="BY117" s="113" t="str">
        <f t="shared" si="134"/>
        <v>08</v>
      </c>
      <c r="BZ117" s="114">
        <f t="shared" si="135"/>
        <v>60</v>
      </c>
      <c r="CA117" s="114">
        <f t="shared" si="135"/>
        <v>52</v>
      </c>
      <c r="CB117" s="115">
        <f t="shared" si="136"/>
        <v>25580712.171600003</v>
      </c>
      <c r="CC117" s="115">
        <f t="shared" si="137"/>
        <v>1222730000</v>
      </c>
      <c r="CD117" s="115">
        <f t="shared" si="137"/>
        <v>1378212000</v>
      </c>
      <c r="CE117" s="115">
        <f t="shared" si="137"/>
        <v>1463217000</v>
      </c>
      <c r="CF117" s="115">
        <f t="shared" si="137"/>
        <v>1553465000</v>
      </c>
      <c r="CG117" s="115">
        <f t="shared" si="138"/>
        <v>1649280000</v>
      </c>
      <c r="CH117" s="2">
        <v>14</v>
      </c>
      <c r="CT117" s="58">
        <f t="shared" si="117"/>
        <v>1881008100</v>
      </c>
      <c r="CU117" s="43">
        <f t="shared" si="118"/>
        <v>20900090</v>
      </c>
      <c r="CX117" s="53">
        <f t="shared" si="119"/>
        <v>1671444000</v>
      </c>
      <c r="CY117" s="43">
        <f t="shared" si="120"/>
        <v>27857400</v>
      </c>
      <c r="CZ117" s="48">
        <f t="shared" si="121"/>
        <v>46429000</v>
      </c>
    </row>
    <row r="118" spans="1:104">
      <c r="A118" s="3">
        <f t="shared" si="122"/>
        <v>79</v>
      </c>
      <c r="B118" s="249">
        <v>3</v>
      </c>
      <c r="C118" s="250" t="s">
        <v>154</v>
      </c>
      <c r="D118" s="251">
        <v>10</v>
      </c>
      <c r="E118" s="252"/>
      <c r="F118" s="40" t="s">
        <v>48</v>
      </c>
      <c r="G118" s="253">
        <f t="shared" si="84"/>
        <v>74</v>
      </c>
      <c r="H118" s="253">
        <f t="shared" si="85"/>
        <v>63</v>
      </c>
      <c r="I118" s="254">
        <f t="shared" si="86"/>
        <v>26966806</v>
      </c>
      <c r="J118" s="254">
        <f t="shared" si="87"/>
        <v>2</v>
      </c>
      <c r="K118" s="255">
        <f t="shared" si="88"/>
        <v>0.93</v>
      </c>
      <c r="L118" s="305">
        <f t="shared" si="132"/>
        <v>1.02</v>
      </c>
      <c r="M118" s="257">
        <f t="shared" si="89"/>
        <v>21376392.145576868</v>
      </c>
      <c r="N118" s="257">
        <f t="shared" si="90"/>
        <v>24094609.386887025</v>
      </c>
      <c r="O118" s="257">
        <f t="shared" si="91"/>
        <v>25580712.171600003</v>
      </c>
      <c r="P118" s="257">
        <f t="shared" si="92"/>
        <v>27158474.52427981</v>
      </c>
      <c r="Q118" s="258">
        <f t="shared" si="93"/>
        <v>25580712.171600003</v>
      </c>
      <c r="R118" s="257">
        <f t="shared" si="93"/>
        <v>27158474.52427981</v>
      </c>
      <c r="S118" s="257">
        <f t="shared" si="94"/>
        <v>28833549.806515098</v>
      </c>
      <c r="T118" s="257"/>
      <c r="U118" s="257">
        <f t="shared" si="95"/>
        <v>1346712705.1713426</v>
      </c>
      <c r="V118" s="257">
        <f t="shared" si="96"/>
        <v>1517960391.3738825</v>
      </c>
      <c r="W118" s="257">
        <f t="shared" si="97"/>
        <v>1611584866.8108001</v>
      </c>
      <c r="X118" s="258">
        <f t="shared" si="98"/>
        <v>1710983895.029628</v>
      </c>
      <c r="Y118" s="258">
        <f t="shared" si="99"/>
        <v>1611584866.8108001</v>
      </c>
      <c r="Z118" s="257">
        <f t="shared" si="100"/>
        <v>1710983895.029628</v>
      </c>
      <c r="AA118" s="257">
        <f t="shared" si="101"/>
        <v>1816513637.810451</v>
      </c>
      <c r="AB118" s="257"/>
      <c r="AC118" s="32" t="str">
        <f t="shared" si="102"/>
        <v>BERTAHAP</v>
      </c>
      <c r="AD118" s="259">
        <f t="shared" si="103"/>
        <v>0</v>
      </c>
      <c r="AE118" s="260">
        <v>2</v>
      </c>
      <c r="AF118" s="261"/>
      <c r="AG118" s="257" t="str">
        <f t="shared" ref="AG118:AG137" si="139">IF(AF118&gt;$AZ$42,"LB","KR")</f>
        <v>KR</v>
      </c>
      <c r="AH118" s="261">
        <f t="shared" si="65"/>
        <v>1481384000</v>
      </c>
      <c r="AI118" s="261">
        <f t="shared" si="65"/>
        <v>1669757000</v>
      </c>
      <c r="AJ118" s="261">
        <f t="shared" si="65"/>
        <v>1772744000</v>
      </c>
      <c r="AK118" s="262">
        <f t="shared" si="64"/>
        <v>1882083000</v>
      </c>
      <c r="AL118" s="262">
        <f t="shared" si="64"/>
        <v>1772744000</v>
      </c>
      <c r="AM118" s="261">
        <f t="shared" si="64"/>
        <v>1882083000</v>
      </c>
      <c r="AN118" s="261">
        <f t="shared" si="64"/>
        <v>1998166000</v>
      </c>
      <c r="AO118" s="51">
        <f t="shared" si="123"/>
        <v>1879109000</v>
      </c>
      <c r="AP118" s="42">
        <f t="shared" si="123"/>
        <v>1995008000</v>
      </c>
      <c r="AQ118" s="58">
        <f t="shared" si="104"/>
        <v>1691198100</v>
      </c>
      <c r="AR118" s="58">
        <f t="shared" si="105"/>
        <v>28186635</v>
      </c>
      <c r="AS118" s="336">
        <f t="shared" si="106"/>
        <v>35289056.25</v>
      </c>
      <c r="AT118" s="131">
        <f t="shared" si="107"/>
        <v>19950080</v>
      </c>
      <c r="AU118" s="5">
        <f t="shared" si="108"/>
        <v>28186635</v>
      </c>
      <c r="AV118" s="5">
        <f t="shared" si="109"/>
        <v>44318600</v>
      </c>
      <c r="AX118" s="2"/>
      <c r="AY118" s="2"/>
      <c r="BT118" s="53">
        <f t="shared" si="110"/>
        <v>-1231034.6938999966</v>
      </c>
      <c r="BV118" s="116"/>
      <c r="BW118" s="112"/>
      <c r="BX118" s="112" t="str">
        <f t="shared" si="133"/>
        <v>1BR-10</v>
      </c>
      <c r="BY118" s="113">
        <f t="shared" si="134"/>
        <v>10</v>
      </c>
      <c r="BZ118" s="114">
        <f t="shared" si="135"/>
        <v>74</v>
      </c>
      <c r="CA118" s="114">
        <f t="shared" si="135"/>
        <v>63</v>
      </c>
      <c r="CB118" s="115">
        <f t="shared" si="136"/>
        <v>25580712.171600003</v>
      </c>
      <c r="CC118" s="115">
        <f t="shared" si="137"/>
        <v>1481384000</v>
      </c>
      <c r="CD118" s="115">
        <f t="shared" si="137"/>
        <v>1669757000</v>
      </c>
      <c r="CE118" s="115">
        <f t="shared" si="137"/>
        <v>1772744000</v>
      </c>
      <c r="CF118" s="115">
        <f t="shared" si="137"/>
        <v>1882083000</v>
      </c>
      <c r="CG118" s="115">
        <f t="shared" si="138"/>
        <v>1998166000</v>
      </c>
      <c r="CT118" s="58">
        <f t="shared" si="117"/>
        <v>1795507200</v>
      </c>
      <c r="CU118" s="43">
        <f t="shared" si="118"/>
        <v>19950080</v>
      </c>
      <c r="CX118" s="53">
        <f t="shared" si="119"/>
        <v>1595469600</v>
      </c>
      <c r="CY118" s="43">
        <f t="shared" si="120"/>
        <v>26591160</v>
      </c>
      <c r="CZ118" s="48">
        <f t="shared" si="121"/>
        <v>44318600</v>
      </c>
    </row>
    <row r="119" spans="1:104">
      <c r="A119" s="3">
        <f t="shared" si="122"/>
        <v>80</v>
      </c>
      <c r="B119" s="249">
        <v>4</v>
      </c>
      <c r="C119" s="250" t="s">
        <v>154</v>
      </c>
      <c r="D119" s="285">
        <v>12</v>
      </c>
      <c r="E119" s="252"/>
      <c r="F119" s="40" t="s">
        <v>50</v>
      </c>
      <c r="G119" s="253">
        <f t="shared" si="84"/>
        <v>67</v>
      </c>
      <c r="H119" s="253">
        <f t="shared" si="85"/>
        <v>57</v>
      </c>
      <c r="I119" s="254">
        <f t="shared" si="86"/>
        <v>26966806</v>
      </c>
      <c r="J119" s="254">
        <f t="shared" si="87"/>
        <v>2</v>
      </c>
      <c r="K119" s="255">
        <f t="shared" si="88"/>
        <v>0.93</v>
      </c>
      <c r="L119" s="305">
        <f t="shared" si="132"/>
        <v>1.02</v>
      </c>
      <c r="M119" s="257">
        <f t="shared" si="89"/>
        <v>21376392.145576868</v>
      </c>
      <c r="N119" s="257">
        <f t="shared" si="90"/>
        <v>24094609.386887025</v>
      </c>
      <c r="O119" s="257">
        <f t="shared" si="91"/>
        <v>25580712.171600003</v>
      </c>
      <c r="P119" s="257">
        <f t="shared" si="92"/>
        <v>27158474.52427981</v>
      </c>
      <c r="Q119" s="258">
        <f t="shared" si="93"/>
        <v>25580712.171600003</v>
      </c>
      <c r="R119" s="257">
        <f t="shared" si="93"/>
        <v>27158474.52427981</v>
      </c>
      <c r="S119" s="257">
        <f t="shared" si="94"/>
        <v>28833549.806515098</v>
      </c>
      <c r="T119" s="257"/>
      <c r="U119" s="257">
        <f t="shared" si="95"/>
        <v>1218454352.2978816</v>
      </c>
      <c r="V119" s="257">
        <f t="shared" si="96"/>
        <v>1373392735.0525603</v>
      </c>
      <c r="W119" s="257">
        <f t="shared" si="97"/>
        <v>1458100593.7812002</v>
      </c>
      <c r="X119" s="258">
        <f t="shared" si="98"/>
        <v>1548033047.8839493</v>
      </c>
      <c r="Y119" s="258">
        <f t="shared" si="99"/>
        <v>1458100593.7812002</v>
      </c>
      <c r="Z119" s="257">
        <f t="shared" si="100"/>
        <v>1548033047.8839493</v>
      </c>
      <c r="AA119" s="257">
        <f t="shared" si="101"/>
        <v>1643512338.9713607</v>
      </c>
      <c r="AB119" s="257"/>
      <c r="AC119" s="32" t="str">
        <f t="shared" si="102"/>
        <v>BERTAHAP</v>
      </c>
      <c r="AD119" s="259">
        <f t="shared" si="103"/>
        <v>0</v>
      </c>
      <c r="AE119" s="260">
        <v>2</v>
      </c>
      <c r="AF119" s="261"/>
      <c r="AG119" s="257" t="str">
        <f t="shared" si="139"/>
        <v>KR</v>
      </c>
      <c r="AH119" s="261">
        <f t="shared" si="65"/>
        <v>1340300000</v>
      </c>
      <c r="AI119" s="261">
        <f t="shared" si="65"/>
        <v>1510733000</v>
      </c>
      <c r="AJ119" s="261">
        <f t="shared" si="65"/>
        <v>1603911000</v>
      </c>
      <c r="AK119" s="262">
        <f t="shared" si="64"/>
        <v>1702837000</v>
      </c>
      <c r="AL119" s="262">
        <f t="shared" si="64"/>
        <v>1603911000</v>
      </c>
      <c r="AM119" s="261">
        <f t="shared" si="64"/>
        <v>1702837000</v>
      </c>
      <c r="AN119" s="261">
        <f t="shared" si="64"/>
        <v>1807864000</v>
      </c>
      <c r="AO119" s="51">
        <f t="shared" si="123"/>
        <v>1700146000</v>
      </c>
      <c r="AP119" s="42">
        <f t="shared" si="123"/>
        <v>1805008000</v>
      </c>
      <c r="AQ119" s="58">
        <f t="shared" si="104"/>
        <v>1530131400</v>
      </c>
      <c r="AR119" s="58">
        <f t="shared" si="105"/>
        <v>25502190</v>
      </c>
      <c r="AS119" s="336">
        <f t="shared" si="106"/>
        <v>31928193.75</v>
      </c>
      <c r="AT119" s="131">
        <f t="shared" si="107"/>
        <v>18050080</v>
      </c>
      <c r="AU119" s="5">
        <f t="shared" si="108"/>
        <v>25502190</v>
      </c>
      <c r="AV119" s="5">
        <f t="shared" si="109"/>
        <v>40097775</v>
      </c>
      <c r="AX119" s="2"/>
      <c r="AY119" s="2"/>
      <c r="BT119" s="53">
        <f t="shared" si="110"/>
        <v>-1231034.6938999966</v>
      </c>
      <c r="BV119" s="116"/>
      <c r="BW119" s="112"/>
      <c r="BX119" s="112" t="str">
        <f t="shared" si="133"/>
        <v>1BR-12</v>
      </c>
      <c r="BY119" s="113">
        <f t="shared" si="134"/>
        <v>12</v>
      </c>
      <c r="BZ119" s="114">
        <f t="shared" si="135"/>
        <v>67</v>
      </c>
      <c r="CA119" s="114">
        <f t="shared" si="135"/>
        <v>57</v>
      </c>
      <c r="CB119" s="115">
        <f t="shared" si="136"/>
        <v>25580712.171600003</v>
      </c>
      <c r="CC119" s="115">
        <f t="shared" si="137"/>
        <v>1340300000</v>
      </c>
      <c r="CD119" s="115">
        <f t="shared" si="137"/>
        <v>1510733000</v>
      </c>
      <c r="CE119" s="115">
        <f t="shared" si="137"/>
        <v>1603911000</v>
      </c>
      <c r="CF119" s="115">
        <f t="shared" si="137"/>
        <v>1702837000</v>
      </c>
      <c r="CG119" s="115">
        <f t="shared" si="138"/>
        <v>1807864000</v>
      </c>
      <c r="CT119" s="58">
        <f t="shared" si="117"/>
        <v>1624507200</v>
      </c>
      <c r="CU119" s="43">
        <f t="shared" si="118"/>
        <v>18050080</v>
      </c>
      <c r="CX119" s="53">
        <f t="shared" si="119"/>
        <v>1443519900</v>
      </c>
      <c r="CY119" s="43">
        <f t="shared" si="120"/>
        <v>24058665</v>
      </c>
      <c r="CZ119" s="48">
        <f t="shared" si="121"/>
        <v>40097775</v>
      </c>
    </row>
    <row r="120" spans="1:104">
      <c r="A120" s="3">
        <f t="shared" si="122"/>
        <v>81</v>
      </c>
      <c r="B120" s="249">
        <v>5</v>
      </c>
      <c r="C120" s="250" t="s">
        <v>154</v>
      </c>
      <c r="D120" s="251">
        <v>16</v>
      </c>
      <c r="E120" s="252"/>
      <c r="F120" s="40" t="s">
        <v>52</v>
      </c>
      <c r="G120" s="253">
        <f t="shared" si="84"/>
        <v>71</v>
      </c>
      <c r="H120" s="253">
        <f t="shared" si="85"/>
        <v>63</v>
      </c>
      <c r="I120" s="254">
        <f t="shared" si="86"/>
        <v>26966806</v>
      </c>
      <c r="J120" s="254">
        <f t="shared" si="87"/>
        <v>2</v>
      </c>
      <c r="K120" s="255">
        <f t="shared" si="88"/>
        <v>0.93</v>
      </c>
      <c r="L120" s="305">
        <f t="shared" si="132"/>
        <v>1.02</v>
      </c>
      <c r="M120" s="257">
        <f t="shared" si="89"/>
        <v>21376392.145576868</v>
      </c>
      <c r="N120" s="257">
        <f t="shared" si="90"/>
        <v>24094609.386887025</v>
      </c>
      <c r="O120" s="257">
        <f t="shared" si="91"/>
        <v>25580712.171600003</v>
      </c>
      <c r="P120" s="257">
        <f t="shared" si="92"/>
        <v>27158474.52427981</v>
      </c>
      <c r="Q120" s="258">
        <f t="shared" si="93"/>
        <v>25580712.171600003</v>
      </c>
      <c r="R120" s="257">
        <f t="shared" si="93"/>
        <v>27158474.52427981</v>
      </c>
      <c r="S120" s="257">
        <f t="shared" si="94"/>
        <v>28833549.806515098</v>
      </c>
      <c r="T120" s="257"/>
      <c r="U120" s="257">
        <f t="shared" si="95"/>
        <v>1346712705.1713426</v>
      </c>
      <c r="V120" s="257">
        <f t="shared" si="96"/>
        <v>1517960391.3738825</v>
      </c>
      <c r="W120" s="257">
        <f t="shared" si="97"/>
        <v>1611584866.8108001</v>
      </c>
      <c r="X120" s="258">
        <f t="shared" si="98"/>
        <v>1710983895.029628</v>
      </c>
      <c r="Y120" s="258">
        <f t="shared" si="99"/>
        <v>1611584866.8108001</v>
      </c>
      <c r="Z120" s="257">
        <f t="shared" si="100"/>
        <v>1710983895.029628</v>
      </c>
      <c r="AA120" s="257">
        <f t="shared" si="101"/>
        <v>1816513637.810451</v>
      </c>
      <c r="AB120" s="257"/>
      <c r="AC120" s="32" t="str">
        <f t="shared" si="102"/>
        <v>BERTAHAP</v>
      </c>
      <c r="AD120" s="259">
        <f t="shared" si="103"/>
        <v>0</v>
      </c>
      <c r="AE120" s="260">
        <v>2</v>
      </c>
      <c r="AF120" s="261"/>
      <c r="AG120" s="257" t="str">
        <f t="shared" si="139"/>
        <v>KR</v>
      </c>
      <c r="AH120" s="261">
        <f t="shared" si="65"/>
        <v>1481384000</v>
      </c>
      <c r="AI120" s="261">
        <f t="shared" si="65"/>
        <v>1669757000</v>
      </c>
      <c r="AJ120" s="261">
        <f t="shared" si="65"/>
        <v>1772744000</v>
      </c>
      <c r="AK120" s="262">
        <f t="shared" si="64"/>
        <v>1882083000</v>
      </c>
      <c r="AL120" s="262">
        <f t="shared" si="64"/>
        <v>1772744000</v>
      </c>
      <c r="AM120" s="261">
        <f t="shared" si="64"/>
        <v>1882083000</v>
      </c>
      <c r="AN120" s="261">
        <f t="shared" si="64"/>
        <v>1998166000</v>
      </c>
      <c r="AO120" s="51">
        <f t="shared" si="123"/>
        <v>1879109000</v>
      </c>
      <c r="AP120" s="42">
        <f t="shared" si="123"/>
        <v>1995008000</v>
      </c>
      <c r="AQ120" s="58">
        <f t="shared" si="104"/>
        <v>1691198100</v>
      </c>
      <c r="AR120" s="58">
        <f t="shared" si="105"/>
        <v>28186635</v>
      </c>
      <c r="AS120" s="336">
        <f t="shared" si="106"/>
        <v>35289056.25</v>
      </c>
      <c r="AT120" s="131">
        <f t="shared" si="107"/>
        <v>19950080</v>
      </c>
      <c r="AU120" s="5">
        <f t="shared" si="108"/>
        <v>28186635</v>
      </c>
      <c r="AV120" s="5">
        <f t="shared" si="109"/>
        <v>44318600</v>
      </c>
      <c r="AX120" s="2"/>
      <c r="AY120" s="2"/>
      <c r="BT120" s="53">
        <f t="shared" si="110"/>
        <v>-1231034.6938999966</v>
      </c>
      <c r="BV120" s="116"/>
      <c r="BW120" s="112"/>
      <c r="BX120" s="112" t="str">
        <f t="shared" si="133"/>
        <v>1BR-16</v>
      </c>
      <c r="BY120" s="113">
        <f t="shared" si="134"/>
        <v>16</v>
      </c>
      <c r="BZ120" s="114">
        <f t="shared" si="135"/>
        <v>71</v>
      </c>
      <c r="CA120" s="114">
        <f t="shared" si="135"/>
        <v>63</v>
      </c>
      <c r="CB120" s="115">
        <f t="shared" si="136"/>
        <v>25580712.171600003</v>
      </c>
      <c r="CC120" s="115">
        <f t="shared" si="137"/>
        <v>1481384000</v>
      </c>
      <c r="CD120" s="115">
        <f t="shared" si="137"/>
        <v>1669757000</v>
      </c>
      <c r="CE120" s="115">
        <f t="shared" si="137"/>
        <v>1772744000</v>
      </c>
      <c r="CF120" s="115">
        <f t="shared" si="137"/>
        <v>1882083000</v>
      </c>
      <c r="CG120" s="115">
        <f t="shared" si="138"/>
        <v>1998166000</v>
      </c>
      <c r="CT120" s="58">
        <f t="shared" si="117"/>
        <v>1795507200</v>
      </c>
      <c r="CU120" s="43">
        <f t="shared" si="118"/>
        <v>19950080</v>
      </c>
      <c r="CX120" s="53">
        <f t="shared" si="119"/>
        <v>1595469600</v>
      </c>
      <c r="CY120" s="43">
        <f t="shared" si="120"/>
        <v>26591160</v>
      </c>
      <c r="CZ120" s="48">
        <f t="shared" si="121"/>
        <v>44318600</v>
      </c>
    </row>
    <row r="121" spans="1:104">
      <c r="A121" s="3">
        <f t="shared" si="122"/>
        <v>82</v>
      </c>
      <c r="B121" s="249">
        <v>6</v>
      </c>
      <c r="C121" s="250" t="s">
        <v>154</v>
      </c>
      <c r="D121" s="285">
        <v>18</v>
      </c>
      <c r="E121" s="252"/>
      <c r="F121" s="40" t="s">
        <v>54</v>
      </c>
      <c r="G121" s="253">
        <f t="shared" si="84"/>
        <v>97</v>
      </c>
      <c r="H121" s="253">
        <f t="shared" si="85"/>
        <v>85</v>
      </c>
      <c r="I121" s="254">
        <f t="shared" si="86"/>
        <v>26966806</v>
      </c>
      <c r="J121" s="254">
        <f t="shared" si="87"/>
        <v>2</v>
      </c>
      <c r="K121" s="255">
        <f t="shared" si="88"/>
        <v>0.93</v>
      </c>
      <c r="L121" s="305">
        <f t="shared" si="132"/>
        <v>1.02</v>
      </c>
      <c r="M121" s="257">
        <f t="shared" si="89"/>
        <v>21376392.145576868</v>
      </c>
      <c r="N121" s="257">
        <f t="shared" si="90"/>
        <v>24094609.386887025</v>
      </c>
      <c r="O121" s="257">
        <f t="shared" si="91"/>
        <v>25580712.171600003</v>
      </c>
      <c r="P121" s="257">
        <f t="shared" si="92"/>
        <v>27158474.52427981</v>
      </c>
      <c r="Q121" s="258">
        <f t="shared" si="93"/>
        <v>25580712.171600003</v>
      </c>
      <c r="R121" s="257">
        <f t="shared" si="93"/>
        <v>27158474.52427981</v>
      </c>
      <c r="S121" s="257">
        <f t="shared" si="94"/>
        <v>28833549.806515098</v>
      </c>
      <c r="T121" s="257"/>
      <c r="U121" s="257">
        <f t="shared" si="95"/>
        <v>1816993332.3740337</v>
      </c>
      <c r="V121" s="257">
        <f t="shared" si="96"/>
        <v>2048041797.8853972</v>
      </c>
      <c r="W121" s="257">
        <f t="shared" si="97"/>
        <v>2174360534.5860004</v>
      </c>
      <c r="X121" s="258">
        <f t="shared" si="98"/>
        <v>2308470334.5637841</v>
      </c>
      <c r="Y121" s="258">
        <f t="shared" si="99"/>
        <v>2174360534.5860004</v>
      </c>
      <c r="Z121" s="257">
        <f t="shared" si="100"/>
        <v>2308470334.5637841</v>
      </c>
      <c r="AA121" s="257">
        <f t="shared" si="101"/>
        <v>2450851733.5537834</v>
      </c>
      <c r="AB121" s="257"/>
      <c r="AC121" s="32" t="str">
        <f t="shared" si="102"/>
        <v>BERTAHAP</v>
      </c>
      <c r="AD121" s="259">
        <f t="shared" si="103"/>
        <v>0</v>
      </c>
      <c r="AE121" s="260">
        <v>2</v>
      </c>
      <c r="AF121" s="261"/>
      <c r="AG121" s="257" t="str">
        <f t="shared" si="139"/>
        <v>KR</v>
      </c>
      <c r="AH121" s="261">
        <f t="shared" si="65"/>
        <v>1998693000</v>
      </c>
      <c r="AI121" s="261">
        <f t="shared" si="65"/>
        <v>2252846000</v>
      </c>
      <c r="AJ121" s="261">
        <f t="shared" si="65"/>
        <v>2391797000</v>
      </c>
      <c r="AK121" s="262">
        <f t="shared" si="64"/>
        <v>2539318000</v>
      </c>
      <c r="AL121" s="262">
        <f t="shared" si="64"/>
        <v>2391797000</v>
      </c>
      <c r="AM121" s="261">
        <f t="shared" si="64"/>
        <v>2539318000</v>
      </c>
      <c r="AN121" s="261">
        <f t="shared" si="64"/>
        <v>2695937000</v>
      </c>
      <c r="AO121" s="51">
        <f t="shared" si="123"/>
        <v>2535305000</v>
      </c>
      <c r="AP121" s="42">
        <f t="shared" si="123"/>
        <v>2691678000</v>
      </c>
      <c r="AQ121" s="58">
        <f t="shared" si="104"/>
        <v>2281774500</v>
      </c>
      <c r="AR121" s="58">
        <f t="shared" si="105"/>
        <v>38029575</v>
      </c>
      <c r="AS121" s="336">
        <f t="shared" si="106"/>
        <v>47612212.5</v>
      </c>
      <c r="AT121" s="131">
        <f t="shared" si="107"/>
        <v>26916780</v>
      </c>
      <c r="AU121" s="5">
        <f t="shared" si="108"/>
        <v>38029575</v>
      </c>
      <c r="AV121" s="5">
        <f t="shared" si="109"/>
        <v>59794925</v>
      </c>
      <c r="AX121" s="2"/>
      <c r="AY121" s="2"/>
      <c r="BT121" s="53">
        <f t="shared" si="110"/>
        <v>-1231034.6938999966</v>
      </c>
      <c r="BV121" s="116"/>
      <c r="BW121" s="121"/>
      <c r="BX121" s="112" t="str">
        <f t="shared" si="133"/>
        <v>2BR-18</v>
      </c>
      <c r="BY121" s="113">
        <f t="shared" si="134"/>
        <v>18</v>
      </c>
      <c r="BZ121" s="114">
        <f t="shared" si="135"/>
        <v>97</v>
      </c>
      <c r="CA121" s="114">
        <f t="shared" si="135"/>
        <v>85</v>
      </c>
      <c r="CB121" s="115">
        <f t="shared" si="136"/>
        <v>25580712.171600003</v>
      </c>
      <c r="CC121" s="115">
        <f t="shared" si="137"/>
        <v>1998693000</v>
      </c>
      <c r="CD121" s="115">
        <f t="shared" si="137"/>
        <v>2252846000</v>
      </c>
      <c r="CE121" s="115">
        <f t="shared" si="137"/>
        <v>2391797000</v>
      </c>
      <c r="CF121" s="115">
        <f t="shared" si="137"/>
        <v>2539318000</v>
      </c>
      <c r="CG121" s="115">
        <f t="shared" si="138"/>
        <v>2695937000</v>
      </c>
      <c r="CT121" s="58">
        <f t="shared" si="117"/>
        <v>2422510200</v>
      </c>
      <c r="CU121" s="43">
        <f t="shared" si="118"/>
        <v>26916780</v>
      </c>
      <c r="CX121" s="53">
        <f t="shared" si="119"/>
        <v>2152617300</v>
      </c>
      <c r="CY121" s="43">
        <f t="shared" si="120"/>
        <v>35876955</v>
      </c>
      <c r="CZ121" s="48">
        <f t="shared" si="121"/>
        <v>59794925</v>
      </c>
    </row>
    <row r="122" spans="1:104">
      <c r="A122" s="3">
        <f t="shared" si="122"/>
        <v>83</v>
      </c>
      <c r="B122" s="249">
        <v>7</v>
      </c>
      <c r="C122" s="250" t="s">
        <v>154</v>
      </c>
      <c r="D122" s="285">
        <v>20</v>
      </c>
      <c r="E122" s="252"/>
      <c r="F122" s="40" t="s">
        <v>70</v>
      </c>
      <c r="G122" s="253">
        <f t="shared" si="84"/>
        <v>60</v>
      </c>
      <c r="H122" s="253">
        <f t="shared" si="85"/>
        <v>51</v>
      </c>
      <c r="I122" s="254">
        <f t="shared" si="86"/>
        <v>26966806</v>
      </c>
      <c r="J122" s="254">
        <f t="shared" si="87"/>
        <v>2</v>
      </c>
      <c r="K122" s="255">
        <f t="shared" si="88"/>
        <v>0.93</v>
      </c>
      <c r="L122" s="305">
        <f t="shared" si="132"/>
        <v>1.02</v>
      </c>
      <c r="M122" s="257">
        <f t="shared" si="89"/>
        <v>21376392.145576868</v>
      </c>
      <c r="N122" s="257">
        <f t="shared" si="90"/>
        <v>24094609.386887025</v>
      </c>
      <c r="O122" s="257">
        <f t="shared" si="91"/>
        <v>25580712.171600003</v>
      </c>
      <c r="P122" s="257">
        <f t="shared" si="92"/>
        <v>27158474.52427981</v>
      </c>
      <c r="Q122" s="258">
        <f t="shared" si="93"/>
        <v>25580712.171600003</v>
      </c>
      <c r="R122" s="257">
        <f t="shared" si="93"/>
        <v>27158474.52427981</v>
      </c>
      <c r="S122" s="257">
        <f t="shared" si="94"/>
        <v>28833549.806515098</v>
      </c>
      <c r="T122" s="257"/>
      <c r="U122" s="257">
        <f t="shared" si="95"/>
        <v>1090195999.4244204</v>
      </c>
      <c r="V122" s="257">
        <f t="shared" si="96"/>
        <v>1228825078.7312384</v>
      </c>
      <c r="W122" s="257">
        <f t="shared" si="97"/>
        <v>1304616320.7516</v>
      </c>
      <c r="X122" s="258">
        <f t="shared" si="98"/>
        <v>1385082200.7382703</v>
      </c>
      <c r="Y122" s="258">
        <f t="shared" si="99"/>
        <v>1304616320.7516</v>
      </c>
      <c r="Z122" s="257">
        <f t="shared" si="100"/>
        <v>1385082200.7382703</v>
      </c>
      <c r="AA122" s="257">
        <f t="shared" si="101"/>
        <v>1470511040.1322699</v>
      </c>
      <c r="AB122" s="257"/>
      <c r="AC122" s="32" t="str">
        <f t="shared" si="102"/>
        <v>BERTAHAP</v>
      </c>
      <c r="AD122" s="259">
        <f t="shared" si="103"/>
        <v>0</v>
      </c>
      <c r="AE122" s="260">
        <v>2</v>
      </c>
      <c r="AF122" s="261"/>
      <c r="AG122" s="257" t="str">
        <f t="shared" si="139"/>
        <v>KR</v>
      </c>
      <c r="AH122" s="261">
        <f t="shared" si="65"/>
        <v>1199216000</v>
      </c>
      <c r="AI122" s="261">
        <f t="shared" si="65"/>
        <v>1351708000</v>
      </c>
      <c r="AJ122" s="261">
        <f t="shared" si="65"/>
        <v>1435078000</v>
      </c>
      <c r="AK122" s="262">
        <f t="shared" si="64"/>
        <v>1523591000</v>
      </c>
      <c r="AL122" s="262">
        <f t="shared" si="64"/>
        <v>1435078000</v>
      </c>
      <c r="AM122" s="261">
        <f t="shared" si="64"/>
        <v>1523591000</v>
      </c>
      <c r="AN122" s="261">
        <f t="shared" si="64"/>
        <v>1617563000</v>
      </c>
      <c r="AO122" s="51">
        <f t="shared" si="123"/>
        <v>1521183000</v>
      </c>
      <c r="AP122" s="42">
        <f t="shared" si="123"/>
        <v>1615007000</v>
      </c>
      <c r="AQ122" s="58">
        <f t="shared" si="104"/>
        <v>1369064700</v>
      </c>
      <c r="AR122" s="58">
        <f t="shared" si="105"/>
        <v>22817745</v>
      </c>
      <c r="AS122" s="336">
        <f t="shared" si="106"/>
        <v>28567331.25</v>
      </c>
      <c r="AT122" s="131">
        <f t="shared" si="107"/>
        <v>16150070</v>
      </c>
      <c r="AU122" s="5">
        <f t="shared" si="108"/>
        <v>22817745</v>
      </c>
      <c r="AV122" s="5">
        <f t="shared" si="109"/>
        <v>35876950</v>
      </c>
      <c r="AX122" s="2"/>
      <c r="AY122" s="2"/>
      <c r="BT122" s="53">
        <f t="shared" si="110"/>
        <v>-1231034.6938999966</v>
      </c>
      <c r="BV122" s="116"/>
      <c r="BW122" s="121"/>
      <c r="BX122" s="112" t="str">
        <f t="shared" si="133"/>
        <v>1BR-20</v>
      </c>
      <c r="BY122" s="113">
        <f t="shared" si="134"/>
        <v>20</v>
      </c>
      <c r="BZ122" s="114">
        <f t="shared" si="135"/>
        <v>60</v>
      </c>
      <c r="CA122" s="114">
        <f t="shared" si="135"/>
        <v>51</v>
      </c>
      <c r="CB122" s="115">
        <f t="shared" si="136"/>
        <v>25580712.171600003</v>
      </c>
      <c r="CC122" s="115">
        <f t="shared" si="137"/>
        <v>1199216000</v>
      </c>
      <c r="CD122" s="115">
        <f t="shared" si="137"/>
        <v>1351708000</v>
      </c>
      <c r="CE122" s="115">
        <f t="shared" si="137"/>
        <v>1435078000</v>
      </c>
      <c r="CF122" s="115">
        <f t="shared" si="137"/>
        <v>1523591000</v>
      </c>
      <c r="CG122" s="115">
        <f t="shared" si="138"/>
        <v>1617563000</v>
      </c>
      <c r="CT122" s="58">
        <f t="shared" si="117"/>
        <v>1453506300</v>
      </c>
      <c r="CU122" s="43">
        <f t="shared" si="118"/>
        <v>16150070</v>
      </c>
      <c r="CX122" s="53">
        <f t="shared" si="119"/>
        <v>1291570200</v>
      </c>
      <c r="CY122" s="43">
        <f t="shared" si="120"/>
        <v>21526170</v>
      </c>
      <c r="CZ122" s="48">
        <f t="shared" si="121"/>
        <v>35876950</v>
      </c>
    </row>
    <row r="123" spans="1:104">
      <c r="A123" s="3">
        <f t="shared" si="122"/>
        <v>84</v>
      </c>
      <c r="B123" s="249">
        <v>8</v>
      </c>
      <c r="C123" s="250" t="s">
        <v>154</v>
      </c>
      <c r="D123" s="285">
        <v>22</v>
      </c>
      <c r="E123" s="252"/>
      <c r="F123" s="40" t="s">
        <v>89</v>
      </c>
      <c r="G123" s="253">
        <f t="shared" si="84"/>
        <v>81</v>
      </c>
      <c r="H123" s="253">
        <f t="shared" si="85"/>
        <v>70</v>
      </c>
      <c r="I123" s="254">
        <f t="shared" si="86"/>
        <v>26966806</v>
      </c>
      <c r="J123" s="254">
        <f t="shared" si="87"/>
        <v>4</v>
      </c>
      <c r="K123" s="255">
        <f t="shared" si="88"/>
        <v>0.97</v>
      </c>
      <c r="L123" s="305">
        <f t="shared" si="132"/>
        <v>1.02</v>
      </c>
      <c r="M123" s="257">
        <f t="shared" si="89"/>
        <v>22295806.861515656</v>
      </c>
      <c r="N123" s="257">
        <f t="shared" si="90"/>
        <v>25130936.672344532</v>
      </c>
      <c r="O123" s="257">
        <f t="shared" si="91"/>
        <v>26680957.856400002</v>
      </c>
      <c r="P123" s="257">
        <f t="shared" si="92"/>
        <v>28326580.955431629</v>
      </c>
      <c r="Q123" s="258">
        <f t="shared" si="93"/>
        <v>26680957.856400002</v>
      </c>
      <c r="R123" s="257">
        <f t="shared" si="93"/>
        <v>28326580.955431629</v>
      </c>
      <c r="S123" s="257">
        <f t="shared" si="94"/>
        <v>30073702.48636521</v>
      </c>
      <c r="T123" s="257"/>
      <c r="U123" s="257">
        <f t="shared" si="95"/>
        <v>1560706480.3060958</v>
      </c>
      <c r="V123" s="257">
        <f t="shared" si="96"/>
        <v>1759165567.0641172</v>
      </c>
      <c r="W123" s="257">
        <f t="shared" si="97"/>
        <v>1867667049.9480002</v>
      </c>
      <c r="X123" s="258">
        <f t="shared" si="98"/>
        <v>1982860666.880214</v>
      </c>
      <c r="Y123" s="258">
        <f t="shared" si="99"/>
        <v>1867667049.9480002</v>
      </c>
      <c r="Z123" s="257">
        <f t="shared" si="100"/>
        <v>1982860666.880214</v>
      </c>
      <c r="AA123" s="257">
        <f t="shared" si="101"/>
        <v>2105159174.0455647</v>
      </c>
      <c r="AB123" s="257"/>
      <c r="AC123" s="32" t="str">
        <f t="shared" si="102"/>
        <v>BERTAHAP</v>
      </c>
      <c r="AD123" s="259">
        <f t="shared" si="103"/>
        <v>0</v>
      </c>
      <c r="AE123" s="260">
        <v>2</v>
      </c>
      <c r="AF123" s="261"/>
      <c r="AG123" s="257" t="str">
        <f t="shared" si="139"/>
        <v>KR</v>
      </c>
      <c r="AH123" s="261">
        <f t="shared" si="65"/>
        <v>1716778000</v>
      </c>
      <c r="AI123" s="261">
        <f t="shared" si="65"/>
        <v>1935083000</v>
      </c>
      <c r="AJ123" s="261">
        <f t="shared" si="65"/>
        <v>2054434000</v>
      </c>
      <c r="AK123" s="262">
        <f t="shared" si="64"/>
        <v>2181147000</v>
      </c>
      <c r="AL123" s="262">
        <f t="shared" si="64"/>
        <v>2054434000</v>
      </c>
      <c r="AM123" s="261">
        <f t="shared" si="64"/>
        <v>2181147000</v>
      </c>
      <c r="AN123" s="261">
        <f t="shared" si="64"/>
        <v>2315676000</v>
      </c>
      <c r="AO123" s="51">
        <f t="shared" si="123"/>
        <v>2177701000</v>
      </c>
      <c r="AP123" s="42">
        <f t="shared" si="123"/>
        <v>2312016000</v>
      </c>
      <c r="AQ123" s="58">
        <f t="shared" si="104"/>
        <v>1959930900</v>
      </c>
      <c r="AR123" s="58">
        <f t="shared" si="105"/>
        <v>32665515</v>
      </c>
      <c r="AS123" s="336">
        <f t="shared" si="106"/>
        <v>40896506.25</v>
      </c>
      <c r="AT123" s="131">
        <f t="shared" si="107"/>
        <v>23120160</v>
      </c>
      <c r="AU123" s="5">
        <f t="shared" si="108"/>
        <v>32665515</v>
      </c>
      <c r="AV123" s="5">
        <f t="shared" si="109"/>
        <v>51360850</v>
      </c>
      <c r="AX123" s="2"/>
      <c r="AY123" s="2"/>
      <c r="BT123" s="53">
        <f t="shared" si="110"/>
        <v>-130789.00909999758</v>
      </c>
      <c r="BV123" s="116">
        <v>22</v>
      </c>
      <c r="BW123" s="121" t="s">
        <v>157</v>
      </c>
      <c r="BX123" s="112" t="str">
        <f>F232</f>
        <v>1BR-6</v>
      </c>
      <c r="BY123" s="113" t="str">
        <f>D232</f>
        <v>06</v>
      </c>
      <c r="BZ123" s="114">
        <f>G232</f>
        <v>78</v>
      </c>
      <c r="CA123" s="114">
        <f>H232</f>
        <v>66</v>
      </c>
      <c r="CB123" s="115">
        <f>O232</f>
        <v>25580712.171600003</v>
      </c>
      <c r="CC123" s="115">
        <f t="shared" ref="CC123:CF124" si="140">AH232</f>
        <v>1551927000</v>
      </c>
      <c r="CD123" s="115">
        <f t="shared" si="140"/>
        <v>1749269000</v>
      </c>
      <c r="CE123" s="115">
        <f t="shared" si="140"/>
        <v>1857160000</v>
      </c>
      <c r="CF123" s="115">
        <f t="shared" si="140"/>
        <v>1971706000</v>
      </c>
      <c r="CG123" s="115">
        <f>AN232</f>
        <v>2093316000</v>
      </c>
      <c r="CH123" s="2">
        <v>4</v>
      </c>
      <c r="CT123" s="58">
        <f t="shared" si="117"/>
        <v>2080814400</v>
      </c>
      <c r="CU123" s="43">
        <f t="shared" si="118"/>
        <v>23120160</v>
      </c>
      <c r="CX123" s="53">
        <f t="shared" si="119"/>
        <v>1848990600</v>
      </c>
      <c r="CY123" s="43">
        <f t="shared" si="120"/>
        <v>30816510</v>
      </c>
      <c r="CZ123" s="48">
        <f t="shared" si="121"/>
        <v>51360850</v>
      </c>
    </row>
    <row r="124" spans="1:104">
      <c r="A124" s="3">
        <f t="shared" si="122"/>
        <v>85</v>
      </c>
      <c r="B124" s="249">
        <v>1</v>
      </c>
      <c r="C124" s="250" t="s">
        <v>155</v>
      </c>
      <c r="D124" s="251" t="s">
        <v>24</v>
      </c>
      <c r="E124" s="252"/>
      <c r="F124" s="40" t="s">
        <v>39</v>
      </c>
      <c r="G124" s="253">
        <f t="shared" si="84"/>
        <v>113</v>
      </c>
      <c r="H124" s="253">
        <f t="shared" si="85"/>
        <v>101</v>
      </c>
      <c r="I124" s="254">
        <f t="shared" si="86"/>
        <v>26966806</v>
      </c>
      <c r="J124" s="254">
        <f t="shared" si="87"/>
        <v>6</v>
      </c>
      <c r="K124" s="255">
        <f t="shared" si="88"/>
        <v>0.95</v>
      </c>
      <c r="L124" s="256">
        <f t="shared" ref="L124:L141" si="141">SUMIF($AN$4:$AN$22,D124,$AU$4:$AU$22)</f>
        <v>1.01</v>
      </c>
      <c r="M124" s="257">
        <f t="shared" si="89"/>
        <v>21622020.096648749</v>
      </c>
      <c r="N124" s="257">
        <f t="shared" si="90"/>
        <v>24371471.333246995</v>
      </c>
      <c r="O124" s="257">
        <f t="shared" si="91"/>
        <v>25874650.357000001</v>
      </c>
      <c r="P124" s="257">
        <f t="shared" si="92"/>
        <v>27470542.173778702</v>
      </c>
      <c r="Q124" s="258">
        <f t="shared" si="93"/>
        <v>25874650.357000001</v>
      </c>
      <c r="R124" s="257">
        <f t="shared" si="93"/>
        <v>27470542.173778702</v>
      </c>
      <c r="S124" s="257">
        <f t="shared" si="94"/>
        <v>29164865.105788779</v>
      </c>
      <c r="T124" s="257"/>
      <c r="U124" s="257">
        <f t="shared" si="95"/>
        <v>2183824029.7615237</v>
      </c>
      <c r="V124" s="257">
        <f t="shared" si="96"/>
        <v>2461518604.6579466</v>
      </c>
      <c r="W124" s="257">
        <f t="shared" si="97"/>
        <v>2613339686.0570002</v>
      </c>
      <c r="X124" s="258">
        <f t="shared" si="98"/>
        <v>2774524759.5516491</v>
      </c>
      <c r="Y124" s="258">
        <f t="shared" si="99"/>
        <v>2613339686.0570002</v>
      </c>
      <c r="Z124" s="257">
        <f t="shared" si="100"/>
        <v>2774524759.5516491</v>
      </c>
      <c r="AA124" s="257">
        <f t="shared" si="101"/>
        <v>2945651375.6846666</v>
      </c>
      <c r="AB124" s="257"/>
      <c r="AC124" s="32" t="str">
        <f t="shared" si="102"/>
        <v>BERTAHAP</v>
      </c>
      <c r="AD124" s="259">
        <f t="shared" si="103"/>
        <v>0</v>
      </c>
      <c r="AE124" s="260">
        <v>2</v>
      </c>
      <c r="AF124" s="261"/>
      <c r="AG124" s="257" t="str">
        <f t="shared" si="139"/>
        <v>KR</v>
      </c>
      <c r="AH124" s="261">
        <f t="shared" si="65"/>
        <v>2402207000</v>
      </c>
      <c r="AI124" s="261">
        <f t="shared" si="65"/>
        <v>2707671000</v>
      </c>
      <c r="AJ124" s="261">
        <f t="shared" si="65"/>
        <v>2874674000</v>
      </c>
      <c r="AK124" s="262">
        <f t="shared" si="64"/>
        <v>3051978000</v>
      </c>
      <c r="AL124" s="262">
        <f t="shared" si="64"/>
        <v>2874674000</v>
      </c>
      <c r="AM124" s="261">
        <f t="shared" si="64"/>
        <v>3051978000</v>
      </c>
      <c r="AN124" s="261">
        <f t="shared" si="64"/>
        <v>3240217000</v>
      </c>
      <c r="AO124" s="51">
        <f t="shared" si="123"/>
        <v>3047155000</v>
      </c>
      <c r="AP124" s="42">
        <f t="shared" si="123"/>
        <v>3235097000</v>
      </c>
      <c r="AQ124" s="58">
        <f t="shared" si="104"/>
        <v>2742439500</v>
      </c>
      <c r="AR124" s="58">
        <f t="shared" si="105"/>
        <v>45707325</v>
      </c>
      <c r="AS124" s="336">
        <f t="shared" si="106"/>
        <v>57224587.5</v>
      </c>
      <c r="AT124" s="131">
        <f t="shared" si="107"/>
        <v>32350970</v>
      </c>
      <c r="AU124" s="5">
        <f t="shared" si="108"/>
        <v>45707325</v>
      </c>
      <c r="AV124" s="5">
        <f t="shared" si="109"/>
        <v>71866850</v>
      </c>
      <c r="AX124" s="2"/>
      <c r="AY124" s="2"/>
      <c r="BT124" s="53">
        <f t="shared" si="110"/>
        <v>-937096.5084999986</v>
      </c>
      <c r="BV124" s="116"/>
      <c r="BW124" s="112"/>
      <c r="BX124" s="112" t="str">
        <f>F233</f>
        <v>1BR-8</v>
      </c>
      <c r="BY124" s="113" t="str">
        <f>D233</f>
        <v>08</v>
      </c>
      <c r="BZ124" s="114">
        <f>G233</f>
        <v>60</v>
      </c>
      <c r="CA124" s="114">
        <f>H233</f>
        <v>52</v>
      </c>
      <c r="CB124" s="115">
        <f>O233</f>
        <v>25580712.171600003</v>
      </c>
      <c r="CC124" s="115">
        <f t="shared" si="140"/>
        <v>1222730000</v>
      </c>
      <c r="CD124" s="115">
        <f t="shared" si="140"/>
        <v>1378212000</v>
      </c>
      <c r="CE124" s="115">
        <f t="shared" si="140"/>
        <v>1463217000</v>
      </c>
      <c r="CF124" s="115">
        <f t="shared" si="140"/>
        <v>1553465000</v>
      </c>
      <c r="CG124" s="115">
        <f>AN233</f>
        <v>1649280000</v>
      </c>
      <c r="CT124" s="58">
        <f t="shared" si="117"/>
        <v>2911587300</v>
      </c>
      <c r="CU124" s="43">
        <f t="shared" si="118"/>
        <v>32350970</v>
      </c>
      <c r="CX124" s="53">
        <f t="shared" si="119"/>
        <v>2587206600</v>
      </c>
      <c r="CY124" s="43">
        <f t="shared" si="120"/>
        <v>43120110</v>
      </c>
      <c r="CZ124" s="48">
        <f t="shared" si="121"/>
        <v>71866850</v>
      </c>
    </row>
    <row r="125" spans="1:104">
      <c r="A125" s="3">
        <f t="shared" si="122"/>
        <v>86</v>
      </c>
      <c r="B125" s="249">
        <v>2</v>
      </c>
      <c r="C125" s="250" t="s">
        <v>155</v>
      </c>
      <c r="D125" s="251" t="s">
        <v>35</v>
      </c>
      <c r="E125" s="252"/>
      <c r="F125" s="40" t="s">
        <v>42</v>
      </c>
      <c r="G125" s="253">
        <f t="shared" si="84"/>
        <v>78</v>
      </c>
      <c r="H125" s="253">
        <f t="shared" si="85"/>
        <v>66</v>
      </c>
      <c r="I125" s="254">
        <f t="shared" si="86"/>
        <v>26966806</v>
      </c>
      <c r="J125" s="254">
        <f t="shared" si="87"/>
        <v>2</v>
      </c>
      <c r="K125" s="255">
        <f t="shared" si="88"/>
        <v>0.93</v>
      </c>
      <c r="L125" s="256">
        <f t="shared" si="141"/>
        <v>1.01</v>
      </c>
      <c r="M125" s="257">
        <f t="shared" si="89"/>
        <v>21166819.673561409</v>
      </c>
      <c r="N125" s="257">
        <f t="shared" si="90"/>
        <v>23858387.72623127</v>
      </c>
      <c r="O125" s="257">
        <f t="shared" si="91"/>
        <v>25329920.875800002</v>
      </c>
      <c r="P125" s="257">
        <f t="shared" si="92"/>
        <v>26892214.970120206</v>
      </c>
      <c r="Q125" s="258">
        <f t="shared" si="93"/>
        <v>25329920.875800002</v>
      </c>
      <c r="R125" s="257">
        <f t="shared" si="93"/>
        <v>26892214.970120206</v>
      </c>
      <c r="S125" s="257">
        <f t="shared" si="94"/>
        <v>28550867.945666909</v>
      </c>
      <c r="T125" s="257"/>
      <c r="U125" s="257">
        <f t="shared" si="95"/>
        <v>1397010098.4550531</v>
      </c>
      <c r="V125" s="257">
        <f t="shared" si="96"/>
        <v>1574653589.9312637</v>
      </c>
      <c r="W125" s="257">
        <f t="shared" si="97"/>
        <v>1671774777.8028002</v>
      </c>
      <c r="X125" s="258">
        <f t="shared" si="98"/>
        <v>1774886188.0279336</v>
      </c>
      <c r="Y125" s="258">
        <f t="shared" si="99"/>
        <v>1671774777.8028002</v>
      </c>
      <c r="Z125" s="257">
        <f t="shared" si="100"/>
        <v>1774886188.0279336</v>
      </c>
      <c r="AA125" s="257">
        <f t="shared" si="101"/>
        <v>1884357284.414016</v>
      </c>
      <c r="AB125" s="257"/>
      <c r="AC125" s="32" t="str">
        <f t="shared" si="102"/>
        <v>BERTAHAP</v>
      </c>
      <c r="AD125" s="259">
        <f t="shared" si="103"/>
        <v>0</v>
      </c>
      <c r="AE125" s="260">
        <v>2</v>
      </c>
      <c r="AF125" s="261"/>
      <c r="AG125" s="257" t="str">
        <f t="shared" si="139"/>
        <v>KR</v>
      </c>
      <c r="AH125" s="261">
        <f t="shared" si="65"/>
        <v>1536712000</v>
      </c>
      <c r="AI125" s="261">
        <f t="shared" si="65"/>
        <v>1732119000</v>
      </c>
      <c r="AJ125" s="261">
        <f t="shared" si="65"/>
        <v>1838953000</v>
      </c>
      <c r="AK125" s="262">
        <f t="shared" si="64"/>
        <v>1952375000</v>
      </c>
      <c r="AL125" s="262">
        <f t="shared" si="64"/>
        <v>1838953000</v>
      </c>
      <c r="AM125" s="261">
        <f t="shared" si="64"/>
        <v>1952375000</v>
      </c>
      <c r="AN125" s="261">
        <f t="shared" si="64"/>
        <v>2072794000</v>
      </c>
      <c r="AO125" s="51">
        <f t="shared" si="123"/>
        <v>1949291000</v>
      </c>
      <c r="AP125" s="42">
        <f t="shared" si="123"/>
        <v>2069518000</v>
      </c>
      <c r="AQ125" s="58">
        <f t="shared" si="104"/>
        <v>1754361900</v>
      </c>
      <c r="AR125" s="58">
        <f t="shared" si="105"/>
        <v>29239365</v>
      </c>
      <c r="AS125" s="336">
        <f t="shared" si="106"/>
        <v>36607031.25</v>
      </c>
      <c r="AT125" s="131">
        <f t="shared" si="107"/>
        <v>20695180</v>
      </c>
      <c r="AU125" s="5">
        <f t="shared" si="108"/>
        <v>29239365</v>
      </c>
      <c r="AV125" s="5">
        <f t="shared" si="109"/>
        <v>45973825</v>
      </c>
      <c r="AX125" s="2"/>
      <c r="AY125" s="2"/>
      <c r="BT125" s="53">
        <f t="shared" si="110"/>
        <v>-1481825.989699997</v>
      </c>
      <c r="BV125" s="116"/>
      <c r="BW125" s="121"/>
      <c r="BX125" s="112" t="str">
        <f>F236</f>
        <v>2BR-18</v>
      </c>
      <c r="BY125" s="113">
        <f>D236</f>
        <v>18</v>
      </c>
      <c r="BZ125" s="114">
        <f>G236</f>
        <v>97</v>
      </c>
      <c r="CA125" s="114">
        <f>H236</f>
        <v>85</v>
      </c>
      <c r="CB125" s="115">
        <f>O236</f>
        <v>25580712.171600003</v>
      </c>
      <c r="CC125" s="115">
        <f t="shared" ref="CC125:CF126" si="142">AH236</f>
        <v>1998693000</v>
      </c>
      <c r="CD125" s="115">
        <f t="shared" si="142"/>
        <v>2252846000</v>
      </c>
      <c r="CE125" s="115">
        <f t="shared" si="142"/>
        <v>2391797000</v>
      </c>
      <c r="CF125" s="115">
        <f t="shared" si="142"/>
        <v>2539318000</v>
      </c>
      <c r="CG125" s="115">
        <f>AN236</f>
        <v>2695937000</v>
      </c>
      <c r="CT125" s="58">
        <f t="shared" si="117"/>
        <v>1862566200</v>
      </c>
      <c r="CU125" s="43">
        <f t="shared" si="118"/>
        <v>20695180</v>
      </c>
      <c r="CX125" s="53">
        <f t="shared" si="119"/>
        <v>1655057700</v>
      </c>
      <c r="CY125" s="43">
        <f t="shared" si="120"/>
        <v>27584295</v>
      </c>
      <c r="CZ125" s="48">
        <f t="shared" si="121"/>
        <v>45973825</v>
      </c>
    </row>
    <row r="126" spans="1:104">
      <c r="A126" s="3">
        <f t="shared" si="122"/>
        <v>87</v>
      </c>
      <c r="B126" s="249">
        <v>3</v>
      </c>
      <c r="C126" s="250" t="s">
        <v>155</v>
      </c>
      <c r="D126" s="251" t="s">
        <v>41</v>
      </c>
      <c r="E126" s="252"/>
      <c r="F126" s="40" t="s">
        <v>45</v>
      </c>
      <c r="G126" s="253">
        <f t="shared" si="84"/>
        <v>60</v>
      </c>
      <c r="H126" s="253">
        <f t="shared" si="85"/>
        <v>52</v>
      </c>
      <c r="I126" s="254">
        <f t="shared" si="86"/>
        <v>26966806</v>
      </c>
      <c r="J126" s="254">
        <f t="shared" si="87"/>
        <v>2</v>
      </c>
      <c r="K126" s="255">
        <f t="shared" si="88"/>
        <v>0.93</v>
      </c>
      <c r="L126" s="256">
        <f t="shared" si="141"/>
        <v>1.01</v>
      </c>
      <c r="M126" s="257">
        <f t="shared" si="89"/>
        <v>21166819.673561409</v>
      </c>
      <c r="N126" s="257">
        <f t="shared" si="90"/>
        <v>23858387.72623127</v>
      </c>
      <c r="O126" s="257">
        <f t="shared" si="91"/>
        <v>25329920.875800002</v>
      </c>
      <c r="P126" s="257">
        <f t="shared" si="92"/>
        <v>26892214.970120206</v>
      </c>
      <c r="Q126" s="258">
        <f t="shared" si="93"/>
        <v>25329920.875800002</v>
      </c>
      <c r="R126" s="257">
        <f t="shared" si="93"/>
        <v>26892214.970120206</v>
      </c>
      <c r="S126" s="257">
        <f t="shared" si="94"/>
        <v>28550867.945666909</v>
      </c>
      <c r="T126" s="257"/>
      <c r="U126" s="257">
        <f t="shared" si="95"/>
        <v>1100674623.0251932</v>
      </c>
      <c r="V126" s="257">
        <f t="shared" si="96"/>
        <v>1240636161.7640259</v>
      </c>
      <c r="W126" s="257">
        <f t="shared" si="97"/>
        <v>1317155885.5416002</v>
      </c>
      <c r="X126" s="258">
        <f t="shared" si="98"/>
        <v>1398395178.4462507</v>
      </c>
      <c r="Y126" s="258">
        <f t="shared" si="99"/>
        <v>1317155885.5416002</v>
      </c>
      <c r="Z126" s="257">
        <f t="shared" si="100"/>
        <v>1398395178.4462507</v>
      </c>
      <c r="AA126" s="257">
        <f t="shared" si="101"/>
        <v>1484645133.1746793</v>
      </c>
      <c r="AB126" s="257"/>
      <c r="AC126" s="32" t="str">
        <f t="shared" si="102"/>
        <v>BERTAHAP</v>
      </c>
      <c r="AD126" s="259">
        <f t="shared" si="103"/>
        <v>0</v>
      </c>
      <c r="AE126" s="260">
        <v>2</v>
      </c>
      <c r="AF126" s="261"/>
      <c r="AG126" s="257" t="str">
        <f t="shared" si="139"/>
        <v>KR</v>
      </c>
      <c r="AH126" s="261">
        <f t="shared" si="65"/>
        <v>1210743000</v>
      </c>
      <c r="AI126" s="261">
        <f t="shared" si="65"/>
        <v>1364700000</v>
      </c>
      <c r="AJ126" s="261">
        <f t="shared" si="65"/>
        <v>1448872000</v>
      </c>
      <c r="AK126" s="262">
        <f t="shared" si="64"/>
        <v>1538235000</v>
      </c>
      <c r="AL126" s="262">
        <f t="shared" si="64"/>
        <v>1448872000</v>
      </c>
      <c r="AM126" s="261">
        <f t="shared" si="64"/>
        <v>1538235000</v>
      </c>
      <c r="AN126" s="261">
        <f t="shared" si="64"/>
        <v>1633110000</v>
      </c>
      <c r="AO126" s="51">
        <f t="shared" si="123"/>
        <v>1535805000</v>
      </c>
      <c r="AP126" s="42">
        <f t="shared" si="123"/>
        <v>1630530000</v>
      </c>
      <c r="AQ126" s="58">
        <f t="shared" si="104"/>
        <v>1382224500</v>
      </c>
      <c r="AR126" s="58">
        <f t="shared" si="105"/>
        <v>23037075</v>
      </c>
      <c r="AS126" s="336">
        <f t="shared" si="106"/>
        <v>28841906.25</v>
      </c>
      <c r="AT126" s="131">
        <f t="shared" si="107"/>
        <v>16305300</v>
      </c>
      <c r="AU126" s="5">
        <f t="shared" si="108"/>
        <v>23037075</v>
      </c>
      <c r="AV126" s="5">
        <f t="shared" si="109"/>
        <v>36221800</v>
      </c>
      <c r="AX126" s="2"/>
      <c r="AY126" s="2"/>
      <c r="BT126" s="53">
        <f t="shared" si="110"/>
        <v>-1481825.989699997</v>
      </c>
      <c r="BV126" s="116"/>
      <c r="BW126" s="112"/>
      <c r="BX126" s="112" t="str">
        <f>F237</f>
        <v>1BR-20</v>
      </c>
      <c r="BY126" s="113">
        <f>D237</f>
        <v>20</v>
      </c>
      <c r="BZ126" s="114">
        <f>G237</f>
        <v>60</v>
      </c>
      <c r="CA126" s="114">
        <f>H237</f>
        <v>51</v>
      </c>
      <c r="CB126" s="115">
        <f>O237</f>
        <v>25580712.171600003</v>
      </c>
      <c r="CC126" s="115">
        <f t="shared" si="142"/>
        <v>1199216000</v>
      </c>
      <c r="CD126" s="115">
        <f t="shared" si="142"/>
        <v>1351708000</v>
      </c>
      <c r="CE126" s="115">
        <f t="shared" si="142"/>
        <v>1435078000</v>
      </c>
      <c r="CF126" s="115">
        <f t="shared" si="142"/>
        <v>1523591000</v>
      </c>
      <c r="CG126" s="115">
        <f>AN237</f>
        <v>1617563000</v>
      </c>
      <c r="CT126" s="58">
        <f t="shared" si="117"/>
        <v>1467477000</v>
      </c>
      <c r="CU126" s="43">
        <f t="shared" si="118"/>
        <v>16305300</v>
      </c>
      <c r="CX126" s="53">
        <f t="shared" si="119"/>
        <v>1303984800</v>
      </c>
      <c r="CY126" s="43">
        <f t="shared" si="120"/>
        <v>21733080</v>
      </c>
      <c r="CZ126" s="48">
        <f t="shared" si="121"/>
        <v>36221800</v>
      </c>
    </row>
    <row r="127" spans="1:104">
      <c r="A127" s="3">
        <f t="shared" si="122"/>
        <v>88</v>
      </c>
      <c r="B127" s="249">
        <v>4</v>
      </c>
      <c r="C127" s="250" t="s">
        <v>155</v>
      </c>
      <c r="D127" s="251">
        <v>10</v>
      </c>
      <c r="E127" s="252"/>
      <c r="F127" s="40" t="s">
        <v>48</v>
      </c>
      <c r="G127" s="253">
        <f t="shared" si="84"/>
        <v>74</v>
      </c>
      <c r="H127" s="253">
        <f t="shared" si="85"/>
        <v>63</v>
      </c>
      <c r="I127" s="254">
        <f t="shared" si="86"/>
        <v>26966806</v>
      </c>
      <c r="J127" s="254">
        <f t="shared" si="87"/>
        <v>2</v>
      </c>
      <c r="K127" s="255">
        <f t="shared" si="88"/>
        <v>0.93</v>
      </c>
      <c r="L127" s="256">
        <f t="shared" si="141"/>
        <v>1.01</v>
      </c>
      <c r="M127" s="257">
        <f t="shared" si="89"/>
        <v>21166819.673561409</v>
      </c>
      <c r="N127" s="257">
        <f t="shared" si="90"/>
        <v>23858387.72623127</v>
      </c>
      <c r="O127" s="257">
        <f t="shared" si="91"/>
        <v>25329920.875800002</v>
      </c>
      <c r="P127" s="257">
        <f t="shared" si="92"/>
        <v>26892214.970120206</v>
      </c>
      <c r="Q127" s="258">
        <f t="shared" si="93"/>
        <v>25329920.875800002</v>
      </c>
      <c r="R127" s="257">
        <f t="shared" si="93"/>
        <v>26892214.970120206</v>
      </c>
      <c r="S127" s="257">
        <f t="shared" si="94"/>
        <v>28550867.945666909</v>
      </c>
      <c r="T127" s="257"/>
      <c r="U127" s="257">
        <f t="shared" si="95"/>
        <v>1333509639.4343688</v>
      </c>
      <c r="V127" s="257">
        <f t="shared" si="96"/>
        <v>1503078426.7525699</v>
      </c>
      <c r="W127" s="257">
        <f t="shared" si="97"/>
        <v>1595785015.1754003</v>
      </c>
      <c r="X127" s="258">
        <f t="shared" si="98"/>
        <v>1694209543.117573</v>
      </c>
      <c r="Y127" s="258">
        <f t="shared" si="99"/>
        <v>1595785015.1754003</v>
      </c>
      <c r="Z127" s="257">
        <f t="shared" si="100"/>
        <v>1694209543.117573</v>
      </c>
      <c r="AA127" s="257">
        <f t="shared" si="101"/>
        <v>1798704680.5770154</v>
      </c>
      <c r="AB127" s="257"/>
      <c r="AC127" s="32" t="str">
        <f t="shared" si="102"/>
        <v>BERTAHAP</v>
      </c>
      <c r="AD127" s="259">
        <f t="shared" si="103"/>
        <v>0</v>
      </c>
      <c r="AE127" s="260">
        <v>2</v>
      </c>
      <c r="AF127" s="261"/>
      <c r="AG127" s="257" t="str">
        <f t="shared" si="139"/>
        <v>KR</v>
      </c>
      <c r="AH127" s="261">
        <f t="shared" si="65"/>
        <v>1466861000</v>
      </c>
      <c r="AI127" s="261">
        <f t="shared" si="65"/>
        <v>1653387000</v>
      </c>
      <c r="AJ127" s="261">
        <f t="shared" si="65"/>
        <v>1755364000</v>
      </c>
      <c r="AK127" s="262">
        <f t="shared" si="64"/>
        <v>1863631000</v>
      </c>
      <c r="AL127" s="262">
        <f t="shared" si="64"/>
        <v>1755364000</v>
      </c>
      <c r="AM127" s="261">
        <f t="shared" si="64"/>
        <v>1863631000</v>
      </c>
      <c r="AN127" s="261">
        <f t="shared" si="64"/>
        <v>1978576000</v>
      </c>
      <c r="AO127" s="51">
        <f t="shared" si="123"/>
        <v>1860686000</v>
      </c>
      <c r="AP127" s="42">
        <f t="shared" si="123"/>
        <v>1975449000</v>
      </c>
      <c r="AQ127" s="58">
        <f t="shared" si="104"/>
        <v>1674617400</v>
      </c>
      <c r="AR127" s="58">
        <f t="shared" si="105"/>
        <v>27910290</v>
      </c>
      <c r="AS127" s="336">
        <f t="shared" si="106"/>
        <v>34943081.25</v>
      </c>
      <c r="AT127" s="131">
        <f t="shared" si="107"/>
        <v>19754490</v>
      </c>
      <c r="AU127" s="5">
        <f t="shared" si="108"/>
        <v>27910290</v>
      </c>
      <c r="AV127" s="5">
        <f t="shared" si="109"/>
        <v>43884100</v>
      </c>
      <c r="AX127" s="2"/>
      <c r="AY127" s="2"/>
      <c r="BT127" s="53">
        <f t="shared" si="110"/>
        <v>-1481825.989699997</v>
      </c>
      <c r="BV127" s="116">
        <v>23</v>
      </c>
      <c r="BW127" s="112" t="s">
        <v>233</v>
      </c>
      <c r="BX127" s="112" t="str">
        <f>F109</f>
        <v>1BR-6</v>
      </c>
      <c r="BY127" s="113" t="str">
        <f>D109</f>
        <v>06</v>
      </c>
      <c r="BZ127" s="114">
        <f>G109</f>
        <v>78</v>
      </c>
      <c r="CA127" s="114">
        <f>H109</f>
        <v>66</v>
      </c>
      <c r="CB127" s="115">
        <f>O109</f>
        <v>25329920.875800002</v>
      </c>
      <c r="CC127" s="115">
        <f t="shared" ref="CC127:CF128" si="143">AH109</f>
        <v>1536712000</v>
      </c>
      <c r="CD127" s="115">
        <f t="shared" si="143"/>
        <v>1732119000</v>
      </c>
      <c r="CE127" s="115">
        <f t="shared" si="143"/>
        <v>1838953000</v>
      </c>
      <c r="CF127" s="115">
        <f t="shared" si="143"/>
        <v>1952375000</v>
      </c>
      <c r="CG127" s="115">
        <f>AN109</f>
        <v>2072794000</v>
      </c>
      <c r="CH127" s="2">
        <v>4</v>
      </c>
      <c r="CT127" s="58">
        <f t="shared" si="117"/>
        <v>1777904100</v>
      </c>
      <c r="CU127" s="43">
        <f t="shared" si="118"/>
        <v>19754490</v>
      </c>
      <c r="CX127" s="53">
        <f t="shared" si="119"/>
        <v>1579827600</v>
      </c>
      <c r="CY127" s="43">
        <f t="shared" si="120"/>
        <v>26330460</v>
      </c>
      <c r="CZ127" s="48">
        <f t="shared" si="121"/>
        <v>43884100</v>
      </c>
    </row>
    <row r="128" spans="1:104">
      <c r="A128" s="3">
        <f t="shared" si="122"/>
        <v>89</v>
      </c>
      <c r="B128" s="249">
        <v>5</v>
      </c>
      <c r="C128" s="250" t="s">
        <v>155</v>
      </c>
      <c r="D128" s="285">
        <v>12</v>
      </c>
      <c r="E128" s="252"/>
      <c r="F128" s="40" t="s">
        <v>50</v>
      </c>
      <c r="G128" s="253">
        <f t="shared" si="84"/>
        <v>67</v>
      </c>
      <c r="H128" s="253">
        <f t="shared" si="85"/>
        <v>57</v>
      </c>
      <c r="I128" s="254">
        <f t="shared" si="86"/>
        <v>26966806</v>
      </c>
      <c r="J128" s="254">
        <f t="shared" si="87"/>
        <v>2</v>
      </c>
      <c r="K128" s="255">
        <f t="shared" si="88"/>
        <v>0.93</v>
      </c>
      <c r="L128" s="256">
        <f t="shared" si="141"/>
        <v>1.01</v>
      </c>
      <c r="M128" s="257">
        <f t="shared" si="89"/>
        <v>21166819.673561409</v>
      </c>
      <c r="N128" s="257">
        <f t="shared" si="90"/>
        <v>23858387.72623127</v>
      </c>
      <c r="O128" s="257">
        <f t="shared" si="91"/>
        <v>25329920.875800002</v>
      </c>
      <c r="P128" s="257">
        <f t="shared" si="92"/>
        <v>26892214.970120206</v>
      </c>
      <c r="Q128" s="258">
        <f t="shared" si="93"/>
        <v>25329920.875800002</v>
      </c>
      <c r="R128" s="257">
        <f t="shared" si="93"/>
        <v>26892214.970120206</v>
      </c>
      <c r="S128" s="257">
        <f t="shared" si="94"/>
        <v>28550867.945666909</v>
      </c>
      <c r="T128" s="257"/>
      <c r="U128" s="257">
        <f t="shared" si="95"/>
        <v>1206508721.3930004</v>
      </c>
      <c r="V128" s="257">
        <f t="shared" si="96"/>
        <v>1359928100.3951824</v>
      </c>
      <c r="W128" s="257">
        <f t="shared" si="97"/>
        <v>1443805489.9206002</v>
      </c>
      <c r="X128" s="258">
        <f t="shared" si="98"/>
        <v>1532856253.2968519</v>
      </c>
      <c r="Y128" s="258">
        <f t="shared" si="99"/>
        <v>1443805489.9206002</v>
      </c>
      <c r="Z128" s="257">
        <f t="shared" si="100"/>
        <v>1532856253.2968519</v>
      </c>
      <c r="AA128" s="257">
        <f t="shared" si="101"/>
        <v>1627399472.9030137</v>
      </c>
      <c r="AB128" s="257"/>
      <c r="AC128" s="32" t="str">
        <f t="shared" si="102"/>
        <v>BERTAHAP</v>
      </c>
      <c r="AD128" s="259">
        <f t="shared" si="103"/>
        <v>0</v>
      </c>
      <c r="AE128" s="260">
        <v>2</v>
      </c>
      <c r="AF128" s="261"/>
      <c r="AG128" s="257" t="str">
        <f t="shared" si="139"/>
        <v>KR</v>
      </c>
      <c r="AH128" s="261">
        <f t="shared" si="65"/>
        <v>1327160000</v>
      </c>
      <c r="AI128" s="261">
        <f t="shared" si="65"/>
        <v>1495921000</v>
      </c>
      <c r="AJ128" s="261">
        <f t="shared" si="65"/>
        <v>1588187000</v>
      </c>
      <c r="AK128" s="262">
        <f t="shared" si="64"/>
        <v>1686142000</v>
      </c>
      <c r="AL128" s="262">
        <f t="shared" si="64"/>
        <v>1588187000</v>
      </c>
      <c r="AM128" s="261">
        <f t="shared" si="64"/>
        <v>1686142000</v>
      </c>
      <c r="AN128" s="261">
        <f t="shared" si="64"/>
        <v>1790140000</v>
      </c>
      <c r="AO128" s="51">
        <f t="shared" si="123"/>
        <v>1683479000</v>
      </c>
      <c r="AP128" s="42">
        <f t="shared" si="123"/>
        <v>1787311000</v>
      </c>
      <c r="AQ128" s="58">
        <f t="shared" si="104"/>
        <v>1515131100</v>
      </c>
      <c r="AR128" s="58">
        <f t="shared" si="105"/>
        <v>25252185</v>
      </c>
      <c r="AS128" s="336">
        <f t="shared" si="106"/>
        <v>31615162.5</v>
      </c>
      <c r="AT128" s="131">
        <f t="shared" si="107"/>
        <v>17873110</v>
      </c>
      <c r="AU128" s="5">
        <f t="shared" si="108"/>
        <v>25252185</v>
      </c>
      <c r="AV128" s="5">
        <f t="shared" si="109"/>
        <v>39704675</v>
      </c>
      <c r="AX128" s="2"/>
      <c r="AY128" s="2"/>
      <c r="BT128" s="53">
        <f t="shared" si="110"/>
        <v>-1481825.989699997</v>
      </c>
      <c r="BV128" s="116"/>
      <c r="BW128" s="112"/>
      <c r="BX128" s="112" t="str">
        <f>F110</f>
        <v>1BR-10</v>
      </c>
      <c r="BY128" s="113">
        <f>D110</f>
        <v>10</v>
      </c>
      <c r="BZ128" s="114">
        <f>G110</f>
        <v>74</v>
      </c>
      <c r="CA128" s="114">
        <f>H110</f>
        <v>63</v>
      </c>
      <c r="CB128" s="115">
        <f>O110</f>
        <v>25329920.875800002</v>
      </c>
      <c r="CC128" s="115">
        <f t="shared" si="143"/>
        <v>1466861000</v>
      </c>
      <c r="CD128" s="115">
        <f t="shared" si="143"/>
        <v>1653387000</v>
      </c>
      <c r="CE128" s="115">
        <f t="shared" si="143"/>
        <v>1755364000</v>
      </c>
      <c r="CF128" s="115">
        <f t="shared" si="143"/>
        <v>1863631000</v>
      </c>
      <c r="CG128" s="115">
        <f>AN110</f>
        <v>1978576000</v>
      </c>
      <c r="CT128" s="58">
        <f t="shared" si="117"/>
        <v>1608579900</v>
      </c>
      <c r="CU128" s="43">
        <f t="shared" si="118"/>
        <v>17873110</v>
      </c>
      <c r="CX128" s="53">
        <f t="shared" si="119"/>
        <v>1429368300</v>
      </c>
      <c r="CY128" s="43">
        <f t="shared" si="120"/>
        <v>23822805</v>
      </c>
      <c r="CZ128" s="48">
        <f t="shared" si="121"/>
        <v>39704675</v>
      </c>
    </row>
    <row r="129" spans="1:104">
      <c r="A129" s="3">
        <f t="shared" si="122"/>
        <v>90</v>
      </c>
      <c r="B129" s="249">
        <v>6</v>
      </c>
      <c r="C129" s="250" t="s">
        <v>155</v>
      </c>
      <c r="D129" s="251">
        <v>16</v>
      </c>
      <c r="E129" s="252"/>
      <c r="F129" s="40" t="s">
        <v>52</v>
      </c>
      <c r="G129" s="253">
        <f t="shared" si="84"/>
        <v>71</v>
      </c>
      <c r="H129" s="253">
        <f t="shared" si="85"/>
        <v>63</v>
      </c>
      <c r="I129" s="254">
        <f t="shared" si="86"/>
        <v>26966806</v>
      </c>
      <c r="J129" s="254">
        <f t="shared" si="87"/>
        <v>2</v>
      </c>
      <c r="K129" s="255">
        <f t="shared" si="88"/>
        <v>0.93</v>
      </c>
      <c r="L129" s="256">
        <f t="shared" si="141"/>
        <v>1.01</v>
      </c>
      <c r="M129" s="257">
        <f t="shared" si="89"/>
        <v>21166819.673561409</v>
      </c>
      <c r="N129" s="257">
        <f t="shared" si="90"/>
        <v>23858387.72623127</v>
      </c>
      <c r="O129" s="257">
        <f t="shared" si="91"/>
        <v>25329920.875800002</v>
      </c>
      <c r="P129" s="257">
        <f t="shared" si="92"/>
        <v>26892214.970120206</v>
      </c>
      <c r="Q129" s="258">
        <f t="shared" si="93"/>
        <v>25329920.875800002</v>
      </c>
      <c r="R129" s="257">
        <f t="shared" si="93"/>
        <v>26892214.970120206</v>
      </c>
      <c r="S129" s="257">
        <f t="shared" si="94"/>
        <v>28550867.945666909</v>
      </c>
      <c r="T129" s="257"/>
      <c r="U129" s="257">
        <f t="shared" si="95"/>
        <v>1333509639.4343688</v>
      </c>
      <c r="V129" s="257">
        <f t="shared" si="96"/>
        <v>1503078426.7525699</v>
      </c>
      <c r="W129" s="257">
        <f t="shared" si="97"/>
        <v>1595785015.1754003</v>
      </c>
      <c r="X129" s="258">
        <f t="shared" si="98"/>
        <v>1694209543.117573</v>
      </c>
      <c r="Y129" s="258">
        <f t="shared" si="99"/>
        <v>1595785015.1754003</v>
      </c>
      <c r="Z129" s="257">
        <f t="shared" si="100"/>
        <v>1694209543.117573</v>
      </c>
      <c r="AA129" s="257">
        <f t="shared" si="101"/>
        <v>1798704680.5770154</v>
      </c>
      <c r="AB129" s="257"/>
      <c r="AC129" s="32" t="str">
        <f t="shared" si="102"/>
        <v>BERTAHAP</v>
      </c>
      <c r="AD129" s="259">
        <f t="shared" si="103"/>
        <v>0</v>
      </c>
      <c r="AE129" s="260">
        <v>2</v>
      </c>
      <c r="AF129" s="261"/>
      <c r="AG129" s="257" t="str">
        <f t="shared" si="139"/>
        <v>KR</v>
      </c>
      <c r="AH129" s="261">
        <f t="shared" si="65"/>
        <v>1466861000</v>
      </c>
      <c r="AI129" s="261">
        <f t="shared" si="65"/>
        <v>1653387000</v>
      </c>
      <c r="AJ129" s="261">
        <f t="shared" si="65"/>
        <v>1755364000</v>
      </c>
      <c r="AK129" s="262">
        <f t="shared" si="64"/>
        <v>1863631000</v>
      </c>
      <c r="AL129" s="262">
        <f t="shared" si="64"/>
        <v>1755364000</v>
      </c>
      <c r="AM129" s="261">
        <f t="shared" si="64"/>
        <v>1863631000</v>
      </c>
      <c r="AN129" s="261">
        <f t="shared" si="64"/>
        <v>1978576000</v>
      </c>
      <c r="AO129" s="51">
        <f t="shared" si="123"/>
        <v>1860686000</v>
      </c>
      <c r="AP129" s="42">
        <f t="shared" si="123"/>
        <v>1975449000</v>
      </c>
      <c r="AQ129" s="58">
        <f t="shared" si="104"/>
        <v>1674617400</v>
      </c>
      <c r="AR129" s="58">
        <f t="shared" si="105"/>
        <v>27910290</v>
      </c>
      <c r="AS129" s="336">
        <f t="shared" si="106"/>
        <v>34943081.25</v>
      </c>
      <c r="AT129" s="131">
        <f t="shared" si="107"/>
        <v>19754490</v>
      </c>
      <c r="AU129" s="5">
        <f t="shared" si="108"/>
        <v>27910290</v>
      </c>
      <c r="AV129" s="5">
        <f t="shared" si="109"/>
        <v>43884100</v>
      </c>
      <c r="AX129" s="2"/>
      <c r="AY129" s="2"/>
      <c r="BT129" s="53">
        <f t="shared" si="110"/>
        <v>-1481825.989699997</v>
      </c>
      <c r="BV129" s="116">
        <v>24</v>
      </c>
      <c r="BW129" s="112" t="s">
        <v>234</v>
      </c>
      <c r="BX129" s="112" t="str">
        <f>F155</f>
        <v>2BR-18</v>
      </c>
      <c r="BY129" s="113">
        <f>D155</f>
        <v>18</v>
      </c>
      <c r="BZ129" s="114">
        <f>G155</f>
        <v>97</v>
      </c>
      <c r="CA129" s="114">
        <f>H155</f>
        <v>85</v>
      </c>
      <c r="CB129" s="115">
        <f>O155</f>
        <v>25329920.875800002</v>
      </c>
      <c r="CC129" s="115">
        <f>AH155</f>
        <v>1979098000</v>
      </c>
      <c r="CD129" s="115">
        <f>AI155</f>
        <v>2230760000</v>
      </c>
      <c r="CE129" s="115">
        <f>AJ155</f>
        <v>2368348000</v>
      </c>
      <c r="CF129" s="115">
        <f>AK155</f>
        <v>2514423000</v>
      </c>
      <c r="CG129" s="115">
        <f>AN155</f>
        <v>2669507000</v>
      </c>
      <c r="CH129" s="2">
        <v>2</v>
      </c>
      <c r="CT129" s="58">
        <f t="shared" si="117"/>
        <v>1777904100</v>
      </c>
      <c r="CU129" s="43">
        <f t="shared" si="118"/>
        <v>19754490</v>
      </c>
      <c r="CX129" s="53">
        <f t="shared" si="119"/>
        <v>1579827600</v>
      </c>
      <c r="CY129" s="43">
        <f t="shared" si="120"/>
        <v>26330460</v>
      </c>
      <c r="CZ129" s="48">
        <f t="shared" si="121"/>
        <v>43884100</v>
      </c>
    </row>
    <row r="130" spans="1:104">
      <c r="A130" s="3">
        <f t="shared" si="122"/>
        <v>91</v>
      </c>
      <c r="B130" s="249">
        <v>7</v>
      </c>
      <c r="C130" s="250" t="s">
        <v>155</v>
      </c>
      <c r="D130" s="285">
        <v>18</v>
      </c>
      <c r="E130" s="252"/>
      <c r="F130" s="40" t="s">
        <v>54</v>
      </c>
      <c r="G130" s="253">
        <f t="shared" si="84"/>
        <v>97</v>
      </c>
      <c r="H130" s="253">
        <f t="shared" si="85"/>
        <v>85</v>
      </c>
      <c r="I130" s="254">
        <f t="shared" si="86"/>
        <v>26966806</v>
      </c>
      <c r="J130" s="254">
        <f t="shared" si="87"/>
        <v>2</v>
      </c>
      <c r="K130" s="255">
        <f t="shared" si="88"/>
        <v>0.93</v>
      </c>
      <c r="L130" s="256">
        <f t="shared" si="141"/>
        <v>1.01</v>
      </c>
      <c r="M130" s="257">
        <f t="shared" si="89"/>
        <v>21166819.673561409</v>
      </c>
      <c r="N130" s="257">
        <f t="shared" si="90"/>
        <v>23858387.72623127</v>
      </c>
      <c r="O130" s="257">
        <f t="shared" si="91"/>
        <v>25329920.875800002</v>
      </c>
      <c r="P130" s="257">
        <f t="shared" si="92"/>
        <v>26892214.970120206</v>
      </c>
      <c r="Q130" s="258">
        <f t="shared" si="93"/>
        <v>25329920.875800002</v>
      </c>
      <c r="R130" s="257">
        <f t="shared" si="93"/>
        <v>26892214.970120206</v>
      </c>
      <c r="S130" s="257">
        <f t="shared" si="94"/>
        <v>28550867.945666909</v>
      </c>
      <c r="T130" s="257"/>
      <c r="U130" s="257">
        <f t="shared" si="95"/>
        <v>1799179672.2527199</v>
      </c>
      <c r="V130" s="257">
        <f t="shared" si="96"/>
        <v>2027962956.7296579</v>
      </c>
      <c r="W130" s="257">
        <f t="shared" si="97"/>
        <v>2153043274.4430003</v>
      </c>
      <c r="X130" s="258">
        <f t="shared" si="98"/>
        <v>2285838272.4602175</v>
      </c>
      <c r="Y130" s="258">
        <f t="shared" si="99"/>
        <v>2153043274.4430003</v>
      </c>
      <c r="Z130" s="257">
        <f t="shared" si="100"/>
        <v>2285838272.4602175</v>
      </c>
      <c r="AA130" s="257">
        <f t="shared" si="101"/>
        <v>2426823775.3816872</v>
      </c>
      <c r="AB130" s="257"/>
      <c r="AC130" s="32" t="str">
        <f t="shared" si="102"/>
        <v>BERTAHAP</v>
      </c>
      <c r="AD130" s="259">
        <f t="shared" si="103"/>
        <v>0</v>
      </c>
      <c r="AE130" s="260">
        <v>2</v>
      </c>
      <c r="AF130" s="261"/>
      <c r="AG130" s="257" t="str">
        <f t="shared" si="139"/>
        <v>KR</v>
      </c>
      <c r="AH130" s="261">
        <f t="shared" si="65"/>
        <v>1979098000</v>
      </c>
      <c r="AI130" s="261">
        <f t="shared" si="65"/>
        <v>2230760000</v>
      </c>
      <c r="AJ130" s="261">
        <f t="shared" si="65"/>
        <v>2368348000</v>
      </c>
      <c r="AK130" s="262">
        <f t="shared" si="64"/>
        <v>2514423000</v>
      </c>
      <c r="AL130" s="262">
        <f t="shared" si="64"/>
        <v>2368348000</v>
      </c>
      <c r="AM130" s="261">
        <f t="shared" si="64"/>
        <v>2514423000</v>
      </c>
      <c r="AN130" s="261">
        <f t="shared" si="64"/>
        <v>2669507000</v>
      </c>
      <c r="AO130" s="51">
        <f t="shared" si="123"/>
        <v>2510449000</v>
      </c>
      <c r="AP130" s="42">
        <f t="shared" si="123"/>
        <v>2665289000</v>
      </c>
      <c r="AQ130" s="58">
        <f t="shared" si="104"/>
        <v>2259404100</v>
      </c>
      <c r="AR130" s="58">
        <f t="shared" si="105"/>
        <v>37656735</v>
      </c>
      <c r="AS130" s="336">
        <f t="shared" si="106"/>
        <v>47145431.25</v>
      </c>
      <c r="AT130" s="131">
        <f t="shared" si="107"/>
        <v>26652890</v>
      </c>
      <c r="AU130" s="5">
        <f t="shared" si="108"/>
        <v>37656735</v>
      </c>
      <c r="AV130" s="5">
        <f t="shared" si="109"/>
        <v>59208700</v>
      </c>
      <c r="AX130" s="2"/>
      <c r="AY130" s="2"/>
      <c r="BT130" s="53">
        <f t="shared" si="110"/>
        <v>-1481825.989699997</v>
      </c>
      <c r="BV130" s="116">
        <v>25</v>
      </c>
      <c r="BW130" s="112" t="s">
        <v>235</v>
      </c>
      <c r="BX130" s="112" t="str">
        <f t="shared" ref="BX130:BX135" si="144">F182</f>
        <v>1BR-8</v>
      </c>
      <c r="BY130" s="113" t="str">
        <f t="shared" ref="BY130:BY135" si="145">D182</f>
        <v>08</v>
      </c>
      <c r="BZ130" s="114">
        <f t="shared" ref="BZ130:CA135" si="146">G182</f>
        <v>60</v>
      </c>
      <c r="CA130" s="114">
        <f t="shared" si="146"/>
        <v>52</v>
      </c>
      <c r="CB130" s="115">
        <f t="shared" ref="CB130:CB135" si="147">O182</f>
        <v>25831503.467400003</v>
      </c>
      <c r="CC130" s="115">
        <f t="shared" ref="CC130:CF135" si="148">AH182</f>
        <v>1234718000</v>
      </c>
      <c r="CD130" s="115">
        <f t="shared" si="148"/>
        <v>1391724000</v>
      </c>
      <c r="CE130" s="115">
        <f t="shared" si="148"/>
        <v>1477562000</v>
      </c>
      <c r="CF130" s="115">
        <f t="shared" si="148"/>
        <v>1568695000</v>
      </c>
      <c r="CG130" s="115">
        <f t="shared" ref="CG130:CG135" si="149">AN182</f>
        <v>1665449000</v>
      </c>
      <c r="CH130" s="2">
        <v>12</v>
      </c>
      <c r="CT130" s="58">
        <f t="shared" si="117"/>
        <v>2398760100</v>
      </c>
      <c r="CU130" s="43">
        <f t="shared" si="118"/>
        <v>26652890</v>
      </c>
      <c r="CX130" s="53">
        <f t="shared" si="119"/>
        <v>2131513200</v>
      </c>
      <c r="CY130" s="43">
        <f t="shared" si="120"/>
        <v>35525220</v>
      </c>
      <c r="CZ130" s="48">
        <f t="shared" si="121"/>
        <v>59208700</v>
      </c>
    </row>
    <row r="131" spans="1:104">
      <c r="A131" s="3">
        <f t="shared" si="122"/>
        <v>92</v>
      </c>
      <c r="B131" s="249">
        <v>8</v>
      </c>
      <c r="C131" s="250" t="s">
        <v>155</v>
      </c>
      <c r="D131" s="285">
        <v>20</v>
      </c>
      <c r="E131" s="252"/>
      <c r="F131" s="40" t="s">
        <v>70</v>
      </c>
      <c r="G131" s="253">
        <f t="shared" si="84"/>
        <v>60</v>
      </c>
      <c r="H131" s="253">
        <f t="shared" si="85"/>
        <v>51</v>
      </c>
      <c r="I131" s="254">
        <f t="shared" si="86"/>
        <v>26966806</v>
      </c>
      <c r="J131" s="254">
        <f t="shared" si="87"/>
        <v>2</v>
      </c>
      <c r="K131" s="255">
        <f t="shared" si="88"/>
        <v>0.93</v>
      </c>
      <c r="L131" s="256">
        <f t="shared" si="141"/>
        <v>1.01</v>
      </c>
      <c r="M131" s="257">
        <f t="shared" si="89"/>
        <v>21166819.673561409</v>
      </c>
      <c r="N131" s="257">
        <f t="shared" si="90"/>
        <v>23858387.72623127</v>
      </c>
      <c r="O131" s="257">
        <f t="shared" si="91"/>
        <v>25329920.875800002</v>
      </c>
      <c r="P131" s="257">
        <f t="shared" si="92"/>
        <v>26892214.970120206</v>
      </c>
      <c r="Q131" s="258">
        <f t="shared" si="93"/>
        <v>25329920.875800002</v>
      </c>
      <c r="R131" s="257">
        <f t="shared" si="93"/>
        <v>26892214.970120206</v>
      </c>
      <c r="S131" s="257">
        <f t="shared" si="94"/>
        <v>28550867.945666909</v>
      </c>
      <c r="T131" s="257"/>
      <c r="U131" s="257">
        <f t="shared" si="95"/>
        <v>1079507803.3516319</v>
      </c>
      <c r="V131" s="257">
        <f t="shared" si="96"/>
        <v>1216777774.0377948</v>
      </c>
      <c r="W131" s="257">
        <f t="shared" si="97"/>
        <v>1291825964.6658001</v>
      </c>
      <c r="X131" s="258">
        <f t="shared" si="98"/>
        <v>1371502963.4761305</v>
      </c>
      <c r="Y131" s="258">
        <f t="shared" si="99"/>
        <v>1291825964.6658001</v>
      </c>
      <c r="Z131" s="257">
        <f t="shared" si="100"/>
        <v>1371502963.4761305</v>
      </c>
      <c r="AA131" s="257">
        <f t="shared" si="101"/>
        <v>1456094265.2290125</v>
      </c>
      <c r="AB131" s="257"/>
      <c r="AC131" s="32" t="str">
        <f t="shared" si="102"/>
        <v>BERTAHAP</v>
      </c>
      <c r="AD131" s="259">
        <f t="shared" si="103"/>
        <v>0</v>
      </c>
      <c r="AE131" s="260">
        <v>2</v>
      </c>
      <c r="AF131" s="261"/>
      <c r="AG131" s="257" t="str">
        <f t="shared" si="139"/>
        <v>KR</v>
      </c>
      <c r="AH131" s="261">
        <f t="shared" si="65"/>
        <v>1187459000</v>
      </c>
      <c r="AI131" s="261">
        <f t="shared" si="65"/>
        <v>1338456000</v>
      </c>
      <c r="AJ131" s="261">
        <f t="shared" si="65"/>
        <v>1421009000</v>
      </c>
      <c r="AK131" s="262">
        <f t="shared" si="64"/>
        <v>1508654000</v>
      </c>
      <c r="AL131" s="262">
        <f t="shared" si="64"/>
        <v>1421009000</v>
      </c>
      <c r="AM131" s="261">
        <f t="shared" si="64"/>
        <v>1508654000</v>
      </c>
      <c r="AN131" s="261">
        <f t="shared" si="64"/>
        <v>1601704000</v>
      </c>
      <c r="AO131" s="51">
        <f t="shared" si="123"/>
        <v>1506270000</v>
      </c>
      <c r="AP131" s="42">
        <f t="shared" si="123"/>
        <v>1599174000</v>
      </c>
      <c r="AQ131" s="58">
        <f t="shared" si="104"/>
        <v>1355643000</v>
      </c>
      <c r="AR131" s="58">
        <f t="shared" si="105"/>
        <v>22594050</v>
      </c>
      <c r="AS131" s="336">
        <f t="shared" si="106"/>
        <v>28287262.5</v>
      </c>
      <c r="AT131" s="131">
        <f t="shared" si="107"/>
        <v>15991740</v>
      </c>
      <c r="AU131" s="5">
        <f t="shared" si="108"/>
        <v>22594050</v>
      </c>
      <c r="AV131" s="5">
        <f t="shared" si="109"/>
        <v>35525225</v>
      </c>
      <c r="AX131" s="2"/>
      <c r="AY131" s="2"/>
      <c r="BT131" s="53">
        <f t="shared" si="110"/>
        <v>-1481825.989699997</v>
      </c>
      <c r="BV131" s="116"/>
      <c r="BW131" s="112"/>
      <c r="BX131" s="112" t="str">
        <f t="shared" si="144"/>
        <v>1BR-10</v>
      </c>
      <c r="BY131" s="113">
        <f t="shared" si="145"/>
        <v>10</v>
      </c>
      <c r="BZ131" s="114">
        <f t="shared" si="146"/>
        <v>74</v>
      </c>
      <c r="CA131" s="114">
        <f t="shared" si="146"/>
        <v>63</v>
      </c>
      <c r="CB131" s="115">
        <f t="shared" si="147"/>
        <v>25831503.467400003</v>
      </c>
      <c r="CC131" s="115">
        <f t="shared" si="148"/>
        <v>1495908000</v>
      </c>
      <c r="CD131" s="115">
        <f t="shared" si="148"/>
        <v>1686127000</v>
      </c>
      <c r="CE131" s="115">
        <f t="shared" si="148"/>
        <v>1790124000</v>
      </c>
      <c r="CF131" s="115">
        <f t="shared" si="148"/>
        <v>1900535000</v>
      </c>
      <c r="CG131" s="115">
        <f t="shared" si="149"/>
        <v>2017755000</v>
      </c>
      <c r="CT131" s="58">
        <f t="shared" si="117"/>
        <v>1439256600</v>
      </c>
      <c r="CU131" s="43">
        <f t="shared" si="118"/>
        <v>15991740</v>
      </c>
      <c r="CX131" s="53">
        <f t="shared" si="119"/>
        <v>1278908100</v>
      </c>
      <c r="CY131" s="43">
        <f t="shared" si="120"/>
        <v>21315135</v>
      </c>
      <c r="CZ131" s="48">
        <f t="shared" si="121"/>
        <v>35525225</v>
      </c>
    </row>
    <row r="132" spans="1:104">
      <c r="A132" s="3">
        <f t="shared" si="122"/>
        <v>93</v>
      </c>
      <c r="B132" s="249">
        <v>9</v>
      </c>
      <c r="C132" s="250" t="s">
        <v>155</v>
      </c>
      <c r="D132" s="285">
        <v>22</v>
      </c>
      <c r="E132" s="252"/>
      <c r="F132" s="40" t="s">
        <v>89</v>
      </c>
      <c r="G132" s="253">
        <f t="shared" si="84"/>
        <v>81</v>
      </c>
      <c r="H132" s="253">
        <f t="shared" si="85"/>
        <v>70</v>
      </c>
      <c r="I132" s="254">
        <f t="shared" si="86"/>
        <v>26966806</v>
      </c>
      <c r="J132" s="254">
        <f t="shared" si="87"/>
        <v>4</v>
      </c>
      <c r="K132" s="255">
        <f t="shared" si="88"/>
        <v>0.97</v>
      </c>
      <c r="L132" s="256">
        <f t="shared" si="141"/>
        <v>1.01</v>
      </c>
      <c r="M132" s="257">
        <f t="shared" si="89"/>
        <v>22077220.519736089</v>
      </c>
      <c r="N132" s="257">
        <f t="shared" si="90"/>
        <v>24884554.94026272</v>
      </c>
      <c r="O132" s="257">
        <f t="shared" si="91"/>
        <v>26419379.838199999</v>
      </c>
      <c r="P132" s="257">
        <f t="shared" si="92"/>
        <v>28048869.3774372</v>
      </c>
      <c r="Q132" s="258">
        <f t="shared" si="93"/>
        <v>26419379.838199999</v>
      </c>
      <c r="R132" s="257">
        <f t="shared" si="93"/>
        <v>28048869.3774372</v>
      </c>
      <c r="S132" s="257">
        <f t="shared" si="94"/>
        <v>29778862.265910644</v>
      </c>
      <c r="T132" s="257"/>
      <c r="U132" s="257">
        <f t="shared" si="95"/>
        <v>1545405436.3815262</v>
      </c>
      <c r="V132" s="257">
        <f t="shared" si="96"/>
        <v>1741918845.8183904</v>
      </c>
      <c r="W132" s="257">
        <f t="shared" si="97"/>
        <v>1849356588.674</v>
      </c>
      <c r="X132" s="258">
        <f t="shared" si="98"/>
        <v>1963420856.420604</v>
      </c>
      <c r="Y132" s="258">
        <f t="shared" si="99"/>
        <v>1849356588.674</v>
      </c>
      <c r="Z132" s="257">
        <f t="shared" si="100"/>
        <v>1963420856.420604</v>
      </c>
      <c r="AA132" s="257">
        <f t="shared" si="101"/>
        <v>2084520358.613745</v>
      </c>
      <c r="AB132" s="257"/>
      <c r="AC132" s="32" t="str">
        <f t="shared" si="102"/>
        <v>BERTAHAP</v>
      </c>
      <c r="AD132" s="259">
        <f t="shared" si="103"/>
        <v>0</v>
      </c>
      <c r="AE132" s="260">
        <v>2</v>
      </c>
      <c r="AF132" s="261"/>
      <c r="AG132" s="257" t="str">
        <f t="shared" si="139"/>
        <v>KR</v>
      </c>
      <c r="AH132" s="261">
        <f t="shared" si="65"/>
        <v>1699946000</v>
      </c>
      <c r="AI132" s="261">
        <f t="shared" si="65"/>
        <v>1916111000</v>
      </c>
      <c r="AJ132" s="261">
        <f t="shared" si="65"/>
        <v>2034293000</v>
      </c>
      <c r="AK132" s="262">
        <f t="shared" si="64"/>
        <v>2159763000</v>
      </c>
      <c r="AL132" s="262">
        <f t="shared" si="64"/>
        <v>2034293000</v>
      </c>
      <c r="AM132" s="261">
        <f t="shared" si="64"/>
        <v>2159763000</v>
      </c>
      <c r="AN132" s="261">
        <f t="shared" si="64"/>
        <v>2292973000</v>
      </c>
      <c r="AO132" s="51">
        <f t="shared" si="123"/>
        <v>2156351000</v>
      </c>
      <c r="AP132" s="42">
        <f t="shared" si="123"/>
        <v>2289349000</v>
      </c>
      <c r="AQ132" s="58">
        <f t="shared" si="104"/>
        <v>1940715900</v>
      </c>
      <c r="AR132" s="58">
        <f t="shared" si="105"/>
        <v>32345265</v>
      </c>
      <c r="AS132" s="336">
        <f t="shared" si="106"/>
        <v>40495556.25</v>
      </c>
      <c r="AT132" s="131">
        <f t="shared" si="107"/>
        <v>22893490</v>
      </c>
      <c r="AU132" s="5">
        <f t="shared" si="108"/>
        <v>32345265</v>
      </c>
      <c r="AV132" s="5">
        <f t="shared" si="109"/>
        <v>50857325</v>
      </c>
      <c r="AX132" s="2"/>
      <c r="AY132" s="2"/>
      <c r="BT132" s="53">
        <f t="shared" si="110"/>
        <v>-392367.02730000019</v>
      </c>
      <c r="BV132" s="116"/>
      <c r="BW132" s="112"/>
      <c r="BX132" s="112" t="str">
        <f t="shared" si="144"/>
        <v>1BR-12</v>
      </c>
      <c r="BY132" s="113">
        <f t="shared" si="145"/>
        <v>12</v>
      </c>
      <c r="BZ132" s="114">
        <f t="shared" si="146"/>
        <v>67</v>
      </c>
      <c r="CA132" s="114">
        <f t="shared" si="146"/>
        <v>57</v>
      </c>
      <c r="CB132" s="115">
        <f t="shared" si="147"/>
        <v>25831503.467400003</v>
      </c>
      <c r="CC132" s="115">
        <f t="shared" si="148"/>
        <v>1353440000</v>
      </c>
      <c r="CD132" s="115">
        <f t="shared" si="148"/>
        <v>1525544000</v>
      </c>
      <c r="CE132" s="115">
        <f t="shared" si="148"/>
        <v>1619636000</v>
      </c>
      <c r="CF132" s="115">
        <f t="shared" si="148"/>
        <v>1719531000</v>
      </c>
      <c r="CG132" s="115">
        <f t="shared" si="149"/>
        <v>1825588000</v>
      </c>
      <c r="CT132" s="58">
        <f t="shared" si="117"/>
        <v>2060414100</v>
      </c>
      <c r="CU132" s="43">
        <f t="shared" si="118"/>
        <v>22893490</v>
      </c>
      <c r="CX132" s="53">
        <f t="shared" si="119"/>
        <v>1830863700</v>
      </c>
      <c r="CY132" s="43">
        <f t="shared" si="120"/>
        <v>30514395</v>
      </c>
      <c r="CZ132" s="48">
        <f t="shared" si="121"/>
        <v>50857325</v>
      </c>
    </row>
    <row r="133" spans="1:104">
      <c r="A133" s="3">
        <f t="shared" si="122"/>
        <v>94</v>
      </c>
      <c r="B133" s="249">
        <v>1</v>
      </c>
      <c r="C133" s="250" t="s">
        <v>158</v>
      </c>
      <c r="D133" s="251" t="s">
        <v>24</v>
      </c>
      <c r="E133" s="252"/>
      <c r="F133" s="40" t="s">
        <v>39</v>
      </c>
      <c r="G133" s="253">
        <f t="shared" si="84"/>
        <v>113</v>
      </c>
      <c r="H133" s="253">
        <f t="shared" si="85"/>
        <v>101</v>
      </c>
      <c r="I133" s="254">
        <f t="shared" si="86"/>
        <v>26966806</v>
      </c>
      <c r="J133" s="254">
        <f t="shared" si="87"/>
        <v>6</v>
      </c>
      <c r="K133" s="255">
        <f t="shared" si="88"/>
        <v>0.95</v>
      </c>
      <c r="L133" s="256">
        <f t="shared" si="141"/>
        <v>1.01</v>
      </c>
      <c r="M133" s="257">
        <f t="shared" si="89"/>
        <v>21622020.096648749</v>
      </c>
      <c r="N133" s="257">
        <f t="shared" si="90"/>
        <v>24371471.333246995</v>
      </c>
      <c r="O133" s="257">
        <f t="shared" si="91"/>
        <v>25874650.357000001</v>
      </c>
      <c r="P133" s="257">
        <f t="shared" si="92"/>
        <v>27470542.173778702</v>
      </c>
      <c r="Q133" s="258">
        <f t="shared" si="93"/>
        <v>25874650.357000001</v>
      </c>
      <c r="R133" s="257">
        <f t="shared" si="93"/>
        <v>27470542.173778702</v>
      </c>
      <c r="S133" s="257">
        <f t="shared" si="94"/>
        <v>29164865.105788779</v>
      </c>
      <c r="T133" s="257"/>
      <c r="U133" s="257">
        <f t="shared" si="95"/>
        <v>2183824029.7615237</v>
      </c>
      <c r="V133" s="257">
        <f t="shared" si="96"/>
        <v>2461518604.6579466</v>
      </c>
      <c r="W133" s="257">
        <f t="shared" si="97"/>
        <v>2613339686.0570002</v>
      </c>
      <c r="X133" s="258">
        <f t="shared" si="98"/>
        <v>2774524759.5516491</v>
      </c>
      <c r="Y133" s="258">
        <f t="shared" si="99"/>
        <v>2613339686.0570002</v>
      </c>
      <c r="Z133" s="257">
        <f t="shared" si="100"/>
        <v>2774524759.5516491</v>
      </c>
      <c r="AA133" s="257">
        <f t="shared" si="101"/>
        <v>2945651375.6846666</v>
      </c>
      <c r="AB133" s="257"/>
      <c r="AC133" s="32" t="str">
        <f t="shared" si="102"/>
        <v>BERTAHAP</v>
      </c>
      <c r="AD133" s="259">
        <f t="shared" si="103"/>
        <v>0</v>
      </c>
      <c r="AE133" s="260">
        <v>2</v>
      </c>
      <c r="AF133" s="261"/>
      <c r="AG133" s="257" t="str">
        <f t="shared" si="139"/>
        <v>KR</v>
      </c>
      <c r="AH133" s="261">
        <f t="shared" si="65"/>
        <v>2402207000</v>
      </c>
      <c r="AI133" s="261">
        <f t="shared" si="65"/>
        <v>2707671000</v>
      </c>
      <c r="AJ133" s="261">
        <f t="shared" si="65"/>
        <v>2874674000</v>
      </c>
      <c r="AK133" s="262">
        <f t="shared" si="64"/>
        <v>3051978000</v>
      </c>
      <c r="AL133" s="262">
        <f t="shared" si="64"/>
        <v>2874674000</v>
      </c>
      <c r="AM133" s="261">
        <f t="shared" si="64"/>
        <v>3051978000</v>
      </c>
      <c r="AN133" s="261">
        <f t="shared" si="64"/>
        <v>3240217000</v>
      </c>
      <c r="AO133" s="51">
        <f t="shared" si="123"/>
        <v>3047155000</v>
      </c>
      <c r="AP133" s="42">
        <f t="shared" si="123"/>
        <v>3235097000</v>
      </c>
      <c r="AQ133" s="58">
        <f t="shared" si="104"/>
        <v>2742439500</v>
      </c>
      <c r="AR133" s="58">
        <f t="shared" si="105"/>
        <v>45707325</v>
      </c>
      <c r="AS133" s="336">
        <f t="shared" si="106"/>
        <v>57224587.5</v>
      </c>
      <c r="AT133" s="131">
        <f t="shared" si="107"/>
        <v>32350970</v>
      </c>
      <c r="AU133" s="5">
        <f t="shared" si="108"/>
        <v>45707325</v>
      </c>
      <c r="AV133" s="5">
        <f t="shared" si="109"/>
        <v>71866850</v>
      </c>
      <c r="AX133" s="2"/>
      <c r="AY133" s="2"/>
      <c r="BT133" s="53">
        <f t="shared" si="110"/>
        <v>-937096.5084999986</v>
      </c>
      <c r="BV133" s="116"/>
      <c r="BW133" s="112"/>
      <c r="BX133" s="112" t="str">
        <f t="shared" si="144"/>
        <v>1BR-16</v>
      </c>
      <c r="BY133" s="113">
        <f t="shared" si="145"/>
        <v>16</v>
      </c>
      <c r="BZ133" s="114">
        <f t="shared" si="146"/>
        <v>71</v>
      </c>
      <c r="CA133" s="114">
        <f t="shared" si="146"/>
        <v>63</v>
      </c>
      <c r="CB133" s="115">
        <f t="shared" si="147"/>
        <v>25831503.467400003</v>
      </c>
      <c r="CC133" s="115">
        <f t="shared" si="148"/>
        <v>1495908000</v>
      </c>
      <c r="CD133" s="115">
        <f t="shared" si="148"/>
        <v>1686127000</v>
      </c>
      <c r="CE133" s="115">
        <f t="shared" si="148"/>
        <v>1790124000</v>
      </c>
      <c r="CF133" s="115">
        <f t="shared" si="148"/>
        <v>1900535000</v>
      </c>
      <c r="CG133" s="115">
        <f t="shared" si="149"/>
        <v>2017755000</v>
      </c>
      <c r="CT133" s="58">
        <f t="shared" si="117"/>
        <v>2911587300</v>
      </c>
      <c r="CU133" s="43">
        <f t="shared" si="118"/>
        <v>32350970</v>
      </c>
      <c r="CX133" s="53">
        <f t="shared" si="119"/>
        <v>2587206600</v>
      </c>
      <c r="CY133" s="43">
        <f t="shared" si="120"/>
        <v>43120110</v>
      </c>
      <c r="CZ133" s="48">
        <f t="shared" si="121"/>
        <v>71866850</v>
      </c>
    </row>
    <row r="134" spans="1:104">
      <c r="A134" s="3">
        <f t="shared" si="122"/>
        <v>95</v>
      </c>
      <c r="B134" s="249">
        <v>2</v>
      </c>
      <c r="C134" s="250" t="s">
        <v>158</v>
      </c>
      <c r="D134" s="251" t="s">
        <v>35</v>
      </c>
      <c r="E134" s="252"/>
      <c r="F134" s="40" t="s">
        <v>42</v>
      </c>
      <c r="G134" s="253">
        <f t="shared" si="84"/>
        <v>78</v>
      </c>
      <c r="H134" s="253">
        <f t="shared" si="85"/>
        <v>66</v>
      </c>
      <c r="I134" s="254">
        <f t="shared" si="86"/>
        <v>26966806</v>
      </c>
      <c r="J134" s="254">
        <f t="shared" si="87"/>
        <v>2</v>
      </c>
      <c r="K134" s="255">
        <f t="shared" si="88"/>
        <v>0.93</v>
      </c>
      <c r="L134" s="256">
        <f t="shared" si="141"/>
        <v>1.01</v>
      </c>
      <c r="M134" s="257">
        <f t="shared" si="89"/>
        <v>21166819.673561409</v>
      </c>
      <c r="N134" s="257">
        <f t="shared" si="90"/>
        <v>23858387.72623127</v>
      </c>
      <c r="O134" s="257">
        <f t="shared" si="91"/>
        <v>25329920.875800002</v>
      </c>
      <c r="P134" s="257">
        <f t="shared" si="92"/>
        <v>26892214.970120206</v>
      </c>
      <c r="Q134" s="258">
        <f t="shared" si="93"/>
        <v>25329920.875800002</v>
      </c>
      <c r="R134" s="257">
        <f t="shared" si="93"/>
        <v>26892214.970120206</v>
      </c>
      <c r="S134" s="257">
        <f t="shared" si="94"/>
        <v>28550867.945666909</v>
      </c>
      <c r="T134" s="257"/>
      <c r="U134" s="257">
        <f t="shared" si="95"/>
        <v>1397010098.4550531</v>
      </c>
      <c r="V134" s="257">
        <f t="shared" si="96"/>
        <v>1574653589.9312637</v>
      </c>
      <c r="W134" s="257">
        <f t="shared" si="97"/>
        <v>1671774777.8028002</v>
      </c>
      <c r="X134" s="258">
        <f t="shared" si="98"/>
        <v>1774886188.0279336</v>
      </c>
      <c r="Y134" s="258">
        <f t="shared" si="99"/>
        <v>1671774777.8028002</v>
      </c>
      <c r="Z134" s="257">
        <f t="shared" si="100"/>
        <v>1774886188.0279336</v>
      </c>
      <c r="AA134" s="257">
        <f t="shared" si="101"/>
        <v>1884357284.414016</v>
      </c>
      <c r="AB134" s="257"/>
      <c r="AC134" s="32" t="str">
        <f t="shared" si="102"/>
        <v>BERTAHAP</v>
      </c>
      <c r="AD134" s="259">
        <f t="shared" si="103"/>
        <v>0</v>
      </c>
      <c r="AE134" s="260">
        <v>2</v>
      </c>
      <c r="AF134" s="261"/>
      <c r="AG134" s="257" t="str">
        <f t="shared" si="139"/>
        <v>KR</v>
      </c>
      <c r="AH134" s="261">
        <f t="shared" si="65"/>
        <v>1536712000</v>
      </c>
      <c r="AI134" s="261">
        <f t="shared" si="65"/>
        <v>1732119000</v>
      </c>
      <c r="AJ134" s="261">
        <f t="shared" si="65"/>
        <v>1838953000</v>
      </c>
      <c r="AK134" s="262">
        <f t="shared" si="64"/>
        <v>1952375000</v>
      </c>
      <c r="AL134" s="262">
        <f t="shared" si="64"/>
        <v>1838953000</v>
      </c>
      <c r="AM134" s="261">
        <f t="shared" si="64"/>
        <v>1952375000</v>
      </c>
      <c r="AN134" s="261">
        <f t="shared" si="64"/>
        <v>2072794000</v>
      </c>
      <c r="AO134" s="51">
        <f t="shared" si="123"/>
        <v>1949291000</v>
      </c>
      <c r="AP134" s="42">
        <f t="shared" si="123"/>
        <v>2069518000</v>
      </c>
      <c r="AQ134" s="58">
        <f t="shared" si="104"/>
        <v>1754361900</v>
      </c>
      <c r="AR134" s="58">
        <f t="shared" si="105"/>
        <v>29239365</v>
      </c>
      <c r="AS134" s="336">
        <f t="shared" si="106"/>
        <v>36607031.25</v>
      </c>
      <c r="AT134" s="131">
        <f t="shared" si="107"/>
        <v>20695180</v>
      </c>
      <c r="AU134" s="5">
        <f t="shared" si="108"/>
        <v>29239365</v>
      </c>
      <c r="AV134" s="5">
        <f t="shared" si="109"/>
        <v>45973825</v>
      </c>
      <c r="AX134" s="2"/>
      <c r="AY134" s="2"/>
      <c r="BT134" s="53">
        <f t="shared" si="110"/>
        <v>-1481825.989699997</v>
      </c>
      <c r="BV134" s="116"/>
      <c r="BW134" s="112"/>
      <c r="BX134" s="112" t="str">
        <f t="shared" si="144"/>
        <v>2BR-18</v>
      </c>
      <c r="BY134" s="113">
        <f t="shared" si="145"/>
        <v>18</v>
      </c>
      <c r="BZ134" s="114">
        <f t="shared" si="146"/>
        <v>97</v>
      </c>
      <c r="CA134" s="114">
        <f t="shared" si="146"/>
        <v>85</v>
      </c>
      <c r="CB134" s="115">
        <f t="shared" si="147"/>
        <v>25831503.467400003</v>
      </c>
      <c r="CC134" s="115">
        <f t="shared" si="148"/>
        <v>2018288000</v>
      </c>
      <c r="CD134" s="115">
        <f t="shared" si="148"/>
        <v>2274933000</v>
      </c>
      <c r="CE134" s="115">
        <f t="shared" si="148"/>
        <v>2415246000</v>
      </c>
      <c r="CF134" s="115">
        <f t="shared" si="148"/>
        <v>2564213000</v>
      </c>
      <c r="CG134" s="115">
        <f t="shared" si="149"/>
        <v>2722368000</v>
      </c>
      <c r="CT134" s="58">
        <f t="shared" si="117"/>
        <v>1862566200</v>
      </c>
      <c r="CU134" s="43">
        <f t="shared" si="118"/>
        <v>20695180</v>
      </c>
      <c r="CX134" s="53">
        <f t="shared" si="119"/>
        <v>1655057700</v>
      </c>
      <c r="CY134" s="43">
        <f t="shared" si="120"/>
        <v>27584295</v>
      </c>
      <c r="CZ134" s="48">
        <f t="shared" si="121"/>
        <v>45973825</v>
      </c>
    </row>
    <row r="135" spans="1:104">
      <c r="A135" s="3">
        <f t="shared" si="122"/>
        <v>96</v>
      </c>
      <c r="B135" s="249">
        <v>3</v>
      </c>
      <c r="C135" s="250" t="s">
        <v>158</v>
      </c>
      <c r="D135" s="251" t="s">
        <v>41</v>
      </c>
      <c r="E135" s="252"/>
      <c r="F135" s="40" t="s">
        <v>45</v>
      </c>
      <c r="G135" s="253">
        <f t="shared" si="84"/>
        <v>60</v>
      </c>
      <c r="H135" s="253">
        <f t="shared" si="85"/>
        <v>52</v>
      </c>
      <c r="I135" s="254">
        <f t="shared" si="86"/>
        <v>26966806</v>
      </c>
      <c r="J135" s="254">
        <f t="shared" si="87"/>
        <v>2</v>
      </c>
      <c r="K135" s="255">
        <f t="shared" si="88"/>
        <v>0.93</v>
      </c>
      <c r="L135" s="256">
        <f t="shared" si="141"/>
        <v>1.01</v>
      </c>
      <c r="M135" s="257">
        <f t="shared" si="89"/>
        <v>21166819.673561409</v>
      </c>
      <c r="N135" s="257">
        <f t="shared" si="90"/>
        <v>23858387.72623127</v>
      </c>
      <c r="O135" s="257">
        <f t="shared" si="91"/>
        <v>25329920.875800002</v>
      </c>
      <c r="P135" s="257">
        <f t="shared" si="92"/>
        <v>26892214.970120206</v>
      </c>
      <c r="Q135" s="258">
        <f t="shared" si="93"/>
        <v>25329920.875800002</v>
      </c>
      <c r="R135" s="257">
        <f t="shared" si="93"/>
        <v>26892214.970120206</v>
      </c>
      <c r="S135" s="257">
        <f t="shared" si="94"/>
        <v>28550867.945666909</v>
      </c>
      <c r="T135" s="257"/>
      <c r="U135" s="257">
        <f t="shared" si="95"/>
        <v>1100674623.0251932</v>
      </c>
      <c r="V135" s="257">
        <f t="shared" si="96"/>
        <v>1240636161.7640259</v>
      </c>
      <c r="W135" s="257">
        <f t="shared" si="97"/>
        <v>1317155885.5416002</v>
      </c>
      <c r="X135" s="258">
        <f t="shared" si="98"/>
        <v>1398395178.4462507</v>
      </c>
      <c r="Y135" s="258">
        <f t="shared" si="99"/>
        <v>1317155885.5416002</v>
      </c>
      <c r="Z135" s="257">
        <f t="shared" si="100"/>
        <v>1398395178.4462507</v>
      </c>
      <c r="AA135" s="257">
        <f t="shared" si="101"/>
        <v>1484645133.1746793</v>
      </c>
      <c r="AB135" s="257"/>
      <c r="AC135" s="32" t="str">
        <f t="shared" si="102"/>
        <v>BERTAHAP</v>
      </c>
      <c r="AD135" s="259">
        <f t="shared" si="103"/>
        <v>0</v>
      </c>
      <c r="AE135" s="260">
        <v>2</v>
      </c>
      <c r="AF135" s="261"/>
      <c r="AG135" s="257" t="str">
        <f t="shared" si="139"/>
        <v>KR</v>
      </c>
      <c r="AH135" s="261">
        <f t="shared" si="65"/>
        <v>1210743000</v>
      </c>
      <c r="AI135" s="261">
        <f t="shared" si="65"/>
        <v>1364700000</v>
      </c>
      <c r="AJ135" s="261">
        <f t="shared" si="65"/>
        <v>1448872000</v>
      </c>
      <c r="AK135" s="262">
        <f t="shared" si="64"/>
        <v>1538235000</v>
      </c>
      <c r="AL135" s="262">
        <f t="shared" si="64"/>
        <v>1448872000</v>
      </c>
      <c r="AM135" s="261">
        <f t="shared" si="64"/>
        <v>1538235000</v>
      </c>
      <c r="AN135" s="261">
        <f t="shared" si="64"/>
        <v>1633110000</v>
      </c>
      <c r="AO135" s="51">
        <f t="shared" si="123"/>
        <v>1535805000</v>
      </c>
      <c r="AP135" s="42">
        <f t="shared" si="123"/>
        <v>1630530000</v>
      </c>
      <c r="AQ135" s="58">
        <f t="shared" si="104"/>
        <v>1382224500</v>
      </c>
      <c r="AR135" s="58">
        <f t="shared" si="105"/>
        <v>23037075</v>
      </c>
      <c r="AS135" s="336">
        <f t="shared" si="106"/>
        <v>28841906.25</v>
      </c>
      <c r="AT135" s="131">
        <f t="shared" si="107"/>
        <v>16305300</v>
      </c>
      <c r="AU135" s="5">
        <f t="shared" si="108"/>
        <v>23037075</v>
      </c>
      <c r="AV135" s="5">
        <f t="shared" si="109"/>
        <v>36221800</v>
      </c>
      <c r="AX135" s="2"/>
      <c r="AY135" s="2"/>
      <c r="BT135" s="53">
        <f t="shared" si="110"/>
        <v>-1481825.989699997</v>
      </c>
      <c r="BV135" s="116"/>
      <c r="BW135" s="121"/>
      <c r="BX135" s="112" t="str">
        <f t="shared" si="144"/>
        <v>1BR-20</v>
      </c>
      <c r="BY135" s="113">
        <f t="shared" si="145"/>
        <v>20</v>
      </c>
      <c r="BZ135" s="114">
        <f t="shared" si="146"/>
        <v>60</v>
      </c>
      <c r="CA135" s="114">
        <f t="shared" si="146"/>
        <v>51</v>
      </c>
      <c r="CB135" s="115">
        <f t="shared" si="147"/>
        <v>25831503.467400003</v>
      </c>
      <c r="CC135" s="115">
        <f t="shared" si="148"/>
        <v>1210973000</v>
      </c>
      <c r="CD135" s="115">
        <f t="shared" si="148"/>
        <v>1364960000</v>
      </c>
      <c r="CE135" s="115">
        <f t="shared" si="148"/>
        <v>1449148000</v>
      </c>
      <c r="CF135" s="115">
        <f t="shared" si="148"/>
        <v>1538528000</v>
      </c>
      <c r="CG135" s="115">
        <f t="shared" si="149"/>
        <v>1633421000</v>
      </c>
      <c r="CT135" s="58">
        <f t="shared" si="117"/>
        <v>1467477000</v>
      </c>
      <c r="CU135" s="43">
        <f t="shared" si="118"/>
        <v>16305300</v>
      </c>
      <c r="CX135" s="53">
        <f t="shared" si="119"/>
        <v>1303984800</v>
      </c>
      <c r="CY135" s="43">
        <f t="shared" si="120"/>
        <v>21733080</v>
      </c>
      <c r="CZ135" s="48">
        <f t="shared" si="121"/>
        <v>36221800</v>
      </c>
    </row>
    <row r="136" spans="1:104">
      <c r="A136" s="3">
        <f t="shared" si="122"/>
        <v>97</v>
      </c>
      <c r="B136" s="249">
        <v>4</v>
      </c>
      <c r="C136" s="250" t="s">
        <v>158</v>
      </c>
      <c r="D136" s="251">
        <v>10</v>
      </c>
      <c r="E136" s="252"/>
      <c r="F136" s="40" t="s">
        <v>48</v>
      </c>
      <c r="G136" s="253">
        <f t="shared" si="84"/>
        <v>74</v>
      </c>
      <c r="H136" s="253">
        <f t="shared" si="85"/>
        <v>63</v>
      </c>
      <c r="I136" s="254">
        <f t="shared" si="86"/>
        <v>26966806</v>
      </c>
      <c r="J136" s="254">
        <f t="shared" si="87"/>
        <v>2</v>
      </c>
      <c r="K136" s="255">
        <f t="shared" si="88"/>
        <v>0.93</v>
      </c>
      <c r="L136" s="256">
        <f t="shared" si="141"/>
        <v>1.01</v>
      </c>
      <c r="M136" s="257">
        <f t="shared" si="89"/>
        <v>21166819.673561409</v>
      </c>
      <c r="N136" s="257">
        <f t="shared" si="90"/>
        <v>23858387.72623127</v>
      </c>
      <c r="O136" s="257">
        <f t="shared" si="91"/>
        <v>25329920.875800002</v>
      </c>
      <c r="P136" s="257">
        <f t="shared" si="92"/>
        <v>26892214.970120206</v>
      </c>
      <c r="Q136" s="258">
        <f t="shared" si="93"/>
        <v>25329920.875800002</v>
      </c>
      <c r="R136" s="257">
        <f t="shared" si="93"/>
        <v>26892214.970120206</v>
      </c>
      <c r="S136" s="257">
        <f t="shared" si="94"/>
        <v>28550867.945666909</v>
      </c>
      <c r="T136" s="257"/>
      <c r="U136" s="257">
        <f t="shared" si="95"/>
        <v>1333509639.4343688</v>
      </c>
      <c r="V136" s="257">
        <f t="shared" si="96"/>
        <v>1503078426.7525699</v>
      </c>
      <c r="W136" s="257">
        <f t="shared" si="97"/>
        <v>1595785015.1754003</v>
      </c>
      <c r="X136" s="258">
        <f t="shared" si="98"/>
        <v>1694209543.117573</v>
      </c>
      <c r="Y136" s="258">
        <f t="shared" si="99"/>
        <v>1595785015.1754003</v>
      </c>
      <c r="Z136" s="257">
        <f t="shared" si="100"/>
        <v>1694209543.117573</v>
      </c>
      <c r="AA136" s="257">
        <f t="shared" si="101"/>
        <v>1798704680.5770154</v>
      </c>
      <c r="AB136" s="257"/>
      <c r="AC136" s="32" t="str">
        <f t="shared" si="102"/>
        <v>BERTAHAP</v>
      </c>
      <c r="AD136" s="259">
        <f t="shared" si="103"/>
        <v>0</v>
      </c>
      <c r="AE136" s="260">
        <v>2</v>
      </c>
      <c r="AF136" s="261"/>
      <c r="AG136" s="257" t="str">
        <f t="shared" si="139"/>
        <v>KR</v>
      </c>
      <c r="AH136" s="261">
        <f t="shared" si="65"/>
        <v>1466861000</v>
      </c>
      <c r="AI136" s="261">
        <f t="shared" si="65"/>
        <v>1653387000</v>
      </c>
      <c r="AJ136" s="261">
        <f t="shared" si="65"/>
        <v>1755364000</v>
      </c>
      <c r="AK136" s="262">
        <f t="shared" si="64"/>
        <v>1863631000</v>
      </c>
      <c r="AL136" s="262">
        <f t="shared" si="64"/>
        <v>1755364000</v>
      </c>
      <c r="AM136" s="261">
        <f t="shared" si="64"/>
        <v>1863631000</v>
      </c>
      <c r="AN136" s="261">
        <f t="shared" si="64"/>
        <v>1978576000</v>
      </c>
      <c r="AO136" s="51">
        <f t="shared" si="123"/>
        <v>1860686000</v>
      </c>
      <c r="AP136" s="42">
        <f t="shared" si="123"/>
        <v>1975449000</v>
      </c>
      <c r="AQ136" s="58">
        <f t="shared" si="104"/>
        <v>1674617400</v>
      </c>
      <c r="AR136" s="58">
        <f t="shared" si="105"/>
        <v>27910290</v>
      </c>
      <c r="AS136" s="336">
        <f t="shared" si="106"/>
        <v>34943081.25</v>
      </c>
      <c r="AT136" s="131">
        <f t="shared" si="107"/>
        <v>19754490</v>
      </c>
      <c r="AU136" s="5">
        <f t="shared" si="108"/>
        <v>27910290</v>
      </c>
      <c r="AV136" s="5">
        <f t="shared" si="109"/>
        <v>43884100</v>
      </c>
      <c r="AX136" s="2"/>
      <c r="AY136" s="2"/>
      <c r="BT136" s="53">
        <f t="shared" si="110"/>
        <v>-1481825.989699997</v>
      </c>
      <c r="BV136" s="116">
        <v>26</v>
      </c>
      <c r="BW136" s="112" t="s">
        <v>174</v>
      </c>
      <c r="BX136" s="112" t="str">
        <f>F224</f>
        <v>1BR-6</v>
      </c>
      <c r="BY136" s="113" t="str">
        <f>D224</f>
        <v>06</v>
      </c>
      <c r="BZ136" s="114">
        <f>G224</f>
        <v>78</v>
      </c>
      <c r="CA136" s="114">
        <f>H224</f>
        <v>66</v>
      </c>
      <c r="CB136" s="115">
        <f>O224</f>
        <v>25831503.467400003</v>
      </c>
      <c r="CC136" s="115">
        <f t="shared" ref="CC136:CF137" si="150">AH224</f>
        <v>1567142000</v>
      </c>
      <c r="CD136" s="115">
        <f t="shared" si="150"/>
        <v>1766419000</v>
      </c>
      <c r="CE136" s="115">
        <f t="shared" si="150"/>
        <v>1875368000</v>
      </c>
      <c r="CF136" s="115">
        <f t="shared" si="150"/>
        <v>1991036000</v>
      </c>
      <c r="CG136" s="115">
        <f>AN224</f>
        <v>2113839000</v>
      </c>
      <c r="CH136" s="2">
        <v>8</v>
      </c>
      <c r="CT136" s="58">
        <f t="shared" si="117"/>
        <v>1777904100</v>
      </c>
      <c r="CU136" s="43">
        <f t="shared" si="118"/>
        <v>19754490</v>
      </c>
      <c r="CX136" s="53">
        <f t="shared" si="119"/>
        <v>1579827600</v>
      </c>
      <c r="CY136" s="43">
        <f t="shared" si="120"/>
        <v>26330460</v>
      </c>
      <c r="CZ136" s="48">
        <f t="shared" si="121"/>
        <v>43884100</v>
      </c>
    </row>
    <row r="137" spans="1:104">
      <c r="A137" s="3">
        <f t="shared" si="122"/>
        <v>98</v>
      </c>
      <c r="B137" s="249">
        <v>5</v>
      </c>
      <c r="C137" s="250" t="s">
        <v>158</v>
      </c>
      <c r="D137" s="285">
        <v>12</v>
      </c>
      <c r="E137" s="252"/>
      <c r="F137" s="40" t="s">
        <v>50</v>
      </c>
      <c r="G137" s="253">
        <f t="shared" si="84"/>
        <v>67</v>
      </c>
      <c r="H137" s="253">
        <f t="shared" si="85"/>
        <v>57</v>
      </c>
      <c r="I137" s="254">
        <f t="shared" si="86"/>
        <v>26966806</v>
      </c>
      <c r="J137" s="254">
        <f t="shared" si="87"/>
        <v>2</v>
      </c>
      <c r="K137" s="255">
        <f t="shared" si="88"/>
        <v>0.93</v>
      </c>
      <c r="L137" s="256">
        <f t="shared" si="141"/>
        <v>1.01</v>
      </c>
      <c r="M137" s="257">
        <f t="shared" si="89"/>
        <v>21166819.673561409</v>
      </c>
      <c r="N137" s="257">
        <f t="shared" si="90"/>
        <v>23858387.72623127</v>
      </c>
      <c r="O137" s="257">
        <f t="shared" si="91"/>
        <v>25329920.875800002</v>
      </c>
      <c r="P137" s="257">
        <f t="shared" si="92"/>
        <v>26892214.970120206</v>
      </c>
      <c r="Q137" s="258">
        <f t="shared" si="93"/>
        <v>25329920.875800002</v>
      </c>
      <c r="R137" s="257">
        <f t="shared" si="93"/>
        <v>26892214.970120206</v>
      </c>
      <c r="S137" s="257">
        <f t="shared" si="94"/>
        <v>28550867.945666909</v>
      </c>
      <c r="T137" s="257"/>
      <c r="U137" s="257">
        <f t="shared" si="95"/>
        <v>1206508721.3930004</v>
      </c>
      <c r="V137" s="257">
        <f t="shared" si="96"/>
        <v>1359928100.3951824</v>
      </c>
      <c r="W137" s="257">
        <f t="shared" si="97"/>
        <v>1443805489.9206002</v>
      </c>
      <c r="X137" s="258">
        <f t="shared" si="98"/>
        <v>1532856253.2968519</v>
      </c>
      <c r="Y137" s="258">
        <f t="shared" si="99"/>
        <v>1443805489.9206002</v>
      </c>
      <c r="Z137" s="257">
        <f t="shared" si="100"/>
        <v>1532856253.2968519</v>
      </c>
      <c r="AA137" s="257">
        <f t="shared" si="101"/>
        <v>1627399472.9030137</v>
      </c>
      <c r="AB137" s="257"/>
      <c r="AC137" s="32" t="str">
        <f t="shared" si="102"/>
        <v>BERTAHAP</v>
      </c>
      <c r="AD137" s="259">
        <f t="shared" si="103"/>
        <v>0</v>
      </c>
      <c r="AE137" s="260">
        <v>2</v>
      </c>
      <c r="AF137" s="261"/>
      <c r="AG137" s="257" t="str">
        <f t="shared" si="139"/>
        <v>KR</v>
      </c>
      <c r="AH137" s="261">
        <f t="shared" si="65"/>
        <v>1327160000</v>
      </c>
      <c r="AI137" s="261">
        <f t="shared" si="65"/>
        <v>1495921000</v>
      </c>
      <c r="AJ137" s="261">
        <f t="shared" si="65"/>
        <v>1588187000</v>
      </c>
      <c r="AK137" s="262">
        <f t="shared" si="64"/>
        <v>1686142000</v>
      </c>
      <c r="AL137" s="262">
        <f t="shared" si="64"/>
        <v>1588187000</v>
      </c>
      <c r="AM137" s="261">
        <f t="shared" si="64"/>
        <v>1686142000</v>
      </c>
      <c r="AN137" s="261">
        <f t="shared" si="64"/>
        <v>1790140000</v>
      </c>
      <c r="AO137" s="51">
        <f t="shared" si="123"/>
        <v>1683479000</v>
      </c>
      <c r="AP137" s="42">
        <f t="shared" si="123"/>
        <v>1787311000</v>
      </c>
      <c r="AQ137" s="58">
        <f t="shared" si="104"/>
        <v>1515131100</v>
      </c>
      <c r="AR137" s="58">
        <f t="shared" si="105"/>
        <v>25252185</v>
      </c>
      <c r="AS137" s="336">
        <f t="shared" si="106"/>
        <v>31615162.5</v>
      </c>
      <c r="AT137" s="131">
        <f t="shared" si="107"/>
        <v>17873110</v>
      </c>
      <c r="AU137" s="5">
        <f t="shared" si="108"/>
        <v>25252185</v>
      </c>
      <c r="AV137" s="5">
        <f t="shared" si="109"/>
        <v>39704675</v>
      </c>
      <c r="AX137" s="2"/>
      <c r="AY137" s="2"/>
      <c r="BT137" s="53">
        <f t="shared" si="110"/>
        <v>-1481825.989699997</v>
      </c>
      <c r="BV137" s="116"/>
      <c r="BW137" s="112"/>
      <c r="BX137" s="112" t="str">
        <f>F225</f>
        <v>1BR-8</v>
      </c>
      <c r="BY137" s="113" t="str">
        <f>D225</f>
        <v>08</v>
      </c>
      <c r="BZ137" s="114">
        <f>G225</f>
        <v>60</v>
      </c>
      <c r="CA137" s="114">
        <f>H225</f>
        <v>52</v>
      </c>
      <c r="CB137" s="115">
        <f>O225</f>
        <v>25831503.467400003</v>
      </c>
      <c r="CC137" s="115">
        <f t="shared" si="150"/>
        <v>1234718000</v>
      </c>
      <c r="CD137" s="115">
        <f t="shared" si="150"/>
        <v>1391724000</v>
      </c>
      <c r="CE137" s="115">
        <f t="shared" si="150"/>
        <v>1477562000</v>
      </c>
      <c r="CF137" s="115">
        <f t="shared" si="150"/>
        <v>1568695000</v>
      </c>
      <c r="CG137" s="115">
        <f>AN225</f>
        <v>1665449000</v>
      </c>
      <c r="CT137" s="58">
        <f t="shared" si="117"/>
        <v>1608579900</v>
      </c>
      <c r="CU137" s="43">
        <f t="shared" si="118"/>
        <v>17873110</v>
      </c>
      <c r="CX137" s="53">
        <f t="shared" si="119"/>
        <v>1429368300</v>
      </c>
      <c r="CY137" s="43">
        <f t="shared" si="120"/>
        <v>23822805</v>
      </c>
      <c r="CZ137" s="48">
        <f t="shared" si="121"/>
        <v>39704675</v>
      </c>
    </row>
    <row r="138" spans="1:104">
      <c r="A138" s="3">
        <f t="shared" si="122"/>
        <v>99</v>
      </c>
      <c r="B138" s="249">
        <v>6</v>
      </c>
      <c r="C138" s="250" t="s">
        <v>158</v>
      </c>
      <c r="D138" s="251">
        <v>16</v>
      </c>
      <c r="E138" s="252"/>
      <c r="F138" s="40" t="s">
        <v>52</v>
      </c>
      <c r="G138" s="253">
        <f t="shared" si="84"/>
        <v>71</v>
      </c>
      <c r="H138" s="253">
        <f t="shared" si="85"/>
        <v>63</v>
      </c>
      <c r="I138" s="254">
        <f t="shared" si="86"/>
        <v>26966806</v>
      </c>
      <c r="J138" s="254">
        <f t="shared" si="87"/>
        <v>2</v>
      </c>
      <c r="K138" s="255">
        <f t="shared" si="88"/>
        <v>0.93</v>
      </c>
      <c r="L138" s="256">
        <f t="shared" si="141"/>
        <v>1.01</v>
      </c>
      <c r="M138" s="257">
        <f t="shared" si="89"/>
        <v>21166819.673561409</v>
      </c>
      <c r="N138" s="257">
        <f t="shared" si="90"/>
        <v>23858387.72623127</v>
      </c>
      <c r="O138" s="257">
        <f t="shared" si="91"/>
        <v>25329920.875800002</v>
      </c>
      <c r="P138" s="257">
        <f t="shared" si="92"/>
        <v>26892214.970120206</v>
      </c>
      <c r="Q138" s="258">
        <f t="shared" si="93"/>
        <v>25329920.875800002</v>
      </c>
      <c r="R138" s="257">
        <f t="shared" si="93"/>
        <v>26892214.970120206</v>
      </c>
      <c r="S138" s="257">
        <f t="shared" si="94"/>
        <v>28550867.945666909</v>
      </c>
      <c r="T138" s="257"/>
      <c r="U138" s="257">
        <f t="shared" si="95"/>
        <v>1333509639.4343688</v>
      </c>
      <c r="V138" s="257">
        <f t="shared" si="96"/>
        <v>1503078426.7525699</v>
      </c>
      <c r="W138" s="257">
        <f t="shared" si="97"/>
        <v>1595785015.1754003</v>
      </c>
      <c r="X138" s="258">
        <f t="shared" si="98"/>
        <v>1694209543.117573</v>
      </c>
      <c r="Y138" s="258">
        <f t="shared" si="99"/>
        <v>1595785015.1754003</v>
      </c>
      <c r="Z138" s="257">
        <f t="shared" si="100"/>
        <v>1694209543.117573</v>
      </c>
      <c r="AA138" s="257">
        <f t="shared" si="101"/>
        <v>1798704680.5770154</v>
      </c>
      <c r="AB138" s="257"/>
      <c r="AC138" s="32" t="str">
        <f t="shared" si="102"/>
        <v>BERTAHAP</v>
      </c>
      <c r="AD138" s="259">
        <f t="shared" si="103"/>
        <v>0</v>
      </c>
      <c r="AE138" s="260">
        <v>2</v>
      </c>
      <c r="AF138" s="261"/>
      <c r="AG138" s="257" t="e">
        <f>IF(AF138&gt;#REF!,"LB","KR")</f>
        <v>#REF!</v>
      </c>
      <c r="AH138" s="261">
        <f t="shared" si="65"/>
        <v>1466861000</v>
      </c>
      <c r="AI138" s="261">
        <f t="shared" si="65"/>
        <v>1653387000</v>
      </c>
      <c r="AJ138" s="261">
        <f t="shared" si="65"/>
        <v>1755364000</v>
      </c>
      <c r="AK138" s="262">
        <f t="shared" si="64"/>
        <v>1863631000</v>
      </c>
      <c r="AL138" s="262">
        <f t="shared" si="64"/>
        <v>1755364000</v>
      </c>
      <c r="AM138" s="261">
        <f t="shared" si="64"/>
        <v>1863631000</v>
      </c>
      <c r="AN138" s="261">
        <f t="shared" si="64"/>
        <v>1978576000</v>
      </c>
      <c r="AO138" s="51">
        <f t="shared" si="123"/>
        <v>1860686000</v>
      </c>
      <c r="AP138" s="42">
        <f t="shared" si="123"/>
        <v>1975449000</v>
      </c>
      <c r="AQ138" s="58">
        <f t="shared" si="104"/>
        <v>1674617400</v>
      </c>
      <c r="AR138" s="58">
        <f t="shared" si="105"/>
        <v>27910290</v>
      </c>
      <c r="AS138" s="336">
        <f t="shared" si="106"/>
        <v>34943081.25</v>
      </c>
      <c r="AT138" s="131">
        <f t="shared" si="107"/>
        <v>19754490</v>
      </c>
      <c r="AU138" s="5">
        <f t="shared" si="108"/>
        <v>27910290</v>
      </c>
      <c r="AV138" s="5">
        <f t="shared" si="109"/>
        <v>43884100</v>
      </c>
      <c r="AX138" s="2"/>
      <c r="AY138" s="2"/>
      <c r="BT138" s="53">
        <f t="shared" si="110"/>
        <v>-1481825.989699997</v>
      </c>
      <c r="BV138" s="116"/>
      <c r="BW138" s="112"/>
      <c r="BX138" s="112" t="str">
        <f>F228</f>
        <v>2BR-18</v>
      </c>
      <c r="BY138" s="113">
        <f>D228</f>
        <v>18</v>
      </c>
      <c r="BZ138" s="114">
        <f>G228</f>
        <v>97</v>
      </c>
      <c r="CA138" s="114">
        <f>H228</f>
        <v>85</v>
      </c>
      <c r="CB138" s="115">
        <f>O228</f>
        <v>25831503.467400003</v>
      </c>
      <c r="CC138" s="115">
        <f t="shared" ref="CC138:CF139" si="151">AH228</f>
        <v>2018288000</v>
      </c>
      <c r="CD138" s="115">
        <f t="shared" si="151"/>
        <v>2274933000</v>
      </c>
      <c r="CE138" s="115">
        <f t="shared" si="151"/>
        <v>2415246000</v>
      </c>
      <c r="CF138" s="115">
        <f t="shared" si="151"/>
        <v>2564213000</v>
      </c>
      <c r="CG138" s="115">
        <f>AN228</f>
        <v>2722368000</v>
      </c>
      <c r="CT138" s="58">
        <f t="shared" si="117"/>
        <v>1777904100</v>
      </c>
      <c r="CU138" s="43">
        <f t="shared" si="118"/>
        <v>19754490</v>
      </c>
      <c r="CX138" s="53">
        <f t="shared" si="119"/>
        <v>1579827600</v>
      </c>
      <c r="CY138" s="43">
        <f t="shared" si="120"/>
        <v>26330460</v>
      </c>
      <c r="CZ138" s="48">
        <f t="shared" si="121"/>
        <v>43884100</v>
      </c>
    </row>
    <row r="139" spans="1:104">
      <c r="A139" s="3">
        <f t="shared" si="122"/>
        <v>100</v>
      </c>
      <c r="B139" s="249">
        <v>7</v>
      </c>
      <c r="C139" s="250" t="s">
        <v>158</v>
      </c>
      <c r="D139" s="285">
        <v>18</v>
      </c>
      <c r="E139" s="252"/>
      <c r="F139" s="40" t="s">
        <v>54</v>
      </c>
      <c r="G139" s="253">
        <f t="shared" si="84"/>
        <v>97</v>
      </c>
      <c r="H139" s="253">
        <f t="shared" si="85"/>
        <v>85</v>
      </c>
      <c r="I139" s="254">
        <f t="shared" si="86"/>
        <v>26966806</v>
      </c>
      <c r="J139" s="254">
        <f t="shared" si="87"/>
        <v>2</v>
      </c>
      <c r="K139" s="255">
        <f t="shared" si="88"/>
        <v>0.93</v>
      </c>
      <c r="L139" s="256">
        <f t="shared" si="141"/>
        <v>1.01</v>
      </c>
      <c r="M139" s="257">
        <f t="shared" si="89"/>
        <v>21166819.673561409</v>
      </c>
      <c r="N139" s="257">
        <f t="shared" si="90"/>
        <v>23858387.72623127</v>
      </c>
      <c r="O139" s="257">
        <f t="shared" si="91"/>
        <v>25329920.875800002</v>
      </c>
      <c r="P139" s="257">
        <f t="shared" si="92"/>
        <v>26892214.970120206</v>
      </c>
      <c r="Q139" s="258">
        <f t="shared" si="93"/>
        <v>25329920.875800002</v>
      </c>
      <c r="R139" s="257">
        <f t="shared" si="93"/>
        <v>26892214.970120206</v>
      </c>
      <c r="S139" s="257">
        <f t="shared" si="94"/>
        <v>28550867.945666909</v>
      </c>
      <c r="T139" s="257"/>
      <c r="U139" s="257">
        <f t="shared" si="95"/>
        <v>1799179672.2527199</v>
      </c>
      <c r="V139" s="257">
        <f t="shared" si="96"/>
        <v>2027962956.7296579</v>
      </c>
      <c r="W139" s="257">
        <f t="shared" si="97"/>
        <v>2153043274.4430003</v>
      </c>
      <c r="X139" s="258">
        <f t="shared" si="98"/>
        <v>2285838272.4602175</v>
      </c>
      <c r="Y139" s="258">
        <f t="shared" si="99"/>
        <v>2153043274.4430003</v>
      </c>
      <c r="Z139" s="257">
        <f t="shared" si="100"/>
        <v>2285838272.4602175</v>
      </c>
      <c r="AA139" s="257">
        <f t="shared" si="101"/>
        <v>2426823775.3816872</v>
      </c>
      <c r="AB139" s="257"/>
      <c r="AC139" s="32" t="str">
        <f t="shared" si="102"/>
        <v>BERTAHAP</v>
      </c>
      <c r="AD139" s="259">
        <f t="shared" si="103"/>
        <v>0</v>
      </c>
      <c r="AE139" s="260">
        <v>2</v>
      </c>
      <c r="AF139" s="261"/>
      <c r="AG139" s="257" t="str">
        <f>IF(AF139&gt;$AZ$42,"LB","KR")</f>
        <v>KR</v>
      </c>
      <c r="AH139" s="261">
        <f t="shared" si="65"/>
        <v>1979098000</v>
      </c>
      <c r="AI139" s="261">
        <f t="shared" si="65"/>
        <v>2230760000</v>
      </c>
      <c r="AJ139" s="261">
        <f t="shared" si="65"/>
        <v>2368348000</v>
      </c>
      <c r="AK139" s="262">
        <f t="shared" si="64"/>
        <v>2514423000</v>
      </c>
      <c r="AL139" s="262">
        <f t="shared" si="64"/>
        <v>2368348000</v>
      </c>
      <c r="AM139" s="261">
        <f t="shared" si="64"/>
        <v>2514423000</v>
      </c>
      <c r="AN139" s="261">
        <f t="shared" ref="AN139:AN202" si="152">ROUNDUP((AA139*(1+$J$5)),-3)</f>
        <v>2669507000</v>
      </c>
      <c r="AO139" s="51">
        <f t="shared" si="123"/>
        <v>2510449000</v>
      </c>
      <c r="AP139" s="42">
        <f t="shared" si="123"/>
        <v>2665289000</v>
      </c>
      <c r="AQ139" s="58">
        <f t="shared" si="104"/>
        <v>2259404100</v>
      </c>
      <c r="AR139" s="58">
        <f t="shared" si="105"/>
        <v>37656735</v>
      </c>
      <c r="AS139" s="336">
        <f t="shared" si="106"/>
        <v>47145431.25</v>
      </c>
      <c r="AT139" s="131">
        <f t="shared" si="107"/>
        <v>26652890</v>
      </c>
      <c r="AU139" s="5">
        <f t="shared" si="108"/>
        <v>37656735</v>
      </c>
      <c r="AV139" s="5">
        <f t="shared" si="109"/>
        <v>59208700</v>
      </c>
      <c r="AX139" s="2"/>
      <c r="AY139" s="2"/>
      <c r="BT139" s="53">
        <f t="shared" si="110"/>
        <v>-1481825.989699997</v>
      </c>
      <c r="BV139" s="116"/>
      <c r="BW139" s="121"/>
      <c r="BX139" s="112" t="str">
        <f>F229</f>
        <v>1BR-20</v>
      </c>
      <c r="BY139" s="113">
        <f>D229</f>
        <v>20</v>
      </c>
      <c r="BZ139" s="114">
        <f>G229</f>
        <v>60</v>
      </c>
      <c r="CA139" s="114">
        <f>H229</f>
        <v>51</v>
      </c>
      <c r="CB139" s="115">
        <f>O229</f>
        <v>25831503.467400003</v>
      </c>
      <c r="CC139" s="115">
        <f t="shared" si="151"/>
        <v>1210973000</v>
      </c>
      <c r="CD139" s="115">
        <f t="shared" si="151"/>
        <v>1364960000</v>
      </c>
      <c r="CE139" s="115">
        <f t="shared" si="151"/>
        <v>1449148000</v>
      </c>
      <c r="CF139" s="115">
        <f t="shared" si="151"/>
        <v>1538528000</v>
      </c>
      <c r="CG139" s="115">
        <f>AN229</f>
        <v>1633421000</v>
      </c>
      <c r="CT139" s="58">
        <f t="shared" si="117"/>
        <v>2398760100</v>
      </c>
      <c r="CU139" s="43">
        <f t="shared" si="118"/>
        <v>26652890</v>
      </c>
      <c r="CX139" s="53">
        <f t="shared" si="119"/>
        <v>2131513200</v>
      </c>
      <c r="CY139" s="43">
        <f t="shared" si="120"/>
        <v>35525220</v>
      </c>
      <c r="CZ139" s="48">
        <f t="shared" si="121"/>
        <v>59208700</v>
      </c>
    </row>
    <row r="140" spans="1:104">
      <c r="A140" s="3">
        <f t="shared" si="122"/>
        <v>101</v>
      </c>
      <c r="B140" s="249">
        <v>8</v>
      </c>
      <c r="C140" s="250" t="s">
        <v>158</v>
      </c>
      <c r="D140" s="285">
        <v>20</v>
      </c>
      <c r="E140" s="252"/>
      <c r="F140" s="40" t="s">
        <v>70</v>
      </c>
      <c r="G140" s="253">
        <f t="shared" si="84"/>
        <v>60</v>
      </c>
      <c r="H140" s="253">
        <f t="shared" si="85"/>
        <v>51</v>
      </c>
      <c r="I140" s="254">
        <f t="shared" si="86"/>
        <v>26966806</v>
      </c>
      <c r="J140" s="254">
        <f t="shared" si="87"/>
        <v>2</v>
      </c>
      <c r="K140" s="255">
        <f t="shared" si="88"/>
        <v>0.93</v>
      </c>
      <c r="L140" s="256">
        <f t="shared" si="141"/>
        <v>1.01</v>
      </c>
      <c r="M140" s="257">
        <f t="shared" si="89"/>
        <v>21166819.673561409</v>
      </c>
      <c r="N140" s="257">
        <f t="shared" si="90"/>
        <v>23858387.72623127</v>
      </c>
      <c r="O140" s="257">
        <f t="shared" si="91"/>
        <v>25329920.875800002</v>
      </c>
      <c r="P140" s="257">
        <f t="shared" si="92"/>
        <v>26892214.970120206</v>
      </c>
      <c r="Q140" s="258">
        <f t="shared" si="93"/>
        <v>25329920.875800002</v>
      </c>
      <c r="R140" s="257">
        <f t="shared" si="93"/>
        <v>26892214.970120206</v>
      </c>
      <c r="S140" s="257">
        <f t="shared" si="94"/>
        <v>28550867.945666909</v>
      </c>
      <c r="T140" s="257"/>
      <c r="U140" s="257">
        <f t="shared" si="95"/>
        <v>1079507803.3516319</v>
      </c>
      <c r="V140" s="257">
        <f t="shared" si="96"/>
        <v>1216777774.0377948</v>
      </c>
      <c r="W140" s="257">
        <f t="shared" si="97"/>
        <v>1291825964.6658001</v>
      </c>
      <c r="X140" s="258">
        <f t="shared" si="98"/>
        <v>1371502963.4761305</v>
      </c>
      <c r="Y140" s="258">
        <f t="shared" si="99"/>
        <v>1291825964.6658001</v>
      </c>
      <c r="Z140" s="257">
        <f t="shared" si="100"/>
        <v>1371502963.4761305</v>
      </c>
      <c r="AA140" s="257">
        <f t="shared" si="101"/>
        <v>1456094265.2290125</v>
      </c>
      <c r="AB140" s="257"/>
      <c r="AC140" s="32" t="str">
        <f t="shared" si="102"/>
        <v>BERTAHAP</v>
      </c>
      <c r="AD140" s="259">
        <f t="shared" si="103"/>
        <v>0</v>
      </c>
      <c r="AE140" s="260">
        <v>2</v>
      </c>
      <c r="AF140" s="261"/>
      <c r="AG140" s="257" t="str">
        <f>IF(AF140&gt;$AZ$42,"LB","KR")</f>
        <v>KR</v>
      </c>
      <c r="AH140" s="261">
        <f t="shared" si="65"/>
        <v>1187459000</v>
      </c>
      <c r="AI140" s="261">
        <f t="shared" si="65"/>
        <v>1338456000</v>
      </c>
      <c r="AJ140" s="261">
        <f t="shared" si="65"/>
        <v>1421009000</v>
      </c>
      <c r="AK140" s="262">
        <f t="shared" si="65"/>
        <v>1508654000</v>
      </c>
      <c r="AL140" s="262">
        <f t="shared" si="65"/>
        <v>1421009000</v>
      </c>
      <c r="AM140" s="261">
        <f t="shared" si="65"/>
        <v>1508654000</v>
      </c>
      <c r="AN140" s="261">
        <f t="shared" si="152"/>
        <v>1601704000</v>
      </c>
      <c r="AO140" s="51">
        <f t="shared" si="123"/>
        <v>1506270000</v>
      </c>
      <c r="AP140" s="42">
        <f t="shared" si="123"/>
        <v>1599174000</v>
      </c>
      <c r="AQ140" s="58">
        <f t="shared" si="104"/>
        <v>1355643000</v>
      </c>
      <c r="AR140" s="58">
        <f t="shared" si="105"/>
        <v>22594050</v>
      </c>
      <c r="AS140" s="336">
        <f t="shared" si="106"/>
        <v>28287262.5</v>
      </c>
      <c r="AT140" s="131">
        <f t="shared" si="107"/>
        <v>15991740</v>
      </c>
      <c r="AU140" s="5">
        <f t="shared" si="108"/>
        <v>22594050</v>
      </c>
      <c r="AV140" s="5">
        <f t="shared" si="109"/>
        <v>35525225</v>
      </c>
      <c r="AX140" s="2"/>
      <c r="AY140" s="2"/>
      <c r="BT140" s="53">
        <f t="shared" si="110"/>
        <v>-1481825.989699997</v>
      </c>
      <c r="BV140" s="116">
        <v>27</v>
      </c>
      <c r="BW140" s="112" t="s">
        <v>161</v>
      </c>
      <c r="BX140" s="112" t="str">
        <f>F116</f>
        <v>2BR-2</v>
      </c>
      <c r="BY140" s="113" t="str">
        <f>D116</f>
        <v>02</v>
      </c>
      <c r="BZ140" s="114">
        <f>G116</f>
        <v>113</v>
      </c>
      <c r="CA140" s="114">
        <f>H116</f>
        <v>101</v>
      </c>
      <c r="CB140" s="115">
        <f>O116</f>
        <v>26130835.013999999</v>
      </c>
      <c r="CC140" s="115">
        <f>AH116</f>
        <v>2425991000</v>
      </c>
      <c r="CD140" s="115">
        <f>AI116</f>
        <v>2734480000</v>
      </c>
      <c r="CE140" s="115">
        <f>AJ116</f>
        <v>2903136000</v>
      </c>
      <c r="CF140" s="115">
        <f>AK116</f>
        <v>3082195000</v>
      </c>
      <c r="CG140" s="115">
        <f>AN116</f>
        <v>3272298000</v>
      </c>
      <c r="CH140" s="2">
        <v>5</v>
      </c>
      <c r="CT140" s="58">
        <f t="shared" si="117"/>
        <v>1439256600</v>
      </c>
      <c r="CU140" s="43">
        <f t="shared" si="118"/>
        <v>15991740</v>
      </c>
      <c r="CX140" s="53">
        <f t="shared" si="119"/>
        <v>1278908100</v>
      </c>
      <c r="CY140" s="43">
        <f t="shared" si="120"/>
        <v>21315135</v>
      </c>
      <c r="CZ140" s="48">
        <f t="shared" si="121"/>
        <v>35525225</v>
      </c>
    </row>
    <row r="141" spans="1:104">
      <c r="A141" s="3">
        <f t="shared" si="122"/>
        <v>102</v>
      </c>
      <c r="B141" s="249">
        <v>9</v>
      </c>
      <c r="C141" s="250" t="s">
        <v>158</v>
      </c>
      <c r="D141" s="285">
        <v>22</v>
      </c>
      <c r="E141" s="252"/>
      <c r="F141" s="40" t="s">
        <v>89</v>
      </c>
      <c r="G141" s="253">
        <f t="shared" si="84"/>
        <v>81</v>
      </c>
      <c r="H141" s="253">
        <f t="shared" si="85"/>
        <v>70</v>
      </c>
      <c r="I141" s="254">
        <f t="shared" si="86"/>
        <v>26966806</v>
      </c>
      <c r="J141" s="254">
        <f t="shared" si="87"/>
        <v>4</v>
      </c>
      <c r="K141" s="255">
        <f t="shared" si="88"/>
        <v>0.97</v>
      </c>
      <c r="L141" s="256">
        <f t="shared" si="141"/>
        <v>1.01</v>
      </c>
      <c r="M141" s="257">
        <f t="shared" si="89"/>
        <v>22077220.519736089</v>
      </c>
      <c r="N141" s="257">
        <f t="shared" si="90"/>
        <v>24884554.94026272</v>
      </c>
      <c r="O141" s="257">
        <f t="shared" si="91"/>
        <v>26419379.838199999</v>
      </c>
      <c r="P141" s="257">
        <f t="shared" si="92"/>
        <v>28048869.3774372</v>
      </c>
      <c r="Q141" s="258">
        <f t="shared" si="93"/>
        <v>26419379.838199999</v>
      </c>
      <c r="R141" s="257">
        <f t="shared" si="93"/>
        <v>28048869.3774372</v>
      </c>
      <c r="S141" s="257">
        <f t="shared" si="94"/>
        <v>29778862.265910644</v>
      </c>
      <c r="T141" s="257"/>
      <c r="U141" s="257">
        <f t="shared" si="95"/>
        <v>1545405436.3815262</v>
      </c>
      <c r="V141" s="257">
        <f t="shared" si="96"/>
        <v>1741918845.8183904</v>
      </c>
      <c r="W141" s="257">
        <f t="shared" si="97"/>
        <v>1849356588.674</v>
      </c>
      <c r="X141" s="258">
        <f t="shared" si="98"/>
        <v>1963420856.420604</v>
      </c>
      <c r="Y141" s="258">
        <f t="shared" si="99"/>
        <v>1849356588.674</v>
      </c>
      <c r="Z141" s="257">
        <f t="shared" si="100"/>
        <v>1963420856.420604</v>
      </c>
      <c r="AA141" s="257">
        <f t="shared" si="101"/>
        <v>2084520358.613745</v>
      </c>
      <c r="AB141" s="257"/>
      <c r="AC141" s="32" t="str">
        <f t="shared" si="102"/>
        <v>BERTAHAP</v>
      </c>
      <c r="AD141" s="259">
        <f t="shared" si="103"/>
        <v>0</v>
      </c>
      <c r="AE141" s="260">
        <v>2</v>
      </c>
      <c r="AF141" s="261"/>
      <c r="AG141" s="257" t="str">
        <f>IF(AF141&gt;$AZ$42,"LB","KR")</f>
        <v>KR</v>
      </c>
      <c r="AH141" s="261">
        <f t="shared" ref="AH141:AM183" si="153">ROUNDUP((U141*(1+$J$5)),-3)</f>
        <v>1699946000</v>
      </c>
      <c r="AI141" s="261">
        <f t="shared" si="153"/>
        <v>1916111000</v>
      </c>
      <c r="AJ141" s="261">
        <f t="shared" si="153"/>
        <v>2034293000</v>
      </c>
      <c r="AK141" s="262">
        <f t="shared" si="153"/>
        <v>2159763000</v>
      </c>
      <c r="AL141" s="262">
        <f t="shared" si="153"/>
        <v>2034293000</v>
      </c>
      <c r="AM141" s="261">
        <f t="shared" si="153"/>
        <v>2159763000</v>
      </c>
      <c r="AN141" s="261">
        <f t="shared" si="152"/>
        <v>2292973000</v>
      </c>
      <c r="AO141" s="51">
        <f t="shared" si="123"/>
        <v>2156351000</v>
      </c>
      <c r="AP141" s="42">
        <f t="shared" si="123"/>
        <v>2289349000</v>
      </c>
      <c r="AQ141" s="58">
        <f t="shared" si="104"/>
        <v>1940715900</v>
      </c>
      <c r="AR141" s="58">
        <f t="shared" si="105"/>
        <v>32345265</v>
      </c>
      <c r="AS141" s="336">
        <f t="shared" si="106"/>
        <v>40495556.25</v>
      </c>
      <c r="AT141" s="131">
        <f t="shared" si="107"/>
        <v>22893490</v>
      </c>
      <c r="AU141" s="5">
        <f t="shared" si="108"/>
        <v>32345265</v>
      </c>
      <c r="AV141" s="5">
        <f t="shared" si="109"/>
        <v>50857325</v>
      </c>
      <c r="AX141" s="2"/>
      <c r="AY141" s="2"/>
      <c r="BT141" s="53">
        <f t="shared" si="110"/>
        <v>-392367.02730000019</v>
      </c>
      <c r="BV141" s="116">
        <v>28</v>
      </c>
      <c r="BW141" s="112" t="s">
        <v>162</v>
      </c>
      <c r="BX141" s="112" t="str">
        <f>F123</f>
        <v>2BR-22</v>
      </c>
      <c r="BY141" s="113">
        <f>D123</f>
        <v>22</v>
      </c>
      <c r="BZ141" s="114">
        <f>G123</f>
        <v>81</v>
      </c>
      <c r="CA141" s="114">
        <f>H123</f>
        <v>70</v>
      </c>
      <c r="CB141" s="115">
        <f>O123</f>
        <v>26680957.856400002</v>
      </c>
      <c r="CC141" s="115">
        <f>AH123</f>
        <v>1716778000</v>
      </c>
      <c r="CD141" s="115">
        <f>AI123</f>
        <v>1935083000</v>
      </c>
      <c r="CE141" s="115">
        <f>AJ123</f>
        <v>2054434000</v>
      </c>
      <c r="CF141" s="115">
        <f>AK123</f>
        <v>2181147000</v>
      </c>
      <c r="CG141" s="115">
        <f>AN123</f>
        <v>2315676000</v>
      </c>
      <c r="CH141" s="2">
        <v>5</v>
      </c>
      <c r="CT141" s="58">
        <f t="shared" si="117"/>
        <v>2060414100</v>
      </c>
      <c r="CU141" s="43">
        <f t="shared" si="118"/>
        <v>22893490</v>
      </c>
      <c r="CX141" s="53">
        <f t="shared" si="119"/>
        <v>1830863700</v>
      </c>
      <c r="CY141" s="43">
        <f t="shared" si="120"/>
        <v>30514395</v>
      </c>
      <c r="CZ141" s="48">
        <f t="shared" si="121"/>
        <v>50857325</v>
      </c>
    </row>
    <row r="142" spans="1:104">
      <c r="A142" s="3">
        <f t="shared" si="122"/>
        <v>103</v>
      </c>
      <c r="B142" s="249">
        <v>1</v>
      </c>
      <c r="C142" s="250" t="s">
        <v>159</v>
      </c>
      <c r="D142" s="251" t="s">
        <v>24</v>
      </c>
      <c r="E142" s="252"/>
      <c r="F142" s="40" t="s">
        <v>39</v>
      </c>
      <c r="G142" s="253">
        <f t="shared" si="84"/>
        <v>113</v>
      </c>
      <c r="H142" s="253">
        <f t="shared" si="85"/>
        <v>101</v>
      </c>
      <c r="I142" s="254">
        <f t="shared" si="86"/>
        <v>26966806</v>
      </c>
      <c r="J142" s="254">
        <f t="shared" si="87"/>
        <v>6</v>
      </c>
      <c r="K142" s="255">
        <f t="shared" si="88"/>
        <v>0.95</v>
      </c>
      <c r="L142" s="305">
        <f t="shared" ref="L142:L148" si="154">SUMIF($AN$4:$AN$22,D142,$BI$4:$BI$22)</f>
        <v>1.02</v>
      </c>
      <c r="M142" s="257">
        <f t="shared" si="89"/>
        <v>21836099.50354626</v>
      </c>
      <c r="N142" s="257">
        <f t="shared" si="90"/>
        <v>24612773.029615775</v>
      </c>
      <c r="O142" s="257">
        <f t="shared" si="91"/>
        <v>26130835.013999999</v>
      </c>
      <c r="P142" s="257">
        <f t="shared" si="92"/>
        <v>27742527.739855718</v>
      </c>
      <c r="Q142" s="258">
        <f t="shared" si="93"/>
        <v>26130835.013999999</v>
      </c>
      <c r="R142" s="257">
        <f t="shared" si="93"/>
        <v>27742527.739855718</v>
      </c>
      <c r="S142" s="257">
        <f t="shared" si="94"/>
        <v>29453626.146440148</v>
      </c>
      <c r="T142" s="257"/>
      <c r="U142" s="257">
        <f t="shared" si="95"/>
        <v>2205446049.8581724</v>
      </c>
      <c r="V142" s="257">
        <f t="shared" si="96"/>
        <v>2485890075.9911933</v>
      </c>
      <c r="W142" s="257">
        <f t="shared" si="97"/>
        <v>2639214336.414</v>
      </c>
      <c r="X142" s="258">
        <f t="shared" si="98"/>
        <v>2801995301.7254276</v>
      </c>
      <c r="Y142" s="258">
        <f t="shared" si="99"/>
        <v>2639214336.414</v>
      </c>
      <c r="Z142" s="257">
        <f t="shared" si="100"/>
        <v>2801995301.7254276</v>
      </c>
      <c r="AA142" s="257">
        <f t="shared" si="101"/>
        <v>2974816240.7904549</v>
      </c>
      <c r="AB142" s="257"/>
      <c r="AC142" s="32" t="str">
        <f t="shared" si="102"/>
        <v>BERTAHAP</v>
      </c>
      <c r="AD142" s="259">
        <f t="shared" si="103"/>
        <v>0</v>
      </c>
      <c r="AE142" s="260">
        <v>2</v>
      </c>
      <c r="AF142" s="261"/>
      <c r="AG142" s="257" t="str">
        <f>IF(AF142&gt;$AZ$42,"LB","KR")</f>
        <v>KR</v>
      </c>
      <c r="AH142" s="261">
        <f t="shared" si="153"/>
        <v>2425991000</v>
      </c>
      <c r="AI142" s="261">
        <f t="shared" si="153"/>
        <v>2734480000</v>
      </c>
      <c r="AJ142" s="261">
        <f t="shared" si="153"/>
        <v>2903136000</v>
      </c>
      <c r="AK142" s="262">
        <f t="shared" si="153"/>
        <v>3082195000</v>
      </c>
      <c r="AL142" s="262">
        <f t="shared" si="153"/>
        <v>2903136000</v>
      </c>
      <c r="AM142" s="261">
        <f t="shared" si="153"/>
        <v>3082195000</v>
      </c>
      <c r="AN142" s="261">
        <f t="shared" si="152"/>
        <v>3272298000</v>
      </c>
      <c r="AO142" s="51">
        <f t="shared" si="123"/>
        <v>3077325000</v>
      </c>
      <c r="AP142" s="42">
        <f t="shared" si="123"/>
        <v>3267127000</v>
      </c>
      <c r="AQ142" s="58">
        <f t="shared" si="104"/>
        <v>2769592500</v>
      </c>
      <c r="AR142" s="58">
        <f t="shared" si="105"/>
        <v>46159875</v>
      </c>
      <c r="AS142" s="336">
        <f t="shared" si="106"/>
        <v>57791156.25</v>
      </c>
      <c r="AT142" s="131">
        <f t="shared" si="107"/>
        <v>32671270</v>
      </c>
      <c r="AU142" s="5">
        <f t="shared" si="108"/>
        <v>46159875</v>
      </c>
      <c r="AV142" s="5">
        <f t="shared" si="109"/>
        <v>72578400</v>
      </c>
      <c r="AX142" s="2"/>
      <c r="AY142" s="2"/>
      <c r="BT142" s="53">
        <f t="shared" si="110"/>
        <v>-680911.8515000008</v>
      </c>
      <c r="BV142" s="116">
        <v>29</v>
      </c>
      <c r="BW142" s="112" t="s">
        <v>141</v>
      </c>
      <c r="BX142" s="112" t="str">
        <f>F126</f>
        <v>1BR-8</v>
      </c>
      <c r="BY142" s="113" t="str">
        <f>D126</f>
        <v>08</v>
      </c>
      <c r="BZ142" s="114">
        <f>G126</f>
        <v>60</v>
      </c>
      <c r="CA142" s="114">
        <f>H126</f>
        <v>52</v>
      </c>
      <c r="CB142" s="115">
        <f>O126</f>
        <v>25329920.875800002</v>
      </c>
      <c r="CC142" s="115">
        <f>AH126</f>
        <v>1210743000</v>
      </c>
      <c r="CD142" s="115">
        <f>AI126</f>
        <v>1364700000</v>
      </c>
      <c r="CE142" s="115">
        <f>AJ126</f>
        <v>1448872000</v>
      </c>
      <c r="CF142" s="115">
        <f>AK126</f>
        <v>1538235000</v>
      </c>
      <c r="CG142" s="115">
        <f>AN126</f>
        <v>1633110000</v>
      </c>
      <c r="CH142" s="2">
        <v>2</v>
      </c>
      <c r="CT142" s="58">
        <f t="shared" si="117"/>
        <v>2940414300</v>
      </c>
      <c r="CU142" s="43">
        <f t="shared" si="118"/>
        <v>32671270</v>
      </c>
      <c r="CX142" s="53">
        <f t="shared" si="119"/>
        <v>2612822400</v>
      </c>
      <c r="CY142" s="43">
        <f t="shared" si="120"/>
        <v>43547040</v>
      </c>
      <c r="CZ142" s="48">
        <f t="shared" si="121"/>
        <v>72578400</v>
      </c>
    </row>
    <row r="143" spans="1:104">
      <c r="A143" s="3">
        <f t="shared" si="122"/>
        <v>104</v>
      </c>
      <c r="B143" s="249">
        <v>2</v>
      </c>
      <c r="C143" s="250" t="s">
        <v>159</v>
      </c>
      <c r="D143" s="251" t="s">
        <v>35</v>
      </c>
      <c r="E143" s="252"/>
      <c r="F143" s="40" t="s">
        <v>42</v>
      </c>
      <c r="G143" s="253">
        <f t="shared" si="84"/>
        <v>78</v>
      </c>
      <c r="H143" s="253">
        <f t="shared" si="85"/>
        <v>66</v>
      </c>
      <c r="I143" s="254">
        <f t="shared" si="86"/>
        <v>26966806</v>
      </c>
      <c r="J143" s="254">
        <f t="shared" si="87"/>
        <v>2</v>
      </c>
      <c r="K143" s="255">
        <f t="shared" si="88"/>
        <v>0.93</v>
      </c>
      <c r="L143" s="305">
        <f t="shared" si="154"/>
        <v>1.02</v>
      </c>
      <c r="M143" s="257">
        <f t="shared" si="89"/>
        <v>21376392.145576868</v>
      </c>
      <c r="N143" s="257">
        <f t="shared" si="90"/>
        <v>24094609.386887025</v>
      </c>
      <c r="O143" s="257">
        <f t="shared" si="91"/>
        <v>25580712.171600003</v>
      </c>
      <c r="P143" s="257">
        <f t="shared" si="92"/>
        <v>27158474.52427981</v>
      </c>
      <c r="Q143" s="258">
        <f t="shared" si="93"/>
        <v>25580712.171600003</v>
      </c>
      <c r="R143" s="257">
        <f t="shared" si="93"/>
        <v>27158474.52427981</v>
      </c>
      <c r="S143" s="257">
        <f t="shared" si="94"/>
        <v>28833549.806515098</v>
      </c>
      <c r="T143" s="257"/>
      <c r="U143" s="257">
        <f t="shared" si="95"/>
        <v>1410841881.6080732</v>
      </c>
      <c r="V143" s="257">
        <f t="shared" si="96"/>
        <v>1590244219.5345438</v>
      </c>
      <c r="W143" s="257">
        <f t="shared" si="97"/>
        <v>1688327003.3256001</v>
      </c>
      <c r="X143" s="258">
        <f t="shared" si="98"/>
        <v>1792459318.6024675</v>
      </c>
      <c r="Y143" s="258">
        <f t="shared" si="99"/>
        <v>1688327003.3256001</v>
      </c>
      <c r="Z143" s="257">
        <f t="shared" si="100"/>
        <v>1792459318.6024675</v>
      </c>
      <c r="AA143" s="257">
        <f t="shared" si="101"/>
        <v>1903014287.2299964</v>
      </c>
      <c r="AB143" s="257"/>
      <c r="AC143" s="32" t="str">
        <f t="shared" si="102"/>
        <v>BERTAHAP</v>
      </c>
      <c r="AD143" s="259">
        <f t="shared" si="103"/>
        <v>0</v>
      </c>
      <c r="AE143" s="260">
        <v>2</v>
      </c>
      <c r="AF143" s="261"/>
      <c r="AG143" s="257" t="str">
        <f>IF(AF143&gt;$AZ$42,"LB","KR")</f>
        <v>KR</v>
      </c>
      <c r="AH143" s="261">
        <f t="shared" si="153"/>
        <v>1551927000</v>
      </c>
      <c r="AI143" s="261">
        <f t="shared" si="153"/>
        <v>1749269000</v>
      </c>
      <c r="AJ143" s="261">
        <f t="shared" si="153"/>
        <v>1857160000</v>
      </c>
      <c r="AK143" s="262">
        <f t="shared" si="153"/>
        <v>1971706000</v>
      </c>
      <c r="AL143" s="262">
        <f t="shared" si="153"/>
        <v>1857160000</v>
      </c>
      <c r="AM143" s="261">
        <f t="shared" si="153"/>
        <v>1971706000</v>
      </c>
      <c r="AN143" s="261">
        <f t="shared" si="152"/>
        <v>2093316000</v>
      </c>
      <c r="AO143" s="51">
        <f t="shared" si="123"/>
        <v>1968590000</v>
      </c>
      <c r="AP143" s="42">
        <f t="shared" si="123"/>
        <v>2090009000</v>
      </c>
      <c r="AQ143" s="58">
        <f t="shared" si="104"/>
        <v>1771731000</v>
      </c>
      <c r="AR143" s="58">
        <f t="shared" si="105"/>
        <v>29528850</v>
      </c>
      <c r="AS143" s="336">
        <f t="shared" si="106"/>
        <v>36969487.5</v>
      </c>
      <c r="AT143" s="131">
        <f t="shared" si="107"/>
        <v>20900090</v>
      </c>
      <c r="AU143" s="5">
        <f t="shared" si="108"/>
        <v>29528850</v>
      </c>
      <c r="AV143" s="5">
        <f t="shared" si="109"/>
        <v>46429000</v>
      </c>
      <c r="AX143" s="2"/>
      <c r="AY143" s="2"/>
      <c r="BT143" s="53">
        <f t="shared" si="110"/>
        <v>-1231034.6938999966</v>
      </c>
      <c r="BV143" s="116">
        <v>30</v>
      </c>
      <c r="BW143" s="121" t="s">
        <v>55</v>
      </c>
      <c r="BX143" s="112" t="str">
        <f>F148</f>
        <v>2BR-18</v>
      </c>
      <c r="BY143" s="113">
        <f>D148</f>
        <v>18</v>
      </c>
      <c r="BZ143" s="114">
        <f>G148</f>
        <v>97</v>
      </c>
      <c r="CA143" s="114">
        <f>H148</f>
        <v>85</v>
      </c>
      <c r="CB143" s="115">
        <f>O148</f>
        <v>25580712.171600003</v>
      </c>
      <c r="CC143" s="115">
        <f>AH148</f>
        <v>1998693000</v>
      </c>
      <c r="CD143" s="115">
        <f>AI148</f>
        <v>2252846000</v>
      </c>
      <c r="CE143" s="115">
        <f>AJ148</f>
        <v>2391797000</v>
      </c>
      <c r="CF143" s="115">
        <f>AK148</f>
        <v>2539318000</v>
      </c>
      <c r="CG143" s="115">
        <f>AN148</f>
        <v>2695937000</v>
      </c>
      <c r="CH143" s="2">
        <v>1</v>
      </c>
      <c r="CT143" s="58">
        <f t="shared" si="117"/>
        <v>1881008100</v>
      </c>
      <c r="CU143" s="43">
        <f t="shared" si="118"/>
        <v>20900090</v>
      </c>
      <c r="CX143" s="53">
        <f t="shared" si="119"/>
        <v>1671444000</v>
      </c>
      <c r="CY143" s="43">
        <f t="shared" si="120"/>
        <v>27857400</v>
      </c>
      <c r="CZ143" s="48">
        <f t="shared" si="121"/>
        <v>46429000</v>
      </c>
    </row>
    <row r="144" spans="1:104">
      <c r="A144" s="3">
        <f t="shared" si="122"/>
        <v>105</v>
      </c>
      <c r="B144" s="249">
        <v>3</v>
      </c>
      <c r="C144" s="250" t="s">
        <v>159</v>
      </c>
      <c r="D144" s="251" t="s">
        <v>41</v>
      </c>
      <c r="E144" s="252"/>
      <c r="F144" s="40" t="s">
        <v>45</v>
      </c>
      <c r="G144" s="253">
        <f t="shared" si="84"/>
        <v>60</v>
      </c>
      <c r="H144" s="253">
        <f t="shared" si="85"/>
        <v>52</v>
      </c>
      <c r="I144" s="254">
        <f t="shared" si="86"/>
        <v>26966806</v>
      </c>
      <c r="J144" s="254">
        <f t="shared" si="87"/>
        <v>2</v>
      </c>
      <c r="K144" s="255">
        <f t="shared" si="88"/>
        <v>0.93</v>
      </c>
      <c r="L144" s="305">
        <f t="shared" si="154"/>
        <v>1.02</v>
      </c>
      <c r="M144" s="257">
        <f t="shared" si="89"/>
        <v>21376392.145576868</v>
      </c>
      <c r="N144" s="257">
        <f t="shared" si="90"/>
        <v>24094609.386887025</v>
      </c>
      <c r="O144" s="257">
        <f t="shared" si="91"/>
        <v>25580712.171600003</v>
      </c>
      <c r="P144" s="257">
        <f t="shared" si="92"/>
        <v>27158474.52427981</v>
      </c>
      <c r="Q144" s="258">
        <f t="shared" si="93"/>
        <v>25580712.171600003</v>
      </c>
      <c r="R144" s="257">
        <f t="shared" si="93"/>
        <v>27158474.52427981</v>
      </c>
      <c r="S144" s="257">
        <f t="shared" si="94"/>
        <v>28833549.806515098</v>
      </c>
      <c r="T144" s="257"/>
      <c r="U144" s="257">
        <f t="shared" si="95"/>
        <v>1111572391.5699971</v>
      </c>
      <c r="V144" s="257">
        <f t="shared" si="96"/>
        <v>1252919688.1181252</v>
      </c>
      <c r="W144" s="257">
        <f t="shared" si="97"/>
        <v>1330197032.9232001</v>
      </c>
      <c r="X144" s="258">
        <f t="shared" si="98"/>
        <v>1412240675.2625501</v>
      </c>
      <c r="Y144" s="258">
        <f t="shared" si="99"/>
        <v>1330197032.9232001</v>
      </c>
      <c r="Z144" s="257">
        <f t="shared" si="100"/>
        <v>1412240675.2625501</v>
      </c>
      <c r="AA144" s="257">
        <f t="shared" si="101"/>
        <v>1499344589.9387851</v>
      </c>
      <c r="AB144" s="257"/>
      <c r="AC144" s="32" t="str">
        <f t="shared" si="102"/>
        <v>BERTAHAP</v>
      </c>
      <c r="AD144" s="259">
        <f t="shared" si="103"/>
        <v>0</v>
      </c>
      <c r="AE144" s="260">
        <v>2</v>
      </c>
      <c r="AF144" s="261"/>
      <c r="AG144" s="257" t="e">
        <f>IF(AF144&gt;#REF!,"LB","KR")</f>
        <v>#REF!</v>
      </c>
      <c r="AH144" s="261">
        <f t="shared" si="153"/>
        <v>1222730000</v>
      </c>
      <c r="AI144" s="261">
        <f t="shared" si="153"/>
        <v>1378212000</v>
      </c>
      <c r="AJ144" s="261">
        <f t="shared" si="153"/>
        <v>1463217000</v>
      </c>
      <c r="AK144" s="262">
        <f t="shared" si="153"/>
        <v>1553465000</v>
      </c>
      <c r="AL144" s="262">
        <f t="shared" si="153"/>
        <v>1463217000</v>
      </c>
      <c r="AM144" s="261">
        <f t="shared" si="153"/>
        <v>1553465000</v>
      </c>
      <c r="AN144" s="261">
        <f t="shared" si="152"/>
        <v>1649280000</v>
      </c>
      <c r="AO144" s="51">
        <f t="shared" si="123"/>
        <v>1551011000</v>
      </c>
      <c r="AP144" s="42">
        <f t="shared" si="123"/>
        <v>1646673000</v>
      </c>
      <c r="AQ144" s="58">
        <f t="shared" si="104"/>
        <v>1395909900</v>
      </c>
      <c r="AR144" s="58">
        <f t="shared" si="105"/>
        <v>23265165</v>
      </c>
      <c r="AS144" s="336">
        <f t="shared" si="106"/>
        <v>29127468.75</v>
      </c>
      <c r="AT144" s="131">
        <f t="shared" si="107"/>
        <v>16466730</v>
      </c>
      <c r="AU144" s="5">
        <f t="shared" si="108"/>
        <v>23265165</v>
      </c>
      <c r="AV144" s="5">
        <f t="shared" si="109"/>
        <v>36580425</v>
      </c>
      <c r="AX144" s="2"/>
      <c r="AY144" s="2"/>
      <c r="BT144" s="53">
        <f t="shared" si="110"/>
        <v>-1231034.6938999966</v>
      </c>
      <c r="BV144" s="116">
        <v>31</v>
      </c>
      <c r="BW144" s="121" t="s">
        <v>61</v>
      </c>
      <c r="BX144" s="112" t="str">
        <f>F170</f>
        <v>1BR-20</v>
      </c>
      <c r="BY144" s="113">
        <f>D170</f>
        <v>20</v>
      </c>
      <c r="BZ144" s="114">
        <f>G170</f>
        <v>60</v>
      </c>
      <c r="CA144" s="114">
        <f>H170</f>
        <v>51</v>
      </c>
      <c r="CB144" s="115">
        <f>O170</f>
        <v>25329920.875800002</v>
      </c>
      <c r="CC144" s="115">
        <f t="shared" ref="CC144:CF145" si="155">AH170</f>
        <v>1187459000</v>
      </c>
      <c r="CD144" s="115">
        <f t="shared" si="155"/>
        <v>1338456000</v>
      </c>
      <c r="CE144" s="115">
        <f t="shared" si="155"/>
        <v>1421009000</v>
      </c>
      <c r="CF144" s="115">
        <f t="shared" si="155"/>
        <v>1508654000</v>
      </c>
      <c r="CG144" s="115">
        <f>AN170</f>
        <v>1601704000</v>
      </c>
      <c r="CH144" s="2">
        <v>1</v>
      </c>
      <c r="CT144" s="58">
        <f t="shared" si="117"/>
        <v>1482005700</v>
      </c>
      <c r="CU144" s="43">
        <f t="shared" si="118"/>
        <v>16466730</v>
      </c>
      <c r="CX144" s="53">
        <f t="shared" si="119"/>
        <v>1316895300</v>
      </c>
      <c r="CY144" s="43">
        <f t="shared" si="120"/>
        <v>21948255</v>
      </c>
      <c r="CZ144" s="48">
        <f t="shared" si="121"/>
        <v>36580425</v>
      </c>
    </row>
    <row r="145" spans="1:104">
      <c r="A145" s="3">
        <f t="shared" si="122"/>
        <v>106</v>
      </c>
      <c r="B145" s="249">
        <v>4</v>
      </c>
      <c r="C145" s="250" t="s">
        <v>159</v>
      </c>
      <c r="D145" s="251">
        <v>10</v>
      </c>
      <c r="E145" s="252"/>
      <c r="F145" s="40" t="s">
        <v>48</v>
      </c>
      <c r="G145" s="253">
        <f t="shared" si="84"/>
        <v>74</v>
      </c>
      <c r="H145" s="253">
        <f t="shared" si="85"/>
        <v>63</v>
      </c>
      <c r="I145" s="254">
        <f t="shared" si="86"/>
        <v>26966806</v>
      </c>
      <c r="J145" s="254">
        <f t="shared" si="87"/>
        <v>2</v>
      </c>
      <c r="K145" s="255">
        <f t="shared" si="88"/>
        <v>0.93</v>
      </c>
      <c r="L145" s="305">
        <f t="shared" si="154"/>
        <v>1.02</v>
      </c>
      <c r="M145" s="257">
        <f t="shared" si="89"/>
        <v>21376392.145576868</v>
      </c>
      <c r="N145" s="257">
        <f t="shared" si="90"/>
        <v>24094609.386887025</v>
      </c>
      <c r="O145" s="257">
        <f t="shared" si="91"/>
        <v>25580712.171600003</v>
      </c>
      <c r="P145" s="257">
        <f t="shared" si="92"/>
        <v>27158474.52427981</v>
      </c>
      <c r="Q145" s="258">
        <f t="shared" si="93"/>
        <v>25580712.171600003</v>
      </c>
      <c r="R145" s="257">
        <f t="shared" si="93"/>
        <v>27158474.52427981</v>
      </c>
      <c r="S145" s="257">
        <f t="shared" si="94"/>
        <v>28833549.806515098</v>
      </c>
      <c r="T145" s="257"/>
      <c r="U145" s="257">
        <f t="shared" si="95"/>
        <v>1346712705.1713426</v>
      </c>
      <c r="V145" s="257">
        <f t="shared" si="96"/>
        <v>1517960391.3738825</v>
      </c>
      <c r="W145" s="257">
        <f t="shared" si="97"/>
        <v>1611584866.8108001</v>
      </c>
      <c r="X145" s="258">
        <f t="shared" si="98"/>
        <v>1710983895.029628</v>
      </c>
      <c r="Y145" s="258">
        <f t="shared" si="99"/>
        <v>1611584866.8108001</v>
      </c>
      <c r="Z145" s="257">
        <f t="shared" si="100"/>
        <v>1710983895.029628</v>
      </c>
      <c r="AA145" s="257">
        <f t="shared" si="101"/>
        <v>1816513637.810451</v>
      </c>
      <c r="AB145" s="257"/>
      <c r="AC145" s="32" t="str">
        <f t="shared" si="102"/>
        <v>BERTAHAP</v>
      </c>
      <c r="AD145" s="259">
        <f t="shared" si="103"/>
        <v>0</v>
      </c>
      <c r="AE145" s="260">
        <v>2</v>
      </c>
      <c r="AF145" s="261"/>
      <c r="AG145" s="257" t="e">
        <f>IF(AF145&gt;#REF!,"LB","KR")</f>
        <v>#REF!</v>
      </c>
      <c r="AH145" s="261">
        <f t="shared" si="153"/>
        <v>1481384000</v>
      </c>
      <c r="AI145" s="261">
        <f t="shared" si="153"/>
        <v>1669757000</v>
      </c>
      <c r="AJ145" s="261">
        <f t="shared" si="153"/>
        <v>1772744000</v>
      </c>
      <c r="AK145" s="262">
        <f t="shared" si="153"/>
        <v>1882083000</v>
      </c>
      <c r="AL145" s="262">
        <f t="shared" si="153"/>
        <v>1772744000</v>
      </c>
      <c r="AM145" s="261">
        <f t="shared" si="153"/>
        <v>1882083000</v>
      </c>
      <c r="AN145" s="261">
        <f t="shared" si="152"/>
        <v>1998166000</v>
      </c>
      <c r="AO145" s="51">
        <f t="shared" si="123"/>
        <v>1879109000</v>
      </c>
      <c r="AP145" s="42">
        <f t="shared" si="123"/>
        <v>1995008000</v>
      </c>
      <c r="AQ145" s="58">
        <f t="shared" si="104"/>
        <v>1691198100</v>
      </c>
      <c r="AR145" s="58">
        <f t="shared" si="105"/>
        <v>28186635</v>
      </c>
      <c r="AS145" s="336">
        <f t="shared" si="106"/>
        <v>35289056.25</v>
      </c>
      <c r="AT145" s="131">
        <f t="shared" si="107"/>
        <v>19950080</v>
      </c>
      <c r="AU145" s="5">
        <f t="shared" si="108"/>
        <v>28186635</v>
      </c>
      <c r="AV145" s="5">
        <f t="shared" si="109"/>
        <v>44318600</v>
      </c>
      <c r="AX145" s="2"/>
      <c r="AY145" s="2"/>
      <c r="BT145" s="53">
        <f t="shared" si="110"/>
        <v>-1231034.6938999966</v>
      </c>
      <c r="BV145" s="116">
        <v>32</v>
      </c>
      <c r="BW145" s="121" t="s">
        <v>61</v>
      </c>
      <c r="BX145" s="112" t="str">
        <f>F171</f>
        <v>2BR-22</v>
      </c>
      <c r="BY145" s="113">
        <f>D171</f>
        <v>22</v>
      </c>
      <c r="BZ145" s="114">
        <f>G171</f>
        <v>81</v>
      </c>
      <c r="CA145" s="114">
        <f>H171</f>
        <v>70</v>
      </c>
      <c r="CB145" s="115">
        <f>O171</f>
        <v>26419379.838199999</v>
      </c>
      <c r="CC145" s="115">
        <f t="shared" si="155"/>
        <v>1699946000</v>
      </c>
      <c r="CD145" s="115">
        <f t="shared" si="155"/>
        <v>1916111000</v>
      </c>
      <c r="CE145" s="115">
        <f t="shared" si="155"/>
        <v>2034293000</v>
      </c>
      <c r="CF145" s="115">
        <f t="shared" si="155"/>
        <v>2159763000</v>
      </c>
      <c r="CG145" s="115">
        <f>AN171</f>
        <v>2292973000</v>
      </c>
      <c r="CH145" s="2">
        <v>1</v>
      </c>
      <c r="CT145" s="58">
        <f t="shared" si="117"/>
        <v>1795507200</v>
      </c>
      <c r="CU145" s="43">
        <f t="shared" si="118"/>
        <v>19950080</v>
      </c>
      <c r="CX145" s="53">
        <f t="shared" si="119"/>
        <v>1595469600</v>
      </c>
      <c r="CY145" s="43">
        <f t="shared" si="120"/>
        <v>26591160</v>
      </c>
      <c r="CZ145" s="48">
        <f t="shared" si="121"/>
        <v>44318600</v>
      </c>
    </row>
    <row r="146" spans="1:104">
      <c r="A146" s="3">
        <f t="shared" si="122"/>
        <v>107</v>
      </c>
      <c r="B146" s="249">
        <v>5</v>
      </c>
      <c r="C146" s="250" t="s">
        <v>159</v>
      </c>
      <c r="D146" s="285">
        <v>12</v>
      </c>
      <c r="E146" s="252"/>
      <c r="F146" s="40" t="s">
        <v>50</v>
      </c>
      <c r="G146" s="253">
        <f t="shared" si="84"/>
        <v>67</v>
      </c>
      <c r="H146" s="253">
        <f t="shared" si="85"/>
        <v>57</v>
      </c>
      <c r="I146" s="254">
        <f t="shared" si="86"/>
        <v>26966806</v>
      </c>
      <c r="J146" s="254">
        <f t="shared" si="87"/>
        <v>2</v>
      </c>
      <c r="K146" s="255">
        <f t="shared" si="88"/>
        <v>0.93</v>
      </c>
      <c r="L146" s="305">
        <f t="shared" si="154"/>
        <v>1.02</v>
      </c>
      <c r="M146" s="257">
        <f t="shared" si="89"/>
        <v>21376392.145576868</v>
      </c>
      <c r="N146" s="257">
        <f t="shared" si="90"/>
        <v>24094609.386887025</v>
      </c>
      <c r="O146" s="257">
        <f t="shared" si="91"/>
        <v>25580712.171600003</v>
      </c>
      <c r="P146" s="257">
        <f t="shared" si="92"/>
        <v>27158474.52427981</v>
      </c>
      <c r="Q146" s="258">
        <f t="shared" si="93"/>
        <v>25580712.171600003</v>
      </c>
      <c r="R146" s="257">
        <f t="shared" si="93"/>
        <v>27158474.52427981</v>
      </c>
      <c r="S146" s="257">
        <f t="shared" si="94"/>
        <v>28833549.806515098</v>
      </c>
      <c r="T146" s="257"/>
      <c r="U146" s="257">
        <f t="shared" si="95"/>
        <v>1218454352.2978816</v>
      </c>
      <c r="V146" s="257">
        <f t="shared" si="96"/>
        <v>1373392735.0525603</v>
      </c>
      <c r="W146" s="257">
        <f t="shared" si="97"/>
        <v>1458100593.7812002</v>
      </c>
      <c r="X146" s="258">
        <f t="shared" si="98"/>
        <v>1548033047.8839493</v>
      </c>
      <c r="Y146" s="258">
        <f t="shared" si="99"/>
        <v>1458100593.7812002</v>
      </c>
      <c r="Z146" s="257">
        <f t="shared" si="100"/>
        <v>1548033047.8839493</v>
      </c>
      <c r="AA146" s="257">
        <f t="shared" si="101"/>
        <v>1643512338.9713607</v>
      </c>
      <c r="AB146" s="257"/>
      <c r="AC146" s="32" t="str">
        <f t="shared" si="102"/>
        <v>BERTAHAP</v>
      </c>
      <c r="AD146" s="259">
        <f t="shared" si="103"/>
        <v>0</v>
      </c>
      <c r="AE146" s="260">
        <v>2</v>
      </c>
      <c r="AF146" s="261"/>
      <c r="AG146" s="257" t="e">
        <f>IF(AF146&gt;#REF!,"LB","KR")</f>
        <v>#REF!</v>
      </c>
      <c r="AH146" s="261">
        <f t="shared" si="153"/>
        <v>1340300000</v>
      </c>
      <c r="AI146" s="261">
        <f t="shared" si="153"/>
        <v>1510733000</v>
      </c>
      <c r="AJ146" s="261">
        <f t="shared" si="153"/>
        <v>1603911000</v>
      </c>
      <c r="AK146" s="262">
        <f t="shared" si="153"/>
        <v>1702837000</v>
      </c>
      <c r="AL146" s="262">
        <f t="shared" si="153"/>
        <v>1603911000</v>
      </c>
      <c r="AM146" s="261">
        <f t="shared" si="153"/>
        <v>1702837000</v>
      </c>
      <c r="AN146" s="261">
        <f t="shared" si="152"/>
        <v>1807864000</v>
      </c>
      <c r="AO146" s="51">
        <f t="shared" si="123"/>
        <v>1700146000</v>
      </c>
      <c r="AP146" s="42">
        <f t="shared" si="123"/>
        <v>1805008000</v>
      </c>
      <c r="AQ146" s="58">
        <f t="shared" si="104"/>
        <v>1530131400</v>
      </c>
      <c r="AR146" s="58">
        <f t="shared" si="105"/>
        <v>25502190</v>
      </c>
      <c r="AS146" s="336">
        <f t="shared" si="106"/>
        <v>31928193.75</v>
      </c>
      <c r="AT146" s="131">
        <f t="shared" si="107"/>
        <v>18050080</v>
      </c>
      <c r="AU146" s="5">
        <f t="shared" si="108"/>
        <v>25502190</v>
      </c>
      <c r="AV146" s="5">
        <f t="shared" si="109"/>
        <v>40097775</v>
      </c>
      <c r="AX146" s="2"/>
      <c r="AY146" s="2"/>
      <c r="BT146" s="53">
        <f t="shared" si="110"/>
        <v>-1231034.6938999966</v>
      </c>
      <c r="BV146" s="116">
        <v>33</v>
      </c>
      <c r="BW146" s="121" t="s">
        <v>63</v>
      </c>
      <c r="BX146" s="112" t="str">
        <f>F179</f>
        <v>1BR-20</v>
      </c>
      <c r="BY146" s="113">
        <f>D179</f>
        <v>20</v>
      </c>
      <c r="BZ146" s="114">
        <f>G179</f>
        <v>60</v>
      </c>
      <c r="CA146" s="114">
        <f>H179</f>
        <v>51</v>
      </c>
      <c r="CB146" s="115">
        <f>O179</f>
        <v>25580712.171600003</v>
      </c>
      <c r="CC146" s="115">
        <f>AH179</f>
        <v>1199216000</v>
      </c>
      <c r="CD146" s="115">
        <f>AI179</f>
        <v>1351708000</v>
      </c>
      <c r="CE146" s="115">
        <f>AJ179</f>
        <v>1435078000</v>
      </c>
      <c r="CF146" s="115">
        <f>AK179</f>
        <v>1523591000</v>
      </c>
      <c r="CG146" s="115">
        <f>AN179</f>
        <v>1617563000</v>
      </c>
      <c r="CH146" s="2">
        <v>1</v>
      </c>
      <c r="CT146" s="58">
        <f t="shared" si="117"/>
        <v>1624507200</v>
      </c>
      <c r="CU146" s="43">
        <f t="shared" si="118"/>
        <v>18050080</v>
      </c>
      <c r="CX146" s="53">
        <f t="shared" si="119"/>
        <v>1443519900</v>
      </c>
      <c r="CY146" s="43">
        <f t="shared" si="120"/>
        <v>24058665</v>
      </c>
      <c r="CZ146" s="48">
        <f t="shared" si="121"/>
        <v>40097775</v>
      </c>
    </row>
    <row r="147" spans="1:104">
      <c r="A147" s="3">
        <f t="shared" si="122"/>
        <v>108</v>
      </c>
      <c r="B147" s="249">
        <v>6</v>
      </c>
      <c r="C147" s="250" t="s">
        <v>159</v>
      </c>
      <c r="D147" s="251">
        <v>16</v>
      </c>
      <c r="E147" s="252"/>
      <c r="F147" s="40" t="s">
        <v>52</v>
      </c>
      <c r="G147" s="253">
        <f t="shared" si="84"/>
        <v>71</v>
      </c>
      <c r="H147" s="253">
        <f t="shared" si="85"/>
        <v>63</v>
      </c>
      <c r="I147" s="254">
        <f t="shared" si="86"/>
        <v>26966806</v>
      </c>
      <c r="J147" s="254">
        <f t="shared" si="87"/>
        <v>2</v>
      </c>
      <c r="K147" s="255">
        <f t="shared" si="88"/>
        <v>0.93</v>
      </c>
      <c r="L147" s="305">
        <f t="shared" si="154"/>
        <v>1.02</v>
      </c>
      <c r="M147" s="257">
        <f t="shared" si="89"/>
        <v>21376392.145576868</v>
      </c>
      <c r="N147" s="257">
        <f t="shared" si="90"/>
        <v>24094609.386887025</v>
      </c>
      <c r="O147" s="257">
        <f t="shared" si="91"/>
        <v>25580712.171600003</v>
      </c>
      <c r="P147" s="257">
        <f t="shared" si="92"/>
        <v>27158474.52427981</v>
      </c>
      <c r="Q147" s="258">
        <f t="shared" si="93"/>
        <v>25580712.171600003</v>
      </c>
      <c r="R147" s="257">
        <f t="shared" si="93"/>
        <v>27158474.52427981</v>
      </c>
      <c r="S147" s="257">
        <f t="shared" si="94"/>
        <v>28833549.806515098</v>
      </c>
      <c r="T147" s="257"/>
      <c r="U147" s="257">
        <f t="shared" si="95"/>
        <v>1346712705.1713426</v>
      </c>
      <c r="V147" s="257">
        <f t="shared" si="96"/>
        <v>1517960391.3738825</v>
      </c>
      <c r="W147" s="257">
        <f t="shared" si="97"/>
        <v>1611584866.8108001</v>
      </c>
      <c r="X147" s="258">
        <f t="shared" si="98"/>
        <v>1710983895.029628</v>
      </c>
      <c r="Y147" s="258">
        <f t="shared" si="99"/>
        <v>1611584866.8108001</v>
      </c>
      <c r="Z147" s="257">
        <f t="shared" si="100"/>
        <v>1710983895.029628</v>
      </c>
      <c r="AA147" s="257">
        <f t="shared" si="101"/>
        <v>1816513637.810451</v>
      </c>
      <c r="AB147" s="257"/>
      <c r="AC147" s="32" t="str">
        <f t="shared" si="102"/>
        <v>BERTAHAP</v>
      </c>
      <c r="AD147" s="259">
        <f t="shared" si="103"/>
        <v>0</v>
      </c>
      <c r="AE147" s="260">
        <v>2</v>
      </c>
      <c r="AF147" s="261"/>
      <c r="AG147" s="257" t="e">
        <f>IF(AF147&gt;#REF!,"LB","KR")</f>
        <v>#REF!</v>
      </c>
      <c r="AH147" s="261">
        <f t="shared" si="153"/>
        <v>1481384000</v>
      </c>
      <c r="AI147" s="261">
        <f t="shared" si="153"/>
        <v>1669757000</v>
      </c>
      <c r="AJ147" s="261">
        <f t="shared" si="153"/>
        <v>1772744000</v>
      </c>
      <c r="AK147" s="262">
        <f t="shared" si="153"/>
        <v>1882083000</v>
      </c>
      <c r="AL147" s="262">
        <f t="shared" si="153"/>
        <v>1772744000</v>
      </c>
      <c r="AM147" s="261">
        <f t="shared" si="153"/>
        <v>1882083000</v>
      </c>
      <c r="AN147" s="261">
        <f t="shared" si="152"/>
        <v>1998166000</v>
      </c>
      <c r="AO147" s="51">
        <f t="shared" si="123"/>
        <v>1879109000</v>
      </c>
      <c r="AP147" s="42">
        <f t="shared" si="123"/>
        <v>1995008000</v>
      </c>
      <c r="AQ147" s="58">
        <f t="shared" si="104"/>
        <v>1691198100</v>
      </c>
      <c r="AR147" s="58">
        <f t="shared" si="105"/>
        <v>28186635</v>
      </c>
      <c r="AS147" s="336">
        <f t="shared" si="106"/>
        <v>35289056.25</v>
      </c>
      <c r="AT147" s="131">
        <f t="shared" si="107"/>
        <v>19950080</v>
      </c>
      <c r="AU147" s="5">
        <f t="shared" si="108"/>
        <v>28186635</v>
      </c>
      <c r="AV147" s="5">
        <f t="shared" si="109"/>
        <v>44318600</v>
      </c>
      <c r="AX147" s="2"/>
      <c r="AY147" s="2"/>
      <c r="BT147" s="53">
        <f t="shared" si="110"/>
        <v>-1231034.6938999966</v>
      </c>
      <c r="BV147" s="116">
        <v>34</v>
      </c>
      <c r="BW147" s="121" t="s">
        <v>65</v>
      </c>
      <c r="BX147" s="112" t="str">
        <f>F181</f>
        <v>1BR-6</v>
      </c>
      <c r="BY147" s="113" t="str">
        <f>D181</f>
        <v>06</v>
      </c>
      <c r="BZ147" s="114">
        <f>G181</f>
        <v>78</v>
      </c>
      <c r="CA147" s="114">
        <f>H181</f>
        <v>66</v>
      </c>
      <c r="CB147" s="115">
        <f>O181</f>
        <v>25831503.467400003</v>
      </c>
      <c r="CC147" s="115">
        <f>AH181</f>
        <v>1567142000</v>
      </c>
      <c r="CD147" s="115">
        <f>AI181</f>
        <v>1766419000</v>
      </c>
      <c r="CE147" s="115">
        <f>AJ181</f>
        <v>1875368000</v>
      </c>
      <c r="CF147" s="115">
        <f>AK181</f>
        <v>1991036000</v>
      </c>
      <c r="CG147" s="115">
        <f>AN181</f>
        <v>2113839000</v>
      </c>
      <c r="CH147" s="2">
        <v>1</v>
      </c>
      <c r="CT147" s="58">
        <f t="shared" si="117"/>
        <v>1795507200</v>
      </c>
      <c r="CU147" s="43">
        <f t="shared" si="118"/>
        <v>19950080</v>
      </c>
      <c r="CX147" s="53">
        <f t="shared" si="119"/>
        <v>1595469600</v>
      </c>
      <c r="CY147" s="43">
        <f t="shared" si="120"/>
        <v>26591160</v>
      </c>
      <c r="CZ147" s="48">
        <f t="shared" si="121"/>
        <v>44318600</v>
      </c>
    </row>
    <row r="148" spans="1:104">
      <c r="A148" s="3">
        <f t="shared" si="122"/>
        <v>109</v>
      </c>
      <c r="B148" s="249">
        <v>7</v>
      </c>
      <c r="C148" s="250" t="s">
        <v>159</v>
      </c>
      <c r="D148" s="285">
        <v>18</v>
      </c>
      <c r="E148" s="252"/>
      <c r="F148" s="40" t="s">
        <v>54</v>
      </c>
      <c r="G148" s="253">
        <f t="shared" si="84"/>
        <v>97</v>
      </c>
      <c r="H148" s="253">
        <f t="shared" si="85"/>
        <v>85</v>
      </c>
      <c r="I148" s="254">
        <f t="shared" si="86"/>
        <v>26966806</v>
      </c>
      <c r="J148" s="254">
        <f t="shared" si="87"/>
        <v>2</v>
      </c>
      <c r="K148" s="255">
        <f t="shared" si="88"/>
        <v>0.93</v>
      </c>
      <c r="L148" s="305">
        <f t="shared" si="154"/>
        <v>1.02</v>
      </c>
      <c r="M148" s="257">
        <f t="shared" si="89"/>
        <v>21376392.145576868</v>
      </c>
      <c r="N148" s="257">
        <f t="shared" si="90"/>
        <v>24094609.386887025</v>
      </c>
      <c r="O148" s="257">
        <f t="shared" si="91"/>
        <v>25580712.171600003</v>
      </c>
      <c r="P148" s="257">
        <f t="shared" si="92"/>
        <v>27158474.52427981</v>
      </c>
      <c r="Q148" s="258">
        <f t="shared" si="93"/>
        <v>25580712.171600003</v>
      </c>
      <c r="R148" s="257">
        <f t="shared" si="93"/>
        <v>27158474.52427981</v>
      </c>
      <c r="S148" s="257">
        <f t="shared" si="94"/>
        <v>28833549.806515098</v>
      </c>
      <c r="T148" s="257"/>
      <c r="U148" s="257">
        <f t="shared" si="95"/>
        <v>1816993332.3740337</v>
      </c>
      <c r="V148" s="257">
        <f t="shared" si="96"/>
        <v>2048041797.8853972</v>
      </c>
      <c r="W148" s="257">
        <f t="shared" si="97"/>
        <v>2174360534.5860004</v>
      </c>
      <c r="X148" s="258">
        <f t="shared" si="98"/>
        <v>2308470334.5637841</v>
      </c>
      <c r="Y148" s="258">
        <f t="shared" si="99"/>
        <v>2174360534.5860004</v>
      </c>
      <c r="Z148" s="257">
        <f t="shared" si="100"/>
        <v>2308470334.5637841</v>
      </c>
      <c r="AA148" s="257">
        <f t="shared" si="101"/>
        <v>2450851733.5537834</v>
      </c>
      <c r="AB148" s="257"/>
      <c r="AC148" s="32" t="str">
        <f t="shared" si="102"/>
        <v>BERTAHAP</v>
      </c>
      <c r="AD148" s="259">
        <f t="shared" si="103"/>
        <v>0</v>
      </c>
      <c r="AE148" s="260">
        <v>2</v>
      </c>
      <c r="AF148" s="261"/>
      <c r="AG148" s="257" t="e">
        <f>IF(AF148&gt;#REF!,"LB","KR")</f>
        <v>#REF!</v>
      </c>
      <c r="AH148" s="261">
        <f t="shared" si="153"/>
        <v>1998693000</v>
      </c>
      <c r="AI148" s="261">
        <f t="shared" si="153"/>
        <v>2252846000</v>
      </c>
      <c r="AJ148" s="261">
        <f t="shared" si="153"/>
        <v>2391797000</v>
      </c>
      <c r="AK148" s="262">
        <f t="shared" si="153"/>
        <v>2539318000</v>
      </c>
      <c r="AL148" s="262">
        <f t="shared" si="153"/>
        <v>2391797000</v>
      </c>
      <c r="AM148" s="261">
        <f t="shared" si="153"/>
        <v>2539318000</v>
      </c>
      <c r="AN148" s="261">
        <f t="shared" si="152"/>
        <v>2695937000</v>
      </c>
      <c r="AO148" s="51">
        <f t="shared" si="123"/>
        <v>2535305000</v>
      </c>
      <c r="AP148" s="42">
        <f t="shared" si="123"/>
        <v>2691678000</v>
      </c>
      <c r="AQ148" s="58">
        <f t="shared" si="104"/>
        <v>2281774500</v>
      </c>
      <c r="AR148" s="58">
        <f t="shared" si="105"/>
        <v>38029575</v>
      </c>
      <c r="AS148" s="336">
        <f t="shared" si="106"/>
        <v>47612212.5</v>
      </c>
      <c r="AT148" s="131">
        <f t="shared" si="107"/>
        <v>26916780</v>
      </c>
      <c r="AU148" s="5">
        <f t="shared" si="108"/>
        <v>38029575</v>
      </c>
      <c r="AV148" s="5">
        <f t="shared" si="109"/>
        <v>59794925</v>
      </c>
      <c r="AX148" s="2"/>
      <c r="AY148" s="2"/>
      <c r="BT148" s="53">
        <f t="shared" si="110"/>
        <v>-1231034.6938999966</v>
      </c>
      <c r="BV148" s="116">
        <v>35</v>
      </c>
      <c r="BW148" s="121" t="s">
        <v>166</v>
      </c>
      <c r="BX148" s="112" t="str">
        <f>F226</f>
        <v>1BR-10</v>
      </c>
      <c r="BY148" s="113">
        <f>D226</f>
        <v>10</v>
      </c>
      <c r="BZ148" s="114">
        <f>G226</f>
        <v>74</v>
      </c>
      <c r="CA148" s="114">
        <f>H226</f>
        <v>63</v>
      </c>
      <c r="CB148" s="115">
        <f>O226</f>
        <v>25831503.467400003</v>
      </c>
      <c r="CC148" s="115">
        <f t="shared" ref="CC148:CF149" si="156">AH226</f>
        <v>1495908000</v>
      </c>
      <c r="CD148" s="115">
        <f t="shared" si="156"/>
        <v>1686127000</v>
      </c>
      <c r="CE148" s="115">
        <f t="shared" si="156"/>
        <v>1790124000</v>
      </c>
      <c r="CF148" s="115">
        <f t="shared" si="156"/>
        <v>1900535000</v>
      </c>
      <c r="CG148" s="115">
        <f>AN226</f>
        <v>2017755000</v>
      </c>
      <c r="CH148" s="2">
        <v>2</v>
      </c>
      <c r="CT148" s="58">
        <f t="shared" si="117"/>
        <v>2422510200</v>
      </c>
      <c r="CU148" s="43">
        <f t="shared" si="118"/>
        <v>26916780</v>
      </c>
      <c r="CX148" s="53">
        <f t="shared" si="119"/>
        <v>2152617300</v>
      </c>
      <c r="CY148" s="43">
        <f t="shared" si="120"/>
        <v>35876955</v>
      </c>
      <c r="CZ148" s="48">
        <f t="shared" si="121"/>
        <v>59794925</v>
      </c>
    </row>
    <row r="149" spans="1:104">
      <c r="A149" s="3">
        <f t="shared" si="122"/>
        <v>110</v>
      </c>
      <c r="B149" s="249">
        <v>1</v>
      </c>
      <c r="C149" s="250" t="s">
        <v>163</v>
      </c>
      <c r="D149" s="251" t="s">
        <v>24</v>
      </c>
      <c r="E149" s="252"/>
      <c r="F149" s="40" t="s">
        <v>39</v>
      </c>
      <c r="G149" s="253">
        <f t="shared" si="84"/>
        <v>113</v>
      </c>
      <c r="H149" s="253">
        <f t="shared" si="85"/>
        <v>101</v>
      </c>
      <c r="I149" s="254">
        <f t="shared" si="86"/>
        <v>26966806</v>
      </c>
      <c r="J149" s="254">
        <f t="shared" si="87"/>
        <v>6</v>
      </c>
      <c r="K149" s="255">
        <f t="shared" si="88"/>
        <v>0.95</v>
      </c>
      <c r="L149" s="256">
        <f t="shared" ref="L149:L155" si="157">SUMIF($AN$4:$AN$22,D149,$AV$4:$AV$22)</f>
        <v>1.01</v>
      </c>
      <c r="M149" s="257">
        <f t="shared" si="89"/>
        <v>21622020.096648749</v>
      </c>
      <c r="N149" s="257">
        <f t="shared" si="90"/>
        <v>24371471.333246995</v>
      </c>
      <c r="O149" s="257">
        <f t="shared" si="91"/>
        <v>25874650.357000001</v>
      </c>
      <c r="P149" s="257">
        <f t="shared" si="92"/>
        <v>27470542.173778702</v>
      </c>
      <c r="Q149" s="258">
        <f t="shared" si="93"/>
        <v>25874650.357000001</v>
      </c>
      <c r="R149" s="257">
        <f t="shared" si="93"/>
        <v>27470542.173778702</v>
      </c>
      <c r="S149" s="257">
        <f t="shared" si="94"/>
        <v>29164865.105788779</v>
      </c>
      <c r="T149" s="257"/>
      <c r="U149" s="257">
        <f t="shared" si="95"/>
        <v>2183824029.7615237</v>
      </c>
      <c r="V149" s="257">
        <f t="shared" si="96"/>
        <v>2461518604.6579466</v>
      </c>
      <c r="W149" s="257">
        <f t="shared" si="97"/>
        <v>2613339686.0570002</v>
      </c>
      <c r="X149" s="258">
        <f t="shared" si="98"/>
        <v>2774524759.5516491</v>
      </c>
      <c r="Y149" s="258">
        <f t="shared" si="99"/>
        <v>2613339686.0570002</v>
      </c>
      <c r="Z149" s="257">
        <f t="shared" si="100"/>
        <v>2774524759.5516491</v>
      </c>
      <c r="AA149" s="257">
        <f t="shared" si="101"/>
        <v>2945651375.6846666</v>
      </c>
      <c r="AB149" s="257"/>
      <c r="AC149" s="32" t="str">
        <f t="shared" si="102"/>
        <v>BERTAHAP</v>
      </c>
      <c r="AD149" s="259">
        <f t="shared" si="103"/>
        <v>0</v>
      </c>
      <c r="AE149" s="260">
        <v>2</v>
      </c>
      <c r="AF149" s="261"/>
      <c r="AG149" s="257" t="e">
        <f>IF(AF149&gt;#REF!,"LB","KR")</f>
        <v>#REF!</v>
      </c>
      <c r="AH149" s="261">
        <f t="shared" si="153"/>
        <v>2402207000</v>
      </c>
      <c r="AI149" s="261">
        <f t="shared" si="153"/>
        <v>2707671000</v>
      </c>
      <c r="AJ149" s="261">
        <f t="shared" si="153"/>
        <v>2874674000</v>
      </c>
      <c r="AK149" s="262">
        <f t="shared" si="153"/>
        <v>3051978000</v>
      </c>
      <c r="AL149" s="262">
        <f t="shared" si="153"/>
        <v>2874674000</v>
      </c>
      <c r="AM149" s="261">
        <f t="shared" si="153"/>
        <v>3051978000</v>
      </c>
      <c r="AN149" s="261">
        <f t="shared" si="152"/>
        <v>3240217000</v>
      </c>
      <c r="AO149" s="51">
        <f t="shared" si="123"/>
        <v>3047155000</v>
      </c>
      <c r="AP149" s="42">
        <f t="shared" si="123"/>
        <v>3235097000</v>
      </c>
      <c r="AQ149" s="58">
        <f t="shared" si="104"/>
        <v>2742439500</v>
      </c>
      <c r="AR149" s="58">
        <f t="shared" si="105"/>
        <v>45707325</v>
      </c>
      <c r="AS149" s="336">
        <f t="shared" si="106"/>
        <v>57224587.5</v>
      </c>
      <c r="AT149" s="131">
        <f t="shared" si="107"/>
        <v>32350970</v>
      </c>
      <c r="AU149" s="5">
        <f t="shared" si="108"/>
        <v>45707325</v>
      </c>
      <c r="AV149" s="5">
        <f t="shared" si="109"/>
        <v>71866850</v>
      </c>
      <c r="AX149" s="2"/>
      <c r="AY149" s="2"/>
      <c r="BT149" s="53">
        <f t="shared" si="110"/>
        <v>-937096.5084999986</v>
      </c>
      <c r="BV149" s="116"/>
      <c r="BW149" s="112"/>
      <c r="BX149" s="112" t="str">
        <f>F227</f>
        <v>1BR-16</v>
      </c>
      <c r="BY149" s="113">
        <f>D227</f>
        <v>16</v>
      </c>
      <c r="BZ149" s="114">
        <f>G227</f>
        <v>71</v>
      </c>
      <c r="CA149" s="114">
        <f>H227</f>
        <v>63</v>
      </c>
      <c r="CB149" s="115">
        <f>O227</f>
        <v>25831503.467400003</v>
      </c>
      <c r="CC149" s="115">
        <f t="shared" si="156"/>
        <v>1495908000</v>
      </c>
      <c r="CD149" s="115">
        <f t="shared" si="156"/>
        <v>1686127000</v>
      </c>
      <c r="CE149" s="115">
        <f t="shared" si="156"/>
        <v>1790124000</v>
      </c>
      <c r="CF149" s="115">
        <f t="shared" si="156"/>
        <v>1900535000</v>
      </c>
      <c r="CG149" s="115">
        <f>AN227</f>
        <v>2017755000</v>
      </c>
      <c r="CT149" s="58">
        <f t="shared" si="117"/>
        <v>2911587300</v>
      </c>
      <c r="CU149" s="43">
        <f t="shared" si="118"/>
        <v>32350970</v>
      </c>
      <c r="CX149" s="53">
        <f t="shared" si="119"/>
        <v>2587206600</v>
      </c>
      <c r="CY149" s="43">
        <f t="shared" si="120"/>
        <v>43120110</v>
      </c>
      <c r="CZ149" s="48">
        <f t="shared" si="121"/>
        <v>71866850</v>
      </c>
    </row>
    <row r="150" spans="1:104">
      <c r="A150" s="3">
        <f t="shared" si="122"/>
        <v>111</v>
      </c>
      <c r="B150" s="249">
        <v>2</v>
      </c>
      <c r="C150" s="250" t="s">
        <v>163</v>
      </c>
      <c r="D150" s="251" t="s">
        <v>35</v>
      </c>
      <c r="E150" s="252"/>
      <c r="F150" s="40" t="s">
        <v>42</v>
      </c>
      <c r="G150" s="253">
        <f t="shared" si="84"/>
        <v>78</v>
      </c>
      <c r="H150" s="253">
        <f t="shared" si="85"/>
        <v>66</v>
      </c>
      <c r="I150" s="254">
        <f t="shared" si="86"/>
        <v>26966806</v>
      </c>
      <c r="J150" s="254">
        <f t="shared" si="87"/>
        <v>2</v>
      </c>
      <c r="K150" s="255">
        <f t="shared" si="88"/>
        <v>0.93</v>
      </c>
      <c r="L150" s="256">
        <f t="shared" si="157"/>
        <v>1.01</v>
      </c>
      <c r="M150" s="257">
        <f t="shared" si="89"/>
        <v>21166819.673561409</v>
      </c>
      <c r="N150" s="257">
        <f t="shared" si="90"/>
        <v>23858387.72623127</v>
      </c>
      <c r="O150" s="257">
        <f t="shared" si="91"/>
        <v>25329920.875800002</v>
      </c>
      <c r="P150" s="257">
        <f t="shared" si="92"/>
        <v>26892214.970120206</v>
      </c>
      <c r="Q150" s="258">
        <f t="shared" si="93"/>
        <v>25329920.875800002</v>
      </c>
      <c r="R150" s="257">
        <f t="shared" si="93"/>
        <v>26892214.970120206</v>
      </c>
      <c r="S150" s="257">
        <f t="shared" si="94"/>
        <v>28550867.945666909</v>
      </c>
      <c r="T150" s="257"/>
      <c r="U150" s="257">
        <f t="shared" si="95"/>
        <v>1397010098.4550531</v>
      </c>
      <c r="V150" s="257">
        <f t="shared" si="96"/>
        <v>1574653589.9312637</v>
      </c>
      <c r="W150" s="257">
        <f t="shared" si="97"/>
        <v>1671774777.8028002</v>
      </c>
      <c r="X150" s="258">
        <f t="shared" si="98"/>
        <v>1774886188.0279336</v>
      </c>
      <c r="Y150" s="258">
        <f t="shared" si="99"/>
        <v>1671774777.8028002</v>
      </c>
      <c r="Z150" s="257">
        <f t="shared" si="100"/>
        <v>1774886188.0279336</v>
      </c>
      <c r="AA150" s="257">
        <f t="shared" si="101"/>
        <v>1884357284.414016</v>
      </c>
      <c r="AB150" s="257"/>
      <c r="AC150" s="32" t="str">
        <f t="shared" si="102"/>
        <v>BERTAHAP</v>
      </c>
      <c r="AD150" s="259">
        <f t="shared" si="103"/>
        <v>0</v>
      </c>
      <c r="AE150" s="260">
        <v>2</v>
      </c>
      <c r="AF150" s="261"/>
      <c r="AG150" s="257" t="e">
        <f>IF(AF150&gt;#REF!,"LB","KR")</f>
        <v>#REF!</v>
      </c>
      <c r="AH150" s="261">
        <f t="shared" si="153"/>
        <v>1536712000</v>
      </c>
      <c r="AI150" s="261">
        <f t="shared" si="153"/>
        <v>1732119000</v>
      </c>
      <c r="AJ150" s="261">
        <f t="shared" si="153"/>
        <v>1838953000</v>
      </c>
      <c r="AK150" s="262">
        <f t="shared" si="153"/>
        <v>1952375000</v>
      </c>
      <c r="AL150" s="262">
        <f t="shared" si="153"/>
        <v>1838953000</v>
      </c>
      <c r="AM150" s="261">
        <f t="shared" si="153"/>
        <v>1952375000</v>
      </c>
      <c r="AN150" s="261">
        <f t="shared" si="152"/>
        <v>2072794000</v>
      </c>
      <c r="AO150" s="51">
        <f t="shared" si="123"/>
        <v>1949291000</v>
      </c>
      <c r="AP150" s="42">
        <f t="shared" si="123"/>
        <v>2069518000</v>
      </c>
      <c r="AQ150" s="58">
        <f t="shared" si="104"/>
        <v>1754361900</v>
      </c>
      <c r="AR150" s="58">
        <f t="shared" si="105"/>
        <v>29239365</v>
      </c>
      <c r="AS150" s="336">
        <f t="shared" si="106"/>
        <v>36607031.25</v>
      </c>
      <c r="AT150" s="131">
        <f t="shared" si="107"/>
        <v>20695180</v>
      </c>
      <c r="AU150" s="5">
        <f t="shared" si="108"/>
        <v>29239365</v>
      </c>
      <c r="AV150" s="5">
        <f t="shared" si="109"/>
        <v>45973825</v>
      </c>
      <c r="AX150" s="2"/>
      <c r="AY150" s="2"/>
      <c r="BT150" s="53">
        <f t="shared" si="110"/>
        <v>-1481825.989699997</v>
      </c>
      <c r="BV150" s="116">
        <v>36</v>
      </c>
      <c r="BW150" s="121" t="s">
        <v>63</v>
      </c>
      <c r="BX150" s="112" t="str">
        <f>F180</f>
        <v>2BR-22</v>
      </c>
      <c r="BY150" s="113">
        <f>D180</f>
        <v>22</v>
      </c>
      <c r="BZ150" s="114">
        <f>G180</f>
        <v>81</v>
      </c>
      <c r="CA150" s="114">
        <f>H180</f>
        <v>70</v>
      </c>
      <c r="CB150" s="115">
        <f>O180</f>
        <v>26680957.856400002</v>
      </c>
      <c r="CC150" s="115">
        <f>AH180</f>
        <v>1716778000</v>
      </c>
      <c r="CD150" s="115">
        <f>AI180</f>
        <v>1935083000</v>
      </c>
      <c r="CE150" s="115">
        <f>AJ180</f>
        <v>2054434000</v>
      </c>
      <c r="CF150" s="115">
        <f>AK180</f>
        <v>2181147000</v>
      </c>
      <c r="CG150" s="115">
        <f>AN180</f>
        <v>2315676000</v>
      </c>
      <c r="CH150" s="2">
        <v>1</v>
      </c>
      <c r="CT150" s="58">
        <f t="shared" si="117"/>
        <v>1862566200</v>
      </c>
      <c r="CU150" s="43">
        <f t="shared" si="118"/>
        <v>20695180</v>
      </c>
      <c r="CX150" s="53">
        <f t="shared" si="119"/>
        <v>1655057700</v>
      </c>
      <c r="CY150" s="43">
        <f t="shared" si="120"/>
        <v>27584295</v>
      </c>
      <c r="CZ150" s="48">
        <f t="shared" si="121"/>
        <v>45973825</v>
      </c>
    </row>
    <row r="151" spans="1:104">
      <c r="A151" s="3">
        <f t="shared" si="122"/>
        <v>112</v>
      </c>
      <c r="B151" s="249">
        <v>3</v>
      </c>
      <c r="C151" s="250" t="s">
        <v>163</v>
      </c>
      <c r="D151" s="251" t="s">
        <v>41</v>
      </c>
      <c r="E151" s="252"/>
      <c r="F151" s="40" t="s">
        <v>45</v>
      </c>
      <c r="G151" s="253">
        <f t="shared" si="84"/>
        <v>60</v>
      </c>
      <c r="H151" s="253">
        <f t="shared" si="85"/>
        <v>52</v>
      </c>
      <c r="I151" s="254">
        <f t="shared" si="86"/>
        <v>26966806</v>
      </c>
      <c r="J151" s="254">
        <f t="shared" si="87"/>
        <v>2</v>
      </c>
      <c r="K151" s="255">
        <f t="shared" si="88"/>
        <v>0.93</v>
      </c>
      <c r="L151" s="256">
        <f t="shared" si="157"/>
        <v>1.01</v>
      </c>
      <c r="M151" s="257">
        <f t="shared" si="89"/>
        <v>21166819.673561409</v>
      </c>
      <c r="N151" s="257">
        <f t="shared" si="90"/>
        <v>23858387.72623127</v>
      </c>
      <c r="O151" s="257">
        <f t="shared" si="91"/>
        <v>25329920.875800002</v>
      </c>
      <c r="P151" s="257">
        <f t="shared" si="92"/>
        <v>26892214.970120206</v>
      </c>
      <c r="Q151" s="258">
        <f t="shared" si="93"/>
        <v>25329920.875800002</v>
      </c>
      <c r="R151" s="257">
        <f t="shared" si="93"/>
        <v>26892214.970120206</v>
      </c>
      <c r="S151" s="257">
        <f t="shared" si="94"/>
        <v>28550867.945666909</v>
      </c>
      <c r="T151" s="257"/>
      <c r="U151" s="257">
        <f t="shared" si="95"/>
        <v>1100674623.0251932</v>
      </c>
      <c r="V151" s="257">
        <f t="shared" si="96"/>
        <v>1240636161.7640259</v>
      </c>
      <c r="W151" s="257">
        <f t="shared" si="97"/>
        <v>1317155885.5416002</v>
      </c>
      <c r="X151" s="258">
        <f t="shared" si="98"/>
        <v>1398395178.4462507</v>
      </c>
      <c r="Y151" s="258">
        <f t="shared" si="99"/>
        <v>1317155885.5416002</v>
      </c>
      <c r="Z151" s="257">
        <f t="shared" si="100"/>
        <v>1398395178.4462507</v>
      </c>
      <c r="AA151" s="257">
        <f t="shared" si="101"/>
        <v>1484645133.1746793</v>
      </c>
      <c r="AB151" s="257"/>
      <c r="AC151" s="32" t="str">
        <f t="shared" si="102"/>
        <v>BERTAHAP</v>
      </c>
      <c r="AD151" s="259">
        <f t="shared" si="103"/>
        <v>0</v>
      </c>
      <c r="AE151" s="260">
        <v>2</v>
      </c>
      <c r="AF151" s="261"/>
      <c r="AG151" s="257" t="e">
        <f>IF(AF151&gt;#REF!,"LB","KR")</f>
        <v>#REF!</v>
      </c>
      <c r="AH151" s="261">
        <f t="shared" si="153"/>
        <v>1210743000</v>
      </c>
      <c r="AI151" s="261">
        <f t="shared" si="153"/>
        <v>1364700000</v>
      </c>
      <c r="AJ151" s="261">
        <f t="shared" si="153"/>
        <v>1448872000</v>
      </c>
      <c r="AK151" s="262">
        <f t="shared" si="153"/>
        <v>1538235000</v>
      </c>
      <c r="AL151" s="262">
        <f t="shared" si="153"/>
        <v>1448872000</v>
      </c>
      <c r="AM151" s="261">
        <f t="shared" si="153"/>
        <v>1538235000</v>
      </c>
      <c r="AN151" s="261">
        <f t="shared" si="152"/>
        <v>1633110000</v>
      </c>
      <c r="AO151" s="51">
        <f t="shared" si="123"/>
        <v>1535805000</v>
      </c>
      <c r="AP151" s="42">
        <f t="shared" si="123"/>
        <v>1630530000</v>
      </c>
      <c r="AQ151" s="58">
        <f t="shared" si="104"/>
        <v>1382224500</v>
      </c>
      <c r="AR151" s="58">
        <f t="shared" si="105"/>
        <v>23037075</v>
      </c>
      <c r="AS151" s="336">
        <f t="shared" si="106"/>
        <v>28841906.25</v>
      </c>
      <c r="AT151" s="131">
        <f t="shared" si="107"/>
        <v>16305300</v>
      </c>
      <c r="AU151" s="5">
        <f t="shared" si="108"/>
        <v>23037075</v>
      </c>
      <c r="AV151" s="5">
        <f t="shared" si="109"/>
        <v>36221800</v>
      </c>
      <c r="AX151" s="2"/>
      <c r="AY151" s="2"/>
      <c r="BT151" s="53">
        <f t="shared" si="110"/>
        <v>-1481825.989699997</v>
      </c>
      <c r="BV151" s="116">
        <v>37</v>
      </c>
      <c r="BW151" s="112" t="s">
        <v>171</v>
      </c>
      <c r="BX151" s="112" t="str">
        <f>F188</f>
        <v>2BR-22</v>
      </c>
      <c r="BY151" s="113">
        <f>D188</f>
        <v>22</v>
      </c>
      <c r="BZ151" s="114">
        <f>G188</f>
        <v>81</v>
      </c>
      <c r="CA151" s="114">
        <f>H188</f>
        <v>70</v>
      </c>
      <c r="CB151" s="115">
        <f>O188</f>
        <v>26942535.874600001</v>
      </c>
      <c r="CC151" s="115">
        <f t="shared" ref="CC151:CF152" si="158">AH188</f>
        <v>1733609000</v>
      </c>
      <c r="CD151" s="115">
        <f t="shared" si="158"/>
        <v>1954054000</v>
      </c>
      <c r="CE151" s="115">
        <f t="shared" si="158"/>
        <v>2074576000</v>
      </c>
      <c r="CF151" s="115">
        <f t="shared" si="158"/>
        <v>2202531000</v>
      </c>
      <c r="CG151" s="115">
        <f>AN188</f>
        <v>2338378000</v>
      </c>
      <c r="CH151" s="2">
        <v>4</v>
      </c>
      <c r="CT151" s="58">
        <f t="shared" si="117"/>
        <v>1467477000</v>
      </c>
      <c r="CU151" s="43">
        <f t="shared" si="118"/>
        <v>16305300</v>
      </c>
      <c r="CX151" s="53">
        <f t="shared" si="119"/>
        <v>1303984800</v>
      </c>
      <c r="CY151" s="43">
        <f t="shared" si="120"/>
        <v>21733080</v>
      </c>
      <c r="CZ151" s="48">
        <f t="shared" si="121"/>
        <v>36221800</v>
      </c>
    </row>
    <row r="152" spans="1:104">
      <c r="A152" s="3">
        <f t="shared" si="122"/>
        <v>113</v>
      </c>
      <c r="B152" s="249">
        <v>4</v>
      </c>
      <c r="C152" s="250" t="s">
        <v>163</v>
      </c>
      <c r="D152" s="251">
        <v>10</v>
      </c>
      <c r="E152" s="252"/>
      <c r="F152" s="40" t="s">
        <v>48</v>
      </c>
      <c r="G152" s="253">
        <f t="shared" si="84"/>
        <v>74</v>
      </c>
      <c r="H152" s="253">
        <f t="shared" si="85"/>
        <v>63</v>
      </c>
      <c r="I152" s="254">
        <f t="shared" si="86"/>
        <v>26966806</v>
      </c>
      <c r="J152" s="254">
        <f t="shared" si="87"/>
        <v>2</v>
      </c>
      <c r="K152" s="255">
        <f t="shared" si="88"/>
        <v>0.93</v>
      </c>
      <c r="L152" s="256">
        <f t="shared" si="157"/>
        <v>1.01</v>
      </c>
      <c r="M152" s="257">
        <f t="shared" si="89"/>
        <v>21166819.673561409</v>
      </c>
      <c r="N152" s="257">
        <f t="shared" si="90"/>
        <v>23858387.72623127</v>
      </c>
      <c r="O152" s="257">
        <f t="shared" si="91"/>
        <v>25329920.875800002</v>
      </c>
      <c r="P152" s="257">
        <f t="shared" si="92"/>
        <v>26892214.970120206</v>
      </c>
      <c r="Q152" s="258">
        <f t="shared" si="93"/>
        <v>25329920.875800002</v>
      </c>
      <c r="R152" s="257">
        <f t="shared" si="93"/>
        <v>26892214.970120206</v>
      </c>
      <c r="S152" s="257">
        <f t="shared" si="94"/>
        <v>28550867.945666909</v>
      </c>
      <c r="T152" s="257"/>
      <c r="U152" s="257">
        <f t="shared" si="95"/>
        <v>1333509639.4343688</v>
      </c>
      <c r="V152" s="257">
        <f t="shared" si="96"/>
        <v>1503078426.7525699</v>
      </c>
      <c r="W152" s="257">
        <f t="shared" si="97"/>
        <v>1595785015.1754003</v>
      </c>
      <c r="X152" s="258">
        <f t="shared" si="98"/>
        <v>1694209543.117573</v>
      </c>
      <c r="Y152" s="258">
        <f t="shared" si="99"/>
        <v>1595785015.1754003</v>
      </c>
      <c r="Z152" s="257">
        <f t="shared" si="100"/>
        <v>1694209543.117573</v>
      </c>
      <c r="AA152" s="257">
        <f t="shared" si="101"/>
        <v>1798704680.5770154</v>
      </c>
      <c r="AB152" s="257"/>
      <c r="AC152" s="32" t="str">
        <f t="shared" si="102"/>
        <v>BERTAHAP</v>
      </c>
      <c r="AD152" s="259">
        <f t="shared" si="103"/>
        <v>0</v>
      </c>
      <c r="AE152" s="260">
        <v>2</v>
      </c>
      <c r="AF152" s="261"/>
      <c r="AG152" s="257" t="e">
        <f>IF(AF152&gt;#REF!,"LB","KR")</f>
        <v>#REF!</v>
      </c>
      <c r="AH152" s="261">
        <f t="shared" si="153"/>
        <v>1466861000</v>
      </c>
      <c r="AI152" s="261">
        <f t="shared" si="153"/>
        <v>1653387000</v>
      </c>
      <c r="AJ152" s="261">
        <f t="shared" si="153"/>
        <v>1755364000</v>
      </c>
      <c r="AK152" s="262">
        <f t="shared" si="153"/>
        <v>1863631000</v>
      </c>
      <c r="AL152" s="262">
        <f t="shared" si="153"/>
        <v>1755364000</v>
      </c>
      <c r="AM152" s="261">
        <f t="shared" si="153"/>
        <v>1863631000</v>
      </c>
      <c r="AN152" s="261">
        <f t="shared" si="152"/>
        <v>1978576000</v>
      </c>
      <c r="AO152" s="51">
        <f t="shared" si="123"/>
        <v>1860686000</v>
      </c>
      <c r="AP152" s="42">
        <f t="shared" si="123"/>
        <v>1975449000</v>
      </c>
      <c r="AQ152" s="58">
        <f t="shared" si="104"/>
        <v>1674617400</v>
      </c>
      <c r="AR152" s="58">
        <f t="shared" si="105"/>
        <v>27910290</v>
      </c>
      <c r="AS152" s="336">
        <f t="shared" si="106"/>
        <v>34943081.25</v>
      </c>
      <c r="AT152" s="131">
        <f t="shared" si="107"/>
        <v>19754490</v>
      </c>
      <c r="AU152" s="5">
        <f t="shared" si="108"/>
        <v>27910290</v>
      </c>
      <c r="AV152" s="5">
        <f t="shared" si="109"/>
        <v>43884100</v>
      </c>
      <c r="AX152" s="2"/>
      <c r="AY152" s="2"/>
      <c r="BT152" s="53">
        <f t="shared" si="110"/>
        <v>-1481825.989699997</v>
      </c>
      <c r="BV152" s="116">
        <v>38</v>
      </c>
      <c r="BW152" s="112" t="s">
        <v>236</v>
      </c>
      <c r="BX152" s="112" t="str">
        <f>F189</f>
        <v>1BR-6</v>
      </c>
      <c r="BY152" s="113" t="str">
        <f>D189</f>
        <v>06</v>
      </c>
      <c r="BZ152" s="114">
        <f>G189</f>
        <v>78</v>
      </c>
      <c r="CA152" s="114">
        <f>H189</f>
        <v>66</v>
      </c>
      <c r="CB152" s="115">
        <f>O189</f>
        <v>25580712.171600003</v>
      </c>
      <c r="CC152" s="115">
        <f t="shared" si="158"/>
        <v>1551927000</v>
      </c>
      <c r="CD152" s="115">
        <f t="shared" si="158"/>
        <v>1749269000</v>
      </c>
      <c r="CE152" s="115">
        <f t="shared" si="158"/>
        <v>1857160000</v>
      </c>
      <c r="CF152" s="115">
        <f t="shared" si="158"/>
        <v>1971706000</v>
      </c>
      <c r="CG152" s="115">
        <f>AN189</f>
        <v>2093316000</v>
      </c>
      <c r="CH152" s="2">
        <v>2</v>
      </c>
      <c r="CT152" s="58">
        <f t="shared" si="117"/>
        <v>1777904100</v>
      </c>
      <c r="CU152" s="43">
        <f t="shared" si="118"/>
        <v>19754490</v>
      </c>
      <c r="CX152" s="53">
        <f t="shared" si="119"/>
        <v>1579827600</v>
      </c>
      <c r="CY152" s="43">
        <f t="shared" si="120"/>
        <v>26330460</v>
      </c>
      <c r="CZ152" s="48">
        <f t="shared" si="121"/>
        <v>43884100</v>
      </c>
    </row>
    <row r="153" spans="1:104">
      <c r="A153" s="3">
        <f t="shared" si="122"/>
        <v>114</v>
      </c>
      <c r="B153" s="249">
        <v>5</v>
      </c>
      <c r="C153" s="250" t="s">
        <v>163</v>
      </c>
      <c r="D153" s="285">
        <v>12</v>
      </c>
      <c r="E153" s="252"/>
      <c r="F153" s="40" t="s">
        <v>50</v>
      </c>
      <c r="G153" s="253">
        <f t="shared" si="84"/>
        <v>67</v>
      </c>
      <c r="H153" s="253">
        <f t="shared" si="85"/>
        <v>57</v>
      </c>
      <c r="I153" s="254">
        <f t="shared" si="86"/>
        <v>26966806</v>
      </c>
      <c r="J153" s="254">
        <f t="shared" si="87"/>
        <v>2</v>
      </c>
      <c r="K153" s="255">
        <f t="shared" si="88"/>
        <v>0.93</v>
      </c>
      <c r="L153" s="256">
        <f t="shared" si="157"/>
        <v>1.01</v>
      </c>
      <c r="M153" s="257">
        <f t="shared" si="89"/>
        <v>21166819.673561409</v>
      </c>
      <c r="N153" s="257">
        <f t="shared" si="90"/>
        <v>23858387.72623127</v>
      </c>
      <c r="O153" s="257">
        <f t="shared" si="91"/>
        <v>25329920.875800002</v>
      </c>
      <c r="P153" s="257">
        <f t="shared" si="92"/>
        <v>26892214.970120206</v>
      </c>
      <c r="Q153" s="258">
        <f t="shared" si="93"/>
        <v>25329920.875800002</v>
      </c>
      <c r="R153" s="257">
        <f t="shared" si="93"/>
        <v>26892214.970120206</v>
      </c>
      <c r="S153" s="257">
        <f t="shared" si="94"/>
        <v>28550867.945666909</v>
      </c>
      <c r="T153" s="257"/>
      <c r="U153" s="257">
        <f t="shared" si="95"/>
        <v>1206508721.3930004</v>
      </c>
      <c r="V153" s="257">
        <f t="shared" si="96"/>
        <v>1359928100.3951824</v>
      </c>
      <c r="W153" s="257">
        <f t="shared" si="97"/>
        <v>1443805489.9206002</v>
      </c>
      <c r="X153" s="258">
        <f t="shared" si="98"/>
        <v>1532856253.2968519</v>
      </c>
      <c r="Y153" s="258">
        <f t="shared" si="99"/>
        <v>1443805489.9206002</v>
      </c>
      <c r="Z153" s="257">
        <f t="shared" si="100"/>
        <v>1532856253.2968519</v>
      </c>
      <c r="AA153" s="257">
        <f t="shared" si="101"/>
        <v>1627399472.9030137</v>
      </c>
      <c r="AB153" s="257"/>
      <c r="AC153" s="32" t="str">
        <f t="shared" si="102"/>
        <v>BERTAHAP</v>
      </c>
      <c r="AD153" s="259">
        <f t="shared" si="103"/>
        <v>0</v>
      </c>
      <c r="AE153" s="260">
        <v>2</v>
      </c>
      <c r="AF153" s="261"/>
      <c r="AG153" s="257" t="e">
        <f>IF(AF153&gt;#REF!,"LB","KR")</f>
        <v>#REF!</v>
      </c>
      <c r="AH153" s="261">
        <f t="shared" si="153"/>
        <v>1327160000</v>
      </c>
      <c r="AI153" s="261">
        <f t="shared" si="153"/>
        <v>1495921000</v>
      </c>
      <c r="AJ153" s="261">
        <f t="shared" si="153"/>
        <v>1588187000</v>
      </c>
      <c r="AK153" s="262">
        <f t="shared" si="153"/>
        <v>1686142000</v>
      </c>
      <c r="AL153" s="262">
        <f t="shared" si="153"/>
        <v>1588187000</v>
      </c>
      <c r="AM153" s="261">
        <f t="shared" si="153"/>
        <v>1686142000</v>
      </c>
      <c r="AN153" s="261">
        <f t="shared" si="152"/>
        <v>1790140000</v>
      </c>
      <c r="AO153" s="51">
        <f t="shared" si="123"/>
        <v>1683479000</v>
      </c>
      <c r="AP153" s="42">
        <f t="shared" si="123"/>
        <v>1787311000</v>
      </c>
      <c r="AQ153" s="58">
        <f t="shared" si="104"/>
        <v>1515131100</v>
      </c>
      <c r="AR153" s="58">
        <f t="shared" si="105"/>
        <v>25252185</v>
      </c>
      <c r="AS153" s="336">
        <f t="shared" si="106"/>
        <v>31615162.5</v>
      </c>
      <c r="AT153" s="131">
        <f t="shared" si="107"/>
        <v>17873110</v>
      </c>
      <c r="AU153" s="5">
        <f t="shared" si="108"/>
        <v>25252185</v>
      </c>
      <c r="AV153" s="5">
        <f t="shared" si="109"/>
        <v>39704675</v>
      </c>
      <c r="AX153" s="2"/>
      <c r="AY153" s="2"/>
      <c r="BT153" s="53">
        <f t="shared" si="110"/>
        <v>-1481825.989699997</v>
      </c>
      <c r="BV153" s="116">
        <v>39</v>
      </c>
      <c r="BW153" s="112" t="s">
        <v>237</v>
      </c>
      <c r="BX153" s="112" t="str">
        <f>F234</f>
        <v>1BR-10</v>
      </c>
      <c r="BY153" s="113">
        <f>D234</f>
        <v>10</v>
      </c>
      <c r="BZ153" s="114">
        <f>G234</f>
        <v>74</v>
      </c>
      <c r="CA153" s="114">
        <f>H234</f>
        <v>63</v>
      </c>
      <c r="CB153" s="115">
        <f>O234</f>
        <v>25580712.171600003</v>
      </c>
      <c r="CC153" s="115">
        <f t="shared" ref="CC153:CF154" si="159">AH234</f>
        <v>1481384000</v>
      </c>
      <c r="CD153" s="115">
        <f t="shared" si="159"/>
        <v>1669757000</v>
      </c>
      <c r="CE153" s="115">
        <f t="shared" si="159"/>
        <v>1772744000</v>
      </c>
      <c r="CF153" s="115">
        <f t="shared" si="159"/>
        <v>1882083000</v>
      </c>
      <c r="CG153" s="115">
        <f>AN234</f>
        <v>1998166000</v>
      </c>
      <c r="CH153" s="2">
        <v>4</v>
      </c>
      <c r="CT153" s="58">
        <f t="shared" si="117"/>
        <v>1608579900</v>
      </c>
      <c r="CU153" s="43">
        <f t="shared" si="118"/>
        <v>17873110</v>
      </c>
      <c r="CX153" s="53">
        <f t="shared" si="119"/>
        <v>1429368300</v>
      </c>
      <c r="CY153" s="43">
        <f t="shared" si="120"/>
        <v>23822805</v>
      </c>
      <c r="CZ153" s="48">
        <f t="shared" si="121"/>
        <v>39704675</v>
      </c>
    </row>
    <row r="154" spans="1:104">
      <c r="A154" s="3">
        <f t="shared" si="122"/>
        <v>115</v>
      </c>
      <c r="B154" s="249">
        <v>6</v>
      </c>
      <c r="C154" s="250" t="s">
        <v>163</v>
      </c>
      <c r="D154" s="251">
        <v>16</v>
      </c>
      <c r="E154" s="252"/>
      <c r="F154" s="40" t="s">
        <v>52</v>
      </c>
      <c r="G154" s="253">
        <f t="shared" si="84"/>
        <v>71</v>
      </c>
      <c r="H154" s="253">
        <f t="shared" si="85"/>
        <v>63</v>
      </c>
      <c r="I154" s="254">
        <f t="shared" si="86"/>
        <v>26966806</v>
      </c>
      <c r="J154" s="254">
        <f t="shared" si="87"/>
        <v>2</v>
      </c>
      <c r="K154" s="255">
        <f t="shared" si="88"/>
        <v>0.93</v>
      </c>
      <c r="L154" s="256">
        <f t="shared" si="157"/>
        <v>1.01</v>
      </c>
      <c r="M154" s="257">
        <f t="shared" si="89"/>
        <v>21166819.673561409</v>
      </c>
      <c r="N154" s="257">
        <f t="shared" si="90"/>
        <v>23858387.72623127</v>
      </c>
      <c r="O154" s="257">
        <f t="shared" si="91"/>
        <v>25329920.875800002</v>
      </c>
      <c r="P154" s="257">
        <f t="shared" si="92"/>
        <v>26892214.970120206</v>
      </c>
      <c r="Q154" s="258">
        <f t="shared" si="93"/>
        <v>25329920.875800002</v>
      </c>
      <c r="R154" s="257">
        <f t="shared" si="93"/>
        <v>26892214.970120206</v>
      </c>
      <c r="S154" s="257">
        <f t="shared" si="94"/>
        <v>28550867.945666909</v>
      </c>
      <c r="T154" s="257"/>
      <c r="U154" s="257">
        <f t="shared" si="95"/>
        <v>1333509639.4343688</v>
      </c>
      <c r="V154" s="257">
        <f t="shared" si="96"/>
        <v>1503078426.7525699</v>
      </c>
      <c r="W154" s="257">
        <f t="shared" si="97"/>
        <v>1595785015.1754003</v>
      </c>
      <c r="X154" s="258">
        <f t="shared" si="98"/>
        <v>1694209543.117573</v>
      </c>
      <c r="Y154" s="258">
        <f t="shared" si="99"/>
        <v>1595785015.1754003</v>
      </c>
      <c r="Z154" s="257">
        <f t="shared" si="100"/>
        <v>1694209543.117573</v>
      </c>
      <c r="AA154" s="257">
        <f t="shared" si="101"/>
        <v>1798704680.5770154</v>
      </c>
      <c r="AB154" s="257"/>
      <c r="AC154" s="32" t="str">
        <f t="shared" si="102"/>
        <v>BERTAHAP</v>
      </c>
      <c r="AD154" s="259">
        <f t="shared" si="103"/>
        <v>0</v>
      </c>
      <c r="AE154" s="260">
        <v>2</v>
      </c>
      <c r="AF154" s="261"/>
      <c r="AG154" s="257" t="e">
        <f>IF(AF154&gt;#REF!,"LB","KR")</f>
        <v>#REF!</v>
      </c>
      <c r="AH154" s="261">
        <f t="shared" si="153"/>
        <v>1466861000</v>
      </c>
      <c r="AI154" s="261">
        <f t="shared" si="153"/>
        <v>1653387000</v>
      </c>
      <c r="AJ154" s="261">
        <f t="shared" si="153"/>
        <v>1755364000</v>
      </c>
      <c r="AK154" s="262">
        <f t="shared" si="153"/>
        <v>1863631000</v>
      </c>
      <c r="AL154" s="262">
        <f t="shared" si="153"/>
        <v>1755364000</v>
      </c>
      <c r="AM154" s="261">
        <f t="shared" si="153"/>
        <v>1863631000</v>
      </c>
      <c r="AN154" s="261">
        <f t="shared" si="152"/>
        <v>1978576000</v>
      </c>
      <c r="AO154" s="51">
        <f t="shared" si="123"/>
        <v>1860686000</v>
      </c>
      <c r="AP154" s="42">
        <f t="shared" si="123"/>
        <v>1975449000</v>
      </c>
      <c r="AQ154" s="58">
        <f t="shared" si="104"/>
        <v>1674617400</v>
      </c>
      <c r="AR154" s="58">
        <f t="shared" si="105"/>
        <v>27910290</v>
      </c>
      <c r="AS154" s="336">
        <f t="shared" si="106"/>
        <v>34943081.25</v>
      </c>
      <c r="AT154" s="131">
        <f t="shared" si="107"/>
        <v>19754490</v>
      </c>
      <c r="AU154" s="5">
        <f t="shared" si="108"/>
        <v>27910290</v>
      </c>
      <c r="AV154" s="5">
        <f t="shared" si="109"/>
        <v>43884100</v>
      </c>
      <c r="AX154" s="2"/>
      <c r="AY154" s="2"/>
      <c r="BT154" s="53">
        <f t="shared" si="110"/>
        <v>-1481825.989699997</v>
      </c>
      <c r="BV154" s="116"/>
      <c r="BW154" s="112"/>
      <c r="BX154" s="112" t="str">
        <f>F235</f>
        <v>1BR-16</v>
      </c>
      <c r="BY154" s="113">
        <f>D235</f>
        <v>16</v>
      </c>
      <c r="BZ154" s="114">
        <f>G235</f>
        <v>71</v>
      </c>
      <c r="CA154" s="114">
        <f>H235</f>
        <v>63</v>
      </c>
      <c r="CB154" s="115">
        <f>O235</f>
        <v>25580712.171600003</v>
      </c>
      <c r="CC154" s="115">
        <f t="shared" si="159"/>
        <v>1481384000</v>
      </c>
      <c r="CD154" s="115">
        <f t="shared" si="159"/>
        <v>1669757000</v>
      </c>
      <c r="CE154" s="115">
        <f t="shared" si="159"/>
        <v>1772744000</v>
      </c>
      <c r="CF154" s="115">
        <f t="shared" si="159"/>
        <v>1882083000</v>
      </c>
      <c r="CG154" s="115">
        <f>AN235</f>
        <v>1998166000</v>
      </c>
      <c r="CT154" s="58">
        <f t="shared" si="117"/>
        <v>1777904100</v>
      </c>
      <c r="CU154" s="43">
        <f t="shared" si="118"/>
        <v>19754490</v>
      </c>
      <c r="CX154" s="53">
        <f t="shared" si="119"/>
        <v>1579827600</v>
      </c>
      <c r="CY154" s="43">
        <f t="shared" si="120"/>
        <v>26330460</v>
      </c>
      <c r="CZ154" s="48">
        <f t="shared" si="121"/>
        <v>43884100</v>
      </c>
    </row>
    <row r="155" spans="1:104">
      <c r="A155" s="3">
        <f t="shared" si="122"/>
        <v>116</v>
      </c>
      <c r="B155" s="249">
        <v>7</v>
      </c>
      <c r="C155" s="250" t="s">
        <v>163</v>
      </c>
      <c r="D155" s="285">
        <v>18</v>
      </c>
      <c r="E155" s="252"/>
      <c r="F155" s="40" t="s">
        <v>54</v>
      </c>
      <c r="G155" s="253">
        <f t="shared" si="84"/>
        <v>97</v>
      </c>
      <c r="H155" s="253">
        <f t="shared" si="85"/>
        <v>85</v>
      </c>
      <c r="I155" s="254">
        <f t="shared" si="86"/>
        <v>26966806</v>
      </c>
      <c r="J155" s="254">
        <f t="shared" si="87"/>
        <v>2</v>
      </c>
      <c r="K155" s="255">
        <f t="shared" si="88"/>
        <v>0.93</v>
      </c>
      <c r="L155" s="256">
        <f t="shared" si="157"/>
        <v>1.01</v>
      </c>
      <c r="M155" s="257">
        <f t="shared" si="89"/>
        <v>21166819.673561409</v>
      </c>
      <c r="N155" s="257">
        <f t="shared" si="90"/>
        <v>23858387.72623127</v>
      </c>
      <c r="O155" s="257">
        <f t="shared" si="91"/>
        <v>25329920.875800002</v>
      </c>
      <c r="P155" s="257">
        <f t="shared" si="92"/>
        <v>26892214.970120206</v>
      </c>
      <c r="Q155" s="258">
        <f t="shared" si="93"/>
        <v>25329920.875800002</v>
      </c>
      <c r="R155" s="257">
        <f t="shared" si="93"/>
        <v>26892214.970120206</v>
      </c>
      <c r="S155" s="257">
        <f t="shared" si="94"/>
        <v>28550867.945666909</v>
      </c>
      <c r="T155" s="257"/>
      <c r="U155" s="257">
        <f t="shared" si="95"/>
        <v>1799179672.2527199</v>
      </c>
      <c r="V155" s="257">
        <f t="shared" si="96"/>
        <v>2027962956.7296579</v>
      </c>
      <c r="W155" s="257">
        <f t="shared" si="97"/>
        <v>2153043274.4430003</v>
      </c>
      <c r="X155" s="258">
        <f t="shared" si="98"/>
        <v>2285838272.4602175</v>
      </c>
      <c r="Y155" s="258">
        <f t="shared" si="99"/>
        <v>2153043274.4430003</v>
      </c>
      <c r="Z155" s="257">
        <f t="shared" si="100"/>
        <v>2285838272.4602175</v>
      </c>
      <c r="AA155" s="257">
        <f t="shared" si="101"/>
        <v>2426823775.3816872</v>
      </c>
      <c r="AB155" s="257"/>
      <c r="AC155" s="32" t="str">
        <f t="shared" si="102"/>
        <v>BERTAHAP</v>
      </c>
      <c r="AD155" s="259">
        <f t="shared" si="103"/>
        <v>0</v>
      </c>
      <c r="AE155" s="260">
        <v>2</v>
      </c>
      <c r="AF155" s="261"/>
      <c r="AG155" s="257" t="e">
        <f>IF(AF155&gt;#REF!,"LB","KR")</f>
        <v>#REF!</v>
      </c>
      <c r="AH155" s="261">
        <f t="shared" si="153"/>
        <v>1979098000</v>
      </c>
      <c r="AI155" s="261">
        <f t="shared" si="153"/>
        <v>2230760000</v>
      </c>
      <c r="AJ155" s="261">
        <f t="shared" si="153"/>
        <v>2368348000</v>
      </c>
      <c r="AK155" s="262">
        <f t="shared" si="153"/>
        <v>2514423000</v>
      </c>
      <c r="AL155" s="262">
        <f t="shared" si="153"/>
        <v>2368348000</v>
      </c>
      <c r="AM155" s="261">
        <f t="shared" si="153"/>
        <v>2514423000</v>
      </c>
      <c r="AN155" s="261">
        <f t="shared" si="152"/>
        <v>2669507000</v>
      </c>
      <c r="AO155" s="51">
        <f t="shared" si="123"/>
        <v>2510449000</v>
      </c>
      <c r="AP155" s="42">
        <f t="shared" si="123"/>
        <v>2665289000</v>
      </c>
      <c r="AQ155" s="58">
        <f t="shared" si="104"/>
        <v>2259404100</v>
      </c>
      <c r="AR155" s="58">
        <f t="shared" si="105"/>
        <v>37656735</v>
      </c>
      <c r="AS155" s="336">
        <f t="shared" si="106"/>
        <v>47145431.25</v>
      </c>
      <c r="AT155" s="131">
        <f t="shared" si="107"/>
        <v>26652890</v>
      </c>
      <c r="AU155" s="5">
        <f t="shared" si="108"/>
        <v>37656735</v>
      </c>
      <c r="AV155" s="5">
        <f t="shared" si="109"/>
        <v>59208700</v>
      </c>
      <c r="AX155" s="2"/>
      <c r="AY155" s="2"/>
      <c r="BT155" s="53">
        <f t="shared" si="110"/>
        <v>-1481825.989699997</v>
      </c>
      <c r="BV155" s="116">
        <v>40</v>
      </c>
      <c r="BW155" s="112" t="s">
        <v>156</v>
      </c>
      <c r="BX155" s="112" t="str">
        <f>F205</f>
        <v>2BR-2</v>
      </c>
      <c r="BY155" s="113" t="str">
        <f>D205</f>
        <v>02</v>
      </c>
      <c r="BZ155" s="114">
        <f>G205</f>
        <v>113</v>
      </c>
      <c r="CA155" s="114">
        <f>H205</f>
        <v>101</v>
      </c>
      <c r="CB155" s="115">
        <f>O205</f>
        <v>26130835.013999999</v>
      </c>
      <c r="CC155" s="115">
        <f>AH205</f>
        <v>2425991000</v>
      </c>
      <c r="CD155" s="115">
        <f>AI205</f>
        <v>2734480000</v>
      </c>
      <c r="CE155" s="115">
        <f>AJ205</f>
        <v>2903136000</v>
      </c>
      <c r="CF155" s="115">
        <f>AK205</f>
        <v>3082195000</v>
      </c>
      <c r="CG155" s="115">
        <f>AN205</f>
        <v>3272298000</v>
      </c>
      <c r="CH155" s="2">
        <v>2</v>
      </c>
      <c r="CT155" s="58">
        <f t="shared" si="117"/>
        <v>2398760100</v>
      </c>
      <c r="CU155" s="43">
        <f t="shared" si="118"/>
        <v>26652890</v>
      </c>
      <c r="CX155" s="53">
        <f t="shared" si="119"/>
        <v>2131513200</v>
      </c>
      <c r="CY155" s="43">
        <f t="shared" si="120"/>
        <v>35525220</v>
      </c>
      <c r="CZ155" s="48">
        <f t="shared" si="121"/>
        <v>59208700</v>
      </c>
    </row>
    <row r="156" spans="1:104">
      <c r="A156" s="3">
        <f t="shared" si="122"/>
        <v>117</v>
      </c>
      <c r="B156" s="249">
        <v>1</v>
      </c>
      <c r="C156" s="250" t="s">
        <v>165</v>
      </c>
      <c r="D156" s="251" t="s">
        <v>24</v>
      </c>
      <c r="E156" s="252"/>
      <c r="F156" s="40" t="s">
        <v>39</v>
      </c>
      <c r="G156" s="253">
        <f t="shared" si="84"/>
        <v>113</v>
      </c>
      <c r="H156" s="253">
        <f t="shared" si="85"/>
        <v>101</v>
      </c>
      <c r="I156" s="254">
        <f t="shared" si="86"/>
        <v>26966806</v>
      </c>
      <c r="J156" s="254">
        <f t="shared" si="87"/>
        <v>6</v>
      </c>
      <c r="K156" s="255">
        <f t="shared" si="88"/>
        <v>0.95</v>
      </c>
      <c r="L156" s="305">
        <f t="shared" ref="L156:L162" si="160">SUMIF($AN$4:$AN$22,D156,$BJ$4:$BJ$22)</f>
        <v>1.02</v>
      </c>
      <c r="M156" s="257">
        <f t="shared" si="89"/>
        <v>21836099.50354626</v>
      </c>
      <c r="N156" s="257">
        <f t="shared" si="90"/>
        <v>24612773.029615775</v>
      </c>
      <c r="O156" s="257">
        <f t="shared" si="91"/>
        <v>26130835.013999999</v>
      </c>
      <c r="P156" s="257">
        <f t="shared" si="92"/>
        <v>27742527.739855718</v>
      </c>
      <c r="Q156" s="258">
        <f t="shared" si="93"/>
        <v>26130835.013999999</v>
      </c>
      <c r="R156" s="257">
        <f t="shared" si="93"/>
        <v>27742527.739855718</v>
      </c>
      <c r="S156" s="257">
        <f t="shared" si="94"/>
        <v>29453626.146440148</v>
      </c>
      <c r="T156" s="257"/>
      <c r="U156" s="257">
        <f t="shared" si="95"/>
        <v>2205446049.8581724</v>
      </c>
      <c r="V156" s="257">
        <f t="shared" si="96"/>
        <v>2485890075.9911933</v>
      </c>
      <c r="W156" s="257">
        <f t="shared" si="97"/>
        <v>2639214336.414</v>
      </c>
      <c r="X156" s="258">
        <f t="shared" si="98"/>
        <v>2801995301.7254276</v>
      </c>
      <c r="Y156" s="258">
        <f t="shared" si="99"/>
        <v>2639214336.414</v>
      </c>
      <c r="Z156" s="257">
        <f t="shared" si="100"/>
        <v>2801995301.7254276</v>
      </c>
      <c r="AA156" s="257">
        <f t="shared" si="101"/>
        <v>2974816240.7904549</v>
      </c>
      <c r="AB156" s="257"/>
      <c r="AC156" s="32" t="str">
        <f t="shared" si="102"/>
        <v>BERTAHAP</v>
      </c>
      <c r="AD156" s="259">
        <f t="shared" si="103"/>
        <v>0</v>
      </c>
      <c r="AE156" s="260">
        <v>2</v>
      </c>
      <c r="AF156" s="261"/>
      <c r="AG156" s="257" t="e">
        <f>IF(AF156&gt;#REF!,"LB","KR")</f>
        <v>#REF!</v>
      </c>
      <c r="AH156" s="261">
        <f t="shared" si="153"/>
        <v>2425991000</v>
      </c>
      <c r="AI156" s="261">
        <f t="shared" si="153"/>
        <v>2734480000</v>
      </c>
      <c r="AJ156" s="261">
        <f t="shared" si="153"/>
        <v>2903136000</v>
      </c>
      <c r="AK156" s="262">
        <f t="shared" si="153"/>
        <v>3082195000</v>
      </c>
      <c r="AL156" s="262">
        <f t="shared" si="153"/>
        <v>2903136000</v>
      </c>
      <c r="AM156" s="261">
        <f t="shared" si="153"/>
        <v>3082195000</v>
      </c>
      <c r="AN156" s="261">
        <f t="shared" si="152"/>
        <v>3272298000</v>
      </c>
      <c r="AO156" s="51">
        <f t="shared" si="123"/>
        <v>3077325000</v>
      </c>
      <c r="AP156" s="42">
        <f t="shared" si="123"/>
        <v>3267127000</v>
      </c>
      <c r="AQ156" s="58">
        <f t="shared" si="104"/>
        <v>2769592500</v>
      </c>
      <c r="AR156" s="58">
        <f t="shared" si="105"/>
        <v>46159875</v>
      </c>
      <c r="AS156" s="336">
        <f t="shared" si="106"/>
        <v>57791156.25</v>
      </c>
      <c r="AT156" s="131">
        <f t="shared" si="107"/>
        <v>32671270</v>
      </c>
      <c r="AU156" s="5">
        <f t="shared" si="108"/>
        <v>46159875</v>
      </c>
      <c r="AV156" s="5">
        <f t="shared" si="109"/>
        <v>72578400</v>
      </c>
      <c r="AX156" s="2"/>
      <c r="AY156" s="2"/>
      <c r="BT156" s="53">
        <f t="shared" si="110"/>
        <v>-680911.8515000008</v>
      </c>
      <c r="BV156" s="116">
        <v>41</v>
      </c>
      <c r="BW156" s="112" t="s">
        <v>174</v>
      </c>
      <c r="BX156" s="112" t="str">
        <f>F223</f>
        <v>2BR-2</v>
      </c>
      <c r="BY156" s="113" t="str">
        <f>D223</f>
        <v>02</v>
      </c>
      <c r="BZ156" s="114">
        <f>G223</f>
        <v>113</v>
      </c>
      <c r="CA156" s="114">
        <f>H223</f>
        <v>101</v>
      </c>
      <c r="CB156" s="115">
        <f>O223</f>
        <v>26387019.671</v>
      </c>
      <c r="CC156" s="115">
        <f>AH223</f>
        <v>2449775000</v>
      </c>
      <c r="CD156" s="115">
        <f>AI223</f>
        <v>2761288000</v>
      </c>
      <c r="CE156" s="115">
        <f>AJ223</f>
        <v>2931598000</v>
      </c>
      <c r="CF156" s="115">
        <f>AK223</f>
        <v>3112413000</v>
      </c>
      <c r="CG156" s="115">
        <f>AN223</f>
        <v>3304380000</v>
      </c>
      <c r="CH156" s="2">
        <v>2</v>
      </c>
      <c r="CT156" s="58">
        <f t="shared" si="117"/>
        <v>2940414300</v>
      </c>
      <c r="CU156" s="43">
        <f t="shared" si="118"/>
        <v>32671270</v>
      </c>
      <c r="CX156" s="53">
        <f t="shared" si="119"/>
        <v>2612822400</v>
      </c>
      <c r="CY156" s="43">
        <f t="shared" si="120"/>
        <v>43547040</v>
      </c>
      <c r="CZ156" s="48">
        <f t="shared" si="121"/>
        <v>72578400</v>
      </c>
    </row>
    <row r="157" spans="1:104">
      <c r="A157" s="3">
        <f t="shared" si="122"/>
        <v>118</v>
      </c>
      <c r="B157" s="249">
        <v>2</v>
      </c>
      <c r="C157" s="250" t="s">
        <v>165</v>
      </c>
      <c r="D157" s="251" t="s">
        <v>35</v>
      </c>
      <c r="E157" s="252"/>
      <c r="F157" s="40" t="s">
        <v>42</v>
      </c>
      <c r="G157" s="253">
        <f t="shared" si="84"/>
        <v>78</v>
      </c>
      <c r="H157" s="253">
        <f t="shared" si="85"/>
        <v>66</v>
      </c>
      <c r="I157" s="254">
        <f t="shared" si="86"/>
        <v>26966806</v>
      </c>
      <c r="J157" s="254">
        <f t="shared" si="87"/>
        <v>2</v>
      </c>
      <c r="K157" s="255">
        <f t="shared" si="88"/>
        <v>0.93</v>
      </c>
      <c r="L157" s="305">
        <f t="shared" si="160"/>
        <v>1.02</v>
      </c>
      <c r="M157" s="257">
        <f t="shared" si="89"/>
        <v>21376392.145576868</v>
      </c>
      <c r="N157" s="257">
        <f t="shared" si="90"/>
        <v>24094609.386887025</v>
      </c>
      <c r="O157" s="257">
        <f t="shared" si="91"/>
        <v>25580712.171600003</v>
      </c>
      <c r="P157" s="257">
        <f t="shared" si="92"/>
        <v>27158474.52427981</v>
      </c>
      <c r="Q157" s="258">
        <f t="shared" si="93"/>
        <v>25580712.171600003</v>
      </c>
      <c r="R157" s="257">
        <f t="shared" si="93"/>
        <v>27158474.52427981</v>
      </c>
      <c r="S157" s="257">
        <f t="shared" si="94"/>
        <v>28833549.806515098</v>
      </c>
      <c r="T157" s="257"/>
      <c r="U157" s="257">
        <f t="shared" si="95"/>
        <v>1410841881.6080732</v>
      </c>
      <c r="V157" s="257">
        <f t="shared" si="96"/>
        <v>1590244219.5345438</v>
      </c>
      <c r="W157" s="257">
        <f t="shared" si="97"/>
        <v>1688327003.3256001</v>
      </c>
      <c r="X157" s="258">
        <f t="shared" si="98"/>
        <v>1792459318.6024675</v>
      </c>
      <c r="Y157" s="258">
        <f t="shared" si="99"/>
        <v>1688327003.3256001</v>
      </c>
      <c r="Z157" s="257">
        <f t="shared" si="100"/>
        <v>1792459318.6024675</v>
      </c>
      <c r="AA157" s="257">
        <f t="shared" si="101"/>
        <v>1903014287.2299964</v>
      </c>
      <c r="AB157" s="257"/>
      <c r="AC157" s="32" t="str">
        <f t="shared" si="102"/>
        <v>BERTAHAP</v>
      </c>
      <c r="AD157" s="259">
        <f t="shared" si="103"/>
        <v>0</v>
      </c>
      <c r="AE157" s="260">
        <v>2</v>
      </c>
      <c r="AF157" s="261"/>
      <c r="AG157" s="257" t="e">
        <f>IF(AF157&gt;#REF!,"LB","KR")</f>
        <v>#REF!</v>
      </c>
      <c r="AH157" s="261">
        <f t="shared" si="153"/>
        <v>1551927000</v>
      </c>
      <c r="AI157" s="261">
        <f t="shared" si="153"/>
        <v>1749269000</v>
      </c>
      <c r="AJ157" s="261">
        <f t="shared" si="153"/>
        <v>1857160000</v>
      </c>
      <c r="AK157" s="262">
        <f t="shared" si="153"/>
        <v>1971706000</v>
      </c>
      <c r="AL157" s="262">
        <f t="shared" si="153"/>
        <v>1857160000</v>
      </c>
      <c r="AM157" s="261">
        <f t="shared" si="153"/>
        <v>1971706000</v>
      </c>
      <c r="AN157" s="261">
        <f t="shared" si="152"/>
        <v>2093316000</v>
      </c>
      <c r="AO157" s="51">
        <f t="shared" si="123"/>
        <v>1968590000</v>
      </c>
      <c r="AP157" s="42">
        <f t="shared" si="123"/>
        <v>2090009000</v>
      </c>
      <c r="AQ157" s="58">
        <f t="shared" si="104"/>
        <v>1771731000</v>
      </c>
      <c r="AR157" s="58">
        <f t="shared" si="105"/>
        <v>29528850</v>
      </c>
      <c r="AS157" s="336">
        <f t="shared" si="106"/>
        <v>36969487.5</v>
      </c>
      <c r="AT157" s="131">
        <f t="shared" si="107"/>
        <v>20900090</v>
      </c>
      <c r="AU157" s="5">
        <f t="shared" si="108"/>
        <v>29528850</v>
      </c>
      <c r="AV157" s="5">
        <f t="shared" si="109"/>
        <v>46429000</v>
      </c>
      <c r="AX157" s="2"/>
      <c r="AY157" s="2"/>
      <c r="BT157" s="53">
        <f t="shared" si="110"/>
        <v>-1231034.6938999966</v>
      </c>
      <c r="BV157" s="116">
        <v>42</v>
      </c>
      <c r="BW157" s="112" t="s">
        <v>175</v>
      </c>
      <c r="BX157" s="112" t="str">
        <f>F247</f>
        <v>2BR-2</v>
      </c>
      <c r="BY157" s="113" t="str">
        <f>D247</f>
        <v>02</v>
      </c>
      <c r="BZ157" s="114">
        <f t="shared" ref="BZ157:CA159" si="161">G247</f>
        <v>113</v>
      </c>
      <c r="CA157" s="114">
        <f t="shared" si="161"/>
        <v>101</v>
      </c>
      <c r="CB157" s="115">
        <f>O247</f>
        <v>26002742.685499996</v>
      </c>
      <c r="CC157" s="115">
        <f t="shared" ref="CC157:CF159" si="162">AH247</f>
        <v>2414099000</v>
      </c>
      <c r="CD157" s="115">
        <f t="shared" si="162"/>
        <v>2721075000</v>
      </c>
      <c r="CE157" s="115">
        <f t="shared" si="162"/>
        <v>2888905000</v>
      </c>
      <c r="CF157" s="115">
        <f t="shared" si="162"/>
        <v>3067087000</v>
      </c>
      <c r="CG157" s="115">
        <f>AN247</f>
        <v>3256258000</v>
      </c>
      <c r="CH157" s="2">
        <v>5</v>
      </c>
      <c r="CT157" s="58">
        <f t="shared" si="117"/>
        <v>1881008100</v>
      </c>
      <c r="CU157" s="43">
        <f t="shared" si="118"/>
        <v>20900090</v>
      </c>
      <c r="CX157" s="53">
        <f t="shared" si="119"/>
        <v>1671444000</v>
      </c>
      <c r="CY157" s="43">
        <f t="shared" si="120"/>
        <v>27857400</v>
      </c>
      <c r="CZ157" s="48">
        <f t="shared" si="121"/>
        <v>46429000</v>
      </c>
    </row>
    <row r="158" spans="1:104">
      <c r="A158" s="3">
        <f t="shared" si="122"/>
        <v>119</v>
      </c>
      <c r="B158" s="249">
        <v>3</v>
      </c>
      <c r="C158" s="250" t="s">
        <v>165</v>
      </c>
      <c r="D158" s="251" t="s">
        <v>41</v>
      </c>
      <c r="E158" s="252"/>
      <c r="F158" s="40" t="s">
        <v>45</v>
      </c>
      <c r="G158" s="253">
        <f t="shared" si="84"/>
        <v>60</v>
      </c>
      <c r="H158" s="253">
        <f t="shared" si="85"/>
        <v>52</v>
      </c>
      <c r="I158" s="254">
        <f t="shared" si="86"/>
        <v>26966806</v>
      </c>
      <c r="J158" s="254">
        <f t="shared" si="87"/>
        <v>2</v>
      </c>
      <c r="K158" s="255">
        <f t="shared" si="88"/>
        <v>0.93</v>
      </c>
      <c r="L158" s="305">
        <f t="shared" si="160"/>
        <v>1.02</v>
      </c>
      <c r="M158" s="257">
        <f t="shared" si="89"/>
        <v>21376392.145576868</v>
      </c>
      <c r="N158" s="257">
        <f t="shared" si="90"/>
        <v>24094609.386887025</v>
      </c>
      <c r="O158" s="257">
        <f t="shared" si="91"/>
        <v>25580712.171600003</v>
      </c>
      <c r="P158" s="257">
        <f t="shared" si="92"/>
        <v>27158474.52427981</v>
      </c>
      <c r="Q158" s="258">
        <f t="shared" si="93"/>
        <v>25580712.171600003</v>
      </c>
      <c r="R158" s="257">
        <f t="shared" si="93"/>
        <v>27158474.52427981</v>
      </c>
      <c r="S158" s="257">
        <f t="shared" si="94"/>
        <v>28833549.806515098</v>
      </c>
      <c r="T158" s="257"/>
      <c r="U158" s="257">
        <f t="shared" si="95"/>
        <v>1111572391.5699971</v>
      </c>
      <c r="V158" s="257">
        <f t="shared" si="96"/>
        <v>1252919688.1181252</v>
      </c>
      <c r="W158" s="257">
        <f t="shared" si="97"/>
        <v>1330197032.9232001</v>
      </c>
      <c r="X158" s="258">
        <f t="shared" si="98"/>
        <v>1412240675.2625501</v>
      </c>
      <c r="Y158" s="258">
        <f t="shared" si="99"/>
        <v>1330197032.9232001</v>
      </c>
      <c r="Z158" s="257">
        <f t="shared" si="100"/>
        <v>1412240675.2625501</v>
      </c>
      <c r="AA158" s="257">
        <f t="shared" si="101"/>
        <v>1499344589.9387851</v>
      </c>
      <c r="AB158" s="257"/>
      <c r="AC158" s="32" t="str">
        <f t="shared" si="102"/>
        <v>BERTAHAP</v>
      </c>
      <c r="AD158" s="259">
        <f t="shared" si="103"/>
        <v>0</v>
      </c>
      <c r="AE158" s="260">
        <v>2</v>
      </c>
      <c r="AF158" s="261"/>
      <c r="AG158" s="257" t="e">
        <f>IF(AF158&gt;#REF!,"LB","KR")</f>
        <v>#REF!</v>
      </c>
      <c r="AH158" s="261">
        <f t="shared" si="153"/>
        <v>1222730000</v>
      </c>
      <c r="AI158" s="261">
        <f t="shared" si="153"/>
        <v>1378212000</v>
      </c>
      <c r="AJ158" s="261">
        <f t="shared" si="153"/>
        <v>1463217000</v>
      </c>
      <c r="AK158" s="262">
        <f t="shared" si="153"/>
        <v>1553465000</v>
      </c>
      <c r="AL158" s="262">
        <f t="shared" si="153"/>
        <v>1463217000</v>
      </c>
      <c r="AM158" s="261">
        <f t="shared" si="153"/>
        <v>1553465000</v>
      </c>
      <c r="AN158" s="261">
        <f t="shared" si="152"/>
        <v>1649280000</v>
      </c>
      <c r="AO158" s="51">
        <f t="shared" si="123"/>
        <v>1551011000</v>
      </c>
      <c r="AP158" s="42">
        <f t="shared" si="123"/>
        <v>1646673000</v>
      </c>
      <c r="AQ158" s="58">
        <f t="shared" si="104"/>
        <v>1395909900</v>
      </c>
      <c r="AR158" s="58">
        <f t="shared" si="105"/>
        <v>23265165</v>
      </c>
      <c r="AS158" s="336">
        <f t="shared" si="106"/>
        <v>29127468.75</v>
      </c>
      <c r="AT158" s="131">
        <f t="shared" si="107"/>
        <v>16466730</v>
      </c>
      <c r="AU158" s="5">
        <f t="shared" si="108"/>
        <v>23265165</v>
      </c>
      <c r="AV158" s="5">
        <f t="shared" si="109"/>
        <v>36580425</v>
      </c>
      <c r="AX158" s="2"/>
      <c r="AY158" s="2"/>
      <c r="BT158" s="53">
        <f t="shared" si="110"/>
        <v>-1231034.6938999966</v>
      </c>
      <c r="BV158" s="116">
        <v>43</v>
      </c>
      <c r="BW158" s="112" t="s">
        <v>176</v>
      </c>
      <c r="BX158" s="112" t="str">
        <f>F248</f>
        <v>1BR-6</v>
      </c>
      <c r="BY158" s="113" t="str">
        <f>D248</f>
        <v>06</v>
      </c>
      <c r="BZ158" s="114">
        <f t="shared" si="161"/>
        <v>78</v>
      </c>
      <c r="CA158" s="114">
        <f t="shared" si="161"/>
        <v>66</v>
      </c>
      <c r="CB158" s="115">
        <f>O248</f>
        <v>25455316.523699999</v>
      </c>
      <c r="CC158" s="115">
        <f t="shared" si="162"/>
        <v>1544319000</v>
      </c>
      <c r="CD158" s="115">
        <f t="shared" si="162"/>
        <v>1740694000</v>
      </c>
      <c r="CE158" s="115">
        <f t="shared" si="162"/>
        <v>1848056000</v>
      </c>
      <c r="CF158" s="115">
        <f t="shared" si="162"/>
        <v>1962041000</v>
      </c>
      <c r="CG158" s="115">
        <f>AN248</f>
        <v>2083055000</v>
      </c>
      <c r="CH158" s="2">
        <v>10</v>
      </c>
      <c r="CT158" s="58">
        <f t="shared" si="117"/>
        <v>1482005700</v>
      </c>
      <c r="CU158" s="43">
        <f t="shared" si="118"/>
        <v>16466730</v>
      </c>
      <c r="CX158" s="53">
        <f t="shared" si="119"/>
        <v>1316895300</v>
      </c>
      <c r="CY158" s="43">
        <f t="shared" si="120"/>
        <v>21948255</v>
      </c>
      <c r="CZ158" s="48">
        <f t="shared" si="121"/>
        <v>36580425</v>
      </c>
    </row>
    <row r="159" spans="1:104">
      <c r="A159" s="3">
        <f t="shared" si="122"/>
        <v>120</v>
      </c>
      <c r="B159" s="249">
        <v>4</v>
      </c>
      <c r="C159" s="250" t="s">
        <v>165</v>
      </c>
      <c r="D159" s="251">
        <v>10</v>
      </c>
      <c r="E159" s="252"/>
      <c r="F159" s="40" t="s">
        <v>48</v>
      </c>
      <c r="G159" s="253">
        <f t="shared" si="84"/>
        <v>74</v>
      </c>
      <c r="H159" s="253">
        <f t="shared" si="85"/>
        <v>63</v>
      </c>
      <c r="I159" s="254">
        <f t="shared" si="86"/>
        <v>26966806</v>
      </c>
      <c r="J159" s="254">
        <f t="shared" si="87"/>
        <v>2</v>
      </c>
      <c r="K159" s="255">
        <f t="shared" si="88"/>
        <v>0.93</v>
      </c>
      <c r="L159" s="305">
        <f t="shared" si="160"/>
        <v>1.02</v>
      </c>
      <c r="M159" s="257">
        <f t="shared" si="89"/>
        <v>21376392.145576868</v>
      </c>
      <c r="N159" s="257">
        <f t="shared" si="90"/>
        <v>24094609.386887025</v>
      </c>
      <c r="O159" s="257">
        <f t="shared" si="91"/>
        <v>25580712.171600003</v>
      </c>
      <c r="P159" s="257">
        <f t="shared" si="92"/>
        <v>27158474.52427981</v>
      </c>
      <c r="Q159" s="258">
        <f t="shared" si="93"/>
        <v>25580712.171600003</v>
      </c>
      <c r="R159" s="257">
        <f t="shared" si="93"/>
        <v>27158474.52427981</v>
      </c>
      <c r="S159" s="257">
        <f t="shared" si="94"/>
        <v>28833549.806515098</v>
      </c>
      <c r="T159" s="257"/>
      <c r="U159" s="257">
        <f t="shared" si="95"/>
        <v>1346712705.1713426</v>
      </c>
      <c r="V159" s="257">
        <f t="shared" si="96"/>
        <v>1517960391.3738825</v>
      </c>
      <c r="W159" s="257">
        <f t="shared" si="97"/>
        <v>1611584866.8108001</v>
      </c>
      <c r="X159" s="258">
        <f t="shared" si="98"/>
        <v>1710983895.029628</v>
      </c>
      <c r="Y159" s="258">
        <f t="shared" si="99"/>
        <v>1611584866.8108001</v>
      </c>
      <c r="Z159" s="257">
        <f t="shared" si="100"/>
        <v>1710983895.029628</v>
      </c>
      <c r="AA159" s="257">
        <f t="shared" si="101"/>
        <v>1816513637.810451</v>
      </c>
      <c r="AB159" s="257"/>
      <c r="AC159" s="32" t="str">
        <f t="shared" si="102"/>
        <v>BERTAHAP</v>
      </c>
      <c r="AD159" s="259">
        <f t="shared" si="103"/>
        <v>0</v>
      </c>
      <c r="AE159" s="260">
        <v>2</v>
      </c>
      <c r="AF159" s="261"/>
      <c r="AG159" s="257" t="e">
        <f>IF(AF159&gt;#REF!,"LB","KR")</f>
        <v>#REF!</v>
      </c>
      <c r="AH159" s="261">
        <f t="shared" si="153"/>
        <v>1481384000</v>
      </c>
      <c r="AI159" s="261">
        <f t="shared" si="153"/>
        <v>1669757000</v>
      </c>
      <c r="AJ159" s="261">
        <f t="shared" si="153"/>
        <v>1772744000</v>
      </c>
      <c r="AK159" s="262">
        <f t="shared" si="153"/>
        <v>1882083000</v>
      </c>
      <c r="AL159" s="262">
        <f t="shared" si="153"/>
        <v>1772744000</v>
      </c>
      <c r="AM159" s="261">
        <f t="shared" si="153"/>
        <v>1882083000</v>
      </c>
      <c r="AN159" s="261">
        <f t="shared" si="152"/>
        <v>1998166000</v>
      </c>
      <c r="AO159" s="51">
        <f t="shared" si="123"/>
        <v>1879109000</v>
      </c>
      <c r="AP159" s="42">
        <f t="shared" si="123"/>
        <v>1995008000</v>
      </c>
      <c r="AQ159" s="58">
        <f t="shared" si="104"/>
        <v>1691198100</v>
      </c>
      <c r="AR159" s="58">
        <f t="shared" si="105"/>
        <v>28186635</v>
      </c>
      <c r="AS159" s="336">
        <f t="shared" si="106"/>
        <v>35289056.25</v>
      </c>
      <c r="AT159" s="131">
        <f t="shared" si="107"/>
        <v>19950080</v>
      </c>
      <c r="AU159" s="5">
        <f t="shared" si="108"/>
        <v>28186635</v>
      </c>
      <c r="AV159" s="5">
        <f t="shared" si="109"/>
        <v>44318600</v>
      </c>
      <c r="AX159" s="2"/>
      <c r="AY159" s="2"/>
      <c r="BT159" s="53">
        <f t="shared" si="110"/>
        <v>-1231034.6938999966</v>
      </c>
      <c r="BV159" s="116"/>
      <c r="BW159" s="112"/>
      <c r="BX159" s="112" t="str">
        <f>F249</f>
        <v>1BR-8</v>
      </c>
      <c r="BY159" s="113" t="str">
        <f>D249</f>
        <v>08</v>
      </c>
      <c r="BZ159" s="114">
        <f t="shared" si="161"/>
        <v>60</v>
      </c>
      <c r="CA159" s="114">
        <f t="shared" si="161"/>
        <v>52</v>
      </c>
      <c r="CB159" s="115">
        <f>O249</f>
        <v>25455316.523699999</v>
      </c>
      <c r="CC159" s="115">
        <f t="shared" si="162"/>
        <v>1216736000</v>
      </c>
      <c r="CD159" s="115">
        <f t="shared" si="162"/>
        <v>1371456000</v>
      </c>
      <c r="CE159" s="115">
        <f t="shared" si="162"/>
        <v>1456045000</v>
      </c>
      <c r="CF159" s="115">
        <f t="shared" si="162"/>
        <v>1545850000</v>
      </c>
      <c r="CG159" s="115">
        <f>AN249</f>
        <v>1641195000</v>
      </c>
      <c r="CT159" s="58">
        <f t="shared" si="117"/>
        <v>1795507200</v>
      </c>
      <c r="CU159" s="43">
        <f t="shared" si="118"/>
        <v>19950080</v>
      </c>
      <c r="CX159" s="53">
        <f t="shared" si="119"/>
        <v>1595469600</v>
      </c>
      <c r="CY159" s="43">
        <f t="shared" si="120"/>
        <v>26591160</v>
      </c>
      <c r="CZ159" s="48">
        <f t="shared" si="121"/>
        <v>44318600</v>
      </c>
    </row>
    <row r="160" spans="1:104">
      <c r="A160" s="3">
        <f t="shared" si="122"/>
        <v>121</v>
      </c>
      <c r="B160" s="249">
        <v>5</v>
      </c>
      <c r="C160" s="250" t="s">
        <v>165</v>
      </c>
      <c r="D160" s="285">
        <v>12</v>
      </c>
      <c r="E160" s="252"/>
      <c r="F160" s="40" t="s">
        <v>50</v>
      </c>
      <c r="G160" s="253">
        <f t="shared" si="84"/>
        <v>67</v>
      </c>
      <c r="H160" s="253">
        <f t="shared" si="85"/>
        <v>57</v>
      </c>
      <c r="I160" s="254">
        <f t="shared" si="86"/>
        <v>26966806</v>
      </c>
      <c r="J160" s="254">
        <f t="shared" si="87"/>
        <v>2</v>
      </c>
      <c r="K160" s="255">
        <f t="shared" si="88"/>
        <v>0.93</v>
      </c>
      <c r="L160" s="305">
        <f t="shared" si="160"/>
        <v>1.02</v>
      </c>
      <c r="M160" s="257">
        <f t="shared" si="89"/>
        <v>21376392.145576868</v>
      </c>
      <c r="N160" s="257">
        <f t="shared" si="90"/>
        <v>24094609.386887025</v>
      </c>
      <c r="O160" s="257">
        <f t="shared" si="91"/>
        <v>25580712.171600003</v>
      </c>
      <c r="P160" s="257">
        <f t="shared" si="92"/>
        <v>27158474.52427981</v>
      </c>
      <c r="Q160" s="258">
        <f t="shared" si="93"/>
        <v>25580712.171600003</v>
      </c>
      <c r="R160" s="257">
        <f t="shared" si="93"/>
        <v>27158474.52427981</v>
      </c>
      <c r="S160" s="257">
        <f t="shared" si="94"/>
        <v>28833549.806515098</v>
      </c>
      <c r="T160" s="257"/>
      <c r="U160" s="257">
        <f t="shared" si="95"/>
        <v>1218454352.2978816</v>
      </c>
      <c r="V160" s="257">
        <f t="shared" si="96"/>
        <v>1373392735.0525603</v>
      </c>
      <c r="W160" s="257">
        <f t="shared" si="97"/>
        <v>1458100593.7812002</v>
      </c>
      <c r="X160" s="258">
        <f t="shared" si="98"/>
        <v>1548033047.8839493</v>
      </c>
      <c r="Y160" s="258">
        <f t="shared" si="99"/>
        <v>1458100593.7812002</v>
      </c>
      <c r="Z160" s="257">
        <f t="shared" si="100"/>
        <v>1548033047.8839493</v>
      </c>
      <c r="AA160" s="257">
        <f t="shared" si="101"/>
        <v>1643512338.9713607</v>
      </c>
      <c r="AB160" s="257"/>
      <c r="AC160" s="32" t="str">
        <f t="shared" si="102"/>
        <v>BERTAHAP</v>
      </c>
      <c r="AD160" s="259">
        <f t="shared" si="103"/>
        <v>0</v>
      </c>
      <c r="AE160" s="260">
        <v>2</v>
      </c>
      <c r="AF160" s="261"/>
      <c r="AG160" s="257" t="e">
        <f>IF(AF160&gt;#REF!,"LB","KR")</f>
        <v>#REF!</v>
      </c>
      <c r="AH160" s="261">
        <f t="shared" si="153"/>
        <v>1340300000</v>
      </c>
      <c r="AI160" s="261">
        <f t="shared" si="153"/>
        <v>1510733000</v>
      </c>
      <c r="AJ160" s="261">
        <f t="shared" si="153"/>
        <v>1603911000</v>
      </c>
      <c r="AK160" s="262">
        <f t="shared" si="153"/>
        <v>1702837000</v>
      </c>
      <c r="AL160" s="262">
        <f t="shared" si="153"/>
        <v>1603911000</v>
      </c>
      <c r="AM160" s="261">
        <f t="shared" si="153"/>
        <v>1702837000</v>
      </c>
      <c r="AN160" s="261">
        <f t="shared" si="152"/>
        <v>1807864000</v>
      </c>
      <c r="AO160" s="51">
        <f t="shared" si="123"/>
        <v>1700146000</v>
      </c>
      <c r="AP160" s="42">
        <f t="shared" si="123"/>
        <v>1805008000</v>
      </c>
      <c r="AQ160" s="58">
        <f t="shared" si="104"/>
        <v>1530131400</v>
      </c>
      <c r="AR160" s="58">
        <f t="shared" si="105"/>
        <v>25502190</v>
      </c>
      <c r="AS160" s="336">
        <f t="shared" si="106"/>
        <v>31928193.75</v>
      </c>
      <c r="AT160" s="131">
        <f t="shared" si="107"/>
        <v>18050080</v>
      </c>
      <c r="AU160" s="5">
        <f t="shared" si="108"/>
        <v>25502190</v>
      </c>
      <c r="AV160" s="5">
        <f t="shared" si="109"/>
        <v>40097775</v>
      </c>
      <c r="AX160" s="2"/>
      <c r="AY160" s="2"/>
      <c r="BT160" s="53">
        <f t="shared" si="110"/>
        <v>-1231034.6938999966</v>
      </c>
      <c r="BV160" s="116"/>
      <c r="BW160" s="112"/>
      <c r="BX160" s="112" t="str">
        <f>F252</f>
        <v>1BR-16</v>
      </c>
      <c r="BY160" s="113">
        <f>D252</f>
        <v>16</v>
      </c>
      <c r="BZ160" s="114">
        <f t="shared" ref="BZ160:CA162" si="163">G252</f>
        <v>71</v>
      </c>
      <c r="CA160" s="114">
        <f t="shared" si="163"/>
        <v>63</v>
      </c>
      <c r="CB160" s="115">
        <f>O252</f>
        <v>25455316.523699999</v>
      </c>
      <c r="CC160" s="115">
        <f t="shared" ref="CC160:CF162" si="164">AH252</f>
        <v>1474123000</v>
      </c>
      <c r="CD160" s="115">
        <f t="shared" si="164"/>
        <v>1661572000</v>
      </c>
      <c r="CE160" s="115">
        <f t="shared" si="164"/>
        <v>1764054000</v>
      </c>
      <c r="CF160" s="115">
        <f t="shared" si="164"/>
        <v>1872857000</v>
      </c>
      <c r="CG160" s="115">
        <f>AN252</f>
        <v>1988371000</v>
      </c>
      <c r="CT160" s="58">
        <f t="shared" si="117"/>
        <v>1624507200</v>
      </c>
      <c r="CU160" s="43">
        <f t="shared" si="118"/>
        <v>18050080</v>
      </c>
      <c r="CX160" s="53">
        <f t="shared" si="119"/>
        <v>1443519900</v>
      </c>
      <c r="CY160" s="43">
        <f t="shared" si="120"/>
        <v>24058665</v>
      </c>
      <c r="CZ160" s="48">
        <f t="shared" si="121"/>
        <v>40097775</v>
      </c>
    </row>
    <row r="161" spans="1:104">
      <c r="A161" s="3">
        <f t="shared" si="122"/>
        <v>122</v>
      </c>
      <c r="B161" s="249">
        <v>6</v>
      </c>
      <c r="C161" s="250" t="s">
        <v>165</v>
      </c>
      <c r="D161" s="251">
        <v>16</v>
      </c>
      <c r="E161" s="252"/>
      <c r="F161" s="40" t="s">
        <v>52</v>
      </c>
      <c r="G161" s="253">
        <f t="shared" si="84"/>
        <v>71</v>
      </c>
      <c r="H161" s="253">
        <f t="shared" si="85"/>
        <v>63</v>
      </c>
      <c r="I161" s="254">
        <f t="shared" si="86"/>
        <v>26966806</v>
      </c>
      <c r="J161" s="254">
        <f t="shared" si="87"/>
        <v>2</v>
      </c>
      <c r="K161" s="255">
        <f t="shared" si="88"/>
        <v>0.93</v>
      </c>
      <c r="L161" s="305">
        <f t="shared" si="160"/>
        <v>1.02</v>
      </c>
      <c r="M161" s="257">
        <f t="shared" si="89"/>
        <v>21376392.145576868</v>
      </c>
      <c r="N161" s="257">
        <f t="shared" si="90"/>
        <v>24094609.386887025</v>
      </c>
      <c r="O161" s="257">
        <f t="shared" si="91"/>
        <v>25580712.171600003</v>
      </c>
      <c r="P161" s="257">
        <f t="shared" si="92"/>
        <v>27158474.52427981</v>
      </c>
      <c r="Q161" s="258">
        <f t="shared" si="93"/>
        <v>25580712.171600003</v>
      </c>
      <c r="R161" s="257">
        <f t="shared" si="93"/>
        <v>27158474.52427981</v>
      </c>
      <c r="S161" s="257">
        <f t="shared" si="94"/>
        <v>28833549.806515098</v>
      </c>
      <c r="T161" s="257"/>
      <c r="U161" s="257">
        <f t="shared" si="95"/>
        <v>1346712705.1713426</v>
      </c>
      <c r="V161" s="257">
        <f t="shared" si="96"/>
        <v>1517960391.3738825</v>
      </c>
      <c r="W161" s="257">
        <f t="shared" si="97"/>
        <v>1611584866.8108001</v>
      </c>
      <c r="X161" s="258">
        <f t="shared" si="98"/>
        <v>1710983895.029628</v>
      </c>
      <c r="Y161" s="258">
        <f t="shared" si="99"/>
        <v>1611584866.8108001</v>
      </c>
      <c r="Z161" s="257">
        <f t="shared" si="100"/>
        <v>1710983895.029628</v>
      </c>
      <c r="AA161" s="257">
        <f t="shared" si="101"/>
        <v>1816513637.810451</v>
      </c>
      <c r="AB161" s="257"/>
      <c r="AC161" s="32" t="str">
        <f t="shared" si="102"/>
        <v>BERTAHAP</v>
      </c>
      <c r="AD161" s="259">
        <f t="shared" si="103"/>
        <v>0</v>
      </c>
      <c r="AE161" s="260">
        <v>2</v>
      </c>
      <c r="AF161" s="261"/>
      <c r="AG161" s="257" t="e">
        <f>IF(AF161&gt;#REF!,"LB","KR")</f>
        <v>#REF!</v>
      </c>
      <c r="AH161" s="261">
        <f t="shared" si="153"/>
        <v>1481384000</v>
      </c>
      <c r="AI161" s="261">
        <f t="shared" si="153"/>
        <v>1669757000</v>
      </c>
      <c r="AJ161" s="261">
        <f t="shared" si="153"/>
        <v>1772744000</v>
      </c>
      <c r="AK161" s="262">
        <f t="shared" si="153"/>
        <v>1882083000</v>
      </c>
      <c r="AL161" s="262">
        <f t="shared" si="153"/>
        <v>1772744000</v>
      </c>
      <c r="AM161" s="261">
        <f t="shared" si="153"/>
        <v>1882083000</v>
      </c>
      <c r="AN161" s="261">
        <f t="shared" si="152"/>
        <v>1998166000</v>
      </c>
      <c r="AO161" s="51">
        <f t="shared" si="123"/>
        <v>1879109000</v>
      </c>
      <c r="AP161" s="42">
        <f t="shared" si="123"/>
        <v>1995008000</v>
      </c>
      <c r="AQ161" s="58">
        <f t="shared" si="104"/>
        <v>1691198100</v>
      </c>
      <c r="AR161" s="58">
        <f t="shared" si="105"/>
        <v>28186635</v>
      </c>
      <c r="AS161" s="336">
        <f t="shared" si="106"/>
        <v>35289056.25</v>
      </c>
      <c r="AT161" s="131">
        <f t="shared" si="107"/>
        <v>19950080</v>
      </c>
      <c r="AU161" s="5">
        <f t="shared" si="108"/>
        <v>28186635</v>
      </c>
      <c r="AV161" s="5">
        <f t="shared" si="109"/>
        <v>44318600</v>
      </c>
      <c r="AX161" s="2"/>
      <c r="AY161" s="2"/>
      <c r="BT161" s="53">
        <f t="shared" si="110"/>
        <v>-1231034.6938999966</v>
      </c>
      <c r="BV161" s="116"/>
      <c r="BW161" s="112"/>
      <c r="BX161" s="112" t="str">
        <f>F253</f>
        <v>2BR-18</v>
      </c>
      <c r="BY161" s="113">
        <f>D253</f>
        <v>18</v>
      </c>
      <c r="BZ161" s="114">
        <f t="shared" si="163"/>
        <v>97</v>
      </c>
      <c r="CA161" s="114">
        <f t="shared" si="163"/>
        <v>85</v>
      </c>
      <c r="CB161" s="115">
        <f>O253</f>
        <v>25455316.523699999</v>
      </c>
      <c r="CC161" s="115">
        <f t="shared" si="164"/>
        <v>1988896000</v>
      </c>
      <c r="CD161" s="115">
        <f t="shared" si="164"/>
        <v>2241803000</v>
      </c>
      <c r="CE161" s="115">
        <f t="shared" si="164"/>
        <v>2380073000</v>
      </c>
      <c r="CF161" s="115">
        <f t="shared" si="164"/>
        <v>2526870000</v>
      </c>
      <c r="CG161" s="115">
        <f>AN253</f>
        <v>2682722000</v>
      </c>
      <c r="CT161" s="58">
        <f t="shared" si="117"/>
        <v>1795507200</v>
      </c>
      <c r="CU161" s="43">
        <f t="shared" si="118"/>
        <v>19950080</v>
      </c>
      <c r="CX161" s="53">
        <f t="shared" si="119"/>
        <v>1595469600</v>
      </c>
      <c r="CY161" s="43">
        <f t="shared" si="120"/>
        <v>26591160</v>
      </c>
      <c r="CZ161" s="48">
        <f t="shared" si="121"/>
        <v>44318600</v>
      </c>
    </row>
    <row r="162" spans="1:104">
      <c r="A162" s="3">
        <f t="shared" si="122"/>
        <v>123</v>
      </c>
      <c r="B162" s="249">
        <v>7</v>
      </c>
      <c r="C162" s="250" t="s">
        <v>165</v>
      </c>
      <c r="D162" s="285">
        <v>18</v>
      </c>
      <c r="E162" s="252"/>
      <c r="F162" s="40" t="s">
        <v>54</v>
      </c>
      <c r="G162" s="253">
        <f t="shared" si="84"/>
        <v>97</v>
      </c>
      <c r="H162" s="253">
        <f t="shared" si="85"/>
        <v>85</v>
      </c>
      <c r="I162" s="254">
        <f t="shared" si="86"/>
        <v>26966806</v>
      </c>
      <c r="J162" s="254">
        <f t="shared" si="87"/>
        <v>2</v>
      </c>
      <c r="K162" s="255">
        <f t="shared" si="88"/>
        <v>0.93</v>
      </c>
      <c r="L162" s="305">
        <f t="shared" si="160"/>
        <v>1.02</v>
      </c>
      <c r="M162" s="257">
        <f t="shared" si="89"/>
        <v>21376392.145576868</v>
      </c>
      <c r="N162" s="257">
        <f t="shared" si="90"/>
        <v>24094609.386887025</v>
      </c>
      <c r="O162" s="257">
        <f t="shared" si="91"/>
        <v>25580712.171600003</v>
      </c>
      <c r="P162" s="257">
        <f t="shared" si="92"/>
        <v>27158474.52427981</v>
      </c>
      <c r="Q162" s="258">
        <f t="shared" si="93"/>
        <v>25580712.171600003</v>
      </c>
      <c r="R162" s="257">
        <f t="shared" si="93"/>
        <v>27158474.52427981</v>
      </c>
      <c r="S162" s="257">
        <f t="shared" si="94"/>
        <v>28833549.806515098</v>
      </c>
      <c r="T162" s="257"/>
      <c r="U162" s="257">
        <f t="shared" si="95"/>
        <v>1816993332.3740337</v>
      </c>
      <c r="V162" s="257">
        <f t="shared" si="96"/>
        <v>2048041797.8853972</v>
      </c>
      <c r="W162" s="257">
        <f t="shared" si="97"/>
        <v>2174360534.5860004</v>
      </c>
      <c r="X162" s="258">
        <f t="shared" si="98"/>
        <v>2308470334.5637841</v>
      </c>
      <c r="Y162" s="258">
        <f t="shared" si="99"/>
        <v>2174360534.5860004</v>
      </c>
      <c r="Z162" s="257">
        <f t="shared" si="100"/>
        <v>2308470334.5637841</v>
      </c>
      <c r="AA162" s="257">
        <f t="shared" si="101"/>
        <v>2450851733.5537834</v>
      </c>
      <c r="AB162" s="257"/>
      <c r="AC162" s="32" t="str">
        <f t="shared" si="102"/>
        <v>BERTAHAP</v>
      </c>
      <c r="AD162" s="259">
        <f t="shared" si="103"/>
        <v>0</v>
      </c>
      <c r="AE162" s="260">
        <v>2</v>
      </c>
      <c r="AF162" s="261"/>
      <c r="AG162" s="257" t="e">
        <f>IF(AF162&gt;#REF!,"LB","KR")</f>
        <v>#REF!</v>
      </c>
      <c r="AH162" s="261">
        <f t="shared" si="153"/>
        <v>1998693000</v>
      </c>
      <c r="AI162" s="261">
        <f t="shared" si="153"/>
        <v>2252846000</v>
      </c>
      <c r="AJ162" s="261">
        <f t="shared" si="153"/>
        <v>2391797000</v>
      </c>
      <c r="AK162" s="262">
        <f t="shared" si="153"/>
        <v>2539318000</v>
      </c>
      <c r="AL162" s="262">
        <f t="shared" si="153"/>
        <v>2391797000</v>
      </c>
      <c r="AM162" s="261">
        <f t="shared" si="153"/>
        <v>2539318000</v>
      </c>
      <c r="AN162" s="261">
        <f t="shared" si="152"/>
        <v>2695937000</v>
      </c>
      <c r="AO162" s="51">
        <f t="shared" si="123"/>
        <v>2535305000</v>
      </c>
      <c r="AP162" s="42">
        <f t="shared" si="123"/>
        <v>2691678000</v>
      </c>
      <c r="AQ162" s="58">
        <f t="shared" si="104"/>
        <v>2281774500</v>
      </c>
      <c r="AR162" s="58">
        <f t="shared" si="105"/>
        <v>38029575</v>
      </c>
      <c r="AS162" s="336">
        <f t="shared" si="106"/>
        <v>47612212.5</v>
      </c>
      <c r="AT162" s="131">
        <f t="shared" si="107"/>
        <v>26916780</v>
      </c>
      <c r="AU162" s="5">
        <f t="shared" si="108"/>
        <v>38029575</v>
      </c>
      <c r="AV162" s="5">
        <f t="shared" si="109"/>
        <v>59794925</v>
      </c>
      <c r="AX162" s="2"/>
      <c r="AY162" s="2"/>
      <c r="BT162" s="53">
        <f t="shared" si="110"/>
        <v>-1231034.6938999966</v>
      </c>
      <c r="BV162" s="116"/>
      <c r="BW162" s="112"/>
      <c r="BX162" s="112" t="str">
        <f>F254</f>
        <v>1BR-20</v>
      </c>
      <c r="BY162" s="113">
        <f>D254</f>
        <v>20</v>
      </c>
      <c r="BZ162" s="114">
        <f t="shared" si="163"/>
        <v>60</v>
      </c>
      <c r="CA162" s="114">
        <f t="shared" si="163"/>
        <v>51</v>
      </c>
      <c r="CB162" s="115">
        <f>O254</f>
        <v>25455316.523699999</v>
      </c>
      <c r="CC162" s="115">
        <f t="shared" si="164"/>
        <v>1193338000</v>
      </c>
      <c r="CD162" s="115">
        <f t="shared" si="164"/>
        <v>1345082000</v>
      </c>
      <c r="CE162" s="115">
        <f t="shared" si="164"/>
        <v>1428044000</v>
      </c>
      <c r="CF162" s="115">
        <f t="shared" si="164"/>
        <v>1516122000</v>
      </c>
      <c r="CG162" s="115">
        <f>AN254</f>
        <v>1609633000</v>
      </c>
      <c r="CT162" s="58">
        <f t="shared" si="117"/>
        <v>2422510200</v>
      </c>
      <c r="CU162" s="43">
        <f t="shared" si="118"/>
        <v>26916780</v>
      </c>
      <c r="CX162" s="53">
        <f t="shared" si="119"/>
        <v>2152617300</v>
      </c>
      <c r="CY162" s="43">
        <f t="shared" si="120"/>
        <v>35876955</v>
      </c>
      <c r="CZ162" s="48">
        <f t="shared" si="121"/>
        <v>59794925</v>
      </c>
    </row>
    <row r="163" spans="1:104">
      <c r="A163" s="3">
        <f t="shared" si="122"/>
        <v>124</v>
      </c>
      <c r="B163" s="249">
        <v>1</v>
      </c>
      <c r="C163" s="250" t="s">
        <v>167</v>
      </c>
      <c r="D163" s="251" t="s">
        <v>24</v>
      </c>
      <c r="E163" s="252"/>
      <c r="F163" s="40" t="s">
        <v>39</v>
      </c>
      <c r="G163" s="253">
        <f t="shared" si="84"/>
        <v>113</v>
      </c>
      <c r="H163" s="253">
        <f t="shared" si="85"/>
        <v>101</v>
      </c>
      <c r="I163" s="254">
        <f t="shared" si="86"/>
        <v>26966806</v>
      </c>
      <c r="J163" s="254">
        <f t="shared" si="87"/>
        <v>6</v>
      </c>
      <c r="K163" s="255">
        <f t="shared" si="88"/>
        <v>0.95</v>
      </c>
      <c r="L163" s="256">
        <f t="shared" ref="L163:L171" si="165">SUMIF($AN$4:$AN$22,D163,$AV$4:$AV$22)</f>
        <v>1.01</v>
      </c>
      <c r="M163" s="257">
        <f t="shared" si="89"/>
        <v>21622020.096648749</v>
      </c>
      <c r="N163" s="257">
        <f t="shared" si="90"/>
        <v>24371471.333246995</v>
      </c>
      <c r="O163" s="257">
        <f t="shared" si="91"/>
        <v>25874650.357000001</v>
      </c>
      <c r="P163" s="257">
        <f t="shared" si="92"/>
        <v>27470542.173778702</v>
      </c>
      <c r="Q163" s="258">
        <f t="shared" si="93"/>
        <v>25874650.357000001</v>
      </c>
      <c r="R163" s="257">
        <f t="shared" si="93"/>
        <v>27470542.173778702</v>
      </c>
      <c r="S163" s="257">
        <f t="shared" si="94"/>
        <v>29164865.105788779</v>
      </c>
      <c r="T163" s="257"/>
      <c r="U163" s="257">
        <f t="shared" si="95"/>
        <v>2183824029.7615237</v>
      </c>
      <c r="V163" s="257">
        <f t="shared" si="96"/>
        <v>2461518604.6579466</v>
      </c>
      <c r="W163" s="257">
        <f t="shared" si="97"/>
        <v>2613339686.0570002</v>
      </c>
      <c r="X163" s="258">
        <f t="shared" si="98"/>
        <v>2774524759.5516491</v>
      </c>
      <c r="Y163" s="258">
        <f t="shared" si="99"/>
        <v>2613339686.0570002</v>
      </c>
      <c r="Z163" s="257">
        <f t="shared" si="100"/>
        <v>2774524759.5516491</v>
      </c>
      <c r="AA163" s="257">
        <f t="shared" si="101"/>
        <v>2945651375.6846666</v>
      </c>
      <c r="AB163" s="257"/>
      <c r="AC163" s="32" t="str">
        <f t="shared" si="102"/>
        <v>BERTAHAP</v>
      </c>
      <c r="AD163" s="259">
        <f t="shared" si="103"/>
        <v>0</v>
      </c>
      <c r="AE163" s="260">
        <v>2</v>
      </c>
      <c r="AF163" s="261"/>
      <c r="AG163" s="257" t="e">
        <f>IF(AF163&gt;#REF!,"LB","KR")</f>
        <v>#REF!</v>
      </c>
      <c r="AH163" s="261">
        <f t="shared" si="153"/>
        <v>2402207000</v>
      </c>
      <c r="AI163" s="261">
        <f t="shared" si="153"/>
        <v>2707671000</v>
      </c>
      <c r="AJ163" s="261">
        <f t="shared" si="153"/>
        <v>2874674000</v>
      </c>
      <c r="AK163" s="262">
        <f t="shared" si="153"/>
        <v>3051978000</v>
      </c>
      <c r="AL163" s="262">
        <f t="shared" si="153"/>
        <v>2874674000</v>
      </c>
      <c r="AM163" s="261">
        <f t="shared" si="153"/>
        <v>3051978000</v>
      </c>
      <c r="AN163" s="261">
        <f t="shared" si="152"/>
        <v>3240217000</v>
      </c>
      <c r="AO163" s="51">
        <f t="shared" si="123"/>
        <v>3047155000</v>
      </c>
      <c r="AP163" s="42">
        <f t="shared" si="123"/>
        <v>3235097000</v>
      </c>
      <c r="AQ163" s="58">
        <f t="shared" si="104"/>
        <v>2742439500</v>
      </c>
      <c r="AR163" s="58">
        <f t="shared" si="105"/>
        <v>45707325</v>
      </c>
      <c r="AS163" s="336">
        <f t="shared" si="106"/>
        <v>57224587.5</v>
      </c>
      <c r="AT163" s="131">
        <f t="shared" si="107"/>
        <v>32350970</v>
      </c>
      <c r="AU163" s="5">
        <f t="shared" si="108"/>
        <v>45707325</v>
      </c>
      <c r="AV163" s="5">
        <f t="shared" si="109"/>
        <v>71866850</v>
      </c>
      <c r="AX163" s="2"/>
      <c r="AY163" s="2"/>
      <c r="BT163" s="53">
        <f t="shared" si="110"/>
        <v>-937096.5084999986</v>
      </c>
      <c r="BV163" s="116">
        <v>44</v>
      </c>
      <c r="BW163" s="112" t="s">
        <v>177</v>
      </c>
      <c r="BX163" s="112" t="str">
        <f t="shared" ref="BX163:BX169" si="166">F266</f>
        <v>1BR-6</v>
      </c>
      <c r="BY163" s="113" t="str">
        <f t="shared" ref="BY163:BY169" si="167">D266</f>
        <v>06</v>
      </c>
      <c r="BZ163" s="114">
        <f t="shared" ref="BZ163:CA169" si="168">G266</f>
        <v>78</v>
      </c>
      <c r="CA163" s="114">
        <f t="shared" si="168"/>
        <v>66</v>
      </c>
      <c r="CB163" s="115">
        <f t="shared" ref="CB163:CB169" si="169">O266</f>
        <v>25455316.523699999</v>
      </c>
      <c r="CC163" s="115">
        <f t="shared" ref="CC163:CF169" si="170">AH266</f>
        <v>1544319000</v>
      </c>
      <c r="CD163" s="115">
        <f t="shared" si="170"/>
        <v>1740694000</v>
      </c>
      <c r="CE163" s="115">
        <f t="shared" si="170"/>
        <v>1848056000</v>
      </c>
      <c r="CF163" s="115">
        <f t="shared" si="170"/>
        <v>1962041000</v>
      </c>
      <c r="CG163" s="115">
        <f t="shared" ref="CG163:CG169" si="171">AN266</f>
        <v>2083055000</v>
      </c>
      <c r="CH163" s="2">
        <v>21</v>
      </c>
      <c r="CT163" s="58">
        <f t="shared" si="117"/>
        <v>2911587300</v>
      </c>
      <c r="CU163" s="43">
        <f t="shared" si="118"/>
        <v>32350970</v>
      </c>
      <c r="CX163" s="53">
        <f t="shared" si="119"/>
        <v>2587206600</v>
      </c>
      <c r="CY163" s="43">
        <f t="shared" si="120"/>
        <v>43120110</v>
      </c>
      <c r="CZ163" s="48">
        <f t="shared" si="121"/>
        <v>71866850</v>
      </c>
    </row>
    <row r="164" spans="1:104">
      <c r="A164" s="3">
        <f t="shared" si="122"/>
        <v>125</v>
      </c>
      <c r="B164" s="249">
        <v>2</v>
      </c>
      <c r="C164" s="250" t="s">
        <v>167</v>
      </c>
      <c r="D164" s="251" t="s">
        <v>35</v>
      </c>
      <c r="E164" s="252"/>
      <c r="F164" s="40" t="s">
        <v>42</v>
      </c>
      <c r="G164" s="253">
        <f t="shared" si="84"/>
        <v>78</v>
      </c>
      <c r="H164" s="253">
        <f t="shared" si="85"/>
        <v>66</v>
      </c>
      <c r="I164" s="254">
        <f t="shared" si="86"/>
        <v>26966806</v>
      </c>
      <c r="J164" s="254">
        <f t="shared" si="87"/>
        <v>2</v>
      </c>
      <c r="K164" s="255">
        <f t="shared" si="88"/>
        <v>0.93</v>
      </c>
      <c r="L164" s="256">
        <f t="shared" si="165"/>
        <v>1.01</v>
      </c>
      <c r="M164" s="257">
        <f t="shared" si="89"/>
        <v>21166819.673561409</v>
      </c>
      <c r="N164" s="257">
        <f t="shared" si="90"/>
        <v>23858387.72623127</v>
      </c>
      <c r="O164" s="257">
        <f t="shared" si="91"/>
        <v>25329920.875800002</v>
      </c>
      <c r="P164" s="257">
        <f t="shared" si="92"/>
        <v>26892214.970120206</v>
      </c>
      <c r="Q164" s="258">
        <f t="shared" si="93"/>
        <v>25329920.875800002</v>
      </c>
      <c r="R164" s="257">
        <f t="shared" si="93"/>
        <v>26892214.970120206</v>
      </c>
      <c r="S164" s="257">
        <f t="shared" si="94"/>
        <v>28550867.945666909</v>
      </c>
      <c r="T164" s="257"/>
      <c r="U164" s="257">
        <f t="shared" si="95"/>
        <v>1397010098.4550531</v>
      </c>
      <c r="V164" s="257">
        <f t="shared" si="96"/>
        <v>1574653589.9312637</v>
      </c>
      <c r="W164" s="257">
        <f t="shared" si="97"/>
        <v>1671774777.8028002</v>
      </c>
      <c r="X164" s="258">
        <f t="shared" si="98"/>
        <v>1774886188.0279336</v>
      </c>
      <c r="Y164" s="258">
        <f t="shared" si="99"/>
        <v>1671774777.8028002</v>
      </c>
      <c r="Z164" s="257">
        <f t="shared" si="100"/>
        <v>1774886188.0279336</v>
      </c>
      <c r="AA164" s="257">
        <f t="shared" si="101"/>
        <v>1884357284.414016</v>
      </c>
      <c r="AB164" s="257"/>
      <c r="AC164" s="32" t="str">
        <f t="shared" si="102"/>
        <v>BERTAHAP</v>
      </c>
      <c r="AD164" s="259">
        <f t="shared" si="103"/>
        <v>0</v>
      </c>
      <c r="AE164" s="260">
        <v>2</v>
      </c>
      <c r="AF164" s="261"/>
      <c r="AG164" s="257" t="e">
        <f>IF(AF164&gt;#REF!,"LB","KR")</f>
        <v>#REF!</v>
      </c>
      <c r="AH164" s="261">
        <f t="shared" si="153"/>
        <v>1536712000</v>
      </c>
      <c r="AI164" s="261">
        <f t="shared" si="153"/>
        <v>1732119000</v>
      </c>
      <c r="AJ164" s="261">
        <f t="shared" si="153"/>
        <v>1838953000</v>
      </c>
      <c r="AK164" s="262">
        <f t="shared" si="153"/>
        <v>1952375000</v>
      </c>
      <c r="AL164" s="262">
        <f t="shared" si="153"/>
        <v>1838953000</v>
      </c>
      <c r="AM164" s="261">
        <f t="shared" si="153"/>
        <v>1952375000</v>
      </c>
      <c r="AN164" s="261">
        <f t="shared" si="152"/>
        <v>2072794000</v>
      </c>
      <c r="AO164" s="51">
        <f t="shared" si="123"/>
        <v>1949291000</v>
      </c>
      <c r="AP164" s="42">
        <f t="shared" si="123"/>
        <v>2069518000</v>
      </c>
      <c r="AQ164" s="58">
        <f t="shared" si="104"/>
        <v>1754361900</v>
      </c>
      <c r="AR164" s="58">
        <f t="shared" si="105"/>
        <v>29239365</v>
      </c>
      <c r="AS164" s="336">
        <f t="shared" si="106"/>
        <v>36607031.25</v>
      </c>
      <c r="AT164" s="131">
        <f t="shared" si="107"/>
        <v>20695180</v>
      </c>
      <c r="AU164" s="5">
        <f t="shared" si="108"/>
        <v>29239365</v>
      </c>
      <c r="AV164" s="5">
        <f t="shared" si="109"/>
        <v>45973825</v>
      </c>
      <c r="AX164" s="2"/>
      <c r="AY164" s="2"/>
      <c r="BT164" s="53">
        <f t="shared" si="110"/>
        <v>-1481825.989699997</v>
      </c>
      <c r="BV164" s="116"/>
      <c r="BW164" s="112"/>
      <c r="BX164" s="112" t="str">
        <f t="shared" si="166"/>
        <v>1BR-8</v>
      </c>
      <c r="BY164" s="113" t="str">
        <f t="shared" si="167"/>
        <v>08</v>
      </c>
      <c r="BZ164" s="114">
        <f t="shared" si="168"/>
        <v>60</v>
      </c>
      <c r="CA164" s="114">
        <f t="shared" si="168"/>
        <v>52</v>
      </c>
      <c r="CB164" s="115">
        <f t="shared" si="169"/>
        <v>25455316.523699999</v>
      </c>
      <c r="CC164" s="115">
        <f t="shared" si="170"/>
        <v>1216736000</v>
      </c>
      <c r="CD164" s="115">
        <f t="shared" si="170"/>
        <v>1371456000</v>
      </c>
      <c r="CE164" s="115">
        <f t="shared" si="170"/>
        <v>1456045000</v>
      </c>
      <c r="CF164" s="115">
        <f t="shared" si="170"/>
        <v>1545850000</v>
      </c>
      <c r="CG164" s="115">
        <f t="shared" si="171"/>
        <v>1641195000</v>
      </c>
      <c r="CT164" s="58">
        <f t="shared" si="117"/>
        <v>1862566200</v>
      </c>
      <c r="CU164" s="43">
        <f t="shared" si="118"/>
        <v>20695180</v>
      </c>
      <c r="CX164" s="53">
        <f t="shared" si="119"/>
        <v>1655057700</v>
      </c>
      <c r="CY164" s="43">
        <f t="shared" si="120"/>
        <v>27584295</v>
      </c>
      <c r="CZ164" s="48">
        <f t="shared" si="121"/>
        <v>45973825</v>
      </c>
    </row>
    <row r="165" spans="1:104">
      <c r="A165" s="3">
        <f t="shared" si="122"/>
        <v>126</v>
      </c>
      <c r="B165" s="249">
        <v>3</v>
      </c>
      <c r="C165" s="250" t="s">
        <v>167</v>
      </c>
      <c r="D165" s="251" t="s">
        <v>41</v>
      </c>
      <c r="E165" s="252"/>
      <c r="F165" s="40" t="s">
        <v>45</v>
      </c>
      <c r="G165" s="253">
        <f t="shared" si="84"/>
        <v>60</v>
      </c>
      <c r="H165" s="253">
        <f t="shared" si="85"/>
        <v>52</v>
      </c>
      <c r="I165" s="254">
        <f t="shared" si="86"/>
        <v>26966806</v>
      </c>
      <c r="J165" s="254">
        <f t="shared" si="87"/>
        <v>2</v>
      </c>
      <c r="K165" s="255">
        <f t="shared" si="88"/>
        <v>0.93</v>
      </c>
      <c r="L165" s="256">
        <f t="shared" si="165"/>
        <v>1.01</v>
      </c>
      <c r="M165" s="257">
        <f t="shared" si="89"/>
        <v>21166819.673561409</v>
      </c>
      <c r="N165" s="257">
        <f t="shared" si="90"/>
        <v>23858387.72623127</v>
      </c>
      <c r="O165" s="257">
        <f t="shared" si="91"/>
        <v>25329920.875800002</v>
      </c>
      <c r="P165" s="257">
        <f t="shared" si="92"/>
        <v>26892214.970120206</v>
      </c>
      <c r="Q165" s="258">
        <f t="shared" si="93"/>
        <v>25329920.875800002</v>
      </c>
      <c r="R165" s="257">
        <f t="shared" si="93"/>
        <v>26892214.970120206</v>
      </c>
      <c r="S165" s="257">
        <f t="shared" si="94"/>
        <v>28550867.945666909</v>
      </c>
      <c r="T165" s="257"/>
      <c r="U165" s="257">
        <f t="shared" si="95"/>
        <v>1100674623.0251932</v>
      </c>
      <c r="V165" s="257">
        <f t="shared" si="96"/>
        <v>1240636161.7640259</v>
      </c>
      <c r="W165" s="257">
        <f t="shared" si="97"/>
        <v>1317155885.5416002</v>
      </c>
      <c r="X165" s="258">
        <f t="shared" si="98"/>
        <v>1398395178.4462507</v>
      </c>
      <c r="Y165" s="258">
        <f t="shared" si="99"/>
        <v>1317155885.5416002</v>
      </c>
      <c r="Z165" s="257">
        <f t="shared" si="100"/>
        <v>1398395178.4462507</v>
      </c>
      <c r="AA165" s="257">
        <f t="shared" si="101"/>
        <v>1484645133.1746793</v>
      </c>
      <c r="AB165" s="257"/>
      <c r="AC165" s="32" t="str">
        <f t="shared" si="102"/>
        <v>BERTAHAP</v>
      </c>
      <c r="AD165" s="259">
        <f t="shared" si="103"/>
        <v>0</v>
      </c>
      <c r="AE165" s="260">
        <v>2</v>
      </c>
      <c r="AF165" s="261"/>
      <c r="AG165" s="257" t="e">
        <f>IF(AF165&gt;#REF!,"LB","KR")</f>
        <v>#REF!</v>
      </c>
      <c r="AH165" s="261">
        <f t="shared" si="153"/>
        <v>1210743000</v>
      </c>
      <c r="AI165" s="261">
        <f t="shared" si="153"/>
        <v>1364700000</v>
      </c>
      <c r="AJ165" s="261">
        <f t="shared" si="153"/>
        <v>1448872000</v>
      </c>
      <c r="AK165" s="262">
        <f t="shared" si="153"/>
        <v>1538235000</v>
      </c>
      <c r="AL165" s="262">
        <f t="shared" si="153"/>
        <v>1448872000</v>
      </c>
      <c r="AM165" s="261">
        <f t="shared" si="153"/>
        <v>1538235000</v>
      </c>
      <c r="AN165" s="261">
        <f t="shared" si="152"/>
        <v>1633110000</v>
      </c>
      <c r="AO165" s="51">
        <f t="shared" si="123"/>
        <v>1535805000</v>
      </c>
      <c r="AP165" s="42">
        <f t="shared" si="123"/>
        <v>1630530000</v>
      </c>
      <c r="AQ165" s="58">
        <f t="shared" si="104"/>
        <v>1382224500</v>
      </c>
      <c r="AR165" s="58">
        <f t="shared" si="105"/>
        <v>23037075</v>
      </c>
      <c r="AS165" s="336">
        <f t="shared" si="106"/>
        <v>28841906.25</v>
      </c>
      <c r="AT165" s="131">
        <f t="shared" si="107"/>
        <v>16305300</v>
      </c>
      <c r="AU165" s="5">
        <f t="shared" si="108"/>
        <v>23037075</v>
      </c>
      <c r="AV165" s="5">
        <f t="shared" si="109"/>
        <v>36221800</v>
      </c>
      <c r="AX165" s="2"/>
      <c r="AY165" s="2"/>
      <c r="BT165" s="53">
        <f t="shared" si="110"/>
        <v>-1481825.989699997</v>
      </c>
      <c r="BV165" s="116"/>
      <c r="BW165" s="112"/>
      <c r="BX165" s="112" t="str">
        <f t="shared" si="166"/>
        <v>1BR-10</v>
      </c>
      <c r="BY165" s="113">
        <f t="shared" si="167"/>
        <v>10</v>
      </c>
      <c r="BZ165" s="114">
        <f t="shared" si="168"/>
        <v>74</v>
      </c>
      <c r="CA165" s="114">
        <f t="shared" si="168"/>
        <v>63</v>
      </c>
      <c r="CB165" s="115">
        <f t="shared" si="169"/>
        <v>25455316.523699999</v>
      </c>
      <c r="CC165" s="115">
        <f t="shared" si="170"/>
        <v>1474123000</v>
      </c>
      <c r="CD165" s="115">
        <f t="shared" si="170"/>
        <v>1661572000</v>
      </c>
      <c r="CE165" s="115">
        <f t="shared" si="170"/>
        <v>1764054000</v>
      </c>
      <c r="CF165" s="115">
        <f t="shared" si="170"/>
        <v>1872857000</v>
      </c>
      <c r="CG165" s="115">
        <f t="shared" si="171"/>
        <v>1988371000</v>
      </c>
      <c r="CT165" s="58">
        <f t="shared" si="117"/>
        <v>1467477000</v>
      </c>
      <c r="CU165" s="43">
        <f t="shared" si="118"/>
        <v>16305300</v>
      </c>
      <c r="CX165" s="53">
        <f t="shared" si="119"/>
        <v>1303984800</v>
      </c>
      <c r="CY165" s="43">
        <f t="shared" si="120"/>
        <v>21733080</v>
      </c>
      <c r="CZ165" s="48">
        <f t="shared" si="121"/>
        <v>36221800</v>
      </c>
    </row>
    <row r="166" spans="1:104">
      <c r="A166" s="3">
        <f t="shared" si="122"/>
        <v>127</v>
      </c>
      <c r="B166" s="249">
        <v>4</v>
      </c>
      <c r="C166" s="250" t="s">
        <v>167</v>
      </c>
      <c r="D166" s="251">
        <v>10</v>
      </c>
      <c r="E166" s="252"/>
      <c r="F166" s="40" t="s">
        <v>48</v>
      </c>
      <c r="G166" s="253">
        <f t="shared" si="84"/>
        <v>74</v>
      </c>
      <c r="H166" s="253">
        <f t="shared" si="85"/>
        <v>63</v>
      </c>
      <c r="I166" s="254">
        <f t="shared" si="86"/>
        <v>26966806</v>
      </c>
      <c r="J166" s="254">
        <f t="shared" si="87"/>
        <v>2</v>
      </c>
      <c r="K166" s="255">
        <f t="shared" si="88"/>
        <v>0.93</v>
      </c>
      <c r="L166" s="256">
        <f t="shared" si="165"/>
        <v>1.01</v>
      </c>
      <c r="M166" s="257">
        <f t="shared" si="89"/>
        <v>21166819.673561409</v>
      </c>
      <c r="N166" s="257">
        <f t="shared" si="90"/>
        <v>23858387.72623127</v>
      </c>
      <c r="O166" s="257">
        <f t="shared" si="91"/>
        <v>25329920.875800002</v>
      </c>
      <c r="P166" s="257">
        <f t="shared" si="92"/>
        <v>26892214.970120206</v>
      </c>
      <c r="Q166" s="258">
        <f t="shared" si="93"/>
        <v>25329920.875800002</v>
      </c>
      <c r="R166" s="257">
        <f t="shared" si="93"/>
        <v>26892214.970120206</v>
      </c>
      <c r="S166" s="257">
        <f t="shared" si="94"/>
        <v>28550867.945666909</v>
      </c>
      <c r="T166" s="257"/>
      <c r="U166" s="257">
        <f t="shared" si="95"/>
        <v>1333509639.4343688</v>
      </c>
      <c r="V166" s="257">
        <f t="shared" si="96"/>
        <v>1503078426.7525699</v>
      </c>
      <c r="W166" s="257">
        <f t="shared" si="97"/>
        <v>1595785015.1754003</v>
      </c>
      <c r="X166" s="258">
        <f t="shared" si="98"/>
        <v>1694209543.117573</v>
      </c>
      <c r="Y166" s="258">
        <f t="shared" si="99"/>
        <v>1595785015.1754003</v>
      </c>
      <c r="Z166" s="257">
        <f t="shared" si="100"/>
        <v>1694209543.117573</v>
      </c>
      <c r="AA166" s="257">
        <f t="shared" si="101"/>
        <v>1798704680.5770154</v>
      </c>
      <c r="AB166" s="257"/>
      <c r="AC166" s="32" t="str">
        <f t="shared" si="102"/>
        <v>BERTAHAP</v>
      </c>
      <c r="AD166" s="259">
        <f t="shared" si="103"/>
        <v>0</v>
      </c>
      <c r="AE166" s="260">
        <v>2</v>
      </c>
      <c r="AF166" s="261"/>
      <c r="AG166" s="257" t="e">
        <f>IF(AF166&gt;#REF!,"LB","KR")</f>
        <v>#REF!</v>
      </c>
      <c r="AH166" s="261">
        <f t="shared" si="153"/>
        <v>1466861000</v>
      </c>
      <c r="AI166" s="261">
        <f t="shared" si="153"/>
        <v>1653387000</v>
      </c>
      <c r="AJ166" s="261">
        <f t="shared" si="153"/>
        <v>1755364000</v>
      </c>
      <c r="AK166" s="262">
        <f t="shared" si="153"/>
        <v>1863631000</v>
      </c>
      <c r="AL166" s="262">
        <f t="shared" si="153"/>
        <v>1755364000</v>
      </c>
      <c r="AM166" s="261">
        <f t="shared" si="153"/>
        <v>1863631000</v>
      </c>
      <c r="AN166" s="261">
        <f t="shared" si="152"/>
        <v>1978576000</v>
      </c>
      <c r="AO166" s="51">
        <f t="shared" si="123"/>
        <v>1860686000</v>
      </c>
      <c r="AP166" s="42">
        <f t="shared" si="123"/>
        <v>1975449000</v>
      </c>
      <c r="AQ166" s="58">
        <f t="shared" si="104"/>
        <v>1674617400</v>
      </c>
      <c r="AR166" s="58">
        <f t="shared" si="105"/>
        <v>27910290</v>
      </c>
      <c r="AS166" s="336">
        <f t="shared" si="106"/>
        <v>34943081.25</v>
      </c>
      <c r="AT166" s="131">
        <f t="shared" si="107"/>
        <v>19754490</v>
      </c>
      <c r="AU166" s="5">
        <f t="shared" si="108"/>
        <v>27910290</v>
      </c>
      <c r="AV166" s="5">
        <f t="shared" si="109"/>
        <v>43884100</v>
      </c>
      <c r="AX166" s="2"/>
      <c r="AY166" s="2"/>
      <c r="BT166" s="53">
        <f t="shared" si="110"/>
        <v>-1481825.989699997</v>
      </c>
      <c r="BV166" s="116"/>
      <c r="BW166" s="112"/>
      <c r="BX166" s="112" t="str">
        <f t="shared" si="166"/>
        <v>1BR-12</v>
      </c>
      <c r="BY166" s="113">
        <f t="shared" si="167"/>
        <v>12</v>
      </c>
      <c r="BZ166" s="114">
        <f t="shared" si="168"/>
        <v>67</v>
      </c>
      <c r="CA166" s="114">
        <f t="shared" si="168"/>
        <v>57</v>
      </c>
      <c r="CB166" s="115">
        <f t="shared" si="169"/>
        <v>25455316.523699999</v>
      </c>
      <c r="CC166" s="115">
        <f t="shared" si="170"/>
        <v>1333730000</v>
      </c>
      <c r="CD166" s="115">
        <f t="shared" si="170"/>
        <v>1503327000</v>
      </c>
      <c r="CE166" s="115">
        <f t="shared" si="170"/>
        <v>1596049000</v>
      </c>
      <c r="CF166" s="115">
        <f t="shared" si="170"/>
        <v>1694490000</v>
      </c>
      <c r="CG166" s="115">
        <f t="shared" si="171"/>
        <v>1799002000</v>
      </c>
      <c r="CT166" s="58">
        <f t="shared" si="117"/>
        <v>1777904100</v>
      </c>
      <c r="CU166" s="43">
        <f t="shared" si="118"/>
        <v>19754490</v>
      </c>
      <c r="CX166" s="53">
        <f t="shared" si="119"/>
        <v>1579827600</v>
      </c>
      <c r="CY166" s="43">
        <f t="shared" si="120"/>
        <v>26330460</v>
      </c>
      <c r="CZ166" s="48">
        <f t="shared" si="121"/>
        <v>43884100</v>
      </c>
    </row>
    <row r="167" spans="1:104">
      <c r="A167" s="3">
        <f t="shared" si="122"/>
        <v>128</v>
      </c>
      <c r="B167" s="249">
        <v>5</v>
      </c>
      <c r="C167" s="250" t="s">
        <v>167</v>
      </c>
      <c r="D167" s="285">
        <v>12</v>
      </c>
      <c r="E167" s="252"/>
      <c r="F167" s="40" t="s">
        <v>50</v>
      </c>
      <c r="G167" s="253">
        <f t="shared" si="84"/>
        <v>67</v>
      </c>
      <c r="H167" s="253">
        <f t="shared" si="85"/>
        <v>57</v>
      </c>
      <c r="I167" s="254">
        <f t="shared" si="86"/>
        <v>26966806</v>
      </c>
      <c r="J167" s="254">
        <f t="shared" si="87"/>
        <v>2</v>
      </c>
      <c r="K167" s="255">
        <f t="shared" si="88"/>
        <v>0.93</v>
      </c>
      <c r="L167" s="256">
        <f t="shared" si="165"/>
        <v>1.01</v>
      </c>
      <c r="M167" s="257">
        <f t="shared" si="89"/>
        <v>21166819.673561409</v>
      </c>
      <c r="N167" s="257">
        <f t="shared" si="90"/>
        <v>23858387.72623127</v>
      </c>
      <c r="O167" s="257">
        <f t="shared" si="91"/>
        <v>25329920.875800002</v>
      </c>
      <c r="P167" s="257">
        <f t="shared" si="92"/>
        <v>26892214.970120206</v>
      </c>
      <c r="Q167" s="258">
        <f t="shared" si="93"/>
        <v>25329920.875800002</v>
      </c>
      <c r="R167" s="257">
        <f t="shared" si="93"/>
        <v>26892214.970120206</v>
      </c>
      <c r="S167" s="257">
        <f t="shared" si="94"/>
        <v>28550867.945666909</v>
      </c>
      <c r="T167" s="257"/>
      <c r="U167" s="257">
        <f t="shared" si="95"/>
        <v>1206508721.3930004</v>
      </c>
      <c r="V167" s="257">
        <f t="shared" si="96"/>
        <v>1359928100.3951824</v>
      </c>
      <c r="W167" s="257">
        <f t="shared" si="97"/>
        <v>1443805489.9206002</v>
      </c>
      <c r="X167" s="258">
        <f t="shared" si="98"/>
        <v>1532856253.2968519</v>
      </c>
      <c r="Y167" s="258">
        <f t="shared" si="99"/>
        <v>1443805489.9206002</v>
      </c>
      <c r="Z167" s="257">
        <f t="shared" si="100"/>
        <v>1532856253.2968519</v>
      </c>
      <c r="AA167" s="257">
        <f t="shared" si="101"/>
        <v>1627399472.9030137</v>
      </c>
      <c r="AB167" s="257"/>
      <c r="AC167" s="32" t="str">
        <f t="shared" si="102"/>
        <v>BERTAHAP</v>
      </c>
      <c r="AD167" s="259">
        <f t="shared" si="103"/>
        <v>0</v>
      </c>
      <c r="AE167" s="260">
        <v>2</v>
      </c>
      <c r="AF167" s="261"/>
      <c r="AG167" s="257" t="e">
        <f>IF(AF167&gt;#REF!,"LB","KR")</f>
        <v>#REF!</v>
      </c>
      <c r="AH167" s="261">
        <f t="shared" si="153"/>
        <v>1327160000</v>
      </c>
      <c r="AI167" s="261">
        <f t="shared" si="153"/>
        <v>1495921000</v>
      </c>
      <c r="AJ167" s="261">
        <f t="shared" si="153"/>
        <v>1588187000</v>
      </c>
      <c r="AK167" s="262">
        <f t="shared" si="153"/>
        <v>1686142000</v>
      </c>
      <c r="AL167" s="262">
        <f t="shared" si="153"/>
        <v>1588187000</v>
      </c>
      <c r="AM167" s="261">
        <f t="shared" si="153"/>
        <v>1686142000</v>
      </c>
      <c r="AN167" s="261">
        <f t="shared" si="152"/>
        <v>1790140000</v>
      </c>
      <c r="AO167" s="51">
        <f t="shared" si="123"/>
        <v>1683479000</v>
      </c>
      <c r="AP167" s="42">
        <f t="shared" si="123"/>
        <v>1787311000</v>
      </c>
      <c r="AQ167" s="58">
        <f t="shared" si="104"/>
        <v>1515131100</v>
      </c>
      <c r="AR167" s="58">
        <f t="shared" si="105"/>
        <v>25252185</v>
      </c>
      <c r="AS167" s="336">
        <f t="shared" si="106"/>
        <v>31615162.5</v>
      </c>
      <c r="AT167" s="131">
        <f t="shared" si="107"/>
        <v>17873110</v>
      </c>
      <c r="AU167" s="5">
        <f t="shared" si="108"/>
        <v>25252185</v>
      </c>
      <c r="AV167" s="5">
        <f t="shared" si="109"/>
        <v>39704675</v>
      </c>
      <c r="AX167" s="2"/>
      <c r="AY167" s="2"/>
      <c r="BT167" s="53">
        <f t="shared" si="110"/>
        <v>-1481825.989699997</v>
      </c>
      <c r="BV167" s="116"/>
      <c r="BW167" s="112"/>
      <c r="BX167" s="112" t="str">
        <f t="shared" si="166"/>
        <v>1BR-16</v>
      </c>
      <c r="BY167" s="113">
        <f t="shared" si="167"/>
        <v>16</v>
      </c>
      <c r="BZ167" s="114">
        <f t="shared" si="168"/>
        <v>71</v>
      </c>
      <c r="CA167" s="114">
        <f t="shared" si="168"/>
        <v>63</v>
      </c>
      <c r="CB167" s="115">
        <f t="shared" si="169"/>
        <v>25455316.523699999</v>
      </c>
      <c r="CC167" s="115">
        <f t="shared" si="170"/>
        <v>1474123000</v>
      </c>
      <c r="CD167" s="115">
        <f t="shared" si="170"/>
        <v>1661572000</v>
      </c>
      <c r="CE167" s="115">
        <f t="shared" si="170"/>
        <v>1764054000</v>
      </c>
      <c r="CF167" s="115">
        <f t="shared" si="170"/>
        <v>1872857000</v>
      </c>
      <c r="CG167" s="115">
        <f t="shared" si="171"/>
        <v>1988371000</v>
      </c>
      <c r="CT167" s="58">
        <f t="shared" si="117"/>
        <v>1608579900</v>
      </c>
      <c r="CU167" s="43">
        <f t="shared" si="118"/>
        <v>17873110</v>
      </c>
      <c r="CX167" s="53">
        <f t="shared" si="119"/>
        <v>1429368300</v>
      </c>
      <c r="CY167" s="43">
        <f t="shared" si="120"/>
        <v>23822805</v>
      </c>
      <c r="CZ167" s="48">
        <f t="shared" si="121"/>
        <v>39704675</v>
      </c>
    </row>
    <row r="168" spans="1:104">
      <c r="A168" s="3">
        <f t="shared" si="122"/>
        <v>129</v>
      </c>
      <c r="B168" s="249">
        <v>6</v>
      </c>
      <c r="C168" s="250" t="s">
        <v>167</v>
      </c>
      <c r="D168" s="251">
        <v>16</v>
      </c>
      <c r="E168" s="252"/>
      <c r="F168" s="40" t="s">
        <v>52</v>
      </c>
      <c r="G168" s="253">
        <f t="shared" ref="G168:G231" si="172">SUMIF($V$10:$V$28,F168,$AA$10:$AA$28)</f>
        <v>71</v>
      </c>
      <c r="H168" s="253">
        <f t="shared" ref="H168:H231" si="173">SUMIF($V$10:$V$28,F168,$X$10:$X$28)</f>
        <v>63</v>
      </c>
      <c r="I168" s="254">
        <f t="shared" ref="I168:I231" si="174">$I$27</f>
        <v>26966806</v>
      </c>
      <c r="J168" s="254">
        <f t="shared" ref="J168:J231" si="175">SUMIF($AN$4:$AN$22,D168,$AP$4:$AP$22)</f>
        <v>2</v>
      </c>
      <c r="K168" s="255">
        <f t="shared" ref="K168:K231" si="176">IF(J168=$AJ$25,$AI$25,IF(J168=$AJ$26,$AI$26,IF(J168=$AJ$27,$AI$27,IF(J168=$AJ$28,$AI$28,IF(J168=$AJ$29,$AI$29,IF(J168=$AJ$30,$AI$30))))))</f>
        <v>0.93</v>
      </c>
      <c r="L168" s="256">
        <f t="shared" si="165"/>
        <v>1.01</v>
      </c>
      <c r="M168" s="257">
        <f t="shared" ref="M168:M231" si="177">$O168/(1+6%/12)^36</f>
        <v>21166819.673561409</v>
      </c>
      <c r="N168" s="257">
        <f t="shared" ref="N168:N231" si="178">$O168/(1+6%/12)^12</f>
        <v>23858387.72623127</v>
      </c>
      <c r="O168" s="257">
        <f t="shared" ref="O168:O231" si="179">$I$27*K168*L168</f>
        <v>25329920.875800002</v>
      </c>
      <c r="P168" s="257">
        <f t="shared" ref="P168:P231" si="180">$O168*(1+6%/12)^12</f>
        <v>26892214.970120206</v>
      </c>
      <c r="Q168" s="258">
        <f t="shared" ref="Q168:R231" si="181">O168</f>
        <v>25329920.875800002</v>
      </c>
      <c r="R168" s="257">
        <f t="shared" si="181"/>
        <v>26892214.970120206</v>
      </c>
      <c r="S168" s="257">
        <f t="shared" ref="S168:S231" si="182">$O168*(1+6%/12)^24</f>
        <v>28550867.945666909</v>
      </c>
      <c r="T168" s="257"/>
      <c r="U168" s="257">
        <f t="shared" ref="U168:U231" si="183">M168*H168</f>
        <v>1333509639.4343688</v>
      </c>
      <c r="V168" s="257">
        <f t="shared" ref="V168:V231" si="184">N168*H168</f>
        <v>1503078426.7525699</v>
      </c>
      <c r="W168" s="257">
        <f t="shared" ref="W168:W231" si="185">O168*H168</f>
        <v>1595785015.1754003</v>
      </c>
      <c r="X168" s="258">
        <f t="shared" ref="X168:X231" si="186">P168*H168</f>
        <v>1694209543.117573</v>
      </c>
      <c r="Y168" s="258">
        <f t="shared" ref="Y168:Y231" si="187">Q168*H168</f>
        <v>1595785015.1754003</v>
      </c>
      <c r="Z168" s="257">
        <f t="shared" ref="Z168:Z231" si="188">R168*H168</f>
        <v>1694209543.117573</v>
      </c>
      <c r="AA168" s="257">
        <f t="shared" ref="AA168:AA231" si="189">S168*H168</f>
        <v>1798704680.5770154</v>
      </c>
      <c r="AB168" s="257"/>
      <c r="AC168" s="32" t="str">
        <f t="shared" ref="AC168:AC231" si="190">IF(AE168=$H$32,$M$32,IF(AE168=$H$33,$M$33,IF(AE168=$H$34,$M$34)))</f>
        <v>BERTAHAP</v>
      </c>
      <c r="AD168" s="259">
        <f t="shared" ref="AD168:AD231" si="191">IF(AC168=$M$32,$N$32,IF(AC168=$M$33,$N$33,$N$34))</f>
        <v>0</v>
      </c>
      <c r="AE168" s="260">
        <v>2</v>
      </c>
      <c r="AF168" s="261"/>
      <c r="AG168" s="257" t="e">
        <f>IF(AF168&gt;#REF!,"LB","KR")</f>
        <v>#REF!</v>
      </c>
      <c r="AH168" s="261">
        <f t="shared" si="153"/>
        <v>1466861000</v>
      </c>
      <c r="AI168" s="261">
        <f t="shared" si="153"/>
        <v>1653387000</v>
      </c>
      <c r="AJ168" s="261">
        <f t="shared" si="153"/>
        <v>1755364000</v>
      </c>
      <c r="AK168" s="262">
        <f t="shared" si="153"/>
        <v>1863631000</v>
      </c>
      <c r="AL168" s="262">
        <f t="shared" si="153"/>
        <v>1755364000</v>
      </c>
      <c r="AM168" s="261">
        <f t="shared" si="153"/>
        <v>1863631000</v>
      </c>
      <c r="AN168" s="261">
        <f t="shared" si="152"/>
        <v>1978576000</v>
      </c>
      <c r="AO168" s="51">
        <f t="shared" si="123"/>
        <v>1860686000</v>
      </c>
      <c r="AP168" s="42">
        <f t="shared" si="123"/>
        <v>1975449000</v>
      </c>
      <c r="AQ168" s="58">
        <f t="shared" ref="AQ168:AQ231" si="192">AO168-(AO168*10%)</f>
        <v>1674617400</v>
      </c>
      <c r="AR168" s="58">
        <f t="shared" ref="AR168:AR231" si="193">(AQ168*40%)/24</f>
        <v>27910290</v>
      </c>
      <c r="AS168" s="336">
        <f t="shared" ref="AS168:AS231" si="194">(AK168*90%)/48</f>
        <v>34943081.25</v>
      </c>
      <c r="AT168" s="131">
        <f t="shared" ref="AT168:AT231" si="195">(AP168*90%)*40%/36</f>
        <v>19754490</v>
      </c>
      <c r="AU168" s="5">
        <f t="shared" ref="AU168:AU231" si="196">(AO168*90%)*40%/24</f>
        <v>27910290</v>
      </c>
      <c r="AV168" s="5">
        <f t="shared" ref="AV168:AV231" si="197">AJ168*90%/36</f>
        <v>43884100</v>
      </c>
      <c r="AX168" s="2"/>
      <c r="AY168" s="2"/>
      <c r="BT168" s="53">
        <f t="shared" ref="BT168:BT231" si="198">O168-$O$298</f>
        <v>-1481825.989699997</v>
      </c>
      <c r="BV168" s="116"/>
      <c r="BW168" s="112"/>
      <c r="BX168" s="112" t="str">
        <f t="shared" si="166"/>
        <v>2BR-18</v>
      </c>
      <c r="BY168" s="113">
        <f t="shared" si="167"/>
        <v>18</v>
      </c>
      <c r="BZ168" s="114">
        <f t="shared" si="168"/>
        <v>97</v>
      </c>
      <c r="CA168" s="114">
        <f t="shared" si="168"/>
        <v>85</v>
      </c>
      <c r="CB168" s="115">
        <f t="shared" si="169"/>
        <v>25455316.523699999</v>
      </c>
      <c r="CC168" s="115">
        <f t="shared" si="170"/>
        <v>1988896000</v>
      </c>
      <c r="CD168" s="115">
        <f t="shared" si="170"/>
        <v>2241803000</v>
      </c>
      <c r="CE168" s="115">
        <f t="shared" si="170"/>
        <v>2380073000</v>
      </c>
      <c r="CF168" s="115">
        <f t="shared" si="170"/>
        <v>2526870000</v>
      </c>
      <c r="CG168" s="115">
        <f t="shared" si="171"/>
        <v>2682722000</v>
      </c>
      <c r="CT168" s="58">
        <f t="shared" ref="CT168:CT231" si="199">AP168-(AP168*10%)</f>
        <v>1777904100</v>
      </c>
      <c r="CU168" s="43">
        <f t="shared" ref="CU168:CU231" si="200">(CT168*40%)/36</f>
        <v>19754490</v>
      </c>
      <c r="CX168" s="53">
        <f t="shared" ref="CX168:CX231" si="201">AJ168*90%</f>
        <v>1579827600</v>
      </c>
      <c r="CY168" s="43">
        <f t="shared" ref="CY168:CY231" si="202">(CX168*40%)/24</f>
        <v>26330460</v>
      </c>
      <c r="CZ168" s="48">
        <f t="shared" ref="CZ168:CZ231" si="203">(AJ168*90%)/36</f>
        <v>43884100</v>
      </c>
    </row>
    <row r="169" spans="1:104">
      <c r="A169" s="3">
        <f t="shared" ref="A169:A232" si="204">A168+1</f>
        <v>130</v>
      </c>
      <c r="B169" s="249">
        <v>7</v>
      </c>
      <c r="C169" s="250" t="s">
        <v>167</v>
      </c>
      <c r="D169" s="285">
        <v>18</v>
      </c>
      <c r="E169" s="252"/>
      <c r="F169" s="40" t="s">
        <v>54</v>
      </c>
      <c r="G169" s="253">
        <f t="shared" si="172"/>
        <v>97</v>
      </c>
      <c r="H169" s="253">
        <f t="shared" si="173"/>
        <v>85</v>
      </c>
      <c r="I169" s="254">
        <f t="shared" si="174"/>
        <v>26966806</v>
      </c>
      <c r="J169" s="254">
        <f t="shared" si="175"/>
        <v>2</v>
      </c>
      <c r="K169" s="255">
        <f t="shared" si="176"/>
        <v>0.93</v>
      </c>
      <c r="L169" s="256">
        <f t="shared" si="165"/>
        <v>1.01</v>
      </c>
      <c r="M169" s="257">
        <f t="shared" si="177"/>
        <v>21166819.673561409</v>
      </c>
      <c r="N169" s="257">
        <f t="shared" si="178"/>
        <v>23858387.72623127</v>
      </c>
      <c r="O169" s="257">
        <f t="shared" si="179"/>
        <v>25329920.875800002</v>
      </c>
      <c r="P169" s="257">
        <f t="shared" si="180"/>
        <v>26892214.970120206</v>
      </c>
      <c r="Q169" s="258">
        <f t="shared" si="181"/>
        <v>25329920.875800002</v>
      </c>
      <c r="R169" s="257">
        <f t="shared" si="181"/>
        <v>26892214.970120206</v>
      </c>
      <c r="S169" s="257">
        <f t="shared" si="182"/>
        <v>28550867.945666909</v>
      </c>
      <c r="T169" s="257"/>
      <c r="U169" s="257">
        <f t="shared" si="183"/>
        <v>1799179672.2527199</v>
      </c>
      <c r="V169" s="257">
        <f t="shared" si="184"/>
        <v>2027962956.7296579</v>
      </c>
      <c r="W169" s="257">
        <f t="shared" si="185"/>
        <v>2153043274.4430003</v>
      </c>
      <c r="X169" s="258">
        <f t="shared" si="186"/>
        <v>2285838272.4602175</v>
      </c>
      <c r="Y169" s="258">
        <f t="shared" si="187"/>
        <v>2153043274.4430003</v>
      </c>
      <c r="Z169" s="257">
        <f t="shared" si="188"/>
        <v>2285838272.4602175</v>
      </c>
      <c r="AA169" s="257">
        <f t="shared" si="189"/>
        <v>2426823775.3816872</v>
      </c>
      <c r="AB169" s="257"/>
      <c r="AC169" s="32" t="str">
        <f t="shared" si="190"/>
        <v>BERTAHAP</v>
      </c>
      <c r="AD169" s="259">
        <f t="shared" si="191"/>
        <v>0</v>
      </c>
      <c r="AE169" s="260">
        <v>2</v>
      </c>
      <c r="AF169" s="261"/>
      <c r="AG169" s="257" t="e">
        <f>IF(AF169&gt;#REF!,"LB","KR")</f>
        <v>#REF!</v>
      </c>
      <c r="AH169" s="261">
        <f t="shared" si="153"/>
        <v>1979098000</v>
      </c>
      <c r="AI169" s="261">
        <f t="shared" si="153"/>
        <v>2230760000</v>
      </c>
      <c r="AJ169" s="261">
        <f t="shared" si="153"/>
        <v>2368348000</v>
      </c>
      <c r="AK169" s="262">
        <f t="shared" si="153"/>
        <v>2514423000</v>
      </c>
      <c r="AL169" s="262">
        <f t="shared" si="153"/>
        <v>2368348000</v>
      </c>
      <c r="AM169" s="261">
        <f t="shared" si="153"/>
        <v>2514423000</v>
      </c>
      <c r="AN169" s="261">
        <f t="shared" si="152"/>
        <v>2669507000</v>
      </c>
      <c r="AO169" s="51">
        <f t="shared" ref="AO169:AP232" si="205">ROUNDUP(AJ169+(AJ169*6%),-3)</f>
        <v>2510449000</v>
      </c>
      <c r="AP169" s="42">
        <f t="shared" si="205"/>
        <v>2665289000</v>
      </c>
      <c r="AQ169" s="58">
        <f t="shared" si="192"/>
        <v>2259404100</v>
      </c>
      <c r="AR169" s="58">
        <f t="shared" si="193"/>
        <v>37656735</v>
      </c>
      <c r="AS169" s="336">
        <f t="shared" si="194"/>
        <v>47145431.25</v>
      </c>
      <c r="AT169" s="131">
        <f t="shared" si="195"/>
        <v>26652890</v>
      </c>
      <c r="AU169" s="5">
        <f t="shared" si="196"/>
        <v>37656735</v>
      </c>
      <c r="AV169" s="5">
        <f t="shared" si="197"/>
        <v>59208700</v>
      </c>
      <c r="AX169" s="2"/>
      <c r="AY169" s="2"/>
      <c r="BT169" s="53">
        <f t="shared" si="198"/>
        <v>-1481825.989699997</v>
      </c>
      <c r="BV169" s="116"/>
      <c r="BW169" s="112"/>
      <c r="BX169" s="112" t="str">
        <f t="shared" si="166"/>
        <v>1BR-20</v>
      </c>
      <c r="BY169" s="113">
        <f t="shared" si="167"/>
        <v>20</v>
      </c>
      <c r="BZ169" s="114">
        <f t="shared" si="168"/>
        <v>60</v>
      </c>
      <c r="CA169" s="114">
        <f t="shared" si="168"/>
        <v>51</v>
      </c>
      <c r="CB169" s="115">
        <f t="shared" si="169"/>
        <v>25455316.523699999</v>
      </c>
      <c r="CC169" s="115">
        <f t="shared" si="170"/>
        <v>1193338000</v>
      </c>
      <c r="CD169" s="115">
        <f t="shared" si="170"/>
        <v>1345082000</v>
      </c>
      <c r="CE169" s="115">
        <f t="shared" si="170"/>
        <v>1428044000</v>
      </c>
      <c r="CF169" s="115">
        <f t="shared" si="170"/>
        <v>1516122000</v>
      </c>
      <c r="CG169" s="115">
        <f t="shared" si="171"/>
        <v>1609633000</v>
      </c>
      <c r="CT169" s="58">
        <f t="shared" si="199"/>
        <v>2398760100</v>
      </c>
      <c r="CU169" s="43">
        <f t="shared" si="200"/>
        <v>26652890</v>
      </c>
      <c r="CX169" s="53">
        <f t="shared" si="201"/>
        <v>2131513200</v>
      </c>
      <c r="CY169" s="43">
        <f t="shared" si="202"/>
        <v>35525220</v>
      </c>
      <c r="CZ169" s="48">
        <f t="shared" si="203"/>
        <v>59208700</v>
      </c>
    </row>
    <row r="170" spans="1:104">
      <c r="A170" s="3">
        <f t="shared" si="204"/>
        <v>131</v>
      </c>
      <c r="B170" s="249">
        <v>8</v>
      </c>
      <c r="C170" s="250" t="s">
        <v>167</v>
      </c>
      <c r="D170" s="285">
        <v>20</v>
      </c>
      <c r="E170" s="252"/>
      <c r="F170" s="40" t="s">
        <v>70</v>
      </c>
      <c r="G170" s="253">
        <f t="shared" si="172"/>
        <v>60</v>
      </c>
      <c r="H170" s="253">
        <f t="shared" si="173"/>
        <v>51</v>
      </c>
      <c r="I170" s="254">
        <f t="shared" si="174"/>
        <v>26966806</v>
      </c>
      <c r="J170" s="254">
        <f t="shared" si="175"/>
        <v>2</v>
      </c>
      <c r="K170" s="255">
        <f t="shared" si="176"/>
        <v>0.93</v>
      </c>
      <c r="L170" s="256">
        <f t="shared" si="165"/>
        <v>1.01</v>
      </c>
      <c r="M170" s="257">
        <f t="shared" si="177"/>
        <v>21166819.673561409</v>
      </c>
      <c r="N170" s="257">
        <f t="shared" si="178"/>
        <v>23858387.72623127</v>
      </c>
      <c r="O170" s="257">
        <f t="shared" si="179"/>
        <v>25329920.875800002</v>
      </c>
      <c r="P170" s="257">
        <f t="shared" si="180"/>
        <v>26892214.970120206</v>
      </c>
      <c r="Q170" s="258">
        <f t="shared" si="181"/>
        <v>25329920.875800002</v>
      </c>
      <c r="R170" s="257">
        <f t="shared" si="181"/>
        <v>26892214.970120206</v>
      </c>
      <c r="S170" s="257">
        <f t="shared" si="182"/>
        <v>28550867.945666909</v>
      </c>
      <c r="T170" s="257"/>
      <c r="U170" s="257">
        <f t="shared" si="183"/>
        <v>1079507803.3516319</v>
      </c>
      <c r="V170" s="257">
        <f t="shared" si="184"/>
        <v>1216777774.0377948</v>
      </c>
      <c r="W170" s="257">
        <f t="shared" si="185"/>
        <v>1291825964.6658001</v>
      </c>
      <c r="X170" s="258">
        <f t="shared" si="186"/>
        <v>1371502963.4761305</v>
      </c>
      <c r="Y170" s="258">
        <f t="shared" si="187"/>
        <v>1291825964.6658001</v>
      </c>
      <c r="Z170" s="257">
        <f t="shared" si="188"/>
        <v>1371502963.4761305</v>
      </c>
      <c r="AA170" s="257">
        <f t="shared" si="189"/>
        <v>1456094265.2290125</v>
      </c>
      <c r="AB170" s="257"/>
      <c r="AC170" s="32" t="str">
        <f t="shared" si="190"/>
        <v>BERTAHAP</v>
      </c>
      <c r="AD170" s="259">
        <f t="shared" si="191"/>
        <v>0</v>
      </c>
      <c r="AE170" s="260">
        <v>2</v>
      </c>
      <c r="AF170" s="261"/>
      <c r="AG170" s="257" t="e">
        <f>IF(AF170&gt;#REF!,"LB","KR")</f>
        <v>#REF!</v>
      </c>
      <c r="AH170" s="261">
        <f t="shared" si="153"/>
        <v>1187459000</v>
      </c>
      <c r="AI170" s="261">
        <f t="shared" si="153"/>
        <v>1338456000</v>
      </c>
      <c r="AJ170" s="261">
        <f t="shared" si="153"/>
        <v>1421009000</v>
      </c>
      <c r="AK170" s="262">
        <f t="shared" si="153"/>
        <v>1508654000</v>
      </c>
      <c r="AL170" s="262">
        <f t="shared" si="153"/>
        <v>1421009000</v>
      </c>
      <c r="AM170" s="261">
        <f t="shared" si="153"/>
        <v>1508654000</v>
      </c>
      <c r="AN170" s="261">
        <f t="shared" si="152"/>
        <v>1601704000</v>
      </c>
      <c r="AO170" s="51">
        <f t="shared" si="205"/>
        <v>1506270000</v>
      </c>
      <c r="AP170" s="42">
        <f t="shared" si="205"/>
        <v>1599174000</v>
      </c>
      <c r="AQ170" s="58">
        <f t="shared" si="192"/>
        <v>1355643000</v>
      </c>
      <c r="AR170" s="58">
        <f t="shared" si="193"/>
        <v>22594050</v>
      </c>
      <c r="AS170" s="336">
        <f t="shared" si="194"/>
        <v>28287262.5</v>
      </c>
      <c r="AT170" s="131">
        <f t="shared" si="195"/>
        <v>15991740</v>
      </c>
      <c r="AU170" s="5">
        <f t="shared" si="196"/>
        <v>22594050</v>
      </c>
      <c r="AV170" s="5">
        <f t="shared" si="197"/>
        <v>35525225</v>
      </c>
      <c r="AX170" s="2"/>
      <c r="AY170" s="2"/>
      <c r="BT170" s="53">
        <f t="shared" si="198"/>
        <v>-1481825.989699997</v>
      </c>
      <c r="BV170" s="116">
        <v>45</v>
      </c>
      <c r="BW170" s="112" t="s">
        <v>176</v>
      </c>
      <c r="BX170" s="112" t="str">
        <f>F250</f>
        <v>1BR-10</v>
      </c>
      <c r="BY170" s="113">
        <f>D250</f>
        <v>10</v>
      </c>
      <c r="BZ170" s="114">
        <f>G250</f>
        <v>74</v>
      </c>
      <c r="CA170" s="114">
        <f>H250</f>
        <v>63</v>
      </c>
      <c r="CB170" s="115">
        <f>O250</f>
        <v>25455316.523699999</v>
      </c>
      <c r="CC170" s="115">
        <f t="shared" ref="CC170:CF171" si="206">AH250</f>
        <v>1474123000</v>
      </c>
      <c r="CD170" s="115">
        <f t="shared" si="206"/>
        <v>1661572000</v>
      </c>
      <c r="CE170" s="115">
        <f t="shared" si="206"/>
        <v>1764054000</v>
      </c>
      <c r="CF170" s="115">
        <f t="shared" si="206"/>
        <v>1872857000</v>
      </c>
      <c r="CG170" s="115">
        <f>AN250</f>
        <v>1988371000</v>
      </c>
      <c r="CH170" s="2">
        <v>4</v>
      </c>
      <c r="CT170" s="58">
        <f t="shared" si="199"/>
        <v>1439256600</v>
      </c>
      <c r="CU170" s="43">
        <f t="shared" si="200"/>
        <v>15991740</v>
      </c>
      <c r="CX170" s="53">
        <f t="shared" si="201"/>
        <v>1278908100</v>
      </c>
      <c r="CY170" s="43">
        <f t="shared" si="202"/>
        <v>21315135</v>
      </c>
      <c r="CZ170" s="48">
        <f t="shared" si="203"/>
        <v>35525225</v>
      </c>
    </row>
    <row r="171" spans="1:104">
      <c r="A171" s="3">
        <f t="shared" si="204"/>
        <v>132</v>
      </c>
      <c r="B171" s="249">
        <v>9</v>
      </c>
      <c r="C171" s="250" t="s">
        <v>167</v>
      </c>
      <c r="D171" s="285">
        <v>22</v>
      </c>
      <c r="E171" s="252"/>
      <c r="F171" s="40" t="s">
        <v>89</v>
      </c>
      <c r="G171" s="253">
        <f t="shared" si="172"/>
        <v>81</v>
      </c>
      <c r="H171" s="253">
        <f t="shared" si="173"/>
        <v>70</v>
      </c>
      <c r="I171" s="254">
        <f t="shared" si="174"/>
        <v>26966806</v>
      </c>
      <c r="J171" s="254">
        <f t="shared" si="175"/>
        <v>4</v>
      </c>
      <c r="K171" s="255">
        <f t="shared" si="176"/>
        <v>0.97</v>
      </c>
      <c r="L171" s="256">
        <f t="shared" si="165"/>
        <v>1.01</v>
      </c>
      <c r="M171" s="257">
        <f t="shared" si="177"/>
        <v>22077220.519736089</v>
      </c>
      <c r="N171" s="257">
        <f t="shared" si="178"/>
        <v>24884554.94026272</v>
      </c>
      <c r="O171" s="257">
        <f t="shared" si="179"/>
        <v>26419379.838199999</v>
      </c>
      <c r="P171" s="257">
        <f t="shared" si="180"/>
        <v>28048869.3774372</v>
      </c>
      <c r="Q171" s="258">
        <f t="shared" si="181"/>
        <v>26419379.838199999</v>
      </c>
      <c r="R171" s="257">
        <f t="shared" si="181"/>
        <v>28048869.3774372</v>
      </c>
      <c r="S171" s="257">
        <f t="shared" si="182"/>
        <v>29778862.265910644</v>
      </c>
      <c r="T171" s="257"/>
      <c r="U171" s="257">
        <f t="shared" si="183"/>
        <v>1545405436.3815262</v>
      </c>
      <c r="V171" s="257">
        <f t="shared" si="184"/>
        <v>1741918845.8183904</v>
      </c>
      <c r="W171" s="257">
        <f t="shared" si="185"/>
        <v>1849356588.674</v>
      </c>
      <c r="X171" s="258">
        <f t="shared" si="186"/>
        <v>1963420856.420604</v>
      </c>
      <c r="Y171" s="258">
        <f t="shared" si="187"/>
        <v>1849356588.674</v>
      </c>
      <c r="Z171" s="257">
        <f t="shared" si="188"/>
        <v>1963420856.420604</v>
      </c>
      <c r="AA171" s="257">
        <f t="shared" si="189"/>
        <v>2084520358.613745</v>
      </c>
      <c r="AB171" s="257"/>
      <c r="AC171" s="32" t="str">
        <f t="shared" si="190"/>
        <v>BERTAHAP</v>
      </c>
      <c r="AD171" s="259">
        <f t="shared" si="191"/>
        <v>0</v>
      </c>
      <c r="AE171" s="260">
        <v>2</v>
      </c>
      <c r="AF171" s="261"/>
      <c r="AG171" s="257" t="e">
        <f>IF(AF171&gt;#REF!,"LB","KR")</f>
        <v>#REF!</v>
      </c>
      <c r="AH171" s="261">
        <f t="shared" si="153"/>
        <v>1699946000</v>
      </c>
      <c r="AI171" s="261">
        <f t="shared" si="153"/>
        <v>1916111000</v>
      </c>
      <c r="AJ171" s="261">
        <f t="shared" si="153"/>
        <v>2034293000</v>
      </c>
      <c r="AK171" s="262">
        <f t="shared" si="153"/>
        <v>2159763000</v>
      </c>
      <c r="AL171" s="262">
        <f t="shared" si="153"/>
        <v>2034293000</v>
      </c>
      <c r="AM171" s="261">
        <f t="shared" si="153"/>
        <v>2159763000</v>
      </c>
      <c r="AN171" s="261">
        <f t="shared" si="152"/>
        <v>2292973000</v>
      </c>
      <c r="AO171" s="51">
        <f t="shared" si="205"/>
        <v>2156351000</v>
      </c>
      <c r="AP171" s="42">
        <f t="shared" si="205"/>
        <v>2289349000</v>
      </c>
      <c r="AQ171" s="58">
        <f t="shared" si="192"/>
        <v>1940715900</v>
      </c>
      <c r="AR171" s="58">
        <f t="shared" si="193"/>
        <v>32345265</v>
      </c>
      <c r="AS171" s="336">
        <f t="shared" si="194"/>
        <v>40495556.25</v>
      </c>
      <c r="AT171" s="131">
        <f t="shared" si="195"/>
        <v>22893490</v>
      </c>
      <c r="AU171" s="5">
        <f t="shared" si="196"/>
        <v>32345265</v>
      </c>
      <c r="AV171" s="5">
        <f t="shared" si="197"/>
        <v>50857325</v>
      </c>
      <c r="AX171" s="2"/>
      <c r="AY171" s="2"/>
      <c r="BT171" s="53">
        <f t="shared" si="198"/>
        <v>-392367.02730000019</v>
      </c>
      <c r="BV171" s="116"/>
      <c r="BW171" s="112"/>
      <c r="BX171" s="112" t="str">
        <f>F251</f>
        <v>1BR-12</v>
      </c>
      <c r="BY171" s="113">
        <f>D251</f>
        <v>12</v>
      </c>
      <c r="BZ171" s="114">
        <f>G251</f>
        <v>67</v>
      </c>
      <c r="CA171" s="114">
        <f>H251</f>
        <v>57</v>
      </c>
      <c r="CB171" s="115">
        <f>O251</f>
        <v>25455316.523699999</v>
      </c>
      <c r="CC171" s="115">
        <f t="shared" si="206"/>
        <v>1333730000</v>
      </c>
      <c r="CD171" s="115">
        <f t="shared" si="206"/>
        <v>1503327000</v>
      </c>
      <c r="CE171" s="115">
        <f t="shared" si="206"/>
        <v>1596049000</v>
      </c>
      <c r="CF171" s="115">
        <f t="shared" si="206"/>
        <v>1694490000</v>
      </c>
      <c r="CG171" s="115">
        <f>AN251</f>
        <v>1799002000</v>
      </c>
      <c r="CT171" s="58">
        <f t="shared" si="199"/>
        <v>2060414100</v>
      </c>
      <c r="CU171" s="43">
        <f t="shared" si="200"/>
        <v>22893490</v>
      </c>
      <c r="CX171" s="53">
        <f t="shared" si="201"/>
        <v>1830863700</v>
      </c>
      <c r="CY171" s="43">
        <f t="shared" si="202"/>
        <v>30514395</v>
      </c>
      <c r="CZ171" s="48">
        <f t="shared" si="203"/>
        <v>50857325</v>
      </c>
    </row>
    <row r="172" spans="1:104">
      <c r="A172" s="3">
        <f t="shared" si="204"/>
        <v>133</v>
      </c>
      <c r="B172" s="249">
        <v>1</v>
      </c>
      <c r="C172" s="250" t="s">
        <v>169</v>
      </c>
      <c r="D172" s="251" t="s">
        <v>24</v>
      </c>
      <c r="E172" s="252"/>
      <c r="F172" s="40" t="s">
        <v>39</v>
      </c>
      <c r="G172" s="253">
        <f t="shared" si="172"/>
        <v>113</v>
      </c>
      <c r="H172" s="253">
        <f t="shared" si="173"/>
        <v>101</v>
      </c>
      <c r="I172" s="254">
        <f t="shared" si="174"/>
        <v>26966806</v>
      </c>
      <c r="J172" s="254">
        <f t="shared" si="175"/>
        <v>6</v>
      </c>
      <c r="K172" s="255">
        <f t="shared" si="176"/>
        <v>0.95</v>
      </c>
      <c r="L172" s="256">
        <f t="shared" ref="L172:L180" si="207">SUMIF($AN$4:$AN$22,D172,$AW$4:$AW$22)</f>
        <v>1.02</v>
      </c>
      <c r="M172" s="257">
        <f t="shared" si="177"/>
        <v>21836099.50354626</v>
      </c>
      <c r="N172" s="257">
        <f t="shared" si="178"/>
        <v>24612773.029615775</v>
      </c>
      <c r="O172" s="257">
        <f t="shared" si="179"/>
        <v>26130835.013999999</v>
      </c>
      <c r="P172" s="257">
        <f t="shared" si="180"/>
        <v>27742527.739855718</v>
      </c>
      <c r="Q172" s="258">
        <f t="shared" si="181"/>
        <v>26130835.013999999</v>
      </c>
      <c r="R172" s="257">
        <f t="shared" si="181"/>
        <v>27742527.739855718</v>
      </c>
      <c r="S172" s="257">
        <f t="shared" si="182"/>
        <v>29453626.146440148</v>
      </c>
      <c r="T172" s="257"/>
      <c r="U172" s="257">
        <f t="shared" si="183"/>
        <v>2205446049.8581724</v>
      </c>
      <c r="V172" s="257">
        <f t="shared" si="184"/>
        <v>2485890075.9911933</v>
      </c>
      <c r="W172" s="257">
        <f t="shared" si="185"/>
        <v>2639214336.414</v>
      </c>
      <c r="X172" s="258">
        <f t="shared" si="186"/>
        <v>2801995301.7254276</v>
      </c>
      <c r="Y172" s="258">
        <f t="shared" si="187"/>
        <v>2639214336.414</v>
      </c>
      <c r="Z172" s="257">
        <f t="shared" si="188"/>
        <v>2801995301.7254276</v>
      </c>
      <c r="AA172" s="257">
        <f t="shared" si="189"/>
        <v>2974816240.7904549</v>
      </c>
      <c r="AB172" s="257"/>
      <c r="AC172" s="32" t="str">
        <f t="shared" si="190"/>
        <v>BERTAHAP</v>
      </c>
      <c r="AD172" s="259">
        <f t="shared" si="191"/>
        <v>0</v>
      </c>
      <c r="AE172" s="260">
        <v>2</v>
      </c>
      <c r="AF172" s="261"/>
      <c r="AG172" s="257" t="e">
        <f>IF(AF172&gt;#REF!,"LB","KR")</f>
        <v>#REF!</v>
      </c>
      <c r="AH172" s="261">
        <f t="shared" si="153"/>
        <v>2425991000</v>
      </c>
      <c r="AI172" s="261">
        <f t="shared" si="153"/>
        <v>2734480000</v>
      </c>
      <c r="AJ172" s="261">
        <f t="shared" si="153"/>
        <v>2903136000</v>
      </c>
      <c r="AK172" s="262">
        <f t="shared" si="153"/>
        <v>3082195000</v>
      </c>
      <c r="AL172" s="262">
        <f t="shared" si="153"/>
        <v>2903136000</v>
      </c>
      <c r="AM172" s="261">
        <f t="shared" si="153"/>
        <v>3082195000</v>
      </c>
      <c r="AN172" s="261">
        <f t="shared" si="152"/>
        <v>3272298000</v>
      </c>
      <c r="AO172" s="51">
        <f t="shared" si="205"/>
        <v>3077325000</v>
      </c>
      <c r="AP172" s="42">
        <f t="shared" si="205"/>
        <v>3267127000</v>
      </c>
      <c r="AQ172" s="58">
        <f t="shared" si="192"/>
        <v>2769592500</v>
      </c>
      <c r="AR172" s="58">
        <f t="shared" si="193"/>
        <v>46159875</v>
      </c>
      <c r="AS172" s="336">
        <f t="shared" si="194"/>
        <v>57791156.25</v>
      </c>
      <c r="AT172" s="131">
        <f t="shared" si="195"/>
        <v>32671270</v>
      </c>
      <c r="AU172" s="5">
        <f t="shared" si="196"/>
        <v>46159875</v>
      </c>
      <c r="AV172" s="5">
        <f t="shared" si="197"/>
        <v>72578400</v>
      </c>
      <c r="AX172" s="2"/>
      <c r="AY172" s="2"/>
      <c r="BT172" s="53">
        <f t="shared" si="198"/>
        <v>-680911.8515000008</v>
      </c>
      <c r="BV172" s="116">
        <v>46</v>
      </c>
      <c r="BW172" s="121" t="s">
        <v>179</v>
      </c>
      <c r="BX172" s="112" t="str">
        <f>F293</f>
        <v>1BR-6</v>
      </c>
      <c r="BY172" s="113" t="str">
        <f>D293</f>
        <v>06</v>
      </c>
      <c r="BZ172" s="114">
        <f t="shared" ref="BZ172:CA175" si="208">G293</f>
        <v>78</v>
      </c>
      <c r="CA172" s="114">
        <f t="shared" si="208"/>
        <v>66</v>
      </c>
      <c r="CB172" s="115">
        <f>O293</f>
        <v>25706107.819499999</v>
      </c>
      <c r="CC172" s="115">
        <f t="shared" ref="CC172:CF175" si="209">AH293</f>
        <v>1559534000</v>
      </c>
      <c r="CD172" s="115">
        <f t="shared" si="209"/>
        <v>1757844000</v>
      </c>
      <c r="CE172" s="115">
        <f t="shared" si="209"/>
        <v>1866264000</v>
      </c>
      <c r="CF172" s="115">
        <f t="shared" si="209"/>
        <v>1981371000</v>
      </c>
      <c r="CG172" s="115">
        <f>AN293</f>
        <v>2103578000</v>
      </c>
      <c r="CH172" s="2">
        <v>4</v>
      </c>
      <c r="CT172" s="58">
        <f t="shared" si="199"/>
        <v>2940414300</v>
      </c>
      <c r="CU172" s="43">
        <f t="shared" si="200"/>
        <v>32671270</v>
      </c>
      <c r="CX172" s="53">
        <f t="shared" si="201"/>
        <v>2612822400</v>
      </c>
      <c r="CY172" s="43">
        <f t="shared" si="202"/>
        <v>43547040</v>
      </c>
      <c r="CZ172" s="48">
        <f t="shared" si="203"/>
        <v>72578400</v>
      </c>
    </row>
    <row r="173" spans="1:104">
      <c r="A173" s="3">
        <f t="shared" si="204"/>
        <v>134</v>
      </c>
      <c r="B173" s="249">
        <v>2</v>
      </c>
      <c r="C173" s="250" t="s">
        <v>169</v>
      </c>
      <c r="D173" s="251" t="s">
        <v>35</v>
      </c>
      <c r="E173" s="252"/>
      <c r="F173" s="40" t="s">
        <v>42</v>
      </c>
      <c r="G173" s="253">
        <f t="shared" si="172"/>
        <v>78</v>
      </c>
      <c r="H173" s="253">
        <f t="shared" si="173"/>
        <v>66</v>
      </c>
      <c r="I173" s="254">
        <f t="shared" si="174"/>
        <v>26966806</v>
      </c>
      <c r="J173" s="254">
        <f t="shared" si="175"/>
        <v>2</v>
      </c>
      <c r="K173" s="255">
        <f t="shared" si="176"/>
        <v>0.93</v>
      </c>
      <c r="L173" s="256">
        <f t="shared" si="207"/>
        <v>1.02</v>
      </c>
      <c r="M173" s="257">
        <f t="shared" si="177"/>
        <v>21376392.145576868</v>
      </c>
      <c r="N173" s="257">
        <f t="shared" si="178"/>
        <v>24094609.386887025</v>
      </c>
      <c r="O173" s="257">
        <f t="shared" si="179"/>
        <v>25580712.171600003</v>
      </c>
      <c r="P173" s="257">
        <f t="shared" si="180"/>
        <v>27158474.52427981</v>
      </c>
      <c r="Q173" s="258">
        <f t="shared" si="181"/>
        <v>25580712.171600003</v>
      </c>
      <c r="R173" s="257">
        <f t="shared" si="181"/>
        <v>27158474.52427981</v>
      </c>
      <c r="S173" s="257">
        <f t="shared" si="182"/>
        <v>28833549.806515098</v>
      </c>
      <c r="T173" s="257"/>
      <c r="U173" s="257">
        <f t="shared" si="183"/>
        <v>1410841881.6080732</v>
      </c>
      <c r="V173" s="257">
        <f t="shared" si="184"/>
        <v>1590244219.5345438</v>
      </c>
      <c r="W173" s="257">
        <f t="shared" si="185"/>
        <v>1688327003.3256001</v>
      </c>
      <c r="X173" s="258">
        <f t="shared" si="186"/>
        <v>1792459318.6024675</v>
      </c>
      <c r="Y173" s="258">
        <f t="shared" si="187"/>
        <v>1688327003.3256001</v>
      </c>
      <c r="Z173" s="257">
        <f t="shared" si="188"/>
        <v>1792459318.6024675</v>
      </c>
      <c r="AA173" s="257">
        <f t="shared" si="189"/>
        <v>1903014287.2299964</v>
      </c>
      <c r="AB173" s="257"/>
      <c r="AC173" s="32" t="str">
        <f t="shared" si="190"/>
        <v>BERTAHAP</v>
      </c>
      <c r="AD173" s="259">
        <f t="shared" si="191"/>
        <v>0</v>
      </c>
      <c r="AE173" s="260">
        <v>2</v>
      </c>
      <c r="AF173" s="261"/>
      <c r="AG173" s="257" t="e">
        <f>IF(AF173&gt;#REF!,"LB","KR")</f>
        <v>#REF!</v>
      </c>
      <c r="AH173" s="261">
        <f t="shared" si="153"/>
        <v>1551927000</v>
      </c>
      <c r="AI173" s="261">
        <f t="shared" si="153"/>
        <v>1749269000</v>
      </c>
      <c r="AJ173" s="261">
        <f t="shared" si="153"/>
        <v>1857160000</v>
      </c>
      <c r="AK173" s="262">
        <f t="shared" si="153"/>
        <v>1971706000</v>
      </c>
      <c r="AL173" s="262">
        <f t="shared" si="153"/>
        <v>1857160000</v>
      </c>
      <c r="AM173" s="261">
        <f t="shared" si="153"/>
        <v>1971706000</v>
      </c>
      <c r="AN173" s="261">
        <f t="shared" si="152"/>
        <v>2093316000</v>
      </c>
      <c r="AO173" s="51">
        <f t="shared" si="205"/>
        <v>1968590000</v>
      </c>
      <c r="AP173" s="42">
        <f t="shared" si="205"/>
        <v>2090009000</v>
      </c>
      <c r="AQ173" s="58">
        <f t="shared" si="192"/>
        <v>1771731000</v>
      </c>
      <c r="AR173" s="58">
        <f t="shared" si="193"/>
        <v>29528850</v>
      </c>
      <c r="AS173" s="336">
        <f t="shared" si="194"/>
        <v>36969487.5</v>
      </c>
      <c r="AT173" s="131">
        <f t="shared" si="195"/>
        <v>20900090</v>
      </c>
      <c r="AU173" s="5">
        <f t="shared" si="196"/>
        <v>29528850</v>
      </c>
      <c r="AV173" s="5">
        <f t="shared" si="197"/>
        <v>46429000</v>
      </c>
      <c r="AX173" s="2"/>
      <c r="AY173" s="2"/>
      <c r="BT173" s="53">
        <f t="shared" si="198"/>
        <v>-1231034.6938999966</v>
      </c>
      <c r="BV173" s="116"/>
      <c r="BW173" s="121"/>
      <c r="BX173" s="112" t="str">
        <f>F294</f>
        <v>1BR-10</v>
      </c>
      <c r="BY173" s="113">
        <f>D294</f>
        <v>10</v>
      </c>
      <c r="BZ173" s="114">
        <f t="shared" si="208"/>
        <v>74</v>
      </c>
      <c r="CA173" s="114">
        <f t="shared" si="208"/>
        <v>63</v>
      </c>
      <c r="CB173" s="115">
        <f>O294</f>
        <v>25706107.819499999</v>
      </c>
      <c r="CC173" s="115">
        <f t="shared" si="209"/>
        <v>1488646000</v>
      </c>
      <c r="CD173" s="115">
        <f t="shared" si="209"/>
        <v>1677942000</v>
      </c>
      <c r="CE173" s="115">
        <f t="shared" si="209"/>
        <v>1781434000</v>
      </c>
      <c r="CF173" s="115">
        <f t="shared" si="209"/>
        <v>1891309000</v>
      </c>
      <c r="CG173" s="115">
        <f>AN294</f>
        <v>2007960000</v>
      </c>
      <c r="CT173" s="58">
        <f t="shared" si="199"/>
        <v>1881008100</v>
      </c>
      <c r="CU173" s="43">
        <f t="shared" si="200"/>
        <v>20900090</v>
      </c>
      <c r="CX173" s="53">
        <f t="shared" si="201"/>
        <v>1671444000</v>
      </c>
      <c r="CY173" s="43">
        <f t="shared" si="202"/>
        <v>27857400</v>
      </c>
      <c r="CZ173" s="48">
        <f t="shared" si="203"/>
        <v>46429000</v>
      </c>
    </row>
    <row r="174" spans="1:104">
      <c r="A174" s="3">
        <f t="shared" si="204"/>
        <v>135</v>
      </c>
      <c r="B174" s="249">
        <v>3</v>
      </c>
      <c r="C174" s="250" t="s">
        <v>169</v>
      </c>
      <c r="D174" s="251" t="s">
        <v>41</v>
      </c>
      <c r="E174" s="252"/>
      <c r="F174" s="40" t="s">
        <v>45</v>
      </c>
      <c r="G174" s="253">
        <f t="shared" si="172"/>
        <v>60</v>
      </c>
      <c r="H174" s="253">
        <f t="shared" si="173"/>
        <v>52</v>
      </c>
      <c r="I174" s="254">
        <f t="shared" si="174"/>
        <v>26966806</v>
      </c>
      <c r="J174" s="254">
        <f t="shared" si="175"/>
        <v>2</v>
      </c>
      <c r="K174" s="255">
        <f t="shared" si="176"/>
        <v>0.93</v>
      </c>
      <c r="L174" s="256">
        <f t="shared" si="207"/>
        <v>1.02</v>
      </c>
      <c r="M174" s="257">
        <f t="shared" si="177"/>
        <v>21376392.145576868</v>
      </c>
      <c r="N174" s="257">
        <f t="shared" si="178"/>
        <v>24094609.386887025</v>
      </c>
      <c r="O174" s="257">
        <f t="shared" si="179"/>
        <v>25580712.171600003</v>
      </c>
      <c r="P174" s="257">
        <f t="shared" si="180"/>
        <v>27158474.52427981</v>
      </c>
      <c r="Q174" s="258">
        <f t="shared" si="181"/>
        <v>25580712.171600003</v>
      </c>
      <c r="R174" s="257">
        <f t="shared" si="181"/>
        <v>27158474.52427981</v>
      </c>
      <c r="S174" s="257">
        <f t="shared" si="182"/>
        <v>28833549.806515098</v>
      </c>
      <c r="T174" s="257"/>
      <c r="U174" s="257">
        <f t="shared" si="183"/>
        <v>1111572391.5699971</v>
      </c>
      <c r="V174" s="257">
        <f t="shared" si="184"/>
        <v>1252919688.1181252</v>
      </c>
      <c r="W174" s="257">
        <f t="shared" si="185"/>
        <v>1330197032.9232001</v>
      </c>
      <c r="X174" s="258">
        <f t="shared" si="186"/>
        <v>1412240675.2625501</v>
      </c>
      <c r="Y174" s="258">
        <f t="shared" si="187"/>
        <v>1330197032.9232001</v>
      </c>
      <c r="Z174" s="257">
        <f t="shared" si="188"/>
        <v>1412240675.2625501</v>
      </c>
      <c r="AA174" s="257">
        <f t="shared" si="189"/>
        <v>1499344589.9387851</v>
      </c>
      <c r="AB174" s="257"/>
      <c r="AC174" s="32" t="str">
        <f t="shared" si="190"/>
        <v>BERTAHAP</v>
      </c>
      <c r="AD174" s="259">
        <f t="shared" si="191"/>
        <v>0</v>
      </c>
      <c r="AE174" s="260">
        <v>2</v>
      </c>
      <c r="AF174" s="261"/>
      <c r="AG174" s="257" t="e">
        <f>IF(AF174&gt;#REF!,"LB","KR")</f>
        <v>#REF!</v>
      </c>
      <c r="AH174" s="261">
        <f t="shared" si="153"/>
        <v>1222730000</v>
      </c>
      <c r="AI174" s="261">
        <f t="shared" si="153"/>
        <v>1378212000</v>
      </c>
      <c r="AJ174" s="261">
        <f t="shared" si="153"/>
        <v>1463217000</v>
      </c>
      <c r="AK174" s="262">
        <f t="shared" si="153"/>
        <v>1553465000</v>
      </c>
      <c r="AL174" s="262">
        <f t="shared" si="153"/>
        <v>1463217000</v>
      </c>
      <c r="AM174" s="261">
        <f t="shared" si="153"/>
        <v>1553465000</v>
      </c>
      <c r="AN174" s="261">
        <f t="shared" si="152"/>
        <v>1649280000</v>
      </c>
      <c r="AO174" s="51">
        <f t="shared" si="205"/>
        <v>1551011000</v>
      </c>
      <c r="AP174" s="42">
        <f t="shared" si="205"/>
        <v>1646673000</v>
      </c>
      <c r="AQ174" s="58">
        <f t="shared" si="192"/>
        <v>1395909900</v>
      </c>
      <c r="AR174" s="58">
        <f t="shared" si="193"/>
        <v>23265165</v>
      </c>
      <c r="AS174" s="336">
        <f t="shared" si="194"/>
        <v>29127468.75</v>
      </c>
      <c r="AT174" s="131">
        <f t="shared" si="195"/>
        <v>16466730</v>
      </c>
      <c r="AU174" s="5">
        <f t="shared" si="196"/>
        <v>23265165</v>
      </c>
      <c r="AV174" s="5">
        <f t="shared" si="197"/>
        <v>36580425</v>
      </c>
      <c r="AX174" s="2"/>
      <c r="AY174" s="2"/>
      <c r="BT174" s="53">
        <f t="shared" si="198"/>
        <v>-1231034.6938999966</v>
      </c>
      <c r="BV174" s="116"/>
      <c r="BW174" s="121"/>
      <c r="BX174" s="112" t="str">
        <f>F295</f>
        <v>1BR-12</v>
      </c>
      <c r="BY174" s="113">
        <f>D295</f>
        <v>12</v>
      </c>
      <c r="BZ174" s="114">
        <f t="shared" si="208"/>
        <v>67</v>
      </c>
      <c r="CA174" s="114">
        <f t="shared" si="208"/>
        <v>57</v>
      </c>
      <c r="CB174" s="115">
        <f>O295</f>
        <v>25706107.819499999</v>
      </c>
      <c r="CC174" s="115">
        <f t="shared" si="209"/>
        <v>1346870000</v>
      </c>
      <c r="CD174" s="115">
        <f t="shared" si="209"/>
        <v>1518138000</v>
      </c>
      <c r="CE174" s="115">
        <f t="shared" si="209"/>
        <v>1611773000</v>
      </c>
      <c r="CF174" s="115">
        <f t="shared" si="209"/>
        <v>1711184000</v>
      </c>
      <c r="CG174" s="115">
        <f>AN295</f>
        <v>1816726000</v>
      </c>
      <c r="CT174" s="58">
        <f t="shared" si="199"/>
        <v>1482005700</v>
      </c>
      <c r="CU174" s="43">
        <f t="shared" si="200"/>
        <v>16466730</v>
      </c>
      <c r="CX174" s="53">
        <f t="shared" si="201"/>
        <v>1316895300</v>
      </c>
      <c r="CY174" s="43">
        <f t="shared" si="202"/>
        <v>21948255</v>
      </c>
      <c r="CZ174" s="48">
        <f t="shared" si="203"/>
        <v>36580425</v>
      </c>
    </row>
    <row r="175" spans="1:104">
      <c r="A175" s="3">
        <f t="shared" si="204"/>
        <v>136</v>
      </c>
      <c r="B175" s="249">
        <v>4</v>
      </c>
      <c r="C175" s="250" t="s">
        <v>169</v>
      </c>
      <c r="D175" s="251">
        <v>10</v>
      </c>
      <c r="E175" s="252"/>
      <c r="F175" s="40" t="s">
        <v>48</v>
      </c>
      <c r="G175" s="253">
        <f t="shared" si="172"/>
        <v>74</v>
      </c>
      <c r="H175" s="253">
        <f t="shared" si="173"/>
        <v>63</v>
      </c>
      <c r="I175" s="254">
        <f t="shared" si="174"/>
        <v>26966806</v>
      </c>
      <c r="J175" s="254">
        <f t="shared" si="175"/>
        <v>2</v>
      </c>
      <c r="K175" s="255">
        <f t="shared" si="176"/>
        <v>0.93</v>
      </c>
      <c r="L175" s="256">
        <f t="shared" si="207"/>
        <v>1.02</v>
      </c>
      <c r="M175" s="257">
        <f t="shared" si="177"/>
        <v>21376392.145576868</v>
      </c>
      <c r="N175" s="257">
        <f t="shared" si="178"/>
        <v>24094609.386887025</v>
      </c>
      <c r="O175" s="257">
        <f t="shared" si="179"/>
        <v>25580712.171600003</v>
      </c>
      <c r="P175" s="257">
        <f t="shared" si="180"/>
        <v>27158474.52427981</v>
      </c>
      <c r="Q175" s="258">
        <f t="shared" si="181"/>
        <v>25580712.171600003</v>
      </c>
      <c r="R175" s="257">
        <f t="shared" si="181"/>
        <v>27158474.52427981</v>
      </c>
      <c r="S175" s="257">
        <f t="shared" si="182"/>
        <v>28833549.806515098</v>
      </c>
      <c r="T175" s="257"/>
      <c r="U175" s="257">
        <f t="shared" si="183"/>
        <v>1346712705.1713426</v>
      </c>
      <c r="V175" s="257">
        <f t="shared" si="184"/>
        <v>1517960391.3738825</v>
      </c>
      <c r="W175" s="257">
        <f t="shared" si="185"/>
        <v>1611584866.8108001</v>
      </c>
      <c r="X175" s="258">
        <f t="shared" si="186"/>
        <v>1710983895.029628</v>
      </c>
      <c r="Y175" s="258">
        <f t="shared" si="187"/>
        <v>1611584866.8108001</v>
      </c>
      <c r="Z175" s="257">
        <f t="shared" si="188"/>
        <v>1710983895.029628</v>
      </c>
      <c r="AA175" s="257">
        <f t="shared" si="189"/>
        <v>1816513637.810451</v>
      </c>
      <c r="AB175" s="257"/>
      <c r="AC175" s="32" t="str">
        <f t="shared" si="190"/>
        <v>BERTAHAP</v>
      </c>
      <c r="AD175" s="259">
        <f t="shared" si="191"/>
        <v>0</v>
      </c>
      <c r="AE175" s="260">
        <v>2</v>
      </c>
      <c r="AF175" s="261"/>
      <c r="AG175" s="257" t="e">
        <f>IF(AF175&gt;#REF!,"LB","KR")</f>
        <v>#REF!</v>
      </c>
      <c r="AH175" s="261">
        <f t="shared" si="153"/>
        <v>1481384000</v>
      </c>
      <c r="AI175" s="261">
        <f t="shared" si="153"/>
        <v>1669757000</v>
      </c>
      <c r="AJ175" s="261">
        <f t="shared" si="153"/>
        <v>1772744000</v>
      </c>
      <c r="AK175" s="262">
        <f t="shared" si="153"/>
        <v>1882083000</v>
      </c>
      <c r="AL175" s="262">
        <f t="shared" si="153"/>
        <v>1772744000</v>
      </c>
      <c r="AM175" s="261">
        <f t="shared" si="153"/>
        <v>1882083000</v>
      </c>
      <c r="AN175" s="261">
        <f t="shared" si="152"/>
        <v>1998166000</v>
      </c>
      <c r="AO175" s="51">
        <f t="shared" si="205"/>
        <v>1879109000</v>
      </c>
      <c r="AP175" s="42">
        <f t="shared" si="205"/>
        <v>1995008000</v>
      </c>
      <c r="AQ175" s="58">
        <f t="shared" si="192"/>
        <v>1691198100</v>
      </c>
      <c r="AR175" s="58">
        <f t="shared" si="193"/>
        <v>28186635</v>
      </c>
      <c r="AS175" s="336">
        <f t="shared" si="194"/>
        <v>35289056.25</v>
      </c>
      <c r="AT175" s="131">
        <f t="shared" si="195"/>
        <v>19950080</v>
      </c>
      <c r="AU175" s="5">
        <f t="shared" si="196"/>
        <v>28186635</v>
      </c>
      <c r="AV175" s="5">
        <f t="shared" si="197"/>
        <v>44318600</v>
      </c>
      <c r="AX175" s="2"/>
      <c r="AY175" s="2"/>
      <c r="BT175" s="53">
        <f t="shared" si="198"/>
        <v>-1231034.6938999966</v>
      </c>
      <c r="BV175" s="116"/>
      <c r="BW175" s="112"/>
      <c r="BX175" s="112" t="str">
        <f>F296</f>
        <v>2BR-18</v>
      </c>
      <c r="BY175" s="113">
        <f>D296</f>
        <v>18</v>
      </c>
      <c r="BZ175" s="114">
        <f t="shared" si="208"/>
        <v>97</v>
      </c>
      <c r="CA175" s="114">
        <f t="shared" si="208"/>
        <v>85</v>
      </c>
      <c r="CB175" s="115">
        <f>O296</f>
        <v>25706107.819499999</v>
      </c>
      <c r="CC175" s="115">
        <f t="shared" si="209"/>
        <v>2008491000</v>
      </c>
      <c r="CD175" s="115">
        <f t="shared" si="209"/>
        <v>2263890000</v>
      </c>
      <c r="CE175" s="115">
        <f t="shared" si="209"/>
        <v>2403522000</v>
      </c>
      <c r="CF175" s="115">
        <f t="shared" si="209"/>
        <v>2551766000</v>
      </c>
      <c r="CG175" s="115">
        <f>AN296</f>
        <v>2709153000</v>
      </c>
      <c r="CT175" s="58">
        <f t="shared" si="199"/>
        <v>1795507200</v>
      </c>
      <c r="CU175" s="43">
        <f t="shared" si="200"/>
        <v>19950080</v>
      </c>
      <c r="CX175" s="53">
        <f t="shared" si="201"/>
        <v>1595469600</v>
      </c>
      <c r="CY175" s="43">
        <f t="shared" si="202"/>
        <v>26591160</v>
      </c>
      <c r="CZ175" s="48">
        <f t="shared" si="203"/>
        <v>44318600</v>
      </c>
    </row>
    <row r="176" spans="1:104">
      <c r="A176" s="3">
        <f t="shared" si="204"/>
        <v>137</v>
      </c>
      <c r="B176" s="249">
        <v>5</v>
      </c>
      <c r="C176" s="250" t="s">
        <v>169</v>
      </c>
      <c r="D176" s="285">
        <v>12</v>
      </c>
      <c r="E176" s="252"/>
      <c r="F176" s="40" t="s">
        <v>50</v>
      </c>
      <c r="G176" s="253">
        <f t="shared" si="172"/>
        <v>67</v>
      </c>
      <c r="H176" s="253">
        <f t="shared" si="173"/>
        <v>57</v>
      </c>
      <c r="I176" s="254">
        <f t="shared" si="174"/>
        <v>26966806</v>
      </c>
      <c r="J176" s="254">
        <f t="shared" si="175"/>
        <v>2</v>
      </c>
      <c r="K176" s="255">
        <f t="shared" si="176"/>
        <v>0.93</v>
      </c>
      <c r="L176" s="256">
        <f t="shared" si="207"/>
        <v>1.02</v>
      </c>
      <c r="M176" s="257">
        <f t="shared" si="177"/>
        <v>21376392.145576868</v>
      </c>
      <c r="N176" s="257">
        <f t="shared" si="178"/>
        <v>24094609.386887025</v>
      </c>
      <c r="O176" s="257">
        <f t="shared" si="179"/>
        <v>25580712.171600003</v>
      </c>
      <c r="P176" s="257">
        <f t="shared" si="180"/>
        <v>27158474.52427981</v>
      </c>
      <c r="Q176" s="258">
        <f t="shared" si="181"/>
        <v>25580712.171600003</v>
      </c>
      <c r="R176" s="257">
        <f t="shared" si="181"/>
        <v>27158474.52427981</v>
      </c>
      <c r="S176" s="257">
        <f t="shared" si="182"/>
        <v>28833549.806515098</v>
      </c>
      <c r="T176" s="257"/>
      <c r="U176" s="257">
        <f t="shared" si="183"/>
        <v>1218454352.2978816</v>
      </c>
      <c r="V176" s="257">
        <f t="shared" si="184"/>
        <v>1373392735.0525603</v>
      </c>
      <c r="W176" s="257">
        <f t="shared" si="185"/>
        <v>1458100593.7812002</v>
      </c>
      <c r="X176" s="258">
        <f t="shared" si="186"/>
        <v>1548033047.8839493</v>
      </c>
      <c r="Y176" s="258">
        <f t="shared" si="187"/>
        <v>1458100593.7812002</v>
      </c>
      <c r="Z176" s="257">
        <f t="shared" si="188"/>
        <v>1548033047.8839493</v>
      </c>
      <c r="AA176" s="257">
        <f t="shared" si="189"/>
        <v>1643512338.9713607</v>
      </c>
      <c r="AB176" s="257"/>
      <c r="AC176" s="32" t="str">
        <f t="shared" si="190"/>
        <v>BERTAHAP</v>
      </c>
      <c r="AD176" s="259">
        <f t="shared" si="191"/>
        <v>0</v>
      </c>
      <c r="AE176" s="260">
        <v>2</v>
      </c>
      <c r="AF176" s="261"/>
      <c r="AG176" s="257" t="e">
        <f>IF(AF176&gt;#REF!,"LB","KR")</f>
        <v>#REF!</v>
      </c>
      <c r="AH176" s="261">
        <f t="shared" si="153"/>
        <v>1340300000</v>
      </c>
      <c r="AI176" s="261">
        <f t="shared" si="153"/>
        <v>1510733000</v>
      </c>
      <c r="AJ176" s="261">
        <f t="shared" si="153"/>
        <v>1603911000</v>
      </c>
      <c r="AK176" s="262">
        <f t="shared" si="153"/>
        <v>1702837000</v>
      </c>
      <c r="AL176" s="262">
        <f t="shared" si="153"/>
        <v>1603911000</v>
      </c>
      <c r="AM176" s="261">
        <f t="shared" si="153"/>
        <v>1702837000</v>
      </c>
      <c r="AN176" s="261">
        <f t="shared" si="152"/>
        <v>1807864000</v>
      </c>
      <c r="AO176" s="51">
        <f t="shared" si="205"/>
        <v>1700146000</v>
      </c>
      <c r="AP176" s="42">
        <f t="shared" si="205"/>
        <v>1805008000</v>
      </c>
      <c r="AQ176" s="58">
        <f t="shared" si="192"/>
        <v>1530131400</v>
      </c>
      <c r="AR176" s="58">
        <f t="shared" si="193"/>
        <v>25502190</v>
      </c>
      <c r="AS176" s="336">
        <f t="shared" si="194"/>
        <v>31928193.75</v>
      </c>
      <c r="AT176" s="131">
        <f t="shared" si="195"/>
        <v>18050080</v>
      </c>
      <c r="AU176" s="5">
        <f t="shared" si="196"/>
        <v>25502190</v>
      </c>
      <c r="AV176" s="5">
        <f t="shared" si="197"/>
        <v>40097775</v>
      </c>
      <c r="AX176" s="2"/>
      <c r="AY176" s="2"/>
      <c r="BT176" s="53">
        <f t="shared" si="198"/>
        <v>-1231034.6938999966</v>
      </c>
      <c r="BV176" s="116">
        <v>47</v>
      </c>
      <c r="BW176" s="112" t="s">
        <v>175</v>
      </c>
      <c r="BX176" s="112" t="str">
        <f>F255</f>
        <v>2BR-22</v>
      </c>
      <c r="BY176" s="113">
        <f>D255</f>
        <v>22</v>
      </c>
      <c r="BZ176" s="114">
        <f>G255</f>
        <v>81</v>
      </c>
      <c r="CA176" s="114">
        <f>H255</f>
        <v>70</v>
      </c>
      <c r="CB176" s="115">
        <f>O255</f>
        <v>26550168.847299997</v>
      </c>
      <c r="CC176" s="115">
        <f>AH255</f>
        <v>1708362000</v>
      </c>
      <c r="CD176" s="115">
        <f>AI255</f>
        <v>1925597000</v>
      </c>
      <c r="CE176" s="115">
        <f>AJ255</f>
        <v>2044364000</v>
      </c>
      <c r="CF176" s="115">
        <f>AK255</f>
        <v>2170455000</v>
      </c>
      <c r="CG176" s="115">
        <f>AN255</f>
        <v>2304324000</v>
      </c>
      <c r="CH176" s="2">
        <v>5</v>
      </c>
      <c r="CT176" s="58">
        <f t="shared" si="199"/>
        <v>1624507200</v>
      </c>
      <c r="CU176" s="43">
        <f t="shared" si="200"/>
        <v>18050080</v>
      </c>
      <c r="CX176" s="53">
        <f t="shared" si="201"/>
        <v>1443519900</v>
      </c>
      <c r="CY176" s="43">
        <f t="shared" si="202"/>
        <v>24058665</v>
      </c>
      <c r="CZ176" s="48">
        <f t="shared" si="203"/>
        <v>40097775</v>
      </c>
    </row>
    <row r="177" spans="1:104">
      <c r="A177" s="3">
        <f t="shared" si="204"/>
        <v>138</v>
      </c>
      <c r="B177" s="249">
        <v>6</v>
      </c>
      <c r="C177" s="250" t="s">
        <v>169</v>
      </c>
      <c r="D177" s="251">
        <v>16</v>
      </c>
      <c r="E177" s="252"/>
      <c r="F177" s="40" t="s">
        <v>52</v>
      </c>
      <c r="G177" s="253">
        <f t="shared" si="172"/>
        <v>71</v>
      </c>
      <c r="H177" s="253">
        <f t="shared" si="173"/>
        <v>63</v>
      </c>
      <c r="I177" s="254">
        <f t="shared" si="174"/>
        <v>26966806</v>
      </c>
      <c r="J177" s="254">
        <f t="shared" si="175"/>
        <v>2</v>
      </c>
      <c r="K177" s="255">
        <f t="shared" si="176"/>
        <v>0.93</v>
      </c>
      <c r="L177" s="256">
        <f t="shared" si="207"/>
        <v>1.02</v>
      </c>
      <c r="M177" s="257">
        <f t="shared" si="177"/>
        <v>21376392.145576868</v>
      </c>
      <c r="N177" s="257">
        <f t="shared" si="178"/>
        <v>24094609.386887025</v>
      </c>
      <c r="O177" s="257">
        <f t="shared" si="179"/>
        <v>25580712.171600003</v>
      </c>
      <c r="P177" s="257">
        <f t="shared" si="180"/>
        <v>27158474.52427981</v>
      </c>
      <c r="Q177" s="258">
        <f t="shared" si="181"/>
        <v>25580712.171600003</v>
      </c>
      <c r="R177" s="257">
        <f t="shared" si="181"/>
        <v>27158474.52427981</v>
      </c>
      <c r="S177" s="257">
        <f t="shared" si="182"/>
        <v>28833549.806515098</v>
      </c>
      <c r="T177" s="257"/>
      <c r="U177" s="257">
        <f t="shared" si="183"/>
        <v>1346712705.1713426</v>
      </c>
      <c r="V177" s="257">
        <f t="shared" si="184"/>
        <v>1517960391.3738825</v>
      </c>
      <c r="W177" s="257">
        <f t="shared" si="185"/>
        <v>1611584866.8108001</v>
      </c>
      <c r="X177" s="258">
        <f t="shared" si="186"/>
        <v>1710983895.029628</v>
      </c>
      <c r="Y177" s="258">
        <f t="shared" si="187"/>
        <v>1611584866.8108001</v>
      </c>
      <c r="Z177" s="257">
        <f t="shared" si="188"/>
        <v>1710983895.029628</v>
      </c>
      <c r="AA177" s="257">
        <f t="shared" si="189"/>
        <v>1816513637.810451</v>
      </c>
      <c r="AB177" s="257"/>
      <c r="AC177" s="32" t="str">
        <f t="shared" si="190"/>
        <v>BERTAHAP</v>
      </c>
      <c r="AD177" s="259">
        <f t="shared" si="191"/>
        <v>0</v>
      </c>
      <c r="AE177" s="260">
        <v>2</v>
      </c>
      <c r="AF177" s="261"/>
      <c r="AG177" s="257" t="e">
        <f>IF(AF177&gt;#REF!,"LB","KR")</f>
        <v>#REF!</v>
      </c>
      <c r="AH177" s="261">
        <f t="shared" si="153"/>
        <v>1481384000</v>
      </c>
      <c r="AI177" s="261">
        <f t="shared" si="153"/>
        <v>1669757000</v>
      </c>
      <c r="AJ177" s="261">
        <f t="shared" si="153"/>
        <v>1772744000</v>
      </c>
      <c r="AK177" s="262">
        <f t="shared" si="153"/>
        <v>1882083000</v>
      </c>
      <c r="AL177" s="262">
        <f t="shared" si="153"/>
        <v>1772744000</v>
      </c>
      <c r="AM177" s="261">
        <f t="shared" si="153"/>
        <v>1882083000</v>
      </c>
      <c r="AN177" s="261">
        <f t="shared" si="152"/>
        <v>1998166000</v>
      </c>
      <c r="AO177" s="51">
        <f t="shared" si="205"/>
        <v>1879109000</v>
      </c>
      <c r="AP177" s="42">
        <f t="shared" si="205"/>
        <v>1995008000</v>
      </c>
      <c r="AQ177" s="58">
        <f t="shared" si="192"/>
        <v>1691198100</v>
      </c>
      <c r="AR177" s="58">
        <f t="shared" si="193"/>
        <v>28186635</v>
      </c>
      <c r="AS177" s="336">
        <f t="shared" si="194"/>
        <v>35289056.25</v>
      </c>
      <c r="AT177" s="131">
        <f t="shared" si="195"/>
        <v>19950080</v>
      </c>
      <c r="AU177" s="5">
        <f t="shared" si="196"/>
        <v>28186635</v>
      </c>
      <c r="AV177" s="5">
        <f t="shared" si="197"/>
        <v>44318600</v>
      </c>
      <c r="AX177" s="2"/>
      <c r="AY177" s="2"/>
      <c r="BT177" s="53">
        <f t="shared" si="198"/>
        <v>-1231034.6938999966</v>
      </c>
      <c r="BV177" s="116">
        <v>48</v>
      </c>
      <c r="BW177" s="121" t="s">
        <v>179</v>
      </c>
      <c r="BX177" s="112" t="str">
        <f>F292</f>
        <v>2BR-2</v>
      </c>
      <c r="BY177" s="113" t="str">
        <f>D292</f>
        <v>02</v>
      </c>
      <c r="BZ177" s="114">
        <f>G292</f>
        <v>113</v>
      </c>
      <c r="CA177" s="114">
        <f>H292</f>
        <v>101</v>
      </c>
      <c r="CB177" s="115">
        <f>O292</f>
        <v>26258927.342499997</v>
      </c>
      <c r="CC177" s="115">
        <f>AH292</f>
        <v>2437883000</v>
      </c>
      <c r="CD177" s="115">
        <f>AI292</f>
        <v>2747884000</v>
      </c>
      <c r="CE177" s="115">
        <f>AJ292</f>
        <v>2917367000</v>
      </c>
      <c r="CF177" s="115">
        <f>AK292</f>
        <v>3097304000</v>
      </c>
      <c r="CG177" s="115">
        <f>AN292</f>
        <v>3288339000</v>
      </c>
      <c r="CH177" s="2">
        <v>1</v>
      </c>
      <c r="CT177" s="58">
        <f t="shared" si="199"/>
        <v>1795507200</v>
      </c>
      <c r="CU177" s="43">
        <f t="shared" si="200"/>
        <v>19950080</v>
      </c>
      <c r="CX177" s="53">
        <f t="shared" si="201"/>
        <v>1595469600</v>
      </c>
      <c r="CY177" s="43">
        <f t="shared" si="202"/>
        <v>26591160</v>
      </c>
      <c r="CZ177" s="48">
        <f t="shared" si="203"/>
        <v>44318600</v>
      </c>
    </row>
    <row r="178" spans="1:104">
      <c r="A178" s="3">
        <f t="shared" si="204"/>
        <v>139</v>
      </c>
      <c r="B178" s="249">
        <v>7</v>
      </c>
      <c r="C178" s="250" t="s">
        <v>169</v>
      </c>
      <c r="D178" s="285">
        <v>18</v>
      </c>
      <c r="E178" s="252"/>
      <c r="F178" s="40" t="s">
        <v>54</v>
      </c>
      <c r="G178" s="253">
        <f t="shared" si="172"/>
        <v>97</v>
      </c>
      <c r="H178" s="253">
        <f t="shared" si="173"/>
        <v>85</v>
      </c>
      <c r="I178" s="254">
        <f t="shared" si="174"/>
        <v>26966806</v>
      </c>
      <c r="J178" s="254">
        <f t="shared" si="175"/>
        <v>2</v>
      </c>
      <c r="K178" s="255">
        <f t="shared" si="176"/>
        <v>0.93</v>
      </c>
      <c r="L178" s="256">
        <f t="shared" si="207"/>
        <v>1.02</v>
      </c>
      <c r="M178" s="257">
        <f t="shared" si="177"/>
        <v>21376392.145576868</v>
      </c>
      <c r="N178" s="257">
        <f t="shared" si="178"/>
        <v>24094609.386887025</v>
      </c>
      <c r="O178" s="257">
        <f t="shared" si="179"/>
        <v>25580712.171600003</v>
      </c>
      <c r="P178" s="257">
        <f t="shared" si="180"/>
        <v>27158474.52427981</v>
      </c>
      <c r="Q178" s="258">
        <f t="shared" si="181"/>
        <v>25580712.171600003</v>
      </c>
      <c r="R178" s="257">
        <f t="shared" si="181"/>
        <v>27158474.52427981</v>
      </c>
      <c r="S178" s="257">
        <f t="shared" si="182"/>
        <v>28833549.806515098</v>
      </c>
      <c r="T178" s="257"/>
      <c r="U178" s="257">
        <f t="shared" si="183"/>
        <v>1816993332.3740337</v>
      </c>
      <c r="V178" s="257">
        <f t="shared" si="184"/>
        <v>2048041797.8853972</v>
      </c>
      <c r="W178" s="257">
        <f t="shared" si="185"/>
        <v>2174360534.5860004</v>
      </c>
      <c r="X178" s="258">
        <f t="shared" si="186"/>
        <v>2308470334.5637841</v>
      </c>
      <c r="Y178" s="258">
        <f t="shared" si="187"/>
        <v>2174360534.5860004</v>
      </c>
      <c r="Z178" s="257">
        <f t="shared" si="188"/>
        <v>2308470334.5637841</v>
      </c>
      <c r="AA178" s="257">
        <f t="shared" si="189"/>
        <v>2450851733.5537834</v>
      </c>
      <c r="AB178" s="257"/>
      <c r="AC178" s="32" t="str">
        <f t="shared" si="190"/>
        <v>BERTAHAP</v>
      </c>
      <c r="AD178" s="259">
        <f t="shared" si="191"/>
        <v>0</v>
      </c>
      <c r="AE178" s="260">
        <v>2</v>
      </c>
      <c r="AF178" s="261"/>
      <c r="AG178" s="257" t="e">
        <f>IF(AF178&gt;#REF!,"LB","KR")</f>
        <v>#REF!</v>
      </c>
      <c r="AH178" s="261">
        <f t="shared" si="153"/>
        <v>1998693000</v>
      </c>
      <c r="AI178" s="261">
        <f t="shared" si="153"/>
        <v>2252846000</v>
      </c>
      <c r="AJ178" s="261">
        <f t="shared" si="153"/>
        <v>2391797000</v>
      </c>
      <c r="AK178" s="262">
        <f t="shared" si="153"/>
        <v>2539318000</v>
      </c>
      <c r="AL178" s="262">
        <f t="shared" si="153"/>
        <v>2391797000</v>
      </c>
      <c r="AM178" s="261">
        <f t="shared" si="153"/>
        <v>2539318000</v>
      </c>
      <c r="AN178" s="261">
        <f t="shared" si="152"/>
        <v>2695937000</v>
      </c>
      <c r="AO178" s="51">
        <f t="shared" si="205"/>
        <v>2535305000</v>
      </c>
      <c r="AP178" s="42">
        <f t="shared" si="205"/>
        <v>2691678000</v>
      </c>
      <c r="AQ178" s="58">
        <f t="shared" si="192"/>
        <v>2281774500</v>
      </c>
      <c r="AR178" s="58">
        <f t="shared" si="193"/>
        <v>38029575</v>
      </c>
      <c r="AS178" s="336">
        <f t="shared" si="194"/>
        <v>47612212.5</v>
      </c>
      <c r="AT178" s="131">
        <f t="shared" si="195"/>
        <v>26916780</v>
      </c>
      <c r="AU178" s="5">
        <f t="shared" si="196"/>
        <v>38029575</v>
      </c>
      <c r="AV178" s="5">
        <f t="shared" si="197"/>
        <v>59794925</v>
      </c>
      <c r="AX178" s="2"/>
      <c r="AY178" s="2"/>
      <c r="BT178" s="53">
        <f t="shared" si="198"/>
        <v>-1231034.6938999966</v>
      </c>
      <c r="BV178" s="116">
        <v>49</v>
      </c>
      <c r="BW178" s="121" t="s">
        <v>179</v>
      </c>
      <c r="BX178" s="112" t="str">
        <f>F297</f>
        <v>1BR-20</v>
      </c>
      <c r="BY178" s="113">
        <f>D297</f>
        <v>20</v>
      </c>
      <c r="BZ178" s="114">
        <f>G297</f>
        <v>60</v>
      </c>
      <c r="CA178" s="114">
        <f>H297</f>
        <v>51</v>
      </c>
      <c r="CB178" s="115">
        <f>O297</f>
        <v>25706107.819499999</v>
      </c>
      <c r="CC178" s="115">
        <f t="shared" ref="CC178:CF179" si="210">AH297</f>
        <v>1205095000</v>
      </c>
      <c r="CD178" s="115">
        <f t="shared" si="210"/>
        <v>1358334000</v>
      </c>
      <c r="CE178" s="115">
        <f t="shared" si="210"/>
        <v>1442113000</v>
      </c>
      <c r="CF178" s="115">
        <f t="shared" si="210"/>
        <v>1531060000</v>
      </c>
      <c r="CG178" s="115">
        <f>AN297</f>
        <v>1625492000</v>
      </c>
      <c r="CH178" s="2">
        <v>1</v>
      </c>
      <c r="CT178" s="58">
        <f t="shared" si="199"/>
        <v>2422510200</v>
      </c>
      <c r="CU178" s="43">
        <f t="shared" si="200"/>
        <v>26916780</v>
      </c>
      <c r="CX178" s="53">
        <f t="shared" si="201"/>
        <v>2152617300</v>
      </c>
      <c r="CY178" s="43">
        <f t="shared" si="202"/>
        <v>35876955</v>
      </c>
      <c r="CZ178" s="48">
        <f t="shared" si="203"/>
        <v>59794925</v>
      </c>
    </row>
    <row r="179" spans="1:104">
      <c r="A179" s="3">
        <f t="shared" si="204"/>
        <v>140</v>
      </c>
      <c r="B179" s="249">
        <v>8</v>
      </c>
      <c r="C179" s="250" t="s">
        <v>169</v>
      </c>
      <c r="D179" s="285">
        <v>20</v>
      </c>
      <c r="E179" s="252"/>
      <c r="F179" s="40" t="s">
        <v>70</v>
      </c>
      <c r="G179" s="253">
        <f t="shared" si="172"/>
        <v>60</v>
      </c>
      <c r="H179" s="253">
        <f t="shared" si="173"/>
        <v>51</v>
      </c>
      <c r="I179" s="254">
        <f t="shared" si="174"/>
        <v>26966806</v>
      </c>
      <c r="J179" s="254">
        <f t="shared" si="175"/>
        <v>2</v>
      </c>
      <c r="K179" s="255">
        <f t="shared" si="176"/>
        <v>0.93</v>
      </c>
      <c r="L179" s="256">
        <f t="shared" si="207"/>
        <v>1.02</v>
      </c>
      <c r="M179" s="257">
        <f t="shared" si="177"/>
        <v>21376392.145576868</v>
      </c>
      <c r="N179" s="257">
        <f t="shared" si="178"/>
        <v>24094609.386887025</v>
      </c>
      <c r="O179" s="257">
        <f t="shared" si="179"/>
        <v>25580712.171600003</v>
      </c>
      <c r="P179" s="257">
        <f t="shared" si="180"/>
        <v>27158474.52427981</v>
      </c>
      <c r="Q179" s="258">
        <f t="shared" si="181"/>
        <v>25580712.171600003</v>
      </c>
      <c r="R179" s="257">
        <f t="shared" si="181"/>
        <v>27158474.52427981</v>
      </c>
      <c r="S179" s="257">
        <f t="shared" si="182"/>
        <v>28833549.806515098</v>
      </c>
      <c r="T179" s="257"/>
      <c r="U179" s="257">
        <f t="shared" si="183"/>
        <v>1090195999.4244204</v>
      </c>
      <c r="V179" s="257">
        <f t="shared" si="184"/>
        <v>1228825078.7312384</v>
      </c>
      <c r="W179" s="257">
        <f t="shared" si="185"/>
        <v>1304616320.7516</v>
      </c>
      <c r="X179" s="258">
        <f t="shared" si="186"/>
        <v>1385082200.7382703</v>
      </c>
      <c r="Y179" s="258">
        <f t="shared" si="187"/>
        <v>1304616320.7516</v>
      </c>
      <c r="Z179" s="257">
        <f t="shared" si="188"/>
        <v>1385082200.7382703</v>
      </c>
      <c r="AA179" s="257">
        <f t="shared" si="189"/>
        <v>1470511040.1322699</v>
      </c>
      <c r="AB179" s="257"/>
      <c r="AC179" s="32" t="str">
        <f t="shared" si="190"/>
        <v>BERTAHAP</v>
      </c>
      <c r="AD179" s="259">
        <f t="shared" si="191"/>
        <v>0</v>
      </c>
      <c r="AE179" s="260">
        <v>2</v>
      </c>
      <c r="AF179" s="261"/>
      <c r="AG179" s="257" t="e">
        <f>IF(AF179&gt;#REF!,"LB","KR")</f>
        <v>#REF!</v>
      </c>
      <c r="AH179" s="261">
        <f t="shared" si="153"/>
        <v>1199216000</v>
      </c>
      <c r="AI179" s="261">
        <f t="shared" si="153"/>
        <v>1351708000</v>
      </c>
      <c r="AJ179" s="261">
        <f t="shared" si="153"/>
        <v>1435078000</v>
      </c>
      <c r="AK179" s="262">
        <f t="shared" si="153"/>
        <v>1523591000</v>
      </c>
      <c r="AL179" s="262">
        <f t="shared" si="153"/>
        <v>1435078000</v>
      </c>
      <c r="AM179" s="261">
        <f t="shared" si="153"/>
        <v>1523591000</v>
      </c>
      <c r="AN179" s="261">
        <f t="shared" si="152"/>
        <v>1617563000</v>
      </c>
      <c r="AO179" s="51">
        <f t="shared" si="205"/>
        <v>1521183000</v>
      </c>
      <c r="AP179" s="42">
        <f t="shared" si="205"/>
        <v>1615007000</v>
      </c>
      <c r="AQ179" s="58">
        <f t="shared" si="192"/>
        <v>1369064700</v>
      </c>
      <c r="AR179" s="58">
        <f t="shared" si="193"/>
        <v>22817745</v>
      </c>
      <c r="AS179" s="336">
        <f t="shared" si="194"/>
        <v>28567331.25</v>
      </c>
      <c r="AT179" s="131">
        <f t="shared" si="195"/>
        <v>16150070</v>
      </c>
      <c r="AU179" s="5">
        <f t="shared" si="196"/>
        <v>22817745</v>
      </c>
      <c r="AV179" s="5">
        <f t="shared" si="197"/>
        <v>35876950</v>
      </c>
      <c r="AX179" s="2"/>
      <c r="AY179" s="2"/>
      <c r="BT179" s="53">
        <f t="shared" si="198"/>
        <v>-1231034.6938999966</v>
      </c>
      <c r="BV179" s="116">
        <v>50</v>
      </c>
      <c r="BW179" s="121" t="s">
        <v>179</v>
      </c>
      <c r="BX179" s="112" t="str">
        <f>F298</f>
        <v>2BR-22</v>
      </c>
      <c r="BY179" s="113">
        <f>D298</f>
        <v>22</v>
      </c>
      <c r="BZ179" s="114">
        <f>G298</f>
        <v>81</v>
      </c>
      <c r="CA179" s="114">
        <f>H298</f>
        <v>70</v>
      </c>
      <c r="CB179" s="115">
        <f>O298</f>
        <v>26811746.865499999</v>
      </c>
      <c r="CC179" s="115">
        <f t="shared" si="210"/>
        <v>1725193000</v>
      </c>
      <c r="CD179" s="115">
        <f t="shared" si="210"/>
        <v>1944568000</v>
      </c>
      <c r="CE179" s="115">
        <f t="shared" si="210"/>
        <v>2064505000</v>
      </c>
      <c r="CF179" s="115">
        <f t="shared" si="210"/>
        <v>2191839000</v>
      </c>
      <c r="CG179" s="115">
        <f>AN298</f>
        <v>2327027000</v>
      </c>
      <c r="CH179" s="2">
        <v>1</v>
      </c>
      <c r="CT179" s="58">
        <f t="shared" si="199"/>
        <v>1453506300</v>
      </c>
      <c r="CU179" s="43">
        <f t="shared" si="200"/>
        <v>16150070</v>
      </c>
      <c r="CX179" s="53">
        <f t="shared" si="201"/>
        <v>1291570200</v>
      </c>
      <c r="CY179" s="43">
        <f t="shared" si="202"/>
        <v>21526170</v>
      </c>
      <c r="CZ179" s="48">
        <f t="shared" si="203"/>
        <v>35876950</v>
      </c>
    </row>
    <row r="180" spans="1:104">
      <c r="A180" s="3">
        <f t="shared" si="204"/>
        <v>141</v>
      </c>
      <c r="B180" s="249">
        <v>9</v>
      </c>
      <c r="C180" s="250" t="s">
        <v>169</v>
      </c>
      <c r="D180" s="285">
        <v>22</v>
      </c>
      <c r="E180" s="252"/>
      <c r="F180" s="40" t="s">
        <v>89</v>
      </c>
      <c r="G180" s="253">
        <f t="shared" si="172"/>
        <v>81</v>
      </c>
      <c r="H180" s="253">
        <f t="shared" si="173"/>
        <v>70</v>
      </c>
      <c r="I180" s="254">
        <f t="shared" si="174"/>
        <v>26966806</v>
      </c>
      <c r="J180" s="254">
        <f t="shared" si="175"/>
        <v>4</v>
      </c>
      <c r="K180" s="255">
        <f t="shared" si="176"/>
        <v>0.97</v>
      </c>
      <c r="L180" s="256">
        <f t="shared" si="207"/>
        <v>1.02</v>
      </c>
      <c r="M180" s="257">
        <f t="shared" si="177"/>
        <v>22295806.861515656</v>
      </c>
      <c r="N180" s="257">
        <f t="shared" si="178"/>
        <v>25130936.672344532</v>
      </c>
      <c r="O180" s="257">
        <f t="shared" si="179"/>
        <v>26680957.856400002</v>
      </c>
      <c r="P180" s="257">
        <f t="shared" si="180"/>
        <v>28326580.955431629</v>
      </c>
      <c r="Q180" s="258">
        <f t="shared" si="181"/>
        <v>26680957.856400002</v>
      </c>
      <c r="R180" s="257">
        <f t="shared" si="181"/>
        <v>28326580.955431629</v>
      </c>
      <c r="S180" s="257">
        <f t="shared" si="182"/>
        <v>30073702.48636521</v>
      </c>
      <c r="T180" s="257"/>
      <c r="U180" s="257">
        <f t="shared" si="183"/>
        <v>1560706480.3060958</v>
      </c>
      <c r="V180" s="257">
        <f t="shared" si="184"/>
        <v>1759165567.0641172</v>
      </c>
      <c r="W180" s="257">
        <f t="shared" si="185"/>
        <v>1867667049.9480002</v>
      </c>
      <c r="X180" s="258">
        <f t="shared" si="186"/>
        <v>1982860666.880214</v>
      </c>
      <c r="Y180" s="258">
        <f t="shared" si="187"/>
        <v>1867667049.9480002</v>
      </c>
      <c r="Z180" s="257">
        <f t="shared" si="188"/>
        <v>1982860666.880214</v>
      </c>
      <c r="AA180" s="257">
        <f t="shared" si="189"/>
        <v>2105159174.0455647</v>
      </c>
      <c r="AB180" s="257"/>
      <c r="AC180" s="32" t="str">
        <f t="shared" si="190"/>
        <v>BERTAHAP</v>
      </c>
      <c r="AD180" s="259">
        <f t="shared" si="191"/>
        <v>0</v>
      </c>
      <c r="AE180" s="260">
        <v>2</v>
      </c>
      <c r="AF180" s="261"/>
      <c r="AG180" s="257" t="e">
        <f>IF(AF180&gt;#REF!,"LB","KR")</f>
        <v>#REF!</v>
      </c>
      <c r="AH180" s="261">
        <f t="shared" si="153"/>
        <v>1716778000</v>
      </c>
      <c r="AI180" s="261">
        <f t="shared" si="153"/>
        <v>1935083000</v>
      </c>
      <c r="AJ180" s="261">
        <f t="shared" si="153"/>
        <v>2054434000</v>
      </c>
      <c r="AK180" s="262">
        <f t="shared" si="153"/>
        <v>2181147000</v>
      </c>
      <c r="AL180" s="262">
        <f t="shared" si="153"/>
        <v>2054434000</v>
      </c>
      <c r="AM180" s="261">
        <f t="shared" si="153"/>
        <v>2181147000</v>
      </c>
      <c r="AN180" s="261">
        <f t="shared" si="152"/>
        <v>2315676000</v>
      </c>
      <c r="AO180" s="51">
        <f t="shared" si="205"/>
        <v>2177701000</v>
      </c>
      <c r="AP180" s="42">
        <f t="shared" si="205"/>
        <v>2312016000</v>
      </c>
      <c r="AQ180" s="58">
        <f t="shared" si="192"/>
        <v>1959930900</v>
      </c>
      <c r="AR180" s="58">
        <f t="shared" si="193"/>
        <v>32665515</v>
      </c>
      <c r="AS180" s="336">
        <f t="shared" si="194"/>
        <v>40896506.25</v>
      </c>
      <c r="AT180" s="131">
        <f t="shared" si="195"/>
        <v>23120160</v>
      </c>
      <c r="AU180" s="5">
        <f t="shared" si="196"/>
        <v>32665515</v>
      </c>
      <c r="AV180" s="5">
        <f t="shared" si="197"/>
        <v>51360850</v>
      </c>
      <c r="AX180" s="2"/>
      <c r="AY180" s="2"/>
      <c r="BT180" s="53">
        <f t="shared" si="198"/>
        <v>-130789.00909999758</v>
      </c>
      <c r="BV180" s="116"/>
      <c r="BW180" s="121"/>
      <c r="BX180" s="112"/>
      <c r="BY180" s="113"/>
      <c r="BZ180" s="114"/>
      <c r="CA180" s="114"/>
      <c r="CB180" s="115"/>
      <c r="CC180" s="115"/>
      <c r="CD180" s="115"/>
      <c r="CE180" s="115"/>
      <c r="CF180" s="115"/>
      <c r="CG180" s="115"/>
      <c r="CH180" s="2">
        <f>SUM(CH40:CH179)</f>
        <v>259</v>
      </c>
      <c r="CT180" s="58">
        <f t="shared" si="199"/>
        <v>2080814400</v>
      </c>
      <c r="CU180" s="43">
        <f t="shared" si="200"/>
        <v>23120160</v>
      </c>
      <c r="CX180" s="53">
        <f t="shared" si="201"/>
        <v>1848990600</v>
      </c>
      <c r="CY180" s="43">
        <f t="shared" si="202"/>
        <v>30816510</v>
      </c>
      <c r="CZ180" s="48">
        <f t="shared" si="203"/>
        <v>51360850</v>
      </c>
    </row>
    <row r="181" spans="1:104">
      <c r="A181" s="3">
        <f t="shared" si="204"/>
        <v>142</v>
      </c>
      <c r="B181" s="249">
        <v>1</v>
      </c>
      <c r="C181" s="250" t="s">
        <v>173</v>
      </c>
      <c r="D181" s="251" t="s">
        <v>35</v>
      </c>
      <c r="E181" s="252"/>
      <c r="F181" s="40" t="s">
        <v>42</v>
      </c>
      <c r="G181" s="253">
        <f t="shared" si="172"/>
        <v>78</v>
      </c>
      <c r="H181" s="253">
        <f t="shared" si="173"/>
        <v>66</v>
      </c>
      <c r="I181" s="254">
        <f t="shared" si="174"/>
        <v>26966806</v>
      </c>
      <c r="J181" s="254">
        <f t="shared" si="175"/>
        <v>2</v>
      </c>
      <c r="K181" s="255">
        <f t="shared" si="176"/>
        <v>0.93</v>
      </c>
      <c r="L181" s="305">
        <f t="shared" ref="L181:L188" si="211">SUMIF($AN$4:$AN$22,D181,$BK$4:$BK$22)</f>
        <v>1.03</v>
      </c>
      <c r="M181" s="257">
        <f t="shared" si="177"/>
        <v>21585964.617592327</v>
      </c>
      <c r="N181" s="257">
        <f t="shared" si="178"/>
        <v>24330831.047542781</v>
      </c>
      <c r="O181" s="257">
        <f t="shared" si="179"/>
        <v>25831503.467400003</v>
      </c>
      <c r="P181" s="257">
        <f t="shared" si="180"/>
        <v>27424734.078439418</v>
      </c>
      <c r="Q181" s="258">
        <f t="shared" si="181"/>
        <v>25831503.467400003</v>
      </c>
      <c r="R181" s="257">
        <f t="shared" si="181"/>
        <v>27424734.078439418</v>
      </c>
      <c r="S181" s="257">
        <f t="shared" si="182"/>
        <v>29116231.667363286</v>
      </c>
      <c r="T181" s="257"/>
      <c r="U181" s="257">
        <f t="shared" si="183"/>
        <v>1424673664.7610936</v>
      </c>
      <c r="V181" s="257">
        <f t="shared" si="184"/>
        <v>1605834849.1378236</v>
      </c>
      <c r="W181" s="257">
        <f t="shared" si="185"/>
        <v>1704879228.8484001</v>
      </c>
      <c r="X181" s="258">
        <f t="shared" si="186"/>
        <v>1810032449.1770017</v>
      </c>
      <c r="Y181" s="258">
        <f t="shared" si="187"/>
        <v>1704879228.8484001</v>
      </c>
      <c r="Z181" s="257">
        <f t="shared" si="188"/>
        <v>1810032449.1770017</v>
      </c>
      <c r="AA181" s="257">
        <f t="shared" si="189"/>
        <v>1921671290.0459769</v>
      </c>
      <c r="AB181" s="257"/>
      <c r="AC181" s="32" t="str">
        <f t="shared" si="190"/>
        <v>BERTAHAP</v>
      </c>
      <c r="AD181" s="259">
        <f t="shared" si="191"/>
        <v>0</v>
      </c>
      <c r="AE181" s="260">
        <v>2</v>
      </c>
      <c r="AF181" s="261"/>
      <c r="AG181" s="257" t="e">
        <f>IF(AF181&gt;#REF!,"LB","KR")</f>
        <v>#REF!</v>
      </c>
      <c r="AH181" s="261">
        <f t="shared" si="153"/>
        <v>1567142000</v>
      </c>
      <c r="AI181" s="261">
        <f t="shared" si="153"/>
        <v>1766419000</v>
      </c>
      <c r="AJ181" s="261">
        <f t="shared" si="153"/>
        <v>1875368000</v>
      </c>
      <c r="AK181" s="262">
        <f t="shared" si="153"/>
        <v>1991036000</v>
      </c>
      <c r="AL181" s="262">
        <f t="shared" si="153"/>
        <v>1875368000</v>
      </c>
      <c r="AM181" s="261">
        <f t="shared" si="153"/>
        <v>1991036000</v>
      </c>
      <c r="AN181" s="261">
        <f t="shared" si="152"/>
        <v>2113839000</v>
      </c>
      <c r="AO181" s="51">
        <f t="shared" si="205"/>
        <v>1987891000</v>
      </c>
      <c r="AP181" s="42">
        <f t="shared" si="205"/>
        <v>2110499000</v>
      </c>
      <c r="AQ181" s="58">
        <f t="shared" si="192"/>
        <v>1789101900</v>
      </c>
      <c r="AR181" s="58">
        <f t="shared" si="193"/>
        <v>29818365</v>
      </c>
      <c r="AS181" s="336">
        <f t="shared" si="194"/>
        <v>37331925</v>
      </c>
      <c r="AT181" s="131">
        <f t="shared" si="195"/>
        <v>21104990</v>
      </c>
      <c r="AU181" s="5">
        <f t="shared" si="196"/>
        <v>29818365</v>
      </c>
      <c r="AV181" s="5">
        <f t="shared" si="197"/>
        <v>46884200</v>
      </c>
      <c r="AX181" s="2"/>
      <c r="AY181" s="2"/>
      <c r="BT181" s="53">
        <f t="shared" si="198"/>
        <v>-980243.39809999615</v>
      </c>
      <c r="BV181" s="116"/>
      <c r="BW181" s="112"/>
      <c r="BX181" s="112"/>
      <c r="BY181" s="113"/>
      <c r="BZ181" s="114"/>
      <c r="CA181" s="114"/>
      <c r="CB181" s="115"/>
      <c r="CC181" s="115"/>
      <c r="CD181" s="115"/>
      <c r="CE181" s="115"/>
      <c r="CF181" s="115"/>
      <c r="CG181" s="115"/>
      <c r="CT181" s="58">
        <f t="shared" si="199"/>
        <v>1899449100</v>
      </c>
      <c r="CU181" s="43">
        <f t="shared" si="200"/>
        <v>21104990</v>
      </c>
      <c r="CX181" s="53">
        <f t="shared" si="201"/>
        <v>1687831200</v>
      </c>
      <c r="CY181" s="43">
        <f t="shared" si="202"/>
        <v>28130520</v>
      </c>
      <c r="CZ181" s="48">
        <f t="shared" si="203"/>
        <v>46884200</v>
      </c>
    </row>
    <row r="182" spans="1:104">
      <c r="A182" s="3">
        <f t="shared" si="204"/>
        <v>143</v>
      </c>
      <c r="B182" s="249">
        <v>2</v>
      </c>
      <c r="C182" s="250" t="s">
        <v>173</v>
      </c>
      <c r="D182" s="251" t="s">
        <v>41</v>
      </c>
      <c r="E182" s="252"/>
      <c r="F182" s="40" t="s">
        <v>45</v>
      </c>
      <c r="G182" s="253">
        <f t="shared" si="172"/>
        <v>60</v>
      </c>
      <c r="H182" s="253">
        <f t="shared" si="173"/>
        <v>52</v>
      </c>
      <c r="I182" s="254">
        <f t="shared" si="174"/>
        <v>26966806</v>
      </c>
      <c r="J182" s="254">
        <f t="shared" si="175"/>
        <v>2</v>
      </c>
      <c r="K182" s="255">
        <f t="shared" si="176"/>
        <v>0.93</v>
      </c>
      <c r="L182" s="305">
        <f t="shared" si="211"/>
        <v>1.03</v>
      </c>
      <c r="M182" s="257">
        <f t="shared" si="177"/>
        <v>21585964.617592327</v>
      </c>
      <c r="N182" s="257">
        <f t="shared" si="178"/>
        <v>24330831.047542781</v>
      </c>
      <c r="O182" s="257">
        <f t="shared" si="179"/>
        <v>25831503.467400003</v>
      </c>
      <c r="P182" s="257">
        <f t="shared" si="180"/>
        <v>27424734.078439418</v>
      </c>
      <c r="Q182" s="258">
        <f t="shared" si="181"/>
        <v>25831503.467400003</v>
      </c>
      <c r="R182" s="257">
        <f t="shared" si="181"/>
        <v>27424734.078439418</v>
      </c>
      <c r="S182" s="257">
        <f t="shared" si="182"/>
        <v>29116231.667363286</v>
      </c>
      <c r="T182" s="257"/>
      <c r="U182" s="257">
        <f t="shared" si="183"/>
        <v>1122470160.1148009</v>
      </c>
      <c r="V182" s="257">
        <f t="shared" si="184"/>
        <v>1265203214.4722247</v>
      </c>
      <c r="W182" s="257">
        <f t="shared" si="185"/>
        <v>1343238180.3048003</v>
      </c>
      <c r="X182" s="258">
        <f t="shared" si="186"/>
        <v>1426086172.0788498</v>
      </c>
      <c r="Y182" s="258">
        <f t="shared" si="187"/>
        <v>1343238180.3048003</v>
      </c>
      <c r="Z182" s="257">
        <f t="shared" si="188"/>
        <v>1426086172.0788498</v>
      </c>
      <c r="AA182" s="257">
        <f t="shared" si="189"/>
        <v>1514044046.7028909</v>
      </c>
      <c r="AB182" s="257"/>
      <c r="AC182" s="32" t="str">
        <f t="shared" si="190"/>
        <v>BERTAHAP</v>
      </c>
      <c r="AD182" s="259">
        <f t="shared" si="191"/>
        <v>0</v>
      </c>
      <c r="AE182" s="260">
        <v>2</v>
      </c>
      <c r="AF182" s="261"/>
      <c r="AG182" s="257" t="e">
        <f>IF(AF182&gt;#REF!,"LB","KR")</f>
        <v>#REF!</v>
      </c>
      <c r="AH182" s="261">
        <f t="shared" si="153"/>
        <v>1234718000</v>
      </c>
      <c r="AI182" s="261">
        <f t="shared" si="153"/>
        <v>1391724000</v>
      </c>
      <c r="AJ182" s="261">
        <f t="shared" si="153"/>
        <v>1477562000</v>
      </c>
      <c r="AK182" s="262">
        <f t="shared" si="153"/>
        <v>1568695000</v>
      </c>
      <c r="AL182" s="262">
        <f t="shared" si="153"/>
        <v>1477562000</v>
      </c>
      <c r="AM182" s="261">
        <f t="shared" si="153"/>
        <v>1568695000</v>
      </c>
      <c r="AN182" s="261">
        <f t="shared" si="152"/>
        <v>1665449000</v>
      </c>
      <c r="AO182" s="51">
        <f t="shared" si="205"/>
        <v>1566216000</v>
      </c>
      <c r="AP182" s="42">
        <f t="shared" si="205"/>
        <v>1662817000</v>
      </c>
      <c r="AQ182" s="58">
        <f t="shared" si="192"/>
        <v>1409594400</v>
      </c>
      <c r="AR182" s="58">
        <f t="shared" si="193"/>
        <v>23493240</v>
      </c>
      <c r="AS182" s="336">
        <f t="shared" si="194"/>
        <v>29413031.25</v>
      </c>
      <c r="AT182" s="131">
        <f t="shared" si="195"/>
        <v>16628170</v>
      </c>
      <c r="AU182" s="5">
        <f t="shared" si="196"/>
        <v>23493240</v>
      </c>
      <c r="AV182" s="5">
        <f t="shared" si="197"/>
        <v>36939050</v>
      </c>
      <c r="AX182" s="2"/>
      <c r="AY182" s="2"/>
      <c r="BT182" s="53">
        <f t="shared" si="198"/>
        <v>-980243.39809999615</v>
      </c>
      <c r="BV182" s="116"/>
      <c r="BW182" s="112"/>
      <c r="BX182" s="112"/>
      <c r="BY182" s="113"/>
      <c r="BZ182" s="114"/>
      <c r="CA182" s="114"/>
      <c r="CB182" s="115"/>
      <c r="CC182" s="115"/>
      <c r="CD182" s="115"/>
      <c r="CE182" s="115"/>
      <c r="CF182" s="115"/>
      <c r="CG182" s="115"/>
      <c r="CT182" s="58">
        <f t="shared" si="199"/>
        <v>1496535300</v>
      </c>
      <c r="CU182" s="43">
        <f t="shared" si="200"/>
        <v>16628170</v>
      </c>
      <c r="CX182" s="53">
        <f t="shared" si="201"/>
        <v>1329805800</v>
      </c>
      <c r="CY182" s="43">
        <f t="shared" si="202"/>
        <v>22163430</v>
      </c>
      <c r="CZ182" s="48">
        <f t="shared" si="203"/>
        <v>36939050</v>
      </c>
    </row>
    <row r="183" spans="1:104">
      <c r="A183" s="3">
        <f t="shared" si="204"/>
        <v>144</v>
      </c>
      <c r="B183" s="249">
        <v>3</v>
      </c>
      <c r="C183" s="250" t="s">
        <v>173</v>
      </c>
      <c r="D183" s="251">
        <v>10</v>
      </c>
      <c r="E183" s="252"/>
      <c r="F183" s="40" t="s">
        <v>48</v>
      </c>
      <c r="G183" s="253">
        <f t="shared" si="172"/>
        <v>74</v>
      </c>
      <c r="H183" s="253">
        <f t="shared" si="173"/>
        <v>63</v>
      </c>
      <c r="I183" s="254">
        <f t="shared" si="174"/>
        <v>26966806</v>
      </c>
      <c r="J183" s="254">
        <f t="shared" si="175"/>
        <v>2</v>
      </c>
      <c r="K183" s="255">
        <f t="shared" si="176"/>
        <v>0.93</v>
      </c>
      <c r="L183" s="305">
        <f t="shared" si="211"/>
        <v>1.03</v>
      </c>
      <c r="M183" s="257">
        <f t="shared" si="177"/>
        <v>21585964.617592327</v>
      </c>
      <c r="N183" s="257">
        <f t="shared" si="178"/>
        <v>24330831.047542781</v>
      </c>
      <c r="O183" s="257">
        <f t="shared" si="179"/>
        <v>25831503.467400003</v>
      </c>
      <c r="P183" s="257">
        <f t="shared" si="180"/>
        <v>27424734.078439418</v>
      </c>
      <c r="Q183" s="258">
        <f t="shared" si="181"/>
        <v>25831503.467400003</v>
      </c>
      <c r="R183" s="257">
        <f t="shared" si="181"/>
        <v>27424734.078439418</v>
      </c>
      <c r="S183" s="257">
        <f t="shared" si="182"/>
        <v>29116231.667363286</v>
      </c>
      <c r="T183" s="257"/>
      <c r="U183" s="257">
        <f t="shared" si="183"/>
        <v>1359915770.9083166</v>
      </c>
      <c r="V183" s="257">
        <f t="shared" si="184"/>
        <v>1532842355.9951952</v>
      </c>
      <c r="W183" s="257">
        <f t="shared" si="185"/>
        <v>1627384718.4462001</v>
      </c>
      <c r="X183" s="258">
        <f t="shared" si="186"/>
        <v>1727758246.9416833</v>
      </c>
      <c r="Y183" s="258">
        <f t="shared" si="187"/>
        <v>1627384718.4462001</v>
      </c>
      <c r="Z183" s="257">
        <f t="shared" si="188"/>
        <v>1727758246.9416833</v>
      </c>
      <c r="AA183" s="257">
        <f t="shared" si="189"/>
        <v>1834322595.0438871</v>
      </c>
      <c r="AB183" s="257"/>
      <c r="AC183" s="32" t="str">
        <f t="shared" si="190"/>
        <v>BERTAHAP</v>
      </c>
      <c r="AD183" s="259">
        <f t="shared" si="191"/>
        <v>0</v>
      </c>
      <c r="AE183" s="260">
        <v>2</v>
      </c>
      <c r="AF183" s="261"/>
      <c r="AG183" s="257" t="e">
        <f>IF(AF183&gt;#REF!,"LB","KR")</f>
        <v>#REF!</v>
      </c>
      <c r="AH183" s="261">
        <f t="shared" si="153"/>
        <v>1495908000</v>
      </c>
      <c r="AI183" s="261">
        <f t="shared" si="153"/>
        <v>1686127000</v>
      </c>
      <c r="AJ183" s="261">
        <f t="shared" si="153"/>
        <v>1790124000</v>
      </c>
      <c r="AK183" s="262">
        <f t="shared" ref="AK183:AN246" si="212">ROUNDUP((X183*(1+$J$5)),-3)</f>
        <v>1900535000</v>
      </c>
      <c r="AL183" s="262">
        <f t="shared" si="212"/>
        <v>1790124000</v>
      </c>
      <c r="AM183" s="261">
        <f t="shared" si="212"/>
        <v>1900535000</v>
      </c>
      <c r="AN183" s="261">
        <f t="shared" si="152"/>
        <v>2017755000</v>
      </c>
      <c r="AO183" s="51">
        <f t="shared" si="205"/>
        <v>1897532000</v>
      </c>
      <c r="AP183" s="42">
        <f t="shared" si="205"/>
        <v>2014568000</v>
      </c>
      <c r="AQ183" s="58">
        <f t="shared" si="192"/>
        <v>1707778800</v>
      </c>
      <c r="AR183" s="58">
        <f t="shared" si="193"/>
        <v>28462980</v>
      </c>
      <c r="AS183" s="336">
        <f t="shared" si="194"/>
        <v>35635031.25</v>
      </c>
      <c r="AT183" s="131">
        <f t="shared" si="195"/>
        <v>20145680</v>
      </c>
      <c r="AU183" s="5">
        <f t="shared" si="196"/>
        <v>28462980</v>
      </c>
      <c r="AV183" s="5">
        <f t="shared" si="197"/>
        <v>44753100</v>
      </c>
      <c r="AX183" s="2"/>
      <c r="AY183" s="2"/>
      <c r="BT183" s="53">
        <f t="shared" si="198"/>
        <v>-980243.39809999615</v>
      </c>
      <c r="BV183" s="116"/>
      <c r="BW183" s="121"/>
      <c r="BX183" s="112"/>
      <c r="BY183" s="113"/>
      <c r="BZ183" s="114"/>
      <c r="CA183" s="114"/>
      <c r="CB183" s="115"/>
      <c r="CC183" s="115"/>
      <c r="CD183" s="115"/>
      <c r="CE183" s="115"/>
      <c r="CF183" s="115"/>
      <c r="CG183" s="115"/>
      <c r="CT183" s="58">
        <f t="shared" si="199"/>
        <v>1813111200</v>
      </c>
      <c r="CU183" s="43">
        <f t="shared" si="200"/>
        <v>20145680</v>
      </c>
      <c r="CX183" s="53">
        <f t="shared" si="201"/>
        <v>1611111600</v>
      </c>
      <c r="CY183" s="43">
        <f t="shared" si="202"/>
        <v>26851860</v>
      </c>
      <c r="CZ183" s="48">
        <f t="shared" si="203"/>
        <v>44753100</v>
      </c>
    </row>
    <row r="184" spans="1:104">
      <c r="A184" s="3">
        <f t="shared" si="204"/>
        <v>145</v>
      </c>
      <c r="B184" s="249">
        <v>4</v>
      </c>
      <c r="C184" s="250" t="s">
        <v>173</v>
      </c>
      <c r="D184" s="285">
        <v>12</v>
      </c>
      <c r="E184" s="252"/>
      <c r="F184" s="40" t="s">
        <v>50</v>
      </c>
      <c r="G184" s="253">
        <f t="shared" si="172"/>
        <v>67</v>
      </c>
      <c r="H184" s="253">
        <f t="shared" si="173"/>
        <v>57</v>
      </c>
      <c r="I184" s="254">
        <f t="shared" si="174"/>
        <v>26966806</v>
      </c>
      <c r="J184" s="254">
        <f t="shared" si="175"/>
        <v>2</v>
      </c>
      <c r="K184" s="255">
        <f t="shared" si="176"/>
        <v>0.93</v>
      </c>
      <c r="L184" s="305">
        <f t="shared" si="211"/>
        <v>1.03</v>
      </c>
      <c r="M184" s="257">
        <f t="shared" si="177"/>
        <v>21585964.617592327</v>
      </c>
      <c r="N184" s="257">
        <f t="shared" si="178"/>
        <v>24330831.047542781</v>
      </c>
      <c r="O184" s="257">
        <f t="shared" si="179"/>
        <v>25831503.467400003</v>
      </c>
      <c r="P184" s="257">
        <f t="shared" si="180"/>
        <v>27424734.078439418</v>
      </c>
      <c r="Q184" s="258">
        <f t="shared" si="181"/>
        <v>25831503.467400003</v>
      </c>
      <c r="R184" s="257">
        <f t="shared" si="181"/>
        <v>27424734.078439418</v>
      </c>
      <c r="S184" s="257">
        <f t="shared" si="182"/>
        <v>29116231.667363286</v>
      </c>
      <c r="T184" s="257"/>
      <c r="U184" s="257">
        <f t="shared" si="183"/>
        <v>1230399983.2027626</v>
      </c>
      <c r="V184" s="257">
        <f t="shared" si="184"/>
        <v>1386857369.7099385</v>
      </c>
      <c r="W184" s="257">
        <f t="shared" si="185"/>
        <v>1472395697.6418002</v>
      </c>
      <c r="X184" s="258">
        <f t="shared" si="186"/>
        <v>1563209842.4710469</v>
      </c>
      <c r="Y184" s="258">
        <f t="shared" si="187"/>
        <v>1472395697.6418002</v>
      </c>
      <c r="Z184" s="257">
        <f t="shared" si="188"/>
        <v>1563209842.4710469</v>
      </c>
      <c r="AA184" s="257">
        <f t="shared" si="189"/>
        <v>1659625205.0397072</v>
      </c>
      <c r="AB184" s="257"/>
      <c r="AC184" s="32" t="str">
        <f t="shared" si="190"/>
        <v>BERTAHAP</v>
      </c>
      <c r="AD184" s="259">
        <f t="shared" si="191"/>
        <v>0</v>
      </c>
      <c r="AE184" s="260">
        <v>2</v>
      </c>
      <c r="AF184" s="261"/>
      <c r="AG184" s="257" t="e">
        <f>IF(AF184&gt;#REF!,"LB","KR")</f>
        <v>#REF!</v>
      </c>
      <c r="AH184" s="261">
        <f t="shared" ref="AH184:AN247" si="213">ROUNDUP((U184*(1+$J$5)),-3)</f>
        <v>1353440000</v>
      </c>
      <c r="AI184" s="261">
        <f t="shared" si="213"/>
        <v>1525544000</v>
      </c>
      <c r="AJ184" s="261">
        <f t="shared" si="213"/>
        <v>1619636000</v>
      </c>
      <c r="AK184" s="262">
        <f t="shared" si="212"/>
        <v>1719531000</v>
      </c>
      <c r="AL184" s="262">
        <f t="shared" si="212"/>
        <v>1619636000</v>
      </c>
      <c r="AM184" s="261">
        <f t="shared" si="212"/>
        <v>1719531000</v>
      </c>
      <c r="AN184" s="261">
        <f t="shared" si="152"/>
        <v>1825588000</v>
      </c>
      <c r="AO184" s="51">
        <f t="shared" si="205"/>
        <v>1716815000</v>
      </c>
      <c r="AP184" s="42">
        <f t="shared" si="205"/>
        <v>1822703000</v>
      </c>
      <c r="AQ184" s="58">
        <f t="shared" si="192"/>
        <v>1545133500</v>
      </c>
      <c r="AR184" s="58">
        <f t="shared" si="193"/>
        <v>25752225</v>
      </c>
      <c r="AS184" s="336">
        <f t="shared" si="194"/>
        <v>32241206.25</v>
      </c>
      <c r="AT184" s="131">
        <f t="shared" si="195"/>
        <v>18227030</v>
      </c>
      <c r="AU184" s="5">
        <f t="shared" si="196"/>
        <v>25752225</v>
      </c>
      <c r="AV184" s="5">
        <f t="shared" si="197"/>
        <v>40490900</v>
      </c>
      <c r="AX184" s="2"/>
      <c r="AY184" s="2"/>
      <c r="BT184" s="53">
        <f t="shared" si="198"/>
        <v>-980243.39809999615</v>
      </c>
      <c r="BV184" s="116"/>
      <c r="BW184" s="112"/>
      <c r="BX184" s="112"/>
      <c r="BY184" s="113"/>
      <c r="BZ184" s="112"/>
      <c r="CA184" s="112"/>
      <c r="CB184" s="112"/>
      <c r="CC184" s="112"/>
      <c r="CD184" s="112"/>
      <c r="CE184" s="112"/>
      <c r="CF184" s="112"/>
      <c r="CG184" s="112"/>
      <c r="CT184" s="58">
        <f t="shared" si="199"/>
        <v>1640432700</v>
      </c>
      <c r="CU184" s="43">
        <f t="shared" si="200"/>
        <v>18227030</v>
      </c>
      <c r="CX184" s="53">
        <f t="shared" si="201"/>
        <v>1457672400</v>
      </c>
      <c r="CY184" s="43">
        <f t="shared" si="202"/>
        <v>24294540</v>
      </c>
      <c r="CZ184" s="48">
        <f t="shared" si="203"/>
        <v>40490900</v>
      </c>
    </row>
    <row r="185" spans="1:104">
      <c r="A185" s="3">
        <f t="shared" si="204"/>
        <v>146</v>
      </c>
      <c r="B185" s="249">
        <v>5</v>
      </c>
      <c r="C185" s="250" t="s">
        <v>173</v>
      </c>
      <c r="D185" s="251">
        <v>16</v>
      </c>
      <c r="E185" s="252"/>
      <c r="F185" s="40" t="s">
        <v>52</v>
      </c>
      <c r="G185" s="253">
        <f t="shared" si="172"/>
        <v>71</v>
      </c>
      <c r="H185" s="253">
        <f t="shared" si="173"/>
        <v>63</v>
      </c>
      <c r="I185" s="254">
        <f t="shared" si="174"/>
        <v>26966806</v>
      </c>
      <c r="J185" s="254">
        <f t="shared" si="175"/>
        <v>2</v>
      </c>
      <c r="K185" s="255">
        <f t="shared" si="176"/>
        <v>0.93</v>
      </c>
      <c r="L185" s="305">
        <f t="shared" si="211"/>
        <v>1.03</v>
      </c>
      <c r="M185" s="257">
        <f t="shared" si="177"/>
        <v>21585964.617592327</v>
      </c>
      <c r="N185" s="257">
        <f t="shared" si="178"/>
        <v>24330831.047542781</v>
      </c>
      <c r="O185" s="257">
        <f t="shared" si="179"/>
        <v>25831503.467400003</v>
      </c>
      <c r="P185" s="257">
        <f t="shared" si="180"/>
        <v>27424734.078439418</v>
      </c>
      <c r="Q185" s="258">
        <f t="shared" si="181"/>
        <v>25831503.467400003</v>
      </c>
      <c r="R185" s="257">
        <f t="shared" si="181"/>
        <v>27424734.078439418</v>
      </c>
      <c r="S185" s="257">
        <f t="shared" si="182"/>
        <v>29116231.667363286</v>
      </c>
      <c r="T185" s="257"/>
      <c r="U185" s="257">
        <f t="shared" si="183"/>
        <v>1359915770.9083166</v>
      </c>
      <c r="V185" s="257">
        <f t="shared" si="184"/>
        <v>1532842355.9951952</v>
      </c>
      <c r="W185" s="257">
        <f t="shared" si="185"/>
        <v>1627384718.4462001</v>
      </c>
      <c r="X185" s="258">
        <f t="shared" si="186"/>
        <v>1727758246.9416833</v>
      </c>
      <c r="Y185" s="258">
        <f t="shared" si="187"/>
        <v>1627384718.4462001</v>
      </c>
      <c r="Z185" s="257">
        <f t="shared" si="188"/>
        <v>1727758246.9416833</v>
      </c>
      <c r="AA185" s="257">
        <f t="shared" si="189"/>
        <v>1834322595.0438871</v>
      </c>
      <c r="AB185" s="257"/>
      <c r="AC185" s="32" t="str">
        <f t="shared" si="190"/>
        <v>BERTAHAP</v>
      </c>
      <c r="AD185" s="259">
        <f t="shared" si="191"/>
        <v>0</v>
      </c>
      <c r="AE185" s="260">
        <v>2</v>
      </c>
      <c r="AF185" s="261"/>
      <c r="AG185" s="257" t="e">
        <f>IF(AF185&gt;#REF!,"LB","KR")</f>
        <v>#REF!</v>
      </c>
      <c r="AH185" s="261">
        <f t="shared" si="213"/>
        <v>1495908000</v>
      </c>
      <c r="AI185" s="261">
        <f t="shared" si="213"/>
        <v>1686127000</v>
      </c>
      <c r="AJ185" s="261">
        <f t="shared" si="213"/>
        <v>1790124000</v>
      </c>
      <c r="AK185" s="262">
        <f t="shared" si="212"/>
        <v>1900535000</v>
      </c>
      <c r="AL185" s="262">
        <f t="shared" si="212"/>
        <v>1790124000</v>
      </c>
      <c r="AM185" s="261">
        <f t="shared" si="212"/>
        <v>1900535000</v>
      </c>
      <c r="AN185" s="261">
        <f t="shared" si="152"/>
        <v>2017755000</v>
      </c>
      <c r="AO185" s="51">
        <f t="shared" si="205"/>
        <v>1897532000</v>
      </c>
      <c r="AP185" s="42">
        <f t="shared" si="205"/>
        <v>2014568000</v>
      </c>
      <c r="AQ185" s="58">
        <f t="shared" si="192"/>
        <v>1707778800</v>
      </c>
      <c r="AR185" s="58">
        <f t="shared" si="193"/>
        <v>28462980</v>
      </c>
      <c r="AS185" s="336">
        <f t="shared" si="194"/>
        <v>35635031.25</v>
      </c>
      <c r="AT185" s="131">
        <f t="shared" si="195"/>
        <v>20145680</v>
      </c>
      <c r="AU185" s="5">
        <f t="shared" si="196"/>
        <v>28462980</v>
      </c>
      <c r="AV185" s="5">
        <f t="shared" si="197"/>
        <v>44753100</v>
      </c>
      <c r="AX185" s="2"/>
      <c r="AY185" s="2"/>
      <c r="BT185" s="53">
        <f t="shared" si="198"/>
        <v>-980243.39809999615</v>
      </c>
      <c r="BV185" s="116"/>
      <c r="BW185" s="112"/>
      <c r="BX185" s="112"/>
      <c r="BY185" s="113"/>
      <c r="BZ185" s="112"/>
      <c r="CA185" s="112"/>
      <c r="CB185" s="112"/>
      <c r="CC185" s="112"/>
      <c r="CD185" s="112"/>
      <c r="CE185" s="112"/>
      <c r="CF185" s="112"/>
      <c r="CG185" s="112"/>
      <c r="CT185" s="58">
        <f t="shared" si="199"/>
        <v>1813111200</v>
      </c>
      <c r="CU185" s="43">
        <f t="shared" si="200"/>
        <v>20145680</v>
      </c>
      <c r="CX185" s="53">
        <f t="shared" si="201"/>
        <v>1611111600</v>
      </c>
      <c r="CY185" s="43">
        <f t="shared" si="202"/>
        <v>26851860</v>
      </c>
      <c r="CZ185" s="48">
        <f t="shared" si="203"/>
        <v>44753100</v>
      </c>
    </row>
    <row r="186" spans="1:104">
      <c r="A186" s="3">
        <f t="shared" si="204"/>
        <v>147</v>
      </c>
      <c r="B186" s="249">
        <v>6</v>
      </c>
      <c r="C186" s="250" t="s">
        <v>173</v>
      </c>
      <c r="D186" s="285">
        <v>18</v>
      </c>
      <c r="E186" s="252"/>
      <c r="F186" s="40" t="s">
        <v>54</v>
      </c>
      <c r="G186" s="253">
        <f t="shared" si="172"/>
        <v>97</v>
      </c>
      <c r="H186" s="253">
        <f t="shared" si="173"/>
        <v>85</v>
      </c>
      <c r="I186" s="254">
        <f t="shared" si="174"/>
        <v>26966806</v>
      </c>
      <c r="J186" s="254">
        <f t="shared" si="175"/>
        <v>2</v>
      </c>
      <c r="K186" s="255">
        <f t="shared" si="176"/>
        <v>0.93</v>
      </c>
      <c r="L186" s="305">
        <f t="shared" si="211"/>
        <v>1.03</v>
      </c>
      <c r="M186" s="257">
        <f t="shared" si="177"/>
        <v>21585964.617592327</v>
      </c>
      <c r="N186" s="257">
        <f t="shared" si="178"/>
        <v>24330831.047542781</v>
      </c>
      <c r="O186" s="257">
        <f t="shared" si="179"/>
        <v>25831503.467400003</v>
      </c>
      <c r="P186" s="257">
        <f t="shared" si="180"/>
        <v>27424734.078439418</v>
      </c>
      <c r="Q186" s="258">
        <f t="shared" si="181"/>
        <v>25831503.467400003</v>
      </c>
      <c r="R186" s="257">
        <f t="shared" si="181"/>
        <v>27424734.078439418</v>
      </c>
      <c r="S186" s="257">
        <f t="shared" si="182"/>
        <v>29116231.667363286</v>
      </c>
      <c r="T186" s="257"/>
      <c r="U186" s="257">
        <f t="shared" si="183"/>
        <v>1834806992.4953477</v>
      </c>
      <c r="V186" s="257">
        <f t="shared" si="184"/>
        <v>2068120639.0411363</v>
      </c>
      <c r="W186" s="257">
        <f t="shared" si="185"/>
        <v>2195677794.7290001</v>
      </c>
      <c r="X186" s="258">
        <f t="shared" si="186"/>
        <v>2331102396.6673508</v>
      </c>
      <c r="Y186" s="258">
        <f t="shared" si="187"/>
        <v>2195677794.7290001</v>
      </c>
      <c r="Z186" s="257">
        <f t="shared" si="188"/>
        <v>2331102396.6673508</v>
      </c>
      <c r="AA186" s="257">
        <f t="shared" si="189"/>
        <v>2474879691.7258792</v>
      </c>
      <c r="AB186" s="257"/>
      <c r="AC186" s="32" t="str">
        <f t="shared" si="190"/>
        <v>BERTAHAP</v>
      </c>
      <c r="AD186" s="259">
        <f t="shared" si="191"/>
        <v>0</v>
      </c>
      <c r="AE186" s="260">
        <v>2</v>
      </c>
      <c r="AF186" s="261"/>
      <c r="AG186" s="257" t="e">
        <f>IF(AF186&gt;#REF!,"LB","KR")</f>
        <v>#REF!</v>
      </c>
      <c r="AH186" s="261">
        <f t="shared" si="213"/>
        <v>2018288000</v>
      </c>
      <c r="AI186" s="261">
        <f t="shared" si="213"/>
        <v>2274933000</v>
      </c>
      <c r="AJ186" s="261">
        <f t="shared" si="213"/>
        <v>2415246000</v>
      </c>
      <c r="AK186" s="262">
        <f t="shared" si="212"/>
        <v>2564213000</v>
      </c>
      <c r="AL186" s="262">
        <f t="shared" si="212"/>
        <v>2415246000</v>
      </c>
      <c r="AM186" s="261">
        <f t="shared" si="212"/>
        <v>2564213000</v>
      </c>
      <c r="AN186" s="261">
        <f t="shared" si="152"/>
        <v>2722368000</v>
      </c>
      <c r="AO186" s="51">
        <f t="shared" si="205"/>
        <v>2560161000</v>
      </c>
      <c r="AP186" s="42">
        <f t="shared" si="205"/>
        <v>2718066000</v>
      </c>
      <c r="AQ186" s="58">
        <f t="shared" si="192"/>
        <v>2304144900</v>
      </c>
      <c r="AR186" s="58">
        <f t="shared" si="193"/>
        <v>38402415</v>
      </c>
      <c r="AS186" s="336">
        <f t="shared" si="194"/>
        <v>48078993.75</v>
      </c>
      <c r="AT186" s="131">
        <f t="shared" si="195"/>
        <v>27180660</v>
      </c>
      <c r="AU186" s="5">
        <f t="shared" si="196"/>
        <v>38402415</v>
      </c>
      <c r="AV186" s="5">
        <f t="shared" si="197"/>
        <v>60381150</v>
      </c>
      <c r="AX186" s="2"/>
      <c r="AY186" s="2"/>
      <c r="BT186" s="53">
        <f t="shared" si="198"/>
        <v>-980243.39809999615</v>
      </c>
      <c r="BV186" s="116"/>
      <c r="BW186" s="112"/>
      <c r="BX186" s="112"/>
      <c r="BY186" s="113"/>
      <c r="BZ186" s="112"/>
      <c r="CA186" s="112"/>
      <c r="CB186" s="112"/>
      <c r="CC186" s="112"/>
      <c r="CD186" s="112"/>
      <c r="CE186" s="112"/>
      <c r="CF186" s="112"/>
      <c r="CG186" s="112"/>
      <c r="CT186" s="58">
        <f t="shared" si="199"/>
        <v>2446259400</v>
      </c>
      <c r="CU186" s="43">
        <f t="shared" si="200"/>
        <v>27180660</v>
      </c>
      <c r="CX186" s="53">
        <f t="shared" si="201"/>
        <v>2173721400</v>
      </c>
      <c r="CY186" s="43">
        <f t="shared" si="202"/>
        <v>36228690</v>
      </c>
      <c r="CZ186" s="48">
        <f t="shared" si="203"/>
        <v>60381150</v>
      </c>
    </row>
    <row r="187" spans="1:104">
      <c r="A187" s="3">
        <f t="shared" si="204"/>
        <v>148</v>
      </c>
      <c r="B187" s="249">
        <v>7</v>
      </c>
      <c r="C187" s="250" t="s">
        <v>173</v>
      </c>
      <c r="D187" s="285">
        <v>20</v>
      </c>
      <c r="E187" s="252"/>
      <c r="F187" s="40" t="s">
        <v>70</v>
      </c>
      <c r="G187" s="253">
        <f t="shared" si="172"/>
        <v>60</v>
      </c>
      <c r="H187" s="253">
        <f t="shared" si="173"/>
        <v>51</v>
      </c>
      <c r="I187" s="254">
        <f t="shared" si="174"/>
        <v>26966806</v>
      </c>
      <c r="J187" s="254">
        <f t="shared" si="175"/>
        <v>2</v>
      </c>
      <c r="K187" s="255">
        <f t="shared" si="176"/>
        <v>0.93</v>
      </c>
      <c r="L187" s="305">
        <f t="shared" si="211"/>
        <v>1.03</v>
      </c>
      <c r="M187" s="257">
        <f t="shared" si="177"/>
        <v>21585964.617592327</v>
      </c>
      <c r="N187" s="257">
        <f t="shared" si="178"/>
        <v>24330831.047542781</v>
      </c>
      <c r="O187" s="257">
        <f t="shared" si="179"/>
        <v>25831503.467400003</v>
      </c>
      <c r="P187" s="257">
        <f t="shared" si="180"/>
        <v>27424734.078439418</v>
      </c>
      <c r="Q187" s="258">
        <f t="shared" si="181"/>
        <v>25831503.467400003</v>
      </c>
      <c r="R187" s="257">
        <f t="shared" si="181"/>
        <v>27424734.078439418</v>
      </c>
      <c r="S187" s="257">
        <f t="shared" si="182"/>
        <v>29116231.667363286</v>
      </c>
      <c r="T187" s="257"/>
      <c r="U187" s="257">
        <f t="shared" si="183"/>
        <v>1100884195.4972086</v>
      </c>
      <c r="V187" s="257">
        <f t="shared" si="184"/>
        <v>1240872383.4246819</v>
      </c>
      <c r="W187" s="257">
        <f t="shared" si="185"/>
        <v>1317406676.8374002</v>
      </c>
      <c r="X187" s="258">
        <f t="shared" si="186"/>
        <v>1398661438.0004103</v>
      </c>
      <c r="Y187" s="258">
        <f t="shared" si="187"/>
        <v>1317406676.8374002</v>
      </c>
      <c r="Z187" s="257">
        <f t="shared" si="188"/>
        <v>1398661438.0004103</v>
      </c>
      <c r="AA187" s="257">
        <f t="shared" si="189"/>
        <v>1484927815.0355277</v>
      </c>
      <c r="AB187" s="257"/>
      <c r="AC187" s="32" t="str">
        <f t="shared" si="190"/>
        <v>BERTAHAP</v>
      </c>
      <c r="AD187" s="259">
        <f t="shared" si="191"/>
        <v>0</v>
      </c>
      <c r="AE187" s="260">
        <v>2</v>
      </c>
      <c r="AF187" s="261"/>
      <c r="AG187" s="257" t="e">
        <f>IF(AF187&gt;#REF!,"LB","KR")</f>
        <v>#REF!</v>
      </c>
      <c r="AH187" s="261">
        <f t="shared" si="213"/>
        <v>1210973000</v>
      </c>
      <c r="AI187" s="261">
        <f t="shared" si="213"/>
        <v>1364960000</v>
      </c>
      <c r="AJ187" s="261">
        <f t="shared" si="213"/>
        <v>1449148000</v>
      </c>
      <c r="AK187" s="262">
        <f t="shared" si="212"/>
        <v>1538528000</v>
      </c>
      <c r="AL187" s="262">
        <f t="shared" si="212"/>
        <v>1449148000</v>
      </c>
      <c r="AM187" s="261">
        <f t="shared" si="212"/>
        <v>1538528000</v>
      </c>
      <c r="AN187" s="261">
        <f t="shared" si="152"/>
        <v>1633421000</v>
      </c>
      <c r="AO187" s="51">
        <f t="shared" si="205"/>
        <v>1536097000</v>
      </c>
      <c r="AP187" s="42">
        <f t="shared" si="205"/>
        <v>1630840000</v>
      </c>
      <c r="AQ187" s="58">
        <f t="shared" si="192"/>
        <v>1382487300</v>
      </c>
      <c r="AR187" s="58">
        <f t="shared" si="193"/>
        <v>23041455</v>
      </c>
      <c r="AS187" s="336">
        <f t="shared" si="194"/>
        <v>28847400</v>
      </c>
      <c r="AT187" s="131">
        <f t="shared" si="195"/>
        <v>16308400</v>
      </c>
      <c r="AU187" s="5">
        <f t="shared" si="196"/>
        <v>23041455</v>
      </c>
      <c r="AV187" s="5">
        <f t="shared" si="197"/>
        <v>36228700</v>
      </c>
      <c r="AX187" s="2"/>
      <c r="AY187" s="2"/>
      <c r="BT187" s="53">
        <f t="shared" si="198"/>
        <v>-980243.39809999615</v>
      </c>
      <c r="CT187" s="58">
        <f t="shared" si="199"/>
        <v>1467756000</v>
      </c>
      <c r="CU187" s="43">
        <f t="shared" si="200"/>
        <v>16308400</v>
      </c>
      <c r="CX187" s="53">
        <f t="shared" si="201"/>
        <v>1304233200</v>
      </c>
      <c r="CY187" s="43">
        <f t="shared" si="202"/>
        <v>21737220</v>
      </c>
      <c r="CZ187" s="48">
        <f t="shared" si="203"/>
        <v>36228700</v>
      </c>
    </row>
    <row r="188" spans="1:104">
      <c r="A188" s="3">
        <f t="shared" si="204"/>
        <v>149</v>
      </c>
      <c r="B188" s="249">
        <v>8</v>
      </c>
      <c r="C188" s="250" t="s">
        <v>173</v>
      </c>
      <c r="D188" s="285">
        <v>22</v>
      </c>
      <c r="E188" s="252"/>
      <c r="F188" s="40" t="s">
        <v>89</v>
      </c>
      <c r="G188" s="253">
        <f t="shared" si="172"/>
        <v>81</v>
      </c>
      <c r="H188" s="253">
        <f t="shared" si="173"/>
        <v>70</v>
      </c>
      <c r="I188" s="254">
        <f t="shared" si="174"/>
        <v>26966806</v>
      </c>
      <c r="J188" s="254">
        <f t="shared" si="175"/>
        <v>4</v>
      </c>
      <c r="K188" s="255">
        <f t="shared" si="176"/>
        <v>0.97</v>
      </c>
      <c r="L188" s="305">
        <f t="shared" si="211"/>
        <v>1.03</v>
      </c>
      <c r="M188" s="257">
        <f t="shared" si="177"/>
        <v>22514393.20329522</v>
      </c>
      <c r="N188" s="257">
        <f t="shared" si="178"/>
        <v>25377318.40442634</v>
      </c>
      <c r="O188" s="257">
        <f t="shared" si="179"/>
        <v>26942535.874600001</v>
      </c>
      <c r="P188" s="257">
        <f t="shared" si="180"/>
        <v>28604292.533426058</v>
      </c>
      <c r="Q188" s="258">
        <f t="shared" si="181"/>
        <v>26942535.874600001</v>
      </c>
      <c r="R188" s="257">
        <f t="shared" si="181"/>
        <v>28604292.533426058</v>
      </c>
      <c r="S188" s="257">
        <f t="shared" si="182"/>
        <v>30368542.706819769</v>
      </c>
      <c r="T188" s="257"/>
      <c r="U188" s="257">
        <f t="shared" si="183"/>
        <v>1576007524.2306654</v>
      </c>
      <c r="V188" s="257">
        <f t="shared" si="184"/>
        <v>1776412288.3098438</v>
      </c>
      <c r="W188" s="257">
        <f t="shared" si="185"/>
        <v>1885977511.2220001</v>
      </c>
      <c r="X188" s="258">
        <f t="shared" si="186"/>
        <v>2002300477.339824</v>
      </c>
      <c r="Y188" s="258">
        <f t="shared" si="187"/>
        <v>1885977511.2220001</v>
      </c>
      <c r="Z188" s="257">
        <f t="shared" si="188"/>
        <v>2002300477.339824</v>
      </c>
      <c r="AA188" s="257">
        <f t="shared" si="189"/>
        <v>2125797989.4773839</v>
      </c>
      <c r="AB188" s="257"/>
      <c r="AC188" s="32" t="str">
        <f t="shared" si="190"/>
        <v>BERTAHAP</v>
      </c>
      <c r="AD188" s="259">
        <f t="shared" si="191"/>
        <v>0</v>
      </c>
      <c r="AE188" s="260">
        <v>2</v>
      </c>
      <c r="AF188" s="261"/>
      <c r="AG188" s="257" t="e">
        <f>IF(AF188&gt;#REF!,"LB","KR")</f>
        <v>#REF!</v>
      </c>
      <c r="AH188" s="261">
        <f t="shared" si="213"/>
        <v>1733609000</v>
      </c>
      <c r="AI188" s="261">
        <f t="shared" si="213"/>
        <v>1954054000</v>
      </c>
      <c r="AJ188" s="261">
        <f t="shared" si="213"/>
        <v>2074576000</v>
      </c>
      <c r="AK188" s="262">
        <f t="shared" si="212"/>
        <v>2202531000</v>
      </c>
      <c r="AL188" s="262">
        <f t="shared" si="212"/>
        <v>2074576000</v>
      </c>
      <c r="AM188" s="261">
        <f t="shared" si="212"/>
        <v>2202531000</v>
      </c>
      <c r="AN188" s="261">
        <f t="shared" si="152"/>
        <v>2338378000</v>
      </c>
      <c r="AO188" s="51">
        <f t="shared" si="205"/>
        <v>2199051000</v>
      </c>
      <c r="AP188" s="42">
        <f t="shared" si="205"/>
        <v>2334683000</v>
      </c>
      <c r="AQ188" s="58">
        <f t="shared" si="192"/>
        <v>1979145900</v>
      </c>
      <c r="AR188" s="58">
        <f t="shared" si="193"/>
        <v>32985765</v>
      </c>
      <c r="AS188" s="336">
        <f t="shared" si="194"/>
        <v>41297456.25</v>
      </c>
      <c r="AT188" s="131">
        <f t="shared" si="195"/>
        <v>23346830</v>
      </c>
      <c r="AU188" s="5">
        <f t="shared" si="196"/>
        <v>32985765</v>
      </c>
      <c r="AV188" s="5">
        <f t="shared" si="197"/>
        <v>51864400</v>
      </c>
      <c r="AX188" s="2"/>
      <c r="AY188" s="2"/>
      <c r="BT188" s="53">
        <f t="shared" si="198"/>
        <v>130789.00910000131</v>
      </c>
      <c r="CT188" s="58">
        <f t="shared" si="199"/>
        <v>2101214700</v>
      </c>
      <c r="CU188" s="43">
        <f t="shared" si="200"/>
        <v>23346830</v>
      </c>
      <c r="CX188" s="53">
        <f t="shared" si="201"/>
        <v>1867118400</v>
      </c>
      <c r="CY188" s="43">
        <f t="shared" si="202"/>
        <v>31118640</v>
      </c>
      <c r="CZ188" s="48">
        <f t="shared" si="203"/>
        <v>51864400</v>
      </c>
    </row>
    <row r="189" spans="1:104">
      <c r="A189" s="3">
        <f t="shared" si="204"/>
        <v>150</v>
      </c>
      <c r="B189" s="249">
        <v>1</v>
      </c>
      <c r="C189" s="250" t="s">
        <v>178</v>
      </c>
      <c r="D189" s="251" t="s">
        <v>35</v>
      </c>
      <c r="E189" s="252"/>
      <c r="F189" s="40" t="s">
        <v>42</v>
      </c>
      <c r="G189" s="253">
        <f t="shared" si="172"/>
        <v>78</v>
      </c>
      <c r="H189" s="253">
        <f t="shared" si="173"/>
        <v>66</v>
      </c>
      <c r="I189" s="254">
        <f t="shared" si="174"/>
        <v>26966806</v>
      </c>
      <c r="J189" s="254">
        <f t="shared" si="175"/>
        <v>2</v>
      </c>
      <c r="K189" s="255">
        <f t="shared" si="176"/>
        <v>0.93</v>
      </c>
      <c r="L189" s="256">
        <f t="shared" ref="L189:L196" si="214">SUMIF($AN$4:$AN$22,D189,$AW$4:$AW$22)</f>
        <v>1.02</v>
      </c>
      <c r="M189" s="257">
        <f t="shared" si="177"/>
        <v>21376392.145576868</v>
      </c>
      <c r="N189" s="257">
        <f t="shared" si="178"/>
        <v>24094609.386887025</v>
      </c>
      <c r="O189" s="257">
        <f t="shared" si="179"/>
        <v>25580712.171600003</v>
      </c>
      <c r="P189" s="257">
        <f t="shared" si="180"/>
        <v>27158474.52427981</v>
      </c>
      <c r="Q189" s="258">
        <f t="shared" si="181"/>
        <v>25580712.171600003</v>
      </c>
      <c r="R189" s="257">
        <f t="shared" si="181"/>
        <v>27158474.52427981</v>
      </c>
      <c r="S189" s="257">
        <f t="shared" si="182"/>
        <v>28833549.806515098</v>
      </c>
      <c r="T189" s="257"/>
      <c r="U189" s="257">
        <f t="shared" si="183"/>
        <v>1410841881.6080732</v>
      </c>
      <c r="V189" s="257">
        <f t="shared" si="184"/>
        <v>1590244219.5345438</v>
      </c>
      <c r="W189" s="257">
        <f t="shared" si="185"/>
        <v>1688327003.3256001</v>
      </c>
      <c r="X189" s="258">
        <f t="shared" si="186"/>
        <v>1792459318.6024675</v>
      </c>
      <c r="Y189" s="258">
        <f t="shared" si="187"/>
        <v>1688327003.3256001</v>
      </c>
      <c r="Z189" s="257">
        <f t="shared" si="188"/>
        <v>1792459318.6024675</v>
      </c>
      <c r="AA189" s="257">
        <f t="shared" si="189"/>
        <v>1903014287.2299964</v>
      </c>
      <c r="AB189" s="257"/>
      <c r="AC189" s="32" t="str">
        <f t="shared" si="190"/>
        <v>BERTAHAP</v>
      </c>
      <c r="AD189" s="259">
        <f t="shared" si="191"/>
        <v>0</v>
      </c>
      <c r="AE189" s="260">
        <v>2</v>
      </c>
      <c r="AF189" s="261"/>
      <c r="AG189" s="257" t="e">
        <f>IF(AF189&gt;#REF!,"LB","KR")</f>
        <v>#REF!</v>
      </c>
      <c r="AH189" s="261">
        <f t="shared" si="213"/>
        <v>1551927000</v>
      </c>
      <c r="AI189" s="261">
        <f t="shared" si="213"/>
        <v>1749269000</v>
      </c>
      <c r="AJ189" s="261">
        <f t="shared" si="213"/>
        <v>1857160000</v>
      </c>
      <c r="AK189" s="262">
        <f t="shared" si="212"/>
        <v>1971706000</v>
      </c>
      <c r="AL189" s="262">
        <f t="shared" si="212"/>
        <v>1857160000</v>
      </c>
      <c r="AM189" s="261">
        <f t="shared" si="212"/>
        <v>1971706000</v>
      </c>
      <c r="AN189" s="261">
        <f t="shared" si="152"/>
        <v>2093316000</v>
      </c>
      <c r="AO189" s="51">
        <f t="shared" si="205"/>
        <v>1968590000</v>
      </c>
      <c r="AP189" s="42">
        <f t="shared" si="205"/>
        <v>2090009000</v>
      </c>
      <c r="AQ189" s="58">
        <f t="shared" si="192"/>
        <v>1771731000</v>
      </c>
      <c r="AR189" s="58">
        <f t="shared" si="193"/>
        <v>29528850</v>
      </c>
      <c r="AS189" s="336">
        <f t="shared" si="194"/>
        <v>36969487.5</v>
      </c>
      <c r="AT189" s="131">
        <f t="shared" si="195"/>
        <v>20900090</v>
      </c>
      <c r="AU189" s="5">
        <f t="shared" si="196"/>
        <v>29528850</v>
      </c>
      <c r="AV189" s="5">
        <f t="shared" si="197"/>
        <v>46429000</v>
      </c>
      <c r="AX189" s="2"/>
      <c r="AY189" s="2"/>
      <c r="BT189" s="53">
        <f t="shared" si="198"/>
        <v>-1231034.6938999966</v>
      </c>
      <c r="CT189" s="58">
        <f t="shared" si="199"/>
        <v>1881008100</v>
      </c>
      <c r="CU189" s="43">
        <f t="shared" si="200"/>
        <v>20900090</v>
      </c>
      <c r="CX189" s="53">
        <f t="shared" si="201"/>
        <v>1671444000</v>
      </c>
      <c r="CY189" s="43">
        <f t="shared" si="202"/>
        <v>27857400</v>
      </c>
      <c r="CZ189" s="48">
        <f t="shared" si="203"/>
        <v>46429000</v>
      </c>
    </row>
    <row r="190" spans="1:104">
      <c r="A190" s="3">
        <f t="shared" si="204"/>
        <v>151</v>
      </c>
      <c r="B190" s="249">
        <v>2</v>
      </c>
      <c r="C190" s="250" t="s">
        <v>178</v>
      </c>
      <c r="D190" s="251" t="s">
        <v>41</v>
      </c>
      <c r="E190" s="252"/>
      <c r="F190" s="40" t="s">
        <v>45</v>
      </c>
      <c r="G190" s="253">
        <f t="shared" si="172"/>
        <v>60</v>
      </c>
      <c r="H190" s="253">
        <f t="shared" si="173"/>
        <v>52</v>
      </c>
      <c r="I190" s="254">
        <f t="shared" si="174"/>
        <v>26966806</v>
      </c>
      <c r="J190" s="254">
        <f t="shared" si="175"/>
        <v>2</v>
      </c>
      <c r="K190" s="255">
        <f t="shared" si="176"/>
        <v>0.93</v>
      </c>
      <c r="L190" s="256">
        <f t="shared" si="214"/>
        <v>1.02</v>
      </c>
      <c r="M190" s="257">
        <f t="shared" si="177"/>
        <v>21376392.145576868</v>
      </c>
      <c r="N190" s="257">
        <f t="shared" si="178"/>
        <v>24094609.386887025</v>
      </c>
      <c r="O190" s="257">
        <f t="shared" si="179"/>
        <v>25580712.171600003</v>
      </c>
      <c r="P190" s="257">
        <f t="shared" si="180"/>
        <v>27158474.52427981</v>
      </c>
      <c r="Q190" s="258">
        <f t="shared" si="181"/>
        <v>25580712.171600003</v>
      </c>
      <c r="R190" s="257">
        <f t="shared" si="181"/>
        <v>27158474.52427981</v>
      </c>
      <c r="S190" s="257">
        <f t="shared" si="182"/>
        <v>28833549.806515098</v>
      </c>
      <c r="T190" s="257"/>
      <c r="U190" s="257">
        <f t="shared" si="183"/>
        <v>1111572391.5699971</v>
      </c>
      <c r="V190" s="257">
        <f t="shared" si="184"/>
        <v>1252919688.1181252</v>
      </c>
      <c r="W190" s="257">
        <f t="shared" si="185"/>
        <v>1330197032.9232001</v>
      </c>
      <c r="X190" s="258">
        <f t="shared" si="186"/>
        <v>1412240675.2625501</v>
      </c>
      <c r="Y190" s="258">
        <f t="shared" si="187"/>
        <v>1330197032.9232001</v>
      </c>
      <c r="Z190" s="257">
        <f t="shared" si="188"/>
        <v>1412240675.2625501</v>
      </c>
      <c r="AA190" s="257">
        <f t="shared" si="189"/>
        <v>1499344589.9387851</v>
      </c>
      <c r="AB190" s="257"/>
      <c r="AC190" s="32" t="str">
        <f t="shared" si="190"/>
        <v>BERTAHAP</v>
      </c>
      <c r="AD190" s="259">
        <f t="shared" si="191"/>
        <v>0</v>
      </c>
      <c r="AE190" s="260">
        <v>2</v>
      </c>
      <c r="AF190" s="261"/>
      <c r="AG190" s="257" t="e">
        <f>IF(AF190&gt;#REF!,"LB","KR")</f>
        <v>#REF!</v>
      </c>
      <c r="AH190" s="261">
        <f t="shared" si="213"/>
        <v>1222730000</v>
      </c>
      <c r="AI190" s="261">
        <f t="shared" si="213"/>
        <v>1378212000</v>
      </c>
      <c r="AJ190" s="261">
        <f t="shared" si="213"/>
        <v>1463217000</v>
      </c>
      <c r="AK190" s="262">
        <f t="shared" si="212"/>
        <v>1553465000</v>
      </c>
      <c r="AL190" s="262">
        <f t="shared" si="212"/>
        <v>1463217000</v>
      </c>
      <c r="AM190" s="261">
        <f t="shared" si="212"/>
        <v>1553465000</v>
      </c>
      <c r="AN190" s="261">
        <f t="shared" si="152"/>
        <v>1649280000</v>
      </c>
      <c r="AO190" s="51">
        <f t="shared" si="205"/>
        <v>1551011000</v>
      </c>
      <c r="AP190" s="42">
        <f t="shared" si="205"/>
        <v>1646673000</v>
      </c>
      <c r="AQ190" s="58">
        <f t="shared" si="192"/>
        <v>1395909900</v>
      </c>
      <c r="AR190" s="58">
        <f t="shared" si="193"/>
        <v>23265165</v>
      </c>
      <c r="AS190" s="336">
        <f t="shared" si="194"/>
        <v>29127468.75</v>
      </c>
      <c r="AT190" s="131">
        <f t="shared" si="195"/>
        <v>16466730</v>
      </c>
      <c r="AU190" s="5">
        <f t="shared" si="196"/>
        <v>23265165</v>
      </c>
      <c r="AV190" s="5">
        <f t="shared" si="197"/>
        <v>36580425</v>
      </c>
      <c r="AX190" s="2"/>
      <c r="AY190" s="2"/>
      <c r="BT190" s="53">
        <f t="shared" si="198"/>
        <v>-1231034.6938999966</v>
      </c>
      <c r="CT190" s="58">
        <f t="shared" si="199"/>
        <v>1482005700</v>
      </c>
      <c r="CU190" s="43">
        <f t="shared" si="200"/>
        <v>16466730</v>
      </c>
      <c r="CX190" s="53">
        <f t="shared" si="201"/>
        <v>1316895300</v>
      </c>
      <c r="CY190" s="43">
        <f t="shared" si="202"/>
        <v>21948255</v>
      </c>
      <c r="CZ190" s="48">
        <f t="shared" si="203"/>
        <v>36580425</v>
      </c>
    </row>
    <row r="191" spans="1:104">
      <c r="A191" s="3">
        <f t="shared" si="204"/>
        <v>152</v>
      </c>
      <c r="B191" s="249">
        <v>3</v>
      </c>
      <c r="C191" s="250" t="s">
        <v>178</v>
      </c>
      <c r="D191" s="251">
        <v>10</v>
      </c>
      <c r="E191" s="252"/>
      <c r="F191" s="40" t="s">
        <v>48</v>
      </c>
      <c r="G191" s="253">
        <f t="shared" si="172"/>
        <v>74</v>
      </c>
      <c r="H191" s="253">
        <f t="shared" si="173"/>
        <v>63</v>
      </c>
      <c r="I191" s="254">
        <f t="shared" si="174"/>
        <v>26966806</v>
      </c>
      <c r="J191" s="254">
        <f t="shared" si="175"/>
        <v>2</v>
      </c>
      <c r="K191" s="255">
        <f t="shared" si="176"/>
        <v>0.93</v>
      </c>
      <c r="L191" s="256">
        <f t="shared" si="214"/>
        <v>1.02</v>
      </c>
      <c r="M191" s="257">
        <f t="shared" si="177"/>
        <v>21376392.145576868</v>
      </c>
      <c r="N191" s="257">
        <f t="shared" si="178"/>
        <v>24094609.386887025</v>
      </c>
      <c r="O191" s="257">
        <f t="shared" si="179"/>
        <v>25580712.171600003</v>
      </c>
      <c r="P191" s="257">
        <f t="shared" si="180"/>
        <v>27158474.52427981</v>
      </c>
      <c r="Q191" s="258">
        <f t="shared" si="181"/>
        <v>25580712.171600003</v>
      </c>
      <c r="R191" s="257">
        <f t="shared" si="181"/>
        <v>27158474.52427981</v>
      </c>
      <c r="S191" s="257">
        <f t="shared" si="182"/>
        <v>28833549.806515098</v>
      </c>
      <c r="T191" s="257"/>
      <c r="U191" s="257">
        <f t="shared" si="183"/>
        <v>1346712705.1713426</v>
      </c>
      <c r="V191" s="257">
        <f t="shared" si="184"/>
        <v>1517960391.3738825</v>
      </c>
      <c r="W191" s="257">
        <f t="shared" si="185"/>
        <v>1611584866.8108001</v>
      </c>
      <c r="X191" s="258">
        <f t="shared" si="186"/>
        <v>1710983895.029628</v>
      </c>
      <c r="Y191" s="258">
        <f t="shared" si="187"/>
        <v>1611584866.8108001</v>
      </c>
      <c r="Z191" s="257">
        <f t="shared" si="188"/>
        <v>1710983895.029628</v>
      </c>
      <c r="AA191" s="257">
        <f t="shared" si="189"/>
        <v>1816513637.810451</v>
      </c>
      <c r="AB191" s="257"/>
      <c r="AC191" s="32" t="str">
        <f t="shared" si="190"/>
        <v>BERTAHAP</v>
      </c>
      <c r="AD191" s="259">
        <f t="shared" si="191"/>
        <v>0</v>
      </c>
      <c r="AE191" s="260">
        <v>2</v>
      </c>
      <c r="AF191" s="261"/>
      <c r="AG191" s="257" t="e">
        <f>IF(AF191&gt;#REF!,"LB","KR")</f>
        <v>#REF!</v>
      </c>
      <c r="AH191" s="261">
        <f t="shared" si="213"/>
        <v>1481384000</v>
      </c>
      <c r="AI191" s="261">
        <f t="shared" si="213"/>
        <v>1669757000</v>
      </c>
      <c r="AJ191" s="261">
        <f t="shared" si="213"/>
        <v>1772744000</v>
      </c>
      <c r="AK191" s="262">
        <f t="shared" si="212"/>
        <v>1882083000</v>
      </c>
      <c r="AL191" s="262">
        <f t="shared" si="212"/>
        <v>1772744000</v>
      </c>
      <c r="AM191" s="261">
        <f t="shared" si="212"/>
        <v>1882083000</v>
      </c>
      <c r="AN191" s="261">
        <f t="shared" si="152"/>
        <v>1998166000</v>
      </c>
      <c r="AO191" s="51">
        <f t="shared" si="205"/>
        <v>1879109000</v>
      </c>
      <c r="AP191" s="42">
        <f t="shared" si="205"/>
        <v>1995008000</v>
      </c>
      <c r="AQ191" s="58">
        <f t="shared" si="192"/>
        <v>1691198100</v>
      </c>
      <c r="AR191" s="58">
        <f t="shared" si="193"/>
        <v>28186635</v>
      </c>
      <c r="AS191" s="336">
        <f t="shared" si="194"/>
        <v>35289056.25</v>
      </c>
      <c r="AT191" s="131">
        <f t="shared" si="195"/>
        <v>19950080</v>
      </c>
      <c r="AU191" s="5">
        <f t="shared" si="196"/>
        <v>28186635</v>
      </c>
      <c r="AV191" s="5">
        <f t="shared" si="197"/>
        <v>44318600</v>
      </c>
      <c r="AX191" s="2"/>
      <c r="AY191" s="2"/>
      <c r="BT191" s="53">
        <f t="shared" si="198"/>
        <v>-1231034.6938999966</v>
      </c>
      <c r="CT191" s="58">
        <f t="shared" si="199"/>
        <v>1795507200</v>
      </c>
      <c r="CU191" s="43">
        <f t="shared" si="200"/>
        <v>19950080</v>
      </c>
      <c r="CX191" s="53">
        <f t="shared" si="201"/>
        <v>1595469600</v>
      </c>
      <c r="CY191" s="43">
        <f t="shared" si="202"/>
        <v>26591160</v>
      </c>
      <c r="CZ191" s="48">
        <f t="shared" si="203"/>
        <v>44318600</v>
      </c>
    </row>
    <row r="192" spans="1:104">
      <c r="A192" s="3">
        <f t="shared" si="204"/>
        <v>153</v>
      </c>
      <c r="B192" s="249">
        <v>4</v>
      </c>
      <c r="C192" s="250" t="s">
        <v>178</v>
      </c>
      <c r="D192" s="285">
        <v>12</v>
      </c>
      <c r="E192" s="252"/>
      <c r="F192" s="40" t="s">
        <v>50</v>
      </c>
      <c r="G192" s="253">
        <f t="shared" si="172"/>
        <v>67</v>
      </c>
      <c r="H192" s="253">
        <f t="shared" si="173"/>
        <v>57</v>
      </c>
      <c r="I192" s="254">
        <f t="shared" si="174"/>
        <v>26966806</v>
      </c>
      <c r="J192" s="254">
        <f t="shared" si="175"/>
        <v>2</v>
      </c>
      <c r="K192" s="255">
        <f t="shared" si="176"/>
        <v>0.93</v>
      </c>
      <c r="L192" s="256">
        <f t="shared" si="214"/>
        <v>1.02</v>
      </c>
      <c r="M192" s="257">
        <f t="shared" si="177"/>
        <v>21376392.145576868</v>
      </c>
      <c r="N192" s="257">
        <f t="shared" si="178"/>
        <v>24094609.386887025</v>
      </c>
      <c r="O192" s="257">
        <f t="shared" si="179"/>
        <v>25580712.171600003</v>
      </c>
      <c r="P192" s="257">
        <f t="shared" si="180"/>
        <v>27158474.52427981</v>
      </c>
      <c r="Q192" s="258">
        <f t="shared" si="181"/>
        <v>25580712.171600003</v>
      </c>
      <c r="R192" s="257">
        <f t="shared" si="181"/>
        <v>27158474.52427981</v>
      </c>
      <c r="S192" s="257">
        <f t="shared" si="182"/>
        <v>28833549.806515098</v>
      </c>
      <c r="T192" s="257"/>
      <c r="U192" s="257">
        <f t="shared" si="183"/>
        <v>1218454352.2978816</v>
      </c>
      <c r="V192" s="257">
        <f t="shared" si="184"/>
        <v>1373392735.0525603</v>
      </c>
      <c r="W192" s="257">
        <f t="shared" si="185"/>
        <v>1458100593.7812002</v>
      </c>
      <c r="X192" s="258">
        <f t="shared" si="186"/>
        <v>1548033047.8839493</v>
      </c>
      <c r="Y192" s="258">
        <f t="shared" si="187"/>
        <v>1458100593.7812002</v>
      </c>
      <c r="Z192" s="257">
        <f t="shared" si="188"/>
        <v>1548033047.8839493</v>
      </c>
      <c r="AA192" s="257">
        <f t="shared" si="189"/>
        <v>1643512338.9713607</v>
      </c>
      <c r="AB192" s="257"/>
      <c r="AC192" s="32" t="str">
        <f t="shared" si="190"/>
        <v>BERTAHAP</v>
      </c>
      <c r="AD192" s="259">
        <f t="shared" si="191"/>
        <v>0</v>
      </c>
      <c r="AE192" s="260">
        <v>2</v>
      </c>
      <c r="AF192" s="261"/>
      <c r="AG192" s="257" t="e">
        <f>IF(AF192&gt;#REF!,"LB","KR")</f>
        <v>#REF!</v>
      </c>
      <c r="AH192" s="261">
        <f t="shared" si="213"/>
        <v>1340300000</v>
      </c>
      <c r="AI192" s="261">
        <f t="shared" si="213"/>
        <v>1510733000</v>
      </c>
      <c r="AJ192" s="261">
        <f t="shared" si="213"/>
        <v>1603911000</v>
      </c>
      <c r="AK192" s="262">
        <f t="shared" si="212"/>
        <v>1702837000</v>
      </c>
      <c r="AL192" s="262">
        <f t="shared" si="212"/>
        <v>1603911000</v>
      </c>
      <c r="AM192" s="261">
        <f t="shared" si="212"/>
        <v>1702837000</v>
      </c>
      <c r="AN192" s="261">
        <f t="shared" si="152"/>
        <v>1807864000</v>
      </c>
      <c r="AO192" s="51">
        <f t="shared" si="205"/>
        <v>1700146000</v>
      </c>
      <c r="AP192" s="42">
        <f t="shared" si="205"/>
        <v>1805008000</v>
      </c>
      <c r="AQ192" s="58">
        <f t="shared" si="192"/>
        <v>1530131400</v>
      </c>
      <c r="AR192" s="58">
        <f t="shared" si="193"/>
        <v>25502190</v>
      </c>
      <c r="AS192" s="336">
        <f t="shared" si="194"/>
        <v>31928193.75</v>
      </c>
      <c r="AT192" s="131">
        <f t="shared" si="195"/>
        <v>18050080</v>
      </c>
      <c r="AU192" s="5">
        <f t="shared" si="196"/>
        <v>25502190</v>
      </c>
      <c r="AV192" s="5">
        <f t="shared" si="197"/>
        <v>40097775</v>
      </c>
      <c r="AX192" s="2"/>
      <c r="AY192" s="2"/>
      <c r="BT192" s="53">
        <f t="shared" si="198"/>
        <v>-1231034.6938999966</v>
      </c>
      <c r="CT192" s="58">
        <f t="shared" si="199"/>
        <v>1624507200</v>
      </c>
      <c r="CU192" s="43">
        <f t="shared" si="200"/>
        <v>18050080</v>
      </c>
      <c r="CX192" s="53">
        <f t="shared" si="201"/>
        <v>1443519900</v>
      </c>
      <c r="CY192" s="43">
        <f t="shared" si="202"/>
        <v>24058665</v>
      </c>
      <c r="CZ192" s="48">
        <f t="shared" si="203"/>
        <v>40097775</v>
      </c>
    </row>
    <row r="193" spans="1:104">
      <c r="A193" s="3">
        <f t="shared" si="204"/>
        <v>154</v>
      </c>
      <c r="B193" s="249">
        <v>5</v>
      </c>
      <c r="C193" s="250" t="s">
        <v>178</v>
      </c>
      <c r="D193" s="251">
        <v>16</v>
      </c>
      <c r="E193" s="252"/>
      <c r="F193" s="40" t="s">
        <v>52</v>
      </c>
      <c r="G193" s="253">
        <f t="shared" si="172"/>
        <v>71</v>
      </c>
      <c r="H193" s="253">
        <f t="shared" si="173"/>
        <v>63</v>
      </c>
      <c r="I193" s="254">
        <f t="shared" si="174"/>
        <v>26966806</v>
      </c>
      <c r="J193" s="254">
        <f t="shared" si="175"/>
        <v>2</v>
      </c>
      <c r="K193" s="255">
        <f t="shared" si="176"/>
        <v>0.93</v>
      </c>
      <c r="L193" s="256">
        <f t="shared" si="214"/>
        <v>1.02</v>
      </c>
      <c r="M193" s="257">
        <f t="shared" si="177"/>
        <v>21376392.145576868</v>
      </c>
      <c r="N193" s="257">
        <f t="shared" si="178"/>
        <v>24094609.386887025</v>
      </c>
      <c r="O193" s="257">
        <f t="shared" si="179"/>
        <v>25580712.171600003</v>
      </c>
      <c r="P193" s="257">
        <f t="shared" si="180"/>
        <v>27158474.52427981</v>
      </c>
      <c r="Q193" s="258">
        <f t="shared" si="181"/>
        <v>25580712.171600003</v>
      </c>
      <c r="R193" s="257">
        <f t="shared" si="181"/>
        <v>27158474.52427981</v>
      </c>
      <c r="S193" s="257">
        <f t="shared" si="182"/>
        <v>28833549.806515098</v>
      </c>
      <c r="T193" s="257"/>
      <c r="U193" s="257">
        <f t="shared" si="183"/>
        <v>1346712705.1713426</v>
      </c>
      <c r="V193" s="257">
        <f t="shared" si="184"/>
        <v>1517960391.3738825</v>
      </c>
      <c r="W193" s="257">
        <f t="shared" si="185"/>
        <v>1611584866.8108001</v>
      </c>
      <c r="X193" s="258">
        <f t="shared" si="186"/>
        <v>1710983895.029628</v>
      </c>
      <c r="Y193" s="258">
        <f t="shared" si="187"/>
        <v>1611584866.8108001</v>
      </c>
      <c r="Z193" s="257">
        <f t="shared" si="188"/>
        <v>1710983895.029628</v>
      </c>
      <c r="AA193" s="257">
        <f t="shared" si="189"/>
        <v>1816513637.810451</v>
      </c>
      <c r="AB193" s="257"/>
      <c r="AC193" s="32" t="str">
        <f t="shared" si="190"/>
        <v>BERTAHAP</v>
      </c>
      <c r="AD193" s="259">
        <f t="shared" si="191"/>
        <v>0</v>
      </c>
      <c r="AE193" s="260">
        <v>2</v>
      </c>
      <c r="AF193" s="261"/>
      <c r="AG193" s="257" t="e">
        <f>IF(AF193&gt;#REF!,"LB","KR")</f>
        <v>#REF!</v>
      </c>
      <c r="AH193" s="261">
        <f t="shared" si="213"/>
        <v>1481384000</v>
      </c>
      <c r="AI193" s="261">
        <f t="shared" si="213"/>
        <v>1669757000</v>
      </c>
      <c r="AJ193" s="261">
        <f t="shared" si="213"/>
        <v>1772744000</v>
      </c>
      <c r="AK193" s="262">
        <f t="shared" si="212"/>
        <v>1882083000</v>
      </c>
      <c r="AL193" s="262">
        <f t="shared" si="212"/>
        <v>1772744000</v>
      </c>
      <c r="AM193" s="261">
        <f t="shared" si="212"/>
        <v>1882083000</v>
      </c>
      <c r="AN193" s="261">
        <f t="shared" si="152"/>
        <v>1998166000</v>
      </c>
      <c r="AO193" s="51">
        <f t="shared" si="205"/>
        <v>1879109000</v>
      </c>
      <c r="AP193" s="42">
        <f t="shared" si="205"/>
        <v>1995008000</v>
      </c>
      <c r="AQ193" s="58">
        <f t="shared" si="192"/>
        <v>1691198100</v>
      </c>
      <c r="AR193" s="58">
        <f t="shared" si="193"/>
        <v>28186635</v>
      </c>
      <c r="AS193" s="336">
        <f t="shared" si="194"/>
        <v>35289056.25</v>
      </c>
      <c r="AT193" s="131">
        <f t="shared" si="195"/>
        <v>19950080</v>
      </c>
      <c r="AU193" s="5">
        <f t="shared" si="196"/>
        <v>28186635</v>
      </c>
      <c r="AV193" s="5">
        <f t="shared" si="197"/>
        <v>44318600</v>
      </c>
      <c r="AX193" s="2"/>
      <c r="AY193" s="2"/>
      <c r="BT193" s="53">
        <f t="shared" si="198"/>
        <v>-1231034.6938999966</v>
      </c>
      <c r="CT193" s="58">
        <f t="shared" si="199"/>
        <v>1795507200</v>
      </c>
      <c r="CU193" s="43">
        <f t="shared" si="200"/>
        <v>19950080</v>
      </c>
      <c r="CX193" s="53">
        <f t="shared" si="201"/>
        <v>1595469600</v>
      </c>
      <c r="CY193" s="43">
        <f t="shared" si="202"/>
        <v>26591160</v>
      </c>
      <c r="CZ193" s="48">
        <f t="shared" si="203"/>
        <v>44318600</v>
      </c>
    </row>
    <row r="194" spans="1:104">
      <c r="A194" s="3">
        <f t="shared" si="204"/>
        <v>155</v>
      </c>
      <c r="B194" s="249">
        <v>6</v>
      </c>
      <c r="C194" s="250" t="s">
        <v>178</v>
      </c>
      <c r="D194" s="285">
        <v>18</v>
      </c>
      <c r="E194" s="252"/>
      <c r="F194" s="40" t="s">
        <v>54</v>
      </c>
      <c r="G194" s="253">
        <f t="shared" si="172"/>
        <v>97</v>
      </c>
      <c r="H194" s="253">
        <f t="shared" si="173"/>
        <v>85</v>
      </c>
      <c r="I194" s="254">
        <f t="shared" si="174"/>
        <v>26966806</v>
      </c>
      <c r="J194" s="254">
        <f t="shared" si="175"/>
        <v>2</v>
      </c>
      <c r="K194" s="255">
        <f t="shared" si="176"/>
        <v>0.93</v>
      </c>
      <c r="L194" s="256">
        <f t="shared" si="214"/>
        <v>1.02</v>
      </c>
      <c r="M194" s="257">
        <f t="shared" si="177"/>
        <v>21376392.145576868</v>
      </c>
      <c r="N194" s="257">
        <f t="shared" si="178"/>
        <v>24094609.386887025</v>
      </c>
      <c r="O194" s="257">
        <f t="shared" si="179"/>
        <v>25580712.171600003</v>
      </c>
      <c r="P194" s="257">
        <f t="shared" si="180"/>
        <v>27158474.52427981</v>
      </c>
      <c r="Q194" s="258">
        <f t="shared" si="181"/>
        <v>25580712.171600003</v>
      </c>
      <c r="R194" s="257">
        <f t="shared" si="181"/>
        <v>27158474.52427981</v>
      </c>
      <c r="S194" s="257">
        <f t="shared" si="182"/>
        <v>28833549.806515098</v>
      </c>
      <c r="T194" s="257"/>
      <c r="U194" s="257">
        <f t="shared" si="183"/>
        <v>1816993332.3740337</v>
      </c>
      <c r="V194" s="257">
        <f t="shared" si="184"/>
        <v>2048041797.8853972</v>
      </c>
      <c r="W194" s="257">
        <f t="shared" si="185"/>
        <v>2174360534.5860004</v>
      </c>
      <c r="X194" s="258">
        <f t="shared" si="186"/>
        <v>2308470334.5637841</v>
      </c>
      <c r="Y194" s="258">
        <f t="shared" si="187"/>
        <v>2174360534.5860004</v>
      </c>
      <c r="Z194" s="257">
        <f t="shared" si="188"/>
        <v>2308470334.5637841</v>
      </c>
      <c r="AA194" s="257">
        <f t="shared" si="189"/>
        <v>2450851733.5537834</v>
      </c>
      <c r="AB194" s="257"/>
      <c r="AC194" s="32" t="str">
        <f t="shared" si="190"/>
        <v>BERTAHAP</v>
      </c>
      <c r="AD194" s="259">
        <f t="shared" si="191"/>
        <v>0</v>
      </c>
      <c r="AE194" s="260">
        <v>2</v>
      </c>
      <c r="AF194" s="261"/>
      <c r="AG194" s="257" t="e">
        <f>IF(AF194&gt;#REF!,"LB","KR")</f>
        <v>#REF!</v>
      </c>
      <c r="AH194" s="261">
        <f t="shared" si="213"/>
        <v>1998693000</v>
      </c>
      <c r="AI194" s="261">
        <f t="shared" si="213"/>
        <v>2252846000</v>
      </c>
      <c r="AJ194" s="261">
        <f t="shared" si="213"/>
        <v>2391797000</v>
      </c>
      <c r="AK194" s="262">
        <f t="shared" si="212"/>
        <v>2539318000</v>
      </c>
      <c r="AL194" s="262">
        <f t="shared" si="212"/>
        <v>2391797000</v>
      </c>
      <c r="AM194" s="261">
        <f t="shared" si="212"/>
        <v>2539318000</v>
      </c>
      <c r="AN194" s="261">
        <f t="shared" si="152"/>
        <v>2695937000</v>
      </c>
      <c r="AO194" s="51">
        <f t="shared" si="205"/>
        <v>2535305000</v>
      </c>
      <c r="AP194" s="42">
        <f t="shared" si="205"/>
        <v>2691678000</v>
      </c>
      <c r="AQ194" s="58">
        <f t="shared" si="192"/>
        <v>2281774500</v>
      </c>
      <c r="AR194" s="58">
        <f t="shared" si="193"/>
        <v>38029575</v>
      </c>
      <c r="AS194" s="336">
        <f t="shared" si="194"/>
        <v>47612212.5</v>
      </c>
      <c r="AT194" s="131">
        <f t="shared" si="195"/>
        <v>26916780</v>
      </c>
      <c r="AU194" s="5">
        <f t="shared" si="196"/>
        <v>38029575</v>
      </c>
      <c r="AV194" s="5">
        <f t="shared" si="197"/>
        <v>59794925</v>
      </c>
      <c r="AX194" s="2"/>
      <c r="AY194" s="2"/>
      <c r="BT194" s="53">
        <f t="shared" si="198"/>
        <v>-1231034.6938999966</v>
      </c>
      <c r="CT194" s="58">
        <f t="shared" si="199"/>
        <v>2422510200</v>
      </c>
      <c r="CU194" s="43">
        <f t="shared" si="200"/>
        <v>26916780</v>
      </c>
      <c r="CX194" s="53">
        <f t="shared" si="201"/>
        <v>2152617300</v>
      </c>
      <c r="CY194" s="43">
        <f t="shared" si="202"/>
        <v>35876955</v>
      </c>
      <c r="CZ194" s="48">
        <f t="shared" si="203"/>
        <v>59794925</v>
      </c>
    </row>
    <row r="195" spans="1:104">
      <c r="A195" s="3">
        <f t="shared" si="204"/>
        <v>156</v>
      </c>
      <c r="B195" s="249">
        <v>7</v>
      </c>
      <c r="C195" s="250" t="s">
        <v>178</v>
      </c>
      <c r="D195" s="285">
        <v>20</v>
      </c>
      <c r="E195" s="252"/>
      <c r="F195" s="40" t="s">
        <v>70</v>
      </c>
      <c r="G195" s="253">
        <f t="shared" si="172"/>
        <v>60</v>
      </c>
      <c r="H195" s="253">
        <f t="shared" si="173"/>
        <v>51</v>
      </c>
      <c r="I195" s="254">
        <f t="shared" si="174"/>
        <v>26966806</v>
      </c>
      <c r="J195" s="254">
        <f t="shared" si="175"/>
        <v>2</v>
      </c>
      <c r="K195" s="255">
        <f t="shared" si="176"/>
        <v>0.93</v>
      </c>
      <c r="L195" s="256">
        <f t="shared" si="214"/>
        <v>1.02</v>
      </c>
      <c r="M195" s="257">
        <f t="shared" si="177"/>
        <v>21376392.145576868</v>
      </c>
      <c r="N195" s="257">
        <f t="shared" si="178"/>
        <v>24094609.386887025</v>
      </c>
      <c r="O195" s="257">
        <f t="shared" si="179"/>
        <v>25580712.171600003</v>
      </c>
      <c r="P195" s="257">
        <f t="shared" si="180"/>
        <v>27158474.52427981</v>
      </c>
      <c r="Q195" s="258">
        <f t="shared" si="181"/>
        <v>25580712.171600003</v>
      </c>
      <c r="R195" s="257">
        <f t="shared" si="181"/>
        <v>27158474.52427981</v>
      </c>
      <c r="S195" s="257">
        <f t="shared" si="182"/>
        <v>28833549.806515098</v>
      </c>
      <c r="T195" s="257"/>
      <c r="U195" s="257">
        <f t="shared" si="183"/>
        <v>1090195999.4244204</v>
      </c>
      <c r="V195" s="257">
        <f t="shared" si="184"/>
        <v>1228825078.7312384</v>
      </c>
      <c r="W195" s="257">
        <f t="shared" si="185"/>
        <v>1304616320.7516</v>
      </c>
      <c r="X195" s="258">
        <f t="shared" si="186"/>
        <v>1385082200.7382703</v>
      </c>
      <c r="Y195" s="258">
        <f t="shared" si="187"/>
        <v>1304616320.7516</v>
      </c>
      <c r="Z195" s="257">
        <f t="shared" si="188"/>
        <v>1385082200.7382703</v>
      </c>
      <c r="AA195" s="257">
        <f t="shared" si="189"/>
        <v>1470511040.1322699</v>
      </c>
      <c r="AB195" s="257"/>
      <c r="AC195" s="32" t="str">
        <f t="shared" si="190"/>
        <v>BERTAHAP</v>
      </c>
      <c r="AD195" s="259">
        <f t="shared" si="191"/>
        <v>0</v>
      </c>
      <c r="AE195" s="260">
        <v>2</v>
      </c>
      <c r="AF195" s="261"/>
      <c r="AG195" s="257" t="e">
        <f>IF(AF195&gt;#REF!,"LB","KR")</f>
        <v>#REF!</v>
      </c>
      <c r="AH195" s="261">
        <f t="shared" si="213"/>
        <v>1199216000</v>
      </c>
      <c r="AI195" s="261">
        <f t="shared" si="213"/>
        <v>1351708000</v>
      </c>
      <c r="AJ195" s="261">
        <f t="shared" si="213"/>
        <v>1435078000</v>
      </c>
      <c r="AK195" s="262">
        <f t="shared" si="212"/>
        <v>1523591000</v>
      </c>
      <c r="AL195" s="262">
        <f t="shared" si="212"/>
        <v>1435078000</v>
      </c>
      <c r="AM195" s="261">
        <f t="shared" si="212"/>
        <v>1523591000</v>
      </c>
      <c r="AN195" s="261">
        <f t="shared" si="152"/>
        <v>1617563000</v>
      </c>
      <c r="AO195" s="51">
        <f t="shared" si="205"/>
        <v>1521183000</v>
      </c>
      <c r="AP195" s="42">
        <f t="shared" si="205"/>
        <v>1615007000</v>
      </c>
      <c r="AQ195" s="58">
        <f t="shared" si="192"/>
        <v>1369064700</v>
      </c>
      <c r="AR195" s="58">
        <f t="shared" si="193"/>
        <v>22817745</v>
      </c>
      <c r="AS195" s="336">
        <f t="shared" si="194"/>
        <v>28567331.25</v>
      </c>
      <c r="AT195" s="131">
        <f t="shared" si="195"/>
        <v>16150070</v>
      </c>
      <c r="AU195" s="5">
        <f t="shared" si="196"/>
        <v>22817745</v>
      </c>
      <c r="AV195" s="5">
        <f t="shared" si="197"/>
        <v>35876950</v>
      </c>
      <c r="AX195" s="2"/>
      <c r="AY195" s="2"/>
      <c r="BT195" s="53">
        <f t="shared" si="198"/>
        <v>-1231034.6938999966</v>
      </c>
      <c r="CT195" s="58">
        <f t="shared" si="199"/>
        <v>1453506300</v>
      </c>
      <c r="CU195" s="43">
        <f t="shared" si="200"/>
        <v>16150070</v>
      </c>
      <c r="CX195" s="53">
        <f t="shared" si="201"/>
        <v>1291570200</v>
      </c>
      <c r="CY195" s="43">
        <f t="shared" si="202"/>
        <v>21526170</v>
      </c>
      <c r="CZ195" s="48">
        <f t="shared" si="203"/>
        <v>35876950</v>
      </c>
    </row>
    <row r="196" spans="1:104">
      <c r="A196" s="3">
        <f t="shared" si="204"/>
        <v>157</v>
      </c>
      <c r="B196" s="249">
        <v>8</v>
      </c>
      <c r="C196" s="250" t="s">
        <v>178</v>
      </c>
      <c r="D196" s="285">
        <v>22</v>
      </c>
      <c r="E196" s="252"/>
      <c r="F196" s="40" t="s">
        <v>89</v>
      </c>
      <c r="G196" s="253">
        <f t="shared" si="172"/>
        <v>81</v>
      </c>
      <c r="H196" s="253">
        <f t="shared" si="173"/>
        <v>70</v>
      </c>
      <c r="I196" s="254">
        <f t="shared" si="174"/>
        <v>26966806</v>
      </c>
      <c r="J196" s="254">
        <f t="shared" si="175"/>
        <v>4</v>
      </c>
      <c r="K196" s="255">
        <f t="shared" si="176"/>
        <v>0.97</v>
      </c>
      <c r="L196" s="256">
        <f t="shared" si="214"/>
        <v>1.02</v>
      </c>
      <c r="M196" s="257">
        <f t="shared" si="177"/>
        <v>22295806.861515656</v>
      </c>
      <c r="N196" s="257">
        <f t="shared" si="178"/>
        <v>25130936.672344532</v>
      </c>
      <c r="O196" s="257">
        <f t="shared" si="179"/>
        <v>26680957.856400002</v>
      </c>
      <c r="P196" s="257">
        <f t="shared" si="180"/>
        <v>28326580.955431629</v>
      </c>
      <c r="Q196" s="258">
        <f t="shared" si="181"/>
        <v>26680957.856400002</v>
      </c>
      <c r="R196" s="257">
        <f t="shared" si="181"/>
        <v>28326580.955431629</v>
      </c>
      <c r="S196" s="257">
        <f t="shared" si="182"/>
        <v>30073702.48636521</v>
      </c>
      <c r="T196" s="257"/>
      <c r="U196" s="257">
        <f t="shared" si="183"/>
        <v>1560706480.3060958</v>
      </c>
      <c r="V196" s="257">
        <f t="shared" si="184"/>
        <v>1759165567.0641172</v>
      </c>
      <c r="W196" s="257">
        <f t="shared" si="185"/>
        <v>1867667049.9480002</v>
      </c>
      <c r="X196" s="258">
        <f t="shared" si="186"/>
        <v>1982860666.880214</v>
      </c>
      <c r="Y196" s="258">
        <f t="shared" si="187"/>
        <v>1867667049.9480002</v>
      </c>
      <c r="Z196" s="257">
        <f t="shared" si="188"/>
        <v>1982860666.880214</v>
      </c>
      <c r="AA196" s="257">
        <f t="shared" si="189"/>
        <v>2105159174.0455647</v>
      </c>
      <c r="AB196" s="257"/>
      <c r="AC196" s="32" t="str">
        <f t="shared" si="190"/>
        <v>BERTAHAP</v>
      </c>
      <c r="AD196" s="259">
        <f t="shared" si="191"/>
        <v>0</v>
      </c>
      <c r="AE196" s="260">
        <v>2</v>
      </c>
      <c r="AF196" s="261"/>
      <c r="AG196" s="257" t="e">
        <f>IF(AF196&gt;#REF!,"LB","KR")</f>
        <v>#REF!</v>
      </c>
      <c r="AH196" s="261">
        <f t="shared" si="213"/>
        <v>1716778000</v>
      </c>
      <c r="AI196" s="261">
        <f t="shared" si="213"/>
        <v>1935083000</v>
      </c>
      <c r="AJ196" s="261">
        <f t="shared" si="213"/>
        <v>2054434000</v>
      </c>
      <c r="AK196" s="262">
        <f t="shared" si="212"/>
        <v>2181147000</v>
      </c>
      <c r="AL196" s="262">
        <f t="shared" si="212"/>
        <v>2054434000</v>
      </c>
      <c r="AM196" s="261">
        <f t="shared" si="212"/>
        <v>2181147000</v>
      </c>
      <c r="AN196" s="261">
        <f t="shared" si="152"/>
        <v>2315676000</v>
      </c>
      <c r="AO196" s="51">
        <f t="shared" si="205"/>
        <v>2177701000</v>
      </c>
      <c r="AP196" s="42">
        <f t="shared" si="205"/>
        <v>2312016000</v>
      </c>
      <c r="AQ196" s="58">
        <f t="shared" si="192"/>
        <v>1959930900</v>
      </c>
      <c r="AR196" s="58">
        <f t="shared" si="193"/>
        <v>32665515</v>
      </c>
      <c r="AS196" s="336">
        <f t="shared" si="194"/>
        <v>40896506.25</v>
      </c>
      <c r="AT196" s="131">
        <f t="shared" si="195"/>
        <v>23120160</v>
      </c>
      <c r="AU196" s="5">
        <f t="shared" si="196"/>
        <v>32665515</v>
      </c>
      <c r="AV196" s="5">
        <f t="shared" si="197"/>
        <v>51360850</v>
      </c>
      <c r="AX196" s="2"/>
      <c r="AY196" s="2"/>
      <c r="BT196" s="53">
        <f t="shared" si="198"/>
        <v>-130789.00909999758</v>
      </c>
      <c r="CT196" s="58">
        <f t="shared" si="199"/>
        <v>2080814400</v>
      </c>
      <c r="CU196" s="43">
        <f t="shared" si="200"/>
        <v>23120160</v>
      </c>
      <c r="CX196" s="53">
        <f t="shared" si="201"/>
        <v>1848990600</v>
      </c>
      <c r="CY196" s="43">
        <f t="shared" si="202"/>
        <v>30816510</v>
      </c>
      <c r="CZ196" s="48">
        <f t="shared" si="203"/>
        <v>51360850</v>
      </c>
    </row>
    <row r="197" spans="1:104">
      <c r="A197" s="3">
        <f t="shared" si="204"/>
        <v>158</v>
      </c>
      <c r="B197" s="249">
        <v>1</v>
      </c>
      <c r="C197" s="250" t="s">
        <v>180</v>
      </c>
      <c r="D197" s="251" t="s">
        <v>35</v>
      </c>
      <c r="E197" s="252"/>
      <c r="F197" s="40" t="s">
        <v>42</v>
      </c>
      <c r="G197" s="253">
        <f t="shared" si="172"/>
        <v>78</v>
      </c>
      <c r="H197" s="253">
        <f t="shared" si="173"/>
        <v>66</v>
      </c>
      <c r="I197" s="254">
        <f t="shared" si="174"/>
        <v>26966806</v>
      </c>
      <c r="J197" s="254">
        <f t="shared" si="175"/>
        <v>2</v>
      </c>
      <c r="K197" s="255">
        <f t="shared" si="176"/>
        <v>0.93</v>
      </c>
      <c r="L197" s="305">
        <f t="shared" ref="L197:L204" si="215">SUMIF($AN$4:$AN$22,D197,$BL$4:$BL$22)</f>
        <v>1.03</v>
      </c>
      <c r="M197" s="257">
        <f t="shared" si="177"/>
        <v>21585964.617592327</v>
      </c>
      <c r="N197" s="257">
        <f t="shared" si="178"/>
        <v>24330831.047542781</v>
      </c>
      <c r="O197" s="257">
        <f t="shared" si="179"/>
        <v>25831503.467400003</v>
      </c>
      <c r="P197" s="257">
        <f t="shared" si="180"/>
        <v>27424734.078439418</v>
      </c>
      <c r="Q197" s="258">
        <f t="shared" si="181"/>
        <v>25831503.467400003</v>
      </c>
      <c r="R197" s="257">
        <f t="shared" si="181"/>
        <v>27424734.078439418</v>
      </c>
      <c r="S197" s="257">
        <f t="shared" si="182"/>
        <v>29116231.667363286</v>
      </c>
      <c r="T197" s="257"/>
      <c r="U197" s="257">
        <f t="shared" si="183"/>
        <v>1424673664.7610936</v>
      </c>
      <c r="V197" s="257">
        <f t="shared" si="184"/>
        <v>1605834849.1378236</v>
      </c>
      <c r="W197" s="257">
        <f t="shared" si="185"/>
        <v>1704879228.8484001</v>
      </c>
      <c r="X197" s="258">
        <f t="shared" si="186"/>
        <v>1810032449.1770017</v>
      </c>
      <c r="Y197" s="258">
        <f t="shared" si="187"/>
        <v>1704879228.8484001</v>
      </c>
      <c r="Z197" s="257">
        <f t="shared" si="188"/>
        <v>1810032449.1770017</v>
      </c>
      <c r="AA197" s="257">
        <f t="shared" si="189"/>
        <v>1921671290.0459769</v>
      </c>
      <c r="AB197" s="257"/>
      <c r="AC197" s="32" t="str">
        <f t="shared" si="190"/>
        <v>BERTAHAP</v>
      </c>
      <c r="AD197" s="259">
        <f t="shared" si="191"/>
        <v>0</v>
      </c>
      <c r="AE197" s="260">
        <v>2</v>
      </c>
      <c r="AF197" s="261"/>
      <c r="AG197" s="257" t="e">
        <f>IF(AF197&gt;#REF!,"LB","KR")</f>
        <v>#REF!</v>
      </c>
      <c r="AH197" s="261">
        <f t="shared" si="213"/>
        <v>1567142000</v>
      </c>
      <c r="AI197" s="261">
        <f t="shared" si="213"/>
        <v>1766419000</v>
      </c>
      <c r="AJ197" s="261">
        <f t="shared" si="213"/>
        <v>1875368000</v>
      </c>
      <c r="AK197" s="262">
        <f t="shared" si="212"/>
        <v>1991036000</v>
      </c>
      <c r="AL197" s="262">
        <f t="shared" si="212"/>
        <v>1875368000</v>
      </c>
      <c r="AM197" s="261">
        <f t="shared" si="212"/>
        <v>1991036000</v>
      </c>
      <c r="AN197" s="261">
        <f t="shared" si="152"/>
        <v>2113839000</v>
      </c>
      <c r="AO197" s="51">
        <f t="shared" si="205"/>
        <v>1987891000</v>
      </c>
      <c r="AP197" s="42">
        <f t="shared" si="205"/>
        <v>2110499000</v>
      </c>
      <c r="AQ197" s="58">
        <f t="shared" si="192"/>
        <v>1789101900</v>
      </c>
      <c r="AR197" s="58">
        <f t="shared" si="193"/>
        <v>29818365</v>
      </c>
      <c r="AS197" s="336">
        <f t="shared" si="194"/>
        <v>37331925</v>
      </c>
      <c r="AT197" s="131">
        <f t="shared" si="195"/>
        <v>21104990</v>
      </c>
      <c r="AU197" s="5">
        <f t="shared" si="196"/>
        <v>29818365</v>
      </c>
      <c r="AV197" s="5">
        <f t="shared" si="197"/>
        <v>46884200</v>
      </c>
      <c r="AX197" s="2"/>
      <c r="AY197" s="2"/>
      <c r="BT197" s="53">
        <f t="shared" si="198"/>
        <v>-980243.39809999615</v>
      </c>
      <c r="CT197" s="58">
        <f t="shared" si="199"/>
        <v>1899449100</v>
      </c>
      <c r="CU197" s="43">
        <f t="shared" si="200"/>
        <v>21104990</v>
      </c>
      <c r="CX197" s="53">
        <f t="shared" si="201"/>
        <v>1687831200</v>
      </c>
      <c r="CY197" s="43">
        <f t="shared" si="202"/>
        <v>28130520</v>
      </c>
      <c r="CZ197" s="48">
        <f t="shared" si="203"/>
        <v>46884200</v>
      </c>
    </row>
    <row r="198" spans="1:104">
      <c r="A198" s="3">
        <f t="shared" si="204"/>
        <v>159</v>
      </c>
      <c r="B198" s="249">
        <v>2</v>
      </c>
      <c r="C198" s="250" t="s">
        <v>180</v>
      </c>
      <c r="D198" s="251" t="s">
        <v>41</v>
      </c>
      <c r="E198" s="252"/>
      <c r="F198" s="40" t="s">
        <v>45</v>
      </c>
      <c r="G198" s="253">
        <f t="shared" si="172"/>
        <v>60</v>
      </c>
      <c r="H198" s="253">
        <f t="shared" si="173"/>
        <v>52</v>
      </c>
      <c r="I198" s="254">
        <f t="shared" si="174"/>
        <v>26966806</v>
      </c>
      <c r="J198" s="254">
        <f t="shared" si="175"/>
        <v>2</v>
      </c>
      <c r="K198" s="255">
        <f t="shared" si="176"/>
        <v>0.93</v>
      </c>
      <c r="L198" s="305">
        <f t="shared" si="215"/>
        <v>1.03</v>
      </c>
      <c r="M198" s="257">
        <f t="shared" si="177"/>
        <v>21585964.617592327</v>
      </c>
      <c r="N198" s="257">
        <f t="shared" si="178"/>
        <v>24330831.047542781</v>
      </c>
      <c r="O198" s="257">
        <f t="shared" si="179"/>
        <v>25831503.467400003</v>
      </c>
      <c r="P198" s="257">
        <f t="shared" si="180"/>
        <v>27424734.078439418</v>
      </c>
      <c r="Q198" s="258">
        <f t="shared" si="181"/>
        <v>25831503.467400003</v>
      </c>
      <c r="R198" s="257">
        <f t="shared" si="181"/>
        <v>27424734.078439418</v>
      </c>
      <c r="S198" s="257">
        <f t="shared" si="182"/>
        <v>29116231.667363286</v>
      </c>
      <c r="T198" s="257"/>
      <c r="U198" s="257">
        <f t="shared" si="183"/>
        <v>1122470160.1148009</v>
      </c>
      <c r="V198" s="257">
        <f t="shared" si="184"/>
        <v>1265203214.4722247</v>
      </c>
      <c r="W198" s="257">
        <f t="shared" si="185"/>
        <v>1343238180.3048003</v>
      </c>
      <c r="X198" s="258">
        <f t="shared" si="186"/>
        <v>1426086172.0788498</v>
      </c>
      <c r="Y198" s="258">
        <f t="shared" si="187"/>
        <v>1343238180.3048003</v>
      </c>
      <c r="Z198" s="257">
        <f t="shared" si="188"/>
        <v>1426086172.0788498</v>
      </c>
      <c r="AA198" s="257">
        <f t="shared" si="189"/>
        <v>1514044046.7028909</v>
      </c>
      <c r="AB198" s="257"/>
      <c r="AC198" s="32" t="str">
        <f t="shared" si="190"/>
        <v>BERTAHAP</v>
      </c>
      <c r="AD198" s="259">
        <f t="shared" si="191"/>
        <v>0</v>
      </c>
      <c r="AE198" s="260">
        <v>2</v>
      </c>
      <c r="AF198" s="261"/>
      <c r="AG198" s="257" t="e">
        <f>IF(AF198&gt;#REF!,"LB","KR")</f>
        <v>#REF!</v>
      </c>
      <c r="AH198" s="261">
        <f t="shared" si="213"/>
        <v>1234718000</v>
      </c>
      <c r="AI198" s="261">
        <f t="shared" si="213"/>
        <v>1391724000</v>
      </c>
      <c r="AJ198" s="261">
        <f t="shared" si="213"/>
        <v>1477562000</v>
      </c>
      <c r="AK198" s="262">
        <f t="shared" si="212"/>
        <v>1568695000</v>
      </c>
      <c r="AL198" s="262">
        <f t="shared" si="212"/>
        <v>1477562000</v>
      </c>
      <c r="AM198" s="261">
        <f t="shared" si="212"/>
        <v>1568695000</v>
      </c>
      <c r="AN198" s="261">
        <f t="shared" si="152"/>
        <v>1665449000</v>
      </c>
      <c r="AO198" s="51">
        <f t="shared" si="205"/>
        <v>1566216000</v>
      </c>
      <c r="AP198" s="42">
        <f t="shared" si="205"/>
        <v>1662817000</v>
      </c>
      <c r="AQ198" s="58">
        <f t="shared" si="192"/>
        <v>1409594400</v>
      </c>
      <c r="AR198" s="58">
        <f t="shared" si="193"/>
        <v>23493240</v>
      </c>
      <c r="AS198" s="336">
        <f t="shared" si="194"/>
        <v>29413031.25</v>
      </c>
      <c r="AT198" s="131">
        <f t="shared" si="195"/>
        <v>16628170</v>
      </c>
      <c r="AU198" s="5">
        <f t="shared" si="196"/>
        <v>23493240</v>
      </c>
      <c r="AV198" s="5">
        <f t="shared" si="197"/>
        <v>36939050</v>
      </c>
      <c r="AX198" s="2"/>
      <c r="AY198" s="2"/>
      <c r="BT198" s="53">
        <f t="shared" si="198"/>
        <v>-980243.39809999615</v>
      </c>
      <c r="CT198" s="58">
        <f t="shared" si="199"/>
        <v>1496535300</v>
      </c>
      <c r="CU198" s="43">
        <f t="shared" si="200"/>
        <v>16628170</v>
      </c>
      <c r="CX198" s="53">
        <f t="shared" si="201"/>
        <v>1329805800</v>
      </c>
      <c r="CY198" s="43">
        <f t="shared" si="202"/>
        <v>22163430</v>
      </c>
      <c r="CZ198" s="48">
        <f t="shared" si="203"/>
        <v>36939050</v>
      </c>
    </row>
    <row r="199" spans="1:104">
      <c r="A199" s="3">
        <f t="shared" si="204"/>
        <v>160</v>
      </c>
      <c r="B199" s="249">
        <v>3</v>
      </c>
      <c r="C199" s="250" t="s">
        <v>180</v>
      </c>
      <c r="D199" s="251">
        <v>10</v>
      </c>
      <c r="E199" s="252"/>
      <c r="F199" s="40" t="s">
        <v>48</v>
      </c>
      <c r="G199" s="253">
        <f t="shared" si="172"/>
        <v>74</v>
      </c>
      <c r="H199" s="253">
        <f t="shared" si="173"/>
        <v>63</v>
      </c>
      <c r="I199" s="254">
        <f t="shared" si="174"/>
        <v>26966806</v>
      </c>
      <c r="J199" s="254">
        <f t="shared" si="175"/>
        <v>2</v>
      </c>
      <c r="K199" s="255">
        <f t="shared" si="176"/>
        <v>0.93</v>
      </c>
      <c r="L199" s="305">
        <f t="shared" si="215"/>
        <v>1.03</v>
      </c>
      <c r="M199" s="257">
        <f t="shared" si="177"/>
        <v>21585964.617592327</v>
      </c>
      <c r="N199" s="257">
        <f t="shared" si="178"/>
        <v>24330831.047542781</v>
      </c>
      <c r="O199" s="257">
        <f t="shared" si="179"/>
        <v>25831503.467400003</v>
      </c>
      <c r="P199" s="257">
        <f t="shared" si="180"/>
        <v>27424734.078439418</v>
      </c>
      <c r="Q199" s="258">
        <f t="shared" si="181"/>
        <v>25831503.467400003</v>
      </c>
      <c r="R199" s="257">
        <f t="shared" si="181"/>
        <v>27424734.078439418</v>
      </c>
      <c r="S199" s="257">
        <f t="shared" si="182"/>
        <v>29116231.667363286</v>
      </c>
      <c r="T199" s="257"/>
      <c r="U199" s="257">
        <f t="shared" si="183"/>
        <v>1359915770.9083166</v>
      </c>
      <c r="V199" s="257">
        <f t="shared" si="184"/>
        <v>1532842355.9951952</v>
      </c>
      <c r="W199" s="257">
        <f t="shared" si="185"/>
        <v>1627384718.4462001</v>
      </c>
      <c r="X199" s="258">
        <f t="shared" si="186"/>
        <v>1727758246.9416833</v>
      </c>
      <c r="Y199" s="258">
        <f t="shared" si="187"/>
        <v>1627384718.4462001</v>
      </c>
      <c r="Z199" s="257">
        <f t="shared" si="188"/>
        <v>1727758246.9416833</v>
      </c>
      <c r="AA199" s="257">
        <f t="shared" si="189"/>
        <v>1834322595.0438871</v>
      </c>
      <c r="AB199" s="257"/>
      <c r="AC199" s="32" t="str">
        <f t="shared" si="190"/>
        <v>BERTAHAP</v>
      </c>
      <c r="AD199" s="259">
        <f t="shared" si="191"/>
        <v>0</v>
      </c>
      <c r="AE199" s="260">
        <v>2</v>
      </c>
      <c r="AF199" s="261"/>
      <c r="AG199" s="257" t="e">
        <f>IF(AF199&gt;#REF!,"LB","KR")</f>
        <v>#REF!</v>
      </c>
      <c r="AH199" s="261">
        <f t="shared" si="213"/>
        <v>1495908000</v>
      </c>
      <c r="AI199" s="261">
        <f t="shared" si="213"/>
        <v>1686127000</v>
      </c>
      <c r="AJ199" s="261">
        <f t="shared" si="213"/>
        <v>1790124000</v>
      </c>
      <c r="AK199" s="262">
        <f t="shared" si="212"/>
        <v>1900535000</v>
      </c>
      <c r="AL199" s="262">
        <f t="shared" si="212"/>
        <v>1790124000</v>
      </c>
      <c r="AM199" s="261">
        <f t="shared" si="212"/>
        <v>1900535000</v>
      </c>
      <c r="AN199" s="261">
        <f t="shared" si="152"/>
        <v>2017755000</v>
      </c>
      <c r="AO199" s="51">
        <f t="shared" si="205"/>
        <v>1897532000</v>
      </c>
      <c r="AP199" s="42">
        <f t="shared" si="205"/>
        <v>2014568000</v>
      </c>
      <c r="AQ199" s="58">
        <f t="shared" si="192"/>
        <v>1707778800</v>
      </c>
      <c r="AR199" s="58">
        <f t="shared" si="193"/>
        <v>28462980</v>
      </c>
      <c r="AS199" s="336">
        <f t="shared" si="194"/>
        <v>35635031.25</v>
      </c>
      <c r="AT199" s="131">
        <f t="shared" si="195"/>
        <v>20145680</v>
      </c>
      <c r="AU199" s="5">
        <f t="shared" si="196"/>
        <v>28462980</v>
      </c>
      <c r="AV199" s="5">
        <f t="shared" si="197"/>
        <v>44753100</v>
      </c>
      <c r="AX199" s="2"/>
      <c r="AY199" s="2"/>
      <c r="BT199" s="53">
        <f t="shared" si="198"/>
        <v>-980243.39809999615</v>
      </c>
      <c r="CT199" s="58">
        <f t="shared" si="199"/>
        <v>1813111200</v>
      </c>
      <c r="CU199" s="43">
        <f t="shared" si="200"/>
        <v>20145680</v>
      </c>
      <c r="CX199" s="53">
        <f t="shared" si="201"/>
        <v>1611111600</v>
      </c>
      <c r="CY199" s="43">
        <f t="shared" si="202"/>
        <v>26851860</v>
      </c>
      <c r="CZ199" s="48">
        <f t="shared" si="203"/>
        <v>44753100</v>
      </c>
    </row>
    <row r="200" spans="1:104">
      <c r="A200" s="3">
        <f t="shared" si="204"/>
        <v>161</v>
      </c>
      <c r="B200" s="249">
        <v>4</v>
      </c>
      <c r="C200" s="250" t="s">
        <v>180</v>
      </c>
      <c r="D200" s="285">
        <v>12</v>
      </c>
      <c r="E200" s="252"/>
      <c r="F200" s="40" t="s">
        <v>50</v>
      </c>
      <c r="G200" s="253">
        <f t="shared" si="172"/>
        <v>67</v>
      </c>
      <c r="H200" s="253">
        <f t="shared" si="173"/>
        <v>57</v>
      </c>
      <c r="I200" s="254">
        <f t="shared" si="174"/>
        <v>26966806</v>
      </c>
      <c r="J200" s="254">
        <f t="shared" si="175"/>
        <v>2</v>
      </c>
      <c r="K200" s="255">
        <f t="shared" si="176"/>
        <v>0.93</v>
      </c>
      <c r="L200" s="305">
        <f t="shared" si="215"/>
        <v>1.03</v>
      </c>
      <c r="M200" s="257">
        <f t="shared" si="177"/>
        <v>21585964.617592327</v>
      </c>
      <c r="N200" s="257">
        <f t="shared" si="178"/>
        <v>24330831.047542781</v>
      </c>
      <c r="O200" s="257">
        <f t="shared" si="179"/>
        <v>25831503.467400003</v>
      </c>
      <c r="P200" s="257">
        <f t="shared" si="180"/>
        <v>27424734.078439418</v>
      </c>
      <c r="Q200" s="258">
        <f t="shared" si="181"/>
        <v>25831503.467400003</v>
      </c>
      <c r="R200" s="257">
        <f t="shared" si="181"/>
        <v>27424734.078439418</v>
      </c>
      <c r="S200" s="257">
        <f t="shared" si="182"/>
        <v>29116231.667363286</v>
      </c>
      <c r="T200" s="257"/>
      <c r="U200" s="257">
        <f t="shared" si="183"/>
        <v>1230399983.2027626</v>
      </c>
      <c r="V200" s="257">
        <f t="shared" si="184"/>
        <v>1386857369.7099385</v>
      </c>
      <c r="W200" s="257">
        <f t="shared" si="185"/>
        <v>1472395697.6418002</v>
      </c>
      <c r="X200" s="258">
        <f t="shared" si="186"/>
        <v>1563209842.4710469</v>
      </c>
      <c r="Y200" s="258">
        <f t="shared" si="187"/>
        <v>1472395697.6418002</v>
      </c>
      <c r="Z200" s="257">
        <f t="shared" si="188"/>
        <v>1563209842.4710469</v>
      </c>
      <c r="AA200" s="257">
        <f t="shared" si="189"/>
        <v>1659625205.0397072</v>
      </c>
      <c r="AB200" s="257"/>
      <c r="AC200" s="32" t="str">
        <f t="shared" si="190"/>
        <v>BERTAHAP</v>
      </c>
      <c r="AD200" s="259">
        <f t="shared" si="191"/>
        <v>0</v>
      </c>
      <c r="AE200" s="260">
        <v>2</v>
      </c>
      <c r="AF200" s="261"/>
      <c r="AG200" s="257" t="e">
        <f>IF(AF200&gt;#REF!,"LB","KR")</f>
        <v>#REF!</v>
      </c>
      <c r="AH200" s="261">
        <f t="shared" si="213"/>
        <v>1353440000</v>
      </c>
      <c r="AI200" s="261">
        <f t="shared" si="213"/>
        <v>1525544000</v>
      </c>
      <c r="AJ200" s="261">
        <f t="shared" si="213"/>
        <v>1619636000</v>
      </c>
      <c r="AK200" s="262">
        <f t="shared" si="212"/>
        <v>1719531000</v>
      </c>
      <c r="AL200" s="262">
        <f t="shared" si="212"/>
        <v>1619636000</v>
      </c>
      <c r="AM200" s="261">
        <f t="shared" si="212"/>
        <v>1719531000</v>
      </c>
      <c r="AN200" s="261">
        <f t="shared" si="152"/>
        <v>1825588000</v>
      </c>
      <c r="AO200" s="51">
        <f t="shared" si="205"/>
        <v>1716815000</v>
      </c>
      <c r="AP200" s="42">
        <f t="shared" si="205"/>
        <v>1822703000</v>
      </c>
      <c r="AQ200" s="58">
        <f t="shared" si="192"/>
        <v>1545133500</v>
      </c>
      <c r="AR200" s="58">
        <f t="shared" si="193"/>
        <v>25752225</v>
      </c>
      <c r="AS200" s="336">
        <f t="shared" si="194"/>
        <v>32241206.25</v>
      </c>
      <c r="AT200" s="131">
        <f t="shared" si="195"/>
        <v>18227030</v>
      </c>
      <c r="AU200" s="5">
        <f t="shared" si="196"/>
        <v>25752225</v>
      </c>
      <c r="AV200" s="5">
        <f t="shared" si="197"/>
        <v>40490900</v>
      </c>
      <c r="AX200" s="2"/>
      <c r="AY200" s="2"/>
      <c r="BT200" s="53">
        <f t="shared" si="198"/>
        <v>-980243.39809999615</v>
      </c>
      <c r="CT200" s="58">
        <f t="shared" si="199"/>
        <v>1640432700</v>
      </c>
      <c r="CU200" s="43">
        <f t="shared" si="200"/>
        <v>18227030</v>
      </c>
      <c r="CX200" s="53">
        <f t="shared" si="201"/>
        <v>1457672400</v>
      </c>
      <c r="CY200" s="43">
        <f t="shared" si="202"/>
        <v>24294540</v>
      </c>
      <c r="CZ200" s="48">
        <f t="shared" si="203"/>
        <v>40490900</v>
      </c>
    </row>
    <row r="201" spans="1:104">
      <c r="A201" s="3">
        <f t="shared" si="204"/>
        <v>162</v>
      </c>
      <c r="B201" s="249">
        <v>5</v>
      </c>
      <c r="C201" s="250" t="s">
        <v>180</v>
      </c>
      <c r="D201" s="251">
        <v>16</v>
      </c>
      <c r="E201" s="252"/>
      <c r="F201" s="40" t="s">
        <v>52</v>
      </c>
      <c r="G201" s="253">
        <f t="shared" si="172"/>
        <v>71</v>
      </c>
      <c r="H201" s="253">
        <f t="shared" si="173"/>
        <v>63</v>
      </c>
      <c r="I201" s="254">
        <f t="shared" si="174"/>
        <v>26966806</v>
      </c>
      <c r="J201" s="254">
        <f t="shared" si="175"/>
        <v>2</v>
      </c>
      <c r="K201" s="255">
        <f t="shared" si="176"/>
        <v>0.93</v>
      </c>
      <c r="L201" s="305">
        <f t="shared" si="215"/>
        <v>1.03</v>
      </c>
      <c r="M201" s="257">
        <f t="shared" si="177"/>
        <v>21585964.617592327</v>
      </c>
      <c r="N201" s="257">
        <f t="shared" si="178"/>
        <v>24330831.047542781</v>
      </c>
      <c r="O201" s="257">
        <f t="shared" si="179"/>
        <v>25831503.467400003</v>
      </c>
      <c r="P201" s="257">
        <f t="shared" si="180"/>
        <v>27424734.078439418</v>
      </c>
      <c r="Q201" s="258">
        <f t="shared" si="181"/>
        <v>25831503.467400003</v>
      </c>
      <c r="R201" s="257">
        <f t="shared" si="181"/>
        <v>27424734.078439418</v>
      </c>
      <c r="S201" s="257">
        <f t="shared" si="182"/>
        <v>29116231.667363286</v>
      </c>
      <c r="T201" s="257"/>
      <c r="U201" s="257">
        <f t="shared" si="183"/>
        <v>1359915770.9083166</v>
      </c>
      <c r="V201" s="257">
        <f t="shared" si="184"/>
        <v>1532842355.9951952</v>
      </c>
      <c r="W201" s="257">
        <f t="shared" si="185"/>
        <v>1627384718.4462001</v>
      </c>
      <c r="X201" s="258">
        <f t="shared" si="186"/>
        <v>1727758246.9416833</v>
      </c>
      <c r="Y201" s="258">
        <f t="shared" si="187"/>
        <v>1627384718.4462001</v>
      </c>
      <c r="Z201" s="257">
        <f t="shared" si="188"/>
        <v>1727758246.9416833</v>
      </c>
      <c r="AA201" s="257">
        <f t="shared" si="189"/>
        <v>1834322595.0438871</v>
      </c>
      <c r="AB201" s="257"/>
      <c r="AC201" s="32" t="str">
        <f t="shared" si="190"/>
        <v>BERTAHAP</v>
      </c>
      <c r="AD201" s="259">
        <f t="shared" si="191"/>
        <v>0</v>
      </c>
      <c r="AE201" s="260">
        <v>2</v>
      </c>
      <c r="AF201" s="261"/>
      <c r="AG201" s="257" t="e">
        <f>IF(AF201&gt;#REF!,"LB","KR")</f>
        <v>#REF!</v>
      </c>
      <c r="AH201" s="261">
        <f t="shared" si="213"/>
        <v>1495908000</v>
      </c>
      <c r="AI201" s="261">
        <f t="shared" si="213"/>
        <v>1686127000</v>
      </c>
      <c r="AJ201" s="261">
        <f t="shared" si="213"/>
        <v>1790124000</v>
      </c>
      <c r="AK201" s="262">
        <f t="shared" si="212"/>
        <v>1900535000</v>
      </c>
      <c r="AL201" s="262">
        <f t="shared" si="212"/>
        <v>1790124000</v>
      </c>
      <c r="AM201" s="261">
        <f t="shared" si="212"/>
        <v>1900535000</v>
      </c>
      <c r="AN201" s="261">
        <f t="shared" si="152"/>
        <v>2017755000</v>
      </c>
      <c r="AO201" s="51">
        <f t="shared" si="205"/>
        <v>1897532000</v>
      </c>
      <c r="AP201" s="42">
        <f t="shared" si="205"/>
        <v>2014568000</v>
      </c>
      <c r="AQ201" s="58">
        <f t="shared" si="192"/>
        <v>1707778800</v>
      </c>
      <c r="AR201" s="58">
        <f t="shared" si="193"/>
        <v>28462980</v>
      </c>
      <c r="AS201" s="336">
        <f t="shared" si="194"/>
        <v>35635031.25</v>
      </c>
      <c r="AT201" s="131">
        <f t="shared" si="195"/>
        <v>20145680</v>
      </c>
      <c r="AU201" s="5">
        <f t="shared" si="196"/>
        <v>28462980</v>
      </c>
      <c r="AV201" s="5">
        <f t="shared" si="197"/>
        <v>44753100</v>
      </c>
      <c r="AX201" s="2"/>
      <c r="AY201" s="2"/>
      <c r="BT201" s="53">
        <f t="shared" si="198"/>
        <v>-980243.39809999615</v>
      </c>
      <c r="CT201" s="58">
        <f t="shared" si="199"/>
        <v>1813111200</v>
      </c>
      <c r="CU201" s="43">
        <f t="shared" si="200"/>
        <v>20145680</v>
      </c>
      <c r="CX201" s="53">
        <f t="shared" si="201"/>
        <v>1611111600</v>
      </c>
      <c r="CY201" s="43">
        <f t="shared" si="202"/>
        <v>26851860</v>
      </c>
      <c r="CZ201" s="48">
        <f t="shared" si="203"/>
        <v>44753100</v>
      </c>
    </row>
    <row r="202" spans="1:104">
      <c r="A202" s="3">
        <f t="shared" si="204"/>
        <v>163</v>
      </c>
      <c r="B202" s="249">
        <v>6</v>
      </c>
      <c r="C202" s="250" t="s">
        <v>180</v>
      </c>
      <c r="D202" s="285">
        <v>18</v>
      </c>
      <c r="E202" s="252"/>
      <c r="F202" s="40" t="s">
        <v>54</v>
      </c>
      <c r="G202" s="253">
        <f t="shared" si="172"/>
        <v>97</v>
      </c>
      <c r="H202" s="253">
        <f t="shared" si="173"/>
        <v>85</v>
      </c>
      <c r="I202" s="254">
        <f t="shared" si="174"/>
        <v>26966806</v>
      </c>
      <c r="J202" s="254">
        <f t="shared" si="175"/>
        <v>2</v>
      </c>
      <c r="K202" s="255">
        <f t="shared" si="176"/>
        <v>0.93</v>
      </c>
      <c r="L202" s="305">
        <f t="shared" si="215"/>
        <v>1.03</v>
      </c>
      <c r="M202" s="257">
        <f t="shared" si="177"/>
        <v>21585964.617592327</v>
      </c>
      <c r="N202" s="257">
        <f t="shared" si="178"/>
        <v>24330831.047542781</v>
      </c>
      <c r="O202" s="257">
        <f t="shared" si="179"/>
        <v>25831503.467400003</v>
      </c>
      <c r="P202" s="257">
        <f t="shared" si="180"/>
        <v>27424734.078439418</v>
      </c>
      <c r="Q202" s="258">
        <f t="shared" si="181"/>
        <v>25831503.467400003</v>
      </c>
      <c r="R202" s="257">
        <f t="shared" si="181"/>
        <v>27424734.078439418</v>
      </c>
      <c r="S202" s="257">
        <f t="shared" si="182"/>
        <v>29116231.667363286</v>
      </c>
      <c r="T202" s="257"/>
      <c r="U202" s="257">
        <f t="shared" si="183"/>
        <v>1834806992.4953477</v>
      </c>
      <c r="V202" s="257">
        <f t="shared" si="184"/>
        <v>2068120639.0411363</v>
      </c>
      <c r="W202" s="257">
        <f t="shared" si="185"/>
        <v>2195677794.7290001</v>
      </c>
      <c r="X202" s="258">
        <f t="shared" si="186"/>
        <v>2331102396.6673508</v>
      </c>
      <c r="Y202" s="258">
        <f t="shared" si="187"/>
        <v>2195677794.7290001</v>
      </c>
      <c r="Z202" s="257">
        <f t="shared" si="188"/>
        <v>2331102396.6673508</v>
      </c>
      <c r="AA202" s="257">
        <f t="shared" si="189"/>
        <v>2474879691.7258792</v>
      </c>
      <c r="AB202" s="257"/>
      <c r="AC202" s="32" t="str">
        <f t="shared" si="190"/>
        <v>BERTAHAP</v>
      </c>
      <c r="AD202" s="259">
        <f t="shared" si="191"/>
        <v>0</v>
      </c>
      <c r="AE202" s="260">
        <v>2</v>
      </c>
      <c r="AF202" s="261"/>
      <c r="AG202" s="257" t="e">
        <f>IF(AF202&gt;#REF!,"LB","KR")</f>
        <v>#REF!</v>
      </c>
      <c r="AH202" s="261">
        <f t="shared" si="213"/>
        <v>2018288000</v>
      </c>
      <c r="AI202" s="261">
        <f t="shared" si="213"/>
        <v>2274933000</v>
      </c>
      <c r="AJ202" s="261">
        <f t="shared" si="213"/>
        <v>2415246000</v>
      </c>
      <c r="AK202" s="262">
        <f t="shared" si="212"/>
        <v>2564213000</v>
      </c>
      <c r="AL202" s="262">
        <f t="shared" si="212"/>
        <v>2415246000</v>
      </c>
      <c r="AM202" s="261">
        <f t="shared" si="212"/>
        <v>2564213000</v>
      </c>
      <c r="AN202" s="261">
        <f t="shared" si="152"/>
        <v>2722368000</v>
      </c>
      <c r="AO202" s="51">
        <f t="shared" si="205"/>
        <v>2560161000</v>
      </c>
      <c r="AP202" s="42">
        <f t="shared" si="205"/>
        <v>2718066000</v>
      </c>
      <c r="AQ202" s="58">
        <f t="shared" si="192"/>
        <v>2304144900</v>
      </c>
      <c r="AR202" s="58">
        <f t="shared" si="193"/>
        <v>38402415</v>
      </c>
      <c r="AS202" s="336">
        <f t="shared" si="194"/>
        <v>48078993.75</v>
      </c>
      <c r="AT202" s="131">
        <f t="shared" si="195"/>
        <v>27180660</v>
      </c>
      <c r="AU202" s="5">
        <f t="shared" si="196"/>
        <v>38402415</v>
      </c>
      <c r="AV202" s="5">
        <f t="shared" si="197"/>
        <v>60381150</v>
      </c>
      <c r="AX202" s="2"/>
      <c r="AY202" s="2"/>
      <c r="BT202" s="53">
        <f t="shared" si="198"/>
        <v>-980243.39809999615</v>
      </c>
      <c r="CT202" s="58">
        <f t="shared" si="199"/>
        <v>2446259400</v>
      </c>
      <c r="CU202" s="43">
        <f t="shared" si="200"/>
        <v>27180660</v>
      </c>
      <c r="CX202" s="53">
        <f t="shared" si="201"/>
        <v>2173721400</v>
      </c>
      <c r="CY202" s="43">
        <f t="shared" si="202"/>
        <v>36228690</v>
      </c>
      <c r="CZ202" s="48">
        <f t="shared" si="203"/>
        <v>60381150</v>
      </c>
    </row>
    <row r="203" spans="1:104">
      <c r="A203" s="3">
        <f t="shared" si="204"/>
        <v>164</v>
      </c>
      <c r="B203" s="249">
        <v>7</v>
      </c>
      <c r="C203" s="250" t="s">
        <v>180</v>
      </c>
      <c r="D203" s="285">
        <v>20</v>
      </c>
      <c r="E203" s="252"/>
      <c r="F203" s="40" t="s">
        <v>70</v>
      </c>
      <c r="G203" s="253">
        <f t="shared" si="172"/>
        <v>60</v>
      </c>
      <c r="H203" s="253">
        <f t="shared" si="173"/>
        <v>51</v>
      </c>
      <c r="I203" s="254">
        <f t="shared" si="174"/>
        <v>26966806</v>
      </c>
      <c r="J203" s="254">
        <f t="shared" si="175"/>
        <v>2</v>
      </c>
      <c r="K203" s="255">
        <f t="shared" si="176"/>
        <v>0.93</v>
      </c>
      <c r="L203" s="305">
        <f t="shared" si="215"/>
        <v>1.03</v>
      </c>
      <c r="M203" s="257">
        <f t="shared" si="177"/>
        <v>21585964.617592327</v>
      </c>
      <c r="N203" s="257">
        <f t="shared" si="178"/>
        <v>24330831.047542781</v>
      </c>
      <c r="O203" s="257">
        <f t="shared" si="179"/>
        <v>25831503.467400003</v>
      </c>
      <c r="P203" s="257">
        <f t="shared" si="180"/>
        <v>27424734.078439418</v>
      </c>
      <c r="Q203" s="258">
        <f t="shared" si="181"/>
        <v>25831503.467400003</v>
      </c>
      <c r="R203" s="257">
        <f t="shared" si="181"/>
        <v>27424734.078439418</v>
      </c>
      <c r="S203" s="257">
        <f t="shared" si="182"/>
        <v>29116231.667363286</v>
      </c>
      <c r="T203" s="257"/>
      <c r="U203" s="257">
        <f t="shared" si="183"/>
        <v>1100884195.4972086</v>
      </c>
      <c r="V203" s="257">
        <f t="shared" si="184"/>
        <v>1240872383.4246819</v>
      </c>
      <c r="W203" s="257">
        <f t="shared" si="185"/>
        <v>1317406676.8374002</v>
      </c>
      <c r="X203" s="258">
        <f t="shared" si="186"/>
        <v>1398661438.0004103</v>
      </c>
      <c r="Y203" s="258">
        <f t="shared" si="187"/>
        <v>1317406676.8374002</v>
      </c>
      <c r="Z203" s="257">
        <f t="shared" si="188"/>
        <v>1398661438.0004103</v>
      </c>
      <c r="AA203" s="257">
        <f t="shared" si="189"/>
        <v>1484927815.0355277</v>
      </c>
      <c r="AB203" s="257"/>
      <c r="AC203" s="32" t="str">
        <f t="shared" si="190"/>
        <v>BERTAHAP</v>
      </c>
      <c r="AD203" s="259">
        <f t="shared" si="191"/>
        <v>0</v>
      </c>
      <c r="AE203" s="260">
        <v>2</v>
      </c>
      <c r="AF203" s="261"/>
      <c r="AG203" s="257" t="e">
        <f>IF(AF203&gt;#REF!,"LB","KR")</f>
        <v>#REF!</v>
      </c>
      <c r="AH203" s="261">
        <f t="shared" si="213"/>
        <v>1210973000</v>
      </c>
      <c r="AI203" s="261">
        <f t="shared" si="213"/>
        <v>1364960000</v>
      </c>
      <c r="AJ203" s="261">
        <f t="shared" si="213"/>
        <v>1449148000</v>
      </c>
      <c r="AK203" s="262">
        <f t="shared" si="212"/>
        <v>1538528000</v>
      </c>
      <c r="AL203" s="262">
        <f t="shared" si="212"/>
        <v>1449148000</v>
      </c>
      <c r="AM203" s="261">
        <f t="shared" si="212"/>
        <v>1538528000</v>
      </c>
      <c r="AN203" s="261">
        <f t="shared" si="212"/>
        <v>1633421000</v>
      </c>
      <c r="AO203" s="51">
        <f t="shared" si="205"/>
        <v>1536097000</v>
      </c>
      <c r="AP203" s="42">
        <f t="shared" si="205"/>
        <v>1630840000</v>
      </c>
      <c r="AQ203" s="58">
        <f t="shared" si="192"/>
        <v>1382487300</v>
      </c>
      <c r="AR203" s="58">
        <f t="shared" si="193"/>
        <v>23041455</v>
      </c>
      <c r="AS203" s="336">
        <f t="shared" si="194"/>
        <v>28847400</v>
      </c>
      <c r="AT203" s="131">
        <f t="shared" si="195"/>
        <v>16308400</v>
      </c>
      <c r="AU203" s="5">
        <f t="shared" si="196"/>
        <v>23041455</v>
      </c>
      <c r="AV203" s="5">
        <f t="shared" si="197"/>
        <v>36228700</v>
      </c>
      <c r="AX203" s="2"/>
      <c r="AY203" s="2"/>
      <c r="BT203" s="53">
        <f t="shared" si="198"/>
        <v>-980243.39809999615</v>
      </c>
      <c r="CT203" s="58">
        <f t="shared" si="199"/>
        <v>1467756000</v>
      </c>
      <c r="CU203" s="43">
        <f t="shared" si="200"/>
        <v>16308400</v>
      </c>
      <c r="CX203" s="53">
        <f t="shared" si="201"/>
        <v>1304233200</v>
      </c>
      <c r="CY203" s="43">
        <f t="shared" si="202"/>
        <v>21737220</v>
      </c>
      <c r="CZ203" s="48">
        <f t="shared" si="203"/>
        <v>36228700</v>
      </c>
    </row>
    <row r="204" spans="1:104">
      <c r="A204" s="3">
        <f t="shared" si="204"/>
        <v>165</v>
      </c>
      <c r="B204" s="249">
        <v>8</v>
      </c>
      <c r="C204" s="250" t="s">
        <v>180</v>
      </c>
      <c r="D204" s="285">
        <v>22</v>
      </c>
      <c r="E204" s="252"/>
      <c r="F204" s="40" t="s">
        <v>89</v>
      </c>
      <c r="G204" s="253">
        <f t="shared" si="172"/>
        <v>81</v>
      </c>
      <c r="H204" s="253">
        <f t="shared" si="173"/>
        <v>70</v>
      </c>
      <c r="I204" s="254">
        <f t="shared" si="174"/>
        <v>26966806</v>
      </c>
      <c r="J204" s="254">
        <f t="shared" si="175"/>
        <v>4</v>
      </c>
      <c r="K204" s="255">
        <f t="shared" si="176"/>
        <v>0.97</v>
      </c>
      <c r="L204" s="305">
        <f t="shared" si="215"/>
        <v>1.03</v>
      </c>
      <c r="M204" s="257">
        <f t="shared" si="177"/>
        <v>22514393.20329522</v>
      </c>
      <c r="N204" s="257">
        <f t="shared" si="178"/>
        <v>25377318.40442634</v>
      </c>
      <c r="O204" s="257">
        <f t="shared" si="179"/>
        <v>26942535.874600001</v>
      </c>
      <c r="P204" s="257">
        <f t="shared" si="180"/>
        <v>28604292.533426058</v>
      </c>
      <c r="Q204" s="258">
        <f t="shared" si="181"/>
        <v>26942535.874600001</v>
      </c>
      <c r="R204" s="257">
        <f t="shared" si="181"/>
        <v>28604292.533426058</v>
      </c>
      <c r="S204" s="257">
        <f t="shared" si="182"/>
        <v>30368542.706819769</v>
      </c>
      <c r="T204" s="257"/>
      <c r="U204" s="257">
        <f t="shared" si="183"/>
        <v>1576007524.2306654</v>
      </c>
      <c r="V204" s="257">
        <f t="shared" si="184"/>
        <v>1776412288.3098438</v>
      </c>
      <c r="W204" s="257">
        <f t="shared" si="185"/>
        <v>1885977511.2220001</v>
      </c>
      <c r="X204" s="258">
        <f t="shared" si="186"/>
        <v>2002300477.339824</v>
      </c>
      <c r="Y204" s="258">
        <f t="shared" si="187"/>
        <v>1885977511.2220001</v>
      </c>
      <c r="Z204" s="257">
        <f t="shared" si="188"/>
        <v>2002300477.339824</v>
      </c>
      <c r="AA204" s="257">
        <f t="shared" si="189"/>
        <v>2125797989.4773839</v>
      </c>
      <c r="AB204" s="257"/>
      <c r="AC204" s="32" t="str">
        <f t="shared" si="190"/>
        <v>BERTAHAP</v>
      </c>
      <c r="AD204" s="259">
        <f t="shared" si="191"/>
        <v>0</v>
      </c>
      <c r="AE204" s="260">
        <v>2</v>
      </c>
      <c r="AF204" s="261"/>
      <c r="AG204" s="257" t="e">
        <f>IF(AF204&gt;#REF!,"LB","KR")</f>
        <v>#REF!</v>
      </c>
      <c r="AH204" s="261">
        <f t="shared" si="213"/>
        <v>1733609000</v>
      </c>
      <c r="AI204" s="261">
        <f t="shared" si="213"/>
        <v>1954054000</v>
      </c>
      <c r="AJ204" s="261">
        <f t="shared" si="213"/>
        <v>2074576000</v>
      </c>
      <c r="AK204" s="262">
        <f t="shared" si="212"/>
        <v>2202531000</v>
      </c>
      <c r="AL204" s="262">
        <f t="shared" si="212"/>
        <v>2074576000</v>
      </c>
      <c r="AM204" s="261">
        <f t="shared" si="212"/>
        <v>2202531000</v>
      </c>
      <c r="AN204" s="261">
        <f t="shared" si="212"/>
        <v>2338378000</v>
      </c>
      <c r="AO204" s="51">
        <f t="shared" si="205"/>
        <v>2199051000</v>
      </c>
      <c r="AP204" s="42">
        <f t="shared" si="205"/>
        <v>2334683000</v>
      </c>
      <c r="AQ204" s="58">
        <f t="shared" si="192"/>
        <v>1979145900</v>
      </c>
      <c r="AR204" s="58">
        <f t="shared" si="193"/>
        <v>32985765</v>
      </c>
      <c r="AS204" s="336">
        <f t="shared" si="194"/>
        <v>41297456.25</v>
      </c>
      <c r="AT204" s="131">
        <f t="shared" si="195"/>
        <v>23346830</v>
      </c>
      <c r="AU204" s="5">
        <f t="shared" si="196"/>
        <v>32985765</v>
      </c>
      <c r="AV204" s="5">
        <f t="shared" si="197"/>
        <v>51864400</v>
      </c>
      <c r="AX204" s="2"/>
      <c r="AY204" s="2"/>
      <c r="BT204" s="53">
        <f t="shared" si="198"/>
        <v>130789.00910000131</v>
      </c>
      <c r="CT204" s="58">
        <f t="shared" si="199"/>
        <v>2101214700</v>
      </c>
      <c r="CU204" s="43">
        <f t="shared" si="200"/>
        <v>23346830</v>
      </c>
      <c r="CX204" s="53">
        <f t="shared" si="201"/>
        <v>1867118400</v>
      </c>
      <c r="CY204" s="43">
        <f t="shared" si="202"/>
        <v>31118640</v>
      </c>
      <c r="CZ204" s="48">
        <f t="shared" si="203"/>
        <v>51864400</v>
      </c>
    </row>
    <row r="205" spans="1:104">
      <c r="A205" s="3">
        <f t="shared" si="204"/>
        <v>166</v>
      </c>
      <c r="B205" s="249">
        <v>1</v>
      </c>
      <c r="C205" s="250" t="s">
        <v>181</v>
      </c>
      <c r="D205" s="251" t="s">
        <v>24</v>
      </c>
      <c r="E205" s="252"/>
      <c r="F205" s="40" t="s">
        <v>39</v>
      </c>
      <c r="G205" s="253">
        <f t="shared" si="172"/>
        <v>113</v>
      </c>
      <c r="H205" s="253">
        <f t="shared" si="173"/>
        <v>101</v>
      </c>
      <c r="I205" s="254">
        <f t="shared" si="174"/>
        <v>26966806</v>
      </c>
      <c r="J205" s="254">
        <f t="shared" si="175"/>
        <v>6</v>
      </c>
      <c r="K205" s="255">
        <f t="shared" si="176"/>
        <v>0.95</v>
      </c>
      <c r="L205" s="256">
        <f t="shared" ref="L205:L222" si="216">SUMIF($AN$4:$AN$22,D205,$AW$4:$AW$22)</f>
        <v>1.02</v>
      </c>
      <c r="M205" s="257">
        <f t="shared" si="177"/>
        <v>21836099.50354626</v>
      </c>
      <c r="N205" s="257">
        <f t="shared" si="178"/>
        <v>24612773.029615775</v>
      </c>
      <c r="O205" s="257">
        <f t="shared" si="179"/>
        <v>26130835.013999999</v>
      </c>
      <c r="P205" s="257">
        <f t="shared" si="180"/>
        <v>27742527.739855718</v>
      </c>
      <c r="Q205" s="258">
        <f t="shared" si="181"/>
        <v>26130835.013999999</v>
      </c>
      <c r="R205" s="257">
        <f t="shared" si="181"/>
        <v>27742527.739855718</v>
      </c>
      <c r="S205" s="257">
        <f t="shared" si="182"/>
        <v>29453626.146440148</v>
      </c>
      <c r="T205" s="257"/>
      <c r="U205" s="257">
        <f t="shared" si="183"/>
        <v>2205446049.8581724</v>
      </c>
      <c r="V205" s="257">
        <f t="shared" si="184"/>
        <v>2485890075.9911933</v>
      </c>
      <c r="W205" s="257">
        <f t="shared" si="185"/>
        <v>2639214336.414</v>
      </c>
      <c r="X205" s="258">
        <f t="shared" si="186"/>
        <v>2801995301.7254276</v>
      </c>
      <c r="Y205" s="258">
        <f t="shared" si="187"/>
        <v>2639214336.414</v>
      </c>
      <c r="Z205" s="257">
        <f t="shared" si="188"/>
        <v>2801995301.7254276</v>
      </c>
      <c r="AA205" s="257">
        <f t="shared" si="189"/>
        <v>2974816240.7904549</v>
      </c>
      <c r="AB205" s="257"/>
      <c r="AC205" s="32" t="str">
        <f t="shared" si="190"/>
        <v>BERTAHAP</v>
      </c>
      <c r="AD205" s="259">
        <f t="shared" si="191"/>
        <v>0</v>
      </c>
      <c r="AE205" s="260">
        <v>2</v>
      </c>
      <c r="AF205" s="261"/>
      <c r="AG205" s="257" t="e">
        <f>IF(AF205&gt;#REF!,"LB","KR")</f>
        <v>#REF!</v>
      </c>
      <c r="AH205" s="261">
        <f t="shared" si="213"/>
        <v>2425991000</v>
      </c>
      <c r="AI205" s="261">
        <f t="shared" si="213"/>
        <v>2734480000</v>
      </c>
      <c r="AJ205" s="261">
        <f t="shared" si="213"/>
        <v>2903136000</v>
      </c>
      <c r="AK205" s="262">
        <f t="shared" si="212"/>
        <v>3082195000</v>
      </c>
      <c r="AL205" s="262">
        <f t="shared" si="212"/>
        <v>2903136000</v>
      </c>
      <c r="AM205" s="261">
        <f t="shared" si="212"/>
        <v>3082195000</v>
      </c>
      <c r="AN205" s="261">
        <f t="shared" si="212"/>
        <v>3272298000</v>
      </c>
      <c r="AO205" s="51">
        <f t="shared" si="205"/>
        <v>3077325000</v>
      </c>
      <c r="AP205" s="42">
        <f t="shared" si="205"/>
        <v>3267127000</v>
      </c>
      <c r="AQ205" s="58">
        <f t="shared" si="192"/>
        <v>2769592500</v>
      </c>
      <c r="AR205" s="58">
        <f t="shared" si="193"/>
        <v>46159875</v>
      </c>
      <c r="AS205" s="336">
        <f t="shared" si="194"/>
        <v>57791156.25</v>
      </c>
      <c r="AT205" s="131">
        <f t="shared" si="195"/>
        <v>32671270</v>
      </c>
      <c r="AU205" s="5">
        <f t="shared" si="196"/>
        <v>46159875</v>
      </c>
      <c r="AV205" s="5">
        <f t="shared" si="197"/>
        <v>72578400</v>
      </c>
      <c r="AX205" s="2"/>
      <c r="AY205" s="2"/>
      <c r="BT205" s="53">
        <f t="shared" si="198"/>
        <v>-680911.8515000008</v>
      </c>
      <c r="CT205" s="58">
        <f t="shared" si="199"/>
        <v>2940414300</v>
      </c>
      <c r="CU205" s="43">
        <f t="shared" si="200"/>
        <v>32671270</v>
      </c>
      <c r="CX205" s="53">
        <f t="shared" si="201"/>
        <v>2612822400</v>
      </c>
      <c r="CY205" s="43">
        <f t="shared" si="202"/>
        <v>43547040</v>
      </c>
      <c r="CZ205" s="48">
        <f t="shared" si="203"/>
        <v>72578400</v>
      </c>
    </row>
    <row r="206" spans="1:104">
      <c r="A206" s="3">
        <f t="shared" si="204"/>
        <v>167</v>
      </c>
      <c r="B206" s="249">
        <v>2</v>
      </c>
      <c r="C206" s="250" t="s">
        <v>181</v>
      </c>
      <c r="D206" s="251" t="s">
        <v>35</v>
      </c>
      <c r="E206" s="252"/>
      <c r="F206" s="40" t="s">
        <v>42</v>
      </c>
      <c r="G206" s="253">
        <f t="shared" si="172"/>
        <v>78</v>
      </c>
      <c r="H206" s="253">
        <f t="shared" si="173"/>
        <v>66</v>
      </c>
      <c r="I206" s="254">
        <f t="shared" si="174"/>
        <v>26966806</v>
      </c>
      <c r="J206" s="254">
        <f t="shared" si="175"/>
        <v>2</v>
      </c>
      <c r="K206" s="255">
        <f t="shared" si="176"/>
        <v>0.93</v>
      </c>
      <c r="L206" s="256">
        <f t="shared" si="216"/>
        <v>1.02</v>
      </c>
      <c r="M206" s="257">
        <f t="shared" si="177"/>
        <v>21376392.145576868</v>
      </c>
      <c r="N206" s="257">
        <f t="shared" si="178"/>
        <v>24094609.386887025</v>
      </c>
      <c r="O206" s="257">
        <f t="shared" si="179"/>
        <v>25580712.171600003</v>
      </c>
      <c r="P206" s="257">
        <f t="shared" si="180"/>
        <v>27158474.52427981</v>
      </c>
      <c r="Q206" s="258">
        <f t="shared" si="181"/>
        <v>25580712.171600003</v>
      </c>
      <c r="R206" s="257">
        <f t="shared" si="181"/>
        <v>27158474.52427981</v>
      </c>
      <c r="S206" s="257">
        <f t="shared" si="182"/>
        <v>28833549.806515098</v>
      </c>
      <c r="T206" s="257"/>
      <c r="U206" s="257">
        <f t="shared" si="183"/>
        <v>1410841881.6080732</v>
      </c>
      <c r="V206" s="257">
        <f t="shared" si="184"/>
        <v>1590244219.5345438</v>
      </c>
      <c r="W206" s="257">
        <f t="shared" si="185"/>
        <v>1688327003.3256001</v>
      </c>
      <c r="X206" s="258">
        <f t="shared" si="186"/>
        <v>1792459318.6024675</v>
      </c>
      <c r="Y206" s="258">
        <f t="shared" si="187"/>
        <v>1688327003.3256001</v>
      </c>
      <c r="Z206" s="257">
        <f t="shared" si="188"/>
        <v>1792459318.6024675</v>
      </c>
      <c r="AA206" s="257">
        <f t="shared" si="189"/>
        <v>1903014287.2299964</v>
      </c>
      <c r="AB206" s="257"/>
      <c r="AC206" s="32" t="str">
        <f t="shared" si="190"/>
        <v>BERTAHAP</v>
      </c>
      <c r="AD206" s="259">
        <f t="shared" si="191"/>
        <v>0</v>
      </c>
      <c r="AE206" s="260">
        <v>2</v>
      </c>
      <c r="AF206" s="261"/>
      <c r="AG206" s="257" t="e">
        <f>IF(AF206&gt;#REF!,"LB","KR")</f>
        <v>#REF!</v>
      </c>
      <c r="AH206" s="261">
        <f t="shared" si="213"/>
        <v>1551927000</v>
      </c>
      <c r="AI206" s="261">
        <f t="shared" si="213"/>
        <v>1749269000</v>
      </c>
      <c r="AJ206" s="261">
        <f t="shared" si="213"/>
        <v>1857160000</v>
      </c>
      <c r="AK206" s="262">
        <f t="shared" si="212"/>
        <v>1971706000</v>
      </c>
      <c r="AL206" s="262">
        <f t="shared" si="212"/>
        <v>1857160000</v>
      </c>
      <c r="AM206" s="261">
        <f t="shared" si="212"/>
        <v>1971706000</v>
      </c>
      <c r="AN206" s="261">
        <f t="shared" si="212"/>
        <v>2093316000</v>
      </c>
      <c r="AO206" s="51">
        <f t="shared" si="205"/>
        <v>1968590000</v>
      </c>
      <c r="AP206" s="42">
        <f t="shared" si="205"/>
        <v>2090009000</v>
      </c>
      <c r="AQ206" s="58">
        <f t="shared" si="192"/>
        <v>1771731000</v>
      </c>
      <c r="AR206" s="58">
        <f t="shared" si="193"/>
        <v>29528850</v>
      </c>
      <c r="AS206" s="336">
        <f t="shared" si="194"/>
        <v>36969487.5</v>
      </c>
      <c r="AT206" s="131">
        <f t="shared" si="195"/>
        <v>20900090</v>
      </c>
      <c r="AU206" s="5">
        <f t="shared" si="196"/>
        <v>29528850</v>
      </c>
      <c r="AV206" s="5">
        <f t="shared" si="197"/>
        <v>46429000</v>
      </c>
      <c r="AX206" s="2"/>
      <c r="AY206" s="2"/>
      <c r="BT206" s="53">
        <f t="shared" si="198"/>
        <v>-1231034.6938999966</v>
      </c>
      <c r="CT206" s="58">
        <f t="shared" si="199"/>
        <v>1881008100</v>
      </c>
      <c r="CU206" s="43">
        <f t="shared" si="200"/>
        <v>20900090</v>
      </c>
      <c r="CX206" s="53">
        <f t="shared" si="201"/>
        <v>1671444000</v>
      </c>
      <c r="CY206" s="43">
        <f t="shared" si="202"/>
        <v>27857400</v>
      </c>
      <c r="CZ206" s="48">
        <f t="shared" si="203"/>
        <v>46429000</v>
      </c>
    </row>
    <row r="207" spans="1:104">
      <c r="A207" s="3">
        <f t="shared" si="204"/>
        <v>168</v>
      </c>
      <c r="B207" s="249">
        <v>3</v>
      </c>
      <c r="C207" s="250" t="s">
        <v>181</v>
      </c>
      <c r="D207" s="251" t="s">
        <v>41</v>
      </c>
      <c r="E207" s="252"/>
      <c r="F207" s="40" t="s">
        <v>45</v>
      </c>
      <c r="G207" s="253">
        <f t="shared" si="172"/>
        <v>60</v>
      </c>
      <c r="H207" s="253">
        <f t="shared" si="173"/>
        <v>52</v>
      </c>
      <c r="I207" s="254">
        <f t="shared" si="174"/>
        <v>26966806</v>
      </c>
      <c r="J207" s="254">
        <f t="shared" si="175"/>
        <v>2</v>
      </c>
      <c r="K207" s="255">
        <f t="shared" si="176"/>
        <v>0.93</v>
      </c>
      <c r="L207" s="256">
        <f t="shared" si="216"/>
        <v>1.02</v>
      </c>
      <c r="M207" s="257">
        <f t="shared" si="177"/>
        <v>21376392.145576868</v>
      </c>
      <c r="N207" s="257">
        <f t="shared" si="178"/>
        <v>24094609.386887025</v>
      </c>
      <c r="O207" s="257">
        <f t="shared" si="179"/>
        <v>25580712.171600003</v>
      </c>
      <c r="P207" s="257">
        <f t="shared" si="180"/>
        <v>27158474.52427981</v>
      </c>
      <c r="Q207" s="258">
        <f t="shared" si="181"/>
        <v>25580712.171600003</v>
      </c>
      <c r="R207" s="257">
        <f t="shared" si="181"/>
        <v>27158474.52427981</v>
      </c>
      <c r="S207" s="257">
        <f t="shared" si="182"/>
        <v>28833549.806515098</v>
      </c>
      <c r="T207" s="257"/>
      <c r="U207" s="257">
        <f t="shared" si="183"/>
        <v>1111572391.5699971</v>
      </c>
      <c r="V207" s="257">
        <f t="shared" si="184"/>
        <v>1252919688.1181252</v>
      </c>
      <c r="W207" s="257">
        <f t="shared" si="185"/>
        <v>1330197032.9232001</v>
      </c>
      <c r="X207" s="258">
        <f t="shared" si="186"/>
        <v>1412240675.2625501</v>
      </c>
      <c r="Y207" s="258">
        <f t="shared" si="187"/>
        <v>1330197032.9232001</v>
      </c>
      <c r="Z207" s="257">
        <f t="shared" si="188"/>
        <v>1412240675.2625501</v>
      </c>
      <c r="AA207" s="257">
        <f t="shared" si="189"/>
        <v>1499344589.9387851</v>
      </c>
      <c r="AB207" s="257"/>
      <c r="AC207" s="32" t="str">
        <f t="shared" si="190"/>
        <v>BERTAHAP</v>
      </c>
      <c r="AD207" s="259">
        <f t="shared" si="191"/>
        <v>0</v>
      </c>
      <c r="AE207" s="260">
        <v>2</v>
      </c>
      <c r="AF207" s="261"/>
      <c r="AG207" s="257" t="e">
        <f>IF(AF207&gt;#REF!,"LB","KR")</f>
        <v>#REF!</v>
      </c>
      <c r="AH207" s="261">
        <f t="shared" si="213"/>
        <v>1222730000</v>
      </c>
      <c r="AI207" s="261">
        <f t="shared" si="213"/>
        <v>1378212000</v>
      </c>
      <c r="AJ207" s="261">
        <f t="shared" si="213"/>
        <v>1463217000</v>
      </c>
      <c r="AK207" s="262">
        <f t="shared" si="212"/>
        <v>1553465000</v>
      </c>
      <c r="AL207" s="262">
        <f t="shared" si="212"/>
        <v>1463217000</v>
      </c>
      <c r="AM207" s="261">
        <f t="shared" si="212"/>
        <v>1553465000</v>
      </c>
      <c r="AN207" s="261">
        <f t="shared" si="212"/>
        <v>1649280000</v>
      </c>
      <c r="AO207" s="51">
        <f t="shared" si="205"/>
        <v>1551011000</v>
      </c>
      <c r="AP207" s="42">
        <f t="shared" si="205"/>
        <v>1646673000</v>
      </c>
      <c r="AQ207" s="58">
        <f t="shared" si="192"/>
        <v>1395909900</v>
      </c>
      <c r="AR207" s="58">
        <f t="shared" si="193"/>
        <v>23265165</v>
      </c>
      <c r="AS207" s="336">
        <f t="shared" si="194"/>
        <v>29127468.75</v>
      </c>
      <c r="AT207" s="131">
        <f t="shared" si="195"/>
        <v>16466730</v>
      </c>
      <c r="AU207" s="5">
        <f t="shared" si="196"/>
        <v>23265165</v>
      </c>
      <c r="AV207" s="5">
        <f t="shared" si="197"/>
        <v>36580425</v>
      </c>
      <c r="AX207" s="2"/>
      <c r="AY207" s="2"/>
      <c r="BT207" s="53">
        <f t="shared" si="198"/>
        <v>-1231034.6938999966</v>
      </c>
      <c r="CT207" s="58">
        <f t="shared" si="199"/>
        <v>1482005700</v>
      </c>
      <c r="CU207" s="43">
        <f t="shared" si="200"/>
        <v>16466730</v>
      </c>
      <c r="CX207" s="53">
        <f t="shared" si="201"/>
        <v>1316895300</v>
      </c>
      <c r="CY207" s="43">
        <f t="shared" si="202"/>
        <v>21948255</v>
      </c>
      <c r="CZ207" s="48">
        <f t="shared" si="203"/>
        <v>36580425</v>
      </c>
    </row>
    <row r="208" spans="1:104">
      <c r="A208" s="3">
        <f t="shared" si="204"/>
        <v>169</v>
      </c>
      <c r="B208" s="249">
        <v>4</v>
      </c>
      <c r="C208" s="250" t="s">
        <v>181</v>
      </c>
      <c r="D208" s="251">
        <v>10</v>
      </c>
      <c r="E208" s="252"/>
      <c r="F208" s="40" t="s">
        <v>48</v>
      </c>
      <c r="G208" s="253">
        <f t="shared" si="172"/>
        <v>74</v>
      </c>
      <c r="H208" s="253">
        <f t="shared" si="173"/>
        <v>63</v>
      </c>
      <c r="I208" s="254">
        <f t="shared" si="174"/>
        <v>26966806</v>
      </c>
      <c r="J208" s="254">
        <f t="shared" si="175"/>
        <v>2</v>
      </c>
      <c r="K208" s="255">
        <f t="shared" si="176"/>
        <v>0.93</v>
      </c>
      <c r="L208" s="256">
        <f t="shared" si="216"/>
        <v>1.02</v>
      </c>
      <c r="M208" s="257">
        <f t="shared" si="177"/>
        <v>21376392.145576868</v>
      </c>
      <c r="N208" s="257">
        <f t="shared" si="178"/>
        <v>24094609.386887025</v>
      </c>
      <c r="O208" s="257">
        <f t="shared" si="179"/>
        <v>25580712.171600003</v>
      </c>
      <c r="P208" s="257">
        <f t="shared" si="180"/>
        <v>27158474.52427981</v>
      </c>
      <c r="Q208" s="258">
        <f t="shared" si="181"/>
        <v>25580712.171600003</v>
      </c>
      <c r="R208" s="257">
        <f t="shared" si="181"/>
        <v>27158474.52427981</v>
      </c>
      <c r="S208" s="257">
        <f t="shared" si="182"/>
        <v>28833549.806515098</v>
      </c>
      <c r="T208" s="257"/>
      <c r="U208" s="257">
        <f t="shared" si="183"/>
        <v>1346712705.1713426</v>
      </c>
      <c r="V208" s="257">
        <f t="shared" si="184"/>
        <v>1517960391.3738825</v>
      </c>
      <c r="W208" s="257">
        <f t="shared" si="185"/>
        <v>1611584866.8108001</v>
      </c>
      <c r="X208" s="258">
        <f t="shared" si="186"/>
        <v>1710983895.029628</v>
      </c>
      <c r="Y208" s="258">
        <f t="shared" si="187"/>
        <v>1611584866.8108001</v>
      </c>
      <c r="Z208" s="257">
        <f t="shared" si="188"/>
        <v>1710983895.029628</v>
      </c>
      <c r="AA208" s="257">
        <f t="shared" si="189"/>
        <v>1816513637.810451</v>
      </c>
      <c r="AB208" s="257"/>
      <c r="AC208" s="32" t="str">
        <f t="shared" si="190"/>
        <v>BERTAHAP</v>
      </c>
      <c r="AD208" s="259">
        <f t="shared" si="191"/>
        <v>0</v>
      </c>
      <c r="AE208" s="260">
        <v>2</v>
      </c>
      <c r="AF208" s="261"/>
      <c r="AG208" s="257" t="e">
        <f>IF(AF208&gt;#REF!,"LB","KR")</f>
        <v>#REF!</v>
      </c>
      <c r="AH208" s="261">
        <f t="shared" si="213"/>
        <v>1481384000</v>
      </c>
      <c r="AI208" s="261">
        <f t="shared" si="213"/>
        <v>1669757000</v>
      </c>
      <c r="AJ208" s="261">
        <f t="shared" si="213"/>
        <v>1772744000</v>
      </c>
      <c r="AK208" s="262">
        <f t="shared" si="212"/>
        <v>1882083000</v>
      </c>
      <c r="AL208" s="262">
        <f t="shared" si="212"/>
        <v>1772744000</v>
      </c>
      <c r="AM208" s="261">
        <f t="shared" si="212"/>
        <v>1882083000</v>
      </c>
      <c r="AN208" s="261">
        <f t="shared" si="212"/>
        <v>1998166000</v>
      </c>
      <c r="AO208" s="51">
        <f t="shared" si="205"/>
        <v>1879109000</v>
      </c>
      <c r="AP208" s="42">
        <f t="shared" si="205"/>
        <v>1995008000</v>
      </c>
      <c r="AQ208" s="58">
        <f t="shared" si="192"/>
        <v>1691198100</v>
      </c>
      <c r="AR208" s="58">
        <f t="shared" si="193"/>
        <v>28186635</v>
      </c>
      <c r="AS208" s="336">
        <f t="shared" si="194"/>
        <v>35289056.25</v>
      </c>
      <c r="AT208" s="131">
        <f t="shared" si="195"/>
        <v>19950080</v>
      </c>
      <c r="AU208" s="5">
        <f t="shared" si="196"/>
        <v>28186635</v>
      </c>
      <c r="AV208" s="5">
        <f t="shared" si="197"/>
        <v>44318600</v>
      </c>
      <c r="AX208" s="2"/>
      <c r="AY208" s="2"/>
      <c r="BT208" s="53">
        <f t="shared" si="198"/>
        <v>-1231034.6938999966</v>
      </c>
      <c r="CT208" s="58">
        <f t="shared" si="199"/>
        <v>1795507200</v>
      </c>
      <c r="CU208" s="43">
        <f t="shared" si="200"/>
        <v>19950080</v>
      </c>
      <c r="CX208" s="53">
        <f t="shared" si="201"/>
        <v>1595469600</v>
      </c>
      <c r="CY208" s="43">
        <f t="shared" si="202"/>
        <v>26591160</v>
      </c>
      <c r="CZ208" s="48">
        <f t="shared" si="203"/>
        <v>44318600</v>
      </c>
    </row>
    <row r="209" spans="1:104">
      <c r="A209" s="3">
        <f t="shared" si="204"/>
        <v>170</v>
      </c>
      <c r="B209" s="249">
        <v>5</v>
      </c>
      <c r="C209" s="250" t="s">
        <v>181</v>
      </c>
      <c r="D209" s="285">
        <v>12</v>
      </c>
      <c r="E209" s="252"/>
      <c r="F209" s="40" t="s">
        <v>50</v>
      </c>
      <c r="G209" s="253">
        <f t="shared" si="172"/>
        <v>67</v>
      </c>
      <c r="H209" s="253">
        <f t="shared" si="173"/>
        <v>57</v>
      </c>
      <c r="I209" s="254">
        <f t="shared" si="174"/>
        <v>26966806</v>
      </c>
      <c r="J209" s="254">
        <f t="shared" si="175"/>
        <v>2</v>
      </c>
      <c r="K209" s="255">
        <f t="shared" si="176"/>
        <v>0.93</v>
      </c>
      <c r="L209" s="256">
        <f t="shared" si="216"/>
        <v>1.02</v>
      </c>
      <c r="M209" s="257">
        <f t="shared" si="177"/>
        <v>21376392.145576868</v>
      </c>
      <c r="N209" s="257">
        <f t="shared" si="178"/>
        <v>24094609.386887025</v>
      </c>
      <c r="O209" s="257">
        <f t="shared" si="179"/>
        <v>25580712.171600003</v>
      </c>
      <c r="P209" s="257">
        <f t="shared" si="180"/>
        <v>27158474.52427981</v>
      </c>
      <c r="Q209" s="258">
        <f t="shared" si="181"/>
        <v>25580712.171600003</v>
      </c>
      <c r="R209" s="257">
        <f t="shared" si="181"/>
        <v>27158474.52427981</v>
      </c>
      <c r="S209" s="257">
        <f t="shared" si="182"/>
        <v>28833549.806515098</v>
      </c>
      <c r="T209" s="257"/>
      <c r="U209" s="257">
        <f t="shared" si="183"/>
        <v>1218454352.2978816</v>
      </c>
      <c r="V209" s="257">
        <f t="shared" si="184"/>
        <v>1373392735.0525603</v>
      </c>
      <c r="W209" s="257">
        <f t="shared" si="185"/>
        <v>1458100593.7812002</v>
      </c>
      <c r="X209" s="258">
        <f t="shared" si="186"/>
        <v>1548033047.8839493</v>
      </c>
      <c r="Y209" s="258">
        <f t="shared" si="187"/>
        <v>1458100593.7812002</v>
      </c>
      <c r="Z209" s="257">
        <f t="shared" si="188"/>
        <v>1548033047.8839493</v>
      </c>
      <c r="AA209" s="257">
        <f t="shared" si="189"/>
        <v>1643512338.9713607</v>
      </c>
      <c r="AB209" s="257"/>
      <c r="AC209" s="32" t="str">
        <f t="shared" si="190"/>
        <v>BERTAHAP</v>
      </c>
      <c r="AD209" s="259">
        <f t="shared" si="191"/>
        <v>0</v>
      </c>
      <c r="AE209" s="260">
        <v>2</v>
      </c>
      <c r="AF209" s="261"/>
      <c r="AG209" s="257" t="e">
        <f>IF(AF209&gt;#REF!,"LB","KR")</f>
        <v>#REF!</v>
      </c>
      <c r="AH209" s="261">
        <f t="shared" si="213"/>
        <v>1340300000</v>
      </c>
      <c r="AI209" s="261">
        <f t="shared" si="213"/>
        <v>1510733000</v>
      </c>
      <c r="AJ209" s="261">
        <f t="shared" si="213"/>
        <v>1603911000</v>
      </c>
      <c r="AK209" s="262">
        <f t="shared" si="212"/>
        <v>1702837000</v>
      </c>
      <c r="AL209" s="262">
        <f t="shared" si="212"/>
        <v>1603911000</v>
      </c>
      <c r="AM209" s="261">
        <f t="shared" si="212"/>
        <v>1702837000</v>
      </c>
      <c r="AN209" s="261">
        <f t="shared" si="212"/>
        <v>1807864000</v>
      </c>
      <c r="AO209" s="51">
        <f t="shared" si="205"/>
        <v>1700146000</v>
      </c>
      <c r="AP209" s="42">
        <f t="shared" si="205"/>
        <v>1805008000</v>
      </c>
      <c r="AQ209" s="58">
        <f t="shared" si="192"/>
        <v>1530131400</v>
      </c>
      <c r="AR209" s="58">
        <f t="shared" si="193"/>
        <v>25502190</v>
      </c>
      <c r="AS209" s="336">
        <f t="shared" si="194"/>
        <v>31928193.75</v>
      </c>
      <c r="AT209" s="131">
        <f t="shared" si="195"/>
        <v>18050080</v>
      </c>
      <c r="AU209" s="5">
        <f t="shared" si="196"/>
        <v>25502190</v>
      </c>
      <c r="AV209" s="5">
        <f t="shared" si="197"/>
        <v>40097775</v>
      </c>
      <c r="AX209" s="2"/>
      <c r="AY209" s="2"/>
      <c r="BT209" s="53">
        <f t="shared" si="198"/>
        <v>-1231034.6938999966</v>
      </c>
      <c r="CT209" s="58">
        <f t="shared" si="199"/>
        <v>1624507200</v>
      </c>
      <c r="CU209" s="43">
        <f t="shared" si="200"/>
        <v>18050080</v>
      </c>
      <c r="CX209" s="53">
        <f t="shared" si="201"/>
        <v>1443519900</v>
      </c>
      <c r="CY209" s="43">
        <f t="shared" si="202"/>
        <v>24058665</v>
      </c>
      <c r="CZ209" s="48">
        <f t="shared" si="203"/>
        <v>40097775</v>
      </c>
    </row>
    <row r="210" spans="1:104">
      <c r="A210" s="3">
        <f t="shared" si="204"/>
        <v>171</v>
      </c>
      <c r="B210" s="249">
        <v>6</v>
      </c>
      <c r="C210" s="250" t="s">
        <v>181</v>
      </c>
      <c r="D210" s="251">
        <v>16</v>
      </c>
      <c r="E210" s="252"/>
      <c r="F210" s="40" t="s">
        <v>52</v>
      </c>
      <c r="G210" s="253">
        <f t="shared" si="172"/>
        <v>71</v>
      </c>
      <c r="H210" s="253">
        <f t="shared" si="173"/>
        <v>63</v>
      </c>
      <c r="I210" s="254">
        <f t="shared" si="174"/>
        <v>26966806</v>
      </c>
      <c r="J210" s="254">
        <f t="shared" si="175"/>
        <v>2</v>
      </c>
      <c r="K210" s="255">
        <f t="shared" si="176"/>
        <v>0.93</v>
      </c>
      <c r="L210" s="256">
        <f t="shared" si="216"/>
        <v>1.02</v>
      </c>
      <c r="M210" s="257">
        <f t="shared" si="177"/>
        <v>21376392.145576868</v>
      </c>
      <c r="N210" s="257">
        <f t="shared" si="178"/>
        <v>24094609.386887025</v>
      </c>
      <c r="O210" s="257">
        <f t="shared" si="179"/>
        <v>25580712.171600003</v>
      </c>
      <c r="P210" s="257">
        <f t="shared" si="180"/>
        <v>27158474.52427981</v>
      </c>
      <c r="Q210" s="258">
        <f t="shared" si="181"/>
        <v>25580712.171600003</v>
      </c>
      <c r="R210" s="257">
        <f t="shared" si="181"/>
        <v>27158474.52427981</v>
      </c>
      <c r="S210" s="257">
        <f t="shared" si="182"/>
        <v>28833549.806515098</v>
      </c>
      <c r="T210" s="257"/>
      <c r="U210" s="257">
        <f t="shared" si="183"/>
        <v>1346712705.1713426</v>
      </c>
      <c r="V210" s="257">
        <f t="shared" si="184"/>
        <v>1517960391.3738825</v>
      </c>
      <c r="W210" s="257">
        <f t="shared" si="185"/>
        <v>1611584866.8108001</v>
      </c>
      <c r="X210" s="258">
        <f t="shared" si="186"/>
        <v>1710983895.029628</v>
      </c>
      <c r="Y210" s="258">
        <f t="shared" si="187"/>
        <v>1611584866.8108001</v>
      </c>
      <c r="Z210" s="257">
        <f t="shared" si="188"/>
        <v>1710983895.029628</v>
      </c>
      <c r="AA210" s="257">
        <f t="shared" si="189"/>
        <v>1816513637.810451</v>
      </c>
      <c r="AB210" s="257"/>
      <c r="AC210" s="32" t="str">
        <f t="shared" si="190"/>
        <v>BERTAHAP</v>
      </c>
      <c r="AD210" s="259">
        <f t="shared" si="191"/>
        <v>0</v>
      </c>
      <c r="AE210" s="260">
        <v>2</v>
      </c>
      <c r="AF210" s="261"/>
      <c r="AG210" s="257" t="e">
        <f>IF(AF210&gt;#REF!,"LB","KR")</f>
        <v>#REF!</v>
      </c>
      <c r="AH210" s="261">
        <f t="shared" si="213"/>
        <v>1481384000</v>
      </c>
      <c r="AI210" s="261">
        <f t="shared" si="213"/>
        <v>1669757000</v>
      </c>
      <c r="AJ210" s="261">
        <f t="shared" si="213"/>
        <v>1772744000</v>
      </c>
      <c r="AK210" s="262">
        <f t="shared" si="212"/>
        <v>1882083000</v>
      </c>
      <c r="AL210" s="262">
        <f t="shared" si="212"/>
        <v>1772744000</v>
      </c>
      <c r="AM210" s="261">
        <f t="shared" si="212"/>
        <v>1882083000</v>
      </c>
      <c r="AN210" s="261">
        <f t="shared" si="212"/>
        <v>1998166000</v>
      </c>
      <c r="AO210" s="51">
        <f t="shared" si="205"/>
        <v>1879109000</v>
      </c>
      <c r="AP210" s="42">
        <f t="shared" si="205"/>
        <v>1995008000</v>
      </c>
      <c r="AQ210" s="58">
        <f t="shared" si="192"/>
        <v>1691198100</v>
      </c>
      <c r="AR210" s="58">
        <f t="shared" si="193"/>
        <v>28186635</v>
      </c>
      <c r="AS210" s="336">
        <f t="shared" si="194"/>
        <v>35289056.25</v>
      </c>
      <c r="AT210" s="131">
        <f t="shared" si="195"/>
        <v>19950080</v>
      </c>
      <c r="AU210" s="5">
        <f t="shared" si="196"/>
        <v>28186635</v>
      </c>
      <c r="AV210" s="5">
        <f t="shared" si="197"/>
        <v>44318600</v>
      </c>
      <c r="AX210" s="2"/>
      <c r="AY210" s="2"/>
      <c r="BT210" s="53">
        <f t="shared" si="198"/>
        <v>-1231034.6938999966</v>
      </c>
      <c r="CT210" s="58">
        <f t="shared" si="199"/>
        <v>1795507200</v>
      </c>
      <c r="CU210" s="43">
        <f t="shared" si="200"/>
        <v>19950080</v>
      </c>
      <c r="CX210" s="53">
        <f t="shared" si="201"/>
        <v>1595469600</v>
      </c>
      <c r="CY210" s="43">
        <f t="shared" si="202"/>
        <v>26591160</v>
      </c>
      <c r="CZ210" s="48">
        <f t="shared" si="203"/>
        <v>44318600</v>
      </c>
    </row>
    <row r="211" spans="1:104">
      <c r="A211" s="3">
        <f t="shared" si="204"/>
        <v>172</v>
      </c>
      <c r="B211" s="249">
        <v>7</v>
      </c>
      <c r="C211" s="250" t="s">
        <v>181</v>
      </c>
      <c r="D211" s="285">
        <v>18</v>
      </c>
      <c r="E211" s="252"/>
      <c r="F211" s="40" t="s">
        <v>54</v>
      </c>
      <c r="G211" s="253">
        <f t="shared" si="172"/>
        <v>97</v>
      </c>
      <c r="H211" s="253">
        <f t="shared" si="173"/>
        <v>85</v>
      </c>
      <c r="I211" s="254">
        <f t="shared" si="174"/>
        <v>26966806</v>
      </c>
      <c r="J211" s="254">
        <f t="shared" si="175"/>
        <v>2</v>
      </c>
      <c r="K211" s="255">
        <f t="shared" si="176"/>
        <v>0.93</v>
      </c>
      <c r="L211" s="256">
        <f t="shared" si="216"/>
        <v>1.02</v>
      </c>
      <c r="M211" s="257">
        <f t="shared" si="177"/>
        <v>21376392.145576868</v>
      </c>
      <c r="N211" s="257">
        <f t="shared" si="178"/>
        <v>24094609.386887025</v>
      </c>
      <c r="O211" s="257">
        <f t="shared" si="179"/>
        <v>25580712.171600003</v>
      </c>
      <c r="P211" s="257">
        <f t="shared" si="180"/>
        <v>27158474.52427981</v>
      </c>
      <c r="Q211" s="258">
        <f t="shared" si="181"/>
        <v>25580712.171600003</v>
      </c>
      <c r="R211" s="257">
        <f t="shared" si="181"/>
        <v>27158474.52427981</v>
      </c>
      <c r="S211" s="257">
        <f t="shared" si="182"/>
        <v>28833549.806515098</v>
      </c>
      <c r="T211" s="257"/>
      <c r="U211" s="257">
        <f t="shared" si="183"/>
        <v>1816993332.3740337</v>
      </c>
      <c r="V211" s="257">
        <f t="shared" si="184"/>
        <v>2048041797.8853972</v>
      </c>
      <c r="W211" s="257">
        <f t="shared" si="185"/>
        <v>2174360534.5860004</v>
      </c>
      <c r="X211" s="258">
        <f t="shared" si="186"/>
        <v>2308470334.5637841</v>
      </c>
      <c r="Y211" s="258">
        <f t="shared" si="187"/>
        <v>2174360534.5860004</v>
      </c>
      <c r="Z211" s="257">
        <f t="shared" si="188"/>
        <v>2308470334.5637841</v>
      </c>
      <c r="AA211" s="257">
        <f t="shared" si="189"/>
        <v>2450851733.5537834</v>
      </c>
      <c r="AB211" s="257"/>
      <c r="AC211" s="32" t="str">
        <f t="shared" si="190"/>
        <v>BERTAHAP</v>
      </c>
      <c r="AD211" s="259">
        <f t="shared" si="191"/>
        <v>0</v>
      </c>
      <c r="AE211" s="260">
        <v>2</v>
      </c>
      <c r="AF211" s="261"/>
      <c r="AG211" s="257" t="e">
        <f>IF(AF211&gt;#REF!,"LB","KR")</f>
        <v>#REF!</v>
      </c>
      <c r="AH211" s="261">
        <f t="shared" si="213"/>
        <v>1998693000</v>
      </c>
      <c r="AI211" s="261">
        <f t="shared" si="213"/>
        <v>2252846000</v>
      </c>
      <c r="AJ211" s="261">
        <f t="shared" si="213"/>
        <v>2391797000</v>
      </c>
      <c r="AK211" s="262">
        <f t="shared" si="212"/>
        <v>2539318000</v>
      </c>
      <c r="AL211" s="262">
        <f t="shared" si="212"/>
        <v>2391797000</v>
      </c>
      <c r="AM211" s="261">
        <f t="shared" si="212"/>
        <v>2539318000</v>
      </c>
      <c r="AN211" s="261">
        <f t="shared" si="212"/>
        <v>2695937000</v>
      </c>
      <c r="AO211" s="51">
        <f t="shared" si="205"/>
        <v>2535305000</v>
      </c>
      <c r="AP211" s="42">
        <f t="shared" si="205"/>
        <v>2691678000</v>
      </c>
      <c r="AQ211" s="58">
        <f t="shared" si="192"/>
        <v>2281774500</v>
      </c>
      <c r="AR211" s="58">
        <f t="shared" si="193"/>
        <v>38029575</v>
      </c>
      <c r="AS211" s="336">
        <f t="shared" si="194"/>
        <v>47612212.5</v>
      </c>
      <c r="AT211" s="131">
        <f t="shared" si="195"/>
        <v>26916780</v>
      </c>
      <c r="AU211" s="5">
        <f t="shared" si="196"/>
        <v>38029575</v>
      </c>
      <c r="AV211" s="5">
        <f t="shared" si="197"/>
        <v>59794925</v>
      </c>
      <c r="AX211" s="2"/>
      <c r="AY211" s="2"/>
      <c r="BT211" s="53">
        <f t="shared" si="198"/>
        <v>-1231034.6938999966</v>
      </c>
      <c r="CT211" s="58">
        <f t="shared" si="199"/>
        <v>2422510200</v>
      </c>
      <c r="CU211" s="43">
        <f t="shared" si="200"/>
        <v>26916780</v>
      </c>
      <c r="CX211" s="53">
        <f t="shared" si="201"/>
        <v>2152617300</v>
      </c>
      <c r="CY211" s="43">
        <f t="shared" si="202"/>
        <v>35876955</v>
      </c>
      <c r="CZ211" s="48">
        <f t="shared" si="203"/>
        <v>59794925</v>
      </c>
    </row>
    <row r="212" spans="1:104">
      <c r="A212" s="3">
        <f t="shared" si="204"/>
        <v>173</v>
      </c>
      <c r="B212" s="249">
        <v>8</v>
      </c>
      <c r="C212" s="250" t="s">
        <v>181</v>
      </c>
      <c r="D212" s="285">
        <v>20</v>
      </c>
      <c r="E212" s="252"/>
      <c r="F212" s="40" t="s">
        <v>70</v>
      </c>
      <c r="G212" s="253">
        <f t="shared" si="172"/>
        <v>60</v>
      </c>
      <c r="H212" s="253">
        <f t="shared" si="173"/>
        <v>51</v>
      </c>
      <c r="I212" s="254">
        <f t="shared" si="174"/>
        <v>26966806</v>
      </c>
      <c r="J212" s="254">
        <f t="shared" si="175"/>
        <v>2</v>
      </c>
      <c r="K212" s="255">
        <f t="shared" si="176"/>
        <v>0.93</v>
      </c>
      <c r="L212" s="256">
        <f t="shared" si="216"/>
        <v>1.02</v>
      </c>
      <c r="M212" s="257">
        <f t="shared" si="177"/>
        <v>21376392.145576868</v>
      </c>
      <c r="N212" s="257">
        <f t="shared" si="178"/>
        <v>24094609.386887025</v>
      </c>
      <c r="O212" s="257">
        <f t="shared" si="179"/>
        <v>25580712.171600003</v>
      </c>
      <c r="P212" s="257">
        <f t="shared" si="180"/>
        <v>27158474.52427981</v>
      </c>
      <c r="Q212" s="258">
        <f t="shared" si="181"/>
        <v>25580712.171600003</v>
      </c>
      <c r="R212" s="257">
        <f t="shared" si="181"/>
        <v>27158474.52427981</v>
      </c>
      <c r="S212" s="257">
        <f t="shared" si="182"/>
        <v>28833549.806515098</v>
      </c>
      <c r="T212" s="257"/>
      <c r="U212" s="257">
        <f t="shared" si="183"/>
        <v>1090195999.4244204</v>
      </c>
      <c r="V212" s="257">
        <f t="shared" si="184"/>
        <v>1228825078.7312384</v>
      </c>
      <c r="W212" s="257">
        <f t="shared" si="185"/>
        <v>1304616320.7516</v>
      </c>
      <c r="X212" s="258">
        <f t="shared" si="186"/>
        <v>1385082200.7382703</v>
      </c>
      <c r="Y212" s="258">
        <f t="shared" si="187"/>
        <v>1304616320.7516</v>
      </c>
      <c r="Z212" s="257">
        <f t="shared" si="188"/>
        <v>1385082200.7382703</v>
      </c>
      <c r="AA212" s="257">
        <f t="shared" si="189"/>
        <v>1470511040.1322699</v>
      </c>
      <c r="AB212" s="257"/>
      <c r="AC212" s="32" t="str">
        <f t="shared" si="190"/>
        <v>BERTAHAP</v>
      </c>
      <c r="AD212" s="259">
        <f t="shared" si="191"/>
        <v>0</v>
      </c>
      <c r="AE212" s="260">
        <v>2</v>
      </c>
      <c r="AF212" s="261"/>
      <c r="AG212" s="257" t="e">
        <f>IF(AF212&gt;#REF!,"LB","KR")</f>
        <v>#REF!</v>
      </c>
      <c r="AH212" s="261">
        <f t="shared" si="213"/>
        <v>1199216000</v>
      </c>
      <c r="AI212" s="261">
        <f t="shared" si="213"/>
        <v>1351708000</v>
      </c>
      <c r="AJ212" s="261">
        <f t="shared" si="213"/>
        <v>1435078000</v>
      </c>
      <c r="AK212" s="262">
        <f t="shared" si="212"/>
        <v>1523591000</v>
      </c>
      <c r="AL212" s="262">
        <f t="shared" si="212"/>
        <v>1435078000</v>
      </c>
      <c r="AM212" s="261">
        <f t="shared" si="212"/>
        <v>1523591000</v>
      </c>
      <c r="AN212" s="261">
        <f t="shared" si="212"/>
        <v>1617563000</v>
      </c>
      <c r="AO212" s="51">
        <f t="shared" si="205"/>
        <v>1521183000</v>
      </c>
      <c r="AP212" s="42">
        <f t="shared" si="205"/>
        <v>1615007000</v>
      </c>
      <c r="AQ212" s="58">
        <f t="shared" si="192"/>
        <v>1369064700</v>
      </c>
      <c r="AR212" s="58">
        <f t="shared" si="193"/>
        <v>22817745</v>
      </c>
      <c r="AS212" s="336">
        <f t="shared" si="194"/>
        <v>28567331.25</v>
      </c>
      <c r="AT212" s="131">
        <f t="shared" si="195"/>
        <v>16150070</v>
      </c>
      <c r="AU212" s="5">
        <f t="shared" si="196"/>
        <v>22817745</v>
      </c>
      <c r="AV212" s="5">
        <f t="shared" si="197"/>
        <v>35876950</v>
      </c>
      <c r="AX212" s="2"/>
      <c r="AY212" s="2"/>
      <c r="BT212" s="53">
        <f t="shared" si="198"/>
        <v>-1231034.6938999966</v>
      </c>
      <c r="CT212" s="58">
        <f t="shared" si="199"/>
        <v>1453506300</v>
      </c>
      <c r="CU212" s="43">
        <f t="shared" si="200"/>
        <v>16150070</v>
      </c>
      <c r="CX212" s="53">
        <f t="shared" si="201"/>
        <v>1291570200</v>
      </c>
      <c r="CY212" s="43">
        <f t="shared" si="202"/>
        <v>21526170</v>
      </c>
      <c r="CZ212" s="48">
        <f t="shared" si="203"/>
        <v>35876950</v>
      </c>
    </row>
    <row r="213" spans="1:104">
      <c r="A213" s="3">
        <f t="shared" si="204"/>
        <v>174</v>
      </c>
      <c r="B213" s="249">
        <v>9</v>
      </c>
      <c r="C213" s="250" t="s">
        <v>181</v>
      </c>
      <c r="D213" s="285">
        <v>22</v>
      </c>
      <c r="E213" s="252"/>
      <c r="F213" s="40" t="s">
        <v>89</v>
      </c>
      <c r="G213" s="253">
        <f t="shared" si="172"/>
        <v>81</v>
      </c>
      <c r="H213" s="253">
        <f t="shared" si="173"/>
        <v>70</v>
      </c>
      <c r="I213" s="254">
        <f t="shared" si="174"/>
        <v>26966806</v>
      </c>
      <c r="J213" s="254">
        <f t="shared" si="175"/>
        <v>4</v>
      </c>
      <c r="K213" s="255">
        <f t="shared" si="176"/>
        <v>0.97</v>
      </c>
      <c r="L213" s="256">
        <f t="shared" si="216"/>
        <v>1.02</v>
      </c>
      <c r="M213" s="257">
        <f t="shared" si="177"/>
        <v>22295806.861515656</v>
      </c>
      <c r="N213" s="257">
        <f t="shared" si="178"/>
        <v>25130936.672344532</v>
      </c>
      <c r="O213" s="257">
        <f t="shared" si="179"/>
        <v>26680957.856400002</v>
      </c>
      <c r="P213" s="257">
        <f t="shared" si="180"/>
        <v>28326580.955431629</v>
      </c>
      <c r="Q213" s="258">
        <f t="shared" si="181"/>
        <v>26680957.856400002</v>
      </c>
      <c r="R213" s="257">
        <f t="shared" si="181"/>
        <v>28326580.955431629</v>
      </c>
      <c r="S213" s="257">
        <f t="shared" si="182"/>
        <v>30073702.48636521</v>
      </c>
      <c r="T213" s="257"/>
      <c r="U213" s="257">
        <f t="shared" si="183"/>
        <v>1560706480.3060958</v>
      </c>
      <c r="V213" s="257">
        <f t="shared" si="184"/>
        <v>1759165567.0641172</v>
      </c>
      <c r="W213" s="257">
        <f t="shared" si="185"/>
        <v>1867667049.9480002</v>
      </c>
      <c r="X213" s="258">
        <f t="shared" si="186"/>
        <v>1982860666.880214</v>
      </c>
      <c r="Y213" s="258">
        <f t="shared" si="187"/>
        <v>1867667049.9480002</v>
      </c>
      <c r="Z213" s="257">
        <f t="shared" si="188"/>
        <v>1982860666.880214</v>
      </c>
      <c r="AA213" s="257">
        <f t="shared" si="189"/>
        <v>2105159174.0455647</v>
      </c>
      <c r="AB213" s="257"/>
      <c r="AC213" s="32" t="str">
        <f t="shared" si="190"/>
        <v>BERTAHAP</v>
      </c>
      <c r="AD213" s="259">
        <f t="shared" si="191"/>
        <v>0</v>
      </c>
      <c r="AE213" s="260">
        <v>2</v>
      </c>
      <c r="AF213" s="261"/>
      <c r="AG213" s="257" t="e">
        <f>IF(AF213&gt;#REF!,"LB","KR")</f>
        <v>#REF!</v>
      </c>
      <c r="AH213" s="261">
        <f t="shared" si="213"/>
        <v>1716778000</v>
      </c>
      <c r="AI213" s="261">
        <f t="shared" si="213"/>
        <v>1935083000</v>
      </c>
      <c r="AJ213" s="261">
        <f t="shared" si="213"/>
        <v>2054434000</v>
      </c>
      <c r="AK213" s="262">
        <f t="shared" si="212"/>
        <v>2181147000</v>
      </c>
      <c r="AL213" s="262">
        <f t="shared" si="212"/>
        <v>2054434000</v>
      </c>
      <c r="AM213" s="261">
        <f t="shared" si="212"/>
        <v>2181147000</v>
      </c>
      <c r="AN213" s="261">
        <f t="shared" si="212"/>
        <v>2315676000</v>
      </c>
      <c r="AO213" s="51">
        <f t="shared" si="205"/>
        <v>2177701000</v>
      </c>
      <c r="AP213" s="42">
        <f t="shared" si="205"/>
        <v>2312016000</v>
      </c>
      <c r="AQ213" s="58">
        <f t="shared" si="192"/>
        <v>1959930900</v>
      </c>
      <c r="AR213" s="58">
        <f t="shared" si="193"/>
        <v>32665515</v>
      </c>
      <c r="AS213" s="336">
        <f t="shared" si="194"/>
        <v>40896506.25</v>
      </c>
      <c r="AT213" s="131">
        <f t="shared" si="195"/>
        <v>23120160</v>
      </c>
      <c r="AU213" s="5">
        <f t="shared" si="196"/>
        <v>32665515</v>
      </c>
      <c r="AV213" s="5">
        <f t="shared" si="197"/>
        <v>51360850</v>
      </c>
      <c r="AX213" s="2"/>
      <c r="AY213" s="2"/>
      <c r="BT213" s="53">
        <f t="shared" si="198"/>
        <v>-130789.00909999758</v>
      </c>
      <c r="CT213" s="58">
        <f t="shared" si="199"/>
        <v>2080814400</v>
      </c>
      <c r="CU213" s="43">
        <f t="shared" si="200"/>
        <v>23120160</v>
      </c>
      <c r="CX213" s="53">
        <f t="shared" si="201"/>
        <v>1848990600</v>
      </c>
      <c r="CY213" s="43">
        <f t="shared" si="202"/>
        <v>30816510</v>
      </c>
      <c r="CZ213" s="48">
        <f t="shared" si="203"/>
        <v>51360850</v>
      </c>
    </row>
    <row r="214" spans="1:104">
      <c r="A214" s="3">
        <f t="shared" si="204"/>
        <v>175</v>
      </c>
      <c r="B214" s="249">
        <v>1</v>
      </c>
      <c r="C214" s="250" t="s">
        <v>182</v>
      </c>
      <c r="D214" s="251" t="s">
        <v>24</v>
      </c>
      <c r="E214" s="252"/>
      <c r="F214" s="40" t="s">
        <v>39</v>
      </c>
      <c r="G214" s="253">
        <f t="shared" si="172"/>
        <v>113</v>
      </c>
      <c r="H214" s="253">
        <f t="shared" si="173"/>
        <v>101</v>
      </c>
      <c r="I214" s="254">
        <f t="shared" si="174"/>
        <v>26966806</v>
      </c>
      <c r="J214" s="254">
        <f t="shared" si="175"/>
        <v>6</v>
      </c>
      <c r="K214" s="255">
        <f t="shared" si="176"/>
        <v>0.95</v>
      </c>
      <c r="L214" s="256">
        <f t="shared" si="216"/>
        <v>1.02</v>
      </c>
      <c r="M214" s="257">
        <f t="shared" si="177"/>
        <v>21836099.50354626</v>
      </c>
      <c r="N214" s="257">
        <f t="shared" si="178"/>
        <v>24612773.029615775</v>
      </c>
      <c r="O214" s="257">
        <f t="shared" si="179"/>
        <v>26130835.013999999</v>
      </c>
      <c r="P214" s="257">
        <f t="shared" si="180"/>
        <v>27742527.739855718</v>
      </c>
      <c r="Q214" s="258">
        <f t="shared" si="181"/>
        <v>26130835.013999999</v>
      </c>
      <c r="R214" s="257">
        <f t="shared" si="181"/>
        <v>27742527.739855718</v>
      </c>
      <c r="S214" s="257">
        <f t="shared" si="182"/>
        <v>29453626.146440148</v>
      </c>
      <c r="T214" s="257"/>
      <c r="U214" s="257">
        <f t="shared" si="183"/>
        <v>2205446049.8581724</v>
      </c>
      <c r="V214" s="257">
        <f t="shared" si="184"/>
        <v>2485890075.9911933</v>
      </c>
      <c r="W214" s="257">
        <f t="shared" si="185"/>
        <v>2639214336.414</v>
      </c>
      <c r="X214" s="258">
        <f t="shared" si="186"/>
        <v>2801995301.7254276</v>
      </c>
      <c r="Y214" s="258">
        <f t="shared" si="187"/>
        <v>2639214336.414</v>
      </c>
      <c r="Z214" s="257">
        <f t="shared" si="188"/>
        <v>2801995301.7254276</v>
      </c>
      <c r="AA214" s="257">
        <f t="shared" si="189"/>
        <v>2974816240.7904549</v>
      </c>
      <c r="AB214" s="257"/>
      <c r="AC214" s="32" t="str">
        <f t="shared" si="190"/>
        <v>BERTAHAP</v>
      </c>
      <c r="AD214" s="259">
        <f t="shared" si="191"/>
        <v>0</v>
      </c>
      <c r="AE214" s="260">
        <v>2</v>
      </c>
      <c r="AF214" s="261"/>
      <c r="AG214" s="257" t="e">
        <f>IF(AF214&gt;#REF!,"LB","KR")</f>
        <v>#REF!</v>
      </c>
      <c r="AH214" s="261">
        <f t="shared" si="213"/>
        <v>2425991000</v>
      </c>
      <c r="AI214" s="261">
        <f t="shared" si="213"/>
        <v>2734480000</v>
      </c>
      <c r="AJ214" s="261">
        <f t="shared" si="213"/>
        <v>2903136000</v>
      </c>
      <c r="AK214" s="262">
        <f t="shared" si="212"/>
        <v>3082195000</v>
      </c>
      <c r="AL214" s="262">
        <f t="shared" si="212"/>
        <v>2903136000</v>
      </c>
      <c r="AM214" s="261">
        <f t="shared" si="212"/>
        <v>3082195000</v>
      </c>
      <c r="AN214" s="261">
        <f t="shared" si="212"/>
        <v>3272298000</v>
      </c>
      <c r="AO214" s="51">
        <f t="shared" si="205"/>
        <v>3077325000</v>
      </c>
      <c r="AP214" s="42">
        <f t="shared" si="205"/>
        <v>3267127000</v>
      </c>
      <c r="AQ214" s="58">
        <f t="shared" si="192"/>
        <v>2769592500</v>
      </c>
      <c r="AR214" s="58">
        <f t="shared" si="193"/>
        <v>46159875</v>
      </c>
      <c r="AS214" s="336">
        <f t="shared" si="194"/>
        <v>57791156.25</v>
      </c>
      <c r="AT214" s="131">
        <f t="shared" si="195"/>
        <v>32671270</v>
      </c>
      <c r="AU214" s="5">
        <f t="shared" si="196"/>
        <v>46159875</v>
      </c>
      <c r="AV214" s="5">
        <f t="shared" si="197"/>
        <v>72578400</v>
      </c>
      <c r="AX214" s="2"/>
      <c r="AY214" s="2"/>
      <c r="BT214" s="53">
        <f t="shared" si="198"/>
        <v>-680911.8515000008</v>
      </c>
      <c r="CT214" s="58">
        <f t="shared" si="199"/>
        <v>2940414300</v>
      </c>
      <c r="CU214" s="43">
        <f t="shared" si="200"/>
        <v>32671270</v>
      </c>
      <c r="CX214" s="53">
        <f t="shared" si="201"/>
        <v>2612822400</v>
      </c>
      <c r="CY214" s="43">
        <f t="shared" si="202"/>
        <v>43547040</v>
      </c>
      <c r="CZ214" s="48">
        <f t="shared" si="203"/>
        <v>72578400</v>
      </c>
    </row>
    <row r="215" spans="1:104">
      <c r="A215" s="3">
        <f t="shared" si="204"/>
        <v>176</v>
      </c>
      <c r="B215" s="249">
        <v>2</v>
      </c>
      <c r="C215" s="250" t="s">
        <v>182</v>
      </c>
      <c r="D215" s="251" t="s">
        <v>35</v>
      </c>
      <c r="E215" s="252"/>
      <c r="F215" s="40" t="s">
        <v>42</v>
      </c>
      <c r="G215" s="253">
        <f t="shared" si="172"/>
        <v>78</v>
      </c>
      <c r="H215" s="253">
        <f t="shared" si="173"/>
        <v>66</v>
      </c>
      <c r="I215" s="254">
        <f t="shared" si="174"/>
        <v>26966806</v>
      </c>
      <c r="J215" s="254">
        <f t="shared" si="175"/>
        <v>2</v>
      </c>
      <c r="K215" s="255">
        <f t="shared" si="176"/>
        <v>0.93</v>
      </c>
      <c r="L215" s="256">
        <f t="shared" si="216"/>
        <v>1.02</v>
      </c>
      <c r="M215" s="257">
        <f t="shared" si="177"/>
        <v>21376392.145576868</v>
      </c>
      <c r="N215" s="257">
        <f t="shared" si="178"/>
        <v>24094609.386887025</v>
      </c>
      <c r="O215" s="257">
        <f t="shared" si="179"/>
        <v>25580712.171600003</v>
      </c>
      <c r="P215" s="257">
        <f t="shared" si="180"/>
        <v>27158474.52427981</v>
      </c>
      <c r="Q215" s="258">
        <f t="shared" si="181"/>
        <v>25580712.171600003</v>
      </c>
      <c r="R215" s="257">
        <f t="shared" si="181"/>
        <v>27158474.52427981</v>
      </c>
      <c r="S215" s="257">
        <f t="shared" si="182"/>
        <v>28833549.806515098</v>
      </c>
      <c r="T215" s="257"/>
      <c r="U215" s="257">
        <f t="shared" si="183"/>
        <v>1410841881.6080732</v>
      </c>
      <c r="V215" s="257">
        <f t="shared" si="184"/>
        <v>1590244219.5345438</v>
      </c>
      <c r="W215" s="257">
        <f t="shared" si="185"/>
        <v>1688327003.3256001</v>
      </c>
      <c r="X215" s="258">
        <f t="shared" si="186"/>
        <v>1792459318.6024675</v>
      </c>
      <c r="Y215" s="258">
        <f t="shared" si="187"/>
        <v>1688327003.3256001</v>
      </c>
      <c r="Z215" s="257">
        <f t="shared" si="188"/>
        <v>1792459318.6024675</v>
      </c>
      <c r="AA215" s="257">
        <f t="shared" si="189"/>
        <v>1903014287.2299964</v>
      </c>
      <c r="AB215" s="257"/>
      <c r="AC215" s="32" t="str">
        <f t="shared" si="190"/>
        <v>BERTAHAP</v>
      </c>
      <c r="AD215" s="259">
        <f t="shared" si="191"/>
        <v>0</v>
      </c>
      <c r="AE215" s="260">
        <v>2</v>
      </c>
      <c r="AF215" s="261"/>
      <c r="AG215" s="257" t="e">
        <f>IF(AF215&gt;#REF!,"LB","KR")</f>
        <v>#REF!</v>
      </c>
      <c r="AH215" s="261">
        <f t="shared" si="213"/>
        <v>1551927000</v>
      </c>
      <c r="AI215" s="261">
        <f t="shared" si="213"/>
        <v>1749269000</v>
      </c>
      <c r="AJ215" s="261">
        <f t="shared" si="213"/>
        <v>1857160000</v>
      </c>
      <c r="AK215" s="262">
        <f t="shared" si="212"/>
        <v>1971706000</v>
      </c>
      <c r="AL215" s="262">
        <f t="shared" si="212"/>
        <v>1857160000</v>
      </c>
      <c r="AM215" s="261">
        <f t="shared" si="212"/>
        <v>1971706000</v>
      </c>
      <c r="AN215" s="261">
        <f t="shared" si="212"/>
        <v>2093316000</v>
      </c>
      <c r="AO215" s="51">
        <f t="shared" si="205"/>
        <v>1968590000</v>
      </c>
      <c r="AP215" s="42">
        <f t="shared" si="205"/>
        <v>2090009000</v>
      </c>
      <c r="AQ215" s="58">
        <f t="shared" si="192"/>
        <v>1771731000</v>
      </c>
      <c r="AR215" s="58">
        <f t="shared" si="193"/>
        <v>29528850</v>
      </c>
      <c r="AS215" s="336">
        <f t="shared" si="194"/>
        <v>36969487.5</v>
      </c>
      <c r="AT215" s="131">
        <f t="shared" si="195"/>
        <v>20900090</v>
      </c>
      <c r="AU215" s="5">
        <f t="shared" si="196"/>
        <v>29528850</v>
      </c>
      <c r="AV215" s="5">
        <f t="shared" si="197"/>
        <v>46429000</v>
      </c>
      <c r="AX215" s="2"/>
      <c r="AY215" s="2"/>
      <c r="BT215" s="53">
        <f t="shared" si="198"/>
        <v>-1231034.6938999966</v>
      </c>
      <c r="CT215" s="58">
        <f t="shared" si="199"/>
        <v>1881008100</v>
      </c>
      <c r="CU215" s="43">
        <f t="shared" si="200"/>
        <v>20900090</v>
      </c>
      <c r="CX215" s="53">
        <f t="shared" si="201"/>
        <v>1671444000</v>
      </c>
      <c r="CY215" s="43">
        <f t="shared" si="202"/>
        <v>27857400</v>
      </c>
      <c r="CZ215" s="48">
        <f t="shared" si="203"/>
        <v>46429000</v>
      </c>
    </row>
    <row r="216" spans="1:104">
      <c r="A216" s="3">
        <f t="shared" si="204"/>
        <v>177</v>
      </c>
      <c r="B216" s="249">
        <v>3</v>
      </c>
      <c r="C216" s="250" t="s">
        <v>182</v>
      </c>
      <c r="D216" s="251" t="s">
        <v>41</v>
      </c>
      <c r="E216" s="252"/>
      <c r="F216" s="40" t="s">
        <v>45</v>
      </c>
      <c r="G216" s="253">
        <f t="shared" si="172"/>
        <v>60</v>
      </c>
      <c r="H216" s="253">
        <f t="shared" si="173"/>
        <v>52</v>
      </c>
      <c r="I216" s="254">
        <f t="shared" si="174"/>
        <v>26966806</v>
      </c>
      <c r="J216" s="254">
        <f t="shared" si="175"/>
        <v>2</v>
      </c>
      <c r="K216" s="255">
        <f t="shared" si="176"/>
        <v>0.93</v>
      </c>
      <c r="L216" s="256">
        <f t="shared" si="216"/>
        <v>1.02</v>
      </c>
      <c r="M216" s="257">
        <f t="shared" si="177"/>
        <v>21376392.145576868</v>
      </c>
      <c r="N216" s="257">
        <f t="shared" si="178"/>
        <v>24094609.386887025</v>
      </c>
      <c r="O216" s="257">
        <f t="shared" si="179"/>
        <v>25580712.171600003</v>
      </c>
      <c r="P216" s="257">
        <f t="shared" si="180"/>
        <v>27158474.52427981</v>
      </c>
      <c r="Q216" s="258">
        <f t="shared" si="181"/>
        <v>25580712.171600003</v>
      </c>
      <c r="R216" s="257">
        <f t="shared" si="181"/>
        <v>27158474.52427981</v>
      </c>
      <c r="S216" s="257">
        <f t="shared" si="182"/>
        <v>28833549.806515098</v>
      </c>
      <c r="T216" s="257"/>
      <c r="U216" s="257">
        <f t="shared" si="183"/>
        <v>1111572391.5699971</v>
      </c>
      <c r="V216" s="257">
        <f t="shared" si="184"/>
        <v>1252919688.1181252</v>
      </c>
      <c r="W216" s="257">
        <f t="shared" si="185"/>
        <v>1330197032.9232001</v>
      </c>
      <c r="X216" s="258">
        <f t="shared" si="186"/>
        <v>1412240675.2625501</v>
      </c>
      <c r="Y216" s="258">
        <f t="shared" si="187"/>
        <v>1330197032.9232001</v>
      </c>
      <c r="Z216" s="257">
        <f t="shared" si="188"/>
        <v>1412240675.2625501</v>
      </c>
      <c r="AA216" s="257">
        <f t="shared" si="189"/>
        <v>1499344589.9387851</v>
      </c>
      <c r="AB216" s="257"/>
      <c r="AC216" s="32" t="str">
        <f t="shared" si="190"/>
        <v>BERTAHAP</v>
      </c>
      <c r="AD216" s="259">
        <f t="shared" si="191"/>
        <v>0</v>
      </c>
      <c r="AE216" s="260">
        <v>2</v>
      </c>
      <c r="AF216" s="261"/>
      <c r="AG216" s="257" t="e">
        <f>IF(AF216&gt;#REF!,"LB","KR")</f>
        <v>#REF!</v>
      </c>
      <c r="AH216" s="261">
        <f t="shared" si="213"/>
        <v>1222730000</v>
      </c>
      <c r="AI216" s="261">
        <f t="shared" si="213"/>
        <v>1378212000</v>
      </c>
      <c r="AJ216" s="261">
        <f t="shared" si="213"/>
        <v>1463217000</v>
      </c>
      <c r="AK216" s="262">
        <f t="shared" si="212"/>
        <v>1553465000</v>
      </c>
      <c r="AL216" s="262">
        <f t="shared" si="212"/>
        <v>1463217000</v>
      </c>
      <c r="AM216" s="261">
        <f t="shared" si="212"/>
        <v>1553465000</v>
      </c>
      <c r="AN216" s="261">
        <f t="shared" si="212"/>
        <v>1649280000</v>
      </c>
      <c r="AO216" s="51">
        <f t="shared" si="205"/>
        <v>1551011000</v>
      </c>
      <c r="AP216" s="42">
        <f t="shared" si="205"/>
        <v>1646673000</v>
      </c>
      <c r="AQ216" s="58">
        <f t="shared" si="192"/>
        <v>1395909900</v>
      </c>
      <c r="AR216" s="58">
        <f t="shared" si="193"/>
        <v>23265165</v>
      </c>
      <c r="AS216" s="336">
        <f t="shared" si="194"/>
        <v>29127468.75</v>
      </c>
      <c r="AT216" s="131">
        <f t="shared" si="195"/>
        <v>16466730</v>
      </c>
      <c r="AU216" s="5">
        <f t="shared" si="196"/>
        <v>23265165</v>
      </c>
      <c r="AV216" s="5">
        <f t="shared" si="197"/>
        <v>36580425</v>
      </c>
      <c r="AX216" s="2"/>
      <c r="AY216" s="2"/>
      <c r="BT216" s="53">
        <f t="shared" si="198"/>
        <v>-1231034.6938999966</v>
      </c>
      <c r="CT216" s="58">
        <f t="shared" si="199"/>
        <v>1482005700</v>
      </c>
      <c r="CU216" s="43">
        <f t="shared" si="200"/>
        <v>16466730</v>
      </c>
      <c r="CX216" s="53">
        <f t="shared" si="201"/>
        <v>1316895300</v>
      </c>
      <c r="CY216" s="43">
        <f t="shared" si="202"/>
        <v>21948255</v>
      </c>
      <c r="CZ216" s="48">
        <f t="shared" si="203"/>
        <v>36580425</v>
      </c>
    </row>
    <row r="217" spans="1:104">
      <c r="A217" s="3">
        <f t="shared" si="204"/>
        <v>178</v>
      </c>
      <c r="B217" s="249">
        <v>4</v>
      </c>
      <c r="C217" s="250" t="s">
        <v>182</v>
      </c>
      <c r="D217" s="251">
        <v>10</v>
      </c>
      <c r="E217" s="252"/>
      <c r="F217" s="40" t="s">
        <v>48</v>
      </c>
      <c r="G217" s="253">
        <f t="shared" si="172"/>
        <v>74</v>
      </c>
      <c r="H217" s="253">
        <f t="shared" si="173"/>
        <v>63</v>
      </c>
      <c r="I217" s="254">
        <f t="shared" si="174"/>
        <v>26966806</v>
      </c>
      <c r="J217" s="254">
        <f t="shared" si="175"/>
        <v>2</v>
      </c>
      <c r="K217" s="255">
        <f t="shared" si="176"/>
        <v>0.93</v>
      </c>
      <c r="L217" s="256">
        <f t="shared" si="216"/>
        <v>1.02</v>
      </c>
      <c r="M217" s="257">
        <f t="shared" si="177"/>
        <v>21376392.145576868</v>
      </c>
      <c r="N217" s="257">
        <f t="shared" si="178"/>
        <v>24094609.386887025</v>
      </c>
      <c r="O217" s="257">
        <f t="shared" si="179"/>
        <v>25580712.171600003</v>
      </c>
      <c r="P217" s="257">
        <f t="shared" si="180"/>
        <v>27158474.52427981</v>
      </c>
      <c r="Q217" s="258">
        <f t="shared" si="181"/>
        <v>25580712.171600003</v>
      </c>
      <c r="R217" s="257">
        <f t="shared" si="181"/>
        <v>27158474.52427981</v>
      </c>
      <c r="S217" s="257">
        <f t="shared" si="182"/>
        <v>28833549.806515098</v>
      </c>
      <c r="T217" s="257"/>
      <c r="U217" s="257">
        <f t="shared" si="183"/>
        <v>1346712705.1713426</v>
      </c>
      <c r="V217" s="257">
        <f t="shared" si="184"/>
        <v>1517960391.3738825</v>
      </c>
      <c r="W217" s="257">
        <f t="shared" si="185"/>
        <v>1611584866.8108001</v>
      </c>
      <c r="X217" s="258">
        <f t="shared" si="186"/>
        <v>1710983895.029628</v>
      </c>
      <c r="Y217" s="258">
        <f t="shared" si="187"/>
        <v>1611584866.8108001</v>
      </c>
      <c r="Z217" s="257">
        <f t="shared" si="188"/>
        <v>1710983895.029628</v>
      </c>
      <c r="AA217" s="257">
        <f t="shared" si="189"/>
        <v>1816513637.810451</v>
      </c>
      <c r="AB217" s="257"/>
      <c r="AC217" s="32" t="str">
        <f t="shared" si="190"/>
        <v>BERTAHAP</v>
      </c>
      <c r="AD217" s="259">
        <f t="shared" si="191"/>
        <v>0</v>
      </c>
      <c r="AE217" s="260">
        <v>2</v>
      </c>
      <c r="AF217" s="261"/>
      <c r="AG217" s="257" t="e">
        <f>IF(AF217&gt;#REF!,"LB","KR")</f>
        <v>#REF!</v>
      </c>
      <c r="AH217" s="261">
        <f t="shared" si="213"/>
        <v>1481384000</v>
      </c>
      <c r="AI217" s="261">
        <f t="shared" si="213"/>
        <v>1669757000</v>
      </c>
      <c r="AJ217" s="261">
        <f t="shared" si="213"/>
        <v>1772744000</v>
      </c>
      <c r="AK217" s="262">
        <f t="shared" si="212"/>
        <v>1882083000</v>
      </c>
      <c r="AL217" s="262">
        <f t="shared" si="212"/>
        <v>1772744000</v>
      </c>
      <c r="AM217" s="261">
        <f t="shared" si="212"/>
        <v>1882083000</v>
      </c>
      <c r="AN217" s="261">
        <f t="shared" si="212"/>
        <v>1998166000</v>
      </c>
      <c r="AO217" s="51">
        <f t="shared" si="205"/>
        <v>1879109000</v>
      </c>
      <c r="AP217" s="42">
        <f t="shared" si="205"/>
        <v>1995008000</v>
      </c>
      <c r="AQ217" s="58">
        <f t="shared" si="192"/>
        <v>1691198100</v>
      </c>
      <c r="AR217" s="58">
        <f t="shared" si="193"/>
        <v>28186635</v>
      </c>
      <c r="AS217" s="336">
        <f t="shared" si="194"/>
        <v>35289056.25</v>
      </c>
      <c r="AT217" s="131">
        <f t="shared" si="195"/>
        <v>19950080</v>
      </c>
      <c r="AU217" s="5">
        <f t="shared" si="196"/>
        <v>28186635</v>
      </c>
      <c r="AV217" s="5">
        <f t="shared" si="197"/>
        <v>44318600</v>
      </c>
      <c r="AX217" s="2"/>
      <c r="AY217" s="2"/>
      <c r="BT217" s="53">
        <f t="shared" si="198"/>
        <v>-1231034.6938999966</v>
      </c>
      <c r="CT217" s="58">
        <f t="shared" si="199"/>
        <v>1795507200</v>
      </c>
      <c r="CU217" s="43">
        <f t="shared" si="200"/>
        <v>19950080</v>
      </c>
      <c r="CX217" s="53">
        <f t="shared" si="201"/>
        <v>1595469600</v>
      </c>
      <c r="CY217" s="43">
        <f t="shared" si="202"/>
        <v>26591160</v>
      </c>
      <c r="CZ217" s="48">
        <f t="shared" si="203"/>
        <v>44318600</v>
      </c>
    </row>
    <row r="218" spans="1:104">
      <c r="A218" s="3">
        <f t="shared" si="204"/>
        <v>179</v>
      </c>
      <c r="B218" s="249">
        <v>5</v>
      </c>
      <c r="C218" s="250" t="s">
        <v>182</v>
      </c>
      <c r="D218" s="285">
        <v>12</v>
      </c>
      <c r="E218" s="252"/>
      <c r="F218" s="40" t="s">
        <v>50</v>
      </c>
      <c r="G218" s="253">
        <f t="shared" si="172"/>
        <v>67</v>
      </c>
      <c r="H218" s="253">
        <f t="shared" si="173"/>
        <v>57</v>
      </c>
      <c r="I218" s="254">
        <f t="shared" si="174"/>
        <v>26966806</v>
      </c>
      <c r="J218" s="254">
        <f t="shared" si="175"/>
        <v>2</v>
      </c>
      <c r="K218" s="255">
        <f t="shared" si="176"/>
        <v>0.93</v>
      </c>
      <c r="L218" s="256">
        <f t="shared" si="216"/>
        <v>1.02</v>
      </c>
      <c r="M218" s="257">
        <f t="shared" si="177"/>
        <v>21376392.145576868</v>
      </c>
      <c r="N218" s="257">
        <f t="shared" si="178"/>
        <v>24094609.386887025</v>
      </c>
      <c r="O218" s="257">
        <f t="shared" si="179"/>
        <v>25580712.171600003</v>
      </c>
      <c r="P218" s="257">
        <f t="shared" si="180"/>
        <v>27158474.52427981</v>
      </c>
      <c r="Q218" s="258">
        <f t="shared" si="181"/>
        <v>25580712.171600003</v>
      </c>
      <c r="R218" s="257">
        <f t="shared" si="181"/>
        <v>27158474.52427981</v>
      </c>
      <c r="S218" s="257">
        <f t="shared" si="182"/>
        <v>28833549.806515098</v>
      </c>
      <c r="T218" s="257"/>
      <c r="U218" s="257">
        <f t="shared" si="183"/>
        <v>1218454352.2978816</v>
      </c>
      <c r="V218" s="257">
        <f t="shared" si="184"/>
        <v>1373392735.0525603</v>
      </c>
      <c r="W218" s="257">
        <f t="shared" si="185"/>
        <v>1458100593.7812002</v>
      </c>
      <c r="X218" s="258">
        <f t="shared" si="186"/>
        <v>1548033047.8839493</v>
      </c>
      <c r="Y218" s="258">
        <f t="shared" si="187"/>
        <v>1458100593.7812002</v>
      </c>
      <c r="Z218" s="257">
        <f t="shared" si="188"/>
        <v>1548033047.8839493</v>
      </c>
      <c r="AA218" s="257">
        <f t="shared" si="189"/>
        <v>1643512338.9713607</v>
      </c>
      <c r="AB218" s="257"/>
      <c r="AC218" s="32" t="str">
        <f t="shared" si="190"/>
        <v>BERTAHAP</v>
      </c>
      <c r="AD218" s="259">
        <f t="shared" si="191"/>
        <v>0</v>
      </c>
      <c r="AE218" s="260">
        <v>2</v>
      </c>
      <c r="AF218" s="261"/>
      <c r="AG218" s="257" t="e">
        <f>IF(AF218&gt;#REF!,"LB","KR")</f>
        <v>#REF!</v>
      </c>
      <c r="AH218" s="261">
        <f t="shared" si="213"/>
        <v>1340300000</v>
      </c>
      <c r="AI218" s="261">
        <f t="shared" si="213"/>
        <v>1510733000</v>
      </c>
      <c r="AJ218" s="261">
        <f t="shared" si="213"/>
        <v>1603911000</v>
      </c>
      <c r="AK218" s="262">
        <f t="shared" si="212"/>
        <v>1702837000</v>
      </c>
      <c r="AL218" s="262">
        <f t="shared" si="212"/>
        <v>1603911000</v>
      </c>
      <c r="AM218" s="261">
        <f t="shared" si="212"/>
        <v>1702837000</v>
      </c>
      <c r="AN218" s="261">
        <f t="shared" si="212"/>
        <v>1807864000</v>
      </c>
      <c r="AO218" s="51">
        <f t="shared" si="205"/>
        <v>1700146000</v>
      </c>
      <c r="AP218" s="42">
        <f t="shared" si="205"/>
        <v>1805008000</v>
      </c>
      <c r="AQ218" s="58">
        <f t="shared" si="192"/>
        <v>1530131400</v>
      </c>
      <c r="AR218" s="58">
        <f t="shared" si="193"/>
        <v>25502190</v>
      </c>
      <c r="AS218" s="336">
        <f t="shared" si="194"/>
        <v>31928193.75</v>
      </c>
      <c r="AT218" s="131">
        <f t="shared" si="195"/>
        <v>18050080</v>
      </c>
      <c r="AU218" s="5">
        <f t="shared" si="196"/>
        <v>25502190</v>
      </c>
      <c r="AV218" s="5">
        <f t="shared" si="197"/>
        <v>40097775</v>
      </c>
      <c r="AX218" s="2"/>
      <c r="AY218" s="2"/>
      <c r="BT218" s="53">
        <f t="shared" si="198"/>
        <v>-1231034.6938999966</v>
      </c>
      <c r="CT218" s="58">
        <f t="shared" si="199"/>
        <v>1624507200</v>
      </c>
      <c r="CU218" s="43">
        <f t="shared" si="200"/>
        <v>18050080</v>
      </c>
      <c r="CX218" s="53">
        <f t="shared" si="201"/>
        <v>1443519900</v>
      </c>
      <c r="CY218" s="43">
        <f t="shared" si="202"/>
        <v>24058665</v>
      </c>
      <c r="CZ218" s="48">
        <f t="shared" si="203"/>
        <v>40097775</v>
      </c>
    </row>
    <row r="219" spans="1:104">
      <c r="A219" s="3">
        <f t="shared" si="204"/>
        <v>180</v>
      </c>
      <c r="B219" s="249">
        <v>6</v>
      </c>
      <c r="C219" s="250" t="s">
        <v>182</v>
      </c>
      <c r="D219" s="251">
        <v>16</v>
      </c>
      <c r="E219" s="252"/>
      <c r="F219" s="40" t="s">
        <v>52</v>
      </c>
      <c r="G219" s="253">
        <f t="shared" si="172"/>
        <v>71</v>
      </c>
      <c r="H219" s="253">
        <f t="shared" si="173"/>
        <v>63</v>
      </c>
      <c r="I219" s="254">
        <f t="shared" si="174"/>
        <v>26966806</v>
      </c>
      <c r="J219" s="254">
        <f t="shared" si="175"/>
        <v>2</v>
      </c>
      <c r="K219" s="255">
        <f t="shared" si="176"/>
        <v>0.93</v>
      </c>
      <c r="L219" s="256">
        <f t="shared" si="216"/>
        <v>1.02</v>
      </c>
      <c r="M219" s="257">
        <f t="shared" si="177"/>
        <v>21376392.145576868</v>
      </c>
      <c r="N219" s="257">
        <f t="shared" si="178"/>
        <v>24094609.386887025</v>
      </c>
      <c r="O219" s="257">
        <f t="shared" si="179"/>
        <v>25580712.171600003</v>
      </c>
      <c r="P219" s="257">
        <f t="shared" si="180"/>
        <v>27158474.52427981</v>
      </c>
      <c r="Q219" s="258">
        <f t="shared" si="181"/>
        <v>25580712.171600003</v>
      </c>
      <c r="R219" s="257">
        <f t="shared" si="181"/>
        <v>27158474.52427981</v>
      </c>
      <c r="S219" s="257">
        <f t="shared" si="182"/>
        <v>28833549.806515098</v>
      </c>
      <c r="T219" s="257"/>
      <c r="U219" s="257">
        <f t="shared" si="183"/>
        <v>1346712705.1713426</v>
      </c>
      <c r="V219" s="257">
        <f t="shared" si="184"/>
        <v>1517960391.3738825</v>
      </c>
      <c r="W219" s="257">
        <f t="shared" si="185"/>
        <v>1611584866.8108001</v>
      </c>
      <c r="X219" s="258">
        <f t="shared" si="186"/>
        <v>1710983895.029628</v>
      </c>
      <c r="Y219" s="258">
        <f t="shared" si="187"/>
        <v>1611584866.8108001</v>
      </c>
      <c r="Z219" s="257">
        <f t="shared" si="188"/>
        <v>1710983895.029628</v>
      </c>
      <c r="AA219" s="257">
        <f t="shared" si="189"/>
        <v>1816513637.810451</v>
      </c>
      <c r="AB219" s="257"/>
      <c r="AC219" s="32" t="str">
        <f t="shared" si="190"/>
        <v>BERTAHAP</v>
      </c>
      <c r="AD219" s="259">
        <f t="shared" si="191"/>
        <v>0</v>
      </c>
      <c r="AE219" s="260">
        <v>2</v>
      </c>
      <c r="AF219" s="261"/>
      <c r="AG219" s="257" t="e">
        <f>IF(AF219&gt;#REF!,"LB","KR")</f>
        <v>#REF!</v>
      </c>
      <c r="AH219" s="261">
        <f t="shared" si="213"/>
        <v>1481384000</v>
      </c>
      <c r="AI219" s="261">
        <f t="shared" si="213"/>
        <v>1669757000</v>
      </c>
      <c r="AJ219" s="261">
        <f t="shared" si="213"/>
        <v>1772744000</v>
      </c>
      <c r="AK219" s="262">
        <f t="shared" si="212"/>
        <v>1882083000</v>
      </c>
      <c r="AL219" s="262">
        <f t="shared" si="212"/>
        <v>1772744000</v>
      </c>
      <c r="AM219" s="261">
        <f t="shared" si="212"/>
        <v>1882083000</v>
      </c>
      <c r="AN219" s="261">
        <f t="shared" si="212"/>
        <v>1998166000</v>
      </c>
      <c r="AO219" s="51">
        <f t="shared" si="205"/>
        <v>1879109000</v>
      </c>
      <c r="AP219" s="42">
        <f t="shared" si="205"/>
        <v>1995008000</v>
      </c>
      <c r="AQ219" s="58">
        <f t="shared" si="192"/>
        <v>1691198100</v>
      </c>
      <c r="AR219" s="58">
        <f t="shared" si="193"/>
        <v>28186635</v>
      </c>
      <c r="AS219" s="336">
        <f t="shared" si="194"/>
        <v>35289056.25</v>
      </c>
      <c r="AT219" s="131">
        <f t="shared" si="195"/>
        <v>19950080</v>
      </c>
      <c r="AU219" s="5">
        <f t="shared" si="196"/>
        <v>28186635</v>
      </c>
      <c r="AV219" s="5">
        <f t="shared" si="197"/>
        <v>44318600</v>
      </c>
      <c r="AX219" s="2"/>
      <c r="AY219" s="2"/>
      <c r="BT219" s="53">
        <f t="shared" si="198"/>
        <v>-1231034.6938999966</v>
      </c>
      <c r="CT219" s="58">
        <f t="shared" si="199"/>
        <v>1795507200</v>
      </c>
      <c r="CU219" s="43">
        <f t="shared" si="200"/>
        <v>19950080</v>
      </c>
      <c r="CX219" s="53">
        <f t="shared" si="201"/>
        <v>1595469600</v>
      </c>
      <c r="CY219" s="43">
        <f t="shared" si="202"/>
        <v>26591160</v>
      </c>
      <c r="CZ219" s="48">
        <f t="shared" si="203"/>
        <v>44318600</v>
      </c>
    </row>
    <row r="220" spans="1:104">
      <c r="A220" s="3">
        <f t="shared" si="204"/>
        <v>181</v>
      </c>
      <c r="B220" s="249">
        <v>7</v>
      </c>
      <c r="C220" s="250" t="s">
        <v>182</v>
      </c>
      <c r="D220" s="285">
        <v>18</v>
      </c>
      <c r="E220" s="252"/>
      <c r="F220" s="40" t="s">
        <v>54</v>
      </c>
      <c r="G220" s="253">
        <f t="shared" si="172"/>
        <v>97</v>
      </c>
      <c r="H220" s="253">
        <f t="shared" si="173"/>
        <v>85</v>
      </c>
      <c r="I220" s="254">
        <f t="shared" si="174"/>
        <v>26966806</v>
      </c>
      <c r="J220" s="254">
        <f t="shared" si="175"/>
        <v>2</v>
      </c>
      <c r="K220" s="255">
        <f t="shared" si="176"/>
        <v>0.93</v>
      </c>
      <c r="L220" s="256">
        <f t="shared" si="216"/>
        <v>1.02</v>
      </c>
      <c r="M220" s="257">
        <f t="shared" si="177"/>
        <v>21376392.145576868</v>
      </c>
      <c r="N220" s="257">
        <f t="shared" si="178"/>
        <v>24094609.386887025</v>
      </c>
      <c r="O220" s="257">
        <f t="shared" si="179"/>
        <v>25580712.171600003</v>
      </c>
      <c r="P220" s="257">
        <f t="shared" si="180"/>
        <v>27158474.52427981</v>
      </c>
      <c r="Q220" s="258">
        <f t="shared" si="181"/>
        <v>25580712.171600003</v>
      </c>
      <c r="R220" s="257">
        <f t="shared" si="181"/>
        <v>27158474.52427981</v>
      </c>
      <c r="S220" s="257">
        <f t="shared" si="182"/>
        <v>28833549.806515098</v>
      </c>
      <c r="T220" s="257"/>
      <c r="U220" s="257">
        <f t="shared" si="183"/>
        <v>1816993332.3740337</v>
      </c>
      <c r="V220" s="257">
        <f t="shared" si="184"/>
        <v>2048041797.8853972</v>
      </c>
      <c r="W220" s="257">
        <f t="shared" si="185"/>
        <v>2174360534.5860004</v>
      </c>
      <c r="X220" s="258">
        <f t="shared" si="186"/>
        <v>2308470334.5637841</v>
      </c>
      <c r="Y220" s="258">
        <f t="shared" si="187"/>
        <v>2174360534.5860004</v>
      </c>
      <c r="Z220" s="257">
        <f t="shared" si="188"/>
        <v>2308470334.5637841</v>
      </c>
      <c r="AA220" s="257">
        <f t="shared" si="189"/>
        <v>2450851733.5537834</v>
      </c>
      <c r="AB220" s="257"/>
      <c r="AC220" s="32" t="str">
        <f t="shared" si="190"/>
        <v>BERTAHAP</v>
      </c>
      <c r="AD220" s="259">
        <f t="shared" si="191"/>
        <v>0</v>
      </c>
      <c r="AE220" s="260">
        <v>2</v>
      </c>
      <c r="AF220" s="261"/>
      <c r="AG220" s="257" t="e">
        <f>IF(AF220&gt;#REF!,"LB","KR")</f>
        <v>#REF!</v>
      </c>
      <c r="AH220" s="261">
        <f t="shared" si="213"/>
        <v>1998693000</v>
      </c>
      <c r="AI220" s="261">
        <f t="shared" si="213"/>
        <v>2252846000</v>
      </c>
      <c r="AJ220" s="261">
        <f t="shared" si="213"/>
        <v>2391797000</v>
      </c>
      <c r="AK220" s="262">
        <f t="shared" si="212"/>
        <v>2539318000</v>
      </c>
      <c r="AL220" s="262">
        <f t="shared" si="212"/>
        <v>2391797000</v>
      </c>
      <c r="AM220" s="261">
        <f t="shared" si="212"/>
        <v>2539318000</v>
      </c>
      <c r="AN220" s="261">
        <f t="shared" si="212"/>
        <v>2695937000</v>
      </c>
      <c r="AO220" s="51">
        <f t="shared" si="205"/>
        <v>2535305000</v>
      </c>
      <c r="AP220" s="42">
        <f t="shared" si="205"/>
        <v>2691678000</v>
      </c>
      <c r="AQ220" s="58">
        <f t="shared" si="192"/>
        <v>2281774500</v>
      </c>
      <c r="AR220" s="58">
        <f t="shared" si="193"/>
        <v>38029575</v>
      </c>
      <c r="AS220" s="336">
        <f t="shared" si="194"/>
        <v>47612212.5</v>
      </c>
      <c r="AT220" s="131">
        <f t="shared" si="195"/>
        <v>26916780</v>
      </c>
      <c r="AU220" s="5">
        <f t="shared" si="196"/>
        <v>38029575</v>
      </c>
      <c r="AV220" s="5">
        <f t="shared" si="197"/>
        <v>59794925</v>
      </c>
      <c r="AX220" s="2"/>
      <c r="AY220" s="2"/>
      <c r="BT220" s="53">
        <f t="shared" si="198"/>
        <v>-1231034.6938999966</v>
      </c>
      <c r="CT220" s="58">
        <f t="shared" si="199"/>
        <v>2422510200</v>
      </c>
      <c r="CU220" s="43">
        <f t="shared" si="200"/>
        <v>26916780</v>
      </c>
      <c r="CX220" s="53">
        <f t="shared" si="201"/>
        <v>2152617300</v>
      </c>
      <c r="CY220" s="43">
        <f t="shared" si="202"/>
        <v>35876955</v>
      </c>
      <c r="CZ220" s="48">
        <f t="shared" si="203"/>
        <v>59794925</v>
      </c>
    </row>
    <row r="221" spans="1:104">
      <c r="A221" s="3">
        <f t="shared" si="204"/>
        <v>182</v>
      </c>
      <c r="B221" s="249">
        <v>8</v>
      </c>
      <c r="C221" s="250" t="s">
        <v>182</v>
      </c>
      <c r="D221" s="285">
        <v>20</v>
      </c>
      <c r="E221" s="252"/>
      <c r="F221" s="40" t="s">
        <v>70</v>
      </c>
      <c r="G221" s="253">
        <f t="shared" si="172"/>
        <v>60</v>
      </c>
      <c r="H221" s="253">
        <f t="shared" si="173"/>
        <v>51</v>
      </c>
      <c r="I221" s="254">
        <f t="shared" si="174"/>
        <v>26966806</v>
      </c>
      <c r="J221" s="254">
        <f t="shared" si="175"/>
        <v>2</v>
      </c>
      <c r="K221" s="255">
        <f t="shared" si="176"/>
        <v>0.93</v>
      </c>
      <c r="L221" s="256">
        <f t="shared" si="216"/>
        <v>1.02</v>
      </c>
      <c r="M221" s="257">
        <f t="shared" si="177"/>
        <v>21376392.145576868</v>
      </c>
      <c r="N221" s="257">
        <f t="shared" si="178"/>
        <v>24094609.386887025</v>
      </c>
      <c r="O221" s="257">
        <f t="shared" si="179"/>
        <v>25580712.171600003</v>
      </c>
      <c r="P221" s="257">
        <f t="shared" si="180"/>
        <v>27158474.52427981</v>
      </c>
      <c r="Q221" s="258">
        <f t="shared" si="181"/>
        <v>25580712.171600003</v>
      </c>
      <c r="R221" s="257">
        <f t="shared" si="181"/>
        <v>27158474.52427981</v>
      </c>
      <c r="S221" s="257">
        <f t="shared" si="182"/>
        <v>28833549.806515098</v>
      </c>
      <c r="T221" s="257"/>
      <c r="U221" s="257">
        <f t="shared" si="183"/>
        <v>1090195999.4244204</v>
      </c>
      <c r="V221" s="257">
        <f t="shared" si="184"/>
        <v>1228825078.7312384</v>
      </c>
      <c r="W221" s="257">
        <f t="shared" si="185"/>
        <v>1304616320.7516</v>
      </c>
      <c r="X221" s="258">
        <f t="shared" si="186"/>
        <v>1385082200.7382703</v>
      </c>
      <c r="Y221" s="258">
        <f t="shared" si="187"/>
        <v>1304616320.7516</v>
      </c>
      <c r="Z221" s="257">
        <f t="shared" si="188"/>
        <v>1385082200.7382703</v>
      </c>
      <c r="AA221" s="257">
        <f t="shared" si="189"/>
        <v>1470511040.1322699</v>
      </c>
      <c r="AB221" s="257"/>
      <c r="AC221" s="32" t="str">
        <f t="shared" si="190"/>
        <v>BERTAHAP</v>
      </c>
      <c r="AD221" s="259">
        <f t="shared" si="191"/>
        <v>0</v>
      </c>
      <c r="AE221" s="260">
        <v>2</v>
      </c>
      <c r="AF221" s="261"/>
      <c r="AG221" s="257" t="e">
        <f>IF(AF221&gt;#REF!,"LB","KR")</f>
        <v>#REF!</v>
      </c>
      <c r="AH221" s="261">
        <f t="shared" si="213"/>
        <v>1199216000</v>
      </c>
      <c r="AI221" s="261">
        <f t="shared" si="213"/>
        <v>1351708000</v>
      </c>
      <c r="AJ221" s="261">
        <f t="shared" si="213"/>
        <v>1435078000</v>
      </c>
      <c r="AK221" s="262">
        <f t="shared" si="212"/>
        <v>1523591000</v>
      </c>
      <c r="AL221" s="262">
        <f t="shared" si="212"/>
        <v>1435078000</v>
      </c>
      <c r="AM221" s="261">
        <f t="shared" si="212"/>
        <v>1523591000</v>
      </c>
      <c r="AN221" s="261">
        <f t="shared" si="212"/>
        <v>1617563000</v>
      </c>
      <c r="AO221" s="51">
        <f t="shared" si="205"/>
        <v>1521183000</v>
      </c>
      <c r="AP221" s="42">
        <f t="shared" si="205"/>
        <v>1615007000</v>
      </c>
      <c r="AQ221" s="58">
        <f t="shared" si="192"/>
        <v>1369064700</v>
      </c>
      <c r="AR221" s="58">
        <f t="shared" si="193"/>
        <v>22817745</v>
      </c>
      <c r="AS221" s="336">
        <f t="shared" si="194"/>
        <v>28567331.25</v>
      </c>
      <c r="AT221" s="131">
        <f t="shared" si="195"/>
        <v>16150070</v>
      </c>
      <c r="AU221" s="5">
        <f t="shared" si="196"/>
        <v>22817745</v>
      </c>
      <c r="AV221" s="5">
        <f t="shared" si="197"/>
        <v>35876950</v>
      </c>
      <c r="AX221" s="2"/>
      <c r="AY221" s="2"/>
      <c r="BT221" s="53">
        <f t="shared" si="198"/>
        <v>-1231034.6938999966</v>
      </c>
      <c r="CT221" s="58">
        <f t="shared" si="199"/>
        <v>1453506300</v>
      </c>
      <c r="CU221" s="43">
        <f t="shared" si="200"/>
        <v>16150070</v>
      </c>
      <c r="CX221" s="53">
        <f t="shared" si="201"/>
        <v>1291570200</v>
      </c>
      <c r="CY221" s="43">
        <f t="shared" si="202"/>
        <v>21526170</v>
      </c>
      <c r="CZ221" s="48">
        <f t="shared" si="203"/>
        <v>35876950</v>
      </c>
    </row>
    <row r="222" spans="1:104">
      <c r="A222" s="3">
        <f t="shared" si="204"/>
        <v>183</v>
      </c>
      <c r="B222" s="249">
        <v>9</v>
      </c>
      <c r="C222" s="250" t="s">
        <v>182</v>
      </c>
      <c r="D222" s="285">
        <v>22</v>
      </c>
      <c r="E222" s="252"/>
      <c r="F222" s="40" t="s">
        <v>89</v>
      </c>
      <c r="G222" s="253">
        <f t="shared" si="172"/>
        <v>81</v>
      </c>
      <c r="H222" s="253">
        <f t="shared" si="173"/>
        <v>70</v>
      </c>
      <c r="I222" s="254">
        <f t="shared" si="174"/>
        <v>26966806</v>
      </c>
      <c r="J222" s="254">
        <f t="shared" si="175"/>
        <v>4</v>
      </c>
      <c r="K222" s="255">
        <f t="shared" si="176"/>
        <v>0.97</v>
      </c>
      <c r="L222" s="256">
        <f t="shared" si="216"/>
        <v>1.02</v>
      </c>
      <c r="M222" s="257">
        <f t="shared" si="177"/>
        <v>22295806.861515656</v>
      </c>
      <c r="N222" s="257">
        <f t="shared" si="178"/>
        <v>25130936.672344532</v>
      </c>
      <c r="O222" s="257">
        <f t="shared" si="179"/>
        <v>26680957.856400002</v>
      </c>
      <c r="P222" s="257">
        <f t="shared" si="180"/>
        <v>28326580.955431629</v>
      </c>
      <c r="Q222" s="258">
        <f t="shared" si="181"/>
        <v>26680957.856400002</v>
      </c>
      <c r="R222" s="257">
        <f t="shared" si="181"/>
        <v>28326580.955431629</v>
      </c>
      <c r="S222" s="257">
        <f t="shared" si="182"/>
        <v>30073702.48636521</v>
      </c>
      <c r="T222" s="257"/>
      <c r="U222" s="257">
        <f t="shared" si="183"/>
        <v>1560706480.3060958</v>
      </c>
      <c r="V222" s="257">
        <f t="shared" si="184"/>
        <v>1759165567.0641172</v>
      </c>
      <c r="W222" s="257">
        <f t="shared" si="185"/>
        <v>1867667049.9480002</v>
      </c>
      <c r="X222" s="258">
        <f t="shared" si="186"/>
        <v>1982860666.880214</v>
      </c>
      <c r="Y222" s="258">
        <f t="shared" si="187"/>
        <v>1867667049.9480002</v>
      </c>
      <c r="Z222" s="257">
        <f t="shared" si="188"/>
        <v>1982860666.880214</v>
      </c>
      <c r="AA222" s="257">
        <f t="shared" si="189"/>
        <v>2105159174.0455647</v>
      </c>
      <c r="AB222" s="257"/>
      <c r="AC222" s="32" t="str">
        <f t="shared" si="190"/>
        <v>BERTAHAP</v>
      </c>
      <c r="AD222" s="259">
        <f t="shared" si="191"/>
        <v>0</v>
      </c>
      <c r="AE222" s="260">
        <v>2</v>
      </c>
      <c r="AF222" s="261"/>
      <c r="AG222" s="257" t="e">
        <f>IF(AF222&gt;#REF!,"LB","KR")</f>
        <v>#REF!</v>
      </c>
      <c r="AH222" s="261">
        <f t="shared" si="213"/>
        <v>1716778000</v>
      </c>
      <c r="AI222" s="261">
        <f t="shared" si="213"/>
        <v>1935083000</v>
      </c>
      <c r="AJ222" s="261">
        <f t="shared" si="213"/>
        <v>2054434000</v>
      </c>
      <c r="AK222" s="262">
        <f t="shared" si="212"/>
        <v>2181147000</v>
      </c>
      <c r="AL222" s="262">
        <f t="shared" si="212"/>
        <v>2054434000</v>
      </c>
      <c r="AM222" s="261">
        <f t="shared" si="212"/>
        <v>2181147000</v>
      </c>
      <c r="AN222" s="261">
        <f t="shared" si="212"/>
        <v>2315676000</v>
      </c>
      <c r="AO222" s="51">
        <f t="shared" si="205"/>
        <v>2177701000</v>
      </c>
      <c r="AP222" s="42">
        <f t="shared" si="205"/>
        <v>2312016000</v>
      </c>
      <c r="AQ222" s="58">
        <f t="shared" si="192"/>
        <v>1959930900</v>
      </c>
      <c r="AR222" s="58">
        <f t="shared" si="193"/>
        <v>32665515</v>
      </c>
      <c r="AS222" s="336">
        <f t="shared" si="194"/>
        <v>40896506.25</v>
      </c>
      <c r="AT222" s="131">
        <f t="shared" si="195"/>
        <v>23120160</v>
      </c>
      <c r="AU222" s="5">
        <f t="shared" si="196"/>
        <v>32665515</v>
      </c>
      <c r="AV222" s="5">
        <f t="shared" si="197"/>
        <v>51360850</v>
      </c>
      <c r="AX222" s="2"/>
      <c r="AY222" s="2"/>
      <c r="BT222" s="53">
        <f t="shared" si="198"/>
        <v>-130789.00909999758</v>
      </c>
      <c r="CT222" s="58">
        <f t="shared" si="199"/>
        <v>2080814400</v>
      </c>
      <c r="CU222" s="43">
        <f t="shared" si="200"/>
        <v>23120160</v>
      </c>
      <c r="CX222" s="53">
        <f t="shared" si="201"/>
        <v>1848990600</v>
      </c>
      <c r="CY222" s="43">
        <f t="shared" si="202"/>
        <v>30816510</v>
      </c>
      <c r="CZ222" s="48">
        <f t="shared" si="203"/>
        <v>51360850</v>
      </c>
    </row>
    <row r="223" spans="1:104">
      <c r="A223" s="3">
        <f t="shared" si="204"/>
        <v>184</v>
      </c>
      <c r="B223" s="249">
        <v>1</v>
      </c>
      <c r="C223" s="250" t="s">
        <v>183</v>
      </c>
      <c r="D223" s="251" t="s">
        <v>24</v>
      </c>
      <c r="E223" s="252"/>
      <c r="F223" s="40" t="s">
        <v>39</v>
      </c>
      <c r="G223" s="253">
        <f t="shared" si="172"/>
        <v>113</v>
      </c>
      <c r="H223" s="253">
        <f t="shared" si="173"/>
        <v>101</v>
      </c>
      <c r="I223" s="254">
        <f t="shared" si="174"/>
        <v>26966806</v>
      </c>
      <c r="J223" s="254">
        <f t="shared" si="175"/>
        <v>6</v>
      </c>
      <c r="K223" s="255">
        <f t="shared" si="176"/>
        <v>0.95</v>
      </c>
      <c r="L223" s="305">
        <f t="shared" ref="L223:L230" si="217">SUMIF($AN$4:$AN$22,D223,$BM$4:$BM$22)</f>
        <v>1.03</v>
      </c>
      <c r="M223" s="257">
        <f t="shared" si="177"/>
        <v>22050178.910443772</v>
      </c>
      <c r="N223" s="257">
        <f t="shared" si="178"/>
        <v>24854074.725984558</v>
      </c>
      <c r="O223" s="257">
        <f t="shared" si="179"/>
        <v>26387019.671</v>
      </c>
      <c r="P223" s="257">
        <f t="shared" si="180"/>
        <v>28014513.305932734</v>
      </c>
      <c r="Q223" s="258">
        <f t="shared" si="181"/>
        <v>26387019.671</v>
      </c>
      <c r="R223" s="257">
        <f t="shared" si="181"/>
        <v>28014513.305932734</v>
      </c>
      <c r="S223" s="257">
        <f t="shared" si="182"/>
        <v>29742387.187091526</v>
      </c>
      <c r="T223" s="257"/>
      <c r="U223" s="257">
        <f t="shared" si="183"/>
        <v>2227068069.9548211</v>
      </c>
      <c r="V223" s="257">
        <f t="shared" si="184"/>
        <v>2510261547.3244405</v>
      </c>
      <c r="W223" s="257">
        <f t="shared" si="185"/>
        <v>2665088986.7709999</v>
      </c>
      <c r="X223" s="258">
        <f t="shared" si="186"/>
        <v>2829465843.8992062</v>
      </c>
      <c r="Y223" s="258">
        <f t="shared" si="187"/>
        <v>2665088986.7709999</v>
      </c>
      <c r="Z223" s="257">
        <f t="shared" si="188"/>
        <v>2829465843.8992062</v>
      </c>
      <c r="AA223" s="257">
        <f t="shared" si="189"/>
        <v>3003981105.896244</v>
      </c>
      <c r="AB223" s="257"/>
      <c r="AC223" s="32" t="str">
        <f t="shared" si="190"/>
        <v>BERTAHAP</v>
      </c>
      <c r="AD223" s="259">
        <f t="shared" si="191"/>
        <v>0</v>
      </c>
      <c r="AE223" s="260">
        <v>2</v>
      </c>
      <c r="AF223" s="261"/>
      <c r="AG223" s="257" t="e">
        <f>IF(AF223&gt;#REF!,"LB","KR")</f>
        <v>#REF!</v>
      </c>
      <c r="AH223" s="261">
        <f t="shared" si="213"/>
        <v>2449775000</v>
      </c>
      <c r="AI223" s="261">
        <f t="shared" si="213"/>
        <v>2761288000</v>
      </c>
      <c r="AJ223" s="261">
        <f t="shared" si="213"/>
        <v>2931598000</v>
      </c>
      <c r="AK223" s="262">
        <f t="shared" si="212"/>
        <v>3112413000</v>
      </c>
      <c r="AL223" s="262">
        <f t="shared" si="212"/>
        <v>2931598000</v>
      </c>
      <c r="AM223" s="261">
        <f t="shared" si="212"/>
        <v>3112413000</v>
      </c>
      <c r="AN223" s="261">
        <f t="shared" si="212"/>
        <v>3304380000</v>
      </c>
      <c r="AO223" s="51">
        <f t="shared" si="205"/>
        <v>3107494000</v>
      </c>
      <c r="AP223" s="42">
        <f t="shared" si="205"/>
        <v>3299158000</v>
      </c>
      <c r="AQ223" s="58">
        <f t="shared" si="192"/>
        <v>2796744600</v>
      </c>
      <c r="AR223" s="58">
        <f t="shared" si="193"/>
        <v>46612410</v>
      </c>
      <c r="AS223" s="336">
        <f t="shared" si="194"/>
        <v>58357743.75</v>
      </c>
      <c r="AT223" s="131">
        <f t="shared" si="195"/>
        <v>32991580</v>
      </c>
      <c r="AU223" s="5">
        <f t="shared" si="196"/>
        <v>46612410</v>
      </c>
      <c r="AV223" s="5">
        <f t="shared" si="197"/>
        <v>73289950</v>
      </c>
      <c r="AX223" s="2"/>
      <c r="AY223" s="2"/>
      <c r="BT223" s="53">
        <f t="shared" si="198"/>
        <v>-424727.19449999928</v>
      </c>
      <c r="CT223" s="58">
        <f t="shared" si="199"/>
        <v>2969242200</v>
      </c>
      <c r="CU223" s="43">
        <f t="shared" si="200"/>
        <v>32991580</v>
      </c>
      <c r="CX223" s="53">
        <f t="shared" si="201"/>
        <v>2638438200</v>
      </c>
      <c r="CY223" s="43">
        <f t="shared" si="202"/>
        <v>43973970</v>
      </c>
      <c r="CZ223" s="48">
        <f t="shared" si="203"/>
        <v>73289950</v>
      </c>
    </row>
    <row r="224" spans="1:104">
      <c r="A224" s="3">
        <f t="shared" si="204"/>
        <v>185</v>
      </c>
      <c r="B224" s="249">
        <v>2</v>
      </c>
      <c r="C224" s="250" t="s">
        <v>183</v>
      </c>
      <c r="D224" s="251" t="s">
        <v>35</v>
      </c>
      <c r="E224" s="252"/>
      <c r="F224" s="40" t="s">
        <v>42</v>
      </c>
      <c r="G224" s="253">
        <f t="shared" si="172"/>
        <v>78</v>
      </c>
      <c r="H224" s="253">
        <f t="shared" si="173"/>
        <v>66</v>
      </c>
      <c r="I224" s="254">
        <f t="shared" si="174"/>
        <v>26966806</v>
      </c>
      <c r="J224" s="254">
        <f t="shared" si="175"/>
        <v>2</v>
      </c>
      <c r="K224" s="255">
        <f t="shared" si="176"/>
        <v>0.93</v>
      </c>
      <c r="L224" s="305">
        <f t="shared" si="217"/>
        <v>1.03</v>
      </c>
      <c r="M224" s="257">
        <f t="shared" si="177"/>
        <v>21585964.617592327</v>
      </c>
      <c r="N224" s="257">
        <f t="shared" si="178"/>
        <v>24330831.047542781</v>
      </c>
      <c r="O224" s="257">
        <f t="shared" si="179"/>
        <v>25831503.467400003</v>
      </c>
      <c r="P224" s="257">
        <f t="shared" si="180"/>
        <v>27424734.078439418</v>
      </c>
      <c r="Q224" s="258">
        <f t="shared" si="181"/>
        <v>25831503.467400003</v>
      </c>
      <c r="R224" s="257">
        <f t="shared" si="181"/>
        <v>27424734.078439418</v>
      </c>
      <c r="S224" s="257">
        <f t="shared" si="182"/>
        <v>29116231.667363286</v>
      </c>
      <c r="T224" s="257"/>
      <c r="U224" s="257">
        <f t="shared" si="183"/>
        <v>1424673664.7610936</v>
      </c>
      <c r="V224" s="257">
        <f t="shared" si="184"/>
        <v>1605834849.1378236</v>
      </c>
      <c r="W224" s="257">
        <f t="shared" si="185"/>
        <v>1704879228.8484001</v>
      </c>
      <c r="X224" s="258">
        <f t="shared" si="186"/>
        <v>1810032449.1770017</v>
      </c>
      <c r="Y224" s="258">
        <f t="shared" si="187"/>
        <v>1704879228.8484001</v>
      </c>
      <c r="Z224" s="257">
        <f t="shared" si="188"/>
        <v>1810032449.1770017</v>
      </c>
      <c r="AA224" s="257">
        <f t="shared" si="189"/>
        <v>1921671290.0459769</v>
      </c>
      <c r="AB224" s="257"/>
      <c r="AC224" s="32" t="str">
        <f t="shared" si="190"/>
        <v>BERTAHAP</v>
      </c>
      <c r="AD224" s="259">
        <f t="shared" si="191"/>
        <v>0</v>
      </c>
      <c r="AE224" s="260">
        <v>2</v>
      </c>
      <c r="AF224" s="261"/>
      <c r="AG224" s="257" t="e">
        <f>IF(AF224&gt;#REF!,"LB","KR")</f>
        <v>#REF!</v>
      </c>
      <c r="AH224" s="261">
        <f t="shared" si="213"/>
        <v>1567142000</v>
      </c>
      <c r="AI224" s="261">
        <f t="shared" si="213"/>
        <v>1766419000</v>
      </c>
      <c r="AJ224" s="261">
        <f t="shared" si="213"/>
        <v>1875368000</v>
      </c>
      <c r="AK224" s="262">
        <f t="shared" si="212"/>
        <v>1991036000</v>
      </c>
      <c r="AL224" s="262">
        <f t="shared" si="212"/>
        <v>1875368000</v>
      </c>
      <c r="AM224" s="261">
        <f t="shared" si="212"/>
        <v>1991036000</v>
      </c>
      <c r="AN224" s="261">
        <f t="shared" si="212"/>
        <v>2113839000</v>
      </c>
      <c r="AO224" s="51">
        <f t="shared" si="205"/>
        <v>1987891000</v>
      </c>
      <c r="AP224" s="42">
        <f t="shared" si="205"/>
        <v>2110499000</v>
      </c>
      <c r="AQ224" s="58">
        <f t="shared" si="192"/>
        <v>1789101900</v>
      </c>
      <c r="AR224" s="58">
        <f t="shared" si="193"/>
        <v>29818365</v>
      </c>
      <c r="AS224" s="336">
        <f t="shared" si="194"/>
        <v>37331925</v>
      </c>
      <c r="AT224" s="131">
        <f t="shared" si="195"/>
        <v>21104990</v>
      </c>
      <c r="AU224" s="5">
        <f t="shared" si="196"/>
        <v>29818365</v>
      </c>
      <c r="AV224" s="5">
        <f t="shared" si="197"/>
        <v>46884200</v>
      </c>
      <c r="AX224" s="2"/>
      <c r="AY224" s="2"/>
      <c r="BT224" s="53">
        <f t="shared" si="198"/>
        <v>-980243.39809999615</v>
      </c>
      <c r="CT224" s="58">
        <f t="shared" si="199"/>
        <v>1899449100</v>
      </c>
      <c r="CU224" s="43">
        <f t="shared" si="200"/>
        <v>21104990</v>
      </c>
      <c r="CX224" s="53">
        <f t="shared" si="201"/>
        <v>1687831200</v>
      </c>
      <c r="CY224" s="43">
        <f t="shared" si="202"/>
        <v>28130520</v>
      </c>
      <c r="CZ224" s="48">
        <f t="shared" si="203"/>
        <v>46884200</v>
      </c>
    </row>
    <row r="225" spans="1:104">
      <c r="A225" s="3">
        <f t="shared" si="204"/>
        <v>186</v>
      </c>
      <c r="B225" s="249">
        <v>3</v>
      </c>
      <c r="C225" s="250" t="s">
        <v>183</v>
      </c>
      <c r="D225" s="251" t="s">
        <v>41</v>
      </c>
      <c r="E225" s="252"/>
      <c r="F225" s="40" t="s">
        <v>45</v>
      </c>
      <c r="G225" s="253">
        <f t="shared" si="172"/>
        <v>60</v>
      </c>
      <c r="H225" s="253">
        <f t="shared" si="173"/>
        <v>52</v>
      </c>
      <c r="I225" s="254">
        <f t="shared" si="174"/>
        <v>26966806</v>
      </c>
      <c r="J225" s="254">
        <f t="shared" si="175"/>
        <v>2</v>
      </c>
      <c r="K225" s="255">
        <f t="shared" si="176"/>
        <v>0.93</v>
      </c>
      <c r="L225" s="305">
        <f t="shared" si="217"/>
        <v>1.03</v>
      </c>
      <c r="M225" s="257">
        <f t="shared" si="177"/>
        <v>21585964.617592327</v>
      </c>
      <c r="N225" s="257">
        <f t="shared" si="178"/>
        <v>24330831.047542781</v>
      </c>
      <c r="O225" s="257">
        <f t="shared" si="179"/>
        <v>25831503.467400003</v>
      </c>
      <c r="P225" s="257">
        <f t="shared" si="180"/>
        <v>27424734.078439418</v>
      </c>
      <c r="Q225" s="258">
        <f t="shared" si="181"/>
        <v>25831503.467400003</v>
      </c>
      <c r="R225" s="257">
        <f t="shared" si="181"/>
        <v>27424734.078439418</v>
      </c>
      <c r="S225" s="257">
        <f t="shared" si="182"/>
        <v>29116231.667363286</v>
      </c>
      <c r="T225" s="257"/>
      <c r="U225" s="257">
        <f t="shared" si="183"/>
        <v>1122470160.1148009</v>
      </c>
      <c r="V225" s="257">
        <f t="shared" si="184"/>
        <v>1265203214.4722247</v>
      </c>
      <c r="W225" s="257">
        <f t="shared" si="185"/>
        <v>1343238180.3048003</v>
      </c>
      <c r="X225" s="258">
        <f t="shared" si="186"/>
        <v>1426086172.0788498</v>
      </c>
      <c r="Y225" s="258">
        <f t="shared" si="187"/>
        <v>1343238180.3048003</v>
      </c>
      <c r="Z225" s="257">
        <f t="shared" si="188"/>
        <v>1426086172.0788498</v>
      </c>
      <c r="AA225" s="257">
        <f t="shared" si="189"/>
        <v>1514044046.7028909</v>
      </c>
      <c r="AB225" s="257"/>
      <c r="AC225" s="32" t="str">
        <f t="shared" si="190"/>
        <v>BERTAHAP</v>
      </c>
      <c r="AD225" s="259">
        <f t="shared" si="191"/>
        <v>0</v>
      </c>
      <c r="AE225" s="260">
        <v>2</v>
      </c>
      <c r="AF225" s="261"/>
      <c r="AG225" s="257" t="e">
        <f>IF(AF225&gt;#REF!,"LB","KR")</f>
        <v>#REF!</v>
      </c>
      <c r="AH225" s="261">
        <f t="shared" si="213"/>
        <v>1234718000</v>
      </c>
      <c r="AI225" s="261">
        <f t="shared" si="213"/>
        <v>1391724000</v>
      </c>
      <c r="AJ225" s="261">
        <f t="shared" si="213"/>
        <v>1477562000</v>
      </c>
      <c r="AK225" s="262">
        <f t="shared" si="212"/>
        <v>1568695000</v>
      </c>
      <c r="AL225" s="262">
        <f t="shared" si="212"/>
        <v>1477562000</v>
      </c>
      <c r="AM225" s="261">
        <f t="shared" si="212"/>
        <v>1568695000</v>
      </c>
      <c r="AN225" s="261">
        <f t="shared" si="212"/>
        <v>1665449000</v>
      </c>
      <c r="AO225" s="51">
        <f t="shared" si="205"/>
        <v>1566216000</v>
      </c>
      <c r="AP225" s="42">
        <f t="shared" si="205"/>
        <v>1662817000</v>
      </c>
      <c r="AQ225" s="58">
        <f t="shared" si="192"/>
        <v>1409594400</v>
      </c>
      <c r="AR225" s="58">
        <f t="shared" si="193"/>
        <v>23493240</v>
      </c>
      <c r="AS225" s="336">
        <f t="shared" si="194"/>
        <v>29413031.25</v>
      </c>
      <c r="AT225" s="131">
        <f t="shared" si="195"/>
        <v>16628170</v>
      </c>
      <c r="AU225" s="5">
        <f t="shared" si="196"/>
        <v>23493240</v>
      </c>
      <c r="AV225" s="5">
        <f t="shared" si="197"/>
        <v>36939050</v>
      </c>
      <c r="AX225" s="2"/>
      <c r="AY225" s="2"/>
      <c r="BT225" s="53">
        <f t="shared" si="198"/>
        <v>-980243.39809999615</v>
      </c>
      <c r="CT225" s="58">
        <f t="shared" si="199"/>
        <v>1496535300</v>
      </c>
      <c r="CU225" s="43">
        <f t="shared" si="200"/>
        <v>16628170</v>
      </c>
      <c r="CX225" s="53">
        <f t="shared" si="201"/>
        <v>1329805800</v>
      </c>
      <c r="CY225" s="43">
        <f t="shared" si="202"/>
        <v>22163430</v>
      </c>
      <c r="CZ225" s="48">
        <f t="shared" si="203"/>
        <v>36939050</v>
      </c>
    </row>
    <row r="226" spans="1:104">
      <c r="A226" s="3">
        <f t="shared" si="204"/>
        <v>187</v>
      </c>
      <c r="B226" s="249">
        <v>4</v>
      </c>
      <c r="C226" s="250" t="s">
        <v>183</v>
      </c>
      <c r="D226" s="251">
        <v>10</v>
      </c>
      <c r="E226" s="252"/>
      <c r="F226" s="40" t="s">
        <v>48</v>
      </c>
      <c r="G226" s="253">
        <f t="shared" si="172"/>
        <v>74</v>
      </c>
      <c r="H226" s="253">
        <f t="shared" si="173"/>
        <v>63</v>
      </c>
      <c r="I226" s="254">
        <f t="shared" si="174"/>
        <v>26966806</v>
      </c>
      <c r="J226" s="254">
        <f t="shared" si="175"/>
        <v>2</v>
      </c>
      <c r="K226" s="255">
        <f t="shared" si="176"/>
        <v>0.93</v>
      </c>
      <c r="L226" s="305">
        <f t="shared" si="217"/>
        <v>1.03</v>
      </c>
      <c r="M226" s="257">
        <f t="shared" si="177"/>
        <v>21585964.617592327</v>
      </c>
      <c r="N226" s="257">
        <f t="shared" si="178"/>
        <v>24330831.047542781</v>
      </c>
      <c r="O226" s="257">
        <f t="shared" si="179"/>
        <v>25831503.467400003</v>
      </c>
      <c r="P226" s="257">
        <f t="shared" si="180"/>
        <v>27424734.078439418</v>
      </c>
      <c r="Q226" s="258">
        <f t="shared" si="181"/>
        <v>25831503.467400003</v>
      </c>
      <c r="R226" s="257">
        <f t="shared" si="181"/>
        <v>27424734.078439418</v>
      </c>
      <c r="S226" s="257">
        <f t="shared" si="182"/>
        <v>29116231.667363286</v>
      </c>
      <c r="T226" s="257"/>
      <c r="U226" s="257">
        <f t="shared" si="183"/>
        <v>1359915770.9083166</v>
      </c>
      <c r="V226" s="257">
        <f t="shared" si="184"/>
        <v>1532842355.9951952</v>
      </c>
      <c r="W226" s="257">
        <f t="shared" si="185"/>
        <v>1627384718.4462001</v>
      </c>
      <c r="X226" s="258">
        <f t="shared" si="186"/>
        <v>1727758246.9416833</v>
      </c>
      <c r="Y226" s="258">
        <f t="shared" si="187"/>
        <v>1627384718.4462001</v>
      </c>
      <c r="Z226" s="257">
        <f t="shared" si="188"/>
        <v>1727758246.9416833</v>
      </c>
      <c r="AA226" s="257">
        <f t="shared" si="189"/>
        <v>1834322595.0438871</v>
      </c>
      <c r="AB226" s="257"/>
      <c r="AC226" s="32" t="str">
        <f t="shared" si="190"/>
        <v>BERTAHAP</v>
      </c>
      <c r="AD226" s="259">
        <f t="shared" si="191"/>
        <v>0</v>
      </c>
      <c r="AE226" s="260">
        <v>2</v>
      </c>
      <c r="AF226" s="261"/>
      <c r="AG226" s="257" t="e">
        <f>IF(AF226&gt;#REF!,"LB","KR")</f>
        <v>#REF!</v>
      </c>
      <c r="AH226" s="261">
        <f t="shared" si="213"/>
        <v>1495908000</v>
      </c>
      <c r="AI226" s="261">
        <f t="shared" si="213"/>
        <v>1686127000</v>
      </c>
      <c r="AJ226" s="261">
        <f t="shared" si="213"/>
        <v>1790124000</v>
      </c>
      <c r="AK226" s="262">
        <f t="shared" si="212"/>
        <v>1900535000</v>
      </c>
      <c r="AL226" s="262">
        <f t="shared" si="212"/>
        <v>1790124000</v>
      </c>
      <c r="AM226" s="261">
        <f t="shared" si="212"/>
        <v>1900535000</v>
      </c>
      <c r="AN226" s="261">
        <f t="shared" si="212"/>
        <v>2017755000</v>
      </c>
      <c r="AO226" s="51">
        <f t="shared" si="205"/>
        <v>1897532000</v>
      </c>
      <c r="AP226" s="42">
        <f t="shared" si="205"/>
        <v>2014568000</v>
      </c>
      <c r="AQ226" s="58">
        <f t="shared" si="192"/>
        <v>1707778800</v>
      </c>
      <c r="AR226" s="58">
        <f t="shared" si="193"/>
        <v>28462980</v>
      </c>
      <c r="AS226" s="336">
        <f t="shared" si="194"/>
        <v>35635031.25</v>
      </c>
      <c r="AT226" s="131">
        <f t="shared" si="195"/>
        <v>20145680</v>
      </c>
      <c r="AU226" s="5">
        <f t="shared" si="196"/>
        <v>28462980</v>
      </c>
      <c r="AV226" s="5">
        <f t="shared" si="197"/>
        <v>44753100</v>
      </c>
      <c r="AX226" s="2"/>
      <c r="AY226" s="2"/>
      <c r="BT226" s="53">
        <f t="shared" si="198"/>
        <v>-980243.39809999615</v>
      </c>
      <c r="CT226" s="58">
        <f t="shared" si="199"/>
        <v>1813111200</v>
      </c>
      <c r="CU226" s="43">
        <f t="shared" si="200"/>
        <v>20145680</v>
      </c>
      <c r="CX226" s="53">
        <f t="shared" si="201"/>
        <v>1611111600</v>
      </c>
      <c r="CY226" s="43">
        <f t="shared" si="202"/>
        <v>26851860</v>
      </c>
      <c r="CZ226" s="48">
        <f t="shared" si="203"/>
        <v>44753100</v>
      </c>
    </row>
    <row r="227" spans="1:104">
      <c r="A227" s="3">
        <f t="shared" si="204"/>
        <v>188</v>
      </c>
      <c r="B227" s="249">
        <v>5</v>
      </c>
      <c r="C227" s="250" t="s">
        <v>183</v>
      </c>
      <c r="D227" s="251">
        <v>16</v>
      </c>
      <c r="E227" s="252"/>
      <c r="F227" s="40" t="s">
        <v>52</v>
      </c>
      <c r="G227" s="253">
        <f t="shared" si="172"/>
        <v>71</v>
      </c>
      <c r="H227" s="253">
        <f t="shared" si="173"/>
        <v>63</v>
      </c>
      <c r="I227" s="254">
        <f t="shared" si="174"/>
        <v>26966806</v>
      </c>
      <c r="J227" s="254">
        <f t="shared" si="175"/>
        <v>2</v>
      </c>
      <c r="K227" s="255">
        <f t="shared" si="176"/>
        <v>0.93</v>
      </c>
      <c r="L227" s="305">
        <f t="shared" si="217"/>
        <v>1.03</v>
      </c>
      <c r="M227" s="257">
        <f t="shared" si="177"/>
        <v>21585964.617592327</v>
      </c>
      <c r="N227" s="257">
        <f t="shared" si="178"/>
        <v>24330831.047542781</v>
      </c>
      <c r="O227" s="257">
        <f t="shared" si="179"/>
        <v>25831503.467400003</v>
      </c>
      <c r="P227" s="257">
        <f t="shared" si="180"/>
        <v>27424734.078439418</v>
      </c>
      <c r="Q227" s="258">
        <f t="shared" si="181"/>
        <v>25831503.467400003</v>
      </c>
      <c r="R227" s="257">
        <f t="shared" si="181"/>
        <v>27424734.078439418</v>
      </c>
      <c r="S227" s="257">
        <f t="shared" si="182"/>
        <v>29116231.667363286</v>
      </c>
      <c r="T227" s="257"/>
      <c r="U227" s="257">
        <f t="shared" si="183"/>
        <v>1359915770.9083166</v>
      </c>
      <c r="V227" s="257">
        <f t="shared" si="184"/>
        <v>1532842355.9951952</v>
      </c>
      <c r="W227" s="257">
        <f t="shared" si="185"/>
        <v>1627384718.4462001</v>
      </c>
      <c r="X227" s="258">
        <f t="shared" si="186"/>
        <v>1727758246.9416833</v>
      </c>
      <c r="Y227" s="258">
        <f t="shared" si="187"/>
        <v>1627384718.4462001</v>
      </c>
      <c r="Z227" s="257">
        <f t="shared" si="188"/>
        <v>1727758246.9416833</v>
      </c>
      <c r="AA227" s="257">
        <f t="shared" si="189"/>
        <v>1834322595.0438871</v>
      </c>
      <c r="AB227" s="257"/>
      <c r="AC227" s="32" t="str">
        <f t="shared" si="190"/>
        <v>BERTAHAP</v>
      </c>
      <c r="AD227" s="259">
        <f t="shared" si="191"/>
        <v>0</v>
      </c>
      <c r="AE227" s="260">
        <v>2</v>
      </c>
      <c r="AF227" s="261"/>
      <c r="AG227" s="257" t="e">
        <f>IF(AF227&gt;#REF!,"LB","KR")</f>
        <v>#REF!</v>
      </c>
      <c r="AH227" s="261">
        <f t="shared" si="213"/>
        <v>1495908000</v>
      </c>
      <c r="AI227" s="261">
        <f t="shared" si="213"/>
        <v>1686127000</v>
      </c>
      <c r="AJ227" s="261">
        <f t="shared" si="213"/>
        <v>1790124000</v>
      </c>
      <c r="AK227" s="262">
        <f t="shared" si="212"/>
        <v>1900535000</v>
      </c>
      <c r="AL227" s="262">
        <f t="shared" si="212"/>
        <v>1790124000</v>
      </c>
      <c r="AM227" s="261">
        <f t="shared" si="212"/>
        <v>1900535000</v>
      </c>
      <c r="AN227" s="261">
        <f t="shared" si="212"/>
        <v>2017755000</v>
      </c>
      <c r="AO227" s="51">
        <f t="shared" si="205"/>
        <v>1897532000</v>
      </c>
      <c r="AP227" s="42">
        <f t="shared" si="205"/>
        <v>2014568000</v>
      </c>
      <c r="AQ227" s="58">
        <f t="shared" si="192"/>
        <v>1707778800</v>
      </c>
      <c r="AR227" s="58">
        <f t="shared" si="193"/>
        <v>28462980</v>
      </c>
      <c r="AS227" s="336">
        <f t="shared" si="194"/>
        <v>35635031.25</v>
      </c>
      <c r="AT227" s="131">
        <f t="shared" si="195"/>
        <v>20145680</v>
      </c>
      <c r="AU227" s="5">
        <f t="shared" si="196"/>
        <v>28462980</v>
      </c>
      <c r="AV227" s="5">
        <f t="shared" si="197"/>
        <v>44753100</v>
      </c>
      <c r="AX227" s="2"/>
      <c r="AY227" s="2"/>
      <c r="BT227" s="53">
        <f t="shared" si="198"/>
        <v>-980243.39809999615</v>
      </c>
      <c r="CT227" s="58">
        <f t="shared" si="199"/>
        <v>1813111200</v>
      </c>
      <c r="CU227" s="43">
        <f t="shared" si="200"/>
        <v>20145680</v>
      </c>
      <c r="CX227" s="53">
        <f t="shared" si="201"/>
        <v>1611111600</v>
      </c>
      <c r="CY227" s="43">
        <f t="shared" si="202"/>
        <v>26851860</v>
      </c>
      <c r="CZ227" s="48">
        <f t="shared" si="203"/>
        <v>44753100</v>
      </c>
    </row>
    <row r="228" spans="1:104">
      <c r="A228" s="3">
        <f t="shared" si="204"/>
        <v>189</v>
      </c>
      <c r="B228" s="249">
        <v>6</v>
      </c>
      <c r="C228" s="250" t="s">
        <v>183</v>
      </c>
      <c r="D228" s="285">
        <v>18</v>
      </c>
      <c r="E228" s="252"/>
      <c r="F228" s="40" t="s">
        <v>54</v>
      </c>
      <c r="G228" s="253">
        <f t="shared" si="172"/>
        <v>97</v>
      </c>
      <c r="H228" s="253">
        <f t="shared" si="173"/>
        <v>85</v>
      </c>
      <c r="I228" s="254">
        <f t="shared" si="174"/>
        <v>26966806</v>
      </c>
      <c r="J228" s="254">
        <f t="shared" si="175"/>
        <v>2</v>
      </c>
      <c r="K228" s="255">
        <f t="shared" si="176"/>
        <v>0.93</v>
      </c>
      <c r="L228" s="305">
        <f t="shared" si="217"/>
        <v>1.03</v>
      </c>
      <c r="M228" s="257">
        <f t="shared" si="177"/>
        <v>21585964.617592327</v>
      </c>
      <c r="N228" s="257">
        <f t="shared" si="178"/>
        <v>24330831.047542781</v>
      </c>
      <c r="O228" s="257">
        <f t="shared" si="179"/>
        <v>25831503.467400003</v>
      </c>
      <c r="P228" s="257">
        <f t="shared" si="180"/>
        <v>27424734.078439418</v>
      </c>
      <c r="Q228" s="258">
        <f t="shared" si="181"/>
        <v>25831503.467400003</v>
      </c>
      <c r="R228" s="257">
        <f t="shared" si="181"/>
        <v>27424734.078439418</v>
      </c>
      <c r="S228" s="257">
        <f t="shared" si="182"/>
        <v>29116231.667363286</v>
      </c>
      <c r="T228" s="257"/>
      <c r="U228" s="257">
        <f t="shared" si="183"/>
        <v>1834806992.4953477</v>
      </c>
      <c r="V228" s="257">
        <f t="shared" si="184"/>
        <v>2068120639.0411363</v>
      </c>
      <c r="W228" s="257">
        <f t="shared" si="185"/>
        <v>2195677794.7290001</v>
      </c>
      <c r="X228" s="258">
        <f t="shared" si="186"/>
        <v>2331102396.6673508</v>
      </c>
      <c r="Y228" s="258">
        <f t="shared" si="187"/>
        <v>2195677794.7290001</v>
      </c>
      <c r="Z228" s="257">
        <f t="shared" si="188"/>
        <v>2331102396.6673508</v>
      </c>
      <c r="AA228" s="257">
        <f t="shared" si="189"/>
        <v>2474879691.7258792</v>
      </c>
      <c r="AB228" s="257"/>
      <c r="AC228" s="32" t="str">
        <f t="shared" si="190"/>
        <v>BERTAHAP</v>
      </c>
      <c r="AD228" s="259">
        <f t="shared" si="191"/>
        <v>0</v>
      </c>
      <c r="AE228" s="260">
        <v>2</v>
      </c>
      <c r="AF228" s="261"/>
      <c r="AG228" s="257" t="e">
        <f>IF(AF228&gt;#REF!,"LB","KR")</f>
        <v>#REF!</v>
      </c>
      <c r="AH228" s="261">
        <f t="shared" si="213"/>
        <v>2018288000</v>
      </c>
      <c r="AI228" s="261">
        <f t="shared" si="213"/>
        <v>2274933000</v>
      </c>
      <c r="AJ228" s="261">
        <f t="shared" si="213"/>
        <v>2415246000</v>
      </c>
      <c r="AK228" s="262">
        <f t="shared" si="212"/>
        <v>2564213000</v>
      </c>
      <c r="AL228" s="262">
        <f t="shared" si="212"/>
        <v>2415246000</v>
      </c>
      <c r="AM228" s="261">
        <f t="shared" si="212"/>
        <v>2564213000</v>
      </c>
      <c r="AN228" s="261">
        <f t="shared" si="212"/>
        <v>2722368000</v>
      </c>
      <c r="AO228" s="51">
        <f t="shared" si="205"/>
        <v>2560161000</v>
      </c>
      <c r="AP228" s="42">
        <f t="shared" si="205"/>
        <v>2718066000</v>
      </c>
      <c r="AQ228" s="58">
        <f t="shared" si="192"/>
        <v>2304144900</v>
      </c>
      <c r="AR228" s="58">
        <f t="shared" si="193"/>
        <v>38402415</v>
      </c>
      <c r="AS228" s="336">
        <f t="shared" si="194"/>
        <v>48078993.75</v>
      </c>
      <c r="AT228" s="131">
        <f t="shared" si="195"/>
        <v>27180660</v>
      </c>
      <c r="AU228" s="5">
        <f t="shared" si="196"/>
        <v>38402415</v>
      </c>
      <c r="AV228" s="5">
        <f t="shared" si="197"/>
        <v>60381150</v>
      </c>
      <c r="AX228" s="2"/>
      <c r="AY228" s="2"/>
      <c r="BT228" s="53">
        <f t="shared" si="198"/>
        <v>-980243.39809999615</v>
      </c>
      <c r="CT228" s="58">
        <f t="shared" si="199"/>
        <v>2446259400</v>
      </c>
      <c r="CU228" s="43">
        <f t="shared" si="200"/>
        <v>27180660</v>
      </c>
      <c r="CX228" s="53">
        <f t="shared" si="201"/>
        <v>2173721400</v>
      </c>
      <c r="CY228" s="43">
        <f t="shared" si="202"/>
        <v>36228690</v>
      </c>
      <c r="CZ228" s="48">
        <f t="shared" si="203"/>
        <v>60381150</v>
      </c>
    </row>
    <row r="229" spans="1:104">
      <c r="A229" s="3">
        <f t="shared" si="204"/>
        <v>190</v>
      </c>
      <c r="B229" s="249">
        <v>7</v>
      </c>
      <c r="C229" s="250" t="s">
        <v>183</v>
      </c>
      <c r="D229" s="285">
        <v>20</v>
      </c>
      <c r="E229" s="252"/>
      <c r="F229" s="40" t="s">
        <v>70</v>
      </c>
      <c r="G229" s="253">
        <f t="shared" si="172"/>
        <v>60</v>
      </c>
      <c r="H229" s="253">
        <f t="shared" si="173"/>
        <v>51</v>
      </c>
      <c r="I229" s="254">
        <f t="shared" si="174"/>
        <v>26966806</v>
      </c>
      <c r="J229" s="254">
        <f t="shared" si="175"/>
        <v>2</v>
      </c>
      <c r="K229" s="255">
        <f t="shared" si="176"/>
        <v>0.93</v>
      </c>
      <c r="L229" s="305">
        <f t="shared" si="217"/>
        <v>1.03</v>
      </c>
      <c r="M229" s="257">
        <f t="shared" si="177"/>
        <v>21585964.617592327</v>
      </c>
      <c r="N229" s="257">
        <f t="shared" si="178"/>
        <v>24330831.047542781</v>
      </c>
      <c r="O229" s="257">
        <f t="shared" si="179"/>
        <v>25831503.467400003</v>
      </c>
      <c r="P229" s="257">
        <f t="shared" si="180"/>
        <v>27424734.078439418</v>
      </c>
      <c r="Q229" s="258">
        <f t="shared" si="181"/>
        <v>25831503.467400003</v>
      </c>
      <c r="R229" s="257">
        <f t="shared" si="181"/>
        <v>27424734.078439418</v>
      </c>
      <c r="S229" s="257">
        <f t="shared" si="182"/>
        <v>29116231.667363286</v>
      </c>
      <c r="T229" s="257"/>
      <c r="U229" s="257">
        <f t="shared" si="183"/>
        <v>1100884195.4972086</v>
      </c>
      <c r="V229" s="257">
        <f t="shared" si="184"/>
        <v>1240872383.4246819</v>
      </c>
      <c r="W229" s="257">
        <f t="shared" si="185"/>
        <v>1317406676.8374002</v>
      </c>
      <c r="X229" s="258">
        <f t="shared" si="186"/>
        <v>1398661438.0004103</v>
      </c>
      <c r="Y229" s="258">
        <f t="shared" si="187"/>
        <v>1317406676.8374002</v>
      </c>
      <c r="Z229" s="257">
        <f t="shared" si="188"/>
        <v>1398661438.0004103</v>
      </c>
      <c r="AA229" s="257">
        <f t="shared" si="189"/>
        <v>1484927815.0355277</v>
      </c>
      <c r="AB229" s="257"/>
      <c r="AC229" s="32" t="str">
        <f t="shared" si="190"/>
        <v>BERTAHAP</v>
      </c>
      <c r="AD229" s="259">
        <f t="shared" si="191"/>
        <v>0</v>
      </c>
      <c r="AE229" s="260">
        <v>2</v>
      </c>
      <c r="AF229" s="261"/>
      <c r="AG229" s="257" t="e">
        <f>IF(AF229&gt;#REF!,"LB","KR")</f>
        <v>#REF!</v>
      </c>
      <c r="AH229" s="261">
        <f t="shared" si="213"/>
        <v>1210973000</v>
      </c>
      <c r="AI229" s="261">
        <f t="shared" si="213"/>
        <v>1364960000</v>
      </c>
      <c r="AJ229" s="261">
        <f t="shared" si="213"/>
        <v>1449148000</v>
      </c>
      <c r="AK229" s="262">
        <f t="shared" si="212"/>
        <v>1538528000</v>
      </c>
      <c r="AL229" s="262">
        <f t="shared" si="212"/>
        <v>1449148000</v>
      </c>
      <c r="AM229" s="261">
        <f t="shared" si="212"/>
        <v>1538528000</v>
      </c>
      <c r="AN229" s="261">
        <f t="shared" si="212"/>
        <v>1633421000</v>
      </c>
      <c r="AO229" s="51">
        <f t="shared" si="205"/>
        <v>1536097000</v>
      </c>
      <c r="AP229" s="42">
        <f t="shared" si="205"/>
        <v>1630840000</v>
      </c>
      <c r="AQ229" s="58">
        <f t="shared" si="192"/>
        <v>1382487300</v>
      </c>
      <c r="AR229" s="58">
        <f t="shared" si="193"/>
        <v>23041455</v>
      </c>
      <c r="AS229" s="336">
        <f t="shared" si="194"/>
        <v>28847400</v>
      </c>
      <c r="AT229" s="131">
        <f t="shared" si="195"/>
        <v>16308400</v>
      </c>
      <c r="AU229" s="5">
        <f t="shared" si="196"/>
        <v>23041455</v>
      </c>
      <c r="AV229" s="5">
        <f t="shared" si="197"/>
        <v>36228700</v>
      </c>
      <c r="AX229" s="2"/>
      <c r="AY229" s="2"/>
      <c r="BT229" s="53">
        <f t="shared" si="198"/>
        <v>-980243.39809999615</v>
      </c>
      <c r="CT229" s="58">
        <f t="shared" si="199"/>
        <v>1467756000</v>
      </c>
      <c r="CU229" s="43">
        <f t="shared" si="200"/>
        <v>16308400</v>
      </c>
      <c r="CX229" s="53">
        <f t="shared" si="201"/>
        <v>1304233200</v>
      </c>
      <c r="CY229" s="43">
        <f t="shared" si="202"/>
        <v>21737220</v>
      </c>
      <c r="CZ229" s="48">
        <f t="shared" si="203"/>
        <v>36228700</v>
      </c>
    </row>
    <row r="230" spans="1:104">
      <c r="A230" s="3">
        <f t="shared" si="204"/>
        <v>191</v>
      </c>
      <c r="B230" s="249">
        <v>8</v>
      </c>
      <c r="C230" s="250" t="s">
        <v>183</v>
      </c>
      <c r="D230" s="285">
        <v>22</v>
      </c>
      <c r="E230" s="252"/>
      <c r="F230" s="40" t="s">
        <v>89</v>
      </c>
      <c r="G230" s="253">
        <f t="shared" si="172"/>
        <v>81</v>
      </c>
      <c r="H230" s="253">
        <f t="shared" si="173"/>
        <v>70</v>
      </c>
      <c r="I230" s="254">
        <f t="shared" si="174"/>
        <v>26966806</v>
      </c>
      <c r="J230" s="254">
        <f t="shared" si="175"/>
        <v>4</v>
      </c>
      <c r="K230" s="255">
        <f t="shared" si="176"/>
        <v>0.97</v>
      </c>
      <c r="L230" s="305">
        <f t="shared" si="217"/>
        <v>1.03</v>
      </c>
      <c r="M230" s="257">
        <f t="shared" si="177"/>
        <v>22514393.20329522</v>
      </c>
      <c r="N230" s="257">
        <f t="shared" si="178"/>
        <v>25377318.40442634</v>
      </c>
      <c r="O230" s="257">
        <f t="shared" si="179"/>
        <v>26942535.874600001</v>
      </c>
      <c r="P230" s="257">
        <f t="shared" si="180"/>
        <v>28604292.533426058</v>
      </c>
      <c r="Q230" s="258">
        <f t="shared" si="181"/>
        <v>26942535.874600001</v>
      </c>
      <c r="R230" s="257">
        <f t="shared" si="181"/>
        <v>28604292.533426058</v>
      </c>
      <c r="S230" s="257">
        <f t="shared" si="182"/>
        <v>30368542.706819769</v>
      </c>
      <c r="T230" s="257"/>
      <c r="U230" s="257">
        <f t="shared" si="183"/>
        <v>1576007524.2306654</v>
      </c>
      <c r="V230" s="257">
        <f t="shared" si="184"/>
        <v>1776412288.3098438</v>
      </c>
      <c r="W230" s="257">
        <f t="shared" si="185"/>
        <v>1885977511.2220001</v>
      </c>
      <c r="X230" s="258">
        <f t="shared" si="186"/>
        <v>2002300477.339824</v>
      </c>
      <c r="Y230" s="258">
        <f t="shared" si="187"/>
        <v>1885977511.2220001</v>
      </c>
      <c r="Z230" s="257">
        <f t="shared" si="188"/>
        <v>2002300477.339824</v>
      </c>
      <c r="AA230" s="257">
        <f t="shared" si="189"/>
        <v>2125797989.4773839</v>
      </c>
      <c r="AB230" s="257"/>
      <c r="AC230" s="32" t="str">
        <f t="shared" si="190"/>
        <v>BERTAHAP</v>
      </c>
      <c r="AD230" s="259">
        <f t="shared" si="191"/>
        <v>0</v>
      </c>
      <c r="AE230" s="260">
        <v>2</v>
      </c>
      <c r="AF230" s="261"/>
      <c r="AG230" s="257" t="e">
        <f>IF(AF230&gt;#REF!,"LB","KR")</f>
        <v>#REF!</v>
      </c>
      <c r="AH230" s="261">
        <f t="shared" si="213"/>
        <v>1733609000</v>
      </c>
      <c r="AI230" s="261">
        <f t="shared" si="213"/>
        <v>1954054000</v>
      </c>
      <c r="AJ230" s="261">
        <f t="shared" si="213"/>
        <v>2074576000</v>
      </c>
      <c r="AK230" s="262">
        <f t="shared" si="212"/>
        <v>2202531000</v>
      </c>
      <c r="AL230" s="262">
        <f t="shared" si="212"/>
        <v>2074576000</v>
      </c>
      <c r="AM230" s="261">
        <f t="shared" si="212"/>
        <v>2202531000</v>
      </c>
      <c r="AN230" s="261">
        <f t="shared" si="212"/>
        <v>2338378000</v>
      </c>
      <c r="AO230" s="51">
        <f t="shared" si="205"/>
        <v>2199051000</v>
      </c>
      <c r="AP230" s="42">
        <f t="shared" si="205"/>
        <v>2334683000</v>
      </c>
      <c r="AQ230" s="58">
        <f t="shared" si="192"/>
        <v>1979145900</v>
      </c>
      <c r="AR230" s="58">
        <f t="shared" si="193"/>
        <v>32985765</v>
      </c>
      <c r="AS230" s="336">
        <f t="shared" si="194"/>
        <v>41297456.25</v>
      </c>
      <c r="AT230" s="131">
        <f t="shared" si="195"/>
        <v>23346830</v>
      </c>
      <c r="AU230" s="5">
        <f t="shared" si="196"/>
        <v>32985765</v>
      </c>
      <c r="AV230" s="5">
        <f t="shared" si="197"/>
        <v>51864400</v>
      </c>
      <c r="AX230" s="2"/>
      <c r="AY230" s="2"/>
      <c r="BT230" s="53">
        <f t="shared" si="198"/>
        <v>130789.00910000131</v>
      </c>
      <c r="CT230" s="58">
        <f t="shared" si="199"/>
        <v>2101214700</v>
      </c>
      <c r="CU230" s="43">
        <f t="shared" si="200"/>
        <v>23346830</v>
      </c>
      <c r="CX230" s="53">
        <f t="shared" si="201"/>
        <v>1867118400</v>
      </c>
      <c r="CY230" s="43">
        <f t="shared" si="202"/>
        <v>31118640</v>
      </c>
      <c r="CZ230" s="48">
        <f t="shared" si="203"/>
        <v>51864400</v>
      </c>
    </row>
    <row r="231" spans="1:104">
      <c r="A231" s="3">
        <f t="shared" si="204"/>
        <v>192</v>
      </c>
      <c r="B231" s="249">
        <v>1</v>
      </c>
      <c r="C231" s="250" t="s">
        <v>184</v>
      </c>
      <c r="D231" s="251" t="s">
        <v>24</v>
      </c>
      <c r="E231" s="252"/>
      <c r="F231" s="40" t="s">
        <v>39</v>
      </c>
      <c r="G231" s="253">
        <f t="shared" si="172"/>
        <v>113</v>
      </c>
      <c r="H231" s="253">
        <f t="shared" si="173"/>
        <v>101</v>
      </c>
      <c r="I231" s="254">
        <f t="shared" si="174"/>
        <v>26966806</v>
      </c>
      <c r="J231" s="254">
        <f t="shared" si="175"/>
        <v>6</v>
      </c>
      <c r="K231" s="255">
        <f t="shared" si="176"/>
        <v>0.95</v>
      </c>
      <c r="L231" s="256">
        <f t="shared" ref="L231:L238" si="218">SUMIF($AN$4:$AN$22,D231,$BD$4:$BD$22)</f>
        <v>1.02</v>
      </c>
      <c r="M231" s="257">
        <f t="shared" si="177"/>
        <v>21836099.50354626</v>
      </c>
      <c r="N231" s="257">
        <f t="shared" si="178"/>
        <v>24612773.029615775</v>
      </c>
      <c r="O231" s="257">
        <f t="shared" si="179"/>
        <v>26130835.013999999</v>
      </c>
      <c r="P231" s="257">
        <f t="shared" si="180"/>
        <v>27742527.739855718</v>
      </c>
      <c r="Q231" s="258">
        <f t="shared" si="181"/>
        <v>26130835.013999999</v>
      </c>
      <c r="R231" s="257">
        <f t="shared" si="181"/>
        <v>27742527.739855718</v>
      </c>
      <c r="S231" s="257">
        <f t="shared" si="182"/>
        <v>29453626.146440148</v>
      </c>
      <c r="T231" s="257"/>
      <c r="U231" s="257">
        <f t="shared" si="183"/>
        <v>2205446049.8581724</v>
      </c>
      <c r="V231" s="257">
        <f t="shared" si="184"/>
        <v>2485890075.9911933</v>
      </c>
      <c r="W231" s="257">
        <f t="shared" si="185"/>
        <v>2639214336.414</v>
      </c>
      <c r="X231" s="258">
        <f t="shared" si="186"/>
        <v>2801995301.7254276</v>
      </c>
      <c r="Y231" s="258">
        <f t="shared" si="187"/>
        <v>2639214336.414</v>
      </c>
      <c r="Z231" s="257">
        <f t="shared" si="188"/>
        <v>2801995301.7254276</v>
      </c>
      <c r="AA231" s="257">
        <f t="shared" si="189"/>
        <v>2974816240.7904549</v>
      </c>
      <c r="AB231" s="257"/>
      <c r="AC231" s="32" t="str">
        <f t="shared" si="190"/>
        <v>BERTAHAP</v>
      </c>
      <c r="AD231" s="259">
        <f t="shared" si="191"/>
        <v>0</v>
      </c>
      <c r="AE231" s="260">
        <v>2</v>
      </c>
      <c r="AF231" s="261"/>
      <c r="AG231" s="257" t="e">
        <f>IF(AF231&gt;#REF!,"LB","KR")</f>
        <v>#REF!</v>
      </c>
      <c r="AH231" s="261">
        <f t="shared" si="213"/>
        <v>2425991000</v>
      </c>
      <c r="AI231" s="261">
        <f t="shared" si="213"/>
        <v>2734480000</v>
      </c>
      <c r="AJ231" s="261">
        <f t="shared" si="213"/>
        <v>2903136000</v>
      </c>
      <c r="AK231" s="262">
        <f t="shared" si="212"/>
        <v>3082195000</v>
      </c>
      <c r="AL231" s="262">
        <f t="shared" si="212"/>
        <v>2903136000</v>
      </c>
      <c r="AM231" s="261">
        <f t="shared" si="212"/>
        <v>3082195000</v>
      </c>
      <c r="AN231" s="261">
        <f t="shared" si="212"/>
        <v>3272298000</v>
      </c>
      <c r="AO231" s="51">
        <f t="shared" si="205"/>
        <v>3077325000</v>
      </c>
      <c r="AP231" s="42">
        <f t="shared" si="205"/>
        <v>3267127000</v>
      </c>
      <c r="AQ231" s="58">
        <f t="shared" si="192"/>
        <v>2769592500</v>
      </c>
      <c r="AR231" s="58">
        <f t="shared" si="193"/>
        <v>46159875</v>
      </c>
      <c r="AS231" s="336">
        <f t="shared" si="194"/>
        <v>57791156.25</v>
      </c>
      <c r="AT231" s="131">
        <f t="shared" si="195"/>
        <v>32671270</v>
      </c>
      <c r="AU231" s="5">
        <f t="shared" si="196"/>
        <v>46159875</v>
      </c>
      <c r="AV231" s="5">
        <f t="shared" si="197"/>
        <v>72578400</v>
      </c>
      <c r="AX231" s="2"/>
      <c r="AY231" s="2"/>
      <c r="BT231" s="53">
        <f t="shared" si="198"/>
        <v>-680911.8515000008</v>
      </c>
      <c r="CT231" s="58">
        <f t="shared" si="199"/>
        <v>2940414300</v>
      </c>
      <c r="CU231" s="43">
        <f t="shared" si="200"/>
        <v>32671270</v>
      </c>
      <c r="CX231" s="53">
        <f t="shared" si="201"/>
        <v>2612822400</v>
      </c>
      <c r="CY231" s="43">
        <f t="shared" si="202"/>
        <v>43547040</v>
      </c>
      <c r="CZ231" s="48">
        <f t="shared" si="203"/>
        <v>72578400</v>
      </c>
    </row>
    <row r="232" spans="1:104">
      <c r="A232" s="3">
        <f t="shared" si="204"/>
        <v>193</v>
      </c>
      <c r="B232" s="249">
        <v>2</v>
      </c>
      <c r="C232" s="250" t="s">
        <v>184</v>
      </c>
      <c r="D232" s="251" t="s">
        <v>35</v>
      </c>
      <c r="E232" s="252"/>
      <c r="F232" s="40" t="s">
        <v>42</v>
      </c>
      <c r="G232" s="253">
        <f t="shared" ref="G232:G295" si="219">SUMIF($V$10:$V$28,F232,$AA$10:$AA$28)</f>
        <v>78</v>
      </c>
      <c r="H232" s="253">
        <f t="shared" ref="H232:H298" si="220">SUMIF($V$10:$V$28,F232,$X$10:$X$28)</f>
        <v>66</v>
      </c>
      <c r="I232" s="254">
        <f t="shared" ref="I232:I298" si="221">$I$27</f>
        <v>26966806</v>
      </c>
      <c r="J232" s="254">
        <f t="shared" ref="J232:J298" si="222">SUMIF($AN$4:$AN$22,D232,$AP$4:$AP$22)</f>
        <v>2</v>
      </c>
      <c r="K232" s="255">
        <f t="shared" ref="K232:K295" si="223">IF(J232=$AJ$25,$AI$25,IF(J232=$AJ$26,$AI$26,IF(J232=$AJ$27,$AI$27,IF(J232=$AJ$28,$AI$28,IF(J232=$AJ$29,$AI$29,IF(J232=$AJ$30,$AI$30))))))</f>
        <v>0.93</v>
      </c>
      <c r="L232" s="256">
        <f t="shared" si="218"/>
        <v>1.02</v>
      </c>
      <c r="M232" s="257">
        <f t="shared" ref="M232:M298" si="224">$O232/(1+6%/12)^36</f>
        <v>21376392.145576868</v>
      </c>
      <c r="N232" s="257">
        <f t="shared" ref="N232:N298" si="225">$O232/(1+6%/12)^12</f>
        <v>24094609.386887025</v>
      </c>
      <c r="O232" s="257">
        <f t="shared" ref="O232:O298" si="226">$I$27*K232*L232</f>
        <v>25580712.171600003</v>
      </c>
      <c r="P232" s="257">
        <f t="shared" ref="P232:P298" si="227">$O232*(1+6%/12)^12</f>
        <v>27158474.52427981</v>
      </c>
      <c r="Q232" s="258">
        <f t="shared" ref="Q232:R298" si="228">O232</f>
        <v>25580712.171600003</v>
      </c>
      <c r="R232" s="257">
        <f t="shared" si="228"/>
        <v>27158474.52427981</v>
      </c>
      <c r="S232" s="257">
        <f t="shared" ref="S232:S298" si="229">$O232*(1+6%/12)^24</f>
        <v>28833549.806515098</v>
      </c>
      <c r="T232" s="257"/>
      <c r="U232" s="257">
        <f t="shared" ref="U232:U298" si="230">M232*H232</f>
        <v>1410841881.6080732</v>
      </c>
      <c r="V232" s="257">
        <f t="shared" ref="V232:V298" si="231">N232*H232</f>
        <v>1590244219.5345438</v>
      </c>
      <c r="W232" s="257">
        <f t="shared" ref="W232:W298" si="232">O232*H232</f>
        <v>1688327003.3256001</v>
      </c>
      <c r="X232" s="258">
        <f t="shared" ref="X232:X298" si="233">P232*H232</f>
        <v>1792459318.6024675</v>
      </c>
      <c r="Y232" s="258">
        <f t="shared" ref="Y232:Y298" si="234">Q232*H232</f>
        <v>1688327003.3256001</v>
      </c>
      <c r="Z232" s="257">
        <f t="shared" ref="Z232:Z298" si="235">R232*H232</f>
        <v>1792459318.6024675</v>
      </c>
      <c r="AA232" s="257">
        <f t="shared" ref="AA232:AA298" si="236">S232*H232</f>
        <v>1903014287.2299964</v>
      </c>
      <c r="AB232" s="257"/>
      <c r="AC232" s="32" t="str">
        <f t="shared" ref="AC232:AC298" si="237">IF(AE232=$H$32,$M$32,IF(AE232=$H$33,$M$33,IF(AE232=$H$34,$M$34)))</f>
        <v>BERTAHAP</v>
      </c>
      <c r="AD232" s="259">
        <f t="shared" ref="AD232:AD295" si="238">IF(AC232=$M$32,$N$32,IF(AC232=$M$33,$N$33,$N$34))</f>
        <v>0</v>
      </c>
      <c r="AE232" s="260">
        <v>2</v>
      </c>
      <c r="AF232" s="261"/>
      <c r="AG232" s="257" t="e">
        <f>IF(AF232&gt;#REF!,"LB","KR")</f>
        <v>#REF!</v>
      </c>
      <c r="AH232" s="261">
        <f t="shared" si="213"/>
        <v>1551927000</v>
      </c>
      <c r="AI232" s="261">
        <f t="shared" si="213"/>
        <v>1749269000</v>
      </c>
      <c r="AJ232" s="261">
        <f t="shared" si="213"/>
        <v>1857160000</v>
      </c>
      <c r="AK232" s="262">
        <f t="shared" si="212"/>
        <v>1971706000</v>
      </c>
      <c r="AL232" s="262">
        <f t="shared" si="212"/>
        <v>1857160000</v>
      </c>
      <c r="AM232" s="261">
        <f t="shared" si="212"/>
        <v>1971706000</v>
      </c>
      <c r="AN232" s="261">
        <f t="shared" si="212"/>
        <v>2093316000</v>
      </c>
      <c r="AO232" s="51">
        <f t="shared" si="205"/>
        <v>1968590000</v>
      </c>
      <c r="AP232" s="42">
        <f t="shared" si="205"/>
        <v>2090009000</v>
      </c>
      <c r="AQ232" s="58">
        <f t="shared" ref="AQ232:AQ298" si="239">AO232-(AO232*10%)</f>
        <v>1771731000</v>
      </c>
      <c r="AR232" s="58">
        <f t="shared" ref="AR232:AR295" si="240">(AQ232*40%)/24</f>
        <v>29528850</v>
      </c>
      <c r="AS232" s="336">
        <f t="shared" ref="AS232:AS298" si="241">(AK232*90%)/48</f>
        <v>36969487.5</v>
      </c>
      <c r="AT232" s="131">
        <f t="shared" ref="AT232:AT298" si="242">(AP232*90%)*40%/36</f>
        <v>20900090</v>
      </c>
      <c r="AU232" s="5">
        <f t="shared" ref="AU232:AU298" si="243">(AO232*90%)*40%/24</f>
        <v>29528850</v>
      </c>
      <c r="AV232" s="5">
        <f t="shared" ref="AV232:AV298" si="244">AJ232*90%/36</f>
        <v>46429000</v>
      </c>
      <c r="AX232" s="2"/>
      <c r="AY232" s="2"/>
      <c r="BT232" s="53">
        <f t="shared" ref="BT232:BT298" si="245">O232-$O$298</f>
        <v>-1231034.6938999966</v>
      </c>
      <c r="CT232" s="58">
        <f t="shared" ref="CT232:CT298" si="246">AP232-(AP232*10%)</f>
        <v>1881008100</v>
      </c>
      <c r="CU232" s="43">
        <f t="shared" ref="CU232:CU295" si="247">(CT232*40%)/36</f>
        <v>20900090</v>
      </c>
      <c r="CX232" s="53">
        <f t="shared" ref="CX232:CX295" si="248">AJ232*90%</f>
        <v>1671444000</v>
      </c>
      <c r="CY232" s="43">
        <f t="shared" ref="CY232:CY295" si="249">(CX232*40%)/24</f>
        <v>27857400</v>
      </c>
      <c r="CZ232" s="48">
        <f t="shared" ref="CZ232:CZ298" si="250">(AJ232*90%)/36</f>
        <v>46429000</v>
      </c>
    </row>
    <row r="233" spans="1:104">
      <c r="A233" s="3">
        <f t="shared" ref="A233:A296" si="251">A232+1</f>
        <v>194</v>
      </c>
      <c r="B233" s="249">
        <v>3</v>
      </c>
      <c r="C233" s="250" t="s">
        <v>184</v>
      </c>
      <c r="D233" s="251" t="s">
        <v>41</v>
      </c>
      <c r="E233" s="252"/>
      <c r="F233" s="40" t="s">
        <v>45</v>
      </c>
      <c r="G233" s="253">
        <f t="shared" si="219"/>
        <v>60</v>
      </c>
      <c r="H233" s="253">
        <f t="shared" si="220"/>
        <v>52</v>
      </c>
      <c r="I233" s="254">
        <f t="shared" si="221"/>
        <v>26966806</v>
      </c>
      <c r="J233" s="254">
        <f t="shared" si="222"/>
        <v>2</v>
      </c>
      <c r="K233" s="255">
        <f t="shared" si="223"/>
        <v>0.93</v>
      </c>
      <c r="L233" s="256">
        <f t="shared" si="218"/>
        <v>1.02</v>
      </c>
      <c r="M233" s="257">
        <f t="shared" si="224"/>
        <v>21376392.145576868</v>
      </c>
      <c r="N233" s="257">
        <f t="shared" si="225"/>
        <v>24094609.386887025</v>
      </c>
      <c r="O233" s="257">
        <f t="shared" si="226"/>
        <v>25580712.171600003</v>
      </c>
      <c r="P233" s="257">
        <f t="shared" si="227"/>
        <v>27158474.52427981</v>
      </c>
      <c r="Q233" s="258">
        <f t="shared" si="228"/>
        <v>25580712.171600003</v>
      </c>
      <c r="R233" s="257">
        <f t="shared" si="228"/>
        <v>27158474.52427981</v>
      </c>
      <c r="S233" s="257">
        <f t="shared" si="229"/>
        <v>28833549.806515098</v>
      </c>
      <c r="T233" s="257"/>
      <c r="U233" s="257">
        <f t="shared" si="230"/>
        <v>1111572391.5699971</v>
      </c>
      <c r="V233" s="257">
        <f t="shared" si="231"/>
        <v>1252919688.1181252</v>
      </c>
      <c r="W233" s="257">
        <f t="shared" si="232"/>
        <v>1330197032.9232001</v>
      </c>
      <c r="X233" s="258">
        <f t="shared" si="233"/>
        <v>1412240675.2625501</v>
      </c>
      <c r="Y233" s="258">
        <f t="shared" si="234"/>
        <v>1330197032.9232001</v>
      </c>
      <c r="Z233" s="257">
        <f t="shared" si="235"/>
        <v>1412240675.2625501</v>
      </c>
      <c r="AA233" s="257">
        <f t="shared" si="236"/>
        <v>1499344589.9387851</v>
      </c>
      <c r="AB233" s="257"/>
      <c r="AC233" s="32" t="str">
        <f t="shared" si="237"/>
        <v>BERTAHAP</v>
      </c>
      <c r="AD233" s="259">
        <f t="shared" si="238"/>
        <v>0</v>
      </c>
      <c r="AE233" s="260">
        <v>2</v>
      </c>
      <c r="AF233" s="261"/>
      <c r="AG233" s="257" t="e">
        <f>IF(AF233&gt;#REF!,"LB","KR")</f>
        <v>#REF!</v>
      </c>
      <c r="AH233" s="261">
        <f t="shared" si="213"/>
        <v>1222730000</v>
      </c>
      <c r="AI233" s="261">
        <f t="shared" si="213"/>
        <v>1378212000</v>
      </c>
      <c r="AJ233" s="261">
        <f t="shared" si="213"/>
        <v>1463217000</v>
      </c>
      <c r="AK233" s="262">
        <f t="shared" si="212"/>
        <v>1553465000</v>
      </c>
      <c r="AL233" s="262">
        <f t="shared" si="212"/>
        <v>1463217000</v>
      </c>
      <c r="AM233" s="261">
        <f t="shared" si="212"/>
        <v>1553465000</v>
      </c>
      <c r="AN233" s="261">
        <f t="shared" si="212"/>
        <v>1649280000</v>
      </c>
      <c r="AO233" s="51">
        <f t="shared" ref="AO233:AP296" si="252">ROUNDUP(AJ233+(AJ233*6%),-3)</f>
        <v>1551011000</v>
      </c>
      <c r="AP233" s="42">
        <f t="shared" si="252"/>
        <v>1646673000</v>
      </c>
      <c r="AQ233" s="58">
        <f t="shared" si="239"/>
        <v>1395909900</v>
      </c>
      <c r="AR233" s="58">
        <f t="shared" si="240"/>
        <v>23265165</v>
      </c>
      <c r="AS233" s="336">
        <f t="shared" si="241"/>
        <v>29127468.75</v>
      </c>
      <c r="AT233" s="131">
        <f t="shared" si="242"/>
        <v>16466730</v>
      </c>
      <c r="AU233" s="5">
        <f t="shared" si="243"/>
        <v>23265165</v>
      </c>
      <c r="AV233" s="5">
        <f t="shared" si="244"/>
        <v>36580425</v>
      </c>
      <c r="AX233" s="2"/>
      <c r="AY233" s="2"/>
      <c r="BT233" s="53">
        <f t="shared" si="245"/>
        <v>-1231034.6938999966</v>
      </c>
      <c r="CT233" s="58">
        <f t="shared" si="246"/>
        <v>1482005700</v>
      </c>
      <c r="CU233" s="43">
        <f t="shared" si="247"/>
        <v>16466730</v>
      </c>
      <c r="CX233" s="53">
        <f t="shared" si="248"/>
        <v>1316895300</v>
      </c>
      <c r="CY233" s="43">
        <f t="shared" si="249"/>
        <v>21948255</v>
      </c>
      <c r="CZ233" s="48">
        <f t="shared" si="250"/>
        <v>36580425</v>
      </c>
    </row>
    <row r="234" spans="1:104">
      <c r="A234" s="3">
        <f t="shared" si="251"/>
        <v>195</v>
      </c>
      <c r="B234" s="249">
        <v>4</v>
      </c>
      <c r="C234" s="250" t="s">
        <v>184</v>
      </c>
      <c r="D234" s="251">
        <v>10</v>
      </c>
      <c r="E234" s="252"/>
      <c r="F234" s="40" t="s">
        <v>48</v>
      </c>
      <c r="G234" s="253">
        <f t="shared" si="219"/>
        <v>74</v>
      </c>
      <c r="H234" s="253">
        <f t="shared" si="220"/>
        <v>63</v>
      </c>
      <c r="I234" s="254">
        <f t="shared" si="221"/>
        <v>26966806</v>
      </c>
      <c r="J234" s="254">
        <f t="shared" si="222"/>
        <v>2</v>
      </c>
      <c r="K234" s="255">
        <f t="shared" si="223"/>
        <v>0.93</v>
      </c>
      <c r="L234" s="256">
        <f t="shared" si="218"/>
        <v>1.02</v>
      </c>
      <c r="M234" s="257">
        <f t="shared" si="224"/>
        <v>21376392.145576868</v>
      </c>
      <c r="N234" s="257">
        <f t="shared" si="225"/>
        <v>24094609.386887025</v>
      </c>
      <c r="O234" s="257">
        <f t="shared" si="226"/>
        <v>25580712.171600003</v>
      </c>
      <c r="P234" s="257">
        <f t="shared" si="227"/>
        <v>27158474.52427981</v>
      </c>
      <c r="Q234" s="258">
        <f t="shared" si="228"/>
        <v>25580712.171600003</v>
      </c>
      <c r="R234" s="257">
        <f t="shared" si="228"/>
        <v>27158474.52427981</v>
      </c>
      <c r="S234" s="257">
        <f t="shared" si="229"/>
        <v>28833549.806515098</v>
      </c>
      <c r="T234" s="257"/>
      <c r="U234" s="257">
        <f t="shared" si="230"/>
        <v>1346712705.1713426</v>
      </c>
      <c r="V234" s="257">
        <f t="shared" si="231"/>
        <v>1517960391.3738825</v>
      </c>
      <c r="W234" s="257">
        <f t="shared" si="232"/>
        <v>1611584866.8108001</v>
      </c>
      <c r="X234" s="258">
        <f t="shared" si="233"/>
        <v>1710983895.029628</v>
      </c>
      <c r="Y234" s="258">
        <f t="shared" si="234"/>
        <v>1611584866.8108001</v>
      </c>
      <c r="Z234" s="257">
        <f t="shared" si="235"/>
        <v>1710983895.029628</v>
      </c>
      <c r="AA234" s="257">
        <f t="shared" si="236"/>
        <v>1816513637.810451</v>
      </c>
      <c r="AB234" s="257"/>
      <c r="AC234" s="32" t="str">
        <f t="shared" si="237"/>
        <v>BERTAHAP</v>
      </c>
      <c r="AD234" s="259">
        <f t="shared" si="238"/>
        <v>0</v>
      </c>
      <c r="AE234" s="260">
        <v>2</v>
      </c>
      <c r="AF234" s="261"/>
      <c r="AG234" s="257" t="e">
        <f>IF(AF234&gt;#REF!,"LB","KR")</f>
        <v>#REF!</v>
      </c>
      <c r="AH234" s="261">
        <f t="shared" si="213"/>
        <v>1481384000</v>
      </c>
      <c r="AI234" s="261">
        <f t="shared" si="213"/>
        <v>1669757000</v>
      </c>
      <c r="AJ234" s="261">
        <f t="shared" si="213"/>
        <v>1772744000</v>
      </c>
      <c r="AK234" s="262">
        <f t="shared" si="212"/>
        <v>1882083000</v>
      </c>
      <c r="AL234" s="262">
        <f t="shared" si="212"/>
        <v>1772744000</v>
      </c>
      <c r="AM234" s="261">
        <f t="shared" si="212"/>
        <v>1882083000</v>
      </c>
      <c r="AN234" s="261">
        <f t="shared" si="212"/>
        <v>1998166000</v>
      </c>
      <c r="AO234" s="51">
        <f t="shared" si="252"/>
        <v>1879109000</v>
      </c>
      <c r="AP234" s="42">
        <f t="shared" si="252"/>
        <v>1995008000</v>
      </c>
      <c r="AQ234" s="58">
        <f t="shared" si="239"/>
        <v>1691198100</v>
      </c>
      <c r="AR234" s="58">
        <f t="shared" si="240"/>
        <v>28186635</v>
      </c>
      <c r="AS234" s="336">
        <f t="shared" si="241"/>
        <v>35289056.25</v>
      </c>
      <c r="AT234" s="131">
        <f t="shared" si="242"/>
        <v>19950080</v>
      </c>
      <c r="AU234" s="5">
        <f t="shared" si="243"/>
        <v>28186635</v>
      </c>
      <c r="AV234" s="5">
        <f t="shared" si="244"/>
        <v>44318600</v>
      </c>
      <c r="AX234" s="2"/>
      <c r="AY234" s="2"/>
      <c r="BT234" s="53">
        <f t="shared" si="245"/>
        <v>-1231034.6938999966</v>
      </c>
      <c r="CT234" s="58">
        <f t="shared" si="246"/>
        <v>1795507200</v>
      </c>
      <c r="CU234" s="43">
        <f t="shared" si="247"/>
        <v>19950080</v>
      </c>
      <c r="CX234" s="53">
        <f t="shared" si="248"/>
        <v>1595469600</v>
      </c>
      <c r="CY234" s="43">
        <f t="shared" si="249"/>
        <v>26591160</v>
      </c>
      <c r="CZ234" s="48">
        <f t="shared" si="250"/>
        <v>44318600</v>
      </c>
    </row>
    <row r="235" spans="1:104">
      <c r="A235" s="3">
        <f t="shared" si="251"/>
        <v>196</v>
      </c>
      <c r="B235" s="249">
        <v>5</v>
      </c>
      <c r="C235" s="250" t="s">
        <v>184</v>
      </c>
      <c r="D235" s="251">
        <v>16</v>
      </c>
      <c r="E235" s="252"/>
      <c r="F235" s="40" t="s">
        <v>52</v>
      </c>
      <c r="G235" s="253">
        <f t="shared" si="219"/>
        <v>71</v>
      </c>
      <c r="H235" s="253">
        <f t="shared" si="220"/>
        <v>63</v>
      </c>
      <c r="I235" s="254">
        <f t="shared" si="221"/>
        <v>26966806</v>
      </c>
      <c r="J235" s="254">
        <f t="shared" si="222"/>
        <v>2</v>
      </c>
      <c r="K235" s="255">
        <f t="shared" si="223"/>
        <v>0.93</v>
      </c>
      <c r="L235" s="256">
        <f t="shared" si="218"/>
        <v>1.02</v>
      </c>
      <c r="M235" s="257">
        <f t="shared" si="224"/>
        <v>21376392.145576868</v>
      </c>
      <c r="N235" s="257">
        <f t="shared" si="225"/>
        <v>24094609.386887025</v>
      </c>
      <c r="O235" s="257">
        <f t="shared" si="226"/>
        <v>25580712.171600003</v>
      </c>
      <c r="P235" s="257">
        <f t="shared" si="227"/>
        <v>27158474.52427981</v>
      </c>
      <c r="Q235" s="258">
        <f t="shared" si="228"/>
        <v>25580712.171600003</v>
      </c>
      <c r="R235" s="257">
        <f t="shared" si="228"/>
        <v>27158474.52427981</v>
      </c>
      <c r="S235" s="257">
        <f t="shared" si="229"/>
        <v>28833549.806515098</v>
      </c>
      <c r="T235" s="257"/>
      <c r="U235" s="257">
        <f t="shared" si="230"/>
        <v>1346712705.1713426</v>
      </c>
      <c r="V235" s="257">
        <f t="shared" si="231"/>
        <v>1517960391.3738825</v>
      </c>
      <c r="W235" s="257">
        <f t="shared" si="232"/>
        <v>1611584866.8108001</v>
      </c>
      <c r="X235" s="258">
        <f t="shared" si="233"/>
        <v>1710983895.029628</v>
      </c>
      <c r="Y235" s="258">
        <f t="shared" si="234"/>
        <v>1611584866.8108001</v>
      </c>
      <c r="Z235" s="257">
        <f t="shared" si="235"/>
        <v>1710983895.029628</v>
      </c>
      <c r="AA235" s="257">
        <f t="shared" si="236"/>
        <v>1816513637.810451</v>
      </c>
      <c r="AB235" s="257"/>
      <c r="AC235" s="32" t="str">
        <f t="shared" si="237"/>
        <v>BERTAHAP</v>
      </c>
      <c r="AD235" s="259">
        <f t="shared" si="238"/>
        <v>0</v>
      </c>
      <c r="AE235" s="260">
        <v>2</v>
      </c>
      <c r="AF235" s="261"/>
      <c r="AG235" s="257" t="e">
        <f>IF(AF235&gt;#REF!,"LB","KR")</f>
        <v>#REF!</v>
      </c>
      <c r="AH235" s="261">
        <f t="shared" si="213"/>
        <v>1481384000</v>
      </c>
      <c r="AI235" s="261">
        <f t="shared" si="213"/>
        <v>1669757000</v>
      </c>
      <c r="AJ235" s="261">
        <f t="shared" si="213"/>
        <v>1772744000</v>
      </c>
      <c r="AK235" s="262">
        <f t="shared" si="212"/>
        <v>1882083000</v>
      </c>
      <c r="AL235" s="262">
        <f t="shared" si="212"/>
        <v>1772744000</v>
      </c>
      <c r="AM235" s="261">
        <f t="shared" si="212"/>
        <v>1882083000</v>
      </c>
      <c r="AN235" s="261">
        <f t="shared" si="212"/>
        <v>1998166000</v>
      </c>
      <c r="AO235" s="51">
        <f t="shared" si="252"/>
        <v>1879109000</v>
      </c>
      <c r="AP235" s="42">
        <f t="shared" si="252"/>
        <v>1995008000</v>
      </c>
      <c r="AQ235" s="58">
        <f t="shared" si="239"/>
        <v>1691198100</v>
      </c>
      <c r="AR235" s="58">
        <f t="shared" si="240"/>
        <v>28186635</v>
      </c>
      <c r="AS235" s="336">
        <f t="shared" si="241"/>
        <v>35289056.25</v>
      </c>
      <c r="AT235" s="131">
        <f t="shared" si="242"/>
        <v>19950080</v>
      </c>
      <c r="AU235" s="5">
        <f t="shared" si="243"/>
        <v>28186635</v>
      </c>
      <c r="AV235" s="5">
        <f t="shared" si="244"/>
        <v>44318600</v>
      </c>
      <c r="AX235" s="2"/>
      <c r="AY235" s="2"/>
      <c r="BT235" s="53">
        <f t="shared" si="245"/>
        <v>-1231034.6938999966</v>
      </c>
      <c r="CT235" s="58">
        <f t="shared" si="246"/>
        <v>1795507200</v>
      </c>
      <c r="CU235" s="43">
        <f t="shared" si="247"/>
        <v>19950080</v>
      </c>
      <c r="CX235" s="53">
        <f t="shared" si="248"/>
        <v>1595469600</v>
      </c>
      <c r="CY235" s="43">
        <f t="shared" si="249"/>
        <v>26591160</v>
      </c>
      <c r="CZ235" s="48">
        <f t="shared" si="250"/>
        <v>44318600</v>
      </c>
    </row>
    <row r="236" spans="1:104">
      <c r="A236" s="3">
        <f t="shared" si="251"/>
        <v>197</v>
      </c>
      <c r="B236" s="249">
        <v>6</v>
      </c>
      <c r="C236" s="250" t="s">
        <v>184</v>
      </c>
      <c r="D236" s="285">
        <v>18</v>
      </c>
      <c r="E236" s="252"/>
      <c r="F236" s="40" t="s">
        <v>54</v>
      </c>
      <c r="G236" s="253">
        <f t="shared" si="219"/>
        <v>97</v>
      </c>
      <c r="H236" s="253">
        <f t="shared" si="220"/>
        <v>85</v>
      </c>
      <c r="I236" s="254">
        <f t="shared" si="221"/>
        <v>26966806</v>
      </c>
      <c r="J236" s="254">
        <f t="shared" si="222"/>
        <v>2</v>
      </c>
      <c r="K236" s="255">
        <f t="shared" si="223"/>
        <v>0.93</v>
      </c>
      <c r="L236" s="256">
        <f t="shared" si="218"/>
        <v>1.02</v>
      </c>
      <c r="M236" s="257">
        <f t="shared" si="224"/>
        <v>21376392.145576868</v>
      </c>
      <c r="N236" s="257">
        <f t="shared" si="225"/>
        <v>24094609.386887025</v>
      </c>
      <c r="O236" s="257">
        <f t="shared" si="226"/>
        <v>25580712.171600003</v>
      </c>
      <c r="P236" s="257">
        <f t="shared" si="227"/>
        <v>27158474.52427981</v>
      </c>
      <c r="Q236" s="258">
        <f t="shared" si="228"/>
        <v>25580712.171600003</v>
      </c>
      <c r="R236" s="257">
        <f t="shared" si="228"/>
        <v>27158474.52427981</v>
      </c>
      <c r="S236" s="257">
        <f t="shared" si="229"/>
        <v>28833549.806515098</v>
      </c>
      <c r="T236" s="257"/>
      <c r="U236" s="257">
        <f t="shared" si="230"/>
        <v>1816993332.3740337</v>
      </c>
      <c r="V236" s="257">
        <f t="shared" si="231"/>
        <v>2048041797.8853972</v>
      </c>
      <c r="W236" s="257">
        <f t="shared" si="232"/>
        <v>2174360534.5860004</v>
      </c>
      <c r="X236" s="258">
        <f t="shared" si="233"/>
        <v>2308470334.5637841</v>
      </c>
      <c r="Y236" s="258">
        <f t="shared" si="234"/>
        <v>2174360534.5860004</v>
      </c>
      <c r="Z236" s="257">
        <f t="shared" si="235"/>
        <v>2308470334.5637841</v>
      </c>
      <c r="AA236" s="257">
        <f t="shared" si="236"/>
        <v>2450851733.5537834</v>
      </c>
      <c r="AB236" s="257"/>
      <c r="AC236" s="32" t="str">
        <f t="shared" si="237"/>
        <v>BERTAHAP</v>
      </c>
      <c r="AD236" s="259">
        <f t="shared" si="238"/>
        <v>0</v>
      </c>
      <c r="AE236" s="260">
        <v>2</v>
      </c>
      <c r="AF236" s="261"/>
      <c r="AG236" s="257" t="e">
        <f>IF(AF236&gt;#REF!,"LB","KR")</f>
        <v>#REF!</v>
      </c>
      <c r="AH236" s="261">
        <f t="shared" si="213"/>
        <v>1998693000</v>
      </c>
      <c r="AI236" s="261">
        <f t="shared" si="213"/>
        <v>2252846000</v>
      </c>
      <c r="AJ236" s="261">
        <f t="shared" si="213"/>
        <v>2391797000</v>
      </c>
      <c r="AK236" s="262">
        <f t="shared" si="212"/>
        <v>2539318000</v>
      </c>
      <c r="AL236" s="262">
        <f t="shared" si="212"/>
        <v>2391797000</v>
      </c>
      <c r="AM236" s="261">
        <f t="shared" si="212"/>
        <v>2539318000</v>
      </c>
      <c r="AN236" s="261">
        <f t="shared" si="212"/>
        <v>2695937000</v>
      </c>
      <c r="AO236" s="51">
        <f t="shared" si="252"/>
        <v>2535305000</v>
      </c>
      <c r="AP236" s="42">
        <f t="shared" si="252"/>
        <v>2691678000</v>
      </c>
      <c r="AQ236" s="58">
        <f t="shared" si="239"/>
        <v>2281774500</v>
      </c>
      <c r="AR236" s="58">
        <f t="shared" si="240"/>
        <v>38029575</v>
      </c>
      <c r="AS236" s="336">
        <f t="shared" si="241"/>
        <v>47612212.5</v>
      </c>
      <c r="AT236" s="131">
        <f t="shared" si="242"/>
        <v>26916780</v>
      </c>
      <c r="AU236" s="5">
        <f t="shared" si="243"/>
        <v>38029575</v>
      </c>
      <c r="AV236" s="5">
        <f t="shared" si="244"/>
        <v>59794925</v>
      </c>
      <c r="AX236" s="2"/>
      <c r="AY236" s="2"/>
      <c r="BT236" s="53">
        <f t="shared" si="245"/>
        <v>-1231034.6938999966</v>
      </c>
      <c r="CT236" s="58">
        <f t="shared" si="246"/>
        <v>2422510200</v>
      </c>
      <c r="CU236" s="43">
        <f t="shared" si="247"/>
        <v>26916780</v>
      </c>
      <c r="CX236" s="53">
        <f t="shared" si="248"/>
        <v>2152617300</v>
      </c>
      <c r="CY236" s="43">
        <f t="shared" si="249"/>
        <v>35876955</v>
      </c>
      <c r="CZ236" s="48">
        <f t="shared" si="250"/>
        <v>59794925</v>
      </c>
    </row>
    <row r="237" spans="1:104">
      <c r="A237" s="3">
        <f t="shared" si="251"/>
        <v>198</v>
      </c>
      <c r="B237" s="249">
        <v>7</v>
      </c>
      <c r="C237" s="250" t="s">
        <v>184</v>
      </c>
      <c r="D237" s="285">
        <v>20</v>
      </c>
      <c r="E237" s="252"/>
      <c r="F237" s="40" t="s">
        <v>70</v>
      </c>
      <c r="G237" s="253">
        <f t="shared" si="219"/>
        <v>60</v>
      </c>
      <c r="H237" s="253">
        <f t="shared" si="220"/>
        <v>51</v>
      </c>
      <c r="I237" s="254">
        <f t="shared" si="221"/>
        <v>26966806</v>
      </c>
      <c r="J237" s="254">
        <f t="shared" si="222"/>
        <v>2</v>
      </c>
      <c r="K237" s="255">
        <f t="shared" si="223"/>
        <v>0.93</v>
      </c>
      <c r="L237" s="256">
        <f t="shared" si="218"/>
        <v>1.02</v>
      </c>
      <c r="M237" s="257">
        <f t="shared" si="224"/>
        <v>21376392.145576868</v>
      </c>
      <c r="N237" s="257">
        <f t="shared" si="225"/>
        <v>24094609.386887025</v>
      </c>
      <c r="O237" s="257">
        <f t="shared" si="226"/>
        <v>25580712.171600003</v>
      </c>
      <c r="P237" s="257">
        <f t="shared" si="227"/>
        <v>27158474.52427981</v>
      </c>
      <c r="Q237" s="258">
        <f t="shared" si="228"/>
        <v>25580712.171600003</v>
      </c>
      <c r="R237" s="257">
        <f t="shared" si="228"/>
        <v>27158474.52427981</v>
      </c>
      <c r="S237" s="257">
        <f t="shared" si="229"/>
        <v>28833549.806515098</v>
      </c>
      <c r="T237" s="257"/>
      <c r="U237" s="257">
        <f t="shared" si="230"/>
        <v>1090195999.4244204</v>
      </c>
      <c r="V237" s="257">
        <f t="shared" si="231"/>
        <v>1228825078.7312384</v>
      </c>
      <c r="W237" s="257">
        <f t="shared" si="232"/>
        <v>1304616320.7516</v>
      </c>
      <c r="X237" s="258">
        <f t="shared" si="233"/>
        <v>1385082200.7382703</v>
      </c>
      <c r="Y237" s="258">
        <f t="shared" si="234"/>
        <v>1304616320.7516</v>
      </c>
      <c r="Z237" s="257">
        <f t="shared" si="235"/>
        <v>1385082200.7382703</v>
      </c>
      <c r="AA237" s="257">
        <f t="shared" si="236"/>
        <v>1470511040.1322699</v>
      </c>
      <c r="AB237" s="257"/>
      <c r="AC237" s="32" t="str">
        <f t="shared" si="237"/>
        <v>BERTAHAP</v>
      </c>
      <c r="AD237" s="259">
        <f t="shared" si="238"/>
        <v>0</v>
      </c>
      <c r="AE237" s="260">
        <v>2</v>
      </c>
      <c r="AF237" s="261"/>
      <c r="AG237" s="257" t="e">
        <f>IF(AF237&gt;#REF!,"LB","KR")</f>
        <v>#REF!</v>
      </c>
      <c r="AH237" s="261">
        <f t="shared" si="213"/>
        <v>1199216000</v>
      </c>
      <c r="AI237" s="261">
        <f t="shared" si="213"/>
        <v>1351708000</v>
      </c>
      <c r="AJ237" s="261">
        <f t="shared" si="213"/>
        <v>1435078000</v>
      </c>
      <c r="AK237" s="262">
        <f t="shared" si="212"/>
        <v>1523591000</v>
      </c>
      <c r="AL237" s="262">
        <f t="shared" si="212"/>
        <v>1435078000</v>
      </c>
      <c r="AM237" s="261">
        <f t="shared" si="212"/>
        <v>1523591000</v>
      </c>
      <c r="AN237" s="261">
        <f t="shared" si="212"/>
        <v>1617563000</v>
      </c>
      <c r="AO237" s="51">
        <f t="shared" si="252"/>
        <v>1521183000</v>
      </c>
      <c r="AP237" s="42">
        <f t="shared" si="252"/>
        <v>1615007000</v>
      </c>
      <c r="AQ237" s="58">
        <f t="shared" si="239"/>
        <v>1369064700</v>
      </c>
      <c r="AR237" s="58">
        <f t="shared" si="240"/>
        <v>22817745</v>
      </c>
      <c r="AS237" s="336">
        <f t="shared" si="241"/>
        <v>28567331.25</v>
      </c>
      <c r="AT237" s="131">
        <f t="shared" si="242"/>
        <v>16150070</v>
      </c>
      <c r="AU237" s="5">
        <f t="shared" si="243"/>
        <v>22817745</v>
      </c>
      <c r="AV237" s="5">
        <f t="shared" si="244"/>
        <v>35876950</v>
      </c>
      <c r="AX237" s="2"/>
      <c r="AY237" s="2"/>
      <c r="BT237" s="53">
        <f t="shared" si="245"/>
        <v>-1231034.6938999966</v>
      </c>
      <c r="CT237" s="58">
        <f t="shared" si="246"/>
        <v>1453506300</v>
      </c>
      <c r="CU237" s="43">
        <f t="shared" si="247"/>
        <v>16150070</v>
      </c>
      <c r="CX237" s="53">
        <f t="shared" si="248"/>
        <v>1291570200</v>
      </c>
      <c r="CY237" s="43">
        <f t="shared" si="249"/>
        <v>21526170</v>
      </c>
      <c r="CZ237" s="48">
        <f t="shared" si="250"/>
        <v>35876950</v>
      </c>
    </row>
    <row r="238" spans="1:104">
      <c r="A238" s="3">
        <f t="shared" si="251"/>
        <v>199</v>
      </c>
      <c r="B238" s="249">
        <v>8</v>
      </c>
      <c r="C238" s="250" t="s">
        <v>184</v>
      </c>
      <c r="D238" s="285">
        <v>22</v>
      </c>
      <c r="E238" s="252"/>
      <c r="F238" s="40" t="s">
        <v>89</v>
      </c>
      <c r="G238" s="253">
        <f t="shared" si="219"/>
        <v>81</v>
      </c>
      <c r="H238" s="253">
        <f t="shared" si="220"/>
        <v>70</v>
      </c>
      <c r="I238" s="254">
        <f t="shared" si="221"/>
        <v>26966806</v>
      </c>
      <c r="J238" s="254">
        <f t="shared" si="222"/>
        <v>4</v>
      </c>
      <c r="K238" s="255">
        <f t="shared" si="223"/>
        <v>0.97</v>
      </c>
      <c r="L238" s="256">
        <f t="shared" si="218"/>
        <v>1.02</v>
      </c>
      <c r="M238" s="257">
        <f t="shared" si="224"/>
        <v>22295806.861515656</v>
      </c>
      <c r="N238" s="257">
        <f t="shared" si="225"/>
        <v>25130936.672344532</v>
      </c>
      <c r="O238" s="257">
        <f t="shared" si="226"/>
        <v>26680957.856400002</v>
      </c>
      <c r="P238" s="257">
        <f t="shared" si="227"/>
        <v>28326580.955431629</v>
      </c>
      <c r="Q238" s="258">
        <f t="shared" si="228"/>
        <v>26680957.856400002</v>
      </c>
      <c r="R238" s="257">
        <f t="shared" si="228"/>
        <v>28326580.955431629</v>
      </c>
      <c r="S238" s="257">
        <f t="shared" si="229"/>
        <v>30073702.48636521</v>
      </c>
      <c r="T238" s="257"/>
      <c r="U238" s="257">
        <f t="shared" si="230"/>
        <v>1560706480.3060958</v>
      </c>
      <c r="V238" s="257">
        <f t="shared" si="231"/>
        <v>1759165567.0641172</v>
      </c>
      <c r="W238" s="257">
        <f t="shared" si="232"/>
        <v>1867667049.9480002</v>
      </c>
      <c r="X238" s="258">
        <f t="shared" si="233"/>
        <v>1982860666.880214</v>
      </c>
      <c r="Y238" s="258">
        <f t="shared" si="234"/>
        <v>1867667049.9480002</v>
      </c>
      <c r="Z238" s="257">
        <f t="shared" si="235"/>
        <v>1982860666.880214</v>
      </c>
      <c r="AA238" s="257">
        <f t="shared" si="236"/>
        <v>2105159174.0455647</v>
      </c>
      <c r="AB238" s="257"/>
      <c r="AC238" s="32" t="str">
        <f t="shared" si="237"/>
        <v>BERTAHAP</v>
      </c>
      <c r="AD238" s="259">
        <f t="shared" si="238"/>
        <v>0</v>
      </c>
      <c r="AE238" s="260">
        <v>2</v>
      </c>
      <c r="AF238" s="261"/>
      <c r="AG238" s="257" t="e">
        <f>IF(AF238&gt;#REF!,"LB","KR")</f>
        <v>#REF!</v>
      </c>
      <c r="AH238" s="261">
        <f t="shared" si="213"/>
        <v>1716778000</v>
      </c>
      <c r="AI238" s="261">
        <f t="shared" si="213"/>
        <v>1935083000</v>
      </c>
      <c r="AJ238" s="261">
        <f t="shared" si="213"/>
        <v>2054434000</v>
      </c>
      <c r="AK238" s="262">
        <f t="shared" si="212"/>
        <v>2181147000</v>
      </c>
      <c r="AL238" s="262">
        <f t="shared" si="212"/>
        <v>2054434000</v>
      </c>
      <c r="AM238" s="261">
        <f t="shared" si="212"/>
        <v>2181147000</v>
      </c>
      <c r="AN238" s="261">
        <f t="shared" si="212"/>
        <v>2315676000</v>
      </c>
      <c r="AO238" s="51">
        <f t="shared" si="252"/>
        <v>2177701000</v>
      </c>
      <c r="AP238" s="42">
        <f t="shared" si="252"/>
        <v>2312016000</v>
      </c>
      <c r="AQ238" s="58">
        <f t="shared" si="239"/>
        <v>1959930900</v>
      </c>
      <c r="AR238" s="58">
        <f t="shared" si="240"/>
        <v>32665515</v>
      </c>
      <c r="AS238" s="336">
        <f t="shared" si="241"/>
        <v>40896506.25</v>
      </c>
      <c r="AT238" s="131">
        <f t="shared" si="242"/>
        <v>23120160</v>
      </c>
      <c r="AU238" s="5">
        <f t="shared" si="243"/>
        <v>32665515</v>
      </c>
      <c r="AV238" s="5">
        <f t="shared" si="244"/>
        <v>51360850</v>
      </c>
      <c r="AX238" s="2"/>
      <c r="AY238" s="2"/>
      <c r="BT238" s="53">
        <f t="shared" si="245"/>
        <v>-130789.00909999758</v>
      </c>
      <c r="CT238" s="58">
        <f t="shared" si="246"/>
        <v>2080814400</v>
      </c>
      <c r="CU238" s="43">
        <f t="shared" si="247"/>
        <v>23120160</v>
      </c>
      <c r="CX238" s="53">
        <f t="shared" si="248"/>
        <v>1848990600</v>
      </c>
      <c r="CY238" s="43">
        <f t="shared" si="249"/>
        <v>30816510</v>
      </c>
      <c r="CZ238" s="48">
        <f t="shared" si="250"/>
        <v>51360850</v>
      </c>
    </row>
    <row r="239" spans="1:104">
      <c r="A239" s="3">
        <f t="shared" si="251"/>
        <v>200</v>
      </c>
      <c r="B239" s="249">
        <v>1</v>
      </c>
      <c r="C239" s="250" t="s">
        <v>185</v>
      </c>
      <c r="D239" s="251" t="s">
        <v>24</v>
      </c>
      <c r="E239" s="252"/>
      <c r="F239" s="40" t="s">
        <v>39</v>
      </c>
      <c r="G239" s="253">
        <f t="shared" si="219"/>
        <v>113</v>
      </c>
      <c r="H239" s="253">
        <f t="shared" si="220"/>
        <v>101</v>
      </c>
      <c r="I239" s="254">
        <f t="shared" si="221"/>
        <v>26966806</v>
      </c>
      <c r="J239" s="254">
        <f t="shared" si="222"/>
        <v>6</v>
      </c>
      <c r="K239" s="255">
        <f t="shared" si="223"/>
        <v>0.95</v>
      </c>
      <c r="L239" s="305">
        <f t="shared" ref="L239:L246" si="253">SUMIF($AN$4:$AN$22,D239,$BN$4:$BN$22)</f>
        <v>1.03</v>
      </c>
      <c r="M239" s="257">
        <f t="shared" si="224"/>
        <v>22050178.910443772</v>
      </c>
      <c r="N239" s="257">
        <f t="shared" si="225"/>
        <v>24854074.725984558</v>
      </c>
      <c r="O239" s="257">
        <f t="shared" si="226"/>
        <v>26387019.671</v>
      </c>
      <c r="P239" s="257">
        <f t="shared" si="227"/>
        <v>28014513.305932734</v>
      </c>
      <c r="Q239" s="258">
        <f t="shared" si="228"/>
        <v>26387019.671</v>
      </c>
      <c r="R239" s="257">
        <f t="shared" si="228"/>
        <v>28014513.305932734</v>
      </c>
      <c r="S239" s="257">
        <f t="shared" si="229"/>
        <v>29742387.187091526</v>
      </c>
      <c r="T239" s="257"/>
      <c r="U239" s="257">
        <f t="shared" si="230"/>
        <v>2227068069.9548211</v>
      </c>
      <c r="V239" s="257">
        <f t="shared" si="231"/>
        <v>2510261547.3244405</v>
      </c>
      <c r="W239" s="257">
        <f t="shared" si="232"/>
        <v>2665088986.7709999</v>
      </c>
      <c r="X239" s="258">
        <f t="shared" si="233"/>
        <v>2829465843.8992062</v>
      </c>
      <c r="Y239" s="258">
        <f t="shared" si="234"/>
        <v>2665088986.7709999</v>
      </c>
      <c r="Z239" s="257">
        <f t="shared" si="235"/>
        <v>2829465843.8992062</v>
      </c>
      <c r="AA239" s="257">
        <f t="shared" si="236"/>
        <v>3003981105.896244</v>
      </c>
      <c r="AB239" s="257"/>
      <c r="AC239" s="32" t="str">
        <f t="shared" si="237"/>
        <v>BERTAHAP</v>
      </c>
      <c r="AD239" s="259">
        <f t="shared" si="238"/>
        <v>0</v>
      </c>
      <c r="AE239" s="260">
        <v>2</v>
      </c>
      <c r="AF239" s="261"/>
      <c r="AG239" s="257" t="e">
        <f>IF(AF239&gt;#REF!,"LB","KR")</f>
        <v>#REF!</v>
      </c>
      <c r="AH239" s="261">
        <f t="shared" si="213"/>
        <v>2449775000</v>
      </c>
      <c r="AI239" s="261">
        <f t="shared" si="213"/>
        <v>2761288000</v>
      </c>
      <c r="AJ239" s="261">
        <f t="shared" si="213"/>
        <v>2931598000</v>
      </c>
      <c r="AK239" s="262">
        <f t="shared" si="212"/>
        <v>3112413000</v>
      </c>
      <c r="AL239" s="262">
        <f t="shared" si="212"/>
        <v>2931598000</v>
      </c>
      <c r="AM239" s="261">
        <f t="shared" si="212"/>
        <v>3112413000</v>
      </c>
      <c r="AN239" s="261">
        <f t="shared" si="212"/>
        <v>3304380000</v>
      </c>
      <c r="AO239" s="51">
        <f t="shared" si="252"/>
        <v>3107494000</v>
      </c>
      <c r="AP239" s="42">
        <f t="shared" si="252"/>
        <v>3299158000</v>
      </c>
      <c r="AQ239" s="58">
        <f t="shared" si="239"/>
        <v>2796744600</v>
      </c>
      <c r="AR239" s="58">
        <f t="shared" si="240"/>
        <v>46612410</v>
      </c>
      <c r="AS239" s="336">
        <f t="shared" si="241"/>
        <v>58357743.75</v>
      </c>
      <c r="AT239" s="131">
        <f t="shared" si="242"/>
        <v>32991580</v>
      </c>
      <c r="AU239" s="5">
        <f t="shared" si="243"/>
        <v>46612410</v>
      </c>
      <c r="AV239" s="5">
        <f t="shared" si="244"/>
        <v>73289950</v>
      </c>
      <c r="AX239" s="2"/>
      <c r="AY239" s="2"/>
      <c r="BT239" s="53">
        <f t="shared" si="245"/>
        <v>-424727.19449999928</v>
      </c>
      <c r="CT239" s="58">
        <f t="shared" si="246"/>
        <v>2969242200</v>
      </c>
      <c r="CU239" s="43">
        <f t="shared" si="247"/>
        <v>32991580</v>
      </c>
      <c r="CX239" s="53">
        <f t="shared" si="248"/>
        <v>2638438200</v>
      </c>
      <c r="CY239" s="43">
        <f t="shared" si="249"/>
        <v>43973970</v>
      </c>
      <c r="CZ239" s="48">
        <f t="shared" si="250"/>
        <v>73289950</v>
      </c>
    </row>
    <row r="240" spans="1:104">
      <c r="A240" s="3">
        <f t="shared" si="251"/>
        <v>201</v>
      </c>
      <c r="B240" s="249">
        <v>2</v>
      </c>
      <c r="C240" s="250" t="s">
        <v>185</v>
      </c>
      <c r="D240" s="251" t="s">
        <v>35</v>
      </c>
      <c r="E240" s="252"/>
      <c r="F240" s="40" t="s">
        <v>42</v>
      </c>
      <c r="G240" s="253">
        <f t="shared" si="219"/>
        <v>78</v>
      </c>
      <c r="H240" s="253">
        <f t="shared" si="220"/>
        <v>66</v>
      </c>
      <c r="I240" s="254">
        <f t="shared" si="221"/>
        <v>26966806</v>
      </c>
      <c r="J240" s="254">
        <f t="shared" si="222"/>
        <v>2</v>
      </c>
      <c r="K240" s="255">
        <f t="shared" si="223"/>
        <v>0.93</v>
      </c>
      <c r="L240" s="305">
        <f t="shared" si="253"/>
        <v>1.03</v>
      </c>
      <c r="M240" s="257">
        <f t="shared" si="224"/>
        <v>21585964.617592327</v>
      </c>
      <c r="N240" s="257">
        <f t="shared" si="225"/>
        <v>24330831.047542781</v>
      </c>
      <c r="O240" s="257">
        <f t="shared" si="226"/>
        <v>25831503.467400003</v>
      </c>
      <c r="P240" s="257">
        <f t="shared" si="227"/>
        <v>27424734.078439418</v>
      </c>
      <c r="Q240" s="258">
        <f t="shared" si="228"/>
        <v>25831503.467400003</v>
      </c>
      <c r="R240" s="257">
        <f t="shared" si="228"/>
        <v>27424734.078439418</v>
      </c>
      <c r="S240" s="257">
        <f t="shared" si="229"/>
        <v>29116231.667363286</v>
      </c>
      <c r="T240" s="257"/>
      <c r="U240" s="257">
        <f t="shared" si="230"/>
        <v>1424673664.7610936</v>
      </c>
      <c r="V240" s="257">
        <f t="shared" si="231"/>
        <v>1605834849.1378236</v>
      </c>
      <c r="W240" s="257">
        <f t="shared" si="232"/>
        <v>1704879228.8484001</v>
      </c>
      <c r="X240" s="258">
        <f t="shared" si="233"/>
        <v>1810032449.1770017</v>
      </c>
      <c r="Y240" s="258">
        <f t="shared" si="234"/>
        <v>1704879228.8484001</v>
      </c>
      <c r="Z240" s="257">
        <f t="shared" si="235"/>
        <v>1810032449.1770017</v>
      </c>
      <c r="AA240" s="257">
        <f t="shared" si="236"/>
        <v>1921671290.0459769</v>
      </c>
      <c r="AB240" s="257"/>
      <c r="AC240" s="32" t="str">
        <f t="shared" si="237"/>
        <v>BERTAHAP</v>
      </c>
      <c r="AD240" s="259">
        <f t="shared" si="238"/>
        <v>0</v>
      </c>
      <c r="AE240" s="260">
        <v>2</v>
      </c>
      <c r="AF240" s="261"/>
      <c r="AG240" s="257" t="e">
        <f>IF(AF240&gt;#REF!,"LB","KR")</f>
        <v>#REF!</v>
      </c>
      <c r="AH240" s="261">
        <f t="shared" si="213"/>
        <v>1567142000</v>
      </c>
      <c r="AI240" s="261">
        <f t="shared" si="213"/>
        <v>1766419000</v>
      </c>
      <c r="AJ240" s="261">
        <f t="shared" si="213"/>
        <v>1875368000</v>
      </c>
      <c r="AK240" s="262">
        <f t="shared" si="212"/>
        <v>1991036000</v>
      </c>
      <c r="AL240" s="262">
        <f t="shared" si="212"/>
        <v>1875368000</v>
      </c>
      <c r="AM240" s="261">
        <f t="shared" si="212"/>
        <v>1991036000</v>
      </c>
      <c r="AN240" s="261">
        <f t="shared" si="212"/>
        <v>2113839000</v>
      </c>
      <c r="AO240" s="51">
        <f t="shared" si="252"/>
        <v>1987891000</v>
      </c>
      <c r="AP240" s="42">
        <f t="shared" si="252"/>
        <v>2110499000</v>
      </c>
      <c r="AQ240" s="58">
        <f t="shared" si="239"/>
        <v>1789101900</v>
      </c>
      <c r="AR240" s="58">
        <f t="shared" si="240"/>
        <v>29818365</v>
      </c>
      <c r="AS240" s="336">
        <f t="shared" si="241"/>
        <v>37331925</v>
      </c>
      <c r="AT240" s="131">
        <f t="shared" si="242"/>
        <v>21104990</v>
      </c>
      <c r="AU240" s="5">
        <f t="shared" si="243"/>
        <v>29818365</v>
      </c>
      <c r="AV240" s="5">
        <f t="shared" si="244"/>
        <v>46884200</v>
      </c>
      <c r="AX240" s="2"/>
      <c r="AY240" s="2"/>
      <c r="BT240" s="53">
        <f t="shared" si="245"/>
        <v>-980243.39809999615</v>
      </c>
      <c r="CT240" s="58">
        <f t="shared" si="246"/>
        <v>1899449100</v>
      </c>
      <c r="CU240" s="43">
        <f t="shared" si="247"/>
        <v>21104990</v>
      </c>
      <c r="CX240" s="53">
        <f t="shared" si="248"/>
        <v>1687831200</v>
      </c>
      <c r="CY240" s="43">
        <f t="shared" si="249"/>
        <v>28130520</v>
      </c>
      <c r="CZ240" s="48">
        <f t="shared" si="250"/>
        <v>46884200</v>
      </c>
    </row>
    <row r="241" spans="1:104">
      <c r="A241" s="3">
        <f t="shared" si="251"/>
        <v>202</v>
      </c>
      <c r="B241" s="249">
        <v>3</v>
      </c>
      <c r="C241" s="250" t="s">
        <v>185</v>
      </c>
      <c r="D241" s="251" t="s">
        <v>41</v>
      </c>
      <c r="E241" s="252"/>
      <c r="F241" s="40" t="s">
        <v>45</v>
      </c>
      <c r="G241" s="253">
        <f t="shared" si="219"/>
        <v>60</v>
      </c>
      <c r="H241" s="253">
        <f t="shared" si="220"/>
        <v>52</v>
      </c>
      <c r="I241" s="254">
        <f t="shared" si="221"/>
        <v>26966806</v>
      </c>
      <c r="J241" s="254">
        <f t="shared" si="222"/>
        <v>2</v>
      </c>
      <c r="K241" s="255">
        <f t="shared" si="223"/>
        <v>0.93</v>
      </c>
      <c r="L241" s="305">
        <f t="shared" si="253"/>
        <v>1.03</v>
      </c>
      <c r="M241" s="257">
        <f t="shared" si="224"/>
        <v>21585964.617592327</v>
      </c>
      <c r="N241" s="257">
        <f t="shared" si="225"/>
        <v>24330831.047542781</v>
      </c>
      <c r="O241" s="257">
        <f t="shared" si="226"/>
        <v>25831503.467400003</v>
      </c>
      <c r="P241" s="257">
        <f t="shared" si="227"/>
        <v>27424734.078439418</v>
      </c>
      <c r="Q241" s="258">
        <f t="shared" si="228"/>
        <v>25831503.467400003</v>
      </c>
      <c r="R241" s="257">
        <f t="shared" si="228"/>
        <v>27424734.078439418</v>
      </c>
      <c r="S241" s="257">
        <f t="shared" si="229"/>
        <v>29116231.667363286</v>
      </c>
      <c r="T241" s="257"/>
      <c r="U241" s="257">
        <f t="shared" si="230"/>
        <v>1122470160.1148009</v>
      </c>
      <c r="V241" s="257">
        <f t="shared" si="231"/>
        <v>1265203214.4722247</v>
      </c>
      <c r="W241" s="257">
        <f t="shared" si="232"/>
        <v>1343238180.3048003</v>
      </c>
      <c r="X241" s="258">
        <f t="shared" si="233"/>
        <v>1426086172.0788498</v>
      </c>
      <c r="Y241" s="258">
        <f t="shared" si="234"/>
        <v>1343238180.3048003</v>
      </c>
      <c r="Z241" s="257">
        <f t="shared" si="235"/>
        <v>1426086172.0788498</v>
      </c>
      <c r="AA241" s="257">
        <f t="shared" si="236"/>
        <v>1514044046.7028909</v>
      </c>
      <c r="AB241" s="257"/>
      <c r="AC241" s="32" t="str">
        <f t="shared" si="237"/>
        <v>BERTAHAP</v>
      </c>
      <c r="AD241" s="259">
        <f t="shared" si="238"/>
        <v>0</v>
      </c>
      <c r="AE241" s="260">
        <v>2</v>
      </c>
      <c r="AF241" s="261"/>
      <c r="AG241" s="257" t="e">
        <f>IF(AF241&gt;#REF!,"LB","KR")</f>
        <v>#REF!</v>
      </c>
      <c r="AH241" s="261">
        <f t="shared" si="213"/>
        <v>1234718000</v>
      </c>
      <c r="AI241" s="261">
        <f t="shared" si="213"/>
        <v>1391724000</v>
      </c>
      <c r="AJ241" s="261">
        <f t="shared" si="213"/>
        <v>1477562000</v>
      </c>
      <c r="AK241" s="262">
        <f t="shared" si="212"/>
        <v>1568695000</v>
      </c>
      <c r="AL241" s="262">
        <f t="shared" si="212"/>
        <v>1477562000</v>
      </c>
      <c r="AM241" s="261">
        <f t="shared" si="212"/>
        <v>1568695000</v>
      </c>
      <c r="AN241" s="261">
        <f t="shared" si="212"/>
        <v>1665449000</v>
      </c>
      <c r="AO241" s="51">
        <f t="shared" si="252"/>
        <v>1566216000</v>
      </c>
      <c r="AP241" s="42">
        <f t="shared" si="252"/>
        <v>1662817000</v>
      </c>
      <c r="AQ241" s="58">
        <f t="shared" si="239"/>
        <v>1409594400</v>
      </c>
      <c r="AR241" s="58">
        <f t="shared" si="240"/>
        <v>23493240</v>
      </c>
      <c r="AS241" s="336">
        <f t="shared" si="241"/>
        <v>29413031.25</v>
      </c>
      <c r="AT241" s="131">
        <f t="shared" si="242"/>
        <v>16628170</v>
      </c>
      <c r="AU241" s="5">
        <f t="shared" si="243"/>
        <v>23493240</v>
      </c>
      <c r="AV241" s="5">
        <f t="shared" si="244"/>
        <v>36939050</v>
      </c>
      <c r="AX241" s="2"/>
      <c r="AY241" s="2"/>
      <c r="BT241" s="53">
        <f t="shared" si="245"/>
        <v>-980243.39809999615</v>
      </c>
      <c r="CT241" s="58">
        <f t="shared" si="246"/>
        <v>1496535300</v>
      </c>
      <c r="CU241" s="43">
        <f t="shared" si="247"/>
        <v>16628170</v>
      </c>
      <c r="CX241" s="53">
        <f t="shared" si="248"/>
        <v>1329805800</v>
      </c>
      <c r="CY241" s="43">
        <f t="shared" si="249"/>
        <v>22163430</v>
      </c>
      <c r="CZ241" s="48">
        <f t="shared" si="250"/>
        <v>36939050</v>
      </c>
    </row>
    <row r="242" spans="1:104">
      <c r="A242" s="3">
        <f t="shared" si="251"/>
        <v>203</v>
      </c>
      <c r="B242" s="249">
        <v>4</v>
      </c>
      <c r="C242" s="250" t="s">
        <v>185</v>
      </c>
      <c r="D242" s="251">
        <v>10</v>
      </c>
      <c r="E242" s="252"/>
      <c r="F242" s="40" t="s">
        <v>48</v>
      </c>
      <c r="G242" s="253">
        <f t="shared" si="219"/>
        <v>74</v>
      </c>
      <c r="H242" s="253">
        <f t="shared" si="220"/>
        <v>63</v>
      </c>
      <c r="I242" s="254">
        <f t="shared" si="221"/>
        <v>26966806</v>
      </c>
      <c r="J242" s="254">
        <f t="shared" si="222"/>
        <v>2</v>
      </c>
      <c r="K242" s="255">
        <f t="shared" si="223"/>
        <v>0.93</v>
      </c>
      <c r="L242" s="305">
        <f t="shared" si="253"/>
        <v>1.03</v>
      </c>
      <c r="M242" s="257">
        <f t="shared" si="224"/>
        <v>21585964.617592327</v>
      </c>
      <c r="N242" s="257">
        <f t="shared" si="225"/>
        <v>24330831.047542781</v>
      </c>
      <c r="O242" s="257">
        <f t="shared" si="226"/>
        <v>25831503.467400003</v>
      </c>
      <c r="P242" s="257">
        <f t="shared" si="227"/>
        <v>27424734.078439418</v>
      </c>
      <c r="Q242" s="258">
        <f t="shared" si="228"/>
        <v>25831503.467400003</v>
      </c>
      <c r="R242" s="257">
        <f t="shared" si="228"/>
        <v>27424734.078439418</v>
      </c>
      <c r="S242" s="257">
        <f t="shared" si="229"/>
        <v>29116231.667363286</v>
      </c>
      <c r="T242" s="257"/>
      <c r="U242" s="257">
        <f t="shared" si="230"/>
        <v>1359915770.9083166</v>
      </c>
      <c r="V242" s="257">
        <f t="shared" si="231"/>
        <v>1532842355.9951952</v>
      </c>
      <c r="W242" s="257">
        <f t="shared" si="232"/>
        <v>1627384718.4462001</v>
      </c>
      <c r="X242" s="258">
        <f t="shared" si="233"/>
        <v>1727758246.9416833</v>
      </c>
      <c r="Y242" s="258">
        <f t="shared" si="234"/>
        <v>1627384718.4462001</v>
      </c>
      <c r="Z242" s="257">
        <f t="shared" si="235"/>
        <v>1727758246.9416833</v>
      </c>
      <c r="AA242" s="257">
        <f t="shared" si="236"/>
        <v>1834322595.0438871</v>
      </c>
      <c r="AB242" s="257"/>
      <c r="AC242" s="32" t="str">
        <f t="shared" si="237"/>
        <v>BERTAHAP</v>
      </c>
      <c r="AD242" s="259">
        <f t="shared" si="238"/>
        <v>0</v>
      </c>
      <c r="AE242" s="260">
        <v>2</v>
      </c>
      <c r="AF242" s="261"/>
      <c r="AG242" s="257" t="e">
        <f>IF(AF242&gt;#REF!,"LB","KR")</f>
        <v>#REF!</v>
      </c>
      <c r="AH242" s="261">
        <f t="shared" si="213"/>
        <v>1495908000</v>
      </c>
      <c r="AI242" s="261">
        <f t="shared" si="213"/>
        <v>1686127000</v>
      </c>
      <c r="AJ242" s="261">
        <f t="shared" si="213"/>
        <v>1790124000</v>
      </c>
      <c r="AK242" s="262">
        <f t="shared" si="212"/>
        <v>1900535000</v>
      </c>
      <c r="AL242" s="262">
        <f t="shared" si="212"/>
        <v>1790124000</v>
      </c>
      <c r="AM242" s="261">
        <f t="shared" si="212"/>
        <v>1900535000</v>
      </c>
      <c r="AN242" s="261">
        <f t="shared" si="212"/>
        <v>2017755000</v>
      </c>
      <c r="AO242" s="51">
        <f t="shared" si="252"/>
        <v>1897532000</v>
      </c>
      <c r="AP242" s="42">
        <f t="shared" si="252"/>
        <v>2014568000</v>
      </c>
      <c r="AQ242" s="58">
        <f t="shared" si="239"/>
        <v>1707778800</v>
      </c>
      <c r="AR242" s="58">
        <f t="shared" si="240"/>
        <v>28462980</v>
      </c>
      <c r="AS242" s="336">
        <f t="shared" si="241"/>
        <v>35635031.25</v>
      </c>
      <c r="AT242" s="131">
        <f t="shared" si="242"/>
        <v>20145680</v>
      </c>
      <c r="AU242" s="5">
        <f t="shared" si="243"/>
        <v>28462980</v>
      </c>
      <c r="AV242" s="5">
        <f t="shared" si="244"/>
        <v>44753100</v>
      </c>
      <c r="AX242" s="2"/>
      <c r="AY242" s="2"/>
      <c r="BT242" s="53">
        <f t="shared" si="245"/>
        <v>-980243.39809999615</v>
      </c>
      <c r="CT242" s="58">
        <f t="shared" si="246"/>
        <v>1813111200</v>
      </c>
      <c r="CU242" s="43">
        <f t="shared" si="247"/>
        <v>20145680</v>
      </c>
      <c r="CX242" s="53">
        <f t="shared" si="248"/>
        <v>1611111600</v>
      </c>
      <c r="CY242" s="43">
        <f t="shared" si="249"/>
        <v>26851860</v>
      </c>
      <c r="CZ242" s="48">
        <f t="shared" si="250"/>
        <v>44753100</v>
      </c>
    </row>
    <row r="243" spans="1:104">
      <c r="A243" s="3">
        <f t="shared" si="251"/>
        <v>204</v>
      </c>
      <c r="B243" s="249">
        <v>5</v>
      </c>
      <c r="C243" s="250" t="s">
        <v>185</v>
      </c>
      <c r="D243" s="251">
        <v>16</v>
      </c>
      <c r="E243" s="252"/>
      <c r="F243" s="40" t="s">
        <v>52</v>
      </c>
      <c r="G243" s="253">
        <f t="shared" si="219"/>
        <v>71</v>
      </c>
      <c r="H243" s="253">
        <f t="shared" si="220"/>
        <v>63</v>
      </c>
      <c r="I243" s="254">
        <f t="shared" si="221"/>
        <v>26966806</v>
      </c>
      <c r="J243" s="254">
        <f t="shared" si="222"/>
        <v>2</v>
      </c>
      <c r="K243" s="255">
        <f t="shared" si="223"/>
        <v>0.93</v>
      </c>
      <c r="L243" s="305">
        <f t="shared" si="253"/>
        <v>1.03</v>
      </c>
      <c r="M243" s="257">
        <f t="shared" si="224"/>
        <v>21585964.617592327</v>
      </c>
      <c r="N243" s="257">
        <f t="shared" si="225"/>
        <v>24330831.047542781</v>
      </c>
      <c r="O243" s="257">
        <f t="shared" si="226"/>
        <v>25831503.467400003</v>
      </c>
      <c r="P243" s="257">
        <f t="shared" si="227"/>
        <v>27424734.078439418</v>
      </c>
      <c r="Q243" s="258">
        <f t="shared" si="228"/>
        <v>25831503.467400003</v>
      </c>
      <c r="R243" s="257">
        <f t="shared" si="228"/>
        <v>27424734.078439418</v>
      </c>
      <c r="S243" s="257">
        <f t="shared" si="229"/>
        <v>29116231.667363286</v>
      </c>
      <c r="T243" s="257"/>
      <c r="U243" s="257">
        <f t="shared" si="230"/>
        <v>1359915770.9083166</v>
      </c>
      <c r="V243" s="257">
        <f t="shared" si="231"/>
        <v>1532842355.9951952</v>
      </c>
      <c r="W243" s="257">
        <f t="shared" si="232"/>
        <v>1627384718.4462001</v>
      </c>
      <c r="X243" s="258">
        <f t="shared" si="233"/>
        <v>1727758246.9416833</v>
      </c>
      <c r="Y243" s="258">
        <f t="shared" si="234"/>
        <v>1627384718.4462001</v>
      </c>
      <c r="Z243" s="257">
        <f t="shared" si="235"/>
        <v>1727758246.9416833</v>
      </c>
      <c r="AA243" s="257">
        <f t="shared" si="236"/>
        <v>1834322595.0438871</v>
      </c>
      <c r="AB243" s="257"/>
      <c r="AC243" s="32" t="str">
        <f t="shared" si="237"/>
        <v>BERTAHAP</v>
      </c>
      <c r="AD243" s="259">
        <f t="shared" si="238"/>
        <v>0</v>
      </c>
      <c r="AE243" s="260">
        <v>2</v>
      </c>
      <c r="AF243" s="261"/>
      <c r="AG243" s="257" t="e">
        <f>IF(AF243&gt;#REF!,"LB","KR")</f>
        <v>#REF!</v>
      </c>
      <c r="AH243" s="261">
        <f t="shared" si="213"/>
        <v>1495908000</v>
      </c>
      <c r="AI243" s="261">
        <f t="shared" si="213"/>
        <v>1686127000</v>
      </c>
      <c r="AJ243" s="261">
        <f t="shared" si="213"/>
        <v>1790124000</v>
      </c>
      <c r="AK243" s="262">
        <f t="shared" si="212"/>
        <v>1900535000</v>
      </c>
      <c r="AL243" s="262">
        <f t="shared" si="212"/>
        <v>1790124000</v>
      </c>
      <c r="AM243" s="261">
        <f t="shared" si="212"/>
        <v>1900535000</v>
      </c>
      <c r="AN243" s="261">
        <f t="shared" si="212"/>
        <v>2017755000</v>
      </c>
      <c r="AO243" s="51">
        <f t="shared" si="252"/>
        <v>1897532000</v>
      </c>
      <c r="AP243" s="42">
        <f t="shared" si="252"/>
        <v>2014568000</v>
      </c>
      <c r="AQ243" s="58">
        <f t="shared" si="239"/>
        <v>1707778800</v>
      </c>
      <c r="AR243" s="58">
        <f t="shared" si="240"/>
        <v>28462980</v>
      </c>
      <c r="AS243" s="336">
        <f t="shared" si="241"/>
        <v>35635031.25</v>
      </c>
      <c r="AT243" s="131">
        <f t="shared" si="242"/>
        <v>20145680</v>
      </c>
      <c r="AU243" s="5">
        <f t="shared" si="243"/>
        <v>28462980</v>
      </c>
      <c r="AV243" s="5">
        <f t="shared" si="244"/>
        <v>44753100</v>
      </c>
      <c r="AX243" s="2"/>
      <c r="AY243" s="2"/>
      <c r="BT243" s="53">
        <f t="shared" si="245"/>
        <v>-980243.39809999615</v>
      </c>
      <c r="CT243" s="58">
        <f t="shared" si="246"/>
        <v>1813111200</v>
      </c>
      <c r="CU243" s="43">
        <f t="shared" si="247"/>
        <v>20145680</v>
      </c>
      <c r="CX243" s="53">
        <f t="shared" si="248"/>
        <v>1611111600</v>
      </c>
      <c r="CY243" s="43">
        <f t="shared" si="249"/>
        <v>26851860</v>
      </c>
      <c r="CZ243" s="48">
        <f t="shared" si="250"/>
        <v>44753100</v>
      </c>
    </row>
    <row r="244" spans="1:104">
      <c r="A244" s="3">
        <f t="shared" si="251"/>
        <v>205</v>
      </c>
      <c r="B244" s="249">
        <v>6</v>
      </c>
      <c r="C244" s="250" t="s">
        <v>185</v>
      </c>
      <c r="D244" s="285">
        <v>18</v>
      </c>
      <c r="E244" s="252"/>
      <c r="F244" s="40" t="s">
        <v>54</v>
      </c>
      <c r="G244" s="253">
        <f t="shared" si="219"/>
        <v>97</v>
      </c>
      <c r="H244" s="253">
        <f t="shared" si="220"/>
        <v>85</v>
      </c>
      <c r="I244" s="254">
        <f t="shared" si="221"/>
        <v>26966806</v>
      </c>
      <c r="J244" s="254">
        <f t="shared" si="222"/>
        <v>2</v>
      </c>
      <c r="K244" s="255">
        <f t="shared" si="223"/>
        <v>0.93</v>
      </c>
      <c r="L244" s="305">
        <f t="shared" si="253"/>
        <v>1.03</v>
      </c>
      <c r="M244" s="257">
        <f t="shared" si="224"/>
        <v>21585964.617592327</v>
      </c>
      <c r="N244" s="257">
        <f t="shared" si="225"/>
        <v>24330831.047542781</v>
      </c>
      <c r="O244" s="257">
        <f t="shared" si="226"/>
        <v>25831503.467400003</v>
      </c>
      <c r="P244" s="257">
        <f t="shared" si="227"/>
        <v>27424734.078439418</v>
      </c>
      <c r="Q244" s="258">
        <f t="shared" si="228"/>
        <v>25831503.467400003</v>
      </c>
      <c r="R244" s="257">
        <f t="shared" si="228"/>
        <v>27424734.078439418</v>
      </c>
      <c r="S244" s="257">
        <f t="shared" si="229"/>
        <v>29116231.667363286</v>
      </c>
      <c r="T244" s="257"/>
      <c r="U244" s="257">
        <f t="shared" si="230"/>
        <v>1834806992.4953477</v>
      </c>
      <c r="V244" s="257">
        <f t="shared" si="231"/>
        <v>2068120639.0411363</v>
      </c>
      <c r="W244" s="257">
        <f t="shared" si="232"/>
        <v>2195677794.7290001</v>
      </c>
      <c r="X244" s="258">
        <f t="shared" si="233"/>
        <v>2331102396.6673508</v>
      </c>
      <c r="Y244" s="258">
        <f t="shared" si="234"/>
        <v>2195677794.7290001</v>
      </c>
      <c r="Z244" s="257">
        <f t="shared" si="235"/>
        <v>2331102396.6673508</v>
      </c>
      <c r="AA244" s="257">
        <f t="shared" si="236"/>
        <v>2474879691.7258792</v>
      </c>
      <c r="AB244" s="257"/>
      <c r="AC244" s="32" t="str">
        <f t="shared" si="237"/>
        <v>BERTAHAP</v>
      </c>
      <c r="AD244" s="259">
        <f t="shared" si="238"/>
        <v>0</v>
      </c>
      <c r="AE244" s="260">
        <v>2</v>
      </c>
      <c r="AF244" s="261"/>
      <c r="AG244" s="257" t="e">
        <f>IF(AF244&gt;#REF!,"LB","KR")</f>
        <v>#REF!</v>
      </c>
      <c r="AH244" s="261">
        <f t="shared" si="213"/>
        <v>2018288000</v>
      </c>
      <c r="AI244" s="261">
        <f t="shared" si="213"/>
        <v>2274933000</v>
      </c>
      <c r="AJ244" s="261">
        <f t="shared" si="213"/>
        <v>2415246000</v>
      </c>
      <c r="AK244" s="262">
        <f t="shared" si="212"/>
        <v>2564213000</v>
      </c>
      <c r="AL244" s="262">
        <f t="shared" si="212"/>
        <v>2415246000</v>
      </c>
      <c r="AM244" s="261">
        <f t="shared" si="212"/>
        <v>2564213000</v>
      </c>
      <c r="AN244" s="261">
        <f t="shared" si="212"/>
        <v>2722368000</v>
      </c>
      <c r="AO244" s="51">
        <f t="shared" si="252"/>
        <v>2560161000</v>
      </c>
      <c r="AP244" s="42">
        <f t="shared" si="252"/>
        <v>2718066000</v>
      </c>
      <c r="AQ244" s="58">
        <f t="shared" si="239"/>
        <v>2304144900</v>
      </c>
      <c r="AR244" s="58">
        <f t="shared" si="240"/>
        <v>38402415</v>
      </c>
      <c r="AS244" s="336">
        <f t="shared" si="241"/>
        <v>48078993.75</v>
      </c>
      <c r="AT244" s="131">
        <f t="shared" si="242"/>
        <v>27180660</v>
      </c>
      <c r="AU244" s="5">
        <f t="shared" si="243"/>
        <v>38402415</v>
      </c>
      <c r="AV244" s="5">
        <f t="shared" si="244"/>
        <v>60381150</v>
      </c>
      <c r="AX244" s="2"/>
      <c r="AY244" s="2"/>
      <c r="BT244" s="53">
        <f t="shared" si="245"/>
        <v>-980243.39809999615</v>
      </c>
      <c r="CT244" s="58">
        <f t="shared" si="246"/>
        <v>2446259400</v>
      </c>
      <c r="CU244" s="43">
        <f t="shared" si="247"/>
        <v>27180660</v>
      </c>
      <c r="CX244" s="53">
        <f t="shared" si="248"/>
        <v>2173721400</v>
      </c>
      <c r="CY244" s="43">
        <f t="shared" si="249"/>
        <v>36228690</v>
      </c>
      <c r="CZ244" s="48">
        <f t="shared" si="250"/>
        <v>60381150</v>
      </c>
    </row>
    <row r="245" spans="1:104">
      <c r="A245" s="3">
        <f t="shared" si="251"/>
        <v>206</v>
      </c>
      <c r="B245" s="249">
        <v>7</v>
      </c>
      <c r="C245" s="250" t="s">
        <v>185</v>
      </c>
      <c r="D245" s="285">
        <v>20</v>
      </c>
      <c r="E245" s="252"/>
      <c r="F245" s="40" t="s">
        <v>70</v>
      </c>
      <c r="G245" s="253">
        <f t="shared" si="219"/>
        <v>60</v>
      </c>
      <c r="H245" s="253">
        <f t="shared" si="220"/>
        <v>51</v>
      </c>
      <c r="I245" s="254">
        <f t="shared" si="221"/>
        <v>26966806</v>
      </c>
      <c r="J245" s="254">
        <f t="shared" si="222"/>
        <v>2</v>
      </c>
      <c r="K245" s="255">
        <f t="shared" si="223"/>
        <v>0.93</v>
      </c>
      <c r="L245" s="305">
        <f t="shared" si="253"/>
        <v>1.03</v>
      </c>
      <c r="M245" s="257">
        <f t="shared" si="224"/>
        <v>21585964.617592327</v>
      </c>
      <c r="N245" s="257">
        <f t="shared" si="225"/>
        <v>24330831.047542781</v>
      </c>
      <c r="O245" s="257">
        <f t="shared" si="226"/>
        <v>25831503.467400003</v>
      </c>
      <c r="P245" s="257">
        <f t="shared" si="227"/>
        <v>27424734.078439418</v>
      </c>
      <c r="Q245" s="258">
        <f t="shared" si="228"/>
        <v>25831503.467400003</v>
      </c>
      <c r="R245" s="257">
        <f t="shared" si="228"/>
        <v>27424734.078439418</v>
      </c>
      <c r="S245" s="257">
        <f t="shared" si="229"/>
        <v>29116231.667363286</v>
      </c>
      <c r="T245" s="257"/>
      <c r="U245" s="257">
        <f t="shared" si="230"/>
        <v>1100884195.4972086</v>
      </c>
      <c r="V245" s="257">
        <f t="shared" si="231"/>
        <v>1240872383.4246819</v>
      </c>
      <c r="W245" s="257">
        <f t="shared" si="232"/>
        <v>1317406676.8374002</v>
      </c>
      <c r="X245" s="258">
        <f t="shared" si="233"/>
        <v>1398661438.0004103</v>
      </c>
      <c r="Y245" s="258">
        <f t="shared" si="234"/>
        <v>1317406676.8374002</v>
      </c>
      <c r="Z245" s="257">
        <f t="shared" si="235"/>
        <v>1398661438.0004103</v>
      </c>
      <c r="AA245" s="257">
        <f t="shared" si="236"/>
        <v>1484927815.0355277</v>
      </c>
      <c r="AB245" s="257"/>
      <c r="AC245" s="32" t="str">
        <f t="shared" si="237"/>
        <v>BERTAHAP</v>
      </c>
      <c r="AD245" s="259">
        <f t="shared" si="238"/>
        <v>0</v>
      </c>
      <c r="AE245" s="260">
        <v>2</v>
      </c>
      <c r="AF245" s="261"/>
      <c r="AG245" s="257" t="e">
        <f>IF(AF245&gt;#REF!,"LB","KR")</f>
        <v>#REF!</v>
      </c>
      <c r="AH245" s="261">
        <f t="shared" si="213"/>
        <v>1210973000</v>
      </c>
      <c r="AI245" s="261">
        <f t="shared" si="213"/>
        <v>1364960000</v>
      </c>
      <c r="AJ245" s="261">
        <f t="shared" si="213"/>
        <v>1449148000</v>
      </c>
      <c r="AK245" s="262">
        <f t="shared" si="212"/>
        <v>1538528000</v>
      </c>
      <c r="AL245" s="262">
        <f t="shared" si="212"/>
        <v>1449148000</v>
      </c>
      <c r="AM245" s="261">
        <f t="shared" si="212"/>
        <v>1538528000</v>
      </c>
      <c r="AN245" s="261">
        <f t="shared" si="212"/>
        <v>1633421000</v>
      </c>
      <c r="AO245" s="51">
        <f t="shared" si="252"/>
        <v>1536097000</v>
      </c>
      <c r="AP245" s="42">
        <f t="shared" si="252"/>
        <v>1630840000</v>
      </c>
      <c r="AQ245" s="58">
        <f t="shared" si="239"/>
        <v>1382487300</v>
      </c>
      <c r="AR245" s="58">
        <f t="shared" si="240"/>
        <v>23041455</v>
      </c>
      <c r="AS245" s="336">
        <f t="shared" si="241"/>
        <v>28847400</v>
      </c>
      <c r="AT245" s="131">
        <f t="shared" si="242"/>
        <v>16308400</v>
      </c>
      <c r="AU245" s="5">
        <f t="shared" si="243"/>
        <v>23041455</v>
      </c>
      <c r="AV245" s="5">
        <f t="shared" si="244"/>
        <v>36228700</v>
      </c>
      <c r="AX245" s="2"/>
      <c r="AY245" s="2"/>
      <c r="BT245" s="53">
        <f t="shared" si="245"/>
        <v>-980243.39809999615</v>
      </c>
      <c r="CT245" s="58">
        <f t="shared" si="246"/>
        <v>1467756000</v>
      </c>
      <c r="CU245" s="43">
        <f t="shared" si="247"/>
        <v>16308400</v>
      </c>
      <c r="CX245" s="53">
        <f t="shared" si="248"/>
        <v>1304233200</v>
      </c>
      <c r="CY245" s="43">
        <f t="shared" si="249"/>
        <v>21737220</v>
      </c>
      <c r="CZ245" s="48">
        <f t="shared" si="250"/>
        <v>36228700</v>
      </c>
    </row>
    <row r="246" spans="1:104">
      <c r="A246" s="3">
        <f t="shared" si="251"/>
        <v>207</v>
      </c>
      <c r="B246" s="249">
        <v>8</v>
      </c>
      <c r="C246" s="250" t="s">
        <v>185</v>
      </c>
      <c r="D246" s="285">
        <v>22</v>
      </c>
      <c r="E246" s="252"/>
      <c r="F246" s="40" t="s">
        <v>89</v>
      </c>
      <c r="G246" s="253">
        <f t="shared" si="219"/>
        <v>81</v>
      </c>
      <c r="H246" s="253">
        <f t="shared" si="220"/>
        <v>70</v>
      </c>
      <c r="I246" s="254">
        <f t="shared" si="221"/>
        <v>26966806</v>
      </c>
      <c r="J246" s="254">
        <f t="shared" si="222"/>
        <v>4</v>
      </c>
      <c r="K246" s="255">
        <f t="shared" si="223"/>
        <v>0.97</v>
      </c>
      <c r="L246" s="305">
        <f t="shared" si="253"/>
        <v>1.03</v>
      </c>
      <c r="M246" s="257">
        <f t="shared" si="224"/>
        <v>22514393.20329522</v>
      </c>
      <c r="N246" s="257">
        <f t="shared" si="225"/>
        <v>25377318.40442634</v>
      </c>
      <c r="O246" s="257">
        <f t="shared" si="226"/>
        <v>26942535.874600001</v>
      </c>
      <c r="P246" s="257">
        <f t="shared" si="227"/>
        <v>28604292.533426058</v>
      </c>
      <c r="Q246" s="258">
        <f t="shared" si="228"/>
        <v>26942535.874600001</v>
      </c>
      <c r="R246" s="257">
        <f t="shared" si="228"/>
        <v>28604292.533426058</v>
      </c>
      <c r="S246" s="257">
        <f t="shared" si="229"/>
        <v>30368542.706819769</v>
      </c>
      <c r="T246" s="257"/>
      <c r="U246" s="257">
        <f t="shared" si="230"/>
        <v>1576007524.2306654</v>
      </c>
      <c r="V246" s="257">
        <f t="shared" si="231"/>
        <v>1776412288.3098438</v>
      </c>
      <c r="W246" s="257">
        <f t="shared" si="232"/>
        <v>1885977511.2220001</v>
      </c>
      <c r="X246" s="258">
        <f t="shared" si="233"/>
        <v>2002300477.339824</v>
      </c>
      <c r="Y246" s="258">
        <f t="shared" si="234"/>
        <v>1885977511.2220001</v>
      </c>
      <c r="Z246" s="257">
        <f t="shared" si="235"/>
        <v>2002300477.339824</v>
      </c>
      <c r="AA246" s="257">
        <f t="shared" si="236"/>
        <v>2125797989.4773839</v>
      </c>
      <c r="AB246" s="257"/>
      <c r="AC246" s="32" t="str">
        <f t="shared" si="237"/>
        <v>BERTAHAP</v>
      </c>
      <c r="AD246" s="259">
        <f t="shared" si="238"/>
        <v>0</v>
      </c>
      <c r="AE246" s="260">
        <v>2</v>
      </c>
      <c r="AF246" s="261"/>
      <c r="AG246" s="257" t="e">
        <f>IF(AF246&gt;#REF!,"LB","KR")</f>
        <v>#REF!</v>
      </c>
      <c r="AH246" s="261">
        <f t="shared" si="213"/>
        <v>1733609000</v>
      </c>
      <c r="AI246" s="261">
        <f t="shared" si="213"/>
        <v>1954054000</v>
      </c>
      <c r="AJ246" s="261">
        <f t="shared" si="213"/>
        <v>2074576000</v>
      </c>
      <c r="AK246" s="262">
        <f t="shared" si="212"/>
        <v>2202531000</v>
      </c>
      <c r="AL246" s="262">
        <f t="shared" si="212"/>
        <v>2074576000</v>
      </c>
      <c r="AM246" s="261">
        <f t="shared" si="212"/>
        <v>2202531000</v>
      </c>
      <c r="AN246" s="261">
        <f t="shared" si="212"/>
        <v>2338378000</v>
      </c>
      <c r="AO246" s="51">
        <f t="shared" si="252"/>
        <v>2199051000</v>
      </c>
      <c r="AP246" s="42">
        <f t="shared" si="252"/>
        <v>2334683000</v>
      </c>
      <c r="AQ246" s="58">
        <f t="shared" si="239"/>
        <v>1979145900</v>
      </c>
      <c r="AR246" s="58">
        <f t="shared" si="240"/>
        <v>32985765</v>
      </c>
      <c r="AS246" s="336">
        <f t="shared" si="241"/>
        <v>41297456.25</v>
      </c>
      <c r="AT246" s="131">
        <f t="shared" si="242"/>
        <v>23346830</v>
      </c>
      <c r="AU246" s="5">
        <f t="shared" si="243"/>
        <v>32985765</v>
      </c>
      <c r="AV246" s="5">
        <f t="shared" si="244"/>
        <v>51864400</v>
      </c>
      <c r="AX246" s="2"/>
      <c r="AY246" s="2"/>
      <c r="BT246" s="53">
        <f t="shared" si="245"/>
        <v>130789.00910000131</v>
      </c>
      <c r="CT246" s="58">
        <f t="shared" si="246"/>
        <v>2101214700</v>
      </c>
      <c r="CU246" s="43">
        <f t="shared" si="247"/>
        <v>23346830</v>
      </c>
      <c r="CX246" s="53">
        <f t="shared" si="248"/>
        <v>1867118400</v>
      </c>
      <c r="CY246" s="43">
        <f t="shared" si="249"/>
        <v>31118640</v>
      </c>
      <c r="CZ246" s="48">
        <f t="shared" si="250"/>
        <v>51864400</v>
      </c>
    </row>
    <row r="247" spans="1:104">
      <c r="A247" s="3">
        <f t="shared" si="251"/>
        <v>208</v>
      </c>
      <c r="B247" s="249">
        <v>1</v>
      </c>
      <c r="C247" s="250" t="s">
        <v>186</v>
      </c>
      <c r="D247" s="251" t="s">
        <v>24</v>
      </c>
      <c r="E247" s="252"/>
      <c r="F247" s="40" t="s">
        <v>39</v>
      </c>
      <c r="G247" s="253">
        <f t="shared" si="219"/>
        <v>113</v>
      </c>
      <c r="H247" s="253">
        <f t="shared" si="220"/>
        <v>101</v>
      </c>
      <c r="I247" s="254">
        <f t="shared" si="221"/>
        <v>26966806</v>
      </c>
      <c r="J247" s="254">
        <f t="shared" si="222"/>
        <v>6</v>
      </c>
      <c r="K247" s="255">
        <f t="shared" si="223"/>
        <v>0.95</v>
      </c>
      <c r="L247" s="256">
        <f t="shared" ref="L247:L282" si="254">SUMIF($AN$4:$AN$22,D247,$AY$4:$AY$22)</f>
        <v>1.0149999999999999</v>
      </c>
      <c r="M247" s="257">
        <f t="shared" si="224"/>
        <v>21729059.800097499</v>
      </c>
      <c r="N247" s="257">
        <f t="shared" si="225"/>
        <v>24492122.181431383</v>
      </c>
      <c r="O247" s="257">
        <f t="shared" si="226"/>
        <v>26002742.685499996</v>
      </c>
      <c r="P247" s="257">
        <f t="shared" si="227"/>
        <v>27606534.956817206</v>
      </c>
      <c r="Q247" s="258">
        <f t="shared" si="228"/>
        <v>26002742.685499996</v>
      </c>
      <c r="R247" s="257">
        <f t="shared" si="228"/>
        <v>27606534.956817206</v>
      </c>
      <c r="S247" s="257">
        <f t="shared" si="229"/>
        <v>29309245.626114458</v>
      </c>
      <c r="T247" s="257"/>
      <c r="U247" s="257">
        <f t="shared" si="230"/>
        <v>2194635039.8098474</v>
      </c>
      <c r="V247" s="257">
        <f t="shared" si="231"/>
        <v>2473704340.3245697</v>
      </c>
      <c r="W247" s="257">
        <f t="shared" si="232"/>
        <v>2626277011.2354994</v>
      </c>
      <c r="X247" s="258">
        <f t="shared" si="233"/>
        <v>2788260030.6385379</v>
      </c>
      <c r="Y247" s="258">
        <f t="shared" si="234"/>
        <v>2626277011.2354994</v>
      </c>
      <c r="Z247" s="257">
        <f t="shared" si="235"/>
        <v>2788260030.6385379</v>
      </c>
      <c r="AA247" s="257">
        <f t="shared" si="236"/>
        <v>2960233808.2375603</v>
      </c>
      <c r="AB247" s="257"/>
      <c r="AC247" s="32" t="str">
        <f t="shared" si="237"/>
        <v>BERTAHAP</v>
      </c>
      <c r="AD247" s="259">
        <f t="shared" si="238"/>
        <v>0</v>
      </c>
      <c r="AE247" s="260">
        <v>2</v>
      </c>
      <c r="AF247" s="261"/>
      <c r="AG247" s="257" t="e">
        <f>IF(AF247&gt;#REF!,"LB","KR")</f>
        <v>#REF!</v>
      </c>
      <c r="AH247" s="261">
        <f t="shared" si="213"/>
        <v>2414099000</v>
      </c>
      <c r="AI247" s="261">
        <f t="shared" si="213"/>
        <v>2721075000</v>
      </c>
      <c r="AJ247" s="261">
        <f t="shared" si="213"/>
        <v>2888905000</v>
      </c>
      <c r="AK247" s="262">
        <f t="shared" si="213"/>
        <v>3067087000</v>
      </c>
      <c r="AL247" s="262">
        <f t="shared" si="213"/>
        <v>2888905000</v>
      </c>
      <c r="AM247" s="261">
        <f t="shared" si="213"/>
        <v>3067087000</v>
      </c>
      <c r="AN247" s="261">
        <f t="shared" si="213"/>
        <v>3256258000</v>
      </c>
      <c r="AO247" s="51">
        <f t="shared" si="252"/>
        <v>3062240000</v>
      </c>
      <c r="AP247" s="42">
        <f t="shared" si="252"/>
        <v>3251113000</v>
      </c>
      <c r="AQ247" s="58">
        <f t="shared" si="239"/>
        <v>2756016000</v>
      </c>
      <c r="AR247" s="58">
        <f t="shared" si="240"/>
        <v>45933600</v>
      </c>
      <c r="AS247" s="336">
        <f t="shared" si="241"/>
        <v>57507881.25</v>
      </c>
      <c r="AT247" s="131">
        <f t="shared" si="242"/>
        <v>32511130</v>
      </c>
      <c r="AU247" s="5">
        <f t="shared" si="243"/>
        <v>45933600</v>
      </c>
      <c r="AV247" s="5">
        <f t="shared" si="244"/>
        <v>72222625</v>
      </c>
      <c r="AX247" s="2"/>
      <c r="AY247" s="2"/>
      <c r="BT247" s="53">
        <f t="shared" si="245"/>
        <v>-809004.18000000343</v>
      </c>
      <c r="CT247" s="58">
        <f t="shared" si="246"/>
        <v>2926001700</v>
      </c>
      <c r="CU247" s="43">
        <f t="shared" si="247"/>
        <v>32511130</v>
      </c>
      <c r="CX247" s="53">
        <f t="shared" si="248"/>
        <v>2600014500</v>
      </c>
      <c r="CY247" s="43">
        <f t="shared" si="249"/>
        <v>43333575</v>
      </c>
      <c r="CZ247" s="48">
        <f t="shared" si="250"/>
        <v>72222625</v>
      </c>
    </row>
    <row r="248" spans="1:104">
      <c r="A248" s="3">
        <f t="shared" si="251"/>
        <v>209</v>
      </c>
      <c r="B248" s="249">
        <v>2</v>
      </c>
      <c r="C248" s="250" t="s">
        <v>186</v>
      </c>
      <c r="D248" s="251" t="s">
        <v>35</v>
      </c>
      <c r="E248" s="252"/>
      <c r="F248" s="40" t="s">
        <v>42</v>
      </c>
      <c r="G248" s="253">
        <f t="shared" si="219"/>
        <v>78</v>
      </c>
      <c r="H248" s="253">
        <f t="shared" si="220"/>
        <v>66</v>
      </c>
      <c r="I248" s="254">
        <f t="shared" si="221"/>
        <v>26966806</v>
      </c>
      <c r="J248" s="254">
        <f t="shared" si="222"/>
        <v>2</v>
      </c>
      <c r="K248" s="255">
        <f t="shared" si="223"/>
        <v>0.93</v>
      </c>
      <c r="L248" s="256">
        <f t="shared" si="254"/>
        <v>1.0149999999999999</v>
      </c>
      <c r="M248" s="257">
        <f t="shared" si="224"/>
        <v>21271605.909569133</v>
      </c>
      <c r="N248" s="257">
        <f t="shared" si="225"/>
        <v>23976498.556559145</v>
      </c>
      <c r="O248" s="257">
        <f t="shared" si="226"/>
        <v>25455316.523699999</v>
      </c>
      <c r="P248" s="257">
        <f t="shared" si="227"/>
        <v>27025344.747200005</v>
      </c>
      <c r="Q248" s="258">
        <f t="shared" si="228"/>
        <v>25455316.523699999</v>
      </c>
      <c r="R248" s="257">
        <f t="shared" si="228"/>
        <v>27025344.747200005</v>
      </c>
      <c r="S248" s="257">
        <f t="shared" si="229"/>
        <v>28692208.876091</v>
      </c>
      <c r="T248" s="257"/>
      <c r="U248" s="257">
        <f t="shared" si="230"/>
        <v>1403925990.0315628</v>
      </c>
      <c r="V248" s="257">
        <f t="shared" si="231"/>
        <v>1582448904.7329035</v>
      </c>
      <c r="W248" s="257">
        <f t="shared" si="232"/>
        <v>1680050890.5641999</v>
      </c>
      <c r="X248" s="258">
        <f t="shared" si="233"/>
        <v>1783672753.3152003</v>
      </c>
      <c r="Y248" s="258">
        <f t="shared" si="234"/>
        <v>1680050890.5641999</v>
      </c>
      <c r="Z248" s="257">
        <f t="shared" si="235"/>
        <v>1783672753.3152003</v>
      </c>
      <c r="AA248" s="257">
        <f t="shared" si="236"/>
        <v>1893685785.822006</v>
      </c>
      <c r="AB248" s="257"/>
      <c r="AC248" s="32" t="str">
        <f t="shared" si="237"/>
        <v>BERTAHAP</v>
      </c>
      <c r="AD248" s="259">
        <f t="shared" si="238"/>
        <v>0</v>
      </c>
      <c r="AE248" s="260">
        <v>2</v>
      </c>
      <c r="AF248" s="261"/>
      <c r="AG248" s="257" t="e">
        <f>IF(AF248&gt;#REF!,"LB","KR")</f>
        <v>#REF!</v>
      </c>
      <c r="AH248" s="261">
        <f t="shared" ref="AH248:AN284" si="255">ROUNDUP((U248*(1+$J$5)),-3)</f>
        <v>1544319000</v>
      </c>
      <c r="AI248" s="261">
        <f t="shared" si="255"/>
        <v>1740694000</v>
      </c>
      <c r="AJ248" s="261">
        <f t="shared" si="255"/>
        <v>1848056000</v>
      </c>
      <c r="AK248" s="262">
        <f t="shared" si="255"/>
        <v>1962041000</v>
      </c>
      <c r="AL248" s="262">
        <f t="shared" si="255"/>
        <v>1848056000</v>
      </c>
      <c r="AM248" s="261">
        <f t="shared" si="255"/>
        <v>1962041000</v>
      </c>
      <c r="AN248" s="261">
        <f t="shared" si="255"/>
        <v>2083055000</v>
      </c>
      <c r="AO248" s="51">
        <f t="shared" si="252"/>
        <v>1958940000</v>
      </c>
      <c r="AP248" s="42">
        <f t="shared" si="252"/>
        <v>2079764000</v>
      </c>
      <c r="AQ248" s="58">
        <f t="shared" si="239"/>
        <v>1763046000</v>
      </c>
      <c r="AR248" s="58">
        <f t="shared" si="240"/>
        <v>29384100</v>
      </c>
      <c r="AS248" s="336">
        <f t="shared" si="241"/>
        <v>36788268.75</v>
      </c>
      <c r="AT248" s="131">
        <f t="shared" si="242"/>
        <v>20797640</v>
      </c>
      <c r="AU248" s="5">
        <f t="shared" si="243"/>
        <v>29384100</v>
      </c>
      <c r="AV248" s="5">
        <f t="shared" si="244"/>
        <v>46201400</v>
      </c>
      <c r="AX248" s="2"/>
      <c r="AY248" s="2"/>
      <c r="BT248" s="53">
        <f t="shared" si="245"/>
        <v>-1356430.3418000005</v>
      </c>
      <c r="CT248" s="58">
        <f t="shared" si="246"/>
        <v>1871787600</v>
      </c>
      <c r="CU248" s="43">
        <f t="shared" si="247"/>
        <v>20797640</v>
      </c>
      <c r="CX248" s="53">
        <f t="shared" si="248"/>
        <v>1663250400</v>
      </c>
      <c r="CY248" s="43">
        <f t="shared" si="249"/>
        <v>27720840</v>
      </c>
      <c r="CZ248" s="48">
        <f t="shared" si="250"/>
        <v>46201400</v>
      </c>
    </row>
    <row r="249" spans="1:104">
      <c r="A249" s="3">
        <f t="shared" si="251"/>
        <v>210</v>
      </c>
      <c r="B249" s="249">
        <v>3</v>
      </c>
      <c r="C249" s="250" t="s">
        <v>186</v>
      </c>
      <c r="D249" s="251" t="s">
        <v>41</v>
      </c>
      <c r="E249" s="252"/>
      <c r="F249" s="40" t="s">
        <v>45</v>
      </c>
      <c r="G249" s="253">
        <f t="shared" si="219"/>
        <v>60</v>
      </c>
      <c r="H249" s="253">
        <f t="shared" si="220"/>
        <v>52</v>
      </c>
      <c r="I249" s="254">
        <f t="shared" si="221"/>
        <v>26966806</v>
      </c>
      <c r="J249" s="254">
        <f t="shared" si="222"/>
        <v>2</v>
      </c>
      <c r="K249" s="255">
        <f t="shared" si="223"/>
        <v>0.93</v>
      </c>
      <c r="L249" s="256">
        <f t="shared" si="254"/>
        <v>1.0149999999999999</v>
      </c>
      <c r="M249" s="257">
        <f t="shared" si="224"/>
        <v>21271605.909569133</v>
      </c>
      <c r="N249" s="257">
        <f t="shared" si="225"/>
        <v>23976498.556559145</v>
      </c>
      <c r="O249" s="257">
        <f t="shared" si="226"/>
        <v>25455316.523699999</v>
      </c>
      <c r="P249" s="257">
        <f t="shared" si="227"/>
        <v>27025344.747200005</v>
      </c>
      <c r="Q249" s="258">
        <f t="shared" si="228"/>
        <v>25455316.523699999</v>
      </c>
      <c r="R249" s="257">
        <f t="shared" si="228"/>
        <v>27025344.747200005</v>
      </c>
      <c r="S249" s="257">
        <f t="shared" si="229"/>
        <v>28692208.876091</v>
      </c>
      <c r="T249" s="257"/>
      <c r="U249" s="257">
        <f t="shared" si="230"/>
        <v>1106123507.297595</v>
      </c>
      <c r="V249" s="257">
        <f t="shared" si="231"/>
        <v>1246777924.9410756</v>
      </c>
      <c r="W249" s="257">
        <f t="shared" si="232"/>
        <v>1323676459.2323999</v>
      </c>
      <c r="X249" s="258">
        <f t="shared" si="233"/>
        <v>1405317926.8544002</v>
      </c>
      <c r="Y249" s="258">
        <f t="shared" si="234"/>
        <v>1323676459.2323999</v>
      </c>
      <c r="Z249" s="257">
        <f t="shared" si="235"/>
        <v>1405317926.8544002</v>
      </c>
      <c r="AA249" s="257">
        <f t="shared" si="236"/>
        <v>1491994861.5567319</v>
      </c>
      <c r="AB249" s="257"/>
      <c r="AC249" s="32" t="str">
        <f t="shared" si="237"/>
        <v>BERTAHAP</v>
      </c>
      <c r="AD249" s="259">
        <f t="shared" si="238"/>
        <v>0</v>
      </c>
      <c r="AE249" s="260">
        <v>2</v>
      </c>
      <c r="AF249" s="261"/>
      <c r="AG249" s="257" t="e">
        <f>IF(AF249&gt;#REF!,"LB","KR")</f>
        <v>#REF!</v>
      </c>
      <c r="AH249" s="261">
        <f t="shared" si="255"/>
        <v>1216736000</v>
      </c>
      <c r="AI249" s="261">
        <f t="shared" si="255"/>
        <v>1371456000</v>
      </c>
      <c r="AJ249" s="261">
        <f t="shared" si="255"/>
        <v>1456045000</v>
      </c>
      <c r="AK249" s="262">
        <f t="shared" si="255"/>
        <v>1545850000</v>
      </c>
      <c r="AL249" s="262">
        <f t="shared" si="255"/>
        <v>1456045000</v>
      </c>
      <c r="AM249" s="261">
        <f t="shared" si="255"/>
        <v>1545850000</v>
      </c>
      <c r="AN249" s="261">
        <f t="shared" si="255"/>
        <v>1641195000</v>
      </c>
      <c r="AO249" s="51">
        <f t="shared" si="252"/>
        <v>1543408000</v>
      </c>
      <c r="AP249" s="42">
        <f t="shared" si="252"/>
        <v>1638601000</v>
      </c>
      <c r="AQ249" s="58">
        <f t="shared" si="239"/>
        <v>1389067200</v>
      </c>
      <c r="AR249" s="58">
        <f t="shared" si="240"/>
        <v>23151120</v>
      </c>
      <c r="AS249" s="336">
        <f t="shared" si="241"/>
        <v>28984687.5</v>
      </c>
      <c r="AT249" s="131">
        <f t="shared" si="242"/>
        <v>16386010</v>
      </c>
      <c r="AU249" s="5">
        <f t="shared" si="243"/>
        <v>23151120</v>
      </c>
      <c r="AV249" s="5">
        <f t="shared" si="244"/>
        <v>36401125</v>
      </c>
      <c r="AX249" s="2"/>
      <c r="AY249" s="2"/>
      <c r="BT249" s="53">
        <f t="shared" si="245"/>
        <v>-1356430.3418000005</v>
      </c>
      <c r="CT249" s="58">
        <f t="shared" si="246"/>
        <v>1474740900</v>
      </c>
      <c r="CU249" s="43">
        <f t="shared" si="247"/>
        <v>16386010</v>
      </c>
      <c r="CX249" s="53">
        <f t="shared" si="248"/>
        <v>1310440500</v>
      </c>
      <c r="CY249" s="43">
        <f t="shared" si="249"/>
        <v>21840675</v>
      </c>
      <c r="CZ249" s="48">
        <f t="shared" si="250"/>
        <v>36401125</v>
      </c>
    </row>
    <row r="250" spans="1:104">
      <c r="A250" s="3">
        <f t="shared" si="251"/>
        <v>211</v>
      </c>
      <c r="B250" s="249">
        <v>4</v>
      </c>
      <c r="C250" s="250" t="s">
        <v>186</v>
      </c>
      <c r="D250" s="251">
        <v>10</v>
      </c>
      <c r="E250" s="252"/>
      <c r="F250" s="40" t="s">
        <v>48</v>
      </c>
      <c r="G250" s="253">
        <f t="shared" si="219"/>
        <v>74</v>
      </c>
      <c r="H250" s="253">
        <f t="shared" si="220"/>
        <v>63</v>
      </c>
      <c r="I250" s="254">
        <f t="shared" si="221"/>
        <v>26966806</v>
      </c>
      <c r="J250" s="254">
        <f t="shared" si="222"/>
        <v>2</v>
      </c>
      <c r="K250" s="255">
        <f t="shared" si="223"/>
        <v>0.93</v>
      </c>
      <c r="L250" s="256">
        <f t="shared" si="254"/>
        <v>1.0149999999999999</v>
      </c>
      <c r="M250" s="257">
        <f t="shared" si="224"/>
        <v>21271605.909569133</v>
      </c>
      <c r="N250" s="257">
        <f t="shared" si="225"/>
        <v>23976498.556559145</v>
      </c>
      <c r="O250" s="257">
        <f t="shared" si="226"/>
        <v>25455316.523699999</v>
      </c>
      <c r="P250" s="257">
        <f t="shared" si="227"/>
        <v>27025344.747200005</v>
      </c>
      <c r="Q250" s="258">
        <f t="shared" si="228"/>
        <v>25455316.523699999</v>
      </c>
      <c r="R250" s="257">
        <f t="shared" si="228"/>
        <v>27025344.747200005</v>
      </c>
      <c r="S250" s="257">
        <f t="shared" si="229"/>
        <v>28692208.876091</v>
      </c>
      <c r="T250" s="257"/>
      <c r="U250" s="257">
        <f t="shared" si="230"/>
        <v>1340111172.3028555</v>
      </c>
      <c r="V250" s="257">
        <f t="shared" si="231"/>
        <v>1510519409.0632262</v>
      </c>
      <c r="W250" s="257">
        <f t="shared" si="232"/>
        <v>1603684940.9930999</v>
      </c>
      <c r="X250" s="258">
        <f t="shared" si="233"/>
        <v>1702596719.0736003</v>
      </c>
      <c r="Y250" s="258">
        <f t="shared" si="234"/>
        <v>1603684940.9930999</v>
      </c>
      <c r="Z250" s="257">
        <f t="shared" si="235"/>
        <v>1702596719.0736003</v>
      </c>
      <c r="AA250" s="257">
        <f t="shared" si="236"/>
        <v>1807609159.193733</v>
      </c>
      <c r="AB250" s="257"/>
      <c r="AC250" s="32" t="str">
        <f t="shared" si="237"/>
        <v>BERTAHAP</v>
      </c>
      <c r="AD250" s="259">
        <f t="shared" si="238"/>
        <v>0</v>
      </c>
      <c r="AE250" s="260">
        <v>2</v>
      </c>
      <c r="AF250" s="261"/>
      <c r="AG250" s="257" t="e">
        <f>IF(AF250&gt;#REF!,"LB","KR")</f>
        <v>#REF!</v>
      </c>
      <c r="AH250" s="261">
        <f t="shared" si="255"/>
        <v>1474123000</v>
      </c>
      <c r="AI250" s="261">
        <f t="shared" si="255"/>
        <v>1661572000</v>
      </c>
      <c r="AJ250" s="261">
        <f t="shared" si="255"/>
        <v>1764054000</v>
      </c>
      <c r="AK250" s="262">
        <f t="shared" si="255"/>
        <v>1872857000</v>
      </c>
      <c r="AL250" s="262">
        <f t="shared" si="255"/>
        <v>1764054000</v>
      </c>
      <c r="AM250" s="261">
        <f t="shared" si="255"/>
        <v>1872857000</v>
      </c>
      <c r="AN250" s="261">
        <f t="shared" si="255"/>
        <v>1988371000</v>
      </c>
      <c r="AO250" s="51">
        <f t="shared" si="252"/>
        <v>1869898000</v>
      </c>
      <c r="AP250" s="42">
        <f t="shared" si="252"/>
        <v>1985229000</v>
      </c>
      <c r="AQ250" s="58">
        <f t="shared" si="239"/>
        <v>1682908200</v>
      </c>
      <c r="AR250" s="58">
        <f t="shared" si="240"/>
        <v>28048470</v>
      </c>
      <c r="AS250" s="336">
        <f t="shared" si="241"/>
        <v>35116068.75</v>
      </c>
      <c r="AT250" s="131">
        <f t="shared" si="242"/>
        <v>19852290</v>
      </c>
      <c r="AU250" s="5">
        <f t="shared" si="243"/>
        <v>28048470</v>
      </c>
      <c r="AV250" s="5">
        <f t="shared" si="244"/>
        <v>44101350</v>
      </c>
      <c r="AX250" s="2"/>
      <c r="AY250" s="2"/>
      <c r="BT250" s="53">
        <f t="shared" si="245"/>
        <v>-1356430.3418000005</v>
      </c>
      <c r="CT250" s="58">
        <f t="shared" si="246"/>
        <v>1786706100</v>
      </c>
      <c r="CU250" s="43">
        <f t="shared" si="247"/>
        <v>19852290</v>
      </c>
      <c r="CX250" s="53">
        <f t="shared" si="248"/>
        <v>1587648600</v>
      </c>
      <c r="CY250" s="43">
        <f t="shared" si="249"/>
        <v>26460810</v>
      </c>
      <c r="CZ250" s="48">
        <f t="shared" si="250"/>
        <v>44101350</v>
      </c>
    </row>
    <row r="251" spans="1:104">
      <c r="A251" s="3">
        <f t="shared" si="251"/>
        <v>212</v>
      </c>
      <c r="B251" s="249">
        <v>5</v>
      </c>
      <c r="C251" s="250" t="s">
        <v>186</v>
      </c>
      <c r="D251" s="285">
        <v>12</v>
      </c>
      <c r="E251" s="252"/>
      <c r="F251" s="40" t="s">
        <v>50</v>
      </c>
      <c r="G251" s="253">
        <f t="shared" si="219"/>
        <v>67</v>
      </c>
      <c r="H251" s="253">
        <f t="shared" si="220"/>
        <v>57</v>
      </c>
      <c r="I251" s="254">
        <f t="shared" si="221"/>
        <v>26966806</v>
      </c>
      <c r="J251" s="254">
        <f t="shared" si="222"/>
        <v>2</v>
      </c>
      <c r="K251" s="255">
        <f t="shared" si="223"/>
        <v>0.93</v>
      </c>
      <c r="L251" s="256">
        <f t="shared" si="254"/>
        <v>1.0149999999999999</v>
      </c>
      <c r="M251" s="257">
        <f t="shared" si="224"/>
        <v>21271605.909569133</v>
      </c>
      <c r="N251" s="257">
        <f t="shared" si="225"/>
        <v>23976498.556559145</v>
      </c>
      <c r="O251" s="257">
        <f t="shared" si="226"/>
        <v>25455316.523699999</v>
      </c>
      <c r="P251" s="257">
        <f t="shared" si="227"/>
        <v>27025344.747200005</v>
      </c>
      <c r="Q251" s="258">
        <f t="shared" si="228"/>
        <v>25455316.523699999</v>
      </c>
      <c r="R251" s="257">
        <f t="shared" si="228"/>
        <v>27025344.747200005</v>
      </c>
      <c r="S251" s="257">
        <f t="shared" si="229"/>
        <v>28692208.876091</v>
      </c>
      <c r="T251" s="257"/>
      <c r="U251" s="257">
        <f t="shared" si="230"/>
        <v>1212481536.8454406</v>
      </c>
      <c r="V251" s="257">
        <f t="shared" si="231"/>
        <v>1366660417.7238712</v>
      </c>
      <c r="W251" s="257">
        <f t="shared" si="232"/>
        <v>1450953041.8508999</v>
      </c>
      <c r="X251" s="258">
        <f t="shared" si="233"/>
        <v>1540444650.5904002</v>
      </c>
      <c r="Y251" s="258">
        <f t="shared" si="234"/>
        <v>1450953041.8508999</v>
      </c>
      <c r="Z251" s="257">
        <f t="shared" si="235"/>
        <v>1540444650.5904002</v>
      </c>
      <c r="AA251" s="257">
        <f t="shared" si="236"/>
        <v>1635455905.937187</v>
      </c>
      <c r="AB251" s="257"/>
      <c r="AC251" s="32" t="str">
        <f t="shared" si="237"/>
        <v>BERTAHAP</v>
      </c>
      <c r="AD251" s="259">
        <f t="shared" si="238"/>
        <v>0</v>
      </c>
      <c r="AE251" s="260">
        <v>2</v>
      </c>
      <c r="AF251" s="261"/>
      <c r="AG251" s="257" t="e">
        <f>IF(AF251&gt;#REF!,"LB","KR")</f>
        <v>#REF!</v>
      </c>
      <c r="AH251" s="261">
        <f t="shared" si="255"/>
        <v>1333730000</v>
      </c>
      <c r="AI251" s="261">
        <f t="shared" si="255"/>
        <v>1503327000</v>
      </c>
      <c r="AJ251" s="261">
        <f t="shared" si="255"/>
        <v>1596049000</v>
      </c>
      <c r="AK251" s="262">
        <f t="shared" si="255"/>
        <v>1694490000</v>
      </c>
      <c r="AL251" s="262">
        <f t="shared" si="255"/>
        <v>1596049000</v>
      </c>
      <c r="AM251" s="261">
        <f t="shared" si="255"/>
        <v>1694490000</v>
      </c>
      <c r="AN251" s="261">
        <f t="shared" si="255"/>
        <v>1799002000</v>
      </c>
      <c r="AO251" s="51">
        <f t="shared" si="252"/>
        <v>1691812000</v>
      </c>
      <c r="AP251" s="42">
        <f t="shared" si="252"/>
        <v>1796160000</v>
      </c>
      <c r="AQ251" s="58">
        <f t="shared" si="239"/>
        <v>1522630800</v>
      </c>
      <c r="AR251" s="58">
        <f t="shared" si="240"/>
        <v>25377180</v>
      </c>
      <c r="AS251" s="336">
        <f t="shared" si="241"/>
        <v>31771687.5</v>
      </c>
      <c r="AT251" s="131">
        <f t="shared" si="242"/>
        <v>17961600</v>
      </c>
      <c r="AU251" s="5">
        <f t="shared" si="243"/>
        <v>25377180</v>
      </c>
      <c r="AV251" s="5">
        <f t="shared" si="244"/>
        <v>39901225</v>
      </c>
      <c r="AX251" s="2"/>
      <c r="AY251" s="2"/>
      <c r="BT251" s="53">
        <f t="shared" si="245"/>
        <v>-1356430.3418000005</v>
      </c>
      <c r="CT251" s="58">
        <f t="shared" si="246"/>
        <v>1616544000</v>
      </c>
      <c r="CU251" s="43">
        <f t="shared" si="247"/>
        <v>17961600</v>
      </c>
      <c r="CX251" s="53">
        <f t="shared" si="248"/>
        <v>1436444100</v>
      </c>
      <c r="CY251" s="43">
        <f t="shared" si="249"/>
        <v>23940735</v>
      </c>
      <c r="CZ251" s="48">
        <f t="shared" si="250"/>
        <v>39901225</v>
      </c>
    </row>
    <row r="252" spans="1:104">
      <c r="A252" s="3">
        <f t="shared" si="251"/>
        <v>213</v>
      </c>
      <c r="B252" s="249">
        <v>6</v>
      </c>
      <c r="C252" s="250" t="s">
        <v>186</v>
      </c>
      <c r="D252" s="251">
        <v>16</v>
      </c>
      <c r="E252" s="252"/>
      <c r="F252" s="40" t="s">
        <v>52</v>
      </c>
      <c r="G252" s="253">
        <f t="shared" si="219"/>
        <v>71</v>
      </c>
      <c r="H252" s="253">
        <f t="shared" si="220"/>
        <v>63</v>
      </c>
      <c r="I252" s="254">
        <f t="shared" si="221"/>
        <v>26966806</v>
      </c>
      <c r="J252" s="254">
        <f t="shared" si="222"/>
        <v>2</v>
      </c>
      <c r="K252" s="255">
        <f t="shared" si="223"/>
        <v>0.93</v>
      </c>
      <c r="L252" s="256">
        <f t="shared" si="254"/>
        <v>1.0149999999999999</v>
      </c>
      <c r="M252" s="257">
        <f t="shared" si="224"/>
        <v>21271605.909569133</v>
      </c>
      <c r="N252" s="257">
        <f t="shared" si="225"/>
        <v>23976498.556559145</v>
      </c>
      <c r="O252" s="257">
        <f t="shared" si="226"/>
        <v>25455316.523699999</v>
      </c>
      <c r="P252" s="257">
        <f t="shared" si="227"/>
        <v>27025344.747200005</v>
      </c>
      <c r="Q252" s="258">
        <f t="shared" si="228"/>
        <v>25455316.523699999</v>
      </c>
      <c r="R252" s="257">
        <f t="shared" si="228"/>
        <v>27025344.747200005</v>
      </c>
      <c r="S252" s="257">
        <f t="shared" si="229"/>
        <v>28692208.876091</v>
      </c>
      <c r="T252" s="257"/>
      <c r="U252" s="257">
        <f t="shared" si="230"/>
        <v>1340111172.3028555</v>
      </c>
      <c r="V252" s="257">
        <f t="shared" si="231"/>
        <v>1510519409.0632262</v>
      </c>
      <c r="W252" s="257">
        <f t="shared" si="232"/>
        <v>1603684940.9930999</v>
      </c>
      <c r="X252" s="258">
        <f t="shared" si="233"/>
        <v>1702596719.0736003</v>
      </c>
      <c r="Y252" s="258">
        <f t="shared" si="234"/>
        <v>1603684940.9930999</v>
      </c>
      <c r="Z252" s="257">
        <f t="shared" si="235"/>
        <v>1702596719.0736003</v>
      </c>
      <c r="AA252" s="257">
        <f t="shared" si="236"/>
        <v>1807609159.193733</v>
      </c>
      <c r="AB252" s="257"/>
      <c r="AC252" s="32" t="str">
        <f t="shared" si="237"/>
        <v>BERTAHAP</v>
      </c>
      <c r="AD252" s="259">
        <f t="shared" si="238"/>
        <v>0</v>
      </c>
      <c r="AE252" s="260">
        <v>2</v>
      </c>
      <c r="AF252" s="261"/>
      <c r="AG252" s="257" t="e">
        <f>IF(AF252&gt;#REF!,"LB","KR")</f>
        <v>#REF!</v>
      </c>
      <c r="AH252" s="261">
        <f t="shared" si="255"/>
        <v>1474123000</v>
      </c>
      <c r="AI252" s="261">
        <f t="shared" si="255"/>
        <v>1661572000</v>
      </c>
      <c r="AJ252" s="261">
        <f t="shared" si="255"/>
        <v>1764054000</v>
      </c>
      <c r="AK252" s="262">
        <f t="shared" si="255"/>
        <v>1872857000</v>
      </c>
      <c r="AL252" s="262">
        <f t="shared" si="255"/>
        <v>1764054000</v>
      </c>
      <c r="AM252" s="261">
        <f t="shared" si="255"/>
        <v>1872857000</v>
      </c>
      <c r="AN252" s="261">
        <f t="shared" si="255"/>
        <v>1988371000</v>
      </c>
      <c r="AO252" s="51">
        <f t="shared" si="252"/>
        <v>1869898000</v>
      </c>
      <c r="AP252" s="42">
        <f t="shared" si="252"/>
        <v>1985229000</v>
      </c>
      <c r="AQ252" s="58">
        <f t="shared" si="239"/>
        <v>1682908200</v>
      </c>
      <c r="AR252" s="58">
        <f t="shared" si="240"/>
        <v>28048470</v>
      </c>
      <c r="AS252" s="336">
        <f t="shared" si="241"/>
        <v>35116068.75</v>
      </c>
      <c r="AT252" s="131">
        <f t="shared" si="242"/>
        <v>19852290</v>
      </c>
      <c r="AU252" s="5">
        <f t="shared" si="243"/>
        <v>28048470</v>
      </c>
      <c r="AV252" s="5">
        <f t="shared" si="244"/>
        <v>44101350</v>
      </c>
      <c r="AX252" s="2"/>
      <c r="AY252" s="2"/>
      <c r="BT252" s="53">
        <f t="shared" si="245"/>
        <v>-1356430.3418000005</v>
      </c>
      <c r="CT252" s="58">
        <f t="shared" si="246"/>
        <v>1786706100</v>
      </c>
      <c r="CU252" s="43">
        <f t="shared" si="247"/>
        <v>19852290</v>
      </c>
      <c r="CX252" s="53">
        <f t="shared" si="248"/>
        <v>1587648600</v>
      </c>
      <c r="CY252" s="43">
        <f t="shared" si="249"/>
        <v>26460810</v>
      </c>
      <c r="CZ252" s="48">
        <f t="shared" si="250"/>
        <v>44101350</v>
      </c>
    </row>
    <row r="253" spans="1:104">
      <c r="A253" s="3">
        <f t="shared" si="251"/>
        <v>214</v>
      </c>
      <c r="B253" s="249">
        <v>7</v>
      </c>
      <c r="C253" s="250" t="s">
        <v>186</v>
      </c>
      <c r="D253" s="285">
        <v>18</v>
      </c>
      <c r="E253" s="252"/>
      <c r="F253" s="40" t="s">
        <v>54</v>
      </c>
      <c r="G253" s="253">
        <f t="shared" si="219"/>
        <v>97</v>
      </c>
      <c r="H253" s="253">
        <f t="shared" si="220"/>
        <v>85</v>
      </c>
      <c r="I253" s="254">
        <f t="shared" si="221"/>
        <v>26966806</v>
      </c>
      <c r="J253" s="254">
        <f t="shared" si="222"/>
        <v>2</v>
      </c>
      <c r="K253" s="255">
        <f t="shared" si="223"/>
        <v>0.93</v>
      </c>
      <c r="L253" s="256">
        <f t="shared" si="254"/>
        <v>1.0149999999999999</v>
      </c>
      <c r="M253" s="257">
        <f t="shared" si="224"/>
        <v>21271605.909569133</v>
      </c>
      <c r="N253" s="257">
        <f t="shared" si="225"/>
        <v>23976498.556559145</v>
      </c>
      <c r="O253" s="257">
        <f t="shared" si="226"/>
        <v>25455316.523699999</v>
      </c>
      <c r="P253" s="257">
        <f t="shared" si="227"/>
        <v>27025344.747200005</v>
      </c>
      <c r="Q253" s="258">
        <f t="shared" si="228"/>
        <v>25455316.523699999</v>
      </c>
      <c r="R253" s="257">
        <f t="shared" si="228"/>
        <v>27025344.747200005</v>
      </c>
      <c r="S253" s="257">
        <f t="shared" si="229"/>
        <v>28692208.876091</v>
      </c>
      <c r="T253" s="257"/>
      <c r="U253" s="257">
        <f t="shared" si="230"/>
        <v>1808086502.3133764</v>
      </c>
      <c r="V253" s="257">
        <f t="shared" si="231"/>
        <v>2038002377.3075273</v>
      </c>
      <c r="W253" s="257">
        <f t="shared" si="232"/>
        <v>2163701904.5144997</v>
      </c>
      <c r="X253" s="258">
        <f t="shared" si="233"/>
        <v>2297154303.5120006</v>
      </c>
      <c r="Y253" s="258">
        <f t="shared" si="234"/>
        <v>2163701904.5144997</v>
      </c>
      <c r="Z253" s="257">
        <f t="shared" si="235"/>
        <v>2297154303.5120006</v>
      </c>
      <c r="AA253" s="257">
        <f t="shared" si="236"/>
        <v>2438837754.4677348</v>
      </c>
      <c r="AB253" s="257"/>
      <c r="AC253" s="32" t="str">
        <f t="shared" si="237"/>
        <v>BERTAHAP</v>
      </c>
      <c r="AD253" s="259">
        <f t="shared" si="238"/>
        <v>0</v>
      </c>
      <c r="AE253" s="260">
        <v>2</v>
      </c>
      <c r="AF253" s="261"/>
      <c r="AG253" s="257" t="e">
        <f>IF(AF253&gt;#REF!,"LB","KR")</f>
        <v>#REF!</v>
      </c>
      <c r="AH253" s="261">
        <f t="shared" si="255"/>
        <v>1988896000</v>
      </c>
      <c r="AI253" s="261">
        <f t="shared" si="255"/>
        <v>2241803000</v>
      </c>
      <c r="AJ253" s="261">
        <f t="shared" si="255"/>
        <v>2380073000</v>
      </c>
      <c r="AK253" s="262">
        <f t="shared" si="255"/>
        <v>2526870000</v>
      </c>
      <c r="AL253" s="262">
        <f t="shared" si="255"/>
        <v>2380073000</v>
      </c>
      <c r="AM253" s="261">
        <f t="shared" si="255"/>
        <v>2526870000</v>
      </c>
      <c r="AN253" s="261">
        <f t="shared" si="255"/>
        <v>2682722000</v>
      </c>
      <c r="AO253" s="51">
        <f t="shared" si="252"/>
        <v>2522878000</v>
      </c>
      <c r="AP253" s="42">
        <f t="shared" si="252"/>
        <v>2678483000</v>
      </c>
      <c r="AQ253" s="58">
        <f t="shared" si="239"/>
        <v>2270590200</v>
      </c>
      <c r="AR253" s="58">
        <f t="shared" si="240"/>
        <v>37843170</v>
      </c>
      <c r="AS253" s="336">
        <f t="shared" si="241"/>
        <v>47378812.5</v>
      </c>
      <c r="AT253" s="131">
        <f t="shared" si="242"/>
        <v>26784830</v>
      </c>
      <c r="AU253" s="5">
        <f t="shared" si="243"/>
        <v>37843170</v>
      </c>
      <c r="AV253" s="5">
        <f t="shared" si="244"/>
        <v>59501825</v>
      </c>
      <c r="AX253" s="2"/>
      <c r="AY253" s="2"/>
      <c r="BT253" s="53">
        <f t="shared" si="245"/>
        <v>-1356430.3418000005</v>
      </c>
      <c r="CT253" s="58">
        <f t="shared" si="246"/>
        <v>2410634700</v>
      </c>
      <c r="CU253" s="43">
        <f t="shared" si="247"/>
        <v>26784830</v>
      </c>
      <c r="CX253" s="53">
        <f t="shared" si="248"/>
        <v>2142065700</v>
      </c>
      <c r="CY253" s="43">
        <f t="shared" si="249"/>
        <v>35701095</v>
      </c>
      <c r="CZ253" s="48">
        <f t="shared" si="250"/>
        <v>59501825</v>
      </c>
    </row>
    <row r="254" spans="1:104">
      <c r="A254" s="3">
        <f t="shared" si="251"/>
        <v>215</v>
      </c>
      <c r="B254" s="249">
        <v>8</v>
      </c>
      <c r="C254" s="250" t="s">
        <v>186</v>
      </c>
      <c r="D254" s="285">
        <v>20</v>
      </c>
      <c r="E254" s="252"/>
      <c r="F254" s="40" t="s">
        <v>70</v>
      </c>
      <c r="G254" s="253">
        <f t="shared" si="219"/>
        <v>60</v>
      </c>
      <c r="H254" s="253">
        <f t="shared" si="220"/>
        <v>51</v>
      </c>
      <c r="I254" s="254">
        <f t="shared" si="221"/>
        <v>26966806</v>
      </c>
      <c r="J254" s="254">
        <f t="shared" si="222"/>
        <v>2</v>
      </c>
      <c r="K254" s="255">
        <f t="shared" si="223"/>
        <v>0.93</v>
      </c>
      <c r="L254" s="256">
        <f t="shared" si="254"/>
        <v>1.0149999999999999</v>
      </c>
      <c r="M254" s="257">
        <f t="shared" si="224"/>
        <v>21271605.909569133</v>
      </c>
      <c r="N254" s="257">
        <f t="shared" si="225"/>
        <v>23976498.556559145</v>
      </c>
      <c r="O254" s="257">
        <f t="shared" si="226"/>
        <v>25455316.523699999</v>
      </c>
      <c r="P254" s="257">
        <f t="shared" si="227"/>
        <v>27025344.747200005</v>
      </c>
      <c r="Q254" s="258">
        <f t="shared" si="228"/>
        <v>25455316.523699999</v>
      </c>
      <c r="R254" s="257">
        <f t="shared" si="228"/>
        <v>27025344.747200005</v>
      </c>
      <c r="S254" s="257">
        <f t="shared" si="229"/>
        <v>28692208.876091</v>
      </c>
      <c r="T254" s="257"/>
      <c r="U254" s="257">
        <f t="shared" si="230"/>
        <v>1084851901.3880258</v>
      </c>
      <c r="V254" s="257">
        <f t="shared" si="231"/>
        <v>1222801426.3845165</v>
      </c>
      <c r="W254" s="257">
        <f t="shared" si="232"/>
        <v>1298221142.7086999</v>
      </c>
      <c r="X254" s="258">
        <f t="shared" si="233"/>
        <v>1378292582.1072001</v>
      </c>
      <c r="Y254" s="258">
        <f t="shared" si="234"/>
        <v>1298221142.7086999</v>
      </c>
      <c r="Z254" s="257">
        <f t="shared" si="235"/>
        <v>1378292582.1072001</v>
      </c>
      <c r="AA254" s="257">
        <f t="shared" si="236"/>
        <v>1463302652.6806409</v>
      </c>
      <c r="AB254" s="257"/>
      <c r="AC254" s="32" t="str">
        <f t="shared" si="237"/>
        <v>BERTAHAP</v>
      </c>
      <c r="AD254" s="259">
        <f t="shared" si="238"/>
        <v>0</v>
      </c>
      <c r="AE254" s="260">
        <v>2</v>
      </c>
      <c r="AF254" s="261"/>
      <c r="AG254" s="257" t="e">
        <f>IF(AF254&gt;#REF!,"LB","KR")</f>
        <v>#REF!</v>
      </c>
      <c r="AH254" s="261">
        <f t="shared" si="255"/>
        <v>1193338000</v>
      </c>
      <c r="AI254" s="261">
        <f t="shared" si="255"/>
        <v>1345082000</v>
      </c>
      <c r="AJ254" s="261">
        <f t="shared" si="255"/>
        <v>1428044000</v>
      </c>
      <c r="AK254" s="262">
        <f t="shared" si="255"/>
        <v>1516122000</v>
      </c>
      <c r="AL254" s="262">
        <f t="shared" si="255"/>
        <v>1428044000</v>
      </c>
      <c r="AM254" s="261">
        <f t="shared" si="255"/>
        <v>1516122000</v>
      </c>
      <c r="AN254" s="261">
        <f t="shared" si="255"/>
        <v>1609633000</v>
      </c>
      <c r="AO254" s="51">
        <f t="shared" si="252"/>
        <v>1513727000</v>
      </c>
      <c r="AP254" s="42">
        <f t="shared" si="252"/>
        <v>1607090000</v>
      </c>
      <c r="AQ254" s="58">
        <f t="shared" si="239"/>
        <v>1362354300</v>
      </c>
      <c r="AR254" s="58">
        <f t="shared" si="240"/>
        <v>22705905</v>
      </c>
      <c r="AS254" s="336">
        <f t="shared" si="241"/>
        <v>28427287.5</v>
      </c>
      <c r="AT254" s="131">
        <f t="shared" si="242"/>
        <v>16070900</v>
      </c>
      <c r="AU254" s="5">
        <f t="shared" si="243"/>
        <v>22705905</v>
      </c>
      <c r="AV254" s="5">
        <f t="shared" si="244"/>
        <v>35701100</v>
      </c>
      <c r="AX254" s="2"/>
      <c r="AY254" s="2"/>
      <c r="BT254" s="53">
        <f t="shared" si="245"/>
        <v>-1356430.3418000005</v>
      </c>
      <c r="CT254" s="58">
        <f t="shared" si="246"/>
        <v>1446381000</v>
      </c>
      <c r="CU254" s="43">
        <f t="shared" si="247"/>
        <v>16070900</v>
      </c>
      <c r="CX254" s="53">
        <f t="shared" si="248"/>
        <v>1285239600</v>
      </c>
      <c r="CY254" s="43">
        <f t="shared" si="249"/>
        <v>21420660</v>
      </c>
      <c r="CZ254" s="48">
        <f t="shared" si="250"/>
        <v>35701100</v>
      </c>
    </row>
    <row r="255" spans="1:104">
      <c r="A255" s="3">
        <f t="shared" si="251"/>
        <v>216</v>
      </c>
      <c r="B255" s="249">
        <v>9</v>
      </c>
      <c r="C255" s="250" t="s">
        <v>186</v>
      </c>
      <c r="D255" s="285">
        <v>22</v>
      </c>
      <c r="E255" s="252"/>
      <c r="F255" s="40" t="s">
        <v>89</v>
      </c>
      <c r="G255" s="253">
        <f t="shared" si="219"/>
        <v>81</v>
      </c>
      <c r="H255" s="253">
        <f t="shared" si="220"/>
        <v>70</v>
      </c>
      <c r="I255" s="254">
        <f t="shared" si="221"/>
        <v>26966806</v>
      </c>
      <c r="J255" s="254">
        <f t="shared" si="222"/>
        <v>4</v>
      </c>
      <c r="K255" s="255">
        <f t="shared" si="223"/>
        <v>0.97</v>
      </c>
      <c r="L255" s="256">
        <f t="shared" si="254"/>
        <v>1.0149999999999999</v>
      </c>
      <c r="M255" s="257">
        <f t="shared" si="224"/>
        <v>22186513.690625869</v>
      </c>
      <c r="N255" s="257">
        <f t="shared" si="225"/>
        <v>25007745.806303624</v>
      </c>
      <c r="O255" s="257">
        <f t="shared" si="226"/>
        <v>26550168.847299997</v>
      </c>
      <c r="P255" s="257">
        <f t="shared" si="227"/>
        <v>28187725.166434411</v>
      </c>
      <c r="Q255" s="258">
        <f t="shared" si="228"/>
        <v>26550168.847299997</v>
      </c>
      <c r="R255" s="257">
        <f t="shared" si="228"/>
        <v>28187725.166434411</v>
      </c>
      <c r="S255" s="257">
        <f t="shared" si="229"/>
        <v>29926282.376137923</v>
      </c>
      <c r="T255" s="257"/>
      <c r="U255" s="257">
        <f t="shared" si="230"/>
        <v>1553055958.3438108</v>
      </c>
      <c r="V255" s="257">
        <f t="shared" si="231"/>
        <v>1750542206.4412537</v>
      </c>
      <c r="W255" s="257">
        <f t="shared" si="232"/>
        <v>1858511819.3109999</v>
      </c>
      <c r="X255" s="258">
        <f t="shared" si="233"/>
        <v>1973140761.6504087</v>
      </c>
      <c r="Y255" s="258">
        <f t="shared" si="234"/>
        <v>1858511819.3109999</v>
      </c>
      <c r="Z255" s="257">
        <f t="shared" si="235"/>
        <v>1973140761.6504087</v>
      </c>
      <c r="AA255" s="257">
        <f t="shared" si="236"/>
        <v>2094839766.3296547</v>
      </c>
      <c r="AB255" s="257"/>
      <c r="AC255" s="32" t="str">
        <f t="shared" si="237"/>
        <v>BERTAHAP</v>
      </c>
      <c r="AD255" s="259">
        <f t="shared" si="238"/>
        <v>0</v>
      </c>
      <c r="AE255" s="260">
        <v>2</v>
      </c>
      <c r="AF255" s="261"/>
      <c r="AG255" s="257" t="e">
        <f>IF(AF255&gt;#REF!,"LB","KR")</f>
        <v>#REF!</v>
      </c>
      <c r="AH255" s="261">
        <f t="shared" si="255"/>
        <v>1708362000</v>
      </c>
      <c r="AI255" s="261">
        <f t="shared" si="255"/>
        <v>1925597000</v>
      </c>
      <c r="AJ255" s="261">
        <f t="shared" si="255"/>
        <v>2044364000</v>
      </c>
      <c r="AK255" s="262">
        <f t="shared" si="255"/>
        <v>2170455000</v>
      </c>
      <c r="AL255" s="262">
        <f t="shared" si="255"/>
        <v>2044364000</v>
      </c>
      <c r="AM255" s="261">
        <f t="shared" si="255"/>
        <v>2170455000</v>
      </c>
      <c r="AN255" s="261">
        <f t="shared" si="255"/>
        <v>2304324000</v>
      </c>
      <c r="AO255" s="51">
        <f t="shared" si="252"/>
        <v>2167026000</v>
      </c>
      <c r="AP255" s="42">
        <f t="shared" si="252"/>
        <v>2300683000</v>
      </c>
      <c r="AQ255" s="58">
        <f t="shared" si="239"/>
        <v>1950323400</v>
      </c>
      <c r="AR255" s="58">
        <f t="shared" si="240"/>
        <v>32505390</v>
      </c>
      <c r="AS255" s="336">
        <f t="shared" si="241"/>
        <v>40696031.25</v>
      </c>
      <c r="AT255" s="131">
        <f t="shared" si="242"/>
        <v>23006830</v>
      </c>
      <c r="AU255" s="5">
        <f t="shared" si="243"/>
        <v>32505390</v>
      </c>
      <c r="AV255" s="5">
        <f t="shared" si="244"/>
        <v>51109100</v>
      </c>
      <c r="AX255" s="2"/>
      <c r="AY255" s="2"/>
      <c r="BT255" s="53">
        <f t="shared" si="245"/>
        <v>-261578.01820000261</v>
      </c>
      <c r="CT255" s="58">
        <f t="shared" si="246"/>
        <v>2070614700</v>
      </c>
      <c r="CU255" s="43">
        <f t="shared" si="247"/>
        <v>23006830</v>
      </c>
      <c r="CX255" s="53">
        <f t="shared" si="248"/>
        <v>1839927600</v>
      </c>
      <c r="CY255" s="43">
        <f t="shared" si="249"/>
        <v>30665460</v>
      </c>
      <c r="CZ255" s="48">
        <f t="shared" si="250"/>
        <v>51109100</v>
      </c>
    </row>
    <row r="256" spans="1:104">
      <c r="A256" s="3">
        <f t="shared" si="251"/>
        <v>217</v>
      </c>
      <c r="B256" s="249">
        <v>1</v>
      </c>
      <c r="C256" s="250" t="s">
        <v>187</v>
      </c>
      <c r="D256" s="251" t="s">
        <v>24</v>
      </c>
      <c r="E256" s="252"/>
      <c r="F256" s="40" t="s">
        <v>39</v>
      </c>
      <c r="G256" s="253">
        <f t="shared" si="219"/>
        <v>113</v>
      </c>
      <c r="H256" s="253">
        <f t="shared" si="220"/>
        <v>101</v>
      </c>
      <c r="I256" s="254">
        <f t="shared" si="221"/>
        <v>26966806</v>
      </c>
      <c r="J256" s="254">
        <f t="shared" si="222"/>
        <v>6</v>
      </c>
      <c r="K256" s="255">
        <f t="shared" si="223"/>
        <v>0.95</v>
      </c>
      <c r="L256" s="256">
        <f t="shared" si="254"/>
        <v>1.0149999999999999</v>
      </c>
      <c r="M256" s="257">
        <f t="shared" si="224"/>
        <v>21729059.800097499</v>
      </c>
      <c r="N256" s="257">
        <f t="shared" si="225"/>
        <v>24492122.181431383</v>
      </c>
      <c r="O256" s="257">
        <f t="shared" si="226"/>
        <v>26002742.685499996</v>
      </c>
      <c r="P256" s="257">
        <f t="shared" si="227"/>
        <v>27606534.956817206</v>
      </c>
      <c r="Q256" s="258">
        <f t="shared" si="228"/>
        <v>26002742.685499996</v>
      </c>
      <c r="R256" s="257">
        <f t="shared" si="228"/>
        <v>27606534.956817206</v>
      </c>
      <c r="S256" s="257">
        <f t="shared" si="229"/>
        <v>29309245.626114458</v>
      </c>
      <c r="T256" s="257"/>
      <c r="U256" s="257">
        <f t="shared" si="230"/>
        <v>2194635039.8098474</v>
      </c>
      <c r="V256" s="257">
        <f t="shared" si="231"/>
        <v>2473704340.3245697</v>
      </c>
      <c r="W256" s="257">
        <f t="shared" si="232"/>
        <v>2626277011.2354994</v>
      </c>
      <c r="X256" s="258">
        <f t="shared" si="233"/>
        <v>2788260030.6385379</v>
      </c>
      <c r="Y256" s="258">
        <f t="shared" si="234"/>
        <v>2626277011.2354994</v>
      </c>
      <c r="Z256" s="257">
        <f t="shared" si="235"/>
        <v>2788260030.6385379</v>
      </c>
      <c r="AA256" s="257">
        <f t="shared" si="236"/>
        <v>2960233808.2375603</v>
      </c>
      <c r="AB256" s="257"/>
      <c r="AC256" s="32" t="str">
        <f t="shared" si="237"/>
        <v>BERTAHAP</v>
      </c>
      <c r="AD256" s="259">
        <f t="shared" si="238"/>
        <v>0</v>
      </c>
      <c r="AE256" s="260">
        <v>2</v>
      </c>
      <c r="AF256" s="261"/>
      <c r="AG256" s="257" t="e">
        <f>IF(AF256&gt;#REF!,"LB","KR")</f>
        <v>#REF!</v>
      </c>
      <c r="AH256" s="261">
        <f t="shared" si="255"/>
        <v>2414099000</v>
      </c>
      <c r="AI256" s="261">
        <f t="shared" si="255"/>
        <v>2721075000</v>
      </c>
      <c r="AJ256" s="261">
        <f t="shared" si="255"/>
        <v>2888905000</v>
      </c>
      <c r="AK256" s="262">
        <f t="shared" si="255"/>
        <v>3067087000</v>
      </c>
      <c r="AL256" s="262">
        <f t="shared" si="255"/>
        <v>2888905000</v>
      </c>
      <c r="AM256" s="261">
        <f t="shared" si="255"/>
        <v>3067087000</v>
      </c>
      <c r="AN256" s="261">
        <f t="shared" si="255"/>
        <v>3256258000</v>
      </c>
      <c r="AO256" s="51">
        <f t="shared" si="252"/>
        <v>3062240000</v>
      </c>
      <c r="AP256" s="42">
        <f t="shared" si="252"/>
        <v>3251113000</v>
      </c>
      <c r="AQ256" s="58">
        <f t="shared" si="239"/>
        <v>2756016000</v>
      </c>
      <c r="AR256" s="58">
        <f t="shared" si="240"/>
        <v>45933600</v>
      </c>
      <c r="AS256" s="336">
        <f t="shared" si="241"/>
        <v>57507881.25</v>
      </c>
      <c r="AT256" s="131">
        <f t="shared" si="242"/>
        <v>32511130</v>
      </c>
      <c r="AU256" s="5">
        <f t="shared" si="243"/>
        <v>45933600</v>
      </c>
      <c r="AV256" s="5">
        <f t="shared" si="244"/>
        <v>72222625</v>
      </c>
      <c r="AX256" s="2"/>
      <c r="AY256" s="2"/>
      <c r="BT256" s="53">
        <f t="shared" si="245"/>
        <v>-809004.18000000343</v>
      </c>
      <c r="CT256" s="58">
        <f t="shared" si="246"/>
        <v>2926001700</v>
      </c>
      <c r="CU256" s="43">
        <f t="shared" si="247"/>
        <v>32511130</v>
      </c>
      <c r="CX256" s="53">
        <f t="shared" si="248"/>
        <v>2600014500</v>
      </c>
      <c r="CY256" s="43">
        <f t="shared" si="249"/>
        <v>43333575</v>
      </c>
      <c r="CZ256" s="48">
        <f t="shared" si="250"/>
        <v>72222625</v>
      </c>
    </row>
    <row r="257" spans="1:104">
      <c r="A257" s="3">
        <f t="shared" si="251"/>
        <v>218</v>
      </c>
      <c r="B257" s="249">
        <v>2</v>
      </c>
      <c r="C257" s="250" t="s">
        <v>187</v>
      </c>
      <c r="D257" s="251" t="s">
        <v>35</v>
      </c>
      <c r="E257" s="252"/>
      <c r="F257" s="40" t="s">
        <v>42</v>
      </c>
      <c r="G257" s="253">
        <f t="shared" si="219"/>
        <v>78</v>
      </c>
      <c r="H257" s="253">
        <f t="shared" si="220"/>
        <v>66</v>
      </c>
      <c r="I257" s="254">
        <f t="shared" si="221"/>
        <v>26966806</v>
      </c>
      <c r="J257" s="254">
        <f t="shared" si="222"/>
        <v>2</v>
      </c>
      <c r="K257" s="255">
        <f t="shared" si="223"/>
        <v>0.93</v>
      </c>
      <c r="L257" s="256">
        <f t="shared" si="254"/>
        <v>1.0149999999999999</v>
      </c>
      <c r="M257" s="257">
        <f t="shared" si="224"/>
        <v>21271605.909569133</v>
      </c>
      <c r="N257" s="257">
        <f t="shared" si="225"/>
        <v>23976498.556559145</v>
      </c>
      <c r="O257" s="257">
        <f t="shared" si="226"/>
        <v>25455316.523699999</v>
      </c>
      <c r="P257" s="257">
        <f t="shared" si="227"/>
        <v>27025344.747200005</v>
      </c>
      <c r="Q257" s="258">
        <f t="shared" si="228"/>
        <v>25455316.523699999</v>
      </c>
      <c r="R257" s="257">
        <f t="shared" si="228"/>
        <v>27025344.747200005</v>
      </c>
      <c r="S257" s="257">
        <f t="shared" si="229"/>
        <v>28692208.876091</v>
      </c>
      <c r="T257" s="257"/>
      <c r="U257" s="257">
        <f t="shared" si="230"/>
        <v>1403925990.0315628</v>
      </c>
      <c r="V257" s="257">
        <f t="shared" si="231"/>
        <v>1582448904.7329035</v>
      </c>
      <c r="W257" s="257">
        <f t="shared" si="232"/>
        <v>1680050890.5641999</v>
      </c>
      <c r="X257" s="258">
        <f t="shared" si="233"/>
        <v>1783672753.3152003</v>
      </c>
      <c r="Y257" s="258">
        <f t="shared" si="234"/>
        <v>1680050890.5641999</v>
      </c>
      <c r="Z257" s="257">
        <f t="shared" si="235"/>
        <v>1783672753.3152003</v>
      </c>
      <c r="AA257" s="257">
        <f t="shared" si="236"/>
        <v>1893685785.822006</v>
      </c>
      <c r="AB257" s="257"/>
      <c r="AC257" s="32" t="str">
        <f t="shared" si="237"/>
        <v>BERTAHAP</v>
      </c>
      <c r="AD257" s="259">
        <f t="shared" si="238"/>
        <v>0</v>
      </c>
      <c r="AE257" s="260">
        <v>2</v>
      </c>
      <c r="AF257" s="261"/>
      <c r="AG257" s="257" t="e">
        <f>IF(AF257&gt;#REF!,"LB","KR")</f>
        <v>#REF!</v>
      </c>
      <c r="AH257" s="261">
        <f t="shared" si="255"/>
        <v>1544319000</v>
      </c>
      <c r="AI257" s="261">
        <f t="shared" si="255"/>
        <v>1740694000</v>
      </c>
      <c r="AJ257" s="261">
        <f t="shared" si="255"/>
        <v>1848056000</v>
      </c>
      <c r="AK257" s="262">
        <f t="shared" si="255"/>
        <v>1962041000</v>
      </c>
      <c r="AL257" s="262">
        <f t="shared" si="255"/>
        <v>1848056000</v>
      </c>
      <c r="AM257" s="261">
        <f t="shared" si="255"/>
        <v>1962041000</v>
      </c>
      <c r="AN257" s="261">
        <f t="shared" si="255"/>
        <v>2083055000</v>
      </c>
      <c r="AO257" s="51">
        <f t="shared" si="252"/>
        <v>1958940000</v>
      </c>
      <c r="AP257" s="42">
        <f t="shared" si="252"/>
        <v>2079764000</v>
      </c>
      <c r="AQ257" s="58">
        <f t="shared" si="239"/>
        <v>1763046000</v>
      </c>
      <c r="AR257" s="58">
        <f t="shared" si="240"/>
        <v>29384100</v>
      </c>
      <c r="AS257" s="336">
        <f t="shared" si="241"/>
        <v>36788268.75</v>
      </c>
      <c r="AT257" s="131">
        <f t="shared" si="242"/>
        <v>20797640</v>
      </c>
      <c r="AU257" s="5">
        <f t="shared" si="243"/>
        <v>29384100</v>
      </c>
      <c r="AV257" s="5">
        <f t="shared" si="244"/>
        <v>46201400</v>
      </c>
      <c r="AX257" s="2"/>
      <c r="AY257" s="2"/>
      <c r="BT257" s="53">
        <f t="shared" si="245"/>
        <v>-1356430.3418000005</v>
      </c>
      <c r="CT257" s="58">
        <f t="shared" si="246"/>
        <v>1871787600</v>
      </c>
      <c r="CU257" s="43">
        <f t="shared" si="247"/>
        <v>20797640</v>
      </c>
      <c r="CX257" s="53">
        <f t="shared" si="248"/>
        <v>1663250400</v>
      </c>
      <c r="CY257" s="43">
        <f t="shared" si="249"/>
        <v>27720840</v>
      </c>
      <c r="CZ257" s="48">
        <f t="shared" si="250"/>
        <v>46201400</v>
      </c>
    </row>
    <row r="258" spans="1:104">
      <c r="A258" s="3">
        <f t="shared" si="251"/>
        <v>219</v>
      </c>
      <c r="B258" s="249">
        <v>3</v>
      </c>
      <c r="C258" s="250" t="s">
        <v>187</v>
      </c>
      <c r="D258" s="251" t="s">
        <v>41</v>
      </c>
      <c r="E258" s="252"/>
      <c r="F258" s="40" t="s">
        <v>45</v>
      </c>
      <c r="G258" s="253">
        <f t="shared" si="219"/>
        <v>60</v>
      </c>
      <c r="H258" s="253">
        <f t="shared" si="220"/>
        <v>52</v>
      </c>
      <c r="I258" s="254">
        <f t="shared" si="221"/>
        <v>26966806</v>
      </c>
      <c r="J258" s="254">
        <f t="shared" si="222"/>
        <v>2</v>
      </c>
      <c r="K258" s="255">
        <f t="shared" si="223"/>
        <v>0.93</v>
      </c>
      <c r="L258" s="256">
        <f t="shared" si="254"/>
        <v>1.0149999999999999</v>
      </c>
      <c r="M258" s="257">
        <f t="shared" si="224"/>
        <v>21271605.909569133</v>
      </c>
      <c r="N258" s="257">
        <f t="shared" si="225"/>
        <v>23976498.556559145</v>
      </c>
      <c r="O258" s="257">
        <f t="shared" si="226"/>
        <v>25455316.523699999</v>
      </c>
      <c r="P258" s="257">
        <f t="shared" si="227"/>
        <v>27025344.747200005</v>
      </c>
      <c r="Q258" s="258">
        <f t="shared" si="228"/>
        <v>25455316.523699999</v>
      </c>
      <c r="R258" s="257">
        <f t="shared" si="228"/>
        <v>27025344.747200005</v>
      </c>
      <c r="S258" s="257">
        <f t="shared" si="229"/>
        <v>28692208.876091</v>
      </c>
      <c r="T258" s="257"/>
      <c r="U258" s="257">
        <f t="shared" si="230"/>
        <v>1106123507.297595</v>
      </c>
      <c r="V258" s="257">
        <f t="shared" si="231"/>
        <v>1246777924.9410756</v>
      </c>
      <c r="W258" s="257">
        <f t="shared" si="232"/>
        <v>1323676459.2323999</v>
      </c>
      <c r="X258" s="258">
        <f t="shared" si="233"/>
        <v>1405317926.8544002</v>
      </c>
      <c r="Y258" s="258">
        <f t="shared" si="234"/>
        <v>1323676459.2323999</v>
      </c>
      <c r="Z258" s="257">
        <f t="shared" si="235"/>
        <v>1405317926.8544002</v>
      </c>
      <c r="AA258" s="257">
        <f t="shared" si="236"/>
        <v>1491994861.5567319</v>
      </c>
      <c r="AB258" s="257"/>
      <c r="AC258" s="32" t="str">
        <f t="shared" si="237"/>
        <v>BERTAHAP</v>
      </c>
      <c r="AD258" s="259">
        <f t="shared" si="238"/>
        <v>0</v>
      </c>
      <c r="AE258" s="260">
        <v>2</v>
      </c>
      <c r="AF258" s="261"/>
      <c r="AG258" s="257" t="e">
        <f>IF(AF258&gt;#REF!,"LB","KR")</f>
        <v>#REF!</v>
      </c>
      <c r="AH258" s="261">
        <f t="shared" si="255"/>
        <v>1216736000</v>
      </c>
      <c r="AI258" s="261">
        <f t="shared" si="255"/>
        <v>1371456000</v>
      </c>
      <c r="AJ258" s="261">
        <f t="shared" si="255"/>
        <v>1456045000</v>
      </c>
      <c r="AK258" s="262">
        <f t="shared" si="255"/>
        <v>1545850000</v>
      </c>
      <c r="AL258" s="262">
        <f t="shared" si="255"/>
        <v>1456045000</v>
      </c>
      <c r="AM258" s="261">
        <f t="shared" si="255"/>
        <v>1545850000</v>
      </c>
      <c r="AN258" s="261">
        <f t="shared" si="255"/>
        <v>1641195000</v>
      </c>
      <c r="AO258" s="51">
        <f t="shared" si="252"/>
        <v>1543408000</v>
      </c>
      <c r="AP258" s="42">
        <f t="shared" si="252"/>
        <v>1638601000</v>
      </c>
      <c r="AQ258" s="58">
        <f t="shared" si="239"/>
        <v>1389067200</v>
      </c>
      <c r="AR258" s="58">
        <f t="shared" si="240"/>
        <v>23151120</v>
      </c>
      <c r="AS258" s="336">
        <f t="shared" si="241"/>
        <v>28984687.5</v>
      </c>
      <c r="AT258" s="131">
        <f t="shared" si="242"/>
        <v>16386010</v>
      </c>
      <c r="AU258" s="5">
        <f t="shared" si="243"/>
        <v>23151120</v>
      </c>
      <c r="AV258" s="5">
        <f t="shared" si="244"/>
        <v>36401125</v>
      </c>
      <c r="AX258" s="2"/>
      <c r="AY258" s="2"/>
      <c r="BT258" s="53">
        <f t="shared" si="245"/>
        <v>-1356430.3418000005</v>
      </c>
      <c r="CT258" s="58">
        <f t="shared" si="246"/>
        <v>1474740900</v>
      </c>
      <c r="CU258" s="43">
        <f t="shared" si="247"/>
        <v>16386010</v>
      </c>
      <c r="CX258" s="53">
        <f t="shared" si="248"/>
        <v>1310440500</v>
      </c>
      <c r="CY258" s="43">
        <f t="shared" si="249"/>
        <v>21840675</v>
      </c>
      <c r="CZ258" s="48">
        <f t="shared" si="250"/>
        <v>36401125</v>
      </c>
    </row>
    <row r="259" spans="1:104">
      <c r="A259" s="3">
        <f t="shared" si="251"/>
        <v>220</v>
      </c>
      <c r="B259" s="249">
        <v>4</v>
      </c>
      <c r="C259" s="250" t="s">
        <v>187</v>
      </c>
      <c r="D259" s="251">
        <v>10</v>
      </c>
      <c r="E259" s="252"/>
      <c r="F259" s="40" t="s">
        <v>48</v>
      </c>
      <c r="G259" s="253">
        <f t="shared" si="219"/>
        <v>74</v>
      </c>
      <c r="H259" s="253">
        <f t="shared" si="220"/>
        <v>63</v>
      </c>
      <c r="I259" s="254">
        <f t="shared" si="221"/>
        <v>26966806</v>
      </c>
      <c r="J259" s="254">
        <f t="shared" si="222"/>
        <v>2</v>
      </c>
      <c r="K259" s="255">
        <f t="shared" si="223"/>
        <v>0.93</v>
      </c>
      <c r="L259" s="256">
        <f t="shared" si="254"/>
        <v>1.0149999999999999</v>
      </c>
      <c r="M259" s="257">
        <f t="shared" si="224"/>
        <v>21271605.909569133</v>
      </c>
      <c r="N259" s="257">
        <f t="shared" si="225"/>
        <v>23976498.556559145</v>
      </c>
      <c r="O259" s="257">
        <f t="shared" si="226"/>
        <v>25455316.523699999</v>
      </c>
      <c r="P259" s="257">
        <f t="shared" si="227"/>
        <v>27025344.747200005</v>
      </c>
      <c r="Q259" s="258">
        <f t="shared" si="228"/>
        <v>25455316.523699999</v>
      </c>
      <c r="R259" s="257">
        <f t="shared" si="228"/>
        <v>27025344.747200005</v>
      </c>
      <c r="S259" s="257">
        <f t="shared" si="229"/>
        <v>28692208.876091</v>
      </c>
      <c r="T259" s="257"/>
      <c r="U259" s="257">
        <f t="shared" si="230"/>
        <v>1340111172.3028555</v>
      </c>
      <c r="V259" s="257">
        <f t="shared" si="231"/>
        <v>1510519409.0632262</v>
      </c>
      <c r="W259" s="257">
        <f t="shared" si="232"/>
        <v>1603684940.9930999</v>
      </c>
      <c r="X259" s="258">
        <f t="shared" si="233"/>
        <v>1702596719.0736003</v>
      </c>
      <c r="Y259" s="258">
        <f t="shared" si="234"/>
        <v>1603684940.9930999</v>
      </c>
      <c r="Z259" s="257">
        <f t="shared" si="235"/>
        <v>1702596719.0736003</v>
      </c>
      <c r="AA259" s="257">
        <f t="shared" si="236"/>
        <v>1807609159.193733</v>
      </c>
      <c r="AB259" s="257"/>
      <c r="AC259" s="32" t="str">
        <f t="shared" si="237"/>
        <v>BERTAHAP</v>
      </c>
      <c r="AD259" s="259">
        <f t="shared" si="238"/>
        <v>0</v>
      </c>
      <c r="AE259" s="260">
        <v>2</v>
      </c>
      <c r="AF259" s="261"/>
      <c r="AG259" s="257" t="e">
        <f>IF(AF259&gt;#REF!,"LB","KR")</f>
        <v>#REF!</v>
      </c>
      <c r="AH259" s="261">
        <f t="shared" si="255"/>
        <v>1474123000</v>
      </c>
      <c r="AI259" s="261">
        <f t="shared" si="255"/>
        <v>1661572000</v>
      </c>
      <c r="AJ259" s="261">
        <f t="shared" si="255"/>
        <v>1764054000</v>
      </c>
      <c r="AK259" s="262">
        <f t="shared" si="255"/>
        <v>1872857000</v>
      </c>
      <c r="AL259" s="262">
        <f t="shared" si="255"/>
        <v>1764054000</v>
      </c>
      <c r="AM259" s="261">
        <f t="shared" si="255"/>
        <v>1872857000</v>
      </c>
      <c r="AN259" s="261">
        <f t="shared" si="255"/>
        <v>1988371000</v>
      </c>
      <c r="AO259" s="51">
        <f t="shared" si="252"/>
        <v>1869898000</v>
      </c>
      <c r="AP259" s="42">
        <f t="shared" si="252"/>
        <v>1985229000</v>
      </c>
      <c r="AQ259" s="58">
        <f t="shared" si="239"/>
        <v>1682908200</v>
      </c>
      <c r="AR259" s="58">
        <f t="shared" si="240"/>
        <v>28048470</v>
      </c>
      <c r="AS259" s="336">
        <f t="shared" si="241"/>
        <v>35116068.75</v>
      </c>
      <c r="AT259" s="131">
        <f t="shared" si="242"/>
        <v>19852290</v>
      </c>
      <c r="AU259" s="5">
        <f t="shared" si="243"/>
        <v>28048470</v>
      </c>
      <c r="AV259" s="5">
        <f t="shared" si="244"/>
        <v>44101350</v>
      </c>
      <c r="AX259" s="2"/>
      <c r="AY259" s="2"/>
      <c r="BT259" s="53">
        <f t="shared" si="245"/>
        <v>-1356430.3418000005</v>
      </c>
      <c r="CT259" s="58">
        <f t="shared" si="246"/>
        <v>1786706100</v>
      </c>
      <c r="CU259" s="43">
        <f t="shared" si="247"/>
        <v>19852290</v>
      </c>
      <c r="CX259" s="53">
        <f t="shared" si="248"/>
        <v>1587648600</v>
      </c>
      <c r="CY259" s="43">
        <f t="shared" si="249"/>
        <v>26460810</v>
      </c>
      <c r="CZ259" s="48">
        <f t="shared" si="250"/>
        <v>44101350</v>
      </c>
    </row>
    <row r="260" spans="1:104">
      <c r="A260" s="3">
        <f t="shared" si="251"/>
        <v>221</v>
      </c>
      <c r="B260" s="249">
        <v>5</v>
      </c>
      <c r="C260" s="250" t="s">
        <v>187</v>
      </c>
      <c r="D260" s="285">
        <v>12</v>
      </c>
      <c r="E260" s="252"/>
      <c r="F260" s="40" t="s">
        <v>50</v>
      </c>
      <c r="G260" s="253">
        <f t="shared" si="219"/>
        <v>67</v>
      </c>
      <c r="H260" s="253">
        <f t="shared" si="220"/>
        <v>57</v>
      </c>
      <c r="I260" s="254">
        <f t="shared" si="221"/>
        <v>26966806</v>
      </c>
      <c r="J260" s="254">
        <f t="shared" si="222"/>
        <v>2</v>
      </c>
      <c r="K260" s="255">
        <f t="shared" si="223"/>
        <v>0.93</v>
      </c>
      <c r="L260" s="256">
        <f t="shared" si="254"/>
        <v>1.0149999999999999</v>
      </c>
      <c r="M260" s="257">
        <f t="shared" si="224"/>
        <v>21271605.909569133</v>
      </c>
      <c r="N260" s="257">
        <f t="shared" si="225"/>
        <v>23976498.556559145</v>
      </c>
      <c r="O260" s="257">
        <f t="shared" si="226"/>
        <v>25455316.523699999</v>
      </c>
      <c r="P260" s="257">
        <f t="shared" si="227"/>
        <v>27025344.747200005</v>
      </c>
      <c r="Q260" s="258">
        <f t="shared" si="228"/>
        <v>25455316.523699999</v>
      </c>
      <c r="R260" s="257">
        <f t="shared" si="228"/>
        <v>27025344.747200005</v>
      </c>
      <c r="S260" s="257">
        <f t="shared" si="229"/>
        <v>28692208.876091</v>
      </c>
      <c r="T260" s="257"/>
      <c r="U260" s="257">
        <f t="shared" si="230"/>
        <v>1212481536.8454406</v>
      </c>
      <c r="V260" s="257">
        <f t="shared" si="231"/>
        <v>1366660417.7238712</v>
      </c>
      <c r="W260" s="257">
        <f t="shared" si="232"/>
        <v>1450953041.8508999</v>
      </c>
      <c r="X260" s="258">
        <f t="shared" si="233"/>
        <v>1540444650.5904002</v>
      </c>
      <c r="Y260" s="258">
        <f t="shared" si="234"/>
        <v>1450953041.8508999</v>
      </c>
      <c r="Z260" s="257">
        <f t="shared" si="235"/>
        <v>1540444650.5904002</v>
      </c>
      <c r="AA260" s="257">
        <f t="shared" si="236"/>
        <v>1635455905.937187</v>
      </c>
      <c r="AB260" s="257"/>
      <c r="AC260" s="32" t="str">
        <f t="shared" si="237"/>
        <v>BERTAHAP</v>
      </c>
      <c r="AD260" s="259">
        <f t="shared" si="238"/>
        <v>0</v>
      </c>
      <c r="AE260" s="260">
        <v>2</v>
      </c>
      <c r="AF260" s="261"/>
      <c r="AG260" s="257" t="e">
        <f>IF(AF260&gt;#REF!,"LB","KR")</f>
        <v>#REF!</v>
      </c>
      <c r="AH260" s="261">
        <f t="shared" si="255"/>
        <v>1333730000</v>
      </c>
      <c r="AI260" s="261">
        <f t="shared" si="255"/>
        <v>1503327000</v>
      </c>
      <c r="AJ260" s="261">
        <f t="shared" si="255"/>
        <v>1596049000</v>
      </c>
      <c r="AK260" s="262">
        <f t="shared" si="255"/>
        <v>1694490000</v>
      </c>
      <c r="AL260" s="262">
        <f t="shared" si="255"/>
        <v>1596049000</v>
      </c>
      <c r="AM260" s="261">
        <f t="shared" si="255"/>
        <v>1694490000</v>
      </c>
      <c r="AN260" s="261">
        <f t="shared" si="255"/>
        <v>1799002000</v>
      </c>
      <c r="AO260" s="51">
        <f t="shared" si="252"/>
        <v>1691812000</v>
      </c>
      <c r="AP260" s="42">
        <f t="shared" si="252"/>
        <v>1796160000</v>
      </c>
      <c r="AQ260" s="58">
        <f t="shared" si="239"/>
        <v>1522630800</v>
      </c>
      <c r="AR260" s="58">
        <f t="shared" si="240"/>
        <v>25377180</v>
      </c>
      <c r="AS260" s="336">
        <f t="shared" si="241"/>
        <v>31771687.5</v>
      </c>
      <c r="AT260" s="131">
        <f t="shared" si="242"/>
        <v>17961600</v>
      </c>
      <c r="AU260" s="5">
        <f t="shared" si="243"/>
        <v>25377180</v>
      </c>
      <c r="AV260" s="5">
        <f t="shared" si="244"/>
        <v>39901225</v>
      </c>
      <c r="AX260" s="2"/>
      <c r="AY260" s="2"/>
      <c r="BT260" s="53">
        <f t="shared" si="245"/>
        <v>-1356430.3418000005</v>
      </c>
      <c r="CT260" s="58">
        <f t="shared" si="246"/>
        <v>1616544000</v>
      </c>
      <c r="CU260" s="43">
        <f t="shared" si="247"/>
        <v>17961600</v>
      </c>
      <c r="CX260" s="53">
        <f t="shared" si="248"/>
        <v>1436444100</v>
      </c>
      <c r="CY260" s="43">
        <f t="shared" si="249"/>
        <v>23940735</v>
      </c>
      <c r="CZ260" s="48">
        <f t="shared" si="250"/>
        <v>39901225</v>
      </c>
    </row>
    <row r="261" spans="1:104">
      <c r="A261" s="3">
        <f t="shared" si="251"/>
        <v>222</v>
      </c>
      <c r="B261" s="249">
        <v>6</v>
      </c>
      <c r="C261" s="250" t="s">
        <v>187</v>
      </c>
      <c r="D261" s="251">
        <v>16</v>
      </c>
      <c r="E261" s="252"/>
      <c r="F261" s="40" t="s">
        <v>52</v>
      </c>
      <c r="G261" s="253">
        <f t="shared" si="219"/>
        <v>71</v>
      </c>
      <c r="H261" s="253">
        <f t="shared" si="220"/>
        <v>63</v>
      </c>
      <c r="I261" s="254">
        <f t="shared" si="221"/>
        <v>26966806</v>
      </c>
      <c r="J261" s="254">
        <f t="shared" si="222"/>
        <v>2</v>
      </c>
      <c r="K261" s="255">
        <f t="shared" si="223"/>
        <v>0.93</v>
      </c>
      <c r="L261" s="256">
        <f t="shared" si="254"/>
        <v>1.0149999999999999</v>
      </c>
      <c r="M261" s="257">
        <f t="shared" si="224"/>
        <v>21271605.909569133</v>
      </c>
      <c r="N261" s="257">
        <f t="shared" si="225"/>
        <v>23976498.556559145</v>
      </c>
      <c r="O261" s="257">
        <f t="shared" si="226"/>
        <v>25455316.523699999</v>
      </c>
      <c r="P261" s="257">
        <f t="shared" si="227"/>
        <v>27025344.747200005</v>
      </c>
      <c r="Q261" s="258">
        <f t="shared" si="228"/>
        <v>25455316.523699999</v>
      </c>
      <c r="R261" s="257">
        <f t="shared" si="228"/>
        <v>27025344.747200005</v>
      </c>
      <c r="S261" s="257">
        <f t="shared" si="229"/>
        <v>28692208.876091</v>
      </c>
      <c r="T261" s="257"/>
      <c r="U261" s="257">
        <f t="shared" si="230"/>
        <v>1340111172.3028555</v>
      </c>
      <c r="V261" s="257">
        <f t="shared" si="231"/>
        <v>1510519409.0632262</v>
      </c>
      <c r="W261" s="257">
        <f t="shared" si="232"/>
        <v>1603684940.9930999</v>
      </c>
      <c r="X261" s="258">
        <f t="shared" si="233"/>
        <v>1702596719.0736003</v>
      </c>
      <c r="Y261" s="258">
        <f t="shared" si="234"/>
        <v>1603684940.9930999</v>
      </c>
      <c r="Z261" s="257">
        <f t="shared" si="235"/>
        <v>1702596719.0736003</v>
      </c>
      <c r="AA261" s="257">
        <f t="shared" si="236"/>
        <v>1807609159.193733</v>
      </c>
      <c r="AB261" s="257"/>
      <c r="AC261" s="32" t="str">
        <f t="shared" si="237"/>
        <v>BERTAHAP</v>
      </c>
      <c r="AD261" s="259">
        <f t="shared" si="238"/>
        <v>0</v>
      </c>
      <c r="AE261" s="260">
        <v>2</v>
      </c>
      <c r="AF261" s="261"/>
      <c r="AG261" s="257" t="e">
        <f>IF(AF261&gt;#REF!,"LB","KR")</f>
        <v>#REF!</v>
      </c>
      <c r="AH261" s="261">
        <f t="shared" si="255"/>
        <v>1474123000</v>
      </c>
      <c r="AI261" s="261">
        <f t="shared" si="255"/>
        <v>1661572000</v>
      </c>
      <c r="AJ261" s="261">
        <f t="shared" si="255"/>
        <v>1764054000</v>
      </c>
      <c r="AK261" s="262">
        <f t="shared" si="255"/>
        <v>1872857000</v>
      </c>
      <c r="AL261" s="262">
        <f t="shared" si="255"/>
        <v>1764054000</v>
      </c>
      <c r="AM261" s="261">
        <f t="shared" si="255"/>
        <v>1872857000</v>
      </c>
      <c r="AN261" s="261">
        <f t="shared" si="255"/>
        <v>1988371000</v>
      </c>
      <c r="AO261" s="51">
        <f t="shared" si="252"/>
        <v>1869898000</v>
      </c>
      <c r="AP261" s="42">
        <f t="shared" si="252"/>
        <v>1985229000</v>
      </c>
      <c r="AQ261" s="58">
        <f t="shared" si="239"/>
        <v>1682908200</v>
      </c>
      <c r="AR261" s="58">
        <f t="shared" si="240"/>
        <v>28048470</v>
      </c>
      <c r="AS261" s="336">
        <f t="shared" si="241"/>
        <v>35116068.75</v>
      </c>
      <c r="AT261" s="131">
        <f t="shared" si="242"/>
        <v>19852290</v>
      </c>
      <c r="AU261" s="5">
        <f t="shared" si="243"/>
        <v>28048470</v>
      </c>
      <c r="AV261" s="5">
        <f t="shared" si="244"/>
        <v>44101350</v>
      </c>
      <c r="AX261" s="2"/>
      <c r="AY261" s="2"/>
      <c r="BT261" s="53">
        <f t="shared" si="245"/>
        <v>-1356430.3418000005</v>
      </c>
      <c r="CT261" s="58">
        <f t="shared" si="246"/>
        <v>1786706100</v>
      </c>
      <c r="CU261" s="43">
        <f t="shared" si="247"/>
        <v>19852290</v>
      </c>
      <c r="CX261" s="53">
        <f t="shared" si="248"/>
        <v>1587648600</v>
      </c>
      <c r="CY261" s="43">
        <f t="shared" si="249"/>
        <v>26460810</v>
      </c>
      <c r="CZ261" s="48">
        <f t="shared" si="250"/>
        <v>44101350</v>
      </c>
    </row>
    <row r="262" spans="1:104">
      <c r="A262" s="3">
        <f t="shared" si="251"/>
        <v>223</v>
      </c>
      <c r="B262" s="249">
        <v>7</v>
      </c>
      <c r="C262" s="250" t="s">
        <v>187</v>
      </c>
      <c r="D262" s="285">
        <v>18</v>
      </c>
      <c r="E262" s="252"/>
      <c r="F262" s="40" t="s">
        <v>54</v>
      </c>
      <c r="G262" s="253">
        <f t="shared" si="219"/>
        <v>97</v>
      </c>
      <c r="H262" s="253">
        <f t="shared" si="220"/>
        <v>85</v>
      </c>
      <c r="I262" s="254">
        <f t="shared" si="221"/>
        <v>26966806</v>
      </c>
      <c r="J262" s="254">
        <f t="shared" si="222"/>
        <v>2</v>
      </c>
      <c r="K262" s="255">
        <f t="shared" si="223"/>
        <v>0.93</v>
      </c>
      <c r="L262" s="256">
        <f t="shared" si="254"/>
        <v>1.0149999999999999</v>
      </c>
      <c r="M262" s="257">
        <f t="shared" si="224"/>
        <v>21271605.909569133</v>
      </c>
      <c r="N262" s="257">
        <f t="shared" si="225"/>
        <v>23976498.556559145</v>
      </c>
      <c r="O262" s="257">
        <f t="shared" si="226"/>
        <v>25455316.523699999</v>
      </c>
      <c r="P262" s="257">
        <f t="shared" si="227"/>
        <v>27025344.747200005</v>
      </c>
      <c r="Q262" s="258">
        <f t="shared" si="228"/>
        <v>25455316.523699999</v>
      </c>
      <c r="R262" s="257">
        <f t="shared" si="228"/>
        <v>27025344.747200005</v>
      </c>
      <c r="S262" s="257">
        <f t="shared" si="229"/>
        <v>28692208.876091</v>
      </c>
      <c r="T262" s="257"/>
      <c r="U262" s="257">
        <f t="shared" si="230"/>
        <v>1808086502.3133764</v>
      </c>
      <c r="V262" s="257">
        <f t="shared" si="231"/>
        <v>2038002377.3075273</v>
      </c>
      <c r="W262" s="257">
        <f t="shared" si="232"/>
        <v>2163701904.5144997</v>
      </c>
      <c r="X262" s="258">
        <f t="shared" si="233"/>
        <v>2297154303.5120006</v>
      </c>
      <c r="Y262" s="258">
        <f t="shared" si="234"/>
        <v>2163701904.5144997</v>
      </c>
      <c r="Z262" s="257">
        <f t="shared" si="235"/>
        <v>2297154303.5120006</v>
      </c>
      <c r="AA262" s="257">
        <f t="shared" si="236"/>
        <v>2438837754.4677348</v>
      </c>
      <c r="AB262" s="257"/>
      <c r="AC262" s="32" t="str">
        <f t="shared" si="237"/>
        <v>BERTAHAP</v>
      </c>
      <c r="AD262" s="259">
        <f t="shared" si="238"/>
        <v>0</v>
      </c>
      <c r="AE262" s="260">
        <v>2</v>
      </c>
      <c r="AF262" s="261"/>
      <c r="AG262" s="257" t="e">
        <f>IF(AF262&gt;#REF!,"LB","KR")</f>
        <v>#REF!</v>
      </c>
      <c r="AH262" s="261">
        <f t="shared" si="255"/>
        <v>1988896000</v>
      </c>
      <c r="AI262" s="261">
        <f t="shared" si="255"/>
        <v>2241803000</v>
      </c>
      <c r="AJ262" s="261">
        <f t="shared" si="255"/>
        <v>2380073000</v>
      </c>
      <c r="AK262" s="262">
        <f t="shared" si="255"/>
        <v>2526870000</v>
      </c>
      <c r="AL262" s="262">
        <f t="shared" si="255"/>
        <v>2380073000</v>
      </c>
      <c r="AM262" s="261">
        <f t="shared" si="255"/>
        <v>2526870000</v>
      </c>
      <c r="AN262" s="261">
        <f t="shared" si="255"/>
        <v>2682722000</v>
      </c>
      <c r="AO262" s="51">
        <f t="shared" si="252"/>
        <v>2522878000</v>
      </c>
      <c r="AP262" s="42">
        <f t="shared" si="252"/>
        <v>2678483000</v>
      </c>
      <c r="AQ262" s="58">
        <f t="shared" si="239"/>
        <v>2270590200</v>
      </c>
      <c r="AR262" s="58">
        <f t="shared" si="240"/>
        <v>37843170</v>
      </c>
      <c r="AS262" s="336">
        <f t="shared" si="241"/>
        <v>47378812.5</v>
      </c>
      <c r="AT262" s="131">
        <f t="shared" si="242"/>
        <v>26784830</v>
      </c>
      <c r="AU262" s="5">
        <f t="shared" si="243"/>
        <v>37843170</v>
      </c>
      <c r="AV262" s="5">
        <f t="shared" si="244"/>
        <v>59501825</v>
      </c>
      <c r="AX262" s="2"/>
      <c r="AY262" s="2"/>
      <c r="BT262" s="53">
        <f t="shared" si="245"/>
        <v>-1356430.3418000005</v>
      </c>
      <c r="CT262" s="58">
        <f t="shared" si="246"/>
        <v>2410634700</v>
      </c>
      <c r="CU262" s="43">
        <f t="shared" si="247"/>
        <v>26784830</v>
      </c>
      <c r="CX262" s="53">
        <f t="shared" si="248"/>
        <v>2142065700</v>
      </c>
      <c r="CY262" s="43">
        <f t="shared" si="249"/>
        <v>35701095</v>
      </c>
      <c r="CZ262" s="48">
        <f t="shared" si="250"/>
        <v>59501825</v>
      </c>
    </row>
    <row r="263" spans="1:104">
      <c r="A263" s="3">
        <f t="shared" si="251"/>
        <v>224</v>
      </c>
      <c r="B263" s="249">
        <v>8</v>
      </c>
      <c r="C263" s="250" t="s">
        <v>187</v>
      </c>
      <c r="D263" s="285">
        <v>20</v>
      </c>
      <c r="E263" s="252"/>
      <c r="F263" s="40" t="s">
        <v>70</v>
      </c>
      <c r="G263" s="253">
        <f t="shared" si="219"/>
        <v>60</v>
      </c>
      <c r="H263" s="253">
        <f t="shared" si="220"/>
        <v>51</v>
      </c>
      <c r="I263" s="254">
        <f t="shared" si="221"/>
        <v>26966806</v>
      </c>
      <c r="J263" s="254">
        <f t="shared" si="222"/>
        <v>2</v>
      </c>
      <c r="K263" s="255">
        <f t="shared" si="223"/>
        <v>0.93</v>
      </c>
      <c r="L263" s="256">
        <f t="shared" si="254"/>
        <v>1.0149999999999999</v>
      </c>
      <c r="M263" s="257">
        <f t="shared" si="224"/>
        <v>21271605.909569133</v>
      </c>
      <c r="N263" s="257">
        <f t="shared" si="225"/>
        <v>23976498.556559145</v>
      </c>
      <c r="O263" s="257">
        <f t="shared" si="226"/>
        <v>25455316.523699999</v>
      </c>
      <c r="P263" s="257">
        <f t="shared" si="227"/>
        <v>27025344.747200005</v>
      </c>
      <c r="Q263" s="258">
        <f t="shared" si="228"/>
        <v>25455316.523699999</v>
      </c>
      <c r="R263" s="257">
        <f t="shared" si="228"/>
        <v>27025344.747200005</v>
      </c>
      <c r="S263" s="257">
        <f t="shared" si="229"/>
        <v>28692208.876091</v>
      </c>
      <c r="T263" s="257"/>
      <c r="U263" s="257">
        <f t="shared" si="230"/>
        <v>1084851901.3880258</v>
      </c>
      <c r="V263" s="257">
        <f t="shared" si="231"/>
        <v>1222801426.3845165</v>
      </c>
      <c r="W263" s="257">
        <f t="shared" si="232"/>
        <v>1298221142.7086999</v>
      </c>
      <c r="X263" s="258">
        <f t="shared" si="233"/>
        <v>1378292582.1072001</v>
      </c>
      <c r="Y263" s="258">
        <f t="shared" si="234"/>
        <v>1298221142.7086999</v>
      </c>
      <c r="Z263" s="257">
        <f t="shared" si="235"/>
        <v>1378292582.1072001</v>
      </c>
      <c r="AA263" s="257">
        <f t="shared" si="236"/>
        <v>1463302652.6806409</v>
      </c>
      <c r="AB263" s="257"/>
      <c r="AC263" s="32" t="str">
        <f t="shared" si="237"/>
        <v>BERTAHAP</v>
      </c>
      <c r="AD263" s="259">
        <f t="shared" si="238"/>
        <v>0</v>
      </c>
      <c r="AE263" s="260">
        <v>2</v>
      </c>
      <c r="AF263" s="261"/>
      <c r="AG263" s="257" t="e">
        <f>IF(AF263&gt;#REF!,"LB","KR")</f>
        <v>#REF!</v>
      </c>
      <c r="AH263" s="261">
        <f t="shared" si="255"/>
        <v>1193338000</v>
      </c>
      <c r="AI263" s="261">
        <f t="shared" si="255"/>
        <v>1345082000</v>
      </c>
      <c r="AJ263" s="261">
        <f t="shared" si="255"/>
        <v>1428044000</v>
      </c>
      <c r="AK263" s="262">
        <f t="shared" si="255"/>
        <v>1516122000</v>
      </c>
      <c r="AL263" s="262">
        <f t="shared" si="255"/>
        <v>1428044000</v>
      </c>
      <c r="AM263" s="261">
        <f t="shared" si="255"/>
        <v>1516122000</v>
      </c>
      <c r="AN263" s="261">
        <f t="shared" si="255"/>
        <v>1609633000</v>
      </c>
      <c r="AO263" s="51">
        <f t="shared" si="252"/>
        <v>1513727000</v>
      </c>
      <c r="AP263" s="42">
        <f t="shared" si="252"/>
        <v>1607090000</v>
      </c>
      <c r="AQ263" s="58">
        <f t="shared" si="239"/>
        <v>1362354300</v>
      </c>
      <c r="AR263" s="58">
        <f t="shared" si="240"/>
        <v>22705905</v>
      </c>
      <c r="AS263" s="336">
        <f t="shared" si="241"/>
        <v>28427287.5</v>
      </c>
      <c r="AT263" s="131">
        <f t="shared" si="242"/>
        <v>16070900</v>
      </c>
      <c r="AU263" s="5">
        <f t="shared" si="243"/>
        <v>22705905</v>
      </c>
      <c r="AV263" s="5">
        <f t="shared" si="244"/>
        <v>35701100</v>
      </c>
      <c r="AX263" s="2"/>
      <c r="AY263" s="2"/>
      <c r="BT263" s="53">
        <f t="shared" si="245"/>
        <v>-1356430.3418000005</v>
      </c>
      <c r="CT263" s="58">
        <f t="shared" si="246"/>
        <v>1446381000</v>
      </c>
      <c r="CU263" s="43">
        <f t="shared" si="247"/>
        <v>16070900</v>
      </c>
      <c r="CX263" s="53">
        <f t="shared" si="248"/>
        <v>1285239600</v>
      </c>
      <c r="CY263" s="43">
        <f t="shared" si="249"/>
        <v>21420660</v>
      </c>
      <c r="CZ263" s="48">
        <f t="shared" si="250"/>
        <v>35701100</v>
      </c>
    </row>
    <row r="264" spans="1:104">
      <c r="A264" s="3">
        <f t="shared" si="251"/>
        <v>225</v>
      </c>
      <c r="B264" s="249">
        <v>9</v>
      </c>
      <c r="C264" s="250" t="s">
        <v>187</v>
      </c>
      <c r="D264" s="285">
        <v>22</v>
      </c>
      <c r="E264" s="252"/>
      <c r="F264" s="40" t="s">
        <v>89</v>
      </c>
      <c r="G264" s="253">
        <f t="shared" si="219"/>
        <v>81</v>
      </c>
      <c r="H264" s="253">
        <f t="shared" si="220"/>
        <v>70</v>
      </c>
      <c r="I264" s="254">
        <f t="shared" si="221"/>
        <v>26966806</v>
      </c>
      <c r="J264" s="254">
        <f t="shared" si="222"/>
        <v>4</v>
      </c>
      <c r="K264" s="255">
        <f t="shared" si="223"/>
        <v>0.97</v>
      </c>
      <c r="L264" s="256">
        <f t="shared" si="254"/>
        <v>1.0149999999999999</v>
      </c>
      <c r="M264" s="257">
        <f t="shared" si="224"/>
        <v>22186513.690625869</v>
      </c>
      <c r="N264" s="257">
        <f t="shared" si="225"/>
        <v>25007745.806303624</v>
      </c>
      <c r="O264" s="257">
        <f t="shared" si="226"/>
        <v>26550168.847299997</v>
      </c>
      <c r="P264" s="257">
        <f t="shared" si="227"/>
        <v>28187725.166434411</v>
      </c>
      <c r="Q264" s="258">
        <f t="shared" si="228"/>
        <v>26550168.847299997</v>
      </c>
      <c r="R264" s="257">
        <f t="shared" si="228"/>
        <v>28187725.166434411</v>
      </c>
      <c r="S264" s="257">
        <f t="shared" si="229"/>
        <v>29926282.376137923</v>
      </c>
      <c r="T264" s="257"/>
      <c r="U264" s="257">
        <f t="shared" si="230"/>
        <v>1553055958.3438108</v>
      </c>
      <c r="V264" s="257">
        <f t="shared" si="231"/>
        <v>1750542206.4412537</v>
      </c>
      <c r="W264" s="257">
        <f t="shared" si="232"/>
        <v>1858511819.3109999</v>
      </c>
      <c r="X264" s="258">
        <f t="shared" si="233"/>
        <v>1973140761.6504087</v>
      </c>
      <c r="Y264" s="258">
        <f t="shared" si="234"/>
        <v>1858511819.3109999</v>
      </c>
      <c r="Z264" s="257">
        <f t="shared" si="235"/>
        <v>1973140761.6504087</v>
      </c>
      <c r="AA264" s="257">
        <f t="shared" si="236"/>
        <v>2094839766.3296547</v>
      </c>
      <c r="AB264" s="257"/>
      <c r="AC264" s="32" t="str">
        <f t="shared" si="237"/>
        <v>BERTAHAP</v>
      </c>
      <c r="AD264" s="259">
        <f t="shared" si="238"/>
        <v>0</v>
      </c>
      <c r="AE264" s="260">
        <v>2</v>
      </c>
      <c r="AF264" s="261"/>
      <c r="AG264" s="257" t="e">
        <f>IF(AF264&gt;#REF!,"LB","KR")</f>
        <v>#REF!</v>
      </c>
      <c r="AH264" s="261">
        <f t="shared" si="255"/>
        <v>1708362000</v>
      </c>
      <c r="AI264" s="261">
        <f t="shared" si="255"/>
        <v>1925597000</v>
      </c>
      <c r="AJ264" s="261">
        <f t="shared" si="255"/>
        <v>2044364000</v>
      </c>
      <c r="AK264" s="262">
        <f t="shared" si="255"/>
        <v>2170455000</v>
      </c>
      <c r="AL264" s="262">
        <f t="shared" si="255"/>
        <v>2044364000</v>
      </c>
      <c r="AM264" s="261">
        <f t="shared" si="255"/>
        <v>2170455000</v>
      </c>
      <c r="AN264" s="261">
        <f t="shared" si="255"/>
        <v>2304324000</v>
      </c>
      <c r="AO264" s="51">
        <f t="shared" si="252"/>
        <v>2167026000</v>
      </c>
      <c r="AP264" s="42">
        <f t="shared" si="252"/>
        <v>2300683000</v>
      </c>
      <c r="AQ264" s="58">
        <f t="shared" si="239"/>
        <v>1950323400</v>
      </c>
      <c r="AR264" s="58">
        <f t="shared" si="240"/>
        <v>32505390</v>
      </c>
      <c r="AS264" s="336">
        <f t="shared" si="241"/>
        <v>40696031.25</v>
      </c>
      <c r="AT264" s="131">
        <f t="shared" si="242"/>
        <v>23006830</v>
      </c>
      <c r="AU264" s="5">
        <f t="shared" si="243"/>
        <v>32505390</v>
      </c>
      <c r="AV264" s="5">
        <f t="shared" si="244"/>
        <v>51109100</v>
      </c>
      <c r="AX264" s="2"/>
      <c r="AY264" s="2"/>
      <c r="BT264" s="53">
        <f t="shared" si="245"/>
        <v>-261578.01820000261</v>
      </c>
      <c r="CT264" s="58">
        <f t="shared" si="246"/>
        <v>2070614700</v>
      </c>
      <c r="CU264" s="43">
        <f t="shared" si="247"/>
        <v>23006830</v>
      </c>
      <c r="CX264" s="53">
        <f t="shared" si="248"/>
        <v>1839927600</v>
      </c>
      <c r="CY264" s="43">
        <f t="shared" si="249"/>
        <v>30665460</v>
      </c>
      <c r="CZ264" s="48">
        <f t="shared" si="250"/>
        <v>51109100</v>
      </c>
    </row>
    <row r="265" spans="1:104">
      <c r="A265" s="3">
        <f t="shared" si="251"/>
        <v>226</v>
      </c>
      <c r="B265" s="249">
        <v>1</v>
      </c>
      <c r="C265" s="250" t="s">
        <v>188</v>
      </c>
      <c r="D265" s="251" t="s">
        <v>24</v>
      </c>
      <c r="E265" s="252"/>
      <c r="F265" s="40" t="s">
        <v>39</v>
      </c>
      <c r="G265" s="253">
        <f t="shared" si="219"/>
        <v>113</v>
      </c>
      <c r="H265" s="253">
        <f t="shared" si="220"/>
        <v>101</v>
      </c>
      <c r="I265" s="254">
        <f t="shared" si="221"/>
        <v>26966806</v>
      </c>
      <c r="J265" s="254">
        <f t="shared" si="222"/>
        <v>6</v>
      </c>
      <c r="K265" s="255">
        <f t="shared" si="223"/>
        <v>0.95</v>
      </c>
      <c r="L265" s="256">
        <f t="shared" si="254"/>
        <v>1.0149999999999999</v>
      </c>
      <c r="M265" s="257">
        <f t="shared" si="224"/>
        <v>21729059.800097499</v>
      </c>
      <c r="N265" s="257">
        <f t="shared" si="225"/>
        <v>24492122.181431383</v>
      </c>
      <c r="O265" s="257">
        <f t="shared" si="226"/>
        <v>26002742.685499996</v>
      </c>
      <c r="P265" s="257">
        <f t="shared" si="227"/>
        <v>27606534.956817206</v>
      </c>
      <c r="Q265" s="258">
        <f t="shared" si="228"/>
        <v>26002742.685499996</v>
      </c>
      <c r="R265" s="257">
        <f t="shared" si="228"/>
        <v>27606534.956817206</v>
      </c>
      <c r="S265" s="257">
        <f t="shared" si="229"/>
        <v>29309245.626114458</v>
      </c>
      <c r="T265" s="257"/>
      <c r="U265" s="257">
        <f t="shared" si="230"/>
        <v>2194635039.8098474</v>
      </c>
      <c r="V265" s="257">
        <f t="shared" si="231"/>
        <v>2473704340.3245697</v>
      </c>
      <c r="W265" s="257">
        <f t="shared" si="232"/>
        <v>2626277011.2354994</v>
      </c>
      <c r="X265" s="258">
        <f t="shared" si="233"/>
        <v>2788260030.6385379</v>
      </c>
      <c r="Y265" s="258">
        <f t="shared" si="234"/>
        <v>2626277011.2354994</v>
      </c>
      <c r="Z265" s="257">
        <f t="shared" si="235"/>
        <v>2788260030.6385379</v>
      </c>
      <c r="AA265" s="257">
        <f t="shared" si="236"/>
        <v>2960233808.2375603</v>
      </c>
      <c r="AB265" s="257"/>
      <c r="AC265" s="32" t="str">
        <f t="shared" si="237"/>
        <v>BERTAHAP</v>
      </c>
      <c r="AD265" s="259">
        <f t="shared" si="238"/>
        <v>0</v>
      </c>
      <c r="AE265" s="260">
        <v>2</v>
      </c>
      <c r="AF265" s="261"/>
      <c r="AG265" s="257" t="e">
        <f>IF(AF265&gt;#REF!,"LB","KR")</f>
        <v>#REF!</v>
      </c>
      <c r="AH265" s="261">
        <f t="shared" si="255"/>
        <v>2414099000</v>
      </c>
      <c r="AI265" s="261">
        <f t="shared" si="255"/>
        <v>2721075000</v>
      </c>
      <c r="AJ265" s="261">
        <f t="shared" si="255"/>
        <v>2888905000</v>
      </c>
      <c r="AK265" s="262">
        <f t="shared" si="255"/>
        <v>3067087000</v>
      </c>
      <c r="AL265" s="262">
        <f t="shared" si="255"/>
        <v>2888905000</v>
      </c>
      <c r="AM265" s="261">
        <f t="shared" si="255"/>
        <v>3067087000</v>
      </c>
      <c r="AN265" s="261">
        <f t="shared" si="255"/>
        <v>3256258000</v>
      </c>
      <c r="AO265" s="51">
        <f t="shared" si="252"/>
        <v>3062240000</v>
      </c>
      <c r="AP265" s="42">
        <f t="shared" si="252"/>
        <v>3251113000</v>
      </c>
      <c r="AQ265" s="58">
        <f t="shared" si="239"/>
        <v>2756016000</v>
      </c>
      <c r="AR265" s="58">
        <f t="shared" si="240"/>
        <v>45933600</v>
      </c>
      <c r="AS265" s="336">
        <f t="shared" si="241"/>
        <v>57507881.25</v>
      </c>
      <c r="AT265" s="131">
        <f t="shared" si="242"/>
        <v>32511130</v>
      </c>
      <c r="AU265" s="5">
        <f t="shared" si="243"/>
        <v>45933600</v>
      </c>
      <c r="AV265" s="5">
        <f t="shared" si="244"/>
        <v>72222625</v>
      </c>
      <c r="AX265" s="2"/>
      <c r="AY265" s="2"/>
      <c r="BT265" s="53">
        <f t="shared" si="245"/>
        <v>-809004.18000000343</v>
      </c>
      <c r="CT265" s="58">
        <f t="shared" si="246"/>
        <v>2926001700</v>
      </c>
      <c r="CU265" s="43">
        <f t="shared" si="247"/>
        <v>32511130</v>
      </c>
      <c r="CX265" s="53">
        <f t="shared" si="248"/>
        <v>2600014500</v>
      </c>
      <c r="CY265" s="43">
        <f t="shared" si="249"/>
        <v>43333575</v>
      </c>
      <c r="CZ265" s="48">
        <f t="shared" si="250"/>
        <v>72222625</v>
      </c>
    </row>
    <row r="266" spans="1:104">
      <c r="A266" s="3">
        <f t="shared" si="251"/>
        <v>227</v>
      </c>
      <c r="B266" s="249">
        <v>2</v>
      </c>
      <c r="C266" s="250" t="s">
        <v>188</v>
      </c>
      <c r="D266" s="251" t="s">
        <v>35</v>
      </c>
      <c r="E266" s="252"/>
      <c r="F266" s="40" t="s">
        <v>42</v>
      </c>
      <c r="G266" s="253">
        <f t="shared" si="219"/>
        <v>78</v>
      </c>
      <c r="H266" s="253">
        <f t="shared" si="220"/>
        <v>66</v>
      </c>
      <c r="I266" s="254">
        <f t="shared" si="221"/>
        <v>26966806</v>
      </c>
      <c r="J266" s="254">
        <f t="shared" si="222"/>
        <v>2</v>
      </c>
      <c r="K266" s="255">
        <f t="shared" si="223"/>
        <v>0.93</v>
      </c>
      <c r="L266" s="256">
        <f t="shared" si="254"/>
        <v>1.0149999999999999</v>
      </c>
      <c r="M266" s="257">
        <f t="shared" si="224"/>
        <v>21271605.909569133</v>
      </c>
      <c r="N266" s="257">
        <f t="shared" si="225"/>
        <v>23976498.556559145</v>
      </c>
      <c r="O266" s="257">
        <f t="shared" si="226"/>
        <v>25455316.523699999</v>
      </c>
      <c r="P266" s="257">
        <f t="shared" si="227"/>
        <v>27025344.747200005</v>
      </c>
      <c r="Q266" s="258">
        <f t="shared" si="228"/>
        <v>25455316.523699999</v>
      </c>
      <c r="R266" s="257">
        <f t="shared" si="228"/>
        <v>27025344.747200005</v>
      </c>
      <c r="S266" s="257">
        <f t="shared" si="229"/>
        <v>28692208.876091</v>
      </c>
      <c r="T266" s="257"/>
      <c r="U266" s="257">
        <f t="shared" si="230"/>
        <v>1403925990.0315628</v>
      </c>
      <c r="V266" s="257">
        <f t="shared" si="231"/>
        <v>1582448904.7329035</v>
      </c>
      <c r="W266" s="257">
        <f t="shared" si="232"/>
        <v>1680050890.5641999</v>
      </c>
      <c r="X266" s="258">
        <f t="shared" si="233"/>
        <v>1783672753.3152003</v>
      </c>
      <c r="Y266" s="258">
        <f t="shared" si="234"/>
        <v>1680050890.5641999</v>
      </c>
      <c r="Z266" s="257">
        <f t="shared" si="235"/>
        <v>1783672753.3152003</v>
      </c>
      <c r="AA266" s="257">
        <f t="shared" si="236"/>
        <v>1893685785.822006</v>
      </c>
      <c r="AB266" s="257"/>
      <c r="AC266" s="32" t="str">
        <f t="shared" si="237"/>
        <v>BERTAHAP</v>
      </c>
      <c r="AD266" s="259">
        <f t="shared" si="238"/>
        <v>0</v>
      </c>
      <c r="AE266" s="260">
        <v>2</v>
      </c>
      <c r="AF266" s="261"/>
      <c r="AG266" s="257" t="e">
        <f>IF(AF266&gt;#REF!,"LB","KR")</f>
        <v>#REF!</v>
      </c>
      <c r="AH266" s="261">
        <f t="shared" si="255"/>
        <v>1544319000</v>
      </c>
      <c r="AI266" s="261">
        <f t="shared" si="255"/>
        <v>1740694000</v>
      </c>
      <c r="AJ266" s="261">
        <f t="shared" si="255"/>
        <v>1848056000</v>
      </c>
      <c r="AK266" s="262">
        <f t="shared" si="255"/>
        <v>1962041000</v>
      </c>
      <c r="AL266" s="262">
        <f t="shared" si="255"/>
        <v>1848056000</v>
      </c>
      <c r="AM266" s="261">
        <f t="shared" si="255"/>
        <v>1962041000</v>
      </c>
      <c r="AN266" s="261">
        <f t="shared" si="255"/>
        <v>2083055000</v>
      </c>
      <c r="AO266" s="51">
        <f t="shared" si="252"/>
        <v>1958940000</v>
      </c>
      <c r="AP266" s="42">
        <f t="shared" si="252"/>
        <v>2079764000</v>
      </c>
      <c r="AQ266" s="58">
        <f t="shared" si="239"/>
        <v>1763046000</v>
      </c>
      <c r="AR266" s="58">
        <f t="shared" si="240"/>
        <v>29384100</v>
      </c>
      <c r="AS266" s="336">
        <f t="shared" si="241"/>
        <v>36788268.75</v>
      </c>
      <c r="AT266" s="131">
        <f t="shared" si="242"/>
        <v>20797640</v>
      </c>
      <c r="AU266" s="5">
        <f t="shared" si="243"/>
        <v>29384100</v>
      </c>
      <c r="AV266" s="5">
        <f t="shared" si="244"/>
        <v>46201400</v>
      </c>
      <c r="AX266" s="2"/>
      <c r="AY266" s="2"/>
      <c r="BT266" s="53">
        <f t="shared" si="245"/>
        <v>-1356430.3418000005</v>
      </c>
      <c r="CT266" s="58">
        <f t="shared" si="246"/>
        <v>1871787600</v>
      </c>
      <c r="CU266" s="43">
        <f t="shared" si="247"/>
        <v>20797640</v>
      </c>
      <c r="CX266" s="53">
        <f t="shared" si="248"/>
        <v>1663250400</v>
      </c>
      <c r="CY266" s="43">
        <f t="shared" si="249"/>
        <v>27720840</v>
      </c>
      <c r="CZ266" s="48">
        <f t="shared" si="250"/>
        <v>46201400</v>
      </c>
    </row>
    <row r="267" spans="1:104">
      <c r="A267" s="3">
        <f t="shared" si="251"/>
        <v>228</v>
      </c>
      <c r="B267" s="249">
        <v>3</v>
      </c>
      <c r="C267" s="250" t="s">
        <v>188</v>
      </c>
      <c r="D267" s="251" t="s">
        <v>41</v>
      </c>
      <c r="E267" s="252"/>
      <c r="F267" s="40" t="s">
        <v>45</v>
      </c>
      <c r="G267" s="253">
        <f t="shared" si="219"/>
        <v>60</v>
      </c>
      <c r="H267" s="253">
        <f t="shared" si="220"/>
        <v>52</v>
      </c>
      <c r="I267" s="254">
        <f t="shared" si="221"/>
        <v>26966806</v>
      </c>
      <c r="J267" s="254">
        <f t="shared" si="222"/>
        <v>2</v>
      </c>
      <c r="K267" s="255">
        <f t="shared" si="223"/>
        <v>0.93</v>
      </c>
      <c r="L267" s="256">
        <f t="shared" si="254"/>
        <v>1.0149999999999999</v>
      </c>
      <c r="M267" s="257">
        <f t="shared" si="224"/>
        <v>21271605.909569133</v>
      </c>
      <c r="N267" s="257">
        <f t="shared" si="225"/>
        <v>23976498.556559145</v>
      </c>
      <c r="O267" s="257">
        <f t="shared" si="226"/>
        <v>25455316.523699999</v>
      </c>
      <c r="P267" s="257">
        <f t="shared" si="227"/>
        <v>27025344.747200005</v>
      </c>
      <c r="Q267" s="258">
        <f t="shared" si="228"/>
        <v>25455316.523699999</v>
      </c>
      <c r="R267" s="257">
        <f t="shared" si="228"/>
        <v>27025344.747200005</v>
      </c>
      <c r="S267" s="257">
        <f t="shared" si="229"/>
        <v>28692208.876091</v>
      </c>
      <c r="T267" s="257"/>
      <c r="U267" s="257">
        <f t="shared" si="230"/>
        <v>1106123507.297595</v>
      </c>
      <c r="V267" s="257">
        <f t="shared" si="231"/>
        <v>1246777924.9410756</v>
      </c>
      <c r="W267" s="257">
        <f t="shared" si="232"/>
        <v>1323676459.2323999</v>
      </c>
      <c r="X267" s="258">
        <f t="shared" si="233"/>
        <v>1405317926.8544002</v>
      </c>
      <c r="Y267" s="258">
        <f t="shared" si="234"/>
        <v>1323676459.2323999</v>
      </c>
      <c r="Z267" s="257">
        <f t="shared" si="235"/>
        <v>1405317926.8544002</v>
      </c>
      <c r="AA267" s="257">
        <f t="shared" si="236"/>
        <v>1491994861.5567319</v>
      </c>
      <c r="AB267" s="257"/>
      <c r="AC267" s="32" t="str">
        <f t="shared" si="237"/>
        <v>BERTAHAP</v>
      </c>
      <c r="AD267" s="259">
        <f t="shared" si="238"/>
        <v>0</v>
      </c>
      <c r="AE267" s="260">
        <v>2</v>
      </c>
      <c r="AF267" s="261"/>
      <c r="AG267" s="257" t="e">
        <f>IF(AF267&gt;#REF!,"LB","KR")</f>
        <v>#REF!</v>
      </c>
      <c r="AH267" s="261">
        <f t="shared" si="255"/>
        <v>1216736000</v>
      </c>
      <c r="AI267" s="261">
        <f t="shared" si="255"/>
        <v>1371456000</v>
      </c>
      <c r="AJ267" s="261">
        <f t="shared" si="255"/>
        <v>1456045000</v>
      </c>
      <c r="AK267" s="262">
        <f t="shared" si="255"/>
        <v>1545850000</v>
      </c>
      <c r="AL267" s="262">
        <f t="shared" si="255"/>
        <v>1456045000</v>
      </c>
      <c r="AM267" s="261">
        <f t="shared" si="255"/>
        <v>1545850000</v>
      </c>
      <c r="AN267" s="261">
        <f t="shared" si="255"/>
        <v>1641195000</v>
      </c>
      <c r="AO267" s="51">
        <f t="shared" si="252"/>
        <v>1543408000</v>
      </c>
      <c r="AP267" s="42">
        <f t="shared" si="252"/>
        <v>1638601000</v>
      </c>
      <c r="AQ267" s="58">
        <f t="shared" si="239"/>
        <v>1389067200</v>
      </c>
      <c r="AR267" s="58">
        <f t="shared" si="240"/>
        <v>23151120</v>
      </c>
      <c r="AS267" s="336">
        <f t="shared" si="241"/>
        <v>28984687.5</v>
      </c>
      <c r="AT267" s="131">
        <f t="shared" si="242"/>
        <v>16386010</v>
      </c>
      <c r="AU267" s="5">
        <f t="shared" si="243"/>
        <v>23151120</v>
      </c>
      <c r="AV267" s="5">
        <f t="shared" si="244"/>
        <v>36401125</v>
      </c>
      <c r="AX267" s="2"/>
      <c r="AY267" s="2"/>
      <c r="BT267" s="53">
        <f t="shared" si="245"/>
        <v>-1356430.3418000005</v>
      </c>
      <c r="CT267" s="58">
        <f t="shared" si="246"/>
        <v>1474740900</v>
      </c>
      <c r="CU267" s="43">
        <f t="shared" si="247"/>
        <v>16386010</v>
      </c>
      <c r="CX267" s="53">
        <f t="shared" si="248"/>
        <v>1310440500</v>
      </c>
      <c r="CY267" s="43">
        <f t="shared" si="249"/>
        <v>21840675</v>
      </c>
      <c r="CZ267" s="48">
        <f t="shared" si="250"/>
        <v>36401125</v>
      </c>
    </row>
    <row r="268" spans="1:104">
      <c r="A268" s="3">
        <f t="shared" si="251"/>
        <v>229</v>
      </c>
      <c r="B268" s="249">
        <v>4</v>
      </c>
      <c r="C268" s="250" t="s">
        <v>188</v>
      </c>
      <c r="D268" s="251">
        <v>10</v>
      </c>
      <c r="E268" s="252"/>
      <c r="F268" s="40" t="s">
        <v>48</v>
      </c>
      <c r="G268" s="253">
        <f t="shared" si="219"/>
        <v>74</v>
      </c>
      <c r="H268" s="253">
        <f t="shared" si="220"/>
        <v>63</v>
      </c>
      <c r="I268" s="254">
        <f t="shared" si="221"/>
        <v>26966806</v>
      </c>
      <c r="J268" s="254">
        <f t="shared" si="222"/>
        <v>2</v>
      </c>
      <c r="K268" s="255">
        <f t="shared" si="223"/>
        <v>0.93</v>
      </c>
      <c r="L268" s="256">
        <f t="shared" si="254"/>
        <v>1.0149999999999999</v>
      </c>
      <c r="M268" s="257">
        <f t="shared" si="224"/>
        <v>21271605.909569133</v>
      </c>
      <c r="N268" s="257">
        <f t="shared" si="225"/>
        <v>23976498.556559145</v>
      </c>
      <c r="O268" s="257">
        <f t="shared" si="226"/>
        <v>25455316.523699999</v>
      </c>
      <c r="P268" s="257">
        <f t="shared" si="227"/>
        <v>27025344.747200005</v>
      </c>
      <c r="Q268" s="258">
        <f t="shared" si="228"/>
        <v>25455316.523699999</v>
      </c>
      <c r="R268" s="257">
        <f t="shared" si="228"/>
        <v>27025344.747200005</v>
      </c>
      <c r="S268" s="257">
        <f t="shared" si="229"/>
        <v>28692208.876091</v>
      </c>
      <c r="T268" s="257"/>
      <c r="U268" s="257">
        <f t="shared" si="230"/>
        <v>1340111172.3028555</v>
      </c>
      <c r="V268" s="257">
        <f t="shared" si="231"/>
        <v>1510519409.0632262</v>
      </c>
      <c r="W268" s="257">
        <f t="shared" si="232"/>
        <v>1603684940.9930999</v>
      </c>
      <c r="X268" s="258">
        <f t="shared" si="233"/>
        <v>1702596719.0736003</v>
      </c>
      <c r="Y268" s="258">
        <f t="shared" si="234"/>
        <v>1603684940.9930999</v>
      </c>
      <c r="Z268" s="257">
        <f t="shared" si="235"/>
        <v>1702596719.0736003</v>
      </c>
      <c r="AA268" s="257">
        <f t="shared" si="236"/>
        <v>1807609159.193733</v>
      </c>
      <c r="AB268" s="257"/>
      <c r="AC268" s="32" t="str">
        <f t="shared" si="237"/>
        <v>BERTAHAP</v>
      </c>
      <c r="AD268" s="259">
        <f t="shared" si="238"/>
        <v>0</v>
      </c>
      <c r="AE268" s="260">
        <v>2</v>
      </c>
      <c r="AF268" s="261"/>
      <c r="AG268" s="257" t="e">
        <f>IF(AF268&gt;#REF!,"LB","KR")</f>
        <v>#REF!</v>
      </c>
      <c r="AH268" s="261">
        <f t="shared" si="255"/>
        <v>1474123000</v>
      </c>
      <c r="AI268" s="261">
        <f t="shared" si="255"/>
        <v>1661572000</v>
      </c>
      <c r="AJ268" s="261">
        <f t="shared" si="255"/>
        <v>1764054000</v>
      </c>
      <c r="AK268" s="262">
        <f t="shared" si="255"/>
        <v>1872857000</v>
      </c>
      <c r="AL268" s="262">
        <f t="shared" si="255"/>
        <v>1764054000</v>
      </c>
      <c r="AM268" s="261">
        <f t="shared" si="255"/>
        <v>1872857000</v>
      </c>
      <c r="AN268" s="261">
        <f t="shared" si="255"/>
        <v>1988371000</v>
      </c>
      <c r="AO268" s="51">
        <f t="shared" si="252"/>
        <v>1869898000</v>
      </c>
      <c r="AP268" s="42">
        <f t="shared" si="252"/>
        <v>1985229000</v>
      </c>
      <c r="AQ268" s="58">
        <f t="shared" si="239"/>
        <v>1682908200</v>
      </c>
      <c r="AR268" s="58">
        <f t="shared" si="240"/>
        <v>28048470</v>
      </c>
      <c r="AS268" s="336">
        <f t="shared" si="241"/>
        <v>35116068.75</v>
      </c>
      <c r="AT268" s="131">
        <f t="shared" si="242"/>
        <v>19852290</v>
      </c>
      <c r="AU268" s="5">
        <f t="shared" si="243"/>
        <v>28048470</v>
      </c>
      <c r="AV268" s="5">
        <f t="shared" si="244"/>
        <v>44101350</v>
      </c>
      <c r="AX268" s="2"/>
      <c r="AY268" s="2"/>
      <c r="BT268" s="53">
        <f t="shared" si="245"/>
        <v>-1356430.3418000005</v>
      </c>
      <c r="CT268" s="58">
        <f t="shared" si="246"/>
        <v>1786706100</v>
      </c>
      <c r="CU268" s="43">
        <f t="shared" si="247"/>
        <v>19852290</v>
      </c>
      <c r="CX268" s="53">
        <f t="shared" si="248"/>
        <v>1587648600</v>
      </c>
      <c r="CY268" s="43">
        <f t="shared" si="249"/>
        <v>26460810</v>
      </c>
      <c r="CZ268" s="48">
        <f t="shared" si="250"/>
        <v>44101350</v>
      </c>
    </row>
    <row r="269" spans="1:104">
      <c r="A269" s="3">
        <f t="shared" si="251"/>
        <v>230</v>
      </c>
      <c r="B269" s="249">
        <v>5</v>
      </c>
      <c r="C269" s="250" t="s">
        <v>188</v>
      </c>
      <c r="D269" s="285">
        <v>12</v>
      </c>
      <c r="E269" s="252"/>
      <c r="F269" s="40" t="s">
        <v>50</v>
      </c>
      <c r="G269" s="253">
        <f t="shared" si="219"/>
        <v>67</v>
      </c>
      <c r="H269" s="253">
        <f t="shared" si="220"/>
        <v>57</v>
      </c>
      <c r="I269" s="254">
        <f t="shared" si="221"/>
        <v>26966806</v>
      </c>
      <c r="J269" s="254">
        <f t="shared" si="222"/>
        <v>2</v>
      </c>
      <c r="K269" s="255">
        <f t="shared" si="223"/>
        <v>0.93</v>
      </c>
      <c r="L269" s="256">
        <f t="shared" si="254"/>
        <v>1.0149999999999999</v>
      </c>
      <c r="M269" s="257">
        <f t="shared" si="224"/>
        <v>21271605.909569133</v>
      </c>
      <c r="N269" s="257">
        <f t="shared" si="225"/>
        <v>23976498.556559145</v>
      </c>
      <c r="O269" s="257">
        <f t="shared" si="226"/>
        <v>25455316.523699999</v>
      </c>
      <c r="P269" s="257">
        <f t="shared" si="227"/>
        <v>27025344.747200005</v>
      </c>
      <c r="Q269" s="258">
        <f t="shared" si="228"/>
        <v>25455316.523699999</v>
      </c>
      <c r="R269" s="257">
        <f t="shared" si="228"/>
        <v>27025344.747200005</v>
      </c>
      <c r="S269" s="257">
        <f t="shared" si="229"/>
        <v>28692208.876091</v>
      </c>
      <c r="T269" s="257"/>
      <c r="U269" s="257">
        <f t="shared" si="230"/>
        <v>1212481536.8454406</v>
      </c>
      <c r="V269" s="257">
        <f t="shared" si="231"/>
        <v>1366660417.7238712</v>
      </c>
      <c r="W269" s="257">
        <f t="shared" si="232"/>
        <v>1450953041.8508999</v>
      </c>
      <c r="X269" s="258">
        <f t="shared" si="233"/>
        <v>1540444650.5904002</v>
      </c>
      <c r="Y269" s="258">
        <f t="shared" si="234"/>
        <v>1450953041.8508999</v>
      </c>
      <c r="Z269" s="257">
        <f t="shared" si="235"/>
        <v>1540444650.5904002</v>
      </c>
      <c r="AA269" s="257">
        <f t="shared" si="236"/>
        <v>1635455905.937187</v>
      </c>
      <c r="AB269" s="257"/>
      <c r="AC269" s="32" t="str">
        <f t="shared" si="237"/>
        <v>BERTAHAP</v>
      </c>
      <c r="AD269" s="259">
        <f t="shared" si="238"/>
        <v>0</v>
      </c>
      <c r="AE269" s="260">
        <v>2</v>
      </c>
      <c r="AF269" s="261"/>
      <c r="AG269" s="257" t="e">
        <f>IF(AF269&gt;#REF!,"LB","KR")</f>
        <v>#REF!</v>
      </c>
      <c r="AH269" s="261">
        <f t="shared" si="255"/>
        <v>1333730000</v>
      </c>
      <c r="AI269" s="261">
        <f t="shared" si="255"/>
        <v>1503327000</v>
      </c>
      <c r="AJ269" s="261">
        <f t="shared" si="255"/>
        <v>1596049000</v>
      </c>
      <c r="AK269" s="262">
        <f t="shared" si="255"/>
        <v>1694490000</v>
      </c>
      <c r="AL269" s="262">
        <f t="shared" si="255"/>
        <v>1596049000</v>
      </c>
      <c r="AM269" s="261">
        <f t="shared" si="255"/>
        <v>1694490000</v>
      </c>
      <c r="AN269" s="261">
        <f t="shared" si="255"/>
        <v>1799002000</v>
      </c>
      <c r="AO269" s="51">
        <f t="shared" si="252"/>
        <v>1691812000</v>
      </c>
      <c r="AP269" s="42">
        <f t="shared" si="252"/>
        <v>1796160000</v>
      </c>
      <c r="AQ269" s="58">
        <f t="shared" si="239"/>
        <v>1522630800</v>
      </c>
      <c r="AR269" s="58">
        <f t="shared" si="240"/>
        <v>25377180</v>
      </c>
      <c r="AS269" s="336">
        <f t="shared" si="241"/>
        <v>31771687.5</v>
      </c>
      <c r="AT269" s="131">
        <f t="shared" si="242"/>
        <v>17961600</v>
      </c>
      <c r="AU269" s="5">
        <f t="shared" si="243"/>
        <v>25377180</v>
      </c>
      <c r="AV269" s="5">
        <f t="shared" si="244"/>
        <v>39901225</v>
      </c>
      <c r="AX269" s="2"/>
      <c r="AY269" s="2"/>
      <c r="BT269" s="53">
        <f t="shared" si="245"/>
        <v>-1356430.3418000005</v>
      </c>
      <c r="CT269" s="58">
        <f t="shared" si="246"/>
        <v>1616544000</v>
      </c>
      <c r="CU269" s="43">
        <f t="shared" si="247"/>
        <v>17961600</v>
      </c>
      <c r="CX269" s="53">
        <f t="shared" si="248"/>
        <v>1436444100</v>
      </c>
      <c r="CY269" s="43">
        <f t="shared" si="249"/>
        <v>23940735</v>
      </c>
      <c r="CZ269" s="48">
        <f t="shared" si="250"/>
        <v>39901225</v>
      </c>
    </row>
    <row r="270" spans="1:104">
      <c r="A270" s="3">
        <f t="shared" si="251"/>
        <v>231</v>
      </c>
      <c r="B270" s="249">
        <v>6</v>
      </c>
      <c r="C270" s="250" t="s">
        <v>188</v>
      </c>
      <c r="D270" s="251">
        <v>16</v>
      </c>
      <c r="E270" s="252"/>
      <c r="F270" s="40" t="s">
        <v>52</v>
      </c>
      <c r="G270" s="253">
        <f t="shared" si="219"/>
        <v>71</v>
      </c>
      <c r="H270" s="253">
        <f t="shared" si="220"/>
        <v>63</v>
      </c>
      <c r="I270" s="254">
        <f t="shared" si="221"/>
        <v>26966806</v>
      </c>
      <c r="J270" s="254">
        <f t="shared" si="222"/>
        <v>2</v>
      </c>
      <c r="K270" s="255">
        <f t="shared" si="223"/>
        <v>0.93</v>
      </c>
      <c r="L270" s="256">
        <f t="shared" si="254"/>
        <v>1.0149999999999999</v>
      </c>
      <c r="M270" s="257">
        <f t="shared" si="224"/>
        <v>21271605.909569133</v>
      </c>
      <c r="N270" s="257">
        <f t="shared" si="225"/>
        <v>23976498.556559145</v>
      </c>
      <c r="O270" s="257">
        <f t="shared" si="226"/>
        <v>25455316.523699999</v>
      </c>
      <c r="P270" s="257">
        <f t="shared" si="227"/>
        <v>27025344.747200005</v>
      </c>
      <c r="Q270" s="258">
        <f t="shared" si="228"/>
        <v>25455316.523699999</v>
      </c>
      <c r="R270" s="257">
        <f t="shared" si="228"/>
        <v>27025344.747200005</v>
      </c>
      <c r="S270" s="257">
        <f t="shared" si="229"/>
        <v>28692208.876091</v>
      </c>
      <c r="T270" s="257"/>
      <c r="U270" s="257">
        <f t="shared" si="230"/>
        <v>1340111172.3028555</v>
      </c>
      <c r="V270" s="257">
        <f t="shared" si="231"/>
        <v>1510519409.0632262</v>
      </c>
      <c r="W270" s="257">
        <f t="shared" si="232"/>
        <v>1603684940.9930999</v>
      </c>
      <c r="X270" s="258">
        <f t="shared" si="233"/>
        <v>1702596719.0736003</v>
      </c>
      <c r="Y270" s="258">
        <f t="shared" si="234"/>
        <v>1603684940.9930999</v>
      </c>
      <c r="Z270" s="257">
        <f t="shared" si="235"/>
        <v>1702596719.0736003</v>
      </c>
      <c r="AA270" s="257">
        <f t="shared" si="236"/>
        <v>1807609159.193733</v>
      </c>
      <c r="AB270" s="257"/>
      <c r="AC270" s="32" t="str">
        <f t="shared" si="237"/>
        <v>BERTAHAP</v>
      </c>
      <c r="AD270" s="259">
        <f t="shared" si="238"/>
        <v>0</v>
      </c>
      <c r="AE270" s="260">
        <v>2</v>
      </c>
      <c r="AF270" s="261"/>
      <c r="AG270" s="257" t="e">
        <f>IF(AF270&gt;#REF!,"LB","KR")</f>
        <v>#REF!</v>
      </c>
      <c r="AH270" s="261">
        <f t="shared" si="255"/>
        <v>1474123000</v>
      </c>
      <c r="AI270" s="261">
        <f t="shared" si="255"/>
        <v>1661572000</v>
      </c>
      <c r="AJ270" s="261">
        <f t="shared" si="255"/>
        <v>1764054000</v>
      </c>
      <c r="AK270" s="262">
        <f t="shared" si="255"/>
        <v>1872857000</v>
      </c>
      <c r="AL270" s="262">
        <f t="shared" si="255"/>
        <v>1764054000</v>
      </c>
      <c r="AM270" s="261">
        <f t="shared" si="255"/>
        <v>1872857000</v>
      </c>
      <c r="AN270" s="261">
        <f t="shared" si="255"/>
        <v>1988371000</v>
      </c>
      <c r="AO270" s="51">
        <f t="shared" si="252"/>
        <v>1869898000</v>
      </c>
      <c r="AP270" s="42">
        <f t="shared" si="252"/>
        <v>1985229000</v>
      </c>
      <c r="AQ270" s="58">
        <f t="shared" si="239"/>
        <v>1682908200</v>
      </c>
      <c r="AR270" s="58">
        <f t="shared" si="240"/>
        <v>28048470</v>
      </c>
      <c r="AS270" s="336">
        <f t="shared" si="241"/>
        <v>35116068.75</v>
      </c>
      <c r="AT270" s="131">
        <f t="shared" si="242"/>
        <v>19852290</v>
      </c>
      <c r="AU270" s="5">
        <f t="shared" si="243"/>
        <v>28048470</v>
      </c>
      <c r="AV270" s="5">
        <f t="shared" si="244"/>
        <v>44101350</v>
      </c>
      <c r="AX270" s="2"/>
      <c r="AY270" s="2"/>
      <c r="BT270" s="53">
        <f t="shared" si="245"/>
        <v>-1356430.3418000005</v>
      </c>
      <c r="CT270" s="58">
        <f t="shared" si="246"/>
        <v>1786706100</v>
      </c>
      <c r="CU270" s="43">
        <f t="shared" si="247"/>
        <v>19852290</v>
      </c>
      <c r="CX270" s="53">
        <f t="shared" si="248"/>
        <v>1587648600</v>
      </c>
      <c r="CY270" s="43">
        <f t="shared" si="249"/>
        <v>26460810</v>
      </c>
      <c r="CZ270" s="48">
        <f t="shared" si="250"/>
        <v>44101350</v>
      </c>
    </row>
    <row r="271" spans="1:104">
      <c r="A271" s="3">
        <f t="shared" si="251"/>
        <v>232</v>
      </c>
      <c r="B271" s="249">
        <v>7</v>
      </c>
      <c r="C271" s="250" t="s">
        <v>188</v>
      </c>
      <c r="D271" s="285">
        <v>18</v>
      </c>
      <c r="E271" s="252"/>
      <c r="F271" s="40" t="s">
        <v>54</v>
      </c>
      <c r="G271" s="253">
        <f t="shared" si="219"/>
        <v>97</v>
      </c>
      <c r="H271" s="253">
        <f t="shared" si="220"/>
        <v>85</v>
      </c>
      <c r="I271" s="254">
        <f t="shared" si="221"/>
        <v>26966806</v>
      </c>
      <c r="J271" s="254">
        <f t="shared" si="222"/>
        <v>2</v>
      </c>
      <c r="K271" s="255">
        <f t="shared" si="223"/>
        <v>0.93</v>
      </c>
      <c r="L271" s="256">
        <f t="shared" si="254"/>
        <v>1.0149999999999999</v>
      </c>
      <c r="M271" s="257">
        <f t="shared" si="224"/>
        <v>21271605.909569133</v>
      </c>
      <c r="N271" s="257">
        <f t="shared" si="225"/>
        <v>23976498.556559145</v>
      </c>
      <c r="O271" s="257">
        <f t="shared" si="226"/>
        <v>25455316.523699999</v>
      </c>
      <c r="P271" s="257">
        <f t="shared" si="227"/>
        <v>27025344.747200005</v>
      </c>
      <c r="Q271" s="258">
        <f t="shared" si="228"/>
        <v>25455316.523699999</v>
      </c>
      <c r="R271" s="257">
        <f t="shared" si="228"/>
        <v>27025344.747200005</v>
      </c>
      <c r="S271" s="257">
        <f t="shared" si="229"/>
        <v>28692208.876091</v>
      </c>
      <c r="T271" s="257"/>
      <c r="U271" s="257">
        <f t="shared" si="230"/>
        <v>1808086502.3133764</v>
      </c>
      <c r="V271" s="257">
        <f t="shared" si="231"/>
        <v>2038002377.3075273</v>
      </c>
      <c r="W271" s="257">
        <f t="shared" si="232"/>
        <v>2163701904.5144997</v>
      </c>
      <c r="X271" s="258">
        <f t="shared" si="233"/>
        <v>2297154303.5120006</v>
      </c>
      <c r="Y271" s="258">
        <f t="shared" si="234"/>
        <v>2163701904.5144997</v>
      </c>
      <c r="Z271" s="257">
        <f t="shared" si="235"/>
        <v>2297154303.5120006</v>
      </c>
      <c r="AA271" s="257">
        <f t="shared" si="236"/>
        <v>2438837754.4677348</v>
      </c>
      <c r="AB271" s="257"/>
      <c r="AC271" s="32" t="str">
        <f t="shared" si="237"/>
        <v>BERTAHAP</v>
      </c>
      <c r="AD271" s="259">
        <f t="shared" si="238"/>
        <v>0</v>
      </c>
      <c r="AE271" s="260">
        <v>2</v>
      </c>
      <c r="AF271" s="261"/>
      <c r="AG271" s="257" t="e">
        <f>IF(AF271&gt;#REF!,"LB","KR")</f>
        <v>#REF!</v>
      </c>
      <c r="AH271" s="261">
        <f t="shared" si="255"/>
        <v>1988896000</v>
      </c>
      <c r="AI271" s="261">
        <f t="shared" si="255"/>
        <v>2241803000</v>
      </c>
      <c r="AJ271" s="261">
        <f t="shared" si="255"/>
        <v>2380073000</v>
      </c>
      <c r="AK271" s="262">
        <f t="shared" si="255"/>
        <v>2526870000</v>
      </c>
      <c r="AL271" s="262">
        <f t="shared" si="255"/>
        <v>2380073000</v>
      </c>
      <c r="AM271" s="261">
        <f t="shared" si="255"/>
        <v>2526870000</v>
      </c>
      <c r="AN271" s="261">
        <f t="shared" si="255"/>
        <v>2682722000</v>
      </c>
      <c r="AO271" s="51">
        <f t="shared" si="252"/>
        <v>2522878000</v>
      </c>
      <c r="AP271" s="42">
        <f t="shared" si="252"/>
        <v>2678483000</v>
      </c>
      <c r="AQ271" s="58">
        <f t="shared" si="239"/>
        <v>2270590200</v>
      </c>
      <c r="AR271" s="58">
        <f t="shared" si="240"/>
        <v>37843170</v>
      </c>
      <c r="AS271" s="336">
        <f t="shared" si="241"/>
        <v>47378812.5</v>
      </c>
      <c r="AT271" s="131">
        <f t="shared" si="242"/>
        <v>26784830</v>
      </c>
      <c r="AU271" s="5">
        <f t="shared" si="243"/>
        <v>37843170</v>
      </c>
      <c r="AV271" s="5">
        <f t="shared" si="244"/>
        <v>59501825</v>
      </c>
      <c r="AX271" s="2"/>
      <c r="AY271" s="2"/>
      <c r="BT271" s="53">
        <f t="shared" si="245"/>
        <v>-1356430.3418000005</v>
      </c>
      <c r="CT271" s="58">
        <f t="shared" si="246"/>
        <v>2410634700</v>
      </c>
      <c r="CU271" s="43">
        <f t="shared" si="247"/>
        <v>26784830</v>
      </c>
      <c r="CX271" s="53">
        <f t="shared" si="248"/>
        <v>2142065700</v>
      </c>
      <c r="CY271" s="43">
        <f t="shared" si="249"/>
        <v>35701095</v>
      </c>
      <c r="CZ271" s="48">
        <f t="shared" si="250"/>
        <v>59501825</v>
      </c>
    </row>
    <row r="272" spans="1:104">
      <c r="A272" s="3">
        <f t="shared" si="251"/>
        <v>233</v>
      </c>
      <c r="B272" s="249">
        <v>8</v>
      </c>
      <c r="C272" s="250" t="s">
        <v>188</v>
      </c>
      <c r="D272" s="285">
        <v>20</v>
      </c>
      <c r="E272" s="252"/>
      <c r="F272" s="40" t="s">
        <v>70</v>
      </c>
      <c r="G272" s="253">
        <f t="shared" si="219"/>
        <v>60</v>
      </c>
      <c r="H272" s="253">
        <f t="shared" si="220"/>
        <v>51</v>
      </c>
      <c r="I272" s="254">
        <f t="shared" si="221"/>
        <v>26966806</v>
      </c>
      <c r="J272" s="254">
        <f t="shared" si="222"/>
        <v>2</v>
      </c>
      <c r="K272" s="255">
        <f t="shared" si="223"/>
        <v>0.93</v>
      </c>
      <c r="L272" s="256">
        <f t="shared" si="254"/>
        <v>1.0149999999999999</v>
      </c>
      <c r="M272" s="257">
        <f t="shared" si="224"/>
        <v>21271605.909569133</v>
      </c>
      <c r="N272" s="257">
        <f t="shared" si="225"/>
        <v>23976498.556559145</v>
      </c>
      <c r="O272" s="257">
        <f t="shared" si="226"/>
        <v>25455316.523699999</v>
      </c>
      <c r="P272" s="257">
        <f t="shared" si="227"/>
        <v>27025344.747200005</v>
      </c>
      <c r="Q272" s="258">
        <f t="shared" si="228"/>
        <v>25455316.523699999</v>
      </c>
      <c r="R272" s="257">
        <f t="shared" si="228"/>
        <v>27025344.747200005</v>
      </c>
      <c r="S272" s="257">
        <f t="shared" si="229"/>
        <v>28692208.876091</v>
      </c>
      <c r="T272" s="257"/>
      <c r="U272" s="257">
        <f t="shared" si="230"/>
        <v>1084851901.3880258</v>
      </c>
      <c r="V272" s="257">
        <f t="shared" si="231"/>
        <v>1222801426.3845165</v>
      </c>
      <c r="W272" s="257">
        <f t="shared" si="232"/>
        <v>1298221142.7086999</v>
      </c>
      <c r="X272" s="258">
        <f t="shared" si="233"/>
        <v>1378292582.1072001</v>
      </c>
      <c r="Y272" s="258">
        <f t="shared" si="234"/>
        <v>1298221142.7086999</v>
      </c>
      <c r="Z272" s="257">
        <f t="shared" si="235"/>
        <v>1378292582.1072001</v>
      </c>
      <c r="AA272" s="257">
        <f t="shared" si="236"/>
        <v>1463302652.6806409</v>
      </c>
      <c r="AB272" s="257"/>
      <c r="AC272" s="32" t="str">
        <f t="shared" si="237"/>
        <v>BERTAHAP</v>
      </c>
      <c r="AD272" s="259">
        <f t="shared" si="238"/>
        <v>0</v>
      </c>
      <c r="AE272" s="260">
        <v>2</v>
      </c>
      <c r="AF272" s="261"/>
      <c r="AG272" s="257" t="e">
        <f>IF(AF272&gt;#REF!,"LB","KR")</f>
        <v>#REF!</v>
      </c>
      <c r="AH272" s="261">
        <f t="shared" si="255"/>
        <v>1193338000</v>
      </c>
      <c r="AI272" s="261">
        <f t="shared" si="255"/>
        <v>1345082000</v>
      </c>
      <c r="AJ272" s="261">
        <f t="shared" si="255"/>
        <v>1428044000</v>
      </c>
      <c r="AK272" s="262">
        <f t="shared" si="255"/>
        <v>1516122000</v>
      </c>
      <c r="AL272" s="262">
        <f t="shared" si="255"/>
        <v>1428044000</v>
      </c>
      <c r="AM272" s="261">
        <f t="shared" si="255"/>
        <v>1516122000</v>
      </c>
      <c r="AN272" s="261">
        <f t="shared" si="255"/>
        <v>1609633000</v>
      </c>
      <c r="AO272" s="51">
        <f t="shared" si="252"/>
        <v>1513727000</v>
      </c>
      <c r="AP272" s="42">
        <f t="shared" si="252"/>
        <v>1607090000</v>
      </c>
      <c r="AQ272" s="58">
        <f t="shared" si="239"/>
        <v>1362354300</v>
      </c>
      <c r="AR272" s="58">
        <f t="shared" si="240"/>
        <v>22705905</v>
      </c>
      <c r="AS272" s="336">
        <f t="shared" si="241"/>
        <v>28427287.5</v>
      </c>
      <c r="AT272" s="131">
        <f t="shared" si="242"/>
        <v>16070900</v>
      </c>
      <c r="AU272" s="5">
        <f t="shared" si="243"/>
        <v>22705905</v>
      </c>
      <c r="AV272" s="5">
        <f t="shared" si="244"/>
        <v>35701100</v>
      </c>
      <c r="AX272" s="2"/>
      <c r="AY272" s="2"/>
      <c r="BT272" s="53">
        <f t="shared" si="245"/>
        <v>-1356430.3418000005</v>
      </c>
      <c r="CT272" s="58">
        <f t="shared" si="246"/>
        <v>1446381000</v>
      </c>
      <c r="CU272" s="43">
        <f t="shared" si="247"/>
        <v>16070900</v>
      </c>
      <c r="CX272" s="53">
        <f t="shared" si="248"/>
        <v>1285239600</v>
      </c>
      <c r="CY272" s="43">
        <f t="shared" si="249"/>
        <v>21420660</v>
      </c>
      <c r="CZ272" s="48">
        <f t="shared" si="250"/>
        <v>35701100</v>
      </c>
    </row>
    <row r="273" spans="1:104">
      <c r="A273" s="3">
        <f t="shared" si="251"/>
        <v>234</v>
      </c>
      <c r="B273" s="249">
        <v>9</v>
      </c>
      <c r="C273" s="250" t="s">
        <v>188</v>
      </c>
      <c r="D273" s="285">
        <v>22</v>
      </c>
      <c r="E273" s="252">
        <v>0</v>
      </c>
      <c r="F273" s="40" t="s">
        <v>89</v>
      </c>
      <c r="G273" s="253">
        <f t="shared" si="219"/>
        <v>81</v>
      </c>
      <c r="H273" s="253">
        <f t="shared" si="220"/>
        <v>70</v>
      </c>
      <c r="I273" s="254">
        <f t="shared" si="221"/>
        <v>26966806</v>
      </c>
      <c r="J273" s="254">
        <f t="shared" si="222"/>
        <v>4</v>
      </c>
      <c r="K273" s="255">
        <f t="shared" si="223"/>
        <v>0.97</v>
      </c>
      <c r="L273" s="256">
        <f t="shared" si="254"/>
        <v>1.0149999999999999</v>
      </c>
      <c r="M273" s="257">
        <f t="shared" si="224"/>
        <v>22186513.690625869</v>
      </c>
      <c r="N273" s="257">
        <f t="shared" si="225"/>
        <v>25007745.806303624</v>
      </c>
      <c r="O273" s="257">
        <f t="shared" si="226"/>
        <v>26550168.847299997</v>
      </c>
      <c r="P273" s="257">
        <f t="shared" si="227"/>
        <v>28187725.166434411</v>
      </c>
      <c r="Q273" s="258">
        <f t="shared" si="228"/>
        <v>26550168.847299997</v>
      </c>
      <c r="R273" s="257">
        <f t="shared" si="228"/>
        <v>28187725.166434411</v>
      </c>
      <c r="S273" s="257">
        <f t="shared" si="229"/>
        <v>29926282.376137923</v>
      </c>
      <c r="T273" s="257"/>
      <c r="U273" s="257">
        <f t="shared" si="230"/>
        <v>1553055958.3438108</v>
      </c>
      <c r="V273" s="257">
        <f t="shared" si="231"/>
        <v>1750542206.4412537</v>
      </c>
      <c r="W273" s="257">
        <f t="shared" si="232"/>
        <v>1858511819.3109999</v>
      </c>
      <c r="X273" s="258">
        <f t="shared" si="233"/>
        <v>1973140761.6504087</v>
      </c>
      <c r="Y273" s="258">
        <f t="shared" si="234"/>
        <v>1858511819.3109999</v>
      </c>
      <c r="Z273" s="257">
        <f t="shared" si="235"/>
        <v>1973140761.6504087</v>
      </c>
      <c r="AA273" s="257">
        <f t="shared" si="236"/>
        <v>2094839766.3296547</v>
      </c>
      <c r="AB273" s="257"/>
      <c r="AC273" s="32" t="str">
        <f t="shared" si="237"/>
        <v>BERTAHAP</v>
      </c>
      <c r="AD273" s="259">
        <f t="shared" si="238"/>
        <v>0</v>
      </c>
      <c r="AE273" s="260">
        <v>2</v>
      </c>
      <c r="AF273" s="261"/>
      <c r="AG273" s="257" t="e">
        <f>IF(AF273&gt;#REF!,"LB","KR")</f>
        <v>#REF!</v>
      </c>
      <c r="AH273" s="261">
        <f t="shared" si="255"/>
        <v>1708362000</v>
      </c>
      <c r="AI273" s="261">
        <f t="shared" si="255"/>
        <v>1925597000</v>
      </c>
      <c r="AJ273" s="261">
        <f t="shared" si="255"/>
        <v>2044364000</v>
      </c>
      <c r="AK273" s="262">
        <f t="shared" si="255"/>
        <v>2170455000</v>
      </c>
      <c r="AL273" s="262">
        <f t="shared" si="255"/>
        <v>2044364000</v>
      </c>
      <c r="AM273" s="261">
        <f t="shared" si="255"/>
        <v>2170455000</v>
      </c>
      <c r="AN273" s="261">
        <f t="shared" si="255"/>
        <v>2304324000</v>
      </c>
      <c r="AO273" s="51">
        <f t="shared" si="252"/>
        <v>2167026000</v>
      </c>
      <c r="AP273" s="42">
        <f t="shared" si="252"/>
        <v>2300683000</v>
      </c>
      <c r="AQ273" s="58">
        <f t="shared" si="239"/>
        <v>1950323400</v>
      </c>
      <c r="AR273" s="58">
        <f t="shared" si="240"/>
        <v>32505390</v>
      </c>
      <c r="AS273" s="336">
        <f t="shared" si="241"/>
        <v>40696031.25</v>
      </c>
      <c r="AT273" s="131">
        <f t="shared" si="242"/>
        <v>23006830</v>
      </c>
      <c r="AU273" s="5">
        <f t="shared" si="243"/>
        <v>32505390</v>
      </c>
      <c r="AV273" s="5">
        <f t="shared" si="244"/>
        <v>51109100</v>
      </c>
      <c r="AX273" s="2"/>
      <c r="AY273" s="2"/>
      <c r="BT273" s="53">
        <f t="shared" si="245"/>
        <v>-261578.01820000261</v>
      </c>
      <c r="CT273" s="58">
        <f t="shared" si="246"/>
        <v>2070614700</v>
      </c>
      <c r="CU273" s="43">
        <f t="shared" si="247"/>
        <v>23006830</v>
      </c>
      <c r="CX273" s="53">
        <f t="shared" si="248"/>
        <v>1839927600</v>
      </c>
      <c r="CY273" s="43">
        <f t="shared" si="249"/>
        <v>30665460</v>
      </c>
      <c r="CZ273" s="48">
        <f t="shared" si="250"/>
        <v>51109100</v>
      </c>
    </row>
    <row r="274" spans="1:104">
      <c r="A274" s="3">
        <f t="shared" si="251"/>
        <v>235</v>
      </c>
      <c r="B274" s="249">
        <v>1</v>
      </c>
      <c r="C274" s="250" t="s">
        <v>189</v>
      </c>
      <c r="D274" s="251" t="s">
        <v>24</v>
      </c>
      <c r="E274" s="252"/>
      <c r="F274" s="40" t="s">
        <v>39</v>
      </c>
      <c r="G274" s="253">
        <f t="shared" si="219"/>
        <v>113</v>
      </c>
      <c r="H274" s="253">
        <f t="shared" si="220"/>
        <v>101</v>
      </c>
      <c r="I274" s="254">
        <f t="shared" si="221"/>
        <v>26966806</v>
      </c>
      <c r="J274" s="254">
        <f t="shared" si="222"/>
        <v>6</v>
      </c>
      <c r="K274" s="255">
        <f t="shared" si="223"/>
        <v>0.95</v>
      </c>
      <c r="L274" s="256">
        <f t="shared" si="254"/>
        <v>1.0149999999999999</v>
      </c>
      <c r="M274" s="257">
        <f t="shared" si="224"/>
        <v>21729059.800097499</v>
      </c>
      <c r="N274" s="257">
        <f t="shared" si="225"/>
        <v>24492122.181431383</v>
      </c>
      <c r="O274" s="257">
        <f t="shared" si="226"/>
        <v>26002742.685499996</v>
      </c>
      <c r="P274" s="257">
        <f t="shared" si="227"/>
        <v>27606534.956817206</v>
      </c>
      <c r="Q274" s="258">
        <f t="shared" si="228"/>
        <v>26002742.685499996</v>
      </c>
      <c r="R274" s="257">
        <f t="shared" si="228"/>
        <v>27606534.956817206</v>
      </c>
      <c r="S274" s="257">
        <f t="shared" si="229"/>
        <v>29309245.626114458</v>
      </c>
      <c r="T274" s="257"/>
      <c r="U274" s="257">
        <f t="shared" si="230"/>
        <v>2194635039.8098474</v>
      </c>
      <c r="V274" s="257">
        <f t="shared" si="231"/>
        <v>2473704340.3245697</v>
      </c>
      <c r="W274" s="257">
        <f t="shared" si="232"/>
        <v>2626277011.2354994</v>
      </c>
      <c r="X274" s="258">
        <f t="shared" si="233"/>
        <v>2788260030.6385379</v>
      </c>
      <c r="Y274" s="258">
        <f t="shared" si="234"/>
        <v>2626277011.2354994</v>
      </c>
      <c r="Z274" s="257">
        <f t="shared" si="235"/>
        <v>2788260030.6385379</v>
      </c>
      <c r="AA274" s="257">
        <f t="shared" si="236"/>
        <v>2960233808.2375603</v>
      </c>
      <c r="AB274" s="257"/>
      <c r="AC274" s="32" t="str">
        <f t="shared" si="237"/>
        <v>BERTAHAP</v>
      </c>
      <c r="AD274" s="259">
        <f t="shared" si="238"/>
        <v>0</v>
      </c>
      <c r="AE274" s="260">
        <v>2</v>
      </c>
      <c r="AF274" s="261"/>
      <c r="AG274" s="257" t="e">
        <f>IF(AF274&gt;#REF!,"LB","KR")</f>
        <v>#REF!</v>
      </c>
      <c r="AH274" s="261">
        <f t="shared" si="255"/>
        <v>2414099000</v>
      </c>
      <c r="AI274" s="261">
        <f t="shared" si="255"/>
        <v>2721075000</v>
      </c>
      <c r="AJ274" s="261">
        <f t="shared" si="255"/>
        <v>2888905000</v>
      </c>
      <c r="AK274" s="262">
        <f t="shared" si="255"/>
        <v>3067087000</v>
      </c>
      <c r="AL274" s="262">
        <f t="shared" si="255"/>
        <v>2888905000</v>
      </c>
      <c r="AM274" s="261">
        <f t="shared" si="255"/>
        <v>3067087000</v>
      </c>
      <c r="AN274" s="261">
        <f t="shared" si="255"/>
        <v>3256258000</v>
      </c>
      <c r="AO274" s="51">
        <f t="shared" si="252"/>
        <v>3062240000</v>
      </c>
      <c r="AP274" s="42">
        <f t="shared" si="252"/>
        <v>3251113000</v>
      </c>
      <c r="AQ274" s="58">
        <f t="shared" si="239"/>
        <v>2756016000</v>
      </c>
      <c r="AR274" s="58">
        <f t="shared" si="240"/>
        <v>45933600</v>
      </c>
      <c r="AS274" s="336">
        <f t="shared" si="241"/>
        <v>57507881.25</v>
      </c>
      <c r="AT274" s="131">
        <f t="shared" si="242"/>
        <v>32511130</v>
      </c>
      <c r="AU274" s="5">
        <f t="shared" si="243"/>
        <v>45933600</v>
      </c>
      <c r="AV274" s="5">
        <f t="shared" si="244"/>
        <v>72222625</v>
      </c>
      <c r="AX274" s="2"/>
      <c r="AY274" s="2"/>
      <c r="BT274" s="53">
        <f t="shared" si="245"/>
        <v>-809004.18000000343</v>
      </c>
      <c r="CT274" s="58">
        <f t="shared" si="246"/>
        <v>2926001700</v>
      </c>
      <c r="CU274" s="43">
        <f t="shared" si="247"/>
        <v>32511130</v>
      </c>
      <c r="CX274" s="53">
        <f t="shared" si="248"/>
        <v>2600014500</v>
      </c>
      <c r="CY274" s="43">
        <f t="shared" si="249"/>
        <v>43333575</v>
      </c>
      <c r="CZ274" s="48">
        <f t="shared" si="250"/>
        <v>72222625</v>
      </c>
    </row>
    <row r="275" spans="1:104">
      <c r="A275" s="3">
        <f t="shared" si="251"/>
        <v>236</v>
      </c>
      <c r="B275" s="249">
        <v>2</v>
      </c>
      <c r="C275" s="250" t="s">
        <v>189</v>
      </c>
      <c r="D275" s="251" t="s">
        <v>35</v>
      </c>
      <c r="E275" s="252"/>
      <c r="F275" s="40" t="s">
        <v>42</v>
      </c>
      <c r="G275" s="253">
        <f t="shared" si="219"/>
        <v>78</v>
      </c>
      <c r="H275" s="253">
        <f t="shared" si="220"/>
        <v>66</v>
      </c>
      <c r="I275" s="254">
        <f t="shared" si="221"/>
        <v>26966806</v>
      </c>
      <c r="J275" s="254">
        <f t="shared" si="222"/>
        <v>2</v>
      </c>
      <c r="K275" s="255">
        <f t="shared" si="223"/>
        <v>0.93</v>
      </c>
      <c r="L275" s="256">
        <f t="shared" si="254"/>
        <v>1.0149999999999999</v>
      </c>
      <c r="M275" s="257">
        <f t="shared" si="224"/>
        <v>21271605.909569133</v>
      </c>
      <c r="N275" s="257">
        <f t="shared" si="225"/>
        <v>23976498.556559145</v>
      </c>
      <c r="O275" s="257">
        <f t="shared" si="226"/>
        <v>25455316.523699999</v>
      </c>
      <c r="P275" s="257">
        <f t="shared" si="227"/>
        <v>27025344.747200005</v>
      </c>
      <c r="Q275" s="258">
        <f t="shared" si="228"/>
        <v>25455316.523699999</v>
      </c>
      <c r="R275" s="257">
        <f t="shared" si="228"/>
        <v>27025344.747200005</v>
      </c>
      <c r="S275" s="257">
        <f t="shared" si="229"/>
        <v>28692208.876091</v>
      </c>
      <c r="T275" s="257"/>
      <c r="U275" s="257">
        <f t="shared" si="230"/>
        <v>1403925990.0315628</v>
      </c>
      <c r="V275" s="257">
        <f t="shared" si="231"/>
        <v>1582448904.7329035</v>
      </c>
      <c r="W275" s="257">
        <f t="shared" si="232"/>
        <v>1680050890.5641999</v>
      </c>
      <c r="X275" s="258">
        <f t="shared" si="233"/>
        <v>1783672753.3152003</v>
      </c>
      <c r="Y275" s="258">
        <f t="shared" si="234"/>
        <v>1680050890.5641999</v>
      </c>
      <c r="Z275" s="257">
        <f t="shared" si="235"/>
        <v>1783672753.3152003</v>
      </c>
      <c r="AA275" s="257">
        <f t="shared" si="236"/>
        <v>1893685785.822006</v>
      </c>
      <c r="AB275" s="257"/>
      <c r="AC275" s="32" t="str">
        <f t="shared" si="237"/>
        <v>BERTAHAP</v>
      </c>
      <c r="AD275" s="259">
        <f t="shared" si="238"/>
        <v>0</v>
      </c>
      <c r="AE275" s="260">
        <v>2</v>
      </c>
      <c r="AF275" s="261"/>
      <c r="AG275" s="257" t="e">
        <f>IF(AF275&gt;#REF!,"LB","KR")</f>
        <v>#REF!</v>
      </c>
      <c r="AH275" s="261">
        <f t="shared" si="255"/>
        <v>1544319000</v>
      </c>
      <c r="AI275" s="261">
        <f t="shared" si="255"/>
        <v>1740694000</v>
      </c>
      <c r="AJ275" s="261">
        <f t="shared" si="255"/>
        <v>1848056000</v>
      </c>
      <c r="AK275" s="262">
        <f t="shared" si="255"/>
        <v>1962041000</v>
      </c>
      <c r="AL275" s="262">
        <f t="shared" si="255"/>
        <v>1848056000</v>
      </c>
      <c r="AM275" s="261">
        <f t="shared" si="255"/>
        <v>1962041000</v>
      </c>
      <c r="AN275" s="261">
        <f t="shared" si="255"/>
        <v>2083055000</v>
      </c>
      <c r="AO275" s="51">
        <f t="shared" si="252"/>
        <v>1958940000</v>
      </c>
      <c r="AP275" s="42">
        <f t="shared" si="252"/>
        <v>2079764000</v>
      </c>
      <c r="AQ275" s="58">
        <f t="shared" si="239"/>
        <v>1763046000</v>
      </c>
      <c r="AR275" s="58">
        <f t="shared" si="240"/>
        <v>29384100</v>
      </c>
      <c r="AS275" s="336">
        <f t="shared" si="241"/>
        <v>36788268.75</v>
      </c>
      <c r="AT275" s="131">
        <f t="shared" si="242"/>
        <v>20797640</v>
      </c>
      <c r="AU275" s="5">
        <f t="shared" si="243"/>
        <v>29384100</v>
      </c>
      <c r="AV275" s="5">
        <f t="shared" si="244"/>
        <v>46201400</v>
      </c>
      <c r="AX275" s="2"/>
      <c r="AY275" s="2"/>
      <c r="BT275" s="53">
        <f t="shared" si="245"/>
        <v>-1356430.3418000005</v>
      </c>
      <c r="CT275" s="58">
        <f t="shared" si="246"/>
        <v>1871787600</v>
      </c>
      <c r="CU275" s="43">
        <f t="shared" si="247"/>
        <v>20797640</v>
      </c>
      <c r="CX275" s="53">
        <f t="shared" si="248"/>
        <v>1663250400</v>
      </c>
      <c r="CY275" s="43">
        <f t="shared" si="249"/>
        <v>27720840</v>
      </c>
      <c r="CZ275" s="48">
        <f t="shared" si="250"/>
        <v>46201400</v>
      </c>
    </row>
    <row r="276" spans="1:104">
      <c r="A276" s="3">
        <f t="shared" si="251"/>
        <v>237</v>
      </c>
      <c r="B276" s="249">
        <v>3</v>
      </c>
      <c r="C276" s="250" t="s">
        <v>189</v>
      </c>
      <c r="D276" s="251" t="s">
        <v>41</v>
      </c>
      <c r="E276" s="252"/>
      <c r="F276" s="40" t="s">
        <v>45</v>
      </c>
      <c r="G276" s="253">
        <f t="shared" si="219"/>
        <v>60</v>
      </c>
      <c r="H276" s="253">
        <f t="shared" si="220"/>
        <v>52</v>
      </c>
      <c r="I276" s="254">
        <f t="shared" si="221"/>
        <v>26966806</v>
      </c>
      <c r="J276" s="254">
        <f t="shared" si="222"/>
        <v>2</v>
      </c>
      <c r="K276" s="255">
        <f t="shared" si="223"/>
        <v>0.93</v>
      </c>
      <c r="L276" s="256">
        <f t="shared" si="254"/>
        <v>1.0149999999999999</v>
      </c>
      <c r="M276" s="257">
        <f t="shared" si="224"/>
        <v>21271605.909569133</v>
      </c>
      <c r="N276" s="257">
        <f t="shared" si="225"/>
        <v>23976498.556559145</v>
      </c>
      <c r="O276" s="257">
        <f t="shared" si="226"/>
        <v>25455316.523699999</v>
      </c>
      <c r="P276" s="257">
        <f t="shared" si="227"/>
        <v>27025344.747200005</v>
      </c>
      <c r="Q276" s="258">
        <f t="shared" si="228"/>
        <v>25455316.523699999</v>
      </c>
      <c r="R276" s="257">
        <f t="shared" si="228"/>
        <v>27025344.747200005</v>
      </c>
      <c r="S276" s="257">
        <f t="shared" si="229"/>
        <v>28692208.876091</v>
      </c>
      <c r="T276" s="257"/>
      <c r="U276" s="257">
        <f t="shared" si="230"/>
        <v>1106123507.297595</v>
      </c>
      <c r="V276" s="257">
        <f t="shared" si="231"/>
        <v>1246777924.9410756</v>
      </c>
      <c r="W276" s="257">
        <f t="shared" si="232"/>
        <v>1323676459.2323999</v>
      </c>
      <c r="X276" s="258">
        <f t="shared" si="233"/>
        <v>1405317926.8544002</v>
      </c>
      <c r="Y276" s="258">
        <f t="shared" si="234"/>
        <v>1323676459.2323999</v>
      </c>
      <c r="Z276" s="257">
        <f t="shared" si="235"/>
        <v>1405317926.8544002</v>
      </c>
      <c r="AA276" s="257">
        <f t="shared" si="236"/>
        <v>1491994861.5567319</v>
      </c>
      <c r="AB276" s="257"/>
      <c r="AC276" s="32" t="str">
        <f t="shared" si="237"/>
        <v>BERTAHAP</v>
      </c>
      <c r="AD276" s="259">
        <f t="shared" si="238"/>
        <v>0</v>
      </c>
      <c r="AE276" s="260">
        <v>2</v>
      </c>
      <c r="AF276" s="261"/>
      <c r="AG276" s="257" t="e">
        <f>IF(AF276&gt;#REF!,"LB","KR")</f>
        <v>#REF!</v>
      </c>
      <c r="AH276" s="261">
        <f t="shared" si="255"/>
        <v>1216736000</v>
      </c>
      <c r="AI276" s="261">
        <f t="shared" si="255"/>
        <v>1371456000</v>
      </c>
      <c r="AJ276" s="261">
        <f t="shared" si="255"/>
        <v>1456045000</v>
      </c>
      <c r="AK276" s="262">
        <f t="shared" si="255"/>
        <v>1545850000</v>
      </c>
      <c r="AL276" s="262">
        <f t="shared" si="255"/>
        <v>1456045000</v>
      </c>
      <c r="AM276" s="261">
        <f t="shared" si="255"/>
        <v>1545850000</v>
      </c>
      <c r="AN276" s="261">
        <f t="shared" si="255"/>
        <v>1641195000</v>
      </c>
      <c r="AO276" s="51">
        <f t="shared" si="252"/>
        <v>1543408000</v>
      </c>
      <c r="AP276" s="42">
        <f t="shared" si="252"/>
        <v>1638601000</v>
      </c>
      <c r="AQ276" s="58">
        <f t="shared" si="239"/>
        <v>1389067200</v>
      </c>
      <c r="AR276" s="58">
        <f t="shared" si="240"/>
        <v>23151120</v>
      </c>
      <c r="AS276" s="336">
        <f t="shared" si="241"/>
        <v>28984687.5</v>
      </c>
      <c r="AT276" s="131">
        <f t="shared" si="242"/>
        <v>16386010</v>
      </c>
      <c r="AU276" s="5">
        <f t="shared" si="243"/>
        <v>23151120</v>
      </c>
      <c r="AV276" s="5">
        <f t="shared" si="244"/>
        <v>36401125</v>
      </c>
      <c r="AX276" s="2"/>
      <c r="AY276" s="2"/>
      <c r="BT276" s="53">
        <f t="shared" si="245"/>
        <v>-1356430.3418000005</v>
      </c>
      <c r="CT276" s="58">
        <f t="shared" si="246"/>
        <v>1474740900</v>
      </c>
      <c r="CU276" s="43">
        <f t="shared" si="247"/>
        <v>16386010</v>
      </c>
      <c r="CX276" s="53">
        <f t="shared" si="248"/>
        <v>1310440500</v>
      </c>
      <c r="CY276" s="43">
        <f t="shared" si="249"/>
        <v>21840675</v>
      </c>
      <c r="CZ276" s="48">
        <f t="shared" si="250"/>
        <v>36401125</v>
      </c>
    </row>
    <row r="277" spans="1:104">
      <c r="A277" s="3">
        <f t="shared" si="251"/>
        <v>238</v>
      </c>
      <c r="B277" s="249">
        <v>4</v>
      </c>
      <c r="C277" s="250" t="s">
        <v>189</v>
      </c>
      <c r="D277" s="251">
        <v>10</v>
      </c>
      <c r="E277" s="252"/>
      <c r="F277" s="40" t="s">
        <v>48</v>
      </c>
      <c r="G277" s="253">
        <f t="shared" si="219"/>
        <v>74</v>
      </c>
      <c r="H277" s="253">
        <f t="shared" si="220"/>
        <v>63</v>
      </c>
      <c r="I277" s="254">
        <f t="shared" si="221"/>
        <v>26966806</v>
      </c>
      <c r="J277" s="254">
        <f t="shared" si="222"/>
        <v>2</v>
      </c>
      <c r="K277" s="255">
        <f t="shared" si="223"/>
        <v>0.93</v>
      </c>
      <c r="L277" s="256">
        <f t="shared" si="254"/>
        <v>1.0149999999999999</v>
      </c>
      <c r="M277" s="257">
        <f t="shared" si="224"/>
        <v>21271605.909569133</v>
      </c>
      <c r="N277" s="257">
        <f t="shared" si="225"/>
        <v>23976498.556559145</v>
      </c>
      <c r="O277" s="257">
        <f t="shared" si="226"/>
        <v>25455316.523699999</v>
      </c>
      <c r="P277" s="257">
        <f t="shared" si="227"/>
        <v>27025344.747200005</v>
      </c>
      <c r="Q277" s="258">
        <f t="shared" si="228"/>
        <v>25455316.523699999</v>
      </c>
      <c r="R277" s="257">
        <f t="shared" si="228"/>
        <v>27025344.747200005</v>
      </c>
      <c r="S277" s="257">
        <f t="shared" si="229"/>
        <v>28692208.876091</v>
      </c>
      <c r="T277" s="257"/>
      <c r="U277" s="257">
        <f t="shared" si="230"/>
        <v>1340111172.3028555</v>
      </c>
      <c r="V277" s="257">
        <f t="shared" si="231"/>
        <v>1510519409.0632262</v>
      </c>
      <c r="W277" s="257">
        <f t="shared" si="232"/>
        <v>1603684940.9930999</v>
      </c>
      <c r="X277" s="258">
        <f t="shared" si="233"/>
        <v>1702596719.0736003</v>
      </c>
      <c r="Y277" s="258">
        <f t="shared" si="234"/>
        <v>1603684940.9930999</v>
      </c>
      <c r="Z277" s="257">
        <f t="shared" si="235"/>
        <v>1702596719.0736003</v>
      </c>
      <c r="AA277" s="257">
        <f t="shared" si="236"/>
        <v>1807609159.193733</v>
      </c>
      <c r="AB277" s="257"/>
      <c r="AC277" s="32" t="str">
        <f t="shared" si="237"/>
        <v>BERTAHAP</v>
      </c>
      <c r="AD277" s="259">
        <f t="shared" si="238"/>
        <v>0</v>
      </c>
      <c r="AE277" s="260">
        <v>2</v>
      </c>
      <c r="AF277" s="261"/>
      <c r="AG277" s="257" t="e">
        <f>IF(AF277&gt;#REF!,"LB","KR")</f>
        <v>#REF!</v>
      </c>
      <c r="AH277" s="261">
        <f t="shared" si="255"/>
        <v>1474123000</v>
      </c>
      <c r="AI277" s="261">
        <f t="shared" si="255"/>
        <v>1661572000</v>
      </c>
      <c r="AJ277" s="261">
        <f t="shared" si="255"/>
        <v>1764054000</v>
      </c>
      <c r="AK277" s="262">
        <f t="shared" si="255"/>
        <v>1872857000</v>
      </c>
      <c r="AL277" s="262">
        <f t="shared" si="255"/>
        <v>1764054000</v>
      </c>
      <c r="AM277" s="261">
        <f t="shared" si="255"/>
        <v>1872857000</v>
      </c>
      <c r="AN277" s="261">
        <f t="shared" si="255"/>
        <v>1988371000</v>
      </c>
      <c r="AO277" s="51">
        <f t="shared" si="252"/>
        <v>1869898000</v>
      </c>
      <c r="AP277" s="42">
        <f t="shared" si="252"/>
        <v>1985229000</v>
      </c>
      <c r="AQ277" s="58">
        <f t="shared" si="239"/>
        <v>1682908200</v>
      </c>
      <c r="AR277" s="58">
        <f t="shared" si="240"/>
        <v>28048470</v>
      </c>
      <c r="AS277" s="336">
        <f t="shared" si="241"/>
        <v>35116068.75</v>
      </c>
      <c r="AT277" s="131">
        <f t="shared" si="242"/>
        <v>19852290</v>
      </c>
      <c r="AU277" s="5">
        <f t="shared" si="243"/>
        <v>28048470</v>
      </c>
      <c r="AV277" s="5">
        <f t="shared" si="244"/>
        <v>44101350</v>
      </c>
      <c r="AX277" s="2"/>
      <c r="AY277" s="2"/>
      <c r="BT277" s="53">
        <f t="shared" si="245"/>
        <v>-1356430.3418000005</v>
      </c>
      <c r="CT277" s="58">
        <f t="shared" si="246"/>
        <v>1786706100</v>
      </c>
      <c r="CU277" s="43">
        <f t="shared" si="247"/>
        <v>19852290</v>
      </c>
      <c r="CX277" s="53">
        <f t="shared" si="248"/>
        <v>1587648600</v>
      </c>
      <c r="CY277" s="43">
        <f t="shared" si="249"/>
        <v>26460810</v>
      </c>
      <c r="CZ277" s="48">
        <f t="shared" si="250"/>
        <v>44101350</v>
      </c>
    </row>
    <row r="278" spans="1:104">
      <c r="A278" s="3">
        <f t="shared" si="251"/>
        <v>239</v>
      </c>
      <c r="B278" s="249">
        <v>5</v>
      </c>
      <c r="C278" s="250" t="s">
        <v>189</v>
      </c>
      <c r="D278" s="285">
        <v>12</v>
      </c>
      <c r="E278" s="252"/>
      <c r="F278" s="40" t="s">
        <v>50</v>
      </c>
      <c r="G278" s="253">
        <f t="shared" si="219"/>
        <v>67</v>
      </c>
      <c r="H278" s="253">
        <f t="shared" si="220"/>
        <v>57</v>
      </c>
      <c r="I278" s="254">
        <f t="shared" si="221"/>
        <v>26966806</v>
      </c>
      <c r="J278" s="254">
        <f t="shared" si="222"/>
        <v>2</v>
      </c>
      <c r="K278" s="255">
        <f t="shared" si="223"/>
        <v>0.93</v>
      </c>
      <c r="L278" s="256">
        <f t="shared" si="254"/>
        <v>1.0149999999999999</v>
      </c>
      <c r="M278" s="257">
        <f t="shared" si="224"/>
        <v>21271605.909569133</v>
      </c>
      <c r="N278" s="257">
        <f t="shared" si="225"/>
        <v>23976498.556559145</v>
      </c>
      <c r="O278" s="257">
        <f t="shared" si="226"/>
        <v>25455316.523699999</v>
      </c>
      <c r="P278" s="257">
        <f t="shared" si="227"/>
        <v>27025344.747200005</v>
      </c>
      <c r="Q278" s="258">
        <f t="shared" si="228"/>
        <v>25455316.523699999</v>
      </c>
      <c r="R278" s="257">
        <f t="shared" si="228"/>
        <v>27025344.747200005</v>
      </c>
      <c r="S278" s="257">
        <f t="shared" si="229"/>
        <v>28692208.876091</v>
      </c>
      <c r="T278" s="257"/>
      <c r="U278" s="257">
        <f t="shared" si="230"/>
        <v>1212481536.8454406</v>
      </c>
      <c r="V278" s="257">
        <f t="shared" si="231"/>
        <v>1366660417.7238712</v>
      </c>
      <c r="W278" s="257">
        <f t="shared" si="232"/>
        <v>1450953041.8508999</v>
      </c>
      <c r="X278" s="258">
        <f t="shared" si="233"/>
        <v>1540444650.5904002</v>
      </c>
      <c r="Y278" s="258">
        <f t="shared" si="234"/>
        <v>1450953041.8508999</v>
      </c>
      <c r="Z278" s="257">
        <f t="shared" si="235"/>
        <v>1540444650.5904002</v>
      </c>
      <c r="AA278" s="257">
        <f t="shared" si="236"/>
        <v>1635455905.937187</v>
      </c>
      <c r="AB278" s="257"/>
      <c r="AC278" s="32" t="str">
        <f t="shared" si="237"/>
        <v>BERTAHAP</v>
      </c>
      <c r="AD278" s="259">
        <f t="shared" si="238"/>
        <v>0</v>
      </c>
      <c r="AE278" s="260">
        <v>2</v>
      </c>
      <c r="AF278" s="261"/>
      <c r="AG278" s="257" t="e">
        <f>IF(AF278&gt;#REF!,"LB","KR")</f>
        <v>#REF!</v>
      </c>
      <c r="AH278" s="261">
        <f t="shared" si="255"/>
        <v>1333730000</v>
      </c>
      <c r="AI278" s="261">
        <f t="shared" si="255"/>
        <v>1503327000</v>
      </c>
      <c r="AJ278" s="261">
        <f t="shared" si="255"/>
        <v>1596049000</v>
      </c>
      <c r="AK278" s="262">
        <f t="shared" si="255"/>
        <v>1694490000</v>
      </c>
      <c r="AL278" s="262">
        <f t="shared" si="255"/>
        <v>1596049000</v>
      </c>
      <c r="AM278" s="261">
        <f t="shared" si="255"/>
        <v>1694490000</v>
      </c>
      <c r="AN278" s="261">
        <f t="shared" si="255"/>
        <v>1799002000</v>
      </c>
      <c r="AO278" s="51">
        <f t="shared" si="252"/>
        <v>1691812000</v>
      </c>
      <c r="AP278" s="42">
        <f t="shared" si="252"/>
        <v>1796160000</v>
      </c>
      <c r="AQ278" s="58">
        <f t="shared" si="239"/>
        <v>1522630800</v>
      </c>
      <c r="AR278" s="58">
        <f t="shared" si="240"/>
        <v>25377180</v>
      </c>
      <c r="AS278" s="336">
        <f t="shared" si="241"/>
        <v>31771687.5</v>
      </c>
      <c r="AT278" s="131">
        <f t="shared" si="242"/>
        <v>17961600</v>
      </c>
      <c r="AU278" s="5">
        <f t="shared" si="243"/>
        <v>25377180</v>
      </c>
      <c r="AV278" s="5">
        <f t="shared" si="244"/>
        <v>39901225</v>
      </c>
      <c r="AX278" s="2"/>
      <c r="AY278" s="2"/>
      <c r="BT278" s="53">
        <f t="shared" si="245"/>
        <v>-1356430.3418000005</v>
      </c>
      <c r="CT278" s="58">
        <f t="shared" si="246"/>
        <v>1616544000</v>
      </c>
      <c r="CU278" s="43">
        <f t="shared" si="247"/>
        <v>17961600</v>
      </c>
      <c r="CX278" s="53">
        <f t="shared" si="248"/>
        <v>1436444100</v>
      </c>
      <c r="CY278" s="43">
        <f t="shared" si="249"/>
        <v>23940735</v>
      </c>
      <c r="CZ278" s="48">
        <f t="shared" si="250"/>
        <v>39901225</v>
      </c>
    </row>
    <row r="279" spans="1:104">
      <c r="A279" s="3">
        <f t="shared" si="251"/>
        <v>240</v>
      </c>
      <c r="B279" s="249">
        <v>6</v>
      </c>
      <c r="C279" s="250" t="s">
        <v>189</v>
      </c>
      <c r="D279" s="251">
        <v>16</v>
      </c>
      <c r="E279" s="252"/>
      <c r="F279" s="40" t="s">
        <v>52</v>
      </c>
      <c r="G279" s="253">
        <f t="shared" si="219"/>
        <v>71</v>
      </c>
      <c r="H279" s="253">
        <f t="shared" si="220"/>
        <v>63</v>
      </c>
      <c r="I279" s="254">
        <f t="shared" si="221"/>
        <v>26966806</v>
      </c>
      <c r="J279" s="254">
        <f t="shared" si="222"/>
        <v>2</v>
      </c>
      <c r="K279" s="255">
        <f t="shared" si="223"/>
        <v>0.93</v>
      </c>
      <c r="L279" s="256">
        <f t="shared" si="254"/>
        <v>1.0149999999999999</v>
      </c>
      <c r="M279" s="257">
        <f t="shared" si="224"/>
        <v>21271605.909569133</v>
      </c>
      <c r="N279" s="257">
        <f t="shared" si="225"/>
        <v>23976498.556559145</v>
      </c>
      <c r="O279" s="257">
        <f t="shared" si="226"/>
        <v>25455316.523699999</v>
      </c>
      <c r="P279" s="257">
        <f t="shared" si="227"/>
        <v>27025344.747200005</v>
      </c>
      <c r="Q279" s="258">
        <f t="shared" si="228"/>
        <v>25455316.523699999</v>
      </c>
      <c r="R279" s="257">
        <f t="shared" si="228"/>
        <v>27025344.747200005</v>
      </c>
      <c r="S279" s="257">
        <f t="shared" si="229"/>
        <v>28692208.876091</v>
      </c>
      <c r="T279" s="257"/>
      <c r="U279" s="257">
        <f t="shared" si="230"/>
        <v>1340111172.3028555</v>
      </c>
      <c r="V279" s="257">
        <f t="shared" si="231"/>
        <v>1510519409.0632262</v>
      </c>
      <c r="W279" s="257">
        <f t="shared" si="232"/>
        <v>1603684940.9930999</v>
      </c>
      <c r="X279" s="258">
        <f t="shared" si="233"/>
        <v>1702596719.0736003</v>
      </c>
      <c r="Y279" s="258">
        <f t="shared" si="234"/>
        <v>1603684940.9930999</v>
      </c>
      <c r="Z279" s="257">
        <f t="shared" si="235"/>
        <v>1702596719.0736003</v>
      </c>
      <c r="AA279" s="257">
        <f t="shared" si="236"/>
        <v>1807609159.193733</v>
      </c>
      <c r="AB279" s="257"/>
      <c r="AC279" s="32" t="str">
        <f t="shared" si="237"/>
        <v>BERTAHAP</v>
      </c>
      <c r="AD279" s="259">
        <f t="shared" si="238"/>
        <v>0</v>
      </c>
      <c r="AE279" s="260">
        <v>2</v>
      </c>
      <c r="AF279" s="261"/>
      <c r="AG279" s="257" t="e">
        <f>IF(AF279&gt;#REF!,"LB","KR")</f>
        <v>#REF!</v>
      </c>
      <c r="AH279" s="261">
        <f t="shared" si="255"/>
        <v>1474123000</v>
      </c>
      <c r="AI279" s="261">
        <f t="shared" si="255"/>
        <v>1661572000</v>
      </c>
      <c r="AJ279" s="261">
        <f t="shared" si="255"/>
        <v>1764054000</v>
      </c>
      <c r="AK279" s="262">
        <f t="shared" si="255"/>
        <v>1872857000</v>
      </c>
      <c r="AL279" s="262">
        <f t="shared" si="255"/>
        <v>1764054000</v>
      </c>
      <c r="AM279" s="261">
        <f t="shared" si="255"/>
        <v>1872857000</v>
      </c>
      <c r="AN279" s="261">
        <f t="shared" si="255"/>
        <v>1988371000</v>
      </c>
      <c r="AO279" s="51">
        <f t="shared" si="252"/>
        <v>1869898000</v>
      </c>
      <c r="AP279" s="42">
        <f t="shared" si="252"/>
        <v>1985229000</v>
      </c>
      <c r="AQ279" s="58">
        <f t="shared" si="239"/>
        <v>1682908200</v>
      </c>
      <c r="AR279" s="58">
        <f t="shared" si="240"/>
        <v>28048470</v>
      </c>
      <c r="AS279" s="336">
        <f t="shared" si="241"/>
        <v>35116068.75</v>
      </c>
      <c r="AT279" s="131">
        <f t="shared" si="242"/>
        <v>19852290</v>
      </c>
      <c r="AU279" s="5">
        <f t="shared" si="243"/>
        <v>28048470</v>
      </c>
      <c r="AV279" s="5">
        <f t="shared" si="244"/>
        <v>44101350</v>
      </c>
      <c r="AX279" s="2"/>
      <c r="AY279" s="2"/>
      <c r="BT279" s="53">
        <f t="shared" si="245"/>
        <v>-1356430.3418000005</v>
      </c>
      <c r="CT279" s="58">
        <f t="shared" si="246"/>
        <v>1786706100</v>
      </c>
      <c r="CU279" s="43">
        <f t="shared" si="247"/>
        <v>19852290</v>
      </c>
      <c r="CX279" s="53">
        <f t="shared" si="248"/>
        <v>1587648600</v>
      </c>
      <c r="CY279" s="43">
        <f t="shared" si="249"/>
        <v>26460810</v>
      </c>
      <c r="CZ279" s="48">
        <f t="shared" si="250"/>
        <v>44101350</v>
      </c>
    </row>
    <row r="280" spans="1:104">
      <c r="A280" s="3">
        <f t="shared" si="251"/>
        <v>241</v>
      </c>
      <c r="B280" s="249">
        <v>7</v>
      </c>
      <c r="C280" s="250" t="s">
        <v>189</v>
      </c>
      <c r="D280" s="285">
        <v>18</v>
      </c>
      <c r="E280" s="252"/>
      <c r="F280" s="40" t="s">
        <v>54</v>
      </c>
      <c r="G280" s="253">
        <f t="shared" si="219"/>
        <v>97</v>
      </c>
      <c r="H280" s="253">
        <f t="shared" si="220"/>
        <v>85</v>
      </c>
      <c r="I280" s="254">
        <f t="shared" si="221"/>
        <v>26966806</v>
      </c>
      <c r="J280" s="254">
        <f t="shared" si="222"/>
        <v>2</v>
      </c>
      <c r="K280" s="255">
        <f t="shared" si="223"/>
        <v>0.93</v>
      </c>
      <c r="L280" s="256">
        <f t="shared" si="254"/>
        <v>1.0149999999999999</v>
      </c>
      <c r="M280" s="257">
        <f t="shared" si="224"/>
        <v>21271605.909569133</v>
      </c>
      <c r="N280" s="257">
        <f t="shared" si="225"/>
        <v>23976498.556559145</v>
      </c>
      <c r="O280" s="257">
        <f t="shared" si="226"/>
        <v>25455316.523699999</v>
      </c>
      <c r="P280" s="257">
        <f t="shared" si="227"/>
        <v>27025344.747200005</v>
      </c>
      <c r="Q280" s="258">
        <f t="shared" si="228"/>
        <v>25455316.523699999</v>
      </c>
      <c r="R280" s="257">
        <f t="shared" si="228"/>
        <v>27025344.747200005</v>
      </c>
      <c r="S280" s="257">
        <f t="shared" si="229"/>
        <v>28692208.876091</v>
      </c>
      <c r="T280" s="257"/>
      <c r="U280" s="257">
        <f t="shared" si="230"/>
        <v>1808086502.3133764</v>
      </c>
      <c r="V280" s="257">
        <f t="shared" si="231"/>
        <v>2038002377.3075273</v>
      </c>
      <c r="W280" s="257">
        <f t="shared" si="232"/>
        <v>2163701904.5144997</v>
      </c>
      <c r="X280" s="258">
        <f t="shared" si="233"/>
        <v>2297154303.5120006</v>
      </c>
      <c r="Y280" s="258">
        <f t="shared" si="234"/>
        <v>2163701904.5144997</v>
      </c>
      <c r="Z280" s="257">
        <f t="shared" si="235"/>
        <v>2297154303.5120006</v>
      </c>
      <c r="AA280" s="257">
        <f t="shared" si="236"/>
        <v>2438837754.4677348</v>
      </c>
      <c r="AB280" s="257"/>
      <c r="AC280" s="32" t="str">
        <f t="shared" si="237"/>
        <v>BERTAHAP</v>
      </c>
      <c r="AD280" s="259">
        <f t="shared" si="238"/>
        <v>0</v>
      </c>
      <c r="AE280" s="260">
        <v>2</v>
      </c>
      <c r="AF280" s="261"/>
      <c r="AG280" s="257" t="e">
        <f>IF(AF280&gt;#REF!,"LB","KR")</f>
        <v>#REF!</v>
      </c>
      <c r="AH280" s="261">
        <f t="shared" si="255"/>
        <v>1988896000</v>
      </c>
      <c r="AI280" s="261">
        <f t="shared" si="255"/>
        <v>2241803000</v>
      </c>
      <c r="AJ280" s="261">
        <f t="shared" si="255"/>
        <v>2380073000</v>
      </c>
      <c r="AK280" s="262">
        <f t="shared" si="255"/>
        <v>2526870000</v>
      </c>
      <c r="AL280" s="262">
        <f t="shared" si="255"/>
        <v>2380073000</v>
      </c>
      <c r="AM280" s="261">
        <f t="shared" si="255"/>
        <v>2526870000</v>
      </c>
      <c r="AN280" s="261">
        <f t="shared" si="255"/>
        <v>2682722000</v>
      </c>
      <c r="AO280" s="51">
        <f t="shared" si="252"/>
        <v>2522878000</v>
      </c>
      <c r="AP280" s="42">
        <f t="shared" si="252"/>
        <v>2678483000</v>
      </c>
      <c r="AQ280" s="58">
        <f t="shared" si="239"/>
        <v>2270590200</v>
      </c>
      <c r="AR280" s="58">
        <f t="shared" si="240"/>
        <v>37843170</v>
      </c>
      <c r="AS280" s="336">
        <f t="shared" si="241"/>
        <v>47378812.5</v>
      </c>
      <c r="AT280" s="131">
        <f t="shared" si="242"/>
        <v>26784830</v>
      </c>
      <c r="AU280" s="5">
        <f t="shared" si="243"/>
        <v>37843170</v>
      </c>
      <c r="AV280" s="5">
        <f t="shared" si="244"/>
        <v>59501825</v>
      </c>
      <c r="AX280" s="2"/>
      <c r="AY280" s="2"/>
      <c r="BT280" s="53">
        <f t="shared" si="245"/>
        <v>-1356430.3418000005</v>
      </c>
      <c r="CT280" s="58">
        <f t="shared" si="246"/>
        <v>2410634700</v>
      </c>
      <c r="CU280" s="43">
        <f t="shared" si="247"/>
        <v>26784830</v>
      </c>
      <c r="CX280" s="53">
        <f t="shared" si="248"/>
        <v>2142065700</v>
      </c>
      <c r="CY280" s="43">
        <f t="shared" si="249"/>
        <v>35701095</v>
      </c>
      <c r="CZ280" s="48">
        <f t="shared" si="250"/>
        <v>59501825</v>
      </c>
    </row>
    <row r="281" spans="1:104">
      <c r="A281" s="3">
        <f t="shared" si="251"/>
        <v>242</v>
      </c>
      <c r="B281" s="249">
        <v>8</v>
      </c>
      <c r="C281" s="250" t="s">
        <v>189</v>
      </c>
      <c r="D281" s="285">
        <v>20</v>
      </c>
      <c r="E281" s="252"/>
      <c r="F281" s="40" t="s">
        <v>70</v>
      </c>
      <c r="G281" s="253">
        <f t="shared" si="219"/>
        <v>60</v>
      </c>
      <c r="H281" s="253">
        <f t="shared" si="220"/>
        <v>51</v>
      </c>
      <c r="I281" s="254">
        <f t="shared" si="221"/>
        <v>26966806</v>
      </c>
      <c r="J281" s="254">
        <f t="shared" si="222"/>
        <v>2</v>
      </c>
      <c r="K281" s="255">
        <f t="shared" si="223"/>
        <v>0.93</v>
      </c>
      <c r="L281" s="256">
        <f t="shared" si="254"/>
        <v>1.0149999999999999</v>
      </c>
      <c r="M281" s="257">
        <f t="shared" si="224"/>
        <v>21271605.909569133</v>
      </c>
      <c r="N281" s="257">
        <f t="shared" si="225"/>
        <v>23976498.556559145</v>
      </c>
      <c r="O281" s="257">
        <f t="shared" si="226"/>
        <v>25455316.523699999</v>
      </c>
      <c r="P281" s="257">
        <f t="shared" si="227"/>
        <v>27025344.747200005</v>
      </c>
      <c r="Q281" s="258">
        <f t="shared" si="228"/>
        <v>25455316.523699999</v>
      </c>
      <c r="R281" s="257">
        <f t="shared" si="228"/>
        <v>27025344.747200005</v>
      </c>
      <c r="S281" s="257">
        <f t="shared" si="229"/>
        <v>28692208.876091</v>
      </c>
      <c r="T281" s="257"/>
      <c r="U281" s="257">
        <f t="shared" si="230"/>
        <v>1084851901.3880258</v>
      </c>
      <c r="V281" s="257">
        <f t="shared" si="231"/>
        <v>1222801426.3845165</v>
      </c>
      <c r="W281" s="257">
        <f t="shared" si="232"/>
        <v>1298221142.7086999</v>
      </c>
      <c r="X281" s="258">
        <f t="shared" si="233"/>
        <v>1378292582.1072001</v>
      </c>
      <c r="Y281" s="258">
        <f t="shared" si="234"/>
        <v>1298221142.7086999</v>
      </c>
      <c r="Z281" s="257">
        <f t="shared" si="235"/>
        <v>1378292582.1072001</v>
      </c>
      <c r="AA281" s="257">
        <f t="shared" si="236"/>
        <v>1463302652.6806409</v>
      </c>
      <c r="AB281" s="257"/>
      <c r="AC281" s="32" t="str">
        <f t="shared" si="237"/>
        <v>BERTAHAP</v>
      </c>
      <c r="AD281" s="259">
        <f t="shared" si="238"/>
        <v>0</v>
      </c>
      <c r="AE281" s="260">
        <v>2</v>
      </c>
      <c r="AF281" s="261"/>
      <c r="AG281" s="257" t="e">
        <f>IF(AF281&gt;#REF!,"LB","KR")</f>
        <v>#REF!</v>
      </c>
      <c r="AH281" s="261">
        <f t="shared" si="255"/>
        <v>1193338000</v>
      </c>
      <c r="AI281" s="261">
        <f t="shared" si="255"/>
        <v>1345082000</v>
      </c>
      <c r="AJ281" s="261">
        <f t="shared" si="255"/>
        <v>1428044000</v>
      </c>
      <c r="AK281" s="262">
        <f t="shared" si="255"/>
        <v>1516122000</v>
      </c>
      <c r="AL281" s="262">
        <f t="shared" si="255"/>
        <v>1428044000</v>
      </c>
      <c r="AM281" s="261">
        <f t="shared" si="255"/>
        <v>1516122000</v>
      </c>
      <c r="AN281" s="261">
        <f t="shared" si="255"/>
        <v>1609633000</v>
      </c>
      <c r="AO281" s="51">
        <f t="shared" si="252"/>
        <v>1513727000</v>
      </c>
      <c r="AP281" s="42">
        <f t="shared" si="252"/>
        <v>1607090000</v>
      </c>
      <c r="AQ281" s="58">
        <f t="shared" si="239"/>
        <v>1362354300</v>
      </c>
      <c r="AR281" s="58">
        <f t="shared" si="240"/>
        <v>22705905</v>
      </c>
      <c r="AS281" s="336">
        <f t="shared" si="241"/>
        <v>28427287.5</v>
      </c>
      <c r="AT281" s="131">
        <f t="shared" si="242"/>
        <v>16070900</v>
      </c>
      <c r="AU281" s="5">
        <f t="shared" si="243"/>
        <v>22705905</v>
      </c>
      <c r="AV281" s="5">
        <f t="shared" si="244"/>
        <v>35701100</v>
      </c>
      <c r="AX281" s="2"/>
      <c r="AY281" s="2"/>
      <c r="BT281" s="53">
        <f t="shared" si="245"/>
        <v>-1356430.3418000005</v>
      </c>
      <c r="CT281" s="58">
        <f t="shared" si="246"/>
        <v>1446381000</v>
      </c>
      <c r="CU281" s="43">
        <f t="shared" si="247"/>
        <v>16070900</v>
      </c>
      <c r="CX281" s="53">
        <f t="shared" si="248"/>
        <v>1285239600</v>
      </c>
      <c r="CY281" s="43">
        <f t="shared" si="249"/>
        <v>21420660</v>
      </c>
      <c r="CZ281" s="48">
        <f t="shared" si="250"/>
        <v>35701100</v>
      </c>
    </row>
    <row r="282" spans="1:104">
      <c r="A282" s="3">
        <f t="shared" si="251"/>
        <v>243</v>
      </c>
      <c r="B282" s="249">
        <v>9</v>
      </c>
      <c r="C282" s="250" t="s">
        <v>189</v>
      </c>
      <c r="D282" s="285">
        <v>22</v>
      </c>
      <c r="E282" s="252">
        <v>0</v>
      </c>
      <c r="F282" s="40" t="s">
        <v>89</v>
      </c>
      <c r="G282" s="253">
        <f t="shared" si="219"/>
        <v>81</v>
      </c>
      <c r="H282" s="253">
        <f t="shared" si="220"/>
        <v>70</v>
      </c>
      <c r="I282" s="254">
        <f t="shared" si="221"/>
        <v>26966806</v>
      </c>
      <c r="J282" s="254">
        <f t="shared" si="222"/>
        <v>4</v>
      </c>
      <c r="K282" s="255">
        <f t="shared" si="223"/>
        <v>0.97</v>
      </c>
      <c r="L282" s="256">
        <f t="shared" si="254"/>
        <v>1.0149999999999999</v>
      </c>
      <c r="M282" s="257">
        <f t="shared" si="224"/>
        <v>22186513.690625869</v>
      </c>
      <c r="N282" s="257">
        <f t="shared" si="225"/>
        <v>25007745.806303624</v>
      </c>
      <c r="O282" s="257">
        <f t="shared" si="226"/>
        <v>26550168.847299997</v>
      </c>
      <c r="P282" s="257">
        <f t="shared" si="227"/>
        <v>28187725.166434411</v>
      </c>
      <c r="Q282" s="258">
        <f t="shared" si="228"/>
        <v>26550168.847299997</v>
      </c>
      <c r="R282" s="257">
        <f t="shared" si="228"/>
        <v>28187725.166434411</v>
      </c>
      <c r="S282" s="257">
        <f t="shared" si="229"/>
        <v>29926282.376137923</v>
      </c>
      <c r="T282" s="257"/>
      <c r="U282" s="257">
        <f t="shared" si="230"/>
        <v>1553055958.3438108</v>
      </c>
      <c r="V282" s="257">
        <f t="shared" si="231"/>
        <v>1750542206.4412537</v>
      </c>
      <c r="W282" s="257">
        <f t="shared" si="232"/>
        <v>1858511819.3109999</v>
      </c>
      <c r="X282" s="258">
        <f t="shared" si="233"/>
        <v>1973140761.6504087</v>
      </c>
      <c r="Y282" s="258">
        <f t="shared" si="234"/>
        <v>1858511819.3109999</v>
      </c>
      <c r="Z282" s="257">
        <f t="shared" si="235"/>
        <v>1973140761.6504087</v>
      </c>
      <c r="AA282" s="257">
        <f t="shared" si="236"/>
        <v>2094839766.3296547</v>
      </c>
      <c r="AB282" s="257"/>
      <c r="AC282" s="32" t="str">
        <f t="shared" si="237"/>
        <v>BERTAHAP</v>
      </c>
      <c r="AD282" s="259">
        <f t="shared" si="238"/>
        <v>0</v>
      </c>
      <c r="AE282" s="260">
        <v>2</v>
      </c>
      <c r="AF282" s="261"/>
      <c r="AG282" s="257" t="e">
        <f>IF(AF282&gt;#REF!,"LB","KR")</f>
        <v>#REF!</v>
      </c>
      <c r="AH282" s="261">
        <f t="shared" si="255"/>
        <v>1708362000</v>
      </c>
      <c r="AI282" s="261">
        <f t="shared" si="255"/>
        <v>1925597000</v>
      </c>
      <c r="AJ282" s="261">
        <f t="shared" si="255"/>
        <v>2044364000</v>
      </c>
      <c r="AK282" s="262">
        <f t="shared" si="255"/>
        <v>2170455000</v>
      </c>
      <c r="AL282" s="262">
        <f t="shared" si="255"/>
        <v>2044364000</v>
      </c>
      <c r="AM282" s="261">
        <f t="shared" si="255"/>
        <v>2170455000</v>
      </c>
      <c r="AN282" s="261">
        <f t="shared" si="255"/>
        <v>2304324000</v>
      </c>
      <c r="AO282" s="51">
        <f t="shared" si="252"/>
        <v>2167026000</v>
      </c>
      <c r="AP282" s="42">
        <f t="shared" si="252"/>
        <v>2300683000</v>
      </c>
      <c r="AQ282" s="58">
        <f t="shared" si="239"/>
        <v>1950323400</v>
      </c>
      <c r="AR282" s="58">
        <f t="shared" si="240"/>
        <v>32505390</v>
      </c>
      <c r="AS282" s="336">
        <f t="shared" si="241"/>
        <v>40696031.25</v>
      </c>
      <c r="AT282" s="131">
        <f t="shared" si="242"/>
        <v>23006830</v>
      </c>
      <c r="AU282" s="5">
        <f t="shared" si="243"/>
        <v>32505390</v>
      </c>
      <c r="AV282" s="5">
        <f t="shared" si="244"/>
        <v>51109100</v>
      </c>
      <c r="AX282" s="2"/>
      <c r="AY282" s="2"/>
      <c r="BT282" s="53">
        <f t="shared" si="245"/>
        <v>-261578.01820000261</v>
      </c>
      <c r="CT282" s="58">
        <f t="shared" si="246"/>
        <v>2070614700</v>
      </c>
      <c r="CU282" s="43">
        <f t="shared" si="247"/>
        <v>23006830</v>
      </c>
      <c r="CX282" s="53">
        <f t="shared" si="248"/>
        <v>1839927600</v>
      </c>
      <c r="CY282" s="43">
        <f t="shared" si="249"/>
        <v>30665460</v>
      </c>
      <c r="CZ282" s="48">
        <f t="shared" si="250"/>
        <v>51109100</v>
      </c>
    </row>
    <row r="283" spans="1:104">
      <c r="A283" s="3">
        <f t="shared" si="251"/>
        <v>244</v>
      </c>
      <c r="B283" s="249">
        <v>1</v>
      </c>
      <c r="C283" s="250" t="s">
        <v>190</v>
      </c>
      <c r="D283" s="251" t="s">
        <v>24</v>
      </c>
      <c r="E283" s="252"/>
      <c r="F283" s="40" t="s">
        <v>39</v>
      </c>
      <c r="G283" s="253">
        <f t="shared" si="219"/>
        <v>113</v>
      </c>
      <c r="H283" s="253">
        <f t="shared" si="220"/>
        <v>101</v>
      </c>
      <c r="I283" s="254">
        <f t="shared" si="221"/>
        <v>26966806</v>
      </c>
      <c r="J283" s="254">
        <f t="shared" si="222"/>
        <v>6</v>
      </c>
      <c r="K283" s="255">
        <f t="shared" si="223"/>
        <v>0.95</v>
      </c>
      <c r="L283" s="256">
        <f t="shared" ref="L283:L291" si="256">SUMIF($AN$4:$AN$22,D283,$AZ$4:$AZ$22)</f>
        <v>1.0149999999999999</v>
      </c>
      <c r="M283" s="257">
        <f t="shared" si="224"/>
        <v>21729059.800097499</v>
      </c>
      <c r="N283" s="257">
        <f t="shared" si="225"/>
        <v>24492122.181431383</v>
      </c>
      <c r="O283" s="257">
        <f t="shared" si="226"/>
        <v>26002742.685499996</v>
      </c>
      <c r="P283" s="257">
        <f t="shared" si="227"/>
        <v>27606534.956817206</v>
      </c>
      <c r="Q283" s="258">
        <f t="shared" si="228"/>
        <v>26002742.685499996</v>
      </c>
      <c r="R283" s="257">
        <f t="shared" si="228"/>
        <v>27606534.956817206</v>
      </c>
      <c r="S283" s="257">
        <f t="shared" si="229"/>
        <v>29309245.626114458</v>
      </c>
      <c r="T283" s="257"/>
      <c r="U283" s="257">
        <f t="shared" si="230"/>
        <v>2194635039.8098474</v>
      </c>
      <c r="V283" s="257">
        <f t="shared" si="231"/>
        <v>2473704340.3245697</v>
      </c>
      <c r="W283" s="257">
        <f t="shared" si="232"/>
        <v>2626277011.2354994</v>
      </c>
      <c r="X283" s="258">
        <f t="shared" si="233"/>
        <v>2788260030.6385379</v>
      </c>
      <c r="Y283" s="258">
        <f t="shared" si="234"/>
        <v>2626277011.2354994</v>
      </c>
      <c r="Z283" s="257">
        <f t="shared" si="235"/>
        <v>2788260030.6385379</v>
      </c>
      <c r="AA283" s="257">
        <f t="shared" si="236"/>
        <v>2960233808.2375603</v>
      </c>
      <c r="AB283" s="257"/>
      <c r="AC283" s="32" t="str">
        <f t="shared" si="237"/>
        <v>BERTAHAP</v>
      </c>
      <c r="AD283" s="259">
        <f t="shared" si="238"/>
        <v>0</v>
      </c>
      <c r="AE283" s="260">
        <v>2</v>
      </c>
      <c r="AF283" s="261"/>
      <c r="AG283" s="257" t="e">
        <f>IF(AF283&gt;#REF!,"LB","KR")</f>
        <v>#REF!</v>
      </c>
      <c r="AH283" s="261">
        <f t="shared" si="255"/>
        <v>2414099000</v>
      </c>
      <c r="AI283" s="261">
        <f t="shared" si="255"/>
        <v>2721075000</v>
      </c>
      <c r="AJ283" s="261">
        <f t="shared" si="255"/>
        <v>2888905000</v>
      </c>
      <c r="AK283" s="262">
        <f t="shared" si="255"/>
        <v>3067087000</v>
      </c>
      <c r="AL283" s="262">
        <f t="shared" si="255"/>
        <v>2888905000</v>
      </c>
      <c r="AM283" s="261">
        <f t="shared" si="255"/>
        <v>3067087000</v>
      </c>
      <c r="AN283" s="261">
        <f t="shared" si="255"/>
        <v>3256258000</v>
      </c>
      <c r="AO283" s="51">
        <f t="shared" si="252"/>
        <v>3062240000</v>
      </c>
      <c r="AP283" s="42">
        <f t="shared" si="252"/>
        <v>3251113000</v>
      </c>
      <c r="AQ283" s="58">
        <f t="shared" si="239"/>
        <v>2756016000</v>
      </c>
      <c r="AR283" s="58">
        <f t="shared" si="240"/>
        <v>45933600</v>
      </c>
      <c r="AS283" s="336">
        <f t="shared" si="241"/>
        <v>57507881.25</v>
      </c>
      <c r="AT283" s="131">
        <f t="shared" si="242"/>
        <v>32511130</v>
      </c>
      <c r="AU283" s="5">
        <f t="shared" si="243"/>
        <v>45933600</v>
      </c>
      <c r="AV283" s="5">
        <f t="shared" si="244"/>
        <v>72222625</v>
      </c>
      <c r="AX283" s="2"/>
      <c r="AY283" s="2"/>
      <c r="BT283" s="53">
        <f t="shared" si="245"/>
        <v>-809004.18000000343</v>
      </c>
      <c r="CT283" s="58">
        <f t="shared" si="246"/>
        <v>2926001700</v>
      </c>
      <c r="CU283" s="43">
        <f t="shared" si="247"/>
        <v>32511130</v>
      </c>
      <c r="CX283" s="53">
        <f t="shared" si="248"/>
        <v>2600014500</v>
      </c>
      <c r="CY283" s="43">
        <f t="shared" si="249"/>
        <v>43333575</v>
      </c>
      <c r="CZ283" s="48">
        <f t="shared" si="250"/>
        <v>72222625</v>
      </c>
    </row>
    <row r="284" spans="1:104">
      <c r="A284" s="3">
        <f t="shared" si="251"/>
        <v>245</v>
      </c>
      <c r="B284" s="249">
        <v>2</v>
      </c>
      <c r="C284" s="250" t="s">
        <v>190</v>
      </c>
      <c r="D284" s="251" t="s">
        <v>35</v>
      </c>
      <c r="E284" s="252"/>
      <c r="F284" s="40" t="s">
        <v>42</v>
      </c>
      <c r="G284" s="253">
        <f t="shared" si="219"/>
        <v>78</v>
      </c>
      <c r="H284" s="253">
        <f t="shared" si="220"/>
        <v>66</v>
      </c>
      <c r="I284" s="254">
        <f t="shared" si="221"/>
        <v>26966806</v>
      </c>
      <c r="J284" s="254">
        <f t="shared" si="222"/>
        <v>2</v>
      </c>
      <c r="K284" s="255">
        <f t="shared" si="223"/>
        <v>0.93</v>
      </c>
      <c r="L284" s="256">
        <f t="shared" si="256"/>
        <v>1.0149999999999999</v>
      </c>
      <c r="M284" s="257">
        <f t="shared" si="224"/>
        <v>21271605.909569133</v>
      </c>
      <c r="N284" s="257">
        <f t="shared" si="225"/>
        <v>23976498.556559145</v>
      </c>
      <c r="O284" s="257">
        <f t="shared" si="226"/>
        <v>25455316.523699999</v>
      </c>
      <c r="P284" s="257">
        <f t="shared" si="227"/>
        <v>27025344.747200005</v>
      </c>
      <c r="Q284" s="258">
        <f t="shared" si="228"/>
        <v>25455316.523699999</v>
      </c>
      <c r="R284" s="257">
        <f t="shared" si="228"/>
        <v>27025344.747200005</v>
      </c>
      <c r="S284" s="257">
        <f t="shared" si="229"/>
        <v>28692208.876091</v>
      </c>
      <c r="T284" s="257"/>
      <c r="U284" s="257">
        <f t="shared" si="230"/>
        <v>1403925990.0315628</v>
      </c>
      <c r="V284" s="257">
        <f t="shared" si="231"/>
        <v>1582448904.7329035</v>
      </c>
      <c r="W284" s="257">
        <f t="shared" si="232"/>
        <v>1680050890.5641999</v>
      </c>
      <c r="X284" s="258">
        <f t="shared" si="233"/>
        <v>1783672753.3152003</v>
      </c>
      <c r="Y284" s="258">
        <f t="shared" si="234"/>
        <v>1680050890.5641999</v>
      </c>
      <c r="Z284" s="257">
        <f t="shared" si="235"/>
        <v>1783672753.3152003</v>
      </c>
      <c r="AA284" s="257">
        <f t="shared" si="236"/>
        <v>1893685785.822006</v>
      </c>
      <c r="AB284" s="257"/>
      <c r="AC284" s="32" t="str">
        <f t="shared" si="237"/>
        <v>BERTAHAP</v>
      </c>
      <c r="AD284" s="259">
        <f t="shared" si="238"/>
        <v>0</v>
      </c>
      <c r="AE284" s="260">
        <v>2</v>
      </c>
      <c r="AF284" s="261"/>
      <c r="AG284" s="257" t="e">
        <f>IF(AF284&gt;#REF!,"LB","KR")</f>
        <v>#REF!</v>
      </c>
      <c r="AH284" s="261">
        <f t="shared" si="255"/>
        <v>1544319000</v>
      </c>
      <c r="AI284" s="261">
        <f t="shared" si="255"/>
        <v>1740694000</v>
      </c>
      <c r="AJ284" s="261">
        <f t="shared" si="255"/>
        <v>1848056000</v>
      </c>
      <c r="AK284" s="262">
        <f t="shared" ref="AK284:AN298" si="257">ROUNDUP((X284*(1+$J$5)),-3)</f>
        <v>1962041000</v>
      </c>
      <c r="AL284" s="262">
        <f t="shared" si="257"/>
        <v>1848056000</v>
      </c>
      <c r="AM284" s="261">
        <f t="shared" si="257"/>
        <v>1962041000</v>
      </c>
      <c r="AN284" s="261">
        <f t="shared" si="257"/>
        <v>2083055000</v>
      </c>
      <c r="AO284" s="51">
        <f t="shared" si="252"/>
        <v>1958940000</v>
      </c>
      <c r="AP284" s="42">
        <f t="shared" si="252"/>
        <v>2079764000</v>
      </c>
      <c r="AQ284" s="58">
        <f t="shared" si="239"/>
        <v>1763046000</v>
      </c>
      <c r="AR284" s="58">
        <f t="shared" si="240"/>
        <v>29384100</v>
      </c>
      <c r="AS284" s="336">
        <f t="shared" si="241"/>
        <v>36788268.75</v>
      </c>
      <c r="AT284" s="131">
        <f t="shared" si="242"/>
        <v>20797640</v>
      </c>
      <c r="AU284" s="5">
        <f t="shared" si="243"/>
        <v>29384100</v>
      </c>
      <c r="AV284" s="5">
        <f t="shared" si="244"/>
        <v>46201400</v>
      </c>
      <c r="AX284" s="2"/>
      <c r="AY284" s="2"/>
      <c r="BT284" s="53">
        <f t="shared" si="245"/>
        <v>-1356430.3418000005</v>
      </c>
      <c r="CT284" s="58">
        <f t="shared" si="246"/>
        <v>1871787600</v>
      </c>
      <c r="CU284" s="43">
        <f t="shared" si="247"/>
        <v>20797640</v>
      </c>
      <c r="CX284" s="53">
        <f t="shared" si="248"/>
        <v>1663250400</v>
      </c>
      <c r="CY284" s="43">
        <f t="shared" si="249"/>
        <v>27720840</v>
      </c>
      <c r="CZ284" s="48">
        <f t="shared" si="250"/>
        <v>46201400</v>
      </c>
    </row>
    <row r="285" spans="1:104">
      <c r="A285" s="3">
        <f t="shared" si="251"/>
        <v>246</v>
      </c>
      <c r="B285" s="249">
        <v>3</v>
      </c>
      <c r="C285" s="250" t="s">
        <v>190</v>
      </c>
      <c r="D285" s="251" t="s">
        <v>41</v>
      </c>
      <c r="E285" s="252"/>
      <c r="F285" s="40" t="s">
        <v>45</v>
      </c>
      <c r="G285" s="253">
        <f t="shared" si="219"/>
        <v>60</v>
      </c>
      <c r="H285" s="253">
        <f t="shared" si="220"/>
        <v>52</v>
      </c>
      <c r="I285" s="254">
        <f t="shared" si="221"/>
        <v>26966806</v>
      </c>
      <c r="J285" s="254">
        <f t="shared" si="222"/>
        <v>2</v>
      </c>
      <c r="K285" s="255">
        <f t="shared" si="223"/>
        <v>0.93</v>
      </c>
      <c r="L285" s="256">
        <f t="shared" si="256"/>
        <v>1.0149999999999999</v>
      </c>
      <c r="M285" s="257">
        <f t="shared" si="224"/>
        <v>21271605.909569133</v>
      </c>
      <c r="N285" s="257">
        <f t="shared" si="225"/>
        <v>23976498.556559145</v>
      </c>
      <c r="O285" s="257">
        <f t="shared" si="226"/>
        <v>25455316.523699999</v>
      </c>
      <c r="P285" s="257">
        <f t="shared" si="227"/>
        <v>27025344.747200005</v>
      </c>
      <c r="Q285" s="258">
        <f t="shared" si="228"/>
        <v>25455316.523699999</v>
      </c>
      <c r="R285" s="257">
        <f t="shared" si="228"/>
        <v>27025344.747200005</v>
      </c>
      <c r="S285" s="257">
        <f t="shared" si="229"/>
        <v>28692208.876091</v>
      </c>
      <c r="T285" s="257"/>
      <c r="U285" s="257">
        <f t="shared" si="230"/>
        <v>1106123507.297595</v>
      </c>
      <c r="V285" s="257">
        <f t="shared" si="231"/>
        <v>1246777924.9410756</v>
      </c>
      <c r="W285" s="257">
        <f t="shared" si="232"/>
        <v>1323676459.2323999</v>
      </c>
      <c r="X285" s="258">
        <f t="shared" si="233"/>
        <v>1405317926.8544002</v>
      </c>
      <c r="Y285" s="258">
        <f t="shared" si="234"/>
        <v>1323676459.2323999</v>
      </c>
      <c r="Z285" s="257">
        <f t="shared" si="235"/>
        <v>1405317926.8544002</v>
      </c>
      <c r="AA285" s="257">
        <f t="shared" si="236"/>
        <v>1491994861.5567319</v>
      </c>
      <c r="AB285" s="257"/>
      <c r="AC285" s="32" t="str">
        <f t="shared" si="237"/>
        <v>BERTAHAP</v>
      </c>
      <c r="AD285" s="259">
        <f t="shared" si="238"/>
        <v>0</v>
      </c>
      <c r="AE285" s="260">
        <v>2</v>
      </c>
      <c r="AF285" s="261"/>
      <c r="AG285" s="257" t="e">
        <f>IF(AF285&gt;#REF!,"LB","KR")</f>
        <v>#REF!</v>
      </c>
      <c r="AH285" s="261">
        <f t="shared" ref="AH285:AJ298" si="258">ROUNDUP((U285*(1+$J$5)),-3)</f>
        <v>1216736000</v>
      </c>
      <c r="AI285" s="261">
        <f t="shared" si="258"/>
        <v>1371456000</v>
      </c>
      <c r="AJ285" s="261">
        <f t="shared" si="258"/>
        <v>1456045000</v>
      </c>
      <c r="AK285" s="262">
        <f t="shared" si="257"/>
        <v>1545850000</v>
      </c>
      <c r="AL285" s="262">
        <f t="shared" si="257"/>
        <v>1456045000</v>
      </c>
      <c r="AM285" s="261">
        <f t="shared" si="257"/>
        <v>1545850000</v>
      </c>
      <c r="AN285" s="261">
        <f t="shared" si="257"/>
        <v>1641195000</v>
      </c>
      <c r="AO285" s="51">
        <f t="shared" si="252"/>
        <v>1543408000</v>
      </c>
      <c r="AP285" s="42">
        <f t="shared" si="252"/>
        <v>1638601000</v>
      </c>
      <c r="AQ285" s="58">
        <f t="shared" si="239"/>
        <v>1389067200</v>
      </c>
      <c r="AR285" s="58">
        <f t="shared" si="240"/>
        <v>23151120</v>
      </c>
      <c r="AS285" s="336">
        <f t="shared" si="241"/>
        <v>28984687.5</v>
      </c>
      <c r="AT285" s="131">
        <f t="shared" si="242"/>
        <v>16386010</v>
      </c>
      <c r="AU285" s="5">
        <f t="shared" si="243"/>
        <v>23151120</v>
      </c>
      <c r="AV285" s="5">
        <f t="shared" si="244"/>
        <v>36401125</v>
      </c>
      <c r="AX285" s="2"/>
      <c r="AY285" s="2"/>
      <c r="BT285" s="53">
        <f t="shared" si="245"/>
        <v>-1356430.3418000005</v>
      </c>
      <c r="CT285" s="58">
        <f t="shared" si="246"/>
        <v>1474740900</v>
      </c>
      <c r="CU285" s="43">
        <f t="shared" si="247"/>
        <v>16386010</v>
      </c>
      <c r="CX285" s="53">
        <f t="shared" si="248"/>
        <v>1310440500</v>
      </c>
      <c r="CY285" s="43">
        <f t="shared" si="249"/>
        <v>21840675</v>
      </c>
      <c r="CZ285" s="48">
        <f t="shared" si="250"/>
        <v>36401125</v>
      </c>
    </row>
    <row r="286" spans="1:104">
      <c r="A286" s="3">
        <f t="shared" si="251"/>
        <v>247</v>
      </c>
      <c r="B286" s="249">
        <v>4</v>
      </c>
      <c r="C286" s="250" t="s">
        <v>190</v>
      </c>
      <c r="D286" s="251">
        <v>10</v>
      </c>
      <c r="E286" s="252"/>
      <c r="F286" s="40" t="s">
        <v>48</v>
      </c>
      <c r="G286" s="253">
        <f t="shared" si="219"/>
        <v>74</v>
      </c>
      <c r="H286" s="253">
        <f t="shared" si="220"/>
        <v>63</v>
      </c>
      <c r="I286" s="254">
        <f t="shared" si="221"/>
        <v>26966806</v>
      </c>
      <c r="J286" s="254">
        <f t="shared" si="222"/>
        <v>2</v>
      </c>
      <c r="K286" s="255">
        <f t="shared" si="223"/>
        <v>0.93</v>
      </c>
      <c r="L286" s="256">
        <f t="shared" si="256"/>
        <v>1.0149999999999999</v>
      </c>
      <c r="M286" s="257">
        <f t="shared" si="224"/>
        <v>21271605.909569133</v>
      </c>
      <c r="N286" s="257">
        <f t="shared" si="225"/>
        <v>23976498.556559145</v>
      </c>
      <c r="O286" s="257">
        <f t="shared" si="226"/>
        <v>25455316.523699999</v>
      </c>
      <c r="P286" s="257">
        <f t="shared" si="227"/>
        <v>27025344.747200005</v>
      </c>
      <c r="Q286" s="258">
        <f t="shared" si="228"/>
        <v>25455316.523699999</v>
      </c>
      <c r="R286" s="257">
        <f t="shared" si="228"/>
        <v>27025344.747200005</v>
      </c>
      <c r="S286" s="257">
        <f t="shared" si="229"/>
        <v>28692208.876091</v>
      </c>
      <c r="T286" s="257"/>
      <c r="U286" s="257">
        <f t="shared" si="230"/>
        <v>1340111172.3028555</v>
      </c>
      <c r="V286" s="257">
        <f t="shared" si="231"/>
        <v>1510519409.0632262</v>
      </c>
      <c r="W286" s="257">
        <f t="shared" si="232"/>
        <v>1603684940.9930999</v>
      </c>
      <c r="X286" s="258">
        <f t="shared" si="233"/>
        <v>1702596719.0736003</v>
      </c>
      <c r="Y286" s="258">
        <f t="shared" si="234"/>
        <v>1603684940.9930999</v>
      </c>
      <c r="Z286" s="257">
        <f t="shared" si="235"/>
        <v>1702596719.0736003</v>
      </c>
      <c r="AA286" s="257">
        <f t="shared" si="236"/>
        <v>1807609159.193733</v>
      </c>
      <c r="AB286" s="257"/>
      <c r="AC286" s="32" t="str">
        <f t="shared" si="237"/>
        <v>BERTAHAP</v>
      </c>
      <c r="AD286" s="259">
        <f t="shared" si="238"/>
        <v>0</v>
      </c>
      <c r="AE286" s="260">
        <v>2</v>
      </c>
      <c r="AF286" s="261"/>
      <c r="AG286" s="257" t="e">
        <f>IF(AF286&gt;#REF!,"LB","KR")</f>
        <v>#REF!</v>
      </c>
      <c r="AH286" s="261">
        <f t="shared" si="258"/>
        <v>1474123000</v>
      </c>
      <c r="AI286" s="261">
        <f t="shared" si="258"/>
        <v>1661572000</v>
      </c>
      <c r="AJ286" s="261">
        <f t="shared" si="258"/>
        <v>1764054000</v>
      </c>
      <c r="AK286" s="262">
        <f t="shared" si="257"/>
        <v>1872857000</v>
      </c>
      <c r="AL286" s="262">
        <f t="shared" si="257"/>
        <v>1764054000</v>
      </c>
      <c r="AM286" s="261">
        <f t="shared" si="257"/>
        <v>1872857000</v>
      </c>
      <c r="AN286" s="261">
        <f t="shared" si="257"/>
        <v>1988371000</v>
      </c>
      <c r="AO286" s="51">
        <f t="shared" si="252"/>
        <v>1869898000</v>
      </c>
      <c r="AP286" s="42">
        <f t="shared" si="252"/>
        <v>1985229000</v>
      </c>
      <c r="AQ286" s="58">
        <f t="shared" si="239"/>
        <v>1682908200</v>
      </c>
      <c r="AR286" s="58">
        <f t="shared" si="240"/>
        <v>28048470</v>
      </c>
      <c r="AS286" s="336">
        <f t="shared" si="241"/>
        <v>35116068.75</v>
      </c>
      <c r="AT286" s="131">
        <f t="shared" si="242"/>
        <v>19852290</v>
      </c>
      <c r="AU286" s="5">
        <f t="shared" si="243"/>
        <v>28048470</v>
      </c>
      <c r="AV286" s="5">
        <f t="shared" si="244"/>
        <v>44101350</v>
      </c>
      <c r="AX286" s="2"/>
      <c r="AY286" s="2"/>
      <c r="BT286" s="53">
        <f t="shared" si="245"/>
        <v>-1356430.3418000005</v>
      </c>
      <c r="CT286" s="58">
        <f t="shared" si="246"/>
        <v>1786706100</v>
      </c>
      <c r="CU286" s="43">
        <f t="shared" si="247"/>
        <v>19852290</v>
      </c>
      <c r="CX286" s="53">
        <f t="shared" si="248"/>
        <v>1587648600</v>
      </c>
      <c r="CY286" s="43">
        <f t="shared" si="249"/>
        <v>26460810</v>
      </c>
      <c r="CZ286" s="48">
        <f t="shared" si="250"/>
        <v>44101350</v>
      </c>
    </row>
    <row r="287" spans="1:104">
      <c r="A287" s="3">
        <f t="shared" si="251"/>
        <v>248</v>
      </c>
      <c r="B287" s="249">
        <v>5</v>
      </c>
      <c r="C287" s="250" t="s">
        <v>190</v>
      </c>
      <c r="D287" s="285">
        <v>12</v>
      </c>
      <c r="E287" s="252"/>
      <c r="F287" s="40" t="s">
        <v>50</v>
      </c>
      <c r="G287" s="253">
        <f t="shared" si="219"/>
        <v>67</v>
      </c>
      <c r="H287" s="253">
        <f t="shared" si="220"/>
        <v>57</v>
      </c>
      <c r="I287" s="254">
        <f t="shared" si="221"/>
        <v>26966806</v>
      </c>
      <c r="J287" s="254">
        <f t="shared" si="222"/>
        <v>2</v>
      </c>
      <c r="K287" s="255">
        <f t="shared" si="223"/>
        <v>0.93</v>
      </c>
      <c r="L287" s="256">
        <f t="shared" si="256"/>
        <v>1.0149999999999999</v>
      </c>
      <c r="M287" s="257">
        <f t="shared" si="224"/>
        <v>21271605.909569133</v>
      </c>
      <c r="N287" s="257">
        <f t="shared" si="225"/>
        <v>23976498.556559145</v>
      </c>
      <c r="O287" s="257">
        <f t="shared" si="226"/>
        <v>25455316.523699999</v>
      </c>
      <c r="P287" s="257">
        <f t="shared" si="227"/>
        <v>27025344.747200005</v>
      </c>
      <c r="Q287" s="258">
        <f t="shared" si="228"/>
        <v>25455316.523699999</v>
      </c>
      <c r="R287" s="257">
        <f t="shared" si="228"/>
        <v>27025344.747200005</v>
      </c>
      <c r="S287" s="257">
        <f t="shared" si="229"/>
        <v>28692208.876091</v>
      </c>
      <c r="T287" s="257"/>
      <c r="U287" s="257">
        <f t="shared" si="230"/>
        <v>1212481536.8454406</v>
      </c>
      <c r="V287" s="257">
        <f t="shared" si="231"/>
        <v>1366660417.7238712</v>
      </c>
      <c r="W287" s="257">
        <f t="shared" si="232"/>
        <v>1450953041.8508999</v>
      </c>
      <c r="X287" s="258">
        <f t="shared" si="233"/>
        <v>1540444650.5904002</v>
      </c>
      <c r="Y287" s="258">
        <f t="shared" si="234"/>
        <v>1450953041.8508999</v>
      </c>
      <c r="Z287" s="257">
        <f t="shared" si="235"/>
        <v>1540444650.5904002</v>
      </c>
      <c r="AA287" s="257">
        <f t="shared" si="236"/>
        <v>1635455905.937187</v>
      </c>
      <c r="AB287" s="257"/>
      <c r="AC287" s="32" t="str">
        <f t="shared" si="237"/>
        <v>BERTAHAP</v>
      </c>
      <c r="AD287" s="259">
        <f t="shared" si="238"/>
        <v>0</v>
      </c>
      <c r="AE287" s="260">
        <v>2</v>
      </c>
      <c r="AF287" s="261"/>
      <c r="AG287" s="257" t="e">
        <f>IF(AF287&gt;#REF!,"LB","KR")</f>
        <v>#REF!</v>
      </c>
      <c r="AH287" s="261">
        <f t="shared" si="258"/>
        <v>1333730000</v>
      </c>
      <c r="AI287" s="261">
        <f t="shared" si="258"/>
        <v>1503327000</v>
      </c>
      <c r="AJ287" s="261">
        <f t="shared" si="258"/>
        <v>1596049000</v>
      </c>
      <c r="AK287" s="262">
        <f t="shared" si="257"/>
        <v>1694490000</v>
      </c>
      <c r="AL287" s="262">
        <f t="shared" si="257"/>
        <v>1596049000</v>
      </c>
      <c r="AM287" s="261">
        <f t="shared" si="257"/>
        <v>1694490000</v>
      </c>
      <c r="AN287" s="261">
        <f t="shared" si="257"/>
        <v>1799002000</v>
      </c>
      <c r="AO287" s="51">
        <f t="shared" si="252"/>
        <v>1691812000</v>
      </c>
      <c r="AP287" s="42">
        <f t="shared" si="252"/>
        <v>1796160000</v>
      </c>
      <c r="AQ287" s="58">
        <f t="shared" si="239"/>
        <v>1522630800</v>
      </c>
      <c r="AR287" s="58">
        <f t="shared" si="240"/>
        <v>25377180</v>
      </c>
      <c r="AS287" s="336">
        <f t="shared" si="241"/>
        <v>31771687.5</v>
      </c>
      <c r="AT287" s="131">
        <f t="shared" si="242"/>
        <v>17961600</v>
      </c>
      <c r="AU287" s="5">
        <f t="shared" si="243"/>
        <v>25377180</v>
      </c>
      <c r="AV287" s="5">
        <f t="shared" si="244"/>
        <v>39901225</v>
      </c>
      <c r="AX287" s="2"/>
      <c r="AY287" s="2"/>
      <c r="BT287" s="53">
        <f t="shared" si="245"/>
        <v>-1356430.3418000005</v>
      </c>
      <c r="CT287" s="58">
        <f t="shared" si="246"/>
        <v>1616544000</v>
      </c>
      <c r="CU287" s="43">
        <f t="shared" si="247"/>
        <v>17961600</v>
      </c>
      <c r="CX287" s="53">
        <f t="shared" si="248"/>
        <v>1436444100</v>
      </c>
      <c r="CY287" s="43">
        <f t="shared" si="249"/>
        <v>23940735</v>
      </c>
      <c r="CZ287" s="48">
        <f t="shared" si="250"/>
        <v>39901225</v>
      </c>
    </row>
    <row r="288" spans="1:104">
      <c r="A288" s="3">
        <f t="shared" si="251"/>
        <v>249</v>
      </c>
      <c r="B288" s="249">
        <v>6</v>
      </c>
      <c r="C288" s="250" t="s">
        <v>190</v>
      </c>
      <c r="D288" s="251">
        <v>16</v>
      </c>
      <c r="E288" s="252"/>
      <c r="F288" s="40" t="s">
        <v>52</v>
      </c>
      <c r="G288" s="253">
        <f t="shared" si="219"/>
        <v>71</v>
      </c>
      <c r="H288" s="253">
        <f t="shared" si="220"/>
        <v>63</v>
      </c>
      <c r="I288" s="254">
        <f t="shared" si="221"/>
        <v>26966806</v>
      </c>
      <c r="J288" s="254">
        <f t="shared" si="222"/>
        <v>2</v>
      </c>
      <c r="K288" s="255">
        <f t="shared" si="223"/>
        <v>0.93</v>
      </c>
      <c r="L288" s="256">
        <f t="shared" si="256"/>
        <v>1.0149999999999999</v>
      </c>
      <c r="M288" s="257">
        <f t="shared" si="224"/>
        <v>21271605.909569133</v>
      </c>
      <c r="N288" s="257">
        <f t="shared" si="225"/>
        <v>23976498.556559145</v>
      </c>
      <c r="O288" s="257">
        <f t="shared" si="226"/>
        <v>25455316.523699999</v>
      </c>
      <c r="P288" s="257">
        <f t="shared" si="227"/>
        <v>27025344.747200005</v>
      </c>
      <c r="Q288" s="258">
        <f t="shared" si="228"/>
        <v>25455316.523699999</v>
      </c>
      <c r="R288" s="257">
        <f t="shared" si="228"/>
        <v>27025344.747200005</v>
      </c>
      <c r="S288" s="257">
        <f t="shared" si="229"/>
        <v>28692208.876091</v>
      </c>
      <c r="T288" s="257"/>
      <c r="U288" s="257">
        <f t="shared" si="230"/>
        <v>1340111172.3028555</v>
      </c>
      <c r="V288" s="257">
        <f t="shared" si="231"/>
        <v>1510519409.0632262</v>
      </c>
      <c r="W288" s="257">
        <f t="shared" si="232"/>
        <v>1603684940.9930999</v>
      </c>
      <c r="X288" s="258">
        <f t="shared" si="233"/>
        <v>1702596719.0736003</v>
      </c>
      <c r="Y288" s="258">
        <f t="shared" si="234"/>
        <v>1603684940.9930999</v>
      </c>
      <c r="Z288" s="257">
        <f t="shared" si="235"/>
        <v>1702596719.0736003</v>
      </c>
      <c r="AA288" s="257">
        <f t="shared" si="236"/>
        <v>1807609159.193733</v>
      </c>
      <c r="AB288" s="257"/>
      <c r="AC288" s="32" t="str">
        <f t="shared" si="237"/>
        <v>BERTAHAP</v>
      </c>
      <c r="AD288" s="259">
        <f t="shared" si="238"/>
        <v>0</v>
      </c>
      <c r="AE288" s="260">
        <v>2</v>
      </c>
      <c r="AF288" s="261"/>
      <c r="AG288" s="257" t="e">
        <f>IF(AF288&gt;#REF!,"LB","KR")</f>
        <v>#REF!</v>
      </c>
      <c r="AH288" s="261">
        <f t="shared" si="258"/>
        <v>1474123000</v>
      </c>
      <c r="AI288" s="261">
        <f t="shared" si="258"/>
        <v>1661572000</v>
      </c>
      <c r="AJ288" s="261">
        <f t="shared" si="258"/>
        <v>1764054000</v>
      </c>
      <c r="AK288" s="262">
        <f t="shared" si="257"/>
        <v>1872857000</v>
      </c>
      <c r="AL288" s="262">
        <f t="shared" si="257"/>
        <v>1764054000</v>
      </c>
      <c r="AM288" s="261">
        <f t="shared" si="257"/>
        <v>1872857000</v>
      </c>
      <c r="AN288" s="261">
        <f t="shared" si="257"/>
        <v>1988371000</v>
      </c>
      <c r="AO288" s="51">
        <f t="shared" si="252"/>
        <v>1869898000</v>
      </c>
      <c r="AP288" s="42">
        <f t="shared" si="252"/>
        <v>1985229000</v>
      </c>
      <c r="AQ288" s="58">
        <f t="shared" si="239"/>
        <v>1682908200</v>
      </c>
      <c r="AR288" s="58">
        <f t="shared" si="240"/>
        <v>28048470</v>
      </c>
      <c r="AS288" s="336">
        <f t="shared" si="241"/>
        <v>35116068.75</v>
      </c>
      <c r="AT288" s="131">
        <f t="shared" si="242"/>
        <v>19852290</v>
      </c>
      <c r="AU288" s="5">
        <f t="shared" si="243"/>
        <v>28048470</v>
      </c>
      <c r="AV288" s="5">
        <f t="shared" si="244"/>
        <v>44101350</v>
      </c>
      <c r="AX288" s="2"/>
      <c r="AY288" s="2"/>
      <c r="BT288" s="53">
        <f t="shared" si="245"/>
        <v>-1356430.3418000005</v>
      </c>
      <c r="CT288" s="58">
        <f t="shared" si="246"/>
        <v>1786706100</v>
      </c>
      <c r="CU288" s="43">
        <f t="shared" si="247"/>
        <v>19852290</v>
      </c>
      <c r="CX288" s="53">
        <f t="shared" si="248"/>
        <v>1587648600</v>
      </c>
      <c r="CY288" s="43">
        <f t="shared" si="249"/>
        <v>26460810</v>
      </c>
      <c r="CZ288" s="48">
        <f t="shared" si="250"/>
        <v>44101350</v>
      </c>
    </row>
    <row r="289" spans="1:256">
      <c r="A289" s="3">
        <f t="shared" si="251"/>
        <v>250</v>
      </c>
      <c r="B289" s="249">
        <v>7</v>
      </c>
      <c r="C289" s="250" t="s">
        <v>190</v>
      </c>
      <c r="D289" s="285">
        <v>18</v>
      </c>
      <c r="E289" s="252"/>
      <c r="F289" s="40" t="s">
        <v>54</v>
      </c>
      <c r="G289" s="253">
        <f t="shared" si="219"/>
        <v>97</v>
      </c>
      <c r="H289" s="253">
        <f t="shared" si="220"/>
        <v>85</v>
      </c>
      <c r="I289" s="254">
        <f t="shared" si="221"/>
        <v>26966806</v>
      </c>
      <c r="J289" s="254">
        <f t="shared" si="222"/>
        <v>2</v>
      </c>
      <c r="K289" s="255">
        <f t="shared" si="223"/>
        <v>0.93</v>
      </c>
      <c r="L289" s="256">
        <f t="shared" si="256"/>
        <v>1.0149999999999999</v>
      </c>
      <c r="M289" s="257">
        <f t="shared" si="224"/>
        <v>21271605.909569133</v>
      </c>
      <c r="N289" s="257">
        <f t="shared" si="225"/>
        <v>23976498.556559145</v>
      </c>
      <c r="O289" s="257">
        <f t="shared" si="226"/>
        <v>25455316.523699999</v>
      </c>
      <c r="P289" s="257">
        <f t="shared" si="227"/>
        <v>27025344.747200005</v>
      </c>
      <c r="Q289" s="258">
        <f t="shared" si="228"/>
        <v>25455316.523699999</v>
      </c>
      <c r="R289" s="257">
        <f t="shared" si="228"/>
        <v>27025344.747200005</v>
      </c>
      <c r="S289" s="257">
        <f t="shared" si="229"/>
        <v>28692208.876091</v>
      </c>
      <c r="T289" s="257"/>
      <c r="U289" s="257">
        <f t="shared" si="230"/>
        <v>1808086502.3133764</v>
      </c>
      <c r="V289" s="257">
        <f t="shared" si="231"/>
        <v>2038002377.3075273</v>
      </c>
      <c r="W289" s="257">
        <f t="shared" si="232"/>
        <v>2163701904.5144997</v>
      </c>
      <c r="X289" s="258">
        <f t="shared" si="233"/>
        <v>2297154303.5120006</v>
      </c>
      <c r="Y289" s="258">
        <f t="shared" si="234"/>
        <v>2163701904.5144997</v>
      </c>
      <c r="Z289" s="257">
        <f t="shared" si="235"/>
        <v>2297154303.5120006</v>
      </c>
      <c r="AA289" s="257">
        <f t="shared" si="236"/>
        <v>2438837754.4677348</v>
      </c>
      <c r="AB289" s="257"/>
      <c r="AC289" s="32" t="str">
        <f t="shared" si="237"/>
        <v>BERTAHAP</v>
      </c>
      <c r="AD289" s="259">
        <f t="shared" si="238"/>
        <v>0</v>
      </c>
      <c r="AE289" s="260">
        <v>2</v>
      </c>
      <c r="AF289" s="261"/>
      <c r="AG289" s="257" t="e">
        <f>IF(AF289&gt;#REF!,"LB","KR")</f>
        <v>#REF!</v>
      </c>
      <c r="AH289" s="261">
        <f t="shared" si="258"/>
        <v>1988896000</v>
      </c>
      <c r="AI289" s="261">
        <f t="shared" si="258"/>
        <v>2241803000</v>
      </c>
      <c r="AJ289" s="261">
        <f t="shared" si="258"/>
        <v>2380073000</v>
      </c>
      <c r="AK289" s="262">
        <f t="shared" si="257"/>
        <v>2526870000</v>
      </c>
      <c r="AL289" s="262">
        <f t="shared" si="257"/>
        <v>2380073000</v>
      </c>
      <c r="AM289" s="261">
        <f t="shared" si="257"/>
        <v>2526870000</v>
      </c>
      <c r="AN289" s="261">
        <f t="shared" si="257"/>
        <v>2682722000</v>
      </c>
      <c r="AO289" s="51">
        <f t="shared" si="252"/>
        <v>2522878000</v>
      </c>
      <c r="AP289" s="42">
        <f t="shared" si="252"/>
        <v>2678483000</v>
      </c>
      <c r="AQ289" s="58">
        <f t="shared" si="239"/>
        <v>2270590200</v>
      </c>
      <c r="AR289" s="58">
        <f t="shared" si="240"/>
        <v>37843170</v>
      </c>
      <c r="AS289" s="336">
        <f t="shared" si="241"/>
        <v>47378812.5</v>
      </c>
      <c r="AT289" s="131">
        <f t="shared" si="242"/>
        <v>26784830</v>
      </c>
      <c r="AU289" s="5">
        <f t="shared" si="243"/>
        <v>37843170</v>
      </c>
      <c r="AV289" s="5">
        <f t="shared" si="244"/>
        <v>59501825</v>
      </c>
      <c r="AX289" s="2"/>
      <c r="AY289" s="2"/>
      <c r="BT289" s="53">
        <f t="shared" si="245"/>
        <v>-1356430.3418000005</v>
      </c>
      <c r="CT289" s="58">
        <f t="shared" si="246"/>
        <v>2410634700</v>
      </c>
      <c r="CU289" s="43">
        <f t="shared" si="247"/>
        <v>26784830</v>
      </c>
      <c r="CX289" s="53">
        <f t="shared" si="248"/>
        <v>2142065700</v>
      </c>
      <c r="CY289" s="43">
        <f t="shared" si="249"/>
        <v>35701095</v>
      </c>
      <c r="CZ289" s="48">
        <f t="shared" si="250"/>
        <v>59501825</v>
      </c>
    </row>
    <row r="290" spans="1:256">
      <c r="A290" s="3">
        <f t="shared" si="251"/>
        <v>251</v>
      </c>
      <c r="B290" s="249">
        <v>8</v>
      </c>
      <c r="C290" s="250" t="s">
        <v>190</v>
      </c>
      <c r="D290" s="285">
        <v>20</v>
      </c>
      <c r="E290" s="252"/>
      <c r="F290" s="40" t="s">
        <v>70</v>
      </c>
      <c r="G290" s="253">
        <f t="shared" si="219"/>
        <v>60</v>
      </c>
      <c r="H290" s="253">
        <f t="shared" si="220"/>
        <v>51</v>
      </c>
      <c r="I290" s="254">
        <f t="shared" si="221"/>
        <v>26966806</v>
      </c>
      <c r="J290" s="254">
        <f t="shared" si="222"/>
        <v>2</v>
      </c>
      <c r="K290" s="255">
        <f t="shared" si="223"/>
        <v>0.93</v>
      </c>
      <c r="L290" s="256">
        <f t="shared" si="256"/>
        <v>1.0149999999999999</v>
      </c>
      <c r="M290" s="257">
        <f t="shared" si="224"/>
        <v>21271605.909569133</v>
      </c>
      <c r="N290" s="257">
        <f t="shared" si="225"/>
        <v>23976498.556559145</v>
      </c>
      <c r="O290" s="257">
        <f t="shared" si="226"/>
        <v>25455316.523699999</v>
      </c>
      <c r="P290" s="257">
        <f t="shared" si="227"/>
        <v>27025344.747200005</v>
      </c>
      <c r="Q290" s="258">
        <f t="shared" si="228"/>
        <v>25455316.523699999</v>
      </c>
      <c r="R290" s="257">
        <f t="shared" si="228"/>
        <v>27025344.747200005</v>
      </c>
      <c r="S290" s="257">
        <f t="shared" si="229"/>
        <v>28692208.876091</v>
      </c>
      <c r="T290" s="257"/>
      <c r="U290" s="257">
        <f t="shared" si="230"/>
        <v>1084851901.3880258</v>
      </c>
      <c r="V290" s="257">
        <f t="shared" si="231"/>
        <v>1222801426.3845165</v>
      </c>
      <c r="W290" s="257">
        <f t="shared" si="232"/>
        <v>1298221142.7086999</v>
      </c>
      <c r="X290" s="258">
        <f t="shared" si="233"/>
        <v>1378292582.1072001</v>
      </c>
      <c r="Y290" s="258">
        <f t="shared" si="234"/>
        <v>1298221142.7086999</v>
      </c>
      <c r="Z290" s="257">
        <f t="shared" si="235"/>
        <v>1378292582.1072001</v>
      </c>
      <c r="AA290" s="257">
        <f t="shared" si="236"/>
        <v>1463302652.6806409</v>
      </c>
      <c r="AB290" s="257"/>
      <c r="AC290" s="32" t="str">
        <f t="shared" si="237"/>
        <v>BERTAHAP</v>
      </c>
      <c r="AD290" s="259">
        <f t="shared" si="238"/>
        <v>0</v>
      </c>
      <c r="AE290" s="260">
        <v>2</v>
      </c>
      <c r="AF290" s="261"/>
      <c r="AG290" s="257" t="e">
        <f>IF(AF290&gt;#REF!,"LB","KR")</f>
        <v>#REF!</v>
      </c>
      <c r="AH290" s="261">
        <f t="shared" si="258"/>
        <v>1193338000</v>
      </c>
      <c r="AI290" s="261">
        <f t="shared" si="258"/>
        <v>1345082000</v>
      </c>
      <c r="AJ290" s="261">
        <f t="shared" si="258"/>
        <v>1428044000</v>
      </c>
      <c r="AK290" s="262">
        <f t="shared" si="257"/>
        <v>1516122000</v>
      </c>
      <c r="AL290" s="262">
        <f t="shared" si="257"/>
        <v>1428044000</v>
      </c>
      <c r="AM290" s="261">
        <f t="shared" si="257"/>
        <v>1516122000</v>
      </c>
      <c r="AN290" s="261">
        <f t="shared" si="257"/>
        <v>1609633000</v>
      </c>
      <c r="AO290" s="51">
        <f t="shared" si="252"/>
        <v>1513727000</v>
      </c>
      <c r="AP290" s="42">
        <f t="shared" si="252"/>
        <v>1607090000</v>
      </c>
      <c r="AQ290" s="58">
        <f t="shared" si="239"/>
        <v>1362354300</v>
      </c>
      <c r="AR290" s="58">
        <f t="shared" si="240"/>
        <v>22705905</v>
      </c>
      <c r="AS290" s="336">
        <f t="shared" si="241"/>
        <v>28427287.5</v>
      </c>
      <c r="AT290" s="131">
        <f t="shared" si="242"/>
        <v>16070900</v>
      </c>
      <c r="AU290" s="5">
        <f t="shared" si="243"/>
        <v>22705905</v>
      </c>
      <c r="AV290" s="5">
        <f t="shared" si="244"/>
        <v>35701100</v>
      </c>
      <c r="AX290" s="2"/>
      <c r="AY290" s="2"/>
      <c r="BT290" s="53">
        <f t="shared" si="245"/>
        <v>-1356430.3418000005</v>
      </c>
      <c r="CT290" s="58">
        <f t="shared" si="246"/>
        <v>1446381000</v>
      </c>
      <c r="CU290" s="43">
        <f t="shared" si="247"/>
        <v>16070900</v>
      </c>
      <c r="CX290" s="53">
        <f t="shared" si="248"/>
        <v>1285239600</v>
      </c>
      <c r="CY290" s="43">
        <f t="shared" si="249"/>
        <v>21420660</v>
      </c>
      <c r="CZ290" s="48">
        <f t="shared" si="250"/>
        <v>35701100</v>
      </c>
    </row>
    <row r="291" spans="1:256">
      <c r="A291" s="3">
        <f t="shared" si="251"/>
        <v>252</v>
      </c>
      <c r="B291" s="249">
        <v>9</v>
      </c>
      <c r="C291" s="250" t="s">
        <v>190</v>
      </c>
      <c r="D291" s="285">
        <v>22</v>
      </c>
      <c r="E291" s="252">
        <v>0</v>
      </c>
      <c r="F291" s="40" t="s">
        <v>89</v>
      </c>
      <c r="G291" s="253">
        <f t="shared" si="219"/>
        <v>81</v>
      </c>
      <c r="H291" s="253">
        <f t="shared" si="220"/>
        <v>70</v>
      </c>
      <c r="I291" s="254">
        <f t="shared" si="221"/>
        <v>26966806</v>
      </c>
      <c r="J291" s="254">
        <f t="shared" si="222"/>
        <v>4</v>
      </c>
      <c r="K291" s="255">
        <f t="shared" si="223"/>
        <v>0.97</v>
      </c>
      <c r="L291" s="256">
        <f t="shared" si="256"/>
        <v>1.0149999999999999</v>
      </c>
      <c r="M291" s="257">
        <f t="shared" si="224"/>
        <v>22186513.690625869</v>
      </c>
      <c r="N291" s="257">
        <f t="shared" si="225"/>
        <v>25007745.806303624</v>
      </c>
      <c r="O291" s="257">
        <f t="shared" si="226"/>
        <v>26550168.847299997</v>
      </c>
      <c r="P291" s="257">
        <f t="shared" si="227"/>
        <v>28187725.166434411</v>
      </c>
      <c r="Q291" s="258">
        <f t="shared" si="228"/>
        <v>26550168.847299997</v>
      </c>
      <c r="R291" s="257">
        <f t="shared" si="228"/>
        <v>28187725.166434411</v>
      </c>
      <c r="S291" s="257">
        <f t="shared" si="229"/>
        <v>29926282.376137923</v>
      </c>
      <c r="T291" s="257"/>
      <c r="U291" s="257">
        <f t="shared" si="230"/>
        <v>1553055958.3438108</v>
      </c>
      <c r="V291" s="257">
        <f t="shared" si="231"/>
        <v>1750542206.4412537</v>
      </c>
      <c r="W291" s="257">
        <f t="shared" si="232"/>
        <v>1858511819.3109999</v>
      </c>
      <c r="X291" s="258">
        <f t="shared" si="233"/>
        <v>1973140761.6504087</v>
      </c>
      <c r="Y291" s="258">
        <f t="shared" si="234"/>
        <v>1858511819.3109999</v>
      </c>
      <c r="Z291" s="257">
        <f t="shared" si="235"/>
        <v>1973140761.6504087</v>
      </c>
      <c r="AA291" s="257">
        <f t="shared" si="236"/>
        <v>2094839766.3296547</v>
      </c>
      <c r="AB291" s="257"/>
      <c r="AC291" s="32" t="str">
        <f t="shared" si="237"/>
        <v>BERTAHAP</v>
      </c>
      <c r="AD291" s="259">
        <f t="shared" si="238"/>
        <v>0</v>
      </c>
      <c r="AE291" s="260">
        <v>2</v>
      </c>
      <c r="AF291" s="261"/>
      <c r="AG291" s="257" t="e">
        <f>IF(AF291&gt;#REF!,"LB","KR")</f>
        <v>#REF!</v>
      </c>
      <c r="AH291" s="261">
        <f t="shared" si="258"/>
        <v>1708362000</v>
      </c>
      <c r="AI291" s="261">
        <f t="shared" si="258"/>
        <v>1925597000</v>
      </c>
      <c r="AJ291" s="261">
        <f t="shared" si="258"/>
        <v>2044364000</v>
      </c>
      <c r="AK291" s="262">
        <f t="shared" si="257"/>
        <v>2170455000</v>
      </c>
      <c r="AL291" s="262">
        <f t="shared" si="257"/>
        <v>2044364000</v>
      </c>
      <c r="AM291" s="261">
        <f t="shared" si="257"/>
        <v>2170455000</v>
      </c>
      <c r="AN291" s="261">
        <f t="shared" si="257"/>
        <v>2304324000</v>
      </c>
      <c r="AO291" s="51">
        <f t="shared" si="252"/>
        <v>2167026000</v>
      </c>
      <c r="AP291" s="42">
        <f t="shared" si="252"/>
        <v>2300683000</v>
      </c>
      <c r="AQ291" s="58">
        <f t="shared" si="239"/>
        <v>1950323400</v>
      </c>
      <c r="AR291" s="58">
        <f t="shared" si="240"/>
        <v>32505390</v>
      </c>
      <c r="AS291" s="336">
        <f t="shared" si="241"/>
        <v>40696031.25</v>
      </c>
      <c r="AT291" s="131">
        <f t="shared" si="242"/>
        <v>23006830</v>
      </c>
      <c r="AU291" s="5">
        <f t="shared" si="243"/>
        <v>32505390</v>
      </c>
      <c r="AV291" s="5">
        <f t="shared" si="244"/>
        <v>51109100</v>
      </c>
      <c r="AX291" s="2"/>
      <c r="AY291" s="2"/>
      <c r="BT291" s="53">
        <f t="shared" si="245"/>
        <v>-261578.01820000261</v>
      </c>
      <c r="CT291" s="58">
        <f t="shared" si="246"/>
        <v>2070614700</v>
      </c>
      <c r="CU291" s="43">
        <f t="shared" si="247"/>
        <v>23006830</v>
      </c>
      <c r="CX291" s="53">
        <f t="shared" si="248"/>
        <v>1839927600</v>
      </c>
      <c r="CY291" s="43">
        <f t="shared" si="249"/>
        <v>30665460</v>
      </c>
      <c r="CZ291" s="48">
        <f t="shared" si="250"/>
        <v>51109100</v>
      </c>
    </row>
    <row r="292" spans="1:256">
      <c r="A292" s="3">
        <f t="shared" si="251"/>
        <v>253</v>
      </c>
      <c r="B292" s="249">
        <v>1</v>
      </c>
      <c r="C292" s="250" t="s">
        <v>191</v>
      </c>
      <c r="D292" s="251" t="s">
        <v>24</v>
      </c>
      <c r="E292" s="252"/>
      <c r="F292" s="40" t="s">
        <v>39</v>
      </c>
      <c r="G292" s="253">
        <f t="shared" si="219"/>
        <v>113</v>
      </c>
      <c r="H292" s="253">
        <f t="shared" si="220"/>
        <v>101</v>
      </c>
      <c r="I292" s="254">
        <f t="shared" si="221"/>
        <v>26966806</v>
      </c>
      <c r="J292" s="254">
        <f t="shared" si="222"/>
        <v>6</v>
      </c>
      <c r="K292" s="255">
        <f t="shared" si="223"/>
        <v>0.95</v>
      </c>
      <c r="L292" s="305">
        <f t="shared" ref="L292:L298" si="259">SUMIF($AN$4:$AN$22,D292,$BO$4:$BO$22)</f>
        <v>1.0249999999999999</v>
      </c>
      <c r="M292" s="257">
        <f t="shared" si="224"/>
        <v>21943139.206995014</v>
      </c>
      <c r="N292" s="257">
        <f t="shared" si="225"/>
        <v>24733423.877800167</v>
      </c>
      <c r="O292" s="257">
        <f t="shared" si="226"/>
        <v>26258927.342499997</v>
      </c>
      <c r="P292" s="257">
        <f t="shared" si="227"/>
        <v>27878520.522894226</v>
      </c>
      <c r="Q292" s="258">
        <f t="shared" si="228"/>
        <v>26258927.342499997</v>
      </c>
      <c r="R292" s="257">
        <f t="shared" si="228"/>
        <v>27878520.522894226</v>
      </c>
      <c r="S292" s="257">
        <f t="shared" si="229"/>
        <v>29598006.666765835</v>
      </c>
      <c r="T292" s="257"/>
      <c r="U292" s="257">
        <f t="shared" si="230"/>
        <v>2216257059.9064965</v>
      </c>
      <c r="V292" s="257">
        <f t="shared" si="231"/>
        <v>2498075811.6578169</v>
      </c>
      <c r="W292" s="257">
        <f t="shared" si="232"/>
        <v>2652151661.5924997</v>
      </c>
      <c r="X292" s="258">
        <f t="shared" si="233"/>
        <v>2815730572.8123169</v>
      </c>
      <c r="Y292" s="258">
        <f t="shared" si="234"/>
        <v>2652151661.5924997</v>
      </c>
      <c r="Z292" s="257">
        <f t="shared" si="235"/>
        <v>2815730572.8123169</v>
      </c>
      <c r="AA292" s="257">
        <f t="shared" si="236"/>
        <v>2989398673.3433495</v>
      </c>
      <c r="AB292" s="257"/>
      <c r="AC292" s="32" t="str">
        <f t="shared" si="237"/>
        <v>BERTAHAP</v>
      </c>
      <c r="AD292" s="259">
        <f t="shared" si="238"/>
        <v>0</v>
      </c>
      <c r="AE292" s="260">
        <v>2</v>
      </c>
      <c r="AF292" s="261"/>
      <c r="AG292" s="257" t="e">
        <f>IF(AF292&gt;#REF!,"LB","KR")</f>
        <v>#REF!</v>
      </c>
      <c r="AH292" s="261">
        <f t="shared" si="258"/>
        <v>2437883000</v>
      </c>
      <c r="AI292" s="261">
        <f t="shared" si="258"/>
        <v>2747884000</v>
      </c>
      <c r="AJ292" s="261">
        <f t="shared" si="258"/>
        <v>2917367000</v>
      </c>
      <c r="AK292" s="262">
        <f t="shared" si="257"/>
        <v>3097304000</v>
      </c>
      <c r="AL292" s="262">
        <f t="shared" si="257"/>
        <v>2917367000</v>
      </c>
      <c r="AM292" s="261">
        <f t="shared" si="257"/>
        <v>3097304000</v>
      </c>
      <c r="AN292" s="261">
        <f t="shared" si="257"/>
        <v>3288339000</v>
      </c>
      <c r="AO292" s="51">
        <f t="shared" si="252"/>
        <v>3092410000</v>
      </c>
      <c r="AP292" s="42">
        <f t="shared" si="252"/>
        <v>3283143000</v>
      </c>
      <c r="AQ292" s="58">
        <f t="shared" si="239"/>
        <v>2783169000</v>
      </c>
      <c r="AR292" s="58">
        <f t="shared" si="240"/>
        <v>46386150</v>
      </c>
      <c r="AS292" s="336">
        <f t="shared" si="241"/>
        <v>58074450</v>
      </c>
      <c r="AT292" s="131">
        <f t="shared" si="242"/>
        <v>32831430</v>
      </c>
      <c r="AU292" s="5">
        <f t="shared" si="243"/>
        <v>46386150</v>
      </c>
      <c r="AV292" s="5">
        <f t="shared" si="244"/>
        <v>72934175</v>
      </c>
      <c r="AX292" s="2"/>
      <c r="AY292" s="2"/>
      <c r="BT292" s="53">
        <f t="shared" si="245"/>
        <v>-552819.52300000191</v>
      </c>
      <c r="CT292" s="58">
        <f t="shared" si="246"/>
        <v>2954828700</v>
      </c>
      <c r="CU292" s="43">
        <f t="shared" si="247"/>
        <v>32831430</v>
      </c>
      <c r="CX292" s="53">
        <f t="shared" si="248"/>
        <v>2625630300</v>
      </c>
      <c r="CY292" s="43">
        <f t="shared" si="249"/>
        <v>43760505</v>
      </c>
      <c r="CZ292" s="48">
        <f t="shared" si="250"/>
        <v>72934175</v>
      </c>
    </row>
    <row r="293" spans="1:256">
      <c r="A293" s="3">
        <f t="shared" si="251"/>
        <v>254</v>
      </c>
      <c r="B293" s="249">
        <v>2</v>
      </c>
      <c r="C293" s="250" t="s">
        <v>191</v>
      </c>
      <c r="D293" s="251" t="s">
        <v>35</v>
      </c>
      <c r="E293" s="252"/>
      <c r="F293" s="40" t="s">
        <v>42</v>
      </c>
      <c r="G293" s="253">
        <f t="shared" si="219"/>
        <v>78</v>
      </c>
      <c r="H293" s="253">
        <f t="shared" si="220"/>
        <v>66</v>
      </c>
      <c r="I293" s="254">
        <f t="shared" si="221"/>
        <v>26966806</v>
      </c>
      <c r="J293" s="254">
        <f t="shared" si="222"/>
        <v>2</v>
      </c>
      <c r="K293" s="255">
        <f t="shared" si="223"/>
        <v>0.93</v>
      </c>
      <c r="L293" s="305">
        <f t="shared" si="259"/>
        <v>1.0249999999999999</v>
      </c>
      <c r="M293" s="257">
        <f t="shared" si="224"/>
        <v>21481178.381584596</v>
      </c>
      <c r="N293" s="257">
        <f t="shared" si="225"/>
        <v>24212720.217214901</v>
      </c>
      <c r="O293" s="257">
        <f t="shared" si="226"/>
        <v>25706107.819499999</v>
      </c>
      <c r="P293" s="257">
        <f t="shared" si="227"/>
        <v>27291604.301359612</v>
      </c>
      <c r="Q293" s="258">
        <f t="shared" si="228"/>
        <v>25706107.819499999</v>
      </c>
      <c r="R293" s="257">
        <f t="shared" si="228"/>
        <v>27291604.301359612</v>
      </c>
      <c r="S293" s="257">
        <f t="shared" si="229"/>
        <v>28974890.736939188</v>
      </c>
      <c r="T293" s="257"/>
      <c r="U293" s="257">
        <f t="shared" si="230"/>
        <v>1417757773.1845834</v>
      </c>
      <c r="V293" s="257">
        <f t="shared" si="231"/>
        <v>1598039534.3361835</v>
      </c>
      <c r="W293" s="257">
        <f t="shared" si="232"/>
        <v>1696603116.0869999</v>
      </c>
      <c r="X293" s="258">
        <f t="shared" si="233"/>
        <v>1801245883.8897345</v>
      </c>
      <c r="Y293" s="258">
        <f t="shared" si="234"/>
        <v>1696603116.0869999</v>
      </c>
      <c r="Z293" s="257">
        <f t="shared" si="235"/>
        <v>1801245883.8897345</v>
      </c>
      <c r="AA293" s="257">
        <f t="shared" si="236"/>
        <v>1912342788.6379864</v>
      </c>
      <c r="AB293" s="257"/>
      <c r="AC293" s="32" t="str">
        <f t="shared" si="237"/>
        <v>BERTAHAP</v>
      </c>
      <c r="AD293" s="259">
        <f t="shared" si="238"/>
        <v>0</v>
      </c>
      <c r="AE293" s="260">
        <v>2</v>
      </c>
      <c r="AF293" s="261"/>
      <c r="AG293" s="257" t="e">
        <f>IF(AF293&gt;#REF!,"LB","KR")</f>
        <v>#REF!</v>
      </c>
      <c r="AH293" s="261">
        <f t="shared" si="258"/>
        <v>1559534000</v>
      </c>
      <c r="AI293" s="261">
        <f t="shared" si="258"/>
        <v>1757844000</v>
      </c>
      <c r="AJ293" s="261">
        <f t="shared" si="258"/>
        <v>1866264000</v>
      </c>
      <c r="AK293" s="262">
        <f t="shared" si="257"/>
        <v>1981371000</v>
      </c>
      <c r="AL293" s="262">
        <f t="shared" si="257"/>
        <v>1866264000</v>
      </c>
      <c r="AM293" s="261">
        <f t="shared" si="257"/>
        <v>1981371000</v>
      </c>
      <c r="AN293" s="261">
        <f t="shared" si="257"/>
        <v>2103578000</v>
      </c>
      <c r="AO293" s="51">
        <f t="shared" si="252"/>
        <v>1978240000</v>
      </c>
      <c r="AP293" s="42">
        <f t="shared" si="252"/>
        <v>2100254000</v>
      </c>
      <c r="AQ293" s="58">
        <f t="shared" si="239"/>
        <v>1780416000</v>
      </c>
      <c r="AR293" s="58">
        <f t="shared" si="240"/>
        <v>29673600</v>
      </c>
      <c r="AS293" s="336">
        <f t="shared" si="241"/>
        <v>37150706.25</v>
      </c>
      <c r="AT293" s="131">
        <f t="shared" si="242"/>
        <v>21002540</v>
      </c>
      <c r="AU293" s="5">
        <f t="shared" si="243"/>
        <v>29673600</v>
      </c>
      <c r="AV293" s="5">
        <f t="shared" si="244"/>
        <v>46656600</v>
      </c>
      <c r="AX293" s="2"/>
      <c r="AY293" s="2"/>
      <c r="BT293" s="53">
        <f t="shared" si="245"/>
        <v>-1105639.0460000001</v>
      </c>
      <c r="CT293" s="58">
        <f t="shared" si="246"/>
        <v>1890228600</v>
      </c>
      <c r="CU293" s="43">
        <f t="shared" si="247"/>
        <v>21002540</v>
      </c>
      <c r="CX293" s="53">
        <f t="shared" si="248"/>
        <v>1679637600</v>
      </c>
      <c r="CY293" s="43">
        <f t="shared" si="249"/>
        <v>27993960</v>
      </c>
      <c r="CZ293" s="48">
        <f t="shared" si="250"/>
        <v>46656600</v>
      </c>
    </row>
    <row r="294" spans="1:256">
      <c r="A294" s="3">
        <f t="shared" si="251"/>
        <v>255</v>
      </c>
      <c r="B294" s="249">
        <v>3</v>
      </c>
      <c r="C294" s="250" t="s">
        <v>191</v>
      </c>
      <c r="D294" s="251">
        <v>10</v>
      </c>
      <c r="E294" s="252"/>
      <c r="F294" s="40" t="s">
        <v>48</v>
      </c>
      <c r="G294" s="253">
        <f t="shared" si="219"/>
        <v>74</v>
      </c>
      <c r="H294" s="253">
        <f t="shared" si="220"/>
        <v>63</v>
      </c>
      <c r="I294" s="254">
        <f t="shared" si="221"/>
        <v>26966806</v>
      </c>
      <c r="J294" s="254">
        <f t="shared" si="222"/>
        <v>2</v>
      </c>
      <c r="K294" s="255">
        <f t="shared" si="223"/>
        <v>0.93</v>
      </c>
      <c r="L294" s="305">
        <f t="shared" si="259"/>
        <v>1.0249999999999999</v>
      </c>
      <c r="M294" s="257">
        <f t="shared" si="224"/>
        <v>21481178.381584596</v>
      </c>
      <c r="N294" s="257">
        <f t="shared" si="225"/>
        <v>24212720.217214901</v>
      </c>
      <c r="O294" s="257">
        <f t="shared" si="226"/>
        <v>25706107.819499999</v>
      </c>
      <c r="P294" s="257">
        <f t="shared" si="227"/>
        <v>27291604.301359612</v>
      </c>
      <c r="Q294" s="258">
        <f t="shared" si="228"/>
        <v>25706107.819499999</v>
      </c>
      <c r="R294" s="257">
        <f t="shared" si="228"/>
        <v>27291604.301359612</v>
      </c>
      <c r="S294" s="257">
        <f t="shared" si="229"/>
        <v>28974890.736939188</v>
      </c>
      <c r="T294" s="257"/>
      <c r="U294" s="257">
        <f t="shared" si="230"/>
        <v>1353314238.0398295</v>
      </c>
      <c r="V294" s="257">
        <f t="shared" si="231"/>
        <v>1525401373.6845388</v>
      </c>
      <c r="W294" s="257">
        <f t="shared" si="232"/>
        <v>1619484792.6285</v>
      </c>
      <c r="X294" s="258">
        <f t="shared" si="233"/>
        <v>1719371070.9856555</v>
      </c>
      <c r="Y294" s="258">
        <f t="shared" si="234"/>
        <v>1619484792.6285</v>
      </c>
      <c r="Z294" s="257">
        <f t="shared" si="235"/>
        <v>1719371070.9856555</v>
      </c>
      <c r="AA294" s="257">
        <f t="shared" si="236"/>
        <v>1825418116.4271688</v>
      </c>
      <c r="AB294" s="257"/>
      <c r="AC294" s="32" t="str">
        <f t="shared" si="237"/>
        <v>BERTAHAP</v>
      </c>
      <c r="AD294" s="259">
        <f t="shared" si="238"/>
        <v>0</v>
      </c>
      <c r="AE294" s="260">
        <v>2</v>
      </c>
      <c r="AF294" s="261"/>
      <c r="AG294" s="257" t="e">
        <f>IF(AF294&gt;#REF!,"LB","KR")</f>
        <v>#REF!</v>
      </c>
      <c r="AH294" s="261">
        <f t="shared" si="258"/>
        <v>1488646000</v>
      </c>
      <c r="AI294" s="261">
        <f t="shared" si="258"/>
        <v>1677942000</v>
      </c>
      <c r="AJ294" s="261">
        <f t="shared" si="258"/>
        <v>1781434000</v>
      </c>
      <c r="AK294" s="262">
        <f t="shared" si="257"/>
        <v>1891309000</v>
      </c>
      <c r="AL294" s="262">
        <f t="shared" si="257"/>
        <v>1781434000</v>
      </c>
      <c r="AM294" s="261">
        <f t="shared" si="257"/>
        <v>1891309000</v>
      </c>
      <c r="AN294" s="261">
        <f t="shared" si="257"/>
        <v>2007960000</v>
      </c>
      <c r="AO294" s="51">
        <f t="shared" si="252"/>
        <v>1888321000</v>
      </c>
      <c r="AP294" s="42">
        <f t="shared" si="252"/>
        <v>2004788000</v>
      </c>
      <c r="AQ294" s="58">
        <f t="shared" si="239"/>
        <v>1699488900</v>
      </c>
      <c r="AR294" s="58">
        <f t="shared" si="240"/>
        <v>28324815</v>
      </c>
      <c r="AS294" s="336">
        <f t="shared" si="241"/>
        <v>35462043.75</v>
      </c>
      <c r="AT294" s="131">
        <f t="shared" si="242"/>
        <v>20047880</v>
      </c>
      <c r="AU294" s="5">
        <f t="shared" si="243"/>
        <v>28324815</v>
      </c>
      <c r="AV294" s="5">
        <f t="shared" si="244"/>
        <v>44535850</v>
      </c>
      <c r="AX294" s="2"/>
      <c r="AY294" s="2"/>
      <c r="BT294" s="53">
        <f t="shared" si="245"/>
        <v>-1105639.0460000001</v>
      </c>
      <c r="CT294" s="58">
        <f t="shared" si="246"/>
        <v>1804309200</v>
      </c>
      <c r="CU294" s="43">
        <f t="shared" si="247"/>
        <v>20047880</v>
      </c>
      <c r="CX294" s="53">
        <f t="shared" si="248"/>
        <v>1603290600</v>
      </c>
      <c r="CY294" s="43">
        <f t="shared" si="249"/>
        <v>26721510</v>
      </c>
      <c r="CZ294" s="48">
        <f t="shared" si="250"/>
        <v>44535850</v>
      </c>
    </row>
    <row r="295" spans="1:256">
      <c r="A295" s="3">
        <f t="shared" si="251"/>
        <v>256</v>
      </c>
      <c r="B295" s="249">
        <v>4</v>
      </c>
      <c r="C295" s="250" t="s">
        <v>191</v>
      </c>
      <c r="D295" s="285">
        <v>12</v>
      </c>
      <c r="E295" s="252"/>
      <c r="F295" s="40" t="s">
        <v>50</v>
      </c>
      <c r="G295" s="253">
        <f t="shared" si="219"/>
        <v>67</v>
      </c>
      <c r="H295" s="253">
        <f t="shared" si="220"/>
        <v>57</v>
      </c>
      <c r="I295" s="254">
        <f t="shared" si="221"/>
        <v>26966806</v>
      </c>
      <c r="J295" s="254">
        <f t="shared" si="222"/>
        <v>2</v>
      </c>
      <c r="K295" s="255">
        <f t="shared" si="223"/>
        <v>0.93</v>
      </c>
      <c r="L295" s="305">
        <f t="shared" si="259"/>
        <v>1.0249999999999999</v>
      </c>
      <c r="M295" s="257">
        <f t="shared" si="224"/>
        <v>21481178.381584596</v>
      </c>
      <c r="N295" s="257">
        <f t="shared" si="225"/>
        <v>24212720.217214901</v>
      </c>
      <c r="O295" s="257">
        <f t="shared" si="226"/>
        <v>25706107.819499999</v>
      </c>
      <c r="P295" s="257">
        <f t="shared" si="227"/>
        <v>27291604.301359612</v>
      </c>
      <c r="Q295" s="258">
        <f t="shared" si="228"/>
        <v>25706107.819499999</v>
      </c>
      <c r="R295" s="257">
        <f t="shared" si="228"/>
        <v>27291604.301359612</v>
      </c>
      <c r="S295" s="257">
        <f t="shared" si="229"/>
        <v>28974890.736939188</v>
      </c>
      <c r="T295" s="257"/>
      <c r="U295" s="257">
        <f t="shared" si="230"/>
        <v>1224427167.7503219</v>
      </c>
      <c r="V295" s="257">
        <f t="shared" si="231"/>
        <v>1380125052.3812494</v>
      </c>
      <c r="W295" s="257">
        <f t="shared" si="232"/>
        <v>1465248145.7114999</v>
      </c>
      <c r="X295" s="258">
        <f t="shared" si="233"/>
        <v>1555621445.1774979</v>
      </c>
      <c r="Y295" s="258">
        <f t="shared" si="234"/>
        <v>1465248145.7114999</v>
      </c>
      <c r="Z295" s="257">
        <f t="shared" si="235"/>
        <v>1555621445.1774979</v>
      </c>
      <c r="AA295" s="257">
        <f t="shared" si="236"/>
        <v>1651568772.0055337</v>
      </c>
      <c r="AB295" s="257"/>
      <c r="AC295" s="32" t="str">
        <f t="shared" si="237"/>
        <v>BERTAHAP</v>
      </c>
      <c r="AD295" s="259">
        <f t="shared" si="238"/>
        <v>0</v>
      </c>
      <c r="AE295" s="260">
        <v>2</v>
      </c>
      <c r="AF295" s="261"/>
      <c r="AG295" s="257" t="e">
        <f>IF(AF295&gt;#REF!,"LB","KR")</f>
        <v>#REF!</v>
      </c>
      <c r="AH295" s="261">
        <f t="shared" si="258"/>
        <v>1346870000</v>
      </c>
      <c r="AI295" s="261">
        <f t="shared" si="258"/>
        <v>1518138000</v>
      </c>
      <c r="AJ295" s="261">
        <f t="shared" si="258"/>
        <v>1611773000</v>
      </c>
      <c r="AK295" s="262">
        <f t="shared" si="257"/>
        <v>1711184000</v>
      </c>
      <c r="AL295" s="262">
        <f t="shared" si="257"/>
        <v>1611773000</v>
      </c>
      <c r="AM295" s="261">
        <f t="shared" si="257"/>
        <v>1711184000</v>
      </c>
      <c r="AN295" s="261">
        <f t="shared" si="257"/>
        <v>1816726000</v>
      </c>
      <c r="AO295" s="51">
        <f t="shared" si="252"/>
        <v>1708480000</v>
      </c>
      <c r="AP295" s="42">
        <f t="shared" si="252"/>
        <v>1813856000</v>
      </c>
      <c r="AQ295" s="58">
        <f t="shared" si="239"/>
        <v>1537632000</v>
      </c>
      <c r="AR295" s="58">
        <f t="shared" si="240"/>
        <v>25627200</v>
      </c>
      <c r="AS295" s="336">
        <f t="shared" si="241"/>
        <v>32084700</v>
      </c>
      <c r="AT295" s="131">
        <f t="shared" si="242"/>
        <v>18138560</v>
      </c>
      <c r="AU295" s="5">
        <f t="shared" si="243"/>
        <v>25627200</v>
      </c>
      <c r="AV295" s="5">
        <f t="shared" si="244"/>
        <v>40294325</v>
      </c>
      <c r="AX295" s="2"/>
      <c r="AY295" s="2"/>
      <c r="BT295" s="53">
        <f t="shared" si="245"/>
        <v>-1105639.0460000001</v>
      </c>
      <c r="CT295" s="58">
        <f t="shared" si="246"/>
        <v>1632470400</v>
      </c>
      <c r="CU295" s="43">
        <f t="shared" si="247"/>
        <v>18138560</v>
      </c>
      <c r="CX295" s="53">
        <f t="shared" si="248"/>
        <v>1450595700</v>
      </c>
      <c r="CY295" s="43">
        <f t="shared" si="249"/>
        <v>24176595</v>
      </c>
      <c r="CZ295" s="48">
        <f t="shared" si="250"/>
        <v>40294325</v>
      </c>
    </row>
    <row r="296" spans="1:256">
      <c r="A296" s="3">
        <f t="shared" si="251"/>
        <v>257</v>
      </c>
      <c r="B296" s="249">
        <v>5</v>
      </c>
      <c r="C296" s="250" t="s">
        <v>191</v>
      </c>
      <c r="D296" s="285">
        <v>18</v>
      </c>
      <c r="E296" s="252"/>
      <c r="F296" s="40" t="s">
        <v>54</v>
      </c>
      <c r="G296" s="253">
        <f>SUMIF($V$10:$V$28,F296,$AA$10:$AA$28)</f>
        <v>97</v>
      </c>
      <c r="H296" s="253">
        <f t="shared" si="220"/>
        <v>85</v>
      </c>
      <c r="I296" s="254">
        <f t="shared" si="221"/>
        <v>26966806</v>
      </c>
      <c r="J296" s="254">
        <f t="shared" si="222"/>
        <v>2</v>
      </c>
      <c r="K296" s="255">
        <f>IF(J296=$AJ$25,$AI$25,IF(J296=$AJ$26,$AI$26,IF(J296=$AJ$27,$AI$27,IF(J296=$AJ$28,$AI$28,IF(J296=$AJ$29,$AI$29,IF(J296=$AJ$30,$AI$30))))))</f>
        <v>0.93</v>
      </c>
      <c r="L296" s="305">
        <f t="shared" si="259"/>
        <v>1.0249999999999999</v>
      </c>
      <c r="M296" s="257">
        <f t="shared" si="224"/>
        <v>21481178.381584596</v>
      </c>
      <c r="N296" s="257">
        <f t="shared" si="225"/>
        <v>24212720.217214901</v>
      </c>
      <c r="O296" s="257">
        <f t="shared" si="226"/>
        <v>25706107.819499999</v>
      </c>
      <c r="P296" s="257">
        <f t="shared" si="227"/>
        <v>27291604.301359612</v>
      </c>
      <c r="Q296" s="258">
        <f t="shared" si="228"/>
        <v>25706107.819499999</v>
      </c>
      <c r="R296" s="257">
        <f t="shared" si="228"/>
        <v>27291604.301359612</v>
      </c>
      <c r="S296" s="257">
        <f t="shared" si="229"/>
        <v>28974890.736939188</v>
      </c>
      <c r="T296" s="257"/>
      <c r="U296" s="257">
        <f t="shared" si="230"/>
        <v>1825900162.4346907</v>
      </c>
      <c r="V296" s="257">
        <f t="shared" si="231"/>
        <v>2058081218.4632666</v>
      </c>
      <c r="W296" s="257">
        <f t="shared" si="232"/>
        <v>2185019164.6574998</v>
      </c>
      <c r="X296" s="258">
        <f t="shared" si="233"/>
        <v>2319786365.6155672</v>
      </c>
      <c r="Y296" s="258">
        <f t="shared" si="234"/>
        <v>2185019164.6574998</v>
      </c>
      <c r="Z296" s="257">
        <f t="shared" si="235"/>
        <v>2319786365.6155672</v>
      </c>
      <c r="AA296" s="257">
        <f t="shared" si="236"/>
        <v>2462865712.6398311</v>
      </c>
      <c r="AB296" s="257"/>
      <c r="AC296" s="32" t="str">
        <f t="shared" si="237"/>
        <v>BERTAHAP</v>
      </c>
      <c r="AD296" s="259">
        <f>IF(AC296=$M$32,$N$32,IF(AC296=$M$33,$N$33,$N$34))</f>
        <v>0</v>
      </c>
      <c r="AE296" s="260">
        <v>2</v>
      </c>
      <c r="AF296" s="261"/>
      <c r="AG296" s="257" t="e">
        <f>IF(AF296&gt;#REF!,"LB","KR")</f>
        <v>#REF!</v>
      </c>
      <c r="AH296" s="261">
        <f t="shared" si="258"/>
        <v>2008491000</v>
      </c>
      <c r="AI296" s="261">
        <f t="shared" si="258"/>
        <v>2263890000</v>
      </c>
      <c r="AJ296" s="261">
        <f t="shared" si="258"/>
        <v>2403522000</v>
      </c>
      <c r="AK296" s="262">
        <f t="shared" si="257"/>
        <v>2551766000</v>
      </c>
      <c r="AL296" s="262">
        <f t="shared" si="257"/>
        <v>2403522000</v>
      </c>
      <c r="AM296" s="261">
        <f t="shared" si="257"/>
        <v>2551766000</v>
      </c>
      <c r="AN296" s="261">
        <f t="shared" si="257"/>
        <v>2709153000</v>
      </c>
      <c r="AO296" s="51">
        <f t="shared" si="252"/>
        <v>2547734000</v>
      </c>
      <c r="AP296" s="42">
        <f t="shared" si="252"/>
        <v>2704872000</v>
      </c>
      <c r="AQ296" s="58">
        <f t="shared" si="239"/>
        <v>2292960600</v>
      </c>
      <c r="AR296" s="58">
        <f>(AQ296*40%)/24</f>
        <v>38216010</v>
      </c>
      <c r="AS296" s="336">
        <f t="shared" si="241"/>
        <v>47845612.5</v>
      </c>
      <c r="AT296" s="131">
        <f t="shared" si="242"/>
        <v>27048720</v>
      </c>
      <c r="AU296" s="5">
        <f t="shared" si="243"/>
        <v>38216010</v>
      </c>
      <c r="AV296" s="5">
        <f t="shared" si="244"/>
        <v>60088050</v>
      </c>
      <c r="AX296" s="2"/>
      <c r="AY296" s="2"/>
      <c r="BT296" s="53">
        <f t="shared" si="245"/>
        <v>-1105639.0460000001</v>
      </c>
      <c r="CT296" s="58">
        <f t="shared" si="246"/>
        <v>2434384800</v>
      </c>
      <c r="CU296" s="43">
        <f>(CT296*40%)/36</f>
        <v>27048720</v>
      </c>
      <c r="CX296" s="53">
        <f t="shared" ref="CX296:CX301" si="260">AJ296*90%</f>
        <v>2163169800</v>
      </c>
      <c r="CY296" s="43">
        <f>(CX296*40%)/24</f>
        <v>36052830</v>
      </c>
      <c r="CZ296" s="48">
        <f t="shared" si="250"/>
        <v>60088050</v>
      </c>
    </row>
    <row r="297" spans="1:256">
      <c r="A297" s="3">
        <f t="shared" ref="A297:A298" si="261">A296+1</f>
        <v>258</v>
      </c>
      <c r="B297" s="249">
        <v>6</v>
      </c>
      <c r="C297" s="250" t="s">
        <v>191</v>
      </c>
      <c r="D297" s="285">
        <v>20</v>
      </c>
      <c r="E297" s="252"/>
      <c r="F297" s="40" t="s">
        <v>70</v>
      </c>
      <c r="G297" s="253">
        <f>SUMIF($V$10:$V$28,F297,$AA$10:$AA$28)</f>
        <v>60</v>
      </c>
      <c r="H297" s="253">
        <f t="shared" si="220"/>
        <v>51</v>
      </c>
      <c r="I297" s="254">
        <f t="shared" si="221"/>
        <v>26966806</v>
      </c>
      <c r="J297" s="254">
        <f t="shared" si="222"/>
        <v>2</v>
      </c>
      <c r="K297" s="255">
        <f>IF(J297=$AJ$25,$AI$25,IF(J297=$AJ$26,$AI$26,IF(J297=$AJ$27,$AI$27,IF(J297=$AJ$28,$AI$28,IF(J297=$AJ$29,$AI$29,IF(J297=$AJ$30,$AI$30))))))</f>
        <v>0.93</v>
      </c>
      <c r="L297" s="305">
        <f t="shared" si="259"/>
        <v>1.0249999999999999</v>
      </c>
      <c r="M297" s="257">
        <f t="shared" si="224"/>
        <v>21481178.381584596</v>
      </c>
      <c r="N297" s="257">
        <f t="shared" si="225"/>
        <v>24212720.217214901</v>
      </c>
      <c r="O297" s="257">
        <f t="shared" si="226"/>
        <v>25706107.819499999</v>
      </c>
      <c r="P297" s="257">
        <f t="shared" si="227"/>
        <v>27291604.301359612</v>
      </c>
      <c r="Q297" s="258">
        <f t="shared" si="228"/>
        <v>25706107.819499999</v>
      </c>
      <c r="R297" s="257">
        <f t="shared" si="228"/>
        <v>27291604.301359612</v>
      </c>
      <c r="S297" s="257">
        <f t="shared" si="229"/>
        <v>28974890.736939188</v>
      </c>
      <c r="T297" s="257"/>
      <c r="U297" s="257">
        <f t="shared" si="230"/>
        <v>1095540097.4608145</v>
      </c>
      <c r="V297" s="257">
        <f t="shared" si="231"/>
        <v>1234848731.07796</v>
      </c>
      <c r="W297" s="257">
        <f t="shared" si="232"/>
        <v>1311011498.7944999</v>
      </c>
      <c r="X297" s="258">
        <f t="shared" si="233"/>
        <v>1391871819.3693402</v>
      </c>
      <c r="Y297" s="258">
        <f t="shared" si="234"/>
        <v>1311011498.7944999</v>
      </c>
      <c r="Z297" s="257">
        <f t="shared" si="235"/>
        <v>1391871819.3693402</v>
      </c>
      <c r="AA297" s="257">
        <f t="shared" si="236"/>
        <v>1477719427.5838985</v>
      </c>
      <c r="AB297" s="257"/>
      <c r="AC297" s="32" t="str">
        <f t="shared" si="237"/>
        <v>BERTAHAP</v>
      </c>
      <c r="AD297" s="259">
        <f>IF(AC297=$M$32,$N$32,IF(AC297=$M$33,$N$33,$N$34))</f>
        <v>0</v>
      </c>
      <c r="AE297" s="260">
        <v>2</v>
      </c>
      <c r="AF297" s="261"/>
      <c r="AG297" s="257" t="e">
        <f>IF(AF297&gt;#REF!,"LB","KR")</f>
        <v>#REF!</v>
      </c>
      <c r="AH297" s="261">
        <f t="shared" si="258"/>
        <v>1205095000</v>
      </c>
      <c r="AI297" s="261">
        <f t="shared" si="258"/>
        <v>1358334000</v>
      </c>
      <c r="AJ297" s="261">
        <f t="shared" si="258"/>
        <v>1442113000</v>
      </c>
      <c r="AK297" s="262">
        <f t="shared" si="257"/>
        <v>1531060000</v>
      </c>
      <c r="AL297" s="262">
        <f t="shared" si="257"/>
        <v>1442113000</v>
      </c>
      <c r="AM297" s="261">
        <f t="shared" si="257"/>
        <v>1531060000</v>
      </c>
      <c r="AN297" s="261">
        <f t="shared" si="257"/>
        <v>1625492000</v>
      </c>
      <c r="AO297" s="51">
        <f>ROUNDUP(AJ297+(AJ297*6%),-3)</f>
        <v>1528640000</v>
      </c>
      <c r="AP297" s="42">
        <f>ROUNDUP(AK297+(AK297*6%),-3)</f>
        <v>1622924000</v>
      </c>
      <c r="AQ297" s="58">
        <f t="shared" si="239"/>
        <v>1375776000</v>
      </c>
      <c r="AR297" s="58">
        <f>(AQ297*40%)/24</f>
        <v>22929600</v>
      </c>
      <c r="AS297" s="336">
        <f t="shared" si="241"/>
        <v>28707375</v>
      </c>
      <c r="AT297" s="131">
        <f t="shared" si="242"/>
        <v>16229240</v>
      </c>
      <c r="AU297" s="5">
        <f t="shared" si="243"/>
        <v>22929600</v>
      </c>
      <c r="AV297" s="5">
        <f t="shared" si="244"/>
        <v>36052825</v>
      </c>
      <c r="AX297" s="2"/>
      <c r="AY297" s="2"/>
      <c r="BT297" s="53">
        <f t="shared" si="245"/>
        <v>-1105639.0460000001</v>
      </c>
      <c r="CT297" s="58">
        <f t="shared" si="246"/>
        <v>1460631600</v>
      </c>
      <c r="CU297" s="43">
        <f>(CT297*40%)/36</f>
        <v>16229240</v>
      </c>
      <c r="CX297" s="53">
        <f t="shared" si="260"/>
        <v>1297901700</v>
      </c>
      <c r="CY297" s="43">
        <f>(CX297*40%)/24</f>
        <v>21631695</v>
      </c>
      <c r="CZ297" s="48">
        <f t="shared" si="250"/>
        <v>36052825</v>
      </c>
    </row>
    <row r="298" spans="1:256">
      <c r="A298" s="3">
        <f t="shared" si="261"/>
        <v>259</v>
      </c>
      <c r="B298" s="249">
        <v>7</v>
      </c>
      <c r="C298" s="250" t="s">
        <v>191</v>
      </c>
      <c r="D298" s="285">
        <v>22</v>
      </c>
      <c r="E298" s="252">
        <v>0</v>
      </c>
      <c r="F298" s="40" t="s">
        <v>89</v>
      </c>
      <c r="G298" s="253">
        <f>SUMIF($V$10:$V$28,F298,$AA$10:$AA$28)</f>
        <v>81</v>
      </c>
      <c r="H298" s="253">
        <f t="shared" si="220"/>
        <v>70</v>
      </c>
      <c r="I298" s="254">
        <f t="shared" si="221"/>
        <v>26966806</v>
      </c>
      <c r="J298" s="254">
        <f t="shared" si="222"/>
        <v>4</v>
      </c>
      <c r="K298" s="255">
        <f>IF(J298=$AJ$25,$AI$25,IF(J298=$AJ$26,$AI$26,IF(J298=$AJ$27,$AI$27,IF(J298=$AJ$28,$AI$28,IF(J298=$AJ$29,$AI$29,IF(J298=$AJ$30,$AI$30))))))</f>
        <v>0.97</v>
      </c>
      <c r="L298" s="305">
        <f t="shared" si="259"/>
        <v>1.0249999999999999</v>
      </c>
      <c r="M298" s="257">
        <f t="shared" si="224"/>
        <v>22405100.032405436</v>
      </c>
      <c r="N298" s="257">
        <f t="shared" si="225"/>
        <v>25254127.538385436</v>
      </c>
      <c r="O298" s="257">
        <f t="shared" si="226"/>
        <v>26811746.865499999</v>
      </c>
      <c r="P298" s="257">
        <f t="shared" si="227"/>
        <v>28465436.744428843</v>
      </c>
      <c r="Q298" s="258">
        <f t="shared" si="228"/>
        <v>26811746.865499999</v>
      </c>
      <c r="R298" s="257">
        <f t="shared" si="228"/>
        <v>28465436.744428843</v>
      </c>
      <c r="S298" s="257">
        <f t="shared" si="229"/>
        <v>30221122.596592486</v>
      </c>
      <c r="T298" s="257"/>
      <c r="U298" s="257">
        <f t="shared" si="230"/>
        <v>1568357002.2683806</v>
      </c>
      <c r="V298" s="257">
        <f t="shared" si="231"/>
        <v>1767788927.6869805</v>
      </c>
      <c r="W298" s="257">
        <f t="shared" si="232"/>
        <v>1876822280.585</v>
      </c>
      <c r="X298" s="258">
        <f t="shared" si="233"/>
        <v>1992580572.110019</v>
      </c>
      <c r="Y298" s="258">
        <f t="shared" si="234"/>
        <v>1876822280.585</v>
      </c>
      <c r="Z298" s="257">
        <f t="shared" si="235"/>
        <v>1992580572.110019</v>
      </c>
      <c r="AA298" s="257">
        <f t="shared" si="236"/>
        <v>2115478581.7614741</v>
      </c>
      <c r="AB298" s="257"/>
      <c r="AC298" s="32" t="str">
        <f t="shared" si="237"/>
        <v>BERTAHAP</v>
      </c>
      <c r="AD298" s="259">
        <f>IF(AC298=$M$32,$N$32,IF(AC298=$M$33,$N$33,$N$34))</f>
        <v>0</v>
      </c>
      <c r="AE298" s="260">
        <v>2</v>
      </c>
      <c r="AF298" s="261"/>
      <c r="AG298" s="257" t="e">
        <f>IF(AF298&gt;#REF!,"LB","KR")</f>
        <v>#REF!</v>
      </c>
      <c r="AH298" s="261">
        <f t="shared" si="258"/>
        <v>1725193000</v>
      </c>
      <c r="AI298" s="261">
        <f t="shared" si="258"/>
        <v>1944568000</v>
      </c>
      <c r="AJ298" s="261">
        <f t="shared" si="258"/>
        <v>2064505000</v>
      </c>
      <c r="AK298" s="262">
        <f t="shared" si="257"/>
        <v>2191839000</v>
      </c>
      <c r="AL298" s="262">
        <f t="shared" si="257"/>
        <v>2064505000</v>
      </c>
      <c r="AM298" s="261">
        <f t="shared" si="257"/>
        <v>2191839000</v>
      </c>
      <c r="AN298" s="261">
        <f t="shared" si="257"/>
        <v>2327027000</v>
      </c>
      <c r="AO298" s="51">
        <f>ROUNDUP(AJ298+(AJ298*6%),-3)</f>
        <v>2188376000</v>
      </c>
      <c r="AP298" s="42">
        <f>ROUNDUP(AK298+(AK298*6%),-3)</f>
        <v>2323350000</v>
      </c>
      <c r="AQ298" s="58">
        <f t="shared" si="239"/>
        <v>1969538400</v>
      </c>
      <c r="AR298" s="58">
        <f>(AQ298*40%)/24</f>
        <v>32825640</v>
      </c>
      <c r="AS298" s="336">
        <f t="shared" si="241"/>
        <v>41096981.25</v>
      </c>
      <c r="AT298" s="131">
        <f t="shared" si="242"/>
        <v>23233500</v>
      </c>
      <c r="AU298" s="5">
        <f t="shared" si="243"/>
        <v>32825640</v>
      </c>
      <c r="AV298" s="5">
        <f t="shared" si="244"/>
        <v>51612625</v>
      </c>
      <c r="AX298" s="2"/>
      <c r="AY298" s="2"/>
      <c r="BT298" s="53">
        <f t="shared" si="245"/>
        <v>0</v>
      </c>
      <c r="CT298" s="58">
        <f t="shared" si="246"/>
        <v>2091015000</v>
      </c>
      <c r="CU298" s="43">
        <f>(CT298*40%)/36</f>
        <v>23233500</v>
      </c>
      <c r="CX298" s="53">
        <f t="shared" si="260"/>
        <v>1858054500</v>
      </c>
      <c r="CY298" s="43">
        <f>(CX298*40%)/24</f>
        <v>30967575</v>
      </c>
      <c r="CZ298" s="48">
        <f t="shared" si="250"/>
        <v>51612625</v>
      </c>
    </row>
    <row r="299" spans="1:256">
      <c r="A299" s="134"/>
      <c r="B299" s="135"/>
      <c r="C299" s="317"/>
      <c r="D299" s="318"/>
      <c r="E299" s="318"/>
      <c r="F299" s="319"/>
      <c r="G299" s="319"/>
      <c r="H299" s="320"/>
      <c r="I299" s="321"/>
      <c r="J299" s="321"/>
      <c r="K299" s="321"/>
      <c r="L299" s="322"/>
      <c r="M299" s="322"/>
      <c r="N299" s="322"/>
      <c r="O299" s="322"/>
      <c r="P299" s="322"/>
      <c r="Q299" s="322"/>
      <c r="R299" s="322"/>
      <c r="S299" s="322"/>
      <c r="T299" s="323"/>
      <c r="U299" s="324"/>
      <c r="V299" s="324"/>
      <c r="W299" s="324"/>
      <c r="X299" s="325"/>
      <c r="Y299" s="325"/>
      <c r="Z299" s="325"/>
      <c r="AA299" s="326"/>
      <c r="AB299" s="323"/>
      <c r="AC299" s="319"/>
      <c r="AD299" s="327"/>
      <c r="AE299" s="328"/>
      <c r="AF299" s="326"/>
      <c r="AG299" s="324"/>
      <c r="AH299" s="326"/>
      <c r="AI299" s="326"/>
      <c r="AJ299" s="326"/>
      <c r="AK299" s="329"/>
      <c r="AL299" s="329"/>
      <c r="AM299" s="329"/>
      <c r="AN299" s="319"/>
      <c r="AO299" s="24"/>
      <c r="AU299" s="5"/>
      <c r="AV299" s="5"/>
      <c r="AX299" s="2"/>
      <c r="AY299" s="2"/>
      <c r="CX299" s="53">
        <f t="shared" si="260"/>
        <v>0</v>
      </c>
      <c r="CY299" s="43">
        <f>(CX299*50%)/24</f>
        <v>0</v>
      </c>
    </row>
    <row r="300" spans="1:256">
      <c r="A300" s="134"/>
      <c r="B300" s="135"/>
      <c r="C300" s="147"/>
      <c r="D300" s="135"/>
      <c r="E300" s="135"/>
      <c r="F300" s="137"/>
      <c r="G300" s="137"/>
      <c r="H300" s="138"/>
      <c r="I300" s="82"/>
      <c r="J300" s="82"/>
      <c r="K300" s="82"/>
      <c r="L300" s="139"/>
      <c r="M300" s="139"/>
      <c r="N300" s="139"/>
      <c r="O300" s="139"/>
      <c r="P300" s="139"/>
      <c r="Q300" s="139"/>
      <c r="R300" s="139"/>
      <c r="S300" s="139"/>
      <c r="T300" s="140"/>
      <c r="U300" s="141"/>
      <c r="V300" s="141"/>
      <c r="W300" s="141"/>
      <c r="X300" s="142"/>
      <c r="Y300" s="142"/>
      <c r="Z300" s="142"/>
      <c r="AA300" s="143"/>
      <c r="AB300" s="140"/>
      <c r="AC300" s="137"/>
      <c r="AD300" s="144"/>
      <c r="AE300" s="145"/>
      <c r="AF300" s="143"/>
      <c r="AG300" s="141"/>
      <c r="AH300" s="143"/>
      <c r="AI300" s="143"/>
      <c r="AJ300" s="143"/>
      <c r="AK300" s="146"/>
      <c r="AL300" s="146"/>
      <c r="AM300" s="146"/>
      <c r="AN300" s="137"/>
      <c r="AO300" s="24"/>
      <c r="AU300" s="5"/>
      <c r="AV300" s="5"/>
      <c r="AX300" s="2"/>
      <c r="AY300" s="2"/>
      <c r="CX300" s="53">
        <f t="shared" si="260"/>
        <v>0</v>
      </c>
      <c r="CY300" s="43">
        <f>(CX300*50%)/24</f>
        <v>0</v>
      </c>
    </row>
    <row r="301" spans="1:256">
      <c r="A301" s="148"/>
      <c r="B301" s="149"/>
      <c r="C301" s="150"/>
      <c r="D301" s="150"/>
      <c r="E301" s="150"/>
      <c r="F301" s="150"/>
      <c r="G301" s="150"/>
      <c r="H301" s="151"/>
      <c r="I301" s="152"/>
      <c r="J301" s="152"/>
      <c r="K301" s="152"/>
      <c r="L301" s="153"/>
      <c r="M301" s="153"/>
      <c r="N301" s="153"/>
      <c r="O301" s="153"/>
      <c r="P301" s="153"/>
      <c r="Q301" s="153"/>
      <c r="R301" s="153"/>
      <c r="S301" s="153"/>
      <c r="T301" s="154"/>
      <c r="U301" s="155"/>
      <c r="V301" s="155"/>
      <c r="W301" s="155"/>
      <c r="X301" s="155"/>
      <c r="Y301" s="155"/>
      <c r="Z301" s="155"/>
      <c r="AA301" s="151"/>
      <c r="AB301" s="154"/>
      <c r="AC301" s="150"/>
      <c r="AD301" s="156"/>
      <c r="AE301" s="157"/>
      <c r="AF301" s="151"/>
      <c r="AG301" s="151"/>
      <c r="AH301" s="158"/>
      <c r="AI301" s="151"/>
      <c r="AJ301" s="158"/>
      <c r="AK301" s="150"/>
      <c r="AL301" s="150"/>
      <c r="AM301" s="150"/>
      <c r="AN301" s="150"/>
      <c r="AO301" s="337"/>
      <c r="AU301" s="5"/>
      <c r="AV301" s="5"/>
      <c r="AX301" s="2"/>
      <c r="AY301" s="2"/>
      <c r="CX301" s="53">
        <f t="shared" si="260"/>
        <v>0</v>
      </c>
      <c r="CY301" s="43">
        <f>(CX301*50%)/24</f>
        <v>0</v>
      </c>
    </row>
    <row r="302" spans="1:256">
      <c r="A302" s="159">
        <f>COUNT(A40:A300)</f>
        <v>259</v>
      </c>
      <c r="B302" s="160"/>
      <c r="C302" s="161"/>
      <c r="D302" s="162" t="s">
        <v>192</v>
      </c>
      <c r="E302" s="163"/>
      <c r="F302" s="163"/>
      <c r="G302" s="163"/>
      <c r="H302" s="164">
        <f>SUM(H40:H301)</f>
        <v>17551</v>
      </c>
      <c r="L302" s="165" t="s">
        <v>193</v>
      </c>
      <c r="M302" s="166">
        <f>W302/H302</f>
        <v>25653491.894972246</v>
      </c>
      <c r="N302" s="167"/>
      <c r="O302" s="167"/>
      <c r="P302" s="168"/>
      <c r="Q302" s="168"/>
      <c r="R302" s="168"/>
      <c r="S302" s="168"/>
      <c r="T302" s="168"/>
      <c r="U302" s="169">
        <f t="shared" ref="U302:AA302" si="262">SUM(U40:U300)</f>
        <v>376244475370.81665</v>
      </c>
      <c r="V302" s="169">
        <f t="shared" si="262"/>
        <v>424087638657.48309</v>
      </c>
      <c r="W302" s="170">
        <f t="shared" si="262"/>
        <v>450244436248.6579</v>
      </c>
      <c r="X302" s="169">
        <f t="shared" si="262"/>
        <v>478014527880.63959</v>
      </c>
      <c r="Y302" s="169">
        <f t="shared" si="262"/>
        <v>450244436248.6579</v>
      </c>
      <c r="Z302" s="169">
        <f t="shared" si="262"/>
        <v>478014527880.63959</v>
      </c>
      <c r="AA302" s="169">
        <f t="shared" si="262"/>
        <v>507497417999.75812</v>
      </c>
      <c r="AB302" s="171"/>
      <c r="AC302" s="172" t="e">
        <f>#REF!/H302</f>
        <v>#REF!</v>
      </c>
      <c r="AD302" s="173"/>
      <c r="AE302" s="173"/>
      <c r="AF302" s="173"/>
      <c r="AG302" s="174"/>
      <c r="AH302" s="175">
        <f t="shared" ref="AH302:AN302" si="263">SUM(AH40:AH300)</f>
        <v>413869051000</v>
      </c>
      <c r="AI302" s="175">
        <f t="shared" si="263"/>
        <v>466496526000</v>
      </c>
      <c r="AJ302" s="175">
        <f t="shared" si="263"/>
        <v>495269012000</v>
      </c>
      <c r="AK302" s="175">
        <f t="shared" si="263"/>
        <v>525816113000</v>
      </c>
      <c r="AL302" s="175">
        <f t="shared" si="263"/>
        <v>495269012000</v>
      </c>
      <c r="AM302" s="175">
        <f t="shared" si="263"/>
        <v>525816113000</v>
      </c>
      <c r="AN302" s="175">
        <f t="shared" si="263"/>
        <v>558247315000</v>
      </c>
      <c r="AO302" s="175"/>
      <c r="AP302" s="137"/>
      <c r="AQ302" s="137"/>
      <c r="AR302" s="228">
        <f>MIN(AR40:AR298)</f>
        <v>22370355</v>
      </c>
      <c r="AS302" s="336">
        <f>MIN(AS40:AS298)</f>
        <v>28007193.75</v>
      </c>
      <c r="AT302" s="336">
        <f>MIN(AT40:AT298)</f>
        <v>15833410</v>
      </c>
      <c r="AU302" s="336">
        <f>MIN(AU40:AU298)</f>
        <v>22370355</v>
      </c>
      <c r="AV302" s="336">
        <f>MIN(AV40:AV298)</f>
        <v>35173500</v>
      </c>
      <c r="CU302" s="58">
        <f>MIN(CU40:CU298)</f>
        <v>15833410</v>
      </c>
      <c r="CY302" s="58">
        <f>MIN(CY40:CY298)</f>
        <v>21104100</v>
      </c>
      <c r="CZ302" s="58">
        <f>MIN(CZ40:CZ298)</f>
        <v>35173500</v>
      </c>
    </row>
    <row r="303" spans="1:256">
      <c r="A303" s="3"/>
      <c r="B303" s="176"/>
      <c r="C303" s="176"/>
      <c r="D303" s="177"/>
      <c r="E303" s="177"/>
      <c r="F303" s="177"/>
      <c r="G303" s="177"/>
      <c r="H303" s="178"/>
      <c r="I303" s="3"/>
      <c r="J303" s="3"/>
      <c r="K303" s="3"/>
      <c r="L303" s="179"/>
      <c r="M303" s="180">
        <v>24461000</v>
      </c>
      <c r="N303" s="179">
        <f>M303/M302</f>
        <v>0.95351541615252933</v>
      </c>
      <c r="O303" s="179"/>
      <c r="P303" s="179"/>
      <c r="Q303" s="179"/>
      <c r="R303" s="179"/>
      <c r="S303" s="179"/>
      <c r="T303" s="179"/>
      <c r="U303" s="181"/>
      <c r="V303" s="181"/>
      <c r="W303" s="181"/>
      <c r="X303" s="181"/>
      <c r="Y303" s="181"/>
      <c r="Z303" s="181"/>
      <c r="AA303" s="181"/>
      <c r="AB303" s="177"/>
      <c r="AC303" s="182"/>
      <c r="AD303" s="176"/>
      <c r="AE303" s="176"/>
      <c r="AF303" s="176"/>
      <c r="AG303" s="176"/>
      <c r="AH303" s="178"/>
      <c r="AI303" s="178"/>
      <c r="AJ303" s="178"/>
      <c r="AK303" s="178"/>
      <c r="AL303" s="178"/>
      <c r="AM303" s="178"/>
      <c r="AN303" s="178"/>
      <c r="AO303" s="178"/>
      <c r="AP303" s="107"/>
      <c r="AQ303" s="107"/>
      <c r="AR303" s="176"/>
      <c r="AS303" s="84"/>
      <c r="AT303" s="84"/>
      <c r="AU303" s="84"/>
      <c r="AV303" s="84"/>
      <c r="AW303" s="183"/>
      <c r="AX303" s="184"/>
      <c r="AY303" s="184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W303" s="3"/>
      <c r="BX303" s="3"/>
      <c r="BY303" s="84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</row>
    <row r="304" spans="1:256">
      <c r="A304" s="3"/>
      <c r="B304" s="176"/>
      <c r="C304" s="176"/>
      <c r="D304" s="177"/>
      <c r="E304" s="177"/>
      <c r="F304" s="177"/>
      <c r="G304" s="177"/>
      <c r="H304" s="178"/>
      <c r="I304" s="3"/>
      <c r="J304" s="3"/>
      <c r="K304" s="3"/>
      <c r="L304" s="179"/>
      <c r="M304" s="180"/>
      <c r="N304" s="180"/>
      <c r="O304" s="180"/>
      <c r="P304" s="180"/>
      <c r="Q304" s="180"/>
      <c r="R304" s="180"/>
      <c r="S304" s="180"/>
      <c r="T304" s="179"/>
      <c r="U304" s="180">
        <f t="shared" ref="U304:AA304" si="264">SUM(U40:U298)</f>
        <v>376244475370.81665</v>
      </c>
      <c r="V304" s="180">
        <f t="shared" si="264"/>
        <v>424087638657.48309</v>
      </c>
      <c r="W304" s="180">
        <f t="shared" si="264"/>
        <v>450244436248.6579</v>
      </c>
      <c r="X304" s="180">
        <f t="shared" si="264"/>
        <v>478014527880.63959</v>
      </c>
      <c r="Y304" s="180">
        <f t="shared" si="264"/>
        <v>450244436248.6579</v>
      </c>
      <c r="Z304" s="180">
        <f t="shared" si="264"/>
        <v>478014527880.63959</v>
      </c>
      <c r="AA304" s="180">
        <f t="shared" si="264"/>
        <v>507497417999.75812</v>
      </c>
      <c r="AB304" s="177"/>
      <c r="AC304" s="182"/>
      <c r="AD304" s="176"/>
      <c r="AE304" s="176"/>
      <c r="AF304" s="176"/>
      <c r="AG304" s="176"/>
      <c r="AH304" s="178"/>
      <c r="AI304" s="178"/>
      <c r="AJ304" s="178"/>
      <c r="AK304" s="178"/>
      <c r="AL304" s="178"/>
      <c r="AM304" s="178"/>
      <c r="AN304" s="178"/>
      <c r="AO304" s="178"/>
      <c r="AP304" s="107"/>
      <c r="AQ304" s="107"/>
      <c r="AR304" s="176"/>
      <c r="AS304" s="84"/>
      <c r="AT304" s="84"/>
      <c r="AU304" s="84"/>
      <c r="AV304" s="84"/>
      <c r="AW304" s="183"/>
      <c r="AX304" s="184"/>
      <c r="AY304" s="184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W304" s="3"/>
      <c r="BX304" s="3"/>
      <c r="BY304" s="84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</row>
    <row r="305" spans="1:256">
      <c r="A305" s="3"/>
      <c r="B305" s="176"/>
      <c r="C305" s="176"/>
      <c r="D305" s="177"/>
      <c r="E305" s="177"/>
      <c r="F305" s="177"/>
      <c r="G305" s="177"/>
      <c r="H305" s="178"/>
      <c r="I305" s="3"/>
      <c r="J305" s="3"/>
      <c r="K305" s="3"/>
      <c r="L305" s="185"/>
      <c r="M305" s="180"/>
      <c r="N305" s="180"/>
      <c r="O305" s="180"/>
      <c r="P305" s="180"/>
      <c r="Q305" s="180"/>
      <c r="R305" s="180"/>
      <c r="S305" s="180"/>
      <c r="T305" s="179"/>
      <c r="U305" s="186">
        <f t="shared" ref="U305:AA305" si="265">U304/$H$302</f>
        <v>21437210.151604846</v>
      </c>
      <c r="V305" s="186">
        <f t="shared" si="265"/>
        <v>24163160.996950779</v>
      </c>
      <c r="W305" s="186">
        <f t="shared" si="265"/>
        <v>25653491.894972246</v>
      </c>
      <c r="X305" s="186">
        <f t="shared" si="265"/>
        <v>27235743.14173777</v>
      </c>
      <c r="Y305" s="186">
        <f t="shared" si="265"/>
        <v>25653491.894972246</v>
      </c>
      <c r="Z305" s="186">
        <f t="shared" si="265"/>
        <v>27235743.14173777</v>
      </c>
      <c r="AA305" s="186">
        <f t="shared" si="265"/>
        <v>28915584.183223642</v>
      </c>
      <c r="AB305" s="177"/>
      <c r="AC305" s="182"/>
      <c r="AD305" s="176"/>
      <c r="AE305" s="176"/>
      <c r="AF305" s="176"/>
      <c r="AG305" s="176"/>
      <c r="AH305" s="178"/>
      <c r="AI305" s="178"/>
      <c r="AJ305" s="178"/>
      <c r="AK305" s="178"/>
      <c r="AL305" s="178"/>
      <c r="AM305" s="178"/>
      <c r="AN305" s="178"/>
      <c r="AO305" s="178"/>
      <c r="AP305" s="107"/>
      <c r="AQ305" s="107"/>
      <c r="AR305" s="176"/>
      <c r="AS305" s="84"/>
      <c r="AT305" s="84"/>
      <c r="AU305" s="84"/>
      <c r="AV305" s="84"/>
      <c r="AW305" s="183"/>
      <c r="AX305" s="184"/>
      <c r="AY305" s="184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W305" s="3"/>
      <c r="BX305" s="3"/>
      <c r="BY305" s="84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</row>
    <row r="306" spans="1:256">
      <c r="A306" s="3"/>
      <c r="B306" s="176"/>
      <c r="C306" s="176"/>
      <c r="D306" s="177"/>
      <c r="E306" s="177"/>
      <c r="F306" s="177"/>
      <c r="G306" s="177"/>
      <c r="H306" s="178"/>
      <c r="I306" s="3"/>
      <c r="J306" s="3"/>
      <c r="K306" s="3"/>
      <c r="L306" s="179"/>
      <c r="M306" s="87" t="s">
        <v>116</v>
      </c>
      <c r="N306" s="87" t="s">
        <v>117</v>
      </c>
      <c r="O306" s="87" t="s">
        <v>118</v>
      </c>
      <c r="P306" s="87" t="s">
        <v>119</v>
      </c>
      <c r="Q306" s="87" t="s">
        <v>120</v>
      </c>
      <c r="R306" s="87" t="s">
        <v>121</v>
      </c>
      <c r="S306" s="87" t="s">
        <v>122</v>
      </c>
      <c r="T306" s="179"/>
      <c r="U306" s="181"/>
      <c r="V306" s="181"/>
      <c r="W306" s="181"/>
      <c r="X306" s="181"/>
      <c r="Y306" s="181"/>
      <c r="Z306" s="181"/>
      <c r="AA306" s="181"/>
      <c r="AB306" s="177"/>
      <c r="AC306" s="182"/>
      <c r="AD306" s="176"/>
      <c r="AE306" s="176"/>
      <c r="AF306" s="176"/>
      <c r="AG306" s="176"/>
      <c r="AH306" s="178"/>
      <c r="AI306" s="178"/>
      <c r="AJ306" s="178"/>
      <c r="AK306" s="178"/>
      <c r="AL306" s="178"/>
      <c r="AM306" s="178"/>
      <c r="AN306" s="178"/>
      <c r="AO306" s="178"/>
      <c r="AP306" s="107"/>
      <c r="AQ306" s="107"/>
      <c r="AR306" s="176"/>
      <c r="AS306" s="84"/>
      <c r="AT306" s="84"/>
      <c r="AU306" s="84"/>
      <c r="AV306" s="84"/>
      <c r="AW306" s="183"/>
      <c r="AX306" s="184"/>
      <c r="AY306" s="184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W306" s="3"/>
      <c r="BX306" s="3"/>
      <c r="BY306" s="84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</row>
    <row r="307" spans="1:256">
      <c r="L307" s="15" t="s">
        <v>194</v>
      </c>
      <c r="M307" s="187">
        <f t="shared" ref="M307:S307" si="266">MIN(M40:M298)</f>
        <v>20957247.201545946</v>
      </c>
      <c r="N307" s="187">
        <f t="shared" si="266"/>
        <v>23622166.065575514</v>
      </c>
      <c r="O307" s="187">
        <f t="shared" si="266"/>
        <v>25079129.580000002</v>
      </c>
      <c r="P307" s="187">
        <f t="shared" si="266"/>
        <v>26625955.415960599</v>
      </c>
      <c r="Q307" s="187">
        <f t="shared" si="266"/>
        <v>25079129.580000002</v>
      </c>
      <c r="R307" s="187">
        <f t="shared" si="266"/>
        <v>26625955.415960599</v>
      </c>
      <c r="S307" s="187">
        <f t="shared" si="266"/>
        <v>28268186.084818721</v>
      </c>
      <c r="U307" s="187">
        <f t="shared" ref="U307:AA307" si="267">MIN(U40:U298)</f>
        <v>1068819607.2788433</v>
      </c>
      <c r="V307" s="187">
        <f t="shared" si="267"/>
        <v>1204730469.3443513</v>
      </c>
      <c r="W307" s="187">
        <f t="shared" si="267"/>
        <v>1279035608.5800002</v>
      </c>
      <c r="X307" s="187">
        <f t="shared" si="267"/>
        <v>1357923726.2139904</v>
      </c>
      <c r="Y307" s="187">
        <f t="shared" si="267"/>
        <v>1279035608.5800002</v>
      </c>
      <c r="Z307" s="187">
        <f t="shared" si="267"/>
        <v>1357923726.2139904</v>
      </c>
      <c r="AA307" s="187">
        <f t="shared" si="267"/>
        <v>1441677490.3257546</v>
      </c>
      <c r="AH307" s="187">
        <f t="shared" ref="AH307:AN307" si="268">MIN(AH40:AH298)</f>
        <v>1175702000</v>
      </c>
      <c r="AI307" s="187">
        <f t="shared" si="268"/>
        <v>1325204000</v>
      </c>
      <c r="AJ307" s="187">
        <f t="shared" si="268"/>
        <v>1406940000</v>
      </c>
      <c r="AK307" s="187">
        <f t="shared" si="268"/>
        <v>1493717000</v>
      </c>
      <c r="AL307" s="187">
        <f t="shared" si="268"/>
        <v>1406940000</v>
      </c>
      <c r="AM307" s="187">
        <f t="shared" si="268"/>
        <v>1493717000</v>
      </c>
      <c r="AN307" s="187">
        <f t="shared" si="268"/>
        <v>1585846000</v>
      </c>
      <c r="AO307" s="188"/>
      <c r="AP307" s="137"/>
      <c r="AQ307" s="137"/>
      <c r="AR307" s="24"/>
    </row>
    <row r="308" spans="1:256">
      <c r="H308" s="53"/>
      <c r="L308" s="15" t="s">
        <v>195</v>
      </c>
      <c r="M308" s="187">
        <f t="shared" ref="M308:S308" si="269">MAX(M40:M298)</f>
        <v>22514393.20329522</v>
      </c>
      <c r="N308" s="187">
        <f t="shared" si="269"/>
        <v>25377318.40442634</v>
      </c>
      <c r="O308" s="187">
        <f t="shared" si="269"/>
        <v>26942535.874600001</v>
      </c>
      <c r="P308" s="187">
        <f t="shared" si="269"/>
        <v>28604292.533426058</v>
      </c>
      <c r="Q308" s="187">
        <f t="shared" si="269"/>
        <v>26942535.874600001</v>
      </c>
      <c r="R308" s="187">
        <f t="shared" si="269"/>
        <v>28604292.533426058</v>
      </c>
      <c r="S308" s="187">
        <f t="shared" si="269"/>
        <v>30368542.706819769</v>
      </c>
      <c r="U308" s="187">
        <f t="shared" ref="U308:AA308" si="270">MAX(U40:U298)</f>
        <v>2227068069.9548211</v>
      </c>
      <c r="V308" s="187">
        <f t="shared" si="270"/>
        <v>2510261547.3244405</v>
      </c>
      <c r="W308" s="187">
        <f t="shared" si="270"/>
        <v>2665088986.7709999</v>
      </c>
      <c r="X308" s="187">
        <f t="shared" si="270"/>
        <v>2829465843.8992062</v>
      </c>
      <c r="Y308" s="187">
        <f t="shared" si="270"/>
        <v>2665088986.7709999</v>
      </c>
      <c r="Z308" s="187">
        <f t="shared" si="270"/>
        <v>2829465843.8992062</v>
      </c>
      <c r="AA308" s="187">
        <f t="shared" si="270"/>
        <v>3003981105.896244</v>
      </c>
      <c r="AH308" s="187">
        <f t="shared" ref="AH308:AN308" si="271">MAX(AH40:AH298)</f>
        <v>2449775000</v>
      </c>
      <c r="AI308" s="187">
        <f t="shared" si="271"/>
        <v>2761288000</v>
      </c>
      <c r="AJ308" s="187">
        <f t="shared" si="271"/>
        <v>2931598000</v>
      </c>
      <c r="AK308" s="187">
        <f t="shared" si="271"/>
        <v>3112413000</v>
      </c>
      <c r="AL308" s="187">
        <f t="shared" si="271"/>
        <v>2931598000</v>
      </c>
      <c r="AM308" s="187">
        <f t="shared" si="271"/>
        <v>3112413000</v>
      </c>
      <c r="AN308" s="187">
        <f t="shared" si="271"/>
        <v>3304380000</v>
      </c>
      <c r="AO308" s="188"/>
      <c r="AP308" s="137"/>
      <c r="AQ308" s="137"/>
      <c r="AR308" s="24"/>
      <c r="AW308" s="4"/>
      <c r="AX308" s="2"/>
      <c r="AY308" s="2"/>
    </row>
    <row r="309" spans="1:256">
      <c r="H309" s="53"/>
      <c r="L309" s="15" t="s">
        <v>196</v>
      </c>
      <c r="M309" s="187">
        <f>M310</f>
        <v>21437210.151604846</v>
      </c>
      <c r="N309" s="187">
        <f>M311</f>
        <v>24163160.996950779</v>
      </c>
      <c r="O309" s="187">
        <f>M312</f>
        <v>25653491.894972246</v>
      </c>
      <c r="P309" s="187">
        <f>M313</f>
        <v>27235743.14173777</v>
      </c>
      <c r="Q309" s="187">
        <f>M314</f>
        <v>25653491.894972246</v>
      </c>
      <c r="R309" s="187">
        <f>M315</f>
        <v>27235743.14173777</v>
      </c>
      <c r="S309" s="187">
        <f>M316</f>
        <v>28915584.183223642</v>
      </c>
      <c r="U309" s="188"/>
      <c r="V309" s="57"/>
      <c r="W309" s="57"/>
      <c r="X309" s="57"/>
      <c r="Y309" s="57"/>
      <c r="Z309" s="57"/>
      <c r="AA309" s="57"/>
      <c r="AP309" s="137"/>
      <c r="AQ309" s="137"/>
      <c r="AR309" s="24"/>
      <c r="AW309" s="4"/>
      <c r="AX309" s="2"/>
      <c r="AY309" s="2"/>
    </row>
    <row r="310" spans="1:256">
      <c r="I310" s="53"/>
      <c r="L310" s="2" t="s">
        <v>197</v>
      </c>
      <c r="M310" s="189">
        <f>U302/H302</f>
        <v>21437210.151604846</v>
      </c>
      <c r="N310" s="17" t="s">
        <v>198</v>
      </c>
      <c r="AC310" s="6" t="e">
        <f>#REF!/I310</f>
        <v>#REF!</v>
      </c>
      <c r="AP310" s="137"/>
      <c r="AQ310" s="137"/>
      <c r="AR310" s="24"/>
      <c r="AW310" s="4"/>
      <c r="AX310" s="2"/>
      <c r="AY310" s="2"/>
    </row>
    <row r="311" spans="1:256">
      <c r="I311" s="46"/>
      <c r="M311" s="189">
        <f>V302/H302</f>
        <v>24163160.996950779</v>
      </c>
      <c r="N311" s="17" t="s">
        <v>199</v>
      </c>
      <c r="U311" s="190"/>
      <c r="V311" s="190"/>
      <c r="W311" s="190"/>
      <c r="X311" s="190"/>
      <c r="Y311" s="190"/>
      <c r="Z311" s="190"/>
      <c r="AA311" s="190"/>
      <c r="AC311" s="6"/>
      <c r="AP311" s="137"/>
      <c r="AQ311" s="137"/>
      <c r="AR311" s="24"/>
      <c r="AW311" s="4"/>
      <c r="AX311" s="2"/>
      <c r="AY311" s="2"/>
    </row>
    <row r="312" spans="1:256">
      <c r="I312" s="53"/>
      <c r="M312" s="189">
        <f>W302/H302</f>
        <v>25653491.894972246</v>
      </c>
      <c r="N312" s="17" t="s">
        <v>200</v>
      </c>
      <c r="U312" s="57"/>
      <c r="V312" s="57"/>
      <c r="W312" s="57"/>
      <c r="X312" s="57"/>
      <c r="Y312" s="57"/>
      <c r="Z312" s="57"/>
      <c r="AC312" s="6"/>
      <c r="AH312" s="53">
        <f t="shared" ref="AH312:AN313" si="272">AH307*90%</f>
        <v>1058131800</v>
      </c>
      <c r="AI312" s="53">
        <f t="shared" si="272"/>
        <v>1192683600</v>
      </c>
      <c r="AJ312" s="53">
        <f t="shared" si="272"/>
        <v>1266246000</v>
      </c>
      <c r="AK312" s="53">
        <f t="shared" si="272"/>
        <v>1344345300</v>
      </c>
      <c r="AL312" s="53">
        <f t="shared" si="272"/>
        <v>1266246000</v>
      </c>
      <c r="AM312" s="53">
        <f t="shared" si="272"/>
        <v>1344345300</v>
      </c>
      <c r="AN312" s="53">
        <f t="shared" si="272"/>
        <v>1427261400</v>
      </c>
      <c r="AO312" s="53"/>
      <c r="AP312" s="137"/>
      <c r="AQ312" s="137"/>
      <c r="AR312" s="24"/>
      <c r="AW312" s="4"/>
      <c r="AX312" s="2"/>
      <c r="AY312" s="2"/>
    </row>
    <row r="313" spans="1:256">
      <c r="H313" s="53"/>
      <c r="I313" s="53"/>
      <c r="M313" s="189">
        <f>X302/H302</f>
        <v>27235743.14173777</v>
      </c>
      <c r="N313" s="17" t="s">
        <v>201</v>
      </c>
      <c r="AC313" s="6"/>
      <c r="AH313" s="53">
        <f t="shared" si="272"/>
        <v>2204797500</v>
      </c>
      <c r="AI313" s="53">
        <f t="shared" si="272"/>
        <v>2485159200</v>
      </c>
      <c r="AJ313" s="53">
        <f t="shared" si="272"/>
        <v>2638438200</v>
      </c>
      <c r="AK313" s="53">
        <f t="shared" si="272"/>
        <v>2801171700</v>
      </c>
      <c r="AL313" s="53">
        <f t="shared" si="272"/>
        <v>2638438200</v>
      </c>
      <c r="AM313" s="53">
        <f t="shared" si="272"/>
        <v>2801171700</v>
      </c>
      <c r="AN313" s="53">
        <f t="shared" si="272"/>
        <v>2973942000</v>
      </c>
      <c r="AO313" s="53"/>
      <c r="AP313" s="137"/>
      <c r="AQ313" s="137"/>
      <c r="AR313" s="24"/>
      <c r="AW313" s="4"/>
      <c r="AX313" s="2"/>
      <c r="AY313" s="2"/>
    </row>
    <row r="314" spans="1:256">
      <c r="M314" s="189">
        <f>Y302/H302</f>
        <v>25653491.894972246</v>
      </c>
      <c r="N314" s="17" t="s">
        <v>202</v>
      </c>
      <c r="S314" s="53"/>
      <c r="U314" s="190"/>
      <c r="V314" s="190"/>
      <c r="W314" s="190"/>
      <c r="X314" s="190"/>
      <c r="Y314" s="190"/>
      <c r="Z314" s="190"/>
      <c r="AA314" s="190"/>
      <c r="AP314" s="137"/>
      <c r="AQ314" s="137"/>
      <c r="AR314" s="24"/>
      <c r="AW314" s="4"/>
      <c r="AX314" s="2"/>
      <c r="AY314" s="2"/>
    </row>
    <row r="315" spans="1:256">
      <c r="M315" s="189">
        <f>Z302/H302</f>
        <v>27235743.14173777</v>
      </c>
      <c r="N315" s="17" t="s">
        <v>203</v>
      </c>
      <c r="U315" s="57"/>
      <c r="V315" s="57"/>
      <c r="W315" s="57"/>
      <c r="X315" s="57"/>
      <c r="Y315" s="57"/>
      <c r="Z315" s="57"/>
      <c r="AP315" s="137"/>
      <c r="AQ315" s="137"/>
      <c r="AR315" s="24"/>
      <c r="AW315" s="4"/>
      <c r="AX315" s="2"/>
      <c r="AY315" s="2"/>
    </row>
    <row r="316" spans="1:256">
      <c r="M316" s="189">
        <f>AA302/H302</f>
        <v>28915584.183223642</v>
      </c>
      <c r="N316" s="17" t="s">
        <v>204</v>
      </c>
      <c r="AP316" s="137"/>
      <c r="AQ316" s="137"/>
      <c r="AR316" s="24"/>
      <c r="AW316" s="4"/>
      <c r="AX316" s="2"/>
      <c r="AY316" s="2"/>
    </row>
    <row r="317" spans="1:256">
      <c r="AP317" s="137"/>
      <c r="AQ317" s="137"/>
      <c r="AR317" s="24"/>
      <c r="AW317" s="4"/>
      <c r="AX317" s="2"/>
      <c r="AY317" s="2"/>
    </row>
    <row r="318" spans="1:256">
      <c r="M318" s="46">
        <f t="shared" ref="M318:S319" si="273">M307/1.15</f>
        <v>18223693.218735605</v>
      </c>
      <c r="N318" s="46">
        <f t="shared" si="273"/>
        <v>20541013.970065664</v>
      </c>
      <c r="O318" s="46">
        <f t="shared" si="273"/>
        <v>21807938.765217394</v>
      </c>
      <c r="P318" s="46">
        <f t="shared" si="273"/>
        <v>23153004.709530957</v>
      </c>
      <c r="Q318" s="46">
        <f t="shared" si="273"/>
        <v>21807938.765217394</v>
      </c>
      <c r="R318" s="46">
        <f t="shared" si="273"/>
        <v>23153004.709530957</v>
      </c>
      <c r="S318" s="46">
        <f t="shared" si="273"/>
        <v>24581031.378103238</v>
      </c>
      <c r="AP318" s="137"/>
      <c r="AQ318" s="137"/>
      <c r="AR318" s="24"/>
      <c r="AW318" s="4"/>
      <c r="AX318" s="2"/>
      <c r="AY318" s="2"/>
    </row>
    <row r="319" spans="1:256">
      <c r="M319" s="46">
        <f t="shared" si="273"/>
        <v>19577733.220256716</v>
      </c>
      <c r="N319" s="46">
        <f t="shared" si="273"/>
        <v>22067233.39515334</v>
      </c>
      <c r="O319" s="46">
        <f t="shared" si="273"/>
        <v>23428292.064869568</v>
      </c>
      <c r="P319" s="46">
        <f t="shared" si="273"/>
        <v>24873297.855153095</v>
      </c>
      <c r="Q319" s="46">
        <f t="shared" si="273"/>
        <v>23428292.064869568</v>
      </c>
      <c r="R319" s="46">
        <f t="shared" si="273"/>
        <v>24873297.855153095</v>
      </c>
      <c r="S319" s="46">
        <f t="shared" si="273"/>
        <v>26407428.440712843</v>
      </c>
      <c r="AP319" s="137"/>
      <c r="AQ319" s="137"/>
      <c r="AR319" s="24"/>
      <c r="AW319" s="4"/>
      <c r="AX319" s="2"/>
      <c r="AY319" s="2"/>
    </row>
    <row r="320" spans="1:256">
      <c r="AP320" s="137"/>
      <c r="AQ320" s="137"/>
      <c r="AR320" s="24"/>
      <c r="AW320" s="4"/>
      <c r="AX320" s="2"/>
      <c r="AY320" s="2"/>
    </row>
    <row r="321" spans="8:256">
      <c r="AP321" s="137"/>
      <c r="AQ321" s="137"/>
      <c r="AR321" s="24"/>
      <c r="AW321" s="4"/>
      <c r="AX321" s="2"/>
      <c r="AY321" s="2"/>
    </row>
    <row r="322" spans="8:256">
      <c r="AP322" s="137"/>
      <c r="AQ322" s="137"/>
      <c r="AR322" s="24"/>
      <c r="AW322" s="4"/>
      <c r="AX322" s="2"/>
      <c r="AY322" s="2"/>
    </row>
    <row r="323" spans="8:256">
      <c r="AP323" s="137"/>
      <c r="AQ323" s="137"/>
      <c r="AR323" s="24"/>
      <c r="AW323" s="4"/>
      <c r="AX323" s="2"/>
      <c r="AY323" s="2"/>
    </row>
    <row r="324" spans="8:256">
      <c r="AP324" s="137"/>
      <c r="AQ324" s="137"/>
      <c r="AR324" s="24"/>
      <c r="AW324" s="4"/>
      <c r="AX324" s="2"/>
      <c r="AY324" s="2"/>
    </row>
    <row r="325" spans="8:256">
      <c r="AP325" s="137"/>
      <c r="AQ325" s="137"/>
      <c r="AR325" s="24"/>
      <c r="AW325" s="4"/>
      <c r="AX325" s="2"/>
      <c r="AY325" s="2"/>
    </row>
    <row r="326" spans="8:256">
      <c r="AP326" s="137"/>
      <c r="AQ326" s="137"/>
      <c r="AR326" s="24"/>
      <c r="AW326" s="4"/>
      <c r="AX326" s="2"/>
      <c r="AY326" s="2"/>
    </row>
    <row r="327" spans="8:256">
      <c r="AP327" s="137"/>
      <c r="AQ327" s="137"/>
      <c r="AR327" s="24"/>
      <c r="AW327" s="4"/>
      <c r="AX327" s="2"/>
      <c r="AY327" s="2"/>
    </row>
    <row r="328" spans="8:256">
      <c r="AP328" s="137"/>
      <c r="AQ328" s="137"/>
      <c r="AR328" s="24"/>
    </row>
    <row r="329" spans="8:256">
      <c r="H329" s="24"/>
      <c r="I329" s="24"/>
      <c r="J329" s="24"/>
      <c r="K329" s="24"/>
      <c r="L329" s="24"/>
      <c r="AP329" s="191"/>
      <c r="AQ329" s="191"/>
      <c r="AR329" s="337"/>
      <c r="AS329" s="192"/>
      <c r="AT329" s="192"/>
      <c r="BP329" s="14"/>
      <c r="BQ329" s="14"/>
      <c r="BR329" s="14"/>
      <c r="BS329" s="14"/>
      <c r="BT329" s="14"/>
      <c r="BU329" s="14"/>
      <c r="BV329" s="193"/>
      <c r="BW329" s="14"/>
      <c r="BX329" s="14"/>
      <c r="BY329" s="192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</row>
    <row r="330" spans="8:256">
      <c r="H330" s="24"/>
      <c r="I330" s="24"/>
      <c r="J330" s="24"/>
      <c r="K330" s="194" t="s">
        <v>205</v>
      </c>
      <c r="L330" s="194"/>
      <c r="M330" s="195"/>
      <c r="N330" s="196" t="s">
        <v>206</v>
      </c>
      <c r="O330" s="197"/>
      <c r="P330" s="197"/>
      <c r="AP330" s="198">
        <f>SUM(AP41:AP329)</f>
        <v>554162132000</v>
      </c>
      <c r="AQ330" s="198">
        <f>SUM(AQ41:AQ329)</f>
        <v>469771465500</v>
      </c>
      <c r="AR330" s="338"/>
    </row>
    <row r="331" spans="8:256">
      <c r="H331" s="24"/>
      <c r="I331" s="24"/>
      <c r="J331" s="24"/>
      <c r="K331" s="199" t="s">
        <v>207</v>
      </c>
      <c r="L331" s="199" t="s">
        <v>16</v>
      </c>
      <c r="M331" s="199" t="s">
        <v>17</v>
      </c>
      <c r="N331" s="200" t="s">
        <v>207</v>
      </c>
      <c r="O331" s="200" t="s">
        <v>16</v>
      </c>
      <c r="P331" s="200" t="s">
        <v>17</v>
      </c>
    </row>
    <row r="332" spans="8:256">
      <c r="H332" s="24"/>
      <c r="I332" s="24"/>
      <c r="J332" s="24"/>
      <c r="K332" s="201" t="s">
        <v>208</v>
      </c>
      <c r="L332" s="202">
        <v>101</v>
      </c>
      <c r="M332" s="202">
        <v>100</v>
      </c>
      <c r="N332" s="203" t="s">
        <v>13</v>
      </c>
      <c r="O332" s="204">
        <v>101</v>
      </c>
      <c r="P332" s="204">
        <v>100</v>
      </c>
    </row>
    <row r="333" spans="8:256">
      <c r="H333" s="24"/>
      <c r="I333" s="24"/>
      <c r="J333" s="24"/>
      <c r="K333" s="201"/>
      <c r="L333" s="202"/>
      <c r="M333" s="202"/>
      <c r="N333" s="203" t="s">
        <v>209</v>
      </c>
      <c r="O333" s="204">
        <v>100</v>
      </c>
      <c r="P333" s="204">
        <v>100</v>
      </c>
    </row>
    <row r="334" spans="8:256">
      <c r="H334" s="24"/>
      <c r="I334" s="24"/>
      <c r="J334" s="24"/>
      <c r="K334" s="205" t="s">
        <v>210</v>
      </c>
      <c r="L334" s="202">
        <v>103</v>
      </c>
      <c r="M334" s="202">
        <v>101</v>
      </c>
      <c r="N334" s="206" t="s">
        <v>211</v>
      </c>
      <c r="O334" s="204">
        <v>102</v>
      </c>
      <c r="P334" s="204">
        <v>102</v>
      </c>
    </row>
    <row r="335" spans="8:256">
      <c r="H335" s="24"/>
      <c r="I335" s="24"/>
      <c r="J335" s="24"/>
      <c r="K335" s="205"/>
      <c r="L335" s="202"/>
      <c r="M335" s="202"/>
      <c r="N335" s="206" t="s">
        <v>41</v>
      </c>
      <c r="O335" s="204">
        <v>108</v>
      </c>
      <c r="P335" s="204">
        <v>105</v>
      </c>
    </row>
    <row r="336" spans="8:256">
      <c r="H336" s="24"/>
      <c r="I336" s="24"/>
      <c r="J336" s="24"/>
      <c r="K336" s="201" t="s">
        <v>212</v>
      </c>
      <c r="L336" s="202">
        <v>101</v>
      </c>
      <c r="M336" s="202">
        <v>100</v>
      </c>
      <c r="N336" s="203" t="s">
        <v>212</v>
      </c>
      <c r="O336" s="204">
        <v>101</v>
      </c>
      <c r="P336" s="204">
        <v>101</v>
      </c>
    </row>
    <row r="337" spans="8:18">
      <c r="H337" s="24"/>
      <c r="I337" s="24"/>
      <c r="J337" s="24"/>
      <c r="K337" s="201" t="s">
        <v>213</v>
      </c>
      <c r="L337" s="202">
        <v>102</v>
      </c>
      <c r="M337" s="202">
        <v>103</v>
      </c>
      <c r="N337" s="203" t="s">
        <v>213</v>
      </c>
      <c r="O337" s="204">
        <v>104</v>
      </c>
      <c r="P337" s="204">
        <v>104</v>
      </c>
    </row>
    <row r="338" spans="8:18">
      <c r="H338" s="24"/>
      <c r="I338" s="207"/>
      <c r="J338" s="24"/>
      <c r="K338" s="201" t="s">
        <v>214</v>
      </c>
      <c r="L338" s="202">
        <v>100</v>
      </c>
      <c r="M338" s="202">
        <v>103</v>
      </c>
      <c r="N338" s="203" t="s">
        <v>214</v>
      </c>
      <c r="O338" s="204">
        <v>103</v>
      </c>
      <c r="P338" s="204">
        <v>103</v>
      </c>
    </row>
    <row r="339" spans="8:18">
      <c r="H339" s="24"/>
      <c r="I339" s="208"/>
      <c r="J339" s="24"/>
      <c r="K339" s="205" t="s">
        <v>215</v>
      </c>
      <c r="L339" s="202">
        <v>101</v>
      </c>
      <c r="M339" s="202">
        <v>104</v>
      </c>
      <c r="N339" s="206" t="s">
        <v>215</v>
      </c>
      <c r="O339" s="204">
        <v>104</v>
      </c>
      <c r="P339" s="204">
        <v>104</v>
      </c>
    </row>
    <row r="340" spans="8:18">
      <c r="H340" s="24"/>
      <c r="I340" s="24"/>
      <c r="J340" s="24"/>
      <c r="K340" s="201" t="s">
        <v>216</v>
      </c>
      <c r="L340" s="202">
        <v>100</v>
      </c>
      <c r="M340" s="202">
        <v>102</v>
      </c>
      <c r="N340" s="203" t="s">
        <v>217</v>
      </c>
      <c r="O340" s="204">
        <v>104</v>
      </c>
      <c r="P340" s="204">
        <v>104</v>
      </c>
    </row>
    <row r="341" spans="8:18">
      <c r="H341" s="24"/>
      <c r="I341" s="24"/>
      <c r="J341" s="24"/>
      <c r="K341" s="201" t="s">
        <v>218</v>
      </c>
      <c r="L341" s="202">
        <v>100</v>
      </c>
      <c r="M341" s="202">
        <v>102</v>
      </c>
      <c r="N341" s="203" t="s">
        <v>219</v>
      </c>
      <c r="O341" s="204">
        <v>105</v>
      </c>
      <c r="P341" s="204">
        <v>105</v>
      </c>
    </row>
    <row r="342" spans="8:18">
      <c r="H342" s="24"/>
      <c r="I342" s="24"/>
      <c r="J342" s="24"/>
      <c r="K342" s="24"/>
      <c r="L342" s="24"/>
      <c r="M342" s="24"/>
      <c r="N342" s="209"/>
      <c r="O342" s="24"/>
      <c r="P342" s="24"/>
      <c r="Q342" s="24"/>
    </row>
    <row r="343" spans="8:18">
      <c r="H343" s="24"/>
      <c r="I343" s="24"/>
      <c r="J343" s="24"/>
      <c r="K343" s="24"/>
      <c r="L343" s="24"/>
      <c r="M343" s="24"/>
      <c r="N343" s="209"/>
      <c r="O343" s="24"/>
      <c r="P343" s="24"/>
      <c r="Q343" s="24"/>
    </row>
    <row r="344" spans="8:18">
      <c r="H344" s="24"/>
      <c r="I344" s="24"/>
      <c r="J344" s="24"/>
      <c r="K344" s="24"/>
      <c r="L344" s="24"/>
      <c r="M344" s="24"/>
      <c r="N344" s="209"/>
      <c r="O344" s="24"/>
      <c r="P344" s="24"/>
      <c r="Q344" s="24"/>
    </row>
    <row r="345" spans="8:18">
      <c r="H345" s="24"/>
      <c r="I345" s="24"/>
      <c r="J345" s="24"/>
      <c r="K345" s="24"/>
      <c r="L345" s="24"/>
    </row>
    <row r="346" spans="8:18">
      <c r="L346" s="210" t="s">
        <v>220</v>
      </c>
      <c r="M346" s="17"/>
      <c r="N346" s="195" t="s">
        <v>221</v>
      </c>
      <c r="O346" s="211"/>
      <c r="P346" s="211"/>
    </row>
    <row r="347" spans="8:18">
      <c r="L347" s="17" t="s">
        <v>75</v>
      </c>
      <c r="M347" s="20">
        <v>1.08</v>
      </c>
      <c r="N347" s="212" t="s">
        <v>13</v>
      </c>
      <c r="O347" s="213" t="s">
        <v>222</v>
      </c>
      <c r="P347" s="214">
        <v>101</v>
      </c>
      <c r="Q347" s="18">
        <v>0.02</v>
      </c>
      <c r="R347" s="17" t="s">
        <v>21</v>
      </c>
    </row>
    <row r="348" spans="8:18">
      <c r="L348" s="17" t="s">
        <v>80</v>
      </c>
      <c r="M348" s="20">
        <v>0.9</v>
      </c>
      <c r="N348" s="212"/>
      <c r="O348" s="213" t="s">
        <v>223</v>
      </c>
      <c r="P348" s="214">
        <v>100</v>
      </c>
      <c r="Q348" s="18">
        <v>0.05</v>
      </c>
      <c r="R348" s="17" t="s">
        <v>26</v>
      </c>
    </row>
    <row r="349" spans="8:18">
      <c r="L349" s="17" t="s">
        <v>85</v>
      </c>
      <c r="M349" s="20">
        <v>1.1200000000000001</v>
      </c>
      <c r="N349" s="212" t="s">
        <v>5</v>
      </c>
      <c r="O349" s="213"/>
      <c r="P349" s="214">
        <v>101</v>
      </c>
      <c r="Q349" s="18">
        <v>0.05</v>
      </c>
      <c r="R349" s="17" t="s">
        <v>30</v>
      </c>
    </row>
    <row r="350" spans="8:18">
      <c r="L350" s="17" t="s">
        <v>90</v>
      </c>
      <c r="M350" s="20">
        <v>0.95</v>
      </c>
      <c r="N350" s="215" t="s">
        <v>6</v>
      </c>
      <c r="O350" s="213"/>
      <c r="P350" s="214">
        <v>101.25</v>
      </c>
      <c r="Q350" s="18">
        <v>0.05</v>
      </c>
      <c r="R350" s="17" t="s">
        <v>33</v>
      </c>
    </row>
    <row r="351" spans="8:18">
      <c r="L351" s="17" t="s">
        <v>91</v>
      </c>
      <c r="M351" s="20">
        <v>1.1000000000000001</v>
      </c>
      <c r="N351" s="215" t="s">
        <v>14</v>
      </c>
      <c r="O351" s="213" t="s">
        <v>222</v>
      </c>
      <c r="P351" s="214">
        <v>101.5</v>
      </c>
    </row>
    <row r="352" spans="8:18">
      <c r="L352" s="17" t="s">
        <v>92</v>
      </c>
      <c r="M352" s="74">
        <v>0.93</v>
      </c>
      <c r="N352" s="215"/>
      <c r="O352" s="213" t="s">
        <v>223</v>
      </c>
      <c r="P352" s="214">
        <v>101.5</v>
      </c>
    </row>
    <row r="353" spans="14:16">
      <c r="N353" s="216" t="s">
        <v>224</v>
      </c>
      <c r="O353" s="217"/>
      <c r="P353" s="218">
        <v>102</v>
      </c>
    </row>
    <row r="354" spans="14:16">
      <c r="N354" s="216">
        <v>18</v>
      </c>
      <c r="O354" s="217"/>
      <c r="P354" s="218">
        <v>102.5</v>
      </c>
    </row>
    <row r="355" spans="14:16">
      <c r="N355" s="216"/>
      <c r="O355" s="217" t="s">
        <v>225</v>
      </c>
      <c r="P355" s="218">
        <v>102.5</v>
      </c>
    </row>
    <row r="356" spans="14:16">
      <c r="N356" s="217" t="s">
        <v>226</v>
      </c>
      <c r="O356" s="217"/>
      <c r="P356" s="218">
        <v>102.25</v>
      </c>
    </row>
    <row r="357" spans="14:16">
      <c r="N357" s="216">
        <v>28</v>
      </c>
      <c r="O357" s="217"/>
      <c r="P357" s="218">
        <v>102.5</v>
      </c>
    </row>
    <row r="358" spans="14:16">
      <c r="N358" s="216"/>
      <c r="O358" s="217" t="s">
        <v>225</v>
      </c>
      <c r="P358" s="218">
        <v>102.5</v>
      </c>
    </row>
    <row r="359" spans="14:16">
      <c r="N359" s="217" t="s">
        <v>227</v>
      </c>
      <c r="O359" s="217" t="s">
        <v>16</v>
      </c>
      <c r="P359" s="218">
        <v>102</v>
      </c>
    </row>
    <row r="360" spans="14:16">
      <c r="N360" s="219"/>
      <c r="O360" s="202" t="s">
        <v>225</v>
      </c>
      <c r="P360" s="220">
        <v>102</v>
      </c>
    </row>
    <row r="361" spans="14:16">
      <c r="N361" s="219"/>
      <c r="O361" s="202"/>
      <c r="P361" s="202"/>
    </row>
  </sheetData>
  <mergeCells count="8">
    <mergeCell ref="BE2:BO2"/>
    <mergeCell ref="I26:J26"/>
    <mergeCell ref="I27:J27"/>
    <mergeCell ref="I28:J28"/>
    <mergeCell ref="C36:D36"/>
    <mergeCell ref="M36:S36"/>
    <mergeCell ref="U36:AA36"/>
    <mergeCell ref="AH36:AP36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CS381"/>
  <sheetViews>
    <sheetView topLeftCell="C1" zoomScaleNormal="100" workbookViewId="0">
      <selection activeCell="CS40" sqref="CS40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8" width="19.28515625" style="2" hidden="1" customWidth="1"/>
    <col min="19" max="19" width="22.5703125" style="2" hidden="1" customWidth="1"/>
    <col min="20" max="21" width="19.28515625" style="2" hidden="1" customWidth="1"/>
    <col min="22" max="22" width="2.28515625" style="3" hidden="1" customWidth="1"/>
    <col min="23" max="23" width="20.140625" style="2" hidden="1" customWidth="1"/>
    <col min="24" max="31" width="22.42578125" style="2" hidden="1" customWidth="1"/>
    <col min="32" max="32" width="2.28515625" style="3" hidden="1" customWidth="1"/>
    <col min="33" max="33" width="16.5703125" style="2" hidden="1" customWidth="1"/>
    <col min="34" max="34" width="14.85546875" style="2" hidden="1" customWidth="1"/>
    <col min="35" max="35" width="12.5703125" style="2" hidden="1" customWidth="1"/>
    <col min="36" max="36" width="9.140625" style="2" hidden="1" customWidth="1"/>
    <col min="37" max="37" width="9" style="2" hidden="1" customWidth="1"/>
    <col min="38" max="38" width="22" style="2" hidden="1" customWidth="1"/>
    <col min="39" max="39" width="17.28515625" style="2" hidden="1" customWidth="1"/>
    <col min="40" max="40" width="18.140625" style="2" hidden="1" customWidth="1"/>
    <col min="41" max="41" width="19.28515625" style="2" hidden="1" customWidth="1"/>
    <col min="42" max="42" width="16.28515625" style="2" hidden="1" customWidth="1"/>
    <col min="43" max="43" width="17.5703125" style="2" hidden="1" customWidth="1"/>
    <col min="44" max="44" width="18.140625" style="2" hidden="1" customWidth="1"/>
    <col min="45" max="45" width="17.5703125" style="2" hidden="1" customWidth="1"/>
    <col min="46" max="46" width="22.7109375" style="2" hidden="1" customWidth="1"/>
    <col min="47" max="47" width="13.42578125" style="4" hidden="1" customWidth="1"/>
    <col min="48" max="48" width="16.42578125" style="4" hidden="1" customWidth="1"/>
    <col min="49" max="49" width="18.7109375" style="4" hidden="1" customWidth="1"/>
    <col min="50" max="50" width="20.5703125" style="4" hidden="1" customWidth="1"/>
    <col min="51" max="51" width="16.28515625" style="5" hidden="1" customWidth="1"/>
    <col min="52" max="53" width="14.7109375" style="6" hidden="1" customWidth="1"/>
    <col min="54" max="54" width="20.140625" style="2" hidden="1" customWidth="1"/>
    <col min="55" max="55" width="11" style="2" hidden="1" customWidth="1"/>
    <col min="56" max="69" width="14.7109375" style="2" hidden="1" customWidth="1"/>
    <col min="70" max="70" width="18" style="2" hidden="1" customWidth="1"/>
    <col min="71" max="71" width="11.7109375" style="2" hidden="1" customWidth="1"/>
    <col min="72" max="72" width="23.5703125" style="2" hidden="1" customWidth="1"/>
    <col min="73" max="73" width="13.7109375" style="2" hidden="1" customWidth="1"/>
    <col min="74" max="74" width="4.140625" style="2" hidden="1" customWidth="1"/>
    <col min="75" max="75" width="3.85546875" style="84" hidden="1" customWidth="1"/>
    <col min="76" max="76" width="13" style="2" hidden="1" customWidth="1"/>
    <col min="77" max="77" width="9" style="2" hidden="1" customWidth="1"/>
    <col min="78" max="78" width="9" style="4" hidden="1" customWidth="1"/>
    <col min="79" max="80" width="10" style="2" hidden="1" customWidth="1"/>
    <col min="81" max="81" width="14.5703125" style="2" hidden="1" customWidth="1"/>
    <col min="82" max="82" width="7.140625" style="2" hidden="1" customWidth="1"/>
    <col min="83" max="84" width="6.7109375" style="2" hidden="1" customWidth="1"/>
    <col min="85" max="85" width="7.42578125" style="2" hidden="1" customWidth="1"/>
    <col min="86" max="86" width="10.7109375" style="2" hidden="1" customWidth="1"/>
    <col min="87" max="87" width="9" style="2" hidden="1" customWidth="1"/>
    <col min="88" max="88" width="19.28515625" style="2" hidden="1" customWidth="1"/>
    <col min="89" max="89" width="18.85546875" style="2" hidden="1" customWidth="1"/>
    <col min="90" max="90" width="18.28515625" style="2" hidden="1" customWidth="1"/>
    <col min="91" max="91" width="15.28515625" style="2" hidden="1" customWidth="1"/>
    <col min="92" max="92" width="15.85546875" style="2" hidden="1" customWidth="1"/>
    <col min="93" max="93" width="19.140625" style="2" hidden="1" customWidth="1"/>
    <col min="94" max="94" width="17.7109375" style="2" hidden="1" customWidth="1"/>
    <col min="95" max="95" width="18.5703125" style="2" customWidth="1"/>
    <col min="96" max="96" width="6.42578125" style="2" customWidth="1"/>
    <col min="97" max="97" width="25.5703125" style="2" customWidth="1"/>
    <col min="98" max="105" width="9" style="2" customWidth="1"/>
    <col min="106" max="16384" width="9" style="2"/>
  </cols>
  <sheetData>
    <row r="1" spans="3:95" ht="22.5">
      <c r="C1" s="339" t="s">
        <v>0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  <c r="AN1" s="340"/>
      <c r="AO1" s="340"/>
      <c r="AP1" s="340"/>
      <c r="AQ1" s="340"/>
      <c r="AR1" s="340"/>
      <c r="AS1" s="340"/>
      <c r="AT1" s="340"/>
      <c r="AU1" s="341"/>
      <c r="AV1" s="341"/>
      <c r="AW1" s="341"/>
      <c r="AX1" s="341"/>
      <c r="AY1" s="342"/>
      <c r="AZ1" s="343"/>
      <c r="BA1" s="343"/>
      <c r="BB1" s="340"/>
      <c r="BC1" s="340"/>
      <c r="BD1" s="340"/>
      <c r="BE1" s="340"/>
      <c r="BF1" s="340"/>
      <c r="BG1" s="340"/>
      <c r="BH1" s="340"/>
      <c r="BI1" s="340"/>
      <c r="BJ1" s="340"/>
      <c r="BK1" s="340"/>
      <c r="BL1" s="340"/>
      <c r="BM1" s="340"/>
      <c r="BN1" s="340"/>
      <c r="BO1" s="340"/>
      <c r="BP1" s="340"/>
      <c r="BQ1" s="340"/>
      <c r="BR1" s="340"/>
      <c r="BS1" s="340"/>
      <c r="BT1" s="340"/>
      <c r="BU1" s="340"/>
      <c r="BV1" s="340"/>
      <c r="BW1" s="341"/>
      <c r="BX1" s="340"/>
      <c r="BY1" s="340"/>
      <c r="BZ1" s="341"/>
      <c r="CA1" s="340"/>
      <c r="CB1" s="340"/>
      <c r="CC1" s="340"/>
      <c r="CD1" s="340"/>
      <c r="CE1" s="340"/>
      <c r="CF1" s="340"/>
      <c r="CG1" s="340"/>
      <c r="CH1" s="340"/>
      <c r="CI1" s="340"/>
      <c r="CJ1" s="340"/>
      <c r="CK1" s="340"/>
      <c r="CL1" s="340"/>
      <c r="CM1" s="340"/>
      <c r="CN1" s="340"/>
      <c r="CO1" s="340"/>
      <c r="CP1" s="340"/>
      <c r="CQ1" s="340"/>
    </row>
    <row r="2" spans="3:95" ht="22.5" customHeight="1">
      <c r="C2" s="339" t="s">
        <v>1</v>
      </c>
      <c r="D2" s="340"/>
      <c r="E2" s="340"/>
      <c r="F2" s="340"/>
      <c r="G2" s="340"/>
      <c r="H2" s="340"/>
      <c r="I2" s="340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0"/>
      <c r="V2" s="340"/>
      <c r="W2" s="340"/>
      <c r="X2" s="340"/>
      <c r="Y2" s="340"/>
      <c r="Z2" s="340"/>
      <c r="AA2" s="340"/>
      <c r="AB2" s="340"/>
      <c r="AC2" s="340"/>
      <c r="AD2" s="340"/>
      <c r="AE2" s="340"/>
      <c r="AF2" s="340"/>
      <c r="AG2" s="340"/>
      <c r="AH2" s="340"/>
      <c r="AI2" s="340"/>
      <c r="AJ2" s="340"/>
      <c r="AK2" s="340"/>
      <c r="AL2" s="340"/>
      <c r="AM2" s="340"/>
      <c r="AN2" s="340"/>
      <c r="AO2" s="340"/>
      <c r="AP2" s="340"/>
      <c r="AQ2" s="340"/>
      <c r="AR2" s="340"/>
      <c r="AS2" s="340"/>
      <c r="AT2" s="340"/>
      <c r="AU2" s="341"/>
      <c r="AV2" s="341"/>
      <c r="AW2" s="341"/>
      <c r="AX2" s="341"/>
      <c r="AY2" s="342"/>
      <c r="AZ2" s="343"/>
      <c r="BA2" s="343"/>
      <c r="BB2" s="340"/>
      <c r="BC2" s="340"/>
      <c r="BD2" s="340"/>
      <c r="BE2" s="340"/>
      <c r="BF2" s="340"/>
      <c r="BG2" s="667" t="s">
        <v>2</v>
      </c>
      <c r="BH2" s="667"/>
      <c r="BI2" s="667"/>
      <c r="BJ2" s="667"/>
      <c r="BK2" s="667"/>
      <c r="BL2" s="667"/>
      <c r="BM2" s="667"/>
      <c r="BN2" s="667"/>
      <c r="BO2" s="667"/>
      <c r="BP2" s="667"/>
      <c r="BQ2" s="667"/>
      <c r="BR2" s="340"/>
      <c r="BS2" s="340"/>
      <c r="BT2" s="340"/>
      <c r="BU2" s="340"/>
      <c r="BV2" s="340"/>
      <c r="BW2" s="341"/>
      <c r="BX2" s="340"/>
      <c r="BY2" s="340"/>
      <c r="BZ2" s="341"/>
      <c r="CA2" s="340"/>
      <c r="CB2" s="340"/>
      <c r="CC2" s="340"/>
      <c r="CD2" s="340"/>
      <c r="CE2" s="340"/>
      <c r="CF2" s="340"/>
      <c r="CG2" s="340"/>
      <c r="CH2" s="340"/>
      <c r="CI2" s="340"/>
      <c r="CJ2" s="340"/>
      <c r="CK2" s="340"/>
      <c r="CL2" s="340"/>
      <c r="CM2" s="340"/>
      <c r="CN2" s="340"/>
      <c r="CO2" s="340"/>
      <c r="CP2" s="340"/>
      <c r="CQ2" s="340"/>
    </row>
    <row r="3" spans="3:95" ht="22.5">
      <c r="C3" s="344" t="s">
        <v>244</v>
      </c>
      <c r="D3" s="340"/>
      <c r="E3" s="340"/>
      <c r="F3" s="340"/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0"/>
      <c r="AN3" s="340"/>
      <c r="AO3" s="340"/>
      <c r="AP3" s="340"/>
      <c r="AQ3" s="340"/>
      <c r="AR3" s="345" t="s">
        <v>4</v>
      </c>
      <c r="AS3" s="340"/>
      <c r="AT3" s="340"/>
      <c r="AU3" s="346" t="s">
        <v>5</v>
      </c>
      <c r="AV3" s="347" t="s">
        <v>6</v>
      </c>
      <c r="AW3" s="347" t="s">
        <v>7</v>
      </c>
      <c r="AX3" s="341" t="s">
        <v>8</v>
      </c>
      <c r="AY3" s="348" t="s">
        <v>9</v>
      </c>
      <c r="AZ3" s="348" t="s">
        <v>10</v>
      </c>
      <c r="BA3" s="348" t="s">
        <v>11</v>
      </c>
      <c r="BB3" s="346" t="s">
        <v>12</v>
      </c>
      <c r="BC3" s="347" t="s">
        <v>13</v>
      </c>
      <c r="BD3" s="347" t="s">
        <v>14</v>
      </c>
      <c r="BE3" s="349">
        <v>18</v>
      </c>
      <c r="BF3" s="349">
        <v>28</v>
      </c>
      <c r="BG3" s="349">
        <v>3</v>
      </c>
      <c r="BH3" s="349">
        <v>6</v>
      </c>
      <c r="BI3" s="349">
        <v>9</v>
      </c>
      <c r="BJ3" s="349">
        <v>11</v>
      </c>
      <c r="BK3" s="349">
        <v>16</v>
      </c>
      <c r="BL3" s="349">
        <v>18</v>
      </c>
      <c r="BM3" s="349">
        <v>21</v>
      </c>
      <c r="BN3" s="349">
        <v>23</v>
      </c>
      <c r="BO3" s="349">
        <v>27</v>
      </c>
      <c r="BP3" s="349">
        <v>29</v>
      </c>
      <c r="BQ3" s="349">
        <v>36</v>
      </c>
      <c r="BR3" s="340"/>
      <c r="BS3" s="350" t="s">
        <v>15</v>
      </c>
      <c r="BT3" s="340"/>
      <c r="BU3" s="340"/>
      <c r="BV3" s="340"/>
      <c r="BW3" s="341"/>
      <c r="BX3" s="340"/>
      <c r="BY3" s="340"/>
      <c r="BZ3" s="341"/>
      <c r="CA3" s="340"/>
      <c r="CB3" s="340"/>
      <c r="CC3" s="340"/>
      <c r="CD3" s="340"/>
      <c r="CE3" s="340"/>
      <c r="CF3" s="340"/>
      <c r="CG3" s="340"/>
      <c r="CH3" s="340"/>
      <c r="CI3" s="340"/>
      <c r="CJ3" s="340"/>
      <c r="CK3" s="340"/>
      <c r="CL3" s="340"/>
      <c r="CM3" s="340"/>
      <c r="CN3" s="340"/>
      <c r="CO3" s="340"/>
      <c r="CP3" s="340"/>
      <c r="CQ3" s="340"/>
    </row>
    <row r="4" spans="3:95" hidden="1"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  <c r="AE4" s="340"/>
      <c r="AF4" s="340"/>
      <c r="AG4" s="340"/>
      <c r="AH4" s="340"/>
      <c r="AI4" s="340"/>
      <c r="AJ4" s="340"/>
      <c r="AK4" s="340"/>
      <c r="AL4" s="340"/>
      <c r="AM4" s="351"/>
      <c r="AN4" s="351" t="s">
        <v>16</v>
      </c>
      <c r="AO4" s="351" t="s">
        <v>17</v>
      </c>
      <c r="AP4" s="340" t="s">
        <v>18</v>
      </c>
      <c r="AQ4" s="340"/>
      <c r="AR4" s="352" t="s">
        <v>19</v>
      </c>
      <c r="AS4" s="340">
        <v>5</v>
      </c>
      <c r="AT4" s="340" t="s">
        <v>20</v>
      </c>
      <c r="AU4" s="353">
        <v>1</v>
      </c>
      <c r="AV4" s="353">
        <v>1</v>
      </c>
      <c r="AW4" s="354">
        <v>1.01</v>
      </c>
      <c r="AX4" s="354">
        <v>1.01</v>
      </c>
      <c r="AY4" s="354">
        <v>1.02</v>
      </c>
      <c r="AZ4" s="354">
        <v>1.02</v>
      </c>
      <c r="BA4" s="354">
        <v>1.0149999999999999</v>
      </c>
      <c r="BB4" s="354">
        <v>1.0149999999999999</v>
      </c>
      <c r="BC4" s="354">
        <v>1.0024999999999999</v>
      </c>
      <c r="BD4" s="353">
        <v>1</v>
      </c>
      <c r="BE4" s="354">
        <v>1.01</v>
      </c>
      <c r="BF4" s="354">
        <v>1.02</v>
      </c>
      <c r="BG4" s="354">
        <v>1.01</v>
      </c>
      <c r="BH4" s="354">
        <v>1.01</v>
      </c>
      <c r="BI4" s="354">
        <v>1.01</v>
      </c>
      <c r="BJ4" s="354">
        <v>1.02</v>
      </c>
      <c r="BK4" s="354">
        <v>1.02</v>
      </c>
      <c r="BL4" s="354">
        <v>1.02</v>
      </c>
      <c r="BM4" s="354">
        <v>1.03</v>
      </c>
      <c r="BN4" s="354">
        <v>1.03</v>
      </c>
      <c r="BO4" s="354">
        <v>1.03</v>
      </c>
      <c r="BP4" s="354">
        <v>1.03</v>
      </c>
      <c r="BQ4" s="354">
        <v>1.0249999999999999</v>
      </c>
      <c r="BR4" s="340" t="s">
        <v>20</v>
      </c>
      <c r="BS4" s="353">
        <v>0.02</v>
      </c>
      <c r="BT4" s="340" t="s">
        <v>21</v>
      </c>
      <c r="BU4" s="340"/>
      <c r="BV4" s="340"/>
      <c r="BW4" s="341"/>
      <c r="BX4" s="340"/>
      <c r="BY4" s="340"/>
      <c r="BZ4" s="341"/>
      <c r="CA4" s="340"/>
      <c r="CB4" s="340"/>
      <c r="CC4" s="340"/>
      <c r="CD4" s="340"/>
      <c r="CE4" s="340"/>
      <c r="CF4" s="340"/>
      <c r="CG4" s="340"/>
      <c r="CH4" s="340"/>
      <c r="CI4" s="340"/>
      <c r="CJ4" s="340"/>
      <c r="CK4" s="340"/>
      <c r="CL4" s="340"/>
      <c r="CM4" s="340"/>
      <c r="CN4" s="340"/>
      <c r="CO4" s="340"/>
      <c r="CP4" s="340"/>
      <c r="CQ4" s="340"/>
    </row>
    <row r="5" spans="3:95" hidden="1">
      <c r="C5" s="17" t="s">
        <v>22</v>
      </c>
      <c r="D5" s="340"/>
      <c r="E5" s="340"/>
      <c r="F5" s="340"/>
      <c r="G5" s="340"/>
      <c r="H5" s="340"/>
      <c r="I5" s="340"/>
      <c r="J5" s="355">
        <v>0.1</v>
      </c>
      <c r="K5" s="340"/>
      <c r="L5" s="340"/>
      <c r="M5" s="340"/>
      <c r="N5" s="340"/>
      <c r="O5" s="340"/>
      <c r="P5" s="340"/>
      <c r="Q5" s="340"/>
      <c r="R5" s="340"/>
      <c r="S5" s="340"/>
      <c r="T5" s="340"/>
      <c r="U5" s="340"/>
      <c r="V5" s="340"/>
      <c r="W5" s="340"/>
      <c r="X5" s="340"/>
      <c r="Y5" s="340"/>
      <c r="Z5" s="340"/>
      <c r="AA5" s="340"/>
      <c r="AB5" s="340"/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51" t="s">
        <v>23</v>
      </c>
      <c r="AN5" s="351">
        <v>109</v>
      </c>
      <c r="AO5" s="351">
        <v>105</v>
      </c>
      <c r="AP5" s="340"/>
      <c r="AQ5" s="340"/>
      <c r="AR5" s="352" t="s">
        <v>24</v>
      </c>
      <c r="AS5" s="340">
        <v>6</v>
      </c>
      <c r="AT5" s="340" t="s">
        <v>25</v>
      </c>
      <c r="AU5" s="353">
        <v>1</v>
      </c>
      <c r="AV5" s="353">
        <v>1</v>
      </c>
      <c r="AW5" s="354">
        <v>1.01</v>
      </c>
      <c r="AX5" s="354">
        <v>1.01</v>
      </c>
      <c r="AY5" s="354">
        <v>1.02</v>
      </c>
      <c r="AZ5" s="354">
        <v>1.02</v>
      </c>
      <c r="BA5" s="354">
        <v>1.0149999999999999</v>
      </c>
      <c r="BB5" s="354">
        <v>1.0149999999999999</v>
      </c>
      <c r="BC5" s="354">
        <v>1</v>
      </c>
      <c r="BD5" s="353">
        <v>1</v>
      </c>
      <c r="BE5" s="354">
        <v>1.01</v>
      </c>
      <c r="BF5" s="354">
        <v>1.02</v>
      </c>
      <c r="BG5" s="354">
        <v>1.01</v>
      </c>
      <c r="BH5" s="354">
        <v>1.01</v>
      </c>
      <c r="BI5" s="354">
        <v>1.01</v>
      </c>
      <c r="BJ5" s="354">
        <v>1.02</v>
      </c>
      <c r="BK5" s="354">
        <v>1.02</v>
      </c>
      <c r="BL5" s="354">
        <v>1.02</v>
      </c>
      <c r="BM5" s="354">
        <v>1.03</v>
      </c>
      <c r="BN5" s="354">
        <v>1.03</v>
      </c>
      <c r="BO5" s="354">
        <v>1.03</v>
      </c>
      <c r="BP5" s="354">
        <v>1.03</v>
      </c>
      <c r="BQ5" s="354">
        <v>1.0249999999999999</v>
      </c>
      <c r="BR5" s="340" t="s">
        <v>25</v>
      </c>
      <c r="BS5" s="353">
        <v>0.05</v>
      </c>
      <c r="BT5" s="340" t="s">
        <v>26</v>
      </c>
      <c r="BU5" s="340"/>
      <c r="BV5" s="340"/>
      <c r="BW5" s="341"/>
      <c r="BX5" s="340"/>
      <c r="BY5" s="340"/>
      <c r="BZ5" s="341"/>
      <c r="CA5" s="340"/>
      <c r="CB5" s="340"/>
      <c r="CC5" s="340"/>
      <c r="CD5" s="340"/>
      <c r="CE5" s="340"/>
      <c r="CF5" s="340"/>
      <c r="CG5" s="340"/>
      <c r="CH5" s="340"/>
      <c r="CI5" s="340"/>
      <c r="CJ5" s="340"/>
      <c r="CK5" s="340"/>
      <c r="CL5" s="340"/>
      <c r="CM5" s="340"/>
      <c r="CN5" s="340"/>
      <c r="CO5" s="340"/>
      <c r="CP5" s="340"/>
      <c r="CQ5" s="340"/>
    </row>
    <row r="6" spans="3:95" hidden="1">
      <c r="D6" s="340"/>
      <c r="E6" s="340"/>
      <c r="F6" s="340"/>
      <c r="G6" s="340"/>
      <c r="H6" s="340"/>
      <c r="I6" s="340"/>
      <c r="J6" s="355"/>
      <c r="K6" s="340"/>
      <c r="L6" s="340"/>
      <c r="M6" s="340"/>
      <c r="N6" s="340"/>
      <c r="O6" s="340"/>
      <c r="P6" s="340"/>
      <c r="Q6" s="340"/>
      <c r="R6" s="340"/>
      <c r="S6" s="340"/>
      <c r="T6" s="340"/>
      <c r="U6" s="340"/>
      <c r="V6" s="340"/>
      <c r="W6" s="340"/>
      <c r="X6" s="340"/>
      <c r="Y6" s="340"/>
      <c r="Z6" s="340"/>
      <c r="AA6" s="340"/>
      <c r="AB6" s="340"/>
      <c r="AC6" s="340"/>
      <c r="AD6" s="340"/>
      <c r="AE6" s="340"/>
      <c r="AF6" s="340"/>
      <c r="AG6" s="340"/>
      <c r="AH6" s="340"/>
      <c r="AI6" s="340"/>
      <c r="AJ6" s="356" t="s">
        <v>27</v>
      </c>
      <c r="AK6" s="357">
        <v>100</v>
      </c>
      <c r="AL6" s="358"/>
      <c r="AM6" s="359" t="s">
        <v>28</v>
      </c>
      <c r="AN6" s="351">
        <v>108</v>
      </c>
      <c r="AO6" s="351">
        <v>104</v>
      </c>
      <c r="AP6" s="340"/>
      <c r="AQ6" s="340"/>
      <c r="AR6" s="352" t="s">
        <v>29</v>
      </c>
      <c r="AS6" s="340">
        <v>1</v>
      </c>
      <c r="AT6" s="340" t="s">
        <v>20</v>
      </c>
      <c r="AU6" s="353">
        <v>1</v>
      </c>
      <c r="AV6" s="353">
        <v>1</v>
      </c>
      <c r="AW6" s="354">
        <v>1.01</v>
      </c>
      <c r="AX6" s="354">
        <v>1.01</v>
      </c>
      <c r="AY6" s="354">
        <v>1.02</v>
      </c>
      <c r="AZ6" s="354">
        <v>1.02</v>
      </c>
      <c r="BA6" s="354">
        <v>1.0149999999999999</v>
      </c>
      <c r="BB6" s="354">
        <v>1.0149999999999999</v>
      </c>
      <c r="BC6" s="354">
        <v>1.0024999999999999</v>
      </c>
      <c r="BD6" s="353">
        <v>1</v>
      </c>
      <c r="BE6" s="354">
        <v>1.01</v>
      </c>
      <c r="BF6" s="354">
        <v>1.02</v>
      </c>
      <c r="BG6" s="354">
        <v>1.01</v>
      </c>
      <c r="BH6" s="354">
        <v>1.01</v>
      </c>
      <c r="BI6" s="354">
        <v>1.01</v>
      </c>
      <c r="BJ6" s="354">
        <v>1.02</v>
      </c>
      <c r="BK6" s="354">
        <v>1.02</v>
      </c>
      <c r="BL6" s="354">
        <v>1.02</v>
      </c>
      <c r="BM6" s="354">
        <v>1.03</v>
      </c>
      <c r="BN6" s="354">
        <v>1.03</v>
      </c>
      <c r="BO6" s="354">
        <v>1.03</v>
      </c>
      <c r="BP6" s="354">
        <v>1.03</v>
      </c>
      <c r="BQ6" s="354">
        <v>1.0249999999999999</v>
      </c>
      <c r="BR6" s="340" t="s">
        <v>20</v>
      </c>
      <c r="BS6" s="353">
        <v>0.05</v>
      </c>
      <c r="BT6" s="340" t="s">
        <v>30</v>
      </c>
      <c r="BU6" s="340"/>
      <c r="BV6" s="340"/>
      <c r="BW6" s="341"/>
      <c r="BX6" s="340"/>
      <c r="BY6" s="340"/>
      <c r="BZ6" s="341"/>
      <c r="CA6" s="340"/>
      <c r="CB6" s="340"/>
      <c r="CC6" s="340"/>
      <c r="CD6" s="340"/>
      <c r="CE6" s="340"/>
      <c r="CF6" s="340"/>
      <c r="CG6" s="340"/>
      <c r="CH6" s="340"/>
      <c r="CI6" s="340"/>
      <c r="CJ6" s="340"/>
      <c r="CK6" s="340"/>
      <c r="CL6" s="340"/>
      <c r="CM6" s="340"/>
      <c r="CN6" s="340"/>
      <c r="CO6" s="340"/>
      <c r="CP6" s="340"/>
      <c r="CQ6" s="340"/>
    </row>
    <row r="7" spans="3:95" hidden="1">
      <c r="D7" s="340"/>
      <c r="E7" s="340"/>
      <c r="F7" s="340"/>
      <c r="G7" s="340"/>
      <c r="H7" s="340"/>
      <c r="I7" s="340"/>
      <c r="J7" s="355"/>
      <c r="K7" s="340"/>
      <c r="L7" s="340"/>
      <c r="M7" s="340"/>
      <c r="N7" s="340"/>
      <c r="O7" s="340"/>
      <c r="P7" s="340"/>
      <c r="Q7" s="340"/>
      <c r="R7" s="340"/>
      <c r="S7" s="340"/>
      <c r="T7" s="340"/>
      <c r="U7" s="340"/>
      <c r="V7" s="340"/>
      <c r="W7" s="340"/>
      <c r="X7" s="340"/>
      <c r="Y7" s="340"/>
      <c r="Z7" s="340"/>
      <c r="AA7" s="340"/>
      <c r="AB7" s="340"/>
      <c r="AC7" s="340"/>
      <c r="AD7" s="340"/>
      <c r="AE7" s="340"/>
      <c r="AF7" s="340"/>
      <c r="AG7" s="340"/>
      <c r="AH7" s="340"/>
      <c r="AI7" s="340"/>
      <c r="AJ7" s="340"/>
      <c r="AK7" s="340"/>
      <c r="AL7" s="340"/>
      <c r="AM7" s="351" t="s">
        <v>31</v>
      </c>
      <c r="AN7" s="351">
        <v>107</v>
      </c>
      <c r="AO7" s="351">
        <v>103</v>
      </c>
      <c r="AP7" s="340"/>
      <c r="AQ7" s="340"/>
      <c r="AR7" s="352" t="s">
        <v>32</v>
      </c>
      <c r="AS7" s="340">
        <v>1</v>
      </c>
      <c r="AT7" s="340" t="s">
        <v>20</v>
      </c>
      <c r="AU7" s="353">
        <v>1</v>
      </c>
      <c r="AV7" s="353">
        <v>1</v>
      </c>
      <c r="AW7" s="354">
        <v>1.01</v>
      </c>
      <c r="AX7" s="354">
        <v>1.01</v>
      </c>
      <c r="AY7" s="354">
        <v>1.02</v>
      </c>
      <c r="AZ7" s="354">
        <v>1.02</v>
      </c>
      <c r="BA7" s="354">
        <v>1.0149999999999999</v>
      </c>
      <c r="BB7" s="354">
        <v>1.0149999999999999</v>
      </c>
      <c r="BC7" s="354">
        <v>1.0024999999999999</v>
      </c>
      <c r="BD7" s="353">
        <v>1</v>
      </c>
      <c r="BE7" s="354">
        <v>1.01</v>
      </c>
      <c r="BF7" s="354">
        <v>1.02</v>
      </c>
      <c r="BG7" s="354">
        <v>1.01</v>
      </c>
      <c r="BH7" s="354">
        <v>1.01</v>
      </c>
      <c r="BI7" s="354">
        <v>1.01</v>
      </c>
      <c r="BJ7" s="354">
        <v>1.02</v>
      </c>
      <c r="BK7" s="354">
        <v>1.02</v>
      </c>
      <c r="BL7" s="354">
        <v>1.02</v>
      </c>
      <c r="BM7" s="354">
        <v>1.03</v>
      </c>
      <c r="BN7" s="354">
        <v>1.03</v>
      </c>
      <c r="BO7" s="354">
        <v>1.03</v>
      </c>
      <c r="BP7" s="354">
        <v>1.03</v>
      </c>
      <c r="BQ7" s="354">
        <v>1.0249999999999999</v>
      </c>
      <c r="BR7" s="340" t="s">
        <v>20</v>
      </c>
      <c r="BS7" s="353">
        <v>0.05</v>
      </c>
      <c r="BT7" s="340" t="s">
        <v>33</v>
      </c>
      <c r="BU7" s="340"/>
      <c r="BV7" s="340"/>
      <c r="BW7" s="341"/>
      <c r="BX7" s="340"/>
      <c r="BY7" s="340"/>
      <c r="BZ7" s="341"/>
      <c r="CA7" s="340"/>
      <c r="CB7" s="340"/>
      <c r="CC7" s="340"/>
      <c r="CD7" s="340"/>
      <c r="CE7" s="340"/>
      <c r="CF7" s="340"/>
      <c r="CG7" s="340"/>
      <c r="CH7" s="340"/>
      <c r="CI7" s="340"/>
      <c r="CJ7" s="340"/>
      <c r="CK7" s="340"/>
      <c r="CL7" s="340"/>
      <c r="CM7" s="340"/>
      <c r="CN7" s="340"/>
      <c r="CO7" s="340"/>
      <c r="CP7" s="340"/>
      <c r="CQ7" s="340"/>
    </row>
    <row r="8" spans="3:95" hidden="1">
      <c r="D8" s="340"/>
      <c r="E8" s="340"/>
      <c r="F8" s="340"/>
      <c r="G8" s="340"/>
      <c r="H8" s="340"/>
      <c r="I8" s="340"/>
      <c r="J8" s="355"/>
      <c r="K8" s="340"/>
      <c r="L8" s="340"/>
      <c r="M8" s="340"/>
      <c r="N8" s="340"/>
      <c r="O8" s="340"/>
      <c r="P8" s="340"/>
      <c r="Q8" s="340"/>
      <c r="R8" s="340"/>
      <c r="S8" s="340"/>
      <c r="T8" s="340"/>
      <c r="U8" s="340"/>
      <c r="V8" s="340"/>
      <c r="W8" s="340"/>
      <c r="X8" s="340"/>
      <c r="Y8" s="340"/>
      <c r="Z8" s="340"/>
      <c r="AA8" s="340"/>
      <c r="AB8" s="340"/>
      <c r="AC8" s="340"/>
      <c r="AD8" s="340"/>
      <c r="AE8" s="340"/>
      <c r="AF8" s="340"/>
      <c r="AG8" s="340"/>
      <c r="AH8" s="340"/>
      <c r="AI8" s="340"/>
      <c r="AJ8" s="340"/>
      <c r="AK8" s="340"/>
      <c r="AL8" s="340"/>
      <c r="AM8" s="351" t="s">
        <v>34</v>
      </c>
      <c r="AN8" s="351">
        <v>106</v>
      </c>
      <c r="AO8" s="351">
        <v>101</v>
      </c>
      <c r="AP8" s="340"/>
      <c r="AQ8" s="340"/>
      <c r="AR8" s="352" t="s">
        <v>35</v>
      </c>
      <c r="AS8" s="340">
        <v>2</v>
      </c>
      <c r="AT8" s="340" t="s">
        <v>25</v>
      </c>
      <c r="AU8" s="353">
        <v>1</v>
      </c>
      <c r="AV8" s="353">
        <v>1</v>
      </c>
      <c r="AW8" s="354">
        <v>1.01</v>
      </c>
      <c r="AX8" s="354">
        <v>1.01</v>
      </c>
      <c r="AY8" s="354">
        <v>1.02</v>
      </c>
      <c r="AZ8" s="354">
        <v>1.02</v>
      </c>
      <c r="BA8" s="354">
        <v>1.0149999999999999</v>
      </c>
      <c r="BB8" s="354">
        <v>1.0149999999999999</v>
      </c>
      <c r="BC8" s="354">
        <v>1</v>
      </c>
      <c r="BD8" s="353">
        <v>1</v>
      </c>
      <c r="BE8" s="354">
        <v>1.01</v>
      </c>
      <c r="BF8" s="354">
        <v>1.02</v>
      </c>
      <c r="BG8" s="354">
        <v>1.01</v>
      </c>
      <c r="BH8" s="354">
        <v>1.01</v>
      </c>
      <c r="BI8" s="354">
        <v>1.01</v>
      </c>
      <c r="BJ8" s="354">
        <v>1.02</v>
      </c>
      <c r="BK8" s="354">
        <v>1.02</v>
      </c>
      <c r="BL8" s="354">
        <v>1.02</v>
      </c>
      <c r="BM8" s="354">
        <v>1.03</v>
      </c>
      <c r="BN8" s="354">
        <v>1.03</v>
      </c>
      <c r="BO8" s="354">
        <v>1.03</v>
      </c>
      <c r="BP8" s="354">
        <v>1.03</v>
      </c>
      <c r="BQ8" s="354">
        <v>1.0249999999999999</v>
      </c>
      <c r="BR8" s="340" t="s">
        <v>25</v>
      </c>
      <c r="BS8" s="353"/>
      <c r="BT8" s="340"/>
      <c r="BU8" s="340"/>
      <c r="BV8" s="340"/>
      <c r="BW8" s="341"/>
      <c r="BX8" s="340"/>
      <c r="BY8" s="340"/>
      <c r="BZ8" s="341"/>
      <c r="CA8" s="340"/>
      <c r="CB8" s="340"/>
      <c r="CC8" s="340"/>
      <c r="CD8" s="340"/>
      <c r="CE8" s="340"/>
      <c r="CF8" s="340"/>
      <c r="CG8" s="340"/>
      <c r="CH8" s="340"/>
      <c r="CI8" s="340"/>
      <c r="CJ8" s="340"/>
      <c r="CK8" s="340"/>
      <c r="CL8" s="340"/>
      <c r="CM8" s="340"/>
      <c r="CN8" s="340"/>
      <c r="CO8" s="340"/>
      <c r="CP8" s="340"/>
      <c r="CQ8" s="340"/>
    </row>
    <row r="9" spans="3:95" hidden="1">
      <c r="D9" s="340"/>
      <c r="E9" s="340"/>
      <c r="F9" s="340"/>
      <c r="G9" s="340"/>
      <c r="H9" s="340"/>
      <c r="I9" s="340"/>
      <c r="J9" s="355"/>
      <c r="K9" s="340"/>
      <c r="L9" s="340"/>
      <c r="M9" s="340"/>
      <c r="N9" s="340"/>
      <c r="O9" s="340"/>
      <c r="P9" s="340"/>
      <c r="Q9" s="340"/>
      <c r="R9" s="340"/>
      <c r="S9" s="340"/>
      <c r="T9" s="340"/>
      <c r="U9" s="340"/>
      <c r="V9" s="340"/>
      <c r="W9" s="340"/>
      <c r="X9" s="340"/>
      <c r="Y9" s="340"/>
      <c r="Z9" s="340" t="s">
        <v>36</v>
      </c>
      <c r="AA9" s="340"/>
      <c r="AB9" s="340"/>
      <c r="AC9" s="340"/>
      <c r="AD9" s="340" t="s">
        <v>37</v>
      </c>
      <c r="AE9" s="340"/>
      <c r="AF9" s="340"/>
      <c r="AG9" s="340"/>
      <c r="AH9" s="340"/>
      <c r="AI9" s="340"/>
      <c r="AJ9" s="340"/>
      <c r="AK9" s="340"/>
      <c r="AL9" s="340"/>
      <c r="AM9" s="356" t="s">
        <v>27</v>
      </c>
      <c r="AN9" s="351">
        <v>100</v>
      </c>
      <c r="AO9" s="351">
        <v>100</v>
      </c>
      <c r="AP9" s="340"/>
      <c r="AQ9" s="340"/>
      <c r="AR9" s="352" t="s">
        <v>38</v>
      </c>
      <c r="AS9" s="340">
        <v>1</v>
      </c>
      <c r="AT9" s="340" t="s">
        <v>20</v>
      </c>
      <c r="AU9" s="353">
        <v>1</v>
      </c>
      <c r="AV9" s="353">
        <v>1</v>
      </c>
      <c r="AW9" s="354">
        <v>1.01</v>
      </c>
      <c r="AX9" s="354">
        <v>1.01</v>
      </c>
      <c r="AY9" s="354">
        <v>1.02</v>
      </c>
      <c r="AZ9" s="354">
        <v>1.02</v>
      </c>
      <c r="BA9" s="354">
        <v>1.0149999999999999</v>
      </c>
      <c r="BB9" s="354">
        <v>1.0149999999999999</v>
      </c>
      <c r="BC9" s="354">
        <v>1.0024999999999999</v>
      </c>
      <c r="BD9" s="353">
        <v>1</v>
      </c>
      <c r="BE9" s="354">
        <v>1.01</v>
      </c>
      <c r="BF9" s="354">
        <v>1.02</v>
      </c>
      <c r="BG9" s="354">
        <v>1.01</v>
      </c>
      <c r="BH9" s="354">
        <v>1.01</v>
      </c>
      <c r="BI9" s="354">
        <v>1.01</v>
      </c>
      <c r="BJ9" s="354">
        <v>1.02</v>
      </c>
      <c r="BK9" s="354">
        <v>1.02</v>
      </c>
      <c r="BL9" s="354">
        <v>1.02</v>
      </c>
      <c r="BM9" s="354">
        <v>1.03</v>
      </c>
      <c r="BN9" s="354">
        <v>1.03</v>
      </c>
      <c r="BO9" s="354">
        <v>1.03</v>
      </c>
      <c r="BP9" s="354">
        <v>1.03</v>
      </c>
      <c r="BQ9" s="354">
        <v>1.0249999999999999</v>
      </c>
      <c r="BR9" s="340" t="s">
        <v>20</v>
      </c>
      <c r="BS9" s="353"/>
      <c r="BT9" s="340"/>
      <c r="BU9" s="340"/>
      <c r="BV9" s="340"/>
      <c r="BW9" s="341"/>
      <c r="BX9" s="340"/>
      <c r="BY9" s="340"/>
      <c r="BZ9" s="341"/>
      <c r="CA9" s="340"/>
      <c r="CB9" s="340"/>
      <c r="CC9" s="340"/>
      <c r="CD9" s="340"/>
      <c r="CE9" s="340"/>
      <c r="CF9" s="340"/>
      <c r="CG9" s="340"/>
      <c r="CH9" s="340"/>
      <c r="CI9" s="340"/>
      <c r="CJ9" s="340"/>
      <c r="CK9" s="340"/>
      <c r="CL9" s="340"/>
      <c r="CM9" s="340"/>
      <c r="CN9" s="340"/>
      <c r="CO9" s="340"/>
      <c r="CP9" s="340"/>
      <c r="CQ9" s="340"/>
    </row>
    <row r="10" spans="3:95" hidden="1">
      <c r="D10" s="340"/>
      <c r="E10" s="340"/>
      <c r="F10" s="340"/>
      <c r="G10" s="340"/>
      <c r="H10" s="340"/>
      <c r="I10" s="340"/>
      <c r="J10" s="355"/>
      <c r="K10" s="340"/>
      <c r="L10" s="360"/>
      <c r="M10" s="340"/>
      <c r="N10" s="340"/>
      <c r="O10" s="340"/>
      <c r="P10" s="340"/>
      <c r="Q10" s="340"/>
      <c r="R10" s="340"/>
      <c r="S10" s="340"/>
      <c r="T10" s="340"/>
      <c r="U10" s="340"/>
      <c r="V10" s="340"/>
      <c r="W10" s="340"/>
      <c r="X10" s="361" t="s">
        <v>39</v>
      </c>
      <c r="Y10" s="362">
        <f t="shared" ref="Y10:Y28" si="0">AB10/$AB$29</f>
        <v>0</v>
      </c>
      <c r="Z10" s="363">
        <v>101</v>
      </c>
      <c r="AA10" s="363"/>
      <c r="AB10" s="351">
        <f>COUNTIF($H$40:$H$318,Z10)</f>
        <v>0</v>
      </c>
      <c r="AC10" s="364">
        <f t="shared" ref="AC10:AC28" si="1">Z10*AB10</f>
        <v>0</v>
      </c>
      <c r="AD10" s="365">
        <v>113</v>
      </c>
      <c r="AE10" s="365"/>
      <c r="AF10" s="340"/>
      <c r="AG10" s="340"/>
      <c r="AH10" s="340"/>
      <c r="AI10" s="340"/>
      <c r="AJ10" s="340"/>
      <c r="AK10" s="340"/>
      <c r="AL10" s="366"/>
      <c r="AM10" s="367" t="s">
        <v>40</v>
      </c>
      <c r="AN10" s="351">
        <v>101</v>
      </c>
      <c r="AO10" s="351">
        <v>102</v>
      </c>
      <c r="AP10" s="368"/>
      <c r="AQ10" s="340"/>
      <c r="AR10" s="352" t="s">
        <v>41</v>
      </c>
      <c r="AS10" s="340">
        <v>2</v>
      </c>
      <c r="AT10" s="340" t="s">
        <v>25</v>
      </c>
      <c r="AU10" s="353">
        <v>1</v>
      </c>
      <c r="AV10" s="353">
        <v>1</v>
      </c>
      <c r="AW10" s="354">
        <v>1.01</v>
      </c>
      <c r="AX10" s="354">
        <v>1.01</v>
      </c>
      <c r="AY10" s="354">
        <v>1.02</v>
      </c>
      <c r="AZ10" s="354">
        <v>1.02</v>
      </c>
      <c r="BA10" s="354">
        <v>1.0149999999999999</v>
      </c>
      <c r="BB10" s="354">
        <v>1.0149999999999999</v>
      </c>
      <c r="BC10" s="354">
        <v>1</v>
      </c>
      <c r="BD10" s="353">
        <v>1</v>
      </c>
      <c r="BE10" s="354">
        <v>1.01</v>
      </c>
      <c r="BF10" s="354">
        <v>1.02</v>
      </c>
      <c r="BG10" s="354">
        <v>1.01</v>
      </c>
      <c r="BH10" s="354">
        <v>1.01</v>
      </c>
      <c r="BI10" s="354">
        <v>1.01</v>
      </c>
      <c r="BJ10" s="354">
        <v>1.02</v>
      </c>
      <c r="BK10" s="354">
        <v>1.02</v>
      </c>
      <c r="BL10" s="354">
        <v>1.02</v>
      </c>
      <c r="BM10" s="354">
        <v>1.03</v>
      </c>
      <c r="BN10" s="354">
        <v>1.03</v>
      </c>
      <c r="BO10" s="354">
        <v>1.03</v>
      </c>
      <c r="BP10" s="354">
        <v>1.03</v>
      </c>
      <c r="BQ10" s="354">
        <v>1.0249999999999999</v>
      </c>
      <c r="BR10" s="340" t="s">
        <v>25</v>
      </c>
      <c r="BS10" s="353"/>
      <c r="BT10" s="340"/>
      <c r="BU10" s="340"/>
      <c r="BV10" s="340"/>
      <c r="BW10" s="341"/>
      <c r="BX10" s="340"/>
      <c r="BY10" s="340"/>
      <c r="BZ10" s="341"/>
      <c r="CA10" s="340"/>
      <c r="CB10" s="340"/>
      <c r="CC10" s="340"/>
      <c r="CD10" s="340"/>
      <c r="CE10" s="340"/>
      <c r="CF10" s="340"/>
      <c r="CG10" s="340"/>
      <c r="CH10" s="340"/>
      <c r="CI10" s="340"/>
      <c r="CJ10" s="340"/>
      <c r="CK10" s="340"/>
      <c r="CL10" s="340"/>
      <c r="CM10" s="340"/>
      <c r="CN10" s="340"/>
      <c r="CO10" s="340"/>
      <c r="CP10" s="340"/>
      <c r="CQ10" s="340"/>
    </row>
    <row r="11" spans="3:95" hidden="1">
      <c r="D11" s="340"/>
      <c r="E11" s="340"/>
      <c r="F11" s="340"/>
      <c r="G11" s="340"/>
      <c r="H11" s="340"/>
      <c r="I11" s="340"/>
      <c r="J11" s="355"/>
      <c r="K11" s="340"/>
      <c r="L11" s="369"/>
      <c r="M11" s="340"/>
      <c r="N11" s="340"/>
      <c r="O11" s="368"/>
      <c r="P11" s="340"/>
      <c r="Q11" s="340"/>
      <c r="R11" s="340"/>
      <c r="S11" s="340"/>
      <c r="T11" s="340"/>
      <c r="U11" s="340"/>
      <c r="V11" s="340"/>
      <c r="W11" s="340"/>
      <c r="X11" s="361" t="s">
        <v>42</v>
      </c>
      <c r="Y11" s="362">
        <f t="shared" si="0"/>
        <v>0</v>
      </c>
      <c r="Z11" s="363">
        <v>66</v>
      </c>
      <c r="AA11" s="363"/>
      <c r="AB11" s="351">
        <f>COUNTIF($H$40:$H$318,Z11)</f>
        <v>0</v>
      </c>
      <c r="AC11" s="364">
        <f t="shared" si="1"/>
        <v>0</v>
      </c>
      <c r="AD11" s="365">
        <v>78</v>
      </c>
      <c r="AE11" s="365"/>
      <c r="AF11" s="340"/>
      <c r="AG11" s="340"/>
      <c r="AH11" s="340"/>
      <c r="AI11" s="340"/>
      <c r="AJ11" s="340"/>
      <c r="AK11" s="340"/>
      <c r="AL11" s="366"/>
      <c r="AM11" s="351" t="s">
        <v>43</v>
      </c>
      <c r="AN11" s="351">
        <v>102</v>
      </c>
      <c r="AO11" s="351">
        <v>106</v>
      </c>
      <c r="AP11" s="368"/>
      <c r="AQ11" s="340"/>
      <c r="AR11" s="352" t="s">
        <v>44</v>
      </c>
      <c r="AS11" s="340">
        <v>1</v>
      </c>
      <c r="AT11" s="340" t="s">
        <v>20</v>
      </c>
      <c r="AU11" s="353">
        <v>1</v>
      </c>
      <c r="AV11" s="353">
        <v>1</v>
      </c>
      <c r="AW11" s="354">
        <v>1.01</v>
      </c>
      <c r="AX11" s="354">
        <v>1.01</v>
      </c>
      <c r="AY11" s="354">
        <v>1.02</v>
      </c>
      <c r="AZ11" s="354">
        <v>1.02</v>
      </c>
      <c r="BA11" s="354">
        <v>1.0149999999999999</v>
      </c>
      <c r="BB11" s="354">
        <v>1.0149999999999999</v>
      </c>
      <c r="BC11" s="354">
        <v>1.0024999999999999</v>
      </c>
      <c r="BD11" s="353">
        <v>1</v>
      </c>
      <c r="BE11" s="354">
        <v>1.01</v>
      </c>
      <c r="BF11" s="354">
        <v>1.02</v>
      </c>
      <c r="BG11" s="354">
        <v>1.01</v>
      </c>
      <c r="BH11" s="354">
        <v>1.01</v>
      </c>
      <c r="BI11" s="354">
        <v>1.01</v>
      </c>
      <c r="BJ11" s="354">
        <v>1.02</v>
      </c>
      <c r="BK11" s="354">
        <v>1.02</v>
      </c>
      <c r="BL11" s="354">
        <v>1.02</v>
      </c>
      <c r="BM11" s="354">
        <v>1.03</v>
      </c>
      <c r="BN11" s="354">
        <v>1.03</v>
      </c>
      <c r="BO11" s="354">
        <v>1.03</v>
      </c>
      <c r="BP11" s="354">
        <v>1.03</v>
      </c>
      <c r="BQ11" s="354">
        <v>1.0249999999999999</v>
      </c>
      <c r="BR11" s="340" t="s">
        <v>20</v>
      </c>
      <c r="BS11" s="353"/>
      <c r="BT11" s="340"/>
      <c r="BU11" s="340"/>
      <c r="BV11" s="340"/>
      <c r="BW11" s="341"/>
      <c r="BX11" s="340"/>
      <c r="BY11" s="340"/>
      <c r="BZ11" s="341"/>
      <c r="CA11" s="340"/>
      <c r="CB11" s="340"/>
      <c r="CC11" s="340"/>
      <c r="CD11" s="340"/>
      <c r="CE11" s="340"/>
      <c r="CF11" s="340"/>
      <c r="CG11" s="340"/>
      <c r="CH11" s="340"/>
      <c r="CI11" s="340"/>
      <c r="CJ11" s="340"/>
      <c r="CK11" s="340"/>
      <c r="CL11" s="340"/>
      <c r="CM11" s="340"/>
      <c r="CN11" s="340"/>
      <c r="CO11" s="340"/>
      <c r="CP11" s="340"/>
      <c r="CQ11" s="340"/>
    </row>
    <row r="12" spans="3:95" hidden="1">
      <c r="D12" s="340"/>
      <c r="E12" s="340"/>
      <c r="F12" s="340"/>
      <c r="G12" s="340"/>
      <c r="H12" s="340"/>
      <c r="I12" s="340"/>
      <c r="J12" s="355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61" t="s">
        <v>45</v>
      </c>
      <c r="Y12" s="362">
        <f t="shared" si="0"/>
        <v>0</v>
      </c>
      <c r="Z12" s="363">
        <v>52</v>
      </c>
      <c r="AA12" s="363"/>
      <c r="AB12" s="351">
        <f>COUNTIF($H$40:$H$318,Z12)</f>
        <v>0</v>
      </c>
      <c r="AC12" s="364">
        <f t="shared" si="1"/>
        <v>0</v>
      </c>
      <c r="AD12" s="365">
        <v>60</v>
      </c>
      <c r="AE12" s="365"/>
      <c r="AF12" s="340"/>
      <c r="AG12" s="340"/>
      <c r="AH12" s="340"/>
      <c r="AI12" s="340"/>
      <c r="AJ12" s="340"/>
      <c r="AK12" s="340"/>
      <c r="AL12" s="366"/>
      <c r="AM12" s="351" t="s">
        <v>46</v>
      </c>
      <c r="AN12" s="351">
        <v>103</v>
      </c>
      <c r="AO12" s="351">
        <v>107</v>
      </c>
      <c r="AP12" s="368"/>
      <c r="AQ12" s="340"/>
      <c r="AR12" s="352" t="s">
        <v>47</v>
      </c>
      <c r="AS12" s="340">
        <v>2</v>
      </c>
      <c r="AT12" s="340" t="s">
        <v>25</v>
      </c>
      <c r="AU12" s="353">
        <v>1</v>
      </c>
      <c r="AV12" s="353">
        <v>1</v>
      </c>
      <c r="AW12" s="354">
        <v>1.01</v>
      </c>
      <c r="AX12" s="354">
        <v>1.01</v>
      </c>
      <c r="AY12" s="354">
        <v>1.02</v>
      </c>
      <c r="AZ12" s="354">
        <v>1.02</v>
      </c>
      <c r="BA12" s="354">
        <v>1.0149999999999999</v>
      </c>
      <c r="BB12" s="354">
        <v>1.0149999999999999</v>
      </c>
      <c r="BC12" s="354">
        <v>1</v>
      </c>
      <c r="BD12" s="353">
        <v>1</v>
      </c>
      <c r="BE12" s="354">
        <v>1.01</v>
      </c>
      <c r="BF12" s="354">
        <v>1.02</v>
      </c>
      <c r="BG12" s="354">
        <v>1.01</v>
      </c>
      <c r="BH12" s="354">
        <v>1.01</v>
      </c>
      <c r="BI12" s="354">
        <v>1.01</v>
      </c>
      <c r="BJ12" s="354">
        <v>1.02</v>
      </c>
      <c r="BK12" s="354">
        <v>1.02</v>
      </c>
      <c r="BL12" s="354">
        <v>1.02</v>
      </c>
      <c r="BM12" s="354">
        <v>1.03</v>
      </c>
      <c r="BN12" s="354">
        <v>1.03</v>
      </c>
      <c r="BO12" s="354">
        <v>1.03</v>
      </c>
      <c r="BP12" s="354">
        <v>1.03</v>
      </c>
      <c r="BQ12" s="354">
        <v>1.0249999999999999</v>
      </c>
      <c r="BR12" s="340" t="s">
        <v>25</v>
      </c>
      <c r="BS12" s="353"/>
      <c r="BT12" s="340"/>
      <c r="BU12" s="340"/>
      <c r="BV12" s="340"/>
      <c r="BW12" s="341"/>
      <c r="BX12" s="340"/>
      <c r="BY12" s="340"/>
      <c r="BZ12" s="341"/>
      <c r="CA12" s="340"/>
      <c r="CB12" s="340"/>
      <c r="CC12" s="340"/>
      <c r="CD12" s="340"/>
      <c r="CE12" s="340"/>
      <c r="CF12" s="340"/>
      <c r="CG12" s="340"/>
      <c r="CH12" s="340"/>
      <c r="CI12" s="340"/>
      <c r="CJ12" s="340"/>
      <c r="CK12" s="340"/>
      <c r="CL12" s="340"/>
      <c r="CM12" s="340"/>
      <c r="CN12" s="340"/>
      <c r="CO12" s="340"/>
      <c r="CP12" s="340"/>
      <c r="CQ12" s="340"/>
    </row>
    <row r="13" spans="3:95" hidden="1">
      <c r="D13" s="340"/>
      <c r="E13" s="340"/>
      <c r="F13" s="340"/>
      <c r="G13" s="340"/>
      <c r="H13" s="340"/>
      <c r="I13" s="340"/>
      <c r="J13" s="355"/>
      <c r="K13" s="340"/>
      <c r="L13" s="340"/>
      <c r="M13" s="340"/>
      <c r="N13" s="340"/>
      <c r="O13" s="340"/>
      <c r="P13" s="340"/>
      <c r="Q13" s="340"/>
      <c r="R13" s="340"/>
      <c r="S13" s="340"/>
      <c r="T13" s="340"/>
      <c r="U13" s="340"/>
      <c r="V13" s="340"/>
      <c r="W13" s="340"/>
      <c r="X13" s="361" t="s">
        <v>48</v>
      </c>
      <c r="Y13" s="362">
        <f t="shared" si="0"/>
        <v>0</v>
      </c>
      <c r="Z13" s="363">
        <v>63</v>
      </c>
      <c r="AA13" s="363"/>
      <c r="AB13" s="351">
        <f>COUNTIF($H$40:$H$318,Z13)/2</f>
        <v>0</v>
      </c>
      <c r="AC13" s="364">
        <f t="shared" si="1"/>
        <v>0</v>
      </c>
      <c r="AD13" s="365">
        <v>74</v>
      </c>
      <c r="AE13" s="365"/>
      <c r="AF13" s="340"/>
      <c r="AG13" s="340"/>
      <c r="AH13" s="340"/>
      <c r="AI13" s="340"/>
      <c r="AJ13" s="340"/>
      <c r="AK13" s="340"/>
      <c r="AL13" s="366"/>
      <c r="AM13" s="351" t="s">
        <v>11</v>
      </c>
      <c r="AN13" s="351">
        <v>104</v>
      </c>
      <c r="AO13" s="351">
        <v>108</v>
      </c>
      <c r="AP13" s="368"/>
      <c r="AQ13" s="340"/>
      <c r="AR13" s="352" t="s">
        <v>49</v>
      </c>
      <c r="AS13" s="340">
        <v>1</v>
      </c>
      <c r="AT13" s="340" t="s">
        <v>20</v>
      </c>
      <c r="AU13" s="353">
        <v>1</v>
      </c>
      <c r="AV13" s="353">
        <v>1</v>
      </c>
      <c r="AW13" s="354">
        <v>1.01</v>
      </c>
      <c r="AX13" s="354">
        <v>1.01</v>
      </c>
      <c r="AY13" s="354">
        <v>1.02</v>
      </c>
      <c r="AZ13" s="354">
        <v>1.02</v>
      </c>
      <c r="BA13" s="354">
        <v>1.0149999999999999</v>
      </c>
      <c r="BB13" s="354">
        <v>1.0149999999999999</v>
      </c>
      <c r="BC13" s="354">
        <v>1.0024999999999999</v>
      </c>
      <c r="BD13" s="353">
        <v>1</v>
      </c>
      <c r="BE13" s="354">
        <v>1.01</v>
      </c>
      <c r="BF13" s="354">
        <v>1.02</v>
      </c>
      <c r="BG13" s="354">
        <v>1.01</v>
      </c>
      <c r="BH13" s="354">
        <v>1.01</v>
      </c>
      <c r="BI13" s="354">
        <v>1.01</v>
      </c>
      <c r="BJ13" s="354">
        <v>1.02</v>
      </c>
      <c r="BK13" s="354">
        <v>1.02</v>
      </c>
      <c r="BL13" s="354">
        <v>1.02</v>
      </c>
      <c r="BM13" s="354">
        <v>1.03</v>
      </c>
      <c r="BN13" s="354">
        <v>1.03</v>
      </c>
      <c r="BO13" s="354">
        <v>1.03</v>
      </c>
      <c r="BP13" s="354">
        <v>1.03</v>
      </c>
      <c r="BQ13" s="354">
        <v>1.0249999999999999</v>
      </c>
      <c r="BR13" s="340" t="s">
        <v>20</v>
      </c>
      <c r="BS13" s="353"/>
      <c r="BT13" s="340"/>
      <c r="BU13" s="340"/>
      <c r="BV13" s="340"/>
      <c r="BW13" s="341"/>
      <c r="BX13" s="340"/>
      <c r="BY13" s="340"/>
      <c r="BZ13" s="341"/>
      <c r="CA13" s="340"/>
      <c r="CB13" s="340"/>
      <c r="CC13" s="340"/>
      <c r="CD13" s="340"/>
      <c r="CE13" s="340"/>
      <c r="CF13" s="340"/>
      <c r="CG13" s="340"/>
      <c r="CH13" s="340"/>
      <c r="CI13" s="340"/>
      <c r="CJ13" s="340"/>
      <c r="CK13" s="340"/>
      <c r="CL13" s="340"/>
      <c r="CM13" s="340"/>
      <c r="CN13" s="340"/>
      <c r="CO13" s="340"/>
      <c r="CP13" s="340"/>
      <c r="CQ13" s="340"/>
    </row>
    <row r="14" spans="3:95" hidden="1">
      <c r="D14" s="340"/>
      <c r="E14" s="340"/>
      <c r="F14" s="340"/>
      <c r="G14" s="340"/>
      <c r="H14" s="340"/>
      <c r="I14" s="340"/>
      <c r="J14" s="355"/>
      <c r="K14" s="340"/>
      <c r="L14" s="340"/>
      <c r="M14" s="340"/>
      <c r="N14" s="340"/>
      <c r="O14" s="340"/>
      <c r="P14" s="340"/>
      <c r="Q14" s="340"/>
      <c r="R14" s="340"/>
      <c r="S14" s="340"/>
      <c r="T14" s="340"/>
      <c r="U14" s="340"/>
      <c r="V14" s="340"/>
      <c r="W14" s="340"/>
      <c r="X14" s="361" t="s">
        <v>50</v>
      </c>
      <c r="Y14" s="362">
        <f t="shared" si="0"/>
        <v>0</v>
      </c>
      <c r="Z14" s="363">
        <v>57</v>
      </c>
      <c r="AA14" s="363"/>
      <c r="AB14" s="351">
        <f>COUNTIF($H$40:$H$318,Z14)</f>
        <v>0</v>
      </c>
      <c r="AC14" s="364">
        <f t="shared" si="1"/>
        <v>0</v>
      </c>
      <c r="AD14" s="365">
        <v>67</v>
      </c>
      <c r="AE14" s="365"/>
      <c r="AF14" s="340"/>
      <c r="AG14" s="340"/>
      <c r="AH14" s="340"/>
      <c r="AI14" s="340"/>
      <c r="AJ14" s="340"/>
      <c r="AK14" s="340"/>
      <c r="AL14" s="366"/>
      <c r="AM14" s="351" t="s">
        <v>12</v>
      </c>
      <c r="AN14" s="351">
        <v>105</v>
      </c>
      <c r="AO14" s="351">
        <v>109</v>
      </c>
      <c r="AP14" s="368"/>
      <c r="AQ14" s="340"/>
      <c r="AR14" s="352" t="s">
        <v>51</v>
      </c>
      <c r="AS14" s="340">
        <v>2</v>
      </c>
      <c r="AT14" s="340" t="s">
        <v>25</v>
      </c>
      <c r="AU14" s="353">
        <v>1</v>
      </c>
      <c r="AV14" s="353">
        <v>1</v>
      </c>
      <c r="AW14" s="354">
        <v>1.01</v>
      </c>
      <c r="AX14" s="354">
        <v>1.01</v>
      </c>
      <c r="AY14" s="354">
        <v>1.02</v>
      </c>
      <c r="AZ14" s="354">
        <v>1.02</v>
      </c>
      <c r="BA14" s="354">
        <v>1.0149999999999999</v>
      </c>
      <c r="BB14" s="354">
        <v>1.0149999999999999</v>
      </c>
      <c r="BC14" s="354">
        <v>1</v>
      </c>
      <c r="BD14" s="353">
        <v>1</v>
      </c>
      <c r="BE14" s="354">
        <v>1.01</v>
      </c>
      <c r="BF14" s="354">
        <v>1.02</v>
      </c>
      <c r="BG14" s="354">
        <v>1.01</v>
      </c>
      <c r="BH14" s="354">
        <v>1.01</v>
      </c>
      <c r="BI14" s="354">
        <v>1.01</v>
      </c>
      <c r="BJ14" s="354">
        <v>1.02</v>
      </c>
      <c r="BK14" s="354">
        <v>1.02</v>
      </c>
      <c r="BL14" s="354">
        <v>1.02</v>
      </c>
      <c r="BM14" s="354">
        <v>1.03</v>
      </c>
      <c r="BN14" s="354">
        <v>1.03</v>
      </c>
      <c r="BO14" s="354">
        <v>1.03</v>
      </c>
      <c r="BP14" s="354">
        <v>1.03</v>
      </c>
      <c r="BQ14" s="354">
        <v>1.0249999999999999</v>
      </c>
      <c r="BR14" s="340" t="s">
        <v>25</v>
      </c>
      <c r="BS14" s="353"/>
      <c r="BT14" s="340"/>
      <c r="BU14" s="340"/>
      <c r="BV14" s="340"/>
      <c r="BW14" s="341"/>
      <c r="BX14" s="340"/>
      <c r="BY14" s="340"/>
      <c r="BZ14" s="341"/>
      <c r="CA14" s="340"/>
      <c r="CB14" s="340"/>
      <c r="CC14" s="340"/>
      <c r="CD14" s="340"/>
      <c r="CE14" s="340"/>
      <c r="CF14" s="340"/>
      <c r="CG14" s="340"/>
      <c r="CH14" s="340"/>
      <c r="CI14" s="340"/>
      <c r="CJ14" s="340"/>
      <c r="CK14" s="340"/>
      <c r="CL14" s="340"/>
      <c r="CM14" s="340"/>
      <c r="CN14" s="340"/>
      <c r="CO14" s="340"/>
      <c r="CP14" s="340"/>
      <c r="CQ14" s="340"/>
    </row>
    <row r="15" spans="3:95" hidden="1">
      <c r="D15" s="340"/>
      <c r="E15" s="340"/>
      <c r="F15" s="340"/>
      <c r="G15" s="340"/>
      <c r="H15" s="340"/>
      <c r="I15" s="340"/>
      <c r="J15" s="355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61" t="s">
        <v>52</v>
      </c>
      <c r="Y15" s="362">
        <f t="shared" si="0"/>
        <v>0</v>
      </c>
      <c r="Z15" s="363">
        <v>63</v>
      </c>
      <c r="AA15" s="363"/>
      <c r="AB15" s="351">
        <f>COUNTIF($H$40:$H$318,Z15)/2</f>
        <v>0</v>
      </c>
      <c r="AC15" s="364">
        <f t="shared" si="1"/>
        <v>0</v>
      </c>
      <c r="AD15" s="365">
        <v>71</v>
      </c>
      <c r="AE15" s="365"/>
      <c r="AF15" s="340"/>
      <c r="AG15" s="340"/>
      <c r="AH15" s="340"/>
      <c r="AI15" s="340"/>
      <c r="AJ15" s="340"/>
      <c r="AK15" s="340"/>
      <c r="AL15" s="366"/>
      <c r="AM15" s="340"/>
      <c r="AN15" s="340"/>
      <c r="AO15" s="340"/>
      <c r="AP15" s="368"/>
      <c r="AQ15" s="340"/>
      <c r="AR15" s="352" t="s">
        <v>53</v>
      </c>
      <c r="AS15" s="340">
        <v>1</v>
      </c>
      <c r="AT15" s="340" t="s">
        <v>20</v>
      </c>
      <c r="AU15" s="353">
        <v>1</v>
      </c>
      <c r="AV15" s="353">
        <v>1</v>
      </c>
      <c r="AW15" s="354">
        <v>1.01</v>
      </c>
      <c r="AX15" s="354">
        <v>1.01</v>
      </c>
      <c r="AY15" s="354">
        <v>1.02</v>
      </c>
      <c r="AZ15" s="354">
        <v>1.02</v>
      </c>
      <c r="BA15" s="354">
        <v>1.0149999999999999</v>
      </c>
      <c r="BB15" s="354">
        <v>1.0149999999999999</v>
      </c>
      <c r="BC15" s="354">
        <v>1.0024999999999999</v>
      </c>
      <c r="BD15" s="353">
        <v>1</v>
      </c>
      <c r="BE15" s="354">
        <v>1.01</v>
      </c>
      <c r="BF15" s="354">
        <v>1.02</v>
      </c>
      <c r="BG15" s="354">
        <v>1.01</v>
      </c>
      <c r="BH15" s="354">
        <v>1.01</v>
      </c>
      <c r="BI15" s="354">
        <v>1.01</v>
      </c>
      <c r="BJ15" s="354">
        <v>1.02</v>
      </c>
      <c r="BK15" s="354">
        <v>1.02</v>
      </c>
      <c r="BL15" s="354">
        <v>1.02</v>
      </c>
      <c r="BM15" s="354">
        <v>1.03</v>
      </c>
      <c r="BN15" s="354">
        <v>1.03</v>
      </c>
      <c r="BO15" s="354">
        <v>1.03</v>
      </c>
      <c r="BP15" s="354">
        <v>1.03</v>
      </c>
      <c r="BQ15" s="354">
        <v>1.0249999999999999</v>
      </c>
      <c r="BR15" s="340" t="s">
        <v>20</v>
      </c>
      <c r="BS15" s="353"/>
      <c r="BT15" s="340"/>
      <c r="BU15" s="340"/>
      <c r="BV15" s="340"/>
      <c r="BW15" s="341"/>
      <c r="BX15" s="340"/>
      <c r="BY15" s="340"/>
      <c r="BZ15" s="341"/>
      <c r="CA15" s="340"/>
      <c r="CB15" s="340"/>
      <c r="CC15" s="340"/>
      <c r="CD15" s="340"/>
      <c r="CE15" s="340"/>
      <c r="CF15" s="340"/>
      <c r="CG15" s="340"/>
      <c r="CH15" s="340"/>
      <c r="CI15" s="340"/>
      <c r="CJ15" s="340"/>
      <c r="CK15" s="340"/>
      <c r="CL15" s="340"/>
      <c r="CM15" s="340"/>
      <c r="CN15" s="340"/>
      <c r="CO15" s="340"/>
      <c r="CP15" s="340"/>
      <c r="CQ15" s="340"/>
    </row>
    <row r="16" spans="3:95" hidden="1">
      <c r="D16" s="340"/>
      <c r="E16" s="340"/>
      <c r="F16" s="340"/>
      <c r="G16" s="340"/>
      <c r="H16" s="340"/>
      <c r="I16" s="340"/>
      <c r="J16" s="355"/>
      <c r="K16" s="340"/>
      <c r="L16" s="340"/>
      <c r="M16" s="340"/>
      <c r="N16" s="340"/>
      <c r="O16" s="340"/>
      <c r="P16" s="340"/>
      <c r="Q16" s="340"/>
      <c r="R16" s="340"/>
      <c r="S16" s="340"/>
      <c r="T16" s="340"/>
      <c r="U16" s="340"/>
      <c r="V16" s="340"/>
      <c r="W16" s="340"/>
      <c r="X16" s="361" t="s">
        <v>54</v>
      </c>
      <c r="Y16" s="362">
        <f t="shared" si="0"/>
        <v>0</v>
      </c>
      <c r="Z16" s="363">
        <v>85</v>
      </c>
      <c r="AA16" s="363"/>
      <c r="AB16" s="351">
        <f>COUNTIF($H$40:$H$318,Z16)</f>
        <v>0</v>
      </c>
      <c r="AC16" s="364">
        <f t="shared" si="1"/>
        <v>0</v>
      </c>
      <c r="AD16" s="365">
        <v>97</v>
      </c>
      <c r="AE16" s="365"/>
      <c r="AF16" s="340"/>
      <c r="AG16" s="340"/>
      <c r="AH16" s="340"/>
      <c r="AI16" s="340"/>
      <c r="AJ16" s="340"/>
      <c r="AK16" s="340"/>
      <c r="AL16" s="366"/>
      <c r="AM16" s="340"/>
      <c r="AN16" s="340"/>
      <c r="AO16" s="340"/>
      <c r="AP16" s="368"/>
      <c r="AQ16" s="340"/>
      <c r="AR16" s="352" t="s">
        <v>55</v>
      </c>
      <c r="AS16" s="340">
        <v>2</v>
      </c>
      <c r="AT16" s="340" t="s">
        <v>25</v>
      </c>
      <c r="AU16" s="353">
        <v>1</v>
      </c>
      <c r="AV16" s="353">
        <v>1</v>
      </c>
      <c r="AW16" s="354">
        <v>1.01</v>
      </c>
      <c r="AX16" s="354">
        <v>1.01</v>
      </c>
      <c r="AY16" s="354">
        <v>1.02</v>
      </c>
      <c r="AZ16" s="354">
        <v>1.02</v>
      </c>
      <c r="BA16" s="354">
        <v>1.0149999999999999</v>
      </c>
      <c r="BB16" s="354">
        <v>1.0149999999999999</v>
      </c>
      <c r="BC16" s="354">
        <v>1</v>
      </c>
      <c r="BD16" s="353">
        <v>1</v>
      </c>
      <c r="BE16" s="354">
        <v>1.01</v>
      </c>
      <c r="BF16" s="354">
        <v>1.02</v>
      </c>
      <c r="BG16" s="354">
        <v>1.01</v>
      </c>
      <c r="BH16" s="354">
        <v>1.01</v>
      </c>
      <c r="BI16" s="354">
        <v>1.01</v>
      </c>
      <c r="BJ16" s="354">
        <v>1.02</v>
      </c>
      <c r="BK16" s="354">
        <v>1.02</v>
      </c>
      <c r="BL16" s="354">
        <v>1.02</v>
      </c>
      <c r="BM16" s="354">
        <v>1.03</v>
      </c>
      <c r="BN16" s="354">
        <v>1.03</v>
      </c>
      <c r="BO16" s="354">
        <v>1.03</v>
      </c>
      <c r="BP16" s="354">
        <v>1.03</v>
      </c>
      <c r="BQ16" s="354">
        <v>1.0249999999999999</v>
      </c>
      <c r="BR16" s="340" t="s">
        <v>25</v>
      </c>
      <c r="BS16" s="353"/>
      <c r="BT16" s="340"/>
      <c r="BU16" s="340"/>
      <c r="BV16" s="340"/>
      <c r="BW16" s="341"/>
      <c r="BX16" s="340"/>
      <c r="BY16" s="340"/>
      <c r="BZ16" s="341"/>
      <c r="CA16" s="340"/>
      <c r="CB16" s="340"/>
      <c r="CC16" s="340"/>
      <c r="CD16" s="340"/>
      <c r="CE16" s="340"/>
      <c r="CF16" s="340"/>
      <c r="CG16" s="340"/>
      <c r="CH16" s="340"/>
      <c r="CI16" s="340"/>
      <c r="CJ16" s="340"/>
      <c r="CK16" s="340"/>
      <c r="CL16" s="340"/>
      <c r="CM16" s="340"/>
      <c r="CN16" s="340"/>
      <c r="CO16" s="340"/>
      <c r="CP16" s="340"/>
      <c r="CQ16" s="340"/>
    </row>
    <row r="17" spans="3:95" hidden="1">
      <c r="D17" s="340"/>
      <c r="E17" s="340"/>
      <c r="F17" s="340"/>
      <c r="G17" s="340"/>
      <c r="H17" s="340"/>
      <c r="I17" s="340"/>
      <c r="J17" s="355"/>
      <c r="K17" s="340"/>
      <c r="L17" s="340"/>
      <c r="M17" s="340"/>
      <c r="N17" s="340"/>
      <c r="O17" s="340"/>
      <c r="P17" s="340"/>
      <c r="Q17" s="340"/>
      <c r="R17" s="340"/>
      <c r="S17" s="340"/>
      <c r="T17" s="340"/>
      <c r="U17" s="340"/>
      <c r="V17" s="340"/>
      <c r="W17" s="340"/>
      <c r="X17" s="361" t="s">
        <v>56</v>
      </c>
      <c r="Y17" s="362">
        <f t="shared" si="0"/>
        <v>0.1015531660692951</v>
      </c>
      <c r="Z17" s="363">
        <v>74</v>
      </c>
      <c r="AA17" s="363"/>
      <c r="AB17" s="370">
        <f>COUNTIF($H$40:$H$318,Z17)/3</f>
        <v>28.333333333333332</v>
      </c>
      <c r="AC17" s="364">
        <f t="shared" si="1"/>
        <v>2096.6666666666665</v>
      </c>
      <c r="AD17" s="365">
        <v>85</v>
      </c>
      <c r="AE17" s="365"/>
      <c r="AF17" s="340"/>
      <c r="AG17" s="340"/>
      <c r="AH17" s="340"/>
      <c r="AI17" s="340"/>
      <c r="AJ17" s="340"/>
      <c r="AK17" s="340"/>
      <c r="AL17" s="366"/>
      <c r="AM17" s="340"/>
      <c r="AN17" s="340"/>
      <c r="AO17" s="340"/>
      <c r="AP17" s="368"/>
      <c r="AQ17" s="340"/>
      <c r="AR17" s="352" t="s">
        <v>57</v>
      </c>
      <c r="AS17" s="340">
        <v>1</v>
      </c>
      <c r="AT17" s="340" t="s">
        <v>20</v>
      </c>
      <c r="AU17" s="353">
        <v>1</v>
      </c>
      <c r="AV17" s="353">
        <v>1</v>
      </c>
      <c r="AW17" s="354">
        <v>1.01</v>
      </c>
      <c r="AX17" s="354">
        <v>1.01</v>
      </c>
      <c r="AY17" s="354">
        <v>1.02</v>
      </c>
      <c r="AZ17" s="354">
        <v>1.02</v>
      </c>
      <c r="BA17" s="354">
        <v>1.0149999999999999</v>
      </c>
      <c r="BB17" s="354">
        <v>1.0149999999999999</v>
      </c>
      <c r="BC17" s="354">
        <v>1.0024999999999999</v>
      </c>
      <c r="BD17" s="353">
        <v>1</v>
      </c>
      <c r="BE17" s="354">
        <v>1.01</v>
      </c>
      <c r="BF17" s="354">
        <v>1.02</v>
      </c>
      <c r="BG17" s="354">
        <v>1.01</v>
      </c>
      <c r="BH17" s="354">
        <v>1.01</v>
      </c>
      <c r="BI17" s="354">
        <v>1.01</v>
      </c>
      <c r="BJ17" s="354">
        <v>1.02</v>
      </c>
      <c r="BK17" s="354">
        <v>1.02</v>
      </c>
      <c r="BL17" s="354">
        <v>1.02</v>
      </c>
      <c r="BM17" s="354">
        <v>1.03</v>
      </c>
      <c r="BN17" s="354">
        <v>1.03</v>
      </c>
      <c r="BO17" s="354">
        <v>1.03</v>
      </c>
      <c r="BP17" s="354">
        <v>1.03</v>
      </c>
      <c r="BQ17" s="354">
        <v>1.0249999999999999</v>
      </c>
      <c r="BR17" s="340" t="s">
        <v>20</v>
      </c>
      <c r="BS17" s="353"/>
      <c r="BT17" s="340"/>
      <c r="BU17" s="340"/>
      <c r="BV17" s="340"/>
      <c r="BW17" s="341"/>
      <c r="BX17" s="340"/>
      <c r="BY17" s="340"/>
      <c r="BZ17" s="341"/>
      <c r="CA17" s="340"/>
      <c r="CB17" s="340"/>
      <c r="CC17" s="340"/>
      <c r="CD17" s="340"/>
      <c r="CE17" s="340"/>
      <c r="CF17" s="340"/>
      <c r="CG17" s="340"/>
      <c r="CH17" s="340"/>
      <c r="CI17" s="340"/>
      <c r="CJ17" s="340"/>
      <c r="CK17" s="340"/>
      <c r="CL17" s="340"/>
      <c r="CM17" s="340"/>
      <c r="CN17" s="340"/>
      <c r="CO17" s="340"/>
      <c r="CP17" s="340"/>
      <c r="CQ17" s="340"/>
    </row>
    <row r="18" spans="3:95" hidden="1">
      <c r="D18" s="340"/>
      <c r="E18" s="340"/>
      <c r="F18" s="340"/>
      <c r="G18" s="340"/>
      <c r="H18" s="340"/>
      <c r="I18" s="371">
        <v>23794050</v>
      </c>
      <c r="J18" s="355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61" t="s">
        <v>58</v>
      </c>
      <c r="Y18" s="362">
        <f t="shared" si="0"/>
        <v>9.8566308243727599E-2</v>
      </c>
      <c r="Z18" s="363">
        <v>90</v>
      </c>
      <c r="AA18" s="363"/>
      <c r="AB18" s="372">
        <f>COUNTIF($H$40:$H$318,Z18)/4</f>
        <v>27.5</v>
      </c>
      <c r="AC18" s="364">
        <f t="shared" si="1"/>
        <v>2475</v>
      </c>
      <c r="AD18" s="365">
        <v>101</v>
      </c>
      <c r="AE18" s="365"/>
      <c r="AF18" s="340"/>
      <c r="AG18" s="340"/>
      <c r="AH18" s="340"/>
      <c r="AI18" s="340"/>
      <c r="AJ18" s="340"/>
      <c r="AK18" s="340"/>
      <c r="AL18" s="366"/>
      <c r="AM18" s="352"/>
      <c r="AN18" s="340"/>
      <c r="AO18" s="340"/>
      <c r="AP18" s="368"/>
      <c r="AQ18" s="340"/>
      <c r="AR18" s="352" t="s">
        <v>59</v>
      </c>
      <c r="AS18" s="340">
        <v>2</v>
      </c>
      <c r="AT18" s="340" t="s">
        <v>25</v>
      </c>
      <c r="AU18" s="353">
        <v>1</v>
      </c>
      <c r="AV18" s="353">
        <v>1</v>
      </c>
      <c r="AW18" s="354">
        <v>1.01</v>
      </c>
      <c r="AX18" s="354">
        <v>1.01</v>
      </c>
      <c r="AY18" s="354">
        <v>1.02</v>
      </c>
      <c r="AZ18" s="354">
        <v>1.02</v>
      </c>
      <c r="BA18" s="354">
        <v>1.0149999999999999</v>
      </c>
      <c r="BB18" s="354">
        <v>1.0149999999999999</v>
      </c>
      <c r="BC18" s="354">
        <v>1</v>
      </c>
      <c r="BD18" s="353">
        <v>1</v>
      </c>
      <c r="BE18" s="354">
        <v>1.01</v>
      </c>
      <c r="BF18" s="354">
        <v>1.02</v>
      </c>
      <c r="BG18" s="354">
        <v>1.01</v>
      </c>
      <c r="BH18" s="354">
        <v>1.01</v>
      </c>
      <c r="BI18" s="354">
        <v>1.01</v>
      </c>
      <c r="BJ18" s="354">
        <v>1.02</v>
      </c>
      <c r="BK18" s="354">
        <v>1.02</v>
      </c>
      <c r="BL18" s="354">
        <v>1.02</v>
      </c>
      <c r="BM18" s="354">
        <v>1.03</v>
      </c>
      <c r="BN18" s="354">
        <v>1.03</v>
      </c>
      <c r="BO18" s="354">
        <v>1.03</v>
      </c>
      <c r="BP18" s="354">
        <v>1.03</v>
      </c>
      <c r="BQ18" s="354">
        <v>1.0249999999999999</v>
      </c>
      <c r="BR18" s="340" t="s">
        <v>25</v>
      </c>
      <c r="BS18" s="353"/>
      <c r="BT18" s="340"/>
      <c r="BU18" s="340"/>
      <c r="BV18" s="340"/>
      <c r="BW18" s="341"/>
      <c r="BX18" s="340"/>
      <c r="BY18" s="340"/>
      <c r="BZ18" s="341"/>
      <c r="CA18" s="340"/>
      <c r="CB18" s="340"/>
      <c r="CC18" s="340"/>
      <c r="CD18" s="340"/>
      <c r="CE18" s="340"/>
      <c r="CF18" s="340"/>
      <c r="CG18" s="340"/>
      <c r="CH18" s="340"/>
      <c r="CI18" s="340"/>
      <c r="CJ18" s="340"/>
      <c r="CK18" s="340"/>
      <c r="CL18" s="340"/>
      <c r="CM18" s="340"/>
      <c r="CN18" s="340"/>
      <c r="CO18" s="340"/>
      <c r="CP18" s="340"/>
      <c r="CQ18" s="340"/>
    </row>
    <row r="19" spans="3:95" hidden="1">
      <c r="D19" s="340"/>
      <c r="E19" s="340"/>
      <c r="F19" s="340"/>
      <c r="G19" s="340"/>
      <c r="H19" s="340"/>
      <c r="I19" s="371">
        <f>I18+(I18*5%)</f>
        <v>24983752.5</v>
      </c>
      <c r="J19" s="355"/>
      <c r="K19" s="340"/>
      <c r="L19" s="340"/>
      <c r="M19" s="340"/>
      <c r="N19" s="340"/>
      <c r="O19" s="340"/>
      <c r="P19" s="340"/>
      <c r="Q19" s="340"/>
      <c r="R19" s="340"/>
      <c r="S19" s="340"/>
      <c r="T19" s="340"/>
      <c r="U19" s="340"/>
      <c r="V19" s="340"/>
      <c r="W19" s="340"/>
      <c r="X19" s="361" t="s">
        <v>60</v>
      </c>
      <c r="Y19" s="362">
        <f t="shared" si="0"/>
        <v>9.8566308243727599E-2</v>
      </c>
      <c r="Z19" s="363">
        <v>90</v>
      </c>
      <c r="AA19" s="363"/>
      <c r="AB19" s="372">
        <f>COUNTIF($H$40:$H$318,Z19)/4</f>
        <v>27.5</v>
      </c>
      <c r="AC19" s="364">
        <f t="shared" si="1"/>
        <v>2475</v>
      </c>
      <c r="AD19" s="365">
        <v>101</v>
      </c>
      <c r="AE19" s="365"/>
      <c r="AF19" s="340"/>
      <c r="AG19" s="340"/>
      <c r="AH19" s="340"/>
      <c r="AI19" s="340"/>
      <c r="AJ19" s="340"/>
      <c r="AK19" s="340"/>
      <c r="AL19" s="340"/>
      <c r="AM19" s="340"/>
      <c r="AN19" s="340"/>
      <c r="AO19" s="340"/>
      <c r="AP19" s="368"/>
      <c r="AQ19" s="340"/>
      <c r="AR19" s="352" t="s">
        <v>61</v>
      </c>
      <c r="AS19" s="340">
        <v>1</v>
      </c>
      <c r="AT19" s="340" t="s">
        <v>20</v>
      </c>
      <c r="AU19" s="353">
        <v>1</v>
      </c>
      <c r="AV19" s="353">
        <v>1</v>
      </c>
      <c r="AW19" s="354">
        <v>1.01</v>
      </c>
      <c r="AX19" s="354">
        <v>1.01</v>
      </c>
      <c r="AY19" s="354">
        <v>1.02</v>
      </c>
      <c r="AZ19" s="354">
        <v>1.02</v>
      </c>
      <c r="BA19" s="354">
        <v>1.0149999999999999</v>
      </c>
      <c r="BB19" s="354">
        <v>1.0149999999999999</v>
      </c>
      <c r="BC19" s="354">
        <v>1.0024999999999999</v>
      </c>
      <c r="BD19" s="353">
        <v>1</v>
      </c>
      <c r="BE19" s="354">
        <v>1.01</v>
      </c>
      <c r="BF19" s="354">
        <v>1.02</v>
      </c>
      <c r="BG19" s="354">
        <v>1.01</v>
      </c>
      <c r="BH19" s="354">
        <v>1.01</v>
      </c>
      <c r="BI19" s="354">
        <v>1.01</v>
      </c>
      <c r="BJ19" s="354">
        <v>1.02</v>
      </c>
      <c r="BK19" s="354">
        <v>1.02</v>
      </c>
      <c r="BL19" s="354">
        <v>1.02</v>
      </c>
      <c r="BM19" s="354">
        <v>1.03</v>
      </c>
      <c r="BN19" s="354">
        <v>1.03</v>
      </c>
      <c r="BO19" s="354">
        <v>1.03</v>
      </c>
      <c r="BP19" s="354">
        <v>1.03</v>
      </c>
      <c r="BQ19" s="354">
        <v>1.0249999999999999</v>
      </c>
      <c r="BR19" s="340" t="s">
        <v>20</v>
      </c>
      <c r="BS19" s="353"/>
      <c r="BT19" s="340"/>
      <c r="BU19" s="340"/>
      <c r="BV19" s="340"/>
      <c r="BW19" s="341"/>
      <c r="BX19" s="340"/>
      <c r="BY19" s="340"/>
      <c r="BZ19" s="341"/>
      <c r="CA19" s="340"/>
      <c r="CB19" s="340"/>
      <c r="CC19" s="340"/>
      <c r="CD19" s="340"/>
      <c r="CE19" s="340"/>
      <c r="CF19" s="340"/>
      <c r="CG19" s="340"/>
      <c r="CH19" s="340"/>
      <c r="CI19" s="340"/>
      <c r="CJ19" s="340"/>
      <c r="CK19" s="340"/>
      <c r="CL19" s="340"/>
      <c r="CM19" s="340"/>
      <c r="CN19" s="340"/>
      <c r="CO19" s="340"/>
      <c r="CP19" s="340"/>
      <c r="CQ19" s="340"/>
    </row>
    <row r="20" spans="3:95" hidden="1">
      <c r="D20" s="340"/>
      <c r="E20" s="340"/>
      <c r="F20" s="340"/>
      <c r="G20" s="340"/>
      <c r="H20" s="340"/>
      <c r="I20" s="371">
        <f>I18+(I18*11.112%)</f>
        <v>26438044.835999999</v>
      </c>
      <c r="J20" s="355"/>
      <c r="K20" s="340"/>
      <c r="L20" s="340"/>
      <c r="M20" s="340"/>
      <c r="N20" s="340"/>
      <c r="O20" s="340"/>
      <c r="P20" s="340"/>
      <c r="Q20" s="340"/>
      <c r="R20" s="340"/>
      <c r="S20" s="340"/>
      <c r="T20" s="340"/>
      <c r="U20" s="340"/>
      <c r="V20" s="340"/>
      <c r="W20" s="340"/>
      <c r="X20" s="361" t="s">
        <v>62</v>
      </c>
      <c r="Y20" s="362">
        <f t="shared" si="0"/>
        <v>9.8566308243727599E-2</v>
      </c>
      <c r="Z20" s="363">
        <v>90</v>
      </c>
      <c r="AA20" s="363"/>
      <c r="AB20" s="372">
        <f>COUNTIF($H$40:$H$318,Z20)/4</f>
        <v>27.5</v>
      </c>
      <c r="AC20" s="364">
        <f t="shared" si="1"/>
        <v>2475</v>
      </c>
      <c r="AD20" s="365">
        <v>101</v>
      </c>
      <c r="AE20" s="365"/>
      <c r="AF20" s="340"/>
      <c r="AG20" s="340"/>
      <c r="AH20" s="340"/>
      <c r="AI20" s="340"/>
      <c r="AJ20" s="340"/>
      <c r="AK20" s="340"/>
      <c r="AL20" s="340"/>
      <c r="AM20" s="340"/>
      <c r="AN20" s="340"/>
      <c r="AO20" s="340"/>
      <c r="AP20" s="368"/>
      <c r="AQ20" s="340"/>
      <c r="AR20" s="352" t="s">
        <v>63</v>
      </c>
      <c r="AS20" s="340">
        <v>2</v>
      </c>
      <c r="AT20" s="340" t="s">
        <v>25</v>
      </c>
      <c r="AU20" s="353">
        <v>1</v>
      </c>
      <c r="AV20" s="353">
        <v>1</v>
      </c>
      <c r="AW20" s="354">
        <v>1.01</v>
      </c>
      <c r="AX20" s="354">
        <v>1.01</v>
      </c>
      <c r="AY20" s="354">
        <v>1.02</v>
      </c>
      <c r="AZ20" s="354">
        <v>1.02</v>
      </c>
      <c r="BA20" s="354">
        <v>1.0149999999999999</v>
      </c>
      <c r="BB20" s="354">
        <v>1.0149999999999999</v>
      </c>
      <c r="BC20" s="354">
        <v>1</v>
      </c>
      <c r="BD20" s="353">
        <v>1</v>
      </c>
      <c r="BE20" s="354">
        <v>1.01</v>
      </c>
      <c r="BF20" s="354">
        <v>1.02</v>
      </c>
      <c r="BG20" s="354">
        <v>1.01</v>
      </c>
      <c r="BH20" s="354">
        <v>1.01</v>
      </c>
      <c r="BI20" s="354">
        <v>1.01</v>
      </c>
      <c r="BJ20" s="354">
        <v>1.02</v>
      </c>
      <c r="BK20" s="354">
        <v>1.02</v>
      </c>
      <c r="BL20" s="354">
        <v>1.02</v>
      </c>
      <c r="BM20" s="354">
        <v>1.03</v>
      </c>
      <c r="BN20" s="354">
        <v>1.03</v>
      </c>
      <c r="BO20" s="354">
        <v>1.03</v>
      </c>
      <c r="BP20" s="354">
        <v>1.03</v>
      </c>
      <c r="BQ20" s="354">
        <v>1.0249999999999999</v>
      </c>
      <c r="BR20" s="340" t="s">
        <v>25</v>
      </c>
      <c r="BS20" s="353"/>
      <c r="BT20" s="340"/>
      <c r="BU20" s="340"/>
      <c r="BV20" s="340"/>
      <c r="BW20" s="341"/>
      <c r="BX20" s="340"/>
      <c r="BY20" s="340"/>
      <c r="BZ20" s="341"/>
      <c r="CA20" s="340"/>
      <c r="CB20" s="340"/>
      <c r="CC20" s="340"/>
      <c r="CD20" s="340"/>
      <c r="CE20" s="340"/>
      <c r="CF20" s="340"/>
      <c r="CG20" s="340"/>
      <c r="CH20" s="340"/>
      <c r="CI20" s="340"/>
      <c r="CJ20" s="340"/>
      <c r="CK20" s="340"/>
      <c r="CL20" s="340"/>
      <c r="CM20" s="340"/>
      <c r="CN20" s="340"/>
      <c r="CO20" s="340"/>
      <c r="CP20" s="340"/>
      <c r="CQ20" s="340"/>
    </row>
    <row r="21" spans="3:95" hidden="1">
      <c r="D21" s="340"/>
      <c r="E21" s="340"/>
      <c r="F21" s="340"/>
      <c r="G21" s="340"/>
      <c r="H21" s="340"/>
      <c r="I21" s="373">
        <f>I20+(I20*2%)</f>
        <v>26966805.732719999</v>
      </c>
      <c r="J21" s="355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61" t="s">
        <v>64</v>
      </c>
      <c r="Y21" s="362">
        <f t="shared" si="0"/>
        <v>9.8566308243727599E-2</v>
      </c>
      <c r="Z21" s="363">
        <v>90</v>
      </c>
      <c r="AA21" s="363"/>
      <c r="AB21" s="372">
        <f>COUNTIF($H$40:$H$318,Z21)/4</f>
        <v>27.5</v>
      </c>
      <c r="AC21" s="364">
        <f t="shared" si="1"/>
        <v>2475</v>
      </c>
      <c r="AD21" s="365">
        <v>101</v>
      </c>
      <c r="AE21" s="365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68"/>
      <c r="AQ21" s="340"/>
      <c r="AR21" s="352" t="s">
        <v>65</v>
      </c>
      <c r="AS21" s="340">
        <v>3</v>
      </c>
      <c r="AT21" s="340" t="s">
        <v>20</v>
      </c>
      <c r="AU21" s="353">
        <v>1</v>
      </c>
      <c r="AV21" s="353">
        <v>1</v>
      </c>
      <c r="AW21" s="354">
        <v>1.01</v>
      </c>
      <c r="AX21" s="354">
        <v>1.01</v>
      </c>
      <c r="AY21" s="354">
        <v>1.02</v>
      </c>
      <c r="AZ21" s="354">
        <v>1.02</v>
      </c>
      <c r="BA21" s="354">
        <v>1.0149999999999999</v>
      </c>
      <c r="BB21" s="354">
        <v>1.0149999999999999</v>
      </c>
      <c r="BC21" s="354">
        <v>1.0024999999999999</v>
      </c>
      <c r="BD21" s="353">
        <v>1</v>
      </c>
      <c r="BE21" s="354">
        <v>1.01</v>
      </c>
      <c r="BF21" s="354">
        <v>1.02</v>
      </c>
      <c r="BG21" s="354">
        <v>1.01</v>
      </c>
      <c r="BH21" s="354">
        <v>1.01</v>
      </c>
      <c r="BI21" s="354">
        <v>1.01</v>
      </c>
      <c r="BJ21" s="354">
        <v>1.02</v>
      </c>
      <c r="BK21" s="354">
        <v>1.02</v>
      </c>
      <c r="BL21" s="354">
        <v>1.02</v>
      </c>
      <c r="BM21" s="354">
        <v>1.03</v>
      </c>
      <c r="BN21" s="354">
        <v>1.03</v>
      </c>
      <c r="BO21" s="354">
        <v>1.03</v>
      </c>
      <c r="BP21" s="354">
        <v>1.03</v>
      </c>
      <c r="BQ21" s="354">
        <v>1.0249999999999999</v>
      </c>
      <c r="BR21" s="340" t="s">
        <v>20</v>
      </c>
      <c r="BS21" s="353"/>
      <c r="BT21" s="340"/>
      <c r="BU21" s="340"/>
      <c r="BV21" s="340"/>
      <c r="BW21" s="341"/>
      <c r="BX21" s="340"/>
      <c r="BY21" s="340"/>
      <c r="BZ21" s="341"/>
      <c r="CA21" s="340"/>
      <c r="CB21" s="340"/>
      <c r="CC21" s="340"/>
      <c r="CD21" s="340"/>
      <c r="CE21" s="340"/>
      <c r="CF21" s="340"/>
      <c r="CG21" s="340"/>
      <c r="CH21" s="340"/>
      <c r="CI21" s="340"/>
      <c r="CJ21" s="340"/>
      <c r="CK21" s="340"/>
      <c r="CL21" s="340"/>
      <c r="CM21" s="340"/>
      <c r="CN21" s="340"/>
      <c r="CO21" s="340"/>
      <c r="CP21" s="340"/>
      <c r="CQ21" s="340"/>
    </row>
    <row r="22" spans="3:95" hidden="1">
      <c r="D22" s="340"/>
      <c r="E22" s="340"/>
      <c r="F22" s="340"/>
      <c r="G22" s="340"/>
      <c r="H22" s="340"/>
      <c r="I22" s="340"/>
      <c r="J22" s="355"/>
      <c r="K22" s="340"/>
      <c r="L22" s="340"/>
      <c r="M22" s="340"/>
      <c r="N22" s="340"/>
      <c r="O22" s="340"/>
      <c r="P22" s="340"/>
      <c r="Q22" s="340"/>
      <c r="R22" s="340"/>
      <c r="S22" s="340"/>
      <c r="T22" s="374"/>
      <c r="U22" s="374"/>
      <c r="V22" s="340"/>
      <c r="W22" s="357" t="s">
        <v>66</v>
      </c>
      <c r="X22" s="361" t="s">
        <v>67</v>
      </c>
      <c r="Y22" s="362">
        <f t="shared" si="0"/>
        <v>0.1015531660692951</v>
      </c>
      <c r="Z22" s="363">
        <v>74</v>
      </c>
      <c r="AA22" s="363"/>
      <c r="AB22" s="370">
        <f>COUNTIF($H$40:$H$318,Z22)/3</f>
        <v>28.333333333333332</v>
      </c>
      <c r="AC22" s="364">
        <f t="shared" si="1"/>
        <v>2096.6666666666665</v>
      </c>
      <c r="AD22" s="365">
        <v>85</v>
      </c>
      <c r="AE22" s="365"/>
      <c r="AF22" s="340"/>
      <c r="AG22" s="340"/>
      <c r="AH22" s="340"/>
      <c r="AI22" s="340"/>
      <c r="AJ22" s="340"/>
      <c r="AK22" s="340"/>
      <c r="AL22" s="350" t="s">
        <v>68</v>
      </c>
      <c r="AM22" s="340"/>
      <c r="AN22" s="340"/>
      <c r="AO22" s="340"/>
      <c r="AP22" s="368"/>
      <c r="AQ22" s="340"/>
      <c r="AR22" s="352" t="s">
        <v>69</v>
      </c>
      <c r="AS22" s="340">
        <v>4</v>
      </c>
      <c r="AT22" s="340" t="s">
        <v>25</v>
      </c>
      <c r="AU22" s="353">
        <v>1</v>
      </c>
      <c r="AV22" s="353">
        <v>1</v>
      </c>
      <c r="AW22" s="354">
        <v>1.01</v>
      </c>
      <c r="AX22" s="354">
        <v>1.01</v>
      </c>
      <c r="AY22" s="354">
        <v>1.02</v>
      </c>
      <c r="AZ22" s="354">
        <v>1.02</v>
      </c>
      <c r="BA22" s="354">
        <v>1.0149999999999999</v>
      </c>
      <c r="BB22" s="354">
        <v>1.0149999999999999</v>
      </c>
      <c r="BC22" s="354">
        <v>1</v>
      </c>
      <c r="BD22" s="353">
        <v>1</v>
      </c>
      <c r="BE22" s="354">
        <v>1.01</v>
      </c>
      <c r="BF22" s="354">
        <v>1.02</v>
      </c>
      <c r="BG22" s="354">
        <v>1.01</v>
      </c>
      <c r="BH22" s="354">
        <v>1.01</v>
      </c>
      <c r="BI22" s="354">
        <v>1.01</v>
      </c>
      <c r="BJ22" s="354">
        <v>1.02</v>
      </c>
      <c r="BK22" s="354">
        <v>1.02</v>
      </c>
      <c r="BL22" s="354">
        <v>1.02</v>
      </c>
      <c r="BM22" s="354">
        <v>1.03</v>
      </c>
      <c r="BN22" s="354">
        <v>1.03</v>
      </c>
      <c r="BO22" s="354">
        <v>1.03</v>
      </c>
      <c r="BP22" s="354">
        <v>1.03</v>
      </c>
      <c r="BQ22" s="354">
        <v>1.0249999999999999</v>
      </c>
      <c r="BR22" s="340" t="s">
        <v>25</v>
      </c>
      <c r="BS22" s="353"/>
      <c r="BT22" s="340"/>
      <c r="BU22" s="340"/>
      <c r="BV22" s="340"/>
      <c r="BW22" s="341"/>
      <c r="BX22" s="340"/>
      <c r="BY22" s="340"/>
      <c r="BZ22" s="341"/>
      <c r="CA22" s="340"/>
      <c r="CB22" s="340"/>
      <c r="CC22" s="340"/>
      <c r="CD22" s="340"/>
      <c r="CE22" s="340"/>
      <c r="CF22" s="340"/>
      <c r="CG22" s="340"/>
      <c r="CH22" s="340"/>
      <c r="CI22" s="340"/>
      <c r="CJ22" s="340"/>
      <c r="CK22" s="340"/>
      <c r="CL22" s="340"/>
      <c r="CM22" s="340"/>
      <c r="CN22" s="340"/>
      <c r="CO22" s="340"/>
      <c r="CP22" s="340"/>
      <c r="CQ22" s="340"/>
    </row>
    <row r="23" spans="3:95" hidden="1">
      <c r="D23" s="340"/>
      <c r="E23" s="340"/>
      <c r="F23" s="340"/>
      <c r="G23" s="340"/>
      <c r="H23" s="340"/>
      <c r="I23" s="340"/>
      <c r="J23" s="355"/>
      <c r="K23" s="340"/>
      <c r="L23" s="340"/>
      <c r="M23" s="340"/>
      <c r="N23" s="340"/>
      <c r="O23" s="340"/>
      <c r="P23" s="340"/>
      <c r="Q23" s="340"/>
      <c r="R23" s="340"/>
      <c r="S23" s="340"/>
      <c r="T23" s="374"/>
      <c r="U23" s="374"/>
      <c r="V23" s="340"/>
      <c r="W23" s="357" t="s">
        <v>66</v>
      </c>
      <c r="X23" s="361" t="s">
        <v>70</v>
      </c>
      <c r="Y23" s="362">
        <f t="shared" si="0"/>
        <v>0</v>
      </c>
      <c r="Z23" s="375">
        <v>51</v>
      </c>
      <c r="AA23" s="375"/>
      <c r="AB23" s="351">
        <f>COUNTIF($H$40:$H$318,Z23)</f>
        <v>0</v>
      </c>
      <c r="AC23" s="364">
        <f t="shared" si="1"/>
        <v>0</v>
      </c>
      <c r="AD23" s="365">
        <v>60</v>
      </c>
      <c r="AE23" s="365"/>
      <c r="AF23" s="340"/>
      <c r="AG23" s="340"/>
      <c r="AH23" s="340"/>
      <c r="AI23" s="340"/>
      <c r="AJ23" s="340"/>
      <c r="AK23" s="340"/>
      <c r="AL23" s="340" t="s">
        <v>71</v>
      </c>
      <c r="AM23" s="340"/>
      <c r="AN23" s="340"/>
      <c r="AO23" s="340"/>
      <c r="AP23" s="368"/>
      <c r="AQ23" s="340"/>
      <c r="AR23" s="340"/>
      <c r="AS23" s="340"/>
      <c r="AT23" s="340"/>
      <c r="AU23" s="341"/>
      <c r="AV23" s="341"/>
      <c r="AW23" s="341"/>
      <c r="AX23" s="341"/>
      <c r="AY23" s="341"/>
      <c r="AZ23" s="341"/>
      <c r="BA23" s="341"/>
      <c r="BB23" s="340"/>
      <c r="BC23" s="340"/>
      <c r="BD23" s="343"/>
      <c r="BE23" s="343"/>
      <c r="BF23" s="343"/>
      <c r="BG23" s="343"/>
      <c r="BH23" s="343"/>
      <c r="BI23" s="343"/>
      <c r="BJ23" s="343"/>
      <c r="BK23" s="343"/>
      <c r="BL23" s="343"/>
      <c r="BM23" s="343"/>
      <c r="BN23" s="343"/>
      <c r="BO23" s="343"/>
      <c r="BP23" s="343"/>
      <c r="BQ23" s="343"/>
      <c r="BR23" s="343"/>
      <c r="BS23" s="343"/>
      <c r="BT23" s="340"/>
      <c r="BU23" s="340"/>
      <c r="BV23" s="340"/>
      <c r="BW23" s="341"/>
      <c r="BX23" s="340"/>
      <c r="BY23" s="340"/>
      <c r="BZ23" s="341"/>
      <c r="CA23" s="340"/>
      <c r="CB23" s="340"/>
      <c r="CC23" s="340"/>
      <c r="CD23" s="340"/>
      <c r="CE23" s="340"/>
      <c r="CF23" s="340"/>
      <c r="CG23" s="340"/>
      <c r="CH23" s="340"/>
      <c r="CI23" s="340"/>
      <c r="CJ23" s="340"/>
      <c r="CK23" s="340"/>
      <c r="CL23" s="340"/>
      <c r="CM23" s="340"/>
      <c r="CN23" s="340"/>
      <c r="CO23" s="340"/>
      <c r="CP23" s="340"/>
      <c r="CQ23" s="340"/>
    </row>
    <row r="24" spans="3:95" hidden="1">
      <c r="D24" s="340"/>
      <c r="E24" s="340"/>
      <c r="F24" s="340"/>
      <c r="G24" s="340"/>
      <c r="H24" s="340"/>
      <c r="I24" s="340"/>
      <c r="J24" s="376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57" t="s">
        <v>66</v>
      </c>
      <c r="X24" s="377" t="s">
        <v>72</v>
      </c>
      <c r="Y24" s="362">
        <f t="shared" si="0"/>
        <v>0.1003584229390681</v>
      </c>
      <c r="Z24" s="375">
        <v>156</v>
      </c>
      <c r="AA24" s="375"/>
      <c r="AB24" s="351">
        <f>COUNTIF($H$40:$H$318,Z24)</f>
        <v>28</v>
      </c>
      <c r="AC24" s="364">
        <f t="shared" si="1"/>
        <v>4368</v>
      </c>
      <c r="AD24" s="365">
        <v>175</v>
      </c>
      <c r="AE24" s="365"/>
      <c r="AF24" s="340"/>
      <c r="AG24" s="340"/>
      <c r="AH24" s="340"/>
      <c r="AI24" s="340"/>
      <c r="AJ24" s="340"/>
      <c r="AK24" s="340"/>
      <c r="AL24" s="340" t="s">
        <v>73</v>
      </c>
      <c r="AM24" s="340"/>
      <c r="AN24" s="340"/>
      <c r="AO24" s="340"/>
      <c r="AP24" s="368"/>
      <c r="AQ24" s="340"/>
      <c r="AR24" s="340"/>
      <c r="AS24" s="340"/>
      <c r="AT24" s="340"/>
      <c r="AU24" s="341"/>
      <c r="AV24" s="341"/>
      <c r="AW24" s="341"/>
      <c r="AX24" s="341"/>
      <c r="AY24" s="341"/>
      <c r="AZ24" s="341"/>
      <c r="BA24" s="341"/>
      <c r="BB24" s="340"/>
      <c r="BC24" s="340"/>
      <c r="BD24" s="343"/>
      <c r="BE24" s="343"/>
      <c r="BF24" s="343"/>
      <c r="BG24" s="343"/>
      <c r="BH24" s="343"/>
      <c r="BI24" s="343"/>
      <c r="BJ24" s="343"/>
      <c r="BK24" s="343"/>
      <c r="BL24" s="343"/>
      <c r="BM24" s="343"/>
      <c r="BN24" s="343"/>
      <c r="BO24" s="343"/>
      <c r="BP24" s="343"/>
      <c r="BQ24" s="343"/>
      <c r="BR24" s="343"/>
      <c r="BS24" s="343"/>
      <c r="BT24" s="340"/>
      <c r="BU24" s="340"/>
      <c r="BV24" s="340"/>
      <c r="BW24" s="341"/>
      <c r="BX24" s="340"/>
      <c r="BY24" s="340"/>
      <c r="BZ24" s="341"/>
      <c r="CA24" s="340"/>
      <c r="CB24" s="340"/>
      <c r="CC24" s="340"/>
      <c r="CD24" s="340"/>
      <c r="CE24" s="340"/>
      <c r="CF24" s="340"/>
      <c r="CG24" s="340"/>
      <c r="CH24" s="340"/>
      <c r="CI24" s="340"/>
      <c r="CJ24" s="340"/>
      <c r="CK24" s="340"/>
      <c r="CL24" s="340"/>
      <c r="CM24" s="340"/>
      <c r="CN24" s="340"/>
      <c r="CO24" s="340"/>
      <c r="CP24" s="340"/>
      <c r="CQ24" s="340"/>
    </row>
    <row r="25" spans="3:95" hidden="1">
      <c r="D25" s="340"/>
      <c r="E25" s="340"/>
      <c r="F25" s="340"/>
      <c r="G25" s="340"/>
      <c r="H25" s="340"/>
      <c r="I25" s="340"/>
      <c r="J25" s="355"/>
      <c r="K25" s="340"/>
      <c r="L25" s="340"/>
      <c r="M25" s="340"/>
      <c r="N25" s="340"/>
      <c r="O25" s="340"/>
      <c r="P25" s="340"/>
      <c r="Q25" s="340"/>
      <c r="R25" s="340"/>
      <c r="S25" s="340"/>
      <c r="T25" s="374"/>
      <c r="U25" s="374"/>
      <c r="V25" s="340"/>
      <c r="W25" s="357" t="s">
        <v>66</v>
      </c>
      <c r="X25" s="377" t="s">
        <v>74</v>
      </c>
      <c r="Y25" s="362">
        <f t="shared" si="0"/>
        <v>0.1015531660692951</v>
      </c>
      <c r="Z25" s="375">
        <v>74</v>
      </c>
      <c r="AA25" s="375"/>
      <c r="AB25" s="370">
        <f>COUNTIF($H$40:$H$318,Z25)/3</f>
        <v>28.333333333333332</v>
      </c>
      <c r="AC25" s="364">
        <f t="shared" si="1"/>
        <v>2096.6666666666665</v>
      </c>
      <c r="AD25" s="365">
        <v>85</v>
      </c>
      <c r="AE25" s="365"/>
      <c r="AF25" s="340"/>
      <c r="AG25" s="340"/>
      <c r="AH25" s="340"/>
      <c r="AI25" s="340"/>
      <c r="AJ25" s="340"/>
      <c r="AK25" s="340"/>
      <c r="AL25" s="340">
        <v>19</v>
      </c>
      <c r="AM25" s="355">
        <v>1.06</v>
      </c>
      <c r="AN25" s="340">
        <v>1</v>
      </c>
      <c r="AO25" s="340" t="s">
        <v>75</v>
      </c>
      <c r="AP25" s="368"/>
      <c r="AQ25" s="340"/>
      <c r="AR25" s="340"/>
      <c r="AS25" s="340"/>
      <c r="AT25" s="340"/>
      <c r="AU25" s="341"/>
      <c r="AV25" s="341"/>
      <c r="AW25" s="341"/>
      <c r="AX25" s="341"/>
      <c r="AY25" s="341"/>
      <c r="AZ25" s="340"/>
      <c r="BA25" s="340"/>
      <c r="BB25" s="340"/>
      <c r="BC25" s="340"/>
      <c r="BD25" s="343"/>
      <c r="BE25" s="343"/>
      <c r="BF25" s="343"/>
      <c r="BG25" s="343"/>
      <c r="BH25" s="343"/>
      <c r="BI25" s="343"/>
      <c r="BJ25" s="343"/>
      <c r="BK25" s="343"/>
      <c r="BL25" s="343"/>
      <c r="BM25" s="343"/>
      <c r="BN25" s="343"/>
      <c r="BO25" s="343"/>
      <c r="BP25" s="343"/>
      <c r="BQ25" s="343"/>
      <c r="BR25" s="343"/>
      <c r="BS25" s="343"/>
      <c r="BT25" s="340"/>
      <c r="BU25" s="340"/>
      <c r="BV25" s="340"/>
      <c r="BW25" s="341"/>
      <c r="BX25" s="340"/>
      <c r="BY25" s="340"/>
      <c r="BZ25" s="341"/>
      <c r="CA25" s="340"/>
      <c r="CB25" s="340"/>
      <c r="CC25" s="340"/>
      <c r="CD25" s="340"/>
      <c r="CE25" s="340"/>
      <c r="CF25" s="340"/>
      <c r="CG25" s="340"/>
      <c r="CH25" s="340"/>
      <c r="CI25" s="340"/>
      <c r="CJ25" s="340"/>
      <c r="CK25" s="340"/>
      <c r="CL25" s="340"/>
      <c r="CM25" s="340"/>
      <c r="CN25" s="340"/>
      <c r="CO25" s="340"/>
      <c r="CP25" s="340"/>
      <c r="CQ25" s="340"/>
    </row>
    <row r="26" spans="3:95" hidden="1">
      <c r="C26" s="52"/>
      <c r="D26" s="378"/>
      <c r="E26" s="378"/>
      <c r="F26" s="378"/>
      <c r="G26" s="378"/>
      <c r="H26" s="378"/>
      <c r="I26" s="668">
        <v>0</v>
      </c>
      <c r="J26" s="669"/>
      <c r="K26" s="352" t="s">
        <v>76</v>
      </c>
      <c r="L26" s="340" t="s">
        <v>77</v>
      </c>
      <c r="M26" s="379">
        <f>M330</f>
        <v>24909346.504232917</v>
      </c>
      <c r="N26" s="380">
        <f>M26/M27</f>
        <v>0.83564491880367697</v>
      </c>
      <c r="O26" s="340"/>
      <c r="P26" s="340"/>
      <c r="Q26" s="340"/>
      <c r="R26" s="340"/>
      <c r="S26" s="340"/>
      <c r="T26" s="374"/>
      <c r="U26" s="374"/>
      <c r="V26" s="340"/>
      <c r="W26" s="357" t="s">
        <v>66</v>
      </c>
      <c r="X26" s="377" t="s">
        <v>78</v>
      </c>
      <c r="Y26" s="362">
        <f t="shared" si="0"/>
        <v>0.1003584229390681</v>
      </c>
      <c r="Z26" s="375">
        <v>120</v>
      </c>
      <c r="AA26" s="375"/>
      <c r="AB26" s="351">
        <f>COUNTIF($H$40:$H$318,Z26)</f>
        <v>28</v>
      </c>
      <c r="AC26" s="364">
        <f t="shared" si="1"/>
        <v>3360</v>
      </c>
      <c r="AD26" s="365">
        <v>138</v>
      </c>
      <c r="AE26" s="365"/>
      <c r="AF26" s="340"/>
      <c r="AG26" s="340"/>
      <c r="AH26" s="340"/>
      <c r="AI26" s="340"/>
      <c r="AJ26" s="340"/>
      <c r="AK26" s="340"/>
      <c r="AL26" s="358" t="s">
        <v>79</v>
      </c>
      <c r="AM26" s="355">
        <v>0.93</v>
      </c>
      <c r="AN26" s="340">
        <v>2</v>
      </c>
      <c r="AO26" s="340" t="s">
        <v>80</v>
      </c>
      <c r="AP26" s="368"/>
      <c r="AQ26" s="340"/>
      <c r="AR26" s="352"/>
      <c r="AS26" s="340"/>
      <c r="AT26" s="340"/>
      <c r="AU26" s="341"/>
      <c r="AV26" s="341"/>
      <c r="AW26" s="341"/>
      <c r="AX26" s="341"/>
      <c r="AY26" s="341"/>
      <c r="AZ26" s="340"/>
      <c r="BA26" s="340"/>
      <c r="BB26" s="340"/>
      <c r="BC26" s="340"/>
      <c r="BD26" s="343"/>
      <c r="BE26" s="343"/>
      <c r="BF26" s="343"/>
      <c r="BG26" s="343"/>
      <c r="BH26" s="343"/>
      <c r="BI26" s="343"/>
      <c r="BJ26" s="343"/>
      <c r="BK26" s="343"/>
      <c r="BL26" s="343"/>
      <c r="BM26" s="343"/>
      <c r="BN26" s="343"/>
      <c r="BO26" s="343"/>
      <c r="BP26" s="343"/>
      <c r="BQ26" s="343"/>
      <c r="BR26" s="343"/>
      <c r="BS26" s="343"/>
      <c r="BT26" s="340"/>
      <c r="BU26" s="340"/>
      <c r="BV26" s="340"/>
      <c r="BW26" s="341"/>
      <c r="BX26" s="340"/>
      <c r="BY26" s="340"/>
      <c r="BZ26" s="341"/>
      <c r="CA26" s="340"/>
      <c r="CB26" s="340"/>
      <c r="CC26" s="340"/>
      <c r="CD26" s="340"/>
      <c r="CE26" s="340"/>
      <c r="CF26" s="340"/>
      <c r="CG26" s="340"/>
      <c r="CH26" s="340"/>
      <c r="CI26" s="340"/>
      <c r="CJ26" s="340"/>
      <c r="CK26" s="340"/>
      <c r="CL26" s="340"/>
      <c r="CM26" s="340"/>
      <c r="CN26" s="340"/>
      <c r="CO26" s="340"/>
      <c r="CP26" s="340"/>
      <c r="CQ26" s="340"/>
    </row>
    <row r="27" spans="3:95" hidden="1">
      <c r="C27" s="52" t="s">
        <v>81</v>
      </c>
      <c r="D27" s="378"/>
      <c r="E27" s="378"/>
      <c r="F27" s="378"/>
      <c r="G27" s="378"/>
      <c r="H27" s="378"/>
      <c r="I27" s="668">
        <f>26966806*1.02</f>
        <v>27506142.120000001</v>
      </c>
      <c r="J27" s="669"/>
      <c r="K27" s="352" t="s">
        <v>76</v>
      </c>
      <c r="L27" s="340" t="s">
        <v>82</v>
      </c>
      <c r="M27" s="379">
        <f>M332</f>
        <v>29808529.847693622</v>
      </c>
      <c r="N27" s="381"/>
      <c r="O27" s="382">
        <f>M27*95%</f>
        <v>28318103.355308939</v>
      </c>
      <c r="P27" s="340"/>
      <c r="Q27" s="340"/>
      <c r="R27" s="379"/>
      <c r="S27" s="379"/>
      <c r="T27" s="379"/>
      <c r="U27" s="379"/>
      <c r="V27" s="379"/>
      <c r="W27" s="357" t="s">
        <v>83</v>
      </c>
      <c r="X27" s="377" t="s">
        <v>84</v>
      </c>
      <c r="Y27" s="362">
        <f t="shared" si="0"/>
        <v>0.1003584229390681</v>
      </c>
      <c r="Z27" s="375">
        <v>112</v>
      </c>
      <c r="AA27" s="375"/>
      <c r="AB27" s="351">
        <f>COUNTIF($H$40:$H$318,Z27)</f>
        <v>28</v>
      </c>
      <c r="AC27" s="364">
        <f t="shared" si="1"/>
        <v>3136</v>
      </c>
      <c r="AD27" s="365">
        <v>132</v>
      </c>
      <c r="AE27" s="365"/>
      <c r="AF27" s="379"/>
      <c r="AG27" s="379"/>
      <c r="AH27" s="379"/>
      <c r="AI27" s="379"/>
      <c r="AJ27" s="379"/>
      <c r="AK27" s="379"/>
      <c r="AL27" s="358">
        <v>21</v>
      </c>
      <c r="AM27" s="355">
        <v>1.1000000000000001</v>
      </c>
      <c r="AN27" s="340">
        <v>3</v>
      </c>
      <c r="AO27" s="340" t="s">
        <v>85</v>
      </c>
      <c r="AP27" s="368"/>
      <c r="AQ27" s="340"/>
      <c r="AR27" s="352"/>
      <c r="AS27" s="340"/>
      <c r="AT27" s="340"/>
      <c r="AU27" s="341"/>
      <c r="AV27" s="341"/>
      <c r="AW27" s="341"/>
      <c r="AX27" s="341"/>
      <c r="AY27" s="341"/>
      <c r="AZ27" s="340"/>
      <c r="BA27" s="340"/>
      <c r="BB27" s="340"/>
      <c r="BC27" s="340"/>
      <c r="BD27" s="343"/>
      <c r="BE27" s="343"/>
      <c r="BF27" s="343"/>
      <c r="BG27" s="343"/>
      <c r="BH27" s="343"/>
      <c r="BI27" s="343"/>
      <c r="BJ27" s="343"/>
      <c r="BK27" s="343"/>
      <c r="BL27" s="343"/>
      <c r="BM27" s="343"/>
      <c r="BN27" s="343"/>
      <c r="BO27" s="343"/>
      <c r="BP27" s="343"/>
      <c r="BQ27" s="343"/>
      <c r="BR27" s="343"/>
      <c r="BS27" s="343"/>
      <c r="BT27" s="340"/>
      <c r="BU27" s="340"/>
      <c r="BV27" s="340"/>
      <c r="BW27" s="341"/>
      <c r="BX27" s="340"/>
      <c r="BY27" s="340"/>
      <c r="BZ27" s="341"/>
      <c r="CA27" s="340"/>
      <c r="CB27" s="340"/>
      <c r="CC27" s="340"/>
      <c r="CD27" s="340"/>
      <c r="CE27" s="340"/>
      <c r="CF27" s="340"/>
      <c r="CG27" s="340"/>
      <c r="CH27" s="340"/>
      <c r="CI27" s="340"/>
      <c r="CJ27" s="340"/>
      <c r="CK27" s="340"/>
      <c r="CL27" s="340"/>
      <c r="CM27" s="340"/>
      <c r="CN27" s="340"/>
      <c r="CO27" s="340"/>
      <c r="CP27" s="340"/>
      <c r="CQ27" s="340"/>
    </row>
    <row r="28" spans="3:95" hidden="1">
      <c r="C28" s="60" t="s">
        <v>86</v>
      </c>
      <c r="D28" s="383"/>
      <c r="E28" s="383"/>
      <c r="F28" s="384"/>
      <c r="G28" s="384"/>
      <c r="H28" s="378"/>
      <c r="I28" s="668">
        <f>COUNT(B40:B320)</f>
        <v>279</v>
      </c>
      <c r="J28" s="669"/>
      <c r="K28" s="340" t="s">
        <v>87</v>
      </c>
      <c r="L28" s="340" t="s">
        <v>88</v>
      </c>
      <c r="M28" s="379">
        <f>M336</f>
        <v>33598975.832138032</v>
      </c>
      <c r="N28" s="380">
        <f>M28/M27</f>
        <v>1.12715977620539</v>
      </c>
      <c r="O28" s="340"/>
      <c r="P28" s="340"/>
      <c r="Q28" s="340"/>
      <c r="R28" s="340"/>
      <c r="S28" s="340"/>
      <c r="T28" s="340"/>
      <c r="U28" s="340"/>
      <c r="V28" s="340"/>
      <c r="W28" s="357" t="s">
        <v>83</v>
      </c>
      <c r="X28" s="377" t="s">
        <v>89</v>
      </c>
      <c r="Y28" s="362">
        <f t="shared" si="0"/>
        <v>0</v>
      </c>
      <c r="Z28" s="375">
        <v>70</v>
      </c>
      <c r="AA28" s="375"/>
      <c r="AB28" s="351">
        <f>COUNTIF($H$40:$H$318,Z28)</f>
        <v>0</v>
      </c>
      <c r="AC28" s="364">
        <f t="shared" si="1"/>
        <v>0</v>
      </c>
      <c r="AD28" s="365">
        <v>81</v>
      </c>
      <c r="AE28" s="365"/>
      <c r="AF28" s="340"/>
      <c r="AG28" s="340"/>
      <c r="AH28" s="340"/>
      <c r="AI28" s="340"/>
      <c r="AJ28" s="340"/>
      <c r="AK28" s="340"/>
      <c r="AL28" s="358">
        <v>22</v>
      </c>
      <c r="AM28" s="355">
        <v>0.97</v>
      </c>
      <c r="AN28" s="340">
        <v>4</v>
      </c>
      <c r="AO28" s="340" t="s">
        <v>90</v>
      </c>
      <c r="AP28" s="368"/>
      <c r="AQ28" s="340"/>
      <c r="AR28" s="352"/>
      <c r="AS28" s="340"/>
      <c r="AT28" s="340"/>
      <c r="AU28" s="341"/>
      <c r="AV28" s="341"/>
      <c r="AW28" s="341"/>
      <c r="AX28" s="341"/>
      <c r="AY28" s="341"/>
      <c r="AZ28" s="340"/>
      <c r="BA28" s="340"/>
      <c r="BB28" s="340"/>
      <c r="BC28" s="340"/>
      <c r="BD28" s="343"/>
      <c r="BE28" s="343"/>
      <c r="BF28" s="343"/>
      <c r="BG28" s="343"/>
      <c r="BH28" s="343"/>
      <c r="BI28" s="343"/>
      <c r="BJ28" s="343"/>
      <c r="BK28" s="343"/>
      <c r="BL28" s="343"/>
      <c r="BM28" s="343"/>
      <c r="BN28" s="343"/>
      <c r="BO28" s="343"/>
      <c r="BP28" s="343"/>
      <c r="BQ28" s="343"/>
      <c r="BR28" s="343"/>
      <c r="BS28" s="343"/>
      <c r="BT28" s="340"/>
      <c r="BU28" s="340"/>
      <c r="BV28" s="340"/>
      <c r="BW28" s="341"/>
      <c r="BX28" s="340"/>
      <c r="BY28" s="340"/>
      <c r="BZ28" s="341"/>
      <c r="CA28" s="340"/>
      <c r="CB28" s="340"/>
      <c r="CC28" s="340"/>
      <c r="CD28" s="340"/>
      <c r="CE28" s="340"/>
      <c r="CF28" s="340"/>
      <c r="CG28" s="340"/>
      <c r="CH28" s="340"/>
      <c r="CI28" s="340"/>
      <c r="CJ28" s="340"/>
      <c r="CK28" s="340"/>
      <c r="CL28" s="340"/>
      <c r="CM28" s="340"/>
      <c r="CN28" s="340"/>
      <c r="CO28" s="340"/>
      <c r="CP28" s="340"/>
      <c r="CQ28" s="340"/>
    </row>
    <row r="29" spans="3:95" hidden="1">
      <c r="C29" s="64"/>
      <c r="D29" s="385"/>
      <c r="E29" s="385"/>
      <c r="F29" s="385"/>
      <c r="G29" s="385"/>
      <c r="H29" s="385"/>
      <c r="I29" s="386"/>
      <c r="J29" s="386"/>
      <c r="K29" s="340"/>
      <c r="L29" s="340"/>
      <c r="M29" s="340"/>
      <c r="N29" s="340"/>
      <c r="O29" s="340"/>
      <c r="P29" s="340"/>
      <c r="Q29" s="340"/>
      <c r="R29" s="340"/>
      <c r="S29" s="340"/>
      <c r="T29" s="340"/>
      <c r="U29" s="340"/>
      <c r="V29" s="340"/>
      <c r="W29" s="340"/>
      <c r="X29" s="340"/>
      <c r="Y29" s="366">
        <f>SUM(Y10:Y28)</f>
        <v>1</v>
      </c>
      <c r="Z29" s="387">
        <f>SUM(Z10:Z28)</f>
        <v>1578</v>
      </c>
      <c r="AA29" s="387"/>
      <c r="AB29" s="379">
        <f>SUM(AB10:AB28)</f>
        <v>279</v>
      </c>
      <c r="AC29" s="388">
        <f>SUM(AC10:AC28)</f>
        <v>27054</v>
      </c>
      <c r="AD29" s="371">
        <f>SUM(AD10:AD28)</f>
        <v>1805</v>
      </c>
      <c r="AE29" s="371"/>
      <c r="AF29" s="340"/>
      <c r="AG29" s="340"/>
      <c r="AH29" s="340"/>
      <c r="AI29" s="340"/>
      <c r="AJ29" s="340"/>
      <c r="AK29" s="340"/>
      <c r="AL29" s="358">
        <v>1</v>
      </c>
      <c r="AM29" s="355">
        <v>1.08</v>
      </c>
      <c r="AN29" s="340">
        <v>5</v>
      </c>
      <c r="AO29" s="340" t="s">
        <v>91</v>
      </c>
      <c r="AP29" s="389"/>
      <c r="AQ29" s="340"/>
      <c r="AR29" s="352"/>
      <c r="AS29" s="340"/>
      <c r="AT29" s="340"/>
      <c r="AU29" s="341"/>
      <c r="AV29" s="341"/>
      <c r="AW29" s="341"/>
      <c r="AX29" s="341"/>
      <c r="AY29" s="341"/>
      <c r="AZ29" s="340"/>
      <c r="BA29" s="340"/>
      <c r="BB29" s="340"/>
      <c r="BC29" s="340"/>
      <c r="BD29" s="343"/>
      <c r="BE29" s="343"/>
      <c r="BF29" s="343"/>
      <c r="BG29" s="343"/>
      <c r="BH29" s="343"/>
      <c r="BI29" s="343"/>
      <c r="BJ29" s="343"/>
      <c r="BK29" s="343"/>
      <c r="BL29" s="343"/>
      <c r="BM29" s="343"/>
      <c r="BN29" s="343"/>
      <c r="BO29" s="343"/>
      <c r="BP29" s="343"/>
      <c r="BQ29" s="343"/>
      <c r="BR29" s="343"/>
      <c r="BS29" s="343"/>
      <c r="BT29" s="340"/>
      <c r="BU29" s="340"/>
      <c r="BV29" s="340"/>
      <c r="BW29" s="341"/>
      <c r="BX29" s="340"/>
      <c r="BY29" s="340"/>
      <c r="BZ29" s="341"/>
      <c r="CA29" s="340"/>
      <c r="CB29" s="340"/>
      <c r="CC29" s="340"/>
      <c r="CD29" s="340"/>
      <c r="CE29" s="340"/>
      <c r="CF29" s="340"/>
      <c r="CG29" s="340"/>
      <c r="CH29" s="340"/>
      <c r="CI29" s="340"/>
      <c r="CJ29" s="340"/>
      <c r="CK29" s="340"/>
      <c r="CL29" s="340"/>
      <c r="CM29" s="340"/>
      <c r="CN29" s="340"/>
      <c r="CO29" s="340"/>
      <c r="CP29" s="340"/>
      <c r="CQ29" s="340"/>
    </row>
    <row r="30" spans="3:95" hidden="1">
      <c r="C30" s="71" t="s">
        <v>4</v>
      </c>
      <c r="D30" s="390"/>
      <c r="E30" s="390"/>
      <c r="F30" s="390"/>
      <c r="G30" s="390"/>
      <c r="H30" s="390"/>
      <c r="I30" s="391"/>
      <c r="J30" s="392">
        <v>0.01</v>
      </c>
      <c r="K30" s="340"/>
      <c r="L30" s="340"/>
      <c r="M30" s="381">
        <f>[43]HPP!$G$18</f>
        <v>0.41727741322426332</v>
      </c>
      <c r="N30" s="340"/>
      <c r="O30" s="340"/>
      <c r="P30" s="340"/>
      <c r="Q30" s="340"/>
      <c r="R30" s="340"/>
      <c r="S30" s="340"/>
      <c r="T30" s="340"/>
      <c r="U30" s="340"/>
      <c r="V30" s="340"/>
      <c r="W30" s="358"/>
      <c r="X30" s="358"/>
      <c r="Y30" s="358"/>
      <c r="Z30" s="358"/>
      <c r="AA30" s="358"/>
      <c r="AB30" s="340"/>
      <c r="AC30" s="340"/>
      <c r="AD30" s="340"/>
      <c r="AE30" s="340"/>
      <c r="AF30" s="340"/>
      <c r="AG30" s="340"/>
      <c r="AH30" s="340"/>
      <c r="AI30" s="340"/>
      <c r="AJ30" s="340"/>
      <c r="AK30" s="340"/>
      <c r="AL30" s="358">
        <v>2</v>
      </c>
      <c r="AM30" s="393">
        <v>0.95</v>
      </c>
      <c r="AN30" s="340">
        <v>6</v>
      </c>
      <c r="AO30" s="340" t="s">
        <v>92</v>
      </c>
      <c r="AP30" s="340"/>
      <c r="AQ30" s="340"/>
      <c r="AR30" s="352"/>
      <c r="AS30" s="340"/>
      <c r="AT30" s="340"/>
      <c r="AU30" s="341"/>
      <c r="AV30" s="341"/>
      <c r="AW30" s="341"/>
      <c r="AX30" s="341"/>
      <c r="AY30" s="341"/>
      <c r="AZ30" s="340"/>
      <c r="BA30" s="340"/>
      <c r="BB30" s="340"/>
      <c r="BC30" s="340"/>
      <c r="BD30" s="343"/>
      <c r="BE30" s="343"/>
      <c r="BF30" s="343"/>
      <c r="BG30" s="343"/>
      <c r="BH30" s="343"/>
      <c r="BI30" s="343"/>
      <c r="BJ30" s="343"/>
      <c r="BK30" s="343"/>
      <c r="BL30" s="343"/>
      <c r="BM30" s="343"/>
      <c r="BN30" s="343"/>
      <c r="BO30" s="343"/>
      <c r="BP30" s="343"/>
      <c r="BQ30" s="343"/>
      <c r="BR30" s="366"/>
      <c r="BS30" s="343"/>
      <c r="BT30" s="340"/>
      <c r="BU30" s="340"/>
      <c r="BV30" s="340"/>
      <c r="BW30" s="341"/>
      <c r="BX30" s="340"/>
      <c r="BY30" s="340"/>
      <c r="BZ30" s="341"/>
      <c r="CA30" s="340"/>
      <c r="CB30" s="340"/>
      <c r="CC30" s="340"/>
      <c r="CD30" s="340"/>
      <c r="CE30" s="340"/>
      <c r="CF30" s="340"/>
      <c r="CG30" s="340"/>
      <c r="CH30" s="340"/>
      <c r="CI30" s="340"/>
      <c r="CJ30" s="340"/>
      <c r="CK30" s="340"/>
      <c r="CL30" s="340"/>
      <c r="CM30" s="340"/>
      <c r="CN30" s="340"/>
      <c r="CO30" s="340"/>
      <c r="CP30" s="340"/>
      <c r="CQ30" s="340"/>
    </row>
    <row r="31" spans="3:95" hidden="1">
      <c r="C31" s="75"/>
      <c r="D31" s="394"/>
      <c r="E31" s="394"/>
      <c r="F31" s="394"/>
      <c r="G31" s="394"/>
      <c r="H31" s="394"/>
      <c r="I31" s="395"/>
      <c r="J31" s="395"/>
      <c r="K31" s="340"/>
      <c r="L31" s="340"/>
      <c r="M31" s="340"/>
      <c r="N31" s="340"/>
      <c r="O31" s="340"/>
      <c r="P31" s="340"/>
      <c r="Q31" s="340"/>
      <c r="R31" s="340"/>
      <c r="S31" s="340"/>
      <c r="T31" s="340"/>
      <c r="U31" s="340"/>
      <c r="V31" s="340"/>
      <c r="W31" s="358"/>
      <c r="X31" s="358"/>
      <c r="Y31" s="358"/>
      <c r="Z31" s="358"/>
      <c r="AA31" s="358"/>
      <c r="AB31" s="340"/>
      <c r="AC31" s="340"/>
      <c r="AD31" s="340"/>
      <c r="AE31" s="340"/>
      <c r="AF31" s="340"/>
      <c r="AG31" s="340"/>
      <c r="AH31" s="340"/>
      <c r="AI31" s="340"/>
      <c r="AJ31" s="340"/>
      <c r="AK31" s="340"/>
      <c r="AL31" s="358"/>
      <c r="AM31" s="396" t="s">
        <v>93</v>
      </c>
      <c r="AN31" s="358"/>
      <c r="AO31" s="340"/>
      <c r="AP31" s="340"/>
      <c r="AQ31" s="340"/>
      <c r="AR31" s="340"/>
      <c r="AS31" s="340"/>
      <c r="AT31" s="340"/>
      <c r="AU31" s="341"/>
      <c r="AV31" s="341"/>
      <c r="AW31" s="341"/>
      <c r="AX31" s="341"/>
      <c r="AY31" s="341"/>
      <c r="AZ31" s="340"/>
      <c r="BA31" s="340"/>
      <c r="BB31" s="340"/>
      <c r="BC31" s="340"/>
      <c r="BD31" s="343"/>
      <c r="BE31" s="343"/>
      <c r="BF31" s="343"/>
      <c r="BG31" s="343"/>
      <c r="BH31" s="343"/>
      <c r="BI31" s="343"/>
      <c r="BJ31" s="343"/>
      <c r="BK31" s="343"/>
      <c r="BL31" s="343"/>
      <c r="BM31" s="343"/>
      <c r="BN31" s="343"/>
      <c r="BO31" s="343"/>
      <c r="BP31" s="343"/>
      <c r="BQ31" s="343"/>
      <c r="BR31" s="366"/>
      <c r="BS31" s="343"/>
      <c r="BT31" s="340"/>
      <c r="BU31" s="340"/>
      <c r="BV31" s="340"/>
      <c r="BW31" s="341"/>
      <c r="BX31" s="340"/>
      <c r="BY31" s="340"/>
      <c r="BZ31" s="341"/>
      <c r="CA31" s="340"/>
      <c r="CB31" s="340"/>
      <c r="CC31" s="340"/>
      <c r="CD31" s="340"/>
      <c r="CE31" s="340"/>
      <c r="CF31" s="340"/>
      <c r="CG31" s="340"/>
      <c r="CH31" s="340"/>
      <c r="CI31" s="340"/>
      <c r="CJ31" s="340"/>
      <c r="CK31" s="340"/>
      <c r="CL31" s="340"/>
      <c r="CM31" s="340"/>
      <c r="CN31" s="340"/>
      <c r="CO31" s="340"/>
      <c r="CP31" s="340"/>
      <c r="CQ31" s="340"/>
    </row>
    <row r="32" spans="3:95" hidden="1">
      <c r="C32" s="52" t="s">
        <v>94</v>
      </c>
      <c r="D32" s="378"/>
      <c r="E32" s="378"/>
      <c r="F32" s="378"/>
      <c r="G32" s="378"/>
      <c r="H32" s="397">
        <v>1</v>
      </c>
      <c r="I32" s="398">
        <f>J32/$I$28</f>
        <v>0</v>
      </c>
      <c r="J32" s="399">
        <f>COUNTIF(AI41:AI321,H32)</f>
        <v>0</v>
      </c>
      <c r="K32" s="340" t="s">
        <v>87</v>
      </c>
      <c r="L32" s="340"/>
      <c r="M32" s="340" t="s">
        <v>95</v>
      </c>
      <c r="N32" s="355">
        <v>0.2</v>
      </c>
      <c r="O32" s="340" t="s">
        <v>95</v>
      </c>
      <c r="P32" s="355">
        <v>0.2</v>
      </c>
      <c r="Q32" s="355"/>
      <c r="R32" s="340"/>
      <c r="S32" s="340"/>
      <c r="T32" s="366"/>
      <c r="U32" s="366"/>
      <c r="V32" s="340"/>
      <c r="W32" s="400" t="s">
        <v>96</v>
      </c>
      <c r="X32" s="400"/>
      <c r="Y32" s="400"/>
      <c r="Z32" s="401">
        <f>MIN(AJ41:AJ321)</f>
        <v>0</v>
      </c>
      <c r="AA32" s="401"/>
      <c r="AB32" s="401"/>
      <c r="AC32" s="401"/>
      <c r="AD32" s="401" t="e">
        <f>MIN(#REF!)</f>
        <v>#REF!</v>
      </c>
      <c r="AE32" s="402"/>
      <c r="AF32" s="340"/>
      <c r="AG32" s="340"/>
      <c r="AH32" s="340"/>
      <c r="AI32" s="340"/>
      <c r="AJ32" s="340"/>
      <c r="AK32" s="340"/>
      <c r="AL32" s="340"/>
      <c r="AM32" s="403"/>
      <c r="AN32" s="340"/>
      <c r="AO32" s="340"/>
      <c r="AP32" s="340"/>
      <c r="AQ32" s="340"/>
      <c r="AR32" s="340"/>
      <c r="AS32" s="340"/>
      <c r="AT32" s="340"/>
      <c r="AU32" s="341"/>
      <c r="AV32" s="341"/>
      <c r="AW32" s="341"/>
      <c r="AX32" s="341"/>
      <c r="AY32" s="341"/>
      <c r="AZ32" s="340"/>
      <c r="BA32" s="340"/>
      <c r="BB32" s="340"/>
      <c r="BC32" s="340"/>
      <c r="BD32" s="343"/>
      <c r="BE32" s="343"/>
      <c r="BF32" s="343"/>
      <c r="BG32" s="343"/>
      <c r="BH32" s="343"/>
      <c r="BI32" s="343"/>
      <c r="BJ32" s="343"/>
      <c r="BK32" s="343"/>
      <c r="BL32" s="343"/>
      <c r="BM32" s="343"/>
      <c r="BN32" s="343"/>
      <c r="BO32" s="343"/>
      <c r="BP32" s="343"/>
      <c r="BQ32" s="343"/>
      <c r="BR32" s="366"/>
      <c r="BS32" s="343"/>
      <c r="BT32" s="340"/>
      <c r="BU32" s="340"/>
      <c r="BV32" s="340"/>
      <c r="BW32" s="341"/>
      <c r="BX32" s="340"/>
      <c r="BY32" s="340"/>
      <c r="BZ32" s="341"/>
      <c r="CA32" s="340"/>
      <c r="CB32" s="340"/>
      <c r="CC32" s="340"/>
      <c r="CD32" s="340"/>
      <c r="CE32" s="340"/>
      <c r="CF32" s="340"/>
      <c r="CG32" s="340"/>
      <c r="CH32" s="340"/>
      <c r="CI32" s="340"/>
      <c r="CJ32" s="340"/>
      <c r="CK32" s="340"/>
      <c r="CL32" s="340"/>
      <c r="CM32" s="340"/>
      <c r="CN32" s="340"/>
      <c r="CO32" s="340"/>
      <c r="CP32" s="340"/>
      <c r="CQ32" s="340"/>
    </row>
    <row r="33" spans="1:97" hidden="1">
      <c r="C33" s="52" t="s">
        <v>97</v>
      </c>
      <c r="D33" s="378"/>
      <c r="E33" s="378"/>
      <c r="F33" s="378"/>
      <c r="G33" s="378"/>
      <c r="H33" s="397">
        <v>2</v>
      </c>
      <c r="I33" s="398">
        <f>J33/$I$28</f>
        <v>0</v>
      </c>
      <c r="J33" s="399"/>
      <c r="K33" s="340" t="s">
        <v>87</v>
      </c>
      <c r="L33" s="340"/>
      <c r="M33" s="340" t="s">
        <v>98</v>
      </c>
      <c r="N33" s="355">
        <v>0</v>
      </c>
      <c r="O33" s="340" t="s">
        <v>98</v>
      </c>
      <c r="P33" s="355">
        <v>0</v>
      </c>
      <c r="Q33" s="355"/>
      <c r="R33" s="340"/>
      <c r="S33" s="340"/>
      <c r="T33" s="366"/>
      <c r="U33" s="366"/>
      <c r="V33" s="340"/>
      <c r="W33" s="378" t="s">
        <v>99</v>
      </c>
      <c r="X33" s="378"/>
      <c r="Y33" s="378"/>
      <c r="Z33" s="401">
        <f>MAX(AJ41:AJ321)</f>
        <v>0</v>
      </c>
      <c r="AA33" s="401"/>
      <c r="AB33" s="401"/>
      <c r="AC33" s="401"/>
      <c r="AD33" s="401" t="e">
        <f>MAX(#REF!)</f>
        <v>#REF!</v>
      </c>
      <c r="AE33" s="402"/>
      <c r="AF33" s="340"/>
      <c r="AG33" s="340"/>
      <c r="AH33" s="340"/>
      <c r="AI33" s="340"/>
      <c r="AJ33" s="340"/>
      <c r="AK33" s="340"/>
      <c r="AL33" s="340"/>
      <c r="AM33" s="403"/>
      <c r="AN33" s="340"/>
      <c r="AO33" s="340"/>
      <c r="AP33" s="340"/>
      <c r="AQ33" s="340"/>
      <c r="AR33" s="340"/>
      <c r="AS33" s="340"/>
      <c r="AT33" s="340"/>
      <c r="AU33" s="341"/>
      <c r="AV33" s="341"/>
      <c r="AW33" s="341"/>
      <c r="AX33" s="341"/>
      <c r="AY33" s="341"/>
      <c r="AZ33" s="340"/>
      <c r="BA33" s="340"/>
      <c r="BB33" s="340"/>
      <c r="BC33" s="340"/>
      <c r="BD33" s="343"/>
      <c r="BE33" s="343"/>
      <c r="BF33" s="343"/>
      <c r="BG33" s="343"/>
      <c r="BH33" s="343"/>
      <c r="BI33" s="343"/>
      <c r="BJ33" s="343"/>
      <c r="BK33" s="343"/>
      <c r="BL33" s="343"/>
      <c r="BM33" s="343"/>
      <c r="BN33" s="343"/>
      <c r="BO33" s="343"/>
      <c r="BP33" s="343"/>
      <c r="BQ33" s="343"/>
      <c r="BR33" s="366"/>
      <c r="BS33" s="343"/>
      <c r="BT33" s="340"/>
      <c r="BU33" s="340"/>
      <c r="BV33" s="340"/>
      <c r="BW33" s="341"/>
      <c r="BX33" s="340"/>
      <c r="BY33" s="340"/>
      <c r="BZ33" s="341"/>
      <c r="CA33" s="340"/>
      <c r="CB33" s="340"/>
      <c r="CC33" s="340"/>
      <c r="CD33" s="340"/>
      <c r="CE33" s="340"/>
      <c r="CF33" s="340"/>
      <c r="CG33" s="340"/>
      <c r="CH33" s="340"/>
      <c r="CI33" s="340"/>
      <c r="CJ33" s="340"/>
      <c r="CK33" s="340"/>
      <c r="CL33" s="340"/>
      <c r="CM33" s="340"/>
      <c r="CN33" s="340"/>
      <c r="CO33" s="340"/>
      <c r="CP33" s="340"/>
      <c r="CQ33" s="340"/>
    </row>
    <row r="34" spans="1:97" hidden="1">
      <c r="C34" s="60" t="s">
        <v>100</v>
      </c>
      <c r="D34" s="383"/>
      <c r="E34" s="383"/>
      <c r="F34" s="384"/>
      <c r="G34" s="384"/>
      <c r="H34" s="397">
        <v>3</v>
      </c>
      <c r="I34" s="398">
        <f>J34/$I$28</f>
        <v>0</v>
      </c>
      <c r="J34" s="399">
        <f>COUNTIF(AI41:AI321,H34)</f>
        <v>0</v>
      </c>
      <c r="K34" s="340" t="s">
        <v>87</v>
      </c>
      <c r="L34" s="340"/>
      <c r="M34" s="340" t="s">
        <v>100</v>
      </c>
      <c r="N34" s="355">
        <v>0.1</v>
      </c>
      <c r="O34" s="340" t="s">
        <v>100</v>
      </c>
      <c r="P34" s="355">
        <v>0.1</v>
      </c>
      <c r="Q34" s="355"/>
      <c r="R34" s="340"/>
      <c r="S34" s="376"/>
      <c r="T34" s="366"/>
      <c r="U34" s="366"/>
      <c r="V34" s="340"/>
      <c r="W34" s="378" t="s">
        <v>101</v>
      </c>
      <c r="X34" s="378"/>
      <c r="Y34" s="378"/>
      <c r="Z34" s="401" t="e">
        <f>AVERAGE(AJ41:AJ321)</f>
        <v>#DIV/0!</v>
      </c>
      <c r="AA34" s="401"/>
      <c r="AB34" s="401">
        <f>Y259-Y60</f>
        <v>92684696.487551689</v>
      </c>
      <c r="AC34" s="401"/>
      <c r="AD34" s="401" t="e">
        <f>AVERAGE(#REF!)</f>
        <v>#REF!</v>
      </c>
      <c r="AE34" s="402"/>
      <c r="AF34" s="340"/>
      <c r="AG34" s="340"/>
      <c r="AH34" s="340"/>
      <c r="AI34" s="340"/>
      <c r="AJ34" s="340"/>
      <c r="AK34" s="340"/>
      <c r="AL34" s="340"/>
      <c r="AM34" s="403"/>
      <c r="AN34" s="340"/>
      <c r="AO34" s="340"/>
      <c r="AP34" s="340"/>
      <c r="AQ34" s="340"/>
      <c r="AR34" s="371"/>
      <c r="AS34" s="340"/>
      <c r="AT34" s="340"/>
      <c r="AU34" s="341"/>
      <c r="AV34" s="341"/>
      <c r="AW34" s="341"/>
      <c r="AX34" s="341"/>
      <c r="AY34" s="341"/>
      <c r="AZ34" s="340"/>
      <c r="BA34" s="340"/>
      <c r="BB34" s="340"/>
      <c r="BC34" s="340"/>
      <c r="BD34" s="343"/>
      <c r="BE34" s="343"/>
      <c r="BF34" s="343"/>
      <c r="BG34" s="343"/>
      <c r="BH34" s="343"/>
      <c r="BI34" s="343"/>
      <c r="BJ34" s="343"/>
      <c r="BK34" s="343"/>
      <c r="BL34" s="343"/>
      <c r="BM34" s="343"/>
      <c r="BN34" s="343"/>
      <c r="BO34" s="343"/>
      <c r="BP34" s="343"/>
      <c r="BQ34" s="343"/>
      <c r="BR34" s="343"/>
      <c r="BS34" s="343"/>
      <c r="BT34" s="340"/>
      <c r="BU34" s="340"/>
      <c r="BV34" s="340"/>
      <c r="BW34" s="341"/>
      <c r="BX34" s="340"/>
      <c r="BY34" s="340"/>
      <c r="BZ34" s="341"/>
      <c r="CA34" s="340"/>
      <c r="CB34" s="340"/>
      <c r="CC34" s="340"/>
      <c r="CD34" s="340"/>
      <c r="CE34" s="340"/>
      <c r="CF34" s="340"/>
      <c r="CG34" s="340"/>
      <c r="CH34" s="340"/>
      <c r="CI34" s="340"/>
      <c r="CJ34" s="340">
        <f>AO40/AN40</f>
        <v>1.0616777189587592</v>
      </c>
      <c r="CK34" s="340"/>
      <c r="CL34" s="340"/>
      <c r="CM34" s="340"/>
      <c r="CN34" s="340"/>
      <c r="CO34" s="340"/>
      <c r="CP34" s="340"/>
      <c r="CQ34" s="340"/>
    </row>
    <row r="35" spans="1:97"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  <c r="Y35" s="340"/>
      <c r="Z35" s="340"/>
      <c r="AA35" s="340"/>
      <c r="AB35" s="340"/>
      <c r="AC35" s="340"/>
      <c r="AD35" s="340"/>
      <c r="AE35" s="340"/>
      <c r="AF35" s="340"/>
      <c r="AG35" s="340"/>
      <c r="AH35" s="340"/>
      <c r="AI35" s="340"/>
      <c r="AJ35" s="340"/>
      <c r="AK35" s="340"/>
      <c r="AL35" s="340"/>
      <c r="AM35" s="340"/>
      <c r="AN35" s="340"/>
      <c r="AO35" s="340"/>
      <c r="AP35" s="340"/>
      <c r="AQ35" s="340"/>
      <c r="AR35" s="341"/>
      <c r="AS35" s="341"/>
      <c r="AT35" s="341"/>
      <c r="AU35" s="341"/>
      <c r="AV35" s="341"/>
      <c r="AW35" s="341"/>
      <c r="AX35" s="341"/>
      <c r="AY35" s="342"/>
      <c r="AZ35" s="343"/>
      <c r="BA35" s="343"/>
      <c r="BB35" s="340"/>
      <c r="BC35" s="340"/>
      <c r="BD35" s="340"/>
      <c r="BE35" s="340"/>
      <c r="BF35" s="340"/>
      <c r="BG35" s="340"/>
      <c r="BH35" s="340"/>
      <c r="BI35" s="340"/>
      <c r="BJ35" s="340"/>
      <c r="BK35" s="340"/>
      <c r="BL35" s="340"/>
      <c r="BM35" s="340"/>
      <c r="BN35" s="340"/>
      <c r="BO35" s="340"/>
      <c r="BP35" s="340"/>
      <c r="BQ35" s="340"/>
      <c r="BR35" s="340"/>
      <c r="BS35" s="340"/>
      <c r="BT35" s="340"/>
      <c r="BU35" s="340"/>
      <c r="BV35" s="340"/>
      <c r="BW35" s="341"/>
      <c r="BX35" s="340"/>
      <c r="BY35" s="340"/>
      <c r="BZ35" s="341"/>
      <c r="CA35" s="340"/>
      <c r="CB35" s="340"/>
      <c r="CC35" s="340"/>
      <c r="CD35" s="340"/>
      <c r="CE35" s="340"/>
      <c r="CF35" s="340"/>
      <c r="CG35" s="340"/>
      <c r="CH35" s="340"/>
      <c r="CI35" s="340"/>
      <c r="CJ35" s="340"/>
      <c r="CK35" s="340"/>
      <c r="CL35" s="340"/>
      <c r="CM35" s="340"/>
      <c r="CN35" s="340"/>
      <c r="CO35" s="340"/>
      <c r="CP35" s="340"/>
      <c r="CQ35" s="340"/>
    </row>
    <row r="36" spans="1:97" s="4" customFormat="1" ht="25.5">
      <c r="A36" s="86"/>
      <c r="B36" s="87"/>
      <c r="C36" s="658" t="s">
        <v>102</v>
      </c>
      <c r="D36" s="659"/>
      <c r="E36" s="88"/>
      <c r="F36" s="87" t="s">
        <v>103</v>
      </c>
      <c r="G36" s="87" t="s">
        <v>104</v>
      </c>
      <c r="H36" s="87" t="s">
        <v>105</v>
      </c>
      <c r="I36" s="87" t="s">
        <v>106</v>
      </c>
      <c r="J36" s="87" t="s">
        <v>107</v>
      </c>
      <c r="K36" s="87" t="s">
        <v>108</v>
      </c>
      <c r="L36" s="87" t="s">
        <v>109</v>
      </c>
      <c r="M36" s="656"/>
      <c r="N36" s="656"/>
      <c r="O36" s="656"/>
      <c r="P36" s="656"/>
      <c r="Q36" s="656"/>
      <c r="R36" s="656"/>
      <c r="S36" s="656"/>
      <c r="T36" s="659"/>
      <c r="U36" s="404"/>
      <c r="V36" s="89"/>
      <c r="W36" s="656" t="s">
        <v>110</v>
      </c>
      <c r="X36" s="656"/>
      <c r="Y36" s="656"/>
      <c r="Z36" s="656"/>
      <c r="AA36" s="656"/>
      <c r="AB36" s="656"/>
      <c r="AC36" s="656"/>
      <c r="AD36" s="659"/>
      <c r="AE36" s="404"/>
      <c r="AF36" s="89"/>
      <c r="AG36" s="87" t="s">
        <v>111</v>
      </c>
      <c r="AH36" s="87" t="s">
        <v>112</v>
      </c>
      <c r="AI36" s="87" t="s">
        <v>113</v>
      </c>
      <c r="AJ36" s="87"/>
      <c r="AK36" s="87" t="s">
        <v>114</v>
      </c>
      <c r="AL36" s="670" t="s">
        <v>115</v>
      </c>
      <c r="AM36" s="671"/>
      <c r="AN36" s="671"/>
      <c r="AO36" s="671"/>
      <c r="AP36" s="671"/>
      <c r="AQ36" s="671"/>
      <c r="AR36" s="671"/>
      <c r="AS36" s="671"/>
      <c r="AT36" s="671"/>
      <c r="AU36" s="671"/>
      <c r="AV36" s="671"/>
      <c r="AW36" s="671"/>
      <c r="AX36" s="671"/>
      <c r="AY36" s="671"/>
      <c r="AZ36" s="671"/>
      <c r="BA36" s="671"/>
      <c r="BB36" s="671"/>
      <c r="BC36" s="671"/>
      <c r="BD36" s="671"/>
      <c r="BE36" s="671"/>
      <c r="BF36" s="671"/>
      <c r="BG36" s="671"/>
      <c r="BH36" s="671"/>
      <c r="BI36" s="671"/>
      <c r="BJ36" s="671"/>
      <c r="BK36" s="671"/>
      <c r="BL36" s="671"/>
      <c r="BM36" s="671"/>
      <c r="BN36" s="671"/>
      <c r="BO36" s="671"/>
      <c r="BP36" s="671"/>
      <c r="BQ36" s="671"/>
      <c r="BR36" s="671"/>
      <c r="BS36" s="671"/>
      <c r="BT36" s="671"/>
      <c r="BU36" s="671"/>
      <c r="BV36" s="671"/>
      <c r="BW36" s="671"/>
      <c r="BX36" s="671"/>
      <c r="BY36" s="671"/>
      <c r="BZ36" s="671"/>
      <c r="CA36" s="671"/>
      <c r="CB36" s="671"/>
      <c r="CC36" s="671"/>
      <c r="CD36" s="671"/>
      <c r="CE36" s="671"/>
      <c r="CF36" s="671"/>
      <c r="CG36" s="671"/>
      <c r="CH36" s="671"/>
      <c r="CI36" s="671"/>
      <c r="CJ36" s="671"/>
      <c r="CK36" s="671"/>
      <c r="CL36" s="671"/>
      <c r="CM36" s="405"/>
      <c r="CN36" s="405"/>
      <c r="CO36" s="405"/>
      <c r="CP36" s="405"/>
      <c r="CQ36" s="647" t="s">
        <v>245</v>
      </c>
    </row>
    <row r="37" spans="1:97" s="4" customFormat="1">
      <c r="A37" s="86"/>
      <c r="B37" s="87"/>
      <c r="C37" s="91"/>
      <c r="D37" s="88"/>
      <c r="E37" s="88"/>
      <c r="F37" s="87"/>
      <c r="G37" s="87"/>
      <c r="H37" s="87"/>
      <c r="I37" s="87"/>
      <c r="J37" s="87"/>
      <c r="K37" s="87"/>
      <c r="L37" s="87"/>
      <c r="M37" s="87" t="s">
        <v>116</v>
      </c>
      <c r="N37" s="87" t="s">
        <v>117</v>
      </c>
      <c r="O37" s="87" t="s">
        <v>118</v>
      </c>
      <c r="P37" s="87" t="s">
        <v>119</v>
      </c>
      <c r="Q37" s="87" t="s">
        <v>246</v>
      </c>
      <c r="R37" s="87" t="s">
        <v>247</v>
      </c>
      <c r="S37" s="87" t="s">
        <v>248</v>
      </c>
      <c r="T37" s="87" t="s">
        <v>249</v>
      </c>
      <c r="U37" s="87" t="s">
        <v>250</v>
      </c>
      <c r="V37" s="92"/>
      <c r="W37" s="87" t="s">
        <v>116</v>
      </c>
      <c r="X37" s="87" t="s">
        <v>117</v>
      </c>
      <c r="Y37" s="87" t="s">
        <v>118</v>
      </c>
      <c r="Z37" s="87" t="s">
        <v>119</v>
      </c>
      <c r="AA37" s="87" t="s">
        <v>251</v>
      </c>
      <c r="AB37" s="87" t="s">
        <v>120</v>
      </c>
      <c r="AC37" s="87" t="s">
        <v>121</v>
      </c>
      <c r="AD37" s="87" t="s">
        <v>122</v>
      </c>
      <c r="AE37" s="87" t="s">
        <v>252</v>
      </c>
      <c r="AF37" s="92"/>
      <c r="AG37" s="87"/>
      <c r="AH37" s="87"/>
      <c r="AI37" s="87"/>
      <c r="AJ37" s="87"/>
      <c r="AK37" s="87"/>
      <c r="AL37" s="406" t="s">
        <v>116</v>
      </c>
      <c r="AM37" s="406" t="s">
        <v>117</v>
      </c>
      <c r="AN37" s="406" t="s">
        <v>118</v>
      </c>
      <c r="AO37" s="406" t="s">
        <v>119</v>
      </c>
      <c r="AP37" s="406" t="s">
        <v>120</v>
      </c>
      <c r="AQ37" s="406" t="s">
        <v>121</v>
      </c>
      <c r="AR37" s="406" t="s">
        <v>122</v>
      </c>
      <c r="AS37" s="407"/>
      <c r="AT37" s="407"/>
      <c r="AU37" s="407"/>
      <c r="AV37" s="407"/>
      <c r="AW37" s="408"/>
      <c r="AX37" s="408"/>
      <c r="AY37" s="408"/>
      <c r="AZ37" s="405"/>
      <c r="BA37" s="405"/>
      <c r="BB37" s="405"/>
      <c r="BC37" s="405"/>
      <c r="BD37" s="405"/>
      <c r="BE37" s="405"/>
      <c r="BF37" s="405"/>
      <c r="BG37" s="405"/>
      <c r="BH37" s="405"/>
      <c r="BI37" s="405"/>
      <c r="BJ37" s="405"/>
      <c r="BK37" s="405"/>
      <c r="BL37" s="405"/>
      <c r="BM37" s="405"/>
      <c r="BN37" s="405"/>
      <c r="BO37" s="405"/>
      <c r="BP37" s="405"/>
      <c r="BQ37" s="405"/>
      <c r="BR37" s="405"/>
      <c r="BS37" s="405"/>
      <c r="BT37" s="405"/>
      <c r="BU37" s="405"/>
      <c r="BV37" s="405"/>
      <c r="BW37" s="405"/>
      <c r="BX37" s="405"/>
      <c r="BY37" s="405"/>
      <c r="BZ37" s="405"/>
      <c r="CA37" s="405"/>
      <c r="CB37" s="405"/>
      <c r="CC37" s="405"/>
      <c r="CD37" s="405"/>
      <c r="CE37" s="405"/>
      <c r="CF37" s="405"/>
      <c r="CG37" s="405"/>
      <c r="CH37" s="405"/>
      <c r="CI37" s="405"/>
      <c r="CJ37" s="409" t="s">
        <v>253</v>
      </c>
      <c r="CK37" s="410" t="s">
        <v>240</v>
      </c>
      <c r="CL37" s="410" t="s">
        <v>241</v>
      </c>
      <c r="CM37" s="411"/>
      <c r="CN37" s="411"/>
      <c r="CO37" s="411"/>
      <c r="CP37" s="411"/>
      <c r="CQ37" s="409" t="s">
        <v>254</v>
      </c>
    </row>
    <row r="38" spans="1:97" s="4" customFormat="1">
      <c r="A38" s="86"/>
      <c r="B38" s="87"/>
      <c r="C38" s="91"/>
      <c r="D38" s="88"/>
      <c r="E38" s="88"/>
      <c r="F38" s="87"/>
      <c r="G38" s="87"/>
      <c r="H38" s="87"/>
      <c r="I38" s="87"/>
      <c r="J38" s="87"/>
      <c r="K38" s="87"/>
      <c r="L38" s="87"/>
      <c r="M38" s="93">
        <f t="shared" ref="M38:T38" si="2">1-M39</f>
        <v>0.16435508119632491</v>
      </c>
      <c r="N38" s="93">
        <f t="shared" si="2"/>
        <v>5.8094660334080395E-2</v>
      </c>
      <c r="O38" s="93">
        <f t="shared" si="2"/>
        <v>0</v>
      </c>
      <c r="P38" s="93">
        <f t="shared" si="2"/>
        <v>-6.1677811864497611E-2</v>
      </c>
      <c r="Q38" s="93">
        <f>P38*2</f>
        <v>-0.12335562372899522</v>
      </c>
      <c r="R38" s="93">
        <f t="shared" si="2"/>
        <v>0</v>
      </c>
      <c r="S38" s="93">
        <f t="shared" si="2"/>
        <v>-6.1677811864497611E-2</v>
      </c>
      <c r="T38" s="93">
        <f t="shared" si="2"/>
        <v>-0.12715977620538776</v>
      </c>
      <c r="U38" s="93">
        <f>T38+S38</f>
        <v>-0.18883758806988538</v>
      </c>
      <c r="V38" s="94"/>
      <c r="W38" s="87"/>
      <c r="X38" s="87"/>
      <c r="Y38" s="87"/>
      <c r="Z38" s="87"/>
      <c r="AA38" s="87"/>
      <c r="AB38" s="87"/>
      <c r="AC38" s="87"/>
      <c r="AD38" s="87"/>
      <c r="AE38" s="87"/>
      <c r="AF38" s="94"/>
      <c r="AG38" s="87"/>
      <c r="AH38" s="87"/>
      <c r="AI38" s="87"/>
      <c r="AJ38" s="87"/>
      <c r="AK38" s="87"/>
      <c r="AL38" s="412"/>
      <c r="AM38" s="406"/>
      <c r="AN38" s="412"/>
      <c r="AO38" s="412"/>
      <c r="AP38" s="412"/>
      <c r="AQ38" s="412"/>
      <c r="AR38" s="412"/>
      <c r="AS38" s="407"/>
      <c r="AT38" s="407"/>
      <c r="AU38" s="407"/>
      <c r="AV38" s="407"/>
      <c r="AW38" s="408"/>
      <c r="AX38" s="408"/>
      <c r="AY38" s="408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J38" s="405"/>
      <c r="BK38" s="405"/>
      <c r="BL38" s="405"/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  <c r="CD38" s="405"/>
      <c r="CE38" s="405"/>
      <c r="CF38" s="405"/>
      <c r="CG38" s="405"/>
      <c r="CH38" s="405"/>
      <c r="CI38" s="405"/>
      <c r="CJ38" s="413">
        <f>AO40/AN40</f>
        <v>1.0616777189587592</v>
      </c>
      <c r="CK38" s="414"/>
      <c r="CL38" s="414"/>
      <c r="CM38" s="411"/>
      <c r="CN38" s="411"/>
      <c r="CO38" s="411"/>
      <c r="CP38" s="411"/>
      <c r="CQ38" s="413">
        <f>CL40/CK40</f>
        <v>1.0616777317746926</v>
      </c>
      <c r="CS38" s="415"/>
    </row>
    <row r="39" spans="1:97" s="4" customFormat="1">
      <c r="A39" s="86"/>
      <c r="B39" s="87"/>
      <c r="C39" s="242"/>
      <c r="D39" s="243"/>
      <c r="E39" s="243"/>
      <c r="F39" s="244"/>
      <c r="G39" s="244"/>
      <c r="H39" s="244"/>
      <c r="I39" s="244"/>
      <c r="J39" s="244"/>
      <c r="K39" s="244"/>
      <c r="L39" s="244"/>
      <c r="M39" s="245">
        <f>M40/O40</f>
        <v>0.83564491880367509</v>
      </c>
      <c r="N39" s="245">
        <f>N40/O40</f>
        <v>0.94190533966591961</v>
      </c>
      <c r="O39" s="245">
        <f>O40/O40</f>
        <v>1</v>
      </c>
      <c r="P39" s="245">
        <f>P40/O40</f>
        <v>1.0616778118644976</v>
      </c>
      <c r="Q39" s="245">
        <f>1-Q38</f>
        <v>1.1233556237289952</v>
      </c>
      <c r="R39" s="245">
        <f>R40/$O$40</f>
        <v>1</v>
      </c>
      <c r="S39" s="245">
        <f>S40/$O$40</f>
        <v>1.0616778118644976</v>
      </c>
      <c r="T39" s="245">
        <f>T40/$O$40</f>
        <v>1.1271597762053878</v>
      </c>
      <c r="U39" s="245">
        <f>T39-S38</f>
        <v>1.1888375880698854</v>
      </c>
      <c r="V39" s="246"/>
      <c r="W39" s="244"/>
      <c r="X39" s="244"/>
      <c r="Y39" s="244"/>
      <c r="Z39" s="244"/>
      <c r="AA39" s="244"/>
      <c r="AB39" s="244"/>
      <c r="AC39" s="244"/>
      <c r="AD39" s="244"/>
      <c r="AE39" s="244"/>
      <c r="AF39" s="246"/>
      <c r="AG39" s="244"/>
      <c r="AH39" s="244"/>
      <c r="AI39" s="244"/>
      <c r="AJ39" s="244"/>
      <c r="AK39" s="244"/>
      <c r="AL39" s="416"/>
      <c r="AM39" s="417"/>
      <c r="AN39" s="416"/>
      <c r="AO39" s="416"/>
      <c r="AP39" s="416"/>
      <c r="AQ39" s="416"/>
      <c r="AR39" s="416"/>
      <c r="AS39" s="407"/>
      <c r="AT39" s="407"/>
      <c r="AU39" s="407"/>
      <c r="AV39" s="407"/>
      <c r="AW39" s="408"/>
      <c r="AX39" s="408"/>
      <c r="AY39" s="408"/>
      <c r="AZ39" s="405"/>
      <c r="BA39" s="405"/>
      <c r="BB39" s="405"/>
      <c r="BC39" s="405"/>
      <c r="BD39" s="405"/>
      <c r="BE39" s="405"/>
      <c r="BF39" s="405"/>
      <c r="BG39" s="405"/>
      <c r="BH39" s="405"/>
      <c r="BI39" s="405"/>
      <c r="BJ39" s="405"/>
      <c r="BK39" s="405"/>
      <c r="BL39" s="405"/>
      <c r="BM39" s="405"/>
      <c r="BN39" s="405"/>
      <c r="BO39" s="405"/>
      <c r="BP39" s="405"/>
      <c r="BQ39" s="405"/>
      <c r="BR39" s="405"/>
      <c r="BS39" s="405"/>
      <c r="BT39" s="405"/>
      <c r="BU39" s="405"/>
      <c r="BV39" s="405"/>
      <c r="BW39" s="405" t="s">
        <v>123</v>
      </c>
      <c r="BX39" s="405" t="s">
        <v>124</v>
      </c>
      <c r="BY39" s="405" t="s">
        <v>125</v>
      </c>
      <c r="BZ39" s="405" t="s">
        <v>126</v>
      </c>
      <c r="CA39" s="405" t="s">
        <v>127</v>
      </c>
      <c r="CB39" s="405" t="s">
        <v>128</v>
      </c>
      <c r="CC39" s="405" t="s">
        <v>129</v>
      </c>
      <c r="CD39" s="405" t="s">
        <v>130</v>
      </c>
      <c r="CE39" s="405" t="s">
        <v>117</v>
      </c>
      <c r="CF39" s="405" t="s">
        <v>118</v>
      </c>
      <c r="CG39" s="405" t="s">
        <v>119</v>
      </c>
      <c r="CH39" s="405" t="s">
        <v>131</v>
      </c>
      <c r="CI39" s="405"/>
      <c r="CJ39" s="409"/>
      <c r="CK39" s="410"/>
      <c r="CL39" s="410"/>
      <c r="CM39" s="411"/>
      <c r="CN39" s="411"/>
      <c r="CO39" s="411"/>
      <c r="CP39" s="411"/>
      <c r="CQ39" s="411"/>
      <c r="CS39" s="415"/>
    </row>
    <row r="40" spans="1:97">
      <c r="A40" s="3">
        <v>1</v>
      </c>
      <c r="B40" s="249">
        <v>1</v>
      </c>
      <c r="C40" s="250" t="s">
        <v>132</v>
      </c>
      <c r="D40" s="251" t="s">
        <v>19</v>
      </c>
      <c r="E40" s="252"/>
      <c r="F40" s="40" t="s">
        <v>72</v>
      </c>
      <c r="G40" s="253">
        <f t="shared" ref="G40:G103" si="3">SUMIF($X$10:$X$28,F40,$AD$10:$AD$28)</f>
        <v>175</v>
      </c>
      <c r="H40" s="253">
        <f t="shared" ref="H40:H103" si="4">SUMIF($X$10:$X$28,F40,$Z$10:$Z$28)</f>
        <v>156</v>
      </c>
      <c r="I40" s="254">
        <f t="shared" ref="I40:I103" si="5">$I$27</f>
        <v>27506142.120000001</v>
      </c>
      <c r="J40" s="254">
        <f t="shared" ref="J40:J103" si="6">SUMIF($AR$4:$AR$22,D40,$AS$4:$AS$22)</f>
        <v>5</v>
      </c>
      <c r="K40" s="255">
        <f t="shared" ref="K40:K103" si="7">IF(J40=$AN$25,$AM$25,IF(J40=$AN$26,$AM$26,IF(J40=$AN$27,$AM$27,IF(J40=$AN$28,$AM$28,IF(J40=$AN$29,$AM$29,IF(J40=$AN$30,$AM$30))))))</f>
        <v>1.08</v>
      </c>
      <c r="L40" s="256">
        <f t="shared" ref="L40:L59" si="8">SUMIF($AR$4:$AR$22,D40,$BC$4:$BC$22)</f>
        <v>1.0024999999999999</v>
      </c>
      <c r="M40" s="257">
        <f t="shared" ref="M40:M103" si="9">$O40/(1+6%/12)^36</f>
        <v>24886257.823673196</v>
      </c>
      <c r="N40" s="257">
        <f t="shared" ref="N40:N103" si="10">$O40/(1+6%/12)^12</f>
        <v>28050788.799121056</v>
      </c>
      <c r="O40" s="257">
        <f t="shared" ref="O40:O103" si="11">$I$27*K40*L40</f>
        <v>29780900.073324002</v>
      </c>
      <c r="P40" s="257">
        <f t="shared" ref="P40:P103" si="12">$O40*(1+6%/12)^12</f>
        <v>31617720.825201884</v>
      </c>
      <c r="Q40" s="257">
        <f>P40*$Q$39</f>
        <v>35517944.498483904</v>
      </c>
      <c r="R40" s="258">
        <f t="shared" ref="R40:S103" si="13">O40</f>
        <v>29780900.073324002</v>
      </c>
      <c r="S40" s="257">
        <f t="shared" si="13"/>
        <v>31617720.825201884</v>
      </c>
      <c r="T40" s="257">
        <f t="shared" ref="T40:T103" si="14">$O40*(1+6%/12)^24</f>
        <v>33567832.661842898</v>
      </c>
      <c r="U40" s="257">
        <f>T40*$U$39</f>
        <v>39906701.218438834</v>
      </c>
      <c r="V40" s="257"/>
      <c r="W40" s="257">
        <f t="shared" ref="W40:W103" si="15">M40*H40</f>
        <v>3882256220.4930186</v>
      </c>
      <c r="X40" s="257">
        <f t="shared" ref="X40:X103" si="16">N40*H40</f>
        <v>4375923052.6628847</v>
      </c>
      <c r="Y40" s="257">
        <f t="shared" ref="Y40:Y103" si="17">O40*H40</f>
        <v>4645820411.4385443</v>
      </c>
      <c r="Z40" s="258">
        <f>P40*H40</f>
        <v>4932364448.7314939</v>
      </c>
      <c r="AA40" s="258">
        <f>H40*Q40</f>
        <v>5540799341.7634888</v>
      </c>
      <c r="AB40" s="258">
        <f t="shared" ref="AB40:AB103" si="18">R40*H40</f>
        <v>4645820411.4385443</v>
      </c>
      <c r="AC40" s="257">
        <f t="shared" ref="AC40:AC103" si="19">S40*H40</f>
        <v>4932364448.7314939</v>
      </c>
      <c r="AD40" s="257">
        <f>T40*$H$40</f>
        <v>5236581895.2474918</v>
      </c>
      <c r="AE40" s="257">
        <f>H40*U40</f>
        <v>6225445390.076458</v>
      </c>
      <c r="AF40" s="257"/>
      <c r="AG40" s="32" t="str">
        <f t="shared" ref="AG40:AG103" si="20">IF(AI40=$H$32,$M$32,IF(AI40=$H$33,$M$33,IF(AI40=$H$34,$M$34)))</f>
        <v>BERTAHAP</v>
      </c>
      <c r="AH40" s="259">
        <f t="shared" ref="AH40:AH103" si="21">IF(AG40=$M$32,$N$32,IF(AG40=$M$33,$N$33,$N$34))</f>
        <v>0</v>
      </c>
      <c r="AI40" s="260">
        <v>2</v>
      </c>
      <c r="AJ40" s="261"/>
      <c r="AK40" s="257" t="e">
        <f>IF(AJ40&gt;#REF!,"LB","KR")</f>
        <v>#REF!</v>
      </c>
      <c r="AL40" s="51">
        <f t="shared" ref="AL40:AO103" si="22">ROUNDUP((W40*(1+$J$5)),-3)</f>
        <v>4270482000</v>
      </c>
      <c r="AM40" s="51">
        <f t="shared" si="22"/>
        <v>4813516000</v>
      </c>
      <c r="AN40" s="51">
        <f t="shared" si="22"/>
        <v>5110403000</v>
      </c>
      <c r="AO40" s="418">
        <f>ROUNDUP((Z40*(1+$J$5)),-3)</f>
        <v>5425601000</v>
      </c>
      <c r="AP40" s="418">
        <f t="shared" ref="AP40:CI40" si="23">ROUNDUP((AA40*(1+$J$5)),-3)</f>
        <v>6094880000</v>
      </c>
      <c r="AQ40" s="418">
        <f t="shared" si="23"/>
        <v>5110403000</v>
      </c>
      <c r="AR40" s="418">
        <f t="shared" si="23"/>
        <v>5425601000</v>
      </c>
      <c r="AS40" s="418">
        <f t="shared" si="23"/>
        <v>5760241000</v>
      </c>
      <c r="AT40" s="418">
        <f t="shared" si="23"/>
        <v>6847990000</v>
      </c>
      <c r="AU40" s="418">
        <f t="shared" si="23"/>
        <v>0</v>
      </c>
      <c r="AV40" s="418" t="e">
        <f t="shared" si="23"/>
        <v>#VALUE!</v>
      </c>
      <c r="AW40" s="418">
        <f t="shared" si="23"/>
        <v>0</v>
      </c>
      <c r="AX40" s="418">
        <f t="shared" si="23"/>
        <v>1000</v>
      </c>
      <c r="AY40" s="418">
        <f t="shared" si="23"/>
        <v>0</v>
      </c>
      <c r="AZ40" s="418" t="e">
        <f t="shared" si="23"/>
        <v>#REF!</v>
      </c>
      <c r="BA40" s="418">
        <f t="shared" si="23"/>
        <v>4697531000</v>
      </c>
      <c r="BB40" s="418">
        <f t="shared" si="23"/>
        <v>5294868000</v>
      </c>
      <c r="BC40" s="418">
        <f t="shared" si="23"/>
        <v>5621444000</v>
      </c>
      <c r="BD40" s="418">
        <f t="shared" si="23"/>
        <v>5968162000</v>
      </c>
      <c r="BE40" s="418">
        <f t="shared" si="23"/>
        <v>6704368000</v>
      </c>
      <c r="BF40" s="418">
        <f t="shared" si="23"/>
        <v>5621444000</v>
      </c>
      <c r="BG40" s="418">
        <f t="shared" si="23"/>
        <v>5968162000</v>
      </c>
      <c r="BH40" s="418">
        <f t="shared" si="23"/>
        <v>6336266000</v>
      </c>
      <c r="BI40" s="418">
        <f t="shared" si="23"/>
        <v>7532789000</v>
      </c>
      <c r="BJ40" s="418">
        <f t="shared" si="23"/>
        <v>0</v>
      </c>
      <c r="BK40" s="418" t="e">
        <f t="shared" si="23"/>
        <v>#VALUE!</v>
      </c>
      <c r="BL40" s="418">
        <f t="shared" si="23"/>
        <v>0</v>
      </c>
      <c r="BM40" s="418">
        <f t="shared" si="23"/>
        <v>2000</v>
      </c>
      <c r="BN40" s="418">
        <f t="shared" si="23"/>
        <v>0</v>
      </c>
      <c r="BO40" s="418" t="e">
        <f t="shared" si="23"/>
        <v>#REF!</v>
      </c>
      <c r="BP40" s="418">
        <f t="shared" si="23"/>
        <v>5167285000</v>
      </c>
      <c r="BQ40" s="418">
        <f t="shared" si="23"/>
        <v>5824355000</v>
      </c>
      <c r="BR40" s="418">
        <f t="shared" si="23"/>
        <v>6183589000</v>
      </c>
      <c r="BS40" s="418">
        <f t="shared" si="23"/>
        <v>6564979000</v>
      </c>
      <c r="BT40" s="418">
        <f t="shared" si="23"/>
        <v>7374805000</v>
      </c>
      <c r="BU40" s="418">
        <f t="shared" si="23"/>
        <v>6183589000</v>
      </c>
      <c r="BV40" s="418">
        <f t="shared" si="23"/>
        <v>6564979000</v>
      </c>
      <c r="BW40" s="418">
        <f t="shared" si="23"/>
        <v>6969893000</v>
      </c>
      <c r="BX40" s="418">
        <f t="shared" si="23"/>
        <v>8286068000</v>
      </c>
      <c r="BY40" s="418">
        <f t="shared" si="23"/>
        <v>0</v>
      </c>
      <c r="BZ40" s="418" t="e">
        <f t="shared" si="23"/>
        <v>#VALUE!</v>
      </c>
      <c r="CA40" s="418">
        <f t="shared" si="23"/>
        <v>0</v>
      </c>
      <c r="CB40" s="418">
        <f t="shared" si="23"/>
        <v>3000</v>
      </c>
      <c r="CC40" s="418">
        <f t="shared" si="23"/>
        <v>0</v>
      </c>
      <c r="CD40" s="418" t="e">
        <f t="shared" si="23"/>
        <v>#REF!</v>
      </c>
      <c r="CE40" s="418">
        <f t="shared" si="23"/>
        <v>5684014000</v>
      </c>
      <c r="CF40" s="418">
        <f t="shared" si="23"/>
        <v>6406791000</v>
      </c>
      <c r="CG40" s="418">
        <f t="shared" si="23"/>
        <v>6801948000</v>
      </c>
      <c r="CH40" s="418">
        <f t="shared" si="23"/>
        <v>7221477000</v>
      </c>
      <c r="CI40" s="418">
        <f t="shared" si="23"/>
        <v>8112286000</v>
      </c>
      <c r="CJ40" s="419">
        <f>AO40*$CJ$38</f>
        <v>5760239693.6603632</v>
      </c>
      <c r="CK40" s="420">
        <f>ROUNDUP(AN40+(AN40*6%),-3)</f>
        <v>5417028000</v>
      </c>
      <c r="CL40" s="420">
        <f>ROUNDUP(AO40+(AO40*6%),-3)</f>
        <v>5751138000</v>
      </c>
      <c r="CM40" s="43">
        <f t="shared" ref="CM40:CM103" si="24">(CK40*90%)*40%/24</f>
        <v>81255420</v>
      </c>
      <c r="CN40" s="43">
        <f t="shared" ref="CN40:CN103" si="25">(CL40*90%)*40%/36</f>
        <v>57511380</v>
      </c>
      <c r="CO40" s="43">
        <f t="shared" ref="CO40:CO103" si="26">(AN40*90%)/36</f>
        <v>127760075</v>
      </c>
      <c r="CP40" s="43">
        <f t="shared" ref="CP40:CP103" si="27">AO40/48</f>
        <v>113033354.16666667</v>
      </c>
      <c r="CQ40" s="420">
        <f>CL40*$CQ$38</f>
        <v>6105855146.9632425</v>
      </c>
      <c r="CS40" s="421">
        <f>AO40*90%</f>
        <v>4883040900</v>
      </c>
    </row>
    <row r="41" spans="1:97">
      <c r="A41" s="3">
        <f t="shared" ref="A41:A104" si="28">A40+1</f>
        <v>2</v>
      </c>
      <c r="B41" s="249">
        <v>2</v>
      </c>
      <c r="C41" s="250" t="s">
        <v>132</v>
      </c>
      <c r="D41" s="251" t="s">
        <v>29</v>
      </c>
      <c r="E41" s="252"/>
      <c r="F41" s="40" t="s">
        <v>74</v>
      </c>
      <c r="G41" s="253">
        <f t="shared" si="3"/>
        <v>85</v>
      </c>
      <c r="H41" s="253">
        <f t="shared" si="4"/>
        <v>74</v>
      </c>
      <c r="I41" s="254">
        <f t="shared" si="5"/>
        <v>27506142.120000001</v>
      </c>
      <c r="J41" s="254">
        <f t="shared" si="6"/>
        <v>1</v>
      </c>
      <c r="K41" s="255">
        <f t="shared" si="7"/>
        <v>1.06</v>
      </c>
      <c r="L41" s="256">
        <f t="shared" si="8"/>
        <v>1.0024999999999999</v>
      </c>
      <c r="M41" s="257">
        <f t="shared" si="9"/>
        <v>24425401.197308879</v>
      </c>
      <c r="N41" s="257">
        <f t="shared" si="10"/>
        <v>27531329.747285482</v>
      </c>
      <c r="O41" s="257">
        <f t="shared" si="11"/>
        <v>29229401.923818003</v>
      </c>
      <c r="P41" s="257">
        <f t="shared" si="12"/>
        <v>31032207.476587035</v>
      </c>
      <c r="Q41" s="257">
        <f t="shared" ref="Q41:Q104" si="29">P41*$Q$39</f>
        <v>34860204.785549015</v>
      </c>
      <c r="R41" s="258">
        <f t="shared" si="13"/>
        <v>29229401.923818003</v>
      </c>
      <c r="S41" s="257">
        <f t="shared" si="13"/>
        <v>31032207.476587035</v>
      </c>
      <c r="T41" s="257">
        <f t="shared" si="14"/>
        <v>32946206.131068032</v>
      </c>
      <c r="U41" s="257">
        <f t="shared" ref="U41:U104" si="30">T41*$U$39</f>
        <v>39167688.23291219</v>
      </c>
      <c r="V41" s="257"/>
      <c r="W41" s="257">
        <f t="shared" si="15"/>
        <v>1807479688.600857</v>
      </c>
      <c r="X41" s="257">
        <f t="shared" si="16"/>
        <v>2037318401.2991257</v>
      </c>
      <c r="Y41" s="257">
        <f t="shared" si="17"/>
        <v>2162975742.3625321</v>
      </c>
      <c r="Z41" s="258">
        <f t="shared" ref="Z41:Z104" si="31">P41*H41</f>
        <v>2296383353.2674408</v>
      </c>
      <c r="AA41" s="258">
        <f t="shared" ref="AA41:AA104" si="32">H41*Q41</f>
        <v>2579655154.1306272</v>
      </c>
      <c r="AB41" s="258">
        <f t="shared" si="18"/>
        <v>2162975742.3625321</v>
      </c>
      <c r="AC41" s="257">
        <f t="shared" si="19"/>
        <v>2296383353.2674408</v>
      </c>
      <c r="AD41" s="257">
        <f t="shared" ref="AD41:AD104" si="33">T41*H41</f>
        <v>2438019253.6990342</v>
      </c>
      <c r="AE41" s="257">
        <f t="shared" ref="AE41:AE104" si="34">H41*U41</f>
        <v>2898408929.2355022</v>
      </c>
      <c r="AF41" s="257"/>
      <c r="AG41" s="32" t="str">
        <f t="shared" si="20"/>
        <v>BERTAHAP</v>
      </c>
      <c r="AH41" s="259">
        <f t="shared" si="21"/>
        <v>0</v>
      </c>
      <c r="AI41" s="260">
        <v>2</v>
      </c>
      <c r="AJ41" s="261"/>
      <c r="AK41" s="257" t="e">
        <f>IF(AJ41&gt;#REF!,"LB","KR")</f>
        <v>#REF!</v>
      </c>
      <c r="AL41" s="51">
        <f t="shared" si="22"/>
        <v>1988228000</v>
      </c>
      <c r="AM41" s="51">
        <f t="shared" si="22"/>
        <v>2241051000</v>
      </c>
      <c r="AN41" s="51">
        <f t="shared" si="22"/>
        <v>2379274000</v>
      </c>
      <c r="AO41" s="418">
        <f t="shared" si="22"/>
        <v>2526022000</v>
      </c>
      <c r="AP41" s="418">
        <f t="shared" ref="AP41:AR103" si="35">ROUNDUP((AB41*(1+$J$5)),-3)</f>
        <v>2379274000</v>
      </c>
      <c r="AQ41" s="51">
        <f t="shared" si="35"/>
        <v>2526022000</v>
      </c>
      <c r="AR41" s="51">
        <f t="shared" si="35"/>
        <v>2681822000</v>
      </c>
      <c r="AS41" s="42"/>
      <c r="AT41" s="422">
        <v>2</v>
      </c>
      <c r="AU41" s="297">
        <f t="shared" ref="AU41:AU104" si="36">O41-$O$318</f>
        <v>-1783773.3164819963</v>
      </c>
      <c r="AV41" s="297"/>
      <c r="AW41" s="297"/>
      <c r="AX41" s="297"/>
      <c r="AY41" s="297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274">
        <f>O41</f>
        <v>29229401.923818003</v>
      </c>
      <c r="BV41" s="42"/>
      <c r="BW41" s="423">
        <v>2</v>
      </c>
      <c r="BX41" s="424" t="s">
        <v>133</v>
      </c>
      <c r="BY41" s="424" t="str">
        <f t="shared" ref="BY41:BY49" si="37">F41</f>
        <v>2BR-3</v>
      </c>
      <c r="BZ41" s="425" t="str">
        <f t="shared" ref="BZ41:BZ49" si="38">D41</f>
        <v>03</v>
      </c>
      <c r="CA41" s="424">
        <f t="shared" ref="CA41:CB49" si="39">G41</f>
        <v>85</v>
      </c>
      <c r="CB41" s="424">
        <f t="shared" si="39"/>
        <v>74</v>
      </c>
      <c r="CC41" s="424">
        <f t="shared" ref="CC41:CC49" si="40">O41</f>
        <v>29229401.923818003</v>
      </c>
      <c r="CD41" s="424">
        <f t="shared" ref="CD41:CG49" si="41">AL41</f>
        <v>1988228000</v>
      </c>
      <c r="CE41" s="424">
        <f t="shared" si="41"/>
        <v>2241051000</v>
      </c>
      <c r="CF41" s="424">
        <f t="shared" si="41"/>
        <v>2379274000</v>
      </c>
      <c r="CG41" s="424">
        <f t="shared" si="41"/>
        <v>2526022000</v>
      </c>
      <c r="CH41" s="424">
        <f t="shared" ref="CH41:CH49" si="42">AR41</f>
        <v>2681822000</v>
      </c>
      <c r="CI41" s="42">
        <v>16</v>
      </c>
      <c r="CJ41" s="418">
        <f t="shared" ref="CJ41:CJ104" si="43">AO41*$CJ$38</f>
        <v>2681821274.9996428</v>
      </c>
      <c r="CK41" s="42">
        <f t="shared" ref="CK41:CL104" si="44">ROUNDUP(AN41+(AN41*6%),-3)</f>
        <v>2522031000</v>
      </c>
      <c r="CL41" s="42">
        <f t="shared" si="44"/>
        <v>2677584000</v>
      </c>
      <c r="CM41" s="43">
        <f t="shared" si="24"/>
        <v>37830465</v>
      </c>
      <c r="CN41" s="43">
        <f t="shared" si="25"/>
        <v>26775840</v>
      </c>
      <c r="CO41" s="43">
        <f t="shared" si="26"/>
        <v>59481850</v>
      </c>
      <c r="CP41" s="43">
        <f t="shared" si="27"/>
        <v>52625458.333333336</v>
      </c>
      <c r="CQ41" s="42">
        <f t="shared" ref="CQ41:CQ104" si="45">CL41*$CQ$38</f>
        <v>2842731307.7562084</v>
      </c>
      <c r="CS41" s="48">
        <f>AO40*95%</f>
        <v>5154320950</v>
      </c>
    </row>
    <row r="42" spans="1:97">
      <c r="A42" s="3">
        <f t="shared" si="28"/>
        <v>3</v>
      </c>
      <c r="B42" s="249">
        <v>3</v>
      </c>
      <c r="C42" s="250" t="s">
        <v>132</v>
      </c>
      <c r="D42" s="251" t="s">
        <v>32</v>
      </c>
      <c r="E42" s="252"/>
      <c r="F42" s="40" t="s">
        <v>56</v>
      </c>
      <c r="G42" s="253">
        <f t="shared" si="3"/>
        <v>85</v>
      </c>
      <c r="H42" s="253">
        <f t="shared" si="4"/>
        <v>74</v>
      </c>
      <c r="I42" s="254">
        <f t="shared" si="5"/>
        <v>27506142.120000001</v>
      </c>
      <c r="J42" s="254">
        <f t="shared" si="6"/>
        <v>1</v>
      </c>
      <c r="K42" s="255">
        <f t="shared" si="7"/>
        <v>1.06</v>
      </c>
      <c r="L42" s="256">
        <f t="shared" si="8"/>
        <v>1.0024999999999999</v>
      </c>
      <c r="M42" s="257">
        <f t="shared" si="9"/>
        <v>24425401.197308879</v>
      </c>
      <c r="N42" s="257">
        <f t="shared" si="10"/>
        <v>27531329.747285482</v>
      </c>
      <c r="O42" s="257">
        <f t="shared" si="11"/>
        <v>29229401.923818003</v>
      </c>
      <c r="P42" s="257">
        <f t="shared" si="12"/>
        <v>31032207.476587035</v>
      </c>
      <c r="Q42" s="257">
        <f t="shared" si="29"/>
        <v>34860204.785549015</v>
      </c>
      <c r="R42" s="258">
        <f t="shared" si="13"/>
        <v>29229401.923818003</v>
      </c>
      <c r="S42" s="257">
        <f t="shared" si="13"/>
        <v>31032207.476587035</v>
      </c>
      <c r="T42" s="257">
        <f t="shared" si="14"/>
        <v>32946206.131068032</v>
      </c>
      <c r="U42" s="257">
        <f t="shared" si="30"/>
        <v>39167688.23291219</v>
      </c>
      <c r="V42" s="257"/>
      <c r="W42" s="257">
        <f t="shared" si="15"/>
        <v>1807479688.600857</v>
      </c>
      <c r="X42" s="257">
        <f t="shared" si="16"/>
        <v>2037318401.2991257</v>
      </c>
      <c r="Y42" s="257">
        <f t="shared" si="17"/>
        <v>2162975742.3625321</v>
      </c>
      <c r="Z42" s="258">
        <f t="shared" si="31"/>
        <v>2296383353.2674408</v>
      </c>
      <c r="AA42" s="258">
        <f t="shared" si="32"/>
        <v>2579655154.1306272</v>
      </c>
      <c r="AB42" s="258">
        <f t="shared" si="18"/>
        <v>2162975742.3625321</v>
      </c>
      <c r="AC42" s="257">
        <f t="shared" si="19"/>
        <v>2296383353.2674408</v>
      </c>
      <c r="AD42" s="257">
        <f t="shared" si="33"/>
        <v>2438019253.6990342</v>
      </c>
      <c r="AE42" s="257">
        <f t="shared" si="34"/>
        <v>2898408929.2355022</v>
      </c>
      <c r="AF42" s="257"/>
      <c r="AG42" s="32" t="str">
        <f t="shared" si="20"/>
        <v>BERTAHAP</v>
      </c>
      <c r="AH42" s="259">
        <f t="shared" si="21"/>
        <v>0</v>
      </c>
      <c r="AI42" s="260">
        <v>2</v>
      </c>
      <c r="AJ42" s="261"/>
      <c r="AK42" s="257" t="e">
        <f>IF(AJ42&gt;#REF!,"LB","KR")</f>
        <v>#REF!</v>
      </c>
      <c r="AL42" s="51">
        <f t="shared" si="22"/>
        <v>1988228000</v>
      </c>
      <c r="AM42" s="51">
        <f t="shared" si="22"/>
        <v>2241051000</v>
      </c>
      <c r="AN42" s="51">
        <f t="shared" si="22"/>
        <v>2379274000</v>
      </c>
      <c r="AO42" s="418">
        <f t="shared" si="22"/>
        <v>2526022000</v>
      </c>
      <c r="AP42" s="418">
        <f t="shared" si="35"/>
        <v>2379274000</v>
      </c>
      <c r="AQ42" s="51">
        <f t="shared" si="35"/>
        <v>2526022000</v>
      </c>
      <c r="AR42" s="51">
        <f t="shared" si="35"/>
        <v>2681822000</v>
      </c>
      <c r="AS42" s="42"/>
      <c r="AT42" s="422">
        <v>3</v>
      </c>
      <c r="AU42" s="297">
        <f t="shared" si="36"/>
        <v>-1783773.3164819963</v>
      </c>
      <c r="AV42" s="297"/>
      <c r="AW42" s="297"/>
      <c r="AX42" s="297"/>
      <c r="AY42" s="297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275">
        <f>O49</f>
        <v>30332398.222830001</v>
      </c>
      <c r="BV42" s="42"/>
      <c r="BW42" s="426"/>
      <c r="BX42" s="424"/>
      <c r="BY42" s="424" t="str">
        <f t="shared" si="37"/>
        <v>2BR-5</v>
      </c>
      <c r="BZ42" s="425" t="str">
        <f t="shared" si="38"/>
        <v>05</v>
      </c>
      <c r="CA42" s="424">
        <f t="shared" si="39"/>
        <v>85</v>
      </c>
      <c r="CB42" s="424">
        <f t="shared" si="39"/>
        <v>74</v>
      </c>
      <c r="CC42" s="424">
        <f t="shared" si="40"/>
        <v>29229401.923818003</v>
      </c>
      <c r="CD42" s="424">
        <f t="shared" si="41"/>
        <v>1988228000</v>
      </c>
      <c r="CE42" s="424">
        <f t="shared" si="41"/>
        <v>2241051000</v>
      </c>
      <c r="CF42" s="424">
        <f t="shared" si="41"/>
        <v>2379274000</v>
      </c>
      <c r="CG42" s="424">
        <f t="shared" si="41"/>
        <v>2526022000</v>
      </c>
      <c r="CH42" s="424">
        <f t="shared" si="42"/>
        <v>2681822000</v>
      </c>
      <c r="CI42" s="42"/>
      <c r="CJ42" s="418">
        <f t="shared" si="43"/>
        <v>2681821274.9996428</v>
      </c>
      <c r="CK42" s="42">
        <f t="shared" si="44"/>
        <v>2522031000</v>
      </c>
      <c r="CL42" s="42">
        <f t="shared" si="44"/>
        <v>2677584000</v>
      </c>
      <c r="CM42" s="43">
        <f t="shared" si="24"/>
        <v>37830465</v>
      </c>
      <c r="CN42" s="43">
        <f t="shared" si="25"/>
        <v>26775840</v>
      </c>
      <c r="CO42" s="43">
        <f t="shared" si="26"/>
        <v>59481850</v>
      </c>
      <c r="CP42" s="43">
        <f t="shared" si="27"/>
        <v>52625458.333333336</v>
      </c>
      <c r="CQ42" s="42">
        <f t="shared" si="45"/>
        <v>2842731307.7562084</v>
      </c>
    </row>
    <row r="43" spans="1:97">
      <c r="A43" s="3">
        <f t="shared" si="28"/>
        <v>4</v>
      </c>
      <c r="B43" s="249">
        <v>4</v>
      </c>
      <c r="C43" s="250" t="s">
        <v>132</v>
      </c>
      <c r="D43" s="251" t="s">
        <v>38</v>
      </c>
      <c r="E43" s="252"/>
      <c r="F43" s="40" t="s">
        <v>58</v>
      </c>
      <c r="G43" s="253">
        <f t="shared" si="3"/>
        <v>101</v>
      </c>
      <c r="H43" s="253">
        <f t="shared" si="4"/>
        <v>90</v>
      </c>
      <c r="I43" s="254">
        <f t="shared" si="5"/>
        <v>27506142.120000001</v>
      </c>
      <c r="J43" s="254">
        <f t="shared" si="6"/>
        <v>1</v>
      </c>
      <c r="K43" s="255">
        <f t="shared" si="7"/>
        <v>1.06</v>
      </c>
      <c r="L43" s="256">
        <f t="shared" si="8"/>
        <v>1.0024999999999999</v>
      </c>
      <c r="M43" s="257">
        <f t="shared" si="9"/>
        <v>24425401.197308879</v>
      </c>
      <c r="N43" s="257">
        <f t="shared" si="10"/>
        <v>27531329.747285482</v>
      </c>
      <c r="O43" s="257">
        <f t="shared" si="11"/>
        <v>29229401.923818003</v>
      </c>
      <c r="P43" s="257">
        <f t="shared" si="12"/>
        <v>31032207.476587035</v>
      </c>
      <c r="Q43" s="257">
        <f t="shared" si="29"/>
        <v>34860204.785549015</v>
      </c>
      <c r="R43" s="258">
        <f t="shared" si="13"/>
        <v>29229401.923818003</v>
      </c>
      <c r="S43" s="257">
        <f t="shared" si="13"/>
        <v>31032207.476587035</v>
      </c>
      <c r="T43" s="257">
        <f t="shared" si="14"/>
        <v>32946206.131068032</v>
      </c>
      <c r="U43" s="257">
        <f t="shared" si="30"/>
        <v>39167688.23291219</v>
      </c>
      <c r="V43" s="257"/>
      <c r="W43" s="257">
        <f t="shared" si="15"/>
        <v>2198286107.7577991</v>
      </c>
      <c r="X43" s="257">
        <f t="shared" si="16"/>
        <v>2477819677.2556934</v>
      </c>
      <c r="Y43" s="257">
        <f t="shared" si="17"/>
        <v>2630646173.1436205</v>
      </c>
      <c r="Z43" s="258">
        <f t="shared" si="31"/>
        <v>2792898672.8928332</v>
      </c>
      <c r="AA43" s="258">
        <f t="shared" si="32"/>
        <v>3137418430.6994114</v>
      </c>
      <c r="AB43" s="258">
        <f t="shared" si="18"/>
        <v>2630646173.1436205</v>
      </c>
      <c r="AC43" s="257">
        <f t="shared" si="19"/>
        <v>2792898672.8928332</v>
      </c>
      <c r="AD43" s="257">
        <f t="shared" si="33"/>
        <v>2965158551.796123</v>
      </c>
      <c r="AE43" s="257">
        <f t="shared" si="34"/>
        <v>3525091940.9620972</v>
      </c>
      <c r="AF43" s="257"/>
      <c r="AG43" s="32" t="str">
        <f t="shared" si="20"/>
        <v>BERTAHAP</v>
      </c>
      <c r="AH43" s="259">
        <f t="shared" si="21"/>
        <v>0</v>
      </c>
      <c r="AI43" s="260">
        <v>2</v>
      </c>
      <c r="AJ43" s="261"/>
      <c r="AK43" s="257" t="e">
        <f>IF(AJ43&gt;#REF!,"LB","KR")</f>
        <v>#REF!</v>
      </c>
      <c r="AL43" s="51">
        <f t="shared" si="22"/>
        <v>2418115000</v>
      </c>
      <c r="AM43" s="51">
        <f t="shared" si="22"/>
        <v>2725602000</v>
      </c>
      <c r="AN43" s="51">
        <f t="shared" si="22"/>
        <v>2893711000</v>
      </c>
      <c r="AO43" s="418">
        <f t="shared" si="22"/>
        <v>3072189000</v>
      </c>
      <c r="AP43" s="418">
        <f t="shared" si="35"/>
        <v>2893711000</v>
      </c>
      <c r="AQ43" s="51">
        <f t="shared" si="35"/>
        <v>3072189000</v>
      </c>
      <c r="AR43" s="51">
        <f t="shared" si="35"/>
        <v>3261675000</v>
      </c>
      <c r="AS43" s="42"/>
      <c r="AT43" s="422">
        <v>4</v>
      </c>
      <c r="AU43" s="297">
        <f t="shared" si="36"/>
        <v>-1783773.3164819963</v>
      </c>
      <c r="AV43" s="297"/>
      <c r="AW43" s="297"/>
      <c r="AX43" s="297"/>
      <c r="AY43" s="297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281">
        <f>O60</f>
        <v>30003699.824496005</v>
      </c>
      <c r="BV43" s="42"/>
      <c r="BW43" s="426"/>
      <c r="BX43" s="424"/>
      <c r="BY43" s="424" t="str">
        <f t="shared" si="37"/>
        <v>2BR-7</v>
      </c>
      <c r="BZ43" s="425" t="str">
        <f t="shared" si="38"/>
        <v>07</v>
      </c>
      <c r="CA43" s="424">
        <f t="shared" si="39"/>
        <v>101</v>
      </c>
      <c r="CB43" s="424">
        <f t="shared" si="39"/>
        <v>90</v>
      </c>
      <c r="CC43" s="424">
        <f t="shared" si="40"/>
        <v>29229401.923818003</v>
      </c>
      <c r="CD43" s="424">
        <f t="shared" si="41"/>
        <v>2418115000</v>
      </c>
      <c r="CE43" s="424">
        <f t="shared" si="41"/>
        <v>2725602000</v>
      </c>
      <c r="CF43" s="424">
        <f t="shared" si="41"/>
        <v>2893711000</v>
      </c>
      <c r="CG43" s="424">
        <f t="shared" si="41"/>
        <v>3072189000</v>
      </c>
      <c r="CH43" s="424">
        <f t="shared" si="42"/>
        <v>3261675000</v>
      </c>
      <c r="CI43" s="42"/>
      <c r="CJ43" s="418">
        <f t="shared" si="43"/>
        <v>3261674609.7301912</v>
      </c>
      <c r="CK43" s="42">
        <f t="shared" si="44"/>
        <v>3067334000</v>
      </c>
      <c r="CL43" s="42">
        <f t="shared" si="44"/>
        <v>3256521000</v>
      </c>
      <c r="CM43" s="43">
        <f t="shared" si="24"/>
        <v>46010010</v>
      </c>
      <c r="CN43" s="43">
        <f t="shared" si="25"/>
        <v>32565210</v>
      </c>
      <c r="CO43" s="43">
        <f t="shared" si="26"/>
        <v>72342775</v>
      </c>
      <c r="CP43" s="43">
        <f t="shared" si="27"/>
        <v>64003937.5</v>
      </c>
      <c r="CQ43" s="42">
        <f t="shared" si="45"/>
        <v>3457375828.7566538</v>
      </c>
    </row>
    <row r="44" spans="1:97">
      <c r="A44" s="3">
        <f t="shared" si="28"/>
        <v>5</v>
      </c>
      <c r="B44" s="249">
        <v>5</v>
      </c>
      <c r="C44" s="250" t="s">
        <v>132</v>
      </c>
      <c r="D44" s="251" t="s">
        <v>44</v>
      </c>
      <c r="E44" s="252"/>
      <c r="F44" s="40" t="s">
        <v>60</v>
      </c>
      <c r="G44" s="253">
        <f t="shared" si="3"/>
        <v>101</v>
      </c>
      <c r="H44" s="253">
        <f t="shared" si="4"/>
        <v>90</v>
      </c>
      <c r="I44" s="254">
        <f t="shared" si="5"/>
        <v>27506142.120000001</v>
      </c>
      <c r="J44" s="254">
        <f t="shared" si="6"/>
        <v>1</v>
      </c>
      <c r="K44" s="255">
        <f t="shared" si="7"/>
        <v>1.06</v>
      </c>
      <c r="L44" s="256">
        <f t="shared" si="8"/>
        <v>1.0024999999999999</v>
      </c>
      <c r="M44" s="257">
        <f t="shared" si="9"/>
        <v>24425401.197308879</v>
      </c>
      <c r="N44" s="257">
        <f t="shared" si="10"/>
        <v>27531329.747285482</v>
      </c>
      <c r="O44" s="257">
        <f t="shared" si="11"/>
        <v>29229401.923818003</v>
      </c>
      <c r="P44" s="257">
        <f t="shared" si="12"/>
        <v>31032207.476587035</v>
      </c>
      <c r="Q44" s="257">
        <f t="shared" si="29"/>
        <v>34860204.785549015</v>
      </c>
      <c r="R44" s="258">
        <f t="shared" si="13"/>
        <v>29229401.923818003</v>
      </c>
      <c r="S44" s="257">
        <f t="shared" si="13"/>
        <v>31032207.476587035</v>
      </c>
      <c r="T44" s="257">
        <f t="shared" si="14"/>
        <v>32946206.131068032</v>
      </c>
      <c r="U44" s="257">
        <f t="shared" si="30"/>
        <v>39167688.23291219</v>
      </c>
      <c r="V44" s="257"/>
      <c r="W44" s="257">
        <f t="shared" si="15"/>
        <v>2198286107.7577991</v>
      </c>
      <c r="X44" s="257">
        <f t="shared" si="16"/>
        <v>2477819677.2556934</v>
      </c>
      <c r="Y44" s="257">
        <f t="shared" si="17"/>
        <v>2630646173.1436205</v>
      </c>
      <c r="Z44" s="258">
        <f t="shared" si="31"/>
        <v>2792898672.8928332</v>
      </c>
      <c r="AA44" s="258">
        <f t="shared" si="32"/>
        <v>3137418430.6994114</v>
      </c>
      <c r="AB44" s="258">
        <f t="shared" si="18"/>
        <v>2630646173.1436205</v>
      </c>
      <c r="AC44" s="257">
        <f t="shared" si="19"/>
        <v>2792898672.8928332</v>
      </c>
      <c r="AD44" s="257">
        <f t="shared" si="33"/>
        <v>2965158551.796123</v>
      </c>
      <c r="AE44" s="257">
        <f t="shared" si="34"/>
        <v>3525091940.9620972</v>
      </c>
      <c r="AF44" s="257"/>
      <c r="AG44" s="32" t="str">
        <f t="shared" si="20"/>
        <v>BERTAHAP</v>
      </c>
      <c r="AH44" s="259">
        <f t="shared" si="21"/>
        <v>0</v>
      </c>
      <c r="AI44" s="260">
        <v>2</v>
      </c>
      <c r="AJ44" s="261"/>
      <c r="AK44" s="257" t="e">
        <f>IF(AJ44&gt;#REF!,"LB","KR")</f>
        <v>#REF!</v>
      </c>
      <c r="AL44" s="51">
        <f t="shared" si="22"/>
        <v>2418115000</v>
      </c>
      <c r="AM44" s="51">
        <f t="shared" si="22"/>
        <v>2725602000</v>
      </c>
      <c r="AN44" s="51">
        <f t="shared" si="22"/>
        <v>2893711000</v>
      </c>
      <c r="AO44" s="418">
        <f t="shared" si="22"/>
        <v>3072189000</v>
      </c>
      <c r="AP44" s="418">
        <f t="shared" si="35"/>
        <v>2893711000</v>
      </c>
      <c r="AQ44" s="51">
        <f t="shared" si="35"/>
        <v>3072189000</v>
      </c>
      <c r="AR44" s="51">
        <f t="shared" si="35"/>
        <v>3261675000</v>
      </c>
      <c r="AS44" s="42"/>
      <c r="AT44" s="422">
        <v>5</v>
      </c>
      <c r="AU44" s="297">
        <f t="shared" si="36"/>
        <v>-1783773.3164819963</v>
      </c>
      <c r="AV44" s="297"/>
      <c r="AW44" s="427"/>
      <c r="AX44" s="427"/>
      <c r="AY44" s="427"/>
      <c r="AZ44" s="427"/>
      <c r="BA44" s="427"/>
      <c r="BB44" s="427"/>
      <c r="BC44" s="42"/>
      <c r="BD44" s="427"/>
      <c r="BE44" s="427"/>
      <c r="BF44" s="427"/>
      <c r="BG44" s="427"/>
      <c r="BH44" s="427"/>
      <c r="BI44" s="427"/>
      <c r="BJ44" s="427"/>
      <c r="BK44" s="427"/>
      <c r="BL44" s="427"/>
      <c r="BM44" s="427"/>
      <c r="BN44" s="427"/>
      <c r="BO44" s="427"/>
      <c r="BP44" s="427"/>
      <c r="BQ44" s="427"/>
      <c r="BR44" s="427"/>
      <c r="BS44" s="427"/>
      <c r="BT44" s="42"/>
      <c r="BU44" s="284">
        <f>O61</f>
        <v>29448075.753672004</v>
      </c>
      <c r="BV44" s="42"/>
      <c r="BW44" s="426"/>
      <c r="BX44" s="424"/>
      <c r="BY44" s="424" t="str">
        <f t="shared" si="37"/>
        <v>2BR-9</v>
      </c>
      <c r="BZ44" s="425" t="str">
        <f t="shared" si="38"/>
        <v>09</v>
      </c>
      <c r="CA44" s="424">
        <f t="shared" si="39"/>
        <v>101</v>
      </c>
      <c r="CB44" s="424">
        <f t="shared" si="39"/>
        <v>90</v>
      </c>
      <c r="CC44" s="424">
        <f t="shared" si="40"/>
        <v>29229401.923818003</v>
      </c>
      <c r="CD44" s="424">
        <f t="shared" si="41"/>
        <v>2418115000</v>
      </c>
      <c r="CE44" s="424">
        <f t="shared" si="41"/>
        <v>2725602000</v>
      </c>
      <c r="CF44" s="424">
        <f t="shared" si="41"/>
        <v>2893711000</v>
      </c>
      <c r="CG44" s="424">
        <f t="shared" si="41"/>
        <v>3072189000</v>
      </c>
      <c r="CH44" s="424">
        <f t="shared" si="42"/>
        <v>3261675000</v>
      </c>
      <c r="CI44" s="42"/>
      <c r="CJ44" s="418">
        <f t="shared" si="43"/>
        <v>3261674609.7301912</v>
      </c>
      <c r="CK44" s="42">
        <f t="shared" si="44"/>
        <v>3067334000</v>
      </c>
      <c r="CL44" s="42">
        <f t="shared" si="44"/>
        <v>3256521000</v>
      </c>
      <c r="CM44" s="43">
        <f t="shared" si="24"/>
        <v>46010010</v>
      </c>
      <c r="CN44" s="43">
        <f t="shared" si="25"/>
        <v>32565210</v>
      </c>
      <c r="CO44" s="43">
        <f t="shared" si="26"/>
        <v>72342775</v>
      </c>
      <c r="CP44" s="43">
        <f t="shared" si="27"/>
        <v>64003937.5</v>
      </c>
      <c r="CQ44" s="42">
        <f t="shared" si="45"/>
        <v>3457375828.7566538</v>
      </c>
    </row>
    <row r="45" spans="1:97">
      <c r="A45" s="3">
        <f t="shared" si="28"/>
        <v>6</v>
      </c>
      <c r="B45" s="249">
        <v>6</v>
      </c>
      <c r="C45" s="250" t="s">
        <v>132</v>
      </c>
      <c r="D45" s="285">
        <v>11</v>
      </c>
      <c r="E45" s="252"/>
      <c r="F45" s="40" t="s">
        <v>62</v>
      </c>
      <c r="G45" s="253">
        <f t="shared" si="3"/>
        <v>101</v>
      </c>
      <c r="H45" s="253">
        <f t="shared" si="4"/>
        <v>90</v>
      </c>
      <c r="I45" s="254">
        <f t="shared" si="5"/>
        <v>27506142.120000001</v>
      </c>
      <c r="J45" s="254">
        <f t="shared" si="6"/>
        <v>1</v>
      </c>
      <c r="K45" s="255">
        <f t="shared" si="7"/>
        <v>1.06</v>
      </c>
      <c r="L45" s="256">
        <f t="shared" si="8"/>
        <v>1.0024999999999999</v>
      </c>
      <c r="M45" s="257">
        <f t="shared" si="9"/>
        <v>24425401.197308879</v>
      </c>
      <c r="N45" s="257">
        <f t="shared" si="10"/>
        <v>27531329.747285482</v>
      </c>
      <c r="O45" s="257">
        <f t="shared" si="11"/>
        <v>29229401.923818003</v>
      </c>
      <c r="P45" s="257">
        <f t="shared" si="12"/>
        <v>31032207.476587035</v>
      </c>
      <c r="Q45" s="257">
        <f t="shared" si="29"/>
        <v>34860204.785549015</v>
      </c>
      <c r="R45" s="258">
        <f t="shared" si="13"/>
        <v>29229401.923818003</v>
      </c>
      <c r="S45" s="257">
        <f t="shared" si="13"/>
        <v>31032207.476587035</v>
      </c>
      <c r="T45" s="257">
        <f t="shared" si="14"/>
        <v>32946206.131068032</v>
      </c>
      <c r="U45" s="257">
        <f t="shared" si="30"/>
        <v>39167688.23291219</v>
      </c>
      <c r="V45" s="257"/>
      <c r="W45" s="257">
        <f t="shared" si="15"/>
        <v>2198286107.7577991</v>
      </c>
      <c r="X45" s="257">
        <f t="shared" si="16"/>
        <v>2477819677.2556934</v>
      </c>
      <c r="Y45" s="257">
        <f t="shared" si="17"/>
        <v>2630646173.1436205</v>
      </c>
      <c r="Z45" s="258">
        <f t="shared" si="31"/>
        <v>2792898672.8928332</v>
      </c>
      <c r="AA45" s="258">
        <f t="shared" si="32"/>
        <v>3137418430.6994114</v>
      </c>
      <c r="AB45" s="258">
        <f t="shared" si="18"/>
        <v>2630646173.1436205</v>
      </c>
      <c r="AC45" s="257">
        <f t="shared" si="19"/>
        <v>2792898672.8928332</v>
      </c>
      <c r="AD45" s="257">
        <f t="shared" si="33"/>
        <v>2965158551.796123</v>
      </c>
      <c r="AE45" s="257">
        <f t="shared" si="34"/>
        <v>3525091940.9620972</v>
      </c>
      <c r="AF45" s="257"/>
      <c r="AG45" s="32" t="str">
        <f t="shared" si="20"/>
        <v>BERTAHAP</v>
      </c>
      <c r="AH45" s="259">
        <f t="shared" si="21"/>
        <v>0</v>
      </c>
      <c r="AI45" s="260">
        <v>2</v>
      </c>
      <c r="AJ45" s="261"/>
      <c r="AK45" s="257" t="e">
        <f>IF(AJ45&gt;#REF!,"LB","KR")</f>
        <v>#REF!</v>
      </c>
      <c r="AL45" s="51">
        <f t="shared" si="22"/>
        <v>2418115000</v>
      </c>
      <c r="AM45" s="51">
        <f t="shared" si="22"/>
        <v>2725602000</v>
      </c>
      <c r="AN45" s="51">
        <f t="shared" si="22"/>
        <v>2893711000</v>
      </c>
      <c r="AO45" s="418">
        <f t="shared" si="22"/>
        <v>3072189000</v>
      </c>
      <c r="AP45" s="418">
        <f t="shared" si="35"/>
        <v>2893711000</v>
      </c>
      <c r="AQ45" s="51">
        <f t="shared" si="35"/>
        <v>3072189000</v>
      </c>
      <c r="AR45" s="51">
        <f t="shared" si="35"/>
        <v>3261675000</v>
      </c>
      <c r="AS45" s="42"/>
      <c r="AT45" s="422">
        <v>6</v>
      </c>
      <c r="AU45" s="297">
        <f t="shared" si="36"/>
        <v>-1783773.3164819963</v>
      </c>
      <c r="AV45" s="297"/>
      <c r="AW45" s="297"/>
      <c r="AX45" s="297"/>
      <c r="AY45" s="297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286">
        <f>O66</f>
        <v>29448075.753672004</v>
      </c>
      <c r="BV45" s="42"/>
      <c r="BW45" s="426"/>
      <c r="BX45" s="424"/>
      <c r="BY45" s="424" t="str">
        <f t="shared" si="37"/>
        <v>2BR-11</v>
      </c>
      <c r="BZ45" s="425">
        <f t="shared" si="38"/>
        <v>11</v>
      </c>
      <c r="CA45" s="424">
        <f t="shared" si="39"/>
        <v>101</v>
      </c>
      <c r="CB45" s="424">
        <f t="shared" si="39"/>
        <v>90</v>
      </c>
      <c r="CC45" s="424">
        <f t="shared" si="40"/>
        <v>29229401.923818003</v>
      </c>
      <c r="CD45" s="424">
        <f t="shared" si="41"/>
        <v>2418115000</v>
      </c>
      <c r="CE45" s="424">
        <f t="shared" si="41"/>
        <v>2725602000</v>
      </c>
      <c r="CF45" s="424">
        <f t="shared" si="41"/>
        <v>2893711000</v>
      </c>
      <c r="CG45" s="424">
        <f t="shared" si="41"/>
        <v>3072189000</v>
      </c>
      <c r="CH45" s="424">
        <f t="shared" si="42"/>
        <v>3261675000</v>
      </c>
      <c r="CI45" s="42"/>
      <c r="CJ45" s="418">
        <f t="shared" si="43"/>
        <v>3261674609.7301912</v>
      </c>
      <c r="CK45" s="42">
        <f t="shared" si="44"/>
        <v>3067334000</v>
      </c>
      <c r="CL45" s="42">
        <f t="shared" si="44"/>
        <v>3256521000</v>
      </c>
      <c r="CM45" s="43">
        <f t="shared" si="24"/>
        <v>46010010</v>
      </c>
      <c r="CN45" s="43">
        <f t="shared" si="25"/>
        <v>32565210</v>
      </c>
      <c r="CO45" s="43">
        <f t="shared" si="26"/>
        <v>72342775</v>
      </c>
      <c r="CP45" s="43">
        <f t="shared" si="27"/>
        <v>64003937.5</v>
      </c>
      <c r="CQ45" s="42">
        <f t="shared" si="45"/>
        <v>3457375828.7566538</v>
      </c>
    </row>
    <row r="46" spans="1:97">
      <c r="A46" s="3">
        <f t="shared" si="28"/>
        <v>7</v>
      </c>
      <c r="B46" s="249">
        <v>7</v>
      </c>
      <c r="C46" s="250" t="s">
        <v>132</v>
      </c>
      <c r="D46" s="285">
        <v>15</v>
      </c>
      <c r="E46" s="252"/>
      <c r="F46" s="40" t="s">
        <v>64</v>
      </c>
      <c r="G46" s="253">
        <f t="shared" si="3"/>
        <v>101</v>
      </c>
      <c r="H46" s="253">
        <f t="shared" si="4"/>
        <v>90</v>
      </c>
      <c r="I46" s="254">
        <f t="shared" si="5"/>
        <v>27506142.120000001</v>
      </c>
      <c r="J46" s="254">
        <f t="shared" si="6"/>
        <v>1</v>
      </c>
      <c r="K46" s="255">
        <f t="shared" si="7"/>
        <v>1.06</v>
      </c>
      <c r="L46" s="256">
        <f t="shared" si="8"/>
        <v>1.0024999999999999</v>
      </c>
      <c r="M46" s="257">
        <f t="shared" si="9"/>
        <v>24425401.197308879</v>
      </c>
      <c r="N46" s="257">
        <f t="shared" si="10"/>
        <v>27531329.747285482</v>
      </c>
      <c r="O46" s="257">
        <f t="shared" si="11"/>
        <v>29229401.923818003</v>
      </c>
      <c r="P46" s="257">
        <f t="shared" si="12"/>
        <v>31032207.476587035</v>
      </c>
      <c r="Q46" s="257">
        <f t="shared" si="29"/>
        <v>34860204.785549015</v>
      </c>
      <c r="R46" s="258">
        <f t="shared" si="13"/>
        <v>29229401.923818003</v>
      </c>
      <c r="S46" s="257">
        <f t="shared" si="13"/>
        <v>31032207.476587035</v>
      </c>
      <c r="T46" s="257">
        <f t="shared" si="14"/>
        <v>32946206.131068032</v>
      </c>
      <c r="U46" s="257">
        <f t="shared" si="30"/>
        <v>39167688.23291219</v>
      </c>
      <c r="V46" s="257"/>
      <c r="W46" s="257">
        <f t="shared" si="15"/>
        <v>2198286107.7577991</v>
      </c>
      <c r="X46" s="257">
        <f t="shared" si="16"/>
        <v>2477819677.2556934</v>
      </c>
      <c r="Y46" s="257">
        <f t="shared" si="17"/>
        <v>2630646173.1436205</v>
      </c>
      <c r="Z46" s="258">
        <f t="shared" si="31"/>
        <v>2792898672.8928332</v>
      </c>
      <c r="AA46" s="258">
        <f t="shared" si="32"/>
        <v>3137418430.6994114</v>
      </c>
      <c r="AB46" s="258">
        <f t="shared" si="18"/>
        <v>2630646173.1436205</v>
      </c>
      <c r="AC46" s="257">
        <f t="shared" si="19"/>
        <v>2792898672.8928332</v>
      </c>
      <c r="AD46" s="257">
        <f t="shared" si="33"/>
        <v>2965158551.796123</v>
      </c>
      <c r="AE46" s="257">
        <f t="shared" si="34"/>
        <v>3525091940.9620972</v>
      </c>
      <c r="AF46" s="257"/>
      <c r="AG46" s="32" t="str">
        <f t="shared" si="20"/>
        <v>BERTAHAP</v>
      </c>
      <c r="AH46" s="259">
        <f t="shared" si="21"/>
        <v>0</v>
      </c>
      <c r="AI46" s="260">
        <v>2</v>
      </c>
      <c r="AJ46" s="261"/>
      <c r="AK46" s="257" t="e">
        <f>IF(AJ46&gt;#REF!,"LB","KR")</f>
        <v>#REF!</v>
      </c>
      <c r="AL46" s="51">
        <f t="shared" si="22"/>
        <v>2418115000</v>
      </c>
      <c r="AM46" s="51">
        <f t="shared" si="22"/>
        <v>2725602000</v>
      </c>
      <c r="AN46" s="51">
        <f t="shared" si="22"/>
        <v>2893711000</v>
      </c>
      <c r="AO46" s="418">
        <f t="shared" si="22"/>
        <v>3072189000</v>
      </c>
      <c r="AP46" s="418">
        <f t="shared" si="35"/>
        <v>2893711000</v>
      </c>
      <c r="AQ46" s="51">
        <f t="shared" si="35"/>
        <v>3072189000</v>
      </c>
      <c r="AR46" s="51">
        <f t="shared" si="35"/>
        <v>3261675000</v>
      </c>
      <c r="AS46" s="42"/>
      <c r="AT46" s="422">
        <v>7</v>
      </c>
      <c r="AU46" s="297">
        <f t="shared" si="36"/>
        <v>-1783773.3164819963</v>
      </c>
      <c r="AV46" s="297"/>
      <c r="AW46" s="428"/>
      <c r="AX46" s="428"/>
      <c r="AY46" s="428"/>
      <c r="AZ46" s="428"/>
      <c r="BA46" s="428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288">
        <f>O69</f>
        <v>30559323.895320002</v>
      </c>
      <c r="BV46" s="42"/>
      <c r="BW46" s="426"/>
      <c r="BX46" s="424"/>
      <c r="BY46" s="424" t="str">
        <f t="shared" si="37"/>
        <v>2BR-15</v>
      </c>
      <c r="BZ46" s="425">
        <f t="shared" si="38"/>
        <v>15</v>
      </c>
      <c r="CA46" s="424">
        <f t="shared" si="39"/>
        <v>101</v>
      </c>
      <c r="CB46" s="424">
        <f t="shared" si="39"/>
        <v>90</v>
      </c>
      <c r="CC46" s="424">
        <f t="shared" si="40"/>
        <v>29229401.923818003</v>
      </c>
      <c r="CD46" s="424">
        <f t="shared" si="41"/>
        <v>2418115000</v>
      </c>
      <c r="CE46" s="424">
        <f t="shared" si="41"/>
        <v>2725602000</v>
      </c>
      <c r="CF46" s="424">
        <f t="shared" si="41"/>
        <v>2893711000</v>
      </c>
      <c r="CG46" s="424">
        <f t="shared" si="41"/>
        <v>3072189000</v>
      </c>
      <c r="CH46" s="424">
        <f t="shared" si="42"/>
        <v>3261675000</v>
      </c>
      <c r="CI46" s="42"/>
      <c r="CJ46" s="418">
        <f t="shared" si="43"/>
        <v>3261674609.7301912</v>
      </c>
      <c r="CK46" s="42">
        <f t="shared" si="44"/>
        <v>3067334000</v>
      </c>
      <c r="CL46" s="42">
        <f t="shared" si="44"/>
        <v>3256521000</v>
      </c>
      <c r="CM46" s="43">
        <f t="shared" si="24"/>
        <v>46010010</v>
      </c>
      <c r="CN46" s="43">
        <f t="shared" si="25"/>
        <v>32565210</v>
      </c>
      <c r="CO46" s="43">
        <f t="shared" si="26"/>
        <v>72342775</v>
      </c>
      <c r="CP46" s="43">
        <f t="shared" si="27"/>
        <v>64003937.5</v>
      </c>
      <c r="CQ46" s="42">
        <f t="shared" si="45"/>
        <v>3457375828.7566538</v>
      </c>
    </row>
    <row r="47" spans="1:97">
      <c r="A47" s="3">
        <f t="shared" si="28"/>
        <v>8</v>
      </c>
      <c r="B47" s="249">
        <v>8</v>
      </c>
      <c r="C47" s="250" t="s">
        <v>132</v>
      </c>
      <c r="D47" s="285">
        <v>17</v>
      </c>
      <c r="E47" s="252"/>
      <c r="F47" s="40" t="s">
        <v>67</v>
      </c>
      <c r="G47" s="253">
        <f t="shared" si="3"/>
        <v>85</v>
      </c>
      <c r="H47" s="253">
        <f t="shared" si="4"/>
        <v>74</v>
      </c>
      <c r="I47" s="254">
        <f t="shared" si="5"/>
        <v>27506142.120000001</v>
      </c>
      <c r="J47" s="254">
        <f t="shared" si="6"/>
        <v>1</v>
      </c>
      <c r="K47" s="255">
        <f t="shared" si="7"/>
        <v>1.06</v>
      </c>
      <c r="L47" s="256">
        <f t="shared" si="8"/>
        <v>1.0024999999999999</v>
      </c>
      <c r="M47" s="257">
        <f t="shared" si="9"/>
        <v>24425401.197308879</v>
      </c>
      <c r="N47" s="257">
        <f t="shared" si="10"/>
        <v>27531329.747285482</v>
      </c>
      <c r="O47" s="257">
        <f t="shared" si="11"/>
        <v>29229401.923818003</v>
      </c>
      <c r="P47" s="257">
        <f t="shared" si="12"/>
        <v>31032207.476587035</v>
      </c>
      <c r="Q47" s="257">
        <f t="shared" si="29"/>
        <v>34860204.785549015</v>
      </c>
      <c r="R47" s="258">
        <f t="shared" si="13"/>
        <v>29229401.923818003</v>
      </c>
      <c r="S47" s="257">
        <f t="shared" si="13"/>
        <v>31032207.476587035</v>
      </c>
      <c r="T47" s="257">
        <f t="shared" si="14"/>
        <v>32946206.131068032</v>
      </c>
      <c r="U47" s="257">
        <f t="shared" si="30"/>
        <v>39167688.23291219</v>
      </c>
      <c r="V47" s="257"/>
      <c r="W47" s="257">
        <f t="shared" si="15"/>
        <v>1807479688.600857</v>
      </c>
      <c r="X47" s="257">
        <f t="shared" si="16"/>
        <v>2037318401.2991257</v>
      </c>
      <c r="Y47" s="257">
        <f t="shared" si="17"/>
        <v>2162975742.3625321</v>
      </c>
      <c r="Z47" s="258">
        <f t="shared" si="31"/>
        <v>2296383353.2674408</v>
      </c>
      <c r="AA47" s="258">
        <f t="shared" si="32"/>
        <v>2579655154.1306272</v>
      </c>
      <c r="AB47" s="258">
        <f t="shared" si="18"/>
        <v>2162975742.3625321</v>
      </c>
      <c r="AC47" s="257">
        <f t="shared" si="19"/>
        <v>2296383353.2674408</v>
      </c>
      <c r="AD47" s="257">
        <f t="shared" si="33"/>
        <v>2438019253.6990342</v>
      </c>
      <c r="AE47" s="257">
        <f t="shared" si="34"/>
        <v>2898408929.2355022</v>
      </c>
      <c r="AF47" s="257"/>
      <c r="AG47" s="32" t="str">
        <f t="shared" si="20"/>
        <v>BERTAHAP</v>
      </c>
      <c r="AH47" s="259">
        <f t="shared" si="21"/>
        <v>0</v>
      </c>
      <c r="AI47" s="260">
        <v>2</v>
      </c>
      <c r="AJ47" s="261"/>
      <c r="AK47" s="257" t="e">
        <f>IF(AJ47&gt;#REF!,"LB","KR")</f>
        <v>#REF!</v>
      </c>
      <c r="AL47" s="51">
        <f t="shared" si="22"/>
        <v>1988228000</v>
      </c>
      <c r="AM47" s="51">
        <f t="shared" si="22"/>
        <v>2241051000</v>
      </c>
      <c r="AN47" s="51">
        <f t="shared" si="22"/>
        <v>2379274000</v>
      </c>
      <c r="AO47" s="418">
        <f t="shared" si="22"/>
        <v>2526022000</v>
      </c>
      <c r="AP47" s="418">
        <f t="shared" si="35"/>
        <v>2379274000</v>
      </c>
      <c r="AQ47" s="51">
        <f t="shared" si="35"/>
        <v>2526022000</v>
      </c>
      <c r="AR47" s="51">
        <f t="shared" si="35"/>
        <v>2681822000</v>
      </c>
      <c r="AS47" s="42"/>
      <c r="AT47" s="422">
        <v>8</v>
      </c>
      <c r="AU47" s="297">
        <f t="shared" si="36"/>
        <v>-1783773.3164819963</v>
      </c>
      <c r="AV47" s="297"/>
      <c r="AW47" s="428"/>
      <c r="AX47" s="428"/>
      <c r="AY47" s="428"/>
      <c r="AZ47" s="428"/>
      <c r="BA47" s="428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289">
        <f>O70</f>
        <v>29706633.489600003</v>
      </c>
      <c r="BV47" s="42"/>
      <c r="BW47" s="426"/>
      <c r="BX47" s="424"/>
      <c r="BY47" s="424" t="str">
        <f t="shared" si="37"/>
        <v>2BR-17</v>
      </c>
      <c r="BZ47" s="425">
        <f t="shared" si="38"/>
        <v>17</v>
      </c>
      <c r="CA47" s="424">
        <f t="shared" si="39"/>
        <v>85</v>
      </c>
      <c r="CB47" s="424">
        <f t="shared" si="39"/>
        <v>74</v>
      </c>
      <c r="CC47" s="424">
        <f t="shared" si="40"/>
        <v>29229401.923818003</v>
      </c>
      <c r="CD47" s="424">
        <f t="shared" si="41"/>
        <v>1988228000</v>
      </c>
      <c r="CE47" s="424">
        <f t="shared" si="41"/>
        <v>2241051000</v>
      </c>
      <c r="CF47" s="424">
        <f t="shared" si="41"/>
        <v>2379274000</v>
      </c>
      <c r="CG47" s="424">
        <f t="shared" si="41"/>
        <v>2526022000</v>
      </c>
      <c r="CH47" s="424">
        <f t="shared" si="42"/>
        <v>2681822000</v>
      </c>
      <c r="CI47" s="42"/>
      <c r="CJ47" s="418">
        <f t="shared" si="43"/>
        <v>2681821274.9996428</v>
      </c>
      <c r="CK47" s="42">
        <f t="shared" si="44"/>
        <v>2522031000</v>
      </c>
      <c r="CL47" s="42">
        <f t="shared" si="44"/>
        <v>2677584000</v>
      </c>
      <c r="CM47" s="43">
        <f t="shared" si="24"/>
        <v>37830465</v>
      </c>
      <c r="CN47" s="43">
        <f t="shared" si="25"/>
        <v>26775840</v>
      </c>
      <c r="CO47" s="43">
        <f t="shared" si="26"/>
        <v>59481850</v>
      </c>
      <c r="CP47" s="43">
        <f t="shared" si="27"/>
        <v>52625458.333333336</v>
      </c>
      <c r="CQ47" s="42">
        <f t="shared" si="45"/>
        <v>2842731307.7562084</v>
      </c>
    </row>
    <row r="48" spans="1:97">
      <c r="A48" s="3">
        <f t="shared" si="28"/>
        <v>9</v>
      </c>
      <c r="B48" s="249">
        <v>9</v>
      </c>
      <c r="C48" s="250" t="s">
        <v>132</v>
      </c>
      <c r="D48" s="285">
        <v>19</v>
      </c>
      <c r="E48" s="252"/>
      <c r="F48" s="40" t="s">
        <v>78</v>
      </c>
      <c r="G48" s="253">
        <f t="shared" si="3"/>
        <v>138</v>
      </c>
      <c r="H48" s="253">
        <f t="shared" si="4"/>
        <v>120</v>
      </c>
      <c r="I48" s="254">
        <f t="shared" si="5"/>
        <v>27506142.120000001</v>
      </c>
      <c r="J48" s="254">
        <f t="shared" si="6"/>
        <v>1</v>
      </c>
      <c r="K48" s="255">
        <f t="shared" si="7"/>
        <v>1.06</v>
      </c>
      <c r="L48" s="256">
        <f t="shared" si="8"/>
        <v>1.0024999999999999</v>
      </c>
      <c r="M48" s="257">
        <f t="shared" si="9"/>
        <v>24425401.197308879</v>
      </c>
      <c r="N48" s="257">
        <f t="shared" si="10"/>
        <v>27531329.747285482</v>
      </c>
      <c r="O48" s="257">
        <f t="shared" si="11"/>
        <v>29229401.923818003</v>
      </c>
      <c r="P48" s="257">
        <f t="shared" si="12"/>
        <v>31032207.476587035</v>
      </c>
      <c r="Q48" s="257">
        <f t="shared" si="29"/>
        <v>34860204.785549015</v>
      </c>
      <c r="R48" s="258">
        <f t="shared" si="13"/>
        <v>29229401.923818003</v>
      </c>
      <c r="S48" s="257">
        <f t="shared" si="13"/>
        <v>31032207.476587035</v>
      </c>
      <c r="T48" s="257">
        <f t="shared" si="14"/>
        <v>32946206.131068032</v>
      </c>
      <c r="U48" s="257">
        <f t="shared" si="30"/>
        <v>39167688.23291219</v>
      </c>
      <c r="V48" s="257"/>
      <c r="W48" s="257">
        <f t="shared" si="15"/>
        <v>2931048143.6770654</v>
      </c>
      <c r="X48" s="257">
        <f t="shared" si="16"/>
        <v>3303759569.6742578</v>
      </c>
      <c r="Y48" s="257">
        <f t="shared" si="17"/>
        <v>3507528230.8581605</v>
      </c>
      <c r="Z48" s="258">
        <f t="shared" si="31"/>
        <v>3723864897.190444</v>
      </c>
      <c r="AA48" s="258">
        <f t="shared" si="32"/>
        <v>4183224574.2658815</v>
      </c>
      <c r="AB48" s="258">
        <f t="shared" si="18"/>
        <v>3507528230.8581605</v>
      </c>
      <c r="AC48" s="257">
        <f t="shared" si="19"/>
        <v>3723864897.190444</v>
      </c>
      <c r="AD48" s="257">
        <f t="shared" si="33"/>
        <v>3953544735.7281637</v>
      </c>
      <c r="AE48" s="257">
        <f t="shared" si="34"/>
        <v>4700122587.9494629</v>
      </c>
      <c r="AF48" s="257"/>
      <c r="AG48" s="32" t="str">
        <f t="shared" si="20"/>
        <v>BERTAHAP</v>
      </c>
      <c r="AH48" s="259">
        <f t="shared" si="21"/>
        <v>0</v>
      </c>
      <c r="AI48" s="260">
        <v>2</v>
      </c>
      <c r="AJ48" s="261"/>
      <c r="AK48" s="257" t="e">
        <f>IF(AJ48&gt;#REF!,"LB","KR")</f>
        <v>#REF!</v>
      </c>
      <c r="AL48" s="51">
        <f t="shared" si="22"/>
        <v>3224153000</v>
      </c>
      <c r="AM48" s="51">
        <f t="shared" si="22"/>
        <v>3634136000</v>
      </c>
      <c r="AN48" s="51">
        <f t="shared" si="22"/>
        <v>3858282000</v>
      </c>
      <c r="AO48" s="418">
        <f t="shared" si="22"/>
        <v>4096252000</v>
      </c>
      <c r="AP48" s="418">
        <f t="shared" si="35"/>
        <v>3858282000</v>
      </c>
      <c r="AQ48" s="51">
        <f t="shared" si="35"/>
        <v>4096252000</v>
      </c>
      <c r="AR48" s="51">
        <f t="shared" si="35"/>
        <v>4348900000</v>
      </c>
      <c r="AS48" s="42"/>
      <c r="AT48" s="422">
        <v>9</v>
      </c>
      <c r="AU48" s="297">
        <f t="shared" si="36"/>
        <v>-1783773.3164819963</v>
      </c>
      <c r="AV48" s="297"/>
      <c r="AW48" s="297"/>
      <c r="AX48" s="297"/>
      <c r="AY48" s="297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291">
        <f>O71</f>
        <v>29156510.647200003</v>
      </c>
      <c r="BV48" s="42"/>
      <c r="BW48" s="426"/>
      <c r="BX48" s="424"/>
      <c r="BY48" s="424" t="str">
        <f t="shared" si="37"/>
        <v>3BR-19</v>
      </c>
      <c r="BZ48" s="425">
        <f t="shared" si="38"/>
        <v>19</v>
      </c>
      <c r="CA48" s="424">
        <f t="shared" si="39"/>
        <v>138</v>
      </c>
      <c r="CB48" s="424">
        <f t="shared" si="39"/>
        <v>120</v>
      </c>
      <c r="CC48" s="424">
        <f t="shared" si="40"/>
        <v>29229401.923818003</v>
      </c>
      <c r="CD48" s="424">
        <f t="shared" si="41"/>
        <v>3224153000</v>
      </c>
      <c r="CE48" s="424">
        <f t="shared" si="41"/>
        <v>3634136000</v>
      </c>
      <c r="CF48" s="424">
        <f t="shared" si="41"/>
        <v>3858282000</v>
      </c>
      <c r="CG48" s="424">
        <f t="shared" si="41"/>
        <v>4096252000</v>
      </c>
      <c r="CH48" s="424">
        <f t="shared" si="42"/>
        <v>4348900000</v>
      </c>
      <c r="CI48" s="42"/>
      <c r="CJ48" s="418">
        <f t="shared" si="43"/>
        <v>4348899479.640255</v>
      </c>
      <c r="CK48" s="42">
        <f t="shared" si="44"/>
        <v>4089779000</v>
      </c>
      <c r="CL48" s="42">
        <f t="shared" si="44"/>
        <v>4342028000</v>
      </c>
      <c r="CM48" s="43">
        <f t="shared" si="24"/>
        <v>61346685</v>
      </c>
      <c r="CN48" s="43">
        <f t="shared" si="25"/>
        <v>43420280</v>
      </c>
      <c r="CO48" s="43">
        <f t="shared" si="26"/>
        <v>96457050</v>
      </c>
      <c r="CP48" s="43">
        <f t="shared" si="27"/>
        <v>85338583.333333328</v>
      </c>
      <c r="CQ48" s="42">
        <f t="shared" si="45"/>
        <v>4609834438.342205</v>
      </c>
    </row>
    <row r="49" spans="1:95">
      <c r="A49" s="3">
        <f t="shared" si="28"/>
        <v>10</v>
      </c>
      <c r="B49" s="249">
        <v>10</v>
      </c>
      <c r="C49" s="250" t="s">
        <v>132</v>
      </c>
      <c r="D49" s="285">
        <v>21</v>
      </c>
      <c r="E49" s="252"/>
      <c r="F49" s="40" t="s">
        <v>84</v>
      </c>
      <c r="G49" s="253">
        <f t="shared" si="3"/>
        <v>132</v>
      </c>
      <c r="H49" s="253">
        <f t="shared" si="4"/>
        <v>112</v>
      </c>
      <c r="I49" s="254">
        <f t="shared" si="5"/>
        <v>27506142.120000001</v>
      </c>
      <c r="J49" s="254">
        <f t="shared" si="6"/>
        <v>3</v>
      </c>
      <c r="K49" s="255">
        <f t="shared" si="7"/>
        <v>1.1000000000000001</v>
      </c>
      <c r="L49" s="256">
        <f t="shared" si="8"/>
        <v>1.0024999999999999</v>
      </c>
      <c r="M49" s="257">
        <f t="shared" si="9"/>
        <v>25347114.450037517</v>
      </c>
      <c r="N49" s="257">
        <f t="shared" si="10"/>
        <v>28570247.85095663</v>
      </c>
      <c r="O49" s="257">
        <f t="shared" si="11"/>
        <v>30332398.222830001</v>
      </c>
      <c r="P49" s="257">
        <f t="shared" si="12"/>
        <v>32203234.173816733</v>
      </c>
      <c r="Q49" s="257">
        <f t="shared" si="29"/>
        <v>36175684.211418793</v>
      </c>
      <c r="R49" s="258">
        <f t="shared" si="13"/>
        <v>30332398.222830001</v>
      </c>
      <c r="S49" s="257">
        <f t="shared" si="13"/>
        <v>32203234.173816733</v>
      </c>
      <c r="T49" s="257">
        <f t="shared" si="14"/>
        <v>34189459.192617767</v>
      </c>
      <c r="U49" s="257">
        <f t="shared" si="30"/>
        <v>40645714.203965478</v>
      </c>
      <c r="V49" s="257"/>
      <c r="W49" s="257">
        <f t="shared" si="15"/>
        <v>2838876818.404202</v>
      </c>
      <c r="X49" s="257">
        <f t="shared" si="16"/>
        <v>3199867759.3071427</v>
      </c>
      <c r="Y49" s="257">
        <f t="shared" si="17"/>
        <v>3397228600.9569602</v>
      </c>
      <c r="Z49" s="258">
        <f t="shared" si="31"/>
        <v>3606762227.467474</v>
      </c>
      <c r="AA49" s="258">
        <f t="shared" si="32"/>
        <v>4051676631.6789045</v>
      </c>
      <c r="AB49" s="258">
        <f t="shared" si="18"/>
        <v>3397228600.9569602</v>
      </c>
      <c r="AC49" s="257">
        <f t="shared" si="19"/>
        <v>3606762227.467474</v>
      </c>
      <c r="AD49" s="257">
        <f t="shared" si="33"/>
        <v>3829219429.5731897</v>
      </c>
      <c r="AE49" s="257">
        <f t="shared" si="34"/>
        <v>4552319990.8441334</v>
      </c>
      <c r="AF49" s="257"/>
      <c r="AG49" s="32" t="str">
        <f t="shared" si="20"/>
        <v>BERTAHAP</v>
      </c>
      <c r="AH49" s="259">
        <f t="shared" si="21"/>
        <v>0</v>
      </c>
      <c r="AI49" s="260">
        <v>2</v>
      </c>
      <c r="AJ49" s="261"/>
      <c r="AK49" s="257" t="e">
        <f>IF(AJ49&gt;#REF!,"LB","KR")</f>
        <v>#REF!</v>
      </c>
      <c r="AL49" s="51">
        <f t="shared" si="22"/>
        <v>3122765000</v>
      </c>
      <c r="AM49" s="51">
        <f t="shared" si="22"/>
        <v>3519855000</v>
      </c>
      <c r="AN49" s="51">
        <f t="shared" si="22"/>
        <v>3736952000</v>
      </c>
      <c r="AO49" s="418">
        <f t="shared" si="22"/>
        <v>3967439000</v>
      </c>
      <c r="AP49" s="418">
        <f t="shared" si="35"/>
        <v>3736952000</v>
      </c>
      <c r="AQ49" s="51">
        <f t="shared" si="35"/>
        <v>3967439000</v>
      </c>
      <c r="AR49" s="51">
        <f t="shared" si="35"/>
        <v>4212142000</v>
      </c>
      <c r="AS49" s="42"/>
      <c r="AT49" s="422">
        <v>10</v>
      </c>
      <c r="AU49" s="297">
        <f t="shared" si="36"/>
        <v>-680777.01746999845</v>
      </c>
      <c r="AV49" s="297"/>
      <c r="AW49" s="297"/>
      <c r="AX49" s="297"/>
      <c r="AY49" s="297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292">
        <f>O79</f>
        <v>30256756.332000002</v>
      </c>
      <c r="BV49" s="42"/>
      <c r="BW49" s="423">
        <v>3</v>
      </c>
      <c r="BX49" s="424" t="s">
        <v>133</v>
      </c>
      <c r="BY49" s="424" t="str">
        <f t="shared" si="37"/>
        <v>3BR-21</v>
      </c>
      <c r="BZ49" s="425">
        <f t="shared" si="38"/>
        <v>21</v>
      </c>
      <c r="CA49" s="424">
        <f t="shared" si="39"/>
        <v>132</v>
      </c>
      <c r="CB49" s="424">
        <f t="shared" si="39"/>
        <v>112</v>
      </c>
      <c r="CC49" s="424">
        <f t="shared" si="40"/>
        <v>30332398.222830001</v>
      </c>
      <c r="CD49" s="424">
        <f t="shared" si="41"/>
        <v>3122765000</v>
      </c>
      <c r="CE49" s="424">
        <f t="shared" si="41"/>
        <v>3519855000</v>
      </c>
      <c r="CF49" s="424">
        <f t="shared" si="41"/>
        <v>3736952000</v>
      </c>
      <c r="CG49" s="424">
        <f t="shared" si="41"/>
        <v>3967439000</v>
      </c>
      <c r="CH49" s="424">
        <f t="shared" si="42"/>
        <v>4212142000</v>
      </c>
      <c r="CI49" s="42">
        <v>2</v>
      </c>
      <c r="CJ49" s="418">
        <f t="shared" si="43"/>
        <v>4212141587.6280208</v>
      </c>
      <c r="CK49" s="42">
        <f t="shared" si="44"/>
        <v>3961170000</v>
      </c>
      <c r="CL49" s="42">
        <f t="shared" si="44"/>
        <v>4205486000</v>
      </c>
      <c r="CM49" s="43">
        <f t="shared" si="24"/>
        <v>59417550</v>
      </c>
      <c r="CN49" s="43">
        <f t="shared" si="25"/>
        <v>42054860</v>
      </c>
      <c r="CO49" s="43">
        <f t="shared" si="26"/>
        <v>93423800</v>
      </c>
      <c r="CP49" s="43">
        <f t="shared" si="27"/>
        <v>82654979.166666672</v>
      </c>
      <c r="CQ49" s="42">
        <f t="shared" si="45"/>
        <v>4464870837.4902248</v>
      </c>
    </row>
    <row r="50" spans="1:95">
      <c r="A50" s="3">
        <f t="shared" si="28"/>
        <v>11</v>
      </c>
      <c r="B50" s="249">
        <v>1</v>
      </c>
      <c r="C50" s="250" t="s">
        <v>134</v>
      </c>
      <c r="D50" s="251" t="s">
        <v>19</v>
      </c>
      <c r="E50" s="252"/>
      <c r="F50" s="40" t="s">
        <v>72</v>
      </c>
      <c r="G50" s="253">
        <f t="shared" si="3"/>
        <v>175</v>
      </c>
      <c r="H50" s="253">
        <f t="shared" si="4"/>
        <v>156</v>
      </c>
      <c r="I50" s="254">
        <f t="shared" si="5"/>
        <v>27506142.120000001</v>
      </c>
      <c r="J50" s="254">
        <f t="shared" si="6"/>
        <v>5</v>
      </c>
      <c r="K50" s="255">
        <f t="shared" si="7"/>
        <v>1.08</v>
      </c>
      <c r="L50" s="256">
        <f t="shared" si="8"/>
        <v>1.0024999999999999</v>
      </c>
      <c r="M50" s="257">
        <f t="shared" si="9"/>
        <v>24886257.823673196</v>
      </c>
      <c r="N50" s="257">
        <f t="shared" si="10"/>
        <v>28050788.799121056</v>
      </c>
      <c r="O50" s="257">
        <f t="shared" si="11"/>
        <v>29780900.073324002</v>
      </c>
      <c r="P50" s="257">
        <f t="shared" si="12"/>
        <v>31617720.825201884</v>
      </c>
      <c r="Q50" s="257">
        <f t="shared" si="29"/>
        <v>35517944.498483904</v>
      </c>
      <c r="R50" s="258">
        <f t="shared" si="13"/>
        <v>29780900.073324002</v>
      </c>
      <c r="S50" s="257">
        <f t="shared" si="13"/>
        <v>31617720.825201884</v>
      </c>
      <c r="T50" s="257">
        <f t="shared" si="14"/>
        <v>33567832.661842898</v>
      </c>
      <c r="U50" s="257">
        <f t="shared" si="30"/>
        <v>39906701.218438834</v>
      </c>
      <c r="V50" s="257"/>
      <c r="W50" s="257">
        <f t="shared" si="15"/>
        <v>3882256220.4930186</v>
      </c>
      <c r="X50" s="257">
        <f t="shared" si="16"/>
        <v>4375923052.6628847</v>
      </c>
      <c r="Y50" s="257">
        <f t="shared" si="17"/>
        <v>4645820411.4385443</v>
      </c>
      <c r="Z50" s="258">
        <f t="shared" si="31"/>
        <v>4932364448.7314939</v>
      </c>
      <c r="AA50" s="258">
        <f t="shared" si="32"/>
        <v>5540799341.7634888</v>
      </c>
      <c r="AB50" s="258">
        <f t="shared" si="18"/>
        <v>4645820411.4385443</v>
      </c>
      <c r="AC50" s="257">
        <f t="shared" si="19"/>
        <v>4932364448.7314939</v>
      </c>
      <c r="AD50" s="257">
        <f t="shared" si="33"/>
        <v>5236581895.2474918</v>
      </c>
      <c r="AE50" s="257">
        <f t="shared" si="34"/>
        <v>6225445390.076458</v>
      </c>
      <c r="AF50" s="257"/>
      <c r="AG50" s="32" t="str">
        <f t="shared" si="20"/>
        <v>BERTAHAP</v>
      </c>
      <c r="AH50" s="259">
        <f t="shared" si="21"/>
        <v>0</v>
      </c>
      <c r="AI50" s="260">
        <v>2</v>
      </c>
      <c r="AJ50" s="261"/>
      <c r="AK50" s="257" t="e">
        <f>IF(AJ50&gt;#REF!,"LB","KR")</f>
        <v>#REF!</v>
      </c>
      <c r="AL50" s="51">
        <f t="shared" si="22"/>
        <v>4270482000</v>
      </c>
      <c r="AM50" s="51">
        <f t="shared" si="22"/>
        <v>4813516000</v>
      </c>
      <c r="AN50" s="51">
        <f t="shared" si="22"/>
        <v>5110403000</v>
      </c>
      <c r="AO50" s="418">
        <f t="shared" si="22"/>
        <v>5425601000</v>
      </c>
      <c r="AP50" s="418">
        <f t="shared" si="35"/>
        <v>5110403000</v>
      </c>
      <c r="AQ50" s="51">
        <f t="shared" si="35"/>
        <v>5425601000</v>
      </c>
      <c r="AR50" s="51">
        <f t="shared" si="35"/>
        <v>5760241000</v>
      </c>
      <c r="AS50" s="42"/>
      <c r="AT50" s="422">
        <v>11</v>
      </c>
      <c r="AU50" s="297">
        <f t="shared" si="36"/>
        <v>-1232275.1669759974</v>
      </c>
      <c r="AV50" s="297"/>
      <c r="AW50" s="297"/>
      <c r="AX50" s="297"/>
      <c r="AY50" s="297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293">
        <f>O93</f>
        <v>29156510.647200003</v>
      </c>
      <c r="BV50" s="42"/>
      <c r="BW50" s="423">
        <v>4</v>
      </c>
      <c r="BX50" s="424" t="s">
        <v>135</v>
      </c>
      <c r="BY50" s="424" t="str">
        <f>F60</f>
        <v>3BR-1</v>
      </c>
      <c r="BZ50" s="425" t="str">
        <f>D60</f>
        <v>01</v>
      </c>
      <c r="CA50" s="424">
        <f>G60</f>
        <v>175</v>
      </c>
      <c r="CB50" s="424">
        <f>H60</f>
        <v>156</v>
      </c>
      <c r="CC50" s="424">
        <f>O60</f>
        <v>30003699.824496005</v>
      </c>
      <c r="CD50" s="424">
        <f>AL60</f>
        <v>4302431000</v>
      </c>
      <c r="CE50" s="424">
        <f>AM60</f>
        <v>4849527000</v>
      </c>
      <c r="CF50" s="424">
        <f>AN60</f>
        <v>5148635000</v>
      </c>
      <c r="CG50" s="424">
        <f>AO60</f>
        <v>5466192000</v>
      </c>
      <c r="CH50" s="424">
        <f>AR60</f>
        <v>5803335000</v>
      </c>
      <c r="CI50" s="42">
        <v>8</v>
      </c>
      <c r="CJ50" s="418">
        <f t="shared" si="43"/>
        <v>5760239693.6603632</v>
      </c>
      <c r="CK50" s="42">
        <f t="shared" si="44"/>
        <v>5417028000</v>
      </c>
      <c r="CL50" s="42">
        <f t="shared" si="44"/>
        <v>5751138000</v>
      </c>
      <c r="CM50" s="43">
        <f t="shared" si="24"/>
        <v>81255420</v>
      </c>
      <c r="CN50" s="43">
        <f t="shared" si="25"/>
        <v>57511380</v>
      </c>
      <c r="CO50" s="43">
        <f t="shared" si="26"/>
        <v>127760075</v>
      </c>
      <c r="CP50" s="43">
        <f t="shared" si="27"/>
        <v>113033354.16666667</v>
      </c>
      <c r="CQ50" s="42">
        <f t="shared" si="45"/>
        <v>6105855146.9632425</v>
      </c>
    </row>
    <row r="51" spans="1:95">
      <c r="A51" s="3">
        <f t="shared" si="28"/>
        <v>12</v>
      </c>
      <c r="B51" s="249">
        <v>2</v>
      </c>
      <c r="C51" s="250" t="s">
        <v>134</v>
      </c>
      <c r="D51" s="251" t="s">
        <v>29</v>
      </c>
      <c r="E51" s="252"/>
      <c r="F51" s="40" t="s">
        <v>74</v>
      </c>
      <c r="G51" s="253">
        <f t="shared" si="3"/>
        <v>85</v>
      </c>
      <c r="H51" s="253">
        <f t="shared" si="4"/>
        <v>74</v>
      </c>
      <c r="I51" s="254">
        <f t="shared" si="5"/>
        <v>27506142.120000001</v>
      </c>
      <c r="J51" s="254">
        <f t="shared" si="6"/>
        <v>1</v>
      </c>
      <c r="K51" s="255">
        <f t="shared" si="7"/>
        <v>1.06</v>
      </c>
      <c r="L51" s="256">
        <f t="shared" si="8"/>
        <v>1.0024999999999999</v>
      </c>
      <c r="M51" s="257">
        <f t="shared" si="9"/>
        <v>24425401.197308879</v>
      </c>
      <c r="N51" s="257">
        <f t="shared" si="10"/>
        <v>27531329.747285482</v>
      </c>
      <c r="O51" s="257">
        <f t="shared" si="11"/>
        <v>29229401.923818003</v>
      </c>
      <c r="P51" s="257">
        <f t="shared" si="12"/>
        <v>31032207.476587035</v>
      </c>
      <c r="Q51" s="257">
        <f t="shared" si="29"/>
        <v>34860204.785549015</v>
      </c>
      <c r="R51" s="258">
        <f t="shared" si="13"/>
        <v>29229401.923818003</v>
      </c>
      <c r="S51" s="257">
        <f t="shared" si="13"/>
        <v>31032207.476587035</v>
      </c>
      <c r="T51" s="257">
        <f t="shared" si="14"/>
        <v>32946206.131068032</v>
      </c>
      <c r="U51" s="257">
        <f t="shared" si="30"/>
        <v>39167688.23291219</v>
      </c>
      <c r="V51" s="257"/>
      <c r="W51" s="257">
        <f t="shared" si="15"/>
        <v>1807479688.600857</v>
      </c>
      <c r="X51" s="257">
        <f t="shared" si="16"/>
        <v>2037318401.2991257</v>
      </c>
      <c r="Y51" s="257">
        <f t="shared" si="17"/>
        <v>2162975742.3625321</v>
      </c>
      <c r="Z51" s="258">
        <f t="shared" si="31"/>
        <v>2296383353.2674408</v>
      </c>
      <c r="AA51" s="258">
        <f t="shared" si="32"/>
        <v>2579655154.1306272</v>
      </c>
      <c r="AB51" s="258">
        <f t="shared" si="18"/>
        <v>2162975742.3625321</v>
      </c>
      <c r="AC51" s="257">
        <f t="shared" si="19"/>
        <v>2296383353.2674408</v>
      </c>
      <c r="AD51" s="257">
        <f t="shared" si="33"/>
        <v>2438019253.6990342</v>
      </c>
      <c r="AE51" s="257">
        <f t="shared" si="34"/>
        <v>2898408929.2355022</v>
      </c>
      <c r="AF51" s="257"/>
      <c r="AG51" s="32" t="str">
        <f t="shared" si="20"/>
        <v>BERTAHAP</v>
      </c>
      <c r="AH51" s="259">
        <f t="shared" si="21"/>
        <v>0</v>
      </c>
      <c r="AI51" s="260">
        <v>2</v>
      </c>
      <c r="AJ51" s="261"/>
      <c r="AK51" s="257" t="e">
        <f>IF(AJ51&gt;#REF!,"LB","KR")</f>
        <v>#REF!</v>
      </c>
      <c r="AL51" s="51">
        <f t="shared" si="22"/>
        <v>1988228000</v>
      </c>
      <c r="AM51" s="51">
        <f t="shared" si="22"/>
        <v>2241051000</v>
      </c>
      <c r="AN51" s="51">
        <f t="shared" si="22"/>
        <v>2379274000</v>
      </c>
      <c r="AO51" s="418">
        <f t="shared" si="22"/>
        <v>2526022000</v>
      </c>
      <c r="AP51" s="418">
        <f t="shared" si="35"/>
        <v>2379274000</v>
      </c>
      <c r="AQ51" s="51">
        <f t="shared" si="35"/>
        <v>2526022000</v>
      </c>
      <c r="AR51" s="51">
        <f t="shared" si="35"/>
        <v>2681822000</v>
      </c>
      <c r="AS51" s="42"/>
      <c r="AT51" s="422">
        <v>12</v>
      </c>
      <c r="AU51" s="297">
        <f t="shared" si="36"/>
        <v>-1783773.3164819963</v>
      </c>
      <c r="AV51" s="297"/>
      <c r="AW51" s="297"/>
      <c r="AX51" s="297"/>
      <c r="AY51" s="297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294">
        <f>O116</f>
        <v>29448075.753672004</v>
      </c>
      <c r="BV51" s="42"/>
      <c r="BW51" s="426"/>
      <c r="BX51" s="424" t="s">
        <v>136</v>
      </c>
      <c r="BY51" s="424"/>
      <c r="BZ51" s="425"/>
      <c r="CA51" s="424"/>
      <c r="CB51" s="424"/>
      <c r="CC51" s="424"/>
      <c r="CD51" s="424"/>
      <c r="CE51" s="424"/>
      <c r="CF51" s="424"/>
      <c r="CG51" s="424"/>
      <c r="CH51" s="424"/>
      <c r="CI51" s="42"/>
      <c r="CJ51" s="418">
        <f t="shared" si="43"/>
        <v>2681821274.9996428</v>
      </c>
      <c r="CK51" s="42">
        <f t="shared" si="44"/>
        <v>2522031000</v>
      </c>
      <c r="CL51" s="42">
        <f t="shared" si="44"/>
        <v>2677584000</v>
      </c>
      <c r="CM51" s="43">
        <f t="shared" si="24"/>
        <v>37830465</v>
      </c>
      <c r="CN51" s="43">
        <f t="shared" si="25"/>
        <v>26775840</v>
      </c>
      <c r="CO51" s="43">
        <f t="shared" si="26"/>
        <v>59481850</v>
      </c>
      <c r="CP51" s="43">
        <f t="shared" si="27"/>
        <v>52625458.333333336</v>
      </c>
      <c r="CQ51" s="42">
        <f t="shared" si="45"/>
        <v>2842731307.7562084</v>
      </c>
    </row>
    <row r="52" spans="1:95">
      <c r="A52" s="3">
        <f t="shared" si="28"/>
        <v>13</v>
      </c>
      <c r="B52" s="249">
        <v>3</v>
      </c>
      <c r="C52" s="250" t="s">
        <v>134</v>
      </c>
      <c r="D52" s="251" t="s">
        <v>32</v>
      </c>
      <c r="E52" s="252"/>
      <c r="F52" s="40" t="s">
        <v>56</v>
      </c>
      <c r="G52" s="253">
        <f t="shared" si="3"/>
        <v>85</v>
      </c>
      <c r="H52" s="253">
        <f t="shared" si="4"/>
        <v>74</v>
      </c>
      <c r="I52" s="254">
        <f t="shared" si="5"/>
        <v>27506142.120000001</v>
      </c>
      <c r="J52" s="254">
        <f t="shared" si="6"/>
        <v>1</v>
      </c>
      <c r="K52" s="255">
        <f t="shared" si="7"/>
        <v>1.06</v>
      </c>
      <c r="L52" s="256">
        <f t="shared" si="8"/>
        <v>1.0024999999999999</v>
      </c>
      <c r="M52" s="257">
        <f t="shared" si="9"/>
        <v>24425401.197308879</v>
      </c>
      <c r="N52" s="257">
        <f t="shared" si="10"/>
        <v>27531329.747285482</v>
      </c>
      <c r="O52" s="257">
        <f t="shared" si="11"/>
        <v>29229401.923818003</v>
      </c>
      <c r="P52" s="257">
        <f t="shared" si="12"/>
        <v>31032207.476587035</v>
      </c>
      <c r="Q52" s="257">
        <f t="shared" si="29"/>
        <v>34860204.785549015</v>
      </c>
      <c r="R52" s="258">
        <f t="shared" si="13"/>
        <v>29229401.923818003</v>
      </c>
      <c r="S52" s="257">
        <f t="shared" si="13"/>
        <v>31032207.476587035</v>
      </c>
      <c r="T52" s="257">
        <f t="shared" si="14"/>
        <v>32946206.131068032</v>
      </c>
      <c r="U52" s="257">
        <f t="shared" si="30"/>
        <v>39167688.23291219</v>
      </c>
      <c r="V52" s="257"/>
      <c r="W52" s="257">
        <f t="shared" si="15"/>
        <v>1807479688.600857</v>
      </c>
      <c r="X52" s="257">
        <f t="shared" si="16"/>
        <v>2037318401.2991257</v>
      </c>
      <c r="Y52" s="257">
        <f t="shared" si="17"/>
        <v>2162975742.3625321</v>
      </c>
      <c r="Z52" s="258">
        <f t="shared" si="31"/>
        <v>2296383353.2674408</v>
      </c>
      <c r="AA52" s="258">
        <f t="shared" si="32"/>
        <v>2579655154.1306272</v>
      </c>
      <c r="AB52" s="258">
        <f t="shared" si="18"/>
        <v>2162975742.3625321</v>
      </c>
      <c r="AC52" s="257">
        <f t="shared" si="19"/>
        <v>2296383353.2674408</v>
      </c>
      <c r="AD52" s="257">
        <f t="shared" si="33"/>
        <v>2438019253.6990342</v>
      </c>
      <c r="AE52" s="257">
        <f t="shared" si="34"/>
        <v>2898408929.2355022</v>
      </c>
      <c r="AF52" s="257"/>
      <c r="AG52" s="32" t="str">
        <f t="shared" si="20"/>
        <v>BERTAHAP</v>
      </c>
      <c r="AH52" s="259">
        <f t="shared" si="21"/>
        <v>0</v>
      </c>
      <c r="AI52" s="260">
        <v>2</v>
      </c>
      <c r="AJ52" s="261"/>
      <c r="AK52" s="257" t="e">
        <f>IF(AJ52&gt;#REF!,"LB","KR")</f>
        <v>#REF!</v>
      </c>
      <c r="AL52" s="51">
        <f t="shared" si="22"/>
        <v>1988228000</v>
      </c>
      <c r="AM52" s="51">
        <f t="shared" si="22"/>
        <v>2241051000</v>
      </c>
      <c r="AN52" s="51">
        <f t="shared" si="22"/>
        <v>2379274000</v>
      </c>
      <c r="AO52" s="418">
        <f t="shared" si="22"/>
        <v>2526022000</v>
      </c>
      <c r="AP52" s="418">
        <f t="shared" si="35"/>
        <v>2379274000</v>
      </c>
      <c r="AQ52" s="51">
        <f t="shared" si="35"/>
        <v>2526022000</v>
      </c>
      <c r="AR52" s="51">
        <f t="shared" si="35"/>
        <v>2681822000</v>
      </c>
      <c r="AS52" s="42"/>
      <c r="AT52" s="422">
        <v>13</v>
      </c>
      <c r="AU52" s="297">
        <f t="shared" si="36"/>
        <v>-1783773.3164819963</v>
      </c>
      <c r="AV52" s="297"/>
      <c r="AW52" s="297"/>
      <c r="AX52" s="297"/>
      <c r="AY52" s="297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295">
        <f>O124</f>
        <v>30300766.159392003</v>
      </c>
      <c r="BV52" s="42"/>
      <c r="BW52" s="423">
        <v>5</v>
      </c>
      <c r="BX52" s="429" t="s">
        <v>137</v>
      </c>
      <c r="BY52" s="424" t="str">
        <f>F61</f>
        <v>2BR-3</v>
      </c>
      <c r="BZ52" s="425" t="str">
        <f>D61</f>
        <v>03</v>
      </c>
      <c r="CA52" s="424">
        <f t="shared" ref="CA52:CB56" si="46">G61</f>
        <v>85</v>
      </c>
      <c r="CB52" s="424">
        <f t="shared" si="46"/>
        <v>74</v>
      </c>
      <c r="CC52" s="424">
        <f>O61</f>
        <v>29448075.753672004</v>
      </c>
      <c r="CD52" s="424">
        <f t="shared" ref="CD52:CG56" si="47">AL61</f>
        <v>2003103000</v>
      </c>
      <c r="CE52" s="424">
        <f t="shared" si="47"/>
        <v>2257817000</v>
      </c>
      <c r="CF52" s="424">
        <f t="shared" si="47"/>
        <v>2397074000</v>
      </c>
      <c r="CG52" s="424">
        <f t="shared" si="47"/>
        <v>2544920000</v>
      </c>
      <c r="CH52" s="424">
        <f>AR61</f>
        <v>2701885000</v>
      </c>
      <c r="CI52" s="42">
        <v>6</v>
      </c>
      <c r="CJ52" s="418">
        <f t="shared" si="43"/>
        <v>2681821274.9996428</v>
      </c>
      <c r="CK52" s="42">
        <f t="shared" si="44"/>
        <v>2522031000</v>
      </c>
      <c r="CL52" s="42">
        <f t="shared" si="44"/>
        <v>2677584000</v>
      </c>
      <c r="CM52" s="43">
        <f t="shared" si="24"/>
        <v>37830465</v>
      </c>
      <c r="CN52" s="43">
        <f t="shared" si="25"/>
        <v>26775840</v>
      </c>
      <c r="CO52" s="43">
        <f t="shared" si="26"/>
        <v>59481850</v>
      </c>
      <c r="CP52" s="43">
        <f t="shared" si="27"/>
        <v>52625458.333333336</v>
      </c>
      <c r="CQ52" s="42">
        <f t="shared" si="45"/>
        <v>2842731307.7562084</v>
      </c>
    </row>
    <row r="53" spans="1:95">
      <c r="A53" s="3">
        <f t="shared" si="28"/>
        <v>14</v>
      </c>
      <c r="B53" s="249">
        <v>4</v>
      </c>
      <c r="C53" s="250" t="s">
        <v>134</v>
      </c>
      <c r="D53" s="251" t="s">
        <v>38</v>
      </c>
      <c r="E53" s="252"/>
      <c r="F53" s="40" t="s">
        <v>58</v>
      </c>
      <c r="G53" s="253">
        <f t="shared" si="3"/>
        <v>101</v>
      </c>
      <c r="H53" s="253">
        <f t="shared" si="4"/>
        <v>90</v>
      </c>
      <c r="I53" s="254">
        <f t="shared" si="5"/>
        <v>27506142.120000001</v>
      </c>
      <c r="J53" s="254">
        <f t="shared" si="6"/>
        <v>1</v>
      </c>
      <c r="K53" s="255">
        <f t="shared" si="7"/>
        <v>1.06</v>
      </c>
      <c r="L53" s="256">
        <f t="shared" si="8"/>
        <v>1.0024999999999999</v>
      </c>
      <c r="M53" s="257">
        <f t="shared" si="9"/>
        <v>24425401.197308879</v>
      </c>
      <c r="N53" s="257">
        <f t="shared" si="10"/>
        <v>27531329.747285482</v>
      </c>
      <c r="O53" s="257">
        <f t="shared" si="11"/>
        <v>29229401.923818003</v>
      </c>
      <c r="P53" s="257">
        <f t="shared" si="12"/>
        <v>31032207.476587035</v>
      </c>
      <c r="Q53" s="257">
        <f t="shared" si="29"/>
        <v>34860204.785549015</v>
      </c>
      <c r="R53" s="258">
        <f t="shared" si="13"/>
        <v>29229401.923818003</v>
      </c>
      <c r="S53" s="257">
        <f t="shared" si="13"/>
        <v>31032207.476587035</v>
      </c>
      <c r="T53" s="257">
        <f t="shared" si="14"/>
        <v>32946206.131068032</v>
      </c>
      <c r="U53" s="257">
        <f t="shared" si="30"/>
        <v>39167688.23291219</v>
      </c>
      <c r="V53" s="257"/>
      <c r="W53" s="257">
        <f t="shared" si="15"/>
        <v>2198286107.7577991</v>
      </c>
      <c r="X53" s="257">
        <f t="shared" si="16"/>
        <v>2477819677.2556934</v>
      </c>
      <c r="Y53" s="257">
        <f t="shared" si="17"/>
        <v>2630646173.1436205</v>
      </c>
      <c r="Z53" s="258">
        <f t="shared" si="31"/>
        <v>2792898672.8928332</v>
      </c>
      <c r="AA53" s="258">
        <f t="shared" si="32"/>
        <v>3137418430.6994114</v>
      </c>
      <c r="AB53" s="258">
        <f t="shared" si="18"/>
        <v>2630646173.1436205</v>
      </c>
      <c r="AC53" s="257">
        <f t="shared" si="19"/>
        <v>2792898672.8928332</v>
      </c>
      <c r="AD53" s="257">
        <f t="shared" si="33"/>
        <v>2965158551.796123</v>
      </c>
      <c r="AE53" s="257">
        <f t="shared" si="34"/>
        <v>3525091940.9620972</v>
      </c>
      <c r="AF53" s="257"/>
      <c r="AG53" s="32" t="str">
        <f t="shared" si="20"/>
        <v>BERTAHAP</v>
      </c>
      <c r="AH53" s="259">
        <f t="shared" si="21"/>
        <v>0</v>
      </c>
      <c r="AI53" s="260">
        <v>2</v>
      </c>
      <c r="AJ53" s="261"/>
      <c r="AK53" s="257" t="e">
        <f>IF(AJ53&gt;#REF!,"LB","KR")</f>
        <v>#REF!</v>
      </c>
      <c r="AL53" s="51">
        <f t="shared" si="22"/>
        <v>2418115000</v>
      </c>
      <c r="AM53" s="51">
        <f t="shared" si="22"/>
        <v>2725602000</v>
      </c>
      <c r="AN53" s="51">
        <f t="shared" si="22"/>
        <v>2893711000</v>
      </c>
      <c r="AO53" s="418">
        <f t="shared" si="22"/>
        <v>3072189000</v>
      </c>
      <c r="AP53" s="418">
        <f t="shared" si="35"/>
        <v>2893711000</v>
      </c>
      <c r="AQ53" s="51">
        <f t="shared" si="35"/>
        <v>3072189000</v>
      </c>
      <c r="AR53" s="51">
        <f t="shared" si="35"/>
        <v>3261675000</v>
      </c>
      <c r="AS53" s="42"/>
      <c r="AT53" s="422">
        <v>14</v>
      </c>
      <c r="AU53" s="297">
        <f t="shared" si="36"/>
        <v>-1783773.3164819963</v>
      </c>
      <c r="AV53" s="297"/>
      <c r="AW53" s="297"/>
      <c r="AX53" s="297"/>
      <c r="AY53" s="297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30">
        <f>O131</f>
        <v>30861891.458640002</v>
      </c>
      <c r="BV53" s="42"/>
      <c r="BW53" s="423"/>
      <c r="BX53" s="424"/>
      <c r="BY53" s="424" t="str">
        <f>F62</f>
        <v>2BR-5</v>
      </c>
      <c r="BZ53" s="425" t="str">
        <f>D62</f>
        <v>05</v>
      </c>
      <c r="CA53" s="424">
        <f t="shared" si="46"/>
        <v>85</v>
      </c>
      <c r="CB53" s="424">
        <f t="shared" si="46"/>
        <v>74</v>
      </c>
      <c r="CC53" s="424">
        <f>O62</f>
        <v>29448075.753672004</v>
      </c>
      <c r="CD53" s="424">
        <f t="shared" si="47"/>
        <v>2003103000</v>
      </c>
      <c r="CE53" s="424">
        <f t="shared" si="47"/>
        <v>2257817000</v>
      </c>
      <c r="CF53" s="424">
        <f t="shared" si="47"/>
        <v>2397074000</v>
      </c>
      <c r="CG53" s="424">
        <f t="shared" si="47"/>
        <v>2544920000</v>
      </c>
      <c r="CH53" s="424">
        <f>AR62</f>
        <v>2701885000</v>
      </c>
      <c r="CI53" s="42"/>
      <c r="CJ53" s="418">
        <f t="shared" si="43"/>
        <v>3261674609.7301912</v>
      </c>
      <c r="CK53" s="42">
        <f t="shared" si="44"/>
        <v>3067334000</v>
      </c>
      <c r="CL53" s="42">
        <f t="shared" si="44"/>
        <v>3256521000</v>
      </c>
      <c r="CM53" s="43">
        <f t="shared" si="24"/>
        <v>46010010</v>
      </c>
      <c r="CN53" s="43">
        <f t="shared" si="25"/>
        <v>32565210</v>
      </c>
      <c r="CO53" s="43">
        <f t="shared" si="26"/>
        <v>72342775</v>
      </c>
      <c r="CP53" s="43">
        <f t="shared" si="27"/>
        <v>64003937.5</v>
      </c>
      <c r="CQ53" s="42">
        <f t="shared" si="45"/>
        <v>3457375828.7566538</v>
      </c>
    </row>
    <row r="54" spans="1:95">
      <c r="A54" s="3">
        <f t="shared" si="28"/>
        <v>15</v>
      </c>
      <c r="B54" s="249">
        <v>5</v>
      </c>
      <c r="C54" s="250" t="s">
        <v>134</v>
      </c>
      <c r="D54" s="251" t="s">
        <v>44</v>
      </c>
      <c r="E54" s="252"/>
      <c r="F54" s="40" t="s">
        <v>60</v>
      </c>
      <c r="G54" s="253">
        <f t="shared" si="3"/>
        <v>101</v>
      </c>
      <c r="H54" s="253">
        <f t="shared" si="4"/>
        <v>90</v>
      </c>
      <c r="I54" s="254">
        <f t="shared" si="5"/>
        <v>27506142.120000001</v>
      </c>
      <c r="J54" s="254">
        <f t="shared" si="6"/>
        <v>1</v>
      </c>
      <c r="K54" s="255">
        <f t="shared" si="7"/>
        <v>1.06</v>
      </c>
      <c r="L54" s="256">
        <f t="shared" si="8"/>
        <v>1.0024999999999999</v>
      </c>
      <c r="M54" s="257">
        <f t="shared" si="9"/>
        <v>24425401.197308879</v>
      </c>
      <c r="N54" s="257">
        <f t="shared" si="10"/>
        <v>27531329.747285482</v>
      </c>
      <c r="O54" s="257">
        <f t="shared" si="11"/>
        <v>29229401.923818003</v>
      </c>
      <c r="P54" s="257">
        <f t="shared" si="12"/>
        <v>31032207.476587035</v>
      </c>
      <c r="Q54" s="257">
        <f t="shared" si="29"/>
        <v>34860204.785549015</v>
      </c>
      <c r="R54" s="258">
        <f t="shared" si="13"/>
        <v>29229401.923818003</v>
      </c>
      <c r="S54" s="257">
        <f t="shared" si="13"/>
        <v>31032207.476587035</v>
      </c>
      <c r="T54" s="257">
        <f t="shared" si="14"/>
        <v>32946206.131068032</v>
      </c>
      <c r="U54" s="257">
        <f t="shared" si="30"/>
        <v>39167688.23291219</v>
      </c>
      <c r="V54" s="257"/>
      <c r="W54" s="257">
        <f t="shared" si="15"/>
        <v>2198286107.7577991</v>
      </c>
      <c r="X54" s="257">
        <f t="shared" si="16"/>
        <v>2477819677.2556934</v>
      </c>
      <c r="Y54" s="257">
        <f t="shared" si="17"/>
        <v>2630646173.1436205</v>
      </c>
      <c r="Z54" s="258">
        <f t="shared" si="31"/>
        <v>2792898672.8928332</v>
      </c>
      <c r="AA54" s="258">
        <f t="shared" si="32"/>
        <v>3137418430.6994114</v>
      </c>
      <c r="AB54" s="258">
        <f t="shared" si="18"/>
        <v>2630646173.1436205</v>
      </c>
      <c r="AC54" s="257">
        <f t="shared" si="19"/>
        <v>2792898672.8928332</v>
      </c>
      <c r="AD54" s="257">
        <f t="shared" si="33"/>
        <v>2965158551.796123</v>
      </c>
      <c r="AE54" s="257">
        <f t="shared" si="34"/>
        <v>3525091940.9620972</v>
      </c>
      <c r="AF54" s="257"/>
      <c r="AG54" s="32" t="str">
        <f t="shared" si="20"/>
        <v>BERTAHAP</v>
      </c>
      <c r="AH54" s="259">
        <f t="shared" si="21"/>
        <v>0</v>
      </c>
      <c r="AI54" s="260">
        <v>2</v>
      </c>
      <c r="AJ54" s="261"/>
      <c r="AK54" s="257" t="e">
        <f>IF(AJ54&gt;#REF!,"LB","KR")</f>
        <v>#REF!</v>
      </c>
      <c r="AL54" s="51">
        <f t="shared" si="22"/>
        <v>2418115000</v>
      </c>
      <c r="AM54" s="51">
        <f t="shared" si="22"/>
        <v>2725602000</v>
      </c>
      <c r="AN54" s="51">
        <f t="shared" si="22"/>
        <v>2893711000</v>
      </c>
      <c r="AO54" s="418">
        <f t="shared" si="22"/>
        <v>3072189000</v>
      </c>
      <c r="AP54" s="418">
        <f t="shared" si="35"/>
        <v>2893711000</v>
      </c>
      <c r="AQ54" s="51">
        <f t="shared" si="35"/>
        <v>3072189000</v>
      </c>
      <c r="AR54" s="51">
        <f t="shared" si="35"/>
        <v>3261675000</v>
      </c>
      <c r="AS54" s="42"/>
      <c r="AT54" s="422">
        <v>15</v>
      </c>
      <c r="AU54" s="297">
        <f t="shared" si="36"/>
        <v>-1783773.3164819963</v>
      </c>
      <c r="AV54" s="297"/>
      <c r="AW54" s="297"/>
      <c r="AX54" s="297"/>
      <c r="AY54" s="297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31">
        <f>O133</f>
        <v>29448075.753672004</v>
      </c>
      <c r="BV54" s="42"/>
      <c r="BW54" s="423"/>
      <c r="BX54" s="424"/>
      <c r="BY54" s="424" t="str">
        <f>F63</f>
        <v>2BR-7</v>
      </c>
      <c r="BZ54" s="425" t="str">
        <f>D63</f>
        <v>07</v>
      </c>
      <c r="CA54" s="424">
        <f t="shared" si="46"/>
        <v>101</v>
      </c>
      <c r="CB54" s="424">
        <f t="shared" si="46"/>
        <v>90</v>
      </c>
      <c r="CC54" s="424">
        <f>O63</f>
        <v>29448075.753672004</v>
      </c>
      <c r="CD54" s="424">
        <f t="shared" si="47"/>
        <v>2436206000</v>
      </c>
      <c r="CE54" s="424">
        <f t="shared" si="47"/>
        <v>2745993000</v>
      </c>
      <c r="CF54" s="424">
        <f t="shared" si="47"/>
        <v>2915360000</v>
      </c>
      <c r="CG54" s="424">
        <f t="shared" si="47"/>
        <v>3095173000</v>
      </c>
      <c r="CH54" s="424">
        <f>AR63</f>
        <v>3286076000</v>
      </c>
      <c r="CI54" s="42"/>
      <c r="CJ54" s="418">
        <f t="shared" si="43"/>
        <v>3261674609.7301912</v>
      </c>
      <c r="CK54" s="42">
        <f t="shared" si="44"/>
        <v>3067334000</v>
      </c>
      <c r="CL54" s="42">
        <f t="shared" si="44"/>
        <v>3256521000</v>
      </c>
      <c r="CM54" s="43">
        <f t="shared" si="24"/>
        <v>46010010</v>
      </c>
      <c r="CN54" s="43">
        <f t="shared" si="25"/>
        <v>32565210</v>
      </c>
      <c r="CO54" s="43">
        <f t="shared" si="26"/>
        <v>72342775</v>
      </c>
      <c r="CP54" s="43">
        <f t="shared" si="27"/>
        <v>64003937.5</v>
      </c>
      <c r="CQ54" s="42">
        <f t="shared" si="45"/>
        <v>3457375828.7566538</v>
      </c>
    </row>
    <row r="55" spans="1:95">
      <c r="A55" s="3">
        <f t="shared" si="28"/>
        <v>16</v>
      </c>
      <c r="B55" s="249">
        <v>6</v>
      </c>
      <c r="C55" s="250" t="s">
        <v>134</v>
      </c>
      <c r="D55" s="285">
        <v>11</v>
      </c>
      <c r="E55" s="252"/>
      <c r="F55" s="40" t="s">
        <v>62</v>
      </c>
      <c r="G55" s="253">
        <f t="shared" si="3"/>
        <v>101</v>
      </c>
      <c r="H55" s="253">
        <f t="shared" si="4"/>
        <v>90</v>
      </c>
      <c r="I55" s="254">
        <f t="shared" si="5"/>
        <v>27506142.120000001</v>
      </c>
      <c r="J55" s="254">
        <f t="shared" si="6"/>
        <v>1</v>
      </c>
      <c r="K55" s="255">
        <f t="shared" si="7"/>
        <v>1.06</v>
      </c>
      <c r="L55" s="256">
        <f t="shared" si="8"/>
        <v>1.0024999999999999</v>
      </c>
      <c r="M55" s="257">
        <f t="shared" si="9"/>
        <v>24425401.197308879</v>
      </c>
      <c r="N55" s="257">
        <f t="shared" si="10"/>
        <v>27531329.747285482</v>
      </c>
      <c r="O55" s="257">
        <f t="shared" si="11"/>
        <v>29229401.923818003</v>
      </c>
      <c r="P55" s="257">
        <f t="shared" si="12"/>
        <v>31032207.476587035</v>
      </c>
      <c r="Q55" s="257">
        <f t="shared" si="29"/>
        <v>34860204.785549015</v>
      </c>
      <c r="R55" s="258">
        <f t="shared" si="13"/>
        <v>29229401.923818003</v>
      </c>
      <c r="S55" s="257">
        <f t="shared" si="13"/>
        <v>31032207.476587035</v>
      </c>
      <c r="T55" s="257">
        <f t="shared" si="14"/>
        <v>32946206.131068032</v>
      </c>
      <c r="U55" s="257">
        <f t="shared" si="30"/>
        <v>39167688.23291219</v>
      </c>
      <c r="V55" s="257"/>
      <c r="W55" s="257">
        <f t="shared" si="15"/>
        <v>2198286107.7577991</v>
      </c>
      <c r="X55" s="257">
        <f t="shared" si="16"/>
        <v>2477819677.2556934</v>
      </c>
      <c r="Y55" s="257">
        <f t="shared" si="17"/>
        <v>2630646173.1436205</v>
      </c>
      <c r="Z55" s="258">
        <f t="shared" si="31"/>
        <v>2792898672.8928332</v>
      </c>
      <c r="AA55" s="258">
        <f t="shared" si="32"/>
        <v>3137418430.6994114</v>
      </c>
      <c r="AB55" s="258">
        <f t="shared" si="18"/>
        <v>2630646173.1436205</v>
      </c>
      <c r="AC55" s="257">
        <f t="shared" si="19"/>
        <v>2792898672.8928332</v>
      </c>
      <c r="AD55" s="257">
        <f t="shared" si="33"/>
        <v>2965158551.796123</v>
      </c>
      <c r="AE55" s="257">
        <f t="shared" si="34"/>
        <v>3525091940.9620972</v>
      </c>
      <c r="AF55" s="257"/>
      <c r="AG55" s="32" t="str">
        <f t="shared" si="20"/>
        <v>BERTAHAP</v>
      </c>
      <c r="AH55" s="259">
        <f t="shared" si="21"/>
        <v>0</v>
      </c>
      <c r="AI55" s="260">
        <v>2</v>
      </c>
      <c r="AJ55" s="261"/>
      <c r="AK55" s="257" t="e">
        <f>IF(AJ55&gt;#REF!,"LB","KR")</f>
        <v>#REF!</v>
      </c>
      <c r="AL55" s="51">
        <f t="shared" si="22"/>
        <v>2418115000</v>
      </c>
      <c r="AM55" s="51">
        <f t="shared" si="22"/>
        <v>2725602000</v>
      </c>
      <c r="AN55" s="51">
        <f t="shared" si="22"/>
        <v>2893711000</v>
      </c>
      <c r="AO55" s="418">
        <f t="shared" si="22"/>
        <v>3072189000</v>
      </c>
      <c r="AP55" s="418">
        <f t="shared" si="35"/>
        <v>2893711000</v>
      </c>
      <c r="AQ55" s="51">
        <f t="shared" si="35"/>
        <v>3072189000</v>
      </c>
      <c r="AR55" s="51">
        <f t="shared" si="35"/>
        <v>3261675000</v>
      </c>
      <c r="AS55" s="42"/>
      <c r="AT55" s="422">
        <v>16</v>
      </c>
      <c r="AU55" s="297">
        <f t="shared" si="36"/>
        <v>-1783773.3164819963</v>
      </c>
      <c r="AV55" s="297"/>
      <c r="AW55" s="297"/>
      <c r="AX55" s="297"/>
      <c r="AY55" s="297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32">
        <f>O157</f>
        <v>30861891.458640002</v>
      </c>
      <c r="BV55" s="42"/>
      <c r="BW55" s="423"/>
      <c r="BX55" s="424"/>
      <c r="BY55" s="424" t="str">
        <f>F64</f>
        <v>2BR-9</v>
      </c>
      <c r="BZ55" s="425" t="str">
        <f>D64</f>
        <v>09</v>
      </c>
      <c r="CA55" s="424">
        <f t="shared" si="46"/>
        <v>101</v>
      </c>
      <c r="CB55" s="424">
        <f t="shared" si="46"/>
        <v>90</v>
      </c>
      <c r="CC55" s="424">
        <f>O64</f>
        <v>29448075.753672004</v>
      </c>
      <c r="CD55" s="424">
        <f t="shared" si="47"/>
        <v>2436206000</v>
      </c>
      <c r="CE55" s="424">
        <f t="shared" si="47"/>
        <v>2745993000</v>
      </c>
      <c r="CF55" s="424">
        <f t="shared" si="47"/>
        <v>2915360000</v>
      </c>
      <c r="CG55" s="424">
        <f t="shared" si="47"/>
        <v>3095173000</v>
      </c>
      <c r="CH55" s="424">
        <f>AR64</f>
        <v>3286076000</v>
      </c>
      <c r="CI55" s="42"/>
      <c r="CJ55" s="418">
        <f t="shared" si="43"/>
        <v>3261674609.7301912</v>
      </c>
      <c r="CK55" s="42">
        <f t="shared" si="44"/>
        <v>3067334000</v>
      </c>
      <c r="CL55" s="42">
        <f t="shared" si="44"/>
        <v>3256521000</v>
      </c>
      <c r="CM55" s="43">
        <f t="shared" si="24"/>
        <v>46010010</v>
      </c>
      <c r="CN55" s="43">
        <f t="shared" si="25"/>
        <v>32565210</v>
      </c>
      <c r="CO55" s="43">
        <f t="shared" si="26"/>
        <v>72342775</v>
      </c>
      <c r="CP55" s="43">
        <f t="shared" si="27"/>
        <v>64003937.5</v>
      </c>
      <c r="CQ55" s="42">
        <f t="shared" si="45"/>
        <v>3457375828.7566538</v>
      </c>
    </row>
    <row r="56" spans="1:95">
      <c r="A56" s="3">
        <f t="shared" si="28"/>
        <v>17</v>
      </c>
      <c r="B56" s="249">
        <v>7</v>
      </c>
      <c r="C56" s="250" t="s">
        <v>134</v>
      </c>
      <c r="D56" s="285">
        <v>15</v>
      </c>
      <c r="E56" s="252"/>
      <c r="F56" s="40" t="s">
        <v>64</v>
      </c>
      <c r="G56" s="253">
        <f t="shared" si="3"/>
        <v>101</v>
      </c>
      <c r="H56" s="253">
        <f t="shared" si="4"/>
        <v>90</v>
      </c>
      <c r="I56" s="254">
        <f t="shared" si="5"/>
        <v>27506142.120000001</v>
      </c>
      <c r="J56" s="254">
        <f t="shared" si="6"/>
        <v>1</v>
      </c>
      <c r="K56" s="255">
        <f t="shared" si="7"/>
        <v>1.06</v>
      </c>
      <c r="L56" s="256">
        <f t="shared" si="8"/>
        <v>1.0024999999999999</v>
      </c>
      <c r="M56" s="257">
        <f t="shared" si="9"/>
        <v>24425401.197308879</v>
      </c>
      <c r="N56" s="257">
        <f t="shared" si="10"/>
        <v>27531329.747285482</v>
      </c>
      <c r="O56" s="257">
        <f t="shared" si="11"/>
        <v>29229401.923818003</v>
      </c>
      <c r="P56" s="257">
        <f t="shared" si="12"/>
        <v>31032207.476587035</v>
      </c>
      <c r="Q56" s="257">
        <f t="shared" si="29"/>
        <v>34860204.785549015</v>
      </c>
      <c r="R56" s="258">
        <f t="shared" si="13"/>
        <v>29229401.923818003</v>
      </c>
      <c r="S56" s="257">
        <f t="shared" si="13"/>
        <v>31032207.476587035</v>
      </c>
      <c r="T56" s="257">
        <f t="shared" si="14"/>
        <v>32946206.131068032</v>
      </c>
      <c r="U56" s="257">
        <f t="shared" si="30"/>
        <v>39167688.23291219</v>
      </c>
      <c r="V56" s="257"/>
      <c r="W56" s="257">
        <f t="shared" si="15"/>
        <v>2198286107.7577991</v>
      </c>
      <c r="X56" s="257">
        <f t="shared" si="16"/>
        <v>2477819677.2556934</v>
      </c>
      <c r="Y56" s="257">
        <f t="shared" si="17"/>
        <v>2630646173.1436205</v>
      </c>
      <c r="Z56" s="258">
        <f t="shared" si="31"/>
        <v>2792898672.8928332</v>
      </c>
      <c r="AA56" s="258">
        <f t="shared" si="32"/>
        <v>3137418430.6994114</v>
      </c>
      <c r="AB56" s="258">
        <f t="shared" si="18"/>
        <v>2630646173.1436205</v>
      </c>
      <c r="AC56" s="257">
        <f t="shared" si="19"/>
        <v>2792898672.8928332</v>
      </c>
      <c r="AD56" s="257">
        <f t="shared" si="33"/>
        <v>2965158551.796123</v>
      </c>
      <c r="AE56" s="257">
        <f t="shared" si="34"/>
        <v>3525091940.9620972</v>
      </c>
      <c r="AF56" s="257"/>
      <c r="AG56" s="32" t="str">
        <f t="shared" si="20"/>
        <v>BERTAHAP</v>
      </c>
      <c r="AH56" s="259">
        <f t="shared" si="21"/>
        <v>0</v>
      </c>
      <c r="AI56" s="260">
        <v>2</v>
      </c>
      <c r="AJ56" s="261"/>
      <c r="AK56" s="257" t="e">
        <f>IF(AJ56&gt;#REF!,"LB","KR")</f>
        <v>#REF!</v>
      </c>
      <c r="AL56" s="51">
        <f t="shared" si="22"/>
        <v>2418115000</v>
      </c>
      <c r="AM56" s="51">
        <f t="shared" si="22"/>
        <v>2725602000</v>
      </c>
      <c r="AN56" s="51">
        <f t="shared" si="22"/>
        <v>2893711000</v>
      </c>
      <c r="AO56" s="418">
        <f t="shared" si="22"/>
        <v>3072189000</v>
      </c>
      <c r="AP56" s="418">
        <f t="shared" si="35"/>
        <v>2893711000</v>
      </c>
      <c r="AQ56" s="51">
        <f t="shared" si="35"/>
        <v>3072189000</v>
      </c>
      <c r="AR56" s="51">
        <f t="shared" si="35"/>
        <v>3261675000</v>
      </c>
      <c r="AS56" s="42"/>
      <c r="AT56" s="422">
        <v>17</v>
      </c>
      <c r="AU56" s="297">
        <f t="shared" si="36"/>
        <v>-1783773.3164819963</v>
      </c>
      <c r="AV56" s="297"/>
      <c r="AW56" s="297"/>
      <c r="AX56" s="297"/>
      <c r="AY56" s="297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33">
        <f>O191</f>
        <v>29739640.860144004</v>
      </c>
      <c r="BV56" s="42"/>
      <c r="BW56" s="423"/>
      <c r="BX56" s="424"/>
      <c r="BY56" s="424" t="str">
        <f>F65</f>
        <v>2BR-11</v>
      </c>
      <c r="BZ56" s="425">
        <f>D65</f>
        <v>11</v>
      </c>
      <c r="CA56" s="424">
        <f t="shared" si="46"/>
        <v>101</v>
      </c>
      <c r="CB56" s="424">
        <f t="shared" si="46"/>
        <v>90</v>
      </c>
      <c r="CC56" s="424">
        <f>O65</f>
        <v>29448075.753672004</v>
      </c>
      <c r="CD56" s="424">
        <f t="shared" si="47"/>
        <v>2436206000</v>
      </c>
      <c r="CE56" s="424">
        <f t="shared" si="47"/>
        <v>2745993000</v>
      </c>
      <c r="CF56" s="424">
        <f t="shared" si="47"/>
        <v>2915360000</v>
      </c>
      <c r="CG56" s="424">
        <f t="shared" si="47"/>
        <v>3095173000</v>
      </c>
      <c r="CH56" s="424">
        <f>AR65</f>
        <v>3286076000</v>
      </c>
      <c r="CI56" s="42"/>
      <c r="CJ56" s="418">
        <f t="shared" si="43"/>
        <v>3261674609.7301912</v>
      </c>
      <c r="CK56" s="42">
        <f t="shared" si="44"/>
        <v>3067334000</v>
      </c>
      <c r="CL56" s="42">
        <f t="shared" si="44"/>
        <v>3256521000</v>
      </c>
      <c r="CM56" s="43">
        <f t="shared" si="24"/>
        <v>46010010</v>
      </c>
      <c r="CN56" s="43">
        <f t="shared" si="25"/>
        <v>32565210</v>
      </c>
      <c r="CO56" s="43">
        <f t="shared" si="26"/>
        <v>72342775</v>
      </c>
      <c r="CP56" s="43">
        <f t="shared" si="27"/>
        <v>64003937.5</v>
      </c>
      <c r="CQ56" s="42">
        <f t="shared" si="45"/>
        <v>3457375828.7566538</v>
      </c>
    </row>
    <row r="57" spans="1:95">
      <c r="A57" s="3">
        <f t="shared" si="28"/>
        <v>18</v>
      </c>
      <c r="B57" s="249">
        <v>8</v>
      </c>
      <c r="C57" s="250" t="s">
        <v>134</v>
      </c>
      <c r="D57" s="285">
        <v>17</v>
      </c>
      <c r="E57" s="252"/>
      <c r="F57" s="40" t="s">
        <v>67</v>
      </c>
      <c r="G57" s="253">
        <f t="shared" si="3"/>
        <v>85</v>
      </c>
      <c r="H57" s="253">
        <f t="shared" si="4"/>
        <v>74</v>
      </c>
      <c r="I57" s="254">
        <f t="shared" si="5"/>
        <v>27506142.120000001</v>
      </c>
      <c r="J57" s="254">
        <f t="shared" si="6"/>
        <v>1</v>
      </c>
      <c r="K57" s="255">
        <f t="shared" si="7"/>
        <v>1.06</v>
      </c>
      <c r="L57" s="256">
        <f t="shared" si="8"/>
        <v>1.0024999999999999</v>
      </c>
      <c r="M57" s="257">
        <f t="shared" si="9"/>
        <v>24425401.197308879</v>
      </c>
      <c r="N57" s="257">
        <f t="shared" si="10"/>
        <v>27531329.747285482</v>
      </c>
      <c r="O57" s="257">
        <f t="shared" si="11"/>
        <v>29229401.923818003</v>
      </c>
      <c r="P57" s="257">
        <f t="shared" si="12"/>
        <v>31032207.476587035</v>
      </c>
      <c r="Q57" s="257">
        <f t="shared" si="29"/>
        <v>34860204.785549015</v>
      </c>
      <c r="R57" s="258">
        <f t="shared" si="13"/>
        <v>29229401.923818003</v>
      </c>
      <c r="S57" s="257">
        <f t="shared" si="13"/>
        <v>31032207.476587035</v>
      </c>
      <c r="T57" s="257">
        <f t="shared" si="14"/>
        <v>32946206.131068032</v>
      </c>
      <c r="U57" s="257">
        <f t="shared" si="30"/>
        <v>39167688.23291219</v>
      </c>
      <c r="V57" s="257"/>
      <c r="W57" s="257">
        <f t="shared" si="15"/>
        <v>1807479688.600857</v>
      </c>
      <c r="X57" s="257">
        <f t="shared" si="16"/>
        <v>2037318401.2991257</v>
      </c>
      <c r="Y57" s="257">
        <f t="shared" si="17"/>
        <v>2162975742.3625321</v>
      </c>
      <c r="Z57" s="258">
        <f t="shared" si="31"/>
        <v>2296383353.2674408</v>
      </c>
      <c r="AA57" s="258">
        <f t="shared" si="32"/>
        <v>2579655154.1306272</v>
      </c>
      <c r="AB57" s="258">
        <f t="shared" si="18"/>
        <v>2162975742.3625321</v>
      </c>
      <c r="AC57" s="257">
        <f t="shared" si="19"/>
        <v>2296383353.2674408</v>
      </c>
      <c r="AD57" s="257">
        <f t="shared" si="33"/>
        <v>2438019253.6990342</v>
      </c>
      <c r="AE57" s="257">
        <f t="shared" si="34"/>
        <v>2898408929.2355022</v>
      </c>
      <c r="AF57" s="257"/>
      <c r="AG57" s="32" t="str">
        <f t="shared" si="20"/>
        <v>BERTAHAP</v>
      </c>
      <c r="AH57" s="259">
        <f t="shared" si="21"/>
        <v>0</v>
      </c>
      <c r="AI57" s="260">
        <v>2</v>
      </c>
      <c r="AJ57" s="261"/>
      <c r="AK57" s="257" t="e">
        <f>IF(AJ57&gt;#REF!,"LB","KR")</f>
        <v>#REF!</v>
      </c>
      <c r="AL57" s="51">
        <f t="shared" si="22"/>
        <v>1988228000</v>
      </c>
      <c r="AM57" s="51">
        <f t="shared" si="22"/>
        <v>2241051000</v>
      </c>
      <c r="AN57" s="51">
        <f t="shared" si="22"/>
        <v>2379274000</v>
      </c>
      <c r="AO57" s="418">
        <f t="shared" si="22"/>
        <v>2526022000</v>
      </c>
      <c r="AP57" s="418">
        <f t="shared" si="35"/>
        <v>2379274000</v>
      </c>
      <c r="AQ57" s="51">
        <f t="shared" si="35"/>
        <v>2526022000</v>
      </c>
      <c r="AR57" s="51">
        <f t="shared" si="35"/>
        <v>2681822000</v>
      </c>
      <c r="AS57" s="42"/>
      <c r="AT57" s="422">
        <v>18</v>
      </c>
      <c r="AU57" s="297">
        <f t="shared" si="36"/>
        <v>-1783773.3164819963</v>
      </c>
      <c r="AV57" s="297"/>
      <c r="AW57" s="297"/>
      <c r="AX57" s="297"/>
      <c r="AY57" s="297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34">
        <f>O192</f>
        <v>30597832.494288005</v>
      </c>
      <c r="BV57" s="42"/>
      <c r="BW57" s="423"/>
      <c r="BX57" s="424"/>
      <c r="BY57" s="424" t="str">
        <f>F68</f>
        <v>3BR-19</v>
      </c>
      <c r="BZ57" s="425">
        <f>D68</f>
        <v>19</v>
      </c>
      <c r="CA57" s="424">
        <f>G68</f>
        <v>138</v>
      </c>
      <c r="CB57" s="424">
        <f>H68</f>
        <v>120</v>
      </c>
      <c r="CC57" s="424">
        <f>O68</f>
        <v>29448075.753672004</v>
      </c>
      <c r="CD57" s="424">
        <f>AL68</f>
        <v>3248274000</v>
      </c>
      <c r="CE57" s="424">
        <f>AM68</f>
        <v>3661324000</v>
      </c>
      <c r="CF57" s="424">
        <f>AN68</f>
        <v>3887146000</v>
      </c>
      <c r="CG57" s="424">
        <f>AO68</f>
        <v>4126897000</v>
      </c>
      <c r="CH57" s="424">
        <f>AR68</f>
        <v>4381435000</v>
      </c>
      <c r="CI57" s="42"/>
      <c r="CJ57" s="418">
        <f t="shared" si="43"/>
        <v>2681821274.9996428</v>
      </c>
      <c r="CK57" s="42">
        <f t="shared" si="44"/>
        <v>2522031000</v>
      </c>
      <c r="CL57" s="42">
        <f t="shared" si="44"/>
        <v>2677584000</v>
      </c>
      <c r="CM57" s="43">
        <f t="shared" si="24"/>
        <v>37830465</v>
      </c>
      <c r="CN57" s="43">
        <f t="shared" si="25"/>
        <v>26775840</v>
      </c>
      <c r="CO57" s="43">
        <f t="shared" si="26"/>
        <v>59481850</v>
      </c>
      <c r="CP57" s="43">
        <f t="shared" si="27"/>
        <v>52625458.333333336</v>
      </c>
      <c r="CQ57" s="42">
        <f t="shared" si="45"/>
        <v>2842731307.7562084</v>
      </c>
    </row>
    <row r="58" spans="1:95">
      <c r="A58" s="3">
        <f t="shared" si="28"/>
        <v>19</v>
      </c>
      <c r="B58" s="249">
        <v>9</v>
      </c>
      <c r="C58" s="250" t="s">
        <v>134</v>
      </c>
      <c r="D58" s="285">
        <v>19</v>
      </c>
      <c r="E58" s="252"/>
      <c r="F58" s="40" t="s">
        <v>78</v>
      </c>
      <c r="G58" s="253">
        <f t="shared" si="3"/>
        <v>138</v>
      </c>
      <c r="H58" s="253">
        <f t="shared" si="4"/>
        <v>120</v>
      </c>
      <c r="I58" s="254">
        <f t="shared" si="5"/>
        <v>27506142.120000001</v>
      </c>
      <c r="J58" s="254">
        <f t="shared" si="6"/>
        <v>1</v>
      </c>
      <c r="K58" s="255">
        <f t="shared" si="7"/>
        <v>1.06</v>
      </c>
      <c r="L58" s="256">
        <f t="shared" si="8"/>
        <v>1.0024999999999999</v>
      </c>
      <c r="M58" s="257">
        <f t="shared" si="9"/>
        <v>24425401.197308879</v>
      </c>
      <c r="N58" s="257">
        <f t="shared" si="10"/>
        <v>27531329.747285482</v>
      </c>
      <c r="O58" s="257">
        <f t="shared" si="11"/>
        <v>29229401.923818003</v>
      </c>
      <c r="P58" s="257">
        <f t="shared" si="12"/>
        <v>31032207.476587035</v>
      </c>
      <c r="Q58" s="257">
        <f t="shared" si="29"/>
        <v>34860204.785549015</v>
      </c>
      <c r="R58" s="258">
        <f t="shared" si="13"/>
        <v>29229401.923818003</v>
      </c>
      <c r="S58" s="257">
        <f t="shared" si="13"/>
        <v>31032207.476587035</v>
      </c>
      <c r="T58" s="257">
        <f t="shared" si="14"/>
        <v>32946206.131068032</v>
      </c>
      <c r="U58" s="257">
        <f t="shared" si="30"/>
        <v>39167688.23291219</v>
      </c>
      <c r="V58" s="257"/>
      <c r="W58" s="257">
        <f t="shared" si="15"/>
        <v>2931048143.6770654</v>
      </c>
      <c r="X58" s="257">
        <f t="shared" si="16"/>
        <v>3303759569.6742578</v>
      </c>
      <c r="Y58" s="257">
        <f t="shared" si="17"/>
        <v>3507528230.8581605</v>
      </c>
      <c r="Z58" s="258">
        <f t="shared" si="31"/>
        <v>3723864897.190444</v>
      </c>
      <c r="AA58" s="258">
        <f t="shared" si="32"/>
        <v>4183224574.2658815</v>
      </c>
      <c r="AB58" s="258">
        <f t="shared" si="18"/>
        <v>3507528230.8581605</v>
      </c>
      <c r="AC58" s="257">
        <f t="shared" si="19"/>
        <v>3723864897.190444</v>
      </c>
      <c r="AD58" s="257">
        <f t="shared" si="33"/>
        <v>3953544735.7281637</v>
      </c>
      <c r="AE58" s="257">
        <f t="shared" si="34"/>
        <v>4700122587.9494629</v>
      </c>
      <c r="AF58" s="257"/>
      <c r="AG58" s="32" t="str">
        <f t="shared" si="20"/>
        <v>BERTAHAP</v>
      </c>
      <c r="AH58" s="259">
        <f t="shared" si="21"/>
        <v>0</v>
      </c>
      <c r="AI58" s="260">
        <v>2</v>
      </c>
      <c r="AJ58" s="261"/>
      <c r="AK58" s="257" t="e">
        <f>IF(AJ58&gt;#REF!,"LB","KR")</f>
        <v>#REF!</v>
      </c>
      <c r="AL58" s="51">
        <f t="shared" si="22"/>
        <v>3224153000</v>
      </c>
      <c r="AM58" s="51">
        <f t="shared" si="22"/>
        <v>3634136000</v>
      </c>
      <c r="AN58" s="51">
        <f t="shared" si="22"/>
        <v>3858282000</v>
      </c>
      <c r="AO58" s="418">
        <f t="shared" si="22"/>
        <v>4096252000</v>
      </c>
      <c r="AP58" s="418">
        <f t="shared" si="35"/>
        <v>3858282000</v>
      </c>
      <c r="AQ58" s="51">
        <f t="shared" si="35"/>
        <v>4096252000</v>
      </c>
      <c r="AR58" s="51">
        <f t="shared" si="35"/>
        <v>4348900000</v>
      </c>
      <c r="AS58" s="42"/>
      <c r="AT58" s="422">
        <v>19</v>
      </c>
      <c r="AU58" s="297">
        <f t="shared" si="36"/>
        <v>-1783773.3164819963</v>
      </c>
      <c r="AV58" s="297"/>
      <c r="AW58" s="297"/>
      <c r="AX58" s="297"/>
      <c r="AY58" s="297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35">
        <f>O201</f>
        <v>31164459.021960001</v>
      </c>
      <c r="BV58" s="42"/>
      <c r="BW58" s="423">
        <v>6</v>
      </c>
      <c r="BX58" s="429" t="s">
        <v>138</v>
      </c>
      <c r="BY58" s="424" t="str">
        <f>F81</f>
        <v>2BR-3</v>
      </c>
      <c r="BZ58" s="425" t="str">
        <f>D81</f>
        <v>03</v>
      </c>
      <c r="CA58" s="424">
        <f t="shared" ref="CA58:CB61" si="48">G81</f>
        <v>85</v>
      </c>
      <c r="CB58" s="424">
        <f t="shared" si="48"/>
        <v>74</v>
      </c>
      <c r="CC58" s="424">
        <f>O81</f>
        <v>29448075.753672004</v>
      </c>
      <c r="CD58" s="424">
        <f t="shared" ref="CD58:CG61" si="49">AL81</f>
        <v>2003103000</v>
      </c>
      <c r="CE58" s="424">
        <f t="shared" si="49"/>
        <v>2257817000</v>
      </c>
      <c r="CF58" s="424">
        <f t="shared" si="49"/>
        <v>2397074000</v>
      </c>
      <c r="CG58" s="424">
        <f t="shared" si="49"/>
        <v>2544920000</v>
      </c>
      <c r="CH58" s="424">
        <f>AR81</f>
        <v>2701885000</v>
      </c>
      <c r="CI58" s="42">
        <v>4</v>
      </c>
      <c r="CJ58" s="418">
        <f t="shared" si="43"/>
        <v>4348899479.640255</v>
      </c>
      <c r="CK58" s="42">
        <f t="shared" si="44"/>
        <v>4089779000</v>
      </c>
      <c r="CL58" s="42">
        <f t="shared" si="44"/>
        <v>4342028000</v>
      </c>
      <c r="CM58" s="43">
        <f t="shared" si="24"/>
        <v>61346685</v>
      </c>
      <c r="CN58" s="43">
        <f t="shared" si="25"/>
        <v>43420280</v>
      </c>
      <c r="CO58" s="43">
        <f t="shared" si="26"/>
        <v>96457050</v>
      </c>
      <c r="CP58" s="43">
        <f t="shared" si="27"/>
        <v>85338583.333333328</v>
      </c>
      <c r="CQ58" s="42">
        <f t="shared" si="45"/>
        <v>4609834438.342205</v>
      </c>
    </row>
    <row r="59" spans="1:95">
      <c r="A59" s="3">
        <f t="shared" si="28"/>
        <v>20</v>
      </c>
      <c r="B59" s="249">
        <v>10</v>
      </c>
      <c r="C59" s="250" t="s">
        <v>134</v>
      </c>
      <c r="D59" s="285">
        <v>21</v>
      </c>
      <c r="E59" s="252"/>
      <c r="F59" s="40" t="s">
        <v>84</v>
      </c>
      <c r="G59" s="253">
        <f t="shared" si="3"/>
        <v>132</v>
      </c>
      <c r="H59" s="253">
        <f t="shared" si="4"/>
        <v>112</v>
      </c>
      <c r="I59" s="254">
        <f t="shared" si="5"/>
        <v>27506142.120000001</v>
      </c>
      <c r="J59" s="254">
        <f t="shared" si="6"/>
        <v>3</v>
      </c>
      <c r="K59" s="255">
        <f t="shared" si="7"/>
        <v>1.1000000000000001</v>
      </c>
      <c r="L59" s="256">
        <f t="shared" si="8"/>
        <v>1.0024999999999999</v>
      </c>
      <c r="M59" s="257">
        <f t="shared" si="9"/>
        <v>25347114.450037517</v>
      </c>
      <c r="N59" s="257">
        <f t="shared" si="10"/>
        <v>28570247.85095663</v>
      </c>
      <c r="O59" s="257">
        <f t="shared" si="11"/>
        <v>30332398.222830001</v>
      </c>
      <c r="P59" s="257">
        <f t="shared" si="12"/>
        <v>32203234.173816733</v>
      </c>
      <c r="Q59" s="257">
        <f t="shared" si="29"/>
        <v>36175684.211418793</v>
      </c>
      <c r="R59" s="258">
        <f t="shared" si="13"/>
        <v>30332398.222830001</v>
      </c>
      <c r="S59" s="257">
        <f t="shared" si="13"/>
        <v>32203234.173816733</v>
      </c>
      <c r="T59" s="257">
        <f t="shared" si="14"/>
        <v>34189459.192617767</v>
      </c>
      <c r="U59" s="257">
        <f t="shared" si="30"/>
        <v>40645714.203965478</v>
      </c>
      <c r="V59" s="257"/>
      <c r="W59" s="257">
        <f t="shared" si="15"/>
        <v>2838876818.404202</v>
      </c>
      <c r="X59" s="257">
        <f t="shared" si="16"/>
        <v>3199867759.3071427</v>
      </c>
      <c r="Y59" s="257">
        <f t="shared" si="17"/>
        <v>3397228600.9569602</v>
      </c>
      <c r="Z59" s="258">
        <f t="shared" si="31"/>
        <v>3606762227.467474</v>
      </c>
      <c r="AA59" s="258">
        <f t="shared" si="32"/>
        <v>4051676631.6789045</v>
      </c>
      <c r="AB59" s="258">
        <f t="shared" si="18"/>
        <v>3397228600.9569602</v>
      </c>
      <c r="AC59" s="257">
        <f t="shared" si="19"/>
        <v>3606762227.467474</v>
      </c>
      <c r="AD59" s="257">
        <f t="shared" si="33"/>
        <v>3829219429.5731897</v>
      </c>
      <c r="AE59" s="257">
        <f t="shared" si="34"/>
        <v>4552319990.8441334</v>
      </c>
      <c r="AF59" s="257"/>
      <c r="AG59" s="32" t="str">
        <f t="shared" si="20"/>
        <v>BERTAHAP</v>
      </c>
      <c r="AH59" s="259">
        <f t="shared" si="21"/>
        <v>0</v>
      </c>
      <c r="AI59" s="260">
        <v>2</v>
      </c>
      <c r="AJ59" s="261"/>
      <c r="AK59" s="257" t="e">
        <f>IF(AJ59&gt;#REF!,"LB","KR")</f>
        <v>#REF!</v>
      </c>
      <c r="AL59" s="51">
        <f t="shared" si="22"/>
        <v>3122765000</v>
      </c>
      <c r="AM59" s="51">
        <f t="shared" si="22"/>
        <v>3519855000</v>
      </c>
      <c r="AN59" s="51">
        <f t="shared" si="22"/>
        <v>3736952000</v>
      </c>
      <c r="AO59" s="418">
        <f t="shared" si="22"/>
        <v>3967439000</v>
      </c>
      <c r="AP59" s="418">
        <f t="shared" si="35"/>
        <v>3736952000</v>
      </c>
      <c r="AQ59" s="51">
        <f t="shared" si="35"/>
        <v>3967439000</v>
      </c>
      <c r="AR59" s="51">
        <f t="shared" si="35"/>
        <v>4212142000</v>
      </c>
      <c r="AS59" s="42"/>
      <c r="AT59" s="422">
        <v>20</v>
      </c>
      <c r="AU59" s="297">
        <f t="shared" si="36"/>
        <v>-680777.01746999845</v>
      </c>
      <c r="AV59" s="297"/>
      <c r="AW59" s="297"/>
      <c r="AX59" s="297"/>
      <c r="AY59" s="297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36">
        <f>O212</f>
        <v>30031205.966616005</v>
      </c>
      <c r="BV59" s="42"/>
      <c r="BW59" s="423"/>
      <c r="BX59" s="429"/>
      <c r="BY59" s="424" t="str">
        <f>F82</f>
        <v>2BR-5</v>
      </c>
      <c r="BZ59" s="425" t="str">
        <f>D82</f>
        <v>05</v>
      </c>
      <c r="CA59" s="424">
        <f t="shared" si="48"/>
        <v>85</v>
      </c>
      <c r="CB59" s="424">
        <f t="shared" si="48"/>
        <v>74</v>
      </c>
      <c r="CC59" s="424">
        <f>O82</f>
        <v>29448075.753672004</v>
      </c>
      <c r="CD59" s="424">
        <f t="shared" si="49"/>
        <v>2003103000</v>
      </c>
      <c r="CE59" s="424">
        <f t="shared" si="49"/>
        <v>2257817000</v>
      </c>
      <c r="CF59" s="424">
        <f t="shared" si="49"/>
        <v>2397074000</v>
      </c>
      <c r="CG59" s="424">
        <f t="shared" si="49"/>
        <v>2544920000</v>
      </c>
      <c r="CH59" s="424">
        <f>AR82</f>
        <v>2701885000</v>
      </c>
      <c r="CI59" s="42"/>
      <c r="CJ59" s="418">
        <f t="shared" si="43"/>
        <v>4212141587.6280208</v>
      </c>
      <c r="CK59" s="42">
        <f t="shared" si="44"/>
        <v>3961170000</v>
      </c>
      <c r="CL59" s="42">
        <f t="shared" si="44"/>
        <v>4205486000</v>
      </c>
      <c r="CM59" s="43">
        <f t="shared" si="24"/>
        <v>59417550</v>
      </c>
      <c r="CN59" s="43">
        <f t="shared" si="25"/>
        <v>42054860</v>
      </c>
      <c r="CO59" s="43">
        <f t="shared" si="26"/>
        <v>93423800</v>
      </c>
      <c r="CP59" s="43">
        <f t="shared" si="27"/>
        <v>82654979.166666672</v>
      </c>
      <c r="CQ59" s="42">
        <f t="shared" si="45"/>
        <v>4464870837.4902248</v>
      </c>
    </row>
    <row r="60" spans="1:95">
      <c r="A60" s="3">
        <f t="shared" si="28"/>
        <v>21</v>
      </c>
      <c r="B60" s="249">
        <v>1</v>
      </c>
      <c r="C60" s="250" t="s">
        <v>139</v>
      </c>
      <c r="D60" s="251" t="s">
        <v>19</v>
      </c>
      <c r="E60" s="252"/>
      <c r="F60" s="40" t="s">
        <v>72</v>
      </c>
      <c r="G60" s="253">
        <f t="shared" si="3"/>
        <v>175</v>
      </c>
      <c r="H60" s="253">
        <f t="shared" si="4"/>
        <v>156</v>
      </c>
      <c r="I60" s="254">
        <f t="shared" si="5"/>
        <v>27506142.120000001</v>
      </c>
      <c r="J60" s="254">
        <f t="shared" si="6"/>
        <v>5</v>
      </c>
      <c r="K60" s="255">
        <f t="shared" si="7"/>
        <v>1.08</v>
      </c>
      <c r="L60" s="305">
        <f t="shared" ref="L60:L69" si="50">SUMIF($AR$4:$AR$22,D60,$BG$4:$BG$22)</f>
        <v>1.01</v>
      </c>
      <c r="M60" s="257">
        <f t="shared" si="9"/>
        <v>25072439.303650804</v>
      </c>
      <c r="N60" s="257">
        <f t="shared" si="10"/>
        <v>28260645.074426204</v>
      </c>
      <c r="O60" s="257">
        <f t="shared" si="11"/>
        <v>30003699.824496005</v>
      </c>
      <c r="P60" s="257">
        <f t="shared" si="12"/>
        <v>31854262.37751013</v>
      </c>
      <c r="Q60" s="257">
        <f t="shared" si="29"/>
        <v>35783664.781514958</v>
      </c>
      <c r="R60" s="258">
        <f t="shared" si="13"/>
        <v>30003699.824496005</v>
      </c>
      <c r="S60" s="257">
        <f t="shared" si="13"/>
        <v>31854262.37751013</v>
      </c>
      <c r="T60" s="257">
        <f t="shared" si="14"/>
        <v>33818963.579512551</v>
      </c>
      <c r="U60" s="257">
        <f t="shared" si="30"/>
        <v>40205255.092891</v>
      </c>
      <c r="V60" s="257"/>
      <c r="W60" s="257">
        <f t="shared" si="15"/>
        <v>3911300531.3695254</v>
      </c>
      <c r="X60" s="257">
        <f t="shared" si="16"/>
        <v>4408660631.6104879</v>
      </c>
      <c r="Y60" s="257">
        <f t="shared" si="17"/>
        <v>4680577172.621377</v>
      </c>
      <c r="Z60" s="258">
        <f t="shared" si="31"/>
        <v>4969264930.8915806</v>
      </c>
      <c r="AA60" s="258">
        <f t="shared" si="32"/>
        <v>5582251705.9163332</v>
      </c>
      <c r="AB60" s="258">
        <f t="shared" si="18"/>
        <v>4680577172.621377</v>
      </c>
      <c r="AC60" s="257">
        <f t="shared" si="19"/>
        <v>4969264930.8915806</v>
      </c>
      <c r="AD60" s="257">
        <f t="shared" si="33"/>
        <v>5275758318.4039583</v>
      </c>
      <c r="AE60" s="257">
        <f t="shared" si="34"/>
        <v>6272019794.4909964</v>
      </c>
      <c r="AF60" s="257"/>
      <c r="AG60" s="32" t="str">
        <f t="shared" si="20"/>
        <v>BERTAHAP</v>
      </c>
      <c r="AH60" s="259">
        <f t="shared" si="21"/>
        <v>0</v>
      </c>
      <c r="AI60" s="260">
        <v>2</v>
      </c>
      <c r="AJ60" s="261"/>
      <c r="AK60" s="257" t="e">
        <f>IF(AJ60&gt;#REF!,"LB","KR")</f>
        <v>#REF!</v>
      </c>
      <c r="AL60" s="51">
        <f t="shared" si="22"/>
        <v>4302431000</v>
      </c>
      <c r="AM60" s="51">
        <f t="shared" si="22"/>
        <v>4849527000</v>
      </c>
      <c r="AN60" s="51">
        <f t="shared" si="22"/>
        <v>5148635000</v>
      </c>
      <c r="AO60" s="418">
        <f t="shared" si="22"/>
        <v>5466192000</v>
      </c>
      <c r="AP60" s="418">
        <f t="shared" si="35"/>
        <v>5148635000</v>
      </c>
      <c r="AQ60" s="51">
        <f t="shared" si="35"/>
        <v>5466192000</v>
      </c>
      <c r="AR60" s="51">
        <f t="shared" si="35"/>
        <v>5803335000</v>
      </c>
      <c r="AS60" s="42"/>
      <c r="AT60" s="422">
        <v>21</v>
      </c>
      <c r="AU60" s="297">
        <f t="shared" si="36"/>
        <v>-1009475.415803995</v>
      </c>
      <c r="AV60" s="297"/>
      <c r="AW60" s="297"/>
      <c r="AX60" s="297"/>
      <c r="AY60" s="297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37">
        <f>O239</f>
        <v>30597832.494288005</v>
      </c>
      <c r="BV60" s="42"/>
      <c r="BW60" s="423"/>
      <c r="BX60" s="424"/>
      <c r="BY60" s="424" t="str">
        <f>F83</f>
        <v>2BR-7</v>
      </c>
      <c r="BZ60" s="425" t="str">
        <f>D83</f>
        <v>07</v>
      </c>
      <c r="CA60" s="424">
        <f t="shared" si="48"/>
        <v>101</v>
      </c>
      <c r="CB60" s="424">
        <f t="shared" si="48"/>
        <v>90</v>
      </c>
      <c r="CC60" s="424">
        <f>O83</f>
        <v>29448075.753672004</v>
      </c>
      <c r="CD60" s="424">
        <f t="shared" si="49"/>
        <v>2436206000</v>
      </c>
      <c r="CE60" s="424">
        <f t="shared" si="49"/>
        <v>2745993000</v>
      </c>
      <c r="CF60" s="424">
        <f t="shared" si="49"/>
        <v>2915360000</v>
      </c>
      <c r="CG60" s="424">
        <f t="shared" si="49"/>
        <v>3095173000</v>
      </c>
      <c r="CH60" s="424">
        <f>AR83</f>
        <v>3286076000</v>
      </c>
      <c r="CI60" s="42"/>
      <c r="CJ60" s="418">
        <f t="shared" si="43"/>
        <v>5803334253.9506178</v>
      </c>
      <c r="CK60" s="42">
        <f t="shared" si="44"/>
        <v>5457554000</v>
      </c>
      <c r="CL60" s="42">
        <f t="shared" si="44"/>
        <v>5794164000</v>
      </c>
      <c r="CM60" s="43">
        <f t="shared" si="24"/>
        <v>81863310</v>
      </c>
      <c r="CN60" s="43">
        <f t="shared" si="25"/>
        <v>57941640</v>
      </c>
      <c r="CO60" s="43">
        <f t="shared" si="26"/>
        <v>128715875</v>
      </c>
      <c r="CP60" s="43">
        <f t="shared" si="27"/>
        <v>113879000</v>
      </c>
      <c r="CQ60" s="42">
        <f t="shared" si="45"/>
        <v>6151534893.05058</v>
      </c>
    </row>
    <row r="61" spans="1:95">
      <c r="A61" s="3">
        <f t="shared" si="28"/>
        <v>22</v>
      </c>
      <c r="B61" s="249">
        <v>2</v>
      </c>
      <c r="C61" s="250" t="s">
        <v>139</v>
      </c>
      <c r="D61" s="251" t="s">
        <v>29</v>
      </c>
      <c r="E61" s="252"/>
      <c r="F61" s="40" t="s">
        <v>74</v>
      </c>
      <c r="G61" s="253">
        <f t="shared" si="3"/>
        <v>85</v>
      </c>
      <c r="H61" s="253">
        <f t="shared" si="4"/>
        <v>74</v>
      </c>
      <c r="I61" s="254">
        <f t="shared" si="5"/>
        <v>27506142.120000001</v>
      </c>
      <c r="J61" s="254">
        <f t="shared" si="6"/>
        <v>1</v>
      </c>
      <c r="K61" s="255">
        <f t="shared" si="7"/>
        <v>1.06</v>
      </c>
      <c r="L61" s="305">
        <f t="shared" si="50"/>
        <v>1.01</v>
      </c>
      <c r="M61" s="257">
        <f t="shared" si="9"/>
        <v>24608134.872101717</v>
      </c>
      <c r="N61" s="257">
        <f t="shared" si="10"/>
        <v>27737299.795270164</v>
      </c>
      <c r="O61" s="257">
        <f t="shared" si="11"/>
        <v>29448075.753672004</v>
      </c>
      <c r="P61" s="257">
        <f t="shared" si="12"/>
        <v>31264368.62977846</v>
      </c>
      <c r="Q61" s="257">
        <f t="shared" si="29"/>
        <v>35121004.32259801</v>
      </c>
      <c r="R61" s="258">
        <f t="shared" si="13"/>
        <v>29448075.753672004</v>
      </c>
      <c r="S61" s="257">
        <f t="shared" si="13"/>
        <v>31264368.62977846</v>
      </c>
      <c r="T61" s="257">
        <f t="shared" si="14"/>
        <v>33192686.476188242</v>
      </c>
      <c r="U61" s="257">
        <f t="shared" si="30"/>
        <v>39460713.331911534</v>
      </c>
      <c r="V61" s="257"/>
      <c r="W61" s="257">
        <f t="shared" si="15"/>
        <v>1821001980.535527</v>
      </c>
      <c r="X61" s="257">
        <f t="shared" si="16"/>
        <v>2052560184.849992</v>
      </c>
      <c r="Y61" s="257">
        <f t="shared" si="17"/>
        <v>2179157605.7717285</v>
      </c>
      <c r="Z61" s="258">
        <f t="shared" si="31"/>
        <v>2313563278.6036062</v>
      </c>
      <c r="AA61" s="258">
        <f t="shared" si="32"/>
        <v>2598954319.8722529</v>
      </c>
      <c r="AB61" s="258">
        <f t="shared" si="18"/>
        <v>2179157605.7717285</v>
      </c>
      <c r="AC61" s="257">
        <f t="shared" si="19"/>
        <v>2313563278.6036062</v>
      </c>
      <c r="AD61" s="257">
        <f t="shared" si="33"/>
        <v>2456258799.2379298</v>
      </c>
      <c r="AE61" s="257">
        <f t="shared" si="34"/>
        <v>2920092786.5614533</v>
      </c>
      <c r="AF61" s="257"/>
      <c r="AG61" s="32" t="str">
        <f t="shared" si="20"/>
        <v>BERTAHAP</v>
      </c>
      <c r="AH61" s="259">
        <f t="shared" si="21"/>
        <v>0</v>
      </c>
      <c r="AI61" s="260">
        <v>2</v>
      </c>
      <c r="AJ61" s="261"/>
      <c r="AK61" s="257" t="e">
        <f>IF(AJ61&gt;#REF!,"LB","KR")</f>
        <v>#REF!</v>
      </c>
      <c r="AL61" s="51">
        <f t="shared" si="22"/>
        <v>2003103000</v>
      </c>
      <c r="AM61" s="51">
        <f t="shared" si="22"/>
        <v>2257817000</v>
      </c>
      <c r="AN61" s="51">
        <f t="shared" si="22"/>
        <v>2397074000</v>
      </c>
      <c r="AO61" s="418">
        <f t="shared" si="22"/>
        <v>2544920000</v>
      </c>
      <c r="AP61" s="418">
        <f t="shared" si="35"/>
        <v>2397074000</v>
      </c>
      <c r="AQ61" s="51">
        <f t="shared" si="35"/>
        <v>2544920000</v>
      </c>
      <c r="AR61" s="51">
        <f t="shared" si="35"/>
        <v>2701885000</v>
      </c>
      <c r="AS61" s="42"/>
      <c r="AT61" s="422">
        <v>22</v>
      </c>
      <c r="AU61" s="297">
        <f t="shared" si="36"/>
        <v>-1565099.486627996</v>
      </c>
      <c r="AV61" s="297"/>
      <c r="AW61" s="297"/>
      <c r="AX61" s="297"/>
      <c r="AY61" s="297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38">
        <f>O267</f>
        <v>30152232.991944</v>
      </c>
      <c r="BV61" s="42"/>
      <c r="BW61" s="423"/>
      <c r="BX61" s="424"/>
      <c r="BY61" s="424" t="str">
        <f>F84</f>
        <v>2BR-9</v>
      </c>
      <c r="BZ61" s="425" t="str">
        <f>D84</f>
        <v>09</v>
      </c>
      <c r="CA61" s="424">
        <f t="shared" si="48"/>
        <v>101</v>
      </c>
      <c r="CB61" s="424">
        <f t="shared" si="48"/>
        <v>90</v>
      </c>
      <c r="CC61" s="424">
        <f>O84</f>
        <v>29448075.753672004</v>
      </c>
      <c r="CD61" s="424">
        <f t="shared" si="49"/>
        <v>2436206000</v>
      </c>
      <c r="CE61" s="424">
        <f t="shared" si="49"/>
        <v>2745993000</v>
      </c>
      <c r="CF61" s="424">
        <f t="shared" si="49"/>
        <v>2915360000</v>
      </c>
      <c r="CG61" s="424">
        <f t="shared" si="49"/>
        <v>3095173000</v>
      </c>
      <c r="CH61" s="424">
        <f>AR84</f>
        <v>3286076000</v>
      </c>
      <c r="CI61" s="42"/>
      <c r="CJ61" s="418">
        <f t="shared" si="43"/>
        <v>2701884860.5325255</v>
      </c>
      <c r="CK61" s="42">
        <f t="shared" si="44"/>
        <v>2540899000</v>
      </c>
      <c r="CL61" s="42">
        <f t="shared" si="44"/>
        <v>2697616000</v>
      </c>
      <c r="CM61" s="43">
        <f t="shared" si="24"/>
        <v>38113485</v>
      </c>
      <c r="CN61" s="43">
        <f t="shared" si="25"/>
        <v>26976160</v>
      </c>
      <c r="CO61" s="43">
        <f t="shared" si="26"/>
        <v>59926850</v>
      </c>
      <c r="CP61" s="43">
        <f t="shared" si="27"/>
        <v>53019166.666666664</v>
      </c>
      <c r="CQ61" s="42">
        <f t="shared" si="45"/>
        <v>2863998836.0791192</v>
      </c>
    </row>
    <row r="62" spans="1:95">
      <c r="A62" s="3">
        <f t="shared" si="28"/>
        <v>23</v>
      </c>
      <c r="B62" s="249">
        <v>3</v>
      </c>
      <c r="C62" s="250" t="s">
        <v>139</v>
      </c>
      <c r="D62" s="251" t="s">
        <v>32</v>
      </c>
      <c r="E62" s="252"/>
      <c r="F62" s="40" t="s">
        <v>56</v>
      </c>
      <c r="G62" s="253">
        <f t="shared" si="3"/>
        <v>85</v>
      </c>
      <c r="H62" s="253">
        <f t="shared" si="4"/>
        <v>74</v>
      </c>
      <c r="I62" s="254">
        <f t="shared" si="5"/>
        <v>27506142.120000001</v>
      </c>
      <c r="J62" s="254">
        <f t="shared" si="6"/>
        <v>1</v>
      </c>
      <c r="K62" s="255">
        <f t="shared" si="7"/>
        <v>1.06</v>
      </c>
      <c r="L62" s="305">
        <f t="shared" si="50"/>
        <v>1.01</v>
      </c>
      <c r="M62" s="257">
        <f t="shared" si="9"/>
        <v>24608134.872101717</v>
      </c>
      <c r="N62" s="257">
        <f t="shared" si="10"/>
        <v>27737299.795270164</v>
      </c>
      <c r="O62" s="257">
        <f t="shared" si="11"/>
        <v>29448075.753672004</v>
      </c>
      <c r="P62" s="257">
        <f t="shared" si="12"/>
        <v>31264368.62977846</v>
      </c>
      <c r="Q62" s="257">
        <f t="shared" si="29"/>
        <v>35121004.32259801</v>
      </c>
      <c r="R62" s="258">
        <f t="shared" si="13"/>
        <v>29448075.753672004</v>
      </c>
      <c r="S62" s="257">
        <f t="shared" si="13"/>
        <v>31264368.62977846</v>
      </c>
      <c r="T62" s="257">
        <f t="shared" si="14"/>
        <v>33192686.476188242</v>
      </c>
      <c r="U62" s="257">
        <f t="shared" si="30"/>
        <v>39460713.331911534</v>
      </c>
      <c r="V62" s="257"/>
      <c r="W62" s="257">
        <f t="shared" si="15"/>
        <v>1821001980.535527</v>
      </c>
      <c r="X62" s="257">
        <f t="shared" si="16"/>
        <v>2052560184.849992</v>
      </c>
      <c r="Y62" s="257">
        <f t="shared" si="17"/>
        <v>2179157605.7717285</v>
      </c>
      <c r="Z62" s="258">
        <f t="shared" si="31"/>
        <v>2313563278.6036062</v>
      </c>
      <c r="AA62" s="258">
        <f t="shared" si="32"/>
        <v>2598954319.8722529</v>
      </c>
      <c r="AB62" s="258">
        <f t="shared" si="18"/>
        <v>2179157605.7717285</v>
      </c>
      <c r="AC62" s="257">
        <f t="shared" si="19"/>
        <v>2313563278.6036062</v>
      </c>
      <c r="AD62" s="257">
        <f t="shared" si="33"/>
        <v>2456258799.2379298</v>
      </c>
      <c r="AE62" s="257">
        <f t="shared" si="34"/>
        <v>2920092786.5614533</v>
      </c>
      <c r="AF62" s="257"/>
      <c r="AG62" s="32" t="str">
        <f t="shared" si="20"/>
        <v>BERTAHAP</v>
      </c>
      <c r="AH62" s="259">
        <f t="shared" si="21"/>
        <v>0</v>
      </c>
      <c r="AI62" s="260">
        <v>2</v>
      </c>
      <c r="AJ62" s="261"/>
      <c r="AK62" s="257" t="e">
        <f>IF(AJ62&gt;#REF!,"LB","KR")</f>
        <v>#REF!</v>
      </c>
      <c r="AL62" s="51">
        <f t="shared" si="22"/>
        <v>2003103000</v>
      </c>
      <c r="AM62" s="51">
        <f t="shared" si="22"/>
        <v>2257817000</v>
      </c>
      <c r="AN62" s="51">
        <f t="shared" si="22"/>
        <v>2397074000</v>
      </c>
      <c r="AO62" s="418">
        <f t="shared" si="22"/>
        <v>2544920000</v>
      </c>
      <c r="AP62" s="418">
        <f t="shared" si="35"/>
        <v>2397074000</v>
      </c>
      <c r="AQ62" s="51">
        <f t="shared" si="35"/>
        <v>2544920000</v>
      </c>
      <c r="AR62" s="51">
        <f t="shared" si="35"/>
        <v>2701885000</v>
      </c>
      <c r="AS62" s="42"/>
      <c r="AT62" s="422">
        <v>23</v>
      </c>
      <c r="AU62" s="297">
        <f t="shared" si="36"/>
        <v>-1565099.486627996</v>
      </c>
      <c r="AV62" s="297"/>
      <c r="AW62" s="297"/>
      <c r="AX62" s="297"/>
      <c r="AY62" s="297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39">
        <f>O268</f>
        <v>29593858.306908</v>
      </c>
      <c r="BV62" s="42"/>
      <c r="BW62" s="423">
        <v>7</v>
      </c>
      <c r="BX62" s="424" t="s">
        <v>140</v>
      </c>
      <c r="BY62" s="424" t="str">
        <f>F105</f>
        <v>2BR-3</v>
      </c>
      <c r="BZ62" s="425" t="str">
        <f>D105</f>
        <v>03</v>
      </c>
      <c r="CA62" s="424">
        <f>G105</f>
        <v>85</v>
      </c>
      <c r="CB62" s="424">
        <f>H105</f>
        <v>74</v>
      </c>
      <c r="CC62" s="424">
        <f>O105</f>
        <v>29448075.753672004</v>
      </c>
      <c r="CD62" s="424">
        <f>AL105</f>
        <v>2003103000</v>
      </c>
      <c r="CE62" s="424">
        <f>AM105</f>
        <v>2257817000</v>
      </c>
      <c r="CF62" s="424">
        <f>AN105</f>
        <v>2397074000</v>
      </c>
      <c r="CG62" s="424">
        <f>AO105</f>
        <v>2544920000</v>
      </c>
      <c r="CH62" s="424">
        <f>AR105</f>
        <v>2701885000</v>
      </c>
      <c r="CI62" s="42">
        <v>12</v>
      </c>
      <c r="CJ62" s="418">
        <f t="shared" si="43"/>
        <v>2701884860.5325255</v>
      </c>
      <c r="CK62" s="42">
        <f t="shared" si="44"/>
        <v>2540899000</v>
      </c>
      <c r="CL62" s="42">
        <f t="shared" si="44"/>
        <v>2697616000</v>
      </c>
      <c r="CM62" s="43">
        <f t="shared" si="24"/>
        <v>38113485</v>
      </c>
      <c r="CN62" s="43">
        <f t="shared" si="25"/>
        <v>26976160</v>
      </c>
      <c r="CO62" s="43">
        <f t="shared" si="26"/>
        <v>59926850</v>
      </c>
      <c r="CP62" s="43">
        <f t="shared" si="27"/>
        <v>53019166.666666664</v>
      </c>
      <c r="CQ62" s="42">
        <f t="shared" si="45"/>
        <v>2863998836.0791192</v>
      </c>
    </row>
    <row r="63" spans="1:95">
      <c r="A63" s="3">
        <f t="shared" si="28"/>
        <v>24</v>
      </c>
      <c r="B63" s="249">
        <v>4</v>
      </c>
      <c r="C63" s="250" t="s">
        <v>139</v>
      </c>
      <c r="D63" s="251" t="s">
        <v>38</v>
      </c>
      <c r="E63" s="252"/>
      <c r="F63" s="40" t="s">
        <v>58</v>
      </c>
      <c r="G63" s="253">
        <f t="shared" si="3"/>
        <v>101</v>
      </c>
      <c r="H63" s="253">
        <f t="shared" si="4"/>
        <v>90</v>
      </c>
      <c r="I63" s="254">
        <f t="shared" si="5"/>
        <v>27506142.120000001</v>
      </c>
      <c r="J63" s="254">
        <f t="shared" si="6"/>
        <v>1</v>
      </c>
      <c r="K63" s="255">
        <f t="shared" si="7"/>
        <v>1.06</v>
      </c>
      <c r="L63" s="305">
        <f t="shared" si="50"/>
        <v>1.01</v>
      </c>
      <c r="M63" s="257">
        <f t="shared" si="9"/>
        <v>24608134.872101717</v>
      </c>
      <c r="N63" s="257">
        <f t="shared" si="10"/>
        <v>27737299.795270164</v>
      </c>
      <c r="O63" s="257">
        <f t="shared" si="11"/>
        <v>29448075.753672004</v>
      </c>
      <c r="P63" s="257">
        <f t="shared" si="12"/>
        <v>31264368.62977846</v>
      </c>
      <c r="Q63" s="257">
        <f t="shared" si="29"/>
        <v>35121004.32259801</v>
      </c>
      <c r="R63" s="258">
        <f t="shared" si="13"/>
        <v>29448075.753672004</v>
      </c>
      <c r="S63" s="257">
        <f t="shared" si="13"/>
        <v>31264368.62977846</v>
      </c>
      <c r="T63" s="257">
        <f t="shared" si="14"/>
        <v>33192686.476188242</v>
      </c>
      <c r="U63" s="257">
        <f t="shared" si="30"/>
        <v>39460713.331911534</v>
      </c>
      <c r="V63" s="257"/>
      <c r="W63" s="257">
        <f t="shared" si="15"/>
        <v>2214732138.4891543</v>
      </c>
      <c r="X63" s="257">
        <f t="shared" si="16"/>
        <v>2496356981.5743146</v>
      </c>
      <c r="Y63" s="257">
        <f t="shared" si="17"/>
        <v>2650326817.8304806</v>
      </c>
      <c r="Z63" s="258">
        <f t="shared" si="31"/>
        <v>2813793176.6800613</v>
      </c>
      <c r="AA63" s="258">
        <f t="shared" si="32"/>
        <v>3160890389.0338211</v>
      </c>
      <c r="AB63" s="258">
        <f t="shared" si="18"/>
        <v>2650326817.8304806</v>
      </c>
      <c r="AC63" s="257">
        <f t="shared" si="19"/>
        <v>2813793176.6800613</v>
      </c>
      <c r="AD63" s="257">
        <f t="shared" si="33"/>
        <v>2987341782.8569417</v>
      </c>
      <c r="AE63" s="257">
        <f t="shared" si="34"/>
        <v>3551464199.8720379</v>
      </c>
      <c r="AF63" s="257"/>
      <c r="AG63" s="32" t="str">
        <f t="shared" si="20"/>
        <v>BERTAHAP</v>
      </c>
      <c r="AH63" s="259">
        <f t="shared" si="21"/>
        <v>0</v>
      </c>
      <c r="AI63" s="260">
        <v>2</v>
      </c>
      <c r="AJ63" s="261"/>
      <c r="AK63" s="257" t="e">
        <f>IF(AJ63&gt;#REF!,"LB","KR")</f>
        <v>#REF!</v>
      </c>
      <c r="AL63" s="51">
        <f t="shared" si="22"/>
        <v>2436206000</v>
      </c>
      <c r="AM63" s="51">
        <f t="shared" si="22"/>
        <v>2745993000</v>
      </c>
      <c r="AN63" s="51">
        <f t="shared" si="22"/>
        <v>2915360000</v>
      </c>
      <c r="AO63" s="418">
        <f t="shared" si="22"/>
        <v>3095173000</v>
      </c>
      <c r="AP63" s="418">
        <f t="shared" si="35"/>
        <v>2915360000</v>
      </c>
      <c r="AQ63" s="51">
        <f t="shared" si="35"/>
        <v>3095173000</v>
      </c>
      <c r="AR63" s="51">
        <f t="shared" si="35"/>
        <v>3286076000</v>
      </c>
      <c r="AS63" s="42"/>
      <c r="AT63" s="422">
        <v>24</v>
      </c>
      <c r="AU63" s="297">
        <f t="shared" si="36"/>
        <v>-1565099.486627996</v>
      </c>
      <c r="AV63" s="297"/>
      <c r="AW63" s="297"/>
      <c r="AX63" s="297"/>
      <c r="AY63" s="297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40">
        <f>O270</f>
        <v>29593858.306908</v>
      </c>
      <c r="BV63" s="42"/>
      <c r="BW63" s="426"/>
      <c r="BX63" s="424"/>
      <c r="BY63" s="424" t="str">
        <f>F108</f>
        <v>2BR-9</v>
      </c>
      <c r="BZ63" s="425" t="str">
        <f>D108</f>
        <v>09</v>
      </c>
      <c r="CA63" s="424">
        <f t="shared" ref="CA63:CB67" si="51">G108</f>
        <v>101</v>
      </c>
      <c r="CB63" s="424">
        <f t="shared" si="51"/>
        <v>90</v>
      </c>
      <c r="CC63" s="424">
        <f>O108</f>
        <v>29448075.753672004</v>
      </c>
      <c r="CD63" s="424">
        <f t="shared" ref="CD63:CG67" si="52">AL108</f>
        <v>2436206000</v>
      </c>
      <c r="CE63" s="424">
        <f t="shared" si="52"/>
        <v>2745993000</v>
      </c>
      <c r="CF63" s="424">
        <f t="shared" si="52"/>
        <v>2915360000</v>
      </c>
      <c r="CG63" s="424">
        <f t="shared" si="52"/>
        <v>3095173000</v>
      </c>
      <c r="CH63" s="424">
        <f>AR108</f>
        <v>3286076000</v>
      </c>
      <c r="CI63" s="42"/>
      <c r="CJ63" s="418">
        <f t="shared" si="43"/>
        <v>3286076210.4227395</v>
      </c>
      <c r="CK63" s="42">
        <f t="shared" si="44"/>
        <v>3090282000</v>
      </c>
      <c r="CL63" s="42">
        <f t="shared" si="44"/>
        <v>3280884000</v>
      </c>
      <c r="CM63" s="43">
        <f t="shared" si="24"/>
        <v>46354230</v>
      </c>
      <c r="CN63" s="43">
        <f t="shared" si="25"/>
        <v>32808840</v>
      </c>
      <c r="CO63" s="43">
        <f t="shared" si="26"/>
        <v>72884000</v>
      </c>
      <c r="CP63" s="43">
        <f t="shared" si="27"/>
        <v>64482770.833333336</v>
      </c>
      <c r="CQ63" s="42">
        <f t="shared" si="45"/>
        <v>3483241483.3358808</v>
      </c>
    </row>
    <row r="64" spans="1:95">
      <c r="A64" s="3">
        <f t="shared" si="28"/>
        <v>25</v>
      </c>
      <c r="B64" s="249">
        <v>5</v>
      </c>
      <c r="C64" s="250" t="s">
        <v>139</v>
      </c>
      <c r="D64" s="251" t="s">
        <v>44</v>
      </c>
      <c r="E64" s="252"/>
      <c r="F64" s="40" t="s">
        <v>60</v>
      </c>
      <c r="G64" s="253">
        <f t="shared" si="3"/>
        <v>101</v>
      </c>
      <c r="H64" s="253">
        <f t="shared" si="4"/>
        <v>90</v>
      </c>
      <c r="I64" s="254">
        <f t="shared" si="5"/>
        <v>27506142.120000001</v>
      </c>
      <c r="J64" s="254">
        <f t="shared" si="6"/>
        <v>1</v>
      </c>
      <c r="K64" s="255">
        <f t="shared" si="7"/>
        <v>1.06</v>
      </c>
      <c r="L64" s="305">
        <f t="shared" si="50"/>
        <v>1.01</v>
      </c>
      <c r="M64" s="257">
        <f t="shared" si="9"/>
        <v>24608134.872101717</v>
      </c>
      <c r="N64" s="257">
        <f t="shared" si="10"/>
        <v>27737299.795270164</v>
      </c>
      <c r="O64" s="257">
        <f t="shared" si="11"/>
        <v>29448075.753672004</v>
      </c>
      <c r="P64" s="257">
        <f t="shared" si="12"/>
        <v>31264368.62977846</v>
      </c>
      <c r="Q64" s="257">
        <f t="shared" si="29"/>
        <v>35121004.32259801</v>
      </c>
      <c r="R64" s="258">
        <f t="shared" si="13"/>
        <v>29448075.753672004</v>
      </c>
      <c r="S64" s="257">
        <f t="shared" si="13"/>
        <v>31264368.62977846</v>
      </c>
      <c r="T64" s="257">
        <f t="shared" si="14"/>
        <v>33192686.476188242</v>
      </c>
      <c r="U64" s="257">
        <f t="shared" si="30"/>
        <v>39460713.331911534</v>
      </c>
      <c r="V64" s="257"/>
      <c r="W64" s="257">
        <f t="shared" si="15"/>
        <v>2214732138.4891543</v>
      </c>
      <c r="X64" s="257">
        <f t="shared" si="16"/>
        <v>2496356981.5743146</v>
      </c>
      <c r="Y64" s="257">
        <f t="shared" si="17"/>
        <v>2650326817.8304806</v>
      </c>
      <c r="Z64" s="258">
        <f t="shared" si="31"/>
        <v>2813793176.6800613</v>
      </c>
      <c r="AA64" s="258">
        <f t="shared" si="32"/>
        <v>3160890389.0338211</v>
      </c>
      <c r="AB64" s="258">
        <f t="shared" si="18"/>
        <v>2650326817.8304806</v>
      </c>
      <c r="AC64" s="257">
        <f t="shared" si="19"/>
        <v>2813793176.6800613</v>
      </c>
      <c r="AD64" s="257">
        <f t="shared" si="33"/>
        <v>2987341782.8569417</v>
      </c>
      <c r="AE64" s="257">
        <f t="shared" si="34"/>
        <v>3551464199.8720379</v>
      </c>
      <c r="AF64" s="257"/>
      <c r="AG64" s="32" t="str">
        <f t="shared" si="20"/>
        <v>BERTAHAP</v>
      </c>
      <c r="AH64" s="259">
        <f t="shared" si="21"/>
        <v>0</v>
      </c>
      <c r="AI64" s="260">
        <v>2</v>
      </c>
      <c r="AJ64" s="261"/>
      <c r="AK64" s="257" t="e">
        <f>IF(AJ64&gt;#REF!,"LB","KR")</f>
        <v>#REF!</v>
      </c>
      <c r="AL64" s="51">
        <f t="shared" si="22"/>
        <v>2436206000</v>
      </c>
      <c r="AM64" s="51">
        <f t="shared" si="22"/>
        <v>2745993000</v>
      </c>
      <c r="AN64" s="51">
        <f t="shared" si="22"/>
        <v>2915360000</v>
      </c>
      <c r="AO64" s="418">
        <f t="shared" si="22"/>
        <v>3095173000</v>
      </c>
      <c r="AP64" s="418">
        <f t="shared" si="35"/>
        <v>2915360000</v>
      </c>
      <c r="AQ64" s="51">
        <f t="shared" si="35"/>
        <v>3095173000</v>
      </c>
      <c r="AR64" s="51">
        <f t="shared" si="35"/>
        <v>3286076000</v>
      </c>
      <c r="AS64" s="42"/>
      <c r="AT64" s="422">
        <v>25</v>
      </c>
      <c r="AU64" s="297">
        <f t="shared" si="36"/>
        <v>-1565099.486627996</v>
      </c>
      <c r="AV64" s="297"/>
      <c r="AW64" s="297"/>
      <c r="AX64" s="297"/>
      <c r="AY64" s="297"/>
      <c r="AZ64" s="297"/>
      <c r="BA64" s="297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41">
        <f>O274</f>
        <v>30710607.67698</v>
      </c>
      <c r="BV64" s="42"/>
      <c r="BW64" s="426"/>
      <c r="BX64" s="424"/>
      <c r="BY64" s="424" t="str">
        <f>F109</f>
        <v>2BR-11</v>
      </c>
      <c r="BZ64" s="425">
        <f>D109</f>
        <v>11</v>
      </c>
      <c r="CA64" s="424">
        <f t="shared" si="51"/>
        <v>101</v>
      </c>
      <c r="CB64" s="424">
        <f t="shared" si="51"/>
        <v>90</v>
      </c>
      <c r="CC64" s="424">
        <f>O109</f>
        <v>29448075.753672004</v>
      </c>
      <c r="CD64" s="424">
        <f t="shared" si="52"/>
        <v>2436206000</v>
      </c>
      <c r="CE64" s="424">
        <f t="shared" si="52"/>
        <v>2745993000</v>
      </c>
      <c r="CF64" s="424">
        <f t="shared" si="52"/>
        <v>2915360000</v>
      </c>
      <c r="CG64" s="424">
        <f t="shared" si="52"/>
        <v>3095173000</v>
      </c>
      <c r="CH64" s="424">
        <f>AR109</f>
        <v>3286076000</v>
      </c>
      <c r="CI64" s="42"/>
      <c r="CJ64" s="418">
        <f t="shared" si="43"/>
        <v>3286076210.4227395</v>
      </c>
      <c r="CK64" s="42">
        <f t="shared" si="44"/>
        <v>3090282000</v>
      </c>
      <c r="CL64" s="42">
        <f t="shared" si="44"/>
        <v>3280884000</v>
      </c>
      <c r="CM64" s="43">
        <f t="shared" si="24"/>
        <v>46354230</v>
      </c>
      <c r="CN64" s="43">
        <f t="shared" si="25"/>
        <v>32808840</v>
      </c>
      <c r="CO64" s="43">
        <f t="shared" si="26"/>
        <v>72884000</v>
      </c>
      <c r="CP64" s="43">
        <f t="shared" si="27"/>
        <v>64482770.833333336</v>
      </c>
      <c r="CQ64" s="42">
        <f t="shared" si="45"/>
        <v>3483241483.3358808</v>
      </c>
    </row>
    <row r="65" spans="1:95">
      <c r="A65" s="3">
        <f t="shared" si="28"/>
        <v>26</v>
      </c>
      <c r="B65" s="249">
        <v>6</v>
      </c>
      <c r="C65" s="250" t="s">
        <v>139</v>
      </c>
      <c r="D65" s="285">
        <v>11</v>
      </c>
      <c r="E65" s="252"/>
      <c r="F65" s="40" t="s">
        <v>62</v>
      </c>
      <c r="G65" s="253">
        <f t="shared" si="3"/>
        <v>101</v>
      </c>
      <c r="H65" s="253">
        <f t="shared" si="4"/>
        <v>90</v>
      </c>
      <c r="I65" s="254">
        <f t="shared" si="5"/>
        <v>27506142.120000001</v>
      </c>
      <c r="J65" s="254">
        <f t="shared" si="6"/>
        <v>1</v>
      </c>
      <c r="K65" s="255">
        <f t="shared" si="7"/>
        <v>1.06</v>
      </c>
      <c r="L65" s="305">
        <f t="shared" si="50"/>
        <v>1.01</v>
      </c>
      <c r="M65" s="257">
        <f t="shared" si="9"/>
        <v>24608134.872101717</v>
      </c>
      <c r="N65" s="257">
        <f t="shared" si="10"/>
        <v>27737299.795270164</v>
      </c>
      <c r="O65" s="257">
        <f t="shared" si="11"/>
        <v>29448075.753672004</v>
      </c>
      <c r="P65" s="257">
        <f t="shared" si="12"/>
        <v>31264368.62977846</v>
      </c>
      <c r="Q65" s="257">
        <f t="shared" si="29"/>
        <v>35121004.32259801</v>
      </c>
      <c r="R65" s="258">
        <f t="shared" si="13"/>
        <v>29448075.753672004</v>
      </c>
      <c r="S65" s="257">
        <f t="shared" si="13"/>
        <v>31264368.62977846</v>
      </c>
      <c r="T65" s="257">
        <f t="shared" si="14"/>
        <v>33192686.476188242</v>
      </c>
      <c r="U65" s="257">
        <f t="shared" si="30"/>
        <v>39460713.331911534</v>
      </c>
      <c r="V65" s="257"/>
      <c r="W65" s="257">
        <f t="shared" si="15"/>
        <v>2214732138.4891543</v>
      </c>
      <c r="X65" s="257">
        <f t="shared" si="16"/>
        <v>2496356981.5743146</v>
      </c>
      <c r="Y65" s="257">
        <f t="shared" si="17"/>
        <v>2650326817.8304806</v>
      </c>
      <c r="Z65" s="258">
        <f t="shared" si="31"/>
        <v>2813793176.6800613</v>
      </c>
      <c r="AA65" s="258">
        <f t="shared" si="32"/>
        <v>3160890389.0338211</v>
      </c>
      <c r="AB65" s="258">
        <f t="shared" si="18"/>
        <v>2650326817.8304806</v>
      </c>
      <c r="AC65" s="257">
        <f t="shared" si="19"/>
        <v>2813793176.6800613</v>
      </c>
      <c r="AD65" s="257">
        <f t="shared" si="33"/>
        <v>2987341782.8569417</v>
      </c>
      <c r="AE65" s="257">
        <f t="shared" si="34"/>
        <v>3551464199.8720379</v>
      </c>
      <c r="AF65" s="257"/>
      <c r="AG65" s="32" t="str">
        <f t="shared" si="20"/>
        <v>BERTAHAP</v>
      </c>
      <c r="AH65" s="259">
        <f t="shared" si="21"/>
        <v>0</v>
      </c>
      <c r="AI65" s="260">
        <v>2</v>
      </c>
      <c r="AJ65" s="261"/>
      <c r="AK65" s="257" t="e">
        <f>IF(AJ65&gt;#REF!,"LB","KR")</f>
        <v>#REF!</v>
      </c>
      <c r="AL65" s="51">
        <f t="shared" si="22"/>
        <v>2436206000</v>
      </c>
      <c r="AM65" s="51">
        <f t="shared" si="22"/>
        <v>2745993000</v>
      </c>
      <c r="AN65" s="51">
        <f t="shared" si="22"/>
        <v>2915360000</v>
      </c>
      <c r="AO65" s="418">
        <f t="shared" si="22"/>
        <v>3095173000</v>
      </c>
      <c r="AP65" s="418">
        <f t="shared" si="35"/>
        <v>2915360000</v>
      </c>
      <c r="AQ65" s="51">
        <f t="shared" si="35"/>
        <v>3095173000</v>
      </c>
      <c r="AR65" s="51">
        <f t="shared" si="35"/>
        <v>3286076000</v>
      </c>
      <c r="AS65" s="42"/>
      <c r="AT65" s="422">
        <v>26</v>
      </c>
      <c r="AU65" s="297">
        <f t="shared" si="36"/>
        <v>-1565099.486627996</v>
      </c>
      <c r="AV65" s="297"/>
      <c r="AW65" s="297"/>
      <c r="AX65" s="297"/>
      <c r="AY65" s="297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42">
        <f>O313</f>
        <v>30449299.326839998</v>
      </c>
      <c r="BV65" s="42"/>
      <c r="BW65" s="426"/>
      <c r="BX65" s="429"/>
      <c r="BY65" s="424" t="str">
        <f>F110</f>
        <v>2BR-15</v>
      </c>
      <c r="BZ65" s="425">
        <f>D110</f>
        <v>15</v>
      </c>
      <c r="CA65" s="424">
        <f t="shared" si="51"/>
        <v>101</v>
      </c>
      <c r="CB65" s="424">
        <f t="shared" si="51"/>
        <v>90</v>
      </c>
      <c r="CC65" s="424">
        <f>O110</f>
        <v>29448075.753672004</v>
      </c>
      <c r="CD65" s="424">
        <f t="shared" si="52"/>
        <v>2436206000</v>
      </c>
      <c r="CE65" s="424">
        <f t="shared" si="52"/>
        <v>2745993000</v>
      </c>
      <c r="CF65" s="424">
        <f t="shared" si="52"/>
        <v>2915360000</v>
      </c>
      <c r="CG65" s="424">
        <f t="shared" si="52"/>
        <v>3095173000</v>
      </c>
      <c r="CH65" s="424">
        <f>AR110</f>
        <v>3286076000</v>
      </c>
      <c r="CI65" s="42"/>
      <c r="CJ65" s="418">
        <f t="shared" si="43"/>
        <v>3286076210.4227395</v>
      </c>
      <c r="CK65" s="42">
        <f t="shared" si="44"/>
        <v>3090282000</v>
      </c>
      <c r="CL65" s="42">
        <f t="shared" si="44"/>
        <v>3280884000</v>
      </c>
      <c r="CM65" s="43">
        <f t="shared" si="24"/>
        <v>46354230</v>
      </c>
      <c r="CN65" s="43">
        <f t="shared" si="25"/>
        <v>32808840</v>
      </c>
      <c r="CO65" s="43">
        <f t="shared" si="26"/>
        <v>72884000</v>
      </c>
      <c r="CP65" s="43">
        <f t="shared" si="27"/>
        <v>64482770.833333336</v>
      </c>
      <c r="CQ65" s="42">
        <f t="shared" si="45"/>
        <v>3483241483.3358808</v>
      </c>
    </row>
    <row r="66" spans="1:95">
      <c r="A66" s="3">
        <f t="shared" si="28"/>
        <v>27</v>
      </c>
      <c r="B66" s="249">
        <v>7</v>
      </c>
      <c r="C66" s="250" t="s">
        <v>139</v>
      </c>
      <c r="D66" s="285">
        <v>15</v>
      </c>
      <c r="E66" s="252"/>
      <c r="F66" s="40" t="s">
        <v>64</v>
      </c>
      <c r="G66" s="253">
        <f t="shared" si="3"/>
        <v>101</v>
      </c>
      <c r="H66" s="253">
        <f t="shared" si="4"/>
        <v>90</v>
      </c>
      <c r="I66" s="254">
        <f t="shared" si="5"/>
        <v>27506142.120000001</v>
      </c>
      <c r="J66" s="254">
        <f t="shared" si="6"/>
        <v>1</v>
      </c>
      <c r="K66" s="255">
        <f t="shared" si="7"/>
        <v>1.06</v>
      </c>
      <c r="L66" s="305">
        <f t="shared" si="50"/>
        <v>1.01</v>
      </c>
      <c r="M66" s="257">
        <f t="shared" si="9"/>
        <v>24608134.872101717</v>
      </c>
      <c r="N66" s="257">
        <f t="shared" si="10"/>
        <v>27737299.795270164</v>
      </c>
      <c r="O66" s="257">
        <f t="shared" si="11"/>
        <v>29448075.753672004</v>
      </c>
      <c r="P66" s="257">
        <f t="shared" si="12"/>
        <v>31264368.62977846</v>
      </c>
      <c r="Q66" s="257">
        <f t="shared" si="29"/>
        <v>35121004.32259801</v>
      </c>
      <c r="R66" s="258">
        <f t="shared" si="13"/>
        <v>29448075.753672004</v>
      </c>
      <c r="S66" s="257">
        <f t="shared" si="13"/>
        <v>31264368.62977846</v>
      </c>
      <c r="T66" s="257">
        <f t="shared" si="14"/>
        <v>33192686.476188242</v>
      </c>
      <c r="U66" s="257">
        <f t="shared" si="30"/>
        <v>39460713.331911534</v>
      </c>
      <c r="V66" s="257"/>
      <c r="W66" s="257">
        <f t="shared" si="15"/>
        <v>2214732138.4891543</v>
      </c>
      <c r="X66" s="257">
        <f t="shared" si="16"/>
        <v>2496356981.5743146</v>
      </c>
      <c r="Y66" s="257">
        <f t="shared" si="17"/>
        <v>2650326817.8304806</v>
      </c>
      <c r="Z66" s="258">
        <f t="shared" si="31"/>
        <v>2813793176.6800613</v>
      </c>
      <c r="AA66" s="258">
        <f t="shared" si="32"/>
        <v>3160890389.0338211</v>
      </c>
      <c r="AB66" s="258">
        <f t="shared" si="18"/>
        <v>2650326817.8304806</v>
      </c>
      <c r="AC66" s="257">
        <f t="shared" si="19"/>
        <v>2813793176.6800613</v>
      </c>
      <c r="AD66" s="257">
        <f t="shared" si="33"/>
        <v>2987341782.8569417</v>
      </c>
      <c r="AE66" s="257">
        <f t="shared" si="34"/>
        <v>3551464199.8720379</v>
      </c>
      <c r="AF66" s="257"/>
      <c r="AG66" s="32" t="str">
        <f t="shared" si="20"/>
        <v>BERTAHAP</v>
      </c>
      <c r="AH66" s="259">
        <f t="shared" si="21"/>
        <v>0</v>
      </c>
      <c r="AI66" s="260">
        <v>2</v>
      </c>
      <c r="AJ66" s="261"/>
      <c r="AK66" s="257" t="e">
        <f>IF(AJ66&gt;#REF!,"LB","KR")</f>
        <v>#REF!</v>
      </c>
      <c r="AL66" s="51">
        <f t="shared" si="22"/>
        <v>2436206000</v>
      </c>
      <c r="AM66" s="51">
        <f t="shared" si="22"/>
        <v>2745993000</v>
      </c>
      <c r="AN66" s="51">
        <f t="shared" si="22"/>
        <v>2915360000</v>
      </c>
      <c r="AO66" s="418">
        <f t="shared" si="22"/>
        <v>3095173000</v>
      </c>
      <c r="AP66" s="418">
        <f t="shared" si="35"/>
        <v>2915360000</v>
      </c>
      <c r="AQ66" s="51">
        <f t="shared" si="35"/>
        <v>3095173000</v>
      </c>
      <c r="AR66" s="51">
        <f t="shared" si="35"/>
        <v>3286076000</v>
      </c>
      <c r="AS66" s="42"/>
      <c r="AT66" s="422">
        <v>27</v>
      </c>
      <c r="AU66" s="297">
        <f t="shared" si="36"/>
        <v>-1565099.486627996</v>
      </c>
      <c r="AV66" s="297"/>
      <c r="AW66" s="297"/>
      <c r="AX66" s="297"/>
      <c r="AY66" s="297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43">
        <f>O314</f>
        <v>29885423.413380001</v>
      </c>
      <c r="BV66" s="42"/>
      <c r="BW66" s="426"/>
      <c r="BX66" s="424"/>
      <c r="BY66" s="424" t="str">
        <f>F111</f>
        <v>2BR-17</v>
      </c>
      <c r="BZ66" s="425">
        <f>D111</f>
        <v>17</v>
      </c>
      <c r="CA66" s="424">
        <f t="shared" si="51"/>
        <v>85</v>
      </c>
      <c r="CB66" s="424">
        <f t="shared" si="51"/>
        <v>74</v>
      </c>
      <c r="CC66" s="424">
        <f>O111</f>
        <v>29448075.753672004</v>
      </c>
      <c r="CD66" s="424">
        <f t="shared" si="52"/>
        <v>2003103000</v>
      </c>
      <c r="CE66" s="424">
        <f t="shared" si="52"/>
        <v>2257817000</v>
      </c>
      <c r="CF66" s="424">
        <f t="shared" si="52"/>
        <v>2397074000</v>
      </c>
      <c r="CG66" s="424">
        <f t="shared" si="52"/>
        <v>2544920000</v>
      </c>
      <c r="CH66" s="424">
        <f>AR111</f>
        <v>2701885000</v>
      </c>
      <c r="CI66" s="42"/>
      <c r="CJ66" s="418">
        <f t="shared" si="43"/>
        <v>3286076210.4227395</v>
      </c>
      <c r="CK66" s="42">
        <f t="shared" si="44"/>
        <v>3090282000</v>
      </c>
      <c r="CL66" s="42">
        <f t="shared" si="44"/>
        <v>3280884000</v>
      </c>
      <c r="CM66" s="43">
        <f t="shared" si="24"/>
        <v>46354230</v>
      </c>
      <c r="CN66" s="43">
        <f t="shared" si="25"/>
        <v>32808840</v>
      </c>
      <c r="CO66" s="43">
        <f t="shared" si="26"/>
        <v>72884000</v>
      </c>
      <c r="CP66" s="43">
        <f t="shared" si="27"/>
        <v>64482770.833333336</v>
      </c>
      <c r="CQ66" s="42">
        <f t="shared" si="45"/>
        <v>3483241483.3358808</v>
      </c>
    </row>
    <row r="67" spans="1:95">
      <c r="A67" s="3">
        <f t="shared" si="28"/>
        <v>28</v>
      </c>
      <c r="B67" s="249">
        <v>8</v>
      </c>
      <c r="C67" s="250" t="s">
        <v>139</v>
      </c>
      <c r="D67" s="285">
        <v>17</v>
      </c>
      <c r="E67" s="252"/>
      <c r="F67" s="40" t="s">
        <v>67</v>
      </c>
      <c r="G67" s="253">
        <f t="shared" si="3"/>
        <v>85</v>
      </c>
      <c r="H67" s="253">
        <f t="shared" si="4"/>
        <v>74</v>
      </c>
      <c r="I67" s="254">
        <f t="shared" si="5"/>
        <v>27506142.120000001</v>
      </c>
      <c r="J67" s="254">
        <f t="shared" si="6"/>
        <v>1</v>
      </c>
      <c r="K67" s="255">
        <f t="shared" si="7"/>
        <v>1.06</v>
      </c>
      <c r="L67" s="305">
        <f t="shared" si="50"/>
        <v>1.01</v>
      </c>
      <c r="M67" s="257">
        <f t="shared" si="9"/>
        <v>24608134.872101717</v>
      </c>
      <c r="N67" s="257">
        <f t="shared" si="10"/>
        <v>27737299.795270164</v>
      </c>
      <c r="O67" s="257">
        <f t="shared" si="11"/>
        <v>29448075.753672004</v>
      </c>
      <c r="P67" s="257">
        <f t="shared" si="12"/>
        <v>31264368.62977846</v>
      </c>
      <c r="Q67" s="257">
        <f t="shared" si="29"/>
        <v>35121004.32259801</v>
      </c>
      <c r="R67" s="258">
        <f t="shared" si="13"/>
        <v>29448075.753672004</v>
      </c>
      <c r="S67" s="257">
        <f t="shared" si="13"/>
        <v>31264368.62977846</v>
      </c>
      <c r="T67" s="257">
        <f t="shared" si="14"/>
        <v>33192686.476188242</v>
      </c>
      <c r="U67" s="257">
        <f t="shared" si="30"/>
        <v>39460713.331911534</v>
      </c>
      <c r="V67" s="257"/>
      <c r="W67" s="257">
        <f t="shared" si="15"/>
        <v>1821001980.535527</v>
      </c>
      <c r="X67" s="257">
        <f t="shared" si="16"/>
        <v>2052560184.849992</v>
      </c>
      <c r="Y67" s="257">
        <f t="shared" si="17"/>
        <v>2179157605.7717285</v>
      </c>
      <c r="Z67" s="258">
        <f t="shared" si="31"/>
        <v>2313563278.6036062</v>
      </c>
      <c r="AA67" s="258">
        <f t="shared" si="32"/>
        <v>2598954319.8722529</v>
      </c>
      <c r="AB67" s="258">
        <f t="shared" si="18"/>
        <v>2179157605.7717285</v>
      </c>
      <c r="AC67" s="257">
        <f t="shared" si="19"/>
        <v>2313563278.6036062</v>
      </c>
      <c r="AD67" s="257">
        <f t="shared" si="33"/>
        <v>2456258799.2379298</v>
      </c>
      <c r="AE67" s="257">
        <f t="shared" si="34"/>
        <v>2920092786.5614533</v>
      </c>
      <c r="AF67" s="257"/>
      <c r="AG67" s="32" t="str">
        <f t="shared" si="20"/>
        <v>BERTAHAP</v>
      </c>
      <c r="AH67" s="259">
        <f t="shared" si="21"/>
        <v>0</v>
      </c>
      <c r="AI67" s="260">
        <v>2</v>
      </c>
      <c r="AJ67" s="261"/>
      <c r="AK67" s="257" t="e">
        <f>IF(AJ67&gt;#REF!,"LB","KR")</f>
        <v>#REF!</v>
      </c>
      <c r="AL67" s="51">
        <f t="shared" si="22"/>
        <v>2003103000</v>
      </c>
      <c r="AM67" s="51">
        <f t="shared" si="22"/>
        <v>2257817000</v>
      </c>
      <c r="AN67" s="51">
        <f t="shared" si="22"/>
        <v>2397074000</v>
      </c>
      <c r="AO67" s="418">
        <f t="shared" si="22"/>
        <v>2544920000</v>
      </c>
      <c r="AP67" s="418">
        <f t="shared" si="35"/>
        <v>2397074000</v>
      </c>
      <c r="AQ67" s="51">
        <f t="shared" si="35"/>
        <v>2544920000</v>
      </c>
      <c r="AR67" s="51">
        <f t="shared" si="35"/>
        <v>2701885000</v>
      </c>
      <c r="AS67" s="42"/>
      <c r="AT67" s="422">
        <v>28</v>
      </c>
      <c r="AU67" s="297">
        <f t="shared" si="36"/>
        <v>-1565099.486627996</v>
      </c>
      <c r="AV67" s="297"/>
      <c r="AW67" s="297"/>
      <c r="AX67" s="297"/>
      <c r="AY67" s="297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44">
        <f>O318</f>
        <v>31013175.2403</v>
      </c>
      <c r="BV67" s="42"/>
      <c r="BW67" s="426"/>
      <c r="BX67" s="424"/>
      <c r="BY67" s="424" t="str">
        <f>F112</f>
        <v>3BR-19</v>
      </c>
      <c r="BZ67" s="425">
        <f>D112</f>
        <v>19</v>
      </c>
      <c r="CA67" s="424">
        <f t="shared" si="51"/>
        <v>138</v>
      </c>
      <c r="CB67" s="424">
        <f t="shared" si="51"/>
        <v>120</v>
      </c>
      <c r="CC67" s="424">
        <f>O112</f>
        <v>29448075.753672004</v>
      </c>
      <c r="CD67" s="424">
        <f t="shared" si="52"/>
        <v>3248274000</v>
      </c>
      <c r="CE67" s="424">
        <f t="shared" si="52"/>
        <v>3661324000</v>
      </c>
      <c r="CF67" s="424">
        <f t="shared" si="52"/>
        <v>3887146000</v>
      </c>
      <c r="CG67" s="424">
        <f t="shared" si="52"/>
        <v>4126897000</v>
      </c>
      <c r="CH67" s="424">
        <f>AR112</f>
        <v>4381435000</v>
      </c>
      <c r="CI67" s="42"/>
      <c r="CJ67" s="418">
        <f t="shared" si="43"/>
        <v>2701884860.5325255</v>
      </c>
      <c r="CK67" s="42">
        <f t="shared" si="44"/>
        <v>2540899000</v>
      </c>
      <c r="CL67" s="42">
        <f t="shared" si="44"/>
        <v>2697616000</v>
      </c>
      <c r="CM67" s="43">
        <f t="shared" si="24"/>
        <v>38113485</v>
      </c>
      <c r="CN67" s="43">
        <f t="shared" si="25"/>
        <v>26976160</v>
      </c>
      <c r="CO67" s="43">
        <f t="shared" si="26"/>
        <v>59926850</v>
      </c>
      <c r="CP67" s="43">
        <f t="shared" si="27"/>
        <v>53019166.666666664</v>
      </c>
      <c r="CQ67" s="42">
        <f t="shared" si="45"/>
        <v>2863998836.0791192</v>
      </c>
    </row>
    <row r="68" spans="1:95">
      <c r="A68" s="3">
        <f t="shared" si="28"/>
        <v>29</v>
      </c>
      <c r="B68" s="249">
        <v>9</v>
      </c>
      <c r="C68" s="250" t="s">
        <v>139</v>
      </c>
      <c r="D68" s="285">
        <v>19</v>
      </c>
      <c r="E68" s="252"/>
      <c r="F68" s="40" t="s">
        <v>78</v>
      </c>
      <c r="G68" s="253">
        <f t="shared" si="3"/>
        <v>138</v>
      </c>
      <c r="H68" s="253">
        <f t="shared" si="4"/>
        <v>120</v>
      </c>
      <c r="I68" s="254">
        <f t="shared" si="5"/>
        <v>27506142.120000001</v>
      </c>
      <c r="J68" s="254">
        <f t="shared" si="6"/>
        <v>1</v>
      </c>
      <c r="K68" s="255">
        <f t="shared" si="7"/>
        <v>1.06</v>
      </c>
      <c r="L68" s="305">
        <f t="shared" si="50"/>
        <v>1.01</v>
      </c>
      <c r="M68" s="257">
        <f t="shared" si="9"/>
        <v>24608134.872101717</v>
      </c>
      <c r="N68" s="257">
        <f t="shared" si="10"/>
        <v>27737299.795270164</v>
      </c>
      <c r="O68" s="257">
        <f t="shared" si="11"/>
        <v>29448075.753672004</v>
      </c>
      <c r="P68" s="257">
        <f t="shared" si="12"/>
        <v>31264368.62977846</v>
      </c>
      <c r="Q68" s="257">
        <f t="shared" si="29"/>
        <v>35121004.32259801</v>
      </c>
      <c r="R68" s="258">
        <f t="shared" si="13"/>
        <v>29448075.753672004</v>
      </c>
      <c r="S68" s="257">
        <f t="shared" si="13"/>
        <v>31264368.62977846</v>
      </c>
      <c r="T68" s="257">
        <f t="shared" si="14"/>
        <v>33192686.476188242</v>
      </c>
      <c r="U68" s="257">
        <f t="shared" si="30"/>
        <v>39460713.331911534</v>
      </c>
      <c r="V68" s="257"/>
      <c r="W68" s="257">
        <f t="shared" si="15"/>
        <v>2952976184.6522059</v>
      </c>
      <c r="X68" s="257">
        <f t="shared" si="16"/>
        <v>3328475975.4324198</v>
      </c>
      <c r="Y68" s="257">
        <f t="shared" si="17"/>
        <v>3533769090.4406404</v>
      </c>
      <c r="Z68" s="258">
        <f t="shared" si="31"/>
        <v>3751724235.5734153</v>
      </c>
      <c r="AA68" s="258">
        <f t="shared" si="32"/>
        <v>4214520518.7117615</v>
      </c>
      <c r="AB68" s="258">
        <f t="shared" si="18"/>
        <v>3533769090.4406404</v>
      </c>
      <c r="AC68" s="257">
        <f t="shared" si="19"/>
        <v>3751724235.5734153</v>
      </c>
      <c r="AD68" s="257">
        <f t="shared" si="33"/>
        <v>3983122377.1425891</v>
      </c>
      <c r="AE68" s="257">
        <f t="shared" si="34"/>
        <v>4735285599.8293839</v>
      </c>
      <c r="AF68" s="257"/>
      <c r="AG68" s="32" t="str">
        <f t="shared" si="20"/>
        <v>BERTAHAP</v>
      </c>
      <c r="AH68" s="259">
        <f t="shared" si="21"/>
        <v>0</v>
      </c>
      <c r="AI68" s="260">
        <v>2</v>
      </c>
      <c r="AJ68" s="261"/>
      <c r="AK68" s="257" t="e">
        <f>IF(AJ68&gt;#REF!,"LB","KR")</f>
        <v>#REF!</v>
      </c>
      <c r="AL68" s="51">
        <f t="shared" si="22"/>
        <v>3248274000</v>
      </c>
      <c r="AM68" s="51">
        <f t="shared" si="22"/>
        <v>3661324000</v>
      </c>
      <c r="AN68" s="51">
        <f t="shared" si="22"/>
        <v>3887146000</v>
      </c>
      <c r="AO68" s="418">
        <f t="shared" si="22"/>
        <v>4126897000</v>
      </c>
      <c r="AP68" s="418">
        <f t="shared" si="35"/>
        <v>3887146000</v>
      </c>
      <c r="AQ68" s="51">
        <f t="shared" si="35"/>
        <v>4126897000</v>
      </c>
      <c r="AR68" s="51">
        <f t="shared" si="35"/>
        <v>4381435000</v>
      </c>
      <c r="AS68" s="42"/>
      <c r="AT68" s="422">
        <v>29</v>
      </c>
      <c r="AU68" s="297">
        <f t="shared" si="36"/>
        <v>-1565099.486627996</v>
      </c>
      <c r="AV68" s="297"/>
      <c r="AW68" s="297"/>
      <c r="AX68" s="297"/>
      <c r="AY68" s="297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51"/>
      <c r="BV68" s="42"/>
      <c r="BW68" s="423">
        <v>8</v>
      </c>
      <c r="BX68" s="424" t="s">
        <v>141</v>
      </c>
      <c r="BY68" s="424" t="str">
        <f>F135</f>
        <v>2BR-11</v>
      </c>
      <c r="BZ68" s="425">
        <f>D135</f>
        <v>11</v>
      </c>
      <c r="CA68" s="424">
        <f t="shared" ref="CA68:CB71" si="53">G135</f>
        <v>101</v>
      </c>
      <c r="CB68" s="424">
        <f t="shared" si="53"/>
        <v>90</v>
      </c>
      <c r="CC68" s="424">
        <f>O135</f>
        <v>29448075.753672004</v>
      </c>
      <c r="CD68" s="424">
        <f t="shared" ref="CD68:CG71" si="54">AL135</f>
        <v>2436206000</v>
      </c>
      <c r="CE68" s="424">
        <f t="shared" si="54"/>
        <v>2745993000</v>
      </c>
      <c r="CF68" s="424">
        <f t="shared" si="54"/>
        <v>2915360000</v>
      </c>
      <c r="CG68" s="424">
        <f t="shared" si="54"/>
        <v>3095173000</v>
      </c>
      <c r="CH68" s="424">
        <f>AR135</f>
        <v>3286076000</v>
      </c>
      <c r="CI68" s="42">
        <v>8</v>
      </c>
      <c r="CJ68" s="418">
        <f t="shared" si="43"/>
        <v>4381434593.3377466</v>
      </c>
      <c r="CK68" s="42">
        <f t="shared" si="44"/>
        <v>4120375000</v>
      </c>
      <c r="CL68" s="42">
        <f t="shared" si="44"/>
        <v>4374511000</v>
      </c>
      <c r="CM68" s="43">
        <f t="shared" si="24"/>
        <v>61805625</v>
      </c>
      <c r="CN68" s="43">
        <f t="shared" si="25"/>
        <v>43745110</v>
      </c>
      <c r="CO68" s="43">
        <f t="shared" si="26"/>
        <v>97178650</v>
      </c>
      <c r="CP68" s="43">
        <f t="shared" si="27"/>
        <v>85977020.833333328</v>
      </c>
      <c r="CQ68" s="42">
        <f t="shared" si="45"/>
        <v>4644320916.1034422</v>
      </c>
    </row>
    <row r="69" spans="1:95">
      <c r="A69" s="3">
        <f t="shared" si="28"/>
        <v>30</v>
      </c>
      <c r="B69" s="249">
        <v>10</v>
      </c>
      <c r="C69" s="250" t="s">
        <v>139</v>
      </c>
      <c r="D69" s="285">
        <v>21</v>
      </c>
      <c r="E69" s="252"/>
      <c r="F69" s="40" t="s">
        <v>84</v>
      </c>
      <c r="G69" s="253">
        <f t="shared" si="3"/>
        <v>132</v>
      </c>
      <c r="H69" s="253">
        <f t="shared" si="4"/>
        <v>112</v>
      </c>
      <c r="I69" s="254">
        <f t="shared" si="5"/>
        <v>27506142.120000001</v>
      </c>
      <c r="J69" s="254">
        <f t="shared" si="6"/>
        <v>3</v>
      </c>
      <c r="K69" s="255">
        <f t="shared" si="7"/>
        <v>1.1000000000000001</v>
      </c>
      <c r="L69" s="305">
        <f t="shared" si="50"/>
        <v>1.01</v>
      </c>
      <c r="M69" s="257">
        <f t="shared" si="9"/>
        <v>25536743.735199891</v>
      </c>
      <c r="N69" s="257">
        <f t="shared" si="10"/>
        <v>28783990.353582241</v>
      </c>
      <c r="O69" s="257">
        <f t="shared" si="11"/>
        <v>30559323.895320002</v>
      </c>
      <c r="P69" s="257">
        <f t="shared" si="12"/>
        <v>32444156.125241794</v>
      </c>
      <c r="Q69" s="257">
        <f t="shared" si="29"/>
        <v>36446325.240431897</v>
      </c>
      <c r="R69" s="258">
        <f t="shared" si="13"/>
        <v>30559323.895320002</v>
      </c>
      <c r="S69" s="257">
        <f t="shared" si="13"/>
        <v>32444156.125241794</v>
      </c>
      <c r="T69" s="257">
        <f t="shared" si="14"/>
        <v>34445240.682836853</v>
      </c>
      <c r="U69" s="257">
        <f t="shared" si="30"/>
        <v>40949796.853870459</v>
      </c>
      <c r="V69" s="257"/>
      <c r="W69" s="257">
        <f t="shared" si="15"/>
        <v>2860115298.3423877</v>
      </c>
      <c r="X69" s="257">
        <f t="shared" si="16"/>
        <v>3223806919.6012111</v>
      </c>
      <c r="Y69" s="257">
        <f t="shared" si="17"/>
        <v>3422644276.2758403</v>
      </c>
      <c r="Z69" s="258">
        <f t="shared" si="31"/>
        <v>3633745486.027081</v>
      </c>
      <c r="AA69" s="258">
        <f t="shared" si="32"/>
        <v>4081988426.9283724</v>
      </c>
      <c r="AB69" s="258">
        <f t="shared" si="18"/>
        <v>3422644276.2758403</v>
      </c>
      <c r="AC69" s="257">
        <f t="shared" si="19"/>
        <v>3633745486.027081</v>
      </c>
      <c r="AD69" s="257">
        <f t="shared" si="33"/>
        <v>3857866956.4777274</v>
      </c>
      <c r="AE69" s="257">
        <f t="shared" si="34"/>
        <v>4586377247.6334915</v>
      </c>
      <c r="AF69" s="257"/>
      <c r="AG69" s="32" t="str">
        <f t="shared" si="20"/>
        <v>BERTAHAP</v>
      </c>
      <c r="AH69" s="259">
        <f t="shared" si="21"/>
        <v>0</v>
      </c>
      <c r="AI69" s="260">
        <v>2</v>
      </c>
      <c r="AJ69" s="261"/>
      <c r="AK69" s="257" t="e">
        <f>IF(AJ69&gt;#REF!,"LB","KR")</f>
        <v>#REF!</v>
      </c>
      <c r="AL69" s="51">
        <f t="shared" si="22"/>
        <v>3146127000</v>
      </c>
      <c r="AM69" s="51">
        <f t="shared" si="22"/>
        <v>3546188000</v>
      </c>
      <c r="AN69" s="51">
        <f t="shared" si="22"/>
        <v>3764909000</v>
      </c>
      <c r="AO69" s="418">
        <f t="shared" si="22"/>
        <v>3997121000</v>
      </c>
      <c r="AP69" s="418">
        <f t="shared" si="35"/>
        <v>3764909000</v>
      </c>
      <c r="AQ69" s="51">
        <f t="shared" si="35"/>
        <v>3997121000</v>
      </c>
      <c r="AR69" s="51">
        <f t="shared" si="35"/>
        <v>4243654000</v>
      </c>
      <c r="AS69" s="42"/>
      <c r="AT69" s="422">
        <v>30</v>
      </c>
      <c r="AU69" s="297">
        <f t="shared" si="36"/>
        <v>-453851.34497999772</v>
      </c>
      <c r="AV69" s="297"/>
      <c r="AW69" s="297"/>
      <c r="AX69" s="297"/>
      <c r="AY69" s="297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3"/>
      <c r="BX69" s="429"/>
      <c r="BY69" s="424" t="str">
        <f>F136</f>
        <v>2BR-15</v>
      </c>
      <c r="BZ69" s="425">
        <f>D136</f>
        <v>15</v>
      </c>
      <c r="CA69" s="424">
        <f t="shared" si="53"/>
        <v>101</v>
      </c>
      <c r="CB69" s="424">
        <f t="shared" si="53"/>
        <v>90</v>
      </c>
      <c r="CC69" s="424">
        <f>O136</f>
        <v>29448075.753672004</v>
      </c>
      <c r="CD69" s="424">
        <f t="shared" si="54"/>
        <v>2436206000</v>
      </c>
      <c r="CE69" s="424">
        <f t="shared" si="54"/>
        <v>2745993000</v>
      </c>
      <c r="CF69" s="424">
        <f t="shared" si="54"/>
        <v>2915360000</v>
      </c>
      <c r="CG69" s="424">
        <f t="shared" si="54"/>
        <v>3095173000</v>
      </c>
      <c r="CH69" s="424">
        <f>AR136</f>
        <v>3286076000</v>
      </c>
      <c r="CI69" s="42"/>
      <c r="CJ69" s="418">
        <f t="shared" si="43"/>
        <v>4243654305.6821547</v>
      </c>
      <c r="CK69" s="42">
        <f t="shared" si="44"/>
        <v>3990804000</v>
      </c>
      <c r="CL69" s="42">
        <f t="shared" si="44"/>
        <v>4236949000</v>
      </c>
      <c r="CM69" s="43">
        <f t="shared" si="24"/>
        <v>59862060</v>
      </c>
      <c r="CN69" s="43">
        <f t="shared" si="25"/>
        <v>42369490</v>
      </c>
      <c r="CO69" s="43">
        <f t="shared" si="26"/>
        <v>94122725</v>
      </c>
      <c r="CP69" s="43">
        <f t="shared" si="27"/>
        <v>83273354.166666672</v>
      </c>
      <c r="CQ69" s="42">
        <f t="shared" si="45"/>
        <v>4498274403.9650517</v>
      </c>
    </row>
    <row r="70" spans="1:95">
      <c r="A70" s="3">
        <f t="shared" si="28"/>
        <v>31</v>
      </c>
      <c r="B70" s="249">
        <v>1</v>
      </c>
      <c r="C70" s="250" t="s">
        <v>142</v>
      </c>
      <c r="D70" s="251" t="s">
        <v>19</v>
      </c>
      <c r="E70" s="252"/>
      <c r="F70" s="40" t="s">
        <v>72</v>
      </c>
      <c r="G70" s="253">
        <f t="shared" si="3"/>
        <v>175</v>
      </c>
      <c r="H70" s="253">
        <f t="shared" si="4"/>
        <v>156</v>
      </c>
      <c r="I70" s="254">
        <f t="shared" si="5"/>
        <v>27506142.120000001</v>
      </c>
      <c r="J70" s="254">
        <f t="shared" si="6"/>
        <v>5</v>
      </c>
      <c r="K70" s="255">
        <f t="shared" si="7"/>
        <v>1.08</v>
      </c>
      <c r="L70" s="256">
        <f t="shared" ref="L70:L79" si="55">SUMIF($AR$4:$AR$22,D70,$AU$4:$AU$22)</f>
        <v>1</v>
      </c>
      <c r="M70" s="257">
        <f t="shared" si="9"/>
        <v>24824197.330347329</v>
      </c>
      <c r="N70" s="257">
        <f t="shared" si="10"/>
        <v>27980836.707352675</v>
      </c>
      <c r="O70" s="257">
        <f t="shared" si="11"/>
        <v>29706633.489600003</v>
      </c>
      <c r="P70" s="257">
        <f t="shared" si="12"/>
        <v>31538873.641099136</v>
      </c>
      <c r="Q70" s="257">
        <f t="shared" si="29"/>
        <v>35429371.070806883</v>
      </c>
      <c r="R70" s="258">
        <f t="shared" si="13"/>
        <v>29706633.489600003</v>
      </c>
      <c r="S70" s="257">
        <f t="shared" si="13"/>
        <v>31538873.641099136</v>
      </c>
      <c r="T70" s="257">
        <f t="shared" si="14"/>
        <v>33484122.355953015</v>
      </c>
      <c r="U70" s="257">
        <f t="shared" si="30"/>
        <v>39807183.260288112</v>
      </c>
      <c r="V70" s="257"/>
      <c r="W70" s="257">
        <f t="shared" si="15"/>
        <v>3872574783.5341835</v>
      </c>
      <c r="X70" s="257">
        <f t="shared" si="16"/>
        <v>4365010526.3470173</v>
      </c>
      <c r="Y70" s="257">
        <f t="shared" si="17"/>
        <v>4634234824.3776007</v>
      </c>
      <c r="Z70" s="258">
        <f t="shared" si="31"/>
        <v>4920064288.0114651</v>
      </c>
      <c r="AA70" s="258">
        <f t="shared" si="32"/>
        <v>5526981887.0458736</v>
      </c>
      <c r="AB70" s="258">
        <f t="shared" si="18"/>
        <v>4634234824.3776007</v>
      </c>
      <c r="AC70" s="257">
        <f t="shared" si="19"/>
        <v>4920064288.0114651</v>
      </c>
      <c r="AD70" s="257">
        <f t="shared" si="33"/>
        <v>5223523087.5286703</v>
      </c>
      <c r="AE70" s="257">
        <f t="shared" si="34"/>
        <v>6209920588.6049452</v>
      </c>
      <c r="AF70" s="257"/>
      <c r="AG70" s="32" t="str">
        <f t="shared" si="20"/>
        <v>BERTAHAP</v>
      </c>
      <c r="AH70" s="259">
        <f t="shared" si="21"/>
        <v>0</v>
      </c>
      <c r="AI70" s="260">
        <v>2</v>
      </c>
      <c r="AJ70" s="261"/>
      <c r="AK70" s="257" t="e">
        <f>IF(AJ70&gt;#REF!,"LB","KR")</f>
        <v>#REF!</v>
      </c>
      <c r="AL70" s="51">
        <f t="shared" si="22"/>
        <v>4259833000</v>
      </c>
      <c r="AM70" s="51">
        <f t="shared" si="22"/>
        <v>4801512000</v>
      </c>
      <c r="AN70" s="51">
        <f t="shared" si="22"/>
        <v>5097659000</v>
      </c>
      <c r="AO70" s="418">
        <f t="shared" si="22"/>
        <v>5412071000</v>
      </c>
      <c r="AP70" s="418">
        <f t="shared" si="35"/>
        <v>5097659000</v>
      </c>
      <c r="AQ70" s="51">
        <f t="shared" si="35"/>
        <v>5412071000</v>
      </c>
      <c r="AR70" s="51">
        <f t="shared" si="35"/>
        <v>5745876000</v>
      </c>
      <c r="AS70" s="42"/>
      <c r="AT70" s="422">
        <v>31</v>
      </c>
      <c r="AU70" s="297">
        <f t="shared" si="36"/>
        <v>-1306541.7506999969</v>
      </c>
      <c r="AV70" s="297"/>
      <c r="AW70" s="297"/>
      <c r="AX70" s="297"/>
      <c r="AY70" s="297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3"/>
      <c r="BX70" s="424"/>
      <c r="BY70" s="424" t="str">
        <f>F137</f>
        <v>2BR-17</v>
      </c>
      <c r="BZ70" s="425">
        <f>D137</f>
        <v>17</v>
      </c>
      <c r="CA70" s="424">
        <f t="shared" si="53"/>
        <v>85</v>
      </c>
      <c r="CB70" s="424">
        <f t="shared" si="53"/>
        <v>74</v>
      </c>
      <c r="CC70" s="424">
        <f>O137</f>
        <v>29448075.753672004</v>
      </c>
      <c r="CD70" s="424">
        <f t="shared" si="54"/>
        <v>2003103000</v>
      </c>
      <c r="CE70" s="424">
        <f t="shared" si="54"/>
        <v>2257817000</v>
      </c>
      <c r="CF70" s="424">
        <f t="shared" si="54"/>
        <v>2397074000</v>
      </c>
      <c r="CG70" s="424">
        <f t="shared" si="54"/>
        <v>2544920000</v>
      </c>
      <c r="CH70" s="424">
        <f>AR137</f>
        <v>2701885000</v>
      </c>
      <c r="CI70" s="42"/>
      <c r="CJ70" s="418">
        <f t="shared" si="43"/>
        <v>5745875194.1228504</v>
      </c>
      <c r="CK70" s="42">
        <f t="shared" si="44"/>
        <v>5403519000</v>
      </c>
      <c r="CL70" s="42">
        <f t="shared" si="44"/>
        <v>5736796000</v>
      </c>
      <c r="CM70" s="43">
        <f t="shared" si="24"/>
        <v>81052785</v>
      </c>
      <c r="CN70" s="43">
        <f t="shared" si="25"/>
        <v>57367960</v>
      </c>
      <c r="CO70" s="43">
        <f t="shared" si="26"/>
        <v>127441475</v>
      </c>
      <c r="CP70" s="43">
        <f t="shared" si="27"/>
        <v>112751479.16666667</v>
      </c>
      <c r="CQ70" s="42">
        <f t="shared" si="45"/>
        <v>6090628564.9341297</v>
      </c>
    </row>
    <row r="71" spans="1:95">
      <c r="A71" s="3">
        <f t="shared" si="28"/>
        <v>32</v>
      </c>
      <c r="B71" s="249">
        <v>2</v>
      </c>
      <c r="C71" s="250" t="s">
        <v>142</v>
      </c>
      <c r="D71" s="251" t="s">
        <v>29</v>
      </c>
      <c r="E71" s="252"/>
      <c r="F71" s="40" t="s">
        <v>74</v>
      </c>
      <c r="G71" s="253">
        <f t="shared" si="3"/>
        <v>85</v>
      </c>
      <c r="H71" s="253">
        <f t="shared" si="4"/>
        <v>74</v>
      </c>
      <c r="I71" s="254">
        <f t="shared" si="5"/>
        <v>27506142.120000001</v>
      </c>
      <c r="J71" s="254">
        <f t="shared" si="6"/>
        <v>1</v>
      </c>
      <c r="K71" s="255">
        <f t="shared" si="7"/>
        <v>1.06</v>
      </c>
      <c r="L71" s="256">
        <f t="shared" si="55"/>
        <v>1</v>
      </c>
      <c r="M71" s="257">
        <f t="shared" si="9"/>
        <v>24364489.972377934</v>
      </c>
      <c r="N71" s="257">
        <f t="shared" si="10"/>
        <v>27462673.064623922</v>
      </c>
      <c r="O71" s="257">
        <f t="shared" si="11"/>
        <v>29156510.647200003</v>
      </c>
      <c r="P71" s="257">
        <f t="shared" si="12"/>
        <v>30954820.425523225</v>
      </c>
      <c r="Q71" s="257">
        <f t="shared" si="29"/>
        <v>34773271.606532685</v>
      </c>
      <c r="R71" s="258">
        <f t="shared" si="13"/>
        <v>29156510.647200003</v>
      </c>
      <c r="S71" s="257">
        <f t="shared" si="13"/>
        <v>30954820.425523225</v>
      </c>
      <c r="T71" s="257">
        <f t="shared" si="14"/>
        <v>32864046.016027961</v>
      </c>
      <c r="U71" s="257">
        <f t="shared" si="30"/>
        <v>39070013.199912407</v>
      </c>
      <c r="V71" s="257"/>
      <c r="W71" s="257">
        <f t="shared" si="15"/>
        <v>1802972257.9559672</v>
      </c>
      <c r="X71" s="257">
        <f t="shared" si="16"/>
        <v>2032237806.7821703</v>
      </c>
      <c r="Y71" s="257">
        <f t="shared" si="17"/>
        <v>2157581787.8928003</v>
      </c>
      <c r="Z71" s="258">
        <f t="shared" si="31"/>
        <v>2290656711.4887185</v>
      </c>
      <c r="AA71" s="258">
        <f t="shared" si="32"/>
        <v>2573222098.8834186</v>
      </c>
      <c r="AB71" s="258">
        <f t="shared" si="18"/>
        <v>2157581787.8928003</v>
      </c>
      <c r="AC71" s="257">
        <f t="shared" si="19"/>
        <v>2290656711.4887185</v>
      </c>
      <c r="AD71" s="257">
        <f t="shared" si="33"/>
        <v>2431939405.186069</v>
      </c>
      <c r="AE71" s="257">
        <f t="shared" si="34"/>
        <v>2891180976.7935181</v>
      </c>
      <c r="AF71" s="257"/>
      <c r="AG71" s="32" t="str">
        <f t="shared" si="20"/>
        <v>BERTAHAP</v>
      </c>
      <c r="AH71" s="259">
        <f t="shared" si="21"/>
        <v>0</v>
      </c>
      <c r="AI71" s="260">
        <v>2</v>
      </c>
      <c r="AJ71" s="261"/>
      <c r="AK71" s="257" t="e">
        <f>IF(AJ71&gt;#REF!,"LB","KR")</f>
        <v>#REF!</v>
      </c>
      <c r="AL71" s="51">
        <f t="shared" si="22"/>
        <v>1983270000</v>
      </c>
      <c r="AM71" s="51">
        <f t="shared" si="22"/>
        <v>2235462000</v>
      </c>
      <c r="AN71" s="51">
        <f t="shared" si="22"/>
        <v>2373340000</v>
      </c>
      <c r="AO71" s="418">
        <f t="shared" si="22"/>
        <v>2519723000</v>
      </c>
      <c r="AP71" s="418">
        <f t="shared" si="35"/>
        <v>2373340000</v>
      </c>
      <c r="AQ71" s="51">
        <f t="shared" si="35"/>
        <v>2519723000</v>
      </c>
      <c r="AR71" s="51">
        <f t="shared" si="35"/>
        <v>2675134000</v>
      </c>
      <c r="AS71" s="42"/>
      <c r="AT71" s="422">
        <v>32</v>
      </c>
      <c r="AU71" s="297">
        <f t="shared" si="36"/>
        <v>-1856664.5930999964</v>
      </c>
      <c r="AV71" s="297"/>
      <c r="AW71" s="297"/>
      <c r="AX71" s="297"/>
      <c r="AY71" s="297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3"/>
      <c r="BX71" s="424"/>
      <c r="BY71" s="424" t="str">
        <f>F138</f>
        <v>3BR-19</v>
      </c>
      <c r="BZ71" s="425">
        <f>D138</f>
        <v>19</v>
      </c>
      <c r="CA71" s="424">
        <f t="shared" si="53"/>
        <v>138</v>
      </c>
      <c r="CB71" s="424">
        <f t="shared" si="53"/>
        <v>120</v>
      </c>
      <c r="CC71" s="424">
        <f>O138</f>
        <v>29448075.753672004</v>
      </c>
      <c r="CD71" s="424">
        <f t="shared" si="54"/>
        <v>3248274000</v>
      </c>
      <c r="CE71" s="424">
        <f t="shared" si="54"/>
        <v>3661324000</v>
      </c>
      <c r="CF71" s="424">
        <f t="shared" si="54"/>
        <v>3887146000</v>
      </c>
      <c r="CG71" s="424">
        <f t="shared" si="54"/>
        <v>4126897000</v>
      </c>
      <c r="CH71" s="424">
        <f>AR138</f>
        <v>4381435000</v>
      </c>
      <c r="CI71" s="42"/>
      <c r="CJ71" s="418">
        <f t="shared" si="43"/>
        <v>2675133767.0479217</v>
      </c>
      <c r="CK71" s="42">
        <f t="shared" si="44"/>
        <v>2515741000</v>
      </c>
      <c r="CL71" s="42">
        <f t="shared" si="44"/>
        <v>2670907000</v>
      </c>
      <c r="CM71" s="43">
        <f t="shared" si="24"/>
        <v>37736115</v>
      </c>
      <c r="CN71" s="43">
        <f t="shared" si="25"/>
        <v>26709070</v>
      </c>
      <c r="CO71" s="43">
        <f t="shared" si="26"/>
        <v>59333500</v>
      </c>
      <c r="CP71" s="43">
        <f t="shared" si="27"/>
        <v>52494229.166666664</v>
      </c>
      <c r="CQ71" s="42">
        <f t="shared" si="45"/>
        <v>2835642485.5411487</v>
      </c>
    </row>
    <row r="72" spans="1:95">
      <c r="A72" s="3">
        <f t="shared" si="28"/>
        <v>33</v>
      </c>
      <c r="B72" s="249">
        <v>3</v>
      </c>
      <c r="C72" s="250" t="s">
        <v>142</v>
      </c>
      <c r="D72" s="251" t="s">
        <v>32</v>
      </c>
      <c r="E72" s="252"/>
      <c r="F72" s="40" t="s">
        <v>56</v>
      </c>
      <c r="G72" s="253">
        <f t="shared" si="3"/>
        <v>85</v>
      </c>
      <c r="H72" s="253">
        <f t="shared" si="4"/>
        <v>74</v>
      </c>
      <c r="I72" s="254">
        <f t="shared" si="5"/>
        <v>27506142.120000001</v>
      </c>
      <c r="J72" s="254">
        <f t="shared" si="6"/>
        <v>1</v>
      </c>
      <c r="K72" s="255">
        <f t="shared" si="7"/>
        <v>1.06</v>
      </c>
      <c r="L72" s="256">
        <f t="shared" si="55"/>
        <v>1</v>
      </c>
      <c r="M72" s="257">
        <f t="shared" si="9"/>
        <v>24364489.972377934</v>
      </c>
      <c r="N72" s="257">
        <f t="shared" si="10"/>
        <v>27462673.064623922</v>
      </c>
      <c r="O72" s="257">
        <f t="shared" si="11"/>
        <v>29156510.647200003</v>
      </c>
      <c r="P72" s="257">
        <f t="shared" si="12"/>
        <v>30954820.425523225</v>
      </c>
      <c r="Q72" s="257">
        <f t="shared" si="29"/>
        <v>34773271.606532685</v>
      </c>
      <c r="R72" s="258">
        <f t="shared" si="13"/>
        <v>29156510.647200003</v>
      </c>
      <c r="S72" s="257">
        <f t="shared" si="13"/>
        <v>30954820.425523225</v>
      </c>
      <c r="T72" s="257">
        <f t="shared" si="14"/>
        <v>32864046.016027961</v>
      </c>
      <c r="U72" s="257">
        <f t="shared" si="30"/>
        <v>39070013.199912407</v>
      </c>
      <c r="V72" s="257"/>
      <c r="W72" s="257">
        <f t="shared" si="15"/>
        <v>1802972257.9559672</v>
      </c>
      <c r="X72" s="257">
        <f t="shared" si="16"/>
        <v>2032237806.7821703</v>
      </c>
      <c r="Y72" s="257">
        <f t="shared" si="17"/>
        <v>2157581787.8928003</v>
      </c>
      <c r="Z72" s="258">
        <f t="shared" si="31"/>
        <v>2290656711.4887185</v>
      </c>
      <c r="AA72" s="258">
        <f t="shared" si="32"/>
        <v>2573222098.8834186</v>
      </c>
      <c r="AB72" s="258">
        <f t="shared" si="18"/>
        <v>2157581787.8928003</v>
      </c>
      <c r="AC72" s="257">
        <f t="shared" si="19"/>
        <v>2290656711.4887185</v>
      </c>
      <c r="AD72" s="257">
        <f t="shared" si="33"/>
        <v>2431939405.186069</v>
      </c>
      <c r="AE72" s="257">
        <f t="shared" si="34"/>
        <v>2891180976.7935181</v>
      </c>
      <c r="AF72" s="257"/>
      <c r="AG72" s="32" t="str">
        <f t="shared" si="20"/>
        <v>BERTAHAP</v>
      </c>
      <c r="AH72" s="259">
        <f t="shared" si="21"/>
        <v>0</v>
      </c>
      <c r="AI72" s="260">
        <v>2</v>
      </c>
      <c r="AJ72" s="261"/>
      <c r="AK72" s="257" t="e">
        <f>IF(AJ72&gt;#REF!,"LB","KR")</f>
        <v>#REF!</v>
      </c>
      <c r="AL72" s="51">
        <f t="shared" si="22"/>
        <v>1983270000</v>
      </c>
      <c r="AM72" s="51">
        <f t="shared" si="22"/>
        <v>2235462000</v>
      </c>
      <c r="AN72" s="51">
        <f t="shared" si="22"/>
        <v>2373340000</v>
      </c>
      <c r="AO72" s="418">
        <f t="shared" si="22"/>
        <v>2519723000</v>
      </c>
      <c r="AP72" s="418">
        <f t="shared" si="35"/>
        <v>2373340000</v>
      </c>
      <c r="AQ72" s="51">
        <f t="shared" si="35"/>
        <v>2519723000</v>
      </c>
      <c r="AR72" s="51">
        <f t="shared" si="35"/>
        <v>2675134000</v>
      </c>
      <c r="AS72" s="42"/>
      <c r="AT72" s="422">
        <v>33</v>
      </c>
      <c r="AU72" s="297">
        <f t="shared" si="36"/>
        <v>-1856664.5930999964</v>
      </c>
      <c r="AV72" s="297"/>
      <c r="AW72" s="297"/>
      <c r="AX72" s="297"/>
      <c r="AY72" s="297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3">
        <v>9</v>
      </c>
      <c r="BX72" s="429" t="s">
        <v>57</v>
      </c>
      <c r="BY72" s="424" t="str">
        <f t="shared" ref="BY72:BY78" si="56">F159</f>
        <v>2BR-3</v>
      </c>
      <c r="BZ72" s="425" t="str">
        <f t="shared" ref="BZ72:BZ78" si="57">D159</f>
        <v>03</v>
      </c>
      <c r="CA72" s="424">
        <f t="shared" ref="CA72:CB78" si="58">G159</f>
        <v>85</v>
      </c>
      <c r="CB72" s="424">
        <f t="shared" si="58"/>
        <v>74</v>
      </c>
      <c r="CC72" s="424">
        <f t="shared" ref="CC72:CC78" si="59">O159</f>
        <v>29448075.753672004</v>
      </c>
      <c r="CD72" s="424">
        <f t="shared" ref="CD72:CG78" si="60">AL159</f>
        <v>2003103000</v>
      </c>
      <c r="CE72" s="424">
        <f t="shared" si="60"/>
        <v>2257817000</v>
      </c>
      <c r="CF72" s="424">
        <f t="shared" si="60"/>
        <v>2397074000</v>
      </c>
      <c r="CG72" s="424">
        <f t="shared" si="60"/>
        <v>2544920000</v>
      </c>
      <c r="CH72" s="424">
        <f t="shared" ref="CH72:CH78" si="61">AR159</f>
        <v>2701885000</v>
      </c>
      <c r="CI72" s="42">
        <v>7</v>
      </c>
      <c r="CJ72" s="418">
        <f t="shared" si="43"/>
        <v>2675133767.0479217</v>
      </c>
      <c r="CK72" s="42">
        <f t="shared" si="44"/>
        <v>2515741000</v>
      </c>
      <c r="CL72" s="42">
        <f t="shared" si="44"/>
        <v>2670907000</v>
      </c>
      <c r="CM72" s="43">
        <f t="shared" si="24"/>
        <v>37736115</v>
      </c>
      <c r="CN72" s="43">
        <f t="shared" si="25"/>
        <v>26709070</v>
      </c>
      <c r="CO72" s="43">
        <f t="shared" si="26"/>
        <v>59333500</v>
      </c>
      <c r="CP72" s="43">
        <f t="shared" si="27"/>
        <v>52494229.166666664</v>
      </c>
      <c r="CQ72" s="42">
        <f t="shared" si="45"/>
        <v>2835642485.5411487</v>
      </c>
    </row>
    <row r="73" spans="1:95">
      <c r="A73" s="3">
        <f t="shared" si="28"/>
        <v>34</v>
      </c>
      <c r="B73" s="249">
        <v>4</v>
      </c>
      <c r="C73" s="250" t="s">
        <v>142</v>
      </c>
      <c r="D73" s="251" t="s">
        <v>38</v>
      </c>
      <c r="E73" s="252"/>
      <c r="F73" s="40" t="s">
        <v>58</v>
      </c>
      <c r="G73" s="253">
        <f t="shared" si="3"/>
        <v>101</v>
      </c>
      <c r="H73" s="253">
        <f t="shared" si="4"/>
        <v>90</v>
      </c>
      <c r="I73" s="254">
        <f t="shared" si="5"/>
        <v>27506142.120000001</v>
      </c>
      <c r="J73" s="254">
        <f t="shared" si="6"/>
        <v>1</v>
      </c>
      <c r="K73" s="255">
        <f t="shared" si="7"/>
        <v>1.06</v>
      </c>
      <c r="L73" s="256">
        <f t="shared" si="55"/>
        <v>1</v>
      </c>
      <c r="M73" s="257">
        <f t="shared" si="9"/>
        <v>24364489.972377934</v>
      </c>
      <c r="N73" s="257">
        <f t="shared" si="10"/>
        <v>27462673.064623922</v>
      </c>
      <c r="O73" s="257">
        <f t="shared" si="11"/>
        <v>29156510.647200003</v>
      </c>
      <c r="P73" s="257">
        <f t="shared" si="12"/>
        <v>30954820.425523225</v>
      </c>
      <c r="Q73" s="257">
        <f t="shared" si="29"/>
        <v>34773271.606532685</v>
      </c>
      <c r="R73" s="258">
        <f t="shared" si="13"/>
        <v>29156510.647200003</v>
      </c>
      <c r="S73" s="257">
        <f t="shared" si="13"/>
        <v>30954820.425523225</v>
      </c>
      <c r="T73" s="257">
        <f t="shared" si="14"/>
        <v>32864046.016027961</v>
      </c>
      <c r="U73" s="257">
        <f t="shared" si="30"/>
        <v>39070013.199912407</v>
      </c>
      <c r="V73" s="257"/>
      <c r="W73" s="257">
        <f t="shared" si="15"/>
        <v>2192804097.5140142</v>
      </c>
      <c r="X73" s="257">
        <f t="shared" si="16"/>
        <v>2471640575.816153</v>
      </c>
      <c r="Y73" s="257">
        <f t="shared" si="17"/>
        <v>2624085958.2480001</v>
      </c>
      <c r="Z73" s="258">
        <f t="shared" si="31"/>
        <v>2785933838.2970901</v>
      </c>
      <c r="AA73" s="258">
        <f t="shared" si="32"/>
        <v>3129594444.5879416</v>
      </c>
      <c r="AB73" s="258">
        <f t="shared" si="18"/>
        <v>2624085958.2480001</v>
      </c>
      <c r="AC73" s="257">
        <f t="shared" si="19"/>
        <v>2785933838.2970901</v>
      </c>
      <c r="AD73" s="257">
        <f t="shared" si="33"/>
        <v>2957764141.4425163</v>
      </c>
      <c r="AE73" s="257">
        <f t="shared" si="34"/>
        <v>3516301187.9921165</v>
      </c>
      <c r="AF73" s="257"/>
      <c r="AG73" s="32" t="str">
        <f t="shared" si="20"/>
        <v>BERTAHAP</v>
      </c>
      <c r="AH73" s="259">
        <f t="shared" si="21"/>
        <v>0</v>
      </c>
      <c r="AI73" s="260">
        <v>2</v>
      </c>
      <c r="AJ73" s="261"/>
      <c r="AK73" s="257" t="e">
        <f>IF(AJ73&gt;#REF!,"LB","KR")</f>
        <v>#REF!</v>
      </c>
      <c r="AL73" s="51">
        <f t="shared" si="22"/>
        <v>2412085000</v>
      </c>
      <c r="AM73" s="51">
        <f t="shared" si="22"/>
        <v>2718805000</v>
      </c>
      <c r="AN73" s="51">
        <f t="shared" si="22"/>
        <v>2886495000</v>
      </c>
      <c r="AO73" s="418">
        <f t="shared" si="22"/>
        <v>3064528000</v>
      </c>
      <c r="AP73" s="418">
        <f t="shared" si="35"/>
        <v>2886495000</v>
      </c>
      <c r="AQ73" s="51">
        <f t="shared" si="35"/>
        <v>3064528000</v>
      </c>
      <c r="AR73" s="51">
        <f t="shared" si="35"/>
        <v>3253541000</v>
      </c>
      <c r="AS73" s="42"/>
      <c r="AT73" s="422">
        <v>34</v>
      </c>
      <c r="AU73" s="297">
        <f t="shared" si="36"/>
        <v>-1856664.5930999964</v>
      </c>
      <c r="AV73" s="297"/>
      <c r="AW73" s="297"/>
      <c r="AX73" s="297"/>
      <c r="AY73" s="297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3"/>
      <c r="BX73" s="424"/>
      <c r="BY73" s="424" t="str">
        <f t="shared" si="56"/>
        <v>2BR-5</v>
      </c>
      <c r="BZ73" s="425" t="str">
        <f t="shared" si="57"/>
        <v>05</v>
      </c>
      <c r="CA73" s="424">
        <f t="shared" si="58"/>
        <v>85</v>
      </c>
      <c r="CB73" s="424">
        <f t="shared" si="58"/>
        <v>74</v>
      </c>
      <c r="CC73" s="424">
        <f t="shared" si="59"/>
        <v>29448075.753672004</v>
      </c>
      <c r="CD73" s="424">
        <f t="shared" si="60"/>
        <v>2003103000</v>
      </c>
      <c r="CE73" s="424">
        <f t="shared" si="60"/>
        <v>2257817000</v>
      </c>
      <c r="CF73" s="424">
        <f t="shared" si="60"/>
        <v>2397074000</v>
      </c>
      <c r="CG73" s="424">
        <f t="shared" si="60"/>
        <v>2544920000</v>
      </c>
      <c r="CH73" s="424">
        <f t="shared" si="61"/>
        <v>2701885000</v>
      </c>
      <c r="CI73" s="42"/>
      <c r="CJ73" s="418">
        <f t="shared" si="43"/>
        <v>3253541096.7252483</v>
      </c>
      <c r="CK73" s="42">
        <f t="shared" si="44"/>
        <v>3059685000</v>
      </c>
      <c r="CL73" s="42">
        <f t="shared" si="44"/>
        <v>3248400000</v>
      </c>
      <c r="CM73" s="43">
        <f t="shared" si="24"/>
        <v>45895275</v>
      </c>
      <c r="CN73" s="43">
        <f t="shared" si="25"/>
        <v>32484000</v>
      </c>
      <c r="CO73" s="43">
        <f t="shared" si="26"/>
        <v>72162375</v>
      </c>
      <c r="CP73" s="43">
        <f t="shared" si="27"/>
        <v>63844333.333333336</v>
      </c>
      <c r="CQ73" s="42">
        <f t="shared" si="45"/>
        <v>3448753943.8969116</v>
      </c>
    </row>
    <row r="74" spans="1:95">
      <c r="A74" s="3">
        <f t="shared" si="28"/>
        <v>35</v>
      </c>
      <c r="B74" s="249">
        <v>5</v>
      </c>
      <c r="C74" s="250" t="s">
        <v>142</v>
      </c>
      <c r="D74" s="251" t="s">
        <v>44</v>
      </c>
      <c r="E74" s="252"/>
      <c r="F74" s="40" t="s">
        <v>60</v>
      </c>
      <c r="G74" s="253">
        <f t="shared" si="3"/>
        <v>101</v>
      </c>
      <c r="H74" s="253">
        <f t="shared" si="4"/>
        <v>90</v>
      </c>
      <c r="I74" s="254">
        <f t="shared" si="5"/>
        <v>27506142.120000001</v>
      </c>
      <c r="J74" s="254">
        <f t="shared" si="6"/>
        <v>1</v>
      </c>
      <c r="K74" s="255">
        <f t="shared" si="7"/>
        <v>1.06</v>
      </c>
      <c r="L74" s="256">
        <f t="shared" si="55"/>
        <v>1</v>
      </c>
      <c r="M74" s="257">
        <f t="shared" si="9"/>
        <v>24364489.972377934</v>
      </c>
      <c r="N74" s="257">
        <f t="shared" si="10"/>
        <v>27462673.064623922</v>
      </c>
      <c r="O74" s="257">
        <f t="shared" si="11"/>
        <v>29156510.647200003</v>
      </c>
      <c r="P74" s="257">
        <f t="shared" si="12"/>
        <v>30954820.425523225</v>
      </c>
      <c r="Q74" s="257">
        <f t="shared" si="29"/>
        <v>34773271.606532685</v>
      </c>
      <c r="R74" s="258">
        <f t="shared" si="13"/>
        <v>29156510.647200003</v>
      </c>
      <c r="S74" s="257">
        <f t="shared" si="13"/>
        <v>30954820.425523225</v>
      </c>
      <c r="T74" s="257">
        <f t="shared" si="14"/>
        <v>32864046.016027961</v>
      </c>
      <c r="U74" s="257">
        <f t="shared" si="30"/>
        <v>39070013.199912407</v>
      </c>
      <c r="V74" s="257"/>
      <c r="W74" s="257">
        <f t="shared" si="15"/>
        <v>2192804097.5140142</v>
      </c>
      <c r="X74" s="257">
        <f t="shared" si="16"/>
        <v>2471640575.816153</v>
      </c>
      <c r="Y74" s="257">
        <f t="shared" si="17"/>
        <v>2624085958.2480001</v>
      </c>
      <c r="Z74" s="258">
        <f t="shared" si="31"/>
        <v>2785933838.2970901</v>
      </c>
      <c r="AA74" s="258">
        <f t="shared" si="32"/>
        <v>3129594444.5879416</v>
      </c>
      <c r="AB74" s="258">
        <f t="shared" si="18"/>
        <v>2624085958.2480001</v>
      </c>
      <c r="AC74" s="257">
        <f t="shared" si="19"/>
        <v>2785933838.2970901</v>
      </c>
      <c r="AD74" s="257">
        <f t="shared" si="33"/>
        <v>2957764141.4425163</v>
      </c>
      <c r="AE74" s="257">
        <f t="shared" si="34"/>
        <v>3516301187.9921165</v>
      </c>
      <c r="AF74" s="257"/>
      <c r="AG74" s="32" t="str">
        <f t="shared" si="20"/>
        <v>BERTAHAP</v>
      </c>
      <c r="AH74" s="259">
        <f t="shared" si="21"/>
        <v>0</v>
      </c>
      <c r="AI74" s="260">
        <v>2</v>
      </c>
      <c r="AJ74" s="261"/>
      <c r="AK74" s="257" t="e">
        <f>IF(AJ74&gt;#REF!,"LB","KR")</f>
        <v>#REF!</v>
      </c>
      <c r="AL74" s="51">
        <f t="shared" si="22"/>
        <v>2412085000</v>
      </c>
      <c r="AM74" s="51">
        <f t="shared" si="22"/>
        <v>2718805000</v>
      </c>
      <c r="AN74" s="51">
        <f t="shared" si="22"/>
        <v>2886495000</v>
      </c>
      <c r="AO74" s="418">
        <f t="shared" si="22"/>
        <v>3064528000</v>
      </c>
      <c r="AP74" s="418">
        <f t="shared" si="35"/>
        <v>2886495000</v>
      </c>
      <c r="AQ74" s="51">
        <f t="shared" si="35"/>
        <v>3064528000</v>
      </c>
      <c r="AR74" s="51">
        <f t="shared" si="35"/>
        <v>3253541000</v>
      </c>
      <c r="AS74" s="42"/>
      <c r="AT74" s="422">
        <v>35</v>
      </c>
      <c r="AU74" s="297">
        <f t="shared" si="36"/>
        <v>-1856664.5930999964</v>
      </c>
      <c r="AV74" s="297"/>
      <c r="AW74" s="297"/>
      <c r="AX74" s="297"/>
      <c r="AY74" s="297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3"/>
      <c r="BX74" s="424"/>
      <c r="BY74" s="424" t="str">
        <f t="shared" si="56"/>
        <v>2BR-7</v>
      </c>
      <c r="BZ74" s="425" t="str">
        <f t="shared" si="57"/>
        <v>07</v>
      </c>
      <c r="CA74" s="424">
        <f t="shared" si="58"/>
        <v>101</v>
      </c>
      <c r="CB74" s="424">
        <f t="shared" si="58"/>
        <v>90</v>
      </c>
      <c r="CC74" s="424">
        <f t="shared" si="59"/>
        <v>29448075.753672004</v>
      </c>
      <c r="CD74" s="424">
        <f t="shared" si="60"/>
        <v>2436206000</v>
      </c>
      <c r="CE74" s="424">
        <f t="shared" si="60"/>
        <v>2745993000</v>
      </c>
      <c r="CF74" s="424">
        <f t="shared" si="60"/>
        <v>2915360000</v>
      </c>
      <c r="CG74" s="424">
        <f t="shared" si="60"/>
        <v>3095173000</v>
      </c>
      <c r="CH74" s="424">
        <f t="shared" si="61"/>
        <v>3286076000</v>
      </c>
      <c r="CI74" s="42"/>
      <c r="CJ74" s="418">
        <f t="shared" si="43"/>
        <v>3253541096.7252483</v>
      </c>
      <c r="CK74" s="42">
        <f t="shared" si="44"/>
        <v>3059685000</v>
      </c>
      <c r="CL74" s="42">
        <f t="shared" si="44"/>
        <v>3248400000</v>
      </c>
      <c r="CM74" s="43">
        <f t="shared" si="24"/>
        <v>45895275</v>
      </c>
      <c r="CN74" s="43">
        <f t="shared" si="25"/>
        <v>32484000</v>
      </c>
      <c r="CO74" s="43">
        <f t="shared" si="26"/>
        <v>72162375</v>
      </c>
      <c r="CP74" s="43">
        <f t="shared" si="27"/>
        <v>63844333.333333336</v>
      </c>
      <c r="CQ74" s="42">
        <f t="shared" si="45"/>
        <v>3448753943.8969116</v>
      </c>
    </row>
    <row r="75" spans="1:95">
      <c r="A75" s="3">
        <f t="shared" si="28"/>
        <v>36</v>
      </c>
      <c r="B75" s="249">
        <v>6</v>
      </c>
      <c r="C75" s="250" t="s">
        <v>142</v>
      </c>
      <c r="D75" s="285">
        <v>11</v>
      </c>
      <c r="E75" s="252"/>
      <c r="F75" s="40" t="s">
        <v>62</v>
      </c>
      <c r="G75" s="253">
        <f t="shared" si="3"/>
        <v>101</v>
      </c>
      <c r="H75" s="253">
        <f t="shared" si="4"/>
        <v>90</v>
      </c>
      <c r="I75" s="254">
        <f t="shared" si="5"/>
        <v>27506142.120000001</v>
      </c>
      <c r="J75" s="254">
        <f t="shared" si="6"/>
        <v>1</v>
      </c>
      <c r="K75" s="255">
        <f t="shared" si="7"/>
        <v>1.06</v>
      </c>
      <c r="L75" s="256">
        <f t="shared" si="55"/>
        <v>1</v>
      </c>
      <c r="M75" s="257">
        <f t="shared" si="9"/>
        <v>24364489.972377934</v>
      </c>
      <c r="N75" s="257">
        <f t="shared" si="10"/>
        <v>27462673.064623922</v>
      </c>
      <c r="O75" s="257">
        <f t="shared" si="11"/>
        <v>29156510.647200003</v>
      </c>
      <c r="P75" s="257">
        <f t="shared" si="12"/>
        <v>30954820.425523225</v>
      </c>
      <c r="Q75" s="257">
        <f t="shared" si="29"/>
        <v>34773271.606532685</v>
      </c>
      <c r="R75" s="258">
        <f t="shared" si="13"/>
        <v>29156510.647200003</v>
      </c>
      <c r="S75" s="257">
        <f t="shared" si="13"/>
        <v>30954820.425523225</v>
      </c>
      <c r="T75" s="257">
        <f t="shared" si="14"/>
        <v>32864046.016027961</v>
      </c>
      <c r="U75" s="257">
        <f t="shared" si="30"/>
        <v>39070013.199912407</v>
      </c>
      <c r="V75" s="257"/>
      <c r="W75" s="257">
        <f t="shared" si="15"/>
        <v>2192804097.5140142</v>
      </c>
      <c r="X75" s="257">
        <f t="shared" si="16"/>
        <v>2471640575.816153</v>
      </c>
      <c r="Y75" s="257">
        <f t="shared" si="17"/>
        <v>2624085958.2480001</v>
      </c>
      <c r="Z75" s="258">
        <f t="shared" si="31"/>
        <v>2785933838.2970901</v>
      </c>
      <c r="AA75" s="258">
        <f t="shared" si="32"/>
        <v>3129594444.5879416</v>
      </c>
      <c r="AB75" s="258">
        <f t="shared" si="18"/>
        <v>2624085958.2480001</v>
      </c>
      <c r="AC75" s="257">
        <f t="shared" si="19"/>
        <v>2785933838.2970901</v>
      </c>
      <c r="AD75" s="257">
        <f t="shared" si="33"/>
        <v>2957764141.4425163</v>
      </c>
      <c r="AE75" s="257">
        <f t="shared" si="34"/>
        <v>3516301187.9921165</v>
      </c>
      <c r="AF75" s="257"/>
      <c r="AG75" s="32" t="str">
        <f t="shared" si="20"/>
        <v>BERTAHAP</v>
      </c>
      <c r="AH75" s="259">
        <f t="shared" si="21"/>
        <v>0</v>
      </c>
      <c r="AI75" s="260">
        <v>2</v>
      </c>
      <c r="AJ75" s="261"/>
      <c r="AK75" s="257" t="e">
        <f>IF(AJ75&gt;#REF!,"LB","KR")</f>
        <v>#REF!</v>
      </c>
      <c r="AL75" s="51">
        <f t="shared" si="22"/>
        <v>2412085000</v>
      </c>
      <c r="AM75" s="51">
        <f t="shared" si="22"/>
        <v>2718805000</v>
      </c>
      <c r="AN75" s="51">
        <f t="shared" si="22"/>
        <v>2886495000</v>
      </c>
      <c r="AO75" s="418">
        <f t="shared" si="22"/>
        <v>3064528000</v>
      </c>
      <c r="AP75" s="418">
        <f t="shared" si="35"/>
        <v>2886495000</v>
      </c>
      <c r="AQ75" s="51">
        <f t="shared" si="35"/>
        <v>3064528000</v>
      </c>
      <c r="AR75" s="51">
        <f t="shared" si="35"/>
        <v>3253541000</v>
      </c>
      <c r="AS75" s="42"/>
      <c r="AT75" s="422">
        <v>36</v>
      </c>
      <c r="AU75" s="297">
        <f t="shared" si="36"/>
        <v>-1856664.5930999964</v>
      </c>
      <c r="AV75" s="297"/>
      <c r="AW75" s="297"/>
      <c r="AX75" s="297"/>
      <c r="AY75" s="297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3"/>
      <c r="BX75" s="424"/>
      <c r="BY75" s="424" t="str">
        <f t="shared" si="56"/>
        <v>2BR-9</v>
      </c>
      <c r="BZ75" s="425" t="str">
        <f t="shared" si="57"/>
        <v>09</v>
      </c>
      <c r="CA75" s="424">
        <f t="shared" si="58"/>
        <v>101</v>
      </c>
      <c r="CB75" s="424">
        <f t="shared" si="58"/>
        <v>90</v>
      </c>
      <c r="CC75" s="424">
        <f t="shared" si="59"/>
        <v>29448075.753672004</v>
      </c>
      <c r="CD75" s="424">
        <f t="shared" si="60"/>
        <v>2436206000</v>
      </c>
      <c r="CE75" s="424">
        <f t="shared" si="60"/>
        <v>2745993000</v>
      </c>
      <c r="CF75" s="424">
        <f t="shared" si="60"/>
        <v>2915360000</v>
      </c>
      <c r="CG75" s="424">
        <f t="shared" si="60"/>
        <v>3095173000</v>
      </c>
      <c r="CH75" s="424">
        <f t="shared" si="61"/>
        <v>3286076000</v>
      </c>
      <c r="CI75" s="42"/>
      <c r="CJ75" s="418">
        <f t="shared" si="43"/>
        <v>3253541096.7252483</v>
      </c>
      <c r="CK75" s="42">
        <f t="shared" si="44"/>
        <v>3059685000</v>
      </c>
      <c r="CL75" s="42">
        <f t="shared" si="44"/>
        <v>3248400000</v>
      </c>
      <c r="CM75" s="43">
        <f t="shared" si="24"/>
        <v>45895275</v>
      </c>
      <c r="CN75" s="43">
        <f t="shared" si="25"/>
        <v>32484000</v>
      </c>
      <c r="CO75" s="43">
        <f t="shared" si="26"/>
        <v>72162375</v>
      </c>
      <c r="CP75" s="43">
        <f t="shared" si="27"/>
        <v>63844333.333333336</v>
      </c>
      <c r="CQ75" s="42">
        <f t="shared" si="45"/>
        <v>3448753943.8969116</v>
      </c>
    </row>
    <row r="76" spans="1:95">
      <c r="A76" s="3">
        <f t="shared" si="28"/>
        <v>37</v>
      </c>
      <c r="B76" s="249">
        <v>7</v>
      </c>
      <c r="C76" s="250" t="s">
        <v>142</v>
      </c>
      <c r="D76" s="285">
        <v>15</v>
      </c>
      <c r="E76" s="252"/>
      <c r="F76" s="40" t="s">
        <v>64</v>
      </c>
      <c r="G76" s="253">
        <f t="shared" si="3"/>
        <v>101</v>
      </c>
      <c r="H76" s="253">
        <f t="shared" si="4"/>
        <v>90</v>
      </c>
      <c r="I76" s="254">
        <f t="shared" si="5"/>
        <v>27506142.120000001</v>
      </c>
      <c r="J76" s="254">
        <f t="shared" si="6"/>
        <v>1</v>
      </c>
      <c r="K76" s="255">
        <f t="shared" si="7"/>
        <v>1.06</v>
      </c>
      <c r="L76" s="256">
        <f t="shared" si="55"/>
        <v>1</v>
      </c>
      <c r="M76" s="257">
        <f t="shared" si="9"/>
        <v>24364489.972377934</v>
      </c>
      <c r="N76" s="257">
        <f t="shared" si="10"/>
        <v>27462673.064623922</v>
      </c>
      <c r="O76" s="257">
        <f t="shared" si="11"/>
        <v>29156510.647200003</v>
      </c>
      <c r="P76" s="257">
        <f t="shared" si="12"/>
        <v>30954820.425523225</v>
      </c>
      <c r="Q76" s="257">
        <f t="shared" si="29"/>
        <v>34773271.606532685</v>
      </c>
      <c r="R76" s="258">
        <f t="shared" si="13"/>
        <v>29156510.647200003</v>
      </c>
      <c r="S76" s="257">
        <f t="shared" si="13"/>
        <v>30954820.425523225</v>
      </c>
      <c r="T76" s="257">
        <f t="shared" si="14"/>
        <v>32864046.016027961</v>
      </c>
      <c r="U76" s="257">
        <f t="shared" si="30"/>
        <v>39070013.199912407</v>
      </c>
      <c r="V76" s="257"/>
      <c r="W76" s="257">
        <f t="shared" si="15"/>
        <v>2192804097.5140142</v>
      </c>
      <c r="X76" s="257">
        <f t="shared" si="16"/>
        <v>2471640575.816153</v>
      </c>
      <c r="Y76" s="257">
        <f t="shared" si="17"/>
        <v>2624085958.2480001</v>
      </c>
      <c r="Z76" s="258">
        <f t="shared" si="31"/>
        <v>2785933838.2970901</v>
      </c>
      <c r="AA76" s="258">
        <f t="shared" si="32"/>
        <v>3129594444.5879416</v>
      </c>
      <c r="AB76" s="258">
        <f t="shared" si="18"/>
        <v>2624085958.2480001</v>
      </c>
      <c r="AC76" s="257">
        <f t="shared" si="19"/>
        <v>2785933838.2970901</v>
      </c>
      <c r="AD76" s="257">
        <f t="shared" si="33"/>
        <v>2957764141.4425163</v>
      </c>
      <c r="AE76" s="257">
        <f t="shared" si="34"/>
        <v>3516301187.9921165</v>
      </c>
      <c r="AF76" s="257"/>
      <c r="AG76" s="32" t="str">
        <f t="shared" si="20"/>
        <v>BERTAHAP</v>
      </c>
      <c r="AH76" s="259">
        <f t="shared" si="21"/>
        <v>0</v>
      </c>
      <c r="AI76" s="260">
        <v>2</v>
      </c>
      <c r="AJ76" s="261"/>
      <c r="AK76" s="257" t="e">
        <f>IF(AJ76&gt;#REF!,"LB","KR")</f>
        <v>#REF!</v>
      </c>
      <c r="AL76" s="51">
        <f t="shared" si="22"/>
        <v>2412085000</v>
      </c>
      <c r="AM76" s="51">
        <f t="shared" si="22"/>
        <v>2718805000</v>
      </c>
      <c r="AN76" s="51">
        <f t="shared" si="22"/>
        <v>2886495000</v>
      </c>
      <c r="AO76" s="418">
        <f t="shared" si="22"/>
        <v>3064528000</v>
      </c>
      <c r="AP76" s="418">
        <f t="shared" si="35"/>
        <v>2886495000</v>
      </c>
      <c r="AQ76" s="51">
        <f t="shared" si="35"/>
        <v>3064528000</v>
      </c>
      <c r="AR76" s="51">
        <f t="shared" si="35"/>
        <v>3253541000</v>
      </c>
      <c r="AS76" s="42"/>
      <c r="AT76" s="422">
        <v>37</v>
      </c>
      <c r="AU76" s="297">
        <f t="shared" si="36"/>
        <v>-1856664.5930999964</v>
      </c>
      <c r="AV76" s="297"/>
      <c r="AW76" s="297"/>
      <c r="AX76" s="297"/>
      <c r="AY76" s="297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3"/>
      <c r="BX76" s="424"/>
      <c r="BY76" s="424" t="str">
        <f t="shared" si="56"/>
        <v>2BR-11</v>
      </c>
      <c r="BZ76" s="425">
        <f t="shared" si="57"/>
        <v>11</v>
      </c>
      <c r="CA76" s="424">
        <f t="shared" si="58"/>
        <v>101</v>
      </c>
      <c r="CB76" s="424">
        <f t="shared" si="58"/>
        <v>90</v>
      </c>
      <c r="CC76" s="424">
        <f t="shared" si="59"/>
        <v>29448075.753672004</v>
      </c>
      <c r="CD76" s="424">
        <f t="shared" si="60"/>
        <v>2436206000</v>
      </c>
      <c r="CE76" s="424">
        <f t="shared" si="60"/>
        <v>2745993000</v>
      </c>
      <c r="CF76" s="424">
        <f t="shared" si="60"/>
        <v>2915360000</v>
      </c>
      <c r="CG76" s="424">
        <f t="shared" si="60"/>
        <v>3095173000</v>
      </c>
      <c r="CH76" s="424">
        <f t="shared" si="61"/>
        <v>3286076000</v>
      </c>
      <c r="CI76" s="42"/>
      <c r="CJ76" s="418">
        <f t="shared" si="43"/>
        <v>3253541096.7252483</v>
      </c>
      <c r="CK76" s="42">
        <f t="shared" si="44"/>
        <v>3059685000</v>
      </c>
      <c r="CL76" s="42">
        <f t="shared" si="44"/>
        <v>3248400000</v>
      </c>
      <c r="CM76" s="43">
        <f t="shared" si="24"/>
        <v>45895275</v>
      </c>
      <c r="CN76" s="43">
        <f t="shared" si="25"/>
        <v>32484000</v>
      </c>
      <c r="CO76" s="43">
        <f t="shared" si="26"/>
        <v>72162375</v>
      </c>
      <c r="CP76" s="43">
        <f t="shared" si="27"/>
        <v>63844333.333333336</v>
      </c>
      <c r="CQ76" s="42">
        <f t="shared" si="45"/>
        <v>3448753943.8969116</v>
      </c>
    </row>
    <row r="77" spans="1:95">
      <c r="A77" s="3">
        <f t="shared" si="28"/>
        <v>38</v>
      </c>
      <c r="B77" s="249">
        <v>8</v>
      </c>
      <c r="C77" s="250" t="s">
        <v>142</v>
      </c>
      <c r="D77" s="285">
        <v>17</v>
      </c>
      <c r="E77" s="252"/>
      <c r="F77" s="40" t="s">
        <v>67</v>
      </c>
      <c r="G77" s="253">
        <f t="shared" si="3"/>
        <v>85</v>
      </c>
      <c r="H77" s="253">
        <f t="shared" si="4"/>
        <v>74</v>
      </c>
      <c r="I77" s="254">
        <f t="shared" si="5"/>
        <v>27506142.120000001</v>
      </c>
      <c r="J77" s="254">
        <f t="shared" si="6"/>
        <v>1</v>
      </c>
      <c r="K77" s="255">
        <f t="shared" si="7"/>
        <v>1.06</v>
      </c>
      <c r="L77" s="256">
        <f t="shared" si="55"/>
        <v>1</v>
      </c>
      <c r="M77" s="257">
        <f t="shared" si="9"/>
        <v>24364489.972377934</v>
      </c>
      <c r="N77" s="257">
        <f t="shared" si="10"/>
        <v>27462673.064623922</v>
      </c>
      <c r="O77" s="257">
        <f t="shared" si="11"/>
        <v>29156510.647200003</v>
      </c>
      <c r="P77" s="257">
        <f t="shared" si="12"/>
        <v>30954820.425523225</v>
      </c>
      <c r="Q77" s="257">
        <f t="shared" si="29"/>
        <v>34773271.606532685</v>
      </c>
      <c r="R77" s="258">
        <f t="shared" si="13"/>
        <v>29156510.647200003</v>
      </c>
      <c r="S77" s="257">
        <f t="shared" si="13"/>
        <v>30954820.425523225</v>
      </c>
      <c r="T77" s="257">
        <f t="shared" si="14"/>
        <v>32864046.016027961</v>
      </c>
      <c r="U77" s="257">
        <f t="shared" si="30"/>
        <v>39070013.199912407</v>
      </c>
      <c r="V77" s="257"/>
      <c r="W77" s="257">
        <f t="shared" si="15"/>
        <v>1802972257.9559672</v>
      </c>
      <c r="X77" s="257">
        <f t="shared" si="16"/>
        <v>2032237806.7821703</v>
      </c>
      <c r="Y77" s="257">
        <f t="shared" si="17"/>
        <v>2157581787.8928003</v>
      </c>
      <c r="Z77" s="258">
        <f t="shared" si="31"/>
        <v>2290656711.4887185</v>
      </c>
      <c r="AA77" s="258">
        <f t="shared" si="32"/>
        <v>2573222098.8834186</v>
      </c>
      <c r="AB77" s="258">
        <f t="shared" si="18"/>
        <v>2157581787.8928003</v>
      </c>
      <c r="AC77" s="257">
        <f t="shared" si="19"/>
        <v>2290656711.4887185</v>
      </c>
      <c r="AD77" s="257">
        <f t="shared" si="33"/>
        <v>2431939405.186069</v>
      </c>
      <c r="AE77" s="257">
        <f t="shared" si="34"/>
        <v>2891180976.7935181</v>
      </c>
      <c r="AF77" s="257"/>
      <c r="AG77" s="32" t="str">
        <f t="shared" si="20"/>
        <v>BERTAHAP</v>
      </c>
      <c r="AH77" s="259">
        <f t="shared" si="21"/>
        <v>0</v>
      </c>
      <c r="AI77" s="260">
        <v>2</v>
      </c>
      <c r="AJ77" s="261"/>
      <c r="AK77" s="257" t="e">
        <f>IF(AJ77&gt;#REF!,"LB","KR")</f>
        <v>#REF!</v>
      </c>
      <c r="AL77" s="51">
        <f t="shared" si="22"/>
        <v>1983270000</v>
      </c>
      <c r="AM77" s="51">
        <f t="shared" si="22"/>
        <v>2235462000</v>
      </c>
      <c r="AN77" s="51">
        <f t="shared" si="22"/>
        <v>2373340000</v>
      </c>
      <c r="AO77" s="418">
        <f t="shared" si="22"/>
        <v>2519723000</v>
      </c>
      <c r="AP77" s="418">
        <f t="shared" si="35"/>
        <v>2373340000</v>
      </c>
      <c r="AQ77" s="51">
        <f t="shared" si="35"/>
        <v>2519723000</v>
      </c>
      <c r="AR77" s="51">
        <f t="shared" si="35"/>
        <v>2675134000</v>
      </c>
      <c r="AS77" s="42"/>
      <c r="AT77" s="422">
        <v>38</v>
      </c>
      <c r="AU77" s="297">
        <f t="shared" si="36"/>
        <v>-1856664.5930999964</v>
      </c>
      <c r="AV77" s="297"/>
      <c r="AW77" s="297"/>
      <c r="AX77" s="297"/>
      <c r="AY77" s="297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3"/>
      <c r="BX77" s="424"/>
      <c r="BY77" s="424" t="str">
        <f t="shared" si="56"/>
        <v>2BR-15</v>
      </c>
      <c r="BZ77" s="425">
        <f t="shared" si="57"/>
        <v>15</v>
      </c>
      <c r="CA77" s="424">
        <f t="shared" si="58"/>
        <v>101</v>
      </c>
      <c r="CB77" s="424">
        <f t="shared" si="58"/>
        <v>90</v>
      </c>
      <c r="CC77" s="424">
        <f t="shared" si="59"/>
        <v>29448075.753672004</v>
      </c>
      <c r="CD77" s="424">
        <f t="shared" si="60"/>
        <v>2436206000</v>
      </c>
      <c r="CE77" s="424">
        <f t="shared" si="60"/>
        <v>2745993000</v>
      </c>
      <c r="CF77" s="424">
        <f t="shared" si="60"/>
        <v>2915360000</v>
      </c>
      <c r="CG77" s="424">
        <f t="shared" si="60"/>
        <v>3095173000</v>
      </c>
      <c r="CH77" s="424">
        <f t="shared" si="61"/>
        <v>3286076000</v>
      </c>
      <c r="CI77" s="42"/>
      <c r="CJ77" s="418">
        <f t="shared" si="43"/>
        <v>2675133767.0479217</v>
      </c>
      <c r="CK77" s="42">
        <f t="shared" si="44"/>
        <v>2515741000</v>
      </c>
      <c r="CL77" s="42">
        <f t="shared" si="44"/>
        <v>2670907000</v>
      </c>
      <c r="CM77" s="43">
        <f t="shared" si="24"/>
        <v>37736115</v>
      </c>
      <c r="CN77" s="43">
        <f t="shared" si="25"/>
        <v>26709070</v>
      </c>
      <c r="CO77" s="43">
        <f t="shared" si="26"/>
        <v>59333500</v>
      </c>
      <c r="CP77" s="43">
        <f t="shared" si="27"/>
        <v>52494229.166666664</v>
      </c>
      <c r="CQ77" s="42">
        <f t="shared" si="45"/>
        <v>2835642485.5411487</v>
      </c>
    </row>
    <row r="78" spans="1:95">
      <c r="A78" s="3">
        <f t="shared" si="28"/>
        <v>39</v>
      </c>
      <c r="B78" s="249">
        <v>9</v>
      </c>
      <c r="C78" s="250" t="s">
        <v>142</v>
      </c>
      <c r="D78" s="285">
        <v>19</v>
      </c>
      <c r="E78" s="252"/>
      <c r="F78" s="40" t="s">
        <v>78</v>
      </c>
      <c r="G78" s="253">
        <f t="shared" si="3"/>
        <v>138</v>
      </c>
      <c r="H78" s="253">
        <f t="shared" si="4"/>
        <v>120</v>
      </c>
      <c r="I78" s="254">
        <f t="shared" si="5"/>
        <v>27506142.120000001</v>
      </c>
      <c r="J78" s="254">
        <f t="shared" si="6"/>
        <v>1</v>
      </c>
      <c r="K78" s="255">
        <f t="shared" si="7"/>
        <v>1.06</v>
      </c>
      <c r="L78" s="256">
        <f t="shared" si="55"/>
        <v>1</v>
      </c>
      <c r="M78" s="257">
        <f t="shared" si="9"/>
        <v>24364489.972377934</v>
      </c>
      <c r="N78" s="257">
        <f t="shared" si="10"/>
        <v>27462673.064623922</v>
      </c>
      <c r="O78" s="257">
        <f t="shared" si="11"/>
        <v>29156510.647200003</v>
      </c>
      <c r="P78" s="257">
        <f t="shared" si="12"/>
        <v>30954820.425523225</v>
      </c>
      <c r="Q78" s="257">
        <f t="shared" si="29"/>
        <v>34773271.606532685</v>
      </c>
      <c r="R78" s="258">
        <f t="shared" si="13"/>
        <v>29156510.647200003</v>
      </c>
      <c r="S78" s="257">
        <f t="shared" si="13"/>
        <v>30954820.425523225</v>
      </c>
      <c r="T78" s="257">
        <f t="shared" si="14"/>
        <v>32864046.016027961</v>
      </c>
      <c r="U78" s="257">
        <f t="shared" si="30"/>
        <v>39070013.199912407</v>
      </c>
      <c r="V78" s="257"/>
      <c r="W78" s="257">
        <f t="shared" si="15"/>
        <v>2923738796.6853518</v>
      </c>
      <c r="X78" s="257">
        <f t="shared" si="16"/>
        <v>3295520767.7548704</v>
      </c>
      <c r="Y78" s="257">
        <f t="shared" si="17"/>
        <v>3498781277.6640005</v>
      </c>
      <c r="Z78" s="258">
        <f t="shared" si="31"/>
        <v>3714578451.0627871</v>
      </c>
      <c r="AA78" s="258">
        <f t="shared" si="32"/>
        <v>4172792592.7839222</v>
      </c>
      <c r="AB78" s="258">
        <f t="shared" si="18"/>
        <v>3498781277.6640005</v>
      </c>
      <c r="AC78" s="257">
        <f t="shared" si="19"/>
        <v>3714578451.0627871</v>
      </c>
      <c r="AD78" s="257">
        <f t="shared" si="33"/>
        <v>3943685521.9233551</v>
      </c>
      <c r="AE78" s="257">
        <f t="shared" si="34"/>
        <v>4688401583.9894886</v>
      </c>
      <c r="AF78" s="257"/>
      <c r="AG78" s="32" t="str">
        <f t="shared" si="20"/>
        <v>BERTAHAP</v>
      </c>
      <c r="AH78" s="259">
        <f t="shared" si="21"/>
        <v>0</v>
      </c>
      <c r="AI78" s="260">
        <v>2</v>
      </c>
      <c r="AJ78" s="261"/>
      <c r="AK78" s="257" t="e">
        <f>IF(AJ78&gt;#REF!,"LB","KR")</f>
        <v>#REF!</v>
      </c>
      <c r="AL78" s="51">
        <f t="shared" si="22"/>
        <v>3216113000</v>
      </c>
      <c r="AM78" s="51">
        <f t="shared" si="22"/>
        <v>3625073000</v>
      </c>
      <c r="AN78" s="51">
        <f t="shared" si="22"/>
        <v>3848660000</v>
      </c>
      <c r="AO78" s="418">
        <f t="shared" si="22"/>
        <v>4086037000</v>
      </c>
      <c r="AP78" s="418">
        <f t="shared" si="35"/>
        <v>3848660000</v>
      </c>
      <c r="AQ78" s="51">
        <f t="shared" si="35"/>
        <v>4086037000</v>
      </c>
      <c r="AR78" s="51">
        <f t="shared" si="35"/>
        <v>4338055000</v>
      </c>
      <c r="AS78" s="42"/>
      <c r="AT78" s="422">
        <v>39</v>
      </c>
      <c r="AU78" s="297">
        <f t="shared" si="36"/>
        <v>-1856664.5930999964</v>
      </c>
      <c r="AV78" s="297"/>
      <c r="AW78" s="297"/>
      <c r="AX78" s="297"/>
      <c r="AY78" s="297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3"/>
      <c r="BX78" s="424"/>
      <c r="BY78" s="424" t="str">
        <f t="shared" si="56"/>
        <v>2BR-17</v>
      </c>
      <c r="BZ78" s="425">
        <f t="shared" si="57"/>
        <v>17</v>
      </c>
      <c r="CA78" s="424">
        <f t="shared" si="58"/>
        <v>85</v>
      </c>
      <c r="CB78" s="424">
        <f t="shared" si="58"/>
        <v>74</v>
      </c>
      <c r="CC78" s="424">
        <f t="shared" si="59"/>
        <v>29448075.753672004</v>
      </c>
      <c r="CD78" s="424">
        <f t="shared" si="60"/>
        <v>2003103000</v>
      </c>
      <c r="CE78" s="424">
        <f t="shared" si="60"/>
        <v>2257817000</v>
      </c>
      <c r="CF78" s="424">
        <f t="shared" si="60"/>
        <v>2397074000</v>
      </c>
      <c r="CG78" s="424">
        <f t="shared" si="60"/>
        <v>2544920000</v>
      </c>
      <c r="CH78" s="424">
        <f t="shared" si="61"/>
        <v>2701885000</v>
      </c>
      <c r="CI78" s="42"/>
      <c r="CJ78" s="418">
        <f t="shared" si="43"/>
        <v>4338054441.7410917</v>
      </c>
      <c r="CK78" s="42">
        <f t="shared" si="44"/>
        <v>4079580000</v>
      </c>
      <c r="CL78" s="42">
        <f t="shared" si="44"/>
        <v>4331200000</v>
      </c>
      <c r="CM78" s="43">
        <f t="shared" si="24"/>
        <v>61193700</v>
      </c>
      <c r="CN78" s="43">
        <f t="shared" si="25"/>
        <v>43312000</v>
      </c>
      <c r="CO78" s="43">
        <f t="shared" si="26"/>
        <v>96216500</v>
      </c>
      <c r="CP78" s="43">
        <f t="shared" si="27"/>
        <v>85125770.833333328</v>
      </c>
      <c r="CQ78" s="42">
        <f t="shared" si="45"/>
        <v>4598338591.8625488</v>
      </c>
    </row>
    <row r="79" spans="1:95">
      <c r="A79" s="3">
        <f t="shared" si="28"/>
        <v>40</v>
      </c>
      <c r="B79" s="249">
        <v>10</v>
      </c>
      <c r="C79" s="250" t="s">
        <v>142</v>
      </c>
      <c r="D79" s="285">
        <v>21</v>
      </c>
      <c r="E79" s="252"/>
      <c r="F79" s="40" t="s">
        <v>84</v>
      </c>
      <c r="G79" s="253">
        <f t="shared" si="3"/>
        <v>132</v>
      </c>
      <c r="H79" s="253">
        <f t="shared" si="4"/>
        <v>112</v>
      </c>
      <c r="I79" s="254">
        <f t="shared" si="5"/>
        <v>27506142.120000001</v>
      </c>
      <c r="J79" s="254">
        <f t="shared" si="6"/>
        <v>3</v>
      </c>
      <c r="K79" s="255">
        <f t="shared" si="7"/>
        <v>1.1000000000000001</v>
      </c>
      <c r="L79" s="256">
        <f t="shared" si="55"/>
        <v>1</v>
      </c>
      <c r="M79" s="257">
        <f t="shared" si="9"/>
        <v>25283904.688316725</v>
      </c>
      <c r="N79" s="257">
        <f t="shared" si="10"/>
        <v>28499000.350081429</v>
      </c>
      <c r="O79" s="257">
        <f t="shared" si="11"/>
        <v>30256756.332000002</v>
      </c>
      <c r="P79" s="257">
        <f t="shared" si="12"/>
        <v>32122926.856675044</v>
      </c>
      <c r="Q79" s="257">
        <f t="shared" si="29"/>
        <v>36085470.535081089</v>
      </c>
      <c r="R79" s="258">
        <f t="shared" si="13"/>
        <v>30256756.332000002</v>
      </c>
      <c r="S79" s="257">
        <f t="shared" si="13"/>
        <v>32122926.856675044</v>
      </c>
      <c r="T79" s="257">
        <f t="shared" si="14"/>
        <v>34104198.695878074</v>
      </c>
      <c r="U79" s="257">
        <f t="shared" si="30"/>
        <v>40544353.320663817</v>
      </c>
      <c r="V79" s="257"/>
      <c r="W79" s="257">
        <f t="shared" si="15"/>
        <v>2831797325.0914731</v>
      </c>
      <c r="X79" s="257">
        <f t="shared" si="16"/>
        <v>3191888039.2091198</v>
      </c>
      <c r="Y79" s="257">
        <f t="shared" si="17"/>
        <v>3388756709.184</v>
      </c>
      <c r="Z79" s="258">
        <f t="shared" si="31"/>
        <v>3597767807.9476051</v>
      </c>
      <c r="AA79" s="258">
        <f t="shared" si="32"/>
        <v>4041572699.9290819</v>
      </c>
      <c r="AB79" s="258">
        <f t="shared" si="18"/>
        <v>3388756709.184</v>
      </c>
      <c r="AC79" s="257">
        <f t="shared" si="19"/>
        <v>3597767807.9476051</v>
      </c>
      <c r="AD79" s="257">
        <f t="shared" si="33"/>
        <v>3819670253.938344</v>
      </c>
      <c r="AE79" s="257">
        <f t="shared" si="34"/>
        <v>4540967571.9143476</v>
      </c>
      <c r="AF79" s="257"/>
      <c r="AG79" s="32" t="str">
        <f t="shared" si="20"/>
        <v>BERTAHAP</v>
      </c>
      <c r="AH79" s="259">
        <f t="shared" si="21"/>
        <v>0</v>
      </c>
      <c r="AI79" s="260">
        <v>2</v>
      </c>
      <c r="AJ79" s="261"/>
      <c r="AK79" s="257" t="e">
        <f>IF(AJ79&gt;#REF!,"LB","KR")</f>
        <v>#REF!</v>
      </c>
      <c r="AL79" s="51">
        <f t="shared" si="22"/>
        <v>3114978000</v>
      </c>
      <c r="AM79" s="51">
        <f t="shared" si="22"/>
        <v>3511077000</v>
      </c>
      <c r="AN79" s="51">
        <f t="shared" si="22"/>
        <v>3727633000</v>
      </c>
      <c r="AO79" s="418">
        <f t="shared" si="22"/>
        <v>3957545000</v>
      </c>
      <c r="AP79" s="418">
        <f t="shared" si="35"/>
        <v>3727633000</v>
      </c>
      <c r="AQ79" s="51">
        <f t="shared" si="35"/>
        <v>3957545000</v>
      </c>
      <c r="AR79" s="51">
        <f t="shared" si="35"/>
        <v>4201638000</v>
      </c>
      <c r="AS79" s="42"/>
      <c r="AT79" s="422">
        <v>40</v>
      </c>
      <c r="AU79" s="297">
        <f t="shared" si="36"/>
        <v>-756418.90829999745</v>
      </c>
      <c r="AV79" s="297"/>
      <c r="AW79" s="297"/>
      <c r="AX79" s="297"/>
      <c r="AY79" s="297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3">
        <v>10</v>
      </c>
      <c r="BX79" s="429" t="s">
        <v>61</v>
      </c>
      <c r="BY79" s="424" t="str">
        <f t="shared" ref="BY79:BY84" si="62">F177</f>
        <v>2BR-3</v>
      </c>
      <c r="BZ79" s="425" t="str">
        <f t="shared" ref="BZ79:BZ84" si="63">D177</f>
        <v>03</v>
      </c>
      <c r="CA79" s="424">
        <f t="shared" ref="CA79:CB84" si="64">G177</f>
        <v>85</v>
      </c>
      <c r="CB79" s="424">
        <f t="shared" si="64"/>
        <v>74</v>
      </c>
      <c r="CC79" s="424">
        <f t="shared" ref="CC79:CC84" si="65">O177</f>
        <v>29448075.753672004</v>
      </c>
      <c r="CD79" s="424">
        <f t="shared" ref="CD79:CG84" si="66">AL177</f>
        <v>2003103000</v>
      </c>
      <c r="CE79" s="424">
        <f t="shared" si="66"/>
        <v>2257817000</v>
      </c>
      <c r="CF79" s="424">
        <f t="shared" si="66"/>
        <v>2397074000</v>
      </c>
      <c r="CG79" s="424">
        <f t="shared" si="66"/>
        <v>2544920000</v>
      </c>
      <c r="CH79" s="424">
        <f t="shared" ref="CH79:CH84" si="67">AR177</f>
        <v>2701885000</v>
      </c>
      <c r="CI79" s="42">
        <v>6</v>
      </c>
      <c r="CJ79" s="418">
        <f t="shared" si="43"/>
        <v>4201637348.2766428</v>
      </c>
      <c r="CK79" s="42">
        <f t="shared" si="44"/>
        <v>3951291000</v>
      </c>
      <c r="CL79" s="42">
        <f t="shared" si="44"/>
        <v>4194998000</v>
      </c>
      <c r="CM79" s="43">
        <f t="shared" si="24"/>
        <v>59269365</v>
      </c>
      <c r="CN79" s="43">
        <f t="shared" si="25"/>
        <v>41949980</v>
      </c>
      <c r="CO79" s="43">
        <f t="shared" si="26"/>
        <v>93190825</v>
      </c>
      <c r="CP79" s="43">
        <f t="shared" si="27"/>
        <v>82448854.166666672</v>
      </c>
      <c r="CQ79" s="42">
        <f t="shared" si="45"/>
        <v>4453735961.4393721</v>
      </c>
    </row>
    <row r="80" spans="1:95">
      <c r="A80" s="3">
        <f t="shared" si="28"/>
        <v>41</v>
      </c>
      <c r="B80" s="249">
        <v>1</v>
      </c>
      <c r="C80" s="250" t="s">
        <v>143</v>
      </c>
      <c r="D80" s="251" t="s">
        <v>19</v>
      </c>
      <c r="E80" s="252"/>
      <c r="F80" s="40" t="s">
        <v>72</v>
      </c>
      <c r="G80" s="253">
        <f t="shared" si="3"/>
        <v>175</v>
      </c>
      <c r="H80" s="253">
        <f t="shared" si="4"/>
        <v>156</v>
      </c>
      <c r="I80" s="254">
        <f t="shared" si="5"/>
        <v>27506142.120000001</v>
      </c>
      <c r="J80" s="254">
        <f t="shared" si="6"/>
        <v>5</v>
      </c>
      <c r="K80" s="255">
        <f t="shared" si="7"/>
        <v>1.08</v>
      </c>
      <c r="L80" s="305">
        <f t="shared" ref="L80:L87" si="68">SUMIF($AR$4:$AR$22,D80,$BH$4:$BH$22)</f>
        <v>1.01</v>
      </c>
      <c r="M80" s="257">
        <f t="shared" si="9"/>
        <v>25072439.303650804</v>
      </c>
      <c r="N80" s="257">
        <f t="shared" si="10"/>
        <v>28260645.074426204</v>
      </c>
      <c r="O80" s="257">
        <f t="shared" si="11"/>
        <v>30003699.824496005</v>
      </c>
      <c r="P80" s="257">
        <f t="shared" si="12"/>
        <v>31854262.37751013</v>
      </c>
      <c r="Q80" s="257">
        <f t="shared" si="29"/>
        <v>35783664.781514958</v>
      </c>
      <c r="R80" s="258">
        <f t="shared" si="13"/>
        <v>30003699.824496005</v>
      </c>
      <c r="S80" s="257">
        <f t="shared" si="13"/>
        <v>31854262.37751013</v>
      </c>
      <c r="T80" s="257">
        <f t="shared" si="14"/>
        <v>33818963.579512551</v>
      </c>
      <c r="U80" s="257">
        <f t="shared" si="30"/>
        <v>40205255.092891</v>
      </c>
      <c r="V80" s="257"/>
      <c r="W80" s="257">
        <f t="shared" si="15"/>
        <v>3911300531.3695254</v>
      </c>
      <c r="X80" s="257">
        <f t="shared" si="16"/>
        <v>4408660631.6104879</v>
      </c>
      <c r="Y80" s="257">
        <f t="shared" si="17"/>
        <v>4680577172.621377</v>
      </c>
      <c r="Z80" s="258">
        <f t="shared" si="31"/>
        <v>4969264930.8915806</v>
      </c>
      <c r="AA80" s="258">
        <f t="shared" si="32"/>
        <v>5582251705.9163332</v>
      </c>
      <c r="AB80" s="258">
        <f t="shared" si="18"/>
        <v>4680577172.621377</v>
      </c>
      <c r="AC80" s="257">
        <f t="shared" si="19"/>
        <v>4969264930.8915806</v>
      </c>
      <c r="AD80" s="257">
        <f t="shared" si="33"/>
        <v>5275758318.4039583</v>
      </c>
      <c r="AE80" s="257">
        <f t="shared" si="34"/>
        <v>6272019794.4909964</v>
      </c>
      <c r="AF80" s="257"/>
      <c r="AG80" s="32" t="str">
        <f t="shared" si="20"/>
        <v>BERTAHAP</v>
      </c>
      <c r="AH80" s="259">
        <f t="shared" si="21"/>
        <v>0</v>
      </c>
      <c r="AI80" s="260">
        <v>2</v>
      </c>
      <c r="AJ80" s="261"/>
      <c r="AK80" s="257" t="e">
        <f>IF(AJ80&gt;#REF!,"LB","KR")</f>
        <v>#REF!</v>
      </c>
      <c r="AL80" s="51">
        <f t="shared" si="22"/>
        <v>4302431000</v>
      </c>
      <c r="AM80" s="51">
        <f t="shared" si="22"/>
        <v>4849527000</v>
      </c>
      <c r="AN80" s="51">
        <f t="shared" si="22"/>
        <v>5148635000</v>
      </c>
      <c r="AO80" s="418">
        <f t="shared" si="22"/>
        <v>5466192000</v>
      </c>
      <c r="AP80" s="418">
        <f t="shared" si="35"/>
        <v>5148635000</v>
      </c>
      <c r="AQ80" s="51">
        <f t="shared" si="35"/>
        <v>5466192000</v>
      </c>
      <c r="AR80" s="51">
        <f t="shared" si="35"/>
        <v>5803335000</v>
      </c>
      <c r="AS80" s="42"/>
      <c r="AT80" s="51"/>
      <c r="AU80" s="297">
        <f t="shared" si="36"/>
        <v>-1009475.415803995</v>
      </c>
      <c r="AV80" s="297"/>
      <c r="AW80" s="297"/>
      <c r="AX80" s="297"/>
      <c r="AY80" s="297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3"/>
      <c r="BX80" s="424"/>
      <c r="BY80" s="424" t="str">
        <f t="shared" si="62"/>
        <v>2BR-5</v>
      </c>
      <c r="BZ80" s="425" t="str">
        <f t="shared" si="63"/>
        <v>05</v>
      </c>
      <c r="CA80" s="424">
        <f t="shared" si="64"/>
        <v>85</v>
      </c>
      <c r="CB80" s="424">
        <f t="shared" si="64"/>
        <v>74</v>
      </c>
      <c r="CC80" s="424">
        <f t="shared" si="65"/>
        <v>29448075.753672004</v>
      </c>
      <c r="CD80" s="424">
        <f t="shared" si="66"/>
        <v>2003103000</v>
      </c>
      <c r="CE80" s="424">
        <f t="shared" si="66"/>
        <v>2257817000</v>
      </c>
      <c r="CF80" s="424">
        <f t="shared" si="66"/>
        <v>2397074000</v>
      </c>
      <c r="CG80" s="424">
        <f t="shared" si="66"/>
        <v>2544920000</v>
      </c>
      <c r="CH80" s="424">
        <f t="shared" si="67"/>
        <v>2701885000</v>
      </c>
      <c r="CI80" s="42"/>
      <c r="CJ80" s="418">
        <f t="shared" si="43"/>
        <v>5803334253.9506178</v>
      </c>
      <c r="CK80" s="42">
        <f t="shared" si="44"/>
        <v>5457554000</v>
      </c>
      <c r="CL80" s="42">
        <f t="shared" si="44"/>
        <v>5794164000</v>
      </c>
      <c r="CM80" s="43">
        <f t="shared" si="24"/>
        <v>81863310</v>
      </c>
      <c r="CN80" s="43">
        <f t="shared" si="25"/>
        <v>57941640</v>
      </c>
      <c r="CO80" s="43">
        <f t="shared" si="26"/>
        <v>128715875</v>
      </c>
      <c r="CP80" s="43">
        <f t="shared" si="27"/>
        <v>113879000</v>
      </c>
      <c r="CQ80" s="42">
        <f t="shared" si="45"/>
        <v>6151534893.05058</v>
      </c>
    </row>
    <row r="81" spans="1:95">
      <c r="A81" s="3">
        <f t="shared" si="28"/>
        <v>42</v>
      </c>
      <c r="B81" s="249">
        <v>2</v>
      </c>
      <c r="C81" s="250" t="s">
        <v>143</v>
      </c>
      <c r="D81" s="251" t="s">
        <v>29</v>
      </c>
      <c r="E81" s="252"/>
      <c r="F81" s="40" t="s">
        <v>74</v>
      </c>
      <c r="G81" s="253">
        <f t="shared" si="3"/>
        <v>85</v>
      </c>
      <c r="H81" s="253">
        <f t="shared" si="4"/>
        <v>74</v>
      </c>
      <c r="I81" s="254">
        <f t="shared" si="5"/>
        <v>27506142.120000001</v>
      </c>
      <c r="J81" s="254">
        <f t="shared" si="6"/>
        <v>1</v>
      </c>
      <c r="K81" s="255">
        <f t="shared" si="7"/>
        <v>1.06</v>
      </c>
      <c r="L81" s="305">
        <f t="shared" si="68"/>
        <v>1.01</v>
      </c>
      <c r="M81" s="257">
        <f t="shared" si="9"/>
        <v>24608134.872101717</v>
      </c>
      <c r="N81" s="257">
        <f t="shared" si="10"/>
        <v>27737299.795270164</v>
      </c>
      <c r="O81" s="257">
        <f t="shared" si="11"/>
        <v>29448075.753672004</v>
      </c>
      <c r="P81" s="257">
        <f t="shared" si="12"/>
        <v>31264368.62977846</v>
      </c>
      <c r="Q81" s="257">
        <f t="shared" si="29"/>
        <v>35121004.32259801</v>
      </c>
      <c r="R81" s="258">
        <f t="shared" si="13"/>
        <v>29448075.753672004</v>
      </c>
      <c r="S81" s="257">
        <f t="shared" si="13"/>
        <v>31264368.62977846</v>
      </c>
      <c r="T81" s="257">
        <f t="shared" si="14"/>
        <v>33192686.476188242</v>
      </c>
      <c r="U81" s="257">
        <f t="shared" si="30"/>
        <v>39460713.331911534</v>
      </c>
      <c r="V81" s="257"/>
      <c r="W81" s="257">
        <f t="shared" si="15"/>
        <v>1821001980.535527</v>
      </c>
      <c r="X81" s="257">
        <f t="shared" si="16"/>
        <v>2052560184.849992</v>
      </c>
      <c r="Y81" s="257">
        <f t="shared" si="17"/>
        <v>2179157605.7717285</v>
      </c>
      <c r="Z81" s="258">
        <f t="shared" si="31"/>
        <v>2313563278.6036062</v>
      </c>
      <c r="AA81" s="258">
        <f t="shared" si="32"/>
        <v>2598954319.8722529</v>
      </c>
      <c r="AB81" s="258">
        <f t="shared" si="18"/>
        <v>2179157605.7717285</v>
      </c>
      <c r="AC81" s="257">
        <f t="shared" si="19"/>
        <v>2313563278.6036062</v>
      </c>
      <c r="AD81" s="257">
        <f t="shared" si="33"/>
        <v>2456258799.2379298</v>
      </c>
      <c r="AE81" s="257">
        <f t="shared" si="34"/>
        <v>2920092786.5614533</v>
      </c>
      <c r="AF81" s="257"/>
      <c r="AG81" s="32" t="str">
        <f t="shared" si="20"/>
        <v>BERTAHAP</v>
      </c>
      <c r="AH81" s="259">
        <f t="shared" si="21"/>
        <v>0</v>
      </c>
      <c r="AI81" s="260">
        <v>2</v>
      </c>
      <c r="AJ81" s="261"/>
      <c r="AK81" s="257" t="e">
        <f>IF(AJ81&gt;#REF!,"LB","KR")</f>
        <v>#REF!</v>
      </c>
      <c r="AL81" s="51">
        <f t="shared" si="22"/>
        <v>2003103000</v>
      </c>
      <c r="AM81" s="51">
        <f t="shared" si="22"/>
        <v>2257817000</v>
      </c>
      <c r="AN81" s="51">
        <f t="shared" si="22"/>
        <v>2397074000</v>
      </c>
      <c r="AO81" s="418">
        <f t="shared" si="22"/>
        <v>2544920000</v>
      </c>
      <c r="AP81" s="418">
        <f t="shared" si="35"/>
        <v>2397074000</v>
      </c>
      <c r="AQ81" s="51">
        <f t="shared" si="35"/>
        <v>2544920000</v>
      </c>
      <c r="AR81" s="51">
        <f t="shared" si="35"/>
        <v>2701885000</v>
      </c>
      <c r="AS81" s="42"/>
      <c r="AT81" s="51"/>
      <c r="AU81" s="297">
        <f t="shared" si="36"/>
        <v>-1565099.486627996</v>
      </c>
      <c r="AV81" s="297"/>
      <c r="AW81" s="297"/>
      <c r="AX81" s="297"/>
      <c r="AY81" s="297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3"/>
      <c r="BX81" s="424"/>
      <c r="BY81" s="424" t="str">
        <f t="shared" si="62"/>
        <v>2BR-7</v>
      </c>
      <c r="BZ81" s="425" t="str">
        <f t="shared" si="63"/>
        <v>07</v>
      </c>
      <c r="CA81" s="424">
        <f t="shared" si="64"/>
        <v>101</v>
      </c>
      <c r="CB81" s="424">
        <f t="shared" si="64"/>
        <v>90</v>
      </c>
      <c r="CC81" s="424">
        <f t="shared" si="65"/>
        <v>29448075.753672004</v>
      </c>
      <c r="CD81" s="424">
        <f t="shared" si="66"/>
        <v>2436206000</v>
      </c>
      <c r="CE81" s="424">
        <f t="shared" si="66"/>
        <v>2745993000</v>
      </c>
      <c r="CF81" s="424">
        <f t="shared" si="66"/>
        <v>2915360000</v>
      </c>
      <c r="CG81" s="424">
        <f t="shared" si="66"/>
        <v>3095173000</v>
      </c>
      <c r="CH81" s="424">
        <f t="shared" si="67"/>
        <v>3286076000</v>
      </c>
      <c r="CI81" s="42"/>
      <c r="CJ81" s="418">
        <f t="shared" si="43"/>
        <v>2701884860.5325255</v>
      </c>
      <c r="CK81" s="42">
        <f t="shared" si="44"/>
        <v>2540899000</v>
      </c>
      <c r="CL81" s="42">
        <f t="shared" si="44"/>
        <v>2697616000</v>
      </c>
      <c r="CM81" s="43">
        <f t="shared" si="24"/>
        <v>38113485</v>
      </c>
      <c r="CN81" s="43">
        <f t="shared" si="25"/>
        <v>26976160</v>
      </c>
      <c r="CO81" s="43">
        <f t="shared" si="26"/>
        <v>59926850</v>
      </c>
      <c r="CP81" s="43">
        <f t="shared" si="27"/>
        <v>53019166.666666664</v>
      </c>
      <c r="CQ81" s="42">
        <f t="shared" si="45"/>
        <v>2863998836.0791192</v>
      </c>
    </row>
    <row r="82" spans="1:95">
      <c r="A82" s="3">
        <f t="shared" si="28"/>
        <v>43</v>
      </c>
      <c r="B82" s="249">
        <v>3</v>
      </c>
      <c r="C82" s="250" t="s">
        <v>143</v>
      </c>
      <c r="D82" s="251" t="s">
        <v>32</v>
      </c>
      <c r="E82" s="252"/>
      <c r="F82" s="40" t="s">
        <v>56</v>
      </c>
      <c r="G82" s="253">
        <f t="shared" si="3"/>
        <v>85</v>
      </c>
      <c r="H82" s="253">
        <f t="shared" si="4"/>
        <v>74</v>
      </c>
      <c r="I82" s="254">
        <f t="shared" si="5"/>
        <v>27506142.120000001</v>
      </c>
      <c r="J82" s="254">
        <f t="shared" si="6"/>
        <v>1</v>
      </c>
      <c r="K82" s="255">
        <f t="shared" si="7"/>
        <v>1.06</v>
      </c>
      <c r="L82" s="305">
        <f t="shared" si="68"/>
        <v>1.01</v>
      </c>
      <c r="M82" s="257">
        <f t="shared" si="9"/>
        <v>24608134.872101717</v>
      </c>
      <c r="N82" s="257">
        <f t="shared" si="10"/>
        <v>27737299.795270164</v>
      </c>
      <c r="O82" s="257">
        <f t="shared" si="11"/>
        <v>29448075.753672004</v>
      </c>
      <c r="P82" s="257">
        <f t="shared" si="12"/>
        <v>31264368.62977846</v>
      </c>
      <c r="Q82" s="257">
        <f t="shared" si="29"/>
        <v>35121004.32259801</v>
      </c>
      <c r="R82" s="258">
        <f t="shared" si="13"/>
        <v>29448075.753672004</v>
      </c>
      <c r="S82" s="257">
        <f t="shared" si="13"/>
        <v>31264368.62977846</v>
      </c>
      <c r="T82" s="257">
        <f t="shared" si="14"/>
        <v>33192686.476188242</v>
      </c>
      <c r="U82" s="257">
        <f t="shared" si="30"/>
        <v>39460713.331911534</v>
      </c>
      <c r="V82" s="257"/>
      <c r="W82" s="257">
        <f t="shared" si="15"/>
        <v>1821001980.535527</v>
      </c>
      <c r="X82" s="257">
        <f t="shared" si="16"/>
        <v>2052560184.849992</v>
      </c>
      <c r="Y82" s="257">
        <f t="shared" si="17"/>
        <v>2179157605.7717285</v>
      </c>
      <c r="Z82" s="258">
        <f t="shared" si="31"/>
        <v>2313563278.6036062</v>
      </c>
      <c r="AA82" s="258">
        <f t="shared" si="32"/>
        <v>2598954319.8722529</v>
      </c>
      <c r="AB82" s="258">
        <f t="shared" si="18"/>
        <v>2179157605.7717285</v>
      </c>
      <c r="AC82" s="257">
        <f t="shared" si="19"/>
        <v>2313563278.6036062</v>
      </c>
      <c r="AD82" s="257">
        <f t="shared" si="33"/>
        <v>2456258799.2379298</v>
      </c>
      <c r="AE82" s="257">
        <f t="shared" si="34"/>
        <v>2920092786.5614533</v>
      </c>
      <c r="AF82" s="257"/>
      <c r="AG82" s="32" t="str">
        <f t="shared" si="20"/>
        <v>BERTAHAP</v>
      </c>
      <c r="AH82" s="259">
        <f t="shared" si="21"/>
        <v>0</v>
      </c>
      <c r="AI82" s="260">
        <v>2</v>
      </c>
      <c r="AJ82" s="261"/>
      <c r="AK82" s="257" t="e">
        <f>IF(AJ82&gt;#REF!,"LB","KR")</f>
        <v>#REF!</v>
      </c>
      <c r="AL82" s="51">
        <f t="shared" si="22"/>
        <v>2003103000</v>
      </c>
      <c r="AM82" s="51">
        <f t="shared" si="22"/>
        <v>2257817000</v>
      </c>
      <c r="AN82" s="51">
        <f t="shared" si="22"/>
        <v>2397074000</v>
      </c>
      <c r="AO82" s="418">
        <f t="shared" si="22"/>
        <v>2544920000</v>
      </c>
      <c r="AP82" s="418">
        <f t="shared" si="35"/>
        <v>2397074000</v>
      </c>
      <c r="AQ82" s="51">
        <f t="shared" si="35"/>
        <v>2544920000</v>
      </c>
      <c r="AR82" s="51">
        <f t="shared" si="35"/>
        <v>2701885000</v>
      </c>
      <c r="AS82" s="42"/>
      <c r="AT82" s="51"/>
      <c r="AU82" s="297">
        <f t="shared" si="36"/>
        <v>-1565099.486627996</v>
      </c>
      <c r="AV82" s="297"/>
      <c r="AW82" s="297"/>
      <c r="AX82" s="297"/>
      <c r="AY82" s="297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3"/>
      <c r="BX82" s="429"/>
      <c r="BY82" s="424" t="str">
        <f t="shared" si="62"/>
        <v>2BR-9</v>
      </c>
      <c r="BZ82" s="425" t="str">
        <f t="shared" si="63"/>
        <v>09</v>
      </c>
      <c r="CA82" s="424">
        <f t="shared" si="64"/>
        <v>101</v>
      </c>
      <c r="CB82" s="424">
        <f t="shared" si="64"/>
        <v>90</v>
      </c>
      <c r="CC82" s="424">
        <f t="shared" si="65"/>
        <v>29448075.753672004</v>
      </c>
      <c r="CD82" s="424">
        <f t="shared" si="66"/>
        <v>2436206000</v>
      </c>
      <c r="CE82" s="424">
        <f t="shared" si="66"/>
        <v>2745993000</v>
      </c>
      <c r="CF82" s="424">
        <f t="shared" si="66"/>
        <v>2915360000</v>
      </c>
      <c r="CG82" s="424">
        <f t="shared" si="66"/>
        <v>3095173000</v>
      </c>
      <c r="CH82" s="424">
        <f t="shared" si="67"/>
        <v>3286076000</v>
      </c>
      <c r="CI82" s="42"/>
      <c r="CJ82" s="418">
        <f t="shared" si="43"/>
        <v>2701884860.5325255</v>
      </c>
      <c r="CK82" s="42">
        <f t="shared" si="44"/>
        <v>2540899000</v>
      </c>
      <c r="CL82" s="42">
        <f t="shared" si="44"/>
        <v>2697616000</v>
      </c>
      <c r="CM82" s="43">
        <f t="shared" si="24"/>
        <v>38113485</v>
      </c>
      <c r="CN82" s="43">
        <f t="shared" si="25"/>
        <v>26976160</v>
      </c>
      <c r="CO82" s="43">
        <f t="shared" si="26"/>
        <v>59926850</v>
      </c>
      <c r="CP82" s="43">
        <f t="shared" si="27"/>
        <v>53019166.666666664</v>
      </c>
      <c r="CQ82" s="42">
        <f t="shared" si="45"/>
        <v>2863998836.0791192</v>
      </c>
    </row>
    <row r="83" spans="1:95">
      <c r="A83" s="3">
        <f t="shared" si="28"/>
        <v>44</v>
      </c>
      <c r="B83" s="249">
        <v>4</v>
      </c>
      <c r="C83" s="250" t="s">
        <v>143</v>
      </c>
      <c r="D83" s="251" t="s">
        <v>38</v>
      </c>
      <c r="E83" s="252"/>
      <c r="F83" s="40" t="s">
        <v>58</v>
      </c>
      <c r="G83" s="253">
        <f t="shared" si="3"/>
        <v>101</v>
      </c>
      <c r="H83" s="253">
        <f t="shared" si="4"/>
        <v>90</v>
      </c>
      <c r="I83" s="254">
        <f t="shared" si="5"/>
        <v>27506142.120000001</v>
      </c>
      <c r="J83" s="254">
        <f t="shared" si="6"/>
        <v>1</v>
      </c>
      <c r="K83" s="255">
        <f t="shared" si="7"/>
        <v>1.06</v>
      </c>
      <c r="L83" s="305">
        <f t="shared" si="68"/>
        <v>1.01</v>
      </c>
      <c r="M83" s="257">
        <f t="shared" si="9"/>
        <v>24608134.872101717</v>
      </c>
      <c r="N83" s="257">
        <f t="shared" si="10"/>
        <v>27737299.795270164</v>
      </c>
      <c r="O83" s="257">
        <f t="shared" si="11"/>
        <v>29448075.753672004</v>
      </c>
      <c r="P83" s="257">
        <f t="shared" si="12"/>
        <v>31264368.62977846</v>
      </c>
      <c r="Q83" s="257">
        <f t="shared" si="29"/>
        <v>35121004.32259801</v>
      </c>
      <c r="R83" s="258">
        <f t="shared" si="13"/>
        <v>29448075.753672004</v>
      </c>
      <c r="S83" s="257">
        <f t="shared" si="13"/>
        <v>31264368.62977846</v>
      </c>
      <c r="T83" s="257">
        <f t="shared" si="14"/>
        <v>33192686.476188242</v>
      </c>
      <c r="U83" s="257">
        <f t="shared" si="30"/>
        <v>39460713.331911534</v>
      </c>
      <c r="V83" s="257"/>
      <c r="W83" s="257">
        <f t="shared" si="15"/>
        <v>2214732138.4891543</v>
      </c>
      <c r="X83" s="257">
        <f t="shared" si="16"/>
        <v>2496356981.5743146</v>
      </c>
      <c r="Y83" s="257">
        <f t="shared" si="17"/>
        <v>2650326817.8304806</v>
      </c>
      <c r="Z83" s="258">
        <f t="shared" si="31"/>
        <v>2813793176.6800613</v>
      </c>
      <c r="AA83" s="258">
        <f t="shared" si="32"/>
        <v>3160890389.0338211</v>
      </c>
      <c r="AB83" s="258">
        <f t="shared" si="18"/>
        <v>2650326817.8304806</v>
      </c>
      <c r="AC83" s="257">
        <f t="shared" si="19"/>
        <v>2813793176.6800613</v>
      </c>
      <c r="AD83" s="257">
        <f t="shared" si="33"/>
        <v>2987341782.8569417</v>
      </c>
      <c r="AE83" s="257">
        <f t="shared" si="34"/>
        <v>3551464199.8720379</v>
      </c>
      <c r="AF83" s="257"/>
      <c r="AG83" s="32" t="str">
        <f t="shared" si="20"/>
        <v>BERTAHAP</v>
      </c>
      <c r="AH83" s="259">
        <f t="shared" si="21"/>
        <v>0</v>
      </c>
      <c r="AI83" s="260">
        <v>2</v>
      </c>
      <c r="AJ83" s="261"/>
      <c r="AK83" s="257" t="e">
        <f>IF(AJ83&gt;#REF!,"LB","KR")</f>
        <v>#REF!</v>
      </c>
      <c r="AL83" s="51">
        <f t="shared" si="22"/>
        <v>2436206000</v>
      </c>
      <c r="AM83" s="51">
        <f t="shared" si="22"/>
        <v>2745993000</v>
      </c>
      <c r="AN83" s="51">
        <f t="shared" si="22"/>
        <v>2915360000</v>
      </c>
      <c r="AO83" s="418">
        <f t="shared" si="22"/>
        <v>3095173000</v>
      </c>
      <c r="AP83" s="418">
        <f t="shared" si="35"/>
        <v>2915360000</v>
      </c>
      <c r="AQ83" s="51">
        <f t="shared" si="35"/>
        <v>3095173000</v>
      </c>
      <c r="AR83" s="51">
        <f t="shared" si="35"/>
        <v>3286076000</v>
      </c>
      <c r="AS83" s="42"/>
      <c r="AT83" s="42"/>
      <c r="AU83" s="297">
        <f t="shared" si="36"/>
        <v>-1565099.486627996</v>
      </c>
      <c r="AV83" s="297"/>
      <c r="AW83" s="297"/>
      <c r="AX83" s="297"/>
      <c r="AY83" s="297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3"/>
      <c r="BX83" s="424"/>
      <c r="BY83" s="424" t="str">
        <f t="shared" si="62"/>
        <v>2BR-11</v>
      </c>
      <c r="BZ83" s="425">
        <f t="shared" si="63"/>
        <v>11</v>
      </c>
      <c r="CA83" s="424">
        <f t="shared" si="64"/>
        <v>101</v>
      </c>
      <c r="CB83" s="424">
        <f t="shared" si="64"/>
        <v>90</v>
      </c>
      <c r="CC83" s="424">
        <f t="shared" si="65"/>
        <v>29448075.753672004</v>
      </c>
      <c r="CD83" s="424">
        <f t="shared" si="66"/>
        <v>2436206000</v>
      </c>
      <c r="CE83" s="424">
        <f t="shared" si="66"/>
        <v>2745993000</v>
      </c>
      <c r="CF83" s="424">
        <f t="shared" si="66"/>
        <v>2915360000</v>
      </c>
      <c r="CG83" s="424">
        <f t="shared" si="66"/>
        <v>3095173000</v>
      </c>
      <c r="CH83" s="424">
        <f t="shared" si="67"/>
        <v>3286076000</v>
      </c>
      <c r="CI83" s="42"/>
      <c r="CJ83" s="418">
        <f t="shared" si="43"/>
        <v>3286076210.4227395</v>
      </c>
      <c r="CK83" s="42">
        <f t="shared" si="44"/>
        <v>3090282000</v>
      </c>
      <c r="CL83" s="42">
        <f t="shared" si="44"/>
        <v>3280884000</v>
      </c>
      <c r="CM83" s="43">
        <f t="shared" si="24"/>
        <v>46354230</v>
      </c>
      <c r="CN83" s="43">
        <f t="shared" si="25"/>
        <v>32808840</v>
      </c>
      <c r="CO83" s="43">
        <f t="shared" si="26"/>
        <v>72884000</v>
      </c>
      <c r="CP83" s="43">
        <f t="shared" si="27"/>
        <v>64482770.833333336</v>
      </c>
      <c r="CQ83" s="42">
        <f t="shared" si="45"/>
        <v>3483241483.3358808</v>
      </c>
    </row>
    <row r="84" spans="1:95">
      <c r="A84" s="3">
        <f t="shared" si="28"/>
        <v>45</v>
      </c>
      <c r="B84" s="249">
        <v>5</v>
      </c>
      <c r="C84" s="250" t="s">
        <v>143</v>
      </c>
      <c r="D84" s="251" t="s">
        <v>44</v>
      </c>
      <c r="E84" s="252"/>
      <c r="F84" s="40" t="s">
        <v>60</v>
      </c>
      <c r="G84" s="253">
        <f t="shared" si="3"/>
        <v>101</v>
      </c>
      <c r="H84" s="253">
        <f t="shared" si="4"/>
        <v>90</v>
      </c>
      <c r="I84" s="254">
        <f t="shared" si="5"/>
        <v>27506142.120000001</v>
      </c>
      <c r="J84" s="254">
        <f t="shared" si="6"/>
        <v>1</v>
      </c>
      <c r="K84" s="255">
        <f t="shared" si="7"/>
        <v>1.06</v>
      </c>
      <c r="L84" s="305">
        <f t="shared" si="68"/>
        <v>1.01</v>
      </c>
      <c r="M84" s="257">
        <f t="shared" si="9"/>
        <v>24608134.872101717</v>
      </c>
      <c r="N84" s="257">
        <f t="shared" si="10"/>
        <v>27737299.795270164</v>
      </c>
      <c r="O84" s="257">
        <f t="shared" si="11"/>
        <v>29448075.753672004</v>
      </c>
      <c r="P84" s="257">
        <f t="shared" si="12"/>
        <v>31264368.62977846</v>
      </c>
      <c r="Q84" s="257">
        <f t="shared" si="29"/>
        <v>35121004.32259801</v>
      </c>
      <c r="R84" s="258">
        <f t="shared" si="13"/>
        <v>29448075.753672004</v>
      </c>
      <c r="S84" s="257">
        <f t="shared" si="13"/>
        <v>31264368.62977846</v>
      </c>
      <c r="T84" s="257">
        <f t="shared" si="14"/>
        <v>33192686.476188242</v>
      </c>
      <c r="U84" s="257">
        <f t="shared" si="30"/>
        <v>39460713.331911534</v>
      </c>
      <c r="V84" s="257"/>
      <c r="W84" s="257">
        <f t="shared" si="15"/>
        <v>2214732138.4891543</v>
      </c>
      <c r="X84" s="257">
        <f t="shared" si="16"/>
        <v>2496356981.5743146</v>
      </c>
      <c r="Y84" s="257">
        <f t="shared" si="17"/>
        <v>2650326817.8304806</v>
      </c>
      <c r="Z84" s="258">
        <f t="shared" si="31"/>
        <v>2813793176.6800613</v>
      </c>
      <c r="AA84" s="258">
        <f t="shared" si="32"/>
        <v>3160890389.0338211</v>
      </c>
      <c r="AB84" s="258">
        <f t="shared" si="18"/>
        <v>2650326817.8304806</v>
      </c>
      <c r="AC84" s="257">
        <f t="shared" si="19"/>
        <v>2813793176.6800613</v>
      </c>
      <c r="AD84" s="257">
        <f t="shared" si="33"/>
        <v>2987341782.8569417</v>
      </c>
      <c r="AE84" s="257">
        <f t="shared" si="34"/>
        <v>3551464199.8720379</v>
      </c>
      <c r="AF84" s="257"/>
      <c r="AG84" s="32" t="str">
        <f t="shared" si="20"/>
        <v>BERTAHAP</v>
      </c>
      <c r="AH84" s="259">
        <f t="shared" si="21"/>
        <v>0</v>
      </c>
      <c r="AI84" s="260">
        <v>2</v>
      </c>
      <c r="AJ84" s="261"/>
      <c r="AK84" s="257" t="e">
        <f>IF(AJ84&gt;#REF!,"LB","KR")</f>
        <v>#REF!</v>
      </c>
      <c r="AL84" s="51">
        <f t="shared" si="22"/>
        <v>2436206000</v>
      </c>
      <c r="AM84" s="51">
        <f t="shared" si="22"/>
        <v>2745993000</v>
      </c>
      <c r="AN84" s="51">
        <f t="shared" si="22"/>
        <v>2915360000</v>
      </c>
      <c r="AO84" s="418">
        <f t="shared" si="22"/>
        <v>3095173000</v>
      </c>
      <c r="AP84" s="418">
        <f t="shared" si="35"/>
        <v>2915360000</v>
      </c>
      <c r="AQ84" s="51">
        <f t="shared" si="35"/>
        <v>3095173000</v>
      </c>
      <c r="AR84" s="51">
        <f t="shared" si="35"/>
        <v>3286076000</v>
      </c>
      <c r="AS84" s="42"/>
      <c r="AT84" s="42"/>
      <c r="AU84" s="297">
        <f t="shared" si="36"/>
        <v>-1565099.486627996</v>
      </c>
      <c r="AV84" s="297"/>
      <c r="AW84" s="297"/>
      <c r="AX84" s="297"/>
      <c r="AY84" s="297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3"/>
      <c r="BX84" s="424"/>
      <c r="BY84" s="424" t="str">
        <f t="shared" si="62"/>
        <v>2BR-15</v>
      </c>
      <c r="BZ84" s="425">
        <f t="shared" si="63"/>
        <v>15</v>
      </c>
      <c r="CA84" s="424">
        <f t="shared" si="64"/>
        <v>101</v>
      </c>
      <c r="CB84" s="424">
        <f t="shared" si="64"/>
        <v>90</v>
      </c>
      <c r="CC84" s="424">
        <f t="shared" si="65"/>
        <v>29448075.753672004</v>
      </c>
      <c r="CD84" s="424">
        <f t="shared" si="66"/>
        <v>2436206000</v>
      </c>
      <c r="CE84" s="424">
        <f t="shared" si="66"/>
        <v>2745993000</v>
      </c>
      <c r="CF84" s="424">
        <f t="shared" si="66"/>
        <v>2915360000</v>
      </c>
      <c r="CG84" s="424">
        <f t="shared" si="66"/>
        <v>3095173000</v>
      </c>
      <c r="CH84" s="424">
        <f t="shared" si="67"/>
        <v>3286076000</v>
      </c>
      <c r="CI84" s="42"/>
      <c r="CJ84" s="418">
        <f t="shared" si="43"/>
        <v>3286076210.4227395</v>
      </c>
      <c r="CK84" s="42">
        <f t="shared" si="44"/>
        <v>3090282000</v>
      </c>
      <c r="CL84" s="42">
        <f t="shared" si="44"/>
        <v>3280884000</v>
      </c>
      <c r="CM84" s="43">
        <f t="shared" si="24"/>
        <v>46354230</v>
      </c>
      <c r="CN84" s="43">
        <f t="shared" si="25"/>
        <v>32808840</v>
      </c>
      <c r="CO84" s="43">
        <f t="shared" si="26"/>
        <v>72884000</v>
      </c>
      <c r="CP84" s="43">
        <f t="shared" si="27"/>
        <v>64482770.833333336</v>
      </c>
      <c r="CQ84" s="42">
        <f t="shared" si="45"/>
        <v>3483241483.3358808</v>
      </c>
    </row>
    <row r="85" spans="1:95">
      <c r="A85" s="3">
        <f t="shared" si="28"/>
        <v>46</v>
      </c>
      <c r="B85" s="249">
        <v>6</v>
      </c>
      <c r="C85" s="250" t="s">
        <v>143</v>
      </c>
      <c r="D85" s="285">
        <v>11</v>
      </c>
      <c r="E85" s="252"/>
      <c r="F85" s="40" t="s">
        <v>62</v>
      </c>
      <c r="G85" s="253">
        <f t="shared" si="3"/>
        <v>101</v>
      </c>
      <c r="H85" s="253">
        <f t="shared" si="4"/>
        <v>90</v>
      </c>
      <c r="I85" s="254">
        <f t="shared" si="5"/>
        <v>27506142.120000001</v>
      </c>
      <c r="J85" s="254">
        <f t="shared" si="6"/>
        <v>1</v>
      </c>
      <c r="K85" s="255">
        <f t="shared" si="7"/>
        <v>1.06</v>
      </c>
      <c r="L85" s="305">
        <f t="shared" si="68"/>
        <v>1.01</v>
      </c>
      <c r="M85" s="257">
        <f t="shared" si="9"/>
        <v>24608134.872101717</v>
      </c>
      <c r="N85" s="257">
        <f t="shared" si="10"/>
        <v>27737299.795270164</v>
      </c>
      <c r="O85" s="257">
        <f t="shared" si="11"/>
        <v>29448075.753672004</v>
      </c>
      <c r="P85" s="257">
        <f t="shared" si="12"/>
        <v>31264368.62977846</v>
      </c>
      <c r="Q85" s="257">
        <f t="shared" si="29"/>
        <v>35121004.32259801</v>
      </c>
      <c r="R85" s="258">
        <f t="shared" si="13"/>
        <v>29448075.753672004</v>
      </c>
      <c r="S85" s="257">
        <f t="shared" si="13"/>
        <v>31264368.62977846</v>
      </c>
      <c r="T85" s="257">
        <f t="shared" si="14"/>
        <v>33192686.476188242</v>
      </c>
      <c r="U85" s="257">
        <f t="shared" si="30"/>
        <v>39460713.331911534</v>
      </c>
      <c r="V85" s="257"/>
      <c r="W85" s="257">
        <f t="shared" si="15"/>
        <v>2214732138.4891543</v>
      </c>
      <c r="X85" s="257">
        <f t="shared" si="16"/>
        <v>2496356981.5743146</v>
      </c>
      <c r="Y85" s="257">
        <f t="shared" si="17"/>
        <v>2650326817.8304806</v>
      </c>
      <c r="Z85" s="258">
        <f t="shared" si="31"/>
        <v>2813793176.6800613</v>
      </c>
      <c r="AA85" s="258">
        <f t="shared" si="32"/>
        <v>3160890389.0338211</v>
      </c>
      <c r="AB85" s="258">
        <f t="shared" si="18"/>
        <v>2650326817.8304806</v>
      </c>
      <c r="AC85" s="257">
        <f t="shared" si="19"/>
        <v>2813793176.6800613</v>
      </c>
      <c r="AD85" s="257">
        <f t="shared" si="33"/>
        <v>2987341782.8569417</v>
      </c>
      <c r="AE85" s="257">
        <f t="shared" si="34"/>
        <v>3551464199.8720379</v>
      </c>
      <c r="AF85" s="257"/>
      <c r="AG85" s="32" t="str">
        <f t="shared" si="20"/>
        <v>BERTAHAP</v>
      </c>
      <c r="AH85" s="259">
        <f t="shared" si="21"/>
        <v>0</v>
      </c>
      <c r="AI85" s="260">
        <v>2</v>
      </c>
      <c r="AJ85" s="261"/>
      <c r="AK85" s="257" t="e">
        <f>IF(AJ85&gt;#REF!,"LB","KR")</f>
        <v>#REF!</v>
      </c>
      <c r="AL85" s="51">
        <f t="shared" si="22"/>
        <v>2436206000</v>
      </c>
      <c r="AM85" s="51">
        <f t="shared" si="22"/>
        <v>2745993000</v>
      </c>
      <c r="AN85" s="51">
        <f t="shared" si="22"/>
        <v>2915360000</v>
      </c>
      <c r="AO85" s="418">
        <f t="shared" si="22"/>
        <v>3095173000</v>
      </c>
      <c r="AP85" s="418">
        <f t="shared" si="35"/>
        <v>2915360000</v>
      </c>
      <c r="AQ85" s="51">
        <f t="shared" si="35"/>
        <v>3095173000</v>
      </c>
      <c r="AR85" s="51">
        <f t="shared" si="35"/>
        <v>3286076000</v>
      </c>
      <c r="AS85" s="42"/>
      <c r="AT85" s="42"/>
      <c r="AU85" s="297">
        <f t="shared" si="36"/>
        <v>-1565099.486627996</v>
      </c>
      <c r="AV85" s="297"/>
      <c r="AW85" s="297"/>
      <c r="AX85" s="297"/>
      <c r="AY85" s="297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3">
        <v>11</v>
      </c>
      <c r="BX85" s="424" t="s">
        <v>144</v>
      </c>
      <c r="BY85" s="424" t="str">
        <f>F66</f>
        <v>2BR-15</v>
      </c>
      <c r="BZ85" s="425">
        <f>D66</f>
        <v>15</v>
      </c>
      <c r="CA85" s="424">
        <f>G66</f>
        <v>101</v>
      </c>
      <c r="CB85" s="424">
        <f>H66</f>
        <v>90</v>
      </c>
      <c r="CC85" s="424">
        <f>O66</f>
        <v>29448075.753672004</v>
      </c>
      <c r="CD85" s="424">
        <f t="shared" ref="CD85:CG86" si="69">AL66</f>
        <v>2436206000</v>
      </c>
      <c r="CE85" s="424">
        <f t="shared" si="69"/>
        <v>2745993000</v>
      </c>
      <c r="CF85" s="424">
        <f t="shared" si="69"/>
        <v>2915360000</v>
      </c>
      <c r="CG85" s="424">
        <f t="shared" si="69"/>
        <v>3095173000</v>
      </c>
      <c r="CH85" s="424">
        <f>AR66</f>
        <v>3286076000</v>
      </c>
      <c r="CI85" s="42">
        <v>4</v>
      </c>
      <c r="CJ85" s="418">
        <f t="shared" si="43"/>
        <v>3286076210.4227395</v>
      </c>
      <c r="CK85" s="42">
        <f t="shared" si="44"/>
        <v>3090282000</v>
      </c>
      <c r="CL85" s="42">
        <f t="shared" si="44"/>
        <v>3280884000</v>
      </c>
      <c r="CM85" s="43">
        <f t="shared" si="24"/>
        <v>46354230</v>
      </c>
      <c r="CN85" s="43">
        <f t="shared" si="25"/>
        <v>32808840</v>
      </c>
      <c r="CO85" s="43">
        <f t="shared" si="26"/>
        <v>72884000</v>
      </c>
      <c r="CP85" s="43">
        <f t="shared" si="27"/>
        <v>64482770.833333336</v>
      </c>
      <c r="CQ85" s="42">
        <f t="shared" si="45"/>
        <v>3483241483.3358808</v>
      </c>
    </row>
    <row r="86" spans="1:95">
      <c r="A86" s="3">
        <f t="shared" si="28"/>
        <v>47</v>
      </c>
      <c r="B86" s="249">
        <v>7</v>
      </c>
      <c r="C86" s="250" t="s">
        <v>143</v>
      </c>
      <c r="D86" s="285">
        <v>19</v>
      </c>
      <c r="E86" s="252"/>
      <c r="F86" s="40" t="s">
        <v>78</v>
      </c>
      <c r="G86" s="253">
        <f t="shared" si="3"/>
        <v>138</v>
      </c>
      <c r="H86" s="253">
        <f t="shared" si="4"/>
        <v>120</v>
      </c>
      <c r="I86" s="254">
        <f t="shared" si="5"/>
        <v>27506142.120000001</v>
      </c>
      <c r="J86" s="254">
        <f t="shared" si="6"/>
        <v>1</v>
      </c>
      <c r="K86" s="255">
        <f t="shared" si="7"/>
        <v>1.06</v>
      </c>
      <c r="L86" s="305">
        <f t="shared" si="68"/>
        <v>1.01</v>
      </c>
      <c r="M86" s="257">
        <f t="shared" si="9"/>
        <v>24608134.872101717</v>
      </c>
      <c r="N86" s="257">
        <f t="shared" si="10"/>
        <v>27737299.795270164</v>
      </c>
      <c r="O86" s="257">
        <f t="shared" si="11"/>
        <v>29448075.753672004</v>
      </c>
      <c r="P86" s="257">
        <f t="shared" si="12"/>
        <v>31264368.62977846</v>
      </c>
      <c r="Q86" s="257">
        <f t="shared" si="29"/>
        <v>35121004.32259801</v>
      </c>
      <c r="R86" s="258">
        <f t="shared" si="13"/>
        <v>29448075.753672004</v>
      </c>
      <c r="S86" s="257">
        <f t="shared" si="13"/>
        <v>31264368.62977846</v>
      </c>
      <c r="T86" s="257">
        <f t="shared" si="14"/>
        <v>33192686.476188242</v>
      </c>
      <c r="U86" s="257">
        <f t="shared" si="30"/>
        <v>39460713.331911534</v>
      </c>
      <c r="V86" s="257"/>
      <c r="W86" s="257">
        <f t="shared" si="15"/>
        <v>2952976184.6522059</v>
      </c>
      <c r="X86" s="257">
        <f t="shared" si="16"/>
        <v>3328475975.4324198</v>
      </c>
      <c r="Y86" s="257">
        <f t="shared" si="17"/>
        <v>3533769090.4406404</v>
      </c>
      <c r="Z86" s="258">
        <f t="shared" si="31"/>
        <v>3751724235.5734153</v>
      </c>
      <c r="AA86" s="258">
        <f t="shared" si="32"/>
        <v>4214520518.7117615</v>
      </c>
      <c r="AB86" s="258">
        <f t="shared" si="18"/>
        <v>3533769090.4406404</v>
      </c>
      <c r="AC86" s="257">
        <f t="shared" si="19"/>
        <v>3751724235.5734153</v>
      </c>
      <c r="AD86" s="257">
        <f t="shared" si="33"/>
        <v>3983122377.1425891</v>
      </c>
      <c r="AE86" s="257">
        <f t="shared" si="34"/>
        <v>4735285599.8293839</v>
      </c>
      <c r="AF86" s="257"/>
      <c r="AG86" s="32" t="str">
        <f t="shared" si="20"/>
        <v>BERTAHAP</v>
      </c>
      <c r="AH86" s="259">
        <f t="shared" si="21"/>
        <v>0</v>
      </c>
      <c r="AI86" s="260">
        <v>2</v>
      </c>
      <c r="AJ86" s="261"/>
      <c r="AK86" s="257" t="e">
        <f>IF(AJ86&gt;#REF!,"LB","KR")</f>
        <v>#REF!</v>
      </c>
      <c r="AL86" s="51">
        <f t="shared" si="22"/>
        <v>3248274000</v>
      </c>
      <c r="AM86" s="51">
        <f t="shared" si="22"/>
        <v>3661324000</v>
      </c>
      <c r="AN86" s="51">
        <f t="shared" si="22"/>
        <v>3887146000</v>
      </c>
      <c r="AO86" s="418">
        <f t="shared" si="22"/>
        <v>4126897000</v>
      </c>
      <c r="AP86" s="418">
        <f t="shared" si="35"/>
        <v>3887146000</v>
      </c>
      <c r="AQ86" s="51">
        <f t="shared" si="35"/>
        <v>4126897000</v>
      </c>
      <c r="AR86" s="51">
        <f t="shared" si="35"/>
        <v>4381435000</v>
      </c>
      <c r="AS86" s="42"/>
      <c r="AT86" s="42"/>
      <c r="AU86" s="297">
        <f t="shared" si="36"/>
        <v>-1565099.486627996</v>
      </c>
      <c r="AV86" s="297"/>
      <c r="AW86" s="297"/>
      <c r="AX86" s="297"/>
      <c r="AY86" s="297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3"/>
      <c r="BX86" s="429"/>
      <c r="BY86" s="424" t="str">
        <f>F67</f>
        <v>2BR-17</v>
      </c>
      <c r="BZ86" s="425">
        <f>D67</f>
        <v>17</v>
      </c>
      <c r="CA86" s="424">
        <f>G67</f>
        <v>85</v>
      </c>
      <c r="CB86" s="424">
        <f>H67</f>
        <v>74</v>
      </c>
      <c r="CC86" s="424">
        <f>O67</f>
        <v>29448075.753672004</v>
      </c>
      <c r="CD86" s="424">
        <f t="shared" si="69"/>
        <v>2003103000</v>
      </c>
      <c r="CE86" s="424">
        <f t="shared" si="69"/>
        <v>2257817000</v>
      </c>
      <c r="CF86" s="424">
        <f t="shared" si="69"/>
        <v>2397074000</v>
      </c>
      <c r="CG86" s="424">
        <f t="shared" si="69"/>
        <v>2544920000</v>
      </c>
      <c r="CH86" s="424">
        <f>AR67</f>
        <v>2701885000</v>
      </c>
      <c r="CI86" s="42"/>
      <c r="CJ86" s="418">
        <f t="shared" si="43"/>
        <v>4381434593.3377466</v>
      </c>
      <c r="CK86" s="42">
        <f t="shared" si="44"/>
        <v>4120375000</v>
      </c>
      <c r="CL86" s="42">
        <f t="shared" si="44"/>
        <v>4374511000</v>
      </c>
      <c r="CM86" s="43">
        <f t="shared" si="24"/>
        <v>61805625</v>
      </c>
      <c r="CN86" s="43">
        <f t="shared" si="25"/>
        <v>43745110</v>
      </c>
      <c r="CO86" s="43">
        <f t="shared" si="26"/>
        <v>97178650</v>
      </c>
      <c r="CP86" s="43">
        <f t="shared" si="27"/>
        <v>85977020.833333328</v>
      </c>
      <c r="CQ86" s="42">
        <f t="shared" si="45"/>
        <v>4644320916.1034422</v>
      </c>
    </row>
    <row r="87" spans="1:95">
      <c r="A87" s="3">
        <f t="shared" si="28"/>
        <v>48</v>
      </c>
      <c r="B87" s="249">
        <v>8</v>
      </c>
      <c r="C87" s="250" t="s">
        <v>143</v>
      </c>
      <c r="D87" s="285">
        <v>21</v>
      </c>
      <c r="E87" s="252"/>
      <c r="F87" s="40" t="s">
        <v>84</v>
      </c>
      <c r="G87" s="253">
        <f t="shared" si="3"/>
        <v>132</v>
      </c>
      <c r="H87" s="253">
        <f t="shared" si="4"/>
        <v>112</v>
      </c>
      <c r="I87" s="254">
        <f t="shared" si="5"/>
        <v>27506142.120000001</v>
      </c>
      <c r="J87" s="254">
        <f t="shared" si="6"/>
        <v>3</v>
      </c>
      <c r="K87" s="255">
        <f t="shared" si="7"/>
        <v>1.1000000000000001</v>
      </c>
      <c r="L87" s="305">
        <f t="shared" si="68"/>
        <v>1.01</v>
      </c>
      <c r="M87" s="257">
        <f t="shared" si="9"/>
        <v>25536743.735199891</v>
      </c>
      <c r="N87" s="257">
        <f t="shared" si="10"/>
        <v>28783990.353582241</v>
      </c>
      <c r="O87" s="257">
        <f t="shared" si="11"/>
        <v>30559323.895320002</v>
      </c>
      <c r="P87" s="257">
        <f t="shared" si="12"/>
        <v>32444156.125241794</v>
      </c>
      <c r="Q87" s="257">
        <f t="shared" si="29"/>
        <v>36446325.240431897</v>
      </c>
      <c r="R87" s="258">
        <f t="shared" si="13"/>
        <v>30559323.895320002</v>
      </c>
      <c r="S87" s="257">
        <f t="shared" si="13"/>
        <v>32444156.125241794</v>
      </c>
      <c r="T87" s="257">
        <f t="shared" si="14"/>
        <v>34445240.682836853</v>
      </c>
      <c r="U87" s="257">
        <f t="shared" si="30"/>
        <v>40949796.853870459</v>
      </c>
      <c r="V87" s="257"/>
      <c r="W87" s="257">
        <f t="shared" si="15"/>
        <v>2860115298.3423877</v>
      </c>
      <c r="X87" s="257">
        <f t="shared" si="16"/>
        <v>3223806919.6012111</v>
      </c>
      <c r="Y87" s="257">
        <f t="shared" si="17"/>
        <v>3422644276.2758403</v>
      </c>
      <c r="Z87" s="258">
        <f t="shared" si="31"/>
        <v>3633745486.027081</v>
      </c>
      <c r="AA87" s="258">
        <f t="shared" si="32"/>
        <v>4081988426.9283724</v>
      </c>
      <c r="AB87" s="258">
        <f t="shared" si="18"/>
        <v>3422644276.2758403</v>
      </c>
      <c r="AC87" s="257">
        <f t="shared" si="19"/>
        <v>3633745486.027081</v>
      </c>
      <c r="AD87" s="257">
        <f t="shared" si="33"/>
        <v>3857866956.4777274</v>
      </c>
      <c r="AE87" s="257">
        <f t="shared" si="34"/>
        <v>4586377247.6334915</v>
      </c>
      <c r="AF87" s="257"/>
      <c r="AG87" s="32" t="str">
        <f t="shared" si="20"/>
        <v>BERTAHAP</v>
      </c>
      <c r="AH87" s="259">
        <f t="shared" si="21"/>
        <v>0</v>
      </c>
      <c r="AI87" s="260">
        <v>2</v>
      </c>
      <c r="AJ87" s="261"/>
      <c r="AK87" s="257" t="e">
        <f>IF(AJ87&gt;#REF!,"LB","KR")</f>
        <v>#REF!</v>
      </c>
      <c r="AL87" s="51">
        <f t="shared" si="22"/>
        <v>3146127000</v>
      </c>
      <c r="AM87" s="51">
        <f t="shared" si="22"/>
        <v>3546188000</v>
      </c>
      <c r="AN87" s="51">
        <f t="shared" si="22"/>
        <v>3764909000</v>
      </c>
      <c r="AO87" s="418">
        <f t="shared" si="22"/>
        <v>3997121000</v>
      </c>
      <c r="AP87" s="418">
        <f t="shared" si="35"/>
        <v>3764909000</v>
      </c>
      <c r="AQ87" s="51">
        <f t="shared" si="35"/>
        <v>3997121000</v>
      </c>
      <c r="AR87" s="51">
        <f t="shared" si="35"/>
        <v>4243654000</v>
      </c>
      <c r="AS87" s="42"/>
      <c r="AT87" s="42"/>
      <c r="AU87" s="297">
        <f t="shared" si="36"/>
        <v>-453851.34497999772</v>
      </c>
      <c r="AV87" s="297"/>
      <c r="AW87" s="297"/>
      <c r="AX87" s="297"/>
      <c r="AY87" s="297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3">
        <v>12</v>
      </c>
      <c r="BX87" s="429" t="s">
        <v>138</v>
      </c>
      <c r="BY87" s="424" t="str">
        <f>F85</f>
        <v>2BR-11</v>
      </c>
      <c r="BZ87" s="425">
        <f>D85</f>
        <v>11</v>
      </c>
      <c r="CA87" s="424">
        <f>G85</f>
        <v>101</v>
      </c>
      <c r="CB87" s="424">
        <f>H85</f>
        <v>90</v>
      </c>
      <c r="CC87" s="424">
        <f>O85</f>
        <v>29448075.753672004</v>
      </c>
      <c r="CD87" s="424">
        <f t="shared" ref="CD87:CG88" si="70">AL85</f>
        <v>2436206000</v>
      </c>
      <c r="CE87" s="424">
        <f t="shared" si="70"/>
        <v>2745993000</v>
      </c>
      <c r="CF87" s="424">
        <f t="shared" si="70"/>
        <v>2915360000</v>
      </c>
      <c r="CG87" s="424">
        <f t="shared" si="70"/>
        <v>3095173000</v>
      </c>
      <c r="CH87" s="424">
        <f>AR85</f>
        <v>3286076000</v>
      </c>
      <c r="CI87" s="42">
        <v>2</v>
      </c>
      <c r="CJ87" s="418">
        <f t="shared" si="43"/>
        <v>4243654305.6821547</v>
      </c>
      <c r="CK87" s="42">
        <f t="shared" si="44"/>
        <v>3990804000</v>
      </c>
      <c r="CL87" s="42">
        <f t="shared" si="44"/>
        <v>4236949000</v>
      </c>
      <c r="CM87" s="43">
        <f t="shared" si="24"/>
        <v>59862060</v>
      </c>
      <c r="CN87" s="43">
        <f t="shared" si="25"/>
        <v>42369490</v>
      </c>
      <c r="CO87" s="43">
        <f t="shared" si="26"/>
        <v>94122725</v>
      </c>
      <c r="CP87" s="43">
        <f t="shared" si="27"/>
        <v>83273354.166666672</v>
      </c>
      <c r="CQ87" s="42">
        <f t="shared" si="45"/>
        <v>4498274403.9650517</v>
      </c>
    </row>
    <row r="88" spans="1:95">
      <c r="A88" s="3">
        <f t="shared" si="28"/>
        <v>49</v>
      </c>
      <c r="B88" s="249">
        <v>1</v>
      </c>
      <c r="C88" s="250" t="s">
        <v>145</v>
      </c>
      <c r="D88" s="251" t="s">
        <v>19</v>
      </c>
      <c r="E88" s="252"/>
      <c r="F88" s="40" t="s">
        <v>72</v>
      </c>
      <c r="G88" s="253">
        <f t="shared" si="3"/>
        <v>175</v>
      </c>
      <c r="H88" s="253">
        <f t="shared" si="4"/>
        <v>156</v>
      </c>
      <c r="I88" s="254">
        <f t="shared" si="5"/>
        <v>27506142.120000001</v>
      </c>
      <c r="J88" s="254">
        <f t="shared" si="6"/>
        <v>5</v>
      </c>
      <c r="K88" s="255">
        <f t="shared" si="7"/>
        <v>1.08</v>
      </c>
      <c r="L88" s="256">
        <f t="shared" ref="L88:L95" si="71">SUMIF($AR$4:$AR$22,D88,$AV$4:$AV$22)</f>
        <v>1</v>
      </c>
      <c r="M88" s="257">
        <f t="shared" si="9"/>
        <v>24824197.330347329</v>
      </c>
      <c r="N88" s="257">
        <f t="shared" si="10"/>
        <v>27980836.707352675</v>
      </c>
      <c r="O88" s="257">
        <f t="shared" si="11"/>
        <v>29706633.489600003</v>
      </c>
      <c r="P88" s="257">
        <f t="shared" si="12"/>
        <v>31538873.641099136</v>
      </c>
      <c r="Q88" s="257">
        <f t="shared" si="29"/>
        <v>35429371.070806883</v>
      </c>
      <c r="R88" s="258">
        <f t="shared" si="13"/>
        <v>29706633.489600003</v>
      </c>
      <c r="S88" s="257">
        <f t="shared" si="13"/>
        <v>31538873.641099136</v>
      </c>
      <c r="T88" s="257">
        <f t="shared" si="14"/>
        <v>33484122.355953015</v>
      </c>
      <c r="U88" s="257">
        <f t="shared" si="30"/>
        <v>39807183.260288112</v>
      </c>
      <c r="V88" s="257"/>
      <c r="W88" s="257">
        <f t="shared" si="15"/>
        <v>3872574783.5341835</v>
      </c>
      <c r="X88" s="257">
        <f t="shared" si="16"/>
        <v>4365010526.3470173</v>
      </c>
      <c r="Y88" s="257">
        <f t="shared" si="17"/>
        <v>4634234824.3776007</v>
      </c>
      <c r="Z88" s="258">
        <f t="shared" si="31"/>
        <v>4920064288.0114651</v>
      </c>
      <c r="AA88" s="258">
        <f t="shared" si="32"/>
        <v>5526981887.0458736</v>
      </c>
      <c r="AB88" s="258">
        <f t="shared" si="18"/>
        <v>4634234824.3776007</v>
      </c>
      <c r="AC88" s="257">
        <f t="shared" si="19"/>
        <v>4920064288.0114651</v>
      </c>
      <c r="AD88" s="257">
        <f t="shared" si="33"/>
        <v>5223523087.5286703</v>
      </c>
      <c r="AE88" s="257">
        <f t="shared" si="34"/>
        <v>6209920588.6049452</v>
      </c>
      <c r="AF88" s="257"/>
      <c r="AG88" s="32" t="str">
        <f t="shared" si="20"/>
        <v>BERTAHAP</v>
      </c>
      <c r="AH88" s="259">
        <f t="shared" si="21"/>
        <v>0</v>
      </c>
      <c r="AI88" s="260">
        <v>2</v>
      </c>
      <c r="AJ88" s="261"/>
      <c r="AK88" s="257" t="e">
        <f>IF(AJ88&gt;#REF!,"LB","KR")</f>
        <v>#REF!</v>
      </c>
      <c r="AL88" s="51">
        <f t="shared" si="22"/>
        <v>4259833000</v>
      </c>
      <c r="AM88" s="51">
        <f t="shared" si="22"/>
        <v>4801512000</v>
      </c>
      <c r="AN88" s="51">
        <f t="shared" si="22"/>
        <v>5097659000</v>
      </c>
      <c r="AO88" s="418">
        <f t="shared" si="22"/>
        <v>5412071000</v>
      </c>
      <c r="AP88" s="418">
        <f t="shared" si="35"/>
        <v>5097659000</v>
      </c>
      <c r="AQ88" s="51">
        <f t="shared" si="35"/>
        <v>5412071000</v>
      </c>
      <c r="AR88" s="51">
        <f t="shared" si="35"/>
        <v>5745876000</v>
      </c>
      <c r="AS88" s="42"/>
      <c r="AT88" s="42"/>
      <c r="AU88" s="297">
        <f t="shared" si="36"/>
        <v>-1306541.7506999969</v>
      </c>
      <c r="AV88" s="297"/>
      <c r="AW88" s="297"/>
      <c r="AX88" s="297"/>
      <c r="AY88" s="297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3"/>
      <c r="BX88" s="424"/>
      <c r="BY88" s="424" t="str">
        <f>F86</f>
        <v>3BR-19</v>
      </c>
      <c r="BZ88" s="425">
        <f>D86</f>
        <v>19</v>
      </c>
      <c r="CA88" s="424">
        <f>G86</f>
        <v>138</v>
      </c>
      <c r="CB88" s="424">
        <f>H86</f>
        <v>120</v>
      </c>
      <c r="CC88" s="424">
        <f>O86</f>
        <v>29448075.753672004</v>
      </c>
      <c r="CD88" s="424">
        <f t="shared" si="70"/>
        <v>3248274000</v>
      </c>
      <c r="CE88" s="424">
        <f t="shared" si="70"/>
        <v>3661324000</v>
      </c>
      <c r="CF88" s="424">
        <f t="shared" si="70"/>
        <v>3887146000</v>
      </c>
      <c r="CG88" s="424">
        <f t="shared" si="70"/>
        <v>4126897000</v>
      </c>
      <c r="CH88" s="424">
        <f>AR86</f>
        <v>4381435000</v>
      </c>
      <c r="CI88" s="42"/>
      <c r="CJ88" s="418">
        <f t="shared" si="43"/>
        <v>5745875194.1228504</v>
      </c>
      <c r="CK88" s="42">
        <f t="shared" si="44"/>
        <v>5403519000</v>
      </c>
      <c r="CL88" s="42">
        <f t="shared" si="44"/>
        <v>5736796000</v>
      </c>
      <c r="CM88" s="43">
        <f t="shared" si="24"/>
        <v>81052785</v>
      </c>
      <c r="CN88" s="43">
        <f t="shared" si="25"/>
        <v>57367960</v>
      </c>
      <c r="CO88" s="43">
        <f t="shared" si="26"/>
        <v>127441475</v>
      </c>
      <c r="CP88" s="43">
        <f t="shared" si="27"/>
        <v>112751479.16666667</v>
      </c>
      <c r="CQ88" s="42">
        <f t="shared" si="45"/>
        <v>6090628564.9341297</v>
      </c>
    </row>
    <row r="89" spans="1:95">
      <c r="A89" s="3">
        <f t="shared" si="28"/>
        <v>50</v>
      </c>
      <c r="B89" s="249">
        <v>2</v>
      </c>
      <c r="C89" s="250" t="s">
        <v>145</v>
      </c>
      <c r="D89" s="251" t="s">
        <v>29</v>
      </c>
      <c r="E89" s="252"/>
      <c r="F89" s="40" t="s">
        <v>74</v>
      </c>
      <c r="G89" s="253">
        <f t="shared" si="3"/>
        <v>85</v>
      </c>
      <c r="H89" s="253">
        <f t="shared" si="4"/>
        <v>74</v>
      </c>
      <c r="I89" s="254">
        <f t="shared" si="5"/>
        <v>27506142.120000001</v>
      </c>
      <c r="J89" s="254">
        <f t="shared" si="6"/>
        <v>1</v>
      </c>
      <c r="K89" s="255">
        <f t="shared" si="7"/>
        <v>1.06</v>
      </c>
      <c r="L89" s="256">
        <f t="shared" si="71"/>
        <v>1</v>
      </c>
      <c r="M89" s="257">
        <f t="shared" si="9"/>
        <v>24364489.972377934</v>
      </c>
      <c r="N89" s="257">
        <f t="shared" si="10"/>
        <v>27462673.064623922</v>
      </c>
      <c r="O89" s="257">
        <f t="shared" si="11"/>
        <v>29156510.647200003</v>
      </c>
      <c r="P89" s="257">
        <f t="shared" si="12"/>
        <v>30954820.425523225</v>
      </c>
      <c r="Q89" s="257">
        <f t="shared" si="29"/>
        <v>34773271.606532685</v>
      </c>
      <c r="R89" s="258">
        <f t="shared" si="13"/>
        <v>29156510.647200003</v>
      </c>
      <c r="S89" s="257">
        <f t="shared" si="13"/>
        <v>30954820.425523225</v>
      </c>
      <c r="T89" s="257">
        <f t="shared" si="14"/>
        <v>32864046.016027961</v>
      </c>
      <c r="U89" s="257">
        <f t="shared" si="30"/>
        <v>39070013.199912407</v>
      </c>
      <c r="V89" s="257"/>
      <c r="W89" s="257">
        <f t="shared" si="15"/>
        <v>1802972257.9559672</v>
      </c>
      <c r="X89" s="257">
        <f t="shared" si="16"/>
        <v>2032237806.7821703</v>
      </c>
      <c r="Y89" s="257">
        <f t="shared" si="17"/>
        <v>2157581787.8928003</v>
      </c>
      <c r="Z89" s="258">
        <f t="shared" si="31"/>
        <v>2290656711.4887185</v>
      </c>
      <c r="AA89" s="258">
        <f t="shared" si="32"/>
        <v>2573222098.8834186</v>
      </c>
      <c r="AB89" s="258">
        <f t="shared" si="18"/>
        <v>2157581787.8928003</v>
      </c>
      <c r="AC89" s="257">
        <f t="shared" si="19"/>
        <v>2290656711.4887185</v>
      </c>
      <c r="AD89" s="257">
        <f t="shared" si="33"/>
        <v>2431939405.186069</v>
      </c>
      <c r="AE89" s="257">
        <f t="shared" si="34"/>
        <v>2891180976.7935181</v>
      </c>
      <c r="AF89" s="257"/>
      <c r="AG89" s="32" t="str">
        <f t="shared" si="20"/>
        <v>BERTAHAP</v>
      </c>
      <c r="AH89" s="259">
        <f t="shared" si="21"/>
        <v>0</v>
      </c>
      <c r="AI89" s="260">
        <v>2</v>
      </c>
      <c r="AJ89" s="261"/>
      <c r="AK89" s="257" t="e">
        <f>IF(AJ89&gt;#REF!,"LB","KR")</f>
        <v>#REF!</v>
      </c>
      <c r="AL89" s="51">
        <f t="shared" si="22"/>
        <v>1983270000</v>
      </c>
      <c r="AM89" s="51">
        <f t="shared" si="22"/>
        <v>2235462000</v>
      </c>
      <c r="AN89" s="51">
        <f t="shared" si="22"/>
        <v>2373340000</v>
      </c>
      <c r="AO89" s="418">
        <f t="shared" si="22"/>
        <v>2519723000</v>
      </c>
      <c r="AP89" s="418">
        <f t="shared" si="35"/>
        <v>2373340000</v>
      </c>
      <c r="AQ89" s="51">
        <f t="shared" si="35"/>
        <v>2519723000</v>
      </c>
      <c r="AR89" s="51">
        <f t="shared" si="35"/>
        <v>2675134000</v>
      </c>
      <c r="AS89" s="42"/>
      <c r="AT89" s="42"/>
      <c r="AU89" s="297">
        <f t="shared" si="36"/>
        <v>-1856664.5930999964</v>
      </c>
      <c r="AV89" s="297"/>
      <c r="AW89" s="297"/>
      <c r="AX89" s="297"/>
      <c r="AY89" s="297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3">
        <v>13</v>
      </c>
      <c r="BX89" s="429" t="s">
        <v>146</v>
      </c>
      <c r="BY89" s="424" t="str">
        <f>F106</f>
        <v>2BR-5</v>
      </c>
      <c r="BZ89" s="425" t="str">
        <f>D106</f>
        <v>05</v>
      </c>
      <c r="CA89" s="424">
        <f>G106</f>
        <v>85</v>
      </c>
      <c r="CB89" s="424">
        <f>H106</f>
        <v>74</v>
      </c>
      <c r="CC89" s="424">
        <f>O106</f>
        <v>29448075.753672004</v>
      </c>
      <c r="CD89" s="424">
        <f t="shared" ref="CD89:CG90" si="72">AL106</f>
        <v>2003103000</v>
      </c>
      <c r="CE89" s="424">
        <f t="shared" si="72"/>
        <v>2257817000</v>
      </c>
      <c r="CF89" s="424">
        <f t="shared" si="72"/>
        <v>2397074000</v>
      </c>
      <c r="CG89" s="424">
        <f t="shared" si="72"/>
        <v>2544920000</v>
      </c>
      <c r="CH89" s="424">
        <f>AR106</f>
        <v>2701885000</v>
      </c>
      <c r="CI89" s="42">
        <v>2</v>
      </c>
      <c r="CJ89" s="418">
        <f t="shared" si="43"/>
        <v>2675133767.0479217</v>
      </c>
      <c r="CK89" s="42">
        <f t="shared" si="44"/>
        <v>2515741000</v>
      </c>
      <c r="CL89" s="42">
        <f t="shared" si="44"/>
        <v>2670907000</v>
      </c>
      <c r="CM89" s="43">
        <f t="shared" si="24"/>
        <v>37736115</v>
      </c>
      <c r="CN89" s="43">
        <f t="shared" si="25"/>
        <v>26709070</v>
      </c>
      <c r="CO89" s="43">
        <f t="shared" si="26"/>
        <v>59333500</v>
      </c>
      <c r="CP89" s="43">
        <f t="shared" si="27"/>
        <v>52494229.166666664</v>
      </c>
      <c r="CQ89" s="42">
        <f t="shared" si="45"/>
        <v>2835642485.5411487</v>
      </c>
    </row>
    <row r="90" spans="1:95">
      <c r="A90" s="3">
        <f t="shared" si="28"/>
        <v>51</v>
      </c>
      <c r="B90" s="249">
        <v>3</v>
      </c>
      <c r="C90" s="250" t="s">
        <v>145</v>
      </c>
      <c r="D90" s="251" t="s">
        <v>32</v>
      </c>
      <c r="E90" s="252"/>
      <c r="F90" s="40" t="s">
        <v>56</v>
      </c>
      <c r="G90" s="253">
        <f t="shared" si="3"/>
        <v>85</v>
      </c>
      <c r="H90" s="253">
        <f t="shared" si="4"/>
        <v>74</v>
      </c>
      <c r="I90" s="254">
        <f t="shared" si="5"/>
        <v>27506142.120000001</v>
      </c>
      <c r="J90" s="254">
        <f t="shared" si="6"/>
        <v>1</v>
      </c>
      <c r="K90" s="255">
        <f t="shared" si="7"/>
        <v>1.06</v>
      </c>
      <c r="L90" s="256">
        <f t="shared" si="71"/>
        <v>1</v>
      </c>
      <c r="M90" s="257">
        <f t="shared" si="9"/>
        <v>24364489.972377934</v>
      </c>
      <c r="N90" s="257">
        <f t="shared" si="10"/>
        <v>27462673.064623922</v>
      </c>
      <c r="O90" s="257">
        <f t="shared" si="11"/>
        <v>29156510.647200003</v>
      </c>
      <c r="P90" s="257">
        <f t="shared" si="12"/>
        <v>30954820.425523225</v>
      </c>
      <c r="Q90" s="257">
        <f t="shared" si="29"/>
        <v>34773271.606532685</v>
      </c>
      <c r="R90" s="258">
        <f t="shared" si="13"/>
        <v>29156510.647200003</v>
      </c>
      <c r="S90" s="257">
        <f t="shared" si="13"/>
        <v>30954820.425523225</v>
      </c>
      <c r="T90" s="257">
        <f t="shared" si="14"/>
        <v>32864046.016027961</v>
      </c>
      <c r="U90" s="257">
        <f t="shared" si="30"/>
        <v>39070013.199912407</v>
      </c>
      <c r="V90" s="257"/>
      <c r="W90" s="257">
        <f t="shared" si="15"/>
        <v>1802972257.9559672</v>
      </c>
      <c r="X90" s="257">
        <f t="shared" si="16"/>
        <v>2032237806.7821703</v>
      </c>
      <c r="Y90" s="257">
        <f t="shared" si="17"/>
        <v>2157581787.8928003</v>
      </c>
      <c r="Z90" s="258">
        <f t="shared" si="31"/>
        <v>2290656711.4887185</v>
      </c>
      <c r="AA90" s="258">
        <f t="shared" si="32"/>
        <v>2573222098.8834186</v>
      </c>
      <c r="AB90" s="258">
        <f t="shared" si="18"/>
        <v>2157581787.8928003</v>
      </c>
      <c r="AC90" s="257">
        <f t="shared" si="19"/>
        <v>2290656711.4887185</v>
      </c>
      <c r="AD90" s="257">
        <f t="shared" si="33"/>
        <v>2431939405.186069</v>
      </c>
      <c r="AE90" s="257">
        <f t="shared" si="34"/>
        <v>2891180976.7935181</v>
      </c>
      <c r="AF90" s="257"/>
      <c r="AG90" s="32" t="str">
        <f t="shared" si="20"/>
        <v>BERTAHAP</v>
      </c>
      <c r="AH90" s="259">
        <f t="shared" si="21"/>
        <v>0</v>
      </c>
      <c r="AI90" s="260">
        <v>2</v>
      </c>
      <c r="AJ90" s="261"/>
      <c r="AK90" s="257" t="e">
        <f>IF(AJ90&gt;#REF!,"LB","KR")</f>
        <v>#REF!</v>
      </c>
      <c r="AL90" s="51">
        <f t="shared" si="22"/>
        <v>1983270000</v>
      </c>
      <c r="AM90" s="51">
        <f t="shared" si="22"/>
        <v>2235462000</v>
      </c>
      <c r="AN90" s="51">
        <f t="shared" si="22"/>
        <v>2373340000</v>
      </c>
      <c r="AO90" s="418">
        <f t="shared" si="22"/>
        <v>2519723000</v>
      </c>
      <c r="AP90" s="418">
        <f t="shared" si="35"/>
        <v>2373340000</v>
      </c>
      <c r="AQ90" s="51">
        <f t="shared" si="35"/>
        <v>2519723000</v>
      </c>
      <c r="AR90" s="51">
        <f t="shared" si="35"/>
        <v>2675134000</v>
      </c>
      <c r="AS90" s="42"/>
      <c r="AT90" s="42"/>
      <c r="AU90" s="297">
        <f t="shared" si="36"/>
        <v>-1856664.5930999964</v>
      </c>
      <c r="AV90" s="297"/>
      <c r="AW90" s="297"/>
      <c r="AX90" s="297"/>
      <c r="AY90" s="297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3"/>
      <c r="BX90" s="424"/>
      <c r="BY90" s="424" t="str">
        <f>F107</f>
        <v>2BR-7</v>
      </c>
      <c r="BZ90" s="425" t="str">
        <f>D107</f>
        <v>07</v>
      </c>
      <c r="CA90" s="424">
        <f>G107</f>
        <v>101</v>
      </c>
      <c r="CB90" s="424">
        <f>H107</f>
        <v>90</v>
      </c>
      <c r="CC90" s="424">
        <f>O107</f>
        <v>29448075.753672004</v>
      </c>
      <c r="CD90" s="424">
        <f t="shared" si="72"/>
        <v>2436206000</v>
      </c>
      <c r="CE90" s="424">
        <f t="shared" si="72"/>
        <v>2745993000</v>
      </c>
      <c r="CF90" s="424">
        <f t="shared" si="72"/>
        <v>2915360000</v>
      </c>
      <c r="CG90" s="424">
        <f t="shared" si="72"/>
        <v>3095173000</v>
      </c>
      <c r="CH90" s="424">
        <f>AR107</f>
        <v>3286076000</v>
      </c>
      <c r="CI90" s="42"/>
      <c r="CJ90" s="418">
        <f t="shared" si="43"/>
        <v>2675133767.0479217</v>
      </c>
      <c r="CK90" s="42">
        <f t="shared" si="44"/>
        <v>2515741000</v>
      </c>
      <c r="CL90" s="42">
        <f t="shared" si="44"/>
        <v>2670907000</v>
      </c>
      <c r="CM90" s="43">
        <f t="shared" si="24"/>
        <v>37736115</v>
      </c>
      <c r="CN90" s="43">
        <f t="shared" si="25"/>
        <v>26709070</v>
      </c>
      <c r="CO90" s="43">
        <f t="shared" si="26"/>
        <v>59333500</v>
      </c>
      <c r="CP90" s="43">
        <f t="shared" si="27"/>
        <v>52494229.166666664</v>
      </c>
      <c r="CQ90" s="42">
        <f t="shared" si="45"/>
        <v>2835642485.5411487</v>
      </c>
    </row>
    <row r="91" spans="1:95">
      <c r="A91" s="3">
        <f t="shared" si="28"/>
        <v>52</v>
      </c>
      <c r="B91" s="249">
        <v>4</v>
      </c>
      <c r="C91" s="250" t="s">
        <v>145</v>
      </c>
      <c r="D91" s="251" t="s">
        <v>38</v>
      </c>
      <c r="E91" s="252"/>
      <c r="F91" s="40" t="s">
        <v>58</v>
      </c>
      <c r="G91" s="253">
        <f t="shared" si="3"/>
        <v>101</v>
      </c>
      <c r="H91" s="253">
        <f t="shared" si="4"/>
        <v>90</v>
      </c>
      <c r="I91" s="254">
        <f t="shared" si="5"/>
        <v>27506142.120000001</v>
      </c>
      <c r="J91" s="254">
        <f t="shared" si="6"/>
        <v>1</v>
      </c>
      <c r="K91" s="255">
        <f t="shared" si="7"/>
        <v>1.06</v>
      </c>
      <c r="L91" s="256">
        <f t="shared" si="71"/>
        <v>1</v>
      </c>
      <c r="M91" s="257">
        <f t="shared" si="9"/>
        <v>24364489.972377934</v>
      </c>
      <c r="N91" s="257">
        <f t="shared" si="10"/>
        <v>27462673.064623922</v>
      </c>
      <c r="O91" s="257">
        <f t="shared" si="11"/>
        <v>29156510.647200003</v>
      </c>
      <c r="P91" s="257">
        <f t="shared" si="12"/>
        <v>30954820.425523225</v>
      </c>
      <c r="Q91" s="257">
        <f t="shared" si="29"/>
        <v>34773271.606532685</v>
      </c>
      <c r="R91" s="258">
        <f t="shared" si="13"/>
        <v>29156510.647200003</v>
      </c>
      <c r="S91" s="257">
        <f t="shared" si="13"/>
        <v>30954820.425523225</v>
      </c>
      <c r="T91" s="257">
        <f t="shared" si="14"/>
        <v>32864046.016027961</v>
      </c>
      <c r="U91" s="257">
        <f t="shared" si="30"/>
        <v>39070013.199912407</v>
      </c>
      <c r="V91" s="257"/>
      <c r="W91" s="257">
        <f t="shared" si="15"/>
        <v>2192804097.5140142</v>
      </c>
      <c r="X91" s="257">
        <f t="shared" si="16"/>
        <v>2471640575.816153</v>
      </c>
      <c r="Y91" s="257">
        <f t="shared" si="17"/>
        <v>2624085958.2480001</v>
      </c>
      <c r="Z91" s="258">
        <f t="shared" si="31"/>
        <v>2785933838.2970901</v>
      </c>
      <c r="AA91" s="258">
        <f t="shared" si="32"/>
        <v>3129594444.5879416</v>
      </c>
      <c r="AB91" s="258">
        <f t="shared" si="18"/>
        <v>2624085958.2480001</v>
      </c>
      <c r="AC91" s="257">
        <f t="shared" si="19"/>
        <v>2785933838.2970901</v>
      </c>
      <c r="AD91" s="257">
        <f t="shared" si="33"/>
        <v>2957764141.4425163</v>
      </c>
      <c r="AE91" s="257">
        <f t="shared" si="34"/>
        <v>3516301187.9921165</v>
      </c>
      <c r="AF91" s="257"/>
      <c r="AG91" s="32" t="str">
        <f t="shared" si="20"/>
        <v>BERTAHAP</v>
      </c>
      <c r="AH91" s="259">
        <f t="shared" si="21"/>
        <v>0</v>
      </c>
      <c r="AI91" s="260">
        <v>2</v>
      </c>
      <c r="AJ91" s="261"/>
      <c r="AK91" s="257" t="e">
        <f>IF(AJ91&gt;#REF!,"LB","KR")</f>
        <v>#REF!</v>
      </c>
      <c r="AL91" s="51">
        <f t="shared" si="22"/>
        <v>2412085000</v>
      </c>
      <c r="AM91" s="51">
        <f t="shared" si="22"/>
        <v>2718805000</v>
      </c>
      <c r="AN91" s="51">
        <f t="shared" si="22"/>
        <v>2886495000</v>
      </c>
      <c r="AO91" s="418">
        <f t="shared" si="22"/>
        <v>3064528000</v>
      </c>
      <c r="AP91" s="418">
        <f t="shared" si="35"/>
        <v>2886495000</v>
      </c>
      <c r="AQ91" s="51">
        <f t="shared" si="35"/>
        <v>3064528000</v>
      </c>
      <c r="AR91" s="51">
        <f t="shared" si="35"/>
        <v>3253541000</v>
      </c>
      <c r="AS91" s="42"/>
      <c r="AT91" s="42"/>
      <c r="AU91" s="297">
        <f t="shared" si="36"/>
        <v>-1856664.5930999964</v>
      </c>
      <c r="AV91" s="297"/>
      <c r="AW91" s="297"/>
      <c r="AX91" s="297"/>
      <c r="AY91" s="297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3">
        <v>14</v>
      </c>
      <c r="BX91" s="424" t="s">
        <v>135</v>
      </c>
      <c r="BY91" s="424" t="str">
        <f>F69</f>
        <v>3BR-21</v>
      </c>
      <c r="BZ91" s="425">
        <f>D69</f>
        <v>21</v>
      </c>
      <c r="CA91" s="424">
        <f>G69</f>
        <v>132</v>
      </c>
      <c r="CB91" s="424">
        <f>H69</f>
        <v>112</v>
      </c>
      <c r="CC91" s="424">
        <f>O69</f>
        <v>30559323.895320002</v>
      </c>
      <c r="CD91" s="424">
        <f>AL69</f>
        <v>3146127000</v>
      </c>
      <c r="CE91" s="424">
        <f>AM69</f>
        <v>3546188000</v>
      </c>
      <c r="CF91" s="424">
        <f>AN69</f>
        <v>3764909000</v>
      </c>
      <c r="CG91" s="424">
        <f>AO69</f>
        <v>3997121000</v>
      </c>
      <c r="CH91" s="424">
        <f>AR69</f>
        <v>4243654000</v>
      </c>
      <c r="CI91" s="42">
        <v>6</v>
      </c>
      <c r="CJ91" s="418">
        <f t="shared" si="43"/>
        <v>3253541096.7252483</v>
      </c>
      <c r="CK91" s="42">
        <f t="shared" si="44"/>
        <v>3059685000</v>
      </c>
      <c r="CL91" s="42">
        <f t="shared" si="44"/>
        <v>3248400000</v>
      </c>
      <c r="CM91" s="43">
        <f t="shared" si="24"/>
        <v>45895275</v>
      </c>
      <c r="CN91" s="43">
        <f t="shared" si="25"/>
        <v>32484000</v>
      </c>
      <c r="CO91" s="43">
        <f t="shared" si="26"/>
        <v>72162375</v>
      </c>
      <c r="CP91" s="43">
        <f t="shared" si="27"/>
        <v>63844333.333333336</v>
      </c>
      <c r="CQ91" s="42">
        <f t="shared" si="45"/>
        <v>3448753943.8969116</v>
      </c>
    </row>
    <row r="92" spans="1:95">
      <c r="A92" s="3">
        <f t="shared" si="28"/>
        <v>53</v>
      </c>
      <c r="B92" s="249">
        <v>5</v>
      </c>
      <c r="C92" s="250" t="s">
        <v>145</v>
      </c>
      <c r="D92" s="251" t="s">
        <v>44</v>
      </c>
      <c r="E92" s="252"/>
      <c r="F92" s="40" t="s">
        <v>60</v>
      </c>
      <c r="G92" s="253">
        <f t="shared" si="3"/>
        <v>101</v>
      </c>
      <c r="H92" s="253">
        <f t="shared" si="4"/>
        <v>90</v>
      </c>
      <c r="I92" s="254">
        <f t="shared" si="5"/>
        <v>27506142.120000001</v>
      </c>
      <c r="J92" s="254">
        <f t="shared" si="6"/>
        <v>1</v>
      </c>
      <c r="K92" s="255">
        <f t="shared" si="7"/>
        <v>1.06</v>
      </c>
      <c r="L92" s="256">
        <f t="shared" si="71"/>
        <v>1</v>
      </c>
      <c r="M92" s="257">
        <f t="shared" si="9"/>
        <v>24364489.972377934</v>
      </c>
      <c r="N92" s="257">
        <f t="shared" si="10"/>
        <v>27462673.064623922</v>
      </c>
      <c r="O92" s="257">
        <f t="shared" si="11"/>
        <v>29156510.647200003</v>
      </c>
      <c r="P92" s="257">
        <f t="shared" si="12"/>
        <v>30954820.425523225</v>
      </c>
      <c r="Q92" s="257">
        <f t="shared" si="29"/>
        <v>34773271.606532685</v>
      </c>
      <c r="R92" s="258">
        <f t="shared" si="13"/>
        <v>29156510.647200003</v>
      </c>
      <c r="S92" s="257">
        <f t="shared" si="13"/>
        <v>30954820.425523225</v>
      </c>
      <c r="T92" s="257">
        <f t="shared" si="14"/>
        <v>32864046.016027961</v>
      </c>
      <c r="U92" s="257">
        <f t="shared" si="30"/>
        <v>39070013.199912407</v>
      </c>
      <c r="V92" s="257"/>
      <c r="W92" s="257">
        <f t="shared" si="15"/>
        <v>2192804097.5140142</v>
      </c>
      <c r="X92" s="257">
        <f t="shared" si="16"/>
        <v>2471640575.816153</v>
      </c>
      <c r="Y92" s="257">
        <f t="shared" si="17"/>
        <v>2624085958.2480001</v>
      </c>
      <c r="Z92" s="258">
        <f t="shared" si="31"/>
        <v>2785933838.2970901</v>
      </c>
      <c r="AA92" s="258">
        <f t="shared" si="32"/>
        <v>3129594444.5879416</v>
      </c>
      <c r="AB92" s="258">
        <f t="shared" si="18"/>
        <v>2624085958.2480001</v>
      </c>
      <c r="AC92" s="257">
        <f t="shared" si="19"/>
        <v>2785933838.2970901</v>
      </c>
      <c r="AD92" s="257">
        <f t="shared" si="33"/>
        <v>2957764141.4425163</v>
      </c>
      <c r="AE92" s="257">
        <f t="shared" si="34"/>
        <v>3516301187.9921165</v>
      </c>
      <c r="AF92" s="257"/>
      <c r="AG92" s="32" t="str">
        <f t="shared" si="20"/>
        <v>BERTAHAP</v>
      </c>
      <c r="AH92" s="259">
        <f t="shared" si="21"/>
        <v>0</v>
      </c>
      <c r="AI92" s="260">
        <v>2</v>
      </c>
      <c r="AJ92" s="261"/>
      <c r="AK92" s="257" t="e">
        <f>IF(AJ92&gt;#REF!,"LB","KR")</f>
        <v>#REF!</v>
      </c>
      <c r="AL92" s="51">
        <f t="shared" si="22"/>
        <v>2412085000</v>
      </c>
      <c r="AM92" s="51">
        <f t="shared" si="22"/>
        <v>2718805000</v>
      </c>
      <c r="AN92" s="51">
        <f t="shared" si="22"/>
        <v>2886495000</v>
      </c>
      <c r="AO92" s="418">
        <f t="shared" si="22"/>
        <v>3064528000</v>
      </c>
      <c r="AP92" s="418">
        <f t="shared" si="35"/>
        <v>2886495000</v>
      </c>
      <c r="AQ92" s="51">
        <f t="shared" si="35"/>
        <v>3064528000</v>
      </c>
      <c r="AR92" s="51">
        <f t="shared" si="35"/>
        <v>3253541000</v>
      </c>
      <c r="AS92" s="42"/>
      <c r="AT92" s="42"/>
      <c r="AU92" s="297">
        <f t="shared" si="36"/>
        <v>-1856664.5930999964</v>
      </c>
      <c r="AV92" s="297"/>
      <c r="AW92" s="297"/>
      <c r="AX92" s="297"/>
      <c r="AY92" s="297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3"/>
      <c r="BX92" s="429" t="s">
        <v>53</v>
      </c>
      <c r="BY92" s="424"/>
      <c r="BZ92" s="425"/>
      <c r="CA92" s="424"/>
      <c r="CB92" s="424"/>
      <c r="CC92" s="424"/>
      <c r="CD92" s="424"/>
      <c r="CE92" s="424"/>
      <c r="CF92" s="424"/>
      <c r="CG92" s="424"/>
      <c r="CH92" s="424"/>
      <c r="CI92" s="42"/>
      <c r="CJ92" s="418">
        <f t="shared" si="43"/>
        <v>3253541096.7252483</v>
      </c>
      <c r="CK92" s="42">
        <f t="shared" si="44"/>
        <v>3059685000</v>
      </c>
      <c r="CL92" s="42">
        <f t="shared" si="44"/>
        <v>3248400000</v>
      </c>
      <c r="CM92" s="43">
        <f t="shared" si="24"/>
        <v>45895275</v>
      </c>
      <c r="CN92" s="43">
        <f t="shared" si="25"/>
        <v>32484000</v>
      </c>
      <c r="CO92" s="43">
        <f t="shared" si="26"/>
        <v>72162375</v>
      </c>
      <c r="CP92" s="43">
        <f t="shared" si="27"/>
        <v>63844333.333333336</v>
      </c>
      <c r="CQ92" s="42">
        <f t="shared" si="45"/>
        <v>3448753943.8969116</v>
      </c>
    </row>
    <row r="93" spans="1:95">
      <c r="A93" s="3">
        <f t="shared" si="28"/>
        <v>54</v>
      </c>
      <c r="B93" s="249">
        <v>6</v>
      </c>
      <c r="C93" s="250" t="s">
        <v>145</v>
      </c>
      <c r="D93" s="285">
        <v>11</v>
      </c>
      <c r="E93" s="252"/>
      <c r="F93" s="40" t="s">
        <v>62</v>
      </c>
      <c r="G93" s="253">
        <f t="shared" si="3"/>
        <v>101</v>
      </c>
      <c r="H93" s="253">
        <f t="shared" si="4"/>
        <v>90</v>
      </c>
      <c r="I93" s="254">
        <f t="shared" si="5"/>
        <v>27506142.120000001</v>
      </c>
      <c r="J93" s="254">
        <f t="shared" si="6"/>
        <v>1</v>
      </c>
      <c r="K93" s="255">
        <f t="shared" si="7"/>
        <v>1.06</v>
      </c>
      <c r="L93" s="256">
        <f t="shared" si="71"/>
        <v>1</v>
      </c>
      <c r="M93" s="257">
        <f t="shared" si="9"/>
        <v>24364489.972377934</v>
      </c>
      <c r="N93" s="257">
        <f t="shared" si="10"/>
        <v>27462673.064623922</v>
      </c>
      <c r="O93" s="257">
        <f t="shared" si="11"/>
        <v>29156510.647200003</v>
      </c>
      <c r="P93" s="257">
        <f t="shared" si="12"/>
        <v>30954820.425523225</v>
      </c>
      <c r="Q93" s="257">
        <f t="shared" si="29"/>
        <v>34773271.606532685</v>
      </c>
      <c r="R93" s="258">
        <f t="shared" si="13"/>
        <v>29156510.647200003</v>
      </c>
      <c r="S93" s="257">
        <f t="shared" si="13"/>
        <v>30954820.425523225</v>
      </c>
      <c r="T93" s="257">
        <f t="shared" si="14"/>
        <v>32864046.016027961</v>
      </c>
      <c r="U93" s="257">
        <f t="shared" si="30"/>
        <v>39070013.199912407</v>
      </c>
      <c r="V93" s="257"/>
      <c r="W93" s="257">
        <f t="shared" si="15"/>
        <v>2192804097.5140142</v>
      </c>
      <c r="X93" s="257">
        <f t="shared" si="16"/>
        <v>2471640575.816153</v>
      </c>
      <c r="Y93" s="257">
        <f t="shared" si="17"/>
        <v>2624085958.2480001</v>
      </c>
      <c r="Z93" s="258">
        <f t="shared" si="31"/>
        <v>2785933838.2970901</v>
      </c>
      <c r="AA93" s="258">
        <f t="shared" si="32"/>
        <v>3129594444.5879416</v>
      </c>
      <c r="AB93" s="258">
        <f t="shared" si="18"/>
        <v>2624085958.2480001</v>
      </c>
      <c r="AC93" s="257">
        <f t="shared" si="19"/>
        <v>2785933838.2970901</v>
      </c>
      <c r="AD93" s="257">
        <f t="shared" si="33"/>
        <v>2957764141.4425163</v>
      </c>
      <c r="AE93" s="257">
        <f t="shared" si="34"/>
        <v>3516301187.9921165</v>
      </c>
      <c r="AF93" s="257"/>
      <c r="AG93" s="32" t="str">
        <f t="shared" si="20"/>
        <v>BERTAHAP</v>
      </c>
      <c r="AH93" s="259">
        <f t="shared" si="21"/>
        <v>0</v>
      </c>
      <c r="AI93" s="260">
        <v>2</v>
      </c>
      <c r="AJ93" s="261"/>
      <c r="AK93" s="257" t="e">
        <f>IF(AJ93&gt;#REF!,"LB","KR")</f>
        <v>#REF!</v>
      </c>
      <c r="AL93" s="51">
        <f t="shared" si="22"/>
        <v>2412085000</v>
      </c>
      <c r="AM93" s="51">
        <f t="shared" si="22"/>
        <v>2718805000</v>
      </c>
      <c r="AN93" s="51">
        <f t="shared" si="22"/>
        <v>2886495000</v>
      </c>
      <c r="AO93" s="418">
        <f t="shared" si="22"/>
        <v>3064528000</v>
      </c>
      <c r="AP93" s="418">
        <f t="shared" si="35"/>
        <v>2886495000</v>
      </c>
      <c r="AQ93" s="51">
        <f t="shared" si="35"/>
        <v>3064528000</v>
      </c>
      <c r="AR93" s="51">
        <f t="shared" si="35"/>
        <v>3253541000</v>
      </c>
      <c r="AS93" s="42"/>
      <c r="AT93" s="42"/>
      <c r="AU93" s="297">
        <f t="shared" si="36"/>
        <v>-1856664.5930999964</v>
      </c>
      <c r="AV93" s="297"/>
      <c r="AW93" s="297"/>
      <c r="AX93" s="297"/>
      <c r="AY93" s="297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3">
        <v>15</v>
      </c>
      <c r="BX93" s="424" t="s">
        <v>147</v>
      </c>
      <c r="BY93" s="424" t="str">
        <f t="shared" ref="BY93:BY98" si="73">F70</f>
        <v>3BR-1</v>
      </c>
      <c r="BZ93" s="425" t="str">
        <f t="shared" ref="BZ93:BZ98" si="74">D70</f>
        <v>01</v>
      </c>
      <c r="CA93" s="424">
        <f t="shared" ref="CA93:CB98" si="75">G70</f>
        <v>175</v>
      </c>
      <c r="CB93" s="424">
        <f t="shared" si="75"/>
        <v>156</v>
      </c>
      <c r="CC93" s="424">
        <f t="shared" ref="CC93:CC98" si="76">O70</f>
        <v>29706633.489600003</v>
      </c>
      <c r="CD93" s="424">
        <f t="shared" ref="CD93:CG98" si="77">AL70</f>
        <v>4259833000</v>
      </c>
      <c r="CE93" s="424">
        <f t="shared" si="77"/>
        <v>4801512000</v>
      </c>
      <c r="CF93" s="424">
        <f t="shared" si="77"/>
        <v>5097659000</v>
      </c>
      <c r="CG93" s="424">
        <f t="shared" si="77"/>
        <v>5412071000</v>
      </c>
      <c r="CH93" s="424">
        <f t="shared" ref="CH93:CH98" si="78">AR70</f>
        <v>5745876000</v>
      </c>
      <c r="CI93" s="42">
        <v>3</v>
      </c>
      <c r="CJ93" s="418">
        <f t="shared" si="43"/>
        <v>3253541096.7252483</v>
      </c>
      <c r="CK93" s="42">
        <f t="shared" si="44"/>
        <v>3059685000</v>
      </c>
      <c r="CL93" s="42">
        <f t="shared" si="44"/>
        <v>3248400000</v>
      </c>
      <c r="CM93" s="43">
        <f t="shared" si="24"/>
        <v>45895275</v>
      </c>
      <c r="CN93" s="43">
        <f t="shared" si="25"/>
        <v>32484000</v>
      </c>
      <c r="CO93" s="43">
        <f t="shared" si="26"/>
        <v>72162375</v>
      </c>
      <c r="CP93" s="43">
        <f t="shared" si="27"/>
        <v>63844333.333333336</v>
      </c>
      <c r="CQ93" s="42">
        <f t="shared" si="45"/>
        <v>3448753943.8969116</v>
      </c>
    </row>
    <row r="94" spans="1:95">
      <c r="A94" s="3">
        <f t="shared" si="28"/>
        <v>55</v>
      </c>
      <c r="B94" s="249">
        <v>7</v>
      </c>
      <c r="C94" s="250" t="s">
        <v>145</v>
      </c>
      <c r="D94" s="285">
        <v>19</v>
      </c>
      <c r="E94" s="252"/>
      <c r="F94" s="40" t="s">
        <v>78</v>
      </c>
      <c r="G94" s="253">
        <f t="shared" si="3"/>
        <v>138</v>
      </c>
      <c r="H94" s="253">
        <f t="shared" si="4"/>
        <v>120</v>
      </c>
      <c r="I94" s="254">
        <f t="shared" si="5"/>
        <v>27506142.120000001</v>
      </c>
      <c r="J94" s="254">
        <f t="shared" si="6"/>
        <v>1</v>
      </c>
      <c r="K94" s="255">
        <f t="shared" si="7"/>
        <v>1.06</v>
      </c>
      <c r="L94" s="256">
        <f t="shared" si="71"/>
        <v>1</v>
      </c>
      <c r="M94" s="257">
        <f t="shared" si="9"/>
        <v>24364489.972377934</v>
      </c>
      <c r="N94" s="257">
        <f t="shared" si="10"/>
        <v>27462673.064623922</v>
      </c>
      <c r="O94" s="257">
        <f t="shared" si="11"/>
        <v>29156510.647200003</v>
      </c>
      <c r="P94" s="257">
        <f t="shared" si="12"/>
        <v>30954820.425523225</v>
      </c>
      <c r="Q94" s="257">
        <f t="shared" si="29"/>
        <v>34773271.606532685</v>
      </c>
      <c r="R94" s="258">
        <f t="shared" si="13"/>
        <v>29156510.647200003</v>
      </c>
      <c r="S94" s="257">
        <f t="shared" si="13"/>
        <v>30954820.425523225</v>
      </c>
      <c r="T94" s="257">
        <f t="shared" si="14"/>
        <v>32864046.016027961</v>
      </c>
      <c r="U94" s="257">
        <f t="shared" si="30"/>
        <v>39070013.199912407</v>
      </c>
      <c r="V94" s="257"/>
      <c r="W94" s="257">
        <f t="shared" si="15"/>
        <v>2923738796.6853518</v>
      </c>
      <c r="X94" s="257">
        <f t="shared" si="16"/>
        <v>3295520767.7548704</v>
      </c>
      <c r="Y94" s="257">
        <f t="shared" si="17"/>
        <v>3498781277.6640005</v>
      </c>
      <c r="Z94" s="258">
        <f t="shared" si="31"/>
        <v>3714578451.0627871</v>
      </c>
      <c r="AA94" s="258">
        <f t="shared" si="32"/>
        <v>4172792592.7839222</v>
      </c>
      <c r="AB94" s="258">
        <f t="shared" si="18"/>
        <v>3498781277.6640005</v>
      </c>
      <c r="AC94" s="257">
        <f t="shared" si="19"/>
        <v>3714578451.0627871</v>
      </c>
      <c r="AD94" s="257">
        <f t="shared" si="33"/>
        <v>3943685521.9233551</v>
      </c>
      <c r="AE94" s="257">
        <f t="shared" si="34"/>
        <v>4688401583.9894886</v>
      </c>
      <c r="AF94" s="257"/>
      <c r="AG94" s="32" t="str">
        <f t="shared" si="20"/>
        <v>BERTAHAP</v>
      </c>
      <c r="AH94" s="259">
        <f t="shared" si="21"/>
        <v>0</v>
      </c>
      <c r="AI94" s="260">
        <v>2</v>
      </c>
      <c r="AJ94" s="261"/>
      <c r="AK94" s="257" t="e">
        <f>IF(AJ94&gt;#REF!,"LB","KR")</f>
        <v>#REF!</v>
      </c>
      <c r="AL94" s="51">
        <f t="shared" si="22"/>
        <v>3216113000</v>
      </c>
      <c r="AM94" s="51">
        <f t="shared" si="22"/>
        <v>3625073000</v>
      </c>
      <c r="AN94" s="51">
        <f t="shared" si="22"/>
        <v>3848660000</v>
      </c>
      <c r="AO94" s="418">
        <f t="shared" si="22"/>
        <v>4086037000</v>
      </c>
      <c r="AP94" s="418">
        <f t="shared" si="35"/>
        <v>3848660000</v>
      </c>
      <c r="AQ94" s="51">
        <f t="shared" si="35"/>
        <v>4086037000</v>
      </c>
      <c r="AR94" s="51">
        <f t="shared" si="35"/>
        <v>4338055000</v>
      </c>
      <c r="AS94" s="42"/>
      <c r="AT94" s="42"/>
      <c r="AU94" s="297">
        <f t="shared" si="36"/>
        <v>-1856664.5930999964</v>
      </c>
      <c r="AV94" s="297"/>
      <c r="AW94" s="297"/>
      <c r="AX94" s="297"/>
      <c r="AY94" s="297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3">
        <v>16</v>
      </c>
      <c r="BX94" s="429" t="s">
        <v>148</v>
      </c>
      <c r="BY94" s="424" t="str">
        <f t="shared" si="73"/>
        <v>2BR-3</v>
      </c>
      <c r="BZ94" s="425" t="str">
        <f t="shared" si="74"/>
        <v>03</v>
      </c>
      <c r="CA94" s="424">
        <f t="shared" si="75"/>
        <v>85</v>
      </c>
      <c r="CB94" s="424">
        <f t="shared" si="75"/>
        <v>74</v>
      </c>
      <c r="CC94" s="424">
        <f t="shared" si="76"/>
        <v>29156510.647200003</v>
      </c>
      <c r="CD94" s="424">
        <f t="shared" si="77"/>
        <v>1983270000</v>
      </c>
      <c r="CE94" s="424">
        <f t="shared" si="77"/>
        <v>2235462000</v>
      </c>
      <c r="CF94" s="424">
        <f t="shared" si="77"/>
        <v>2373340000</v>
      </c>
      <c r="CG94" s="424">
        <f t="shared" si="77"/>
        <v>2519723000</v>
      </c>
      <c r="CH94" s="424">
        <f t="shared" si="78"/>
        <v>2675134000</v>
      </c>
      <c r="CI94" s="42">
        <v>6</v>
      </c>
      <c r="CJ94" s="418">
        <f t="shared" si="43"/>
        <v>4338054441.7410917</v>
      </c>
      <c r="CK94" s="42">
        <f t="shared" si="44"/>
        <v>4079580000</v>
      </c>
      <c r="CL94" s="42">
        <f t="shared" si="44"/>
        <v>4331200000</v>
      </c>
      <c r="CM94" s="43">
        <f t="shared" si="24"/>
        <v>61193700</v>
      </c>
      <c r="CN94" s="43">
        <f t="shared" si="25"/>
        <v>43312000</v>
      </c>
      <c r="CO94" s="43">
        <f t="shared" si="26"/>
        <v>96216500</v>
      </c>
      <c r="CP94" s="43">
        <f t="shared" si="27"/>
        <v>85125770.833333328</v>
      </c>
      <c r="CQ94" s="42">
        <f t="shared" si="45"/>
        <v>4598338591.8625488</v>
      </c>
    </row>
    <row r="95" spans="1:95">
      <c r="A95" s="3">
        <f t="shared" si="28"/>
        <v>56</v>
      </c>
      <c r="B95" s="249">
        <v>8</v>
      </c>
      <c r="C95" s="250" t="s">
        <v>145</v>
      </c>
      <c r="D95" s="285">
        <v>21</v>
      </c>
      <c r="E95" s="252"/>
      <c r="F95" s="40" t="s">
        <v>84</v>
      </c>
      <c r="G95" s="253">
        <f t="shared" si="3"/>
        <v>132</v>
      </c>
      <c r="H95" s="253">
        <f t="shared" si="4"/>
        <v>112</v>
      </c>
      <c r="I95" s="254">
        <f t="shared" si="5"/>
        <v>27506142.120000001</v>
      </c>
      <c r="J95" s="254">
        <f t="shared" si="6"/>
        <v>3</v>
      </c>
      <c r="K95" s="255">
        <f t="shared" si="7"/>
        <v>1.1000000000000001</v>
      </c>
      <c r="L95" s="256">
        <f t="shared" si="71"/>
        <v>1</v>
      </c>
      <c r="M95" s="257">
        <f t="shared" si="9"/>
        <v>25283904.688316725</v>
      </c>
      <c r="N95" s="257">
        <f t="shared" si="10"/>
        <v>28499000.350081429</v>
      </c>
      <c r="O95" s="257">
        <f t="shared" si="11"/>
        <v>30256756.332000002</v>
      </c>
      <c r="P95" s="257">
        <f t="shared" si="12"/>
        <v>32122926.856675044</v>
      </c>
      <c r="Q95" s="257">
        <f t="shared" si="29"/>
        <v>36085470.535081089</v>
      </c>
      <c r="R95" s="258">
        <f t="shared" si="13"/>
        <v>30256756.332000002</v>
      </c>
      <c r="S95" s="257">
        <f t="shared" si="13"/>
        <v>32122926.856675044</v>
      </c>
      <c r="T95" s="257">
        <f t="shared" si="14"/>
        <v>34104198.695878074</v>
      </c>
      <c r="U95" s="257">
        <f t="shared" si="30"/>
        <v>40544353.320663817</v>
      </c>
      <c r="V95" s="257"/>
      <c r="W95" s="257">
        <f t="shared" si="15"/>
        <v>2831797325.0914731</v>
      </c>
      <c r="X95" s="257">
        <f t="shared" si="16"/>
        <v>3191888039.2091198</v>
      </c>
      <c r="Y95" s="257">
        <f t="shared" si="17"/>
        <v>3388756709.184</v>
      </c>
      <c r="Z95" s="258">
        <f t="shared" si="31"/>
        <v>3597767807.9476051</v>
      </c>
      <c r="AA95" s="258">
        <f t="shared" si="32"/>
        <v>4041572699.9290819</v>
      </c>
      <c r="AB95" s="258">
        <f t="shared" si="18"/>
        <v>3388756709.184</v>
      </c>
      <c r="AC95" s="257">
        <f t="shared" si="19"/>
        <v>3597767807.9476051</v>
      </c>
      <c r="AD95" s="257">
        <f t="shared" si="33"/>
        <v>3819670253.938344</v>
      </c>
      <c r="AE95" s="257">
        <f t="shared" si="34"/>
        <v>4540967571.9143476</v>
      </c>
      <c r="AF95" s="257"/>
      <c r="AG95" s="32" t="str">
        <f t="shared" si="20"/>
        <v>BERTAHAP</v>
      </c>
      <c r="AH95" s="259">
        <f t="shared" si="21"/>
        <v>0</v>
      </c>
      <c r="AI95" s="260">
        <v>2</v>
      </c>
      <c r="AJ95" s="261"/>
      <c r="AK95" s="257" t="e">
        <f>IF(AJ95&gt;#REF!,"LB","KR")</f>
        <v>#REF!</v>
      </c>
      <c r="AL95" s="51">
        <f t="shared" si="22"/>
        <v>3114978000</v>
      </c>
      <c r="AM95" s="51">
        <f t="shared" si="22"/>
        <v>3511077000</v>
      </c>
      <c r="AN95" s="51">
        <f t="shared" si="22"/>
        <v>3727633000</v>
      </c>
      <c r="AO95" s="418">
        <f t="shared" si="22"/>
        <v>3957545000</v>
      </c>
      <c r="AP95" s="418">
        <f t="shared" si="35"/>
        <v>3727633000</v>
      </c>
      <c r="AQ95" s="51">
        <f t="shared" si="35"/>
        <v>3957545000</v>
      </c>
      <c r="AR95" s="51">
        <f t="shared" si="35"/>
        <v>4201638000</v>
      </c>
      <c r="AS95" s="42"/>
      <c r="AT95" s="42"/>
      <c r="AU95" s="297">
        <f t="shared" si="36"/>
        <v>-756418.90829999745</v>
      </c>
      <c r="AV95" s="297"/>
      <c r="AW95" s="297"/>
      <c r="AX95" s="297"/>
      <c r="AY95" s="297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6"/>
      <c r="BX95" s="429"/>
      <c r="BY95" s="424" t="str">
        <f t="shared" si="73"/>
        <v>2BR-5</v>
      </c>
      <c r="BZ95" s="425" t="str">
        <f t="shared" si="74"/>
        <v>05</v>
      </c>
      <c r="CA95" s="424">
        <f t="shared" si="75"/>
        <v>85</v>
      </c>
      <c r="CB95" s="424">
        <f t="shared" si="75"/>
        <v>74</v>
      </c>
      <c r="CC95" s="424">
        <f t="shared" si="76"/>
        <v>29156510.647200003</v>
      </c>
      <c r="CD95" s="424">
        <f t="shared" si="77"/>
        <v>1983270000</v>
      </c>
      <c r="CE95" s="424">
        <f t="shared" si="77"/>
        <v>2235462000</v>
      </c>
      <c r="CF95" s="424">
        <f t="shared" si="77"/>
        <v>2373340000</v>
      </c>
      <c r="CG95" s="424">
        <f t="shared" si="77"/>
        <v>2519723000</v>
      </c>
      <c r="CH95" s="424">
        <f t="shared" si="78"/>
        <v>2675134000</v>
      </c>
      <c r="CI95" s="42"/>
      <c r="CJ95" s="418">
        <f t="shared" si="43"/>
        <v>4201637348.2766428</v>
      </c>
      <c r="CK95" s="42">
        <f t="shared" si="44"/>
        <v>3951291000</v>
      </c>
      <c r="CL95" s="42">
        <f t="shared" si="44"/>
        <v>4194998000</v>
      </c>
      <c r="CM95" s="43">
        <f t="shared" si="24"/>
        <v>59269365</v>
      </c>
      <c r="CN95" s="43">
        <f t="shared" si="25"/>
        <v>41949980</v>
      </c>
      <c r="CO95" s="43">
        <f t="shared" si="26"/>
        <v>93190825</v>
      </c>
      <c r="CP95" s="43">
        <f t="shared" si="27"/>
        <v>82448854.166666672</v>
      </c>
      <c r="CQ95" s="42">
        <f t="shared" si="45"/>
        <v>4453735961.4393721</v>
      </c>
    </row>
    <row r="96" spans="1:95">
      <c r="A96" s="3">
        <f t="shared" si="28"/>
        <v>57</v>
      </c>
      <c r="B96" s="249">
        <v>1</v>
      </c>
      <c r="C96" s="250" t="s">
        <v>149</v>
      </c>
      <c r="D96" s="251" t="s">
        <v>19</v>
      </c>
      <c r="E96" s="252"/>
      <c r="F96" s="40" t="s">
        <v>72</v>
      </c>
      <c r="G96" s="253">
        <f t="shared" si="3"/>
        <v>175</v>
      </c>
      <c r="H96" s="253">
        <f t="shared" si="4"/>
        <v>156</v>
      </c>
      <c r="I96" s="254">
        <f t="shared" si="5"/>
        <v>27506142.120000001</v>
      </c>
      <c r="J96" s="254">
        <f t="shared" si="6"/>
        <v>5</v>
      </c>
      <c r="K96" s="255">
        <f t="shared" si="7"/>
        <v>1.08</v>
      </c>
      <c r="L96" s="256">
        <f t="shared" ref="L96:L103" si="79">SUMIF($AR$4:$AR$22,D96,$BD$4:$BD$22)</f>
        <v>1</v>
      </c>
      <c r="M96" s="257">
        <f t="shared" si="9"/>
        <v>24824197.330347329</v>
      </c>
      <c r="N96" s="257">
        <f t="shared" si="10"/>
        <v>27980836.707352675</v>
      </c>
      <c r="O96" s="257">
        <f t="shared" si="11"/>
        <v>29706633.489600003</v>
      </c>
      <c r="P96" s="257">
        <f t="shared" si="12"/>
        <v>31538873.641099136</v>
      </c>
      <c r="Q96" s="257">
        <f t="shared" si="29"/>
        <v>35429371.070806883</v>
      </c>
      <c r="R96" s="258">
        <f t="shared" si="13"/>
        <v>29706633.489600003</v>
      </c>
      <c r="S96" s="257">
        <f t="shared" si="13"/>
        <v>31538873.641099136</v>
      </c>
      <c r="T96" s="257">
        <f t="shared" si="14"/>
        <v>33484122.355953015</v>
      </c>
      <c r="U96" s="257">
        <f t="shared" si="30"/>
        <v>39807183.260288112</v>
      </c>
      <c r="V96" s="257"/>
      <c r="W96" s="257">
        <f t="shared" si="15"/>
        <v>3872574783.5341835</v>
      </c>
      <c r="X96" s="257">
        <f t="shared" si="16"/>
        <v>4365010526.3470173</v>
      </c>
      <c r="Y96" s="257">
        <f t="shared" si="17"/>
        <v>4634234824.3776007</v>
      </c>
      <c r="Z96" s="258">
        <f t="shared" si="31"/>
        <v>4920064288.0114651</v>
      </c>
      <c r="AA96" s="258">
        <f t="shared" si="32"/>
        <v>5526981887.0458736</v>
      </c>
      <c r="AB96" s="258">
        <f t="shared" si="18"/>
        <v>4634234824.3776007</v>
      </c>
      <c r="AC96" s="257">
        <f t="shared" si="19"/>
        <v>4920064288.0114651</v>
      </c>
      <c r="AD96" s="257">
        <f t="shared" si="33"/>
        <v>5223523087.5286703</v>
      </c>
      <c r="AE96" s="257">
        <f t="shared" si="34"/>
        <v>6209920588.6049452</v>
      </c>
      <c r="AF96" s="257"/>
      <c r="AG96" s="32" t="str">
        <f t="shared" si="20"/>
        <v>BERTAHAP</v>
      </c>
      <c r="AH96" s="259">
        <f t="shared" si="21"/>
        <v>0</v>
      </c>
      <c r="AI96" s="260">
        <v>2</v>
      </c>
      <c r="AJ96" s="261"/>
      <c r="AK96" s="257" t="e">
        <f>IF(AJ96&gt;#REF!,"LB","KR")</f>
        <v>#REF!</v>
      </c>
      <c r="AL96" s="51">
        <f t="shared" si="22"/>
        <v>4259833000</v>
      </c>
      <c r="AM96" s="51">
        <f t="shared" si="22"/>
        <v>4801512000</v>
      </c>
      <c r="AN96" s="51">
        <f t="shared" si="22"/>
        <v>5097659000</v>
      </c>
      <c r="AO96" s="418">
        <f t="shared" si="22"/>
        <v>5412071000</v>
      </c>
      <c r="AP96" s="418">
        <f t="shared" si="35"/>
        <v>5097659000</v>
      </c>
      <c r="AQ96" s="51">
        <f t="shared" si="35"/>
        <v>5412071000</v>
      </c>
      <c r="AR96" s="51">
        <f t="shared" si="35"/>
        <v>5745876000</v>
      </c>
      <c r="AS96" s="42"/>
      <c r="AT96" s="42"/>
      <c r="AU96" s="297">
        <f t="shared" si="36"/>
        <v>-1306541.7506999969</v>
      </c>
      <c r="AV96" s="297"/>
      <c r="AW96" s="297"/>
      <c r="AX96" s="297"/>
      <c r="AY96" s="297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6"/>
      <c r="BX96" s="424"/>
      <c r="BY96" s="424" t="str">
        <f t="shared" si="73"/>
        <v>2BR-7</v>
      </c>
      <c r="BZ96" s="425" t="str">
        <f t="shared" si="74"/>
        <v>07</v>
      </c>
      <c r="CA96" s="424">
        <f t="shared" si="75"/>
        <v>101</v>
      </c>
      <c r="CB96" s="424">
        <f t="shared" si="75"/>
        <v>90</v>
      </c>
      <c r="CC96" s="424">
        <f t="shared" si="76"/>
        <v>29156510.647200003</v>
      </c>
      <c r="CD96" s="424">
        <f t="shared" si="77"/>
        <v>2412085000</v>
      </c>
      <c r="CE96" s="424">
        <f t="shared" si="77"/>
        <v>2718805000</v>
      </c>
      <c r="CF96" s="424">
        <f t="shared" si="77"/>
        <v>2886495000</v>
      </c>
      <c r="CG96" s="424">
        <f t="shared" si="77"/>
        <v>3064528000</v>
      </c>
      <c r="CH96" s="424">
        <f t="shared" si="78"/>
        <v>3253541000</v>
      </c>
      <c r="CI96" s="42"/>
      <c r="CJ96" s="418">
        <f t="shared" si="43"/>
        <v>5745875194.1228504</v>
      </c>
      <c r="CK96" s="42">
        <f t="shared" si="44"/>
        <v>5403519000</v>
      </c>
      <c r="CL96" s="42">
        <f t="shared" si="44"/>
        <v>5736796000</v>
      </c>
      <c r="CM96" s="43">
        <f t="shared" si="24"/>
        <v>81052785</v>
      </c>
      <c r="CN96" s="43">
        <f t="shared" si="25"/>
        <v>57367960</v>
      </c>
      <c r="CO96" s="43">
        <f t="shared" si="26"/>
        <v>127441475</v>
      </c>
      <c r="CP96" s="43">
        <f t="shared" si="27"/>
        <v>112751479.16666667</v>
      </c>
      <c r="CQ96" s="42">
        <f t="shared" si="45"/>
        <v>6090628564.9341297</v>
      </c>
    </row>
    <row r="97" spans="1:95">
      <c r="A97" s="3">
        <f t="shared" si="28"/>
        <v>58</v>
      </c>
      <c r="B97" s="249">
        <v>2</v>
      </c>
      <c r="C97" s="250" t="s">
        <v>149</v>
      </c>
      <c r="D97" s="251" t="s">
        <v>29</v>
      </c>
      <c r="E97" s="252"/>
      <c r="F97" s="40" t="s">
        <v>74</v>
      </c>
      <c r="G97" s="253">
        <f t="shared" si="3"/>
        <v>85</v>
      </c>
      <c r="H97" s="253">
        <f t="shared" si="4"/>
        <v>74</v>
      </c>
      <c r="I97" s="254">
        <f t="shared" si="5"/>
        <v>27506142.120000001</v>
      </c>
      <c r="J97" s="254">
        <f t="shared" si="6"/>
        <v>1</v>
      </c>
      <c r="K97" s="255">
        <f t="shared" si="7"/>
        <v>1.06</v>
      </c>
      <c r="L97" s="256">
        <f t="shared" si="79"/>
        <v>1</v>
      </c>
      <c r="M97" s="257">
        <f t="shared" si="9"/>
        <v>24364489.972377934</v>
      </c>
      <c r="N97" s="257">
        <f t="shared" si="10"/>
        <v>27462673.064623922</v>
      </c>
      <c r="O97" s="257">
        <f t="shared" si="11"/>
        <v>29156510.647200003</v>
      </c>
      <c r="P97" s="257">
        <f t="shared" si="12"/>
        <v>30954820.425523225</v>
      </c>
      <c r="Q97" s="257">
        <f t="shared" si="29"/>
        <v>34773271.606532685</v>
      </c>
      <c r="R97" s="258">
        <f t="shared" si="13"/>
        <v>29156510.647200003</v>
      </c>
      <c r="S97" s="257">
        <f t="shared" si="13"/>
        <v>30954820.425523225</v>
      </c>
      <c r="T97" s="257">
        <f t="shared" si="14"/>
        <v>32864046.016027961</v>
      </c>
      <c r="U97" s="257">
        <f t="shared" si="30"/>
        <v>39070013.199912407</v>
      </c>
      <c r="V97" s="257"/>
      <c r="W97" s="257">
        <f t="shared" si="15"/>
        <v>1802972257.9559672</v>
      </c>
      <c r="X97" s="257">
        <f t="shared" si="16"/>
        <v>2032237806.7821703</v>
      </c>
      <c r="Y97" s="257">
        <f t="shared" si="17"/>
        <v>2157581787.8928003</v>
      </c>
      <c r="Z97" s="258">
        <f t="shared" si="31"/>
        <v>2290656711.4887185</v>
      </c>
      <c r="AA97" s="258">
        <f t="shared" si="32"/>
        <v>2573222098.8834186</v>
      </c>
      <c r="AB97" s="258">
        <f t="shared" si="18"/>
        <v>2157581787.8928003</v>
      </c>
      <c r="AC97" s="257">
        <f t="shared" si="19"/>
        <v>2290656711.4887185</v>
      </c>
      <c r="AD97" s="257">
        <f t="shared" si="33"/>
        <v>2431939405.186069</v>
      </c>
      <c r="AE97" s="257">
        <f t="shared" si="34"/>
        <v>2891180976.7935181</v>
      </c>
      <c r="AF97" s="257"/>
      <c r="AG97" s="32" t="str">
        <f t="shared" si="20"/>
        <v>BERTAHAP</v>
      </c>
      <c r="AH97" s="259">
        <f t="shared" si="21"/>
        <v>0</v>
      </c>
      <c r="AI97" s="260">
        <v>2</v>
      </c>
      <c r="AJ97" s="261"/>
      <c r="AK97" s="257" t="e">
        <f>IF(AJ97&gt;#REF!,"LB","KR")</f>
        <v>#REF!</v>
      </c>
      <c r="AL97" s="51">
        <f t="shared" si="22"/>
        <v>1983270000</v>
      </c>
      <c r="AM97" s="51">
        <f t="shared" si="22"/>
        <v>2235462000</v>
      </c>
      <c r="AN97" s="51">
        <f t="shared" si="22"/>
        <v>2373340000</v>
      </c>
      <c r="AO97" s="418">
        <f t="shared" si="22"/>
        <v>2519723000</v>
      </c>
      <c r="AP97" s="418">
        <f t="shared" si="35"/>
        <v>2373340000</v>
      </c>
      <c r="AQ97" s="51">
        <f t="shared" si="35"/>
        <v>2519723000</v>
      </c>
      <c r="AR97" s="51">
        <f t="shared" si="35"/>
        <v>2675134000</v>
      </c>
      <c r="AS97" s="42"/>
      <c r="AT97" s="42"/>
      <c r="AU97" s="297">
        <f t="shared" si="36"/>
        <v>-1856664.5930999964</v>
      </c>
      <c r="AV97" s="297"/>
      <c r="AW97" s="297"/>
      <c r="AX97" s="297"/>
      <c r="AY97" s="297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6"/>
      <c r="BX97" s="424"/>
      <c r="BY97" s="424" t="str">
        <f t="shared" si="73"/>
        <v>2BR-9</v>
      </c>
      <c r="BZ97" s="425" t="str">
        <f t="shared" si="74"/>
        <v>09</v>
      </c>
      <c r="CA97" s="424">
        <f t="shared" si="75"/>
        <v>101</v>
      </c>
      <c r="CB97" s="424">
        <f t="shared" si="75"/>
        <v>90</v>
      </c>
      <c r="CC97" s="424">
        <f t="shared" si="76"/>
        <v>29156510.647200003</v>
      </c>
      <c r="CD97" s="424">
        <f t="shared" si="77"/>
        <v>2412085000</v>
      </c>
      <c r="CE97" s="424">
        <f t="shared" si="77"/>
        <v>2718805000</v>
      </c>
      <c r="CF97" s="424">
        <f t="shared" si="77"/>
        <v>2886495000</v>
      </c>
      <c r="CG97" s="424">
        <f t="shared" si="77"/>
        <v>3064528000</v>
      </c>
      <c r="CH97" s="424">
        <f t="shared" si="78"/>
        <v>3253541000</v>
      </c>
      <c r="CI97" s="42"/>
      <c r="CJ97" s="418">
        <f t="shared" si="43"/>
        <v>2675133767.0479217</v>
      </c>
      <c r="CK97" s="42">
        <f t="shared" si="44"/>
        <v>2515741000</v>
      </c>
      <c r="CL97" s="42">
        <f t="shared" si="44"/>
        <v>2670907000</v>
      </c>
      <c r="CM97" s="43">
        <f t="shared" si="24"/>
        <v>37736115</v>
      </c>
      <c r="CN97" s="43">
        <f t="shared" si="25"/>
        <v>26709070</v>
      </c>
      <c r="CO97" s="43">
        <f t="shared" si="26"/>
        <v>59333500</v>
      </c>
      <c r="CP97" s="43">
        <f t="shared" si="27"/>
        <v>52494229.166666664</v>
      </c>
      <c r="CQ97" s="42">
        <f t="shared" si="45"/>
        <v>2835642485.5411487</v>
      </c>
    </row>
    <row r="98" spans="1:95">
      <c r="A98" s="3">
        <f t="shared" si="28"/>
        <v>59</v>
      </c>
      <c r="B98" s="249">
        <v>3</v>
      </c>
      <c r="C98" s="250" t="s">
        <v>149</v>
      </c>
      <c r="D98" s="251" t="s">
        <v>32</v>
      </c>
      <c r="E98" s="252"/>
      <c r="F98" s="40" t="s">
        <v>56</v>
      </c>
      <c r="G98" s="253">
        <f t="shared" si="3"/>
        <v>85</v>
      </c>
      <c r="H98" s="253">
        <f t="shared" si="4"/>
        <v>74</v>
      </c>
      <c r="I98" s="254">
        <f t="shared" si="5"/>
        <v>27506142.120000001</v>
      </c>
      <c r="J98" s="254">
        <f t="shared" si="6"/>
        <v>1</v>
      </c>
      <c r="K98" s="255">
        <f t="shared" si="7"/>
        <v>1.06</v>
      </c>
      <c r="L98" s="256">
        <f t="shared" si="79"/>
        <v>1</v>
      </c>
      <c r="M98" s="257">
        <f t="shared" si="9"/>
        <v>24364489.972377934</v>
      </c>
      <c r="N98" s="257">
        <f t="shared" si="10"/>
        <v>27462673.064623922</v>
      </c>
      <c r="O98" s="257">
        <f t="shared" si="11"/>
        <v>29156510.647200003</v>
      </c>
      <c r="P98" s="257">
        <f t="shared" si="12"/>
        <v>30954820.425523225</v>
      </c>
      <c r="Q98" s="257">
        <f t="shared" si="29"/>
        <v>34773271.606532685</v>
      </c>
      <c r="R98" s="258">
        <f t="shared" si="13"/>
        <v>29156510.647200003</v>
      </c>
      <c r="S98" s="257">
        <f t="shared" si="13"/>
        <v>30954820.425523225</v>
      </c>
      <c r="T98" s="257">
        <f t="shared" si="14"/>
        <v>32864046.016027961</v>
      </c>
      <c r="U98" s="257">
        <f t="shared" si="30"/>
        <v>39070013.199912407</v>
      </c>
      <c r="V98" s="257"/>
      <c r="W98" s="257">
        <f t="shared" si="15"/>
        <v>1802972257.9559672</v>
      </c>
      <c r="X98" s="257">
        <f t="shared" si="16"/>
        <v>2032237806.7821703</v>
      </c>
      <c r="Y98" s="257">
        <f t="shared" si="17"/>
        <v>2157581787.8928003</v>
      </c>
      <c r="Z98" s="258">
        <f t="shared" si="31"/>
        <v>2290656711.4887185</v>
      </c>
      <c r="AA98" s="258">
        <f t="shared" si="32"/>
        <v>2573222098.8834186</v>
      </c>
      <c r="AB98" s="258">
        <f t="shared" si="18"/>
        <v>2157581787.8928003</v>
      </c>
      <c r="AC98" s="257">
        <f t="shared" si="19"/>
        <v>2290656711.4887185</v>
      </c>
      <c r="AD98" s="257">
        <f t="shared" si="33"/>
        <v>2431939405.186069</v>
      </c>
      <c r="AE98" s="257">
        <f t="shared" si="34"/>
        <v>2891180976.7935181</v>
      </c>
      <c r="AF98" s="257"/>
      <c r="AG98" s="32" t="str">
        <f t="shared" si="20"/>
        <v>BERTAHAP</v>
      </c>
      <c r="AH98" s="259">
        <f t="shared" si="21"/>
        <v>0</v>
      </c>
      <c r="AI98" s="260">
        <v>2</v>
      </c>
      <c r="AJ98" s="261"/>
      <c r="AK98" s="257" t="e">
        <f>IF(AJ98&gt;#REF!,"LB","KR")</f>
        <v>#REF!</v>
      </c>
      <c r="AL98" s="51">
        <f t="shared" si="22"/>
        <v>1983270000</v>
      </c>
      <c r="AM98" s="51">
        <f t="shared" si="22"/>
        <v>2235462000</v>
      </c>
      <c r="AN98" s="51">
        <f t="shared" si="22"/>
        <v>2373340000</v>
      </c>
      <c r="AO98" s="418">
        <f t="shared" si="22"/>
        <v>2519723000</v>
      </c>
      <c r="AP98" s="418">
        <f t="shared" si="35"/>
        <v>2373340000</v>
      </c>
      <c r="AQ98" s="51">
        <f t="shared" si="35"/>
        <v>2519723000</v>
      </c>
      <c r="AR98" s="51">
        <f t="shared" si="35"/>
        <v>2675134000</v>
      </c>
      <c r="AS98" s="42"/>
      <c r="AT98" s="42"/>
      <c r="AU98" s="297">
        <f t="shared" si="36"/>
        <v>-1856664.5930999964</v>
      </c>
      <c r="AV98" s="297"/>
      <c r="AW98" s="297"/>
      <c r="AX98" s="297"/>
      <c r="AY98" s="297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6"/>
      <c r="BX98" s="424"/>
      <c r="BY98" s="424" t="str">
        <f t="shared" si="73"/>
        <v>2BR-11</v>
      </c>
      <c r="BZ98" s="425">
        <f t="shared" si="74"/>
        <v>11</v>
      </c>
      <c r="CA98" s="424">
        <f t="shared" si="75"/>
        <v>101</v>
      </c>
      <c r="CB98" s="424">
        <f t="shared" si="75"/>
        <v>90</v>
      </c>
      <c r="CC98" s="424">
        <f t="shared" si="76"/>
        <v>29156510.647200003</v>
      </c>
      <c r="CD98" s="424">
        <f t="shared" si="77"/>
        <v>2412085000</v>
      </c>
      <c r="CE98" s="424">
        <f t="shared" si="77"/>
        <v>2718805000</v>
      </c>
      <c r="CF98" s="424">
        <f t="shared" si="77"/>
        <v>2886495000</v>
      </c>
      <c r="CG98" s="424">
        <f t="shared" si="77"/>
        <v>3064528000</v>
      </c>
      <c r="CH98" s="424">
        <f t="shared" si="78"/>
        <v>3253541000</v>
      </c>
      <c r="CI98" s="42"/>
      <c r="CJ98" s="418">
        <f t="shared" si="43"/>
        <v>2675133767.0479217</v>
      </c>
      <c r="CK98" s="42">
        <f t="shared" si="44"/>
        <v>2515741000</v>
      </c>
      <c r="CL98" s="42">
        <f t="shared" si="44"/>
        <v>2670907000</v>
      </c>
      <c r="CM98" s="43">
        <f t="shared" si="24"/>
        <v>37736115</v>
      </c>
      <c r="CN98" s="43">
        <f t="shared" si="25"/>
        <v>26709070</v>
      </c>
      <c r="CO98" s="43">
        <f t="shared" si="26"/>
        <v>59333500</v>
      </c>
      <c r="CP98" s="43">
        <f t="shared" si="27"/>
        <v>52494229.166666664</v>
      </c>
      <c r="CQ98" s="42">
        <f t="shared" si="45"/>
        <v>2835642485.5411487</v>
      </c>
    </row>
    <row r="99" spans="1:95">
      <c r="A99" s="3">
        <f t="shared" si="28"/>
        <v>60</v>
      </c>
      <c r="B99" s="249">
        <v>4</v>
      </c>
      <c r="C99" s="250" t="s">
        <v>149</v>
      </c>
      <c r="D99" s="251" t="s">
        <v>38</v>
      </c>
      <c r="E99" s="252"/>
      <c r="F99" s="40" t="s">
        <v>58</v>
      </c>
      <c r="G99" s="253">
        <f t="shared" si="3"/>
        <v>101</v>
      </c>
      <c r="H99" s="253">
        <f t="shared" si="4"/>
        <v>90</v>
      </c>
      <c r="I99" s="254">
        <f t="shared" si="5"/>
        <v>27506142.120000001</v>
      </c>
      <c r="J99" s="254">
        <f t="shared" si="6"/>
        <v>1</v>
      </c>
      <c r="K99" s="255">
        <f t="shared" si="7"/>
        <v>1.06</v>
      </c>
      <c r="L99" s="256">
        <f t="shared" si="79"/>
        <v>1</v>
      </c>
      <c r="M99" s="257">
        <f t="shared" si="9"/>
        <v>24364489.972377934</v>
      </c>
      <c r="N99" s="257">
        <f t="shared" si="10"/>
        <v>27462673.064623922</v>
      </c>
      <c r="O99" s="257">
        <f t="shared" si="11"/>
        <v>29156510.647200003</v>
      </c>
      <c r="P99" s="257">
        <f t="shared" si="12"/>
        <v>30954820.425523225</v>
      </c>
      <c r="Q99" s="257">
        <f t="shared" si="29"/>
        <v>34773271.606532685</v>
      </c>
      <c r="R99" s="258">
        <f t="shared" si="13"/>
        <v>29156510.647200003</v>
      </c>
      <c r="S99" s="257">
        <f t="shared" si="13"/>
        <v>30954820.425523225</v>
      </c>
      <c r="T99" s="257">
        <f t="shared" si="14"/>
        <v>32864046.016027961</v>
      </c>
      <c r="U99" s="257">
        <f t="shared" si="30"/>
        <v>39070013.199912407</v>
      </c>
      <c r="V99" s="257"/>
      <c r="W99" s="257">
        <f t="shared" si="15"/>
        <v>2192804097.5140142</v>
      </c>
      <c r="X99" s="257">
        <f t="shared" si="16"/>
        <v>2471640575.816153</v>
      </c>
      <c r="Y99" s="257">
        <f t="shared" si="17"/>
        <v>2624085958.2480001</v>
      </c>
      <c r="Z99" s="258">
        <f t="shared" si="31"/>
        <v>2785933838.2970901</v>
      </c>
      <c r="AA99" s="258">
        <f t="shared" si="32"/>
        <v>3129594444.5879416</v>
      </c>
      <c r="AB99" s="258">
        <f t="shared" si="18"/>
        <v>2624085958.2480001</v>
      </c>
      <c r="AC99" s="257">
        <f t="shared" si="19"/>
        <v>2785933838.2970901</v>
      </c>
      <c r="AD99" s="257">
        <f t="shared" si="33"/>
        <v>2957764141.4425163</v>
      </c>
      <c r="AE99" s="257">
        <f t="shared" si="34"/>
        <v>3516301187.9921165</v>
      </c>
      <c r="AF99" s="257"/>
      <c r="AG99" s="32" t="str">
        <f t="shared" si="20"/>
        <v>BERTAHAP</v>
      </c>
      <c r="AH99" s="259">
        <f t="shared" si="21"/>
        <v>0</v>
      </c>
      <c r="AI99" s="260">
        <v>2</v>
      </c>
      <c r="AJ99" s="261"/>
      <c r="AK99" s="257" t="e">
        <f>IF(AJ99&gt;#REF!,"LB","KR")</f>
        <v>#REF!</v>
      </c>
      <c r="AL99" s="51">
        <f t="shared" si="22"/>
        <v>2412085000</v>
      </c>
      <c r="AM99" s="51">
        <f t="shared" si="22"/>
        <v>2718805000</v>
      </c>
      <c r="AN99" s="51">
        <f t="shared" si="22"/>
        <v>2886495000</v>
      </c>
      <c r="AO99" s="418">
        <f t="shared" si="22"/>
        <v>3064528000</v>
      </c>
      <c r="AP99" s="418">
        <f t="shared" si="35"/>
        <v>2886495000</v>
      </c>
      <c r="AQ99" s="51">
        <f t="shared" si="35"/>
        <v>3064528000</v>
      </c>
      <c r="AR99" s="51">
        <f t="shared" si="35"/>
        <v>3253541000</v>
      </c>
      <c r="AS99" s="42"/>
      <c r="AT99" s="42"/>
      <c r="AU99" s="297">
        <f t="shared" si="36"/>
        <v>-1856664.5930999964</v>
      </c>
      <c r="AV99" s="297"/>
      <c r="AW99" s="297"/>
      <c r="AX99" s="297"/>
      <c r="AY99" s="297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6"/>
      <c r="BX99" s="424"/>
      <c r="BY99" s="424" t="str">
        <f>F78</f>
        <v>3BR-19</v>
      </c>
      <c r="BZ99" s="425">
        <f>D78</f>
        <v>19</v>
      </c>
      <c r="CA99" s="424">
        <f>G78</f>
        <v>138</v>
      </c>
      <c r="CB99" s="424">
        <f>H78</f>
        <v>120</v>
      </c>
      <c r="CC99" s="424">
        <f>O78</f>
        <v>29156510.647200003</v>
      </c>
      <c r="CD99" s="424">
        <f>AL78</f>
        <v>3216113000</v>
      </c>
      <c r="CE99" s="424">
        <f>AM78</f>
        <v>3625073000</v>
      </c>
      <c r="CF99" s="424">
        <f>AN78</f>
        <v>3848660000</v>
      </c>
      <c r="CG99" s="424">
        <f>AO78</f>
        <v>4086037000</v>
      </c>
      <c r="CH99" s="424">
        <f>AR78</f>
        <v>4338055000</v>
      </c>
      <c r="CI99" s="42"/>
      <c r="CJ99" s="418">
        <f t="shared" si="43"/>
        <v>3253541096.7252483</v>
      </c>
      <c r="CK99" s="42">
        <f t="shared" si="44"/>
        <v>3059685000</v>
      </c>
      <c r="CL99" s="42">
        <f t="shared" si="44"/>
        <v>3248400000</v>
      </c>
      <c r="CM99" s="43">
        <f t="shared" si="24"/>
        <v>45895275</v>
      </c>
      <c r="CN99" s="43">
        <f t="shared" si="25"/>
        <v>32484000</v>
      </c>
      <c r="CO99" s="43">
        <f t="shared" si="26"/>
        <v>72162375</v>
      </c>
      <c r="CP99" s="43">
        <f t="shared" si="27"/>
        <v>63844333.333333336</v>
      </c>
      <c r="CQ99" s="42">
        <f t="shared" si="45"/>
        <v>3448753943.8969116</v>
      </c>
    </row>
    <row r="100" spans="1:95">
      <c r="A100" s="3">
        <f t="shared" si="28"/>
        <v>61</v>
      </c>
      <c r="B100" s="249">
        <v>5</v>
      </c>
      <c r="C100" s="250" t="s">
        <v>149</v>
      </c>
      <c r="D100" s="251" t="s">
        <v>44</v>
      </c>
      <c r="E100" s="252"/>
      <c r="F100" s="40" t="s">
        <v>60</v>
      </c>
      <c r="G100" s="253">
        <f t="shared" si="3"/>
        <v>101</v>
      </c>
      <c r="H100" s="253">
        <f t="shared" si="4"/>
        <v>90</v>
      </c>
      <c r="I100" s="254">
        <f t="shared" si="5"/>
        <v>27506142.120000001</v>
      </c>
      <c r="J100" s="254">
        <f t="shared" si="6"/>
        <v>1</v>
      </c>
      <c r="K100" s="255">
        <f t="shared" si="7"/>
        <v>1.06</v>
      </c>
      <c r="L100" s="256">
        <f t="shared" si="79"/>
        <v>1</v>
      </c>
      <c r="M100" s="257">
        <f t="shared" si="9"/>
        <v>24364489.972377934</v>
      </c>
      <c r="N100" s="257">
        <f t="shared" si="10"/>
        <v>27462673.064623922</v>
      </c>
      <c r="O100" s="257">
        <f t="shared" si="11"/>
        <v>29156510.647200003</v>
      </c>
      <c r="P100" s="257">
        <f t="shared" si="12"/>
        <v>30954820.425523225</v>
      </c>
      <c r="Q100" s="257">
        <f t="shared" si="29"/>
        <v>34773271.606532685</v>
      </c>
      <c r="R100" s="258">
        <f t="shared" si="13"/>
        <v>29156510.647200003</v>
      </c>
      <c r="S100" s="257">
        <f t="shared" si="13"/>
        <v>30954820.425523225</v>
      </c>
      <c r="T100" s="257">
        <f t="shared" si="14"/>
        <v>32864046.016027961</v>
      </c>
      <c r="U100" s="257">
        <f t="shared" si="30"/>
        <v>39070013.199912407</v>
      </c>
      <c r="V100" s="257"/>
      <c r="W100" s="257">
        <f t="shared" si="15"/>
        <v>2192804097.5140142</v>
      </c>
      <c r="X100" s="257">
        <f t="shared" si="16"/>
        <v>2471640575.816153</v>
      </c>
      <c r="Y100" s="257">
        <f t="shared" si="17"/>
        <v>2624085958.2480001</v>
      </c>
      <c r="Z100" s="258">
        <f t="shared" si="31"/>
        <v>2785933838.2970901</v>
      </c>
      <c r="AA100" s="258">
        <f t="shared" si="32"/>
        <v>3129594444.5879416</v>
      </c>
      <c r="AB100" s="258">
        <f t="shared" si="18"/>
        <v>2624085958.2480001</v>
      </c>
      <c r="AC100" s="257">
        <f t="shared" si="19"/>
        <v>2785933838.2970901</v>
      </c>
      <c r="AD100" s="257">
        <f t="shared" si="33"/>
        <v>2957764141.4425163</v>
      </c>
      <c r="AE100" s="257">
        <f t="shared" si="34"/>
        <v>3516301187.9921165</v>
      </c>
      <c r="AF100" s="257"/>
      <c r="AG100" s="32" t="str">
        <f t="shared" si="20"/>
        <v>BERTAHAP</v>
      </c>
      <c r="AH100" s="259">
        <f t="shared" si="21"/>
        <v>0</v>
      </c>
      <c r="AI100" s="260">
        <v>2</v>
      </c>
      <c r="AJ100" s="261"/>
      <c r="AK100" s="257" t="e">
        <f>IF(AJ100&gt;#REF!,"LB","KR")</f>
        <v>#REF!</v>
      </c>
      <c r="AL100" s="51">
        <f t="shared" si="22"/>
        <v>2412085000</v>
      </c>
      <c r="AM100" s="51">
        <f t="shared" si="22"/>
        <v>2718805000</v>
      </c>
      <c r="AN100" s="51">
        <f t="shared" si="22"/>
        <v>2886495000</v>
      </c>
      <c r="AO100" s="418">
        <f t="shared" si="22"/>
        <v>3064528000</v>
      </c>
      <c r="AP100" s="418">
        <f t="shared" si="35"/>
        <v>2886495000</v>
      </c>
      <c r="AQ100" s="51">
        <f t="shared" si="35"/>
        <v>3064528000</v>
      </c>
      <c r="AR100" s="51">
        <f t="shared" si="35"/>
        <v>3253541000</v>
      </c>
      <c r="AS100" s="42"/>
      <c r="AT100" s="42"/>
      <c r="AU100" s="297">
        <f t="shared" si="36"/>
        <v>-1856664.5930999964</v>
      </c>
      <c r="AV100" s="297"/>
      <c r="AW100" s="297"/>
      <c r="AX100" s="297"/>
      <c r="AY100" s="297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3">
        <v>17</v>
      </c>
      <c r="BX100" s="424" t="s">
        <v>150</v>
      </c>
      <c r="BY100" s="424" t="str">
        <f>F89</f>
        <v>2BR-3</v>
      </c>
      <c r="BZ100" s="425" t="str">
        <f>D89</f>
        <v>03</v>
      </c>
      <c r="CA100" s="424">
        <f t="shared" ref="CA100:CB103" si="80">G89</f>
        <v>85</v>
      </c>
      <c r="CB100" s="424">
        <f t="shared" si="80"/>
        <v>74</v>
      </c>
      <c r="CC100" s="424">
        <f>O89</f>
        <v>29156510.647200003</v>
      </c>
      <c r="CD100" s="424">
        <f t="shared" ref="CD100:CG103" si="81">AL89</f>
        <v>1983270000</v>
      </c>
      <c r="CE100" s="424">
        <f t="shared" si="81"/>
        <v>2235462000</v>
      </c>
      <c r="CF100" s="424">
        <f t="shared" si="81"/>
        <v>2373340000</v>
      </c>
      <c r="CG100" s="424">
        <f t="shared" si="81"/>
        <v>2519723000</v>
      </c>
      <c r="CH100" s="424">
        <f>AR89</f>
        <v>2675134000</v>
      </c>
      <c r="CI100" s="42">
        <v>8</v>
      </c>
      <c r="CJ100" s="418">
        <f t="shared" si="43"/>
        <v>3253541096.7252483</v>
      </c>
      <c r="CK100" s="42">
        <f t="shared" si="44"/>
        <v>3059685000</v>
      </c>
      <c r="CL100" s="42">
        <f t="shared" si="44"/>
        <v>3248400000</v>
      </c>
      <c r="CM100" s="43">
        <f t="shared" si="24"/>
        <v>45895275</v>
      </c>
      <c r="CN100" s="43">
        <f t="shared" si="25"/>
        <v>32484000</v>
      </c>
      <c r="CO100" s="43">
        <f t="shared" si="26"/>
        <v>72162375</v>
      </c>
      <c r="CP100" s="43">
        <f t="shared" si="27"/>
        <v>63844333.333333336</v>
      </c>
      <c r="CQ100" s="42">
        <f t="shared" si="45"/>
        <v>3448753943.8969116</v>
      </c>
    </row>
    <row r="101" spans="1:95">
      <c r="A101" s="3">
        <f t="shared" si="28"/>
        <v>62</v>
      </c>
      <c r="B101" s="249">
        <v>6</v>
      </c>
      <c r="C101" s="250" t="s">
        <v>149</v>
      </c>
      <c r="D101" s="285">
        <v>11</v>
      </c>
      <c r="E101" s="252"/>
      <c r="F101" s="40" t="s">
        <v>62</v>
      </c>
      <c r="G101" s="253">
        <f t="shared" si="3"/>
        <v>101</v>
      </c>
      <c r="H101" s="253">
        <f t="shared" si="4"/>
        <v>90</v>
      </c>
      <c r="I101" s="254">
        <f t="shared" si="5"/>
        <v>27506142.120000001</v>
      </c>
      <c r="J101" s="254">
        <f t="shared" si="6"/>
        <v>1</v>
      </c>
      <c r="K101" s="255">
        <f t="shared" si="7"/>
        <v>1.06</v>
      </c>
      <c r="L101" s="256">
        <f t="shared" si="79"/>
        <v>1</v>
      </c>
      <c r="M101" s="257">
        <f t="shared" si="9"/>
        <v>24364489.972377934</v>
      </c>
      <c r="N101" s="257">
        <f t="shared" si="10"/>
        <v>27462673.064623922</v>
      </c>
      <c r="O101" s="257">
        <f t="shared" si="11"/>
        <v>29156510.647200003</v>
      </c>
      <c r="P101" s="257">
        <f t="shared" si="12"/>
        <v>30954820.425523225</v>
      </c>
      <c r="Q101" s="257">
        <f t="shared" si="29"/>
        <v>34773271.606532685</v>
      </c>
      <c r="R101" s="258">
        <f t="shared" si="13"/>
        <v>29156510.647200003</v>
      </c>
      <c r="S101" s="257">
        <f t="shared" si="13"/>
        <v>30954820.425523225</v>
      </c>
      <c r="T101" s="257">
        <f t="shared" si="14"/>
        <v>32864046.016027961</v>
      </c>
      <c r="U101" s="257">
        <f t="shared" si="30"/>
        <v>39070013.199912407</v>
      </c>
      <c r="V101" s="257"/>
      <c r="W101" s="257">
        <f t="shared" si="15"/>
        <v>2192804097.5140142</v>
      </c>
      <c r="X101" s="257">
        <f t="shared" si="16"/>
        <v>2471640575.816153</v>
      </c>
      <c r="Y101" s="257">
        <f t="shared" si="17"/>
        <v>2624085958.2480001</v>
      </c>
      <c r="Z101" s="258">
        <f t="shared" si="31"/>
        <v>2785933838.2970901</v>
      </c>
      <c r="AA101" s="258">
        <f t="shared" si="32"/>
        <v>3129594444.5879416</v>
      </c>
      <c r="AB101" s="258">
        <f t="shared" si="18"/>
        <v>2624085958.2480001</v>
      </c>
      <c r="AC101" s="257">
        <f t="shared" si="19"/>
        <v>2785933838.2970901</v>
      </c>
      <c r="AD101" s="257">
        <f t="shared" si="33"/>
        <v>2957764141.4425163</v>
      </c>
      <c r="AE101" s="257">
        <f t="shared" si="34"/>
        <v>3516301187.9921165</v>
      </c>
      <c r="AF101" s="257"/>
      <c r="AG101" s="32" t="str">
        <f t="shared" si="20"/>
        <v>BERTAHAP</v>
      </c>
      <c r="AH101" s="259">
        <f t="shared" si="21"/>
        <v>0</v>
      </c>
      <c r="AI101" s="260">
        <v>2</v>
      </c>
      <c r="AJ101" s="261"/>
      <c r="AK101" s="257" t="e">
        <f>IF(AJ101&gt;#REF!,"LB","KR")</f>
        <v>#REF!</v>
      </c>
      <c r="AL101" s="51">
        <f t="shared" si="22"/>
        <v>2412085000</v>
      </c>
      <c r="AM101" s="51">
        <f t="shared" si="22"/>
        <v>2718805000</v>
      </c>
      <c r="AN101" s="51">
        <f t="shared" si="22"/>
        <v>2886495000</v>
      </c>
      <c r="AO101" s="418">
        <f t="shared" si="22"/>
        <v>3064528000</v>
      </c>
      <c r="AP101" s="418">
        <f t="shared" si="35"/>
        <v>2886495000</v>
      </c>
      <c r="AQ101" s="51">
        <f t="shared" si="35"/>
        <v>3064528000</v>
      </c>
      <c r="AR101" s="51">
        <f t="shared" si="35"/>
        <v>3253541000</v>
      </c>
      <c r="AS101" s="42"/>
      <c r="AT101" s="42"/>
      <c r="AU101" s="297">
        <f t="shared" si="36"/>
        <v>-1856664.5930999964</v>
      </c>
      <c r="AV101" s="297"/>
      <c r="AW101" s="297"/>
      <c r="AX101" s="297"/>
      <c r="AY101" s="297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3"/>
      <c r="BX101" s="424"/>
      <c r="BY101" s="424" t="str">
        <f>F90</f>
        <v>2BR-5</v>
      </c>
      <c r="BZ101" s="425" t="str">
        <f>D90</f>
        <v>05</v>
      </c>
      <c r="CA101" s="424">
        <f t="shared" si="80"/>
        <v>85</v>
      </c>
      <c r="CB101" s="424">
        <f t="shared" si="80"/>
        <v>74</v>
      </c>
      <c r="CC101" s="424">
        <f>O90</f>
        <v>29156510.647200003</v>
      </c>
      <c r="CD101" s="424">
        <f t="shared" si="81"/>
        <v>1983270000</v>
      </c>
      <c r="CE101" s="424">
        <f t="shared" si="81"/>
        <v>2235462000</v>
      </c>
      <c r="CF101" s="424">
        <f t="shared" si="81"/>
        <v>2373340000</v>
      </c>
      <c r="CG101" s="424">
        <f t="shared" si="81"/>
        <v>2519723000</v>
      </c>
      <c r="CH101" s="424">
        <f>AR90</f>
        <v>2675134000</v>
      </c>
      <c r="CI101" s="42"/>
      <c r="CJ101" s="418">
        <f t="shared" si="43"/>
        <v>3253541096.7252483</v>
      </c>
      <c r="CK101" s="42">
        <f t="shared" si="44"/>
        <v>3059685000</v>
      </c>
      <c r="CL101" s="42">
        <f t="shared" si="44"/>
        <v>3248400000</v>
      </c>
      <c r="CM101" s="43">
        <f t="shared" si="24"/>
        <v>45895275</v>
      </c>
      <c r="CN101" s="43">
        <f t="shared" si="25"/>
        <v>32484000</v>
      </c>
      <c r="CO101" s="43">
        <f t="shared" si="26"/>
        <v>72162375</v>
      </c>
      <c r="CP101" s="43">
        <f t="shared" si="27"/>
        <v>63844333.333333336</v>
      </c>
      <c r="CQ101" s="42">
        <f t="shared" si="45"/>
        <v>3448753943.8969116</v>
      </c>
    </row>
    <row r="102" spans="1:95">
      <c r="A102" s="3">
        <f t="shared" si="28"/>
        <v>63</v>
      </c>
      <c r="B102" s="249">
        <v>7</v>
      </c>
      <c r="C102" s="250" t="s">
        <v>149</v>
      </c>
      <c r="D102" s="285">
        <v>19</v>
      </c>
      <c r="E102" s="252"/>
      <c r="F102" s="40" t="s">
        <v>78</v>
      </c>
      <c r="G102" s="253">
        <f t="shared" si="3"/>
        <v>138</v>
      </c>
      <c r="H102" s="253">
        <f t="shared" si="4"/>
        <v>120</v>
      </c>
      <c r="I102" s="254">
        <f t="shared" si="5"/>
        <v>27506142.120000001</v>
      </c>
      <c r="J102" s="254">
        <f t="shared" si="6"/>
        <v>1</v>
      </c>
      <c r="K102" s="255">
        <f t="shared" si="7"/>
        <v>1.06</v>
      </c>
      <c r="L102" s="256">
        <f t="shared" si="79"/>
        <v>1</v>
      </c>
      <c r="M102" s="257">
        <f t="shared" si="9"/>
        <v>24364489.972377934</v>
      </c>
      <c r="N102" s="257">
        <f t="shared" si="10"/>
        <v>27462673.064623922</v>
      </c>
      <c r="O102" s="257">
        <f t="shared" si="11"/>
        <v>29156510.647200003</v>
      </c>
      <c r="P102" s="257">
        <f t="shared" si="12"/>
        <v>30954820.425523225</v>
      </c>
      <c r="Q102" s="257">
        <f t="shared" si="29"/>
        <v>34773271.606532685</v>
      </c>
      <c r="R102" s="258">
        <f t="shared" si="13"/>
        <v>29156510.647200003</v>
      </c>
      <c r="S102" s="257">
        <f t="shared" si="13"/>
        <v>30954820.425523225</v>
      </c>
      <c r="T102" s="257">
        <f t="shared" si="14"/>
        <v>32864046.016027961</v>
      </c>
      <c r="U102" s="257">
        <f t="shared" si="30"/>
        <v>39070013.199912407</v>
      </c>
      <c r="V102" s="257"/>
      <c r="W102" s="257">
        <f t="shared" si="15"/>
        <v>2923738796.6853518</v>
      </c>
      <c r="X102" s="257">
        <f t="shared" si="16"/>
        <v>3295520767.7548704</v>
      </c>
      <c r="Y102" s="257">
        <f t="shared" si="17"/>
        <v>3498781277.6640005</v>
      </c>
      <c r="Z102" s="258">
        <f t="shared" si="31"/>
        <v>3714578451.0627871</v>
      </c>
      <c r="AA102" s="258">
        <f t="shared" si="32"/>
        <v>4172792592.7839222</v>
      </c>
      <c r="AB102" s="258">
        <f t="shared" si="18"/>
        <v>3498781277.6640005</v>
      </c>
      <c r="AC102" s="257">
        <f t="shared" si="19"/>
        <v>3714578451.0627871</v>
      </c>
      <c r="AD102" s="257">
        <f t="shared" si="33"/>
        <v>3943685521.9233551</v>
      </c>
      <c r="AE102" s="257">
        <f t="shared" si="34"/>
        <v>4688401583.9894886</v>
      </c>
      <c r="AF102" s="257"/>
      <c r="AG102" s="32" t="str">
        <f t="shared" si="20"/>
        <v>BERTAHAP</v>
      </c>
      <c r="AH102" s="259">
        <f t="shared" si="21"/>
        <v>0</v>
      </c>
      <c r="AI102" s="260">
        <v>2</v>
      </c>
      <c r="AJ102" s="261"/>
      <c r="AK102" s="257" t="e">
        <f>IF(AJ102&gt;#REF!,"LB","KR")</f>
        <v>#REF!</v>
      </c>
      <c r="AL102" s="51">
        <f t="shared" si="22"/>
        <v>3216113000</v>
      </c>
      <c r="AM102" s="51">
        <f t="shared" si="22"/>
        <v>3625073000</v>
      </c>
      <c r="AN102" s="51">
        <f t="shared" si="22"/>
        <v>3848660000</v>
      </c>
      <c r="AO102" s="418">
        <f t="shared" si="22"/>
        <v>4086037000</v>
      </c>
      <c r="AP102" s="418">
        <f t="shared" si="35"/>
        <v>3848660000</v>
      </c>
      <c r="AQ102" s="51">
        <f t="shared" si="35"/>
        <v>4086037000</v>
      </c>
      <c r="AR102" s="51">
        <f t="shared" si="35"/>
        <v>4338055000</v>
      </c>
      <c r="AS102" s="42"/>
      <c r="AT102" s="42"/>
      <c r="AU102" s="297">
        <f t="shared" si="36"/>
        <v>-1856664.5930999964</v>
      </c>
      <c r="AV102" s="297"/>
      <c r="AW102" s="297"/>
      <c r="AX102" s="297"/>
      <c r="AY102" s="297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3"/>
      <c r="BX102" s="429"/>
      <c r="BY102" s="424" t="str">
        <f>F91</f>
        <v>2BR-7</v>
      </c>
      <c r="BZ102" s="425" t="str">
        <f>D91</f>
        <v>07</v>
      </c>
      <c r="CA102" s="424">
        <f t="shared" si="80"/>
        <v>101</v>
      </c>
      <c r="CB102" s="424">
        <f t="shared" si="80"/>
        <v>90</v>
      </c>
      <c r="CC102" s="424">
        <f>O91</f>
        <v>29156510.647200003</v>
      </c>
      <c r="CD102" s="424">
        <f t="shared" si="81"/>
        <v>2412085000</v>
      </c>
      <c r="CE102" s="424">
        <f t="shared" si="81"/>
        <v>2718805000</v>
      </c>
      <c r="CF102" s="424">
        <f t="shared" si="81"/>
        <v>2886495000</v>
      </c>
      <c r="CG102" s="424">
        <f t="shared" si="81"/>
        <v>3064528000</v>
      </c>
      <c r="CH102" s="424">
        <f>AR91</f>
        <v>3253541000</v>
      </c>
      <c r="CI102" s="42"/>
      <c r="CJ102" s="418">
        <f t="shared" si="43"/>
        <v>4338054441.7410917</v>
      </c>
      <c r="CK102" s="42">
        <f t="shared" si="44"/>
        <v>4079580000</v>
      </c>
      <c r="CL102" s="42">
        <f t="shared" si="44"/>
        <v>4331200000</v>
      </c>
      <c r="CM102" s="43">
        <f t="shared" si="24"/>
        <v>61193700</v>
      </c>
      <c r="CN102" s="43">
        <f t="shared" si="25"/>
        <v>43312000</v>
      </c>
      <c r="CO102" s="43">
        <f t="shared" si="26"/>
        <v>96216500</v>
      </c>
      <c r="CP102" s="43">
        <f t="shared" si="27"/>
        <v>85125770.833333328</v>
      </c>
      <c r="CQ102" s="42">
        <f t="shared" si="45"/>
        <v>4598338591.8625488</v>
      </c>
    </row>
    <row r="103" spans="1:95">
      <c r="A103" s="3">
        <f t="shared" si="28"/>
        <v>64</v>
      </c>
      <c r="B103" s="249">
        <v>8</v>
      </c>
      <c r="C103" s="250" t="s">
        <v>149</v>
      </c>
      <c r="D103" s="285">
        <v>21</v>
      </c>
      <c r="E103" s="252"/>
      <c r="F103" s="40" t="s">
        <v>84</v>
      </c>
      <c r="G103" s="253">
        <f t="shared" si="3"/>
        <v>132</v>
      </c>
      <c r="H103" s="253">
        <f t="shared" si="4"/>
        <v>112</v>
      </c>
      <c r="I103" s="254">
        <f t="shared" si="5"/>
        <v>27506142.120000001</v>
      </c>
      <c r="J103" s="254">
        <f t="shared" si="6"/>
        <v>3</v>
      </c>
      <c r="K103" s="255">
        <f t="shared" si="7"/>
        <v>1.1000000000000001</v>
      </c>
      <c r="L103" s="256">
        <f t="shared" si="79"/>
        <v>1</v>
      </c>
      <c r="M103" s="257">
        <f t="shared" si="9"/>
        <v>25283904.688316725</v>
      </c>
      <c r="N103" s="257">
        <f t="shared" si="10"/>
        <v>28499000.350081429</v>
      </c>
      <c r="O103" s="257">
        <f t="shared" si="11"/>
        <v>30256756.332000002</v>
      </c>
      <c r="P103" s="257">
        <f t="shared" si="12"/>
        <v>32122926.856675044</v>
      </c>
      <c r="Q103" s="257">
        <f t="shared" si="29"/>
        <v>36085470.535081089</v>
      </c>
      <c r="R103" s="258">
        <f t="shared" si="13"/>
        <v>30256756.332000002</v>
      </c>
      <c r="S103" s="257">
        <f t="shared" si="13"/>
        <v>32122926.856675044</v>
      </c>
      <c r="T103" s="257">
        <f t="shared" si="14"/>
        <v>34104198.695878074</v>
      </c>
      <c r="U103" s="257">
        <f t="shared" si="30"/>
        <v>40544353.320663817</v>
      </c>
      <c r="V103" s="257"/>
      <c r="W103" s="257">
        <f t="shared" si="15"/>
        <v>2831797325.0914731</v>
      </c>
      <c r="X103" s="257">
        <f t="shared" si="16"/>
        <v>3191888039.2091198</v>
      </c>
      <c r="Y103" s="257">
        <f t="shared" si="17"/>
        <v>3388756709.184</v>
      </c>
      <c r="Z103" s="258">
        <f t="shared" si="31"/>
        <v>3597767807.9476051</v>
      </c>
      <c r="AA103" s="258">
        <f t="shared" si="32"/>
        <v>4041572699.9290819</v>
      </c>
      <c r="AB103" s="258">
        <f t="shared" si="18"/>
        <v>3388756709.184</v>
      </c>
      <c r="AC103" s="257">
        <f t="shared" si="19"/>
        <v>3597767807.9476051</v>
      </c>
      <c r="AD103" s="257">
        <f t="shared" si="33"/>
        <v>3819670253.938344</v>
      </c>
      <c r="AE103" s="257">
        <f t="shared" si="34"/>
        <v>4540967571.9143476</v>
      </c>
      <c r="AF103" s="257"/>
      <c r="AG103" s="32" t="str">
        <f t="shared" si="20"/>
        <v>BERTAHAP</v>
      </c>
      <c r="AH103" s="259">
        <f t="shared" si="21"/>
        <v>0</v>
      </c>
      <c r="AI103" s="260">
        <v>2</v>
      </c>
      <c r="AJ103" s="261"/>
      <c r="AK103" s="257" t="e">
        <f>IF(AJ103&gt;#REF!,"LB","KR")</f>
        <v>#REF!</v>
      </c>
      <c r="AL103" s="51">
        <f t="shared" si="22"/>
        <v>3114978000</v>
      </c>
      <c r="AM103" s="51">
        <f t="shared" si="22"/>
        <v>3511077000</v>
      </c>
      <c r="AN103" s="51">
        <f t="shared" si="22"/>
        <v>3727633000</v>
      </c>
      <c r="AO103" s="418">
        <f t="shared" si="22"/>
        <v>3957545000</v>
      </c>
      <c r="AP103" s="418">
        <f t="shared" si="35"/>
        <v>3727633000</v>
      </c>
      <c r="AQ103" s="51">
        <f t="shared" si="35"/>
        <v>3957545000</v>
      </c>
      <c r="AR103" s="51">
        <f t="shared" si="35"/>
        <v>4201638000</v>
      </c>
      <c r="AS103" s="42"/>
      <c r="AT103" s="42"/>
      <c r="AU103" s="297">
        <f t="shared" si="36"/>
        <v>-756418.90829999745</v>
      </c>
      <c r="AV103" s="297"/>
      <c r="AW103" s="297"/>
      <c r="AX103" s="297"/>
      <c r="AY103" s="297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3"/>
      <c r="BX103" s="429"/>
      <c r="BY103" s="424" t="str">
        <f>F92</f>
        <v>2BR-9</v>
      </c>
      <c r="BZ103" s="425" t="str">
        <f>D92</f>
        <v>09</v>
      </c>
      <c r="CA103" s="424">
        <f t="shared" si="80"/>
        <v>101</v>
      </c>
      <c r="CB103" s="424">
        <f t="shared" si="80"/>
        <v>90</v>
      </c>
      <c r="CC103" s="424">
        <f>O92</f>
        <v>29156510.647200003</v>
      </c>
      <c r="CD103" s="424">
        <f t="shared" si="81"/>
        <v>2412085000</v>
      </c>
      <c r="CE103" s="424">
        <f t="shared" si="81"/>
        <v>2718805000</v>
      </c>
      <c r="CF103" s="424">
        <f t="shared" si="81"/>
        <v>2886495000</v>
      </c>
      <c r="CG103" s="424">
        <f t="shared" si="81"/>
        <v>3064528000</v>
      </c>
      <c r="CH103" s="424">
        <f>AR92</f>
        <v>3253541000</v>
      </c>
      <c r="CI103" s="42"/>
      <c r="CJ103" s="418">
        <f t="shared" si="43"/>
        <v>4201637348.2766428</v>
      </c>
      <c r="CK103" s="42">
        <f t="shared" si="44"/>
        <v>3951291000</v>
      </c>
      <c r="CL103" s="42">
        <f t="shared" si="44"/>
        <v>4194998000</v>
      </c>
      <c r="CM103" s="43">
        <f t="shared" si="24"/>
        <v>59269365</v>
      </c>
      <c r="CN103" s="43">
        <f t="shared" si="25"/>
        <v>41949980</v>
      </c>
      <c r="CO103" s="43">
        <f t="shared" si="26"/>
        <v>93190825</v>
      </c>
      <c r="CP103" s="43">
        <f t="shared" si="27"/>
        <v>82448854.166666672</v>
      </c>
      <c r="CQ103" s="42">
        <f t="shared" si="45"/>
        <v>4453735961.4393721</v>
      </c>
    </row>
    <row r="104" spans="1:95">
      <c r="A104" s="3">
        <f t="shared" si="28"/>
        <v>65</v>
      </c>
      <c r="B104" s="249">
        <v>1</v>
      </c>
      <c r="C104" s="250" t="s">
        <v>151</v>
      </c>
      <c r="D104" s="251" t="s">
        <v>19</v>
      </c>
      <c r="E104" s="252"/>
      <c r="F104" s="40" t="s">
        <v>72</v>
      </c>
      <c r="G104" s="253">
        <f t="shared" ref="G104:G167" si="82">SUMIF($X$10:$X$28,F104,$AD$10:$AD$28)</f>
        <v>175</v>
      </c>
      <c r="H104" s="253">
        <f t="shared" ref="H104:H167" si="83">SUMIF($X$10:$X$28,F104,$Z$10:$Z$28)</f>
        <v>156</v>
      </c>
      <c r="I104" s="254">
        <f t="shared" ref="I104:I167" si="84">$I$27</f>
        <v>27506142.120000001</v>
      </c>
      <c r="J104" s="254">
        <f t="shared" ref="J104:J167" si="85">SUMIF($AR$4:$AR$22,D104,$AS$4:$AS$22)</f>
        <v>5</v>
      </c>
      <c r="K104" s="255">
        <f t="shared" ref="K104:K167" si="86">IF(J104=$AN$25,$AM$25,IF(J104=$AN$26,$AM$26,IF(J104=$AN$27,$AM$27,IF(J104=$AN$28,$AM$28,IF(J104=$AN$29,$AM$29,IF(J104=$AN$30,$AM$30))))))</f>
        <v>1.08</v>
      </c>
      <c r="L104" s="305">
        <f t="shared" ref="L104:L113" si="87">SUMIF($AR$4:$AR$22,D104,$BI$4:$BI$22)</f>
        <v>1.01</v>
      </c>
      <c r="M104" s="257">
        <f t="shared" ref="M104:M167" si="88">$O104/(1+6%/12)^36</f>
        <v>25072439.303650804</v>
      </c>
      <c r="N104" s="257">
        <f t="shared" ref="N104:N167" si="89">$O104/(1+6%/12)^12</f>
        <v>28260645.074426204</v>
      </c>
      <c r="O104" s="257">
        <f t="shared" ref="O104:O167" si="90">$I$27*K104*L104</f>
        <v>30003699.824496005</v>
      </c>
      <c r="P104" s="257">
        <f t="shared" ref="P104:P167" si="91">$O104*(1+6%/12)^12</f>
        <v>31854262.37751013</v>
      </c>
      <c r="Q104" s="257">
        <f t="shared" si="29"/>
        <v>35783664.781514958</v>
      </c>
      <c r="R104" s="258">
        <f t="shared" ref="R104:S167" si="92">O104</f>
        <v>30003699.824496005</v>
      </c>
      <c r="S104" s="257">
        <f t="shared" si="92"/>
        <v>31854262.37751013</v>
      </c>
      <c r="T104" s="257">
        <f t="shared" ref="T104:T167" si="93">$O104*(1+6%/12)^24</f>
        <v>33818963.579512551</v>
      </c>
      <c r="U104" s="257">
        <f t="shared" si="30"/>
        <v>40205255.092891</v>
      </c>
      <c r="V104" s="257"/>
      <c r="W104" s="257">
        <f t="shared" ref="W104:W167" si="94">M104*H104</f>
        <v>3911300531.3695254</v>
      </c>
      <c r="X104" s="257">
        <f t="shared" ref="X104:X167" si="95">N104*H104</f>
        <v>4408660631.6104879</v>
      </c>
      <c r="Y104" s="257">
        <f t="shared" ref="Y104:Y167" si="96">O104*H104</f>
        <v>4680577172.621377</v>
      </c>
      <c r="Z104" s="258">
        <f t="shared" si="31"/>
        <v>4969264930.8915806</v>
      </c>
      <c r="AA104" s="258">
        <f t="shared" si="32"/>
        <v>5582251705.9163332</v>
      </c>
      <c r="AB104" s="258">
        <f t="shared" ref="AB104:AB167" si="97">R104*H104</f>
        <v>4680577172.621377</v>
      </c>
      <c r="AC104" s="257">
        <f t="shared" ref="AC104:AC167" si="98">S104*H104</f>
        <v>4969264930.8915806</v>
      </c>
      <c r="AD104" s="257">
        <f t="shared" si="33"/>
        <v>5275758318.4039583</v>
      </c>
      <c r="AE104" s="257">
        <f t="shared" si="34"/>
        <v>6272019794.4909964</v>
      </c>
      <c r="AF104" s="257"/>
      <c r="AG104" s="32" t="str">
        <f t="shared" ref="AG104:AG167" si="99">IF(AI104=$H$32,$M$32,IF(AI104=$H$33,$M$33,IF(AI104=$H$34,$M$34)))</f>
        <v>BERTAHAP</v>
      </c>
      <c r="AH104" s="259">
        <f t="shared" ref="AH104:AH167" si="100">IF(AG104=$M$32,$N$32,IF(AG104=$M$33,$N$33,$N$34))</f>
        <v>0</v>
      </c>
      <c r="AI104" s="260">
        <v>2</v>
      </c>
      <c r="AJ104" s="261"/>
      <c r="AK104" s="257" t="e">
        <f>IF(AJ104&gt;#REF!,"LB","KR")</f>
        <v>#REF!</v>
      </c>
      <c r="AL104" s="51">
        <f t="shared" ref="AL104:AO167" si="101">ROUNDUP((W104*(1+$J$5)),-3)</f>
        <v>4302431000</v>
      </c>
      <c r="AM104" s="51">
        <f t="shared" si="101"/>
        <v>4849527000</v>
      </c>
      <c r="AN104" s="51">
        <f t="shared" si="101"/>
        <v>5148635000</v>
      </c>
      <c r="AO104" s="418">
        <f t="shared" si="101"/>
        <v>5466192000</v>
      </c>
      <c r="AP104" s="418">
        <f t="shared" ref="AP104:AR167" si="102">ROUNDUP((AB104*(1+$J$5)),-3)</f>
        <v>5148635000</v>
      </c>
      <c r="AQ104" s="51">
        <f t="shared" si="102"/>
        <v>5466192000</v>
      </c>
      <c r="AR104" s="51">
        <f t="shared" si="102"/>
        <v>5803335000</v>
      </c>
      <c r="AS104" s="42"/>
      <c r="AT104" s="42"/>
      <c r="AU104" s="297">
        <f t="shared" si="36"/>
        <v>-1009475.415803995</v>
      </c>
      <c r="AV104" s="297"/>
      <c r="AW104" s="297"/>
      <c r="AX104" s="297"/>
      <c r="AY104" s="297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3">
        <v>18</v>
      </c>
      <c r="BX104" s="424" t="s">
        <v>147</v>
      </c>
      <c r="BY104" s="424" t="str">
        <f>F79</f>
        <v>3BR-21</v>
      </c>
      <c r="BZ104" s="425">
        <f>D79</f>
        <v>21</v>
      </c>
      <c r="CA104" s="424">
        <f>G79</f>
        <v>132</v>
      </c>
      <c r="CB104" s="424">
        <f>H79</f>
        <v>112</v>
      </c>
      <c r="CC104" s="424">
        <f>O79</f>
        <v>30256756.332000002</v>
      </c>
      <c r="CD104" s="424">
        <f>AL79</f>
        <v>3114978000</v>
      </c>
      <c r="CE104" s="424">
        <f>AM79</f>
        <v>3511077000</v>
      </c>
      <c r="CF104" s="424">
        <f>AN79</f>
        <v>3727633000</v>
      </c>
      <c r="CG104" s="424">
        <f>AO79</f>
        <v>3957545000</v>
      </c>
      <c r="CH104" s="424">
        <f>AR79</f>
        <v>4201638000</v>
      </c>
      <c r="CI104" s="42">
        <v>3</v>
      </c>
      <c r="CJ104" s="418">
        <f t="shared" si="43"/>
        <v>5803334253.9506178</v>
      </c>
      <c r="CK104" s="42">
        <f t="shared" si="44"/>
        <v>5457554000</v>
      </c>
      <c r="CL104" s="42">
        <f t="shared" si="44"/>
        <v>5794164000</v>
      </c>
      <c r="CM104" s="43">
        <f t="shared" ref="CM104:CM167" si="103">(CK104*90%)*40%/24</f>
        <v>81863310</v>
      </c>
      <c r="CN104" s="43">
        <f t="shared" ref="CN104:CN167" si="104">(CL104*90%)*40%/36</f>
        <v>57941640</v>
      </c>
      <c r="CO104" s="43">
        <f t="shared" ref="CO104:CO167" si="105">(AN104*90%)/36</f>
        <v>128715875</v>
      </c>
      <c r="CP104" s="43">
        <f t="shared" ref="CP104:CP167" si="106">AO104/48</f>
        <v>113879000</v>
      </c>
      <c r="CQ104" s="42">
        <f t="shared" si="45"/>
        <v>6151534893.05058</v>
      </c>
    </row>
    <row r="105" spans="1:95">
      <c r="A105" s="3">
        <f t="shared" ref="A105:A168" si="107">A104+1</f>
        <v>66</v>
      </c>
      <c r="B105" s="249">
        <v>2</v>
      </c>
      <c r="C105" s="250" t="s">
        <v>151</v>
      </c>
      <c r="D105" s="251" t="s">
        <v>29</v>
      </c>
      <c r="E105" s="252"/>
      <c r="F105" s="40" t="s">
        <v>74</v>
      </c>
      <c r="G105" s="253">
        <f t="shared" si="82"/>
        <v>85</v>
      </c>
      <c r="H105" s="253">
        <f t="shared" si="83"/>
        <v>74</v>
      </c>
      <c r="I105" s="254">
        <f t="shared" si="84"/>
        <v>27506142.120000001</v>
      </c>
      <c r="J105" s="254">
        <f t="shared" si="85"/>
        <v>1</v>
      </c>
      <c r="K105" s="255">
        <f t="shared" si="86"/>
        <v>1.06</v>
      </c>
      <c r="L105" s="305">
        <f t="shared" si="87"/>
        <v>1.01</v>
      </c>
      <c r="M105" s="257">
        <f t="shared" si="88"/>
        <v>24608134.872101717</v>
      </c>
      <c r="N105" s="257">
        <f t="shared" si="89"/>
        <v>27737299.795270164</v>
      </c>
      <c r="O105" s="257">
        <f t="shared" si="90"/>
        <v>29448075.753672004</v>
      </c>
      <c r="P105" s="257">
        <f t="shared" si="91"/>
        <v>31264368.62977846</v>
      </c>
      <c r="Q105" s="257">
        <f t="shared" ref="Q105:Q168" si="108">P105*$Q$39</f>
        <v>35121004.32259801</v>
      </c>
      <c r="R105" s="258">
        <f t="shared" si="92"/>
        <v>29448075.753672004</v>
      </c>
      <c r="S105" s="257">
        <f t="shared" si="92"/>
        <v>31264368.62977846</v>
      </c>
      <c r="T105" s="257">
        <f t="shared" si="93"/>
        <v>33192686.476188242</v>
      </c>
      <c r="U105" s="257">
        <f t="shared" ref="U105:U168" si="109">T105*$U$39</f>
        <v>39460713.331911534</v>
      </c>
      <c r="V105" s="257"/>
      <c r="W105" s="257">
        <f t="shared" si="94"/>
        <v>1821001980.535527</v>
      </c>
      <c r="X105" s="257">
        <f t="shared" si="95"/>
        <v>2052560184.849992</v>
      </c>
      <c r="Y105" s="257">
        <f t="shared" si="96"/>
        <v>2179157605.7717285</v>
      </c>
      <c r="Z105" s="258">
        <f t="shared" ref="Z105:Z168" si="110">P105*H105</f>
        <v>2313563278.6036062</v>
      </c>
      <c r="AA105" s="258">
        <f t="shared" ref="AA105:AA168" si="111">H105*Q105</f>
        <v>2598954319.8722529</v>
      </c>
      <c r="AB105" s="258">
        <f t="shared" si="97"/>
        <v>2179157605.7717285</v>
      </c>
      <c r="AC105" s="257">
        <f t="shared" si="98"/>
        <v>2313563278.6036062</v>
      </c>
      <c r="AD105" s="257">
        <f t="shared" ref="AD105:AD168" si="112">T105*H105</f>
        <v>2456258799.2379298</v>
      </c>
      <c r="AE105" s="257">
        <f t="shared" ref="AE105:AE168" si="113">H105*U105</f>
        <v>2920092786.5614533</v>
      </c>
      <c r="AF105" s="257"/>
      <c r="AG105" s="32" t="str">
        <f t="shared" si="99"/>
        <v>BERTAHAP</v>
      </c>
      <c r="AH105" s="259">
        <f t="shared" si="100"/>
        <v>0</v>
      </c>
      <c r="AI105" s="260">
        <v>2</v>
      </c>
      <c r="AJ105" s="261"/>
      <c r="AK105" s="257" t="e">
        <f>IF(AJ105&gt;#REF!,"LB","KR")</f>
        <v>#REF!</v>
      </c>
      <c r="AL105" s="51">
        <f t="shared" si="101"/>
        <v>2003103000</v>
      </c>
      <c r="AM105" s="51">
        <f t="shared" si="101"/>
        <v>2257817000</v>
      </c>
      <c r="AN105" s="51">
        <f t="shared" si="101"/>
        <v>2397074000</v>
      </c>
      <c r="AO105" s="418">
        <f t="shared" si="101"/>
        <v>2544920000</v>
      </c>
      <c r="AP105" s="418">
        <f t="shared" si="102"/>
        <v>2397074000</v>
      </c>
      <c r="AQ105" s="51">
        <f t="shared" si="102"/>
        <v>2544920000</v>
      </c>
      <c r="AR105" s="51">
        <f t="shared" si="102"/>
        <v>2701885000</v>
      </c>
      <c r="AS105" s="42"/>
      <c r="AT105" s="42"/>
      <c r="AU105" s="297">
        <f t="shared" ref="AU105:AU168" si="114">O105-$O$318</f>
        <v>-1565099.486627996</v>
      </c>
      <c r="AV105" s="297"/>
      <c r="AW105" s="297"/>
      <c r="AX105" s="297"/>
      <c r="AY105" s="297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3">
        <v>19</v>
      </c>
      <c r="BX105" s="424" t="s">
        <v>150</v>
      </c>
      <c r="BY105" s="424" t="str">
        <f>F93</f>
        <v>2BR-11</v>
      </c>
      <c r="BZ105" s="425">
        <f>D93</f>
        <v>11</v>
      </c>
      <c r="CA105" s="424">
        <f>G93</f>
        <v>101</v>
      </c>
      <c r="CB105" s="424">
        <f>H93</f>
        <v>90</v>
      </c>
      <c r="CC105" s="424">
        <f>O93</f>
        <v>29156510.647200003</v>
      </c>
      <c r="CD105" s="424">
        <f t="shared" ref="CD105:CG106" si="115">AL93</f>
        <v>2412085000</v>
      </c>
      <c r="CE105" s="424">
        <f t="shared" si="115"/>
        <v>2718805000</v>
      </c>
      <c r="CF105" s="424">
        <f t="shared" si="115"/>
        <v>2886495000</v>
      </c>
      <c r="CG105" s="424">
        <f t="shared" si="115"/>
        <v>3064528000</v>
      </c>
      <c r="CH105" s="424">
        <f>AR93</f>
        <v>3253541000</v>
      </c>
      <c r="CI105" s="42">
        <v>4</v>
      </c>
      <c r="CJ105" s="418">
        <f t="shared" ref="CJ105:CJ168" si="116">AO105*$CJ$38</f>
        <v>2701884860.5325255</v>
      </c>
      <c r="CK105" s="42">
        <f t="shared" ref="CK105:CL168" si="117">ROUNDUP(AN105+(AN105*6%),-3)</f>
        <v>2540899000</v>
      </c>
      <c r="CL105" s="42">
        <f t="shared" si="117"/>
        <v>2697616000</v>
      </c>
      <c r="CM105" s="43">
        <f t="shared" si="103"/>
        <v>38113485</v>
      </c>
      <c r="CN105" s="43">
        <f t="shared" si="104"/>
        <v>26976160</v>
      </c>
      <c r="CO105" s="43">
        <f t="shared" si="105"/>
        <v>59926850</v>
      </c>
      <c r="CP105" s="43">
        <f t="shared" si="106"/>
        <v>53019166.666666664</v>
      </c>
      <c r="CQ105" s="42">
        <f t="shared" ref="CQ105:CQ168" si="118">CL105*$CQ$38</f>
        <v>2863998836.0791192</v>
      </c>
    </row>
    <row r="106" spans="1:95">
      <c r="A106" s="3">
        <f t="shared" si="107"/>
        <v>67</v>
      </c>
      <c r="B106" s="249">
        <v>3</v>
      </c>
      <c r="C106" s="250" t="s">
        <v>151</v>
      </c>
      <c r="D106" s="251" t="s">
        <v>32</v>
      </c>
      <c r="E106" s="252"/>
      <c r="F106" s="40" t="s">
        <v>56</v>
      </c>
      <c r="G106" s="253">
        <f t="shared" si="82"/>
        <v>85</v>
      </c>
      <c r="H106" s="253">
        <f t="shared" si="83"/>
        <v>74</v>
      </c>
      <c r="I106" s="254">
        <f t="shared" si="84"/>
        <v>27506142.120000001</v>
      </c>
      <c r="J106" s="254">
        <f t="shared" si="85"/>
        <v>1</v>
      </c>
      <c r="K106" s="255">
        <f t="shared" si="86"/>
        <v>1.06</v>
      </c>
      <c r="L106" s="305">
        <f t="shared" si="87"/>
        <v>1.01</v>
      </c>
      <c r="M106" s="257">
        <f t="shared" si="88"/>
        <v>24608134.872101717</v>
      </c>
      <c r="N106" s="257">
        <f t="shared" si="89"/>
        <v>27737299.795270164</v>
      </c>
      <c r="O106" s="257">
        <f t="shared" si="90"/>
        <v>29448075.753672004</v>
      </c>
      <c r="P106" s="257">
        <f t="shared" si="91"/>
        <v>31264368.62977846</v>
      </c>
      <c r="Q106" s="257">
        <f t="shared" si="108"/>
        <v>35121004.32259801</v>
      </c>
      <c r="R106" s="258">
        <f t="shared" si="92"/>
        <v>29448075.753672004</v>
      </c>
      <c r="S106" s="257">
        <f t="shared" si="92"/>
        <v>31264368.62977846</v>
      </c>
      <c r="T106" s="257">
        <f t="shared" si="93"/>
        <v>33192686.476188242</v>
      </c>
      <c r="U106" s="257">
        <f t="shared" si="109"/>
        <v>39460713.331911534</v>
      </c>
      <c r="V106" s="257"/>
      <c r="W106" s="257">
        <f t="shared" si="94"/>
        <v>1821001980.535527</v>
      </c>
      <c r="X106" s="257">
        <f t="shared" si="95"/>
        <v>2052560184.849992</v>
      </c>
      <c r="Y106" s="257">
        <f t="shared" si="96"/>
        <v>2179157605.7717285</v>
      </c>
      <c r="Z106" s="258">
        <f t="shared" si="110"/>
        <v>2313563278.6036062</v>
      </c>
      <c r="AA106" s="258">
        <f t="shared" si="111"/>
        <v>2598954319.8722529</v>
      </c>
      <c r="AB106" s="258">
        <f t="shared" si="97"/>
        <v>2179157605.7717285</v>
      </c>
      <c r="AC106" s="257">
        <f t="shared" si="98"/>
        <v>2313563278.6036062</v>
      </c>
      <c r="AD106" s="257">
        <f t="shared" si="112"/>
        <v>2456258799.2379298</v>
      </c>
      <c r="AE106" s="257">
        <f t="shared" si="113"/>
        <v>2920092786.5614533</v>
      </c>
      <c r="AF106" s="257"/>
      <c r="AG106" s="32" t="str">
        <f t="shared" si="99"/>
        <v>BERTAHAP</v>
      </c>
      <c r="AH106" s="259">
        <f t="shared" si="100"/>
        <v>0</v>
      </c>
      <c r="AI106" s="260">
        <v>2</v>
      </c>
      <c r="AJ106" s="261"/>
      <c r="AK106" s="257" t="e">
        <f>IF(AJ106&gt;#REF!,"LB","KR")</f>
        <v>#REF!</v>
      </c>
      <c r="AL106" s="51">
        <f t="shared" si="101"/>
        <v>2003103000</v>
      </c>
      <c r="AM106" s="51">
        <f t="shared" si="101"/>
        <v>2257817000</v>
      </c>
      <c r="AN106" s="51">
        <f t="shared" si="101"/>
        <v>2397074000</v>
      </c>
      <c r="AO106" s="418">
        <f t="shared" si="101"/>
        <v>2544920000</v>
      </c>
      <c r="AP106" s="418">
        <f t="shared" si="102"/>
        <v>2397074000</v>
      </c>
      <c r="AQ106" s="51">
        <f t="shared" si="102"/>
        <v>2544920000</v>
      </c>
      <c r="AR106" s="51">
        <f t="shared" si="102"/>
        <v>2701885000</v>
      </c>
      <c r="AS106" s="42"/>
      <c r="AT106" s="42"/>
      <c r="AU106" s="297">
        <f t="shared" si="114"/>
        <v>-1565099.486627996</v>
      </c>
      <c r="AV106" s="297"/>
      <c r="AW106" s="297"/>
      <c r="AX106" s="297"/>
      <c r="AY106" s="297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3"/>
      <c r="BX106" s="429"/>
      <c r="BY106" s="424" t="str">
        <f>F94</f>
        <v>3BR-19</v>
      </c>
      <c r="BZ106" s="425">
        <f>D94</f>
        <v>19</v>
      </c>
      <c r="CA106" s="424">
        <f>G94</f>
        <v>138</v>
      </c>
      <c r="CB106" s="424">
        <f>H94</f>
        <v>120</v>
      </c>
      <c r="CC106" s="424">
        <f>O94</f>
        <v>29156510.647200003</v>
      </c>
      <c r="CD106" s="424">
        <f t="shared" si="115"/>
        <v>3216113000</v>
      </c>
      <c r="CE106" s="424">
        <f t="shared" si="115"/>
        <v>3625073000</v>
      </c>
      <c r="CF106" s="424">
        <f t="shared" si="115"/>
        <v>3848660000</v>
      </c>
      <c r="CG106" s="424">
        <f t="shared" si="115"/>
        <v>4086037000</v>
      </c>
      <c r="CH106" s="424">
        <f>AR94</f>
        <v>4338055000</v>
      </c>
      <c r="CI106" s="42"/>
      <c r="CJ106" s="418">
        <f t="shared" si="116"/>
        <v>2701884860.5325255</v>
      </c>
      <c r="CK106" s="42">
        <f t="shared" si="117"/>
        <v>2540899000</v>
      </c>
      <c r="CL106" s="42">
        <f t="shared" si="117"/>
        <v>2697616000</v>
      </c>
      <c r="CM106" s="43">
        <f t="shared" si="103"/>
        <v>38113485</v>
      </c>
      <c r="CN106" s="43">
        <f t="shared" si="104"/>
        <v>26976160</v>
      </c>
      <c r="CO106" s="43">
        <f t="shared" si="105"/>
        <v>59926850</v>
      </c>
      <c r="CP106" s="43">
        <f t="shared" si="106"/>
        <v>53019166.666666664</v>
      </c>
      <c r="CQ106" s="42">
        <f t="shared" si="118"/>
        <v>2863998836.0791192</v>
      </c>
    </row>
    <row r="107" spans="1:95">
      <c r="A107" s="3">
        <f t="shared" si="107"/>
        <v>68</v>
      </c>
      <c r="B107" s="249">
        <v>4</v>
      </c>
      <c r="C107" s="250" t="s">
        <v>151</v>
      </c>
      <c r="D107" s="251" t="s">
        <v>38</v>
      </c>
      <c r="E107" s="252"/>
      <c r="F107" s="40" t="s">
        <v>58</v>
      </c>
      <c r="G107" s="253">
        <f t="shared" si="82"/>
        <v>101</v>
      </c>
      <c r="H107" s="253">
        <f t="shared" si="83"/>
        <v>90</v>
      </c>
      <c r="I107" s="254">
        <f t="shared" si="84"/>
        <v>27506142.120000001</v>
      </c>
      <c r="J107" s="254">
        <f t="shared" si="85"/>
        <v>1</v>
      </c>
      <c r="K107" s="255">
        <f t="shared" si="86"/>
        <v>1.06</v>
      </c>
      <c r="L107" s="305">
        <f t="shared" si="87"/>
        <v>1.01</v>
      </c>
      <c r="M107" s="257">
        <f t="shared" si="88"/>
        <v>24608134.872101717</v>
      </c>
      <c r="N107" s="257">
        <f t="shared" si="89"/>
        <v>27737299.795270164</v>
      </c>
      <c r="O107" s="257">
        <f t="shared" si="90"/>
        <v>29448075.753672004</v>
      </c>
      <c r="P107" s="257">
        <f t="shared" si="91"/>
        <v>31264368.62977846</v>
      </c>
      <c r="Q107" s="257">
        <f t="shared" si="108"/>
        <v>35121004.32259801</v>
      </c>
      <c r="R107" s="258">
        <f t="shared" si="92"/>
        <v>29448075.753672004</v>
      </c>
      <c r="S107" s="257">
        <f t="shared" si="92"/>
        <v>31264368.62977846</v>
      </c>
      <c r="T107" s="257">
        <f t="shared" si="93"/>
        <v>33192686.476188242</v>
      </c>
      <c r="U107" s="257">
        <f t="shared" si="109"/>
        <v>39460713.331911534</v>
      </c>
      <c r="V107" s="257"/>
      <c r="W107" s="257">
        <f t="shared" si="94"/>
        <v>2214732138.4891543</v>
      </c>
      <c r="X107" s="257">
        <f t="shared" si="95"/>
        <v>2496356981.5743146</v>
      </c>
      <c r="Y107" s="257">
        <f t="shared" si="96"/>
        <v>2650326817.8304806</v>
      </c>
      <c r="Z107" s="258">
        <f t="shared" si="110"/>
        <v>2813793176.6800613</v>
      </c>
      <c r="AA107" s="258">
        <f t="shared" si="111"/>
        <v>3160890389.0338211</v>
      </c>
      <c r="AB107" s="258">
        <f t="shared" si="97"/>
        <v>2650326817.8304806</v>
      </c>
      <c r="AC107" s="257">
        <f t="shared" si="98"/>
        <v>2813793176.6800613</v>
      </c>
      <c r="AD107" s="257">
        <f t="shared" si="112"/>
        <v>2987341782.8569417</v>
      </c>
      <c r="AE107" s="257">
        <f t="shared" si="113"/>
        <v>3551464199.8720379</v>
      </c>
      <c r="AF107" s="257"/>
      <c r="AG107" s="32" t="str">
        <f t="shared" si="99"/>
        <v>BERTAHAP</v>
      </c>
      <c r="AH107" s="259">
        <f t="shared" si="100"/>
        <v>0</v>
      </c>
      <c r="AI107" s="260">
        <v>2</v>
      </c>
      <c r="AJ107" s="261"/>
      <c r="AK107" s="257" t="e">
        <f>IF(AJ107&gt;#REF!,"LB","KR")</f>
        <v>#REF!</v>
      </c>
      <c r="AL107" s="51">
        <f t="shared" si="101"/>
        <v>2436206000</v>
      </c>
      <c r="AM107" s="51">
        <f t="shared" si="101"/>
        <v>2745993000</v>
      </c>
      <c r="AN107" s="51">
        <f t="shared" si="101"/>
        <v>2915360000</v>
      </c>
      <c r="AO107" s="418">
        <f t="shared" si="101"/>
        <v>3095173000</v>
      </c>
      <c r="AP107" s="418">
        <f t="shared" si="102"/>
        <v>2915360000</v>
      </c>
      <c r="AQ107" s="51">
        <f t="shared" si="102"/>
        <v>3095173000</v>
      </c>
      <c r="AR107" s="51">
        <f t="shared" si="102"/>
        <v>3286076000</v>
      </c>
      <c r="AS107" s="42"/>
      <c r="AT107" s="42"/>
      <c r="AU107" s="297">
        <f t="shared" si="114"/>
        <v>-1565099.486627996</v>
      </c>
      <c r="AV107" s="297"/>
      <c r="AW107" s="297"/>
      <c r="AX107" s="297"/>
      <c r="AY107" s="297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3">
        <v>20</v>
      </c>
      <c r="BX107" s="429" t="s">
        <v>49</v>
      </c>
      <c r="BY107" s="424" t="str">
        <f>F127</f>
        <v>2BR-11</v>
      </c>
      <c r="BZ107" s="425">
        <f>D127</f>
        <v>11</v>
      </c>
      <c r="CA107" s="424">
        <f t="shared" ref="CA107:CB110" si="119">G127</f>
        <v>101</v>
      </c>
      <c r="CB107" s="424">
        <f t="shared" si="119"/>
        <v>90</v>
      </c>
      <c r="CC107" s="424">
        <f>O127</f>
        <v>29739640.860144004</v>
      </c>
      <c r="CD107" s="424">
        <f t="shared" ref="CD107:CG110" si="120">AL127</f>
        <v>2460327000</v>
      </c>
      <c r="CE107" s="424">
        <f t="shared" si="120"/>
        <v>2773181000</v>
      </c>
      <c r="CF107" s="424">
        <f t="shared" si="120"/>
        <v>2944225000</v>
      </c>
      <c r="CG107" s="424">
        <f t="shared" si="120"/>
        <v>3125818000</v>
      </c>
      <c r="CH107" s="424">
        <f>AR127</f>
        <v>3318612000</v>
      </c>
      <c r="CI107" s="42">
        <v>4</v>
      </c>
      <c r="CJ107" s="418">
        <f t="shared" si="116"/>
        <v>3286076210.4227395</v>
      </c>
      <c r="CK107" s="42">
        <f t="shared" si="117"/>
        <v>3090282000</v>
      </c>
      <c r="CL107" s="42">
        <f t="shared" si="117"/>
        <v>3280884000</v>
      </c>
      <c r="CM107" s="43">
        <f t="shared" si="103"/>
        <v>46354230</v>
      </c>
      <c r="CN107" s="43">
        <f t="shared" si="104"/>
        <v>32808840</v>
      </c>
      <c r="CO107" s="43">
        <f t="shared" si="105"/>
        <v>72884000</v>
      </c>
      <c r="CP107" s="43">
        <f t="shared" si="106"/>
        <v>64482770.833333336</v>
      </c>
      <c r="CQ107" s="42">
        <f t="shared" si="118"/>
        <v>3483241483.3358808</v>
      </c>
    </row>
    <row r="108" spans="1:95">
      <c r="A108" s="3">
        <f t="shared" si="107"/>
        <v>69</v>
      </c>
      <c r="B108" s="249">
        <v>5</v>
      </c>
      <c r="C108" s="250" t="s">
        <v>151</v>
      </c>
      <c r="D108" s="251" t="s">
        <v>44</v>
      </c>
      <c r="E108" s="252"/>
      <c r="F108" s="40" t="s">
        <v>60</v>
      </c>
      <c r="G108" s="253">
        <f t="shared" si="82"/>
        <v>101</v>
      </c>
      <c r="H108" s="253">
        <f t="shared" si="83"/>
        <v>90</v>
      </c>
      <c r="I108" s="254">
        <f t="shared" si="84"/>
        <v>27506142.120000001</v>
      </c>
      <c r="J108" s="254">
        <f t="shared" si="85"/>
        <v>1</v>
      </c>
      <c r="K108" s="255">
        <f t="shared" si="86"/>
        <v>1.06</v>
      </c>
      <c r="L108" s="305">
        <f t="shared" si="87"/>
        <v>1.01</v>
      </c>
      <c r="M108" s="257">
        <f t="shared" si="88"/>
        <v>24608134.872101717</v>
      </c>
      <c r="N108" s="257">
        <f t="shared" si="89"/>
        <v>27737299.795270164</v>
      </c>
      <c r="O108" s="257">
        <f t="shared" si="90"/>
        <v>29448075.753672004</v>
      </c>
      <c r="P108" s="257">
        <f t="shared" si="91"/>
        <v>31264368.62977846</v>
      </c>
      <c r="Q108" s="257">
        <f t="shared" si="108"/>
        <v>35121004.32259801</v>
      </c>
      <c r="R108" s="258">
        <f t="shared" si="92"/>
        <v>29448075.753672004</v>
      </c>
      <c r="S108" s="257">
        <f t="shared" si="92"/>
        <v>31264368.62977846</v>
      </c>
      <c r="T108" s="257">
        <f t="shared" si="93"/>
        <v>33192686.476188242</v>
      </c>
      <c r="U108" s="257">
        <f t="shared" si="109"/>
        <v>39460713.331911534</v>
      </c>
      <c r="V108" s="257"/>
      <c r="W108" s="257">
        <f t="shared" si="94"/>
        <v>2214732138.4891543</v>
      </c>
      <c r="X108" s="257">
        <f t="shared" si="95"/>
        <v>2496356981.5743146</v>
      </c>
      <c r="Y108" s="257">
        <f t="shared" si="96"/>
        <v>2650326817.8304806</v>
      </c>
      <c r="Z108" s="258">
        <f t="shared" si="110"/>
        <v>2813793176.6800613</v>
      </c>
      <c r="AA108" s="258">
        <f t="shared" si="111"/>
        <v>3160890389.0338211</v>
      </c>
      <c r="AB108" s="258">
        <f t="shared" si="97"/>
        <v>2650326817.8304806</v>
      </c>
      <c r="AC108" s="257">
        <f t="shared" si="98"/>
        <v>2813793176.6800613</v>
      </c>
      <c r="AD108" s="257">
        <f t="shared" si="112"/>
        <v>2987341782.8569417</v>
      </c>
      <c r="AE108" s="257">
        <f t="shared" si="113"/>
        <v>3551464199.8720379</v>
      </c>
      <c r="AF108" s="257"/>
      <c r="AG108" s="32" t="str">
        <f t="shared" si="99"/>
        <v>BERTAHAP</v>
      </c>
      <c r="AH108" s="259">
        <f t="shared" si="100"/>
        <v>0</v>
      </c>
      <c r="AI108" s="260">
        <v>2</v>
      </c>
      <c r="AJ108" s="261"/>
      <c r="AK108" s="257" t="e">
        <f>IF(AJ108&gt;#REF!,"LB","KR")</f>
        <v>#REF!</v>
      </c>
      <c r="AL108" s="51">
        <f t="shared" si="101"/>
        <v>2436206000</v>
      </c>
      <c r="AM108" s="51">
        <f t="shared" si="101"/>
        <v>2745993000</v>
      </c>
      <c r="AN108" s="51">
        <f t="shared" si="101"/>
        <v>2915360000</v>
      </c>
      <c r="AO108" s="418">
        <f t="shared" si="101"/>
        <v>3095173000</v>
      </c>
      <c r="AP108" s="418">
        <f t="shared" si="102"/>
        <v>2915360000</v>
      </c>
      <c r="AQ108" s="51">
        <f t="shared" si="102"/>
        <v>3095173000</v>
      </c>
      <c r="AR108" s="51">
        <f t="shared" si="102"/>
        <v>3286076000</v>
      </c>
      <c r="AS108" s="42"/>
      <c r="AT108" s="42"/>
      <c r="AU108" s="297">
        <f t="shared" si="114"/>
        <v>-1565099.486627996</v>
      </c>
      <c r="AV108" s="297"/>
      <c r="AW108" s="297"/>
      <c r="AX108" s="297"/>
      <c r="AY108" s="297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3"/>
      <c r="BX108" s="424"/>
      <c r="BY108" s="424" t="str">
        <f>F128</f>
        <v>2BR-15</v>
      </c>
      <c r="BZ108" s="425">
        <f>D128</f>
        <v>15</v>
      </c>
      <c r="CA108" s="424">
        <f t="shared" si="119"/>
        <v>101</v>
      </c>
      <c r="CB108" s="424">
        <f t="shared" si="119"/>
        <v>90</v>
      </c>
      <c r="CC108" s="424">
        <f>O128</f>
        <v>29739640.860144004</v>
      </c>
      <c r="CD108" s="424">
        <f t="shared" si="120"/>
        <v>2460327000</v>
      </c>
      <c r="CE108" s="424">
        <f t="shared" si="120"/>
        <v>2773181000</v>
      </c>
      <c r="CF108" s="424">
        <f t="shared" si="120"/>
        <v>2944225000</v>
      </c>
      <c r="CG108" s="424">
        <f t="shared" si="120"/>
        <v>3125818000</v>
      </c>
      <c r="CH108" s="424">
        <f>AR128</f>
        <v>3318612000</v>
      </c>
      <c r="CI108" s="42"/>
      <c r="CJ108" s="418">
        <f t="shared" si="116"/>
        <v>3286076210.4227395</v>
      </c>
      <c r="CK108" s="42">
        <f t="shared" si="117"/>
        <v>3090282000</v>
      </c>
      <c r="CL108" s="42">
        <f t="shared" si="117"/>
        <v>3280884000</v>
      </c>
      <c r="CM108" s="43">
        <f t="shared" si="103"/>
        <v>46354230</v>
      </c>
      <c r="CN108" s="43">
        <f t="shared" si="104"/>
        <v>32808840</v>
      </c>
      <c r="CO108" s="43">
        <f t="shared" si="105"/>
        <v>72884000</v>
      </c>
      <c r="CP108" s="43">
        <f t="shared" si="106"/>
        <v>64482770.833333336</v>
      </c>
      <c r="CQ108" s="42">
        <f t="shared" si="118"/>
        <v>3483241483.3358808</v>
      </c>
    </row>
    <row r="109" spans="1:95">
      <c r="A109" s="3">
        <f t="shared" si="107"/>
        <v>70</v>
      </c>
      <c r="B109" s="249">
        <v>6</v>
      </c>
      <c r="C109" s="250" t="s">
        <v>151</v>
      </c>
      <c r="D109" s="285">
        <v>11</v>
      </c>
      <c r="E109" s="252"/>
      <c r="F109" s="40" t="s">
        <v>62</v>
      </c>
      <c r="G109" s="253">
        <f t="shared" si="82"/>
        <v>101</v>
      </c>
      <c r="H109" s="253">
        <f t="shared" si="83"/>
        <v>90</v>
      </c>
      <c r="I109" s="254">
        <f t="shared" si="84"/>
        <v>27506142.120000001</v>
      </c>
      <c r="J109" s="254">
        <f t="shared" si="85"/>
        <v>1</v>
      </c>
      <c r="K109" s="255">
        <f t="shared" si="86"/>
        <v>1.06</v>
      </c>
      <c r="L109" s="305">
        <f t="shared" si="87"/>
        <v>1.01</v>
      </c>
      <c r="M109" s="257">
        <f t="shared" si="88"/>
        <v>24608134.872101717</v>
      </c>
      <c r="N109" s="257">
        <f t="shared" si="89"/>
        <v>27737299.795270164</v>
      </c>
      <c r="O109" s="257">
        <f t="shared" si="90"/>
        <v>29448075.753672004</v>
      </c>
      <c r="P109" s="257">
        <f t="shared" si="91"/>
        <v>31264368.62977846</v>
      </c>
      <c r="Q109" s="257">
        <f t="shared" si="108"/>
        <v>35121004.32259801</v>
      </c>
      <c r="R109" s="258">
        <f t="shared" si="92"/>
        <v>29448075.753672004</v>
      </c>
      <c r="S109" s="257">
        <f t="shared" si="92"/>
        <v>31264368.62977846</v>
      </c>
      <c r="T109" s="257">
        <f t="shared" si="93"/>
        <v>33192686.476188242</v>
      </c>
      <c r="U109" s="257">
        <f t="shared" si="109"/>
        <v>39460713.331911534</v>
      </c>
      <c r="V109" s="257"/>
      <c r="W109" s="257">
        <f t="shared" si="94"/>
        <v>2214732138.4891543</v>
      </c>
      <c r="X109" s="257">
        <f t="shared" si="95"/>
        <v>2496356981.5743146</v>
      </c>
      <c r="Y109" s="257">
        <f t="shared" si="96"/>
        <v>2650326817.8304806</v>
      </c>
      <c r="Z109" s="258">
        <f t="shared" si="110"/>
        <v>2813793176.6800613</v>
      </c>
      <c r="AA109" s="258">
        <f t="shared" si="111"/>
        <v>3160890389.0338211</v>
      </c>
      <c r="AB109" s="258">
        <f t="shared" si="97"/>
        <v>2650326817.8304806</v>
      </c>
      <c r="AC109" s="257">
        <f t="shared" si="98"/>
        <v>2813793176.6800613</v>
      </c>
      <c r="AD109" s="257">
        <f t="shared" si="112"/>
        <v>2987341782.8569417</v>
      </c>
      <c r="AE109" s="257">
        <f t="shared" si="113"/>
        <v>3551464199.8720379</v>
      </c>
      <c r="AF109" s="257"/>
      <c r="AG109" s="32" t="str">
        <f t="shared" si="99"/>
        <v>BERTAHAP</v>
      </c>
      <c r="AH109" s="259">
        <f t="shared" si="100"/>
        <v>0</v>
      </c>
      <c r="AI109" s="260">
        <v>2</v>
      </c>
      <c r="AJ109" s="261"/>
      <c r="AK109" s="257" t="e">
        <f>IF(AJ109&gt;#REF!,"LB","KR")</f>
        <v>#REF!</v>
      </c>
      <c r="AL109" s="51">
        <f t="shared" si="101"/>
        <v>2436206000</v>
      </c>
      <c r="AM109" s="51">
        <f t="shared" si="101"/>
        <v>2745993000</v>
      </c>
      <c r="AN109" s="51">
        <f t="shared" si="101"/>
        <v>2915360000</v>
      </c>
      <c r="AO109" s="418">
        <f t="shared" si="101"/>
        <v>3095173000</v>
      </c>
      <c r="AP109" s="418">
        <f t="shared" si="102"/>
        <v>2915360000</v>
      </c>
      <c r="AQ109" s="51">
        <f t="shared" si="102"/>
        <v>3095173000</v>
      </c>
      <c r="AR109" s="51">
        <f t="shared" si="102"/>
        <v>3286076000</v>
      </c>
      <c r="AS109" s="42"/>
      <c r="AT109" s="42"/>
      <c r="AU109" s="297">
        <f t="shared" si="114"/>
        <v>-1565099.486627996</v>
      </c>
      <c r="AV109" s="297"/>
      <c r="AW109" s="297"/>
      <c r="AX109" s="297"/>
      <c r="AY109" s="297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3"/>
      <c r="BX109" s="424"/>
      <c r="BY109" s="424" t="str">
        <f>F129</f>
        <v>2BR-17</v>
      </c>
      <c r="BZ109" s="425">
        <f>D129</f>
        <v>17</v>
      </c>
      <c r="CA109" s="424">
        <f t="shared" si="119"/>
        <v>85</v>
      </c>
      <c r="CB109" s="424">
        <f t="shared" si="119"/>
        <v>74</v>
      </c>
      <c r="CC109" s="424">
        <f>O129</f>
        <v>29739640.860144004</v>
      </c>
      <c r="CD109" s="424">
        <f t="shared" si="120"/>
        <v>2022935000</v>
      </c>
      <c r="CE109" s="424">
        <f t="shared" si="120"/>
        <v>2280171000</v>
      </c>
      <c r="CF109" s="424">
        <f t="shared" si="120"/>
        <v>2420807000</v>
      </c>
      <c r="CG109" s="424">
        <f t="shared" si="120"/>
        <v>2570117000</v>
      </c>
      <c r="CH109" s="424">
        <f>AR129</f>
        <v>2728637000</v>
      </c>
      <c r="CI109" s="42"/>
      <c r="CJ109" s="418">
        <f t="shared" si="116"/>
        <v>3286076210.4227395</v>
      </c>
      <c r="CK109" s="42">
        <f t="shared" si="117"/>
        <v>3090282000</v>
      </c>
      <c r="CL109" s="42">
        <f t="shared" si="117"/>
        <v>3280884000</v>
      </c>
      <c r="CM109" s="43">
        <f t="shared" si="103"/>
        <v>46354230</v>
      </c>
      <c r="CN109" s="43">
        <f t="shared" si="104"/>
        <v>32808840</v>
      </c>
      <c r="CO109" s="43">
        <f t="shared" si="105"/>
        <v>72884000</v>
      </c>
      <c r="CP109" s="43">
        <f t="shared" si="106"/>
        <v>64482770.833333336</v>
      </c>
      <c r="CQ109" s="42">
        <f t="shared" si="118"/>
        <v>3483241483.3358808</v>
      </c>
    </row>
    <row r="110" spans="1:95">
      <c r="A110" s="3">
        <f t="shared" si="107"/>
        <v>71</v>
      </c>
      <c r="B110" s="249">
        <v>7</v>
      </c>
      <c r="C110" s="250" t="s">
        <v>151</v>
      </c>
      <c r="D110" s="285">
        <v>15</v>
      </c>
      <c r="E110" s="252"/>
      <c r="F110" s="40" t="s">
        <v>64</v>
      </c>
      <c r="G110" s="253">
        <f t="shared" si="82"/>
        <v>101</v>
      </c>
      <c r="H110" s="253">
        <f t="shared" si="83"/>
        <v>90</v>
      </c>
      <c r="I110" s="254">
        <f t="shared" si="84"/>
        <v>27506142.120000001</v>
      </c>
      <c r="J110" s="254">
        <f t="shared" si="85"/>
        <v>1</v>
      </c>
      <c r="K110" s="255">
        <f t="shared" si="86"/>
        <v>1.06</v>
      </c>
      <c r="L110" s="305">
        <f t="shared" si="87"/>
        <v>1.01</v>
      </c>
      <c r="M110" s="257">
        <f t="shared" si="88"/>
        <v>24608134.872101717</v>
      </c>
      <c r="N110" s="257">
        <f t="shared" si="89"/>
        <v>27737299.795270164</v>
      </c>
      <c r="O110" s="257">
        <f t="shared" si="90"/>
        <v>29448075.753672004</v>
      </c>
      <c r="P110" s="257">
        <f t="shared" si="91"/>
        <v>31264368.62977846</v>
      </c>
      <c r="Q110" s="257">
        <f t="shared" si="108"/>
        <v>35121004.32259801</v>
      </c>
      <c r="R110" s="258">
        <f t="shared" si="92"/>
        <v>29448075.753672004</v>
      </c>
      <c r="S110" s="257">
        <f t="shared" si="92"/>
        <v>31264368.62977846</v>
      </c>
      <c r="T110" s="257">
        <f t="shared" si="93"/>
        <v>33192686.476188242</v>
      </c>
      <c r="U110" s="257">
        <f t="shared" si="109"/>
        <v>39460713.331911534</v>
      </c>
      <c r="V110" s="257"/>
      <c r="W110" s="257">
        <f t="shared" si="94"/>
        <v>2214732138.4891543</v>
      </c>
      <c r="X110" s="257">
        <f t="shared" si="95"/>
        <v>2496356981.5743146</v>
      </c>
      <c r="Y110" s="257">
        <f t="shared" si="96"/>
        <v>2650326817.8304806</v>
      </c>
      <c r="Z110" s="258">
        <f t="shared" si="110"/>
        <v>2813793176.6800613</v>
      </c>
      <c r="AA110" s="258">
        <f t="shared" si="111"/>
        <v>3160890389.0338211</v>
      </c>
      <c r="AB110" s="258">
        <f t="shared" si="97"/>
        <v>2650326817.8304806</v>
      </c>
      <c r="AC110" s="257">
        <f t="shared" si="98"/>
        <v>2813793176.6800613</v>
      </c>
      <c r="AD110" s="257">
        <f t="shared" si="112"/>
        <v>2987341782.8569417</v>
      </c>
      <c r="AE110" s="257">
        <f t="shared" si="113"/>
        <v>3551464199.8720379</v>
      </c>
      <c r="AF110" s="257"/>
      <c r="AG110" s="32" t="str">
        <f t="shared" si="99"/>
        <v>BERTAHAP</v>
      </c>
      <c r="AH110" s="259">
        <f t="shared" si="100"/>
        <v>0</v>
      </c>
      <c r="AI110" s="260">
        <v>2</v>
      </c>
      <c r="AJ110" s="261"/>
      <c r="AK110" s="257" t="e">
        <f>IF(AJ110&gt;#REF!,"LB","KR")</f>
        <v>#REF!</v>
      </c>
      <c r="AL110" s="51">
        <f t="shared" si="101"/>
        <v>2436206000</v>
      </c>
      <c r="AM110" s="51">
        <f t="shared" si="101"/>
        <v>2745993000</v>
      </c>
      <c r="AN110" s="51">
        <f t="shared" si="101"/>
        <v>2915360000</v>
      </c>
      <c r="AO110" s="418">
        <f t="shared" si="101"/>
        <v>3095173000</v>
      </c>
      <c r="AP110" s="418">
        <f t="shared" si="102"/>
        <v>2915360000</v>
      </c>
      <c r="AQ110" s="51">
        <f t="shared" si="102"/>
        <v>3095173000</v>
      </c>
      <c r="AR110" s="51">
        <f t="shared" si="102"/>
        <v>3286076000</v>
      </c>
      <c r="AS110" s="42"/>
      <c r="AT110" s="42"/>
      <c r="AU110" s="297">
        <f t="shared" si="114"/>
        <v>-1565099.486627996</v>
      </c>
      <c r="AV110" s="297"/>
      <c r="AW110" s="297"/>
      <c r="AX110" s="297"/>
      <c r="AY110" s="297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3"/>
      <c r="BX110" s="429"/>
      <c r="BY110" s="424" t="str">
        <f>F130</f>
        <v>3BR-19</v>
      </c>
      <c r="BZ110" s="425">
        <f>D130</f>
        <v>19</v>
      </c>
      <c r="CA110" s="424">
        <f t="shared" si="119"/>
        <v>138</v>
      </c>
      <c r="CB110" s="424">
        <f t="shared" si="119"/>
        <v>120</v>
      </c>
      <c r="CC110" s="424">
        <f>O130</f>
        <v>29739640.860144004</v>
      </c>
      <c r="CD110" s="424">
        <f t="shared" si="120"/>
        <v>3280435000</v>
      </c>
      <c r="CE110" s="424">
        <f t="shared" si="120"/>
        <v>3697575000</v>
      </c>
      <c r="CF110" s="424">
        <f t="shared" si="120"/>
        <v>3925633000</v>
      </c>
      <c r="CG110" s="424">
        <f t="shared" si="120"/>
        <v>4167758000</v>
      </c>
      <c r="CH110" s="424">
        <f>AR130</f>
        <v>4424816000</v>
      </c>
      <c r="CI110" s="42"/>
      <c r="CJ110" s="418">
        <f t="shared" si="116"/>
        <v>3286076210.4227395</v>
      </c>
      <c r="CK110" s="42">
        <f t="shared" si="117"/>
        <v>3090282000</v>
      </c>
      <c r="CL110" s="42">
        <f t="shared" si="117"/>
        <v>3280884000</v>
      </c>
      <c r="CM110" s="43">
        <f t="shared" si="103"/>
        <v>46354230</v>
      </c>
      <c r="CN110" s="43">
        <f t="shared" si="104"/>
        <v>32808840</v>
      </c>
      <c r="CO110" s="43">
        <f t="shared" si="105"/>
        <v>72884000</v>
      </c>
      <c r="CP110" s="43">
        <f t="shared" si="106"/>
        <v>64482770.833333336</v>
      </c>
      <c r="CQ110" s="42">
        <f t="shared" si="118"/>
        <v>3483241483.3358808</v>
      </c>
    </row>
    <row r="111" spans="1:95">
      <c r="A111" s="3">
        <f t="shared" si="107"/>
        <v>72</v>
      </c>
      <c r="B111" s="249">
        <v>8</v>
      </c>
      <c r="C111" s="250" t="s">
        <v>151</v>
      </c>
      <c r="D111" s="285">
        <v>17</v>
      </c>
      <c r="E111" s="252"/>
      <c r="F111" s="40" t="s">
        <v>67</v>
      </c>
      <c r="G111" s="253">
        <f t="shared" si="82"/>
        <v>85</v>
      </c>
      <c r="H111" s="253">
        <f t="shared" si="83"/>
        <v>74</v>
      </c>
      <c r="I111" s="254">
        <f t="shared" si="84"/>
        <v>27506142.120000001</v>
      </c>
      <c r="J111" s="254">
        <f t="shared" si="85"/>
        <v>1</v>
      </c>
      <c r="K111" s="255">
        <f t="shared" si="86"/>
        <v>1.06</v>
      </c>
      <c r="L111" s="305">
        <f t="shared" si="87"/>
        <v>1.01</v>
      </c>
      <c r="M111" s="257">
        <f t="shared" si="88"/>
        <v>24608134.872101717</v>
      </c>
      <c r="N111" s="257">
        <f t="shared" si="89"/>
        <v>27737299.795270164</v>
      </c>
      <c r="O111" s="257">
        <f t="shared" si="90"/>
        <v>29448075.753672004</v>
      </c>
      <c r="P111" s="257">
        <f t="shared" si="91"/>
        <v>31264368.62977846</v>
      </c>
      <c r="Q111" s="257">
        <f t="shared" si="108"/>
        <v>35121004.32259801</v>
      </c>
      <c r="R111" s="258">
        <f t="shared" si="92"/>
        <v>29448075.753672004</v>
      </c>
      <c r="S111" s="257">
        <f t="shared" si="92"/>
        <v>31264368.62977846</v>
      </c>
      <c r="T111" s="257">
        <f t="shared" si="93"/>
        <v>33192686.476188242</v>
      </c>
      <c r="U111" s="257">
        <f t="shared" si="109"/>
        <v>39460713.331911534</v>
      </c>
      <c r="V111" s="257"/>
      <c r="W111" s="257">
        <f t="shared" si="94"/>
        <v>1821001980.535527</v>
      </c>
      <c r="X111" s="257">
        <f t="shared" si="95"/>
        <v>2052560184.849992</v>
      </c>
      <c r="Y111" s="257">
        <f t="shared" si="96"/>
        <v>2179157605.7717285</v>
      </c>
      <c r="Z111" s="258">
        <f t="shared" si="110"/>
        <v>2313563278.6036062</v>
      </c>
      <c r="AA111" s="258">
        <f t="shared" si="111"/>
        <v>2598954319.8722529</v>
      </c>
      <c r="AB111" s="258">
        <f t="shared" si="97"/>
        <v>2179157605.7717285</v>
      </c>
      <c r="AC111" s="257">
        <f t="shared" si="98"/>
        <v>2313563278.6036062</v>
      </c>
      <c r="AD111" s="257">
        <f t="shared" si="112"/>
        <v>2456258799.2379298</v>
      </c>
      <c r="AE111" s="257">
        <f t="shared" si="113"/>
        <v>2920092786.5614533</v>
      </c>
      <c r="AF111" s="257"/>
      <c r="AG111" s="32" t="str">
        <f t="shared" si="99"/>
        <v>BERTAHAP</v>
      </c>
      <c r="AH111" s="259">
        <f t="shared" si="100"/>
        <v>0</v>
      </c>
      <c r="AI111" s="260">
        <v>2</v>
      </c>
      <c r="AJ111" s="261"/>
      <c r="AK111" s="257" t="e">
        <f>IF(AJ111&gt;#REF!,"LB","KR")</f>
        <v>#REF!</v>
      </c>
      <c r="AL111" s="51">
        <f t="shared" si="101"/>
        <v>2003103000</v>
      </c>
      <c r="AM111" s="51">
        <f t="shared" si="101"/>
        <v>2257817000</v>
      </c>
      <c r="AN111" s="51">
        <f t="shared" si="101"/>
        <v>2397074000</v>
      </c>
      <c r="AO111" s="418">
        <f t="shared" si="101"/>
        <v>2544920000</v>
      </c>
      <c r="AP111" s="418">
        <f t="shared" si="102"/>
        <v>2397074000</v>
      </c>
      <c r="AQ111" s="51">
        <f t="shared" si="102"/>
        <v>2544920000</v>
      </c>
      <c r="AR111" s="51">
        <f t="shared" si="102"/>
        <v>2701885000</v>
      </c>
      <c r="AS111" s="42"/>
      <c r="AT111" s="42"/>
      <c r="AU111" s="297">
        <f t="shared" si="114"/>
        <v>-1565099.486627996</v>
      </c>
      <c r="AV111" s="297"/>
      <c r="AW111" s="297"/>
      <c r="AX111" s="297"/>
      <c r="AY111" s="297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3">
        <v>21</v>
      </c>
      <c r="BX111" s="429" t="s">
        <v>55</v>
      </c>
      <c r="BY111" s="424" t="str">
        <f t="shared" ref="BY111:BY117" si="121">F149</f>
        <v>2BR-3</v>
      </c>
      <c r="BZ111" s="425" t="str">
        <f t="shared" ref="BZ111:BZ117" si="122">D149</f>
        <v>03</v>
      </c>
      <c r="CA111" s="424">
        <f t="shared" ref="CA111:CB117" si="123">G149</f>
        <v>85</v>
      </c>
      <c r="CB111" s="424">
        <f t="shared" si="123"/>
        <v>74</v>
      </c>
      <c r="CC111" s="424">
        <f t="shared" ref="CC111:CC117" si="124">O149</f>
        <v>29739640.860144004</v>
      </c>
      <c r="CD111" s="424">
        <f t="shared" ref="CD111:CG117" si="125">AL149</f>
        <v>2022935000</v>
      </c>
      <c r="CE111" s="424">
        <f t="shared" si="125"/>
        <v>2280171000</v>
      </c>
      <c r="CF111" s="424">
        <f t="shared" si="125"/>
        <v>2420807000</v>
      </c>
      <c r="CG111" s="424">
        <f t="shared" si="125"/>
        <v>2570117000</v>
      </c>
      <c r="CH111" s="424">
        <f t="shared" ref="CH111:CH117" si="126">AR149</f>
        <v>2728637000</v>
      </c>
      <c r="CI111" s="42">
        <v>7</v>
      </c>
      <c r="CJ111" s="418">
        <f t="shared" si="116"/>
        <v>2701884860.5325255</v>
      </c>
      <c r="CK111" s="42">
        <f t="shared" si="117"/>
        <v>2540899000</v>
      </c>
      <c r="CL111" s="42">
        <f t="shared" si="117"/>
        <v>2697616000</v>
      </c>
      <c r="CM111" s="43">
        <f t="shared" si="103"/>
        <v>38113485</v>
      </c>
      <c r="CN111" s="43">
        <f t="shared" si="104"/>
        <v>26976160</v>
      </c>
      <c r="CO111" s="43">
        <f t="shared" si="105"/>
        <v>59926850</v>
      </c>
      <c r="CP111" s="43">
        <f t="shared" si="106"/>
        <v>53019166.666666664</v>
      </c>
      <c r="CQ111" s="42">
        <f t="shared" si="118"/>
        <v>2863998836.0791192</v>
      </c>
    </row>
    <row r="112" spans="1:95">
      <c r="A112" s="3">
        <f t="shared" si="107"/>
        <v>73</v>
      </c>
      <c r="B112" s="249">
        <v>9</v>
      </c>
      <c r="C112" s="250" t="s">
        <v>151</v>
      </c>
      <c r="D112" s="285">
        <v>19</v>
      </c>
      <c r="E112" s="252"/>
      <c r="F112" s="40" t="s">
        <v>78</v>
      </c>
      <c r="G112" s="253">
        <f t="shared" si="82"/>
        <v>138</v>
      </c>
      <c r="H112" s="253">
        <f t="shared" si="83"/>
        <v>120</v>
      </c>
      <c r="I112" s="254">
        <f t="shared" si="84"/>
        <v>27506142.120000001</v>
      </c>
      <c r="J112" s="254">
        <f t="shared" si="85"/>
        <v>1</v>
      </c>
      <c r="K112" s="255">
        <f t="shared" si="86"/>
        <v>1.06</v>
      </c>
      <c r="L112" s="305">
        <f t="shared" si="87"/>
        <v>1.01</v>
      </c>
      <c r="M112" s="257">
        <f t="shared" si="88"/>
        <v>24608134.872101717</v>
      </c>
      <c r="N112" s="257">
        <f t="shared" si="89"/>
        <v>27737299.795270164</v>
      </c>
      <c r="O112" s="257">
        <f t="shared" si="90"/>
        <v>29448075.753672004</v>
      </c>
      <c r="P112" s="257">
        <f t="shared" si="91"/>
        <v>31264368.62977846</v>
      </c>
      <c r="Q112" s="257">
        <f t="shared" si="108"/>
        <v>35121004.32259801</v>
      </c>
      <c r="R112" s="258">
        <f t="shared" si="92"/>
        <v>29448075.753672004</v>
      </c>
      <c r="S112" s="257">
        <f t="shared" si="92"/>
        <v>31264368.62977846</v>
      </c>
      <c r="T112" s="257">
        <f t="shared" si="93"/>
        <v>33192686.476188242</v>
      </c>
      <c r="U112" s="257">
        <f t="shared" si="109"/>
        <v>39460713.331911534</v>
      </c>
      <c r="V112" s="257"/>
      <c r="W112" s="257">
        <f t="shared" si="94"/>
        <v>2952976184.6522059</v>
      </c>
      <c r="X112" s="257">
        <f t="shared" si="95"/>
        <v>3328475975.4324198</v>
      </c>
      <c r="Y112" s="257">
        <f t="shared" si="96"/>
        <v>3533769090.4406404</v>
      </c>
      <c r="Z112" s="258">
        <f t="shared" si="110"/>
        <v>3751724235.5734153</v>
      </c>
      <c r="AA112" s="258">
        <f t="shared" si="111"/>
        <v>4214520518.7117615</v>
      </c>
      <c r="AB112" s="258">
        <f t="shared" si="97"/>
        <v>3533769090.4406404</v>
      </c>
      <c r="AC112" s="257">
        <f t="shared" si="98"/>
        <v>3751724235.5734153</v>
      </c>
      <c r="AD112" s="257">
        <f t="shared" si="112"/>
        <v>3983122377.1425891</v>
      </c>
      <c r="AE112" s="257">
        <f t="shared" si="113"/>
        <v>4735285599.8293839</v>
      </c>
      <c r="AF112" s="257"/>
      <c r="AG112" s="32" t="str">
        <f t="shared" si="99"/>
        <v>BERTAHAP</v>
      </c>
      <c r="AH112" s="259">
        <f t="shared" si="100"/>
        <v>0</v>
      </c>
      <c r="AI112" s="260">
        <v>2</v>
      </c>
      <c r="AJ112" s="261"/>
      <c r="AK112" s="257" t="e">
        <f>IF(AJ112&gt;#REF!,"LB","KR")</f>
        <v>#REF!</v>
      </c>
      <c r="AL112" s="51">
        <f t="shared" si="101"/>
        <v>3248274000</v>
      </c>
      <c r="AM112" s="51">
        <f t="shared" si="101"/>
        <v>3661324000</v>
      </c>
      <c r="AN112" s="51">
        <f t="shared" si="101"/>
        <v>3887146000</v>
      </c>
      <c r="AO112" s="418">
        <f t="shared" si="101"/>
        <v>4126897000</v>
      </c>
      <c r="AP112" s="418">
        <f t="shared" si="102"/>
        <v>3887146000</v>
      </c>
      <c r="AQ112" s="51">
        <f t="shared" si="102"/>
        <v>4126897000</v>
      </c>
      <c r="AR112" s="51">
        <f t="shared" si="102"/>
        <v>4381435000</v>
      </c>
      <c r="AS112" s="42"/>
      <c r="AT112" s="42"/>
      <c r="AU112" s="297">
        <f t="shared" si="114"/>
        <v>-1565099.486627996</v>
      </c>
      <c r="AV112" s="297"/>
      <c r="AW112" s="297"/>
      <c r="AX112" s="297"/>
      <c r="AY112" s="297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3"/>
      <c r="BX112" s="424"/>
      <c r="BY112" s="424" t="str">
        <f t="shared" si="121"/>
        <v>2BR-5</v>
      </c>
      <c r="BZ112" s="425" t="str">
        <f t="shared" si="122"/>
        <v>05</v>
      </c>
      <c r="CA112" s="424">
        <f t="shared" si="123"/>
        <v>85</v>
      </c>
      <c r="CB112" s="424">
        <f t="shared" si="123"/>
        <v>74</v>
      </c>
      <c r="CC112" s="424">
        <f t="shared" si="124"/>
        <v>29739640.860144004</v>
      </c>
      <c r="CD112" s="424">
        <f t="shared" si="125"/>
        <v>2022935000</v>
      </c>
      <c r="CE112" s="424">
        <f t="shared" si="125"/>
        <v>2280171000</v>
      </c>
      <c r="CF112" s="424">
        <f t="shared" si="125"/>
        <v>2420807000</v>
      </c>
      <c r="CG112" s="424">
        <f t="shared" si="125"/>
        <v>2570117000</v>
      </c>
      <c r="CH112" s="424">
        <f t="shared" si="126"/>
        <v>2728637000</v>
      </c>
      <c r="CI112" s="42"/>
      <c r="CJ112" s="418">
        <f t="shared" si="116"/>
        <v>4381434593.3377466</v>
      </c>
      <c r="CK112" s="42">
        <f t="shared" si="117"/>
        <v>4120375000</v>
      </c>
      <c r="CL112" s="42">
        <f t="shared" si="117"/>
        <v>4374511000</v>
      </c>
      <c r="CM112" s="43">
        <f t="shared" si="103"/>
        <v>61805625</v>
      </c>
      <c r="CN112" s="43">
        <f t="shared" si="104"/>
        <v>43745110</v>
      </c>
      <c r="CO112" s="43">
        <f t="shared" si="105"/>
        <v>97178650</v>
      </c>
      <c r="CP112" s="43">
        <f t="shared" si="106"/>
        <v>85977020.833333328</v>
      </c>
      <c r="CQ112" s="42">
        <f t="shared" si="118"/>
        <v>4644320916.1034422</v>
      </c>
    </row>
    <row r="113" spans="1:95">
      <c r="A113" s="3">
        <f t="shared" si="107"/>
        <v>74</v>
      </c>
      <c r="B113" s="249">
        <v>10</v>
      </c>
      <c r="C113" s="250" t="s">
        <v>151</v>
      </c>
      <c r="D113" s="285">
        <v>21</v>
      </c>
      <c r="E113" s="252"/>
      <c r="F113" s="40" t="s">
        <v>84</v>
      </c>
      <c r="G113" s="253">
        <f t="shared" si="82"/>
        <v>132</v>
      </c>
      <c r="H113" s="253">
        <f t="shared" si="83"/>
        <v>112</v>
      </c>
      <c r="I113" s="254">
        <f t="shared" si="84"/>
        <v>27506142.120000001</v>
      </c>
      <c r="J113" s="254">
        <f t="shared" si="85"/>
        <v>3</v>
      </c>
      <c r="K113" s="255">
        <f t="shared" si="86"/>
        <v>1.1000000000000001</v>
      </c>
      <c r="L113" s="305">
        <f t="shared" si="87"/>
        <v>1.01</v>
      </c>
      <c r="M113" s="257">
        <f t="shared" si="88"/>
        <v>25536743.735199891</v>
      </c>
      <c r="N113" s="257">
        <f t="shared" si="89"/>
        <v>28783990.353582241</v>
      </c>
      <c r="O113" s="257">
        <f t="shared" si="90"/>
        <v>30559323.895320002</v>
      </c>
      <c r="P113" s="257">
        <f t="shared" si="91"/>
        <v>32444156.125241794</v>
      </c>
      <c r="Q113" s="257">
        <f t="shared" si="108"/>
        <v>36446325.240431897</v>
      </c>
      <c r="R113" s="258">
        <f t="shared" si="92"/>
        <v>30559323.895320002</v>
      </c>
      <c r="S113" s="257">
        <f t="shared" si="92"/>
        <v>32444156.125241794</v>
      </c>
      <c r="T113" s="257">
        <f t="shared" si="93"/>
        <v>34445240.682836853</v>
      </c>
      <c r="U113" s="257">
        <f t="shared" si="109"/>
        <v>40949796.853870459</v>
      </c>
      <c r="V113" s="257"/>
      <c r="W113" s="257">
        <f t="shared" si="94"/>
        <v>2860115298.3423877</v>
      </c>
      <c r="X113" s="257">
        <f t="shared" si="95"/>
        <v>3223806919.6012111</v>
      </c>
      <c r="Y113" s="257">
        <f t="shared" si="96"/>
        <v>3422644276.2758403</v>
      </c>
      <c r="Z113" s="258">
        <f t="shared" si="110"/>
        <v>3633745486.027081</v>
      </c>
      <c r="AA113" s="258">
        <f t="shared" si="111"/>
        <v>4081988426.9283724</v>
      </c>
      <c r="AB113" s="258">
        <f t="shared" si="97"/>
        <v>3422644276.2758403</v>
      </c>
      <c r="AC113" s="257">
        <f t="shared" si="98"/>
        <v>3633745486.027081</v>
      </c>
      <c r="AD113" s="257">
        <f t="shared" si="112"/>
        <v>3857866956.4777274</v>
      </c>
      <c r="AE113" s="257">
        <f t="shared" si="113"/>
        <v>4586377247.6334915</v>
      </c>
      <c r="AF113" s="257"/>
      <c r="AG113" s="32" t="str">
        <f t="shared" si="99"/>
        <v>BERTAHAP</v>
      </c>
      <c r="AH113" s="259">
        <f t="shared" si="100"/>
        <v>0</v>
      </c>
      <c r="AI113" s="260">
        <v>2</v>
      </c>
      <c r="AJ113" s="261"/>
      <c r="AK113" s="257" t="e">
        <f>IF(AJ113&gt;#REF!,"LB","KR")</f>
        <v>#REF!</v>
      </c>
      <c r="AL113" s="51">
        <f t="shared" si="101"/>
        <v>3146127000</v>
      </c>
      <c r="AM113" s="51">
        <f t="shared" si="101"/>
        <v>3546188000</v>
      </c>
      <c r="AN113" s="51">
        <f t="shared" si="101"/>
        <v>3764909000</v>
      </c>
      <c r="AO113" s="418">
        <f t="shared" si="101"/>
        <v>3997121000</v>
      </c>
      <c r="AP113" s="418">
        <f t="shared" si="102"/>
        <v>3764909000</v>
      </c>
      <c r="AQ113" s="51">
        <f t="shared" si="102"/>
        <v>3997121000</v>
      </c>
      <c r="AR113" s="51">
        <f t="shared" si="102"/>
        <v>4243654000</v>
      </c>
      <c r="AS113" s="42"/>
      <c r="AT113" s="42"/>
      <c r="AU113" s="297">
        <f t="shared" si="114"/>
        <v>-453851.34497999772</v>
      </c>
      <c r="AV113" s="297"/>
      <c r="AW113" s="297"/>
      <c r="AX113" s="297"/>
      <c r="AY113" s="297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3"/>
      <c r="BX113" s="424"/>
      <c r="BY113" s="424" t="str">
        <f t="shared" si="121"/>
        <v>2BR-7</v>
      </c>
      <c r="BZ113" s="425" t="str">
        <f t="shared" si="122"/>
        <v>07</v>
      </c>
      <c r="CA113" s="424">
        <f t="shared" si="123"/>
        <v>101</v>
      </c>
      <c r="CB113" s="424">
        <f t="shared" si="123"/>
        <v>90</v>
      </c>
      <c r="CC113" s="424">
        <f t="shared" si="124"/>
        <v>29739640.860144004</v>
      </c>
      <c r="CD113" s="424">
        <f t="shared" si="125"/>
        <v>2460327000</v>
      </c>
      <c r="CE113" s="424">
        <f t="shared" si="125"/>
        <v>2773181000</v>
      </c>
      <c r="CF113" s="424">
        <f t="shared" si="125"/>
        <v>2944225000</v>
      </c>
      <c r="CG113" s="424">
        <f t="shared" si="125"/>
        <v>3125818000</v>
      </c>
      <c r="CH113" s="424">
        <f t="shared" si="126"/>
        <v>3318612000</v>
      </c>
      <c r="CI113" s="42"/>
      <c r="CJ113" s="418">
        <f t="shared" si="116"/>
        <v>4243654305.6821547</v>
      </c>
      <c r="CK113" s="42">
        <f t="shared" si="117"/>
        <v>3990804000</v>
      </c>
      <c r="CL113" s="42">
        <f t="shared" si="117"/>
        <v>4236949000</v>
      </c>
      <c r="CM113" s="43">
        <f t="shared" si="103"/>
        <v>59862060</v>
      </c>
      <c r="CN113" s="43">
        <f t="shared" si="104"/>
        <v>42369490</v>
      </c>
      <c r="CO113" s="43">
        <f t="shared" si="105"/>
        <v>94122725</v>
      </c>
      <c r="CP113" s="43">
        <f t="shared" si="106"/>
        <v>83273354.166666672</v>
      </c>
      <c r="CQ113" s="42">
        <f t="shared" si="118"/>
        <v>4498274403.9650517</v>
      </c>
    </row>
    <row r="114" spans="1:95">
      <c r="A114" s="3">
        <f t="shared" si="107"/>
        <v>75</v>
      </c>
      <c r="B114" s="249">
        <v>1</v>
      </c>
      <c r="C114" s="250" t="s">
        <v>152</v>
      </c>
      <c r="D114" s="251" t="s">
        <v>19</v>
      </c>
      <c r="E114" s="252"/>
      <c r="F114" s="40" t="s">
        <v>72</v>
      </c>
      <c r="G114" s="253">
        <f t="shared" si="82"/>
        <v>175</v>
      </c>
      <c r="H114" s="253">
        <f t="shared" si="83"/>
        <v>156</v>
      </c>
      <c r="I114" s="254">
        <f t="shared" si="84"/>
        <v>27506142.120000001</v>
      </c>
      <c r="J114" s="254">
        <f t="shared" si="85"/>
        <v>5</v>
      </c>
      <c r="K114" s="255">
        <f t="shared" si="86"/>
        <v>1.08</v>
      </c>
      <c r="L114" s="256">
        <f t="shared" ref="L114:L123" si="127">SUMIF($AR$4:$AR$22,D114,$AW$4:$AW$22)</f>
        <v>1.01</v>
      </c>
      <c r="M114" s="257">
        <f t="shared" si="88"/>
        <v>25072439.303650804</v>
      </c>
      <c r="N114" s="257">
        <f t="shared" si="89"/>
        <v>28260645.074426204</v>
      </c>
      <c r="O114" s="257">
        <f t="shared" si="90"/>
        <v>30003699.824496005</v>
      </c>
      <c r="P114" s="257">
        <f t="shared" si="91"/>
        <v>31854262.37751013</v>
      </c>
      <c r="Q114" s="257">
        <f t="shared" si="108"/>
        <v>35783664.781514958</v>
      </c>
      <c r="R114" s="258">
        <f t="shared" si="92"/>
        <v>30003699.824496005</v>
      </c>
      <c r="S114" s="257">
        <f t="shared" si="92"/>
        <v>31854262.37751013</v>
      </c>
      <c r="T114" s="257">
        <f t="shared" si="93"/>
        <v>33818963.579512551</v>
      </c>
      <c r="U114" s="257">
        <f t="shared" si="109"/>
        <v>40205255.092891</v>
      </c>
      <c r="V114" s="257"/>
      <c r="W114" s="257">
        <f t="shared" si="94"/>
        <v>3911300531.3695254</v>
      </c>
      <c r="X114" s="257">
        <f t="shared" si="95"/>
        <v>4408660631.6104879</v>
      </c>
      <c r="Y114" s="257">
        <f t="shared" si="96"/>
        <v>4680577172.621377</v>
      </c>
      <c r="Z114" s="258">
        <f t="shared" si="110"/>
        <v>4969264930.8915806</v>
      </c>
      <c r="AA114" s="258">
        <f t="shared" si="111"/>
        <v>5582251705.9163332</v>
      </c>
      <c r="AB114" s="258">
        <f t="shared" si="97"/>
        <v>4680577172.621377</v>
      </c>
      <c r="AC114" s="257">
        <f t="shared" si="98"/>
        <v>4969264930.8915806</v>
      </c>
      <c r="AD114" s="257">
        <f t="shared" si="112"/>
        <v>5275758318.4039583</v>
      </c>
      <c r="AE114" s="257">
        <f t="shared" si="113"/>
        <v>6272019794.4909964</v>
      </c>
      <c r="AF114" s="257"/>
      <c r="AG114" s="32" t="str">
        <f t="shared" si="99"/>
        <v>BERTAHAP</v>
      </c>
      <c r="AH114" s="259">
        <f t="shared" si="100"/>
        <v>0</v>
      </c>
      <c r="AI114" s="260">
        <v>2</v>
      </c>
      <c r="AJ114" s="261"/>
      <c r="AK114" s="257" t="e">
        <f>IF(AJ114&gt;#REF!,"LB","KR")</f>
        <v>#REF!</v>
      </c>
      <c r="AL114" s="51">
        <f t="shared" si="101"/>
        <v>4302431000</v>
      </c>
      <c r="AM114" s="51">
        <f t="shared" si="101"/>
        <v>4849527000</v>
      </c>
      <c r="AN114" s="51">
        <f t="shared" si="101"/>
        <v>5148635000</v>
      </c>
      <c r="AO114" s="418">
        <f t="shared" si="101"/>
        <v>5466192000</v>
      </c>
      <c r="AP114" s="418">
        <f t="shared" si="102"/>
        <v>5148635000</v>
      </c>
      <c r="AQ114" s="51">
        <f t="shared" si="102"/>
        <v>5466192000</v>
      </c>
      <c r="AR114" s="51">
        <f t="shared" si="102"/>
        <v>5803335000</v>
      </c>
      <c r="AS114" s="42"/>
      <c r="AT114" s="42"/>
      <c r="AU114" s="297">
        <f t="shared" si="114"/>
        <v>-1009475.415803995</v>
      </c>
      <c r="AV114" s="297"/>
      <c r="AW114" s="297"/>
      <c r="AX114" s="297"/>
      <c r="AY114" s="297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3"/>
      <c r="BX114" s="424"/>
      <c r="BY114" s="424" t="str">
        <f t="shared" si="121"/>
        <v>2BR-9</v>
      </c>
      <c r="BZ114" s="425" t="str">
        <f t="shared" si="122"/>
        <v>09</v>
      </c>
      <c r="CA114" s="424">
        <f t="shared" si="123"/>
        <v>101</v>
      </c>
      <c r="CB114" s="424">
        <f t="shared" si="123"/>
        <v>90</v>
      </c>
      <c r="CC114" s="424">
        <f t="shared" si="124"/>
        <v>29739640.860144004</v>
      </c>
      <c r="CD114" s="424">
        <f t="shared" si="125"/>
        <v>2460327000</v>
      </c>
      <c r="CE114" s="424">
        <f t="shared" si="125"/>
        <v>2773181000</v>
      </c>
      <c r="CF114" s="424">
        <f t="shared" si="125"/>
        <v>2944225000</v>
      </c>
      <c r="CG114" s="424">
        <f t="shared" si="125"/>
        <v>3125818000</v>
      </c>
      <c r="CH114" s="424">
        <f t="shared" si="126"/>
        <v>3318612000</v>
      </c>
      <c r="CI114" s="42"/>
      <c r="CJ114" s="418">
        <f t="shared" si="116"/>
        <v>5803334253.9506178</v>
      </c>
      <c r="CK114" s="42">
        <f t="shared" si="117"/>
        <v>5457554000</v>
      </c>
      <c r="CL114" s="42">
        <f t="shared" si="117"/>
        <v>5794164000</v>
      </c>
      <c r="CM114" s="43">
        <f t="shared" si="103"/>
        <v>81863310</v>
      </c>
      <c r="CN114" s="43">
        <f t="shared" si="104"/>
        <v>57941640</v>
      </c>
      <c r="CO114" s="43">
        <f t="shared" si="105"/>
        <v>128715875</v>
      </c>
      <c r="CP114" s="43">
        <f t="shared" si="106"/>
        <v>113879000</v>
      </c>
      <c r="CQ114" s="42">
        <f t="shared" si="118"/>
        <v>6151534893.05058</v>
      </c>
    </row>
    <row r="115" spans="1:95">
      <c r="A115" s="3">
        <f t="shared" si="107"/>
        <v>76</v>
      </c>
      <c r="B115" s="249">
        <v>2</v>
      </c>
      <c r="C115" s="250" t="s">
        <v>152</v>
      </c>
      <c r="D115" s="251" t="s">
        <v>29</v>
      </c>
      <c r="E115" s="252"/>
      <c r="F115" s="40" t="s">
        <v>74</v>
      </c>
      <c r="G115" s="253">
        <f t="shared" si="82"/>
        <v>85</v>
      </c>
      <c r="H115" s="253">
        <f t="shared" si="83"/>
        <v>74</v>
      </c>
      <c r="I115" s="254">
        <f t="shared" si="84"/>
        <v>27506142.120000001</v>
      </c>
      <c r="J115" s="254">
        <f t="shared" si="85"/>
        <v>1</v>
      </c>
      <c r="K115" s="255">
        <f t="shared" si="86"/>
        <v>1.06</v>
      </c>
      <c r="L115" s="256">
        <f t="shared" si="127"/>
        <v>1.01</v>
      </c>
      <c r="M115" s="257">
        <f t="shared" si="88"/>
        <v>24608134.872101717</v>
      </c>
      <c r="N115" s="257">
        <f t="shared" si="89"/>
        <v>27737299.795270164</v>
      </c>
      <c r="O115" s="257">
        <f t="shared" si="90"/>
        <v>29448075.753672004</v>
      </c>
      <c r="P115" s="257">
        <f t="shared" si="91"/>
        <v>31264368.62977846</v>
      </c>
      <c r="Q115" s="257">
        <f t="shared" si="108"/>
        <v>35121004.32259801</v>
      </c>
      <c r="R115" s="258">
        <f t="shared" si="92"/>
        <v>29448075.753672004</v>
      </c>
      <c r="S115" s="257">
        <f t="shared" si="92"/>
        <v>31264368.62977846</v>
      </c>
      <c r="T115" s="257">
        <f t="shared" si="93"/>
        <v>33192686.476188242</v>
      </c>
      <c r="U115" s="257">
        <f t="shared" si="109"/>
        <v>39460713.331911534</v>
      </c>
      <c r="V115" s="257"/>
      <c r="W115" s="257">
        <f t="shared" si="94"/>
        <v>1821001980.535527</v>
      </c>
      <c r="X115" s="257">
        <f t="shared" si="95"/>
        <v>2052560184.849992</v>
      </c>
      <c r="Y115" s="257">
        <f t="shared" si="96"/>
        <v>2179157605.7717285</v>
      </c>
      <c r="Z115" s="258">
        <f t="shared" si="110"/>
        <v>2313563278.6036062</v>
      </c>
      <c r="AA115" s="258">
        <f t="shared" si="111"/>
        <v>2598954319.8722529</v>
      </c>
      <c r="AB115" s="258">
        <f t="shared" si="97"/>
        <v>2179157605.7717285</v>
      </c>
      <c r="AC115" s="257">
        <f t="shared" si="98"/>
        <v>2313563278.6036062</v>
      </c>
      <c r="AD115" s="257">
        <f t="shared" si="112"/>
        <v>2456258799.2379298</v>
      </c>
      <c r="AE115" s="257">
        <f t="shared" si="113"/>
        <v>2920092786.5614533</v>
      </c>
      <c r="AF115" s="257"/>
      <c r="AG115" s="32" t="str">
        <f t="shared" si="99"/>
        <v>BERTAHAP</v>
      </c>
      <c r="AH115" s="259">
        <f t="shared" si="100"/>
        <v>0</v>
      </c>
      <c r="AI115" s="260">
        <v>2</v>
      </c>
      <c r="AJ115" s="261"/>
      <c r="AK115" s="257" t="e">
        <f>IF(AJ115&gt;#REF!,"LB","KR")</f>
        <v>#REF!</v>
      </c>
      <c r="AL115" s="51">
        <f t="shared" si="101"/>
        <v>2003103000</v>
      </c>
      <c r="AM115" s="51">
        <f t="shared" si="101"/>
        <v>2257817000</v>
      </c>
      <c r="AN115" s="51">
        <f t="shared" si="101"/>
        <v>2397074000</v>
      </c>
      <c r="AO115" s="418">
        <f t="shared" si="101"/>
        <v>2544920000</v>
      </c>
      <c r="AP115" s="418">
        <f t="shared" si="102"/>
        <v>2397074000</v>
      </c>
      <c r="AQ115" s="51">
        <f t="shared" si="102"/>
        <v>2544920000</v>
      </c>
      <c r="AR115" s="51">
        <f t="shared" si="102"/>
        <v>2701885000</v>
      </c>
      <c r="AS115" s="42"/>
      <c r="AT115" s="42"/>
      <c r="AU115" s="297">
        <f t="shared" si="114"/>
        <v>-1565099.486627996</v>
      </c>
      <c r="AV115" s="297"/>
      <c r="AW115" s="297"/>
      <c r="AX115" s="297"/>
      <c r="AY115" s="297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3"/>
      <c r="BX115" s="429"/>
      <c r="BY115" s="424" t="str">
        <f t="shared" si="121"/>
        <v>2BR-11</v>
      </c>
      <c r="BZ115" s="425">
        <f t="shared" si="122"/>
        <v>11</v>
      </c>
      <c r="CA115" s="424">
        <f t="shared" si="123"/>
        <v>101</v>
      </c>
      <c r="CB115" s="424">
        <f t="shared" si="123"/>
        <v>90</v>
      </c>
      <c r="CC115" s="424">
        <f t="shared" si="124"/>
        <v>29739640.860144004</v>
      </c>
      <c r="CD115" s="424">
        <f t="shared" si="125"/>
        <v>2460327000</v>
      </c>
      <c r="CE115" s="424">
        <f t="shared" si="125"/>
        <v>2773181000</v>
      </c>
      <c r="CF115" s="424">
        <f t="shared" si="125"/>
        <v>2944225000</v>
      </c>
      <c r="CG115" s="424">
        <f t="shared" si="125"/>
        <v>3125818000</v>
      </c>
      <c r="CH115" s="424">
        <f t="shared" si="126"/>
        <v>3318612000</v>
      </c>
      <c r="CI115" s="42"/>
      <c r="CJ115" s="418">
        <f t="shared" si="116"/>
        <v>2701884860.5325255</v>
      </c>
      <c r="CK115" s="42">
        <f t="shared" si="117"/>
        <v>2540899000</v>
      </c>
      <c r="CL115" s="42">
        <f t="shared" si="117"/>
        <v>2697616000</v>
      </c>
      <c r="CM115" s="43">
        <f t="shared" si="103"/>
        <v>38113485</v>
      </c>
      <c r="CN115" s="43">
        <f t="shared" si="104"/>
        <v>26976160</v>
      </c>
      <c r="CO115" s="43">
        <f t="shared" si="105"/>
        <v>59926850</v>
      </c>
      <c r="CP115" s="43">
        <f t="shared" si="106"/>
        <v>53019166.666666664</v>
      </c>
      <c r="CQ115" s="42">
        <f t="shared" si="118"/>
        <v>2863998836.0791192</v>
      </c>
    </row>
    <row r="116" spans="1:95">
      <c r="A116" s="3">
        <f t="shared" si="107"/>
        <v>77</v>
      </c>
      <c r="B116" s="249">
        <v>3</v>
      </c>
      <c r="C116" s="250" t="s">
        <v>152</v>
      </c>
      <c r="D116" s="251" t="s">
        <v>32</v>
      </c>
      <c r="E116" s="252"/>
      <c r="F116" s="40" t="s">
        <v>56</v>
      </c>
      <c r="G116" s="253">
        <f t="shared" si="82"/>
        <v>85</v>
      </c>
      <c r="H116" s="253">
        <f t="shared" si="83"/>
        <v>74</v>
      </c>
      <c r="I116" s="254">
        <f t="shared" si="84"/>
        <v>27506142.120000001</v>
      </c>
      <c r="J116" s="254">
        <f t="shared" si="85"/>
        <v>1</v>
      </c>
      <c r="K116" s="255">
        <f t="shared" si="86"/>
        <v>1.06</v>
      </c>
      <c r="L116" s="256">
        <f t="shared" si="127"/>
        <v>1.01</v>
      </c>
      <c r="M116" s="257">
        <f t="shared" si="88"/>
        <v>24608134.872101717</v>
      </c>
      <c r="N116" s="257">
        <f t="shared" si="89"/>
        <v>27737299.795270164</v>
      </c>
      <c r="O116" s="257">
        <f t="shared" si="90"/>
        <v>29448075.753672004</v>
      </c>
      <c r="P116" s="257">
        <f t="shared" si="91"/>
        <v>31264368.62977846</v>
      </c>
      <c r="Q116" s="257">
        <f t="shared" si="108"/>
        <v>35121004.32259801</v>
      </c>
      <c r="R116" s="258">
        <f t="shared" si="92"/>
        <v>29448075.753672004</v>
      </c>
      <c r="S116" s="257">
        <f t="shared" si="92"/>
        <v>31264368.62977846</v>
      </c>
      <c r="T116" s="257">
        <f t="shared" si="93"/>
        <v>33192686.476188242</v>
      </c>
      <c r="U116" s="257">
        <f t="shared" si="109"/>
        <v>39460713.331911534</v>
      </c>
      <c r="V116" s="257"/>
      <c r="W116" s="257">
        <f t="shared" si="94"/>
        <v>1821001980.535527</v>
      </c>
      <c r="X116" s="257">
        <f t="shared" si="95"/>
        <v>2052560184.849992</v>
      </c>
      <c r="Y116" s="257">
        <f t="shared" si="96"/>
        <v>2179157605.7717285</v>
      </c>
      <c r="Z116" s="258">
        <f t="shared" si="110"/>
        <v>2313563278.6036062</v>
      </c>
      <c r="AA116" s="258">
        <f t="shared" si="111"/>
        <v>2598954319.8722529</v>
      </c>
      <c r="AB116" s="258">
        <f t="shared" si="97"/>
        <v>2179157605.7717285</v>
      </c>
      <c r="AC116" s="257">
        <f t="shared" si="98"/>
        <v>2313563278.6036062</v>
      </c>
      <c r="AD116" s="257">
        <f t="shared" si="112"/>
        <v>2456258799.2379298</v>
      </c>
      <c r="AE116" s="257">
        <f t="shared" si="113"/>
        <v>2920092786.5614533</v>
      </c>
      <c r="AF116" s="257"/>
      <c r="AG116" s="32" t="str">
        <f t="shared" si="99"/>
        <v>BERTAHAP</v>
      </c>
      <c r="AH116" s="259">
        <f t="shared" si="100"/>
        <v>0</v>
      </c>
      <c r="AI116" s="260">
        <v>2</v>
      </c>
      <c r="AJ116" s="261"/>
      <c r="AK116" s="257" t="e">
        <f>IF(AJ116&gt;#REF!,"LB","KR")</f>
        <v>#REF!</v>
      </c>
      <c r="AL116" s="51">
        <f t="shared" si="101"/>
        <v>2003103000</v>
      </c>
      <c r="AM116" s="51">
        <f t="shared" si="101"/>
        <v>2257817000</v>
      </c>
      <c r="AN116" s="51">
        <f t="shared" si="101"/>
        <v>2397074000</v>
      </c>
      <c r="AO116" s="418">
        <f t="shared" si="101"/>
        <v>2544920000</v>
      </c>
      <c r="AP116" s="418">
        <f t="shared" si="102"/>
        <v>2397074000</v>
      </c>
      <c r="AQ116" s="51">
        <f t="shared" si="102"/>
        <v>2544920000</v>
      </c>
      <c r="AR116" s="51">
        <f t="shared" si="102"/>
        <v>2701885000</v>
      </c>
      <c r="AS116" s="42"/>
      <c r="AT116" s="42"/>
      <c r="AU116" s="297">
        <f t="shared" si="114"/>
        <v>-1565099.486627996</v>
      </c>
      <c r="AV116" s="297"/>
      <c r="AW116" s="297"/>
      <c r="AX116" s="297"/>
      <c r="AY116" s="297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3"/>
      <c r="BX116" s="424"/>
      <c r="BY116" s="424" t="str">
        <f t="shared" si="121"/>
        <v>2BR-15</v>
      </c>
      <c r="BZ116" s="425">
        <f t="shared" si="122"/>
        <v>15</v>
      </c>
      <c r="CA116" s="424">
        <f t="shared" si="123"/>
        <v>101</v>
      </c>
      <c r="CB116" s="424">
        <f t="shared" si="123"/>
        <v>90</v>
      </c>
      <c r="CC116" s="424">
        <f t="shared" si="124"/>
        <v>29739640.860144004</v>
      </c>
      <c r="CD116" s="424">
        <f t="shared" si="125"/>
        <v>2460327000</v>
      </c>
      <c r="CE116" s="424">
        <f t="shared" si="125"/>
        <v>2773181000</v>
      </c>
      <c r="CF116" s="424">
        <f t="shared" si="125"/>
        <v>2944225000</v>
      </c>
      <c r="CG116" s="424">
        <f t="shared" si="125"/>
        <v>3125818000</v>
      </c>
      <c r="CH116" s="424">
        <f t="shared" si="126"/>
        <v>3318612000</v>
      </c>
      <c r="CI116" s="42"/>
      <c r="CJ116" s="418">
        <f t="shared" si="116"/>
        <v>2701884860.5325255</v>
      </c>
      <c r="CK116" s="42">
        <f t="shared" si="117"/>
        <v>2540899000</v>
      </c>
      <c r="CL116" s="42">
        <f t="shared" si="117"/>
        <v>2697616000</v>
      </c>
      <c r="CM116" s="43">
        <f t="shared" si="103"/>
        <v>38113485</v>
      </c>
      <c r="CN116" s="43">
        <f t="shared" si="104"/>
        <v>26976160</v>
      </c>
      <c r="CO116" s="43">
        <f t="shared" si="105"/>
        <v>59926850</v>
      </c>
      <c r="CP116" s="43">
        <f t="shared" si="106"/>
        <v>53019166.666666664</v>
      </c>
      <c r="CQ116" s="42">
        <f t="shared" si="118"/>
        <v>2863998836.0791192</v>
      </c>
    </row>
    <row r="117" spans="1:95">
      <c r="A117" s="3">
        <f t="shared" si="107"/>
        <v>78</v>
      </c>
      <c r="B117" s="249">
        <v>4</v>
      </c>
      <c r="C117" s="250" t="s">
        <v>152</v>
      </c>
      <c r="D117" s="251" t="s">
        <v>38</v>
      </c>
      <c r="E117" s="252"/>
      <c r="F117" s="40" t="s">
        <v>58</v>
      </c>
      <c r="G117" s="253">
        <f t="shared" si="82"/>
        <v>101</v>
      </c>
      <c r="H117" s="253">
        <f t="shared" si="83"/>
        <v>90</v>
      </c>
      <c r="I117" s="254">
        <f t="shared" si="84"/>
        <v>27506142.120000001</v>
      </c>
      <c r="J117" s="254">
        <f t="shared" si="85"/>
        <v>1</v>
      </c>
      <c r="K117" s="255">
        <f t="shared" si="86"/>
        <v>1.06</v>
      </c>
      <c r="L117" s="256">
        <f t="shared" si="127"/>
        <v>1.01</v>
      </c>
      <c r="M117" s="257">
        <f t="shared" si="88"/>
        <v>24608134.872101717</v>
      </c>
      <c r="N117" s="257">
        <f t="shared" si="89"/>
        <v>27737299.795270164</v>
      </c>
      <c r="O117" s="257">
        <f t="shared" si="90"/>
        <v>29448075.753672004</v>
      </c>
      <c r="P117" s="257">
        <f t="shared" si="91"/>
        <v>31264368.62977846</v>
      </c>
      <c r="Q117" s="257">
        <f t="shared" si="108"/>
        <v>35121004.32259801</v>
      </c>
      <c r="R117" s="258">
        <f t="shared" si="92"/>
        <v>29448075.753672004</v>
      </c>
      <c r="S117" s="257">
        <f t="shared" si="92"/>
        <v>31264368.62977846</v>
      </c>
      <c r="T117" s="257">
        <f t="shared" si="93"/>
        <v>33192686.476188242</v>
      </c>
      <c r="U117" s="257">
        <f t="shared" si="109"/>
        <v>39460713.331911534</v>
      </c>
      <c r="V117" s="257"/>
      <c r="W117" s="257">
        <f t="shared" si="94"/>
        <v>2214732138.4891543</v>
      </c>
      <c r="X117" s="257">
        <f t="shared" si="95"/>
        <v>2496356981.5743146</v>
      </c>
      <c r="Y117" s="257">
        <f t="shared" si="96"/>
        <v>2650326817.8304806</v>
      </c>
      <c r="Z117" s="258">
        <f t="shared" si="110"/>
        <v>2813793176.6800613</v>
      </c>
      <c r="AA117" s="258">
        <f t="shared" si="111"/>
        <v>3160890389.0338211</v>
      </c>
      <c r="AB117" s="258">
        <f t="shared" si="97"/>
        <v>2650326817.8304806</v>
      </c>
      <c r="AC117" s="257">
        <f t="shared" si="98"/>
        <v>2813793176.6800613</v>
      </c>
      <c r="AD117" s="257">
        <f t="shared" si="112"/>
        <v>2987341782.8569417</v>
      </c>
      <c r="AE117" s="257">
        <f t="shared" si="113"/>
        <v>3551464199.8720379</v>
      </c>
      <c r="AF117" s="257"/>
      <c r="AG117" s="32" t="str">
        <f t="shared" si="99"/>
        <v>BERTAHAP</v>
      </c>
      <c r="AH117" s="259">
        <f t="shared" si="100"/>
        <v>0</v>
      </c>
      <c r="AI117" s="260">
        <v>2</v>
      </c>
      <c r="AJ117" s="261"/>
      <c r="AK117" s="257" t="e">
        <f>IF(AJ117&gt;#REF!,"LB","KR")</f>
        <v>#REF!</v>
      </c>
      <c r="AL117" s="51">
        <f t="shared" si="101"/>
        <v>2436206000</v>
      </c>
      <c r="AM117" s="51">
        <f t="shared" si="101"/>
        <v>2745993000</v>
      </c>
      <c r="AN117" s="51">
        <f t="shared" si="101"/>
        <v>2915360000</v>
      </c>
      <c r="AO117" s="418">
        <f t="shared" si="101"/>
        <v>3095173000</v>
      </c>
      <c r="AP117" s="418">
        <f t="shared" si="102"/>
        <v>2915360000</v>
      </c>
      <c r="AQ117" s="51">
        <f t="shared" si="102"/>
        <v>3095173000</v>
      </c>
      <c r="AR117" s="51">
        <f t="shared" si="102"/>
        <v>3286076000</v>
      </c>
      <c r="AS117" s="42"/>
      <c r="AT117" s="42"/>
      <c r="AU117" s="297">
        <f t="shared" si="114"/>
        <v>-1565099.486627996</v>
      </c>
      <c r="AV117" s="297"/>
      <c r="AW117" s="297"/>
      <c r="AX117" s="297"/>
      <c r="AY117" s="297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3"/>
      <c r="BX117" s="429"/>
      <c r="BY117" s="424" t="str">
        <f t="shared" si="121"/>
        <v>2BR-17</v>
      </c>
      <c r="BZ117" s="425">
        <f t="shared" si="122"/>
        <v>17</v>
      </c>
      <c r="CA117" s="424">
        <f t="shared" si="123"/>
        <v>85</v>
      </c>
      <c r="CB117" s="424">
        <f t="shared" si="123"/>
        <v>74</v>
      </c>
      <c r="CC117" s="424">
        <f t="shared" si="124"/>
        <v>29739640.860144004</v>
      </c>
      <c r="CD117" s="424">
        <f t="shared" si="125"/>
        <v>2022935000</v>
      </c>
      <c r="CE117" s="424">
        <f t="shared" si="125"/>
        <v>2280171000</v>
      </c>
      <c r="CF117" s="424">
        <f t="shared" si="125"/>
        <v>2420807000</v>
      </c>
      <c r="CG117" s="424">
        <f t="shared" si="125"/>
        <v>2570117000</v>
      </c>
      <c r="CH117" s="424">
        <f t="shared" si="126"/>
        <v>2728637000</v>
      </c>
      <c r="CI117" s="42"/>
      <c r="CJ117" s="418">
        <f t="shared" si="116"/>
        <v>3286076210.4227395</v>
      </c>
      <c r="CK117" s="42">
        <f t="shared" si="117"/>
        <v>3090282000</v>
      </c>
      <c r="CL117" s="42">
        <f t="shared" si="117"/>
        <v>3280884000</v>
      </c>
      <c r="CM117" s="43">
        <f t="shared" si="103"/>
        <v>46354230</v>
      </c>
      <c r="CN117" s="43">
        <f t="shared" si="104"/>
        <v>32808840</v>
      </c>
      <c r="CO117" s="43">
        <f t="shared" si="105"/>
        <v>72884000</v>
      </c>
      <c r="CP117" s="43">
        <f t="shared" si="106"/>
        <v>64482770.833333336</v>
      </c>
      <c r="CQ117" s="42">
        <f t="shared" si="118"/>
        <v>3483241483.3358808</v>
      </c>
    </row>
    <row r="118" spans="1:95">
      <c r="A118" s="3">
        <f t="shared" si="107"/>
        <v>79</v>
      </c>
      <c r="B118" s="249">
        <v>5</v>
      </c>
      <c r="C118" s="250" t="s">
        <v>152</v>
      </c>
      <c r="D118" s="251" t="s">
        <v>44</v>
      </c>
      <c r="E118" s="252"/>
      <c r="F118" s="40" t="s">
        <v>60</v>
      </c>
      <c r="G118" s="253">
        <f t="shared" si="82"/>
        <v>101</v>
      </c>
      <c r="H118" s="253">
        <f t="shared" si="83"/>
        <v>90</v>
      </c>
      <c r="I118" s="254">
        <f t="shared" si="84"/>
        <v>27506142.120000001</v>
      </c>
      <c r="J118" s="254">
        <f t="shared" si="85"/>
        <v>1</v>
      </c>
      <c r="K118" s="255">
        <f t="shared" si="86"/>
        <v>1.06</v>
      </c>
      <c r="L118" s="256">
        <f t="shared" si="127"/>
        <v>1.01</v>
      </c>
      <c r="M118" s="257">
        <f t="shared" si="88"/>
        <v>24608134.872101717</v>
      </c>
      <c r="N118" s="257">
        <f t="shared" si="89"/>
        <v>27737299.795270164</v>
      </c>
      <c r="O118" s="257">
        <f t="shared" si="90"/>
        <v>29448075.753672004</v>
      </c>
      <c r="P118" s="257">
        <f t="shared" si="91"/>
        <v>31264368.62977846</v>
      </c>
      <c r="Q118" s="257">
        <f t="shared" si="108"/>
        <v>35121004.32259801</v>
      </c>
      <c r="R118" s="258">
        <f t="shared" si="92"/>
        <v>29448075.753672004</v>
      </c>
      <c r="S118" s="257">
        <f t="shared" si="92"/>
        <v>31264368.62977846</v>
      </c>
      <c r="T118" s="257">
        <f t="shared" si="93"/>
        <v>33192686.476188242</v>
      </c>
      <c r="U118" s="257">
        <f t="shared" si="109"/>
        <v>39460713.331911534</v>
      </c>
      <c r="V118" s="257"/>
      <c r="W118" s="257">
        <f t="shared" si="94"/>
        <v>2214732138.4891543</v>
      </c>
      <c r="X118" s="257">
        <f t="shared" si="95"/>
        <v>2496356981.5743146</v>
      </c>
      <c r="Y118" s="257">
        <f t="shared" si="96"/>
        <v>2650326817.8304806</v>
      </c>
      <c r="Z118" s="258">
        <f t="shared" si="110"/>
        <v>2813793176.6800613</v>
      </c>
      <c r="AA118" s="258">
        <f t="shared" si="111"/>
        <v>3160890389.0338211</v>
      </c>
      <c r="AB118" s="258">
        <f t="shared" si="97"/>
        <v>2650326817.8304806</v>
      </c>
      <c r="AC118" s="257">
        <f t="shared" si="98"/>
        <v>2813793176.6800613</v>
      </c>
      <c r="AD118" s="257">
        <f t="shared" si="112"/>
        <v>2987341782.8569417</v>
      </c>
      <c r="AE118" s="257">
        <f t="shared" si="113"/>
        <v>3551464199.8720379</v>
      </c>
      <c r="AF118" s="257"/>
      <c r="AG118" s="32" t="str">
        <f t="shared" si="99"/>
        <v>BERTAHAP</v>
      </c>
      <c r="AH118" s="259">
        <f t="shared" si="100"/>
        <v>0</v>
      </c>
      <c r="AI118" s="260">
        <v>2</v>
      </c>
      <c r="AJ118" s="261"/>
      <c r="AK118" s="257" t="e">
        <f>IF(AJ118&gt;#REF!,"LB","KR")</f>
        <v>#REF!</v>
      </c>
      <c r="AL118" s="51">
        <f t="shared" si="101"/>
        <v>2436206000</v>
      </c>
      <c r="AM118" s="51">
        <f t="shared" si="101"/>
        <v>2745993000</v>
      </c>
      <c r="AN118" s="51">
        <f t="shared" si="101"/>
        <v>2915360000</v>
      </c>
      <c r="AO118" s="418">
        <f t="shared" si="101"/>
        <v>3095173000</v>
      </c>
      <c r="AP118" s="418">
        <f t="shared" si="102"/>
        <v>2915360000</v>
      </c>
      <c r="AQ118" s="51">
        <f t="shared" si="102"/>
        <v>3095173000</v>
      </c>
      <c r="AR118" s="51">
        <f t="shared" si="102"/>
        <v>3286076000</v>
      </c>
      <c r="AS118" s="42"/>
      <c r="AT118" s="42"/>
      <c r="AU118" s="297">
        <f t="shared" si="114"/>
        <v>-1565099.486627996</v>
      </c>
      <c r="AV118" s="297"/>
      <c r="AW118" s="297"/>
      <c r="AX118" s="297"/>
      <c r="AY118" s="297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2"/>
      <c r="BR118" s="42"/>
      <c r="BS118" s="42"/>
      <c r="BT118" s="42"/>
      <c r="BU118" s="42"/>
      <c r="BV118" s="42"/>
      <c r="BW118" s="423">
        <v>22</v>
      </c>
      <c r="BX118" s="424" t="s">
        <v>153</v>
      </c>
      <c r="BY118" s="424" t="str">
        <f t="shared" ref="BY118:BY123" si="128">F169</f>
        <v>2BR-3</v>
      </c>
      <c r="BZ118" s="425" t="str">
        <f t="shared" ref="BZ118:BZ123" si="129">D169</f>
        <v>03</v>
      </c>
      <c r="CA118" s="424">
        <f t="shared" ref="CA118:CB123" si="130">G169</f>
        <v>85</v>
      </c>
      <c r="CB118" s="424">
        <f t="shared" si="130"/>
        <v>74</v>
      </c>
      <c r="CC118" s="424">
        <f t="shared" ref="CC118:CC123" si="131">O169</f>
        <v>29739640.860144004</v>
      </c>
      <c r="CD118" s="424">
        <f t="shared" ref="CD118:CG123" si="132">AL169</f>
        <v>2022935000</v>
      </c>
      <c r="CE118" s="424">
        <f t="shared" si="132"/>
        <v>2280171000</v>
      </c>
      <c r="CF118" s="424">
        <f t="shared" si="132"/>
        <v>2420807000</v>
      </c>
      <c r="CG118" s="424">
        <f t="shared" si="132"/>
        <v>2570117000</v>
      </c>
      <c r="CH118" s="424">
        <f t="shared" ref="CH118:CH123" si="133">AR169</f>
        <v>2728637000</v>
      </c>
      <c r="CI118" s="42">
        <v>12</v>
      </c>
      <c r="CJ118" s="418">
        <f t="shared" si="116"/>
        <v>3286076210.4227395</v>
      </c>
      <c r="CK118" s="42">
        <f t="shared" si="117"/>
        <v>3090282000</v>
      </c>
      <c r="CL118" s="42">
        <f t="shared" si="117"/>
        <v>3280884000</v>
      </c>
      <c r="CM118" s="43">
        <f t="shared" si="103"/>
        <v>46354230</v>
      </c>
      <c r="CN118" s="43">
        <f t="shared" si="104"/>
        <v>32808840</v>
      </c>
      <c r="CO118" s="43">
        <f t="shared" si="105"/>
        <v>72884000</v>
      </c>
      <c r="CP118" s="43">
        <f t="shared" si="106"/>
        <v>64482770.833333336</v>
      </c>
      <c r="CQ118" s="42">
        <f t="shared" si="118"/>
        <v>3483241483.3358808</v>
      </c>
    </row>
    <row r="119" spans="1:95">
      <c r="A119" s="3">
        <f t="shared" si="107"/>
        <v>80</v>
      </c>
      <c r="B119" s="249">
        <v>6</v>
      </c>
      <c r="C119" s="250" t="s">
        <v>152</v>
      </c>
      <c r="D119" s="285">
        <v>11</v>
      </c>
      <c r="E119" s="252"/>
      <c r="F119" s="40" t="s">
        <v>62</v>
      </c>
      <c r="G119" s="253">
        <f t="shared" si="82"/>
        <v>101</v>
      </c>
      <c r="H119" s="253">
        <f t="shared" si="83"/>
        <v>90</v>
      </c>
      <c r="I119" s="254">
        <f t="shared" si="84"/>
        <v>27506142.120000001</v>
      </c>
      <c r="J119" s="254">
        <f t="shared" si="85"/>
        <v>1</v>
      </c>
      <c r="K119" s="255">
        <f t="shared" si="86"/>
        <v>1.06</v>
      </c>
      <c r="L119" s="256">
        <f t="shared" si="127"/>
        <v>1.01</v>
      </c>
      <c r="M119" s="257">
        <f t="shared" si="88"/>
        <v>24608134.872101717</v>
      </c>
      <c r="N119" s="257">
        <f t="shared" si="89"/>
        <v>27737299.795270164</v>
      </c>
      <c r="O119" s="257">
        <f t="shared" si="90"/>
        <v>29448075.753672004</v>
      </c>
      <c r="P119" s="257">
        <f t="shared" si="91"/>
        <v>31264368.62977846</v>
      </c>
      <c r="Q119" s="257">
        <f t="shared" si="108"/>
        <v>35121004.32259801</v>
      </c>
      <c r="R119" s="258">
        <f t="shared" si="92"/>
        <v>29448075.753672004</v>
      </c>
      <c r="S119" s="257">
        <f t="shared" si="92"/>
        <v>31264368.62977846</v>
      </c>
      <c r="T119" s="257">
        <f t="shared" si="93"/>
        <v>33192686.476188242</v>
      </c>
      <c r="U119" s="257">
        <f t="shared" si="109"/>
        <v>39460713.331911534</v>
      </c>
      <c r="V119" s="257"/>
      <c r="W119" s="257">
        <f t="shared" si="94"/>
        <v>2214732138.4891543</v>
      </c>
      <c r="X119" s="257">
        <f t="shared" si="95"/>
        <v>2496356981.5743146</v>
      </c>
      <c r="Y119" s="257">
        <f t="shared" si="96"/>
        <v>2650326817.8304806</v>
      </c>
      <c r="Z119" s="258">
        <f t="shared" si="110"/>
        <v>2813793176.6800613</v>
      </c>
      <c r="AA119" s="258">
        <f t="shared" si="111"/>
        <v>3160890389.0338211</v>
      </c>
      <c r="AB119" s="258">
        <f t="shared" si="97"/>
        <v>2650326817.8304806</v>
      </c>
      <c r="AC119" s="257">
        <f t="shared" si="98"/>
        <v>2813793176.6800613</v>
      </c>
      <c r="AD119" s="257">
        <f t="shared" si="112"/>
        <v>2987341782.8569417</v>
      </c>
      <c r="AE119" s="257">
        <f t="shared" si="113"/>
        <v>3551464199.8720379</v>
      </c>
      <c r="AF119" s="257"/>
      <c r="AG119" s="32" t="str">
        <f t="shared" si="99"/>
        <v>BERTAHAP</v>
      </c>
      <c r="AH119" s="259">
        <f t="shared" si="100"/>
        <v>0</v>
      </c>
      <c r="AI119" s="260">
        <v>2</v>
      </c>
      <c r="AJ119" s="261"/>
      <c r="AK119" s="257" t="e">
        <f>IF(AJ119&gt;#REF!,"LB","KR")</f>
        <v>#REF!</v>
      </c>
      <c r="AL119" s="51">
        <f t="shared" si="101"/>
        <v>2436206000</v>
      </c>
      <c r="AM119" s="51">
        <f t="shared" si="101"/>
        <v>2745993000</v>
      </c>
      <c r="AN119" s="51">
        <f t="shared" si="101"/>
        <v>2915360000</v>
      </c>
      <c r="AO119" s="418">
        <f t="shared" si="101"/>
        <v>3095173000</v>
      </c>
      <c r="AP119" s="418">
        <f t="shared" si="102"/>
        <v>2915360000</v>
      </c>
      <c r="AQ119" s="51">
        <f t="shared" si="102"/>
        <v>3095173000</v>
      </c>
      <c r="AR119" s="51">
        <f t="shared" si="102"/>
        <v>3286076000</v>
      </c>
      <c r="AS119" s="42"/>
      <c r="AT119" s="42"/>
      <c r="AU119" s="297">
        <f t="shared" si="114"/>
        <v>-1565099.486627996</v>
      </c>
      <c r="AV119" s="297"/>
      <c r="AW119" s="297"/>
      <c r="AX119" s="297"/>
      <c r="AY119" s="297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3"/>
      <c r="BX119" s="424"/>
      <c r="BY119" s="424" t="str">
        <f t="shared" si="128"/>
        <v>2BR-5</v>
      </c>
      <c r="BZ119" s="425" t="str">
        <f t="shared" si="129"/>
        <v>05</v>
      </c>
      <c r="CA119" s="424">
        <f t="shared" si="130"/>
        <v>85</v>
      </c>
      <c r="CB119" s="424">
        <f t="shared" si="130"/>
        <v>74</v>
      </c>
      <c r="CC119" s="424">
        <f t="shared" si="131"/>
        <v>29739640.860144004</v>
      </c>
      <c r="CD119" s="424">
        <f t="shared" si="132"/>
        <v>2022935000</v>
      </c>
      <c r="CE119" s="424">
        <f t="shared" si="132"/>
        <v>2280171000</v>
      </c>
      <c r="CF119" s="424">
        <f t="shared" si="132"/>
        <v>2420807000</v>
      </c>
      <c r="CG119" s="424">
        <f t="shared" si="132"/>
        <v>2570117000</v>
      </c>
      <c r="CH119" s="424">
        <f t="shared" si="133"/>
        <v>2728637000</v>
      </c>
      <c r="CI119" s="42"/>
      <c r="CJ119" s="418">
        <f t="shared" si="116"/>
        <v>3286076210.4227395</v>
      </c>
      <c r="CK119" s="42">
        <f t="shared" si="117"/>
        <v>3090282000</v>
      </c>
      <c r="CL119" s="42">
        <f t="shared" si="117"/>
        <v>3280884000</v>
      </c>
      <c r="CM119" s="43">
        <f t="shared" si="103"/>
        <v>46354230</v>
      </c>
      <c r="CN119" s="43">
        <f t="shared" si="104"/>
        <v>32808840</v>
      </c>
      <c r="CO119" s="43">
        <f t="shared" si="105"/>
        <v>72884000</v>
      </c>
      <c r="CP119" s="43">
        <f t="shared" si="106"/>
        <v>64482770.833333336</v>
      </c>
      <c r="CQ119" s="42">
        <f t="shared" si="118"/>
        <v>3483241483.3358808</v>
      </c>
    </row>
    <row r="120" spans="1:95">
      <c r="A120" s="3">
        <f t="shared" si="107"/>
        <v>81</v>
      </c>
      <c r="B120" s="249">
        <v>7</v>
      </c>
      <c r="C120" s="250" t="s">
        <v>152</v>
      </c>
      <c r="D120" s="285">
        <v>15</v>
      </c>
      <c r="E120" s="252"/>
      <c r="F120" s="40" t="s">
        <v>64</v>
      </c>
      <c r="G120" s="253">
        <f t="shared" si="82"/>
        <v>101</v>
      </c>
      <c r="H120" s="253">
        <f t="shared" si="83"/>
        <v>90</v>
      </c>
      <c r="I120" s="254">
        <f t="shared" si="84"/>
        <v>27506142.120000001</v>
      </c>
      <c r="J120" s="254">
        <f t="shared" si="85"/>
        <v>1</v>
      </c>
      <c r="K120" s="255">
        <f t="shared" si="86"/>
        <v>1.06</v>
      </c>
      <c r="L120" s="256">
        <f t="shared" si="127"/>
        <v>1.01</v>
      </c>
      <c r="M120" s="257">
        <f t="shared" si="88"/>
        <v>24608134.872101717</v>
      </c>
      <c r="N120" s="257">
        <f t="shared" si="89"/>
        <v>27737299.795270164</v>
      </c>
      <c r="O120" s="257">
        <f t="shared" si="90"/>
        <v>29448075.753672004</v>
      </c>
      <c r="P120" s="257">
        <f t="shared" si="91"/>
        <v>31264368.62977846</v>
      </c>
      <c r="Q120" s="257">
        <f t="shared" si="108"/>
        <v>35121004.32259801</v>
      </c>
      <c r="R120" s="258">
        <f t="shared" si="92"/>
        <v>29448075.753672004</v>
      </c>
      <c r="S120" s="257">
        <f t="shared" si="92"/>
        <v>31264368.62977846</v>
      </c>
      <c r="T120" s="257">
        <f t="shared" si="93"/>
        <v>33192686.476188242</v>
      </c>
      <c r="U120" s="257">
        <f t="shared" si="109"/>
        <v>39460713.331911534</v>
      </c>
      <c r="V120" s="257"/>
      <c r="W120" s="257">
        <f t="shared" si="94"/>
        <v>2214732138.4891543</v>
      </c>
      <c r="X120" s="257">
        <f t="shared" si="95"/>
        <v>2496356981.5743146</v>
      </c>
      <c r="Y120" s="257">
        <f t="shared" si="96"/>
        <v>2650326817.8304806</v>
      </c>
      <c r="Z120" s="258">
        <f t="shared" si="110"/>
        <v>2813793176.6800613</v>
      </c>
      <c r="AA120" s="258">
        <f t="shared" si="111"/>
        <v>3160890389.0338211</v>
      </c>
      <c r="AB120" s="258">
        <f t="shared" si="97"/>
        <v>2650326817.8304806</v>
      </c>
      <c r="AC120" s="257">
        <f t="shared" si="98"/>
        <v>2813793176.6800613</v>
      </c>
      <c r="AD120" s="257">
        <f t="shared" si="112"/>
        <v>2987341782.8569417</v>
      </c>
      <c r="AE120" s="257">
        <f t="shared" si="113"/>
        <v>3551464199.8720379</v>
      </c>
      <c r="AF120" s="257"/>
      <c r="AG120" s="32" t="str">
        <f t="shared" si="99"/>
        <v>BERTAHAP</v>
      </c>
      <c r="AH120" s="259">
        <f t="shared" si="100"/>
        <v>0</v>
      </c>
      <c r="AI120" s="260">
        <v>2</v>
      </c>
      <c r="AJ120" s="261"/>
      <c r="AK120" s="257" t="e">
        <f>IF(AJ120&gt;#REF!,"LB","KR")</f>
        <v>#REF!</v>
      </c>
      <c r="AL120" s="51">
        <f t="shared" si="101"/>
        <v>2436206000</v>
      </c>
      <c r="AM120" s="51">
        <f t="shared" si="101"/>
        <v>2745993000</v>
      </c>
      <c r="AN120" s="51">
        <f t="shared" si="101"/>
        <v>2915360000</v>
      </c>
      <c r="AO120" s="418">
        <f t="shared" si="101"/>
        <v>3095173000</v>
      </c>
      <c r="AP120" s="418">
        <f t="shared" si="102"/>
        <v>2915360000</v>
      </c>
      <c r="AQ120" s="51">
        <f t="shared" si="102"/>
        <v>3095173000</v>
      </c>
      <c r="AR120" s="51">
        <f t="shared" si="102"/>
        <v>3286076000</v>
      </c>
      <c r="AS120" s="42"/>
      <c r="AT120" s="42"/>
      <c r="AU120" s="297">
        <f t="shared" si="114"/>
        <v>-1565099.486627996</v>
      </c>
      <c r="AV120" s="297"/>
      <c r="AW120" s="297"/>
      <c r="AX120" s="297"/>
      <c r="AY120" s="297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2"/>
      <c r="BR120" s="42"/>
      <c r="BS120" s="42"/>
      <c r="BT120" s="42"/>
      <c r="BU120" s="42"/>
      <c r="BV120" s="42"/>
      <c r="BW120" s="423"/>
      <c r="BX120" s="424"/>
      <c r="BY120" s="424" t="str">
        <f t="shared" si="128"/>
        <v>2BR-7</v>
      </c>
      <c r="BZ120" s="425" t="str">
        <f t="shared" si="129"/>
        <v>07</v>
      </c>
      <c r="CA120" s="424">
        <f t="shared" si="130"/>
        <v>101</v>
      </c>
      <c r="CB120" s="424">
        <f t="shared" si="130"/>
        <v>90</v>
      </c>
      <c r="CC120" s="424">
        <f t="shared" si="131"/>
        <v>29739640.860144004</v>
      </c>
      <c r="CD120" s="424">
        <f t="shared" si="132"/>
        <v>2460327000</v>
      </c>
      <c r="CE120" s="424">
        <f t="shared" si="132"/>
        <v>2773181000</v>
      </c>
      <c r="CF120" s="424">
        <f t="shared" si="132"/>
        <v>2944225000</v>
      </c>
      <c r="CG120" s="424">
        <f t="shared" si="132"/>
        <v>3125818000</v>
      </c>
      <c r="CH120" s="424">
        <f t="shared" si="133"/>
        <v>3318612000</v>
      </c>
      <c r="CI120" s="42"/>
      <c r="CJ120" s="418">
        <f t="shared" si="116"/>
        <v>3286076210.4227395</v>
      </c>
      <c r="CK120" s="42">
        <f t="shared" si="117"/>
        <v>3090282000</v>
      </c>
      <c r="CL120" s="42">
        <f t="shared" si="117"/>
        <v>3280884000</v>
      </c>
      <c r="CM120" s="43">
        <f t="shared" si="103"/>
        <v>46354230</v>
      </c>
      <c r="CN120" s="43">
        <f t="shared" si="104"/>
        <v>32808840</v>
      </c>
      <c r="CO120" s="43">
        <f t="shared" si="105"/>
        <v>72884000</v>
      </c>
      <c r="CP120" s="43">
        <f t="shared" si="106"/>
        <v>64482770.833333336</v>
      </c>
      <c r="CQ120" s="42">
        <f t="shared" si="118"/>
        <v>3483241483.3358808</v>
      </c>
    </row>
    <row r="121" spans="1:95">
      <c r="A121" s="3">
        <f t="shared" si="107"/>
        <v>82</v>
      </c>
      <c r="B121" s="249">
        <v>8</v>
      </c>
      <c r="C121" s="250" t="s">
        <v>152</v>
      </c>
      <c r="D121" s="285">
        <v>17</v>
      </c>
      <c r="E121" s="252"/>
      <c r="F121" s="40" t="s">
        <v>67</v>
      </c>
      <c r="G121" s="253">
        <f t="shared" si="82"/>
        <v>85</v>
      </c>
      <c r="H121" s="253">
        <f t="shared" si="83"/>
        <v>74</v>
      </c>
      <c r="I121" s="254">
        <f t="shared" si="84"/>
        <v>27506142.120000001</v>
      </c>
      <c r="J121" s="254">
        <f t="shared" si="85"/>
        <v>1</v>
      </c>
      <c r="K121" s="255">
        <f t="shared" si="86"/>
        <v>1.06</v>
      </c>
      <c r="L121" s="256">
        <f t="shared" si="127"/>
        <v>1.01</v>
      </c>
      <c r="M121" s="257">
        <f t="shared" si="88"/>
        <v>24608134.872101717</v>
      </c>
      <c r="N121" s="257">
        <f t="shared" si="89"/>
        <v>27737299.795270164</v>
      </c>
      <c r="O121" s="257">
        <f t="shared" si="90"/>
        <v>29448075.753672004</v>
      </c>
      <c r="P121" s="257">
        <f t="shared" si="91"/>
        <v>31264368.62977846</v>
      </c>
      <c r="Q121" s="257">
        <f t="shared" si="108"/>
        <v>35121004.32259801</v>
      </c>
      <c r="R121" s="258">
        <f t="shared" si="92"/>
        <v>29448075.753672004</v>
      </c>
      <c r="S121" s="257">
        <f t="shared" si="92"/>
        <v>31264368.62977846</v>
      </c>
      <c r="T121" s="257">
        <f t="shared" si="93"/>
        <v>33192686.476188242</v>
      </c>
      <c r="U121" s="257">
        <f t="shared" si="109"/>
        <v>39460713.331911534</v>
      </c>
      <c r="V121" s="257"/>
      <c r="W121" s="257">
        <f t="shared" si="94"/>
        <v>1821001980.535527</v>
      </c>
      <c r="X121" s="257">
        <f t="shared" si="95"/>
        <v>2052560184.849992</v>
      </c>
      <c r="Y121" s="257">
        <f t="shared" si="96"/>
        <v>2179157605.7717285</v>
      </c>
      <c r="Z121" s="258">
        <f t="shared" si="110"/>
        <v>2313563278.6036062</v>
      </c>
      <c r="AA121" s="258">
        <f t="shared" si="111"/>
        <v>2598954319.8722529</v>
      </c>
      <c r="AB121" s="258">
        <f t="shared" si="97"/>
        <v>2179157605.7717285</v>
      </c>
      <c r="AC121" s="257">
        <f t="shared" si="98"/>
        <v>2313563278.6036062</v>
      </c>
      <c r="AD121" s="257">
        <f t="shared" si="112"/>
        <v>2456258799.2379298</v>
      </c>
      <c r="AE121" s="257">
        <f t="shared" si="113"/>
        <v>2920092786.5614533</v>
      </c>
      <c r="AF121" s="257"/>
      <c r="AG121" s="32" t="str">
        <f t="shared" si="99"/>
        <v>BERTAHAP</v>
      </c>
      <c r="AH121" s="259">
        <f t="shared" si="100"/>
        <v>0</v>
      </c>
      <c r="AI121" s="260">
        <v>2</v>
      </c>
      <c r="AJ121" s="261"/>
      <c r="AK121" s="257" t="e">
        <f>IF(AJ121&gt;#REF!,"LB","KR")</f>
        <v>#REF!</v>
      </c>
      <c r="AL121" s="51">
        <f t="shared" si="101"/>
        <v>2003103000</v>
      </c>
      <c r="AM121" s="51">
        <f t="shared" si="101"/>
        <v>2257817000</v>
      </c>
      <c r="AN121" s="51">
        <f t="shared" si="101"/>
        <v>2397074000</v>
      </c>
      <c r="AO121" s="418">
        <f t="shared" si="101"/>
        <v>2544920000</v>
      </c>
      <c r="AP121" s="418">
        <f t="shared" si="102"/>
        <v>2397074000</v>
      </c>
      <c r="AQ121" s="51">
        <f t="shared" si="102"/>
        <v>2544920000</v>
      </c>
      <c r="AR121" s="51">
        <f t="shared" si="102"/>
        <v>2701885000</v>
      </c>
      <c r="AS121" s="42"/>
      <c r="AT121" s="42"/>
      <c r="AU121" s="297">
        <f t="shared" si="114"/>
        <v>-1565099.486627996</v>
      </c>
      <c r="AV121" s="297"/>
      <c r="AW121" s="297"/>
      <c r="AX121" s="297"/>
      <c r="AY121" s="297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2"/>
      <c r="BR121" s="42"/>
      <c r="BS121" s="42"/>
      <c r="BT121" s="42"/>
      <c r="BU121" s="42"/>
      <c r="BV121" s="42"/>
      <c r="BW121" s="423"/>
      <c r="BX121" s="424"/>
      <c r="BY121" s="424" t="str">
        <f t="shared" si="128"/>
        <v>2BR-9</v>
      </c>
      <c r="BZ121" s="425" t="str">
        <f t="shared" si="129"/>
        <v>09</v>
      </c>
      <c r="CA121" s="424">
        <f t="shared" si="130"/>
        <v>101</v>
      </c>
      <c r="CB121" s="424">
        <f t="shared" si="130"/>
        <v>90</v>
      </c>
      <c r="CC121" s="424">
        <f t="shared" si="131"/>
        <v>29739640.860144004</v>
      </c>
      <c r="CD121" s="424">
        <f t="shared" si="132"/>
        <v>2460327000</v>
      </c>
      <c r="CE121" s="424">
        <f t="shared" si="132"/>
        <v>2773181000</v>
      </c>
      <c r="CF121" s="424">
        <f t="shared" si="132"/>
        <v>2944225000</v>
      </c>
      <c r="CG121" s="424">
        <f t="shared" si="132"/>
        <v>3125818000</v>
      </c>
      <c r="CH121" s="424">
        <f t="shared" si="133"/>
        <v>3318612000</v>
      </c>
      <c r="CI121" s="42"/>
      <c r="CJ121" s="418">
        <f t="shared" si="116"/>
        <v>2701884860.5325255</v>
      </c>
      <c r="CK121" s="42">
        <f t="shared" si="117"/>
        <v>2540899000</v>
      </c>
      <c r="CL121" s="42">
        <f t="shared" si="117"/>
        <v>2697616000</v>
      </c>
      <c r="CM121" s="43">
        <f t="shared" si="103"/>
        <v>38113485</v>
      </c>
      <c r="CN121" s="43">
        <f t="shared" si="104"/>
        <v>26976160</v>
      </c>
      <c r="CO121" s="43">
        <f t="shared" si="105"/>
        <v>59926850</v>
      </c>
      <c r="CP121" s="43">
        <f t="shared" si="106"/>
        <v>53019166.666666664</v>
      </c>
      <c r="CQ121" s="42">
        <f t="shared" si="118"/>
        <v>2863998836.0791192</v>
      </c>
    </row>
    <row r="122" spans="1:95">
      <c r="A122" s="3">
        <f t="shared" si="107"/>
        <v>83</v>
      </c>
      <c r="B122" s="249">
        <v>9</v>
      </c>
      <c r="C122" s="250" t="s">
        <v>152</v>
      </c>
      <c r="D122" s="285">
        <v>19</v>
      </c>
      <c r="E122" s="252"/>
      <c r="F122" s="40" t="s">
        <v>78</v>
      </c>
      <c r="G122" s="253">
        <f t="shared" si="82"/>
        <v>138</v>
      </c>
      <c r="H122" s="253">
        <f t="shared" si="83"/>
        <v>120</v>
      </c>
      <c r="I122" s="254">
        <f t="shared" si="84"/>
        <v>27506142.120000001</v>
      </c>
      <c r="J122" s="254">
        <f t="shared" si="85"/>
        <v>1</v>
      </c>
      <c r="K122" s="255">
        <f t="shared" si="86"/>
        <v>1.06</v>
      </c>
      <c r="L122" s="256">
        <f t="shared" si="127"/>
        <v>1.01</v>
      </c>
      <c r="M122" s="257">
        <f t="shared" si="88"/>
        <v>24608134.872101717</v>
      </c>
      <c r="N122" s="257">
        <f t="shared" si="89"/>
        <v>27737299.795270164</v>
      </c>
      <c r="O122" s="257">
        <f t="shared" si="90"/>
        <v>29448075.753672004</v>
      </c>
      <c r="P122" s="257">
        <f t="shared" si="91"/>
        <v>31264368.62977846</v>
      </c>
      <c r="Q122" s="257">
        <f t="shared" si="108"/>
        <v>35121004.32259801</v>
      </c>
      <c r="R122" s="258">
        <f t="shared" si="92"/>
        <v>29448075.753672004</v>
      </c>
      <c r="S122" s="257">
        <f t="shared" si="92"/>
        <v>31264368.62977846</v>
      </c>
      <c r="T122" s="257">
        <f t="shared" si="93"/>
        <v>33192686.476188242</v>
      </c>
      <c r="U122" s="257">
        <f t="shared" si="109"/>
        <v>39460713.331911534</v>
      </c>
      <c r="V122" s="257"/>
      <c r="W122" s="257">
        <f t="shared" si="94"/>
        <v>2952976184.6522059</v>
      </c>
      <c r="X122" s="257">
        <f t="shared" si="95"/>
        <v>3328475975.4324198</v>
      </c>
      <c r="Y122" s="257">
        <f t="shared" si="96"/>
        <v>3533769090.4406404</v>
      </c>
      <c r="Z122" s="258">
        <f t="shared" si="110"/>
        <v>3751724235.5734153</v>
      </c>
      <c r="AA122" s="258">
        <f t="shared" si="111"/>
        <v>4214520518.7117615</v>
      </c>
      <c r="AB122" s="258">
        <f t="shared" si="97"/>
        <v>3533769090.4406404</v>
      </c>
      <c r="AC122" s="257">
        <f t="shared" si="98"/>
        <v>3751724235.5734153</v>
      </c>
      <c r="AD122" s="257">
        <f t="shared" si="112"/>
        <v>3983122377.1425891</v>
      </c>
      <c r="AE122" s="257">
        <f t="shared" si="113"/>
        <v>4735285599.8293839</v>
      </c>
      <c r="AF122" s="257"/>
      <c r="AG122" s="32" t="str">
        <f t="shared" si="99"/>
        <v>BERTAHAP</v>
      </c>
      <c r="AH122" s="259">
        <f t="shared" si="100"/>
        <v>0</v>
      </c>
      <c r="AI122" s="260">
        <v>2</v>
      </c>
      <c r="AJ122" s="261"/>
      <c r="AK122" s="257" t="e">
        <f>IF(AJ122&gt;#REF!,"LB","KR")</f>
        <v>#REF!</v>
      </c>
      <c r="AL122" s="51">
        <f t="shared" si="101"/>
        <v>3248274000</v>
      </c>
      <c r="AM122" s="51">
        <f t="shared" si="101"/>
        <v>3661324000</v>
      </c>
      <c r="AN122" s="51">
        <f t="shared" si="101"/>
        <v>3887146000</v>
      </c>
      <c r="AO122" s="418">
        <f t="shared" si="101"/>
        <v>4126897000</v>
      </c>
      <c r="AP122" s="418">
        <f t="shared" si="102"/>
        <v>3887146000</v>
      </c>
      <c r="AQ122" s="51">
        <f t="shared" si="102"/>
        <v>4126897000</v>
      </c>
      <c r="AR122" s="51">
        <f t="shared" si="102"/>
        <v>4381435000</v>
      </c>
      <c r="AS122" s="42"/>
      <c r="AT122" s="42"/>
      <c r="AU122" s="297">
        <f t="shared" si="114"/>
        <v>-1565099.486627996</v>
      </c>
      <c r="AV122" s="297"/>
      <c r="AW122" s="297"/>
      <c r="AX122" s="297"/>
      <c r="AY122" s="297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2"/>
      <c r="BR122" s="42"/>
      <c r="BS122" s="42"/>
      <c r="BT122" s="42"/>
      <c r="BU122" s="42"/>
      <c r="BV122" s="42"/>
      <c r="BW122" s="423"/>
      <c r="BX122" s="424"/>
      <c r="BY122" s="424" t="str">
        <f t="shared" si="128"/>
        <v>2BR-11</v>
      </c>
      <c r="BZ122" s="425">
        <f t="shared" si="129"/>
        <v>11</v>
      </c>
      <c r="CA122" s="424">
        <f t="shared" si="130"/>
        <v>101</v>
      </c>
      <c r="CB122" s="424">
        <f t="shared" si="130"/>
        <v>90</v>
      </c>
      <c r="CC122" s="424">
        <f t="shared" si="131"/>
        <v>29739640.860144004</v>
      </c>
      <c r="CD122" s="424">
        <f t="shared" si="132"/>
        <v>2460327000</v>
      </c>
      <c r="CE122" s="424">
        <f t="shared" si="132"/>
        <v>2773181000</v>
      </c>
      <c r="CF122" s="424">
        <f t="shared" si="132"/>
        <v>2944225000</v>
      </c>
      <c r="CG122" s="424">
        <f t="shared" si="132"/>
        <v>3125818000</v>
      </c>
      <c r="CH122" s="424">
        <f t="shared" si="133"/>
        <v>3318612000</v>
      </c>
      <c r="CI122" s="42"/>
      <c r="CJ122" s="418">
        <f t="shared" si="116"/>
        <v>4381434593.3377466</v>
      </c>
      <c r="CK122" s="42">
        <f t="shared" si="117"/>
        <v>4120375000</v>
      </c>
      <c r="CL122" s="42">
        <f t="shared" si="117"/>
        <v>4374511000</v>
      </c>
      <c r="CM122" s="43">
        <f t="shared" si="103"/>
        <v>61805625</v>
      </c>
      <c r="CN122" s="43">
        <f t="shared" si="104"/>
        <v>43745110</v>
      </c>
      <c r="CO122" s="43">
        <f t="shared" si="105"/>
        <v>97178650</v>
      </c>
      <c r="CP122" s="43">
        <f t="shared" si="106"/>
        <v>85977020.833333328</v>
      </c>
      <c r="CQ122" s="42">
        <f t="shared" si="118"/>
        <v>4644320916.1034422</v>
      </c>
    </row>
    <row r="123" spans="1:95">
      <c r="A123" s="3">
        <f t="shared" si="107"/>
        <v>84</v>
      </c>
      <c r="B123" s="249">
        <v>10</v>
      </c>
      <c r="C123" s="250" t="s">
        <v>152</v>
      </c>
      <c r="D123" s="285">
        <v>21</v>
      </c>
      <c r="E123" s="252"/>
      <c r="F123" s="40" t="s">
        <v>84</v>
      </c>
      <c r="G123" s="253">
        <f t="shared" si="82"/>
        <v>132</v>
      </c>
      <c r="H123" s="253">
        <f t="shared" si="83"/>
        <v>112</v>
      </c>
      <c r="I123" s="254">
        <f t="shared" si="84"/>
        <v>27506142.120000001</v>
      </c>
      <c r="J123" s="254">
        <f t="shared" si="85"/>
        <v>3</v>
      </c>
      <c r="K123" s="255">
        <f t="shared" si="86"/>
        <v>1.1000000000000001</v>
      </c>
      <c r="L123" s="256">
        <f t="shared" si="127"/>
        <v>1.01</v>
      </c>
      <c r="M123" s="257">
        <f t="shared" si="88"/>
        <v>25536743.735199891</v>
      </c>
      <c r="N123" s="257">
        <f t="shared" si="89"/>
        <v>28783990.353582241</v>
      </c>
      <c r="O123" s="257">
        <f t="shared" si="90"/>
        <v>30559323.895320002</v>
      </c>
      <c r="P123" s="257">
        <f t="shared" si="91"/>
        <v>32444156.125241794</v>
      </c>
      <c r="Q123" s="257">
        <f t="shared" si="108"/>
        <v>36446325.240431897</v>
      </c>
      <c r="R123" s="258">
        <f t="shared" si="92"/>
        <v>30559323.895320002</v>
      </c>
      <c r="S123" s="257">
        <f t="shared" si="92"/>
        <v>32444156.125241794</v>
      </c>
      <c r="T123" s="257">
        <f t="shared" si="93"/>
        <v>34445240.682836853</v>
      </c>
      <c r="U123" s="257">
        <f t="shared" si="109"/>
        <v>40949796.853870459</v>
      </c>
      <c r="V123" s="257"/>
      <c r="W123" s="257">
        <f t="shared" si="94"/>
        <v>2860115298.3423877</v>
      </c>
      <c r="X123" s="257">
        <f t="shared" si="95"/>
        <v>3223806919.6012111</v>
      </c>
      <c r="Y123" s="257">
        <f t="shared" si="96"/>
        <v>3422644276.2758403</v>
      </c>
      <c r="Z123" s="258">
        <f t="shared" si="110"/>
        <v>3633745486.027081</v>
      </c>
      <c r="AA123" s="258">
        <f t="shared" si="111"/>
        <v>4081988426.9283724</v>
      </c>
      <c r="AB123" s="258">
        <f t="shared" si="97"/>
        <v>3422644276.2758403</v>
      </c>
      <c r="AC123" s="257">
        <f t="shared" si="98"/>
        <v>3633745486.027081</v>
      </c>
      <c r="AD123" s="257">
        <f t="shared" si="112"/>
        <v>3857866956.4777274</v>
      </c>
      <c r="AE123" s="257">
        <f t="shared" si="113"/>
        <v>4586377247.6334915</v>
      </c>
      <c r="AF123" s="257"/>
      <c r="AG123" s="32" t="str">
        <f t="shared" si="99"/>
        <v>BERTAHAP</v>
      </c>
      <c r="AH123" s="259">
        <f t="shared" si="100"/>
        <v>0</v>
      </c>
      <c r="AI123" s="260">
        <v>2</v>
      </c>
      <c r="AJ123" s="261"/>
      <c r="AK123" s="257" t="e">
        <f>IF(AJ123&gt;#REF!,"LB","KR")</f>
        <v>#REF!</v>
      </c>
      <c r="AL123" s="51">
        <f t="shared" si="101"/>
        <v>3146127000</v>
      </c>
      <c r="AM123" s="51">
        <f t="shared" si="101"/>
        <v>3546188000</v>
      </c>
      <c r="AN123" s="51">
        <f t="shared" si="101"/>
        <v>3764909000</v>
      </c>
      <c r="AO123" s="418">
        <f t="shared" si="101"/>
        <v>3997121000</v>
      </c>
      <c r="AP123" s="418">
        <f t="shared" si="102"/>
        <v>3764909000</v>
      </c>
      <c r="AQ123" s="51">
        <f t="shared" si="102"/>
        <v>3997121000</v>
      </c>
      <c r="AR123" s="51">
        <f t="shared" si="102"/>
        <v>4243654000</v>
      </c>
      <c r="AS123" s="42"/>
      <c r="AT123" s="42"/>
      <c r="AU123" s="297">
        <f t="shared" si="114"/>
        <v>-453851.34497999772</v>
      </c>
      <c r="AV123" s="297"/>
      <c r="AW123" s="297"/>
      <c r="AX123" s="297"/>
      <c r="AY123" s="297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3"/>
      <c r="BX123" s="424"/>
      <c r="BY123" s="424" t="str">
        <f t="shared" si="128"/>
        <v>2BR-15</v>
      </c>
      <c r="BZ123" s="425">
        <f t="shared" si="129"/>
        <v>15</v>
      </c>
      <c r="CA123" s="424">
        <f t="shared" si="130"/>
        <v>101</v>
      </c>
      <c r="CB123" s="424">
        <f t="shared" si="130"/>
        <v>90</v>
      </c>
      <c r="CC123" s="424">
        <f t="shared" si="131"/>
        <v>29739640.860144004</v>
      </c>
      <c r="CD123" s="424">
        <f t="shared" si="132"/>
        <v>2460327000</v>
      </c>
      <c r="CE123" s="424">
        <f t="shared" si="132"/>
        <v>2773181000</v>
      </c>
      <c r="CF123" s="424">
        <f t="shared" si="132"/>
        <v>2944225000</v>
      </c>
      <c r="CG123" s="424">
        <f t="shared" si="132"/>
        <v>3125818000</v>
      </c>
      <c r="CH123" s="424">
        <f t="shared" si="133"/>
        <v>3318612000</v>
      </c>
      <c r="CI123" s="42"/>
      <c r="CJ123" s="418">
        <f t="shared" si="116"/>
        <v>4243654305.6821547</v>
      </c>
      <c r="CK123" s="42">
        <f t="shared" si="117"/>
        <v>3990804000</v>
      </c>
      <c r="CL123" s="42">
        <f t="shared" si="117"/>
        <v>4236949000</v>
      </c>
      <c r="CM123" s="43">
        <f t="shared" si="103"/>
        <v>59862060</v>
      </c>
      <c r="CN123" s="43">
        <f t="shared" si="104"/>
        <v>42369490</v>
      </c>
      <c r="CO123" s="43">
        <f t="shared" si="105"/>
        <v>94122725</v>
      </c>
      <c r="CP123" s="43">
        <f t="shared" si="106"/>
        <v>83273354.166666672</v>
      </c>
      <c r="CQ123" s="42">
        <f t="shared" si="118"/>
        <v>4498274403.9650517</v>
      </c>
    </row>
    <row r="124" spans="1:95">
      <c r="A124" s="3">
        <f t="shared" si="107"/>
        <v>85</v>
      </c>
      <c r="B124" s="249">
        <v>1</v>
      </c>
      <c r="C124" s="250" t="s">
        <v>154</v>
      </c>
      <c r="D124" s="251" t="s">
        <v>19</v>
      </c>
      <c r="E124" s="252"/>
      <c r="F124" s="40" t="s">
        <v>72</v>
      </c>
      <c r="G124" s="253">
        <f t="shared" si="82"/>
        <v>175</v>
      </c>
      <c r="H124" s="253">
        <f t="shared" si="83"/>
        <v>156</v>
      </c>
      <c r="I124" s="254">
        <f t="shared" si="84"/>
        <v>27506142.120000001</v>
      </c>
      <c r="J124" s="254">
        <f t="shared" si="85"/>
        <v>5</v>
      </c>
      <c r="K124" s="255">
        <f t="shared" si="86"/>
        <v>1.08</v>
      </c>
      <c r="L124" s="305">
        <f t="shared" ref="L124:L131" si="134">SUMIF($AR$4:$AR$22,D124,$BJ$4:$BJ$22)</f>
        <v>1.02</v>
      </c>
      <c r="M124" s="257">
        <f t="shared" si="88"/>
        <v>25320681.276954275</v>
      </c>
      <c r="N124" s="257">
        <f t="shared" si="89"/>
        <v>28540453.441499729</v>
      </c>
      <c r="O124" s="257">
        <f t="shared" si="90"/>
        <v>30300766.159392003</v>
      </c>
      <c r="P124" s="257">
        <f t="shared" si="91"/>
        <v>32169651.113921117</v>
      </c>
      <c r="Q124" s="257">
        <f t="shared" si="108"/>
        <v>36137958.492223024</v>
      </c>
      <c r="R124" s="258">
        <f t="shared" si="92"/>
        <v>30300766.159392003</v>
      </c>
      <c r="S124" s="257">
        <f t="shared" si="92"/>
        <v>32169651.113921117</v>
      </c>
      <c r="T124" s="257">
        <f t="shared" si="93"/>
        <v>34153804.80307208</v>
      </c>
      <c r="U124" s="257">
        <f t="shared" si="109"/>
        <v>40603326.925493881</v>
      </c>
      <c r="V124" s="257"/>
      <c r="W124" s="257">
        <f t="shared" si="94"/>
        <v>3950026279.2048669</v>
      </c>
      <c r="X124" s="257">
        <f t="shared" si="95"/>
        <v>4452310736.8739576</v>
      </c>
      <c r="Y124" s="257">
        <f t="shared" si="96"/>
        <v>4726919520.8651524</v>
      </c>
      <c r="Z124" s="258">
        <f t="shared" si="110"/>
        <v>5018465573.7716942</v>
      </c>
      <c r="AA124" s="258">
        <f t="shared" si="111"/>
        <v>5637521524.7867918</v>
      </c>
      <c r="AB124" s="258">
        <f t="shared" si="97"/>
        <v>4726919520.8651524</v>
      </c>
      <c r="AC124" s="257">
        <f t="shared" si="98"/>
        <v>5018465573.7716942</v>
      </c>
      <c r="AD124" s="257">
        <f t="shared" si="112"/>
        <v>5327993549.2792444</v>
      </c>
      <c r="AE124" s="257">
        <f t="shared" si="113"/>
        <v>6334119000.3770456</v>
      </c>
      <c r="AF124" s="257"/>
      <c r="AG124" s="32" t="str">
        <f t="shared" si="99"/>
        <v>BERTAHAP</v>
      </c>
      <c r="AH124" s="259">
        <f t="shared" si="100"/>
        <v>0</v>
      </c>
      <c r="AI124" s="260">
        <v>2</v>
      </c>
      <c r="AJ124" s="261"/>
      <c r="AK124" s="257" t="e">
        <f>IF(AJ124&gt;#REF!,"LB","KR")</f>
        <v>#REF!</v>
      </c>
      <c r="AL124" s="51">
        <f t="shared" si="101"/>
        <v>4345029000</v>
      </c>
      <c r="AM124" s="51">
        <f t="shared" si="101"/>
        <v>4897542000</v>
      </c>
      <c r="AN124" s="51">
        <f t="shared" si="101"/>
        <v>5199612000</v>
      </c>
      <c r="AO124" s="418">
        <f t="shared" si="101"/>
        <v>5520313000</v>
      </c>
      <c r="AP124" s="418">
        <f t="shared" si="102"/>
        <v>5199612000</v>
      </c>
      <c r="AQ124" s="51">
        <f t="shared" si="102"/>
        <v>5520313000</v>
      </c>
      <c r="AR124" s="51">
        <f t="shared" si="102"/>
        <v>5860793000</v>
      </c>
      <c r="AS124" s="42"/>
      <c r="AT124" s="42"/>
      <c r="AU124" s="297">
        <f t="shared" si="114"/>
        <v>-712409.08090799674</v>
      </c>
      <c r="AV124" s="297"/>
      <c r="AW124" s="297"/>
      <c r="AX124" s="297"/>
      <c r="AY124" s="297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3">
        <v>23</v>
      </c>
      <c r="BX124" s="429" t="s">
        <v>69</v>
      </c>
      <c r="BY124" s="424" t="str">
        <f t="shared" ref="BY124:BY131" si="135">F203</f>
        <v>2BR-3</v>
      </c>
      <c r="BZ124" s="425" t="str">
        <f t="shared" ref="BZ124:BZ131" si="136">D203</f>
        <v>03</v>
      </c>
      <c r="CA124" s="424">
        <f t="shared" ref="CA124:CB131" si="137">G203</f>
        <v>85</v>
      </c>
      <c r="CB124" s="424">
        <f t="shared" si="137"/>
        <v>74</v>
      </c>
      <c r="CC124" s="424">
        <f t="shared" ref="CC124:CC131" si="138">O203</f>
        <v>29739640.860144004</v>
      </c>
      <c r="CD124" s="424">
        <f t="shared" ref="CD124:CG131" si="139">AL203</f>
        <v>2022935000</v>
      </c>
      <c r="CE124" s="424">
        <f t="shared" si="139"/>
        <v>2280171000</v>
      </c>
      <c r="CF124" s="424">
        <f t="shared" si="139"/>
        <v>2420807000</v>
      </c>
      <c r="CG124" s="424">
        <f t="shared" si="139"/>
        <v>2570117000</v>
      </c>
      <c r="CH124" s="424">
        <f t="shared" ref="CH124:CH131" si="140">AR203</f>
        <v>2728637000</v>
      </c>
      <c r="CI124" s="42">
        <v>8</v>
      </c>
      <c r="CJ124" s="418">
        <f t="shared" si="116"/>
        <v>5860793313.7783852</v>
      </c>
      <c r="CK124" s="42">
        <f t="shared" si="117"/>
        <v>5511589000</v>
      </c>
      <c r="CL124" s="42">
        <f t="shared" si="117"/>
        <v>5851532000</v>
      </c>
      <c r="CM124" s="43">
        <f t="shared" si="103"/>
        <v>82673835</v>
      </c>
      <c r="CN124" s="43">
        <f t="shared" si="104"/>
        <v>58515320</v>
      </c>
      <c r="CO124" s="43">
        <f t="shared" si="105"/>
        <v>129990300</v>
      </c>
      <c r="CP124" s="43">
        <f t="shared" si="106"/>
        <v>115006520.83333333</v>
      </c>
      <c r="CQ124" s="42">
        <f t="shared" si="118"/>
        <v>6212441221.1670303</v>
      </c>
    </row>
    <row r="125" spans="1:95">
      <c r="A125" s="3">
        <f t="shared" si="107"/>
        <v>86</v>
      </c>
      <c r="B125" s="249">
        <v>2</v>
      </c>
      <c r="C125" s="250" t="s">
        <v>154</v>
      </c>
      <c r="D125" s="251" t="s">
        <v>29</v>
      </c>
      <c r="E125" s="252"/>
      <c r="F125" s="40" t="s">
        <v>74</v>
      </c>
      <c r="G125" s="253">
        <f t="shared" si="82"/>
        <v>85</v>
      </c>
      <c r="H125" s="253">
        <f t="shared" si="83"/>
        <v>74</v>
      </c>
      <c r="I125" s="254">
        <f t="shared" si="84"/>
        <v>27506142.120000001</v>
      </c>
      <c r="J125" s="254">
        <f t="shared" si="85"/>
        <v>1</v>
      </c>
      <c r="K125" s="255">
        <f t="shared" si="86"/>
        <v>1.06</v>
      </c>
      <c r="L125" s="305">
        <f t="shared" si="134"/>
        <v>1.02</v>
      </c>
      <c r="M125" s="257">
        <f t="shared" si="88"/>
        <v>24851779.771825496</v>
      </c>
      <c r="N125" s="257">
        <f t="shared" si="89"/>
        <v>28011926.525916401</v>
      </c>
      <c r="O125" s="257">
        <f t="shared" si="90"/>
        <v>29739640.860144004</v>
      </c>
      <c r="P125" s="257">
        <f t="shared" si="91"/>
        <v>31573916.83403369</v>
      </c>
      <c r="Q125" s="257">
        <f t="shared" si="108"/>
        <v>35468737.038663335</v>
      </c>
      <c r="R125" s="258">
        <f t="shared" si="92"/>
        <v>29739640.860144004</v>
      </c>
      <c r="S125" s="257">
        <f t="shared" si="92"/>
        <v>31573916.83403369</v>
      </c>
      <c r="T125" s="257">
        <f t="shared" si="93"/>
        <v>33521326.93634852</v>
      </c>
      <c r="U125" s="257">
        <f t="shared" si="109"/>
        <v>39851413.463910654</v>
      </c>
      <c r="V125" s="257"/>
      <c r="W125" s="257">
        <f t="shared" si="94"/>
        <v>1839031703.1150868</v>
      </c>
      <c r="X125" s="257">
        <f t="shared" si="95"/>
        <v>2072882562.9178138</v>
      </c>
      <c r="Y125" s="257">
        <f t="shared" si="96"/>
        <v>2200733423.6506562</v>
      </c>
      <c r="Z125" s="258">
        <f t="shared" si="110"/>
        <v>2336469845.718493</v>
      </c>
      <c r="AA125" s="258">
        <f t="shared" si="111"/>
        <v>2624686540.8610868</v>
      </c>
      <c r="AB125" s="258">
        <f t="shared" si="97"/>
        <v>2200733423.6506562</v>
      </c>
      <c r="AC125" s="257">
        <f t="shared" si="98"/>
        <v>2336469845.718493</v>
      </c>
      <c r="AD125" s="257">
        <f t="shared" si="112"/>
        <v>2480578193.2897906</v>
      </c>
      <c r="AE125" s="257">
        <f t="shared" si="113"/>
        <v>2949004596.3293886</v>
      </c>
      <c r="AF125" s="257"/>
      <c r="AG125" s="32" t="str">
        <f t="shared" si="99"/>
        <v>BERTAHAP</v>
      </c>
      <c r="AH125" s="259">
        <f t="shared" si="100"/>
        <v>0</v>
      </c>
      <c r="AI125" s="260">
        <v>2</v>
      </c>
      <c r="AJ125" s="261"/>
      <c r="AK125" s="257" t="e">
        <f>IF(AJ125&gt;#REF!,"LB","KR")</f>
        <v>#REF!</v>
      </c>
      <c r="AL125" s="51">
        <f t="shared" si="101"/>
        <v>2022935000</v>
      </c>
      <c r="AM125" s="51">
        <f t="shared" si="101"/>
        <v>2280171000</v>
      </c>
      <c r="AN125" s="51">
        <f t="shared" si="101"/>
        <v>2420807000</v>
      </c>
      <c r="AO125" s="418">
        <f t="shared" si="101"/>
        <v>2570117000</v>
      </c>
      <c r="AP125" s="418">
        <f t="shared" si="102"/>
        <v>2420807000</v>
      </c>
      <c r="AQ125" s="51">
        <f t="shared" si="102"/>
        <v>2570117000</v>
      </c>
      <c r="AR125" s="51">
        <f t="shared" si="102"/>
        <v>2728637000</v>
      </c>
      <c r="AS125" s="42"/>
      <c r="AT125" s="42"/>
      <c r="AU125" s="297">
        <f t="shared" si="114"/>
        <v>-1273534.3801559955</v>
      </c>
      <c r="AV125" s="297"/>
      <c r="AW125" s="297"/>
      <c r="AX125" s="297"/>
      <c r="AY125" s="297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3"/>
      <c r="BX125" s="429"/>
      <c r="BY125" s="424" t="str">
        <f t="shared" si="135"/>
        <v>2BR-5</v>
      </c>
      <c r="BZ125" s="425" t="str">
        <f t="shared" si="136"/>
        <v>05</v>
      </c>
      <c r="CA125" s="424">
        <f t="shared" si="137"/>
        <v>85</v>
      </c>
      <c r="CB125" s="424">
        <f t="shared" si="137"/>
        <v>74</v>
      </c>
      <c r="CC125" s="424">
        <f t="shared" si="138"/>
        <v>29739640.860144004</v>
      </c>
      <c r="CD125" s="424">
        <f t="shared" si="139"/>
        <v>2022935000</v>
      </c>
      <c r="CE125" s="424">
        <f t="shared" si="139"/>
        <v>2280171000</v>
      </c>
      <c r="CF125" s="424">
        <f t="shared" si="139"/>
        <v>2420807000</v>
      </c>
      <c r="CG125" s="424">
        <f t="shared" si="139"/>
        <v>2570117000</v>
      </c>
      <c r="CH125" s="424">
        <f t="shared" si="140"/>
        <v>2728637000</v>
      </c>
      <c r="CI125" s="42"/>
      <c r="CJ125" s="418">
        <f t="shared" si="116"/>
        <v>2728635954.0171294</v>
      </c>
      <c r="CK125" s="42">
        <f t="shared" si="117"/>
        <v>2566056000</v>
      </c>
      <c r="CL125" s="42">
        <f t="shared" si="117"/>
        <v>2724325000</v>
      </c>
      <c r="CM125" s="43">
        <f t="shared" si="103"/>
        <v>38490840</v>
      </c>
      <c r="CN125" s="43">
        <f t="shared" si="104"/>
        <v>27243250</v>
      </c>
      <c r="CO125" s="43">
        <f t="shared" si="105"/>
        <v>60520175</v>
      </c>
      <c r="CP125" s="43">
        <f t="shared" si="106"/>
        <v>53544104.166666664</v>
      </c>
      <c r="CQ125" s="42">
        <f t="shared" si="118"/>
        <v>2892355186.6170893</v>
      </c>
    </row>
    <row r="126" spans="1:95">
      <c r="A126" s="3">
        <f t="shared" si="107"/>
        <v>87</v>
      </c>
      <c r="B126" s="249">
        <v>3</v>
      </c>
      <c r="C126" s="250" t="s">
        <v>154</v>
      </c>
      <c r="D126" s="251" t="s">
        <v>44</v>
      </c>
      <c r="E126" s="252"/>
      <c r="F126" s="40" t="s">
        <v>60</v>
      </c>
      <c r="G126" s="253">
        <f t="shared" si="82"/>
        <v>101</v>
      </c>
      <c r="H126" s="253">
        <f t="shared" si="83"/>
        <v>90</v>
      </c>
      <c r="I126" s="254">
        <f t="shared" si="84"/>
        <v>27506142.120000001</v>
      </c>
      <c r="J126" s="254">
        <f t="shared" si="85"/>
        <v>1</v>
      </c>
      <c r="K126" s="255">
        <f t="shared" si="86"/>
        <v>1.06</v>
      </c>
      <c r="L126" s="305">
        <f t="shared" si="134"/>
        <v>1.02</v>
      </c>
      <c r="M126" s="257">
        <f t="shared" si="88"/>
        <v>24851779.771825496</v>
      </c>
      <c r="N126" s="257">
        <f t="shared" si="89"/>
        <v>28011926.525916401</v>
      </c>
      <c r="O126" s="257">
        <f t="shared" si="90"/>
        <v>29739640.860144004</v>
      </c>
      <c r="P126" s="257">
        <f t="shared" si="91"/>
        <v>31573916.83403369</v>
      </c>
      <c r="Q126" s="257">
        <f t="shared" si="108"/>
        <v>35468737.038663335</v>
      </c>
      <c r="R126" s="258">
        <f t="shared" si="92"/>
        <v>29739640.860144004</v>
      </c>
      <c r="S126" s="257">
        <f t="shared" si="92"/>
        <v>31573916.83403369</v>
      </c>
      <c r="T126" s="257">
        <f t="shared" si="93"/>
        <v>33521326.93634852</v>
      </c>
      <c r="U126" s="257">
        <f t="shared" si="109"/>
        <v>39851413.463910654</v>
      </c>
      <c r="V126" s="257"/>
      <c r="W126" s="257">
        <f t="shared" si="94"/>
        <v>2236660179.4642944</v>
      </c>
      <c r="X126" s="257">
        <f t="shared" si="95"/>
        <v>2521073387.3324761</v>
      </c>
      <c r="Y126" s="257">
        <f t="shared" si="96"/>
        <v>2676567677.4129605</v>
      </c>
      <c r="Z126" s="258">
        <f t="shared" si="110"/>
        <v>2841652515.0630322</v>
      </c>
      <c r="AA126" s="258">
        <f t="shared" si="111"/>
        <v>3192186333.4797001</v>
      </c>
      <c r="AB126" s="258">
        <f t="shared" si="97"/>
        <v>2676567677.4129605</v>
      </c>
      <c r="AC126" s="257">
        <f t="shared" si="98"/>
        <v>2841652515.0630322</v>
      </c>
      <c r="AD126" s="257">
        <f t="shared" si="112"/>
        <v>3016919424.2713666</v>
      </c>
      <c r="AE126" s="257">
        <f t="shared" si="113"/>
        <v>3586627211.7519588</v>
      </c>
      <c r="AF126" s="257"/>
      <c r="AG126" s="32" t="str">
        <f t="shared" si="99"/>
        <v>BERTAHAP</v>
      </c>
      <c r="AH126" s="259">
        <f t="shared" si="100"/>
        <v>0</v>
      </c>
      <c r="AI126" s="260">
        <v>2</v>
      </c>
      <c r="AJ126" s="261"/>
      <c r="AK126" s="257" t="e">
        <f>IF(AJ126&gt;#REF!,"LB","KR")</f>
        <v>#REF!</v>
      </c>
      <c r="AL126" s="51">
        <f t="shared" si="101"/>
        <v>2460327000</v>
      </c>
      <c r="AM126" s="51">
        <f t="shared" si="101"/>
        <v>2773181000</v>
      </c>
      <c r="AN126" s="51">
        <f t="shared" si="101"/>
        <v>2944225000</v>
      </c>
      <c r="AO126" s="418">
        <f t="shared" si="101"/>
        <v>3125818000</v>
      </c>
      <c r="AP126" s="418">
        <f t="shared" si="102"/>
        <v>2944225000</v>
      </c>
      <c r="AQ126" s="51">
        <f t="shared" si="102"/>
        <v>3125818000</v>
      </c>
      <c r="AR126" s="51">
        <f t="shared" si="102"/>
        <v>3318612000</v>
      </c>
      <c r="AS126" s="42"/>
      <c r="AT126" s="42"/>
      <c r="AU126" s="297">
        <f t="shared" si="114"/>
        <v>-1273534.3801559955</v>
      </c>
      <c r="AV126" s="297"/>
      <c r="AW126" s="297"/>
      <c r="AX126" s="297"/>
      <c r="AY126" s="297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3"/>
      <c r="BX126" s="429"/>
      <c r="BY126" s="424" t="str">
        <f t="shared" si="135"/>
        <v>2BR-7</v>
      </c>
      <c r="BZ126" s="425" t="str">
        <f t="shared" si="136"/>
        <v>07</v>
      </c>
      <c r="CA126" s="424">
        <f t="shared" si="137"/>
        <v>101</v>
      </c>
      <c r="CB126" s="424">
        <f t="shared" si="137"/>
        <v>90</v>
      </c>
      <c r="CC126" s="424">
        <f t="shared" si="138"/>
        <v>29739640.860144004</v>
      </c>
      <c r="CD126" s="424">
        <f t="shared" si="139"/>
        <v>2460327000</v>
      </c>
      <c r="CE126" s="424">
        <f t="shared" si="139"/>
        <v>2773181000</v>
      </c>
      <c r="CF126" s="424">
        <f t="shared" si="139"/>
        <v>2944225000</v>
      </c>
      <c r="CG126" s="424">
        <f t="shared" si="139"/>
        <v>3125818000</v>
      </c>
      <c r="CH126" s="424">
        <f t="shared" si="140"/>
        <v>3318612000</v>
      </c>
      <c r="CI126" s="42"/>
      <c r="CJ126" s="418">
        <f t="shared" si="116"/>
        <v>3318611324.1202307</v>
      </c>
      <c r="CK126" s="42">
        <f t="shared" si="117"/>
        <v>3120879000</v>
      </c>
      <c r="CL126" s="42">
        <f t="shared" si="117"/>
        <v>3313368000</v>
      </c>
      <c r="CM126" s="43">
        <f t="shared" si="103"/>
        <v>46813185</v>
      </c>
      <c r="CN126" s="43">
        <f t="shared" si="104"/>
        <v>33133680</v>
      </c>
      <c r="CO126" s="43">
        <f t="shared" si="105"/>
        <v>73605625</v>
      </c>
      <c r="CP126" s="43">
        <f t="shared" si="106"/>
        <v>65121208.333333336</v>
      </c>
      <c r="CQ126" s="42">
        <f t="shared" si="118"/>
        <v>3517729022.7748499</v>
      </c>
    </row>
    <row r="127" spans="1:95">
      <c r="A127" s="3">
        <f t="shared" si="107"/>
        <v>88</v>
      </c>
      <c r="B127" s="249">
        <v>4</v>
      </c>
      <c r="C127" s="250" t="s">
        <v>154</v>
      </c>
      <c r="D127" s="285">
        <v>11</v>
      </c>
      <c r="E127" s="252"/>
      <c r="F127" s="40" t="s">
        <v>62</v>
      </c>
      <c r="G127" s="253">
        <f t="shared" si="82"/>
        <v>101</v>
      </c>
      <c r="H127" s="253">
        <f t="shared" si="83"/>
        <v>90</v>
      </c>
      <c r="I127" s="254">
        <f t="shared" si="84"/>
        <v>27506142.120000001</v>
      </c>
      <c r="J127" s="254">
        <f t="shared" si="85"/>
        <v>1</v>
      </c>
      <c r="K127" s="255">
        <f t="shared" si="86"/>
        <v>1.06</v>
      </c>
      <c r="L127" s="305">
        <f t="shared" si="134"/>
        <v>1.02</v>
      </c>
      <c r="M127" s="257">
        <f t="shared" si="88"/>
        <v>24851779.771825496</v>
      </c>
      <c r="N127" s="257">
        <f t="shared" si="89"/>
        <v>28011926.525916401</v>
      </c>
      <c r="O127" s="257">
        <f t="shared" si="90"/>
        <v>29739640.860144004</v>
      </c>
      <c r="P127" s="257">
        <f t="shared" si="91"/>
        <v>31573916.83403369</v>
      </c>
      <c r="Q127" s="257">
        <f t="shared" si="108"/>
        <v>35468737.038663335</v>
      </c>
      <c r="R127" s="258">
        <f t="shared" si="92"/>
        <v>29739640.860144004</v>
      </c>
      <c r="S127" s="257">
        <f t="shared" si="92"/>
        <v>31573916.83403369</v>
      </c>
      <c r="T127" s="257">
        <f t="shared" si="93"/>
        <v>33521326.93634852</v>
      </c>
      <c r="U127" s="257">
        <f t="shared" si="109"/>
        <v>39851413.463910654</v>
      </c>
      <c r="V127" s="257"/>
      <c r="W127" s="257">
        <f t="shared" si="94"/>
        <v>2236660179.4642944</v>
      </c>
      <c r="X127" s="257">
        <f t="shared" si="95"/>
        <v>2521073387.3324761</v>
      </c>
      <c r="Y127" s="257">
        <f t="shared" si="96"/>
        <v>2676567677.4129605</v>
      </c>
      <c r="Z127" s="258">
        <f t="shared" si="110"/>
        <v>2841652515.0630322</v>
      </c>
      <c r="AA127" s="258">
        <f t="shared" si="111"/>
        <v>3192186333.4797001</v>
      </c>
      <c r="AB127" s="258">
        <f t="shared" si="97"/>
        <v>2676567677.4129605</v>
      </c>
      <c r="AC127" s="257">
        <f t="shared" si="98"/>
        <v>2841652515.0630322</v>
      </c>
      <c r="AD127" s="257">
        <f t="shared" si="112"/>
        <v>3016919424.2713666</v>
      </c>
      <c r="AE127" s="257">
        <f t="shared" si="113"/>
        <v>3586627211.7519588</v>
      </c>
      <c r="AF127" s="257"/>
      <c r="AG127" s="32" t="str">
        <f t="shared" si="99"/>
        <v>BERTAHAP</v>
      </c>
      <c r="AH127" s="259">
        <f t="shared" si="100"/>
        <v>0</v>
      </c>
      <c r="AI127" s="260">
        <v>2</v>
      </c>
      <c r="AJ127" s="261"/>
      <c r="AK127" s="257" t="e">
        <f>IF(AJ127&gt;#REF!,"LB","KR")</f>
        <v>#REF!</v>
      </c>
      <c r="AL127" s="51">
        <f t="shared" si="101"/>
        <v>2460327000</v>
      </c>
      <c r="AM127" s="51">
        <f t="shared" si="101"/>
        <v>2773181000</v>
      </c>
      <c r="AN127" s="51">
        <f t="shared" si="101"/>
        <v>2944225000</v>
      </c>
      <c r="AO127" s="418">
        <f t="shared" si="101"/>
        <v>3125818000</v>
      </c>
      <c r="AP127" s="418">
        <f t="shared" si="102"/>
        <v>2944225000</v>
      </c>
      <c r="AQ127" s="51">
        <f t="shared" si="102"/>
        <v>3125818000</v>
      </c>
      <c r="AR127" s="51">
        <f t="shared" si="102"/>
        <v>3318612000</v>
      </c>
      <c r="AS127" s="42"/>
      <c r="AT127" s="42"/>
      <c r="AU127" s="297">
        <f t="shared" si="114"/>
        <v>-1273534.3801559955</v>
      </c>
      <c r="AV127" s="297"/>
      <c r="AW127" s="297"/>
      <c r="AX127" s="297"/>
      <c r="AY127" s="297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3"/>
      <c r="BX127" s="424"/>
      <c r="BY127" s="424" t="str">
        <f t="shared" si="135"/>
        <v>2BR-9</v>
      </c>
      <c r="BZ127" s="425" t="str">
        <f t="shared" si="136"/>
        <v>09</v>
      </c>
      <c r="CA127" s="424">
        <f t="shared" si="137"/>
        <v>101</v>
      </c>
      <c r="CB127" s="424">
        <f t="shared" si="137"/>
        <v>90</v>
      </c>
      <c r="CC127" s="424">
        <f t="shared" si="138"/>
        <v>29739640.860144004</v>
      </c>
      <c r="CD127" s="424">
        <f t="shared" si="139"/>
        <v>2460327000</v>
      </c>
      <c r="CE127" s="424">
        <f t="shared" si="139"/>
        <v>2773181000</v>
      </c>
      <c r="CF127" s="424">
        <f t="shared" si="139"/>
        <v>2944225000</v>
      </c>
      <c r="CG127" s="424">
        <f t="shared" si="139"/>
        <v>3125818000</v>
      </c>
      <c r="CH127" s="424">
        <f t="shared" si="140"/>
        <v>3318612000</v>
      </c>
      <c r="CI127" s="42"/>
      <c r="CJ127" s="418">
        <f t="shared" si="116"/>
        <v>3318611324.1202307</v>
      </c>
      <c r="CK127" s="42">
        <f t="shared" si="117"/>
        <v>3120879000</v>
      </c>
      <c r="CL127" s="42">
        <f t="shared" si="117"/>
        <v>3313368000</v>
      </c>
      <c r="CM127" s="43">
        <f t="shared" si="103"/>
        <v>46813185</v>
      </c>
      <c r="CN127" s="43">
        <f t="shared" si="104"/>
        <v>33133680</v>
      </c>
      <c r="CO127" s="43">
        <f t="shared" si="105"/>
        <v>73605625</v>
      </c>
      <c r="CP127" s="43">
        <f t="shared" si="106"/>
        <v>65121208.333333336</v>
      </c>
      <c r="CQ127" s="42">
        <f t="shared" si="118"/>
        <v>3517729022.7748499</v>
      </c>
    </row>
    <row r="128" spans="1:95">
      <c r="A128" s="3">
        <f t="shared" si="107"/>
        <v>89</v>
      </c>
      <c r="B128" s="249">
        <v>5</v>
      </c>
      <c r="C128" s="250" t="s">
        <v>154</v>
      </c>
      <c r="D128" s="285">
        <v>15</v>
      </c>
      <c r="E128" s="252"/>
      <c r="F128" s="40" t="s">
        <v>64</v>
      </c>
      <c r="G128" s="253">
        <f t="shared" si="82"/>
        <v>101</v>
      </c>
      <c r="H128" s="253">
        <f t="shared" si="83"/>
        <v>90</v>
      </c>
      <c r="I128" s="254">
        <f t="shared" si="84"/>
        <v>27506142.120000001</v>
      </c>
      <c r="J128" s="254">
        <f t="shared" si="85"/>
        <v>1</v>
      </c>
      <c r="K128" s="255">
        <f t="shared" si="86"/>
        <v>1.06</v>
      </c>
      <c r="L128" s="305">
        <f t="shared" si="134"/>
        <v>1.02</v>
      </c>
      <c r="M128" s="257">
        <f t="shared" si="88"/>
        <v>24851779.771825496</v>
      </c>
      <c r="N128" s="257">
        <f t="shared" si="89"/>
        <v>28011926.525916401</v>
      </c>
      <c r="O128" s="257">
        <f t="shared" si="90"/>
        <v>29739640.860144004</v>
      </c>
      <c r="P128" s="257">
        <f t="shared" si="91"/>
        <v>31573916.83403369</v>
      </c>
      <c r="Q128" s="257">
        <f t="shared" si="108"/>
        <v>35468737.038663335</v>
      </c>
      <c r="R128" s="258">
        <f t="shared" si="92"/>
        <v>29739640.860144004</v>
      </c>
      <c r="S128" s="257">
        <f t="shared" si="92"/>
        <v>31573916.83403369</v>
      </c>
      <c r="T128" s="257">
        <f t="shared" si="93"/>
        <v>33521326.93634852</v>
      </c>
      <c r="U128" s="257">
        <f t="shared" si="109"/>
        <v>39851413.463910654</v>
      </c>
      <c r="V128" s="257"/>
      <c r="W128" s="257">
        <f t="shared" si="94"/>
        <v>2236660179.4642944</v>
      </c>
      <c r="X128" s="257">
        <f t="shared" si="95"/>
        <v>2521073387.3324761</v>
      </c>
      <c r="Y128" s="257">
        <f t="shared" si="96"/>
        <v>2676567677.4129605</v>
      </c>
      <c r="Z128" s="258">
        <f t="shared" si="110"/>
        <v>2841652515.0630322</v>
      </c>
      <c r="AA128" s="258">
        <f t="shared" si="111"/>
        <v>3192186333.4797001</v>
      </c>
      <c r="AB128" s="258">
        <f t="shared" si="97"/>
        <v>2676567677.4129605</v>
      </c>
      <c r="AC128" s="257">
        <f t="shared" si="98"/>
        <v>2841652515.0630322</v>
      </c>
      <c r="AD128" s="257">
        <f t="shared" si="112"/>
        <v>3016919424.2713666</v>
      </c>
      <c r="AE128" s="257">
        <f t="shared" si="113"/>
        <v>3586627211.7519588</v>
      </c>
      <c r="AF128" s="257"/>
      <c r="AG128" s="32" t="str">
        <f t="shared" si="99"/>
        <v>BERTAHAP</v>
      </c>
      <c r="AH128" s="259">
        <f t="shared" si="100"/>
        <v>0</v>
      </c>
      <c r="AI128" s="260">
        <v>2</v>
      </c>
      <c r="AJ128" s="261"/>
      <c r="AK128" s="257" t="e">
        <f>IF(AJ128&gt;#REF!,"LB","KR")</f>
        <v>#REF!</v>
      </c>
      <c r="AL128" s="51">
        <f t="shared" si="101"/>
        <v>2460327000</v>
      </c>
      <c r="AM128" s="51">
        <f t="shared" si="101"/>
        <v>2773181000</v>
      </c>
      <c r="AN128" s="51">
        <f t="shared" si="101"/>
        <v>2944225000</v>
      </c>
      <c r="AO128" s="418">
        <f t="shared" si="101"/>
        <v>3125818000</v>
      </c>
      <c r="AP128" s="418">
        <f t="shared" si="102"/>
        <v>2944225000</v>
      </c>
      <c r="AQ128" s="51">
        <f t="shared" si="102"/>
        <v>3125818000</v>
      </c>
      <c r="AR128" s="51">
        <f t="shared" si="102"/>
        <v>3318612000</v>
      </c>
      <c r="AS128" s="42"/>
      <c r="AT128" s="42"/>
      <c r="AU128" s="297">
        <f t="shared" si="114"/>
        <v>-1273534.3801559955</v>
      </c>
      <c r="AV128" s="297"/>
      <c r="AW128" s="297"/>
      <c r="AX128" s="297"/>
      <c r="AY128" s="297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3"/>
      <c r="BX128" s="424"/>
      <c r="BY128" s="424" t="str">
        <f t="shared" si="135"/>
        <v>2BR-11</v>
      </c>
      <c r="BZ128" s="425">
        <f t="shared" si="136"/>
        <v>11</v>
      </c>
      <c r="CA128" s="424">
        <f t="shared" si="137"/>
        <v>101</v>
      </c>
      <c r="CB128" s="424">
        <f t="shared" si="137"/>
        <v>90</v>
      </c>
      <c r="CC128" s="424">
        <f t="shared" si="138"/>
        <v>29739640.860144004</v>
      </c>
      <c r="CD128" s="424">
        <f t="shared" si="139"/>
        <v>2460327000</v>
      </c>
      <c r="CE128" s="424">
        <f t="shared" si="139"/>
        <v>2773181000</v>
      </c>
      <c r="CF128" s="424">
        <f t="shared" si="139"/>
        <v>2944225000</v>
      </c>
      <c r="CG128" s="424">
        <f t="shared" si="139"/>
        <v>3125818000</v>
      </c>
      <c r="CH128" s="424">
        <f t="shared" si="140"/>
        <v>3318612000</v>
      </c>
      <c r="CI128" s="42"/>
      <c r="CJ128" s="418">
        <f t="shared" si="116"/>
        <v>3318611324.1202307</v>
      </c>
      <c r="CK128" s="42">
        <f t="shared" si="117"/>
        <v>3120879000</v>
      </c>
      <c r="CL128" s="42">
        <f t="shared" si="117"/>
        <v>3313368000</v>
      </c>
      <c r="CM128" s="43">
        <f t="shared" si="103"/>
        <v>46813185</v>
      </c>
      <c r="CN128" s="43">
        <f t="shared" si="104"/>
        <v>33133680</v>
      </c>
      <c r="CO128" s="43">
        <f t="shared" si="105"/>
        <v>73605625</v>
      </c>
      <c r="CP128" s="43">
        <f t="shared" si="106"/>
        <v>65121208.333333336</v>
      </c>
      <c r="CQ128" s="42">
        <f t="shared" si="118"/>
        <v>3517729022.7748499</v>
      </c>
    </row>
    <row r="129" spans="1:95">
      <c r="A129" s="3">
        <f t="shared" si="107"/>
        <v>90</v>
      </c>
      <c r="B129" s="249">
        <v>6</v>
      </c>
      <c r="C129" s="250" t="s">
        <v>154</v>
      </c>
      <c r="D129" s="285">
        <v>17</v>
      </c>
      <c r="E129" s="252"/>
      <c r="F129" s="40" t="s">
        <v>67</v>
      </c>
      <c r="G129" s="253">
        <f t="shared" si="82"/>
        <v>85</v>
      </c>
      <c r="H129" s="253">
        <f t="shared" si="83"/>
        <v>74</v>
      </c>
      <c r="I129" s="254">
        <f t="shared" si="84"/>
        <v>27506142.120000001</v>
      </c>
      <c r="J129" s="254">
        <f t="shared" si="85"/>
        <v>1</v>
      </c>
      <c r="K129" s="255">
        <f t="shared" si="86"/>
        <v>1.06</v>
      </c>
      <c r="L129" s="305">
        <f t="shared" si="134"/>
        <v>1.02</v>
      </c>
      <c r="M129" s="257">
        <f t="shared" si="88"/>
        <v>24851779.771825496</v>
      </c>
      <c r="N129" s="257">
        <f t="shared" si="89"/>
        <v>28011926.525916401</v>
      </c>
      <c r="O129" s="257">
        <f t="shared" si="90"/>
        <v>29739640.860144004</v>
      </c>
      <c r="P129" s="257">
        <f t="shared" si="91"/>
        <v>31573916.83403369</v>
      </c>
      <c r="Q129" s="257">
        <f t="shared" si="108"/>
        <v>35468737.038663335</v>
      </c>
      <c r="R129" s="258">
        <f t="shared" si="92"/>
        <v>29739640.860144004</v>
      </c>
      <c r="S129" s="257">
        <f t="shared" si="92"/>
        <v>31573916.83403369</v>
      </c>
      <c r="T129" s="257">
        <f t="shared" si="93"/>
        <v>33521326.93634852</v>
      </c>
      <c r="U129" s="257">
        <f t="shared" si="109"/>
        <v>39851413.463910654</v>
      </c>
      <c r="V129" s="257"/>
      <c r="W129" s="257">
        <f t="shared" si="94"/>
        <v>1839031703.1150868</v>
      </c>
      <c r="X129" s="257">
        <f t="shared" si="95"/>
        <v>2072882562.9178138</v>
      </c>
      <c r="Y129" s="257">
        <f t="shared" si="96"/>
        <v>2200733423.6506562</v>
      </c>
      <c r="Z129" s="258">
        <f t="shared" si="110"/>
        <v>2336469845.718493</v>
      </c>
      <c r="AA129" s="258">
        <f t="shared" si="111"/>
        <v>2624686540.8610868</v>
      </c>
      <c r="AB129" s="258">
        <f t="shared" si="97"/>
        <v>2200733423.6506562</v>
      </c>
      <c r="AC129" s="257">
        <f t="shared" si="98"/>
        <v>2336469845.718493</v>
      </c>
      <c r="AD129" s="257">
        <f t="shared" si="112"/>
        <v>2480578193.2897906</v>
      </c>
      <c r="AE129" s="257">
        <f t="shared" si="113"/>
        <v>2949004596.3293886</v>
      </c>
      <c r="AF129" s="257"/>
      <c r="AG129" s="32" t="str">
        <f t="shared" si="99"/>
        <v>BERTAHAP</v>
      </c>
      <c r="AH129" s="259">
        <f t="shared" si="100"/>
        <v>0</v>
      </c>
      <c r="AI129" s="260">
        <v>2</v>
      </c>
      <c r="AJ129" s="261"/>
      <c r="AK129" s="257" t="e">
        <f>IF(AJ129&gt;#REF!,"LB","KR")</f>
        <v>#REF!</v>
      </c>
      <c r="AL129" s="51">
        <f t="shared" si="101"/>
        <v>2022935000</v>
      </c>
      <c r="AM129" s="51">
        <f t="shared" si="101"/>
        <v>2280171000</v>
      </c>
      <c r="AN129" s="51">
        <f t="shared" si="101"/>
        <v>2420807000</v>
      </c>
      <c r="AO129" s="418">
        <f t="shared" si="101"/>
        <v>2570117000</v>
      </c>
      <c r="AP129" s="418">
        <f t="shared" si="102"/>
        <v>2420807000</v>
      </c>
      <c r="AQ129" s="51">
        <f t="shared" si="102"/>
        <v>2570117000</v>
      </c>
      <c r="AR129" s="51">
        <f t="shared" si="102"/>
        <v>2728637000</v>
      </c>
      <c r="AS129" s="42"/>
      <c r="AT129" s="42"/>
      <c r="AU129" s="297">
        <f t="shared" si="114"/>
        <v>-1273534.3801559955</v>
      </c>
      <c r="AV129" s="297"/>
      <c r="AW129" s="297"/>
      <c r="AX129" s="297"/>
      <c r="AY129" s="297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3"/>
      <c r="BX129" s="424"/>
      <c r="BY129" s="424" t="str">
        <f t="shared" si="135"/>
        <v>2BR-15</v>
      </c>
      <c r="BZ129" s="425">
        <f t="shared" si="136"/>
        <v>15</v>
      </c>
      <c r="CA129" s="424">
        <f t="shared" si="137"/>
        <v>101</v>
      </c>
      <c r="CB129" s="424">
        <f t="shared" si="137"/>
        <v>90</v>
      </c>
      <c r="CC129" s="424">
        <f t="shared" si="138"/>
        <v>29739640.860144004</v>
      </c>
      <c r="CD129" s="424">
        <f t="shared" si="139"/>
        <v>2460327000</v>
      </c>
      <c r="CE129" s="424">
        <f t="shared" si="139"/>
        <v>2773181000</v>
      </c>
      <c r="CF129" s="424">
        <f t="shared" si="139"/>
        <v>2944225000</v>
      </c>
      <c r="CG129" s="424">
        <f t="shared" si="139"/>
        <v>3125818000</v>
      </c>
      <c r="CH129" s="424">
        <f t="shared" si="140"/>
        <v>3318612000</v>
      </c>
      <c r="CI129" s="42"/>
      <c r="CJ129" s="418">
        <f t="shared" si="116"/>
        <v>2728635954.0171294</v>
      </c>
      <c r="CK129" s="42">
        <f t="shared" si="117"/>
        <v>2566056000</v>
      </c>
      <c r="CL129" s="42">
        <f t="shared" si="117"/>
        <v>2724325000</v>
      </c>
      <c r="CM129" s="43">
        <f t="shared" si="103"/>
        <v>38490840</v>
      </c>
      <c r="CN129" s="43">
        <f t="shared" si="104"/>
        <v>27243250</v>
      </c>
      <c r="CO129" s="43">
        <f t="shared" si="105"/>
        <v>60520175</v>
      </c>
      <c r="CP129" s="43">
        <f t="shared" si="106"/>
        <v>53544104.166666664</v>
      </c>
      <c r="CQ129" s="42">
        <f t="shared" si="118"/>
        <v>2892355186.6170893</v>
      </c>
    </row>
    <row r="130" spans="1:95">
      <c r="A130" s="3">
        <f t="shared" si="107"/>
        <v>91</v>
      </c>
      <c r="B130" s="249">
        <v>7</v>
      </c>
      <c r="C130" s="250" t="s">
        <v>154</v>
      </c>
      <c r="D130" s="285">
        <v>19</v>
      </c>
      <c r="E130" s="252"/>
      <c r="F130" s="40" t="s">
        <v>78</v>
      </c>
      <c r="G130" s="253">
        <f t="shared" si="82"/>
        <v>138</v>
      </c>
      <c r="H130" s="253">
        <f t="shared" si="83"/>
        <v>120</v>
      </c>
      <c r="I130" s="254">
        <f t="shared" si="84"/>
        <v>27506142.120000001</v>
      </c>
      <c r="J130" s="254">
        <f t="shared" si="85"/>
        <v>1</v>
      </c>
      <c r="K130" s="255">
        <f t="shared" si="86"/>
        <v>1.06</v>
      </c>
      <c r="L130" s="305">
        <f t="shared" si="134"/>
        <v>1.02</v>
      </c>
      <c r="M130" s="257">
        <f t="shared" si="88"/>
        <v>24851779.771825496</v>
      </c>
      <c r="N130" s="257">
        <f t="shared" si="89"/>
        <v>28011926.525916401</v>
      </c>
      <c r="O130" s="257">
        <f t="shared" si="90"/>
        <v>29739640.860144004</v>
      </c>
      <c r="P130" s="257">
        <f t="shared" si="91"/>
        <v>31573916.83403369</v>
      </c>
      <c r="Q130" s="257">
        <f t="shared" si="108"/>
        <v>35468737.038663335</v>
      </c>
      <c r="R130" s="258">
        <f t="shared" si="92"/>
        <v>29739640.860144004</v>
      </c>
      <c r="S130" s="257">
        <f t="shared" si="92"/>
        <v>31573916.83403369</v>
      </c>
      <c r="T130" s="257">
        <f t="shared" si="93"/>
        <v>33521326.93634852</v>
      </c>
      <c r="U130" s="257">
        <f t="shared" si="109"/>
        <v>39851413.463910654</v>
      </c>
      <c r="V130" s="257"/>
      <c r="W130" s="257">
        <f t="shared" si="94"/>
        <v>2982213572.6190596</v>
      </c>
      <c r="X130" s="257">
        <f t="shared" si="95"/>
        <v>3361431183.1099682</v>
      </c>
      <c r="Y130" s="257">
        <f t="shared" si="96"/>
        <v>3568756903.2172804</v>
      </c>
      <c r="Z130" s="258">
        <f t="shared" si="110"/>
        <v>3788870020.084043</v>
      </c>
      <c r="AA130" s="258">
        <f t="shared" si="111"/>
        <v>4256248444.6396003</v>
      </c>
      <c r="AB130" s="258">
        <f t="shared" si="97"/>
        <v>3568756903.2172804</v>
      </c>
      <c r="AC130" s="257">
        <f t="shared" si="98"/>
        <v>3788870020.084043</v>
      </c>
      <c r="AD130" s="257">
        <f t="shared" si="112"/>
        <v>4022559232.3618226</v>
      </c>
      <c r="AE130" s="257">
        <f t="shared" si="113"/>
        <v>4782169615.6692781</v>
      </c>
      <c r="AF130" s="257"/>
      <c r="AG130" s="32" t="str">
        <f t="shared" si="99"/>
        <v>BERTAHAP</v>
      </c>
      <c r="AH130" s="259">
        <f t="shared" si="100"/>
        <v>0</v>
      </c>
      <c r="AI130" s="260">
        <v>2</v>
      </c>
      <c r="AJ130" s="261"/>
      <c r="AK130" s="257" t="e">
        <f>IF(AJ130&gt;#REF!,"LB","KR")</f>
        <v>#REF!</v>
      </c>
      <c r="AL130" s="51">
        <f t="shared" si="101"/>
        <v>3280435000</v>
      </c>
      <c r="AM130" s="51">
        <f t="shared" si="101"/>
        <v>3697575000</v>
      </c>
      <c r="AN130" s="51">
        <f t="shared" si="101"/>
        <v>3925633000</v>
      </c>
      <c r="AO130" s="418">
        <f t="shared" si="101"/>
        <v>4167758000</v>
      </c>
      <c r="AP130" s="418">
        <f t="shared" si="102"/>
        <v>3925633000</v>
      </c>
      <c r="AQ130" s="51">
        <f t="shared" si="102"/>
        <v>4167758000</v>
      </c>
      <c r="AR130" s="51">
        <f t="shared" si="102"/>
        <v>4424816000</v>
      </c>
      <c r="AS130" s="42"/>
      <c r="AT130" s="42"/>
      <c r="AU130" s="297">
        <f t="shared" si="114"/>
        <v>-1273534.3801559955</v>
      </c>
      <c r="AV130" s="297"/>
      <c r="AW130" s="297"/>
      <c r="AX130" s="297"/>
      <c r="AY130" s="297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3"/>
      <c r="BX130" s="424"/>
      <c r="BY130" s="424" t="str">
        <f t="shared" si="135"/>
        <v>2BR-17</v>
      </c>
      <c r="BZ130" s="425">
        <f t="shared" si="136"/>
        <v>17</v>
      </c>
      <c r="CA130" s="424">
        <f t="shared" si="137"/>
        <v>85</v>
      </c>
      <c r="CB130" s="424">
        <f t="shared" si="137"/>
        <v>74</v>
      </c>
      <c r="CC130" s="424">
        <f t="shared" si="138"/>
        <v>29739640.860144004</v>
      </c>
      <c r="CD130" s="424">
        <f t="shared" si="139"/>
        <v>2022935000</v>
      </c>
      <c r="CE130" s="424">
        <f t="shared" si="139"/>
        <v>2280171000</v>
      </c>
      <c r="CF130" s="424">
        <f t="shared" si="139"/>
        <v>2420807000</v>
      </c>
      <c r="CG130" s="424">
        <f t="shared" si="139"/>
        <v>2570117000</v>
      </c>
      <c r="CH130" s="424">
        <f t="shared" si="140"/>
        <v>2728637000</v>
      </c>
      <c r="CI130" s="42"/>
      <c r="CJ130" s="418">
        <f t="shared" si="116"/>
        <v>4424815806.6121206</v>
      </c>
      <c r="CK130" s="42">
        <f t="shared" si="117"/>
        <v>4161171000</v>
      </c>
      <c r="CL130" s="42">
        <f t="shared" si="117"/>
        <v>4417824000</v>
      </c>
      <c r="CM130" s="43">
        <f t="shared" si="103"/>
        <v>62417565</v>
      </c>
      <c r="CN130" s="43">
        <f t="shared" si="104"/>
        <v>44178240</v>
      </c>
      <c r="CO130" s="43">
        <f t="shared" si="105"/>
        <v>98140825</v>
      </c>
      <c r="CP130" s="43">
        <f t="shared" si="106"/>
        <v>86828291.666666672</v>
      </c>
      <c r="CQ130" s="42">
        <f t="shared" si="118"/>
        <v>4690305363.6997995</v>
      </c>
    </row>
    <row r="131" spans="1:95">
      <c r="A131" s="3">
        <f t="shared" si="107"/>
        <v>92</v>
      </c>
      <c r="B131" s="249">
        <v>8</v>
      </c>
      <c r="C131" s="250" t="s">
        <v>154</v>
      </c>
      <c r="D131" s="285">
        <v>21</v>
      </c>
      <c r="E131" s="252"/>
      <c r="F131" s="40" t="s">
        <v>84</v>
      </c>
      <c r="G131" s="253">
        <f t="shared" si="82"/>
        <v>132</v>
      </c>
      <c r="H131" s="253">
        <f t="shared" si="83"/>
        <v>112</v>
      </c>
      <c r="I131" s="254">
        <f t="shared" si="84"/>
        <v>27506142.120000001</v>
      </c>
      <c r="J131" s="254">
        <f t="shared" si="85"/>
        <v>3</v>
      </c>
      <c r="K131" s="255">
        <f t="shared" si="86"/>
        <v>1.1000000000000001</v>
      </c>
      <c r="L131" s="305">
        <f t="shared" si="134"/>
        <v>1.02</v>
      </c>
      <c r="M131" s="257">
        <f t="shared" si="88"/>
        <v>25789582.782083057</v>
      </c>
      <c r="N131" s="257">
        <f t="shared" si="89"/>
        <v>29068980.357083056</v>
      </c>
      <c r="O131" s="257">
        <f t="shared" si="90"/>
        <v>30861891.458640002</v>
      </c>
      <c r="P131" s="257">
        <f t="shared" si="91"/>
        <v>32765385.393808544</v>
      </c>
      <c r="Q131" s="257">
        <f t="shared" si="108"/>
        <v>36807179.945782706</v>
      </c>
      <c r="R131" s="258">
        <f t="shared" si="92"/>
        <v>30861891.458640002</v>
      </c>
      <c r="S131" s="257">
        <f t="shared" si="92"/>
        <v>32765385.393808544</v>
      </c>
      <c r="T131" s="257">
        <f t="shared" si="93"/>
        <v>34786282.669795632</v>
      </c>
      <c r="U131" s="257">
        <f t="shared" si="109"/>
        <v>41355240.387077093</v>
      </c>
      <c r="V131" s="257"/>
      <c r="W131" s="257">
        <f t="shared" si="94"/>
        <v>2888433271.5933022</v>
      </c>
      <c r="X131" s="257">
        <f t="shared" si="95"/>
        <v>3255725799.9933023</v>
      </c>
      <c r="Y131" s="257">
        <f t="shared" si="96"/>
        <v>3456531843.3676801</v>
      </c>
      <c r="Z131" s="258">
        <f t="shared" si="110"/>
        <v>3669723164.1065569</v>
      </c>
      <c r="AA131" s="258">
        <f t="shared" si="111"/>
        <v>4122404153.9276628</v>
      </c>
      <c r="AB131" s="258">
        <f t="shared" si="97"/>
        <v>3456531843.3676801</v>
      </c>
      <c r="AC131" s="257">
        <f t="shared" si="98"/>
        <v>3669723164.1065569</v>
      </c>
      <c r="AD131" s="257">
        <f t="shared" si="112"/>
        <v>3896063659.0171108</v>
      </c>
      <c r="AE131" s="257">
        <f t="shared" si="113"/>
        <v>4631786923.3526344</v>
      </c>
      <c r="AF131" s="257"/>
      <c r="AG131" s="32" t="str">
        <f t="shared" si="99"/>
        <v>BERTAHAP</v>
      </c>
      <c r="AH131" s="259">
        <f t="shared" si="100"/>
        <v>0</v>
      </c>
      <c r="AI131" s="260">
        <v>2</v>
      </c>
      <c r="AJ131" s="261"/>
      <c r="AK131" s="257" t="e">
        <f>IF(AJ131&gt;#REF!,"LB","KR")</f>
        <v>#REF!</v>
      </c>
      <c r="AL131" s="51">
        <f t="shared" si="101"/>
        <v>3177277000</v>
      </c>
      <c r="AM131" s="51">
        <f t="shared" si="101"/>
        <v>3581299000</v>
      </c>
      <c r="AN131" s="51">
        <f t="shared" si="101"/>
        <v>3802186000</v>
      </c>
      <c r="AO131" s="418">
        <f t="shared" si="101"/>
        <v>4036696000</v>
      </c>
      <c r="AP131" s="418">
        <f t="shared" si="102"/>
        <v>3802186000</v>
      </c>
      <c r="AQ131" s="51">
        <f t="shared" si="102"/>
        <v>4036696000</v>
      </c>
      <c r="AR131" s="51">
        <f t="shared" si="102"/>
        <v>4285671000</v>
      </c>
      <c r="AS131" s="42"/>
      <c r="AT131" s="42"/>
      <c r="AU131" s="297">
        <f t="shared" si="114"/>
        <v>-151283.781659998</v>
      </c>
      <c r="AV131" s="297"/>
      <c r="AW131" s="297"/>
      <c r="AX131" s="297"/>
      <c r="AY131" s="297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3"/>
      <c r="BX131" s="424"/>
      <c r="BY131" s="424" t="str">
        <f t="shared" si="135"/>
        <v>3BR-19</v>
      </c>
      <c r="BZ131" s="425">
        <f t="shared" si="136"/>
        <v>19</v>
      </c>
      <c r="CA131" s="424">
        <f t="shared" si="137"/>
        <v>138</v>
      </c>
      <c r="CB131" s="424">
        <f t="shared" si="137"/>
        <v>120</v>
      </c>
      <c r="CC131" s="424">
        <f t="shared" si="138"/>
        <v>29739640.860144004</v>
      </c>
      <c r="CD131" s="424">
        <f t="shared" si="139"/>
        <v>3280435000</v>
      </c>
      <c r="CE131" s="424">
        <f t="shared" si="139"/>
        <v>3697575000</v>
      </c>
      <c r="CF131" s="424">
        <f t="shared" si="139"/>
        <v>3925633000</v>
      </c>
      <c r="CG131" s="424">
        <f t="shared" si="139"/>
        <v>4167758000</v>
      </c>
      <c r="CH131" s="424">
        <f t="shared" si="140"/>
        <v>4424816000</v>
      </c>
      <c r="CI131" s="42"/>
      <c r="CJ131" s="418">
        <f t="shared" si="116"/>
        <v>4285670201.4099474</v>
      </c>
      <c r="CK131" s="42">
        <f t="shared" si="117"/>
        <v>4030318000</v>
      </c>
      <c r="CL131" s="42">
        <f t="shared" si="117"/>
        <v>4278898000</v>
      </c>
      <c r="CM131" s="43">
        <f t="shared" si="103"/>
        <v>60454770</v>
      </c>
      <c r="CN131" s="43">
        <f t="shared" si="104"/>
        <v>42788980</v>
      </c>
      <c r="CO131" s="43">
        <f t="shared" si="105"/>
        <v>95054650</v>
      </c>
      <c r="CP131" s="43">
        <f t="shared" si="106"/>
        <v>84097833.333333328</v>
      </c>
      <c r="CQ131" s="42">
        <f t="shared" si="118"/>
        <v>4542810723.1352682</v>
      </c>
    </row>
    <row r="132" spans="1:95">
      <c r="A132" s="3">
        <f t="shared" si="107"/>
        <v>93</v>
      </c>
      <c r="B132" s="249">
        <v>1</v>
      </c>
      <c r="C132" s="250" t="s">
        <v>155</v>
      </c>
      <c r="D132" s="251" t="s">
        <v>19</v>
      </c>
      <c r="E132" s="252"/>
      <c r="F132" s="40" t="s">
        <v>72</v>
      </c>
      <c r="G132" s="253">
        <f t="shared" si="82"/>
        <v>175</v>
      </c>
      <c r="H132" s="253">
        <f t="shared" si="83"/>
        <v>156</v>
      </c>
      <c r="I132" s="254">
        <f t="shared" si="84"/>
        <v>27506142.120000001</v>
      </c>
      <c r="J132" s="254">
        <f t="shared" si="85"/>
        <v>5</v>
      </c>
      <c r="K132" s="255">
        <f t="shared" si="86"/>
        <v>1.08</v>
      </c>
      <c r="L132" s="256">
        <f t="shared" ref="L132:L147" si="141">SUMIF($AR$4:$AR$22,D132,$AW$4:$AW$22)</f>
        <v>1.01</v>
      </c>
      <c r="M132" s="257">
        <f t="shared" si="88"/>
        <v>25072439.303650804</v>
      </c>
      <c r="N132" s="257">
        <f t="shared" si="89"/>
        <v>28260645.074426204</v>
      </c>
      <c r="O132" s="257">
        <f t="shared" si="90"/>
        <v>30003699.824496005</v>
      </c>
      <c r="P132" s="257">
        <f t="shared" si="91"/>
        <v>31854262.37751013</v>
      </c>
      <c r="Q132" s="257">
        <f t="shared" si="108"/>
        <v>35783664.781514958</v>
      </c>
      <c r="R132" s="258">
        <f t="shared" si="92"/>
        <v>30003699.824496005</v>
      </c>
      <c r="S132" s="257">
        <f t="shared" si="92"/>
        <v>31854262.37751013</v>
      </c>
      <c r="T132" s="257">
        <f t="shared" si="93"/>
        <v>33818963.579512551</v>
      </c>
      <c r="U132" s="257">
        <f t="shared" si="109"/>
        <v>40205255.092891</v>
      </c>
      <c r="V132" s="257"/>
      <c r="W132" s="257">
        <f t="shared" si="94"/>
        <v>3911300531.3695254</v>
      </c>
      <c r="X132" s="257">
        <f t="shared" si="95"/>
        <v>4408660631.6104879</v>
      </c>
      <c r="Y132" s="257">
        <f t="shared" si="96"/>
        <v>4680577172.621377</v>
      </c>
      <c r="Z132" s="258">
        <f t="shared" si="110"/>
        <v>4969264930.8915806</v>
      </c>
      <c r="AA132" s="258">
        <f t="shared" si="111"/>
        <v>5582251705.9163332</v>
      </c>
      <c r="AB132" s="258">
        <f t="shared" si="97"/>
        <v>4680577172.621377</v>
      </c>
      <c r="AC132" s="257">
        <f t="shared" si="98"/>
        <v>4969264930.8915806</v>
      </c>
      <c r="AD132" s="257">
        <f t="shared" si="112"/>
        <v>5275758318.4039583</v>
      </c>
      <c r="AE132" s="257">
        <f t="shared" si="113"/>
        <v>6272019794.4909964</v>
      </c>
      <c r="AF132" s="257"/>
      <c r="AG132" s="32" t="str">
        <f t="shared" si="99"/>
        <v>BERTAHAP</v>
      </c>
      <c r="AH132" s="259">
        <f t="shared" si="100"/>
        <v>0</v>
      </c>
      <c r="AI132" s="260">
        <v>2</v>
      </c>
      <c r="AJ132" s="261"/>
      <c r="AK132" s="257" t="e">
        <f>IF(AJ132&gt;#REF!,"LB","KR")</f>
        <v>#REF!</v>
      </c>
      <c r="AL132" s="51">
        <f t="shared" si="101"/>
        <v>4302431000</v>
      </c>
      <c r="AM132" s="51">
        <f t="shared" si="101"/>
        <v>4849527000</v>
      </c>
      <c r="AN132" s="51">
        <f t="shared" si="101"/>
        <v>5148635000</v>
      </c>
      <c r="AO132" s="418">
        <f t="shared" si="101"/>
        <v>5466192000</v>
      </c>
      <c r="AP132" s="418">
        <f t="shared" si="102"/>
        <v>5148635000</v>
      </c>
      <c r="AQ132" s="51">
        <f t="shared" si="102"/>
        <v>5466192000</v>
      </c>
      <c r="AR132" s="51">
        <f t="shared" si="102"/>
        <v>5803335000</v>
      </c>
      <c r="AS132" s="42"/>
      <c r="AT132" s="42"/>
      <c r="AU132" s="297">
        <f t="shared" si="114"/>
        <v>-1009475.415803995</v>
      </c>
      <c r="AV132" s="297"/>
      <c r="AW132" s="297"/>
      <c r="AX132" s="297"/>
      <c r="AY132" s="297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3">
        <v>24</v>
      </c>
      <c r="BX132" s="424" t="s">
        <v>156</v>
      </c>
      <c r="BY132" s="424" t="str">
        <f t="shared" ref="BY132:BY138" si="142">F222</f>
        <v>2BR-5</v>
      </c>
      <c r="BZ132" s="425" t="str">
        <f t="shared" ref="BZ132:BZ138" si="143">D222</f>
        <v>05</v>
      </c>
      <c r="CA132" s="424">
        <f t="shared" ref="CA132:CB138" si="144">G222</f>
        <v>85</v>
      </c>
      <c r="CB132" s="424">
        <f t="shared" si="144"/>
        <v>74</v>
      </c>
      <c r="CC132" s="424">
        <f t="shared" ref="CC132:CC138" si="145">O222</f>
        <v>29739640.860144004</v>
      </c>
      <c r="CD132" s="424">
        <f t="shared" ref="CD132:CG138" si="146">AL222</f>
        <v>2022935000</v>
      </c>
      <c r="CE132" s="424">
        <f t="shared" si="146"/>
        <v>2280171000</v>
      </c>
      <c r="CF132" s="424">
        <f t="shared" si="146"/>
        <v>2420807000</v>
      </c>
      <c r="CG132" s="424">
        <f t="shared" si="146"/>
        <v>2570117000</v>
      </c>
      <c r="CH132" s="424">
        <f t="shared" ref="CH132:CH138" si="147">AR222</f>
        <v>2728637000</v>
      </c>
      <c r="CI132" s="42">
        <v>14</v>
      </c>
      <c r="CJ132" s="418">
        <f t="shared" si="116"/>
        <v>5803334253.9506178</v>
      </c>
      <c r="CK132" s="42">
        <f t="shared" si="117"/>
        <v>5457554000</v>
      </c>
      <c r="CL132" s="42">
        <f t="shared" si="117"/>
        <v>5794164000</v>
      </c>
      <c r="CM132" s="43">
        <f t="shared" si="103"/>
        <v>81863310</v>
      </c>
      <c r="CN132" s="43">
        <f t="shared" si="104"/>
        <v>57941640</v>
      </c>
      <c r="CO132" s="43">
        <f t="shared" si="105"/>
        <v>128715875</v>
      </c>
      <c r="CP132" s="43">
        <f t="shared" si="106"/>
        <v>113879000</v>
      </c>
      <c r="CQ132" s="42">
        <f t="shared" si="118"/>
        <v>6151534893.05058</v>
      </c>
    </row>
    <row r="133" spans="1:95">
      <c r="A133" s="3">
        <f t="shared" si="107"/>
        <v>94</v>
      </c>
      <c r="B133" s="249">
        <v>2</v>
      </c>
      <c r="C133" s="250" t="s">
        <v>155</v>
      </c>
      <c r="D133" s="251" t="s">
        <v>29</v>
      </c>
      <c r="E133" s="252"/>
      <c r="F133" s="40" t="s">
        <v>74</v>
      </c>
      <c r="G133" s="253">
        <f t="shared" si="82"/>
        <v>85</v>
      </c>
      <c r="H133" s="253">
        <f t="shared" si="83"/>
        <v>74</v>
      </c>
      <c r="I133" s="254">
        <f t="shared" si="84"/>
        <v>27506142.120000001</v>
      </c>
      <c r="J133" s="254">
        <f t="shared" si="85"/>
        <v>1</v>
      </c>
      <c r="K133" s="255">
        <f t="shared" si="86"/>
        <v>1.06</v>
      </c>
      <c r="L133" s="256">
        <f t="shared" si="141"/>
        <v>1.01</v>
      </c>
      <c r="M133" s="257">
        <f t="shared" si="88"/>
        <v>24608134.872101717</v>
      </c>
      <c r="N133" s="257">
        <f t="shared" si="89"/>
        <v>27737299.795270164</v>
      </c>
      <c r="O133" s="257">
        <f t="shared" si="90"/>
        <v>29448075.753672004</v>
      </c>
      <c r="P133" s="257">
        <f t="shared" si="91"/>
        <v>31264368.62977846</v>
      </c>
      <c r="Q133" s="257">
        <f t="shared" si="108"/>
        <v>35121004.32259801</v>
      </c>
      <c r="R133" s="258">
        <f t="shared" si="92"/>
        <v>29448075.753672004</v>
      </c>
      <c r="S133" s="257">
        <f t="shared" si="92"/>
        <v>31264368.62977846</v>
      </c>
      <c r="T133" s="257">
        <f t="shared" si="93"/>
        <v>33192686.476188242</v>
      </c>
      <c r="U133" s="257">
        <f t="shared" si="109"/>
        <v>39460713.331911534</v>
      </c>
      <c r="V133" s="257"/>
      <c r="W133" s="257">
        <f t="shared" si="94"/>
        <v>1821001980.535527</v>
      </c>
      <c r="X133" s="257">
        <f t="shared" si="95"/>
        <v>2052560184.849992</v>
      </c>
      <c r="Y133" s="257">
        <f t="shared" si="96"/>
        <v>2179157605.7717285</v>
      </c>
      <c r="Z133" s="258">
        <f t="shared" si="110"/>
        <v>2313563278.6036062</v>
      </c>
      <c r="AA133" s="258">
        <f t="shared" si="111"/>
        <v>2598954319.8722529</v>
      </c>
      <c r="AB133" s="258">
        <f t="shared" si="97"/>
        <v>2179157605.7717285</v>
      </c>
      <c r="AC133" s="257">
        <f t="shared" si="98"/>
        <v>2313563278.6036062</v>
      </c>
      <c r="AD133" s="257">
        <f t="shared" si="112"/>
        <v>2456258799.2379298</v>
      </c>
      <c r="AE133" s="257">
        <f t="shared" si="113"/>
        <v>2920092786.5614533</v>
      </c>
      <c r="AF133" s="257"/>
      <c r="AG133" s="32" t="str">
        <f t="shared" si="99"/>
        <v>BERTAHAP</v>
      </c>
      <c r="AH133" s="259">
        <f t="shared" si="100"/>
        <v>0</v>
      </c>
      <c r="AI133" s="260">
        <v>2</v>
      </c>
      <c r="AJ133" s="261"/>
      <c r="AK133" s="257" t="e">
        <f>IF(AJ133&gt;#REF!,"LB","KR")</f>
        <v>#REF!</v>
      </c>
      <c r="AL133" s="51">
        <f t="shared" si="101"/>
        <v>2003103000</v>
      </c>
      <c r="AM133" s="51">
        <f t="shared" si="101"/>
        <v>2257817000</v>
      </c>
      <c r="AN133" s="51">
        <f t="shared" si="101"/>
        <v>2397074000</v>
      </c>
      <c r="AO133" s="418">
        <f t="shared" si="101"/>
        <v>2544920000</v>
      </c>
      <c r="AP133" s="418">
        <f t="shared" si="102"/>
        <v>2397074000</v>
      </c>
      <c r="AQ133" s="51">
        <f t="shared" si="102"/>
        <v>2544920000</v>
      </c>
      <c r="AR133" s="51">
        <f t="shared" si="102"/>
        <v>2701885000</v>
      </c>
      <c r="AS133" s="42"/>
      <c r="AT133" s="42"/>
      <c r="AU133" s="297">
        <f t="shared" si="114"/>
        <v>-1565099.486627996</v>
      </c>
      <c r="AV133" s="297"/>
      <c r="AW133" s="297"/>
      <c r="AX133" s="297"/>
      <c r="AY133" s="297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3"/>
      <c r="BX133" s="424"/>
      <c r="BY133" s="424" t="str">
        <f t="shared" si="142"/>
        <v>2BR-7</v>
      </c>
      <c r="BZ133" s="425" t="str">
        <f t="shared" si="143"/>
        <v>07</v>
      </c>
      <c r="CA133" s="424">
        <f t="shared" si="144"/>
        <v>101</v>
      </c>
      <c r="CB133" s="424">
        <f t="shared" si="144"/>
        <v>90</v>
      </c>
      <c r="CC133" s="424">
        <f t="shared" si="145"/>
        <v>29739640.860144004</v>
      </c>
      <c r="CD133" s="424">
        <f t="shared" si="146"/>
        <v>2460327000</v>
      </c>
      <c r="CE133" s="424">
        <f t="shared" si="146"/>
        <v>2773181000</v>
      </c>
      <c r="CF133" s="424">
        <f t="shared" si="146"/>
        <v>2944225000</v>
      </c>
      <c r="CG133" s="424">
        <f t="shared" si="146"/>
        <v>3125818000</v>
      </c>
      <c r="CH133" s="424">
        <f t="shared" si="147"/>
        <v>3318612000</v>
      </c>
      <c r="CI133" s="42"/>
      <c r="CJ133" s="418">
        <f t="shared" si="116"/>
        <v>2701884860.5325255</v>
      </c>
      <c r="CK133" s="42">
        <f t="shared" si="117"/>
        <v>2540899000</v>
      </c>
      <c r="CL133" s="42">
        <f t="shared" si="117"/>
        <v>2697616000</v>
      </c>
      <c r="CM133" s="43">
        <f t="shared" si="103"/>
        <v>38113485</v>
      </c>
      <c r="CN133" s="43">
        <f t="shared" si="104"/>
        <v>26976160</v>
      </c>
      <c r="CO133" s="43">
        <f t="shared" si="105"/>
        <v>59926850</v>
      </c>
      <c r="CP133" s="43">
        <f t="shared" si="106"/>
        <v>53019166.666666664</v>
      </c>
      <c r="CQ133" s="42">
        <f t="shared" si="118"/>
        <v>2863998836.0791192</v>
      </c>
    </row>
    <row r="134" spans="1:95">
      <c r="A134" s="3">
        <f t="shared" si="107"/>
        <v>95</v>
      </c>
      <c r="B134" s="249">
        <v>3</v>
      </c>
      <c r="C134" s="250" t="s">
        <v>155</v>
      </c>
      <c r="D134" s="251" t="s">
        <v>44</v>
      </c>
      <c r="E134" s="252"/>
      <c r="F134" s="40" t="s">
        <v>60</v>
      </c>
      <c r="G134" s="253">
        <f t="shared" si="82"/>
        <v>101</v>
      </c>
      <c r="H134" s="253">
        <f t="shared" si="83"/>
        <v>90</v>
      </c>
      <c r="I134" s="254">
        <f t="shared" si="84"/>
        <v>27506142.120000001</v>
      </c>
      <c r="J134" s="254">
        <f t="shared" si="85"/>
        <v>1</v>
      </c>
      <c r="K134" s="255">
        <f t="shared" si="86"/>
        <v>1.06</v>
      </c>
      <c r="L134" s="256">
        <f t="shared" si="141"/>
        <v>1.01</v>
      </c>
      <c r="M134" s="257">
        <f t="shared" si="88"/>
        <v>24608134.872101717</v>
      </c>
      <c r="N134" s="257">
        <f t="shared" si="89"/>
        <v>27737299.795270164</v>
      </c>
      <c r="O134" s="257">
        <f t="shared" si="90"/>
        <v>29448075.753672004</v>
      </c>
      <c r="P134" s="257">
        <f t="shared" si="91"/>
        <v>31264368.62977846</v>
      </c>
      <c r="Q134" s="257">
        <f t="shared" si="108"/>
        <v>35121004.32259801</v>
      </c>
      <c r="R134" s="258">
        <f t="shared" si="92"/>
        <v>29448075.753672004</v>
      </c>
      <c r="S134" s="257">
        <f t="shared" si="92"/>
        <v>31264368.62977846</v>
      </c>
      <c r="T134" s="257">
        <f t="shared" si="93"/>
        <v>33192686.476188242</v>
      </c>
      <c r="U134" s="257">
        <f t="shared" si="109"/>
        <v>39460713.331911534</v>
      </c>
      <c r="V134" s="257"/>
      <c r="W134" s="257">
        <f t="shared" si="94"/>
        <v>2214732138.4891543</v>
      </c>
      <c r="X134" s="257">
        <f t="shared" si="95"/>
        <v>2496356981.5743146</v>
      </c>
      <c r="Y134" s="257">
        <f t="shared" si="96"/>
        <v>2650326817.8304806</v>
      </c>
      <c r="Z134" s="258">
        <f t="shared" si="110"/>
        <v>2813793176.6800613</v>
      </c>
      <c r="AA134" s="258">
        <f t="shared" si="111"/>
        <v>3160890389.0338211</v>
      </c>
      <c r="AB134" s="258">
        <f t="shared" si="97"/>
        <v>2650326817.8304806</v>
      </c>
      <c r="AC134" s="257">
        <f t="shared" si="98"/>
        <v>2813793176.6800613</v>
      </c>
      <c r="AD134" s="257">
        <f t="shared" si="112"/>
        <v>2987341782.8569417</v>
      </c>
      <c r="AE134" s="257">
        <f t="shared" si="113"/>
        <v>3551464199.8720379</v>
      </c>
      <c r="AF134" s="257"/>
      <c r="AG134" s="32" t="str">
        <f t="shared" si="99"/>
        <v>BERTAHAP</v>
      </c>
      <c r="AH134" s="259">
        <f t="shared" si="100"/>
        <v>0</v>
      </c>
      <c r="AI134" s="260">
        <v>2</v>
      </c>
      <c r="AJ134" s="261"/>
      <c r="AK134" s="257" t="e">
        <f>IF(AJ134&gt;#REF!,"LB","KR")</f>
        <v>#REF!</v>
      </c>
      <c r="AL134" s="51">
        <f t="shared" si="101"/>
        <v>2436206000</v>
      </c>
      <c r="AM134" s="51">
        <f t="shared" si="101"/>
        <v>2745993000</v>
      </c>
      <c r="AN134" s="51">
        <f t="shared" si="101"/>
        <v>2915360000</v>
      </c>
      <c r="AO134" s="418">
        <f t="shared" si="101"/>
        <v>3095173000</v>
      </c>
      <c r="AP134" s="418">
        <f t="shared" si="102"/>
        <v>2915360000</v>
      </c>
      <c r="AQ134" s="51">
        <f t="shared" si="102"/>
        <v>3095173000</v>
      </c>
      <c r="AR134" s="51">
        <f t="shared" si="102"/>
        <v>3286076000</v>
      </c>
      <c r="AS134" s="42"/>
      <c r="AT134" s="42"/>
      <c r="AU134" s="297">
        <f t="shared" si="114"/>
        <v>-1565099.486627996</v>
      </c>
      <c r="AV134" s="297"/>
      <c r="AW134" s="297"/>
      <c r="AX134" s="297"/>
      <c r="AY134" s="297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3"/>
      <c r="BX134" s="424"/>
      <c r="BY134" s="424" t="str">
        <f t="shared" si="142"/>
        <v>2BR-9</v>
      </c>
      <c r="BZ134" s="425" t="str">
        <f t="shared" si="143"/>
        <v>09</v>
      </c>
      <c r="CA134" s="424">
        <f t="shared" si="144"/>
        <v>101</v>
      </c>
      <c r="CB134" s="424">
        <f t="shared" si="144"/>
        <v>90</v>
      </c>
      <c r="CC134" s="424">
        <f t="shared" si="145"/>
        <v>29739640.860144004</v>
      </c>
      <c r="CD134" s="424">
        <f t="shared" si="146"/>
        <v>2460327000</v>
      </c>
      <c r="CE134" s="424">
        <f t="shared" si="146"/>
        <v>2773181000</v>
      </c>
      <c r="CF134" s="424">
        <f t="shared" si="146"/>
        <v>2944225000</v>
      </c>
      <c r="CG134" s="424">
        <f t="shared" si="146"/>
        <v>3125818000</v>
      </c>
      <c r="CH134" s="424">
        <f t="shared" si="147"/>
        <v>3318612000</v>
      </c>
      <c r="CI134" s="42"/>
      <c r="CJ134" s="418">
        <f t="shared" si="116"/>
        <v>3286076210.4227395</v>
      </c>
      <c r="CK134" s="42">
        <f t="shared" si="117"/>
        <v>3090282000</v>
      </c>
      <c r="CL134" s="42">
        <f t="shared" si="117"/>
        <v>3280884000</v>
      </c>
      <c r="CM134" s="43">
        <f t="shared" si="103"/>
        <v>46354230</v>
      </c>
      <c r="CN134" s="43">
        <f t="shared" si="104"/>
        <v>32808840</v>
      </c>
      <c r="CO134" s="43">
        <f t="shared" si="105"/>
        <v>72884000</v>
      </c>
      <c r="CP134" s="43">
        <f t="shared" si="106"/>
        <v>64482770.833333336</v>
      </c>
      <c r="CQ134" s="42">
        <f t="shared" si="118"/>
        <v>3483241483.3358808</v>
      </c>
    </row>
    <row r="135" spans="1:95">
      <c r="A135" s="3">
        <f t="shared" si="107"/>
        <v>96</v>
      </c>
      <c r="B135" s="249">
        <v>4</v>
      </c>
      <c r="C135" s="250" t="s">
        <v>155</v>
      </c>
      <c r="D135" s="285">
        <v>11</v>
      </c>
      <c r="E135" s="252"/>
      <c r="F135" s="40" t="s">
        <v>62</v>
      </c>
      <c r="G135" s="253">
        <f t="shared" si="82"/>
        <v>101</v>
      </c>
      <c r="H135" s="253">
        <f t="shared" si="83"/>
        <v>90</v>
      </c>
      <c r="I135" s="254">
        <f t="shared" si="84"/>
        <v>27506142.120000001</v>
      </c>
      <c r="J135" s="254">
        <f t="shared" si="85"/>
        <v>1</v>
      </c>
      <c r="K135" s="255">
        <f t="shared" si="86"/>
        <v>1.06</v>
      </c>
      <c r="L135" s="256">
        <f t="shared" si="141"/>
        <v>1.01</v>
      </c>
      <c r="M135" s="257">
        <f t="shared" si="88"/>
        <v>24608134.872101717</v>
      </c>
      <c r="N135" s="257">
        <f t="shared" si="89"/>
        <v>27737299.795270164</v>
      </c>
      <c r="O135" s="257">
        <f t="shared" si="90"/>
        <v>29448075.753672004</v>
      </c>
      <c r="P135" s="257">
        <f t="shared" si="91"/>
        <v>31264368.62977846</v>
      </c>
      <c r="Q135" s="257">
        <f t="shared" si="108"/>
        <v>35121004.32259801</v>
      </c>
      <c r="R135" s="258">
        <f t="shared" si="92"/>
        <v>29448075.753672004</v>
      </c>
      <c r="S135" s="257">
        <f t="shared" si="92"/>
        <v>31264368.62977846</v>
      </c>
      <c r="T135" s="257">
        <f t="shared" si="93"/>
        <v>33192686.476188242</v>
      </c>
      <c r="U135" s="257">
        <f t="shared" si="109"/>
        <v>39460713.331911534</v>
      </c>
      <c r="V135" s="257"/>
      <c r="W135" s="257">
        <f t="shared" si="94"/>
        <v>2214732138.4891543</v>
      </c>
      <c r="X135" s="257">
        <f t="shared" si="95"/>
        <v>2496356981.5743146</v>
      </c>
      <c r="Y135" s="257">
        <f t="shared" si="96"/>
        <v>2650326817.8304806</v>
      </c>
      <c r="Z135" s="258">
        <f t="shared" si="110"/>
        <v>2813793176.6800613</v>
      </c>
      <c r="AA135" s="258">
        <f t="shared" si="111"/>
        <v>3160890389.0338211</v>
      </c>
      <c r="AB135" s="258">
        <f t="shared" si="97"/>
        <v>2650326817.8304806</v>
      </c>
      <c r="AC135" s="257">
        <f t="shared" si="98"/>
        <v>2813793176.6800613</v>
      </c>
      <c r="AD135" s="257">
        <f t="shared" si="112"/>
        <v>2987341782.8569417</v>
      </c>
      <c r="AE135" s="257">
        <f t="shared" si="113"/>
        <v>3551464199.8720379</v>
      </c>
      <c r="AF135" s="257"/>
      <c r="AG135" s="32" t="str">
        <f t="shared" si="99"/>
        <v>BERTAHAP</v>
      </c>
      <c r="AH135" s="259">
        <f t="shared" si="100"/>
        <v>0</v>
      </c>
      <c r="AI135" s="260">
        <v>2</v>
      </c>
      <c r="AJ135" s="261"/>
      <c r="AK135" s="257" t="e">
        <f>IF(AJ135&gt;#REF!,"LB","KR")</f>
        <v>#REF!</v>
      </c>
      <c r="AL135" s="51">
        <f t="shared" si="101"/>
        <v>2436206000</v>
      </c>
      <c r="AM135" s="51">
        <f t="shared" si="101"/>
        <v>2745993000</v>
      </c>
      <c r="AN135" s="51">
        <f t="shared" si="101"/>
        <v>2915360000</v>
      </c>
      <c r="AO135" s="418">
        <f t="shared" si="101"/>
        <v>3095173000</v>
      </c>
      <c r="AP135" s="418">
        <f t="shared" si="102"/>
        <v>2915360000</v>
      </c>
      <c r="AQ135" s="51">
        <f t="shared" si="102"/>
        <v>3095173000</v>
      </c>
      <c r="AR135" s="51">
        <f t="shared" si="102"/>
        <v>3286076000</v>
      </c>
      <c r="AS135" s="42"/>
      <c r="AT135" s="42"/>
      <c r="AU135" s="297">
        <f t="shared" si="114"/>
        <v>-1565099.486627996</v>
      </c>
      <c r="AV135" s="297"/>
      <c r="AW135" s="297"/>
      <c r="AX135" s="297"/>
      <c r="AY135" s="297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3"/>
      <c r="BX135" s="424"/>
      <c r="BY135" s="424" t="str">
        <f t="shared" si="142"/>
        <v>2BR-11</v>
      </c>
      <c r="BZ135" s="425">
        <f t="shared" si="143"/>
        <v>11</v>
      </c>
      <c r="CA135" s="424">
        <f t="shared" si="144"/>
        <v>101</v>
      </c>
      <c r="CB135" s="424">
        <f t="shared" si="144"/>
        <v>90</v>
      </c>
      <c r="CC135" s="424">
        <f t="shared" si="145"/>
        <v>29739640.860144004</v>
      </c>
      <c r="CD135" s="424">
        <f t="shared" si="146"/>
        <v>2460327000</v>
      </c>
      <c r="CE135" s="424">
        <f t="shared" si="146"/>
        <v>2773181000</v>
      </c>
      <c r="CF135" s="424">
        <f t="shared" si="146"/>
        <v>2944225000</v>
      </c>
      <c r="CG135" s="424">
        <f t="shared" si="146"/>
        <v>3125818000</v>
      </c>
      <c r="CH135" s="424">
        <f t="shared" si="147"/>
        <v>3318612000</v>
      </c>
      <c r="CI135" s="42"/>
      <c r="CJ135" s="418">
        <f t="shared" si="116"/>
        <v>3286076210.4227395</v>
      </c>
      <c r="CK135" s="42">
        <f t="shared" si="117"/>
        <v>3090282000</v>
      </c>
      <c r="CL135" s="42">
        <f t="shared" si="117"/>
        <v>3280884000</v>
      </c>
      <c r="CM135" s="43">
        <f t="shared" si="103"/>
        <v>46354230</v>
      </c>
      <c r="CN135" s="43">
        <f t="shared" si="104"/>
        <v>32808840</v>
      </c>
      <c r="CO135" s="43">
        <f t="shared" si="105"/>
        <v>72884000</v>
      </c>
      <c r="CP135" s="43">
        <f t="shared" si="106"/>
        <v>64482770.833333336</v>
      </c>
      <c r="CQ135" s="42">
        <f t="shared" si="118"/>
        <v>3483241483.3358808</v>
      </c>
    </row>
    <row r="136" spans="1:95">
      <c r="A136" s="3">
        <f t="shared" si="107"/>
        <v>97</v>
      </c>
      <c r="B136" s="249">
        <v>5</v>
      </c>
      <c r="C136" s="250" t="s">
        <v>155</v>
      </c>
      <c r="D136" s="285">
        <v>15</v>
      </c>
      <c r="E136" s="252"/>
      <c r="F136" s="40" t="s">
        <v>64</v>
      </c>
      <c r="G136" s="253">
        <f t="shared" si="82"/>
        <v>101</v>
      </c>
      <c r="H136" s="253">
        <f t="shared" si="83"/>
        <v>90</v>
      </c>
      <c r="I136" s="254">
        <f t="shared" si="84"/>
        <v>27506142.120000001</v>
      </c>
      <c r="J136" s="254">
        <f t="shared" si="85"/>
        <v>1</v>
      </c>
      <c r="K136" s="255">
        <f t="shared" si="86"/>
        <v>1.06</v>
      </c>
      <c r="L136" s="256">
        <f t="shared" si="141"/>
        <v>1.01</v>
      </c>
      <c r="M136" s="257">
        <f t="shared" si="88"/>
        <v>24608134.872101717</v>
      </c>
      <c r="N136" s="257">
        <f t="shared" si="89"/>
        <v>27737299.795270164</v>
      </c>
      <c r="O136" s="257">
        <f t="shared" si="90"/>
        <v>29448075.753672004</v>
      </c>
      <c r="P136" s="257">
        <f t="shared" si="91"/>
        <v>31264368.62977846</v>
      </c>
      <c r="Q136" s="257">
        <f t="shared" si="108"/>
        <v>35121004.32259801</v>
      </c>
      <c r="R136" s="258">
        <f t="shared" si="92"/>
        <v>29448075.753672004</v>
      </c>
      <c r="S136" s="257">
        <f t="shared" si="92"/>
        <v>31264368.62977846</v>
      </c>
      <c r="T136" s="257">
        <f t="shared" si="93"/>
        <v>33192686.476188242</v>
      </c>
      <c r="U136" s="257">
        <f t="shared" si="109"/>
        <v>39460713.331911534</v>
      </c>
      <c r="V136" s="257"/>
      <c r="W136" s="257">
        <f t="shared" si="94"/>
        <v>2214732138.4891543</v>
      </c>
      <c r="X136" s="257">
        <f t="shared" si="95"/>
        <v>2496356981.5743146</v>
      </c>
      <c r="Y136" s="257">
        <f t="shared" si="96"/>
        <v>2650326817.8304806</v>
      </c>
      <c r="Z136" s="258">
        <f t="shared" si="110"/>
        <v>2813793176.6800613</v>
      </c>
      <c r="AA136" s="258">
        <f t="shared" si="111"/>
        <v>3160890389.0338211</v>
      </c>
      <c r="AB136" s="258">
        <f t="shared" si="97"/>
        <v>2650326817.8304806</v>
      </c>
      <c r="AC136" s="257">
        <f t="shared" si="98"/>
        <v>2813793176.6800613</v>
      </c>
      <c r="AD136" s="257">
        <f t="shared" si="112"/>
        <v>2987341782.8569417</v>
      </c>
      <c r="AE136" s="257">
        <f t="shared" si="113"/>
        <v>3551464199.8720379</v>
      </c>
      <c r="AF136" s="257"/>
      <c r="AG136" s="32" t="str">
        <f t="shared" si="99"/>
        <v>BERTAHAP</v>
      </c>
      <c r="AH136" s="259">
        <f t="shared" si="100"/>
        <v>0</v>
      </c>
      <c r="AI136" s="260">
        <v>2</v>
      </c>
      <c r="AJ136" s="261"/>
      <c r="AK136" s="257" t="e">
        <f>IF(AJ136&gt;#REF!,"LB","KR")</f>
        <v>#REF!</v>
      </c>
      <c r="AL136" s="51">
        <f t="shared" si="101"/>
        <v>2436206000</v>
      </c>
      <c r="AM136" s="51">
        <f t="shared" si="101"/>
        <v>2745993000</v>
      </c>
      <c r="AN136" s="51">
        <f t="shared" si="101"/>
        <v>2915360000</v>
      </c>
      <c r="AO136" s="418">
        <f t="shared" si="101"/>
        <v>3095173000</v>
      </c>
      <c r="AP136" s="418">
        <f t="shared" si="102"/>
        <v>2915360000</v>
      </c>
      <c r="AQ136" s="51">
        <f t="shared" si="102"/>
        <v>3095173000</v>
      </c>
      <c r="AR136" s="51">
        <f t="shared" si="102"/>
        <v>3286076000</v>
      </c>
      <c r="AS136" s="42"/>
      <c r="AT136" s="42"/>
      <c r="AU136" s="297">
        <f t="shared" si="114"/>
        <v>-1565099.486627996</v>
      </c>
      <c r="AV136" s="297"/>
      <c r="AW136" s="297"/>
      <c r="AX136" s="297"/>
      <c r="AY136" s="297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3"/>
      <c r="BX136" s="424"/>
      <c r="BY136" s="424" t="str">
        <f t="shared" si="142"/>
        <v>2BR-15</v>
      </c>
      <c r="BZ136" s="425">
        <f t="shared" si="143"/>
        <v>15</v>
      </c>
      <c r="CA136" s="424">
        <f t="shared" si="144"/>
        <v>101</v>
      </c>
      <c r="CB136" s="424">
        <f t="shared" si="144"/>
        <v>90</v>
      </c>
      <c r="CC136" s="424">
        <f t="shared" si="145"/>
        <v>29739640.860144004</v>
      </c>
      <c r="CD136" s="424">
        <f t="shared" si="146"/>
        <v>2460327000</v>
      </c>
      <c r="CE136" s="424">
        <f t="shared" si="146"/>
        <v>2773181000</v>
      </c>
      <c r="CF136" s="424">
        <f t="shared" si="146"/>
        <v>2944225000</v>
      </c>
      <c r="CG136" s="424">
        <f t="shared" si="146"/>
        <v>3125818000</v>
      </c>
      <c r="CH136" s="424">
        <f t="shared" si="147"/>
        <v>3318612000</v>
      </c>
      <c r="CI136" s="42"/>
      <c r="CJ136" s="418">
        <f t="shared" si="116"/>
        <v>3286076210.4227395</v>
      </c>
      <c r="CK136" s="42">
        <f t="shared" si="117"/>
        <v>3090282000</v>
      </c>
      <c r="CL136" s="42">
        <f t="shared" si="117"/>
        <v>3280884000</v>
      </c>
      <c r="CM136" s="43">
        <f t="shared" si="103"/>
        <v>46354230</v>
      </c>
      <c r="CN136" s="43">
        <f t="shared" si="104"/>
        <v>32808840</v>
      </c>
      <c r="CO136" s="43">
        <f t="shared" si="105"/>
        <v>72884000</v>
      </c>
      <c r="CP136" s="43">
        <f t="shared" si="106"/>
        <v>64482770.833333336</v>
      </c>
      <c r="CQ136" s="42">
        <f t="shared" si="118"/>
        <v>3483241483.3358808</v>
      </c>
    </row>
    <row r="137" spans="1:95">
      <c r="A137" s="3">
        <f t="shared" si="107"/>
        <v>98</v>
      </c>
      <c r="B137" s="249">
        <v>6</v>
      </c>
      <c r="C137" s="250" t="s">
        <v>155</v>
      </c>
      <c r="D137" s="285">
        <v>17</v>
      </c>
      <c r="E137" s="252"/>
      <c r="F137" s="40" t="s">
        <v>67</v>
      </c>
      <c r="G137" s="253">
        <f t="shared" si="82"/>
        <v>85</v>
      </c>
      <c r="H137" s="253">
        <f t="shared" si="83"/>
        <v>74</v>
      </c>
      <c r="I137" s="254">
        <f t="shared" si="84"/>
        <v>27506142.120000001</v>
      </c>
      <c r="J137" s="254">
        <f t="shared" si="85"/>
        <v>1</v>
      </c>
      <c r="K137" s="255">
        <f t="shared" si="86"/>
        <v>1.06</v>
      </c>
      <c r="L137" s="256">
        <f t="shared" si="141"/>
        <v>1.01</v>
      </c>
      <c r="M137" s="257">
        <f t="shared" si="88"/>
        <v>24608134.872101717</v>
      </c>
      <c r="N137" s="257">
        <f t="shared" si="89"/>
        <v>27737299.795270164</v>
      </c>
      <c r="O137" s="257">
        <f t="shared" si="90"/>
        <v>29448075.753672004</v>
      </c>
      <c r="P137" s="257">
        <f t="shared" si="91"/>
        <v>31264368.62977846</v>
      </c>
      <c r="Q137" s="257">
        <f t="shared" si="108"/>
        <v>35121004.32259801</v>
      </c>
      <c r="R137" s="258">
        <f t="shared" si="92"/>
        <v>29448075.753672004</v>
      </c>
      <c r="S137" s="257">
        <f t="shared" si="92"/>
        <v>31264368.62977846</v>
      </c>
      <c r="T137" s="257">
        <f t="shared" si="93"/>
        <v>33192686.476188242</v>
      </c>
      <c r="U137" s="257">
        <f t="shared" si="109"/>
        <v>39460713.331911534</v>
      </c>
      <c r="V137" s="257"/>
      <c r="W137" s="257">
        <f t="shared" si="94"/>
        <v>1821001980.535527</v>
      </c>
      <c r="X137" s="257">
        <f t="shared" si="95"/>
        <v>2052560184.849992</v>
      </c>
      <c r="Y137" s="257">
        <f t="shared" si="96"/>
        <v>2179157605.7717285</v>
      </c>
      <c r="Z137" s="258">
        <f t="shared" si="110"/>
        <v>2313563278.6036062</v>
      </c>
      <c r="AA137" s="258">
        <f t="shared" si="111"/>
        <v>2598954319.8722529</v>
      </c>
      <c r="AB137" s="258">
        <f t="shared" si="97"/>
        <v>2179157605.7717285</v>
      </c>
      <c r="AC137" s="257">
        <f t="shared" si="98"/>
        <v>2313563278.6036062</v>
      </c>
      <c r="AD137" s="257">
        <f t="shared" si="112"/>
        <v>2456258799.2379298</v>
      </c>
      <c r="AE137" s="257">
        <f t="shared" si="113"/>
        <v>2920092786.5614533</v>
      </c>
      <c r="AF137" s="257"/>
      <c r="AG137" s="32" t="str">
        <f t="shared" si="99"/>
        <v>BERTAHAP</v>
      </c>
      <c r="AH137" s="259">
        <f t="shared" si="100"/>
        <v>0</v>
      </c>
      <c r="AI137" s="260">
        <v>2</v>
      </c>
      <c r="AJ137" s="261"/>
      <c r="AK137" s="257" t="e">
        <f>IF(AJ137&gt;#REF!,"LB","KR")</f>
        <v>#REF!</v>
      </c>
      <c r="AL137" s="51">
        <f t="shared" si="101"/>
        <v>2003103000</v>
      </c>
      <c r="AM137" s="51">
        <f t="shared" si="101"/>
        <v>2257817000</v>
      </c>
      <c r="AN137" s="51">
        <f t="shared" si="101"/>
        <v>2397074000</v>
      </c>
      <c r="AO137" s="418">
        <f t="shared" si="101"/>
        <v>2544920000</v>
      </c>
      <c r="AP137" s="418">
        <f t="shared" si="102"/>
        <v>2397074000</v>
      </c>
      <c r="AQ137" s="51">
        <f t="shared" si="102"/>
        <v>2544920000</v>
      </c>
      <c r="AR137" s="51">
        <f t="shared" si="102"/>
        <v>2701885000</v>
      </c>
      <c r="AS137" s="42"/>
      <c r="AT137" s="42"/>
      <c r="AU137" s="297">
        <f t="shared" si="114"/>
        <v>-1565099.486627996</v>
      </c>
      <c r="AV137" s="297"/>
      <c r="AW137" s="297"/>
      <c r="AX137" s="297"/>
      <c r="AY137" s="297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3"/>
      <c r="BX137" s="424"/>
      <c r="BY137" s="424" t="str">
        <f t="shared" si="142"/>
        <v>2BR-17</v>
      </c>
      <c r="BZ137" s="425">
        <f t="shared" si="143"/>
        <v>17</v>
      </c>
      <c r="CA137" s="424">
        <f t="shared" si="144"/>
        <v>85</v>
      </c>
      <c r="CB137" s="424">
        <f t="shared" si="144"/>
        <v>74</v>
      </c>
      <c r="CC137" s="424">
        <f t="shared" si="145"/>
        <v>29739640.860144004</v>
      </c>
      <c r="CD137" s="424">
        <f t="shared" si="146"/>
        <v>2022935000</v>
      </c>
      <c r="CE137" s="424">
        <f t="shared" si="146"/>
        <v>2280171000</v>
      </c>
      <c r="CF137" s="424">
        <f t="shared" si="146"/>
        <v>2420807000</v>
      </c>
      <c r="CG137" s="424">
        <f t="shared" si="146"/>
        <v>2570117000</v>
      </c>
      <c r="CH137" s="424">
        <f t="shared" si="147"/>
        <v>2728637000</v>
      </c>
      <c r="CI137" s="42"/>
      <c r="CJ137" s="418">
        <f t="shared" si="116"/>
        <v>2701884860.5325255</v>
      </c>
      <c r="CK137" s="42">
        <f t="shared" si="117"/>
        <v>2540899000</v>
      </c>
      <c r="CL137" s="42">
        <f t="shared" si="117"/>
        <v>2697616000</v>
      </c>
      <c r="CM137" s="43">
        <f t="shared" si="103"/>
        <v>38113485</v>
      </c>
      <c r="CN137" s="43">
        <f t="shared" si="104"/>
        <v>26976160</v>
      </c>
      <c r="CO137" s="43">
        <f t="shared" si="105"/>
        <v>59926850</v>
      </c>
      <c r="CP137" s="43">
        <f t="shared" si="106"/>
        <v>53019166.666666664</v>
      </c>
      <c r="CQ137" s="42">
        <f t="shared" si="118"/>
        <v>2863998836.0791192</v>
      </c>
    </row>
    <row r="138" spans="1:95">
      <c r="A138" s="3">
        <f t="shared" si="107"/>
        <v>99</v>
      </c>
      <c r="B138" s="249">
        <v>7</v>
      </c>
      <c r="C138" s="250" t="s">
        <v>155</v>
      </c>
      <c r="D138" s="285">
        <v>19</v>
      </c>
      <c r="E138" s="252"/>
      <c r="F138" s="40" t="s">
        <v>78</v>
      </c>
      <c r="G138" s="253">
        <f t="shared" si="82"/>
        <v>138</v>
      </c>
      <c r="H138" s="253">
        <f t="shared" si="83"/>
        <v>120</v>
      </c>
      <c r="I138" s="254">
        <f t="shared" si="84"/>
        <v>27506142.120000001</v>
      </c>
      <c r="J138" s="254">
        <f t="shared" si="85"/>
        <v>1</v>
      </c>
      <c r="K138" s="255">
        <f t="shared" si="86"/>
        <v>1.06</v>
      </c>
      <c r="L138" s="256">
        <f t="shared" si="141"/>
        <v>1.01</v>
      </c>
      <c r="M138" s="257">
        <f t="shared" si="88"/>
        <v>24608134.872101717</v>
      </c>
      <c r="N138" s="257">
        <f t="shared" si="89"/>
        <v>27737299.795270164</v>
      </c>
      <c r="O138" s="257">
        <f t="shared" si="90"/>
        <v>29448075.753672004</v>
      </c>
      <c r="P138" s="257">
        <f t="shared" si="91"/>
        <v>31264368.62977846</v>
      </c>
      <c r="Q138" s="257">
        <f t="shared" si="108"/>
        <v>35121004.32259801</v>
      </c>
      <c r="R138" s="258">
        <f t="shared" si="92"/>
        <v>29448075.753672004</v>
      </c>
      <c r="S138" s="257">
        <f t="shared" si="92"/>
        <v>31264368.62977846</v>
      </c>
      <c r="T138" s="257">
        <f t="shared" si="93"/>
        <v>33192686.476188242</v>
      </c>
      <c r="U138" s="257">
        <f t="shared" si="109"/>
        <v>39460713.331911534</v>
      </c>
      <c r="V138" s="257"/>
      <c r="W138" s="257">
        <f t="shared" si="94"/>
        <v>2952976184.6522059</v>
      </c>
      <c r="X138" s="257">
        <f t="shared" si="95"/>
        <v>3328475975.4324198</v>
      </c>
      <c r="Y138" s="257">
        <f t="shared" si="96"/>
        <v>3533769090.4406404</v>
      </c>
      <c r="Z138" s="258">
        <f t="shared" si="110"/>
        <v>3751724235.5734153</v>
      </c>
      <c r="AA138" s="258">
        <f t="shared" si="111"/>
        <v>4214520518.7117615</v>
      </c>
      <c r="AB138" s="258">
        <f t="shared" si="97"/>
        <v>3533769090.4406404</v>
      </c>
      <c r="AC138" s="257">
        <f t="shared" si="98"/>
        <v>3751724235.5734153</v>
      </c>
      <c r="AD138" s="257">
        <f t="shared" si="112"/>
        <v>3983122377.1425891</v>
      </c>
      <c r="AE138" s="257">
        <f t="shared" si="113"/>
        <v>4735285599.8293839</v>
      </c>
      <c r="AF138" s="257"/>
      <c r="AG138" s="32" t="str">
        <f t="shared" si="99"/>
        <v>BERTAHAP</v>
      </c>
      <c r="AH138" s="259">
        <f t="shared" si="100"/>
        <v>0</v>
      </c>
      <c r="AI138" s="260">
        <v>2</v>
      </c>
      <c r="AJ138" s="261"/>
      <c r="AK138" s="257" t="e">
        <f>IF(AJ138&gt;#REF!,"LB","KR")</f>
        <v>#REF!</v>
      </c>
      <c r="AL138" s="51">
        <f t="shared" si="101"/>
        <v>3248274000</v>
      </c>
      <c r="AM138" s="51">
        <f t="shared" si="101"/>
        <v>3661324000</v>
      </c>
      <c r="AN138" s="51">
        <f t="shared" si="101"/>
        <v>3887146000</v>
      </c>
      <c r="AO138" s="418">
        <f t="shared" si="101"/>
        <v>4126897000</v>
      </c>
      <c r="AP138" s="418">
        <f t="shared" si="102"/>
        <v>3887146000</v>
      </c>
      <c r="AQ138" s="51">
        <f t="shared" si="102"/>
        <v>4126897000</v>
      </c>
      <c r="AR138" s="51">
        <f t="shared" si="102"/>
        <v>4381435000</v>
      </c>
      <c r="AS138" s="42"/>
      <c r="AT138" s="42"/>
      <c r="AU138" s="297">
        <f t="shared" si="114"/>
        <v>-1565099.486627996</v>
      </c>
      <c r="AV138" s="297"/>
      <c r="AW138" s="297"/>
      <c r="AX138" s="297"/>
      <c r="AY138" s="297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3"/>
      <c r="BX138" s="424"/>
      <c r="BY138" s="424" t="str">
        <f t="shared" si="142"/>
        <v>3BR-19</v>
      </c>
      <c r="BZ138" s="425">
        <f t="shared" si="143"/>
        <v>19</v>
      </c>
      <c r="CA138" s="424">
        <f t="shared" si="144"/>
        <v>138</v>
      </c>
      <c r="CB138" s="424">
        <f t="shared" si="144"/>
        <v>120</v>
      </c>
      <c r="CC138" s="424">
        <f t="shared" si="145"/>
        <v>29739640.860144004</v>
      </c>
      <c r="CD138" s="424">
        <f t="shared" si="146"/>
        <v>3280435000</v>
      </c>
      <c r="CE138" s="424">
        <f t="shared" si="146"/>
        <v>3697575000</v>
      </c>
      <c r="CF138" s="424">
        <f t="shared" si="146"/>
        <v>3925633000</v>
      </c>
      <c r="CG138" s="424">
        <f t="shared" si="146"/>
        <v>4167758000</v>
      </c>
      <c r="CH138" s="424">
        <f t="shared" si="147"/>
        <v>4424816000</v>
      </c>
      <c r="CI138" s="42"/>
      <c r="CJ138" s="418">
        <f t="shared" si="116"/>
        <v>4381434593.3377466</v>
      </c>
      <c r="CK138" s="42">
        <f t="shared" si="117"/>
        <v>4120375000</v>
      </c>
      <c r="CL138" s="42">
        <f t="shared" si="117"/>
        <v>4374511000</v>
      </c>
      <c r="CM138" s="43">
        <f t="shared" si="103"/>
        <v>61805625</v>
      </c>
      <c r="CN138" s="43">
        <f t="shared" si="104"/>
        <v>43745110</v>
      </c>
      <c r="CO138" s="43">
        <f t="shared" si="105"/>
        <v>97178650</v>
      </c>
      <c r="CP138" s="43">
        <f t="shared" si="106"/>
        <v>85977020.833333328</v>
      </c>
      <c r="CQ138" s="42">
        <f t="shared" si="118"/>
        <v>4644320916.1034422</v>
      </c>
    </row>
    <row r="139" spans="1:95">
      <c r="A139" s="3">
        <f t="shared" si="107"/>
        <v>100</v>
      </c>
      <c r="B139" s="249">
        <v>8</v>
      </c>
      <c r="C139" s="250" t="s">
        <v>155</v>
      </c>
      <c r="D139" s="285">
        <v>21</v>
      </c>
      <c r="E139" s="252"/>
      <c r="F139" s="40" t="s">
        <v>84</v>
      </c>
      <c r="G139" s="253">
        <f t="shared" si="82"/>
        <v>132</v>
      </c>
      <c r="H139" s="253">
        <f t="shared" si="83"/>
        <v>112</v>
      </c>
      <c r="I139" s="254">
        <f t="shared" si="84"/>
        <v>27506142.120000001</v>
      </c>
      <c r="J139" s="254">
        <f t="shared" si="85"/>
        <v>3</v>
      </c>
      <c r="K139" s="255">
        <f t="shared" si="86"/>
        <v>1.1000000000000001</v>
      </c>
      <c r="L139" s="256">
        <f t="shared" si="141"/>
        <v>1.01</v>
      </c>
      <c r="M139" s="257">
        <f t="shared" si="88"/>
        <v>25536743.735199891</v>
      </c>
      <c r="N139" s="257">
        <f t="shared" si="89"/>
        <v>28783990.353582241</v>
      </c>
      <c r="O139" s="257">
        <f t="shared" si="90"/>
        <v>30559323.895320002</v>
      </c>
      <c r="P139" s="257">
        <f t="shared" si="91"/>
        <v>32444156.125241794</v>
      </c>
      <c r="Q139" s="257">
        <f t="shared" si="108"/>
        <v>36446325.240431897</v>
      </c>
      <c r="R139" s="258">
        <f t="shared" si="92"/>
        <v>30559323.895320002</v>
      </c>
      <c r="S139" s="257">
        <f t="shared" si="92"/>
        <v>32444156.125241794</v>
      </c>
      <c r="T139" s="257">
        <f t="shared" si="93"/>
        <v>34445240.682836853</v>
      </c>
      <c r="U139" s="257">
        <f t="shared" si="109"/>
        <v>40949796.853870459</v>
      </c>
      <c r="V139" s="257"/>
      <c r="W139" s="257">
        <f t="shared" si="94"/>
        <v>2860115298.3423877</v>
      </c>
      <c r="X139" s="257">
        <f t="shared" si="95"/>
        <v>3223806919.6012111</v>
      </c>
      <c r="Y139" s="257">
        <f t="shared" si="96"/>
        <v>3422644276.2758403</v>
      </c>
      <c r="Z139" s="258">
        <f t="shared" si="110"/>
        <v>3633745486.027081</v>
      </c>
      <c r="AA139" s="258">
        <f t="shared" si="111"/>
        <v>4081988426.9283724</v>
      </c>
      <c r="AB139" s="258">
        <f t="shared" si="97"/>
        <v>3422644276.2758403</v>
      </c>
      <c r="AC139" s="257">
        <f t="shared" si="98"/>
        <v>3633745486.027081</v>
      </c>
      <c r="AD139" s="257">
        <f t="shared" si="112"/>
        <v>3857866956.4777274</v>
      </c>
      <c r="AE139" s="257">
        <f t="shared" si="113"/>
        <v>4586377247.6334915</v>
      </c>
      <c r="AF139" s="257"/>
      <c r="AG139" s="32" t="str">
        <f t="shared" si="99"/>
        <v>BERTAHAP</v>
      </c>
      <c r="AH139" s="259">
        <f t="shared" si="100"/>
        <v>0</v>
      </c>
      <c r="AI139" s="260">
        <v>2</v>
      </c>
      <c r="AJ139" s="261"/>
      <c r="AK139" s="257" t="e">
        <f>IF(AJ139&gt;#REF!,"LB","KR")</f>
        <v>#REF!</v>
      </c>
      <c r="AL139" s="51">
        <f t="shared" si="101"/>
        <v>3146127000</v>
      </c>
      <c r="AM139" s="51">
        <f t="shared" si="101"/>
        <v>3546188000</v>
      </c>
      <c r="AN139" s="51">
        <f t="shared" si="101"/>
        <v>3764909000</v>
      </c>
      <c r="AO139" s="418">
        <f t="shared" si="101"/>
        <v>3997121000</v>
      </c>
      <c r="AP139" s="418">
        <f t="shared" si="102"/>
        <v>3764909000</v>
      </c>
      <c r="AQ139" s="51">
        <f t="shared" si="102"/>
        <v>3997121000</v>
      </c>
      <c r="AR139" s="51">
        <f t="shared" si="102"/>
        <v>4243654000</v>
      </c>
      <c r="AS139" s="42"/>
      <c r="AT139" s="42"/>
      <c r="AU139" s="297">
        <f t="shared" si="114"/>
        <v>-453851.34497999772</v>
      </c>
      <c r="AV139" s="297"/>
      <c r="AW139" s="297"/>
      <c r="AX139" s="297"/>
      <c r="AY139" s="297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3">
        <v>25</v>
      </c>
      <c r="BX139" s="429" t="s">
        <v>157</v>
      </c>
      <c r="BY139" s="424" t="str">
        <f>F250</f>
        <v>2BR-3</v>
      </c>
      <c r="BZ139" s="425" t="str">
        <f>D250</f>
        <v>03</v>
      </c>
      <c r="CA139" s="424">
        <f t="shared" ref="CA139:CB142" si="148">G250</f>
        <v>85</v>
      </c>
      <c r="CB139" s="424">
        <f t="shared" si="148"/>
        <v>74</v>
      </c>
      <c r="CC139" s="424">
        <f>O250</f>
        <v>29739640.860144004</v>
      </c>
      <c r="CD139" s="424">
        <f t="shared" ref="CD139:CG142" si="149">AL250</f>
        <v>2022935000</v>
      </c>
      <c r="CE139" s="424">
        <f t="shared" si="149"/>
        <v>2280171000</v>
      </c>
      <c r="CF139" s="424">
        <f t="shared" si="149"/>
        <v>2420807000</v>
      </c>
      <c r="CG139" s="424">
        <f t="shared" si="149"/>
        <v>2570117000</v>
      </c>
      <c r="CH139" s="424">
        <f>AR250</f>
        <v>2728637000</v>
      </c>
      <c r="CI139" s="42">
        <v>7</v>
      </c>
      <c r="CJ139" s="418">
        <f t="shared" si="116"/>
        <v>4243654305.6821547</v>
      </c>
      <c r="CK139" s="42">
        <f t="shared" si="117"/>
        <v>3990804000</v>
      </c>
      <c r="CL139" s="42">
        <f t="shared" si="117"/>
        <v>4236949000</v>
      </c>
      <c r="CM139" s="43">
        <f t="shared" si="103"/>
        <v>59862060</v>
      </c>
      <c r="CN139" s="43">
        <f t="shared" si="104"/>
        <v>42369490</v>
      </c>
      <c r="CO139" s="43">
        <f t="shared" si="105"/>
        <v>94122725</v>
      </c>
      <c r="CP139" s="43">
        <f t="shared" si="106"/>
        <v>83273354.166666672</v>
      </c>
      <c r="CQ139" s="42">
        <f t="shared" si="118"/>
        <v>4498274403.9650517</v>
      </c>
    </row>
    <row r="140" spans="1:95">
      <c r="A140" s="3">
        <f t="shared" si="107"/>
        <v>101</v>
      </c>
      <c r="B140" s="249">
        <v>1</v>
      </c>
      <c r="C140" s="250" t="s">
        <v>158</v>
      </c>
      <c r="D140" s="251" t="s">
        <v>19</v>
      </c>
      <c r="E140" s="252"/>
      <c r="F140" s="40" t="s">
        <v>72</v>
      </c>
      <c r="G140" s="253">
        <f t="shared" si="82"/>
        <v>175</v>
      </c>
      <c r="H140" s="253">
        <f t="shared" si="83"/>
        <v>156</v>
      </c>
      <c r="I140" s="254">
        <f t="shared" si="84"/>
        <v>27506142.120000001</v>
      </c>
      <c r="J140" s="254">
        <f t="shared" si="85"/>
        <v>5</v>
      </c>
      <c r="K140" s="255">
        <f t="shared" si="86"/>
        <v>1.08</v>
      </c>
      <c r="L140" s="256">
        <f t="shared" si="141"/>
        <v>1.01</v>
      </c>
      <c r="M140" s="257">
        <f t="shared" si="88"/>
        <v>25072439.303650804</v>
      </c>
      <c r="N140" s="257">
        <f t="shared" si="89"/>
        <v>28260645.074426204</v>
      </c>
      <c r="O140" s="257">
        <f t="shared" si="90"/>
        <v>30003699.824496005</v>
      </c>
      <c r="P140" s="257">
        <f t="shared" si="91"/>
        <v>31854262.37751013</v>
      </c>
      <c r="Q140" s="257">
        <f t="shared" si="108"/>
        <v>35783664.781514958</v>
      </c>
      <c r="R140" s="258">
        <f t="shared" si="92"/>
        <v>30003699.824496005</v>
      </c>
      <c r="S140" s="257">
        <f t="shared" si="92"/>
        <v>31854262.37751013</v>
      </c>
      <c r="T140" s="257">
        <f t="shared" si="93"/>
        <v>33818963.579512551</v>
      </c>
      <c r="U140" s="257">
        <f t="shared" si="109"/>
        <v>40205255.092891</v>
      </c>
      <c r="V140" s="257"/>
      <c r="W140" s="257">
        <f t="shared" si="94"/>
        <v>3911300531.3695254</v>
      </c>
      <c r="X140" s="257">
        <f t="shared" si="95"/>
        <v>4408660631.6104879</v>
      </c>
      <c r="Y140" s="257">
        <f t="shared" si="96"/>
        <v>4680577172.621377</v>
      </c>
      <c r="Z140" s="258">
        <f t="shared" si="110"/>
        <v>4969264930.8915806</v>
      </c>
      <c r="AA140" s="258">
        <f t="shared" si="111"/>
        <v>5582251705.9163332</v>
      </c>
      <c r="AB140" s="258">
        <f t="shared" si="97"/>
        <v>4680577172.621377</v>
      </c>
      <c r="AC140" s="257">
        <f t="shared" si="98"/>
        <v>4969264930.8915806</v>
      </c>
      <c r="AD140" s="257">
        <f t="shared" si="112"/>
        <v>5275758318.4039583</v>
      </c>
      <c r="AE140" s="257">
        <f t="shared" si="113"/>
        <v>6272019794.4909964</v>
      </c>
      <c r="AF140" s="257"/>
      <c r="AG140" s="32" t="str">
        <f t="shared" si="99"/>
        <v>BERTAHAP</v>
      </c>
      <c r="AH140" s="259">
        <f t="shared" si="100"/>
        <v>0</v>
      </c>
      <c r="AI140" s="260">
        <v>2</v>
      </c>
      <c r="AJ140" s="261"/>
      <c r="AK140" s="257" t="e">
        <f>IF(AJ140&gt;#REF!,"LB","KR")</f>
        <v>#REF!</v>
      </c>
      <c r="AL140" s="51">
        <f t="shared" si="101"/>
        <v>4302431000</v>
      </c>
      <c r="AM140" s="51">
        <f t="shared" si="101"/>
        <v>4849527000</v>
      </c>
      <c r="AN140" s="51">
        <f t="shared" si="101"/>
        <v>5148635000</v>
      </c>
      <c r="AO140" s="418">
        <f t="shared" si="101"/>
        <v>5466192000</v>
      </c>
      <c r="AP140" s="418">
        <f t="shared" si="102"/>
        <v>5148635000</v>
      </c>
      <c r="AQ140" s="51">
        <f t="shared" si="102"/>
        <v>5466192000</v>
      </c>
      <c r="AR140" s="51">
        <f t="shared" si="102"/>
        <v>5803335000</v>
      </c>
      <c r="AS140" s="42"/>
      <c r="AT140" s="42"/>
      <c r="AU140" s="297">
        <f t="shared" si="114"/>
        <v>-1009475.415803995</v>
      </c>
      <c r="AV140" s="297"/>
      <c r="AW140" s="297"/>
      <c r="AX140" s="297"/>
      <c r="AY140" s="297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3"/>
      <c r="BX140" s="424"/>
      <c r="BY140" s="424" t="str">
        <f>F251</f>
        <v>2BR-5</v>
      </c>
      <c r="BZ140" s="425" t="str">
        <f>D251</f>
        <v>05</v>
      </c>
      <c r="CA140" s="424">
        <f t="shared" si="148"/>
        <v>85</v>
      </c>
      <c r="CB140" s="424">
        <f t="shared" si="148"/>
        <v>74</v>
      </c>
      <c r="CC140" s="424">
        <f>O251</f>
        <v>29739640.860144004</v>
      </c>
      <c r="CD140" s="424">
        <f t="shared" si="149"/>
        <v>2022935000</v>
      </c>
      <c r="CE140" s="424">
        <f t="shared" si="149"/>
        <v>2280171000</v>
      </c>
      <c r="CF140" s="424">
        <f t="shared" si="149"/>
        <v>2420807000</v>
      </c>
      <c r="CG140" s="424">
        <f t="shared" si="149"/>
        <v>2570117000</v>
      </c>
      <c r="CH140" s="424">
        <f>AR251</f>
        <v>2728637000</v>
      </c>
      <c r="CI140" s="42"/>
      <c r="CJ140" s="418">
        <f t="shared" si="116"/>
        <v>5803334253.9506178</v>
      </c>
      <c r="CK140" s="42">
        <f t="shared" si="117"/>
        <v>5457554000</v>
      </c>
      <c r="CL140" s="42">
        <f t="shared" si="117"/>
        <v>5794164000</v>
      </c>
      <c r="CM140" s="43">
        <f t="shared" si="103"/>
        <v>81863310</v>
      </c>
      <c r="CN140" s="43">
        <f t="shared" si="104"/>
        <v>57941640</v>
      </c>
      <c r="CO140" s="43">
        <f t="shared" si="105"/>
        <v>128715875</v>
      </c>
      <c r="CP140" s="43">
        <f t="shared" si="106"/>
        <v>113879000</v>
      </c>
      <c r="CQ140" s="42">
        <f t="shared" si="118"/>
        <v>6151534893.05058</v>
      </c>
    </row>
    <row r="141" spans="1:95">
      <c r="A141" s="3">
        <f t="shared" si="107"/>
        <v>102</v>
      </c>
      <c r="B141" s="249">
        <v>2</v>
      </c>
      <c r="C141" s="250" t="s">
        <v>158</v>
      </c>
      <c r="D141" s="251" t="s">
        <v>29</v>
      </c>
      <c r="E141" s="252"/>
      <c r="F141" s="40" t="s">
        <v>74</v>
      </c>
      <c r="G141" s="253">
        <f t="shared" si="82"/>
        <v>85</v>
      </c>
      <c r="H141" s="253">
        <f t="shared" si="83"/>
        <v>74</v>
      </c>
      <c r="I141" s="254">
        <f t="shared" si="84"/>
        <v>27506142.120000001</v>
      </c>
      <c r="J141" s="254">
        <f t="shared" si="85"/>
        <v>1</v>
      </c>
      <c r="K141" s="255">
        <f t="shared" si="86"/>
        <v>1.06</v>
      </c>
      <c r="L141" s="256">
        <f t="shared" si="141"/>
        <v>1.01</v>
      </c>
      <c r="M141" s="257">
        <f t="shared" si="88"/>
        <v>24608134.872101717</v>
      </c>
      <c r="N141" s="257">
        <f t="shared" si="89"/>
        <v>27737299.795270164</v>
      </c>
      <c r="O141" s="257">
        <f t="shared" si="90"/>
        <v>29448075.753672004</v>
      </c>
      <c r="P141" s="257">
        <f t="shared" si="91"/>
        <v>31264368.62977846</v>
      </c>
      <c r="Q141" s="257">
        <f t="shared" si="108"/>
        <v>35121004.32259801</v>
      </c>
      <c r="R141" s="258">
        <f t="shared" si="92"/>
        <v>29448075.753672004</v>
      </c>
      <c r="S141" s="257">
        <f t="shared" si="92"/>
        <v>31264368.62977846</v>
      </c>
      <c r="T141" s="257">
        <f t="shared" si="93"/>
        <v>33192686.476188242</v>
      </c>
      <c r="U141" s="257">
        <f t="shared" si="109"/>
        <v>39460713.331911534</v>
      </c>
      <c r="V141" s="257"/>
      <c r="W141" s="257">
        <f t="shared" si="94"/>
        <v>1821001980.535527</v>
      </c>
      <c r="X141" s="257">
        <f t="shared" si="95"/>
        <v>2052560184.849992</v>
      </c>
      <c r="Y141" s="257">
        <f t="shared" si="96"/>
        <v>2179157605.7717285</v>
      </c>
      <c r="Z141" s="258">
        <f t="shared" si="110"/>
        <v>2313563278.6036062</v>
      </c>
      <c r="AA141" s="258">
        <f t="shared" si="111"/>
        <v>2598954319.8722529</v>
      </c>
      <c r="AB141" s="258">
        <f t="shared" si="97"/>
        <v>2179157605.7717285</v>
      </c>
      <c r="AC141" s="257">
        <f t="shared" si="98"/>
        <v>2313563278.6036062</v>
      </c>
      <c r="AD141" s="257">
        <f t="shared" si="112"/>
        <v>2456258799.2379298</v>
      </c>
      <c r="AE141" s="257">
        <f t="shared" si="113"/>
        <v>2920092786.5614533</v>
      </c>
      <c r="AF141" s="257"/>
      <c r="AG141" s="32" t="str">
        <f t="shared" si="99"/>
        <v>BERTAHAP</v>
      </c>
      <c r="AH141" s="259">
        <f t="shared" si="100"/>
        <v>0</v>
      </c>
      <c r="AI141" s="260">
        <v>2</v>
      </c>
      <c r="AJ141" s="261"/>
      <c r="AK141" s="257" t="e">
        <f>IF(AJ141&gt;#REF!,"LB","KR")</f>
        <v>#REF!</v>
      </c>
      <c r="AL141" s="51">
        <f t="shared" si="101"/>
        <v>2003103000</v>
      </c>
      <c r="AM141" s="51">
        <f t="shared" si="101"/>
        <v>2257817000</v>
      </c>
      <c r="AN141" s="51">
        <f t="shared" si="101"/>
        <v>2397074000</v>
      </c>
      <c r="AO141" s="418">
        <f t="shared" si="101"/>
        <v>2544920000</v>
      </c>
      <c r="AP141" s="418">
        <f t="shared" si="102"/>
        <v>2397074000</v>
      </c>
      <c r="AQ141" s="51">
        <f t="shared" si="102"/>
        <v>2544920000</v>
      </c>
      <c r="AR141" s="51">
        <f t="shared" si="102"/>
        <v>2701885000</v>
      </c>
      <c r="AS141" s="42"/>
      <c r="AT141" s="42"/>
      <c r="AU141" s="297">
        <f t="shared" si="114"/>
        <v>-1565099.486627996</v>
      </c>
      <c r="AV141" s="297"/>
      <c r="AW141" s="297"/>
      <c r="AX141" s="297"/>
      <c r="AY141" s="297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2"/>
      <c r="BR141" s="42"/>
      <c r="BS141" s="42"/>
      <c r="BT141" s="42"/>
      <c r="BU141" s="42"/>
      <c r="BV141" s="42"/>
      <c r="BW141" s="423"/>
      <c r="BX141" s="424"/>
      <c r="BY141" s="424" t="str">
        <f>F252</f>
        <v>2BR-7</v>
      </c>
      <c r="BZ141" s="425" t="str">
        <f>D252</f>
        <v>07</v>
      </c>
      <c r="CA141" s="424">
        <f t="shared" si="148"/>
        <v>101</v>
      </c>
      <c r="CB141" s="424">
        <f t="shared" si="148"/>
        <v>90</v>
      </c>
      <c r="CC141" s="424">
        <f>O252</f>
        <v>29739640.860144004</v>
      </c>
      <c r="CD141" s="424">
        <f t="shared" si="149"/>
        <v>2460327000</v>
      </c>
      <c r="CE141" s="424">
        <f t="shared" si="149"/>
        <v>2773181000</v>
      </c>
      <c r="CF141" s="424">
        <f t="shared" si="149"/>
        <v>2944225000</v>
      </c>
      <c r="CG141" s="424">
        <f t="shared" si="149"/>
        <v>3125818000</v>
      </c>
      <c r="CH141" s="424">
        <f>AR252</f>
        <v>3318612000</v>
      </c>
      <c r="CI141" s="42"/>
      <c r="CJ141" s="418">
        <f t="shared" si="116"/>
        <v>2701884860.5325255</v>
      </c>
      <c r="CK141" s="42">
        <f t="shared" si="117"/>
        <v>2540899000</v>
      </c>
      <c r="CL141" s="42">
        <f t="shared" si="117"/>
        <v>2697616000</v>
      </c>
      <c r="CM141" s="43">
        <f t="shared" si="103"/>
        <v>38113485</v>
      </c>
      <c r="CN141" s="43">
        <f t="shared" si="104"/>
        <v>26976160</v>
      </c>
      <c r="CO141" s="43">
        <f t="shared" si="105"/>
        <v>59926850</v>
      </c>
      <c r="CP141" s="43">
        <f t="shared" si="106"/>
        <v>53019166.666666664</v>
      </c>
      <c r="CQ141" s="42">
        <f t="shared" si="118"/>
        <v>2863998836.0791192</v>
      </c>
    </row>
    <row r="142" spans="1:95">
      <c r="A142" s="3">
        <f t="shared" si="107"/>
        <v>103</v>
      </c>
      <c r="B142" s="249">
        <v>3</v>
      </c>
      <c r="C142" s="250" t="s">
        <v>158</v>
      </c>
      <c r="D142" s="251" t="s">
        <v>44</v>
      </c>
      <c r="E142" s="252"/>
      <c r="F142" s="40" t="s">
        <v>60</v>
      </c>
      <c r="G142" s="253">
        <f t="shared" si="82"/>
        <v>101</v>
      </c>
      <c r="H142" s="253">
        <f t="shared" si="83"/>
        <v>90</v>
      </c>
      <c r="I142" s="254">
        <f t="shared" si="84"/>
        <v>27506142.120000001</v>
      </c>
      <c r="J142" s="254">
        <f t="shared" si="85"/>
        <v>1</v>
      </c>
      <c r="K142" s="255">
        <f t="shared" si="86"/>
        <v>1.06</v>
      </c>
      <c r="L142" s="256">
        <f t="shared" si="141"/>
        <v>1.01</v>
      </c>
      <c r="M142" s="257">
        <f t="shared" si="88"/>
        <v>24608134.872101717</v>
      </c>
      <c r="N142" s="257">
        <f t="shared" si="89"/>
        <v>27737299.795270164</v>
      </c>
      <c r="O142" s="257">
        <f t="shared" si="90"/>
        <v>29448075.753672004</v>
      </c>
      <c r="P142" s="257">
        <f t="shared" si="91"/>
        <v>31264368.62977846</v>
      </c>
      <c r="Q142" s="257">
        <f t="shared" si="108"/>
        <v>35121004.32259801</v>
      </c>
      <c r="R142" s="258">
        <f t="shared" si="92"/>
        <v>29448075.753672004</v>
      </c>
      <c r="S142" s="257">
        <f t="shared" si="92"/>
        <v>31264368.62977846</v>
      </c>
      <c r="T142" s="257">
        <f t="shared" si="93"/>
        <v>33192686.476188242</v>
      </c>
      <c r="U142" s="257">
        <f t="shared" si="109"/>
        <v>39460713.331911534</v>
      </c>
      <c r="V142" s="257"/>
      <c r="W142" s="257">
        <f t="shared" si="94"/>
        <v>2214732138.4891543</v>
      </c>
      <c r="X142" s="257">
        <f t="shared" si="95"/>
        <v>2496356981.5743146</v>
      </c>
      <c r="Y142" s="257">
        <f t="shared" si="96"/>
        <v>2650326817.8304806</v>
      </c>
      <c r="Z142" s="258">
        <f t="shared" si="110"/>
        <v>2813793176.6800613</v>
      </c>
      <c r="AA142" s="258">
        <f t="shared" si="111"/>
        <v>3160890389.0338211</v>
      </c>
      <c r="AB142" s="258">
        <f t="shared" si="97"/>
        <v>2650326817.8304806</v>
      </c>
      <c r="AC142" s="257">
        <f t="shared" si="98"/>
        <v>2813793176.6800613</v>
      </c>
      <c r="AD142" s="257">
        <f t="shared" si="112"/>
        <v>2987341782.8569417</v>
      </c>
      <c r="AE142" s="257">
        <f t="shared" si="113"/>
        <v>3551464199.8720379</v>
      </c>
      <c r="AF142" s="257"/>
      <c r="AG142" s="32" t="str">
        <f t="shared" si="99"/>
        <v>BERTAHAP</v>
      </c>
      <c r="AH142" s="259">
        <f t="shared" si="100"/>
        <v>0</v>
      </c>
      <c r="AI142" s="260">
        <v>2</v>
      </c>
      <c r="AJ142" s="261"/>
      <c r="AK142" s="257" t="e">
        <f>IF(AJ142&gt;#REF!,"LB","KR")</f>
        <v>#REF!</v>
      </c>
      <c r="AL142" s="51">
        <f t="shared" si="101"/>
        <v>2436206000</v>
      </c>
      <c r="AM142" s="51">
        <f t="shared" si="101"/>
        <v>2745993000</v>
      </c>
      <c r="AN142" s="51">
        <f t="shared" si="101"/>
        <v>2915360000</v>
      </c>
      <c r="AO142" s="418">
        <f t="shared" si="101"/>
        <v>3095173000</v>
      </c>
      <c r="AP142" s="418">
        <f t="shared" si="102"/>
        <v>2915360000</v>
      </c>
      <c r="AQ142" s="51">
        <f t="shared" si="102"/>
        <v>3095173000</v>
      </c>
      <c r="AR142" s="51">
        <f t="shared" si="102"/>
        <v>3286076000</v>
      </c>
      <c r="AS142" s="42"/>
      <c r="AT142" s="42"/>
      <c r="AU142" s="297">
        <f t="shared" si="114"/>
        <v>-1565099.486627996</v>
      </c>
      <c r="AV142" s="297"/>
      <c r="AW142" s="297"/>
      <c r="AX142" s="297"/>
      <c r="AY142" s="297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2"/>
      <c r="BR142" s="42"/>
      <c r="BS142" s="42"/>
      <c r="BT142" s="42"/>
      <c r="BU142" s="42"/>
      <c r="BV142" s="42"/>
      <c r="BW142" s="423"/>
      <c r="BX142" s="424"/>
      <c r="BY142" s="424" t="str">
        <f>F253</f>
        <v>2BR-9</v>
      </c>
      <c r="BZ142" s="425" t="str">
        <f>D253</f>
        <v>09</v>
      </c>
      <c r="CA142" s="424">
        <f t="shared" si="148"/>
        <v>101</v>
      </c>
      <c r="CB142" s="424">
        <f t="shared" si="148"/>
        <v>90</v>
      </c>
      <c r="CC142" s="424">
        <f>O253</f>
        <v>29739640.860144004</v>
      </c>
      <c r="CD142" s="424">
        <f t="shared" si="149"/>
        <v>2460327000</v>
      </c>
      <c r="CE142" s="424">
        <f t="shared" si="149"/>
        <v>2773181000</v>
      </c>
      <c r="CF142" s="424">
        <f t="shared" si="149"/>
        <v>2944225000</v>
      </c>
      <c r="CG142" s="424">
        <f t="shared" si="149"/>
        <v>3125818000</v>
      </c>
      <c r="CH142" s="424">
        <f>AR253</f>
        <v>3318612000</v>
      </c>
      <c r="CI142" s="42"/>
      <c r="CJ142" s="418">
        <f t="shared" si="116"/>
        <v>3286076210.4227395</v>
      </c>
      <c r="CK142" s="42">
        <f t="shared" si="117"/>
        <v>3090282000</v>
      </c>
      <c r="CL142" s="42">
        <f t="shared" si="117"/>
        <v>3280884000</v>
      </c>
      <c r="CM142" s="43">
        <f t="shared" si="103"/>
        <v>46354230</v>
      </c>
      <c r="CN142" s="43">
        <f t="shared" si="104"/>
        <v>32808840</v>
      </c>
      <c r="CO142" s="43">
        <f t="shared" si="105"/>
        <v>72884000</v>
      </c>
      <c r="CP142" s="43">
        <f t="shared" si="106"/>
        <v>64482770.833333336</v>
      </c>
      <c r="CQ142" s="42">
        <f t="shared" si="118"/>
        <v>3483241483.3358808</v>
      </c>
    </row>
    <row r="143" spans="1:95">
      <c r="A143" s="3">
        <f t="shared" si="107"/>
        <v>104</v>
      </c>
      <c r="B143" s="249">
        <v>4</v>
      </c>
      <c r="C143" s="250" t="s">
        <v>158</v>
      </c>
      <c r="D143" s="285">
        <v>11</v>
      </c>
      <c r="E143" s="252"/>
      <c r="F143" s="40" t="s">
        <v>62</v>
      </c>
      <c r="G143" s="253">
        <f t="shared" si="82"/>
        <v>101</v>
      </c>
      <c r="H143" s="253">
        <f t="shared" si="83"/>
        <v>90</v>
      </c>
      <c r="I143" s="254">
        <f t="shared" si="84"/>
        <v>27506142.120000001</v>
      </c>
      <c r="J143" s="254">
        <f t="shared" si="85"/>
        <v>1</v>
      </c>
      <c r="K143" s="255">
        <f t="shared" si="86"/>
        <v>1.06</v>
      </c>
      <c r="L143" s="256">
        <f t="shared" si="141"/>
        <v>1.01</v>
      </c>
      <c r="M143" s="257">
        <f t="shared" si="88"/>
        <v>24608134.872101717</v>
      </c>
      <c r="N143" s="257">
        <f t="shared" si="89"/>
        <v>27737299.795270164</v>
      </c>
      <c r="O143" s="257">
        <f t="shared" si="90"/>
        <v>29448075.753672004</v>
      </c>
      <c r="P143" s="257">
        <f t="shared" si="91"/>
        <v>31264368.62977846</v>
      </c>
      <c r="Q143" s="257">
        <f t="shared" si="108"/>
        <v>35121004.32259801</v>
      </c>
      <c r="R143" s="258">
        <f t="shared" si="92"/>
        <v>29448075.753672004</v>
      </c>
      <c r="S143" s="257">
        <f t="shared" si="92"/>
        <v>31264368.62977846</v>
      </c>
      <c r="T143" s="257">
        <f t="shared" si="93"/>
        <v>33192686.476188242</v>
      </c>
      <c r="U143" s="257">
        <f t="shared" si="109"/>
        <v>39460713.331911534</v>
      </c>
      <c r="V143" s="257"/>
      <c r="W143" s="257">
        <f t="shared" si="94"/>
        <v>2214732138.4891543</v>
      </c>
      <c r="X143" s="257">
        <f t="shared" si="95"/>
        <v>2496356981.5743146</v>
      </c>
      <c r="Y143" s="257">
        <f t="shared" si="96"/>
        <v>2650326817.8304806</v>
      </c>
      <c r="Z143" s="258">
        <f t="shared" si="110"/>
        <v>2813793176.6800613</v>
      </c>
      <c r="AA143" s="258">
        <f t="shared" si="111"/>
        <v>3160890389.0338211</v>
      </c>
      <c r="AB143" s="258">
        <f t="shared" si="97"/>
        <v>2650326817.8304806</v>
      </c>
      <c r="AC143" s="257">
        <f t="shared" si="98"/>
        <v>2813793176.6800613</v>
      </c>
      <c r="AD143" s="257">
        <f t="shared" si="112"/>
        <v>2987341782.8569417</v>
      </c>
      <c r="AE143" s="257">
        <f t="shared" si="113"/>
        <v>3551464199.8720379</v>
      </c>
      <c r="AF143" s="257"/>
      <c r="AG143" s="32" t="str">
        <f t="shared" si="99"/>
        <v>BERTAHAP</v>
      </c>
      <c r="AH143" s="259">
        <f t="shared" si="100"/>
        <v>0</v>
      </c>
      <c r="AI143" s="260">
        <v>2</v>
      </c>
      <c r="AJ143" s="261"/>
      <c r="AK143" s="257" t="e">
        <f>IF(AJ143&gt;#REF!,"LB","KR")</f>
        <v>#REF!</v>
      </c>
      <c r="AL143" s="51">
        <f t="shared" si="101"/>
        <v>2436206000</v>
      </c>
      <c r="AM143" s="51">
        <f t="shared" si="101"/>
        <v>2745993000</v>
      </c>
      <c r="AN143" s="51">
        <f t="shared" si="101"/>
        <v>2915360000</v>
      </c>
      <c r="AO143" s="418">
        <f t="shared" si="101"/>
        <v>3095173000</v>
      </c>
      <c r="AP143" s="418">
        <f t="shared" si="102"/>
        <v>2915360000</v>
      </c>
      <c r="AQ143" s="51">
        <f t="shared" si="102"/>
        <v>3095173000</v>
      </c>
      <c r="AR143" s="51">
        <f t="shared" si="102"/>
        <v>3286076000</v>
      </c>
      <c r="AS143" s="42"/>
      <c r="AT143" s="42"/>
      <c r="AU143" s="297">
        <f t="shared" si="114"/>
        <v>-1565099.486627996</v>
      </c>
      <c r="AV143" s="297"/>
      <c r="AW143" s="297"/>
      <c r="AX143" s="297"/>
      <c r="AY143" s="297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3"/>
      <c r="BX143" s="429"/>
      <c r="BY143" s="424" t="str">
        <f>F255</f>
        <v>2BR-15</v>
      </c>
      <c r="BZ143" s="425">
        <f>D255</f>
        <v>15</v>
      </c>
      <c r="CA143" s="424">
        <f t="shared" ref="CA143:CB145" si="150">G255</f>
        <v>101</v>
      </c>
      <c r="CB143" s="424">
        <f t="shared" si="150"/>
        <v>90</v>
      </c>
      <c r="CC143" s="424">
        <f>O255</f>
        <v>29739640.860144004</v>
      </c>
      <c r="CD143" s="424">
        <f t="shared" ref="CD143:CG145" si="151">AL255</f>
        <v>2460327000</v>
      </c>
      <c r="CE143" s="424">
        <f t="shared" si="151"/>
        <v>2773181000</v>
      </c>
      <c r="CF143" s="424">
        <f t="shared" si="151"/>
        <v>2944225000</v>
      </c>
      <c r="CG143" s="424">
        <f t="shared" si="151"/>
        <v>3125818000</v>
      </c>
      <c r="CH143" s="424">
        <f>AR255</f>
        <v>3318612000</v>
      </c>
      <c r="CI143" s="42"/>
      <c r="CJ143" s="418">
        <f t="shared" si="116"/>
        <v>3286076210.4227395</v>
      </c>
      <c r="CK143" s="42">
        <f t="shared" si="117"/>
        <v>3090282000</v>
      </c>
      <c r="CL143" s="42">
        <f t="shared" si="117"/>
        <v>3280884000</v>
      </c>
      <c r="CM143" s="43">
        <f t="shared" si="103"/>
        <v>46354230</v>
      </c>
      <c r="CN143" s="43">
        <f t="shared" si="104"/>
        <v>32808840</v>
      </c>
      <c r="CO143" s="43">
        <f t="shared" si="105"/>
        <v>72884000</v>
      </c>
      <c r="CP143" s="43">
        <f t="shared" si="106"/>
        <v>64482770.833333336</v>
      </c>
      <c r="CQ143" s="42">
        <f t="shared" si="118"/>
        <v>3483241483.3358808</v>
      </c>
    </row>
    <row r="144" spans="1:95">
      <c r="A144" s="3">
        <f t="shared" si="107"/>
        <v>105</v>
      </c>
      <c r="B144" s="249">
        <v>5</v>
      </c>
      <c r="C144" s="250" t="s">
        <v>158</v>
      </c>
      <c r="D144" s="285">
        <v>15</v>
      </c>
      <c r="E144" s="252"/>
      <c r="F144" s="40" t="s">
        <v>64</v>
      </c>
      <c r="G144" s="253">
        <f t="shared" si="82"/>
        <v>101</v>
      </c>
      <c r="H144" s="253">
        <f t="shared" si="83"/>
        <v>90</v>
      </c>
      <c r="I144" s="254">
        <f t="shared" si="84"/>
        <v>27506142.120000001</v>
      </c>
      <c r="J144" s="254">
        <f t="shared" si="85"/>
        <v>1</v>
      </c>
      <c r="K144" s="255">
        <f t="shared" si="86"/>
        <v>1.06</v>
      </c>
      <c r="L144" s="256">
        <f t="shared" si="141"/>
        <v>1.01</v>
      </c>
      <c r="M144" s="257">
        <f t="shared" si="88"/>
        <v>24608134.872101717</v>
      </c>
      <c r="N144" s="257">
        <f t="shared" si="89"/>
        <v>27737299.795270164</v>
      </c>
      <c r="O144" s="257">
        <f t="shared" si="90"/>
        <v>29448075.753672004</v>
      </c>
      <c r="P144" s="257">
        <f t="shared" si="91"/>
        <v>31264368.62977846</v>
      </c>
      <c r="Q144" s="257">
        <f t="shared" si="108"/>
        <v>35121004.32259801</v>
      </c>
      <c r="R144" s="258">
        <f t="shared" si="92"/>
        <v>29448075.753672004</v>
      </c>
      <c r="S144" s="257">
        <f t="shared" si="92"/>
        <v>31264368.62977846</v>
      </c>
      <c r="T144" s="257">
        <f t="shared" si="93"/>
        <v>33192686.476188242</v>
      </c>
      <c r="U144" s="257">
        <f t="shared" si="109"/>
        <v>39460713.331911534</v>
      </c>
      <c r="V144" s="257"/>
      <c r="W144" s="257">
        <f t="shared" si="94"/>
        <v>2214732138.4891543</v>
      </c>
      <c r="X144" s="257">
        <f t="shared" si="95"/>
        <v>2496356981.5743146</v>
      </c>
      <c r="Y144" s="257">
        <f t="shared" si="96"/>
        <v>2650326817.8304806</v>
      </c>
      <c r="Z144" s="258">
        <f t="shared" si="110"/>
        <v>2813793176.6800613</v>
      </c>
      <c r="AA144" s="258">
        <f t="shared" si="111"/>
        <v>3160890389.0338211</v>
      </c>
      <c r="AB144" s="258">
        <f t="shared" si="97"/>
        <v>2650326817.8304806</v>
      </c>
      <c r="AC144" s="257">
        <f t="shared" si="98"/>
        <v>2813793176.6800613</v>
      </c>
      <c r="AD144" s="257">
        <f t="shared" si="112"/>
        <v>2987341782.8569417</v>
      </c>
      <c r="AE144" s="257">
        <f t="shared" si="113"/>
        <v>3551464199.8720379</v>
      </c>
      <c r="AF144" s="257"/>
      <c r="AG144" s="32" t="str">
        <f t="shared" si="99"/>
        <v>BERTAHAP</v>
      </c>
      <c r="AH144" s="259">
        <f t="shared" si="100"/>
        <v>0</v>
      </c>
      <c r="AI144" s="260">
        <v>2</v>
      </c>
      <c r="AJ144" s="261"/>
      <c r="AK144" s="257" t="e">
        <f>IF(AJ144&gt;#REF!,"LB","KR")</f>
        <v>#REF!</v>
      </c>
      <c r="AL144" s="51">
        <f t="shared" si="101"/>
        <v>2436206000</v>
      </c>
      <c r="AM144" s="51">
        <f t="shared" si="101"/>
        <v>2745993000</v>
      </c>
      <c r="AN144" s="51">
        <f t="shared" si="101"/>
        <v>2915360000</v>
      </c>
      <c r="AO144" s="418">
        <f t="shared" si="101"/>
        <v>3095173000</v>
      </c>
      <c r="AP144" s="418">
        <f t="shared" si="102"/>
        <v>2915360000</v>
      </c>
      <c r="AQ144" s="51">
        <f t="shared" si="102"/>
        <v>3095173000</v>
      </c>
      <c r="AR144" s="51">
        <f t="shared" si="102"/>
        <v>3286076000</v>
      </c>
      <c r="AS144" s="42"/>
      <c r="AT144" s="42"/>
      <c r="AU144" s="297">
        <f t="shared" si="114"/>
        <v>-1565099.486627996</v>
      </c>
      <c r="AV144" s="297"/>
      <c r="AW144" s="297"/>
      <c r="AX144" s="297"/>
      <c r="AY144" s="297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2"/>
      <c r="BR144" s="42"/>
      <c r="BS144" s="42"/>
      <c r="BT144" s="42"/>
      <c r="BU144" s="42"/>
      <c r="BV144" s="42"/>
      <c r="BW144" s="423"/>
      <c r="BX144" s="429"/>
      <c r="BY144" s="424" t="str">
        <f>F256</f>
        <v>2BR-17</v>
      </c>
      <c r="BZ144" s="425">
        <f>D256</f>
        <v>17</v>
      </c>
      <c r="CA144" s="424">
        <f t="shared" si="150"/>
        <v>85</v>
      </c>
      <c r="CB144" s="424">
        <f t="shared" si="150"/>
        <v>74</v>
      </c>
      <c r="CC144" s="424">
        <f>O256</f>
        <v>29739640.860144004</v>
      </c>
      <c r="CD144" s="424">
        <f t="shared" si="151"/>
        <v>2022935000</v>
      </c>
      <c r="CE144" s="424">
        <f t="shared" si="151"/>
        <v>2280171000</v>
      </c>
      <c r="CF144" s="424">
        <f t="shared" si="151"/>
        <v>2420807000</v>
      </c>
      <c r="CG144" s="424">
        <f t="shared" si="151"/>
        <v>2570117000</v>
      </c>
      <c r="CH144" s="424">
        <f>AR256</f>
        <v>2728637000</v>
      </c>
      <c r="CI144" s="42"/>
      <c r="CJ144" s="418">
        <f t="shared" si="116"/>
        <v>3286076210.4227395</v>
      </c>
      <c r="CK144" s="42">
        <f t="shared" si="117"/>
        <v>3090282000</v>
      </c>
      <c r="CL144" s="42">
        <f t="shared" si="117"/>
        <v>3280884000</v>
      </c>
      <c r="CM144" s="43">
        <f t="shared" si="103"/>
        <v>46354230</v>
      </c>
      <c r="CN144" s="43">
        <f t="shared" si="104"/>
        <v>32808840</v>
      </c>
      <c r="CO144" s="43">
        <f t="shared" si="105"/>
        <v>72884000</v>
      </c>
      <c r="CP144" s="43">
        <f t="shared" si="106"/>
        <v>64482770.833333336</v>
      </c>
      <c r="CQ144" s="42">
        <f t="shared" si="118"/>
        <v>3483241483.3358808</v>
      </c>
    </row>
    <row r="145" spans="1:95">
      <c r="A145" s="3">
        <f t="shared" si="107"/>
        <v>106</v>
      </c>
      <c r="B145" s="249">
        <v>6</v>
      </c>
      <c r="C145" s="250" t="s">
        <v>158</v>
      </c>
      <c r="D145" s="285">
        <v>17</v>
      </c>
      <c r="E145" s="252"/>
      <c r="F145" s="40" t="s">
        <v>67</v>
      </c>
      <c r="G145" s="253">
        <f t="shared" si="82"/>
        <v>85</v>
      </c>
      <c r="H145" s="253">
        <f t="shared" si="83"/>
        <v>74</v>
      </c>
      <c r="I145" s="254">
        <f t="shared" si="84"/>
        <v>27506142.120000001</v>
      </c>
      <c r="J145" s="254">
        <f t="shared" si="85"/>
        <v>1</v>
      </c>
      <c r="K145" s="255">
        <f t="shared" si="86"/>
        <v>1.06</v>
      </c>
      <c r="L145" s="256">
        <f t="shared" si="141"/>
        <v>1.01</v>
      </c>
      <c r="M145" s="257">
        <f t="shared" si="88"/>
        <v>24608134.872101717</v>
      </c>
      <c r="N145" s="257">
        <f t="shared" si="89"/>
        <v>27737299.795270164</v>
      </c>
      <c r="O145" s="257">
        <f t="shared" si="90"/>
        <v>29448075.753672004</v>
      </c>
      <c r="P145" s="257">
        <f t="shared" si="91"/>
        <v>31264368.62977846</v>
      </c>
      <c r="Q145" s="257">
        <f t="shared" si="108"/>
        <v>35121004.32259801</v>
      </c>
      <c r="R145" s="258">
        <f t="shared" si="92"/>
        <v>29448075.753672004</v>
      </c>
      <c r="S145" s="257">
        <f t="shared" si="92"/>
        <v>31264368.62977846</v>
      </c>
      <c r="T145" s="257">
        <f t="shared" si="93"/>
        <v>33192686.476188242</v>
      </c>
      <c r="U145" s="257">
        <f t="shared" si="109"/>
        <v>39460713.331911534</v>
      </c>
      <c r="V145" s="257"/>
      <c r="W145" s="257">
        <f t="shared" si="94"/>
        <v>1821001980.535527</v>
      </c>
      <c r="X145" s="257">
        <f t="shared" si="95"/>
        <v>2052560184.849992</v>
      </c>
      <c r="Y145" s="257">
        <f t="shared" si="96"/>
        <v>2179157605.7717285</v>
      </c>
      <c r="Z145" s="258">
        <f t="shared" si="110"/>
        <v>2313563278.6036062</v>
      </c>
      <c r="AA145" s="258">
        <f t="shared" si="111"/>
        <v>2598954319.8722529</v>
      </c>
      <c r="AB145" s="258">
        <f t="shared" si="97"/>
        <v>2179157605.7717285</v>
      </c>
      <c r="AC145" s="257">
        <f t="shared" si="98"/>
        <v>2313563278.6036062</v>
      </c>
      <c r="AD145" s="257">
        <f t="shared" si="112"/>
        <v>2456258799.2379298</v>
      </c>
      <c r="AE145" s="257">
        <f t="shared" si="113"/>
        <v>2920092786.5614533</v>
      </c>
      <c r="AF145" s="257"/>
      <c r="AG145" s="32" t="str">
        <f t="shared" si="99"/>
        <v>BERTAHAP</v>
      </c>
      <c r="AH145" s="259">
        <f t="shared" si="100"/>
        <v>0</v>
      </c>
      <c r="AI145" s="260">
        <v>2</v>
      </c>
      <c r="AJ145" s="261"/>
      <c r="AK145" s="257" t="e">
        <f>IF(AJ145&gt;#REF!,"LB","KR")</f>
        <v>#REF!</v>
      </c>
      <c r="AL145" s="51">
        <f t="shared" si="101"/>
        <v>2003103000</v>
      </c>
      <c r="AM145" s="51">
        <f t="shared" si="101"/>
        <v>2257817000</v>
      </c>
      <c r="AN145" s="51">
        <f t="shared" si="101"/>
        <v>2397074000</v>
      </c>
      <c r="AO145" s="418">
        <f t="shared" si="101"/>
        <v>2544920000</v>
      </c>
      <c r="AP145" s="418">
        <f t="shared" si="102"/>
        <v>2397074000</v>
      </c>
      <c r="AQ145" s="51">
        <f t="shared" si="102"/>
        <v>2544920000</v>
      </c>
      <c r="AR145" s="51">
        <f t="shared" si="102"/>
        <v>2701885000</v>
      </c>
      <c r="AS145" s="42"/>
      <c r="AT145" s="42"/>
      <c r="AU145" s="297">
        <f t="shared" si="114"/>
        <v>-1565099.486627996</v>
      </c>
      <c r="AV145" s="297"/>
      <c r="AW145" s="297"/>
      <c r="AX145" s="297"/>
      <c r="AY145" s="297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2"/>
      <c r="BR145" s="42"/>
      <c r="BS145" s="42"/>
      <c r="BT145" s="42"/>
      <c r="BU145" s="42"/>
      <c r="BV145" s="42"/>
      <c r="BW145" s="423"/>
      <c r="BX145" s="429"/>
      <c r="BY145" s="424" t="str">
        <f>F257</f>
        <v>3BR-19</v>
      </c>
      <c r="BZ145" s="425">
        <f>D257</f>
        <v>19</v>
      </c>
      <c r="CA145" s="424">
        <f t="shared" si="150"/>
        <v>138</v>
      </c>
      <c r="CB145" s="424">
        <f t="shared" si="150"/>
        <v>120</v>
      </c>
      <c r="CC145" s="424">
        <f>O257</f>
        <v>29739640.860144004</v>
      </c>
      <c r="CD145" s="424">
        <f t="shared" si="151"/>
        <v>3280435000</v>
      </c>
      <c r="CE145" s="424">
        <f t="shared" si="151"/>
        <v>3697575000</v>
      </c>
      <c r="CF145" s="424">
        <f t="shared" si="151"/>
        <v>3925633000</v>
      </c>
      <c r="CG145" s="424">
        <f t="shared" si="151"/>
        <v>4167758000</v>
      </c>
      <c r="CH145" s="424">
        <f>AR257</f>
        <v>4424816000</v>
      </c>
      <c r="CI145" s="42"/>
      <c r="CJ145" s="418">
        <f t="shared" si="116"/>
        <v>2701884860.5325255</v>
      </c>
      <c r="CK145" s="42">
        <f t="shared" si="117"/>
        <v>2540899000</v>
      </c>
      <c r="CL145" s="42">
        <f t="shared" si="117"/>
        <v>2697616000</v>
      </c>
      <c r="CM145" s="43">
        <f t="shared" si="103"/>
        <v>38113485</v>
      </c>
      <c r="CN145" s="43">
        <f t="shared" si="104"/>
        <v>26976160</v>
      </c>
      <c r="CO145" s="43">
        <f t="shared" si="105"/>
        <v>59926850</v>
      </c>
      <c r="CP145" s="43">
        <f t="shared" si="106"/>
        <v>53019166.666666664</v>
      </c>
      <c r="CQ145" s="42">
        <f t="shared" si="118"/>
        <v>2863998836.0791192</v>
      </c>
    </row>
    <row r="146" spans="1:95">
      <c r="A146" s="3">
        <f t="shared" si="107"/>
        <v>107</v>
      </c>
      <c r="B146" s="249">
        <v>7</v>
      </c>
      <c r="C146" s="250" t="s">
        <v>158</v>
      </c>
      <c r="D146" s="285">
        <v>19</v>
      </c>
      <c r="E146" s="252"/>
      <c r="F146" s="40" t="s">
        <v>78</v>
      </c>
      <c r="G146" s="253">
        <f t="shared" si="82"/>
        <v>138</v>
      </c>
      <c r="H146" s="253">
        <f t="shared" si="83"/>
        <v>120</v>
      </c>
      <c r="I146" s="254">
        <f t="shared" si="84"/>
        <v>27506142.120000001</v>
      </c>
      <c r="J146" s="254">
        <f t="shared" si="85"/>
        <v>1</v>
      </c>
      <c r="K146" s="255">
        <f t="shared" si="86"/>
        <v>1.06</v>
      </c>
      <c r="L146" s="256">
        <f t="shared" si="141"/>
        <v>1.01</v>
      </c>
      <c r="M146" s="257">
        <f t="shared" si="88"/>
        <v>24608134.872101717</v>
      </c>
      <c r="N146" s="257">
        <f t="shared" si="89"/>
        <v>27737299.795270164</v>
      </c>
      <c r="O146" s="257">
        <f t="shared" si="90"/>
        <v>29448075.753672004</v>
      </c>
      <c r="P146" s="257">
        <f t="shared" si="91"/>
        <v>31264368.62977846</v>
      </c>
      <c r="Q146" s="257">
        <f t="shared" si="108"/>
        <v>35121004.32259801</v>
      </c>
      <c r="R146" s="258">
        <f t="shared" si="92"/>
        <v>29448075.753672004</v>
      </c>
      <c r="S146" s="257">
        <f t="shared" si="92"/>
        <v>31264368.62977846</v>
      </c>
      <c r="T146" s="257">
        <f t="shared" si="93"/>
        <v>33192686.476188242</v>
      </c>
      <c r="U146" s="257">
        <f t="shared" si="109"/>
        <v>39460713.331911534</v>
      </c>
      <c r="V146" s="257"/>
      <c r="W146" s="257">
        <f t="shared" si="94"/>
        <v>2952976184.6522059</v>
      </c>
      <c r="X146" s="257">
        <f t="shared" si="95"/>
        <v>3328475975.4324198</v>
      </c>
      <c r="Y146" s="257">
        <f t="shared" si="96"/>
        <v>3533769090.4406404</v>
      </c>
      <c r="Z146" s="258">
        <f t="shared" si="110"/>
        <v>3751724235.5734153</v>
      </c>
      <c r="AA146" s="258">
        <f t="shared" si="111"/>
        <v>4214520518.7117615</v>
      </c>
      <c r="AB146" s="258">
        <f t="shared" si="97"/>
        <v>3533769090.4406404</v>
      </c>
      <c r="AC146" s="257">
        <f t="shared" si="98"/>
        <v>3751724235.5734153</v>
      </c>
      <c r="AD146" s="257">
        <f t="shared" si="112"/>
        <v>3983122377.1425891</v>
      </c>
      <c r="AE146" s="257">
        <f t="shared" si="113"/>
        <v>4735285599.8293839</v>
      </c>
      <c r="AF146" s="257"/>
      <c r="AG146" s="32" t="str">
        <f t="shared" si="99"/>
        <v>BERTAHAP</v>
      </c>
      <c r="AH146" s="259">
        <f t="shared" si="100"/>
        <v>0</v>
      </c>
      <c r="AI146" s="260">
        <v>2</v>
      </c>
      <c r="AJ146" s="261"/>
      <c r="AK146" s="257" t="e">
        <f>IF(AJ146&gt;#REF!,"LB","KR")</f>
        <v>#REF!</v>
      </c>
      <c r="AL146" s="51">
        <f t="shared" si="101"/>
        <v>3248274000</v>
      </c>
      <c r="AM146" s="51">
        <f t="shared" si="101"/>
        <v>3661324000</v>
      </c>
      <c r="AN146" s="51">
        <f t="shared" si="101"/>
        <v>3887146000</v>
      </c>
      <c r="AO146" s="418">
        <f t="shared" si="101"/>
        <v>4126897000</v>
      </c>
      <c r="AP146" s="418">
        <f t="shared" si="102"/>
        <v>3887146000</v>
      </c>
      <c r="AQ146" s="51">
        <f t="shared" si="102"/>
        <v>4126897000</v>
      </c>
      <c r="AR146" s="51">
        <f t="shared" si="102"/>
        <v>4381435000</v>
      </c>
      <c r="AS146" s="42"/>
      <c r="AT146" s="42"/>
      <c r="AU146" s="297">
        <f t="shared" si="114"/>
        <v>-1565099.486627996</v>
      </c>
      <c r="AV146" s="297"/>
      <c r="AW146" s="297"/>
      <c r="AX146" s="297"/>
      <c r="AY146" s="297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/>
      <c r="BW146" s="423">
        <v>26</v>
      </c>
      <c r="BX146" s="429" t="s">
        <v>47</v>
      </c>
      <c r="BY146" s="424" t="str">
        <f>F116</f>
        <v>2BR-5</v>
      </c>
      <c r="BZ146" s="425" t="str">
        <f>D116</f>
        <v>05</v>
      </c>
      <c r="CA146" s="424">
        <f>G116</f>
        <v>85</v>
      </c>
      <c r="CB146" s="424">
        <f>H116</f>
        <v>74</v>
      </c>
      <c r="CC146" s="424">
        <f>O116</f>
        <v>29448075.753672004</v>
      </c>
      <c r="CD146" s="424">
        <f t="shared" ref="CD146:CG147" si="152">AL116</f>
        <v>2003103000</v>
      </c>
      <c r="CE146" s="424">
        <f t="shared" si="152"/>
        <v>2257817000</v>
      </c>
      <c r="CF146" s="424">
        <f t="shared" si="152"/>
        <v>2397074000</v>
      </c>
      <c r="CG146" s="424">
        <f t="shared" si="152"/>
        <v>2544920000</v>
      </c>
      <c r="CH146" s="424">
        <f>AR116</f>
        <v>2701885000</v>
      </c>
      <c r="CI146" s="42">
        <v>2</v>
      </c>
      <c r="CJ146" s="418">
        <f t="shared" si="116"/>
        <v>4381434593.3377466</v>
      </c>
      <c r="CK146" s="42">
        <f t="shared" si="117"/>
        <v>4120375000</v>
      </c>
      <c r="CL146" s="42">
        <f t="shared" si="117"/>
        <v>4374511000</v>
      </c>
      <c r="CM146" s="43">
        <f t="shared" si="103"/>
        <v>61805625</v>
      </c>
      <c r="CN146" s="43">
        <f t="shared" si="104"/>
        <v>43745110</v>
      </c>
      <c r="CO146" s="43">
        <f t="shared" si="105"/>
        <v>97178650</v>
      </c>
      <c r="CP146" s="43">
        <f t="shared" si="106"/>
        <v>85977020.833333328</v>
      </c>
      <c r="CQ146" s="42">
        <f t="shared" si="118"/>
        <v>4644320916.1034422</v>
      </c>
    </row>
    <row r="147" spans="1:95">
      <c r="A147" s="3">
        <f t="shared" si="107"/>
        <v>108</v>
      </c>
      <c r="B147" s="249">
        <v>8</v>
      </c>
      <c r="C147" s="250" t="s">
        <v>158</v>
      </c>
      <c r="D147" s="285">
        <v>21</v>
      </c>
      <c r="E147" s="252"/>
      <c r="F147" s="40" t="s">
        <v>84</v>
      </c>
      <c r="G147" s="253">
        <f t="shared" si="82"/>
        <v>132</v>
      </c>
      <c r="H147" s="253">
        <f t="shared" si="83"/>
        <v>112</v>
      </c>
      <c r="I147" s="254">
        <f t="shared" si="84"/>
        <v>27506142.120000001</v>
      </c>
      <c r="J147" s="254">
        <f t="shared" si="85"/>
        <v>3</v>
      </c>
      <c r="K147" s="255">
        <f t="shared" si="86"/>
        <v>1.1000000000000001</v>
      </c>
      <c r="L147" s="256">
        <f t="shared" si="141"/>
        <v>1.01</v>
      </c>
      <c r="M147" s="257">
        <f t="shared" si="88"/>
        <v>25536743.735199891</v>
      </c>
      <c r="N147" s="257">
        <f t="shared" si="89"/>
        <v>28783990.353582241</v>
      </c>
      <c r="O147" s="257">
        <f t="shared" si="90"/>
        <v>30559323.895320002</v>
      </c>
      <c r="P147" s="257">
        <f t="shared" si="91"/>
        <v>32444156.125241794</v>
      </c>
      <c r="Q147" s="257">
        <f t="shared" si="108"/>
        <v>36446325.240431897</v>
      </c>
      <c r="R147" s="258">
        <f t="shared" si="92"/>
        <v>30559323.895320002</v>
      </c>
      <c r="S147" s="257">
        <f t="shared" si="92"/>
        <v>32444156.125241794</v>
      </c>
      <c r="T147" s="257">
        <f t="shared" si="93"/>
        <v>34445240.682836853</v>
      </c>
      <c r="U147" s="257">
        <f t="shared" si="109"/>
        <v>40949796.853870459</v>
      </c>
      <c r="V147" s="257"/>
      <c r="W147" s="257">
        <f t="shared" si="94"/>
        <v>2860115298.3423877</v>
      </c>
      <c r="X147" s="257">
        <f t="shared" si="95"/>
        <v>3223806919.6012111</v>
      </c>
      <c r="Y147" s="257">
        <f t="shared" si="96"/>
        <v>3422644276.2758403</v>
      </c>
      <c r="Z147" s="258">
        <f t="shared" si="110"/>
        <v>3633745486.027081</v>
      </c>
      <c r="AA147" s="258">
        <f t="shared" si="111"/>
        <v>4081988426.9283724</v>
      </c>
      <c r="AB147" s="258">
        <f t="shared" si="97"/>
        <v>3422644276.2758403</v>
      </c>
      <c r="AC147" s="257">
        <f t="shared" si="98"/>
        <v>3633745486.027081</v>
      </c>
      <c r="AD147" s="257">
        <f t="shared" si="112"/>
        <v>3857866956.4777274</v>
      </c>
      <c r="AE147" s="257">
        <f t="shared" si="113"/>
        <v>4586377247.6334915</v>
      </c>
      <c r="AF147" s="257"/>
      <c r="AG147" s="32" t="str">
        <f t="shared" si="99"/>
        <v>BERTAHAP</v>
      </c>
      <c r="AH147" s="259">
        <f t="shared" si="100"/>
        <v>0</v>
      </c>
      <c r="AI147" s="260">
        <v>2</v>
      </c>
      <c r="AJ147" s="261"/>
      <c r="AK147" s="257" t="e">
        <f>IF(AJ147&gt;#REF!,"LB","KR")</f>
        <v>#REF!</v>
      </c>
      <c r="AL147" s="51">
        <f t="shared" si="101"/>
        <v>3146127000</v>
      </c>
      <c r="AM147" s="51">
        <f t="shared" si="101"/>
        <v>3546188000</v>
      </c>
      <c r="AN147" s="51">
        <f t="shared" si="101"/>
        <v>3764909000</v>
      </c>
      <c r="AO147" s="418">
        <f t="shared" si="101"/>
        <v>3997121000</v>
      </c>
      <c r="AP147" s="418">
        <f t="shared" si="102"/>
        <v>3764909000</v>
      </c>
      <c r="AQ147" s="51">
        <f t="shared" si="102"/>
        <v>3997121000</v>
      </c>
      <c r="AR147" s="51">
        <f t="shared" si="102"/>
        <v>4243654000</v>
      </c>
      <c r="AS147" s="42"/>
      <c r="AT147" s="42"/>
      <c r="AU147" s="297">
        <f t="shared" si="114"/>
        <v>-453851.34497999772</v>
      </c>
      <c r="AV147" s="297"/>
      <c r="AW147" s="297"/>
      <c r="AX147" s="297"/>
      <c r="AY147" s="297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3"/>
      <c r="BX147" s="424"/>
      <c r="BY147" s="424" t="str">
        <f>F117</f>
        <v>2BR-7</v>
      </c>
      <c r="BZ147" s="425" t="str">
        <f>D117</f>
        <v>07</v>
      </c>
      <c r="CA147" s="424">
        <f>G117</f>
        <v>101</v>
      </c>
      <c r="CB147" s="424">
        <f>H117</f>
        <v>90</v>
      </c>
      <c r="CC147" s="424">
        <f>O117</f>
        <v>29448075.753672004</v>
      </c>
      <c r="CD147" s="424">
        <f t="shared" si="152"/>
        <v>2436206000</v>
      </c>
      <c r="CE147" s="424">
        <f t="shared" si="152"/>
        <v>2745993000</v>
      </c>
      <c r="CF147" s="424">
        <f t="shared" si="152"/>
        <v>2915360000</v>
      </c>
      <c r="CG147" s="424">
        <f t="shared" si="152"/>
        <v>3095173000</v>
      </c>
      <c r="CH147" s="424">
        <f>AR117</f>
        <v>3286076000</v>
      </c>
      <c r="CI147" s="42"/>
      <c r="CJ147" s="418">
        <f t="shared" si="116"/>
        <v>4243654305.6821547</v>
      </c>
      <c r="CK147" s="42">
        <f t="shared" si="117"/>
        <v>3990804000</v>
      </c>
      <c r="CL147" s="42">
        <f t="shared" si="117"/>
        <v>4236949000</v>
      </c>
      <c r="CM147" s="43">
        <f t="shared" si="103"/>
        <v>59862060</v>
      </c>
      <c r="CN147" s="43">
        <f t="shared" si="104"/>
        <v>42369490</v>
      </c>
      <c r="CO147" s="43">
        <f t="shared" si="105"/>
        <v>94122725</v>
      </c>
      <c r="CP147" s="43">
        <f t="shared" si="106"/>
        <v>83273354.166666672</v>
      </c>
      <c r="CQ147" s="42">
        <f t="shared" si="118"/>
        <v>4498274403.9650517</v>
      </c>
    </row>
    <row r="148" spans="1:95">
      <c r="A148" s="3">
        <f t="shared" si="107"/>
        <v>109</v>
      </c>
      <c r="B148" s="249">
        <v>1</v>
      </c>
      <c r="C148" s="250" t="s">
        <v>159</v>
      </c>
      <c r="D148" s="251" t="s">
        <v>19</v>
      </c>
      <c r="E148" s="252"/>
      <c r="F148" s="40" t="s">
        <v>72</v>
      </c>
      <c r="G148" s="253">
        <f t="shared" si="82"/>
        <v>175</v>
      </c>
      <c r="H148" s="253">
        <f t="shared" si="83"/>
        <v>156</v>
      </c>
      <c r="I148" s="254">
        <f t="shared" si="84"/>
        <v>27506142.120000001</v>
      </c>
      <c r="J148" s="254">
        <f t="shared" si="85"/>
        <v>5</v>
      </c>
      <c r="K148" s="255">
        <f t="shared" si="86"/>
        <v>1.08</v>
      </c>
      <c r="L148" s="305">
        <f t="shared" ref="L148:L157" si="153">SUMIF($AR$4:$AR$22,D148,$BK$4:$BK$22)</f>
        <v>1.02</v>
      </c>
      <c r="M148" s="257">
        <f t="shared" si="88"/>
        <v>25320681.276954275</v>
      </c>
      <c r="N148" s="257">
        <f t="shared" si="89"/>
        <v>28540453.441499729</v>
      </c>
      <c r="O148" s="257">
        <f t="shared" si="90"/>
        <v>30300766.159392003</v>
      </c>
      <c r="P148" s="257">
        <f t="shared" si="91"/>
        <v>32169651.113921117</v>
      </c>
      <c r="Q148" s="257">
        <f t="shared" si="108"/>
        <v>36137958.492223024</v>
      </c>
      <c r="R148" s="258">
        <f t="shared" si="92"/>
        <v>30300766.159392003</v>
      </c>
      <c r="S148" s="257">
        <f t="shared" si="92"/>
        <v>32169651.113921117</v>
      </c>
      <c r="T148" s="257">
        <f t="shared" si="93"/>
        <v>34153804.80307208</v>
      </c>
      <c r="U148" s="257">
        <f t="shared" si="109"/>
        <v>40603326.925493881</v>
      </c>
      <c r="V148" s="257"/>
      <c r="W148" s="257">
        <f t="shared" si="94"/>
        <v>3950026279.2048669</v>
      </c>
      <c r="X148" s="257">
        <f t="shared" si="95"/>
        <v>4452310736.8739576</v>
      </c>
      <c r="Y148" s="257">
        <f t="shared" si="96"/>
        <v>4726919520.8651524</v>
      </c>
      <c r="Z148" s="258">
        <f t="shared" si="110"/>
        <v>5018465573.7716942</v>
      </c>
      <c r="AA148" s="258">
        <f t="shared" si="111"/>
        <v>5637521524.7867918</v>
      </c>
      <c r="AB148" s="258">
        <f t="shared" si="97"/>
        <v>4726919520.8651524</v>
      </c>
      <c r="AC148" s="257">
        <f t="shared" si="98"/>
        <v>5018465573.7716942</v>
      </c>
      <c r="AD148" s="257">
        <f t="shared" si="112"/>
        <v>5327993549.2792444</v>
      </c>
      <c r="AE148" s="257">
        <f t="shared" si="113"/>
        <v>6334119000.3770456</v>
      </c>
      <c r="AF148" s="257"/>
      <c r="AG148" s="32" t="str">
        <f t="shared" si="99"/>
        <v>BERTAHAP</v>
      </c>
      <c r="AH148" s="259">
        <f t="shared" si="100"/>
        <v>0</v>
      </c>
      <c r="AI148" s="260">
        <v>2</v>
      </c>
      <c r="AJ148" s="261"/>
      <c r="AK148" s="257" t="e">
        <f>IF(AJ148&gt;#REF!,"LB","KR")</f>
        <v>#REF!</v>
      </c>
      <c r="AL148" s="51">
        <f t="shared" si="101"/>
        <v>4345029000</v>
      </c>
      <c r="AM148" s="51">
        <f t="shared" si="101"/>
        <v>4897542000</v>
      </c>
      <c r="AN148" s="51">
        <f t="shared" si="101"/>
        <v>5199612000</v>
      </c>
      <c r="AO148" s="418">
        <f t="shared" si="101"/>
        <v>5520313000</v>
      </c>
      <c r="AP148" s="418">
        <f t="shared" si="102"/>
        <v>5199612000</v>
      </c>
      <c r="AQ148" s="51">
        <f t="shared" si="102"/>
        <v>5520313000</v>
      </c>
      <c r="AR148" s="51">
        <f t="shared" si="102"/>
        <v>5860793000</v>
      </c>
      <c r="AS148" s="42"/>
      <c r="AT148" s="42"/>
      <c r="AU148" s="297">
        <f t="shared" si="114"/>
        <v>-712409.08090799674</v>
      </c>
      <c r="AV148" s="297"/>
      <c r="AW148" s="297"/>
      <c r="AX148" s="297"/>
      <c r="AY148" s="297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2"/>
      <c r="BR148" s="42"/>
      <c r="BS148" s="42"/>
      <c r="BT148" s="42"/>
      <c r="BU148" s="42"/>
      <c r="BV148" s="42"/>
      <c r="BW148" s="423">
        <v>27</v>
      </c>
      <c r="BX148" s="429" t="s">
        <v>49</v>
      </c>
      <c r="BY148" s="424" t="str">
        <f>F125</f>
        <v>2BR-3</v>
      </c>
      <c r="BZ148" s="425" t="str">
        <f>D125</f>
        <v>03</v>
      </c>
      <c r="CA148" s="424">
        <f>G125</f>
        <v>85</v>
      </c>
      <c r="CB148" s="424">
        <f>H125</f>
        <v>74</v>
      </c>
      <c r="CC148" s="424">
        <f>O125</f>
        <v>29739640.860144004</v>
      </c>
      <c r="CD148" s="424">
        <f t="shared" ref="CD148:CG149" si="154">AL125</f>
        <v>2022935000</v>
      </c>
      <c r="CE148" s="424">
        <f t="shared" si="154"/>
        <v>2280171000</v>
      </c>
      <c r="CF148" s="424">
        <f t="shared" si="154"/>
        <v>2420807000</v>
      </c>
      <c r="CG148" s="424">
        <f t="shared" si="154"/>
        <v>2570117000</v>
      </c>
      <c r="CH148" s="424">
        <f>AR125</f>
        <v>2728637000</v>
      </c>
      <c r="CI148" s="42">
        <v>2</v>
      </c>
      <c r="CJ148" s="418">
        <f t="shared" si="116"/>
        <v>5860793313.7783852</v>
      </c>
      <c r="CK148" s="42">
        <f t="shared" si="117"/>
        <v>5511589000</v>
      </c>
      <c r="CL148" s="42">
        <f t="shared" si="117"/>
        <v>5851532000</v>
      </c>
      <c r="CM148" s="43">
        <f t="shared" si="103"/>
        <v>82673835</v>
      </c>
      <c r="CN148" s="43">
        <f t="shared" si="104"/>
        <v>58515320</v>
      </c>
      <c r="CO148" s="43">
        <f t="shared" si="105"/>
        <v>129990300</v>
      </c>
      <c r="CP148" s="43">
        <f t="shared" si="106"/>
        <v>115006520.83333333</v>
      </c>
      <c r="CQ148" s="42">
        <f t="shared" si="118"/>
        <v>6212441221.1670303</v>
      </c>
    </row>
    <row r="149" spans="1:95">
      <c r="A149" s="3">
        <f t="shared" si="107"/>
        <v>110</v>
      </c>
      <c r="B149" s="249">
        <v>2</v>
      </c>
      <c r="C149" s="250" t="s">
        <v>159</v>
      </c>
      <c r="D149" s="251" t="s">
        <v>29</v>
      </c>
      <c r="E149" s="252"/>
      <c r="F149" s="40" t="s">
        <v>74</v>
      </c>
      <c r="G149" s="253">
        <f t="shared" si="82"/>
        <v>85</v>
      </c>
      <c r="H149" s="253">
        <f t="shared" si="83"/>
        <v>74</v>
      </c>
      <c r="I149" s="254">
        <f t="shared" si="84"/>
        <v>27506142.120000001</v>
      </c>
      <c r="J149" s="254">
        <f t="shared" si="85"/>
        <v>1</v>
      </c>
      <c r="K149" s="255">
        <f t="shared" si="86"/>
        <v>1.06</v>
      </c>
      <c r="L149" s="305">
        <f t="shared" si="153"/>
        <v>1.02</v>
      </c>
      <c r="M149" s="257">
        <f t="shared" si="88"/>
        <v>24851779.771825496</v>
      </c>
      <c r="N149" s="257">
        <f t="shared" si="89"/>
        <v>28011926.525916401</v>
      </c>
      <c r="O149" s="257">
        <f t="shared" si="90"/>
        <v>29739640.860144004</v>
      </c>
      <c r="P149" s="257">
        <f t="shared" si="91"/>
        <v>31573916.83403369</v>
      </c>
      <c r="Q149" s="257">
        <f t="shared" si="108"/>
        <v>35468737.038663335</v>
      </c>
      <c r="R149" s="258">
        <f t="shared" si="92"/>
        <v>29739640.860144004</v>
      </c>
      <c r="S149" s="257">
        <f t="shared" si="92"/>
        <v>31573916.83403369</v>
      </c>
      <c r="T149" s="257">
        <f t="shared" si="93"/>
        <v>33521326.93634852</v>
      </c>
      <c r="U149" s="257">
        <f t="shared" si="109"/>
        <v>39851413.463910654</v>
      </c>
      <c r="V149" s="257"/>
      <c r="W149" s="257">
        <f t="shared" si="94"/>
        <v>1839031703.1150868</v>
      </c>
      <c r="X149" s="257">
        <f t="shared" si="95"/>
        <v>2072882562.9178138</v>
      </c>
      <c r="Y149" s="257">
        <f t="shared" si="96"/>
        <v>2200733423.6506562</v>
      </c>
      <c r="Z149" s="258">
        <f t="shared" si="110"/>
        <v>2336469845.718493</v>
      </c>
      <c r="AA149" s="258">
        <f t="shared" si="111"/>
        <v>2624686540.8610868</v>
      </c>
      <c r="AB149" s="258">
        <f t="shared" si="97"/>
        <v>2200733423.6506562</v>
      </c>
      <c r="AC149" s="257">
        <f t="shared" si="98"/>
        <v>2336469845.718493</v>
      </c>
      <c r="AD149" s="257">
        <f t="shared" si="112"/>
        <v>2480578193.2897906</v>
      </c>
      <c r="AE149" s="257">
        <f t="shared" si="113"/>
        <v>2949004596.3293886</v>
      </c>
      <c r="AF149" s="257"/>
      <c r="AG149" s="32" t="str">
        <f t="shared" si="99"/>
        <v>BERTAHAP</v>
      </c>
      <c r="AH149" s="259">
        <f t="shared" si="100"/>
        <v>0</v>
      </c>
      <c r="AI149" s="260">
        <v>2</v>
      </c>
      <c r="AJ149" s="261"/>
      <c r="AK149" s="257" t="e">
        <f>IF(AJ149&gt;#REF!,"LB","KR")</f>
        <v>#REF!</v>
      </c>
      <c r="AL149" s="51">
        <f t="shared" si="101"/>
        <v>2022935000</v>
      </c>
      <c r="AM149" s="51">
        <f t="shared" si="101"/>
        <v>2280171000</v>
      </c>
      <c r="AN149" s="51">
        <f t="shared" si="101"/>
        <v>2420807000</v>
      </c>
      <c r="AO149" s="418">
        <f t="shared" si="101"/>
        <v>2570117000</v>
      </c>
      <c r="AP149" s="418">
        <f t="shared" si="102"/>
        <v>2420807000</v>
      </c>
      <c r="AQ149" s="51">
        <f t="shared" si="102"/>
        <v>2570117000</v>
      </c>
      <c r="AR149" s="51">
        <f t="shared" si="102"/>
        <v>2728637000</v>
      </c>
      <c r="AS149" s="42"/>
      <c r="AT149" s="42"/>
      <c r="AU149" s="297">
        <f t="shared" si="114"/>
        <v>-1273534.3801559955</v>
      </c>
      <c r="AV149" s="297"/>
      <c r="AW149" s="297"/>
      <c r="AX149" s="297"/>
      <c r="AY149" s="297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2"/>
      <c r="BR149" s="42"/>
      <c r="BS149" s="42"/>
      <c r="BT149" s="42"/>
      <c r="BU149" s="42"/>
      <c r="BV149" s="42"/>
      <c r="BW149" s="423"/>
      <c r="BX149" s="429"/>
      <c r="BY149" s="424" t="str">
        <f>F126</f>
        <v>2BR-9</v>
      </c>
      <c r="BZ149" s="425" t="str">
        <f>D126</f>
        <v>09</v>
      </c>
      <c r="CA149" s="424">
        <f>G126</f>
        <v>101</v>
      </c>
      <c r="CB149" s="424">
        <f>H126</f>
        <v>90</v>
      </c>
      <c r="CC149" s="424">
        <f>O126</f>
        <v>29739640.860144004</v>
      </c>
      <c r="CD149" s="424">
        <f t="shared" si="154"/>
        <v>2460327000</v>
      </c>
      <c r="CE149" s="424">
        <f t="shared" si="154"/>
        <v>2773181000</v>
      </c>
      <c r="CF149" s="424">
        <f t="shared" si="154"/>
        <v>2944225000</v>
      </c>
      <c r="CG149" s="424">
        <f t="shared" si="154"/>
        <v>3125818000</v>
      </c>
      <c r="CH149" s="424">
        <f>AR126</f>
        <v>3318612000</v>
      </c>
      <c r="CI149" s="42"/>
      <c r="CJ149" s="418">
        <f t="shared" si="116"/>
        <v>2728635954.0171294</v>
      </c>
      <c r="CK149" s="42">
        <f t="shared" si="117"/>
        <v>2566056000</v>
      </c>
      <c r="CL149" s="42">
        <f t="shared" si="117"/>
        <v>2724325000</v>
      </c>
      <c r="CM149" s="43">
        <f t="shared" si="103"/>
        <v>38490840</v>
      </c>
      <c r="CN149" s="43">
        <f t="shared" si="104"/>
        <v>27243250</v>
      </c>
      <c r="CO149" s="43">
        <f t="shared" si="105"/>
        <v>60520175</v>
      </c>
      <c r="CP149" s="43">
        <f t="shared" si="106"/>
        <v>53544104.166666664</v>
      </c>
      <c r="CQ149" s="42">
        <f t="shared" si="118"/>
        <v>2892355186.6170893</v>
      </c>
    </row>
    <row r="150" spans="1:95">
      <c r="A150" s="3">
        <f t="shared" si="107"/>
        <v>111</v>
      </c>
      <c r="B150" s="249">
        <v>3</v>
      </c>
      <c r="C150" s="250" t="s">
        <v>159</v>
      </c>
      <c r="D150" s="251" t="s">
        <v>32</v>
      </c>
      <c r="E150" s="252"/>
      <c r="F150" s="40" t="s">
        <v>56</v>
      </c>
      <c r="G150" s="253">
        <f t="shared" si="82"/>
        <v>85</v>
      </c>
      <c r="H150" s="253">
        <f t="shared" si="83"/>
        <v>74</v>
      </c>
      <c r="I150" s="254">
        <f t="shared" si="84"/>
        <v>27506142.120000001</v>
      </c>
      <c r="J150" s="254">
        <f t="shared" si="85"/>
        <v>1</v>
      </c>
      <c r="K150" s="255">
        <f t="shared" si="86"/>
        <v>1.06</v>
      </c>
      <c r="L150" s="305">
        <f t="shared" si="153"/>
        <v>1.02</v>
      </c>
      <c r="M150" s="257">
        <f t="shared" si="88"/>
        <v>24851779.771825496</v>
      </c>
      <c r="N150" s="257">
        <f t="shared" si="89"/>
        <v>28011926.525916401</v>
      </c>
      <c r="O150" s="257">
        <f t="shared" si="90"/>
        <v>29739640.860144004</v>
      </c>
      <c r="P150" s="257">
        <f t="shared" si="91"/>
        <v>31573916.83403369</v>
      </c>
      <c r="Q150" s="257">
        <f t="shared" si="108"/>
        <v>35468737.038663335</v>
      </c>
      <c r="R150" s="258">
        <f t="shared" si="92"/>
        <v>29739640.860144004</v>
      </c>
      <c r="S150" s="257">
        <f t="shared" si="92"/>
        <v>31573916.83403369</v>
      </c>
      <c r="T150" s="257">
        <f t="shared" si="93"/>
        <v>33521326.93634852</v>
      </c>
      <c r="U150" s="257">
        <f t="shared" si="109"/>
        <v>39851413.463910654</v>
      </c>
      <c r="V150" s="257"/>
      <c r="W150" s="257">
        <f t="shared" si="94"/>
        <v>1839031703.1150868</v>
      </c>
      <c r="X150" s="257">
        <f t="shared" si="95"/>
        <v>2072882562.9178138</v>
      </c>
      <c r="Y150" s="257">
        <f t="shared" si="96"/>
        <v>2200733423.6506562</v>
      </c>
      <c r="Z150" s="258">
        <f t="shared" si="110"/>
        <v>2336469845.718493</v>
      </c>
      <c r="AA150" s="258">
        <f t="shared" si="111"/>
        <v>2624686540.8610868</v>
      </c>
      <c r="AB150" s="258">
        <f t="shared" si="97"/>
        <v>2200733423.6506562</v>
      </c>
      <c r="AC150" s="257">
        <f t="shared" si="98"/>
        <v>2336469845.718493</v>
      </c>
      <c r="AD150" s="257">
        <f t="shared" si="112"/>
        <v>2480578193.2897906</v>
      </c>
      <c r="AE150" s="257">
        <f t="shared" si="113"/>
        <v>2949004596.3293886</v>
      </c>
      <c r="AF150" s="257"/>
      <c r="AG150" s="32" t="str">
        <f t="shared" si="99"/>
        <v>BERTAHAP</v>
      </c>
      <c r="AH150" s="259">
        <f t="shared" si="100"/>
        <v>0</v>
      </c>
      <c r="AI150" s="260">
        <v>2</v>
      </c>
      <c r="AJ150" s="261"/>
      <c r="AK150" s="257" t="e">
        <f>IF(AJ150&gt;#REF!,"LB","KR")</f>
        <v>#REF!</v>
      </c>
      <c r="AL150" s="51">
        <f t="shared" si="101"/>
        <v>2022935000</v>
      </c>
      <c r="AM150" s="51">
        <f t="shared" si="101"/>
        <v>2280171000</v>
      </c>
      <c r="AN150" s="51">
        <f t="shared" si="101"/>
        <v>2420807000</v>
      </c>
      <c r="AO150" s="418">
        <f t="shared" si="101"/>
        <v>2570117000</v>
      </c>
      <c r="AP150" s="418">
        <f t="shared" si="102"/>
        <v>2420807000</v>
      </c>
      <c r="AQ150" s="51">
        <f t="shared" si="102"/>
        <v>2570117000</v>
      </c>
      <c r="AR150" s="51">
        <f t="shared" si="102"/>
        <v>2728637000</v>
      </c>
      <c r="AS150" s="42"/>
      <c r="AT150" s="42"/>
      <c r="AU150" s="297">
        <f t="shared" si="114"/>
        <v>-1273534.3801559955</v>
      </c>
      <c r="AV150" s="297"/>
      <c r="AW150" s="297"/>
      <c r="AX150" s="297"/>
      <c r="AY150" s="297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2"/>
      <c r="BR150" s="42"/>
      <c r="BS150" s="42"/>
      <c r="BT150" s="42"/>
      <c r="BU150" s="42"/>
      <c r="BV150" s="42"/>
      <c r="BW150" s="423">
        <v>28</v>
      </c>
      <c r="BX150" s="424" t="s">
        <v>160</v>
      </c>
      <c r="BY150" s="424" t="str">
        <f>F156</f>
        <v>3BR-19</v>
      </c>
      <c r="BZ150" s="425">
        <f>D156</f>
        <v>19</v>
      </c>
      <c r="CA150" s="424">
        <f>G156</f>
        <v>138</v>
      </c>
      <c r="CB150" s="424">
        <f>H156</f>
        <v>120</v>
      </c>
      <c r="CC150" s="424">
        <f>O156</f>
        <v>29739640.860144004</v>
      </c>
      <c r="CD150" s="424">
        <f>AL156</f>
        <v>3280435000</v>
      </c>
      <c r="CE150" s="424">
        <f>AM156</f>
        <v>3697575000</v>
      </c>
      <c r="CF150" s="424">
        <f>AN156</f>
        <v>3925633000</v>
      </c>
      <c r="CG150" s="424">
        <f>AO156</f>
        <v>4167758000</v>
      </c>
      <c r="CH150" s="424">
        <f>AR156</f>
        <v>4424816000</v>
      </c>
      <c r="CI150" s="42">
        <v>2</v>
      </c>
      <c r="CJ150" s="418">
        <f t="shared" si="116"/>
        <v>2728635954.0171294</v>
      </c>
      <c r="CK150" s="42">
        <f t="shared" si="117"/>
        <v>2566056000</v>
      </c>
      <c r="CL150" s="42">
        <f t="shared" si="117"/>
        <v>2724325000</v>
      </c>
      <c r="CM150" s="43">
        <f t="shared" si="103"/>
        <v>38490840</v>
      </c>
      <c r="CN150" s="43">
        <f t="shared" si="104"/>
        <v>27243250</v>
      </c>
      <c r="CO150" s="43">
        <f t="shared" si="105"/>
        <v>60520175</v>
      </c>
      <c r="CP150" s="43">
        <f t="shared" si="106"/>
        <v>53544104.166666664</v>
      </c>
      <c r="CQ150" s="42">
        <f t="shared" si="118"/>
        <v>2892355186.6170893</v>
      </c>
    </row>
    <row r="151" spans="1:95">
      <c r="A151" s="3">
        <f t="shared" si="107"/>
        <v>112</v>
      </c>
      <c r="B151" s="249">
        <v>4</v>
      </c>
      <c r="C151" s="250" t="s">
        <v>159</v>
      </c>
      <c r="D151" s="251" t="s">
        <v>38</v>
      </c>
      <c r="E151" s="252"/>
      <c r="F151" s="40" t="s">
        <v>58</v>
      </c>
      <c r="G151" s="253">
        <f t="shared" si="82"/>
        <v>101</v>
      </c>
      <c r="H151" s="253">
        <f t="shared" si="83"/>
        <v>90</v>
      </c>
      <c r="I151" s="254">
        <f t="shared" si="84"/>
        <v>27506142.120000001</v>
      </c>
      <c r="J151" s="254">
        <f t="shared" si="85"/>
        <v>1</v>
      </c>
      <c r="K151" s="255">
        <f t="shared" si="86"/>
        <v>1.06</v>
      </c>
      <c r="L151" s="305">
        <f t="shared" si="153"/>
        <v>1.02</v>
      </c>
      <c r="M151" s="257">
        <f t="shared" si="88"/>
        <v>24851779.771825496</v>
      </c>
      <c r="N151" s="257">
        <f t="shared" si="89"/>
        <v>28011926.525916401</v>
      </c>
      <c r="O151" s="257">
        <f t="shared" si="90"/>
        <v>29739640.860144004</v>
      </c>
      <c r="P151" s="257">
        <f t="shared" si="91"/>
        <v>31573916.83403369</v>
      </c>
      <c r="Q151" s="257">
        <f t="shared" si="108"/>
        <v>35468737.038663335</v>
      </c>
      <c r="R151" s="258">
        <f t="shared" si="92"/>
        <v>29739640.860144004</v>
      </c>
      <c r="S151" s="257">
        <f t="shared" si="92"/>
        <v>31573916.83403369</v>
      </c>
      <c r="T151" s="257">
        <f t="shared" si="93"/>
        <v>33521326.93634852</v>
      </c>
      <c r="U151" s="257">
        <f t="shared" si="109"/>
        <v>39851413.463910654</v>
      </c>
      <c r="V151" s="257"/>
      <c r="W151" s="257">
        <f t="shared" si="94"/>
        <v>2236660179.4642944</v>
      </c>
      <c r="X151" s="257">
        <f t="shared" si="95"/>
        <v>2521073387.3324761</v>
      </c>
      <c r="Y151" s="257">
        <f t="shared" si="96"/>
        <v>2676567677.4129605</v>
      </c>
      <c r="Z151" s="258">
        <f t="shared" si="110"/>
        <v>2841652515.0630322</v>
      </c>
      <c r="AA151" s="258">
        <f t="shared" si="111"/>
        <v>3192186333.4797001</v>
      </c>
      <c r="AB151" s="258">
        <f t="shared" si="97"/>
        <v>2676567677.4129605</v>
      </c>
      <c r="AC151" s="257">
        <f t="shared" si="98"/>
        <v>2841652515.0630322</v>
      </c>
      <c r="AD151" s="257">
        <f t="shared" si="112"/>
        <v>3016919424.2713666</v>
      </c>
      <c r="AE151" s="257">
        <f t="shared" si="113"/>
        <v>3586627211.7519588</v>
      </c>
      <c r="AF151" s="257"/>
      <c r="AG151" s="32" t="str">
        <f t="shared" si="99"/>
        <v>BERTAHAP</v>
      </c>
      <c r="AH151" s="259">
        <f t="shared" si="100"/>
        <v>0</v>
      </c>
      <c r="AI151" s="260">
        <v>2</v>
      </c>
      <c r="AJ151" s="261"/>
      <c r="AK151" s="257" t="e">
        <f>IF(AJ151&gt;#REF!,"LB","KR")</f>
        <v>#REF!</v>
      </c>
      <c r="AL151" s="51">
        <f t="shared" si="101"/>
        <v>2460327000</v>
      </c>
      <c r="AM151" s="51">
        <f t="shared" si="101"/>
        <v>2773181000</v>
      </c>
      <c r="AN151" s="51">
        <f t="shared" si="101"/>
        <v>2944225000</v>
      </c>
      <c r="AO151" s="418">
        <f t="shared" si="101"/>
        <v>3125818000</v>
      </c>
      <c r="AP151" s="418">
        <f t="shared" si="102"/>
        <v>2944225000</v>
      </c>
      <c r="AQ151" s="51">
        <f t="shared" si="102"/>
        <v>3125818000</v>
      </c>
      <c r="AR151" s="51">
        <f t="shared" si="102"/>
        <v>3318612000</v>
      </c>
      <c r="AS151" s="42"/>
      <c r="AT151" s="42"/>
      <c r="AU151" s="297">
        <f t="shared" si="114"/>
        <v>-1273534.3801559955</v>
      </c>
      <c r="AV151" s="297"/>
      <c r="AW151" s="297"/>
      <c r="AX151" s="297"/>
      <c r="AY151" s="297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6">
        <v>29</v>
      </c>
      <c r="BX151" s="429" t="s">
        <v>59</v>
      </c>
      <c r="BY151" s="424" t="str">
        <f>F175</f>
        <v>2BR-17</v>
      </c>
      <c r="BZ151" s="425">
        <f>D175</f>
        <v>17</v>
      </c>
      <c r="CA151" s="424">
        <f>G175</f>
        <v>85</v>
      </c>
      <c r="CB151" s="424">
        <f>H175</f>
        <v>74</v>
      </c>
      <c r="CC151" s="424">
        <f>O175</f>
        <v>29739640.860144004</v>
      </c>
      <c r="CD151" s="424">
        <f>AL175</f>
        <v>2022935000</v>
      </c>
      <c r="CE151" s="424">
        <f>AM175</f>
        <v>2280171000</v>
      </c>
      <c r="CF151" s="424">
        <f>AN175</f>
        <v>2420807000</v>
      </c>
      <c r="CG151" s="424">
        <f>AO175</f>
        <v>2570117000</v>
      </c>
      <c r="CH151" s="424">
        <f>AR175</f>
        <v>2728637000</v>
      </c>
      <c r="CI151" s="42">
        <v>1</v>
      </c>
      <c r="CJ151" s="418">
        <f t="shared" si="116"/>
        <v>3318611324.1202307</v>
      </c>
      <c r="CK151" s="42">
        <f t="shared" si="117"/>
        <v>3120879000</v>
      </c>
      <c r="CL151" s="42">
        <f t="shared" si="117"/>
        <v>3313368000</v>
      </c>
      <c r="CM151" s="43">
        <f t="shared" si="103"/>
        <v>46813185</v>
      </c>
      <c r="CN151" s="43">
        <f t="shared" si="104"/>
        <v>33133680</v>
      </c>
      <c r="CO151" s="43">
        <f t="shared" si="105"/>
        <v>73605625</v>
      </c>
      <c r="CP151" s="43">
        <f t="shared" si="106"/>
        <v>65121208.333333336</v>
      </c>
      <c r="CQ151" s="42">
        <f t="shared" si="118"/>
        <v>3517729022.7748499</v>
      </c>
    </row>
    <row r="152" spans="1:95">
      <c r="A152" s="3">
        <f t="shared" si="107"/>
        <v>113</v>
      </c>
      <c r="B152" s="249">
        <v>5</v>
      </c>
      <c r="C152" s="250" t="s">
        <v>159</v>
      </c>
      <c r="D152" s="251" t="s">
        <v>44</v>
      </c>
      <c r="E152" s="252"/>
      <c r="F152" s="40" t="s">
        <v>60</v>
      </c>
      <c r="G152" s="253">
        <f t="shared" si="82"/>
        <v>101</v>
      </c>
      <c r="H152" s="253">
        <f t="shared" si="83"/>
        <v>90</v>
      </c>
      <c r="I152" s="254">
        <f t="shared" si="84"/>
        <v>27506142.120000001</v>
      </c>
      <c r="J152" s="254">
        <f t="shared" si="85"/>
        <v>1</v>
      </c>
      <c r="K152" s="255">
        <f t="shared" si="86"/>
        <v>1.06</v>
      </c>
      <c r="L152" s="305">
        <f t="shared" si="153"/>
        <v>1.02</v>
      </c>
      <c r="M152" s="257">
        <f t="shared" si="88"/>
        <v>24851779.771825496</v>
      </c>
      <c r="N152" s="257">
        <f t="shared" si="89"/>
        <v>28011926.525916401</v>
      </c>
      <c r="O152" s="257">
        <f t="shared" si="90"/>
        <v>29739640.860144004</v>
      </c>
      <c r="P152" s="257">
        <f t="shared" si="91"/>
        <v>31573916.83403369</v>
      </c>
      <c r="Q152" s="257">
        <f t="shared" si="108"/>
        <v>35468737.038663335</v>
      </c>
      <c r="R152" s="258">
        <f t="shared" si="92"/>
        <v>29739640.860144004</v>
      </c>
      <c r="S152" s="257">
        <f t="shared" si="92"/>
        <v>31573916.83403369</v>
      </c>
      <c r="T152" s="257">
        <f t="shared" si="93"/>
        <v>33521326.93634852</v>
      </c>
      <c r="U152" s="257">
        <f t="shared" si="109"/>
        <v>39851413.463910654</v>
      </c>
      <c r="V152" s="257"/>
      <c r="W152" s="257">
        <f t="shared" si="94"/>
        <v>2236660179.4642944</v>
      </c>
      <c r="X152" s="257">
        <f t="shared" si="95"/>
        <v>2521073387.3324761</v>
      </c>
      <c r="Y152" s="257">
        <f t="shared" si="96"/>
        <v>2676567677.4129605</v>
      </c>
      <c r="Z152" s="258">
        <f t="shared" si="110"/>
        <v>2841652515.0630322</v>
      </c>
      <c r="AA152" s="258">
        <f t="shared" si="111"/>
        <v>3192186333.4797001</v>
      </c>
      <c r="AB152" s="258">
        <f t="shared" si="97"/>
        <v>2676567677.4129605</v>
      </c>
      <c r="AC152" s="257">
        <f t="shared" si="98"/>
        <v>2841652515.0630322</v>
      </c>
      <c r="AD152" s="257">
        <f t="shared" si="112"/>
        <v>3016919424.2713666</v>
      </c>
      <c r="AE152" s="257">
        <f t="shared" si="113"/>
        <v>3586627211.7519588</v>
      </c>
      <c r="AF152" s="257"/>
      <c r="AG152" s="32" t="str">
        <f t="shared" si="99"/>
        <v>BERTAHAP</v>
      </c>
      <c r="AH152" s="259">
        <f t="shared" si="100"/>
        <v>0</v>
      </c>
      <c r="AI152" s="260">
        <v>2</v>
      </c>
      <c r="AJ152" s="261"/>
      <c r="AK152" s="257" t="e">
        <f>IF(AJ152&gt;#REF!,"LB","KR")</f>
        <v>#REF!</v>
      </c>
      <c r="AL152" s="51">
        <f t="shared" si="101"/>
        <v>2460327000</v>
      </c>
      <c r="AM152" s="51">
        <f t="shared" si="101"/>
        <v>2773181000</v>
      </c>
      <c r="AN152" s="51">
        <f t="shared" si="101"/>
        <v>2944225000</v>
      </c>
      <c r="AO152" s="418">
        <f t="shared" si="101"/>
        <v>3125818000</v>
      </c>
      <c r="AP152" s="418">
        <f t="shared" si="102"/>
        <v>2944225000</v>
      </c>
      <c r="AQ152" s="51">
        <f t="shared" si="102"/>
        <v>3125818000</v>
      </c>
      <c r="AR152" s="51">
        <f t="shared" si="102"/>
        <v>3318612000</v>
      </c>
      <c r="AS152" s="42"/>
      <c r="AT152" s="42"/>
      <c r="AU152" s="297">
        <f t="shared" si="114"/>
        <v>-1273534.3801559955</v>
      </c>
      <c r="AV152" s="297"/>
      <c r="AW152" s="297"/>
      <c r="AX152" s="297"/>
      <c r="AY152" s="297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2"/>
      <c r="BR152" s="42"/>
      <c r="BS152" s="42"/>
      <c r="BT152" s="42"/>
      <c r="BU152" s="42"/>
      <c r="BV152" s="42"/>
      <c r="BW152" s="426">
        <v>30</v>
      </c>
      <c r="BX152" s="424" t="s">
        <v>161</v>
      </c>
      <c r="BY152" s="424" t="str">
        <f>F124</f>
        <v>3BR-1</v>
      </c>
      <c r="BZ152" s="425" t="str">
        <f>D124</f>
        <v>01</v>
      </c>
      <c r="CA152" s="424">
        <f>G124</f>
        <v>175</v>
      </c>
      <c r="CB152" s="424">
        <f>H124</f>
        <v>156</v>
      </c>
      <c r="CC152" s="424">
        <f>O124</f>
        <v>30300766.159392003</v>
      </c>
      <c r="CD152" s="424">
        <f>AL124</f>
        <v>4345029000</v>
      </c>
      <c r="CE152" s="424">
        <f>AM124</f>
        <v>4897542000</v>
      </c>
      <c r="CF152" s="424">
        <f>AN124</f>
        <v>5199612000</v>
      </c>
      <c r="CG152" s="424">
        <f>AO124</f>
        <v>5520313000</v>
      </c>
      <c r="CH152" s="424">
        <f>AR124</f>
        <v>5860793000</v>
      </c>
      <c r="CI152" s="42">
        <v>5</v>
      </c>
      <c r="CJ152" s="418">
        <f t="shared" si="116"/>
        <v>3318611324.1202307</v>
      </c>
      <c r="CK152" s="42">
        <f t="shared" si="117"/>
        <v>3120879000</v>
      </c>
      <c r="CL152" s="42">
        <f t="shared" si="117"/>
        <v>3313368000</v>
      </c>
      <c r="CM152" s="43">
        <f t="shared" si="103"/>
        <v>46813185</v>
      </c>
      <c r="CN152" s="43">
        <f t="shared" si="104"/>
        <v>33133680</v>
      </c>
      <c r="CO152" s="43">
        <f t="shared" si="105"/>
        <v>73605625</v>
      </c>
      <c r="CP152" s="43">
        <f t="shared" si="106"/>
        <v>65121208.333333336</v>
      </c>
      <c r="CQ152" s="42">
        <f t="shared" si="118"/>
        <v>3517729022.7748499</v>
      </c>
    </row>
    <row r="153" spans="1:95">
      <c r="A153" s="3">
        <f t="shared" si="107"/>
        <v>114</v>
      </c>
      <c r="B153" s="249">
        <v>6</v>
      </c>
      <c r="C153" s="250" t="s">
        <v>159</v>
      </c>
      <c r="D153" s="285">
        <v>11</v>
      </c>
      <c r="E153" s="252"/>
      <c r="F153" s="40" t="s">
        <v>62</v>
      </c>
      <c r="G153" s="253">
        <f t="shared" si="82"/>
        <v>101</v>
      </c>
      <c r="H153" s="253">
        <f t="shared" si="83"/>
        <v>90</v>
      </c>
      <c r="I153" s="254">
        <f t="shared" si="84"/>
        <v>27506142.120000001</v>
      </c>
      <c r="J153" s="254">
        <f t="shared" si="85"/>
        <v>1</v>
      </c>
      <c r="K153" s="255">
        <f t="shared" si="86"/>
        <v>1.06</v>
      </c>
      <c r="L153" s="305">
        <f t="shared" si="153"/>
        <v>1.02</v>
      </c>
      <c r="M153" s="257">
        <f t="shared" si="88"/>
        <v>24851779.771825496</v>
      </c>
      <c r="N153" s="257">
        <f t="shared" si="89"/>
        <v>28011926.525916401</v>
      </c>
      <c r="O153" s="257">
        <f t="shared" si="90"/>
        <v>29739640.860144004</v>
      </c>
      <c r="P153" s="257">
        <f t="shared" si="91"/>
        <v>31573916.83403369</v>
      </c>
      <c r="Q153" s="257">
        <f t="shared" si="108"/>
        <v>35468737.038663335</v>
      </c>
      <c r="R153" s="258">
        <f t="shared" si="92"/>
        <v>29739640.860144004</v>
      </c>
      <c r="S153" s="257">
        <f t="shared" si="92"/>
        <v>31573916.83403369</v>
      </c>
      <c r="T153" s="257">
        <f t="shared" si="93"/>
        <v>33521326.93634852</v>
      </c>
      <c r="U153" s="257">
        <f t="shared" si="109"/>
        <v>39851413.463910654</v>
      </c>
      <c r="V153" s="257"/>
      <c r="W153" s="257">
        <f t="shared" si="94"/>
        <v>2236660179.4642944</v>
      </c>
      <c r="X153" s="257">
        <f t="shared" si="95"/>
        <v>2521073387.3324761</v>
      </c>
      <c r="Y153" s="257">
        <f t="shared" si="96"/>
        <v>2676567677.4129605</v>
      </c>
      <c r="Z153" s="258">
        <f t="shared" si="110"/>
        <v>2841652515.0630322</v>
      </c>
      <c r="AA153" s="258">
        <f t="shared" si="111"/>
        <v>3192186333.4797001</v>
      </c>
      <c r="AB153" s="258">
        <f t="shared" si="97"/>
        <v>2676567677.4129605</v>
      </c>
      <c r="AC153" s="257">
        <f t="shared" si="98"/>
        <v>2841652515.0630322</v>
      </c>
      <c r="AD153" s="257">
        <f t="shared" si="112"/>
        <v>3016919424.2713666</v>
      </c>
      <c r="AE153" s="257">
        <f t="shared" si="113"/>
        <v>3586627211.7519588</v>
      </c>
      <c r="AF153" s="257"/>
      <c r="AG153" s="32" t="str">
        <f t="shared" si="99"/>
        <v>BERTAHAP</v>
      </c>
      <c r="AH153" s="259">
        <f t="shared" si="100"/>
        <v>0</v>
      </c>
      <c r="AI153" s="260">
        <v>2</v>
      </c>
      <c r="AJ153" s="261"/>
      <c r="AK153" s="257" t="e">
        <f>IF(AJ153&gt;#REF!,"LB","KR")</f>
        <v>#REF!</v>
      </c>
      <c r="AL153" s="51">
        <f t="shared" si="101"/>
        <v>2460327000</v>
      </c>
      <c r="AM153" s="51">
        <f t="shared" si="101"/>
        <v>2773181000</v>
      </c>
      <c r="AN153" s="51">
        <f t="shared" si="101"/>
        <v>2944225000</v>
      </c>
      <c r="AO153" s="418">
        <f t="shared" si="101"/>
        <v>3125818000</v>
      </c>
      <c r="AP153" s="418">
        <f t="shared" si="102"/>
        <v>2944225000</v>
      </c>
      <c r="AQ153" s="51">
        <f t="shared" si="102"/>
        <v>3125818000</v>
      </c>
      <c r="AR153" s="51">
        <f t="shared" si="102"/>
        <v>3318612000</v>
      </c>
      <c r="AS153" s="42"/>
      <c r="AT153" s="42"/>
      <c r="AU153" s="297">
        <f t="shared" si="114"/>
        <v>-1273534.3801559955</v>
      </c>
      <c r="AV153" s="297"/>
      <c r="AW153" s="297"/>
      <c r="AX153" s="297"/>
      <c r="AY153" s="297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2"/>
      <c r="BS153" s="42"/>
      <c r="BT153" s="42"/>
      <c r="BU153" s="42"/>
      <c r="BV153" s="42"/>
      <c r="BW153" s="426">
        <v>31</v>
      </c>
      <c r="BX153" s="424" t="s">
        <v>162</v>
      </c>
      <c r="BY153" s="424" t="str">
        <f>F131</f>
        <v>3BR-21</v>
      </c>
      <c r="BZ153" s="425">
        <f>D131</f>
        <v>21</v>
      </c>
      <c r="CA153" s="424">
        <f>G131</f>
        <v>132</v>
      </c>
      <c r="CB153" s="424">
        <f>H131</f>
        <v>112</v>
      </c>
      <c r="CC153" s="424">
        <f>O131</f>
        <v>30861891.458640002</v>
      </c>
      <c r="CD153" s="424">
        <f>AL131</f>
        <v>3177277000</v>
      </c>
      <c r="CE153" s="424">
        <f>AM131</f>
        <v>3581299000</v>
      </c>
      <c r="CF153" s="424">
        <f>AN131</f>
        <v>3802186000</v>
      </c>
      <c r="CG153" s="424">
        <f>AO131</f>
        <v>4036696000</v>
      </c>
      <c r="CH153" s="424">
        <f>AR131</f>
        <v>4285671000</v>
      </c>
      <c r="CI153" s="42">
        <v>5</v>
      </c>
      <c r="CJ153" s="418">
        <f t="shared" si="116"/>
        <v>3318611324.1202307</v>
      </c>
      <c r="CK153" s="42">
        <f t="shared" si="117"/>
        <v>3120879000</v>
      </c>
      <c r="CL153" s="42">
        <f t="shared" si="117"/>
        <v>3313368000</v>
      </c>
      <c r="CM153" s="43">
        <f t="shared" si="103"/>
        <v>46813185</v>
      </c>
      <c r="CN153" s="43">
        <f t="shared" si="104"/>
        <v>33133680</v>
      </c>
      <c r="CO153" s="43">
        <f t="shared" si="105"/>
        <v>73605625</v>
      </c>
      <c r="CP153" s="43">
        <f t="shared" si="106"/>
        <v>65121208.333333336</v>
      </c>
      <c r="CQ153" s="42">
        <f t="shared" si="118"/>
        <v>3517729022.7748499</v>
      </c>
    </row>
    <row r="154" spans="1:95">
      <c r="A154" s="3">
        <f t="shared" si="107"/>
        <v>115</v>
      </c>
      <c r="B154" s="249">
        <v>7</v>
      </c>
      <c r="C154" s="250" t="s">
        <v>159</v>
      </c>
      <c r="D154" s="285">
        <v>15</v>
      </c>
      <c r="E154" s="252"/>
      <c r="F154" s="40" t="s">
        <v>64</v>
      </c>
      <c r="G154" s="253">
        <f t="shared" si="82"/>
        <v>101</v>
      </c>
      <c r="H154" s="253">
        <f t="shared" si="83"/>
        <v>90</v>
      </c>
      <c r="I154" s="254">
        <f t="shared" si="84"/>
        <v>27506142.120000001</v>
      </c>
      <c r="J154" s="254">
        <f t="shared" si="85"/>
        <v>1</v>
      </c>
      <c r="K154" s="255">
        <f t="shared" si="86"/>
        <v>1.06</v>
      </c>
      <c r="L154" s="305">
        <f t="shared" si="153"/>
        <v>1.02</v>
      </c>
      <c r="M154" s="257">
        <f t="shared" si="88"/>
        <v>24851779.771825496</v>
      </c>
      <c r="N154" s="257">
        <f t="shared" si="89"/>
        <v>28011926.525916401</v>
      </c>
      <c r="O154" s="257">
        <f t="shared" si="90"/>
        <v>29739640.860144004</v>
      </c>
      <c r="P154" s="257">
        <f t="shared" si="91"/>
        <v>31573916.83403369</v>
      </c>
      <c r="Q154" s="257">
        <f t="shared" si="108"/>
        <v>35468737.038663335</v>
      </c>
      <c r="R154" s="258">
        <f t="shared" si="92"/>
        <v>29739640.860144004</v>
      </c>
      <c r="S154" s="257">
        <f t="shared" si="92"/>
        <v>31573916.83403369</v>
      </c>
      <c r="T154" s="257">
        <f t="shared" si="93"/>
        <v>33521326.93634852</v>
      </c>
      <c r="U154" s="257">
        <f t="shared" si="109"/>
        <v>39851413.463910654</v>
      </c>
      <c r="V154" s="257"/>
      <c r="W154" s="257">
        <f t="shared" si="94"/>
        <v>2236660179.4642944</v>
      </c>
      <c r="X154" s="257">
        <f t="shared" si="95"/>
        <v>2521073387.3324761</v>
      </c>
      <c r="Y154" s="257">
        <f t="shared" si="96"/>
        <v>2676567677.4129605</v>
      </c>
      <c r="Z154" s="258">
        <f t="shared" si="110"/>
        <v>2841652515.0630322</v>
      </c>
      <c r="AA154" s="258">
        <f t="shared" si="111"/>
        <v>3192186333.4797001</v>
      </c>
      <c r="AB154" s="258">
        <f t="shared" si="97"/>
        <v>2676567677.4129605</v>
      </c>
      <c r="AC154" s="257">
        <f t="shared" si="98"/>
        <v>2841652515.0630322</v>
      </c>
      <c r="AD154" s="257">
        <f t="shared" si="112"/>
        <v>3016919424.2713666</v>
      </c>
      <c r="AE154" s="257">
        <f t="shared" si="113"/>
        <v>3586627211.7519588</v>
      </c>
      <c r="AF154" s="257"/>
      <c r="AG154" s="32" t="str">
        <f t="shared" si="99"/>
        <v>BERTAHAP</v>
      </c>
      <c r="AH154" s="259">
        <f t="shared" si="100"/>
        <v>0</v>
      </c>
      <c r="AI154" s="260">
        <v>2</v>
      </c>
      <c r="AJ154" s="261"/>
      <c r="AK154" s="257" t="e">
        <f>IF(AJ154&gt;#REF!,"LB","KR")</f>
        <v>#REF!</v>
      </c>
      <c r="AL154" s="51">
        <f t="shared" si="101"/>
        <v>2460327000</v>
      </c>
      <c r="AM154" s="51">
        <f t="shared" si="101"/>
        <v>2773181000</v>
      </c>
      <c r="AN154" s="51">
        <f t="shared" si="101"/>
        <v>2944225000</v>
      </c>
      <c r="AO154" s="418">
        <f t="shared" si="101"/>
        <v>3125818000</v>
      </c>
      <c r="AP154" s="418">
        <f t="shared" si="102"/>
        <v>2944225000</v>
      </c>
      <c r="AQ154" s="51">
        <f t="shared" si="102"/>
        <v>3125818000</v>
      </c>
      <c r="AR154" s="51">
        <f t="shared" si="102"/>
        <v>3318612000</v>
      </c>
      <c r="AS154" s="42"/>
      <c r="AT154" s="42"/>
      <c r="AU154" s="297">
        <f t="shared" si="114"/>
        <v>-1273534.3801559955</v>
      </c>
      <c r="AV154" s="297"/>
      <c r="AW154" s="297"/>
      <c r="AX154" s="297"/>
      <c r="AY154" s="297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6">
        <v>32</v>
      </c>
      <c r="BX154" s="424" t="s">
        <v>141</v>
      </c>
      <c r="BY154" s="424" t="str">
        <f>F133</f>
        <v>2BR-3</v>
      </c>
      <c r="BZ154" s="425" t="str">
        <f>D133</f>
        <v>03</v>
      </c>
      <c r="CA154" s="424">
        <f>G133</f>
        <v>85</v>
      </c>
      <c r="CB154" s="424">
        <f>H133</f>
        <v>74</v>
      </c>
      <c r="CC154" s="424">
        <f>O133</f>
        <v>29448075.753672004</v>
      </c>
      <c r="CD154" s="424">
        <f t="shared" ref="CD154:CG155" si="155">AL133</f>
        <v>2003103000</v>
      </c>
      <c r="CE154" s="424">
        <f t="shared" si="155"/>
        <v>2257817000</v>
      </c>
      <c r="CF154" s="424">
        <f t="shared" si="155"/>
        <v>2397074000</v>
      </c>
      <c r="CG154" s="424">
        <f t="shared" si="155"/>
        <v>2544920000</v>
      </c>
      <c r="CH154" s="424">
        <f>AR133</f>
        <v>2701885000</v>
      </c>
      <c r="CI154" s="42">
        <v>4</v>
      </c>
      <c r="CJ154" s="418">
        <f t="shared" si="116"/>
        <v>3318611324.1202307</v>
      </c>
      <c r="CK154" s="42">
        <f t="shared" si="117"/>
        <v>3120879000</v>
      </c>
      <c r="CL154" s="42">
        <f t="shared" si="117"/>
        <v>3313368000</v>
      </c>
      <c r="CM154" s="43">
        <f t="shared" si="103"/>
        <v>46813185</v>
      </c>
      <c r="CN154" s="43">
        <f t="shared" si="104"/>
        <v>33133680</v>
      </c>
      <c r="CO154" s="43">
        <f t="shared" si="105"/>
        <v>73605625</v>
      </c>
      <c r="CP154" s="43">
        <f t="shared" si="106"/>
        <v>65121208.333333336</v>
      </c>
      <c r="CQ154" s="42">
        <f t="shared" si="118"/>
        <v>3517729022.7748499</v>
      </c>
    </row>
    <row r="155" spans="1:95">
      <c r="A155" s="3">
        <f t="shared" si="107"/>
        <v>116</v>
      </c>
      <c r="B155" s="249">
        <v>8</v>
      </c>
      <c r="C155" s="250" t="s">
        <v>159</v>
      </c>
      <c r="D155" s="285">
        <v>17</v>
      </c>
      <c r="E155" s="252"/>
      <c r="F155" s="40" t="s">
        <v>67</v>
      </c>
      <c r="G155" s="253">
        <f t="shared" si="82"/>
        <v>85</v>
      </c>
      <c r="H155" s="253">
        <f t="shared" si="83"/>
        <v>74</v>
      </c>
      <c r="I155" s="254">
        <f t="shared" si="84"/>
        <v>27506142.120000001</v>
      </c>
      <c r="J155" s="254">
        <f t="shared" si="85"/>
        <v>1</v>
      </c>
      <c r="K155" s="255">
        <f t="shared" si="86"/>
        <v>1.06</v>
      </c>
      <c r="L155" s="305">
        <f t="shared" si="153"/>
        <v>1.02</v>
      </c>
      <c r="M155" s="257">
        <f t="shared" si="88"/>
        <v>24851779.771825496</v>
      </c>
      <c r="N155" s="257">
        <f t="shared" si="89"/>
        <v>28011926.525916401</v>
      </c>
      <c r="O155" s="257">
        <f t="shared" si="90"/>
        <v>29739640.860144004</v>
      </c>
      <c r="P155" s="257">
        <f t="shared" si="91"/>
        <v>31573916.83403369</v>
      </c>
      <c r="Q155" s="257">
        <f t="shared" si="108"/>
        <v>35468737.038663335</v>
      </c>
      <c r="R155" s="258">
        <f t="shared" si="92"/>
        <v>29739640.860144004</v>
      </c>
      <c r="S155" s="257">
        <f t="shared" si="92"/>
        <v>31573916.83403369</v>
      </c>
      <c r="T155" s="257">
        <f t="shared" si="93"/>
        <v>33521326.93634852</v>
      </c>
      <c r="U155" s="257">
        <f t="shared" si="109"/>
        <v>39851413.463910654</v>
      </c>
      <c r="V155" s="257"/>
      <c r="W155" s="257">
        <f t="shared" si="94"/>
        <v>1839031703.1150868</v>
      </c>
      <c r="X155" s="257">
        <f t="shared" si="95"/>
        <v>2072882562.9178138</v>
      </c>
      <c r="Y155" s="257">
        <f t="shared" si="96"/>
        <v>2200733423.6506562</v>
      </c>
      <c r="Z155" s="258">
        <f t="shared" si="110"/>
        <v>2336469845.718493</v>
      </c>
      <c r="AA155" s="258">
        <f t="shared" si="111"/>
        <v>2624686540.8610868</v>
      </c>
      <c r="AB155" s="258">
        <f t="shared" si="97"/>
        <v>2200733423.6506562</v>
      </c>
      <c r="AC155" s="257">
        <f t="shared" si="98"/>
        <v>2336469845.718493</v>
      </c>
      <c r="AD155" s="257">
        <f t="shared" si="112"/>
        <v>2480578193.2897906</v>
      </c>
      <c r="AE155" s="257">
        <f t="shared" si="113"/>
        <v>2949004596.3293886</v>
      </c>
      <c r="AF155" s="257"/>
      <c r="AG155" s="32" t="str">
        <f t="shared" si="99"/>
        <v>BERTAHAP</v>
      </c>
      <c r="AH155" s="259">
        <f t="shared" si="100"/>
        <v>0</v>
      </c>
      <c r="AI155" s="260">
        <v>2</v>
      </c>
      <c r="AJ155" s="261"/>
      <c r="AK155" s="257" t="e">
        <f>IF(AJ155&gt;#REF!,"LB","KR")</f>
        <v>#REF!</v>
      </c>
      <c r="AL155" s="51">
        <f t="shared" si="101"/>
        <v>2022935000</v>
      </c>
      <c r="AM155" s="51">
        <f t="shared" si="101"/>
        <v>2280171000</v>
      </c>
      <c r="AN155" s="51">
        <f t="shared" si="101"/>
        <v>2420807000</v>
      </c>
      <c r="AO155" s="418">
        <f t="shared" si="101"/>
        <v>2570117000</v>
      </c>
      <c r="AP155" s="418">
        <f t="shared" si="102"/>
        <v>2420807000</v>
      </c>
      <c r="AQ155" s="51">
        <f t="shared" si="102"/>
        <v>2570117000</v>
      </c>
      <c r="AR155" s="51">
        <f t="shared" si="102"/>
        <v>2728637000</v>
      </c>
      <c r="AS155" s="42"/>
      <c r="AT155" s="42"/>
      <c r="AU155" s="297">
        <f t="shared" si="114"/>
        <v>-1273534.3801559955</v>
      </c>
      <c r="AV155" s="297"/>
      <c r="AW155" s="297"/>
      <c r="AX155" s="297"/>
      <c r="AY155" s="297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6"/>
      <c r="BX155" s="424"/>
      <c r="BY155" s="424" t="str">
        <f>F134</f>
        <v>2BR-9</v>
      </c>
      <c r="BZ155" s="425" t="str">
        <f>D134</f>
        <v>09</v>
      </c>
      <c r="CA155" s="424">
        <f>G134</f>
        <v>101</v>
      </c>
      <c r="CB155" s="424">
        <f>H134</f>
        <v>90</v>
      </c>
      <c r="CC155" s="424">
        <f>O134</f>
        <v>29448075.753672004</v>
      </c>
      <c r="CD155" s="424">
        <f t="shared" si="155"/>
        <v>2436206000</v>
      </c>
      <c r="CE155" s="424">
        <f t="shared" si="155"/>
        <v>2745993000</v>
      </c>
      <c r="CF155" s="424">
        <f t="shared" si="155"/>
        <v>2915360000</v>
      </c>
      <c r="CG155" s="424">
        <f t="shared" si="155"/>
        <v>3095173000</v>
      </c>
      <c r="CH155" s="424">
        <f>AR134</f>
        <v>3286076000</v>
      </c>
      <c r="CI155" s="42"/>
      <c r="CJ155" s="418">
        <f t="shared" si="116"/>
        <v>2728635954.0171294</v>
      </c>
      <c r="CK155" s="42">
        <f t="shared" si="117"/>
        <v>2566056000</v>
      </c>
      <c r="CL155" s="42">
        <f t="shared" si="117"/>
        <v>2724325000</v>
      </c>
      <c r="CM155" s="43">
        <f t="shared" si="103"/>
        <v>38490840</v>
      </c>
      <c r="CN155" s="43">
        <f t="shared" si="104"/>
        <v>27243250</v>
      </c>
      <c r="CO155" s="43">
        <f t="shared" si="105"/>
        <v>60520175</v>
      </c>
      <c r="CP155" s="43">
        <f t="shared" si="106"/>
        <v>53544104.166666664</v>
      </c>
      <c r="CQ155" s="42">
        <f t="shared" si="118"/>
        <v>2892355186.6170893</v>
      </c>
    </row>
    <row r="156" spans="1:95">
      <c r="A156" s="3">
        <f t="shared" si="107"/>
        <v>117</v>
      </c>
      <c r="B156" s="249">
        <v>9</v>
      </c>
      <c r="C156" s="250" t="s">
        <v>159</v>
      </c>
      <c r="D156" s="285">
        <v>19</v>
      </c>
      <c r="E156" s="252"/>
      <c r="F156" s="40" t="s">
        <v>78</v>
      </c>
      <c r="G156" s="253">
        <f t="shared" si="82"/>
        <v>138</v>
      </c>
      <c r="H156" s="253">
        <f t="shared" si="83"/>
        <v>120</v>
      </c>
      <c r="I156" s="254">
        <f t="shared" si="84"/>
        <v>27506142.120000001</v>
      </c>
      <c r="J156" s="254">
        <f t="shared" si="85"/>
        <v>1</v>
      </c>
      <c r="K156" s="255">
        <f t="shared" si="86"/>
        <v>1.06</v>
      </c>
      <c r="L156" s="305">
        <f t="shared" si="153"/>
        <v>1.02</v>
      </c>
      <c r="M156" s="257">
        <f t="shared" si="88"/>
        <v>24851779.771825496</v>
      </c>
      <c r="N156" s="257">
        <f t="shared" si="89"/>
        <v>28011926.525916401</v>
      </c>
      <c r="O156" s="257">
        <f t="shared" si="90"/>
        <v>29739640.860144004</v>
      </c>
      <c r="P156" s="257">
        <f t="shared" si="91"/>
        <v>31573916.83403369</v>
      </c>
      <c r="Q156" s="257">
        <f t="shared" si="108"/>
        <v>35468737.038663335</v>
      </c>
      <c r="R156" s="258">
        <f t="shared" si="92"/>
        <v>29739640.860144004</v>
      </c>
      <c r="S156" s="257">
        <f t="shared" si="92"/>
        <v>31573916.83403369</v>
      </c>
      <c r="T156" s="257">
        <f t="shared" si="93"/>
        <v>33521326.93634852</v>
      </c>
      <c r="U156" s="257">
        <f t="shared" si="109"/>
        <v>39851413.463910654</v>
      </c>
      <c r="V156" s="257"/>
      <c r="W156" s="257">
        <f t="shared" si="94"/>
        <v>2982213572.6190596</v>
      </c>
      <c r="X156" s="257">
        <f t="shared" si="95"/>
        <v>3361431183.1099682</v>
      </c>
      <c r="Y156" s="257">
        <f t="shared" si="96"/>
        <v>3568756903.2172804</v>
      </c>
      <c r="Z156" s="258">
        <f t="shared" si="110"/>
        <v>3788870020.084043</v>
      </c>
      <c r="AA156" s="258">
        <f t="shared" si="111"/>
        <v>4256248444.6396003</v>
      </c>
      <c r="AB156" s="258">
        <f t="shared" si="97"/>
        <v>3568756903.2172804</v>
      </c>
      <c r="AC156" s="257">
        <f t="shared" si="98"/>
        <v>3788870020.084043</v>
      </c>
      <c r="AD156" s="257">
        <f t="shared" si="112"/>
        <v>4022559232.3618226</v>
      </c>
      <c r="AE156" s="257">
        <f t="shared" si="113"/>
        <v>4782169615.6692781</v>
      </c>
      <c r="AF156" s="257"/>
      <c r="AG156" s="32" t="str">
        <f t="shared" si="99"/>
        <v>BERTAHAP</v>
      </c>
      <c r="AH156" s="259">
        <f t="shared" si="100"/>
        <v>0</v>
      </c>
      <c r="AI156" s="260">
        <v>2</v>
      </c>
      <c r="AJ156" s="261"/>
      <c r="AK156" s="257" t="e">
        <f>IF(AJ156&gt;#REF!,"LB","KR")</f>
        <v>#REF!</v>
      </c>
      <c r="AL156" s="51">
        <f t="shared" si="101"/>
        <v>3280435000</v>
      </c>
      <c r="AM156" s="51">
        <f t="shared" si="101"/>
        <v>3697575000</v>
      </c>
      <c r="AN156" s="51">
        <f t="shared" si="101"/>
        <v>3925633000</v>
      </c>
      <c r="AO156" s="418">
        <f t="shared" si="101"/>
        <v>4167758000</v>
      </c>
      <c r="AP156" s="418">
        <f t="shared" si="102"/>
        <v>3925633000</v>
      </c>
      <c r="AQ156" s="51">
        <f t="shared" si="102"/>
        <v>4167758000</v>
      </c>
      <c r="AR156" s="51">
        <f t="shared" si="102"/>
        <v>4424816000</v>
      </c>
      <c r="AS156" s="42"/>
      <c r="AT156" s="42"/>
      <c r="AU156" s="297">
        <f t="shared" si="114"/>
        <v>-1273534.3801559955</v>
      </c>
      <c r="AV156" s="297"/>
      <c r="AW156" s="297"/>
      <c r="AX156" s="297"/>
      <c r="AY156" s="297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6">
        <v>33</v>
      </c>
      <c r="BX156" s="429" t="s">
        <v>61</v>
      </c>
      <c r="BY156" s="424" t="str">
        <f>F183</f>
        <v>2BR-17</v>
      </c>
      <c r="BZ156" s="425">
        <f>D183</f>
        <v>17</v>
      </c>
      <c r="CA156" s="424">
        <f>G183</f>
        <v>85</v>
      </c>
      <c r="CB156" s="424">
        <f>H183</f>
        <v>74</v>
      </c>
      <c r="CC156" s="424">
        <f>O183</f>
        <v>29448075.753672004</v>
      </c>
      <c r="CD156" s="424">
        <f>AL183</f>
        <v>2003103000</v>
      </c>
      <c r="CE156" s="424">
        <f>AM183</f>
        <v>2257817000</v>
      </c>
      <c r="CF156" s="424">
        <f>AN183</f>
        <v>2397074000</v>
      </c>
      <c r="CG156" s="424">
        <f>AO183</f>
        <v>2544920000</v>
      </c>
      <c r="CH156" s="424">
        <f>AR183</f>
        <v>2701885000</v>
      </c>
      <c r="CI156" s="42">
        <v>1</v>
      </c>
      <c r="CJ156" s="418">
        <f t="shared" si="116"/>
        <v>4424815806.6121206</v>
      </c>
      <c r="CK156" s="42">
        <f t="shared" si="117"/>
        <v>4161171000</v>
      </c>
      <c r="CL156" s="42">
        <f t="shared" si="117"/>
        <v>4417824000</v>
      </c>
      <c r="CM156" s="43">
        <f t="shared" si="103"/>
        <v>62417565</v>
      </c>
      <c r="CN156" s="43">
        <f t="shared" si="104"/>
        <v>44178240</v>
      </c>
      <c r="CO156" s="43">
        <f t="shared" si="105"/>
        <v>98140825</v>
      </c>
      <c r="CP156" s="43">
        <f t="shared" si="106"/>
        <v>86828291.666666672</v>
      </c>
      <c r="CQ156" s="42">
        <f t="shared" si="118"/>
        <v>4690305363.6997995</v>
      </c>
    </row>
    <row r="157" spans="1:95">
      <c r="A157" s="3">
        <f t="shared" si="107"/>
        <v>118</v>
      </c>
      <c r="B157" s="249">
        <v>10</v>
      </c>
      <c r="C157" s="250" t="s">
        <v>159</v>
      </c>
      <c r="D157" s="285">
        <v>21</v>
      </c>
      <c r="E157" s="252"/>
      <c r="F157" s="40" t="s">
        <v>84</v>
      </c>
      <c r="G157" s="253">
        <f t="shared" si="82"/>
        <v>132</v>
      </c>
      <c r="H157" s="253">
        <f t="shared" si="83"/>
        <v>112</v>
      </c>
      <c r="I157" s="254">
        <f t="shared" si="84"/>
        <v>27506142.120000001</v>
      </c>
      <c r="J157" s="254">
        <f t="shared" si="85"/>
        <v>3</v>
      </c>
      <c r="K157" s="255">
        <f t="shared" si="86"/>
        <v>1.1000000000000001</v>
      </c>
      <c r="L157" s="305">
        <f t="shared" si="153"/>
        <v>1.02</v>
      </c>
      <c r="M157" s="257">
        <f t="shared" si="88"/>
        <v>25789582.782083057</v>
      </c>
      <c r="N157" s="257">
        <f t="shared" si="89"/>
        <v>29068980.357083056</v>
      </c>
      <c r="O157" s="257">
        <f t="shared" si="90"/>
        <v>30861891.458640002</v>
      </c>
      <c r="P157" s="257">
        <f t="shared" si="91"/>
        <v>32765385.393808544</v>
      </c>
      <c r="Q157" s="257">
        <f t="shared" si="108"/>
        <v>36807179.945782706</v>
      </c>
      <c r="R157" s="258">
        <f t="shared" si="92"/>
        <v>30861891.458640002</v>
      </c>
      <c r="S157" s="257">
        <f t="shared" si="92"/>
        <v>32765385.393808544</v>
      </c>
      <c r="T157" s="257">
        <f t="shared" si="93"/>
        <v>34786282.669795632</v>
      </c>
      <c r="U157" s="257">
        <f t="shared" si="109"/>
        <v>41355240.387077093</v>
      </c>
      <c r="V157" s="257"/>
      <c r="W157" s="257">
        <f t="shared" si="94"/>
        <v>2888433271.5933022</v>
      </c>
      <c r="X157" s="257">
        <f t="shared" si="95"/>
        <v>3255725799.9933023</v>
      </c>
      <c r="Y157" s="257">
        <f t="shared" si="96"/>
        <v>3456531843.3676801</v>
      </c>
      <c r="Z157" s="258">
        <f t="shared" si="110"/>
        <v>3669723164.1065569</v>
      </c>
      <c r="AA157" s="258">
        <f t="shared" si="111"/>
        <v>4122404153.9276628</v>
      </c>
      <c r="AB157" s="258">
        <f t="shared" si="97"/>
        <v>3456531843.3676801</v>
      </c>
      <c r="AC157" s="257">
        <f t="shared" si="98"/>
        <v>3669723164.1065569</v>
      </c>
      <c r="AD157" s="257">
        <f t="shared" si="112"/>
        <v>3896063659.0171108</v>
      </c>
      <c r="AE157" s="257">
        <f t="shared" si="113"/>
        <v>4631786923.3526344</v>
      </c>
      <c r="AF157" s="257"/>
      <c r="AG157" s="32" t="str">
        <f t="shared" si="99"/>
        <v>BERTAHAP</v>
      </c>
      <c r="AH157" s="259">
        <f t="shared" si="100"/>
        <v>0</v>
      </c>
      <c r="AI157" s="260">
        <v>2</v>
      </c>
      <c r="AJ157" s="261"/>
      <c r="AK157" s="257" t="e">
        <f>IF(AJ157&gt;#REF!,"LB","KR")</f>
        <v>#REF!</v>
      </c>
      <c r="AL157" s="51">
        <f t="shared" si="101"/>
        <v>3177277000</v>
      </c>
      <c r="AM157" s="51">
        <f t="shared" si="101"/>
        <v>3581299000</v>
      </c>
      <c r="AN157" s="51">
        <f t="shared" si="101"/>
        <v>3802186000</v>
      </c>
      <c r="AO157" s="418">
        <f t="shared" si="101"/>
        <v>4036696000</v>
      </c>
      <c r="AP157" s="418">
        <f t="shared" si="102"/>
        <v>3802186000</v>
      </c>
      <c r="AQ157" s="51">
        <f t="shared" si="102"/>
        <v>4036696000</v>
      </c>
      <c r="AR157" s="51">
        <f t="shared" si="102"/>
        <v>4285671000</v>
      </c>
      <c r="AS157" s="42"/>
      <c r="AT157" s="42"/>
      <c r="AU157" s="297">
        <f t="shared" si="114"/>
        <v>-151283.781659998</v>
      </c>
      <c r="AV157" s="297"/>
      <c r="AW157" s="297"/>
      <c r="AX157" s="297"/>
      <c r="AY157" s="297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2"/>
      <c r="BR157" s="42"/>
      <c r="BS157" s="42"/>
      <c r="BT157" s="42"/>
      <c r="BU157" s="42"/>
      <c r="BV157" s="42"/>
      <c r="BW157" s="426">
        <v>34</v>
      </c>
      <c r="BX157" s="429" t="s">
        <v>65</v>
      </c>
      <c r="BY157" s="424" t="str">
        <f t="shared" ref="BY157:BY164" si="156">F193</f>
        <v>2BR-3</v>
      </c>
      <c r="BZ157" s="425" t="str">
        <f t="shared" ref="BZ157:BZ164" si="157">D193</f>
        <v>03</v>
      </c>
      <c r="CA157" s="424">
        <f t="shared" ref="CA157:CB164" si="158">G193</f>
        <v>85</v>
      </c>
      <c r="CB157" s="424">
        <f t="shared" si="158"/>
        <v>74</v>
      </c>
      <c r="CC157" s="424">
        <f t="shared" ref="CC157:CC164" si="159">O193</f>
        <v>30031205.966616005</v>
      </c>
      <c r="CD157" s="424">
        <f t="shared" ref="CD157:CG164" si="160">AL193</f>
        <v>2042768000</v>
      </c>
      <c r="CE157" s="424">
        <f t="shared" si="160"/>
        <v>2302526000</v>
      </c>
      <c r="CF157" s="424">
        <f t="shared" si="160"/>
        <v>2444541000</v>
      </c>
      <c r="CG157" s="424">
        <f t="shared" si="160"/>
        <v>2595315000</v>
      </c>
      <c r="CH157" s="424">
        <f t="shared" ref="CH157:CH164" si="161">AR193</f>
        <v>2755388000</v>
      </c>
      <c r="CI157" s="42">
        <v>8</v>
      </c>
      <c r="CJ157" s="418">
        <f t="shared" si="116"/>
        <v>4285670201.4099474</v>
      </c>
      <c r="CK157" s="42">
        <f t="shared" si="117"/>
        <v>4030318000</v>
      </c>
      <c r="CL157" s="42">
        <f t="shared" si="117"/>
        <v>4278898000</v>
      </c>
      <c r="CM157" s="43">
        <f t="shared" si="103"/>
        <v>60454770</v>
      </c>
      <c r="CN157" s="43">
        <f t="shared" si="104"/>
        <v>42788980</v>
      </c>
      <c r="CO157" s="43">
        <f t="shared" si="105"/>
        <v>95054650</v>
      </c>
      <c r="CP157" s="43">
        <f t="shared" si="106"/>
        <v>84097833.333333328</v>
      </c>
      <c r="CQ157" s="42">
        <f t="shared" si="118"/>
        <v>4542810723.1352682</v>
      </c>
    </row>
    <row r="158" spans="1:95">
      <c r="A158" s="3">
        <f t="shared" si="107"/>
        <v>119</v>
      </c>
      <c r="B158" s="249">
        <v>1</v>
      </c>
      <c r="C158" s="250" t="s">
        <v>163</v>
      </c>
      <c r="D158" s="251" t="s">
        <v>19</v>
      </c>
      <c r="E158" s="252"/>
      <c r="F158" s="40" t="s">
        <v>72</v>
      </c>
      <c r="G158" s="253">
        <f t="shared" si="82"/>
        <v>175</v>
      </c>
      <c r="H158" s="253">
        <f t="shared" si="83"/>
        <v>156</v>
      </c>
      <c r="I158" s="254">
        <f t="shared" si="84"/>
        <v>27506142.120000001</v>
      </c>
      <c r="J158" s="254">
        <f t="shared" si="85"/>
        <v>5</v>
      </c>
      <c r="K158" s="255">
        <f t="shared" si="86"/>
        <v>1.08</v>
      </c>
      <c r="L158" s="256">
        <f t="shared" ref="L158:L167" si="162">SUMIF($AR$4:$AR$22,D158,$AX$4:$AX$22)</f>
        <v>1.01</v>
      </c>
      <c r="M158" s="257">
        <f t="shared" si="88"/>
        <v>25072439.303650804</v>
      </c>
      <c r="N158" s="257">
        <f t="shared" si="89"/>
        <v>28260645.074426204</v>
      </c>
      <c r="O158" s="257">
        <f t="shared" si="90"/>
        <v>30003699.824496005</v>
      </c>
      <c r="P158" s="257">
        <f t="shared" si="91"/>
        <v>31854262.37751013</v>
      </c>
      <c r="Q158" s="257">
        <f t="shared" si="108"/>
        <v>35783664.781514958</v>
      </c>
      <c r="R158" s="258">
        <f t="shared" si="92"/>
        <v>30003699.824496005</v>
      </c>
      <c r="S158" s="257">
        <f t="shared" si="92"/>
        <v>31854262.37751013</v>
      </c>
      <c r="T158" s="257">
        <f t="shared" si="93"/>
        <v>33818963.579512551</v>
      </c>
      <c r="U158" s="257">
        <f t="shared" si="109"/>
        <v>40205255.092891</v>
      </c>
      <c r="V158" s="257"/>
      <c r="W158" s="257">
        <f t="shared" si="94"/>
        <v>3911300531.3695254</v>
      </c>
      <c r="X158" s="257">
        <f t="shared" si="95"/>
        <v>4408660631.6104879</v>
      </c>
      <c r="Y158" s="257">
        <f t="shared" si="96"/>
        <v>4680577172.621377</v>
      </c>
      <c r="Z158" s="258">
        <f t="shared" si="110"/>
        <v>4969264930.8915806</v>
      </c>
      <c r="AA158" s="258">
        <f t="shared" si="111"/>
        <v>5582251705.9163332</v>
      </c>
      <c r="AB158" s="258">
        <f t="shared" si="97"/>
        <v>4680577172.621377</v>
      </c>
      <c r="AC158" s="257">
        <f t="shared" si="98"/>
        <v>4969264930.8915806</v>
      </c>
      <c r="AD158" s="257">
        <f t="shared" si="112"/>
        <v>5275758318.4039583</v>
      </c>
      <c r="AE158" s="257">
        <f t="shared" si="113"/>
        <v>6272019794.4909964</v>
      </c>
      <c r="AF158" s="257"/>
      <c r="AG158" s="32" t="str">
        <f t="shared" si="99"/>
        <v>BERTAHAP</v>
      </c>
      <c r="AH158" s="259">
        <f t="shared" si="100"/>
        <v>0</v>
      </c>
      <c r="AI158" s="260">
        <v>2</v>
      </c>
      <c r="AJ158" s="261"/>
      <c r="AK158" s="257" t="e">
        <f>IF(AJ158&gt;#REF!,"LB","KR")</f>
        <v>#REF!</v>
      </c>
      <c r="AL158" s="51">
        <f t="shared" si="101"/>
        <v>4302431000</v>
      </c>
      <c r="AM158" s="51">
        <f t="shared" si="101"/>
        <v>4849527000</v>
      </c>
      <c r="AN158" s="51">
        <f t="shared" si="101"/>
        <v>5148635000</v>
      </c>
      <c r="AO158" s="418">
        <f t="shared" si="101"/>
        <v>5466192000</v>
      </c>
      <c r="AP158" s="418">
        <f t="shared" si="102"/>
        <v>5148635000</v>
      </c>
      <c r="AQ158" s="51">
        <f t="shared" si="102"/>
        <v>5466192000</v>
      </c>
      <c r="AR158" s="51">
        <f t="shared" si="102"/>
        <v>5803335000</v>
      </c>
      <c r="AS158" s="42"/>
      <c r="AT158" s="42"/>
      <c r="AU158" s="297">
        <f t="shared" si="114"/>
        <v>-1009475.415803995</v>
      </c>
      <c r="AV158" s="297"/>
      <c r="AW158" s="297"/>
      <c r="AX158" s="297"/>
      <c r="AY158" s="297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6"/>
      <c r="BX158" s="429"/>
      <c r="BY158" s="424" t="str">
        <f t="shared" si="156"/>
        <v>2BR-5</v>
      </c>
      <c r="BZ158" s="425" t="str">
        <f t="shared" si="157"/>
        <v>05</v>
      </c>
      <c r="CA158" s="424">
        <f t="shared" si="158"/>
        <v>85</v>
      </c>
      <c r="CB158" s="424">
        <f t="shared" si="158"/>
        <v>74</v>
      </c>
      <c r="CC158" s="424">
        <f t="shared" si="159"/>
        <v>30031205.966616005</v>
      </c>
      <c r="CD158" s="424">
        <f t="shared" si="160"/>
        <v>2042768000</v>
      </c>
      <c r="CE158" s="424">
        <f t="shared" si="160"/>
        <v>2302526000</v>
      </c>
      <c r="CF158" s="424">
        <f t="shared" si="160"/>
        <v>2444541000</v>
      </c>
      <c r="CG158" s="424">
        <f t="shared" si="160"/>
        <v>2595315000</v>
      </c>
      <c r="CH158" s="424">
        <f t="shared" si="161"/>
        <v>2755388000</v>
      </c>
      <c r="CI158" s="42"/>
      <c r="CJ158" s="418">
        <f t="shared" si="116"/>
        <v>5803334253.9506178</v>
      </c>
      <c r="CK158" s="42">
        <f t="shared" si="117"/>
        <v>5457554000</v>
      </c>
      <c r="CL158" s="42">
        <f t="shared" si="117"/>
        <v>5794164000</v>
      </c>
      <c r="CM158" s="43">
        <f t="shared" si="103"/>
        <v>81863310</v>
      </c>
      <c r="CN158" s="43">
        <f t="shared" si="104"/>
        <v>57941640</v>
      </c>
      <c r="CO158" s="43">
        <f t="shared" si="105"/>
        <v>128715875</v>
      </c>
      <c r="CP158" s="43">
        <f t="shared" si="106"/>
        <v>113879000</v>
      </c>
      <c r="CQ158" s="42">
        <f t="shared" si="118"/>
        <v>6151534893.05058</v>
      </c>
    </row>
    <row r="159" spans="1:95">
      <c r="A159" s="3">
        <f t="shared" si="107"/>
        <v>120</v>
      </c>
      <c r="B159" s="249">
        <v>2</v>
      </c>
      <c r="C159" s="250" t="s">
        <v>163</v>
      </c>
      <c r="D159" s="251" t="s">
        <v>29</v>
      </c>
      <c r="E159" s="252"/>
      <c r="F159" s="40" t="s">
        <v>74</v>
      </c>
      <c r="G159" s="253">
        <f t="shared" si="82"/>
        <v>85</v>
      </c>
      <c r="H159" s="253">
        <f t="shared" si="83"/>
        <v>74</v>
      </c>
      <c r="I159" s="254">
        <f t="shared" si="84"/>
        <v>27506142.120000001</v>
      </c>
      <c r="J159" s="254">
        <f t="shared" si="85"/>
        <v>1</v>
      </c>
      <c r="K159" s="255">
        <f t="shared" si="86"/>
        <v>1.06</v>
      </c>
      <c r="L159" s="256">
        <f t="shared" si="162"/>
        <v>1.01</v>
      </c>
      <c r="M159" s="257">
        <f t="shared" si="88"/>
        <v>24608134.872101717</v>
      </c>
      <c r="N159" s="257">
        <f t="shared" si="89"/>
        <v>27737299.795270164</v>
      </c>
      <c r="O159" s="257">
        <f t="shared" si="90"/>
        <v>29448075.753672004</v>
      </c>
      <c r="P159" s="257">
        <f t="shared" si="91"/>
        <v>31264368.62977846</v>
      </c>
      <c r="Q159" s="257">
        <f t="shared" si="108"/>
        <v>35121004.32259801</v>
      </c>
      <c r="R159" s="258">
        <f t="shared" si="92"/>
        <v>29448075.753672004</v>
      </c>
      <c r="S159" s="257">
        <f t="shared" si="92"/>
        <v>31264368.62977846</v>
      </c>
      <c r="T159" s="257">
        <f t="shared" si="93"/>
        <v>33192686.476188242</v>
      </c>
      <c r="U159" s="257">
        <f t="shared" si="109"/>
        <v>39460713.331911534</v>
      </c>
      <c r="V159" s="257"/>
      <c r="W159" s="257">
        <f t="shared" si="94"/>
        <v>1821001980.535527</v>
      </c>
      <c r="X159" s="257">
        <f t="shared" si="95"/>
        <v>2052560184.849992</v>
      </c>
      <c r="Y159" s="257">
        <f t="shared" si="96"/>
        <v>2179157605.7717285</v>
      </c>
      <c r="Z159" s="258">
        <f t="shared" si="110"/>
        <v>2313563278.6036062</v>
      </c>
      <c r="AA159" s="258">
        <f t="shared" si="111"/>
        <v>2598954319.8722529</v>
      </c>
      <c r="AB159" s="258">
        <f t="shared" si="97"/>
        <v>2179157605.7717285</v>
      </c>
      <c r="AC159" s="257">
        <f t="shared" si="98"/>
        <v>2313563278.6036062</v>
      </c>
      <c r="AD159" s="257">
        <f t="shared" si="112"/>
        <v>2456258799.2379298</v>
      </c>
      <c r="AE159" s="257">
        <f t="shared" si="113"/>
        <v>2920092786.5614533</v>
      </c>
      <c r="AF159" s="257"/>
      <c r="AG159" s="32" t="str">
        <f t="shared" si="99"/>
        <v>BERTAHAP</v>
      </c>
      <c r="AH159" s="259">
        <f t="shared" si="100"/>
        <v>0</v>
      </c>
      <c r="AI159" s="260">
        <v>2</v>
      </c>
      <c r="AJ159" s="261"/>
      <c r="AK159" s="257" t="e">
        <f>IF(AJ159&gt;#REF!,"LB","KR")</f>
        <v>#REF!</v>
      </c>
      <c r="AL159" s="51">
        <f t="shared" si="101"/>
        <v>2003103000</v>
      </c>
      <c r="AM159" s="51">
        <f t="shared" si="101"/>
        <v>2257817000</v>
      </c>
      <c r="AN159" s="51">
        <f t="shared" si="101"/>
        <v>2397074000</v>
      </c>
      <c r="AO159" s="418">
        <f t="shared" si="101"/>
        <v>2544920000</v>
      </c>
      <c r="AP159" s="418">
        <f t="shared" si="102"/>
        <v>2397074000</v>
      </c>
      <c r="AQ159" s="51">
        <f t="shared" si="102"/>
        <v>2544920000</v>
      </c>
      <c r="AR159" s="51">
        <f t="shared" si="102"/>
        <v>2701885000</v>
      </c>
      <c r="AS159" s="42"/>
      <c r="AT159" s="42"/>
      <c r="AU159" s="297">
        <f t="shared" si="114"/>
        <v>-1565099.486627996</v>
      </c>
      <c r="AV159" s="297"/>
      <c r="AW159" s="297"/>
      <c r="AX159" s="297"/>
      <c r="AY159" s="297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/>
      <c r="BW159" s="426"/>
      <c r="BX159" s="424"/>
      <c r="BY159" s="424" t="str">
        <f t="shared" si="156"/>
        <v>2BR-7</v>
      </c>
      <c r="BZ159" s="425" t="str">
        <f t="shared" si="157"/>
        <v>07</v>
      </c>
      <c r="CA159" s="424">
        <f t="shared" si="158"/>
        <v>101</v>
      </c>
      <c r="CB159" s="424">
        <f t="shared" si="158"/>
        <v>90</v>
      </c>
      <c r="CC159" s="424">
        <f t="shared" si="159"/>
        <v>30031205.966616005</v>
      </c>
      <c r="CD159" s="424">
        <f t="shared" si="160"/>
        <v>2484448000</v>
      </c>
      <c r="CE159" s="424">
        <f t="shared" si="160"/>
        <v>2800369000</v>
      </c>
      <c r="CF159" s="424">
        <f t="shared" si="160"/>
        <v>2973090000</v>
      </c>
      <c r="CG159" s="424">
        <f t="shared" si="160"/>
        <v>3156464000</v>
      </c>
      <c r="CH159" s="424">
        <f t="shared" si="161"/>
        <v>3351147000</v>
      </c>
      <c r="CI159" s="42"/>
      <c r="CJ159" s="418">
        <f t="shared" si="116"/>
        <v>2701884860.5325255</v>
      </c>
      <c r="CK159" s="42">
        <f t="shared" si="117"/>
        <v>2540899000</v>
      </c>
      <c r="CL159" s="42">
        <f t="shared" si="117"/>
        <v>2697616000</v>
      </c>
      <c r="CM159" s="43">
        <f t="shared" si="103"/>
        <v>38113485</v>
      </c>
      <c r="CN159" s="43">
        <f t="shared" si="104"/>
        <v>26976160</v>
      </c>
      <c r="CO159" s="43">
        <f t="shared" si="105"/>
        <v>59926850</v>
      </c>
      <c r="CP159" s="43">
        <f t="shared" si="106"/>
        <v>53019166.666666664</v>
      </c>
      <c r="CQ159" s="42">
        <f t="shared" si="118"/>
        <v>2863998836.0791192</v>
      </c>
    </row>
    <row r="160" spans="1:95">
      <c r="A160" s="3">
        <f t="shared" si="107"/>
        <v>121</v>
      </c>
      <c r="B160" s="249">
        <v>3</v>
      </c>
      <c r="C160" s="250" t="s">
        <v>163</v>
      </c>
      <c r="D160" s="251" t="s">
        <v>32</v>
      </c>
      <c r="E160" s="252"/>
      <c r="F160" s="40" t="s">
        <v>56</v>
      </c>
      <c r="G160" s="253">
        <f t="shared" si="82"/>
        <v>85</v>
      </c>
      <c r="H160" s="253">
        <f t="shared" si="83"/>
        <v>74</v>
      </c>
      <c r="I160" s="254">
        <f t="shared" si="84"/>
        <v>27506142.120000001</v>
      </c>
      <c r="J160" s="254">
        <f t="shared" si="85"/>
        <v>1</v>
      </c>
      <c r="K160" s="255">
        <f t="shared" si="86"/>
        <v>1.06</v>
      </c>
      <c r="L160" s="256">
        <f t="shared" si="162"/>
        <v>1.01</v>
      </c>
      <c r="M160" s="257">
        <f t="shared" si="88"/>
        <v>24608134.872101717</v>
      </c>
      <c r="N160" s="257">
        <f t="shared" si="89"/>
        <v>27737299.795270164</v>
      </c>
      <c r="O160" s="257">
        <f t="shared" si="90"/>
        <v>29448075.753672004</v>
      </c>
      <c r="P160" s="257">
        <f t="shared" si="91"/>
        <v>31264368.62977846</v>
      </c>
      <c r="Q160" s="257">
        <f t="shared" si="108"/>
        <v>35121004.32259801</v>
      </c>
      <c r="R160" s="258">
        <f t="shared" si="92"/>
        <v>29448075.753672004</v>
      </c>
      <c r="S160" s="257">
        <f t="shared" si="92"/>
        <v>31264368.62977846</v>
      </c>
      <c r="T160" s="257">
        <f t="shared" si="93"/>
        <v>33192686.476188242</v>
      </c>
      <c r="U160" s="257">
        <f t="shared" si="109"/>
        <v>39460713.331911534</v>
      </c>
      <c r="V160" s="257"/>
      <c r="W160" s="257">
        <f t="shared" si="94"/>
        <v>1821001980.535527</v>
      </c>
      <c r="X160" s="257">
        <f t="shared" si="95"/>
        <v>2052560184.849992</v>
      </c>
      <c r="Y160" s="257">
        <f t="shared" si="96"/>
        <v>2179157605.7717285</v>
      </c>
      <c r="Z160" s="258">
        <f t="shared" si="110"/>
        <v>2313563278.6036062</v>
      </c>
      <c r="AA160" s="258">
        <f t="shared" si="111"/>
        <v>2598954319.8722529</v>
      </c>
      <c r="AB160" s="258">
        <f t="shared" si="97"/>
        <v>2179157605.7717285</v>
      </c>
      <c r="AC160" s="257">
        <f t="shared" si="98"/>
        <v>2313563278.6036062</v>
      </c>
      <c r="AD160" s="257">
        <f t="shared" si="112"/>
        <v>2456258799.2379298</v>
      </c>
      <c r="AE160" s="257">
        <f t="shared" si="113"/>
        <v>2920092786.5614533</v>
      </c>
      <c r="AF160" s="257"/>
      <c r="AG160" s="32" t="str">
        <f t="shared" si="99"/>
        <v>BERTAHAP</v>
      </c>
      <c r="AH160" s="259">
        <f t="shared" si="100"/>
        <v>0</v>
      </c>
      <c r="AI160" s="260">
        <v>2</v>
      </c>
      <c r="AJ160" s="261"/>
      <c r="AK160" s="257" t="e">
        <f>IF(AJ160&gt;#REF!,"LB","KR")</f>
        <v>#REF!</v>
      </c>
      <c r="AL160" s="51">
        <f t="shared" si="101"/>
        <v>2003103000</v>
      </c>
      <c r="AM160" s="51">
        <f t="shared" si="101"/>
        <v>2257817000</v>
      </c>
      <c r="AN160" s="51">
        <f t="shared" si="101"/>
        <v>2397074000</v>
      </c>
      <c r="AO160" s="418">
        <f t="shared" si="101"/>
        <v>2544920000</v>
      </c>
      <c r="AP160" s="418">
        <f t="shared" si="102"/>
        <v>2397074000</v>
      </c>
      <c r="AQ160" s="51">
        <f t="shared" si="102"/>
        <v>2544920000</v>
      </c>
      <c r="AR160" s="51">
        <f t="shared" si="102"/>
        <v>2701885000</v>
      </c>
      <c r="AS160" s="42"/>
      <c r="AT160" s="42"/>
      <c r="AU160" s="297">
        <f t="shared" si="114"/>
        <v>-1565099.486627996</v>
      </c>
      <c r="AV160" s="297"/>
      <c r="AW160" s="297"/>
      <c r="AX160" s="297"/>
      <c r="AY160" s="297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6"/>
      <c r="BX160" s="424"/>
      <c r="BY160" s="424" t="str">
        <f t="shared" si="156"/>
        <v>2BR-9</v>
      </c>
      <c r="BZ160" s="425" t="str">
        <f t="shared" si="157"/>
        <v>09</v>
      </c>
      <c r="CA160" s="424">
        <f t="shared" si="158"/>
        <v>101</v>
      </c>
      <c r="CB160" s="424">
        <f t="shared" si="158"/>
        <v>90</v>
      </c>
      <c r="CC160" s="424">
        <f t="shared" si="159"/>
        <v>30031205.966616005</v>
      </c>
      <c r="CD160" s="424">
        <f t="shared" si="160"/>
        <v>2484448000</v>
      </c>
      <c r="CE160" s="424">
        <f t="shared" si="160"/>
        <v>2800369000</v>
      </c>
      <c r="CF160" s="424">
        <f t="shared" si="160"/>
        <v>2973090000</v>
      </c>
      <c r="CG160" s="424">
        <f t="shared" si="160"/>
        <v>3156464000</v>
      </c>
      <c r="CH160" s="424">
        <f t="shared" si="161"/>
        <v>3351147000</v>
      </c>
      <c r="CI160" s="42"/>
      <c r="CJ160" s="418">
        <f t="shared" si="116"/>
        <v>2701884860.5325255</v>
      </c>
      <c r="CK160" s="42">
        <f t="shared" si="117"/>
        <v>2540899000</v>
      </c>
      <c r="CL160" s="42">
        <f t="shared" si="117"/>
        <v>2697616000</v>
      </c>
      <c r="CM160" s="43">
        <f t="shared" si="103"/>
        <v>38113485</v>
      </c>
      <c r="CN160" s="43">
        <f t="shared" si="104"/>
        <v>26976160</v>
      </c>
      <c r="CO160" s="43">
        <f t="shared" si="105"/>
        <v>59926850</v>
      </c>
      <c r="CP160" s="43">
        <f t="shared" si="106"/>
        <v>53019166.666666664</v>
      </c>
      <c r="CQ160" s="42">
        <f t="shared" si="118"/>
        <v>2863998836.0791192</v>
      </c>
    </row>
    <row r="161" spans="1:95">
      <c r="A161" s="3">
        <f t="shared" si="107"/>
        <v>122</v>
      </c>
      <c r="B161" s="249">
        <v>4</v>
      </c>
      <c r="C161" s="250" t="s">
        <v>163</v>
      </c>
      <c r="D161" s="251" t="s">
        <v>38</v>
      </c>
      <c r="E161" s="252"/>
      <c r="F161" s="40" t="s">
        <v>58</v>
      </c>
      <c r="G161" s="253">
        <f t="shared" si="82"/>
        <v>101</v>
      </c>
      <c r="H161" s="253">
        <f t="shared" si="83"/>
        <v>90</v>
      </c>
      <c r="I161" s="254">
        <f t="shared" si="84"/>
        <v>27506142.120000001</v>
      </c>
      <c r="J161" s="254">
        <f t="shared" si="85"/>
        <v>1</v>
      </c>
      <c r="K161" s="255">
        <f t="shared" si="86"/>
        <v>1.06</v>
      </c>
      <c r="L161" s="256">
        <f t="shared" si="162"/>
        <v>1.01</v>
      </c>
      <c r="M161" s="257">
        <f t="shared" si="88"/>
        <v>24608134.872101717</v>
      </c>
      <c r="N161" s="257">
        <f t="shared" si="89"/>
        <v>27737299.795270164</v>
      </c>
      <c r="O161" s="257">
        <f t="shared" si="90"/>
        <v>29448075.753672004</v>
      </c>
      <c r="P161" s="257">
        <f t="shared" si="91"/>
        <v>31264368.62977846</v>
      </c>
      <c r="Q161" s="257">
        <f t="shared" si="108"/>
        <v>35121004.32259801</v>
      </c>
      <c r="R161" s="258">
        <f t="shared" si="92"/>
        <v>29448075.753672004</v>
      </c>
      <c r="S161" s="257">
        <f t="shared" si="92"/>
        <v>31264368.62977846</v>
      </c>
      <c r="T161" s="257">
        <f t="shared" si="93"/>
        <v>33192686.476188242</v>
      </c>
      <c r="U161" s="257">
        <f t="shared" si="109"/>
        <v>39460713.331911534</v>
      </c>
      <c r="V161" s="257"/>
      <c r="W161" s="257">
        <f t="shared" si="94"/>
        <v>2214732138.4891543</v>
      </c>
      <c r="X161" s="257">
        <f t="shared" si="95"/>
        <v>2496356981.5743146</v>
      </c>
      <c r="Y161" s="257">
        <f t="shared" si="96"/>
        <v>2650326817.8304806</v>
      </c>
      <c r="Z161" s="258">
        <f t="shared" si="110"/>
        <v>2813793176.6800613</v>
      </c>
      <c r="AA161" s="258">
        <f t="shared" si="111"/>
        <v>3160890389.0338211</v>
      </c>
      <c r="AB161" s="258">
        <f t="shared" si="97"/>
        <v>2650326817.8304806</v>
      </c>
      <c r="AC161" s="257">
        <f t="shared" si="98"/>
        <v>2813793176.6800613</v>
      </c>
      <c r="AD161" s="257">
        <f t="shared" si="112"/>
        <v>2987341782.8569417</v>
      </c>
      <c r="AE161" s="257">
        <f t="shared" si="113"/>
        <v>3551464199.8720379</v>
      </c>
      <c r="AF161" s="257"/>
      <c r="AG161" s="32" t="str">
        <f t="shared" si="99"/>
        <v>BERTAHAP</v>
      </c>
      <c r="AH161" s="259">
        <f t="shared" si="100"/>
        <v>0</v>
      </c>
      <c r="AI161" s="260">
        <v>2</v>
      </c>
      <c r="AJ161" s="261"/>
      <c r="AK161" s="257" t="e">
        <f>IF(AJ161&gt;#REF!,"LB","KR")</f>
        <v>#REF!</v>
      </c>
      <c r="AL161" s="51">
        <f t="shared" si="101"/>
        <v>2436206000</v>
      </c>
      <c r="AM161" s="51">
        <f t="shared" si="101"/>
        <v>2745993000</v>
      </c>
      <c r="AN161" s="51">
        <f t="shared" si="101"/>
        <v>2915360000</v>
      </c>
      <c r="AO161" s="418">
        <f t="shared" si="101"/>
        <v>3095173000</v>
      </c>
      <c r="AP161" s="418">
        <f t="shared" si="102"/>
        <v>2915360000</v>
      </c>
      <c r="AQ161" s="51">
        <f t="shared" si="102"/>
        <v>3095173000</v>
      </c>
      <c r="AR161" s="51">
        <f t="shared" si="102"/>
        <v>3286076000</v>
      </c>
      <c r="AS161" s="42"/>
      <c r="AT161" s="42"/>
      <c r="AU161" s="297">
        <f t="shared" si="114"/>
        <v>-1565099.486627996</v>
      </c>
      <c r="AV161" s="297"/>
      <c r="AW161" s="297"/>
      <c r="AX161" s="297"/>
      <c r="AY161" s="297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2"/>
      <c r="BR161" s="42"/>
      <c r="BS161" s="42"/>
      <c r="BT161" s="42"/>
      <c r="BU161" s="42"/>
      <c r="BV161" s="42"/>
      <c r="BW161" s="426"/>
      <c r="BX161" s="424"/>
      <c r="BY161" s="424" t="str">
        <f t="shared" si="156"/>
        <v>2BR-11</v>
      </c>
      <c r="BZ161" s="425">
        <f t="shared" si="157"/>
        <v>11</v>
      </c>
      <c r="CA161" s="424">
        <f t="shared" si="158"/>
        <v>101</v>
      </c>
      <c r="CB161" s="424">
        <f t="shared" si="158"/>
        <v>90</v>
      </c>
      <c r="CC161" s="424">
        <f t="shared" si="159"/>
        <v>30031205.966616005</v>
      </c>
      <c r="CD161" s="424">
        <f t="shared" si="160"/>
        <v>2484448000</v>
      </c>
      <c r="CE161" s="424">
        <f t="shared" si="160"/>
        <v>2800369000</v>
      </c>
      <c r="CF161" s="424">
        <f t="shared" si="160"/>
        <v>2973090000</v>
      </c>
      <c r="CG161" s="424">
        <f t="shared" si="160"/>
        <v>3156464000</v>
      </c>
      <c r="CH161" s="424">
        <f t="shared" si="161"/>
        <v>3351147000</v>
      </c>
      <c r="CI161" s="42"/>
      <c r="CJ161" s="418">
        <f t="shared" si="116"/>
        <v>3286076210.4227395</v>
      </c>
      <c r="CK161" s="42">
        <f t="shared" si="117"/>
        <v>3090282000</v>
      </c>
      <c r="CL161" s="42">
        <f t="shared" si="117"/>
        <v>3280884000</v>
      </c>
      <c r="CM161" s="43">
        <f t="shared" si="103"/>
        <v>46354230</v>
      </c>
      <c r="CN161" s="43">
        <f t="shared" si="104"/>
        <v>32808840</v>
      </c>
      <c r="CO161" s="43">
        <f t="shared" si="105"/>
        <v>72884000</v>
      </c>
      <c r="CP161" s="43">
        <f t="shared" si="106"/>
        <v>64482770.833333336</v>
      </c>
      <c r="CQ161" s="42">
        <f t="shared" si="118"/>
        <v>3483241483.3358808</v>
      </c>
    </row>
    <row r="162" spans="1:95">
      <c r="A162" s="3">
        <f t="shared" si="107"/>
        <v>123</v>
      </c>
      <c r="B162" s="249">
        <v>5</v>
      </c>
      <c r="C162" s="250" t="s">
        <v>163</v>
      </c>
      <c r="D162" s="251" t="s">
        <v>44</v>
      </c>
      <c r="E162" s="252"/>
      <c r="F162" s="40" t="s">
        <v>60</v>
      </c>
      <c r="G162" s="253">
        <f t="shared" si="82"/>
        <v>101</v>
      </c>
      <c r="H162" s="253">
        <f t="shared" si="83"/>
        <v>90</v>
      </c>
      <c r="I162" s="254">
        <f t="shared" si="84"/>
        <v>27506142.120000001</v>
      </c>
      <c r="J162" s="254">
        <f t="shared" si="85"/>
        <v>1</v>
      </c>
      <c r="K162" s="255">
        <f t="shared" si="86"/>
        <v>1.06</v>
      </c>
      <c r="L162" s="256">
        <f t="shared" si="162"/>
        <v>1.01</v>
      </c>
      <c r="M162" s="257">
        <f t="shared" si="88"/>
        <v>24608134.872101717</v>
      </c>
      <c r="N162" s="257">
        <f t="shared" si="89"/>
        <v>27737299.795270164</v>
      </c>
      <c r="O162" s="257">
        <f t="shared" si="90"/>
        <v>29448075.753672004</v>
      </c>
      <c r="P162" s="257">
        <f t="shared" si="91"/>
        <v>31264368.62977846</v>
      </c>
      <c r="Q162" s="257">
        <f t="shared" si="108"/>
        <v>35121004.32259801</v>
      </c>
      <c r="R162" s="258">
        <f t="shared" si="92"/>
        <v>29448075.753672004</v>
      </c>
      <c r="S162" s="257">
        <f t="shared" si="92"/>
        <v>31264368.62977846</v>
      </c>
      <c r="T162" s="257">
        <f t="shared" si="93"/>
        <v>33192686.476188242</v>
      </c>
      <c r="U162" s="257">
        <f t="shared" si="109"/>
        <v>39460713.331911534</v>
      </c>
      <c r="V162" s="257"/>
      <c r="W162" s="257">
        <f t="shared" si="94"/>
        <v>2214732138.4891543</v>
      </c>
      <c r="X162" s="257">
        <f t="shared" si="95"/>
        <v>2496356981.5743146</v>
      </c>
      <c r="Y162" s="257">
        <f t="shared" si="96"/>
        <v>2650326817.8304806</v>
      </c>
      <c r="Z162" s="258">
        <f t="shared" si="110"/>
        <v>2813793176.6800613</v>
      </c>
      <c r="AA162" s="258">
        <f t="shared" si="111"/>
        <v>3160890389.0338211</v>
      </c>
      <c r="AB162" s="258">
        <f t="shared" si="97"/>
        <v>2650326817.8304806</v>
      </c>
      <c r="AC162" s="257">
        <f t="shared" si="98"/>
        <v>2813793176.6800613</v>
      </c>
      <c r="AD162" s="257">
        <f t="shared" si="112"/>
        <v>2987341782.8569417</v>
      </c>
      <c r="AE162" s="257">
        <f t="shared" si="113"/>
        <v>3551464199.8720379</v>
      </c>
      <c r="AF162" s="257"/>
      <c r="AG162" s="32" t="str">
        <f t="shared" si="99"/>
        <v>BERTAHAP</v>
      </c>
      <c r="AH162" s="259">
        <f t="shared" si="100"/>
        <v>0</v>
      </c>
      <c r="AI162" s="260">
        <v>2</v>
      </c>
      <c r="AJ162" s="261"/>
      <c r="AK162" s="257" t="e">
        <f>IF(AJ162&gt;#REF!,"LB","KR")</f>
        <v>#REF!</v>
      </c>
      <c r="AL162" s="51">
        <f t="shared" si="101"/>
        <v>2436206000</v>
      </c>
      <c r="AM162" s="51">
        <f t="shared" si="101"/>
        <v>2745993000</v>
      </c>
      <c r="AN162" s="51">
        <f t="shared" si="101"/>
        <v>2915360000</v>
      </c>
      <c r="AO162" s="418">
        <f t="shared" si="101"/>
        <v>3095173000</v>
      </c>
      <c r="AP162" s="418">
        <f t="shared" si="102"/>
        <v>2915360000</v>
      </c>
      <c r="AQ162" s="51">
        <f t="shared" si="102"/>
        <v>3095173000</v>
      </c>
      <c r="AR162" s="51">
        <f t="shared" si="102"/>
        <v>3286076000</v>
      </c>
      <c r="AS162" s="42"/>
      <c r="AT162" s="42"/>
      <c r="AU162" s="297">
        <f t="shared" si="114"/>
        <v>-1565099.486627996</v>
      </c>
      <c r="AV162" s="297"/>
      <c r="AW162" s="297"/>
      <c r="AX162" s="297"/>
      <c r="AY162" s="297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2"/>
      <c r="BR162" s="42"/>
      <c r="BS162" s="42"/>
      <c r="BT162" s="42"/>
      <c r="BU162" s="42"/>
      <c r="BV162" s="42"/>
      <c r="BW162" s="426"/>
      <c r="BX162" s="424"/>
      <c r="BY162" s="424" t="str">
        <f t="shared" si="156"/>
        <v>2BR-15</v>
      </c>
      <c r="BZ162" s="425">
        <f t="shared" si="157"/>
        <v>15</v>
      </c>
      <c r="CA162" s="424">
        <f t="shared" si="158"/>
        <v>101</v>
      </c>
      <c r="CB162" s="424">
        <f t="shared" si="158"/>
        <v>90</v>
      </c>
      <c r="CC162" s="424">
        <f t="shared" si="159"/>
        <v>30031205.966616005</v>
      </c>
      <c r="CD162" s="424">
        <f t="shared" si="160"/>
        <v>2484448000</v>
      </c>
      <c r="CE162" s="424">
        <f t="shared" si="160"/>
        <v>2800369000</v>
      </c>
      <c r="CF162" s="424">
        <f t="shared" si="160"/>
        <v>2973090000</v>
      </c>
      <c r="CG162" s="424">
        <f t="shared" si="160"/>
        <v>3156464000</v>
      </c>
      <c r="CH162" s="424">
        <f t="shared" si="161"/>
        <v>3351147000</v>
      </c>
      <c r="CI162" s="42"/>
      <c r="CJ162" s="418">
        <f t="shared" si="116"/>
        <v>3286076210.4227395</v>
      </c>
      <c r="CK162" s="42">
        <f t="shared" si="117"/>
        <v>3090282000</v>
      </c>
      <c r="CL162" s="42">
        <f t="shared" si="117"/>
        <v>3280884000</v>
      </c>
      <c r="CM162" s="43">
        <f t="shared" si="103"/>
        <v>46354230</v>
      </c>
      <c r="CN162" s="43">
        <f t="shared" si="104"/>
        <v>32808840</v>
      </c>
      <c r="CO162" s="43">
        <f t="shared" si="105"/>
        <v>72884000</v>
      </c>
      <c r="CP162" s="43">
        <f t="shared" si="106"/>
        <v>64482770.833333336</v>
      </c>
      <c r="CQ162" s="42">
        <f t="shared" si="118"/>
        <v>3483241483.3358808</v>
      </c>
    </row>
    <row r="163" spans="1:95">
      <c r="A163" s="3">
        <f t="shared" si="107"/>
        <v>124</v>
      </c>
      <c r="B163" s="249">
        <v>6</v>
      </c>
      <c r="C163" s="250" t="s">
        <v>163</v>
      </c>
      <c r="D163" s="285">
        <v>11</v>
      </c>
      <c r="E163" s="252"/>
      <c r="F163" s="40" t="s">
        <v>62</v>
      </c>
      <c r="G163" s="253">
        <f t="shared" si="82"/>
        <v>101</v>
      </c>
      <c r="H163" s="253">
        <f t="shared" si="83"/>
        <v>90</v>
      </c>
      <c r="I163" s="254">
        <f t="shared" si="84"/>
        <v>27506142.120000001</v>
      </c>
      <c r="J163" s="254">
        <f t="shared" si="85"/>
        <v>1</v>
      </c>
      <c r="K163" s="255">
        <f t="shared" si="86"/>
        <v>1.06</v>
      </c>
      <c r="L163" s="256">
        <f t="shared" si="162"/>
        <v>1.01</v>
      </c>
      <c r="M163" s="257">
        <f t="shared" si="88"/>
        <v>24608134.872101717</v>
      </c>
      <c r="N163" s="257">
        <f t="shared" si="89"/>
        <v>27737299.795270164</v>
      </c>
      <c r="O163" s="257">
        <f t="shared" si="90"/>
        <v>29448075.753672004</v>
      </c>
      <c r="P163" s="257">
        <f t="shared" si="91"/>
        <v>31264368.62977846</v>
      </c>
      <c r="Q163" s="257">
        <f t="shared" si="108"/>
        <v>35121004.32259801</v>
      </c>
      <c r="R163" s="258">
        <f t="shared" si="92"/>
        <v>29448075.753672004</v>
      </c>
      <c r="S163" s="257">
        <f t="shared" si="92"/>
        <v>31264368.62977846</v>
      </c>
      <c r="T163" s="257">
        <f t="shared" si="93"/>
        <v>33192686.476188242</v>
      </c>
      <c r="U163" s="257">
        <f t="shared" si="109"/>
        <v>39460713.331911534</v>
      </c>
      <c r="V163" s="257"/>
      <c r="W163" s="257">
        <f t="shared" si="94"/>
        <v>2214732138.4891543</v>
      </c>
      <c r="X163" s="257">
        <f t="shared" si="95"/>
        <v>2496356981.5743146</v>
      </c>
      <c r="Y163" s="257">
        <f t="shared" si="96"/>
        <v>2650326817.8304806</v>
      </c>
      <c r="Z163" s="258">
        <f t="shared" si="110"/>
        <v>2813793176.6800613</v>
      </c>
      <c r="AA163" s="258">
        <f t="shared" si="111"/>
        <v>3160890389.0338211</v>
      </c>
      <c r="AB163" s="258">
        <f t="shared" si="97"/>
        <v>2650326817.8304806</v>
      </c>
      <c r="AC163" s="257">
        <f t="shared" si="98"/>
        <v>2813793176.6800613</v>
      </c>
      <c r="AD163" s="257">
        <f t="shared" si="112"/>
        <v>2987341782.8569417</v>
      </c>
      <c r="AE163" s="257">
        <f t="shared" si="113"/>
        <v>3551464199.8720379</v>
      </c>
      <c r="AF163" s="257"/>
      <c r="AG163" s="32" t="str">
        <f t="shared" si="99"/>
        <v>BERTAHAP</v>
      </c>
      <c r="AH163" s="259">
        <f t="shared" si="100"/>
        <v>0</v>
      </c>
      <c r="AI163" s="260">
        <v>2</v>
      </c>
      <c r="AJ163" s="261"/>
      <c r="AK163" s="257" t="e">
        <f>IF(AJ163&gt;#REF!,"LB","KR")</f>
        <v>#REF!</v>
      </c>
      <c r="AL163" s="51">
        <f t="shared" si="101"/>
        <v>2436206000</v>
      </c>
      <c r="AM163" s="51">
        <f t="shared" si="101"/>
        <v>2745993000</v>
      </c>
      <c r="AN163" s="51">
        <f t="shared" si="101"/>
        <v>2915360000</v>
      </c>
      <c r="AO163" s="418">
        <f t="shared" si="101"/>
        <v>3095173000</v>
      </c>
      <c r="AP163" s="418">
        <f t="shared" si="102"/>
        <v>2915360000</v>
      </c>
      <c r="AQ163" s="51">
        <f t="shared" si="102"/>
        <v>3095173000</v>
      </c>
      <c r="AR163" s="51">
        <f t="shared" si="102"/>
        <v>3286076000</v>
      </c>
      <c r="AS163" s="42"/>
      <c r="AT163" s="42"/>
      <c r="AU163" s="297">
        <f t="shared" si="114"/>
        <v>-1565099.486627996</v>
      </c>
      <c r="AV163" s="297"/>
      <c r="AW163" s="297"/>
      <c r="AX163" s="297"/>
      <c r="AY163" s="297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2"/>
      <c r="BR163" s="42"/>
      <c r="BS163" s="42"/>
      <c r="BT163" s="42"/>
      <c r="BU163" s="42"/>
      <c r="BV163" s="42"/>
      <c r="BW163" s="426"/>
      <c r="BX163" s="429"/>
      <c r="BY163" s="424" t="str">
        <f t="shared" si="156"/>
        <v>2BR-17</v>
      </c>
      <c r="BZ163" s="425">
        <f t="shared" si="157"/>
        <v>17</v>
      </c>
      <c r="CA163" s="424">
        <f t="shared" si="158"/>
        <v>85</v>
      </c>
      <c r="CB163" s="424">
        <f t="shared" si="158"/>
        <v>74</v>
      </c>
      <c r="CC163" s="424">
        <f t="shared" si="159"/>
        <v>30031205.966616005</v>
      </c>
      <c r="CD163" s="424">
        <f t="shared" si="160"/>
        <v>2042768000</v>
      </c>
      <c r="CE163" s="424">
        <f t="shared" si="160"/>
        <v>2302526000</v>
      </c>
      <c r="CF163" s="424">
        <f t="shared" si="160"/>
        <v>2444541000</v>
      </c>
      <c r="CG163" s="424">
        <f t="shared" si="160"/>
        <v>2595315000</v>
      </c>
      <c r="CH163" s="424">
        <f t="shared" si="161"/>
        <v>2755388000</v>
      </c>
      <c r="CI163" s="42"/>
      <c r="CJ163" s="418">
        <f t="shared" si="116"/>
        <v>3286076210.4227395</v>
      </c>
      <c r="CK163" s="42">
        <f t="shared" si="117"/>
        <v>3090282000</v>
      </c>
      <c r="CL163" s="42">
        <f t="shared" si="117"/>
        <v>3280884000</v>
      </c>
      <c r="CM163" s="43">
        <f t="shared" si="103"/>
        <v>46354230</v>
      </c>
      <c r="CN163" s="43">
        <f t="shared" si="104"/>
        <v>32808840</v>
      </c>
      <c r="CO163" s="43">
        <f t="shared" si="105"/>
        <v>72884000</v>
      </c>
      <c r="CP163" s="43">
        <f t="shared" si="106"/>
        <v>64482770.833333336</v>
      </c>
      <c r="CQ163" s="42">
        <f t="shared" si="118"/>
        <v>3483241483.3358808</v>
      </c>
    </row>
    <row r="164" spans="1:95">
      <c r="A164" s="3">
        <f t="shared" si="107"/>
        <v>125</v>
      </c>
      <c r="B164" s="249">
        <v>7</v>
      </c>
      <c r="C164" s="250" t="s">
        <v>163</v>
      </c>
      <c r="D164" s="285">
        <v>15</v>
      </c>
      <c r="E164" s="252"/>
      <c r="F164" s="40" t="s">
        <v>64</v>
      </c>
      <c r="G164" s="253">
        <f t="shared" si="82"/>
        <v>101</v>
      </c>
      <c r="H164" s="253">
        <f t="shared" si="83"/>
        <v>90</v>
      </c>
      <c r="I164" s="254">
        <f t="shared" si="84"/>
        <v>27506142.120000001</v>
      </c>
      <c r="J164" s="254">
        <f t="shared" si="85"/>
        <v>1</v>
      </c>
      <c r="K164" s="255">
        <f t="shared" si="86"/>
        <v>1.06</v>
      </c>
      <c r="L164" s="256">
        <f t="shared" si="162"/>
        <v>1.01</v>
      </c>
      <c r="M164" s="257">
        <f t="shared" si="88"/>
        <v>24608134.872101717</v>
      </c>
      <c r="N164" s="257">
        <f t="shared" si="89"/>
        <v>27737299.795270164</v>
      </c>
      <c r="O164" s="257">
        <f t="shared" si="90"/>
        <v>29448075.753672004</v>
      </c>
      <c r="P164" s="257">
        <f t="shared" si="91"/>
        <v>31264368.62977846</v>
      </c>
      <c r="Q164" s="257">
        <f t="shared" si="108"/>
        <v>35121004.32259801</v>
      </c>
      <c r="R164" s="258">
        <f t="shared" si="92"/>
        <v>29448075.753672004</v>
      </c>
      <c r="S164" s="257">
        <f t="shared" si="92"/>
        <v>31264368.62977846</v>
      </c>
      <c r="T164" s="257">
        <f t="shared" si="93"/>
        <v>33192686.476188242</v>
      </c>
      <c r="U164" s="257">
        <f t="shared" si="109"/>
        <v>39460713.331911534</v>
      </c>
      <c r="V164" s="257"/>
      <c r="W164" s="257">
        <f t="shared" si="94"/>
        <v>2214732138.4891543</v>
      </c>
      <c r="X164" s="257">
        <f t="shared" si="95"/>
        <v>2496356981.5743146</v>
      </c>
      <c r="Y164" s="257">
        <f t="shared" si="96"/>
        <v>2650326817.8304806</v>
      </c>
      <c r="Z164" s="258">
        <f t="shared" si="110"/>
        <v>2813793176.6800613</v>
      </c>
      <c r="AA164" s="258">
        <f t="shared" si="111"/>
        <v>3160890389.0338211</v>
      </c>
      <c r="AB164" s="258">
        <f t="shared" si="97"/>
        <v>2650326817.8304806</v>
      </c>
      <c r="AC164" s="257">
        <f t="shared" si="98"/>
        <v>2813793176.6800613</v>
      </c>
      <c r="AD164" s="257">
        <f t="shared" si="112"/>
        <v>2987341782.8569417</v>
      </c>
      <c r="AE164" s="257">
        <f t="shared" si="113"/>
        <v>3551464199.8720379</v>
      </c>
      <c r="AF164" s="257"/>
      <c r="AG164" s="32" t="str">
        <f t="shared" si="99"/>
        <v>BERTAHAP</v>
      </c>
      <c r="AH164" s="259">
        <f t="shared" si="100"/>
        <v>0</v>
      </c>
      <c r="AI164" s="260">
        <v>2</v>
      </c>
      <c r="AJ164" s="261"/>
      <c r="AK164" s="257" t="e">
        <f>IF(AJ164&gt;#REF!,"LB","KR")</f>
        <v>#REF!</v>
      </c>
      <c r="AL164" s="51">
        <f t="shared" si="101"/>
        <v>2436206000</v>
      </c>
      <c r="AM164" s="51">
        <f t="shared" si="101"/>
        <v>2745993000</v>
      </c>
      <c r="AN164" s="51">
        <f t="shared" si="101"/>
        <v>2915360000</v>
      </c>
      <c r="AO164" s="418">
        <f t="shared" si="101"/>
        <v>3095173000</v>
      </c>
      <c r="AP164" s="418">
        <f t="shared" si="102"/>
        <v>2915360000</v>
      </c>
      <c r="AQ164" s="51">
        <f t="shared" si="102"/>
        <v>3095173000</v>
      </c>
      <c r="AR164" s="51">
        <f t="shared" si="102"/>
        <v>3286076000</v>
      </c>
      <c r="AS164" s="42"/>
      <c r="AT164" s="42"/>
      <c r="AU164" s="297">
        <f t="shared" si="114"/>
        <v>-1565099.486627996</v>
      </c>
      <c r="AV164" s="297"/>
      <c r="AW164" s="297"/>
      <c r="AX164" s="297"/>
      <c r="AY164" s="297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2"/>
      <c r="BR164" s="42"/>
      <c r="BS164" s="42"/>
      <c r="BT164" s="42"/>
      <c r="BU164" s="42"/>
      <c r="BV164" s="42"/>
      <c r="BW164" s="426"/>
      <c r="BX164" s="424"/>
      <c r="BY164" s="424" t="str">
        <f t="shared" si="156"/>
        <v>3BR-19</v>
      </c>
      <c r="BZ164" s="425">
        <f t="shared" si="157"/>
        <v>19</v>
      </c>
      <c r="CA164" s="424">
        <f t="shared" si="158"/>
        <v>138</v>
      </c>
      <c r="CB164" s="424">
        <f t="shared" si="158"/>
        <v>120</v>
      </c>
      <c r="CC164" s="424">
        <f t="shared" si="159"/>
        <v>30031205.966616005</v>
      </c>
      <c r="CD164" s="424">
        <f t="shared" si="160"/>
        <v>3312597000</v>
      </c>
      <c r="CE164" s="424">
        <f t="shared" si="160"/>
        <v>3733826000</v>
      </c>
      <c r="CF164" s="424">
        <f t="shared" si="160"/>
        <v>3964120000</v>
      </c>
      <c r="CG164" s="424">
        <f t="shared" si="160"/>
        <v>4208618000</v>
      </c>
      <c r="CH164" s="424">
        <f t="shared" si="161"/>
        <v>4468196000</v>
      </c>
      <c r="CI164" s="42"/>
      <c r="CJ164" s="418">
        <f t="shared" si="116"/>
        <v>3286076210.4227395</v>
      </c>
      <c r="CK164" s="42">
        <f t="shared" si="117"/>
        <v>3090282000</v>
      </c>
      <c r="CL164" s="42">
        <f t="shared" si="117"/>
        <v>3280884000</v>
      </c>
      <c r="CM164" s="43">
        <f t="shared" si="103"/>
        <v>46354230</v>
      </c>
      <c r="CN164" s="43">
        <f t="shared" si="104"/>
        <v>32808840</v>
      </c>
      <c r="CO164" s="43">
        <f t="shared" si="105"/>
        <v>72884000</v>
      </c>
      <c r="CP164" s="43">
        <f t="shared" si="106"/>
        <v>64482770.833333336</v>
      </c>
      <c r="CQ164" s="42">
        <f t="shared" si="118"/>
        <v>3483241483.3358808</v>
      </c>
    </row>
    <row r="165" spans="1:95">
      <c r="A165" s="3">
        <f t="shared" si="107"/>
        <v>126</v>
      </c>
      <c r="B165" s="249">
        <v>8</v>
      </c>
      <c r="C165" s="250" t="s">
        <v>163</v>
      </c>
      <c r="D165" s="285">
        <v>17</v>
      </c>
      <c r="E165" s="252"/>
      <c r="F165" s="40" t="s">
        <v>67</v>
      </c>
      <c r="G165" s="253">
        <f t="shared" si="82"/>
        <v>85</v>
      </c>
      <c r="H165" s="253">
        <f t="shared" si="83"/>
        <v>74</v>
      </c>
      <c r="I165" s="254">
        <f t="shared" si="84"/>
        <v>27506142.120000001</v>
      </c>
      <c r="J165" s="254">
        <f t="shared" si="85"/>
        <v>1</v>
      </c>
      <c r="K165" s="255">
        <f t="shared" si="86"/>
        <v>1.06</v>
      </c>
      <c r="L165" s="256">
        <f t="shared" si="162"/>
        <v>1.01</v>
      </c>
      <c r="M165" s="257">
        <f t="shared" si="88"/>
        <v>24608134.872101717</v>
      </c>
      <c r="N165" s="257">
        <f t="shared" si="89"/>
        <v>27737299.795270164</v>
      </c>
      <c r="O165" s="257">
        <f t="shared" si="90"/>
        <v>29448075.753672004</v>
      </c>
      <c r="P165" s="257">
        <f t="shared" si="91"/>
        <v>31264368.62977846</v>
      </c>
      <c r="Q165" s="257">
        <f t="shared" si="108"/>
        <v>35121004.32259801</v>
      </c>
      <c r="R165" s="258">
        <f t="shared" si="92"/>
        <v>29448075.753672004</v>
      </c>
      <c r="S165" s="257">
        <f t="shared" si="92"/>
        <v>31264368.62977846</v>
      </c>
      <c r="T165" s="257">
        <f t="shared" si="93"/>
        <v>33192686.476188242</v>
      </c>
      <c r="U165" s="257">
        <f t="shared" si="109"/>
        <v>39460713.331911534</v>
      </c>
      <c r="V165" s="257"/>
      <c r="W165" s="257">
        <f t="shared" si="94"/>
        <v>1821001980.535527</v>
      </c>
      <c r="X165" s="257">
        <f t="shared" si="95"/>
        <v>2052560184.849992</v>
      </c>
      <c r="Y165" s="257">
        <f t="shared" si="96"/>
        <v>2179157605.7717285</v>
      </c>
      <c r="Z165" s="258">
        <f t="shared" si="110"/>
        <v>2313563278.6036062</v>
      </c>
      <c r="AA165" s="258">
        <f t="shared" si="111"/>
        <v>2598954319.8722529</v>
      </c>
      <c r="AB165" s="258">
        <f t="shared" si="97"/>
        <v>2179157605.7717285</v>
      </c>
      <c r="AC165" s="257">
        <f t="shared" si="98"/>
        <v>2313563278.6036062</v>
      </c>
      <c r="AD165" s="257">
        <f t="shared" si="112"/>
        <v>2456258799.2379298</v>
      </c>
      <c r="AE165" s="257">
        <f t="shared" si="113"/>
        <v>2920092786.5614533</v>
      </c>
      <c r="AF165" s="257"/>
      <c r="AG165" s="32" t="str">
        <f t="shared" si="99"/>
        <v>BERTAHAP</v>
      </c>
      <c r="AH165" s="259">
        <f t="shared" si="100"/>
        <v>0</v>
      </c>
      <c r="AI165" s="260">
        <v>2</v>
      </c>
      <c r="AJ165" s="261"/>
      <c r="AK165" s="257" t="e">
        <f>IF(AJ165&gt;#REF!,"LB","KR")</f>
        <v>#REF!</v>
      </c>
      <c r="AL165" s="51">
        <f t="shared" si="101"/>
        <v>2003103000</v>
      </c>
      <c r="AM165" s="51">
        <f t="shared" si="101"/>
        <v>2257817000</v>
      </c>
      <c r="AN165" s="51">
        <f t="shared" si="101"/>
        <v>2397074000</v>
      </c>
      <c r="AO165" s="418">
        <f t="shared" si="101"/>
        <v>2544920000</v>
      </c>
      <c r="AP165" s="418">
        <f t="shared" si="102"/>
        <v>2397074000</v>
      </c>
      <c r="AQ165" s="51">
        <f t="shared" si="102"/>
        <v>2544920000</v>
      </c>
      <c r="AR165" s="51">
        <f t="shared" si="102"/>
        <v>2701885000</v>
      </c>
      <c r="AS165" s="42"/>
      <c r="AT165" s="42"/>
      <c r="AU165" s="297">
        <f t="shared" si="114"/>
        <v>-1565099.486627996</v>
      </c>
      <c r="AV165" s="297"/>
      <c r="AW165" s="297"/>
      <c r="AX165" s="297"/>
      <c r="AY165" s="297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6">
        <v>35</v>
      </c>
      <c r="BX165" s="429" t="s">
        <v>164</v>
      </c>
      <c r="BY165" s="424" t="str">
        <f t="shared" ref="BY165:BY171" si="163">F213</f>
        <v>2BR-5</v>
      </c>
      <c r="BZ165" s="425" t="str">
        <f t="shared" ref="BZ165:BZ171" si="164">D213</f>
        <v>05</v>
      </c>
      <c r="CA165" s="424">
        <f t="shared" ref="CA165:CB171" si="165">G213</f>
        <v>85</v>
      </c>
      <c r="CB165" s="424">
        <f t="shared" si="165"/>
        <v>74</v>
      </c>
      <c r="CC165" s="424">
        <f t="shared" ref="CC165:CC171" si="166">O213</f>
        <v>30031205.966616005</v>
      </c>
      <c r="CD165" s="424">
        <f t="shared" ref="CD165:CG171" si="167">AL213</f>
        <v>2042768000</v>
      </c>
      <c r="CE165" s="424">
        <f t="shared" si="167"/>
        <v>2302526000</v>
      </c>
      <c r="CF165" s="424">
        <f t="shared" si="167"/>
        <v>2444541000</v>
      </c>
      <c r="CG165" s="424">
        <f t="shared" si="167"/>
        <v>2595315000</v>
      </c>
      <c r="CH165" s="424">
        <f t="shared" ref="CH165:CH171" si="168">AR213</f>
        <v>2755388000</v>
      </c>
      <c r="CI165" s="42">
        <v>7</v>
      </c>
      <c r="CJ165" s="418">
        <f t="shared" si="116"/>
        <v>2701884860.5325255</v>
      </c>
      <c r="CK165" s="42">
        <f t="shared" si="117"/>
        <v>2540899000</v>
      </c>
      <c r="CL165" s="42">
        <f t="shared" si="117"/>
        <v>2697616000</v>
      </c>
      <c r="CM165" s="43">
        <f t="shared" si="103"/>
        <v>38113485</v>
      </c>
      <c r="CN165" s="43">
        <f t="shared" si="104"/>
        <v>26976160</v>
      </c>
      <c r="CO165" s="43">
        <f t="shared" si="105"/>
        <v>59926850</v>
      </c>
      <c r="CP165" s="43">
        <f t="shared" si="106"/>
        <v>53019166.666666664</v>
      </c>
      <c r="CQ165" s="42">
        <f t="shared" si="118"/>
        <v>2863998836.0791192</v>
      </c>
    </row>
    <row r="166" spans="1:95">
      <c r="A166" s="3">
        <f t="shared" si="107"/>
        <v>127</v>
      </c>
      <c r="B166" s="249">
        <v>9</v>
      </c>
      <c r="C166" s="250" t="s">
        <v>163</v>
      </c>
      <c r="D166" s="285">
        <v>19</v>
      </c>
      <c r="E166" s="252"/>
      <c r="F166" s="40" t="s">
        <v>78</v>
      </c>
      <c r="G166" s="253">
        <f t="shared" si="82"/>
        <v>138</v>
      </c>
      <c r="H166" s="253">
        <f t="shared" si="83"/>
        <v>120</v>
      </c>
      <c r="I166" s="254">
        <f t="shared" si="84"/>
        <v>27506142.120000001</v>
      </c>
      <c r="J166" s="254">
        <f t="shared" si="85"/>
        <v>1</v>
      </c>
      <c r="K166" s="255">
        <f t="shared" si="86"/>
        <v>1.06</v>
      </c>
      <c r="L166" s="256">
        <f t="shared" si="162"/>
        <v>1.01</v>
      </c>
      <c r="M166" s="257">
        <f t="shared" si="88"/>
        <v>24608134.872101717</v>
      </c>
      <c r="N166" s="257">
        <f t="shared" si="89"/>
        <v>27737299.795270164</v>
      </c>
      <c r="O166" s="257">
        <f t="shared" si="90"/>
        <v>29448075.753672004</v>
      </c>
      <c r="P166" s="257">
        <f t="shared" si="91"/>
        <v>31264368.62977846</v>
      </c>
      <c r="Q166" s="257">
        <f t="shared" si="108"/>
        <v>35121004.32259801</v>
      </c>
      <c r="R166" s="258">
        <f t="shared" si="92"/>
        <v>29448075.753672004</v>
      </c>
      <c r="S166" s="257">
        <f t="shared" si="92"/>
        <v>31264368.62977846</v>
      </c>
      <c r="T166" s="257">
        <f t="shared" si="93"/>
        <v>33192686.476188242</v>
      </c>
      <c r="U166" s="257">
        <f t="shared" si="109"/>
        <v>39460713.331911534</v>
      </c>
      <c r="V166" s="257"/>
      <c r="W166" s="257">
        <f t="shared" si="94"/>
        <v>2952976184.6522059</v>
      </c>
      <c r="X166" s="257">
        <f t="shared" si="95"/>
        <v>3328475975.4324198</v>
      </c>
      <c r="Y166" s="257">
        <f t="shared" si="96"/>
        <v>3533769090.4406404</v>
      </c>
      <c r="Z166" s="258">
        <f t="shared" si="110"/>
        <v>3751724235.5734153</v>
      </c>
      <c r="AA166" s="258">
        <f t="shared" si="111"/>
        <v>4214520518.7117615</v>
      </c>
      <c r="AB166" s="258">
        <f t="shared" si="97"/>
        <v>3533769090.4406404</v>
      </c>
      <c r="AC166" s="257">
        <f t="shared" si="98"/>
        <v>3751724235.5734153</v>
      </c>
      <c r="AD166" s="257">
        <f t="shared" si="112"/>
        <v>3983122377.1425891</v>
      </c>
      <c r="AE166" s="257">
        <f t="shared" si="113"/>
        <v>4735285599.8293839</v>
      </c>
      <c r="AF166" s="257"/>
      <c r="AG166" s="32" t="str">
        <f t="shared" si="99"/>
        <v>BERTAHAP</v>
      </c>
      <c r="AH166" s="259">
        <f t="shared" si="100"/>
        <v>0</v>
      </c>
      <c r="AI166" s="260">
        <v>2</v>
      </c>
      <c r="AJ166" s="261"/>
      <c r="AK166" s="257" t="e">
        <f>IF(AJ166&gt;#REF!,"LB","KR")</f>
        <v>#REF!</v>
      </c>
      <c r="AL166" s="51">
        <f t="shared" si="101"/>
        <v>3248274000</v>
      </c>
      <c r="AM166" s="51">
        <f t="shared" si="101"/>
        <v>3661324000</v>
      </c>
      <c r="AN166" s="51">
        <f t="shared" si="101"/>
        <v>3887146000</v>
      </c>
      <c r="AO166" s="418">
        <f t="shared" si="101"/>
        <v>4126897000</v>
      </c>
      <c r="AP166" s="418">
        <f t="shared" si="102"/>
        <v>3887146000</v>
      </c>
      <c r="AQ166" s="51">
        <f t="shared" si="102"/>
        <v>4126897000</v>
      </c>
      <c r="AR166" s="51">
        <f t="shared" si="102"/>
        <v>4381435000</v>
      </c>
      <c r="AS166" s="42"/>
      <c r="AT166" s="42"/>
      <c r="AU166" s="297">
        <f t="shared" si="114"/>
        <v>-1565099.486627996</v>
      </c>
      <c r="AV166" s="297"/>
      <c r="AW166" s="297"/>
      <c r="AX166" s="297"/>
      <c r="AY166" s="297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2"/>
      <c r="BR166" s="42"/>
      <c r="BS166" s="42"/>
      <c r="BT166" s="42"/>
      <c r="BU166" s="42"/>
      <c r="BV166" s="42"/>
      <c r="BW166" s="426"/>
      <c r="BX166" s="424"/>
      <c r="BY166" s="424" t="str">
        <f t="shared" si="163"/>
        <v>2BR-7</v>
      </c>
      <c r="BZ166" s="425" t="str">
        <f t="shared" si="164"/>
        <v>07</v>
      </c>
      <c r="CA166" s="424">
        <f t="shared" si="165"/>
        <v>101</v>
      </c>
      <c r="CB166" s="424">
        <f t="shared" si="165"/>
        <v>90</v>
      </c>
      <c r="CC166" s="424">
        <f t="shared" si="166"/>
        <v>30031205.966616005</v>
      </c>
      <c r="CD166" s="424">
        <f t="shared" si="167"/>
        <v>2484448000</v>
      </c>
      <c r="CE166" s="424">
        <f t="shared" si="167"/>
        <v>2800369000</v>
      </c>
      <c r="CF166" s="424">
        <f t="shared" si="167"/>
        <v>2973090000</v>
      </c>
      <c r="CG166" s="424">
        <f t="shared" si="167"/>
        <v>3156464000</v>
      </c>
      <c r="CH166" s="424">
        <f t="shared" si="168"/>
        <v>3351147000</v>
      </c>
      <c r="CI166" s="42"/>
      <c r="CJ166" s="418">
        <f t="shared" si="116"/>
        <v>4381434593.3377466</v>
      </c>
      <c r="CK166" s="42">
        <f t="shared" si="117"/>
        <v>4120375000</v>
      </c>
      <c r="CL166" s="42">
        <f t="shared" si="117"/>
        <v>4374511000</v>
      </c>
      <c r="CM166" s="43">
        <f t="shared" si="103"/>
        <v>61805625</v>
      </c>
      <c r="CN166" s="43">
        <f t="shared" si="104"/>
        <v>43745110</v>
      </c>
      <c r="CO166" s="43">
        <f t="shared" si="105"/>
        <v>97178650</v>
      </c>
      <c r="CP166" s="43">
        <f t="shared" si="106"/>
        <v>85977020.833333328</v>
      </c>
      <c r="CQ166" s="42">
        <f t="shared" si="118"/>
        <v>4644320916.1034422</v>
      </c>
    </row>
    <row r="167" spans="1:95">
      <c r="A167" s="3">
        <f t="shared" si="107"/>
        <v>128</v>
      </c>
      <c r="B167" s="249">
        <v>10</v>
      </c>
      <c r="C167" s="250" t="s">
        <v>163</v>
      </c>
      <c r="D167" s="285">
        <v>21</v>
      </c>
      <c r="E167" s="252"/>
      <c r="F167" s="40" t="s">
        <v>84</v>
      </c>
      <c r="G167" s="253">
        <f t="shared" si="82"/>
        <v>132</v>
      </c>
      <c r="H167" s="253">
        <f t="shared" si="83"/>
        <v>112</v>
      </c>
      <c r="I167" s="254">
        <f t="shared" si="84"/>
        <v>27506142.120000001</v>
      </c>
      <c r="J167" s="254">
        <f t="shared" si="85"/>
        <v>3</v>
      </c>
      <c r="K167" s="255">
        <f t="shared" si="86"/>
        <v>1.1000000000000001</v>
      </c>
      <c r="L167" s="256">
        <f t="shared" si="162"/>
        <v>1.01</v>
      </c>
      <c r="M167" s="257">
        <f t="shared" si="88"/>
        <v>25536743.735199891</v>
      </c>
      <c r="N167" s="257">
        <f t="shared" si="89"/>
        <v>28783990.353582241</v>
      </c>
      <c r="O167" s="257">
        <f t="shared" si="90"/>
        <v>30559323.895320002</v>
      </c>
      <c r="P167" s="257">
        <f t="shared" si="91"/>
        <v>32444156.125241794</v>
      </c>
      <c r="Q167" s="257">
        <f t="shared" si="108"/>
        <v>36446325.240431897</v>
      </c>
      <c r="R167" s="258">
        <f t="shared" si="92"/>
        <v>30559323.895320002</v>
      </c>
      <c r="S167" s="257">
        <f t="shared" si="92"/>
        <v>32444156.125241794</v>
      </c>
      <c r="T167" s="257">
        <f t="shared" si="93"/>
        <v>34445240.682836853</v>
      </c>
      <c r="U167" s="257">
        <f t="shared" si="109"/>
        <v>40949796.853870459</v>
      </c>
      <c r="V167" s="257"/>
      <c r="W167" s="257">
        <f t="shared" si="94"/>
        <v>2860115298.3423877</v>
      </c>
      <c r="X167" s="257">
        <f t="shared" si="95"/>
        <v>3223806919.6012111</v>
      </c>
      <c r="Y167" s="257">
        <f t="shared" si="96"/>
        <v>3422644276.2758403</v>
      </c>
      <c r="Z167" s="258">
        <f t="shared" si="110"/>
        <v>3633745486.027081</v>
      </c>
      <c r="AA167" s="258">
        <f t="shared" si="111"/>
        <v>4081988426.9283724</v>
      </c>
      <c r="AB167" s="258">
        <f t="shared" si="97"/>
        <v>3422644276.2758403</v>
      </c>
      <c r="AC167" s="257">
        <f t="shared" si="98"/>
        <v>3633745486.027081</v>
      </c>
      <c r="AD167" s="257">
        <f t="shared" si="112"/>
        <v>3857866956.4777274</v>
      </c>
      <c r="AE167" s="257">
        <f t="shared" si="113"/>
        <v>4586377247.6334915</v>
      </c>
      <c r="AF167" s="257"/>
      <c r="AG167" s="32" t="str">
        <f t="shared" si="99"/>
        <v>BERTAHAP</v>
      </c>
      <c r="AH167" s="259">
        <f t="shared" si="100"/>
        <v>0</v>
      </c>
      <c r="AI167" s="260">
        <v>2</v>
      </c>
      <c r="AJ167" s="261"/>
      <c r="AK167" s="257" t="e">
        <f>IF(AJ167&gt;#REF!,"LB","KR")</f>
        <v>#REF!</v>
      </c>
      <c r="AL167" s="51">
        <f t="shared" si="101"/>
        <v>3146127000</v>
      </c>
      <c r="AM167" s="51">
        <f t="shared" si="101"/>
        <v>3546188000</v>
      </c>
      <c r="AN167" s="51">
        <f t="shared" si="101"/>
        <v>3764909000</v>
      </c>
      <c r="AO167" s="418">
        <f t="shared" ref="AO167:AO230" si="169">ROUNDUP((Z167*(1+$J$5)),-3)</f>
        <v>3997121000</v>
      </c>
      <c r="AP167" s="418">
        <f t="shared" si="102"/>
        <v>3764909000</v>
      </c>
      <c r="AQ167" s="51">
        <f t="shared" si="102"/>
        <v>3997121000</v>
      </c>
      <c r="AR167" s="51">
        <f t="shared" si="102"/>
        <v>4243654000</v>
      </c>
      <c r="AS167" s="42"/>
      <c r="AT167" s="42"/>
      <c r="AU167" s="297">
        <f t="shared" si="114"/>
        <v>-453851.34497999772</v>
      </c>
      <c r="AV167" s="297"/>
      <c r="AW167" s="297"/>
      <c r="AX167" s="297"/>
      <c r="AY167" s="297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2"/>
      <c r="BR167" s="42"/>
      <c r="BS167" s="42"/>
      <c r="BT167" s="42"/>
      <c r="BU167" s="42"/>
      <c r="BV167" s="42"/>
      <c r="BW167" s="426"/>
      <c r="BX167" s="424"/>
      <c r="BY167" s="424" t="str">
        <f t="shared" si="163"/>
        <v>2BR-9</v>
      </c>
      <c r="BZ167" s="425" t="str">
        <f t="shared" si="164"/>
        <v>09</v>
      </c>
      <c r="CA167" s="424">
        <f t="shared" si="165"/>
        <v>101</v>
      </c>
      <c r="CB167" s="424">
        <f t="shared" si="165"/>
        <v>90</v>
      </c>
      <c r="CC167" s="424">
        <f t="shared" si="166"/>
        <v>30031205.966616005</v>
      </c>
      <c r="CD167" s="424">
        <f t="shared" si="167"/>
        <v>2484448000</v>
      </c>
      <c r="CE167" s="424">
        <f t="shared" si="167"/>
        <v>2800369000</v>
      </c>
      <c r="CF167" s="424">
        <f t="shared" si="167"/>
        <v>2973090000</v>
      </c>
      <c r="CG167" s="424">
        <f t="shared" si="167"/>
        <v>3156464000</v>
      </c>
      <c r="CH167" s="424">
        <f t="shared" si="168"/>
        <v>3351147000</v>
      </c>
      <c r="CI167" s="42"/>
      <c r="CJ167" s="418">
        <f t="shared" si="116"/>
        <v>4243654305.6821547</v>
      </c>
      <c r="CK167" s="42">
        <f t="shared" si="117"/>
        <v>3990804000</v>
      </c>
      <c r="CL167" s="42">
        <f t="shared" si="117"/>
        <v>4236949000</v>
      </c>
      <c r="CM167" s="43">
        <f t="shared" si="103"/>
        <v>59862060</v>
      </c>
      <c r="CN167" s="43">
        <f t="shared" si="104"/>
        <v>42369490</v>
      </c>
      <c r="CO167" s="43">
        <f t="shared" si="105"/>
        <v>94122725</v>
      </c>
      <c r="CP167" s="43">
        <f t="shared" si="106"/>
        <v>83273354.166666672</v>
      </c>
      <c r="CQ167" s="42">
        <f t="shared" si="118"/>
        <v>4498274403.9650517</v>
      </c>
    </row>
    <row r="168" spans="1:95">
      <c r="A168" s="3">
        <f t="shared" si="107"/>
        <v>129</v>
      </c>
      <c r="B168" s="249">
        <v>1</v>
      </c>
      <c r="C168" s="250" t="s">
        <v>165</v>
      </c>
      <c r="D168" s="251" t="s">
        <v>19</v>
      </c>
      <c r="E168" s="252"/>
      <c r="F168" s="40" t="s">
        <v>72</v>
      </c>
      <c r="G168" s="253">
        <f t="shared" ref="G168:G231" si="170">SUMIF($X$10:$X$28,F168,$AD$10:$AD$28)</f>
        <v>175</v>
      </c>
      <c r="H168" s="253">
        <f t="shared" ref="H168:H231" si="171">SUMIF($X$10:$X$28,F168,$Z$10:$Z$28)</f>
        <v>156</v>
      </c>
      <c r="I168" s="254">
        <f t="shared" ref="I168:I231" si="172">$I$27</f>
        <v>27506142.120000001</v>
      </c>
      <c r="J168" s="254">
        <f t="shared" ref="J168:J231" si="173">SUMIF($AR$4:$AR$22,D168,$AS$4:$AS$22)</f>
        <v>5</v>
      </c>
      <c r="K168" s="255">
        <f t="shared" ref="K168:K231" si="174">IF(J168=$AN$25,$AM$25,IF(J168=$AN$26,$AM$26,IF(J168=$AN$27,$AM$27,IF(J168=$AN$28,$AM$28,IF(J168=$AN$29,$AM$29,IF(J168=$AN$30,$AM$30))))))</f>
        <v>1.08</v>
      </c>
      <c r="L168" s="305">
        <f t="shared" ref="L168:L175" si="175">SUMIF($AR$4:$AR$22,D168,$BL$4:$BL$22)</f>
        <v>1.02</v>
      </c>
      <c r="M168" s="257">
        <f t="shared" ref="M168:M231" si="176">$O168/(1+6%/12)^36</f>
        <v>25320681.276954275</v>
      </c>
      <c r="N168" s="257">
        <f t="shared" ref="N168:N231" si="177">$O168/(1+6%/12)^12</f>
        <v>28540453.441499729</v>
      </c>
      <c r="O168" s="257">
        <f t="shared" ref="O168:O231" si="178">$I$27*K168*L168</f>
        <v>30300766.159392003</v>
      </c>
      <c r="P168" s="257">
        <f t="shared" ref="P168:P231" si="179">$O168*(1+6%/12)^12</f>
        <v>32169651.113921117</v>
      </c>
      <c r="Q168" s="257">
        <f t="shared" si="108"/>
        <v>36137958.492223024</v>
      </c>
      <c r="R168" s="258">
        <f t="shared" ref="R168:S231" si="180">O168</f>
        <v>30300766.159392003</v>
      </c>
      <c r="S168" s="257">
        <f t="shared" si="180"/>
        <v>32169651.113921117</v>
      </c>
      <c r="T168" s="257">
        <f t="shared" ref="T168:T231" si="181">$O168*(1+6%/12)^24</f>
        <v>34153804.80307208</v>
      </c>
      <c r="U168" s="257">
        <f t="shared" si="109"/>
        <v>40603326.925493881</v>
      </c>
      <c r="V168" s="257"/>
      <c r="W168" s="257">
        <f t="shared" ref="W168:W231" si="182">M168*H168</f>
        <v>3950026279.2048669</v>
      </c>
      <c r="X168" s="257">
        <f t="shared" ref="X168:X231" si="183">N168*H168</f>
        <v>4452310736.8739576</v>
      </c>
      <c r="Y168" s="257">
        <f t="shared" ref="Y168:Y231" si="184">O168*H168</f>
        <v>4726919520.8651524</v>
      </c>
      <c r="Z168" s="258">
        <f t="shared" si="110"/>
        <v>5018465573.7716942</v>
      </c>
      <c r="AA168" s="258">
        <f t="shared" si="111"/>
        <v>5637521524.7867918</v>
      </c>
      <c r="AB168" s="258">
        <f t="shared" ref="AB168:AB231" si="185">R168*H168</f>
        <v>4726919520.8651524</v>
      </c>
      <c r="AC168" s="257">
        <f t="shared" ref="AC168:AC231" si="186">S168*H168</f>
        <v>5018465573.7716942</v>
      </c>
      <c r="AD168" s="257">
        <f t="shared" si="112"/>
        <v>5327993549.2792444</v>
      </c>
      <c r="AE168" s="257">
        <f t="shared" si="113"/>
        <v>6334119000.3770456</v>
      </c>
      <c r="AF168" s="257"/>
      <c r="AG168" s="32" t="str">
        <f t="shared" ref="AG168:AG231" si="187">IF(AI168=$H$32,$M$32,IF(AI168=$H$33,$M$33,IF(AI168=$H$34,$M$34)))</f>
        <v>BERTAHAP</v>
      </c>
      <c r="AH168" s="259">
        <f t="shared" ref="AH168:AH231" si="188">IF(AG168=$M$32,$N$32,IF(AG168=$M$33,$N$33,$N$34))</f>
        <v>0</v>
      </c>
      <c r="AI168" s="260">
        <v>2</v>
      </c>
      <c r="AJ168" s="261"/>
      <c r="AK168" s="257" t="e">
        <f>IF(AJ168&gt;#REF!,"LB","KR")</f>
        <v>#REF!</v>
      </c>
      <c r="AL168" s="51">
        <f t="shared" ref="AL168:AO231" si="189">ROUNDUP((W168*(1+$J$5)),-3)</f>
        <v>4345029000</v>
      </c>
      <c r="AM168" s="51">
        <f t="shared" si="189"/>
        <v>4897542000</v>
      </c>
      <c r="AN168" s="51">
        <f t="shared" si="189"/>
        <v>5199612000</v>
      </c>
      <c r="AO168" s="418">
        <f t="shared" si="169"/>
        <v>5520313000</v>
      </c>
      <c r="AP168" s="418">
        <f t="shared" ref="AP168:AR231" si="190">ROUNDUP((AB168*(1+$J$5)),-3)</f>
        <v>5199612000</v>
      </c>
      <c r="AQ168" s="51">
        <f t="shared" si="190"/>
        <v>5520313000</v>
      </c>
      <c r="AR168" s="51">
        <f t="shared" si="190"/>
        <v>5860793000</v>
      </c>
      <c r="AS168" s="42"/>
      <c r="AT168" s="42"/>
      <c r="AU168" s="297">
        <f t="shared" si="114"/>
        <v>-712409.08090799674</v>
      </c>
      <c r="AV168" s="297"/>
      <c r="AW168" s="297"/>
      <c r="AX168" s="297"/>
      <c r="AY168" s="297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6"/>
      <c r="BX168" s="424"/>
      <c r="BY168" s="424" t="str">
        <f t="shared" si="163"/>
        <v>2BR-11</v>
      </c>
      <c r="BZ168" s="425">
        <f t="shared" si="164"/>
        <v>11</v>
      </c>
      <c r="CA168" s="424">
        <f t="shared" si="165"/>
        <v>101</v>
      </c>
      <c r="CB168" s="424">
        <f t="shared" si="165"/>
        <v>90</v>
      </c>
      <c r="CC168" s="424">
        <f t="shared" si="166"/>
        <v>30031205.966616005</v>
      </c>
      <c r="CD168" s="424">
        <f t="shared" si="167"/>
        <v>2484448000</v>
      </c>
      <c r="CE168" s="424">
        <f t="shared" si="167"/>
        <v>2800369000</v>
      </c>
      <c r="CF168" s="424">
        <f t="shared" si="167"/>
        <v>2973090000</v>
      </c>
      <c r="CG168" s="424">
        <f t="shared" si="167"/>
        <v>3156464000</v>
      </c>
      <c r="CH168" s="424">
        <f t="shared" si="168"/>
        <v>3351147000</v>
      </c>
      <c r="CI168" s="42"/>
      <c r="CJ168" s="418">
        <f t="shared" si="116"/>
        <v>5860793313.7783852</v>
      </c>
      <c r="CK168" s="42">
        <f t="shared" si="117"/>
        <v>5511589000</v>
      </c>
      <c r="CL168" s="42">
        <f t="shared" si="117"/>
        <v>5851532000</v>
      </c>
      <c r="CM168" s="43">
        <f t="shared" ref="CM168:CM231" si="191">(CK168*90%)*40%/24</f>
        <v>82673835</v>
      </c>
      <c r="CN168" s="43">
        <f t="shared" ref="CN168:CN231" si="192">(CL168*90%)*40%/36</f>
        <v>58515320</v>
      </c>
      <c r="CO168" s="43">
        <f t="shared" ref="CO168:CO231" si="193">(AN168*90%)/36</f>
        <v>129990300</v>
      </c>
      <c r="CP168" s="43">
        <f t="shared" ref="CP168:CP231" si="194">AO168/48</f>
        <v>115006520.83333333</v>
      </c>
      <c r="CQ168" s="42">
        <f t="shared" si="118"/>
        <v>6212441221.1670303</v>
      </c>
    </row>
    <row r="169" spans="1:95">
      <c r="A169" s="3">
        <f t="shared" ref="A169:A232" si="195">A168+1</f>
        <v>130</v>
      </c>
      <c r="B169" s="249">
        <v>2</v>
      </c>
      <c r="C169" s="250" t="s">
        <v>165</v>
      </c>
      <c r="D169" s="251" t="s">
        <v>29</v>
      </c>
      <c r="E169" s="252"/>
      <c r="F169" s="40" t="s">
        <v>74</v>
      </c>
      <c r="G169" s="253">
        <f t="shared" si="170"/>
        <v>85</v>
      </c>
      <c r="H169" s="253">
        <f t="shared" si="171"/>
        <v>74</v>
      </c>
      <c r="I169" s="254">
        <f t="shared" si="172"/>
        <v>27506142.120000001</v>
      </c>
      <c r="J169" s="254">
        <f t="shared" si="173"/>
        <v>1</v>
      </c>
      <c r="K169" s="255">
        <f t="shared" si="174"/>
        <v>1.06</v>
      </c>
      <c r="L169" s="305">
        <f t="shared" si="175"/>
        <v>1.02</v>
      </c>
      <c r="M169" s="257">
        <f t="shared" si="176"/>
        <v>24851779.771825496</v>
      </c>
      <c r="N169" s="257">
        <f t="shared" si="177"/>
        <v>28011926.525916401</v>
      </c>
      <c r="O169" s="257">
        <f t="shared" si="178"/>
        <v>29739640.860144004</v>
      </c>
      <c r="P169" s="257">
        <f t="shared" si="179"/>
        <v>31573916.83403369</v>
      </c>
      <c r="Q169" s="257">
        <f t="shared" ref="Q169:Q232" si="196">P169*$Q$39</f>
        <v>35468737.038663335</v>
      </c>
      <c r="R169" s="258">
        <f t="shared" si="180"/>
        <v>29739640.860144004</v>
      </c>
      <c r="S169" s="257">
        <f t="shared" si="180"/>
        <v>31573916.83403369</v>
      </c>
      <c r="T169" s="257">
        <f t="shared" si="181"/>
        <v>33521326.93634852</v>
      </c>
      <c r="U169" s="257">
        <f t="shared" ref="U169:U232" si="197">T169*$U$39</f>
        <v>39851413.463910654</v>
      </c>
      <c r="V169" s="257"/>
      <c r="W169" s="257">
        <f t="shared" si="182"/>
        <v>1839031703.1150868</v>
      </c>
      <c r="X169" s="257">
        <f t="shared" si="183"/>
        <v>2072882562.9178138</v>
      </c>
      <c r="Y169" s="257">
        <f t="shared" si="184"/>
        <v>2200733423.6506562</v>
      </c>
      <c r="Z169" s="258">
        <f t="shared" ref="Z169:Z232" si="198">P169*H169</f>
        <v>2336469845.718493</v>
      </c>
      <c r="AA169" s="258">
        <f t="shared" ref="AA169:AA232" si="199">H169*Q169</f>
        <v>2624686540.8610868</v>
      </c>
      <c r="AB169" s="258">
        <f t="shared" si="185"/>
        <v>2200733423.6506562</v>
      </c>
      <c r="AC169" s="257">
        <f t="shared" si="186"/>
        <v>2336469845.718493</v>
      </c>
      <c r="AD169" s="257">
        <f t="shared" ref="AD169:AD232" si="200">T169*H169</f>
        <v>2480578193.2897906</v>
      </c>
      <c r="AE169" s="257">
        <f t="shared" ref="AE169:AE232" si="201">H169*U169</f>
        <v>2949004596.3293886</v>
      </c>
      <c r="AF169" s="257"/>
      <c r="AG169" s="32" t="str">
        <f t="shared" si="187"/>
        <v>BERTAHAP</v>
      </c>
      <c r="AH169" s="259">
        <f t="shared" si="188"/>
        <v>0</v>
      </c>
      <c r="AI169" s="260">
        <v>2</v>
      </c>
      <c r="AJ169" s="261"/>
      <c r="AK169" s="257" t="e">
        <f>IF(AJ169&gt;#REF!,"LB","KR")</f>
        <v>#REF!</v>
      </c>
      <c r="AL169" s="51">
        <f t="shared" si="189"/>
        <v>2022935000</v>
      </c>
      <c r="AM169" s="51">
        <f t="shared" si="189"/>
        <v>2280171000</v>
      </c>
      <c r="AN169" s="51">
        <f t="shared" si="189"/>
        <v>2420807000</v>
      </c>
      <c r="AO169" s="418">
        <f t="shared" si="169"/>
        <v>2570117000</v>
      </c>
      <c r="AP169" s="418">
        <f t="shared" si="190"/>
        <v>2420807000</v>
      </c>
      <c r="AQ169" s="51">
        <f t="shared" si="190"/>
        <v>2570117000</v>
      </c>
      <c r="AR169" s="51">
        <f t="shared" si="190"/>
        <v>2728637000</v>
      </c>
      <c r="AS169" s="42"/>
      <c r="AT169" s="42"/>
      <c r="AU169" s="297">
        <f t="shared" ref="AU169:AU232" si="202">O169-$O$318</f>
        <v>-1273534.3801559955</v>
      </c>
      <c r="AV169" s="297"/>
      <c r="AW169" s="297"/>
      <c r="AX169" s="297"/>
      <c r="AY169" s="297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2"/>
      <c r="BR169" s="42"/>
      <c r="BS169" s="42"/>
      <c r="BT169" s="42"/>
      <c r="BU169" s="42"/>
      <c r="BV169" s="42"/>
      <c r="BW169" s="426"/>
      <c r="BX169" s="429"/>
      <c r="BY169" s="424" t="str">
        <f t="shared" si="163"/>
        <v>2BR-15</v>
      </c>
      <c r="BZ169" s="425">
        <f t="shared" si="164"/>
        <v>15</v>
      </c>
      <c r="CA169" s="424">
        <f t="shared" si="165"/>
        <v>101</v>
      </c>
      <c r="CB169" s="424">
        <f t="shared" si="165"/>
        <v>90</v>
      </c>
      <c r="CC169" s="424">
        <f t="shared" si="166"/>
        <v>30031205.966616005</v>
      </c>
      <c r="CD169" s="424">
        <f t="shared" si="167"/>
        <v>2484448000</v>
      </c>
      <c r="CE169" s="424">
        <f t="shared" si="167"/>
        <v>2800369000</v>
      </c>
      <c r="CF169" s="424">
        <f t="shared" si="167"/>
        <v>2973090000</v>
      </c>
      <c r="CG169" s="424">
        <f t="shared" si="167"/>
        <v>3156464000</v>
      </c>
      <c r="CH169" s="424">
        <f t="shared" si="168"/>
        <v>3351147000</v>
      </c>
      <c r="CI169" s="42"/>
      <c r="CJ169" s="418">
        <f t="shared" ref="CJ169:CJ232" si="203">AO169*$CJ$38</f>
        <v>2728635954.0171294</v>
      </c>
      <c r="CK169" s="42">
        <f t="shared" ref="CK169:CL232" si="204">ROUNDUP(AN169+(AN169*6%),-3)</f>
        <v>2566056000</v>
      </c>
      <c r="CL169" s="42">
        <f t="shared" si="204"/>
        <v>2724325000</v>
      </c>
      <c r="CM169" s="43">
        <f t="shared" si="191"/>
        <v>38490840</v>
      </c>
      <c r="CN169" s="43">
        <f t="shared" si="192"/>
        <v>27243250</v>
      </c>
      <c r="CO169" s="43">
        <f t="shared" si="193"/>
        <v>60520175</v>
      </c>
      <c r="CP169" s="43">
        <f t="shared" si="194"/>
        <v>53544104.166666664</v>
      </c>
      <c r="CQ169" s="42">
        <f t="shared" ref="CQ169:CQ232" si="205">CL169*$CQ$38</f>
        <v>2892355186.6170893</v>
      </c>
    </row>
    <row r="170" spans="1:95">
      <c r="A170" s="3">
        <f t="shared" si="195"/>
        <v>131</v>
      </c>
      <c r="B170" s="249">
        <v>3</v>
      </c>
      <c r="C170" s="250" t="s">
        <v>165</v>
      </c>
      <c r="D170" s="251" t="s">
        <v>32</v>
      </c>
      <c r="E170" s="252"/>
      <c r="F170" s="40" t="s">
        <v>56</v>
      </c>
      <c r="G170" s="253">
        <f t="shared" si="170"/>
        <v>85</v>
      </c>
      <c r="H170" s="253">
        <f t="shared" si="171"/>
        <v>74</v>
      </c>
      <c r="I170" s="254">
        <f t="shared" si="172"/>
        <v>27506142.120000001</v>
      </c>
      <c r="J170" s="254">
        <f t="shared" si="173"/>
        <v>1</v>
      </c>
      <c r="K170" s="255">
        <f t="shared" si="174"/>
        <v>1.06</v>
      </c>
      <c r="L170" s="305">
        <f t="shared" si="175"/>
        <v>1.02</v>
      </c>
      <c r="M170" s="257">
        <f t="shared" si="176"/>
        <v>24851779.771825496</v>
      </c>
      <c r="N170" s="257">
        <f t="shared" si="177"/>
        <v>28011926.525916401</v>
      </c>
      <c r="O170" s="257">
        <f t="shared" si="178"/>
        <v>29739640.860144004</v>
      </c>
      <c r="P170" s="257">
        <f t="shared" si="179"/>
        <v>31573916.83403369</v>
      </c>
      <c r="Q170" s="257">
        <f t="shared" si="196"/>
        <v>35468737.038663335</v>
      </c>
      <c r="R170" s="258">
        <f t="shared" si="180"/>
        <v>29739640.860144004</v>
      </c>
      <c r="S170" s="257">
        <f t="shared" si="180"/>
        <v>31573916.83403369</v>
      </c>
      <c r="T170" s="257">
        <f t="shared" si="181"/>
        <v>33521326.93634852</v>
      </c>
      <c r="U170" s="257">
        <f t="shared" si="197"/>
        <v>39851413.463910654</v>
      </c>
      <c r="V170" s="257"/>
      <c r="W170" s="257">
        <f t="shared" si="182"/>
        <v>1839031703.1150868</v>
      </c>
      <c r="X170" s="257">
        <f t="shared" si="183"/>
        <v>2072882562.9178138</v>
      </c>
      <c r="Y170" s="257">
        <f t="shared" si="184"/>
        <v>2200733423.6506562</v>
      </c>
      <c r="Z170" s="258">
        <f t="shared" si="198"/>
        <v>2336469845.718493</v>
      </c>
      <c r="AA170" s="258">
        <f t="shared" si="199"/>
        <v>2624686540.8610868</v>
      </c>
      <c r="AB170" s="258">
        <f t="shared" si="185"/>
        <v>2200733423.6506562</v>
      </c>
      <c r="AC170" s="257">
        <f t="shared" si="186"/>
        <v>2336469845.718493</v>
      </c>
      <c r="AD170" s="257">
        <f t="shared" si="200"/>
        <v>2480578193.2897906</v>
      </c>
      <c r="AE170" s="257">
        <f t="shared" si="201"/>
        <v>2949004596.3293886</v>
      </c>
      <c r="AF170" s="257"/>
      <c r="AG170" s="32" t="str">
        <f t="shared" si="187"/>
        <v>BERTAHAP</v>
      </c>
      <c r="AH170" s="259">
        <f t="shared" si="188"/>
        <v>0</v>
      </c>
      <c r="AI170" s="260">
        <v>2</v>
      </c>
      <c r="AJ170" s="261"/>
      <c r="AK170" s="257" t="e">
        <f>IF(AJ170&gt;#REF!,"LB","KR")</f>
        <v>#REF!</v>
      </c>
      <c r="AL170" s="51">
        <f t="shared" si="189"/>
        <v>2022935000</v>
      </c>
      <c r="AM170" s="51">
        <f t="shared" si="189"/>
        <v>2280171000</v>
      </c>
      <c r="AN170" s="51">
        <f t="shared" si="189"/>
        <v>2420807000</v>
      </c>
      <c r="AO170" s="418">
        <f t="shared" si="169"/>
        <v>2570117000</v>
      </c>
      <c r="AP170" s="418">
        <f t="shared" si="190"/>
        <v>2420807000</v>
      </c>
      <c r="AQ170" s="51">
        <f t="shared" si="190"/>
        <v>2570117000</v>
      </c>
      <c r="AR170" s="51">
        <f t="shared" si="190"/>
        <v>2728637000</v>
      </c>
      <c r="AS170" s="42"/>
      <c r="AT170" s="42"/>
      <c r="AU170" s="297">
        <f t="shared" si="202"/>
        <v>-1273534.3801559955</v>
      </c>
      <c r="AV170" s="297"/>
      <c r="AW170" s="297"/>
      <c r="AX170" s="297"/>
      <c r="AY170" s="297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6"/>
      <c r="BX170" s="424"/>
      <c r="BY170" s="424" t="str">
        <f t="shared" si="163"/>
        <v>2BR-17</v>
      </c>
      <c r="BZ170" s="425">
        <f t="shared" si="164"/>
        <v>17</v>
      </c>
      <c r="CA170" s="424">
        <f t="shared" si="165"/>
        <v>85</v>
      </c>
      <c r="CB170" s="424">
        <f t="shared" si="165"/>
        <v>74</v>
      </c>
      <c r="CC170" s="424">
        <f t="shared" si="166"/>
        <v>30031205.966616005</v>
      </c>
      <c r="CD170" s="424">
        <f t="shared" si="167"/>
        <v>2042768000</v>
      </c>
      <c r="CE170" s="424">
        <f t="shared" si="167"/>
        <v>2302526000</v>
      </c>
      <c r="CF170" s="424">
        <f t="shared" si="167"/>
        <v>2444541000</v>
      </c>
      <c r="CG170" s="424">
        <f t="shared" si="167"/>
        <v>2595315000</v>
      </c>
      <c r="CH170" s="424">
        <f t="shared" si="168"/>
        <v>2755388000</v>
      </c>
      <c r="CI170" s="42"/>
      <c r="CJ170" s="418">
        <f t="shared" si="203"/>
        <v>2728635954.0171294</v>
      </c>
      <c r="CK170" s="42">
        <f t="shared" si="204"/>
        <v>2566056000</v>
      </c>
      <c r="CL170" s="42">
        <f t="shared" si="204"/>
        <v>2724325000</v>
      </c>
      <c r="CM170" s="43">
        <f t="shared" si="191"/>
        <v>38490840</v>
      </c>
      <c r="CN170" s="43">
        <f t="shared" si="192"/>
        <v>27243250</v>
      </c>
      <c r="CO170" s="43">
        <f t="shared" si="193"/>
        <v>60520175</v>
      </c>
      <c r="CP170" s="43">
        <f t="shared" si="194"/>
        <v>53544104.166666664</v>
      </c>
      <c r="CQ170" s="42">
        <f t="shared" si="205"/>
        <v>2892355186.6170893</v>
      </c>
    </row>
    <row r="171" spans="1:95">
      <c r="A171" s="3">
        <f t="shared" si="195"/>
        <v>132</v>
      </c>
      <c r="B171" s="249">
        <v>4</v>
      </c>
      <c r="C171" s="250" t="s">
        <v>165</v>
      </c>
      <c r="D171" s="251" t="s">
        <v>38</v>
      </c>
      <c r="E171" s="252"/>
      <c r="F171" s="40" t="s">
        <v>58</v>
      </c>
      <c r="G171" s="253">
        <f t="shared" si="170"/>
        <v>101</v>
      </c>
      <c r="H171" s="253">
        <f t="shared" si="171"/>
        <v>90</v>
      </c>
      <c r="I171" s="254">
        <f t="shared" si="172"/>
        <v>27506142.120000001</v>
      </c>
      <c r="J171" s="254">
        <f t="shared" si="173"/>
        <v>1</v>
      </c>
      <c r="K171" s="255">
        <f t="shared" si="174"/>
        <v>1.06</v>
      </c>
      <c r="L171" s="305">
        <f t="shared" si="175"/>
        <v>1.02</v>
      </c>
      <c r="M171" s="257">
        <f t="shared" si="176"/>
        <v>24851779.771825496</v>
      </c>
      <c r="N171" s="257">
        <f t="shared" si="177"/>
        <v>28011926.525916401</v>
      </c>
      <c r="O171" s="257">
        <f t="shared" si="178"/>
        <v>29739640.860144004</v>
      </c>
      <c r="P171" s="257">
        <f t="shared" si="179"/>
        <v>31573916.83403369</v>
      </c>
      <c r="Q171" s="257">
        <f t="shared" si="196"/>
        <v>35468737.038663335</v>
      </c>
      <c r="R171" s="258">
        <f t="shared" si="180"/>
        <v>29739640.860144004</v>
      </c>
      <c r="S171" s="257">
        <f t="shared" si="180"/>
        <v>31573916.83403369</v>
      </c>
      <c r="T171" s="257">
        <f t="shared" si="181"/>
        <v>33521326.93634852</v>
      </c>
      <c r="U171" s="257">
        <f t="shared" si="197"/>
        <v>39851413.463910654</v>
      </c>
      <c r="V171" s="257"/>
      <c r="W171" s="257">
        <f t="shared" si="182"/>
        <v>2236660179.4642944</v>
      </c>
      <c r="X171" s="257">
        <f t="shared" si="183"/>
        <v>2521073387.3324761</v>
      </c>
      <c r="Y171" s="257">
        <f t="shared" si="184"/>
        <v>2676567677.4129605</v>
      </c>
      <c r="Z171" s="258">
        <f t="shared" si="198"/>
        <v>2841652515.0630322</v>
      </c>
      <c r="AA171" s="258">
        <f t="shared" si="199"/>
        <v>3192186333.4797001</v>
      </c>
      <c r="AB171" s="258">
        <f t="shared" si="185"/>
        <v>2676567677.4129605</v>
      </c>
      <c r="AC171" s="257">
        <f t="shared" si="186"/>
        <v>2841652515.0630322</v>
      </c>
      <c r="AD171" s="257">
        <f t="shared" si="200"/>
        <v>3016919424.2713666</v>
      </c>
      <c r="AE171" s="257">
        <f t="shared" si="201"/>
        <v>3586627211.7519588</v>
      </c>
      <c r="AF171" s="257"/>
      <c r="AG171" s="32" t="str">
        <f t="shared" si="187"/>
        <v>BERTAHAP</v>
      </c>
      <c r="AH171" s="259">
        <f t="shared" si="188"/>
        <v>0</v>
      </c>
      <c r="AI171" s="260">
        <v>2</v>
      </c>
      <c r="AJ171" s="261"/>
      <c r="AK171" s="257" t="e">
        <f>IF(AJ171&gt;#REF!,"LB","KR")</f>
        <v>#REF!</v>
      </c>
      <c r="AL171" s="51">
        <f t="shared" si="189"/>
        <v>2460327000</v>
      </c>
      <c r="AM171" s="51">
        <f t="shared" si="189"/>
        <v>2773181000</v>
      </c>
      <c r="AN171" s="51">
        <f t="shared" si="189"/>
        <v>2944225000</v>
      </c>
      <c r="AO171" s="418">
        <f t="shared" si="169"/>
        <v>3125818000</v>
      </c>
      <c r="AP171" s="418">
        <f t="shared" si="190"/>
        <v>2944225000</v>
      </c>
      <c r="AQ171" s="51">
        <f t="shared" si="190"/>
        <v>3125818000</v>
      </c>
      <c r="AR171" s="51">
        <f t="shared" si="190"/>
        <v>3318612000</v>
      </c>
      <c r="AS171" s="42"/>
      <c r="AT171" s="42"/>
      <c r="AU171" s="297">
        <f t="shared" si="202"/>
        <v>-1273534.3801559955</v>
      </c>
      <c r="AV171" s="297"/>
      <c r="AW171" s="297"/>
      <c r="AX171" s="297"/>
      <c r="AY171" s="297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2"/>
      <c r="BR171" s="42"/>
      <c r="BS171" s="42"/>
      <c r="BT171" s="42"/>
      <c r="BU171" s="42"/>
      <c r="BV171" s="42"/>
      <c r="BW171" s="426"/>
      <c r="BX171" s="424"/>
      <c r="BY171" s="424" t="str">
        <f t="shared" si="163"/>
        <v>3BR-19</v>
      </c>
      <c r="BZ171" s="425">
        <f t="shared" si="164"/>
        <v>19</v>
      </c>
      <c r="CA171" s="424">
        <f t="shared" si="165"/>
        <v>138</v>
      </c>
      <c r="CB171" s="424">
        <f t="shared" si="165"/>
        <v>120</v>
      </c>
      <c r="CC171" s="424">
        <f t="shared" si="166"/>
        <v>30031205.966616005</v>
      </c>
      <c r="CD171" s="424">
        <f t="shared" si="167"/>
        <v>3312597000</v>
      </c>
      <c r="CE171" s="424">
        <f t="shared" si="167"/>
        <v>3733826000</v>
      </c>
      <c r="CF171" s="424">
        <f t="shared" si="167"/>
        <v>3964120000</v>
      </c>
      <c r="CG171" s="424">
        <f t="shared" si="167"/>
        <v>4208618000</v>
      </c>
      <c r="CH171" s="424">
        <f t="shared" si="168"/>
        <v>4468196000</v>
      </c>
      <c r="CI171" s="42"/>
      <c r="CJ171" s="418">
        <f t="shared" si="203"/>
        <v>3318611324.1202307</v>
      </c>
      <c r="CK171" s="42">
        <f t="shared" si="204"/>
        <v>3120879000</v>
      </c>
      <c r="CL171" s="42">
        <f t="shared" si="204"/>
        <v>3313368000</v>
      </c>
      <c r="CM171" s="43">
        <f t="shared" si="191"/>
        <v>46813185</v>
      </c>
      <c r="CN171" s="43">
        <f t="shared" si="192"/>
        <v>33133680</v>
      </c>
      <c r="CO171" s="43">
        <f t="shared" si="193"/>
        <v>73605625</v>
      </c>
      <c r="CP171" s="43">
        <f t="shared" si="194"/>
        <v>65121208.333333336</v>
      </c>
      <c r="CQ171" s="42">
        <f t="shared" si="205"/>
        <v>3517729022.7748499</v>
      </c>
    </row>
    <row r="172" spans="1:95">
      <c r="A172" s="3">
        <f t="shared" si="195"/>
        <v>133</v>
      </c>
      <c r="B172" s="249">
        <v>5</v>
      </c>
      <c r="C172" s="250" t="s">
        <v>165</v>
      </c>
      <c r="D172" s="251" t="s">
        <v>44</v>
      </c>
      <c r="E172" s="252"/>
      <c r="F172" s="40" t="s">
        <v>60</v>
      </c>
      <c r="G172" s="253">
        <f t="shared" si="170"/>
        <v>101</v>
      </c>
      <c r="H172" s="253">
        <f t="shared" si="171"/>
        <v>90</v>
      </c>
      <c r="I172" s="254">
        <f t="shared" si="172"/>
        <v>27506142.120000001</v>
      </c>
      <c r="J172" s="254">
        <f t="shared" si="173"/>
        <v>1</v>
      </c>
      <c r="K172" s="255">
        <f t="shared" si="174"/>
        <v>1.06</v>
      </c>
      <c r="L172" s="305">
        <f t="shared" si="175"/>
        <v>1.02</v>
      </c>
      <c r="M172" s="257">
        <f t="shared" si="176"/>
        <v>24851779.771825496</v>
      </c>
      <c r="N172" s="257">
        <f t="shared" si="177"/>
        <v>28011926.525916401</v>
      </c>
      <c r="O172" s="257">
        <f t="shared" si="178"/>
        <v>29739640.860144004</v>
      </c>
      <c r="P172" s="257">
        <f t="shared" si="179"/>
        <v>31573916.83403369</v>
      </c>
      <c r="Q172" s="257">
        <f t="shared" si="196"/>
        <v>35468737.038663335</v>
      </c>
      <c r="R172" s="258">
        <f t="shared" si="180"/>
        <v>29739640.860144004</v>
      </c>
      <c r="S172" s="257">
        <f t="shared" si="180"/>
        <v>31573916.83403369</v>
      </c>
      <c r="T172" s="257">
        <f t="shared" si="181"/>
        <v>33521326.93634852</v>
      </c>
      <c r="U172" s="257">
        <f t="shared" si="197"/>
        <v>39851413.463910654</v>
      </c>
      <c r="V172" s="257"/>
      <c r="W172" s="257">
        <f t="shared" si="182"/>
        <v>2236660179.4642944</v>
      </c>
      <c r="X172" s="257">
        <f t="shared" si="183"/>
        <v>2521073387.3324761</v>
      </c>
      <c r="Y172" s="257">
        <f t="shared" si="184"/>
        <v>2676567677.4129605</v>
      </c>
      <c r="Z172" s="258">
        <f t="shared" si="198"/>
        <v>2841652515.0630322</v>
      </c>
      <c r="AA172" s="258">
        <f t="shared" si="199"/>
        <v>3192186333.4797001</v>
      </c>
      <c r="AB172" s="258">
        <f t="shared" si="185"/>
        <v>2676567677.4129605</v>
      </c>
      <c r="AC172" s="257">
        <f t="shared" si="186"/>
        <v>2841652515.0630322</v>
      </c>
      <c r="AD172" s="257">
        <f t="shared" si="200"/>
        <v>3016919424.2713666</v>
      </c>
      <c r="AE172" s="257">
        <f t="shared" si="201"/>
        <v>3586627211.7519588</v>
      </c>
      <c r="AF172" s="257"/>
      <c r="AG172" s="32" t="str">
        <f t="shared" si="187"/>
        <v>BERTAHAP</v>
      </c>
      <c r="AH172" s="259">
        <f t="shared" si="188"/>
        <v>0</v>
      </c>
      <c r="AI172" s="260">
        <v>2</v>
      </c>
      <c r="AJ172" s="261"/>
      <c r="AK172" s="257" t="e">
        <f>IF(AJ172&gt;#REF!,"LB","KR")</f>
        <v>#REF!</v>
      </c>
      <c r="AL172" s="51">
        <f t="shared" si="189"/>
        <v>2460327000</v>
      </c>
      <c r="AM172" s="51">
        <f t="shared" si="189"/>
        <v>2773181000</v>
      </c>
      <c r="AN172" s="51">
        <f t="shared" si="189"/>
        <v>2944225000</v>
      </c>
      <c r="AO172" s="418">
        <f t="shared" si="169"/>
        <v>3125818000</v>
      </c>
      <c r="AP172" s="418">
        <f t="shared" si="190"/>
        <v>2944225000</v>
      </c>
      <c r="AQ172" s="51">
        <f t="shared" si="190"/>
        <v>3125818000</v>
      </c>
      <c r="AR172" s="51">
        <f t="shared" si="190"/>
        <v>3318612000</v>
      </c>
      <c r="AS172" s="42"/>
      <c r="AT172" s="42"/>
      <c r="AU172" s="297">
        <f t="shared" si="202"/>
        <v>-1273534.3801559955</v>
      </c>
      <c r="AV172" s="297"/>
      <c r="AW172" s="297"/>
      <c r="AX172" s="297"/>
      <c r="AY172" s="297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6">
        <v>36</v>
      </c>
      <c r="BX172" s="429" t="s">
        <v>166</v>
      </c>
      <c r="BY172" s="424" t="str">
        <f>F240</f>
        <v>2BR-3</v>
      </c>
      <c r="BZ172" s="425" t="str">
        <f>D240</f>
        <v>03</v>
      </c>
      <c r="CA172" s="424">
        <f t="shared" ref="CA172:CB175" si="206">G240</f>
        <v>85</v>
      </c>
      <c r="CB172" s="424">
        <f t="shared" si="206"/>
        <v>74</v>
      </c>
      <c r="CC172" s="424">
        <f>O240</f>
        <v>30031205.966616005</v>
      </c>
      <c r="CD172" s="424">
        <f t="shared" ref="CD172:CG175" si="207">AL240</f>
        <v>2042768000</v>
      </c>
      <c r="CE172" s="424">
        <f t="shared" si="207"/>
        <v>2302526000</v>
      </c>
      <c r="CF172" s="424">
        <f t="shared" si="207"/>
        <v>2444541000</v>
      </c>
      <c r="CG172" s="424">
        <f t="shared" si="207"/>
        <v>2595315000</v>
      </c>
      <c r="CH172" s="424">
        <f>AR240</f>
        <v>2755388000</v>
      </c>
      <c r="CI172" s="42">
        <v>7</v>
      </c>
      <c r="CJ172" s="418">
        <f t="shared" si="203"/>
        <v>3318611324.1202307</v>
      </c>
      <c r="CK172" s="42">
        <f t="shared" si="204"/>
        <v>3120879000</v>
      </c>
      <c r="CL172" s="42">
        <f t="shared" si="204"/>
        <v>3313368000</v>
      </c>
      <c r="CM172" s="43">
        <f t="shared" si="191"/>
        <v>46813185</v>
      </c>
      <c r="CN172" s="43">
        <f t="shared" si="192"/>
        <v>33133680</v>
      </c>
      <c r="CO172" s="43">
        <f t="shared" si="193"/>
        <v>73605625</v>
      </c>
      <c r="CP172" s="43">
        <f t="shared" si="194"/>
        <v>65121208.333333336</v>
      </c>
      <c r="CQ172" s="42">
        <f t="shared" si="205"/>
        <v>3517729022.7748499</v>
      </c>
    </row>
    <row r="173" spans="1:95">
      <c r="A173" s="3">
        <f t="shared" si="195"/>
        <v>134</v>
      </c>
      <c r="B173" s="249">
        <v>6</v>
      </c>
      <c r="C173" s="250" t="s">
        <v>165</v>
      </c>
      <c r="D173" s="285">
        <v>11</v>
      </c>
      <c r="E173" s="252"/>
      <c r="F173" s="40" t="s">
        <v>62</v>
      </c>
      <c r="G173" s="253">
        <f t="shared" si="170"/>
        <v>101</v>
      </c>
      <c r="H173" s="253">
        <f t="shared" si="171"/>
        <v>90</v>
      </c>
      <c r="I173" s="254">
        <f t="shared" si="172"/>
        <v>27506142.120000001</v>
      </c>
      <c r="J173" s="254">
        <f t="shared" si="173"/>
        <v>1</v>
      </c>
      <c r="K173" s="255">
        <f t="shared" si="174"/>
        <v>1.06</v>
      </c>
      <c r="L173" s="305">
        <f t="shared" si="175"/>
        <v>1.02</v>
      </c>
      <c r="M173" s="257">
        <f t="shared" si="176"/>
        <v>24851779.771825496</v>
      </c>
      <c r="N173" s="257">
        <f t="shared" si="177"/>
        <v>28011926.525916401</v>
      </c>
      <c r="O173" s="257">
        <f t="shared" si="178"/>
        <v>29739640.860144004</v>
      </c>
      <c r="P173" s="257">
        <f t="shared" si="179"/>
        <v>31573916.83403369</v>
      </c>
      <c r="Q173" s="257">
        <f t="shared" si="196"/>
        <v>35468737.038663335</v>
      </c>
      <c r="R173" s="258">
        <f t="shared" si="180"/>
        <v>29739640.860144004</v>
      </c>
      <c r="S173" s="257">
        <f t="shared" si="180"/>
        <v>31573916.83403369</v>
      </c>
      <c r="T173" s="257">
        <f t="shared" si="181"/>
        <v>33521326.93634852</v>
      </c>
      <c r="U173" s="257">
        <f t="shared" si="197"/>
        <v>39851413.463910654</v>
      </c>
      <c r="V173" s="257"/>
      <c r="W173" s="257">
        <f t="shared" si="182"/>
        <v>2236660179.4642944</v>
      </c>
      <c r="X173" s="257">
        <f t="shared" si="183"/>
        <v>2521073387.3324761</v>
      </c>
      <c r="Y173" s="257">
        <f t="shared" si="184"/>
        <v>2676567677.4129605</v>
      </c>
      <c r="Z173" s="258">
        <f t="shared" si="198"/>
        <v>2841652515.0630322</v>
      </c>
      <c r="AA173" s="258">
        <f t="shared" si="199"/>
        <v>3192186333.4797001</v>
      </c>
      <c r="AB173" s="258">
        <f t="shared" si="185"/>
        <v>2676567677.4129605</v>
      </c>
      <c r="AC173" s="257">
        <f t="shared" si="186"/>
        <v>2841652515.0630322</v>
      </c>
      <c r="AD173" s="257">
        <f t="shared" si="200"/>
        <v>3016919424.2713666</v>
      </c>
      <c r="AE173" s="257">
        <f t="shared" si="201"/>
        <v>3586627211.7519588</v>
      </c>
      <c r="AF173" s="257"/>
      <c r="AG173" s="32" t="str">
        <f t="shared" si="187"/>
        <v>BERTAHAP</v>
      </c>
      <c r="AH173" s="259">
        <f t="shared" si="188"/>
        <v>0</v>
      </c>
      <c r="AI173" s="260">
        <v>2</v>
      </c>
      <c r="AJ173" s="261"/>
      <c r="AK173" s="257" t="e">
        <f>IF(AJ173&gt;#REF!,"LB","KR")</f>
        <v>#REF!</v>
      </c>
      <c r="AL173" s="51">
        <f t="shared" si="189"/>
        <v>2460327000</v>
      </c>
      <c r="AM173" s="51">
        <f t="shared" si="189"/>
        <v>2773181000</v>
      </c>
      <c r="AN173" s="51">
        <f t="shared" si="189"/>
        <v>2944225000</v>
      </c>
      <c r="AO173" s="418">
        <f t="shared" si="169"/>
        <v>3125818000</v>
      </c>
      <c r="AP173" s="418">
        <f t="shared" si="190"/>
        <v>2944225000</v>
      </c>
      <c r="AQ173" s="51">
        <f t="shared" si="190"/>
        <v>3125818000</v>
      </c>
      <c r="AR173" s="51">
        <f t="shared" si="190"/>
        <v>3318612000</v>
      </c>
      <c r="AS173" s="42"/>
      <c r="AT173" s="42"/>
      <c r="AU173" s="297">
        <f t="shared" si="202"/>
        <v>-1273534.3801559955</v>
      </c>
      <c r="AV173" s="297"/>
      <c r="AW173" s="297"/>
      <c r="AX173" s="297"/>
      <c r="AY173" s="297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6"/>
      <c r="BX173" s="424"/>
      <c r="BY173" s="424" t="str">
        <f>F241</f>
        <v>2BR-5</v>
      </c>
      <c r="BZ173" s="425" t="str">
        <f>D241</f>
        <v>05</v>
      </c>
      <c r="CA173" s="424">
        <f t="shared" si="206"/>
        <v>85</v>
      </c>
      <c r="CB173" s="424">
        <f t="shared" si="206"/>
        <v>74</v>
      </c>
      <c r="CC173" s="424">
        <f>O241</f>
        <v>30031205.966616005</v>
      </c>
      <c r="CD173" s="424">
        <f t="shared" si="207"/>
        <v>2042768000</v>
      </c>
      <c r="CE173" s="424">
        <f t="shared" si="207"/>
        <v>2302526000</v>
      </c>
      <c r="CF173" s="424">
        <f t="shared" si="207"/>
        <v>2444541000</v>
      </c>
      <c r="CG173" s="424">
        <f t="shared" si="207"/>
        <v>2595315000</v>
      </c>
      <c r="CH173" s="424">
        <f>AR241</f>
        <v>2755388000</v>
      </c>
      <c r="CI173" s="42"/>
      <c r="CJ173" s="418">
        <f t="shared" si="203"/>
        <v>3318611324.1202307</v>
      </c>
      <c r="CK173" s="42">
        <f t="shared" si="204"/>
        <v>3120879000</v>
      </c>
      <c r="CL173" s="42">
        <f t="shared" si="204"/>
        <v>3313368000</v>
      </c>
      <c r="CM173" s="43">
        <f t="shared" si="191"/>
        <v>46813185</v>
      </c>
      <c r="CN173" s="43">
        <f t="shared" si="192"/>
        <v>33133680</v>
      </c>
      <c r="CO173" s="43">
        <f t="shared" si="193"/>
        <v>73605625</v>
      </c>
      <c r="CP173" s="43">
        <f t="shared" si="194"/>
        <v>65121208.333333336</v>
      </c>
      <c r="CQ173" s="42">
        <f t="shared" si="205"/>
        <v>3517729022.7748499</v>
      </c>
    </row>
    <row r="174" spans="1:95">
      <c r="A174" s="3">
        <f t="shared" si="195"/>
        <v>135</v>
      </c>
      <c r="B174" s="249">
        <v>7</v>
      </c>
      <c r="C174" s="250" t="s">
        <v>165</v>
      </c>
      <c r="D174" s="285">
        <v>15</v>
      </c>
      <c r="E174" s="252"/>
      <c r="F174" s="40" t="s">
        <v>64</v>
      </c>
      <c r="G174" s="253">
        <f t="shared" si="170"/>
        <v>101</v>
      </c>
      <c r="H174" s="253">
        <f t="shared" si="171"/>
        <v>90</v>
      </c>
      <c r="I174" s="254">
        <f t="shared" si="172"/>
        <v>27506142.120000001</v>
      </c>
      <c r="J174" s="254">
        <f t="shared" si="173"/>
        <v>1</v>
      </c>
      <c r="K174" s="255">
        <f t="shared" si="174"/>
        <v>1.06</v>
      </c>
      <c r="L174" s="305">
        <f t="shared" si="175"/>
        <v>1.02</v>
      </c>
      <c r="M174" s="257">
        <f t="shared" si="176"/>
        <v>24851779.771825496</v>
      </c>
      <c r="N174" s="257">
        <f t="shared" si="177"/>
        <v>28011926.525916401</v>
      </c>
      <c r="O174" s="257">
        <f t="shared" si="178"/>
        <v>29739640.860144004</v>
      </c>
      <c r="P174" s="257">
        <f t="shared" si="179"/>
        <v>31573916.83403369</v>
      </c>
      <c r="Q174" s="257">
        <f t="shared" si="196"/>
        <v>35468737.038663335</v>
      </c>
      <c r="R174" s="258">
        <f t="shared" si="180"/>
        <v>29739640.860144004</v>
      </c>
      <c r="S174" s="257">
        <f t="shared" si="180"/>
        <v>31573916.83403369</v>
      </c>
      <c r="T174" s="257">
        <f t="shared" si="181"/>
        <v>33521326.93634852</v>
      </c>
      <c r="U174" s="257">
        <f t="shared" si="197"/>
        <v>39851413.463910654</v>
      </c>
      <c r="V174" s="257"/>
      <c r="W174" s="257">
        <f t="shared" si="182"/>
        <v>2236660179.4642944</v>
      </c>
      <c r="X174" s="257">
        <f t="shared" si="183"/>
        <v>2521073387.3324761</v>
      </c>
      <c r="Y174" s="257">
        <f t="shared" si="184"/>
        <v>2676567677.4129605</v>
      </c>
      <c r="Z174" s="258">
        <f t="shared" si="198"/>
        <v>2841652515.0630322</v>
      </c>
      <c r="AA174" s="258">
        <f t="shared" si="199"/>
        <v>3192186333.4797001</v>
      </c>
      <c r="AB174" s="258">
        <f t="shared" si="185"/>
        <v>2676567677.4129605</v>
      </c>
      <c r="AC174" s="257">
        <f t="shared" si="186"/>
        <v>2841652515.0630322</v>
      </c>
      <c r="AD174" s="257">
        <f t="shared" si="200"/>
        <v>3016919424.2713666</v>
      </c>
      <c r="AE174" s="257">
        <f t="shared" si="201"/>
        <v>3586627211.7519588</v>
      </c>
      <c r="AF174" s="257"/>
      <c r="AG174" s="32" t="str">
        <f t="shared" si="187"/>
        <v>BERTAHAP</v>
      </c>
      <c r="AH174" s="259">
        <f t="shared" si="188"/>
        <v>0</v>
      </c>
      <c r="AI174" s="260">
        <v>2</v>
      </c>
      <c r="AJ174" s="261"/>
      <c r="AK174" s="257" t="e">
        <f>IF(AJ174&gt;#REF!,"LB","KR")</f>
        <v>#REF!</v>
      </c>
      <c r="AL174" s="51">
        <f t="shared" si="189"/>
        <v>2460327000</v>
      </c>
      <c r="AM174" s="51">
        <f t="shared" si="189"/>
        <v>2773181000</v>
      </c>
      <c r="AN174" s="51">
        <f t="shared" si="189"/>
        <v>2944225000</v>
      </c>
      <c r="AO174" s="418">
        <f t="shared" si="169"/>
        <v>3125818000</v>
      </c>
      <c r="AP174" s="418">
        <f t="shared" si="190"/>
        <v>2944225000</v>
      </c>
      <c r="AQ174" s="51">
        <f t="shared" si="190"/>
        <v>3125818000</v>
      </c>
      <c r="AR174" s="51">
        <f t="shared" si="190"/>
        <v>3318612000</v>
      </c>
      <c r="AS174" s="42"/>
      <c r="AT174" s="42"/>
      <c r="AU174" s="297">
        <f t="shared" si="202"/>
        <v>-1273534.3801559955</v>
      </c>
      <c r="AV174" s="297"/>
      <c r="AW174" s="297"/>
      <c r="AX174" s="297"/>
      <c r="AY174" s="297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6"/>
      <c r="BX174" s="424"/>
      <c r="BY174" s="424" t="str">
        <f>F242</f>
        <v>2BR-7</v>
      </c>
      <c r="BZ174" s="425" t="str">
        <f>D242</f>
        <v>07</v>
      </c>
      <c r="CA174" s="424">
        <f t="shared" si="206"/>
        <v>101</v>
      </c>
      <c r="CB174" s="424">
        <f t="shared" si="206"/>
        <v>90</v>
      </c>
      <c r="CC174" s="424">
        <f>O242</f>
        <v>30031205.966616005</v>
      </c>
      <c r="CD174" s="424">
        <f t="shared" si="207"/>
        <v>2484448000</v>
      </c>
      <c r="CE174" s="424">
        <f t="shared" si="207"/>
        <v>2800369000</v>
      </c>
      <c r="CF174" s="424">
        <f t="shared" si="207"/>
        <v>2973090000</v>
      </c>
      <c r="CG174" s="424">
        <f t="shared" si="207"/>
        <v>3156464000</v>
      </c>
      <c r="CH174" s="424">
        <f>AR242</f>
        <v>3351147000</v>
      </c>
      <c r="CI174" s="42"/>
      <c r="CJ174" s="418">
        <f t="shared" si="203"/>
        <v>3318611324.1202307</v>
      </c>
      <c r="CK174" s="42">
        <f t="shared" si="204"/>
        <v>3120879000</v>
      </c>
      <c r="CL174" s="42">
        <f t="shared" si="204"/>
        <v>3313368000</v>
      </c>
      <c r="CM174" s="43">
        <f t="shared" si="191"/>
        <v>46813185</v>
      </c>
      <c r="CN174" s="43">
        <f t="shared" si="192"/>
        <v>33133680</v>
      </c>
      <c r="CO174" s="43">
        <f t="shared" si="193"/>
        <v>73605625</v>
      </c>
      <c r="CP174" s="43">
        <f t="shared" si="194"/>
        <v>65121208.333333336</v>
      </c>
      <c r="CQ174" s="42">
        <f t="shared" si="205"/>
        <v>3517729022.7748499</v>
      </c>
    </row>
    <row r="175" spans="1:95">
      <c r="A175" s="3">
        <f t="shared" si="195"/>
        <v>136</v>
      </c>
      <c r="B175" s="249">
        <v>8</v>
      </c>
      <c r="C175" s="250" t="s">
        <v>165</v>
      </c>
      <c r="D175" s="285">
        <v>17</v>
      </c>
      <c r="E175" s="252"/>
      <c r="F175" s="40" t="s">
        <v>67</v>
      </c>
      <c r="G175" s="253">
        <f t="shared" si="170"/>
        <v>85</v>
      </c>
      <c r="H175" s="253">
        <f t="shared" si="171"/>
        <v>74</v>
      </c>
      <c r="I175" s="254">
        <f t="shared" si="172"/>
        <v>27506142.120000001</v>
      </c>
      <c r="J175" s="254">
        <f t="shared" si="173"/>
        <v>1</v>
      </c>
      <c r="K175" s="255">
        <f t="shared" si="174"/>
        <v>1.06</v>
      </c>
      <c r="L175" s="305">
        <f t="shared" si="175"/>
        <v>1.02</v>
      </c>
      <c r="M175" s="257">
        <f t="shared" si="176"/>
        <v>24851779.771825496</v>
      </c>
      <c r="N175" s="257">
        <f t="shared" si="177"/>
        <v>28011926.525916401</v>
      </c>
      <c r="O175" s="257">
        <f t="shared" si="178"/>
        <v>29739640.860144004</v>
      </c>
      <c r="P175" s="257">
        <f t="shared" si="179"/>
        <v>31573916.83403369</v>
      </c>
      <c r="Q175" s="257">
        <f t="shared" si="196"/>
        <v>35468737.038663335</v>
      </c>
      <c r="R175" s="258">
        <f t="shared" si="180"/>
        <v>29739640.860144004</v>
      </c>
      <c r="S175" s="257">
        <f t="shared" si="180"/>
        <v>31573916.83403369</v>
      </c>
      <c r="T175" s="257">
        <f t="shared" si="181"/>
        <v>33521326.93634852</v>
      </c>
      <c r="U175" s="257">
        <f t="shared" si="197"/>
        <v>39851413.463910654</v>
      </c>
      <c r="V175" s="257"/>
      <c r="W175" s="257">
        <f t="shared" si="182"/>
        <v>1839031703.1150868</v>
      </c>
      <c r="X175" s="257">
        <f t="shared" si="183"/>
        <v>2072882562.9178138</v>
      </c>
      <c r="Y175" s="257">
        <f t="shared" si="184"/>
        <v>2200733423.6506562</v>
      </c>
      <c r="Z175" s="258">
        <f t="shared" si="198"/>
        <v>2336469845.718493</v>
      </c>
      <c r="AA175" s="258">
        <f t="shared" si="199"/>
        <v>2624686540.8610868</v>
      </c>
      <c r="AB175" s="258">
        <f t="shared" si="185"/>
        <v>2200733423.6506562</v>
      </c>
      <c r="AC175" s="257">
        <f t="shared" si="186"/>
        <v>2336469845.718493</v>
      </c>
      <c r="AD175" s="257">
        <f t="shared" si="200"/>
        <v>2480578193.2897906</v>
      </c>
      <c r="AE175" s="257">
        <f t="shared" si="201"/>
        <v>2949004596.3293886</v>
      </c>
      <c r="AF175" s="257"/>
      <c r="AG175" s="32" t="str">
        <f t="shared" si="187"/>
        <v>BERTAHAP</v>
      </c>
      <c r="AH175" s="259">
        <f t="shared" si="188"/>
        <v>0</v>
      </c>
      <c r="AI175" s="260">
        <v>2</v>
      </c>
      <c r="AJ175" s="261"/>
      <c r="AK175" s="257" t="e">
        <f>IF(AJ175&gt;#REF!,"LB","KR")</f>
        <v>#REF!</v>
      </c>
      <c r="AL175" s="51">
        <f t="shared" si="189"/>
        <v>2022935000</v>
      </c>
      <c r="AM175" s="51">
        <f t="shared" si="189"/>
        <v>2280171000</v>
      </c>
      <c r="AN175" s="51">
        <f t="shared" si="189"/>
        <v>2420807000</v>
      </c>
      <c r="AO175" s="418">
        <f t="shared" si="169"/>
        <v>2570117000</v>
      </c>
      <c r="AP175" s="418">
        <f t="shared" si="190"/>
        <v>2420807000</v>
      </c>
      <c r="AQ175" s="51">
        <f t="shared" si="190"/>
        <v>2570117000</v>
      </c>
      <c r="AR175" s="51">
        <f t="shared" si="190"/>
        <v>2728637000</v>
      </c>
      <c r="AS175" s="42"/>
      <c r="AT175" s="42"/>
      <c r="AU175" s="297">
        <f t="shared" si="202"/>
        <v>-1273534.3801559955</v>
      </c>
      <c r="AV175" s="297"/>
      <c r="AW175" s="297"/>
      <c r="AX175" s="297"/>
      <c r="AY175" s="297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6"/>
      <c r="BX175" s="424"/>
      <c r="BY175" s="424" t="str">
        <f>F243</f>
        <v>2BR-9</v>
      </c>
      <c r="BZ175" s="425" t="str">
        <f>D243</f>
        <v>09</v>
      </c>
      <c r="CA175" s="424">
        <f t="shared" si="206"/>
        <v>101</v>
      </c>
      <c r="CB175" s="424">
        <f t="shared" si="206"/>
        <v>90</v>
      </c>
      <c r="CC175" s="424">
        <f>O243</f>
        <v>30031205.966616005</v>
      </c>
      <c r="CD175" s="424">
        <f t="shared" si="207"/>
        <v>2484448000</v>
      </c>
      <c r="CE175" s="424">
        <f t="shared" si="207"/>
        <v>2800369000</v>
      </c>
      <c r="CF175" s="424">
        <f t="shared" si="207"/>
        <v>2973090000</v>
      </c>
      <c r="CG175" s="424">
        <f t="shared" si="207"/>
        <v>3156464000</v>
      </c>
      <c r="CH175" s="424">
        <f>AR243</f>
        <v>3351147000</v>
      </c>
      <c r="CI175" s="42"/>
      <c r="CJ175" s="418">
        <f t="shared" si="203"/>
        <v>2728635954.0171294</v>
      </c>
      <c r="CK175" s="42">
        <f t="shared" si="204"/>
        <v>2566056000</v>
      </c>
      <c r="CL175" s="42">
        <f t="shared" si="204"/>
        <v>2724325000</v>
      </c>
      <c r="CM175" s="43">
        <f t="shared" si="191"/>
        <v>38490840</v>
      </c>
      <c r="CN175" s="43">
        <f t="shared" si="192"/>
        <v>27243250</v>
      </c>
      <c r="CO175" s="43">
        <f t="shared" si="193"/>
        <v>60520175</v>
      </c>
      <c r="CP175" s="43">
        <f t="shared" si="194"/>
        <v>53544104.166666664</v>
      </c>
      <c r="CQ175" s="42">
        <f t="shared" si="205"/>
        <v>2892355186.6170893</v>
      </c>
    </row>
    <row r="176" spans="1:95">
      <c r="A176" s="3">
        <f t="shared" si="195"/>
        <v>137</v>
      </c>
      <c r="B176" s="249">
        <v>1</v>
      </c>
      <c r="C176" s="250" t="s">
        <v>167</v>
      </c>
      <c r="D176" s="251" t="s">
        <v>19</v>
      </c>
      <c r="E176" s="252"/>
      <c r="F176" s="40" t="s">
        <v>72</v>
      </c>
      <c r="G176" s="253">
        <f t="shared" si="170"/>
        <v>175</v>
      </c>
      <c r="H176" s="253">
        <f t="shared" si="171"/>
        <v>156</v>
      </c>
      <c r="I176" s="254">
        <f t="shared" si="172"/>
        <v>27506142.120000001</v>
      </c>
      <c r="J176" s="254">
        <f t="shared" si="173"/>
        <v>5</v>
      </c>
      <c r="K176" s="255">
        <f t="shared" si="174"/>
        <v>1.08</v>
      </c>
      <c r="L176" s="256">
        <f t="shared" ref="L176:L183" si="208">SUMIF($AR$4:$AR$22,D176,$AX$4:$AX$22)</f>
        <v>1.01</v>
      </c>
      <c r="M176" s="257">
        <f t="shared" si="176"/>
        <v>25072439.303650804</v>
      </c>
      <c r="N176" s="257">
        <f t="shared" si="177"/>
        <v>28260645.074426204</v>
      </c>
      <c r="O176" s="257">
        <f t="shared" si="178"/>
        <v>30003699.824496005</v>
      </c>
      <c r="P176" s="257">
        <f t="shared" si="179"/>
        <v>31854262.37751013</v>
      </c>
      <c r="Q176" s="257">
        <f t="shared" si="196"/>
        <v>35783664.781514958</v>
      </c>
      <c r="R176" s="258">
        <f t="shared" si="180"/>
        <v>30003699.824496005</v>
      </c>
      <c r="S176" s="257">
        <f t="shared" si="180"/>
        <v>31854262.37751013</v>
      </c>
      <c r="T176" s="257">
        <f t="shared" si="181"/>
        <v>33818963.579512551</v>
      </c>
      <c r="U176" s="257">
        <f t="shared" si="197"/>
        <v>40205255.092891</v>
      </c>
      <c r="V176" s="257"/>
      <c r="W176" s="257">
        <f t="shared" si="182"/>
        <v>3911300531.3695254</v>
      </c>
      <c r="X176" s="257">
        <f t="shared" si="183"/>
        <v>4408660631.6104879</v>
      </c>
      <c r="Y176" s="257">
        <f t="shared" si="184"/>
        <v>4680577172.621377</v>
      </c>
      <c r="Z176" s="258">
        <f t="shared" si="198"/>
        <v>4969264930.8915806</v>
      </c>
      <c r="AA176" s="258">
        <f t="shared" si="199"/>
        <v>5582251705.9163332</v>
      </c>
      <c r="AB176" s="258">
        <f t="shared" si="185"/>
        <v>4680577172.621377</v>
      </c>
      <c r="AC176" s="257">
        <f t="shared" si="186"/>
        <v>4969264930.8915806</v>
      </c>
      <c r="AD176" s="257">
        <f t="shared" si="200"/>
        <v>5275758318.4039583</v>
      </c>
      <c r="AE176" s="257">
        <f t="shared" si="201"/>
        <v>6272019794.4909964</v>
      </c>
      <c r="AF176" s="257"/>
      <c r="AG176" s="32" t="str">
        <f t="shared" si="187"/>
        <v>BERTAHAP</v>
      </c>
      <c r="AH176" s="259">
        <f t="shared" si="188"/>
        <v>0</v>
      </c>
      <c r="AI176" s="260">
        <v>2</v>
      </c>
      <c r="AJ176" s="261"/>
      <c r="AK176" s="257" t="e">
        <f>IF(AJ176&gt;#REF!,"LB","KR")</f>
        <v>#REF!</v>
      </c>
      <c r="AL176" s="51">
        <f t="shared" si="189"/>
        <v>4302431000</v>
      </c>
      <c r="AM176" s="51">
        <f t="shared" si="189"/>
        <v>4849527000</v>
      </c>
      <c r="AN176" s="51">
        <f t="shared" si="189"/>
        <v>5148635000</v>
      </c>
      <c r="AO176" s="418">
        <f t="shared" si="169"/>
        <v>5466192000</v>
      </c>
      <c r="AP176" s="418">
        <f t="shared" si="190"/>
        <v>5148635000</v>
      </c>
      <c r="AQ176" s="51">
        <f t="shared" si="190"/>
        <v>5466192000</v>
      </c>
      <c r="AR176" s="51">
        <f t="shared" si="190"/>
        <v>5803335000</v>
      </c>
      <c r="AS176" s="42"/>
      <c r="AT176" s="42"/>
      <c r="AU176" s="297">
        <f t="shared" si="202"/>
        <v>-1009475.415803995</v>
      </c>
      <c r="AV176" s="297"/>
      <c r="AW176" s="297"/>
      <c r="AX176" s="297"/>
      <c r="AY176" s="297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2"/>
      <c r="BR176" s="42"/>
      <c r="BS176" s="42"/>
      <c r="BT176" s="42"/>
      <c r="BU176" s="42"/>
      <c r="BV176" s="42"/>
      <c r="BW176" s="426"/>
      <c r="BX176" s="429"/>
      <c r="BY176" s="424" t="str">
        <f>F245</f>
        <v>2BR-15</v>
      </c>
      <c r="BZ176" s="425">
        <f>D245</f>
        <v>15</v>
      </c>
      <c r="CA176" s="424">
        <f t="shared" ref="CA176:CB178" si="209">G245</f>
        <v>101</v>
      </c>
      <c r="CB176" s="424">
        <f t="shared" si="209"/>
        <v>90</v>
      </c>
      <c r="CC176" s="424">
        <f>O245</f>
        <v>30031205.966616005</v>
      </c>
      <c r="CD176" s="424">
        <f t="shared" ref="CD176:CG178" si="210">AL245</f>
        <v>2484448000</v>
      </c>
      <c r="CE176" s="424">
        <f t="shared" si="210"/>
        <v>2800369000</v>
      </c>
      <c r="CF176" s="424">
        <f t="shared" si="210"/>
        <v>2973090000</v>
      </c>
      <c r="CG176" s="424">
        <f t="shared" si="210"/>
        <v>3156464000</v>
      </c>
      <c r="CH176" s="424">
        <f>AR245</f>
        <v>3351147000</v>
      </c>
      <c r="CI176" s="42"/>
      <c r="CJ176" s="418">
        <f t="shared" si="203"/>
        <v>5803334253.9506178</v>
      </c>
      <c r="CK176" s="42">
        <f t="shared" si="204"/>
        <v>5457554000</v>
      </c>
      <c r="CL176" s="42">
        <f t="shared" si="204"/>
        <v>5794164000</v>
      </c>
      <c r="CM176" s="43">
        <f t="shared" si="191"/>
        <v>81863310</v>
      </c>
      <c r="CN176" s="43">
        <f t="shared" si="192"/>
        <v>57941640</v>
      </c>
      <c r="CO176" s="43">
        <f t="shared" si="193"/>
        <v>128715875</v>
      </c>
      <c r="CP176" s="43">
        <f t="shared" si="194"/>
        <v>113879000</v>
      </c>
      <c r="CQ176" s="42">
        <f t="shared" si="205"/>
        <v>6151534893.05058</v>
      </c>
    </row>
    <row r="177" spans="1:95">
      <c r="A177" s="3">
        <f t="shared" si="195"/>
        <v>138</v>
      </c>
      <c r="B177" s="249">
        <v>2</v>
      </c>
      <c r="C177" s="250" t="s">
        <v>167</v>
      </c>
      <c r="D177" s="251" t="s">
        <v>29</v>
      </c>
      <c r="E177" s="252"/>
      <c r="F177" s="40" t="s">
        <v>74</v>
      </c>
      <c r="G177" s="253">
        <f t="shared" si="170"/>
        <v>85</v>
      </c>
      <c r="H177" s="253">
        <f t="shared" si="171"/>
        <v>74</v>
      </c>
      <c r="I177" s="254">
        <f t="shared" si="172"/>
        <v>27506142.120000001</v>
      </c>
      <c r="J177" s="254">
        <f t="shared" si="173"/>
        <v>1</v>
      </c>
      <c r="K177" s="255">
        <f t="shared" si="174"/>
        <v>1.06</v>
      </c>
      <c r="L177" s="256">
        <f t="shared" si="208"/>
        <v>1.01</v>
      </c>
      <c r="M177" s="257">
        <f t="shared" si="176"/>
        <v>24608134.872101717</v>
      </c>
      <c r="N177" s="257">
        <f t="shared" si="177"/>
        <v>27737299.795270164</v>
      </c>
      <c r="O177" s="257">
        <f t="shared" si="178"/>
        <v>29448075.753672004</v>
      </c>
      <c r="P177" s="257">
        <f t="shared" si="179"/>
        <v>31264368.62977846</v>
      </c>
      <c r="Q177" s="257">
        <f t="shared" si="196"/>
        <v>35121004.32259801</v>
      </c>
      <c r="R177" s="258">
        <f t="shared" si="180"/>
        <v>29448075.753672004</v>
      </c>
      <c r="S177" s="257">
        <f t="shared" si="180"/>
        <v>31264368.62977846</v>
      </c>
      <c r="T177" s="257">
        <f t="shared" si="181"/>
        <v>33192686.476188242</v>
      </c>
      <c r="U177" s="257">
        <f t="shared" si="197"/>
        <v>39460713.331911534</v>
      </c>
      <c r="V177" s="257"/>
      <c r="W177" s="257">
        <f t="shared" si="182"/>
        <v>1821001980.535527</v>
      </c>
      <c r="X177" s="257">
        <f t="shared" si="183"/>
        <v>2052560184.849992</v>
      </c>
      <c r="Y177" s="257">
        <f t="shared" si="184"/>
        <v>2179157605.7717285</v>
      </c>
      <c r="Z177" s="258">
        <f t="shared" si="198"/>
        <v>2313563278.6036062</v>
      </c>
      <c r="AA177" s="258">
        <f t="shared" si="199"/>
        <v>2598954319.8722529</v>
      </c>
      <c r="AB177" s="258">
        <f t="shared" si="185"/>
        <v>2179157605.7717285</v>
      </c>
      <c r="AC177" s="257">
        <f t="shared" si="186"/>
        <v>2313563278.6036062</v>
      </c>
      <c r="AD177" s="257">
        <f t="shared" si="200"/>
        <v>2456258799.2379298</v>
      </c>
      <c r="AE177" s="257">
        <f t="shared" si="201"/>
        <v>2920092786.5614533</v>
      </c>
      <c r="AF177" s="257"/>
      <c r="AG177" s="32" t="str">
        <f t="shared" si="187"/>
        <v>BERTAHAP</v>
      </c>
      <c r="AH177" s="259">
        <f t="shared" si="188"/>
        <v>0</v>
      </c>
      <c r="AI177" s="260">
        <v>2</v>
      </c>
      <c r="AJ177" s="261"/>
      <c r="AK177" s="257" t="e">
        <f>IF(AJ177&gt;#REF!,"LB","KR")</f>
        <v>#REF!</v>
      </c>
      <c r="AL177" s="51">
        <f t="shared" si="189"/>
        <v>2003103000</v>
      </c>
      <c r="AM177" s="51">
        <f t="shared" si="189"/>
        <v>2257817000</v>
      </c>
      <c r="AN177" s="51">
        <f t="shared" si="189"/>
        <v>2397074000</v>
      </c>
      <c r="AO177" s="418">
        <f t="shared" si="169"/>
        <v>2544920000</v>
      </c>
      <c r="AP177" s="418">
        <f t="shared" si="190"/>
        <v>2397074000</v>
      </c>
      <c r="AQ177" s="51">
        <f t="shared" si="190"/>
        <v>2544920000</v>
      </c>
      <c r="AR177" s="51">
        <f t="shared" si="190"/>
        <v>2701885000</v>
      </c>
      <c r="AS177" s="42"/>
      <c r="AT177" s="42"/>
      <c r="AU177" s="297">
        <f t="shared" si="202"/>
        <v>-1565099.486627996</v>
      </c>
      <c r="AV177" s="297"/>
      <c r="AW177" s="297"/>
      <c r="AX177" s="297"/>
      <c r="AY177" s="297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2"/>
      <c r="BS177" s="42"/>
      <c r="BT177" s="42"/>
      <c r="BU177" s="42"/>
      <c r="BV177" s="42"/>
      <c r="BW177" s="426"/>
      <c r="BX177" s="429"/>
      <c r="BY177" s="424" t="str">
        <f>F246</f>
        <v>2BR-17</v>
      </c>
      <c r="BZ177" s="425">
        <f>D246</f>
        <v>17</v>
      </c>
      <c r="CA177" s="424">
        <f t="shared" si="209"/>
        <v>85</v>
      </c>
      <c r="CB177" s="424">
        <f t="shared" si="209"/>
        <v>74</v>
      </c>
      <c r="CC177" s="424">
        <f>O246</f>
        <v>30031205.966616005</v>
      </c>
      <c r="CD177" s="424">
        <f t="shared" si="210"/>
        <v>2042768000</v>
      </c>
      <c r="CE177" s="424">
        <f t="shared" si="210"/>
        <v>2302526000</v>
      </c>
      <c r="CF177" s="424">
        <f t="shared" si="210"/>
        <v>2444541000</v>
      </c>
      <c r="CG177" s="424">
        <f t="shared" si="210"/>
        <v>2595315000</v>
      </c>
      <c r="CH177" s="424">
        <f>AR246</f>
        <v>2755388000</v>
      </c>
      <c r="CI177" s="42"/>
      <c r="CJ177" s="418">
        <f t="shared" si="203"/>
        <v>2701884860.5325255</v>
      </c>
      <c r="CK177" s="42">
        <f t="shared" si="204"/>
        <v>2540899000</v>
      </c>
      <c r="CL177" s="42">
        <f t="shared" si="204"/>
        <v>2697616000</v>
      </c>
      <c r="CM177" s="43">
        <f t="shared" si="191"/>
        <v>38113485</v>
      </c>
      <c r="CN177" s="43">
        <f t="shared" si="192"/>
        <v>26976160</v>
      </c>
      <c r="CO177" s="43">
        <f t="shared" si="193"/>
        <v>59926850</v>
      </c>
      <c r="CP177" s="43">
        <f t="shared" si="194"/>
        <v>53019166.666666664</v>
      </c>
      <c r="CQ177" s="42">
        <f t="shared" si="205"/>
        <v>2863998836.0791192</v>
      </c>
    </row>
    <row r="178" spans="1:95">
      <c r="A178" s="3">
        <f t="shared" si="195"/>
        <v>139</v>
      </c>
      <c r="B178" s="249">
        <v>3</v>
      </c>
      <c r="C178" s="250" t="s">
        <v>167</v>
      </c>
      <c r="D178" s="251" t="s">
        <v>32</v>
      </c>
      <c r="E178" s="252"/>
      <c r="F178" s="40" t="s">
        <v>56</v>
      </c>
      <c r="G178" s="253">
        <f t="shared" si="170"/>
        <v>85</v>
      </c>
      <c r="H178" s="253">
        <f t="shared" si="171"/>
        <v>74</v>
      </c>
      <c r="I178" s="254">
        <f t="shared" si="172"/>
        <v>27506142.120000001</v>
      </c>
      <c r="J178" s="254">
        <f t="shared" si="173"/>
        <v>1</v>
      </c>
      <c r="K178" s="255">
        <f t="shared" si="174"/>
        <v>1.06</v>
      </c>
      <c r="L178" s="256">
        <f t="shared" si="208"/>
        <v>1.01</v>
      </c>
      <c r="M178" s="257">
        <f t="shared" si="176"/>
        <v>24608134.872101717</v>
      </c>
      <c r="N178" s="257">
        <f t="shared" si="177"/>
        <v>27737299.795270164</v>
      </c>
      <c r="O178" s="257">
        <f t="shared" si="178"/>
        <v>29448075.753672004</v>
      </c>
      <c r="P178" s="257">
        <f t="shared" si="179"/>
        <v>31264368.62977846</v>
      </c>
      <c r="Q178" s="257">
        <f t="shared" si="196"/>
        <v>35121004.32259801</v>
      </c>
      <c r="R178" s="258">
        <f t="shared" si="180"/>
        <v>29448075.753672004</v>
      </c>
      <c r="S178" s="257">
        <f t="shared" si="180"/>
        <v>31264368.62977846</v>
      </c>
      <c r="T178" s="257">
        <f t="shared" si="181"/>
        <v>33192686.476188242</v>
      </c>
      <c r="U178" s="257">
        <f t="shared" si="197"/>
        <v>39460713.331911534</v>
      </c>
      <c r="V178" s="257"/>
      <c r="W178" s="257">
        <f t="shared" si="182"/>
        <v>1821001980.535527</v>
      </c>
      <c r="X178" s="257">
        <f t="shared" si="183"/>
        <v>2052560184.849992</v>
      </c>
      <c r="Y178" s="257">
        <f t="shared" si="184"/>
        <v>2179157605.7717285</v>
      </c>
      <c r="Z178" s="258">
        <f t="shared" si="198"/>
        <v>2313563278.6036062</v>
      </c>
      <c r="AA178" s="258">
        <f t="shared" si="199"/>
        <v>2598954319.8722529</v>
      </c>
      <c r="AB178" s="258">
        <f t="shared" si="185"/>
        <v>2179157605.7717285</v>
      </c>
      <c r="AC178" s="257">
        <f t="shared" si="186"/>
        <v>2313563278.6036062</v>
      </c>
      <c r="AD178" s="257">
        <f t="shared" si="200"/>
        <v>2456258799.2379298</v>
      </c>
      <c r="AE178" s="257">
        <f t="shared" si="201"/>
        <v>2920092786.5614533</v>
      </c>
      <c r="AF178" s="257"/>
      <c r="AG178" s="32" t="str">
        <f t="shared" si="187"/>
        <v>BERTAHAP</v>
      </c>
      <c r="AH178" s="259">
        <f t="shared" si="188"/>
        <v>0</v>
      </c>
      <c r="AI178" s="260">
        <v>2</v>
      </c>
      <c r="AJ178" s="261"/>
      <c r="AK178" s="257" t="e">
        <f>IF(AJ178&gt;#REF!,"LB","KR")</f>
        <v>#REF!</v>
      </c>
      <c r="AL178" s="51">
        <f t="shared" si="189"/>
        <v>2003103000</v>
      </c>
      <c r="AM178" s="51">
        <f t="shared" si="189"/>
        <v>2257817000</v>
      </c>
      <c r="AN178" s="51">
        <f t="shared" si="189"/>
        <v>2397074000</v>
      </c>
      <c r="AO178" s="418">
        <f t="shared" si="169"/>
        <v>2544920000</v>
      </c>
      <c r="AP178" s="418">
        <f t="shared" si="190"/>
        <v>2397074000</v>
      </c>
      <c r="AQ178" s="51">
        <f t="shared" si="190"/>
        <v>2544920000</v>
      </c>
      <c r="AR178" s="51">
        <f t="shared" si="190"/>
        <v>2701885000</v>
      </c>
      <c r="AS178" s="42"/>
      <c r="AT178" s="42"/>
      <c r="AU178" s="297">
        <f t="shared" si="202"/>
        <v>-1565099.486627996</v>
      </c>
      <c r="AV178" s="297"/>
      <c r="AW178" s="297"/>
      <c r="AX178" s="297"/>
      <c r="AY178" s="297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6"/>
      <c r="BX178" s="424"/>
      <c r="BY178" s="424" t="str">
        <f>F247</f>
        <v>3BR-19</v>
      </c>
      <c r="BZ178" s="425">
        <f>D247</f>
        <v>19</v>
      </c>
      <c r="CA178" s="424">
        <f t="shared" si="209"/>
        <v>138</v>
      </c>
      <c r="CB178" s="424">
        <f t="shared" si="209"/>
        <v>120</v>
      </c>
      <c r="CC178" s="424">
        <f>O247</f>
        <v>30031205.966616005</v>
      </c>
      <c r="CD178" s="424">
        <f t="shared" si="210"/>
        <v>3312597000</v>
      </c>
      <c r="CE178" s="424">
        <f t="shared" si="210"/>
        <v>3733826000</v>
      </c>
      <c r="CF178" s="424">
        <f t="shared" si="210"/>
        <v>3964120000</v>
      </c>
      <c r="CG178" s="424">
        <f t="shared" si="210"/>
        <v>4208618000</v>
      </c>
      <c r="CH178" s="424">
        <f>AR247</f>
        <v>4468196000</v>
      </c>
      <c r="CI178" s="42"/>
      <c r="CJ178" s="418">
        <f t="shared" si="203"/>
        <v>2701884860.5325255</v>
      </c>
      <c r="CK178" s="42">
        <f t="shared" si="204"/>
        <v>2540899000</v>
      </c>
      <c r="CL178" s="42">
        <f t="shared" si="204"/>
        <v>2697616000</v>
      </c>
      <c r="CM178" s="43">
        <f t="shared" si="191"/>
        <v>38113485</v>
      </c>
      <c r="CN178" s="43">
        <f t="shared" si="192"/>
        <v>26976160</v>
      </c>
      <c r="CO178" s="43">
        <f t="shared" si="193"/>
        <v>59926850</v>
      </c>
      <c r="CP178" s="43">
        <f t="shared" si="194"/>
        <v>53019166.666666664</v>
      </c>
      <c r="CQ178" s="42">
        <f t="shared" si="205"/>
        <v>2863998836.0791192</v>
      </c>
    </row>
    <row r="179" spans="1:95">
      <c r="A179" s="3">
        <f t="shared" si="195"/>
        <v>140</v>
      </c>
      <c r="B179" s="249">
        <v>4</v>
      </c>
      <c r="C179" s="250" t="s">
        <v>167</v>
      </c>
      <c r="D179" s="251" t="s">
        <v>38</v>
      </c>
      <c r="E179" s="252"/>
      <c r="F179" s="40" t="s">
        <v>58</v>
      </c>
      <c r="G179" s="253">
        <f t="shared" si="170"/>
        <v>101</v>
      </c>
      <c r="H179" s="253">
        <f t="shared" si="171"/>
        <v>90</v>
      </c>
      <c r="I179" s="254">
        <f t="shared" si="172"/>
        <v>27506142.120000001</v>
      </c>
      <c r="J179" s="254">
        <f t="shared" si="173"/>
        <v>1</v>
      </c>
      <c r="K179" s="255">
        <f t="shared" si="174"/>
        <v>1.06</v>
      </c>
      <c r="L179" s="256">
        <f t="shared" si="208"/>
        <v>1.01</v>
      </c>
      <c r="M179" s="257">
        <f t="shared" si="176"/>
        <v>24608134.872101717</v>
      </c>
      <c r="N179" s="257">
        <f t="shared" si="177"/>
        <v>27737299.795270164</v>
      </c>
      <c r="O179" s="257">
        <f t="shared" si="178"/>
        <v>29448075.753672004</v>
      </c>
      <c r="P179" s="257">
        <f t="shared" si="179"/>
        <v>31264368.62977846</v>
      </c>
      <c r="Q179" s="257">
        <f t="shared" si="196"/>
        <v>35121004.32259801</v>
      </c>
      <c r="R179" s="258">
        <f t="shared" si="180"/>
        <v>29448075.753672004</v>
      </c>
      <c r="S179" s="257">
        <f t="shared" si="180"/>
        <v>31264368.62977846</v>
      </c>
      <c r="T179" s="257">
        <f t="shared" si="181"/>
        <v>33192686.476188242</v>
      </c>
      <c r="U179" s="257">
        <f t="shared" si="197"/>
        <v>39460713.331911534</v>
      </c>
      <c r="V179" s="257"/>
      <c r="W179" s="257">
        <f t="shared" si="182"/>
        <v>2214732138.4891543</v>
      </c>
      <c r="X179" s="257">
        <f t="shared" si="183"/>
        <v>2496356981.5743146</v>
      </c>
      <c r="Y179" s="257">
        <f t="shared" si="184"/>
        <v>2650326817.8304806</v>
      </c>
      <c r="Z179" s="258">
        <f t="shared" si="198"/>
        <v>2813793176.6800613</v>
      </c>
      <c r="AA179" s="258">
        <f t="shared" si="199"/>
        <v>3160890389.0338211</v>
      </c>
      <c r="AB179" s="258">
        <f t="shared" si="185"/>
        <v>2650326817.8304806</v>
      </c>
      <c r="AC179" s="257">
        <f t="shared" si="186"/>
        <v>2813793176.6800613</v>
      </c>
      <c r="AD179" s="257">
        <f t="shared" si="200"/>
        <v>2987341782.8569417</v>
      </c>
      <c r="AE179" s="257">
        <f t="shared" si="201"/>
        <v>3551464199.8720379</v>
      </c>
      <c r="AF179" s="257"/>
      <c r="AG179" s="32" t="str">
        <f t="shared" si="187"/>
        <v>BERTAHAP</v>
      </c>
      <c r="AH179" s="259">
        <f t="shared" si="188"/>
        <v>0</v>
      </c>
      <c r="AI179" s="260">
        <v>2</v>
      </c>
      <c r="AJ179" s="261"/>
      <c r="AK179" s="257" t="e">
        <f>IF(AJ179&gt;#REF!,"LB","KR")</f>
        <v>#REF!</v>
      </c>
      <c r="AL179" s="51">
        <f t="shared" si="189"/>
        <v>2436206000</v>
      </c>
      <c r="AM179" s="51">
        <f t="shared" si="189"/>
        <v>2745993000</v>
      </c>
      <c r="AN179" s="51">
        <f t="shared" si="189"/>
        <v>2915360000</v>
      </c>
      <c r="AO179" s="418">
        <f t="shared" si="169"/>
        <v>3095173000</v>
      </c>
      <c r="AP179" s="418">
        <f t="shared" si="190"/>
        <v>2915360000</v>
      </c>
      <c r="AQ179" s="51">
        <f t="shared" si="190"/>
        <v>3095173000</v>
      </c>
      <c r="AR179" s="51">
        <f t="shared" si="190"/>
        <v>3286076000</v>
      </c>
      <c r="AS179" s="42"/>
      <c r="AT179" s="42"/>
      <c r="AU179" s="297">
        <f t="shared" si="202"/>
        <v>-1565099.486627996</v>
      </c>
      <c r="AV179" s="297"/>
      <c r="AW179" s="297"/>
      <c r="AX179" s="297"/>
      <c r="AY179" s="297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6">
        <v>37</v>
      </c>
      <c r="BX179" s="429" t="s">
        <v>168</v>
      </c>
      <c r="BY179" s="424" t="str">
        <f>F260</f>
        <v>2BR-3</v>
      </c>
      <c r="BZ179" s="425" t="str">
        <f>D260</f>
        <v>03</v>
      </c>
      <c r="CA179" s="424">
        <f>G260</f>
        <v>85</v>
      </c>
      <c r="CB179" s="424">
        <f>H260</f>
        <v>74</v>
      </c>
      <c r="CC179" s="424">
        <f>O260</f>
        <v>30031205.966616005</v>
      </c>
      <c r="CD179" s="424">
        <f t="shared" ref="CD179:CG180" si="211">AL260</f>
        <v>2042768000</v>
      </c>
      <c r="CE179" s="424">
        <f t="shared" si="211"/>
        <v>2302526000</v>
      </c>
      <c r="CF179" s="424">
        <f t="shared" si="211"/>
        <v>2444541000</v>
      </c>
      <c r="CG179" s="424">
        <f t="shared" si="211"/>
        <v>2595315000</v>
      </c>
      <c r="CH179" s="424">
        <f>AR260</f>
        <v>2755388000</v>
      </c>
      <c r="CI179" s="42">
        <v>4</v>
      </c>
      <c r="CJ179" s="418">
        <f t="shared" si="203"/>
        <v>3286076210.4227395</v>
      </c>
      <c r="CK179" s="42">
        <f t="shared" si="204"/>
        <v>3090282000</v>
      </c>
      <c r="CL179" s="42">
        <f t="shared" si="204"/>
        <v>3280884000</v>
      </c>
      <c r="CM179" s="43">
        <f t="shared" si="191"/>
        <v>46354230</v>
      </c>
      <c r="CN179" s="43">
        <f t="shared" si="192"/>
        <v>32808840</v>
      </c>
      <c r="CO179" s="43">
        <f t="shared" si="193"/>
        <v>72884000</v>
      </c>
      <c r="CP179" s="43">
        <f t="shared" si="194"/>
        <v>64482770.833333336</v>
      </c>
      <c r="CQ179" s="42">
        <f t="shared" si="205"/>
        <v>3483241483.3358808</v>
      </c>
    </row>
    <row r="180" spans="1:95">
      <c r="A180" s="3">
        <f t="shared" si="195"/>
        <v>141</v>
      </c>
      <c r="B180" s="249">
        <v>5</v>
      </c>
      <c r="C180" s="250" t="s">
        <v>167</v>
      </c>
      <c r="D180" s="251" t="s">
        <v>44</v>
      </c>
      <c r="E180" s="252"/>
      <c r="F180" s="40" t="s">
        <v>60</v>
      </c>
      <c r="G180" s="253">
        <f t="shared" si="170"/>
        <v>101</v>
      </c>
      <c r="H180" s="253">
        <f t="shared" si="171"/>
        <v>90</v>
      </c>
      <c r="I180" s="254">
        <f t="shared" si="172"/>
        <v>27506142.120000001</v>
      </c>
      <c r="J180" s="254">
        <f t="shared" si="173"/>
        <v>1</v>
      </c>
      <c r="K180" s="255">
        <f t="shared" si="174"/>
        <v>1.06</v>
      </c>
      <c r="L180" s="256">
        <f t="shared" si="208"/>
        <v>1.01</v>
      </c>
      <c r="M180" s="257">
        <f t="shared" si="176"/>
        <v>24608134.872101717</v>
      </c>
      <c r="N180" s="257">
        <f t="shared" si="177"/>
        <v>27737299.795270164</v>
      </c>
      <c r="O180" s="257">
        <f t="shared" si="178"/>
        <v>29448075.753672004</v>
      </c>
      <c r="P180" s="257">
        <f t="shared" si="179"/>
        <v>31264368.62977846</v>
      </c>
      <c r="Q180" s="257">
        <f t="shared" si="196"/>
        <v>35121004.32259801</v>
      </c>
      <c r="R180" s="258">
        <f t="shared" si="180"/>
        <v>29448075.753672004</v>
      </c>
      <c r="S180" s="257">
        <f t="shared" si="180"/>
        <v>31264368.62977846</v>
      </c>
      <c r="T180" s="257">
        <f t="shared" si="181"/>
        <v>33192686.476188242</v>
      </c>
      <c r="U180" s="257">
        <f t="shared" si="197"/>
        <v>39460713.331911534</v>
      </c>
      <c r="V180" s="257"/>
      <c r="W180" s="257">
        <f t="shared" si="182"/>
        <v>2214732138.4891543</v>
      </c>
      <c r="X180" s="257">
        <f t="shared" si="183"/>
        <v>2496356981.5743146</v>
      </c>
      <c r="Y180" s="257">
        <f t="shared" si="184"/>
        <v>2650326817.8304806</v>
      </c>
      <c r="Z180" s="258">
        <f t="shared" si="198"/>
        <v>2813793176.6800613</v>
      </c>
      <c r="AA180" s="258">
        <f t="shared" si="199"/>
        <v>3160890389.0338211</v>
      </c>
      <c r="AB180" s="258">
        <f t="shared" si="185"/>
        <v>2650326817.8304806</v>
      </c>
      <c r="AC180" s="257">
        <f t="shared" si="186"/>
        <v>2813793176.6800613</v>
      </c>
      <c r="AD180" s="257">
        <f t="shared" si="200"/>
        <v>2987341782.8569417</v>
      </c>
      <c r="AE180" s="257">
        <f t="shared" si="201"/>
        <v>3551464199.8720379</v>
      </c>
      <c r="AF180" s="257"/>
      <c r="AG180" s="32" t="str">
        <f t="shared" si="187"/>
        <v>BERTAHAP</v>
      </c>
      <c r="AH180" s="259">
        <f t="shared" si="188"/>
        <v>0</v>
      </c>
      <c r="AI180" s="260">
        <v>2</v>
      </c>
      <c r="AJ180" s="261"/>
      <c r="AK180" s="257" t="e">
        <f>IF(AJ180&gt;#REF!,"LB","KR")</f>
        <v>#REF!</v>
      </c>
      <c r="AL180" s="51">
        <f t="shared" si="189"/>
        <v>2436206000</v>
      </c>
      <c r="AM180" s="51">
        <f t="shared" si="189"/>
        <v>2745993000</v>
      </c>
      <c r="AN180" s="51">
        <f t="shared" si="189"/>
        <v>2915360000</v>
      </c>
      <c r="AO180" s="418">
        <f t="shared" si="169"/>
        <v>3095173000</v>
      </c>
      <c r="AP180" s="418">
        <f t="shared" si="190"/>
        <v>2915360000</v>
      </c>
      <c r="AQ180" s="51">
        <f t="shared" si="190"/>
        <v>3095173000</v>
      </c>
      <c r="AR180" s="51">
        <f t="shared" si="190"/>
        <v>3286076000</v>
      </c>
      <c r="AS180" s="42"/>
      <c r="AT180" s="42"/>
      <c r="AU180" s="297">
        <f t="shared" si="202"/>
        <v>-1565099.486627996</v>
      </c>
      <c r="AV180" s="297"/>
      <c r="AW180" s="297"/>
      <c r="AX180" s="297"/>
      <c r="AY180" s="297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/>
      <c r="BW180" s="426"/>
      <c r="BX180" s="424"/>
      <c r="BY180" s="424" t="str">
        <f>F261</f>
        <v>2BR-5</v>
      </c>
      <c r="BZ180" s="425" t="str">
        <f>D261</f>
        <v>05</v>
      </c>
      <c r="CA180" s="424">
        <f>G261</f>
        <v>85</v>
      </c>
      <c r="CB180" s="424">
        <f>H261</f>
        <v>74</v>
      </c>
      <c r="CC180" s="424">
        <f>O261</f>
        <v>30031205.966616005</v>
      </c>
      <c r="CD180" s="424">
        <f t="shared" si="211"/>
        <v>2042768000</v>
      </c>
      <c r="CE180" s="424">
        <f t="shared" si="211"/>
        <v>2302526000</v>
      </c>
      <c r="CF180" s="424">
        <f t="shared" si="211"/>
        <v>2444541000</v>
      </c>
      <c r="CG180" s="424">
        <f t="shared" si="211"/>
        <v>2595315000</v>
      </c>
      <c r="CH180" s="424">
        <f>AR261</f>
        <v>2755388000</v>
      </c>
      <c r="CI180" s="42"/>
      <c r="CJ180" s="418">
        <f t="shared" si="203"/>
        <v>3286076210.4227395</v>
      </c>
      <c r="CK180" s="42">
        <f t="shared" si="204"/>
        <v>3090282000</v>
      </c>
      <c r="CL180" s="42">
        <f t="shared" si="204"/>
        <v>3280884000</v>
      </c>
      <c r="CM180" s="43">
        <f t="shared" si="191"/>
        <v>46354230</v>
      </c>
      <c r="CN180" s="43">
        <f t="shared" si="192"/>
        <v>32808840</v>
      </c>
      <c r="CO180" s="43">
        <f t="shared" si="193"/>
        <v>72884000</v>
      </c>
      <c r="CP180" s="43">
        <f t="shared" si="194"/>
        <v>64482770.833333336</v>
      </c>
      <c r="CQ180" s="42">
        <f t="shared" si="205"/>
        <v>3483241483.3358808</v>
      </c>
    </row>
    <row r="181" spans="1:95">
      <c r="A181" s="3">
        <f t="shared" si="195"/>
        <v>142</v>
      </c>
      <c r="B181" s="249">
        <v>6</v>
      </c>
      <c r="C181" s="250" t="s">
        <v>167</v>
      </c>
      <c r="D181" s="285">
        <v>11</v>
      </c>
      <c r="E181" s="252"/>
      <c r="F181" s="40" t="s">
        <v>62</v>
      </c>
      <c r="G181" s="253">
        <f t="shared" si="170"/>
        <v>101</v>
      </c>
      <c r="H181" s="253">
        <f t="shared" si="171"/>
        <v>90</v>
      </c>
      <c r="I181" s="254">
        <f t="shared" si="172"/>
        <v>27506142.120000001</v>
      </c>
      <c r="J181" s="254">
        <f t="shared" si="173"/>
        <v>1</v>
      </c>
      <c r="K181" s="255">
        <f t="shared" si="174"/>
        <v>1.06</v>
      </c>
      <c r="L181" s="256">
        <f t="shared" si="208"/>
        <v>1.01</v>
      </c>
      <c r="M181" s="257">
        <f t="shared" si="176"/>
        <v>24608134.872101717</v>
      </c>
      <c r="N181" s="257">
        <f t="shared" si="177"/>
        <v>27737299.795270164</v>
      </c>
      <c r="O181" s="257">
        <f t="shared" si="178"/>
        <v>29448075.753672004</v>
      </c>
      <c r="P181" s="257">
        <f t="shared" si="179"/>
        <v>31264368.62977846</v>
      </c>
      <c r="Q181" s="257">
        <f t="shared" si="196"/>
        <v>35121004.32259801</v>
      </c>
      <c r="R181" s="258">
        <f t="shared" si="180"/>
        <v>29448075.753672004</v>
      </c>
      <c r="S181" s="257">
        <f t="shared" si="180"/>
        <v>31264368.62977846</v>
      </c>
      <c r="T181" s="257">
        <f t="shared" si="181"/>
        <v>33192686.476188242</v>
      </c>
      <c r="U181" s="257">
        <f t="shared" si="197"/>
        <v>39460713.331911534</v>
      </c>
      <c r="V181" s="257"/>
      <c r="W181" s="257">
        <f t="shared" si="182"/>
        <v>2214732138.4891543</v>
      </c>
      <c r="X181" s="257">
        <f t="shared" si="183"/>
        <v>2496356981.5743146</v>
      </c>
      <c r="Y181" s="257">
        <f t="shared" si="184"/>
        <v>2650326817.8304806</v>
      </c>
      <c r="Z181" s="258">
        <f t="shared" si="198"/>
        <v>2813793176.6800613</v>
      </c>
      <c r="AA181" s="258">
        <f t="shared" si="199"/>
        <v>3160890389.0338211</v>
      </c>
      <c r="AB181" s="258">
        <f t="shared" si="185"/>
        <v>2650326817.8304806</v>
      </c>
      <c r="AC181" s="257">
        <f t="shared" si="186"/>
        <v>2813793176.6800613</v>
      </c>
      <c r="AD181" s="257">
        <f t="shared" si="200"/>
        <v>2987341782.8569417</v>
      </c>
      <c r="AE181" s="257">
        <f t="shared" si="201"/>
        <v>3551464199.8720379</v>
      </c>
      <c r="AF181" s="257"/>
      <c r="AG181" s="32" t="str">
        <f t="shared" si="187"/>
        <v>BERTAHAP</v>
      </c>
      <c r="AH181" s="259">
        <f t="shared" si="188"/>
        <v>0</v>
      </c>
      <c r="AI181" s="260">
        <v>2</v>
      </c>
      <c r="AJ181" s="261"/>
      <c r="AK181" s="257" t="e">
        <f>IF(AJ181&gt;#REF!,"LB","KR")</f>
        <v>#REF!</v>
      </c>
      <c r="AL181" s="51">
        <f t="shared" si="189"/>
        <v>2436206000</v>
      </c>
      <c r="AM181" s="51">
        <f t="shared" si="189"/>
        <v>2745993000</v>
      </c>
      <c r="AN181" s="51">
        <f t="shared" si="189"/>
        <v>2915360000</v>
      </c>
      <c r="AO181" s="418">
        <f t="shared" si="169"/>
        <v>3095173000</v>
      </c>
      <c r="AP181" s="418">
        <f t="shared" si="190"/>
        <v>2915360000</v>
      </c>
      <c r="AQ181" s="51">
        <f t="shared" si="190"/>
        <v>3095173000</v>
      </c>
      <c r="AR181" s="51">
        <f t="shared" si="190"/>
        <v>3286076000</v>
      </c>
      <c r="AS181" s="42"/>
      <c r="AT181" s="42"/>
      <c r="AU181" s="297">
        <f t="shared" si="202"/>
        <v>-1565099.486627996</v>
      </c>
      <c r="AV181" s="297"/>
      <c r="AW181" s="297"/>
      <c r="AX181" s="297"/>
      <c r="AY181" s="297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6"/>
      <c r="BX181" s="424"/>
      <c r="BY181" s="424" t="str">
        <f>F264</f>
        <v>2BR-17</v>
      </c>
      <c r="BZ181" s="425">
        <f>D264</f>
        <v>17</v>
      </c>
      <c r="CA181" s="424">
        <f>G264</f>
        <v>85</v>
      </c>
      <c r="CB181" s="424">
        <f>H264</f>
        <v>74</v>
      </c>
      <c r="CC181" s="424">
        <f>O264</f>
        <v>30031205.966616005</v>
      </c>
      <c r="CD181" s="424">
        <f t="shared" ref="CD181:CG182" si="212">AL264</f>
        <v>2042768000</v>
      </c>
      <c r="CE181" s="424">
        <f t="shared" si="212"/>
        <v>2302526000</v>
      </c>
      <c r="CF181" s="424">
        <f t="shared" si="212"/>
        <v>2444541000</v>
      </c>
      <c r="CG181" s="424">
        <f t="shared" si="212"/>
        <v>2595315000</v>
      </c>
      <c r="CH181" s="424">
        <f>AR264</f>
        <v>2755388000</v>
      </c>
      <c r="CI181" s="42"/>
      <c r="CJ181" s="418">
        <f t="shared" si="203"/>
        <v>3286076210.4227395</v>
      </c>
      <c r="CK181" s="42">
        <f t="shared" si="204"/>
        <v>3090282000</v>
      </c>
      <c r="CL181" s="42">
        <f t="shared" si="204"/>
        <v>3280884000</v>
      </c>
      <c r="CM181" s="43">
        <f t="shared" si="191"/>
        <v>46354230</v>
      </c>
      <c r="CN181" s="43">
        <f t="shared" si="192"/>
        <v>32808840</v>
      </c>
      <c r="CO181" s="43">
        <f t="shared" si="193"/>
        <v>72884000</v>
      </c>
      <c r="CP181" s="43">
        <f t="shared" si="194"/>
        <v>64482770.833333336</v>
      </c>
      <c r="CQ181" s="42">
        <f t="shared" si="205"/>
        <v>3483241483.3358808</v>
      </c>
    </row>
    <row r="182" spans="1:95">
      <c r="A182" s="3">
        <f t="shared" si="195"/>
        <v>143</v>
      </c>
      <c r="B182" s="249">
        <v>7</v>
      </c>
      <c r="C182" s="250" t="s">
        <v>167</v>
      </c>
      <c r="D182" s="285">
        <v>15</v>
      </c>
      <c r="E182" s="252"/>
      <c r="F182" s="40" t="s">
        <v>64</v>
      </c>
      <c r="G182" s="253">
        <f t="shared" si="170"/>
        <v>101</v>
      </c>
      <c r="H182" s="253">
        <f t="shared" si="171"/>
        <v>90</v>
      </c>
      <c r="I182" s="254">
        <f t="shared" si="172"/>
        <v>27506142.120000001</v>
      </c>
      <c r="J182" s="254">
        <f t="shared" si="173"/>
        <v>1</v>
      </c>
      <c r="K182" s="255">
        <f t="shared" si="174"/>
        <v>1.06</v>
      </c>
      <c r="L182" s="256">
        <f t="shared" si="208"/>
        <v>1.01</v>
      </c>
      <c r="M182" s="257">
        <f t="shared" si="176"/>
        <v>24608134.872101717</v>
      </c>
      <c r="N182" s="257">
        <f t="shared" si="177"/>
        <v>27737299.795270164</v>
      </c>
      <c r="O182" s="257">
        <f t="shared" si="178"/>
        <v>29448075.753672004</v>
      </c>
      <c r="P182" s="257">
        <f t="shared" si="179"/>
        <v>31264368.62977846</v>
      </c>
      <c r="Q182" s="257">
        <f t="shared" si="196"/>
        <v>35121004.32259801</v>
      </c>
      <c r="R182" s="258">
        <f t="shared" si="180"/>
        <v>29448075.753672004</v>
      </c>
      <c r="S182" s="257">
        <f t="shared" si="180"/>
        <v>31264368.62977846</v>
      </c>
      <c r="T182" s="257">
        <f t="shared" si="181"/>
        <v>33192686.476188242</v>
      </c>
      <c r="U182" s="257">
        <f t="shared" si="197"/>
        <v>39460713.331911534</v>
      </c>
      <c r="V182" s="257"/>
      <c r="W182" s="257">
        <f t="shared" si="182"/>
        <v>2214732138.4891543</v>
      </c>
      <c r="X182" s="257">
        <f t="shared" si="183"/>
        <v>2496356981.5743146</v>
      </c>
      <c r="Y182" s="257">
        <f t="shared" si="184"/>
        <v>2650326817.8304806</v>
      </c>
      <c r="Z182" s="258">
        <f t="shared" si="198"/>
        <v>2813793176.6800613</v>
      </c>
      <c r="AA182" s="258">
        <f t="shared" si="199"/>
        <v>3160890389.0338211</v>
      </c>
      <c r="AB182" s="258">
        <f t="shared" si="185"/>
        <v>2650326817.8304806</v>
      </c>
      <c r="AC182" s="257">
        <f t="shared" si="186"/>
        <v>2813793176.6800613</v>
      </c>
      <c r="AD182" s="257">
        <f t="shared" si="200"/>
        <v>2987341782.8569417</v>
      </c>
      <c r="AE182" s="257">
        <f t="shared" si="201"/>
        <v>3551464199.8720379</v>
      </c>
      <c r="AF182" s="257"/>
      <c r="AG182" s="32" t="str">
        <f t="shared" si="187"/>
        <v>BERTAHAP</v>
      </c>
      <c r="AH182" s="259">
        <f t="shared" si="188"/>
        <v>0</v>
      </c>
      <c r="AI182" s="260">
        <v>2</v>
      </c>
      <c r="AJ182" s="261"/>
      <c r="AK182" s="257" t="e">
        <f>IF(AJ182&gt;#REF!,"LB","KR")</f>
        <v>#REF!</v>
      </c>
      <c r="AL182" s="51">
        <f t="shared" si="189"/>
        <v>2436206000</v>
      </c>
      <c r="AM182" s="51">
        <f t="shared" si="189"/>
        <v>2745993000</v>
      </c>
      <c r="AN182" s="51">
        <f t="shared" si="189"/>
        <v>2915360000</v>
      </c>
      <c r="AO182" s="418">
        <f t="shared" si="169"/>
        <v>3095173000</v>
      </c>
      <c r="AP182" s="418">
        <f t="shared" si="190"/>
        <v>2915360000</v>
      </c>
      <c r="AQ182" s="51">
        <f t="shared" si="190"/>
        <v>3095173000</v>
      </c>
      <c r="AR182" s="51">
        <f t="shared" si="190"/>
        <v>3286076000</v>
      </c>
      <c r="AS182" s="42"/>
      <c r="AT182" s="42"/>
      <c r="AU182" s="297">
        <f t="shared" si="202"/>
        <v>-1565099.486627996</v>
      </c>
      <c r="AV182" s="297"/>
      <c r="AW182" s="297"/>
      <c r="AX182" s="297"/>
      <c r="AY182" s="297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/>
      <c r="BW182" s="426"/>
      <c r="BX182" s="424"/>
      <c r="BY182" s="424" t="str">
        <f>F265</f>
        <v>3BR-19</v>
      </c>
      <c r="BZ182" s="425">
        <f>D265</f>
        <v>19</v>
      </c>
      <c r="CA182" s="424">
        <f>G265</f>
        <v>138</v>
      </c>
      <c r="CB182" s="424">
        <f>H265</f>
        <v>120</v>
      </c>
      <c r="CC182" s="424">
        <f>O265</f>
        <v>30031205.966616005</v>
      </c>
      <c r="CD182" s="424">
        <f t="shared" si="212"/>
        <v>3312597000</v>
      </c>
      <c r="CE182" s="424">
        <f t="shared" si="212"/>
        <v>3733826000</v>
      </c>
      <c r="CF182" s="424">
        <f t="shared" si="212"/>
        <v>3964120000</v>
      </c>
      <c r="CG182" s="424">
        <f t="shared" si="212"/>
        <v>4208618000</v>
      </c>
      <c r="CH182" s="424">
        <f>AR265</f>
        <v>4468196000</v>
      </c>
      <c r="CI182" s="42"/>
      <c r="CJ182" s="418">
        <f t="shared" si="203"/>
        <v>3286076210.4227395</v>
      </c>
      <c r="CK182" s="42">
        <f t="shared" si="204"/>
        <v>3090282000</v>
      </c>
      <c r="CL182" s="42">
        <f t="shared" si="204"/>
        <v>3280884000</v>
      </c>
      <c r="CM182" s="43">
        <f t="shared" si="191"/>
        <v>46354230</v>
      </c>
      <c r="CN182" s="43">
        <f t="shared" si="192"/>
        <v>32808840</v>
      </c>
      <c r="CO182" s="43">
        <f t="shared" si="193"/>
        <v>72884000</v>
      </c>
      <c r="CP182" s="43">
        <f t="shared" si="194"/>
        <v>64482770.833333336</v>
      </c>
      <c r="CQ182" s="42">
        <f t="shared" si="205"/>
        <v>3483241483.3358808</v>
      </c>
    </row>
    <row r="183" spans="1:95">
      <c r="A183" s="3">
        <f t="shared" si="195"/>
        <v>144</v>
      </c>
      <c r="B183" s="249">
        <v>8</v>
      </c>
      <c r="C183" s="250" t="s">
        <v>167</v>
      </c>
      <c r="D183" s="285">
        <v>17</v>
      </c>
      <c r="E183" s="252"/>
      <c r="F183" s="40" t="s">
        <v>67</v>
      </c>
      <c r="G183" s="253">
        <f t="shared" si="170"/>
        <v>85</v>
      </c>
      <c r="H183" s="253">
        <f t="shared" si="171"/>
        <v>74</v>
      </c>
      <c r="I183" s="254">
        <f t="shared" si="172"/>
        <v>27506142.120000001</v>
      </c>
      <c r="J183" s="254">
        <f t="shared" si="173"/>
        <v>1</v>
      </c>
      <c r="K183" s="255">
        <f t="shared" si="174"/>
        <v>1.06</v>
      </c>
      <c r="L183" s="256">
        <f t="shared" si="208"/>
        <v>1.01</v>
      </c>
      <c r="M183" s="257">
        <f t="shared" si="176"/>
        <v>24608134.872101717</v>
      </c>
      <c r="N183" s="257">
        <f t="shared" si="177"/>
        <v>27737299.795270164</v>
      </c>
      <c r="O183" s="257">
        <f t="shared" si="178"/>
        <v>29448075.753672004</v>
      </c>
      <c r="P183" s="257">
        <f t="shared" si="179"/>
        <v>31264368.62977846</v>
      </c>
      <c r="Q183" s="257">
        <f t="shared" si="196"/>
        <v>35121004.32259801</v>
      </c>
      <c r="R183" s="258">
        <f t="shared" si="180"/>
        <v>29448075.753672004</v>
      </c>
      <c r="S183" s="257">
        <f t="shared" si="180"/>
        <v>31264368.62977846</v>
      </c>
      <c r="T183" s="257">
        <f t="shared" si="181"/>
        <v>33192686.476188242</v>
      </c>
      <c r="U183" s="257">
        <f t="shared" si="197"/>
        <v>39460713.331911534</v>
      </c>
      <c r="V183" s="257"/>
      <c r="W183" s="257">
        <f t="shared" si="182"/>
        <v>1821001980.535527</v>
      </c>
      <c r="X183" s="257">
        <f t="shared" si="183"/>
        <v>2052560184.849992</v>
      </c>
      <c r="Y183" s="257">
        <f t="shared" si="184"/>
        <v>2179157605.7717285</v>
      </c>
      <c r="Z183" s="258">
        <f t="shared" si="198"/>
        <v>2313563278.6036062</v>
      </c>
      <c r="AA183" s="258">
        <f t="shared" si="199"/>
        <v>2598954319.8722529</v>
      </c>
      <c r="AB183" s="258">
        <f t="shared" si="185"/>
        <v>2179157605.7717285</v>
      </c>
      <c r="AC183" s="257">
        <f t="shared" si="186"/>
        <v>2313563278.6036062</v>
      </c>
      <c r="AD183" s="257">
        <f t="shared" si="200"/>
        <v>2456258799.2379298</v>
      </c>
      <c r="AE183" s="257">
        <f t="shared" si="201"/>
        <v>2920092786.5614533</v>
      </c>
      <c r="AF183" s="257"/>
      <c r="AG183" s="32" t="str">
        <f t="shared" si="187"/>
        <v>BERTAHAP</v>
      </c>
      <c r="AH183" s="259">
        <f t="shared" si="188"/>
        <v>0</v>
      </c>
      <c r="AI183" s="260">
        <v>2</v>
      </c>
      <c r="AJ183" s="261"/>
      <c r="AK183" s="257" t="e">
        <f>IF(AJ183&gt;#REF!,"LB","KR")</f>
        <v>#REF!</v>
      </c>
      <c r="AL183" s="51">
        <f t="shared" si="189"/>
        <v>2003103000</v>
      </c>
      <c r="AM183" s="51">
        <f t="shared" si="189"/>
        <v>2257817000</v>
      </c>
      <c r="AN183" s="51">
        <f t="shared" si="189"/>
        <v>2397074000</v>
      </c>
      <c r="AO183" s="418">
        <f t="shared" si="169"/>
        <v>2544920000</v>
      </c>
      <c r="AP183" s="418">
        <f t="shared" si="190"/>
        <v>2397074000</v>
      </c>
      <c r="AQ183" s="51">
        <f t="shared" si="190"/>
        <v>2544920000</v>
      </c>
      <c r="AR183" s="51">
        <f t="shared" si="190"/>
        <v>2701885000</v>
      </c>
      <c r="AS183" s="42"/>
      <c r="AT183" s="42"/>
      <c r="AU183" s="297">
        <f t="shared" si="202"/>
        <v>-1565099.486627996</v>
      </c>
      <c r="AV183" s="297"/>
      <c r="AW183" s="297"/>
      <c r="AX183" s="297"/>
      <c r="AY183" s="297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6">
        <v>38</v>
      </c>
      <c r="BX183" s="424" t="s">
        <v>160</v>
      </c>
      <c r="BY183" s="424" t="str">
        <f>F157</f>
        <v>3BR-21</v>
      </c>
      <c r="BZ183" s="425">
        <f>D157</f>
        <v>21</v>
      </c>
      <c r="CA183" s="424">
        <f>G157</f>
        <v>132</v>
      </c>
      <c r="CB183" s="424">
        <f>H157</f>
        <v>112</v>
      </c>
      <c r="CC183" s="424">
        <f>O157</f>
        <v>30861891.458640002</v>
      </c>
      <c r="CD183" s="424">
        <f>AL157</f>
        <v>3177277000</v>
      </c>
      <c r="CE183" s="424">
        <f>AM157</f>
        <v>3581299000</v>
      </c>
      <c r="CF183" s="424">
        <f>AN157</f>
        <v>3802186000</v>
      </c>
      <c r="CG183" s="424">
        <f>AO157</f>
        <v>4036696000</v>
      </c>
      <c r="CH183" s="424">
        <f>AR157</f>
        <v>4285671000</v>
      </c>
      <c r="CI183" s="42">
        <v>2</v>
      </c>
      <c r="CJ183" s="418">
        <f t="shared" si="203"/>
        <v>2701884860.5325255</v>
      </c>
      <c r="CK183" s="42">
        <f t="shared" si="204"/>
        <v>2540899000</v>
      </c>
      <c r="CL183" s="42">
        <f t="shared" si="204"/>
        <v>2697616000</v>
      </c>
      <c r="CM183" s="43">
        <f t="shared" si="191"/>
        <v>38113485</v>
      </c>
      <c r="CN183" s="43">
        <f t="shared" si="192"/>
        <v>26976160</v>
      </c>
      <c r="CO183" s="43">
        <f t="shared" si="193"/>
        <v>59926850</v>
      </c>
      <c r="CP183" s="43">
        <f t="shared" si="194"/>
        <v>53019166.666666664</v>
      </c>
      <c r="CQ183" s="42">
        <f t="shared" si="205"/>
        <v>2863998836.0791192</v>
      </c>
    </row>
    <row r="184" spans="1:95">
      <c r="A184" s="3">
        <f t="shared" si="195"/>
        <v>145</v>
      </c>
      <c r="B184" s="249">
        <v>1</v>
      </c>
      <c r="C184" s="250" t="s">
        <v>169</v>
      </c>
      <c r="D184" s="251" t="s">
        <v>19</v>
      </c>
      <c r="E184" s="252"/>
      <c r="F184" s="40" t="s">
        <v>72</v>
      </c>
      <c r="G184" s="253">
        <f t="shared" si="170"/>
        <v>175</v>
      </c>
      <c r="H184" s="253">
        <f t="shared" si="171"/>
        <v>156</v>
      </c>
      <c r="I184" s="254">
        <f t="shared" si="172"/>
        <v>27506142.120000001</v>
      </c>
      <c r="J184" s="254">
        <f t="shared" si="173"/>
        <v>5</v>
      </c>
      <c r="K184" s="255">
        <f t="shared" si="174"/>
        <v>1.08</v>
      </c>
      <c r="L184" s="256">
        <f t="shared" ref="L184:L191" si="213">SUMIF($AR$4:$AR$22,D184,$AY$4:$AY$22)</f>
        <v>1.02</v>
      </c>
      <c r="M184" s="257">
        <f t="shared" si="176"/>
        <v>25320681.276954275</v>
      </c>
      <c r="N184" s="257">
        <f t="shared" si="177"/>
        <v>28540453.441499729</v>
      </c>
      <c r="O184" s="257">
        <f t="shared" si="178"/>
        <v>30300766.159392003</v>
      </c>
      <c r="P184" s="257">
        <f t="shared" si="179"/>
        <v>32169651.113921117</v>
      </c>
      <c r="Q184" s="257">
        <f t="shared" si="196"/>
        <v>36137958.492223024</v>
      </c>
      <c r="R184" s="258">
        <f t="shared" si="180"/>
        <v>30300766.159392003</v>
      </c>
      <c r="S184" s="257">
        <f t="shared" si="180"/>
        <v>32169651.113921117</v>
      </c>
      <c r="T184" s="257">
        <f t="shared" si="181"/>
        <v>34153804.80307208</v>
      </c>
      <c r="U184" s="257">
        <f t="shared" si="197"/>
        <v>40603326.925493881</v>
      </c>
      <c r="V184" s="257"/>
      <c r="W184" s="257">
        <f t="shared" si="182"/>
        <v>3950026279.2048669</v>
      </c>
      <c r="X184" s="257">
        <f t="shared" si="183"/>
        <v>4452310736.8739576</v>
      </c>
      <c r="Y184" s="257">
        <f t="shared" si="184"/>
        <v>4726919520.8651524</v>
      </c>
      <c r="Z184" s="258">
        <f t="shared" si="198"/>
        <v>5018465573.7716942</v>
      </c>
      <c r="AA184" s="258">
        <f t="shared" si="199"/>
        <v>5637521524.7867918</v>
      </c>
      <c r="AB184" s="258">
        <f t="shared" si="185"/>
        <v>4726919520.8651524</v>
      </c>
      <c r="AC184" s="257">
        <f t="shared" si="186"/>
        <v>5018465573.7716942</v>
      </c>
      <c r="AD184" s="257">
        <f t="shared" si="200"/>
        <v>5327993549.2792444</v>
      </c>
      <c r="AE184" s="257">
        <f t="shared" si="201"/>
        <v>6334119000.3770456</v>
      </c>
      <c r="AF184" s="257"/>
      <c r="AG184" s="32" t="str">
        <f t="shared" si="187"/>
        <v>BERTAHAP</v>
      </c>
      <c r="AH184" s="259">
        <f t="shared" si="188"/>
        <v>0</v>
      </c>
      <c r="AI184" s="260">
        <v>2</v>
      </c>
      <c r="AJ184" s="261"/>
      <c r="AK184" s="257" t="e">
        <f>IF(AJ184&gt;#REF!,"LB","KR")</f>
        <v>#REF!</v>
      </c>
      <c r="AL184" s="51">
        <f t="shared" si="189"/>
        <v>4345029000</v>
      </c>
      <c r="AM184" s="51">
        <f t="shared" si="189"/>
        <v>4897542000</v>
      </c>
      <c r="AN184" s="51">
        <f t="shared" si="189"/>
        <v>5199612000</v>
      </c>
      <c r="AO184" s="418">
        <f t="shared" si="169"/>
        <v>5520313000</v>
      </c>
      <c r="AP184" s="418">
        <f t="shared" si="190"/>
        <v>5199612000</v>
      </c>
      <c r="AQ184" s="51">
        <f t="shared" si="190"/>
        <v>5520313000</v>
      </c>
      <c r="AR184" s="51">
        <f t="shared" si="190"/>
        <v>5860793000</v>
      </c>
      <c r="AS184" s="42"/>
      <c r="AT184" s="42"/>
      <c r="AU184" s="297">
        <f t="shared" si="202"/>
        <v>-712409.08090799674</v>
      </c>
      <c r="AV184" s="297"/>
      <c r="AW184" s="297"/>
      <c r="AX184" s="297"/>
      <c r="AY184" s="297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2"/>
      <c r="BS184" s="42"/>
      <c r="BT184" s="42"/>
      <c r="BU184" s="42"/>
      <c r="BV184" s="42"/>
      <c r="BW184" s="426">
        <v>39</v>
      </c>
      <c r="BX184" s="429" t="s">
        <v>63</v>
      </c>
      <c r="BY184" s="424" t="str">
        <f>F191</f>
        <v>2BR-17</v>
      </c>
      <c r="BZ184" s="425">
        <f>D191</f>
        <v>17</v>
      </c>
      <c r="CA184" s="424">
        <f>G191</f>
        <v>85</v>
      </c>
      <c r="CB184" s="424">
        <f>H191</f>
        <v>74</v>
      </c>
      <c r="CC184" s="424">
        <f>O191</f>
        <v>29739640.860144004</v>
      </c>
      <c r="CD184" s="424">
        <f>AL191</f>
        <v>2022935000</v>
      </c>
      <c r="CE184" s="424">
        <f>AM191</f>
        <v>2280171000</v>
      </c>
      <c r="CF184" s="424">
        <f>AN191</f>
        <v>2420807000</v>
      </c>
      <c r="CG184" s="424">
        <f>AO191</f>
        <v>2570117000</v>
      </c>
      <c r="CH184" s="424">
        <f>AR191</f>
        <v>2728637000</v>
      </c>
      <c r="CI184" s="42">
        <v>1</v>
      </c>
      <c r="CJ184" s="418">
        <f t="shared" si="203"/>
        <v>5860793313.7783852</v>
      </c>
      <c r="CK184" s="42">
        <f t="shared" si="204"/>
        <v>5511589000</v>
      </c>
      <c r="CL184" s="42">
        <f t="shared" si="204"/>
        <v>5851532000</v>
      </c>
      <c r="CM184" s="43">
        <f t="shared" si="191"/>
        <v>82673835</v>
      </c>
      <c r="CN184" s="43">
        <f t="shared" si="192"/>
        <v>58515320</v>
      </c>
      <c r="CO184" s="43">
        <f t="shared" si="193"/>
        <v>129990300</v>
      </c>
      <c r="CP184" s="43">
        <f t="shared" si="194"/>
        <v>115006520.83333333</v>
      </c>
      <c r="CQ184" s="42">
        <f t="shared" si="205"/>
        <v>6212441221.1670303</v>
      </c>
    </row>
    <row r="185" spans="1:95">
      <c r="A185" s="3">
        <f t="shared" si="195"/>
        <v>146</v>
      </c>
      <c r="B185" s="249">
        <v>2</v>
      </c>
      <c r="C185" s="250" t="s">
        <v>169</v>
      </c>
      <c r="D185" s="251" t="s">
        <v>29</v>
      </c>
      <c r="E185" s="252"/>
      <c r="F185" s="40" t="s">
        <v>74</v>
      </c>
      <c r="G185" s="253">
        <f t="shared" si="170"/>
        <v>85</v>
      </c>
      <c r="H185" s="253">
        <f t="shared" si="171"/>
        <v>74</v>
      </c>
      <c r="I185" s="254">
        <f t="shared" si="172"/>
        <v>27506142.120000001</v>
      </c>
      <c r="J185" s="254">
        <f t="shared" si="173"/>
        <v>1</v>
      </c>
      <c r="K185" s="255">
        <f t="shared" si="174"/>
        <v>1.06</v>
      </c>
      <c r="L185" s="256">
        <f t="shared" si="213"/>
        <v>1.02</v>
      </c>
      <c r="M185" s="257">
        <f t="shared" si="176"/>
        <v>24851779.771825496</v>
      </c>
      <c r="N185" s="257">
        <f t="shared" si="177"/>
        <v>28011926.525916401</v>
      </c>
      <c r="O185" s="257">
        <f t="shared" si="178"/>
        <v>29739640.860144004</v>
      </c>
      <c r="P185" s="257">
        <f t="shared" si="179"/>
        <v>31573916.83403369</v>
      </c>
      <c r="Q185" s="257">
        <f t="shared" si="196"/>
        <v>35468737.038663335</v>
      </c>
      <c r="R185" s="258">
        <f t="shared" si="180"/>
        <v>29739640.860144004</v>
      </c>
      <c r="S185" s="257">
        <f t="shared" si="180"/>
        <v>31573916.83403369</v>
      </c>
      <c r="T185" s="257">
        <f t="shared" si="181"/>
        <v>33521326.93634852</v>
      </c>
      <c r="U185" s="257">
        <f t="shared" si="197"/>
        <v>39851413.463910654</v>
      </c>
      <c r="V185" s="257"/>
      <c r="W185" s="257">
        <f t="shared" si="182"/>
        <v>1839031703.1150868</v>
      </c>
      <c r="X185" s="257">
        <f t="shared" si="183"/>
        <v>2072882562.9178138</v>
      </c>
      <c r="Y185" s="257">
        <f t="shared" si="184"/>
        <v>2200733423.6506562</v>
      </c>
      <c r="Z185" s="258">
        <f t="shared" si="198"/>
        <v>2336469845.718493</v>
      </c>
      <c r="AA185" s="258">
        <f t="shared" si="199"/>
        <v>2624686540.8610868</v>
      </c>
      <c r="AB185" s="258">
        <f t="shared" si="185"/>
        <v>2200733423.6506562</v>
      </c>
      <c r="AC185" s="257">
        <f t="shared" si="186"/>
        <v>2336469845.718493</v>
      </c>
      <c r="AD185" s="257">
        <f t="shared" si="200"/>
        <v>2480578193.2897906</v>
      </c>
      <c r="AE185" s="257">
        <f t="shared" si="201"/>
        <v>2949004596.3293886</v>
      </c>
      <c r="AF185" s="257"/>
      <c r="AG185" s="32" t="str">
        <f t="shared" si="187"/>
        <v>BERTAHAP</v>
      </c>
      <c r="AH185" s="259">
        <f t="shared" si="188"/>
        <v>0</v>
      </c>
      <c r="AI185" s="260">
        <v>2</v>
      </c>
      <c r="AJ185" s="261"/>
      <c r="AK185" s="257" t="e">
        <f>IF(AJ185&gt;#REF!,"LB","KR")</f>
        <v>#REF!</v>
      </c>
      <c r="AL185" s="51">
        <f t="shared" si="189"/>
        <v>2022935000</v>
      </c>
      <c r="AM185" s="51">
        <f t="shared" si="189"/>
        <v>2280171000</v>
      </c>
      <c r="AN185" s="51">
        <f t="shared" si="189"/>
        <v>2420807000</v>
      </c>
      <c r="AO185" s="418">
        <f t="shared" si="169"/>
        <v>2570117000</v>
      </c>
      <c r="AP185" s="418">
        <f t="shared" si="190"/>
        <v>2420807000</v>
      </c>
      <c r="AQ185" s="51">
        <f t="shared" si="190"/>
        <v>2570117000</v>
      </c>
      <c r="AR185" s="51">
        <f t="shared" si="190"/>
        <v>2728637000</v>
      </c>
      <c r="AS185" s="42"/>
      <c r="AT185" s="42"/>
      <c r="AU185" s="297">
        <f t="shared" si="202"/>
        <v>-1273534.3801559955</v>
      </c>
      <c r="AV185" s="297"/>
      <c r="AW185" s="297"/>
      <c r="AX185" s="297"/>
      <c r="AY185" s="297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2"/>
      <c r="BR185" s="42"/>
      <c r="BS185" s="42"/>
      <c r="BT185" s="42"/>
      <c r="BU185" s="42"/>
      <c r="BV185" s="42"/>
      <c r="BW185" s="426">
        <v>40</v>
      </c>
      <c r="BX185" s="424" t="s">
        <v>156</v>
      </c>
      <c r="BY185" s="424" t="str">
        <f>F221</f>
        <v>2BR-3</v>
      </c>
      <c r="BZ185" s="425" t="str">
        <f>D221</f>
        <v>03</v>
      </c>
      <c r="CA185" s="424">
        <f>G221</f>
        <v>85</v>
      </c>
      <c r="CB185" s="424">
        <f>H221</f>
        <v>74</v>
      </c>
      <c r="CC185" s="424">
        <f>O221</f>
        <v>29739640.860144004</v>
      </c>
      <c r="CD185" s="424">
        <f>AL221</f>
        <v>2022935000</v>
      </c>
      <c r="CE185" s="424">
        <f>AM221</f>
        <v>2280171000</v>
      </c>
      <c r="CF185" s="424">
        <f>AN221</f>
        <v>2420807000</v>
      </c>
      <c r="CG185" s="424">
        <f>AO221</f>
        <v>2570117000</v>
      </c>
      <c r="CH185" s="424">
        <f>AR221</f>
        <v>2728637000</v>
      </c>
      <c r="CI185" s="42">
        <v>2</v>
      </c>
      <c r="CJ185" s="418">
        <f t="shared" si="203"/>
        <v>2728635954.0171294</v>
      </c>
      <c r="CK185" s="42">
        <f t="shared" si="204"/>
        <v>2566056000</v>
      </c>
      <c r="CL185" s="42">
        <f t="shared" si="204"/>
        <v>2724325000</v>
      </c>
      <c r="CM185" s="43">
        <f t="shared" si="191"/>
        <v>38490840</v>
      </c>
      <c r="CN185" s="43">
        <f t="shared" si="192"/>
        <v>27243250</v>
      </c>
      <c r="CO185" s="43">
        <f t="shared" si="193"/>
        <v>60520175</v>
      </c>
      <c r="CP185" s="43">
        <f t="shared" si="194"/>
        <v>53544104.166666664</v>
      </c>
      <c r="CQ185" s="42">
        <f t="shared" si="205"/>
        <v>2892355186.6170893</v>
      </c>
    </row>
    <row r="186" spans="1:95">
      <c r="A186" s="3">
        <f t="shared" si="195"/>
        <v>147</v>
      </c>
      <c r="B186" s="249">
        <v>3</v>
      </c>
      <c r="C186" s="250" t="s">
        <v>169</v>
      </c>
      <c r="D186" s="251" t="s">
        <v>32</v>
      </c>
      <c r="E186" s="252"/>
      <c r="F186" s="40" t="s">
        <v>56</v>
      </c>
      <c r="G186" s="253">
        <f t="shared" si="170"/>
        <v>85</v>
      </c>
      <c r="H186" s="253">
        <f t="shared" si="171"/>
        <v>74</v>
      </c>
      <c r="I186" s="254">
        <f t="shared" si="172"/>
        <v>27506142.120000001</v>
      </c>
      <c r="J186" s="254">
        <f t="shared" si="173"/>
        <v>1</v>
      </c>
      <c r="K186" s="255">
        <f t="shared" si="174"/>
        <v>1.06</v>
      </c>
      <c r="L186" s="256">
        <f t="shared" si="213"/>
        <v>1.02</v>
      </c>
      <c r="M186" s="257">
        <f t="shared" si="176"/>
        <v>24851779.771825496</v>
      </c>
      <c r="N186" s="257">
        <f t="shared" si="177"/>
        <v>28011926.525916401</v>
      </c>
      <c r="O186" s="257">
        <f t="shared" si="178"/>
        <v>29739640.860144004</v>
      </c>
      <c r="P186" s="257">
        <f t="shared" si="179"/>
        <v>31573916.83403369</v>
      </c>
      <c r="Q186" s="257">
        <f t="shared" si="196"/>
        <v>35468737.038663335</v>
      </c>
      <c r="R186" s="258">
        <f t="shared" si="180"/>
        <v>29739640.860144004</v>
      </c>
      <c r="S186" s="257">
        <f t="shared" si="180"/>
        <v>31573916.83403369</v>
      </c>
      <c r="T186" s="257">
        <f t="shared" si="181"/>
        <v>33521326.93634852</v>
      </c>
      <c r="U186" s="257">
        <f t="shared" si="197"/>
        <v>39851413.463910654</v>
      </c>
      <c r="V186" s="257"/>
      <c r="W186" s="257">
        <f t="shared" si="182"/>
        <v>1839031703.1150868</v>
      </c>
      <c r="X186" s="257">
        <f t="shared" si="183"/>
        <v>2072882562.9178138</v>
      </c>
      <c r="Y186" s="257">
        <f t="shared" si="184"/>
        <v>2200733423.6506562</v>
      </c>
      <c r="Z186" s="258">
        <f t="shared" si="198"/>
        <v>2336469845.718493</v>
      </c>
      <c r="AA186" s="258">
        <f t="shared" si="199"/>
        <v>2624686540.8610868</v>
      </c>
      <c r="AB186" s="258">
        <f t="shared" si="185"/>
        <v>2200733423.6506562</v>
      </c>
      <c r="AC186" s="257">
        <f t="shared" si="186"/>
        <v>2336469845.718493</v>
      </c>
      <c r="AD186" s="257">
        <f t="shared" si="200"/>
        <v>2480578193.2897906</v>
      </c>
      <c r="AE186" s="257">
        <f t="shared" si="201"/>
        <v>2949004596.3293886</v>
      </c>
      <c r="AF186" s="257"/>
      <c r="AG186" s="32" t="str">
        <f t="shared" si="187"/>
        <v>BERTAHAP</v>
      </c>
      <c r="AH186" s="259">
        <f t="shared" si="188"/>
        <v>0</v>
      </c>
      <c r="AI186" s="260">
        <v>2</v>
      </c>
      <c r="AJ186" s="261"/>
      <c r="AK186" s="257" t="e">
        <f>IF(AJ186&gt;#REF!,"LB","KR")</f>
        <v>#REF!</v>
      </c>
      <c r="AL186" s="51">
        <f t="shared" si="189"/>
        <v>2022935000</v>
      </c>
      <c r="AM186" s="51">
        <f t="shared" si="189"/>
        <v>2280171000</v>
      </c>
      <c r="AN186" s="51">
        <f t="shared" si="189"/>
        <v>2420807000</v>
      </c>
      <c r="AO186" s="418">
        <f t="shared" si="169"/>
        <v>2570117000</v>
      </c>
      <c r="AP186" s="418">
        <f t="shared" si="190"/>
        <v>2420807000</v>
      </c>
      <c r="AQ186" s="51">
        <f t="shared" si="190"/>
        <v>2570117000</v>
      </c>
      <c r="AR186" s="51">
        <f t="shared" si="190"/>
        <v>2728637000</v>
      </c>
      <c r="AS186" s="42"/>
      <c r="AT186" s="42"/>
      <c r="AU186" s="297">
        <f t="shared" si="202"/>
        <v>-1273534.3801559955</v>
      </c>
      <c r="AV186" s="297"/>
      <c r="AW186" s="297"/>
      <c r="AX186" s="297"/>
      <c r="AY186" s="297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2"/>
      <c r="BR186" s="42"/>
      <c r="BS186" s="42"/>
      <c r="BT186" s="42"/>
      <c r="BU186" s="42"/>
      <c r="BV186" s="42"/>
      <c r="BW186" s="426">
        <v>41</v>
      </c>
      <c r="BX186" s="424" t="s">
        <v>170</v>
      </c>
      <c r="BY186" s="424" t="str">
        <f>F192</f>
        <v>3BR-1</v>
      </c>
      <c r="BZ186" s="425" t="str">
        <f>D192</f>
        <v>01</v>
      </c>
      <c r="CA186" s="424">
        <f>G192</f>
        <v>175</v>
      </c>
      <c r="CB186" s="424">
        <f>H192</f>
        <v>156</v>
      </c>
      <c r="CC186" s="424">
        <f>O192</f>
        <v>30597832.494288005</v>
      </c>
      <c r="CD186" s="424">
        <f>AL192</f>
        <v>4387628000</v>
      </c>
      <c r="CE186" s="424">
        <f>AM192</f>
        <v>4945557000</v>
      </c>
      <c r="CF186" s="424">
        <f>AN192</f>
        <v>5250589000</v>
      </c>
      <c r="CG186" s="424">
        <f>AO192</f>
        <v>5574433000</v>
      </c>
      <c r="CH186" s="424">
        <f>AR192</f>
        <v>5918252000</v>
      </c>
      <c r="CI186" s="42">
        <v>2</v>
      </c>
      <c r="CJ186" s="418">
        <f t="shared" si="203"/>
        <v>2728635954.0171294</v>
      </c>
      <c r="CK186" s="42">
        <f t="shared" si="204"/>
        <v>2566056000</v>
      </c>
      <c r="CL186" s="42">
        <f t="shared" si="204"/>
        <v>2724325000</v>
      </c>
      <c r="CM186" s="43">
        <f t="shared" si="191"/>
        <v>38490840</v>
      </c>
      <c r="CN186" s="43">
        <f t="shared" si="192"/>
        <v>27243250</v>
      </c>
      <c r="CO186" s="43">
        <f t="shared" si="193"/>
        <v>60520175</v>
      </c>
      <c r="CP186" s="43">
        <f t="shared" si="194"/>
        <v>53544104.166666664</v>
      </c>
      <c r="CQ186" s="42">
        <f t="shared" si="205"/>
        <v>2892355186.6170893</v>
      </c>
    </row>
    <row r="187" spans="1:95">
      <c r="A187" s="3">
        <f t="shared" si="195"/>
        <v>148</v>
      </c>
      <c r="B187" s="249">
        <v>4</v>
      </c>
      <c r="C187" s="250" t="s">
        <v>169</v>
      </c>
      <c r="D187" s="251" t="s">
        <v>38</v>
      </c>
      <c r="E187" s="252"/>
      <c r="F187" s="40" t="s">
        <v>58</v>
      </c>
      <c r="G187" s="253">
        <f t="shared" si="170"/>
        <v>101</v>
      </c>
      <c r="H187" s="253">
        <f t="shared" si="171"/>
        <v>90</v>
      </c>
      <c r="I187" s="254">
        <f t="shared" si="172"/>
        <v>27506142.120000001</v>
      </c>
      <c r="J187" s="254">
        <f t="shared" si="173"/>
        <v>1</v>
      </c>
      <c r="K187" s="255">
        <f t="shared" si="174"/>
        <v>1.06</v>
      </c>
      <c r="L187" s="256">
        <f t="shared" si="213"/>
        <v>1.02</v>
      </c>
      <c r="M187" s="257">
        <f t="shared" si="176"/>
        <v>24851779.771825496</v>
      </c>
      <c r="N187" s="257">
        <f t="shared" si="177"/>
        <v>28011926.525916401</v>
      </c>
      <c r="O187" s="257">
        <f t="shared" si="178"/>
        <v>29739640.860144004</v>
      </c>
      <c r="P187" s="257">
        <f t="shared" si="179"/>
        <v>31573916.83403369</v>
      </c>
      <c r="Q187" s="257">
        <f t="shared" si="196"/>
        <v>35468737.038663335</v>
      </c>
      <c r="R187" s="258">
        <f t="shared" si="180"/>
        <v>29739640.860144004</v>
      </c>
      <c r="S187" s="257">
        <f t="shared" si="180"/>
        <v>31573916.83403369</v>
      </c>
      <c r="T187" s="257">
        <f t="shared" si="181"/>
        <v>33521326.93634852</v>
      </c>
      <c r="U187" s="257">
        <f t="shared" si="197"/>
        <v>39851413.463910654</v>
      </c>
      <c r="V187" s="257"/>
      <c r="W187" s="257">
        <f t="shared" si="182"/>
        <v>2236660179.4642944</v>
      </c>
      <c r="X187" s="257">
        <f t="shared" si="183"/>
        <v>2521073387.3324761</v>
      </c>
      <c r="Y187" s="257">
        <f t="shared" si="184"/>
        <v>2676567677.4129605</v>
      </c>
      <c r="Z187" s="258">
        <f t="shared" si="198"/>
        <v>2841652515.0630322</v>
      </c>
      <c r="AA187" s="258">
        <f t="shared" si="199"/>
        <v>3192186333.4797001</v>
      </c>
      <c r="AB187" s="258">
        <f t="shared" si="185"/>
        <v>2676567677.4129605</v>
      </c>
      <c r="AC187" s="257">
        <f t="shared" si="186"/>
        <v>2841652515.0630322</v>
      </c>
      <c r="AD187" s="257">
        <f t="shared" si="200"/>
        <v>3016919424.2713666</v>
      </c>
      <c r="AE187" s="257">
        <f t="shared" si="201"/>
        <v>3586627211.7519588</v>
      </c>
      <c r="AF187" s="257"/>
      <c r="AG187" s="32" t="str">
        <f t="shared" si="187"/>
        <v>BERTAHAP</v>
      </c>
      <c r="AH187" s="259">
        <f t="shared" si="188"/>
        <v>0</v>
      </c>
      <c r="AI187" s="260">
        <v>2</v>
      </c>
      <c r="AJ187" s="261"/>
      <c r="AK187" s="257" t="e">
        <f>IF(AJ187&gt;#REF!,"LB","KR")</f>
        <v>#REF!</v>
      </c>
      <c r="AL187" s="51">
        <f t="shared" si="189"/>
        <v>2460327000</v>
      </c>
      <c r="AM187" s="51">
        <f t="shared" si="189"/>
        <v>2773181000</v>
      </c>
      <c r="AN187" s="51">
        <f t="shared" si="189"/>
        <v>2944225000</v>
      </c>
      <c r="AO187" s="418">
        <f t="shared" si="169"/>
        <v>3125818000</v>
      </c>
      <c r="AP187" s="418">
        <f t="shared" si="190"/>
        <v>2944225000</v>
      </c>
      <c r="AQ187" s="51">
        <f t="shared" si="190"/>
        <v>3125818000</v>
      </c>
      <c r="AR187" s="51">
        <f t="shared" si="190"/>
        <v>3318612000</v>
      </c>
      <c r="AS187" s="42"/>
      <c r="AT187" s="42"/>
      <c r="AU187" s="297">
        <f t="shared" si="202"/>
        <v>-1273534.3801559955</v>
      </c>
      <c r="AV187" s="297"/>
      <c r="AW187" s="297"/>
      <c r="AX187" s="297"/>
      <c r="AY187" s="297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2"/>
      <c r="BR187" s="42"/>
      <c r="BS187" s="42"/>
      <c r="BT187" s="42"/>
      <c r="BU187" s="42"/>
      <c r="BV187" s="42"/>
      <c r="BW187" s="426">
        <v>42</v>
      </c>
      <c r="BX187" s="424" t="s">
        <v>171</v>
      </c>
      <c r="BY187" s="424" t="str">
        <f>F201</f>
        <v>3BR-21</v>
      </c>
      <c r="BZ187" s="425">
        <f>D201</f>
        <v>21</v>
      </c>
      <c r="CA187" s="424">
        <f>G201</f>
        <v>132</v>
      </c>
      <c r="CB187" s="424">
        <f>H201</f>
        <v>112</v>
      </c>
      <c r="CC187" s="424">
        <f>O201</f>
        <v>31164459.021960001</v>
      </c>
      <c r="CD187" s="424">
        <f>AL201</f>
        <v>3208427000</v>
      </c>
      <c r="CE187" s="424">
        <f>AM201</f>
        <v>3616410000</v>
      </c>
      <c r="CF187" s="424">
        <f>AN201</f>
        <v>3839462000</v>
      </c>
      <c r="CG187" s="424">
        <f>AO201</f>
        <v>4076271000</v>
      </c>
      <c r="CH187" s="424">
        <f>AR201</f>
        <v>4327687000</v>
      </c>
      <c r="CI187" s="42">
        <v>4</v>
      </c>
      <c r="CJ187" s="418">
        <f t="shared" si="203"/>
        <v>3318611324.1202307</v>
      </c>
      <c r="CK187" s="42">
        <f t="shared" si="204"/>
        <v>3120879000</v>
      </c>
      <c r="CL187" s="42">
        <f t="shared" si="204"/>
        <v>3313368000</v>
      </c>
      <c r="CM187" s="43">
        <f t="shared" si="191"/>
        <v>46813185</v>
      </c>
      <c r="CN187" s="43">
        <f t="shared" si="192"/>
        <v>33133680</v>
      </c>
      <c r="CO187" s="43">
        <f t="shared" si="193"/>
        <v>73605625</v>
      </c>
      <c r="CP187" s="43">
        <f t="shared" si="194"/>
        <v>65121208.333333336</v>
      </c>
      <c r="CQ187" s="42">
        <f t="shared" si="205"/>
        <v>3517729022.7748499</v>
      </c>
    </row>
    <row r="188" spans="1:95">
      <c r="A188" s="3">
        <f t="shared" si="195"/>
        <v>149</v>
      </c>
      <c r="B188" s="249">
        <v>5</v>
      </c>
      <c r="C188" s="250" t="s">
        <v>169</v>
      </c>
      <c r="D188" s="251" t="s">
        <v>44</v>
      </c>
      <c r="E188" s="252"/>
      <c r="F188" s="40" t="s">
        <v>60</v>
      </c>
      <c r="G188" s="253">
        <f t="shared" si="170"/>
        <v>101</v>
      </c>
      <c r="H188" s="253">
        <f t="shared" si="171"/>
        <v>90</v>
      </c>
      <c r="I188" s="254">
        <f t="shared" si="172"/>
        <v>27506142.120000001</v>
      </c>
      <c r="J188" s="254">
        <f t="shared" si="173"/>
        <v>1</v>
      </c>
      <c r="K188" s="255">
        <f t="shared" si="174"/>
        <v>1.06</v>
      </c>
      <c r="L188" s="256">
        <f t="shared" si="213"/>
        <v>1.02</v>
      </c>
      <c r="M188" s="257">
        <f t="shared" si="176"/>
        <v>24851779.771825496</v>
      </c>
      <c r="N188" s="257">
        <f t="shared" si="177"/>
        <v>28011926.525916401</v>
      </c>
      <c r="O188" s="257">
        <f t="shared" si="178"/>
        <v>29739640.860144004</v>
      </c>
      <c r="P188" s="257">
        <f t="shared" si="179"/>
        <v>31573916.83403369</v>
      </c>
      <c r="Q188" s="257">
        <f t="shared" si="196"/>
        <v>35468737.038663335</v>
      </c>
      <c r="R188" s="258">
        <f t="shared" si="180"/>
        <v>29739640.860144004</v>
      </c>
      <c r="S188" s="257">
        <f t="shared" si="180"/>
        <v>31573916.83403369</v>
      </c>
      <c r="T188" s="257">
        <f t="shared" si="181"/>
        <v>33521326.93634852</v>
      </c>
      <c r="U188" s="257">
        <f t="shared" si="197"/>
        <v>39851413.463910654</v>
      </c>
      <c r="V188" s="257"/>
      <c r="W188" s="257">
        <f t="shared" si="182"/>
        <v>2236660179.4642944</v>
      </c>
      <c r="X188" s="257">
        <f t="shared" si="183"/>
        <v>2521073387.3324761</v>
      </c>
      <c r="Y188" s="257">
        <f t="shared" si="184"/>
        <v>2676567677.4129605</v>
      </c>
      <c r="Z188" s="258">
        <f t="shared" si="198"/>
        <v>2841652515.0630322</v>
      </c>
      <c r="AA188" s="258">
        <f t="shared" si="199"/>
        <v>3192186333.4797001</v>
      </c>
      <c r="AB188" s="258">
        <f t="shared" si="185"/>
        <v>2676567677.4129605</v>
      </c>
      <c r="AC188" s="257">
        <f t="shared" si="186"/>
        <v>2841652515.0630322</v>
      </c>
      <c r="AD188" s="257">
        <f t="shared" si="200"/>
        <v>3016919424.2713666</v>
      </c>
      <c r="AE188" s="257">
        <f t="shared" si="201"/>
        <v>3586627211.7519588</v>
      </c>
      <c r="AF188" s="257"/>
      <c r="AG188" s="32" t="str">
        <f t="shared" si="187"/>
        <v>BERTAHAP</v>
      </c>
      <c r="AH188" s="259">
        <f t="shared" si="188"/>
        <v>0</v>
      </c>
      <c r="AI188" s="260">
        <v>2</v>
      </c>
      <c r="AJ188" s="261"/>
      <c r="AK188" s="257" t="e">
        <f>IF(AJ188&gt;#REF!,"LB","KR")</f>
        <v>#REF!</v>
      </c>
      <c r="AL188" s="51">
        <f t="shared" si="189"/>
        <v>2460327000</v>
      </c>
      <c r="AM188" s="51">
        <f t="shared" si="189"/>
        <v>2773181000</v>
      </c>
      <c r="AN188" s="51">
        <f t="shared" si="189"/>
        <v>2944225000</v>
      </c>
      <c r="AO188" s="418">
        <f t="shared" si="169"/>
        <v>3125818000</v>
      </c>
      <c r="AP188" s="418">
        <f t="shared" si="190"/>
        <v>2944225000</v>
      </c>
      <c r="AQ188" s="51">
        <f t="shared" si="190"/>
        <v>3125818000</v>
      </c>
      <c r="AR188" s="51">
        <f t="shared" si="190"/>
        <v>3318612000</v>
      </c>
      <c r="AS188" s="42"/>
      <c r="AT188" s="42"/>
      <c r="AU188" s="297">
        <f t="shared" si="202"/>
        <v>-1273534.3801559955</v>
      </c>
      <c r="AV188" s="297"/>
      <c r="AW188" s="297"/>
      <c r="AX188" s="297"/>
      <c r="AY188" s="297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6">
        <v>43</v>
      </c>
      <c r="BX188" s="429" t="s">
        <v>164</v>
      </c>
      <c r="BY188" s="424" t="str">
        <f>F212</f>
        <v>2BR-3</v>
      </c>
      <c r="BZ188" s="425" t="str">
        <f>D212</f>
        <v>03</v>
      </c>
      <c r="CA188" s="424">
        <f>G212</f>
        <v>85</v>
      </c>
      <c r="CB188" s="424">
        <f>H212</f>
        <v>74</v>
      </c>
      <c r="CC188" s="424">
        <f>O212</f>
        <v>30031205.966616005</v>
      </c>
      <c r="CD188" s="424">
        <f>AL212</f>
        <v>2042768000</v>
      </c>
      <c r="CE188" s="424">
        <f>AM212</f>
        <v>2302526000</v>
      </c>
      <c r="CF188" s="424">
        <f>AN212</f>
        <v>2444541000</v>
      </c>
      <c r="CG188" s="424">
        <f>AO212</f>
        <v>2595315000</v>
      </c>
      <c r="CH188" s="424">
        <f>AR212</f>
        <v>2755388000</v>
      </c>
      <c r="CI188" s="42">
        <v>1</v>
      </c>
      <c r="CJ188" s="418">
        <f t="shared" si="203"/>
        <v>3318611324.1202307</v>
      </c>
      <c r="CK188" s="42">
        <f t="shared" si="204"/>
        <v>3120879000</v>
      </c>
      <c r="CL188" s="42">
        <f t="shared" si="204"/>
        <v>3313368000</v>
      </c>
      <c r="CM188" s="43">
        <f t="shared" si="191"/>
        <v>46813185</v>
      </c>
      <c r="CN188" s="43">
        <f t="shared" si="192"/>
        <v>33133680</v>
      </c>
      <c r="CO188" s="43">
        <f t="shared" si="193"/>
        <v>73605625</v>
      </c>
      <c r="CP188" s="43">
        <f t="shared" si="194"/>
        <v>65121208.333333336</v>
      </c>
      <c r="CQ188" s="42">
        <f t="shared" si="205"/>
        <v>3517729022.7748499</v>
      </c>
    </row>
    <row r="189" spans="1:95">
      <c r="A189" s="3">
        <f t="shared" si="195"/>
        <v>150</v>
      </c>
      <c r="B189" s="249">
        <v>6</v>
      </c>
      <c r="C189" s="250" t="s">
        <v>169</v>
      </c>
      <c r="D189" s="285">
        <v>11</v>
      </c>
      <c r="E189" s="252"/>
      <c r="F189" s="40" t="s">
        <v>62</v>
      </c>
      <c r="G189" s="253">
        <f t="shared" si="170"/>
        <v>101</v>
      </c>
      <c r="H189" s="253">
        <f t="shared" si="171"/>
        <v>90</v>
      </c>
      <c r="I189" s="254">
        <f t="shared" si="172"/>
        <v>27506142.120000001</v>
      </c>
      <c r="J189" s="254">
        <f t="shared" si="173"/>
        <v>1</v>
      </c>
      <c r="K189" s="255">
        <f t="shared" si="174"/>
        <v>1.06</v>
      </c>
      <c r="L189" s="256">
        <f t="shared" si="213"/>
        <v>1.02</v>
      </c>
      <c r="M189" s="257">
        <f t="shared" si="176"/>
        <v>24851779.771825496</v>
      </c>
      <c r="N189" s="257">
        <f t="shared" si="177"/>
        <v>28011926.525916401</v>
      </c>
      <c r="O189" s="257">
        <f t="shared" si="178"/>
        <v>29739640.860144004</v>
      </c>
      <c r="P189" s="257">
        <f t="shared" si="179"/>
        <v>31573916.83403369</v>
      </c>
      <c r="Q189" s="257">
        <f t="shared" si="196"/>
        <v>35468737.038663335</v>
      </c>
      <c r="R189" s="258">
        <f t="shared" si="180"/>
        <v>29739640.860144004</v>
      </c>
      <c r="S189" s="257">
        <f t="shared" si="180"/>
        <v>31573916.83403369</v>
      </c>
      <c r="T189" s="257">
        <f t="shared" si="181"/>
        <v>33521326.93634852</v>
      </c>
      <c r="U189" s="257">
        <f t="shared" si="197"/>
        <v>39851413.463910654</v>
      </c>
      <c r="V189" s="257"/>
      <c r="W189" s="257">
        <f t="shared" si="182"/>
        <v>2236660179.4642944</v>
      </c>
      <c r="X189" s="257">
        <f t="shared" si="183"/>
        <v>2521073387.3324761</v>
      </c>
      <c r="Y189" s="257">
        <f t="shared" si="184"/>
        <v>2676567677.4129605</v>
      </c>
      <c r="Z189" s="258">
        <f t="shared" si="198"/>
        <v>2841652515.0630322</v>
      </c>
      <c r="AA189" s="258">
        <f t="shared" si="199"/>
        <v>3192186333.4797001</v>
      </c>
      <c r="AB189" s="258">
        <f t="shared" si="185"/>
        <v>2676567677.4129605</v>
      </c>
      <c r="AC189" s="257">
        <f t="shared" si="186"/>
        <v>2841652515.0630322</v>
      </c>
      <c r="AD189" s="257">
        <f t="shared" si="200"/>
        <v>3016919424.2713666</v>
      </c>
      <c r="AE189" s="257">
        <f t="shared" si="201"/>
        <v>3586627211.7519588</v>
      </c>
      <c r="AF189" s="257"/>
      <c r="AG189" s="32" t="str">
        <f t="shared" si="187"/>
        <v>BERTAHAP</v>
      </c>
      <c r="AH189" s="259">
        <f t="shared" si="188"/>
        <v>0</v>
      </c>
      <c r="AI189" s="260">
        <v>2</v>
      </c>
      <c r="AJ189" s="261"/>
      <c r="AK189" s="257" t="e">
        <f>IF(AJ189&gt;#REF!,"LB","KR")</f>
        <v>#REF!</v>
      </c>
      <c r="AL189" s="51">
        <f t="shared" si="189"/>
        <v>2460327000</v>
      </c>
      <c r="AM189" s="51">
        <f t="shared" si="189"/>
        <v>2773181000</v>
      </c>
      <c r="AN189" s="51">
        <f t="shared" si="189"/>
        <v>2944225000</v>
      </c>
      <c r="AO189" s="418">
        <f t="shared" si="169"/>
        <v>3125818000</v>
      </c>
      <c r="AP189" s="418">
        <f t="shared" si="190"/>
        <v>2944225000</v>
      </c>
      <c r="AQ189" s="51">
        <f t="shared" si="190"/>
        <v>3125818000</v>
      </c>
      <c r="AR189" s="51">
        <f t="shared" si="190"/>
        <v>3318612000</v>
      </c>
      <c r="AS189" s="42"/>
      <c r="AT189" s="42"/>
      <c r="AU189" s="297">
        <f t="shared" si="202"/>
        <v>-1273534.3801559955</v>
      </c>
      <c r="AV189" s="297"/>
      <c r="AW189" s="297"/>
      <c r="AX189" s="297"/>
      <c r="AY189" s="297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/>
      <c r="BW189" s="426">
        <v>44</v>
      </c>
      <c r="BX189" s="424" t="s">
        <v>172</v>
      </c>
      <c r="BY189" s="424" t="str">
        <f>F244</f>
        <v>2BR-11</v>
      </c>
      <c r="BZ189" s="425">
        <f>D244</f>
        <v>11</v>
      </c>
      <c r="CA189" s="424">
        <f>G244</f>
        <v>101</v>
      </c>
      <c r="CB189" s="424">
        <f>H244</f>
        <v>90</v>
      </c>
      <c r="CC189" s="424">
        <f>O244</f>
        <v>30031205.966616005</v>
      </c>
      <c r="CD189" s="424">
        <f>AL244</f>
        <v>2484448000</v>
      </c>
      <c r="CE189" s="424">
        <f>AM244</f>
        <v>2800369000</v>
      </c>
      <c r="CF189" s="424">
        <f>AN244</f>
        <v>2973090000</v>
      </c>
      <c r="CG189" s="424">
        <f>AO244</f>
        <v>3156464000</v>
      </c>
      <c r="CH189" s="424">
        <f>AR244</f>
        <v>3351147000</v>
      </c>
      <c r="CI189" s="42">
        <v>2</v>
      </c>
      <c r="CJ189" s="418">
        <f t="shared" si="203"/>
        <v>3318611324.1202307</v>
      </c>
      <c r="CK189" s="42">
        <f t="shared" si="204"/>
        <v>3120879000</v>
      </c>
      <c r="CL189" s="42">
        <f t="shared" si="204"/>
        <v>3313368000</v>
      </c>
      <c r="CM189" s="43">
        <f t="shared" si="191"/>
        <v>46813185</v>
      </c>
      <c r="CN189" s="43">
        <f t="shared" si="192"/>
        <v>33133680</v>
      </c>
      <c r="CO189" s="43">
        <f t="shared" si="193"/>
        <v>73605625</v>
      </c>
      <c r="CP189" s="43">
        <f t="shared" si="194"/>
        <v>65121208.333333336</v>
      </c>
      <c r="CQ189" s="42">
        <f t="shared" si="205"/>
        <v>3517729022.7748499</v>
      </c>
    </row>
    <row r="190" spans="1:95">
      <c r="A190" s="3">
        <f t="shared" si="195"/>
        <v>151</v>
      </c>
      <c r="B190" s="249">
        <v>7</v>
      </c>
      <c r="C190" s="250" t="s">
        <v>169</v>
      </c>
      <c r="D190" s="285">
        <v>15</v>
      </c>
      <c r="E190" s="252"/>
      <c r="F190" s="40" t="s">
        <v>64</v>
      </c>
      <c r="G190" s="253">
        <f t="shared" si="170"/>
        <v>101</v>
      </c>
      <c r="H190" s="253">
        <f t="shared" si="171"/>
        <v>90</v>
      </c>
      <c r="I190" s="254">
        <f t="shared" si="172"/>
        <v>27506142.120000001</v>
      </c>
      <c r="J190" s="254">
        <f t="shared" si="173"/>
        <v>1</v>
      </c>
      <c r="K190" s="255">
        <f t="shared" si="174"/>
        <v>1.06</v>
      </c>
      <c r="L190" s="256">
        <f t="shared" si="213"/>
        <v>1.02</v>
      </c>
      <c r="M190" s="257">
        <f t="shared" si="176"/>
        <v>24851779.771825496</v>
      </c>
      <c r="N190" s="257">
        <f t="shared" si="177"/>
        <v>28011926.525916401</v>
      </c>
      <c r="O190" s="257">
        <f t="shared" si="178"/>
        <v>29739640.860144004</v>
      </c>
      <c r="P190" s="257">
        <f t="shared" si="179"/>
        <v>31573916.83403369</v>
      </c>
      <c r="Q190" s="257">
        <f t="shared" si="196"/>
        <v>35468737.038663335</v>
      </c>
      <c r="R190" s="258">
        <f t="shared" si="180"/>
        <v>29739640.860144004</v>
      </c>
      <c r="S190" s="257">
        <f t="shared" si="180"/>
        <v>31573916.83403369</v>
      </c>
      <c r="T190" s="257">
        <f t="shared" si="181"/>
        <v>33521326.93634852</v>
      </c>
      <c r="U190" s="257">
        <f t="shared" si="197"/>
        <v>39851413.463910654</v>
      </c>
      <c r="V190" s="257"/>
      <c r="W190" s="257">
        <f t="shared" si="182"/>
        <v>2236660179.4642944</v>
      </c>
      <c r="X190" s="257">
        <f t="shared" si="183"/>
        <v>2521073387.3324761</v>
      </c>
      <c r="Y190" s="257">
        <f t="shared" si="184"/>
        <v>2676567677.4129605</v>
      </c>
      <c r="Z190" s="258">
        <f t="shared" si="198"/>
        <v>2841652515.0630322</v>
      </c>
      <c r="AA190" s="258">
        <f t="shared" si="199"/>
        <v>3192186333.4797001</v>
      </c>
      <c r="AB190" s="258">
        <f t="shared" si="185"/>
        <v>2676567677.4129605</v>
      </c>
      <c r="AC190" s="257">
        <f t="shared" si="186"/>
        <v>2841652515.0630322</v>
      </c>
      <c r="AD190" s="257">
        <f t="shared" si="200"/>
        <v>3016919424.2713666</v>
      </c>
      <c r="AE190" s="257">
        <f t="shared" si="201"/>
        <v>3586627211.7519588</v>
      </c>
      <c r="AF190" s="257"/>
      <c r="AG190" s="32" t="str">
        <f t="shared" si="187"/>
        <v>BERTAHAP</v>
      </c>
      <c r="AH190" s="259">
        <f t="shared" si="188"/>
        <v>0</v>
      </c>
      <c r="AI190" s="260">
        <v>2</v>
      </c>
      <c r="AJ190" s="261"/>
      <c r="AK190" s="257" t="e">
        <f>IF(AJ190&gt;#REF!,"LB","KR")</f>
        <v>#REF!</v>
      </c>
      <c r="AL190" s="51">
        <f t="shared" si="189"/>
        <v>2460327000</v>
      </c>
      <c r="AM190" s="51">
        <f t="shared" si="189"/>
        <v>2773181000</v>
      </c>
      <c r="AN190" s="51">
        <f t="shared" si="189"/>
        <v>2944225000</v>
      </c>
      <c r="AO190" s="418">
        <f t="shared" si="169"/>
        <v>3125818000</v>
      </c>
      <c r="AP190" s="418">
        <f t="shared" si="190"/>
        <v>2944225000</v>
      </c>
      <c r="AQ190" s="51">
        <f t="shared" si="190"/>
        <v>3125818000</v>
      </c>
      <c r="AR190" s="51">
        <f t="shared" si="190"/>
        <v>3318612000</v>
      </c>
      <c r="AS190" s="42"/>
      <c r="AT190" s="42"/>
      <c r="AU190" s="297">
        <f t="shared" si="202"/>
        <v>-1273534.3801559955</v>
      </c>
      <c r="AV190" s="297"/>
      <c r="AW190" s="297"/>
      <c r="AX190" s="297"/>
      <c r="AY190" s="297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2"/>
      <c r="BR190" s="42"/>
      <c r="BS190" s="42"/>
      <c r="BT190" s="42"/>
      <c r="BU190" s="42"/>
      <c r="BV190" s="42"/>
      <c r="BW190" s="426">
        <v>45</v>
      </c>
      <c r="BX190" s="429" t="s">
        <v>168</v>
      </c>
      <c r="BY190" s="424" t="str">
        <f>F262</f>
        <v>2BR-7</v>
      </c>
      <c r="BZ190" s="425" t="str">
        <f>D262</f>
        <v>07</v>
      </c>
      <c r="CA190" s="424">
        <f>G262</f>
        <v>101</v>
      </c>
      <c r="CB190" s="424">
        <f>H262</f>
        <v>90</v>
      </c>
      <c r="CC190" s="424">
        <f>O262</f>
        <v>30031205.966616005</v>
      </c>
      <c r="CD190" s="424">
        <f t="shared" ref="CD190:CG191" si="214">AL262</f>
        <v>2484448000</v>
      </c>
      <c r="CE190" s="424">
        <f t="shared" si="214"/>
        <v>2800369000</v>
      </c>
      <c r="CF190" s="424">
        <f t="shared" si="214"/>
        <v>2973090000</v>
      </c>
      <c r="CG190" s="424">
        <f t="shared" si="214"/>
        <v>3156464000</v>
      </c>
      <c r="CH190" s="424">
        <f>AR262</f>
        <v>3351147000</v>
      </c>
      <c r="CI190" s="42">
        <v>2</v>
      </c>
      <c r="CJ190" s="418">
        <f t="shared" si="203"/>
        <v>3318611324.1202307</v>
      </c>
      <c r="CK190" s="42">
        <f t="shared" si="204"/>
        <v>3120879000</v>
      </c>
      <c r="CL190" s="42">
        <f t="shared" si="204"/>
        <v>3313368000</v>
      </c>
      <c r="CM190" s="43">
        <f t="shared" si="191"/>
        <v>46813185</v>
      </c>
      <c r="CN190" s="43">
        <f t="shared" si="192"/>
        <v>33133680</v>
      </c>
      <c r="CO190" s="43">
        <f t="shared" si="193"/>
        <v>73605625</v>
      </c>
      <c r="CP190" s="43">
        <f t="shared" si="194"/>
        <v>65121208.333333336</v>
      </c>
      <c r="CQ190" s="42">
        <f t="shared" si="205"/>
        <v>3517729022.7748499</v>
      </c>
    </row>
    <row r="191" spans="1:95">
      <c r="A191" s="3">
        <f t="shared" si="195"/>
        <v>152</v>
      </c>
      <c r="B191" s="249">
        <v>8</v>
      </c>
      <c r="C191" s="250" t="s">
        <v>169</v>
      </c>
      <c r="D191" s="285">
        <v>17</v>
      </c>
      <c r="E191" s="252"/>
      <c r="F191" s="40" t="s">
        <v>67</v>
      </c>
      <c r="G191" s="253">
        <f t="shared" si="170"/>
        <v>85</v>
      </c>
      <c r="H191" s="253">
        <f t="shared" si="171"/>
        <v>74</v>
      </c>
      <c r="I191" s="254">
        <f t="shared" si="172"/>
        <v>27506142.120000001</v>
      </c>
      <c r="J191" s="254">
        <f t="shared" si="173"/>
        <v>1</v>
      </c>
      <c r="K191" s="255">
        <f t="shared" si="174"/>
        <v>1.06</v>
      </c>
      <c r="L191" s="256">
        <f t="shared" si="213"/>
        <v>1.02</v>
      </c>
      <c r="M191" s="257">
        <f t="shared" si="176"/>
        <v>24851779.771825496</v>
      </c>
      <c r="N191" s="257">
        <f t="shared" si="177"/>
        <v>28011926.525916401</v>
      </c>
      <c r="O191" s="257">
        <f t="shared" si="178"/>
        <v>29739640.860144004</v>
      </c>
      <c r="P191" s="257">
        <f t="shared" si="179"/>
        <v>31573916.83403369</v>
      </c>
      <c r="Q191" s="257">
        <f t="shared" si="196"/>
        <v>35468737.038663335</v>
      </c>
      <c r="R191" s="258">
        <f t="shared" si="180"/>
        <v>29739640.860144004</v>
      </c>
      <c r="S191" s="257">
        <f t="shared" si="180"/>
        <v>31573916.83403369</v>
      </c>
      <c r="T191" s="257">
        <f t="shared" si="181"/>
        <v>33521326.93634852</v>
      </c>
      <c r="U191" s="257">
        <f t="shared" si="197"/>
        <v>39851413.463910654</v>
      </c>
      <c r="V191" s="257"/>
      <c r="W191" s="257">
        <f t="shared" si="182"/>
        <v>1839031703.1150868</v>
      </c>
      <c r="X191" s="257">
        <f t="shared" si="183"/>
        <v>2072882562.9178138</v>
      </c>
      <c r="Y191" s="257">
        <f t="shared" si="184"/>
        <v>2200733423.6506562</v>
      </c>
      <c r="Z191" s="258">
        <f t="shared" si="198"/>
        <v>2336469845.718493</v>
      </c>
      <c r="AA191" s="258">
        <f t="shared" si="199"/>
        <v>2624686540.8610868</v>
      </c>
      <c r="AB191" s="258">
        <f t="shared" si="185"/>
        <v>2200733423.6506562</v>
      </c>
      <c r="AC191" s="257">
        <f t="shared" si="186"/>
        <v>2336469845.718493</v>
      </c>
      <c r="AD191" s="257">
        <f t="shared" si="200"/>
        <v>2480578193.2897906</v>
      </c>
      <c r="AE191" s="257">
        <f t="shared" si="201"/>
        <v>2949004596.3293886</v>
      </c>
      <c r="AF191" s="257"/>
      <c r="AG191" s="32" t="str">
        <f t="shared" si="187"/>
        <v>BERTAHAP</v>
      </c>
      <c r="AH191" s="259">
        <f t="shared" si="188"/>
        <v>0</v>
      </c>
      <c r="AI191" s="260">
        <v>2</v>
      </c>
      <c r="AJ191" s="261"/>
      <c r="AK191" s="257" t="e">
        <f>IF(AJ191&gt;#REF!,"LB","KR")</f>
        <v>#REF!</v>
      </c>
      <c r="AL191" s="51">
        <f t="shared" si="189"/>
        <v>2022935000</v>
      </c>
      <c r="AM191" s="51">
        <f t="shared" si="189"/>
        <v>2280171000</v>
      </c>
      <c r="AN191" s="51">
        <f t="shared" si="189"/>
        <v>2420807000</v>
      </c>
      <c r="AO191" s="418">
        <f t="shared" si="169"/>
        <v>2570117000</v>
      </c>
      <c r="AP191" s="418">
        <f t="shared" si="190"/>
        <v>2420807000</v>
      </c>
      <c r="AQ191" s="51">
        <f t="shared" si="190"/>
        <v>2570117000</v>
      </c>
      <c r="AR191" s="51">
        <f t="shared" si="190"/>
        <v>2728637000</v>
      </c>
      <c r="AS191" s="42"/>
      <c r="AT191" s="42"/>
      <c r="AU191" s="297">
        <f t="shared" si="202"/>
        <v>-1273534.3801559955</v>
      </c>
      <c r="AV191" s="297"/>
      <c r="AW191" s="297"/>
      <c r="AX191" s="297"/>
      <c r="AY191" s="297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2"/>
      <c r="BR191" s="42"/>
      <c r="BS191" s="42"/>
      <c r="BT191" s="42"/>
      <c r="BU191" s="42"/>
      <c r="BV191" s="42"/>
      <c r="BW191" s="426"/>
      <c r="BX191" s="424"/>
      <c r="BY191" s="424" t="str">
        <f>F263</f>
        <v>2BR-15</v>
      </c>
      <c r="BZ191" s="425">
        <f>D263</f>
        <v>15</v>
      </c>
      <c r="CA191" s="424">
        <f>G263</f>
        <v>101</v>
      </c>
      <c r="CB191" s="424">
        <f>H263</f>
        <v>90</v>
      </c>
      <c r="CC191" s="424">
        <f>O263</f>
        <v>30031205.966616005</v>
      </c>
      <c r="CD191" s="424">
        <f t="shared" si="214"/>
        <v>2484448000</v>
      </c>
      <c r="CE191" s="424">
        <f t="shared" si="214"/>
        <v>2800369000</v>
      </c>
      <c r="CF191" s="424">
        <f t="shared" si="214"/>
        <v>2973090000</v>
      </c>
      <c r="CG191" s="424">
        <f t="shared" si="214"/>
        <v>3156464000</v>
      </c>
      <c r="CH191" s="424">
        <f>AR263</f>
        <v>3351147000</v>
      </c>
      <c r="CI191" s="42"/>
      <c r="CJ191" s="418">
        <f t="shared" si="203"/>
        <v>2728635954.0171294</v>
      </c>
      <c r="CK191" s="42">
        <f t="shared" si="204"/>
        <v>2566056000</v>
      </c>
      <c r="CL191" s="42">
        <f t="shared" si="204"/>
        <v>2724325000</v>
      </c>
      <c r="CM191" s="43">
        <f t="shared" si="191"/>
        <v>38490840</v>
      </c>
      <c r="CN191" s="43">
        <f t="shared" si="192"/>
        <v>27243250</v>
      </c>
      <c r="CO191" s="43">
        <f t="shared" si="193"/>
        <v>60520175</v>
      </c>
      <c r="CP191" s="43">
        <f t="shared" si="194"/>
        <v>53544104.166666664</v>
      </c>
      <c r="CQ191" s="42">
        <f t="shared" si="205"/>
        <v>2892355186.6170893</v>
      </c>
    </row>
    <row r="192" spans="1:95">
      <c r="A192" s="3">
        <f t="shared" si="195"/>
        <v>153</v>
      </c>
      <c r="B192" s="249">
        <v>1</v>
      </c>
      <c r="C192" s="250" t="s">
        <v>173</v>
      </c>
      <c r="D192" s="251" t="s">
        <v>19</v>
      </c>
      <c r="E192" s="252"/>
      <c r="F192" s="40" t="s">
        <v>72</v>
      </c>
      <c r="G192" s="253">
        <f t="shared" si="170"/>
        <v>175</v>
      </c>
      <c r="H192" s="253">
        <f t="shared" si="171"/>
        <v>156</v>
      </c>
      <c r="I192" s="254">
        <f t="shared" si="172"/>
        <v>27506142.120000001</v>
      </c>
      <c r="J192" s="254">
        <f t="shared" si="173"/>
        <v>5</v>
      </c>
      <c r="K192" s="255">
        <f t="shared" si="174"/>
        <v>1.08</v>
      </c>
      <c r="L192" s="305">
        <f t="shared" ref="L192:L201" si="215">SUMIF($AR$4:$AR$22,D192,$BM$4:$BM$22)</f>
        <v>1.03</v>
      </c>
      <c r="M192" s="257">
        <f t="shared" si="176"/>
        <v>25568923.250257753</v>
      </c>
      <c r="N192" s="257">
        <f t="shared" si="177"/>
        <v>28820261.808573257</v>
      </c>
      <c r="O192" s="257">
        <f t="shared" si="178"/>
        <v>30597832.494288005</v>
      </c>
      <c r="P192" s="257">
        <f t="shared" si="179"/>
        <v>32485039.850332111</v>
      </c>
      <c r="Q192" s="257">
        <f t="shared" si="196"/>
        <v>36492252.202931091</v>
      </c>
      <c r="R192" s="258">
        <f t="shared" si="180"/>
        <v>30597832.494288005</v>
      </c>
      <c r="S192" s="257">
        <f t="shared" si="180"/>
        <v>32485039.850332111</v>
      </c>
      <c r="T192" s="257">
        <f t="shared" si="181"/>
        <v>34488646.026631609</v>
      </c>
      <c r="U192" s="257">
        <f t="shared" si="197"/>
        <v>41001398.758096755</v>
      </c>
      <c r="V192" s="257"/>
      <c r="W192" s="257">
        <f t="shared" si="182"/>
        <v>3988752027.0402093</v>
      </c>
      <c r="X192" s="257">
        <f t="shared" si="183"/>
        <v>4495960842.1374283</v>
      </c>
      <c r="Y192" s="257">
        <f t="shared" si="184"/>
        <v>4773261869.1089287</v>
      </c>
      <c r="Z192" s="258">
        <f t="shared" si="198"/>
        <v>5067666216.6518097</v>
      </c>
      <c r="AA192" s="258">
        <f t="shared" si="199"/>
        <v>5692791343.6572504</v>
      </c>
      <c r="AB192" s="258">
        <f t="shared" si="185"/>
        <v>4773261869.1089287</v>
      </c>
      <c r="AC192" s="257">
        <f t="shared" si="186"/>
        <v>5067666216.6518097</v>
      </c>
      <c r="AD192" s="257">
        <f t="shared" si="200"/>
        <v>5380228780.1545305</v>
      </c>
      <c r="AE192" s="257">
        <f t="shared" si="201"/>
        <v>6396218206.2630939</v>
      </c>
      <c r="AF192" s="257"/>
      <c r="AG192" s="32" t="str">
        <f t="shared" si="187"/>
        <v>BERTAHAP</v>
      </c>
      <c r="AH192" s="259">
        <f t="shared" si="188"/>
        <v>0</v>
      </c>
      <c r="AI192" s="260">
        <v>2</v>
      </c>
      <c r="AJ192" s="261"/>
      <c r="AK192" s="257" t="e">
        <f>IF(AJ192&gt;#REF!,"LB","KR")</f>
        <v>#REF!</v>
      </c>
      <c r="AL192" s="51">
        <f t="shared" si="189"/>
        <v>4387628000</v>
      </c>
      <c r="AM192" s="51">
        <f t="shared" si="189"/>
        <v>4945557000</v>
      </c>
      <c r="AN192" s="51">
        <f t="shared" si="189"/>
        <v>5250589000</v>
      </c>
      <c r="AO192" s="418">
        <f t="shared" si="169"/>
        <v>5574433000</v>
      </c>
      <c r="AP192" s="418">
        <f t="shared" si="190"/>
        <v>5250589000</v>
      </c>
      <c r="AQ192" s="51">
        <f t="shared" si="190"/>
        <v>5574433000</v>
      </c>
      <c r="AR192" s="51">
        <f t="shared" si="190"/>
        <v>5918252000</v>
      </c>
      <c r="AS192" s="42"/>
      <c r="AT192" s="42"/>
      <c r="AU192" s="297">
        <f t="shared" si="202"/>
        <v>-415342.74601199478</v>
      </c>
      <c r="AV192" s="297"/>
      <c r="AW192" s="297"/>
      <c r="AX192" s="297"/>
      <c r="AY192" s="297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/>
      <c r="BW192" s="426">
        <v>46</v>
      </c>
      <c r="BX192" s="424" t="s">
        <v>174</v>
      </c>
      <c r="BY192" s="424" t="str">
        <f>F239</f>
        <v>3BR-1</v>
      </c>
      <c r="BZ192" s="425" t="str">
        <f>D239</f>
        <v>01</v>
      </c>
      <c r="CA192" s="424">
        <f>G239</f>
        <v>175</v>
      </c>
      <c r="CB192" s="424">
        <f>H239</f>
        <v>156</v>
      </c>
      <c r="CC192" s="424">
        <f>O239</f>
        <v>30597832.494288005</v>
      </c>
      <c r="CD192" s="424">
        <f>AL239</f>
        <v>4387628000</v>
      </c>
      <c r="CE192" s="424">
        <f>AM239</f>
        <v>4945557000</v>
      </c>
      <c r="CF192" s="424">
        <f>AN239</f>
        <v>5250589000</v>
      </c>
      <c r="CG192" s="424">
        <f>AO239</f>
        <v>5574433000</v>
      </c>
      <c r="CH192" s="424">
        <f>AR239</f>
        <v>5918252000</v>
      </c>
      <c r="CI192" s="42">
        <v>2</v>
      </c>
      <c r="CJ192" s="418">
        <f t="shared" si="203"/>
        <v>5918251311.9284325</v>
      </c>
      <c r="CK192" s="42">
        <f t="shared" si="204"/>
        <v>5565625000</v>
      </c>
      <c r="CL192" s="42">
        <f t="shared" si="204"/>
        <v>5908899000</v>
      </c>
      <c r="CM192" s="43">
        <f t="shared" si="191"/>
        <v>83484375</v>
      </c>
      <c r="CN192" s="43">
        <f t="shared" si="192"/>
        <v>59088990</v>
      </c>
      <c r="CO192" s="43">
        <f t="shared" si="193"/>
        <v>131264725</v>
      </c>
      <c r="CP192" s="43">
        <f t="shared" si="194"/>
        <v>116134020.83333333</v>
      </c>
      <c r="CQ192" s="42">
        <f t="shared" si="205"/>
        <v>6273346487.6057491</v>
      </c>
    </row>
    <row r="193" spans="1:95">
      <c r="A193" s="3">
        <f t="shared" si="195"/>
        <v>154</v>
      </c>
      <c r="B193" s="249">
        <v>2</v>
      </c>
      <c r="C193" s="250" t="s">
        <v>173</v>
      </c>
      <c r="D193" s="251" t="s">
        <v>29</v>
      </c>
      <c r="E193" s="252"/>
      <c r="F193" s="40" t="s">
        <v>74</v>
      </c>
      <c r="G193" s="253">
        <f t="shared" si="170"/>
        <v>85</v>
      </c>
      <c r="H193" s="253">
        <f t="shared" si="171"/>
        <v>74</v>
      </c>
      <c r="I193" s="254">
        <f t="shared" si="172"/>
        <v>27506142.120000001</v>
      </c>
      <c r="J193" s="254">
        <f t="shared" si="173"/>
        <v>1</v>
      </c>
      <c r="K193" s="255">
        <f t="shared" si="174"/>
        <v>1.06</v>
      </c>
      <c r="L193" s="305">
        <f t="shared" si="215"/>
        <v>1.03</v>
      </c>
      <c r="M193" s="257">
        <f t="shared" si="176"/>
        <v>25095424.671549276</v>
      </c>
      <c r="N193" s="257">
        <f t="shared" si="177"/>
        <v>28286553.256562643</v>
      </c>
      <c r="O193" s="257">
        <f t="shared" si="178"/>
        <v>30031205.966616005</v>
      </c>
      <c r="P193" s="257">
        <f t="shared" si="179"/>
        <v>31883465.038288925</v>
      </c>
      <c r="Q193" s="257">
        <f t="shared" si="196"/>
        <v>35816469.754728667</v>
      </c>
      <c r="R193" s="258">
        <f t="shared" si="180"/>
        <v>30031205.966616005</v>
      </c>
      <c r="S193" s="257">
        <f t="shared" si="180"/>
        <v>31883465.038288925</v>
      </c>
      <c r="T193" s="257">
        <f t="shared" si="181"/>
        <v>33849967.396508798</v>
      </c>
      <c r="U193" s="257">
        <f t="shared" si="197"/>
        <v>40242113.595909774</v>
      </c>
      <c r="V193" s="257"/>
      <c r="W193" s="257">
        <f t="shared" si="182"/>
        <v>1857061425.6946464</v>
      </c>
      <c r="X193" s="257">
        <f t="shared" si="183"/>
        <v>2093204940.9856355</v>
      </c>
      <c r="Y193" s="257">
        <f t="shared" si="184"/>
        <v>2222309241.5295844</v>
      </c>
      <c r="Z193" s="258">
        <f t="shared" si="198"/>
        <v>2359376412.8333802</v>
      </c>
      <c r="AA193" s="258">
        <f t="shared" si="199"/>
        <v>2650418761.8499212</v>
      </c>
      <c r="AB193" s="258">
        <f t="shared" si="185"/>
        <v>2222309241.5295844</v>
      </c>
      <c r="AC193" s="257">
        <f t="shared" si="186"/>
        <v>2359376412.8333802</v>
      </c>
      <c r="AD193" s="257">
        <f t="shared" si="200"/>
        <v>2504897587.341651</v>
      </c>
      <c r="AE193" s="257">
        <f t="shared" si="201"/>
        <v>2977916406.0973234</v>
      </c>
      <c r="AF193" s="257"/>
      <c r="AG193" s="32" t="str">
        <f t="shared" si="187"/>
        <v>BERTAHAP</v>
      </c>
      <c r="AH193" s="259">
        <f t="shared" si="188"/>
        <v>0</v>
      </c>
      <c r="AI193" s="260">
        <v>2</v>
      </c>
      <c r="AJ193" s="261"/>
      <c r="AK193" s="257" t="e">
        <f>IF(AJ193&gt;#REF!,"LB","KR")</f>
        <v>#REF!</v>
      </c>
      <c r="AL193" s="51">
        <f t="shared" si="189"/>
        <v>2042768000</v>
      </c>
      <c r="AM193" s="51">
        <f t="shared" si="189"/>
        <v>2302526000</v>
      </c>
      <c r="AN193" s="51">
        <f t="shared" si="189"/>
        <v>2444541000</v>
      </c>
      <c r="AO193" s="418">
        <f t="shared" si="169"/>
        <v>2595315000</v>
      </c>
      <c r="AP193" s="418">
        <f t="shared" si="190"/>
        <v>2444541000</v>
      </c>
      <c r="AQ193" s="51">
        <f t="shared" si="190"/>
        <v>2595315000</v>
      </c>
      <c r="AR193" s="51">
        <f t="shared" si="190"/>
        <v>2755388000</v>
      </c>
      <c r="AS193" s="42"/>
      <c r="AT193" s="42"/>
      <c r="AU193" s="297">
        <f t="shared" si="202"/>
        <v>-981969.27368399501</v>
      </c>
      <c r="AV193" s="297"/>
      <c r="AW193" s="297"/>
      <c r="AX193" s="297"/>
      <c r="AY193" s="297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2"/>
      <c r="BR193" s="42"/>
      <c r="BS193" s="42"/>
      <c r="BT193" s="42"/>
      <c r="BU193" s="42"/>
      <c r="BV193" s="42"/>
      <c r="BW193" s="426">
        <v>47</v>
      </c>
      <c r="BX193" s="424" t="s">
        <v>175</v>
      </c>
      <c r="BY193" s="424" t="str">
        <f>F267</f>
        <v>3BR-1</v>
      </c>
      <c r="BZ193" s="425" t="str">
        <f>D267</f>
        <v>01</v>
      </c>
      <c r="CA193" s="424">
        <f t="shared" ref="CA193:CB195" si="216">G267</f>
        <v>175</v>
      </c>
      <c r="CB193" s="424">
        <f t="shared" si="216"/>
        <v>156</v>
      </c>
      <c r="CC193" s="424">
        <f>O267</f>
        <v>30152232.991944</v>
      </c>
      <c r="CD193" s="424">
        <f t="shared" ref="CD193:CG195" si="217">AL267</f>
        <v>4323730000</v>
      </c>
      <c r="CE193" s="424">
        <f t="shared" si="217"/>
        <v>4873535000</v>
      </c>
      <c r="CF193" s="424">
        <f t="shared" si="217"/>
        <v>5174124000</v>
      </c>
      <c r="CG193" s="424">
        <f t="shared" si="217"/>
        <v>5493252000</v>
      </c>
      <c r="CH193" s="424">
        <f>AR267</f>
        <v>5832064000</v>
      </c>
      <c r="CI193" s="42">
        <v>5</v>
      </c>
      <c r="CJ193" s="418">
        <f t="shared" si="203"/>
        <v>2755388109.1794519</v>
      </c>
      <c r="CK193" s="42">
        <f t="shared" si="204"/>
        <v>2591214000</v>
      </c>
      <c r="CL193" s="42">
        <f t="shared" si="204"/>
        <v>2751034000</v>
      </c>
      <c r="CM193" s="43">
        <f t="shared" si="191"/>
        <v>38868210</v>
      </c>
      <c r="CN193" s="43">
        <f t="shared" si="192"/>
        <v>27510340</v>
      </c>
      <c r="CO193" s="43">
        <f t="shared" si="193"/>
        <v>61113525</v>
      </c>
      <c r="CP193" s="43">
        <f t="shared" si="194"/>
        <v>54069062.5</v>
      </c>
      <c r="CQ193" s="42">
        <f t="shared" si="205"/>
        <v>2920711537.1550598</v>
      </c>
    </row>
    <row r="194" spans="1:95">
      <c r="A194" s="3">
        <f t="shared" si="195"/>
        <v>155</v>
      </c>
      <c r="B194" s="249">
        <v>3</v>
      </c>
      <c r="C194" s="250" t="s">
        <v>173</v>
      </c>
      <c r="D194" s="251" t="s">
        <v>32</v>
      </c>
      <c r="E194" s="252"/>
      <c r="F194" s="40" t="s">
        <v>56</v>
      </c>
      <c r="G194" s="253">
        <f t="shared" si="170"/>
        <v>85</v>
      </c>
      <c r="H194" s="253">
        <f t="shared" si="171"/>
        <v>74</v>
      </c>
      <c r="I194" s="254">
        <f t="shared" si="172"/>
        <v>27506142.120000001</v>
      </c>
      <c r="J194" s="254">
        <f t="shared" si="173"/>
        <v>1</v>
      </c>
      <c r="K194" s="255">
        <f t="shared" si="174"/>
        <v>1.06</v>
      </c>
      <c r="L194" s="305">
        <f t="shared" si="215"/>
        <v>1.03</v>
      </c>
      <c r="M194" s="257">
        <f t="shared" si="176"/>
        <v>25095424.671549276</v>
      </c>
      <c r="N194" s="257">
        <f t="shared" si="177"/>
        <v>28286553.256562643</v>
      </c>
      <c r="O194" s="257">
        <f t="shared" si="178"/>
        <v>30031205.966616005</v>
      </c>
      <c r="P194" s="257">
        <f t="shared" si="179"/>
        <v>31883465.038288925</v>
      </c>
      <c r="Q194" s="257">
        <f t="shared" si="196"/>
        <v>35816469.754728667</v>
      </c>
      <c r="R194" s="258">
        <f t="shared" si="180"/>
        <v>30031205.966616005</v>
      </c>
      <c r="S194" s="257">
        <f t="shared" si="180"/>
        <v>31883465.038288925</v>
      </c>
      <c r="T194" s="257">
        <f t="shared" si="181"/>
        <v>33849967.396508798</v>
      </c>
      <c r="U194" s="257">
        <f t="shared" si="197"/>
        <v>40242113.595909774</v>
      </c>
      <c r="V194" s="257"/>
      <c r="W194" s="257">
        <f t="shared" si="182"/>
        <v>1857061425.6946464</v>
      </c>
      <c r="X194" s="257">
        <f t="shared" si="183"/>
        <v>2093204940.9856355</v>
      </c>
      <c r="Y194" s="257">
        <f t="shared" si="184"/>
        <v>2222309241.5295844</v>
      </c>
      <c r="Z194" s="258">
        <f t="shared" si="198"/>
        <v>2359376412.8333802</v>
      </c>
      <c r="AA194" s="258">
        <f t="shared" si="199"/>
        <v>2650418761.8499212</v>
      </c>
      <c r="AB194" s="258">
        <f t="shared" si="185"/>
        <v>2222309241.5295844</v>
      </c>
      <c r="AC194" s="257">
        <f t="shared" si="186"/>
        <v>2359376412.8333802</v>
      </c>
      <c r="AD194" s="257">
        <f t="shared" si="200"/>
        <v>2504897587.341651</v>
      </c>
      <c r="AE194" s="257">
        <f t="shared" si="201"/>
        <v>2977916406.0973234</v>
      </c>
      <c r="AF194" s="257"/>
      <c r="AG194" s="32" t="str">
        <f t="shared" si="187"/>
        <v>BERTAHAP</v>
      </c>
      <c r="AH194" s="259">
        <f t="shared" si="188"/>
        <v>0</v>
      </c>
      <c r="AI194" s="260">
        <v>2</v>
      </c>
      <c r="AJ194" s="261"/>
      <c r="AK194" s="257" t="e">
        <f>IF(AJ194&gt;#REF!,"LB","KR")</f>
        <v>#REF!</v>
      </c>
      <c r="AL194" s="51">
        <f t="shared" si="189"/>
        <v>2042768000</v>
      </c>
      <c r="AM194" s="51">
        <f t="shared" si="189"/>
        <v>2302526000</v>
      </c>
      <c r="AN194" s="51">
        <f t="shared" si="189"/>
        <v>2444541000</v>
      </c>
      <c r="AO194" s="418">
        <f t="shared" si="169"/>
        <v>2595315000</v>
      </c>
      <c r="AP194" s="418">
        <f t="shared" si="190"/>
        <v>2444541000</v>
      </c>
      <c r="AQ194" s="51">
        <f t="shared" si="190"/>
        <v>2595315000</v>
      </c>
      <c r="AR194" s="51">
        <f t="shared" si="190"/>
        <v>2755388000</v>
      </c>
      <c r="AS194" s="42"/>
      <c r="AT194" s="42"/>
      <c r="AU194" s="297">
        <f t="shared" si="202"/>
        <v>-981969.27368399501</v>
      </c>
      <c r="AV194" s="297"/>
      <c r="AW194" s="297"/>
      <c r="AX194" s="297"/>
      <c r="AY194" s="297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6">
        <v>48</v>
      </c>
      <c r="BX194" s="424" t="s">
        <v>176</v>
      </c>
      <c r="BY194" s="424" t="str">
        <f>F268</f>
        <v>2BR-3</v>
      </c>
      <c r="BZ194" s="425" t="str">
        <f>D268</f>
        <v>03</v>
      </c>
      <c r="CA194" s="424">
        <f t="shared" si="216"/>
        <v>85</v>
      </c>
      <c r="CB194" s="424">
        <f t="shared" si="216"/>
        <v>74</v>
      </c>
      <c r="CC194" s="424">
        <f>O268</f>
        <v>29593858.306908</v>
      </c>
      <c r="CD194" s="424">
        <f t="shared" si="217"/>
        <v>2013019000</v>
      </c>
      <c r="CE194" s="424">
        <f t="shared" si="217"/>
        <v>2268994000</v>
      </c>
      <c r="CF194" s="424">
        <f t="shared" si="217"/>
        <v>2408941000</v>
      </c>
      <c r="CG194" s="424">
        <f t="shared" si="217"/>
        <v>2557519000</v>
      </c>
      <c r="CH194" s="424">
        <f>AR268</f>
        <v>2715261000</v>
      </c>
      <c r="CI194" s="42">
        <v>8</v>
      </c>
      <c r="CJ194" s="418">
        <f t="shared" si="203"/>
        <v>2755388109.1794519</v>
      </c>
      <c r="CK194" s="42">
        <f t="shared" si="204"/>
        <v>2591214000</v>
      </c>
      <c r="CL194" s="42">
        <f t="shared" si="204"/>
        <v>2751034000</v>
      </c>
      <c r="CM194" s="43">
        <f t="shared" si="191"/>
        <v>38868210</v>
      </c>
      <c r="CN194" s="43">
        <f t="shared" si="192"/>
        <v>27510340</v>
      </c>
      <c r="CO194" s="43">
        <f t="shared" si="193"/>
        <v>61113525</v>
      </c>
      <c r="CP194" s="43">
        <f t="shared" si="194"/>
        <v>54069062.5</v>
      </c>
      <c r="CQ194" s="42">
        <f t="shared" si="205"/>
        <v>2920711537.1550598</v>
      </c>
    </row>
    <row r="195" spans="1:95">
      <c r="A195" s="3">
        <f t="shared" si="195"/>
        <v>156</v>
      </c>
      <c r="B195" s="249">
        <v>4</v>
      </c>
      <c r="C195" s="250" t="s">
        <v>173</v>
      </c>
      <c r="D195" s="251" t="s">
        <v>38</v>
      </c>
      <c r="E195" s="252"/>
      <c r="F195" s="40" t="s">
        <v>58</v>
      </c>
      <c r="G195" s="253">
        <f t="shared" si="170"/>
        <v>101</v>
      </c>
      <c r="H195" s="253">
        <f t="shared" si="171"/>
        <v>90</v>
      </c>
      <c r="I195" s="254">
        <f t="shared" si="172"/>
        <v>27506142.120000001</v>
      </c>
      <c r="J195" s="254">
        <f t="shared" si="173"/>
        <v>1</v>
      </c>
      <c r="K195" s="255">
        <f t="shared" si="174"/>
        <v>1.06</v>
      </c>
      <c r="L195" s="305">
        <f t="shared" si="215"/>
        <v>1.03</v>
      </c>
      <c r="M195" s="257">
        <f t="shared" si="176"/>
        <v>25095424.671549276</v>
      </c>
      <c r="N195" s="257">
        <f t="shared" si="177"/>
        <v>28286553.256562643</v>
      </c>
      <c r="O195" s="257">
        <f t="shared" si="178"/>
        <v>30031205.966616005</v>
      </c>
      <c r="P195" s="257">
        <f t="shared" si="179"/>
        <v>31883465.038288925</v>
      </c>
      <c r="Q195" s="257">
        <f t="shared" si="196"/>
        <v>35816469.754728667</v>
      </c>
      <c r="R195" s="258">
        <f t="shared" si="180"/>
        <v>30031205.966616005</v>
      </c>
      <c r="S195" s="257">
        <f t="shared" si="180"/>
        <v>31883465.038288925</v>
      </c>
      <c r="T195" s="257">
        <f t="shared" si="181"/>
        <v>33849967.396508798</v>
      </c>
      <c r="U195" s="257">
        <f t="shared" si="197"/>
        <v>40242113.595909774</v>
      </c>
      <c r="V195" s="257"/>
      <c r="W195" s="257">
        <f t="shared" si="182"/>
        <v>2258588220.439435</v>
      </c>
      <c r="X195" s="257">
        <f t="shared" si="183"/>
        <v>2545789793.0906377</v>
      </c>
      <c r="Y195" s="257">
        <f t="shared" si="184"/>
        <v>2702808536.9954405</v>
      </c>
      <c r="Z195" s="258">
        <f t="shared" si="198"/>
        <v>2869511853.4460034</v>
      </c>
      <c r="AA195" s="258">
        <f t="shared" si="199"/>
        <v>3223482277.92558</v>
      </c>
      <c r="AB195" s="258">
        <f t="shared" si="185"/>
        <v>2702808536.9954405</v>
      </c>
      <c r="AC195" s="257">
        <f t="shared" si="186"/>
        <v>2869511853.4460034</v>
      </c>
      <c r="AD195" s="257">
        <f t="shared" si="200"/>
        <v>3046497065.685792</v>
      </c>
      <c r="AE195" s="257">
        <f t="shared" si="201"/>
        <v>3621790223.6318798</v>
      </c>
      <c r="AF195" s="257"/>
      <c r="AG195" s="32" t="str">
        <f t="shared" si="187"/>
        <v>BERTAHAP</v>
      </c>
      <c r="AH195" s="259">
        <f t="shared" si="188"/>
        <v>0</v>
      </c>
      <c r="AI195" s="260">
        <v>2</v>
      </c>
      <c r="AJ195" s="261"/>
      <c r="AK195" s="257" t="e">
        <f>IF(AJ195&gt;#REF!,"LB","KR")</f>
        <v>#REF!</v>
      </c>
      <c r="AL195" s="51">
        <f t="shared" si="189"/>
        <v>2484448000</v>
      </c>
      <c r="AM195" s="51">
        <f t="shared" si="189"/>
        <v>2800369000</v>
      </c>
      <c r="AN195" s="51">
        <f t="shared" si="189"/>
        <v>2973090000</v>
      </c>
      <c r="AO195" s="418">
        <f t="shared" si="169"/>
        <v>3156464000</v>
      </c>
      <c r="AP195" s="418">
        <f t="shared" si="190"/>
        <v>2973090000</v>
      </c>
      <c r="AQ195" s="51">
        <f t="shared" si="190"/>
        <v>3156464000</v>
      </c>
      <c r="AR195" s="51">
        <f t="shared" si="190"/>
        <v>3351147000</v>
      </c>
      <c r="AS195" s="42"/>
      <c r="AT195" s="42"/>
      <c r="AU195" s="297">
        <f t="shared" si="202"/>
        <v>-981969.27368399501</v>
      </c>
      <c r="AV195" s="297"/>
      <c r="AW195" s="297"/>
      <c r="AX195" s="297"/>
      <c r="AY195" s="297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2"/>
      <c r="BR195" s="42"/>
      <c r="BS195" s="42"/>
      <c r="BT195" s="42"/>
      <c r="BU195" s="42"/>
      <c r="BV195" s="42"/>
      <c r="BW195" s="426"/>
      <c r="BX195" s="424"/>
      <c r="BY195" s="424" t="str">
        <f>F269</f>
        <v>2BR-5</v>
      </c>
      <c r="BZ195" s="425" t="str">
        <f>D269</f>
        <v>05</v>
      </c>
      <c r="CA195" s="424">
        <f t="shared" si="216"/>
        <v>85</v>
      </c>
      <c r="CB195" s="424">
        <f t="shared" si="216"/>
        <v>74</v>
      </c>
      <c r="CC195" s="424">
        <f>O269</f>
        <v>29593858.306908</v>
      </c>
      <c r="CD195" s="424">
        <f t="shared" si="217"/>
        <v>2013019000</v>
      </c>
      <c r="CE195" s="424">
        <f t="shared" si="217"/>
        <v>2268994000</v>
      </c>
      <c r="CF195" s="424">
        <f t="shared" si="217"/>
        <v>2408941000</v>
      </c>
      <c r="CG195" s="424">
        <f t="shared" si="217"/>
        <v>2557519000</v>
      </c>
      <c r="CH195" s="424">
        <f>AR269</f>
        <v>2715261000</v>
      </c>
      <c r="CI195" s="42"/>
      <c r="CJ195" s="418">
        <f t="shared" si="203"/>
        <v>3351147499.495441</v>
      </c>
      <c r="CK195" s="42">
        <f t="shared" si="204"/>
        <v>3151476000</v>
      </c>
      <c r="CL195" s="42">
        <f t="shared" si="204"/>
        <v>3345852000</v>
      </c>
      <c r="CM195" s="43">
        <f t="shared" si="191"/>
        <v>47272140</v>
      </c>
      <c r="CN195" s="43">
        <f t="shared" si="192"/>
        <v>33458520</v>
      </c>
      <c r="CO195" s="43">
        <f t="shared" si="193"/>
        <v>74327250</v>
      </c>
      <c r="CP195" s="43">
        <f t="shared" si="194"/>
        <v>65759666.666666664</v>
      </c>
      <c r="CQ195" s="42">
        <f t="shared" si="205"/>
        <v>3552216562.213819</v>
      </c>
    </row>
    <row r="196" spans="1:95">
      <c r="A196" s="3">
        <f t="shared" si="195"/>
        <v>157</v>
      </c>
      <c r="B196" s="249">
        <v>5</v>
      </c>
      <c r="C196" s="250" t="s">
        <v>173</v>
      </c>
      <c r="D196" s="251" t="s">
        <v>44</v>
      </c>
      <c r="E196" s="252"/>
      <c r="F196" s="40" t="s">
        <v>60</v>
      </c>
      <c r="G196" s="253">
        <f t="shared" si="170"/>
        <v>101</v>
      </c>
      <c r="H196" s="253">
        <f t="shared" si="171"/>
        <v>90</v>
      </c>
      <c r="I196" s="254">
        <f t="shared" si="172"/>
        <v>27506142.120000001</v>
      </c>
      <c r="J196" s="254">
        <f t="shared" si="173"/>
        <v>1</v>
      </c>
      <c r="K196" s="255">
        <f t="shared" si="174"/>
        <v>1.06</v>
      </c>
      <c r="L196" s="305">
        <f t="shared" si="215"/>
        <v>1.03</v>
      </c>
      <c r="M196" s="257">
        <f t="shared" si="176"/>
        <v>25095424.671549276</v>
      </c>
      <c r="N196" s="257">
        <f t="shared" si="177"/>
        <v>28286553.256562643</v>
      </c>
      <c r="O196" s="257">
        <f t="shared" si="178"/>
        <v>30031205.966616005</v>
      </c>
      <c r="P196" s="257">
        <f t="shared" si="179"/>
        <v>31883465.038288925</v>
      </c>
      <c r="Q196" s="257">
        <f t="shared" si="196"/>
        <v>35816469.754728667</v>
      </c>
      <c r="R196" s="258">
        <f t="shared" si="180"/>
        <v>30031205.966616005</v>
      </c>
      <c r="S196" s="257">
        <f t="shared" si="180"/>
        <v>31883465.038288925</v>
      </c>
      <c r="T196" s="257">
        <f t="shared" si="181"/>
        <v>33849967.396508798</v>
      </c>
      <c r="U196" s="257">
        <f t="shared" si="197"/>
        <v>40242113.595909774</v>
      </c>
      <c r="V196" s="257"/>
      <c r="W196" s="257">
        <f t="shared" si="182"/>
        <v>2258588220.439435</v>
      </c>
      <c r="X196" s="257">
        <f t="shared" si="183"/>
        <v>2545789793.0906377</v>
      </c>
      <c r="Y196" s="257">
        <f t="shared" si="184"/>
        <v>2702808536.9954405</v>
      </c>
      <c r="Z196" s="258">
        <f t="shared" si="198"/>
        <v>2869511853.4460034</v>
      </c>
      <c r="AA196" s="258">
        <f t="shared" si="199"/>
        <v>3223482277.92558</v>
      </c>
      <c r="AB196" s="258">
        <f t="shared" si="185"/>
        <v>2702808536.9954405</v>
      </c>
      <c r="AC196" s="257">
        <f t="shared" si="186"/>
        <v>2869511853.4460034</v>
      </c>
      <c r="AD196" s="257">
        <f t="shared" si="200"/>
        <v>3046497065.685792</v>
      </c>
      <c r="AE196" s="257">
        <f t="shared" si="201"/>
        <v>3621790223.6318798</v>
      </c>
      <c r="AF196" s="257"/>
      <c r="AG196" s="32" t="str">
        <f t="shared" si="187"/>
        <v>BERTAHAP</v>
      </c>
      <c r="AH196" s="259">
        <f t="shared" si="188"/>
        <v>0</v>
      </c>
      <c r="AI196" s="260">
        <v>2</v>
      </c>
      <c r="AJ196" s="261"/>
      <c r="AK196" s="257" t="e">
        <f>IF(AJ196&gt;#REF!,"LB","KR")</f>
        <v>#REF!</v>
      </c>
      <c r="AL196" s="51">
        <f t="shared" si="189"/>
        <v>2484448000</v>
      </c>
      <c r="AM196" s="51">
        <f t="shared" si="189"/>
        <v>2800369000</v>
      </c>
      <c r="AN196" s="51">
        <f t="shared" si="189"/>
        <v>2973090000</v>
      </c>
      <c r="AO196" s="418">
        <f t="shared" si="169"/>
        <v>3156464000</v>
      </c>
      <c r="AP196" s="418">
        <f t="shared" si="190"/>
        <v>2973090000</v>
      </c>
      <c r="AQ196" s="51">
        <f t="shared" si="190"/>
        <v>3156464000</v>
      </c>
      <c r="AR196" s="51">
        <f t="shared" si="190"/>
        <v>3351147000</v>
      </c>
      <c r="AS196" s="42"/>
      <c r="AT196" s="42"/>
      <c r="AU196" s="297">
        <f t="shared" si="202"/>
        <v>-981969.27368399501</v>
      </c>
      <c r="AV196" s="297"/>
      <c r="AW196" s="297"/>
      <c r="AX196" s="297"/>
      <c r="AY196" s="297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2"/>
      <c r="BR196" s="42"/>
      <c r="BS196" s="42"/>
      <c r="BT196" s="42"/>
      <c r="BU196" s="42"/>
      <c r="BV196" s="42"/>
      <c r="BW196" s="426"/>
      <c r="BX196" s="424"/>
      <c r="BY196" s="424" t="str">
        <f>F272</f>
        <v>2BR-17</v>
      </c>
      <c r="BZ196" s="425">
        <f>D272</f>
        <v>17</v>
      </c>
      <c r="CA196" s="424">
        <f>G272</f>
        <v>85</v>
      </c>
      <c r="CB196" s="424">
        <f>H272</f>
        <v>74</v>
      </c>
      <c r="CC196" s="424">
        <f>O272</f>
        <v>29593858.306908</v>
      </c>
      <c r="CD196" s="424">
        <f t="shared" ref="CD196:CG197" si="218">AL272</f>
        <v>2013019000</v>
      </c>
      <c r="CE196" s="424">
        <f t="shared" si="218"/>
        <v>2268994000</v>
      </c>
      <c r="CF196" s="424">
        <f t="shared" si="218"/>
        <v>2408941000</v>
      </c>
      <c r="CG196" s="424">
        <f t="shared" si="218"/>
        <v>2557519000</v>
      </c>
      <c r="CH196" s="424">
        <f>AR272</f>
        <v>2715261000</v>
      </c>
      <c r="CI196" s="42"/>
      <c r="CJ196" s="418">
        <f t="shared" si="203"/>
        <v>3351147499.495441</v>
      </c>
      <c r="CK196" s="42">
        <f t="shared" si="204"/>
        <v>3151476000</v>
      </c>
      <c r="CL196" s="42">
        <f t="shared" si="204"/>
        <v>3345852000</v>
      </c>
      <c r="CM196" s="43">
        <f t="shared" si="191"/>
        <v>47272140</v>
      </c>
      <c r="CN196" s="43">
        <f t="shared" si="192"/>
        <v>33458520</v>
      </c>
      <c r="CO196" s="43">
        <f t="shared" si="193"/>
        <v>74327250</v>
      </c>
      <c r="CP196" s="43">
        <f t="shared" si="194"/>
        <v>65759666.666666664</v>
      </c>
      <c r="CQ196" s="42">
        <f t="shared" si="205"/>
        <v>3552216562.213819</v>
      </c>
    </row>
    <row r="197" spans="1:95">
      <c r="A197" s="3">
        <f t="shared" si="195"/>
        <v>158</v>
      </c>
      <c r="B197" s="249">
        <v>6</v>
      </c>
      <c r="C197" s="250" t="s">
        <v>173</v>
      </c>
      <c r="D197" s="285">
        <v>11</v>
      </c>
      <c r="E197" s="252"/>
      <c r="F197" s="40" t="s">
        <v>62</v>
      </c>
      <c r="G197" s="253">
        <f t="shared" si="170"/>
        <v>101</v>
      </c>
      <c r="H197" s="253">
        <f t="shared" si="171"/>
        <v>90</v>
      </c>
      <c r="I197" s="254">
        <f t="shared" si="172"/>
        <v>27506142.120000001</v>
      </c>
      <c r="J197" s="254">
        <f t="shared" si="173"/>
        <v>1</v>
      </c>
      <c r="K197" s="255">
        <f t="shared" si="174"/>
        <v>1.06</v>
      </c>
      <c r="L197" s="305">
        <f t="shared" si="215"/>
        <v>1.03</v>
      </c>
      <c r="M197" s="257">
        <f t="shared" si="176"/>
        <v>25095424.671549276</v>
      </c>
      <c r="N197" s="257">
        <f t="shared" si="177"/>
        <v>28286553.256562643</v>
      </c>
      <c r="O197" s="257">
        <f t="shared" si="178"/>
        <v>30031205.966616005</v>
      </c>
      <c r="P197" s="257">
        <f t="shared" si="179"/>
        <v>31883465.038288925</v>
      </c>
      <c r="Q197" s="257">
        <f t="shared" si="196"/>
        <v>35816469.754728667</v>
      </c>
      <c r="R197" s="258">
        <f t="shared" si="180"/>
        <v>30031205.966616005</v>
      </c>
      <c r="S197" s="257">
        <f t="shared" si="180"/>
        <v>31883465.038288925</v>
      </c>
      <c r="T197" s="257">
        <f t="shared" si="181"/>
        <v>33849967.396508798</v>
      </c>
      <c r="U197" s="257">
        <f t="shared" si="197"/>
        <v>40242113.595909774</v>
      </c>
      <c r="V197" s="257"/>
      <c r="W197" s="257">
        <f t="shared" si="182"/>
        <v>2258588220.439435</v>
      </c>
      <c r="X197" s="257">
        <f t="shared" si="183"/>
        <v>2545789793.0906377</v>
      </c>
      <c r="Y197" s="257">
        <f t="shared" si="184"/>
        <v>2702808536.9954405</v>
      </c>
      <c r="Z197" s="258">
        <f t="shared" si="198"/>
        <v>2869511853.4460034</v>
      </c>
      <c r="AA197" s="258">
        <f t="shared" si="199"/>
        <v>3223482277.92558</v>
      </c>
      <c r="AB197" s="258">
        <f t="shared" si="185"/>
        <v>2702808536.9954405</v>
      </c>
      <c r="AC197" s="257">
        <f t="shared" si="186"/>
        <v>2869511853.4460034</v>
      </c>
      <c r="AD197" s="257">
        <f t="shared" si="200"/>
        <v>3046497065.685792</v>
      </c>
      <c r="AE197" s="257">
        <f t="shared" si="201"/>
        <v>3621790223.6318798</v>
      </c>
      <c r="AF197" s="257"/>
      <c r="AG197" s="32" t="str">
        <f t="shared" si="187"/>
        <v>BERTAHAP</v>
      </c>
      <c r="AH197" s="259">
        <f t="shared" si="188"/>
        <v>0</v>
      </c>
      <c r="AI197" s="260">
        <v>2</v>
      </c>
      <c r="AJ197" s="261"/>
      <c r="AK197" s="257" t="e">
        <f>IF(AJ197&gt;#REF!,"LB","KR")</f>
        <v>#REF!</v>
      </c>
      <c r="AL197" s="51">
        <f t="shared" si="189"/>
        <v>2484448000</v>
      </c>
      <c r="AM197" s="51">
        <f t="shared" si="189"/>
        <v>2800369000</v>
      </c>
      <c r="AN197" s="51">
        <f t="shared" si="189"/>
        <v>2973090000</v>
      </c>
      <c r="AO197" s="418">
        <f t="shared" si="169"/>
        <v>3156464000</v>
      </c>
      <c r="AP197" s="418">
        <f t="shared" si="190"/>
        <v>2973090000</v>
      </c>
      <c r="AQ197" s="51">
        <f t="shared" si="190"/>
        <v>3156464000</v>
      </c>
      <c r="AR197" s="51">
        <f t="shared" si="190"/>
        <v>3351147000</v>
      </c>
      <c r="AS197" s="42"/>
      <c r="AT197" s="42"/>
      <c r="AU197" s="297">
        <f t="shared" si="202"/>
        <v>-981969.27368399501</v>
      </c>
      <c r="AV197" s="297"/>
      <c r="AW197" s="297"/>
      <c r="AX197" s="297"/>
      <c r="AY197" s="297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6"/>
      <c r="BX197" s="424"/>
      <c r="BY197" s="424" t="str">
        <f>F273</f>
        <v>3BR-19</v>
      </c>
      <c r="BZ197" s="425">
        <f>D273</f>
        <v>19</v>
      </c>
      <c r="CA197" s="424">
        <f>G273</f>
        <v>138</v>
      </c>
      <c r="CB197" s="424">
        <f>H273</f>
        <v>120</v>
      </c>
      <c r="CC197" s="424">
        <f>O273</f>
        <v>29593858.306908</v>
      </c>
      <c r="CD197" s="424">
        <f t="shared" si="218"/>
        <v>3264355000</v>
      </c>
      <c r="CE197" s="424">
        <f t="shared" si="218"/>
        <v>3679449000</v>
      </c>
      <c r="CF197" s="424">
        <f t="shared" si="218"/>
        <v>3906390000</v>
      </c>
      <c r="CG197" s="424">
        <f t="shared" si="218"/>
        <v>4147327000</v>
      </c>
      <c r="CH197" s="424">
        <f>AR273</f>
        <v>4403125000</v>
      </c>
      <c r="CI197" s="42"/>
      <c r="CJ197" s="418">
        <f t="shared" si="203"/>
        <v>3351147499.495441</v>
      </c>
      <c r="CK197" s="42">
        <f t="shared" si="204"/>
        <v>3151476000</v>
      </c>
      <c r="CL197" s="42">
        <f t="shared" si="204"/>
        <v>3345852000</v>
      </c>
      <c r="CM197" s="43">
        <f t="shared" si="191"/>
        <v>47272140</v>
      </c>
      <c r="CN197" s="43">
        <f t="shared" si="192"/>
        <v>33458520</v>
      </c>
      <c r="CO197" s="43">
        <f t="shared" si="193"/>
        <v>74327250</v>
      </c>
      <c r="CP197" s="43">
        <f t="shared" si="194"/>
        <v>65759666.666666664</v>
      </c>
      <c r="CQ197" s="42">
        <f t="shared" si="205"/>
        <v>3552216562.213819</v>
      </c>
    </row>
    <row r="198" spans="1:95">
      <c r="A198" s="3">
        <f t="shared" si="195"/>
        <v>159</v>
      </c>
      <c r="B198" s="249">
        <v>7</v>
      </c>
      <c r="C198" s="250" t="s">
        <v>173</v>
      </c>
      <c r="D198" s="285">
        <v>15</v>
      </c>
      <c r="E198" s="252"/>
      <c r="F198" s="40" t="s">
        <v>64</v>
      </c>
      <c r="G198" s="253">
        <f t="shared" si="170"/>
        <v>101</v>
      </c>
      <c r="H198" s="253">
        <f t="shared" si="171"/>
        <v>90</v>
      </c>
      <c r="I198" s="254">
        <f t="shared" si="172"/>
        <v>27506142.120000001</v>
      </c>
      <c r="J198" s="254">
        <f t="shared" si="173"/>
        <v>1</v>
      </c>
      <c r="K198" s="255">
        <f t="shared" si="174"/>
        <v>1.06</v>
      </c>
      <c r="L198" s="305">
        <f t="shared" si="215"/>
        <v>1.03</v>
      </c>
      <c r="M198" s="257">
        <f t="shared" si="176"/>
        <v>25095424.671549276</v>
      </c>
      <c r="N198" s="257">
        <f t="shared" si="177"/>
        <v>28286553.256562643</v>
      </c>
      <c r="O198" s="257">
        <f t="shared" si="178"/>
        <v>30031205.966616005</v>
      </c>
      <c r="P198" s="257">
        <f t="shared" si="179"/>
        <v>31883465.038288925</v>
      </c>
      <c r="Q198" s="257">
        <f t="shared" si="196"/>
        <v>35816469.754728667</v>
      </c>
      <c r="R198" s="258">
        <f t="shared" si="180"/>
        <v>30031205.966616005</v>
      </c>
      <c r="S198" s="257">
        <f t="shared" si="180"/>
        <v>31883465.038288925</v>
      </c>
      <c r="T198" s="257">
        <f t="shared" si="181"/>
        <v>33849967.396508798</v>
      </c>
      <c r="U198" s="257">
        <f t="shared" si="197"/>
        <v>40242113.595909774</v>
      </c>
      <c r="V198" s="257"/>
      <c r="W198" s="257">
        <f t="shared" si="182"/>
        <v>2258588220.439435</v>
      </c>
      <c r="X198" s="257">
        <f t="shared" si="183"/>
        <v>2545789793.0906377</v>
      </c>
      <c r="Y198" s="257">
        <f t="shared" si="184"/>
        <v>2702808536.9954405</v>
      </c>
      <c r="Z198" s="258">
        <f t="shared" si="198"/>
        <v>2869511853.4460034</v>
      </c>
      <c r="AA198" s="258">
        <f t="shared" si="199"/>
        <v>3223482277.92558</v>
      </c>
      <c r="AB198" s="258">
        <f t="shared" si="185"/>
        <v>2702808536.9954405</v>
      </c>
      <c r="AC198" s="257">
        <f t="shared" si="186"/>
        <v>2869511853.4460034</v>
      </c>
      <c r="AD198" s="257">
        <f t="shared" si="200"/>
        <v>3046497065.685792</v>
      </c>
      <c r="AE198" s="257">
        <f t="shared" si="201"/>
        <v>3621790223.6318798</v>
      </c>
      <c r="AF198" s="257"/>
      <c r="AG198" s="32" t="str">
        <f t="shared" si="187"/>
        <v>BERTAHAP</v>
      </c>
      <c r="AH198" s="259">
        <f t="shared" si="188"/>
        <v>0</v>
      </c>
      <c r="AI198" s="260">
        <v>2</v>
      </c>
      <c r="AJ198" s="261"/>
      <c r="AK198" s="257" t="e">
        <f>IF(AJ198&gt;#REF!,"LB","KR")</f>
        <v>#REF!</v>
      </c>
      <c r="AL198" s="51">
        <f t="shared" si="189"/>
        <v>2484448000</v>
      </c>
      <c r="AM198" s="51">
        <f t="shared" si="189"/>
        <v>2800369000</v>
      </c>
      <c r="AN198" s="51">
        <f t="shared" si="189"/>
        <v>2973090000</v>
      </c>
      <c r="AO198" s="418">
        <f t="shared" si="169"/>
        <v>3156464000</v>
      </c>
      <c r="AP198" s="418">
        <f t="shared" si="190"/>
        <v>2973090000</v>
      </c>
      <c r="AQ198" s="51">
        <f t="shared" si="190"/>
        <v>3156464000</v>
      </c>
      <c r="AR198" s="51">
        <f t="shared" si="190"/>
        <v>3351147000</v>
      </c>
      <c r="AS198" s="42"/>
      <c r="AT198" s="42"/>
      <c r="AU198" s="297">
        <f t="shared" si="202"/>
        <v>-981969.27368399501</v>
      </c>
      <c r="AV198" s="297"/>
      <c r="AW198" s="297"/>
      <c r="AX198" s="297"/>
      <c r="AY198" s="297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6">
        <v>49</v>
      </c>
      <c r="BX198" s="424" t="s">
        <v>177</v>
      </c>
      <c r="BY198" s="424" t="str">
        <f t="shared" ref="BY198:BY205" si="219">F284</f>
        <v>2BR-3</v>
      </c>
      <c r="BZ198" s="425" t="str">
        <f t="shared" ref="BZ198:BZ205" si="220">D284</f>
        <v>03</v>
      </c>
      <c r="CA198" s="424">
        <f t="shared" ref="CA198:CB205" si="221">G284</f>
        <v>85</v>
      </c>
      <c r="CB198" s="424">
        <f t="shared" si="221"/>
        <v>74</v>
      </c>
      <c r="CC198" s="424">
        <f t="shared" ref="CC198:CC205" si="222">O284</f>
        <v>29593858.306908</v>
      </c>
      <c r="CD198" s="424">
        <f t="shared" ref="CD198:CG205" si="223">AL284</f>
        <v>2013019000</v>
      </c>
      <c r="CE198" s="424">
        <f t="shared" si="223"/>
        <v>2268994000</v>
      </c>
      <c r="CF198" s="424">
        <f t="shared" si="223"/>
        <v>2408941000</v>
      </c>
      <c r="CG198" s="424">
        <f t="shared" si="223"/>
        <v>2557519000</v>
      </c>
      <c r="CH198" s="424">
        <f t="shared" ref="CH198:CH205" si="224">AR284</f>
        <v>2715261000</v>
      </c>
      <c r="CI198" s="42">
        <v>24</v>
      </c>
      <c r="CJ198" s="418">
        <f t="shared" si="203"/>
        <v>3351147499.495441</v>
      </c>
      <c r="CK198" s="42">
        <f t="shared" si="204"/>
        <v>3151476000</v>
      </c>
      <c r="CL198" s="42">
        <f t="shared" si="204"/>
        <v>3345852000</v>
      </c>
      <c r="CM198" s="43">
        <f t="shared" si="191"/>
        <v>47272140</v>
      </c>
      <c r="CN198" s="43">
        <f t="shared" si="192"/>
        <v>33458520</v>
      </c>
      <c r="CO198" s="43">
        <f t="shared" si="193"/>
        <v>74327250</v>
      </c>
      <c r="CP198" s="43">
        <f t="shared" si="194"/>
        <v>65759666.666666664</v>
      </c>
      <c r="CQ198" s="42">
        <f t="shared" si="205"/>
        <v>3552216562.213819</v>
      </c>
    </row>
    <row r="199" spans="1:95">
      <c r="A199" s="3">
        <f t="shared" si="195"/>
        <v>160</v>
      </c>
      <c r="B199" s="249">
        <v>8</v>
      </c>
      <c r="C199" s="250" t="s">
        <v>173</v>
      </c>
      <c r="D199" s="285">
        <v>17</v>
      </c>
      <c r="E199" s="252"/>
      <c r="F199" s="40" t="s">
        <v>67</v>
      </c>
      <c r="G199" s="253">
        <f t="shared" si="170"/>
        <v>85</v>
      </c>
      <c r="H199" s="253">
        <f t="shared" si="171"/>
        <v>74</v>
      </c>
      <c r="I199" s="254">
        <f t="shared" si="172"/>
        <v>27506142.120000001</v>
      </c>
      <c r="J199" s="254">
        <f t="shared" si="173"/>
        <v>1</v>
      </c>
      <c r="K199" s="255">
        <f t="shared" si="174"/>
        <v>1.06</v>
      </c>
      <c r="L199" s="305">
        <f t="shared" si="215"/>
        <v>1.03</v>
      </c>
      <c r="M199" s="257">
        <f t="shared" si="176"/>
        <v>25095424.671549276</v>
      </c>
      <c r="N199" s="257">
        <f t="shared" si="177"/>
        <v>28286553.256562643</v>
      </c>
      <c r="O199" s="257">
        <f t="shared" si="178"/>
        <v>30031205.966616005</v>
      </c>
      <c r="P199" s="257">
        <f t="shared" si="179"/>
        <v>31883465.038288925</v>
      </c>
      <c r="Q199" s="257">
        <f t="shared" si="196"/>
        <v>35816469.754728667</v>
      </c>
      <c r="R199" s="258">
        <f t="shared" si="180"/>
        <v>30031205.966616005</v>
      </c>
      <c r="S199" s="257">
        <f t="shared" si="180"/>
        <v>31883465.038288925</v>
      </c>
      <c r="T199" s="257">
        <f t="shared" si="181"/>
        <v>33849967.396508798</v>
      </c>
      <c r="U199" s="257">
        <f t="shared" si="197"/>
        <v>40242113.595909774</v>
      </c>
      <c r="V199" s="257"/>
      <c r="W199" s="257">
        <f t="shared" si="182"/>
        <v>1857061425.6946464</v>
      </c>
      <c r="X199" s="257">
        <f t="shared" si="183"/>
        <v>2093204940.9856355</v>
      </c>
      <c r="Y199" s="257">
        <f t="shared" si="184"/>
        <v>2222309241.5295844</v>
      </c>
      <c r="Z199" s="258">
        <f t="shared" si="198"/>
        <v>2359376412.8333802</v>
      </c>
      <c r="AA199" s="258">
        <f t="shared" si="199"/>
        <v>2650418761.8499212</v>
      </c>
      <c r="AB199" s="258">
        <f t="shared" si="185"/>
        <v>2222309241.5295844</v>
      </c>
      <c r="AC199" s="257">
        <f t="shared" si="186"/>
        <v>2359376412.8333802</v>
      </c>
      <c r="AD199" s="257">
        <f t="shared" si="200"/>
        <v>2504897587.341651</v>
      </c>
      <c r="AE199" s="257">
        <f t="shared" si="201"/>
        <v>2977916406.0973234</v>
      </c>
      <c r="AF199" s="257"/>
      <c r="AG199" s="32" t="str">
        <f t="shared" si="187"/>
        <v>BERTAHAP</v>
      </c>
      <c r="AH199" s="259">
        <f t="shared" si="188"/>
        <v>0</v>
      </c>
      <c r="AI199" s="260">
        <v>2</v>
      </c>
      <c r="AJ199" s="261"/>
      <c r="AK199" s="257" t="e">
        <f>IF(AJ199&gt;#REF!,"LB","KR")</f>
        <v>#REF!</v>
      </c>
      <c r="AL199" s="51">
        <f t="shared" si="189"/>
        <v>2042768000</v>
      </c>
      <c r="AM199" s="51">
        <f t="shared" si="189"/>
        <v>2302526000</v>
      </c>
      <c r="AN199" s="51">
        <f t="shared" si="189"/>
        <v>2444541000</v>
      </c>
      <c r="AO199" s="418">
        <f t="shared" si="169"/>
        <v>2595315000</v>
      </c>
      <c r="AP199" s="418">
        <f t="shared" si="190"/>
        <v>2444541000</v>
      </c>
      <c r="AQ199" s="51">
        <f t="shared" si="190"/>
        <v>2595315000</v>
      </c>
      <c r="AR199" s="51">
        <f t="shared" si="190"/>
        <v>2755388000</v>
      </c>
      <c r="AS199" s="42"/>
      <c r="AT199" s="42"/>
      <c r="AU199" s="297">
        <f t="shared" si="202"/>
        <v>-981969.27368399501</v>
      </c>
      <c r="AV199" s="297"/>
      <c r="AW199" s="297"/>
      <c r="AX199" s="297"/>
      <c r="AY199" s="297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2"/>
      <c r="BR199" s="42"/>
      <c r="BS199" s="42"/>
      <c r="BT199" s="42"/>
      <c r="BU199" s="42"/>
      <c r="BV199" s="42"/>
      <c r="BW199" s="426"/>
      <c r="BX199" s="424"/>
      <c r="BY199" s="424" t="str">
        <f t="shared" si="219"/>
        <v>2BR-5</v>
      </c>
      <c r="BZ199" s="425" t="str">
        <f t="shared" si="220"/>
        <v>05</v>
      </c>
      <c r="CA199" s="424">
        <f t="shared" si="221"/>
        <v>85</v>
      </c>
      <c r="CB199" s="424">
        <f t="shared" si="221"/>
        <v>74</v>
      </c>
      <c r="CC199" s="424">
        <f t="shared" si="222"/>
        <v>29593858.306908</v>
      </c>
      <c r="CD199" s="424">
        <f t="shared" si="223"/>
        <v>2013019000</v>
      </c>
      <c r="CE199" s="424">
        <f t="shared" si="223"/>
        <v>2268994000</v>
      </c>
      <c r="CF199" s="424">
        <f t="shared" si="223"/>
        <v>2408941000</v>
      </c>
      <c r="CG199" s="424">
        <f t="shared" si="223"/>
        <v>2557519000</v>
      </c>
      <c r="CH199" s="424">
        <f t="shared" si="224"/>
        <v>2715261000</v>
      </c>
      <c r="CI199" s="42"/>
      <c r="CJ199" s="418">
        <f t="shared" si="203"/>
        <v>2755388109.1794519</v>
      </c>
      <c r="CK199" s="42">
        <f t="shared" si="204"/>
        <v>2591214000</v>
      </c>
      <c r="CL199" s="42">
        <f t="shared" si="204"/>
        <v>2751034000</v>
      </c>
      <c r="CM199" s="43">
        <f t="shared" si="191"/>
        <v>38868210</v>
      </c>
      <c r="CN199" s="43">
        <f t="shared" si="192"/>
        <v>27510340</v>
      </c>
      <c r="CO199" s="43">
        <f t="shared" si="193"/>
        <v>61113525</v>
      </c>
      <c r="CP199" s="43">
        <f t="shared" si="194"/>
        <v>54069062.5</v>
      </c>
      <c r="CQ199" s="42">
        <f t="shared" si="205"/>
        <v>2920711537.1550598</v>
      </c>
    </row>
    <row r="200" spans="1:95">
      <c r="A200" s="3">
        <f t="shared" si="195"/>
        <v>161</v>
      </c>
      <c r="B200" s="249">
        <v>9</v>
      </c>
      <c r="C200" s="250" t="s">
        <v>173</v>
      </c>
      <c r="D200" s="285">
        <v>19</v>
      </c>
      <c r="E200" s="252"/>
      <c r="F200" s="40" t="s">
        <v>78</v>
      </c>
      <c r="G200" s="253">
        <f t="shared" si="170"/>
        <v>138</v>
      </c>
      <c r="H200" s="253">
        <f t="shared" si="171"/>
        <v>120</v>
      </c>
      <c r="I200" s="254">
        <f t="shared" si="172"/>
        <v>27506142.120000001</v>
      </c>
      <c r="J200" s="254">
        <f t="shared" si="173"/>
        <v>1</v>
      </c>
      <c r="K200" s="255">
        <f t="shared" si="174"/>
        <v>1.06</v>
      </c>
      <c r="L200" s="305">
        <f t="shared" si="215"/>
        <v>1.03</v>
      </c>
      <c r="M200" s="257">
        <f t="shared" si="176"/>
        <v>25095424.671549276</v>
      </c>
      <c r="N200" s="257">
        <f t="shared" si="177"/>
        <v>28286553.256562643</v>
      </c>
      <c r="O200" s="257">
        <f t="shared" si="178"/>
        <v>30031205.966616005</v>
      </c>
      <c r="P200" s="257">
        <f t="shared" si="179"/>
        <v>31883465.038288925</v>
      </c>
      <c r="Q200" s="257">
        <f t="shared" si="196"/>
        <v>35816469.754728667</v>
      </c>
      <c r="R200" s="258">
        <f t="shared" si="180"/>
        <v>30031205.966616005</v>
      </c>
      <c r="S200" s="257">
        <f t="shared" si="180"/>
        <v>31883465.038288925</v>
      </c>
      <c r="T200" s="257">
        <f t="shared" si="181"/>
        <v>33849967.396508798</v>
      </c>
      <c r="U200" s="257">
        <f t="shared" si="197"/>
        <v>40242113.595909774</v>
      </c>
      <c r="V200" s="257"/>
      <c r="W200" s="257">
        <f t="shared" si="182"/>
        <v>3011450960.5859132</v>
      </c>
      <c r="X200" s="257">
        <f t="shared" si="183"/>
        <v>3394386390.7875171</v>
      </c>
      <c r="Y200" s="257">
        <f t="shared" si="184"/>
        <v>3603744715.9939203</v>
      </c>
      <c r="Z200" s="258">
        <f t="shared" si="198"/>
        <v>3826015804.5946708</v>
      </c>
      <c r="AA200" s="258">
        <f t="shared" si="199"/>
        <v>4297976370.56744</v>
      </c>
      <c r="AB200" s="258">
        <f t="shared" si="185"/>
        <v>3603744715.9939203</v>
      </c>
      <c r="AC200" s="257">
        <f t="shared" si="186"/>
        <v>3826015804.5946708</v>
      </c>
      <c r="AD200" s="257">
        <f t="shared" si="200"/>
        <v>4061996087.5810556</v>
      </c>
      <c r="AE200" s="257">
        <f t="shared" si="201"/>
        <v>4829053631.5091724</v>
      </c>
      <c r="AF200" s="257"/>
      <c r="AG200" s="32" t="str">
        <f t="shared" si="187"/>
        <v>BERTAHAP</v>
      </c>
      <c r="AH200" s="259">
        <f t="shared" si="188"/>
        <v>0</v>
      </c>
      <c r="AI200" s="260">
        <v>2</v>
      </c>
      <c r="AJ200" s="261"/>
      <c r="AK200" s="257" t="e">
        <f>IF(AJ200&gt;#REF!,"LB","KR")</f>
        <v>#REF!</v>
      </c>
      <c r="AL200" s="51">
        <f t="shared" si="189"/>
        <v>3312597000</v>
      </c>
      <c r="AM200" s="51">
        <f t="shared" si="189"/>
        <v>3733826000</v>
      </c>
      <c r="AN200" s="51">
        <f t="shared" si="189"/>
        <v>3964120000</v>
      </c>
      <c r="AO200" s="418">
        <f t="shared" si="169"/>
        <v>4208618000</v>
      </c>
      <c r="AP200" s="418">
        <f t="shared" si="190"/>
        <v>3964120000</v>
      </c>
      <c r="AQ200" s="51">
        <f t="shared" si="190"/>
        <v>4208618000</v>
      </c>
      <c r="AR200" s="51">
        <f t="shared" si="190"/>
        <v>4468196000</v>
      </c>
      <c r="AS200" s="42"/>
      <c r="AT200" s="42"/>
      <c r="AU200" s="297">
        <f t="shared" si="202"/>
        <v>-981969.27368399501</v>
      </c>
      <c r="AV200" s="297"/>
      <c r="AW200" s="297"/>
      <c r="AX200" s="297"/>
      <c r="AY200" s="297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6"/>
      <c r="BX200" s="429"/>
      <c r="BY200" s="424" t="str">
        <f t="shared" si="219"/>
        <v>2BR-7</v>
      </c>
      <c r="BZ200" s="425" t="str">
        <f t="shared" si="220"/>
        <v>07</v>
      </c>
      <c r="CA200" s="424">
        <f t="shared" si="221"/>
        <v>101</v>
      </c>
      <c r="CB200" s="424">
        <f t="shared" si="221"/>
        <v>90</v>
      </c>
      <c r="CC200" s="424">
        <f t="shared" si="222"/>
        <v>29593858.306908</v>
      </c>
      <c r="CD200" s="424">
        <f t="shared" si="223"/>
        <v>2448266000</v>
      </c>
      <c r="CE200" s="424">
        <f t="shared" si="223"/>
        <v>2759587000</v>
      </c>
      <c r="CF200" s="424">
        <f t="shared" si="223"/>
        <v>2929792000</v>
      </c>
      <c r="CG200" s="424">
        <f t="shared" si="223"/>
        <v>3110496000</v>
      </c>
      <c r="CH200" s="424">
        <f t="shared" si="224"/>
        <v>3302344000</v>
      </c>
      <c r="CI200" s="42"/>
      <c r="CJ200" s="418">
        <f t="shared" si="203"/>
        <v>4468195958.2087755</v>
      </c>
      <c r="CK200" s="42">
        <f t="shared" si="204"/>
        <v>4201968000</v>
      </c>
      <c r="CL200" s="42">
        <f t="shared" si="204"/>
        <v>4461136000</v>
      </c>
      <c r="CM200" s="43">
        <f t="shared" si="191"/>
        <v>63029520</v>
      </c>
      <c r="CN200" s="43">
        <f t="shared" si="192"/>
        <v>44611360</v>
      </c>
      <c r="CO200" s="43">
        <f t="shared" si="193"/>
        <v>99103000</v>
      </c>
      <c r="CP200" s="43">
        <f t="shared" si="194"/>
        <v>87679541.666666672</v>
      </c>
      <c r="CQ200" s="42">
        <f t="shared" si="205"/>
        <v>4736288749.6184254</v>
      </c>
    </row>
    <row r="201" spans="1:95">
      <c r="A201" s="3">
        <f t="shared" si="195"/>
        <v>162</v>
      </c>
      <c r="B201" s="249">
        <v>10</v>
      </c>
      <c r="C201" s="250" t="s">
        <v>173</v>
      </c>
      <c r="D201" s="285">
        <v>21</v>
      </c>
      <c r="E201" s="252"/>
      <c r="F201" s="40" t="s">
        <v>84</v>
      </c>
      <c r="G201" s="253">
        <f t="shared" si="170"/>
        <v>132</v>
      </c>
      <c r="H201" s="253">
        <f t="shared" si="171"/>
        <v>112</v>
      </c>
      <c r="I201" s="254">
        <f t="shared" si="172"/>
        <v>27506142.120000001</v>
      </c>
      <c r="J201" s="254">
        <f t="shared" si="173"/>
        <v>3</v>
      </c>
      <c r="K201" s="255">
        <f t="shared" si="174"/>
        <v>1.1000000000000001</v>
      </c>
      <c r="L201" s="305">
        <f t="shared" si="215"/>
        <v>1.03</v>
      </c>
      <c r="M201" s="257">
        <f t="shared" si="176"/>
        <v>26042421.828966226</v>
      </c>
      <c r="N201" s="257">
        <f t="shared" si="177"/>
        <v>29353970.360583872</v>
      </c>
      <c r="O201" s="257">
        <f t="shared" si="178"/>
        <v>31164459.021960001</v>
      </c>
      <c r="P201" s="257">
        <f t="shared" si="179"/>
        <v>33086614.662375297</v>
      </c>
      <c r="Q201" s="257">
        <f t="shared" si="196"/>
        <v>37168034.651133522</v>
      </c>
      <c r="R201" s="258">
        <f t="shared" si="180"/>
        <v>31164459.021960001</v>
      </c>
      <c r="S201" s="257">
        <f t="shared" si="180"/>
        <v>33086614.662375297</v>
      </c>
      <c r="T201" s="257">
        <f t="shared" si="181"/>
        <v>35127324.656754412</v>
      </c>
      <c r="U201" s="257">
        <f t="shared" si="197"/>
        <v>41760683.920283727</v>
      </c>
      <c r="V201" s="257"/>
      <c r="W201" s="257">
        <f t="shared" si="182"/>
        <v>2916751244.8442173</v>
      </c>
      <c r="X201" s="257">
        <f t="shared" si="183"/>
        <v>3287644680.3853936</v>
      </c>
      <c r="Y201" s="257">
        <f t="shared" si="184"/>
        <v>3490419410.4595203</v>
      </c>
      <c r="Z201" s="258">
        <f t="shared" si="198"/>
        <v>3705700842.1860332</v>
      </c>
      <c r="AA201" s="258">
        <f t="shared" si="199"/>
        <v>4162819880.9269543</v>
      </c>
      <c r="AB201" s="258">
        <f t="shared" si="185"/>
        <v>3490419410.4595203</v>
      </c>
      <c r="AC201" s="257">
        <f t="shared" si="186"/>
        <v>3705700842.1860332</v>
      </c>
      <c r="AD201" s="257">
        <f t="shared" si="200"/>
        <v>3934260361.5564942</v>
      </c>
      <c r="AE201" s="257">
        <f t="shared" si="201"/>
        <v>4677196599.0717773</v>
      </c>
      <c r="AF201" s="257"/>
      <c r="AG201" s="32" t="str">
        <f t="shared" si="187"/>
        <v>BERTAHAP</v>
      </c>
      <c r="AH201" s="259">
        <f t="shared" si="188"/>
        <v>0</v>
      </c>
      <c r="AI201" s="260">
        <v>2</v>
      </c>
      <c r="AJ201" s="261"/>
      <c r="AK201" s="257" t="e">
        <f>IF(AJ201&gt;#REF!,"LB","KR")</f>
        <v>#REF!</v>
      </c>
      <c r="AL201" s="51">
        <f t="shared" si="189"/>
        <v>3208427000</v>
      </c>
      <c r="AM201" s="51">
        <f t="shared" si="189"/>
        <v>3616410000</v>
      </c>
      <c r="AN201" s="51">
        <f t="shared" si="189"/>
        <v>3839462000</v>
      </c>
      <c r="AO201" s="418">
        <f t="shared" si="169"/>
        <v>4076271000</v>
      </c>
      <c r="AP201" s="418">
        <f t="shared" si="190"/>
        <v>3839462000</v>
      </c>
      <c r="AQ201" s="51">
        <f t="shared" si="190"/>
        <v>4076271000</v>
      </c>
      <c r="AR201" s="51">
        <f t="shared" si="190"/>
        <v>4327687000</v>
      </c>
      <c r="AS201" s="42"/>
      <c r="AT201" s="42"/>
      <c r="AU201" s="297">
        <f t="shared" si="202"/>
        <v>151283.78166000172</v>
      </c>
      <c r="AV201" s="297"/>
      <c r="AW201" s="297"/>
      <c r="AX201" s="297"/>
      <c r="AY201" s="297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2"/>
      <c r="BR201" s="42"/>
      <c r="BS201" s="42"/>
      <c r="BT201" s="42"/>
      <c r="BU201" s="42"/>
      <c r="BV201" s="42"/>
      <c r="BW201" s="426"/>
      <c r="BX201" s="424"/>
      <c r="BY201" s="424" t="str">
        <f t="shared" si="219"/>
        <v>2BR-9</v>
      </c>
      <c r="BZ201" s="425" t="str">
        <f t="shared" si="220"/>
        <v>09</v>
      </c>
      <c r="CA201" s="424">
        <f t="shared" si="221"/>
        <v>101</v>
      </c>
      <c r="CB201" s="424">
        <f t="shared" si="221"/>
        <v>90</v>
      </c>
      <c r="CC201" s="424">
        <f t="shared" si="222"/>
        <v>29593858.306908</v>
      </c>
      <c r="CD201" s="424">
        <f t="shared" si="223"/>
        <v>2448266000</v>
      </c>
      <c r="CE201" s="424">
        <f t="shared" si="223"/>
        <v>2759587000</v>
      </c>
      <c r="CF201" s="424">
        <f t="shared" si="223"/>
        <v>2929792000</v>
      </c>
      <c r="CG201" s="424">
        <f t="shared" si="223"/>
        <v>3110496000</v>
      </c>
      <c r="CH201" s="424">
        <f t="shared" si="224"/>
        <v>3302344000</v>
      </c>
      <c r="CI201" s="42"/>
      <c r="CJ201" s="418">
        <f t="shared" si="203"/>
        <v>4327686097.1377401</v>
      </c>
      <c r="CK201" s="42">
        <f t="shared" si="204"/>
        <v>4069830000</v>
      </c>
      <c r="CL201" s="42">
        <f t="shared" si="204"/>
        <v>4320848000</v>
      </c>
      <c r="CM201" s="43">
        <f t="shared" si="191"/>
        <v>61047450</v>
      </c>
      <c r="CN201" s="43">
        <f t="shared" si="192"/>
        <v>43208480</v>
      </c>
      <c r="CO201" s="43">
        <f t="shared" si="193"/>
        <v>95986550</v>
      </c>
      <c r="CP201" s="43">
        <f t="shared" si="194"/>
        <v>84922312.5</v>
      </c>
      <c r="CQ201" s="42">
        <f t="shared" si="205"/>
        <v>4587348103.9832172</v>
      </c>
    </row>
    <row r="202" spans="1:95">
      <c r="A202" s="3">
        <f t="shared" si="195"/>
        <v>163</v>
      </c>
      <c r="B202" s="249">
        <v>1</v>
      </c>
      <c r="C202" s="250" t="s">
        <v>178</v>
      </c>
      <c r="D202" s="251" t="s">
        <v>19</v>
      </c>
      <c r="E202" s="252"/>
      <c r="F202" s="40" t="s">
        <v>72</v>
      </c>
      <c r="G202" s="253">
        <f t="shared" si="170"/>
        <v>175</v>
      </c>
      <c r="H202" s="253">
        <f t="shared" si="171"/>
        <v>156</v>
      </c>
      <c r="I202" s="254">
        <f t="shared" si="172"/>
        <v>27506142.120000001</v>
      </c>
      <c r="J202" s="254">
        <f t="shared" si="173"/>
        <v>5</v>
      </c>
      <c r="K202" s="255">
        <f t="shared" si="174"/>
        <v>1.08</v>
      </c>
      <c r="L202" s="256">
        <f t="shared" ref="L202:L211" si="225">SUMIF($AR$4:$AR$22,D202,$AY$4:$AY$22)</f>
        <v>1.02</v>
      </c>
      <c r="M202" s="257">
        <f t="shared" si="176"/>
        <v>25320681.276954275</v>
      </c>
      <c r="N202" s="257">
        <f t="shared" si="177"/>
        <v>28540453.441499729</v>
      </c>
      <c r="O202" s="257">
        <f t="shared" si="178"/>
        <v>30300766.159392003</v>
      </c>
      <c r="P202" s="257">
        <f t="shared" si="179"/>
        <v>32169651.113921117</v>
      </c>
      <c r="Q202" s="257">
        <f t="shared" si="196"/>
        <v>36137958.492223024</v>
      </c>
      <c r="R202" s="258">
        <f t="shared" si="180"/>
        <v>30300766.159392003</v>
      </c>
      <c r="S202" s="257">
        <f t="shared" si="180"/>
        <v>32169651.113921117</v>
      </c>
      <c r="T202" s="257">
        <f t="shared" si="181"/>
        <v>34153804.80307208</v>
      </c>
      <c r="U202" s="257">
        <f t="shared" si="197"/>
        <v>40603326.925493881</v>
      </c>
      <c r="V202" s="257"/>
      <c r="W202" s="257">
        <f t="shared" si="182"/>
        <v>3950026279.2048669</v>
      </c>
      <c r="X202" s="257">
        <f t="shared" si="183"/>
        <v>4452310736.8739576</v>
      </c>
      <c r="Y202" s="257">
        <f t="shared" si="184"/>
        <v>4726919520.8651524</v>
      </c>
      <c r="Z202" s="258">
        <f t="shared" si="198"/>
        <v>5018465573.7716942</v>
      </c>
      <c r="AA202" s="258">
        <f t="shared" si="199"/>
        <v>5637521524.7867918</v>
      </c>
      <c r="AB202" s="258">
        <f t="shared" si="185"/>
        <v>4726919520.8651524</v>
      </c>
      <c r="AC202" s="257">
        <f t="shared" si="186"/>
        <v>5018465573.7716942</v>
      </c>
      <c r="AD202" s="257">
        <f t="shared" si="200"/>
        <v>5327993549.2792444</v>
      </c>
      <c r="AE202" s="257">
        <f t="shared" si="201"/>
        <v>6334119000.3770456</v>
      </c>
      <c r="AF202" s="257"/>
      <c r="AG202" s="32" t="str">
        <f t="shared" si="187"/>
        <v>BERTAHAP</v>
      </c>
      <c r="AH202" s="259">
        <f t="shared" si="188"/>
        <v>0</v>
      </c>
      <c r="AI202" s="260">
        <v>2</v>
      </c>
      <c r="AJ202" s="261"/>
      <c r="AK202" s="257" t="e">
        <f>IF(AJ202&gt;#REF!,"LB","KR")</f>
        <v>#REF!</v>
      </c>
      <c r="AL202" s="51">
        <f t="shared" si="189"/>
        <v>4345029000</v>
      </c>
      <c r="AM202" s="51">
        <f t="shared" si="189"/>
        <v>4897542000</v>
      </c>
      <c r="AN202" s="51">
        <f t="shared" si="189"/>
        <v>5199612000</v>
      </c>
      <c r="AO202" s="418">
        <f t="shared" si="169"/>
        <v>5520313000</v>
      </c>
      <c r="AP202" s="418">
        <f t="shared" si="190"/>
        <v>5199612000</v>
      </c>
      <c r="AQ202" s="51">
        <f t="shared" si="190"/>
        <v>5520313000</v>
      </c>
      <c r="AR202" s="51">
        <f t="shared" si="190"/>
        <v>5860793000</v>
      </c>
      <c r="AS202" s="42"/>
      <c r="AT202" s="42"/>
      <c r="AU202" s="297">
        <f t="shared" si="202"/>
        <v>-712409.08090799674</v>
      </c>
      <c r="AV202" s="297"/>
      <c r="AW202" s="297"/>
      <c r="AX202" s="297"/>
      <c r="AY202" s="297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6"/>
      <c r="BX202" s="424"/>
      <c r="BY202" s="424" t="str">
        <f t="shared" si="219"/>
        <v>2BR-11</v>
      </c>
      <c r="BZ202" s="425">
        <f t="shared" si="220"/>
        <v>11</v>
      </c>
      <c r="CA202" s="424">
        <f t="shared" si="221"/>
        <v>101</v>
      </c>
      <c r="CB202" s="424">
        <f t="shared" si="221"/>
        <v>90</v>
      </c>
      <c r="CC202" s="424">
        <f t="shared" si="222"/>
        <v>29593858.306908</v>
      </c>
      <c r="CD202" s="424">
        <f t="shared" si="223"/>
        <v>2448266000</v>
      </c>
      <c r="CE202" s="424">
        <f t="shared" si="223"/>
        <v>2759587000</v>
      </c>
      <c r="CF202" s="424">
        <f t="shared" si="223"/>
        <v>2929792000</v>
      </c>
      <c r="CG202" s="424">
        <f t="shared" si="223"/>
        <v>3110496000</v>
      </c>
      <c r="CH202" s="424">
        <f t="shared" si="224"/>
        <v>3302344000</v>
      </c>
      <c r="CI202" s="42"/>
      <c r="CJ202" s="418">
        <f t="shared" si="203"/>
        <v>5860793313.7783852</v>
      </c>
      <c r="CK202" s="42">
        <f t="shared" si="204"/>
        <v>5511589000</v>
      </c>
      <c r="CL202" s="42">
        <f t="shared" si="204"/>
        <v>5851532000</v>
      </c>
      <c r="CM202" s="43">
        <f t="shared" si="191"/>
        <v>82673835</v>
      </c>
      <c r="CN202" s="43">
        <f t="shared" si="192"/>
        <v>58515320</v>
      </c>
      <c r="CO202" s="43">
        <f t="shared" si="193"/>
        <v>129990300</v>
      </c>
      <c r="CP202" s="43">
        <f t="shared" si="194"/>
        <v>115006520.83333333</v>
      </c>
      <c r="CQ202" s="42">
        <f t="shared" si="205"/>
        <v>6212441221.1670303</v>
      </c>
    </row>
    <row r="203" spans="1:95">
      <c r="A203" s="3">
        <f t="shared" si="195"/>
        <v>164</v>
      </c>
      <c r="B203" s="249">
        <v>2</v>
      </c>
      <c r="C203" s="250" t="s">
        <v>178</v>
      </c>
      <c r="D203" s="251" t="s">
        <v>29</v>
      </c>
      <c r="E203" s="252"/>
      <c r="F203" s="40" t="s">
        <v>74</v>
      </c>
      <c r="G203" s="253">
        <f t="shared" si="170"/>
        <v>85</v>
      </c>
      <c r="H203" s="253">
        <f t="shared" si="171"/>
        <v>74</v>
      </c>
      <c r="I203" s="254">
        <f t="shared" si="172"/>
        <v>27506142.120000001</v>
      </c>
      <c r="J203" s="254">
        <f t="shared" si="173"/>
        <v>1</v>
      </c>
      <c r="K203" s="255">
        <f t="shared" si="174"/>
        <v>1.06</v>
      </c>
      <c r="L203" s="256">
        <f t="shared" si="225"/>
        <v>1.02</v>
      </c>
      <c r="M203" s="257">
        <f t="shared" si="176"/>
        <v>24851779.771825496</v>
      </c>
      <c r="N203" s="257">
        <f t="shared" si="177"/>
        <v>28011926.525916401</v>
      </c>
      <c r="O203" s="257">
        <f t="shared" si="178"/>
        <v>29739640.860144004</v>
      </c>
      <c r="P203" s="257">
        <f t="shared" si="179"/>
        <v>31573916.83403369</v>
      </c>
      <c r="Q203" s="257">
        <f t="shared" si="196"/>
        <v>35468737.038663335</v>
      </c>
      <c r="R203" s="258">
        <f t="shared" si="180"/>
        <v>29739640.860144004</v>
      </c>
      <c r="S203" s="257">
        <f t="shared" si="180"/>
        <v>31573916.83403369</v>
      </c>
      <c r="T203" s="257">
        <f t="shared" si="181"/>
        <v>33521326.93634852</v>
      </c>
      <c r="U203" s="257">
        <f t="shared" si="197"/>
        <v>39851413.463910654</v>
      </c>
      <c r="V203" s="257"/>
      <c r="W203" s="257">
        <f t="shared" si="182"/>
        <v>1839031703.1150868</v>
      </c>
      <c r="X203" s="257">
        <f t="shared" si="183"/>
        <v>2072882562.9178138</v>
      </c>
      <c r="Y203" s="257">
        <f t="shared" si="184"/>
        <v>2200733423.6506562</v>
      </c>
      <c r="Z203" s="258">
        <f t="shared" si="198"/>
        <v>2336469845.718493</v>
      </c>
      <c r="AA203" s="258">
        <f t="shared" si="199"/>
        <v>2624686540.8610868</v>
      </c>
      <c r="AB203" s="258">
        <f t="shared" si="185"/>
        <v>2200733423.6506562</v>
      </c>
      <c r="AC203" s="257">
        <f t="shared" si="186"/>
        <v>2336469845.718493</v>
      </c>
      <c r="AD203" s="257">
        <f t="shared" si="200"/>
        <v>2480578193.2897906</v>
      </c>
      <c r="AE203" s="257">
        <f t="shared" si="201"/>
        <v>2949004596.3293886</v>
      </c>
      <c r="AF203" s="257"/>
      <c r="AG203" s="32" t="str">
        <f t="shared" si="187"/>
        <v>BERTAHAP</v>
      </c>
      <c r="AH203" s="259">
        <f t="shared" si="188"/>
        <v>0</v>
      </c>
      <c r="AI203" s="260">
        <v>2</v>
      </c>
      <c r="AJ203" s="261"/>
      <c r="AK203" s="257" t="e">
        <f>IF(AJ203&gt;#REF!,"LB","KR")</f>
        <v>#REF!</v>
      </c>
      <c r="AL203" s="51">
        <f t="shared" si="189"/>
        <v>2022935000</v>
      </c>
      <c r="AM203" s="51">
        <f t="shared" si="189"/>
        <v>2280171000</v>
      </c>
      <c r="AN203" s="51">
        <f t="shared" si="189"/>
        <v>2420807000</v>
      </c>
      <c r="AO203" s="418">
        <f t="shared" si="169"/>
        <v>2570117000</v>
      </c>
      <c r="AP203" s="418">
        <f t="shared" si="190"/>
        <v>2420807000</v>
      </c>
      <c r="AQ203" s="51">
        <f t="shared" si="190"/>
        <v>2570117000</v>
      </c>
      <c r="AR203" s="51">
        <f t="shared" si="190"/>
        <v>2728637000</v>
      </c>
      <c r="AS203" s="42"/>
      <c r="AT203" s="42"/>
      <c r="AU203" s="297">
        <f t="shared" si="202"/>
        <v>-1273534.3801559955</v>
      </c>
      <c r="AV203" s="297"/>
      <c r="AW203" s="297"/>
      <c r="AX203" s="297"/>
      <c r="AY203" s="297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2"/>
      <c r="BR203" s="42"/>
      <c r="BS203" s="42"/>
      <c r="BT203" s="42"/>
      <c r="BU203" s="42"/>
      <c r="BV203" s="42"/>
      <c r="BW203" s="426"/>
      <c r="BX203" s="424"/>
      <c r="BY203" s="424" t="str">
        <f t="shared" si="219"/>
        <v>2BR-15</v>
      </c>
      <c r="BZ203" s="425">
        <f t="shared" si="220"/>
        <v>15</v>
      </c>
      <c r="CA203" s="424">
        <f t="shared" si="221"/>
        <v>101</v>
      </c>
      <c r="CB203" s="424">
        <f t="shared" si="221"/>
        <v>90</v>
      </c>
      <c r="CC203" s="424">
        <f t="shared" si="222"/>
        <v>29593858.306908</v>
      </c>
      <c r="CD203" s="424">
        <f t="shared" si="223"/>
        <v>2448266000</v>
      </c>
      <c r="CE203" s="424">
        <f t="shared" si="223"/>
        <v>2759587000</v>
      </c>
      <c r="CF203" s="424">
        <f t="shared" si="223"/>
        <v>2929792000</v>
      </c>
      <c r="CG203" s="424">
        <f t="shared" si="223"/>
        <v>3110496000</v>
      </c>
      <c r="CH203" s="424">
        <f t="shared" si="224"/>
        <v>3302344000</v>
      </c>
      <c r="CI203" s="42"/>
      <c r="CJ203" s="418">
        <f t="shared" si="203"/>
        <v>2728635954.0171294</v>
      </c>
      <c r="CK203" s="42">
        <f t="shared" si="204"/>
        <v>2566056000</v>
      </c>
      <c r="CL203" s="42">
        <f t="shared" si="204"/>
        <v>2724325000</v>
      </c>
      <c r="CM203" s="43">
        <f t="shared" si="191"/>
        <v>38490840</v>
      </c>
      <c r="CN203" s="43">
        <f t="shared" si="192"/>
        <v>27243250</v>
      </c>
      <c r="CO203" s="43">
        <f t="shared" si="193"/>
        <v>60520175</v>
      </c>
      <c r="CP203" s="43">
        <f t="shared" si="194"/>
        <v>53544104.166666664</v>
      </c>
      <c r="CQ203" s="42">
        <f t="shared" si="205"/>
        <v>2892355186.6170893</v>
      </c>
    </row>
    <row r="204" spans="1:95">
      <c r="A204" s="3">
        <f t="shared" si="195"/>
        <v>165</v>
      </c>
      <c r="B204" s="249">
        <v>3</v>
      </c>
      <c r="C204" s="250" t="s">
        <v>178</v>
      </c>
      <c r="D204" s="251" t="s">
        <v>32</v>
      </c>
      <c r="E204" s="252"/>
      <c r="F204" s="40" t="s">
        <v>56</v>
      </c>
      <c r="G204" s="253">
        <f t="shared" si="170"/>
        <v>85</v>
      </c>
      <c r="H204" s="253">
        <f t="shared" si="171"/>
        <v>74</v>
      </c>
      <c r="I204" s="254">
        <f t="shared" si="172"/>
        <v>27506142.120000001</v>
      </c>
      <c r="J204" s="254">
        <f t="shared" si="173"/>
        <v>1</v>
      </c>
      <c r="K204" s="255">
        <f t="shared" si="174"/>
        <v>1.06</v>
      </c>
      <c r="L204" s="256">
        <f t="shared" si="225"/>
        <v>1.02</v>
      </c>
      <c r="M204" s="257">
        <f t="shared" si="176"/>
        <v>24851779.771825496</v>
      </c>
      <c r="N204" s="257">
        <f t="shared" si="177"/>
        <v>28011926.525916401</v>
      </c>
      <c r="O204" s="257">
        <f t="shared" si="178"/>
        <v>29739640.860144004</v>
      </c>
      <c r="P204" s="257">
        <f t="shared" si="179"/>
        <v>31573916.83403369</v>
      </c>
      <c r="Q204" s="257">
        <f t="shared" si="196"/>
        <v>35468737.038663335</v>
      </c>
      <c r="R204" s="258">
        <f t="shared" si="180"/>
        <v>29739640.860144004</v>
      </c>
      <c r="S204" s="257">
        <f t="shared" si="180"/>
        <v>31573916.83403369</v>
      </c>
      <c r="T204" s="257">
        <f t="shared" si="181"/>
        <v>33521326.93634852</v>
      </c>
      <c r="U204" s="257">
        <f t="shared" si="197"/>
        <v>39851413.463910654</v>
      </c>
      <c r="V204" s="257"/>
      <c r="W204" s="257">
        <f t="shared" si="182"/>
        <v>1839031703.1150868</v>
      </c>
      <c r="X204" s="257">
        <f t="shared" si="183"/>
        <v>2072882562.9178138</v>
      </c>
      <c r="Y204" s="257">
        <f t="shared" si="184"/>
        <v>2200733423.6506562</v>
      </c>
      <c r="Z204" s="258">
        <f t="shared" si="198"/>
        <v>2336469845.718493</v>
      </c>
      <c r="AA204" s="258">
        <f t="shared" si="199"/>
        <v>2624686540.8610868</v>
      </c>
      <c r="AB204" s="258">
        <f t="shared" si="185"/>
        <v>2200733423.6506562</v>
      </c>
      <c r="AC204" s="257">
        <f t="shared" si="186"/>
        <v>2336469845.718493</v>
      </c>
      <c r="AD204" s="257">
        <f t="shared" si="200"/>
        <v>2480578193.2897906</v>
      </c>
      <c r="AE204" s="257">
        <f t="shared" si="201"/>
        <v>2949004596.3293886</v>
      </c>
      <c r="AF204" s="257"/>
      <c r="AG204" s="32" t="str">
        <f t="shared" si="187"/>
        <v>BERTAHAP</v>
      </c>
      <c r="AH204" s="259">
        <f t="shared" si="188"/>
        <v>0</v>
      </c>
      <c r="AI204" s="260">
        <v>2</v>
      </c>
      <c r="AJ204" s="261"/>
      <c r="AK204" s="257" t="e">
        <f>IF(AJ204&gt;#REF!,"LB","KR")</f>
        <v>#REF!</v>
      </c>
      <c r="AL204" s="51">
        <f t="shared" si="189"/>
        <v>2022935000</v>
      </c>
      <c r="AM204" s="51">
        <f t="shared" si="189"/>
        <v>2280171000</v>
      </c>
      <c r="AN204" s="51">
        <f t="shared" si="189"/>
        <v>2420807000</v>
      </c>
      <c r="AO204" s="418">
        <f t="shared" si="169"/>
        <v>2570117000</v>
      </c>
      <c r="AP204" s="418">
        <f t="shared" si="190"/>
        <v>2420807000</v>
      </c>
      <c r="AQ204" s="51">
        <f t="shared" si="190"/>
        <v>2570117000</v>
      </c>
      <c r="AR204" s="51">
        <f t="shared" si="190"/>
        <v>2728637000</v>
      </c>
      <c r="AS204" s="42"/>
      <c r="AT204" s="42"/>
      <c r="AU204" s="297">
        <f t="shared" si="202"/>
        <v>-1273534.3801559955</v>
      </c>
      <c r="AV204" s="297"/>
      <c r="AW204" s="297"/>
      <c r="AX204" s="297"/>
      <c r="AY204" s="297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2"/>
      <c r="BR204" s="42"/>
      <c r="BS204" s="42"/>
      <c r="BT204" s="42"/>
      <c r="BU204" s="42"/>
      <c r="BV204" s="42"/>
      <c r="BW204" s="426"/>
      <c r="BX204" s="424"/>
      <c r="BY204" s="424" t="str">
        <f t="shared" si="219"/>
        <v>2BR-17</v>
      </c>
      <c r="BZ204" s="425">
        <f t="shared" si="220"/>
        <v>17</v>
      </c>
      <c r="CA204" s="424">
        <f t="shared" si="221"/>
        <v>85</v>
      </c>
      <c r="CB204" s="424">
        <f t="shared" si="221"/>
        <v>74</v>
      </c>
      <c r="CC204" s="424">
        <f t="shared" si="222"/>
        <v>29593858.306908</v>
      </c>
      <c r="CD204" s="424">
        <f t="shared" si="223"/>
        <v>2013019000</v>
      </c>
      <c r="CE204" s="424">
        <f t="shared" si="223"/>
        <v>2268994000</v>
      </c>
      <c r="CF204" s="424">
        <f t="shared" si="223"/>
        <v>2408941000</v>
      </c>
      <c r="CG204" s="424">
        <f t="shared" si="223"/>
        <v>2557519000</v>
      </c>
      <c r="CH204" s="424">
        <f t="shared" si="224"/>
        <v>2715261000</v>
      </c>
      <c r="CI204" s="42"/>
      <c r="CJ204" s="418">
        <f t="shared" si="203"/>
        <v>2728635954.0171294</v>
      </c>
      <c r="CK204" s="42">
        <f t="shared" si="204"/>
        <v>2566056000</v>
      </c>
      <c r="CL204" s="42">
        <f t="shared" si="204"/>
        <v>2724325000</v>
      </c>
      <c r="CM204" s="43">
        <f t="shared" si="191"/>
        <v>38490840</v>
      </c>
      <c r="CN204" s="43">
        <f t="shared" si="192"/>
        <v>27243250</v>
      </c>
      <c r="CO204" s="43">
        <f t="shared" si="193"/>
        <v>60520175</v>
      </c>
      <c r="CP204" s="43">
        <f t="shared" si="194"/>
        <v>53544104.166666664</v>
      </c>
      <c r="CQ204" s="42">
        <f t="shared" si="205"/>
        <v>2892355186.6170893</v>
      </c>
    </row>
    <row r="205" spans="1:95">
      <c r="A205" s="3">
        <f t="shared" si="195"/>
        <v>166</v>
      </c>
      <c r="B205" s="249">
        <v>4</v>
      </c>
      <c r="C205" s="250" t="s">
        <v>178</v>
      </c>
      <c r="D205" s="251" t="s">
        <v>38</v>
      </c>
      <c r="E205" s="252"/>
      <c r="F205" s="40" t="s">
        <v>58</v>
      </c>
      <c r="G205" s="253">
        <f t="shared" si="170"/>
        <v>101</v>
      </c>
      <c r="H205" s="253">
        <f t="shared" si="171"/>
        <v>90</v>
      </c>
      <c r="I205" s="254">
        <f t="shared" si="172"/>
        <v>27506142.120000001</v>
      </c>
      <c r="J205" s="254">
        <f t="shared" si="173"/>
        <v>1</v>
      </c>
      <c r="K205" s="255">
        <f t="shared" si="174"/>
        <v>1.06</v>
      </c>
      <c r="L205" s="256">
        <f t="shared" si="225"/>
        <v>1.02</v>
      </c>
      <c r="M205" s="257">
        <f t="shared" si="176"/>
        <v>24851779.771825496</v>
      </c>
      <c r="N205" s="257">
        <f t="shared" si="177"/>
        <v>28011926.525916401</v>
      </c>
      <c r="O205" s="257">
        <f t="shared" si="178"/>
        <v>29739640.860144004</v>
      </c>
      <c r="P205" s="257">
        <f t="shared" si="179"/>
        <v>31573916.83403369</v>
      </c>
      <c r="Q205" s="257">
        <f t="shared" si="196"/>
        <v>35468737.038663335</v>
      </c>
      <c r="R205" s="258">
        <f t="shared" si="180"/>
        <v>29739640.860144004</v>
      </c>
      <c r="S205" s="257">
        <f t="shared" si="180"/>
        <v>31573916.83403369</v>
      </c>
      <c r="T205" s="257">
        <f t="shared" si="181"/>
        <v>33521326.93634852</v>
      </c>
      <c r="U205" s="257">
        <f t="shared" si="197"/>
        <v>39851413.463910654</v>
      </c>
      <c r="V205" s="257"/>
      <c r="W205" s="257">
        <f t="shared" si="182"/>
        <v>2236660179.4642944</v>
      </c>
      <c r="X205" s="257">
        <f t="shared" si="183"/>
        <v>2521073387.3324761</v>
      </c>
      <c r="Y205" s="257">
        <f t="shared" si="184"/>
        <v>2676567677.4129605</v>
      </c>
      <c r="Z205" s="258">
        <f t="shared" si="198"/>
        <v>2841652515.0630322</v>
      </c>
      <c r="AA205" s="258">
        <f t="shared" si="199"/>
        <v>3192186333.4797001</v>
      </c>
      <c r="AB205" s="258">
        <f t="shared" si="185"/>
        <v>2676567677.4129605</v>
      </c>
      <c r="AC205" s="257">
        <f t="shared" si="186"/>
        <v>2841652515.0630322</v>
      </c>
      <c r="AD205" s="257">
        <f t="shared" si="200"/>
        <v>3016919424.2713666</v>
      </c>
      <c r="AE205" s="257">
        <f t="shared" si="201"/>
        <v>3586627211.7519588</v>
      </c>
      <c r="AF205" s="257"/>
      <c r="AG205" s="32" t="str">
        <f t="shared" si="187"/>
        <v>BERTAHAP</v>
      </c>
      <c r="AH205" s="259">
        <f t="shared" si="188"/>
        <v>0</v>
      </c>
      <c r="AI205" s="260">
        <v>2</v>
      </c>
      <c r="AJ205" s="261"/>
      <c r="AK205" s="257" t="e">
        <f>IF(AJ205&gt;#REF!,"LB","KR")</f>
        <v>#REF!</v>
      </c>
      <c r="AL205" s="51">
        <f t="shared" si="189"/>
        <v>2460327000</v>
      </c>
      <c r="AM205" s="51">
        <f t="shared" si="189"/>
        <v>2773181000</v>
      </c>
      <c r="AN205" s="51">
        <f t="shared" si="189"/>
        <v>2944225000</v>
      </c>
      <c r="AO205" s="418">
        <f t="shared" si="169"/>
        <v>3125818000</v>
      </c>
      <c r="AP205" s="418">
        <f t="shared" si="190"/>
        <v>2944225000</v>
      </c>
      <c r="AQ205" s="51">
        <f t="shared" si="190"/>
        <v>3125818000</v>
      </c>
      <c r="AR205" s="51">
        <f t="shared" si="190"/>
        <v>3318612000</v>
      </c>
      <c r="AS205" s="42"/>
      <c r="AT205" s="42"/>
      <c r="AU205" s="297">
        <f t="shared" si="202"/>
        <v>-1273534.3801559955</v>
      </c>
      <c r="AV205" s="297"/>
      <c r="AW205" s="297"/>
      <c r="AX205" s="297"/>
      <c r="AY205" s="297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2"/>
      <c r="BR205" s="42"/>
      <c r="BS205" s="42"/>
      <c r="BT205" s="42"/>
      <c r="BU205" s="42"/>
      <c r="BV205" s="42"/>
      <c r="BW205" s="426"/>
      <c r="BX205" s="424"/>
      <c r="BY205" s="424" t="str">
        <f t="shared" si="219"/>
        <v>3BR-19</v>
      </c>
      <c r="BZ205" s="425">
        <f t="shared" si="220"/>
        <v>19</v>
      </c>
      <c r="CA205" s="424">
        <f t="shared" si="221"/>
        <v>138</v>
      </c>
      <c r="CB205" s="424">
        <f t="shared" si="221"/>
        <v>120</v>
      </c>
      <c r="CC205" s="424">
        <f t="shared" si="222"/>
        <v>29593858.306908</v>
      </c>
      <c r="CD205" s="424">
        <f t="shared" si="223"/>
        <v>3264355000</v>
      </c>
      <c r="CE205" s="424">
        <f t="shared" si="223"/>
        <v>3679449000</v>
      </c>
      <c r="CF205" s="424">
        <f t="shared" si="223"/>
        <v>3906390000</v>
      </c>
      <c r="CG205" s="424">
        <f t="shared" si="223"/>
        <v>4147327000</v>
      </c>
      <c r="CH205" s="424">
        <f t="shared" si="224"/>
        <v>4403125000</v>
      </c>
      <c r="CI205" s="42"/>
      <c r="CJ205" s="418">
        <f t="shared" si="203"/>
        <v>3318611324.1202307</v>
      </c>
      <c r="CK205" s="42">
        <f t="shared" si="204"/>
        <v>3120879000</v>
      </c>
      <c r="CL205" s="42">
        <f t="shared" si="204"/>
        <v>3313368000</v>
      </c>
      <c r="CM205" s="43">
        <f t="shared" si="191"/>
        <v>46813185</v>
      </c>
      <c r="CN205" s="43">
        <f t="shared" si="192"/>
        <v>33133680</v>
      </c>
      <c r="CO205" s="43">
        <f t="shared" si="193"/>
        <v>73605625</v>
      </c>
      <c r="CP205" s="43">
        <f t="shared" si="194"/>
        <v>65121208.333333336</v>
      </c>
      <c r="CQ205" s="42">
        <f t="shared" si="205"/>
        <v>3517729022.7748499</v>
      </c>
    </row>
    <row r="206" spans="1:95">
      <c r="A206" s="3">
        <f t="shared" si="195"/>
        <v>167</v>
      </c>
      <c r="B206" s="249">
        <v>5</v>
      </c>
      <c r="C206" s="250" t="s">
        <v>178</v>
      </c>
      <c r="D206" s="251" t="s">
        <v>44</v>
      </c>
      <c r="E206" s="252"/>
      <c r="F206" s="40" t="s">
        <v>60</v>
      </c>
      <c r="G206" s="253">
        <f t="shared" si="170"/>
        <v>101</v>
      </c>
      <c r="H206" s="253">
        <f t="shared" si="171"/>
        <v>90</v>
      </c>
      <c r="I206" s="254">
        <f t="shared" si="172"/>
        <v>27506142.120000001</v>
      </c>
      <c r="J206" s="254">
        <f t="shared" si="173"/>
        <v>1</v>
      </c>
      <c r="K206" s="255">
        <f t="shared" si="174"/>
        <v>1.06</v>
      </c>
      <c r="L206" s="256">
        <f t="shared" si="225"/>
        <v>1.02</v>
      </c>
      <c r="M206" s="257">
        <f t="shared" si="176"/>
        <v>24851779.771825496</v>
      </c>
      <c r="N206" s="257">
        <f t="shared" si="177"/>
        <v>28011926.525916401</v>
      </c>
      <c r="O206" s="257">
        <f t="shared" si="178"/>
        <v>29739640.860144004</v>
      </c>
      <c r="P206" s="257">
        <f t="shared" si="179"/>
        <v>31573916.83403369</v>
      </c>
      <c r="Q206" s="257">
        <f t="shared" si="196"/>
        <v>35468737.038663335</v>
      </c>
      <c r="R206" s="258">
        <f t="shared" si="180"/>
        <v>29739640.860144004</v>
      </c>
      <c r="S206" s="257">
        <f t="shared" si="180"/>
        <v>31573916.83403369</v>
      </c>
      <c r="T206" s="257">
        <f t="shared" si="181"/>
        <v>33521326.93634852</v>
      </c>
      <c r="U206" s="257">
        <f t="shared" si="197"/>
        <v>39851413.463910654</v>
      </c>
      <c r="V206" s="257"/>
      <c r="W206" s="257">
        <f t="shared" si="182"/>
        <v>2236660179.4642944</v>
      </c>
      <c r="X206" s="257">
        <f t="shared" si="183"/>
        <v>2521073387.3324761</v>
      </c>
      <c r="Y206" s="257">
        <f t="shared" si="184"/>
        <v>2676567677.4129605</v>
      </c>
      <c r="Z206" s="258">
        <f t="shared" si="198"/>
        <v>2841652515.0630322</v>
      </c>
      <c r="AA206" s="258">
        <f t="shared" si="199"/>
        <v>3192186333.4797001</v>
      </c>
      <c r="AB206" s="258">
        <f t="shared" si="185"/>
        <v>2676567677.4129605</v>
      </c>
      <c r="AC206" s="257">
        <f t="shared" si="186"/>
        <v>2841652515.0630322</v>
      </c>
      <c r="AD206" s="257">
        <f t="shared" si="200"/>
        <v>3016919424.2713666</v>
      </c>
      <c r="AE206" s="257">
        <f t="shared" si="201"/>
        <v>3586627211.7519588</v>
      </c>
      <c r="AF206" s="257"/>
      <c r="AG206" s="32" t="str">
        <f t="shared" si="187"/>
        <v>BERTAHAP</v>
      </c>
      <c r="AH206" s="259">
        <f t="shared" si="188"/>
        <v>0</v>
      </c>
      <c r="AI206" s="260">
        <v>2</v>
      </c>
      <c r="AJ206" s="261"/>
      <c r="AK206" s="257" t="e">
        <f>IF(AJ206&gt;#REF!,"LB","KR")</f>
        <v>#REF!</v>
      </c>
      <c r="AL206" s="51">
        <f t="shared" si="189"/>
        <v>2460327000</v>
      </c>
      <c r="AM206" s="51">
        <f t="shared" si="189"/>
        <v>2773181000</v>
      </c>
      <c r="AN206" s="51">
        <f t="shared" si="189"/>
        <v>2944225000</v>
      </c>
      <c r="AO206" s="418">
        <f t="shared" si="169"/>
        <v>3125818000</v>
      </c>
      <c r="AP206" s="418">
        <f t="shared" si="190"/>
        <v>2944225000</v>
      </c>
      <c r="AQ206" s="51">
        <f t="shared" si="190"/>
        <v>3125818000</v>
      </c>
      <c r="AR206" s="51">
        <f t="shared" si="190"/>
        <v>3318612000</v>
      </c>
      <c r="AS206" s="42"/>
      <c r="AT206" s="42"/>
      <c r="AU206" s="297">
        <f t="shared" si="202"/>
        <v>-1273534.3801559955</v>
      </c>
      <c r="AV206" s="297"/>
      <c r="AW206" s="297"/>
      <c r="AX206" s="297"/>
      <c r="AY206" s="297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/>
      <c r="BW206" s="426">
        <v>50</v>
      </c>
      <c r="BX206" s="424" t="s">
        <v>176</v>
      </c>
      <c r="BY206" s="424" t="str">
        <f>F270</f>
        <v>2BR-7</v>
      </c>
      <c r="BZ206" s="425" t="str">
        <f>D270</f>
        <v>07</v>
      </c>
      <c r="CA206" s="424">
        <f>G270</f>
        <v>101</v>
      </c>
      <c r="CB206" s="424">
        <f>H270</f>
        <v>90</v>
      </c>
      <c r="CC206" s="424">
        <f>O270</f>
        <v>29593858.306908</v>
      </c>
      <c r="CD206" s="424">
        <f t="shared" ref="CD206:CG207" si="226">AL270</f>
        <v>2448266000</v>
      </c>
      <c r="CE206" s="424">
        <f t="shared" si="226"/>
        <v>2759587000</v>
      </c>
      <c r="CF206" s="424">
        <f t="shared" si="226"/>
        <v>2929792000</v>
      </c>
      <c r="CG206" s="424">
        <f t="shared" si="226"/>
        <v>3110496000</v>
      </c>
      <c r="CH206" s="424">
        <f>AR270</f>
        <v>3302344000</v>
      </c>
      <c r="CI206" s="42">
        <v>4</v>
      </c>
      <c r="CJ206" s="418">
        <f t="shared" si="203"/>
        <v>3318611324.1202307</v>
      </c>
      <c r="CK206" s="42">
        <f t="shared" si="204"/>
        <v>3120879000</v>
      </c>
      <c r="CL206" s="42">
        <f t="shared" si="204"/>
        <v>3313368000</v>
      </c>
      <c r="CM206" s="43">
        <f t="shared" si="191"/>
        <v>46813185</v>
      </c>
      <c r="CN206" s="43">
        <f t="shared" si="192"/>
        <v>33133680</v>
      </c>
      <c r="CO206" s="43">
        <f t="shared" si="193"/>
        <v>73605625</v>
      </c>
      <c r="CP206" s="43">
        <f t="shared" si="194"/>
        <v>65121208.333333336</v>
      </c>
      <c r="CQ206" s="42">
        <f t="shared" si="205"/>
        <v>3517729022.7748499</v>
      </c>
    </row>
    <row r="207" spans="1:95">
      <c r="A207" s="3">
        <f t="shared" si="195"/>
        <v>168</v>
      </c>
      <c r="B207" s="249">
        <v>6</v>
      </c>
      <c r="C207" s="250" t="s">
        <v>178</v>
      </c>
      <c r="D207" s="285">
        <v>11</v>
      </c>
      <c r="E207" s="252"/>
      <c r="F207" s="40" t="s">
        <v>62</v>
      </c>
      <c r="G207" s="253">
        <f t="shared" si="170"/>
        <v>101</v>
      </c>
      <c r="H207" s="253">
        <f t="shared" si="171"/>
        <v>90</v>
      </c>
      <c r="I207" s="254">
        <f t="shared" si="172"/>
        <v>27506142.120000001</v>
      </c>
      <c r="J207" s="254">
        <f t="shared" si="173"/>
        <v>1</v>
      </c>
      <c r="K207" s="255">
        <f t="shared" si="174"/>
        <v>1.06</v>
      </c>
      <c r="L207" s="256">
        <f t="shared" si="225"/>
        <v>1.02</v>
      </c>
      <c r="M207" s="257">
        <f t="shared" si="176"/>
        <v>24851779.771825496</v>
      </c>
      <c r="N207" s="257">
        <f t="shared" si="177"/>
        <v>28011926.525916401</v>
      </c>
      <c r="O207" s="257">
        <f t="shared" si="178"/>
        <v>29739640.860144004</v>
      </c>
      <c r="P207" s="257">
        <f t="shared" si="179"/>
        <v>31573916.83403369</v>
      </c>
      <c r="Q207" s="257">
        <f t="shared" si="196"/>
        <v>35468737.038663335</v>
      </c>
      <c r="R207" s="258">
        <f t="shared" si="180"/>
        <v>29739640.860144004</v>
      </c>
      <c r="S207" s="257">
        <f t="shared" si="180"/>
        <v>31573916.83403369</v>
      </c>
      <c r="T207" s="257">
        <f t="shared" si="181"/>
        <v>33521326.93634852</v>
      </c>
      <c r="U207" s="257">
        <f t="shared" si="197"/>
        <v>39851413.463910654</v>
      </c>
      <c r="V207" s="257"/>
      <c r="W207" s="257">
        <f t="shared" si="182"/>
        <v>2236660179.4642944</v>
      </c>
      <c r="X207" s="257">
        <f t="shared" si="183"/>
        <v>2521073387.3324761</v>
      </c>
      <c r="Y207" s="257">
        <f t="shared" si="184"/>
        <v>2676567677.4129605</v>
      </c>
      <c r="Z207" s="258">
        <f t="shared" si="198"/>
        <v>2841652515.0630322</v>
      </c>
      <c r="AA207" s="258">
        <f t="shared" si="199"/>
        <v>3192186333.4797001</v>
      </c>
      <c r="AB207" s="258">
        <f t="shared" si="185"/>
        <v>2676567677.4129605</v>
      </c>
      <c r="AC207" s="257">
        <f t="shared" si="186"/>
        <v>2841652515.0630322</v>
      </c>
      <c r="AD207" s="257">
        <f t="shared" si="200"/>
        <v>3016919424.2713666</v>
      </c>
      <c r="AE207" s="257">
        <f t="shared" si="201"/>
        <v>3586627211.7519588</v>
      </c>
      <c r="AF207" s="257"/>
      <c r="AG207" s="32" t="str">
        <f t="shared" si="187"/>
        <v>BERTAHAP</v>
      </c>
      <c r="AH207" s="259">
        <f t="shared" si="188"/>
        <v>0</v>
      </c>
      <c r="AI207" s="260">
        <v>2</v>
      </c>
      <c r="AJ207" s="261"/>
      <c r="AK207" s="257" t="e">
        <f>IF(AJ207&gt;#REF!,"LB","KR")</f>
        <v>#REF!</v>
      </c>
      <c r="AL207" s="51">
        <f t="shared" si="189"/>
        <v>2460327000</v>
      </c>
      <c r="AM207" s="51">
        <f t="shared" si="189"/>
        <v>2773181000</v>
      </c>
      <c r="AN207" s="51">
        <f t="shared" si="189"/>
        <v>2944225000</v>
      </c>
      <c r="AO207" s="418">
        <f t="shared" si="169"/>
        <v>3125818000</v>
      </c>
      <c r="AP207" s="418">
        <f t="shared" si="190"/>
        <v>2944225000</v>
      </c>
      <c r="AQ207" s="51">
        <f t="shared" si="190"/>
        <v>3125818000</v>
      </c>
      <c r="AR207" s="51">
        <f t="shared" si="190"/>
        <v>3318612000</v>
      </c>
      <c r="AS207" s="42"/>
      <c r="AT207" s="42"/>
      <c r="AU207" s="297">
        <f t="shared" si="202"/>
        <v>-1273534.3801559955</v>
      </c>
      <c r="AV207" s="297"/>
      <c r="AW207" s="297"/>
      <c r="AX207" s="297"/>
      <c r="AY207" s="297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2"/>
      <c r="BR207" s="42"/>
      <c r="BS207" s="42"/>
      <c r="BT207" s="42"/>
      <c r="BU207" s="42"/>
      <c r="BV207" s="42"/>
      <c r="BW207" s="426"/>
      <c r="BX207" s="429"/>
      <c r="BY207" s="424" t="str">
        <f>F271</f>
        <v>2BR-15</v>
      </c>
      <c r="BZ207" s="425">
        <f>D271</f>
        <v>15</v>
      </c>
      <c r="CA207" s="424">
        <f>G271</f>
        <v>101</v>
      </c>
      <c r="CB207" s="424">
        <f>H271</f>
        <v>90</v>
      </c>
      <c r="CC207" s="424">
        <f>O271</f>
        <v>29593858.306908</v>
      </c>
      <c r="CD207" s="424">
        <f t="shared" si="226"/>
        <v>2448266000</v>
      </c>
      <c r="CE207" s="424">
        <f t="shared" si="226"/>
        <v>2759587000</v>
      </c>
      <c r="CF207" s="424">
        <f t="shared" si="226"/>
        <v>2929792000</v>
      </c>
      <c r="CG207" s="424">
        <f t="shared" si="226"/>
        <v>3110496000</v>
      </c>
      <c r="CH207" s="424">
        <f>AR271</f>
        <v>3302344000</v>
      </c>
      <c r="CI207" s="42"/>
      <c r="CJ207" s="418">
        <f t="shared" si="203"/>
        <v>3318611324.1202307</v>
      </c>
      <c r="CK207" s="42">
        <f t="shared" si="204"/>
        <v>3120879000</v>
      </c>
      <c r="CL207" s="42">
        <f t="shared" si="204"/>
        <v>3313368000</v>
      </c>
      <c r="CM207" s="43">
        <f t="shared" si="191"/>
        <v>46813185</v>
      </c>
      <c r="CN207" s="43">
        <f t="shared" si="192"/>
        <v>33133680</v>
      </c>
      <c r="CO207" s="43">
        <f t="shared" si="193"/>
        <v>73605625</v>
      </c>
      <c r="CP207" s="43">
        <f t="shared" si="194"/>
        <v>65121208.333333336</v>
      </c>
      <c r="CQ207" s="42">
        <f t="shared" si="205"/>
        <v>3517729022.7748499</v>
      </c>
    </row>
    <row r="208" spans="1:95">
      <c r="A208" s="3">
        <f t="shared" si="195"/>
        <v>169</v>
      </c>
      <c r="B208" s="249">
        <v>7</v>
      </c>
      <c r="C208" s="250" t="s">
        <v>178</v>
      </c>
      <c r="D208" s="285">
        <v>15</v>
      </c>
      <c r="E208" s="252"/>
      <c r="F208" s="40" t="s">
        <v>64</v>
      </c>
      <c r="G208" s="253">
        <f t="shared" si="170"/>
        <v>101</v>
      </c>
      <c r="H208" s="253">
        <f t="shared" si="171"/>
        <v>90</v>
      </c>
      <c r="I208" s="254">
        <f t="shared" si="172"/>
        <v>27506142.120000001</v>
      </c>
      <c r="J208" s="254">
        <f t="shared" si="173"/>
        <v>1</v>
      </c>
      <c r="K208" s="255">
        <f t="shared" si="174"/>
        <v>1.06</v>
      </c>
      <c r="L208" s="256">
        <f t="shared" si="225"/>
        <v>1.02</v>
      </c>
      <c r="M208" s="257">
        <f t="shared" si="176"/>
        <v>24851779.771825496</v>
      </c>
      <c r="N208" s="257">
        <f t="shared" si="177"/>
        <v>28011926.525916401</v>
      </c>
      <c r="O208" s="257">
        <f t="shared" si="178"/>
        <v>29739640.860144004</v>
      </c>
      <c r="P208" s="257">
        <f t="shared" si="179"/>
        <v>31573916.83403369</v>
      </c>
      <c r="Q208" s="257">
        <f t="shared" si="196"/>
        <v>35468737.038663335</v>
      </c>
      <c r="R208" s="258">
        <f t="shared" si="180"/>
        <v>29739640.860144004</v>
      </c>
      <c r="S208" s="257">
        <f t="shared" si="180"/>
        <v>31573916.83403369</v>
      </c>
      <c r="T208" s="257">
        <f t="shared" si="181"/>
        <v>33521326.93634852</v>
      </c>
      <c r="U208" s="257">
        <f t="shared" si="197"/>
        <v>39851413.463910654</v>
      </c>
      <c r="V208" s="257"/>
      <c r="W208" s="257">
        <f t="shared" si="182"/>
        <v>2236660179.4642944</v>
      </c>
      <c r="X208" s="257">
        <f t="shared" si="183"/>
        <v>2521073387.3324761</v>
      </c>
      <c r="Y208" s="257">
        <f t="shared" si="184"/>
        <v>2676567677.4129605</v>
      </c>
      <c r="Z208" s="258">
        <f t="shared" si="198"/>
        <v>2841652515.0630322</v>
      </c>
      <c r="AA208" s="258">
        <f t="shared" si="199"/>
        <v>3192186333.4797001</v>
      </c>
      <c r="AB208" s="258">
        <f t="shared" si="185"/>
        <v>2676567677.4129605</v>
      </c>
      <c r="AC208" s="257">
        <f t="shared" si="186"/>
        <v>2841652515.0630322</v>
      </c>
      <c r="AD208" s="257">
        <f t="shared" si="200"/>
        <v>3016919424.2713666</v>
      </c>
      <c r="AE208" s="257">
        <f t="shared" si="201"/>
        <v>3586627211.7519588</v>
      </c>
      <c r="AF208" s="257"/>
      <c r="AG208" s="32" t="str">
        <f t="shared" si="187"/>
        <v>BERTAHAP</v>
      </c>
      <c r="AH208" s="259">
        <f t="shared" si="188"/>
        <v>0</v>
      </c>
      <c r="AI208" s="260">
        <v>2</v>
      </c>
      <c r="AJ208" s="261"/>
      <c r="AK208" s="257" t="e">
        <f>IF(AJ208&gt;#REF!,"LB","KR")</f>
        <v>#REF!</v>
      </c>
      <c r="AL208" s="51">
        <f t="shared" si="189"/>
        <v>2460327000</v>
      </c>
      <c r="AM208" s="51">
        <f t="shared" si="189"/>
        <v>2773181000</v>
      </c>
      <c r="AN208" s="51">
        <f t="shared" si="189"/>
        <v>2944225000</v>
      </c>
      <c r="AO208" s="418">
        <f t="shared" si="169"/>
        <v>3125818000</v>
      </c>
      <c r="AP208" s="418">
        <f t="shared" si="190"/>
        <v>2944225000</v>
      </c>
      <c r="AQ208" s="51">
        <f t="shared" si="190"/>
        <v>3125818000</v>
      </c>
      <c r="AR208" s="51">
        <f t="shared" si="190"/>
        <v>3318612000</v>
      </c>
      <c r="AS208" s="42"/>
      <c r="AT208" s="42"/>
      <c r="AU208" s="297">
        <f t="shared" si="202"/>
        <v>-1273534.3801559955</v>
      </c>
      <c r="AV208" s="297"/>
      <c r="AW208" s="297"/>
      <c r="AX208" s="297"/>
      <c r="AY208" s="297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2"/>
      <c r="BR208" s="42"/>
      <c r="BS208" s="42"/>
      <c r="BT208" s="42"/>
      <c r="BU208" s="42"/>
      <c r="BV208" s="42"/>
      <c r="BW208" s="426">
        <v>51</v>
      </c>
      <c r="BX208" s="424" t="s">
        <v>175</v>
      </c>
      <c r="BY208" s="424" t="str">
        <f>F274</f>
        <v>3BR-21</v>
      </c>
      <c r="BZ208" s="425">
        <f>D274</f>
        <v>21</v>
      </c>
      <c r="CA208" s="424">
        <f>G274</f>
        <v>132</v>
      </c>
      <c r="CB208" s="424">
        <f>H274</f>
        <v>112</v>
      </c>
      <c r="CC208" s="424">
        <f>O274</f>
        <v>30710607.67698</v>
      </c>
      <c r="CD208" s="424">
        <f>AL274</f>
        <v>3161702000</v>
      </c>
      <c r="CE208" s="424">
        <f>AM274</f>
        <v>3563743000</v>
      </c>
      <c r="CF208" s="424">
        <f>AN274</f>
        <v>3783547000</v>
      </c>
      <c r="CG208" s="424">
        <f>AO274</f>
        <v>4016908000</v>
      </c>
      <c r="CH208" s="424">
        <f>AR274</f>
        <v>4264662000</v>
      </c>
      <c r="CI208" s="42">
        <v>5</v>
      </c>
      <c r="CJ208" s="418">
        <f t="shared" si="203"/>
        <v>3318611324.1202307</v>
      </c>
      <c r="CK208" s="42">
        <f t="shared" si="204"/>
        <v>3120879000</v>
      </c>
      <c r="CL208" s="42">
        <f t="shared" si="204"/>
        <v>3313368000</v>
      </c>
      <c r="CM208" s="43">
        <f t="shared" si="191"/>
        <v>46813185</v>
      </c>
      <c r="CN208" s="43">
        <f t="shared" si="192"/>
        <v>33133680</v>
      </c>
      <c r="CO208" s="43">
        <f t="shared" si="193"/>
        <v>73605625</v>
      </c>
      <c r="CP208" s="43">
        <f t="shared" si="194"/>
        <v>65121208.333333336</v>
      </c>
      <c r="CQ208" s="42">
        <f t="shared" si="205"/>
        <v>3517729022.7748499</v>
      </c>
    </row>
    <row r="209" spans="1:95">
      <c r="A209" s="3">
        <f t="shared" si="195"/>
        <v>170</v>
      </c>
      <c r="B209" s="249">
        <v>8</v>
      </c>
      <c r="C209" s="250" t="s">
        <v>178</v>
      </c>
      <c r="D209" s="285">
        <v>17</v>
      </c>
      <c r="E209" s="252"/>
      <c r="F209" s="40" t="s">
        <v>67</v>
      </c>
      <c r="G209" s="253">
        <f t="shared" si="170"/>
        <v>85</v>
      </c>
      <c r="H209" s="253">
        <f t="shared" si="171"/>
        <v>74</v>
      </c>
      <c r="I209" s="254">
        <f t="shared" si="172"/>
        <v>27506142.120000001</v>
      </c>
      <c r="J209" s="254">
        <f t="shared" si="173"/>
        <v>1</v>
      </c>
      <c r="K209" s="255">
        <f t="shared" si="174"/>
        <v>1.06</v>
      </c>
      <c r="L209" s="256">
        <f t="shared" si="225"/>
        <v>1.02</v>
      </c>
      <c r="M209" s="257">
        <f t="shared" si="176"/>
        <v>24851779.771825496</v>
      </c>
      <c r="N209" s="257">
        <f t="shared" si="177"/>
        <v>28011926.525916401</v>
      </c>
      <c r="O209" s="257">
        <f t="shared" si="178"/>
        <v>29739640.860144004</v>
      </c>
      <c r="P209" s="257">
        <f t="shared" si="179"/>
        <v>31573916.83403369</v>
      </c>
      <c r="Q209" s="257">
        <f t="shared" si="196"/>
        <v>35468737.038663335</v>
      </c>
      <c r="R209" s="258">
        <f t="shared" si="180"/>
        <v>29739640.860144004</v>
      </c>
      <c r="S209" s="257">
        <f t="shared" si="180"/>
        <v>31573916.83403369</v>
      </c>
      <c r="T209" s="257">
        <f t="shared" si="181"/>
        <v>33521326.93634852</v>
      </c>
      <c r="U209" s="257">
        <f t="shared" si="197"/>
        <v>39851413.463910654</v>
      </c>
      <c r="V209" s="257"/>
      <c r="W209" s="257">
        <f t="shared" si="182"/>
        <v>1839031703.1150868</v>
      </c>
      <c r="X209" s="257">
        <f t="shared" si="183"/>
        <v>2072882562.9178138</v>
      </c>
      <c r="Y209" s="257">
        <f t="shared" si="184"/>
        <v>2200733423.6506562</v>
      </c>
      <c r="Z209" s="258">
        <f t="shared" si="198"/>
        <v>2336469845.718493</v>
      </c>
      <c r="AA209" s="258">
        <f t="shared" si="199"/>
        <v>2624686540.8610868</v>
      </c>
      <c r="AB209" s="258">
        <f t="shared" si="185"/>
        <v>2200733423.6506562</v>
      </c>
      <c r="AC209" s="257">
        <f t="shared" si="186"/>
        <v>2336469845.718493</v>
      </c>
      <c r="AD209" s="257">
        <f t="shared" si="200"/>
        <v>2480578193.2897906</v>
      </c>
      <c r="AE209" s="257">
        <f t="shared" si="201"/>
        <v>2949004596.3293886</v>
      </c>
      <c r="AF209" s="257"/>
      <c r="AG209" s="32" t="str">
        <f t="shared" si="187"/>
        <v>BERTAHAP</v>
      </c>
      <c r="AH209" s="259">
        <f t="shared" si="188"/>
        <v>0</v>
      </c>
      <c r="AI209" s="260">
        <v>2</v>
      </c>
      <c r="AJ209" s="261"/>
      <c r="AK209" s="257" t="e">
        <f>IF(AJ209&gt;#REF!,"LB","KR")</f>
        <v>#REF!</v>
      </c>
      <c r="AL209" s="51">
        <f t="shared" si="189"/>
        <v>2022935000</v>
      </c>
      <c r="AM209" s="51">
        <f t="shared" si="189"/>
        <v>2280171000</v>
      </c>
      <c r="AN209" s="51">
        <f t="shared" si="189"/>
        <v>2420807000</v>
      </c>
      <c r="AO209" s="418">
        <f t="shared" si="169"/>
        <v>2570117000</v>
      </c>
      <c r="AP209" s="418">
        <f t="shared" si="190"/>
        <v>2420807000</v>
      </c>
      <c r="AQ209" s="51">
        <f t="shared" si="190"/>
        <v>2570117000</v>
      </c>
      <c r="AR209" s="51">
        <f t="shared" si="190"/>
        <v>2728637000</v>
      </c>
      <c r="AS209" s="42"/>
      <c r="AT209" s="42"/>
      <c r="AU209" s="297">
        <f t="shared" si="202"/>
        <v>-1273534.3801559955</v>
      </c>
      <c r="AV209" s="297"/>
      <c r="AW209" s="297"/>
      <c r="AX209" s="297"/>
      <c r="AY209" s="297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6">
        <v>52</v>
      </c>
      <c r="BX209" s="429" t="s">
        <v>179</v>
      </c>
      <c r="BY209" s="424" t="str">
        <f t="shared" ref="BY209:BY214" si="227">F313</f>
        <v>3BR-1</v>
      </c>
      <c r="BZ209" s="425" t="str">
        <f t="shared" ref="BZ209:BZ214" si="228">D313</f>
        <v>01</v>
      </c>
      <c r="CA209" s="424">
        <f t="shared" ref="CA209:CB214" si="229">G313</f>
        <v>175</v>
      </c>
      <c r="CB209" s="424">
        <f t="shared" si="229"/>
        <v>156</v>
      </c>
      <c r="CC209" s="424">
        <f t="shared" ref="CC209:CC214" si="230">O313</f>
        <v>30449299.326839998</v>
      </c>
      <c r="CD209" s="424">
        <f t="shared" ref="CD209:CG214" si="231">AL313</f>
        <v>4366329000</v>
      </c>
      <c r="CE209" s="424">
        <f t="shared" si="231"/>
        <v>4921550000</v>
      </c>
      <c r="CF209" s="424">
        <f t="shared" si="231"/>
        <v>5225100000</v>
      </c>
      <c r="CG209" s="424">
        <f t="shared" si="231"/>
        <v>5547373000</v>
      </c>
      <c r="CH209" s="424">
        <f t="shared" ref="CH209:CH214" si="232">AR313</f>
        <v>5889523000</v>
      </c>
      <c r="CI209" s="42">
        <v>1</v>
      </c>
      <c r="CJ209" s="418">
        <f t="shared" si="203"/>
        <v>2728635954.0171294</v>
      </c>
      <c r="CK209" s="42">
        <f t="shared" si="204"/>
        <v>2566056000</v>
      </c>
      <c r="CL209" s="42">
        <f t="shared" si="204"/>
        <v>2724325000</v>
      </c>
      <c r="CM209" s="43">
        <f t="shared" si="191"/>
        <v>38490840</v>
      </c>
      <c r="CN209" s="43">
        <f t="shared" si="192"/>
        <v>27243250</v>
      </c>
      <c r="CO209" s="43">
        <f t="shared" si="193"/>
        <v>60520175</v>
      </c>
      <c r="CP209" s="43">
        <f t="shared" si="194"/>
        <v>53544104.166666664</v>
      </c>
      <c r="CQ209" s="42">
        <f t="shared" si="205"/>
        <v>2892355186.6170893</v>
      </c>
    </row>
    <row r="210" spans="1:95">
      <c r="A210" s="3">
        <f t="shared" si="195"/>
        <v>171</v>
      </c>
      <c r="B210" s="249">
        <v>9</v>
      </c>
      <c r="C210" s="250" t="s">
        <v>178</v>
      </c>
      <c r="D210" s="285">
        <v>19</v>
      </c>
      <c r="E210" s="252"/>
      <c r="F210" s="40" t="s">
        <v>78</v>
      </c>
      <c r="G210" s="253">
        <f t="shared" si="170"/>
        <v>138</v>
      </c>
      <c r="H210" s="253">
        <f t="shared" si="171"/>
        <v>120</v>
      </c>
      <c r="I210" s="254">
        <f t="shared" si="172"/>
        <v>27506142.120000001</v>
      </c>
      <c r="J210" s="254">
        <f t="shared" si="173"/>
        <v>1</v>
      </c>
      <c r="K210" s="255">
        <f t="shared" si="174"/>
        <v>1.06</v>
      </c>
      <c r="L210" s="256">
        <f t="shared" si="225"/>
        <v>1.02</v>
      </c>
      <c r="M210" s="257">
        <f t="shared" si="176"/>
        <v>24851779.771825496</v>
      </c>
      <c r="N210" s="257">
        <f t="shared" si="177"/>
        <v>28011926.525916401</v>
      </c>
      <c r="O210" s="257">
        <f t="shared" si="178"/>
        <v>29739640.860144004</v>
      </c>
      <c r="P210" s="257">
        <f t="shared" si="179"/>
        <v>31573916.83403369</v>
      </c>
      <c r="Q210" s="257">
        <f t="shared" si="196"/>
        <v>35468737.038663335</v>
      </c>
      <c r="R210" s="258">
        <f t="shared" si="180"/>
        <v>29739640.860144004</v>
      </c>
      <c r="S210" s="257">
        <f t="shared" si="180"/>
        <v>31573916.83403369</v>
      </c>
      <c r="T210" s="257">
        <f t="shared" si="181"/>
        <v>33521326.93634852</v>
      </c>
      <c r="U210" s="257">
        <f t="shared" si="197"/>
        <v>39851413.463910654</v>
      </c>
      <c r="V210" s="257"/>
      <c r="W210" s="257">
        <f t="shared" si="182"/>
        <v>2982213572.6190596</v>
      </c>
      <c r="X210" s="257">
        <f t="shared" si="183"/>
        <v>3361431183.1099682</v>
      </c>
      <c r="Y210" s="257">
        <f t="shared" si="184"/>
        <v>3568756903.2172804</v>
      </c>
      <c r="Z210" s="258">
        <f t="shared" si="198"/>
        <v>3788870020.084043</v>
      </c>
      <c r="AA210" s="258">
        <f t="shared" si="199"/>
        <v>4256248444.6396003</v>
      </c>
      <c r="AB210" s="258">
        <f t="shared" si="185"/>
        <v>3568756903.2172804</v>
      </c>
      <c r="AC210" s="257">
        <f t="shared" si="186"/>
        <v>3788870020.084043</v>
      </c>
      <c r="AD210" s="257">
        <f t="shared" si="200"/>
        <v>4022559232.3618226</v>
      </c>
      <c r="AE210" s="257">
        <f t="shared" si="201"/>
        <v>4782169615.6692781</v>
      </c>
      <c r="AF210" s="257"/>
      <c r="AG210" s="32" t="str">
        <f t="shared" si="187"/>
        <v>BERTAHAP</v>
      </c>
      <c r="AH210" s="259">
        <f t="shared" si="188"/>
        <v>0</v>
      </c>
      <c r="AI210" s="260">
        <v>2</v>
      </c>
      <c r="AJ210" s="261"/>
      <c r="AK210" s="257" t="e">
        <f>IF(AJ210&gt;#REF!,"LB","KR")</f>
        <v>#REF!</v>
      </c>
      <c r="AL210" s="51">
        <f t="shared" si="189"/>
        <v>3280435000</v>
      </c>
      <c r="AM210" s="51">
        <f t="shared" si="189"/>
        <v>3697575000</v>
      </c>
      <c r="AN210" s="51">
        <f t="shared" si="189"/>
        <v>3925633000</v>
      </c>
      <c r="AO210" s="418">
        <f t="shared" si="169"/>
        <v>4167758000</v>
      </c>
      <c r="AP210" s="418">
        <f t="shared" si="190"/>
        <v>3925633000</v>
      </c>
      <c r="AQ210" s="51">
        <f t="shared" si="190"/>
        <v>4167758000</v>
      </c>
      <c r="AR210" s="51">
        <f t="shared" si="190"/>
        <v>4424816000</v>
      </c>
      <c r="AS210" s="42"/>
      <c r="AT210" s="42"/>
      <c r="AU210" s="297">
        <f t="shared" si="202"/>
        <v>-1273534.3801559955</v>
      </c>
      <c r="AV210" s="297"/>
      <c r="AW210" s="297"/>
      <c r="AX210" s="297"/>
      <c r="AY210" s="297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/>
      <c r="BW210" s="426">
        <v>53</v>
      </c>
      <c r="BX210" s="429" t="s">
        <v>179</v>
      </c>
      <c r="BY210" s="424" t="str">
        <f t="shared" si="227"/>
        <v>2BR-3</v>
      </c>
      <c r="BZ210" s="425" t="str">
        <f t="shared" si="228"/>
        <v>03</v>
      </c>
      <c r="CA210" s="424">
        <f t="shared" si="229"/>
        <v>85</v>
      </c>
      <c r="CB210" s="424">
        <f t="shared" si="229"/>
        <v>74</v>
      </c>
      <c r="CC210" s="424">
        <f t="shared" si="230"/>
        <v>29885423.413380001</v>
      </c>
      <c r="CD210" s="424">
        <f t="shared" si="231"/>
        <v>2032852000</v>
      </c>
      <c r="CE210" s="424">
        <f t="shared" si="231"/>
        <v>2291349000</v>
      </c>
      <c r="CF210" s="424">
        <f t="shared" si="231"/>
        <v>2432674000</v>
      </c>
      <c r="CG210" s="424">
        <f t="shared" si="231"/>
        <v>2582716000</v>
      </c>
      <c r="CH210" s="424">
        <f t="shared" si="232"/>
        <v>2742012000</v>
      </c>
      <c r="CI210" s="42">
        <v>4</v>
      </c>
      <c r="CJ210" s="418">
        <f t="shared" si="203"/>
        <v>4424815806.6121206</v>
      </c>
      <c r="CK210" s="42">
        <f t="shared" si="204"/>
        <v>4161171000</v>
      </c>
      <c r="CL210" s="42">
        <f t="shared" si="204"/>
        <v>4417824000</v>
      </c>
      <c r="CM210" s="43">
        <f t="shared" si="191"/>
        <v>62417565</v>
      </c>
      <c r="CN210" s="43">
        <f t="shared" si="192"/>
        <v>44178240</v>
      </c>
      <c r="CO210" s="43">
        <f t="shared" si="193"/>
        <v>98140825</v>
      </c>
      <c r="CP210" s="43">
        <f t="shared" si="194"/>
        <v>86828291.666666672</v>
      </c>
      <c r="CQ210" s="42">
        <f t="shared" si="205"/>
        <v>4690305363.6997995</v>
      </c>
    </row>
    <row r="211" spans="1:95">
      <c r="A211" s="3">
        <f t="shared" si="195"/>
        <v>172</v>
      </c>
      <c r="B211" s="249">
        <v>10</v>
      </c>
      <c r="C211" s="250" t="s">
        <v>178</v>
      </c>
      <c r="D211" s="285">
        <v>21</v>
      </c>
      <c r="E211" s="252"/>
      <c r="F211" s="40" t="s">
        <v>84</v>
      </c>
      <c r="G211" s="253">
        <f t="shared" si="170"/>
        <v>132</v>
      </c>
      <c r="H211" s="253">
        <f t="shared" si="171"/>
        <v>112</v>
      </c>
      <c r="I211" s="254">
        <f t="shared" si="172"/>
        <v>27506142.120000001</v>
      </c>
      <c r="J211" s="254">
        <f t="shared" si="173"/>
        <v>3</v>
      </c>
      <c r="K211" s="255">
        <f t="shared" si="174"/>
        <v>1.1000000000000001</v>
      </c>
      <c r="L211" s="256">
        <f t="shared" si="225"/>
        <v>1.02</v>
      </c>
      <c r="M211" s="257">
        <f t="shared" si="176"/>
        <v>25789582.782083057</v>
      </c>
      <c r="N211" s="257">
        <f t="shared" si="177"/>
        <v>29068980.357083056</v>
      </c>
      <c r="O211" s="257">
        <f t="shared" si="178"/>
        <v>30861891.458640002</v>
      </c>
      <c r="P211" s="257">
        <f t="shared" si="179"/>
        <v>32765385.393808544</v>
      </c>
      <c r="Q211" s="257">
        <f t="shared" si="196"/>
        <v>36807179.945782706</v>
      </c>
      <c r="R211" s="258">
        <f t="shared" si="180"/>
        <v>30861891.458640002</v>
      </c>
      <c r="S211" s="257">
        <f t="shared" si="180"/>
        <v>32765385.393808544</v>
      </c>
      <c r="T211" s="257">
        <f t="shared" si="181"/>
        <v>34786282.669795632</v>
      </c>
      <c r="U211" s="257">
        <f t="shared" si="197"/>
        <v>41355240.387077093</v>
      </c>
      <c r="V211" s="257"/>
      <c r="W211" s="257">
        <f t="shared" si="182"/>
        <v>2888433271.5933022</v>
      </c>
      <c r="X211" s="257">
        <f t="shared" si="183"/>
        <v>3255725799.9933023</v>
      </c>
      <c r="Y211" s="257">
        <f t="shared" si="184"/>
        <v>3456531843.3676801</v>
      </c>
      <c r="Z211" s="258">
        <f t="shared" si="198"/>
        <v>3669723164.1065569</v>
      </c>
      <c r="AA211" s="258">
        <f t="shared" si="199"/>
        <v>4122404153.9276628</v>
      </c>
      <c r="AB211" s="258">
        <f t="shared" si="185"/>
        <v>3456531843.3676801</v>
      </c>
      <c r="AC211" s="257">
        <f t="shared" si="186"/>
        <v>3669723164.1065569</v>
      </c>
      <c r="AD211" s="257">
        <f t="shared" si="200"/>
        <v>3896063659.0171108</v>
      </c>
      <c r="AE211" s="257">
        <f t="shared" si="201"/>
        <v>4631786923.3526344</v>
      </c>
      <c r="AF211" s="257"/>
      <c r="AG211" s="32" t="str">
        <f t="shared" si="187"/>
        <v>BERTAHAP</v>
      </c>
      <c r="AH211" s="259">
        <f t="shared" si="188"/>
        <v>0</v>
      </c>
      <c r="AI211" s="260">
        <v>2</v>
      </c>
      <c r="AJ211" s="261"/>
      <c r="AK211" s="257" t="e">
        <f>IF(AJ211&gt;#REF!,"LB","KR")</f>
        <v>#REF!</v>
      </c>
      <c r="AL211" s="51">
        <f t="shared" si="189"/>
        <v>3177277000</v>
      </c>
      <c r="AM211" s="51">
        <f t="shared" si="189"/>
        <v>3581299000</v>
      </c>
      <c r="AN211" s="51">
        <f t="shared" si="189"/>
        <v>3802186000</v>
      </c>
      <c r="AO211" s="418">
        <f t="shared" si="169"/>
        <v>4036696000</v>
      </c>
      <c r="AP211" s="418">
        <f t="shared" si="190"/>
        <v>3802186000</v>
      </c>
      <c r="AQ211" s="51">
        <f t="shared" si="190"/>
        <v>4036696000</v>
      </c>
      <c r="AR211" s="51">
        <f t="shared" si="190"/>
        <v>4285671000</v>
      </c>
      <c r="AS211" s="42"/>
      <c r="AT211" s="42"/>
      <c r="AU211" s="297">
        <f t="shared" si="202"/>
        <v>-151283.781659998</v>
      </c>
      <c r="AV211" s="297"/>
      <c r="AW211" s="297"/>
      <c r="AX211" s="297"/>
      <c r="AY211" s="297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6"/>
      <c r="BX211" s="429"/>
      <c r="BY211" s="424" t="str">
        <f t="shared" si="227"/>
        <v>2BR-9</v>
      </c>
      <c r="BZ211" s="425" t="str">
        <f t="shared" si="228"/>
        <v>09</v>
      </c>
      <c r="CA211" s="424">
        <f t="shared" si="229"/>
        <v>101</v>
      </c>
      <c r="CB211" s="424">
        <f t="shared" si="229"/>
        <v>90</v>
      </c>
      <c r="CC211" s="424">
        <f t="shared" si="230"/>
        <v>29885423.413380001</v>
      </c>
      <c r="CD211" s="424">
        <f t="shared" si="231"/>
        <v>2472387000</v>
      </c>
      <c r="CE211" s="424">
        <f t="shared" si="231"/>
        <v>2786775000</v>
      </c>
      <c r="CF211" s="424">
        <f t="shared" si="231"/>
        <v>2958657000</v>
      </c>
      <c r="CG211" s="424">
        <f t="shared" si="231"/>
        <v>3141141000</v>
      </c>
      <c r="CH211" s="424">
        <f t="shared" si="232"/>
        <v>3334880000</v>
      </c>
      <c r="CI211" s="42"/>
      <c r="CJ211" s="418">
        <f t="shared" si="203"/>
        <v>4285670201.4099474</v>
      </c>
      <c r="CK211" s="42">
        <f t="shared" si="204"/>
        <v>4030318000</v>
      </c>
      <c r="CL211" s="42">
        <f t="shared" si="204"/>
        <v>4278898000</v>
      </c>
      <c r="CM211" s="43">
        <f t="shared" si="191"/>
        <v>60454770</v>
      </c>
      <c r="CN211" s="43">
        <f t="shared" si="192"/>
        <v>42788980</v>
      </c>
      <c r="CO211" s="43">
        <f t="shared" si="193"/>
        <v>95054650</v>
      </c>
      <c r="CP211" s="43">
        <f t="shared" si="194"/>
        <v>84097833.333333328</v>
      </c>
      <c r="CQ211" s="42">
        <f t="shared" si="205"/>
        <v>4542810723.1352682</v>
      </c>
    </row>
    <row r="212" spans="1:95">
      <c r="A212" s="3">
        <f t="shared" si="195"/>
        <v>173</v>
      </c>
      <c r="B212" s="249">
        <v>1</v>
      </c>
      <c r="C212" s="250" t="s">
        <v>180</v>
      </c>
      <c r="D212" s="251" t="s">
        <v>29</v>
      </c>
      <c r="E212" s="252"/>
      <c r="F212" s="40" t="s">
        <v>74</v>
      </c>
      <c r="G212" s="253">
        <f t="shared" si="170"/>
        <v>85</v>
      </c>
      <c r="H212" s="253">
        <f t="shared" si="171"/>
        <v>74</v>
      </c>
      <c r="I212" s="254">
        <f t="shared" si="172"/>
        <v>27506142.120000001</v>
      </c>
      <c r="J212" s="254">
        <f t="shared" si="173"/>
        <v>1</v>
      </c>
      <c r="K212" s="255">
        <f t="shared" si="174"/>
        <v>1.06</v>
      </c>
      <c r="L212" s="305">
        <f t="shared" ref="L212:L220" si="233">SUMIF($AR$4:$AR$22,D212,$BN$4:$BN$22)</f>
        <v>1.03</v>
      </c>
      <c r="M212" s="257">
        <f t="shared" si="176"/>
        <v>25095424.671549276</v>
      </c>
      <c r="N212" s="257">
        <f t="shared" si="177"/>
        <v>28286553.256562643</v>
      </c>
      <c r="O212" s="257">
        <f t="shared" si="178"/>
        <v>30031205.966616005</v>
      </c>
      <c r="P212" s="257">
        <f t="shared" si="179"/>
        <v>31883465.038288925</v>
      </c>
      <c r="Q212" s="257">
        <f t="shared" si="196"/>
        <v>35816469.754728667</v>
      </c>
      <c r="R212" s="258">
        <f t="shared" si="180"/>
        <v>30031205.966616005</v>
      </c>
      <c r="S212" s="257">
        <f t="shared" si="180"/>
        <v>31883465.038288925</v>
      </c>
      <c r="T212" s="257">
        <f t="shared" si="181"/>
        <v>33849967.396508798</v>
      </c>
      <c r="U212" s="257">
        <f t="shared" si="197"/>
        <v>40242113.595909774</v>
      </c>
      <c r="V212" s="257"/>
      <c r="W212" s="257">
        <f t="shared" si="182"/>
        <v>1857061425.6946464</v>
      </c>
      <c r="X212" s="257">
        <f t="shared" si="183"/>
        <v>2093204940.9856355</v>
      </c>
      <c r="Y212" s="257">
        <f t="shared" si="184"/>
        <v>2222309241.5295844</v>
      </c>
      <c r="Z212" s="258">
        <f t="shared" si="198"/>
        <v>2359376412.8333802</v>
      </c>
      <c r="AA212" s="258">
        <f t="shared" si="199"/>
        <v>2650418761.8499212</v>
      </c>
      <c r="AB212" s="258">
        <f t="shared" si="185"/>
        <v>2222309241.5295844</v>
      </c>
      <c r="AC212" s="257">
        <f t="shared" si="186"/>
        <v>2359376412.8333802</v>
      </c>
      <c r="AD212" s="257">
        <f t="shared" si="200"/>
        <v>2504897587.341651</v>
      </c>
      <c r="AE212" s="257">
        <f t="shared" si="201"/>
        <v>2977916406.0973234</v>
      </c>
      <c r="AF212" s="257"/>
      <c r="AG212" s="32" t="str">
        <f t="shared" si="187"/>
        <v>BERTAHAP</v>
      </c>
      <c r="AH212" s="259">
        <f t="shared" si="188"/>
        <v>0</v>
      </c>
      <c r="AI212" s="260">
        <v>2</v>
      </c>
      <c r="AJ212" s="261"/>
      <c r="AK212" s="257" t="e">
        <f>IF(AJ212&gt;#REF!,"LB","KR")</f>
        <v>#REF!</v>
      </c>
      <c r="AL212" s="51">
        <f t="shared" si="189"/>
        <v>2042768000</v>
      </c>
      <c r="AM212" s="51">
        <f t="shared" si="189"/>
        <v>2302526000</v>
      </c>
      <c r="AN212" s="51">
        <f t="shared" si="189"/>
        <v>2444541000</v>
      </c>
      <c r="AO212" s="418">
        <f t="shared" si="169"/>
        <v>2595315000</v>
      </c>
      <c r="AP212" s="418">
        <f t="shared" si="190"/>
        <v>2444541000</v>
      </c>
      <c r="AQ212" s="51">
        <f t="shared" si="190"/>
        <v>2595315000</v>
      </c>
      <c r="AR212" s="51">
        <f t="shared" si="190"/>
        <v>2755388000</v>
      </c>
      <c r="AS212" s="42"/>
      <c r="AT212" s="42"/>
      <c r="AU212" s="297">
        <f t="shared" si="202"/>
        <v>-981969.27368399501</v>
      </c>
      <c r="AV212" s="297"/>
      <c r="AW212" s="297"/>
      <c r="AX212" s="297"/>
      <c r="AY212" s="297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2"/>
      <c r="BR212" s="42"/>
      <c r="BS212" s="42"/>
      <c r="BT212" s="42"/>
      <c r="BU212" s="42"/>
      <c r="BV212" s="42"/>
      <c r="BW212" s="426"/>
      <c r="BX212" s="424"/>
      <c r="BY212" s="424" t="str">
        <f t="shared" si="227"/>
        <v>2BR-11</v>
      </c>
      <c r="BZ212" s="425">
        <f t="shared" si="228"/>
        <v>11</v>
      </c>
      <c r="CA212" s="424">
        <f t="shared" si="229"/>
        <v>101</v>
      </c>
      <c r="CB212" s="424">
        <f t="shared" si="229"/>
        <v>90</v>
      </c>
      <c r="CC212" s="424">
        <f t="shared" si="230"/>
        <v>29885423.413380001</v>
      </c>
      <c r="CD212" s="424">
        <f t="shared" si="231"/>
        <v>2472387000</v>
      </c>
      <c r="CE212" s="424">
        <f t="shared" si="231"/>
        <v>2786775000</v>
      </c>
      <c r="CF212" s="424">
        <f t="shared" si="231"/>
        <v>2958657000</v>
      </c>
      <c r="CG212" s="424">
        <f t="shared" si="231"/>
        <v>3141141000</v>
      </c>
      <c r="CH212" s="424">
        <f t="shared" si="232"/>
        <v>3334880000</v>
      </c>
      <c r="CI212" s="42"/>
      <c r="CJ212" s="418">
        <f t="shared" si="203"/>
        <v>2755388109.1794519</v>
      </c>
      <c r="CK212" s="42">
        <f t="shared" si="204"/>
        <v>2591214000</v>
      </c>
      <c r="CL212" s="42">
        <f t="shared" si="204"/>
        <v>2751034000</v>
      </c>
      <c r="CM212" s="43">
        <f t="shared" si="191"/>
        <v>38868210</v>
      </c>
      <c r="CN212" s="43">
        <f t="shared" si="192"/>
        <v>27510340</v>
      </c>
      <c r="CO212" s="43">
        <f t="shared" si="193"/>
        <v>61113525</v>
      </c>
      <c r="CP212" s="43">
        <f t="shared" si="194"/>
        <v>54069062.5</v>
      </c>
      <c r="CQ212" s="42">
        <f t="shared" si="205"/>
        <v>2920711537.1550598</v>
      </c>
    </row>
    <row r="213" spans="1:95">
      <c r="A213" s="3">
        <f t="shared" si="195"/>
        <v>174</v>
      </c>
      <c r="B213" s="249">
        <v>2</v>
      </c>
      <c r="C213" s="250" t="s">
        <v>180</v>
      </c>
      <c r="D213" s="251" t="s">
        <v>32</v>
      </c>
      <c r="E213" s="252"/>
      <c r="F213" s="40" t="s">
        <v>56</v>
      </c>
      <c r="G213" s="253">
        <f t="shared" si="170"/>
        <v>85</v>
      </c>
      <c r="H213" s="253">
        <f t="shared" si="171"/>
        <v>74</v>
      </c>
      <c r="I213" s="254">
        <f t="shared" si="172"/>
        <v>27506142.120000001</v>
      </c>
      <c r="J213" s="254">
        <f t="shared" si="173"/>
        <v>1</v>
      </c>
      <c r="K213" s="255">
        <f t="shared" si="174"/>
        <v>1.06</v>
      </c>
      <c r="L213" s="305">
        <f t="shared" si="233"/>
        <v>1.03</v>
      </c>
      <c r="M213" s="257">
        <f t="shared" si="176"/>
        <v>25095424.671549276</v>
      </c>
      <c r="N213" s="257">
        <f t="shared" si="177"/>
        <v>28286553.256562643</v>
      </c>
      <c r="O213" s="257">
        <f t="shared" si="178"/>
        <v>30031205.966616005</v>
      </c>
      <c r="P213" s="257">
        <f t="shared" si="179"/>
        <v>31883465.038288925</v>
      </c>
      <c r="Q213" s="257">
        <f t="shared" si="196"/>
        <v>35816469.754728667</v>
      </c>
      <c r="R213" s="258">
        <f t="shared" si="180"/>
        <v>30031205.966616005</v>
      </c>
      <c r="S213" s="257">
        <f t="shared" si="180"/>
        <v>31883465.038288925</v>
      </c>
      <c r="T213" s="257">
        <f t="shared" si="181"/>
        <v>33849967.396508798</v>
      </c>
      <c r="U213" s="257">
        <f t="shared" si="197"/>
        <v>40242113.595909774</v>
      </c>
      <c r="V213" s="257"/>
      <c r="W213" s="257">
        <f t="shared" si="182"/>
        <v>1857061425.6946464</v>
      </c>
      <c r="X213" s="257">
        <f t="shared" si="183"/>
        <v>2093204940.9856355</v>
      </c>
      <c r="Y213" s="257">
        <f t="shared" si="184"/>
        <v>2222309241.5295844</v>
      </c>
      <c r="Z213" s="258">
        <f t="shared" si="198"/>
        <v>2359376412.8333802</v>
      </c>
      <c r="AA213" s="258">
        <f t="shared" si="199"/>
        <v>2650418761.8499212</v>
      </c>
      <c r="AB213" s="258">
        <f t="shared" si="185"/>
        <v>2222309241.5295844</v>
      </c>
      <c r="AC213" s="257">
        <f t="shared" si="186"/>
        <v>2359376412.8333802</v>
      </c>
      <c r="AD213" s="257">
        <f t="shared" si="200"/>
        <v>2504897587.341651</v>
      </c>
      <c r="AE213" s="257">
        <f t="shared" si="201"/>
        <v>2977916406.0973234</v>
      </c>
      <c r="AF213" s="257"/>
      <c r="AG213" s="32" t="str">
        <f t="shared" si="187"/>
        <v>BERTAHAP</v>
      </c>
      <c r="AH213" s="259">
        <f t="shared" si="188"/>
        <v>0</v>
      </c>
      <c r="AI213" s="260">
        <v>2</v>
      </c>
      <c r="AJ213" s="261"/>
      <c r="AK213" s="257" t="e">
        <f>IF(AJ213&gt;#REF!,"LB","KR")</f>
        <v>#REF!</v>
      </c>
      <c r="AL213" s="51">
        <f t="shared" si="189"/>
        <v>2042768000</v>
      </c>
      <c r="AM213" s="51">
        <f t="shared" si="189"/>
        <v>2302526000</v>
      </c>
      <c r="AN213" s="51">
        <f t="shared" si="189"/>
        <v>2444541000</v>
      </c>
      <c r="AO213" s="418">
        <f t="shared" si="169"/>
        <v>2595315000</v>
      </c>
      <c r="AP213" s="418">
        <f t="shared" si="190"/>
        <v>2444541000</v>
      </c>
      <c r="AQ213" s="51">
        <f t="shared" si="190"/>
        <v>2595315000</v>
      </c>
      <c r="AR213" s="51">
        <f t="shared" si="190"/>
        <v>2755388000</v>
      </c>
      <c r="AS213" s="42"/>
      <c r="AT213" s="42"/>
      <c r="AU213" s="297">
        <f t="shared" si="202"/>
        <v>-981969.27368399501</v>
      </c>
      <c r="AV213" s="297"/>
      <c r="AW213" s="297"/>
      <c r="AX213" s="297"/>
      <c r="AY213" s="297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6"/>
      <c r="BX213" s="424"/>
      <c r="BY213" s="424" t="str">
        <f t="shared" si="227"/>
        <v>3BR-19</v>
      </c>
      <c r="BZ213" s="425">
        <f t="shared" si="228"/>
        <v>19</v>
      </c>
      <c r="CA213" s="424">
        <f t="shared" si="229"/>
        <v>138</v>
      </c>
      <c r="CB213" s="424">
        <f t="shared" si="229"/>
        <v>120</v>
      </c>
      <c r="CC213" s="424">
        <f t="shared" si="230"/>
        <v>29885423.413380001</v>
      </c>
      <c r="CD213" s="424">
        <f t="shared" si="231"/>
        <v>3296516000</v>
      </c>
      <c r="CE213" s="424">
        <f t="shared" si="231"/>
        <v>3715700000</v>
      </c>
      <c r="CF213" s="424">
        <f t="shared" si="231"/>
        <v>3944876000</v>
      </c>
      <c r="CG213" s="424">
        <f t="shared" si="231"/>
        <v>4188188000</v>
      </c>
      <c r="CH213" s="424">
        <f t="shared" si="232"/>
        <v>4446506000</v>
      </c>
      <c r="CI213" s="42"/>
      <c r="CJ213" s="418">
        <f t="shared" si="203"/>
        <v>2755388109.1794519</v>
      </c>
      <c r="CK213" s="42">
        <f t="shared" si="204"/>
        <v>2591214000</v>
      </c>
      <c r="CL213" s="42">
        <f t="shared" si="204"/>
        <v>2751034000</v>
      </c>
      <c r="CM213" s="43">
        <f t="shared" si="191"/>
        <v>38868210</v>
      </c>
      <c r="CN213" s="43">
        <f t="shared" si="192"/>
        <v>27510340</v>
      </c>
      <c r="CO213" s="43">
        <f t="shared" si="193"/>
        <v>61113525</v>
      </c>
      <c r="CP213" s="43">
        <f t="shared" si="194"/>
        <v>54069062.5</v>
      </c>
      <c r="CQ213" s="42">
        <f t="shared" si="205"/>
        <v>2920711537.1550598</v>
      </c>
    </row>
    <row r="214" spans="1:95">
      <c r="A214" s="3">
        <f t="shared" si="195"/>
        <v>175</v>
      </c>
      <c r="B214" s="249">
        <v>3</v>
      </c>
      <c r="C214" s="250" t="s">
        <v>180</v>
      </c>
      <c r="D214" s="251" t="s">
        <v>38</v>
      </c>
      <c r="E214" s="252"/>
      <c r="F214" s="40" t="s">
        <v>58</v>
      </c>
      <c r="G214" s="253">
        <f t="shared" si="170"/>
        <v>101</v>
      </c>
      <c r="H214" s="253">
        <f t="shared" si="171"/>
        <v>90</v>
      </c>
      <c r="I214" s="254">
        <f t="shared" si="172"/>
        <v>27506142.120000001</v>
      </c>
      <c r="J214" s="254">
        <f t="shared" si="173"/>
        <v>1</v>
      </c>
      <c r="K214" s="255">
        <f t="shared" si="174"/>
        <v>1.06</v>
      </c>
      <c r="L214" s="305">
        <f t="shared" si="233"/>
        <v>1.03</v>
      </c>
      <c r="M214" s="257">
        <f t="shared" si="176"/>
        <v>25095424.671549276</v>
      </c>
      <c r="N214" s="257">
        <f t="shared" si="177"/>
        <v>28286553.256562643</v>
      </c>
      <c r="O214" s="257">
        <f t="shared" si="178"/>
        <v>30031205.966616005</v>
      </c>
      <c r="P214" s="257">
        <f t="shared" si="179"/>
        <v>31883465.038288925</v>
      </c>
      <c r="Q214" s="257">
        <f t="shared" si="196"/>
        <v>35816469.754728667</v>
      </c>
      <c r="R214" s="258">
        <f t="shared" si="180"/>
        <v>30031205.966616005</v>
      </c>
      <c r="S214" s="257">
        <f t="shared" si="180"/>
        <v>31883465.038288925</v>
      </c>
      <c r="T214" s="257">
        <f t="shared" si="181"/>
        <v>33849967.396508798</v>
      </c>
      <c r="U214" s="257">
        <f t="shared" si="197"/>
        <v>40242113.595909774</v>
      </c>
      <c r="V214" s="257"/>
      <c r="W214" s="257">
        <f t="shared" si="182"/>
        <v>2258588220.439435</v>
      </c>
      <c r="X214" s="257">
        <f t="shared" si="183"/>
        <v>2545789793.0906377</v>
      </c>
      <c r="Y214" s="257">
        <f t="shared" si="184"/>
        <v>2702808536.9954405</v>
      </c>
      <c r="Z214" s="258">
        <f t="shared" si="198"/>
        <v>2869511853.4460034</v>
      </c>
      <c r="AA214" s="258">
        <f t="shared" si="199"/>
        <v>3223482277.92558</v>
      </c>
      <c r="AB214" s="258">
        <f t="shared" si="185"/>
        <v>2702808536.9954405</v>
      </c>
      <c r="AC214" s="257">
        <f t="shared" si="186"/>
        <v>2869511853.4460034</v>
      </c>
      <c r="AD214" s="257">
        <f t="shared" si="200"/>
        <v>3046497065.685792</v>
      </c>
      <c r="AE214" s="257">
        <f t="shared" si="201"/>
        <v>3621790223.6318798</v>
      </c>
      <c r="AF214" s="257"/>
      <c r="AG214" s="32" t="str">
        <f t="shared" si="187"/>
        <v>BERTAHAP</v>
      </c>
      <c r="AH214" s="259">
        <f t="shared" si="188"/>
        <v>0</v>
      </c>
      <c r="AI214" s="260">
        <v>2</v>
      </c>
      <c r="AJ214" s="261"/>
      <c r="AK214" s="257" t="e">
        <f>IF(AJ214&gt;#REF!,"LB","KR")</f>
        <v>#REF!</v>
      </c>
      <c r="AL214" s="51">
        <f t="shared" si="189"/>
        <v>2484448000</v>
      </c>
      <c r="AM214" s="51">
        <f t="shared" si="189"/>
        <v>2800369000</v>
      </c>
      <c r="AN214" s="51">
        <f t="shared" si="189"/>
        <v>2973090000</v>
      </c>
      <c r="AO214" s="418">
        <f t="shared" si="169"/>
        <v>3156464000</v>
      </c>
      <c r="AP214" s="418">
        <f t="shared" si="190"/>
        <v>2973090000</v>
      </c>
      <c r="AQ214" s="51">
        <f t="shared" si="190"/>
        <v>3156464000</v>
      </c>
      <c r="AR214" s="51">
        <f t="shared" si="190"/>
        <v>3351147000</v>
      </c>
      <c r="AS214" s="42"/>
      <c r="AT214" s="42"/>
      <c r="AU214" s="297">
        <f t="shared" si="202"/>
        <v>-981969.27368399501</v>
      </c>
      <c r="AV214" s="297"/>
      <c r="AW214" s="297"/>
      <c r="AX214" s="297"/>
      <c r="AY214" s="297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2"/>
      <c r="BR214" s="42"/>
      <c r="BS214" s="42"/>
      <c r="BT214" s="42"/>
      <c r="BU214" s="42"/>
      <c r="BV214" s="42"/>
      <c r="BW214" s="426">
        <v>54</v>
      </c>
      <c r="BX214" s="429" t="s">
        <v>179</v>
      </c>
      <c r="BY214" s="424" t="str">
        <f t="shared" si="227"/>
        <v>3BR-21</v>
      </c>
      <c r="BZ214" s="425">
        <f t="shared" si="228"/>
        <v>21</v>
      </c>
      <c r="CA214" s="424">
        <f t="shared" si="229"/>
        <v>132</v>
      </c>
      <c r="CB214" s="424">
        <f t="shared" si="229"/>
        <v>112</v>
      </c>
      <c r="CC214" s="424">
        <f t="shared" si="230"/>
        <v>31013175.2403</v>
      </c>
      <c r="CD214" s="424">
        <f t="shared" si="231"/>
        <v>3192852000</v>
      </c>
      <c r="CE214" s="424">
        <f t="shared" si="231"/>
        <v>3598854000</v>
      </c>
      <c r="CF214" s="424">
        <f t="shared" si="231"/>
        <v>3820824000</v>
      </c>
      <c r="CG214" s="424">
        <f t="shared" si="231"/>
        <v>4056484000</v>
      </c>
      <c r="CH214" s="424">
        <f t="shared" si="232"/>
        <v>4306679000</v>
      </c>
      <c r="CI214" s="42">
        <v>1</v>
      </c>
      <c r="CJ214" s="418">
        <f t="shared" si="203"/>
        <v>3351147499.495441</v>
      </c>
      <c r="CK214" s="42">
        <f t="shared" si="204"/>
        <v>3151476000</v>
      </c>
      <c r="CL214" s="42">
        <f t="shared" si="204"/>
        <v>3345852000</v>
      </c>
      <c r="CM214" s="43">
        <f t="shared" si="191"/>
        <v>47272140</v>
      </c>
      <c r="CN214" s="43">
        <f t="shared" si="192"/>
        <v>33458520</v>
      </c>
      <c r="CO214" s="43">
        <f t="shared" si="193"/>
        <v>74327250</v>
      </c>
      <c r="CP214" s="43">
        <f t="shared" si="194"/>
        <v>65759666.666666664</v>
      </c>
      <c r="CQ214" s="42">
        <f t="shared" si="205"/>
        <v>3552216562.213819</v>
      </c>
    </row>
    <row r="215" spans="1:95">
      <c r="A215" s="3">
        <f t="shared" si="195"/>
        <v>176</v>
      </c>
      <c r="B215" s="249">
        <v>4</v>
      </c>
      <c r="C215" s="250" t="s">
        <v>180</v>
      </c>
      <c r="D215" s="251" t="s">
        <v>44</v>
      </c>
      <c r="E215" s="252"/>
      <c r="F215" s="40" t="s">
        <v>60</v>
      </c>
      <c r="G215" s="253">
        <f t="shared" si="170"/>
        <v>101</v>
      </c>
      <c r="H215" s="253">
        <f t="shared" si="171"/>
        <v>90</v>
      </c>
      <c r="I215" s="254">
        <f t="shared" si="172"/>
        <v>27506142.120000001</v>
      </c>
      <c r="J215" s="254">
        <f t="shared" si="173"/>
        <v>1</v>
      </c>
      <c r="K215" s="255">
        <f t="shared" si="174"/>
        <v>1.06</v>
      </c>
      <c r="L215" s="305">
        <f t="shared" si="233"/>
        <v>1.03</v>
      </c>
      <c r="M215" s="257">
        <f t="shared" si="176"/>
        <v>25095424.671549276</v>
      </c>
      <c r="N215" s="257">
        <f t="shared" si="177"/>
        <v>28286553.256562643</v>
      </c>
      <c r="O215" s="257">
        <f t="shared" si="178"/>
        <v>30031205.966616005</v>
      </c>
      <c r="P215" s="257">
        <f t="shared" si="179"/>
        <v>31883465.038288925</v>
      </c>
      <c r="Q215" s="257">
        <f t="shared" si="196"/>
        <v>35816469.754728667</v>
      </c>
      <c r="R215" s="258">
        <f t="shared" si="180"/>
        <v>30031205.966616005</v>
      </c>
      <c r="S215" s="257">
        <f t="shared" si="180"/>
        <v>31883465.038288925</v>
      </c>
      <c r="T215" s="257">
        <f t="shared" si="181"/>
        <v>33849967.396508798</v>
      </c>
      <c r="U215" s="257">
        <f t="shared" si="197"/>
        <v>40242113.595909774</v>
      </c>
      <c r="V215" s="257"/>
      <c r="W215" s="257">
        <f t="shared" si="182"/>
        <v>2258588220.439435</v>
      </c>
      <c r="X215" s="257">
        <f t="shared" si="183"/>
        <v>2545789793.0906377</v>
      </c>
      <c r="Y215" s="257">
        <f t="shared" si="184"/>
        <v>2702808536.9954405</v>
      </c>
      <c r="Z215" s="258">
        <f t="shared" si="198"/>
        <v>2869511853.4460034</v>
      </c>
      <c r="AA215" s="258">
        <f t="shared" si="199"/>
        <v>3223482277.92558</v>
      </c>
      <c r="AB215" s="258">
        <f t="shared" si="185"/>
        <v>2702808536.9954405</v>
      </c>
      <c r="AC215" s="257">
        <f t="shared" si="186"/>
        <v>2869511853.4460034</v>
      </c>
      <c r="AD215" s="257">
        <f t="shared" si="200"/>
        <v>3046497065.685792</v>
      </c>
      <c r="AE215" s="257">
        <f t="shared" si="201"/>
        <v>3621790223.6318798</v>
      </c>
      <c r="AF215" s="257"/>
      <c r="AG215" s="32" t="str">
        <f t="shared" si="187"/>
        <v>BERTAHAP</v>
      </c>
      <c r="AH215" s="259">
        <f t="shared" si="188"/>
        <v>0</v>
      </c>
      <c r="AI215" s="260">
        <v>2</v>
      </c>
      <c r="AJ215" s="261"/>
      <c r="AK215" s="257" t="e">
        <f>IF(AJ215&gt;#REF!,"LB","KR")</f>
        <v>#REF!</v>
      </c>
      <c r="AL215" s="51">
        <f t="shared" si="189"/>
        <v>2484448000</v>
      </c>
      <c r="AM215" s="51">
        <f t="shared" si="189"/>
        <v>2800369000</v>
      </c>
      <c r="AN215" s="51">
        <f t="shared" si="189"/>
        <v>2973090000</v>
      </c>
      <c r="AO215" s="418">
        <f t="shared" si="169"/>
        <v>3156464000</v>
      </c>
      <c r="AP215" s="418">
        <f t="shared" si="190"/>
        <v>2973090000</v>
      </c>
      <c r="AQ215" s="51">
        <f t="shared" si="190"/>
        <v>3156464000</v>
      </c>
      <c r="AR215" s="51">
        <f t="shared" si="190"/>
        <v>3351147000</v>
      </c>
      <c r="AS215" s="42"/>
      <c r="AT215" s="42"/>
      <c r="AU215" s="297">
        <f t="shared" si="202"/>
        <v>-981969.27368399501</v>
      </c>
      <c r="AV215" s="297"/>
      <c r="AW215" s="297"/>
      <c r="AX215" s="297"/>
      <c r="AY215" s="297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45"/>
      <c r="BX215" s="42"/>
      <c r="BY215" s="42"/>
      <c r="BZ215" s="297"/>
      <c r="CA215" s="42"/>
      <c r="CB215" s="42"/>
      <c r="CC215" s="42"/>
      <c r="CD215" s="42"/>
      <c r="CE215" s="42"/>
      <c r="CF215" s="42"/>
      <c r="CG215" s="42"/>
      <c r="CH215" s="42"/>
      <c r="CI215" s="42">
        <f>SUM(CI40:CI214)</f>
        <v>8112286277</v>
      </c>
      <c r="CJ215" s="418">
        <f t="shared" si="203"/>
        <v>3351147499.495441</v>
      </c>
      <c r="CK215" s="42">
        <f t="shared" si="204"/>
        <v>3151476000</v>
      </c>
      <c r="CL215" s="42">
        <f t="shared" si="204"/>
        <v>3345852000</v>
      </c>
      <c r="CM215" s="43">
        <f t="shared" si="191"/>
        <v>47272140</v>
      </c>
      <c r="CN215" s="43">
        <f t="shared" si="192"/>
        <v>33458520</v>
      </c>
      <c r="CO215" s="43">
        <f t="shared" si="193"/>
        <v>74327250</v>
      </c>
      <c r="CP215" s="43">
        <f t="shared" si="194"/>
        <v>65759666.666666664</v>
      </c>
      <c r="CQ215" s="42">
        <f t="shared" si="205"/>
        <v>3552216562.213819</v>
      </c>
    </row>
    <row r="216" spans="1:95">
      <c r="A216" s="3">
        <f t="shared" si="195"/>
        <v>177</v>
      </c>
      <c r="B216" s="249">
        <v>5</v>
      </c>
      <c r="C216" s="250" t="s">
        <v>180</v>
      </c>
      <c r="D216" s="285">
        <v>11</v>
      </c>
      <c r="E216" s="252"/>
      <c r="F216" s="40" t="s">
        <v>62</v>
      </c>
      <c r="G216" s="253">
        <f t="shared" si="170"/>
        <v>101</v>
      </c>
      <c r="H216" s="253">
        <f t="shared" si="171"/>
        <v>90</v>
      </c>
      <c r="I216" s="254">
        <f t="shared" si="172"/>
        <v>27506142.120000001</v>
      </c>
      <c r="J216" s="254">
        <f t="shared" si="173"/>
        <v>1</v>
      </c>
      <c r="K216" s="255">
        <f t="shared" si="174"/>
        <v>1.06</v>
      </c>
      <c r="L216" s="305">
        <f t="shared" si="233"/>
        <v>1.03</v>
      </c>
      <c r="M216" s="257">
        <f t="shared" si="176"/>
        <v>25095424.671549276</v>
      </c>
      <c r="N216" s="257">
        <f t="shared" si="177"/>
        <v>28286553.256562643</v>
      </c>
      <c r="O216" s="257">
        <f t="shared" si="178"/>
        <v>30031205.966616005</v>
      </c>
      <c r="P216" s="257">
        <f t="shared" si="179"/>
        <v>31883465.038288925</v>
      </c>
      <c r="Q216" s="257">
        <f t="shared" si="196"/>
        <v>35816469.754728667</v>
      </c>
      <c r="R216" s="258">
        <f t="shared" si="180"/>
        <v>30031205.966616005</v>
      </c>
      <c r="S216" s="257">
        <f t="shared" si="180"/>
        <v>31883465.038288925</v>
      </c>
      <c r="T216" s="257">
        <f t="shared" si="181"/>
        <v>33849967.396508798</v>
      </c>
      <c r="U216" s="257">
        <f t="shared" si="197"/>
        <v>40242113.595909774</v>
      </c>
      <c r="V216" s="257"/>
      <c r="W216" s="257">
        <f t="shared" si="182"/>
        <v>2258588220.439435</v>
      </c>
      <c r="X216" s="257">
        <f t="shared" si="183"/>
        <v>2545789793.0906377</v>
      </c>
      <c r="Y216" s="257">
        <f t="shared" si="184"/>
        <v>2702808536.9954405</v>
      </c>
      <c r="Z216" s="258">
        <f t="shared" si="198"/>
        <v>2869511853.4460034</v>
      </c>
      <c r="AA216" s="258">
        <f t="shared" si="199"/>
        <v>3223482277.92558</v>
      </c>
      <c r="AB216" s="258">
        <f t="shared" si="185"/>
        <v>2702808536.9954405</v>
      </c>
      <c r="AC216" s="257">
        <f t="shared" si="186"/>
        <v>2869511853.4460034</v>
      </c>
      <c r="AD216" s="257">
        <f t="shared" si="200"/>
        <v>3046497065.685792</v>
      </c>
      <c r="AE216" s="257">
        <f t="shared" si="201"/>
        <v>3621790223.6318798</v>
      </c>
      <c r="AF216" s="257"/>
      <c r="AG216" s="32" t="str">
        <f t="shared" si="187"/>
        <v>BERTAHAP</v>
      </c>
      <c r="AH216" s="259">
        <f t="shared" si="188"/>
        <v>0</v>
      </c>
      <c r="AI216" s="260">
        <v>2</v>
      </c>
      <c r="AJ216" s="261"/>
      <c r="AK216" s="257" t="e">
        <f>IF(AJ216&gt;#REF!,"LB","KR")</f>
        <v>#REF!</v>
      </c>
      <c r="AL216" s="51">
        <f t="shared" si="189"/>
        <v>2484448000</v>
      </c>
      <c r="AM216" s="51">
        <f t="shared" si="189"/>
        <v>2800369000</v>
      </c>
      <c r="AN216" s="51">
        <f t="shared" si="189"/>
        <v>2973090000</v>
      </c>
      <c r="AO216" s="418">
        <f t="shared" si="169"/>
        <v>3156464000</v>
      </c>
      <c r="AP216" s="418">
        <f t="shared" si="190"/>
        <v>2973090000</v>
      </c>
      <c r="AQ216" s="51">
        <f t="shared" si="190"/>
        <v>3156464000</v>
      </c>
      <c r="AR216" s="51">
        <f t="shared" si="190"/>
        <v>3351147000</v>
      </c>
      <c r="AS216" s="42"/>
      <c r="AT216" s="42"/>
      <c r="AU216" s="297">
        <f t="shared" si="202"/>
        <v>-981969.27368399501</v>
      </c>
      <c r="AV216" s="297"/>
      <c r="AW216" s="297"/>
      <c r="AX216" s="297"/>
      <c r="AY216" s="297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2"/>
      <c r="BR216" s="42"/>
      <c r="BS216" s="42"/>
      <c r="BT216" s="42"/>
      <c r="BU216" s="42"/>
      <c r="BV216" s="42"/>
      <c r="BW216" s="445"/>
      <c r="BX216" s="446"/>
      <c r="BY216" s="42"/>
      <c r="BZ216" s="297"/>
      <c r="CA216" s="42"/>
      <c r="CB216" s="42"/>
      <c r="CC216" s="42"/>
      <c r="CD216" s="42"/>
      <c r="CE216" s="42"/>
      <c r="CF216" s="42"/>
      <c r="CG216" s="42"/>
      <c r="CH216" s="42"/>
      <c r="CI216" s="42"/>
      <c r="CJ216" s="418">
        <f t="shared" si="203"/>
        <v>3351147499.495441</v>
      </c>
      <c r="CK216" s="42">
        <f t="shared" si="204"/>
        <v>3151476000</v>
      </c>
      <c r="CL216" s="42">
        <f t="shared" si="204"/>
        <v>3345852000</v>
      </c>
      <c r="CM216" s="43">
        <f t="shared" si="191"/>
        <v>47272140</v>
      </c>
      <c r="CN216" s="43">
        <f t="shared" si="192"/>
        <v>33458520</v>
      </c>
      <c r="CO216" s="43">
        <f t="shared" si="193"/>
        <v>74327250</v>
      </c>
      <c r="CP216" s="43">
        <f t="shared" si="194"/>
        <v>65759666.666666664</v>
      </c>
      <c r="CQ216" s="42">
        <f t="shared" si="205"/>
        <v>3552216562.213819</v>
      </c>
    </row>
    <row r="217" spans="1:95">
      <c r="A217" s="3">
        <f t="shared" si="195"/>
        <v>178</v>
      </c>
      <c r="B217" s="249">
        <v>6</v>
      </c>
      <c r="C217" s="250" t="s">
        <v>180</v>
      </c>
      <c r="D217" s="285">
        <v>15</v>
      </c>
      <c r="E217" s="252"/>
      <c r="F217" s="40" t="s">
        <v>64</v>
      </c>
      <c r="G217" s="253">
        <f t="shared" si="170"/>
        <v>101</v>
      </c>
      <c r="H217" s="253">
        <f t="shared" si="171"/>
        <v>90</v>
      </c>
      <c r="I217" s="254">
        <f t="shared" si="172"/>
        <v>27506142.120000001</v>
      </c>
      <c r="J217" s="254">
        <f t="shared" si="173"/>
        <v>1</v>
      </c>
      <c r="K217" s="255">
        <f t="shared" si="174"/>
        <v>1.06</v>
      </c>
      <c r="L217" s="305">
        <f t="shared" si="233"/>
        <v>1.03</v>
      </c>
      <c r="M217" s="257">
        <f t="shared" si="176"/>
        <v>25095424.671549276</v>
      </c>
      <c r="N217" s="257">
        <f t="shared" si="177"/>
        <v>28286553.256562643</v>
      </c>
      <c r="O217" s="257">
        <f t="shared" si="178"/>
        <v>30031205.966616005</v>
      </c>
      <c r="P217" s="257">
        <f t="shared" si="179"/>
        <v>31883465.038288925</v>
      </c>
      <c r="Q217" s="257">
        <f t="shared" si="196"/>
        <v>35816469.754728667</v>
      </c>
      <c r="R217" s="258">
        <f t="shared" si="180"/>
        <v>30031205.966616005</v>
      </c>
      <c r="S217" s="257">
        <f t="shared" si="180"/>
        <v>31883465.038288925</v>
      </c>
      <c r="T217" s="257">
        <f t="shared" si="181"/>
        <v>33849967.396508798</v>
      </c>
      <c r="U217" s="257">
        <f t="shared" si="197"/>
        <v>40242113.595909774</v>
      </c>
      <c r="V217" s="257"/>
      <c r="W217" s="257">
        <f t="shared" si="182"/>
        <v>2258588220.439435</v>
      </c>
      <c r="X217" s="257">
        <f t="shared" si="183"/>
        <v>2545789793.0906377</v>
      </c>
      <c r="Y217" s="257">
        <f t="shared" si="184"/>
        <v>2702808536.9954405</v>
      </c>
      <c r="Z217" s="258">
        <f t="shared" si="198"/>
        <v>2869511853.4460034</v>
      </c>
      <c r="AA217" s="258">
        <f t="shared" si="199"/>
        <v>3223482277.92558</v>
      </c>
      <c r="AB217" s="258">
        <f t="shared" si="185"/>
        <v>2702808536.9954405</v>
      </c>
      <c r="AC217" s="257">
        <f t="shared" si="186"/>
        <v>2869511853.4460034</v>
      </c>
      <c r="AD217" s="257">
        <f t="shared" si="200"/>
        <v>3046497065.685792</v>
      </c>
      <c r="AE217" s="257">
        <f t="shared" si="201"/>
        <v>3621790223.6318798</v>
      </c>
      <c r="AF217" s="257"/>
      <c r="AG217" s="32" t="str">
        <f t="shared" si="187"/>
        <v>BERTAHAP</v>
      </c>
      <c r="AH217" s="259">
        <f t="shared" si="188"/>
        <v>0</v>
      </c>
      <c r="AI217" s="260">
        <v>2</v>
      </c>
      <c r="AJ217" s="261"/>
      <c r="AK217" s="257" t="e">
        <f>IF(AJ217&gt;#REF!,"LB","KR")</f>
        <v>#REF!</v>
      </c>
      <c r="AL217" s="51">
        <f t="shared" si="189"/>
        <v>2484448000</v>
      </c>
      <c r="AM217" s="51">
        <f t="shared" si="189"/>
        <v>2800369000</v>
      </c>
      <c r="AN217" s="51">
        <f t="shared" si="189"/>
        <v>2973090000</v>
      </c>
      <c r="AO217" s="418">
        <f t="shared" si="169"/>
        <v>3156464000</v>
      </c>
      <c r="AP217" s="418">
        <f t="shared" si="190"/>
        <v>2973090000</v>
      </c>
      <c r="AQ217" s="51">
        <f t="shared" si="190"/>
        <v>3156464000</v>
      </c>
      <c r="AR217" s="51">
        <f t="shared" si="190"/>
        <v>3351147000</v>
      </c>
      <c r="AS217" s="42"/>
      <c r="AT217" s="42"/>
      <c r="AU217" s="297">
        <f t="shared" si="202"/>
        <v>-981969.27368399501</v>
      </c>
      <c r="AV217" s="297"/>
      <c r="AW217" s="297"/>
      <c r="AX217" s="297"/>
      <c r="AY217" s="297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45"/>
      <c r="BX217" s="446"/>
      <c r="BY217" s="42"/>
      <c r="BZ217" s="297"/>
      <c r="CA217" s="42"/>
      <c r="CB217" s="42"/>
      <c r="CC217" s="42"/>
      <c r="CD217" s="42"/>
      <c r="CE217" s="42"/>
      <c r="CF217" s="42"/>
      <c r="CG217" s="42"/>
      <c r="CH217" s="42"/>
      <c r="CI217" s="42"/>
      <c r="CJ217" s="418">
        <f t="shared" si="203"/>
        <v>3351147499.495441</v>
      </c>
      <c r="CK217" s="42">
        <f t="shared" si="204"/>
        <v>3151476000</v>
      </c>
      <c r="CL217" s="42">
        <f t="shared" si="204"/>
        <v>3345852000</v>
      </c>
      <c r="CM217" s="43">
        <f t="shared" si="191"/>
        <v>47272140</v>
      </c>
      <c r="CN217" s="43">
        <f t="shared" si="192"/>
        <v>33458520</v>
      </c>
      <c r="CO217" s="43">
        <f t="shared" si="193"/>
        <v>74327250</v>
      </c>
      <c r="CP217" s="43">
        <f t="shared" si="194"/>
        <v>65759666.666666664</v>
      </c>
      <c r="CQ217" s="42">
        <f t="shared" si="205"/>
        <v>3552216562.213819</v>
      </c>
    </row>
    <row r="218" spans="1:95">
      <c r="A218" s="3">
        <f t="shared" si="195"/>
        <v>179</v>
      </c>
      <c r="B218" s="249">
        <v>7</v>
      </c>
      <c r="C218" s="250" t="s">
        <v>180</v>
      </c>
      <c r="D218" s="285">
        <v>17</v>
      </c>
      <c r="E218" s="252"/>
      <c r="F218" s="40" t="s">
        <v>67</v>
      </c>
      <c r="G218" s="253">
        <f t="shared" si="170"/>
        <v>85</v>
      </c>
      <c r="H218" s="253">
        <f t="shared" si="171"/>
        <v>74</v>
      </c>
      <c r="I218" s="254">
        <f t="shared" si="172"/>
        <v>27506142.120000001</v>
      </c>
      <c r="J218" s="254">
        <f t="shared" si="173"/>
        <v>1</v>
      </c>
      <c r="K218" s="255">
        <f t="shared" si="174"/>
        <v>1.06</v>
      </c>
      <c r="L218" s="305">
        <f t="shared" si="233"/>
        <v>1.03</v>
      </c>
      <c r="M218" s="257">
        <f t="shared" si="176"/>
        <v>25095424.671549276</v>
      </c>
      <c r="N218" s="257">
        <f t="shared" si="177"/>
        <v>28286553.256562643</v>
      </c>
      <c r="O218" s="257">
        <f t="shared" si="178"/>
        <v>30031205.966616005</v>
      </c>
      <c r="P218" s="257">
        <f t="shared" si="179"/>
        <v>31883465.038288925</v>
      </c>
      <c r="Q218" s="257">
        <f t="shared" si="196"/>
        <v>35816469.754728667</v>
      </c>
      <c r="R218" s="258">
        <f t="shared" si="180"/>
        <v>30031205.966616005</v>
      </c>
      <c r="S218" s="257">
        <f t="shared" si="180"/>
        <v>31883465.038288925</v>
      </c>
      <c r="T218" s="257">
        <f t="shared" si="181"/>
        <v>33849967.396508798</v>
      </c>
      <c r="U218" s="257">
        <f t="shared" si="197"/>
        <v>40242113.595909774</v>
      </c>
      <c r="V218" s="257"/>
      <c r="W218" s="257">
        <f t="shared" si="182"/>
        <v>1857061425.6946464</v>
      </c>
      <c r="X218" s="257">
        <f t="shared" si="183"/>
        <v>2093204940.9856355</v>
      </c>
      <c r="Y218" s="257">
        <f t="shared" si="184"/>
        <v>2222309241.5295844</v>
      </c>
      <c r="Z218" s="258">
        <f t="shared" si="198"/>
        <v>2359376412.8333802</v>
      </c>
      <c r="AA218" s="258">
        <f t="shared" si="199"/>
        <v>2650418761.8499212</v>
      </c>
      <c r="AB218" s="258">
        <f t="shared" si="185"/>
        <v>2222309241.5295844</v>
      </c>
      <c r="AC218" s="257">
        <f t="shared" si="186"/>
        <v>2359376412.8333802</v>
      </c>
      <c r="AD218" s="257">
        <f t="shared" si="200"/>
        <v>2504897587.341651</v>
      </c>
      <c r="AE218" s="257">
        <f t="shared" si="201"/>
        <v>2977916406.0973234</v>
      </c>
      <c r="AF218" s="257"/>
      <c r="AG218" s="32" t="str">
        <f t="shared" si="187"/>
        <v>BERTAHAP</v>
      </c>
      <c r="AH218" s="259">
        <f t="shared" si="188"/>
        <v>0</v>
      </c>
      <c r="AI218" s="260">
        <v>2</v>
      </c>
      <c r="AJ218" s="261"/>
      <c r="AK218" s="257" t="e">
        <f>IF(AJ218&gt;#REF!,"LB","KR")</f>
        <v>#REF!</v>
      </c>
      <c r="AL218" s="51">
        <f t="shared" si="189"/>
        <v>2042768000</v>
      </c>
      <c r="AM218" s="51">
        <f t="shared" si="189"/>
        <v>2302526000</v>
      </c>
      <c r="AN218" s="51">
        <f t="shared" si="189"/>
        <v>2444541000</v>
      </c>
      <c r="AO218" s="418">
        <f t="shared" si="169"/>
        <v>2595315000</v>
      </c>
      <c r="AP218" s="418">
        <f t="shared" si="190"/>
        <v>2444541000</v>
      </c>
      <c r="AQ218" s="51">
        <f t="shared" si="190"/>
        <v>2595315000</v>
      </c>
      <c r="AR218" s="51">
        <f t="shared" si="190"/>
        <v>2755388000</v>
      </c>
      <c r="AS218" s="42"/>
      <c r="AT218" s="42"/>
      <c r="AU218" s="297">
        <f t="shared" si="202"/>
        <v>-981969.27368399501</v>
      </c>
      <c r="AV218" s="297"/>
      <c r="AW218" s="297"/>
      <c r="AX218" s="297"/>
      <c r="AY218" s="297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2"/>
      <c r="BR218" s="42"/>
      <c r="BS218" s="42"/>
      <c r="BT218" s="42"/>
      <c r="BU218" s="42"/>
      <c r="BV218" s="42"/>
      <c r="BW218" s="445"/>
      <c r="BX218" s="446"/>
      <c r="BY218" s="42"/>
      <c r="BZ218" s="297"/>
      <c r="CA218" s="42"/>
      <c r="CB218" s="42"/>
      <c r="CC218" s="42"/>
      <c r="CD218" s="42"/>
      <c r="CE218" s="42"/>
      <c r="CF218" s="42"/>
      <c r="CG218" s="42"/>
      <c r="CH218" s="42"/>
      <c r="CI218" s="42"/>
      <c r="CJ218" s="418">
        <f t="shared" si="203"/>
        <v>2755388109.1794519</v>
      </c>
      <c r="CK218" s="42">
        <f t="shared" si="204"/>
        <v>2591214000</v>
      </c>
      <c r="CL218" s="42">
        <f t="shared" si="204"/>
        <v>2751034000</v>
      </c>
      <c r="CM218" s="43">
        <f t="shared" si="191"/>
        <v>38868210</v>
      </c>
      <c r="CN218" s="43">
        <f t="shared" si="192"/>
        <v>27510340</v>
      </c>
      <c r="CO218" s="43">
        <f t="shared" si="193"/>
        <v>61113525</v>
      </c>
      <c r="CP218" s="43">
        <f t="shared" si="194"/>
        <v>54069062.5</v>
      </c>
      <c r="CQ218" s="42">
        <f t="shared" si="205"/>
        <v>2920711537.1550598</v>
      </c>
    </row>
    <row r="219" spans="1:95">
      <c r="A219" s="3">
        <f t="shared" si="195"/>
        <v>180</v>
      </c>
      <c r="B219" s="249">
        <v>8</v>
      </c>
      <c r="C219" s="250" t="s">
        <v>180</v>
      </c>
      <c r="D219" s="285">
        <v>19</v>
      </c>
      <c r="E219" s="252"/>
      <c r="F219" s="40" t="s">
        <v>78</v>
      </c>
      <c r="G219" s="253">
        <f t="shared" si="170"/>
        <v>138</v>
      </c>
      <c r="H219" s="253">
        <f t="shared" si="171"/>
        <v>120</v>
      </c>
      <c r="I219" s="254">
        <f t="shared" si="172"/>
        <v>27506142.120000001</v>
      </c>
      <c r="J219" s="254">
        <f t="shared" si="173"/>
        <v>1</v>
      </c>
      <c r="K219" s="255">
        <f t="shared" si="174"/>
        <v>1.06</v>
      </c>
      <c r="L219" s="305">
        <f t="shared" si="233"/>
        <v>1.03</v>
      </c>
      <c r="M219" s="257">
        <f t="shared" si="176"/>
        <v>25095424.671549276</v>
      </c>
      <c r="N219" s="257">
        <f t="shared" si="177"/>
        <v>28286553.256562643</v>
      </c>
      <c r="O219" s="257">
        <f t="shared" si="178"/>
        <v>30031205.966616005</v>
      </c>
      <c r="P219" s="257">
        <f t="shared" si="179"/>
        <v>31883465.038288925</v>
      </c>
      <c r="Q219" s="257">
        <f t="shared" si="196"/>
        <v>35816469.754728667</v>
      </c>
      <c r="R219" s="258">
        <f t="shared" si="180"/>
        <v>30031205.966616005</v>
      </c>
      <c r="S219" s="257">
        <f t="shared" si="180"/>
        <v>31883465.038288925</v>
      </c>
      <c r="T219" s="257">
        <f t="shared" si="181"/>
        <v>33849967.396508798</v>
      </c>
      <c r="U219" s="257">
        <f t="shared" si="197"/>
        <v>40242113.595909774</v>
      </c>
      <c r="V219" s="257"/>
      <c r="W219" s="257">
        <f t="shared" si="182"/>
        <v>3011450960.5859132</v>
      </c>
      <c r="X219" s="257">
        <f t="shared" si="183"/>
        <v>3394386390.7875171</v>
      </c>
      <c r="Y219" s="257">
        <f t="shared" si="184"/>
        <v>3603744715.9939203</v>
      </c>
      <c r="Z219" s="258">
        <f t="shared" si="198"/>
        <v>3826015804.5946708</v>
      </c>
      <c r="AA219" s="258">
        <f t="shared" si="199"/>
        <v>4297976370.56744</v>
      </c>
      <c r="AB219" s="258">
        <f t="shared" si="185"/>
        <v>3603744715.9939203</v>
      </c>
      <c r="AC219" s="257">
        <f t="shared" si="186"/>
        <v>3826015804.5946708</v>
      </c>
      <c r="AD219" s="257">
        <f t="shared" si="200"/>
        <v>4061996087.5810556</v>
      </c>
      <c r="AE219" s="257">
        <f t="shared" si="201"/>
        <v>4829053631.5091724</v>
      </c>
      <c r="AF219" s="257"/>
      <c r="AG219" s="32" t="str">
        <f t="shared" si="187"/>
        <v>BERTAHAP</v>
      </c>
      <c r="AH219" s="259">
        <f t="shared" si="188"/>
        <v>0</v>
      </c>
      <c r="AI219" s="260">
        <v>2</v>
      </c>
      <c r="AJ219" s="261"/>
      <c r="AK219" s="257" t="e">
        <f>IF(AJ219&gt;#REF!,"LB","KR")</f>
        <v>#REF!</v>
      </c>
      <c r="AL219" s="51">
        <f t="shared" si="189"/>
        <v>3312597000</v>
      </c>
      <c r="AM219" s="51">
        <f t="shared" si="189"/>
        <v>3733826000</v>
      </c>
      <c r="AN219" s="51">
        <f t="shared" si="189"/>
        <v>3964120000</v>
      </c>
      <c r="AO219" s="418">
        <f t="shared" si="169"/>
        <v>4208618000</v>
      </c>
      <c r="AP219" s="418">
        <f t="shared" si="190"/>
        <v>3964120000</v>
      </c>
      <c r="AQ219" s="51">
        <f t="shared" si="190"/>
        <v>4208618000</v>
      </c>
      <c r="AR219" s="51">
        <f t="shared" si="190"/>
        <v>4468196000</v>
      </c>
      <c r="AS219" s="42"/>
      <c r="AT219" s="42"/>
      <c r="AU219" s="297">
        <f t="shared" si="202"/>
        <v>-981969.27368399501</v>
      </c>
      <c r="AV219" s="297"/>
      <c r="AW219" s="297"/>
      <c r="AX219" s="297"/>
      <c r="AY219" s="297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/>
      <c r="BW219" s="445"/>
      <c r="BX219" s="42"/>
      <c r="BY219" s="42"/>
      <c r="BZ219" s="297"/>
      <c r="CA219" s="42"/>
      <c r="CB219" s="42"/>
      <c r="CC219" s="42"/>
      <c r="CD219" s="42"/>
      <c r="CE219" s="42"/>
      <c r="CF219" s="42"/>
      <c r="CG219" s="42"/>
      <c r="CH219" s="42"/>
      <c r="CI219" s="42"/>
      <c r="CJ219" s="418">
        <f t="shared" si="203"/>
        <v>4468195958.2087755</v>
      </c>
      <c r="CK219" s="42">
        <f t="shared" si="204"/>
        <v>4201968000</v>
      </c>
      <c r="CL219" s="42">
        <f t="shared" si="204"/>
        <v>4461136000</v>
      </c>
      <c r="CM219" s="43">
        <f t="shared" si="191"/>
        <v>63029520</v>
      </c>
      <c r="CN219" s="43">
        <f t="shared" si="192"/>
        <v>44611360</v>
      </c>
      <c r="CO219" s="43">
        <f t="shared" si="193"/>
        <v>99103000</v>
      </c>
      <c r="CP219" s="43">
        <f t="shared" si="194"/>
        <v>87679541.666666672</v>
      </c>
      <c r="CQ219" s="42">
        <f t="shared" si="205"/>
        <v>4736288749.6184254</v>
      </c>
    </row>
    <row r="220" spans="1:95">
      <c r="A220" s="3">
        <f t="shared" si="195"/>
        <v>181</v>
      </c>
      <c r="B220" s="249">
        <v>9</v>
      </c>
      <c r="C220" s="250" t="s">
        <v>180</v>
      </c>
      <c r="D220" s="285">
        <v>21</v>
      </c>
      <c r="E220" s="252"/>
      <c r="F220" s="40" t="s">
        <v>84</v>
      </c>
      <c r="G220" s="253">
        <f t="shared" si="170"/>
        <v>132</v>
      </c>
      <c r="H220" s="253">
        <f t="shared" si="171"/>
        <v>112</v>
      </c>
      <c r="I220" s="254">
        <f t="shared" si="172"/>
        <v>27506142.120000001</v>
      </c>
      <c r="J220" s="254">
        <f t="shared" si="173"/>
        <v>3</v>
      </c>
      <c r="K220" s="255">
        <f t="shared" si="174"/>
        <v>1.1000000000000001</v>
      </c>
      <c r="L220" s="305">
        <f t="shared" si="233"/>
        <v>1.03</v>
      </c>
      <c r="M220" s="257">
        <f t="shared" si="176"/>
        <v>26042421.828966226</v>
      </c>
      <c r="N220" s="257">
        <f t="shared" si="177"/>
        <v>29353970.360583872</v>
      </c>
      <c r="O220" s="257">
        <f t="shared" si="178"/>
        <v>31164459.021960001</v>
      </c>
      <c r="P220" s="257">
        <f t="shared" si="179"/>
        <v>33086614.662375297</v>
      </c>
      <c r="Q220" s="257">
        <f t="shared" si="196"/>
        <v>37168034.651133522</v>
      </c>
      <c r="R220" s="258">
        <f t="shared" si="180"/>
        <v>31164459.021960001</v>
      </c>
      <c r="S220" s="257">
        <f t="shared" si="180"/>
        <v>33086614.662375297</v>
      </c>
      <c r="T220" s="257">
        <f t="shared" si="181"/>
        <v>35127324.656754412</v>
      </c>
      <c r="U220" s="257">
        <f t="shared" si="197"/>
        <v>41760683.920283727</v>
      </c>
      <c r="V220" s="257"/>
      <c r="W220" s="257">
        <f t="shared" si="182"/>
        <v>2916751244.8442173</v>
      </c>
      <c r="X220" s="257">
        <f t="shared" si="183"/>
        <v>3287644680.3853936</v>
      </c>
      <c r="Y220" s="257">
        <f t="shared" si="184"/>
        <v>3490419410.4595203</v>
      </c>
      <c r="Z220" s="258">
        <f t="shared" si="198"/>
        <v>3705700842.1860332</v>
      </c>
      <c r="AA220" s="258">
        <f t="shared" si="199"/>
        <v>4162819880.9269543</v>
      </c>
      <c r="AB220" s="258">
        <f t="shared" si="185"/>
        <v>3490419410.4595203</v>
      </c>
      <c r="AC220" s="257">
        <f t="shared" si="186"/>
        <v>3705700842.1860332</v>
      </c>
      <c r="AD220" s="257">
        <f t="shared" si="200"/>
        <v>3934260361.5564942</v>
      </c>
      <c r="AE220" s="257">
        <f t="shared" si="201"/>
        <v>4677196599.0717773</v>
      </c>
      <c r="AF220" s="257"/>
      <c r="AG220" s="32" t="str">
        <f t="shared" si="187"/>
        <v>BERTAHAP</v>
      </c>
      <c r="AH220" s="259">
        <f t="shared" si="188"/>
        <v>0</v>
      </c>
      <c r="AI220" s="260">
        <v>2</v>
      </c>
      <c r="AJ220" s="261"/>
      <c r="AK220" s="257" t="e">
        <f>IF(AJ220&gt;#REF!,"LB","KR")</f>
        <v>#REF!</v>
      </c>
      <c r="AL220" s="51">
        <f t="shared" si="189"/>
        <v>3208427000</v>
      </c>
      <c r="AM220" s="51">
        <f t="shared" si="189"/>
        <v>3616410000</v>
      </c>
      <c r="AN220" s="51">
        <f t="shared" si="189"/>
        <v>3839462000</v>
      </c>
      <c r="AO220" s="418">
        <f t="shared" si="169"/>
        <v>4076271000</v>
      </c>
      <c r="AP220" s="418">
        <f t="shared" si="190"/>
        <v>3839462000</v>
      </c>
      <c r="AQ220" s="51">
        <f t="shared" si="190"/>
        <v>4076271000</v>
      </c>
      <c r="AR220" s="51">
        <f t="shared" si="190"/>
        <v>4327687000</v>
      </c>
      <c r="AS220" s="42"/>
      <c r="AT220" s="42"/>
      <c r="AU220" s="297">
        <f t="shared" si="202"/>
        <v>151283.78166000172</v>
      </c>
      <c r="AV220" s="297"/>
      <c r="AW220" s="297"/>
      <c r="AX220" s="297"/>
      <c r="AY220" s="297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42"/>
      <c r="BW220" s="445"/>
      <c r="BX220" s="446"/>
      <c r="BY220" s="42"/>
      <c r="BZ220" s="297"/>
      <c r="CA220" s="42"/>
      <c r="CB220" s="42"/>
      <c r="CC220" s="42"/>
      <c r="CD220" s="42"/>
      <c r="CE220" s="42"/>
      <c r="CF220" s="42"/>
      <c r="CG220" s="42"/>
      <c r="CH220" s="42"/>
      <c r="CI220" s="42"/>
      <c r="CJ220" s="418">
        <f t="shared" si="203"/>
        <v>4327686097.1377401</v>
      </c>
      <c r="CK220" s="42">
        <f t="shared" si="204"/>
        <v>4069830000</v>
      </c>
      <c r="CL220" s="42">
        <f t="shared" si="204"/>
        <v>4320848000</v>
      </c>
      <c r="CM220" s="43">
        <f t="shared" si="191"/>
        <v>61047450</v>
      </c>
      <c r="CN220" s="43">
        <f t="shared" si="192"/>
        <v>43208480</v>
      </c>
      <c r="CO220" s="43">
        <f t="shared" si="193"/>
        <v>95986550</v>
      </c>
      <c r="CP220" s="43">
        <f t="shared" si="194"/>
        <v>84922312.5</v>
      </c>
      <c r="CQ220" s="42">
        <f t="shared" si="205"/>
        <v>4587348103.9832172</v>
      </c>
    </row>
    <row r="221" spans="1:95">
      <c r="A221" s="3">
        <f t="shared" si="195"/>
        <v>182</v>
      </c>
      <c r="B221" s="249">
        <v>1</v>
      </c>
      <c r="C221" s="250" t="s">
        <v>181</v>
      </c>
      <c r="D221" s="251" t="s">
        <v>29</v>
      </c>
      <c r="E221" s="252"/>
      <c r="F221" s="40" t="s">
        <v>74</v>
      </c>
      <c r="G221" s="253">
        <f t="shared" si="170"/>
        <v>85</v>
      </c>
      <c r="H221" s="253">
        <f t="shared" si="171"/>
        <v>74</v>
      </c>
      <c r="I221" s="254">
        <f t="shared" si="172"/>
        <v>27506142.120000001</v>
      </c>
      <c r="J221" s="254">
        <f t="shared" si="173"/>
        <v>1</v>
      </c>
      <c r="K221" s="255">
        <f t="shared" si="174"/>
        <v>1.06</v>
      </c>
      <c r="L221" s="256">
        <f t="shared" ref="L221:L238" si="234">SUMIF($AR$4:$AR$22,D221,$AY$4:$AY$22)</f>
        <v>1.02</v>
      </c>
      <c r="M221" s="257">
        <f t="shared" si="176"/>
        <v>24851779.771825496</v>
      </c>
      <c r="N221" s="257">
        <f t="shared" si="177"/>
        <v>28011926.525916401</v>
      </c>
      <c r="O221" s="257">
        <f t="shared" si="178"/>
        <v>29739640.860144004</v>
      </c>
      <c r="P221" s="257">
        <f t="shared" si="179"/>
        <v>31573916.83403369</v>
      </c>
      <c r="Q221" s="257">
        <f t="shared" si="196"/>
        <v>35468737.038663335</v>
      </c>
      <c r="R221" s="258">
        <f t="shared" si="180"/>
        <v>29739640.860144004</v>
      </c>
      <c r="S221" s="257">
        <f t="shared" si="180"/>
        <v>31573916.83403369</v>
      </c>
      <c r="T221" s="257">
        <f t="shared" si="181"/>
        <v>33521326.93634852</v>
      </c>
      <c r="U221" s="257">
        <f t="shared" si="197"/>
        <v>39851413.463910654</v>
      </c>
      <c r="V221" s="257"/>
      <c r="W221" s="257">
        <f t="shared" si="182"/>
        <v>1839031703.1150868</v>
      </c>
      <c r="X221" s="257">
        <f t="shared" si="183"/>
        <v>2072882562.9178138</v>
      </c>
      <c r="Y221" s="257">
        <f t="shared" si="184"/>
        <v>2200733423.6506562</v>
      </c>
      <c r="Z221" s="258">
        <f t="shared" si="198"/>
        <v>2336469845.718493</v>
      </c>
      <c r="AA221" s="258">
        <f t="shared" si="199"/>
        <v>2624686540.8610868</v>
      </c>
      <c r="AB221" s="258">
        <f t="shared" si="185"/>
        <v>2200733423.6506562</v>
      </c>
      <c r="AC221" s="257">
        <f t="shared" si="186"/>
        <v>2336469845.718493</v>
      </c>
      <c r="AD221" s="257">
        <f t="shared" si="200"/>
        <v>2480578193.2897906</v>
      </c>
      <c r="AE221" s="257">
        <f t="shared" si="201"/>
        <v>2949004596.3293886</v>
      </c>
      <c r="AF221" s="257"/>
      <c r="AG221" s="32" t="str">
        <f t="shared" si="187"/>
        <v>BERTAHAP</v>
      </c>
      <c r="AH221" s="259">
        <f t="shared" si="188"/>
        <v>0</v>
      </c>
      <c r="AI221" s="260">
        <v>2</v>
      </c>
      <c r="AJ221" s="261"/>
      <c r="AK221" s="257" t="e">
        <f>IF(AJ221&gt;#REF!,"LB","KR")</f>
        <v>#REF!</v>
      </c>
      <c r="AL221" s="51">
        <f t="shared" si="189"/>
        <v>2022935000</v>
      </c>
      <c r="AM221" s="51">
        <f t="shared" si="189"/>
        <v>2280171000</v>
      </c>
      <c r="AN221" s="51">
        <f t="shared" si="189"/>
        <v>2420807000</v>
      </c>
      <c r="AO221" s="418">
        <f t="shared" si="169"/>
        <v>2570117000</v>
      </c>
      <c r="AP221" s="418">
        <f t="shared" si="190"/>
        <v>2420807000</v>
      </c>
      <c r="AQ221" s="51">
        <f t="shared" si="190"/>
        <v>2570117000</v>
      </c>
      <c r="AR221" s="51">
        <f t="shared" si="190"/>
        <v>2728637000</v>
      </c>
      <c r="AS221" s="42"/>
      <c r="AT221" s="42"/>
      <c r="AU221" s="297">
        <f t="shared" si="202"/>
        <v>-1273534.3801559955</v>
      </c>
      <c r="AV221" s="297"/>
      <c r="AW221" s="297"/>
      <c r="AX221" s="297"/>
      <c r="AY221" s="297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42"/>
      <c r="BW221" s="445"/>
      <c r="BX221" s="42"/>
      <c r="BY221" s="42"/>
      <c r="BZ221" s="297"/>
      <c r="CA221" s="42"/>
      <c r="CB221" s="42"/>
      <c r="CC221" s="42"/>
      <c r="CD221" s="42"/>
      <c r="CE221" s="42"/>
      <c r="CF221" s="42"/>
      <c r="CG221" s="42"/>
      <c r="CH221" s="42"/>
      <c r="CI221" s="42"/>
      <c r="CJ221" s="418">
        <f t="shared" si="203"/>
        <v>2728635954.0171294</v>
      </c>
      <c r="CK221" s="42">
        <f t="shared" si="204"/>
        <v>2566056000</v>
      </c>
      <c r="CL221" s="42">
        <f t="shared" si="204"/>
        <v>2724325000</v>
      </c>
      <c r="CM221" s="43">
        <f t="shared" si="191"/>
        <v>38490840</v>
      </c>
      <c r="CN221" s="43">
        <f t="shared" si="192"/>
        <v>27243250</v>
      </c>
      <c r="CO221" s="43">
        <f t="shared" si="193"/>
        <v>60520175</v>
      </c>
      <c r="CP221" s="43">
        <f t="shared" si="194"/>
        <v>53544104.166666664</v>
      </c>
      <c r="CQ221" s="42">
        <f t="shared" si="205"/>
        <v>2892355186.6170893</v>
      </c>
    </row>
    <row r="222" spans="1:95">
      <c r="A222" s="3">
        <f t="shared" si="195"/>
        <v>183</v>
      </c>
      <c r="B222" s="249">
        <v>2</v>
      </c>
      <c r="C222" s="250" t="s">
        <v>181</v>
      </c>
      <c r="D222" s="251" t="s">
        <v>32</v>
      </c>
      <c r="E222" s="252"/>
      <c r="F222" s="40" t="s">
        <v>56</v>
      </c>
      <c r="G222" s="253">
        <f t="shared" si="170"/>
        <v>85</v>
      </c>
      <c r="H222" s="253">
        <f t="shared" si="171"/>
        <v>74</v>
      </c>
      <c r="I222" s="254">
        <f t="shared" si="172"/>
        <v>27506142.120000001</v>
      </c>
      <c r="J222" s="254">
        <f t="shared" si="173"/>
        <v>1</v>
      </c>
      <c r="K222" s="255">
        <f t="shared" si="174"/>
        <v>1.06</v>
      </c>
      <c r="L222" s="256">
        <f t="shared" si="234"/>
        <v>1.02</v>
      </c>
      <c r="M222" s="257">
        <f t="shared" si="176"/>
        <v>24851779.771825496</v>
      </c>
      <c r="N222" s="257">
        <f t="shared" si="177"/>
        <v>28011926.525916401</v>
      </c>
      <c r="O222" s="257">
        <f t="shared" si="178"/>
        <v>29739640.860144004</v>
      </c>
      <c r="P222" s="257">
        <f t="shared" si="179"/>
        <v>31573916.83403369</v>
      </c>
      <c r="Q222" s="257">
        <f t="shared" si="196"/>
        <v>35468737.038663335</v>
      </c>
      <c r="R222" s="258">
        <f t="shared" si="180"/>
        <v>29739640.860144004</v>
      </c>
      <c r="S222" s="257">
        <f t="shared" si="180"/>
        <v>31573916.83403369</v>
      </c>
      <c r="T222" s="257">
        <f t="shared" si="181"/>
        <v>33521326.93634852</v>
      </c>
      <c r="U222" s="257">
        <f t="shared" si="197"/>
        <v>39851413.463910654</v>
      </c>
      <c r="V222" s="257"/>
      <c r="W222" s="257">
        <f t="shared" si="182"/>
        <v>1839031703.1150868</v>
      </c>
      <c r="X222" s="257">
        <f t="shared" si="183"/>
        <v>2072882562.9178138</v>
      </c>
      <c r="Y222" s="257">
        <f t="shared" si="184"/>
        <v>2200733423.6506562</v>
      </c>
      <c r="Z222" s="258">
        <f t="shared" si="198"/>
        <v>2336469845.718493</v>
      </c>
      <c r="AA222" s="258">
        <f t="shared" si="199"/>
        <v>2624686540.8610868</v>
      </c>
      <c r="AB222" s="258">
        <f t="shared" si="185"/>
        <v>2200733423.6506562</v>
      </c>
      <c r="AC222" s="257">
        <f t="shared" si="186"/>
        <v>2336469845.718493</v>
      </c>
      <c r="AD222" s="257">
        <f t="shared" si="200"/>
        <v>2480578193.2897906</v>
      </c>
      <c r="AE222" s="257">
        <f t="shared" si="201"/>
        <v>2949004596.3293886</v>
      </c>
      <c r="AF222" s="257"/>
      <c r="AG222" s="32" t="str">
        <f t="shared" si="187"/>
        <v>BERTAHAP</v>
      </c>
      <c r="AH222" s="259">
        <f t="shared" si="188"/>
        <v>0</v>
      </c>
      <c r="AI222" s="260">
        <v>2</v>
      </c>
      <c r="AJ222" s="261"/>
      <c r="AK222" s="257" t="e">
        <f>IF(AJ222&gt;#REF!,"LB","KR")</f>
        <v>#REF!</v>
      </c>
      <c r="AL222" s="51">
        <f t="shared" si="189"/>
        <v>2022935000</v>
      </c>
      <c r="AM222" s="51">
        <f t="shared" si="189"/>
        <v>2280171000</v>
      </c>
      <c r="AN222" s="51">
        <f t="shared" si="189"/>
        <v>2420807000</v>
      </c>
      <c r="AO222" s="418">
        <f t="shared" si="169"/>
        <v>2570117000</v>
      </c>
      <c r="AP222" s="418">
        <f t="shared" si="190"/>
        <v>2420807000</v>
      </c>
      <c r="AQ222" s="51">
        <f t="shared" si="190"/>
        <v>2570117000</v>
      </c>
      <c r="AR222" s="51">
        <f t="shared" si="190"/>
        <v>2728637000</v>
      </c>
      <c r="AS222" s="42"/>
      <c r="AT222" s="42"/>
      <c r="AU222" s="297">
        <f t="shared" si="202"/>
        <v>-1273534.3801559955</v>
      </c>
      <c r="AV222" s="297"/>
      <c r="AW222" s="297"/>
      <c r="AX222" s="297"/>
      <c r="AY222" s="297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45"/>
      <c r="BX222" s="42"/>
      <c r="BY222" s="42"/>
      <c r="BZ222" s="297"/>
      <c r="CA222" s="42"/>
      <c r="CB222" s="42"/>
      <c r="CC222" s="42"/>
      <c r="CD222" s="42"/>
      <c r="CE222" s="42"/>
      <c r="CF222" s="42"/>
      <c r="CG222" s="42"/>
      <c r="CH222" s="42"/>
      <c r="CI222" s="42"/>
      <c r="CJ222" s="418">
        <f t="shared" si="203"/>
        <v>2728635954.0171294</v>
      </c>
      <c r="CK222" s="42">
        <f t="shared" si="204"/>
        <v>2566056000</v>
      </c>
      <c r="CL222" s="42">
        <f t="shared" si="204"/>
        <v>2724325000</v>
      </c>
      <c r="CM222" s="43">
        <f t="shared" si="191"/>
        <v>38490840</v>
      </c>
      <c r="CN222" s="43">
        <f t="shared" si="192"/>
        <v>27243250</v>
      </c>
      <c r="CO222" s="43">
        <f t="shared" si="193"/>
        <v>60520175</v>
      </c>
      <c r="CP222" s="43">
        <f t="shared" si="194"/>
        <v>53544104.166666664</v>
      </c>
      <c r="CQ222" s="42">
        <f t="shared" si="205"/>
        <v>2892355186.6170893</v>
      </c>
    </row>
    <row r="223" spans="1:95">
      <c r="A223" s="3">
        <f t="shared" si="195"/>
        <v>184</v>
      </c>
      <c r="B223" s="249">
        <v>3</v>
      </c>
      <c r="C223" s="250" t="s">
        <v>181</v>
      </c>
      <c r="D223" s="251" t="s">
        <v>38</v>
      </c>
      <c r="E223" s="252"/>
      <c r="F223" s="40" t="s">
        <v>58</v>
      </c>
      <c r="G223" s="253">
        <f t="shared" si="170"/>
        <v>101</v>
      </c>
      <c r="H223" s="253">
        <f t="shared" si="171"/>
        <v>90</v>
      </c>
      <c r="I223" s="254">
        <f t="shared" si="172"/>
        <v>27506142.120000001</v>
      </c>
      <c r="J223" s="254">
        <f t="shared" si="173"/>
        <v>1</v>
      </c>
      <c r="K223" s="255">
        <f t="shared" si="174"/>
        <v>1.06</v>
      </c>
      <c r="L223" s="256">
        <f t="shared" si="234"/>
        <v>1.02</v>
      </c>
      <c r="M223" s="257">
        <f t="shared" si="176"/>
        <v>24851779.771825496</v>
      </c>
      <c r="N223" s="257">
        <f t="shared" si="177"/>
        <v>28011926.525916401</v>
      </c>
      <c r="O223" s="257">
        <f t="shared" si="178"/>
        <v>29739640.860144004</v>
      </c>
      <c r="P223" s="257">
        <f t="shared" si="179"/>
        <v>31573916.83403369</v>
      </c>
      <c r="Q223" s="257">
        <f t="shared" si="196"/>
        <v>35468737.038663335</v>
      </c>
      <c r="R223" s="258">
        <f t="shared" si="180"/>
        <v>29739640.860144004</v>
      </c>
      <c r="S223" s="257">
        <f t="shared" si="180"/>
        <v>31573916.83403369</v>
      </c>
      <c r="T223" s="257">
        <f t="shared" si="181"/>
        <v>33521326.93634852</v>
      </c>
      <c r="U223" s="257">
        <f t="shared" si="197"/>
        <v>39851413.463910654</v>
      </c>
      <c r="V223" s="257"/>
      <c r="W223" s="257">
        <f t="shared" si="182"/>
        <v>2236660179.4642944</v>
      </c>
      <c r="X223" s="257">
        <f t="shared" si="183"/>
        <v>2521073387.3324761</v>
      </c>
      <c r="Y223" s="257">
        <f t="shared" si="184"/>
        <v>2676567677.4129605</v>
      </c>
      <c r="Z223" s="258">
        <f t="shared" si="198"/>
        <v>2841652515.0630322</v>
      </c>
      <c r="AA223" s="258">
        <f t="shared" si="199"/>
        <v>3192186333.4797001</v>
      </c>
      <c r="AB223" s="258">
        <f t="shared" si="185"/>
        <v>2676567677.4129605</v>
      </c>
      <c r="AC223" s="257">
        <f t="shared" si="186"/>
        <v>2841652515.0630322</v>
      </c>
      <c r="AD223" s="257">
        <f t="shared" si="200"/>
        <v>3016919424.2713666</v>
      </c>
      <c r="AE223" s="257">
        <f t="shared" si="201"/>
        <v>3586627211.7519588</v>
      </c>
      <c r="AF223" s="257"/>
      <c r="AG223" s="32" t="str">
        <f t="shared" si="187"/>
        <v>BERTAHAP</v>
      </c>
      <c r="AH223" s="259">
        <f t="shared" si="188"/>
        <v>0</v>
      </c>
      <c r="AI223" s="260">
        <v>2</v>
      </c>
      <c r="AJ223" s="261"/>
      <c r="AK223" s="257" t="e">
        <f>IF(AJ223&gt;#REF!,"LB","KR")</f>
        <v>#REF!</v>
      </c>
      <c r="AL223" s="51">
        <f t="shared" si="189"/>
        <v>2460327000</v>
      </c>
      <c r="AM223" s="51">
        <f t="shared" si="189"/>
        <v>2773181000</v>
      </c>
      <c r="AN223" s="51">
        <f t="shared" si="189"/>
        <v>2944225000</v>
      </c>
      <c r="AO223" s="418">
        <f t="shared" si="169"/>
        <v>3125818000</v>
      </c>
      <c r="AP223" s="418">
        <f t="shared" si="190"/>
        <v>2944225000</v>
      </c>
      <c r="AQ223" s="51">
        <f t="shared" si="190"/>
        <v>3125818000</v>
      </c>
      <c r="AR223" s="51">
        <f t="shared" si="190"/>
        <v>3318612000</v>
      </c>
      <c r="AS223" s="42"/>
      <c r="AT223" s="42"/>
      <c r="AU223" s="297">
        <f t="shared" si="202"/>
        <v>-1273534.3801559955</v>
      </c>
      <c r="AV223" s="297"/>
      <c r="AW223" s="297"/>
      <c r="AX223" s="297"/>
      <c r="AY223" s="297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42"/>
      <c r="BW223" s="445"/>
      <c r="BX223" s="42"/>
      <c r="BY223" s="42"/>
      <c r="BZ223" s="297"/>
      <c r="CA223" s="42"/>
      <c r="CB223" s="42"/>
      <c r="CC223" s="42"/>
      <c r="CD223" s="42"/>
      <c r="CE223" s="42"/>
      <c r="CF223" s="42"/>
      <c r="CG223" s="42"/>
      <c r="CH223" s="42"/>
      <c r="CI223" s="42"/>
      <c r="CJ223" s="418">
        <f t="shared" si="203"/>
        <v>3318611324.1202307</v>
      </c>
      <c r="CK223" s="42">
        <f t="shared" si="204"/>
        <v>3120879000</v>
      </c>
      <c r="CL223" s="42">
        <f t="shared" si="204"/>
        <v>3313368000</v>
      </c>
      <c r="CM223" s="43">
        <f t="shared" si="191"/>
        <v>46813185</v>
      </c>
      <c r="CN223" s="43">
        <f t="shared" si="192"/>
        <v>33133680</v>
      </c>
      <c r="CO223" s="43">
        <f t="shared" si="193"/>
        <v>73605625</v>
      </c>
      <c r="CP223" s="43">
        <f t="shared" si="194"/>
        <v>65121208.333333336</v>
      </c>
      <c r="CQ223" s="42">
        <f t="shared" si="205"/>
        <v>3517729022.7748499</v>
      </c>
    </row>
    <row r="224" spans="1:95">
      <c r="A224" s="3">
        <f t="shared" si="195"/>
        <v>185</v>
      </c>
      <c r="B224" s="249">
        <v>4</v>
      </c>
      <c r="C224" s="250" t="s">
        <v>181</v>
      </c>
      <c r="D224" s="251" t="s">
        <v>44</v>
      </c>
      <c r="E224" s="252"/>
      <c r="F224" s="40" t="s">
        <v>60</v>
      </c>
      <c r="G224" s="253">
        <f t="shared" si="170"/>
        <v>101</v>
      </c>
      <c r="H224" s="253">
        <f t="shared" si="171"/>
        <v>90</v>
      </c>
      <c r="I224" s="254">
        <f t="shared" si="172"/>
        <v>27506142.120000001</v>
      </c>
      <c r="J224" s="254">
        <f t="shared" si="173"/>
        <v>1</v>
      </c>
      <c r="K224" s="255">
        <f t="shared" si="174"/>
        <v>1.06</v>
      </c>
      <c r="L224" s="256">
        <f t="shared" si="234"/>
        <v>1.02</v>
      </c>
      <c r="M224" s="257">
        <f t="shared" si="176"/>
        <v>24851779.771825496</v>
      </c>
      <c r="N224" s="257">
        <f t="shared" si="177"/>
        <v>28011926.525916401</v>
      </c>
      <c r="O224" s="257">
        <f t="shared" si="178"/>
        <v>29739640.860144004</v>
      </c>
      <c r="P224" s="257">
        <f t="shared" si="179"/>
        <v>31573916.83403369</v>
      </c>
      <c r="Q224" s="257">
        <f t="shared" si="196"/>
        <v>35468737.038663335</v>
      </c>
      <c r="R224" s="258">
        <f t="shared" si="180"/>
        <v>29739640.860144004</v>
      </c>
      <c r="S224" s="257">
        <f t="shared" si="180"/>
        <v>31573916.83403369</v>
      </c>
      <c r="T224" s="257">
        <f t="shared" si="181"/>
        <v>33521326.93634852</v>
      </c>
      <c r="U224" s="257">
        <f t="shared" si="197"/>
        <v>39851413.463910654</v>
      </c>
      <c r="V224" s="257"/>
      <c r="W224" s="257">
        <f t="shared" si="182"/>
        <v>2236660179.4642944</v>
      </c>
      <c r="X224" s="257">
        <f t="shared" si="183"/>
        <v>2521073387.3324761</v>
      </c>
      <c r="Y224" s="257">
        <f t="shared" si="184"/>
        <v>2676567677.4129605</v>
      </c>
      <c r="Z224" s="258">
        <f t="shared" si="198"/>
        <v>2841652515.0630322</v>
      </c>
      <c r="AA224" s="258">
        <f t="shared" si="199"/>
        <v>3192186333.4797001</v>
      </c>
      <c r="AB224" s="258">
        <f t="shared" si="185"/>
        <v>2676567677.4129605</v>
      </c>
      <c r="AC224" s="257">
        <f t="shared" si="186"/>
        <v>2841652515.0630322</v>
      </c>
      <c r="AD224" s="257">
        <f t="shared" si="200"/>
        <v>3016919424.2713666</v>
      </c>
      <c r="AE224" s="257">
        <f t="shared" si="201"/>
        <v>3586627211.7519588</v>
      </c>
      <c r="AF224" s="257"/>
      <c r="AG224" s="32" t="str">
        <f t="shared" si="187"/>
        <v>BERTAHAP</v>
      </c>
      <c r="AH224" s="259">
        <f t="shared" si="188"/>
        <v>0</v>
      </c>
      <c r="AI224" s="260">
        <v>2</v>
      </c>
      <c r="AJ224" s="261"/>
      <c r="AK224" s="257" t="e">
        <f>IF(AJ224&gt;#REF!,"LB","KR")</f>
        <v>#REF!</v>
      </c>
      <c r="AL224" s="51">
        <f t="shared" si="189"/>
        <v>2460327000</v>
      </c>
      <c r="AM224" s="51">
        <f t="shared" si="189"/>
        <v>2773181000</v>
      </c>
      <c r="AN224" s="51">
        <f t="shared" si="189"/>
        <v>2944225000</v>
      </c>
      <c r="AO224" s="418">
        <f t="shared" si="169"/>
        <v>3125818000</v>
      </c>
      <c r="AP224" s="418">
        <f t="shared" si="190"/>
        <v>2944225000</v>
      </c>
      <c r="AQ224" s="51">
        <f t="shared" si="190"/>
        <v>3125818000</v>
      </c>
      <c r="AR224" s="51">
        <f t="shared" si="190"/>
        <v>3318612000</v>
      </c>
      <c r="AS224" s="42"/>
      <c r="AT224" s="42"/>
      <c r="AU224" s="297">
        <f t="shared" si="202"/>
        <v>-1273534.3801559955</v>
      </c>
      <c r="AV224" s="297"/>
      <c r="AW224" s="297"/>
      <c r="AX224" s="297"/>
      <c r="AY224" s="297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/>
      <c r="BW224" s="445"/>
      <c r="BX224" s="42"/>
      <c r="BY224" s="42"/>
      <c r="BZ224" s="297"/>
      <c r="CA224" s="42"/>
      <c r="CB224" s="42"/>
      <c r="CC224" s="42"/>
      <c r="CD224" s="42"/>
      <c r="CE224" s="42"/>
      <c r="CF224" s="42"/>
      <c r="CG224" s="42"/>
      <c r="CH224" s="42"/>
      <c r="CI224" s="42"/>
      <c r="CJ224" s="418">
        <f t="shared" si="203"/>
        <v>3318611324.1202307</v>
      </c>
      <c r="CK224" s="42">
        <f t="shared" si="204"/>
        <v>3120879000</v>
      </c>
      <c r="CL224" s="42">
        <f t="shared" si="204"/>
        <v>3313368000</v>
      </c>
      <c r="CM224" s="43">
        <f t="shared" si="191"/>
        <v>46813185</v>
      </c>
      <c r="CN224" s="43">
        <f t="shared" si="192"/>
        <v>33133680</v>
      </c>
      <c r="CO224" s="43">
        <f t="shared" si="193"/>
        <v>73605625</v>
      </c>
      <c r="CP224" s="43">
        <f t="shared" si="194"/>
        <v>65121208.333333336</v>
      </c>
      <c r="CQ224" s="42">
        <f t="shared" si="205"/>
        <v>3517729022.7748499</v>
      </c>
    </row>
    <row r="225" spans="1:95">
      <c r="A225" s="3">
        <f t="shared" si="195"/>
        <v>186</v>
      </c>
      <c r="B225" s="249">
        <v>5</v>
      </c>
      <c r="C225" s="250" t="s">
        <v>181</v>
      </c>
      <c r="D225" s="285">
        <v>11</v>
      </c>
      <c r="E225" s="252"/>
      <c r="F225" s="40" t="s">
        <v>62</v>
      </c>
      <c r="G225" s="253">
        <f t="shared" si="170"/>
        <v>101</v>
      </c>
      <c r="H225" s="253">
        <f t="shared" si="171"/>
        <v>90</v>
      </c>
      <c r="I225" s="254">
        <f t="shared" si="172"/>
        <v>27506142.120000001</v>
      </c>
      <c r="J225" s="254">
        <f t="shared" si="173"/>
        <v>1</v>
      </c>
      <c r="K225" s="255">
        <f t="shared" si="174"/>
        <v>1.06</v>
      </c>
      <c r="L225" s="256">
        <f t="shared" si="234"/>
        <v>1.02</v>
      </c>
      <c r="M225" s="257">
        <f t="shared" si="176"/>
        <v>24851779.771825496</v>
      </c>
      <c r="N225" s="257">
        <f t="shared" si="177"/>
        <v>28011926.525916401</v>
      </c>
      <c r="O225" s="257">
        <f t="shared" si="178"/>
        <v>29739640.860144004</v>
      </c>
      <c r="P225" s="257">
        <f t="shared" si="179"/>
        <v>31573916.83403369</v>
      </c>
      <c r="Q225" s="257">
        <f t="shared" si="196"/>
        <v>35468737.038663335</v>
      </c>
      <c r="R225" s="258">
        <f t="shared" si="180"/>
        <v>29739640.860144004</v>
      </c>
      <c r="S225" s="257">
        <f t="shared" si="180"/>
        <v>31573916.83403369</v>
      </c>
      <c r="T225" s="257">
        <f t="shared" si="181"/>
        <v>33521326.93634852</v>
      </c>
      <c r="U225" s="257">
        <f t="shared" si="197"/>
        <v>39851413.463910654</v>
      </c>
      <c r="V225" s="257"/>
      <c r="W225" s="257">
        <f t="shared" si="182"/>
        <v>2236660179.4642944</v>
      </c>
      <c r="X225" s="257">
        <f t="shared" si="183"/>
        <v>2521073387.3324761</v>
      </c>
      <c r="Y225" s="257">
        <f t="shared" si="184"/>
        <v>2676567677.4129605</v>
      </c>
      <c r="Z225" s="258">
        <f t="shared" si="198"/>
        <v>2841652515.0630322</v>
      </c>
      <c r="AA225" s="258">
        <f t="shared" si="199"/>
        <v>3192186333.4797001</v>
      </c>
      <c r="AB225" s="258">
        <f t="shared" si="185"/>
        <v>2676567677.4129605</v>
      </c>
      <c r="AC225" s="257">
        <f t="shared" si="186"/>
        <v>2841652515.0630322</v>
      </c>
      <c r="AD225" s="257">
        <f t="shared" si="200"/>
        <v>3016919424.2713666</v>
      </c>
      <c r="AE225" s="257">
        <f t="shared" si="201"/>
        <v>3586627211.7519588</v>
      </c>
      <c r="AF225" s="257"/>
      <c r="AG225" s="32" t="str">
        <f t="shared" si="187"/>
        <v>BERTAHAP</v>
      </c>
      <c r="AH225" s="259">
        <f t="shared" si="188"/>
        <v>0</v>
      </c>
      <c r="AI225" s="260">
        <v>2</v>
      </c>
      <c r="AJ225" s="261"/>
      <c r="AK225" s="257" t="e">
        <f>IF(AJ225&gt;#REF!,"LB","KR")</f>
        <v>#REF!</v>
      </c>
      <c r="AL225" s="51">
        <f t="shared" si="189"/>
        <v>2460327000</v>
      </c>
      <c r="AM225" s="51">
        <f t="shared" si="189"/>
        <v>2773181000</v>
      </c>
      <c r="AN225" s="51">
        <f t="shared" si="189"/>
        <v>2944225000</v>
      </c>
      <c r="AO225" s="418">
        <f t="shared" si="169"/>
        <v>3125818000</v>
      </c>
      <c r="AP225" s="418">
        <f t="shared" si="190"/>
        <v>2944225000</v>
      </c>
      <c r="AQ225" s="51">
        <f t="shared" si="190"/>
        <v>3125818000</v>
      </c>
      <c r="AR225" s="51">
        <f t="shared" si="190"/>
        <v>3318612000</v>
      </c>
      <c r="AS225" s="42"/>
      <c r="AT225" s="42"/>
      <c r="AU225" s="297">
        <f t="shared" si="202"/>
        <v>-1273534.3801559955</v>
      </c>
      <c r="AV225" s="297"/>
      <c r="AW225" s="297"/>
      <c r="AX225" s="297"/>
      <c r="AY225" s="297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42"/>
      <c r="BS225" s="42"/>
      <c r="BT225" s="42"/>
      <c r="BU225" s="42"/>
      <c r="BV225" s="42"/>
      <c r="BW225" s="445"/>
      <c r="BX225" s="42"/>
      <c r="BY225" s="42"/>
      <c r="BZ225" s="297"/>
      <c r="CA225" s="42"/>
      <c r="CB225" s="42"/>
      <c r="CC225" s="42"/>
      <c r="CD225" s="42"/>
      <c r="CE225" s="42"/>
      <c r="CF225" s="42"/>
      <c r="CG225" s="42"/>
      <c r="CH225" s="42"/>
      <c r="CI225" s="42"/>
      <c r="CJ225" s="418">
        <f t="shared" si="203"/>
        <v>3318611324.1202307</v>
      </c>
      <c r="CK225" s="42">
        <f t="shared" si="204"/>
        <v>3120879000</v>
      </c>
      <c r="CL225" s="42">
        <f t="shared" si="204"/>
        <v>3313368000</v>
      </c>
      <c r="CM225" s="43">
        <f t="shared" si="191"/>
        <v>46813185</v>
      </c>
      <c r="CN225" s="43">
        <f t="shared" si="192"/>
        <v>33133680</v>
      </c>
      <c r="CO225" s="43">
        <f t="shared" si="193"/>
        <v>73605625</v>
      </c>
      <c r="CP225" s="43">
        <f t="shared" si="194"/>
        <v>65121208.333333336</v>
      </c>
      <c r="CQ225" s="42">
        <f t="shared" si="205"/>
        <v>3517729022.7748499</v>
      </c>
    </row>
    <row r="226" spans="1:95">
      <c r="A226" s="3">
        <f t="shared" si="195"/>
        <v>187</v>
      </c>
      <c r="B226" s="249">
        <v>6</v>
      </c>
      <c r="C226" s="250" t="s">
        <v>181</v>
      </c>
      <c r="D226" s="285">
        <v>15</v>
      </c>
      <c r="E226" s="252"/>
      <c r="F226" s="40" t="s">
        <v>64</v>
      </c>
      <c r="G226" s="253">
        <f t="shared" si="170"/>
        <v>101</v>
      </c>
      <c r="H226" s="253">
        <f t="shared" si="171"/>
        <v>90</v>
      </c>
      <c r="I226" s="254">
        <f t="shared" si="172"/>
        <v>27506142.120000001</v>
      </c>
      <c r="J226" s="254">
        <f t="shared" si="173"/>
        <v>1</v>
      </c>
      <c r="K226" s="255">
        <f t="shared" si="174"/>
        <v>1.06</v>
      </c>
      <c r="L226" s="256">
        <f t="shared" si="234"/>
        <v>1.02</v>
      </c>
      <c r="M226" s="257">
        <f t="shared" si="176"/>
        <v>24851779.771825496</v>
      </c>
      <c r="N226" s="257">
        <f t="shared" si="177"/>
        <v>28011926.525916401</v>
      </c>
      <c r="O226" s="257">
        <f t="shared" si="178"/>
        <v>29739640.860144004</v>
      </c>
      <c r="P226" s="257">
        <f t="shared" si="179"/>
        <v>31573916.83403369</v>
      </c>
      <c r="Q226" s="257">
        <f t="shared" si="196"/>
        <v>35468737.038663335</v>
      </c>
      <c r="R226" s="258">
        <f t="shared" si="180"/>
        <v>29739640.860144004</v>
      </c>
      <c r="S226" s="257">
        <f t="shared" si="180"/>
        <v>31573916.83403369</v>
      </c>
      <c r="T226" s="257">
        <f t="shared" si="181"/>
        <v>33521326.93634852</v>
      </c>
      <c r="U226" s="257">
        <f t="shared" si="197"/>
        <v>39851413.463910654</v>
      </c>
      <c r="V226" s="257"/>
      <c r="W226" s="257">
        <f t="shared" si="182"/>
        <v>2236660179.4642944</v>
      </c>
      <c r="X226" s="257">
        <f t="shared" si="183"/>
        <v>2521073387.3324761</v>
      </c>
      <c r="Y226" s="257">
        <f t="shared" si="184"/>
        <v>2676567677.4129605</v>
      </c>
      <c r="Z226" s="258">
        <f t="shared" si="198"/>
        <v>2841652515.0630322</v>
      </c>
      <c r="AA226" s="258">
        <f t="shared" si="199"/>
        <v>3192186333.4797001</v>
      </c>
      <c r="AB226" s="258">
        <f t="shared" si="185"/>
        <v>2676567677.4129605</v>
      </c>
      <c r="AC226" s="257">
        <f t="shared" si="186"/>
        <v>2841652515.0630322</v>
      </c>
      <c r="AD226" s="257">
        <f t="shared" si="200"/>
        <v>3016919424.2713666</v>
      </c>
      <c r="AE226" s="257">
        <f t="shared" si="201"/>
        <v>3586627211.7519588</v>
      </c>
      <c r="AF226" s="257"/>
      <c r="AG226" s="32" t="str">
        <f t="shared" si="187"/>
        <v>BERTAHAP</v>
      </c>
      <c r="AH226" s="259">
        <f t="shared" si="188"/>
        <v>0</v>
      </c>
      <c r="AI226" s="260">
        <v>2</v>
      </c>
      <c r="AJ226" s="261"/>
      <c r="AK226" s="257" t="e">
        <f>IF(AJ226&gt;#REF!,"LB","KR")</f>
        <v>#REF!</v>
      </c>
      <c r="AL226" s="51">
        <f t="shared" si="189"/>
        <v>2460327000</v>
      </c>
      <c r="AM226" s="51">
        <f t="shared" si="189"/>
        <v>2773181000</v>
      </c>
      <c r="AN226" s="51">
        <f t="shared" si="189"/>
        <v>2944225000</v>
      </c>
      <c r="AO226" s="418">
        <f t="shared" si="169"/>
        <v>3125818000</v>
      </c>
      <c r="AP226" s="418">
        <f t="shared" si="190"/>
        <v>2944225000</v>
      </c>
      <c r="AQ226" s="51">
        <f t="shared" si="190"/>
        <v>3125818000</v>
      </c>
      <c r="AR226" s="51">
        <f t="shared" si="190"/>
        <v>3318612000</v>
      </c>
      <c r="AS226" s="42"/>
      <c r="AT226" s="42"/>
      <c r="AU226" s="297">
        <f t="shared" si="202"/>
        <v>-1273534.3801559955</v>
      </c>
      <c r="AV226" s="297"/>
      <c r="AW226" s="297"/>
      <c r="AX226" s="297"/>
      <c r="AY226" s="297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2"/>
      <c r="BR226" s="42"/>
      <c r="BS226" s="42"/>
      <c r="BT226" s="42"/>
      <c r="BU226" s="42"/>
      <c r="BV226" s="42"/>
      <c r="BW226" s="445"/>
      <c r="BX226" s="42"/>
      <c r="BY226" s="42"/>
      <c r="BZ226" s="297"/>
      <c r="CA226" s="42"/>
      <c r="CB226" s="42"/>
      <c r="CC226" s="42"/>
      <c r="CD226" s="42"/>
      <c r="CE226" s="42"/>
      <c r="CF226" s="42"/>
      <c r="CG226" s="42"/>
      <c r="CH226" s="42"/>
      <c r="CI226" s="42"/>
      <c r="CJ226" s="418">
        <f t="shared" si="203"/>
        <v>3318611324.1202307</v>
      </c>
      <c r="CK226" s="42">
        <f t="shared" si="204"/>
        <v>3120879000</v>
      </c>
      <c r="CL226" s="42">
        <f t="shared" si="204"/>
        <v>3313368000</v>
      </c>
      <c r="CM226" s="43">
        <f t="shared" si="191"/>
        <v>46813185</v>
      </c>
      <c r="CN226" s="43">
        <f t="shared" si="192"/>
        <v>33133680</v>
      </c>
      <c r="CO226" s="43">
        <f t="shared" si="193"/>
        <v>73605625</v>
      </c>
      <c r="CP226" s="43">
        <f t="shared" si="194"/>
        <v>65121208.333333336</v>
      </c>
      <c r="CQ226" s="42">
        <f t="shared" si="205"/>
        <v>3517729022.7748499</v>
      </c>
    </row>
    <row r="227" spans="1:95">
      <c r="A227" s="3">
        <f t="shared" si="195"/>
        <v>188</v>
      </c>
      <c r="B227" s="249">
        <v>7</v>
      </c>
      <c r="C227" s="250" t="s">
        <v>181</v>
      </c>
      <c r="D227" s="285">
        <v>17</v>
      </c>
      <c r="E227" s="252"/>
      <c r="F227" s="40" t="s">
        <v>67</v>
      </c>
      <c r="G227" s="253">
        <f t="shared" si="170"/>
        <v>85</v>
      </c>
      <c r="H227" s="253">
        <f t="shared" si="171"/>
        <v>74</v>
      </c>
      <c r="I227" s="254">
        <f t="shared" si="172"/>
        <v>27506142.120000001</v>
      </c>
      <c r="J227" s="254">
        <f t="shared" si="173"/>
        <v>1</v>
      </c>
      <c r="K227" s="255">
        <f t="shared" si="174"/>
        <v>1.06</v>
      </c>
      <c r="L227" s="256">
        <f t="shared" si="234"/>
        <v>1.02</v>
      </c>
      <c r="M227" s="257">
        <f t="shared" si="176"/>
        <v>24851779.771825496</v>
      </c>
      <c r="N227" s="257">
        <f t="shared" si="177"/>
        <v>28011926.525916401</v>
      </c>
      <c r="O227" s="257">
        <f t="shared" si="178"/>
        <v>29739640.860144004</v>
      </c>
      <c r="P227" s="257">
        <f t="shared" si="179"/>
        <v>31573916.83403369</v>
      </c>
      <c r="Q227" s="257">
        <f t="shared" si="196"/>
        <v>35468737.038663335</v>
      </c>
      <c r="R227" s="258">
        <f t="shared" si="180"/>
        <v>29739640.860144004</v>
      </c>
      <c r="S227" s="257">
        <f t="shared" si="180"/>
        <v>31573916.83403369</v>
      </c>
      <c r="T227" s="257">
        <f t="shared" si="181"/>
        <v>33521326.93634852</v>
      </c>
      <c r="U227" s="257">
        <f t="shared" si="197"/>
        <v>39851413.463910654</v>
      </c>
      <c r="V227" s="257"/>
      <c r="W227" s="257">
        <f t="shared" si="182"/>
        <v>1839031703.1150868</v>
      </c>
      <c r="X227" s="257">
        <f t="shared" si="183"/>
        <v>2072882562.9178138</v>
      </c>
      <c r="Y227" s="257">
        <f t="shared" si="184"/>
        <v>2200733423.6506562</v>
      </c>
      <c r="Z227" s="258">
        <f t="shared" si="198"/>
        <v>2336469845.718493</v>
      </c>
      <c r="AA227" s="258">
        <f t="shared" si="199"/>
        <v>2624686540.8610868</v>
      </c>
      <c r="AB227" s="258">
        <f t="shared" si="185"/>
        <v>2200733423.6506562</v>
      </c>
      <c r="AC227" s="257">
        <f t="shared" si="186"/>
        <v>2336469845.718493</v>
      </c>
      <c r="AD227" s="257">
        <f t="shared" si="200"/>
        <v>2480578193.2897906</v>
      </c>
      <c r="AE227" s="257">
        <f t="shared" si="201"/>
        <v>2949004596.3293886</v>
      </c>
      <c r="AF227" s="257"/>
      <c r="AG227" s="32" t="str">
        <f t="shared" si="187"/>
        <v>BERTAHAP</v>
      </c>
      <c r="AH227" s="259">
        <f t="shared" si="188"/>
        <v>0</v>
      </c>
      <c r="AI227" s="260">
        <v>2</v>
      </c>
      <c r="AJ227" s="261"/>
      <c r="AK227" s="257" t="e">
        <f>IF(AJ227&gt;#REF!,"LB","KR")</f>
        <v>#REF!</v>
      </c>
      <c r="AL227" s="51">
        <f t="shared" si="189"/>
        <v>2022935000</v>
      </c>
      <c r="AM227" s="51">
        <f t="shared" si="189"/>
        <v>2280171000</v>
      </c>
      <c r="AN227" s="51">
        <f t="shared" si="189"/>
        <v>2420807000</v>
      </c>
      <c r="AO227" s="418">
        <f t="shared" si="169"/>
        <v>2570117000</v>
      </c>
      <c r="AP227" s="418">
        <f t="shared" si="190"/>
        <v>2420807000</v>
      </c>
      <c r="AQ227" s="51">
        <f t="shared" si="190"/>
        <v>2570117000</v>
      </c>
      <c r="AR227" s="51">
        <f t="shared" si="190"/>
        <v>2728637000</v>
      </c>
      <c r="AS227" s="42"/>
      <c r="AT227" s="42"/>
      <c r="AU227" s="297">
        <f t="shared" si="202"/>
        <v>-1273534.3801559955</v>
      </c>
      <c r="AV227" s="297"/>
      <c r="AW227" s="297"/>
      <c r="AX227" s="297"/>
      <c r="AY227" s="297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2"/>
      <c r="BR227" s="42"/>
      <c r="BS227" s="42"/>
      <c r="BT227" s="42"/>
      <c r="BU227" s="42"/>
      <c r="BV227" s="42"/>
      <c r="BW227" s="445"/>
      <c r="BX227" s="42"/>
      <c r="BY227" s="42"/>
      <c r="BZ227" s="297"/>
      <c r="CA227" s="42"/>
      <c r="CB227" s="42"/>
      <c r="CC227" s="42"/>
      <c r="CD227" s="42"/>
      <c r="CE227" s="42"/>
      <c r="CF227" s="42"/>
      <c r="CG227" s="42"/>
      <c r="CH227" s="42"/>
      <c r="CI227" s="42"/>
      <c r="CJ227" s="418">
        <f t="shared" si="203"/>
        <v>2728635954.0171294</v>
      </c>
      <c r="CK227" s="42">
        <f t="shared" si="204"/>
        <v>2566056000</v>
      </c>
      <c r="CL227" s="42">
        <f t="shared" si="204"/>
        <v>2724325000</v>
      </c>
      <c r="CM227" s="43">
        <f t="shared" si="191"/>
        <v>38490840</v>
      </c>
      <c r="CN227" s="43">
        <f t="shared" si="192"/>
        <v>27243250</v>
      </c>
      <c r="CO227" s="43">
        <f t="shared" si="193"/>
        <v>60520175</v>
      </c>
      <c r="CP227" s="43">
        <f t="shared" si="194"/>
        <v>53544104.166666664</v>
      </c>
      <c r="CQ227" s="42">
        <f t="shared" si="205"/>
        <v>2892355186.6170893</v>
      </c>
    </row>
    <row r="228" spans="1:95">
      <c r="A228" s="3">
        <f t="shared" si="195"/>
        <v>189</v>
      </c>
      <c r="B228" s="249">
        <v>8</v>
      </c>
      <c r="C228" s="250" t="s">
        <v>181</v>
      </c>
      <c r="D228" s="285">
        <v>19</v>
      </c>
      <c r="E228" s="252"/>
      <c r="F228" s="40" t="s">
        <v>78</v>
      </c>
      <c r="G228" s="253">
        <f t="shared" si="170"/>
        <v>138</v>
      </c>
      <c r="H228" s="253">
        <f t="shared" si="171"/>
        <v>120</v>
      </c>
      <c r="I228" s="254">
        <f t="shared" si="172"/>
        <v>27506142.120000001</v>
      </c>
      <c r="J228" s="254">
        <f t="shared" si="173"/>
        <v>1</v>
      </c>
      <c r="K228" s="255">
        <f t="shared" si="174"/>
        <v>1.06</v>
      </c>
      <c r="L228" s="256">
        <f t="shared" si="234"/>
        <v>1.02</v>
      </c>
      <c r="M228" s="257">
        <f t="shared" si="176"/>
        <v>24851779.771825496</v>
      </c>
      <c r="N228" s="257">
        <f t="shared" si="177"/>
        <v>28011926.525916401</v>
      </c>
      <c r="O228" s="257">
        <f t="shared" si="178"/>
        <v>29739640.860144004</v>
      </c>
      <c r="P228" s="257">
        <f t="shared" si="179"/>
        <v>31573916.83403369</v>
      </c>
      <c r="Q228" s="257">
        <f t="shared" si="196"/>
        <v>35468737.038663335</v>
      </c>
      <c r="R228" s="258">
        <f t="shared" si="180"/>
        <v>29739640.860144004</v>
      </c>
      <c r="S228" s="257">
        <f t="shared" si="180"/>
        <v>31573916.83403369</v>
      </c>
      <c r="T228" s="257">
        <f t="shared" si="181"/>
        <v>33521326.93634852</v>
      </c>
      <c r="U228" s="257">
        <f t="shared" si="197"/>
        <v>39851413.463910654</v>
      </c>
      <c r="V228" s="257"/>
      <c r="W228" s="257">
        <f t="shared" si="182"/>
        <v>2982213572.6190596</v>
      </c>
      <c r="X228" s="257">
        <f t="shared" si="183"/>
        <v>3361431183.1099682</v>
      </c>
      <c r="Y228" s="257">
        <f t="shared" si="184"/>
        <v>3568756903.2172804</v>
      </c>
      <c r="Z228" s="258">
        <f t="shared" si="198"/>
        <v>3788870020.084043</v>
      </c>
      <c r="AA228" s="258">
        <f t="shared" si="199"/>
        <v>4256248444.6396003</v>
      </c>
      <c r="AB228" s="258">
        <f t="shared" si="185"/>
        <v>3568756903.2172804</v>
      </c>
      <c r="AC228" s="257">
        <f t="shared" si="186"/>
        <v>3788870020.084043</v>
      </c>
      <c r="AD228" s="257">
        <f t="shared" si="200"/>
        <v>4022559232.3618226</v>
      </c>
      <c r="AE228" s="257">
        <f t="shared" si="201"/>
        <v>4782169615.6692781</v>
      </c>
      <c r="AF228" s="257"/>
      <c r="AG228" s="32" t="str">
        <f t="shared" si="187"/>
        <v>BERTAHAP</v>
      </c>
      <c r="AH228" s="259">
        <f t="shared" si="188"/>
        <v>0</v>
      </c>
      <c r="AI228" s="260">
        <v>2</v>
      </c>
      <c r="AJ228" s="261"/>
      <c r="AK228" s="257" t="e">
        <f>IF(AJ228&gt;#REF!,"LB","KR")</f>
        <v>#REF!</v>
      </c>
      <c r="AL228" s="51">
        <f t="shared" si="189"/>
        <v>3280435000</v>
      </c>
      <c r="AM228" s="51">
        <f t="shared" si="189"/>
        <v>3697575000</v>
      </c>
      <c r="AN228" s="51">
        <f t="shared" si="189"/>
        <v>3925633000</v>
      </c>
      <c r="AO228" s="418">
        <f t="shared" si="169"/>
        <v>4167758000</v>
      </c>
      <c r="AP228" s="418">
        <f t="shared" si="190"/>
        <v>3925633000</v>
      </c>
      <c r="AQ228" s="51">
        <f t="shared" si="190"/>
        <v>4167758000</v>
      </c>
      <c r="AR228" s="51">
        <f t="shared" si="190"/>
        <v>4424816000</v>
      </c>
      <c r="AS228" s="42"/>
      <c r="AT228" s="42"/>
      <c r="AU228" s="297">
        <f t="shared" si="202"/>
        <v>-1273534.3801559955</v>
      </c>
      <c r="AV228" s="297"/>
      <c r="AW228" s="297"/>
      <c r="AX228" s="297"/>
      <c r="AY228" s="297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2"/>
      <c r="BR228" s="42"/>
      <c r="BS228" s="42"/>
      <c r="BT228" s="42"/>
      <c r="BU228" s="42"/>
      <c r="BV228" s="42"/>
      <c r="BW228" s="445"/>
      <c r="BX228" s="42"/>
      <c r="BY228" s="42"/>
      <c r="BZ228" s="297"/>
      <c r="CA228" s="42"/>
      <c r="CB228" s="42"/>
      <c r="CC228" s="42"/>
      <c r="CD228" s="42"/>
      <c r="CE228" s="42"/>
      <c r="CF228" s="42"/>
      <c r="CG228" s="42"/>
      <c r="CH228" s="42"/>
      <c r="CI228" s="42"/>
      <c r="CJ228" s="418">
        <f t="shared" si="203"/>
        <v>4424815806.6121206</v>
      </c>
      <c r="CK228" s="42">
        <f t="shared" si="204"/>
        <v>4161171000</v>
      </c>
      <c r="CL228" s="42">
        <f t="shared" si="204"/>
        <v>4417824000</v>
      </c>
      <c r="CM228" s="43">
        <f t="shared" si="191"/>
        <v>62417565</v>
      </c>
      <c r="CN228" s="43">
        <f t="shared" si="192"/>
        <v>44178240</v>
      </c>
      <c r="CO228" s="43">
        <f t="shared" si="193"/>
        <v>98140825</v>
      </c>
      <c r="CP228" s="43">
        <f t="shared" si="194"/>
        <v>86828291.666666672</v>
      </c>
      <c r="CQ228" s="42">
        <f t="shared" si="205"/>
        <v>4690305363.6997995</v>
      </c>
    </row>
    <row r="229" spans="1:95">
      <c r="A229" s="3">
        <f t="shared" si="195"/>
        <v>190</v>
      </c>
      <c r="B229" s="249">
        <v>9</v>
      </c>
      <c r="C229" s="250" t="s">
        <v>181</v>
      </c>
      <c r="D229" s="285">
        <v>21</v>
      </c>
      <c r="E229" s="252"/>
      <c r="F229" s="40" t="s">
        <v>84</v>
      </c>
      <c r="G229" s="253">
        <f t="shared" si="170"/>
        <v>132</v>
      </c>
      <c r="H229" s="253">
        <f t="shared" si="171"/>
        <v>112</v>
      </c>
      <c r="I229" s="254">
        <f t="shared" si="172"/>
        <v>27506142.120000001</v>
      </c>
      <c r="J229" s="254">
        <f t="shared" si="173"/>
        <v>3</v>
      </c>
      <c r="K229" s="255">
        <f t="shared" si="174"/>
        <v>1.1000000000000001</v>
      </c>
      <c r="L229" s="256">
        <f t="shared" si="234"/>
        <v>1.02</v>
      </c>
      <c r="M229" s="257">
        <f t="shared" si="176"/>
        <v>25789582.782083057</v>
      </c>
      <c r="N229" s="257">
        <f t="shared" si="177"/>
        <v>29068980.357083056</v>
      </c>
      <c r="O229" s="257">
        <f t="shared" si="178"/>
        <v>30861891.458640002</v>
      </c>
      <c r="P229" s="257">
        <f t="shared" si="179"/>
        <v>32765385.393808544</v>
      </c>
      <c r="Q229" s="257">
        <f t="shared" si="196"/>
        <v>36807179.945782706</v>
      </c>
      <c r="R229" s="258">
        <f t="shared" si="180"/>
        <v>30861891.458640002</v>
      </c>
      <c r="S229" s="257">
        <f t="shared" si="180"/>
        <v>32765385.393808544</v>
      </c>
      <c r="T229" s="257">
        <f t="shared" si="181"/>
        <v>34786282.669795632</v>
      </c>
      <c r="U229" s="257">
        <f t="shared" si="197"/>
        <v>41355240.387077093</v>
      </c>
      <c r="V229" s="257"/>
      <c r="W229" s="257">
        <f t="shared" si="182"/>
        <v>2888433271.5933022</v>
      </c>
      <c r="X229" s="257">
        <f t="shared" si="183"/>
        <v>3255725799.9933023</v>
      </c>
      <c r="Y229" s="257">
        <f t="shared" si="184"/>
        <v>3456531843.3676801</v>
      </c>
      <c r="Z229" s="258">
        <f t="shared" si="198"/>
        <v>3669723164.1065569</v>
      </c>
      <c r="AA229" s="258">
        <f t="shared" si="199"/>
        <v>4122404153.9276628</v>
      </c>
      <c r="AB229" s="258">
        <f t="shared" si="185"/>
        <v>3456531843.3676801</v>
      </c>
      <c r="AC229" s="257">
        <f t="shared" si="186"/>
        <v>3669723164.1065569</v>
      </c>
      <c r="AD229" s="257">
        <f t="shared" si="200"/>
        <v>3896063659.0171108</v>
      </c>
      <c r="AE229" s="257">
        <f t="shared" si="201"/>
        <v>4631786923.3526344</v>
      </c>
      <c r="AF229" s="257"/>
      <c r="AG229" s="32" t="str">
        <f t="shared" si="187"/>
        <v>BERTAHAP</v>
      </c>
      <c r="AH229" s="259">
        <f t="shared" si="188"/>
        <v>0</v>
      </c>
      <c r="AI229" s="260">
        <v>2</v>
      </c>
      <c r="AJ229" s="261"/>
      <c r="AK229" s="257" t="e">
        <f>IF(AJ229&gt;#REF!,"LB","KR")</f>
        <v>#REF!</v>
      </c>
      <c r="AL229" s="51">
        <f t="shared" si="189"/>
        <v>3177277000</v>
      </c>
      <c r="AM229" s="51">
        <f t="shared" si="189"/>
        <v>3581299000</v>
      </c>
      <c r="AN229" s="51">
        <f t="shared" si="189"/>
        <v>3802186000</v>
      </c>
      <c r="AO229" s="418">
        <f t="shared" si="169"/>
        <v>4036696000</v>
      </c>
      <c r="AP229" s="418">
        <f t="shared" si="190"/>
        <v>3802186000</v>
      </c>
      <c r="AQ229" s="51">
        <f t="shared" si="190"/>
        <v>4036696000</v>
      </c>
      <c r="AR229" s="51">
        <f t="shared" si="190"/>
        <v>4285671000</v>
      </c>
      <c r="AS229" s="42"/>
      <c r="AT229" s="42"/>
      <c r="AU229" s="297">
        <f t="shared" si="202"/>
        <v>-151283.781659998</v>
      </c>
      <c r="AV229" s="297"/>
      <c r="AW229" s="297"/>
      <c r="AX229" s="297"/>
      <c r="AY229" s="297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45"/>
      <c r="BX229" s="42"/>
      <c r="BY229" s="42"/>
      <c r="BZ229" s="297"/>
      <c r="CA229" s="42"/>
      <c r="CB229" s="42"/>
      <c r="CC229" s="42"/>
      <c r="CD229" s="42"/>
      <c r="CE229" s="42"/>
      <c r="CF229" s="42"/>
      <c r="CG229" s="42"/>
      <c r="CH229" s="42"/>
      <c r="CI229" s="42"/>
      <c r="CJ229" s="418">
        <f t="shared" si="203"/>
        <v>4285670201.4099474</v>
      </c>
      <c r="CK229" s="42">
        <f t="shared" si="204"/>
        <v>4030318000</v>
      </c>
      <c r="CL229" s="42">
        <f t="shared" si="204"/>
        <v>4278898000</v>
      </c>
      <c r="CM229" s="43">
        <f t="shared" si="191"/>
        <v>60454770</v>
      </c>
      <c r="CN229" s="43">
        <f t="shared" si="192"/>
        <v>42788980</v>
      </c>
      <c r="CO229" s="43">
        <f t="shared" si="193"/>
        <v>95054650</v>
      </c>
      <c r="CP229" s="43">
        <f t="shared" si="194"/>
        <v>84097833.333333328</v>
      </c>
      <c r="CQ229" s="42">
        <f t="shared" si="205"/>
        <v>4542810723.1352682</v>
      </c>
    </row>
    <row r="230" spans="1:95">
      <c r="A230" s="3">
        <f t="shared" si="195"/>
        <v>191</v>
      </c>
      <c r="B230" s="249">
        <v>1</v>
      </c>
      <c r="C230" s="250" t="s">
        <v>182</v>
      </c>
      <c r="D230" s="251" t="s">
        <v>29</v>
      </c>
      <c r="E230" s="252"/>
      <c r="F230" s="40" t="s">
        <v>74</v>
      </c>
      <c r="G230" s="253">
        <f t="shared" si="170"/>
        <v>85</v>
      </c>
      <c r="H230" s="253">
        <f t="shared" si="171"/>
        <v>74</v>
      </c>
      <c r="I230" s="254">
        <f t="shared" si="172"/>
        <v>27506142.120000001</v>
      </c>
      <c r="J230" s="254">
        <f t="shared" si="173"/>
        <v>1</v>
      </c>
      <c r="K230" s="255">
        <f t="shared" si="174"/>
        <v>1.06</v>
      </c>
      <c r="L230" s="256">
        <f t="shared" si="234"/>
        <v>1.02</v>
      </c>
      <c r="M230" s="257">
        <f t="shared" si="176"/>
        <v>24851779.771825496</v>
      </c>
      <c r="N230" s="257">
        <f t="shared" si="177"/>
        <v>28011926.525916401</v>
      </c>
      <c r="O230" s="257">
        <f t="shared" si="178"/>
        <v>29739640.860144004</v>
      </c>
      <c r="P230" s="257">
        <f t="shared" si="179"/>
        <v>31573916.83403369</v>
      </c>
      <c r="Q230" s="257">
        <f t="shared" si="196"/>
        <v>35468737.038663335</v>
      </c>
      <c r="R230" s="258">
        <f t="shared" si="180"/>
        <v>29739640.860144004</v>
      </c>
      <c r="S230" s="257">
        <f t="shared" si="180"/>
        <v>31573916.83403369</v>
      </c>
      <c r="T230" s="257">
        <f t="shared" si="181"/>
        <v>33521326.93634852</v>
      </c>
      <c r="U230" s="257">
        <f t="shared" si="197"/>
        <v>39851413.463910654</v>
      </c>
      <c r="V230" s="257"/>
      <c r="W230" s="257">
        <f t="shared" si="182"/>
        <v>1839031703.1150868</v>
      </c>
      <c r="X230" s="257">
        <f t="shared" si="183"/>
        <v>2072882562.9178138</v>
      </c>
      <c r="Y230" s="257">
        <f t="shared" si="184"/>
        <v>2200733423.6506562</v>
      </c>
      <c r="Z230" s="258">
        <f t="shared" si="198"/>
        <v>2336469845.718493</v>
      </c>
      <c r="AA230" s="258">
        <f t="shared" si="199"/>
        <v>2624686540.8610868</v>
      </c>
      <c r="AB230" s="258">
        <f t="shared" si="185"/>
        <v>2200733423.6506562</v>
      </c>
      <c r="AC230" s="257">
        <f t="shared" si="186"/>
        <v>2336469845.718493</v>
      </c>
      <c r="AD230" s="257">
        <f t="shared" si="200"/>
        <v>2480578193.2897906</v>
      </c>
      <c r="AE230" s="257">
        <f t="shared" si="201"/>
        <v>2949004596.3293886</v>
      </c>
      <c r="AF230" s="257"/>
      <c r="AG230" s="32" t="str">
        <f t="shared" si="187"/>
        <v>BERTAHAP</v>
      </c>
      <c r="AH230" s="259">
        <f t="shared" si="188"/>
        <v>0</v>
      </c>
      <c r="AI230" s="260">
        <v>2</v>
      </c>
      <c r="AJ230" s="261"/>
      <c r="AK230" s="257" t="e">
        <f>IF(AJ230&gt;#REF!,"LB","KR")</f>
        <v>#REF!</v>
      </c>
      <c r="AL230" s="51">
        <f t="shared" si="189"/>
        <v>2022935000</v>
      </c>
      <c r="AM230" s="51">
        <f t="shared" si="189"/>
        <v>2280171000</v>
      </c>
      <c r="AN230" s="51">
        <f t="shared" si="189"/>
        <v>2420807000</v>
      </c>
      <c r="AO230" s="418">
        <f t="shared" si="169"/>
        <v>2570117000</v>
      </c>
      <c r="AP230" s="418">
        <f t="shared" si="190"/>
        <v>2420807000</v>
      </c>
      <c r="AQ230" s="51">
        <f t="shared" si="190"/>
        <v>2570117000</v>
      </c>
      <c r="AR230" s="51">
        <f t="shared" si="190"/>
        <v>2728637000</v>
      </c>
      <c r="AS230" s="42"/>
      <c r="AT230" s="42"/>
      <c r="AU230" s="297">
        <f t="shared" si="202"/>
        <v>-1273534.3801559955</v>
      </c>
      <c r="AV230" s="297"/>
      <c r="AW230" s="297"/>
      <c r="AX230" s="297"/>
      <c r="AY230" s="297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45"/>
      <c r="BX230" s="42"/>
      <c r="BY230" s="42"/>
      <c r="BZ230" s="297"/>
      <c r="CA230" s="42"/>
      <c r="CB230" s="42"/>
      <c r="CC230" s="42"/>
      <c r="CD230" s="42"/>
      <c r="CE230" s="42"/>
      <c r="CF230" s="42"/>
      <c r="CG230" s="42"/>
      <c r="CH230" s="42"/>
      <c r="CI230" s="42"/>
      <c r="CJ230" s="418">
        <f t="shared" si="203"/>
        <v>2728635954.0171294</v>
      </c>
      <c r="CK230" s="42">
        <f t="shared" si="204"/>
        <v>2566056000</v>
      </c>
      <c r="CL230" s="42">
        <f t="shared" si="204"/>
        <v>2724325000</v>
      </c>
      <c r="CM230" s="43">
        <f t="shared" si="191"/>
        <v>38490840</v>
      </c>
      <c r="CN230" s="43">
        <f t="shared" si="192"/>
        <v>27243250</v>
      </c>
      <c r="CO230" s="43">
        <f t="shared" si="193"/>
        <v>60520175</v>
      </c>
      <c r="CP230" s="43">
        <f t="shared" si="194"/>
        <v>53544104.166666664</v>
      </c>
      <c r="CQ230" s="42">
        <f t="shared" si="205"/>
        <v>2892355186.6170893</v>
      </c>
    </row>
    <row r="231" spans="1:95">
      <c r="A231" s="3">
        <f t="shared" si="195"/>
        <v>192</v>
      </c>
      <c r="B231" s="249">
        <v>2</v>
      </c>
      <c r="C231" s="250" t="s">
        <v>182</v>
      </c>
      <c r="D231" s="251" t="s">
        <v>32</v>
      </c>
      <c r="E231" s="252"/>
      <c r="F231" s="40" t="s">
        <v>56</v>
      </c>
      <c r="G231" s="253">
        <f t="shared" si="170"/>
        <v>85</v>
      </c>
      <c r="H231" s="253">
        <f t="shared" si="171"/>
        <v>74</v>
      </c>
      <c r="I231" s="254">
        <f t="shared" si="172"/>
        <v>27506142.120000001</v>
      </c>
      <c r="J231" s="254">
        <f t="shared" si="173"/>
        <v>1</v>
      </c>
      <c r="K231" s="255">
        <f t="shared" si="174"/>
        <v>1.06</v>
      </c>
      <c r="L231" s="256">
        <f t="shared" si="234"/>
        <v>1.02</v>
      </c>
      <c r="M231" s="257">
        <f t="shared" si="176"/>
        <v>24851779.771825496</v>
      </c>
      <c r="N231" s="257">
        <f t="shared" si="177"/>
        <v>28011926.525916401</v>
      </c>
      <c r="O231" s="257">
        <f t="shared" si="178"/>
        <v>29739640.860144004</v>
      </c>
      <c r="P231" s="257">
        <f t="shared" si="179"/>
        <v>31573916.83403369</v>
      </c>
      <c r="Q231" s="257">
        <f t="shared" si="196"/>
        <v>35468737.038663335</v>
      </c>
      <c r="R231" s="258">
        <f t="shared" si="180"/>
        <v>29739640.860144004</v>
      </c>
      <c r="S231" s="257">
        <f t="shared" si="180"/>
        <v>31573916.83403369</v>
      </c>
      <c r="T231" s="257">
        <f t="shared" si="181"/>
        <v>33521326.93634852</v>
      </c>
      <c r="U231" s="257">
        <f t="shared" si="197"/>
        <v>39851413.463910654</v>
      </c>
      <c r="V231" s="257"/>
      <c r="W231" s="257">
        <f t="shared" si="182"/>
        <v>1839031703.1150868</v>
      </c>
      <c r="X231" s="257">
        <f t="shared" si="183"/>
        <v>2072882562.9178138</v>
      </c>
      <c r="Y231" s="257">
        <f t="shared" si="184"/>
        <v>2200733423.6506562</v>
      </c>
      <c r="Z231" s="258">
        <f t="shared" si="198"/>
        <v>2336469845.718493</v>
      </c>
      <c r="AA231" s="258">
        <f t="shared" si="199"/>
        <v>2624686540.8610868</v>
      </c>
      <c r="AB231" s="258">
        <f t="shared" si="185"/>
        <v>2200733423.6506562</v>
      </c>
      <c r="AC231" s="257">
        <f t="shared" si="186"/>
        <v>2336469845.718493</v>
      </c>
      <c r="AD231" s="257">
        <f t="shared" si="200"/>
        <v>2480578193.2897906</v>
      </c>
      <c r="AE231" s="257">
        <f t="shared" si="201"/>
        <v>2949004596.3293886</v>
      </c>
      <c r="AF231" s="257"/>
      <c r="AG231" s="32" t="str">
        <f t="shared" si="187"/>
        <v>BERTAHAP</v>
      </c>
      <c r="AH231" s="259">
        <f t="shared" si="188"/>
        <v>0</v>
      </c>
      <c r="AI231" s="260">
        <v>2</v>
      </c>
      <c r="AJ231" s="261"/>
      <c r="AK231" s="257" t="e">
        <f>IF(AJ231&gt;#REF!,"LB","KR")</f>
        <v>#REF!</v>
      </c>
      <c r="AL231" s="51">
        <f t="shared" si="189"/>
        <v>2022935000</v>
      </c>
      <c r="AM231" s="51">
        <f t="shared" si="189"/>
        <v>2280171000</v>
      </c>
      <c r="AN231" s="51">
        <f t="shared" si="189"/>
        <v>2420807000</v>
      </c>
      <c r="AO231" s="418">
        <f t="shared" si="189"/>
        <v>2570117000</v>
      </c>
      <c r="AP231" s="418">
        <f t="shared" si="190"/>
        <v>2420807000</v>
      </c>
      <c r="AQ231" s="51">
        <f t="shared" si="190"/>
        <v>2570117000</v>
      </c>
      <c r="AR231" s="51">
        <f t="shared" si="190"/>
        <v>2728637000</v>
      </c>
      <c r="AS231" s="42"/>
      <c r="AT231" s="42"/>
      <c r="AU231" s="297">
        <f t="shared" si="202"/>
        <v>-1273534.3801559955</v>
      </c>
      <c r="AV231" s="297"/>
      <c r="AW231" s="297"/>
      <c r="AX231" s="297"/>
      <c r="AY231" s="297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45"/>
      <c r="BX231" s="42"/>
      <c r="BY231" s="42"/>
      <c r="BZ231" s="297"/>
      <c r="CA231" s="42"/>
      <c r="CB231" s="42"/>
      <c r="CC231" s="42"/>
      <c r="CD231" s="42"/>
      <c r="CE231" s="42"/>
      <c r="CF231" s="42"/>
      <c r="CG231" s="42"/>
      <c r="CH231" s="42"/>
      <c r="CI231" s="42"/>
      <c r="CJ231" s="418">
        <f t="shared" si="203"/>
        <v>2728635954.0171294</v>
      </c>
      <c r="CK231" s="42">
        <f t="shared" si="204"/>
        <v>2566056000</v>
      </c>
      <c r="CL231" s="42">
        <f t="shared" si="204"/>
        <v>2724325000</v>
      </c>
      <c r="CM231" s="43">
        <f t="shared" si="191"/>
        <v>38490840</v>
      </c>
      <c r="CN231" s="43">
        <f t="shared" si="192"/>
        <v>27243250</v>
      </c>
      <c r="CO231" s="43">
        <f t="shared" si="193"/>
        <v>60520175</v>
      </c>
      <c r="CP231" s="43">
        <f t="shared" si="194"/>
        <v>53544104.166666664</v>
      </c>
      <c r="CQ231" s="42">
        <f t="shared" si="205"/>
        <v>2892355186.6170893</v>
      </c>
    </row>
    <row r="232" spans="1:95">
      <c r="A232" s="3">
        <f t="shared" si="195"/>
        <v>193</v>
      </c>
      <c r="B232" s="249">
        <v>3</v>
      </c>
      <c r="C232" s="250" t="s">
        <v>182</v>
      </c>
      <c r="D232" s="251" t="s">
        <v>38</v>
      </c>
      <c r="E232" s="252"/>
      <c r="F232" s="40" t="s">
        <v>58</v>
      </c>
      <c r="G232" s="253">
        <f t="shared" ref="G232:G295" si="235">SUMIF($X$10:$X$28,F232,$AD$10:$AD$28)</f>
        <v>101</v>
      </c>
      <c r="H232" s="253">
        <f t="shared" ref="H232:H295" si="236">SUMIF($X$10:$X$28,F232,$Z$10:$Z$28)</f>
        <v>90</v>
      </c>
      <c r="I232" s="254">
        <f t="shared" ref="I232:I295" si="237">$I$27</f>
        <v>27506142.120000001</v>
      </c>
      <c r="J232" s="254">
        <f t="shared" ref="J232:J295" si="238">SUMIF($AR$4:$AR$22,D232,$AS$4:$AS$22)</f>
        <v>1</v>
      </c>
      <c r="K232" s="255">
        <f t="shared" ref="K232:K295" si="239">IF(J232=$AN$25,$AM$25,IF(J232=$AN$26,$AM$26,IF(J232=$AN$27,$AM$27,IF(J232=$AN$28,$AM$28,IF(J232=$AN$29,$AM$29,IF(J232=$AN$30,$AM$30))))))</f>
        <v>1.06</v>
      </c>
      <c r="L232" s="256">
        <f t="shared" si="234"/>
        <v>1.02</v>
      </c>
      <c r="M232" s="257">
        <f t="shared" ref="M232:M295" si="240">$O232/(1+6%/12)^36</f>
        <v>24851779.771825496</v>
      </c>
      <c r="N232" s="257">
        <f t="shared" ref="N232:N295" si="241">$O232/(1+6%/12)^12</f>
        <v>28011926.525916401</v>
      </c>
      <c r="O232" s="257">
        <f t="shared" ref="O232:O295" si="242">$I$27*K232*L232</f>
        <v>29739640.860144004</v>
      </c>
      <c r="P232" s="257">
        <f t="shared" ref="P232:P295" si="243">$O232*(1+6%/12)^12</f>
        <v>31573916.83403369</v>
      </c>
      <c r="Q232" s="257">
        <f t="shared" si="196"/>
        <v>35468737.038663335</v>
      </c>
      <c r="R232" s="258">
        <f t="shared" ref="R232:S295" si="244">O232</f>
        <v>29739640.860144004</v>
      </c>
      <c r="S232" s="257">
        <f t="shared" si="244"/>
        <v>31573916.83403369</v>
      </c>
      <c r="T232" s="257">
        <f t="shared" ref="T232:T295" si="245">$O232*(1+6%/12)^24</f>
        <v>33521326.93634852</v>
      </c>
      <c r="U232" s="257">
        <f t="shared" si="197"/>
        <v>39851413.463910654</v>
      </c>
      <c r="V232" s="257"/>
      <c r="W232" s="257">
        <f t="shared" ref="W232:W295" si="246">M232*H232</f>
        <v>2236660179.4642944</v>
      </c>
      <c r="X232" s="257">
        <f t="shared" ref="X232:X295" si="247">N232*H232</f>
        <v>2521073387.3324761</v>
      </c>
      <c r="Y232" s="257">
        <f t="shared" ref="Y232:Y295" si="248">O232*H232</f>
        <v>2676567677.4129605</v>
      </c>
      <c r="Z232" s="258">
        <f t="shared" si="198"/>
        <v>2841652515.0630322</v>
      </c>
      <c r="AA232" s="258">
        <f t="shared" si="199"/>
        <v>3192186333.4797001</v>
      </c>
      <c r="AB232" s="258">
        <f t="shared" ref="AB232:AB295" si="249">R232*H232</f>
        <v>2676567677.4129605</v>
      </c>
      <c r="AC232" s="257">
        <f t="shared" ref="AC232:AC295" si="250">S232*H232</f>
        <v>2841652515.0630322</v>
      </c>
      <c r="AD232" s="257">
        <f t="shared" si="200"/>
        <v>3016919424.2713666</v>
      </c>
      <c r="AE232" s="257">
        <f t="shared" si="201"/>
        <v>3586627211.7519588</v>
      </c>
      <c r="AF232" s="257"/>
      <c r="AG232" s="32" t="str">
        <f t="shared" ref="AG232:AG295" si="251">IF(AI232=$H$32,$M$32,IF(AI232=$H$33,$M$33,IF(AI232=$H$34,$M$34)))</f>
        <v>BERTAHAP</v>
      </c>
      <c r="AH232" s="259">
        <f t="shared" ref="AH232:AH295" si="252">IF(AG232=$M$32,$N$32,IF(AG232=$M$33,$N$33,$N$34))</f>
        <v>0</v>
      </c>
      <c r="AI232" s="260">
        <v>2</v>
      </c>
      <c r="AJ232" s="261"/>
      <c r="AK232" s="257" t="e">
        <f>IF(AJ232&gt;#REF!,"LB","KR")</f>
        <v>#REF!</v>
      </c>
      <c r="AL232" s="51">
        <f t="shared" ref="AL232:AO295" si="253">ROUNDUP((W232*(1+$J$5)),-3)</f>
        <v>2460327000</v>
      </c>
      <c r="AM232" s="51">
        <f t="shared" si="253"/>
        <v>2773181000</v>
      </c>
      <c r="AN232" s="51">
        <f t="shared" si="253"/>
        <v>2944225000</v>
      </c>
      <c r="AO232" s="418">
        <f t="shared" si="253"/>
        <v>3125818000</v>
      </c>
      <c r="AP232" s="418">
        <f t="shared" ref="AP232:AR295" si="254">ROUNDUP((AB232*(1+$J$5)),-3)</f>
        <v>2944225000</v>
      </c>
      <c r="AQ232" s="51">
        <f t="shared" si="254"/>
        <v>3125818000</v>
      </c>
      <c r="AR232" s="51">
        <f t="shared" si="254"/>
        <v>3318612000</v>
      </c>
      <c r="AS232" s="42"/>
      <c r="AT232" s="42"/>
      <c r="AU232" s="297">
        <f t="shared" si="202"/>
        <v>-1273534.3801559955</v>
      </c>
      <c r="AV232" s="297"/>
      <c r="AW232" s="297"/>
      <c r="AX232" s="297"/>
      <c r="AY232" s="297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45"/>
      <c r="BX232" s="42"/>
      <c r="BY232" s="42"/>
      <c r="BZ232" s="297"/>
      <c r="CA232" s="42"/>
      <c r="CB232" s="42"/>
      <c r="CC232" s="42"/>
      <c r="CD232" s="42"/>
      <c r="CE232" s="42"/>
      <c r="CF232" s="42"/>
      <c r="CG232" s="42"/>
      <c r="CH232" s="42"/>
      <c r="CI232" s="42"/>
      <c r="CJ232" s="418">
        <f t="shared" si="203"/>
        <v>3318611324.1202307</v>
      </c>
      <c r="CK232" s="42">
        <f t="shared" si="204"/>
        <v>3120879000</v>
      </c>
      <c r="CL232" s="42">
        <f t="shared" si="204"/>
        <v>3313368000</v>
      </c>
      <c r="CM232" s="43">
        <f t="shared" ref="CM232:CM295" si="255">(CK232*90%)*40%/24</f>
        <v>46813185</v>
      </c>
      <c r="CN232" s="43">
        <f t="shared" ref="CN232:CN295" si="256">(CL232*90%)*40%/36</f>
        <v>33133680</v>
      </c>
      <c r="CO232" s="43">
        <f t="shared" ref="CO232:CO295" si="257">(AN232*90%)/36</f>
        <v>73605625</v>
      </c>
      <c r="CP232" s="43">
        <f t="shared" ref="CP232:CP295" si="258">AO232/48</f>
        <v>65121208.333333336</v>
      </c>
      <c r="CQ232" s="42">
        <f t="shared" si="205"/>
        <v>3517729022.7748499</v>
      </c>
    </row>
    <row r="233" spans="1:95">
      <c r="A233" s="3">
        <f t="shared" ref="A233:A296" si="259">A232+1</f>
        <v>194</v>
      </c>
      <c r="B233" s="249">
        <v>4</v>
      </c>
      <c r="C233" s="250" t="s">
        <v>182</v>
      </c>
      <c r="D233" s="251" t="s">
        <v>44</v>
      </c>
      <c r="E233" s="252"/>
      <c r="F233" s="40" t="s">
        <v>60</v>
      </c>
      <c r="G233" s="253">
        <f t="shared" si="235"/>
        <v>101</v>
      </c>
      <c r="H233" s="253">
        <f t="shared" si="236"/>
        <v>90</v>
      </c>
      <c r="I233" s="254">
        <f t="shared" si="237"/>
        <v>27506142.120000001</v>
      </c>
      <c r="J233" s="254">
        <f t="shared" si="238"/>
        <v>1</v>
      </c>
      <c r="K233" s="255">
        <f t="shared" si="239"/>
        <v>1.06</v>
      </c>
      <c r="L233" s="256">
        <f t="shared" si="234"/>
        <v>1.02</v>
      </c>
      <c r="M233" s="257">
        <f t="shared" si="240"/>
        <v>24851779.771825496</v>
      </c>
      <c r="N233" s="257">
        <f t="shared" si="241"/>
        <v>28011926.525916401</v>
      </c>
      <c r="O233" s="257">
        <f t="shared" si="242"/>
        <v>29739640.860144004</v>
      </c>
      <c r="P233" s="257">
        <f t="shared" si="243"/>
        <v>31573916.83403369</v>
      </c>
      <c r="Q233" s="257">
        <f t="shared" ref="Q233:Q296" si="260">P233*$Q$39</f>
        <v>35468737.038663335</v>
      </c>
      <c r="R233" s="258">
        <f t="shared" si="244"/>
        <v>29739640.860144004</v>
      </c>
      <c r="S233" s="257">
        <f t="shared" si="244"/>
        <v>31573916.83403369</v>
      </c>
      <c r="T233" s="257">
        <f t="shared" si="245"/>
        <v>33521326.93634852</v>
      </c>
      <c r="U233" s="257">
        <f t="shared" ref="U233:U296" si="261">T233*$U$39</f>
        <v>39851413.463910654</v>
      </c>
      <c r="V233" s="257"/>
      <c r="W233" s="257">
        <f t="shared" si="246"/>
        <v>2236660179.4642944</v>
      </c>
      <c r="X233" s="257">
        <f t="shared" si="247"/>
        <v>2521073387.3324761</v>
      </c>
      <c r="Y233" s="257">
        <f t="shared" si="248"/>
        <v>2676567677.4129605</v>
      </c>
      <c r="Z233" s="258">
        <f t="shared" ref="Z233:Z296" si="262">P233*H233</f>
        <v>2841652515.0630322</v>
      </c>
      <c r="AA233" s="258">
        <f t="shared" ref="AA233:AA296" si="263">H233*Q233</f>
        <v>3192186333.4797001</v>
      </c>
      <c r="AB233" s="258">
        <f t="shared" si="249"/>
        <v>2676567677.4129605</v>
      </c>
      <c r="AC233" s="257">
        <f t="shared" si="250"/>
        <v>2841652515.0630322</v>
      </c>
      <c r="AD233" s="257">
        <f t="shared" ref="AD233:AD296" si="264">T233*H233</f>
        <v>3016919424.2713666</v>
      </c>
      <c r="AE233" s="257">
        <f t="shared" ref="AE233:AE296" si="265">H233*U233</f>
        <v>3586627211.7519588</v>
      </c>
      <c r="AF233" s="257"/>
      <c r="AG233" s="32" t="str">
        <f t="shared" si="251"/>
        <v>BERTAHAP</v>
      </c>
      <c r="AH233" s="259">
        <f t="shared" si="252"/>
        <v>0</v>
      </c>
      <c r="AI233" s="260">
        <v>2</v>
      </c>
      <c r="AJ233" s="261"/>
      <c r="AK233" s="257" t="e">
        <f>IF(AJ233&gt;#REF!,"LB","KR")</f>
        <v>#REF!</v>
      </c>
      <c r="AL233" s="51">
        <f t="shared" si="253"/>
        <v>2460327000</v>
      </c>
      <c r="AM233" s="51">
        <f t="shared" si="253"/>
        <v>2773181000</v>
      </c>
      <c r="AN233" s="51">
        <f t="shared" si="253"/>
        <v>2944225000</v>
      </c>
      <c r="AO233" s="418">
        <f t="shared" si="253"/>
        <v>3125818000</v>
      </c>
      <c r="AP233" s="418">
        <f t="shared" si="254"/>
        <v>2944225000</v>
      </c>
      <c r="AQ233" s="51">
        <f t="shared" si="254"/>
        <v>3125818000</v>
      </c>
      <c r="AR233" s="51">
        <f t="shared" si="254"/>
        <v>3318612000</v>
      </c>
      <c r="AS233" s="42"/>
      <c r="AT233" s="42"/>
      <c r="AU233" s="297">
        <f t="shared" ref="AU233:AU296" si="266">O233-$O$318</f>
        <v>-1273534.3801559955</v>
      </c>
      <c r="AV233" s="297"/>
      <c r="AW233" s="297"/>
      <c r="AX233" s="297"/>
      <c r="AY233" s="297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45"/>
      <c r="BX233" s="42"/>
      <c r="BY233" s="42"/>
      <c r="BZ233" s="297"/>
      <c r="CA233" s="42"/>
      <c r="CB233" s="42"/>
      <c r="CC233" s="42"/>
      <c r="CD233" s="42"/>
      <c r="CE233" s="42"/>
      <c r="CF233" s="42"/>
      <c r="CG233" s="42"/>
      <c r="CH233" s="42"/>
      <c r="CI233" s="42"/>
      <c r="CJ233" s="418">
        <f t="shared" ref="CJ233:CJ296" si="267">AO233*$CJ$38</f>
        <v>3318611324.1202307</v>
      </c>
      <c r="CK233" s="42">
        <f t="shared" ref="CK233:CL296" si="268">ROUNDUP(AN233+(AN233*6%),-3)</f>
        <v>3120879000</v>
      </c>
      <c r="CL233" s="42">
        <f t="shared" si="268"/>
        <v>3313368000</v>
      </c>
      <c r="CM233" s="43">
        <f t="shared" si="255"/>
        <v>46813185</v>
      </c>
      <c r="CN233" s="43">
        <f t="shared" si="256"/>
        <v>33133680</v>
      </c>
      <c r="CO233" s="43">
        <f t="shared" si="257"/>
        <v>73605625</v>
      </c>
      <c r="CP233" s="43">
        <f t="shared" si="258"/>
        <v>65121208.333333336</v>
      </c>
      <c r="CQ233" s="42">
        <f t="shared" ref="CQ233:CQ296" si="269">CL233*$CQ$38</f>
        <v>3517729022.7748499</v>
      </c>
    </row>
    <row r="234" spans="1:95">
      <c r="A234" s="3">
        <f t="shared" si="259"/>
        <v>195</v>
      </c>
      <c r="B234" s="249">
        <v>5</v>
      </c>
      <c r="C234" s="250" t="s">
        <v>182</v>
      </c>
      <c r="D234" s="285">
        <v>11</v>
      </c>
      <c r="E234" s="252"/>
      <c r="F234" s="40" t="s">
        <v>62</v>
      </c>
      <c r="G234" s="253">
        <f t="shared" si="235"/>
        <v>101</v>
      </c>
      <c r="H234" s="253">
        <f t="shared" si="236"/>
        <v>90</v>
      </c>
      <c r="I234" s="254">
        <f t="shared" si="237"/>
        <v>27506142.120000001</v>
      </c>
      <c r="J234" s="254">
        <f t="shared" si="238"/>
        <v>1</v>
      </c>
      <c r="K234" s="255">
        <f t="shared" si="239"/>
        <v>1.06</v>
      </c>
      <c r="L234" s="256">
        <f t="shared" si="234"/>
        <v>1.02</v>
      </c>
      <c r="M234" s="257">
        <f t="shared" si="240"/>
        <v>24851779.771825496</v>
      </c>
      <c r="N234" s="257">
        <f t="shared" si="241"/>
        <v>28011926.525916401</v>
      </c>
      <c r="O234" s="257">
        <f t="shared" si="242"/>
        <v>29739640.860144004</v>
      </c>
      <c r="P234" s="257">
        <f t="shared" si="243"/>
        <v>31573916.83403369</v>
      </c>
      <c r="Q234" s="257">
        <f t="shared" si="260"/>
        <v>35468737.038663335</v>
      </c>
      <c r="R234" s="258">
        <f t="shared" si="244"/>
        <v>29739640.860144004</v>
      </c>
      <c r="S234" s="257">
        <f t="shared" si="244"/>
        <v>31573916.83403369</v>
      </c>
      <c r="T234" s="257">
        <f t="shared" si="245"/>
        <v>33521326.93634852</v>
      </c>
      <c r="U234" s="257">
        <f t="shared" si="261"/>
        <v>39851413.463910654</v>
      </c>
      <c r="V234" s="257"/>
      <c r="W234" s="257">
        <f t="shared" si="246"/>
        <v>2236660179.4642944</v>
      </c>
      <c r="X234" s="257">
        <f t="shared" si="247"/>
        <v>2521073387.3324761</v>
      </c>
      <c r="Y234" s="257">
        <f t="shared" si="248"/>
        <v>2676567677.4129605</v>
      </c>
      <c r="Z234" s="258">
        <f t="shared" si="262"/>
        <v>2841652515.0630322</v>
      </c>
      <c r="AA234" s="258">
        <f t="shared" si="263"/>
        <v>3192186333.4797001</v>
      </c>
      <c r="AB234" s="258">
        <f t="shared" si="249"/>
        <v>2676567677.4129605</v>
      </c>
      <c r="AC234" s="257">
        <f t="shared" si="250"/>
        <v>2841652515.0630322</v>
      </c>
      <c r="AD234" s="257">
        <f t="shared" si="264"/>
        <v>3016919424.2713666</v>
      </c>
      <c r="AE234" s="257">
        <f t="shared" si="265"/>
        <v>3586627211.7519588</v>
      </c>
      <c r="AF234" s="257"/>
      <c r="AG234" s="32" t="str">
        <f t="shared" si="251"/>
        <v>BERTAHAP</v>
      </c>
      <c r="AH234" s="259">
        <f t="shared" si="252"/>
        <v>0</v>
      </c>
      <c r="AI234" s="260">
        <v>2</v>
      </c>
      <c r="AJ234" s="261"/>
      <c r="AK234" s="257" t="e">
        <f>IF(AJ234&gt;#REF!,"LB","KR")</f>
        <v>#REF!</v>
      </c>
      <c r="AL234" s="51">
        <f t="shared" si="253"/>
        <v>2460327000</v>
      </c>
      <c r="AM234" s="51">
        <f t="shared" si="253"/>
        <v>2773181000</v>
      </c>
      <c r="AN234" s="51">
        <f t="shared" si="253"/>
        <v>2944225000</v>
      </c>
      <c r="AO234" s="418">
        <f t="shared" si="253"/>
        <v>3125818000</v>
      </c>
      <c r="AP234" s="418">
        <f t="shared" si="254"/>
        <v>2944225000</v>
      </c>
      <c r="AQ234" s="51">
        <f t="shared" si="254"/>
        <v>3125818000</v>
      </c>
      <c r="AR234" s="51">
        <f t="shared" si="254"/>
        <v>3318612000</v>
      </c>
      <c r="AS234" s="42"/>
      <c r="AT234" s="42"/>
      <c r="AU234" s="297">
        <f t="shared" si="266"/>
        <v>-1273534.3801559955</v>
      </c>
      <c r="AV234" s="297"/>
      <c r="AW234" s="297"/>
      <c r="AX234" s="297"/>
      <c r="AY234" s="297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45"/>
      <c r="BX234" s="42"/>
      <c r="BY234" s="42"/>
      <c r="BZ234" s="297"/>
      <c r="CA234" s="42"/>
      <c r="CB234" s="42"/>
      <c r="CC234" s="42"/>
      <c r="CD234" s="42"/>
      <c r="CE234" s="42"/>
      <c r="CF234" s="42"/>
      <c r="CG234" s="42"/>
      <c r="CH234" s="42"/>
      <c r="CI234" s="42"/>
      <c r="CJ234" s="418">
        <f t="shared" si="267"/>
        <v>3318611324.1202307</v>
      </c>
      <c r="CK234" s="42">
        <f t="shared" si="268"/>
        <v>3120879000</v>
      </c>
      <c r="CL234" s="42">
        <f t="shared" si="268"/>
        <v>3313368000</v>
      </c>
      <c r="CM234" s="43">
        <f t="shared" si="255"/>
        <v>46813185</v>
      </c>
      <c r="CN234" s="43">
        <f t="shared" si="256"/>
        <v>33133680</v>
      </c>
      <c r="CO234" s="43">
        <f t="shared" si="257"/>
        <v>73605625</v>
      </c>
      <c r="CP234" s="43">
        <f t="shared" si="258"/>
        <v>65121208.333333336</v>
      </c>
      <c r="CQ234" s="42">
        <f t="shared" si="269"/>
        <v>3517729022.7748499</v>
      </c>
    </row>
    <row r="235" spans="1:95">
      <c r="A235" s="3">
        <f t="shared" si="259"/>
        <v>196</v>
      </c>
      <c r="B235" s="249">
        <v>6</v>
      </c>
      <c r="C235" s="250" t="s">
        <v>182</v>
      </c>
      <c r="D235" s="285">
        <v>15</v>
      </c>
      <c r="E235" s="252"/>
      <c r="F235" s="40" t="s">
        <v>64</v>
      </c>
      <c r="G235" s="253">
        <f t="shared" si="235"/>
        <v>101</v>
      </c>
      <c r="H235" s="253">
        <f t="shared" si="236"/>
        <v>90</v>
      </c>
      <c r="I235" s="254">
        <f t="shared" si="237"/>
        <v>27506142.120000001</v>
      </c>
      <c r="J235" s="254">
        <f t="shared" si="238"/>
        <v>1</v>
      </c>
      <c r="K235" s="255">
        <f t="shared" si="239"/>
        <v>1.06</v>
      </c>
      <c r="L235" s="256">
        <f t="shared" si="234"/>
        <v>1.02</v>
      </c>
      <c r="M235" s="257">
        <f t="shared" si="240"/>
        <v>24851779.771825496</v>
      </c>
      <c r="N235" s="257">
        <f t="shared" si="241"/>
        <v>28011926.525916401</v>
      </c>
      <c r="O235" s="257">
        <f t="shared" si="242"/>
        <v>29739640.860144004</v>
      </c>
      <c r="P235" s="257">
        <f t="shared" si="243"/>
        <v>31573916.83403369</v>
      </c>
      <c r="Q235" s="257">
        <f t="shared" si="260"/>
        <v>35468737.038663335</v>
      </c>
      <c r="R235" s="258">
        <f t="shared" si="244"/>
        <v>29739640.860144004</v>
      </c>
      <c r="S235" s="257">
        <f t="shared" si="244"/>
        <v>31573916.83403369</v>
      </c>
      <c r="T235" s="257">
        <f t="shared" si="245"/>
        <v>33521326.93634852</v>
      </c>
      <c r="U235" s="257">
        <f t="shared" si="261"/>
        <v>39851413.463910654</v>
      </c>
      <c r="V235" s="257"/>
      <c r="W235" s="257">
        <f t="shared" si="246"/>
        <v>2236660179.4642944</v>
      </c>
      <c r="X235" s="257">
        <f t="shared" si="247"/>
        <v>2521073387.3324761</v>
      </c>
      <c r="Y235" s="257">
        <f t="shared" si="248"/>
        <v>2676567677.4129605</v>
      </c>
      <c r="Z235" s="258">
        <f t="shared" si="262"/>
        <v>2841652515.0630322</v>
      </c>
      <c r="AA235" s="258">
        <f t="shared" si="263"/>
        <v>3192186333.4797001</v>
      </c>
      <c r="AB235" s="258">
        <f t="shared" si="249"/>
        <v>2676567677.4129605</v>
      </c>
      <c r="AC235" s="257">
        <f t="shared" si="250"/>
        <v>2841652515.0630322</v>
      </c>
      <c r="AD235" s="257">
        <f t="shared" si="264"/>
        <v>3016919424.2713666</v>
      </c>
      <c r="AE235" s="257">
        <f t="shared" si="265"/>
        <v>3586627211.7519588</v>
      </c>
      <c r="AF235" s="257"/>
      <c r="AG235" s="32" t="str">
        <f t="shared" si="251"/>
        <v>BERTAHAP</v>
      </c>
      <c r="AH235" s="259">
        <f t="shared" si="252"/>
        <v>0</v>
      </c>
      <c r="AI235" s="260">
        <v>2</v>
      </c>
      <c r="AJ235" s="261"/>
      <c r="AK235" s="257" t="e">
        <f>IF(AJ235&gt;#REF!,"LB","KR")</f>
        <v>#REF!</v>
      </c>
      <c r="AL235" s="51">
        <f t="shared" si="253"/>
        <v>2460327000</v>
      </c>
      <c r="AM235" s="51">
        <f t="shared" si="253"/>
        <v>2773181000</v>
      </c>
      <c r="AN235" s="51">
        <f t="shared" si="253"/>
        <v>2944225000</v>
      </c>
      <c r="AO235" s="418">
        <f t="shared" si="253"/>
        <v>3125818000</v>
      </c>
      <c r="AP235" s="418">
        <f t="shared" si="254"/>
        <v>2944225000</v>
      </c>
      <c r="AQ235" s="51">
        <f t="shared" si="254"/>
        <v>3125818000</v>
      </c>
      <c r="AR235" s="51">
        <f t="shared" si="254"/>
        <v>3318612000</v>
      </c>
      <c r="AS235" s="42"/>
      <c r="AT235" s="42"/>
      <c r="AU235" s="297">
        <f t="shared" si="266"/>
        <v>-1273534.3801559955</v>
      </c>
      <c r="AV235" s="297"/>
      <c r="AW235" s="297"/>
      <c r="AX235" s="297"/>
      <c r="AY235" s="297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45"/>
      <c r="BX235" s="42"/>
      <c r="BY235" s="42"/>
      <c r="BZ235" s="297"/>
      <c r="CA235" s="42"/>
      <c r="CB235" s="42"/>
      <c r="CC235" s="42"/>
      <c r="CD235" s="42"/>
      <c r="CE235" s="42"/>
      <c r="CF235" s="42"/>
      <c r="CG235" s="42"/>
      <c r="CH235" s="42"/>
      <c r="CI235" s="42"/>
      <c r="CJ235" s="418">
        <f t="shared" si="267"/>
        <v>3318611324.1202307</v>
      </c>
      <c r="CK235" s="42">
        <f t="shared" si="268"/>
        <v>3120879000</v>
      </c>
      <c r="CL235" s="42">
        <f t="shared" si="268"/>
        <v>3313368000</v>
      </c>
      <c r="CM235" s="43">
        <f t="shared" si="255"/>
        <v>46813185</v>
      </c>
      <c r="CN235" s="43">
        <f t="shared" si="256"/>
        <v>33133680</v>
      </c>
      <c r="CO235" s="43">
        <f t="shared" si="257"/>
        <v>73605625</v>
      </c>
      <c r="CP235" s="43">
        <f t="shared" si="258"/>
        <v>65121208.333333336</v>
      </c>
      <c r="CQ235" s="42">
        <f t="shared" si="269"/>
        <v>3517729022.7748499</v>
      </c>
    </row>
    <row r="236" spans="1:95">
      <c r="A236" s="3">
        <f t="shared" si="259"/>
        <v>197</v>
      </c>
      <c r="B236" s="249">
        <v>7</v>
      </c>
      <c r="C236" s="250" t="s">
        <v>182</v>
      </c>
      <c r="D236" s="285">
        <v>17</v>
      </c>
      <c r="E236" s="252"/>
      <c r="F236" s="40" t="s">
        <v>67</v>
      </c>
      <c r="G236" s="253">
        <f t="shared" si="235"/>
        <v>85</v>
      </c>
      <c r="H236" s="253">
        <f t="shared" si="236"/>
        <v>74</v>
      </c>
      <c r="I236" s="254">
        <f t="shared" si="237"/>
        <v>27506142.120000001</v>
      </c>
      <c r="J236" s="254">
        <f t="shared" si="238"/>
        <v>1</v>
      </c>
      <c r="K236" s="255">
        <f t="shared" si="239"/>
        <v>1.06</v>
      </c>
      <c r="L236" s="256">
        <f t="shared" si="234"/>
        <v>1.02</v>
      </c>
      <c r="M236" s="257">
        <f t="shared" si="240"/>
        <v>24851779.771825496</v>
      </c>
      <c r="N236" s="257">
        <f t="shared" si="241"/>
        <v>28011926.525916401</v>
      </c>
      <c r="O236" s="257">
        <f t="shared" si="242"/>
        <v>29739640.860144004</v>
      </c>
      <c r="P236" s="257">
        <f t="shared" si="243"/>
        <v>31573916.83403369</v>
      </c>
      <c r="Q236" s="257">
        <f t="shared" si="260"/>
        <v>35468737.038663335</v>
      </c>
      <c r="R236" s="258">
        <f t="shared" si="244"/>
        <v>29739640.860144004</v>
      </c>
      <c r="S236" s="257">
        <f t="shared" si="244"/>
        <v>31573916.83403369</v>
      </c>
      <c r="T236" s="257">
        <f t="shared" si="245"/>
        <v>33521326.93634852</v>
      </c>
      <c r="U236" s="257">
        <f t="shared" si="261"/>
        <v>39851413.463910654</v>
      </c>
      <c r="V236" s="257"/>
      <c r="W236" s="257">
        <f t="shared" si="246"/>
        <v>1839031703.1150868</v>
      </c>
      <c r="X236" s="257">
        <f t="shared" si="247"/>
        <v>2072882562.9178138</v>
      </c>
      <c r="Y236" s="257">
        <f t="shared" si="248"/>
        <v>2200733423.6506562</v>
      </c>
      <c r="Z236" s="258">
        <f t="shared" si="262"/>
        <v>2336469845.718493</v>
      </c>
      <c r="AA236" s="258">
        <f t="shared" si="263"/>
        <v>2624686540.8610868</v>
      </c>
      <c r="AB236" s="258">
        <f t="shared" si="249"/>
        <v>2200733423.6506562</v>
      </c>
      <c r="AC236" s="257">
        <f t="shared" si="250"/>
        <v>2336469845.718493</v>
      </c>
      <c r="AD236" s="257">
        <f t="shared" si="264"/>
        <v>2480578193.2897906</v>
      </c>
      <c r="AE236" s="257">
        <f t="shared" si="265"/>
        <v>2949004596.3293886</v>
      </c>
      <c r="AF236" s="257"/>
      <c r="AG236" s="32" t="str">
        <f t="shared" si="251"/>
        <v>BERTAHAP</v>
      </c>
      <c r="AH236" s="259">
        <f t="shared" si="252"/>
        <v>0</v>
      </c>
      <c r="AI236" s="260">
        <v>2</v>
      </c>
      <c r="AJ236" s="261"/>
      <c r="AK236" s="257" t="e">
        <f>IF(AJ236&gt;#REF!,"LB","KR")</f>
        <v>#REF!</v>
      </c>
      <c r="AL236" s="51">
        <f t="shared" si="253"/>
        <v>2022935000</v>
      </c>
      <c r="AM236" s="51">
        <f t="shared" si="253"/>
        <v>2280171000</v>
      </c>
      <c r="AN236" s="51">
        <f t="shared" si="253"/>
        <v>2420807000</v>
      </c>
      <c r="AO236" s="418">
        <f t="shared" si="253"/>
        <v>2570117000</v>
      </c>
      <c r="AP236" s="418">
        <f t="shared" si="254"/>
        <v>2420807000</v>
      </c>
      <c r="AQ236" s="51">
        <f t="shared" si="254"/>
        <v>2570117000</v>
      </c>
      <c r="AR236" s="51">
        <f t="shared" si="254"/>
        <v>2728637000</v>
      </c>
      <c r="AS236" s="42"/>
      <c r="AT236" s="42"/>
      <c r="AU236" s="297">
        <f t="shared" si="266"/>
        <v>-1273534.3801559955</v>
      </c>
      <c r="AV236" s="297"/>
      <c r="AW236" s="297"/>
      <c r="AX236" s="297"/>
      <c r="AY236" s="297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45"/>
      <c r="BX236" s="42"/>
      <c r="BY236" s="42"/>
      <c r="BZ236" s="297"/>
      <c r="CA236" s="42"/>
      <c r="CB236" s="42"/>
      <c r="CC236" s="42"/>
      <c r="CD236" s="42"/>
      <c r="CE236" s="42"/>
      <c r="CF236" s="42"/>
      <c r="CG236" s="42"/>
      <c r="CH236" s="42"/>
      <c r="CI236" s="42"/>
      <c r="CJ236" s="418">
        <f t="shared" si="267"/>
        <v>2728635954.0171294</v>
      </c>
      <c r="CK236" s="42">
        <f t="shared" si="268"/>
        <v>2566056000</v>
      </c>
      <c r="CL236" s="42">
        <f t="shared" si="268"/>
        <v>2724325000</v>
      </c>
      <c r="CM236" s="43">
        <f t="shared" si="255"/>
        <v>38490840</v>
      </c>
      <c r="CN236" s="43">
        <f t="shared" si="256"/>
        <v>27243250</v>
      </c>
      <c r="CO236" s="43">
        <f t="shared" si="257"/>
        <v>60520175</v>
      </c>
      <c r="CP236" s="43">
        <f t="shared" si="258"/>
        <v>53544104.166666664</v>
      </c>
      <c r="CQ236" s="42">
        <f t="shared" si="269"/>
        <v>2892355186.6170893</v>
      </c>
    </row>
    <row r="237" spans="1:95">
      <c r="A237" s="3">
        <f t="shared" si="259"/>
        <v>198</v>
      </c>
      <c r="B237" s="249">
        <v>8</v>
      </c>
      <c r="C237" s="250" t="s">
        <v>182</v>
      </c>
      <c r="D237" s="285">
        <v>19</v>
      </c>
      <c r="E237" s="252"/>
      <c r="F237" s="40" t="s">
        <v>78</v>
      </c>
      <c r="G237" s="253">
        <f t="shared" si="235"/>
        <v>138</v>
      </c>
      <c r="H237" s="253">
        <f t="shared" si="236"/>
        <v>120</v>
      </c>
      <c r="I237" s="254">
        <f t="shared" si="237"/>
        <v>27506142.120000001</v>
      </c>
      <c r="J237" s="254">
        <f t="shared" si="238"/>
        <v>1</v>
      </c>
      <c r="K237" s="255">
        <f t="shared" si="239"/>
        <v>1.06</v>
      </c>
      <c r="L237" s="256">
        <f t="shared" si="234"/>
        <v>1.02</v>
      </c>
      <c r="M237" s="257">
        <f t="shared" si="240"/>
        <v>24851779.771825496</v>
      </c>
      <c r="N237" s="257">
        <f t="shared" si="241"/>
        <v>28011926.525916401</v>
      </c>
      <c r="O237" s="257">
        <f t="shared" si="242"/>
        <v>29739640.860144004</v>
      </c>
      <c r="P237" s="257">
        <f t="shared" si="243"/>
        <v>31573916.83403369</v>
      </c>
      <c r="Q237" s="257">
        <f t="shared" si="260"/>
        <v>35468737.038663335</v>
      </c>
      <c r="R237" s="258">
        <f t="shared" si="244"/>
        <v>29739640.860144004</v>
      </c>
      <c r="S237" s="257">
        <f t="shared" si="244"/>
        <v>31573916.83403369</v>
      </c>
      <c r="T237" s="257">
        <f t="shared" si="245"/>
        <v>33521326.93634852</v>
      </c>
      <c r="U237" s="257">
        <f t="shared" si="261"/>
        <v>39851413.463910654</v>
      </c>
      <c r="V237" s="257"/>
      <c r="W237" s="257">
        <f t="shared" si="246"/>
        <v>2982213572.6190596</v>
      </c>
      <c r="X237" s="257">
        <f t="shared" si="247"/>
        <v>3361431183.1099682</v>
      </c>
      <c r="Y237" s="257">
        <f t="shared" si="248"/>
        <v>3568756903.2172804</v>
      </c>
      <c r="Z237" s="258">
        <f t="shared" si="262"/>
        <v>3788870020.084043</v>
      </c>
      <c r="AA237" s="258">
        <f t="shared" si="263"/>
        <v>4256248444.6396003</v>
      </c>
      <c r="AB237" s="258">
        <f t="shared" si="249"/>
        <v>3568756903.2172804</v>
      </c>
      <c r="AC237" s="257">
        <f t="shared" si="250"/>
        <v>3788870020.084043</v>
      </c>
      <c r="AD237" s="257">
        <f t="shared" si="264"/>
        <v>4022559232.3618226</v>
      </c>
      <c r="AE237" s="257">
        <f t="shared" si="265"/>
        <v>4782169615.6692781</v>
      </c>
      <c r="AF237" s="257"/>
      <c r="AG237" s="32" t="str">
        <f t="shared" si="251"/>
        <v>BERTAHAP</v>
      </c>
      <c r="AH237" s="259">
        <f t="shared" si="252"/>
        <v>0</v>
      </c>
      <c r="AI237" s="260">
        <v>2</v>
      </c>
      <c r="AJ237" s="261"/>
      <c r="AK237" s="257" t="e">
        <f>IF(AJ237&gt;#REF!,"LB","KR")</f>
        <v>#REF!</v>
      </c>
      <c r="AL237" s="51">
        <f t="shared" si="253"/>
        <v>3280435000</v>
      </c>
      <c r="AM237" s="51">
        <f t="shared" si="253"/>
        <v>3697575000</v>
      </c>
      <c r="AN237" s="51">
        <f t="shared" si="253"/>
        <v>3925633000</v>
      </c>
      <c r="AO237" s="418">
        <f t="shared" si="253"/>
        <v>4167758000</v>
      </c>
      <c r="AP237" s="418">
        <f t="shared" si="254"/>
        <v>3925633000</v>
      </c>
      <c r="AQ237" s="51">
        <f t="shared" si="254"/>
        <v>4167758000</v>
      </c>
      <c r="AR237" s="51">
        <f t="shared" si="254"/>
        <v>4424816000</v>
      </c>
      <c r="AS237" s="42"/>
      <c r="AT237" s="42"/>
      <c r="AU237" s="297">
        <f t="shared" si="266"/>
        <v>-1273534.3801559955</v>
      </c>
      <c r="AV237" s="297"/>
      <c r="AW237" s="297"/>
      <c r="AX237" s="297"/>
      <c r="AY237" s="297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45"/>
      <c r="BX237" s="42"/>
      <c r="BY237" s="42"/>
      <c r="BZ237" s="297"/>
      <c r="CA237" s="42"/>
      <c r="CB237" s="42"/>
      <c r="CC237" s="42"/>
      <c r="CD237" s="42"/>
      <c r="CE237" s="42"/>
      <c r="CF237" s="42"/>
      <c r="CG237" s="42"/>
      <c r="CH237" s="42"/>
      <c r="CI237" s="42"/>
      <c r="CJ237" s="418">
        <f t="shared" si="267"/>
        <v>4424815806.6121206</v>
      </c>
      <c r="CK237" s="42">
        <f t="shared" si="268"/>
        <v>4161171000</v>
      </c>
      <c r="CL237" s="42">
        <f t="shared" si="268"/>
        <v>4417824000</v>
      </c>
      <c r="CM237" s="43">
        <f t="shared" si="255"/>
        <v>62417565</v>
      </c>
      <c r="CN237" s="43">
        <f t="shared" si="256"/>
        <v>44178240</v>
      </c>
      <c r="CO237" s="43">
        <f t="shared" si="257"/>
        <v>98140825</v>
      </c>
      <c r="CP237" s="43">
        <f t="shared" si="258"/>
        <v>86828291.666666672</v>
      </c>
      <c r="CQ237" s="42">
        <f t="shared" si="269"/>
        <v>4690305363.6997995</v>
      </c>
    </row>
    <row r="238" spans="1:95">
      <c r="A238" s="3">
        <f t="shared" si="259"/>
        <v>199</v>
      </c>
      <c r="B238" s="249">
        <v>9</v>
      </c>
      <c r="C238" s="250" t="s">
        <v>182</v>
      </c>
      <c r="D238" s="285">
        <v>21</v>
      </c>
      <c r="E238" s="252"/>
      <c r="F238" s="40" t="s">
        <v>84</v>
      </c>
      <c r="G238" s="253">
        <f t="shared" si="235"/>
        <v>132</v>
      </c>
      <c r="H238" s="253">
        <f t="shared" si="236"/>
        <v>112</v>
      </c>
      <c r="I238" s="254">
        <f t="shared" si="237"/>
        <v>27506142.120000001</v>
      </c>
      <c r="J238" s="254">
        <f t="shared" si="238"/>
        <v>3</v>
      </c>
      <c r="K238" s="255">
        <f t="shared" si="239"/>
        <v>1.1000000000000001</v>
      </c>
      <c r="L238" s="256">
        <f t="shared" si="234"/>
        <v>1.02</v>
      </c>
      <c r="M238" s="257">
        <f t="shared" si="240"/>
        <v>25789582.782083057</v>
      </c>
      <c r="N238" s="257">
        <f t="shared" si="241"/>
        <v>29068980.357083056</v>
      </c>
      <c r="O238" s="257">
        <f t="shared" si="242"/>
        <v>30861891.458640002</v>
      </c>
      <c r="P238" s="257">
        <f t="shared" si="243"/>
        <v>32765385.393808544</v>
      </c>
      <c r="Q238" s="257">
        <f t="shared" si="260"/>
        <v>36807179.945782706</v>
      </c>
      <c r="R238" s="258">
        <f t="shared" si="244"/>
        <v>30861891.458640002</v>
      </c>
      <c r="S238" s="257">
        <f t="shared" si="244"/>
        <v>32765385.393808544</v>
      </c>
      <c r="T238" s="257">
        <f t="shared" si="245"/>
        <v>34786282.669795632</v>
      </c>
      <c r="U238" s="257">
        <f t="shared" si="261"/>
        <v>41355240.387077093</v>
      </c>
      <c r="V238" s="257"/>
      <c r="W238" s="257">
        <f t="shared" si="246"/>
        <v>2888433271.5933022</v>
      </c>
      <c r="X238" s="257">
        <f t="shared" si="247"/>
        <v>3255725799.9933023</v>
      </c>
      <c r="Y238" s="257">
        <f t="shared" si="248"/>
        <v>3456531843.3676801</v>
      </c>
      <c r="Z238" s="258">
        <f t="shared" si="262"/>
        <v>3669723164.1065569</v>
      </c>
      <c r="AA238" s="258">
        <f t="shared" si="263"/>
        <v>4122404153.9276628</v>
      </c>
      <c r="AB238" s="258">
        <f t="shared" si="249"/>
        <v>3456531843.3676801</v>
      </c>
      <c r="AC238" s="257">
        <f t="shared" si="250"/>
        <v>3669723164.1065569</v>
      </c>
      <c r="AD238" s="257">
        <f t="shared" si="264"/>
        <v>3896063659.0171108</v>
      </c>
      <c r="AE238" s="257">
        <f t="shared" si="265"/>
        <v>4631786923.3526344</v>
      </c>
      <c r="AF238" s="257"/>
      <c r="AG238" s="32" t="str">
        <f t="shared" si="251"/>
        <v>BERTAHAP</v>
      </c>
      <c r="AH238" s="259">
        <f t="shared" si="252"/>
        <v>0</v>
      </c>
      <c r="AI238" s="260">
        <v>2</v>
      </c>
      <c r="AJ238" s="261"/>
      <c r="AK238" s="257" t="e">
        <f>IF(AJ238&gt;#REF!,"LB","KR")</f>
        <v>#REF!</v>
      </c>
      <c r="AL238" s="51">
        <f t="shared" si="253"/>
        <v>3177277000</v>
      </c>
      <c r="AM238" s="51">
        <f t="shared" si="253"/>
        <v>3581299000</v>
      </c>
      <c r="AN238" s="51">
        <f t="shared" si="253"/>
        <v>3802186000</v>
      </c>
      <c r="AO238" s="418">
        <f t="shared" si="253"/>
        <v>4036696000</v>
      </c>
      <c r="AP238" s="418">
        <f t="shared" si="254"/>
        <v>3802186000</v>
      </c>
      <c r="AQ238" s="51">
        <f t="shared" si="254"/>
        <v>4036696000</v>
      </c>
      <c r="AR238" s="51">
        <f t="shared" si="254"/>
        <v>4285671000</v>
      </c>
      <c r="AS238" s="42"/>
      <c r="AT238" s="42"/>
      <c r="AU238" s="297">
        <f t="shared" si="266"/>
        <v>-151283.781659998</v>
      </c>
      <c r="AV238" s="297"/>
      <c r="AW238" s="297"/>
      <c r="AX238" s="297"/>
      <c r="AY238" s="297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45"/>
      <c r="BX238" s="42"/>
      <c r="BY238" s="42"/>
      <c r="BZ238" s="297"/>
      <c r="CA238" s="42"/>
      <c r="CB238" s="42"/>
      <c r="CC238" s="42"/>
      <c r="CD238" s="42"/>
      <c r="CE238" s="42"/>
      <c r="CF238" s="42"/>
      <c r="CG238" s="42"/>
      <c r="CH238" s="42"/>
      <c r="CI238" s="42"/>
      <c r="CJ238" s="418">
        <f t="shared" si="267"/>
        <v>4285670201.4099474</v>
      </c>
      <c r="CK238" s="42">
        <f t="shared" si="268"/>
        <v>4030318000</v>
      </c>
      <c r="CL238" s="42">
        <f t="shared" si="268"/>
        <v>4278898000</v>
      </c>
      <c r="CM238" s="43">
        <f t="shared" si="255"/>
        <v>60454770</v>
      </c>
      <c r="CN238" s="43">
        <f t="shared" si="256"/>
        <v>42788980</v>
      </c>
      <c r="CO238" s="43">
        <f t="shared" si="257"/>
        <v>95054650</v>
      </c>
      <c r="CP238" s="43">
        <f t="shared" si="258"/>
        <v>84097833.333333328</v>
      </c>
      <c r="CQ238" s="42">
        <f t="shared" si="269"/>
        <v>4542810723.1352682</v>
      </c>
    </row>
    <row r="239" spans="1:95">
      <c r="A239" s="3">
        <f t="shared" si="259"/>
        <v>200</v>
      </c>
      <c r="B239" s="249">
        <v>1</v>
      </c>
      <c r="C239" s="250" t="s">
        <v>183</v>
      </c>
      <c r="D239" s="251" t="s">
        <v>19</v>
      </c>
      <c r="E239" s="252"/>
      <c r="F239" s="40" t="s">
        <v>72</v>
      </c>
      <c r="G239" s="253">
        <f t="shared" si="235"/>
        <v>175</v>
      </c>
      <c r="H239" s="253">
        <f t="shared" si="236"/>
        <v>156</v>
      </c>
      <c r="I239" s="254">
        <f t="shared" si="237"/>
        <v>27506142.120000001</v>
      </c>
      <c r="J239" s="254">
        <f t="shared" si="238"/>
        <v>5</v>
      </c>
      <c r="K239" s="255">
        <f t="shared" si="239"/>
        <v>1.08</v>
      </c>
      <c r="L239" s="305">
        <f t="shared" ref="L239:L248" si="270">SUMIF($AR$4:$AR$22,D239,$BO$4:$BO$22)</f>
        <v>1.03</v>
      </c>
      <c r="M239" s="257">
        <f t="shared" si="240"/>
        <v>25568923.250257753</v>
      </c>
      <c r="N239" s="257">
        <f t="shared" si="241"/>
        <v>28820261.808573257</v>
      </c>
      <c r="O239" s="257">
        <f t="shared" si="242"/>
        <v>30597832.494288005</v>
      </c>
      <c r="P239" s="257">
        <f t="shared" si="243"/>
        <v>32485039.850332111</v>
      </c>
      <c r="Q239" s="257">
        <f t="shared" si="260"/>
        <v>36492252.202931091</v>
      </c>
      <c r="R239" s="258">
        <f t="shared" si="244"/>
        <v>30597832.494288005</v>
      </c>
      <c r="S239" s="257">
        <f t="shared" si="244"/>
        <v>32485039.850332111</v>
      </c>
      <c r="T239" s="257">
        <f t="shared" si="245"/>
        <v>34488646.026631609</v>
      </c>
      <c r="U239" s="257">
        <f t="shared" si="261"/>
        <v>41001398.758096755</v>
      </c>
      <c r="V239" s="257"/>
      <c r="W239" s="257">
        <f t="shared" si="246"/>
        <v>3988752027.0402093</v>
      </c>
      <c r="X239" s="257">
        <f t="shared" si="247"/>
        <v>4495960842.1374283</v>
      </c>
      <c r="Y239" s="257">
        <f t="shared" si="248"/>
        <v>4773261869.1089287</v>
      </c>
      <c r="Z239" s="258">
        <f t="shared" si="262"/>
        <v>5067666216.6518097</v>
      </c>
      <c r="AA239" s="258">
        <f t="shared" si="263"/>
        <v>5692791343.6572504</v>
      </c>
      <c r="AB239" s="258">
        <f t="shared" si="249"/>
        <v>4773261869.1089287</v>
      </c>
      <c r="AC239" s="257">
        <f t="shared" si="250"/>
        <v>5067666216.6518097</v>
      </c>
      <c r="AD239" s="257">
        <f t="shared" si="264"/>
        <v>5380228780.1545305</v>
      </c>
      <c r="AE239" s="257">
        <f t="shared" si="265"/>
        <v>6396218206.2630939</v>
      </c>
      <c r="AF239" s="257"/>
      <c r="AG239" s="32" t="str">
        <f t="shared" si="251"/>
        <v>BERTAHAP</v>
      </c>
      <c r="AH239" s="259">
        <f t="shared" si="252"/>
        <v>0</v>
      </c>
      <c r="AI239" s="260">
        <v>2</v>
      </c>
      <c r="AJ239" s="261"/>
      <c r="AK239" s="257" t="e">
        <f>IF(AJ239&gt;#REF!,"LB","KR")</f>
        <v>#REF!</v>
      </c>
      <c r="AL239" s="51">
        <f t="shared" si="253"/>
        <v>4387628000</v>
      </c>
      <c r="AM239" s="51">
        <f t="shared" si="253"/>
        <v>4945557000</v>
      </c>
      <c r="AN239" s="51">
        <f t="shared" si="253"/>
        <v>5250589000</v>
      </c>
      <c r="AO239" s="418">
        <f t="shared" si="253"/>
        <v>5574433000</v>
      </c>
      <c r="AP239" s="418">
        <f t="shared" si="254"/>
        <v>5250589000</v>
      </c>
      <c r="AQ239" s="51">
        <f t="shared" si="254"/>
        <v>5574433000</v>
      </c>
      <c r="AR239" s="51">
        <f t="shared" si="254"/>
        <v>5918252000</v>
      </c>
      <c r="AS239" s="42"/>
      <c r="AT239" s="42"/>
      <c r="AU239" s="297">
        <f t="shared" si="266"/>
        <v>-415342.74601199478</v>
      </c>
      <c r="AV239" s="297"/>
      <c r="AW239" s="297"/>
      <c r="AX239" s="297"/>
      <c r="AY239" s="297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45"/>
      <c r="BX239" s="42"/>
      <c r="BY239" s="42"/>
      <c r="BZ239" s="297"/>
      <c r="CA239" s="42"/>
      <c r="CB239" s="42"/>
      <c r="CC239" s="42"/>
      <c r="CD239" s="42"/>
      <c r="CE239" s="42"/>
      <c r="CF239" s="42"/>
      <c r="CG239" s="42"/>
      <c r="CH239" s="42"/>
      <c r="CI239" s="42"/>
      <c r="CJ239" s="418">
        <f t="shared" si="267"/>
        <v>5918251311.9284325</v>
      </c>
      <c r="CK239" s="42">
        <f t="shared" si="268"/>
        <v>5565625000</v>
      </c>
      <c r="CL239" s="42">
        <f t="shared" si="268"/>
        <v>5908899000</v>
      </c>
      <c r="CM239" s="43">
        <f t="shared" si="255"/>
        <v>83484375</v>
      </c>
      <c r="CN239" s="43">
        <f t="shared" si="256"/>
        <v>59088990</v>
      </c>
      <c r="CO239" s="43">
        <f t="shared" si="257"/>
        <v>131264725</v>
      </c>
      <c r="CP239" s="43">
        <f t="shared" si="258"/>
        <v>116134020.83333333</v>
      </c>
      <c r="CQ239" s="42">
        <f t="shared" si="269"/>
        <v>6273346487.6057491</v>
      </c>
    </row>
    <row r="240" spans="1:95">
      <c r="A240" s="3">
        <f t="shared" si="259"/>
        <v>201</v>
      </c>
      <c r="B240" s="249">
        <v>2</v>
      </c>
      <c r="C240" s="250" t="s">
        <v>183</v>
      </c>
      <c r="D240" s="251" t="s">
        <v>29</v>
      </c>
      <c r="E240" s="252"/>
      <c r="F240" s="40" t="s">
        <v>74</v>
      </c>
      <c r="G240" s="253">
        <f t="shared" si="235"/>
        <v>85</v>
      </c>
      <c r="H240" s="253">
        <f t="shared" si="236"/>
        <v>74</v>
      </c>
      <c r="I240" s="254">
        <f t="shared" si="237"/>
        <v>27506142.120000001</v>
      </c>
      <c r="J240" s="254">
        <f t="shared" si="238"/>
        <v>1</v>
      </c>
      <c r="K240" s="255">
        <f t="shared" si="239"/>
        <v>1.06</v>
      </c>
      <c r="L240" s="305">
        <f t="shared" si="270"/>
        <v>1.03</v>
      </c>
      <c r="M240" s="257">
        <f t="shared" si="240"/>
        <v>25095424.671549276</v>
      </c>
      <c r="N240" s="257">
        <f t="shared" si="241"/>
        <v>28286553.256562643</v>
      </c>
      <c r="O240" s="257">
        <f t="shared" si="242"/>
        <v>30031205.966616005</v>
      </c>
      <c r="P240" s="257">
        <f t="shared" si="243"/>
        <v>31883465.038288925</v>
      </c>
      <c r="Q240" s="257">
        <f t="shared" si="260"/>
        <v>35816469.754728667</v>
      </c>
      <c r="R240" s="258">
        <f t="shared" si="244"/>
        <v>30031205.966616005</v>
      </c>
      <c r="S240" s="257">
        <f t="shared" si="244"/>
        <v>31883465.038288925</v>
      </c>
      <c r="T240" s="257">
        <f t="shared" si="245"/>
        <v>33849967.396508798</v>
      </c>
      <c r="U240" s="257">
        <f t="shared" si="261"/>
        <v>40242113.595909774</v>
      </c>
      <c r="V240" s="257"/>
      <c r="W240" s="257">
        <f t="shared" si="246"/>
        <v>1857061425.6946464</v>
      </c>
      <c r="X240" s="257">
        <f t="shared" si="247"/>
        <v>2093204940.9856355</v>
      </c>
      <c r="Y240" s="257">
        <f t="shared" si="248"/>
        <v>2222309241.5295844</v>
      </c>
      <c r="Z240" s="258">
        <f t="shared" si="262"/>
        <v>2359376412.8333802</v>
      </c>
      <c r="AA240" s="258">
        <f t="shared" si="263"/>
        <v>2650418761.8499212</v>
      </c>
      <c r="AB240" s="258">
        <f t="shared" si="249"/>
        <v>2222309241.5295844</v>
      </c>
      <c r="AC240" s="257">
        <f t="shared" si="250"/>
        <v>2359376412.8333802</v>
      </c>
      <c r="AD240" s="257">
        <f t="shared" si="264"/>
        <v>2504897587.341651</v>
      </c>
      <c r="AE240" s="257">
        <f t="shared" si="265"/>
        <v>2977916406.0973234</v>
      </c>
      <c r="AF240" s="257"/>
      <c r="AG240" s="32" t="str">
        <f t="shared" si="251"/>
        <v>BERTAHAP</v>
      </c>
      <c r="AH240" s="259">
        <f t="shared" si="252"/>
        <v>0</v>
      </c>
      <c r="AI240" s="260">
        <v>2</v>
      </c>
      <c r="AJ240" s="261"/>
      <c r="AK240" s="257" t="e">
        <f>IF(AJ240&gt;#REF!,"LB","KR")</f>
        <v>#REF!</v>
      </c>
      <c r="AL240" s="51">
        <f t="shared" si="253"/>
        <v>2042768000</v>
      </c>
      <c r="AM240" s="51">
        <f t="shared" si="253"/>
        <v>2302526000</v>
      </c>
      <c r="AN240" s="51">
        <f t="shared" si="253"/>
        <v>2444541000</v>
      </c>
      <c r="AO240" s="418">
        <f t="shared" si="253"/>
        <v>2595315000</v>
      </c>
      <c r="AP240" s="418">
        <f t="shared" si="254"/>
        <v>2444541000</v>
      </c>
      <c r="AQ240" s="51">
        <f t="shared" si="254"/>
        <v>2595315000</v>
      </c>
      <c r="AR240" s="51">
        <f t="shared" si="254"/>
        <v>2755388000</v>
      </c>
      <c r="AS240" s="42"/>
      <c r="AT240" s="42"/>
      <c r="AU240" s="297">
        <f t="shared" si="266"/>
        <v>-981969.27368399501</v>
      </c>
      <c r="AV240" s="297"/>
      <c r="AW240" s="297"/>
      <c r="AX240" s="297"/>
      <c r="AY240" s="297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45"/>
      <c r="BX240" s="42"/>
      <c r="BY240" s="42"/>
      <c r="BZ240" s="297"/>
      <c r="CA240" s="42"/>
      <c r="CB240" s="42"/>
      <c r="CC240" s="42"/>
      <c r="CD240" s="42"/>
      <c r="CE240" s="42"/>
      <c r="CF240" s="42"/>
      <c r="CG240" s="42"/>
      <c r="CH240" s="42"/>
      <c r="CI240" s="42"/>
      <c r="CJ240" s="418">
        <f t="shared" si="267"/>
        <v>2755388109.1794519</v>
      </c>
      <c r="CK240" s="42">
        <f t="shared" si="268"/>
        <v>2591214000</v>
      </c>
      <c r="CL240" s="42">
        <f t="shared" si="268"/>
        <v>2751034000</v>
      </c>
      <c r="CM240" s="43">
        <f t="shared" si="255"/>
        <v>38868210</v>
      </c>
      <c r="CN240" s="43">
        <f t="shared" si="256"/>
        <v>27510340</v>
      </c>
      <c r="CO240" s="43">
        <f t="shared" si="257"/>
        <v>61113525</v>
      </c>
      <c r="CP240" s="43">
        <f t="shared" si="258"/>
        <v>54069062.5</v>
      </c>
      <c r="CQ240" s="42">
        <f t="shared" si="269"/>
        <v>2920711537.1550598</v>
      </c>
    </row>
    <row r="241" spans="1:95">
      <c r="A241" s="3">
        <f t="shared" si="259"/>
        <v>202</v>
      </c>
      <c r="B241" s="249">
        <v>3</v>
      </c>
      <c r="C241" s="250" t="s">
        <v>183</v>
      </c>
      <c r="D241" s="251" t="s">
        <v>32</v>
      </c>
      <c r="E241" s="252"/>
      <c r="F241" s="40" t="s">
        <v>56</v>
      </c>
      <c r="G241" s="253">
        <f t="shared" si="235"/>
        <v>85</v>
      </c>
      <c r="H241" s="253">
        <f t="shared" si="236"/>
        <v>74</v>
      </c>
      <c r="I241" s="254">
        <f t="shared" si="237"/>
        <v>27506142.120000001</v>
      </c>
      <c r="J241" s="254">
        <f t="shared" si="238"/>
        <v>1</v>
      </c>
      <c r="K241" s="255">
        <f t="shared" si="239"/>
        <v>1.06</v>
      </c>
      <c r="L241" s="305">
        <f t="shared" si="270"/>
        <v>1.03</v>
      </c>
      <c r="M241" s="257">
        <f t="shared" si="240"/>
        <v>25095424.671549276</v>
      </c>
      <c r="N241" s="257">
        <f t="shared" si="241"/>
        <v>28286553.256562643</v>
      </c>
      <c r="O241" s="257">
        <f t="shared" si="242"/>
        <v>30031205.966616005</v>
      </c>
      <c r="P241" s="257">
        <f t="shared" si="243"/>
        <v>31883465.038288925</v>
      </c>
      <c r="Q241" s="257">
        <f t="shared" si="260"/>
        <v>35816469.754728667</v>
      </c>
      <c r="R241" s="258">
        <f t="shared" si="244"/>
        <v>30031205.966616005</v>
      </c>
      <c r="S241" s="257">
        <f t="shared" si="244"/>
        <v>31883465.038288925</v>
      </c>
      <c r="T241" s="257">
        <f t="shared" si="245"/>
        <v>33849967.396508798</v>
      </c>
      <c r="U241" s="257">
        <f t="shared" si="261"/>
        <v>40242113.595909774</v>
      </c>
      <c r="V241" s="257"/>
      <c r="W241" s="257">
        <f t="shared" si="246"/>
        <v>1857061425.6946464</v>
      </c>
      <c r="X241" s="257">
        <f t="shared" si="247"/>
        <v>2093204940.9856355</v>
      </c>
      <c r="Y241" s="257">
        <f t="shared" si="248"/>
        <v>2222309241.5295844</v>
      </c>
      <c r="Z241" s="258">
        <f t="shared" si="262"/>
        <v>2359376412.8333802</v>
      </c>
      <c r="AA241" s="258">
        <f t="shared" si="263"/>
        <v>2650418761.8499212</v>
      </c>
      <c r="AB241" s="258">
        <f t="shared" si="249"/>
        <v>2222309241.5295844</v>
      </c>
      <c r="AC241" s="257">
        <f t="shared" si="250"/>
        <v>2359376412.8333802</v>
      </c>
      <c r="AD241" s="257">
        <f t="shared" si="264"/>
        <v>2504897587.341651</v>
      </c>
      <c r="AE241" s="257">
        <f t="shared" si="265"/>
        <v>2977916406.0973234</v>
      </c>
      <c r="AF241" s="257"/>
      <c r="AG241" s="32" t="str">
        <f t="shared" si="251"/>
        <v>BERTAHAP</v>
      </c>
      <c r="AH241" s="259">
        <f t="shared" si="252"/>
        <v>0</v>
      </c>
      <c r="AI241" s="260">
        <v>2</v>
      </c>
      <c r="AJ241" s="261"/>
      <c r="AK241" s="257" t="e">
        <f>IF(AJ241&gt;#REF!,"LB","KR")</f>
        <v>#REF!</v>
      </c>
      <c r="AL241" s="51">
        <f t="shared" si="253"/>
        <v>2042768000</v>
      </c>
      <c r="AM241" s="51">
        <f t="shared" si="253"/>
        <v>2302526000</v>
      </c>
      <c r="AN241" s="51">
        <f t="shared" si="253"/>
        <v>2444541000</v>
      </c>
      <c r="AO241" s="418">
        <f t="shared" si="253"/>
        <v>2595315000</v>
      </c>
      <c r="AP241" s="418">
        <f t="shared" si="254"/>
        <v>2444541000</v>
      </c>
      <c r="AQ241" s="51">
        <f t="shared" si="254"/>
        <v>2595315000</v>
      </c>
      <c r="AR241" s="51">
        <f t="shared" si="254"/>
        <v>2755388000</v>
      </c>
      <c r="AS241" s="42"/>
      <c r="AT241" s="42"/>
      <c r="AU241" s="297">
        <f t="shared" si="266"/>
        <v>-981969.27368399501</v>
      </c>
      <c r="AV241" s="297"/>
      <c r="AW241" s="297"/>
      <c r="AX241" s="297"/>
      <c r="AY241" s="297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45"/>
      <c r="BX241" s="42"/>
      <c r="BY241" s="42"/>
      <c r="BZ241" s="297"/>
      <c r="CA241" s="42"/>
      <c r="CB241" s="42"/>
      <c r="CC241" s="42"/>
      <c r="CD241" s="42"/>
      <c r="CE241" s="42"/>
      <c r="CF241" s="42"/>
      <c r="CG241" s="42"/>
      <c r="CH241" s="42"/>
      <c r="CI241" s="42"/>
      <c r="CJ241" s="418">
        <f t="shared" si="267"/>
        <v>2755388109.1794519</v>
      </c>
      <c r="CK241" s="42">
        <f t="shared" si="268"/>
        <v>2591214000</v>
      </c>
      <c r="CL241" s="42">
        <f t="shared" si="268"/>
        <v>2751034000</v>
      </c>
      <c r="CM241" s="43">
        <f t="shared" si="255"/>
        <v>38868210</v>
      </c>
      <c r="CN241" s="43">
        <f t="shared" si="256"/>
        <v>27510340</v>
      </c>
      <c r="CO241" s="43">
        <f t="shared" si="257"/>
        <v>61113525</v>
      </c>
      <c r="CP241" s="43">
        <f t="shared" si="258"/>
        <v>54069062.5</v>
      </c>
      <c r="CQ241" s="42">
        <f t="shared" si="269"/>
        <v>2920711537.1550598</v>
      </c>
    </row>
    <row r="242" spans="1:95">
      <c r="A242" s="3">
        <f t="shared" si="259"/>
        <v>203</v>
      </c>
      <c r="B242" s="249">
        <v>4</v>
      </c>
      <c r="C242" s="250" t="s">
        <v>183</v>
      </c>
      <c r="D242" s="251" t="s">
        <v>38</v>
      </c>
      <c r="E242" s="252"/>
      <c r="F242" s="40" t="s">
        <v>58</v>
      </c>
      <c r="G242" s="253">
        <f t="shared" si="235"/>
        <v>101</v>
      </c>
      <c r="H242" s="253">
        <f t="shared" si="236"/>
        <v>90</v>
      </c>
      <c r="I242" s="254">
        <f t="shared" si="237"/>
        <v>27506142.120000001</v>
      </c>
      <c r="J242" s="254">
        <f t="shared" si="238"/>
        <v>1</v>
      </c>
      <c r="K242" s="255">
        <f t="shared" si="239"/>
        <v>1.06</v>
      </c>
      <c r="L242" s="305">
        <f t="shared" si="270"/>
        <v>1.03</v>
      </c>
      <c r="M242" s="257">
        <f t="shared" si="240"/>
        <v>25095424.671549276</v>
      </c>
      <c r="N242" s="257">
        <f t="shared" si="241"/>
        <v>28286553.256562643</v>
      </c>
      <c r="O242" s="257">
        <f t="shared" si="242"/>
        <v>30031205.966616005</v>
      </c>
      <c r="P242" s="257">
        <f t="shared" si="243"/>
        <v>31883465.038288925</v>
      </c>
      <c r="Q242" s="257">
        <f t="shared" si="260"/>
        <v>35816469.754728667</v>
      </c>
      <c r="R242" s="258">
        <f t="shared" si="244"/>
        <v>30031205.966616005</v>
      </c>
      <c r="S242" s="257">
        <f t="shared" si="244"/>
        <v>31883465.038288925</v>
      </c>
      <c r="T242" s="257">
        <f t="shared" si="245"/>
        <v>33849967.396508798</v>
      </c>
      <c r="U242" s="257">
        <f t="shared" si="261"/>
        <v>40242113.595909774</v>
      </c>
      <c r="V242" s="257"/>
      <c r="W242" s="257">
        <f t="shared" si="246"/>
        <v>2258588220.439435</v>
      </c>
      <c r="X242" s="257">
        <f t="shared" si="247"/>
        <v>2545789793.0906377</v>
      </c>
      <c r="Y242" s="257">
        <f t="shared" si="248"/>
        <v>2702808536.9954405</v>
      </c>
      <c r="Z242" s="258">
        <f t="shared" si="262"/>
        <v>2869511853.4460034</v>
      </c>
      <c r="AA242" s="258">
        <f t="shared" si="263"/>
        <v>3223482277.92558</v>
      </c>
      <c r="AB242" s="258">
        <f t="shared" si="249"/>
        <v>2702808536.9954405</v>
      </c>
      <c r="AC242" s="257">
        <f t="shared" si="250"/>
        <v>2869511853.4460034</v>
      </c>
      <c r="AD242" s="257">
        <f t="shared" si="264"/>
        <v>3046497065.685792</v>
      </c>
      <c r="AE242" s="257">
        <f t="shared" si="265"/>
        <v>3621790223.6318798</v>
      </c>
      <c r="AF242" s="257"/>
      <c r="AG242" s="32" t="str">
        <f t="shared" si="251"/>
        <v>BERTAHAP</v>
      </c>
      <c r="AH242" s="259">
        <f t="shared" si="252"/>
        <v>0</v>
      </c>
      <c r="AI242" s="260">
        <v>2</v>
      </c>
      <c r="AJ242" s="261"/>
      <c r="AK242" s="257" t="e">
        <f>IF(AJ242&gt;#REF!,"LB","KR")</f>
        <v>#REF!</v>
      </c>
      <c r="AL242" s="51">
        <f t="shared" si="253"/>
        <v>2484448000</v>
      </c>
      <c r="AM242" s="51">
        <f t="shared" si="253"/>
        <v>2800369000</v>
      </c>
      <c r="AN242" s="51">
        <f t="shared" si="253"/>
        <v>2973090000</v>
      </c>
      <c r="AO242" s="418">
        <f t="shared" si="253"/>
        <v>3156464000</v>
      </c>
      <c r="AP242" s="418">
        <f t="shared" si="254"/>
        <v>2973090000</v>
      </c>
      <c r="AQ242" s="51">
        <f t="shared" si="254"/>
        <v>3156464000</v>
      </c>
      <c r="AR242" s="51">
        <f t="shared" si="254"/>
        <v>3351147000</v>
      </c>
      <c r="AS242" s="42"/>
      <c r="AT242" s="42"/>
      <c r="AU242" s="297">
        <f t="shared" si="266"/>
        <v>-981969.27368399501</v>
      </c>
      <c r="AV242" s="297"/>
      <c r="AW242" s="297"/>
      <c r="AX242" s="297"/>
      <c r="AY242" s="297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45"/>
      <c r="BX242" s="42"/>
      <c r="BY242" s="42"/>
      <c r="BZ242" s="297"/>
      <c r="CA242" s="42"/>
      <c r="CB242" s="42"/>
      <c r="CC242" s="42"/>
      <c r="CD242" s="42"/>
      <c r="CE242" s="42"/>
      <c r="CF242" s="42"/>
      <c r="CG242" s="42"/>
      <c r="CH242" s="42"/>
      <c r="CI242" s="42"/>
      <c r="CJ242" s="418">
        <f t="shared" si="267"/>
        <v>3351147499.495441</v>
      </c>
      <c r="CK242" s="42">
        <f t="shared" si="268"/>
        <v>3151476000</v>
      </c>
      <c r="CL242" s="42">
        <f t="shared" si="268"/>
        <v>3345852000</v>
      </c>
      <c r="CM242" s="43">
        <f t="shared" si="255"/>
        <v>47272140</v>
      </c>
      <c r="CN242" s="43">
        <f t="shared" si="256"/>
        <v>33458520</v>
      </c>
      <c r="CO242" s="43">
        <f t="shared" si="257"/>
        <v>74327250</v>
      </c>
      <c r="CP242" s="43">
        <f t="shared" si="258"/>
        <v>65759666.666666664</v>
      </c>
      <c r="CQ242" s="42">
        <f t="shared" si="269"/>
        <v>3552216562.213819</v>
      </c>
    </row>
    <row r="243" spans="1:95">
      <c r="A243" s="3">
        <f t="shared" si="259"/>
        <v>204</v>
      </c>
      <c r="B243" s="249">
        <v>5</v>
      </c>
      <c r="C243" s="250" t="s">
        <v>183</v>
      </c>
      <c r="D243" s="251" t="s">
        <v>44</v>
      </c>
      <c r="E243" s="252"/>
      <c r="F243" s="40" t="s">
        <v>60</v>
      </c>
      <c r="G243" s="253">
        <f t="shared" si="235"/>
        <v>101</v>
      </c>
      <c r="H243" s="253">
        <f t="shared" si="236"/>
        <v>90</v>
      </c>
      <c r="I243" s="254">
        <f t="shared" si="237"/>
        <v>27506142.120000001</v>
      </c>
      <c r="J243" s="254">
        <f t="shared" si="238"/>
        <v>1</v>
      </c>
      <c r="K243" s="255">
        <f t="shared" si="239"/>
        <v>1.06</v>
      </c>
      <c r="L243" s="305">
        <f t="shared" si="270"/>
        <v>1.03</v>
      </c>
      <c r="M243" s="257">
        <f t="shared" si="240"/>
        <v>25095424.671549276</v>
      </c>
      <c r="N243" s="257">
        <f t="shared" si="241"/>
        <v>28286553.256562643</v>
      </c>
      <c r="O243" s="257">
        <f t="shared" si="242"/>
        <v>30031205.966616005</v>
      </c>
      <c r="P243" s="257">
        <f t="shared" si="243"/>
        <v>31883465.038288925</v>
      </c>
      <c r="Q243" s="257">
        <f t="shared" si="260"/>
        <v>35816469.754728667</v>
      </c>
      <c r="R243" s="258">
        <f t="shared" si="244"/>
        <v>30031205.966616005</v>
      </c>
      <c r="S243" s="257">
        <f t="shared" si="244"/>
        <v>31883465.038288925</v>
      </c>
      <c r="T243" s="257">
        <f t="shared" si="245"/>
        <v>33849967.396508798</v>
      </c>
      <c r="U243" s="257">
        <f t="shared" si="261"/>
        <v>40242113.595909774</v>
      </c>
      <c r="V243" s="257"/>
      <c r="W243" s="257">
        <f t="shared" si="246"/>
        <v>2258588220.439435</v>
      </c>
      <c r="X243" s="257">
        <f t="shared" si="247"/>
        <v>2545789793.0906377</v>
      </c>
      <c r="Y243" s="257">
        <f t="shared" si="248"/>
        <v>2702808536.9954405</v>
      </c>
      <c r="Z243" s="258">
        <f t="shared" si="262"/>
        <v>2869511853.4460034</v>
      </c>
      <c r="AA243" s="258">
        <f t="shared" si="263"/>
        <v>3223482277.92558</v>
      </c>
      <c r="AB243" s="258">
        <f t="shared" si="249"/>
        <v>2702808536.9954405</v>
      </c>
      <c r="AC243" s="257">
        <f t="shared" si="250"/>
        <v>2869511853.4460034</v>
      </c>
      <c r="AD243" s="257">
        <f t="shared" si="264"/>
        <v>3046497065.685792</v>
      </c>
      <c r="AE243" s="257">
        <f t="shared" si="265"/>
        <v>3621790223.6318798</v>
      </c>
      <c r="AF243" s="257"/>
      <c r="AG243" s="32" t="str">
        <f t="shared" si="251"/>
        <v>BERTAHAP</v>
      </c>
      <c r="AH243" s="259">
        <f t="shared" si="252"/>
        <v>0</v>
      </c>
      <c r="AI243" s="260">
        <v>2</v>
      </c>
      <c r="AJ243" s="261"/>
      <c r="AK243" s="257" t="e">
        <f>IF(AJ243&gt;#REF!,"LB","KR")</f>
        <v>#REF!</v>
      </c>
      <c r="AL243" s="51">
        <f t="shared" si="253"/>
        <v>2484448000</v>
      </c>
      <c r="AM243" s="51">
        <f t="shared" si="253"/>
        <v>2800369000</v>
      </c>
      <c r="AN243" s="51">
        <f t="shared" si="253"/>
        <v>2973090000</v>
      </c>
      <c r="AO243" s="418">
        <f t="shared" si="253"/>
        <v>3156464000</v>
      </c>
      <c r="AP243" s="418">
        <f t="shared" si="254"/>
        <v>2973090000</v>
      </c>
      <c r="AQ243" s="51">
        <f t="shared" si="254"/>
        <v>3156464000</v>
      </c>
      <c r="AR243" s="51">
        <f t="shared" si="254"/>
        <v>3351147000</v>
      </c>
      <c r="AS243" s="42"/>
      <c r="AT243" s="42"/>
      <c r="AU243" s="297">
        <f t="shared" si="266"/>
        <v>-981969.27368399501</v>
      </c>
      <c r="AV243" s="297"/>
      <c r="AW243" s="297"/>
      <c r="AX243" s="297"/>
      <c r="AY243" s="297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45"/>
      <c r="BX243" s="42"/>
      <c r="BY243" s="42"/>
      <c r="BZ243" s="297"/>
      <c r="CA243" s="42"/>
      <c r="CB243" s="42"/>
      <c r="CC243" s="42"/>
      <c r="CD243" s="42"/>
      <c r="CE243" s="42"/>
      <c r="CF243" s="42"/>
      <c r="CG243" s="42"/>
      <c r="CH243" s="42"/>
      <c r="CI243" s="42"/>
      <c r="CJ243" s="418">
        <f t="shared" si="267"/>
        <v>3351147499.495441</v>
      </c>
      <c r="CK243" s="42">
        <f t="shared" si="268"/>
        <v>3151476000</v>
      </c>
      <c r="CL243" s="42">
        <f t="shared" si="268"/>
        <v>3345852000</v>
      </c>
      <c r="CM243" s="43">
        <f t="shared" si="255"/>
        <v>47272140</v>
      </c>
      <c r="CN243" s="43">
        <f t="shared" si="256"/>
        <v>33458520</v>
      </c>
      <c r="CO243" s="43">
        <f t="shared" si="257"/>
        <v>74327250</v>
      </c>
      <c r="CP243" s="43">
        <f t="shared" si="258"/>
        <v>65759666.666666664</v>
      </c>
      <c r="CQ243" s="42">
        <f t="shared" si="269"/>
        <v>3552216562.213819</v>
      </c>
    </row>
    <row r="244" spans="1:95">
      <c r="A244" s="3">
        <f t="shared" si="259"/>
        <v>205</v>
      </c>
      <c r="B244" s="249">
        <v>6</v>
      </c>
      <c r="C244" s="250" t="s">
        <v>183</v>
      </c>
      <c r="D244" s="285">
        <v>11</v>
      </c>
      <c r="E244" s="252"/>
      <c r="F244" s="40" t="s">
        <v>62</v>
      </c>
      <c r="G244" s="253">
        <f t="shared" si="235"/>
        <v>101</v>
      </c>
      <c r="H244" s="253">
        <f t="shared" si="236"/>
        <v>90</v>
      </c>
      <c r="I244" s="254">
        <f t="shared" si="237"/>
        <v>27506142.120000001</v>
      </c>
      <c r="J244" s="254">
        <f t="shared" si="238"/>
        <v>1</v>
      </c>
      <c r="K244" s="255">
        <f t="shared" si="239"/>
        <v>1.06</v>
      </c>
      <c r="L244" s="305">
        <f t="shared" si="270"/>
        <v>1.03</v>
      </c>
      <c r="M244" s="257">
        <f t="shared" si="240"/>
        <v>25095424.671549276</v>
      </c>
      <c r="N244" s="257">
        <f t="shared" si="241"/>
        <v>28286553.256562643</v>
      </c>
      <c r="O244" s="257">
        <f t="shared" si="242"/>
        <v>30031205.966616005</v>
      </c>
      <c r="P244" s="257">
        <f t="shared" si="243"/>
        <v>31883465.038288925</v>
      </c>
      <c r="Q244" s="257">
        <f t="shared" si="260"/>
        <v>35816469.754728667</v>
      </c>
      <c r="R244" s="258">
        <f t="shared" si="244"/>
        <v>30031205.966616005</v>
      </c>
      <c r="S244" s="257">
        <f t="shared" si="244"/>
        <v>31883465.038288925</v>
      </c>
      <c r="T244" s="257">
        <f t="shared" si="245"/>
        <v>33849967.396508798</v>
      </c>
      <c r="U244" s="257">
        <f t="shared" si="261"/>
        <v>40242113.595909774</v>
      </c>
      <c r="V244" s="257"/>
      <c r="W244" s="257">
        <f t="shared" si="246"/>
        <v>2258588220.439435</v>
      </c>
      <c r="X244" s="257">
        <f t="shared" si="247"/>
        <v>2545789793.0906377</v>
      </c>
      <c r="Y244" s="257">
        <f t="shared" si="248"/>
        <v>2702808536.9954405</v>
      </c>
      <c r="Z244" s="258">
        <f t="shared" si="262"/>
        <v>2869511853.4460034</v>
      </c>
      <c r="AA244" s="258">
        <f t="shared" si="263"/>
        <v>3223482277.92558</v>
      </c>
      <c r="AB244" s="258">
        <f t="shared" si="249"/>
        <v>2702808536.9954405</v>
      </c>
      <c r="AC244" s="257">
        <f t="shared" si="250"/>
        <v>2869511853.4460034</v>
      </c>
      <c r="AD244" s="257">
        <f t="shared" si="264"/>
        <v>3046497065.685792</v>
      </c>
      <c r="AE244" s="257">
        <f t="shared" si="265"/>
        <v>3621790223.6318798</v>
      </c>
      <c r="AF244" s="257"/>
      <c r="AG244" s="32" t="str">
        <f t="shared" si="251"/>
        <v>BERTAHAP</v>
      </c>
      <c r="AH244" s="259">
        <f t="shared" si="252"/>
        <v>0</v>
      </c>
      <c r="AI244" s="260">
        <v>2</v>
      </c>
      <c r="AJ244" s="261"/>
      <c r="AK244" s="257" t="e">
        <f>IF(AJ244&gt;#REF!,"LB","KR")</f>
        <v>#REF!</v>
      </c>
      <c r="AL244" s="51">
        <f t="shared" si="253"/>
        <v>2484448000</v>
      </c>
      <c r="AM244" s="51">
        <f t="shared" si="253"/>
        <v>2800369000</v>
      </c>
      <c r="AN244" s="51">
        <f t="shared" si="253"/>
        <v>2973090000</v>
      </c>
      <c r="AO244" s="418">
        <f t="shared" si="253"/>
        <v>3156464000</v>
      </c>
      <c r="AP244" s="418">
        <f t="shared" si="254"/>
        <v>2973090000</v>
      </c>
      <c r="AQ244" s="51">
        <f t="shared" si="254"/>
        <v>3156464000</v>
      </c>
      <c r="AR244" s="51">
        <f t="shared" si="254"/>
        <v>3351147000</v>
      </c>
      <c r="AS244" s="42"/>
      <c r="AT244" s="42"/>
      <c r="AU244" s="297">
        <f t="shared" si="266"/>
        <v>-981969.27368399501</v>
      </c>
      <c r="AV244" s="297"/>
      <c r="AW244" s="297"/>
      <c r="AX244" s="297"/>
      <c r="AY244" s="297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45"/>
      <c r="BX244" s="42"/>
      <c r="BY244" s="42"/>
      <c r="BZ244" s="297"/>
      <c r="CA244" s="42"/>
      <c r="CB244" s="42"/>
      <c r="CC244" s="42"/>
      <c r="CD244" s="42"/>
      <c r="CE244" s="42"/>
      <c r="CF244" s="42"/>
      <c r="CG244" s="42"/>
      <c r="CH244" s="42"/>
      <c r="CI244" s="42"/>
      <c r="CJ244" s="418">
        <f t="shared" si="267"/>
        <v>3351147499.495441</v>
      </c>
      <c r="CK244" s="42">
        <f t="shared" si="268"/>
        <v>3151476000</v>
      </c>
      <c r="CL244" s="42">
        <f t="shared" si="268"/>
        <v>3345852000</v>
      </c>
      <c r="CM244" s="43">
        <f t="shared" si="255"/>
        <v>47272140</v>
      </c>
      <c r="CN244" s="43">
        <f t="shared" si="256"/>
        <v>33458520</v>
      </c>
      <c r="CO244" s="43">
        <f t="shared" si="257"/>
        <v>74327250</v>
      </c>
      <c r="CP244" s="43">
        <f t="shared" si="258"/>
        <v>65759666.666666664</v>
      </c>
      <c r="CQ244" s="42">
        <f t="shared" si="269"/>
        <v>3552216562.213819</v>
      </c>
    </row>
    <row r="245" spans="1:95">
      <c r="A245" s="3">
        <f t="shared" si="259"/>
        <v>206</v>
      </c>
      <c r="B245" s="249">
        <v>7</v>
      </c>
      <c r="C245" s="250" t="s">
        <v>183</v>
      </c>
      <c r="D245" s="285">
        <v>15</v>
      </c>
      <c r="E245" s="252"/>
      <c r="F245" s="40" t="s">
        <v>64</v>
      </c>
      <c r="G245" s="253">
        <f t="shared" si="235"/>
        <v>101</v>
      </c>
      <c r="H245" s="253">
        <f t="shared" si="236"/>
        <v>90</v>
      </c>
      <c r="I245" s="254">
        <f t="shared" si="237"/>
        <v>27506142.120000001</v>
      </c>
      <c r="J245" s="254">
        <f t="shared" si="238"/>
        <v>1</v>
      </c>
      <c r="K245" s="255">
        <f t="shared" si="239"/>
        <v>1.06</v>
      </c>
      <c r="L245" s="305">
        <f t="shared" si="270"/>
        <v>1.03</v>
      </c>
      <c r="M245" s="257">
        <f t="shared" si="240"/>
        <v>25095424.671549276</v>
      </c>
      <c r="N245" s="257">
        <f t="shared" si="241"/>
        <v>28286553.256562643</v>
      </c>
      <c r="O245" s="257">
        <f t="shared" si="242"/>
        <v>30031205.966616005</v>
      </c>
      <c r="P245" s="257">
        <f t="shared" si="243"/>
        <v>31883465.038288925</v>
      </c>
      <c r="Q245" s="257">
        <f t="shared" si="260"/>
        <v>35816469.754728667</v>
      </c>
      <c r="R245" s="258">
        <f t="shared" si="244"/>
        <v>30031205.966616005</v>
      </c>
      <c r="S245" s="257">
        <f t="shared" si="244"/>
        <v>31883465.038288925</v>
      </c>
      <c r="T245" s="257">
        <f t="shared" si="245"/>
        <v>33849967.396508798</v>
      </c>
      <c r="U245" s="257">
        <f t="shared" si="261"/>
        <v>40242113.595909774</v>
      </c>
      <c r="V245" s="257"/>
      <c r="W245" s="257">
        <f t="shared" si="246"/>
        <v>2258588220.439435</v>
      </c>
      <c r="X245" s="257">
        <f t="shared" si="247"/>
        <v>2545789793.0906377</v>
      </c>
      <c r="Y245" s="257">
        <f t="shared" si="248"/>
        <v>2702808536.9954405</v>
      </c>
      <c r="Z245" s="258">
        <f t="shared" si="262"/>
        <v>2869511853.4460034</v>
      </c>
      <c r="AA245" s="258">
        <f t="shared" si="263"/>
        <v>3223482277.92558</v>
      </c>
      <c r="AB245" s="258">
        <f t="shared" si="249"/>
        <v>2702808536.9954405</v>
      </c>
      <c r="AC245" s="257">
        <f t="shared" si="250"/>
        <v>2869511853.4460034</v>
      </c>
      <c r="AD245" s="257">
        <f t="shared" si="264"/>
        <v>3046497065.685792</v>
      </c>
      <c r="AE245" s="257">
        <f t="shared" si="265"/>
        <v>3621790223.6318798</v>
      </c>
      <c r="AF245" s="257"/>
      <c r="AG245" s="32" t="str">
        <f t="shared" si="251"/>
        <v>BERTAHAP</v>
      </c>
      <c r="AH245" s="259">
        <f t="shared" si="252"/>
        <v>0</v>
      </c>
      <c r="AI245" s="260">
        <v>2</v>
      </c>
      <c r="AJ245" s="261"/>
      <c r="AK245" s="257" t="e">
        <f>IF(AJ245&gt;#REF!,"LB","KR")</f>
        <v>#REF!</v>
      </c>
      <c r="AL245" s="51">
        <f t="shared" si="253"/>
        <v>2484448000</v>
      </c>
      <c r="AM245" s="51">
        <f t="shared" si="253"/>
        <v>2800369000</v>
      </c>
      <c r="AN245" s="51">
        <f t="shared" si="253"/>
        <v>2973090000</v>
      </c>
      <c r="AO245" s="418">
        <f t="shared" si="253"/>
        <v>3156464000</v>
      </c>
      <c r="AP245" s="418">
        <f t="shared" si="254"/>
        <v>2973090000</v>
      </c>
      <c r="AQ245" s="51">
        <f t="shared" si="254"/>
        <v>3156464000</v>
      </c>
      <c r="AR245" s="51">
        <f t="shared" si="254"/>
        <v>3351147000</v>
      </c>
      <c r="AS245" s="42"/>
      <c r="AT245" s="42"/>
      <c r="AU245" s="297">
        <f t="shared" si="266"/>
        <v>-981969.27368399501</v>
      </c>
      <c r="AV245" s="297"/>
      <c r="AW245" s="297"/>
      <c r="AX245" s="297"/>
      <c r="AY245" s="297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45"/>
      <c r="BX245" s="42"/>
      <c r="BY245" s="42"/>
      <c r="BZ245" s="297"/>
      <c r="CA245" s="42"/>
      <c r="CB245" s="42"/>
      <c r="CC245" s="42"/>
      <c r="CD245" s="42"/>
      <c r="CE245" s="42"/>
      <c r="CF245" s="42"/>
      <c r="CG245" s="42"/>
      <c r="CH245" s="42"/>
      <c r="CI245" s="42"/>
      <c r="CJ245" s="418">
        <f t="shared" si="267"/>
        <v>3351147499.495441</v>
      </c>
      <c r="CK245" s="42">
        <f t="shared" si="268"/>
        <v>3151476000</v>
      </c>
      <c r="CL245" s="42">
        <f t="shared" si="268"/>
        <v>3345852000</v>
      </c>
      <c r="CM245" s="43">
        <f t="shared" si="255"/>
        <v>47272140</v>
      </c>
      <c r="CN245" s="43">
        <f t="shared" si="256"/>
        <v>33458520</v>
      </c>
      <c r="CO245" s="43">
        <f t="shared" si="257"/>
        <v>74327250</v>
      </c>
      <c r="CP245" s="43">
        <f t="shared" si="258"/>
        <v>65759666.666666664</v>
      </c>
      <c r="CQ245" s="42">
        <f t="shared" si="269"/>
        <v>3552216562.213819</v>
      </c>
    </row>
    <row r="246" spans="1:95">
      <c r="A246" s="3">
        <f t="shared" si="259"/>
        <v>207</v>
      </c>
      <c r="B246" s="249">
        <v>8</v>
      </c>
      <c r="C246" s="250" t="s">
        <v>183</v>
      </c>
      <c r="D246" s="285">
        <v>17</v>
      </c>
      <c r="E246" s="252"/>
      <c r="F246" s="40" t="s">
        <v>67</v>
      </c>
      <c r="G246" s="253">
        <f t="shared" si="235"/>
        <v>85</v>
      </c>
      <c r="H246" s="253">
        <f t="shared" si="236"/>
        <v>74</v>
      </c>
      <c r="I246" s="254">
        <f t="shared" si="237"/>
        <v>27506142.120000001</v>
      </c>
      <c r="J246" s="254">
        <f t="shared" si="238"/>
        <v>1</v>
      </c>
      <c r="K246" s="255">
        <f t="shared" si="239"/>
        <v>1.06</v>
      </c>
      <c r="L246" s="305">
        <f t="shared" si="270"/>
        <v>1.03</v>
      </c>
      <c r="M246" s="257">
        <f t="shared" si="240"/>
        <v>25095424.671549276</v>
      </c>
      <c r="N246" s="257">
        <f t="shared" si="241"/>
        <v>28286553.256562643</v>
      </c>
      <c r="O246" s="257">
        <f t="shared" si="242"/>
        <v>30031205.966616005</v>
      </c>
      <c r="P246" s="257">
        <f t="shared" si="243"/>
        <v>31883465.038288925</v>
      </c>
      <c r="Q246" s="257">
        <f t="shared" si="260"/>
        <v>35816469.754728667</v>
      </c>
      <c r="R246" s="258">
        <f t="shared" si="244"/>
        <v>30031205.966616005</v>
      </c>
      <c r="S246" s="257">
        <f t="shared" si="244"/>
        <v>31883465.038288925</v>
      </c>
      <c r="T246" s="257">
        <f t="shared" si="245"/>
        <v>33849967.396508798</v>
      </c>
      <c r="U246" s="257">
        <f t="shared" si="261"/>
        <v>40242113.595909774</v>
      </c>
      <c r="V246" s="257"/>
      <c r="W246" s="257">
        <f t="shared" si="246"/>
        <v>1857061425.6946464</v>
      </c>
      <c r="X246" s="257">
        <f t="shared" si="247"/>
        <v>2093204940.9856355</v>
      </c>
      <c r="Y246" s="257">
        <f t="shared" si="248"/>
        <v>2222309241.5295844</v>
      </c>
      <c r="Z246" s="258">
        <f t="shared" si="262"/>
        <v>2359376412.8333802</v>
      </c>
      <c r="AA246" s="258">
        <f t="shared" si="263"/>
        <v>2650418761.8499212</v>
      </c>
      <c r="AB246" s="258">
        <f t="shared" si="249"/>
        <v>2222309241.5295844</v>
      </c>
      <c r="AC246" s="257">
        <f t="shared" si="250"/>
        <v>2359376412.8333802</v>
      </c>
      <c r="AD246" s="257">
        <f t="shared" si="264"/>
        <v>2504897587.341651</v>
      </c>
      <c r="AE246" s="257">
        <f t="shared" si="265"/>
        <v>2977916406.0973234</v>
      </c>
      <c r="AF246" s="257"/>
      <c r="AG246" s="32" t="str">
        <f t="shared" si="251"/>
        <v>BERTAHAP</v>
      </c>
      <c r="AH246" s="259">
        <f t="shared" si="252"/>
        <v>0</v>
      </c>
      <c r="AI246" s="260">
        <v>2</v>
      </c>
      <c r="AJ246" s="261"/>
      <c r="AK246" s="257" t="e">
        <f>IF(AJ246&gt;#REF!,"LB","KR")</f>
        <v>#REF!</v>
      </c>
      <c r="AL246" s="51">
        <f t="shared" si="253"/>
        <v>2042768000</v>
      </c>
      <c r="AM246" s="51">
        <f t="shared" si="253"/>
        <v>2302526000</v>
      </c>
      <c r="AN246" s="51">
        <f t="shared" si="253"/>
        <v>2444541000</v>
      </c>
      <c r="AO246" s="418">
        <f t="shared" si="253"/>
        <v>2595315000</v>
      </c>
      <c r="AP246" s="418">
        <f t="shared" si="254"/>
        <v>2444541000</v>
      </c>
      <c r="AQ246" s="51">
        <f t="shared" si="254"/>
        <v>2595315000</v>
      </c>
      <c r="AR246" s="51">
        <f t="shared" si="254"/>
        <v>2755388000</v>
      </c>
      <c r="AS246" s="42"/>
      <c r="AT246" s="42"/>
      <c r="AU246" s="297">
        <f t="shared" si="266"/>
        <v>-981969.27368399501</v>
      </c>
      <c r="AV246" s="297"/>
      <c r="AW246" s="297"/>
      <c r="AX246" s="297"/>
      <c r="AY246" s="297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45"/>
      <c r="BX246" s="42"/>
      <c r="BY246" s="42"/>
      <c r="BZ246" s="297"/>
      <c r="CA246" s="42"/>
      <c r="CB246" s="42"/>
      <c r="CC246" s="42"/>
      <c r="CD246" s="42"/>
      <c r="CE246" s="42"/>
      <c r="CF246" s="42"/>
      <c r="CG246" s="42"/>
      <c r="CH246" s="42"/>
      <c r="CI246" s="42"/>
      <c r="CJ246" s="418">
        <f t="shared" si="267"/>
        <v>2755388109.1794519</v>
      </c>
      <c r="CK246" s="42">
        <f t="shared" si="268"/>
        <v>2591214000</v>
      </c>
      <c r="CL246" s="42">
        <f t="shared" si="268"/>
        <v>2751034000</v>
      </c>
      <c r="CM246" s="43">
        <f t="shared" si="255"/>
        <v>38868210</v>
      </c>
      <c r="CN246" s="43">
        <f t="shared" si="256"/>
        <v>27510340</v>
      </c>
      <c r="CO246" s="43">
        <f t="shared" si="257"/>
        <v>61113525</v>
      </c>
      <c r="CP246" s="43">
        <f t="shared" si="258"/>
        <v>54069062.5</v>
      </c>
      <c r="CQ246" s="42">
        <f t="shared" si="269"/>
        <v>2920711537.1550598</v>
      </c>
    </row>
    <row r="247" spans="1:95">
      <c r="A247" s="3">
        <f t="shared" si="259"/>
        <v>208</v>
      </c>
      <c r="B247" s="249">
        <v>9</v>
      </c>
      <c r="C247" s="250" t="s">
        <v>183</v>
      </c>
      <c r="D247" s="285">
        <v>19</v>
      </c>
      <c r="E247" s="252"/>
      <c r="F247" s="40" t="s">
        <v>78</v>
      </c>
      <c r="G247" s="253">
        <f t="shared" si="235"/>
        <v>138</v>
      </c>
      <c r="H247" s="253">
        <f t="shared" si="236"/>
        <v>120</v>
      </c>
      <c r="I247" s="254">
        <f t="shared" si="237"/>
        <v>27506142.120000001</v>
      </c>
      <c r="J247" s="254">
        <f t="shared" si="238"/>
        <v>1</v>
      </c>
      <c r="K247" s="255">
        <f t="shared" si="239"/>
        <v>1.06</v>
      </c>
      <c r="L247" s="305">
        <f t="shared" si="270"/>
        <v>1.03</v>
      </c>
      <c r="M247" s="257">
        <f t="shared" si="240"/>
        <v>25095424.671549276</v>
      </c>
      <c r="N247" s="257">
        <f t="shared" si="241"/>
        <v>28286553.256562643</v>
      </c>
      <c r="O247" s="257">
        <f t="shared" si="242"/>
        <v>30031205.966616005</v>
      </c>
      <c r="P247" s="257">
        <f t="shared" si="243"/>
        <v>31883465.038288925</v>
      </c>
      <c r="Q247" s="257">
        <f t="shared" si="260"/>
        <v>35816469.754728667</v>
      </c>
      <c r="R247" s="258">
        <f t="shared" si="244"/>
        <v>30031205.966616005</v>
      </c>
      <c r="S247" s="257">
        <f t="shared" si="244"/>
        <v>31883465.038288925</v>
      </c>
      <c r="T247" s="257">
        <f t="shared" si="245"/>
        <v>33849967.396508798</v>
      </c>
      <c r="U247" s="257">
        <f t="shared" si="261"/>
        <v>40242113.595909774</v>
      </c>
      <c r="V247" s="257"/>
      <c r="W247" s="257">
        <f t="shared" si="246"/>
        <v>3011450960.5859132</v>
      </c>
      <c r="X247" s="257">
        <f t="shared" si="247"/>
        <v>3394386390.7875171</v>
      </c>
      <c r="Y247" s="257">
        <f t="shared" si="248"/>
        <v>3603744715.9939203</v>
      </c>
      <c r="Z247" s="258">
        <f t="shared" si="262"/>
        <v>3826015804.5946708</v>
      </c>
      <c r="AA247" s="258">
        <f t="shared" si="263"/>
        <v>4297976370.56744</v>
      </c>
      <c r="AB247" s="258">
        <f t="shared" si="249"/>
        <v>3603744715.9939203</v>
      </c>
      <c r="AC247" s="257">
        <f t="shared" si="250"/>
        <v>3826015804.5946708</v>
      </c>
      <c r="AD247" s="257">
        <f t="shared" si="264"/>
        <v>4061996087.5810556</v>
      </c>
      <c r="AE247" s="257">
        <f t="shared" si="265"/>
        <v>4829053631.5091724</v>
      </c>
      <c r="AF247" s="257"/>
      <c r="AG247" s="32" t="str">
        <f t="shared" si="251"/>
        <v>BERTAHAP</v>
      </c>
      <c r="AH247" s="259">
        <f t="shared" si="252"/>
        <v>0</v>
      </c>
      <c r="AI247" s="260">
        <v>2</v>
      </c>
      <c r="AJ247" s="261"/>
      <c r="AK247" s="257" t="e">
        <f>IF(AJ247&gt;#REF!,"LB","KR")</f>
        <v>#REF!</v>
      </c>
      <c r="AL247" s="51">
        <f t="shared" si="253"/>
        <v>3312597000</v>
      </c>
      <c r="AM247" s="51">
        <f t="shared" si="253"/>
        <v>3733826000</v>
      </c>
      <c r="AN247" s="51">
        <f t="shared" si="253"/>
        <v>3964120000</v>
      </c>
      <c r="AO247" s="418">
        <f t="shared" si="253"/>
        <v>4208618000</v>
      </c>
      <c r="AP247" s="418">
        <f t="shared" si="254"/>
        <v>3964120000</v>
      </c>
      <c r="AQ247" s="51">
        <f t="shared" si="254"/>
        <v>4208618000</v>
      </c>
      <c r="AR247" s="51">
        <f t="shared" si="254"/>
        <v>4468196000</v>
      </c>
      <c r="AS247" s="42"/>
      <c r="AT247" s="42"/>
      <c r="AU247" s="297">
        <f t="shared" si="266"/>
        <v>-981969.27368399501</v>
      </c>
      <c r="AV247" s="297"/>
      <c r="AW247" s="297"/>
      <c r="AX247" s="297"/>
      <c r="AY247" s="297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45"/>
      <c r="BX247" s="42"/>
      <c r="BY247" s="42"/>
      <c r="BZ247" s="297"/>
      <c r="CA247" s="42"/>
      <c r="CB247" s="42"/>
      <c r="CC247" s="42"/>
      <c r="CD247" s="42"/>
      <c r="CE247" s="42"/>
      <c r="CF247" s="42"/>
      <c r="CG247" s="42"/>
      <c r="CH247" s="42"/>
      <c r="CI247" s="42"/>
      <c r="CJ247" s="418">
        <f t="shared" si="267"/>
        <v>4468195958.2087755</v>
      </c>
      <c r="CK247" s="42">
        <f t="shared" si="268"/>
        <v>4201968000</v>
      </c>
      <c r="CL247" s="42">
        <f t="shared" si="268"/>
        <v>4461136000</v>
      </c>
      <c r="CM247" s="43">
        <f t="shared" si="255"/>
        <v>63029520</v>
      </c>
      <c r="CN247" s="43">
        <f t="shared" si="256"/>
        <v>44611360</v>
      </c>
      <c r="CO247" s="43">
        <f t="shared" si="257"/>
        <v>99103000</v>
      </c>
      <c r="CP247" s="43">
        <f t="shared" si="258"/>
        <v>87679541.666666672</v>
      </c>
      <c r="CQ247" s="42">
        <f t="shared" si="269"/>
        <v>4736288749.6184254</v>
      </c>
    </row>
    <row r="248" spans="1:95">
      <c r="A248" s="3">
        <f t="shared" si="259"/>
        <v>209</v>
      </c>
      <c r="B248" s="249">
        <v>10</v>
      </c>
      <c r="C248" s="250" t="s">
        <v>183</v>
      </c>
      <c r="D248" s="285">
        <v>21</v>
      </c>
      <c r="E248" s="252"/>
      <c r="F248" s="40" t="s">
        <v>84</v>
      </c>
      <c r="G248" s="253">
        <f t="shared" si="235"/>
        <v>132</v>
      </c>
      <c r="H248" s="253">
        <f t="shared" si="236"/>
        <v>112</v>
      </c>
      <c r="I248" s="254">
        <f t="shared" si="237"/>
        <v>27506142.120000001</v>
      </c>
      <c r="J248" s="254">
        <f t="shared" si="238"/>
        <v>3</v>
      </c>
      <c r="K248" s="255">
        <f t="shared" si="239"/>
        <v>1.1000000000000001</v>
      </c>
      <c r="L248" s="305">
        <f t="shared" si="270"/>
        <v>1.03</v>
      </c>
      <c r="M248" s="257">
        <f t="shared" si="240"/>
        <v>26042421.828966226</v>
      </c>
      <c r="N248" s="257">
        <f t="shared" si="241"/>
        <v>29353970.360583872</v>
      </c>
      <c r="O248" s="257">
        <f t="shared" si="242"/>
        <v>31164459.021960001</v>
      </c>
      <c r="P248" s="257">
        <f t="shared" si="243"/>
        <v>33086614.662375297</v>
      </c>
      <c r="Q248" s="257">
        <f t="shared" si="260"/>
        <v>37168034.651133522</v>
      </c>
      <c r="R248" s="258">
        <f t="shared" si="244"/>
        <v>31164459.021960001</v>
      </c>
      <c r="S248" s="257">
        <f t="shared" si="244"/>
        <v>33086614.662375297</v>
      </c>
      <c r="T248" s="257">
        <f t="shared" si="245"/>
        <v>35127324.656754412</v>
      </c>
      <c r="U248" s="257">
        <f t="shared" si="261"/>
        <v>41760683.920283727</v>
      </c>
      <c r="V248" s="257"/>
      <c r="W248" s="257">
        <f t="shared" si="246"/>
        <v>2916751244.8442173</v>
      </c>
      <c r="X248" s="257">
        <f t="shared" si="247"/>
        <v>3287644680.3853936</v>
      </c>
      <c r="Y248" s="257">
        <f t="shared" si="248"/>
        <v>3490419410.4595203</v>
      </c>
      <c r="Z248" s="258">
        <f t="shared" si="262"/>
        <v>3705700842.1860332</v>
      </c>
      <c r="AA248" s="258">
        <f t="shared" si="263"/>
        <v>4162819880.9269543</v>
      </c>
      <c r="AB248" s="258">
        <f t="shared" si="249"/>
        <v>3490419410.4595203</v>
      </c>
      <c r="AC248" s="257">
        <f t="shared" si="250"/>
        <v>3705700842.1860332</v>
      </c>
      <c r="AD248" s="257">
        <f t="shared" si="264"/>
        <v>3934260361.5564942</v>
      </c>
      <c r="AE248" s="257">
        <f t="shared" si="265"/>
        <v>4677196599.0717773</v>
      </c>
      <c r="AF248" s="257"/>
      <c r="AG248" s="32" t="str">
        <f t="shared" si="251"/>
        <v>BERTAHAP</v>
      </c>
      <c r="AH248" s="259">
        <f t="shared" si="252"/>
        <v>0</v>
      </c>
      <c r="AI248" s="260">
        <v>2</v>
      </c>
      <c r="AJ248" s="261"/>
      <c r="AK248" s="257" t="e">
        <f>IF(AJ248&gt;#REF!,"LB","KR")</f>
        <v>#REF!</v>
      </c>
      <c r="AL248" s="51">
        <f t="shared" si="253"/>
        <v>3208427000</v>
      </c>
      <c r="AM248" s="51">
        <f t="shared" si="253"/>
        <v>3616410000</v>
      </c>
      <c r="AN248" s="51">
        <f t="shared" si="253"/>
        <v>3839462000</v>
      </c>
      <c r="AO248" s="418">
        <f t="shared" si="253"/>
        <v>4076271000</v>
      </c>
      <c r="AP248" s="418">
        <f t="shared" si="254"/>
        <v>3839462000</v>
      </c>
      <c r="AQ248" s="51">
        <f t="shared" si="254"/>
        <v>4076271000</v>
      </c>
      <c r="AR248" s="51">
        <f t="shared" si="254"/>
        <v>4327687000</v>
      </c>
      <c r="AS248" s="42"/>
      <c r="AT248" s="42"/>
      <c r="AU248" s="297">
        <f t="shared" si="266"/>
        <v>151283.78166000172</v>
      </c>
      <c r="AV248" s="297"/>
      <c r="AW248" s="297"/>
      <c r="AX248" s="297"/>
      <c r="AY248" s="297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45"/>
      <c r="BX248" s="42"/>
      <c r="BY248" s="42"/>
      <c r="BZ248" s="297"/>
      <c r="CA248" s="42"/>
      <c r="CB248" s="42"/>
      <c r="CC248" s="42"/>
      <c r="CD248" s="42"/>
      <c r="CE248" s="42"/>
      <c r="CF248" s="42"/>
      <c r="CG248" s="42"/>
      <c r="CH248" s="42"/>
      <c r="CI248" s="42"/>
      <c r="CJ248" s="418">
        <f t="shared" si="267"/>
        <v>4327686097.1377401</v>
      </c>
      <c r="CK248" s="42">
        <f t="shared" si="268"/>
        <v>4069830000</v>
      </c>
      <c r="CL248" s="42">
        <f t="shared" si="268"/>
        <v>4320848000</v>
      </c>
      <c r="CM248" s="43">
        <f t="shared" si="255"/>
        <v>61047450</v>
      </c>
      <c r="CN248" s="43">
        <f t="shared" si="256"/>
        <v>43208480</v>
      </c>
      <c r="CO248" s="43">
        <f t="shared" si="257"/>
        <v>95986550</v>
      </c>
      <c r="CP248" s="43">
        <f t="shared" si="258"/>
        <v>84922312.5</v>
      </c>
      <c r="CQ248" s="42">
        <f t="shared" si="269"/>
        <v>4587348103.9832172</v>
      </c>
    </row>
    <row r="249" spans="1:95">
      <c r="A249" s="3">
        <f t="shared" si="259"/>
        <v>210</v>
      </c>
      <c r="B249" s="249">
        <v>1</v>
      </c>
      <c r="C249" s="250" t="s">
        <v>184</v>
      </c>
      <c r="D249" s="251" t="s">
        <v>19</v>
      </c>
      <c r="E249" s="252"/>
      <c r="F249" s="40" t="s">
        <v>72</v>
      </c>
      <c r="G249" s="253">
        <f t="shared" si="235"/>
        <v>175</v>
      </c>
      <c r="H249" s="253">
        <f t="shared" si="236"/>
        <v>156</v>
      </c>
      <c r="I249" s="254">
        <f t="shared" si="237"/>
        <v>27506142.120000001</v>
      </c>
      <c r="J249" s="254">
        <f t="shared" si="238"/>
        <v>5</v>
      </c>
      <c r="K249" s="255">
        <f t="shared" si="239"/>
        <v>1.08</v>
      </c>
      <c r="L249" s="256">
        <f t="shared" ref="L249:L258" si="271">SUMIF($AR$4:$AR$22,D249,$BF$4:$BF$22)</f>
        <v>1.02</v>
      </c>
      <c r="M249" s="257">
        <f t="shared" si="240"/>
        <v>25320681.276954275</v>
      </c>
      <c r="N249" s="257">
        <f t="shared" si="241"/>
        <v>28540453.441499729</v>
      </c>
      <c r="O249" s="257">
        <f t="shared" si="242"/>
        <v>30300766.159392003</v>
      </c>
      <c r="P249" s="257">
        <f t="shared" si="243"/>
        <v>32169651.113921117</v>
      </c>
      <c r="Q249" s="257">
        <f t="shared" si="260"/>
        <v>36137958.492223024</v>
      </c>
      <c r="R249" s="258">
        <f t="shared" si="244"/>
        <v>30300766.159392003</v>
      </c>
      <c r="S249" s="257">
        <f t="shared" si="244"/>
        <v>32169651.113921117</v>
      </c>
      <c r="T249" s="257">
        <f t="shared" si="245"/>
        <v>34153804.80307208</v>
      </c>
      <c r="U249" s="257">
        <f t="shared" si="261"/>
        <v>40603326.925493881</v>
      </c>
      <c r="V249" s="257"/>
      <c r="W249" s="257">
        <f t="shared" si="246"/>
        <v>3950026279.2048669</v>
      </c>
      <c r="X249" s="257">
        <f t="shared" si="247"/>
        <v>4452310736.8739576</v>
      </c>
      <c r="Y249" s="257">
        <f t="shared" si="248"/>
        <v>4726919520.8651524</v>
      </c>
      <c r="Z249" s="258">
        <f t="shared" si="262"/>
        <v>5018465573.7716942</v>
      </c>
      <c r="AA249" s="258">
        <f t="shared" si="263"/>
        <v>5637521524.7867918</v>
      </c>
      <c r="AB249" s="258">
        <f t="shared" si="249"/>
        <v>4726919520.8651524</v>
      </c>
      <c r="AC249" s="257">
        <f t="shared" si="250"/>
        <v>5018465573.7716942</v>
      </c>
      <c r="AD249" s="257">
        <f t="shared" si="264"/>
        <v>5327993549.2792444</v>
      </c>
      <c r="AE249" s="257">
        <f t="shared" si="265"/>
        <v>6334119000.3770456</v>
      </c>
      <c r="AF249" s="257"/>
      <c r="AG249" s="32" t="str">
        <f t="shared" si="251"/>
        <v>BERTAHAP</v>
      </c>
      <c r="AH249" s="259">
        <f t="shared" si="252"/>
        <v>0</v>
      </c>
      <c r="AI249" s="260">
        <v>2</v>
      </c>
      <c r="AJ249" s="261"/>
      <c r="AK249" s="257" t="e">
        <f>IF(AJ249&gt;#REF!,"LB","KR")</f>
        <v>#REF!</v>
      </c>
      <c r="AL249" s="51">
        <f t="shared" si="253"/>
        <v>4345029000</v>
      </c>
      <c r="AM249" s="51">
        <f t="shared" si="253"/>
        <v>4897542000</v>
      </c>
      <c r="AN249" s="51">
        <f t="shared" si="253"/>
        <v>5199612000</v>
      </c>
      <c r="AO249" s="418">
        <f t="shared" si="253"/>
        <v>5520313000</v>
      </c>
      <c r="AP249" s="418">
        <f t="shared" si="254"/>
        <v>5199612000</v>
      </c>
      <c r="AQ249" s="51">
        <f t="shared" si="254"/>
        <v>5520313000</v>
      </c>
      <c r="AR249" s="51">
        <f t="shared" si="254"/>
        <v>5860793000</v>
      </c>
      <c r="AS249" s="42"/>
      <c r="AT249" s="42"/>
      <c r="AU249" s="297">
        <f t="shared" si="266"/>
        <v>-712409.08090799674</v>
      </c>
      <c r="AV249" s="297"/>
      <c r="AW249" s="297"/>
      <c r="AX249" s="297"/>
      <c r="AY249" s="297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45"/>
      <c r="BX249" s="42"/>
      <c r="BY249" s="42"/>
      <c r="BZ249" s="297"/>
      <c r="CA249" s="42"/>
      <c r="CB249" s="42"/>
      <c r="CC249" s="42"/>
      <c r="CD249" s="42"/>
      <c r="CE249" s="42"/>
      <c r="CF249" s="42"/>
      <c r="CG249" s="42"/>
      <c r="CH249" s="42"/>
      <c r="CI249" s="42"/>
      <c r="CJ249" s="418">
        <f t="shared" si="267"/>
        <v>5860793313.7783852</v>
      </c>
      <c r="CK249" s="42">
        <f t="shared" si="268"/>
        <v>5511589000</v>
      </c>
      <c r="CL249" s="42">
        <f t="shared" si="268"/>
        <v>5851532000</v>
      </c>
      <c r="CM249" s="43">
        <f t="shared" si="255"/>
        <v>82673835</v>
      </c>
      <c r="CN249" s="43">
        <f t="shared" si="256"/>
        <v>58515320</v>
      </c>
      <c r="CO249" s="43">
        <f t="shared" si="257"/>
        <v>129990300</v>
      </c>
      <c r="CP249" s="43">
        <f t="shared" si="258"/>
        <v>115006520.83333333</v>
      </c>
      <c r="CQ249" s="42">
        <f t="shared" si="269"/>
        <v>6212441221.1670303</v>
      </c>
    </row>
    <row r="250" spans="1:95">
      <c r="A250" s="3">
        <f t="shared" si="259"/>
        <v>211</v>
      </c>
      <c r="B250" s="249">
        <v>2</v>
      </c>
      <c r="C250" s="250" t="s">
        <v>184</v>
      </c>
      <c r="D250" s="251" t="s">
        <v>29</v>
      </c>
      <c r="E250" s="252"/>
      <c r="F250" s="40" t="s">
        <v>74</v>
      </c>
      <c r="G250" s="253">
        <f t="shared" si="235"/>
        <v>85</v>
      </c>
      <c r="H250" s="253">
        <f t="shared" si="236"/>
        <v>74</v>
      </c>
      <c r="I250" s="254">
        <f t="shared" si="237"/>
        <v>27506142.120000001</v>
      </c>
      <c r="J250" s="254">
        <f t="shared" si="238"/>
        <v>1</v>
      </c>
      <c r="K250" s="255">
        <f t="shared" si="239"/>
        <v>1.06</v>
      </c>
      <c r="L250" s="256">
        <f t="shared" si="271"/>
        <v>1.02</v>
      </c>
      <c r="M250" s="257">
        <f t="shared" si="240"/>
        <v>24851779.771825496</v>
      </c>
      <c r="N250" s="257">
        <f t="shared" si="241"/>
        <v>28011926.525916401</v>
      </c>
      <c r="O250" s="257">
        <f t="shared" si="242"/>
        <v>29739640.860144004</v>
      </c>
      <c r="P250" s="257">
        <f t="shared" si="243"/>
        <v>31573916.83403369</v>
      </c>
      <c r="Q250" s="257">
        <f t="shared" si="260"/>
        <v>35468737.038663335</v>
      </c>
      <c r="R250" s="258">
        <f t="shared" si="244"/>
        <v>29739640.860144004</v>
      </c>
      <c r="S250" s="257">
        <f t="shared" si="244"/>
        <v>31573916.83403369</v>
      </c>
      <c r="T250" s="257">
        <f t="shared" si="245"/>
        <v>33521326.93634852</v>
      </c>
      <c r="U250" s="257">
        <f t="shared" si="261"/>
        <v>39851413.463910654</v>
      </c>
      <c r="V250" s="257"/>
      <c r="W250" s="257">
        <f t="shared" si="246"/>
        <v>1839031703.1150868</v>
      </c>
      <c r="X250" s="257">
        <f t="shared" si="247"/>
        <v>2072882562.9178138</v>
      </c>
      <c r="Y250" s="257">
        <f t="shared" si="248"/>
        <v>2200733423.6506562</v>
      </c>
      <c r="Z250" s="258">
        <f t="shared" si="262"/>
        <v>2336469845.718493</v>
      </c>
      <c r="AA250" s="258">
        <f t="shared" si="263"/>
        <v>2624686540.8610868</v>
      </c>
      <c r="AB250" s="258">
        <f t="shared" si="249"/>
        <v>2200733423.6506562</v>
      </c>
      <c r="AC250" s="257">
        <f t="shared" si="250"/>
        <v>2336469845.718493</v>
      </c>
      <c r="AD250" s="257">
        <f t="shared" si="264"/>
        <v>2480578193.2897906</v>
      </c>
      <c r="AE250" s="257">
        <f t="shared" si="265"/>
        <v>2949004596.3293886</v>
      </c>
      <c r="AF250" s="257"/>
      <c r="AG250" s="32" t="str">
        <f t="shared" si="251"/>
        <v>BERTAHAP</v>
      </c>
      <c r="AH250" s="259">
        <f t="shared" si="252"/>
        <v>0</v>
      </c>
      <c r="AI250" s="260">
        <v>2</v>
      </c>
      <c r="AJ250" s="261"/>
      <c r="AK250" s="257" t="e">
        <f>IF(AJ250&gt;#REF!,"LB","KR")</f>
        <v>#REF!</v>
      </c>
      <c r="AL250" s="51">
        <f t="shared" si="253"/>
        <v>2022935000</v>
      </c>
      <c r="AM250" s="51">
        <f t="shared" si="253"/>
        <v>2280171000</v>
      </c>
      <c r="AN250" s="51">
        <f t="shared" si="253"/>
        <v>2420807000</v>
      </c>
      <c r="AO250" s="418">
        <f t="shared" si="253"/>
        <v>2570117000</v>
      </c>
      <c r="AP250" s="418">
        <f t="shared" si="254"/>
        <v>2420807000</v>
      </c>
      <c r="AQ250" s="51">
        <f t="shared" si="254"/>
        <v>2570117000</v>
      </c>
      <c r="AR250" s="51">
        <f t="shared" si="254"/>
        <v>2728637000</v>
      </c>
      <c r="AS250" s="42"/>
      <c r="AT250" s="42"/>
      <c r="AU250" s="297">
        <f t="shared" si="266"/>
        <v>-1273534.3801559955</v>
      </c>
      <c r="AV250" s="297"/>
      <c r="AW250" s="297"/>
      <c r="AX250" s="297"/>
      <c r="AY250" s="297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45"/>
      <c r="BX250" s="42"/>
      <c r="BY250" s="42"/>
      <c r="BZ250" s="297"/>
      <c r="CA250" s="42"/>
      <c r="CB250" s="42"/>
      <c r="CC250" s="42"/>
      <c r="CD250" s="42"/>
      <c r="CE250" s="42"/>
      <c r="CF250" s="42"/>
      <c r="CG250" s="42"/>
      <c r="CH250" s="42"/>
      <c r="CI250" s="42"/>
      <c r="CJ250" s="418">
        <f t="shared" si="267"/>
        <v>2728635954.0171294</v>
      </c>
      <c r="CK250" s="42">
        <f t="shared" si="268"/>
        <v>2566056000</v>
      </c>
      <c r="CL250" s="42">
        <f t="shared" si="268"/>
        <v>2724325000</v>
      </c>
      <c r="CM250" s="43">
        <f t="shared" si="255"/>
        <v>38490840</v>
      </c>
      <c r="CN250" s="43">
        <f t="shared" si="256"/>
        <v>27243250</v>
      </c>
      <c r="CO250" s="43">
        <f t="shared" si="257"/>
        <v>60520175</v>
      </c>
      <c r="CP250" s="43">
        <f t="shared" si="258"/>
        <v>53544104.166666664</v>
      </c>
      <c r="CQ250" s="42">
        <f t="shared" si="269"/>
        <v>2892355186.6170893</v>
      </c>
    </row>
    <row r="251" spans="1:95">
      <c r="A251" s="3">
        <f t="shared" si="259"/>
        <v>212</v>
      </c>
      <c r="B251" s="249">
        <v>3</v>
      </c>
      <c r="C251" s="250" t="s">
        <v>184</v>
      </c>
      <c r="D251" s="251" t="s">
        <v>32</v>
      </c>
      <c r="E251" s="252"/>
      <c r="F251" s="40" t="s">
        <v>56</v>
      </c>
      <c r="G251" s="253">
        <f t="shared" si="235"/>
        <v>85</v>
      </c>
      <c r="H251" s="253">
        <f t="shared" si="236"/>
        <v>74</v>
      </c>
      <c r="I251" s="254">
        <f t="shared" si="237"/>
        <v>27506142.120000001</v>
      </c>
      <c r="J251" s="254">
        <f t="shared" si="238"/>
        <v>1</v>
      </c>
      <c r="K251" s="255">
        <f t="shared" si="239"/>
        <v>1.06</v>
      </c>
      <c r="L251" s="256">
        <f t="shared" si="271"/>
        <v>1.02</v>
      </c>
      <c r="M251" s="257">
        <f t="shared" si="240"/>
        <v>24851779.771825496</v>
      </c>
      <c r="N251" s="257">
        <f t="shared" si="241"/>
        <v>28011926.525916401</v>
      </c>
      <c r="O251" s="257">
        <f t="shared" si="242"/>
        <v>29739640.860144004</v>
      </c>
      <c r="P251" s="257">
        <f t="shared" si="243"/>
        <v>31573916.83403369</v>
      </c>
      <c r="Q251" s="257">
        <f t="shared" si="260"/>
        <v>35468737.038663335</v>
      </c>
      <c r="R251" s="258">
        <f t="shared" si="244"/>
        <v>29739640.860144004</v>
      </c>
      <c r="S251" s="257">
        <f t="shared" si="244"/>
        <v>31573916.83403369</v>
      </c>
      <c r="T251" s="257">
        <f t="shared" si="245"/>
        <v>33521326.93634852</v>
      </c>
      <c r="U251" s="257">
        <f t="shared" si="261"/>
        <v>39851413.463910654</v>
      </c>
      <c r="V251" s="257"/>
      <c r="W251" s="257">
        <f t="shared" si="246"/>
        <v>1839031703.1150868</v>
      </c>
      <c r="X251" s="257">
        <f t="shared" si="247"/>
        <v>2072882562.9178138</v>
      </c>
      <c r="Y251" s="257">
        <f t="shared" si="248"/>
        <v>2200733423.6506562</v>
      </c>
      <c r="Z251" s="258">
        <f t="shared" si="262"/>
        <v>2336469845.718493</v>
      </c>
      <c r="AA251" s="258">
        <f t="shared" si="263"/>
        <v>2624686540.8610868</v>
      </c>
      <c r="AB251" s="258">
        <f t="shared" si="249"/>
        <v>2200733423.6506562</v>
      </c>
      <c r="AC251" s="257">
        <f t="shared" si="250"/>
        <v>2336469845.718493</v>
      </c>
      <c r="AD251" s="257">
        <f t="shared" si="264"/>
        <v>2480578193.2897906</v>
      </c>
      <c r="AE251" s="257">
        <f t="shared" si="265"/>
        <v>2949004596.3293886</v>
      </c>
      <c r="AF251" s="257"/>
      <c r="AG251" s="32" t="str">
        <f t="shared" si="251"/>
        <v>BERTAHAP</v>
      </c>
      <c r="AH251" s="259">
        <f t="shared" si="252"/>
        <v>0</v>
      </c>
      <c r="AI251" s="260">
        <v>2</v>
      </c>
      <c r="AJ251" s="261"/>
      <c r="AK251" s="257" t="e">
        <f>IF(AJ251&gt;#REF!,"LB","KR")</f>
        <v>#REF!</v>
      </c>
      <c r="AL251" s="51">
        <f t="shared" si="253"/>
        <v>2022935000</v>
      </c>
      <c r="AM251" s="51">
        <f t="shared" si="253"/>
        <v>2280171000</v>
      </c>
      <c r="AN251" s="51">
        <f t="shared" si="253"/>
        <v>2420807000</v>
      </c>
      <c r="AO251" s="418">
        <f t="shared" si="253"/>
        <v>2570117000</v>
      </c>
      <c r="AP251" s="418">
        <f t="shared" si="254"/>
        <v>2420807000</v>
      </c>
      <c r="AQ251" s="51">
        <f t="shared" si="254"/>
        <v>2570117000</v>
      </c>
      <c r="AR251" s="51">
        <f t="shared" si="254"/>
        <v>2728637000</v>
      </c>
      <c r="AS251" s="42"/>
      <c r="AT251" s="42"/>
      <c r="AU251" s="297">
        <f t="shared" si="266"/>
        <v>-1273534.3801559955</v>
      </c>
      <c r="AV251" s="297"/>
      <c r="AW251" s="297"/>
      <c r="AX251" s="297"/>
      <c r="AY251" s="297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45"/>
      <c r="BX251" s="42"/>
      <c r="BY251" s="42"/>
      <c r="BZ251" s="297"/>
      <c r="CA251" s="42"/>
      <c r="CB251" s="42"/>
      <c r="CC251" s="42"/>
      <c r="CD251" s="42"/>
      <c r="CE251" s="42"/>
      <c r="CF251" s="42"/>
      <c r="CG251" s="42"/>
      <c r="CH251" s="42"/>
      <c r="CI251" s="42"/>
      <c r="CJ251" s="418">
        <f t="shared" si="267"/>
        <v>2728635954.0171294</v>
      </c>
      <c r="CK251" s="42">
        <f t="shared" si="268"/>
        <v>2566056000</v>
      </c>
      <c r="CL251" s="42">
        <f t="shared" si="268"/>
        <v>2724325000</v>
      </c>
      <c r="CM251" s="43">
        <f t="shared" si="255"/>
        <v>38490840</v>
      </c>
      <c r="CN251" s="43">
        <f t="shared" si="256"/>
        <v>27243250</v>
      </c>
      <c r="CO251" s="43">
        <f t="shared" si="257"/>
        <v>60520175</v>
      </c>
      <c r="CP251" s="43">
        <f t="shared" si="258"/>
        <v>53544104.166666664</v>
      </c>
      <c r="CQ251" s="42">
        <f t="shared" si="269"/>
        <v>2892355186.6170893</v>
      </c>
    </row>
    <row r="252" spans="1:95">
      <c r="A252" s="3">
        <f t="shared" si="259"/>
        <v>213</v>
      </c>
      <c r="B252" s="249">
        <v>4</v>
      </c>
      <c r="C252" s="250" t="s">
        <v>184</v>
      </c>
      <c r="D252" s="251" t="s">
        <v>38</v>
      </c>
      <c r="E252" s="252"/>
      <c r="F252" s="40" t="s">
        <v>58</v>
      </c>
      <c r="G252" s="253">
        <f t="shared" si="235"/>
        <v>101</v>
      </c>
      <c r="H252" s="253">
        <f t="shared" si="236"/>
        <v>90</v>
      </c>
      <c r="I252" s="254">
        <f t="shared" si="237"/>
        <v>27506142.120000001</v>
      </c>
      <c r="J252" s="254">
        <f t="shared" si="238"/>
        <v>1</v>
      </c>
      <c r="K252" s="255">
        <f t="shared" si="239"/>
        <v>1.06</v>
      </c>
      <c r="L252" s="256">
        <f t="shared" si="271"/>
        <v>1.02</v>
      </c>
      <c r="M252" s="257">
        <f t="shared" si="240"/>
        <v>24851779.771825496</v>
      </c>
      <c r="N252" s="257">
        <f t="shared" si="241"/>
        <v>28011926.525916401</v>
      </c>
      <c r="O252" s="257">
        <f t="shared" si="242"/>
        <v>29739640.860144004</v>
      </c>
      <c r="P252" s="257">
        <f t="shared" si="243"/>
        <v>31573916.83403369</v>
      </c>
      <c r="Q252" s="257">
        <f t="shared" si="260"/>
        <v>35468737.038663335</v>
      </c>
      <c r="R252" s="258">
        <f t="shared" si="244"/>
        <v>29739640.860144004</v>
      </c>
      <c r="S252" s="257">
        <f t="shared" si="244"/>
        <v>31573916.83403369</v>
      </c>
      <c r="T252" s="257">
        <f t="shared" si="245"/>
        <v>33521326.93634852</v>
      </c>
      <c r="U252" s="257">
        <f t="shared" si="261"/>
        <v>39851413.463910654</v>
      </c>
      <c r="V252" s="257"/>
      <c r="W252" s="257">
        <f t="shared" si="246"/>
        <v>2236660179.4642944</v>
      </c>
      <c r="X252" s="257">
        <f t="shared" si="247"/>
        <v>2521073387.3324761</v>
      </c>
      <c r="Y252" s="257">
        <f t="shared" si="248"/>
        <v>2676567677.4129605</v>
      </c>
      <c r="Z252" s="258">
        <f t="shared" si="262"/>
        <v>2841652515.0630322</v>
      </c>
      <c r="AA252" s="258">
        <f t="shared" si="263"/>
        <v>3192186333.4797001</v>
      </c>
      <c r="AB252" s="258">
        <f t="shared" si="249"/>
        <v>2676567677.4129605</v>
      </c>
      <c r="AC252" s="257">
        <f t="shared" si="250"/>
        <v>2841652515.0630322</v>
      </c>
      <c r="AD252" s="257">
        <f t="shared" si="264"/>
        <v>3016919424.2713666</v>
      </c>
      <c r="AE252" s="257">
        <f t="shared" si="265"/>
        <v>3586627211.7519588</v>
      </c>
      <c r="AF252" s="257"/>
      <c r="AG252" s="32" t="str">
        <f t="shared" si="251"/>
        <v>BERTAHAP</v>
      </c>
      <c r="AH252" s="259">
        <f t="shared" si="252"/>
        <v>0</v>
      </c>
      <c r="AI252" s="260">
        <v>2</v>
      </c>
      <c r="AJ252" s="261"/>
      <c r="AK252" s="257" t="e">
        <f>IF(AJ252&gt;#REF!,"LB","KR")</f>
        <v>#REF!</v>
      </c>
      <c r="AL252" s="51">
        <f t="shared" si="253"/>
        <v>2460327000</v>
      </c>
      <c r="AM252" s="51">
        <f t="shared" si="253"/>
        <v>2773181000</v>
      </c>
      <c r="AN252" s="51">
        <f t="shared" si="253"/>
        <v>2944225000</v>
      </c>
      <c r="AO252" s="418">
        <f t="shared" si="253"/>
        <v>3125818000</v>
      </c>
      <c r="AP252" s="418">
        <f t="shared" si="254"/>
        <v>2944225000</v>
      </c>
      <c r="AQ252" s="51">
        <f t="shared" si="254"/>
        <v>3125818000</v>
      </c>
      <c r="AR252" s="51">
        <f t="shared" si="254"/>
        <v>3318612000</v>
      </c>
      <c r="AS252" s="42"/>
      <c r="AT252" s="42"/>
      <c r="AU252" s="297">
        <f t="shared" si="266"/>
        <v>-1273534.3801559955</v>
      </c>
      <c r="AV252" s="297"/>
      <c r="AW252" s="297"/>
      <c r="AX252" s="297"/>
      <c r="AY252" s="297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45"/>
      <c r="BX252" s="42"/>
      <c r="BY252" s="42"/>
      <c r="BZ252" s="297"/>
      <c r="CA252" s="42"/>
      <c r="CB252" s="42"/>
      <c r="CC252" s="42"/>
      <c r="CD252" s="42"/>
      <c r="CE252" s="42"/>
      <c r="CF252" s="42"/>
      <c r="CG252" s="42"/>
      <c r="CH252" s="42"/>
      <c r="CI252" s="42"/>
      <c r="CJ252" s="418">
        <f t="shared" si="267"/>
        <v>3318611324.1202307</v>
      </c>
      <c r="CK252" s="42">
        <f t="shared" si="268"/>
        <v>3120879000</v>
      </c>
      <c r="CL252" s="42">
        <f t="shared" si="268"/>
        <v>3313368000</v>
      </c>
      <c r="CM252" s="43">
        <f t="shared" si="255"/>
        <v>46813185</v>
      </c>
      <c r="CN252" s="43">
        <f t="shared" si="256"/>
        <v>33133680</v>
      </c>
      <c r="CO252" s="43">
        <f t="shared" si="257"/>
        <v>73605625</v>
      </c>
      <c r="CP252" s="43">
        <f t="shared" si="258"/>
        <v>65121208.333333336</v>
      </c>
      <c r="CQ252" s="42">
        <f t="shared" si="269"/>
        <v>3517729022.7748499</v>
      </c>
    </row>
    <row r="253" spans="1:95">
      <c r="A253" s="3">
        <f t="shared" si="259"/>
        <v>214</v>
      </c>
      <c r="B253" s="249">
        <v>5</v>
      </c>
      <c r="C253" s="250" t="s">
        <v>184</v>
      </c>
      <c r="D253" s="251" t="s">
        <v>44</v>
      </c>
      <c r="E253" s="252"/>
      <c r="F253" s="40" t="s">
        <v>60</v>
      </c>
      <c r="G253" s="253">
        <f t="shared" si="235"/>
        <v>101</v>
      </c>
      <c r="H253" s="253">
        <f t="shared" si="236"/>
        <v>90</v>
      </c>
      <c r="I253" s="254">
        <f t="shared" si="237"/>
        <v>27506142.120000001</v>
      </c>
      <c r="J253" s="254">
        <f t="shared" si="238"/>
        <v>1</v>
      </c>
      <c r="K253" s="255">
        <f t="shared" si="239"/>
        <v>1.06</v>
      </c>
      <c r="L253" s="256">
        <f t="shared" si="271"/>
        <v>1.02</v>
      </c>
      <c r="M253" s="257">
        <f t="shared" si="240"/>
        <v>24851779.771825496</v>
      </c>
      <c r="N253" s="257">
        <f t="shared" si="241"/>
        <v>28011926.525916401</v>
      </c>
      <c r="O253" s="257">
        <f t="shared" si="242"/>
        <v>29739640.860144004</v>
      </c>
      <c r="P253" s="257">
        <f t="shared" si="243"/>
        <v>31573916.83403369</v>
      </c>
      <c r="Q253" s="257">
        <f t="shared" si="260"/>
        <v>35468737.038663335</v>
      </c>
      <c r="R253" s="258">
        <f t="shared" si="244"/>
        <v>29739640.860144004</v>
      </c>
      <c r="S253" s="257">
        <f t="shared" si="244"/>
        <v>31573916.83403369</v>
      </c>
      <c r="T253" s="257">
        <f t="shared" si="245"/>
        <v>33521326.93634852</v>
      </c>
      <c r="U253" s="257">
        <f t="shared" si="261"/>
        <v>39851413.463910654</v>
      </c>
      <c r="V253" s="257"/>
      <c r="W253" s="257">
        <f t="shared" si="246"/>
        <v>2236660179.4642944</v>
      </c>
      <c r="X253" s="257">
        <f t="shared" si="247"/>
        <v>2521073387.3324761</v>
      </c>
      <c r="Y253" s="257">
        <f t="shared" si="248"/>
        <v>2676567677.4129605</v>
      </c>
      <c r="Z253" s="258">
        <f t="shared" si="262"/>
        <v>2841652515.0630322</v>
      </c>
      <c r="AA253" s="258">
        <f t="shared" si="263"/>
        <v>3192186333.4797001</v>
      </c>
      <c r="AB253" s="258">
        <f t="shared" si="249"/>
        <v>2676567677.4129605</v>
      </c>
      <c r="AC253" s="257">
        <f t="shared" si="250"/>
        <v>2841652515.0630322</v>
      </c>
      <c r="AD253" s="257">
        <f t="shared" si="264"/>
        <v>3016919424.2713666</v>
      </c>
      <c r="AE253" s="257">
        <f t="shared" si="265"/>
        <v>3586627211.7519588</v>
      </c>
      <c r="AF253" s="257"/>
      <c r="AG253" s="32" t="str">
        <f t="shared" si="251"/>
        <v>BERTAHAP</v>
      </c>
      <c r="AH253" s="259">
        <f t="shared" si="252"/>
        <v>0</v>
      </c>
      <c r="AI253" s="260">
        <v>2</v>
      </c>
      <c r="AJ253" s="261"/>
      <c r="AK253" s="257" t="e">
        <f>IF(AJ253&gt;#REF!,"LB","KR")</f>
        <v>#REF!</v>
      </c>
      <c r="AL253" s="51">
        <f t="shared" si="253"/>
        <v>2460327000</v>
      </c>
      <c r="AM253" s="51">
        <f t="shared" si="253"/>
        <v>2773181000</v>
      </c>
      <c r="AN253" s="51">
        <f t="shared" si="253"/>
        <v>2944225000</v>
      </c>
      <c r="AO253" s="418">
        <f t="shared" si="253"/>
        <v>3125818000</v>
      </c>
      <c r="AP253" s="418">
        <f t="shared" si="254"/>
        <v>2944225000</v>
      </c>
      <c r="AQ253" s="51">
        <f t="shared" si="254"/>
        <v>3125818000</v>
      </c>
      <c r="AR253" s="51">
        <f t="shared" si="254"/>
        <v>3318612000</v>
      </c>
      <c r="AS253" s="42"/>
      <c r="AT253" s="42"/>
      <c r="AU253" s="297">
        <f t="shared" si="266"/>
        <v>-1273534.3801559955</v>
      </c>
      <c r="AV253" s="297"/>
      <c r="AW253" s="297"/>
      <c r="AX253" s="297"/>
      <c r="AY253" s="297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45"/>
      <c r="BX253" s="42"/>
      <c r="BY253" s="42"/>
      <c r="BZ253" s="297"/>
      <c r="CA253" s="42"/>
      <c r="CB253" s="42"/>
      <c r="CC253" s="42"/>
      <c r="CD253" s="42"/>
      <c r="CE253" s="42"/>
      <c r="CF253" s="42"/>
      <c r="CG253" s="42"/>
      <c r="CH253" s="42"/>
      <c r="CI253" s="42"/>
      <c r="CJ253" s="418">
        <f t="shared" si="267"/>
        <v>3318611324.1202307</v>
      </c>
      <c r="CK253" s="42">
        <f t="shared" si="268"/>
        <v>3120879000</v>
      </c>
      <c r="CL253" s="42">
        <f t="shared" si="268"/>
        <v>3313368000</v>
      </c>
      <c r="CM253" s="43">
        <f t="shared" si="255"/>
        <v>46813185</v>
      </c>
      <c r="CN253" s="43">
        <f t="shared" si="256"/>
        <v>33133680</v>
      </c>
      <c r="CO253" s="43">
        <f t="shared" si="257"/>
        <v>73605625</v>
      </c>
      <c r="CP253" s="43">
        <f t="shared" si="258"/>
        <v>65121208.333333336</v>
      </c>
      <c r="CQ253" s="42">
        <f t="shared" si="269"/>
        <v>3517729022.7748499</v>
      </c>
    </row>
    <row r="254" spans="1:95">
      <c r="A254" s="3">
        <f t="shared" si="259"/>
        <v>215</v>
      </c>
      <c r="B254" s="249">
        <v>6</v>
      </c>
      <c r="C254" s="250" t="s">
        <v>184</v>
      </c>
      <c r="D254" s="285">
        <v>11</v>
      </c>
      <c r="E254" s="252"/>
      <c r="F254" s="40" t="s">
        <v>62</v>
      </c>
      <c r="G254" s="253">
        <f t="shared" si="235"/>
        <v>101</v>
      </c>
      <c r="H254" s="253">
        <f t="shared" si="236"/>
        <v>90</v>
      </c>
      <c r="I254" s="254">
        <f t="shared" si="237"/>
        <v>27506142.120000001</v>
      </c>
      <c r="J254" s="254">
        <f t="shared" si="238"/>
        <v>1</v>
      </c>
      <c r="K254" s="255">
        <f t="shared" si="239"/>
        <v>1.06</v>
      </c>
      <c r="L254" s="256">
        <f t="shared" si="271"/>
        <v>1.02</v>
      </c>
      <c r="M254" s="257">
        <f t="shared" si="240"/>
        <v>24851779.771825496</v>
      </c>
      <c r="N254" s="257">
        <f t="shared" si="241"/>
        <v>28011926.525916401</v>
      </c>
      <c r="O254" s="257">
        <f t="shared" si="242"/>
        <v>29739640.860144004</v>
      </c>
      <c r="P254" s="257">
        <f t="shared" si="243"/>
        <v>31573916.83403369</v>
      </c>
      <c r="Q254" s="257">
        <f t="shared" si="260"/>
        <v>35468737.038663335</v>
      </c>
      <c r="R254" s="258">
        <f t="shared" si="244"/>
        <v>29739640.860144004</v>
      </c>
      <c r="S254" s="257">
        <f t="shared" si="244"/>
        <v>31573916.83403369</v>
      </c>
      <c r="T254" s="257">
        <f t="shared" si="245"/>
        <v>33521326.93634852</v>
      </c>
      <c r="U254" s="257">
        <f t="shared" si="261"/>
        <v>39851413.463910654</v>
      </c>
      <c r="V254" s="257"/>
      <c r="W254" s="257">
        <f t="shared" si="246"/>
        <v>2236660179.4642944</v>
      </c>
      <c r="X254" s="257">
        <f t="shared" si="247"/>
        <v>2521073387.3324761</v>
      </c>
      <c r="Y254" s="257">
        <f t="shared" si="248"/>
        <v>2676567677.4129605</v>
      </c>
      <c r="Z254" s="258">
        <f t="shared" si="262"/>
        <v>2841652515.0630322</v>
      </c>
      <c r="AA254" s="258">
        <f t="shared" si="263"/>
        <v>3192186333.4797001</v>
      </c>
      <c r="AB254" s="258">
        <f t="shared" si="249"/>
        <v>2676567677.4129605</v>
      </c>
      <c r="AC254" s="257">
        <f t="shared" si="250"/>
        <v>2841652515.0630322</v>
      </c>
      <c r="AD254" s="257">
        <f t="shared" si="264"/>
        <v>3016919424.2713666</v>
      </c>
      <c r="AE254" s="257">
        <f t="shared" si="265"/>
        <v>3586627211.7519588</v>
      </c>
      <c r="AF254" s="257"/>
      <c r="AG254" s="32" t="str">
        <f t="shared" si="251"/>
        <v>BERTAHAP</v>
      </c>
      <c r="AH254" s="259">
        <f t="shared" si="252"/>
        <v>0</v>
      </c>
      <c r="AI254" s="260">
        <v>2</v>
      </c>
      <c r="AJ254" s="261"/>
      <c r="AK254" s="257" t="e">
        <f>IF(AJ254&gt;#REF!,"LB","KR")</f>
        <v>#REF!</v>
      </c>
      <c r="AL254" s="51">
        <f t="shared" si="253"/>
        <v>2460327000</v>
      </c>
      <c r="AM254" s="51">
        <f t="shared" si="253"/>
        <v>2773181000</v>
      </c>
      <c r="AN254" s="51">
        <f t="shared" si="253"/>
        <v>2944225000</v>
      </c>
      <c r="AO254" s="418">
        <f t="shared" si="253"/>
        <v>3125818000</v>
      </c>
      <c r="AP254" s="418">
        <f t="shared" si="254"/>
        <v>2944225000</v>
      </c>
      <c r="AQ254" s="51">
        <f t="shared" si="254"/>
        <v>3125818000</v>
      </c>
      <c r="AR254" s="51">
        <f t="shared" si="254"/>
        <v>3318612000</v>
      </c>
      <c r="AS254" s="42"/>
      <c r="AT254" s="42"/>
      <c r="AU254" s="297">
        <f t="shared" si="266"/>
        <v>-1273534.3801559955</v>
      </c>
      <c r="AV254" s="297"/>
      <c r="AW254" s="297"/>
      <c r="AX254" s="297"/>
      <c r="AY254" s="297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45"/>
      <c r="BX254" s="42"/>
      <c r="BY254" s="42"/>
      <c r="BZ254" s="297"/>
      <c r="CA254" s="42"/>
      <c r="CB254" s="42"/>
      <c r="CC254" s="42"/>
      <c r="CD254" s="42"/>
      <c r="CE254" s="42"/>
      <c r="CF254" s="42"/>
      <c r="CG254" s="42"/>
      <c r="CH254" s="42"/>
      <c r="CI254" s="42"/>
      <c r="CJ254" s="418">
        <f t="shared" si="267"/>
        <v>3318611324.1202307</v>
      </c>
      <c r="CK254" s="42">
        <f t="shared" si="268"/>
        <v>3120879000</v>
      </c>
      <c r="CL254" s="42">
        <f t="shared" si="268"/>
        <v>3313368000</v>
      </c>
      <c r="CM254" s="43">
        <f t="shared" si="255"/>
        <v>46813185</v>
      </c>
      <c r="CN254" s="43">
        <f t="shared" si="256"/>
        <v>33133680</v>
      </c>
      <c r="CO254" s="43">
        <f t="shared" si="257"/>
        <v>73605625</v>
      </c>
      <c r="CP254" s="43">
        <f t="shared" si="258"/>
        <v>65121208.333333336</v>
      </c>
      <c r="CQ254" s="42">
        <f t="shared" si="269"/>
        <v>3517729022.7748499</v>
      </c>
    </row>
    <row r="255" spans="1:95">
      <c r="A255" s="3">
        <f t="shared" si="259"/>
        <v>216</v>
      </c>
      <c r="B255" s="249">
        <v>7</v>
      </c>
      <c r="C255" s="250" t="s">
        <v>184</v>
      </c>
      <c r="D255" s="285">
        <v>15</v>
      </c>
      <c r="E255" s="252"/>
      <c r="F255" s="40" t="s">
        <v>64</v>
      </c>
      <c r="G255" s="253">
        <f t="shared" si="235"/>
        <v>101</v>
      </c>
      <c r="H255" s="253">
        <f t="shared" si="236"/>
        <v>90</v>
      </c>
      <c r="I255" s="254">
        <f t="shared" si="237"/>
        <v>27506142.120000001</v>
      </c>
      <c r="J255" s="254">
        <f t="shared" si="238"/>
        <v>1</v>
      </c>
      <c r="K255" s="255">
        <f t="shared" si="239"/>
        <v>1.06</v>
      </c>
      <c r="L255" s="256">
        <f t="shared" si="271"/>
        <v>1.02</v>
      </c>
      <c r="M255" s="257">
        <f t="shared" si="240"/>
        <v>24851779.771825496</v>
      </c>
      <c r="N255" s="257">
        <f t="shared" si="241"/>
        <v>28011926.525916401</v>
      </c>
      <c r="O255" s="257">
        <f t="shared" si="242"/>
        <v>29739640.860144004</v>
      </c>
      <c r="P255" s="257">
        <f t="shared" si="243"/>
        <v>31573916.83403369</v>
      </c>
      <c r="Q255" s="257">
        <f t="shared" si="260"/>
        <v>35468737.038663335</v>
      </c>
      <c r="R255" s="258">
        <f t="shared" si="244"/>
        <v>29739640.860144004</v>
      </c>
      <c r="S255" s="257">
        <f t="shared" si="244"/>
        <v>31573916.83403369</v>
      </c>
      <c r="T255" s="257">
        <f t="shared" si="245"/>
        <v>33521326.93634852</v>
      </c>
      <c r="U255" s="257">
        <f t="shared" si="261"/>
        <v>39851413.463910654</v>
      </c>
      <c r="V255" s="257"/>
      <c r="W255" s="257">
        <f t="shared" si="246"/>
        <v>2236660179.4642944</v>
      </c>
      <c r="X255" s="257">
        <f t="shared" si="247"/>
        <v>2521073387.3324761</v>
      </c>
      <c r="Y255" s="257">
        <f t="shared" si="248"/>
        <v>2676567677.4129605</v>
      </c>
      <c r="Z255" s="258">
        <f t="shared" si="262"/>
        <v>2841652515.0630322</v>
      </c>
      <c r="AA255" s="258">
        <f t="shared" si="263"/>
        <v>3192186333.4797001</v>
      </c>
      <c r="AB255" s="258">
        <f t="shared" si="249"/>
        <v>2676567677.4129605</v>
      </c>
      <c r="AC255" s="257">
        <f t="shared" si="250"/>
        <v>2841652515.0630322</v>
      </c>
      <c r="AD255" s="257">
        <f t="shared" si="264"/>
        <v>3016919424.2713666</v>
      </c>
      <c r="AE255" s="257">
        <f t="shared" si="265"/>
        <v>3586627211.7519588</v>
      </c>
      <c r="AF255" s="257"/>
      <c r="AG255" s="32" t="str">
        <f t="shared" si="251"/>
        <v>BERTAHAP</v>
      </c>
      <c r="AH255" s="259">
        <f t="shared" si="252"/>
        <v>0</v>
      </c>
      <c r="AI255" s="260">
        <v>2</v>
      </c>
      <c r="AJ255" s="261"/>
      <c r="AK255" s="257" t="e">
        <f>IF(AJ255&gt;#REF!,"LB","KR")</f>
        <v>#REF!</v>
      </c>
      <c r="AL255" s="51">
        <f t="shared" si="253"/>
        <v>2460327000</v>
      </c>
      <c r="AM255" s="51">
        <f t="shared" si="253"/>
        <v>2773181000</v>
      </c>
      <c r="AN255" s="51">
        <f t="shared" si="253"/>
        <v>2944225000</v>
      </c>
      <c r="AO255" s="418">
        <f t="shared" si="253"/>
        <v>3125818000</v>
      </c>
      <c r="AP255" s="418">
        <f t="shared" si="254"/>
        <v>2944225000</v>
      </c>
      <c r="AQ255" s="51">
        <f t="shared" si="254"/>
        <v>3125818000</v>
      </c>
      <c r="AR255" s="51">
        <f t="shared" si="254"/>
        <v>3318612000</v>
      </c>
      <c r="AS255" s="42"/>
      <c r="AT255" s="42"/>
      <c r="AU255" s="297">
        <f t="shared" si="266"/>
        <v>-1273534.3801559955</v>
      </c>
      <c r="AV255" s="297"/>
      <c r="AW255" s="297"/>
      <c r="AX255" s="297"/>
      <c r="AY255" s="297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45"/>
      <c r="BX255" s="42"/>
      <c r="BY255" s="42"/>
      <c r="BZ255" s="297"/>
      <c r="CA255" s="42"/>
      <c r="CB255" s="42"/>
      <c r="CC255" s="42"/>
      <c r="CD255" s="42"/>
      <c r="CE255" s="42"/>
      <c r="CF255" s="42"/>
      <c r="CG255" s="42"/>
      <c r="CH255" s="42"/>
      <c r="CI255" s="42"/>
      <c r="CJ255" s="418">
        <f t="shared" si="267"/>
        <v>3318611324.1202307</v>
      </c>
      <c r="CK255" s="42">
        <f t="shared" si="268"/>
        <v>3120879000</v>
      </c>
      <c r="CL255" s="42">
        <f t="shared" si="268"/>
        <v>3313368000</v>
      </c>
      <c r="CM255" s="43">
        <f t="shared" si="255"/>
        <v>46813185</v>
      </c>
      <c r="CN255" s="43">
        <f t="shared" si="256"/>
        <v>33133680</v>
      </c>
      <c r="CO255" s="43">
        <f t="shared" si="257"/>
        <v>73605625</v>
      </c>
      <c r="CP255" s="43">
        <f t="shared" si="258"/>
        <v>65121208.333333336</v>
      </c>
      <c r="CQ255" s="42">
        <f t="shared" si="269"/>
        <v>3517729022.7748499</v>
      </c>
    </row>
    <row r="256" spans="1:95">
      <c r="A256" s="3">
        <f t="shared" si="259"/>
        <v>217</v>
      </c>
      <c r="B256" s="249">
        <v>8</v>
      </c>
      <c r="C256" s="250" t="s">
        <v>184</v>
      </c>
      <c r="D256" s="285">
        <v>17</v>
      </c>
      <c r="E256" s="252"/>
      <c r="F256" s="40" t="s">
        <v>67</v>
      </c>
      <c r="G256" s="253">
        <f t="shared" si="235"/>
        <v>85</v>
      </c>
      <c r="H256" s="253">
        <f t="shared" si="236"/>
        <v>74</v>
      </c>
      <c r="I256" s="254">
        <f t="shared" si="237"/>
        <v>27506142.120000001</v>
      </c>
      <c r="J256" s="254">
        <f t="shared" si="238"/>
        <v>1</v>
      </c>
      <c r="K256" s="255">
        <f t="shared" si="239"/>
        <v>1.06</v>
      </c>
      <c r="L256" s="256">
        <f t="shared" si="271"/>
        <v>1.02</v>
      </c>
      <c r="M256" s="257">
        <f t="shared" si="240"/>
        <v>24851779.771825496</v>
      </c>
      <c r="N256" s="257">
        <f t="shared" si="241"/>
        <v>28011926.525916401</v>
      </c>
      <c r="O256" s="257">
        <f t="shared" si="242"/>
        <v>29739640.860144004</v>
      </c>
      <c r="P256" s="257">
        <f t="shared" si="243"/>
        <v>31573916.83403369</v>
      </c>
      <c r="Q256" s="257">
        <f t="shared" si="260"/>
        <v>35468737.038663335</v>
      </c>
      <c r="R256" s="258">
        <f t="shared" si="244"/>
        <v>29739640.860144004</v>
      </c>
      <c r="S256" s="257">
        <f t="shared" si="244"/>
        <v>31573916.83403369</v>
      </c>
      <c r="T256" s="257">
        <f t="shared" si="245"/>
        <v>33521326.93634852</v>
      </c>
      <c r="U256" s="257">
        <f t="shared" si="261"/>
        <v>39851413.463910654</v>
      </c>
      <c r="V256" s="257"/>
      <c r="W256" s="257">
        <f t="shared" si="246"/>
        <v>1839031703.1150868</v>
      </c>
      <c r="X256" s="257">
        <f t="shared" si="247"/>
        <v>2072882562.9178138</v>
      </c>
      <c r="Y256" s="257">
        <f t="shared" si="248"/>
        <v>2200733423.6506562</v>
      </c>
      <c r="Z256" s="258">
        <f t="shared" si="262"/>
        <v>2336469845.718493</v>
      </c>
      <c r="AA256" s="258">
        <f t="shared" si="263"/>
        <v>2624686540.8610868</v>
      </c>
      <c r="AB256" s="258">
        <f t="shared" si="249"/>
        <v>2200733423.6506562</v>
      </c>
      <c r="AC256" s="257">
        <f t="shared" si="250"/>
        <v>2336469845.718493</v>
      </c>
      <c r="AD256" s="257">
        <f t="shared" si="264"/>
        <v>2480578193.2897906</v>
      </c>
      <c r="AE256" s="257">
        <f t="shared" si="265"/>
        <v>2949004596.3293886</v>
      </c>
      <c r="AF256" s="257"/>
      <c r="AG256" s="32" t="str">
        <f t="shared" si="251"/>
        <v>BERTAHAP</v>
      </c>
      <c r="AH256" s="259">
        <f t="shared" si="252"/>
        <v>0</v>
      </c>
      <c r="AI256" s="260">
        <v>2</v>
      </c>
      <c r="AJ256" s="261"/>
      <c r="AK256" s="257" t="e">
        <f>IF(AJ256&gt;#REF!,"LB","KR")</f>
        <v>#REF!</v>
      </c>
      <c r="AL256" s="51">
        <f t="shared" si="253"/>
        <v>2022935000</v>
      </c>
      <c r="AM256" s="51">
        <f t="shared" si="253"/>
        <v>2280171000</v>
      </c>
      <c r="AN256" s="51">
        <f t="shared" si="253"/>
        <v>2420807000</v>
      </c>
      <c r="AO256" s="418">
        <f t="shared" si="253"/>
        <v>2570117000</v>
      </c>
      <c r="AP256" s="418">
        <f t="shared" si="254"/>
        <v>2420807000</v>
      </c>
      <c r="AQ256" s="51">
        <f t="shared" si="254"/>
        <v>2570117000</v>
      </c>
      <c r="AR256" s="51">
        <f t="shared" si="254"/>
        <v>2728637000</v>
      </c>
      <c r="AS256" s="42"/>
      <c r="AT256" s="42"/>
      <c r="AU256" s="297">
        <f t="shared" si="266"/>
        <v>-1273534.3801559955</v>
      </c>
      <c r="AV256" s="297"/>
      <c r="AW256" s="297"/>
      <c r="AX256" s="297"/>
      <c r="AY256" s="297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45"/>
      <c r="BX256" s="42"/>
      <c r="BY256" s="42"/>
      <c r="BZ256" s="297"/>
      <c r="CA256" s="42"/>
      <c r="CB256" s="42"/>
      <c r="CC256" s="42"/>
      <c r="CD256" s="42"/>
      <c r="CE256" s="42"/>
      <c r="CF256" s="42"/>
      <c r="CG256" s="42"/>
      <c r="CH256" s="42"/>
      <c r="CI256" s="42"/>
      <c r="CJ256" s="418">
        <f t="shared" si="267"/>
        <v>2728635954.0171294</v>
      </c>
      <c r="CK256" s="42">
        <f t="shared" si="268"/>
        <v>2566056000</v>
      </c>
      <c r="CL256" s="42">
        <f t="shared" si="268"/>
        <v>2724325000</v>
      </c>
      <c r="CM256" s="43">
        <f t="shared" si="255"/>
        <v>38490840</v>
      </c>
      <c r="CN256" s="43">
        <f t="shared" si="256"/>
        <v>27243250</v>
      </c>
      <c r="CO256" s="43">
        <f t="shared" si="257"/>
        <v>60520175</v>
      </c>
      <c r="CP256" s="43">
        <f t="shared" si="258"/>
        <v>53544104.166666664</v>
      </c>
      <c r="CQ256" s="42">
        <f t="shared" si="269"/>
        <v>2892355186.6170893</v>
      </c>
    </row>
    <row r="257" spans="1:97">
      <c r="A257" s="3">
        <f t="shared" si="259"/>
        <v>218</v>
      </c>
      <c r="B257" s="249">
        <v>9</v>
      </c>
      <c r="C257" s="250" t="s">
        <v>184</v>
      </c>
      <c r="D257" s="285">
        <v>19</v>
      </c>
      <c r="E257" s="252"/>
      <c r="F257" s="40" t="s">
        <v>78</v>
      </c>
      <c r="G257" s="253">
        <f t="shared" si="235"/>
        <v>138</v>
      </c>
      <c r="H257" s="253">
        <f t="shared" si="236"/>
        <v>120</v>
      </c>
      <c r="I257" s="254">
        <f t="shared" si="237"/>
        <v>27506142.120000001</v>
      </c>
      <c r="J257" s="254">
        <f t="shared" si="238"/>
        <v>1</v>
      </c>
      <c r="K257" s="255">
        <f t="shared" si="239"/>
        <v>1.06</v>
      </c>
      <c r="L257" s="256">
        <f t="shared" si="271"/>
        <v>1.02</v>
      </c>
      <c r="M257" s="257">
        <f t="shared" si="240"/>
        <v>24851779.771825496</v>
      </c>
      <c r="N257" s="257">
        <f t="shared" si="241"/>
        <v>28011926.525916401</v>
      </c>
      <c r="O257" s="257">
        <f t="shared" si="242"/>
        <v>29739640.860144004</v>
      </c>
      <c r="P257" s="257">
        <f t="shared" si="243"/>
        <v>31573916.83403369</v>
      </c>
      <c r="Q257" s="257">
        <f t="shared" si="260"/>
        <v>35468737.038663335</v>
      </c>
      <c r="R257" s="258">
        <f t="shared" si="244"/>
        <v>29739640.860144004</v>
      </c>
      <c r="S257" s="257">
        <f t="shared" si="244"/>
        <v>31573916.83403369</v>
      </c>
      <c r="T257" s="257">
        <f t="shared" si="245"/>
        <v>33521326.93634852</v>
      </c>
      <c r="U257" s="257">
        <f t="shared" si="261"/>
        <v>39851413.463910654</v>
      </c>
      <c r="V257" s="257"/>
      <c r="W257" s="257">
        <f t="shared" si="246"/>
        <v>2982213572.6190596</v>
      </c>
      <c r="X257" s="257">
        <f t="shared" si="247"/>
        <v>3361431183.1099682</v>
      </c>
      <c r="Y257" s="257">
        <f t="shared" si="248"/>
        <v>3568756903.2172804</v>
      </c>
      <c r="Z257" s="258">
        <f t="shared" si="262"/>
        <v>3788870020.084043</v>
      </c>
      <c r="AA257" s="258">
        <f t="shared" si="263"/>
        <v>4256248444.6396003</v>
      </c>
      <c r="AB257" s="258">
        <f t="shared" si="249"/>
        <v>3568756903.2172804</v>
      </c>
      <c r="AC257" s="257">
        <f t="shared" si="250"/>
        <v>3788870020.084043</v>
      </c>
      <c r="AD257" s="257">
        <f t="shared" si="264"/>
        <v>4022559232.3618226</v>
      </c>
      <c r="AE257" s="257">
        <f t="shared" si="265"/>
        <v>4782169615.6692781</v>
      </c>
      <c r="AF257" s="257"/>
      <c r="AG257" s="32" t="str">
        <f t="shared" si="251"/>
        <v>BERTAHAP</v>
      </c>
      <c r="AH257" s="259">
        <f t="shared" si="252"/>
        <v>0</v>
      </c>
      <c r="AI257" s="260">
        <v>2</v>
      </c>
      <c r="AJ257" s="261"/>
      <c r="AK257" s="257" t="e">
        <f>IF(AJ257&gt;#REF!,"LB","KR")</f>
        <v>#REF!</v>
      </c>
      <c r="AL257" s="51">
        <f t="shared" si="253"/>
        <v>3280435000</v>
      </c>
      <c r="AM257" s="51">
        <f t="shared" si="253"/>
        <v>3697575000</v>
      </c>
      <c r="AN257" s="51">
        <f t="shared" si="253"/>
        <v>3925633000</v>
      </c>
      <c r="AO257" s="418">
        <f t="shared" si="253"/>
        <v>4167758000</v>
      </c>
      <c r="AP257" s="418">
        <f t="shared" si="254"/>
        <v>3925633000</v>
      </c>
      <c r="AQ257" s="51">
        <f t="shared" si="254"/>
        <v>4167758000</v>
      </c>
      <c r="AR257" s="51">
        <f t="shared" si="254"/>
        <v>4424816000</v>
      </c>
      <c r="AS257" s="42"/>
      <c r="AT257" s="42"/>
      <c r="AU257" s="297">
        <f t="shared" si="266"/>
        <v>-1273534.3801559955</v>
      </c>
      <c r="AV257" s="297"/>
      <c r="AW257" s="297"/>
      <c r="AX257" s="297"/>
      <c r="AY257" s="297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45"/>
      <c r="BX257" s="42"/>
      <c r="BY257" s="42"/>
      <c r="BZ257" s="297"/>
      <c r="CA257" s="42"/>
      <c r="CB257" s="42"/>
      <c r="CC257" s="42"/>
      <c r="CD257" s="42"/>
      <c r="CE257" s="42"/>
      <c r="CF257" s="42"/>
      <c r="CG257" s="42"/>
      <c r="CH257" s="42"/>
      <c r="CI257" s="42"/>
      <c r="CJ257" s="418">
        <f t="shared" si="267"/>
        <v>4424815806.6121206</v>
      </c>
      <c r="CK257" s="42">
        <f t="shared" si="268"/>
        <v>4161171000</v>
      </c>
      <c r="CL257" s="42">
        <f t="shared" si="268"/>
        <v>4417824000</v>
      </c>
      <c r="CM257" s="43">
        <f t="shared" si="255"/>
        <v>62417565</v>
      </c>
      <c r="CN257" s="43">
        <f t="shared" si="256"/>
        <v>44178240</v>
      </c>
      <c r="CO257" s="43">
        <f t="shared" si="257"/>
        <v>98140825</v>
      </c>
      <c r="CP257" s="43">
        <f t="shared" si="258"/>
        <v>86828291.666666672</v>
      </c>
      <c r="CQ257" s="42">
        <f t="shared" si="269"/>
        <v>4690305363.6997995</v>
      </c>
    </row>
    <row r="258" spans="1:97">
      <c r="A258" s="3">
        <f t="shared" si="259"/>
        <v>219</v>
      </c>
      <c r="B258" s="249">
        <v>10</v>
      </c>
      <c r="C258" s="250" t="s">
        <v>184</v>
      </c>
      <c r="D258" s="285">
        <v>21</v>
      </c>
      <c r="E258" s="252"/>
      <c r="F258" s="40" t="s">
        <v>84</v>
      </c>
      <c r="G258" s="253">
        <f t="shared" si="235"/>
        <v>132</v>
      </c>
      <c r="H258" s="253">
        <f t="shared" si="236"/>
        <v>112</v>
      </c>
      <c r="I258" s="254">
        <f t="shared" si="237"/>
        <v>27506142.120000001</v>
      </c>
      <c r="J258" s="254">
        <f t="shared" si="238"/>
        <v>3</v>
      </c>
      <c r="K258" s="255">
        <f t="shared" si="239"/>
        <v>1.1000000000000001</v>
      </c>
      <c r="L258" s="256">
        <f t="shared" si="271"/>
        <v>1.02</v>
      </c>
      <c r="M258" s="257">
        <f t="shared" si="240"/>
        <v>25789582.782083057</v>
      </c>
      <c r="N258" s="257">
        <f t="shared" si="241"/>
        <v>29068980.357083056</v>
      </c>
      <c r="O258" s="257">
        <f t="shared" si="242"/>
        <v>30861891.458640002</v>
      </c>
      <c r="P258" s="257">
        <f t="shared" si="243"/>
        <v>32765385.393808544</v>
      </c>
      <c r="Q258" s="257">
        <f t="shared" si="260"/>
        <v>36807179.945782706</v>
      </c>
      <c r="R258" s="258">
        <f t="shared" si="244"/>
        <v>30861891.458640002</v>
      </c>
      <c r="S258" s="257">
        <f t="shared" si="244"/>
        <v>32765385.393808544</v>
      </c>
      <c r="T258" s="257">
        <f t="shared" si="245"/>
        <v>34786282.669795632</v>
      </c>
      <c r="U258" s="257">
        <f t="shared" si="261"/>
        <v>41355240.387077093</v>
      </c>
      <c r="V258" s="257"/>
      <c r="W258" s="257">
        <f t="shared" si="246"/>
        <v>2888433271.5933022</v>
      </c>
      <c r="X258" s="257">
        <f t="shared" si="247"/>
        <v>3255725799.9933023</v>
      </c>
      <c r="Y258" s="257">
        <f t="shared" si="248"/>
        <v>3456531843.3676801</v>
      </c>
      <c r="Z258" s="258">
        <f t="shared" si="262"/>
        <v>3669723164.1065569</v>
      </c>
      <c r="AA258" s="258">
        <f t="shared" si="263"/>
        <v>4122404153.9276628</v>
      </c>
      <c r="AB258" s="258">
        <f t="shared" si="249"/>
        <v>3456531843.3676801</v>
      </c>
      <c r="AC258" s="257">
        <f t="shared" si="250"/>
        <v>3669723164.1065569</v>
      </c>
      <c r="AD258" s="257">
        <f t="shared" si="264"/>
        <v>3896063659.0171108</v>
      </c>
      <c r="AE258" s="257">
        <f t="shared" si="265"/>
        <v>4631786923.3526344</v>
      </c>
      <c r="AF258" s="257"/>
      <c r="AG258" s="32" t="str">
        <f t="shared" si="251"/>
        <v>BERTAHAP</v>
      </c>
      <c r="AH258" s="259">
        <f t="shared" si="252"/>
        <v>0</v>
      </c>
      <c r="AI258" s="260">
        <v>2</v>
      </c>
      <c r="AJ258" s="261"/>
      <c r="AK258" s="257" t="e">
        <f>IF(AJ258&gt;#REF!,"LB","KR")</f>
        <v>#REF!</v>
      </c>
      <c r="AL258" s="51">
        <f t="shared" si="253"/>
        <v>3177277000</v>
      </c>
      <c r="AM258" s="51">
        <f t="shared" si="253"/>
        <v>3581299000</v>
      </c>
      <c r="AN258" s="51">
        <f t="shared" si="253"/>
        <v>3802186000</v>
      </c>
      <c r="AO258" s="418">
        <f t="shared" si="253"/>
        <v>4036696000</v>
      </c>
      <c r="AP258" s="418">
        <f t="shared" si="254"/>
        <v>3802186000</v>
      </c>
      <c r="AQ258" s="51">
        <f t="shared" si="254"/>
        <v>4036696000</v>
      </c>
      <c r="AR258" s="51">
        <f t="shared" si="254"/>
        <v>4285671000</v>
      </c>
      <c r="AS258" s="42"/>
      <c r="AT258" s="42"/>
      <c r="AU258" s="297">
        <f t="shared" si="266"/>
        <v>-151283.781659998</v>
      </c>
      <c r="AV258" s="297"/>
      <c r="AW258" s="297"/>
      <c r="AX258" s="297"/>
      <c r="AY258" s="297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45"/>
      <c r="BX258" s="42"/>
      <c r="BY258" s="42"/>
      <c r="BZ258" s="297"/>
      <c r="CA258" s="42"/>
      <c r="CB258" s="42"/>
      <c r="CC258" s="42"/>
      <c r="CD258" s="42"/>
      <c r="CE258" s="42"/>
      <c r="CF258" s="42"/>
      <c r="CG258" s="42"/>
      <c r="CH258" s="42"/>
      <c r="CI258" s="42"/>
      <c r="CJ258" s="418">
        <f t="shared" si="267"/>
        <v>4285670201.4099474</v>
      </c>
      <c r="CK258" s="42">
        <f t="shared" si="268"/>
        <v>4030318000</v>
      </c>
      <c r="CL258" s="42">
        <f t="shared" si="268"/>
        <v>4278898000</v>
      </c>
      <c r="CM258" s="43">
        <f t="shared" si="255"/>
        <v>60454770</v>
      </c>
      <c r="CN258" s="43">
        <f t="shared" si="256"/>
        <v>42788980</v>
      </c>
      <c r="CO258" s="43">
        <f t="shared" si="257"/>
        <v>95054650</v>
      </c>
      <c r="CP258" s="43">
        <f t="shared" si="258"/>
        <v>84097833.333333328</v>
      </c>
      <c r="CQ258" s="42">
        <f t="shared" si="269"/>
        <v>4542810723.1352682</v>
      </c>
    </row>
    <row r="259" spans="1:97">
      <c r="A259" s="3">
        <f t="shared" si="259"/>
        <v>220</v>
      </c>
      <c r="B259" s="249">
        <v>1</v>
      </c>
      <c r="C259" s="250" t="s">
        <v>185</v>
      </c>
      <c r="D259" s="251" t="s">
        <v>19</v>
      </c>
      <c r="E259" s="252"/>
      <c r="F259" s="40" t="s">
        <v>72</v>
      </c>
      <c r="G259" s="253">
        <f t="shared" si="235"/>
        <v>175</v>
      </c>
      <c r="H259" s="253">
        <f t="shared" si="236"/>
        <v>156</v>
      </c>
      <c r="I259" s="254">
        <f t="shared" si="237"/>
        <v>27506142.120000001</v>
      </c>
      <c r="J259" s="254">
        <f t="shared" si="238"/>
        <v>5</v>
      </c>
      <c r="K259" s="255">
        <f t="shared" si="239"/>
        <v>1.08</v>
      </c>
      <c r="L259" s="305">
        <f t="shared" ref="L259:L266" si="272">SUMIF($AR$4:$AR$22,D259,$BP$4:$BP$22)</f>
        <v>1.03</v>
      </c>
      <c r="M259" s="257">
        <f t="shared" si="240"/>
        <v>25568923.250257753</v>
      </c>
      <c r="N259" s="257">
        <f t="shared" si="241"/>
        <v>28820261.808573257</v>
      </c>
      <c r="O259" s="257">
        <f t="shared" si="242"/>
        <v>30597832.494288005</v>
      </c>
      <c r="P259" s="257">
        <f t="shared" si="243"/>
        <v>32485039.850332111</v>
      </c>
      <c r="Q259" s="257">
        <f t="shared" si="260"/>
        <v>36492252.202931091</v>
      </c>
      <c r="R259" s="258">
        <f t="shared" si="244"/>
        <v>30597832.494288005</v>
      </c>
      <c r="S259" s="257">
        <f t="shared" si="244"/>
        <v>32485039.850332111</v>
      </c>
      <c r="T259" s="257">
        <f t="shared" si="245"/>
        <v>34488646.026631609</v>
      </c>
      <c r="U259" s="257">
        <f t="shared" si="261"/>
        <v>41001398.758096755</v>
      </c>
      <c r="V259" s="257"/>
      <c r="W259" s="257">
        <f t="shared" si="246"/>
        <v>3988752027.0402093</v>
      </c>
      <c r="X259" s="257">
        <f t="shared" si="247"/>
        <v>4495960842.1374283</v>
      </c>
      <c r="Y259" s="257">
        <f t="shared" si="248"/>
        <v>4773261869.1089287</v>
      </c>
      <c r="Z259" s="258">
        <f t="shared" si="262"/>
        <v>5067666216.6518097</v>
      </c>
      <c r="AA259" s="258">
        <f t="shared" si="263"/>
        <v>5692791343.6572504</v>
      </c>
      <c r="AB259" s="258">
        <f t="shared" si="249"/>
        <v>4773261869.1089287</v>
      </c>
      <c r="AC259" s="257">
        <f t="shared" si="250"/>
        <v>5067666216.6518097</v>
      </c>
      <c r="AD259" s="257">
        <f t="shared" si="264"/>
        <v>5380228780.1545305</v>
      </c>
      <c r="AE259" s="257">
        <f t="shared" si="265"/>
        <v>6396218206.2630939</v>
      </c>
      <c r="AF259" s="257"/>
      <c r="AG259" s="32" t="str">
        <f t="shared" si="251"/>
        <v>BERTAHAP</v>
      </c>
      <c r="AH259" s="259">
        <f t="shared" si="252"/>
        <v>0</v>
      </c>
      <c r="AI259" s="260">
        <v>2</v>
      </c>
      <c r="AJ259" s="261"/>
      <c r="AK259" s="257" t="e">
        <f>IF(AJ259&gt;#REF!,"LB","KR")</f>
        <v>#REF!</v>
      </c>
      <c r="AL259" s="51">
        <f t="shared" si="253"/>
        <v>4387628000</v>
      </c>
      <c r="AM259" s="51">
        <f t="shared" si="253"/>
        <v>4945557000</v>
      </c>
      <c r="AN259" s="51">
        <f t="shared" si="253"/>
        <v>5250589000</v>
      </c>
      <c r="AO259" s="418">
        <f t="shared" si="253"/>
        <v>5574433000</v>
      </c>
      <c r="AP259" s="418">
        <f t="shared" si="254"/>
        <v>5250589000</v>
      </c>
      <c r="AQ259" s="51">
        <f t="shared" si="254"/>
        <v>5574433000</v>
      </c>
      <c r="AR259" s="51">
        <f t="shared" si="254"/>
        <v>5918252000</v>
      </c>
      <c r="AS259" s="42"/>
      <c r="AT259" s="42"/>
      <c r="AU259" s="297">
        <f t="shared" si="266"/>
        <v>-415342.74601199478</v>
      </c>
      <c r="AV259" s="297"/>
      <c r="AW259" s="297"/>
      <c r="AX259" s="297"/>
      <c r="AY259" s="297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45"/>
      <c r="BX259" s="42"/>
      <c r="BY259" s="42"/>
      <c r="BZ259" s="297"/>
      <c r="CA259" s="42"/>
      <c r="CB259" s="42"/>
      <c r="CC259" s="42"/>
      <c r="CD259" s="42"/>
      <c r="CE259" s="42"/>
      <c r="CF259" s="42"/>
      <c r="CG259" s="42"/>
      <c r="CH259" s="42"/>
      <c r="CI259" s="42"/>
      <c r="CJ259" s="418">
        <f t="shared" si="267"/>
        <v>5918251311.9284325</v>
      </c>
      <c r="CK259" s="42">
        <f t="shared" si="268"/>
        <v>5565625000</v>
      </c>
      <c r="CL259" s="42">
        <f t="shared" si="268"/>
        <v>5908899000</v>
      </c>
      <c r="CM259" s="43">
        <f t="shared" si="255"/>
        <v>83484375</v>
      </c>
      <c r="CN259" s="43">
        <f t="shared" si="256"/>
        <v>59088990</v>
      </c>
      <c r="CO259" s="43">
        <f t="shared" si="257"/>
        <v>131264725</v>
      </c>
      <c r="CP259" s="43">
        <f t="shared" si="258"/>
        <v>116134020.83333333</v>
      </c>
      <c r="CQ259" s="42">
        <f t="shared" si="269"/>
        <v>6273346487.6057491</v>
      </c>
      <c r="CS259" s="48"/>
    </row>
    <row r="260" spans="1:97">
      <c r="A260" s="3">
        <f t="shared" si="259"/>
        <v>221</v>
      </c>
      <c r="B260" s="249">
        <v>2</v>
      </c>
      <c r="C260" s="250" t="s">
        <v>185</v>
      </c>
      <c r="D260" s="251" t="s">
        <v>29</v>
      </c>
      <c r="E260" s="252"/>
      <c r="F260" s="40" t="s">
        <v>74</v>
      </c>
      <c r="G260" s="253">
        <f t="shared" si="235"/>
        <v>85</v>
      </c>
      <c r="H260" s="253">
        <f t="shared" si="236"/>
        <v>74</v>
      </c>
      <c r="I260" s="254">
        <f t="shared" si="237"/>
        <v>27506142.120000001</v>
      </c>
      <c r="J260" s="254">
        <f t="shared" si="238"/>
        <v>1</v>
      </c>
      <c r="K260" s="255">
        <f t="shared" si="239"/>
        <v>1.06</v>
      </c>
      <c r="L260" s="305">
        <f t="shared" si="272"/>
        <v>1.03</v>
      </c>
      <c r="M260" s="257">
        <f t="shared" si="240"/>
        <v>25095424.671549276</v>
      </c>
      <c r="N260" s="257">
        <f t="shared" si="241"/>
        <v>28286553.256562643</v>
      </c>
      <c r="O260" s="257">
        <f t="shared" si="242"/>
        <v>30031205.966616005</v>
      </c>
      <c r="P260" s="257">
        <f t="shared" si="243"/>
        <v>31883465.038288925</v>
      </c>
      <c r="Q260" s="257">
        <f t="shared" si="260"/>
        <v>35816469.754728667</v>
      </c>
      <c r="R260" s="258">
        <f t="shared" si="244"/>
        <v>30031205.966616005</v>
      </c>
      <c r="S260" s="257">
        <f t="shared" si="244"/>
        <v>31883465.038288925</v>
      </c>
      <c r="T260" s="257">
        <f t="shared" si="245"/>
        <v>33849967.396508798</v>
      </c>
      <c r="U260" s="257">
        <f t="shared" si="261"/>
        <v>40242113.595909774</v>
      </c>
      <c r="V260" s="257"/>
      <c r="W260" s="257">
        <f t="shared" si="246"/>
        <v>1857061425.6946464</v>
      </c>
      <c r="X260" s="257">
        <f t="shared" si="247"/>
        <v>2093204940.9856355</v>
      </c>
      <c r="Y260" s="257">
        <f t="shared" si="248"/>
        <v>2222309241.5295844</v>
      </c>
      <c r="Z260" s="258">
        <f t="shared" si="262"/>
        <v>2359376412.8333802</v>
      </c>
      <c r="AA260" s="258">
        <f t="shared" si="263"/>
        <v>2650418761.8499212</v>
      </c>
      <c r="AB260" s="258">
        <f t="shared" si="249"/>
        <v>2222309241.5295844</v>
      </c>
      <c r="AC260" s="257">
        <f t="shared" si="250"/>
        <v>2359376412.8333802</v>
      </c>
      <c r="AD260" s="257">
        <f t="shared" si="264"/>
        <v>2504897587.341651</v>
      </c>
      <c r="AE260" s="257">
        <f t="shared" si="265"/>
        <v>2977916406.0973234</v>
      </c>
      <c r="AF260" s="257"/>
      <c r="AG260" s="32" t="str">
        <f t="shared" si="251"/>
        <v>BERTAHAP</v>
      </c>
      <c r="AH260" s="259">
        <f t="shared" si="252"/>
        <v>0</v>
      </c>
      <c r="AI260" s="260">
        <v>2</v>
      </c>
      <c r="AJ260" s="261"/>
      <c r="AK260" s="257" t="e">
        <f>IF(AJ260&gt;#REF!,"LB","KR")</f>
        <v>#REF!</v>
      </c>
      <c r="AL260" s="51">
        <f t="shared" si="253"/>
        <v>2042768000</v>
      </c>
      <c r="AM260" s="51">
        <f t="shared" si="253"/>
        <v>2302526000</v>
      </c>
      <c r="AN260" s="51">
        <f t="shared" si="253"/>
        <v>2444541000</v>
      </c>
      <c r="AO260" s="418">
        <f t="shared" si="253"/>
        <v>2595315000</v>
      </c>
      <c r="AP260" s="418">
        <f t="shared" si="254"/>
        <v>2444541000</v>
      </c>
      <c r="AQ260" s="51">
        <f t="shared" si="254"/>
        <v>2595315000</v>
      </c>
      <c r="AR260" s="51">
        <f t="shared" si="254"/>
        <v>2755388000</v>
      </c>
      <c r="AS260" s="42"/>
      <c r="AT260" s="42"/>
      <c r="AU260" s="297">
        <f t="shared" si="266"/>
        <v>-981969.27368399501</v>
      </c>
      <c r="AV260" s="297"/>
      <c r="AW260" s="297"/>
      <c r="AX260" s="297"/>
      <c r="AY260" s="297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45"/>
      <c r="BX260" s="42"/>
      <c r="BY260" s="42"/>
      <c r="BZ260" s="297"/>
      <c r="CA260" s="42"/>
      <c r="CB260" s="42"/>
      <c r="CC260" s="42"/>
      <c r="CD260" s="42"/>
      <c r="CE260" s="42"/>
      <c r="CF260" s="42"/>
      <c r="CG260" s="42"/>
      <c r="CH260" s="42"/>
      <c r="CI260" s="42"/>
      <c r="CJ260" s="418">
        <f t="shared" si="267"/>
        <v>2755388109.1794519</v>
      </c>
      <c r="CK260" s="42">
        <f t="shared" si="268"/>
        <v>2591214000</v>
      </c>
      <c r="CL260" s="42">
        <f t="shared" si="268"/>
        <v>2751034000</v>
      </c>
      <c r="CM260" s="43">
        <f t="shared" si="255"/>
        <v>38868210</v>
      </c>
      <c r="CN260" s="43">
        <f t="shared" si="256"/>
        <v>27510340</v>
      </c>
      <c r="CO260" s="43">
        <f t="shared" si="257"/>
        <v>61113525</v>
      </c>
      <c r="CP260" s="43">
        <f t="shared" si="258"/>
        <v>54069062.5</v>
      </c>
      <c r="CQ260" s="42">
        <f t="shared" si="269"/>
        <v>2920711537.1550598</v>
      </c>
    </row>
    <row r="261" spans="1:97">
      <c r="A261" s="3">
        <f t="shared" si="259"/>
        <v>222</v>
      </c>
      <c r="B261" s="249">
        <v>3</v>
      </c>
      <c r="C261" s="250" t="s">
        <v>185</v>
      </c>
      <c r="D261" s="251" t="s">
        <v>32</v>
      </c>
      <c r="E261" s="252"/>
      <c r="F261" s="40" t="s">
        <v>56</v>
      </c>
      <c r="G261" s="253">
        <f t="shared" si="235"/>
        <v>85</v>
      </c>
      <c r="H261" s="253">
        <f t="shared" si="236"/>
        <v>74</v>
      </c>
      <c r="I261" s="254">
        <f t="shared" si="237"/>
        <v>27506142.120000001</v>
      </c>
      <c r="J261" s="254">
        <f t="shared" si="238"/>
        <v>1</v>
      </c>
      <c r="K261" s="255">
        <f t="shared" si="239"/>
        <v>1.06</v>
      </c>
      <c r="L261" s="305">
        <f t="shared" si="272"/>
        <v>1.03</v>
      </c>
      <c r="M261" s="257">
        <f t="shared" si="240"/>
        <v>25095424.671549276</v>
      </c>
      <c r="N261" s="257">
        <f t="shared" si="241"/>
        <v>28286553.256562643</v>
      </c>
      <c r="O261" s="257">
        <f t="shared" si="242"/>
        <v>30031205.966616005</v>
      </c>
      <c r="P261" s="257">
        <f t="shared" si="243"/>
        <v>31883465.038288925</v>
      </c>
      <c r="Q261" s="257">
        <f t="shared" si="260"/>
        <v>35816469.754728667</v>
      </c>
      <c r="R261" s="258">
        <f t="shared" si="244"/>
        <v>30031205.966616005</v>
      </c>
      <c r="S261" s="257">
        <f t="shared" si="244"/>
        <v>31883465.038288925</v>
      </c>
      <c r="T261" s="257">
        <f t="shared" si="245"/>
        <v>33849967.396508798</v>
      </c>
      <c r="U261" s="257">
        <f t="shared" si="261"/>
        <v>40242113.595909774</v>
      </c>
      <c r="V261" s="257"/>
      <c r="W261" s="257">
        <f t="shared" si="246"/>
        <v>1857061425.6946464</v>
      </c>
      <c r="X261" s="257">
        <f t="shared" si="247"/>
        <v>2093204940.9856355</v>
      </c>
      <c r="Y261" s="257">
        <f t="shared" si="248"/>
        <v>2222309241.5295844</v>
      </c>
      <c r="Z261" s="258">
        <f t="shared" si="262"/>
        <v>2359376412.8333802</v>
      </c>
      <c r="AA261" s="258">
        <f t="shared" si="263"/>
        <v>2650418761.8499212</v>
      </c>
      <c r="AB261" s="258">
        <f t="shared" si="249"/>
        <v>2222309241.5295844</v>
      </c>
      <c r="AC261" s="257">
        <f t="shared" si="250"/>
        <v>2359376412.8333802</v>
      </c>
      <c r="AD261" s="257">
        <f t="shared" si="264"/>
        <v>2504897587.341651</v>
      </c>
      <c r="AE261" s="257">
        <f t="shared" si="265"/>
        <v>2977916406.0973234</v>
      </c>
      <c r="AF261" s="257"/>
      <c r="AG261" s="32" t="str">
        <f t="shared" si="251"/>
        <v>BERTAHAP</v>
      </c>
      <c r="AH261" s="259">
        <f t="shared" si="252"/>
        <v>0</v>
      </c>
      <c r="AI261" s="260">
        <v>2</v>
      </c>
      <c r="AJ261" s="261"/>
      <c r="AK261" s="257" t="e">
        <f>IF(AJ261&gt;#REF!,"LB","KR")</f>
        <v>#REF!</v>
      </c>
      <c r="AL261" s="51">
        <f t="shared" si="253"/>
        <v>2042768000</v>
      </c>
      <c r="AM261" s="51">
        <f t="shared" si="253"/>
        <v>2302526000</v>
      </c>
      <c r="AN261" s="51">
        <f t="shared" si="253"/>
        <v>2444541000</v>
      </c>
      <c r="AO261" s="418">
        <f t="shared" si="253"/>
        <v>2595315000</v>
      </c>
      <c r="AP261" s="418">
        <f t="shared" si="254"/>
        <v>2444541000</v>
      </c>
      <c r="AQ261" s="51">
        <f t="shared" si="254"/>
        <v>2595315000</v>
      </c>
      <c r="AR261" s="51">
        <f t="shared" si="254"/>
        <v>2755388000</v>
      </c>
      <c r="AS261" s="42"/>
      <c r="AT261" s="42"/>
      <c r="AU261" s="297">
        <f t="shared" si="266"/>
        <v>-981969.27368399501</v>
      </c>
      <c r="AV261" s="297"/>
      <c r="AW261" s="297"/>
      <c r="AX261" s="297"/>
      <c r="AY261" s="297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2"/>
      <c r="BR261" s="42"/>
      <c r="BS261" s="42"/>
      <c r="BT261" s="42"/>
      <c r="BU261" s="42"/>
      <c r="BV261" s="42"/>
      <c r="BW261" s="445"/>
      <c r="BX261" s="42"/>
      <c r="BY261" s="42"/>
      <c r="BZ261" s="297"/>
      <c r="CA261" s="42"/>
      <c r="CB261" s="42"/>
      <c r="CC261" s="42"/>
      <c r="CD261" s="42"/>
      <c r="CE261" s="42"/>
      <c r="CF261" s="42"/>
      <c r="CG261" s="42"/>
      <c r="CH261" s="42"/>
      <c r="CI261" s="42"/>
      <c r="CJ261" s="418">
        <f t="shared" si="267"/>
        <v>2755388109.1794519</v>
      </c>
      <c r="CK261" s="42">
        <f t="shared" si="268"/>
        <v>2591214000</v>
      </c>
      <c r="CL261" s="42">
        <f t="shared" si="268"/>
        <v>2751034000</v>
      </c>
      <c r="CM261" s="43">
        <f t="shared" si="255"/>
        <v>38868210</v>
      </c>
      <c r="CN261" s="43">
        <f t="shared" si="256"/>
        <v>27510340</v>
      </c>
      <c r="CO261" s="43">
        <f t="shared" si="257"/>
        <v>61113525</v>
      </c>
      <c r="CP261" s="43">
        <f t="shared" si="258"/>
        <v>54069062.5</v>
      </c>
      <c r="CQ261" s="42">
        <f t="shared" si="269"/>
        <v>2920711537.1550598</v>
      </c>
    </row>
    <row r="262" spans="1:97">
      <c r="A262" s="3">
        <f t="shared" si="259"/>
        <v>223</v>
      </c>
      <c r="B262" s="249">
        <v>4</v>
      </c>
      <c r="C262" s="250" t="s">
        <v>185</v>
      </c>
      <c r="D262" s="251" t="s">
        <v>38</v>
      </c>
      <c r="E262" s="252"/>
      <c r="F262" s="40" t="s">
        <v>58</v>
      </c>
      <c r="G262" s="253">
        <f t="shared" si="235"/>
        <v>101</v>
      </c>
      <c r="H262" s="253">
        <f t="shared" si="236"/>
        <v>90</v>
      </c>
      <c r="I262" s="254">
        <f t="shared" si="237"/>
        <v>27506142.120000001</v>
      </c>
      <c r="J262" s="254">
        <f t="shared" si="238"/>
        <v>1</v>
      </c>
      <c r="K262" s="255">
        <f t="shared" si="239"/>
        <v>1.06</v>
      </c>
      <c r="L262" s="305">
        <f t="shared" si="272"/>
        <v>1.03</v>
      </c>
      <c r="M262" s="257">
        <f t="shared" si="240"/>
        <v>25095424.671549276</v>
      </c>
      <c r="N262" s="257">
        <f t="shared" si="241"/>
        <v>28286553.256562643</v>
      </c>
      <c r="O262" s="257">
        <f t="shared" si="242"/>
        <v>30031205.966616005</v>
      </c>
      <c r="P262" s="257">
        <f t="shared" si="243"/>
        <v>31883465.038288925</v>
      </c>
      <c r="Q262" s="257">
        <f t="shared" si="260"/>
        <v>35816469.754728667</v>
      </c>
      <c r="R262" s="258">
        <f t="shared" si="244"/>
        <v>30031205.966616005</v>
      </c>
      <c r="S262" s="257">
        <f t="shared" si="244"/>
        <v>31883465.038288925</v>
      </c>
      <c r="T262" s="257">
        <f t="shared" si="245"/>
        <v>33849967.396508798</v>
      </c>
      <c r="U262" s="257">
        <f t="shared" si="261"/>
        <v>40242113.595909774</v>
      </c>
      <c r="V262" s="257"/>
      <c r="W262" s="257">
        <f t="shared" si="246"/>
        <v>2258588220.439435</v>
      </c>
      <c r="X262" s="257">
        <f t="shared" si="247"/>
        <v>2545789793.0906377</v>
      </c>
      <c r="Y262" s="257">
        <f t="shared" si="248"/>
        <v>2702808536.9954405</v>
      </c>
      <c r="Z262" s="258">
        <f t="shared" si="262"/>
        <v>2869511853.4460034</v>
      </c>
      <c r="AA262" s="258">
        <f t="shared" si="263"/>
        <v>3223482277.92558</v>
      </c>
      <c r="AB262" s="258">
        <f t="shared" si="249"/>
        <v>2702808536.9954405</v>
      </c>
      <c r="AC262" s="257">
        <f t="shared" si="250"/>
        <v>2869511853.4460034</v>
      </c>
      <c r="AD262" s="257">
        <f t="shared" si="264"/>
        <v>3046497065.685792</v>
      </c>
      <c r="AE262" s="257">
        <f t="shared" si="265"/>
        <v>3621790223.6318798</v>
      </c>
      <c r="AF262" s="257"/>
      <c r="AG262" s="32" t="str">
        <f t="shared" si="251"/>
        <v>BERTAHAP</v>
      </c>
      <c r="AH262" s="259">
        <f t="shared" si="252"/>
        <v>0</v>
      </c>
      <c r="AI262" s="260">
        <v>2</v>
      </c>
      <c r="AJ262" s="261"/>
      <c r="AK262" s="257" t="e">
        <f>IF(AJ262&gt;#REF!,"LB","KR")</f>
        <v>#REF!</v>
      </c>
      <c r="AL262" s="51">
        <f t="shared" si="253"/>
        <v>2484448000</v>
      </c>
      <c r="AM262" s="51">
        <f t="shared" si="253"/>
        <v>2800369000</v>
      </c>
      <c r="AN262" s="51">
        <f t="shared" si="253"/>
        <v>2973090000</v>
      </c>
      <c r="AO262" s="418">
        <f t="shared" si="253"/>
        <v>3156464000</v>
      </c>
      <c r="AP262" s="418">
        <f t="shared" si="254"/>
        <v>2973090000</v>
      </c>
      <c r="AQ262" s="51">
        <f t="shared" si="254"/>
        <v>3156464000</v>
      </c>
      <c r="AR262" s="51">
        <f t="shared" si="254"/>
        <v>3351147000</v>
      </c>
      <c r="AS262" s="42"/>
      <c r="AT262" s="42"/>
      <c r="AU262" s="297">
        <f t="shared" si="266"/>
        <v>-981969.27368399501</v>
      </c>
      <c r="AV262" s="297"/>
      <c r="AW262" s="297"/>
      <c r="AX262" s="297"/>
      <c r="AY262" s="297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45"/>
      <c r="BX262" s="42"/>
      <c r="BY262" s="42"/>
      <c r="BZ262" s="297"/>
      <c r="CA262" s="42"/>
      <c r="CB262" s="42"/>
      <c r="CC262" s="42"/>
      <c r="CD262" s="42"/>
      <c r="CE262" s="42"/>
      <c r="CF262" s="42"/>
      <c r="CG262" s="42"/>
      <c r="CH262" s="42"/>
      <c r="CI262" s="42"/>
      <c r="CJ262" s="418">
        <f t="shared" si="267"/>
        <v>3351147499.495441</v>
      </c>
      <c r="CK262" s="42">
        <f t="shared" si="268"/>
        <v>3151476000</v>
      </c>
      <c r="CL262" s="42">
        <f t="shared" si="268"/>
        <v>3345852000</v>
      </c>
      <c r="CM262" s="43">
        <f t="shared" si="255"/>
        <v>47272140</v>
      </c>
      <c r="CN262" s="43">
        <f t="shared" si="256"/>
        <v>33458520</v>
      </c>
      <c r="CO262" s="43">
        <f t="shared" si="257"/>
        <v>74327250</v>
      </c>
      <c r="CP262" s="43">
        <f t="shared" si="258"/>
        <v>65759666.666666664</v>
      </c>
      <c r="CQ262" s="42">
        <f t="shared" si="269"/>
        <v>3552216562.213819</v>
      </c>
    </row>
    <row r="263" spans="1:97">
      <c r="A263" s="3">
        <f t="shared" si="259"/>
        <v>224</v>
      </c>
      <c r="B263" s="249">
        <v>5</v>
      </c>
      <c r="C263" s="250" t="s">
        <v>185</v>
      </c>
      <c r="D263" s="285">
        <v>15</v>
      </c>
      <c r="E263" s="252"/>
      <c r="F263" s="40" t="s">
        <v>64</v>
      </c>
      <c r="G263" s="253">
        <f t="shared" si="235"/>
        <v>101</v>
      </c>
      <c r="H263" s="253">
        <f t="shared" si="236"/>
        <v>90</v>
      </c>
      <c r="I263" s="254">
        <f t="shared" si="237"/>
        <v>27506142.120000001</v>
      </c>
      <c r="J263" s="254">
        <f t="shared" si="238"/>
        <v>1</v>
      </c>
      <c r="K263" s="255">
        <f t="shared" si="239"/>
        <v>1.06</v>
      </c>
      <c r="L263" s="305">
        <f t="shared" si="272"/>
        <v>1.03</v>
      </c>
      <c r="M263" s="257">
        <f t="shared" si="240"/>
        <v>25095424.671549276</v>
      </c>
      <c r="N263" s="257">
        <f t="shared" si="241"/>
        <v>28286553.256562643</v>
      </c>
      <c r="O263" s="257">
        <f t="shared" si="242"/>
        <v>30031205.966616005</v>
      </c>
      <c r="P263" s="257">
        <f t="shared" si="243"/>
        <v>31883465.038288925</v>
      </c>
      <c r="Q263" s="257">
        <f t="shared" si="260"/>
        <v>35816469.754728667</v>
      </c>
      <c r="R263" s="258">
        <f t="shared" si="244"/>
        <v>30031205.966616005</v>
      </c>
      <c r="S263" s="257">
        <f t="shared" si="244"/>
        <v>31883465.038288925</v>
      </c>
      <c r="T263" s="257">
        <f t="shared" si="245"/>
        <v>33849967.396508798</v>
      </c>
      <c r="U263" s="257">
        <f t="shared" si="261"/>
        <v>40242113.595909774</v>
      </c>
      <c r="V263" s="257"/>
      <c r="W263" s="257">
        <f t="shared" si="246"/>
        <v>2258588220.439435</v>
      </c>
      <c r="X263" s="257">
        <f t="shared" si="247"/>
        <v>2545789793.0906377</v>
      </c>
      <c r="Y263" s="257">
        <f t="shared" si="248"/>
        <v>2702808536.9954405</v>
      </c>
      <c r="Z263" s="258">
        <f t="shared" si="262"/>
        <v>2869511853.4460034</v>
      </c>
      <c r="AA263" s="258">
        <f t="shared" si="263"/>
        <v>3223482277.92558</v>
      </c>
      <c r="AB263" s="258">
        <f t="shared" si="249"/>
        <v>2702808536.9954405</v>
      </c>
      <c r="AC263" s="257">
        <f t="shared" si="250"/>
        <v>2869511853.4460034</v>
      </c>
      <c r="AD263" s="257">
        <f t="shared" si="264"/>
        <v>3046497065.685792</v>
      </c>
      <c r="AE263" s="257">
        <f t="shared" si="265"/>
        <v>3621790223.6318798</v>
      </c>
      <c r="AF263" s="257"/>
      <c r="AG263" s="32" t="str">
        <f t="shared" si="251"/>
        <v>BERTAHAP</v>
      </c>
      <c r="AH263" s="259">
        <f t="shared" si="252"/>
        <v>0</v>
      </c>
      <c r="AI263" s="260">
        <v>2</v>
      </c>
      <c r="AJ263" s="261"/>
      <c r="AK263" s="257" t="e">
        <f>IF(AJ263&gt;#REF!,"LB","KR")</f>
        <v>#REF!</v>
      </c>
      <c r="AL263" s="51">
        <f t="shared" si="253"/>
        <v>2484448000</v>
      </c>
      <c r="AM263" s="51">
        <f t="shared" si="253"/>
        <v>2800369000</v>
      </c>
      <c r="AN263" s="51">
        <f t="shared" si="253"/>
        <v>2973090000</v>
      </c>
      <c r="AO263" s="418">
        <f t="shared" si="253"/>
        <v>3156464000</v>
      </c>
      <c r="AP263" s="418">
        <f t="shared" si="254"/>
        <v>2973090000</v>
      </c>
      <c r="AQ263" s="51">
        <f t="shared" si="254"/>
        <v>3156464000</v>
      </c>
      <c r="AR263" s="51">
        <f t="shared" si="254"/>
        <v>3351147000</v>
      </c>
      <c r="AS263" s="42"/>
      <c r="AT263" s="42"/>
      <c r="AU263" s="297">
        <f t="shared" si="266"/>
        <v>-981969.27368399501</v>
      </c>
      <c r="AV263" s="297"/>
      <c r="AW263" s="297"/>
      <c r="AX263" s="297"/>
      <c r="AY263" s="297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45"/>
      <c r="BX263" s="42"/>
      <c r="BY263" s="42"/>
      <c r="BZ263" s="297"/>
      <c r="CA263" s="42"/>
      <c r="CB263" s="42"/>
      <c r="CC263" s="42"/>
      <c r="CD263" s="42"/>
      <c r="CE263" s="42"/>
      <c r="CF263" s="42"/>
      <c r="CG263" s="42"/>
      <c r="CH263" s="42"/>
      <c r="CI263" s="42"/>
      <c r="CJ263" s="418">
        <f t="shared" si="267"/>
        <v>3351147499.495441</v>
      </c>
      <c r="CK263" s="42">
        <f t="shared" si="268"/>
        <v>3151476000</v>
      </c>
      <c r="CL263" s="42">
        <f t="shared" si="268"/>
        <v>3345852000</v>
      </c>
      <c r="CM263" s="43">
        <f t="shared" si="255"/>
        <v>47272140</v>
      </c>
      <c r="CN263" s="43">
        <f t="shared" si="256"/>
        <v>33458520</v>
      </c>
      <c r="CO263" s="43">
        <f t="shared" si="257"/>
        <v>74327250</v>
      </c>
      <c r="CP263" s="43">
        <f t="shared" si="258"/>
        <v>65759666.666666664</v>
      </c>
      <c r="CQ263" s="42">
        <f t="shared" si="269"/>
        <v>3552216562.213819</v>
      </c>
    </row>
    <row r="264" spans="1:97">
      <c r="A264" s="3">
        <f t="shared" si="259"/>
        <v>225</v>
      </c>
      <c r="B264" s="249">
        <v>6</v>
      </c>
      <c r="C264" s="250" t="s">
        <v>185</v>
      </c>
      <c r="D264" s="285">
        <v>17</v>
      </c>
      <c r="E264" s="252"/>
      <c r="F264" s="40" t="s">
        <v>67</v>
      </c>
      <c r="G264" s="253">
        <f t="shared" si="235"/>
        <v>85</v>
      </c>
      <c r="H264" s="253">
        <f t="shared" si="236"/>
        <v>74</v>
      </c>
      <c r="I264" s="254">
        <f t="shared" si="237"/>
        <v>27506142.120000001</v>
      </c>
      <c r="J264" s="254">
        <f t="shared" si="238"/>
        <v>1</v>
      </c>
      <c r="K264" s="255">
        <f t="shared" si="239"/>
        <v>1.06</v>
      </c>
      <c r="L264" s="305">
        <f t="shared" si="272"/>
        <v>1.03</v>
      </c>
      <c r="M264" s="257">
        <f t="shared" si="240"/>
        <v>25095424.671549276</v>
      </c>
      <c r="N264" s="257">
        <f t="shared" si="241"/>
        <v>28286553.256562643</v>
      </c>
      <c r="O264" s="257">
        <f t="shared" si="242"/>
        <v>30031205.966616005</v>
      </c>
      <c r="P264" s="257">
        <f t="shared" si="243"/>
        <v>31883465.038288925</v>
      </c>
      <c r="Q264" s="257">
        <f t="shared" si="260"/>
        <v>35816469.754728667</v>
      </c>
      <c r="R264" s="258">
        <f t="shared" si="244"/>
        <v>30031205.966616005</v>
      </c>
      <c r="S264" s="257">
        <f t="shared" si="244"/>
        <v>31883465.038288925</v>
      </c>
      <c r="T264" s="257">
        <f t="shared" si="245"/>
        <v>33849967.396508798</v>
      </c>
      <c r="U264" s="257">
        <f t="shared" si="261"/>
        <v>40242113.595909774</v>
      </c>
      <c r="V264" s="257"/>
      <c r="W264" s="257">
        <f t="shared" si="246"/>
        <v>1857061425.6946464</v>
      </c>
      <c r="X264" s="257">
        <f t="shared" si="247"/>
        <v>2093204940.9856355</v>
      </c>
      <c r="Y264" s="257">
        <f t="shared" si="248"/>
        <v>2222309241.5295844</v>
      </c>
      <c r="Z264" s="258">
        <f t="shared" si="262"/>
        <v>2359376412.8333802</v>
      </c>
      <c r="AA264" s="258">
        <f t="shared" si="263"/>
        <v>2650418761.8499212</v>
      </c>
      <c r="AB264" s="258">
        <f t="shared" si="249"/>
        <v>2222309241.5295844</v>
      </c>
      <c r="AC264" s="257">
        <f t="shared" si="250"/>
        <v>2359376412.8333802</v>
      </c>
      <c r="AD264" s="257">
        <f t="shared" si="264"/>
        <v>2504897587.341651</v>
      </c>
      <c r="AE264" s="257">
        <f t="shared" si="265"/>
        <v>2977916406.0973234</v>
      </c>
      <c r="AF264" s="257"/>
      <c r="AG264" s="32" t="str">
        <f t="shared" si="251"/>
        <v>BERTAHAP</v>
      </c>
      <c r="AH264" s="259">
        <f t="shared" si="252"/>
        <v>0</v>
      </c>
      <c r="AI264" s="260">
        <v>2</v>
      </c>
      <c r="AJ264" s="261"/>
      <c r="AK264" s="257" t="e">
        <f>IF(AJ264&gt;#REF!,"LB","KR")</f>
        <v>#REF!</v>
      </c>
      <c r="AL264" s="51">
        <f t="shared" si="253"/>
        <v>2042768000</v>
      </c>
      <c r="AM264" s="51">
        <f t="shared" si="253"/>
        <v>2302526000</v>
      </c>
      <c r="AN264" s="51">
        <f t="shared" si="253"/>
        <v>2444541000</v>
      </c>
      <c r="AO264" s="418">
        <f t="shared" si="253"/>
        <v>2595315000</v>
      </c>
      <c r="AP264" s="418">
        <f t="shared" si="254"/>
        <v>2444541000</v>
      </c>
      <c r="AQ264" s="51">
        <f t="shared" si="254"/>
        <v>2595315000</v>
      </c>
      <c r="AR264" s="51">
        <f t="shared" si="254"/>
        <v>2755388000</v>
      </c>
      <c r="AS264" s="42"/>
      <c r="AT264" s="42"/>
      <c r="AU264" s="297">
        <f t="shared" si="266"/>
        <v>-981969.27368399501</v>
      </c>
      <c r="AV264" s="297"/>
      <c r="AW264" s="297"/>
      <c r="AX264" s="297"/>
      <c r="AY264" s="297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45"/>
      <c r="BX264" s="42"/>
      <c r="BY264" s="42"/>
      <c r="BZ264" s="297"/>
      <c r="CA264" s="42"/>
      <c r="CB264" s="42"/>
      <c r="CC264" s="42"/>
      <c r="CD264" s="42"/>
      <c r="CE264" s="42"/>
      <c r="CF264" s="42"/>
      <c r="CG264" s="42"/>
      <c r="CH264" s="42"/>
      <c r="CI264" s="42"/>
      <c r="CJ264" s="418">
        <f t="shared" si="267"/>
        <v>2755388109.1794519</v>
      </c>
      <c r="CK264" s="42">
        <f t="shared" si="268"/>
        <v>2591214000</v>
      </c>
      <c r="CL264" s="42">
        <f t="shared" si="268"/>
        <v>2751034000</v>
      </c>
      <c r="CM264" s="43">
        <f t="shared" si="255"/>
        <v>38868210</v>
      </c>
      <c r="CN264" s="43">
        <f t="shared" si="256"/>
        <v>27510340</v>
      </c>
      <c r="CO264" s="43">
        <f t="shared" si="257"/>
        <v>61113525</v>
      </c>
      <c r="CP264" s="43">
        <f t="shared" si="258"/>
        <v>54069062.5</v>
      </c>
      <c r="CQ264" s="42">
        <f t="shared" si="269"/>
        <v>2920711537.1550598</v>
      </c>
    </row>
    <row r="265" spans="1:97">
      <c r="A265" s="3">
        <f t="shared" si="259"/>
        <v>226</v>
      </c>
      <c r="B265" s="249">
        <v>7</v>
      </c>
      <c r="C265" s="250" t="s">
        <v>185</v>
      </c>
      <c r="D265" s="285">
        <v>19</v>
      </c>
      <c r="E265" s="252"/>
      <c r="F265" s="40" t="s">
        <v>78</v>
      </c>
      <c r="G265" s="253">
        <f t="shared" si="235"/>
        <v>138</v>
      </c>
      <c r="H265" s="253">
        <f t="shared" si="236"/>
        <v>120</v>
      </c>
      <c r="I265" s="254">
        <f t="shared" si="237"/>
        <v>27506142.120000001</v>
      </c>
      <c r="J265" s="254">
        <f t="shared" si="238"/>
        <v>1</v>
      </c>
      <c r="K265" s="255">
        <f t="shared" si="239"/>
        <v>1.06</v>
      </c>
      <c r="L265" s="305">
        <f t="shared" si="272"/>
        <v>1.03</v>
      </c>
      <c r="M265" s="257">
        <f t="shared" si="240"/>
        <v>25095424.671549276</v>
      </c>
      <c r="N265" s="257">
        <f t="shared" si="241"/>
        <v>28286553.256562643</v>
      </c>
      <c r="O265" s="257">
        <f t="shared" si="242"/>
        <v>30031205.966616005</v>
      </c>
      <c r="P265" s="257">
        <f t="shared" si="243"/>
        <v>31883465.038288925</v>
      </c>
      <c r="Q265" s="257">
        <f t="shared" si="260"/>
        <v>35816469.754728667</v>
      </c>
      <c r="R265" s="258">
        <f t="shared" si="244"/>
        <v>30031205.966616005</v>
      </c>
      <c r="S265" s="257">
        <f t="shared" si="244"/>
        <v>31883465.038288925</v>
      </c>
      <c r="T265" s="257">
        <f t="shared" si="245"/>
        <v>33849967.396508798</v>
      </c>
      <c r="U265" s="257">
        <f t="shared" si="261"/>
        <v>40242113.595909774</v>
      </c>
      <c r="V265" s="257"/>
      <c r="W265" s="257">
        <f t="shared" si="246"/>
        <v>3011450960.5859132</v>
      </c>
      <c r="X265" s="257">
        <f t="shared" si="247"/>
        <v>3394386390.7875171</v>
      </c>
      <c r="Y265" s="257">
        <f t="shared" si="248"/>
        <v>3603744715.9939203</v>
      </c>
      <c r="Z265" s="258">
        <f t="shared" si="262"/>
        <v>3826015804.5946708</v>
      </c>
      <c r="AA265" s="258">
        <f t="shared" si="263"/>
        <v>4297976370.56744</v>
      </c>
      <c r="AB265" s="258">
        <f t="shared" si="249"/>
        <v>3603744715.9939203</v>
      </c>
      <c r="AC265" s="257">
        <f t="shared" si="250"/>
        <v>3826015804.5946708</v>
      </c>
      <c r="AD265" s="257">
        <f t="shared" si="264"/>
        <v>4061996087.5810556</v>
      </c>
      <c r="AE265" s="257">
        <f t="shared" si="265"/>
        <v>4829053631.5091724</v>
      </c>
      <c r="AF265" s="257"/>
      <c r="AG265" s="32" t="str">
        <f t="shared" si="251"/>
        <v>BERTAHAP</v>
      </c>
      <c r="AH265" s="259">
        <f t="shared" si="252"/>
        <v>0</v>
      </c>
      <c r="AI265" s="260">
        <v>2</v>
      </c>
      <c r="AJ265" s="261"/>
      <c r="AK265" s="257" t="e">
        <f>IF(AJ265&gt;#REF!,"LB","KR")</f>
        <v>#REF!</v>
      </c>
      <c r="AL265" s="51">
        <f t="shared" si="253"/>
        <v>3312597000</v>
      </c>
      <c r="AM265" s="51">
        <f t="shared" si="253"/>
        <v>3733826000</v>
      </c>
      <c r="AN265" s="51">
        <f t="shared" si="253"/>
        <v>3964120000</v>
      </c>
      <c r="AO265" s="418">
        <f t="shared" si="253"/>
        <v>4208618000</v>
      </c>
      <c r="AP265" s="418">
        <f t="shared" si="254"/>
        <v>3964120000</v>
      </c>
      <c r="AQ265" s="51">
        <f t="shared" si="254"/>
        <v>4208618000</v>
      </c>
      <c r="AR265" s="51">
        <f t="shared" si="254"/>
        <v>4468196000</v>
      </c>
      <c r="AS265" s="42"/>
      <c r="AT265" s="42"/>
      <c r="AU265" s="297">
        <f t="shared" si="266"/>
        <v>-981969.27368399501</v>
      </c>
      <c r="AV265" s="297"/>
      <c r="AW265" s="297"/>
      <c r="AX265" s="297"/>
      <c r="AY265" s="297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45"/>
      <c r="BX265" s="42"/>
      <c r="BY265" s="42"/>
      <c r="BZ265" s="297"/>
      <c r="CA265" s="42"/>
      <c r="CB265" s="42"/>
      <c r="CC265" s="42"/>
      <c r="CD265" s="42"/>
      <c r="CE265" s="42"/>
      <c r="CF265" s="42"/>
      <c r="CG265" s="42"/>
      <c r="CH265" s="42"/>
      <c r="CI265" s="42"/>
      <c r="CJ265" s="418">
        <f t="shared" si="267"/>
        <v>4468195958.2087755</v>
      </c>
      <c r="CK265" s="42">
        <f t="shared" si="268"/>
        <v>4201968000</v>
      </c>
      <c r="CL265" s="42">
        <f t="shared" si="268"/>
        <v>4461136000</v>
      </c>
      <c r="CM265" s="43">
        <f t="shared" si="255"/>
        <v>63029520</v>
      </c>
      <c r="CN265" s="43">
        <f t="shared" si="256"/>
        <v>44611360</v>
      </c>
      <c r="CO265" s="43">
        <f t="shared" si="257"/>
        <v>99103000</v>
      </c>
      <c r="CP265" s="43">
        <f t="shared" si="258"/>
        <v>87679541.666666672</v>
      </c>
      <c r="CQ265" s="42">
        <f t="shared" si="269"/>
        <v>4736288749.6184254</v>
      </c>
    </row>
    <row r="266" spans="1:97">
      <c r="A266" s="3">
        <f t="shared" si="259"/>
        <v>227</v>
      </c>
      <c r="B266" s="249">
        <v>8</v>
      </c>
      <c r="C266" s="250" t="s">
        <v>185</v>
      </c>
      <c r="D266" s="285">
        <v>21</v>
      </c>
      <c r="E266" s="252"/>
      <c r="F266" s="40" t="s">
        <v>84</v>
      </c>
      <c r="G266" s="253">
        <f t="shared" si="235"/>
        <v>132</v>
      </c>
      <c r="H266" s="253">
        <f t="shared" si="236"/>
        <v>112</v>
      </c>
      <c r="I266" s="254">
        <f t="shared" si="237"/>
        <v>27506142.120000001</v>
      </c>
      <c r="J266" s="254">
        <f t="shared" si="238"/>
        <v>3</v>
      </c>
      <c r="K266" s="255">
        <f t="shared" si="239"/>
        <v>1.1000000000000001</v>
      </c>
      <c r="L266" s="305">
        <f t="shared" si="272"/>
        <v>1.03</v>
      </c>
      <c r="M266" s="257">
        <f t="shared" si="240"/>
        <v>26042421.828966226</v>
      </c>
      <c r="N266" s="257">
        <f t="shared" si="241"/>
        <v>29353970.360583872</v>
      </c>
      <c r="O266" s="257">
        <f t="shared" si="242"/>
        <v>31164459.021960001</v>
      </c>
      <c r="P266" s="257">
        <f t="shared" si="243"/>
        <v>33086614.662375297</v>
      </c>
      <c r="Q266" s="257">
        <f t="shared" si="260"/>
        <v>37168034.651133522</v>
      </c>
      <c r="R266" s="258">
        <f t="shared" si="244"/>
        <v>31164459.021960001</v>
      </c>
      <c r="S266" s="257">
        <f t="shared" si="244"/>
        <v>33086614.662375297</v>
      </c>
      <c r="T266" s="257">
        <f t="shared" si="245"/>
        <v>35127324.656754412</v>
      </c>
      <c r="U266" s="257">
        <f t="shared" si="261"/>
        <v>41760683.920283727</v>
      </c>
      <c r="V266" s="257"/>
      <c r="W266" s="257">
        <f t="shared" si="246"/>
        <v>2916751244.8442173</v>
      </c>
      <c r="X266" s="257">
        <f t="shared" si="247"/>
        <v>3287644680.3853936</v>
      </c>
      <c r="Y266" s="257">
        <f t="shared" si="248"/>
        <v>3490419410.4595203</v>
      </c>
      <c r="Z266" s="258">
        <f t="shared" si="262"/>
        <v>3705700842.1860332</v>
      </c>
      <c r="AA266" s="258">
        <f t="shared" si="263"/>
        <v>4162819880.9269543</v>
      </c>
      <c r="AB266" s="258">
        <f t="shared" si="249"/>
        <v>3490419410.4595203</v>
      </c>
      <c r="AC266" s="257">
        <f t="shared" si="250"/>
        <v>3705700842.1860332</v>
      </c>
      <c r="AD266" s="257">
        <f t="shared" si="264"/>
        <v>3934260361.5564942</v>
      </c>
      <c r="AE266" s="257">
        <f t="shared" si="265"/>
        <v>4677196599.0717773</v>
      </c>
      <c r="AF266" s="257"/>
      <c r="AG266" s="32" t="str">
        <f t="shared" si="251"/>
        <v>BERTAHAP</v>
      </c>
      <c r="AH266" s="259">
        <f t="shared" si="252"/>
        <v>0</v>
      </c>
      <c r="AI266" s="260">
        <v>2</v>
      </c>
      <c r="AJ266" s="261"/>
      <c r="AK266" s="257" t="e">
        <f>IF(AJ266&gt;#REF!,"LB","KR")</f>
        <v>#REF!</v>
      </c>
      <c r="AL266" s="51">
        <f t="shared" si="253"/>
        <v>3208427000</v>
      </c>
      <c r="AM266" s="51">
        <f t="shared" si="253"/>
        <v>3616410000</v>
      </c>
      <c r="AN266" s="51">
        <f t="shared" si="253"/>
        <v>3839462000</v>
      </c>
      <c r="AO266" s="418">
        <f t="shared" si="253"/>
        <v>4076271000</v>
      </c>
      <c r="AP266" s="418">
        <f t="shared" si="254"/>
        <v>3839462000</v>
      </c>
      <c r="AQ266" s="51">
        <f t="shared" si="254"/>
        <v>4076271000</v>
      </c>
      <c r="AR266" s="51">
        <f t="shared" si="254"/>
        <v>4327687000</v>
      </c>
      <c r="AS266" s="42"/>
      <c r="AT266" s="42"/>
      <c r="AU266" s="297">
        <f t="shared" si="266"/>
        <v>151283.78166000172</v>
      </c>
      <c r="AV266" s="297"/>
      <c r="AW266" s="297"/>
      <c r="AX266" s="297"/>
      <c r="AY266" s="297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45"/>
      <c r="BX266" s="42"/>
      <c r="BY266" s="42"/>
      <c r="BZ266" s="297"/>
      <c r="CA266" s="42"/>
      <c r="CB266" s="42"/>
      <c r="CC266" s="42"/>
      <c r="CD266" s="42"/>
      <c r="CE266" s="42"/>
      <c r="CF266" s="42"/>
      <c r="CG266" s="42"/>
      <c r="CH266" s="42"/>
      <c r="CI266" s="42"/>
      <c r="CJ266" s="418">
        <f t="shared" si="267"/>
        <v>4327686097.1377401</v>
      </c>
      <c r="CK266" s="42">
        <f t="shared" si="268"/>
        <v>4069830000</v>
      </c>
      <c r="CL266" s="42">
        <f t="shared" si="268"/>
        <v>4320848000</v>
      </c>
      <c r="CM266" s="43">
        <f t="shared" si="255"/>
        <v>61047450</v>
      </c>
      <c r="CN266" s="43">
        <f t="shared" si="256"/>
        <v>43208480</v>
      </c>
      <c r="CO266" s="43">
        <f t="shared" si="257"/>
        <v>95986550</v>
      </c>
      <c r="CP266" s="43">
        <f t="shared" si="258"/>
        <v>84922312.5</v>
      </c>
      <c r="CQ266" s="42">
        <f t="shared" si="269"/>
        <v>4587348103.9832172</v>
      </c>
    </row>
    <row r="267" spans="1:97">
      <c r="A267" s="3">
        <f t="shared" si="259"/>
        <v>228</v>
      </c>
      <c r="B267" s="249">
        <v>1</v>
      </c>
      <c r="C267" s="250" t="s">
        <v>186</v>
      </c>
      <c r="D267" s="251" t="s">
        <v>19</v>
      </c>
      <c r="E267" s="252"/>
      <c r="F267" s="40" t="s">
        <v>72</v>
      </c>
      <c r="G267" s="253">
        <f t="shared" si="235"/>
        <v>175</v>
      </c>
      <c r="H267" s="253">
        <f t="shared" si="236"/>
        <v>156</v>
      </c>
      <c r="I267" s="254">
        <f t="shared" si="237"/>
        <v>27506142.120000001</v>
      </c>
      <c r="J267" s="254">
        <f t="shared" si="238"/>
        <v>5</v>
      </c>
      <c r="K267" s="255">
        <f t="shared" si="239"/>
        <v>1.08</v>
      </c>
      <c r="L267" s="256">
        <f t="shared" ref="L267:L302" si="273">SUMIF($AR$4:$AR$22,D267,$BA$4:$BA$22)</f>
        <v>1.0149999999999999</v>
      </c>
      <c r="M267" s="257">
        <f t="shared" si="240"/>
        <v>25196560.290302537</v>
      </c>
      <c r="N267" s="257">
        <f t="shared" si="241"/>
        <v>28400549.257962964</v>
      </c>
      <c r="O267" s="257">
        <f t="shared" si="242"/>
        <v>30152232.991944</v>
      </c>
      <c r="P267" s="257">
        <f t="shared" si="243"/>
        <v>32011956.745715622</v>
      </c>
      <c r="Q267" s="257">
        <f t="shared" si="260"/>
        <v>35960811.636868991</v>
      </c>
      <c r="R267" s="258">
        <f t="shared" si="244"/>
        <v>30152232.991944</v>
      </c>
      <c r="S267" s="257">
        <f t="shared" si="244"/>
        <v>32011956.745715622</v>
      </c>
      <c r="T267" s="257">
        <f t="shared" si="245"/>
        <v>33986384.191292308</v>
      </c>
      <c r="U267" s="257">
        <f t="shared" si="261"/>
        <v>40404291.009192429</v>
      </c>
      <c r="V267" s="257"/>
      <c r="W267" s="257">
        <f t="shared" si="246"/>
        <v>3930663405.2871957</v>
      </c>
      <c r="X267" s="257">
        <f t="shared" si="247"/>
        <v>4430485684.2422228</v>
      </c>
      <c r="Y267" s="257">
        <f t="shared" si="248"/>
        <v>4703748346.7432642</v>
      </c>
      <c r="Z267" s="258">
        <f t="shared" si="262"/>
        <v>4993865252.3316374</v>
      </c>
      <c r="AA267" s="258">
        <f t="shared" si="263"/>
        <v>5609886615.3515625</v>
      </c>
      <c r="AB267" s="258">
        <f t="shared" si="249"/>
        <v>4703748346.7432642</v>
      </c>
      <c r="AC267" s="257">
        <f t="shared" si="250"/>
        <v>4993865252.3316374</v>
      </c>
      <c r="AD267" s="257">
        <f t="shared" si="264"/>
        <v>5301875933.8416004</v>
      </c>
      <c r="AE267" s="257">
        <f t="shared" si="265"/>
        <v>6303069397.4340191</v>
      </c>
      <c r="AF267" s="257"/>
      <c r="AG267" s="32" t="str">
        <f t="shared" si="251"/>
        <v>BERTAHAP</v>
      </c>
      <c r="AH267" s="259">
        <f t="shared" si="252"/>
        <v>0</v>
      </c>
      <c r="AI267" s="260">
        <v>2</v>
      </c>
      <c r="AJ267" s="261"/>
      <c r="AK267" s="257" t="e">
        <f>IF(AJ267&gt;#REF!,"LB","KR")</f>
        <v>#REF!</v>
      </c>
      <c r="AL267" s="51">
        <f t="shared" si="253"/>
        <v>4323730000</v>
      </c>
      <c r="AM267" s="51">
        <f t="shared" si="253"/>
        <v>4873535000</v>
      </c>
      <c r="AN267" s="51">
        <f t="shared" si="253"/>
        <v>5174124000</v>
      </c>
      <c r="AO267" s="418">
        <f t="shared" si="253"/>
        <v>5493252000</v>
      </c>
      <c r="AP267" s="418">
        <f t="shared" si="254"/>
        <v>5174124000</v>
      </c>
      <c r="AQ267" s="51">
        <f t="shared" si="254"/>
        <v>5493252000</v>
      </c>
      <c r="AR267" s="51">
        <f t="shared" si="254"/>
        <v>5832064000</v>
      </c>
      <c r="AS267" s="42"/>
      <c r="AT267" s="42"/>
      <c r="AU267" s="297">
        <f t="shared" si="266"/>
        <v>-860942.24835599959</v>
      </c>
      <c r="AV267" s="297"/>
      <c r="AW267" s="297"/>
      <c r="AX267" s="297"/>
      <c r="AY267" s="297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45"/>
      <c r="BX267" s="42"/>
      <c r="BY267" s="42"/>
      <c r="BZ267" s="297"/>
      <c r="CA267" s="42"/>
      <c r="CB267" s="42"/>
      <c r="CC267" s="42"/>
      <c r="CD267" s="42"/>
      <c r="CE267" s="42"/>
      <c r="CF267" s="42"/>
      <c r="CG267" s="42"/>
      <c r="CH267" s="42"/>
      <c r="CI267" s="42"/>
      <c r="CJ267" s="418">
        <f t="shared" si="267"/>
        <v>5832063253.0256414</v>
      </c>
      <c r="CK267" s="42">
        <f t="shared" si="268"/>
        <v>5484572000</v>
      </c>
      <c r="CL267" s="42">
        <f t="shared" si="268"/>
        <v>5822848000</v>
      </c>
      <c r="CM267" s="43">
        <f t="shared" si="255"/>
        <v>82268580</v>
      </c>
      <c r="CN267" s="43">
        <f t="shared" si="256"/>
        <v>58228480</v>
      </c>
      <c r="CO267" s="43">
        <f t="shared" si="257"/>
        <v>129353100</v>
      </c>
      <c r="CP267" s="43">
        <f t="shared" si="258"/>
        <v>114442750</v>
      </c>
      <c r="CQ267" s="42">
        <f t="shared" si="269"/>
        <v>6181988057.1088057</v>
      </c>
    </row>
    <row r="268" spans="1:97">
      <c r="A268" s="3">
        <f t="shared" si="259"/>
        <v>229</v>
      </c>
      <c r="B268" s="249">
        <v>2</v>
      </c>
      <c r="C268" s="250" t="s">
        <v>186</v>
      </c>
      <c r="D268" s="251" t="s">
        <v>29</v>
      </c>
      <c r="E268" s="252"/>
      <c r="F268" s="40" t="s">
        <v>74</v>
      </c>
      <c r="G268" s="253">
        <f t="shared" si="235"/>
        <v>85</v>
      </c>
      <c r="H268" s="253">
        <f t="shared" si="236"/>
        <v>74</v>
      </c>
      <c r="I268" s="254">
        <f t="shared" si="237"/>
        <v>27506142.120000001</v>
      </c>
      <c r="J268" s="254">
        <f t="shared" si="238"/>
        <v>1</v>
      </c>
      <c r="K268" s="255">
        <f t="shared" si="239"/>
        <v>1.06</v>
      </c>
      <c r="L268" s="256">
        <f t="shared" si="273"/>
        <v>1.0149999999999999</v>
      </c>
      <c r="M268" s="257">
        <f t="shared" si="240"/>
        <v>24729957.321963601</v>
      </c>
      <c r="N268" s="257">
        <f t="shared" si="241"/>
        <v>27874613.160593279</v>
      </c>
      <c r="O268" s="257">
        <f t="shared" si="242"/>
        <v>29593858.306908</v>
      </c>
      <c r="P268" s="257">
        <f t="shared" si="243"/>
        <v>31419142.731906071</v>
      </c>
      <c r="Q268" s="257">
        <f t="shared" si="260"/>
        <v>35294870.680630669</v>
      </c>
      <c r="R268" s="258">
        <f t="shared" si="244"/>
        <v>29593858.306908</v>
      </c>
      <c r="S268" s="257">
        <f t="shared" si="244"/>
        <v>31419142.731906071</v>
      </c>
      <c r="T268" s="257">
        <f t="shared" si="245"/>
        <v>33357006.706268378</v>
      </c>
      <c r="U268" s="257">
        <f t="shared" si="261"/>
        <v>39656063.397911087</v>
      </c>
      <c r="V268" s="257"/>
      <c r="W268" s="257">
        <f t="shared" si="246"/>
        <v>1830016841.8253064</v>
      </c>
      <c r="X268" s="257">
        <f t="shared" si="247"/>
        <v>2062721373.8839025</v>
      </c>
      <c r="Y268" s="257">
        <f t="shared" si="248"/>
        <v>2189945514.7111921</v>
      </c>
      <c r="Z268" s="258">
        <f t="shared" si="262"/>
        <v>2325016562.1610494</v>
      </c>
      <c r="AA268" s="258">
        <f t="shared" si="263"/>
        <v>2611820430.3666697</v>
      </c>
      <c r="AB268" s="258">
        <f t="shared" si="249"/>
        <v>2189945514.7111921</v>
      </c>
      <c r="AC268" s="257">
        <f t="shared" si="250"/>
        <v>2325016562.1610494</v>
      </c>
      <c r="AD268" s="257">
        <f t="shared" si="264"/>
        <v>2468418496.2638597</v>
      </c>
      <c r="AE268" s="257">
        <f t="shared" si="265"/>
        <v>2934548691.4454203</v>
      </c>
      <c r="AF268" s="257"/>
      <c r="AG268" s="32" t="str">
        <f t="shared" si="251"/>
        <v>BERTAHAP</v>
      </c>
      <c r="AH268" s="259">
        <f t="shared" si="252"/>
        <v>0</v>
      </c>
      <c r="AI268" s="260">
        <v>2</v>
      </c>
      <c r="AJ268" s="261"/>
      <c r="AK268" s="257" t="e">
        <f>IF(AJ268&gt;#REF!,"LB","KR")</f>
        <v>#REF!</v>
      </c>
      <c r="AL268" s="51">
        <f t="shared" si="253"/>
        <v>2013019000</v>
      </c>
      <c r="AM268" s="51">
        <f t="shared" si="253"/>
        <v>2268994000</v>
      </c>
      <c r="AN268" s="51">
        <f t="shared" si="253"/>
        <v>2408941000</v>
      </c>
      <c r="AO268" s="418">
        <f t="shared" si="253"/>
        <v>2557519000</v>
      </c>
      <c r="AP268" s="418">
        <f t="shared" si="254"/>
        <v>2408941000</v>
      </c>
      <c r="AQ268" s="51">
        <f t="shared" si="254"/>
        <v>2557519000</v>
      </c>
      <c r="AR268" s="51">
        <f t="shared" si="254"/>
        <v>2715261000</v>
      </c>
      <c r="AS268" s="42"/>
      <c r="AT268" s="42"/>
      <c r="AU268" s="297">
        <f t="shared" si="266"/>
        <v>-1419316.9333919995</v>
      </c>
      <c r="AV268" s="297"/>
      <c r="AW268" s="297"/>
      <c r="AX268" s="297"/>
      <c r="AY268" s="297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45"/>
      <c r="BX268" s="42"/>
      <c r="BY268" s="42"/>
      <c r="BZ268" s="297"/>
      <c r="CA268" s="42"/>
      <c r="CB268" s="42"/>
      <c r="CC268" s="42"/>
      <c r="CD268" s="42"/>
      <c r="CE268" s="42"/>
      <c r="CF268" s="42"/>
      <c r="CG268" s="42"/>
      <c r="CH268" s="42"/>
      <c r="CI268" s="42"/>
      <c r="CJ268" s="418">
        <f t="shared" si="267"/>
        <v>2715260938.113687</v>
      </c>
      <c r="CK268" s="42">
        <f t="shared" si="268"/>
        <v>2553478000</v>
      </c>
      <c r="CL268" s="42">
        <f t="shared" si="268"/>
        <v>2710971000</v>
      </c>
      <c r="CM268" s="43">
        <f t="shared" si="255"/>
        <v>38302170</v>
      </c>
      <c r="CN268" s="43">
        <f t="shared" si="256"/>
        <v>27109710</v>
      </c>
      <c r="CO268" s="43">
        <f t="shared" si="257"/>
        <v>60223525</v>
      </c>
      <c r="CP268" s="43">
        <f t="shared" si="258"/>
        <v>53281645.833333336</v>
      </c>
      <c r="CQ268" s="42">
        <f t="shared" si="269"/>
        <v>2878177542.1869702</v>
      </c>
    </row>
    <row r="269" spans="1:97">
      <c r="A269" s="3">
        <f t="shared" si="259"/>
        <v>230</v>
      </c>
      <c r="B269" s="249">
        <v>3</v>
      </c>
      <c r="C269" s="250" t="s">
        <v>186</v>
      </c>
      <c r="D269" s="251" t="s">
        <v>32</v>
      </c>
      <c r="E269" s="252"/>
      <c r="F269" s="40" t="s">
        <v>56</v>
      </c>
      <c r="G269" s="253">
        <f t="shared" si="235"/>
        <v>85</v>
      </c>
      <c r="H269" s="253">
        <f t="shared" si="236"/>
        <v>74</v>
      </c>
      <c r="I269" s="254">
        <f t="shared" si="237"/>
        <v>27506142.120000001</v>
      </c>
      <c r="J269" s="254">
        <f t="shared" si="238"/>
        <v>1</v>
      </c>
      <c r="K269" s="255">
        <f t="shared" si="239"/>
        <v>1.06</v>
      </c>
      <c r="L269" s="256">
        <f t="shared" si="273"/>
        <v>1.0149999999999999</v>
      </c>
      <c r="M269" s="257">
        <f t="shared" si="240"/>
        <v>24729957.321963601</v>
      </c>
      <c r="N269" s="257">
        <f t="shared" si="241"/>
        <v>27874613.160593279</v>
      </c>
      <c r="O269" s="257">
        <f t="shared" si="242"/>
        <v>29593858.306908</v>
      </c>
      <c r="P269" s="257">
        <f t="shared" si="243"/>
        <v>31419142.731906071</v>
      </c>
      <c r="Q269" s="257">
        <f t="shared" si="260"/>
        <v>35294870.680630669</v>
      </c>
      <c r="R269" s="258">
        <f t="shared" si="244"/>
        <v>29593858.306908</v>
      </c>
      <c r="S269" s="257">
        <f t="shared" si="244"/>
        <v>31419142.731906071</v>
      </c>
      <c r="T269" s="257">
        <f t="shared" si="245"/>
        <v>33357006.706268378</v>
      </c>
      <c r="U269" s="257">
        <f t="shared" si="261"/>
        <v>39656063.397911087</v>
      </c>
      <c r="V269" s="257"/>
      <c r="W269" s="257">
        <f t="shared" si="246"/>
        <v>1830016841.8253064</v>
      </c>
      <c r="X269" s="257">
        <f t="shared" si="247"/>
        <v>2062721373.8839025</v>
      </c>
      <c r="Y269" s="257">
        <f t="shared" si="248"/>
        <v>2189945514.7111921</v>
      </c>
      <c r="Z269" s="258">
        <f t="shared" si="262"/>
        <v>2325016562.1610494</v>
      </c>
      <c r="AA269" s="258">
        <f t="shared" si="263"/>
        <v>2611820430.3666697</v>
      </c>
      <c r="AB269" s="258">
        <f t="shared" si="249"/>
        <v>2189945514.7111921</v>
      </c>
      <c r="AC269" s="257">
        <f t="shared" si="250"/>
        <v>2325016562.1610494</v>
      </c>
      <c r="AD269" s="257">
        <f t="shared" si="264"/>
        <v>2468418496.2638597</v>
      </c>
      <c r="AE269" s="257">
        <f t="shared" si="265"/>
        <v>2934548691.4454203</v>
      </c>
      <c r="AF269" s="257"/>
      <c r="AG269" s="32" t="str">
        <f t="shared" si="251"/>
        <v>BERTAHAP</v>
      </c>
      <c r="AH269" s="259">
        <f t="shared" si="252"/>
        <v>0</v>
      </c>
      <c r="AI269" s="260">
        <v>2</v>
      </c>
      <c r="AJ269" s="261"/>
      <c r="AK269" s="257" t="e">
        <f>IF(AJ269&gt;#REF!,"LB","KR")</f>
        <v>#REF!</v>
      </c>
      <c r="AL269" s="51">
        <f t="shared" si="253"/>
        <v>2013019000</v>
      </c>
      <c r="AM269" s="51">
        <f t="shared" si="253"/>
        <v>2268994000</v>
      </c>
      <c r="AN269" s="51">
        <f t="shared" si="253"/>
        <v>2408941000</v>
      </c>
      <c r="AO269" s="418">
        <f t="shared" si="253"/>
        <v>2557519000</v>
      </c>
      <c r="AP269" s="418">
        <f t="shared" si="254"/>
        <v>2408941000</v>
      </c>
      <c r="AQ269" s="51">
        <f t="shared" si="254"/>
        <v>2557519000</v>
      </c>
      <c r="AR269" s="51">
        <f t="shared" si="254"/>
        <v>2715261000</v>
      </c>
      <c r="AS269" s="42"/>
      <c r="AT269" s="42"/>
      <c r="AU269" s="297">
        <f t="shared" si="266"/>
        <v>-1419316.9333919995</v>
      </c>
      <c r="AV269" s="297"/>
      <c r="AW269" s="297"/>
      <c r="AX269" s="297"/>
      <c r="AY269" s="297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45"/>
      <c r="BX269" s="42"/>
      <c r="BY269" s="42"/>
      <c r="BZ269" s="297"/>
      <c r="CA269" s="42"/>
      <c r="CB269" s="42"/>
      <c r="CC269" s="42"/>
      <c r="CD269" s="42"/>
      <c r="CE269" s="42"/>
      <c r="CF269" s="42"/>
      <c r="CG269" s="42"/>
      <c r="CH269" s="42"/>
      <c r="CI269" s="42"/>
      <c r="CJ269" s="418">
        <f t="shared" si="267"/>
        <v>2715260938.113687</v>
      </c>
      <c r="CK269" s="42">
        <f t="shared" si="268"/>
        <v>2553478000</v>
      </c>
      <c r="CL269" s="42">
        <f t="shared" si="268"/>
        <v>2710971000</v>
      </c>
      <c r="CM269" s="43">
        <f t="shared" si="255"/>
        <v>38302170</v>
      </c>
      <c r="CN269" s="43">
        <f t="shared" si="256"/>
        <v>27109710</v>
      </c>
      <c r="CO269" s="43">
        <f t="shared" si="257"/>
        <v>60223525</v>
      </c>
      <c r="CP269" s="43">
        <f t="shared" si="258"/>
        <v>53281645.833333336</v>
      </c>
      <c r="CQ269" s="42">
        <f t="shared" si="269"/>
        <v>2878177542.1869702</v>
      </c>
    </row>
    <row r="270" spans="1:97">
      <c r="A270" s="3">
        <f t="shared" si="259"/>
        <v>231</v>
      </c>
      <c r="B270" s="249">
        <v>4</v>
      </c>
      <c r="C270" s="250" t="s">
        <v>186</v>
      </c>
      <c r="D270" s="251" t="s">
        <v>38</v>
      </c>
      <c r="E270" s="252"/>
      <c r="F270" s="40" t="s">
        <v>58</v>
      </c>
      <c r="G270" s="253">
        <f t="shared" si="235"/>
        <v>101</v>
      </c>
      <c r="H270" s="253">
        <f t="shared" si="236"/>
        <v>90</v>
      </c>
      <c r="I270" s="254">
        <f t="shared" si="237"/>
        <v>27506142.120000001</v>
      </c>
      <c r="J270" s="254">
        <f t="shared" si="238"/>
        <v>1</v>
      </c>
      <c r="K270" s="255">
        <f t="shared" si="239"/>
        <v>1.06</v>
      </c>
      <c r="L270" s="256">
        <f t="shared" si="273"/>
        <v>1.0149999999999999</v>
      </c>
      <c r="M270" s="257">
        <f t="shared" si="240"/>
        <v>24729957.321963601</v>
      </c>
      <c r="N270" s="257">
        <f t="shared" si="241"/>
        <v>27874613.160593279</v>
      </c>
      <c r="O270" s="257">
        <f t="shared" si="242"/>
        <v>29593858.306908</v>
      </c>
      <c r="P270" s="257">
        <f t="shared" si="243"/>
        <v>31419142.731906071</v>
      </c>
      <c r="Q270" s="257">
        <f t="shared" si="260"/>
        <v>35294870.680630669</v>
      </c>
      <c r="R270" s="258">
        <f t="shared" si="244"/>
        <v>29593858.306908</v>
      </c>
      <c r="S270" s="257">
        <f t="shared" si="244"/>
        <v>31419142.731906071</v>
      </c>
      <c r="T270" s="257">
        <f t="shared" si="245"/>
        <v>33357006.706268378</v>
      </c>
      <c r="U270" s="257">
        <f t="shared" si="261"/>
        <v>39656063.397911087</v>
      </c>
      <c r="V270" s="257"/>
      <c r="W270" s="257">
        <f t="shared" si="246"/>
        <v>2225696158.9767241</v>
      </c>
      <c r="X270" s="257">
        <f t="shared" si="247"/>
        <v>2508715184.4533949</v>
      </c>
      <c r="Y270" s="257">
        <f t="shared" si="248"/>
        <v>2663447247.6217198</v>
      </c>
      <c r="Z270" s="258">
        <f t="shared" si="262"/>
        <v>2827722845.8715463</v>
      </c>
      <c r="AA270" s="258">
        <f t="shared" si="263"/>
        <v>3176538361.2567601</v>
      </c>
      <c r="AB270" s="258">
        <f t="shared" si="249"/>
        <v>2663447247.6217198</v>
      </c>
      <c r="AC270" s="257">
        <f t="shared" si="250"/>
        <v>2827722845.8715463</v>
      </c>
      <c r="AD270" s="257">
        <f t="shared" si="264"/>
        <v>3002130603.5641541</v>
      </c>
      <c r="AE270" s="257">
        <f t="shared" si="265"/>
        <v>3569045705.8119979</v>
      </c>
      <c r="AF270" s="257"/>
      <c r="AG270" s="32" t="str">
        <f t="shared" si="251"/>
        <v>BERTAHAP</v>
      </c>
      <c r="AH270" s="259">
        <f t="shared" si="252"/>
        <v>0</v>
      </c>
      <c r="AI270" s="260">
        <v>2</v>
      </c>
      <c r="AJ270" s="261"/>
      <c r="AK270" s="257" t="e">
        <f>IF(AJ270&gt;#REF!,"LB","KR")</f>
        <v>#REF!</v>
      </c>
      <c r="AL270" s="51">
        <f t="shared" si="253"/>
        <v>2448266000</v>
      </c>
      <c r="AM270" s="51">
        <f t="shared" si="253"/>
        <v>2759587000</v>
      </c>
      <c r="AN270" s="51">
        <f t="shared" si="253"/>
        <v>2929792000</v>
      </c>
      <c r="AO270" s="418">
        <f t="shared" si="253"/>
        <v>3110496000</v>
      </c>
      <c r="AP270" s="418">
        <f t="shared" si="254"/>
        <v>2929792000</v>
      </c>
      <c r="AQ270" s="51">
        <f t="shared" si="254"/>
        <v>3110496000</v>
      </c>
      <c r="AR270" s="51">
        <f t="shared" si="254"/>
        <v>3302344000</v>
      </c>
      <c r="AS270" s="42"/>
      <c r="AT270" s="42"/>
      <c r="AU270" s="297">
        <f t="shared" si="266"/>
        <v>-1419316.9333919995</v>
      </c>
      <c r="AV270" s="297"/>
      <c r="AW270" s="297"/>
      <c r="AX270" s="297"/>
      <c r="AY270" s="297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45"/>
      <c r="BX270" s="42"/>
      <c r="BY270" s="42"/>
      <c r="BZ270" s="297"/>
      <c r="CA270" s="42"/>
      <c r="CB270" s="42"/>
      <c r="CC270" s="42"/>
      <c r="CD270" s="42"/>
      <c r="CE270" s="42"/>
      <c r="CF270" s="42"/>
      <c r="CG270" s="42"/>
      <c r="CH270" s="42"/>
      <c r="CI270" s="42"/>
      <c r="CJ270" s="418">
        <f t="shared" si="267"/>
        <v>3302344298.1103444</v>
      </c>
      <c r="CK270" s="42">
        <f t="shared" si="268"/>
        <v>3105580000</v>
      </c>
      <c r="CL270" s="42">
        <f t="shared" si="268"/>
        <v>3297126000</v>
      </c>
      <c r="CM270" s="43">
        <f t="shared" si="255"/>
        <v>46583700</v>
      </c>
      <c r="CN270" s="43">
        <f t="shared" si="256"/>
        <v>32971260</v>
      </c>
      <c r="CO270" s="43">
        <f t="shared" si="257"/>
        <v>73244800</v>
      </c>
      <c r="CP270" s="43">
        <f t="shared" si="258"/>
        <v>64802000</v>
      </c>
      <c r="CQ270" s="42">
        <f t="shared" si="269"/>
        <v>3500485253.0553651</v>
      </c>
    </row>
    <row r="271" spans="1:97">
      <c r="A271" s="3">
        <f t="shared" si="259"/>
        <v>232</v>
      </c>
      <c r="B271" s="249">
        <v>5</v>
      </c>
      <c r="C271" s="250" t="s">
        <v>186</v>
      </c>
      <c r="D271" s="285">
        <v>15</v>
      </c>
      <c r="E271" s="252"/>
      <c r="F271" s="40" t="s">
        <v>64</v>
      </c>
      <c r="G271" s="253">
        <f t="shared" si="235"/>
        <v>101</v>
      </c>
      <c r="H271" s="253">
        <f t="shared" si="236"/>
        <v>90</v>
      </c>
      <c r="I271" s="254">
        <f t="shared" si="237"/>
        <v>27506142.120000001</v>
      </c>
      <c r="J271" s="254">
        <f t="shared" si="238"/>
        <v>1</v>
      </c>
      <c r="K271" s="255">
        <f t="shared" si="239"/>
        <v>1.06</v>
      </c>
      <c r="L271" s="256">
        <f t="shared" si="273"/>
        <v>1.0149999999999999</v>
      </c>
      <c r="M271" s="257">
        <f t="shared" si="240"/>
        <v>24729957.321963601</v>
      </c>
      <c r="N271" s="257">
        <f t="shared" si="241"/>
        <v>27874613.160593279</v>
      </c>
      <c r="O271" s="257">
        <f t="shared" si="242"/>
        <v>29593858.306908</v>
      </c>
      <c r="P271" s="257">
        <f t="shared" si="243"/>
        <v>31419142.731906071</v>
      </c>
      <c r="Q271" s="257">
        <f t="shared" si="260"/>
        <v>35294870.680630669</v>
      </c>
      <c r="R271" s="258">
        <f t="shared" si="244"/>
        <v>29593858.306908</v>
      </c>
      <c r="S271" s="257">
        <f t="shared" si="244"/>
        <v>31419142.731906071</v>
      </c>
      <c r="T271" s="257">
        <f t="shared" si="245"/>
        <v>33357006.706268378</v>
      </c>
      <c r="U271" s="257">
        <f t="shared" si="261"/>
        <v>39656063.397911087</v>
      </c>
      <c r="V271" s="257"/>
      <c r="W271" s="257">
        <f t="shared" si="246"/>
        <v>2225696158.9767241</v>
      </c>
      <c r="X271" s="257">
        <f t="shared" si="247"/>
        <v>2508715184.4533949</v>
      </c>
      <c r="Y271" s="257">
        <f t="shared" si="248"/>
        <v>2663447247.6217198</v>
      </c>
      <c r="Z271" s="258">
        <f t="shared" si="262"/>
        <v>2827722845.8715463</v>
      </c>
      <c r="AA271" s="258">
        <f t="shared" si="263"/>
        <v>3176538361.2567601</v>
      </c>
      <c r="AB271" s="258">
        <f t="shared" si="249"/>
        <v>2663447247.6217198</v>
      </c>
      <c r="AC271" s="257">
        <f t="shared" si="250"/>
        <v>2827722845.8715463</v>
      </c>
      <c r="AD271" s="257">
        <f t="shared" si="264"/>
        <v>3002130603.5641541</v>
      </c>
      <c r="AE271" s="257">
        <f t="shared" si="265"/>
        <v>3569045705.8119979</v>
      </c>
      <c r="AF271" s="257"/>
      <c r="AG271" s="32" t="str">
        <f t="shared" si="251"/>
        <v>BERTAHAP</v>
      </c>
      <c r="AH271" s="259">
        <f t="shared" si="252"/>
        <v>0</v>
      </c>
      <c r="AI271" s="260">
        <v>2</v>
      </c>
      <c r="AJ271" s="261"/>
      <c r="AK271" s="257" t="e">
        <f>IF(AJ271&gt;#REF!,"LB","KR")</f>
        <v>#REF!</v>
      </c>
      <c r="AL271" s="51">
        <f t="shared" si="253"/>
        <v>2448266000</v>
      </c>
      <c r="AM271" s="51">
        <f t="shared" si="253"/>
        <v>2759587000</v>
      </c>
      <c r="AN271" s="51">
        <f t="shared" si="253"/>
        <v>2929792000</v>
      </c>
      <c r="AO271" s="418">
        <f t="shared" si="253"/>
        <v>3110496000</v>
      </c>
      <c r="AP271" s="418">
        <f t="shared" si="254"/>
        <v>2929792000</v>
      </c>
      <c r="AQ271" s="51">
        <f t="shared" si="254"/>
        <v>3110496000</v>
      </c>
      <c r="AR271" s="51">
        <f t="shared" si="254"/>
        <v>3302344000</v>
      </c>
      <c r="AS271" s="42"/>
      <c r="AT271" s="42"/>
      <c r="AU271" s="297">
        <f t="shared" si="266"/>
        <v>-1419316.9333919995</v>
      </c>
      <c r="AV271" s="297"/>
      <c r="AW271" s="297"/>
      <c r="AX271" s="297"/>
      <c r="AY271" s="297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45"/>
      <c r="BX271" s="42"/>
      <c r="BY271" s="42"/>
      <c r="BZ271" s="297"/>
      <c r="CA271" s="42"/>
      <c r="CB271" s="42"/>
      <c r="CC271" s="42"/>
      <c r="CD271" s="42"/>
      <c r="CE271" s="42"/>
      <c r="CF271" s="42"/>
      <c r="CG271" s="42"/>
      <c r="CH271" s="42"/>
      <c r="CI271" s="42"/>
      <c r="CJ271" s="418">
        <f t="shared" si="267"/>
        <v>3302344298.1103444</v>
      </c>
      <c r="CK271" s="42">
        <f t="shared" si="268"/>
        <v>3105580000</v>
      </c>
      <c r="CL271" s="42">
        <f t="shared" si="268"/>
        <v>3297126000</v>
      </c>
      <c r="CM271" s="43">
        <f t="shared" si="255"/>
        <v>46583700</v>
      </c>
      <c r="CN271" s="43">
        <f t="shared" si="256"/>
        <v>32971260</v>
      </c>
      <c r="CO271" s="43">
        <f t="shared" si="257"/>
        <v>73244800</v>
      </c>
      <c r="CP271" s="43">
        <f t="shared" si="258"/>
        <v>64802000</v>
      </c>
      <c r="CQ271" s="42">
        <f t="shared" si="269"/>
        <v>3500485253.0553651</v>
      </c>
    </row>
    <row r="272" spans="1:97">
      <c r="A272" s="3">
        <f t="shared" si="259"/>
        <v>233</v>
      </c>
      <c r="B272" s="249">
        <v>6</v>
      </c>
      <c r="C272" s="250" t="s">
        <v>186</v>
      </c>
      <c r="D272" s="285">
        <v>17</v>
      </c>
      <c r="E272" s="252"/>
      <c r="F272" s="40" t="s">
        <v>67</v>
      </c>
      <c r="G272" s="253">
        <f t="shared" si="235"/>
        <v>85</v>
      </c>
      <c r="H272" s="253">
        <f t="shared" si="236"/>
        <v>74</v>
      </c>
      <c r="I272" s="254">
        <f t="shared" si="237"/>
        <v>27506142.120000001</v>
      </c>
      <c r="J272" s="254">
        <f t="shared" si="238"/>
        <v>1</v>
      </c>
      <c r="K272" s="255">
        <f t="shared" si="239"/>
        <v>1.06</v>
      </c>
      <c r="L272" s="256">
        <f t="shared" si="273"/>
        <v>1.0149999999999999</v>
      </c>
      <c r="M272" s="257">
        <f t="shared" si="240"/>
        <v>24729957.321963601</v>
      </c>
      <c r="N272" s="257">
        <f t="shared" si="241"/>
        <v>27874613.160593279</v>
      </c>
      <c r="O272" s="257">
        <f t="shared" si="242"/>
        <v>29593858.306908</v>
      </c>
      <c r="P272" s="257">
        <f t="shared" si="243"/>
        <v>31419142.731906071</v>
      </c>
      <c r="Q272" s="257">
        <f t="shared" si="260"/>
        <v>35294870.680630669</v>
      </c>
      <c r="R272" s="258">
        <f t="shared" si="244"/>
        <v>29593858.306908</v>
      </c>
      <c r="S272" s="257">
        <f t="shared" si="244"/>
        <v>31419142.731906071</v>
      </c>
      <c r="T272" s="257">
        <f t="shared" si="245"/>
        <v>33357006.706268378</v>
      </c>
      <c r="U272" s="257">
        <f t="shared" si="261"/>
        <v>39656063.397911087</v>
      </c>
      <c r="V272" s="257"/>
      <c r="W272" s="257">
        <f t="shared" si="246"/>
        <v>1830016841.8253064</v>
      </c>
      <c r="X272" s="257">
        <f t="shared" si="247"/>
        <v>2062721373.8839025</v>
      </c>
      <c r="Y272" s="257">
        <f t="shared" si="248"/>
        <v>2189945514.7111921</v>
      </c>
      <c r="Z272" s="258">
        <f t="shared" si="262"/>
        <v>2325016562.1610494</v>
      </c>
      <c r="AA272" s="258">
        <f t="shared" si="263"/>
        <v>2611820430.3666697</v>
      </c>
      <c r="AB272" s="258">
        <f t="shared" si="249"/>
        <v>2189945514.7111921</v>
      </c>
      <c r="AC272" s="257">
        <f t="shared" si="250"/>
        <v>2325016562.1610494</v>
      </c>
      <c r="AD272" s="257">
        <f t="shared" si="264"/>
        <v>2468418496.2638597</v>
      </c>
      <c r="AE272" s="257">
        <f t="shared" si="265"/>
        <v>2934548691.4454203</v>
      </c>
      <c r="AF272" s="257"/>
      <c r="AG272" s="32" t="str">
        <f t="shared" si="251"/>
        <v>BERTAHAP</v>
      </c>
      <c r="AH272" s="259">
        <f t="shared" si="252"/>
        <v>0</v>
      </c>
      <c r="AI272" s="260">
        <v>2</v>
      </c>
      <c r="AJ272" s="261"/>
      <c r="AK272" s="257" t="e">
        <f>IF(AJ272&gt;#REF!,"LB","KR")</f>
        <v>#REF!</v>
      </c>
      <c r="AL272" s="51">
        <f t="shared" si="253"/>
        <v>2013019000</v>
      </c>
      <c r="AM272" s="51">
        <f t="shared" si="253"/>
        <v>2268994000</v>
      </c>
      <c r="AN272" s="51">
        <f t="shared" si="253"/>
        <v>2408941000</v>
      </c>
      <c r="AO272" s="418">
        <f t="shared" si="253"/>
        <v>2557519000</v>
      </c>
      <c r="AP272" s="418">
        <f t="shared" si="254"/>
        <v>2408941000</v>
      </c>
      <c r="AQ272" s="51">
        <f t="shared" si="254"/>
        <v>2557519000</v>
      </c>
      <c r="AR272" s="51">
        <f t="shared" si="254"/>
        <v>2715261000</v>
      </c>
      <c r="AS272" s="42"/>
      <c r="AT272" s="42"/>
      <c r="AU272" s="297">
        <f t="shared" si="266"/>
        <v>-1419316.9333919995</v>
      </c>
      <c r="AV272" s="297"/>
      <c r="AW272" s="297"/>
      <c r="AX272" s="297"/>
      <c r="AY272" s="297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45"/>
      <c r="BX272" s="42"/>
      <c r="BY272" s="42"/>
      <c r="BZ272" s="297"/>
      <c r="CA272" s="42"/>
      <c r="CB272" s="42"/>
      <c r="CC272" s="42"/>
      <c r="CD272" s="42"/>
      <c r="CE272" s="42"/>
      <c r="CF272" s="42"/>
      <c r="CG272" s="42"/>
      <c r="CH272" s="42"/>
      <c r="CI272" s="42"/>
      <c r="CJ272" s="418">
        <f t="shared" si="267"/>
        <v>2715260938.113687</v>
      </c>
      <c r="CK272" s="42">
        <f t="shared" si="268"/>
        <v>2553478000</v>
      </c>
      <c r="CL272" s="42">
        <f t="shared" si="268"/>
        <v>2710971000</v>
      </c>
      <c r="CM272" s="43">
        <f t="shared" si="255"/>
        <v>38302170</v>
      </c>
      <c r="CN272" s="43">
        <f t="shared" si="256"/>
        <v>27109710</v>
      </c>
      <c r="CO272" s="43">
        <f t="shared" si="257"/>
        <v>60223525</v>
      </c>
      <c r="CP272" s="43">
        <f t="shared" si="258"/>
        <v>53281645.833333336</v>
      </c>
      <c r="CQ272" s="42">
        <f t="shared" si="269"/>
        <v>2878177542.1869702</v>
      </c>
    </row>
    <row r="273" spans="1:95">
      <c r="A273" s="3">
        <f t="shared" si="259"/>
        <v>234</v>
      </c>
      <c r="B273" s="249">
        <v>7</v>
      </c>
      <c r="C273" s="250" t="s">
        <v>186</v>
      </c>
      <c r="D273" s="285">
        <v>19</v>
      </c>
      <c r="E273" s="252"/>
      <c r="F273" s="40" t="s">
        <v>78</v>
      </c>
      <c r="G273" s="253">
        <f t="shared" si="235"/>
        <v>138</v>
      </c>
      <c r="H273" s="253">
        <f t="shared" si="236"/>
        <v>120</v>
      </c>
      <c r="I273" s="254">
        <f t="shared" si="237"/>
        <v>27506142.120000001</v>
      </c>
      <c r="J273" s="254">
        <f t="shared" si="238"/>
        <v>1</v>
      </c>
      <c r="K273" s="255">
        <f t="shared" si="239"/>
        <v>1.06</v>
      </c>
      <c r="L273" s="256">
        <f t="shared" si="273"/>
        <v>1.0149999999999999</v>
      </c>
      <c r="M273" s="257">
        <f t="shared" si="240"/>
        <v>24729957.321963601</v>
      </c>
      <c r="N273" s="257">
        <f t="shared" si="241"/>
        <v>27874613.160593279</v>
      </c>
      <c r="O273" s="257">
        <f t="shared" si="242"/>
        <v>29593858.306908</v>
      </c>
      <c r="P273" s="257">
        <f t="shared" si="243"/>
        <v>31419142.731906071</v>
      </c>
      <c r="Q273" s="257">
        <f t="shared" si="260"/>
        <v>35294870.680630669</v>
      </c>
      <c r="R273" s="258">
        <f t="shared" si="244"/>
        <v>29593858.306908</v>
      </c>
      <c r="S273" s="257">
        <f t="shared" si="244"/>
        <v>31419142.731906071</v>
      </c>
      <c r="T273" s="257">
        <f t="shared" si="245"/>
        <v>33357006.706268378</v>
      </c>
      <c r="U273" s="257">
        <f t="shared" si="261"/>
        <v>39656063.397911087</v>
      </c>
      <c r="V273" s="257"/>
      <c r="W273" s="257">
        <f t="shared" si="246"/>
        <v>2967594878.635632</v>
      </c>
      <c r="X273" s="257">
        <f t="shared" si="247"/>
        <v>3344953579.2711935</v>
      </c>
      <c r="Y273" s="257">
        <f t="shared" si="248"/>
        <v>3551262996.8289599</v>
      </c>
      <c r="Z273" s="258">
        <f t="shared" si="262"/>
        <v>3770297127.8287287</v>
      </c>
      <c r="AA273" s="258">
        <f t="shared" si="263"/>
        <v>4235384481.6756802</v>
      </c>
      <c r="AB273" s="258">
        <f t="shared" si="249"/>
        <v>3551262996.8289599</v>
      </c>
      <c r="AC273" s="257">
        <f t="shared" si="250"/>
        <v>3770297127.8287287</v>
      </c>
      <c r="AD273" s="257">
        <f t="shared" si="264"/>
        <v>4002840804.7522054</v>
      </c>
      <c r="AE273" s="257">
        <f t="shared" si="265"/>
        <v>4758727607.7493305</v>
      </c>
      <c r="AF273" s="257"/>
      <c r="AG273" s="32" t="str">
        <f t="shared" si="251"/>
        <v>BERTAHAP</v>
      </c>
      <c r="AH273" s="259">
        <f t="shared" si="252"/>
        <v>0</v>
      </c>
      <c r="AI273" s="260">
        <v>2</v>
      </c>
      <c r="AJ273" s="261"/>
      <c r="AK273" s="257" t="e">
        <f>IF(AJ273&gt;#REF!,"LB","KR")</f>
        <v>#REF!</v>
      </c>
      <c r="AL273" s="51">
        <f t="shared" si="253"/>
        <v>3264355000</v>
      </c>
      <c r="AM273" s="51">
        <f t="shared" si="253"/>
        <v>3679449000</v>
      </c>
      <c r="AN273" s="51">
        <f t="shared" si="253"/>
        <v>3906390000</v>
      </c>
      <c r="AO273" s="418">
        <f t="shared" si="253"/>
        <v>4147327000</v>
      </c>
      <c r="AP273" s="418">
        <f t="shared" si="254"/>
        <v>3906390000</v>
      </c>
      <c r="AQ273" s="51">
        <f t="shared" si="254"/>
        <v>4147327000</v>
      </c>
      <c r="AR273" s="51">
        <f t="shared" si="254"/>
        <v>4403125000</v>
      </c>
      <c r="AS273" s="42"/>
      <c r="AT273" s="42"/>
      <c r="AU273" s="297">
        <f t="shared" si="266"/>
        <v>-1419316.9333919995</v>
      </c>
      <c r="AV273" s="297"/>
      <c r="AW273" s="297"/>
      <c r="AX273" s="297"/>
      <c r="AY273" s="297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45"/>
      <c r="BX273" s="42"/>
      <c r="BY273" s="42"/>
      <c r="BZ273" s="297"/>
      <c r="CA273" s="42"/>
      <c r="CB273" s="42"/>
      <c r="CC273" s="42"/>
      <c r="CD273" s="42"/>
      <c r="CE273" s="42"/>
      <c r="CF273" s="42"/>
      <c r="CG273" s="42"/>
      <c r="CH273" s="42"/>
      <c r="CI273" s="42"/>
      <c r="CJ273" s="418">
        <f t="shared" si="267"/>
        <v>4403124669.1360741</v>
      </c>
      <c r="CK273" s="42">
        <f t="shared" si="268"/>
        <v>4140774000</v>
      </c>
      <c r="CL273" s="42">
        <f t="shared" si="268"/>
        <v>4396167000</v>
      </c>
      <c r="CM273" s="43">
        <f t="shared" si="255"/>
        <v>62111610</v>
      </c>
      <c r="CN273" s="43">
        <f t="shared" si="256"/>
        <v>43961670</v>
      </c>
      <c r="CO273" s="43">
        <f t="shared" si="257"/>
        <v>97659750</v>
      </c>
      <c r="CP273" s="43">
        <f t="shared" si="258"/>
        <v>86402645.833333328</v>
      </c>
      <c r="CQ273" s="42">
        <f t="shared" si="269"/>
        <v>4667312609.0627546</v>
      </c>
    </row>
    <row r="274" spans="1:95">
      <c r="A274" s="3">
        <f t="shared" si="259"/>
        <v>235</v>
      </c>
      <c r="B274" s="249">
        <v>8</v>
      </c>
      <c r="C274" s="250" t="s">
        <v>186</v>
      </c>
      <c r="D274" s="285">
        <v>21</v>
      </c>
      <c r="E274" s="252"/>
      <c r="F274" s="40" t="s">
        <v>84</v>
      </c>
      <c r="G274" s="253">
        <f t="shared" si="235"/>
        <v>132</v>
      </c>
      <c r="H274" s="253">
        <f t="shared" si="236"/>
        <v>112</v>
      </c>
      <c r="I274" s="254">
        <f t="shared" si="237"/>
        <v>27506142.120000001</v>
      </c>
      <c r="J274" s="254">
        <f t="shared" si="238"/>
        <v>3</v>
      </c>
      <c r="K274" s="255">
        <f t="shared" si="239"/>
        <v>1.1000000000000001</v>
      </c>
      <c r="L274" s="256">
        <f t="shared" si="273"/>
        <v>1.0149999999999999</v>
      </c>
      <c r="M274" s="257">
        <f t="shared" si="240"/>
        <v>25663163.258641474</v>
      </c>
      <c r="N274" s="257">
        <f t="shared" si="241"/>
        <v>28926485.355332647</v>
      </c>
      <c r="O274" s="257">
        <f t="shared" si="242"/>
        <v>30710607.67698</v>
      </c>
      <c r="P274" s="257">
        <f t="shared" si="243"/>
        <v>32604770.759525169</v>
      </c>
      <c r="Q274" s="257">
        <f t="shared" si="260"/>
        <v>36626752.593107298</v>
      </c>
      <c r="R274" s="258">
        <f t="shared" si="244"/>
        <v>30710607.67698</v>
      </c>
      <c r="S274" s="257">
        <f t="shared" si="244"/>
        <v>32604770.759525169</v>
      </c>
      <c r="T274" s="257">
        <f t="shared" si="245"/>
        <v>34615761.676316239</v>
      </c>
      <c r="U274" s="257">
        <f t="shared" si="261"/>
        <v>41152518.620473772</v>
      </c>
      <c r="V274" s="257"/>
      <c r="W274" s="257">
        <f t="shared" si="246"/>
        <v>2874274284.967845</v>
      </c>
      <c r="X274" s="257">
        <f t="shared" si="247"/>
        <v>3239766359.7972565</v>
      </c>
      <c r="Y274" s="257">
        <f t="shared" si="248"/>
        <v>3439588059.8217602</v>
      </c>
      <c r="Z274" s="258">
        <f t="shared" si="262"/>
        <v>3651734325.0668187</v>
      </c>
      <c r="AA274" s="258">
        <f t="shared" si="263"/>
        <v>4102196290.4280176</v>
      </c>
      <c r="AB274" s="258">
        <f t="shared" si="249"/>
        <v>3439588059.8217602</v>
      </c>
      <c r="AC274" s="257">
        <f t="shared" si="250"/>
        <v>3651734325.0668187</v>
      </c>
      <c r="AD274" s="257">
        <f t="shared" si="264"/>
        <v>3876965307.7474189</v>
      </c>
      <c r="AE274" s="257">
        <f t="shared" si="265"/>
        <v>4609082085.493063</v>
      </c>
      <c r="AF274" s="257"/>
      <c r="AG274" s="32" t="str">
        <f t="shared" si="251"/>
        <v>BERTAHAP</v>
      </c>
      <c r="AH274" s="259">
        <f t="shared" si="252"/>
        <v>0</v>
      </c>
      <c r="AI274" s="260">
        <v>2</v>
      </c>
      <c r="AJ274" s="261"/>
      <c r="AK274" s="257" t="e">
        <f>IF(AJ274&gt;#REF!,"LB","KR")</f>
        <v>#REF!</v>
      </c>
      <c r="AL274" s="51">
        <f t="shared" si="253"/>
        <v>3161702000</v>
      </c>
      <c r="AM274" s="51">
        <f t="shared" si="253"/>
        <v>3563743000</v>
      </c>
      <c r="AN274" s="51">
        <f t="shared" si="253"/>
        <v>3783547000</v>
      </c>
      <c r="AO274" s="418">
        <f t="shared" si="253"/>
        <v>4016908000</v>
      </c>
      <c r="AP274" s="418">
        <f t="shared" si="254"/>
        <v>3783547000</v>
      </c>
      <c r="AQ274" s="51">
        <f t="shared" si="254"/>
        <v>4016908000</v>
      </c>
      <c r="AR274" s="51">
        <f t="shared" si="254"/>
        <v>4264662000</v>
      </c>
      <c r="AS274" s="42"/>
      <c r="AT274" s="42"/>
      <c r="AU274" s="297">
        <f t="shared" si="266"/>
        <v>-302567.56331999972</v>
      </c>
      <c r="AV274" s="297"/>
      <c r="AW274" s="297"/>
      <c r="AX274" s="297"/>
      <c r="AY274" s="297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45"/>
      <c r="BX274" s="42"/>
      <c r="BY274" s="42"/>
      <c r="BZ274" s="297"/>
      <c r="CA274" s="42"/>
      <c r="CB274" s="42"/>
      <c r="CC274" s="42"/>
      <c r="CD274" s="42"/>
      <c r="CE274" s="42"/>
      <c r="CF274" s="42"/>
      <c r="CG274" s="42"/>
      <c r="CH274" s="42"/>
      <c r="CI274" s="42"/>
      <c r="CJ274" s="418">
        <f t="shared" si="267"/>
        <v>4264661722.7071915</v>
      </c>
      <c r="CK274" s="42">
        <f t="shared" si="268"/>
        <v>4010560000</v>
      </c>
      <c r="CL274" s="42">
        <f t="shared" si="268"/>
        <v>4257923000</v>
      </c>
      <c r="CM274" s="43">
        <f t="shared" si="255"/>
        <v>60158400</v>
      </c>
      <c r="CN274" s="43">
        <f t="shared" si="256"/>
        <v>42579230</v>
      </c>
      <c r="CO274" s="43">
        <f t="shared" si="257"/>
        <v>94588675</v>
      </c>
      <c r="CP274" s="43">
        <f t="shared" si="258"/>
        <v>83685583.333333328</v>
      </c>
      <c r="CQ274" s="42">
        <f t="shared" si="269"/>
        <v>4520542032.7112942</v>
      </c>
    </row>
    <row r="275" spans="1:95">
      <c r="A275" s="3">
        <f t="shared" si="259"/>
        <v>236</v>
      </c>
      <c r="B275" s="249">
        <v>1</v>
      </c>
      <c r="C275" s="250" t="s">
        <v>187</v>
      </c>
      <c r="D275" s="251" t="s">
        <v>19</v>
      </c>
      <c r="E275" s="252"/>
      <c r="F275" s="40" t="s">
        <v>72</v>
      </c>
      <c r="G275" s="253">
        <f t="shared" si="235"/>
        <v>175</v>
      </c>
      <c r="H275" s="253">
        <f t="shared" si="236"/>
        <v>156</v>
      </c>
      <c r="I275" s="254">
        <f t="shared" si="237"/>
        <v>27506142.120000001</v>
      </c>
      <c r="J275" s="254">
        <f t="shared" si="238"/>
        <v>5</v>
      </c>
      <c r="K275" s="255">
        <f t="shared" si="239"/>
        <v>1.08</v>
      </c>
      <c r="L275" s="256">
        <f t="shared" si="273"/>
        <v>1.0149999999999999</v>
      </c>
      <c r="M275" s="257">
        <f t="shared" si="240"/>
        <v>25196560.290302537</v>
      </c>
      <c r="N275" s="257">
        <f t="shared" si="241"/>
        <v>28400549.257962964</v>
      </c>
      <c r="O275" s="257">
        <f t="shared" si="242"/>
        <v>30152232.991944</v>
      </c>
      <c r="P275" s="257">
        <f t="shared" si="243"/>
        <v>32011956.745715622</v>
      </c>
      <c r="Q275" s="257">
        <f t="shared" si="260"/>
        <v>35960811.636868991</v>
      </c>
      <c r="R275" s="258">
        <f t="shared" si="244"/>
        <v>30152232.991944</v>
      </c>
      <c r="S275" s="257">
        <f t="shared" si="244"/>
        <v>32011956.745715622</v>
      </c>
      <c r="T275" s="257">
        <f t="shared" si="245"/>
        <v>33986384.191292308</v>
      </c>
      <c r="U275" s="257">
        <f t="shared" si="261"/>
        <v>40404291.009192429</v>
      </c>
      <c r="V275" s="257"/>
      <c r="W275" s="257">
        <f t="shared" si="246"/>
        <v>3930663405.2871957</v>
      </c>
      <c r="X275" s="257">
        <f t="shared" si="247"/>
        <v>4430485684.2422228</v>
      </c>
      <c r="Y275" s="257">
        <f t="shared" si="248"/>
        <v>4703748346.7432642</v>
      </c>
      <c r="Z275" s="258">
        <f t="shared" si="262"/>
        <v>4993865252.3316374</v>
      </c>
      <c r="AA275" s="258">
        <f t="shared" si="263"/>
        <v>5609886615.3515625</v>
      </c>
      <c r="AB275" s="258">
        <f t="shared" si="249"/>
        <v>4703748346.7432642</v>
      </c>
      <c r="AC275" s="257">
        <f t="shared" si="250"/>
        <v>4993865252.3316374</v>
      </c>
      <c r="AD275" s="257">
        <f t="shared" si="264"/>
        <v>5301875933.8416004</v>
      </c>
      <c r="AE275" s="257">
        <f t="shared" si="265"/>
        <v>6303069397.4340191</v>
      </c>
      <c r="AF275" s="257"/>
      <c r="AG275" s="32" t="str">
        <f t="shared" si="251"/>
        <v>BERTAHAP</v>
      </c>
      <c r="AH275" s="259">
        <f t="shared" si="252"/>
        <v>0</v>
      </c>
      <c r="AI275" s="260">
        <v>2</v>
      </c>
      <c r="AJ275" s="261"/>
      <c r="AK275" s="257" t="e">
        <f>IF(AJ275&gt;#REF!,"LB","KR")</f>
        <v>#REF!</v>
      </c>
      <c r="AL275" s="51">
        <f t="shared" si="253"/>
        <v>4323730000</v>
      </c>
      <c r="AM275" s="51">
        <f t="shared" si="253"/>
        <v>4873535000</v>
      </c>
      <c r="AN275" s="51">
        <f t="shared" si="253"/>
        <v>5174124000</v>
      </c>
      <c r="AO275" s="418">
        <f t="shared" si="253"/>
        <v>5493252000</v>
      </c>
      <c r="AP275" s="418">
        <f t="shared" si="254"/>
        <v>5174124000</v>
      </c>
      <c r="AQ275" s="51">
        <f t="shared" si="254"/>
        <v>5493252000</v>
      </c>
      <c r="AR275" s="51">
        <f t="shared" si="254"/>
        <v>5832064000</v>
      </c>
      <c r="AS275" s="42"/>
      <c r="AT275" s="42"/>
      <c r="AU275" s="297">
        <f t="shared" si="266"/>
        <v>-860942.24835599959</v>
      </c>
      <c r="AV275" s="297"/>
      <c r="AW275" s="297"/>
      <c r="AX275" s="297"/>
      <c r="AY275" s="297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45"/>
      <c r="BX275" s="42"/>
      <c r="BY275" s="42"/>
      <c r="BZ275" s="297"/>
      <c r="CA275" s="42"/>
      <c r="CB275" s="42"/>
      <c r="CC275" s="42"/>
      <c r="CD275" s="42"/>
      <c r="CE275" s="42"/>
      <c r="CF275" s="42"/>
      <c r="CG275" s="42"/>
      <c r="CH275" s="42"/>
      <c r="CI275" s="42"/>
      <c r="CJ275" s="418">
        <f t="shared" si="267"/>
        <v>5832063253.0256414</v>
      </c>
      <c r="CK275" s="42">
        <f t="shared" si="268"/>
        <v>5484572000</v>
      </c>
      <c r="CL275" s="42">
        <f t="shared" si="268"/>
        <v>5822848000</v>
      </c>
      <c r="CM275" s="43">
        <f t="shared" si="255"/>
        <v>82268580</v>
      </c>
      <c r="CN275" s="43">
        <f t="shared" si="256"/>
        <v>58228480</v>
      </c>
      <c r="CO275" s="43">
        <f t="shared" si="257"/>
        <v>129353100</v>
      </c>
      <c r="CP275" s="43">
        <f t="shared" si="258"/>
        <v>114442750</v>
      </c>
      <c r="CQ275" s="42">
        <f t="shared" si="269"/>
        <v>6181988057.1088057</v>
      </c>
    </row>
    <row r="276" spans="1:95">
      <c r="A276" s="3">
        <f t="shared" si="259"/>
        <v>237</v>
      </c>
      <c r="B276" s="249">
        <v>2</v>
      </c>
      <c r="C276" s="250" t="s">
        <v>187</v>
      </c>
      <c r="D276" s="251" t="s">
        <v>29</v>
      </c>
      <c r="E276" s="252"/>
      <c r="F276" s="40" t="s">
        <v>74</v>
      </c>
      <c r="G276" s="253">
        <f t="shared" si="235"/>
        <v>85</v>
      </c>
      <c r="H276" s="253">
        <f t="shared" si="236"/>
        <v>74</v>
      </c>
      <c r="I276" s="254">
        <f t="shared" si="237"/>
        <v>27506142.120000001</v>
      </c>
      <c r="J276" s="254">
        <f t="shared" si="238"/>
        <v>1</v>
      </c>
      <c r="K276" s="255">
        <f t="shared" si="239"/>
        <v>1.06</v>
      </c>
      <c r="L276" s="256">
        <f t="shared" si="273"/>
        <v>1.0149999999999999</v>
      </c>
      <c r="M276" s="257">
        <f t="shared" si="240"/>
        <v>24729957.321963601</v>
      </c>
      <c r="N276" s="257">
        <f t="shared" si="241"/>
        <v>27874613.160593279</v>
      </c>
      <c r="O276" s="257">
        <f t="shared" si="242"/>
        <v>29593858.306908</v>
      </c>
      <c r="P276" s="257">
        <f t="shared" si="243"/>
        <v>31419142.731906071</v>
      </c>
      <c r="Q276" s="257">
        <f t="shared" si="260"/>
        <v>35294870.680630669</v>
      </c>
      <c r="R276" s="258">
        <f t="shared" si="244"/>
        <v>29593858.306908</v>
      </c>
      <c r="S276" s="257">
        <f t="shared" si="244"/>
        <v>31419142.731906071</v>
      </c>
      <c r="T276" s="257">
        <f t="shared" si="245"/>
        <v>33357006.706268378</v>
      </c>
      <c r="U276" s="257">
        <f t="shared" si="261"/>
        <v>39656063.397911087</v>
      </c>
      <c r="V276" s="257"/>
      <c r="W276" s="257">
        <f t="shared" si="246"/>
        <v>1830016841.8253064</v>
      </c>
      <c r="X276" s="257">
        <f t="shared" si="247"/>
        <v>2062721373.8839025</v>
      </c>
      <c r="Y276" s="257">
        <f t="shared" si="248"/>
        <v>2189945514.7111921</v>
      </c>
      <c r="Z276" s="258">
        <f t="shared" si="262"/>
        <v>2325016562.1610494</v>
      </c>
      <c r="AA276" s="258">
        <f t="shared" si="263"/>
        <v>2611820430.3666697</v>
      </c>
      <c r="AB276" s="258">
        <f t="shared" si="249"/>
        <v>2189945514.7111921</v>
      </c>
      <c r="AC276" s="257">
        <f t="shared" si="250"/>
        <v>2325016562.1610494</v>
      </c>
      <c r="AD276" s="257">
        <f t="shared" si="264"/>
        <v>2468418496.2638597</v>
      </c>
      <c r="AE276" s="257">
        <f t="shared" si="265"/>
        <v>2934548691.4454203</v>
      </c>
      <c r="AF276" s="257"/>
      <c r="AG276" s="32" t="str">
        <f t="shared" si="251"/>
        <v>BERTAHAP</v>
      </c>
      <c r="AH276" s="259">
        <f t="shared" si="252"/>
        <v>0</v>
      </c>
      <c r="AI276" s="260">
        <v>2</v>
      </c>
      <c r="AJ276" s="261"/>
      <c r="AK276" s="257" t="e">
        <f>IF(AJ276&gt;#REF!,"LB","KR")</f>
        <v>#REF!</v>
      </c>
      <c r="AL276" s="51">
        <f t="shared" si="253"/>
        <v>2013019000</v>
      </c>
      <c r="AM276" s="51">
        <f t="shared" si="253"/>
        <v>2268994000</v>
      </c>
      <c r="AN276" s="51">
        <f t="shared" si="253"/>
        <v>2408941000</v>
      </c>
      <c r="AO276" s="418">
        <f t="shared" si="253"/>
        <v>2557519000</v>
      </c>
      <c r="AP276" s="418">
        <f t="shared" si="254"/>
        <v>2408941000</v>
      </c>
      <c r="AQ276" s="51">
        <f t="shared" si="254"/>
        <v>2557519000</v>
      </c>
      <c r="AR276" s="51">
        <f t="shared" si="254"/>
        <v>2715261000</v>
      </c>
      <c r="AS276" s="42"/>
      <c r="AT276" s="42"/>
      <c r="AU276" s="297">
        <f t="shared" si="266"/>
        <v>-1419316.9333919995</v>
      </c>
      <c r="AV276" s="297"/>
      <c r="AW276" s="297"/>
      <c r="AX276" s="297"/>
      <c r="AY276" s="297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45"/>
      <c r="BX276" s="42"/>
      <c r="BY276" s="42"/>
      <c r="BZ276" s="297"/>
      <c r="CA276" s="42"/>
      <c r="CB276" s="42"/>
      <c r="CC276" s="42"/>
      <c r="CD276" s="42"/>
      <c r="CE276" s="42"/>
      <c r="CF276" s="42"/>
      <c r="CG276" s="42"/>
      <c r="CH276" s="42"/>
      <c r="CI276" s="42"/>
      <c r="CJ276" s="418">
        <f t="shared" si="267"/>
        <v>2715260938.113687</v>
      </c>
      <c r="CK276" s="42">
        <f t="shared" si="268"/>
        <v>2553478000</v>
      </c>
      <c r="CL276" s="42">
        <f t="shared" si="268"/>
        <v>2710971000</v>
      </c>
      <c r="CM276" s="43">
        <f t="shared" si="255"/>
        <v>38302170</v>
      </c>
      <c r="CN276" s="43">
        <f t="shared" si="256"/>
        <v>27109710</v>
      </c>
      <c r="CO276" s="43">
        <f t="shared" si="257"/>
        <v>60223525</v>
      </c>
      <c r="CP276" s="43">
        <f t="shared" si="258"/>
        <v>53281645.833333336</v>
      </c>
      <c r="CQ276" s="42">
        <f t="shared" si="269"/>
        <v>2878177542.1869702</v>
      </c>
    </row>
    <row r="277" spans="1:95">
      <c r="A277" s="3">
        <f t="shared" si="259"/>
        <v>238</v>
      </c>
      <c r="B277" s="249">
        <v>3</v>
      </c>
      <c r="C277" s="250" t="s">
        <v>187</v>
      </c>
      <c r="D277" s="251" t="s">
        <v>32</v>
      </c>
      <c r="E277" s="252"/>
      <c r="F277" s="40" t="s">
        <v>56</v>
      </c>
      <c r="G277" s="253">
        <f t="shared" si="235"/>
        <v>85</v>
      </c>
      <c r="H277" s="253">
        <f t="shared" si="236"/>
        <v>74</v>
      </c>
      <c r="I277" s="254">
        <f t="shared" si="237"/>
        <v>27506142.120000001</v>
      </c>
      <c r="J277" s="254">
        <f t="shared" si="238"/>
        <v>1</v>
      </c>
      <c r="K277" s="255">
        <f t="shared" si="239"/>
        <v>1.06</v>
      </c>
      <c r="L277" s="256">
        <f t="shared" si="273"/>
        <v>1.0149999999999999</v>
      </c>
      <c r="M277" s="257">
        <f t="shared" si="240"/>
        <v>24729957.321963601</v>
      </c>
      <c r="N277" s="257">
        <f t="shared" si="241"/>
        <v>27874613.160593279</v>
      </c>
      <c r="O277" s="257">
        <f t="shared" si="242"/>
        <v>29593858.306908</v>
      </c>
      <c r="P277" s="257">
        <f t="shared" si="243"/>
        <v>31419142.731906071</v>
      </c>
      <c r="Q277" s="257">
        <f t="shared" si="260"/>
        <v>35294870.680630669</v>
      </c>
      <c r="R277" s="258">
        <f t="shared" si="244"/>
        <v>29593858.306908</v>
      </c>
      <c r="S277" s="257">
        <f t="shared" si="244"/>
        <v>31419142.731906071</v>
      </c>
      <c r="T277" s="257">
        <f t="shared" si="245"/>
        <v>33357006.706268378</v>
      </c>
      <c r="U277" s="257">
        <f t="shared" si="261"/>
        <v>39656063.397911087</v>
      </c>
      <c r="V277" s="257"/>
      <c r="W277" s="257">
        <f t="shared" si="246"/>
        <v>1830016841.8253064</v>
      </c>
      <c r="X277" s="257">
        <f t="shared" si="247"/>
        <v>2062721373.8839025</v>
      </c>
      <c r="Y277" s="257">
        <f t="shared" si="248"/>
        <v>2189945514.7111921</v>
      </c>
      <c r="Z277" s="258">
        <f t="shared" si="262"/>
        <v>2325016562.1610494</v>
      </c>
      <c r="AA277" s="258">
        <f t="shared" si="263"/>
        <v>2611820430.3666697</v>
      </c>
      <c r="AB277" s="258">
        <f t="shared" si="249"/>
        <v>2189945514.7111921</v>
      </c>
      <c r="AC277" s="257">
        <f t="shared" si="250"/>
        <v>2325016562.1610494</v>
      </c>
      <c r="AD277" s="257">
        <f t="shared" si="264"/>
        <v>2468418496.2638597</v>
      </c>
      <c r="AE277" s="257">
        <f t="shared" si="265"/>
        <v>2934548691.4454203</v>
      </c>
      <c r="AF277" s="257"/>
      <c r="AG277" s="32" t="str">
        <f t="shared" si="251"/>
        <v>BERTAHAP</v>
      </c>
      <c r="AH277" s="259">
        <f t="shared" si="252"/>
        <v>0</v>
      </c>
      <c r="AI277" s="260">
        <v>2</v>
      </c>
      <c r="AJ277" s="261"/>
      <c r="AK277" s="257" t="e">
        <f>IF(AJ277&gt;#REF!,"LB","KR")</f>
        <v>#REF!</v>
      </c>
      <c r="AL277" s="51">
        <f t="shared" si="253"/>
        <v>2013019000</v>
      </c>
      <c r="AM277" s="51">
        <f t="shared" si="253"/>
        <v>2268994000</v>
      </c>
      <c r="AN277" s="51">
        <f t="shared" si="253"/>
        <v>2408941000</v>
      </c>
      <c r="AO277" s="418">
        <f t="shared" si="253"/>
        <v>2557519000</v>
      </c>
      <c r="AP277" s="418">
        <f t="shared" si="254"/>
        <v>2408941000</v>
      </c>
      <c r="AQ277" s="51">
        <f t="shared" si="254"/>
        <v>2557519000</v>
      </c>
      <c r="AR277" s="51">
        <f t="shared" si="254"/>
        <v>2715261000</v>
      </c>
      <c r="AS277" s="42"/>
      <c r="AT277" s="42"/>
      <c r="AU277" s="297">
        <f t="shared" si="266"/>
        <v>-1419316.9333919995</v>
      </c>
      <c r="AV277" s="297"/>
      <c r="AW277" s="297"/>
      <c r="AX277" s="297"/>
      <c r="AY277" s="297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45"/>
      <c r="BX277" s="42"/>
      <c r="BY277" s="42"/>
      <c r="BZ277" s="297"/>
      <c r="CA277" s="42"/>
      <c r="CB277" s="42"/>
      <c r="CC277" s="42"/>
      <c r="CD277" s="42"/>
      <c r="CE277" s="42"/>
      <c r="CF277" s="42"/>
      <c r="CG277" s="42"/>
      <c r="CH277" s="42"/>
      <c r="CI277" s="42"/>
      <c r="CJ277" s="418">
        <f t="shared" si="267"/>
        <v>2715260938.113687</v>
      </c>
      <c r="CK277" s="42">
        <f t="shared" si="268"/>
        <v>2553478000</v>
      </c>
      <c r="CL277" s="42">
        <f t="shared" si="268"/>
        <v>2710971000</v>
      </c>
      <c r="CM277" s="43">
        <f t="shared" si="255"/>
        <v>38302170</v>
      </c>
      <c r="CN277" s="43">
        <f t="shared" si="256"/>
        <v>27109710</v>
      </c>
      <c r="CO277" s="43">
        <f t="shared" si="257"/>
        <v>60223525</v>
      </c>
      <c r="CP277" s="43">
        <f t="shared" si="258"/>
        <v>53281645.833333336</v>
      </c>
      <c r="CQ277" s="42">
        <f t="shared" si="269"/>
        <v>2878177542.1869702</v>
      </c>
    </row>
    <row r="278" spans="1:95">
      <c r="A278" s="3">
        <f t="shared" si="259"/>
        <v>239</v>
      </c>
      <c r="B278" s="249">
        <v>4</v>
      </c>
      <c r="C278" s="250" t="s">
        <v>187</v>
      </c>
      <c r="D278" s="251" t="s">
        <v>38</v>
      </c>
      <c r="E278" s="252"/>
      <c r="F278" s="40" t="s">
        <v>58</v>
      </c>
      <c r="G278" s="253">
        <f t="shared" si="235"/>
        <v>101</v>
      </c>
      <c r="H278" s="253">
        <f t="shared" si="236"/>
        <v>90</v>
      </c>
      <c r="I278" s="254">
        <f t="shared" si="237"/>
        <v>27506142.120000001</v>
      </c>
      <c r="J278" s="254">
        <f t="shared" si="238"/>
        <v>1</v>
      </c>
      <c r="K278" s="255">
        <f t="shared" si="239"/>
        <v>1.06</v>
      </c>
      <c r="L278" s="256">
        <f t="shared" si="273"/>
        <v>1.0149999999999999</v>
      </c>
      <c r="M278" s="257">
        <f t="shared" si="240"/>
        <v>24729957.321963601</v>
      </c>
      <c r="N278" s="257">
        <f t="shared" si="241"/>
        <v>27874613.160593279</v>
      </c>
      <c r="O278" s="257">
        <f t="shared" si="242"/>
        <v>29593858.306908</v>
      </c>
      <c r="P278" s="257">
        <f t="shared" si="243"/>
        <v>31419142.731906071</v>
      </c>
      <c r="Q278" s="257">
        <f t="shared" si="260"/>
        <v>35294870.680630669</v>
      </c>
      <c r="R278" s="258">
        <f t="shared" si="244"/>
        <v>29593858.306908</v>
      </c>
      <c r="S278" s="257">
        <f t="shared" si="244"/>
        <v>31419142.731906071</v>
      </c>
      <c r="T278" s="257">
        <f t="shared" si="245"/>
        <v>33357006.706268378</v>
      </c>
      <c r="U278" s="257">
        <f t="shared" si="261"/>
        <v>39656063.397911087</v>
      </c>
      <c r="V278" s="257"/>
      <c r="W278" s="257">
        <f t="shared" si="246"/>
        <v>2225696158.9767241</v>
      </c>
      <c r="X278" s="257">
        <f t="shared" si="247"/>
        <v>2508715184.4533949</v>
      </c>
      <c r="Y278" s="257">
        <f t="shared" si="248"/>
        <v>2663447247.6217198</v>
      </c>
      <c r="Z278" s="258">
        <f t="shared" si="262"/>
        <v>2827722845.8715463</v>
      </c>
      <c r="AA278" s="258">
        <f t="shared" si="263"/>
        <v>3176538361.2567601</v>
      </c>
      <c r="AB278" s="258">
        <f t="shared" si="249"/>
        <v>2663447247.6217198</v>
      </c>
      <c r="AC278" s="257">
        <f t="shared" si="250"/>
        <v>2827722845.8715463</v>
      </c>
      <c r="AD278" s="257">
        <f t="shared" si="264"/>
        <v>3002130603.5641541</v>
      </c>
      <c r="AE278" s="257">
        <f t="shared" si="265"/>
        <v>3569045705.8119979</v>
      </c>
      <c r="AF278" s="257"/>
      <c r="AG278" s="32" t="str">
        <f t="shared" si="251"/>
        <v>BERTAHAP</v>
      </c>
      <c r="AH278" s="259">
        <f t="shared" si="252"/>
        <v>0</v>
      </c>
      <c r="AI278" s="260">
        <v>2</v>
      </c>
      <c r="AJ278" s="261"/>
      <c r="AK278" s="257" t="e">
        <f>IF(AJ278&gt;#REF!,"LB","KR")</f>
        <v>#REF!</v>
      </c>
      <c r="AL278" s="51">
        <f t="shared" si="253"/>
        <v>2448266000</v>
      </c>
      <c r="AM278" s="51">
        <f t="shared" si="253"/>
        <v>2759587000</v>
      </c>
      <c r="AN278" s="51">
        <f t="shared" si="253"/>
        <v>2929792000</v>
      </c>
      <c r="AO278" s="418">
        <f t="shared" si="253"/>
        <v>3110496000</v>
      </c>
      <c r="AP278" s="418">
        <f t="shared" si="254"/>
        <v>2929792000</v>
      </c>
      <c r="AQ278" s="51">
        <f t="shared" si="254"/>
        <v>3110496000</v>
      </c>
      <c r="AR278" s="51">
        <f t="shared" si="254"/>
        <v>3302344000</v>
      </c>
      <c r="AS278" s="42"/>
      <c r="AT278" s="42"/>
      <c r="AU278" s="297">
        <f t="shared" si="266"/>
        <v>-1419316.9333919995</v>
      </c>
      <c r="AV278" s="297"/>
      <c r="AW278" s="297"/>
      <c r="AX278" s="297"/>
      <c r="AY278" s="297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45"/>
      <c r="BX278" s="42"/>
      <c r="BY278" s="42"/>
      <c r="BZ278" s="297"/>
      <c r="CA278" s="42"/>
      <c r="CB278" s="42"/>
      <c r="CC278" s="42"/>
      <c r="CD278" s="42"/>
      <c r="CE278" s="42"/>
      <c r="CF278" s="42"/>
      <c r="CG278" s="42"/>
      <c r="CH278" s="42"/>
      <c r="CI278" s="42"/>
      <c r="CJ278" s="418">
        <f t="shared" si="267"/>
        <v>3302344298.1103444</v>
      </c>
      <c r="CK278" s="42">
        <f t="shared" si="268"/>
        <v>3105580000</v>
      </c>
      <c r="CL278" s="42">
        <f t="shared" si="268"/>
        <v>3297126000</v>
      </c>
      <c r="CM278" s="43">
        <f t="shared" si="255"/>
        <v>46583700</v>
      </c>
      <c r="CN278" s="43">
        <f t="shared" si="256"/>
        <v>32971260</v>
      </c>
      <c r="CO278" s="43">
        <f t="shared" si="257"/>
        <v>73244800</v>
      </c>
      <c r="CP278" s="43">
        <f t="shared" si="258"/>
        <v>64802000</v>
      </c>
      <c r="CQ278" s="42">
        <f t="shared" si="269"/>
        <v>3500485253.0553651</v>
      </c>
    </row>
    <row r="279" spans="1:95">
      <c r="A279" s="3">
        <f t="shared" si="259"/>
        <v>240</v>
      </c>
      <c r="B279" s="249">
        <v>5</v>
      </c>
      <c r="C279" s="250" t="s">
        <v>187</v>
      </c>
      <c r="D279" s="285">
        <v>15</v>
      </c>
      <c r="E279" s="252"/>
      <c r="F279" s="40" t="s">
        <v>64</v>
      </c>
      <c r="G279" s="253">
        <f t="shared" si="235"/>
        <v>101</v>
      </c>
      <c r="H279" s="253">
        <f t="shared" si="236"/>
        <v>90</v>
      </c>
      <c r="I279" s="254">
        <f t="shared" si="237"/>
        <v>27506142.120000001</v>
      </c>
      <c r="J279" s="254">
        <f t="shared" si="238"/>
        <v>1</v>
      </c>
      <c r="K279" s="255">
        <f t="shared" si="239"/>
        <v>1.06</v>
      </c>
      <c r="L279" s="256">
        <f t="shared" si="273"/>
        <v>1.0149999999999999</v>
      </c>
      <c r="M279" s="257">
        <f t="shared" si="240"/>
        <v>24729957.321963601</v>
      </c>
      <c r="N279" s="257">
        <f t="shared" si="241"/>
        <v>27874613.160593279</v>
      </c>
      <c r="O279" s="257">
        <f t="shared" si="242"/>
        <v>29593858.306908</v>
      </c>
      <c r="P279" s="257">
        <f t="shared" si="243"/>
        <v>31419142.731906071</v>
      </c>
      <c r="Q279" s="257">
        <f t="shared" si="260"/>
        <v>35294870.680630669</v>
      </c>
      <c r="R279" s="258">
        <f t="shared" si="244"/>
        <v>29593858.306908</v>
      </c>
      <c r="S279" s="257">
        <f t="shared" si="244"/>
        <v>31419142.731906071</v>
      </c>
      <c r="T279" s="257">
        <f t="shared" si="245"/>
        <v>33357006.706268378</v>
      </c>
      <c r="U279" s="257">
        <f t="shared" si="261"/>
        <v>39656063.397911087</v>
      </c>
      <c r="V279" s="257"/>
      <c r="W279" s="257">
        <f t="shared" si="246"/>
        <v>2225696158.9767241</v>
      </c>
      <c r="X279" s="257">
        <f t="shared" si="247"/>
        <v>2508715184.4533949</v>
      </c>
      <c r="Y279" s="257">
        <f t="shared" si="248"/>
        <v>2663447247.6217198</v>
      </c>
      <c r="Z279" s="258">
        <f t="shared" si="262"/>
        <v>2827722845.8715463</v>
      </c>
      <c r="AA279" s="258">
        <f t="shared" si="263"/>
        <v>3176538361.2567601</v>
      </c>
      <c r="AB279" s="258">
        <f t="shared" si="249"/>
        <v>2663447247.6217198</v>
      </c>
      <c r="AC279" s="257">
        <f t="shared" si="250"/>
        <v>2827722845.8715463</v>
      </c>
      <c r="AD279" s="257">
        <f t="shared" si="264"/>
        <v>3002130603.5641541</v>
      </c>
      <c r="AE279" s="257">
        <f t="shared" si="265"/>
        <v>3569045705.8119979</v>
      </c>
      <c r="AF279" s="257"/>
      <c r="AG279" s="32" t="str">
        <f t="shared" si="251"/>
        <v>BERTAHAP</v>
      </c>
      <c r="AH279" s="259">
        <f t="shared" si="252"/>
        <v>0</v>
      </c>
      <c r="AI279" s="260">
        <v>2</v>
      </c>
      <c r="AJ279" s="261"/>
      <c r="AK279" s="257" t="e">
        <f>IF(AJ279&gt;#REF!,"LB","KR")</f>
        <v>#REF!</v>
      </c>
      <c r="AL279" s="51">
        <f t="shared" si="253"/>
        <v>2448266000</v>
      </c>
      <c r="AM279" s="51">
        <f t="shared" si="253"/>
        <v>2759587000</v>
      </c>
      <c r="AN279" s="51">
        <f t="shared" si="253"/>
        <v>2929792000</v>
      </c>
      <c r="AO279" s="418">
        <f t="shared" si="253"/>
        <v>3110496000</v>
      </c>
      <c r="AP279" s="418">
        <f t="shared" si="254"/>
        <v>2929792000</v>
      </c>
      <c r="AQ279" s="51">
        <f t="shared" si="254"/>
        <v>3110496000</v>
      </c>
      <c r="AR279" s="51">
        <f t="shared" si="254"/>
        <v>3302344000</v>
      </c>
      <c r="AS279" s="42"/>
      <c r="AT279" s="42"/>
      <c r="AU279" s="297">
        <f t="shared" si="266"/>
        <v>-1419316.9333919995</v>
      </c>
      <c r="AV279" s="297"/>
      <c r="AW279" s="297"/>
      <c r="AX279" s="297"/>
      <c r="AY279" s="297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45"/>
      <c r="BX279" s="42"/>
      <c r="BY279" s="42"/>
      <c r="BZ279" s="297"/>
      <c r="CA279" s="42"/>
      <c r="CB279" s="42"/>
      <c r="CC279" s="42"/>
      <c r="CD279" s="42"/>
      <c r="CE279" s="42"/>
      <c r="CF279" s="42"/>
      <c r="CG279" s="42"/>
      <c r="CH279" s="42"/>
      <c r="CI279" s="42"/>
      <c r="CJ279" s="418">
        <f t="shared" si="267"/>
        <v>3302344298.1103444</v>
      </c>
      <c r="CK279" s="42">
        <f t="shared" si="268"/>
        <v>3105580000</v>
      </c>
      <c r="CL279" s="42">
        <f t="shared" si="268"/>
        <v>3297126000</v>
      </c>
      <c r="CM279" s="43">
        <f t="shared" si="255"/>
        <v>46583700</v>
      </c>
      <c r="CN279" s="43">
        <f t="shared" si="256"/>
        <v>32971260</v>
      </c>
      <c r="CO279" s="43">
        <f t="shared" si="257"/>
        <v>73244800</v>
      </c>
      <c r="CP279" s="43">
        <f t="shared" si="258"/>
        <v>64802000</v>
      </c>
      <c r="CQ279" s="42">
        <f t="shared" si="269"/>
        <v>3500485253.0553651</v>
      </c>
    </row>
    <row r="280" spans="1:95">
      <c r="A280" s="3">
        <f t="shared" si="259"/>
        <v>241</v>
      </c>
      <c r="B280" s="249">
        <v>6</v>
      </c>
      <c r="C280" s="250" t="s">
        <v>187</v>
      </c>
      <c r="D280" s="285">
        <v>17</v>
      </c>
      <c r="E280" s="252"/>
      <c r="F280" s="40" t="s">
        <v>67</v>
      </c>
      <c r="G280" s="253">
        <f t="shared" si="235"/>
        <v>85</v>
      </c>
      <c r="H280" s="253">
        <f t="shared" si="236"/>
        <v>74</v>
      </c>
      <c r="I280" s="254">
        <f t="shared" si="237"/>
        <v>27506142.120000001</v>
      </c>
      <c r="J280" s="254">
        <f t="shared" si="238"/>
        <v>1</v>
      </c>
      <c r="K280" s="255">
        <f t="shared" si="239"/>
        <v>1.06</v>
      </c>
      <c r="L280" s="256">
        <f t="shared" si="273"/>
        <v>1.0149999999999999</v>
      </c>
      <c r="M280" s="257">
        <f t="shared" si="240"/>
        <v>24729957.321963601</v>
      </c>
      <c r="N280" s="257">
        <f t="shared" si="241"/>
        <v>27874613.160593279</v>
      </c>
      <c r="O280" s="257">
        <f t="shared" si="242"/>
        <v>29593858.306908</v>
      </c>
      <c r="P280" s="257">
        <f t="shared" si="243"/>
        <v>31419142.731906071</v>
      </c>
      <c r="Q280" s="257">
        <f t="shared" si="260"/>
        <v>35294870.680630669</v>
      </c>
      <c r="R280" s="258">
        <f t="shared" si="244"/>
        <v>29593858.306908</v>
      </c>
      <c r="S280" s="257">
        <f t="shared" si="244"/>
        <v>31419142.731906071</v>
      </c>
      <c r="T280" s="257">
        <f t="shared" si="245"/>
        <v>33357006.706268378</v>
      </c>
      <c r="U280" s="257">
        <f t="shared" si="261"/>
        <v>39656063.397911087</v>
      </c>
      <c r="V280" s="257"/>
      <c r="W280" s="257">
        <f t="shared" si="246"/>
        <v>1830016841.8253064</v>
      </c>
      <c r="X280" s="257">
        <f t="shared" si="247"/>
        <v>2062721373.8839025</v>
      </c>
      <c r="Y280" s="257">
        <f t="shared" si="248"/>
        <v>2189945514.7111921</v>
      </c>
      <c r="Z280" s="258">
        <f t="shared" si="262"/>
        <v>2325016562.1610494</v>
      </c>
      <c r="AA280" s="258">
        <f t="shared" si="263"/>
        <v>2611820430.3666697</v>
      </c>
      <c r="AB280" s="258">
        <f t="shared" si="249"/>
        <v>2189945514.7111921</v>
      </c>
      <c r="AC280" s="257">
        <f t="shared" si="250"/>
        <v>2325016562.1610494</v>
      </c>
      <c r="AD280" s="257">
        <f t="shared" si="264"/>
        <v>2468418496.2638597</v>
      </c>
      <c r="AE280" s="257">
        <f t="shared" si="265"/>
        <v>2934548691.4454203</v>
      </c>
      <c r="AF280" s="257"/>
      <c r="AG280" s="32" t="str">
        <f t="shared" si="251"/>
        <v>BERTAHAP</v>
      </c>
      <c r="AH280" s="259">
        <f t="shared" si="252"/>
        <v>0</v>
      </c>
      <c r="AI280" s="260">
        <v>2</v>
      </c>
      <c r="AJ280" s="261"/>
      <c r="AK280" s="257" t="e">
        <f>IF(AJ280&gt;#REF!,"LB","KR")</f>
        <v>#REF!</v>
      </c>
      <c r="AL280" s="51">
        <f t="shared" si="253"/>
        <v>2013019000</v>
      </c>
      <c r="AM280" s="51">
        <f t="shared" si="253"/>
        <v>2268994000</v>
      </c>
      <c r="AN280" s="51">
        <f t="shared" si="253"/>
        <v>2408941000</v>
      </c>
      <c r="AO280" s="418">
        <f t="shared" si="253"/>
        <v>2557519000</v>
      </c>
      <c r="AP280" s="418">
        <f t="shared" si="254"/>
        <v>2408941000</v>
      </c>
      <c r="AQ280" s="51">
        <f t="shared" si="254"/>
        <v>2557519000</v>
      </c>
      <c r="AR280" s="51">
        <f t="shared" si="254"/>
        <v>2715261000</v>
      </c>
      <c r="AS280" s="42"/>
      <c r="AT280" s="42"/>
      <c r="AU280" s="297">
        <f t="shared" si="266"/>
        <v>-1419316.9333919995</v>
      </c>
      <c r="AV280" s="297"/>
      <c r="AW280" s="297"/>
      <c r="AX280" s="297"/>
      <c r="AY280" s="297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45"/>
      <c r="BX280" s="42"/>
      <c r="BY280" s="42"/>
      <c r="BZ280" s="297"/>
      <c r="CA280" s="42"/>
      <c r="CB280" s="42"/>
      <c r="CC280" s="42"/>
      <c r="CD280" s="42"/>
      <c r="CE280" s="42"/>
      <c r="CF280" s="42"/>
      <c r="CG280" s="42"/>
      <c r="CH280" s="42"/>
      <c r="CI280" s="42"/>
      <c r="CJ280" s="418">
        <f t="shared" si="267"/>
        <v>2715260938.113687</v>
      </c>
      <c r="CK280" s="42">
        <f t="shared" si="268"/>
        <v>2553478000</v>
      </c>
      <c r="CL280" s="42">
        <f t="shared" si="268"/>
        <v>2710971000</v>
      </c>
      <c r="CM280" s="43">
        <f t="shared" si="255"/>
        <v>38302170</v>
      </c>
      <c r="CN280" s="43">
        <f t="shared" si="256"/>
        <v>27109710</v>
      </c>
      <c r="CO280" s="43">
        <f t="shared" si="257"/>
        <v>60223525</v>
      </c>
      <c r="CP280" s="43">
        <f t="shared" si="258"/>
        <v>53281645.833333336</v>
      </c>
      <c r="CQ280" s="42">
        <f t="shared" si="269"/>
        <v>2878177542.1869702</v>
      </c>
    </row>
    <row r="281" spans="1:95">
      <c r="A281" s="3">
        <f t="shared" si="259"/>
        <v>242</v>
      </c>
      <c r="B281" s="249">
        <v>7</v>
      </c>
      <c r="C281" s="250" t="s">
        <v>187</v>
      </c>
      <c r="D281" s="285">
        <v>19</v>
      </c>
      <c r="E281" s="252"/>
      <c r="F281" s="40" t="s">
        <v>78</v>
      </c>
      <c r="G281" s="253">
        <f t="shared" si="235"/>
        <v>138</v>
      </c>
      <c r="H281" s="253">
        <f t="shared" si="236"/>
        <v>120</v>
      </c>
      <c r="I281" s="254">
        <f t="shared" si="237"/>
        <v>27506142.120000001</v>
      </c>
      <c r="J281" s="254">
        <f t="shared" si="238"/>
        <v>1</v>
      </c>
      <c r="K281" s="255">
        <f t="shared" si="239"/>
        <v>1.06</v>
      </c>
      <c r="L281" s="256">
        <f t="shared" si="273"/>
        <v>1.0149999999999999</v>
      </c>
      <c r="M281" s="257">
        <f t="shared" si="240"/>
        <v>24729957.321963601</v>
      </c>
      <c r="N281" s="257">
        <f t="shared" si="241"/>
        <v>27874613.160593279</v>
      </c>
      <c r="O281" s="257">
        <f t="shared" si="242"/>
        <v>29593858.306908</v>
      </c>
      <c r="P281" s="257">
        <f t="shared" si="243"/>
        <v>31419142.731906071</v>
      </c>
      <c r="Q281" s="257">
        <f t="shared" si="260"/>
        <v>35294870.680630669</v>
      </c>
      <c r="R281" s="258">
        <f t="shared" si="244"/>
        <v>29593858.306908</v>
      </c>
      <c r="S281" s="257">
        <f t="shared" si="244"/>
        <v>31419142.731906071</v>
      </c>
      <c r="T281" s="257">
        <f t="shared" si="245"/>
        <v>33357006.706268378</v>
      </c>
      <c r="U281" s="257">
        <f t="shared" si="261"/>
        <v>39656063.397911087</v>
      </c>
      <c r="V281" s="257"/>
      <c r="W281" s="257">
        <f t="shared" si="246"/>
        <v>2967594878.635632</v>
      </c>
      <c r="X281" s="257">
        <f t="shared" si="247"/>
        <v>3344953579.2711935</v>
      </c>
      <c r="Y281" s="257">
        <f t="shared" si="248"/>
        <v>3551262996.8289599</v>
      </c>
      <c r="Z281" s="258">
        <f t="shared" si="262"/>
        <v>3770297127.8287287</v>
      </c>
      <c r="AA281" s="258">
        <f t="shared" si="263"/>
        <v>4235384481.6756802</v>
      </c>
      <c r="AB281" s="258">
        <f t="shared" si="249"/>
        <v>3551262996.8289599</v>
      </c>
      <c r="AC281" s="257">
        <f t="shared" si="250"/>
        <v>3770297127.8287287</v>
      </c>
      <c r="AD281" s="257">
        <f t="shared" si="264"/>
        <v>4002840804.7522054</v>
      </c>
      <c r="AE281" s="257">
        <f t="shared" si="265"/>
        <v>4758727607.7493305</v>
      </c>
      <c r="AF281" s="257"/>
      <c r="AG281" s="32" t="str">
        <f t="shared" si="251"/>
        <v>BERTAHAP</v>
      </c>
      <c r="AH281" s="259">
        <f t="shared" si="252"/>
        <v>0</v>
      </c>
      <c r="AI281" s="260">
        <v>2</v>
      </c>
      <c r="AJ281" s="261"/>
      <c r="AK281" s="257" t="e">
        <f>IF(AJ281&gt;#REF!,"LB","KR")</f>
        <v>#REF!</v>
      </c>
      <c r="AL281" s="51">
        <f t="shared" si="253"/>
        <v>3264355000</v>
      </c>
      <c r="AM281" s="51">
        <f t="shared" si="253"/>
        <v>3679449000</v>
      </c>
      <c r="AN281" s="51">
        <f t="shared" si="253"/>
        <v>3906390000</v>
      </c>
      <c r="AO281" s="418">
        <f t="shared" si="253"/>
        <v>4147327000</v>
      </c>
      <c r="AP281" s="418">
        <f t="shared" si="254"/>
        <v>3906390000</v>
      </c>
      <c r="AQ281" s="51">
        <f t="shared" si="254"/>
        <v>4147327000</v>
      </c>
      <c r="AR281" s="51">
        <f t="shared" si="254"/>
        <v>4403125000</v>
      </c>
      <c r="AS281" s="42"/>
      <c r="AT281" s="42"/>
      <c r="AU281" s="297">
        <f t="shared" si="266"/>
        <v>-1419316.9333919995</v>
      </c>
      <c r="AV281" s="297"/>
      <c r="AW281" s="297"/>
      <c r="AX281" s="297"/>
      <c r="AY281" s="297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45"/>
      <c r="BX281" s="42"/>
      <c r="BY281" s="42"/>
      <c r="BZ281" s="297"/>
      <c r="CA281" s="42"/>
      <c r="CB281" s="42"/>
      <c r="CC281" s="42"/>
      <c r="CD281" s="42"/>
      <c r="CE281" s="42"/>
      <c r="CF281" s="42"/>
      <c r="CG281" s="42"/>
      <c r="CH281" s="42"/>
      <c r="CI281" s="42"/>
      <c r="CJ281" s="418">
        <f t="shared" si="267"/>
        <v>4403124669.1360741</v>
      </c>
      <c r="CK281" s="42">
        <f t="shared" si="268"/>
        <v>4140774000</v>
      </c>
      <c r="CL281" s="42">
        <f t="shared" si="268"/>
        <v>4396167000</v>
      </c>
      <c r="CM281" s="43">
        <f t="shared" si="255"/>
        <v>62111610</v>
      </c>
      <c r="CN281" s="43">
        <f t="shared" si="256"/>
        <v>43961670</v>
      </c>
      <c r="CO281" s="43">
        <f t="shared" si="257"/>
        <v>97659750</v>
      </c>
      <c r="CP281" s="43">
        <f t="shared" si="258"/>
        <v>86402645.833333328</v>
      </c>
      <c r="CQ281" s="42">
        <f t="shared" si="269"/>
        <v>4667312609.0627546</v>
      </c>
    </row>
    <row r="282" spans="1:95">
      <c r="A282" s="3">
        <f t="shared" si="259"/>
        <v>243</v>
      </c>
      <c r="B282" s="249">
        <v>8</v>
      </c>
      <c r="C282" s="250" t="s">
        <v>187</v>
      </c>
      <c r="D282" s="285">
        <v>21</v>
      </c>
      <c r="E282" s="252"/>
      <c r="F282" s="40" t="s">
        <v>84</v>
      </c>
      <c r="G282" s="253">
        <f t="shared" si="235"/>
        <v>132</v>
      </c>
      <c r="H282" s="253">
        <f t="shared" si="236"/>
        <v>112</v>
      </c>
      <c r="I282" s="254">
        <f t="shared" si="237"/>
        <v>27506142.120000001</v>
      </c>
      <c r="J282" s="254">
        <f t="shared" si="238"/>
        <v>3</v>
      </c>
      <c r="K282" s="255">
        <f t="shared" si="239"/>
        <v>1.1000000000000001</v>
      </c>
      <c r="L282" s="256">
        <f t="shared" si="273"/>
        <v>1.0149999999999999</v>
      </c>
      <c r="M282" s="257">
        <f t="shared" si="240"/>
        <v>25663163.258641474</v>
      </c>
      <c r="N282" s="257">
        <f t="shared" si="241"/>
        <v>28926485.355332647</v>
      </c>
      <c r="O282" s="257">
        <f t="shared" si="242"/>
        <v>30710607.67698</v>
      </c>
      <c r="P282" s="257">
        <f t="shared" si="243"/>
        <v>32604770.759525169</v>
      </c>
      <c r="Q282" s="257">
        <f t="shared" si="260"/>
        <v>36626752.593107298</v>
      </c>
      <c r="R282" s="258">
        <f t="shared" si="244"/>
        <v>30710607.67698</v>
      </c>
      <c r="S282" s="257">
        <f t="shared" si="244"/>
        <v>32604770.759525169</v>
      </c>
      <c r="T282" s="257">
        <f t="shared" si="245"/>
        <v>34615761.676316239</v>
      </c>
      <c r="U282" s="257">
        <f t="shared" si="261"/>
        <v>41152518.620473772</v>
      </c>
      <c r="V282" s="257"/>
      <c r="W282" s="257">
        <f t="shared" si="246"/>
        <v>2874274284.967845</v>
      </c>
      <c r="X282" s="257">
        <f t="shared" si="247"/>
        <v>3239766359.7972565</v>
      </c>
      <c r="Y282" s="257">
        <f t="shared" si="248"/>
        <v>3439588059.8217602</v>
      </c>
      <c r="Z282" s="258">
        <f t="shared" si="262"/>
        <v>3651734325.0668187</v>
      </c>
      <c r="AA282" s="258">
        <f t="shared" si="263"/>
        <v>4102196290.4280176</v>
      </c>
      <c r="AB282" s="258">
        <f t="shared" si="249"/>
        <v>3439588059.8217602</v>
      </c>
      <c r="AC282" s="257">
        <f t="shared" si="250"/>
        <v>3651734325.0668187</v>
      </c>
      <c r="AD282" s="257">
        <f t="shared" si="264"/>
        <v>3876965307.7474189</v>
      </c>
      <c r="AE282" s="257">
        <f t="shared" si="265"/>
        <v>4609082085.493063</v>
      </c>
      <c r="AF282" s="257"/>
      <c r="AG282" s="32" t="str">
        <f t="shared" si="251"/>
        <v>BERTAHAP</v>
      </c>
      <c r="AH282" s="259">
        <f t="shared" si="252"/>
        <v>0</v>
      </c>
      <c r="AI282" s="260">
        <v>2</v>
      </c>
      <c r="AJ282" s="261"/>
      <c r="AK282" s="257" t="e">
        <f>IF(AJ282&gt;#REF!,"LB","KR")</f>
        <v>#REF!</v>
      </c>
      <c r="AL282" s="51">
        <f t="shared" si="253"/>
        <v>3161702000</v>
      </c>
      <c r="AM282" s="51">
        <f t="shared" si="253"/>
        <v>3563743000</v>
      </c>
      <c r="AN282" s="51">
        <f t="shared" si="253"/>
        <v>3783547000</v>
      </c>
      <c r="AO282" s="418">
        <f t="shared" si="253"/>
        <v>4016908000</v>
      </c>
      <c r="AP282" s="418">
        <f t="shared" si="254"/>
        <v>3783547000</v>
      </c>
      <c r="AQ282" s="51">
        <f t="shared" si="254"/>
        <v>4016908000</v>
      </c>
      <c r="AR282" s="51">
        <f t="shared" si="254"/>
        <v>4264662000</v>
      </c>
      <c r="AS282" s="42"/>
      <c r="AT282" s="42"/>
      <c r="AU282" s="297">
        <f t="shared" si="266"/>
        <v>-302567.56331999972</v>
      </c>
      <c r="AV282" s="297"/>
      <c r="AW282" s="297"/>
      <c r="AX282" s="297"/>
      <c r="AY282" s="297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45"/>
      <c r="BX282" s="42"/>
      <c r="BY282" s="42"/>
      <c r="BZ282" s="297"/>
      <c r="CA282" s="42"/>
      <c r="CB282" s="42"/>
      <c r="CC282" s="42"/>
      <c r="CD282" s="42"/>
      <c r="CE282" s="42"/>
      <c r="CF282" s="42"/>
      <c r="CG282" s="42"/>
      <c r="CH282" s="42"/>
      <c r="CI282" s="42"/>
      <c r="CJ282" s="418">
        <f t="shared" si="267"/>
        <v>4264661722.7071915</v>
      </c>
      <c r="CK282" s="42">
        <f t="shared" si="268"/>
        <v>4010560000</v>
      </c>
      <c r="CL282" s="42">
        <f t="shared" si="268"/>
        <v>4257923000</v>
      </c>
      <c r="CM282" s="43">
        <f t="shared" si="255"/>
        <v>60158400</v>
      </c>
      <c r="CN282" s="43">
        <f t="shared" si="256"/>
        <v>42579230</v>
      </c>
      <c r="CO282" s="43">
        <f t="shared" si="257"/>
        <v>94588675</v>
      </c>
      <c r="CP282" s="43">
        <f t="shared" si="258"/>
        <v>83685583.333333328</v>
      </c>
      <c r="CQ282" s="42">
        <f t="shared" si="269"/>
        <v>4520542032.7112942</v>
      </c>
    </row>
    <row r="283" spans="1:95">
      <c r="A283" s="3">
        <f t="shared" si="259"/>
        <v>244</v>
      </c>
      <c r="B283" s="249">
        <v>1</v>
      </c>
      <c r="C283" s="250" t="s">
        <v>188</v>
      </c>
      <c r="D283" s="251" t="s">
        <v>19</v>
      </c>
      <c r="E283" s="252"/>
      <c r="F283" s="40" t="s">
        <v>72</v>
      </c>
      <c r="G283" s="253">
        <f t="shared" si="235"/>
        <v>175</v>
      </c>
      <c r="H283" s="253">
        <f t="shared" si="236"/>
        <v>156</v>
      </c>
      <c r="I283" s="254">
        <f t="shared" si="237"/>
        <v>27506142.120000001</v>
      </c>
      <c r="J283" s="254">
        <f t="shared" si="238"/>
        <v>5</v>
      </c>
      <c r="K283" s="255">
        <f t="shared" si="239"/>
        <v>1.08</v>
      </c>
      <c r="L283" s="256">
        <f t="shared" si="273"/>
        <v>1.0149999999999999</v>
      </c>
      <c r="M283" s="257">
        <f t="shared" si="240"/>
        <v>25196560.290302537</v>
      </c>
      <c r="N283" s="257">
        <f t="shared" si="241"/>
        <v>28400549.257962964</v>
      </c>
      <c r="O283" s="257">
        <f t="shared" si="242"/>
        <v>30152232.991944</v>
      </c>
      <c r="P283" s="257">
        <f t="shared" si="243"/>
        <v>32011956.745715622</v>
      </c>
      <c r="Q283" s="257">
        <f t="shared" si="260"/>
        <v>35960811.636868991</v>
      </c>
      <c r="R283" s="258">
        <f t="shared" si="244"/>
        <v>30152232.991944</v>
      </c>
      <c r="S283" s="257">
        <f t="shared" si="244"/>
        <v>32011956.745715622</v>
      </c>
      <c r="T283" s="257">
        <f t="shared" si="245"/>
        <v>33986384.191292308</v>
      </c>
      <c r="U283" s="257">
        <f t="shared" si="261"/>
        <v>40404291.009192429</v>
      </c>
      <c r="V283" s="257"/>
      <c r="W283" s="257">
        <f t="shared" si="246"/>
        <v>3930663405.2871957</v>
      </c>
      <c r="X283" s="257">
        <f t="shared" si="247"/>
        <v>4430485684.2422228</v>
      </c>
      <c r="Y283" s="257">
        <f t="shared" si="248"/>
        <v>4703748346.7432642</v>
      </c>
      <c r="Z283" s="258">
        <f t="shared" si="262"/>
        <v>4993865252.3316374</v>
      </c>
      <c r="AA283" s="258">
        <f t="shared" si="263"/>
        <v>5609886615.3515625</v>
      </c>
      <c r="AB283" s="258">
        <f t="shared" si="249"/>
        <v>4703748346.7432642</v>
      </c>
      <c r="AC283" s="257">
        <f t="shared" si="250"/>
        <v>4993865252.3316374</v>
      </c>
      <c r="AD283" s="257">
        <f t="shared" si="264"/>
        <v>5301875933.8416004</v>
      </c>
      <c r="AE283" s="257">
        <f t="shared" si="265"/>
        <v>6303069397.4340191</v>
      </c>
      <c r="AF283" s="257"/>
      <c r="AG283" s="32" t="str">
        <f t="shared" si="251"/>
        <v>BERTAHAP</v>
      </c>
      <c r="AH283" s="259">
        <f t="shared" si="252"/>
        <v>0</v>
      </c>
      <c r="AI283" s="260">
        <v>2</v>
      </c>
      <c r="AJ283" s="261"/>
      <c r="AK283" s="257" t="e">
        <f>IF(AJ283&gt;#REF!,"LB","KR")</f>
        <v>#REF!</v>
      </c>
      <c r="AL283" s="51">
        <f t="shared" si="253"/>
        <v>4323730000</v>
      </c>
      <c r="AM283" s="51">
        <f t="shared" si="253"/>
        <v>4873535000</v>
      </c>
      <c r="AN283" s="51">
        <f t="shared" si="253"/>
        <v>5174124000</v>
      </c>
      <c r="AO283" s="418">
        <f t="shared" si="253"/>
        <v>5493252000</v>
      </c>
      <c r="AP283" s="418">
        <f t="shared" si="254"/>
        <v>5174124000</v>
      </c>
      <c r="AQ283" s="51">
        <f t="shared" si="254"/>
        <v>5493252000</v>
      </c>
      <c r="AR283" s="51">
        <f t="shared" si="254"/>
        <v>5832064000</v>
      </c>
      <c r="AS283" s="42"/>
      <c r="AT283" s="42"/>
      <c r="AU283" s="297">
        <f t="shared" si="266"/>
        <v>-860942.24835599959</v>
      </c>
      <c r="AV283" s="297"/>
      <c r="AW283" s="297"/>
      <c r="AX283" s="297"/>
      <c r="AY283" s="297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45"/>
      <c r="BX283" s="42"/>
      <c r="BY283" s="42"/>
      <c r="BZ283" s="297"/>
      <c r="CA283" s="42"/>
      <c r="CB283" s="42"/>
      <c r="CC283" s="42"/>
      <c r="CD283" s="42"/>
      <c r="CE283" s="42"/>
      <c r="CF283" s="42"/>
      <c r="CG283" s="42"/>
      <c r="CH283" s="42"/>
      <c r="CI283" s="42"/>
      <c r="CJ283" s="418">
        <f t="shared" si="267"/>
        <v>5832063253.0256414</v>
      </c>
      <c r="CK283" s="42">
        <f t="shared" si="268"/>
        <v>5484572000</v>
      </c>
      <c r="CL283" s="42">
        <f t="shared" si="268"/>
        <v>5822848000</v>
      </c>
      <c r="CM283" s="43">
        <f t="shared" si="255"/>
        <v>82268580</v>
      </c>
      <c r="CN283" s="43">
        <f t="shared" si="256"/>
        <v>58228480</v>
      </c>
      <c r="CO283" s="43">
        <f t="shared" si="257"/>
        <v>129353100</v>
      </c>
      <c r="CP283" s="43">
        <f t="shared" si="258"/>
        <v>114442750</v>
      </c>
      <c r="CQ283" s="42">
        <f t="shared" si="269"/>
        <v>6181988057.1088057</v>
      </c>
    </row>
    <row r="284" spans="1:95">
      <c r="A284" s="3">
        <f t="shared" si="259"/>
        <v>245</v>
      </c>
      <c r="B284" s="249">
        <v>2</v>
      </c>
      <c r="C284" s="250" t="s">
        <v>188</v>
      </c>
      <c r="D284" s="251" t="s">
        <v>29</v>
      </c>
      <c r="E284" s="252"/>
      <c r="F284" s="40" t="s">
        <v>74</v>
      </c>
      <c r="G284" s="253">
        <f t="shared" si="235"/>
        <v>85</v>
      </c>
      <c r="H284" s="253">
        <f t="shared" si="236"/>
        <v>74</v>
      </c>
      <c r="I284" s="254">
        <f t="shared" si="237"/>
        <v>27506142.120000001</v>
      </c>
      <c r="J284" s="254">
        <f t="shared" si="238"/>
        <v>1</v>
      </c>
      <c r="K284" s="255">
        <f t="shared" si="239"/>
        <v>1.06</v>
      </c>
      <c r="L284" s="256">
        <f t="shared" si="273"/>
        <v>1.0149999999999999</v>
      </c>
      <c r="M284" s="257">
        <f t="shared" si="240"/>
        <v>24729957.321963601</v>
      </c>
      <c r="N284" s="257">
        <f t="shared" si="241"/>
        <v>27874613.160593279</v>
      </c>
      <c r="O284" s="257">
        <f t="shared" si="242"/>
        <v>29593858.306908</v>
      </c>
      <c r="P284" s="257">
        <f t="shared" si="243"/>
        <v>31419142.731906071</v>
      </c>
      <c r="Q284" s="257">
        <f t="shared" si="260"/>
        <v>35294870.680630669</v>
      </c>
      <c r="R284" s="258">
        <f t="shared" si="244"/>
        <v>29593858.306908</v>
      </c>
      <c r="S284" s="257">
        <f t="shared" si="244"/>
        <v>31419142.731906071</v>
      </c>
      <c r="T284" s="257">
        <f t="shared" si="245"/>
        <v>33357006.706268378</v>
      </c>
      <c r="U284" s="257">
        <f t="shared" si="261"/>
        <v>39656063.397911087</v>
      </c>
      <c r="V284" s="257"/>
      <c r="W284" s="257">
        <f t="shared" si="246"/>
        <v>1830016841.8253064</v>
      </c>
      <c r="X284" s="257">
        <f t="shared" si="247"/>
        <v>2062721373.8839025</v>
      </c>
      <c r="Y284" s="257">
        <f t="shared" si="248"/>
        <v>2189945514.7111921</v>
      </c>
      <c r="Z284" s="258">
        <f t="shared" si="262"/>
        <v>2325016562.1610494</v>
      </c>
      <c r="AA284" s="258">
        <f t="shared" si="263"/>
        <v>2611820430.3666697</v>
      </c>
      <c r="AB284" s="258">
        <f t="shared" si="249"/>
        <v>2189945514.7111921</v>
      </c>
      <c r="AC284" s="257">
        <f t="shared" si="250"/>
        <v>2325016562.1610494</v>
      </c>
      <c r="AD284" s="257">
        <f t="shared" si="264"/>
        <v>2468418496.2638597</v>
      </c>
      <c r="AE284" s="257">
        <f t="shared" si="265"/>
        <v>2934548691.4454203</v>
      </c>
      <c r="AF284" s="257"/>
      <c r="AG284" s="32" t="str">
        <f t="shared" si="251"/>
        <v>BERTAHAP</v>
      </c>
      <c r="AH284" s="259">
        <f t="shared" si="252"/>
        <v>0</v>
      </c>
      <c r="AI284" s="260">
        <v>2</v>
      </c>
      <c r="AJ284" s="261"/>
      <c r="AK284" s="257" t="e">
        <f>IF(AJ284&gt;#REF!,"LB","KR")</f>
        <v>#REF!</v>
      </c>
      <c r="AL284" s="51">
        <f t="shared" si="253"/>
        <v>2013019000</v>
      </c>
      <c r="AM284" s="51">
        <f t="shared" si="253"/>
        <v>2268994000</v>
      </c>
      <c r="AN284" s="51">
        <f t="shared" si="253"/>
        <v>2408941000</v>
      </c>
      <c r="AO284" s="418">
        <f t="shared" si="253"/>
        <v>2557519000</v>
      </c>
      <c r="AP284" s="418">
        <f t="shared" si="254"/>
        <v>2408941000</v>
      </c>
      <c r="AQ284" s="51">
        <f t="shared" si="254"/>
        <v>2557519000</v>
      </c>
      <c r="AR284" s="51">
        <f t="shared" si="254"/>
        <v>2715261000</v>
      </c>
      <c r="AS284" s="42"/>
      <c r="AT284" s="42"/>
      <c r="AU284" s="297">
        <f t="shared" si="266"/>
        <v>-1419316.9333919995</v>
      </c>
      <c r="AV284" s="297"/>
      <c r="AW284" s="297"/>
      <c r="AX284" s="297"/>
      <c r="AY284" s="297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45"/>
      <c r="BX284" s="42"/>
      <c r="BY284" s="42"/>
      <c r="BZ284" s="297"/>
      <c r="CA284" s="42"/>
      <c r="CB284" s="42"/>
      <c r="CC284" s="42"/>
      <c r="CD284" s="42"/>
      <c r="CE284" s="42"/>
      <c r="CF284" s="42"/>
      <c r="CG284" s="42"/>
      <c r="CH284" s="42"/>
      <c r="CI284" s="42"/>
      <c r="CJ284" s="418">
        <f t="shared" si="267"/>
        <v>2715260938.113687</v>
      </c>
      <c r="CK284" s="42">
        <f t="shared" si="268"/>
        <v>2553478000</v>
      </c>
      <c r="CL284" s="42">
        <f t="shared" si="268"/>
        <v>2710971000</v>
      </c>
      <c r="CM284" s="43">
        <f t="shared" si="255"/>
        <v>38302170</v>
      </c>
      <c r="CN284" s="43">
        <f t="shared" si="256"/>
        <v>27109710</v>
      </c>
      <c r="CO284" s="43">
        <f t="shared" si="257"/>
        <v>60223525</v>
      </c>
      <c r="CP284" s="43">
        <f t="shared" si="258"/>
        <v>53281645.833333336</v>
      </c>
      <c r="CQ284" s="42">
        <f t="shared" si="269"/>
        <v>2878177542.1869702</v>
      </c>
    </row>
    <row r="285" spans="1:95">
      <c r="A285" s="3">
        <f t="shared" si="259"/>
        <v>246</v>
      </c>
      <c r="B285" s="249">
        <v>3</v>
      </c>
      <c r="C285" s="250" t="s">
        <v>188</v>
      </c>
      <c r="D285" s="251" t="s">
        <v>32</v>
      </c>
      <c r="E285" s="252"/>
      <c r="F285" s="40" t="s">
        <v>56</v>
      </c>
      <c r="G285" s="253">
        <f t="shared" si="235"/>
        <v>85</v>
      </c>
      <c r="H285" s="253">
        <f t="shared" si="236"/>
        <v>74</v>
      </c>
      <c r="I285" s="254">
        <f t="shared" si="237"/>
        <v>27506142.120000001</v>
      </c>
      <c r="J285" s="254">
        <f t="shared" si="238"/>
        <v>1</v>
      </c>
      <c r="K285" s="255">
        <f t="shared" si="239"/>
        <v>1.06</v>
      </c>
      <c r="L285" s="256">
        <f t="shared" si="273"/>
        <v>1.0149999999999999</v>
      </c>
      <c r="M285" s="257">
        <f t="shared" si="240"/>
        <v>24729957.321963601</v>
      </c>
      <c r="N285" s="257">
        <f t="shared" si="241"/>
        <v>27874613.160593279</v>
      </c>
      <c r="O285" s="257">
        <f t="shared" si="242"/>
        <v>29593858.306908</v>
      </c>
      <c r="P285" s="257">
        <f t="shared" si="243"/>
        <v>31419142.731906071</v>
      </c>
      <c r="Q285" s="257">
        <f t="shared" si="260"/>
        <v>35294870.680630669</v>
      </c>
      <c r="R285" s="258">
        <f t="shared" si="244"/>
        <v>29593858.306908</v>
      </c>
      <c r="S285" s="257">
        <f t="shared" si="244"/>
        <v>31419142.731906071</v>
      </c>
      <c r="T285" s="257">
        <f t="shared" si="245"/>
        <v>33357006.706268378</v>
      </c>
      <c r="U285" s="257">
        <f t="shared" si="261"/>
        <v>39656063.397911087</v>
      </c>
      <c r="V285" s="257"/>
      <c r="W285" s="257">
        <f t="shared" si="246"/>
        <v>1830016841.8253064</v>
      </c>
      <c r="X285" s="257">
        <f t="shared" si="247"/>
        <v>2062721373.8839025</v>
      </c>
      <c r="Y285" s="257">
        <f t="shared" si="248"/>
        <v>2189945514.7111921</v>
      </c>
      <c r="Z285" s="258">
        <f t="shared" si="262"/>
        <v>2325016562.1610494</v>
      </c>
      <c r="AA285" s="258">
        <f t="shared" si="263"/>
        <v>2611820430.3666697</v>
      </c>
      <c r="AB285" s="258">
        <f t="shared" si="249"/>
        <v>2189945514.7111921</v>
      </c>
      <c r="AC285" s="257">
        <f t="shared" si="250"/>
        <v>2325016562.1610494</v>
      </c>
      <c r="AD285" s="257">
        <f t="shared" si="264"/>
        <v>2468418496.2638597</v>
      </c>
      <c r="AE285" s="257">
        <f t="shared" si="265"/>
        <v>2934548691.4454203</v>
      </c>
      <c r="AF285" s="257"/>
      <c r="AG285" s="32" t="str">
        <f t="shared" si="251"/>
        <v>BERTAHAP</v>
      </c>
      <c r="AH285" s="259">
        <f t="shared" si="252"/>
        <v>0</v>
      </c>
      <c r="AI285" s="260">
        <v>2</v>
      </c>
      <c r="AJ285" s="261"/>
      <c r="AK285" s="257" t="e">
        <f>IF(AJ285&gt;#REF!,"LB","KR")</f>
        <v>#REF!</v>
      </c>
      <c r="AL285" s="51">
        <f t="shared" si="253"/>
        <v>2013019000</v>
      </c>
      <c r="AM285" s="51">
        <f t="shared" si="253"/>
        <v>2268994000</v>
      </c>
      <c r="AN285" s="51">
        <f t="shared" si="253"/>
        <v>2408941000</v>
      </c>
      <c r="AO285" s="418">
        <f t="shared" si="253"/>
        <v>2557519000</v>
      </c>
      <c r="AP285" s="418">
        <f t="shared" si="254"/>
        <v>2408941000</v>
      </c>
      <c r="AQ285" s="51">
        <f t="shared" si="254"/>
        <v>2557519000</v>
      </c>
      <c r="AR285" s="51">
        <f t="shared" si="254"/>
        <v>2715261000</v>
      </c>
      <c r="AS285" s="42"/>
      <c r="AT285" s="42"/>
      <c r="AU285" s="297">
        <f t="shared" si="266"/>
        <v>-1419316.9333919995</v>
      </c>
      <c r="AV285" s="297"/>
      <c r="AW285" s="297"/>
      <c r="AX285" s="297"/>
      <c r="AY285" s="297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45"/>
      <c r="BX285" s="42"/>
      <c r="BY285" s="42"/>
      <c r="BZ285" s="297"/>
      <c r="CA285" s="42"/>
      <c r="CB285" s="42"/>
      <c r="CC285" s="42"/>
      <c r="CD285" s="42"/>
      <c r="CE285" s="42"/>
      <c r="CF285" s="42"/>
      <c r="CG285" s="42"/>
      <c r="CH285" s="42"/>
      <c r="CI285" s="42"/>
      <c r="CJ285" s="418">
        <f t="shared" si="267"/>
        <v>2715260938.113687</v>
      </c>
      <c r="CK285" s="42">
        <f t="shared" si="268"/>
        <v>2553478000</v>
      </c>
      <c r="CL285" s="42">
        <f t="shared" si="268"/>
        <v>2710971000</v>
      </c>
      <c r="CM285" s="43">
        <f t="shared" si="255"/>
        <v>38302170</v>
      </c>
      <c r="CN285" s="43">
        <f t="shared" si="256"/>
        <v>27109710</v>
      </c>
      <c r="CO285" s="43">
        <f t="shared" si="257"/>
        <v>60223525</v>
      </c>
      <c r="CP285" s="43">
        <f t="shared" si="258"/>
        <v>53281645.833333336</v>
      </c>
      <c r="CQ285" s="42">
        <f t="shared" si="269"/>
        <v>2878177542.1869702</v>
      </c>
    </row>
    <row r="286" spans="1:95">
      <c r="A286" s="3">
        <f t="shared" si="259"/>
        <v>247</v>
      </c>
      <c r="B286" s="249">
        <v>4</v>
      </c>
      <c r="C286" s="250" t="s">
        <v>188</v>
      </c>
      <c r="D286" s="251" t="s">
        <v>38</v>
      </c>
      <c r="E286" s="252"/>
      <c r="F286" s="40" t="s">
        <v>58</v>
      </c>
      <c r="G286" s="253">
        <f t="shared" si="235"/>
        <v>101</v>
      </c>
      <c r="H286" s="253">
        <f t="shared" si="236"/>
        <v>90</v>
      </c>
      <c r="I286" s="254">
        <f t="shared" si="237"/>
        <v>27506142.120000001</v>
      </c>
      <c r="J286" s="254">
        <f t="shared" si="238"/>
        <v>1</v>
      </c>
      <c r="K286" s="255">
        <f t="shared" si="239"/>
        <v>1.06</v>
      </c>
      <c r="L286" s="256">
        <f t="shared" si="273"/>
        <v>1.0149999999999999</v>
      </c>
      <c r="M286" s="257">
        <f t="shared" si="240"/>
        <v>24729957.321963601</v>
      </c>
      <c r="N286" s="257">
        <f t="shared" si="241"/>
        <v>27874613.160593279</v>
      </c>
      <c r="O286" s="257">
        <f t="shared" si="242"/>
        <v>29593858.306908</v>
      </c>
      <c r="P286" s="257">
        <f t="shared" si="243"/>
        <v>31419142.731906071</v>
      </c>
      <c r="Q286" s="257">
        <f t="shared" si="260"/>
        <v>35294870.680630669</v>
      </c>
      <c r="R286" s="258">
        <f t="shared" si="244"/>
        <v>29593858.306908</v>
      </c>
      <c r="S286" s="257">
        <f t="shared" si="244"/>
        <v>31419142.731906071</v>
      </c>
      <c r="T286" s="257">
        <f t="shared" si="245"/>
        <v>33357006.706268378</v>
      </c>
      <c r="U286" s="257">
        <f t="shared" si="261"/>
        <v>39656063.397911087</v>
      </c>
      <c r="V286" s="257"/>
      <c r="W286" s="257">
        <f t="shared" si="246"/>
        <v>2225696158.9767241</v>
      </c>
      <c r="X286" s="257">
        <f t="shared" si="247"/>
        <v>2508715184.4533949</v>
      </c>
      <c r="Y286" s="257">
        <f t="shared" si="248"/>
        <v>2663447247.6217198</v>
      </c>
      <c r="Z286" s="258">
        <f t="shared" si="262"/>
        <v>2827722845.8715463</v>
      </c>
      <c r="AA286" s="258">
        <f t="shared" si="263"/>
        <v>3176538361.2567601</v>
      </c>
      <c r="AB286" s="258">
        <f t="shared" si="249"/>
        <v>2663447247.6217198</v>
      </c>
      <c r="AC286" s="257">
        <f t="shared" si="250"/>
        <v>2827722845.8715463</v>
      </c>
      <c r="AD286" s="257">
        <f t="shared" si="264"/>
        <v>3002130603.5641541</v>
      </c>
      <c r="AE286" s="257">
        <f t="shared" si="265"/>
        <v>3569045705.8119979</v>
      </c>
      <c r="AF286" s="257"/>
      <c r="AG286" s="32" t="str">
        <f t="shared" si="251"/>
        <v>BERTAHAP</v>
      </c>
      <c r="AH286" s="259">
        <f t="shared" si="252"/>
        <v>0</v>
      </c>
      <c r="AI286" s="260">
        <v>2</v>
      </c>
      <c r="AJ286" s="261"/>
      <c r="AK286" s="257" t="e">
        <f>IF(AJ286&gt;#REF!,"LB","KR")</f>
        <v>#REF!</v>
      </c>
      <c r="AL286" s="51">
        <f t="shared" si="253"/>
        <v>2448266000</v>
      </c>
      <c r="AM286" s="51">
        <f t="shared" si="253"/>
        <v>2759587000</v>
      </c>
      <c r="AN286" s="51">
        <f t="shared" si="253"/>
        <v>2929792000</v>
      </c>
      <c r="AO286" s="418">
        <f t="shared" si="253"/>
        <v>3110496000</v>
      </c>
      <c r="AP286" s="418">
        <f t="shared" si="254"/>
        <v>2929792000</v>
      </c>
      <c r="AQ286" s="51">
        <f t="shared" si="254"/>
        <v>3110496000</v>
      </c>
      <c r="AR286" s="51">
        <f t="shared" si="254"/>
        <v>3302344000</v>
      </c>
      <c r="AS286" s="42"/>
      <c r="AT286" s="42"/>
      <c r="AU286" s="297">
        <f t="shared" si="266"/>
        <v>-1419316.9333919995</v>
      </c>
      <c r="AV286" s="297"/>
      <c r="AW286" s="297"/>
      <c r="AX286" s="297"/>
      <c r="AY286" s="297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45"/>
      <c r="BX286" s="42"/>
      <c r="BY286" s="42"/>
      <c r="BZ286" s="297"/>
      <c r="CA286" s="42"/>
      <c r="CB286" s="42"/>
      <c r="CC286" s="42"/>
      <c r="CD286" s="42"/>
      <c r="CE286" s="42"/>
      <c r="CF286" s="42"/>
      <c r="CG286" s="42"/>
      <c r="CH286" s="42"/>
      <c r="CI286" s="42"/>
      <c r="CJ286" s="418">
        <f t="shared" si="267"/>
        <v>3302344298.1103444</v>
      </c>
      <c r="CK286" s="42">
        <f t="shared" si="268"/>
        <v>3105580000</v>
      </c>
      <c r="CL286" s="42">
        <f t="shared" si="268"/>
        <v>3297126000</v>
      </c>
      <c r="CM286" s="43">
        <f t="shared" si="255"/>
        <v>46583700</v>
      </c>
      <c r="CN286" s="43">
        <f t="shared" si="256"/>
        <v>32971260</v>
      </c>
      <c r="CO286" s="43">
        <f t="shared" si="257"/>
        <v>73244800</v>
      </c>
      <c r="CP286" s="43">
        <f t="shared" si="258"/>
        <v>64802000</v>
      </c>
      <c r="CQ286" s="42">
        <f t="shared" si="269"/>
        <v>3500485253.0553651</v>
      </c>
    </row>
    <row r="287" spans="1:95">
      <c r="A287" s="3">
        <f t="shared" si="259"/>
        <v>248</v>
      </c>
      <c r="B287" s="249">
        <v>5</v>
      </c>
      <c r="C287" s="250" t="s">
        <v>188</v>
      </c>
      <c r="D287" s="251" t="s">
        <v>44</v>
      </c>
      <c r="E287" s="252"/>
      <c r="F287" s="40" t="s">
        <v>60</v>
      </c>
      <c r="G287" s="253">
        <f t="shared" si="235"/>
        <v>101</v>
      </c>
      <c r="H287" s="253">
        <f t="shared" si="236"/>
        <v>90</v>
      </c>
      <c r="I287" s="254">
        <f t="shared" si="237"/>
        <v>27506142.120000001</v>
      </c>
      <c r="J287" s="254">
        <f t="shared" si="238"/>
        <v>1</v>
      </c>
      <c r="K287" s="255">
        <f t="shared" si="239"/>
        <v>1.06</v>
      </c>
      <c r="L287" s="256">
        <f t="shared" si="273"/>
        <v>1.0149999999999999</v>
      </c>
      <c r="M287" s="257">
        <f t="shared" si="240"/>
        <v>24729957.321963601</v>
      </c>
      <c r="N287" s="257">
        <f t="shared" si="241"/>
        <v>27874613.160593279</v>
      </c>
      <c r="O287" s="257">
        <f t="shared" si="242"/>
        <v>29593858.306908</v>
      </c>
      <c r="P287" s="257">
        <f t="shared" si="243"/>
        <v>31419142.731906071</v>
      </c>
      <c r="Q287" s="257">
        <f t="shared" si="260"/>
        <v>35294870.680630669</v>
      </c>
      <c r="R287" s="258">
        <f t="shared" si="244"/>
        <v>29593858.306908</v>
      </c>
      <c r="S287" s="257">
        <f t="shared" si="244"/>
        <v>31419142.731906071</v>
      </c>
      <c r="T287" s="257">
        <f t="shared" si="245"/>
        <v>33357006.706268378</v>
      </c>
      <c r="U287" s="257">
        <f t="shared" si="261"/>
        <v>39656063.397911087</v>
      </c>
      <c r="V287" s="257"/>
      <c r="W287" s="257">
        <f t="shared" si="246"/>
        <v>2225696158.9767241</v>
      </c>
      <c r="X287" s="257">
        <f t="shared" si="247"/>
        <v>2508715184.4533949</v>
      </c>
      <c r="Y287" s="257">
        <f t="shared" si="248"/>
        <v>2663447247.6217198</v>
      </c>
      <c r="Z287" s="258">
        <f t="shared" si="262"/>
        <v>2827722845.8715463</v>
      </c>
      <c r="AA287" s="258">
        <f t="shared" si="263"/>
        <v>3176538361.2567601</v>
      </c>
      <c r="AB287" s="258">
        <f t="shared" si="249"/>
        <v>2663447247.6217198</v>
      </c>
      <c r="AC287" s="257">
        <f t="shared" si="250"/>
        <v>2827722845.8715463</v>
      </c>
      <c r="AD287" s="257">
        <f t="shared" si="264"/>
        <v>3002130603.5641541</v>
      </c>
      <c r="AE287" s="257">
        <f t="shared" si="265"/>
        <v>3569045705.8119979</v>
      </c>
      <c r="AF287" s="257"/>
      <c r="AG287" s="32" t="str">
        <f t="shared" si="251"/>
        <v>BERTAHAP</v>
      </c>
      <c r="AH287" s="259">
        <f t="shared" si="252"/>
        <v>0</v>
      </c>
      <c r="AI287" s="260">
        <v>2</v>
      </c>
      <c r="AJ287" s="261"/>
      <c r="AK287" s="257" t="e">
        <f>IF(AJ287&gt;#REF!,"LB","KR")</f>
        <v>#REF!</v>
      </c>
      <c r="AL287" s="51">
        <f t="shared" si="253"/>
        <v>2448266000</v>
      </c>
      <c r="AM287" s="51">
        <f t="shared" si="253"/>
        <v>2759587000</v>
      </c>
      <c r="AN287" s="51">
        <f t="shared" si="253"/>
        <v>2929792000</v>
      </c>
      <c r="AO287" s="418">
        <f t="shared" si="253"/>
        <v>3110496000</v>
      </c>
      <c r="AP287" s="418">
        <f t="shared" si="254"/>
        <v>2929792000</v>
      </c>
      <c r="AQ287" s="51">
        <f t="shared" si="254"/>
        <v>3110496000</v>
      </c>
      <c r="AR287" s="51">
        <f t="shared" si="254"/>
        <v>3302344000</v>
      </c>
      <c r="AS287" s="42"/>
      <c r="AT287" s="42"/>
      <c r="AU287" s="297">
        <f t="shared" si="266"/>
        <v>-1419316.9333919995</v>
      </c>
      <c r="AV287" s="297"/>
      <c r="AW287" s="297"/>
      <c r="AX287" s="297"/>
      <c r="AY287" s="297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45"/>
      <c r="BX287" s="42"/>
      <c r="BY287" s="42"/>
      <c r="BZ287" s="297"/>
      <c r="CA287" s="42"/>
      <c r="CB287" s="42"/>
      <c r="CC287" s="42"/>
      <c r="CD287" s="42"/>
      <c r="CE287" s="42"/>
      <c r="CF287" s="42"/>
      <c r="CG287" s="42"/>
      <c r="CH287" s="42"/>
      <c r="CI287" s="42"/>
      <c r="CJ287" s="418">
        <f t="shared" si="267"/>
        <v>3302344298.1103444</v>
      </c>
      <c r="CK287" s="42">
        <f t="shared" si="268"/>
        <v>3105580000</v>
      </c>
      <c r="CL287" s="42">
        <f t="shared" si="268"/>
        <v>3297126000</v>
      </c>
      <c r="CM287" s="43">
        <f t="shared" si="255"/>
        <v>46583700</v>
      </c>
      <c r="CN287" s="43">
        <f t="shared" si="256"/>
        <v>32971260</v>
      </c>
      <c r="CO287" s="43">
        <f t="shared" si="257"/>
        <v>73244800</v>
      </c>
      <c r="CP287" s="43">
        <f t="shared" si="258"/>
        <v>64802000</v>
      </c>
      <c r="CQ287" s="42">
        <f t="shared" si="269"/>
        <v>3500485253.0553651</v>
      </c>
    </row>
    <row r="288" spans="1:95">
      <c r="A288" s="3">
        <f t="shared" si="259"/>
        <v>249</v>
      </c>
      <c r="B288" s="249">
        <v>6</v>
      </c>
      <c r="C288" s="250" t="s">
        <v>188</v>
      </c>
      <c r="D288" s="285">
        <v>11</v>
      </c>
      <c r="E288" s="252"/>
      <c r="F288" s="40" t="s">
        <v>62</v>
      </c>
      <c r="G288" s="253">
        <f t="shared" si="235"/>
        <v>101</v>
      </c>
      <c r="H288" s="253">
        <f t="shared" si="236"/>
        <v>90</v>
      </c>
      <c r="I288" s="254">
        <f t="shared" si="237"/>
        <v>27506142.120000001</v>
      </c>
      <c r="J288" s="254">
        <f t="shared" si="238"/>
        <v>1</v>
      </c>
      <c r="K288" s="255">
        <f t="shared" si="239"/>
        <v>1.06</v>
      </c>
      <c r="L288" s="256">
        <f t="shared" si="273"/>
        <v>1.0149999999999999</v>
      </c>
      <c r="M288" s="257">
        <f t="shared" si="240"/>
        <v>24729957.321963601</v>
      </c>
      <c r="N288" s="257">
        <f t="shared" si="241"/>
        <v>27874613.160593279</v>
      </c>
      <c r="O288" s="257">
        <f t="shared" si="242"/>
        <v>29593858.306908</v>
      </c>
      <c r="P288" s="257">
        <f t="shared" si="243"/>
        <v>31419142.731906071</v>
      </c>
      <c r="Q288" s="257">
        <f t="shared" si="260"/>
        <v>35294870.680630669</v>
      </c>
      <c r="R288" s="258">
        <f t="shared" si="244"/>
        <v>29593858.306908</v>
      </c>
      <c r="S288" s="257">
        <f t="shared" si="244"/>
        <v>31419142.731906071</v>
      </c>
      <c r="T288" s="257">
        <f t="shared" si="245"/>
        <v>33357006.706268378</v>
      </c>
      <c r="U288" s="257">
        <f t="shared" si="261"/>
        <v>39656063.397911087</v>
      </c>
      <c r="V288" s="257"/>
      <c r="W288" s="257">
        <f t="shared" si="246"/>
        <v>2225696158.9767241</v>
      </c>
      <c r="X288" s="257">
        <f t="shared" si="247"/>
        <v>2508715184.4533949</v>
      </c>
      <c r="Y288" s="257">
        <f t="shared" si="248"/>
        <v>2663447247.6217198</v>
      </c>
      <c r="Z288" s="258">
        <f t="shared" si="262"/>
        <v>2827722845.8715463</v>
      </c>
      <c r="AA288" s="258">
        <f t="shared" si="263"/>
        <v>3176538361.2567601</v>
      </c>
      <c r="AB288" s="258">
        <f t="shared" si="249"/>
        <v>2663447247.6217198</v>
      </c>
      <c r="AC288" s="257">
        <f t="shared" si="250"/>
        <v>2827722845.8715463</v>
      </c>
      <c r="AD288" s="257">
        <f t="shared" si="264"/>
        <v>3002130603.5641541</v>
      </c>
      <c r="AE288" s="257">
        <f t="shared" si="265"/>
        <v>3569045705.8119979</v>
      </c>
      <c r="AF288" s="257"/>
      <c r="AG288" s="32" t="str">
        <f t="shared" si="251"/>
        <v>BERTAHAP</v>
      </c>
      <c r="AH288" s="259">
        <f t="shared" si="252"/>
        <v>0</v>
      </c>
      <c r="AI288" s="260">
        <v>2</v>
      </c>
      <c r="AJ288" s="261"/>
      <c r="AK288" s="257" t="e">
        <f>IF(AJ288&gt;#REF!,"LB","KR")</f>
        <v>#REF!</v>
      </c>
      <c r="AL288" s="51">
        <f t="shared" si="253"/>
        <v>2448266000</v>
      </c>
      <c r="AM288" s="51">
        <f t="shared" si="253"/>
        <v>2759587000</v>
      </c>
      <c r="AN288" s="51">
        <f t="shared" si="253"/>
        <v>2929792000</v>
      </c>
      <c r="AO288" s="418">
        <f t="shared" si="253"/>
        <v>3110496000</v>
      </c>
      <c r="AP288" s="418">
        <f t="shared" si="254"/>
        <v>2929792000</v>
      </c>
      <c r="AQ288" s="51">
        <f t="shared" si="254"/>
        <v>3110496000</v>
      </c>
      <c r="AR288" s="51">
        <f t="shared" si="254"/>
        <v>3302344000</v>
      </c>
      <c r="AS288" s="42"/>
      <c r="AT288" s="42"/>
      <c r="AU288" s="297">
        <f t="shared" si="266"/>
        <v>-1419316.9333919995</v>
      </c>
      <c r="AV288" s="297"/>
      <c r="AW288" s="297"/>
      <c r="AX288" s="297"/>
      <c r="AY288" s="297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45"/>
      <c r="BX288" s="42"/>
      <c r="BY288" s="42"/>
      <c r="BZ288" s="297"/>
      <c r="CA288" s="42"/>
      <c r="CB288" s="42"/>
      <c r="CC288" s="42"/>
      <c r="CD288" s="42"/>
      <c r="CE288" s="42"/>
      <c r="CF288" s="42"/>
      <c r="CG288" s="42"/>
      <c r="CH288" s="42"/>
      <c r="CI288" s="42"/>
      <c r="CJ288" s="418">
        <f t="shared" si="267"/>
        <v>3302344298.1103444</v>
      </c>
      <c r="CK288" s="42">
        <f t="shared" si="268"/>
        <v>3105580000</v>
      </c>
      <c r="CL288" s="42">
        <f t="shared" si="268"/>
        <v>3297126000</v>
      </c>
      <c r="CM288" s="43">
        <f t="shared" si="255"/>
        <v>46583700</v>
      </c>
      <c r="CN288" s="43">
        <f t="shared" si="256"/>
        <v>32971260</v>
      </c>
      <c r="CO288" s="43">
        <f t="shared" si="257"/>
        <v>73244800</v>
      </c>
      <c r="CP288" s="43">
        <f t="shared" si="258"/>
        <v>64802000</v>
      </c>
      <c r="CQ288" s="42">
        <f t="shared" si="269"/>
        <v>3500485253.0553651</v>
      </c>
    </row>
    <row r="289" spans="1:95">
      <c r="A289" s="3">
        <f t="shared" si="259"/>
        <v>250</v>
      </c>
      <c r="B289" s="249">
        <v>7</v>
      </c>
      <c r="C289" s="250" t="s">
        <v>188</v>
      </c>
      <c r="D289" s="285">
        <v>15</v>
      </c>
      <c r="E289" s="252"/>
      <c r="F289" s="40" t="s">
        <v>64</v>
      </c>
      <c r="G289" s="253">
        <f t="shared" si="235"/>
        <v>101</v>
      </c>
      <c r="H289" s="253">
        <f t="shared" si="236"/>
        <v>90</v>
      </c>
      <c r="I289" s="254">
        <f t="shared" si="237"/>
        <v>27506142.120000001</v>
      </c>
      <c r="J289" s="254">
        <f t="shared" si="238"/>
        <v>1</v>
      </c>
      <c r="K289" s="255">
        <f t="shared" si="239"/>
        <v>1.06</v>
      </c>
      <c r="L289" s="256">
        <f t="shared" si="273"/>
        <v>1.0149999999999999</v>
      </c>
      <c r="M289" s="257">
        <f t="shared" si="240"/>
        <v>24729957.321963601</v>
      </c>
      <c r="N289" s="257">
        <f t="shared" si="241"/>
        <v>27874613.160593279</v>
      </c>
      <c r="O289" s="257">
        <f t="shared" si="242"/>
        <v>29593858.306908</v>
      </c>
      <c r="P289" s="257">
        <f t="shared" si="243"/>
        <v>31419142.731906071</v>
      </c>
      <c r="Q289" s="257">
        <f t="shared" si="260"/>
        <v>35294870.680630669</v>
      </c>
      <c r="R289" s="258">
        <f t="shared" si="244"/>
        <v>29593858.306908</v>
      </c>
      <c r="S289" s="257">
        <f t="shared" si="244"/>
        <v>31419142.731906071</v>
      </c>
      <c r="T289" s="257">
        <f t="shared" si="245"/>
        <v>33357006.706268378</v>
      </c>
      <c r="U289" s="257">
        <f t="shared" si="261"/>
        <v>39656063.397911087</v>
      </c>
      <c r="V289" s="257"/>
      <c r="W289" s="257">
        <f t="shared" si="246"/>
        <v>2225696158.9767241</v>
      </c>
      <c r="X289" s="257">
        <f t="shared" si="247"/>
        <v>2508715184.4533949</v>
      </c>
      <c r="Y289" s="257">
        <f t="shared" si="248"/>
        <v>2663447247.6217198</v>
      </c>
      <c r="Z289" s="258">
        <f t="shared" si="262"/>
        <v>2827722845.8715463</v>
      </c>
      <c r="AA289" s="258">
        <f t="shared" si="263"/>
        <v>3176538361.2567601</v>
      </c>
      <c r="AB289" s="258">
        <f t="shared" si="249"/>
        <v>2663447247.6217198</v>
      </c>
      <c r="AC289" s="257">
        <f t="shared" si="250"/>
        <v>2827722845.8715463</v>
      </c>
      <c r="AD289" s="257">
        <f t="shared" si="264"/>
        <v>3002130603.5641541</v>
      </c>
      <c r="AE289" s="257">
        <f t="shared" si="265"/>
        <v>3569045705.8119979</v>
      </c>
      <c r="AF289" s="257"/>
      <c r="AG289" s="32" t="str">
        <f t="shared" si="251"/>
        <v>BERTAHAP</v>
      </c>
      <c r="AH289" s="259">
        <f t="shared" si="252"/>
        <v>0</v>
      </c>
      <c r="AI289" s="260">
        <v>2</v>
      </c>
      <c r="AJ289" s="261"/>
      <c r="AK289" s="257" t="e">
        <f>IF(AJ289&gt;#REF!,"LB","KR")</f>
        <v>#REF!</v>
      </c>
      <c r="AL289" s="51">
        <f t="shared" si="253"/>
        <v>2448266000</v>
      </c>
      <c r="AM289" s="51">
        <f t="shared" si="253"/>
        <v>2759587000</v>
      </c>
      <c r="AN289" s="51">
        <f t="shared" si="253"/>
        <v>2929792000</v>
      </c>
      <c r="AO289" s="418">
        <f t="shared" si="253"/>
        <v>3110496000</v>
      </c>
      <c r="AP289" s="418">
        <f t="shared" si="254"/>
        <v>2929792000</v>
      </c>
      <c r="AQ289" s="51">
        <f t="shared" si="254"/>
        <v>3110496000</v>
      </c>
      <c r="AR289" s="51">
        <f t="shared" si="254"/>
        <v>3302344000</v>
      </c>
      <c r="AS289" s="42"/>
      <c r="AT289" s="42"/>
      <c r="AU289" s="297">
        <f t="shared" si="266"/>
        <v>-1419316.9333919995</v>
      </c>
      <c r="AV289" s="297"/>
      <c r="AW289" s="297"/>
      <c r="AX289" s="297"/>
      <c r="AY289" s="297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45"/>
      <c r="BX289" s="42"/>
      <c r="BY289" s="42"/>
      <c r="BZ289" s="297"/>
      <c r="CA289" s="42"/>
      <c r="CB289" s="42"/>
      <c r="CC289" s="42"/>
      <c r="CD289" s="42"/>
      <c r="CE289" s="42"/>
      <c r="CF289" s="42"/>
      <c r="CG289" s="42"/>
      <c r="CH289" s="42"/>
      <c r="CI289" s="42"/>
      <c r="CJ289" s="418">
        <f t="shared" si="267"/>
        <v>3302344298.1103444</v>
      </c>
      <c r="CK289" s="42">
        <f t="shared" si="268"/>
        <v>3105580000</v>
      </c>
      <c r="CL289" s="42">
        <f t="shared" si="268"/>
        <v>3297126000</v>
      </c>
      <c r="CM289" s="43">
        <f t="shared" si="255"/>
        <v>46583700</v>
      </c>
      <c r="CN289" s="43">
        <f t="shared" si="256"/>
        <v>32971260</v>
      </c>
      <c r="CO289" s="43">
        <f t="shared" si="257"/>
        <v>73244800</v>
      </c>
      <c r="CP289" s="43">
        <f t="shared" si="258"/>
        <v>64802000</v>
      </c>
      <c r="CQ289" s="42">
        <f t="shared" si="269"/>
        <v>3500485253.0553651</v>
      </c>
    </row>
    <row r="290" spans="1:95">
      <c r="A290" s="3">
        <f t="shared" si="259"/>
        <v>251</v>
      </c>
      <c r="B290" s="249">
        <v>8</v>
      </c>
      <c r="C290" s="250" t="s">
        <v>188</v>
      </c>
      <c r="D290" s="285">
        <v>17</v>
      </c>
      <c r="E290" s="252"/>
      <c r="F290" s="40" t="s">
        <v>67</v>
      </c>
      <c r="G290" s="253">
        <f t="shared" si="235"/>
        <v>85</v>
      </c>
      <c r="H290" s="253">
        <f t="shared" si="236"/>
        <v>74</v>
      </c>
      <c r="I290" s="254">
        <f t="shared" si="237"/>
        <v>27506142.120000001</v>
      </c>
      <c r="J290" s="254">
        <f t="shared" si="238"/>
        <v>1</v>
      </c>
      <c r="K290" s="255">
        <f t="shared" si="239"/>
        <v>1.06</v>
      </c>
      <c r="L290" s="256">
        <f t="shared" si="273"/>
        <v>1.0149999999999999</v>
      </c>
      <c r="M290" s="257">
        <f t="shared" si="240"/>
        <v>24729957.321963601</v>
      </c>
      <c r="N290" s="257">
        <f t="shared" si="241"/>
        <v>27874613.160593279</v>
      </c>
      <c r="O290" s="257">
        <f t="shared" si="242"/>
        <v>29593858.306908</v>
      </c>
      <c r="P290" s="257">
        <f t="shared" si="243"/>
        <v>31419142.731906071</v>
      </c>
      <c r="Q290" s="257">
        <f t="shared" si="260"/>
        <v>35294870.680630669</v>
      </c>
      <c r="R290" s="258">
        <f t="shared" si="244"/>
        <v>29593858.306908</v>
      </c>
      <c r="S290" s="257">
        <f t="shared" si="244"/>
        <v>31419142.731906071</v>
      </c>
      <c r="T290" s="257">
        <f t="shared" si="245"/>
        <v>33357006.706268378</v>
      </c>
      <c r="U290" s="257">
        <f t="shared" si="261"/>
        <v>39656063.397911087</v>
      </c>
      <c r="V290" s="257"/>
      <c r="W290" s="257">
        <f t="shared" si="246"/>
        <v>1830016841.8253064</v>
      </c>
      <c r="X290" s="257">
        <f t="shared" si="247"/>
        <v>2062721373.8839025</v>
      </c>
      <c r="Y290" s="257">
        <f t="shared" si="248"/>
        <v>2189945514.7111921</v>
      </c>
      <c r="Z290" s="258">
        <f t="shared" si="262"/>
        <v>2325016562.1610494</v>
      </c>
      <c r="AA290" s="258">
        <f t="shared" si="263"/>
        <v>2611820430.3666697</v>
      </c>
      <c r="AB290" s="258">
        <f t="shared" si="249"/>
        <v>2189945514.7111921</v>
      </c>
      <c r="AC290" s="257">
        <f t="shared" si="250"/>
        <v>2325016562.1610494</v>
      </c>
      <c r="AD290" s="257">
        <f t="shared" si="264"/>
        <v>2468418496.2638597</v>
      </c>
      <c r="AE290" s="257">
        <f t="shared" si="265"/>
        <v>2934548691.4454203</v>
      </c>
      <c r="AF290" s="257"/>
      <c r="AG290" s="32" t="str">
        <f t="shared" si="251"/>
        <v>BERTAHAP</v>
      </c>
      <c r="AH290" s="259">
        <f t="shared" si="252"/>
        <v>0</v>
      </c>
      <c r="AI290" s="260">
        <v>2</v>
      </c>
      <c r="AJ290" s="261"/>
      <c r="AK290" s="257" t="e">
        <f>IF(AJ290&gt;#REF!,"LB","KR")</f>
        <v>#REF!</v>
      </c>
      <c r="AL290" s="51">
        <f t="shared" si="253"/>
        <v>2013019000</v>
      </c>
      <c r="AM290" s="51">
        <f t="shared" si="253"/>
        <v>2268994000</v>
      </c>
      <c r="AN290" s="51">
        <f t="shared" si="253"/>
        <v>2408941000</v>
      </c>
      <c r="AO290" s="418">
        <f t="shared" si="253"/>
        <v>2557519000</v>
      </c>
      <c r="AP290" s="418">
        <f t="shared" si="254"/>
        <v>2408941000</v>
      </c>
      <c r="AQ290" s="51">
        <f t="shared" si="254"/>
        <v>2557519000</v>
      </c>
      <c r="AR290" s="51">
        <f t="shared" si="254"/>
        <v>2715261000</v>
      </c>
      <c r="AS290" s="42"/>
      <c r="AT290" s="42"/>
      <c r="AU290" s="297">
        <f t="shared" si="266"/>
        <v>-1419316.9333919995</v>
      </c>
      <c r="AV290" s="297"/>
      <c r="AW290" s="297"/>
      <c r="AX290" s="297"/>
      <c r="AY290" s="297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45"/>
      <c r="BX290" s="42"/>
      <c r="BY290" s="42"/>
      <c r="BZ290" s="297"/>
      <c r="CA290" s="42"/>
      <c r="CB290" s="42"/>
      <c r="CC290" s="42"/>
      <c r="CD290" s="42"/>
      <c r="CE290" s="42"/>
      <c r="CF290" s="42"/>
      <c r="CG290" s="42"/>
      <c r="CH290" s="42"/>
      <c r="CI290" s="42"/>
      <c r="CJ290" s="418">
        <f t="shared" si="267"/>
        <v>2715260938.113687</v>
      </c>
      <c r="CK290" s="42">
        <f t="shared" si="268"/>
        <v>2553478000</v>
      </c>
      <c r="CL290" s="42">
        <f t="shared" si="268"/>
        <v>2710971000</v>
      </c>
      <c r="CM290" s="43">
        <f t="shared" si="255"/>
        <v>38302170</v>
      </c>
      <c r="CN290" s="43">
        <f t="shared" si="256"/>
        <v>27109710</v>
      </c>
      <c r="CO290" s="43">
        <f t="shared" si="257"/>
        <v>60223525</v>
      </c>
      <c r="CP290" s="43">
        <f t="shared" si="258"/>
        <v>53281645.833333336</v>
      </c>
      <c r="CQ290" s="42">
        <f t="shared" si="269"/>
        <v>2878177542.1869702</v>
      </c>
    </row>
    <row r="291" spans="1:95">
      <c r="A291" s="3">
        <f t="shared" si="259"/>
        <v>252</v>
      </c>
      <c r="B291" s="249">
        <v>9</v>
      </c>
      <c r="C291" s="250" t="s">
        <v>188</v>
      </c>
      <c r="D291" s="285">
        <v>19</v>
      </c>
      <c r="E291" s="252"/>
      <c r="F291" s="40" t="s">
        <v>78</v>
      </c>
      <c r="G291" s="253">
        <f t="shared" si="235"/>
        <v>138</v>
      </c>
      <c r="H291" s="253">
        <f t="shared" si="236"/>
        <v>120</v>
      </c>
      <c r="I291" s="254">
        <f t="shared" si="237"/>
        <v>27506142.120000001</v>
      </c>
      <c r="J291" s="254">
        <f t="shared" si="238"/>
        <v>1</v>
      </c>
      <c r="K291" s="255">
        <f t="shared" si="239"/>
        <v>1.06</v>
      </c>
      <c r="L291" s="256">
        <f t="shared" si="273"/>
        <v>1.0149999999999999</v>
      </c>
      <c r="M291" s="257">
        <f t="shared" si="240"/>
        <v>24729957.321963601</v>
      </c>
      <c r="N291" s="257">
        <f t="shared" si="241"/>
        <v>27874613.160593279</v>
      </c>
      <c r="O291" s="257">
        <f t="shared" si="242"/>
        <v>29593858.306908</v>
      </c>
      <c r="P291" s="257">
        <f t="shared" si="243"/>
        <v>31419142.731906071</v>
      </c>
      <c r="Q291" s="257">
        <f t="shared" si="260"/>
        <v>35294870.680630669</v>
      </c>
      <c r="R291" s="258">
        <f t="shared" si="244"/>
        <v>29593858.306908</v>
      </c>
      <c r="S291" s="257">
        <f t="shared" si="244"/>
        <v>31419142.731906071</v>
      </c>
      <c r="T291" s="257">
        <f t="shared" si="245"/>
        <v>33357006.706268378</v>
      </c>
      <c r="U291" s="257">
        <f t="shared" si="261"/>
        <v>39656063.397911087</v>
      </c>
      <c r="V291" s="257"/>
      <c r="W291" s="257">
        <f t="shared" si="246"/>
        <v>2967594878.635632</v>
      </c>
      <c r="X291" s="257">
        <f t="shared" si="247"/>
        <v>3344953579.2711935</v>
      </c>
      <c r="Y291" s="257">
        <f t="shared" si="248"/>
        <v>3551262996.8289599</v>
      </c>
      <c r="Z291" s="258">
        <f t="shared" si="262"/>
        <v>3770297127.8287287</v>
      </c>
      <c r="AA291" s="258">
        <f t="shared" si="263"/>
        <v>4235384481.6756802</v>
      </c>
      <c r="AB291" s="258">
        <f t="shared" si="249"/>
        <v>3551262996.8289599</v>
      </c>
      <c r="AC291" s="257">
        <f t="shared" si="250"/>
        <v>3770297127.8287287</v>
      </c>
      <c r="AD291" s="257">
        <f t="shared" si="264"/>
        <v>4002840804.7522054</v>
      </c>
      <c r="AE291" s="257">
        <f t="shared" si="265"/>
        <v>4758727607.7493305</v>
      </c>
      <c r="AF291" s="257"/>
      <c r="AG291" s="32" t="str">
        <f t="shared" si="251"/>
        <v>BERTAHAP</v>
      </c>
      <c r="AH291" s="259">
        <f t="shared" si="252"/>
        <v>0</v>
      </c>
      <c r="AI291" s="260">
        <v>2</v>
      </c>
      <c r="AJ291" s="261"/>
      <c r="AK291" s="257" t="e">
        <f>IF(AJ291&gt;#REF!,"LB","KR")</f>
        <v>#REF!</v>
      </c>
      <c r="AL291" s="51">
        <f t="shared" si="253"/>
        <v>3264355000</v>
      </c>
      <c r="AM291" s="51">
        <f t="shared" si="253"/>
        <v>3679449000</v>
      </c>
      <c r="AN291" s="51">
        <f t="shared" si="253"/>
        <v>3906390000</v>
      </c>
      <c r="AO291" s="418">
        <f t="shared" si="253"/>
        <v>4147327000</v>
      </c>
      <c r="AP291" s="418">
        <f t="shared" si="254"/>
        <v>3906390000</v>
      </c>
      <c r="AQ291" s="51">
        <f t="shared" si="254"/>
        <v>4147327000</v>
      </c>
      <c r="AR291" s="51">
        <f t="shared" si="254"/>
        <v>4403125000</v>
      </c>
      <c r="AS291" s="42"/>
      <c r="AT291" s="42"/>
      <c r="AU291" s="297">
        <f t="shared" si="266"/>
        <v>-1419316.9333919995</v>
      </c>
      <c r="AV291" s="297"/>
      <c r="AW291" s="297"/>
      <c r="AX291" s="297"/>
      <c r="AY291" s="297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45"/>
      <c r="BX291" s="42"/>
      <c r="BY291" s="42"/>
      <c r="BZ291" s="297"/>
      <c r="CA291" s="42"/>
      <c r="CB291" s="42"/>
      <c r="CC291" s="42"/>
      <c r="CD291" s="42"/>
      <c r="CE291" s="42"/>
      <c r="CF291" s="42"/>
      <c r="CG291" s="42"/>
      <c r="CH291" s="42"/>
      <c r="CI291" s="42"/>
      <c r="CJ291" s="418">
        <f t="shared" si="267"/>
        <v>4403124669.1360741</v>
      </c>
      <c r="CK291" s="42">
        <f t="shared" si="268"/>
        <v>4140774000</v>
      </c>
      <c r="CL291" s="42">
        <f t="shared" si="268"/>
        <v>4396167000</v>
      </c>
      <c r="CM291" s="43">
        <f t="shared" si="255"/>
        <v>62111610</v>
      </c>
      <c r="CN291" s="43">
        <f t="shared" si="256"/>
        <v>43961670</v>
      </c>
      <c r="CO291" s="43">
        <f t="shared" si="257"/>
        <v>97659750</v>
      </c>
      <c r="CP291" s="43">
        <f t="shared" si="258"/>
        <v>86402645.833333328</v>
      </c>
      <c r="CQ291" s="42">
        <f t="shared" si="269"/>
        <v>4667312609.0627546</v>
      </c>
    </row>
    <row r="292" spans="1:95">
      <c r="A292" s="3">
        <f t="shared" si="259"/>
        <v>253</v>
      </c>
      <c r="B292" s="249">
        <v>10</v>
      </c>
      <c r="C292" s="250" t="s">
        <v>188</v>
      </c>
      <c r="D292" s="285">
        <v>21</v>
      </c>
      <c r="E292" s="252"/>
      <c r="F292" s="40" t="s">
        <v>84</v>
      </c>
      <c r="G292" s="253">
        <f t="shared" si="235"/>
        <v>132</v>
      </c>
      <c r="H292" s="253">
        <f t="shared" si="236"/>
        <v>112</v>
      </c>
      <c r="I292" s="254">
        <f t="shared" si="237"/>
        <v>27506142.120000001</v>
      </c>
      <c r="J292" s="254">
        <f t="shared" si="238"/>
        <v>3</v>
      </c>
      <c r="K292" s="255">
        <f t="shared" si="239"/>
        <v>1.1000000000000001</v>
      </c>
      <c r="L292" s="256">
        <f t="shared" si="273"/>
        <v>1.0149999999999999</v>
      </c>
      <c r="M292" s="257">
        <f t="shared" si="240"/>
        <v>25663163.258641474</v>
      </c>
      <c r="N292" s="257">
        <f t="shared" si="241"/>
        <v>28926485.355332647</v>
      </c>
      <c r="O292" s="257">
        <f t="shared" si="242"/>
        <v>30710607.67698</v>
      </c>
      <c r="P292" s="257">
        <f t="shared" si="243"/>
        <v>32604770.759525169</v>
      </c>
      <c r="Q292" s="257">
        <f t="shared" si="260"/>
        <v>36626752.593107298</v>
      </c>
      <c r="R292" s="258">
        <f t="shared" si="244"/>
        <v>30710607.67698</v>
      </c>
      <c r="S292" s="257">
        <f t="shared" si="244"/>
        <v>32604770.759525169</v>
      </c>
      <c r="T292" s="257">
        <f t="shared" si="245"/>
        <v>34615761.676316239</v>
      </c>
      <c r="U292" s="257">
        <f t="shared" si="261"/>
        <v>41152518.620473772</v>
      </c>
      <c r="V292" s="257"/>
      <c r="W292" s="257">
        <f t="shared" si="246"/>
        <v>2874274284.967845</v>
      </c>
      <c r="X292" s="257">
        <f t="shared" si="247"/>
        <v>3239766359.7972565</v>
      </c>
      <c r="Y292" s="257">
        <f t="shared" si="248"/>
        <v>3439588059.8217602</v>
      </c>
      <c r="Z292" s="258">
        <f t="shared" si="262"/>
        <v>3651734325.0668187</v>
      </c>
      <c r="AA292" s="258">
        <f t="shared" si="263"/>
        <v>4102196290.4280176</v>
      </c>
      <c r="AB292" s="258">
        <f t="shared" si="249"/>
        <v>3439588059.8217602</v>
      </c>
      <c r="AC292" s="257">
        <f t="shared" si="250"/>
        <v>3651734325.0668187</v>
      </c>
      <c r="AD292" s="257">
        <f t="shared" si="264"/>
        <v>3876965307.7474189</v>
      </c>
      <c r="AE292" s="257">
        <f t="shared" si="265"/>
        <v>4609082085.493063</v>
      </c>
      <c r="AF292" s="257"/>
      <c r="AG292" s="32" t="str">
        <f t="shared" si="251"/>
        <v>BERTAHAP</v>
      </c>
      <c r="AH292" s="259">
        <f t="shared" si="252"/>
        <v>0</v>
      </c>
      <c r="AI292" s="260">
        <v>2</v>
      </c>
      <c r="AJ292" s="261"/>
      <c r="AK292" s="257" t="e">
        <f>IF(AJ292&gt;#REF!,"LB","KR")</f>
        <v>#REF!</v>
      </c>
      <c r="AL292" s="51">
        <f t="shared" si="253"/>
        <v>3161702000</v>
      </c>
      <c r="AM292" s="51">
        <f t="shared" si="253"/>
        <v>3563743000</v>
      </c>
      <c r="AN292" s="51">
        <f t="shared" si="253"/>
        <v>3783547000</v>
      </c>
      <c r="AO292" s="418">
        <f t="shared" si="253"/>
        <v>4016908000</v>
      </c>
      <c r="AP292" s="418">
        <f t="shared" si="254"/>
        <v>3783547000</v>
      </c>
      <c r="AQ292" s="51">
        <f t="shared" si="254"/>
        <v>4016908000</v>
      </c>
      <c r="AR292" s="51">
        <f t="shared" si="254"/>
        <v>4264662000</v>
      </c>
      <c r="AS292" s="42"/>
      <c r="AT292" s="42"/>
      <c r="AU292" s="297">
        <f t="shared" si="266"/>
        <v>-302567.56331999972</v>
      </c>
      <c r="AV292" s="297"/>
      <c r="AW292" s="297"/>
      <c r="AX292" s="297"/>
      <c r="AY292" s="297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45"/>
      <c r="BX292" s="42"/>
      <c r="BY292" s="42"/>
      <c r="BZ292" s="297"/>
      <c r="CA292" s="42"/>
      <c r="CB292" s="42"/>
      <c r="CC292" s="42"/>
      <c r="CD292" s="42"/>
      <c r="CE292" s="42"/>
      <c r="CF292" s="42"/>
      <c r="CG292" s="42"/>
      <c r="CH292" s="42"/>
      <c r="CI292" s="42"/>
      <c r="CJ292" s="418">
        <f t="shared" si="267"/>
        <v>4264661722.7071915</v>
      </c>
      <c r="CK292" s="42">
        <f t="shared" si="268"/>
        <v>4010560000</v>
      </c>
      <c r="CL292" s="42">
        <f t="shared" si="268"/>
        <v>4257923000</v>
      </c>
      <c r="CM292" s="43">
        <f t="shared" si="255"/>
        <v>60158400</v>
      </c>
      <c r="CN292" s="43">
        <f t="shared" si="256"/>
        <v>42579230</v>
      </c>
      <c r="CO292" s="43">
        <f t="shared" si="257"/>
        <v>94588675</v>
      </c>
      <c r="CP292" s="43">
        <f t="shared" si="258"/>
        <v>83685583.333333328</v>
      </c>
      <c r="CQ292" s="42">
        <f t="shared" si="269"/>
        <v>4520542032.7112942</v>
      </c>
    </row>
    <row r="293" spans="1:95">
      <c r="A293" s="3">
        <f t="shared" si="259"/>
        <v>254</v>
      </c>
      <c r="B293" s="249">
        <v>1</v>
      </c>
      <c r="C293" s="250" t="s">
        <v>189</v>
      </c>
      <c r="D293" s="251" t="s">
        <v>19</v>
      </c>
      <c r="E293" s="252"/>
      <c r="F293" s="40" t="s">
        <v>72</v>
      </c>
      <c r="G293" s="253">
        <f t="shared" si="235"/>
        <v>175</v>
      </c>
      <c r="H293" s="253">
        <f t="shared" si="236"/>
        <v>156</v>
      </c>
      <c r="I293" s="254">
        <f t="shared" si="237"/>
        <v>27506142.120000001</v>
      </c>
      <c r="J293" s="254">
        <f t="shared" si="238"/>
        <v>5</v>
      </c>
      <c r="K293" s="255">
        <f t="shared" si="239"/>
        <v>1.08</v>
      </c>
      <c r="L293" s="256">
        <f t="shared" si="273"/>
        <v>1.0149999999999999</v>
      </c>
      <c r="M293" s="257">
        <f t="shared" si="240"/>
        <v>25196560.290302537</v>
      </c>
      <c r="N293" s="257">
        <f t="shared" si="241"/>
        <v>28400549.257962964</v>
      </c>
      <c r="O293" s="257">
        <f t="shared" si="242"/>
        <v>30152232.991944</v>
      </c>
      <c r="P293" s="257">
        <f t="shared" si="243"/>
        <v>32011956.745715622</v>
      </c>
      <c r="Q293" s="257">
        <f t="shared" si="260"/>
        <v>35960811.636868991</v>
      </c>
      <c r="R293" s="258">
        <f t="shared" si="244"/>
        <v>30152232.991944</v>
      </c>
      <c r="S293" s="257">
        <f t="shared" si="244"/>
        <v>32011956.745715622</v>
      </c>
      <c r="T293" s="257">
        <f t="shared" si="245"/>
        <v>33986384.191292308</v>
      </c>
      <c r="U293" s="257">
        <f t="shared" si="261"/>
        <v>40404291.009192429</v>
      </c>
      <c r="V293" s="257"/>
      <c r="W293" s="257">
        <f t="shared" si="246"/>
        <v>3930663405.2871957</v>
      </c>
      <c r="X293" s="257">
        <f t="shared" si="247"/>
        <v>4430485684.2422228</v>
      </c>
      <c r="Y293" s="257">
        <f t="shared" si="248"/>
        <v>4703748346.7432642</v>
      </c>
      <c r="Z293" s="258">
        <f t="shared" si="262"/>
        <v>4993865252.3316374</v>
      </c>
      <c r="AA293" s="258">
        <f t="shared" si="263"/>
        <v>5609886615.3515625</v>
      </c>
      <c r="AB293" s="258">
        <f t="shared" si="249"/>
        <v>4703748346.7432642</v>
      </c>
      <c r="AC293" s="257">
        <f t="shared" si="250"/>
        <v>4993865252.3316374</v>
      </c>
      <c r="AD293" s="257">
        <f t="shared" si="264"/>
        <v>5301875933.8416004</v>
      </c>
      <c r="AE293" s="257">
        <f t="shared" si="265"/>
        <v>6303069397.4340191</v>
      </c>
      <c r="AF293" s="257"/>
      <c r="AG293" s="32" t="str">
        <f t="shared" si="251"/>
        <v>BERTAHAP</v>
      </c>
      <c r="AH293" s="259">
        <f t="shared" si="252"/>
        <v>0</v>
      </c>
      <c r="AI293" s="260">
        <v>2</v>
      </c>
      <c r="AJ293" s="261"/>
      <c r="AK293" s="257" t="e">
        <f>IF(AJ293&gt;#REF!,"LB","KR")</f>
        <v>#REF!</v>
      </c>
      <c r="AL293" s="51">
        <f t="shared" si="253"/>
        <v>4323730000</v>
      </c>
      <c r="AM293" s="51">
        <f t="shared" si="253"/>
        <v>4873535000</v>
      </c>
      <c r="AN293" s="51">
        <f t="shared" si="253"/>
        <v>5174124000</v>
      </c>
      <c r="AO293" s="418">
        <f t="shared" si="253"/>
        <v>5493252000</v>
      </c>
      <c r="AP293" s="418">
        <f t="shared" si="254"/>
        <v>5174124000</v>
      </c>
      <c r="AQ293" s="51">
        <f t="shared" si="254"/>
        <v>5493252000</v>
      </c>
      <c r="AR293" s="51">
        <f t="shared" si="254"/>
        <v>5832064000</v>
      </c>
      <c r="AS293" s="42"/>
      <c r="AT293" s="42"/>
      <c r="AU293" s="297">
        <f t="shared" si="266"/>
        <v>-860942.24835599959</v>
      </c>
      <c r="AV293" s="297"/>
      <c r="AW293" s="297"/>
      <c r="AX293" s="297"/>
      <c r="AY293" s="297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45"/>
      <c r="BX293" s="42"/>
      <c r="BY293" s="42"/>
      <c r="BZ293" s="297"/>
      <c r="CA293" s="42"/>
      <c r="CB293" s="42"/>
      <c r="CC293" s="42"/>
      <c r="CD293" s="42"/>
      <c r="CE293" s="42"/>
      <c r="CF293" s="42"/>
      <c r="CG293" s="42"/>
      <c r="CH293" s="42"/>
      <c r="CI293" s="42"/>
      <c r="CJ293" s="418">
        <f t="shared" si="267"/>
        <v>5832063253.0256414</v>
      </c>
      <c r="CK293" s="42">
        <f t="shared" si="268"/>
        <v>5484572000</v>
      </c>
      <c r="CL293" s="42">
        <f t="shared" si="268"/>
        <v>5822848000</v>
      </c>
      <c r="CM293" s="43">
        <f t="shared" si="255"/>
        <v>82268580</v>
      </c>
      <c r="CN293" s="43">
        <f t="shared" si="256"/>
        <v>58228480</v>
      </c>
      <c r="CO293" s="43">
        <f t="shared" si="257"/>
        <v>129353100</v>
      </c>
      <c r="CP293" s="43">
        <f t="shared" si="258"/>
        <v>114442750</v>
      </c>
      <c r="CQ293" s="42">
        <f t="shared" si="269"/>
        <v>6181988057.1088057</v>
      </c>
    </row>
    <row r="294" spans="1:95">
      <c r="A294" s="3">
        <f t="shared" si="259"/>
        <v>255</v>
      </c>
      <c r="B294" s="249">
        <v>2</v>
      </c>
      <c r="C294" s="250" t="s">
        <v>189</v>
      </c>
      <c r="D294" s="251" t="s">
        <v>29</v>
      </c>
      <c r="E294" s="252"/>
      <c r="F294" s="40" t="s">
        <v>74</v>
      </c>
      <c r="G294" s="253">
        <f t="shared" si="235"/>
        <v>85</v>
      </c>
      <c r="H294" s="253">
        <f t="shared" si="236"/>
        <v>74</v>
      </c>
      <c r="I294" s="254">
        <f t="shared" si="237"/>
        <v>27506142.120000001</v>
      </c>
      <c r="J294" s="254">
        <f t="shared" si="238"/>
        <v>1</v>
      </c>
      <c r="K294" s="255">
        <f t="shared" si="239"/>
        <v>1.06</v>
      </c>
      <c r="L294" s="256">
        <f t="shared" si="273"/>
        <v>1.0149999999999999</v>
      </c>
      <c r="M294" s="257">
        <f t="shared" si="240"/>
        <v>24729957.321963601</v>
      </c>
      <c r="N294" s="257">
        <f t="shared" si="241"/>
        <v>27874613.160593279</v>
      </c>
      <c r="O294" s="257">
        <f t="shared" si="242"/>
        <v>29593858.306908</v>
      </c>
      <c r="P294" s="257">
        <f t="shared" si="243"/>
        <v>31419142.731906071</v>
      </c>
      <c r="Q294" s="257">
        <f t="shared" si="260"/>
        <v>35294870.680630669</v>
      </c>
      <c r="R294" s="258">
        <f t="shared" si="244"/>
        <v>29593858.306908</v>
      </c>
      <c r="S294" s="257">
        <f t="shared" si="244"/>
        <v>31419142.731906071</v>
      </c>
      <c r="T294" s="257">
        <f t="shared" si="245"/>
        <v>33357006.706268378</v>
      </c>
      <c r="U294" s="257">
        <f t="shared" si="261"/>
        <v>39656063.397911087</v>
      </c>
      <c r="V294" s="257"/>
      <c r="W294" s="257">
        <f t="shared" si="246"/>
        <v>1830016841.8253064</v>
      </c>
      <c r="X294" s="257">
        <f t="shared" si="247"/>
        <v>2062721373.8839025</v>
      </c>
      <c r="Y294" s="257">
        <f t="shared" si="248"/>
        <v>2189945514.7111921</v>
      </c>
      <c r="Z294" s="258">
        <f t="shared" si="262"/>
        <v>2325016562.1610494</v>
      </c>
      <c r="AA294" s="258">
        <f t="shared" si="263"/>
        <v>2611820430.3666697</v>
      </c>
      <c r="AB294" s="258">
        <f t="shared" si="249"/>
        <v>2189945514.7111921</v>
      </c>
      <c r="AC294" s="257">
        <f t="shared" si="250"/>
        <v>2325016562.1610494</v>
      </c>
      <c r="AD294" s="257">
        <f t="shared" si="264"/>
        <v>2468418496.2638597</v>
      </c>
      <c r="AE294" s="257">
        <f t="shared" si="265"/>
        <v>2934548691.4454203</v>
      </c>
      <c r="AF294" s="257"/>
      <c r="AG294" s="32" t="str">
        <f t="shared" si="251"/>
        <v>BERTAHAP</v>
      </c>
      <c r="AH294" s="259">
        <f t="shared" si="252"/>
        <v>0</v>
      </c>
      <c r="AI294" s="260">
        <v>2</v>
      </c>
      <c r="AJ294" s="261"/>
      <c r="AK294" s="257" t="e">
        <f>IF(AJ294&gt;#REF!,"LB","KR")</f>
        <v>#REF!</v>
      </c>
      <c r="AL294" s="51">
        <f t="shared" si="253"/>
        <v>2013019000</v>
      </c>
      <c r="AM294" s="51">
        <f t="shared" si="253"/>
        <v>2268994000</v>
      </c>
      <c r="AN294" s="51">
        <f t="shared" si="253"/>
        <v>2408941000</v>
      </c>
      <c r="AO294" s="418">
        <f t="shared" si="253"/>
        <v>2557519000</v>
      </c>
      <c r="AP294" s="418">
        <f t="shared" si="254"/>
        <v>2408941000</v>
      </c>
      <c r="AQ294" s="51">
        <f t="shared" si="254"/>
        <v>2557519000</v>
      </c>
      <c r="AR294" s="51">
        <f t="shared" si="254"/>
        <v>2715261000</v>
      </c>
      <c r="AS294" s="42"/>
      <c r="AT294" s="42"/>
      <c r="AU294" s="297">
        <f t="shared" si="266"/>
        <v>-1419316.9333919995</v>
      </c>
      <c r="AV294" s="297"/>
      <c r="AW294" s="297"/>
      <c r="AX294" s="297"/>
      <c r="AY294" s="297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45"/>
      <c r="BX294" s="42"/>
      <c r="BY294" s="42"/>
      <c r="BZ294" s="297"/>
      <c r="CA294" s="42"/>
      <c r="CB294" s="42"/>
      <c r="CC294" s="42"/>
      <c r="CD294" s="42"/>
      <c r="CE294" s="42"/>
      <c r="CF294" s="42"/>
      <c r="CG294" s="42"/>
      <c r="CH294" s="42"/>
      <c r="CI294" s="42"/>
      <c r="CJ294" s="418">
        <f t="shared" si="267"/>
        <v>2715260938.113687</v>
      </c>
      <c r="CK294" s="42">
        <f t="shared" si="268"/>
        <v>2553478000</v>
      </c>
      <c r="CL294" s="42">
        <f t="shared" si="268"/>
        <v>2710971000</v>
      </c>
      <c r="CM294" s="43">
        <f t="shared" si="255"/>
        <v>38302170</v>
      </c>
      <c r="CN294" s="43">
        <f t="shared" si="256"/>
        <v>27109710</v>
      </c>
      <c r="CO294" s="43">
        <f t="shared" si="257"/>
        <v>60223525</v>
      </c>
      <c r="CP294" s="43">
        <f t="shared" si="258"/>
        <v>53281645.833333336</v>
      </c>
      <c r="CQ294" s="42">
        <f t="shared" si="269"/>
        <v>2878177542.1869702</v>
      </c>
    </row>
    <row r="295" spans="1:95">
      <c r="A295" s="3">
        <f t="shared" si="259"/>
        <v>256</v>
      </c>
      <c r="B295" s="249">
        <v>3</v>
      </c>
      <c r="C295" s="250" t="s">
        <v>189</v>
      </c>
      <c r="D295" s="251" t="s">
        <v>32</v>
      </c>
      <c r="E295" s="252"/>
      <c r="F295" s="40" t="s">
        <v>56</v>
      </c>
      <c r="G295" s="253">
        <f t="shared" si="235"/>
        <v>85</v>
      </c>
      <c r="H295" s="253">
        <f t="shared" si="236"/>
        <v>74</v>
      </c>
      <c r="I295" s="254">
        <f t="shared" si="237"/>
        <v>27506142.120000001</v>
      </c>
      <c r="J295" s="254">
        <f t="shared" si="238"/>
        <v>1</v>
      </c>
      <c r="K295" s="255">
        <f t="shared" si="239"/>
        <v>1.06</v>
      </c>
      <c r="L295" s="256">
        <f t="shared" si="273"/>
        <v>1.0149999999999999</v>
      </c>
      <c r="M295" s="257">
        <f t="shared" si="240"/>
        <v>24729957.321963601</v>
      </c>
      <c r="N295" s="257">
        <f t="shared" si="241"/>
        <v>27874613.160593279</v>
      </c>
      <c r="O295" s="257">
        <f t="shared" si="242"/>
        <v>29593858.306908</v>
      </c>
      <c r="P295" s="257">
        <f t="shared" si="243"/>
        <v>31419142.731906071</v>
      </c>
      <c r="Q295" s="257">
        <f t="shared" si="260"/>
        <v>35294870.680630669</v>
      </c>
      <c r="R295" s="258">
        <f t="shared" si="244"/>
        <v>29593858.306908</v>
      </c>
      <c r="S295" s="257">
        <f t="shared" si="244"/>
        <v>31419142.731906071</v>
      </c>
      <c r="T295" s="257">
        <f t="shared" si="245"/>
        <v>33357006.706268378</v>
      </c>
      <c r="U295" s="257">
        <f t="shared" si="261"/>
        <v>39656063.397911087</v>
      </c>
      <c r="V295" s="257"/>
      <c r="W295" s="257">
        <f t="shared" si="246"/>
        <v>1830016841.8253064</v>
      </c>
      <c r="X295" s="257">
        <f t="shared" si="247"/>
        <v>2062721373.8839025</v>
      </c>
      <c r="Y295" s="257">
        <f t="shared" si="248"/>
        <v>2189945514.7111921</v>
      </c>
      <c r="Z295" s="258">
        <f t="shared" si="262"/>
        <v>2325016562.1610494</v>
      </c>
      <c r="AA295" s="258">
        <f t="shared" si="263"/>
        <v>2611820430.3666697</v>
      </c>
      <c r="AB295" s="258">
        <f t="shared" si="249"/>
        <v>2189945514.7111921</v>
      </c>
      <c r="AC295" s="257">
        <f t="shared" si="250"/>
        <v>2325016562.1610494</v>
      </c>
      <c r="AD295" s="257">
        <f t="shared" si="264"/>
        <v>2468418496.2638597</v>
      </c>
      <c r="AE295" s="257">
        <f t="shared" si="265"/>
        <v>2934548691.4454203</v>
      </c>
      <c r="AF295" s="257"/>
      <c r="AG295" s="32" t="str">
        <f t="shared" si="251"/>
        <v>BERTAHAP</v>
      </c>
      <c r="AH295" s="259">
        <f t="shared" si="252"/>
        <v>0</v>
      </c>
      <c r="AI295" s="260">
        <v>2</v>
      </c>
      <c r="AJ295" s="261"/>
      <c r="AK295" s="257" t="e">
        <f>IF(AJ295&gt;#REF!,"LB","KR")</f>
        <v>#REF!</v>
      </c>
      <c r="AL295" s="51">
        <f t="shared" si="253"/>
        <v>2013019000</v>
      </c>
      <c r="AM295" s="51">
        <f t="shared" si="253"/>
        <v>2268994000</v>
      </c>
      <c r="AN295" s="51">
        <f t="shared" si="253"/>
        <v>2408941000</v>
      </c>
      <c r="AO295" s="418">
        <f t="shared" ref="AO295:AO318" si="274">ROUNDUP((Z295*(1+$J$5)),-3)</f>
        <v>2557519000</v>
      </c>
      <c r="AP295" s="418">
        <f t="shared" si="254"/>
        <v>2408941000</v>
      </c>
      <c r="AQ295" s="51">
        <f t="shared" si="254"/>
        <v>2557519000</v>
      </c>
      <c r="AR295" s="51">
        <f t="shared" si="254"/>
        <v>2715261000</v>
      </c>
      <c r="AS295" s="42"/>
      <c r="AT295" s="42"/>
      <c r="AU295" s="297">
        <f t="shared" si="266"/>
        <v>-1419316.9333919995</v>
      </c>
      <c r="AV295" s="297"/>
      <c r="AW295" s="297"/>
      <c r="AX295" s="297"/>
      <c r="AY295" s="297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45"/>
      <c r="BX295" s="42"/>
      <c r="BY295" s="42"/>
      <c r="BZ295" s="297"/>
      <c r="CA295" s="42"/>
      <c r="CB295" s="42"/>
      <c r="CC295" s="42"/>
      <c r="CD295" s="42"/>
      <c r="CE295" s="42"/>
      <c r="CF295" s="42"/>
      <c r="CG295" s="42"/>
      <c r="CH295" s="42"/>
      <c r="CI295" s="42"/>
      <c r="CJ295" s="418">
        <f t="shared" si="267"/>
        <v>2715260938.113687</v>
      </c>
      <c r="CK295" s="42">
        <f t="shared" si="268"/>
        <v>2553478000</v>
      </c>
      <c r="CL295" s="42">
        <f t="shared" si="268"/>
        <v>2710971000</v>
      </c>
      <c r="CM295" s="43">
        <f t="shared" si="255"/>
        <v>38302170</v>
      </c>
      <c r="CN295" s="43">
        <f t="shared" si="256"/>
        <v>27109710</v>
      </c>
      <c r="CO295" s="43">
        <f t="shared" si="257"/>
        <v>60223525</v>
      </c>
      <c r="CP295" s="43">
        <f t="shared" si="258"/>
        <v>53281645.833333336</v>
      </c>
      <c r="CQ295" s="42">
        <f t="shared" si="269"/>
        <v>2878177542.1869702</v>
      </c>
    </row>
    <row r="296" spans="1:95">
      <c r="A296" s="3">
        <f t="shared" si="259"/>
        <v>257</v>
      </c>
      <c r="B296" s="249">
        <v>4</v>
      </c>
      <c r="C296" s="250" t="s">
        <v>189</v>
      </c>
      <c r="D296" s="251" t="s">
        <v>38</v>
      </c>
      <c r="E296" s="252"/>
      <c r="F296" s="40" t="s">
        <v>58</v>
      </c>
      <c r="G296" s="253">
        <f t="shared" ref="G296:G318" si="275">SUMIF($X$10:$X$28,F296,$AD$10:$AD$28)</f>
        <v>101</v>
      </c>
      <c r="H296" s="253">
        <f t="shared" ref="H296:H318" si="276">SUMIF($X$10:$X$28,F296,$Z$10:$Z$28)</f>
        <v>90</v>
      </c>
      <c r="I296" s="254">
        <f t="shared" ref="I296:I318" si="277">$I$27</f>
        <v>27506142.120000001</v>
      </c>
      <c r="J296" s="254">
        <f t="shared" ref="J296:J318" si="278">SUMIF($AR$4:$AR$22,D296,$AS$4:$AS$22)</f>
        <v>1</v>
      </c>
      <c r="K296" s="255">
        <f t="shared" ref="K296:K318" si="279">IF(J296=$AN$25,$AM$25,IF(J296=$AN$26,$AM$26,IF(J296=$AN$27,$AM$27,IF(J296=$AN$28,$AM$28,IF(J296=$AN$29,$AM$29,IF(J296=$AN$30,$AM$30))))))</f>
        <v>1.06</v>
      </c>
      <c r="L296" s="256">
        <f t="shared" si="273"/>
        <v>1.0149999999999999</v>
      </c>
      <c r="M296" s="257">
        <f t="shared" ref="M296:M318" si="280">$O296/(1+6%/12)^36</f>
        <v>24729957.321963601</v>
      </c>
      <c r="N296" s="257">
        <f t="shared" ref="N296:N318" si="281">$O296/(1+6%/12)^12</f>
        <v>27874613.160593279</v>
      </c>
      <c r="O296" s="257">
        <f t="shared" ref="O296:O318" si="282">$I$27*K296*L296</f>
        <v>29593858.306908</v>
      </c>
      <c r="P296" s="257">
        <f t="shared" ref="P296:P318" si="283">$O296*(1+6%/12)^12</f>
        <v>31419142.731906071</v>
      </c>
      <c r="Q296" s="257">
        <f t="shared" si="260"/>
        <v>35294870.680630669</v>
      </c>
      <c r="R296" s="258">
        <f t="shared" ref="R296:S318" si="284">O296</f>
        <v>29593858.306908</v>
      </c>
      <c r="S296" s="257">
        <f t="shared" si="284"/>
        <v>31419142.731906071</v>
      </c>
      <c r="T296" s="257">
        <f t="shared" ref="T296:T318" si="285">$O296*(1+6%/12)^24</f>
        <v>33357006.706268378</v>
      </c>
      <c r="U296" s="257">
        <f t="shared" si="261"/>
        <v>39656063.397911087</v>
      </c>
      <c r="V296" s="257"/>
      <c r="W296" s="257">
        <f t="shared" ref="W296:W318" si="286">M296*H296</f>
        <v>2225696158.9767241</v>
      </c>
      <c r="X296" s="257">
        <f t="shared" ref="X296:X318" si="287">N296*H296</f>
        <v>2508715184.4533949</v>
      </c>
      <c r="Y296" s="257">
        <f t="shared" ref="Y296:Y318" si="288">O296*H296</f>
        <v>2663447247.6217198</v>
      </c>
      <c r="Z296" s="258">
        <f t="shared" si="262"/>
        <v>2827722845.8715463</v>
      </c>
      <c r="AA296" s="258">
        <f t="shared" si="263"/>
        <v>3176538361.2567601</v>
      </c>
      <c r="AB296" s="258">
        <f t="shared" ref="AB296:AB318" si="289">R296*H296</f>
        <v>2663447247.6217198</v>
      </c>
      <c r="AC296" s="257">
        <f t="shared" ref="AC296:AC318" si="290">S296*H296</f>
        <v>2827722845.8715463</v>
      </c>
      <c r="AD296" s="257">
        <f t="shared" si="264"/>
        <v>3002130603.5641541</v>
      </c>
      <c r="AE296" s="257">
        <f t="shared" si="265"/>
        <v>3569045705.8119979</v>
      </c>
      <c r="AF296" s="257"/>
      <c r="AG296" s="32" t="str">
        <f t="shared" ref="AG296:AG318" si="291">IF(AI296=$H$32,$M$32,IF(AI296=$H$33,$M$33,IF(AI296=$H$34,$M$34)))</f>
        <v>BERTAHAP</v>
      </c>
      <c r="AH296" s="259">
        <f t="shared" ref="AH296:AH318" si="292">IF(AG296=$M$32,$N$32,IF(AG296=$M$33,$N$33,$N$34))</f>
        <v>0</v>
      </c>
      <c r="AI296" s="260">
        <v>2</v>
      </c>
      <c r="AJ296" s="261"/>
      <c r="AK296" s="257" t="e">
        <f>IF(AJ296&gt;#REF!,"LB","KR")</f>
        <v>#REF!</v>
      </c>
      <c r="AL296" s="51">
        <f t="shared" ref="AL296:AN318" si="293">ROUNDUP((W296*(1+$J$5)),-3)</f>
        <v>2448266000</v>
      </c>
      <c r="AM296" s="51">
        <f t="shared" si="293"/>
        <v>2759587000</v>
      </c>
      <c r="AN296" s="51">
        <f t="shared" si="293"/>
        <v>2929792000</v>
      </c>
      <c r="AO296" s="418">
        <f t="shared" si="274"/>
        <v>3110496000</v>
      </c>
      <c r="AP296" s="418">
        <f t="shared" ref="AP296:AR318" si="294">ROUNDUP((AB296*(1+$J$5)),-3)</f>
        <v>2929792000</v>
      </c>
      <c r="AQ296" s="51">
        <f t="shared" si="294"/>
        <v>3110496000</v>
      </c>
      <c r="AR296" s="51">
        <f t="shared" si="294"/>
        <v>3302344000</v>
      </c>
      <c r="AS296" s="42"/>
      <c r="AT296" s="42"/>
      <c r="AU296" s="297">
        <f t="shared" si="266"/>
        <v>-1419316.9333919995</v>
      </c>
      <c r="AV296" s="297"/>
      <c r="AW296" s="297"/>
      <c r="AX296" s="297"/>
      <c r="AY296" s="297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45"/>
      <c r="BX296" s="42"/>
      <c r="BY296" s="42"/>
      <c r="BZ296" s="297"/>
      <c r="CA296" s="42"/>
      <c r="CB296" s="42"/>
      <c r="CC296" s="42"/>
      <c r="CD296" s="42"/>
      <c r="CE296" s="42"/>
      <c r="CF296" s="42"/>
      <c r="CG296" s="42"/>
      <c r="CH296" s="42"/>
      <c r="CI296" s="42"/>
      <c r="CJ296" s="418">
        <f t="shared" si="267"/>
        <v>3302344298.1103444</v>
      </c>
      <c r="CK296" s="42">
        <f t="shared" si="268"/>
        <v>3105580000</v>
      </c>
      <c r="CL296" s="42">
        <f t="shared" si="268"/>
        <v>3297126000</v>
      </c>
      <c r="CM296" s="43">
        <f t="shared" ref="CM296:CM318" si="295">(CK296*90%)*40%/24</f>
        <v>46583700</v>
      </c>
      <c r="CN296" s="43">
        <f t="shared" ref="CN296:CN318" si="296">(CL296*90%)*40%/36</f>
        <v>32971260</v>
      </c>
      <c r="CO296" s="43">
        <f t="shared" ref="CO296:CO318" si="297">(AN296*90%)/36</f>
        <v>73244800</v>
      </c>
      <c r="CP296" s="43">
        <f t="shared" ref="CP296:CP318" si="298">AO296/48</f>
        <v>64802000</v>
      </c>
      <c r="CQ296" s="42">
        <f t="shared" si="269"/>
        <v>3500485253.0553651</v>
      </c>
    </row>
    <row r="297" spans="1:95">
      <c r="A297" s="3">
        <f t="shared" ref="A297:A318" si="299">A296+1</f>
        <v>258</v>
      </c>
      <c r="B297" s="249">
        <v>5</v>
      </c>
      <c r="C297" s="250" t="s">
        <v>189</v>
      </c>
      <c r="D297" s="251" t="s">
        <v>44</v>
      </c>
      <c r="E297" s="252"/>
      <c r="F297" s="40" t="s">
        <v>60</v>
      </c>
      <c r="G297" s="253">
        <f t="shared" si="275"/>
        <v>101</v>
      </c>
      <c r="H297" s="253">
        <f t="shared" si="276"/>
        <v>90</v>
      </c>
      <c r="I297" s="254">
        <f t="shared" si="277"/>
        <v>27506142.120000001</v>
      </c>
      <c r="J297" s="254">
        <f t="shared" si="278"/>
        <v>1</v>
      </c>
      <c r="K297" s="255">
        <f t="shared" si="279"/>
        <v>1.06</v>
      </c>
      <c r="L297" s="256">
        <f t="shared" si="273"/>
        <v>1.0149999999999999</v>
      </c>
      <c r="M297" s="257">
        <f t="shared" si="280"/>
        <v>24729957.321963601</v>
      </c>
      <c r="N297" s="257">
        <f t="shared" si="281"/>
        <v>27874613.160593279</v>
      </c>
      <c r="O297" s="257">
        <f t="shared" si="282"/>
        <v>29593858.306908</v>
      </c>
      <c r="P297" s="257">
        <f t="shared" si="283"/>
        <v>31419142.731906071</v>
      </c>
      <c r="Q297" s="257">
        <f t="shared" ref="Q297:Q318" si="300">P297*$Q$39</f>
        <v>35294870.680630669</v>
      </c>
      <c r="R297" s="258">
        <f t="shared" si="284"/>
        <v>29593858.306908</v>
      </c>
      <c r="S297" s="257">
        <f t="shared" si="284"/>
        <v>31419142.731906071</v>
      </c>
      <c r="T297" s="257">
        <f t="shared" si="285"/>
        <v>33357006.706268378</v>
      </c>
      <c r="U297" s="257">
        <f t="shared" ref="U297:U318" si="301">T297*$U$39</f>
        <v>39656063.397911087</v>
      </c>
      <c r="V297" s="257"/>
      <c r="W297" s="257">
        <f t="shared" si="286"/>
        <v>2225696158.9767241</v>
      </c>
      <c r="X297" s="257">
        <f t="shared" si="287"/>
        <v>2508715184.4533949</v>
      </c>
      <c r="Y297" s="257">
        <f t="shared" si="288"/>
        <v>2663447247.6217198</v>
      </c>
      <c r="Z297" s="258">
        <f t="shared" ref="Z297:Z318" si="302">P297*H297</f>
        <v>2827722845.8715463</v>
      </c>
      <c r="AA297" s="258">
        <f t="shared" ref="AA297:AA318" si="303">H297*Q297</f>
        <v>3176538361.2567601</v>
      </c>
      <c r="AB297" s="258">
        <f t="shared" si="289"/>
        <v>2663447247.6217198</v>
      </c>
      <c r="AC297" s="257">
        <f t="shared" si="290"/>
        <v>2827722845.8715463</v>
      </c>
      <c r="AD297" s="257">
        <f t="shared" ref="AD297:AD318" si="304">T297*H297</f>
        <v>3002130603.5641541</v>
      </c>
      <c r="AE297" s="257">
        <f t="shared" ref="AE297:AE318" si="305">H297*U297</f>
        <v>3569045705.8119979</v>
      </c>
      <c r="AF297" s="257"/>
      <c r="AG297" s="32" t="str">
        <f t="shared" si="291"/>
        <v>BERTAHAP</v>
      </c>
      <c r="AH297" s="259">
        <f t="shared" si="292"/>
        <v>0</v>
      </c>
      <c r="AI297" s="260">
        <v>2</v>
      </c>
      <c r="AJ297" s="261"/>
      <c r="AK297" s="257" t="e">
        <f>IF(AJ297&gt;#REF!,"LB","KR")</f>
        <v>#REF!</v>
      </c>
      <c r="AL297" s="51">
        <f t="shared" si="293"/>
        <v>2448266000</v>
      </c>
      <c r="AM297" s="51">
        <f t="shared" si="293"/>
        <v>2759587000</v>
      </c>
      <c r="AN297" s="51">
        <f t="shared" si="293"/>
        <v>2929792000</v>
      </c>
      <c r="AO297" s="418">
        <f t="shared" si="274"/>
        <v>3110496000</v>
      </c>
      <c r="AP297" s="418">
        <f t="shared" si="294"/>
        <v>2929792000</v>
      </c>
      <c r="AQ297" s="51">
        <f t="shared" si="294"/>
        <v>3110496000</v>
      </c>
      <c r="AR297" s="51">
        <f t="shared" si="294"/>
        <v>3302344000</v>
      </c>
      <c r="AS297" s="42"/>
      <c r="AT297" s="42"/>
      <c r="AU297" s="297">
        <f t="shared" ref="AU297:AU318" si="306">O297-$O$318</f>
        <v>-1419316.9333919995</v>
      </c>
      <c r="AV297" s="297"/>
      <c r="AW297" s="297"/>
      <c r="AX297" s="297"/>
      <c r="AY297" s="297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45"/>
      <c r="BX297" s="42"/>
      <c r="BY297" s="42"/>
      <c r="BZ297" s="297"/>
      <c r="CA297" s="42"/>
      <c r="CB297" s="42"/>
      <c r="CC297" s="42"/>
      <c r="CD297" s="42"/>
      <c r="CE297" s="42"/>
      <c r="CF297" s="42"/>
      <c r="CG297" s="42"/>
      <c r="CH297" s="42"/>
      <c r="CI297" s="42"/>
      <c r="CJ297" s="418">
        <f t="shared" ref="CJ297:CJ318" si="307">AO297*$CJ$38</f>
        <v>3302344298.1103444</v>
      </c>
      <c r="CK297" s="42">
        <f t="shared" ref="CK297:CL318" si="308">ROUNDUP(AN297+(AN297*6%),-3)</f>
        <v>3105580000</v>
      </c>
      <c r="CL297" s="42">
        <f t="shared" si="308"/>
        <v>3297126000</v>
      </c>
      <c r="CM297" s="43">
        <f t="shared" si="295"/>
        <v>46583700</v>
      </c>
      <c r="CN297" s="43">
        <f t="shared" si="296"/>
        <v>32971260</v>
      </c>
      <c r="CO297" s="43">
        <f t="shared" si="297"/>
        <v>73244800</v>
      </c>
      <c r="CP297" s="43">
        <f t="shared" si="298"/>
        <v>64802000</v>
      </c>
      <c r="CQ297" s="42">
        <f t="shared" ref="CQ297:CQ318" si="309">CL297*$CQ$38</f>
        <v>3500485253.0553651</v>
      </c>
    </row>
    <row r="298" spans="1:95">
      <c r="A298" s="3">
        <f t="shared" si="299"/>
        <v>259</v>
      </c>
      <c r="B298" s="249">
        <v>6</v>
      </c>
      <c r="C298" s="250" t="s">
        <v>189</v>
      </c>
      <c r="D298" s="285">
        <v>11</v>
      </c>
      <c r="E298" s="252"/>
      <c r="F298" s="40" t="s">
        <v>62</v>
      </c>
      <c r="G298" s="253">
        <f t="shared" si="275"/>
        <v>101</v>
      </c>
      <c r="H298" s="253">
        <f t="shared" si="276"/>
        <v>90</v>
      </c>
      <c r="I298" s="254">
        <f t="shared" si="277"/>
        <v>27506142.120000001</v>
      </c>
      <c r="J298" s="254">
        <f t="shared" si="278"/>
        <v>1</v>
      </c>
      <c r="K298" s="255">
        <f t="shared" si="279"/>
        <v>1.06</v>
      </c>
      <c r="L298" s="256">
        <f t="shared" si="273"/>
        <v>1.0149999999999999</v>
      </c>
      <c r="M298" s="257">
        <f t="shared" si="280"/>
        <v>24729957.321963601</v>
      </c>
      <c r="N298" s="257">
        <f t="shared" si="281"/>
        <v>27874613.160593279</v>
      </c>
      <c r="O298" s="257">
        <f t="shared" si="282"/>
        <v>29593858.306908</v>
      </c>
      <c r="P298" s="257">
        <f t="shared" si="283"/>
        <v>31419142.731906071</v>
      </c>
      <c r="Q298" s="257">
        <f t="shared" si="300"/>
        <v>35294870.680630669</v>
      </c>
      <c r="R298" s="258">
        <f t="shared" si="284"/>
        <v>29593858.306908</v>
      </c>
      <c r="S298" s="257">
        <f t="shared" si="284"/>
        <v>31419142.731906071</v>
      </c>
      <c r="T298" s="257">
        <f t="shared" si="285"/>
        <v>33357006.706268378</v>
      </c>
      <c r="U298" s="257">
        <f t="shared" si="301"/>
        <v>39656063.397911087</v>
      </c>
      <c r="V298" s="257"/>
      <c r="W298" s="257">
        <f t="shared" si="286"/>
        <v>2225696158.9767241</v>
      </c>
      <c r="X298" s="257">
        <f t="shared" si="287"/>
        <v>2508715184.4533949</v>
      </c>
      <c r="Y298" s="257">
        <f t="shared" si="288"/>
        <v>2663447247.6217198</v>
      </c>
      <c r="Z298" s="258">
        <f t="shared" si="302"/>
        <v>2827722845.8715463</v>
      </c>
      <c r="AA298" s="258">
        <f t="shared" si="303"/>
        <v>3176538361.2567601</v>
      </c>
      <c r="AB298" s="258">
        <f t="shared" si="289"/>
        <v>2663447247.6217198</v>
      </c>
      <c r="AC298" s="257">
        <f t="shared" si="290"/>
        <v>2827722845.8715463</v>
      </c>
      <c r="AD298" s="257">
        <f t="shared" si="304"/>
        <v>3002130603.5641541</v>
      </c>
      <c r="AE298" s="257">
        <f t="shared" si="305"/>
        <v>3569045705.8119979</v>
      </c>
      <c r="AF298" s="257"/>
      <c r="AG298" s="32" t="str">
        <f t="shared" si="291"/>
        <v>BERTAHAP</v>
      </c>
      <c r="AH298" s="259">
        <f t="shared" si="292"/>
        <v>0</v>
      </c>
      <c r="AI298" s="260">
        <v>2</v>
      </c>
      <c r="AJ298" s="261"/>
      <c r="AK298" s="257" t="e">
        <f>IF(AJ298&gt;#REF!,"LB","KR")</f>
        <v>#REF!</v>
      </c>
      <c r="AL298" s="51">
        <f t="shared" si="293"/>
        <v>2448266000</v>
      </c>
      <c r="AM298" s="51">
        <f t="shared" si="293"/>
        <v>2759587000</v>
      </c>
      <c r="AN298" s="51">
        <f t="shared" si="293"/>
        <v>2929792000</v>
      </c>
      <c r="AO298" s="418">
        <f t="shared" si="274"/>
        <v>3110496000</v>
      </c>
      <c r="AP298" s="418">
        <f t="shared" si="294"/>
        <v>2929792000</v>
      </c>
      <c r="AQ298" s="51">
        <f t="shared" si="294"/>
        <v>3110496000</v>
      </c>
      <c r="AR298" s="51">
        <f t="shared" si="294"/>
        <v>3302344000</v>
      </c>
      <c r="AS298" s="42"/>
      <c r="AT298" s="42"/>
      <c r="AU298" s="297">
        <f t="shared" si="306"/>
        <v>-1419316.9333919995</v>
      </c>
      <c r="AV298" s="297"/>
      <c r="AW298" s="297"/>
      <c r="AX298" s="297"/>
      <c r="AY298" s="297"/>
      <c r="AZ298" s="42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45"/>
      <c r="BX298" s="42"/>
      <c r="BY298" s="42"/>
      <c r="BZ298" s="297"/>
      <c r="CA298" s="42"/>
      <c r="CB298" s="42"/>
      <c r="CC298" s="42"/>
      <c r="CD298" s="42"/>
      <c r="CE298" s="42"/>
      <c r="CF298" s="42"/>
      <c r="CG298" s="42"/>
      <c r="CH298" s="42"/>
      <c r="CI298" s="42"/>
      <c r="CJ298" s="418">
        <f t="shared" si="307"/>
        <v>3302344298.1103444</v>
      </c>
      <c r="CK298" s="42">
        <f t="shared" si="308"/>
        <v>3105580000</v>
      </c>
      <c r="CL298" s="42">
        <f t="shared" si="308"/>
        <v>3297126000</v>
      </c>
      <c r="CM298" s="43">
        <f t="shared" si="295"/>
        <v>46583700</v>
      </c>
      <c r="CN298" s="43">
        <f t="shared" si="296"/>
        <v>32971260</v>
      </c>
      <c r="CO298" s="43">
        <f t="shared" si="297"/>
        <v>73244800</v>
      </c>
      <c r="CP298" s="43">
        <f t="shared" si="298"/>
        <v>64802000</v>
      </c>
      <c r="CQ298" s="42">
        <f t="shared" si="309"/>
        <v>3500485253.0553651</v>
      </c>
    </row>
    <row r="299" spans="1:95">
      <c r="A299" s="3">
        <f t="shared" si="299"/>
        <v>260</v>
      </c>
      <c r="B299" s="249">
        <v>7</v>
      </c>
      <c r="C299" s="250" t="s">
        <v>189</v>
      </c>
      <c r="D299" s="285">
        <v>15</v>
      </c>
      <c r="E299" s="252"/>
      <c r="F299" s="40" t="s">
        <v>64</v>
      </c>
      <c r="G299" s="253">
        <f t="shared" si="275"/>
        <v>101</v>
      </c>
      <c r="H299" s="253">
        <f t="shared" si="276"/>
        <v>90</v>
      </c>
      <c r="I299" s="254">
        <f t="shared" si="277"/>
        <v>27506142.120000001</v>
      </c>
      <c r="J299" s="254">
        <f t="shared" si="278"/>
        <v>1</v>
      </c>
      <c r="K299" s="255">
        <f t="shared" si="279"/>
        <v>1.06</v>
      </c>
      <c r="L299" s="256">
        <f t="shared" si="273"/>
        <v>1.0149999999999999</v>
      </c>
      <c r="M299" s="257">
        <f t="shared" si="280"/>
        <v>24729957.321963601</v>
      </c>
      <c r="N299" s="257">
        <f t="shared" si="281"/>
        <v>27874613.160593279</v>
      </c>
      <c r="O299" s="257">
        <f t="shared" si="282"/>
        <v>29593858.306908</v>
      </c>
      <c r="P299" s="257">
        <f t="shared" si="283"/>
        <v>31419142.731906071</v>
      </c>
      <c r="Q299" s="257">
        <f t="shared" si="300"/>
        <v>35294870.680630669</v>
      </c>
      <c r="R299" s="258">
        <f t="shared" si="284"/>
        <v>29593858.306908</v>
      </c>
      <c r="S299" s="257">
        <f t="shared" si="284"/>
        <v>31419142.731906071</v>
      </c>
      <c r="T299" s="257">
        <f t="shared" si="285"/>
        <v>33357006.706268378</v>
      </c>
      <c r="U299" s="257">
        <f t="shared" si="301"/>
        <v>39656063.397911087</v>
      </c>
      <c r="V299" s="257"/>
      <c r="W299" s="257">
        <f t="shared" si="286"/>
        <v>2225696158.9767241</v>
      </c>
      <c r="X299" s="257">
        <f t="shared" si="287"/>
        <v>2508715184.4533949</v>
      </c>
      <c r="Y299" s="257">
        <f t="shared" si="288"/>
        <v>2663447247.6217198</v>
      </c>
      <c r="Z299" s="258">
        <f t="shared" si="302"/>
        <v>2827722845.8715463</v>
      </c>
      <c r="AA299" s="258">
        <f t="shared" si="303"/>
        <v>3176538361.2567601</v>
      </c>
      <c r="AB299" s="258">
        <f t="shared" si="289"/>
        <v>2663447247.6217198</v>
      </c>
      <c r="AC299" s="257">
        <f t="shared" si="290"/>
        <v>2827722845.8715463</v>
      </c>
      <c r="AD299" s="257">
        <f t="shared" si="304"/>
        <v>3002130603.5641541</v>
      </c>
      <c r="AE299" s="257">
        <f t="shared" si="305"/>
        <v>3569045705.8119979</v>
      </c>
      <c r="AF299" s="257"/>
      <c r="AG299" s="32" t="str">
        <f t="shared" si="291"/>
        <v>BERTAHAP</v>
      </c>
      <c r="AH299" s="259">
        <f t="shared" si="292"/>
        <v>0</v>
      </c>
      <c r="AI299" s="260">
        <v>2</v>
      </c>
      <c r="AJ299" s="261"/>
      <c r="AK299" s="257" t="e">
        <f>IF(AJ299&gt;#REF!,"LB","KR")</f>
        <v>#REF!</v>
      </c>
      <c r="AL299" s="51">
        <f t="shared" si="293"/>
        <v>2448266000</v>
      </c>
      <c r="AM299" s="51">
        <f t="shared" si="293"/>
        <v>2759587000</v>
      </c>
      <c r="AN299" s="51">
        <f t="shared" si="293"/>
        <v>2929792000</v>
      </c>
      <c r="AO299" s="418">
        <f t="shared" si="274"/>
        <v>3110496000</v>
      </c>
      <c r="AP299" s="418">
        <f t="shared" si="294"/>
        <v>2929792000</v>
      </c>
      <c r="AQ299" s="51">
        <f t="shared" si="294"/>
        <v>3110496000</v>
      </c>
      <c r="AR299" s="51">
        <f t="shared" si="294"/>
        <v>3302344000</v>
      </c>
      <c r="AS299" s="42"/>
      <c r="AT299" s="42"/>
      <c r="AU299" s="297">
        <f t="shared" si="306"/>
        <v>-1419316.9333919995</v>
      </c>
      <c r="AV299" s="297"/>
      <c r="AW299" s="297"/>
      <c r="AX299" s="297"/>
      <c r="AY299" s="297"/>
      <c r="AZ299" s="42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45"/>
      <c r="BX299" s="42"/>
      <c r="BY299" s="42"/>
      <c r="BZ299" s="297"/>
      <c r="CA299" s="42"/>
      <c r="CB299" s="42"/>
      <c r="CC299" s="42"/>
      <c r="CD299" s="42"/>
      <c r="CE299" s="42"/>
      <c r="CF299" s="42"/>
      <c r="CG299" s="42"/>
      <c r="CH299" s="42"/>
      <c r="CI299" s="42"/>
      <c r="CJ299" s="418">
        <f t="shared" si="307"/>
        <v>3302344298.1103444</v>
      </c>
      <c r="CK299" s="42">
        <f t="shared" si="308"/>
        <v>3105580000</v>
      </c>
      <c r="CL299" s="42">
        <f t="shared" si="308"/>
        <v>3297126000</v>
      </c>
      <c r="CM299" s="43">
        <f t="shared" si="295"/>
        <v>46583700</v>
      </c>
      <c r="CN299" s="43">
        <f t="shared" si="296"/>
        <v>32971260</v>
      </c>
      <c r="CO299" s="43">
        <f t="shared" si="297"/>
        <v>73244800</v>
      </c>
      <c r="CP299" s="43">
        <f t="shared" si="298"/>
        <v>64802000</v>
      </c>
      <c r="CQ299" s="42">
        <f t="shared" si="309"/>
        <v>3500485253.0553651</v>
      </c>
    </row>
    <row r="300" spans="1:95">
      <c r="A300" s="3">
        <f t="shared" si="299"/>
        <v>261</v>
      </c>
      <c r="B300" s="249">
        <v>8</v>
      </c>
      <c r="C300" s="250" t="s">
        <v>189</v>
      </c>
      <c r="D300" s="285">
        <v>17</v>
      </c>
      <c r="E300" s="252"/>
      <c r="F300" s="40" t="s">
        <v>67</v>
      </c>
      <c r="G300" s="253">
        <f t="shared" si="275"/>
        <v>85</v>
      </c>
      <c r="H300" s="253">
        <f t="shared" si="276"/>
        <v>74</v>
      </c>
      <c r="I300" s="254">
        <f t="shared" si="277"/>
        <v>27506142.120000001</v>
      </c>
      <c r="J300" s="254">
        <f t="shared" si="278"/>
        <v>1</v>
      </c>
      <c r="K300" s="255">
        <f t="shared" si="279"/>
        <v>1.06</v>
      </c>
      <c r="L300" s="256">
        <f t="shared" si="273"/>
        <v>1.0149999999999999</v>
      </c>
      <c r="M300" s="257">
        <f t="shared" si="280"/>
        <v>24729957.321963601</v>
      </c>
      <c r="N300" s="257">
        <f t="shared" si="281"/>
        <v>27874613.160593279</v>
      </c>
      <c r="O300" s="257">
        <f t="shared" si="282"/>
        <v>29593858.306908</v>
      </c>
      <c r="P300" s="257">
        <f t="shared" si="283"/>
        <v>31419142.731906071</v>
      </c>
      <c r="Q300" s="257">
        <f t="shared" si="300"/>
        <v>35294870.680630669</v>
      </c>
      <c r="R300" s="258">
        <f t="shared" si="284"/>
        <v>29593858.306908</v>
      </c>
      <c r="S300" s="257">
        <f t="shared" si="284"/>
        <v>31419142.731906071</v>
      </c>
      <c r="T300" s="257">
        <f t="shared" si="285"/>
        <v>33357006.706268378</v>
      </c>
      <c r="U300" s="257">
        <f t="shared" si="301"/>
        <v>39656063.397911087</v>
      </c>
      <c r="V300" s="257"/>
      <c r="W300" s="257">
        <f t="shared" si="286"/>
        <v>1830016841.8253064</v>
      </c>
      <c r="X300" s="257">
        <f t="shared" si="287"/>
        <v>2062721373.8839025</v>
      </c>
      <c r="Y300" s="257">
        <f t="shared" si="288"/>
        <v>2189945514.7111921</v>
      </c>
      <c r="Z300" s="258">
        <f t="shared" si="302"/>
        <v>2325016562.1610494</v>
      </c>
      <c r="AA300" s="258">
        <f t="shared" si="303"/>
        <v>2611820430.3666697</v>
      </c>
      <c r="AB300" s="258">
        <f t="shared" si="289"/>
        <v>2189945514.7111921</v>
      </c>
      <c r="AC300" s="257">
        <f t="shared" si="290"/>
        <v>2325016562.1610494</v>
      </c>
      <c r="AD300" s="257">
        <f t="shared" si="304"/>
        <v>2468418496.2638597</v>
      </c>
      <c r="AE300" s="257">
        <f t="shared" si="305"/>
        <v>2934548691.4454203</v>
      </c>
      <c r="AF300" s="257"/>
      <c r="AG300" s="32" t="str">
        <f t="shared" si="291"/>
        <v>BERTAHAP</v>
      </c>
      <c r="AH300" s="259">
        <f t="shared" si="292"/>
        <v>0</v>
      </c>
      <c r="AI300" s="260">
        <v>2</v>
      </c>
      <c r="AJ300" s="261"/>
      <c r="AK300" s="257" t="e">
        <f>IF(AJ300&gt;#REF!,"LB","KR")</f>
        <v>#REF!</v>
      </c>
      <c r="AL300" s="51">
        <f t="shared" si="293"/>
        <v>2013019000</v>
      </c>
      <c r="AM300" s="51">
        <f t="shared" si="293"/>
        <v>2268994000</v>
      </c>
      <c r="AN300" s="51">
        <f t="shared" si="293"/>
        <v>2408941000</v>
      </c>
      <c r="AO300" s="418">
        <f t="shared" si="274"/>
        <v>2557519000</v>
      </c>
      <c r="AP300" s="418">
        <f t="shared" si="294"/>
        <v>2408941000</v>
      </c>
      <c r="AQ300" s="51">
        <f t="shared" si="294"/>
        <v>2557519000</v>
      </c>
      <c r="AR300" s="51">
        <f t="shared" si="294"/>
        <v>2715261000</v>
      </c>
      <c r="AS300" s="42"/>
      <c r="AT300" s="42"/>
      <c r="AU300" s="297">
        <f t="shared" si="306"/>
        <v>-1419316.9333919995</v>
      </c>
      <c r="AV300" s="297"/>
      <c r="AW300" s="297"/>
      <c r="AX300" s="297"/>
      <c r="AY300" s="297"/>
      <c r="AZ300" s="42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/>
      <c r="BW300" s="445"/>
      <c r="BX300" s="42"/>
      <c r="BY300" s="42"/>
      <c r="BZ300" s="297"/>
      <c r="CA300" s="42"/>
      <c r="CB300" s="42"/>
      <c r="CC300" s="42"/>
      <c r="CD300" s="42"/>
      <c r="CE300" s="42"/>
      <c r="CF300" s="42"/>
      <c r="CG300" s="42"/>
      <c r="CH300" s="42"/>
      <c r="CI300" s="42"/>
      <c r="CJ300" s="418">
        <f t="shared" si="307"/>
        <v>2715260938.113687</v>
      </c>
      <c r="CK300" s="42">
        <f t="shared" si="308"/>
        <v>2553478000</v>
      </c>
      <c r="CL300" s="42">
        <f t="shared" si="308"/>
        <v>2710971000</v>
      </c>
      <c r="CM300" s="43">
        <f t="shared" si="295"/>
        <v>38302170</v>
      </c>
      <c r="CN300" s="43">
        <f t="shared" si="296"/>
        <v>27109710</v>
      </c>
      <c r="CO300" s="43">
        <f t="shared" si="297"/>
        <v>60223525</v>
      </c>
      <c r="CP300" s="43">
        <f t="shared" si="298"/>
        <v>53281645.833333336</v>
      </c>
      <c r="CQ300" s="42">
        <f t="shared" si="309"/>
        <v>2878177542.1869702</v>
      </c>
    </row>
    <row r="301" spans="1:95">
      <c r="A301" s="3">
        <f t="shared" si="299"/>
        <v>262</v>
      </c>
      <c r="B301" s="249">
        <v>9</v>
      </c>
      <c r="C301" s="250" t="s">
        <v>189</v>
      </c>
      <c r="D301" s="285">
        <v>19</v>
      </c>
      <c r="E301" s="252"/>
      <c r="F301" s="40" t="s">
        <v>78</v>
      </c>
      <c r="G301" s="253">
        <f t="shared" si="275"/>
        <v>138</v>
      </c>
      <c r="H301" s="253">
        <f t="shared" si="276"/>
        <v>120</v>
      </c>
      <c r="I301" s="254">
        <f t="shared" si="277"/>
        <v>27506142.120000001</v>
      </c>
      <c r="J301" s="254">
        <f t="shared" si="278"/>
        <v>1</v>
      </c>
      <c r="K301" s="255">
        <f t="shared" si="279"/>
        <v>1.06</v>
      </c>
      <c r="L301" s="256">
        <f t="shared" si="273"/>
        <v>1.0149999999999999</v>
      </c>
      <c r="M301" s="257">
        <f t="shared" si="280"/>
        <v>24729957.321963601</v>
      </c>
      <c r="N301" s="257">
        <f t="shared" si="281"/>
        <v>27874613.160593279</v>
      </c>
      <c r="O301" s="257">
        <f t="shared" si="282"/>
        <v>29593858.306908</v>
      </c>
      <c r="P301" s="257">
        <f t="shared" si="283"/>
        <v>31419142.731906071</v>
      </c>
      <c r="Q301" s="257">
        <f t="shared" si="300"/>
        <v>35294870.680630669</v>
      </c>
      <c r="R301" s="258">
        <f t="shared" si="284"/>
        <v>29593858.306908</v>
      </c>
      <c r="S301" s="257">
        <f t="shared" si="284"/>
        <v>31419142.731906071</v>
      </c>
      <c r="T301" s="257">
        <f t="shared" si="285"/>
        <v>33357006.706268378</v>
      </c>
      <c r="U301" s="257">
        <f t="shared" si="301"/>
        <v>39656063.397911087</v>
      </c>
      <c r="V301" s="257"/>
      <c r="W301" s="257">
        <f t="shared" si="286"/>
        <v>2967594878.635632</v>
      </c>
      <c r="X301" s="257">
        <f t="shared" si="287"/>
        <v>3344953579.2711935</v>
      </c>
      <c r="Y301" s="257">
        <f t="shared" si="288"/>
        <v>3551262996.8289599</v>
      </c>
      <c r="Z301" s="258">
        <f t="shared" si="302"/>
        <v>3770297127.8287287</v>
      </c>
      <c r="AA301" s="258">
        <f t="shared" si="303"/>
        <v>4235384481.6756802</v>
      </c>
      <c r="AB301" s="258">
        <f t="shared" si="289"/>
        <v>3551262996.8289599</v>
      </c>
      <c r="AC301" s="257">
        <f t="shared" si="290"/>
        <v>3770297127.8287287</v>
      </c>
      <c r="AD301" s="257">
        <f t="shared" si="304"/>
        <v>4002840804.7522054</v>
      </c>
      <c r="AE301" s="257">
        <f t="shared" si="305"/>
        <v>4758727607.7493305</v>
      </c>
      <c r="AF301" s="257"/>
      <c r="AG301" s="32" t="str">
        <f t="shared" si="291"/>
        <v>BERTAHAP</v>
      </c>
      <c r="AH301" s="259">
        <f t="shared" si="292"/>
        <v>0</v>
      </c>
      <c r="AI301" s="260">
        <v>2</v>
      </c>
      <c r="AJ301" s="261"/>
      <c r="AK301" s="257" t="e">
        <f>IF(AJ301&gt;#REF!,"LB","KR")</f>
        <v>#REF!</v>
      </c>
      <c r="AL301" s="51">
        <f t="shared" si="293"/>
        <v>3264355000</v>
      </c>
      <c r="AM301" s="51">
        <f t="shared" si="293"/>
        <v>3679449000</v>
      </c>
      <c r="AN301" s="51">
        <f t="shared" si="293"/>
        <v>3906390000</v>
      </c>
      <c r="AO301" s="418">
        <f t="shared" si="274"/>
        <v>4147327000</v>
      </c>
      <c r="AP301" s="418">
        <f t="shared" si="294"/>
        <v>3906390000</v>
      </c>
      <c r="AQ301" s="51">
        <f t="shared" si="294"/>
        <v>4147327000</v>
      </c>
      <c r="AR301" s="51">
        <f t="shared" si="294"/>
        <v>4403125000</v>
      </c>
      <c r="AS301" s="42"/>
      <c r="AT301" s="42"/>
      <c r="AU301" s="297">
        <f t="shared" si="306"/>
        <v>-1419316.9333919995</v>
      </c>
      <c r="AV301" s="297"/>
      <c r="AW301" s="297"/>
      <c r="AX301" s="297"/>
      <c r="AY301" s="297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45"/>
      <c r="BX301" s="42"/>
      <c r="BY301" s="42"/>
      <c r="BZ301" s="297"/>
      <c r="CA301" s="42"/>
      <c r="CB301" s="42"/>
      <c r="CC301" s="42"/>
      <c r="CD301" s="42"/>
      <c r="CE301" s="42"/>
      <c r="CF301" s="42"/>
      <c r="CG301" s="42"/>
      <c r="CH301" s="42"/>
      <c r="CI301" s="42"/>
      <c r="CJ301" s="418">
        <f t="shared" si="307"/>
        <v>4403124669.1360741</v>
      </c>
      <c r="CK301" s="42">
        <f t="shared" si="308"/>
        <v>4140774000</v>
      </c>
      <c r="CL301" s="42">
        <f t="shared" si="308"/>
        <v>4396167000</v>
      </c>
      <c r="CM301" s="43">
        <f t="shared" si="295"/>
        <v>62111610</v>
      </c>
      <c r="CN301" s="43">
        <f t="shared" si="296"/>
        <v>43961670</v>
      </c>
      <c r="CO301" s="43">
        <f t="shared" si="297"/>
        <v>97659750</v>
      </c>
      <c r="CP301" s="43">
        <f t="shared" si="298"/>
        <v>86402645.833333328</v>
      </c>
      <c r="CQ301" s="42">
        <f t="shared" si="309"/>
        <v>4667312609.0627546</v>
      </c>
    </row>
    <row r="302" spans="1:95">
      <c r="A302" s="3">
        <f t="shared" si="299"/>
        <v>263</v>
      </c>
      <c r="B302" s="249">
        <v>10</v>
      </c>
      <c r="C302" s="250" t="s">
        <v>189</v>
      </c>
      <c r="D302" s="285">
        <v>21</v>
      </c>
      <c r="E302" s="252"/>
      <c r="F302" s="40" t="s">
        <v>84</v>
      </c>
      <c r="G302" s="253">
        <f t="shared" si="275"/>
        <v>132</v>
      </c>
      <c r="H302" s="253">
        <f t="shared" si="276"/>
        <v>112</v>
      </c>
      <c r="I302" s="254">
        <f t="shared" si="277"/>
        <v>27506142.120000001</v>
      </c>
      <c r="J302" s="254">
        <f t="shared" si="278"/>
        <v>3</v>
      </c>
      <c r="K302" s="255">
        <f t="shared" si="279"/>
        <v>1.1000000000000001</v>
      </c>
      <c r="L302" s="256">
        <f t="shared" si="273"/>
        <v>1.0149999999999999</v>
      </c>
      <c r="M302" s="257">
        <f t="shared" si="280"/>
        <v>25663163.258641474</v>
      </c>
      <c r="N302" s="257">
        <f t="shared" si="281"/>
        <v>28926485.355332647</v>
      </c>
      <c r="O302" s="257">
        <f t="shared" si="282"/>
        <v>30710607.67698</v>
      </c>
      <c r="P302" s="257">
        <f t="shared" si="283"/>
        <v>32604770.759525169</v>
      </c>
      <c r="Q302" s="257">
        <f t="shared" si="300"/>
        <v>36626752.593107298</v>
      </c>
      <c r="R302" s="258">
        <f t="shared" si="284"/>
        <v>30710607.67698</v>
      </c>
      <c r="S302" s="257">
        <f t="shared" si="284"/>
        <v>32604770.759525169</v>
      </c>
      <c r="T302" s="257">
        <f t="shared" si="285"/>
        <v>34615761.676316239</v>
      </c>
      <c r="U302" s="257">
        <f t="shared" si="301"/>
        <v>41152518.620473772</v>
      </c>
      <c r="V302" s="257"/>
      <c r="W302" s="257">
        <f t="shared" si="286"/>
        <v>2874274284.967845</v>
      </c>
      <c r="X302" s="257">
        <f t="shared" si="287"/>
        <v>3239766359.7972565</v>
      </c>
      <c r="Y302" s="257">
        <f t="shared" si="288"/>
        <v>3439588059.8217602</v>
      </c>
      <c r="Z302" s="258">
        <f t="shared" si="302"/>
        <v>3651734325.0668187</v>
      </c>
      <c r="AA302" s="258">
        <f t="shared" si="303"/>
        <v>4102196290.4280176</v>
      </c>
      <c r="AB302" s="258">
        <f t="shared" si="289"/>
        <v>3439588059.8217602</v>
      </c>
      <c r="AC302" s="257">
        <f t="shared" si="290"/>
        <v>3651734325.0668187</v>
      </c>
      <c r="AD302" s="257">
        <f t="shared" si="304"/>
        <v>3876965307.7474189</v>
      </c>
      <c r="AE302" s="257">
        <f t="shared" si="305"/>
        <v>4609082085.493063</v>
      </c>
      <c r="AF302" s="257"/>
      <c r="AG302" s="32" t="str">
        <f t="shared" si="291"/>
        <v>BERTAHAP</v>
      </c>
      <c r="AH302" s="259">
        <f t="shared" si="292"/>
        <v>0</v>
      </c>
      <c r="AI302" s="260">
        <v>2</v>
      </c>
      <c r="AJ302" s="261"/>
      <c r="AK302" s="257" t="e">
        <f>IF(AJ302&gt;#REF!,"LB","KR")</f>
        <v>#REF!</v>
      </c>
      <c r="AL302" s="51">
        <f t="shared" si="293"/>
        <v>3161702000</v>
      </c>
      <c r="AM302" s="51">
        <f t="shared" si="293"/>
        <v>3563743000</v>
      </c>
      <c r="AN302" s="51">
        <f t="shared" si="293"/>
        <v>3783547000</v>
      </c>
      <c r="AO302" s="418">
        <f t="shared" si="274"/>
        <v>4016908000</v>
      </c>
      <c r="AP302" s="418">
        <f t="shared" si="294"/>
        <v>3783547000</v>
      </c>
      <c r="AQ302" s="51">
        <f t="shared" si="294"/>
        <v>4016908000</v>
      </c>
      <c r="AR302" s="51">
        <f t="shared" si="294"/>
        <v>4264662000</v>
      </c>
      <c r="AS302" s="42"/>
      <c r="AT302" s="42"/>
      <c r="AU302" s="297">
        <f t="shared" si="306"/>
        <v>-302567.56331999972</v>
      </c>
      <c r="AV302" s="297"/>
      <c r="AW302" s="297"/>
      <c r="AX302" s="297"/>
      <c r="AY302" s="297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  <c r="BO302" s="42"/>
      <c r="BP302" s="42"/>
      <c r="BQ302" s="42"/>
      <c r="BR302" s="42"/>
      <c r="BS302" s="42"/>
      <c r="BT302" s="42"/>
      <c r="BU302" s="42"/>
      <c r="BV302" s="42"/>
      <c r="BW302" s="445"/>
      <c r="BX302" s="42"/>
      <c r="BY302" s="42"/>
      <c r="BZ302" s="297"/>
      <c r="CA302" s="42"/>
      <c r="CB302" s="42"/>
      <c r="CC302" s="42"/>
      <c r="CD302" s="42"/>
      <c r="CE302" s="42"/>
      <c r="CF302" s="42"/>
      <c r="CG302" s="42"/>
      <c r="CH302" s="42"/>
      <c r="CI302" s="42"/>
      <c r="CJ302" s="418">
        <f t="shared" si="307"/>
        <v>4264661722.7071915</v>
      </c>
      <c r="CK302" s="42">
        <f t="shared" si="308"/>
        <v>4010560000</v>
      </c>
      <c r="CL302" s="42">
        <f t="shared" si="308"/>
        <v>4257923000</v>
      </c>
      <c r="CM302" s="43">
        <f t="shared" si="295"/>
        <v>60158400</v>
      </c>
      <c r="CN302" s="43">
        <f t="shared" si="296"/>
        <v>42579230</v>
      </c>
      <c r="CO302" s="43">
        <f t="shared" si="297"/>
        <v>94588675</v>
      </c>
      <c r="CP302" s="43">
        <f t="shared" si="298"/>
        <v>83685583.333333328</v>
      </c>
      <c r="CQ302" s="42">
        <f t="shared" si="309"/>
        <v>4520542032.7112942</v>
      </c>
    </row>
    <row r="303" spans="1:95">
      <c r="A303" s="3">
        <f t="shared" si="299"/>
        <v>264</v>
      </c>
      <c r="B303" s="249">
        <v>1</v>
      </c>
      <c r="C303" s="250" t="s">
        <v>190</v>
      </c>
      <c r="D303" s="251" t="s">
        <v>19</v>
      </c>
      <c r="E303" s="252"/>
      <c r="F303" s="40" t="s">
        <v>72</v>
      </c>
      <c r="G303" s="253">
        <f t="shared" si="275"/>
        <v>175</v>
      </c>
      <c r="H303" s="253">
        <f t="shared" si="276"/>
        <v>156</v>
      </c>
      <c r="I303" s="254">
        <f t="shared" si="277"/>
        <v>27506142.120000001</v>
      </c>
      <c r="J303" s="254">
        <f t="shared" si="278"/>
        <v>5</v>
      </c>
      <c r="K303" s="255">
        <f t="shared" si="279"/>
        <v>1.08</v>
      </c>
      <c r="L303" s="256">
        <f t="shared" ref="L303:L312" si="310">SUMIF($AR$4:$AR$22,D303,$BB$4:$BB$22)</f>
        <v>1.0149999999999999</v>
      </c>
      <c r="M303" s="257">
        <f t="shared" si="280"/>
        <v>25196560.290302537</v>
      </c>
      <c r="N303" s="257">
        <f t="shared" si="281"/>
        <v>28400549.257962964</v>
      </c>
      <c r="O303" s="257">
        <f t="shared" si="282"/>
        <v>30152232.991944</v>
      </c>
      <c r="P303" s="257">
        <f t="shared" si="283"/>
        <v>32011956.745715622</v>
      </c>
      <c r="Q303" s="257">
        <f t="shared" si="300"/>
        <v>35960811.636868991</v>
      </c>
      <c r="R303" s="258">
        <f t="shared" si="284"/>
        <v>30152232.991944</v>
      </c>
      <c r="S303" s="257">
        <f t="shared" si="284"/>
        <v>32011956.745715622</v>
      </c>
      <c r="T303" s="257">
        <f t="shared" si="285"/>
        <v>33986384.191292308</v>
      </c>
      <c r="U303" s="257">
        <f t="shared" si="301"/>
        <v>40404291.009192429</v>
      </c>
      <c r="V303" s="257"/>
      <c r="W303" s="257">
        <f t="shared" si="286"/>
        <v>3930663405.2871957</v>
      </c>
      <c r="X303" s="257">
        <f t="shared" si="287"/>
        <v>4430485684.2422228</v>
      </c>
      <c r="Y303" s="257">
        <f t="shared" si="288"/>
        <v>4703748346.7432642</v>
      </c>
      <c r="Z303" s="258">
        <f t="shared" si="302"/>
        <v>4993865252.3316374</v>
      </c>
      <c r="AA303" s="258">
        <f t="shared" si="303"/>
        <v>5609886615.3515625</v>
      </c>
      <c r="AB303" s="258">
        <f t="shared" si="289"/>
        <v>4703748346.7432642</v>
      </c>
      <c r="AC303" s="257">
        <f t="shared" si="290"/>
        <v>4993865252.3316374</v>
      </c>
      <c r="AD303" s="257">
        <f t="shared" si="304"/>
        <v>5301875933.8416004</v>
      </c>
      <c r="AE303" s="257">
        <f t="shared" si="305"/>
        <v>6303069397.4340191</v>
      </c>
      <c r="AF303" s="257"/>
      <c r="AG303" s="32" t="str">
        <f t="shared" si="291"/>
        <v>BERTAHAP</v>
      </c>
      <c r="AH303" s="259">
        <f t="shared" si="292"/>
        <v>0</v>
      </c>
      <c r="AI303" s="260">
        <v>2</v>
      </c>
      <c r="AJ303" s="261"/>
      <c r="AK303" s="257" t="e">
        <f>IF(AJ303&gt;#REF!,"LB","KR")</f>
        <v>#REF!</v>
      </c>
      <c r="AL303" s="51">
        <f t="shared" si="293"/>
        <v>4323730000</v>
      </c>
      <c r="AM303" s="51">
        <f t="shared" si="293"/>
        <v>4873535000</v>
      </c>
      <c r="AN303" s="51">
        <f t="shared" si="293"/>
        <v>5174124000</v>
      </c>
      <c r="AO303" s="418">
        <f t="shared" si="274"/>
        <v>5493252000</v>
      </c>
      <c r="AP303" s="418">
        <f t="shared" si="294"/>
        <v>5174124000</v>
      </c>
      <c r="AQ303" s="51">
        <f t="shared" si="294"/>
        <v>5493252000</v>
      </c>
      <c r="AR303" s="51">
        <f t="shared" si="294"/>
        <v>5832064000</v>
      </c>
      <c r="AS303" s="42"/>
      <c r="AT303" s="42"/>
      <c r="AU303" s="297">
        <f t="shared" si="306"/>
        <v>-860942.24835599959</v>
      </c>
      <c r="AV303" s="297"/>
      <c r="AW303" s="297"/>
      <c r="AX303" s="297"/>
      <c r="AY303" s="297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45"/>
      <c r="BX303" s="42"/>
      <c r="BY303" s="42"/>
      <c r="BZ303" s="297"/>
      <c r="CA303" s="42"/>
      <c r="CB303" s="42"/>
      <c r="CC303" s="42"/>
      <c r="CD303" s="42"/>
      <c r="CE303" s="42"/>
      <c r="CF303" s="42"/>
      <c r="CG303" s="42"/>
      <c r="CH303" s="42"/>
      <c r="CI303" s="42"/>
      <c r="CJ303" s="418">
        <f t="shared" si="307"/>
        <v>5832063253.0256414</v>
      </c>
      <c r="CK303" s="42">
        <f t="shared" si="308"/>
        <v>5484572000</v>
      </c>
      <c r="CL303" s="42">
        <f t="shared" si="308"/>
        <v>5822848000</v>
      </c>
      <c r="CM303" s="43">
        <f t="shared" si="295"/>
        <v>82268580</v>
      </c>
      <c r="CN303" s="43">
        <f t="shared" si="296"/>
        <v>58228480</v>
      </c>
      <c r="CO303" s="43">
        <f t="shared" si="297"/>
        <v>129353100</v>
      </c>
      <c r="CP303" s="43">
        <f t="shared" si="298"/>
        <v>114442750</v>
      </c>
      <c r="CQ303" s="42">
        <f t="shared" si="309"/>
        <v>6181988057.1088057</v>
      </c>
    </row>
    <row r="304" spans="1:95">
      <c r="A304" s="3">
        <f t="shared" si="299"/>
        <v>265</v>
      </c>
      <c r="B304" s="249">
        <v>2</v>
      </c>
      <c r="C304" s="250" t="s">
        <v>190</v>
      </c>
      <c r="D304" s="251" t="s">
        <v>29</v>
      </c>
      <c r="E304" s="252"/>
      <c r="F304" s="40" t="s">
        <v>74</v>
      </c>
      <c r="G304" s="253">
        <f t="shared" si="275"/>
        <v>85</v>
      </c>
      <c r="H304" s="253">
        <f t="shared" si="276"/>
        <v>74</v>
      </c>
      <c r="I304" s="254">
        <f t="shared" si="277"/>
        <v>27506142.120000001</v>
      </c>
      <c r="J304" s="254">
        <f t="shared" si="278"/>
        <v>1</v>
      </c>
      <c r="K304" s="255">
        <f t="shared" si="279"/>
        <v>1.06</v>
      </c>
      <c r="L304" s="256">
        <f t="shared" si="310"/>
        <v>1.0149999999999999</v>
      </c>
      <c r="M304" s="257">
        <f t="shared" si="280"/>
        <v>24729957.321963601</v>
      </c>
      <c r="N304" s="257">
        <f t="shared" si="281"/>
        <v>27874613.160593279</v>
      </c>
      <c r="O304" s="257">
        <f t="shared" si="282"/>
        <v>29593858.306908</v>
      </c>
      <c r="P304" s="257">
        <f t="shared" si="283"/>
        <v>31419142.731906071</v>
      </c>
      <c r="Q304" s="257">
        <f t="shared" si="300"/>
        <v>35294870.680630669</v>
      </c>
      <c r="R304" s="258">
        <f t="shared" si="284"/>
        <v>29593858.306908</v>
      </c>
      <c r="S304" s="257">
        <f t="shared" si="284"/>
        <v>31419142.731906071</v>
      </c>
      <c r="T304" s="257">
        <f t="shared" si="285"/>
        <v>33357006.706268378</v>
      </c>
      <c r="U304" s="257">
        <f t="shared" si="301"/>
        <v>39656063.397911087</v>
      </c>
      <c r="V304" s="257"/>
      <c r="W304" s="257">
        <f t="shared" si="286"/>
        <v>1830016841.8253064</v>
      </c>
      <c r="X304" s="257">
        <f t="shared" si="287"/>
        <v>2062721373.8839025</v>
      </c>
      <c r="Y304" s="257">
        <f t="shared" si="288"/>
        <v>2189945514.7111921</v>
      </c>
      <c r="Z304" s="258">
        <f t="shared" si="302"/>
        <v>2325016562.1610494</v>
      </c>
      <c r="AA304" s="258">
        <f t="shared" si="303"/>
        <v>2611820430.3666697</v>
      </c>
      <c r="AB304" s="258">
        <f t="shared" si="289"/>
        <v>2189945514.7111921</v>
      </c>
      <c r="AC304" s="257">
        <f t="shared" si="290"/>
        <v>2325016562.1610494</v>
      </c>
      <c r="AD304" s="257">
        <f t="shared" si="304"/>
        <v>2468418496.2638597</v>
      </c>
      <c r="AE304" s="257">
        <f t="shared" si="305"/>
        <v>2934548691.4454203</v>
      </c>
      <c r="AF304" s="257"/>
      <c r="AG304" s="32" t="str">
        <f t="shared" si="291"/>
        <v>BERTAHAP</v>
      </c>
      <c r="AH304" s="259">
        <f t="shared" si="292"/>
        <v>0</v>
      </c>
      <c r="AI304" s="260">
        <v>2</v>
      </c>
      <c r="AJ304" s="261"/>
      <c r="AK304" s="257" t="e">
        <f>IF(AJ304&gt;#REF!,"LB","KR")</f>
        <v>#REF!</v>
      </c>
      <c r="AL304" s="51">
        <f t="shared" si="293"/>
        <v>2013019000</v>
      </c>
      <c r="AM304" s="51">
        <f t="shared" si="293"/>
        <v>2268994000</v>
      </c>
      <c r="AN304" s="51">
        <f t="shared" si="293"/>
        <v>2408941000</v>
      </c>
      <c r="AO304" s="418">
        <f t="shared" si="274"/>
        <v>2557519000</v>
      </c>
      <c r="AP304" s="418">
        <f t="shared" si="294"/>
        <v>2408941000</v>
      </c>
      <c r="AQ304" s="51">
        <f t="shared" si="294"/>
        <v>2557519000</v>
      </c>
      <c r="AR304" s="51">
        <f t="shared" si="294"/>
        <v>2715261000</v>
      </c>
      <c r="AS304" s="42"/>
      <c r="AT304" s="42"/>
      <c r="AU304" s="297">
        <f t="shared" si="306"/>
        <v>-1419316.9333919995</v>
      </c>
      <c r="AV304" s="297"/>
      <c r="AW304" s="297"/>
      <c r="AX304" s="297"/>
      <c r="AY304" s="297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  <c r="BO304" s="42"/>
      <c r="BP304" s="42"/>
      <c r="BQ304" s="42"/>
      <c r="BR304" s="42"/>
      <c r="BS304" s="42"/>
      <c r="BT304" s="42"/>
      <c r="BU304" s="42"/>
      <c r="BV304" s="42"/>
      <c r="BW304" s="445"/>
      <c r="BX304" s="42"/>
      <c r="BY304" s="42"/>
      <c r="BZ304" s="297"/>
      <c r="CA304" s="42"/>
      <c r="CB304" s="42"/>
      <c r="CC304" s="42"/>
      <c r="CD304" s="42"/>
      <c r="CE304" s="42"/>
      <c r="CF304" s="42"/>
      <c r="CG304" s="42"/>
      <c r="CH304" s="42"/>
      <c r="CI304" s="42"/>
      <c r="CJ304" s="418">
        <f t="shared" si="307"/>
        <v>2715260938.113687</v>
      </c>
      <c r="CK304" s="42">
        <f t="shared" si="308"/>
        <v>2553478000</v>
      </c>
      <c r="CL304" s="42">
        <f t="shared" si="308"/>
        <v>2710971000</v>
      </c>
      <c r="CM304" s="43">
        <f t="shared" si="295"/>
        <v>38302170</v>
      </c>
      <c r="CN304" s="43">
        <f t="shared" si="296"/>
        <v>27109710</v>
      </c>
      <c r="CO304" s="43">
        <f t="shared" si="297"/>
        <v>60223525</v>
      </c>
      <c r="CP304" s="43">
        <f t="shared" si="298"/>
        <v>53281645.833333336</v>
      </c>
      <c r="CQ304" s="42">
        <f t="shared" si="309"/>
        <v>2878177542.1869702</v>
      </c>
    </row>
    <row r="305" spans="1:95">
      <c r="A305" s="3">
        <f t="shared" si="299"/>
        <v>266</v>
      </c>
      <c r="B305" s="249">
        <v>3</v>
      </c>
      <c r="C305" s="250" t="s">
        <v>190</v>
      </c>
      <c r="D305" s="251" t="s">
        <v>32</v>
      </c>
      <c r="E305" s="252"/>
      <c r="F305" s="40" t="s">
        <v>56</v>
      </c>
      <c r="G305" s="253">
        <f t="shared" si="275"/>
        <v>85</v>
      </c>
      <c r="H305" s="253">
        <f t="shared" si="276"/>
        <v>74</v>
      </c>
      <c r="I305" s="254">
        <f t="shared" si="277"/>
        <v>27506142.120000001</v>
      </c>
      <c r="J305" s="254">
        <f t="shared" si="278"/>
        <v>1</v>
      </c>
      <c r="K305" s="255">
        <f t="shared" si="279"/>
        <v>1.06</v>
      </c>
      <c r="L305" s="256">
        <f t="shared" si="310"/>
        <v>1.0149999999999999</v>
      </c>
      <c r="M305" s="257">
        <f t="shared" si="280"/>
        <v>24729957.321963601</v>
      </c>
      <c r="N305" s="257">
        <f t="shared" si="281"/>
        <v>27874613.160593279</v>
      </c>
      <c r="O305" s="257">
        <f t="shared" si="282"/>
        <v>29593858.306908</v>
      </c>
      <c r="P305" s="257">
        <f t="shared" si="283"/>
        <v>31419142.731906071</v>
      </c>
      <c r="Q305" s="257">
        <f t="shared" si="300"/>
        <v>35294870.680630669</v>
      </c>
      <c r="R305" s="258">
        <f t="shared" si="284"/>
        <v>29593858.306908</v>
      </c>
      <c r="S305" s="257">
        <f t="shared" si="284"/>
        <v>31419142.731906071</v>
      </c>
      <c r="T305" s="257">
        <f t="shared" si="285"/>
        <v>33357006.706268378</v>
      </c>
      <c r="U305" s="257">
        <f t="shared" si="301"/>
        <v>39656063.397911087</v>
      </c>
      <c r="V305" s="257"/>
      <c r="W305" s="257">
        <f t="shared" si="286"/>
        <v>1830016841.8253064</v>
      </c>
      <c r="X305" s="257">
        <f t="shared" si="287"/>
        <v>2062721373.8839025</v>
      </c>
      <c r="Y305" s="257">
        <f t="shared" si="288"/>
        <v>2189945514.7111921</v>
      </c>
      <c r="Z305" s="258">
        <f t="shared" si="302"/>
        <v>2325016562.1610494</v>
      </c>
      <c r="AA305" s="258">
        <f t="shared" si="303"/>
        <v>2611820430.3666697</v>
      </c>
      <c r="AB305" s="258">
        <f t="shared" si="289"/>
        <v>2189945514.7111921</v>
      </c>
      <c r="AC305" s="257">
        <f t="shared" si="290"/>
        <v>2325016562.1610494</v>
      </c>
      <c r="AD305" s="257">
        <f t="shared" si="304"/>
        <v>2468418496.2638597</v>
      </c>
      <c r="AE305" s="257">
        <f t="shared" si="305"/>
        <v>2934548691.4454203</v>
      </c>
      <c r="AF305" s="257"/>
      <c r="AG305" s="32" t="str">
        <f t="shared" si="291"/>
        <v>BERTAHAP</v>
      </c>
      <c r="AH305" s="259">
        <f t="shared" si="292"/>
        <v>0</v>
      </c>
      <c r="AI305" s="260">
        <v>2</v>
      </c>
      <c r="AJ305" s="261"/>
      <c r="AK305" s="257" t="e">
        <f>IF(AJ305&gt;#REF!,"LB","KR")</f>
        <v>#REF!</v>
      </c>
      <c r="AL305" s="51">
        <f t="shared" si="293"/>
        <v>2013019000</v>
      </c>
      <c r="AM305" s="51">
        <f t="shared" si="293"/>
        <v>2268994000</v>
      </c>
      <c r="AN305" s="51">
        <f t="shared" si="293"/>
        <v>2408941000</v>
      </c>
      <c r="AO305" s="418">
        <f t="shared" si="274"/>
        <v>2557519000</v>
      </c>
      <c r="AP305" s="418">
        <f t="shared" si="294"/>
        <v>2408941000</v>
      </c>
      <c r="AQ305" s="51">
        <f t="shared" si="294"/>
        <v>2557519000</v>
      </c>
      <c r="AR305" s="51">
        <f t="shared" si="294"/>
        <v>2715261000</v>
      </c>
      <c r="AS305" s="42"/>
      <c r="AT305" s="42"/>
      <c r="AU305" s="297">
        <f t="shared" si="306"/>
        <v>-1419316.9333919995</v>
      </c>
      <c r="AV305" s="297"/>
      <c r="AW305" s="297"/>
      <c r="AX305" s="297"/>
      <c r="AY305" s="297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2"/>
      <c r="BR305" s="42"/>
      <c r="BS305" s="42"/>
      <c r="BT305" s="42"/>
      <c r="BU305" s="42"/>
      <c r="BV305" s="42"/>
      <c r="BW305" s="445"/>
      <c r="BX305" s="42"/>
      <c r="BY305" s="42"/>
      <c r="BZ305" s="297"/>
      <c r="CA305" s="42"/>
      <c r="CB305" s="42"/>
      <c r="CC305" s="42"/>
      <c r="CD305" s="42"/>
      <c r="CE305" s="42"/>
      <c r="CF305" s="42"/>
      <c r="CG305" s="42"/>
      <c r="CH305" s="42"/>
      <c r="CI305" s="42"/>
      <c r="CJ305" s="418">
        <f t="shared" si="307"/>
        <v>2715260938.113687</v>
      </c>
      <c r="CK305" s="42">
        <f t="shared" si="308"/>
        <v>2553478000</v>
      </c>
      <c r="CL305" s="42">
        <f t="shared" si="308"/>
        <v>2710971000</v>
      </c>
      <c r="CM305" s="43">
        <f t="shared" si="295"/>
        <v>38302170</v>
      </c>
      <c r="CN305" s="43">
        <f t="shared" si="296"/>
        <v>27109710</v>
      </c>
      <c r="CO305" s="43">
        <f t="shared" si="297"/>
        <v>60223525</v>
      </c>
      <c r="CP305" s="43">
        <f t="shared" si="298"/>
        <v>53281645.833333336</v>
      </c>
      <c r="CQ305" s="42">
        <f t="shared" si="309"/>
        <v>2878177542.1869702</v>
      </c>
    </row>
    <row r="306" spans="1:95">
      <c r="A306" s="3">
        <f t="shared" si="299"/>
        <v>267</v>
      </c>
      <c r="B306" s="249">
        <v>4</v>
      </c>
      <c r="C306" s="250" t="s">
        <v>190</v>
      </c>
      <c r="D306" s="251" t="s">
        <v>38</v>
      </c>
      <c r="E306" s="252"/>
      <c r="F306" s="40" t="s">
        <v>58</v>
      </c>
      <c r="G306" s="253">
        <f t="shared" si="275"/>
        <v>101</v>
      </c>
      <c r="H306" s="253">
        <f t="shared" si="276"/>
        <v>90</v>
      </c>
      <c r="I306" s="254">
        <f t="shared" si="277"/>
        <v>27506142.120000001</v>
      </c>
      <c r="J306" s="254">
        <f t="shared" si="278"/>
        <v>1</v>
      </c>
      <c r="K306" s="255">
        <f t="shared" si="279"/>
        <v>1.06</v>
      </c>
      <c r="L306" s="256">
        <f t="shared" si="310"/>
        <v>1.0149999999999999</v>
      </c>
      <c r="M306" s="257">
        <f t="shared" si="280"/>
        <v>24729957.321963601</v>
      </c>
      <c r="N306" s="257">
        <f t="shared" si="281"/>
        <v>27874613.160593279</v>
      </c>
      <c r="O306" s="257">
        <f t="shared" si="282"/>
        <v>29593858.306908</v>
      </c>
      <c r="P306" s="257">
        <f t="shared" si="283"/>
        <v>31419142.731906071</v>
      </c>
      <c r="Q306" s="257">
        <f t="shared" si="300"/>
        <v>35294870.680630669</v>
      </c>
      <c r="R306" s="258">
        <f t="shared" si="284"/>
        <v>29593858.306908</v>
      </c>
      <c r="S306" s="257">
        <f t="shared" si="284"/>
        <v>31419142.731906071</v>
      </c>
      <c r="T306" s="257">
        <f t="shared" si="285"/>
        <v>33357006.706268378</v>
      </c>
      <c r="U306" s="257">
        <f t="shared" si="301"/>
        <v>39656063.397911087</v>
      </c>
      <c r="V306" s="257"/>
      <c r="W306" s="257">
        <f t="shared" si="286"/>
        <v>2225696158.9767241</v>
      </c>
      <c r="X306" s="257">
        <f t="shared" si="287"/>
        <v>2508715184.4533949</v>
      </c>
      <c r="Y306" s="257">
        <f t="shared" si="288"/>
        <v>2663447247.6217198</v>
      </c>
      <c r="Z306" s="258">
        <f t="shared" si="302"/>
        <v>2827722845.8715463</v>
      </c>
      <c r="AA306" s="258">
        <f t="shared" si="303"/>
        <v>3176538361.2567601</v>
      </c>
      <c r="AB306" s="258">
        <f t="shared" si="289"/>
        <v>2663447247.6217198</v>
      </c>
      <c r="AC306" s="257">
        <f t="shared" si="290"/>
        <v>2827722845.8715463</v>
      </c>
      <c r="AD306" s="257">
        <f t="shared" si="304"/>
        <v>3002130603.5641541</v>
      </c>
      <c r="AE306" s="257">
        <f t="shared" si="305"/>
        <v>3569045705.8119979</v>
      </c>
      <c r="AF306" s="257"/>
      <c r="AG306" s="32" t="str">
        <f t="shared" si="291"/>
        <v>BERTAHAP</v>
      </c>
      <c r="AH306" s="259">
        <f t="shared" si="292"/>
        <v>0</v>
      </c>
      <c r="AI306" s="260">
        <v>2</v>
      </c>
      <c r="AJ306" s="261"/>
      <c r="AK306" s="257" t="e">
        <f>IF(AJ306&gt;#REF!,"LB","KR")</f>
        <v>#REF!</v>
      </c>
      <c r="AL306" s="51">
        <f t="shared" si="293"/>
        <v>2448266000</v>
      </c>
      <c r="AM306" s="51">
        <f t="shared" si="293"/>
        <v>2759587000</v>
      </c>
      <c r="AN306" s="51">
        <f t="shared" si="293"/>
        <v>2929792000</v>
      </c>
      <c r="AO306" s="418">
        <f t="shared" si="274"/>
        <v>3110496000</v>
      </c>
      <c r="AP306" s="418">
        <f t="shared" si="294"/>
        <v>2929792000</v>
      </c>
      <c r="AQ306" s="51">
        <f t="shared" si="294"/>
        <v>3110496000</v>
      </c>
      <c r="AR306" s="51">
        <f t="shared" si="294"/>
        <v>3302344000</v>
      </c>
      <c r="AS306" s="42"/>
      <c r="AT306" s="42"/>
      <c r="AU306" s="297">
        <f t="shared" si="306"/>
        <v>-1419316.9333919995</v>
      </c>
      <c r="AV306" s="297"/>
      <c r="AW306" s="297"/>
      <c r="AX306" s="297"/>
      <c r="AY306" s="297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45"/>
      <c r="BX306" s="42"/>
      <c r="BY306" s="42"/>
      <c r="BZ306" s="297"/>
      <c r="CA306" s="42"/>
      <c r="CB306" s="42"/>
      <c r="CC306" s="42"/>
      <c r="CD306" s="42"/>
      <c r="CE306" s="42"/>
      <c r="CF306" s="42"/>
      <c r="CG306" s="42"/>
      <c r="CH306" s="42"/>
      <c r="CI306" s="42"/>
      <c r="CJ306" s="418">
        <f t="shared" si="307"/>
        <v>3302344298.1103444</v>
      </c>
      <c r="CK306" s="42">
        <f t="shared" si="308"/>
        <v>3105580000</v>
      </c>
      <c r="CL306" s="42">
        <f t="shared" si="308"/>
        <v>3297126000</v>
      </c>
      <c r="CM306" s="43">
        <f t="shared" si="295"/>
        <v>46583700</v>
      </c>
      <c r="CN306" s="43">
        <f t="shared" si="296"/>
        <v>32971260</v>
      </c>
      <c r="CO306" s="43">
        <f t="shared" si="297"/>
        <v>73244800</v>
      </c>
      <c r="CP306" s="43">
        <f t="shared" si="298"/>
        <v>64802000</v>
      </c>
      <c r="CQ306" s="42">
        <f t="shared" si="309"/>
        <v>3500485253.0553651</v>
      </c>
    </row>
    <row r="307" spans="1:95">
      <c r="A307" s="3">
        <f t="shared" si="299"/>
        <v>268</v>
      </c>
      <c r="B307" s="249">
        <v>5</v>
      </c>
      <c r="C307" s="250" t="s">
        <v>190</v>
      </c>
      <c r="D307" s="251" t="s">
        <v>44</v>
      </c>
      <c r="E307" s="252"/>
      <c r="F307" s="40" t="s">
        <v>60</v>
      </c>
      <c r="G307" s="253">
        <f t="shared" si="275"/>
        <v>101</v>
      </c>
      <c r="H307" s="253">
        <f t="shared" si="276"/>
        <v>90</v>
      </c>
      <c r="I307" s="254">
        <f t="shared" si="277"/>
        <v>27506142.120000001</v>
      </c>
      <c r="J307" s="254">
        <f t="shared" si="278"/>
        <v>1</v>
      </c>
      <c r="K307" s="255">
        <f t="shared" si="279"/>
        <v>1.06</v>
      </c>
      <c r="L307" s="256">
        <f t="shared" si="310"/>
        <v>1.0149999999999999</v>
      </c>
      <c r="M307" s="257">
        <f t="shared" si="280"/>
        <v>24729957.321963601</v>
      </c>
      <c r="N307" s="257">
        <f t="shared" si="281"/>
        <v>27874613.160593279</v>
      </c>
      <c r="O307" s="257">
        <f t="shared" si="282"/>
        <v>29593858.306908</v>
      </c>
      <c r="P307" s="257">
        <f t="shared" si="283"/>
        <v>31419142.731906071</v>
      </c>
      <c r="Q307" s="257">
        <f t="shared" si="300"/>
        <v>35294870.680630669</v>
      </c>
      <c r="R307" s="258">
        <f t="shared" si="284"/>
        <v>29593858.306908</v>
      </c>
      <c r="S307" s="257">
        <f t="shared" si="284"/>
        <v>31419142.731906071</v>
      </c>
      <c r="T307" s="257">
        <f t="shared" si="285"/>
        <v>33357006.706268378</v>
      </c>
      <c r="U307" s="257">
        <f t="shared" si="301"/>
        <v>39656063.397911087</v>
      </c>
      <c r="V307" s="257"/>
      <c r="W307" s="257">
        <f t="shared" si="286"/>
        <v>2225696158.9767241</v>
      </c>
      <c r="X307" s="257">
        <f t="shared" si="287"/>
        <v>2508715184.4533949</v>
      </c>
      <c r="Y307" s="257">
        <f t="shared" si="288"/>
        <v>2663447247.6217198</v>
      </c>
      <c r="Z307" s="258">
        <f t="shared" si="302"/>
        <v>2827722845.8715463</v>
      </c>
      <c r="AA307" s="258">
        <f t="shared" si="303"/>
        <v>3176538361.2567601</v>
      </c>
      <c r="AB307" s="258">
        <f t="shared" si="289"/>
        <v>2663447247.6217198</v>
      </c>
      <c r="AC307" s="257">
        <f t="shared" si="290"/>
        <v>2827722845.8715463</v>
      </c>
      <c r="AD307" s="257">
        <f t="shared" si="304"/>
        <v>3002130603.5641541</v>
      </c>
      <c r="AE307" s="257">
        <f t="shared" si="305"/>
        <v>3569045705.8119979</v>
      </c>
      <c r="AF307" s="257"/>
      <c r="AG307" s="32" t="str">
        <f t="shared" si="291"/>
        <v>BERTAHAP</v>
      </c>
      <c r="AH307" s="259">
        <f t="shared" si="292"/>
        <v>0</v>
      </c>
      <c r="AI307" s="260">
        <v>2</v>
      </c>
      <c r="AJ307" s="261"/>
      <c r="AK307" s="257" t="e">
        <f>IF(AJ307&gt;#REF!,"LB","KR")</f>
        <v>#REF!</v>
      </c>
      <c r="AL307" s="51">
        <f t="shared" si="293"/>
        <v>2448266000</v>
      </c>
      <c r="AM307" s="51">
        <f t="shared" si="293"/>
        <v>2759587000</v>
      </c>
      <c r="AN307" s="51">
        <f t="shared" si="293"/>
        <v>2929792000</v>
      </c>
      <c r="AO307" s="418">
        <f t="shared" si="274"/>
        <v>3110496000</v>
      </c>
      <c r="AP307" s="418">
        <f t="shared" si="294"/>
        <v>2929792000</v>
      </c>
      <c r="AQ307" s="51">
        <f t="shared" si="294"/>
        <v>3110496000</v>
      </c>
      <c r="AR307" s="51">
        <f t="shared" si="294"/>
        <v>3302344000</v>
      </c>
      <c r="AS307" s="42"/>
      <c r="AT307" s="42"/>
      <c r="AU307" s="297">
        <f t="shared" si="306"/>
        <v>-1419316.9333919995</v>
      </c>
      <c r="AV307" s="297"/>
      <c r="AW307" s="297"/>
      <c r="AX307" s="297"/>
      <c r="AY307" s="297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  <c r="BO307" s="42"/>
      <c r="BP307" s="42"/>
      <c r="BQ307" s="42"/>
      <c r="BR307" s="42"/>
      <c r="BS307" s="42"/>
      <c r="BT307" s="42"/>
      <c r="BU307" s="42"/>
      <c r="BV307" s="42"/>
      <c r="BW307" s="445"/>
      <c r="BX307" s="42"/>
      <c r="BY307" s="42"/>
      <c r="BZ307" s="297"/>
      <c r="CA307" s="42"/>
      <c r="CB307" s="42"/>
      <c r="CC307" s="42"/>
      <c r="CD307" s="42"/>
      <c r="CE307" s="42"/>
      <c r="CF307" s="42"/>
      <c r="CG307" s="42"/>
      <c r="CH307" s="42"/>
      <c r="CI307" s="42"/>
      <c r="CJ307" s="418">
        <f t="shared" si="307"/>
        <v>3302344298.1103444</v>
      </c>
      <c r="CK307" s="42">
        <f t="shared" si="308"/>
        <v>3105580000</v>
      </c>
      <c r="CL307" s="42">
        <f t="shared" si="308"/>
        <v>3297126000</v>
      </c>
      <c r="CM307" s="43">
        <f t="shared" si="295"/>
        <v>46583700</v>
      </c>
      <c r="CN307" s="43">
        <f t="shared" si="296"/>
        <v>32971260</v>
      </c>
      <c r="CO307" s="43">
        <f t="shared" si="297"/>
        <v>73244800</v>
      </c>
      <c r="CP307" s="43">
        <f t="shared" si="298"/>
        <v>64802000</v>
      </c>
      <c r="CQ307" s="42">
        <f t="shared" si="309"/>
        <v>3500485253.0553651</v>
      </c>
    </row>
    <row r="308" spans="1:95">
      <c r="A308" s="3">
        <f t="shared" si="299"/>
        <v>269</v>
      </c>
      <c r="B308" s="249">
        <v>6</v>
      </c>
      <c r="C308" s="250" t="s">
        <v>190</v>
      </c>
      <c r="D308" s="285">
        <v>11</v>
      </c>
      <c r="E308" s="252"/>
      <c r="F308" s="40" t="s">
        <v>62</v>
      </c>
      <c r="G308" s="253">
        <f t="shared" si="275"/>
        <v>101</v>
      </c>
      <c r="H308" s="253">
        <f t="shared" si="276"/>
        <v>90</v>
      </c>
      <c r="I308" s="254">
        <f t="shared" si="277"/>
        <v>27506142.120000001</v>
      </c>
      <c r="J308" s="254">
        <f t="shared" si="278"/>
        <v>1</v>
      </c>
      <c r="K308" s="255">
        <f t="shared" si="279"/>
        <v>1.06</v>
      </c>
      <c r="L308" s="256">
        <f t="shared" si="310"/>
        <v>1.0149999999999999</v>
      </c>
      <c r="M308" s="257">
        <f t="shared" si="280"/>
        <v>24729957.321963601</v>
      </c>
      <c r="N308" s="257">
        <f t="shared" si="281"/>
        <v>27874613.160593279</v>
      </c>
      <c r="O308" s="257">
        <f t="shared" si="282"/>
        <v>29593858.306908</v>
      </c>
      <c r="P308" s="257">
        <f t="shared" si="283"/>
        <v>31419142.731906071</v>
      </c>
      <c r="Q308" s="257">
        <f t="shared" si="300"/>
        <v>35294870.680630669</v>
      </c>
      <c r="R308" s="258">
        <f t="shared" si="284"/>
        <v>29593858.306908</v>
      </c>
      <c r="S308" s="257">
        <f t="shared" si="284"/>
        <v>31419142.731906071</v>
      </c>
      <c r="T308" s="257">
        <f t="shared" si="285"/>
        <v>33357006.706268378</v>
      </c>
      <c r="U308" s="257">
        <f t="shared" si="301"/>
        <v>39656063.397911087</v>
      </c>
      <c r="V308" s="257"/>
      <c r="W308" s="257">
        <f t="shared" si="286"/>
        <v>2225696158.9767241</v>
      </c>
      <c r="X308" s="257">
        <f t="shared" si="287"/>
        <v>2508715184.4533949</v>
      </c>
      <c r="Y308" s="257">
        <f t="shared" si="288"/>
        <v>2663447247.6217198</v>
      </c>
      <c r="Z308" s="258">
        <f t="shared" si="302"/>
        <v>2827722845.8715463</v>
      </c>
      <c r="AA308" s="258">
        <f t="shared" si="303"/>
        <v>3176538361.2567601</v>
      </c>
      <c r="AB308" s="258">
        <f t="shared" si="289"/>
        <v>2663447247.6217198</v>
      </c>
      <c r="AC308" s="257">
        <f t="shared" si="290"/>
        <v>2827722845.8715463</v>
      </c>
      <c r="AD308" s="257">
        <f t="shared" si="304"/>
        <v>3002130603.5641541</v>
      </c>
      <c r="AE308" s="257">
        <f t="shared" si="305"/>
        <v>3569045705.8119979</v>
      </c>
      <c r="AF308" s="257"/>
      <c r="AG308" s="32" t="str">
        <f t="shared" si="291"/>
        <v>BERTAHAP</v>
      </c>
      <c r="AH308" s="259">
        <f t="shared" si="292"/>
        <v>0</v>
      </c>
      <c r="AI308" s="260">
        <v>2</v>
      </c>
      <c r="AJ308" s="261"/>
      <c r="AK308" s="257" t="e">
        <f>IF(AJ308&gt;#REF!,"LB","KR")</f>
        <v>#REF!</v>
      </c>
      <c r="AL308" s="51">
        <f t="shared" si="293"/>
        <v>2448266000</v>
      </c>
      <c r="AM308" s="51">
        <f t="shared" si="293"/>
        <v>2759587000</v>
      </c>
      <c r="AN308" s="51">
        <f t="shared" si="293"/>
        <v>2929792000</v>
      </c>
      <c r="AO308" s="418">
        <f t="shared" si="274"/>
        <v>3110496000</v>
      </c>
      <c r="AP308" s="418">
        <f t="shared" si="294"/>
        <v>2929792000</v>
      </c>
      <c r="AQ308" s="51">
        <f t="shared" si="294"/>
        <v>3110496000</v>
      </c>
      <c r="AR308" s="51">
        <f t="shared" si="294"/>
        <v>3302344000</v>
      </c>
      <c r="AS308" s="42"/>
      <c r="AT308" s="42"/>
      <c r="AU308" s="297">
        <f t="shared" si="306"/>
        <v>-1419316.9333919995</v>
      </c>
      <c r="AV308" s="297"/>
      <c r="AW308" s="297"/>
      <c r="AX308" s="297"/>
      <c r="AY308" s="297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45"/>
      <c r="BX308" s="42"/>
      <c r="BY308" s="42"/>
      <c r="BZ308" s="297"/>
      <c r="CA308" s="42"/>
      <c r="CB308" s="42"/>
      <c r="CC308" s="42"/>
      <c r="CD308" s="42"/>
      <c r="CE308" s="42"/>
      <c r="CF308" s="42"/>
      <c r="CG308" s="42"/>
      <c r="CH308" s="42"/>
      <c r="CI308" s="42"/>
      <c r="CJ308" s="418">
        <f t="shared" si="307"/>
        <v>3302344298.1103444</v>
      </c>
      <c r="CK308" s="42">
        <f t="shared" si="308"/>
        <v>3105580000</v>
      </c>
      <c r="CL308" s="42">
        <f t="shared" si="308"/>
        <v>3297126000</v>
      </c>
      <c r="CM308" s="43">
        <f t="shared" si="295"/>
        <v>46583700</v>
      </c>
      <c r="CN308" s="43">
        <f t="shared" si="296"/>
        <v>32971260</v>
      </c>
      <c r="CO308" s="43">
        <f t="shared" si="297"/>
        <v>73244800</v>
      </c>
      <c r="CP308" s="43">
        <f t="shared" si="298"/>
        <v>64802000</v>
      </c>
      <c r="CQ308" s="42">
        <f t="shared" si="309"/>
        <v>3500485253.0553651</v>
      </c>
    </row>
    <row r="309" spans="1:95">
      <c r="A309" s="3">
        <f t="shared" si="299"/>
        <v>270</v>
      </c>
      <c r="B309" s="249">
        <v>7</v>
      </c>
      <c r="C309" s="250" t="s">
        <v>190</v>
      </c>
      <c r="D309" s="285">
        <v>15</v>
      </c>
      <c r="E309" s="252"/>
      <c r="F309" s="40" t="s">
        <v>64</v>
      </c>
      <c r="G309" s="253">
        <f t="shared" si="275"/>
        <v>101</v>
      </c>
      <c r="H309" s="253">
        <f t="shared" si="276"/>
        <v>90</v>
      </c>
      <c r="I309" s="254">
        <f t="shared" si="277"/>
        <v>27506142.120000001</v>
      </c>
      <c r="J309" s="254">
        <f t="shared" si="278"/>
        <v>1</v>
      </c>
      <c r="K309" s="255">
        <f t="shared" si="279"/>
        <v>1.06</v>
      </c>
      <c r="L309" s="256">
        <f t="shared" si="310"/>
        <v>1.0149999999999999</v>
      </c>
      <c r="M309" s="257">
        <f t="shared" si="280"/>
        <v>24729957.321963601</v>
      </c>
      <c r="N309" s="257">
        <f t="shared" si="281"/>
        <v>27874613.160593279</v>
      </c>
      <c r="O309" s="257">
        <f t="shared" si="282"/>
        <v>29593858.306908</v>
      </c>
      <c r="P309" s="257">
        <f t="shared" si="283"/>
        <v>31419142.731906071</v>
      </c>
      <c r="Q309" s="257">
        <f t="shared" si="300"/>
        <v>35294870.680630669</v>
      </c>
      <c r="R309" s="258">
        <f t="shared" si="284"/>
        <v>29593858.306908</v>
      </c>
      <c r="S309" s="257">
        <f t="shared" si="284"/>
        <v>31419142.731906071</v>
      </c>
      <c r="T309" s="257">
        <f t="shared" si="285"/>
        <v>33357006.706268378</v>
      </c>
      <c r="U309" s="257">
        <f t="shared" si="301"/>
        <v>39656063.397911087</v>
      </c>
      <c r="V309" s="257"/>
      <c r="W309" s="257">
        <f t="shared" si="286"/>
        <v>2225696158.9767241</v>
      </c>
      <c r="X309" s="257">
        <f t="shared" si="287"/>
        <v>2508715184.4533949</v>
      </c>
      <c r="Y309" s="257">
        <f t="shared" si="288"/>
        <v>2663447247.6217198</v>
      </c>
      <c r="Z309" s="258">
        <f t="shared" si="302"/>
        <v>2827722845.8715463</v>
      </c>
      <c r="AA309" s="258">
        <f t="shared" si="303"/>
        <v>3176538361.2567601</v>
      </c>
      <c r="AB309" s="258">
        <f t="shared" si="289"/>
        <v>2663447247.6217198</v>
      </c>
      <c r="AC309" s="257">
        <f t="shared" si="290"/>
        <v>2827722845.8715463</v>
      </c>
      <c r="AD309" s="257">
        <f t="shared" si="304"/>
        <v>3002130603.5641541</v>
      </c>
      <c r="AE309" s="257">
        <f t="shared" si="305"/>
        <v>3569045705.8119979</v>
      </c>
      <c r="AF309" s="257"/>
      <c r="AG309" s="32" t="str">
        <f t="shared" si="291"/>
        <v>BERTAHAP</v>
      </c>
      <c r="AH309" s="259">
        <f t="shared" si="292"/>
        <v>0</v>
      </c>
      <c r="AI309" s="260">
        <v>2</v>
      </c>
      <c r="AJ309" s="261"/>
      <c r="AK309" s="257" t="e">
        <f>IF(AJ309&gt;#REF!,"LB","KR")</f>
        <v>#REF!</v>
      </c>
      <c r="AL309" s="51">
        <f t="shared" si="293"/>
        <v>2448266000</v>
      </c>
      <c r="AM309" s="51">
        <f t="shared" si="293"/>
        <v>2759587000</v>
      </c>
      <c r="AN309" s="51">
        <f t="shared" si="293"/>
        <v>2929792000</v>
      </c>
      <c r="AO309" s="418">
        <f t="shared" si="274"/>
        <v>3110496000</v>
      </c>
      <c r="AP309" s="418">
        <f t="shared" si="294"/>
        <v>2929792000</v>
      </c>
      <c r="AQ309" s="51">
        <f t="shared" si="294"/>
        <v>3110496000</v>
      </c>
      <c r="AR309" s="51">
        <f t="shared" si="294"/>
        <v>3302344000</v>
      </c>
      <c r="AS309" s="42"/>
      <c r="AT309" s="42"/>
      <c r="AU309" s="297">
        <f t="shared" si="306"/>
        <v>-1419316.9333919995</v>
      </c>
      <c r="AV309" s="297"/>
      <c r="AW309" s="297"/>
      <c r="AX309" s="297"/>
      <c r="AY309" s="297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  <c r="BO309" s="42"/>
      <c r="BP309" s="42"/>
      <c r="BQ309" s="42"/>
      <c r="BR309" s="42"/>
      <c r="BS309" s="42"/>
      <c r="BT309" s="42"/>
      <c r="BU309" s="42"/>
      <c r="BV309" s="42"/>
      <c r="BW309" s="445"/>
      <c r="BX309" s="42"/>
      <c r="BY309" s="42"/>
      <c r="BZ309" s="297"/>
      <c r="CA309" s="42"/>
      <c r="CB309" s="42"/>
      <c r="CC309" s="42"/>
      <c r="CD309" s="42"/>
      <c r="CE309" s="42"/>
      <c r="CF309" s="42"/>
      <c r="CG309" s="42"/>
      <c r="CH309" s="42"/>
      <c r="CI309" s="42"/>
      <c r="CJ309" s="418">
        <f t="shared" si="307"/>
        <v>3302344298.1103444</v>
      </c>
      <c r="CK309" s="42">
        <f t="shared" si="308"/>
        <v>3105580000</v>
      </c>
      <c r="CL309" s="42">
        <f t="shared" si="308"/>
        <v>3297126000</v>
      </c>
      <c r="CM309" s="43">
        <f t="shared" si="295"/>
        <v>46583700</v>
      </c>
      <c r="CN309" s="43">
        <f t="shared" si="296"/>
        <v>32971260</v>
      </c>
      <c r="CO309" s="43">
        <f t="shared" si="297"/>
        <v>73244800</v>
      </c>
      <c r="CP309" s="43">
        <f t="shared" si="298"/>
        <v>64802000</v>
      </c>
      <c r="CQ309" s="42">
        <f t="shared" si="309"/>
        <v>3500485253.0553651</v>
      </c>
    </row>
    <row r="310" spans="1:95">
      <c r="A310" s="3">
        <f t="shared" si="299"/>
        <v>271</v>
      </c>
      <c r="B310" s="249">
        <v>8</v>
      </c>
      <c r="C310" s="250" t="s">
        <v>190</v>
      </c>
      <c r="D310" s="285">
        <v>17</v>
      </c>
      <c r="E310" s="252"/>
      <c r="F310" s="40" t="s">
        <v>67</v>
      </c>
      <c r="G310" s="253">
        <f t="shared" si="275"/>
        <v>85</v>
      </c>
      <c r="H310" s="253">
        <f t="shared" si="276"/>
        <v>74</v>
      </c>
      <c r="I310" s="254">
        <f t="shared" si="277"/>
        <v>27506142.120000001</v>
      </c>
      <c r="J310" s="254">
        <f t="shared" si="278"/>
        <v>1</v>
      </c>
      <c r="K310" s="255">
        <f t="shared" si="279"/>
        <v>1.06</v>
      </c>
      <c r="L310" s="256">
        <f t="shared" si="310"/>
        <v>1.0149999999999999</v>
      </c>
      <c r="M310" s="257">
        <f t="shared" si="280"/>
        <v>24729957.321963601</v>
      </c>
      <c r="N310" s="257">
        <f t="shared" si="281"/>
        <v>27874613.160593279</v>
      </c>
      <c r="O310" s="257">
        <f t="shared" si="282"/>
        <v>29593858.306908</v>
      </c>
      <c r="P310" s="257">
        <f t="shared" si="283"/>
        <v>31419142.731906071</v>
      </c>
      <c r="Q310" s="257">
        <f t="shared" si="300"/>
        <v>35294870.680630669</v>
      </c>
      <c r="R310" s="258">
        <f t="shared" si="284"/>
        <v>29593858.306908</v>
      </c>
      <c r="S310" s="257">
        <f t="shared" si="284"/>
        <v>31419142.731906071</v>
      </c>
      <c r="T310" s="257">
        <f t="shared" si="285"/>
        <v>33357006.706268378</v>
      </c>
      <c r="U310" s="257">
        <f t="shared" si="301"/>
        <v>39656063.397911087</v>
      </c>
      <c r="V310" s="257"/>
      <c r="W310" s="257">
        <f t="shared" si="286"/>
        <v>1830016841.8253064</v>
      </c>
      <c r="X310" s="257">
        <f t="shared" si="287"/>
        <v>2062721373.8839025</v>
      </c>
      <c r="Y310" s="257">
        <f t="shared" si="288"/>
        <v>2189945514.7111921</v>
      </c>
      <c r="Z310" s="258">
        <f t="shared" si="302"/>
        <v>2325016562.1610494</v>
      </c>
      <c r="AA310" s="258">
        <f t="shared" si="303"/>
        <v>2611820430.3666697</v>
      </c>
      <c r="AB310" s="258">
        <f t="shared" si="289"/>
        <v>2189945514.7111921</v>
      </c>
      <c r="AC310" s="257">
        <f t="shared" si="290"/>
        <v>2325016562.1610494</v>
      </c>
      <c r="AD310" s="257">
        <f t="shared" si="304"/>
        <v>2468418496.2638597</v>
      </c>
      <c r="AE310" s="257">
        <f t="shared" si="305"/>
        <v>2934548691.4454203</v>
      </c>
      <c r="AF310" s="257"/>
      <c r="AG310" s="32" t="str">
        <f t="shared" si="291"/>
        <v>BERTAHAP</v>
      </c>
      <c r="AH310" s="259">
        <f t="shared" si="292"/>
        <v>0</v>
      </c>
      <c r="AI310" s="260">
        <v>2</v>
      </c>
      <c r="AJ310" s="261"/>
      <c r="AK310" s="257" t="e">
        <f>IF(AJ310&gt;#REF!,"LB","KR")</f>
        <v>#REF!</v>
      </c>
      <c r="AL310" s="51">
        <f t="shared" si="293"/>
        <v>2013019000</v>
      </c>
      <c r="AM310" s="51">
        <f t="shared" si="293"/>
        <v>2268994000</v>
      </c>
      <c r="AN310" s="51">
        <f t="shared" si="293"/>
        <v>2408941000</v>
      </c>
      <c r="AO310" s="418">
        <f t="shared" si="274"/>
        <v>2557519000</v>
      </c>
      <c r="AP310" s="418">
        <f t="shared" si="294"/>
        <v>2408941000</v>
      </c>
      <c r="AQ310" s="51">
        <f t="shared" si="294"/>
        <v>2557519000</v>
      </c>
      <c r="AR310" s="51">
        <f t="shared" si="294"/>
        <v>2715261000</v>
      </c>
      <c r="AS310" s="42"/>
      <c r="AT310" s="42"/>
      <c r="AU310" s="297">
        <f t="shared" si="306"/>
        <v>-1419316.9333919995</v>
      </c>
      <c r="AV310" s="297"/>
      <c r="AW310" s="297"/>
      <c r="AX310" s="297"/>
      <c r="AY310" s="297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45"/>
      <c r="BX310" s="42"/>
      <c r="BY310" s="42"/>
      <c r="BZ310" s="297"/>
      <c r="CA310" s="42"/>
      <c r="CB310" s="42"/>
      <c r="CC310" s="42"/>
      <c r="CD310" s="42"/>
      <c r="CE310" s="42"/>
      <c r="CF310" s="42"/>
      <c r="CG310" s="42"/>
      <c r="CH310" s="42"/>
      <c r="CI310" s="42"/>
      <c r="CJ310" s="418">
        <f t="shared" si="307"/>
        <v>2715260938.113687</v>
      </c>
      <c r="CK310" s="42">
        <f t="shared" si="308"/>
        <v>2553478000</v>
      </c>
      <c r="CL310" s="42">
        <f t="shared" si="308"/>
        <v>2710971000</v>
      </c>
      <c r="CM310" s="43">
        <f t="shared" si="295"/>
        <v>38302170</v>
      </c>
      <c r="CN310" s="43">
        <f t="shared" si="296"/>
        <v>27109710</v>
      </c>
      <c r="CO310" s="43">
        <f t="shared" si="297"/>
        <v>60223525</v>
      </c>
      <c r="CP310" s="43">
        <f t="shared" si="298"/>
        <v>53281645.833333336</v>
      </c>
      <c r="CQ310" s="42">
        <f t="shared" si="309"/>
        <v>2878177542.1869702</v>
      </c>
    </row>
    <row r="311" spans="1:95">
      <c r="A311" s="3">
        <f t="shared" si="299"/>
        <v>272</v>
      </c>
      <c r="B311" s="249">
        <v>9</v>
      </c>
      <c r="C311" s="250" t="s">
        <v>190</v>
      </c>
      <c r="D311" s="285">
        <v>19</v>
      </c>
      <c r="E311" s="252"/>
      <c r="F311" s="40" t="s">
        <v>78</v>
      </c>
      <c r="G311" s="253">
        <f t="shared" si="275"/>
        <v>138</v>
      </c>
      <c r="H311" s="253">
        <f t="shared" si="276"/>
        <v>120</v>
      </c>
      <c r="I311" s="254">
        <f t="shared" si="277"/>
        <v>27506142.120000001</v>
      </c>
      <c r="J311" s="254">
        <f t="shared" si="278"/>
        <v>1</v>
      </c>
      <c r="K311" s="255">
        <f t="shared" si="279"/>
        <v>1.06</v>
      </c>
      <c r="L311" s="256">
        <f t="shared" si="310"/>
        <v>1.0149999999999999</v>
      </c>
      <c r="M311" s="257">
        <f t="shared" si="280"/>
        <v>24729957.321963601</v>
      </c>
      <c r="N311" s="257">
        <f t="shared" si="281"/>
        <v>27874613.160593279</v>
      </c>
      <c r="O311" s="257">
        <f t="shared" si="282"/>
        <v>29593858.306908</v>
      </c>
      <c r="P311" s="257">
        <f t="shared" si="283"/>
        <v>31419142.731906071</v>
      </c>
      <c r="Q311" s="257">
        <f t="shared" si="300"/>
        <v>35294870.680630669</v>
      </c>
      <c r="R311" s="258">
        <f t="shared" si="284"/>
        <v>29593858.306908</v>
      </c>
      <c r="S311" s="257">
        <f t="shared" si="284"/>
        <v>31419142.731906071</v>
      </c>
      <c r="T311" s="257">
        <f t="shared" si="285"/>
        <v>33357006.706268378</v>
      </c>
      <c r="U311" s="257">
        <f t="shared" si="301"/>
        <v>39656063.397911087</v>
      </c>
      <c r="V311" s="257"/>
      <c r="W311" s="257">
        <f t="shared" si="286"/>
        <v>2967594878.635632</v>
      </c>
      <c r="X311" s="257">
        <f t="shared" si="287"/>
        <v>3344953579.2711935</v>
      </c>
      <c r="Y311" s="257">
        <f t="shared" si="288"/>
        <v>3551262996.8289599</v>
      </c>
      <c r="Z311" s="258">
        <f t="shared" si="302"/>
        <v>3770297127.8287287</v>
      </c>
      <c r="AA311" s="258">
        <f t="shared" si="303"/>
        <v>4235384481.6756802</v>
      </c>
      <c r="AB311" s="258">
        <f t="shared" si="289"/>
        <v>3551262996.8289599</v>
      </c>
      <c r="AC311" s="257">
        <f t="shared" si="290"/>
        <v>3770297127.8287287</v>
      </c>
      <c r="AD311" s="257">
        <f t="shared" si="304"/>
        <v>4002840804.7522054</v>
      </c>
      <c r="AE311" s="257">
        <f t="shared" si="305"/>
        <v>4758727607.7493305</v>
      </c>
      <c r="AF311" s="257"/>
      <c r="AG311" s="32" t="str">
        <f t="shared" si="291"/>
        <v>BERTAHAP</v>
      </c>
      <c r="AH311" s="259">
        <f t="shared" si="292"/>
        <v>0</v>
      </c>
      <c r="AI311" s="260">
        <v>2</v>
      </c>
      <c r="AJ311" s="261"/>
      <c r="AK311" s="257" t="e">
        <f>IF(AJ311&gt;#REF!,"LB","KR")</f>
        <v>#REF!</v>
      </c>
      <c r="AL311" s="51">
        <f t="shared" si="293"/>
        <v>3264355000</v>
      </c>
      <c r="AM311" s="51">
        <f t="shared" si="293"/>
        <v>3679449000</v>
      </c>
      <c r="AN311" s="51">
        <f t="shared" si="293"/>
        <v>3906390000</v>
      </c>
      <c r="AO311" s="418">
        <f t="shared" si="274"/>
        <v>4147327000</v>
      </c>
      <c r="AP311" s="418">
        <f t="shared" si="294"/>
        <v>3906390000</v>
      </c>
      <c r="AQ311" s="51">
        <f t="shared" si="294"/>
        <v>4147327000</v>
      </c>
      <c r="AR311" s="51">
        <f t="shared" si="294"/>
        <v>4403125000</v>
      </c>
      <c r="AS311" s="42"/>
      <c r="AT311" s="42"/>
      <c r="AU311" s="297">
        <f t="shared" si="306"/>
        <v>-1419316.9333919995</v>
      </c>
      <c r="AV311" s="297"/>
      <c r="AW311" s="297"/>
      <c r="AX311" s="297"/>
      <c r="AY311" s="297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45"/>
      <c r="BX311" s="42"/>
      <c r="BY311" s="42"/>
      <c r="BZ311" s="297"/>
      <c r="CA311" s="42"/>
      <c r="CB311" s="42"/>
      <c r="CC311" s="42"/>
      <c r="CD311" s="42"/>
      <c r="CE311" s="42"/>
      <c r="CF311" s="42"/>
      <c r="CG311" s="42"/>
      <c r="CH311" s="42"/>
      <c r="CI311" s="42"/>
      <c r="CJ311" s="418">
        <f t="shared" si="307"/>
        <v>4403124669.1360741</v>
      </c>
      <c r="CK311" s="42">
        <f t="shared" si="308"/>
        <v>4140774000</v>
      </c>
      <c r="CL311" s="42">
        <f t="shared" si="308"/>
        <v>4396167000</v>
      </c>
      <c r="CM311" s="43">
        <f t="shared" si="295"/>
        <v>62111610</v>
      </c>
      <c r="CN311" s="43">
        <f t="shared" si="296"/>
        <v>43961670</v>
      </c>
      <c r="CO311" s="43">
        <f t="shared" si="297"/>
        <v>97659750</v>
      </c>
      <c r="CP311" s="43">
        <f t="shared" si="298"/>
        <v>86402645.833333328</v>
      </c>
      <c r="CQ311" s="42">
        <f t="shared" si="309"/>
        <v>4667312609.0627546</v>
      </c>
    </row>
    <row r="312" spans="1:95">
      <c r="A312" s="3">
        <f t="shared" si="299"/>
        <v>273</v>
      </c>
      <c r="B312" s="249">
        <v>10</v>
      </c>
      <c r="C312" s="250" t="s">
        <v>190</v>
      </c>
      <c r="D312" s="285">
        <v>21</v>
      </c>
      <c r="E312" s="252"/>
      <c r="F312" s="40" t="s">
        <v>84</v>
      </c>
      <c r="G312" s="253">
        <f t="shared" si="275"/>
        <v>132</v>
      </c>
      <c r="H312" s="253">
        <f t="shared" si="276"/>
        <v>112</v>
      </c>
      <c r="I312" s="254">
        <f t="shared" si="277"/>
        <v>27506142.120000001</v>
      </c>
      <c r="J312" s="254">
        <f t="shared" si="278"/>
        <v>3</v>
      </c>
      <c r="K312" s="255">
        <f t="shared" si="279"/>
        <v>1.1000000000000001</v>
      </c>
      <c r="L312" s="256">
        <f t="shared" si="310"/>
        <v>1.0149999999999999</v>
      </c>
      <c r="M312" s="257">
        <f t="shared" si="280"/>
        <v>25663163.258641474</v>
      </c>
      <c r="N312" s="257">
        <f t="shared" si="281"/>
        <v>28926485.355332647</v>
      </c>
      <c r="O312" s="257">
        <f t="shared" si="282"/>
        <v>30710607.67698</v>
      </c>
      <c r="P312" s="257">
        <f t="shared" si="283"/>
        <v>32604770.759525169</v>
      </c>
      <c r="Q312" s="257">
        <f t="shared" si="300"/>
        <v>36626752.593107298</v>
      </c>
      <c r="R312" s="258">
        <f t="shared" si="284"/>
        <v>30710607.67698</v>
      </c>
      <c r="S312" s="257">
        <f t="shared" si="284"/>
        <v>32604770.759525169</v>
      </c>
      <c r="T312" s="257">
        <f t="shared" si="285"/>
        <v>34615761.676316239</v>
      </c>
      <c r="U312" s="257">
        <f t="shared" si="301"/>
        <v>41152518.620473772</v>
      </c>
      <c r="V312" s="257"/>
      <c r="W312" s="257">
        <f t="shared" si="286"/>
        <v>2874274284.967845</v>
      </c>
      <c r="X312" s="257">
        <f t="shared" si="287"/>
        <v>3239766359.7972565</v>
      </c>
      <c r="Y312" s="257">
        <f t="shared" si="288"/>
        <v>3439588059.8217602</v>
      </c>
      <c r="Z312" s="258">
        <f t="shared" si="302"/>
        <v>3651734325.0668187</v>
      </c>
      <c r="AA312" s="258">
        <f t="shared" si="303"/>
        <v>4102196290.4280176</v>
      </c>
      <c r="AB312" s="258">
        <f t="shared" si="289"/>
        <v>3439588059.8217602</v>
      </c>
      <c r="AC312" s="257">
        <f t="shared" si="290"/>
        <v>3651734325.0668187</v>
      </c>
      <c r="AD312" s="257">
        <f t="shared" si="304"/>
        <v>3876965307.7474189</v>
      </c>
      <c r="AE312" s="257">
        <f t="shared" si="305"/>
        <v>4609082085.493063</v>
      </c>
      <c r="AF312" s="257"/>
      <c r="AG312" s="32" t="str">
        <f t="shared" si="291"/>
        <v>BERTAHAP</v>
      </c>
      <c r="AH312" s="259">
        <f t="shared" si="292"/>
        <v>0</v>
      </c>
      <c r="AI312" s="260">
        <v>2</v>
      </c>
      <c r="AJ312" s="261"/>
      <c r="AK312" s="257" t="e">
        <f>IF(AJ312&gt;#REF!,"LB","KR")</f>
        <v>#REF!</v>
      </c>
      <c r="AL312" s="51">
        <f t="shared" si="293"/>
        <v>3161702000</v>
      </c>
      <c r="AM312" s="51">
        <f t="shared" si="293"/>
        <v>3563743000</v>
      </c>
      <c r="AN312" s="51">
        <f t="shared" si="293"/>
        <v>3783547000</v>
      </c>
      <c r="AO312" s="418">
        <f t="shared" si="274"/>
        <v>4016908000</v>
      </c>
      <c r="AP312" s="418">
        <f t="shared" si="294"/>
        <v>3783547000</v>
      </c>
      <c r="AQ312" s="51">
        <f t="shared" si="294"/>
        <v>4016908000</v>
      </c>
      <c r="AR312" s="51">
        <f t="shared" si="294"/>
        <v>4264662000</v>
      </c>
      <c r="AS312" s="42"/>
      <c r="AT312" s="42"/>
      <c r="AU312" s="297">
        <f t="shared" si="306"/>
        <v>-302567.56331999972</v>
      </c>
      <c r="AV312" s="297"/>
      <c r="AW312" s="297"/>
      <c r="AX312" s="297"/>
      <c r="AY312" s="297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45"/>
      <c r="BX312" s="42"/>
      <c r="BY312" s="42"/>
      <c r="BZ312" s="297"/>
      <c r="CA312" s="42"/>
      <c r="CB312" s="42"/>
      <c r="CC312" s="42"/>
      <c r="CD312" s="42"/>
      <c r="CE312" s="42"/>
      <c r="CF312" s="42"/>
      <c r="CG312" s="42"/>
      <c r="CH312" s="42"/>
      <c r="CI312" s="42"/>
      <c r="CJ312" s="418">
        <f t="shared" si="307"/>
        <v>4264661722.7071915</v>
      </c>
      <c r="CK312" s="42">
        <f t="shared" si="308"/>
        <v>4010560000</v>
      </c>
      <c r="CL312" s="42">
        <f t="shared" si="308"/>
        <v>4257923000</v>
      </c>
      <c r="CM312" s="43">
        <f t="shared" si="295"/>
        <v>60158400</v>
      </c>
      <c r="CN312" s="43">
        <f t="shared" si="296"/>
        <v>42579230</v>
      </c>
      <c r="CO312" s="43">
        <f t="shared" si="297"/>
        <v>94588675</v>
      </c>
      <c r="CP312" s="43">
        <f t="shared" si="298"/>
        <v>83685583.333333328</v>
      </c>
      <c r="CQ312" s="42">
        <f t="shared" si="309"/>
        <v>4520542032.7112942</v>
      </c>
    </row>
    <row r="313" spans="1:95">
      <c r="A313" s="3">
        <f t="shared" si="299"/>
        <v>274</v>
      </c>
      <c r="B313" s="249">
        <v>1</v>
      </c>
      <c r="C313" s="250" t="s">
        <v>191</v>
      </c>
      <c r="D313" s="251" t="s">
        <v>19</v>
      </c>
      <c r="E313" s="252"/>
      <c r="F313" s="40" t="s">
        <v>72</v>
      </c>
      <c r="G313" s="253">
        <f t="shared" si="275"/>
        <v>175</v>
      </c>
      <c r="H313" s="253">
        <f t="shared" si="276"/>
        <v>156</v>
      </c>
      <c r="I313" s="254">
        <f t="shared" si="277"/>
        <v>27506142.120000001</v>
      </c>
      <c r="J313" s="254">
        <f t="shared" si="278"/>
        <v>5</v>
      </c>
      <c r="K313" s="255">
        <f t="shared" si="279"/>
        <v>1.08</v>
      </c>
      <c r="L313" s="305">
        <f t="shared" ref="L313:L318" si="311">SUMIF($AR$4:$AR$22,D313,$BQ$4:$BQ$22)</f>
        <v>1.0249999999999999</v>
      </c>
      <c r="M313" s="257">
        <f t="shared" si="280"/>
        <v>25444802.263606008</v>
      </c>
      <c r="N313" s="257">
        <f t="shared" si="281"/>
        <v>28680357.625036489</v>
      </c>
      <c r="O313" s="257">
        <f t="shared" si="282"/>
        <v>30449299.326839998</v>
      </c>
      <c r="P313" s="257">
        <f t="shared" si="283"/>
        <v>32327345.482126608</v>
      </c>
      <c r="Q313" s="257">
        <f t="shared" si="300"/>
        <v>36315105.34757705</v>
      </c>
      <c r="R313" s="258">
        <f t="shared" si="284"/>
        <v>30449299.326839998</v>
      </c>
      <c r="S313" s="257">
        <f t="shared" si="284"/>
        <v>32327345.482126608</v>
      </c>
      <c r="T313" s="257">
        <f t="shared" si="285"/>
        <v>34321225.414851837</v>
      </c>
      <c r="U313" s="257">
        <f t="shared" si="301"/>
        <v>40802362.84179531</v>
      </c>
      <c r="V313" s="257"/>
      <c r="W313" s="257">
        <f t="shared" si="286"/>
        <v>3969389153.1225371</v>
      </c>
      <c r="X313" s="257">
        <f t="shared" si="287"/>
        <v>4474135789.5056925</v>
      </c>
      <c r="Y313" s="257">
        <f t="shared" si="288"/>
        <v>4750090694.9870396</v>
      </c>
      <c r="Z313" s="258">
        <f t="shared" si="302"/>
        <v>5043065895.211751</v>
      </c>
      <c r="AA313" s="258">
        <f t="shared" si="303"/>
        <v>5665156434.2220201</v>
      </c>
      <c r="AB313" s="258">
        <f t="shared" si="289"/>
        <v>4750090694.9870396</v>
      </c>
      <c r="AC313" s="257">
        <f t="shared" si="290"/>
        <v>5043065895.211751</v>
      </c>
      <c r="AD313" s="257">
        <f t="shared" si="304"/>
        <v>5354111164.7168865</v>
      </c>
      <c r="AE313" s="257">
        <f t="shared" si="305"/>
        <v>6365168603.3200684</v>
      </c>
      <c r="AF313" s="257"/>
      <c r="AG313" s="32" t="str">
        <f t="shared" si="291"/>
        <v>BERTAHAP</v>
      </c>
      <c r="AH313" s="259">
        <f t="shared" si="292"/>
        <v>0</v>
      </c>
      <c r="AI313" s="260">
        <v>2</v>
      </c>
      <c r="AJ313" s="261"/>
      <c r="AK313" s="257" t="e">
        <f>IF(AJ313&gt;#REF!,"LB","KR")</f>
        <v>#REF!</v>
      </c>
      <c r="AL313" s="51">
        <f t="shared" si="293"/>
        <v>4366329000</v>
      </c>
      <c r="AM313" s="51">
        <f t="shared" si="293"/>
        <v>4921550000</v>
      </c>
      <c r="AN313" s="51">
        <f t="shared" si="293"/>
        <v>5225100000</v>
      </c>
      <c r="AO313" s="418">
        <f t="shared" si="274"/>
        <v>5547373000</v>
      </c>
      <c r="AP313" s="418">
        <f t="shared" si="294"/>
        <v>5225100000</v>
      </c>
      <c r="AQ313" s="51">
        <f t="shared" si="294"/>
        <v>5547373000</v>
      </c>
      <c r="AR313" s="51">
        <f t="shared" si="294"/>
        <v>5889523000</v>
      </c>
      <c r="AS313" s="42"/>
      <c r="AT313" s="42"/>
      <c r="AU313" s="297">
        <f t="shared" si="306"/>
        <v>-563875.91346000135</v>
      </c>
      <c r="AV313" s="297"/>
      <c r="AW313" s="297"/>
      <c r="AX313" s="297"/>
      <c r="AY313" s="297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45"/>
      <c r="BX313" s="42"/>
      <c r="BY313" s="42"/>
      <c r="BZ313" s="297"/>
      <c r="CA313" s="42"/>
      <c r="CB313" s="42"/>
      <c r="CC313" s="42"/>
      <c r="CD313" s="42"/>
      <c r="CE313" s="42"/>
      <c r="CF313" s="42"/>
      <c r="CG313" s="42"/>
      <c r="CH313" s="42"/>
      <c r="CI313" s="42"/>
      <c r="CJ313" s="418">
        <f t="shared" si="307"/>
        <v>5889522312.8534088</v>
      </c>
      <c r="CK313" s="42">
        <f t="shared" si="308"/>
        <v>5538606000</v>
      </c>
      <c r="CL313" s="42">
        <f t="shared" si="308"/>
        <v>5880216000</v>
      </c>
      <c r="CM313" s="43">
        <f t="shared" si="295"/>
        <v>83079090</v>
      </c>
      <c r="CN313" s="43">
        <f t="shared" si="296"/>
        <v>58802160</v>
      </c>
      <c r="CO313" s="43">
        <f t="shared" si="297"/>
        <v>130627500</v>
      </c>
      <c r="CP313" s="43">
        <f t="shared" si="298"/>
        <v>115570270.83333333</v>
      </c>
      <c r="CQ313" s="42">
        <f t="shared" si="309"/>
        <v>6242894385.225256</v>
      </c>
    </row>
    <row r="314" spans="1:95">
      <c r="A314" s="3">
        <f t="shared" si="299"/>
        <v>275</v>
      </c>
      <c r="B314" s="249">
        <v>2</v>
      </c>
      <c r="C314" s="250" t="s">
        <v>191</v>
      </c>
      <c r="D314" s="251" t="s">
        <v>29</v>
      </c>
      <c r="E314" s="252"/>
      <c r="F314" s="40" t="s">
        <v>74</v>
      </c>
      <c r="G314" s="253">
        <f t="shared" si="275"/>
        <v>85</v>
      </c>
      <c r="H314" s="253">
        <f t="shared" si="276"/>
        <v>74</v>
      </c>
      <c r="I314" s="254">
        <f t="shared" si="277"/>
        <v>27506142.120000001</v>
      </c>
      <c r="J314" s="254">
        <f t="shared" si="278"/>
        <v>1</v>
      </c>
      <c r="K314" s="255">
        <f t="shared" si="279"/>
        <v>1.06</v>
      </c>
      <c r="L314" s="305">
        <f t="shared" si="311"/>
        <v>1.0249999999999999</v>
      </c>
      <c r="M314" s="257">
        <f t="shared" si="280"/>
        <v>24973602.22168738</v>
      </c>
      <c r="N314" s="257">
        <f t="shared" si="281"/>
        <v>28149239.89123952</v>
      </c>
      <c r="O314" s="257">
        <f t="shared" si="282"/>
        <v>29885423.413380001</v>
      </c>
      <c r="P314" s="257">
        <f t="shared" si="283"/>
        <v>31728690.936161306</v>
      </c>
      <c r="Q314" s="257">
        <f t="shared" si="300"/>
        <v>35642603.396696001</v>
      </c>
      <c r="R314" s="258">
        <f t="shared" si="284"/>
        <v>29885423.413380001</v>
      </c>
      <c r="S314" s="257">
        <f t="shared" si="284"/>
        <v>31728690.936161306</v>
      </c>
      <c r="T314" s="257">
        <f t="shared" si="285"/>
        <v>33685647.166428655</v>
      </c>
      <c r="U314" s="257">
        <f t="shared" si="301"/>
        <v>40046763.529910214</v>
      </c>
      <c r="V314" s="257"/>
      <c r="W314" s="257">
        <f t="shared" si="286"/>
        <v>1848046564.4048662</v>
      </c>
      <c r="X314" s="257">
        <f t="shared" si="287"/>
        <v>2083043751.9517245</v>
      </c>
      <c r="Y314" s="257">
        <f t="shared" si="288"/>
        <v>2211521332.5901198</v>
      </c>
      <c r="Z314" s="258">
        <f t="shared" si="302"/>
        <v>2347923129.2759366</v>
      </c>
      <c r="AA314" s="258">
        <f t="shared" si="303"/>
        <v>2637552651.355504</v>
      </c>
      <c r="AB314" s="258">
        <f t="shared" si="289"/>
        <v>2211521332.5901198</v>
      </c>
      <c r="AC314" s="257">
        <f t="shared" si="290"/>
        <v>2347923129.2759366</v>
      </c>
      <c r="AD314" s="257">
        <f t="shared" si="304"/>
        <v>2492737890.3157206</v>
      </c>
      <c r="AE314" s="257">
        <f t="shared" si="305"/>
        <v>2963460501.213356</v>
      </c>
      <c r="AF314" s="257"/>
      <c r="AG314" s="32" t="str">
        <f t="shared" si="291"/>
        <v>BERTAHAP</v>
      </c>
      <c r="AH314" s="259">
        <f t="shared" si="292"/>
        <v>0</v>
      </c>
      <c r="AI314" s="260">
        <v>2</v>
      </c>
      <c r="AJ314" s="261"/>
      <c r="AK314" s="257" t="e">
        <f>IF(AJ314&gt;#REF!,"LB","KR")</f>
        <v>#REF!</v>
      </c>
      <c r="AL314" s="51">
        <f t="shared" si="293"/>
        <v>2032852000</v>
      </c>
      <c r="AM314" s="51">
        <f t="shared" si="293"/>
        <v>2291349000</v>
      </c>
      <c r="AN314" s="51">
        <f t="shared" si="293"/>
        <v>2432674000</v>
      </c>
      <c r="AO314" s="418">
        <f t="shared" si="274"/>
        <v>2582716000</v>
      </c>
      <c r="AP314" s="418">
        <f t="shared" si="294"/>
        <v>2432674000</v>
      </c>
      <c r="AQ314" s="51">
        <f t="shared" si="294"/>
        <v>2582716000</v>
      </c>
      <c r="AR314" s="51">
        <f t="shared" si="294"/>
        <v>2742012000</v>
      </c>
      <c r="AS314" s="42"/>
      <c r="AT314" s="42"/>
      <c r="AU314" s="297">
        <f t="shared" si="306"/>
        <v>-1127751.826919999</v>
      </c>
      <c r="AV314" s="297"/>
      <c r="AW314" s="297"/>
      <c r="AX314" s="297"/>
      <c r="AY314" s="297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45"/>
      <c r="BX314" s="42"/>
      <c r="BY314" s="42"/>
      <c r="BZ314" s="297"/>
      <c r="CA314" s="42"/>
      <c r="CB314" s="42"/>
      <c r="CC314" s="42"/>
      <c r="CD314" s="42"/>
      <c r="CE314" s="42"/>
      <c r="CF314" s="42"/>
      <c r="CG314" s="42"/>
      <c r="CH314" s="42"/>
      <c r="CI314" s="42"/>
      <c r="CJ314" s="418">
        <f t="shared" si="307"/>
        <v>2742012031.5982904</v>
      </c>
      <c r="CK314" s="42">
        <f t="shared" si="308"/>
        <v>2578635000</v>
      </c>
      <c r="CL314" s="42">
        <f t="shared" si="308"/>
        <v>2737679000</v>
      </c>
      <c r="CM314" s="43">
        <f t="shared" si="295"/>
        <v>38679525</v>
      </c>
      <c r="CN314" s="43">
        <f t="shared" si="296"/>
        <v>27376790</v>
      </c>
      <c r="CO314" s="43">
        <f t="shared" si="297"/>
        <v>60816850</v>
      </c>
      <c r="CP314" s="43">
        <f t="shared" si="298"/>
        <v>53806583.333333336</v>
      </c>
      <c r="CQ314" s="42">
        <f t="shared" si="309"/>
        <v>2906532831.0472088</v>
      </c>
    </row>
    <row r="315" spans="1:95">
      <c r="A315" s="3">
        <f t="shared" si="299"/>
        <v>276</v>
      </c>
      <c r="B315" s="249">
        <v>3</v>
      </c>
      <c r="C315" s="250" t="s">
        <v>191</v>
      </c>
      <c r="D315" s="251" t="s">
        <v>44</v>
      </c>
      <c r="E315" s="252"/>
      <c r="F315" s="40" t="s">
        <v>60</v>
      </c>
      <c r="G315" s="253">
        <f t="shared" si="275"/>
        <v>101</v>
      </c>
      <c r="H315" s="253">
        <f t="shared" si="276"/>
        <v>90</v>
      </c>
      <c r="I315" s="254">
        <f t="shared" si="277"/>
        <v>27506142.120000001</v>
      </c>
      <c r="J315" s="254">
        <f t="shared" si="278"/>
        <v>1</v>
      </c>
      <c r="K315" s="255">
        <f t="shared" si="279"/>
        <v>1.06</v>
      </c>
      <c r="L315" s="305">
        <f t="shared" si="311"/>
        <v>1.0249999999999999</v>
      </c>
      <c r="M315" s="257">
        <f t="shared" si="280"/>
        <v>24973602.22168738</v>
      </c>
      <c r="N315" s="257">
        <f t="shared" si="281"/>
        <v>28149239.89123952</v>
      </c>
      <c r="O315" s="257">
        <f t="shared" si="282"/>
        <v>29885423.413380001</v>
      </c>
      <c r="P315" s="257">
        <f t="shared" si="283"/>
        <v>31728690.936161306</v>
      </c>
      <c r="Q315" s="257">
        <f t="shared" si="300"/>
        <v>35642603.396696001</v>
      </c>
      <c r="R315" s="258">
        <f t="shared" si="284"/>
        <v>29885423.413380001</v>
      </c>
      <c r="S315" s="257">
        <f t="shared" si="284"/>
        <v>31728690.936161306</v>
      </c>
      <c r="T315" s="257">
        <f t="shared" si="285"/>
        <v>33685647.166428655</v>
      </c>
      <c r="U315" s="257">
        <f t="shared" si="301"/>
        <v>40046763.529910214</v>
      </c>
      <c r="V315" s="257"/>
      <c r="W315" s="257">
        <f t="shared" si="286"/>
        <v>2247624199.9518642</v>
      </c>
      <c r="X315" s="257">
        <f t="shared" si="287"/>
        <v>2533431590.2115569</v>
      </c>
      <c r="Y315" s="257">
        <f t="shared" si="288"/>
        <v>2689688107.2042003</v>
      </c>
      <c r="Z315" s="258">
        <f t="shared" si="302"/>
        <v>2855582184.2545176</v>
      </c>
      <c r="AA315" s="258">
        <f t="shared" si="303"/>
        <v>3207834305.7026401</v>
      </c>
      <c r="AB315" s="258">
        <f t="shared" si="289"/>
        <v>2689688107.2042003</v>
      </c>
      <c r="AC315" s="257">
        <f t="shared" si="290"/>
        <v>2855582184.2545176</v>
      </c>
      <c r="AD315" s="257">
        <f t="shared" si="304"/>
        <v>3031708244.978579</v>
      </c>
      <c r="AE315" s="257">
        <f t="shared" si="305"/>
        <v>3604208717.6919193</v>
      </c>
      <c r="AF315" s="257"/>
      <c r="AG315" s="32" t="str">
        <f t="shared" si="291"/>
        <v>BERTAHAP</v>
      </c>
      <c r="AH315" s="259">
        <f t="shared" si="292"/>
        <v>0</v>
      </c>
      <c r="AI315" s="260">
        <v>2</v>
      </c>
      <c r="AJ315" s="261"/>
      <c r="AK315" s="257" t="e">
        <f>IF(AJ315&gt;#REF!,"LB","KR")</f>
        <v>#REF!</v>
      </c>
      <c r="AL315" s="51">
        <f t="shared" si="293"/>
        <v>2472387000</v>
      </c>
      <c r="AM315" s="51">
        <f t="shared" si="293"/>
        <v>2786775000</v>
      </c>
      <c r="AN315" s="51">
        <f t="shared" si="293"/>
        <v>2958657000</v>
      </c>
      <c r="AO315" s="418">
        <f t="shared" si="274"/>
        <v>3141141000</v>
      </c>
      <c r="AP315" s="418">
        <f t="shared" si="294"/>
        <v>2958657000</v>
      </c>
      <c r="AQ315" s="51">
        <f t="shared" si="294"/>
        <v>3141141000</v>
      </c>
      <c r="AR315" s="51">
        <f t="shared" si="294"/>
        <v>3334880000</v>
      </c>
      <c r="AS315" s="42"/>
      <c r="AT315" s="42"/>
      <c r="AU315" s="297">
        <f t="shared" si="306"/>
        <v>-1127751.826919999</v>
      </c>
      <c r="AV315" s="297"/>
      <c r="AW315" s="297"/>
      <c r="AX315" s="297"/>
      <c r="AY315" s="297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  <c r="BO315" s="42"/>
      <c r="BP315" s="42"/>
      <c r="BQ315" s="42"/>
      <c r="BR315" s="42"/>
      <c r="BS315" s="42"/>
      <c r="BT315" s="42"/>
      <c r="BU315" s="42"/>
      <c r="BV315" s="42"/>
      <c r="BW315" s="445"/>
      <c r="BX315" s="42"/>
      <c r="BY315" s="42"/>
      <c r="BZ315" s="297"/>
      <c r="CA315" s="42"/>
      <c r="CB315" s="42"/>
      <c r="CC315" s="42"/>
      <c r="CD315" s="42"/>
      <c r="CE315" s="42"/>
      <c r="CF315" s="42"/>
      <c r="CG315" s="42"/>
      <c r="CH315" s="42"/>
      <c r="CI315" s="42"/>
      <c r="CJ315" s="418">
        <f t="shared" si="307"/>
        <v>3334879411.8078356</v>
      </c>
      <c r="CK315" s="42">
        <f t="shared" si="308"/>
        <v>3136177000</v>
      </c>
      <c r="CL315" s="42">
        <f t="shared" si="308"/>
        <v>3329610000</v>
      </c>
      <c r="CM315" s="43">
        <f t="shared" si="295"/>
        <v>47042655</v>
      </c>
      <c r="CN315" s="43">
        <f t="shared" si="296"/>
        <v>33296100</v>
      </c>
      <c r="CO315" s="43">
        <f t="shared" si="297"/>
        <v>73966425</v>
      </c>
      <c r="CP315" s="43">
        <f t="shared" si="298"/>
        <v>65440437.5</v>
      </c>
      <c r="CQ315" s="42">
        <f t="shared" si="309"/>
        <v>3534972792.4943342</v>
      </c>
    </row>
    <row r="316" spans="1:95">
      <c r="A316" s="3">
        <f t="shared" si="299"/>
        <v>277</v>
      </c>
      <c r="B316" s="249">
        <v>4</v>
      </c>
      <c r="C316" s="250" t="s">
        <v>191</v>
      </c>
      <c r="D316" s="285">
        <v>11</v>
      </c>
      <c r="E316" s="252"/>
      <c r="F316" s="40" t="s">
        <v>62</v>
      </c>
      <c r="G316" s="253">
        <f t="shared" si="275"/>
        <v>101</v>
      </c>
      <c r="H316" s="253">
        <f t="shared" si="276"/>
        <v>90</v>
      </c>
      <c r="I316" s="254">
        <f t="shared" si="277"/>
        <v>27506142.120000001</v>
      </c>
      <c r="J316" s="254">
        <f t="shared" si="278"/>
        <v>1</v>
      </c>
      <c r="K316" s="255">
        <f t="shared" si="279"/>
        <v>1.06</v>
      </c>
      <c r="L316" s="305">
        <f t="shared" si="311"/>
        <v>1.0249999999999999</v>
      </c>
      <c r="M316" s="257">
        <f t="shared" si="280"/>
        <v>24973602.22168738</v>
      </c>
      <c r="N316" s="257">
        <f t="shared" si="281"/>
        <v>28149239.89123952</v>
      </c>
      <c r="O316" s="257">
        <f t="shared" si="282"/>
        <v>29885423.413380001</v>
      </c>
      <c r="P316" s="257">
        <f t="shared" si="283"/>
        <v>31728690.936161306</v>
      </c>
      <c r="Q316" s="257">
        <f t="shared" si="300"/>
        <v>35642603.396696001</v>
      </c>
      <c r="R316" s="258">
        <f t="shared" si="284"/>
        <v>29885423.413380001</v>
      </c>
      <c r="S316" s="257">
        <f t="shared" si="284"/>
        <v>31728690.936161306</v>
      </c>
      <c r="T316" s="257">
        <f t="shared" si="285"/>
        <v>33685647.166428655</v>
      </c>
      <c r="U316" s="257">
        <f t="shared" si="301"/>
        <v>40046763.529910214</v>
      </c>
      <c r="V316" s="257"/>
      <c r="W316" s="257">
        <f t="shared" si="286"/>
        <v>2247624199.9518642</v>
      </c>
      <c r="X316" s="257">
        <f t="shared" si="287"/>
        <v>2533431590.2115569</v>
      </c>
      <c r="Y316" s="257">
        <f t="shared" si="288"/>
        <v>2689688107.2042003</v>
      </c>
      <c r="Z316" s="258">
        <f t="shared" si="302"/>
        <v>2855582184.2545176</v>
      </c>
      <c r="AA316" s="258">
        <f t="shared" si="303"/>
        <v>3207834305.7026401</v>
      </c>
      <c r="AB316" s="258">
        <f t="shared" si="289"/>
        <v>2689688107.2042003</v>
      </c>
      <c r="AC316" s="257">
        <f t="shared" si="290"/>
        <v>2855582184.2545176</v>
      </c>
      <c r="AD316" s="257">
        <f t="shared" si="304"/>
        <v>3031708244.978579</v>
      </c>
      <c r="AE316" s="257">
        <f t="shared" si="305"/>
        <v>3604208717.6919193</v>
      </c>
      <c r="AF316" s="257"/>
      <c r="AG316" s="32" t="str">
        <f t="shared" si="291"/>
        <v>BERTAHAP</v>
      </c>
      <c r="AH316" s="259">
        <f t="shared" si="292"/>
        <v>0</v>
      </c>
      <c r="AI316" s="260">
        <v>2</v>
      </c>
      <c r="AJ316" s="261"/>
      <c r="AK316" s="257" t="e">
        <f>IF(AJ316&gt;#REF!,"LB","KR")</f>
        <v>#REF!</v>
      </c>
      <c r="AL316" s="51">
        <f t="shared" si="293"/>
        <v>2472387000</v>
      </c>
      <c r="AM316" s="51">
        <f t="shared" si="293"/>
        <v>2786775000</v>
      </c>
      <c r="AN316" s="51">
        <f t="shared" si="293"/>
        <v>2958657000</v>
      </c>
      <c r="AO316" s="418">
        <f t="shared" si="274"/>
        <v>3141141000</v>
      </c>
      <c r="AP316" s="418">
        <f t="shared" si="294"/>
        <v>2958657000</v>
      </c>
      <c r="AQ316" s="51">
        <f t="shared" si="294"/>
        <v>3141141000</v>
      </c>
      <c r="AR316" s="51">
        <f t="shared" si="294"/>
        <v>3334880000</v>
      </c>
      <c r="AS316" s="42"/>
      <c r="AT316" s="42"/>
      <c r="AU316" s="297">
        <f t="shared" si="306"/>
        <v>-1127751.826919999</v>
      </c>
      <c r="AV316" s="297"/>
      <c r="AW316" s="297"/>
      <c r="AX316" s="297"/>
      <c r="AY316" s="297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  <c r="BO316" s="42"/>
      <c r="BP316" s="42"/>
      <c r="BQ316" s="42"/>
      <c r="BR316" s="42"/>
      <c r="BS316" s="42"/>
      <c r="BT316" s="42"/>
      <c r="BU316" s="42"/>
      <c r="BV316" s="42"/>
      <c r="BW316" s="445"/>
      <c r="BX316" s="42"/>
      <c r="BY316" s="42"/>
      <c r="BZ316" s="297"/>
      <c r="CA316" s="42"/>
      <c r="CB316" s="42"/>
      <c r="CC316" s="42"/>
      <c r="CD316" s="42"/>
      <c r="CE316" s="42"/>
      <c r="CF316" s="42"/>
      <c r="CG316" s="42"/>
      <c r="CH316" s="42"/>
      <c r="CI316" s="42"/>
      <c r="CJ316" s="418">
        <f t="shared" si="307"/>
        <v>3334879411.8078356</v>
      </c>
      <c r="CK316" s="42">
        <f t="shared" si="308"/>
        <v>3136177000</v>
      </c>
      <c r="CL316" s="42">
        <f t="shared" si="308"/>
        <v>3329610000</v>
      </c>
      <c r="CM316" s="43">
        <f t="shared" si="295"/>
        <v>47042655</v>
      </c>
      <c r="CN316" s="43">
        <f t="shared" si="296"/>
        <v>33296100</v>
      </c>
      <c r="CO316" s="43">
        <f t="shared" si="297"/>
        <v>73966425</v>
      </c>
      <c r="CP316" s="43">
        <f t="shared" si="298"/>
        <v>65440437.5</v>
      </c>
      <c r="CQ316" s="42">
        <f t="shared" si="309"/>
        <v>3534972792.4943342</v>
      </c>
    </row>
    <row r="317" spans="1:95">
      <c r="A317" s="3">
        <f t="shared" si="299"/>
        <v>278</v>
      </c>
      <c r="B317" s="249">
        <v>5</v>
      </c>
      <c r="C317" s="250" t="s">
        <v>191</v>
      </c>
      <c r="D317" s="285">
        <v>19</v>
      </c>
      <c r="E317" s="252"/>
      <c r="F317" s="40" t="s">
        <v>78</v>
      </c>
      <c r="G317" s="253">
        <f t="shared" si="275"/>
        <v>138</v>
      </c>
      <c r="H317" s="253">
        <f t="shared" si="276"/>
        <v>120</v>
      </c>
      <c r="I317" s="254">
        <f t="shared" si="277"/>
        <v>27506142.120000001</v>
      </c>
      <c r="J317" s="254">
        <f t="shared" si="278"/>
        <v>1</v>
      </c>
      <c r="K317" s="255">
        <f t="shared" si="279"/>
        <v>1.06</v>
      </c>
      <c r="L317" s="305">
        <f t="shared" si="311"/>
        <v>1.0249999999999999</v>
      </c>
      <c r="M317" s="257">
        <f t="shared" si="280"/>
        <v>24973602.22168738</v>
      </c>
      <c r="N317" s="257">
        <f t="shared" si="281"/>
        <v>28149239.89123952</v>
      </c>
      <c r="O317" s="257">
        <f t="shared" si="282"/>
        <v>29885423.413380001</v>
      </c>
      <c r="P317" s="257">
        <f t="shared" si="283"/>
        <v>31728690.936161306</v>
      </c>
      <c r="Q317" s="257">
        <f t="shared" si="300"/>
        <v>35642603.396696001</v>
      </c>
      <c r="R317" s="258">
        <f t="shared" si="284"/>
        <v>29885423.413380001</v>
      </c>
      <c r="S317" s="257">
        <f t="shared" si="284"/>
        <v>31728690.936161306</v>
      </c>
      <c r="T317" s="257">
        <f t="shared" si="285"/>
        <v>33685647.166428655</v>
      </c>
      <c r="U317" s="257">
        <f t="shared" si="301"/>
        <v>40046763.529910214</v>
      </c>
      <c r="V317" s="257"/>
      <c r="W317" s="257">
        <f t="shared" si="286"/>
        <v>2996832266.6024857</v>
      </c>
      <c r="X317" s="257">
        <f t="shared" si="287"/>
        <v>3377908786.9487424</v>
      </c>
      <c r="Y317" s="257">
        <f t="shared" si="288"/>
        <v>3586250809.6055999</v>
      </c>
      <c r="Z317" s="258">
        <f t="shared" si="302"/>
        <v>3807442912.3393569</v>
      </c>
      <c r="AA317" s="258">
        <f t="shared" si="303"/>
        <v>4277112407.6035204</v>
      </c>
      <c r="AB317" s="258">
        <f t="shared" si="289"/>
        <v>3586250809.6055999</v>
      </c>
      <c r="AC317" s="257">
        <f t="shared" si="290"/>
        <v>3807442912.3393569</v>
      </c>
      <c r="AD317" s="257">
        <f t="shared" si="304"/>
        <v>4042277659.9714384</v>
      </c>
      <c r="AE317" s="257">
        <f t="shared" si="305"/>
        <v>4805611623.5892258</v>
      </c>
      <c r="AF317" s="257"/>
      <c r="AG317" s="32" t="str">
        <f t="shared" si="291"/>
        <v>BERTAHAP</v>
      </c>
      <c r="AH317" s="259">
        <f t="shared" si="292"/>
        <v>0</v>
      </c>
      <c r="AI317" s="260">
        <v>2</v>
      </c>
      <c r="AJ317" s="261"/>
      <c r="AK317" s="257" t="e">
        <f>IF(AJ317&gt;#REF!,"LB","KR")</f>
        <v>#REF!</v>
      </c>
      <c r="AL317" s="51">
        <f t="shared" si="293"/>
        <v>3296516000</v>
      </c>
      <c r="AM317" s="51">
        <f t="shared" si="293"/>
        <v>3715700000</v>
      </c>
      <c r="AN317" s="51">
        <f t="shared" si="293"/>
        <v>3944876000</v>
      </c>
      <c r="AO317" s="418">
        <f t="shared" si="274"/>
        <v>4188188000</v>
      </c>
      <c r="AP317" s="418">
        <f t="shared" si="294"/>
        <v>3944876000</v>
      </c>
      <c r="AQ317" s="51">
        <f t="shared" si="294"/>
        <v>4188188000</v>
      </c>
      <c r="AR317" s="51">
        <f t="shared" si="294"/>
        <v>4446506000</v>
      </c>
      <c r="AS317" s="42"/>
      <c r="AT317" s="42"/>
      <c r="AU317" s="297">
        <f t="shared" si="306"/>
        <v>-1127751.826919999</v>
      </c>
      <c r="AV317" s="297"/>
      <c r="AW317" s="297"/>
      <c r="AX317" s="297"/>
      <c r="AY317" s="297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  <c r="BO317" s="42"/>
      <c r="BP317" s="42"/>
      <c r="BQ317" s="42"/>
      <c r="BR317" s="42"/>
      <c r="BS317" s="42"/>
      <c r="BT317" s="42"/>
      <c r="BU317" s="42"/>
      <c r="BV317" s="42"/>
      <c r="BW317" s="445"/>
      <c r="BX317" s="42"/>
      <c r="BY317" s="42"/>
      <c r="BZ317" s="297"/>
      <c r="CA317" s="42"/>
      <c r="CB317" s="42"/>
      <c r="CC317" s="42"/>
      <c r="CD317" s="42"/>
      <c r="CE317" s="42"/>
      <c r="CF317" s="42"/>
      <c r="CG317" s="42"/>
      <c r="CH317" s="42"/>
      <c r="CI317" s="42"/>
      <c r="CJ317" s="418">
        <f t="shared" si="307"/>
        <v>4446505882.4104481</v>
      </c>
      <c r="CK317" s="42">
        <f t="shared" si="308"/>
        <v>4181569000</v>
      </c>
      <c r="CL317" s="42">
        <f t="shared" si="308"/>
        <v>4439480000</v>
      </c>
      <c r="CM317" s="43">
        <f t="shared" si="295"/>
        <v>62723535</v>
      </c>
      <c r="CN317" s="43">
        <f t="shared" si="296"/>
        <v>44394800</v>
      </c>
      <c r="CO317" s="43">
        <f t="shared" si="297"/>
        <v>98621900</v>
      </c>
      <c r="CP317" s="43">
        <f t="shared" si="298"/>
        <v>87253916.666666672</v>
      </c>
      <c r="CQ317" s="42">
        <f t="shared" si="309"/>
        <v>4713297056.659112</v>
      </c>
    </row>
    <row r="318" spans="1:95">
      <c r="A318" s="3">
        <f t="shared" si="299"/>
        <v>279</v>
      </c>
      <c r="B318" s="249">
        <v>6</v>
      </c>
      <c r="C318" s="250" t="s">
        <v>191</v>
      </c>
      <c r="D318" s="285">
        <v>21</v>
      </c>
      <c r="E318" s="252"/>
      <c r="F318" s="40" t="s">
        <v>84</v>
      </c>
      <c r="G318" s="253">
        <f t="shared" si="275"/>
        <v>132</v>
      </c>
      <c r="H318" s="253">
        <f t="shared" si="276"/>
        <v>112</v>
      </c>
      <c r="I318" s="254">
        <f t="shared" si="277"/>
        <v>27506142.120000001</v>
      </c>
      <c r="J318" s="254">
        <f t="shared" si="278"/>
        <v>3</v>
      </c>
      <c r="K318" s="255">
        <f t="shared" si="279"/>
        <v>1.1000000000000001</v>
      </c>
      <c r="L318" s="305">
        <f t="shared" si="311"/>
        <v>1.0249999999999999</v>
      </c>
      <c r="M318" s="257">
        <f t="shared" si="280"/>
        <v>25916002.30552464</v>
      </c>
      <c r="N318" s="257">
        <f t="shared" si="281"/>
        <v>29211475.358833462</v>
      </c>
      <c r="O318" s="257">
        <f t="shared" si="282"/>
        <v>31013175.2403</v>
      </c>
      <c r="P318" s="257">
        <f t="shared" si="283"/>
        <v>32926000.028091919</v>
      </c>
      <c r="Q318" s="257">
        <f t="shared" si="300"/>
        <v>36987607.298458114</v>
      </c>
      <c r="R318" s="258">
        <f t="shared" si="284"/>
        <v>31013175.2403</v>
      </c>
      <c r="S318" s="257">
        <f t="shared" si="284"/>
        <v>32926000.028091919</v>
      </c>
      <c r="T318" s="257">
        <f t="shared" si="285"/>
        <v>34956803.663275018</v>
      </c>
      <c r="U318" s="257">
        <f t="shared" si="301"/>
        <v>41557962.153680407</v>
      </c>
      <c r="V318" s="257"/>
      <c r="W318" s="257">
        <f t="shared" si="286"/>
        <v>2902592258.2187595</v>
      </c>
      <c r="X318" s="257">
        <f t="shared" si="287"/>
        <v>3271685240.1893477</v>
      </c>
      <c r="Y318" s="257">
        <f t="shared" si="288"/>
        <v>3473475626.9136</v>
      </c>
      <c r="Z318" s="258">
        <f t="shared" si="302"/>
        <v>3687712003.1462951</v>
      </c>
      <c r="AA318" s="258">
        <f t="shared" si="303"/>
        <v>4142612017.427309</v>
      </c>
      <c r="AB318" s="258">
        <f t="shared" si="289"/>
        <v>3473475626.9136</v>
      </c>
      <c r="AC318" s="257">
        <f t="shared" si="290"/>
        <v>3687712003.1462951</v>
      </c>
      <c r="AD318" s="257">
        <f t="shared" si="304"/>
        <v>3915162010.2868023</v>
      </c>
      <c r="AE318" s="257">
        <f t="shared" si="305"/>
        <v>4654491761.2122059</v>
      </c>
      <c r="AF318" s="257"/>
      <c r="AG318" s="32" t="str">
        <f t="shared" si="291"/>
        <v>BERTAHAP</v>
      </c>
      <c r="AH318" s="259">
        <f t="shared" si="292"/>
        <v>0</v>
      </c>
      <c r="AI318" s="260">
        <v>2</v>
      </c>
      <c r="AJ318" s="261"/>
      <c r="AK318" s="257" t="e">
        <f>IF(AJ318&gt;#REF!,"LB","KR")</f>
        <v>#REF!</v>
      </c>
      <c r="AL318" s="51">
        <f t="shared" si="293"/>
        <v>3192852000</v>
      </c>
      <c r="AM318" s="51">
        <f t="shared" si="293"/>
        <v>3598854000</v>
      </c>
      <c r="AN318" s="51">
        <f t="shared" si="293"/>
        <v>3820824000</v>
      </c>
      <c r="AO318" s="418">
        <f t="shared" si="274"/>
        <v>4056484000</v>
      </c>
      <c r="AP318" s="418">
        <f t="shared" si="294"/>
        <v>3820824000</v>
      </c>
      <c r="AQ318" s="51">
        <f t="shared" si="294"/>
        <v>4056484000</v>
      </c>
      <c r="AR318" s="51">
        <f t="shared" si="294"/>
        <v>4306679000</v>
      </c>
      <c r="AS318" s="42"/>
      <c r="AT318" s="42"/>
      <c r="AU318" s="297">
        <f t="shared" si="306"/>
        <v>0</v>
      </c>
      <c r="AV318" s="297"/>
      <c r="AW318" s="297"/>
      <c r="AX318" s="297"/>
      <c r="AY318" s="297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  <c r="BO318" s="42"/>
      <c r="BP318" s="42"/>
      <c r="BQ318" s="42"/>
      <c r="BR318" s="42"/>
      <c r="BS318" s="42"/>
      <c r="BT318" s="42"/>
      <c r="BU318" s="42"/>
      <c r="BV318" s="42"/>
      <c r="BW318" s="445"/>
      <c r="BX318" s="42"/>
      <c r="BY318" s="42"/>
      <c r="BZ318" s="297"/>
      <c r="CA318" s="42"/>
      <c r="CB318" s="42"/>
      <c r="CC318" s="42"/>
      <c r="CD318" s="42"/>
      <c r="CE318" s="42"/>
      <c r="CF318" s="42"/>
      <c r="CG318" s="42"/>
      <c r="CH318" s="42"/>
      <c r="CI318" s="42"/>
      <c r="CJ318" s="418">
        <f t="shared" si="307"/>
        <v>4306678680.1127033</v>
      </c>
      <c r="CK318" s="42">
        <f t="shared" si="308"/>
        <v>4050074000</v>
      </c>
      <c r="CL318" s="42">
        <f t="shared" si="308"/>
        <v>4299874000</v>
      </c>
      <c r="CM318" s="43">
        <f t="shared" si="295"/>
        <v>60751110</v>
      </c>
      <c r="CN318" s="43">
        <f t="shared" si="296"/>
        <v>42998740</v>
      </c>
      <c r="CO318" s="43">
        <f t="shared" si="297"/>
        <v>95520600</v>
      </c>
      <c r="CP318" s="43">
        <f t="shared" si="298"/>
        <v>84510083.333333328</v>
      </c>
      <c r="CQ318" s="42">
        <f t="shared" si="309"/>
        <v>4565080475.2369747</v>
      </c>
    </row>
    <row r="319" spans="1:95" hidden="1">
      <c r="A319" s="134"/>
      <c r="B319" s="135"/>
      <c r="C319" s="317"/>
      <c r="D319" s="318"/>
      <c r="E319" s="318"/>
      <c r="F319" s="319"/>
      <c r="G319" s="319"/>
      <c r="H319" s="320"/>
      <c r="I319" s="321"/>
      <c r="J319" s="321"/>
      <c r="K319" s="321"/>
      <c r="L319" s="322"/>
      <c r="M319" s="322"/>
      <c r="N319" s="322"/>
      <c r="O319" s="322"/>
      <c r="P319" s="322"/>
      <c r="Q319" s="322"/>
      <c r="R319" s="322"/>
      <c r="S319" s="322"/>
      <c r="T319" s="322"/>
      <c r="U319" s="322"/>
      <c r="V319" s="323"/>
      <c r="W319" s="324"/>
      <c r="X319" s="324"/>
      <c r="Y319" s="324"/>
      <c r="Z319" s="325"/>
      <c r="AA319" s="325"/>
      <c r="AB319" s="325"/>
      <c r="AC319" s="325"/>
      <c r="AD319" s="326"/>
      <c r="AE319" s="326"/>
      <c r="AF319" s="323"/>
      <c r="AG319" s="319"/>
      <c r="AH319" s="327"/>
      <c r="AI319" s="328"/>
      <c r="AJ319" s="326"/>
      <c r="AK319" s="324"/>
      <c r="AL319" s="326"/>
      <c r="AM319" s="326"/>
      <c r="AN319" s="326"/>
      <c r="AO319" s="329"/>
      <c r="AP319" s="329"/>
      <c r="AQ319" s="329"/>
      <c r="AR319" s="319"/>
      <c r="AW319" s="5"/>
      <c r="AX319" s="5"/>
      <c r="AZ319" s="2"/>
      <c r="BA319" s="2"/>
    </row>
    <row r="320" spans="1:95" hidden="1">
      <c r="A320" s="134"/>
      <c r="B320" s="135"/>
      <c r="C320" s="147"/>
      <c r="D320" s="135"/>
      <c r="E320" s="135"/>
      <c r="F320" s="137"/>
      <c r="G320" s="137"/>
      <c r="H320" s="138"/>
      <c r="I320" s="82"/>
      <c r="J320" s="82"/>
      <c r="K320" s="82"/>
      <c r="L320" s="139"/>
      <c r="M320" s="139"/>
      <c r="N320" s="139"/>
      <c r="O320" s="139"/>
      <c r="P320" s="139"/>
      <c r="Q320" s="139"/>
      <c r="R320" s="139"/>
      <c r="S320" s="139"/>
      <c r="T320" s="139"/>
      <c r="U320" s="139"/>
      <c r="V320" s="140"/>
      <c r="W320" s="141"/>
      <c r="X320" s="141"/>
      <c r="Y320" s="141"/>
      <c r="Z320" s="142"/>
      <c r="AA320" s="142"/>
      <c r="AB320" s="142"/>
      <c r="AC320" s="142"/>
      <c r="AD320" s="143"/>
      <c r="AE320" s="143"/>
      <c r="AF320" s="140"/>
      <c r="AG320" s="137"/>
      <c r="AH320" s="144"/>
      <c r="AI320" s="145"/>
      <c r="AJ320" s="143"/>
      <c r="AK320" s="141"/>
      <c r="AL320" s="143"/>
      <c r="AM320" s="143"/>
      <c r="AN320" s="143"/>
      <c r="AO320" s="146"/>
      <c r="AP320" s="146"/>
      <c r="AQ320" s="146"/>
      <c r="AR320" s="137"/>
      <c r="AW320" s="5"/>
      <c r="AX320" s="5"/>
      <c r="AZ320" s="2"/>
      <c r="BA320" s="2"/>
    </row>
    <row r="321" spans="1:95" hidden="1">
      <c r="A321" s="148"/>
      <c r="B321" s="149"/>
      <c r="C321" s="150"/>
      <c r="D321" s="150"/>
      <c r="E321" s="150"/>
      <c r="F321" s="150"/>
      <c r="G321" s="150"/>
      <c r="H321" s="151"/>
      <c r="I321" s="152"/>
      <c r="J321" s="152"/>
      <c r="K321" s="152"/>
      <c r="L321" s="153"/>
      <c r="M321" s="153"/>
      <c r="N321" s="153"/>
      <c r="O321" s="153"/>
      <c r="P321" s="153"/>
      <c r="Q321" s="153"/>
      <c r="R321" s="153"/>
      <c r="S321" s="153"/>
      <c r="T321" s="153"/>
      <c r="U321" s="153"/>
      <c r="V321" s="154"/>
      <c r="W321" s="155"/>
      <c r="X321" s="155"/>
      <c r="Y321" s="155"/>
      <c r="Z321" s="155"/>
      <c r="AA321" s="155"/>
      <c r="AB321" s="155"/>
      <c r="AC321" s="155"/>
      <c r="AD321" s="151"/>
      <c r="AE321" s="151"/>
      <c r="AF321" s="154"/>
      <c r="AG321" s="150"/>
      <c r="AH321" s="156"/>
      <c r="AI321" s="157"/>
      <c r="AJ321" s="151"/>
      <c r="AK321" s="151"/>
      <c r="AL321" s="158"/>
      <c r="AM321" s="151"/>
      <c r="AN321" s="158"/>
      <c r="AO321" s="150"/>
      <c r="AP321" s="150"/>
      <c r="AQ321" s="150"/>
      <c r="AR321" s="150"/>
      <c r="AW321" s="5"/>
      <c r="AX321" s="5"/>
      <c r="AZ321" s="2"/>
      <c r="BA321" s="2"/>
    </row>
    <row r="322" spans="1:95" hidden="1">
      <c r="A322" s="159">
        <f>COUNT(A40:A320)</f>
        <v>279</v>
      </c>
      <c r="B322" s="160"/>
      <c r="C322" s="161"/>
      <c r="D322" s="162" t="s">
        <v>192</v>
      </c>
      <c r="E322" s="163"/>
      <c r="F322" s="163"/>
      <c r="G322" s="163"/>
      <c r="H322" s="164">
        <f>SUM(H40:H321)</f>
        <v>27054</v>
      </c>
      <c r="L322" s="165" t="s">
        <v>193</v>
      </c>
      <c r="M322" s="166">
        <f>Y322/H322</f>
        <v>29808529.847693622</v>
      </c>
      <c r="N322" s="167"/>
      <c r="O322" s="167"/>
      <c r="P322" s="168"/>
      <c r="Q322" s="168"/>
      <c r="R322" s="168"/>
      <c r="S322" s="168"/>
      <c r="T322" s="168"/>
      <c r="U322" s="168"/>
      <c r="V322" s="168"/>
      <c r="W322" s="169">
        <f t="shared" ref="W322:AD322" si="312">SUM(W40:W320)</f>
        <v>673897460325.51733</v>
      </c>
      <c r="X322" s="169">
        <f t="shared" si="312"/>
        <v>759590110565.88757</v>
      </c>
      <c r="Y322" s="170">
        <f t="shared" si="312"/>
        <v>806439966499.5033</v>
      </c>
      <c r="Z322" s="169">
        <f t="shared" si="312"/>
        <v>856179419033.27148</v>
      </c>
      <c r="AA322" s="169"/>
      <c r="AB322" s="169">
        <f t="shared" si="312"/>
        <v>806439966499.5033</v>
      </c>
      <c r="AC322" s="169">
        <f t="shared" si="312"/>
        <v>856179419033.27148</v>
      </c>
      <c r="AD322" s="169">
        <f t="shared" si="312"/>
        <v>908986692162.66223</v>
      </c>
      <c r="AE322" s="447"/>
      <c r="AF322" s="171"/>
      <c r="AG322" s="172" t="e">
        <f>#REF!/H322</f>
        <v>#REF!</v>
      </c>
      <c r="AH322" s="173"/>
      <c r="AI322" s="173"/>
      <c r="AJ322" s="173"/>
      <c r="AK322" s="174"/>
      <c r="AL322" s="175">
        <f t="shared" ref="AL322:AR322" si="313">SUM(AL40:AL320)</f>
        <v>741287347000</v>
      </c>
      <c r="AM322" s="175">
        <f t="shared" si="313"/>
        <v>835549233000</v>
      </c>
      <c r="AN322" s="175">
        <f t="shared" si="313"/>
        <v>887084100000</v>
      </c>
      <c r="AO322" s="175">
        <f t="shared" si="313"/>
        <v>941797508000</v>
      </c>
      <c r="AP322" s="175">
        <f t="shared" si="313"/>
        <v>888068577000</v>
      </c>
      <c r="AQ322" s="175">
        <f t="shared" si="313"/>
        <v>941482310000</v>
      </c>
      <c r="AR322" s="175">
        <f t="shared" si="313"/>
        <v>999550864000</v>
      </c>
      <c r="AS322" s="137"/>
      <c r="AT322" s="137"/>
      <c r="CM322" s="58">
        <f>MIN(CM40:CM318)</f>
        <v>37736115</v>
      </c>
      <c r="CN322" s="58">
        <f>MIN(CN40:CN318)</f>
        <v>26709070</v>
      </c>
      <c r="CO322" s="58">
        <f>MIN(CO40:CO318)</f>
        <v>59333500</v>
      </c>
      <c r="CP322" s="58">
        <f>MIN(CP40:CP318)</f>
        <v>52494229.166666664</v>
      </c>
    </row>
    <row r="323" spans="1:95" s="3" customFormat="1" hidden="1">
      <c r="B323" s="176"/>
      <c r="C323" s="176"/>
      <c r="D323" s="177"/>
      <c r="E323" s="177"/>
      <c r="F323" s="177"/>
      <c r="G323" s="177"/>
      <c r="H323" s="178"/>
      <c r="L323" s="179"/>
      <c r="M323" s="180">
        <v>24461000</v>
      </c>
      <c r="N323" s="179">
        <f>M323/M322</f>
        <v>0.8206040393465639</v>
      </c>
      <c r="O323" s="179"/>
      <c r="P323" s="179"/>
      <c r="Q323" s="179"/>
      <c r="R323" s="179"/>
      <c r="S323" s="179"/>
      <c r="T323" s="179"/>
      <c r="U323" s="179"/>
      <c r="V323" s="179"/>
      <c r="W323" s="181"/>
      <c r="X323" s="181"/>
      <c r="Y323" s="181"/>
      <c r="Z323" s="181"/>
      <c r="AA323" s="181"/>
      <c r="AB323" s="181"/>
      <c r="AC323" s="181"/>
      <c r="AD323" s="181"/>
      <c r="AE323" s="181"/>
      <c r="AF323" s="177"/>
      <c r="AG323" s="182"/>
      <c r="AH323" s="176"/>
      <c r="AI323" s="176"/>
      <c r="AJ323" s="176"/>
      <c r="AK323" s="176"/>
      <c r="AL323" s="178"/>
      <c r="AM323" s="178"/>
      <c r="AN323" s="178"/>
      <c r="AO323" s="178"/>
      <c r="AP323" s="178"/>
      <c r="AQ323" s="178"/>
      <c r="AR323" s="178"/>
      <c r="AS323" s="107"/>
      <c r="AT323" s="107"/>
      <c r="AU323" s="84"/>
      <c r="AV323" s="84"/>
      <c r="AW323" s="84"/>
      <c r="AX323" s="84"/>
      <c r="AY323" s="183"/>
      <c r="AZ323" s="184"/>
      <c r="BA323" s="184"/>
      <c r="BW323" s="84"/>
      <c r="BZ323" s="84"/>
    </row>
    <row r="324" spans="1:95" s="3" customFormat="1" hidden="1">
      <c r="B324" s="176"/>
      <c r="C324" s="176"/>
      <c r="D324" s="177"/>
      <c r="E324" s="177"/>
      <c r="F324" s="177"/>
      <c r="G324" s="177"/>
      <c r="H324" s="178"/>
      <c r="L324" s="179"/>
      <c r="M324" s="180"/>
      <c r="N324" s="180"/>
      <c r="O324" s="180"/>
      <c r="P324" s="180"/>
      <c r="Q324" s="180"/>
      <c r="R324" s="180"/>
      <c r="S324" s="180"/>
      <c r="T324" s="180"/>
      <c r="U324" s="180"/>
      <c r="V324" s="179"/>
      <c r="W324" s="180">
        <f t="shared" ref="W324:AD324" si="314">SUM(W40:W318)</f>
        <v>673897460325.51733</v>
      </c>
      <c r="X324" s="180">
        <f t="shared" si="314"/>
        <v>759590110565.88757</v>
      </c>
      <c r="Y324" s="180">
        <f t="shared" si="314"/>
        <v>806439966499.5033</v>
      </c>
      <c r="Z324" s="180">
        <f t="shared" si="314"/>
        <v>856179419033.27148</v>
      </c>
      <c r="AA324" s="180"/>
      <c r="AB324" s="180">
        <f t="shared" si="314"/>
        <v>806439966499.5033</v>
      </c>
      <c r="AC324" s="180">
        <f t="shared" si="314"/>
        <v>856179419033.27148</v>
      </c>
      <c r="AD324" s="180">
        <f t="shared" si="314"/>
        <v>908986692162.66223</v>
      </c>
      <c r="AE324" s="180"/>
      <c r="AF324" s="177"/>
      <c r="AG324" s="182"/>
      <c r="AH324" s="176"/>
      <c r="AI324" s="176"/>
      <c r="AJ324" s="176"/>
      <c r="AK324" s="176"/>
      <c r="AL324" s="178"/>
      <c r="AM324" s="178"/>
      <c r="AN324" s="178"/>
      <c r="AO324" s="178"/>
      <c r="AP324" s="178"/>
      <c r="AQ324" s="178"/>
      <c r="AR324" s="178"/>
      <c r="AS324" s="107"/>
      <c r="AT324" s="107"/>
      <c r="AU324" s="84"/>
      <c r="AV324" s="84"/>
      <c r="AW324" s="84"/>
      <c r="AX324" s="84"/>
      <c r="AY324" s="183"/>
      <c r="AZ324" s="184"/>
      <c r="BA324" s="184"/>
      <c r="BW324" s="84"/>
      <c r="BZ324" s="84"/>
    </row>
    <row r="325" spans="1:95" s="3" customFormat="1" hidden="1">
      <c r="B325" s="176"/>
      <c r="C325" s="176"/>
      <c r="D325" s="177"/>
      <c r="E325" s="177"/>
      <c r="F325" s="177"/>
      <c r="G325" s="177"/>
      <c r="H325" s="178"/>
      <c r="L325" s="185"/>
      <c r="M325" s="180"/>
      <c r="N325" s="180"/>
      <c r="O325" s="180"/>
      <c r="P325" s="180"/>
      <c r="Q325" s="180"/>
      <c r="R325" s="180"/>
      <c r="S325" s="180"/>
      <c r="T325" s="180"/>
      <c r="U325" s="180"/>
      <c r="V325" s="179"/>
      <c r="W325" s="186">
        <f t="shared" ref="W325:AD325" si="315">W324/$H$322</f>
        <v>24909346.504232917</v>
      </c>
      <c r="X325" s="186">
        <f t="shared" si="315"/>
        <v>28076813.431133568</v>
      </c>
      <c r="Y325" s="186">
        <f t="shared" si="315"/>
        <v>29808529.847693622</v>
      </c>
      <c r="Z325" s="186">
        <f t="shared" si="315"/>
        <v>31647054.743596934</v>
      </c>
      <c r="AA325" s="186"/>
      <c r="AB325" s="186">
        <f t="shared" si="315"/>
        <v>29808529.847693622</v>
      </c>
      <c r="AC325" s="186">
        <f t="shared" si="315"/>
        <v>31647054.743596934</v>
      </c>
      <c r="AD325" s="186">
        <f t="shared" si="315"/>
        <v>33598975.832138032</v>
      </c>
      <c r="AE325" s="186"/>
      <c r="AF325" s="177"/>
      <c r="AG325" s="182"/>
      <c r="AH325" s="176"/>
      <c r="AI325" s="176"/>
      <c r="AJ325" s="176"/>
      <c r="AK325" s="176"/>
      <c r="AL325" s="178"/>
      <c r="AM325" s="178"/>
      <c r="AN325" s="178"/>
      <c r="AO325" s="178"/>
      <c r="AP325" s="178"/>
      <c r="AQ325" s="178"/>
      <c r="AR325" s="178"/>
      <c r="AS325" s="107"/>
      <c r="AT325" s="107"/>
      <c r="AU325" s="84"/>
      <c r="AV325" s="84"/>
      <c r="AW325" s="84"/>
      <c r="AX325" s="84"/>
      <c r="AY325" s="183"/>
      <c r="AZ325" s="184"/>
      <c r="BA325" s="184"/>
      <c r="BW325" s="84"/>
      <c r="BZ325" s="84"/>
    </row>
    <row r="326" spans="1:95" s="3" customFormat="1" hidden="1">
      <c r="B326" s="176"/>
      <c r="C326" s="176"/>
      <c r="D326" s="177"/>
      <c r="E326" s="177"/>
      <c r="F326" s="177"/>
      <c r="G326" s="177"/>
      <c r="H326" s="178"/>
      <c r="L326" s="179"/>
      <c r="M326" s="87" t="s">
        <v>116</v>
      </c>
      <c r="N326" s="87" t="s">
        <v>117</v>
      </c>
      <c r="O326" s="87" t="s">
        <v>118</v>
      </c>
      <c r="P326" s="87" t="s">
        <v>119</v>
      </c>
      <c r="Q326" s="87"/>
      <c r="R326" s="87" t="s">
        <v>120</v>
      </c>
      <c r="S326" s="87" t="s">
        <v>121</v>
      </c>
      <c r="T326" s="87" t="s">
        <v>122</v>
      </c>
      <c r="U326" s="448"/>
      <c r="V326" s="179"/>
      <c r="W326" s="181"/>
      <c r="X326" s="181"/>
      <c r="Y326" s="181"/>
      <c r="Z326" s="181"/>
      <c r="AA326" s="181"/>
      <c r="AB326" s="181"/>
      <c r="AC326" s="181"/>
      <c r="AD326" s="181"/>
      <c r="AE326" s="181"/>
      <c r="AF326" s="177"/>
      <c r="AG326" s="182"/>
      <c r="AH326" s="176"/>
      <c r="AI326" s="176"/>
      <c r="AJ326" s="176"/>
      <c r="AK326" s="176"/>
      <c r="AL326" s="87" t="s">
        <v>116</v>
      </c>
      <c r="AM326" s="87" t="s">
        <v>117</v>
      </c>
      <c r="AN326" s="87" t="s">
        <v>118</v>
      </c>
      <c r="AO326" s="87" t="s">
        <v>119</v>
      </c>
      <c r="AP326" s="87" t="s">
        <v>120</v>
      </c>
      <c r="AQ326" s="87" t="s">
        <v>121</v>
      </c>
      <c r="AR326" s="87" t="s">
        <v>122</v>
      </c>
      <c r="AS326" s="107"/>
      <c r="AT326" s="107"/>
      <c r="AU326" s="84"/>
      <c r="AV326" s="84"/>
      <c r="AW326" s="84"/>
      <c r="AX326" s="84"/>
      <c r="AY326" s="183"/>
      <c r="AZ326" s="184"/>
      <c r="BA326" s="184"/>
      <c r="BW326" s="84"/>
      <c r="BZ326" s="84"/>
    </row>
    <row r="327" spans="1:95" hidden="1">
      <c r="L327" s="15" t="s">
        <v>194</v>
      </c>
      <c r="M327" s="187">
        <f t="shared" ref="M327:T327" si="316">MIN(M40:M318)</f>
        <v>24364489.972377934</v>
      </c>
      <c r="N327" s="187">
        <f t="shared" si="316"/>
        <v>27462673.064623922</v>
      </c>
      <c r="O327" s="187">
        <f t="shared" si="316"/>
        <v>29156510.647200003</v>
      </c>
      <c r="P327" s="187">
        <f t="shared" si="316"/>
        <v>30954820.425523225</v>
      </c>
      <c r="Q327" s="187"/>
      <c r="R327" s="187">
        <f t="shared" si="316"/>
        <v>29156510.647200003</v>
      </c>
      <c r="S327" s="187">
        <f t="shared" si="316"/>
        <v>30954820.425523225</v>
      </c>
      <c r="T327" s="187">
        <f t="shared" si="316"/>
        <v>32864046.016027961</v>
      </c>
      <c r="U327" s="188"/>
      <c r="W327" s="187">
        <f t="shared" ref="W327:AD327" si="317">MIN(W40:W318)</f>
        <v>1802972257.9559672</v>
      </c>
      <c r="X327" s="187">
        <f t="shared" si="317"/>
        <v>2032237806.7821703</v>
      </c>
      <c r="Y327" s="187">
        <f t="shared" si="317"/>
        <v>2157581787.8928003</v>
      </c>
      <c r="Z327" s="187">
        <f t="shared" si="317"/>
        <v>2290656711.4887185</v>
      </c>
      <c r="AA327" s="187"/>
      <c r="AB327" s="187">
        <f t="shared" si="317"/>
        <v>2157581787.8928003</v>
      </c>
      <c r="AC327" s="187">
        <f t="shared" si="317"/>
        <v>2290656711.4887185</v>
      </c>
      <c r="AD327" s="187">
        <f t="shared" si="317"/>
        <v>2431939405.186069</v>
      </c>
      <c r="AE327" s="188"/>
      <c r="AL327" s="187">
        <f t="shared" ref="AL327:CQ327" si="318">MIN(AL40:AL318)</f>
        <v>1983270000</v>
      </c>
      <c r="AM327" s="187">
        <f t="shared" si="318"/>
        <v>2235462000</v>
      </c>
      <c r="AN327" s="187">
        <f t="shared" si="318"/>
        <v>2373340000</v>
      </c>
      <c r="AO327" s="187">
        <f t="shared" si="318"/>
        <v>2519723000</v>
      </c>
      <c r="AP327" s="187">
        <f t="shared" si="318"/>
        <v>2373340000</v>
      </c>
      <c r="AQ327" s="187">
        <f t="shared" si="318"/>
        <v>2519723000</v>
      </c>
      <c r="AR327" s="187">
        <f t="shared" si="318"/>
        <v>2675134000</v>
      </c>
      <c r="AS327" s="187">
        <f t="shared" si="318"/>
        <v>5760241000</v>
      </c>
      <c r="AT327" s="187">
        <f t="shared" si="318"/>
        <v>2</v>
      </c>
      <c r="AU327" s="187">
        <f t="shared" si="318"/>
        <v>-1856664.5930999964</v>
      </c>
      <c r="AV327" s="187" t="e">
        <f t="shared" si="318"/>
        <v>#VALUE!</v>
      </c>
      <c r="AW327" s="187">
        <f t="shared" si="318"/>
        <v>0</v>
      </c>
      <c r="AX327" s="187">
        <f t="shared" si="318"/>
        <v>1000</v>
      </c>
      <c r="AY327" s="187">
        <f t="shared" si="318"/>
        <v>0</v>
      </c>
      <c r="AZ327" s="187" t="e">
        <f t="shared" si="318"/>
        <v>#REF!</v>
      </c>
      <c r="BA327" s="187">
        <f t="shared" si="318"/>
        <v>4697531000</v>
      </c>
      <c r="BB327" s="187">
        <f t="shared" si="318"/>
        <v>5294868000</v>
      </c>
      <c r="BC327" s="187">
        <f t="shared" si="318"/>
        <v>5621444000</v>
      </c>
      <c r="BD327" s="187">
        <f t="shared" si="318"/>
        <v>5968162000</v>
      </c>
      <c r="BE327" s="187">
        <f t="shared" si="318"/>
        <v>6704368000</v>
      </c>
      <c r="BF327" s="187">
        <f t="shared" si="318"/>
        <v>5621444000</v>
      </c>
      <c r="BG327" s="187">
        <f t="shared" si="318"/>
        <v>5968162000</v>
      </c>
      <c r="BH327" s="187">
        <f t="shared" si="318"/>
        <v>6336266000</v>
      </c>
      <c r="BI327" s="187">
        <f t="shared" si="318"/>
        <v>7532789000</v>
      </c>
      <c r="BJ327" s="187">
        <f t="shared" si="318"/>
        <v>0</v>
      </c>
      <c r="BK327" s="187" t="e">
        <f t="shared" si="318"/>
        <v>#VALUE!</v>
      </c>
      <c r="BL327" s="187">
        <f t="shared" si="318"/>
        <v>0</v>
      </c>
      <c r="BM327" s="187">
        <f t="shared" si="318"/>
        <v>2000</v>
      </c>
      <c r="BN327" s="187">
        <f t="shared" si="318"/>
        <v>0</v>
      </c>
      <c r="BO327" s="187" t="e">
        <f t="shared" si="318"/>
        <v>#REF!</v>
      </c>
      <c r="BP327" s="187">
        <f t="shared" si="318"/>
        <v>5167285000</v>
      </c>
      <c r="BQ327" s="187">
        <f t="shared" si="318"/>
        <v>5824355000</v>
      </c>
      <c r="BR327" s="187">
        <f t="shared" si="318"/>
        <v>6183589000</v>
      </c>
      <c r="BS327" s="187">
        <f t="shared" si="318"/>
        <v>6564979000</v>
      </c>
      <c r="BT327" s="187">
        <f t="shared" si="318"/>
        <v>7374805000</v>
      </c>
      <c r="BU327" s="187">
        <f t="shared" si="318"/>
        <v>29156510.647200003</v>
      </c>
      <c r="BV327" s="187">
        <f t="shared" si="318"/>
        <v>6564979000</v>
      </c>
      <c r="BW327" s="187">
        <f t="shared" si="318"/>
        <v>2</v>
      </c>
      <c r="BX327" s="187">
        <f t="shared" si="318"/>
        <v>8286068000</v>
      </c>
      <c r="BY327" s="187">
        <f t="shared" si="318"/>
        <v>0</v>
      </c>
      <c r="BZ327" s="187" t="e">
        <f t="shared" si="318"/>
        <v>#VALUE!</v>
      </c>
      <c r="CA327" s="187">
        <f t="shared" si="318"/>
        <v>0</v>
      </c>
      <c r="CB327" s="187">
        <f t="shared" si="318"/>
        <v>74</v>
      </c>
      <c r="CC327" s="187">
        <f t="shared" si="318"/>
        <v>0</v>
      </c>
      <c r="CD327" s="187" t="e">
        <f t="shared" si="318"/>
        <v>#REF!</v>
      </c>
      <c r="CE327" s="187">
        <f t="shared" si="318"/>
        <v>2235462000</v>
      </c>
      <c r="CF327" s="187">
        <f t="shared" si="318"/>
        <v>2373340000</v>
      </c>
      <c r="CG327" s="187">
        <f t="shared" si="318"/>
        <v>2519723000</v>
      </c>
      <c r="CH327" s="187">
        <f t="shared" si="318"/>
        <v>2675134000</v>
      </c>
      <c r="CI327" s="187">
        <f t="shared" si="318"/>
        <v>1</v>
      </c>
      <c r="CJ327" s="187">
        <f t="shared" si="318"/>
        <v>2675133767.0479217</v>
      </c>
      <c r="CK327" s="187">
        <f t="shared" si="318"/>
        <v>2515741000</v>
      </c>
      <c r="CL327" s="187">
        <f t="shared" si="318"/>
        <v>2670907000</v>
      </c>
      <c r="CM327" s="187">
        <f t="shared" si="318"/>
        <v>37736115</v>
      </c>
      <c r="CN327" s="187">
        <f t="shared" si="318"/>
        <v>26709070</v>
      </c>
      <c r="CO327" s="187">
        <f t="shared" si="318"/>
        <v>59333500</v>
      </c>
      <c r="CP327" s="187">
        <f t="shared" si="318"/>
        <v>52494229.166666664</v>
      </c>
      <c r="CQ327" s="187">
        <f t="shared" si="318"/>
        <v>2835642485.5411487</v>
      </c>
    </row>
    <row r="328" spans="1:95" hidden="1">
      <c r="H328" s="53"/>
      <c r="L328" s="15" t="s">
        <v>195</v>
      </c>
      <c r="M328" s="187">
        <f t="shared" ref="M328:T328" si="319">MAX(M40:M318)</f>
        <v>26042421.828966226</v>
      </c>
      <c r="N328" s="187">
        <f t="shared" si="319"/>
        <v>29353970.360583872</v>
      </c>
      <c r="O328" s="187">
        <f t="shared" si="319"/>
        <v>31164459.021960001</v>
      </c>
      <c r="P328" s="187">
        <f t="shared" si="319"/>
        <v>33086614.662375297</v>
      </c>
      <c r="Q328" s="187"/>
      <c r="R328" s="187">
        <f t="shared" si="319"/>
        <v>31164459.021960001</v>
      </c>
      <c r="S328" s="187">
        <f t="shared" si="319"/>
        <v>33086614.662375297</v>
      </c>
      <c r="T328" s="187">
        <f t="shared" si="319"/>
        <v>35127324.656754412</v>
      </c>
      <c r="U328" s="188"/>
      <c r="W328" s="187">
        <f t="shared" ref="W328:AD328" si="320">MAX(W40:W318)</f>
        <v>3988752027.0402093</v>
      </c>
      <c r="X328" s="187">
        <f t="shared" si="320"/>
        <v>4495960842.1374283</v>
      </c>
      <c r="Y328" s="187">
        <f t="shared" si="320"/>
        <v>4773261869.1089287</v>
      </c>
      <c r="Z328" s="187">
        <f t="shared" si="320"/>
        <v>5067666216.6518097</v>
      </c>
      <c r="AA328" s="187"/>
      <c r="AB328" s="187">
        <f t="shared" si="320"/>
        <v>4773261869.1089287</v>
      </c>
      <c r="AC328" s="187">
        <f t="shared" si="320"/>
        <v>5067666216.6518097</v>
      </c>
      <c r="AD328" s="187">
        <f t="shared" si="320"/>
        <v>5380228780.1545305</v>
      </c>
      <c r="AE328" s="188"/>
      <c r="AL328" s="187">
        <f t="shared" ref="AL328:CQ328" si="321">MAX(AL40:AL318)</f>
        <v>4387628000</v>
      </c>
      <c r="AM328" s="187">
        <f t="shared" si="321"/>
        <v>4945557000</v>
      </c>
      <c r="AN328" s="187">
        <f t="shared" si="321"/>
        <v>5250589000</v>
      </c>
      <c r="AO328" s="187">
        <f t="shared" si="321"/>
        <v>5574433000</v>
      </c>
      <c r="AP328" s="187">
        <f t="shared" si="321"/>
        <v>6094880000</v>
      </c>
      <c r="AQ328" s="187">
        <f t="shared" si="321"/>
        <v>5574433000</v>
      </c>
      <c r="AR328" s="187">
        <f t="shared" si="321"/>
        <v>5918252000</v>
      </c>
      <c r="AS328" s="187">
        <f t="shared" si="321"/>
        <v>5760241000</v>
      </c>
      <c r="AT328" s="187">
        <f t="shared" si="321"/>
        <v>6847990000</v>
      </c>
      <c r="AU328" s="187">
        <f t="shared" si="321"/>
        <v>151283.78166000172</v>
      </c>
      <c r="AV328" s="187" t="e">
        <f t="shared" si="321"/>
        <v>#VALUE!</v>
      </c>
      <c r="AW328" s="187">
        <f t="shared" si="321"/>
        <v>0</v>
      </c>
      <c r="AX328" s="187">
        <f t="shared" si="321"/>
        <v>1000</v>
      </c>
      <c r="AY328" s="187">
        <f t="shared" si="321"/>
        <v>0</v>
      </c>
      <c r="AZ328" s="187" t="e">
        <f t="shared" si="321"/>
        <v>#REF!</v>
      </c>
      <c r="BA328" s="187">
        <f t="shared" si="321"/>
        <v>4697531000</v>
      </c>
      <c r="BB328" s="187">
        <f t="shared" si="321"/>
        <v>5294868000</v>
      </c>
      <c r="BC328" s="187">
        <f t="shared" si="321"/>
        <v>5621444000</v>
      </c>
      <c r="BD328" s="187">
        <f t="shared" si="321"/>
        <v>5968162000</v>
      </c>
      <c r="BE328" s="187">
        <f t="shared" si="321"/>
        <v>6704368000</v>
      </c>
      <c r="BF328" s="187">
        <f t="shared" si="321"/>
        <v>5621444000</v>
      </c>
      <c r="BG328" s="187">
        <f t="shared" si="321"/>
        <v>5968162000</v>
      </c>
      <c r="BH328" s="187">
        <f t="shared" si="321"/>
        <v>6336266000</v>
      </c>
      <c r="BI328" s="187">
        <f t="shared" si="321"/>
        <v>7532789000</v>
      </c>
      <c r="BJ328" s="187">
        <f t="shared" si="321"/>
        <v>0</v>
      </c>
      <c r="BK328" s="187" t="e">
        <f t="shared" si="321"/>
        <v>#VALUE!</v>
      </c>
      <c r="BL328" s="187">
        <f t="shared" si="321"/>
        <v>0</v>
      </c>
      <c r="BM328" s="187">
        <f t="shared" si="321"/>
        <v>2000</v>
      </c>
      <c r="BN328" s="187">
        <f t="shared" si="321"/>
        <v>0</v>
      </c>
      <c r="BO328" s="187" t="e">
        <f t="shared" si="321"/>
        <v>#REF!</v>
      </c>
      <c r="BP328" s="187">
        <f t="shared" si="321"/>
        <v>5167285000</v>
      </c>
      <c r="BQ328" s="187">
        <f t="shared" si="321"/>
        <v>5824355000</v>
      </c>
      <c r="BR328" s="187">
        <f t="shared" si="321"/>
        <v>6183589000</v>
      </c>
      <c r="BS328" s="187">
        <f t="shared" si="321"/>
        <v>6564979000</v>
      </c>
      <c r="BT328" s="187">
        <f t="shared" si="321"/>
        <v>7374805000</v>
      </c>
      <c r="BU328" s="187">
        <f t="shared" si="321"/>
        <v>6183589000</v>
      </c>
      <c r="BV328" s="187">
        <f t="shared" si="321"/>
        <v>6564979000</v>
      </c>
      <c r="BW328" s="187">
        <f t="shared" si="321"/>
        <v>6969893000</v>
      </c>
      <c r="BX328" s="187">
        <f t="shared" si="321"/>
        <v>8286068000</v>
      </c>
      <c r="BY328" s="187">
        <f t="shared" si="321"/>
        <v>0</v>
      </c>
      <c r="BZ328" s="187" t="e">
        <f t="shared" si="321"/>
        <v>#VALUE!</v>
      </c>
      <c r="CA328" s="187">
        <f t="shared" si="321"/>
        <v>175</v>
      </c>
      <c r="CB328" s="187">
        <f t="shared" si="321"/>
        <v>3000</v>
      </c>
      <c r="CC328" s="187">
        <f t="shared" si="321"/>
        <v>31164459.021960001</v>
      </c>
      <c r="CD328" s="187" t="e">
        <f t="shared" si="321"/>
        <v>#REF!</v>
      </c>
      <c r="CE328" s="187">
        <f t="shared" si="321"/>
        <v>5684014000</v>
      </c>
      <c r="CF328" s="187">
        <f t="shared" si="321"/>
        <v>6406791000</v>
      </c>
      <c r="CG328" s="187">
        <f t="shared" si="321"/>
        <v>6801948000</v>
      </c>
      <c r="CH328" s="187">
        <f t="shared" si="321"/>
        <v>7221477000</v>
      </c>
      <c r="CI328" s="187">
        <f t="shared" si="321"/>
        <v>8112286277</v>
      </c>
      <c r="CJ328" s="187">
        <f t="shared" si="321"/>
        <v>5918251311.9284325</v>
      </c>
      <c r="CK328" s="187">
        <f t="shared" si="321"/>
        <v>5565625000</v>
      </c>
      <c r="CL328" s="187">
        <f t="shared" si="321"/>
        <v>5908899000</v>
      </c>
      <c r="CM328" s="187">
        <f t="shared" si="321"/>
        <v>83484375</v>
      </c>
      <c r="CN328" s="187">
        <f t="shared" si="321"/>
        <v>59088990</v>
      </c>
      <c r="CO328" s="187">
        <f t="shared" si="321"/>
        <v>131264725</v>
      </c>
      <c r="CP328" s="187">
        <f t="shared" si="321"/>
        <v>116134020.83333333</v>
      </c>
      <c r="CQ328" s="187">
        <f t="shared" si="321"/>
        <v>6273346487.6057491</v>
      </c>
    </row>
    <row r="329" spans="1:95" hidden="1">
      <c r="H329" s="53"/>
      <c r="L329" s="15" t="s">
        <v>196</v>
      </c>
      <c r="M329" s="187">
        <f>M330</f>
        <v>24909346.504232917</v>
      </c>
      <c r="N329" s="187">
        <f>M331</f>
        <v>28076813.431133568</v>
      </c>
      <c r="O329" s="187">
        <f>M332</f>
        <v>29808529.847693622</v>
      </c>
      <c r="P329" s="187">
        <f>M333</f>
        <v>31647054.743596934</v>
      </c>
      <c r="Q329" s="187"/>
      <c r="R329" s="187">
        <f>M334</f>
        <v>29808529.847693622</v>
      </c>
      <c r="S329" s="187">
        <f>M335</f>
        <v>31647054.743596934</v>
      </c>
      <c r="T329" s="187">
        <f>M336</f>
        <v>33598975.832138032</v>
      </c>
      <c r="U329" s="188"/>
      <c r="W329" s="188"/>
      <c r="X329" s="57"/>
      <c r="Y329" s="57"/>
      <c r="Z329" s="57"/>
      <c r="AA329" s="57"/>
      <c r="AB329" s="57"/>
      <c r="AC329" s="57"/>
      <c r="AD329" s="57"/>
      <c r="AE329" s="57"/>
      <c r="AS329" s="137"/>
      <c r="AT329" s="137"/>
      <c r="AY329" s="4"/>
      <c r="AZ329" s="2"/>
      <c r="BA329" s="2"/>
    </row>
    <row r="330" spans="1:95" hidden="1">
      <c r="I330" s="53"/>
      <c r="L330" s="2" t="s">
        <v>197</v>
      </c>
      <c r="M330" s="189">
        <f>W322/H322</f>
        <v>24909346.504232917</v>
      </c>
      <c r="N330" s="17" t="s">
        <v>198</v>
      </c>
      <c r="AG330" s="6" t="e">
        <f>#REF!/I330</f>
        <v>#REF!</v>
      </c>
      <c r="AS330" s="137"/>
      <c r="AT330" s="137"/>
      <c r="AY330" s="4"/>
      <c r="AZ330" s="2"/>
      <c r="BA330" s="2"/>
    </row>
    <row r="331" spans="1:95" hidden="1">
      <c r="I331" s="46"/>
      <c r="M331" s="189">
        <f>X322/H322</f>
        <v>28076813.431133568</v>
      </c>
      <c r="N331" s="17" t="s">
        <v>199</v>
      </c>
      <c r="W331" s="190"/>
      <c r="X331" s="190"/>
      <c r="Y331" s="190"/>
      <c r="Z331" s="190"/>
      <c r="AA331" s="190"/>
      <c r="AB331" s="190"/>
      <c r="AC331" s="190"/>
      <c r="AD331" s="190"/>
      <c r="AE331" s="190"/>
      <c r="AG331" s="6"/>
      <c r="AS331" s="137"/>
      <c r="AT331" s="137"/>
      <c r="AY331" s="4"/>
      <c r="AZ331" s="2"/>
      <c r="BA331" s="2"/>
    </row>
    <row r="332" spans="1:95" hidden="1">
      <c r="I332" s="53"/>
      <c r="M332" s="189">
        <f>Y322/H322</f>
        <v>29808529.847693622</v>
      </c>
      <c r="N332" s="17" t="s">
        <v>200</v>
      </c>
      <c r="W332" s="57"/>
      <c r="X332" s="57"/>
      <c r="Y332" s="57"/>
      <c r="Z332" s="57"/>
      <c r="AA332" s="57"/>
      <c r="AB332" s="57"/>
      <c r="AC332" s="57"/>
      <c r="AG332" s="6"/>
      <c r="AS332" s="137"/>
      <c r="AT332" s="137"/>
      <c r="AY332" s="4"/>
      <c r="AZ332" s="2"/>
      <c r="BA332" s="2"/>
    </row>
    <row r="333" spans="1:95" hidden="1">
      <c r="H333" s="53"/>
      <c r="I333" s="53"/>
      <c r="M333" s="189">
        <f>Z322/H322</f>
        <v>31647054.743596934</v>
      </c>
      <c r="N333" s="17" t="s">
        <v>201</v>
      </c>
      <c r="AG333" s="6"/>
      <c r="AS333" s="137"/>
      <c r="AT333" s="137"/>
      <c r="AY333" s="4"/>
      <c r="AZ333" s="2"/>
      <c r="BA333" s="2"/>
    </row>
    <row r="334" spans="1:95" hidden="1">
      <c r="M334" s="189">
        <f>AB322/H322</f>
        <v>29808529.847693622</v>
      </c>
      <c r="N334" s="17" t="s">
        <v>202</v>
      </c>
      <c r="T334" s="53"/>
      <c r="U334" s="53"/>
      <c r="W334" s="190"/>
      <c r="X334" s="190"/>
      <c r="Y334" s="190"/>
      <c r="Z334" s="190"/>
      <c r="AA334" s="190"/>
      <c r="AB334" s="190"/>
      <c r="AC334" s="190"/>
      <c r="AD334" s="190"/>
      <c r="AE334" s="190"/>
      <c r="AL334" s="53">
        <f t="shared" ref="AL334:AR335" si="322">AL327*90%</f>
        <v>1784943000</v>
      </c>
      <c r="AM334" s="53">
        <f t="shared" si="322"/>
        <v>2011915800</v>
      </c>
      <c r="AN334" s="53">
        <f t="shared" si="322"/>
        <v>2136006000</v>
      </c>
      <c r="AO334" s="53">
        <f t="shared" si="322"/>
        <v>2267750700</v>
      </c>
      <c r="AP334" s="53">
        <f t="shared" si="322"/>
        <v>2136006000</v>
      </c>
      <c r="AQ334" s="53">
        <f t="shared" si="322"/>
        <v>2267750700</v>
      </c>
      <c r="AR334" s="53">
        <f t="shared" si="322"/>
        <v>2407620600</v>
      </c>
      <c r="AS334" s="137"/>
      <c r="AT334" s="137"/>
      <c r="AY334" s="4"/>
      <c r="AZ334" s="2"/>
      <c r="BA334" s="2"/>
    </row>
    <row r="335" spans="1:95" hidden="1">
      <c r="M335" s="189">
        <f>AC322/H322</f>
        <v>31647054.743596934</v>
      </c>
      <c r="N335" s="17" t="s">
        <v>203</v>
      </c>
      <c r="W335" s="57"/>
      <c r="X335" s="57"/>
      <c r="Y335" s="57"/>
      <c r="Z335" s="57"/>
      <c r="AA335" s="57"/>
      <c r="AB335" s="57"/>
      <c r="AC335" s="57"/>
      <c r="AL335" s="53">
        <f t="shared" si="322"/>
        <v>3948865200</v>
      </c>
      <c r="AM335" s="53">
        <f t="shared" si="322"/>
        <v>4451001300</v>
      </c>
      <c r="AN335" s="53">
        <f t="shared" si="322"/>
        <v>4725530100</v>
      </c>
      <c r="AO335" s="53">
        <f t="shared" si="322"/>
        <v>5016989700</v>
      </c>
      <c r="AP335" s="53">
        <f t="shared" si="322"/>
        <v>5485392000</v>
      </c>
      <c r="AQ335" s="53">
        <f t="shared" si="322"/>
        <v>5016989700</v>
      </c>
      <c r="AR335" s="53">
        <f t="shared" si="322"/>
        <v>5326426800</v>
      </c>
      <c r="AS335" s="137"/>
      <c r="AT335" s="137"/>
      <c r="AY335" s="4"/>
      <c r="AZ335" s="2"/>
      <c r="BA335" s="2"/>
    </row>
    <row r="336" spans="1:95" hidden="1">
      <c r="M336" s="189">
        <f>AD322/H322</f>
        <v>33598975.832138032</v>
      </c>
      <c r="N336" s="17" t="s">
        <v>204</v>
      </c>
      <c r="AS336" s="137"/>
      <c r="AT336" s="137"/>
      <c r="AY336" s="4"/>
      <c r="AZ336" s="2"/>
      <c r="BA336" s="2"/>
    </row>
    <row r="337" spans="1:78" hidden="1">
      <c r="AS337" s="137"/>
      <c r="AT337" s="137"/>
      <c r="AY337" s="4"/>
      <c r="AZ337" s="2"/>
      <c r="BA337" s="2"/>
    </row>
    <row r="338" spans="1:78" hidden="1">
      <c r="M338" s="46">
        <f t="shared" ref="M338:T339" si="323">M327/1.15</f>
        <v>21186513.019459073</v>
      </c>
      <c r="N338" s="46">
        <f t="shared" si="323"/>
        <v>23880585.27358602</v>
      </c>
      <c r="O338" s="46">
        <f t="shared" si="323"/>
        <v>25353487.519304354</v>
      </c>
      <c r="P338" s="46">
        <f t="shared" si="323"/>
        <v>26917235.152628895</v>
      </c>
      <c r="Q338" s="46"/>
      <c r="R338" s="46">
        <f t="shared" si="323"/>
        <v>25353487.519304354</v>
      </c>
      <c r="S338" s="46">
        <f t="shared" si="323"/>
        <v>26917235.152628895</v>
      </c>
      <c r="T338" s="46">
        <f t="shared" si="323"/>
        <v>28577431.318285186</v>
      </c>
      <c r="U338" s="46"/>
      <c r="AS338" s="137"/>
      <c r="AT338" s="137"/>
      <c r="AY338" s="4"/>
      <c r="AZ338" s="2"/>
      <c r="BA338" s="2"/>
    </row>
    <row r="339" spans="1:78" hidden="1">
      <c r="M339" s="46">
        <f t="shared" si="323"/>
        <v>22645584.199101068</v>
      </c>
      <c r="N339" s="46">
        <f t="shared" si="323"/>
        <v>25525191.617899019</v>
      </c>
      <c r="O339" s="46">
        <f t="shared" si="323"/>
        <v>27099529.584313046</v>
      </c>
      <c r="P339" s="46">
        <f t="shared" si="323"/>
        <v>28770969.271630697</v>
      </c>
      <c r="Q339" s="46"/>
      <c r="R339" s="46">
        <f t="shared" si="323"/>
        <v>27099529.584313046</v>
      </c>
      <c r="S339" s="46">
        <f t="shared" si="323"/>
        <v>28770969.271630697</v>
      </c>
      <c r="T339" s="46">
        <f t="shared" si="323"/>
        <v>30545499.701525576</v>
      </c>
      <c r="U339" s="46"/>
      <c r="AS339" s="137"/>
      <c r="AT339" s="137"/>
      <c r="AY339" s="4"/>
      <c r="AZ339" s="2"/>
      <c r="BA339" s="2"/>
    </row>
    <row r="340" spans="1:78" hidden="1">
      <c r="AS340" s="137"/>
      <c r="AT340" s="137"/>
      <c r="AY340" s="4"/>
      <c r="AZ340" s="2"/>
      <c r="BA340" s="2"/>
    </row>
    <row r="341" spans="1:78" hidden="1">
      <c r="AS341" s="137"/>
      <c r="AT341" s="137"/>
      <c r="AY341" s="4"/>
      <c r="AZ341" s="2"/>
      <c r="BA341" s="2"/>
    </row>
    <row r="342" spans="1:78" hidden="1">
      <c r="AS342" s="137"/>
      <c r="AT342" s="137"/>
      <c r="AY342" s="4"/>
      <c r="AZ342" s="2"/>
      <c r="BA342" s="2"/>
    </row>
    <row r="343" spans="1:78" hidden="1">
      <c r="AS343" s="137"/>
      <c r="AT343" s="137"/>
      <c r="AY343" s="4"/>
      <c r="AZ343" s="2"/>
      <c r="BA343" s="2"/>
    </row>
    <row r="344" spans="1:78" hidden="1">
      <c r="AS344" s="137"/>
      <c r="AT344" s="137"/>
      <c r="AY344" s="4"/>
      <c r="AZ344" s="2"/>
      <c r="BA344" s="2"/>
    </row>
    <row r="345" spans="1:78">
      <c r="AS345" s="137"/>
      <c r="AT345" s="137"/>
      <c r="AY345" s="4"/>
      <c r="AZ345" s="2"/>
      <c r="BA345" s="2"/>
    </row>
    <row r="346" spans="1:78">
      <c r="AL346" s="421">
        <f>MIN(AL39:AL318)</f>
        <v>1983270000</v>
      </c>
      <c r="AS346" s="137"/>
      <c r="AT346" s="137"/>
      <c r="AY346" s="4"/>
      <c r="AZ346" s="2"/>
      <c r="BA346" s="2"/>
    </row>
    <row r="347" spans="1:78">
      <c r="AL347" s="58">
        <f>MAX(AL40:AL318)</f>
        <v>4387628000</v>
      </c>
      <c r="AS347" s="137"/>
      <c r="AT347" s="137"/>
      <c r="AY347" s="4"/>
      <c r="AZ347" s="2"/>
      <c r="BA347" s="2"/>
    </row>
    <row r="348" spans="1:78">
      <c r="AS348" s="137"/>
      <c r="AT348" s="137"/>
    </row>
    <row r="349" spans="1:78" s="14" customFormat="1">
      <c r="A349" s="2"/>
      <c r="B349" s="2"/>
      <c r="C349" s="2"/>
      <c r="D349" s="2"/>
      <c r="E349" s="2"/>
      <c r="F349" s="2"/>
      <c r="G349" s="2"/>
      <c r="H349" s="24"/>
      <c r="I349" s="24"/>
      <c r="J349" s="24"/>
      <c r="K349" s="24"/>
      <c r="L349" s="24"/>
      <c r="M349" s="2"/>
      <c r="N349" s="2"/>
      <c r="O349" s="2"/>
      <c r="P349" s="2"/>
      <c r="Q349" s="2"/>
      <c r="R349" s="2"/>
      <c r="S349" s="2"/>
      <c r="T349" s="2"/>
      <c r="U349" s="2"/>
      <c r="V349" s="3"/>
      <c r="W349" s="2"/>
      <c r="X349" s="2"/>
      <c r="Y349" s="2"/>
      <c r="Z349" s="2"/>
      <c r="AA349" s="2"/>
      <c r="AB349" s="2"/>
      <c r="AC349" s="2"/>
      <c r="AD349" s="2"/>
      <c r="AE349" s="2"/>
      <c r="AF349" s="3"/>
      <c r="AG349" s="2"/>
      <c r="AH349" s="2"/>
      <c r="AI349" s="2"/>
      <c r="AJ349" s="2"/>
      <c r="AK349" s="2"/>
      <c r="AL349" s="421">
        <f>AL347*90%</f>
        <v>3948865200</v>
      </c>
      <c r="AM349" s="2"/>
      <c r="AN349" s="2"/>
      <c r="AO349" s="2"/>
      <c r="AP349" s="2"/>
      <c r="AQ349" s="2"/>
      <c r="AR349" s="2"/>
      <c r="AS349" s="191"/>
      <c r="AT349" s="191"/>
      <c r="AU349" s="192"/>
      <c r="AV349" s="192"/>
      <c r="AW349" s="4"/>
      <c r="AX349" s="4"/>
      <c r="AY349" s="5"/>
      <c r="AZ349" s="6"/>
      <c r="BA349" s="6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W349" s="193"/>
      <c r="BZ349" s="192"/>
    </row>
    <row r="350" spans="1:78">
      <c r="H350" s="24"/>
      <c r="I350" s="24"/>
      <c r="J350" s="24"/>
      <c r="K350" s="194" t="s">
        <v>205</v>
      </c>
      <c r="L350" s="194"/>
      <c r="M350" s="195"/>
      <c r="N350" s="196" t="s">
        <v>206</v>
      </c>
      <c r="O350" s="197"/>
      <c r="P350" s="197"/>
      <c r="Q350" s="197"/>
      <c r="AS350" s="198">
        <f>SUM(AS41:AS349)</f>
        <v>11520482000</v>
      </c>
      <c r="AT350" s="198">
        <f>SUM(AT41:AT349)</f>
        <v>6847990821</v>
      </c>
    </row>
    <row r="351" spans="1:78">
      <c r="H351" s="24"/>
      <c r="I351" s="24"/>
      <c r="J351" s="24"/>
      <c r="K351" s="199" t="s">
        <v>207</v>
      </c>
      <c r="L351" s="199" t="s">
        <v>16</v>
      </c>
      <c r="M351" s="199" t="s">
        <v>17</v>
      </c>
      <c r="N351" s="200" t="s">
        <v>207</v>
      </c>
      <c r="O351" s="200" t="s">
        <v>16</v>
      </c>
      <c r="P351" s="200" t="s">
        <v>17</v>
      </c>
      <c r="Q351" s="449"/>
    </row>
    <row r="352" spans="1:78">
      <c r="H352" s="24"/>
      <c r="I352" s="24"/>
      <c r="J352" s="24"/>
      <c r="K352" s="201" t="s">
        <v>208</v>
      </c>
      <c r="L352" s="202">
        <v>101</v>
      </c>
      <c r="M352" s="202">
        <v>100</v>
      </c>
      <c r="N352" s="203" t="s">
        <v>13</v>
      </c>
      <c r="O352" s="204">
        <v>101</v>
      </c>
      <c r="P352" s="204">
        <v>100</v>
      </c>
      <c r="Q352" s="450"/>
    </row>
    <row r="353" spans="8:19">
      <c r="H353" s="24"/>
      <c r="I353" s="24"/>
      <c r="J353" s="24"/>
      <c r="K353" s="201"/>
      <c r="L353" s="202"/>
      <c r="M353" s="202"/>
      <c r="N353" s="203" t="s">
        <v>209</v>
      </c>
      <c r="O353" s="204">
        <v>100</v>
      </c>
      <c r="P353" s="204">
        <v>100</v>
      </c>
      <c r="Q353" s="450"/>
    </row>
    <row r="354" spans="8:19">
      <c r="H354" s="24"/>
      <c r="I354" s="24"/>
      <c r="J354" s="24"/>
      <c r="K354" s="205" t="s">
        <v>210</v>
      </c>
      <c r="L354" s="202">
        <v>103</v>
      </c>
      <c r="M354" s="202">
        <v>101</v>
      </c>
      <c r="N354" s="206" t="s">
        <v>211</v>
      </c>
      <c r="O354" s="204">
        <v>102</v>
      </c>
      <c r="P354" s="204">
        <v>102</v>
      </c>
      <c r="Q354" s="450"/>
    </row>
    <row r="355" spans="8:19">
      <c r="H355" s="24"/>
      <c r="I355" s="24"/>
      <c r="J355" s="24"/>
      <c r="K355" s="205"/>
      <c r="L355" s="202"/>
      <c r="M355" s="202"/>
      <c r="N355" s="206" t="s">
        <v>41</v>
      </c>
      <c r="O355" s="204">
        <v>108</v>
      </c>
      <c r="P355" s="204">
        <v>105</v>
      </c>
      <c r="Q355" s="450"/>
    </row>
    <row r="356" spans="8:19">
      <c r="H356" s="24"/>
      <c r="I356" s="24"/>
      <c r="J356" s="24"/>
      <c r="K356" s="201" t="s">
        <v>212</v>
      </c>
      <c r="L356" s="202">
        <v>101</v>
      </c>
      <c r="M356" s="202">
        <v>100</v>
      </c>
      <c r="N356" s="203" t="s">
        <v>212</v>
      </c>
      <c r="O356" s="204">
        <v>101</v>
      </c>
      <c r="P356" s="204">
        <v>101</v>
      </c>
      <c r="Q356" s="450"/>
    </row>
    <row r="357" spans="8:19">
      <c r="H357" s="24"/>
      <c r="I357" s="24"/>
      <c r="J357" s="24"/>
      <c r="K357" s="201" t="s">
        <v>213</v>
      </c>
      <c r="L357" s="202">
        <v>102</v>
      </c>
      <c r="M357" s="202">
        <v>103</v>
      </c>
      <c r="N357" s="203" t="s">
        <v>213</v>
      </c>
      <c r="O357" s="204">
        <v>104</v>
      </c>
      <c r="P357" s="204">
        <v>104</v>
      </c>
      <c r="Q357" s="450"/>
    </row>
    <row r="358" spans="8:19">
      <c r="H358" s="24"/>
      <c r="I358" s="207"/>
      <c r="J358" s="24"/>
      <c r="K358" s="201" t="s">
        <v>214</v>
      </c>
      <c r="L358" s="202">
        <v>100</v>
      </c>
      <c r="M358" s="202">
        <v>103</v>
      </c>
      <c r="N358" s="203" t="s">
        <v>214</v>
      </c>
      <c r="O358" s="204">
        <v>103</v>
      </c>
      <c r="P358" s="204">
        <v>103</v>
      </c>
      <c r="Q358" s="450"/>
    </row>
    <row r="359" spans="8:19">
      <c r="H359" s="24"/>
      <c r="I359" s="208"/>
      <c r="J359" s="24"/>
      <c r="K359" s="205" t="s">
        <v>215</v>
      </c>
      <c r="L359" s="202">
        <v>101</v>
      </c>
      <c r="M359" s="202">
        <v>104</v>
      </c>
      <c r="N359" s="206" t="s">
        <v>215</v>
      </c>
      <c r="O359" s="204">
        <v>104</v>
      </c>
      <c r="P359" s="204">
        <v>104</v>
      </c>
      <c r="Q359" s="450"/>
    </row>
    <row r="360" spans="8:19">
      <c r="H360" s="24"/>
      <c r="I360" s="24"/>
      <c r="J360" s="24"/>
      <c r="K360" s="201" t="s">
        <v>216</v>
      </c>
      <c r="L360" s="202">
        <v>100</v>
      </c>
      <c r="M360" s="202">
        <v>102</v>
      </c>
      <c r="N360" s="203" t="s">
        <v>217</v>
      </c>
      <c r="O360" s="204">
        <v>104</v>
      </c>
      <c r="P360" s="204">
        <v>104</v>
      </c>
      <c r="Q360" s="450"/>
    </row>
    <row r="361" spans="8:19">
      <c r="H361" s="24"/>
      <c r="I361" s="24"/>
      <c r="J361" s="24"/>
      <c r="K361" s="201" t="s">
        <v>218</v>
      </c>
      <c r="L361" s="202">
        <v>100</v>
      </c>
      <c r="M361" s="202">
        <v>102</v>
      </c>
      <c r="N361" s="203" t="s">
        <v>219</v>
      </c>
      <c r="O361" s="204">
        <v>105</v>
      </c>
      <c r="P361" s="204">
        <v>105</v>
      </c>
      <c r="Q361" s="450"/>
    </row>
    <row r="362" spans="8:19">
      <c r="H362" s="24"/>
      <c r="I362" s="24"/>
      <c r="J362" s="24"/>
      <c r="K362" s="24"/>
      <c r="L362" s="24"/>
      <c r="M362" s="24"/>
      <c r="N362" s="209"/>
      <c r="O362" s="24"/>
      <c r="P362" s="24"/>
      <c r="Q362" s="24"/>
      <c r="R362" s="24"/>
    </row>
    <row r="363" spans="8:19">
      <c r="H363" s="24"/>
      <c r="I363" s="24"/>
      <c r="J363" s="24"/>
      <c r="K363" s="24"/>
      <c r="L363" s="24"/>
      <c r="M363" s="24"/>
      <c r="N363" s="209"/>
      <c r="O363" s="24"/>
      <c r="P363" s="24"/>
      <c r="Q363" s="24"/>
      <c r="R363" s="24"/>
    </row>
    <row r="364" spans="8:19">
      <c r="H364" s="24"/>
      <c r="I364" s="24"/>
      <c r="J364" s="24"/>
      <c r="K364" s="24"/>
      <c r="L364" s="24"/>
      <c r="M364" s="24"/>
      <c r="N364" s="209"/>
      <c r="O364" s="24"/>
      <c r="P364" s="24"/>
      <c r="Q364" s="24"/>
      <c r="R364" s="24"/>
    </row>
    <row r="365" spans="8:19">
      <c r="H365" s="24"/>
      <c r="I365" s="24"/>
      <c r="J365" s="24"/>
      <c r="K365" s="24"/>
      <c r="L365" s="24"/>
    </row>
    <row r="366" spans="8:19">
      <c r="L366" s="210" t="s">
        <v>220</v>
      </c>
      <c r="M366" s="17"/>
      <c r="N366" s="195" t="s">
        <v>221</v>
      </c>
      <c r="O366" s="211"/>
      <c r="P366" s="211"/>
      <c r="Q366" s="211"/>
    </row>
    <row r="367" spans="8:19">
      <c r="L367" s="17" t="s">
        <v>75</v>
      </c>
      <c r="M367" s="20">
        <v>1.08</v>
      </c>
      <c r="N367" s="212" t="s">
        <v>13</v>
      </c>
      <c r="O367" s="213" t="s">
        <v>222</v>
      </c>
      <c r="P367" s="214">
        <v>101</v>
      </c>
      <c r="Q367" s="451"/>
      <c r="R367" s="18">
        <v>0.02</v>
      </c>
      <c r="S367" s="17" t="s">
        <v>21</v>
      </c>
    </row>
    <row r="368" spans="8:19">
      <c r="L368" s="17" t="s">
        <v>80</v>
      </c>
      <c r="M368" s="20">
        <v>0.9</v>
      </c>
      <c r="N368" s="212"/>
      <c r="O368" s="213" t="s">
        <v>223</v>
      </c>
      <c r="P368" s="214">
        <v>100</v>
      </c>
      <c r="Q368" s="451"/>
      <c r="R368" s="18">
        <v>0.05</v>
      </c>
      <c r="S368" s="17" t="s">
        <v>26</v>
      </c>
    </row>
    <row r="369" spans="12:19">
      <c r="L369" s="17" t="s">
        <v>85</v>
      </c>
      <c r="M369" s="20">
        <v>1.1200000000000001</v>
      </c>
      <c r="N369" s="212" t="s">
        <v>5</v>
      </c>
      <c r="O369" s="213"/>
      <c r="P369" s="214">
        <v>101</v>
      </c>
      <c r="Q369" s="451"/>
      <c r="R369" s="18">
        <v>0.05</v>
      </c>
      <c r="S369" s="17" t="s">
        <v>30</v>
      </c>
    </row>
    <row r="370" spans="12:19">
      <c r="L370" s="17" t="s">
        <v>90</v>
      </c>
      <c r="M370" s="20">
        <v>0.95</v>
      </c>
      <c r="N370" s="215" t="s">
        <v>6</v>
      </c>
      <c r="O370" s="213"/>
      <c r="P370" s="214">
        <v>101.25</v>
      </c>
      <c r="Q370" s="451"/>
      <c r="R370" s="18">
        <v>0.05</v>
      </c>
      <c r="S370" s="17" t="s">
        <v>33</v>
      </c>
    </row>
    <row r="371" spans="12:19">
      <c r="L371" s="17" t="s">
        <v>91</v>
      </c>
      <c r="M371" s="20">
        <v>1.1000000000000001</v>
      </c>
      <c r="N371" s="215" t="s">
        <v>14</v>
      </c>
      <c r="O371" s="213" t="s">
        <v>222</v>
      </c>
      <c r="P371" s="214">
        <v>101.5</v>
      </c>
      <c r="Q371" s="451"/>
    </row>
    <row r="372" spans="12:19">
      <c r="L372" s="17" t="s">
        <v>92</v>
      </c>
      <c r="M372" s="74">
        <v>0.93</v>
      </c>
      <c r="N372" s="215"/>
      <c r="O372" s="213" t="s">
        <v>223</v>
      </c>
      <c r="P372" s="214">
        <v>101.5</v>
      </c>
      <c r="Q372" s="451"/>
    </row>
    <row r="373" spans="12:19">
      <c r="N373" s="216" t="s">
        <v>224</v>
      </c>
      <c r="O373" s="217"/>
      <c r="P373" s="218">
        <v>102</v>
      </c>
      <c r="Q373" s="452"/>
    </row>
    <row r="374" spans="12:19">
      <c r="N374" s="216">
        <v>18</v>
      </c>
      <c r="O374" s="217"/>
      <c r="P374" s="218">
        <v>102.5</v>
      </c>
      <c r="Q374" s="452"/>
    </row>
    <row r="375" spans="12:19">
      <c r="N375" s="216"/>
      <c r="O375" s="217" t="s">
        <v>225</v>
      </c>
      <c r="P375" s="218">
        <v>102.5</v>
      </c>
      <c r="Q375" s="452"/>
    </row>
    <row r="376" spans="12:19">
      <c r="N376" s="217" t="s">
        <v>226</v>
      </c>
      <c r="O376" s="217"/>
      <c r="P376" s="218">
        <v>102.25</v>
      </c>
      <c r="Q376" s="452"/>
    </row>
    <row r="377" spans="12:19">
      <c r="N377" s="216">
        <v>28</v>
      </c>
      <c r="O377" s="217"/>
      <c r="P377" s="218">
        <v>102.5</v>
      </c>
      <c r="Q377" s="452"/>
    </row>
    <row r="378" spans="12:19">
      <c r="N378" s="216"/>
      <c r="O378" s="217" t="s">
        <v>225</v>
      </c>
      <c r="P378" s="218">
        <v>102.5</v>
      </c>
      <c r="Q378" s="452"/>
    </row>
    <row r="379" spans="12:19">
      <c r="N379" s="217" t="s">
        <v>227</v>
      </c>
      <c r="O379" s="217" t="s">
        <v>16</v>
      </c>
      <c r="P379" s="218">
        <v>102</v>
      </c>
      <c r="Q379" s="452"/>
    </row>
    <row r="380" spans="12:19">
      <c r="N380" s="219"/>
      <c r="O380" s="202" t="s">
        <v>225</v>
      </c>
      <c r="P380" s="220">
        <v>102</v>
      </c>
      <c r="Q380" s="453"/>
    </row>
    <row r="381" spans="12:19">
      <c r="N381" s="219"/>
      <c r="O381" s="202"/>
      <c r="P381" s="202"/>
      <c r="Q381" s="454"/>
    </row>
  </sheetData>
  <mergeCells count="8">
    <mergeCell ref="BG2:BQ2"/>
    <mergeCell ref="I26:J26"/>
    <mergeCell ref="I27:J27"/>
    <mergeCell ref="I28:J28"/>
    <mergeCell ref="C36:D36"/>
    <mergeCell ref="M36:T36"/>
    <mergeCell ref="W36:AD36"/>
    <mergeCell ref="AL36:CL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DC361"/>
  <sheetViews>
    <sheetView topLeftCell="C1" zoomScale="80" zoomScaleNormal="80" workbookViewId="0">
      <selection activeCell="AH43" sqref="AH43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hidden="1" customWidth="1"/>
    <col min="36" max="36" width="18.140625" style="2" hidden="1" customWidth="1"/>
    <col min="37" max="37" width="17.42578125" style="2" customWidth="1"/>
    <col min="38" max="39" width="17.5703125" style="2" hidden="1" customWidth="1"/>
    <col min="40" max="40" width="20.7109375" style="2" hidden="1" customWidth="1"/>
    <col min="41" max="41" width="17.28515625" style="2" customWidth="1"/>
    <col min="42" max="42" width="20.42578125" style="2" hidden="1" customWidth="1"/>
    <col min="43" max="43" width="19.42578125" style="2" hidden="1" customWidth="1"/>
    <col min="44" max="44" width="19" style="2" hidden="1" customWidth="1"/>
    <col min="45" max="45" width="21.28515625" style="2" hidden="1" customWidth="1"/>
    <col min="46" max="46" width="17.7109375" style="4" hidden="1" customWidth="1"/>
    <col min="47" max="47" width="16" style="4" hidden="1" customWidth="1"/>
    <col min="48" max="48" width="15.42578125" style="4" hidden="1" customWidth="1"/>
    <col min="49" max="49" width="17.140625" style="4" hidden="1" customWidth="1"/>
    <col min="50" max="50" width="17.85546875" style="4" customWidth="1"/>
    <col min="51" max="51" width="20.28515625" style="5" hidden="1" customWidth="1"/>
    <col min="52" max="52" width="23.7109375" style="6" hidden="1" customWidth="1"/>
    <col min="53" max="53" width="14.7109375" style="6" hidden="1" customWidth="1"/>
    <col min="54" max="54" width="20.140625" style="2" hidden="1" customWidth="1"/>
    <col min="55" max="55" width="11" style="2" hidden="1" customWidth="1"/>
    <col min="56" max="69" width="14.7109375" style="2" hidden="1" customWidth="1"/>
    <col min="70" max="70" width="18" style="2" hidden="1" customWidth="1"/>
    <col min="71" max="71" width="11.7109375" style="2" hidden="1" customWidth="1"/>
    <col min="72" max="72" width="23.5703125" style="2" hidden="1" customWidth="1"/>
    <col min="73" max="73" width="3.28515625" style="2" hidden="1" customWidth="1"/>
    <col min="74" max="74" width="14.28515625" style="2" hidden="1" customWidth="1"/>
    <col min="75" max="75" width="14.5703125" style="2" hidden="1" customWidth="1"/>
    <col min="76" max="76" width="3.42578125" style="84" hidden="1" customWidth="1"/>
    <col min="77" max="77" width="16.7109375" style="2" hidden="1" customWidth="1"/>
    <col min="78" max="78" width="9.140625" style="2" hidden="1" customWidth="1"/>
    <col min="79" max="79" width="9.140625" style="4" hidden="1" customWidth="1"/>
    <col min="80" max="80" width="10.140625" style="2" hidden="1" customWidth="1"/>
    <col min="81" max="81" width="9.140625" style="2" hidden="1" customWidth="1"/>
    <col min="82" max="82" width="14.28515625" style="2" hidden="1" customWidth="1"/>
    <col min="83" max="83" width="9.5703125" style="2" hidden="1" customWidth="1"/>
    <col min="84" max="84" width="11.28515625" style="2" hidden="1" customWidth="1"/>
    <col min="85" max="85" width="8.42578125" style="2" hidden="1" customWidth="1"/>
    <col min="86" max="86" width="8.5703125" style="2" hidden="1" customWidth="1"/>
    <col min="87" max="87" width="10.85546875" style="2" hidden="1" customWidth="1"/>
    <col min="88" max="99" width="9" style="2" hidden="1" customWidth="1"/>
    <col min="100" max="100" width="20" style="2" hidden="1" customWidth="1"/>
    <col min="101" max="101" width="17.85546875" style="2" hidden="1" customWidth="1"/>
    <col min="102" max="102" width="22.42578125" style="2" hidden="1" customWidth="1"/>
    <col min="103" max="103" width="0" style="2" hidden="1" customWidth="1"/>
    <col min="104" max="104" width="17.85546875" style="2" hidden="1" customWidth="1"/>
    <col min="105" max="105" width="17.42578125" style="2" hidden="1" customWidth="1"/>
    <col min="106" max="106" width="17.5703125" style="2" hidden="1" customWidth="1"/>
    <col min="107" max="107" width="17.7109375" style="2" hidden="1" customWidth="1"/>
    <col min="108" max="108" width="0" style="2" hidden="1" customWidth="1"/>
    <col min="109" max="16384" width="9" style="2"/>
  </cols>
  <sheetData>
    <row r="1" spans="2:72" ht="22.5">
      <c r="C1" s="339" t="s">
        <v>0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  <c r="AN1" s="340"/>
      <c r="AO1" s="340"/>
      <c r="AP1" s="340"/>
      <c r="AQ1" s="340"/>
      <c r="AR1" s="340"/>
      <c r="AS1" s="340"/>
      <c r="AT1" s="341"/>
      <c r="AU1" s="341"/>
      <c r="AV1" s="341"/>
      <c r="AW1" s="341"/>
      <c r="AX1" s="341"/>
    </row>
    <row r="2" spans="2:72" ht="22.5">
      <c r="C2" s="339" t="s">
        <v>228</v>
      </c>
      <c r="D2" s="340"/>
      <c r="E2" s="340"/>
      <c r="F2" s="340"/>
      <c r="G2" s="340"/>
      <c r="H2" s="340"/>
      <c r="I2" s="340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0"/>
      <c r="V2" s="340"/>
      <c r="W2" s="340"/>
      <c r="X2" s="340"/>
      <c r="Y2" s="340"/>
      <c r="Z2" s="340"/>
      <c r="AA2" s="340"/>
      <c r="AB2" s="340"/>
      <c r="AC2" s="340"/>
      <c r="AD2" s="340"/>
      <c r="AE2" s="340"/>
      <c r="AF2" s="340"/>
      <c r="AG2" s="340"/>
      <c r="AH2" s="340"/>
      <c r="AI2" s="340"/>
      <c r="AJ2" s="340"/>
      <c r="AK2" s="340"/>
      <c r="AL2" s="340"/>
      <c r="AM2" s="340"/>
      <c r="AN2" s="340"/>
      <c r="AO2" s="340"/>
      <c r="AP2" s="340"/>
      <c r="AQ2" s="340"/>
      <c r="AR2" s="340"/>
      <c r="AS2" s="340"/>
      <c r="AT2" s="341"/>
      <c r="AU2" s="341"/>
      <c r="AV2" s="341"/>
      <c r="AW2" s="341"/>
      <c r="AX2" s="341"/>
      <c r="BG2" s="657" t="s">
        <v>2</v>
      </c>
      <c r="BH2" s="657"/>
      <c r="BI2" s="657"/>
      <c r="BJ2" s="657"/>
      <c r="BK2" s="657"/>
      <c r="BL2" s="657"/>
      <c r="BM2" s="657"/>
      <c r="BN2" s="657"/>
      <c r="BO2" s="657"/>
      <c r="BP2" s="657"/>
      <c r="BQ2" s="657"/>
    </row>
    <row r="3" spans="2:72" ht="22.5">
      <c r="B3" s="221"/>
      <c r="C3" s="344" t="s">
        <v>244</v>
      </c>
      <c r="D3" s="340"/>
      <c r="E3" s="340"/>
      <c r="F3" s="340"/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0"/>
      <c r="AN3" s="345" t="s">
        <v>4</v>
      </c>
      <c r="AO3" s="345"/>
      <c r="AP3" s="345"/>
      <c r="AQ3" s="340"/>
      <c r="AR3" s="340"/>
      <c r="AS3" s="340"/>
      <c r="AT3" s="346" t="s">
        <v>5</v>
      </c>
      <c r="AU3" s="347" t="s">
        <v>6</v>
      </c>
      <c r="AV3" s="347" t="s">
        <v>7</v>
      </c>
      <c r="AW3" s="341" t="s">
        <v>8</v>
      </c>
      <c r="AX3" s="341"/>
      <c r="AY3" s="12" t="s">
        <v>9</v>
      </c>
      <c r="AZ3" s="12" t="s">
        <v>10</v>
      </c>
      <c r="BA3" s="12" t="s">
        <v>11</v>
      </c>
      <c r="BB3" s="9" t="s">
        <v>12</v>
      </c>
      <c r="BC3" s="10" t="s">
        <v>13</v>
      </c>
      <c r="BD3" s="10" t="s">
        <v>14</v>
      </c>
      <c r="BE3" s="13">
        <v>18</v>
      </c>
      <c r="BF3" s="13">
        <v>28</v>
      </c>
      <c r="BG3" s="13">
        <v>3</v>
      </c>
      <c r="BH3" s="13">
        <v>6</v>
      </c>
      <c r="BI3" s="13">
        <v>9</v>
      </c>
      <c r="BJ3" s="13">
        <v>11</v>
      </c>
      <c r="BK3" s="13">
        <v>16</v>
      </c>
      <c r="BL3" s="13">
        <v>18</v>
      </c>
      <c r="BM3" s="13">
        <v>21</v>
      </c>
      <c r="BN3" s="13">
        <v>23</v>
      </c>
      <c r="BO3" s="13">
        <v>27</v>
      </c>
      <c r="BP3" s="13">
        <v>29</v>
      </c>
      <c r="BQ3" s="13">
        <v>36</v>
      </c>
      <c r="BS3" s="14" t="s">
        <v>15</v>
      </c>
    </row>
    <row r="4" spans="2:72" ht="12.75" hidden="1" customHeight="1"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  <c r="AE4" s="340"/>
      <c r="AF4" s="340"/>
      <c r="AG4" s="340"/>
      <c r="AH4" s="340"/>
      <c r="AI4" s="351"/>
      <c r="AJ4" s="351" t="s">
        <v>16</v>
      </c>
      <c r="AK4" s="351" t="s">
        <v>17</v>
      </c>
      <c r="AL4" s="340" t="s">
        <v>18</v>
      </c>
      <c r="AM4" s="340"/>
      <c r="AN4" s="352" t="s">
        <v>19</v>
      </c>
      <c r="AO4" s="352"/>
      <c r="AP4" s="352"/>
      <c r="AQ4" s="340">
        <v>5</v>
      </c>
      <c r="AR4" s="340" t="s">
        <v>20</v>
      </c>
      <c r="AS4" s="340"/>
      <c r="AT4" s="353">
        <v>1</v>
      </c>
      <c r="AU4" s="353">
        <v>1</v>
      </c>
      <c r="AV4" s="354">
        <v>1.01</v>
      </c>
      <c r="AW4" s="354">
        <v>1.01</v>
      </c>
      <c r="AX4" s="354"/>
      <c r="AY4" s="19">
        <v>1.02</v>
      </c>
      <c r="AZ4" s="19">
        <v>1.02</v>
      </c>
      <c r="BA4" s="19">
        <v>1.0149999999999999</v>
      </c>
      <c r="BB4" s="19">
        <v>1.0149999999999999</v>
      </c>
      <c r="BC4" s="19">
        <v>1.0024999999999999</v>
      </c>
      <c r="BD4" s="18">
        <v>1</v>
      </c>
      <c r="BE4" s="19">
        <v>1.01</v>
      </c>
      <c r="BF4" s="19">
        <v>1.02</v>
      </c>
      <c r="BG4" s="19">
        <v>1.01</v>
      </c>
      <c r="BH4" s="19">
        <v>1.01</v>
      </c>
      <c r="BI4" s="19">
        <v>1.01</v>
      </c>
      <c r="BJ4" s="19">
        <v>1.02</v>
      </c>
      <c r="BK4" s="19">
        <v>1.02</v>
      </c>
      <c r="BL4" s="19">
        <v>1.02</v>
      </c>
      <c r="BM4" s="19">
        <v>1.03</v>
      </c>
      <c r="BN4" s="19">
        <v>1.03</v>
      </c>
      <c r="BO4" s="19">
        <v>1.03</v>
      </c>
      <c r="BP4" s="19">
        <v>1.03</v>
      </c>
      <c r="BQ4" s="19">
        <v>1.0249999999999999</v>
      </c>
      <c r="BR4" s="17" t="s">
        <v>20</v>
      </c>
      <c r="BS4" s="18">
        <v>0.02</v>
      </c>
      <c r="BT4" s="17" t="s">
        <v>21</v>
      </c>
    </row>
    <row r="5" spans="2:72" ht="12.75" hidden="1" customHeight="1">
      <c r="C5" s="340" t="s">
        <v>22</v>
      </c>
      <c r="D5" s="340"/>
      <c r="E5" s="340"/>
      <c r="F5" s="340"/>
      <c r="G5" s="340"/>
      <c r="H5" s="340"/>
      <c r="I5" s="340"/>
      <c r="J5" s="355">
        <v>0.1</v>
      </c>
      <c r="K5" s="340"/>
      <c r="L5" s="340"/>
      <c r="M5" s="340"/>
      <c r="N5" s="340"/>
      <c r="O5" s="340"/>
      <c r="P5" s="340"/>
      <c r="Q5" s="340"/>
      <c r="R5" s="340"/>
      <c r="S5" s="340"/>
      <c r="T5" s="340"/>
      <c r="U5" s="340"/>
      <c r="V5" s="340"/>
      <c r="W5" s="340"/>
      <c r="X5" s="340"/>
      <c r="Y5" s="340"/>
      <c r="Z5" s="340"/>
      <c r="AA5" s="340"/>
      <c r="AB5" s="340"/>
      <c r="AC5" s="340"/>
      <c r="AD5" s="340"/>
      <c r="AE5" s="340"/>
      <c r="AF5" s="340"/>
      <c r="AG5" s="340"/>
      <c r="AH5" s="340"/>
      <c r="AI5" s="351" t="s">
        <v>23</v>
      </c>
      <c r="AJ5" s="351">
        <v>109</v>
      </c>
      <c r="AK5" s="351">
        <v>105</v>
      </c>
      <c r="AL5" s="340"/>
      <c r="AM5" s="340"/>
      <c r="AN5" s="352" t="s">
        <v>24</v>
      </c>
      <c r="AO5" s="352"/>
      <c r="AP5" s="352"/>
      <c r="AQ5" s="340">
        <v>6</v>
      </c>
      <c r="AR5" s="340" t="s">
        <v>25</v>
      </c>
      <c r="AS5" s="340"/>
      <c r="AT5" s="353">
        <v>1</v>
      </c>
      <c r="AU5" s="353">
        <v>1</v>
      </c>
      <c r="AV5" s="354">
        <v>1.01</v>
      </c>
      <c r="AW5" s="354">
        <v>1.01</v>
      </c>
      <c r="AX5" s="354"/>
      <c r="AY5" s="19">
        <v>1.02</v>
      </c>
      <c r="AZ5" s="19">
        <v>1.02</v>
      </c>
      <c r="BA5" s="19">
        <v>1.0149999999999999</v>
      </c>
      <c r="BB5" s="19">
        <v>1.0149999999999999</v>
      </c>
      <c r="BC5" s="19">
        <v>1</v>
      </c>
      <c r="BD5" s="18">
        <v>1</v>
      </c>
      <c r="BE5" s="19">
        <v>1.01</v>
      </c>
      <c r="BF5" s="19">
        <v>1.02</v>
      </c>
      <c r="BG5" s="19">
        <v>1.01</v>
      </c>
      <c r="BH5" s="19">
        <v>1.01</v>
      </c>
      <c r="BI5" s="19">
        <v>1.01</v>
      </c>
      <c r="BJ5" s="19">
        <v>1.02</v>
      </c>
      <c r="BK5" s="19">
        <v>1.02</v>
      </c>
      <c r="BL5" s="19">
        <v>1.02</v>
      </c>
      <c r="BM5" s="19">
        <v>1.03</v>
      </c>
      <c r="BN5" s="19">
        <v>1.03</v>
      </c>
      <c r="BO5" s="19">
        <v>1.03</v>
      </c>
      <c r="BP5" s="19">
        <v>1.03</v>
      </c>
      <c r="BQ5" s="19">
        <v>1.0249999999999999</v>
      </c>
      <c r="BR5" s="17" t="s">
        <v>25</v>
      </c>
      <c r="BS5" s="18">
        <v>0.05</v>
      </c>
      <c r="BT5" s="17" t="s">
        <v>26</v>
      </c>
    </row>
    <row r="6" spans="2:72" ht="12.75" hidden="1" customHeight="1">
      <c r="C6" s="340"/>
      <c r="D6" s="340"/>
      <c r="E6" s="340"/>
      <c r="F6" s="340"/>
      <c r="G6" s="340"/>
      <c r="H6" s="340"/>
      <c r="I6" s="340"/>
      <c r="J6" s="355"/>
      <c r="K6" s="340"/>
      <c r="L6" s="340"/>
      <c r="M6" s="340"/>
      <c r="N6" s="340"/>
      <c r="O6" s="340"/>
      <c r="P6" s="340"/>
      <c r="Q6" s="340"/>
      <c r="R6" s="340"/>
      <c r="S6" s="340"/>
      <c r="T6" s="340"/>
      <c r="U6" s="340"/>
      <c r="V6" s="340"/>
      <c r="W6" s="340"/>
      <c r="X6" s="340"/>
      <c r="Y6" s="340"/>
      <c r="Z6" s="340"/>
      <c r="AA6" s="340"/>
      <c r="AB6" s="340"/>
      <c r="AC6" s="340"/>
      <c r="AD6" s="340"/>
      <c r="AE6" s="340"/>
      <c r="AF6" s="356" t="s">
        <v>27</v>
      </c>
      <c r="AG6" s="357">
        <v>100</v>
      </c>
      <c r="AH6" s="358"/>
      <c r="AI6" s="359" t="s">
        <v>28</v>
      </c>
      <c r="AJ6" s="351">
        <v>108</v>
      </c>
      <c r="AK6" s="351">
        <v>104</v>
      </c>
      <c r="AL6" s="340"/>
      <c r="AM6" s="340"/>
      <c r="AN6" s="352" t="s">
        <v>29</v>
      </c>
      <c r="AO6" s="352"/>
      <c r="AP6" s="352"/>
      <c r="AQ6" s="340">
        <v>1</v>
      </c>
      <c r="AR6" s="340" t="s">
        <v>20</v>
      </c>
      <c r="AS6" s="340"/>
      <c r="AT6" s="353">
        <v>1</v>
      </c>
      <c r="AU6" s="353">
        <v>1</v>
      </c>
      <c r="AV6" s="354">
        <v>1.01</v>
      </c>
      <c r="AW6" s="354">
        <v>1.01</v>
      </c>
      <c r="AX6" s="354"/>
      <c r="AY6" s="19">
        <v>1.02</v>
      </c>
      <c r="AZ6" s="19">
        <v>1.02</v>
      </c>
      <c r="BA6" s="19">
        <v>1.0149999999999999</v>
      </c>
      <c r="BB6" s="19">
        <v>1.0149999999999999</v>
      </c>
      <c r="BC6" s="19">
        <v>1.0024999999999999</v>
      </c>
      <c r="BD6" s="18">
        <v>1</v>
      </c>
      <c r="BE6" s="19">
        <v>1.01</v>
      </c>
      <c r="BF6" s="19">
        <v>1.02</v>
      </c>
      <c r="BG6" s="19">
        <v>1.01</v>
      </c>
      <c r="BH6" s="19">
        <v>1.01</v>
      </c>
      <c r="BI6" s="19">
        <v>1.01</v>
      </c>
      <c r="BJ6" s="19">
        <v>1.02</v>
      </c>
      <c r="BK6" s="19">
        <v>1.02</v>
      </c>
      <c r="BL6" s="19">
        <v>1.02</v>
      </c>
      <c r="BM6" s="19">
        <v>1.03</v>
      </c>
      <c r="BN6" s="19">
        <v>1.03</v>
      </c>
      <c r="BO6" s="19">
        <v>1.03</v>
      </c>
      <c r="BP6" s="19">
        <v>1.03</v>
      </c>
      <c r="BQ6" s="19">
        <v>1.0249999999999999</v>
      </c>
      <c r="BR6" s="17" t="s">
        <v>20</v>
      </c>
      <c r="BS6" s="18">
        <v>0.05</v>
      </c>
      <c r="BT6" s="17" t="s">
        <v>30</v>
      </c>
    </row>
    <row r="7" spans="2:72" ht="12.75" hidden="1" customHeight="1">
      <c r="C7" s="340"/>
      <c r="D7" s="340"/>
      <c r="E7" s="340"/>
      <c r="F7" s="340"/>
      <c r="G7" s="340"/>
      <c r="H7" s="340"/>
      <c r="I7" s="340"/>
      <c r="J7" s="355"/>
      <c r="K7" s="340"/>
      <c r="L7" s="340"/>
      <c r="M7" s="340"/>
      <c r="N7" s="340"/>
      <c r="O7" s="340"/>
      <c r="P7" s="340"/>
      <c r="Q7" s="340"/>
      <c r="R7" s="340"/>
      <c r="S7" s="340"/>
      <c r="T7" s="340"/>
      <c r="U7" s="340"/>
      <c r="V7" s="340"/>
      <c r="W7" s="340"/>
      <c r="X7" s="340"/>
      <c r="Y7" s="340"/>
      <c r="Z7" s="340"/>
      <c r="AA7" s="340"/>
      <c r="AB7" s="340"/>
      <c r="AC7" s="340"/>
      <c r="AD7" s="340"/>
      <c r="AE7" s="340"/>
      <c r="AF7" s="340"/>
      <c r="AG7" s="340"/>
      <c r="AH7" s="340"/>
      <c r="AI7" s="351" t="s">
        <v>31</v>
      </c>
      <c r="AJ7" s="351">
        <v>107</v>
      </c>
      <c r="AK7" s="351">
        <v>103</v>
      </c>
      <c r="AL7" s="340"/>
      <c r="AM7" s="340"/>
      <c r="AN7" s="352" t="s">
        <v>32</v>
      </c>
      <c r="AO7" s="352"/>
      <c r="AP7" s="352"/>
      <c r="AQ7" s="340">
        <v>1</v>
      </c>
      <c r="AR7" s="340" t="s">
        <v>20</v>
      </c>
      <c r="AS7" s="340"/>
      <c r="AT7" s="353">
        <v>1</v>
      </c>
      <c r="AU7" s="353">
        <v>1</v>
      </c>
      <c r="AV7" s="354">
        <v>1.01</v>
      </c>
      <c r="AW7" s="354">
        <v>1.01</v>
      </c>
      <c r="AX7" s="354"/>
      <c r="AY7" s="19">
        <v>1.02</v>
      </c>
      <c r="AZ7" s="19">
        <v>1.02</v>
      </c>
      <c r="BA7" s="19">
        <v>1.0149999999999999</v>
      </c>
      <c r="BB7" s="19">
        <v>1.0149999999999999</v>
      </c>
      <c r="BC7" s="19">
        <v>1.0024999999999999</v>
      </c>
      <c r="BD7" s="18">
        <v>1</v>
      </c>
      <c r="BE7" s="19">
        <v>1.01</v>
      </c>
      <c r="BF7" s="19">
        <v>1.02</v>
      </c>
      <c r="BG7" s="19">
        <v>1.01</v>
      </c>
      <c r="BH7" s="19">
        <v>1.01</v>
      </c>
      <c r="BI7" s="19">
        <v>1.01</v>
      </c>
      <c r="BJ7" s="19">
        <v>1.02</v>
      </c>
      <c r="BK7" s="19">
        <v>1.02</v>
      </c>
      <c r="BL7" s="19">
        <v>1.02</v>
      </c>
      <c r="BM7" s="19">
        <v>1.03</v>
      </c>
      <c r="BN7" s="19">
        <v>1.03</v>
      </c>
      <c r="BO7" s="19">
        <v>1.03</v>
      </c>
      <c r="BP7" s="19">
        <v>1.03</v>
      </c>
      <c r="BQ7" s="19">
        <v>1.0249999999999999</v>
      </c>
      <c r="BR7" s="17" t="s">
        <v>20</v>
      </c>
      <c r="BS7" s="18">
        <v>0.05</v>
      </c>
      <c r="BT7" s="17" t="s">
        <v>33</v>
      </c>
    </row>
    <row r="8" spans="2:72" ht="12.75" hidden="1" customHeight="1">
      <c r="C8" s="340"/>
      <c r="D8" s="340"/>
      <c r="E8" s="340"/>
      <c r="F8" s="340"/>
      <c r="G8" s="340"/>
      <c r="H8" s="340"/>
      <c r="I8" s="340"/>
      <c r="J8" s="355"/>
      <c r="K8" s="340"/>
      <c r="L8" s="340"/>
      <c r="M8" s="340"/>
      <c r="N8" s="340"/>
      <c r="O8" s="340"/>
      <c r="P8" s="340"/>
      <c r="Q8" s="340"/>
      <c r="R8" s="340"/>
      <c r="S8" s="340"/>
      <c r="T8" s="340"/>
      <c r="U8" s="340"/>
      <c r="V8" s="340"/>
      <c r="W8" s="340"/>
      <c r="X8" s="340"/>
      <c r="Y8" s="340"/>
      <c r="Z8" s="340"/>
      <c r="AA8" s="340"/>
      <c r="AB8" s="340"/>
      <c r="AC8" s="340"/>
      <c r="AD8" s="340"/>
      <c r="AE8" s="340"/>
      <c r="AF8" s="340"/>
      <c r="AG8" s="340"/>
      <c r="AH8" s="340"/>
      <c r="AI8" s="351" t="s">
        <v>34</v>
      </c>
      <c r="AJ8" s="351">
        <v>106</v>
      </c>
      <c r="AK8" s="351">
        <v>101</v>
      </c>
      <c r="AL8" s="340"/>
      <c r="AM8" s="340"/>
      <c r="AN8" s="352" t="s">
        <v>35</v>
      </c>
      <c r="AO8" s="352"/>
      <c r="AP8" s="352"/>
      <c r="AQ8" s="340">
        <v>2</v>
      </c>
      <c r="AR8" s="340" t="s">
        <v>25</v>
      </c>
      <c r="AS8" s="340"/>
      <c r="AT8" s="353">
        <v>1</v>
      </c>
      <c r="AU8" s="353">
        <v>1</v>
      </c>
      <c r="AV8" s="354">
        <v>1.01</v>
      </c>
      <c r="AW8" s="354">
        <v>1.01</v>
      </c>
      <c r="AX8" s="354"/>
      <c r="AY8" s="19">
        <v>1.02</v>
      </c>
      <c r="AZ8" s="19">
        <v>1.02</v>
      </c>
      <c r="BA8" s="19">
        <v>1.0149999999999999</v>
      </c>
      <c r="BB8" s="19">
        <v>1.0149999999999999</v>
      </c>
      <c r="BC8" s="19">
        <v>1</v>
      </c>
      <c r="BD8" s="18">
        <v>1</v>
      </c>
      <c r="BE8" s="19">
        <v>1.01</v>
      </c>
      <c r="BF8" s="19">
        <v>1.02</v>
      </c>
      <c r="BG8" s="19">
        <v>1.01</v>
      </c>
      <c r="BH8" s="19">
        <v>1.01</v>
      </c>
      <c r="BI8" s="19">
        <v>1.01</v>
      </c>
      <c r="BJ8" s="19">
        <v>1.02</v>
      </c>
      <c r="BK8" s="19">
        <v>1.02</v>
      </c>
      <c r="BL8" s="19">
        <v>1.02</v>
      </c>
      <c r="BM8" s="19">
        <v>1.03</v>
      </c>
      <c r="BN8" s="19">
        <v>1.03</v>
      </c>
      <c r="BO8" s="19">
        <v>1.03</v>
      </c>
      <c r="BP8" s="19">
        <v>1.03</v>
      </c>
      <c r="BQ8" s="19">
        <v>1.0249999999999999</v>
      </c>
      <c r="BR8" s="17" t="s">
        <v>25</v>
      </c>
      <c r="BS8" s="26"/>
    </row>
    <row r="9" spans="2:72" ht="12.75" hidden="1" customHeight="1">
      <c r="C9" s="340"/>
      <c r="D9" s="340"/>
      <c r="E9" s="340"/>
      <c r="F9" s="340"/>
      <c r="G9" s="340"/>
      <c r="H9" s="340"/>
      <c r="I9" s="340"/>
      <c r="J9" s="355"/>
      <c r="K9" s="340"/>
      <c r="L9" s="340"/>
      <c r="M9" s="340"/>
      <c r="N9" s="340"/>
      <c r="O9" s="340"/>
      <c r="P9" s="340"/>
      <c r="Q9" s="340"/>
      <c r="R9" s="340"/>
      <c r="S9" s="340"/>
      <c r="T9" s="340"/>
      <c r="U9" s="340"/>
      <c r="V9" s="340"/>
      <c r="W9" s="340"/>
      <c r="X9" s="340" t="s">
        <v>36</v>
      </c>
      <c r="Y9" s="340"/>
      <c r="Z9" s="340"/>
      <c r="AA9" s="340" t="s">
        <v>37</v>
      </c>
      <c r="AB9" s="340"/>
      <c r="AC9" s="340"/>
      <c r="AD9" s="340"/>
      <c r="AE9" s="340"/>
      <c r="AF9" s="340"/>
      <c r="AG9" s="340"/>
      <c r="AH9" s="340"/>
      <c r="AI9" s="356" t="s">
        <v>27</v>
      </c>
      <c r="AJ9" s="351">
        <v>100</v>
      </c>
      <c r="AK9" s="351">
        <v>100</v>
      </c>
      <c r="AL9" s="340"/>
      <c r="AM9" s="340"/>
      <c r="AN9" s="352" t="s">
        <v>38</v>
      </c>
      <c r="AO9" s="352"/>
      <c r="AP9" s="352"/>
      <c r="AQ9" s="340">
        <v>1</v>
      </c>
      <c r="AR9" s="340" t="s">
        <v>20</v>
      </c>
      <c r="AS9" s="340"/>
      <c r="AT9" s="353">
        <v>1</v>
      </c>
      <c r="AU9" s="353">
        <v>1</v>
      </c>
      <c r="AV9" s="354">
        <v>1.01</v>
      </c>
      <c r="AW9" s="354">
        <v>1.01</v>
      </c>
      <c r="AX9" s="354"/>
      <c r="AY9" s="19">
        <v>1.02</v>
      </c>
      <c r="AZ9" s="19">
        <v>1.02</v>
      </c>
      <c r="BA9" s="19">
        <v>1.0149999999999999</v>
      </c>
      <c r="BB9" s="19">
        <v>1.0149999999999999</v>
      </c>
      <c r="BC9" s="19">
        <v>1.0024999999999999</v>
      </c>
      <c r="BD9" s="18">
        <v>1</v>
      </c>
      <c r="BE9" s="19">
        <v>1.01</v>
      </c>
      <c r="BF9" s="19">
        <v>1.02</v>
      </c>
      <c r="BG9" s="19">
        <v>1.01</v>
      </c>
      <c r="BH9" s="19">
        <v>1.01</v>
      </c>
      <c r="BI9" s="19">
        <v>1.01</v>
      </c>
      <c r="BJ9" s="19">
        <v>1.02</v>
      </c>
      <c r="BK9" s="19">
        <v>1.02</v>
      </c>
      <c r="BL9" s="19">
        <v>1.02</v>
      </c>
      <c r="BM9" s="19">
        <v>1.03</v>
      </c>
      <c r="BN9" s="19">
        <v>1.03</v>
      </c>
      <c r="BO9" s="19">
        <v>1.03</v>
      </c>
      <c r="BP9" s="19">
        <v>1.03</v>
      </c>
      <c r="BQ9" s="19">
        <v>1.0249999999999999</v>
      </c>
      <c r="BR9" s="17" t="s">
        <v>20</v>
      </c>
      <c r="BS9" s="26"/>
    </row>
    <row r="10" spans="2:72" ht="12.75" hidden="1" customHeight="1">
      <c r="C10" s="340"/>
      <c r="D10" s="340"/>
      <c r="E10" s="340"/>
      <c r="F10" s="340"/>
      <c r="G10" s="340"/>
      <c r="H10" s="340"/>
      <c r="I10" s="340"/>
      <c r="J10" s="355"/>
      <c r="K10" s="340"/>
      <c r="L10" s="360"/>
      <c r="M10" s="340"/>
      <c r="N10" s="340"/>
      <c r="O10" s="340"/>
      <c r="P10" s="340"/>
      <c r="Q10" s="340"/>
      <c r="R10" s="340"/>
      <c r="S10" s="340"/>
      <c r="T10" s="340"/>
      <c r="U10" s="340"/>
      <c r="V10" s="361" t="s">
        <v>39</v>
      </c>
      <c r="W10" s="362">
        <f t="shared" ref="W10:W28" si="0">Y10/$Y$29</f>
        <v>0.10810810810810811</v>
      </c>
      <c r="X10" s="363">
        <v>101</v>
      </c>
      <c r="Y10" s="351">
        <f>COUNTIF($H$40:$H$298,X10)</f>
        <v>28</v>
      </c>
      <c r="Z10" s="364">
        <f t="shared" ref="Z10:Z28" si="1">X10*Y10</f>
        <v>2828</v>
      </c>
      <c r="AA10" s="365">
        <v>113</v>
      </c>
      <c r="AB10" s="340"/>
      <c r="AC10" s="340"/>
      <c r="AD10" s="340"/>
      <c r="AE10" s="340"/>
      <c r="AF10" s="340"/>
      <c r="AG10" s="340"/>
      <c r="AH10" s="366"/>
      <c r="AI10" s="367" t="s">
        <v>40</v>
      </c>
      <c r="AJ10" s="351">
        <v>101</v>
      </c>
      <c r="AK10" s="351">
        <v>102</v>
      </c>
      <c r="AL10" s="368"/>
      <c r="AM10" s="340"/>
      <c r="AN10" s="352" t="s">
        <v>41</v>
      </c>
      <c r="AO10" s="352"/>
      <c r="AP10" s="352"/>
      <c r="AQ10" s="340">
        <v>2</v>
      </c>
      <c r="AR10" s="340" t="s">
        <v>25</v>
      </c>
      <c r="AS10" s="340"/>
      <c r="AT10" s="353">
        <v>1</v>
      </c>
      <c r="AU10" s="353">
        <v>1</v>
      </c>
      <c r="AV10" s="354">
        <v>1.01</v>
      </c>
      <c r="AW10" s="354">
        <v>1.01</v>
      </c>
      <c r="AX10" s="354"/>
      <c r="AY10" s="19">
        <v>1.02</v>
      </c>
      <c r="AZ10" s="19">
        <v>1.02</v>
      </c>
      <c r="BA10" s="19">
        <v>1.0149999999999999</v>
      </c>
      <c r="BB10" s="19">
        <v>1.0149999999999999</v>
      </c>
      <c r="BC10" s="19">
        <v>1</v>
      </c>
      <c r="BD10" s="18">
        <v>1</v>
      </c>
      <c r="BE10" s="19">
        <v>1.01</v>
      </c>
      <c r="BF10" s="19">
        <v>1.02</v>
      </c>
      <c r="BG10" s="19">
        <v>1.01</v>
      </c>
      <c r="BH10" s="19">
        <v>1.01</v>
      </c>
      <c r="BI10" s="19">
        <v>1.01</v>
      </c>
      <c r="BJ10" s="19">
        <v>1.02</v>
      </c>
      <c r="BK10" s="19">
        <v>1.02</v>
      </c>
      <c r="BL10" s="19">
        <v>1.02</v>
      </c>
      <c r="BM10" s="19">
        <v>1.03</v>
      </c>
      <c r="BN10" s="19">
        <v>1.03</v>
      </c>
      <c r="BO10" s="19">
        <v>1.03</v>
      </c>
      <c r="BP10" s="19">
        <v>1.03</v>
      </c>
      <c r="BQ10" s="19">
        <v>1.0249999999999999</v>
      </c>
      <c r="BR10" s="17" t="s">
        <v>25</v>
      </c>
      <c r="BS10" s="26"/>
    </row>
    <row r="11" spans="2:72" ht="12.75" hidden="1" customHeight="1">
      <c r="C11" s="340"/>
      <c r="D11" s="340"/>
      <c r="E11" s="340"/>
      <c r="F11" s="340"/>
      <c r="G11" s="340"/>
      <c r="H11" s="340"/>
      <c r="I11" s="340"/>
      <c r="J11" s="355"/>
      <c r="K11" s="340"/>
      <c r="L11" s="369"/>
      <c r="M11" s="340"/>
      <c r="N11" s="340"/>
      <c r="O11" s="368"/>
      <c r="P11" s="340"/>
      <c r="Q11" s="340"/>
      <c r="R11" s="340"/>
      <c r="S11" s="340"/>
      <c r="T11" s="340"/>
      <c r="U11" s="340"/>
      <c r="V11" s="361" t="s">
        <v>42</v>
      </c>
      <c r="W11" s="362">
        <f t="shared" si="0"/>
        <v>0.11969111969111969</v>
      </c>
      <c r="X11" s="363">
        <v>66</v>
      </c>
      <c r="Y11" s="351">
        <f>COUNTIF($H$40:$H$298,X11)</f>
        <v>31</v>
      </c>
      <c r="Z11" s="364">
        <f t="shared" si="1"/>
        <v>2046</v>
      </c>
      <c r="AA11" s="365">
        <v>78</v>
      </c>
      <c r="AB11" s="340"/>
      <c r="AC11" s="340"/>
      <c r="AD11" s="340"/>
      <c r="AE11" s="340"/>
      <c r="AF11" s="340"/>
      <c r="AG11" s="340"/>
      <c r="AH11" s="366"/>
      <c r="AI11" s="351" t="s">
        <v>43</v>
      </c>
      <c r="AJ11" s="351">
        <v>102</v>
      </c>
      <c r="AK11" s="351">
        <v>106</v>
      </c>
      <c r="AL11" s="368"/>
      <c r="AM11" s="340"/>
      <c r="AN11" s="352" t="s">
        <v>44</v>
      </c>
      <c r="AO11" s="352"/>
      <c r="AP11" s="352"/>
      <c r="AQ11" s="340">
        <v>1</v>
      </c>
      <c r="AR11" s="340" t="s">
        <v>20</v>
      </c>
      <c r="AS11" s="340"/>
      <c r="AT11" s="353">
        <v>1</v>
      </c>
      <c r="AU11" s="353">
        <v>1</v>
      </c>
      <c r="AV11" s="354">
        <v>1.01</v>
      </c>
      <c r="AW11" s="354">
        <v>1.01</v>
      </c>
      <c r="AX11" s="354"/>
      <c r="AY11" s="19">
        <v>1.02</v>
      </c>
      <c r="AZ11" s="19">
        <v>1.02</v>
      </c>
      <c r="BA11" s="19">
        <v>1.0149999999999999</v>
      </c>
      <c r="BB11" s="19">
        <v>1.0149999999999999</v>
      </c>
      <c r="BC11" s="19">
        <v>1.0024999999999999</v>
      </c>
      <c r="BD11" s="18">
        <v>1</v>
      </c>
      <c r="BE11" s="19">
        <v>1.01</v>
      </c>
      <c r="BF11" s="19">
        <v>1.02</v>
      </c>
      <c r="BG11" s="19">
        <v>1.01</v>
      </c>
      <c r="BH11" s="19">
        <v>1.01</v>
      </c>
      <c r="BI11" s="19">
        <v>1.01</v>
      </c>
      <c r="BJ11" s="19">
        <v>1.02</v>
      </c>
      <c r="BK11" s="19">
        <v>1.02</v>
      </c>
      <c r="BL11" s="19">
        <v>1.02</v>
      </c>
      <c r="BM11" s="19">
        <v>1.03</v>
      </c>
      <c r="BN11" s="19">
        <v>1.03</v>
      </c>
      <c r="BO11" s="19">
        <v>1.03</v>
      </c>
      <c r="BP11" s="19">
        <v>1.03</v>
      </c>
      <c r="BQ11" s="19">
        <v>1.0249999999999999</v>
      </c>
      <c r="BR11" s="17" t="s">
        <v>20</v>
      </c>
      <c r="BS11" s="26"/>
    </row>
    <row r="12" spans="2:72" ht="12.75" hidden="1" customHeight="1">
      <c r="C12" s="340"/>
      <c r="D12" s="340"/>
      <c r="E12" s="340"/>
      <c r="F12" s="340"/>
      <c r="G12" s="340"/>
      <c r="H12" s="340"/>
      <c r="I12" s="340"/>
      <c r="J12" s="355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61" t="s">
        <v>45</v>
      </c>
      <c r="W12" s="362">
        <f t="shared" si="0"/>
        <v>0.10424710424710425</v>
      </c>
      <c r="X12" s="363">
        <v>52</v>
      </c>
      <c r="Y12" s="351">
        <f>COUNTIF($H$40:$H$298,X12)</f>
        <v>27</v>
      </c>
      <c r="Z12" s="364">
        <f t="shared" si="1"/>
        <v>1404</v>
      </c>
      <c r="AA12" s="365">
        <v>60</v>
      </c>
      <c r="AB12" s="340"/>
      <c r="AC12" s="340"/>
      <c r="AD12" s="340"/>
      <c r="AE12" s="340"/>
      <c r="AF12" s="340"/>
      <c r="AG12" s="340"/>
      <c r="AH12" s="366"/>
      <c r="AI12" s="351" t="s">
        <v>46</v>
      </c>
      <c r="AJ12" s="351">
        <v>103</v>
      </c>
      <c r="AK12" s="351">
        <v>107</v>
      </c>
      <c r="AL12" s="368"/>
      <c r="AM12" s="340"/>
      <c r="AN12" s="352" t="s">
        <v>47</v>
      </c>
      <c r="AO12" s="352"/>
      <c r="AP12" s="352"/>
      <c r="AQ12" s="340">
        <v>2</v>
      </c>
      <c r="AR12" s="340" t="s">
        <v>25</v>
      </c>
      <c r="AS12" s="340"/>
      <c r="AT12" s="353">
        <v>1</v>
      </c>
      <c r="AU12" s="353">
        <v>1</v>
      </c>
      <c r="AV12" s="354">
        <v>1.01</v>
      </c>
      <c r="AW12" s="354">
        <v>1.01</v>
      </c>
      <c r="AX12" s="354"/>
      <c r="AY12" s="19">
        <v>1.02</v>
      </c>
      <c r="AZ12" s="19">
        <v>1.02</v>
      </c>
      <c r="BA12" s="19">
        <v>1.0149999999999999</v>
      </c>
      <c r="BB12" s="19">
        <v>1.0149999999999999</v>
      </c>
      <c r="BC12" s="19">
        <v>1</v>
      </c>
      <c r="BD12" s="18">
        <v>1</v>
      </c>
      <c r="BE12" s="19">
        <v>1.01</v>
      </c>
      <c r="BF12" s="19">
        <v>1.02</v>
      </c>
      <c r="BG12" s="19">
        <v>1.01</v>
      </c>
      <c r="BH12" s="19">
        <v>1.01</v>
      </c>
      <c r="BI12" s="19">
        <v>1.01</v>
      </c>
      <c r="BJ12" s="19">
        <v>1.02</v>
      </c>
      <c r="BK12" s="19">
        <v>1.02</v>
      </c>
      <c r="BL12" s="19">
        <v>1.02</v>
      </c>
      <c r="BM12" s="19">
        <v>1.03</v>
      </c>
      <c r="BN12" s="19">
        <v>1.03</v>
      </c>
      <c r="BO12" s="19">
        <v>1.03</v>
      </c>
      <c r="BP12" s="19">
        <v>1.03</v>
      </c>
      <c r="BQ12" s="19">
        <v>1.0249999999999999</v>
      </c>
      <c r="BR12" s="17" t="s">
        <v>25</v>
      </c>
      <c r="BS12" s="26"/>
    </row>
    <row r="13" spans="2:72" ht="12.75" hidden="1" customHeight="1">
      <c r="C13" s="340"/>
      <c r="D13" s="340"/>
      <c r="E13" s="340"/>
      <c r="F13" s="340"/>
      <c r="G13" s="340"/>
      <c r="H13" s="340"/>
      <c r="I13" s="340"/>
      <c r="J13" s="355"/>
      <c r="K13" s="340"/>
      <c r="L13" s="340"/>
      <c r="M13" s="340"/>
      <c r="N13" s="340"/>
      <c r="O13" s="340"/>
      <c r="P13" s="340"/>
      <c r="Q13" s="340"/>
      <c r="R13" s="340"/>
      <c r="S13" s="340"/>
      <c r="T13" s="340"/>
      <c r="U13" s="340"/>
      <c r="V13" s="361" t="s">
        <v>48</v>
      </c>
      <c r="W13" s="362">
        <f t="shared" si="0"/>
        <v>0.11196911196911197</v>
      </c>
      <c r="X13" s="363">
        <v>63</v>
      </c>
      <c r="Y13" s="351">
        <f>COUNTIF($H$40:$H$298,X13)/2</f>
        <v>29</v>
      </c>
      <c r="Z13" s="364">
        <f t="shared" si="1"/>
        <v>1827</v>
      </c>
      <c r="AA13" s="365">
        <v>74</v>
      </c>
      <c r="AB13" s="340"/>
      <c r="AC13" s="340"/>
      <c r="AD13" s="340"/>
      <c r="AE13" s="340"/>
      <c r="AF13" s="340"/>
      <c r="AG13" s="340"/>
      <c r="AH13" s="366"/>
      <c r="AI13" s="351" t="s">
        <v>11</v>
      </c>
      <c r="AJ13" s="351">
        <v>104</v>
      </c>
      <c r="AK13" s="351">
        <v>108</v>
      </c>
      <c r="AL13" s="368"/>
      <c r="AM13" s="340"/>
      <c r="AN13" s="352" t="s">
        <v>49</v>
      </c>
      <c r="AO13" s="352"/>
      <c r="AP13" s="352"/>
      <c r="AQ13" s="340">
        <v>1</v>
      </c>
      <c r="AR13" s="340" t="s">
        <v>20</v>
      </c>
      <c r="AS13" s="340"/>
      <c r="AT13" s="353">
        <v>1</v>
      </c>
      <c r="AU13" s="353">
        <v>1</v>
      </c>
      <c r="AV13" s="354">
        <v>1.01</v>
      </c>
      <c r="AW13" s="354">
        <v>1.01</v>
      </c>
      <c r="AX13" s="354"/>
      <c r="AY13" s="19">
        <v>1.02</v>
      </c>
      <c r="AZ13" s="19">
        <v>1.02</v>
      </c>
      <c r="BA13" s="19">
        <v>1.0149999999999999</v>
      </c>
      <c r="BB13" s="19">
        <v>1.0149999999999999</v>
      </c>
      <c r="BC13" s="19">
        <v>1.0024999999999999</v>
      </c>
      <c r="BD13" s="18">
        <v>1</v>
      </c>
      <c r="BE13" s="19">
        <v>1.01</v>
      </c>
      <c r="BF13" s="19">
        <v>1.02</v>
      </c>
      <c r="BG13" s="19">
        <v>1.01</v>
      </c>
      <c r="BH13" s="19">
        <v>1.01</v>
      </c>
      <c r="BI13" s="19">
        <v>1.01</v>
      </c>
      <c r="BJ13" s="19">
        <v>1.02</v>
      </c>
      <c r="BK13" s="19">
        <v>1.02</v>
      </c>
      <c r="BL13" s="19">
        <v>1.02</v>
      </c>
      <c r="BM13" s="19">
        <v>1.03</v>
      </c>
      <c r="BN13" s="19">
        <v>1.03</v>
      </c>
      <c r="BO13" s="19">
        <v>1.03</v>
      </c>
      <c r="BP13" s="19">
        <v>1.03</v>
      </c>
      <c r="BQ13" s="19">
        <v>1.0249999999999999</v>
      </c>
      <c r="BR13" s="17" t="s">
        <v>20</v>
      </c>
      <c r="BS13" s="26"/>
    </row>
    <row r="14" spans="2:72" ht="12.75" hidden="1" customHeight="1">
      <c r="C14" s="340"/>
      <c r="D14" s="340"/>
      <c r="E14" s="340"/>
      <c r="F14" s="340"/>
      <c r="G14" s="340"/>
      <c r="H14" s="340"/>
      <c r="I14" s="340"/>
      <c r="J14" s="355"/>
      <c r="K14" s="340"/>
      <c r="L14" s="340"/>
      <c r="M14" s="340"/>
      <c r="N14" s="340"/>
      <c r="O14" s="340"/>
      <c r="P14" s="340"/>
      <c r="Q14" s="340"/>
      <c r="R14" s="340"/>
      <c r="S14" s="340"/>
      <c r="T14" s="340"/>
      <c r="U14" s="340"/>
      <c r="V14" s="361" t="s">
        <v>50</v>
      </c>
      <c r="W14" s="362">
        <f t="shared" si="0"/>
        <v>0.10810810810810811</v>
      </c>
      <c r="X14" s="363">
        <v>57</v>
      </c>
      <c r="Y14" s="351">
        <f>COUNTIF($H$40:$H$298,X14)</f>
        <v>28</v>
      </c>
      <c r="Z14" s="364">
        <f t="shared" si="1"/>
        <v>1596</v>
      </c>
      <c r="AA14" s="365">
        <v>67</v>
      </c>
      <c r="AB14" s="340"/>
      <c r="AC14" s="340"/>
      <c r="AD14" s="340"/>
      <c r="AE14" s="340"/>
      <c r="AF14" s="340"/>
      <c r="AG14" s="340"/>
      <c r="AH14" s="366"/>
      <c r="AI14" s="351" t="s">
        <v>12</v>
      </c>
      <c r="AJ14" s="351">
        <v>105</v>
      </c>
      <c r="AK14" s="351">
        <v>109</v>
      </c>
      <c r="AL14" s="368"/>
      <c r="AM14" s="340"/>
      <c r="AN14" s="352" t="s">
        <v>51</v>
      </c>
      <c r="AO14" s="352"/>
      <c r="AP14" s="352"/>
      <c r="AQ14" s="340">
        <v>2</v>
      </c>
      <c r="AR14" s="340" t="s">
        <v>25</v>
      </c>
      <c r="AS14" s="340"/>
      <c r="AT14" s="353">
        <v>1</v>
      </c>
      <c r="AU14" s="353">
        <v>1</v>
      </c>
      <c r="AV14" s="354">
        <v>1.01</v>
      </c>
      <c r="AW14" s="354">
        <v>1.01</v>
      </c>
      <c r="AX14" s="354"/>
      <c r="AY14" s="19">
        <v>1.02</v>
      </c>
      <c r="AZ14" s="19">
        <v>1.02</v>
      </c>
      <c r="BA14" s="19">
        <v>1.0149999999999999</v>
      </c>
      <c r="BB14" s="19">
        <v>1.0149999999999999</v>
      </c>
      <c r="BC14" s="19">
        <v>1</v>
      </c>
      <c r="BD14" s="18">
        <v>1</v>
      </c>
      <c r="BE14" s="19">
        <v>1.01</v>
      </c>
      <c r="BF14" s="19">
        <v>1.02</v>
      </c>
      <c r="BG14" s="19">
        <v>1.01</v>
      </c>
      <c r="BH14" s="19">
        <v>1.01</v>
      </c>
      <c r="BI14" s="19">
        <v>1.01</v>
      </c>
      <c r="BJ14" s="19">
        <v>1.02</v>
      </c>
      <c r="BK14" s="19">
        <v>1.02</v>
      </c>
      <c r="BL14" s="19">
        <v>1.02</v>
      </c>
      <c r="BM14" s="19">
        <v>1.03</v>
      </c>
      <c r="BN14" s="19">
        <v>1.03</v>
      </c>
      <c r="BO14" s="19">
        <v>1.03</v>
      </c>
      <c r="BP14" s="19">
        <v>1.03</v>
      </c>
      <c r="BQ14" s="19">
        <v>1.0249999999999999</v>
      </c>
      <c r="BR14" s="17" t="s">
        <v>25</v>
      </c>
      <c r="BS14" s="26"/>
    </row>
    <row r="15" spans="2:72" ht="12.75" hidden="1" customHeight="1">
      <c r="C15" s="340"/>
      <c r="D15" s="340"/>
      <c r="E15" s="340"/>
      <c r="F15" s="340"/>
      <c r="G15" s="340"/>
      <c r="H15" s="340"/>
      <c r="I15" s="340"/>
      <c r="J15" s="355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61" t="s">
        <v>52</v>
      </c>
      <c r="W15" s="362">
        <f t="shared" si="0"/>
        <v>0.11196911196911197</v>
      </c>
      <c r="X15" s="363">
        <v>63</v>
      </c>
      <c r="Y15" s="351">
        <f>COUNTIF($H$40:$H$298,X15)/2</f>
        <v>29</v>
      </c>
      <c r="Z15" s="364">
        <f t="shared" si="1"/>
        <v>1827</v>
      </c>
      <c r="AA15" s="365">
        <v>71</v>
      </c>
      <c r="AB15" s="340"/>
      <c r="AC15" s="340"/>
      <c r="AD15" s="340"/>
      <c r="AE15" s="340"/>
      <c r="AF15" s="340"/>
      <c r="AG15" s="340"/>
      <c r="AH15" s="366"/>
      <c r="AI15" s="340"/>
      <c r="AJ15" s="340"/>
      <c r="AK15" s="340"/>
      <c r="AL15" s="368"/>
      <c r="AM15" s="340"/>
      <c r="AN15" s="352" t="s">
        <v>53</v>
      </c>
      <c r="AO15" s="352"/>
      <c r="AP15" s="352"/>
      <c r="AQ15" s="340">
        <v>1</v>
      </c>
      <c r="AR15" s="340" t="s">
        <v>20</v>
      </c>
      <c r="AS15" s="340"/>
      <c r="AT15" s="353">
        <v>1</v>
      </c>
      <c r="AU15" s="353">
        <v>1</v>
      </c>
      <c r="AV15" s="354">
        <v>1.01</v>
      </c>
      <c r="AW15" s="354">
        <v>1.01</v>
      </c>
      <c r="AX15" s="354"/>
      <c r="AY15" s="19">
        <v>1.02</v>
      </c>
      <c r="AZ15" s="19">
        <v>1.02</v>
      </c>
      <c r="BA15" s="19">
        <v>1.0149999999999999</v>
      </c>
      <c r="BB15" s="19">
        <v>1.0149999999999999</v>
      </c>
      <c r="BC15" s="19">
        <v>1.0024999999999999</v>
      </c>
      <c r="BD15" s="18">
        <v>1</v>
      </c>
      <c r="BE15" s="19">
        <v>1.01</v>
      </c>
      <c r="BF15" s="19">
        <v>1.02</v>
      </c>
      <c r="BG15" s="19">
        <v>1.01</v>
      </c>
      <c r="BH15" s="19">
        <v>1.01</v>
      </c>
      <c r="BI15" s="19">
        <v>1.01</v>
      </c>
      <c r="BJ15" s="19">
        <v>1.02</v>
      </c>
      <c r="BK15" s="19">
        <v>1.02</v>
      </c>
      <c r="BL15" s="19">
        <v>1.02</v>
      </c>
      <c r="BM15" s="19">
        <v>1.03</v>
      </c>
      <c r="BN15" s="19">
        <v>1.03</v>
      </c>
      <c r="BO15" s="19">
        <v>1.03</v>
      </c>
      <c r="BP15" s="19">
        <v>1.03</v>
      </c>
      <c r="BQ15" s="19">
        <v>1.0249999999999999</v>
      </c>
      <c r="BR15" s="17" t="s">
        <v>20</v>
      </c>
      <c r="BS15" s="26"/>
    </row>
    <row r="16" spans="2:72" ht="12.75" hidden="1" customHeight="1">
      <c r="C16" s="340"/>
      <c r="D16" s="340"/>
      <c r="E16" s="340"/>
      <c r="F16" s="340"/>
      <c r="G16" s="340"/>
      <c r="H16" s="340"/>
      <c r="I16" s="340"/>
      <c r="J16" s="355"/>
      <c r="K16" s="340"/>
      <c r="L16" s="340"/>
      <c r="M16" s="340"/>
      <c r="N16" s="340"/>
      <c r="O16" s="340"/>
      <c r="P16" s="340"/>
      <c r="Q16" s="340"/>
      <c r="R16" s="340"/>
      <c r="S16" s="340"/>
      <c r="T16" s="340"/>
      <c r="U16" s="340"/>
      <c r="V16" s="361" t="s">
        <v>54</v>
      </c>
      <c r="W16" s="362">
        <f t="shared" si="0"/>
        <v>0.11969111969111969</v>
      </c>
      <c r="X16" s="363">
        <v>85</v>
      </c>
      <c r="Y16" s="351">
        <f>COUNTIF($H$40:$H$298,X16)</f>
        <v>31</v>
      </c>
      <c r="Z16" s="364">
        <f t="shared" si="1"/>
        <v>2635</v>
      </c>
      <c r="AA16" s="365">
        <v>97</v>
      </c>
      <c r="AB16" s="340"/>
      <c r="AC16" s="340"/>
      <c r="AD16" s="340"/>
      <c r="AE16" s="340"/>
      <c r="AF16" s="340"/>
      <c r="AG16" s="340"/>
      <c r="AH16" s="366"/>
      <c r="AI16" s="340"/>
      <c r="AJ16" s="340"/>
      <c r="AK16" s="340"/>
      <c r="AL16" s="368"/>
      <c r="AM16" s="340"/>
      <c r="AN16" s="352" t="s">
        <v>55</v>
      </c>
      <c r="AO16" s="352"/>
      <c r="AP16" s="352"/>
      <c r="AQ16" s="340">
        <v>2</v>
      </c>
      <c r="AR16" s="340" t="s">
        <v>25</v>
      </c>
      <c r="AS16" s="340"/>
      <c r="AT16" s="353">
        <v>1</v>
      </c>
      <c r="AU16" s="353">
        <v>1</v>
      </c>
      <c r="AV16" s="354">
        <v>1.01</v>
      </c>
      <c r="AW16" s="354">
        <v>1.01</v>
      </c>
      <c r="AX16" s="354"/>
      <c r="AY16" s="19">
        <v>1.02</v>
      </c>
      <c r="AZ16" s="19">
        <v>1.02</v>
      </c>
      <c r="BA16" s="19">
        <v>1.0149999999999999</v>
      </c>
      <c r="BB16" s="19">
        <v>1.0149999999999999</v>
      </c>
      <c r="BC16" s="19">
        <v>1</v>
      </c>
      <c r="BD16" s="18">
        <v>1</v>
      </c>
      <c r="BE16" s="19">
        <v>1.01</v>
      </c>
      <c r="BF16" s="19">
        <v>1.02</v>
      </c>
      <c r="BG16" s="19">
        <v>1.01</v>
      </c>
      <c r="BH16" s="19">
        <v>1.01</v>
      </c>
      <c r="BI16" s="19">
        <v>1.01</v>
      </c>
      <c r="BJ16" s="19">
        <v>1.02</v>
      </c>
      <c r="BK16" s="19">
        <v>1.02</v>
      </c>
      <c r="BL16" s="19">
        <v>1.02</v>
      </c>
      <c r="BM16" s="19">
        <v>1.03</v>
      </c>
      <c r="BN16" s="19">
        <v>1.03</v>
      </c>
      <c r="BO16" s="19">
        <v>1.03</v>
      </c>
      <c r="BP16" s="19">
        <v>1.03</v>
      </c>
      <c r="BQ16" s="19">
        <v>1.0249999999999999</v>
      </c>
      <c r="BR16" s="17" t="s">
        <v>25</v>
      </c>
      <c r="BS16" s="26"/>
    </row>
    <row r="17" spans="3:71" ht="12.75" hidden="1" customHeight="1">
      <c r="C17" s="340"/>
      <c r="D17" s="340"/>
      <c r="E17" s="340"/>
      <c r="F17" s="340"/>
      <c r="G17" s="340"/>
      <c r="H17" s="340"/>
      <c r="I17" s="340"/>
      <c r="J17" s="355"/>
      <c r="K17" s="340"/>
      <c r="L17" s="340"/>
      <c r="M17" s="340"/>
      <c r="N17" s="340"/>
      <c r="O17" s="340"/>
      <c r="P17" s="340"/>
      <c r="Q17" s="340"/>
      <c r="R17" s="340"/>
      <c r="S17" s="340"/>
      <c r="T17" s="340"/>
      <c r="U17" s="340"/>
      <c r="V17" s="361" t="s">
        <v>56</v>
      </c>
      <c r="W17" s="362">
        <f t="shared" si="0"/>
        <v>0</v>
      </c>
      <c r="X17" s="363">
        <v>74</v>
      </c>
      <c r="Y17" s="370">
        <f>COUNTIF($H$40:$H$298,X17)/3</f>
        <v>0</v>
      </c>
      <c r="Z17" s="364">
        <f t="shared" si="1"/>
        <v>0</v>
      </c>
      <c r="AA17" s="365">
        <v>85</v>
      </c>
      <c r="AB17" s="340"/>
      <c r="AC17" s="340"/>
      <c r="AD17" s="340"/>
      <c r="AE17" s="340"/>
      <c r="AF17" s="340"/>
      <c r="AG17" s="340"/>
      <c r="AH17" s="366"/>
      <c r="AI17" s="340"/>
      <c r="AJ17" s="340"/>
      <c r="AK17" s="340"/>
      <c r="AL17" s="368"/>
      <c r="AM17" s="340"/>
      <c r="AN17" s="352" t="s">
        <v>57</v>
      </c>
      <c r="AO17" s="352"/>
      <c r="AP17" s="352"/>
      <c r="AQ17" s="340">
        <v>1</v>
      </c>
      <c r="AR17" s="340" t="s">
        <v>20</v>
      </c>
      <c r="AS17" s="340"/>
      <c r="AT17" s="353">
        <v>1</v>
      </c>
      <c r="AU17" s="353">
        <v>1</v>
      </c>
      <c r="AV17" s="354">
        <v>1.01</v>
      </c>
      <c r="AW17" s="354">
        <v>1.01</v>
      </c>
      <c r="AX17" s="354"/>
      <c r="AY17" s="19">
        <v>1.02</v>
      </c>
      <c r="AZ17" s="19">
        <v>1.02</v>
      </c>
      <c r="BA17" s="19">
        <v>1.0149999999999999</v>
      </c>
      <c r="BB17" s="19">
        <v>1.0149999999999999</v>
      </c>
      <c r="BC17" s="19">
        <v>1.0024999999999999</v>
      </c>
      <c r="BD17" s="18">
        <v>1</v>
      </c>
      <c r="BE17" s="19">
        <v>1.01</v>
      </c>
      <c r="BF17" s="19">
        <v>1.02</v>
      </c>
      <c r="BG17" s="19">
        <v>1.01</v>
      </c>
      <c r="BH17" s="19">
        <v>1.01</v>
      </c>
      <c r="BI17" s="19">
        <v>1.01</v>
      </c>
      <c r="BJ17" s="19">
        <v>1.02</v>
      </c>
      <c r="BK17" s="19">
        <v>1.02</v>
      </c>
      <c r="BL17" s="19">
        <v>1.02</v>
      </c>
      <c r="BM17" s="19">
        <v>1.03</v>
      </c>
      <c r="BN17" s="19">
        <v>1.03</v>
      </c>
      <c r="BO17" s="19">
        <v>1.03</v>
      </c>
      <c r="BP17" s="19">
        <v>1.03</v>
      </c>
      <c r="BQ17" s="19">
        <v>1.0249999999999999</v>
      </c>
      <c r="BR17" s="17" t="s">
        <v>20</v>
      </c>
      <c r="BS17" s="26"/>
    </row>
    <row r="18" spans="3:71" ht="12.75" hidden="1" customHeight="1">
      <c r="C18" s="340"/>
      <c r="D18" s="340"/>
      <c r="E18" s="340"/>
      <c r="F18" s="340"/>
      <c r="G18" s="340"/>
      <c r="H18" s="340"/>
      <c r="I18" s="371">
        <v>23794050</v>
      </c>
      <c r="J18" s="355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61" t="s">
        <v>58</v>
      </c>
      <c r="W18" s="362">
        <f t="shared" si="0"/>
        <v>0</v>
      </c>
      <c r="X18" s="363">
        <v>90</v>
      </c>
      <c r="Y18" s="372">
        <f>COUNTIF($H$40:$H$298,X18)/4</f>
        <v>0</v>
      </c>
      <c r="Z18" s="364">
        <f t="shared" si="1"/>
        <v>0</v>
      </c>
      <c r="AA18" s="365">
        <v>101</v>
      </c>
      <c r="AB18" s="340"/>
      <c r="AC18" s="340"/>
      <c r="AD18" s="340"/>
      <c r="AE18" s="340"/>
      <c r="AF18" s="340"/>
      <c r="AG18" s="340"/>
      <c r="AH18" s="366"/>
      <c r="AI18" s="352"/>
      <c r="AJ18" s="340"/>
      <c r="AK18" s="340"/>
      <c r="AL18" s="368"/>
      <c r="AM18" s="340"/>
      <c r="AN18" s="352" t="s">
        <v>59</v>
      </c>
      <c r="AO18" s="352"/>
      <c r="AP18" s="352"/>
      <c r="AQ18" s="340">
        <v>2</v>
      </c>
      <c r="AR18" s="340" t="s">
        <v>25</v>
      </c>
      <c r="AS18" s="340"/>
      <c r="AT18" s="353">
        <v>1</v>
      </c>
      <c r="AU18" s="353">
        <v>1</v>
      </c>
      <c r="AV18" s="354">
        <v>1.01</v>
      </c>
      <c r="AW18" s="354">
        <v>1.01</v>
      </c>
      <c r="AX18" s="354"/>
      <c r="AY18" s="19">
        <v>1.02</v>
      </c>
      <c r="AZ18" s="19">
        <v>1.02</v>
      </c>
      <c r="BA18" s="19">
        <v>1.0149999999999999</v>
      </c>
      <c r="BB18" s="19">
        <v>1.0149999999999999</v>
      </c>
      <c r="BC18" s="19">
        <v>1</v>
      </c>
      <c r="BD18" s="18">
        <v>1</v>
      </c>
      <c r="BE18" s="19">
        <v>1.01</v>
      </c>
      <c r="BF18" s="19">
        <v>1.02</v>
      </c>
      <c r="BG18" s="19">
        <v>1.01</v>
      </c>
      <c r="BH18" s="19">
        <v>1.01</v>
      </c>
      <c r="BI18" s="19">
        <v>1.01</v>
      </c>
      <c r="BJ18" s="19">
        <v>1.02</v>
      </c>
      <c r="BK18" s="19">
        <v>1.02</v>
      </c>
      <c r="BL18" s="19">
        <v>1.02</v>
      </c>
      <c r="BM18" s="19">
        <v>1.03</v>
      </c>
      <c r="BN18" s="19">
        <v>1.03</v>
      </c>
      <c r="BO18" s="19">
        <v>1.03</v>
      </c>
      <c r="BP18" s="19">
        <v>1.03</v>
      </c>
      <c r="BQ18" s="19">
        <v>1.0249999999999999</v>
      </c>
      <c r="BR18" s="17" t="s">
        <v>25</v>
      </c>
      <c r="BS18" s="26"/>
    </row>
    <row r="19" spans="3:71" ht="12.75" hidden="1" customHeight="1">
      <c r="C19" s="340"/>
      <c r="D19" s="340"/>
      <c r="E19" s="340"/>
      <c r="F19" s="340"/>
      <c r="G19" s="340"/>
      <c r="H19" s="340"/>
      <c r="I19" s="371">
        <f>I18+(I18*5%)</f>
        <v>24983752.5</v>
      </c>
      <c r="J19" s="355"/>
      <c r="K19" s="340"/>
      <c r="L19" s="340"/>
      <c r="M19" s="340"/>
      <c r="N19" s="340"/>
      <c r="O19" s="340"/>
      <c r="P19" s="340"/>
      <c r="Q19" s="340"/>
      <c r="R19" s="340"/>
      <c r="S19" s="340"/>
      <c r="T19" s="340"/>
      <c r="U19" s="340"/>
      <c r="V19" s="361" t="s">
        <v>60</v>
      </c>
      <c r="W19" s="362">
        <f t="shared" si="0"/>
        <v>0</v>
      </c>
      <c r="X19" s="363">
        <v>90</v>
      </c>
      <c r="Y19" s="372">
        <f>COUNTIF($H$40:$H$298,X19)/4</f>
        <v>0</v>
      </c>
      <c r="Z19" s="364">
        <f t="shared" si="1"/>
        <v>0</v>
      </c>
      <c r="AA19" s="365">
        <v>101</v>
      </c>
      <c r="AB19" s="340"/>
      <c r="AC19" s="340"/>
      <c r="AD19" s="340"/>
      <c r="AE19" s="340"/>
      <c r="AF19" s="340"/>
      <c r="AG19" s="340"/>
      <c r="AH19" s="340"/>
      <c r="AI19" s="340"/>
      <c r="AJ19" s="340"/>
      <c r="AK19" s="340"/>
      <c r="AL19" s="368"/>
      <c r="AM19" s="340"/>
      <c r="AN19" s="352" t="s">
        <v>61</v>
      </c>
      <c r="AO19" s="352"/>
      <c r="AP19" s="352"/>
      <c r="AQ19" s="340">
        <v>1</v>
      </c>
      <c r="AR19" s="340" t="s">
        <v>20</v>
      </c>
      <c r="AS19" s="340"/>
      <c r="AT19" s="353">
        <v>1</v>
      </c>
      <c r="AU19" s="353">
        <v>1</v>
      </c>
      <c r="AV19" s="354">
        <v>1.01</v>
      </c>
      <c r="AW19" s="354">
        <v>1.01</v>
      </c>
      <c r="AX19" s="354"/>
      <c r="AY19" s="19">
        <v>1.02</v>
      </c>
      <c r="AZ19" s="19">
        <v>1.02</v>
      </c>
      <c r="BA19" s="19">
        <v>1.0149999999999999</v>
      </c>
      <c r="BB19" s="19">
        <v>1.0149999999999999</v>
      </c>
      <c r="BC19" s="19">
        <v>1.0024999999999999</v>
      </c>
      <c r="BD19" s="18">
        <v>1</v>
      </c>
      <c r="BE19" s="19">
        <v>1.01</v>
      </c>
      <c r="BF19" s="19">
        <v>1.02</v>
      </c>
      <c r="BG19" s="19">
        <v>1.01</v>
      </c>
      <c r="BH19" s="19">
        <v>1.01</v>
      </c>
      <c r="BI19" s="19">
        <v>1.01</v>
      </c>
      <c r="BJ19" s="19">
        <v>1.02</v>
      </c>
      <c r="BK19" s="19">
        <v>1.02</v>
      </c>
      <c r="BL19" s="19">
        <v>1.02</v>
      </c>
      <c r="BM19" s="19">
        <v>1.03</v>
      </c>
      <c r="BN19" s="19">
        <v>1.03</v>
      </c>
      <c r="BO19" s="19">
        <v>1.03</v>
      </c>
      <c r="BP19" s="19">
        <v>1.03</v>
      </c>
      <c r="BQ19" s="19">
        <v>1.0249999999999999</v>
      </c>
      <c r="BR19" s="17" t="s">
        <v>20</v>
      </c>
      <c r="BS19" s="26"/>
    </row>
    <row r="20" spans="3:71" ht="12.75" hidden="1" customHeight="1">
      <c r="C20" s="340"/>
      <c r="D20" s="340"/>
      <c r="E20" s="340"/>
      <c r="F20" s="340"/>
      <c r="G20" s="340"/>
      <c r="H20" s="340"/>
      <c r="I20" s="371">
        <f>I18+(I18*11.112%)</f>
        <v>26438044.835999999</v>
      </c>
      <c r="J20" s="355"/>
      <c r="K20" s="340"/>
      <c r="L20" s="340"/>
      <c r="M20" s="340"/>
      <c r="N20" s="340"/>
      <c r="O20" s="340"/>
      <c r="P20" s="340"/>
      <c r="Q20" s="340"/>
      <c r="R20" s="340"/>
      <c r="S20" s="340"/>
      <c r="T20" s="340"/>
      <c r="U20" s="340"/>
      <c r="V20" s="361" t="s">
        <v>62</v>
      </c>
      <c r="W20" s="362">
        <f t="shared" si="0"/>
        <v>0</v>
      </c>
      <c r="X20" s="363">
        <v>90</v>
      </c>
      <c r="Y20" s="372">
        <f>COUNTIF($H$40:$H$298,X20)/4</f>
        <v>0</v>
      </c>
      <c r="Z20" s="364">
        <f t="shared" si="1"/>
        <v>0</v>
      </c>
      <c r="AA20" s="365">
        <v>101</v>
      </c>
      <c r="AB20" s="340"/>
      <c r="AC20" s="340"/>
      <c r="AD20" s="340"/>
      <c r="AE20" s="340"/>
      <c r="AF20" s="340"/>
      <c r="AG20" s="340"/>
      <c r="AH20" s="340"/>
      <c r="AI20" s="340"/>
      <c r="AJ20" s="340"/>
      <c r="AK20" s="340"/>
      <c r="AL20" s="368"/>
      <c r="AM20" s="340"/>
      <c r="AN20" s="352" t="s">
        <v>63</v>
      </c>
      <c r="AO20" s="352"/>
      <c r="AP20" s="352"/>
      <c r="AQ20" s="340">
        <v>2</v>
      </c>
      <c r="AR20" s="340" t="s">
        <v>25</v>
      </c>
      <c r="AS20" s="340"/>
      <c r="AT20" s="353">
        <v>1</v>
      </c>
      <c r="AU20" s="353">
        <v>1</v>
      </c>
      <c r="AV20" s="354">
        <v>1.01</v>
      </c>
      <c r="AW20" s="354">
        <v>1.01</v>
      </c>
      <c r="AX20" s="354"/>
      <c r="AY20" s="19">
        <v>1.02</v>
      </c>
      <c r="AZ20" s="19">
        <v>1.02</v>
      </c>
      <c r="BA20" s="19">
        <v>1.0149999999999999</v>
      </c>
      <c r="BB20" s="19">
        <v>1.0149999999999999</v>
      </c>
      <c r="BC20" s="19">
        <v>1</v>
      </c>
      <c r="BD20" s="18">
        <v>1</v>
      </c>
      <c r="BE20" s="19">
        <v>1.01</v>
      </c>
      <c r="BF20" s="19">
        <v>1.02</v>
      </c>
      <c r="BG20" s="19">
        <v>1.01</v>
      </c>
      <c r="BH20" s="19">
        <v>1.01</v>
      </c>
      <c r="BI20" s="19">
        <v>1.01</v>
      </c>
      <c r="BJ20" s="19">
        <v>1.02</v>
      </c>
      <c r="BK20" s="19">
        <v>1.02</v>
      </c>
      <c r="BL20" s="19">
        <v>1.02</v>
      </c>
      <c r="BM20" s="19">
        <v>1.03</v>
      </c>
      <c r="BN20" s="19">
        <v>1.03</v>
      </c>
      <c r="BO20" s="19">
        <v>1.03</v>
      </c>
      <c r="BP20" s="19">
        <v>1.03</v>
      </c>
      <c r="BQ20" s="19">
        <v>1.0249999999999999</v>
      </c>
      <c r="BR20" s="17" t="s">
        <v>25</v>
      </c>
      <c r="BS20" s="26"/>
    </row>
    <row r="21" spans="3:71" ht="12.75" hidden="1" customHeight="1">
      <c r="C21" s="340"/>
      <c r="D21" s="340"/>
      <c r="E21" s="340"/>
      <c r="F21" s="340"/>
      <c r="G21" s="340"/>
      <c r="H21" s="340"/>
      <c r="I21" s="373">
        <f>I20+(I20*2%)</f>
        <v>26966805.732719999</v>
      </c>
      <c r="J21" s="355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61" t="s">
        <v>64</v>
      </c>
      <c r="W21" s="362">
        <f t="shared" si="0"/>
        <v>0</v>
      </c>
      <c r="X21" s="363">
        <v>90</v>
      </c>
      <c r="Y21" s="372">
        <f>COUNTIF($H$40:$H$298,X21)/4</f>
        <v>0</v>
      </c>
      <c r="Z21" s="364">
        <f t="shared" si="1"/>
        <v>0</v>
      </c>
      <c r="AA21" s="365">
        <v>101</v>
      </c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68"/>
      <c r="AM21" s="340"/>
      <c r="AN21" s="352" t="s">
        <v>65</v>
      </c>
      <c r="AO21" s="352"/>
      <c r="AP21" s="352"/>
      <c r="AQ21" s="340">
        <v>3</v>
      </c>
      <c r="AR21" s="340" t="s">
        <v>20</v>
      </c>
      <c r="AS21" s="340"/>
      <c r="AT21" s="353">
        <v>1</v>
      </c>
      <c r="AU21" s="353">
        <v>1</v>
      </c>
      <c r="AV21" s="354">
        <v>1.01</v>
      </c>
      <c r="AW21" s="354">
        <v>1.01</v>
      </c>
      <c r="AX21" s="354"/>
      <c r="AY21" s="19">
        <v>1.02</v>
      </c>
      <c r="AZ21" s="19">
        <v>1.02</v>
      </c>
      <c r="BA21" s="19">
        <v>1.0149999999999999</v>
      </c>
      <c r="BB21" s="19">
        <v>1.0149999999999999</v>
      </c>
      <c r="BC21" s="19">
        <v>1.0024999999999999</v>
      </c>
      <c r="BD21" s="18">
        <v>1</v>
      </c>
      <c r="BE21" s="19">
        <v>1.01</v>
      </c>
      <c r="BF21" s="19">
        <v>1.02</v>
      </c>
      <c r="BG21" s="19">
        <v>1.01</v>
      </c>
      <c r="BH21" s="19">
        <v>1.01</v>
      </c>
      <c r="BI21" s="19">
        <v>1.01</v>
      </c>
      <c r="BJ21" s="19">
        <v>1.02</v>
      </c>
      <c r="BK21" s="19">
        <v>1.02</v>
      </c>
      <c r="BL21" s="19">
        <v>1.02</v>
      </c>
      <c r="BM21" s="19">
        <v>1.03</v>
      </c>
      <c r="BN21" s="19">
        <v>1.03</v>
      </c>
      <c r="BO21" s="19">
        <v>1.03</v>
      </c>
      <c r="BP21" s="19">
        <v>1.03</v>
      </c>
      <c r="BQ21" s="19">
        <v>1.0249999999999999</v>
      </c>
      <c r="BR21" s="17" t="s">
        <v>20</v>
      </c>
      <c r="BS21" s="26"/>
    </row>
    <row r="22" spans="3:71" ht="12.75" hidden="1" customHeight="1">
      <c r="C22" s="340"/>
      <c r="D22" s="340"/>
      <c r="E22" s="340"/>
      <c r="F22" s="340"/>
      <c r="G22" s="340"/>
      <c r="H22" s="340"/>
      <c r="I22" s="340"/>
      <c r="J22" s="355"/>
      <c r="K22" s="340"/>
      <c r="L22" s="340"/>
      <c r="M22" s="340"/>
      <c r="N22" s="340"/>
      <c r="O22" s="340"/>
      <c r="P22" s="340"/>
      <c r="Q22" s="340"/>
      <c r="R22" s="340"/>
      <c r="S22" s="374"/>
      <c r="T22" s="340"/>
      <c r="U22" s="357" t="s">
        <v>66</v>
      </c>
      <c r="V22" s="361" t="s">
        <v>67</v>
      </c>
      <c r="W22" s="362">
        <f t="shared" si="0"/>
        <v>0</v>
      </c>
      <c r="X22" s="363">
        <v>74</v>
      </c>
      <c r="Y22" s="370">
        <f>COUNTIF($H$40:$H$298,X22)/3</f>
        <v>0</v>
      </c>
      <c r="Z22" s="364">
        <f t="shared" si="1"/>
        <v>0</v>
      </c>
      <c r="AA22" s="365">
        <v>85</v>
      </c>
      <c r="AB22" s="340"/>
      <c r="AC22" s="340"/>
      <c r="AD22" s="340"/>
      <c r="AE22" s="340"/>
      <c r="AF22" s="340"/>
      <c r="AG22" s="340"/>
      <c r="AH22" s="350" t="s">
        <v>68</v>
      </c>
      <c r="AI22" s="340"/>
      <c r="AJ22" s="340"/>
      <c r="AK22" s="340"/>
      <c r="AL22" s="368"/>
      <c r="AM22" s="340"/>
      <c r="AN22" s="352" t="s">
        <v>69</v>
      </c>
      <c r="AO22" s="352"/>
      <c r="AP22" s="352"/>
      <c r="AQ22" s="340">
        <v>4</v>
      </c>
      <c r="AR22" s="340" t="s">
        <v>25</v>
      </c>
      <c r="AS22" s="340"/>
      <c r="AT22" s="353">
        <v>1</v>
      </c>
      <c r="AU22" s="353">
        <v>1</v>
      </c>
      <c r="AV22" s="354">
        <v>1.01</v>
      </c>
      <c r="AW22" s="354">
        <v>1.01</v>
      </c>
      <c r="AX22" s="354"/>
      <c r="AY22" s="19">
        <v>1.02</v>
      </c>
      <c r="AZ22" s="19">
        <v>1.02</v>
      </c>
      <c r="BA22" s="19">
        <v>1.0149999999999999</v>
      </c>
      <c r="BB22" s="19">
        <v>1.0149999999999999</v>
      </c>
      <c r="BC22" s="19">
        <v>1</v>
      </c>
      <c r="BD22" s="18">
        <v>1</v>
      </c>
      <c r="BE22" s="19">
        <v>1.01</v>
      </c>
      <c r="BF22" s="19">
        <v>1.02</v>
      </c>
      <c r="BG22" s="19">
        <v>1.01</v>
      </c>
      <c r="BH22" s="19">
        <v>1.01</v>
      </c>
      <c r="BI22" s="19">
        <v>1.01</v>
      </c>
      <c r="BJ22" s="19">
        <v>1.02</v>
      </c>
      <c r="BK22" s="19">
        <v>1.02</v>
      </c>
      <c r="BL22" s="19">
        <v>1.02</v>
      </c>
      <c r="BM22" s="19">
        <v>1.03</v>
      </c>
      <c r="BN22" s="19">
        <v>1.03</v>
      </c>
      <c r="BO22" s="19">
        <v>1.03</v>
      </c>
      <c r="BP22" s="19">
        <v>1.03</v>
      </c>
      <c r="BQ22" s="19">
        <v>1.0249999999999999</v>
      </c>
      <c r="BR22" s="17" t="s">
        <v>25</v>
      </c>
      <c r="BS22" s="26"/>
    </row>
    <row r="23" spans="3:71" ht="12.75" hidden="1" customHeight="1">
      <c r="C23" s="340"/>
      <c r="D23" s="340"/>
      <c r="E23" s="340"/>
      <c r="F23" s="340"/>
      <c r="G23" s="340"/>
      <c r="H23" s="340"/>
      <c r="I23" s="340"/>
      <c r="J23" s="355"/>
      <c r="K23" s="340"/>
      <c r="L23" s="340"/>
      <c r="M23" s="340"/>
      <c r="N23" s="340"/>
      <c r="O23" s="340"/>
      <c r="P23" s="340"/>
      <c r="Q23" s="340"/>
      <c r="R23" s="340"/>
      <c r="S23" s="374"/>
      <c r="T23" s="340"/>
      <c r="U23" s="357" t="s">
        <v>66</v>
      </c>
      <c r="V23" s="361" t="s">
        <v>70</v>
      </c>
      <c r="W23" s="362">
        <f t="shared" si="0"/>
        <v>0.10810810810810811</v>
      </c>
      <c r="X23" s="375">
        <v>51</v>
      </c>
      <c r="Y23" s="351">
        <f>COUNTIF($H$40:$H$298,X23)</f>
        <v>28</v>
      </c>
      <c r="Z23" s="364">
        <f t="shared" si="1"/>
        <v>1428</v>
      </c>
      <c r="AA23" s="365">
        <v>60</v>
      </c>
      <c r="AB23" s="340"/>
      <c r="AC23" s="340"/>
      <c r="AD23" s="340"/>
      <c r="AE23" s="340"/>
      <c r="AF23" s="340"/>
      <c r="AG23" s="340"/>
      <c r="AH23" s="340" t="s">
        <v>71</v>
      </c>
      <c r="AI23" s="340"/>
      <c r="AJ23" s="340"/>
      <c r="AK23" s="340"/>
      <c r="AL23" s="368"/>
      <c r="AM23" s="340"/>
      <c r="AN23" s="340"/>
      <c r="AO23" s="340"/>
      <c r="AP23" s="340"/>
      <c r="AQ23" s="340"/>
      <c r="AR23" s="340"/>
      <c r="AS23" s="340"/>
      <c r="AT23" s="341"/>
      <c r="AU23" s="341"/>
      <c r="AV23" s="341"/>
      <c r="AW23" s="341"/>
      <c r="AX23" s="341"/>
      <c r="AY23" s="4"/>
      <c r="AZ23" s="4"/>
      <c r="BA23" s="4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</row>
    <row r="24" spans="3:71" ht="12.75" hidden="1" customHeight="1">
      <c r="C24" s="340"/>
      <c r="D24" s="340"/>
      <c r="E24" s="340"/>
      <c r="F24" s="340"/>
      <c r="G24" s="340"/>
      <c r="H24" s="340"/>
      <c r="I24" s="340"/>
      <c r="J24" s="376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57" t="s">
        <v>66</v>
      </c>
      <c r="V24" s="377" t="s">
        <v>72</v>
      </c>
      <c r="W24" s="362">
        <f t="shared" si="0"/>
        <v>0</v>
      </c>
      <c r="X24" s="375">
        <v>156</v>
      </c>
      <c r="Y24" s="351">
        <f>COUNTIF($H$40:$H$298,X24)</f>
        <v>0</v>
      </c>
      <c r="Z24" s="364">
        <f t="shared" si="1"/>
        <v>0</v>
      </c>
      <c r="AA24" s="365">
        <v>175</v>
      </c>
      <c r="AB24" s="340"/>
      <c r="AC24" s="340"/>
      <c r="AD24" s="340"/>
      <c r="AE24" s="340"/>
      <c r="AF24" s="340"/>
      <c r="AG24" s="340"/>
      <c r="AH24" s="340" t="s">
        <v>73</v>
      </c>
      <c r="AI24" s="340"/>
      <c r="AJ24" s="340"/>
      <c r="AK24" s="340"/>
      <c r="AL24" s="368"/>
      <c r="AM24" s="340"/>
      <c r="AN24" s="340"/>
      <c r="AO24" s="340"/>
      <c r="AP24" s="340"/>
      <c r="AQ24" s="340"/>
      <c r="AR24" s="340"/>
      <c r="AS24" s="340"/>
      <c r="AT24" s="341"/>
      <c r="AU24" s="341"/>
      <c r="AV24" s="341"/>
      <c r="AW24" s="341"/>
      <c r="AX24" s="341"/>
      <c r="AY24" s="4"/>
      <c r="AZ24" s="4"/>
      <c r="BA24" s="4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</row>
    <row r="25" spans="3:71" ht="12.75" hidden="1" customHeight="1">
      <c r="C25" s="340"/>
      <c r="D25" s="340"/>
      <c r="E25" s="340"/>
      <c r="F25" s="340"/>
      <c r="G25" s="340"/>
      <c r="H25" s="340"/>
      <c r="I25" s="340"/>
      <c r="J25" s="355"/>
      <c r="K25" s="340"/>
      <c r="L25" s="340"/>
      <c r="M25" s="340"/>
      <c r="N25" s="340"/>
      <c r="O25" s="340"/>
      <c r="P25" s="340"/>
      <c r="Q25" s="340"/>
      <c r="R25" s="340"/>
      <c r="S25" s="374"/>
      <c r="T25" s="340"/>
      <c r="U25" s="357" t="s">
        <v>66</v>
      </c>
      <c r="V25" s="377" t="s">
        <v>74</v>
      </c>
      <c r="W25" s="362">
        <f t="shared" si="0"/>
        <v>0</v>
      </c>
      <c r="X25" s="375">
        <v>74</v>
      </c>
      <c r="Y25" s="370">
        <f>COUNTIF($H$40:$H$298,X25)/3</f>
        <v>0</v>
      </c>
      <c r="Z25" s="364">
        <f t="shared" si="1"/>
        <v>0</v>
      </c>
      <c r="AA25" s="365">
        <v>85</v>
      </c>
      <c r="AB25" s="340"/>
      <c r="AC25" s="340"/>
      <c r="AD25" s="340"/>
      <c r="AE25" s="340"/>
      <c r="AF25" s="340"/>
      <c r="AG25" s="340"/>
      <c r="AH25" s="340">
        <v>19</v>
      </c>
      <c r="AI25" s="355">
        <v>1.06</v>
      </c>
      <c r="AJ25" s="340">
        <v>1</v>
      </c>
      <c r="AK25" s="340" t="s">
        <v>75</v>
      </c>
      <c r="AL25" s="368"/>
      <c r="AM25" s="340"/>
      <c r="AN25" s="340"/>
      <c r="AO25" s="340"/>
      <c r="AP25" s="340"/>
      <c r="AQ25" s="340"/>
      <c r="AR25" s="340"/>
      <c r="AS25" s="340"/>
      <c r="AT25" s="341"/>
      <c r="AU25" s="341"/>
      <c r="AV25" s="341"/>
      <c r="AW25" s="341"/>
      <c r="AX25" s="341"/>
      <c r="AY25" s="4"/>
      <c r="AZ25" s="2"/>
      <c r="BA25" s="2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</row>
    <row r="26" spans="3:71" ht="12.75" hidden="1" customHeight="1">
      <c r="C26" s="378"/>
      <c r="D26" s="378"/>
      <c r="E26" s="378"/>
      <c r="F26" s="378"/>
      <c r="G26" s="378"/>
      <c r="H26" s="378"/>
      <c r="I26" s="668">
        <v>0</v>
      </c>
      <c r="J26" s="669"/>
      <c r="K26" s="352" t="s">
        <v>76</v>
      </c>
      <c r="L26" s="340" t="s">
        <v>77</v>
      </c>
      <c r="M26" s="379">
        <f>M310</f>
        <v>21865954.354636911</v>
      </c>
      <c r="N26" s="380">
        <f>M26/M27</f>
        <v>0.83564491880367453</v>
      </c>
      <c r="O26" s="340"/>
      <c r="P26" s="340"/>
      <c r="Q26" s="340"/>
      <c r="R26" s="340"/>
      <c r="S26" s="374"/>
      <c r="T26" s="340"/>
      <c r="U26" s="357" t="s">
        <v>66</v>
      </c>
      <c r="V26" s="377" t="s">
        <v>78</v>
      </c>
      <c r="W26" s="362">
        <f t="shared" si="0"/>
        <v>0</v>
      </c>
      <c r="X26" s="375">
        <v>120</v>
      </c>
      <c r="Y26" s="351">
        <f>COUNTIF($H$40:$H$298,X26)</f>
        <v>0</v>
      </c>
      <c r="Z26" s="364">
        <f t="shared" si="1"/>
        <v>0</v>
      </c>
      <c r="AA26" s="365">
        <v>138</v>
      </c>
      <c r="AB26" s="340"/>
      <c r="AC26" s="340"/>
      <c r="AD26" s="340"/>
      <c r="AE26" s="340"/>
      <c r="AF26" s="340"/>
      <c r="AG26" s="340"/>
      <c r="AH26" s="358" t="s">
        <v>79</v>
      </c>
      <c r="AI26" s="355">
        <v>0.93</v>
      </c>
      <c r="AJ26" s="340">
        <v>2</v>
      </c>
      <c r="AK26" s="340" t="s">
        <v>80</v>
      </c>
      <c r="AL26" s="368"/>
      <c r="AM26" s="340"/>
      <c r="AN26" s="352"/>
      <c r="AO26" s="352"/>
      <c r="AP26" s="352"/>
      <c r="AQ26" s="340"/>
      <c r="AR26" s="340"/>
      <c r="AS26" s="340"/>
      <c r="AT26" s="341"/>
      <c r="AU26" s="341"/>
      <c r="AV26" s="341"/>
      <c r="AW26" s="341"/>
      <c r="AX26" s="341"/>
      <c r="AY26" s="4"/>
      <c r="AZ26" s="2"/>
      <c r="BA26" s="2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</row>
    <row r="27" spans="3:71" ht="12.75" hidden="1" customHeight="1">
      <c r="C27" s="378" t="s">
        <v>81</v>
      </c>
      <c r="D27" s="378"/>
      <c r="E27" s="378"/>
      <c r="F27" s="378"/>
      <c r="G27" s="378"/>
      <c r="H27" s="378"/>
      <c r="I27" s="668">
        <f>26966806*1.02</f>
        <v>27506142.120000001</v>
      </c>
      <c r="J27" s="669"/>
      <c r="K27" s="352" t="s">
        <v>76</v>
      </c>
      <c r="L27" s="340" t="s">
        <v>82</v>
      </c>
      <c r="M27" s="379">
        <f>M312</f>
        <v>26166561.732871704</v>
      </c>
      <c r="N27" s="381"/>
      <c r="O27" s="382">
        <f>M27*95%</f>
        <v>24858233.646228116</v>
      </c>
      <c r="P27" s="340"/>
      <c r="Q27" s="379"/>
      <c r="R27" s="379"/>
      <c r="S27" s="379"/>
      <c r="T27" s="379"/>
      <c r="U27" s="357" t="s">
        <v>83</v>
      </c>
      <c r="V27" s="377" t="s">
        <v>84</v>
      </c>
      <c r="W27" s="362">
        <f t="shared" si="0"/>
        <v>0</v>
      </c>
      <c r="X27" s="375">
        <v>112</v>
      </c>
      <c r="Y27" s="351">
        <f>COUNTIF($H$40:$H$298,X27)</f>
        <v>0</v>
      </c>
      <c r="Z27" s="364">
        <f t="shared" si="1"/>
        <v>0</v>
      </c>
      <c r="AA27" s="365">
        <v>132</v>
      </c>
      <c r="AB27" s="379"/>
      <c r="AC27" s="379"/>
      <c r="AD27" s="379"/>
      <c r="AE27" s="379"/>
      <c r="AF27" s="379"/>
      <c r="AG27" s="379"/>
      <c r="AH27" s="358">
        <v>21</v>
      </c>
      <c r="AI27" s="355">
        <v>1.1000000000000001</v>
      </c>
      <c r="AJ27" s="340">
        <v>3</v>
      </c>
      <c r="AK27" s="340" t="s">
        <v>85</v>
      </c>
      <c r="AL27" s="368"/>
      <c r="AM27" s="340"/>
      <c r="AN27" s="352"/>
      <c r="AO27" s="352"/>
      <c r="AP27" s="352"/>
      <c r="AQ27" s="340"/>
      <c r="AR27" s="340"/>
      <c r="AS27" s="340"/>
      <c r="AT27" s="341"/>
      <c r="AU27" s="341"/>
      <c r="AV27" s="341"/>
      <c r="AW27" s="341"/>
      <c r="AX27" s="341"/>
      <c r="AY27" s="4"/>
      <c r="AZ27" s="2"/>
      <c r="BA27" s="2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</row>
    <row r="28" spans="3:71" ht="12.75" hidden="1" customHeight="1">
      <c r="C28" s="455" t="s">
        <v>86</v>
      </c>
      <c r="D28" s="383"/>
      <c r="E28" s="383"/>
      <c r="F28" s="384"/>
      <c r="G28" s="384"/>
      <c r="H28" s="378"/>
      <c r="I28" s="668">
        <f>COUNT(B40:B300)</f>
        <v>259</v>
      </c>
      <c r="J28" s="669"/>
      <c r="K28" s="340" t="s">
        <v>87</v>
      </c>
      <c r="L28" s="340" t="s">
        <v>88</v>
      </c>
      <c r="M28" s="379">
        <f>M316</f>
        <v>29493895.866888139</v>
      </c>
      <c r="N28" s="380">
        <f>M28/M27</f>
        <v>1.127159776205388</v>
      </c>
      <c r="O28" s="340"/>
      <c r="P28" s="340"/>
      <c r="Q28" s="340"/>
      <c r="R28" s="340"/>
      <c r="S28" s="340"/>
      <c r="T28" s="340"/>
      <c r="U28" s="357" t="s">
        <v>83</v>
      </c>
      <c r="V28" s="377" t="s">
        <v>89</v>
      </c>
      <c r="W28" s="362">
        <f t="shared" si="0"/>
        <v>0.10810810810810811</v>
      </c>
      <c r="X28" s="375">
        <v>70</v>
      </c>
      <c r="Y28" s="351">
        <f>COUNTIF($H$40:$H$298,X28)</f>
        <v>28</v>
      </c>
      <c r="Z28" s="364">
        <f t="shared" si="1"/>
        <v>1960</v>
      </c>
      <c r="AA28" s="365">
        <v>81</v>
      </c>
      <c r="AB28" s="340"/>
      <c r="AC28" s="340"/>
      <c r="AD28" s="340"/>
      <c r="AE28" s="340"/>
      <c r="AF28" s="340"/>
      <c r="AG28" s="340"/>
      <c r="AH28" s="358">
        <v>22</v>
      </c>
      <c r="AI28" s="355">
        <v>0.97</v>
      </c>
      <c r="AJ28" s="340">
        <v>4</v>
      </c>
      <c r="AK28" s="340" t="s">
        <v>90</v>
      </c>
      <c r="AL28" s="368"/>
      <c r="AM28" s="340"/>
      <c r="AN28" s="352"/>
      <c r="AO28" s="352"/>
      <c r="AP28" s="352"/>
      <c r="AQ28" s="340"/>
      <c r="AR28" s="340"/>
      <c r="AS28" s="340"/>
      <c r="AT28" s="341"/>
      <c r="AU28" s="341"/>
      <c r="AV28" s="341"/>
      <c r="AW28" s="341"/>
      <c r="AX28" s="341"/>
      <c r="AY28" s="4"/>
      <c r="AZ28" s="2"/>
      <c r="BA28" s="2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</row>
    <row r="29" spans="3:71" ht="12.75" hidden="1" customHeight="1">
      <c r="C29" s="385"/>
      <c r="D29" s="385"/>
      <c r="E29" s="385"/>
      <c r="F29" s="385"/>
      <c r="G29" s="385"/>
      <c r="H29" s="385"/>
      <c r="I29" s="386"/>
      <c r="J29" s="386"/>
      <c r="K29" s="340"/>
      <c r="L29" s="340"/>
      <c r="M29" s="340"/>
      <c r="N29" s="340"/>
      <c r="O29" s="340"/>
      <c r="P29" s="340"/>
      <c r="Q29" s="340"/>
      <c r="R29" s="340"/>
      <c r="S29" s="340"/>
      <c r="T29" s="340"/>
      <c r="U29" s="340"/>
      <c r="V29" s="340"/>
      <c r="W29" s="366">
        <f>SUM(W10:W28)</f>
        <v>1</v>
      </c>
      <c r="X29" s="387">
        <f>SUM(X10:X28)</f>
        <v>1578</v>
      </c>
      <c r="Y29" s="379">
        <f>SUM(Y10:Y28)</f>
        <v>259</v>
      </c>
      <c r="Z29" s="388">
        <f>SUM(Z10:Z28)</f>
        <v>17551</v>
      </c>
      <c r="AA29" s="371">
        <f>SUM(AA10:AA28)</f>
        <v>1805</v>
      </c>
      <c r="AB29" s="340"/>
      <c r="AC29" s="340"/>
      <c r="AD29" s="340"/>
      <c r="AE29" s="340"/>
      <c r="AF29" s="340"/>
      <c r="AG29" s="340"/>
      <c r="AH29" s="358">
        <v>1</v>
      </c>
      <c r="AI29" s="355">
        <v>1.08</v>
      </c>
      <c r="AJ29" s="340">
        <v>5</v>
      </c>
      <c r="AK29" s="340" t="s">
        <v>91</v>
      </c>
      <c r="AL29" s="389"/>
      <c r="AM29" s="340"/>
      <c r="AN29" s="352"/>
      <c r="AO29" s="352"/>
      <c r="AP29" s="352"/>
      <c r="AQ29" s="340"/>
      <c r="AR29" s="340"/>
      <c r="AS29" s="340"/>
      <c r="AT29" s="341"/>
      <c r="AU29" s="341"/>
      <c r="AV29" s="341"/>
      <c r="AW29" s="341"/>
      <c r="AX29" s="341"/>
      <c r="AY29" s="4"/>
      <c r="AZ29" s="2"/>
      <c r="BA29" s="2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</row>
    <row r="30" spans="3:71" ht="12.75" hidden="1" customHeight="1">
      <c r="C30" s="390" t="s">
        <v>4</v>
      </c>
      <c r="D30" s="390"/>
      <c r="E30" s="390"/>
      <c r="F30" s="390"/>
      <c r="G30" s="390"/>
      <c r="H30" s="390"/>
      <c r="I30" s="391"/>
      <c r="J30" s="392">
        <v>0.01</v>
      </c>
      <c r="K30" s="340"/>
      <c r="L30" s="340"/>
      <c r="M30" s="381">
        <f>[43]HPP!$G$18</f>
        <v>0.41727741322426332</v>
      </c>
      <c r="N30" s="340"/>
      <c r="O30" s="340"/>
      <c r="P30" s="340"/>
      <c r="Q30" s="340"/>
      <c r="R30" s="340"/>
      <c r="S30" s="340"/>
      <c r="T30" s="340"/>
      <c r="U30" s="358"/>
      <c r="V30" s="358"/>
      <c r="W30" s="358"/>
      <c r="X30" s="358"/>
      <c r="Y30" s="340"/>
      <c r="Z30" s="340"/>
      <c r="AA30" s="340"/>
      <c r="AB30" s="340"/>
      <c r="AC30" s="340"/>
      <c r="AD30" s="340"/>
      <c r="AE30" s="340"/>
      <c r="AF30" s="340"/>
      <c r="AG30" s="340"/>
      <c r="AH30" s="358">
        <v>2</v>
      </c>
      <c r="AI30" s="393">
        <v>0.95</v>
      </c>
      <c r="AJ30" s="340">
        <v>6</v>
      </c>
      <c r="AK30" s="340" t="s">
        <v>92</v>
      </c>
      <c r="AL30" s="340"/>
      <c r="AM30" s="340"/>
      <c r="AN30" s="352"/>
      <c r="AO30" s="352"/>
      <c r="AP30" s="352"/>
      <c r="AQ30" s="340"/>
      <c r="AR30" s="340"/>
      <c r="AS30" s="340"/>
      <c r="AT30" s="341"/>
      <c r="AU30" s="341"/>
      <c r="AV30" s="341"/>
      <c r="AW30" s="341"/>
      <c r="AX30" s="341"/>
      <c r="AY30" s="4"/>
      <c r="AZ30" s="2"/>
      <c r="BA30" s="2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35"/>
      <c r="BS30" s="6"/>
    </row>
    <row r="31" spans="3:71" ht="12.75" hidden="1" customHeight="1">
      <c r="C31" s="394"/>
      <c r="D31" s="394"/>
      <c r="E31" s="394"/>
      <c r="F31" s="394"/>
      <c r="G31" s="394"/>
      <c r="H31" s="394"/>
      <c r="I31" s="395"/>
      <c r="J31" s="395"/>
      <c r="K31" s="340"/>
      <c r="L31" s="340"/>
      <c r="M31" s="340"/>
      <c r="N31" s="340"/>
      <c r="O31" s="340"/>
      <c r="P31" s="340"/>
      <c r="Q31" s="340"/>
      <c r="R31" s="340"/>
      <c r="S31" s="340"/>
      <c r="T31" s="340"/>
      <c r="U31" s="358"/>
      <c r="V31" s="358"/>
      <c r="W31" s="358"/>
      <c r="X31" s="358"/>
      <c r="Y31" s="340"/>
      <c r="Z31" s="340"/>
      <c r="AA31" s="340"/>
      <c r="AB31" s="340"/>
      <c r="AC31" s="340"/>
      <c r="AD31" s="340"/>
      <c r="AE31" s="340"/>
      <c r="AF31" s="340"/>
      <c r="AG31" s="340"/>
      <c r="AH31" s="358"/>
      <c r="AI31" s="396" t="s">
        <v>93</v>
      </c>
      <c r="AJ31" s="358"/>
      <c r="AK31" s="340"/>
      <c r="AL31" s="340"/>
      <c r="AM31" s="340"/>
      <c r="AN31" s="340"/>
      <c r="AO31" s="340"/>
      <c r="AP31" s="340"/>
      <c r="AQ31" s="340"/>
      <c r="AR31" s="340"/>
      <c r="AS31" s="340"/>
      <c r="AT31" s="341"/>
      <c r="AU31" s="341"/>
      <c r="AV31" s="341"/>
      <c r="AW31" s="341"/>
      <c r="AX31" s="341"/>
      <c r="AY31" s="4"/>
      <c r="AZ31" s="2"/>
      <c r="BA31" s="2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35"/>
      <c r="BS31" s="6"/>
    </row>
    <row r="32" spans="3:71" ht="12.75" hidden="1" customHeight="1">
      <c r="C32" s="378" t="s">
        <v>94</v>
      </c>
      <c r="D32" s="378"/>
      <c r="E32" s="378"/>
      <c r="F32" s="378"/>
      <c r="G32" s="378"/>
      <c r="H32" s="397">
        <v>1</v>
      </c>
      <c r="I32" s="398">
        <f>J32/$I$28</f>
        <v>0</v>
      </c>
      <c r="J32" s="399">
        <f>COUNTIF(AE41:AE301,H32)</f>
        <v>0</v>
      </c>
      <c r="K32" s="340" t="s">
        <v>87</v>
      </c>
      <c r="L32" s="340"/>
      <c r="M32" s="340" t="s">
        <v>95</v>
      </c>
      <c r="N32" s="355">
        <v>0.2</v>
      </c>
      <c r="O32" s="340" t="s">
        <v>95</v>
      </c>
      <c r="P32" s="355">
        <v>0.2</v>
      </c>
      <c r="Q32" s="340"/>
      <c r="R32" s="340"/>
      <c r="S32" s="366"/>
      <c r="T32" s="340"/>
      <c r="U32" s="400" t="s">
        <v>96</v>
      </c>
      <c r="V32" s="400"/>
      <c r="W32" s="400"/>
      <c r="X32" s="401">
        <f>MIN(AF41:AF301)</f>
        <v>0</v>
      </c>
      <c r="Y32" s="401"/>
      <c r="Z32" s="401"/>
      <c r="AA32" s="401" t="e">
        <f>MIN(#REF!)</f>
        <v>#REF!</v>
      </c>
      <c r="AB32" s="340"/>
      <c r="AC32" s="340"/>
      <c r="AD32" s="340"/>
      <c r="AE32" s="340"/>
      <c r="AF32" s="340"/>
      <c r="AG32" s="340"/>
      <c r="AH32" s="340"/>
      <c r="AI32" s="403"/>
      <c r="AJ32" s="340"/>
      <c r="AK32" s="340"/>
      <c r="AL32" s="340"/>
      <c r="AM32" s="340"/>
      <c r="AN32" s="340"/>
      <c r="AO32" s="340"/>
      <c r="AP32" s="340"/>
      <c r="AQ32" s="340"/>
      <c r="AR32" s="340"/>
      <c r="AS32" s="340"/>
      <c r="AT32" s="341"/>
      <c r="AU32" s="341"/>
      <c r="AV32" s="341"/>
      <c r="AW32" s="341"/>
      <c r="AX32" s="341"/>
      <c r="AY32" s="4"/>
      <c r="AZ32" s="2"/>
      <c r="BA32" s="2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35"/>
      <c r="BS32" s="6"/>
    </row>
    <row r="33" spans="1:106" ht="12.75" hidden="1" customHeight="1">
      <c r="C33" s="378" t="s">
        <v>97</v>
      </c>
      <c r="D33" s="378"/>
      <c r="E33" s="378"/>
      <c r="F33" s="378"/>
      <c r="G33" s="378"/>
      <c r="H33" s="397">
        <v>2</v>
      </c>
      <c r="I33" s="398">
        <f>J33/$I$28</f>
        <v>0</v>
      </c>
      <c r="J33" s="399"/>
      <c r="K33" s="340" t="s">
        <v>87</v>
      </c>
      <c r="L33" s="340"/>
      <c r="M33" s="340" t="s">
        <v>98</v>
      </c>
      <c r="N33" s="355">
        <v>0</v>
      </c>
      <c r="O33" s="340" t="s">
        <v>98</v>
      </c>
      <c r="P33" s="355">
        <v>0</v>
      </c>
      <c r="Q33" s="340"/>
      <c r="R33" s="340"/>
      <c r="S33" s="366"/>
      <c r="T33" s="340"/>
      <c r="U33" s="378" t="s">
        <v>99</v>
      </c>
      <c r="V33" s="378"/>
      <c r="W33" s="378"/>
      <c r="X33" s="401">
        <f>MAX(AF41:AF301)</f>
        <v>0</v>
      </c>
      <c r="Y33" s="401"/>
      <c r="Z33" s="401"/>
      <c r="AA33" s="401" t="e">
        <f>MAX(#REF!)</f>
        <v>#REF!</v>
      </c>
      <c r="AB33" s="340"/>
      <c r="AC33" s="340"/>
      <c r="AD33" s="340"/>
      <c r="AE33" s="340"/>
      <c r="AF33" s="340"/>
      <c r="AG33" s="340"/>
      <c r="AH33" s="340"/>
      <c r="AI33" s="403"/>
      <c r="AJ33" s="340"/>
      <c r="AK33" s="340"/>
      <c r="AL33" s="340"/>
      <c r="AM33" s="340"/>
      <c r="AN33" s="340"/>
      <c r="AO33" s="340"/>
      <c r="AP33" s="340"/>
      <c r="AQ33" s="340"/>
      <c r="AR33" s="340"/>
      <c r="AS33" s="340"/>
      <c r="AT33" s="341"/>
      <c r="AU33" s="341"/>
      <c r="AV33" s="341"/>
      <c r="AW33" s="341"/>
      <c r="AX33" s="341"/>
      <c r="AY33" s="4"/>
      <c r="AZ33" s="2"/>
      <c r="BA33" s="2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35"/>
      <c r="BS33" s="6"/>
    </row>
    <row r="34" spans="1:106" ht="12.75" hidden="1" customHeight="1">
      <c r="C34" s="455" t="s">
        <v>100</v>
      </c>
      <c r="D34" s="383"/>
      <c r="E34" s="383"/>
      <c r="F34" s="384"/>
      <c r="G34" s="384"/>
      <c r="H34" s="397">
        <v>3</v>
      </c>
      <c r="I34" s="398">
        <f>J34/$I$28</f>
        <v>0</v>
      </c>
      <c r="J34" s="399">
        <f>COUNTIF(AE41:AE301,H34)</f>
        <v>0</v>
      </c>
      <c r="K34" s="340" t="s">
        <v>87</v>
      </c>
      <c r="L34" s="340"/>
      <c r="M34" s="340" t="s">
        <v>100</v>
      </c>
      <c r="N34" s="355">
        <v>0.1</v>
      </c>
      <c r="O34" s="340" t="s">
        <v>100</v>
      </c>
      <c r="P34" s="355">
        <v>0.1</v>
      </c>
      <c r="Q34" s="340"/>
      <c r="R34" s="376"/>
      <c r="S34" s="366"/>
      <c r="T34" s="340"/>
      <c r="U34" s="378" t="s">
        <v>101</v>
      </c>
      <c r="V34" s="378"/>
      <c r="W34" s="378"/>
      <c r="X34" s="401" t="e">
        <f>AVERAGE(AF41:AF301)</f>
        <v>#DIV/0!</v>
      </c>
      <c r="Y34" s="401" t="e">
        <f>#REF!-#REF!</f>
        <v>#REF!</v>
      </c>
      <c r="Z34" s="401"/>
      <c r="AA34" s="401" t="e">
        <f>AVERAGE(#REF!)</f>
        <v>#REF!</v>
      </c>
      <c r="AB34" s="340"/>
      <c r="AC34" s="340"/>
      <c r="AD34" s="340"/>
      <c r="AE34" s="340"/>
      <c r="AF34" s="340"/>
      <c r="AG34" s="340"/>
      <c r="AH34" s="340"/>
      <c r="AI34" s="403"/>
      <c r="AJ34" s="340"/>
      <c r="AK34" s="340"/>
      <c r="AL34" s="340"/>
      <c r="AM34" s="340"/>
      <c r="AN34" s="371"/>
      <c r="AO34" s="371"/>
      <c r="AP34" s="371"/>
      <c r="AQ34" s="340"/>
      <c r="AR34" s="340"/>
      <c r="AS34" s="340"/>
      <c r="AT34" s="341"/>
      <c r="AU34" s="341"/>
      <c r="AV34" s="341"/>
      <c r="AW34" s="341"/>
      <c r="AX34" s="341"/>
      <c r="AY34" s="4"/>
      <c r="AZ34" s="2"/>
      <c r="BA34" s="2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</row>
    <row r="35" spans="1:106">
      <c r="C35" s="340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  <c r="Y35" s="340"/>
      <c r="Z35" s="340"/>
      <c r="AA35" s="340"/>
      <c r="AB35" s="340"/>
      <c r="AC35" s="340"/>
      <c r="AD35" s="340"/>
      <c r="AE35" s="340"/>
      <c r="AF35" s="340"/>
      <c r="AG35" s="340"/>
      <c r="AH35" s="340"/>
      <c r="AI35" s="340"/>
      <c r="AJ35" s="340"/>
      <c r="AK35" s="340"/>
      <c r="AL35" s="340"/>
      <c r="AM35" s="340"/>
      <c r="AN35" s="341"/>
      <c r="AO35" s="341"/>
      <c r="AP35" s="341"/>
      <c r="AQ35" s="341"/>
      <c r="AR35" s="341"/>
      <c r="AS35" s="341"/>
      <c r="AT35" s="341"/>
      <c r="AU35" s="341"/>
      <c r="AV35" s="341"/>
      <c r="AW35" s="341"/>
      <c r="AX35" s="341"/>
    </row>
    <row r="36" spans="1:106" s="4" customFormat="1" ht="25.5">
      <c r="A36" s="86"/>
      <c r="B36" s="87"/>
      <c r="C36" s="672" t="s">
        <v>102</v>
      </c>
      <c r="D36" s="673"/>
      <c r="E36" s="243"/>
      <c r="F36" s="244" t="s">
        <v>103</v>
      </c>
      <c r="G36" s="244" t="s">
        <v>104</v>
      </c>
      <c r="H36" s="244" t="s">
        <v>105</v>
      </c>
      <c r="I36" s="244" t="s">
        <v>106</v>
      </c>
      <c r="J36" s="244" t="s">
        <v>107</v>
      </c>
      <c r="K36" s="244" t="s">
        <v>108</v>
      </c>
      <c r="L36" s="244" t="s">
        <v>109</v>
      </c>
      <c r="M36" s="674"/>
      <c r="N36" s="674"/>
      <c r="O36" s="674"/>
      <c r="P36" s="674"/>
      <c r="Q36" s="674"/>
      <c r="R36" s="674"/>
      <c r="S36" s="673"/>
      <c r="T36" s="456"/>
      <c r="U36" s="674" t="s">
        <v>110</v>
      </c>
      <c r="V36" s="674"/>
      <c r="W36" s="674"/>
      <c r="X36" s="674"/>
      <c r="Y36" s="674"/>
      <c r="Z36" s="674"/>
      <c r="AA36" s="673"/>
      <c r="AB36" s="456"/>
      <c r="AC36" s="244" t="s">
        <v>111</v>
      </c>
      <c r="AD36" s="244" t="s">
        <v>112</v>
      </c>
      <c r="AE36" s="244" t="s">
        <v>113</v>
      </c>
      <c r="AF36" s="244"/>
      <c r="AG36" s="244" t="s">
        <v>114</v>
      </c>
      <c r="AH36" s="672" t="s">
        <v>115</v>
      </c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3"/>
      <c r="AY36" s="5"/>
      <c r="BX36" s="84"/>
    </row>
    <row r="37" spans="1:106" s="4" customFormat="1">
      <c r="A37" s="86"/>
      <c r="B37" s="91"/>
      <c r="C37" s="457"/>
      <c r="D37" s="457"/>
      <c r="E37" s="457"/>
      <c r="F37" s="457"/>
      <c r="G37" s="457"/>
      <c r="H37" s="457"/>
      <c r="I37" s="457"/>
      <c r="J37" s="457"/>
      <c r="K37" s="457"/>
      <c r="L37" s="457"/>
      <c r="M37" s="457" t="s">
        <v>116</v>
      </c>
      <c r="N37" s="457" t="s">
        <v>117</v>
      </c>
      <c r="O37" s="457" t="s">
        <v>118</v>
      </c>
      <c r="P37" s="457" t="s">
        <v>119</v>
      </c>
      <c r="Q37" s="457" t="s">
        <v>120</v>
      </c>
      <c r="R37" s="457" t="s">
        <v>121</v>
      </c>
      <c r="S37" s="457" t="s">
        <v>122</v>
      </c>
      <c r="T37" s="458"/>
      <c r="U37" s="457" t="s">
        <v>116</v>
      </c>
      <c r="V37" s="457" t="s">
        <v>117</v>
      </c>
      <c r="W37" s="457" t="s">
        <v>118</v>
      </c>
      <c r="X37" s="457" t="s">
        <v>119</v>
      </c>
      <c r="Y37" s="457" t="s">
        <v>120</v>
      </c>
      <c r="Z37" s="457" t="s">
        <v>121</v>
      </c>
      <c r="AA37" s="457" t="s">
        <v>122</v>
      </c>
      <c r="AB37" s="458"/>
      <c r="AC37" s="457"/>
      <c r="AD37" s="457"/>
      <c r="AE37" s="457"/>
      <c r="AF37" s="457"/>
      <c r="AG37" s="457"/>
      <c r="AH37" s="457" t="s">
        <v>116</v>
      </c>
      <c r="AI37" s="457" t="s">
        <v>117</v>
      </c>
      <c r="AJ37" s="457" t="s">
        <v>118</v>
      </c>
      <c r="AK37" s="457" t="s">
        <v>119</v>
      </c>
      <c r="AL37" s="457" t="s">
        <v>120</v>
      </c>
      <c r="AM37" s="457" t="s">
        <v>121</v>
      </c>
      <c r="AN37" s="457" t="s">
        <v>122</v>
      </c>
      <c r="AO37" s="457" t="s">
        <v>251</v>
      </c>
      <c r="AP37" s="459" t="s">
        <v>240</v>
      </c>
      <c r="AQ37" s="459" t="s">
        <v>241</v>
      </c>
      <c r="AR37" s="460" t="s">
        <v>242</v>
      </c>
      <c r="AS37" s="460"/>
      <c r="AT37" s="460"/>
      <c r="AU37" s="460"/>
      <c r="AV37" s="461"/>
      <c r="AW37" s="461"/>
      <c r="AX37" s="462" t="s">
        <v>255</v>
      </c>
      <c r="AY37" s="5" t="s">
        <v>255</v>
      </c>
      <c r="BX37" s="84"/>
      <c r="CX37" s="4" t="s">
        <v>243</v>
      </c>
    </row>
    <row r="38" spans="1:106" s="4" customFormat="1">
      <c r="A38" s="86"/>
      <c r="B38" s="91"/>
      <c r="C38" s="457"/>
      <c r="D38" s="457"/>
      <c r="E38" s="457"/>
      <c r="F38" s="457"/>
      <c r="G38" s="457"/>
      <c r="H38" s="457"/>
      <c r="I38" s="457"/>
      <c r="J38" s="457"/>
      <c r="K38" s="457"/>
      <c r="L38" s="457"/>
      <c r="M38" s="463">
        <f t="shared" ref="M38:S38" si="2">1-M39</f>
        <v>0.1643550811963248</v>
      </c>
      <c r="N38" s="463">
        <f t="shared" si="2"/>
        <v>5.8094660334080395E-2</v>
      </c>
      <c r="O38" s="463">
        <f t="shared" si="2"/>
        <v>0</v>
      </c>
      <c r="P38" s="463">
        <f t="shared" si="2"/>
        <v>-6.1677811864497611E-2</v>
      </c>
      <c r="Q38" s="463">
        <f t="shared" si="2"/>
        <v>0</v>
      </c>
      <c r="R38" s="463">
        <f t="shared" si="2"/>
        <v>-6.1677811864497611E-2</v>
      </c>
      <c r="S38" s="463">
        <f t="shared" si="2"/>
        <v>-0.12715977620538776</v>
      </c>
      <c r="T38" s="464"/>
      <c r="U38" s="457"/>
      <c r="V38" s="457"/>
      <c r="W38" s="457"/>
      <c r="X38" s="457"/>
      <c r="Y38" s="457"/>
      <c r="Z38" s="457"/>
      <c r="AA38" s="457"/>
      <c r="AB38" s="464"/>
      <c r="AC38" s="457"/>
      <c r="AD38" s="457"/>
      <c r="AE38" s="457"/>
      <c r="AF38" s="457"/>
      <c r="AG38" s="457"/>
      <c r="AH38" s="465"/>
      <c r="AI38" s="457"/>
      <c r="AJ38" s="465"/>
      <c r="AK38" s="465"/>
      <c r="AL38" s="465"/>
      <c r="AM38" s="465"/>
      <c r="AN38" s="465"/>
      <c r="AO38" s="466">
        <f>AK40/AJ40</f>
        <v>1.0616777856772814</v>
      </c>
      <c r="AP38" s="465"/>
      <c r="AQ38" s="465"/>
      <c r="AR38" s="460"/>
      <c r="AS38" s="460"/>
      <c r="AT38" s="460"/>
      <c r="AU38" s="460"/>
      <c r="AV38" s="461"/>
      <c r="AW38" s="461"/>
      <c r="AX38" s="467">
        <f>AQ40/AP40</f>
        <v>1.0616775933643667</v>
      </c>
      <c r="AY38" s="5"/>
      <c r="BX38" s="84"/>
    </row>
    <row r="39" spans="1:106" s="4" customFormat="1">
      <c r="A39" s="86"/>
      <c r="B39" s="91"/>
      <c r="C39" s="457"/>
      <c r="D39" s="457"/>
      <c r="E39" s="457"/>
      <c r="F39" s="457"/>
      <c r="G39" s="457"/>
      <c r="H39" s="457"/>
      <c r="I39" s="457"/>
      <c r="J39" s="457"/>
      <c r="K39" s="457"/>
      <c r="L39" s="457"/>
      <c r="M39" s="463">
        <f t="shared" ref="M39:S39" si="3">M40/$O$40</f>
        <v>0.8356449188036752</v>
      </c>
      <c r="N39" s="463">
        <f t="shared" si="3"/>
        <v>0.94190533966591961</v>
      </c>
      <c r="O39" s="463">
        <f t="shared" si="3"/>
        <v>1</v>
      </c>
      <c r="P39" s="463">
        <f t="shared" si="3"/>
        <v>1.0616778118644976</v>
      </c>
      <c r="Q39" s="463">
        <f t="shared" si="3"/>
        <v>1</v>
      </c>
      <c r="R39" s="463">
        <f t="shared" si="3"/>
        <v>1.0616778118644976</v>
      </c>
      <c r="S39" s="463">
        <f t="shared" si="3"/>
        <v>1.1271597762053878</v>
      </c>
      <c r="T39" s="464"/>
      <c r="U39" s="457"/>
      <c r="V39" s="457"/>
      <c r="W39" s="457"/>
      <c r="X39" s="457"/>
      <c r="Y39" s="457"/>
      <c r="Z39" s="457"/>
      <c r="AA39" s="457"/>
      <c r="AB39" s="464"/>
      <c r="AC39" s="457"/>
      <c r="AD39" s="457"/>
      <c r="AE39" s="457"/>
      <c r="AF39" s="457"/>
      <c r="AG39" s="457"/>
      <c r="AH39" s="465"/>
      <c r="AI39" s="457"/>
      <c r="AJ39" s="465"/>
      <c r="AK39" s="465"/>
      <c r="AL39" s="465"/>
      <c r="AM39" s="465"/>
      <c r="AN39" s="465"/>
      <c r="AO39" s="465"/>
      <c r="AP39" s="465"/>
      <c r="AQ39" s="468"/>
      <c r="AR39" s="460"/>
      <c r="AS39" s="460"/>
      <c r="AT39" s="460"/>
      <c r="AU39" s="460"/>
      <c r="AV39" s="461"/>
      <c r="AW39" s="461"/>
      <c r="AX39" s="469"/>
      <c r="AY39" s="470">
        <f>AQ40/AP40</f>
        <v>1.0616775933643667</v>
      </c>
      <c r="BX39" s="84" t="s">
        <v>123</v>
      </c>
      <c r="BY39" s="4" t="s">
        <v>124</v>
      </c>
      <c r="BZ39" s="4" t="s">
        <v>125</v>
      </c>
      <c r="CA39" s="4" t="s">
        <v>126</v>
      </c>
      <c r="CB39" s="4" t="s">
        <v>127</v>
      </c>
      <c r="CC39" s="4" t="s">
        <v>128</v>
      </c>
      <c r="CD39" s="4" t="s">
        <v>129</v>
      </c>
      <c r="CE39" s="4" t="s">
        <v>130</v>
      </c>
      <c r="CF39" s="4" t="s">
        <v>117</v>
      </c>
      <c r="CG39" s="4" t="s">
        <v>118</v>
      </c>
      <c r="CH39" s="4" t="s">
        <v>119</v>
      </c>
      <c r="CI39" s="4" t="s">
        <v>131</v>
      </c>
      <c r="CW39" s="335"/>
    </row>
    <row r="40" spans="1:106">
      <c r="A40" s="3">
        <v>1</v>
      </c>
      <c r="B40" s="249">
        <v>1</v>
      </c>
      <c r="C40" s="471" t="s">
        <v>132</v>
      </c>
      <c r="D40" s="472" t="s">
        <v>24</v>
      </c>
      <c r="E40" s="473"/>
      <c r="F40" s="474" t="s">
        <v>39</v>
      </c>
      <c r="G40" s="475">
        <f t="shared" ref="G40:G103" si="4">SUMIF($V$10:$V$28,F40,$AA$10:$AA$28)</f>
        <v>113</v>
      </c>
      <c r="H40" s="475">
        <f t="shared" ref="H40:H103" si="5">SUMIF($V$10:$V$28,F40,$X$10:$X$28)</f>
        <v>101</v>
      </c>
      <c r="I40" s="476">
        <f t="shared" ref="I40:I103" si="6">$I$27</f>
        <v>27506142.120000001</v>
      </c>
      <c r="J40" s="476">
        <f t="shared" ref="J40:J103" si="7">SUMIF($AN$4:$AN$22,D40,$AQ$4:$AQ$22)</f>
        <v>6</v>
      </c>
      <c r="K40" s="477">
        <f t="shared" ref="K40:K103" si="8">IF(J40=$AJ$25,$AI$25,IF(J40=$AJ$26,$AI$26,IF(J40=$AJ$27,$AI$27,IF(J40=$AJ$28,$AI$28,IF(J40=$AJ$29,$AI$29,IF(J40=$AJ$30,$AI$30))))))</f>
        <v>0.95</v>
      </c>
      <c r="L40" s="478">
        <f t="shared" ref="L40:L57" si="9">SUMIF($AN$4:$AN$22,D40,$BC$4:$BC$22)</f>
        <v>1</v>
      </c>
      <c r="M40" s="479">
        <f t="shared" ref="M40:M103" si="10">$O40/(1+6%/12)^36</f>
        <v>21836099.50354626</v>
      </c>
      <c r="N40" s="479">
        <f t="shared" ref="N40:N103" si="11">$O40/(1+6%/12)^12</f>
        <v>24612773.029615775</v>
      </c>
      <c r="O40" s="479">
        <f t="shared" ref="O40:O103" si="12">$I$27*K40*L40</f>
        <v>26130835.013999999</v>
      </c>
      <c r="P40" s="479">
        <f t="shared" ref="P40:P103" si="13">$O40*(1+6%/12)^12</f>
        <v>27742527.739855718</v>
      </c>
      <c r="Q40" s="480">
        <f t="shared" ref="Q40:R103" si="14">O40</f>
        <v>26130835.013999999</v>
      </c>
      <c r="R40" s="479">
        <f t="shared" si="14"/>
        <v>27742527.739855718</v>
      </c>
      <c r="S40" s="479">
        <f t="shared" ref="S40:S103" si="15">$O40*(1+6%/12)^24</f>
        <v>29453626.146440148</v>
      </c>
      <c r="T40" s="479"/>
      <c r="U40" s="479">
        <f t="shared" ref="U40:U103" si="16">M40*H40</f>
        <v>2205446049.8581724</v>
      </c>
      <c r="V40" s="479">
        <f t="shared" ref="V40:V103" si="17">N40*H40</f>
        <v>2485890075.9911933</v>
      </c>
      <c r="W40" s="479">
        <f t="shared" ref="W40:W103" si="18">O40*H40</f>
        <v>2639214336.414</v>
      </c>
      <c r="X40" s="480">
        <f t="shared" ref="X40:X103" si="19">P40*H40</f>
        <v>2801995301.7254276</v>
      </c>
      <c r="Y40" s="480">
        <f t="shared" ref="Y40:Y103" si="20">Q40*H40</f>
        <v>2639214336.414</v>
      </c>
      <c r="Z40" s="479">
        <f t="shared" ref="Z40:Z103" si="21">R40*H40</f>
        <v>2801995301.7254276</v>
      </c>
      <c r="AA40" s="479">
        <f t="shared" ref="AA40:AA103" si="22">S40*H40</f>
        <v>2974816240.7904549</v>
      </c>
      <c r="AB40" s="479"/>
      <c r="AC40" s="481" t="str">
        <f t="shared" ref="AC40:AC103" si="23">IF(AE40=$H$32,$M$32,IF(AE40=$H$33,$M$33,IF(AE40=$H$34,$M$34)))</f>
        <v>BERTAHAP</v>
      </c>
      <c r="AD40" s="482">
        <f t="shared" ref="AD40:AD103" si="24">IF(AC40=$M$32,$N$32,IF(AC40=$M$33,$N$33,$N$34))</f>
        <v>0</v>
      </c>
      <c r="AE40" s="483">
        <v>2</v>
      </c>
      <c r="AF40" s="484"/>
      <c r="AG40" s="479" t="str">
        <f t="shared" ref="AG40:AG70" si="25">IF(AF40&gt;$BB$42,"LB","KR")</f>
        <v>KR</v>
      </c>
      <c r="AH40" s="484">
        <f t="shared" ref="AH40:AN76" si="26">ROUNDUP((U40*(1+$J$5)),-3)</f>
        <v>2425991000</v>
      </c>
      <c r="AI40" s="484">
        <f t="shared" si="26"/>
        <v>2734480000</v>
      </c>
      <c r="AJ40" s="484">
        <f t="shared" si="26"/>
        <v>2903136000</v>
      </c>
      <c r="AK40" s="485">
        <f t="shared" si="26"/>
        <v>3082195000</v>
      </c>
      <c r="AL40" s="485">
        <f t="shared" si="26"/>
        <v>2903136000</v>
      </c>
      <c r="AM40" s="484">
        <f t="shared" si="26"/>
        <v>3082195000</v>
      </c>
      <c r="AN40" s="484">
        <f t="shared" si="26"/>
        <v>3272298000</v>
      </c>
      <c r="AO40" s="484">
        <f>AK40*$AO$38</f>
        <v>3272297962.6255884</v>
      </c>
      <c r="AP40" s="486">
        <f>ROUNDUP(AJ40+(AJ40*6%),-3)</f>
        <v>3077325000</v>
      </c>
      <c r="AQ40" s="420">
        <f>ROUNDUP(AK40+(AK40*6%),-3)</f>
        <v>3267127000</v>
      </c>
      <c r="AR40" s="58">
        <f t="shared" ref="AR40:AR103" si="27">AP40-(AP40*10%)</f>
        <v>2769592500</v>
      </c>
      <c r="AS40" s="58">
        <f t="shared" ref="AS40:AS103" si="28">(AR40*40%)/24</f>
        <v>46159875</v>
      </c>
      <c r="AT40" s="336">
        <f t="shared" ref="AT40:AT103" si="29">(AK40*90%)/48</f>
        <v>57791156.25</v>
      </c>
      <c r="AU40" s="131">
        <f t="shared" ref="AU40:AU103" si="30">(AQ40*90%)*40%/36</f>
        <v>32671270</v>
      </c>
      <c r="AV40" s="5">
        <f t="shared" ref="AV40:AV103" si="31">(AP40*90%)*40%/24</f>
        <v>46159875</v>
      </c>
      <c r="AW40" s="5">
        <f t="shared" ref="AW40:AW103" si="32">AJ40*90%/36</f>
        <v>72578400</v>
      </c>
      <c r="AX40" s="487">
        <f>AQ40*$AX$38</f>
        <v>3468635530.5757432</v>
      </c>
      <c r="AY40" s="5">
        <f>AQ40*$AY$39</f>
        <v>3468635530.5757432</v>
      </c>
      <c r="AZ40" s="2"/>
      <c r="BA40" s="2"/>
      <c r="BV40" s="53">
        <f t="shared" ref="BV40:BV103" si="33">O40-$O$298</f>
        <v>-1217146.7888099998</v>
      </c>
      <c r="BW40" s="223">
        <f>O40</f>
        <v>26130835.013999999</v>
      </c>
      <c r="BX40" s="116">
        <v>1</v>
      </c>
      <c r="BY40" s="112" t="s">
        <v>229</v>
      </c>
      <c r="BZ40" s="112" t="str">
        <f t="shared" ref="BZ40:BZ47" si="34">F40</f>
        <v>2BR-2</v>
      </c>
      <c r="CA40" s="113" t="str">
        <f t="shared" ref="CA40:CA47" si="35">D40</f>
        <v>02</v>
      </c>
      <c r="CB40" s="114">
        <f t="shared" ref="CB40:CC47" si="36">G40</f>
        <v>113</v>
      </c>
      <c r="CC40" s="114">
        <f t="shared" si="36"/>
        <v>101</v>
      </c>
      <c r="CD40" s="115">
        <f t="shared" ref="CD40:CD47" si="37">O40</f>
        <v>26130835.013999999</v>
      </c>
      <c r="CE40" s="115">
        <f t="shared" ref="CE40:CH47" si="38">AH40</f>
        <v>2425991000</v>
      </c>
      <c r="CF40" s="115">
        <f t="shared" si="38"/>
        <v>2734480000</v>
      </c>
      <c r="CG40" s="115">
        <f t="shared" si="38"/>
        <v>2903136000</v>
      </c>
      <c r="CH40" s="115">
        <f t="shared" si="38"/>
        <v>3082195000</v>
      </c>
      <c r="CI40" s="115">
        <f t="shared" ref="CI40:CI47" si="39">AN40</f>
        <v>3272298000</v>
      </c>
      <c r="CJ40" s="2">
        <v>5</v>
      </c>
      <c r="CV40" s="58">
        <f t="shared" ref="CV40:CV103" si="40">AQ40-(AQ40*10%)</f>
        <v>2940414300</v>
      </c>
      <c r="CW40" s="43">
        <f t="shared" ref="CW40:CW103" si="41">(CV40*40%)/36</f>
        <v>32671270</v>
      </c>
      <c r="CX40" s="35">
        <f>40%/3</f>
        <v>0.13333333333333333</v>
      </c>
      <c r="CZ40" s="53">
        <f t="shared" ref="CZ40:CZ103" si="42">AJ40*90%</f>
        <v>2612822400</v>
      </c>
      <c r="DA40" s="43">
        <f t="shared" ref="DA40:DA103" si="43">(CZ40*40%)/24</f>
        <v>43547040</v>
      </c>
      <c r="DB40" s="48">
        <f t="shared" ref="DB40:DB103" si="44">(AJ40*90%)/36</f>
        <v>72578400</v>
      </c>
    </row>
    <row r="41" spans="1:106" ht="15" customHeight="1">
      <c r="A41" s="3">
        <f t="shared" ref="A41:A104" si="45">A40+1</f>
        <v>2</v>
      </c>
      <c r="B41" s="249">
        <v>2</v>
      </c>
      <c r="C41" s="250" t="s">
        <v>132</v>
      </c>
      <c r="D41" s="251" t="s">
        <v>35</v>
      </c>
      <c r="E41" s="252"/>
      <c r="F41" s="40" t="s">
        <v>42</v>
      </c>
      <c r="G41" s="253">
        <f t="shared" si="4"/>
        <v>78</v>
      </c>
      <c r="H41" s="253">
        <f t="shared" si="5"/>
        <v>66</v>
      </c>
      <c r="I41" s="254">
        <f t="shared" si="6"/>
        <v>27506142.120000001</v>
      </c>
      <c r="J41" s="254">
        <f t="shared" si="7"/>
        <v>2</v>
      </c>
      <c r="K41" s="255">
        <f t="shared" si="8"/>
        <v>0.93</v>
      </c>
      <c r="L41" s="256">
        <f t="shared" si="9"/>
        <v>1</v>
      </c>
      <c r="M41" s="257">
        <f t="shared" si="10"/>
        <v>21376392.145576868</v>
      </c>
      <c r="N41" s="257">
        <f t="shared" si="11"/>
        <v>24094609.386887025</v>
      </c>
      <c r="O41" s="257">
        <f t="shared" si="12"/>
        <v>25580712.171600003</v>
      </c>
      <c r="P41" s="257">
        <f t="shared" si="13"/>
        <v>27158474.52427981</v>
      </c>
      <c r="Q41" s="258">
        <f t="shared" si="14"/>
        <v>25580712.171600003</v>
      </c>
      <c r="R41" s="257">
        <f t="shared" si="14"/>
        <v>27158474.52427981</v>
      </c>
      <c r="S41" s="257">
        <f t="shared" si="15"/>
        <v>28833549.806515098</v>
      </c>
      <c r="T41" s="257"/>
      <c r="U41" s="257">
        <f t="shared" si="16"/>
        <v>1410841881.6080732</v>
      </c>
      <c r="V41" s="257">
        <f t="shared" si="17"/>
        <v>1590244219.5345438</v>
      </c>
      <c r="W41" s="257">
        <f t="shared" si="18"/>
        <v>1688327003.3256001</v>
      </c>
      <c r="X41" s="258">
        <f t="shared" si="19"/>
        <v>1792459318.6024675</v>
      </c>
      <c r="Y41" s="258">
        <f t="shared" si="20"/>
        <v>1688327003.3256001</v>
      </c>
      <c r="Z41" s="257">
        <f t="shared" si="21"/>
        <v>1792459318.6024675</v>
      </c>
      <c r="AA41" s="257">
        <f t="shared" si="22"/>
        <v>1903014287.2299964</v>
      </c>
      <c r="AB41" s="257"/>
      <c r="AC41" s="32" t="str">
        <f t="shared" si="23"/>
        <v>BERTAHAP</v>
      </c>
      <c r="AD41" s="259">
        <f t="shared" si="24"/>
        <v>0</v>
      </c>
      <c r="AE41" s="260">
        <v>2</v>
      </c>
      <c r="AF41" s="261"/>
      <c r="AG41" s="257" t="str">
        <f t="shared" si="25"/>
        <v>KR</v>
      </c>
      <c r="AH41" s="261">
        <f t="shared" si="26"/>
        <v>1551927000</v>
      </c>
      <c r="AI41" s="261">
        <f t="shared" si="26"/>
        <v>1749269000</v>
      </c>
      <c r="AJ41" s="261">
        <f t="shared" si="26"/>
        <v>1857160000</v>
      </c>
      <c r="AK41" s="262">
        <f t="shared" si="26"/>
        <v>1971706000</v>
      </c>
      <c r="AL41" s="262">
        <f t="shared" si="26"/>
        <v>1857160000</v>
      </c>
      <c r="AM41" s="261">
        <f t="shared" si="26"/>
        <v>1971706000</v>
      </c>
      <c r="AN41" s="261">
        <f t="shared" si="26"/>
        <v>2093316000</v>
      </c>
      <c r="AO41" s="261">
        <f t="shared" ref="AO41:AO104" si="46">AK41*$AO$38</f>
        <v>2093316460.0866098</v>
      </c>
      <c r="AP41" s="51">
        <f t="shared" ref="AP41:AQ104" si="47">ROUNDUP(AJ41+(AJ41*6%),-3)</f>
        <v>1968590000</v>
      </c>
      <c r="AQ41" s="42">
        <f t="shared" si="47"/>
        <v>2090009000</v>
      </c>
      <c r="AR41" s="58">
        <f t="shared" si="27"/>
        <v>1771731000</v>
      </c>
      <c r="AS41" s="58">
        <f t="shared" si="28"/>
        <v>29528850</v>
      </c>
      <c r="AT41" s="336">
        <f t="shared" si="29"/>
        <v>36969487.5</v>
      </c>
      <c r="AU41" s="131">
        <f t="shared" si="30"/>
        <v>20900090</v>
      </c>
      <c r="AV41" s="5">
        <f t="shared" si="31"/>
        <v>29528850</v>
      </c>
      <c r="AW41" s="5">
        <f t="shared" si="32"/>
        <v>46429000</v>
      </c>
      <c r="AX41" s="266">
        <f t="shared" ref="AX41:AX104" si="48">AQ41*$AX$38</f>
        <v>2218915725.229867</v>
      </c>
      <c r="AY41" s="117">
        <f>AQ41*$AY$39</f>
        <v>2218915725.229867</v>
      </c>
      <c r="AZ41" s="224"/>
      <c r="BA41" s="224"/>
      <c r="BB41" s="224"/>
      <c r="BC41" s="24"/>
      <c r="BD41" s="224"/>
      <c r="BE41" s="224"/>
      <c r="BF41" s="224"/>
      <c r="BG41" s="224"/>
      <c r="BH41" s="224"/>
      <c r="BI41" s="224"/>
      <c r="BJ41" s="224"/>
      <c r="BK41" s="224"/>
      <c r="BL41" s="224"/>
      <c r="BM41" s="224"/>
      <c r="BN41" s="224"/>
      <c r="BO41" s="224"/>
      <c r="BP41" s="224"/>
      <c r="BQ41" s="224"/>
      <c r="BR41" s="224"/>
      <c r="BS41" s="224"/>
      <c r="BV41" s="53">
        <f t="shared" si="33"/>
        <v>-1767269.6312099956</v>
      </c>
      <c r="BW41" s="127">
        <f>O41</f>
        <v>25580712.171600003</v>
      </c>
      <c r="BX41" s="116">
        <v>2</v>
      </c>
      <c r="BY41" s="112" t="s">
        <v>133</v>
      </c>
      <c r="BZ41" s="112" t="str">
        <f t="shared" si="34"/>
        <v>1BR-6</v>
      </c>
      <c r="CA41" s="113" t="str">
        <f t="shared" si="35"/>
        <v>06</v>
      </c>
      <c r="CB41" s="114">
        <f t="shared" si="36"/>
        <v>78</v>
      </c>
      <c r="CC41" s="114">
        <f t="shared" si="36"/>
        <v>66</v>
      </c>
      <c r="CD41" s="115">
        <f t="shared" si="37"/>
        <v>25580712.171600003</v>
      </c>
      <c r="CE41" s="115">
        <f t="shared" si="38"/>
        <v>1551927000</v>
      </c>
      <c r="CF41" s="115">
        <f t="shared" si="38"/>
        <v>1749269000</v>
      </c>
      <c r="CG41" s="115">
        <f t="shared" si="38"/>
        <v>1857160000</v>
      </c>
      <c r="CH41" s="115">
        <f t="shared" si="38"/>
        <v>1971706000</v>
      </c>
      <c r="CI41" s="115">
        <f t="shared" si="39"/>
        <v>2093316000</v>
      </c>
      <c r="CJ41" s="2">
        <v>14</v>
      </c>
      <c r="CV41" s="58">
        <f t="shared" si="40"/>
        <v>1881008100</v>
      </c>
      <c r="CW41" s="43">
        <f t="shared" si="41"/>
        <v>20900090</v>
      </c>
      <c r="CZ41" s="53">
        <f t="shared" si="42"/>
        <v>1671444000</v>
      </c>
      <c r="DA41" s="43">
        <f t="shared" si="43"/>
        <v>27857400</v>
      </c>
      <c r="DB41" s="48">
        <f t="shared" si="44"/>
        <v>46429000</v>
      </c>
    </row>
    <row r="42" spans="1:106">
      <c r="A42" s="3">
        <f t="shared" si="45"/>
        <v>3</v>
      </c>
      <c r="B42" s="249">
        <v>3</v>
      </c>
      <c r="C42" s="250" t="s">
        <v>132</v>
      </c>
      <c r="D42" s="251" t="s">
        <v>41</v>
      </c>
      <c r="E42" s="252"/>
      <c r="F42" s="40" t="s">
        <v>45</v>
      </c>
      <c r="G42" s="253">
        <f t="shared" si="4"/>
        <v>60</v>
      </c>
      <c r="H42" s="253">
        <f t="shared" si="5"/>
        <v>52</v>
      </c>
      <c r="I42" s="254">
        <f t="shared" si="6"/>
        <v>27506142.120000001</v>
      </c>
      <c r="J42" s="254">
        <f t="shared" si="7"/>
        <v>2</v>
      </c>
      <c r="K42" s="255">
        <f t="shared" si="8"/>
        <v>0.93</v>
      </c>
      <c r="L42" s="256">
        <f t="shared" si="9"/>
        <v>1</v>
      </c>
      <c r="M42" s="257">
        <f t="shared" si="10"/>
        <v>21376392.145576868</v>
      </c>
      <c r="N42" s="257">
        <f t="shared" si="11"/>
        <v>24094609.386887025</v>
      </c>
      <c r="O42" s="257">
        <f t="shared" si="12"/>
        <v>25580712.171600003</v>
      </c>
      <c r="P42" s="257">
        <f t="shared" si="13"/>
        <v>27158474.52427981</v>
      </c>
      <c r="Q42" s="258">
        <f t="shared" si="14"/>
        <v>25580712.171600003</v>
      </c>
      <c r="R42" s="257">
        <f t="shared" si="14"/>
        <v>27158474.52427981</v>
      </c>
      <c r="S42" s="257">
        <f t="shared" si="15"/>
        <v>28833549.806515098</v>
      </c>
      <c r="T42" s="257"/>
      <c r="U42" s="257">
        <f t="shared" si="16"/>
        <v>1111572391.5699971</v>
      </c>
      <c r="V42" s="257">
        <f t="shared" si="17"/>
        <v>1252919688.1181252</v>
      </c>
      <c r="W42" s="257">
        <f t="shared" si="18"/>
        <v>1330197032.9232001</v>
      </c>
      <c r="X42" s="258">
        <f t="shared" si="19"/>
        <v>1412240675.2625501</v>
      </c>
      <c r="Y42" s="258">
        <f t="shared" si="20"/>
        <v>1330197032.9232001</v>
      </c>
      <c r="Z42" s="257">
        <f t="shared" si="21"/>
        <v>1412240675.2625501</v>
      </c>
      <c r="AA42" s="257">
        <f t="shared" si="22"/>
        <v>1499344589.9387851</v>
      </c>
      <c r="AB42" s="257"/>
      <c r="AC42" s="32" t="str">
        <f t="shared" si="23"/>
        <v>BERTAHAP</v>
      </c>
      <c r="AD42" s="259">
        <f t="shared" si="24"/>
        <v>0</v>
      </c>
      <c r="AE42" s="260">
        <v>2</v>
      </c>
      <c r="AF42" s="261"/>
      <c r="AG42" s="257" t="str">
        <f t="shared" si="25"/>
        <v>KR</v>
      </c>
      <c r="AH42" s="261">
        <f t="shared" si="26"/>
        <v>1222730000</v>
      </c>
      <c r="AI42" s="261">
        <f t="shared" si="26"/>
        <v>1378212000</v>
      </c>
      <c r="AJ42" s="261">
        <f t="shared" si="26"/>
        <v>1463217000</v>
      </c>
      <c r="AK42" s="262">
        <f t="shared" si="26"/>
        <v>1553465000</v>
      </c>
      <c r="AL42" s="262">
        <f t="shared" si="26"/>
        <v>1463217000</v>
      </c>
      <c r="AM42" s="261">
        <f t="shared" si="26"/>
        <v>1553465000</v>
      </c>
      <c r="AN42" s="261">
        <f t="shared" si="26"/>
        <v>1649280000</v>
      </c>
      <c r="AO42" s="261">
        <f t="shared" si="46"/>
        <v>1649279281.327158</v>
      </c>
      <c r="AP42" s="51">
        <f t="shared" si="47"/>
        <v>1551011000</v>
      </c>
      <c r="AQ42" s="42">
        <f t="shared" si="47"/>
        <v>1646673000</v>
      </c>
      <c r="AR42" s="58">
        <f t="shared" si="27"/>
        <v>1395909900</v>
      </c>
      <c r="AS42" s="58">
        <f t="shared" si="28"/>
        <v>23265165</v>
      </c>
      <c r="AT42" s="336">
        <f t="shared" si="29"/>
        <v>29127468.75</v>
      </c>
      <c r="AU42" s="131">
        <f t="shared" si="30"/>
        <v>16466730</v>
      </c>
      <c r="AV42" s="5">
        <f t="shared" si="31"/>
        <v>23265165</v>
      </c>
      <c r="AW42" s="5">
        <f t="shared" si="32"/>
        <v>36580425</v>
      </c>
      <c r="AX42" s="266">
        <f t="shared" si="48"/>
        <v>1748235827.698082</v>
      </c>
      <c r="AY42" s="117">
        <f t="shared" ref="AY42:AY105" si="49">AQ42*$AY$39</f>
        <v>1748235827.698082</v>
      </c>
      <c r="AZ42" s="228"/>
      <c r="BA42" s="228"/>
      <c r="BB42" s="118"/>
      <c r="BC42" s="24"/>
      <c r="BD42" s="228"/>
      <c r="BE42" s="228"/>
      <c r="BF42" s="228"/>
      <c r="BG42" s="228"/>
      <c r="BH42" s="228"/>
      <c r="BI42" s="228"/>
      <c r="BJ42" s="228"/>
      <c r="BK42" s="228"/>
      <c r="BL42" s="228"/>
      <c r="BM42" s="228"/>
      <c r="BN42" s="228"/>
      <c r="BO42" s="228"/>
      <c r="BP42" s="228"/>
      <c r="BQ42" s="228"/>
      <c r="BR42" s="24"/>
      <c r="BS42" s="118"/>
      <c r="BV42" s="53">
        <f t="shared" si="33"/>
        <v>-1767269.6312099956</v>
      </c>
      <c r="BW42" s="126">
        <f>O48</f>
        <v>26680957.856400002</v>
      </c>
      <c r="BX42" s="116"/>
      <c r="BY42" s="112"/>
      <c r="BZ42" s="112" t="str">
        <f t="shared" si="34"/>
        <v>1BR-8</v>
      </c>
      <c r="CA42" s="113" t="str">
        <f t="shared" si="35"/>
        <v>08</v>
      </c>
      <c r="CB42" s="114">
        <f t="shared" si="36"/>
        <v>60</v>
      </c>
      <c r="CC42" s="114">
        <f t="shared" si="36"/>
        <v>52</v>
      </c>
      <c r="CD42" s="115">
        <f t="shared" si="37"/>
        <v>25580712.171600003</v>
      </c>
      <c r="CE42" s="115">
        <f t="shared" si="38"/>
        <v>1222730000</v>
      </c>
      <c r="CF42" s="115">
        <f t="shared" si="38"/>
        <v>1378212000</v>
      </c>
      <c r="CG42" s="115">
        <f t="shared" si="38"/>
        <v>1463217000</v>
      </c>
      <c r="CH42" s="115">
        <f t="shared" si="38"/>
        <v>1553465000</v>
      </c>
      <c r="CI42" s="115">
        <f t="shared" si="39"/>
        <v>1649280000</v>
      </c>
      <c r="CV42" s="58">
        <f t="shared" si="40"/>
        <v>1482005700</v>
      </c>
      <c r="CW42" s="43">
        <f t="shared" si="41"/>
        <v>16466730</v>
      </c>
      <c r="CZ42" s="53">
        <f t="shared" si="42"/>
        <v>1316895300</v>
      </c>
      <c r="DA42" s="43">
        <f t="shared" si="43"/>
        <v>21948255</v>
      </c>
      <c r="DB42" s="48">
        <f t="shared" si="44"/>
        <v>36580425</v>
      </c>
    </row>
    <row r="43" spans="1:106">
      <c r="A43" s="3">
        <f t="shared" si="45"/>
        <v>4</v>
      </c>
      <c r="B43" s="249">
        <v>4</v>
      </c>
      <c r="C43" s="250" t="s">
        <v>132</v>
      </c>
      <c r="D43" s="251">
        <v>10</v>
      </c>
      <c r="E43" s="252"/>
      <c r="F43" s="40" t="s">
        <v>48</v>
      </c>
      <c r="G43" s="253">
        <f t="shared" si="4"/>
        <v>74</v>
      </c>
      <c r="H43" s="253">
        <f t="shared" si="5"/>
        <v>63</v>
      </c>
      <c r="I43" s="254">
        <f t="shared" si="6"/>
        <v>27506142.120000001</v>
      </c>
      <c r="J43" s="254">
        <f t="shared" si="7"/>
        <v>2</v>
      </c>
      <c r="K43" s="255">
        <f t="shared" si="8"/>
        <v>0.93</v>
      </c>
      <c r="L43" s="256">
        <f t="shared" si="9"/>
        <v>1</v>
      </c>
      <c r="M43" s="257">
        <f t="shared" si="10"/>
        <v>21376392.145576868</v>
      </c>
      <c r="N43" s="257">
        <f t="shared" si="11"/>
        <v>24094609.386887025</v>
      </c>
      <c r="O43" s="257">
        <f t="shared" si="12"/>
        <v>25580712.171600003</v>
      </c>
      <c r="P43" s="257">
        <f t="shared" si="13"/>
        <v>27158474.52427981</v>
      </c>
      <c r="Q43" s="258">
        <f t="shared" si="14"/>
        <v>25580712.171600003</v>
      </c>
      <c r="R43" s="257">
        <f t="shared" si="14"/>
        <v>27158474.52427981</v>
      </c>
      <c r="S43" s="257">
        <f t="shared" si="15"/>
        <v>28833549.806515098</v>
      </c>
      <c r="T43" s="257"/>
      <c r="U43" s="257">
        <f t="shared" si="16"/>
        <v>1346712705.1713426</v>
      </c>
      <c r="V43" s="257">
        <f t="shared" si="17"/>
        <v>1517960391.3738825</v>
      </c>
      <c r="W43" s="257">
        <f t="shared" si="18"/>
        <v>1611584866.8108001</v>
      </c>
      <c r="X43" s="258">
        <f t="shared" si="19"/>
        <v>1710983895.029628</v>
      </c>
      <c r="Y43" s="258">
        <f t="shared" si="20"/>
        <v>1611584866.8108001</v>
      </c>
      <c r="Z43" s="257">
        <f t="shared" si="21"/>
        <v>1710983895.029628</v>
      </c>
      <c r="AA43" s="257">
        <f t="shared" si="22"/>
        <v>1816513637.810451</v>
      </c>
      <c r="AB43" s="257"/>
      <c r="AC43" s="32" t="str">
        <f t="shared" si="23"/>
        <v>BERTAHAP</v>
      </c>
      <c r="AD43" s="259">
        <f t="shared" si="24"/>
        <v>0</v>
      </c>
      <c r="AE43" s="260">
        <v>2</v>
      </c>
      <c r="AF43" s="261"/>
      <c r="AG43" s="257" t="str">
        <f t="shared" si="25"/>
        <v>KR</v>
      </c>
      <c r="AH43" s="261">
        <f t="shared" si="26"/>
        <v>1481384000</v>
      </c>
      <c r="AI43" s="261">
        <f t="shared" si="26"/>
        <v>1669757000</v>
      </c>
      <c r="AJ43" s="261">
        <f t="shared" si="26"/>
        <v>1772744000</v>
      </c>
      <c r="AK43" s="262">
        <f t="shared" si="26"/>
        <v>1882083000</v>
      </c>
      <c r="AL43" s="262">
        <f t="shared" si="26"/>
        <v>1772744000</v>
      </c>
      <c r="AM43" s="261">
        <f t="shared" si="26"/>
        <v>1882083000</v>
      </c>
      <c r="AN43" s="261">
        <f t="shared" si="26"/>
        <v>1998166000</v>
      </c>
      <c r="AO43" s="261">
        <f t="shared" si="46"/>
        <v>1998165711.9008548</v>
      </c>
      <c r="AP43" s="51">
        <f t="shared" si="47"/>
        <v>1879109000</v>
      </c>
      <c r="AQ43" s="42">
        <f t="shared" si="47"/>
        <v>1995008000</v>
      </c>
      <c r="AR43" s="58">
        <f t="shared" si="27"/>
        <v>1691198100</v>
      </c>
      <c r="AS43" s="58">
        <f t="shared" si="28"/>
        <v>28186635</v>
      </c>
      <c r="AT43" s="336">
        <f t="shared" si="29"/>
        <v>35289056.25</v>
      </c>
      <c r="AU43" s="131">
        <f t="shared" si="30"/>
        <v>19950080</v>
      </c>
      <c r="AV43" s="5">
        <f t="shared" si="31"/>
        <v>28186635</v>
      </c>
      <c r="AW43" s="5">
        <f t="shared" si="32"/>
        <v>44318600</v>
      </c>
      <c r="AX43" s="266">
        <f t="shared" si="48"/>
        <v>2118055292.1826584</v>
      </c>
      <c r="AY43" s="117">
        <f t="shared" si="49"/>
        <v>2118055292.1826584</v>
      </c>
      <c r="AZ43" s="2"/>
      <c r="BA43" s="2"/>
      <c r="BV43" s="53">
        <f t="shared" si="33"/>
        <v>-1767269.6312099956</v>
      </c>
      <c r="BW43" s="68">
        <f>O58</f>
        <v>26392143.36414</v>
      </c>
      <c r="BX43" s="116"/>
      <c r="BY43" s="112"/>
      <c r="BZ43" s="112" t="str">
        <f t="shared" si="34"/>
        <v>1BR-10</v>
      </c>
      <c r="CA43" s="113">
        <f t="shared" si="35"/>
        <v>10</v>
      </c>
      <c r="CB43" s="114">
        <f t="shared" si="36"/>
        <v>74</v>
      </c>
      <c r="CC43" s="114">
        <f t="shared" si="36"/>
        <v>63</v>
      </c>
      <c r="CD43" s="115">
        <f t="shared" si="37"/>
        <v>25580712.171600003</v>
      </c>
      <c r="CE43" s="115">
        <f t="shared" si="38"/>
        <v>1481384000</v>
      </c>
      <c r="CF43" s="115">
        <f t="shared" si="38"/>
        <v>1669757000</v>
      </c>
      <c r="CG43" s="115">
        <f t="shared" si="38"/>
        <v>1772744000</v>
      </c>
      <c r="CH43" s="115">
        <f t="shared" si="38"/>
        <v>1882083000</v>
      </c>
      <c r="CI43" s="115">
        <f t="shared" si="39"/>
        <v>1998166000</v>
      </c>
      <c r="CV43" s="58">
        <f t="shared" si="40"/>
        <v>1795507200</v>
      </c>
      <c r="CW43" s="43">
        <f t="shared" si="41"/>
        <v>19950080</v>
      </c>
      <c r="CX43" s="35"/>
      <c r="CZ43" s="53">
        <f t="shared" si="42"/>
        <v>1595469600</v>
      </c>
      <c r="DA43" s="43">
        <f t="shared" si="43"/>
        <v>26591160</v>
      </c>
      <c r="DB43" s="48">
        <f t="shared" si="44"/>
        <v>44318600</v>
      </c>
    </row>
    <row r="44" spans="1:106">
      <c r="A44" s="3">
        <f t="shared" si="45"/>
        <v>5</v>
      </c>
      <c r="B44" s="249">
        <v>5</v>
      </c>
      <c r="C44" s="250" t="s">
        <v>132</v>
      </c>
      <c r="D44" s="285">
        <v>12</v>
      </c>
      <c r="E44" s="252"/>
      <c r="F44" s="40" t="s">
        <v>50</v>
      </c>
      <c r="G44" s="253">
        <f t="shared" si="4"/>
        <v>67</v>
      </c>
      <c r="H44" s="253">
        <f t="shared" si="5"/>
        <v>57</v>
      </c>
      <c r="I44" s="254">
        <f t="shared" si="6"/>
        <v>27506142.120000001</v>
      </c>
      <c r="J44" s="254">
        <f t="shared" si="7"/>
        <v>2</v>
      </c>
      <c r="K44" s="255">
        <f t="shared" si="8"/>
        <v>0.93</v>
      </c>
      <c r="L44" s="256">
        <f t="shared" si="9"/>
        <v>1</v>
      </c>
      <c r="M44" s="257">
        <f t="shared" si="10"/>
        <v>21376392.145576868</v>
      </c>
      <c r="N44" s="257">
        <f t="shared" si="11"/>
        <v>24094609.386887025</v>
      </c>
      <c r="O44" s="257">
        <f t="shared" si="12"/>
        <v>25580712.171600003</v>
      </c>
      <c r="P44" s="257">
        <f t="shared" si="13"/>
        <v>27158474.52427981</v>
      </c>
      <c r="Q44" s="258">
        <f t="shared" si="14"/>
        <v>25580712.171600003</v>
      </c>
      <c r="R44" s="257">
        <f t="shared" si="14"/>
        <v>27158474.52427981</v>
      </c>
      <c r="S44" s="257">
        <f t="shared" si="15"/>
        <v>28833549.806515098</v>
      </c>
      <c r="T44" s="257"/>
      <c r="U44" s="257">
        <f t="shared" si="16"/>
        <v>1218454352.2978816</v>
      </c>
      <c r="V44" s="257">
        <f t="shared" si="17"/>
        <v>1373392735.0525603</v>
      </c>
      <c r="W44" s="257">
        <f t="shared" si="18"/>
        <v>1458100593.7812002</v>
      </c>
      <c r="X44" s="258">
        <f t="shared" si="19"/>
        <v>1548033047.8839493</v>
      </c>
      <c r="Y44" s="258">
        <f t="shared" si="20"/>
        <v>1458100593.7812002</v>
      </c>
      <c r="Z44" s="257">
        <f t="shared" si="21"/>
        <v>1548033047.8839493</v>
      </c>
      <c r="AA44" s="257">
        <f t="shared" si="22"/>
        <v>1643512338.9713607</v>
      </c>
      <c r="AB44" s="257"/>
      <c r="AC44" s="32" t="str">
        <f t="shared" si="23"/>
        <v>BERTAHAP</v>
      </c>
      <c r="AD44" s="259">
        <f t="shared" si="24"/>
        <v>0</v>
      </c>
      <c r="AE44" s="260">
        <v>2</v>
      </c>
      <c r="AF44" s="261"/>
      <c r="AG44" s="257" t="str">
        <f t="shared" si="25"/>
        <v>KR</v>
      </c>
      <c r="AH44" s="261">
        <f t="shared" si="26"/>
        <v>1340300000</v>
      </c>
      <c r="AI44" s="261">
        <f t="shared" si="26"/>
        <v>1510733000</v>
      </c>
      <c r="AJ44" s="261">
        <f t="shared" si="26"/>
        <v>1603911000</v>
      </c>
      <c r="AK44" s="262">
        <f t="shared" si="26"/>
        <v>1702837000</v>
      </c>
      <c r="AL44" s="262">
        <f t="shared" si="26"/>
        <v>1603911000</v>
      </c>
      <c r="AM44" s="261">
        <f t="shared" si="26"/>
        <v>1702837000</v>
      </c>
      <c r="AN44" s="261">
        <f t="shared" si="26"/>
        <v>1807864000</v>
      </c>
      <c r="AO44" s="261">
        <f t="shared" si="46"/>
        <v>1807864215.5293448</v>
      </c>
      <c r="AP44" s="51">
        <f t="shared" si="47"/>
        <v>1700146000</v>
      </c>
      <c r="AQ44" s="42">
        <f t="shared" si="47"/>
        <v>1805008000</v>
      </c>
      <c r="AR44" s="58">
        <f t="shared" si="27"/>
        <v>1530131400</v>
      </c>
      <c r="AS44" s="58">
        <f t="shared" si="28"/>
        <v>25502190</v>
      </c>
      <c r="AT44" s="336">
        <f t="shared" si="29"/>
        <v>31928193.75</v>
      </c>
      <c r="AU44" s="131">
        <f t="shared" si="30"/>
        <v>18050080</v>
      </c>
      <c r="AV44" s="5">
        <f t="shared" si="31"/>
        <v>25502190</v>
      </c>
      <c r="AW44" s="5">
        <f t="shared" si="32"/>
        <v>40097775</v>
      </c>
      <c r="AX44" s="266">
        <f t="shared" si="48"/>
        <v>1916336549.4434288</v>
      </c>
      <c r="AY44" s="117">
        <f t="shared" si="49"/>
        <v>1916336549.4434288</v>
      </c>
      <c r="AZ44" s="2"/>
      <c r="BA44" s="53"/>
      <c r="BV44" s="53">
        <f t="shared" si="33"/>
        <v>-1767269.6312099956</v>
      </c>
      <c r="BW44" s="129">
        <f>O59</f>
        <v>25836519.293316003</v>
      </c>
      <c r="BX44" s="116"/>
      <c r="BY44" s="112"/>
      <c r="BZ44" s="112" t="str">
        <f t="shared" si="34"/>
        <v>1BR-12</v>
      </c>
      <c r="CA44" s="113">
        <f t="shared" si="35"/>
        <v>12</v>
      </c>
      <c r="CB44" s="114">
        <f t="shared" si="36"/>
        <v>67</v>
      </c>
      <c r="CC44" s="114">
        <f t="shared" si="36"/>
        <v>57</v>
      </c>
      <c r="CD44" s="115">
        <f t="shared" si="37"/>
        <v>25580712.171600003</v>
      </c>
      <c r="CE44" s="115">
        <f t="shared" si="38"/>
        <v>1340300000</v>
      </c>
      <c r="CF44" s="115">
        <f t="shared" si="38"/>
        <v>1510733000</v>
      </c>
      <c r="CG44" s="115">
        <f t="shared" si="38"/>
        <v>1603911000</v>
      </c>
      <c r="CH44" s="115">
        <f t="shared" si="38"/>
        <v>1702837000</v>
      </c>
      <c r="CI44" s="115">
        <f t="shared" si="39"/>
        <v>1807864000</v>
      </c>
      <c r="CV44" s="58">
        <f t="shared" si="40"/>
        <v>1624507200</v>
      </c>
      <c r="CW44" s="43">
        <f t="shared" si="41"/>
        <v>18050080</v>
      </c>
      <c r="CZ44" s="53">
        <f t="shared" si="42"/>
        <v>1443519900</v>
      </c>
      <c r="DA44" s="43">
        <f t="shared" si="43"/>
        <v>24058665</v>
      </c>
      <c r="DB44" s="48">
        <f t="shared" si="44"/>
        <v>40097775</v>
      </c>
    </row>
    <row r="45" spans="1:106">
      <c r="A45" s="3">
        <f t="shared" si="45"/>
        <v>6</v>
      </c>
      <c r="B45" s="249">
        <v>6</v>
      </c>
      <c r="C45" s="250" t="s">
        <v>132</v>
      </c>
      <c r="D45" s="251">
        <v>16</v>
      </c>
      <c r="E45" s="252"/>
      <c r="F45" s="40" t="s">
        <v>52</v>
      </c>
      <c r="G45" s="253">
        <f t="shared" si="4"/>
        <v>71</v>
      </c>
      <c r="H45" s="253">
        <f t="shared" si="5"/>
        <v>63</v>
      </c>
      <c r="I45" s="254">
        <f t="shared" si="6"/>
        <v>27506142.120000001</v>
      </c>
      <c r="J45" s="254">
        <f t="shared" si="7"/>
        <v>2</v>
      </c>
      <c r="K45" s="255">
        <f t="shared" si="8"/>
        <v>0.93</v>
      </c>
      <c r="L45" s="256">
        <f t="shared" si="9"/>
        <v>1</v>
      </c>
      <c r="M45" s="257">
        <f t="shared" si="10"/>
        <v>21376392.145576868</v>
      </c>
      <c r="N45" s="257">
        <f t="shared" si="11"/>
        <v>24094609.386887025</v>
      </c>
      <c r="O45" s="257">
        <f t="shared" si="12"/>
        <v>25580712.171600003</v>
      </c>
      <c r="P45" s="257">
        <f t="shared" si="13"/>
        <v>27158474.52427981</v>
      </c>
      <c r="Q45" s="258">
        <f t="shared" si="14"/>
        <v>25580712.171600003</v>
      </c>
      <c r="R45" s="257">
        <f t="shared" si="14"/>
        <v>27158474.52427981</v>
      </c>
      <c r="S45" s="257">
        <f t="shared" si="15"/>
        <v>28833549.806515098</v>
      </c>
      <c r="T45" s="257"/>
      <c r="U45" s="257">
        <f t="shared" si="16"/>
        <v>1346712705.1713426</v>
      </c>
      <c r="V45" s="257">
        <f t="shared" si="17"/>
        <v>1517960391.3738825</v>
      </c>
      <c r="W45" s="257">
        <f t="shared" si="18"/>
        <v>1611584866.8108001</v>
      </c>
      <c r="X45" s="258">
        <f t="shared" si="19"/>
        <v>1710983895.029628</v>
      </c>
      <c r="Y45" s="258">
        <f t="shared" si="20"/>
        <v>1611584866.8108001</v>
      </c>
      <c r="Z45" s="257">
        <f t="shared" si="21"/>
        <v>1710983895.029628</v>
      </c>
      <c r="AA45" s="257">
        <f t="shared" si="22"/>
        <v>1816513637.810451</v>
      </c>
      <c r="AB45" s="257"/>
      <c r="AC45" s="32" t="str">
        <f t="shared" si="23"/>
        <v>BERTAHAP</v>
      </c>
      <c r="AD45" s="259">
        <f t="shared" si="24"/>
        <v>0</v>
      </c>
      <c r="AE45" s="260">
        <v>2</v>
      </c>
      <c r="AF45" s="261"/>
      <c r="AG45" s="257" t="str">
        <f t="shared" si="25"/>
        <v>KR</v>
      </c>
      <c r="AH45" s="261">
        <f t="shared" si="26"/>
        <v>1481384000</v>
      </c>
      <c r="AI45" s="261">
        <f t="shared" si="26"/>
        <v>1669757000</v>
      </c>
      <c r="AJ45" s="261">
        <f t="shared" si="26"/>
        <v>1772744000</v>
      </c>
      <c r="AK45" s="262">
        <f t="shared" si="26"/>
        <v>1882083000</v>
      </c>
      <c r="AL45" s="262">
        <f t="shared" si="26"/>
        <v>1772744000</v>
      </c>
      <c r="AM45" s="261">
        <f t="shared" si="26"/>
        <v>1882083000</v>
      </c>
      <c r="AN45" s="261">
        <f t="shared" si="26"/>
        <v>1998166000</v>
      </c>
      <c r="AO45" s="261">
        <f t="shared" si="46"/>
        <v>1998165711.9008548</v>
      </c>
      <c r="AP45" s="51">
        <f t="shared" si="47"/>
        <v>1879109000</v>
      </c>
      <c r="AQ45" s="42">
        <f t="shared" si="47"/>
        <v>1995008000</v>
      </c>
      <c r="AR45" s="58">
        <f t="shared" si="27"/>
        <v>1691198100</v>
      </c>
      <c r="AS45" s="58">
        <f t="shared" si="28"/>
        <v>28186635</v>
      </c>
      <c r="AT45" s="336">
        <f t="shared" si="29"/>
        <v>35289056.25</v>
      </c>
      <c r="AU45" s="131">
        <f t="shared" si="30"/>
        <v>19950080</v>
      </c>
      <c r="AV45" s="5">
        <f t="shared" si="31"/>
        <v>28186635</v>
      </c>
      <c r="AW45" s="5">
        <f t="shared" si="32"/>
        <v>44318600</v>
      </c>
      <c r="AX45" s="266">
        <f t="shared" si="48"/>
        <v>2118055292.1826584</v>
      </c>
      <c r="AY45" s="117">
        <f t="shared" si="49"/>
        <v>2118055292.1826584</v>
      </c>
      <c r="AZ45" s="224"/>
      <c r="BA45" s="224"/>
      <c r="BV45" s="53">
        <f t="shared" si="33"/>
        <v>-1767269.6312099956</v>
      </c>
      <c r="BW45" s="128">
        <f>O62</f>
        <v>25836519.293316003</v>
      </c>
      <c r="BX45" s="116"/>
      <c r="BY45" s="112"/>
      <c r="BZ45" s="112" t="str">
        <f t="shared" si="34"/>
        <v>1BR-16</v>
      </c>
      <c r="CA45" s="113">
        <f t="shared" si="35"/>
        <v>16</v>
      </c>
      <c r="CB45" s="114">
        <f t="shared" si="36"/>
        <v>71</v>
      </c>
      <c r="CC45" s="114">
        <f t="shared" si="36"/>
        <v>63</v>
      </c>
      <c r="CD45" s="115">
        <f t="shared" si="37"/>
        <v>25580712.171600003</v>
      </c>
      <c r="CE45" s="115">
        <f t="shared" si="38"/>
        <v>1481384000</v>
      </c>
      <c r="CF45" s="115">
        <f t="shared" si="38"/>
        <v>1669757000</v>
      </c>
      <c r="CG45" s="115">
        <f t="shared" si="38"/>
        <v>1772744000</v>
      </c>
      <c r="CH45" s="115">
        <f t="shared" si="38"/>
        <v>1882083000</v>
      </c>
      <c r="CI45" s="115">
        <f t="shared" si="39"/>
        <v>1998166000</v>
      </c>
      <c r="CV45" s="58">
        <f t="shared" si="40"/>
        <v>1795507200</v>
      </c>
      <c r="CW45" s="43">
        <f t="shared" si="41"/>
        <v>19950080</v>
      </c>
      <c r="CZ45" s="53">
        <f t="shared" si="42"/>
        <v>1595469600</v>
      </c>
      <c r="DA45" s="43">
        <f t="shared" si="43"/>
        <v>26591160</v>
      </c>
      <c r="DB45" s="48">
        <f t="shared" si="44"/>
        <v>44318600</v>
      </c>
    </row>
    <row r="46" spans="1:106">
      <c r="A46" s="3">
        <f t="shared" si="45"/>
        <v>7</v>
      </c>
      <c r="B46" s="249">
        <v>7</v>
      </c>
      <c r="C46" s="250" t="s">
        <v>132</v>
      </c>
      <c r="D46" s="285">
        <v>18</v>
      </c>
      <c r="E46" s="252"/>
      <c r="F46" s="40" t="s">
        <v>54</v>
      </c>
      <c r="G46" s="253">
        <f t="shared" si="4"/>
        <v>97</v>
      </c>
      <c r="H46" s="253">
        <f t="shared" si="5"/>
        <v>85</v>
      </c>
      <c r="I46" s="254">
        <f t="shared" si="6"/>
        <v>27506142.120000001</v>
      </c>
      <c r="J46" s="254">
        <f t="shared" si="7"/>
        <v>2</v>
      </c>
      <c r="K46" s="255">
        <f t="shared" si="8"/>
        <v>0.93</v>
      </c>
      <c r="L46" s="256">
        <f t="shared" si="9"/>
        <v>1</v>
      </c>
      <c r="M46" s="257">
        <f t="shared" si="10"/>
        <v>21376392.145576868</v>
      </c>
      <c r="N46" s="257">
        <f t="shared" si="11"/>
        <v>24094609.386887025</v>
      </c>
      <c r="O46" s="257">
        <f t="shared" si="12"/>
        <v>25580712.171600003</v>
      </c>
      <c r="P46" s="257">
        <f t="shared" si="13"/>
        <v>27158474.52427981</v>
      </c>
      <c r="Q46" s="258">
        <f t="shared" si="14"/>
        <v>25580712.171600003</v>
      </c>
      <c r="R46" s="257">
        <f t="shared" si="14"/>
        <v>27158474.52427981</v>
      </c>
      <c r="S46" s="257">
        <f t="shared" si="15"/>
        <v>28833549.806515098</v>
      </c>
      <c r="T46" s="257"/>
      <c r="U46" s="257">
        <f t="shared" si="16"/>
        <v>1816993332.3740337</v>
      </c>
      <c r="V46" s="257">
        <f t="shared" si="17"/>
        <v>2048041797.8853972</v>
      </c>
      <c r="W46" s="257">
        <f t="shared" si="18"/>
        <v>2174360534.5860004</v>
      </c>
      <c r="X46" s="258">
        <f t="shared" si="19"/>
        <v>2308470334.5637841</v>
      </c>
      <c r="Y46" s="258">
        <f t="shared" si="20"/>
        <v>2174360534.5860004</v>
      </c>
      <c r="Z46" s="257">
        <f t="shared" si="21"/>
        <v>2308470334.5637841</v>
      </c>
      <c r="AA46" s="257">
        <f t="shared" si="22"/>
        <v>2450851733.5537834</v>
      </c>
      <c r="AB46" s="257"/>
      <c r="AC46" s="32" t="str">
        <f t="shared" si="23"/>
        <v>BERTAHAP</v>
      </c>
      <c r="AD46" s="259">
        <f t="shared" si="24"/>
        <v>0</v>
      </c>
      <c r="AE46" s="260">
        <v>2</v>
      </c>
      <c r="AF46" s="261"/>
      <c r="AG46" s="257" t="str">
        <f t="shared" si="25"/>
        <v>KR</v>
      </c>
      <c r="AH46" s="261">
        <f t="shared" si="26"/>
        <v>1998693000</v>
      </c>
      <c r="AI46" s="261">
        <f t="shared" si="26"/>
        <v>2252846000</v>
      </c>
      <c r="AJ46" s="261">
        <f t="shared" si="26"/>
        <v>2391797000</v>
      </c>
      <c r="AK46" s="262">
        <f t="shared" si="26"/>
        <v>2539318000</v>
      </c>
      <c r="AL46" s="262">
        <f t="shared" si="26"/>
        <v>2391797000</v>
      </c>
      <c r="AM46" s="261">
        <f t="shared" si="26"/>
        <v>2539318000</v>
      </c>
      <c r="AN46" s="261">
        <f t="shared" si="26"/>
        <v>2695937000</v>
      </c>
      <c r="AO46" s="261">
        <f t="shared" si="46"/>
        <v>2695937511.3704629</v>
      </c>
      <c r="AP46" s="51">
        <f t="shared" si="47"/>
        <v>2535305000</v>
      </c>
      <c r="AQ46" s="42">
        <f t="shared" si="47"/>
        <v>2691678000</v>
      </c>
      <c r="AR46" s="58">
        <f t="shared" si="27"/>
        <v>2281774500</v>
      </c>
      <c r="AS46" s="58">
        <f t="shared" si="28"/>
        <v>38029575</v>
      </c>
      <c r="AT46" s="336">
        <f t="shared" si="29"/>
        <v>47612212.5</v>
      </c>
      <c r="AU46" s="131">
        <f t="shared" si="30"/>
        <v>26916780</v>
      </c>
      <c r="AV46" s="5">
        <f t="shared" si="31"/>
        <v>38029575</v>
      </c>
      <c r="AW46" s="5">
        <f t="shared" si="32"/>
        <v>59794925</v>
      </c>
      <c r="AX46" s="266">
        <f t="shared" si="48"/>
        <v>2857694221.1518121</v>
      </c>
      <c r="AY46" s="117">
        <f t="shared" si="49"/>
        <v>2857694221.1518121</v>
      </c>
      <c r="AZ46" s="120"/>
      <c r="BA46" s="120"/>
      <c r="BS46" s="58"/>
      <c r="BT46" s="6"/>
      <c r="BU46" s="231"/>
      <c r="BV46" s="53">
        <f t="shared" si="33"/>
        <v>-1767269.6312099956</v>
      </c>
      <c r="BW46" s="232">
        <f>O65</f>
        <v>26947767.434964001</v>
      </c>
      <c r="BX46" s="116"/>
      <c r="BY46" s="112"/>
      <c r="BZ46" s="112" t="str">
        <f t="shared" si="34"/>
        <v>2BR-18</v>
      </c>
      <c r="CA46" s="113">
        <f t="shared" si="35"/>
        <v>18</v>
      </c>
      <c r="CB46" s="114">
        <f t="shared" si="36"/>
        <v>97</v>
      </c>
      <c r="CC46" s="114">
        <f t="shared" si="36"/>
        <v>85</v>
      </c>
      <c r="CD46" s="115">
        <f t="shared" si="37"/>
        <v>25580712.171600003</v>
      </c>
      <c r="CE46" s="115">
        <f t="shared" si="38"/>
        <v>1998693000</v>
      </c>
      <c r="CF46" s="115">
        <f t="shared" si="38"/>
        <v>2252846000</v>
      </c>
      <c r="CG46" s="115">
        <f t="shared" si="38"/>
        <v>2391797000</v>
      </c>
      <c r="CH46" s="115">
        <f t="shared" si="38"/>
        <v>2539318000</v>
      </c>
      <c r="CI46" s="115">
        <f t="shared" si="39"/>
        <v>2695937000</v>
      </c>
      <c r="CV46" s="58">
        <f t="shared" si="40"/>
        <v>2422510200</v>
      </c>
      <c r="CW46" s="43">
        <f t="shared" si="41"/>
        <v>26916780</v>
      </c>
      <c r="CZ46" s="53">
        <f t="shared" si="42"/>
        <v>2152617300</v>
      </c>
      <c r="DA46" s="43">
        <f t="shared" si="43"/>
        <v>35876955</v>
      </c>
      <c r="DB46" s="48">
        <f t="shared" si="44"/>
        <v>59794925</v>
      </c>
    </row>
    <row r="47" spans="1:106">
      <c r="A47" s="3">
        <f t="shared" si="45"/>
        <v>8</v>
      </c>
      <c r="B47" s="249">
        <v>8</v>
      </c>
      <c r="C47" s="250" t="s">
        <v>132</v>
      </c>
      <c r="D47" s="285">
        <v>20</v>
      </c>
      <c r="E47" s="252"/>
      <c r="F47" s="40" t="s">
        <v>70</v>
      </c>
      <c r="G47" s="253">
        <f t="shared" si="4"/>
        <v>60</v>
      </c>
      <c r="H47" s="253">
        <f t="shared" si="5"/>
        <v>51</v>
      </c>
      <c r="I47" s="254">
        <f t="shared" si="6"/>
        <v>27506142.120000001</v>
      </c>
      <c r="J47" s="254">
        <f t="shared" si="7"/>
        <v>2</v>
      </c>
      <c r="K47" s="255">
        <f t="shared" si="8"/>
        <v>0.93</v>
      </c>
      <c r="L47" s="256">
        <f t="shared" si="9"/>
        <v>1</v>
      </c>
      <c r="M47" s="257">
        <f t="shared" si="10"/>
        <v>21376392.145576868</v>
      </c>
      <c r="N47" s="257">
        <f t="shared" si="11"/>
        <v>24094609.386887025</v>
      </c>
      <c r="O47" s="257">
        <f t="shared" si="12"/>
        <v>25580712.171600003</v>
      </c>
      <c r="P47" s="257">
        <f t="shared" si="13"/>
        <v>27158474.52427981</v>
      </c>
      <c r="Q47" s="258">
        <f t="shared" si="14"/>
        <v>25580712.171600003</v>
      </c>
      <c r="R47" s="257">
        <f t="shared" si="14"/>
        <v>27158474.52427981</v>
      </c>
      <c r="S47" s="257">
        <f t="shared" si="15"/>
        <v>28833549.806515098</v>
      </c>
      <c r="T47" s="257"/>
      <c r="U47" s="257">
        <f t="shared" si="16"/>
        <v>1090195999.4244204</v>
      </c>
      <c r="V47" s="257">
        <f t="shared" si="17"/>
        <v>1228825078.7312384</v>
      </c>
      <c r="W47" s="257">
        <f t="shared" si="18"/>
        <v>1304616320.7516</v>
      </c>
      <c r="X47" s="258">
        <f t="shared" si="19"/>
        <v>1385082200.7382703</v>
      </c>
      <c r="Y47" s="258">
        <f t="shared" si="20"/>
        <v>1304616320.7516</v>
      </c>
      <c r="Z47" s="257">
        <f t="shared" si="21"/>
        <v>1385082200.7382703</v>
      </c>
      <c r="AA47" s="257">
        <f t="shared" si="22"/>
        <v>1470511040.1322699</v>
      </c>
      <c r="AB47" s="257"/>
      <c r="AC47" s="32" t="str">
        <f t="shared" si="23"/>
        <v>BERTAHAP</v>
      </c>
      <c r="AD47" s="259">
        <f t="shared" si="24"/>
        <v>0</v>
      </c>
      <c r="AE47" s="260">
        <v>2</v>
      </c>
      <c r="AF47" s="261"/>
      <c r="AG47" s="257" t="str">
        <f t="shared" si="25"/>
        <v>KR</v>
      </c>
      <c r="AH47" s="261">
        <f t="shared" si="26"/>
        <v>1199216000</v>
      </c>
      <c r="AI47" s="261">
        <f t="shared" si="26"/>
        <v>1351708000</v>
      </c>
      <c r="AJ47" s="261">
        <f t="shared" si="26"/>
        <v>1435078000</v>
      </c>
      <c r="AK47" s="262">
        <f t="shared" si="26"/>
        <v>1523591000</v>
      </c>
      <c r="AL47" s="262">
        <f t="shared" si="26"/>
        <v>1435078000</v>
      </c>
      <c r="AM47" s="261">
        <f t="shared" si="26"/>
        <v>1523591000</v>
      </c>
      <c r="AN47" s="261">
        <f t="shared" si="26"/>
        <v>1617563000</v>
      </c>
      <c r="AO47" s="261">
        <f t="shared" si="46"/>
        <v>1617562719.157835</v>
      </c>
      <c r="AP47" s="51">
        <f t="shared" si="47"/>
        <v>1521183000</v>
      </c>
      <c r="AQ47" s="42">
        <f t="shared" si="47"/>
        <v>1615007000</v>
      </c>
      <c r="AR47" s="58">
        <f t="shared" si="27"/>
        <v>1369064700</v>
      </c>
      <c r="AS47" s="58">
        <f t="shared" si="28"/>
        <v>22817745</v>
      </c>
      <c r="AT47" s="336">
        <f t="shared" si="29"/>
        <v>28567331.25</v>
      </c>
      <c r="AU47" s="131">
        <f t="shared" si="30"/>
        <v>16150070</v>
      </c>
      <c r="AV47" s="5">
        <f t="shared" si="31"/>
        <v>22817745</v>
      </c>
      <c r="AW47" s="5">
        <f t="shared" si="32"/>
        <v>35876950</v>
      </c>
      <c r="AX47" s="266">
        <f t="shared" si="48"/>
        <v>1714616745.0266058</v>
      </c>
      <c r="AY47" s="117">
        <f t="shared" si="49"/>
        <v>1714616745.0266058</v>
      </c>
      <c r="AZ47" s="120"/>
      <c r="BA47" s="120"/>
      <c r="BT47" s="6"/>
      <c r="BU47" s="21"/>
      <c r="BV47" s="53">
        <f t="shared" si="33"/>
        <v>-1767269.6312099956</v>
      </c>
      <c r="BW47" s="130">
        <f>O70</f>
        <v>25580712.171600003</v>
      </c>
      <c r="BX47" s="116"/>
      <c r="BY47" s="112"/>
      <c r="BZ47" s="112" t="str">
        <f t="shared" si="34"/>
        <v>1BR-20</v>
      </c>
      <c r="CA47" s="113">
        <f t="shared" si="35"/>
        <v>20</v>
      </c>
      <c r="CB47" s="114">
        <f t="shared" si="36"/>
        <v>60</v>
      </c>
      <c r="CC47" s="114">
        <f t="shared" si="36"/>
        <v>51</v>
      </c>
      <c r="CD47" s="115">
        <f t="shared" si="37"/>
        <v>25580712.171600003</v>
      </c>
      <c r="CE47" s="115">
        <f t="shared" si="38"/>
        <v>1199216000</v>
      </c>
      <c r="CF47" s="115">
        <f t="shared" si="38"/>
        <v>1351708000</v>
      </c>
      <c r="CG47" s="115">
        <f t="shared" si="38"/>
        <v>1435078000</v>
      </c>
      <c r="CH47" s="115">
        <f t="shared" si="38"/>
        <v>1523591000</v>
      </c>
      <c r="CI47" s="115">
        <f t="shared" si="39"/>
        <v>1617563000</v>
      </c>
      <c r="CV47" s="58">
        <f t="shared" si="40"/>
        <v>1453506300</v>
      </c>
      <c r="CW47" s="43">
        <f t="shared" si="41"/>
        <v>16150070</v>
      </c>
      <c r="CZ47" s="53">
        <f t="shared" si="42"/>
        <v>1291570200</v>
      </c>
      <c r="DA47" s="43">
        <f t="shared" si="43"/>
        <v>21526170</v>
      </c>
      <c r="DB47" s="48">
        <f t="shared" si="44"/>
        <v>35876950</v>
      </c>
    </row>
    <row r="48" spans="1:106">
      <c r="A48" s="3">
        <f t="shared" si="45"/>
        <v>9</v>
      </c>
      <c r="B48" s="249">
        <v>9</v>
      </c>
      <c r="C48" s="250" t="s">
        <v>132</v>
      </c>
      <c r="D48" s="285">
        <v>22</v>
      </c>
      <c r="E48" s="252"/>
      <c r="F48" s="40" t="s">
        <v>89</v>
      </c>
      <c r="G48" s="253">
        <f t="shared" si="4"/>
        <v>81</v>
      </c>
      <c r="H48" s="253">
        <f t="shared" si="5"/>
        <v>70</v>
      </c>
      <c r="I48" s="254">
        <f t="shared" si="6"/>
        <v>27506142.120000001</v>
      </c>
      <c r="J48" s="254">
        <f t="shared" si="7"/>
        <v>4</v>
      </c>
      <c r="K48" s="255">
        <f t="shared" si="8"/>
        <v>0.97</v>
      </c>
      <c r="L48" s="256">
        <f t="shared" si="9"/>
        <v>1</v>
      </c>
      <c r="M48" s="257">
        <f t="shared" si="10"/>
        <v>22295806.861515656</v>
      </c>
      <c r="N48" s="257">
        <f t="shared" si="11"/>
        <v>25130936.672344532</v>
      </c>
      <c r="O48" s="257">
        <f t="shared" si="12"/>
        <v>26680957.856400002</v>
      </c>
      <c r="P48" s="257">
        <f t="shared" si="13"/>
        <v>28326580.955431629</v>
      </c>
      <c r="Q48" s="258">
        <f t="shared" si="14"/>
        <v>26680957.856400002</v>
      </c>
      <c r="R48" s="257">
        <f t="shared" si="14"/>
        <v>28326580.955431629</v>
      </c>
      <c r="S48" s="257">
        <f t="shared" si="15"/>
        <v>30073702.48636521</v>
      </c>
      <c r="T48" s="257"/>
      <c r="U48" s="257">
        <f t="shared" si="16"/>
        <v>1560706480.3060958</v>
      </c>
      <c r="V48" s="257">
        <f t="shared" si="17"/>
        <v>1759165567.0641172</v>
      </c>
      <c r="W48" s="257">
        <f t="shared" si="18"/>
        <v>1867667049.9480002</v>
      </c>
      <c r="X48" s="258">
        <f t="shared" si="19"/>
        <v>1982860666.880214</v>
      </c>
      <c r="Y48" s="258">
        <f t="shared" si="20"/>
        <v>1867667049.9480002</v>
      </c>
      <c r="Z48" s="257">
        <f t="shared" si="21"/>
        <v>1982860666.880214</v>
      </c>
      <c r="AA48" s="257">
        <f t="shared" si="22"/>
        <v>2105159174.0455647</v>
      </c>
      <c r="AB48" s="257"/>
      <c r="AC48" s="32" t="str">
        <f t="shared" si="23"/>
        <v>BERTAHAP</v>
      </c>
      <c r="AD48" s="259">
        <f t="shared" si="24"/>
        <v>0</v>
      </c>
      <c r="AE48" s="260">
        <v>2</v>
      </c>
      <c r="AF48" s="261"/>
      <c r="AG48" s="257" t="str">
        <f t="shared" si="25"/>
        <v>KR</v>
      </c>
      <c r="AH48" s="261">
        <f t="shared" si="26"/>
        <v>1716778000</v>
      </c>
      <c r="AI48" s="261">
        <f t="shared" si="26"/>
        <v>1935083000</v>
      </c>
      <c r="AJ48" s="261">
        <f t="shared" si="26"/>
        <v>2054434000</v>
      </c>
      <c r="AK48" s="262">
        <f t="shared" si="26"/>
        <v>2181147000</v>
      </c>
      <c r="AL48" s="262">
        <f t="shared" si="26"/>
        <v>2054434000</v>
      </c>
      <c r="AM48" s="261">
        <f t="shared" si="26"/>
        <v>2181147000</v>
      </c>
      <c r="AN48" s="261">
        <f t="shared" si="26"/>
        <v>2315676000</v>
      </c>
      <c r="AO48" s="261">
        <f t="shared" si="46"/>
        <v>2315675317.1966453</v>
      </c>
      <c r="AP48" s="51">
        <f t="shared" si="47"/>
        <v>2177701000</v>
      </c>
      <c r="AQ48" s="42">
        <f t="shared" si="47"/>
        <v>2312016000</v>
      </c>
      <c r="AR48" s="58">
        <f t="shared" si="27"/>
        <v>1959930900</v>
      </c>
      <c r="AS48" s="58">
        <f t="shared" si="28"/>
        <v>32665515</v>
      </c>
      <c r="AT48" s="336">
        <f t="shared" si="29"/>
        <v>40896506.25</v>
      </c>
      <c r="AU48" s="131">
        <f t="shared" si="30"/>
        <v>23120160</v>
      </c>
      <c r="AV48" s="5">
        <f t="shared" si="31"/>
        <v>32665515</v>
      </c>
      <c r="AW48" s="5">
        <f t="shared" si="32"/>
        <v>51360850</v>
      </c>
      <c r="AX48" s="266">
        <f t="shared" si="48"/>
        <v>2454615582.6999097</v>
      </c>
      <c r="AY48" s="117">
        <f t="shared" si="49"/>
        <v>2454615582.6999097</v>
      </c>
      <c r="AZ48" s="120"/>
      <c r="BA48" s="120"/>
      <c r="BV48" s="53">
        <f t="shared" si="33"/>
        <v>-667023.9464099966</v>
      </c>
      <c r="BW48" s="132">
        <f>O109</f>
        <v>25836519.293316003</v>
      </c>
      <c r="BX48" s="116">
        <v>3</v>
      </c>
      <c r="BY48" s="121" t="s">
        <v>148</v>
      </c>
      <c r="BZ48" s="112" t="str">
        <f>F67</f>
        <v>1BR-6</v>
      </c>
      <c r="CA48" s="113" t="str">
        <f>D67</f>
        <v>06</v>
      </c>
      <c r="CB48" s="114">
        <f t="shared" ref="CB48:CC50" si="50">G67</f>
        <v>78</v>
      </c>
      <c r="CC48" s="114">
        <f t="shared" si="50"/>
        <v>66</v>
      </c>
      <c r="CD48" s="115">
        <f>O67</f>
        <v>25580712.171600003</v>
      </c>
      <c r="CE48" s="115">
        <f t="shared" ref="CE48:CH50" si="51">AH67</f>
        <v>1551927000</v>
      </c>
      <c r="CF48" s="115">
        <f t="shared" si="51"/>
        <v>1749269000</v>
      </c>
      <c r="CG48" s="115">
        <f t="shared" si="51"/>
        <v>1857160000</v>
      </c>
      <c r="CH48" s="115">
        <f t="shared" si="51"/>
        <v>1971706000</v>
      </c>
      <c r="CI48" s="115">
        <f>AN67</f>
        <v>2093316000</v>
      </c>
      <c r="CJ48" s="2">
        <v>4</v>
      </c>
      <c r="CV48" s="58">
        <f t="shared" si="40"/>
        <v>2080814400</v>
      </c>
      <c r="CW48" s="43">
        <f t="shared" si="41"/>
        <v>23120160</v>
      </c>
      <c r="CZ48" s="53">
        <f t="shared" si="42"/>
        <v>1848990600</v>
      </c>
      <c r="DA48" s="43">
        <f t="shared" si="43"/>
        <v>30816510</v>
      </c>
      <c r="DB48" s="48">
        <f t="shared" si="44"/>
        <v>51360850</v>
      </c>
    </row>
    <row r="49" spans="1:106">
      <c r="A49" s="3">
        <f t="shared" si="45"/>
        <v>10</v>
      </c>
      <c r="B49" s="249">
        <v>1</v>
      </c>
      <c r="C49" s="250" t="s">
        <v>134</v>
      </c>
      <c r="D49" s="251" t="s">
        <v>24</v>
      </c>
      <c r="E49" s="252"/>
      <c r="F49" s="40" t="s">
        <v>39</v>
      </c>
      <c r="G49" s="253">
        <f t="shared" si="4"/>
        <v>113</v>
      </c>
      <c r="H49" s="253">
        <f t="shared" si="5"/>
        <v>101</v>
      </c>
      <c r="I49" s="254">
        <f t="shared" si="6"/>
        <v>27506142.120000001</v>
      </c>
      <c r="J49" s="254">
        <f t="shared" si="7"/>
        <v>6</v>
      </c>
      <c r="K49" s="255">
        <f t="shared" si="8"/>
        <v>0.95</v>
      </c>
      <c r="L49" s="256">
        <f t="shared" si="9"/>
        <v>1</v>
      </c>
      <c r="M49" s="257">
        <f t="shared" si="10"/>
        <v>21836099.50354626</v>
      </c>
      <c r="N49" s="257">
        <f t="shared" si="11"/>
        <v>24612773.029615775</v>
      </c>
      <c r="O49" s="257">
        <f t="shared" si="12"/>
        <v>26130835.013999999</v>
      </c>
      <c r="P49" s="257">
        <f t="shared" si="13"/>
        <v>27742527.739855718</v>
      </c>
      <c r="Q49" s="258">
        <f t="shared" si="14"/>
        <v>26130835.013999999</v>
      </c>
      <c r="R49" s="257">
        <f t="shared" si="14"/>
        <v>27742527.739855718</v>
      </c>
      <c r="S49" s="257">
        <f t="shared" si="15"/>
        <v>29453626.146440148</v>
      </c>
      <c r="T49" s="257"/>
      <c r="U49" s="257">
        <f t="shared" si="16"/>
        <v>2205446049.8581724</v>
      </c>
      <c r="V49" s="257">
        <f t="shared" si="17"/>
        <v>2485890075.9911933</v>
      </c>
      <c r="W49" s="257">
        <f t="shared" si="18"/>
        <v>2639214336.414</v>
      </c>
      <c r="X49" s="258">
        <f t="shared" si="19"/>
        <v>2801995301.7254276</v>
      </c>
      <c r="Y49" s="258">
        <f t="shared" si="20"/>
        <v>2639214336.414</v>
      </c>
      <c r="Z49" s="257">
        <f t="shared" si="21"/>
        <v>2801995301.7254276</v>
      </c>
      <c r="AA49" s="257">
        <f t="shared" si="22"/>
        <v>2974816240.7904549</v>
      </c>
      <c r="AB49" s="257"/>
      <c r="AC49" s="32" t="str">
        <f t="shared" si="23"/>
        <v>BERTAHAP</v>
      </c>
      <c r="AD49" s="259">
        <f t="shared" si="24"/>
        <v>0</v>
      </c>
      <c r="AE49" s="260">
        <v>2</v>
      </c>
      <c r="AF49" s="261"/>
      <c r="AG49" s="257" t="str">
        <f t="shared" si="25"/>
        <v>KR</v>
      </c>
      <c r="AH49" s="261">
        <f t="shared" si="26"/>
        <v>2425991000</v>
      </c>
      <c r="AI49" s="261">
        <f t="shared" si="26"/>
        <v>2734480000</v>
      </c>
      <c r="AJ49" s="261">
        <f t="shared" si="26"/>
        <v>2903136000</v>
      </c>
      <c r="AK49" s="262">
        <f t="shared" si="26"/>
        <v>3082195000</v>
      </c>
      <c r="AL49" s="262">
        <f t="shared" si="26"/>
        <v>2903136000</v>
      </c>
      <c r="AM49" s="261">
        <f t="shared" si="26"/>
        <v>3082195000</v>
      </c>
      <c r="AN49" s="261">
        <f t="shared" si="26"/>
        <v>3272298000</v>
      </c>
      <c r="AO49" s="261">
        <f t="shared" si="46"/>
        <v>3272297962.6255884</v>
      </c>
      <c r="AP49" s="51">
        <f t="shared" si="47"/>
        <v>3077325000</v>
      </c>
      <c r="AQ49" s="42">
        <f t="shared" si="47"/>
        <v>3267127000</v>
      </c>
      <c r="AR49" s="58">
        <f t="shared" si="27"/>
        <v>2769592500</v>
      </c>
      <c r="AS49" s="58">
        <f t="shared" si="28"/>
        <v>46159875</v>
      </c>
      <c r="AT49" s="336">
        <f t="shared" si="29"/>
        <v>57791156.25</v>
      </c>
      <c r="AU49" s="131">
        <f t="shared" si="30"/>
        <v>32671270</v>
      </c>
      <c r="AV49" s="5">
        <f t="shared" si="31"/>
        <v>46159875</v>
      </c>
      <c r="AW49" s="5">
        <f t="shared" si="32"/>
        <v>72578400</v>
      </c>
      <c r="AX49" s="266">
        <f t="shared" si="48"/>
        <v>3468635530.5757432</v>
      </c>
      <c r="AY49" s="117">
        <f t="shared" si="49"/>
        <v>3468635530.5757432</v>
      </c>
      <c r="AZ49" s="120"/>
      <c r="BA49" s="120"/>
      <c r="BV49" s="53">
        <f t="shared" si="33"/>
        <v>-1217146.7888099998</v>
      </c>
      <c r="BW49" s="233">
        <f>O116</f>
        <v>26653451.714279998</v>
      </c>
      <c r="BX49" s="116"/>
      <c r="BY49" s="112"/>
      <c r="BZ49" s="112" t="str">
        <f>F68</f>
        <v>1BR-8</v>
      </c>
      <c r="CA49" s="113" t="str">
        <f>D68</f>
        <v>08</v>
      </c>
      <c r="CB49" s="114">
        <f t="shared" si="50"/>
        <v>60</v>
      </c>
      <c r="CC49" s="114">
        <f t="shared" si="50"/>
        <v>52</v>
      </c>
      <c r="CD49" s="115">
        <f>O68</f>
        <v>25580712.171600003</v>
      </c>
      <c r="CE49" s="115">
        <f t="shared" si="51"/>
        <v>1222730000</v>
      </c>
      <c r="CF49" s="115">
        <f t="shared" si="51"/>
        <v>1378212000</v>
      </c>
      <c r="CG49" s="115">
        <f t="shared" si="51"/>
        <v>1463217000</v>
      </c>
      <c r="CH49" s="115">
        <f t="shared" si="51"/>
        <v>1553465000</v>
      </c>
      <c r="CI49" s="115">
        <f>AN68</f>
        <v>1649280000</v>
      </c>
      <c r="CV49" s="58">
        <f t="shared" si="40"/>
        <v>2940414300</v>
      </c>
      <c r="CW49" s="43">
        <f t="shared" si="41"/>
        <v>32671270</v>
      </c>
      <c r="CZ49" s="53">
        <f t="shared" si="42"/>
        <v>2612822400</v>
      </c>
      <c r="DA49" s="43">
        <f t="shared" si="43"/>
        <v>43547040</v>
      </c>
      <c r="DB49" s="48">
        <f t="shared" si="44"/>
        <v>72578400</v>
      </c>
    </row>
    <row r="50" spans="1:106">
      <c r="A50" s="3">
        <f t="shared" si="45"/>
        <v>11</v>
      </c>
      <c r="B50" s="249">
        <v>2</v>
      </c>
      <c r="C50" s="250" t="s">
        <v>134</v>
      </c>
      <c r="D50" s="251" t="s">
        <v>35</v>
      </c>
      <c r="E50" s="252"/>
      <c r="F50" s="40" t="s">
        <v>42</v>
      </c>
      <c r="G50" s="253">
        <f t="shared" si="4"/>
        <v>78</v>
      </c>
      <c r="H50" s="253">
        <f t="shared" si="5"/>
        <v>66</v>
      </c>
      <c r="I50" s="254">
        <f t="shared" si="6"/>
        <v>27506142.120000001</v>
      </c>
      <c r="J50" s="254">
        <f t="shared" si="7"/>
        <v>2</v>
      </c>
      <c r="K50" s="255">
        <f t="shared" si="8"/>
        <v>0.93</v>
      </c>
      <c r="L50" s="256">
        <f t="shared" si="9"/>
        <v>1</v>
      </c>
      <c r="M50" s="257">
        <f t="shared" si="10"/>
        <v>21376392.145576868</v>
      </c>
      <c r="N50" s="257">
        <f t="shared" si="11"/>
        <v>24094609.386887025</v>
      </c>
      <c r="O50" s="257">
        <f t="shared" si="12"/>
        <v>25580712.171600003</v>
      </c>
      <c r="P50" s="257">
        <f t="shared" si="13"/>
        <v>27158474.52427981</v>
      </c>
      <c r="Q50" s="258">
        <f t="shared" si="14"/>
        <v>25580712.171600003</v>
      </c>
      <c r="R50" s="257">
        <f t="shared" si="14"/>
        <v>27158474.52427981</v>
      </c>
      <c r="S50" s="257">
        <f t="shared" si="15"/>
        <v>28833549.806515098</v>
      </c>
      <c r="T50" s="257"/>
      <c r="U50" s="257">
        <f t="shared" si="16"/>
        <v>1410841881.6080732</v>
      </c>
      <c r="V50" s="257">
        <f t="shared" si="17"/>
        <v>1590244219.5345438</v>
      </c>
      <c r="W50" s="257">
        <f t="shared" si="18"/>
        <v>1688327003.3256001</v>
      </c>
      <c r="X50" s="258">
        <f t="shared" si="19"/>
        <v>1792459318.6024675</v>
      </c>
      <c r="Y50" s="258">
        <f t="shared" si="20"/>
        <v>1688327003.3256001</v>
      </c>
      <c r="Z50" s="257">
        <f t="shared" si="21"/>
        <v>1792459318.6024675</v>
      </c>
      <c r="AA50" s="257">
        <f t="shared" si="22"/>
        <v>1903014287.2299964</v>
      </c>
      <c r="AB50" s="257"/>
      <c r="AC50" s="32" t="str">
        <f t="shared" si="23"/>
        <v>BERTAHAP</v>
      </c>
      <c r="AD50" s="259">
        <f t="shared" si="24"/>
        <v>0</v>
      </c>
      <c r="AE50" s="260">
        <v>2</v>
      </c>
      <c r="AF50" s="261"/>
      <c r="AG50" s="257" t="str">
        <f t="shared" si="25"/>
        <v>KR</v>
      </c>
      <c r="AH50" s="261">
        <f t="shared" si="26"/>
        <v>1551927000</v>
      </c>
      <c r="AI50" s="261">
        <f t="shared" si="26"/>
        <v>1749269000</v>
      </c>
      <c r="AJ50" s="261">
        <f t="shared" si="26"/>
        <v>1857160000</v>
      </c>
      <c r="AK50" s="262">
        <f t="shared" si="26"/>
        <v>1971706000</v>
      </c>
      <c r="AL50" s="262">
        <f t="shared" si="26"/>
        <v>1857160000</v>
      </c>
      <c r="AM50" s="261">
        <f t="shared" si="26"/>
        <v>1971706000</v>
      </c>
      <c r="AN50" s="261">
        <f t="shared" si="26"/>
        <v>2093316000</v>
      </c>
      <c r="AO50" s="261">
        <f t="shared" si="46"/>
        <v>2093316460.0866098</v>
      </c>
      <c r="AP50" s="51">
        <f t="shared" si="47"/>
        <v>1968590000</v>
      </c>
      <c r="AQ50" s="42">
        <f t="shared" si="47"/>
        <v>2090009000</v>
      </c>
      <c r="AR50" s="58">
        <f t="shared" si="27"/>
        <v>1771731000</v>
      </c>
      <c r="AS50" s="58">
        <f t="shared" si="28"/>
        <v>29528850</v>
      </c>
      <c r="AT50" s="336">
        <f t="shared" si="29"/>
        <v>36969487.5</v>
      </c>
      <c r="AU50" s="131">
        <f t="shared" si="30"/>
        <v>20900090</v>
      </c>
      <c r="AV50" s="5">
        <f t="shared" si="31"/>
        <v>29528850</v>
      </c>
      <c r="AW50" s="5">
        <f t="shared" si="32"/>
        <v>46429000</v>
      </c>
      <c r="AX50" s="266">
        <f t="shared" si="48"/>
        <v>2218915725.229867</v>
      </c>
      <c r="AY50" s="117">
        <f t="shared" si="49"/>
        <v>2218915725.229867</v>
      </c>
      <c r="AZ50" s="120"/>
      <c r="BA50" s="120"/>
      <c r="BV50" s="53">
        <f t="shared" si="33"/>
        <v>-1767269.6312099956</v>
      </c>
      <c r="BW50" s="234">
        <f>O123</f>
        <v>27214577.013528001</v>
      </c>
      <c r="BX50" s="116"/>
      <c r="BY50" s="112"/>
      <c r="BZ50" s="112" t="str">
        <f>F69</f>
        <v>1BR-10</v>
      </c>
      <c r="CA50" s="113">
        <f>D69</f>
        <v>10</v>
      </c>
      <c r="CB50" s="114">
        <f t="shared" si="50"/>
        <v>74</v>
      </c>
      <c r="CC50" s="114">
        <f t="shared" si="50"/>
        <v>63</v>
      </c>
      <c r="CD50" s="115">
        <f>O69</f>
        <v>25580712.171600003</v>
      </c>
      <c r="CE50" s="115">
        <f t="shared" si="51"/>
        <v>1481384000</v>
      </c>
      <c r="CF50" s="115">
        <f t="shared" si="51"/>
        <v>1669757000</v>
      </c>
      <c r="CG50" s="115">
        <f t="shared" si="51"/>
        <v>1772744000</v>
      </c>
      <c r="CH50" s="115">
        <f t="shared" si="51"/>
        <v>1882083000</v>
      </c>
      <c r="CI50" s="115">
        <f>AN69</f>
        <v>1998166000</v>
      </c>
      <c r="CV50" s="58">
        <f t="shared" si="40"/>
        <v>1881008100</v>
      </c>
      <c r="CW50" s="43">
        <f t="shared" si="41"/>
        <v>20900090</v>
      </c>
      <c r="CZ50" s="53">
        <f t="shared" si="42"/>
        <v>1671444000</v>
      </c>
      <c r="DA50" s="43">
        <f t="shared" si="43"/>
        <v>27857400</v>
      </c>
      <c r="DB50" s="48">
        <f t="shared" si="44"/>
        <v>46429000</v>
      </c>
    </row>
    <row r="51" spans="1:106">
      <c r="A51" s="3">
        <f t="shared" si="45"/>
        <v>12</v>
      </c>
      <c r="B51" s="249">
        <v>3</v>
      </c>
      <c r="C51" s="250" t="s">
        <v>134</v>
      </c>
      <c r="D51" s="251" t="s">
        <v>41</v>
      </c>
      <c r="E51" s="252"/>
      <c r="F51" s="40" t="s">
        <v>45</v>
      </c>
      <c r="G51" s="253">
        <f t="shared" si="4"/>
        <v>60</v>
      </c>
      <c r="H51" s="253">
        <f t="shared" si="5"/>
        <v>52</v>
      </c>
      <c r="I51" s="254">
        <f t="shared" si="6"/>
        <v>27506142.120000001</v>
      </c>
      <c r="J51" s="254">
        <f t="shared" si="7"/>
        <v>2</v>
      </c>
      <c r="K51" s="255">
        <f t="shared" si="8"/>
        <v>0.93</v>
      </c>
      <c r="L51" s="256">
        <f t="shared" si="9"/>
        <v>1</v>
      </c>
      <c r="M51" s="257">
        <f t="shared" si="10"/>
        <v>21376392.145576868</v>
      </c>
      <c r="N51" s="257">
        <f t="shared" si="11"/>
        <v>24094609.386887025</v>
      </c>
      <c r="O51" s="257">
        <f t="shared" si="12"/>
        <v>25580712.171600003</v>
      </c>
      <c r="P51" s="257">
        <f t="shared" si="13"/>
        <v>27158474.52427981</v>
      </c>
      <c r="Q51" s="258">
        <f t="shared" si="14"/>
        <v>25580712.171600003</v>
      </c>
      <c r="R51" s="257">
        <f t="shared" si="14"/>
        <v>27158474.52427981</v>
      </c>
      <c r="S51" s="257">
        <f t="shared" si="15"/>
        <v>28833549.806515098</v>
      </c>
      <c r="T51" s="257"/>
      <c r="U51" s="257">
        <f t="shared" si="16"/>
        <v>1111572391.5699971</v>
      </c>
      <c r="V51" s="257">
        <f t="shared" si="17"/>
        <v>1252919688.1181252</v>
      </c>
      <c r="W51" s="257">
        <f t="shared" si="18"/>
        <v>1330197032.9232001</v>
      </c>
      <c r="X51" s="258">
        <f t="shared" si="19"/>
        <v>1412240675.2625501</v>
      </c>
      <c r="Y51" s="258">
        <f t="shared" si="20"/>
        <v>1330197032.9232001</v>
      </c>
      <c r="Z51" s="257">
        <f t="shared" si="21"/>
        <v>1412240675.2625501</v>
      </c>
      <c r="AA51" s="257">
        <f t="shared" si="22"/>
        <v>1499344589.9387851</v>
      </c>
      <c r="AB51" s="257"/>
      <c r="AC51" s="32" t="str">
        <f t="shared" si="23"/>
        <v>BERTAHAP</v>
      </c>
      <c r="AD51" s="259">
        <f t="shared" si="24"/>
        <v>0</v>
      </c>
      <c r="AE51" s="260">
        <v>2</v>
      </c>
      <c r="AF51" s="261"/>
      <c r="AG51" s="257" t="str">
        <f t="shared" si="25"/>
        <v>KR</v>
      </c>
      <c r="AH51" s="261">
        <f t="shared" si="26"/>
        <v>1222730000</v>
      </c>
      <c r="AI51" s="261">
        <f t="shared" si="26"/>
        <v>1378212000</v>
      </c>
      <c r="AJ51" s="261">
        <f t="shared" si="26"/>
        <v>1463217000</v>
      </c>
      <c r="AK51" s="262">
        <f t="shared" si="26"/>
        <v>1553465000</v>
      </c>
      <c r="AL51" s="262">
        <f t="shared" si="26"/>
        <v>1463217000</v>
      </c>
      <c r="AM51" s="261">
        <f t="shared" si="26"/>
        <v>1553465000</v>
      </c>
      <c r="AN51" s="261">
        <f t="shared" si="26"/>
        <v>1649280000</v>
      </c>
      <c r="AO51" s="261">
        <f t="shared" si="46"/>
        <v>1649279281.327158</v>
      </c>
      <c r="AP51" s="51">
        <f t="shared" si="47"/>
        <v>1551011000</v>
      </c>
      <c r="AQ51" s="42">
        <f t="shared" si="47"/>
        <v>1646673000</v>
      </c>
      <c r="AR51" s="58">
        <f t="shared" si="27"/>
        <v>1395909900</v>
      </c>
      <c r="AS51" s="58">
        <f t="shared" si="28"/>
        <v>23265165</v>
      </c>
      <c r="AT51" s="336">
        <f t="shared" si="29"/>
        <v>29127468.75</v>
      </c>
      <c r="AU51" s="131">
        <f t="shared" si="30"/>
        <v>16466730</v>
      </c>
      <c r="AV51" s="5">
        <f t="shared" si="31"/>
        <v>23265165</v>
      </c>
      <c r="AW51" s="5">
        <f t="shared" si="32"/>
        <v>36580425</v>
      </c>
      <c r="AX51" s="266">
        <f t="shared" si="48"/>
        <v>1748235827.698082</v>
      </c>
      <c r="AY51" s="117">
        <f t="shared" si="49"/>
        <v>1748235827.698082</v>
      </c>
      <c r="AZ51" s="120"/>
      <c r="BA51" s="120"/>
      <c r="BV51" s="53">
        <f t="shared" si="33"/>
        <v>-1767269.6312099956</v>
      </c>
      <c r="BW51" s="235">
        <f>O126</f>
        <v>25836519.293316003</v>
      </c>
      <c r="BX51" s="116"/>
      <c r="BY51" s="112"/>
      <c r="BZ51" s="112" t="str">
        <f>F72</f>
        <v>1BR-20</v>
      </c>
      <c r="CA51" s="113">
        <f>D72</f>
        <v>20</v>
      </c>
      <c r="CB51" s="114">
        <f>G72</f>
        <v>60</v>
      </c>
      <c r="CC51" s="114">
        <f>H72</f>
        <v>51</v>
      </c>
      <c r="CD51" s="115">
        <f>O72</f>
        <v>25580712.171600003</v>
      </c>
      <c r="CE51" s="115">
        <f>AH72</f>
        <v>1199216000</v>
      </c>
      <c r="CF51" s="115">
        <f>AI72</f>
        <v>1351708000</v>
      </c>
      <c r="CG51" s="115">
        <f>AJ72</f>
        <v>1435078000</v>
      </c>
      <c r="CH51" s="115">
        <f>AK72</f>
        <v>1523591000</v>
      </c>
      <c r="CI51" s="115">
        <f>AN72</f>
        <v>1617563000</v>
      </c>
      <c r="CV51" s="58">
        <f t="shared" si="40"/>
        <v>1482005700</v>
      </c>
      <c r="CW51" s="43">
        <f t="shared" si="41"/>
        <v>16466730</v>
      </c>
      <c r="CZ51" s="53">
        <f t="shared" si="42"/>
        <v>1316895300</v>
      </c>
      <c r="DA51" s="43">
        <f t="shared" si="43"/>
        <v>21948255</v>
      </c>
      <c r="DB51" s="48">
        <f t="shared" si="44"/>
        <v>36580425</v>
      </c>
    </row>
    <row r="52" spans="1:106">
      <c r="A52" s="3">
        <f t="shared" si="45"/>
        <v>13</v>
      </c>
      <c r="B52" s="249">
        <v>4</v>
      </c>
      <c r="C52" s="250" t="s">
        <v>134</v>
      </c>
      <c r="D52" s="251">
        <v>10</v>
      </c>
      <c r="E52" s="252"/>
      <c r="F52" s="40" t="s">
        <v>48</v>
      </c>
      <c r="G52" s="253">
        <f t="shared" si="4"/>
        <v>74</v>
      </c>
      <c r="H52" s="253">
        <f t="shared" si="5"/>
        <v>63</v>
      </c>
      <c r="I52" s="254">
        <f t="shared" si="6"/>
        <v>27506142.120000001</v>
      </c>
      <c r="J52" s="254">
        <f t="shared" si="7"/>
        <v>2</v>
      </c>
      <c r="K52" s="255">
        <f t="shared" si="8"/>
        <v>0.93</v>
      </c>
      <c r="L52" s="256">
        <f t="shared" si="9"/>
        <v>1</v>
      </c>
      <c r="M52" s="257">
        <f t="shared" si="10"/>
        <v>21376392.145576868</v>
      </c>
      <c r="N52" s="257">
        <f t="shared" si="11"/>
        <v>24094609.386887025</v>
      </c>
      <c r="O52" s="257">
        <f t="shared" si="12"/>
        <v>25580712.171600003</v>
      </c>
      <c r="P52" s="257">
        <f t="shared" si="13"/>
        <v>27158474.52427981</v>
      </c>
      <c r="Q52" s="258">
        <f t="shared" si="14"/>
        <v>25580712.171600003</v>
      </c>
      <c r="R52" s="257">
        <f t="shared" si="14"/>
        <v>27158474.52427981</v>
      </c>
      <c r="S52" s="257">
        <f t="shared" si="15"/>
        <v>28833549.806515098</v>
      </c>
      <c r="T52" s="257"/>
      <c r="U52" s="257">
        <f t="shared" si="16"/>
        <v>1346712705.1713426</v>
      </c>
      <c r="V52" s="257">
        <f t="shared" si="17"/>
        <v>1517960391.3738825</v>
      </c>
      <c r="W52" s="257">
        <f t="shared" si="18"/>
        <v>1611584866.8108001</v>
      </c>
      <c r="X52" s="258">
        <f t="shared" si="19"/>
        <v>1710983895.029628</v>
      </c>
      <c r="Y52" s="258">
        <f t="shared" si="20"/>
        <v>1611584866.8108001</v>
      </c>
      <c r="Z52" s="257">
        <f t="shared" si="21"/>
        <v>1710983895.029628</v>
      </c>
      <c r="AA52" s="257">
        <f t="shared" si="22"/>
        <v>1816513637.810451</v>
      </c>
      <c r="AB52" s="257"/>
      <c r="AC52" s="32" t="str">
        <f t="shared" si="23"/>
        <v>BERTAHAP</v>
      </c>
      <c r="AD52" s="259">
        <f t="shared" si="24"/>
        <v>0</v>
      </c>
      <c r="AE52" s="260">
        <v>2</v>
      </c>
      <c r="AF52" s="261"/>
      <c r="AG52" s="257" t="str">
        <f t="shared" si="25"/>
        <v>KR</v>
      </c>
      <c r="AH52" s="261">
        <f t="shared" si="26"/>
        <v>1481384000</v>
      </c>
      <c r="AI52" s="261">
        <f t="shared" si="26"/>
        <v>1669757000</v>
      </c>
      <c r="AJ52" s="261">
        <f t="shared" si="26"/>
        <v>1772744000</v>
      </c>
      <c r="AK52" s="262">
        <f t="shared" si="26"/>
        <v>1882083000</v>
      </c>
      <c r="AL52" s="262">
        <f t="shared" si="26"/>
        <v>1772744000</v>
      </c>
      <c r="AM52" s="261">
        <f t="shared" si="26"/>
        <v>1882083000</v>
      </c>
      <c r="AN52" s="261">
        <f t="shared" si="26"/>
        <v>1998166000</v>
      </c>
      <c r="AO52" s="261">
        <f t="shared" si="46"/>
        <v>1998165711.9008548</v>
      </c>
      <c r="AP52" s="51">
        <f t="shared" si="47"/>
        <v>1879109000</v>
      </c>
      <c r="AQ52" s="42">
        <f t="shared" si="47"/>
        <v>1995008000</v>
      </c>
      <c r="AR52" s="58">
        <f t="shared" si="27"/>
        <v>1691198100</v>
      </c>
      <c r="AS52" s="58">
        <f t="shared" si="28"/>
        <v>28186635</v>
      </c>
      <c r="AT52" s="336">
        <f t="shared" si="29"/>
        <v>35289056.25</v>
      </c>
      <c r="AU52" s="131">
        <f t="shared" si="30"/>
        <v>19950080</v>
      </c>
      <c r="AV52" s="5">
        <f t="shared" si="31"/>
        <v>28186635</v>
      </c>
      <c r="AW52" s="5">
        <f t="shared" si="32"/>
        <v>44318600</v>
      </c>
      <c r="AX52" s="266">
        <f t="shared" si="48"/>
        <v>2118055292.1826584</v>
      </c>
      <c r="AY52" s="117">
        <f t="shared" si="49"/>
        <v>2118055292.1826584</v>
      </c>
      <c r="AZ52" s="120"/>
      <c r="BA52" s="120"/>
      <c r="BV52" s="53">
        <f t="shared" si="33"/>
        <v>-1767269.6312099956</v>
      </c>
      <c r="BW52" s="236">
        <f>O171</f>
        <v>26947767.434964001</v>
      </c>
      <c r="BX52" s="116">
        <v>4</v>
      </c>
      <c r="BY52" s="112" t="s">
        <v>150</v>
      </c>
      <c r="BZ52" s="112" t="str">
        <f>F83</f>
        <v>1BR-6</v>
      </c>
      <c r="CA52" s="113" t="str">
        <f>D83</f>
        <v>06</v>
      </c>
      <c r="CB52" s="114">
        <f t="shared" ref="CB52:CC55" si="52">G83</f>
        <v>78</v>
      </c>
      <c r="CC52" s="114">
        <f t="shared" si="52"/>
        <v>66</v>
      </c>
      <c r="CD52" s="115">
        <f>O83</f>
        <v>25580712.171600003</v>
      </c>
      <c r="CE52" s="115">
        <f t="shared" ref="CE52:CH55" si="53">AH83</f>
        <v>1551927000</v>
      </c>
      <c r="CF52" s="115">
        <f t="shared" si="53"/>
        <v>1749269000</v>
      </c>
      <c r="CG52" s="115">
        <f t="shared" si="53"/>
        <v>1857160000</v>
      </c>
      <c r="CH52" s="115">
        <f t="shared" si="53"/>
        <v>1971706000</v>
      </c>
      <c r="CI52" s="115">
        <f>AN83</f>
        <v>2093316000</v>
      </c>
      <c r="CJ52" s="2">
        <v>12</v>
      </c>
      <c r="CV52" s="58">
        <f t="shared" si="40"/>
        <v>1795507200</v>
      </c>
      <c r="CW52" s="43">
        <f t="shared" si="41"/>
        <v>19950080</v>
      </c>
      <c r="CZ52" s="53">
        <f t="shared" si="42"/>
        <v>1595469600</v>
      </c>
      <c r="DA52" s="43">
        <f t="shared" si="43"/>
        <v>26591160</v>
      </c>
      <c r="DB52" s="48">
        <f t="shared" si="44"/>
        <v>44318600</v>
      </c>
    </row>
    <row r="53" spans="1:106">
      <c r="A53" s="3">
        <f t="shared" si="45"/>
        <v>14</v>
      </c>
      <c r="B53" s="249">
        <v>5</v>
      </c>
      <c r="C53" s="250" t="s">
        <v>134</v>
      </c>
      <c r="D53" s="285">
        <v>12</v>
      </c>
      <c r="E53" s="252"/>
      <c r="F53" s="40" t="s">
        <v>50</v>
      </c>
      <c r="G53" s="253">
        <f t="shared" si="4"/>
        <v>67</v>
      </c>
      <c r="H53" s="253">
        <f t="shared" si="5"/>
        <v>57</v>
      </c>
      <c r="I53" s="254">
        <f t="shared" si="6"/>
        <v>27506142.120000001</v>
      </c>
      <c r="J53" s="254">
        <f t="shared" si="7"/>
        <v>2</v>
      </c>
      <c r="K53" s="255">
        <f t="shared" si="8"/>
        <v>0.93</v>
      </c>
      <c r="L53" s="256">
        <f t="shared" si="9"/>
        <v>1</v>
      </c>
      <c r="M53" s="257">
        <f t="shared" si="10"/>
        <v>21376392.145576868</v>
      </c>
      <c r="N53" s="257">
        <f t="shared" si="11"/>
        <v>24094609.386887025</v>
      </c>
      <c r="O53" s="257">
        <f t="shared" si="12"/>
        <v>25580712.171600003</v>
      </c>
      <c r="P53" s="257">
        <f t="shared" si="13"/>
        <v>27158474.52427981</v>
      </c>
      <c r="Q53" s="258">
        <f t="shared" si="14"/>
        <v>25580712.171600003</v>
      </c>
      <c r="R53" s="257">
        <f t="shared" si="14"/>
        <v>27158474.52427981</v>
      </c>
      <c r="S53" s="257">
        <f t="shared" si="15"/>
        <v>28833549.806515098</v>
      </c>
      <c r="T53" s="257"/>
      <c r="U53" s="257">
        <f t="shared" si="16"/>
        <v>1218454352.2978816</v>
      </c>
      <c r="V53" s="257">
        <f t="shared" si="17"/>
        <v>1373392735.0525603</v>
      </c>
      <c r="W53" s="257">
        <f t="shared" si="18"/>
        <v>1458100593.7812002</v>
      </c>
      <c r="X53" s="258">
        <f t="shared" si="19"/>
        <v>1548033047.8839493</v>
      </c>
      <c r="Y53" s="258">
        <f t="shared" si="20"/>
        <v>1458100593.7812002</v>
      </c>
      <c r="Z53" s="257">
        <f t="shared" si="21"/>
        <v>1548033047.8839493</v>
      </c>
      <c r="AA53" s="257">
        <f t="shared" si="22"/>
        <v>1643512338.9713607</v>
      </c>
      <c r="AB53" s="257"/>
      <c r="AC53" s="32" t="str">
        <f t="shared" si="23"/>
        <v>BERTAHAP</v>
      </c>
      <c r="AD53" s="259">
        <f t="shared" si="24"/>
        <v>0</v>
      </c>
      <c r="AE53" s="260">
        <v>2</v>
      </c>
      <c r="AF53" s="261"/>
      <c r="AG53" s="257" t="str">
        <f t="shared" si="25"/>
        <v>KR</v>
      </c>
      <c r="AH53" s="261">
        <f t="shared" si="26"/>
        <v>1340300000</v>
      </c>
      <c r="AI53" s="261">
        <f t="shared" si="26"/>
        <v>1510733000</v>
      </c>
      <c r="AJ53" s="261">
        <f t="shared" si="26"/>
        <v>1603911000</v>
      </c>
      <c r="AK53" s="262">
        <f t="shared" si="26"/>
        <v>1702837000</v>
      </c>
      <c r="AL53" s="262">
        <f t="shared" si="26"/>
        <v>1603911000</v>
      </c>
      <c r="AM53" s="261">
        <f t="shared" si="26"/>
        <v>1702837000</v>
      </c>
      <c r="AN53" s="261">
        <f t="shared" si="26"/>
        <v>1807864000</v>
      </c>
      <c r="AO53" s="261">
        <f t="shared" si="46"/>
        <v>1807864215.5293448</v>
      </c>
      <c r="AP53" s="51">
        <f t="shared" si="47"/>
        <v>1700146000</v>
      </c>
      <c r="AQ53" s="42">
        <f t="shared" si="47"/>
        <v>1805008000</v>
      </c>
      <c r="AR53" s="58">
        <f t="shared" si="27"/>
        <v>1530131400</v>
      </c>
      <c r="AS53" s="58">
        <f t="shared" si="28"/>
        <v>25502190</v>
      </c>
      <c r="AT53" s="336">
        <f t="shared" si="29"/>
        <v>31928193.75</v>
      </c>
      <c r="AU53" s="131">
        <f t="shared" si="30"/>
        <v>18050080</v>
      </c>
      <c r="AV53" s="5">
        <f t="shared" si="31"/>
        <v>25502190</v>
      </c>
      <c r="AW53" s="5">
        <f t="shared" si="32"/>
        <v>40097775</v>
      </c>
      <c r="AX53" s="266">
        <f t="shared" si="48"/>
        <v>1916336549.4434288</v>
      </c>
      <c r="AY53" s="117">
        <f t="shared" si="49"/>
        <v>1916336549.4434288</v>
      </c>
      <c r="AZ53" s="120"/>
      <c r="BA53" s="120"/>
      <c r="BV53" s="53">
        <f t="shared" si="33"/>
        <v>-1767269.6312099956</v>
      </c>
      <c r="BW53" s="123">
        <f>O179</f>
        <v>26092326.415032003</v>
      </c>
      <c r="BX53" s="116"/>
      <c r="BY53" s="112"/>
      <c r="BZ53" s="112" t="str">
        <f>F84</f>
        <v>1BR-8</v>
      </c>
      <c r="CA53" s="113" t="str">
        <f>D84</f>
        <v>08</v>
      </c>
      <c r="CB53" s="114">
        <f t="shared" si="52"/>
        <v>60</v>
      </c>
      <c r="CC53" s="114">
        <f t="shared" si="52"/>
        <v>52</v>
      </c>
      <c r="CD53" s="115">
        <f>O84</f>
        <v>25580712.171600003</v>
      </c>
      <c r="CE53" s="115">
        <f t="shared" si="53"/>
        <v>1222730000</v>
      </c>
      <c r="CF53" s="115">
        <f t="shared" si="53"/>
        <v>1378212000</v>
      </c>
      <c r="CG53" s="115">
        <f t="shared" si="53"/>
        <v>1463217000</v>
      </c>
      <c r="CH53" s="115">
        <f t="shared" si="53"/>
        <v>1553465000</v>
      </c>
      <c r="CI53" s="115">
        <f>AN84</f>
        <v>1649280000</v>
      </c>
      <c r="CV53" s="58">
        <f t="shared" si="40"/>
        <v>1624507200</v>
      </c>
      <c r="CW53" s="43">
        <f t="shared" si="41"/>
        <v>18050080</v>
      </c>
      <c r="CZ53" s="53">
        <f t="shared" si="42"/>
        <v>1443519900</v>
      </c>
      <c r="DA53" s="43">
        <f t="shared" si="43"/>
        <v>24058665</v>
      </c>
      <c r="DB53" s="48">
        <f t="shared" si="44"/>
        <v>40097775</v>
      </c>
    </row>
    <row r="54" spans="1:106">
      <c r="A54" s="3">
        <f t="shared" si="45"/>
        <v>15</v>
      </c>
      <c r="B54" s="249">
        <v>6</v>
      </c>
      <c r="C54" s="250" t="s">
        <v>134</v>
      </c>
      <c r="D54" s="251">
        <v>16</v>
      </c>
      <c r="E54" s="252"/>
      <c r="F54" s="40" t="s">
        <v>52</v>
      </c>
      <c r="G54" s="253">
        <f t="shared" si="4"/>
        <v>71</v>
      </c>
      <c r="H54" s="253">
        <f t="shared" si="5"/>
        <v>63</v>
      </c>
      <c r="I54" s="254">
        <f t="shared" si="6"/>
        <v>27506142.120000001</v>
      </c>
      <c r="J54" s="254">
        <f t="shared" si="7"/>
        <v>2</v>
      </c>
      <c r="K54" s="255">
        <f t="shared" si="8"/>
        <v>0.93</v>
      </c>
      <c r="L54" s="256">
        <f t="shared" si="9"/>
        <v>1</v>
      </c>
      <c r="M54" s="257">
        <f t="shared" si="10"/>
        <v>21376392.145576868</v>
      </c>
      <c r="N54" s="257">
        <f t="shared" si="11"/>
        <v>24094609.386887025</v>
      </c>
      <c r="O54" s="257">
        <f t="shared" si="12"/>
        <v>25580712.171600003</v>
      </c>
      <c r="P54" s="257">
        <f t="shared" si="13"/>
        <v>27158474.52427981</v>
      </c>
      <c r="Q54" s="258">
        <f t="shared" si="14"/>
        <v>25580712.171600003</v>
      </c>
      <c r="R54" s="257">
        <f t="shared" si="14"/>
        <v>27158474.52427981</v>
      </c>
      <c r="S54" s="257">
        <f t="shared" si="15"/>
        <v>28833549.806515098</v>
      </c>
      <c r="T54" s="257"/>
      <c r="U54" s="257">
        <f t="shared" si="16"/>
        <v>1346712705.1713426</v>
      </c>
      <c r="V54" s="257">
        <f t="shared" si="17"/>
        <v>1517960391.3738825</v>
      </c>
      <c r="W54" s="257">
        <f t="shared" si="18"/>
        <v>1611584866.8108001</v>
      </c>
      <c r="X54" s="258">
        <f t="shared" si="19"/>
        <v>1710983895.029628</v>
      </c>
      <c r="Y54" s="258">
        <f t="shared" si="20"/>
        <v>1611584866.8108001</v>
      </c>
      <c r="Z54" s="257">
        <f t="shared" si="21"/>
        <v>1710983895.029628</v>
      </c>
      <c r="AA54" s="257">
        <f t="shared" si="22"/>
        <v>1816513637.810451</v>
      </c>
      <c r="AB54" s="257"/>
      <c r="AC54" s="32" t="str">
        <f t="shared" si="23"/>
        <v>BERTAHAP</v>
      </c>
      <c r="AD54" s="259">
        <f t="shared" si="24"/>
        <v>0</v>
      </c>
      <c r="AE54" s="260">
        <v>2</v>
      </c>
      <c r="AF54" s="261"/>
      <c r="AG54" s="257" t="str">
        <f t="shared" si="25"/>
        <v>KR</v>
      </c>
      <c r="AH54" s="261">
        <f t="shared" si="26"/>
        <v>1481384000</v>
      </c>
      <c r="AI54" s="261">
        <f t="shared" si="26"/>
        <v>1669757000</v>
      </c>
      <c r="AJ54" s="261">
        <f t="shared" si="26"/>
        <v>1772744000</v>
      </c>
      <c r="AK54" s="262">
        <f t="shared" si="26"/>
        <v>1882083000</v>
      </c>
      <c r="AL54" s="262">
        <f t="shared" si="26"/>
        <v>1772744000</v>
      </c>
      <c r="AM54" s="261">
        <f t="shared" si="26"/>
        <v>1882083000</v>
      </c>
      <c r="AN54" s="261">
        <f t="shared" si="26"/>
        <v>1998166000</v>
      </c>
      <c r="AO54" s="261">
        <f t="shared" si="46"/>
        <v>1998165711.9008548</v>
      </c>
      <c r="AP54" s="51">
        <f t="shared" si="47"/>
        <v>1879109000</v>
      </c>
      <c r="AQ54" s="42">
        <f t="shared" si="47"/>
        <v>1995008000</v>
      </c>
      <c r="AR54" s="58">
        <f t="shared" si="27"/>
        <v>1691198100</v>
      </c>
      <c r="AS54" s="58">
        <f t="shared" si="28"/>
        <v>28186635</v>
      </c>
      <c r="AT54" s="336">
        <f t="shared" si="29"/>
        <v>35289056.25</v>
      </c>
      <c r="AU54" s="131">
        <f t="shared" si="30"/>
        <v>19950080</v>
      </c>
      <c r="AV54" s="5">
        <f t="shared" si="31"/>
        <v>28186635</v>
      </c>
      <c r="AW54" s="5">
        <f t="shared" si="32"/>
        <v>44318600</v>
      </c>
      <c r="AX54" s="266">
        <f t="shared" si="48"/>
        <v>2118055292.1826584</v>
      </c>
      <c r="AY54" s="117">
        <f t="shared" si="49"/>
        <v>2118055292.1826584</v>
      </c>
      <c r="AZ54" s="120"/>
      <c r="BA54" s="120"/>
      <c r="BV54" s="53">
        <f t="shared" si="33"/>
        <v>-1767269.6312099956</v>
      </c>
      <c r="BW54" s="237">
        <f>O180</f>
        <v>27214577.013528001</v>
      </c>
      <c r="BX54" s="116"/>
      <c r="BY54" s="121"/>
      <c r="BZ54" s="112" t="str">
        <f>F85</f>
        <v>1BR-10</v>
      </c>
      <c r="CA54" s="113">
        <f>D85</f>
        <v>10</v>
      </c>
      <c r="CB54" s="114">
        <f t="shared" si="52"/>
        <v>74</v>
      </c>
      <c r="CC54" s="114">
        <f t="shared" si="52"/>
        <v>63</v>
      </c>
      <c r="CD54" s="115">
        <f>O85</f>
        <v>25580712.171600003</v>
      </c>
      <c r="CE54" s="115">
        <f t="shared" si="53"/>
        <v>1481384000</v>
      </c>
      <c r="CF54" s="115">
        <f t="shared" si="53"/>
        <v>1669757000</v>
      </c>
      <c r="CG54" s="115">
        <f t="shared" si="53"/>
        <v>1772744000</v>
      </c>
      <c r="CH54" s="115">
        <f t="shared" si="53"/>
        <v>1882083000</v>
      </c>
      <c r="CI54" s="115">
        <f>AN85</f>
        <v>1998166000</v>
      </c>
      <c r="CV54" s="58">
        <f t="shared" si="40"/>
        <v>1795507200</v>
      </c>
      <c r="CW54" s="43">
        <f t="shared" si="41"/>
        <v>19950080</v>
      </c>
      <c r="CZ54" s="53">
        <f t="shared" si="42"/>
        <v>1595469600</v>
      </c>
      <c r="DA54" s="43">
        <f t="shared" si="43"/>
        <v>26591160</v>
      </c>
      <c r="DB54" s="48">
        <f t="shared" si="44"/>
        <v>44318600</v>
      </c>
    </row>
    <row r="55" spans="1:106">
      <c r="A55" s="3">
        <f t="shared" si="45"/>
        <v>16</v>
      </c>
      <c r="B55" s="249">
        <v>7</v>
      </c>
      <c r="C55" s="250" t="s">
        <v>134</v>
      </c>
      <c r="D55" s="285">
        <v>18</v>
      </c>
      <c r="E55" s="252"/>
      <c r="F55" s="40" t="s">
        <v>54</v>
      </c>
      <c r="G55" s="253">
        <f t="shared" si="4"/>
        <v>97</v>
      </c>
      <c r="H55" s="253">
        <f t="shared" si="5"/>
        <v>85</v>
      </c>
      <c r="I55" s="254">
        <f t="shared" si="6"/>
        <v>27506142.120000001</v>
      </c>
      <c r="J55" s="254">
        <f t="shared" si="7"/>
        <v>2</v>
      </c>
      <c r="K55" s="255">
        <f t="shared" si="8"/>
        <v>0.93</v>
      </c>
      <c r="L55" s="256">
        <f t="shared" si="9"/>
        <v>1</v>
      </c>
      <c r="M55" s="257">
        <f t="shared" si="10"/>
        <v>21376392.145576868</v>
      </c>
      <c r="N55" s="257">
        <f t="shared" si="11"/>
        <v>24094609.386887025</v>
      </c>
      <c r="O55" s="257">
        <f t="shared" si="12"/>
        <v>25580712.171600003</v>
      </c>
      <c r="P55" s="257">
        <f t="shared" si="13"/>
        <v>27158474.52427981</v>
      </c>
      <c r="Q55" s="258">
        <f t="shared" si="14"/>
        <v>25580712.171600003</v>
      </c>
      <c r="R55" s="257">
        <f t="shared" si="14"/>
        <v>27158474.52427981</v>
      </c>
      <c r="S55" s="257">
        <f t="shared" si="15"/>
        <v>28833549.806515098</v>
      </c>
      <c r="T55" s="257"/>
      <c r="U55" s="257">
        <f t="shared" si="16"/>
        <v>1816993332.3740337</v>
      </c>
      <c r="V55" s="257">
        <f t="shared" si="17"/>
        <v>2048041797.8853972</v>
      </c>
      <c r="W55" s="257">
        <f t="shared" si="18"/>
        <v>2174360534.5860004</v>
      </c>
      <c r="X55" s="258">
        <f t="shared" si="19"/>
        <v>2308470334.5637841</v>
      </c>
      <c r="Y55" s="258">
        <f t="shared" si="20"/>
        <v>2174360534.5860004</v>
      </c>
      <c r="Z55" s="257">
        <f t="shared" si="21"/>
        <v>2308470334.5637841</v>
      </c>
      <c r="AA55" s="257">
        <f t="shared" si="22"/>
        <v>2450851733.5537834</v>
      </c>
      <c r="AB55" s="257"/>
      <c r="AC55" s="32" t="str">
        <f t="shared" si="23"/>
        <v>BERTAHAP</v>
      </c>
      <c r="AD55" s="259">
        <f t="shared" si="24"/>
        <v>0</v>
      </c>
      <c r="AE55" s="260">
        <v>2</v>
      </c>
      <c r="AF55" s="261"/>
      <c r="AG55" s="257" t="str">
        <f t="shared" si="25"/>
        <v>KR</v>
      </c>
      <c r="AH55" s="261">
        <f t="shared" si="26"/>
        <v>1998693000</v>
      </c>
      <c r="AI55" s="261">
        <f t="shared" si="26"/>
        <v>2252846000</v>
      </c>
      <c r="AJ55" s="261">
        <f t="shared" si="26"/>
        <v>2391797000</v>
      </c>
      <c r="AK55" s="262">
        <f t="shared" si="26"/>
        <v>2539318000</v>
      </c>
      <c r="AL55" s="262">
        <f t="shared" si="26"/>
        <v>2391797000</v>
      </c>
      <c r="AM55" s="261">
        <f t="shared" si="26"/>
        <v>2539318000</v>
      </c>
      <c r="AN55" s="261">
        <f t="shared" si="26"/>
        <v>2695937000</v>
      </c>
      <c r="AO55" s="261">
        <f t="shared" si="46"/>
        <v>2695937511.3704629</v>
      </c>
      <c r="AP55" s="51">
        <f t="shared" si="47"/>
        <v>2535305000</v>
      </c>
      <c r="AQ55" s="42">
        <f t="shared" si="47"/>
        <v>2691678000</v>
      </c>
      <c r="AR55" s="58">
        <f t="shared" si="27"/>
        <v>2281774500</v>
      </c>
      <c r="AS55" s="58">
        <f t="shared" si="28"/>
        <v>38029575</v>
      </c>
      <c r="AT55" s="336">
        <f t="shared" si="29"/>
        <v>47612212.5</v>
      </c>
      <c r="AU55" s="131">
        <f t="shared" si="30"/>
        <v>26916780</v>
      </c>
      <c r="AV55" s="5">
        <f t="shared" si="31"/>
        <v>38029575</v>
      </c>
      <c r="AW55" s="5">
        <f t="shared" si="32"/>
        <v>59794925</v>
      </c>
      <c r="AX55" s="266">
        <f t="shared" si="48"/>
        <v>2857694221.1518121</v>
      </c>
      <c r="AY55" s="117">
        <f t="shared" si="49"/>
        <v>2857694221.1518121</v>
      </c>
      <c r="AZ55" s="120"/>
      <c r="BA55" s="120"/>
      <c r="BV55" s="53">
        <f t="shared" si="33"/>
        <v>-1767269.6312099956</v>
      </c>
      <c r="BW55" s="127">
        <f>O188</f>
        <v>27481386.592092004</v>
      </c>
      <c r="BX55" s="116"/>
      <c r="BY55" s="112"/>
      <c r="BZ55" s="112" t="str">
        <f>F86</f>
        <v>1BR-12</v>
      </c>
      <c r="CA55" s="113">
        <f>D86</f>
        <v>12</v>
      </c>
      <c r="CB55" s="114">
        <f t="shared" si="52"/>
        <v>67</v>
      </c>
      <c r="CC55" s="114">
        <f t="shared" si="52"/>
        <v>57</v>
      </c>
      <c r="CD55" s="115">
        <f>O86</f>
        <v>25580712.171600003</v>
      </c>
      <c r="CE55" s="115">
        <f t="shared" si="53"/>
        <v>1340300000</v>
      </c>
      <c r="CF55" s="115">
        <f t="shared" si="53"/>
        <v>1510733000</v>
      </c>
      <c r="CG55" s="115">
        <f t="shared" si="53"/>
        <v>1603911000</v>
      </c>
      <c r="CH55" s="115">
        <f t="shared" si="53"/>
        <v>1702837000</v>
      </c>
      <c r="CI55" s="115">
        <f>AN86</f>
        <v>1807864000</v>
      </c>
      <c r="CV55" s="58">
        <f t="shared" si="40"/>
        <v>2422510200</v>
      </c>
      <c r="CW55" s="43">
        <f t="shared" si="41"/>
        <v>26916780</v>
      </c>
      <c r="CZ55" s="53">
        <f t="shared" si="42"/>
        <v>2152617300</v>
      </c>
      <c r="DA55" s="43">
        <f t="shared" si="43"/>
        <v>35876955</v>
      </c>
      <c r="DB55" s="48">
        <f t="shared" si="44"/>
        <v>59794925</v>
      </c>
    </row>
    <row r="56" spans="1:106">
      <c r="A56" s="3">
        <f t="shared" si="45"/>
        <v>17</v>
      </c>
      <c r="B56" s="249">
        <v>8</v>
      </c>
      <c r="C56" s="250" t="s">
        <v>134</v>
      </c>
      <c r="D56" s="285">
        <v>20</v>
      </c>
      <c r="E56" s="252"/>
      <c r="F56" s="40" t="s">
        <v>70</v>
      </c>
      <c r="G56" s="253">
        <f t="shared" si="4"/>
        <v>60</v>
      </c>
      <c r="H56" s="253">
        <f t="shared" si="5"/>
        <v>51</v>
      </c>
      <c r="I56" s="254">
        <f t="shared" si="6"/>
        <v>27506142.120000001</v>
      </c>
      <c r="J56" s="254">
        <f t="shared" si="7"/>
        <v>2</v>
      </c>
      <c r="K56" s="255">
        <f t="shared" si="8"/>
        <v>0.93</v>
      </c>
      <c r="L56" s="256">
        <f t="shared" si="9"/>
        <v>1</v>
      </c>
      <c r="M56" s="257">
        <f t="shared" si="10"/>
        <v>21376392.145576868</v>
      </c>
      <c r="N56" s="257">
        <f t="shared" si="11"/>
        <v>24094609.386887025</v>
      </c>
      <c r="O56" s="257">
        <f t="shared" si="12"/>
        <v>25580712.171600003</v>
      </c>
      <c r="P56" s="257">
        <f t="shared" si="13"/>
        <v>27158474.52427981</v>
      </c>
      <c r="Q56" s="258">
        <f t="shared" si="14"/>
        <v>25580712.171600003</v>
      </c>
      <c r="R56" s="257">
        <f t="shared" si="14"/>
        <v>27158474.52427981</v>
      </c>
      <c r="S56" s="257">
        <f t="shared" si="15"/>
        <v>28833549.806515098</v>
      </c>
      <c r="T56" s="257"/>
      <c r="U56" s="257">
        <f t="shared" si="16"/>
        <v>1090195999.4244204</v>
      </c>
      <c r="V56" s="257">
        <f t="shared" si="17"/>
        <v>1228825078.7312384</v>
      </c>
      <c r="W56" s="257">
        <f t="shared" si="18"/>
        <v>1304616320.7516</v>
      </c>
      <c r="X56" s="258">
        <f t="shared" si="19"/>
        <v>1385082200.7382703</v>
      </c>
      <c r="Y56" s="258">
        <f t="shared" si="20"/>
        <v>1304616320.7516</v>
      </c>
      <c r="Z56" s="257">
        <f t="shared" si="21"/>
        <v>1385082200.7382703</v>
      </c>
      <c r="AA56" s="257">
        <f t="shared" si="22"/>
        <v>1470511040.1322699</v>
      </c>
      <c r="AB56" s="257"/>
      <c r="AC56" s="32" t="str">
        <f t="shared" si="23"/>
        <v>BERTAHAP</v>
      </c>
      <c r="AD56" s="259">
        <f t="shared" si="24"/>
        <v>0</v>
      </c>
      <c r="AE56" s="260">
        <v>2</v>
      </c>
      <c r="AF56" s="261"/>
      <c r="AG56" s="257" t="str">
        <f t="shared" si="25"/>
        <v>KR</v>
      </c>
      <c r="AH56" s="261">
        <f t="shared" si="26"/>
        <v>1199216000</v>
      </c>
      <c r="AI56" s="261">
        <f t="shared" si="26"/>
        <v>1351708000</v>
      </c>
      <c r="AJ56" s="261">
        <f t="shared" si="26"/>
        <v>1435078000</v>
      </c>
      <c r="AK56" s="262">
        <f t="shared" si="26"/>
        <v>1523591000</v>
      </c>
      <c r="AL56" s="262">
        <f t="shared" si="26"/>
        <v>1435078000</v>
      </c>
      <c r="AM56" s="261">
        <f t="shared" si="26"/>
        <v>1523591000</v>
      </c>
      <c r="AN56" s="261">
        <f t="shared" si="26"/>
        <v>1617563000</v>
      </c>
      <c r="AO56" s="261">
        <f t="shared" si="46"/>
        <v>1617562719.157835</v>
      </c>
      <c r="AP56" s="51">
        <f t="shared" si="47"/>
        <v>1521183000</v>
      </c>
      <c r="AQ56" s="42">
        <f t="shared" si="47"/>
        <v>1615007000</v>
      </c>
      <c r="AR56" s="58">
        <f t="shared" si="27"/>
        <v>1369064700</v>
      </c>
      <c r="AS56" s="58">
        <f t="shared" si="28"/>
        <v>22817745</v>
      </c>
      <c r="AT56" s="336">
        <f t="shared" si="29"/>
        <v>28567331.25</v>
      </c>
      <c r="AU56" s="131">
        <f t="shared" si="30"/>
        <v>16150070</v>
      </c>
      <c r="AV56" s="5">
        <f t="shared" si="31"/>
        <v>22817745</v>
      </c>
      <c r="AW56" s="5">
        <f t="shared" si="32"/>
        <v>35876950</v>
      </c>
      <c r="AX56" s="266">
        <f t="shared" si="48"/>
        <v>1714616745.0266058</v>
      </c>
      <c r="AY56" s="117">
        <f t="shared" si="49"/>
        <v>1714616745.0266058</v>
      </c>
      <c r="AZ56" s="120"/>
      <c r="BA56" s="120"/>
      <c r="BV56" s="53">
        <f t="shared" si="33"/>
        <v>-1767269.6312099956</v>
      </c>
      <c r="BW56" s="68">
        <f>O189</f>
        <v>26092326.415032003</v>
      </c>
      <c r="BX56" s="116"/>
      <c r="BY56" s="112"/>
      <c r="BZ56" s="112" t="str">
        <f>F88</f>
        <v>2BR-18</v>
      </c>
      <c r="CA56" s="113">
        <f>D88</f>
        <v>18</v>
      </c>
      <c r="CB56" s="114">
        <f>G88</f>
        <v>97</v>
      </c>
      <c r="CC56" s="114">
        <f>H88</f>
        <v>85</v>
      </c>
      <c r="CD56" s="115">
        <f>O88</f>
        <v>25580712.171600003</v>
      </c>
      <c r="CE56" s="115">
        <f t="shared" ref="CE56:CH57" si="54">AH88</f>
        <v>1998693000</v>
      </c>
      <c r="CF56" s="115">
        <f t="shared" si="54"/>
        <v>2252846000</v>
      </c>
      <c r="CG56" s="115">
        <f t="shared" si="54"/>
        <v>2391797000</v>
      </c>
      <c r="CH56" s="115">
        <f t="shared" si="54"/>
        <v>2539318000</v>
      </c>
      <c r="CI56" s="115">
        <f>AN88</f>
        <v>2695937000</v>
      </c>
      <c r="CV56" s="58">
        <f t="shared" si="40"/>
        <v>1453506300</v>
      </c>
      <c r="CW56" s="43">
        <f t="shared" si="41"/>
        <v>16150070</v>
      </c>
      <c r="CZ56" s="53">
        <f t="shared" si="42"/>
        <v>1291570200</v>
      </c>
      <c r="DA56" s="43">
        <f t="shared" si="43"/>
        <v>21526170</v>
      </c>
      <c r="DB56" s="48">
        <f t="shared" si="44"/>
        <v>35876950</v>
      </c>
    </row>
    <row r="57" spans="1:106">
      <c r="A57" s="3">
        <f t="shared" si="45"/>
        <v>18</v>
      </c>
      <c r="B57" s="249">
        <v>9</v>
      </c>
      <c r="C57" s="250" t="s">
        <v>134</v>
      </c>
      <c r="D57" s="285">
        <v>22</v>
      </c>
      <c r="E57" s="252"/>
      <c r="F57" s="40" t="s">
        <v>89</v>
      </c>
      <c r="G57" s="253">
        <f t="shared" si="4"/>
        <v>81</v>
      </c>
      <c r="H57" s="253">
        <f t="shared" si="5"/>
        <v>70</v>
      </c>
      <c r="I57" s="254">
        <f t="shared" si="6"/>
        <v>27506142.120000001</v>
      </c>
      <c r="J57" s="254">
        <f t="shared" si="7"/>
        <v>4</v>
      </c>
      <c r="K57" s="255">
        <f t="shared" si="8"/>
        <v>0.97</v>
      </c>
      <c r="L57" s="256">
        <f t="shared" si="9"/>
        <v>1</v>
      </c>
      <c r="M57" s="257">
        <f t="shared" si="10"/>
        <v>22295806.861515656</v>
      </c>
      <c r="N57" s="257">
        <f t="shared" si="11"/>
        <v>25130936.672344532</v>
      </c>
      <c r="O57" s="257">
        <f t="shared" si="12"/>
        <v>26680957.856400002</v>
      </c>
      <c r="P57" s="257">
        <f t="shared" si="13"/>
        <v>28326580.955431629</v>
      </c>
      <c r="Q57" s="258">
        <f t="shared" si="14"/>
        <v>26680957.856400002</v>
      </c>
      <c r="R57" s="257">
        <f t="shared" si="14"/>
        <v>28326580.955431629</v>
      </c>
      <c r="S57" s="257">
        <f t="shared" si="15"/>
        <v>30073702.48636521</v>
      </c>
      <c r="T57" s="257"/>
      <c r="U57" s="257">
        <f t="shared" si="16"/>
        <v>1560706480.3060958</v>
      </c>
      <c r="V57" s="257">
        <f t="shared" si="17"/>
        <v>1759165567.0641172</v>
      </c>
      <c r="W57" s="257">
        <f t="shared" si="18"/>
        <v>1867667049.9480002</v>
      </c>
      <c r="X57" s="258">
        <f t="shared" si="19"/>
        <v>1982860666.880214</v>
      </c>
      <c r="Y57" s="258">
        <f t="shared" si="20"/>
        <v>1867667049.9480002</v>
      </c>
      <c r="Z57" s="257">
        <f t="shared" si="21"/>
        <v>1982860666.880214</v>
      </c>
      <c r="AA57" s="257">
        <f t="shared" si="22"/>
        <v>2105159174.0455647</v>
      </c>
      <c r="AB57" s="257"/>
      <c r="AC57" s="32" t="str">
        <f t="shared" si="23"/>
        <v>BERTAHAP</v>
      </c>
      <c r="AD57" s="259">
        <f t="shared" si="24"/>
        <v>0</v>
      </c>
      <c r="AE57" s="260">
        <v>2</v>
      </c>
      <c r="AF57" s="261"/>
      <c r="AG57" s="257" t="str">
        <f t="shared" si="25"/>
        <v>KR</v>
      </c>
      <c r="AH57" s="261">
        <f t="shared" si="26"/>
        <v>1716778000</v>
      </c>
      <c r="AI57" s="261">
        <f t="shared" si="26"/>
        <v>1935083000</v>
      </c>
      <c r="AJ57" s="261">
        <f t="shared" si="26"/>
        <v>2054434000</v>
      </c>
      <c r="AK57" s="262">
        <f t="shared" si="26"/>
        <v>2181147000</v>
      </c>
      <c r="AL57" s="262">
        <f t="shared" si="26"/>
        <v>2054434000</v>
      </c>
      <c r="AM57" s="261">
        <f t="shared" si="26"/>
        <v>2181147000</v>
      </c>
      <c r="AN57" s="261">
        <f t="shared" si="26"/>
        <v>2315676000</v>
      </c>
      <c r="AO57" s="261">
        <f t="shared" si="46"/>
        <v>2315675317.1966453</v>
      </c>
      <c r="AP57" s="51">
        <f t="shared" si="47"/>
        <v>2177701000</v>
      </c>
      <c r="AQ57" s="42">
        <f t="shared" si="47"/>
        <v>2312016000</v>
      </c>
      <c r="AR57" s="58">
        <f t="shared" si="27"/>
        <v>1959930900</v>
      </c>
      <c r="AS57" s="58">
        <f t="shared" si="28"/>
        <v>32665515</v>
      </c>
      <c r="AT57" s="336">
        <f t="shared" si="29"/>
        <v>40896506.25</v>
      </c>
      <c r="AU57" s="131">
        <f t="shared" si="30"/>
        <v>23120160</v>
      </c>
      <c r="AV57" s="5">
        <f t="shared" si="31"/>
        <v>32665515</v>
      </c>
      <c r="AW57" s="5">
        <f t="shared" si="32"/>
        <v>51360850</v>
      </c>
      <c r="AX57" s="266">
        <f t="shared" si="48"/>
        <v>2454615582.6999097</v>
      </c>
      <c r="AY57" s="117">
        <f t="shared" si="49"/>
        <v>2454615582.6999097</v>
      </c>
      <c r="AZ57" s="120"/>
      <c r="BA57" s="120"/>
      <c r="BV57" s="53">
        <f t="shared" si="33"/>
        <v>-667023.9464099966</v>
      </c>
      <c r="BW57" s="126">
        <f>O205</f>
        <v>26653451.714279998</v>
      </c>
      <c r="BX57" s="116"/>
      <c r="BY57" s="112"/>
      <c r="BZ57" s="112" t="str">
        <f>F89</f>
        <v>1BR-20</v>
      </c>
      <c r="CA57" s="113">
        <f>D89</f>
        <v>20</v>
      </c>
      <c r="CB57" s="114">
        <f>G89</f>
        <v>60</v>
      </c>
      <c r="CC57" s="114">
        <f>H89</f>
        <v>51</v>
      </c>
      <c r="CD57" s="115">
        <f>O89</f>
        <v>25580712.171600003</v>
      </c>
      <c r="CE57" s="115">
        <f t="shared" si="54"/>
        <v>1199216000</v>
      </c>
      <c r="CF57" s="115">
        <f t="shared" si="54"/>
        <v>1351708000</v>
      </c>
      <c r="CG57" s="115">
        <f t="shared" si="54"/>
        <v>1435078000</v>
      </c>
      <c r="CH57" s="115">
        <f t="shared" si="54"/>
        <v>1523591000</v>
      </c>
      <c r="CI57" s="115">
        <f>AN89</f>
        <v>1617563000</v>
      </c>
      <c r="CV57" s="58">
        <f t="shared" si="40"/>
        <v>2080814400</v>
      </c>
      <c r="CW57" s="43">
        <f t="shared" si="41"/>
        <v>23120160</v>
      </c>
      <c r="CZ57" s="53">
        <f t="shared" si="42"/>
        <v>1848990600</v>
      </c>
      <c r="DA57" s="43">
        <f t="shared" si="43"/>
        <v>30816510</v>
      </c>
      <c r="DB57" s="48">
        <f t="shared" si="44"/>
        <v>51360850</v>
      </c>
    </row>
    <row r="58" spans="1:106">
      <c r="A58" s="3">
        <f t="shared" si="45"/>
        <v>19</v>
      </c>
      <c r="B58" s="249">
        <v>1</v>
      </c>
      <c r="C58" s="250" t="s">
        <v>139</v>
      </c>
      <c r="D58" s="251" t="s">
        <v>24</v>
      </c>
      <c r="E58" s="252"/>
      <c r="F58" s="40" t="s">
        <v>39</v>
      </c>
      <c r="G58" s="253">
        <f t="shared" si="4"/>
        <v>113</v>
      </c>
      <c r="H58" s="253">
        <f t="shared" si="5"/>
        <v>101</v>
      </c>
      <c r="I58" s="254">
        <f t="shared" si="6"/>
        <v>27506142.120000001</v>
      </c>
      <c r="J58" s="254">
        <f t="shared" si="7"/>
        <v>6</v>
      </c>
      <c r="K58" s="255">
        <f t="shared" si="8"/>
        <v>0.95</v>
      </c>
      <c r="L58" s="305">
        <f t="shared" ref="L58:L65" si="55">SUMIF($AN$4:$AN$22,D58,$BG$4:$BG$22)</f>
        <v>1.01</v>
      </c>
      <c r="M58" s="257">
        <f t="shared" si="10"/>
        <v>22054460.498581722</v>
      </c>
      <c r="N58" s="257">
        <f t="shared" si="11"/>
        <v>24858900.759911936</v>
      </c>
      <c r="O58" s="257">
        <f t="shared" si="12"/>
        <v>26392143.36414</v>
      </c>
      <c r="P58" s="257">
        <f t="shared" si="13"/>
        <v>28019953.017254278</v>
      </c>
      <c r="Q58" s="258">
        <f t="shared" si="14"/>
        <v>26392143.36414</v>
      </c>
      <c r="R58" s="257">
        <f t="shared" si="14"/>
        <v>28019953.017254278</v>
      </c>
      <c r="S58" s="257">
        <f t="shared" si="15"/>
        <v>29748162.407904554</v>
      </c>
      <c r="T58" s="257"/>
      <c r="U58" s="257">
        <f t="shared" si="16"/>
        <v>2227500510.3567538</v>
      </c>
      <c r="V58" s="257">
        <f t="shared" si="17"/>
        <v>2510748976.7511053</v>
      </c>
      <c r="W58" s="257">
        <f t="shared" si="18"/>
        <v>2665606479.7781401</v>
      </c>
      <c r="X58" s="258">
        <f t="shared" si="19"/>
        <v>2830015254.742682</v>
      </c>
      <c r="Y58" s="258">
        <f t="shared" si="20"/>
        <v>2665606479.7781401</v>
      </c>
      <c r="Z58" s="257">
        <f t="shared" si="21"/>
        <v>2830015254.742682</v>
      </c>
      <c r="AA58" s="257">
        <f t="shared" si="22"/>
        <v>3004564403.19836</v>
      </c>
      <c r="AB58" s="257"/>
      <c r="AC58" s="32" t="str">
        <f t="shared" si="23"/>
        <v>BERTAHAP</v>
      </c>
      <c r="AD58" s="259">
        <f t="shared" si="24"/>
        <v>0</v>
      </c>
      <c r="AE58" s="260">
        <v>2</v>
      </c>
      <c r="AF58" s="261"/>
      <c r="AG58" s="257" t="str">
        <f t="shared" si="25"/>
        <v>KR</v>
      </c>
      <c r="AH58" s="261">
        <f t="shared" si="26"/>
        <v>2450251000</v>
      </c>
      <c r="AI58" s="261">
        <f t="shared" si="26"/>
        <v>2761824000</v>
      </c>
      <c r="AJ58" s="261">
        <f t="shared" si="26"/>
        <v>2932168000</v>
      </c>
      <c r="AK58" s="262">
        <f t="shared" si="26"/>
        <v>3113017000</v>
      </c>
      <c r="AL58" s="262">
        <f t="shared" si="26"/>
        <v>2932168000</v>
      </c>
      <c r="AM58" s="261">
        <f t="shared" si="26"/>
        <v>3113017000</v>
      </c>
      <c r="AN58" s="261">
        <f t="shared" si="26"/>
        <v>3305021000</v>
      </c>
      <c r="AO58" s="261">
        <f t="shared" si="46"/>
        <v>3305020995.3357334</v>
      </c>
      <c r="AP58" s="51">
        <f t="shared" si="47"/>
        <v>3108099000</v>
      </c>
      <c r="AQ58" s="42">
        <f t="shared" si="47"/>
        <v>3299799000</v>
      </c>
      <c r="AR58" s="58">
        <f t="shared" si="27"/>
        <v>2797289100</v>
      </c>
      <c r="AS58" s="58">
        <f t="shared" si="28"/>
        <v>46621485</v>
      </c>
      <c r="AT58" s="336">
        <f t="shared" si="29"/>
        <v>58369068.75</v>
      </c>
      <c r="AU58" s="131">
        <f t="shared" si="30"/>
        <v>32997990</v>
      </c>
      <c r="AV58" s="5">
        <f t="shared" si="31"/>
        <v>46621485</v>
      </c>
      <c r="AW58" s="5">
        <f t="shared" si="32"/>
        <v>73304200</v>
      </c>
      <c r="AX58" s="266">
        <f t="shared" si="48"/>
        <v>3503322660.9061441</v>
      </c>
      <c r="AY58" s="117">
        <f t="shared" si="49"/>
        <v>3503322660.9061441</v>
      </c>
      <c r="AZ58" s="120"/>
      <c r="BA58" s="120"/>
      <c r="BV58" s="53">
        <f t="shared" si="33"/>
        <v>-955838.4386699982</v>
      </c>
      <c r="BW58" s="130">
        <f>O223</f>
        <v>26914760.06442</v>
      </c>
      <c r="BX58" s="116">
        <v>5</v>
      </c>
      <c r="BY58" s="112" t="s">
        <v>229</v>
      </c>
      <c r="BZ58" s="112" t="str">
        <f>F48</f>
        <v>2BR-22</v>
      </c>
      <c r="CA58" s="113">
        <f>D48</f>
        <v>22</v>
      </c>
      <c r="CB58" s="114">
        <f>G48</f>
        <v>81</v>
      </c>
      <c r="CC58" s="114">
        <f>H48</f>
        <v>70</v>
      </c>
      <c r="CD58" s="115">
        <f>O48</f>
        <v>26680957.856400002</v>
      </c>
      <c r="CE58" s="115">
        <f>AH48</f>
        <v>1716778000</v>
      </c>
      <c r="CF58" s="115">
        <f>AI48</f>
        <v>1935083000</v>
      </c>
      <c r="CG58" s="115">
        <f>AJ48</f>
        <v>2054434000</v>
      </c>
      <c r="CH58" s="115">
        <f>AK48</f>
        <v>2181147000</v>
      </c>
      <c r="CI58" s="115">
        <f>AN48</f>
        <v>2315676000</v>
      </c>
      <c r="CJ58" s="2">
        <v>5</v>
      </c>
      <c r="CV58" s="58">
        <f t="shared" si="40"/>
        <v>2969819100</v>
      </c>
      <c r="CW58" s="43">
        <f t="shared" si="41"/>
        <v>32997990</v>
      </c>
      <c r="CZ58" s="53">
        <f t="shared" si="42"/>
        <v>2638951200</v>
      </c>
      <c r="DA58" s="43">
        <f t="shared" si="43"/>
        <v>43982520</v>
      </c>
      <c r="DB58" s="48">
        <f t="shared" si="44"/>
        <v>73304200</v>
      </c>
    </row>
    <row r="59" spans="1:106">
      <c r="A59" s="3">
        <f t="shared" si="45"/>
        <v>20</v>
      </c>
      <c r="B59" s="249">
        <v>2</v>
      </c>
      <c r="C59" s="250" t="s">
        <v>139</v>
      </c>
      <c r="D59" s="251" t="s">
        <v>35</v>
      </c>
      <c r="E59" s="252"/>
      <c r="F59" s="40" t="s">
        <v>42</v>
      </c>
      <c r="G59" s="253">
        <f t="shared" si="4"/>
        <v>78</v>
      </c>
      <c r="H59" s="253">
        <f t="shared" si="5"/>
        <v>66</v>
      </c>
      <c r="I59" s="254">
        <f t="shared" si="6"/>
        <v>27506142.120000001</v>
      </c>
      <c r="J59" s="254">
        <f t="shared" si="7"/>
        <v>2</v>
      </c>
      <c r="K59" s="255">
        <f t="shared" si="8"/>
        <v>0.93</v>
      </c>
      <c r="L59" s="305">
        <f t="shared" si="55"/>
        <v>1.01</v>
      </c>
      <c r="M59" s="257">
        <f t="shared" si="10"/>
        <v>21590156.067032635</v>
      </c>
      <c r="N59" s="257">
        <f t="shared" si="11"/>
        <v>24335555.480755895</v>
      </c>
      <c r="O59" s="257">
        <f t="shared" si="12"/>
        <v>25836519.293316003</v>
      </c>
      <c r="P59" s="257">
        <f t="shared" si="13"/>
        <v>27430059.269522611</v>
      </c>
      <c r="Q59" s="258">
        <f t="shared" si="14"/>
        <v>25836519.293316003</v>
      </c>
      <c r="R59" s="257">
        <f t="shared" si="14"/>
        <v>27430059.269522611</v>
      </c>
      <c r="S59" s="257">
        <f t="shared" si="15"/>
        <v>29121885.304580249</v>
      </c>
      <c r="T59" s="257"/>
      <c r="U59" s="257">
        <f t="shared" si="16"/>
        <v>1424950300.4241538</v>
      </c>
      <c r="V59" s="257">
        <f t="shared" si="17"/>
        <v>1606146661.7298892</v>
      </c>
      <c r="W59" s="257">
        <f t="shared" si="18"/>
        <v>1705210273.3588562</v>
      </c>
      <c r="X59" s="258">
        <f t="shared" si="19"/>
        <v>1810383911.7884924</v>
      </c>
      <c r="Y59" s="258">
        <f t="shared" si="20"/>
        <v>1705210273.3588562</v>
      </c>
      <c r="Z59" s="257">
        <f t="shared" si="21"/>
        <v>1810383911.7884924</v>
      </c>
      <c r="AA59" s="257">
        <f t="shared" si="22"/>
        <v>1922044430.1022964</v>
      </c>
      <c r="AB59" s="257"/>
      <c r="AC59" s="32" t="str">
        <f t="shared" si="23"/>
        <v>BERTAHAP</v>
      </c>
      <c r="AD59" s="259">
        <f t="shared" si="24"/>
        <v>0</v>
      </c>
      <c r="AE59" s="260">
        <v>2</v>
      </c>
      <c r="AF59" s="261"/>
      <c r="AG59" s="257" t="str">
        <f t="shared" si="25"/>
        <v>KR</v>
      </c>
      <c r="AH59" s="261">
        <f t="shared" si="26"/>
        <v>1567446000</v>
      </c>
      <c r="AI59" s="261">
        <f t="shared" si="26"/>
        <v>1766762000</v>
      </c>
      <c r="AJ59" s="261">
        <f t="shared" si="26"/>
        <v>1875732000</v>
      </c>
      <c r="AK59" s="262">
        <f t="shared" si="26"/>
        <v>1991423000</v>
      </c>
      <c r="AL59" s="262">
        <f t="shared" si="26"/>
        <v>1875732000</v>
      </c>
      <c r="AM59" s="261">
        <f t="shared" si="26"/>
        <v>1991423000</v>
      </c>
      <c r="AN59" s="261">
        <f t="shared" si="26"/>
        <v>2114249000</v>
      </c>
      <c r="AO59" s="261">
        <f t="shared" si="46"/>
        <v>2114249560.9868088</v>
      </c>
      <c r="AP59" s="51">
        <f t="shared" si="47"/>
        <v>1988276000</v>
      </c>
      <c r="AQ59" s="42">
        <f t="shared" si="47"/>
        <v>2110909000</v>
      </c>
      <c r="AR59" s="58">
        <f t="shared" si="27"/>
        <v>1789448400</v>
      </c>
      <c r="AS59" s="58">
        <f t="shared" si="28"/>
        <v>29824140</v>
      </c>
      <c r="AT59" s="336">
        <f t="shared" si="29"/>
        <v>37339181.25</v>
      </c>
      <c r="AU59" s="131">
        <f t="shared" si="30"/>
        <v>21109090</v>
      </c>
      <c r="AV59" s="5">
        <f t="shared" si="31"/>
        <v>29824140</v>
      </c>
      <c r="AW59" s="5">
        <f t="shared" si="32"/>
        <v>46893300</v>
      </c>
      <c r="AX59" s="266">
        <f t="shared" si="48"/>
        <v>2241104786.9311819</v>
      </c>
      <c r="AY59" s="117">
        <f t="shared" si="49"/>
        <v>2241104786.9311819</v>
      </c>
      <c r="AZ59" s="120"/>
      <c r="BA59" s="120"/>
      <c r="BV59" s="53">
        <f t="shared" si="33"/>
        <v>-1511462.5094939955</v>
      </c>
      <c r="BW59" s="132">
        <f>O247</f>
        <v>26522797.539209995</v>
      </c>
      <c r="BX59" s="116">
        <v>6</v>
      </c>
      <c r="BY59" s="112" t="s">
        <v>135</v>
      </c>
      <c r="BZ59" s="112" t="str">
        <f>F58</f>
        <v>2BR-2</v>
      </c>
      <c r="CA59" s="113" t="str">
        <f>D58</f>
        <v>02</v>
      </c>
      <c r="CB59" s="114">
        <f>G58</f>
        <v>113</v>
      </c>
      <c r="CC59" s="114">
        <f>H58</f>
        <v>101</v>
      </c>
      <c r="CD59" s="115">
        <f>O58</f>
        <v>26392143.36414</v>
      </c>
      <c r="CE59" s="115">
        <f>AH58</f>
        <v>2450251000</v>
      </c>
      <c r="CF59" s="115">
        <f>AI58</f>
        <v>2761824000</v>
      </c>
      <c r="CG59" s="115">
        <f>AJ58</f>
        <v>2932168000</v>
      </c>
      <c r="CH59" s="115">
        <f>AK58</f>
        <v>3113017000</v>
      </c>
      <c r="CI59" s="115">
        <f>AN58</f>
        <v>3305021000</v>
      </c>
      <c r="CJ59" s="2">
        <v>8</v>
      </c>
      <c r="CV59" s="58">
        <f t="shared" si="40"/>
        <v>1899818100</v>
      </c>
      <c r="CW59" s="43">
        <f t="shared" si="41"/>
        <v>21109090</v>
      </c>
      <c r="CZ59" s="53">
        <f t="shared" si="42"/>
        <v>1688158800</v>
      </c>
      <c r="DA59" s="43">
        <f t="shared" si="43"/>
        <v>28135980</v>
      </c>
      <c r="DB59" s="48">
        <f t="shared" si="44"/>
        <v>46893300</v>
      </c>
    </row>
    <row r="60" spans="1:106">
      <c r="A60" s="3">
        <f t="shared" si="45"/>
        <v>21</v>
      </c>
      <c r="B60" s="249">
        <v>3</v>
      </c>
      <c r="C60" s="250" t="s">
        <v>139</v>
      </c>
      <c r="D60" s="251" t="s">
        <v>41</v>
      </c>
      <c r="E60" s="252"/>
      <c r="F60" s="40" t="s">
        <v>45</v>
      </c>
      <c r="G60" s="253">
        <f t="shared" si="4"/>
        <v>60</v>
      </c>
      <c r="H60" s="253">
        <f t="shared" si="5"/>
        <v>52</v>
      </c>
      <c r="I60" s="254">
        <f t="shared" si="6"/>
        <v>27506142.120000001</v>
      </c>
      <c r="J60" s="254">
        <f t="shared" si="7"/>
        <v>2</v>
      </c>
      <c r="K60" s="255">
        <f t="shared" si="8"/>
        <v>0.93</v>
      </c>
      <c r="L60" s="305">
        <f t="shared" si="55"/>
        <v>1.01</v>
      </c>
      <c r="M60" s="257">
        <f t="shared" si="10"/>
        <v>21590156.067032635</v>
      </c>
      <c r="N60" s="257">
        <f t="shared" si="11"/>
        <v>24335555.480755895</v>
      </c>
      <c r="O60" s="257">
        <f t="shared" si="12"/>
        <v>25836519.293316003</v>
      </c>
      <c r="P60" s="257">
        <f t="shared" si="13"/>
        <v>27430059.269522611</v>
      </c>
      <c r="Q60" s="258">
        <f t="shared" si="14"/>
        <v>25836519.293316003</v>
      </c>
      <c r="R60" s="257">
        <f t="shared" si="14"/>
        <v>27430059.269522611</v>
      </c>
      <c r="S60" s="257">
        <f t="shared" si="15"/>
        <v>29121885.304580249</v>
      </c>
      <c r="T60" s="257"/>
      <c r="U60" s="257">
        <f t="shared" si="16"/>
        <v>1122688115.485697</v>
      </c>
      <c r="V60" s="257">
        <f t="shared" si="17"/>
        <v>1265448884.9993067</v>
      </c>
      <c r="W60" s="257">
        <f t="shared" si="18"/>
        <v>1343499003.2524321</v>
      </c>
      <c r="X60" s="258">
        <f t="shared" si="19"/>
        <v>1426363082.0151758</v>
      </c>
      <c r="Y60" s="258">
        <f t="shared" si="20"/>
        <v>1343499003.2524321</v>
      </c>
      <c r="Z60" s="257">
        <f t="shared" si="21"/>
        <v>1426363082.0151758</v>
      </c>
      <c r="AA60" s="257">
        <f t="shared" si="22"/>
        <v>1514338035.8381729</v>
      </c>
      <c r="AB60" s="257"/>
      <c r="AC60" s="32" t="str">
        <f t="shared" si="23"/>
        <v>BERTAHAP</v>
      </c>
      <c r="AD60" s="259">
        <f t="shared" si="24"/>
        <v>0</v>
      </c>
      <c r="AE60" s="260">
        <v>2</v>
      </c>
      <c r="AF60" s="261"/>
      <c r="AG60" s="257" t="str">
        <f t="shared" si="25"/>
        <v>KR</v>
      </c>
      <c r="AH60" s="261">
        <f t="shared" si="26"/>
        <v>1234957000</v>
      </c>
      <c r="AI60" s="261">
        <f t="shared" si="26"/>
        <v>1391994000</v>
      </c>
      <c r="AJ60" s="261">
        <f t="shared" si="26"/>
        <v>1477849000</v>
      </c>
      <c r="AK60" s="262">
        <f t="shared" si="26"/>
        <v>1569000000</v>
      </c>
      <c r="AL60" s="262">
        <f t="shared" si="26"/>
        <v>1477849000</v>
      </c>
      <c r="AM60" s="261">
        <f t="shared" si="26"/>
        <v>1569000000</v>
      </c>
      <c r="AN60" s="261">
        <f t="shared" si="26"/>
        <v>1665772000</v>
      </c>
      <c r="AO60" s="261">
        <f t="shared" si="46"/>
        <v>1665772445.7276547</v>
      </c>
      <c r="AP60" s="51">
        <f t="shared" si="47"/>
        <v>1566520000</v>
      </c>
      <c r="AQ60" s="42">
        <f t="shared" si="47"/>
        <v>1663140000</v>
      </c>
      <c r="AR60" s="58">
        <f t="shared" si="27"/>
        <v>1409868000</v>
      </c>
      <c r="AS60" s="58">
        <f t="shared" si="28"/>
        <v>23497800</v>
      </c>
      <c r="AT60" s="336">
        <f t="shared" si="29"/>
        <v>29418750</v>
      </c>
      <c r="AU60" s="131">
        <f t="shared" si="30"/>
        <v>16631400</v>
      </c>
      <c r="AV60" s="5">
        <f t="shared" si="31"/>
        <v>23497800</v>
      </c>
      <c r="AW60" s="5">
        <f t="shared" si="32"/>
        <v>36946225</v>
      </c>
      <c r="AX60" s="266">
        <f t="shared" si="48"/>
        <v>1765718472.6280129</v>
      </c>
      <c r="AY60" s="117">
        <f t="shared" si="49"/>
        <v>1765718472.6280129</v>
      </c>
      <c r="AZ60" s="120"/>
      <c r="BA60" s="120"/>
      <c r="BV60" s="53">
        <f t="shared" si="33"/>
        <v>-1511462.5094939955</v>
      </c>
      <c r="BW60" s="133">
        <f>O248</f>
        <v>25964422.854173999</v>
      </c>
      <c r="BX60" s="116"/>
      <c r="BY60" s="112" t="s">
        <v>136</v>
      </c>
      <c r="BZ60" s="112"/>
      <c r="CA60" s="113"/>
      <c r="CB60" s="114"/>
      <c r="CC60" s="114"/>
      <c r="CD60" s="115"/>
      <c r="CE60" s="115"/>
      <c r="CF60" s="115"/>
      <c r="CG60" s="115"/>
      <c r="CH60" s="115"/>
      <c r="CI60" s="115"/>
      <c r="CV60" s="58">
        <f t="shared" si="40"/>
        <v>1496826000</v>
      </c>
      <c r="CW60" s="43">
        <f t="shared" si="41"/>
        <v>16631400</v>
      </c>
      <c r="CZ60" s="53">
        <f t="shared" si="42"/>
        <v>1330064100</v>
      </c>
      <c r="DA60" s="43">
        <f t="shared" si="43"/>
        <v>22167735</v>
      </c>
      <c r="DB60" s="48">
        <f t="shared" si="44"/>
        <v>36946225</v>
      </c>
    </row>
    <row r="61" spans="1:106">
      <c r="A61" s="3">
        <f t="shared" si="45"/>
        <v>22</v>
      </c>
      <c r="B61" s="249">
        <v>4</v>
      </c>
      <c r="C61" s="250" t="s">
        <v>139</v>
      </c>
      <c r="D61" s="251">
        <v>10</v>
      </c>
      <c r="E61" s="252"/>
      <c r="F61" s="40" t="s">
        <v>48</v>
      </c>
      <c r="G61" s="253">
        <f t="shared" si="4"/>
        <v>74</v>
      </c>
      <c r="H61" s="253">
        <f t="shared" si="5"/>
        <v>63</v>
      </c>
      <c r="I61" s="254">
        <f t="shared" si="6"/>
        <v>27506142.120000001</v>
      </c>
      <c r="J61" s="254">
        <f t="shared" si="7"/>
        <v>2</v>
      </c>
      <c r="K61" s="255">
        <f t="shared" si="8"/>
        <v>0.93</v>
      </c>
      <c r="L61" s="305">
        <f t="shared" si="55"/>
        <v>1.01</v>
      </c>
      <c r="M61" s="257">
        <f t="shared" si="10"/>
        <v>21590156.067032635</v>
      </c>
      <c r="N61" s="257">
        <f t="shared" si="11"/>
        <v>24335555.480755895</v>
      </c>
      <c r="O61" s="257">
        <f t="shared" si="12"/>
        <v>25836519.293316003</v>
      </c>
      <c r="P61" s="257">
        <f t="shared" si="13"/>
        <v>27430059.269522611</v>
      </c>
      <c r="Q61" s="258">
        <f t="shared" si="14"/>
        <v>25836519.293316003</v>
      </c>
      <c r="R61" s="257">
        <f t="shared" si="14"/>
        <v>27430059.269522611</v>
      </c>
      <c r="S61" s="257">
        <f t="shared" si="15"/>
        <v>29121885.304580249</v>
      </c>
      <c r="T61" s="257"/>
      <c r="U61" s="257">
        <f t="shared" si="16"/>
        <v>1360179832.2230561</v>
      </c>
      <c r="V61" s="257">
        <f t="shared" si="17"/>
        <v>1533139995.2876215</v>
      </c>
      <c r="W61" s="257">
        <f t="shared" si="18"/>
        <v>1627700715.4789083</v>
      </c>
      <c r="X61" s="258">
        <f t="shared" si="19"/>
        <v>1728093733.9799244</v>
      </c>
      <c r="Y61" s="258">
        <f t="shared" si="20"/>
        <v>1627700715.4789083</v>
      </c>
      <c r="Z61" s="257">
        <f t="shared" si="21"/>
        <v>1728093733.9799244</v>
      </c>
      <c r="AA61" s="257">
        <f t="shared" si="22"/>
        <v>1834678774.1885557</v>
      </c>
      <c r="AB61" s="257"/>
      <c r="AC61" s="32" t="str">
        <f t="shared" si="23"/>
        <v>BERTAHAP</v>
      </c>
      <c r="AD61" s="259">
        <f t="shared" si="24"/>
        <v>0</v>
      </c>
      <c r="AE61" s="260">
        <v>2</v>
      </c>
      <c r="AF61" s="261"/>
      <c r="AG61" s="257" t="str">
        <f t="shared" si="25"/>
        <v>KR</v>
      </c>
      <c r="AH61" s="261">
        <f t="shared" si="26"/>
        <v>1496198000</v>
      </c>
      <c r="AI61" s="261">
        <f t="shared" si="26"/>
        <v>1686454000</v>
      </c>
      <c r="AJ61" s="261">
        <f t="shared" si="26"/>
        <v>1790471000</v>
      </c>
      <c r="AK61" s="262">
        <f t="shared" si="26"/>
        <v>1900904000</v>
      </c>
      <c r="AL61" s="262">
        <f t="shared" si="26"/>
        <v>1790471000</v>
      </c>
      <c r="AM61" s="261">
        <f t="shared" si="26"/>
        <v>1900904000</v>
      </c>
      <c r="AN61" s="261">
        <f t="shared" si="26"/>
        <v>2018147000</v>
      </c>
      <c r="AO61" s="261">
        <f t="shared" si="46"/>
        <v>2018147549.5050869</v>
      </c>
      <c r="AP61" s="51">
        <f t="shared" si="47"/>
        <v>1897900000</v>
      </c>
      <c r="AQ61" s="42">
        <f t="shared" si="47"/>
        <v>2014959000</v>
      </c>
      <c r="AR61" s="58">
        <f t="shared" si="27"/>
        <v>1708110000</v>
      </c>
      <c r="AS61" s="58">
        <f t="shared" si="28"/>
        <v>28468500</v>
      </c>
      <c r="AT61" s="336">
        <f t="shared" si="29"/>
        <v>35641950</v>
      </c>
      <c r="AU61" s="131">
        <f t="shared" si="30"/>
        <v>20149590</v>
      </c>
      <c r="AV61" s="5">
        <f t="shared" si="31"/>
        <v>28468500</v>
      </c>
      <c r="AW61" s="5">
        <f t="shared" si="32"/>
        <v>44761775</v>
      </c>
      <c r="AX61" s="266">
        <f t="shared" si="48"/>
        <v>2139236821.8478711</v>
      </c>
      <c r="AY61" s="117">
        <f t="shared" si="49"/>
        <v>2139236821.8478711</v>
      </c>
      <c r="AZ61" s="2"/>
      <c r="BA61" s="2"/>
      <c r="BV61" s="53">
        <f t="shared" si="33"/>
        <v>-1511462.5094939955</v>
      </c>
      <c r="BW61" s="123">
        <f>O250</f>
        <v>25964422.854173999</v>
      </c>
      <c r="BX61" s="116">
        <v>7</v>
      </c>
      <c r="BY61" s="112" t="s">
        <v>230</v>
      </c>
      <c r="BZ61" s="112" t="str">
        <f>F59</f>
        <v>1BR-6</v>
      </c>
      <c r="CA61" s="113" t="str">
        <f>D59</f>
        <v>06</v>
      </c>
      <c r="CB61" s="114">
        <f t="shared" ref="CB61:CC63" si="56">G59</f>
        <v>78</v>
      </c>
      <c r="CC61" s="114">
        <f t="shared" si="56"/>
        <v>66</v>
      </c>
      <c r="CD61" s="115">
        <f>O59</f>
        <v>25836519.293316003</v>
      </c>
      <c r="CE61" s="115">
        <f t="shared" ref="CE61:CH63" si="57">AH59</f>
        <v>1567446000</v>
      </c>
      <c r="CF61" s="115">
        <f t="shared" si="57"/>
        <v>1766762000</v>
      </c>
      <c r="CG61" s="115">
        <f t="shared" si="57"/>
        <v>1875732000</v>
      </c>
      <c r="CH61" s="115">
        <f t="shared" si="57"/>
        <v>1991423000</v>
      </c>
      <c r="CI61" s="115">
        <f>AN59</f>
        <v>2114249000</v>
      </c>
      <c r="CJ61" s="2">
        <v>8</v>
      </c>
      <c r="CV61" s="58">
        <f t="shared" si="40"/>
        <v>1813463100</v>
      </c>
      <c r="CW61" s="43">
        <f t="shared" si="41"/>
        <v>20149590</v>
      </c>
      <c r="CZ61" s="53">
        <f t="shared" si="42"/>
        <v>1611423900</v>
      </c>
      <c r="DA61" s="43">
        <f t="shared" si="43"/>
        <v>26857065</v>
      </c>
      <c r="DB61" s="48">
        <f t="shared" si="44"/>
        <v>44761775</v>
      </c>
    </row>
    <row r="62" spans="1:106">
      <c r="A62" s="3">
        <f t="shared" si="45"/>
        <v>23</v>
      </c>
      <c r="B62" s="249">
        <v>5</v>
      </c>
      <c r="C62" s="250" t="s">
        <v>139</v>
      </c>
      <c r="D62" s="285">
        <v>12</v>
      </c>
      <c r="E62" s="252"/>
      <c r="F62" s="40" t="s">
        <v>50</v>
      </c>
      <c r="G62" s="253">
        <f t="shared" si="4"/>
        <v>67</v>
      </c>
      <c r="H62" s="253">
        <f t="shared" si="5"/>
        <v>57</v>
      </c>
      <c r="I62" s="254">
        <f t="shared" si="6"/>
        <v>27506142.120000001</v>
      </c>
      <c r="J62" s="254">
        <f t="shared" si="7"/>
        <v>2</v>
      </c>
      <c r="K62" s="255">
        <f t="shared" si="8"/>
        <v>0.93</v>
      </c>
      <c r="L62" s="305">
        <f t="shared" si="55"/>
        <v>1.01</v>
      </c>
      <c r="M62" s="257">
        <f t="shared" si="10"/>
        <v>21590156.067032635</v>
      </c>
      <c r="N62" s="257">
        <f t="shared" si="11"/>
        <v>24335555.480755895</v>
      </c>
      <c r="O62" s="257">
        <f t="shared" si="12"/>
        <v>25836519.293316003</v>
      </c>
      <c r="P62" s="257">
        <f t="shared" si="13"/>
        <v>27430059.269522611</v>
      </c>
      <c r="Q62" s="258">
        <f t="shared" si="14"/>
        <v>25836519.293316003</v>
      </c>
      <c r="R62" s="257">
        <f t="shared" si="14"/>
        <v>27430059.269522611</v>
      </c>
      <c r="S62" s="257">
        <f t="shared" si="15"/>
        <v>29121885.304580249</v>
      </c>
      <c r="T62" s="257"/>
      <c r="U62" s="257">
        <f t="shared" si="16"/>
        <v>1230638895.8208601</v>
      </c>
      <c r="V62" s="257">
        <f t="shared" si="17"/>
        <v>1387126662.4030859</v>
      </c>
      <c r="W62" s="257">
        <f t="shared" si="18"/>
        <v>1472681599.7190123</v>
      </c>
      <c r="X62" s="258">
        <f t="shared" si="19"/>
        <v>1563513378.3627889</v>
      </c>
      <c r="Y62" s="258">
        <f t="shared" si="20"/>
        <v>1472681599.7190123</v>
      </c>
      <c r="Z62" s="257">
        <f t="shared" si="21"/>
        <v>1563513378.3627889</v>
      </c>
      <c r="AA62" s="257">
        <f t="shared" si="22"/>
        <v>1659947462.3610742</v>
      </c>
      <c r="AB62" s="257"/>
      <c r="AC62" s="32" t="str">
        <f t="shared" si="23"/>
        <v>BERTAHAP</v>
      </c>
      <c r="AD62" s="259">
        <f t="shared" si="24"/>
        <v>0</v>
      </c>
      <c r="AE62" s="260">
        <v>2</v>
      </c>
      <c r="AF62" s="261"/>
      <c r="AG62" s="257" t="str">
        <f t="shared" si="25"/>
        <v>KR</v>
      </c>
      <c r="AH62" s="261">
        <f t="shared" si="26"/>
        <v>1353703000</v>
      </c>
      <c r="AI62" s="261">
        <f t="shared" si="26"/>
        <v>1525840000</v>
      </c>
      <c r="AJ62" s="261">
        <f t="shared" si="26"/>
        <v>1619950000</v>
      </c>
      <c r="AK62" s="262">
        <f t="shared" si="26"/>
        <v>1719865000</v>
      </c>
      <c r="AL62" s="262">
        <f t="shared" si="26"/>
        <v>1619950000</v>
      </c>
      <c r="AM62" s="261">
        <f t="shared" si="26"/>
        <v>1719865000</v>
      </c>
      <c r="AN62" s="261">
        <f t="shared" si="26"/>
        <v>1825943000</v>
      </c>
      <c r="AO62" s="261">
        <f t="shared" si="46"/>
        <v>1825942464.8638577</v>
      </c>
      <c r="AP62" s="51">
        <f t="shared" si="47"/>
        <v>1717147000</v>
      </c>
      <c r="AQ62" s="42">
        <f t="shared" si="47"/>
        <v>1823057000</v>
      </c>
      <c r="AR62" s="58">
        <f t="shared" si="27"/>
        <v>1545432300</v>
      </c>
      <c r="AS62" s="58">
        <f t="shared" si="28"/>
        <v>25757205</v>
      </c>
      <c r="AT62" s="336">
        <f t="shared" si="29"/>
        <v>32247468.75</v>
      </c>
      <c r="AU62" s="131">
        <f t="shared" si="30"/>
        <v>18230570</v>
      </c>
      <c r="AV62" s="5">
        <f t="shared" si="31"/>
        <v>25757205</v>
      </c>
      <c r="AW62" s="5">
        <f t="shared" si="32"/>
        <v>40498750</v>
      </c>
      <c r="AX62" s="266">
        <f t="shared" si="48"/>
        <v>1935498768.3260624</v>
      </c>
      <c r="AY62" s="117">
        <f t="shared" si="49"/>
        <v>1935498768.3260624</v>
      </c>
      <c r="AZ62" s="2"/>
      <c r="BA62" s="2"/>
      <c r="BV62" s="53">
        <f t="shared" si="33"/>
        <v>-1511462.5094939955</v>
      </c>
      <c r="BW62" s="238">
        <f>O255</f>
        <v>27081172.224245999</v>
      </c>
      <c r="BX62" s="116"/>
      <c r="BY62" s="112"/>
      <c r="BZ62" s="112" t="str">
        <f>F60</f>
        <v>1BR-8</v>
      </c>
      <c r="CA62" s="113" t="str">
        <f>D60</f>
        <v>08</v>
      </c>
      <c r="CB62" s="114">
        <f t="shared" si="56"/>
        <v>60</v>
      </c>
      <c r="CC62" s="114">
        <f t="shared" si="56"/>
        <v>52</v>
      </c>
      <c r="CD62" s="115">
        <f>O60</f>
        <v>25836519.293316003</v>
      </c>
      <c r="CE62" s="115">
        <f t="shared" si="57"/>
        <v>1234957000</v>
      </c>
      <c r="CF62" s="115">
        <f t="shared" si="57"/>
        <v>1391994000</v>
      </c>
      <c r="CG62" s="115">
        <f t="shared" si="57"/>
        <v>1477849000</v>
      </c>
      <c r="CH62" s="115">
        <f t="shared" si="57"/>
        <v>1569000000</v>
      </c>
      <c r="CI62" s="115">
        <f>AN60</f>
        <v>1665772000</v>
      </c>
      <c r="CV62" s="58">
        <f t="shared" si="40"/>
        <v>1640751300</v>
      </c>
      <c r="CW62" s="43">
        <f t="shared" si="41"/>
        <v>18230570</v>
      </c>
      <c r="CZ62" s="53">
        <f t="shared" si="42"/>
        <v>1457955000</v>
      </c>
      <c r="DA62" s="43">
        <f t="shared" si="43"/>
        <v>24299250</v>
      </c>
      <c r="DB62" s="48">
        <f t="shared" si="44"/>
        <v>40498750</v>
      </c>
    </row>
    <row r="63" spans="1:106">
      <c r="A63" s="3">
        <f t="shared" si="45"/>
        <v>24</v>
      </c>
      <c r="B63" s="249">
        <v>6</v>
      </c>
      <c r="C63" s="250" t="s">
        <v>139</v>
      </c>
      <c r="D63" s="285">
        <v>18</v>
      </c>
      <c r="E63" s="252"/>
      <c r="F63" s="40" t="s">
        <v>54</v>
      </c>
      <c r="G63" s="253">
        <f t="shared" si="4"/>
        <v>97</v>
      </c>
      <c r="H63" s="253">
        <f t="shared" si="5"/>
        <v>85</v>
      </c>
      <c r="I63" s="254">
        <f t="shared" si="6"/>
        <v>27506142.120000001</v>
      </c>
      <c r="J63" s="254">
        <f t="shared" si="7"/>
        <v>2</v>
      </c>
      <c r="K63" s="255">
        <f t="shared" si="8"/>
        <v>0.93</v>
      </c>
      <c r="L63" s="305">
        <f t="shared" si="55"/>
        <v>1.01</v>
      </c>
      <c r="M63" s="257">
        <f t="shared" si="10"/>
        <v>21590156.067032635</v>
      </c>
      <c r="N63" s="257">
        <f t="shared" si="11"/>
        <v>24335555.480755895</v>
      </c>
      <c r="O63" s="257">
        <f t="shared" si="12"/>
        <v>25836519.293316003</v>
      </c>
      <c r="P63" s="257">
        <f t="shared" si="13"/>
        <v>27430059.269522611</v>
      </c>
      <c r="Q63" s="258">
        <f t="shared" si="14"/>
        <v>25836519.293316003</v>
      </c>
      <c r="R63" s="257">
        <f t="shared" si="14"/>
        <v>27430059.269522611</v>
      </c>
      <c r="S63" s="257">
        <f t="shared" si="15"/>
        <v>29121885.304580249</v>
      </c>
      <c r="T63" s="257"/>
      <c r="U63" s="257">
        <f t="shared" si="16"/>
        <v>1835163265.6977739</v>
      </c>
      <c r="V63" s="257">
        <f t="shared" si="17"/>
        <v>2068522215.8642511</v>
      </c>
      <c r="W63" s="257">
        <f t="shared" si="18"/>
        <v>2196104139.9318604</v>
      </c>
      <c r="X63" s="258">
        <f t="shared" si="19"/>
        <v>2331555037.9094219</v>
      </c>
      <c r="Y63" s="258">
        <f t="shared" si="20"/>
        <v>2196104139.9318604</v>
      </c>
      <c r="Z63" s="257">
        <f t="shared" si="21"/>
        <v>2331555037.9094219</v>
      </c>
      <c r="AA63" s="257">
        <f t="shared" si="22"/>
        <v>2475360250.8893213</v>
      </c>
      <c r="AB63" s="257"/>
      <c r="AC63" s="32" t="str">
        <f t="shared" si="23"/>
        <v>BERTAHAP</v>
      </c>
      <c r="AD63" s="259">
        <f t="shared" si="24"/>
        <v>0</v>
      </c>
      <c r="AE63" s="260">
        <v>2</v>
      </c>
      <c r="AF63" s="261"/>
      <c r="AG63" s="257" t="str">
        <f t="shared" si="25"/>
        <v>KR</v>
      </c>
      <c r="AH63" s="261">
        <f t="shared" si="26"/>
        <v>2018680000</v>
      </c>
      <c r="AI63" s="261">
        <f t="shared" si="26"/>
        <v>2275375000</v>
      </c>
      <c r="AJ63" s="261">
        <f t="shared" si="26"/>
        <v>2415715000</v>
      </c>
      <c r="AK63" s="262">
        <f t="shared" si="26"/>
        <v>2564711000</v>
      </c>
      <c r="AL63" s="262">
        <f t="shared" si="26"/>
        <v>2415715000</v>
      </c>
      <c r="AM63" s="261">
        <f t="shared" si="26"/>
        <v>2564711000</v>
      </c>
      <c r="AN63" s="261">
        <f t="shared" si="26"/>
        <v>2722897000</v>
      </c>
      <c r="AO63" s="261">
        <f t="shared" si="46"/>
        <v>2722896695.3821664</v>
      </c>
      <c r="AP63" s="51">
        <f t="shared" si="47"/>
        <v>2560658000</v>
      </c>
      <c r="AQ63" s="42">
        <f t="shared" si="47"/>
        <v>2718594000</v>
      </c>
      <c r="AR63" s="58">
        <f t="shared" si="27"/>
        <v>2304592200</v>
      </c>
      <c r="AS63" s="58">
        <f t="shared" si="28"/>
        <v>38409870</v>
      </c>
      <c r="AT63" s="336">
        <f t="shared" si="29"/>
        <v>48088331.25</v>
      </c>
      <c r="AU63" s="131">
        <f t="shared" si="30"/>
        <v>27185940</v>
      </c>
      <c r="AV63" s="5">
        <f t="shared" si="31"/>
        <v>38409870</v>
      </c>
      <c r="AW63" s="5">
        <f t="shared" si="32"/>
        <v>60392875</v>
      </c>
      <c r="AX63" s="266">
        <f t="shared" si="48"/>
        <v>2886270335.254807</v>
      </c>
      <c r="AY63" s="117">
        <f t="shared" si="49"/>
        <v>2886270335.254807</v>
      </c>
      <c r="AZ63" s="2"/>
      <c r="BA63" s="2"/>
      <c r="BV63" s="53">
        <f t="shared" si="33"/>
        <v>-1511462.5094939955</v>
      </c>
      <c r="BW63" s="125">
        <f>O292</f>
        <v>26784105.889349997</v>
      </c>
      <c r="BX63" s="116"/>
      <c r="BY63" s="112"/>
      <c r="BZ63" s="112" t="str">
        <f>F61</f>
        <v>1BR-10</v>
      </c>
      <c r="CA63" s="113">
        <f>D61</f>
        <v>10</v>
      </c>
      <c r="CB63" s="114">
        <f t="shared" si="56"/>
        <v>74</v>
      </c>
      <c r="CC63" s="114">
        <f t="shared" si="56"/>
        <v>63</v>
      </c>
      <c r="CD63" s="115">
        <f>O61</f>
        <v>25836519.293316003</v>
      </c>
      <c r="CE63" s="115">
        <f t="shared" si="57"/>
        <v>1496198000</v>
      </c>
      <c r="CF63" s="115">
        <f t="shared" si="57"/>
        <v>1686454000</v>
      </c>
      <c r="CG63" s="115">
        <f t="shared" si="57"/>
        <v>1790471000</v>
      </c>
      <c r="CH63" s="115">
        <f t="shared" si="57"/>
        <v>1900904000</v>
      </c>
      <c r="CI63" s="115">
        <f>AN61</f>
        <v>2018147000</v>
      </c>
      <c r="CV63" s="58">
        <f t="shared" si="40"/>
        <v>2446734600</v>
      </c>
      <c r="CW63" s="43">
        <f t="shared" si="41"/>
        <v>27185940</v>
      </c>
      <c r="CZ63" s="53">
        <f t="shared" si="42"/>
        <v>2174143500</v>
      </c>
      <c r="DA63" s="43">
        <f t="shared" si="43"/>
        <v>36235725</v>
      </c>
      <c r="DB63" s="48">
        <f t="shared" si="44"/>
        <v>60392875</v>
      </c>
    </row>
    <row r="64" spans="1:106">
      <c r="A64" s="3">
        <f t="shared" si="45"/>
        <v>25</v>
      </c>
      <c r="B64" s="249">
        <v>7</v>
      </c>
      <c r="C64" s="250" t="s">
        <v>139</v>
      </c>
      <c r="D64" s="285">
        <v>20</v>
      </c>
      <c r="E64" s="252"/>
      <c r="F64" s="40" t="s">
        <v>70</v>
      </c>
      <c r="G64" s="253">
        <f t="shared" si="4"/>
        <v>60</v>
      </c>
      <c r="H64" s="253">
        <f t="shared" si="5"/>
        <v>51</v>
      </c>
      <c r="I64" s="254">
        <f t="shared" si="6"/>
        <v>27506142.120000001</v>
      </c>
      <c r="J64" s="254">
        <f t="shared" si="7"/>
        <v>2</v>
      </c>
      <c r="K64" s="255">
        <f t="shared" si="8"/>
        <v>0.93</v>
      </c>
      <c r="L64" s="305">
        <f t="shared" si="55"/>
        <v>1.01</v>
      </c>
      <c r="M64" s="257">
        <f t="shared" si="10"/>
        <v>21590156.067032635</v>
      </c>
      <c r="N64" s="257">
        <f t="shared" si="11"/>
        <v>24335555.480755895</v>
      </c>
      <c r="O64" s="257">
        <f t="shared" si="12"/>
        <v>25836519.293316003</v>
      </c>
      <c r="P64" s="257">
        <f t="shared" si="13"/>
        <v>27430059.269522611</v>
      </c>
      <c r="Q64" s="258">
        <f t="shared" si="14"/>
        <v>25836519.293316003</v>
      </c>
      <c r="R64" s="257">
        <f t="shared" si="14"/>
        <v>27430059.269522611</v>
      </c>
      <c r="S64" s="257">
        <f t="shared" si="15"/>
        <v>29121885.304580249</v>
      </c>
      <c r="T64" s="257"/>
      <c r="U64" s="257">
        <f t="shared" si="16"/>
        <v>1101097959.4186645</v>
      </c>
      <c r="V64" s="257">
        <f t="shared" si="17"/>
        <v>1241113329.5185506</v>
      </c>
      <c r="W64" s="257">
        <f t="shared" si="18"/>
        <v>1317662483.9591162</v>
      </c>
      <c r="X64" s="258">
        <f t="shared" si="19"/>
        <v>1398933022.7456532</v>
      </c>
      <c r="Y64" s="258">
        <f t="shared" si="20"/>
        <v>1317662483.9591162</v>
      </c>
      <c r="Z64" s="257">
        <f t="shared" si="21"/>
        <v>1398933022.7456532</v>
      </c>
      <c r="AA64" s="257">
        <f t="shared" si="22"/>
        <v>1485216150.5335927</v>
      </c>
      <c r="AB64" s="257"/>
      <c r="AC64" s="32" t="str">
        <f t="shared" si="23"/>
        <v>BERTAHAP</v>
      </c>
      <c r="AD64" s="259">
        <f t="shared" si="24"/>
        <v>0</v>
      </c>
      <c r="AE64" s="260">
        <v>2</v>
      </c>
      <c r="AF64" s="261"/>
      <c r="AG64" s="257" t="str">
        <f t="shared" si="25"/>
        <v>KR</v>
      </c>
      <c r="AH64" s="261">
        <f t="shared" si="26"/>
        <v>1211208000</v>
      </c>
      <c r="AI64" s="261">
        <f t="shared" si="26"/>
        <v>1365225000</v>
      </c>
      <c r="AJ64" s="261">
        <f t="shared" si="26"/>
        <v>1449429000</v>
      </c>
      <c r="AK64" s="262">
        <f t="shared" si="26"/>
        <v>1538827000</v>
      </c>
      <c r="AL64" s="262">
        <f t="shared" si="26"/>
        <v>1449429000</v>
      </c>
      <c r="AM64" s="261">
        <f t="shared" si="26"/>
        <v>1538827000</v>
      </c>
      <c r="AN64" s="261">
        <f t="shared" si="26"/>
        <v>1633738000</v>
      </c>
      <c r="AO64" s="261">
        <f t="shared" si="46"/>
        <v>1633738441.900414</v>
      </c>
      <c r="AP64" s="51">
        <f t="shared" si="47"/>
        <v>1536395000</v>
      </c>
      <c r="AQ64" s="42">
        <f t="shared" si="47"/>
        <v>1631157000</v>
      </c>
      <c r="AR64" s="58">
        <f t="shared" si="27"/>
        <v>1382755500</v>
      </c>
      <c r="AS64" s="58">
        <f t="shared" si="28"/>
        <v>23045925</v>
      </c>
      <c r="AT64" s="336">
        <f t="shared" si="29"/>
        <v>28853006.25</v>
      </c>
      <c r="AU64" s="131">
        <f t="shared" si="30"/>
        <v>16311570</v>
      </c>
      <c r="AV64" s="5">
        <f t="shared" si="31"/>
        <v>23045925</v>
      </c>
      <c r="AW64" s="5">
        <f t="shared" si="32"/>
        <v>36235725</v>
      </c>
      <c r="AX64" s="266">
        <f t="shared" si="48"/>
        <v>1731762838.1594403</v>
      </c>
      <c r="AY64" s="117">
        <f t="shared" si="49"/>
        <v>1731762838.1594403</v>
      </c>
      <c r="AZ64" s="2"/>
      <c r="BA64" s="2"/>
      <c r="BV64" s="53">
        <f t="shared" si="33"/>
        <v>-1511462.5094939955</v>
      </c>
      <c r="BW64" s="122">
        <f>O297</f>
        <v>26220229.975889999</v>
      </c>
      <c r="BX64" s="116"/>
      <c r="BY64" s="112"/>
      <c r="BZ64" s="112" t="str">
        <f>F64</f>
        <v>1BR-20</v>
      </c>
      <c r="CA64" s="113">
        <f>D64</f>
        <v>20</v>
      </c>
      <c r="CB64" s="114">
        <f>G64</f>
        <v>60</v>
      </c>
      <c r="CC64" s="114">
        <f>H64</f>
        <v>51</v>
      </c>
      <c r="CD64" s="115">
        <f>O64</f>
        <v>25836519.293316003</v>
      </c>
      <c r="CE64" s="115">
        <f>AH64</f>
        <v>1211208000</v>
      </c>
      <c r="CF64" s="115">
        <f>AI64</f>
        <v>1365225000</v>
      </c>
      <c r="CG64" s="115">
        <f>AJ64</f>
        <v>1449429000</v>
      </c>
      <c r="CH64" s="115">
        <f>AK64</f>
        <v>1538827000</v>
      </c>
      <c r="CI64" s="115">
        <f>AN64</f>
        <v>1633738000</v>
      </c>
      <c r="CV64" s="58">
        <f t="shared" si="40"/>
        <v>1468041300</v>
      </c>
      <c r="CW64" s="43">
        <f t="shared" si="41"/>
        <v>16311570</v>
      </c>
      <c r="CZ64" s="53">
        <f t="shared" si="42"/>
        <v>1304486100</v>
      </c>
      <c r="DA64" s="43">
        <f t="shared" si="43"/>
        <v>21741435</v>
      </c>
      <c r="DB64" s="48">
        <f t="shared" si="44"/>
        <v>36235725</v>
      </c>
    </row>
    <row r="65" spans="1:106">
      <c r="A65" s="3">
        <f t="shared" si="45"/>
        <v>26</v>
      </c>
      <c r="B65" s="249">
        <v>8</v>
      </c>
      <c r="C65" s="250" t="s">
        <v>139</v>
      </c>
      <c r="D65" s="285">
        <v>22</v>
      </c>
      <c r="E65" s="252"/>
      <c r="F65" s="40" t="s">
        <v>89</v>
      </c>
      <c r="G65" s="253">
        <f t="shared" si="4"/>
        <v>81</v>
      </c>
      <c r="H65" s="253">
        <f t="shared" si="5"/>
        <v>70</v>
      </c>
      <c r="I65" s="254">
        <f t="shared" si="6"/>
        <v>27506142.120000001</v>
      </c>
      <c r="J65" s="254">
        <f t="shared" si="7"/>
        <v>4</v>
      </c>
      <c r="K65" s="255">
        <f t="shared" si="8"/>
        <v>0.97</v>
      </c>
      <c r="L65" s="305">
        <f t="shared" si="55"/>
        <v>1.01</v>
      </c>
      <c r="M65" s="257">
        <f t="shared" si="10"/>
        <v>22518764.930130813</v>
      </c>
      <c r="N65" s="257">
        <f t="shared" si="11"/>
        <v>25382246.039067976</v>
      </c>
      <c r="O65" s="257">
        <f t="shared" si="12"/>
        <v>26947767.434964001</v>
      </c>
      <c r="P65" s="257">
        <f t="shared" si="13"/>
        <v>28609846.764985945</v>
      </c>
      <c r="Q65" s="258">
        <f t="shared" si="14"/>
        <v>26947767.434964001</v>
      </c>
      <c r="R65" s="257">
        <f t="shared" si="14"/>
        <v>28609846.764985945</v>
      </c>
      <c r="S65" s="257">
        <f t="shared" si="15"/>
        <v>30374439.511228859</v>
      </c>
      <c r="T65" s="257"/>
      <c r="U65" s="257">
        <f t="shared" si="16"/>
        <v>1576313545.1091568</v>
      </c>
      <c r="V65" s="257">
        <f t="shared" si="17"/>
        <v>1776757222.7347584</v>
      </c>
      <c r="W65" s="257">
        <f t="shared" si="18"/>
        <v>1886343720.4474802</v>
      </c>
      <c r="X65" s="258">
        <f t="shared" si="19"/>
        <v>2002689273.5490162</v>
      </c>
      <c r="Y65" s="258">
        <f t="shared" si="20"/>
        <v>1886343720.4474802</v>
      </c>
      <c r="Z65" s="257">
        <f t="shared" si="21"/>
        <v>2002689273.5490162</v>
      </c>
      <c r="AA65" s="257">
        <f t="shared" si="22"/>
        <v>2126210765.7860203</v>
      </c>
      <c r="AB65" s="257"/>
      <c r="AC65" s="32" t="str">
        <f t="shared" si="23"/>
        <v>BERTAHAP</v>
      </c>
      <c r="AD65" s="259">
        <f t="shared" si="24"/>
        <v>0</v>
      </c>
      <c r="AE65" s="260">
        <v>2</v>
      </c>
      <c r="AF65" s="261"/>
      <c r="AG65" s="257" t="str">
        <f t="shared" si="25"/>
        <v>KR</v>
      </c>
      <c r="AH65" s="261">
        <f t="shared" si="26"/>
        <v>1733945000</v>
      </c>
      <c r="AI65" s="261">
        <f t="shared" si="26"/>
        <v>1954433000</v>
      </c>
      <c r="AJ65" s="261">
        <f t="shared" si="26"/>
        <v>2074979000</v>
      </c>
      <c r="AK65" s="262">
        <f t="shared" si="26"/>
        <v>2202959000</v>
      </c>
      <c r="AL65" s="262">
        <f t="shared" si="26"/>
        <v>2074979000</v>
      </c>
      <c r="AM65" s="261">
        <f t="shared" si="26"/>
        <v>2202959000</v>
      </c>
      <c r="AN65" s="261">
        <f t="shared" si="26"/>
        <v>2338832000</v>
      </c>
      <c r="AO65" s="261">
        <f t="shared" si="46"/>
        <v>2338832633.0578384</v>
      </c>
      <c r="AP65" s="51">
        <f t="shared" si="47"/>
        <v>2199478000</v>
      </c>
      <c r="AQ65" s="42">
        <f t="shared" si="47"/>
        <v>2335137000</v>
      </c>
      <c r="AR65" s="58">
        <f t="shared" si="27"/>
        <v>1979530200</v>
      </c>
      <c r="AS65" s="58">
        <f t="shared" si="28"/>
        <v>32992170</v>
      </c>
      <c r="AT65" s="336">
        <f t="shared" si="29"/>
        <v>41305481.25</v>
      </c>
      <c r="AU65" s="131">
        <f t="shared" si="30"/>
        <v>23351370</v>
      </c>
      <c r="AV65" s="5">
        <f t="shared" si="31"/>
        <v>32992170</v>
      </c>
      <c r="AW65" s="5">
        <f t="shared" si="32"/>
        <v>51874475</v>
      </c>
      <c r="AX65" s="266">
        <f t="shared" si="48"/>
        <v>2479162630.3360872</v>
      </c>
      <c r="AY65" s="117">
        <f t="shared" si="49"/>
        <v>2479162630.3360872</v>
      </c>
      <c r="AZ65" s="2"/>
      <c r="BA65" s="2"/>
      <c r="BV65" s="53">
        <f t="shared" si="33"/>
        <v>-400214.36784599721</v>
      </c>
      <c r="BW65" s="124">
        <f>O298</f>
        <v>27347981.802809998</v>
      </c>
      <c r="BX65" s="116">
        <v>8</v>
      </c>
      <c r="BY65" s="112" t="s">
        <v>140</v>
      </c>
      <c r="BZ65" s="112" t="str">
        <f>F103</f>
        <v>1BR-12</v>
      </c>
      <c r="CA65" s="113">
        <f>D103</f>
        <v>12</v>
      </c>
      <c r="CB65" s="114">
        <f t="shared" ref="CB65:CC68" si="58">G103</f>
        <v>67</v>
      </c>
      <c r="CC65" s="114">
        <f t="shared" si="58"/>
        <v>57</v>
      </c>
      <c r="CD65" s="115">
        <f>O103</f>
        <v>25836519.293316003</v>
      </c>
      <c r="CE65" s="115">
        <f t="shared" ref="CE65:CH68" si="59">AH103</f>
        <v>1353703000</v>
      </c>
      <c r="CF65" s="115">
        <f t="shared" si="59"/>
        <v>1525840000</v>
      </c>
      <c r="CG65" s="115">
        <f t="shared" si="59"/>
        <v>1619950000</v>
      </c>
      <c r="CH65" s="115">
        <f t="shared" si="59"/>
        <v>1719865000</v>
      </c>
      <c r="CI65" s="115">
        <f>AN103</f>
        <v>1825943000</v>
      </c>
      <c r="CJ65" s="2">
        <v>8</v>
      </c>
      <c r="CV65" s="58">
        <f t="shared" si="40"/>
        <v>2101623300</v>
      </c>
      <c r="CW65" s="43">
        <f t="shared" si="41"/>
        <v>23351370</v>
      </c>
      <c r="CZ65" s="53">
        <f t="shared" si="42"/>
        <v>1867481100</v>
      </c>
      <c r="DA65" s="43">
        <f t="shared" si="43"/>
        <v>31124685</v>
      </c>
      <c r="DB65" s="48">
        <f t="shared" si="44"/>
        <v>51874475</v>
      </c>
    </row>
    <row r="66" spans="1:106">
      <c r="A66" s="3">
        <f t="shared" si="45"/>
        <v>27</v>
      </c>
      <c r="B66" s="249">
        <v>1</v>
      </c>
      <c r="C66" s="250" t="s">
        <v>142</v>
      </c>
      <c r="D66" s="251" t="s">
        <v>24</v>
      </c>
      <c r="E66" s="252"/>
      <c r="F66" s="40" t="s">
        <v>39</v>
      </c>
      <c r="G66" s="253">
        <f t="shared" si="4"/>
        <v>113</v>
      </c>
      <c r="H66" s="253">
        <f t="shared" si="5"/>
        <v>101</v>
      </c>
      <c r="I66" s="254">
        <f t="shared" si="6"/>
        <v>27506142.120000001</v>
      </c>
      <c r="J66" s="254">
        <f t="shared" si="7"/>
        <v>6</v>
      </c>
      <c r="K66" s="255">
        <f t="shared" si="8"/>
        <v>0.95</v>
      </c>
      <c r="L66" s="256">
        <f t="shared" ref="L66:L73" si="60">SUMIF($AN$4:$AN$22,D66,$AT$4:$AT$22)</f>
        <v>1</v>
      </c>
      <c r="M66" s="257">
        <f t="shared" si="10"/>
        <v>21836099.50354626</v>
      </c>
      <c r="N66" s="257">
        <f t="shared" si="11"/>
        <v>24612773.029615775</v>
      </c>
      <c r="O66" s="257">
        <f t="shared" si="12"/>
        <v>26130835.013999999</v>
      </c>
      <c r="P66" s="257">
        <f t="shared" si="13"/>
        <v>27742527.739855718</v>
      </c>
      <c r="Q66" s="258">
        <f t="shared" si="14"/>
        <v>26130835.013999999</v>
      </c>
      <c r="R66" s="257">
        <f t="shared" si="14"/>
        <v>27742527.739855718</v>
      </c>
      <c r="S66" s="257">
        <f t="shared" si="15"/>
        <v>29453626.146440148</v>
      </c>
      <c r="T66" s="257"/>
      <c r="U66" s="257">
        <f t="shared" si="16"/>
        <v>2205446049.8581724</v>
      </c>
      <c r="V66" s="257">
        <f t="shared" si="17"/>
        <v>2485890075.9911933</v>
      </c>
      <c r="W66" s="257">
        <f t="shared" si="18"/>
        <v>2639214336.414</v>
      </c>
      <c r="X66" s="258">
        <f t="shared" si="19"/>
        <v>2801995301.7254276</v>
      </c>
      <c r="Y66" s="258">
        <f t="shared" si="20"/>
        <v>2639214336.414</v>
      </c>
      <c r="Z66" s="257">
        <f t="shared" si="21"/>
        <v>2801995301.7254276</v>
      </c>
      <c r="AA66" s="257">
        <f t="shared" si="22"/>
        <v>2974816240.7904549</v>
      </c>
      <c r="AB66" s="257"/>
      <c r="AC66" s="32" t="str">
        <f t="shared" si="23"/>
        <v>BERTAHAP</v>
      </c>
      <c r="AD66" s="259">
        <f t="shared" si="24"/>
        <v>0</v>
      </c>
      <c r="AE66" s="260">
        <v>2</v>
      </c>
      <c r="AF66" s="261"/>
      <c r="AG66" s="257" t="str">
        <f t="shared" si="25"/>
        <v>KR</v>
      </c>
      <c r="AH66" s="261">
        <f t="shared" si="26"/>
        <v>2425991000</v>
      </c>
      <c r="AI66" s="261">
        <f t="shared" si="26"/>
        <v>2734480000</v>
      </c>
      <c r="AJ66" s="261">
        <f t="shared" si="26"/>
        <v>2903136000</v>
      </c>
      <c r="AK66" s="262">
        <f t="shared" si="26"/>
        <v>3082195000</v>
      </c>
      <c r="AL66" s="262">
        <f t="shared" si="26"/>
        <v>2903136000</v>
      </c>
      <c r="AM66" s="261">
        <f t="shared" si="26"/>
        <v>3082195000</v>
      </c>
      <c r="AN66" s="261">
        <f t="shared" si="26"/>
        <v>3272298000</v>
      </c>
      <c r="AO66" s="261">
        <f t="shared" si="46"/>
        <v>3272297962.6255884</v>
      </c>
      <c r="AP66" s="51">
        <f t="shared" si="47"/>
        <v>3077325000</v>
      </c>
      <c r="AQ66" s="42">
        <f t="shared" si="47"/>
        <v>3267127000</v>
      </c>
      <c r="AR66" s="58">
        <f t="shared" si="27"/>
        <v>2769592500</v>
      </c>
      <c r="AS66" s="58">
        <f t="shared" si="28"/>
        <v>46159875</v>
      </c>
      <c r="AT66" s="336">
        <f t="shared" si="29"/>
        <v>57791156.25</v>
      </c>
      <c r="AU66" s="131">
        <f t="shared" si="30"/>
        <v>32671270</v>
      </c>
      <c r="AV66" s="5">
        <f t="shared" si="31"/>
        <v>46159875</v>
      </c>
      <c r="AW66" s="5">
        <f t="shared" si="32"/>
        <v>72578400</v>
      </c>
      <c r="AX66" s="266">
        <f t="shared" si="48"/>
        <v>3468635530.5757432</v>
      </c>
      <c r="AY66" s="117">
        <f t="shared" si="49"/>
        <v>3468635530.5757432</v>
      </c>
      <c r="AZ66" s="2"/>
      <c r="BA66" s="2"/>
      <c r="BV66" s="53">
        <f t="shared" si="33"/>
        <v>-1217146.7888099998</v>
      </c>
      <c r="BW66" s="59"/>
      <c r="BX66" s="116"/>
      <c r="BY66" s="121"/>
      <c r="BZ66" s="112" t="str">
        <f>F104</f>
        <v>1BR-16</v>
      </c>
      <c r="CA66" s="113">
        <f>D104</f>
        <v>16</v>
      </c>
      <c r="CB66" s="114">
        <f t="shared" si="58"/>
        <v>71</v>
      </c>
      <c r="CC66" s="114">
        <f t="shared" si="58"/>
        <v>63</v>
      </c>
      <c r="CD66" s="115">
        <f>O104</f>
        <v>25836519.293316003</v>
      </c>
      <c r="CE66" s="115">
        <f t="shared" si="59"/>
        <v>1496198000</v>
      </c>
      <c r="CF66" s="115">
        <f t="shared" si="59"/>
        <v>1686454000</v>
      </c>
      <c r="CG66" s="115">
        <f t="shared" si="59"/>
        <v>1790471000</v>
      </c>
      <c r="CH66" s="115">
        <f t="shared" si="59"/>
        <v>1900904000</v>
      </c>
      <c r="CI66" s="115">
        <f>AN104</f>
        <v>2018147000</v>
      </c>
      <c r="CV66" s="58">
        <f t="shared" si="40"/>
        <v>2940414300</v>
      </c>
      <c r="CW66" s="43">
        <f t="shared" si="41"/>
        <v>32671270</v>
      </c>
      <c r="CZ66" s="53">
        <f t="shared" si="42"/>
        <v>2612822400</v>
      </c>
      <c r="DA66" s="43">
        <f t="shared" si="43"/>
        <v>43547040</v>
      </c>
      <c r="DB66" s="48">
        <f t="shared" si="44"/>
        <v>72578400</v>
      </c>
    </row>
    <row r="67" spans="1:106">
      <c r="A67" s="3">
        <f t="shared" si="45"/>
        <v>28</v>
      </c>
      <c r="B67" s="249">
        <v>2</v>
      </c>
      <c r="C67" s="250" t="s">
        <v>142</v>
      </c>
      <c r="D67" s="251" t="s">
        <v>35</v>
      </c>
      <c r="E67" s="252"/>
      <c r="F67" s="40" t="s">
        <v>42</v>
      </c>
      <c r="G67" s="253">
        <f t="shared" si="4"/>
        <v>78</v>
      </c>
      <c r="H67" s="253">
        <f t="shared" si="5"/>
        <v>66</v>
      </c>
      <c r="I67" s="254">
        <f t="shared" si="6"/>
        <v>27506142.120000001</v>
      </c>
      <c r="J67" s="254">
        <f t="shared" si="7"/>
        <v>2</v>
      </c>
      <c r="K67" s="255">
        <f t="shared" si="8"/>
        <v>0.93</v>
      </c>
      <c r="L67" s="256">
        <f t="shared" si="60"/>
        <v>1</v>
      </c>
      <c r="M67" s="257">
        <f t="shared" si="10"/>
        <v>21376392.145576868</v>
      </c>
      <c r="N67" s="257">
        <f t="shared" si="11"/>
        <v>24094609.386887025</v>
      </c>
      <c r="O67" s="257">
        <f t="shared" si="12"/>
        <v>25580712.171600003</v>
      </c>
      <c r="P67" s="257">
        <f t="shared" si="13"/>
        <v>27158474.52427981</v>
      </c>
      <c r="Q67" s="258">
        <f t="shared" si="14"/>
        <v>25580712.171600003</v>
      </c>
      <c r="R67" s="257">
        <f t="shared" si="14"/>
        <v>27158474.52427981</v>
      </c>
      <c r="S67" s="257">
        <f t="shared" si="15"/>
        <v>28833549.806515098</v>
      </c>
      <c r="T67" s="257"/>
      <c r="U67" s="257">
        <f t="shared" si="16"/>
        <v>1410841881.6080732</v>
      </c>
      <c r="V67" s="257">
        <f t="shared" si="17"/>
        <v>1590244219.5345438</v>
      </c>
      <c r="W67" s="257">
        <f t="shared" si="18"/>
        <v>1688327003.3256001</v>
      </c>
      <c r="X67" s="258">
        <f t="shared" si="19"/>
        <v>1792459318.6024675</v>
      </c>
      <c r="Y67" s="258">
        <f t="shared" si="20"/>
        <v>1688327003.3256001</v>
      </c>
      <c r="Z67" s="257">
        <f t="shared" si="21"/>
        <v>1792459318.6024675</v>
      </c>
      <c r="AA67" s="257">
        <f t="shared" si="22"/>
        <v>1903014287.2299964</v>
      </c>
      <c r="AB67" s="257"/>
      <c r="AC67" s="32" t="str">
        <f t="shared" si="23"/>
        <v>BERTAHAP</v>
      </c>
      <c r="AD67" s="259">
        <f t="shared" si="24"/>
        <v>0</v>
      </c>
      <c r="AE67" s="260">
        <v>2</v>
      </c>
      <c r="AF67" s="261"/>
      <c r="AG67" s="257" t="str">
        <f t="shared" si="25"/>
        <v>KR</v>
      </c>
      <c r="AH67" s="261">
        <f t="shared" si="26"/>
        <v>1551927000</v>
      </c>
      <c r="AI67" s="261">
        <f t="shared" si="26"/>
        <v>1749269000</v>
      </c>
      <c r="AJ67" s="261">
        <f t="shared" si="26"/>
        <v>1857160000</v>
      </c>
      <c r="AK67" s="262">
        <f t="shared" si="26"/>
        <v>1971706000</v>
      </c>
      <c r="AL67" s="262">
        <f t="shared" si="26"/>
        <v>1857160000</v>
      </c>
      <c r="AM67" s="261">
        <f t="shared" si="26"/>
        <v>1971706000</v>
      </c>
      <c r="AN67" s="261">
        <f t="shared" si="26"/>
        <v>2093316000</v>
      </c>
      <c r="AO67" s="261">
        <f t="shared" si="46"/>
        <v>2093316460.0866098</v>
      </c>
      <c r="AP67" s="51">
        <f t="shared" si="47"/>
        <v>1968590000</v>
      </c>
      <c r="AQ67" s="42">
        <f t="shared" si="47"/>
        <v>2090009000</v>
      </c>
      <c r="AR67" s="58">
        <f t="shared" si="27"/>
        <v>1771731000</v>
      </c>
      <c r="AS67" s="58">
        <f t="shared" si="28"/>
        <v>29528850</v>
      </c>
      <c r="AT67" s="336">
        <f t="shared" si="29"/>
        <v>36969487.5</v>
      </c>
      <c r="AU67" s="131">
        <f t="shared" si="30"/>
        <v>20900090</v>
      </c>
      <c r="AV67" s="5">
        <f t="shared" si="31"/>
        <v>29528850</v>
      </c>
      <c r="AW67" s="5">
        <f t="shared" si="32"/>
        <v>46429000</v>
      </c>
      <c r="AX67" s="266">
        <f t="shared" si="48"/>
        <v>2218915725.229867</v>
      </c>
      <c r="AY67" s="117">
        <f t="shared" si="49"/>
        <v>2218915725.229867</v>
      </c>
      <c r="AZ67" s="2"/>
      <c r="BA67" s="2"/>
      <c r="BV67" s="53">
        <f t="shared" si="33"/>
        <v>-1767269.6312099956</v>
      </c>
      <c r="BW67" s="59"/>
      <c r="BX67" s="116"/>
      <c r="BY67" s="112"/>
      <c r="BZ67" s="112" t="str">
        <f>F105</f>
        <v>2BR-18</v>
      </c>
      <c r="CA67" s="113">
        <f>D105</f>
        <v>18</v>
      </c>
      <c r="CB67" s="114">
        <f t="shared" si="58"/>
        <v>97</v>
      </c>
      <c r="CC67" s="114">
        <f t="shared" si="58"/>
        <v>85</v>
      </c>
      <c r="CD67" s="115">
        <f>O105</f>
        <v>25836519.293316003</v>
      </c>
      <c r="CE67" s="115">
        <f t="shared" si="59"/>
        <v>2018680000</v>
      </c>
      <c r="CF67" s="115">
        <f t="shared" si="59"/>
        <v>2275375000</v>
      </c>
      <c r="CG67" s="115">
        <f t="shared" si="59"/>
        <v>2415715000</v>
      </c>
      <c r="CH67" s="115">
        <f t="shared" si="59"/>
        <v>2564711000</v>
      </c>
      <c r="CI67" s="115">
        <f>AN105</f>
        <v>2722897000</v>
      </c>
      <c r="CV67" s="58">
        <f t="shared" si="40"/>
        <v>1881008100</v>
      </c>
      <c r="CW67" s="43">
        <f t="shared" si="41"/>
        <v>20900090</v>
      </c>
      <c r="CZ67" s="53">
        <f t="shared" si="42"/>
        <v>1671444000</v>
      </c>
      <c r="DA67" s="43">
        <f t="shared" si="43"/>
        <v>27857400</v>
      </c>
      <c r="DB67" s="48">
        <f t="shared" si="44"/>
        <v>46429000</v>
      </c>
    </row>
    <row r="68" spans="1:106">
      <c r="A68" s="3">
        <f t="shared" si="45"/>
        <v>29</v>
      </c>
      <c r="B68" s="249">
        <v>3</v>
      </c>
      <c r="C68" s="250" t="s">
        <v>142</v>
      </c>
      <c r="D68" s="251" t="s">
        <v>41</v>
      </c>
      <c r="E68" s="252"/>
      <c r="F68" s="40" t="s">
        <v>45</v>
      </c>
      <c r="G68" s="253">
        <f t="shared" si="4"/>
        <v>60</v>
      </c>
      <c r="H68" s="253">
        <f t="shared" si="5"/>
        <v>52</v>
      </c>
      <c r="I68" s="254">
        <f t="shared" si="6"/>
        <v>27506142.120000001</v>
      </c>
      <c r="J68" s="254">
        <f t="shared" si="7"/>
        <v>2</v>
      </c>
      <c r="K68" s="255">
        <f t="shared" si="8"/>
        <v>0.93</v>
      </c>
      <c r="L68" s="256">
        <f t="shared" si="60"/>
        <v>1</v>
      </c>
      <c r="M68" s="257">
        <f t="shared" si="10"/>
        <v>21376392.145576868</v>
      </c>
      <c r="N68" s="257">
        <f t="shared" si="11"/>
        <v>24094609.386887025</v>
      </c>
      <c r="O68" s="257">
        <f t="shared" si="12"/>
        <v>25580712.171600003</v>
      </c>
      <c r="P68" s="257">
        <f t="shared" si="13"/>
        <v>27158474.52427981</v>
      </c>
      <c r="Q68" s="258">
        <f t="shared" si="14"/>
        <v>25580712.171600003</v>
      </c>
      <c r="R68" s="257">
        <f t="shared" si="14"/>
        <v>27158474.52427981</v>
      </c>
      <c r="S68" s="257">
        <f t="shared" si="15"/>
        <v>28833549.806515098</v>
      </c>
      <c r="T68" s="257"/>
      <c r="U68" s="257">
        <f t="shared" si="16"/>
        <v>1111572391.5699971</v>
      </c>
      <c r="V68" s="257">
        <f t="shared" si="17"/>
        <v>1252919688.1181252</v>
      </c>
      <c r="W68" s="257">
        <f t="shared" si="18"/>
        <v>1330197032.9232001</v>
      </c>
      <c r="X68" s="258">
        <f t="shared" si="19"/>
        <v>1412240675.2625501</v>
      </c>
      <c r="Y68" s="258">
        <f t="shared" si="20"/>
        <v>1330197032.9232001</v>
      </c>
      <c r="Z68" s="257">
        <f t="shared" si="21"/>
        <v>1412240675.2625501</v>
      </c>
      <c r="AA68" s="257">
        <f t="shared" si="22"/>
        <v>1499344589.9387851</v>
      </c>
      <c r="AB68" s="257"/>
      <c r="AC68" s="32" t="str">
        <f t="shared" si="23"/>
        <v>BERTAHAP</v>
      </c>
      <c r="AD68" s="259">
        <f t="shared" si="24"/>
        <v>0</v>
      </c>
      <c r="AE68" s="260">
        <v>2</v>
      </c>
      <c r="AF68" s="261"/>
      <c r="AG68" s="257" t="str">
        <f t="shared" si="25"/>
        <v>KR</v>
      </c>
      <c r="AH68" s="261">
        <f t="shared" si="26"/>
        <v>1222730000</v>
      </c>
      <c r="AI68" s="261">
        <f t="shared" si="26"/>
        <v>1378212000</v>
      </c>
      <c r="AJ68" s="261">
        <f t="shared" si="26"/>
        <v>1463217000</v>
      </c>
      <c r="AK68" s="262">
        <f t="shared" si="26"/>
        <v>1553465000</v>
      </c>
      <c r="AL68" s="262">
        <f t="shared" si="26"/>
        <v>1463217000</v>
      </c>
      <c r="AM68" s="261">
        <f t="shared" si="26"/>
        <v>1553465000</v>
      </c>
      <c r="AN68" s="261">
        <f t="shared" si="26"/>
        <v>1649280000</v>
      </c>
      <c r="AO68" s="261">
        <f t="shared" si="46"/>
        <v>1649279281.327158</v>
      </c>
      <c r="AP68" s="51">
        <f t="shared" si="47"/>
        <v>1551011000</v>
      </c>
      <c r="AQ68" s="42">
        <f t="shared" si="47"/>
        <v>1646673000</v>
      </c>
      <c r="AR68" s="58">
        <f t="shared" si="27"/>
        <v>1395909900</v>
      </c>
      <c r="AS68" s="58">
        <f t="shared" si="28"/>
        <v>23265165</v>
      </c>
      <c r="AT68" s="336">
        <f t="shared" si="29"/>
        <v>29127468.75</v>
      </c>
      <c r="AU68" s="131">
        <f t="shared" si="30"/>
        <v>16466730</v>
      </c>
      <c r="AV68" s="5">
        <f t="shared" si="31"/>
        <v>23265165</v>
      </c>
      <c r="AW68" s="5">
        <f t="shared" si="32"/>
        <v>36580425</v>
      </c>
      <c r="AX68" s="266">
        <f t="shared" si="48"/>
        <v>1748235827.698082</v>
      </c>
      <c r="AY68" s="117">
        <f t="shared" si="49"/>
        <v>1748235827.698082</v>
      </c>
      <c r="AZ68" s="2"/>
      <c r="BA68" s="2"/>
      <c r="BV68" s="53">
        <f t="shared" si="33"/>
        <v>-1767269.6312099956</v>
      </c>
      <c r="BW68" s="59"/>
      <c r="BX68" s="116"/>
      <c r="BY68" s="112"/>
      <c r="BZ68" s="112" t="str">
        <f>F106</f>
        <v>1BR-20</v>
      </c>
      <c r="CA68" s="113">
        <f>D106</f>
        <v>20</v>
      </c>
      <c r="CB68" s="114">
        <f t="shared" si="58"/>
        <v>60</v>
      </c>
      <c r="CC68" s="114">
        <f t="shared" si="58"/>
        <v>51</v>
      </c>
      <c r="CD68" s="115">
        <f>O106</f>
        <v>25836519.293316003</v>
      </c>
      <c r="CE68" s="115">
        <f t="shared" si="59"/>
        <v>1211208000</v>
      </c>
      <c r="CF68" s="115">
        <f t="shared" si="59"/>
        <v>1365225000</v>
      </c>
      <c r="CG68" s="115">
        <f t="shared" si="59"/>
        <v>1449429000</v>
      </c>
      <c r="CH68" s="115">
        <f t="shared" si="59"/>
        <v>1538827000</v>
      </c>
      <c r="CI68" s="115">
        <f>AN106</f>
        <v>1633738000</v>
      </c>
      <c r="CV68" s="58">
        <f t="shared" si="40"/>
        <v>1482005700</v>
      </c>
      <c r="CW68" s="43">
        <f t="shared" si="41"/>
        <v>16466730</v>
      </c>
      <c r="CZ68" s="53">
        <f t="shared" si="42"/>
        <v>1316895300</v>
      </c>
      <c r="DA68" s="43">
        <f t="shared" si="43"/>
        <v>21948255</v>
      </c>
      <c r="DB68" s="48">
        <f t="shared" si="44"/>
        <v>36580425</v>
      </c>
    </row>
    <row r="69" spans="1:106">
      <c r="A69" s="3">
        <f t="shared" si="45"/>
        <v>30</v>
      </c>
      <c r="B69" s="249">
        <v>4</v>
      </c>
      <c r="C69" s="250" t="s">
        <v>142</v>
      </c>
      <c r="D69" s="251">
        <v>10</v>
      </c>
      <c r="E69" s="252"/>
      <c r="F69" s="40" t="s">
        <v>48</v>
      </c>
      <c r="G69" s="253">
        <f t="shared" si="4"/>
        <v>74</v>
      </c>
      <c r="H69" s="253">
        <f t="shared" si="5"/>
        <v>63</v>
      </c>
      <c r="I69" s="254">
        <f t="shared" si="6"/>
        <v>27506142.120000001</v>
      </c>
      <c r="J69" s="254">
        <f t="shared" si="7"/>
        <v>2</v>
      </c>
      <c r="K69" s="255">
        <f t="shared" si="8"/>
        <v>0.93</v>
      </c>
      <c r="L69" s="256">
        <f t="shared" si="60"/>
        <v>1</v>
      </c>
      <c r="M69" s="257">
        <f t="shared" si="10"/>
        <v>21376392.145576868</v>
      </c>
      <c r="N69" s="257">
        <f t="shared" si="11"/>
        <v>24094609.386887025</v>
      </c>
      <c r="O69" s="257">
        <f t="shared" si="12"/>
        <v>25580712.171600003</v>
      </c>
      <c r="P69" s="257">
        <f t="shared" si="13"/>
        <v>27158474.52427981</v>
      </c>
      <c r="Q69" s="258">
        <f t="shared" si="14"/>
        <v>25580712.171600003</v>
      </c>
      <c r="R69" s="257">
        <f t="shared" si="14"/>
        <v>27158474.52427981</v>
      </c>
      <c r="S69" s="257">
        <f t="shared" si="15"/>
        <v>28833549.806515098</v>
      </c>
      <c r="T69" s="257"/>
      <c r="U69" s="257">
        <f t="shared" si="16"/>
        <v>1346712705.1713426</v>
      </c>
      <c r="V69" s="257">
        <f t="shared" si="17"/>
        <v>1517960391.3738825</v>
      </c>
      <c r="W69" s="257">
        <f t="shared" si="18"/>
        <v>1611584866.8108001</v>
      </c>
      <c r="X69" s="258">
        <f t="shared" si="19"/>
        <v>1710983895.029628</v>
      </c>
      <c r="Y69" s="258">
        <f t="shared" si="20"/>
        <v>1611584866.8108001</v>
      </c>
      <c r="Z69" s="257">
        <f t="shared" si="21"/>
        <v>1710983895.029628</v>
      </c>
      <c r="AA69" s="257">
        <f t="shared" si="22"/>
        <v>1816513637.810451</v>
      </c>
      <c r="AB69" s="257"/>
      <c r="AC69" s="32" t="str">
        <f t="shared" si="23"/>
        <v>BERTAHAP</v>
      </c>
      <c r="AD69" s="259">
        <f t="shared" si="24"/>
        <v>0</v>
      </c>
      <c r="AE69" s="260">
        <v>2</v>
      </c>
      <c r="AF69" s="261"/>
      <c r="AG69" s="257" t="str">
        <f t="shared" si="25"/>
        <v>KR</v>
      </c>
      <c r="AH69" s="261">
        <f t="shared" si="26"/>
        <v>1481384000</v>
      </c>
      <c r="AI69" s="261">
        <f t="shared" si="26"/>
        <v>1669757000</v>
      </c>
      <c r="AJ69" s="261">
        <f t="shared" si="26"/>
        <v>1772744000</v>
      </c>
      <c r="AK69" s="262">
        <f t="shared" si="26"/>
        <v>1882083000</v>
      </c>
      <c r="AL69" s="262">
        <f t="shared" si="26"/>
        <v>1772744000</v>
      </c>
      <c r="AM69" s="261">
        <f t="shared" si="26"/>
        <v>1882083000</v>
      </c>
      <c r="AN69" s="261">
        <f t="shared" si="26"/>
        <v>1998166000</v>
      </c>
      <c r="AO69" s="261">
        <f t="shared" si="46"/>
        <v>1998165711.9008548</v>
      </c>
      <c r="AP69" s="51">
        <f t="shared" si="47"/>
        <v>1879109000</v>
      </c>
      <c r="AQ69" s="42">
        <f t="shared" si="47"/>
        <v>1995008000</v>
      </c>
      <c r="AR69" s="58">
        <f t="shared" si="27"/>
        <v>1691198100</v>
      </c>
      <c r="AS69" s="58">
        <f t="shared" si="28"/>
        <v>28186635</v>
      </c>
      <c r="AT69" s="336">
        <f t="shared" si="29"/>
        <v>35289056.25</v>
      </c>
      <c r="AU69" s="131">
        <f t="shared" si="30"/>
        <v>19950080</v>
      </c>
      <c r="AV69" s="5">
        <f t="shared" si="31"/>
        <v>28186635</v>
      </c>
      <c r="AW69" s="5">
        <f t="shared" si="32"/>
        <v>44318600</v>
      </c>
      <c r="AX69" s="266">
        <f t="shared" si="48"/>
        <v>2118055292.1826584</v>
      </c>
      <c r="AY69" s="117">
        <f t="shared" si="49"/>
        <v>2118055292.1826584</v>
      </c>
      <c r="AZ69" s="2"/>
      <c r="BA69" s="2"/>
      <c r="BV69" s="53">
        <f t="shared" si="33"/>
        <v>-1767269.6312099956</v>
      </c>
      <c r="BW69" s="59"/>
      <c r="BX69" s="116">
        <v>9</v>
      </c>
      <c r="BY69" s="121" t="s">
        <v>141</v>
      </c>
      <c r="BZ69" s="112" t="str">
        <f>F125</f>
        <v>1BR-6</v>
      </c>
      <c r="CA69" s="113" t="str">
        <f>D125</f>
        <v>06</v>
      </c>
      <c r="CB69" s="114">
        <f>G125</f>
        <v>78</v>
      </c>
      <c r="CC69" s="114">
        <f>H125</f>
        <v>66</v>
      </c>
      <c r="CD69" s="115">
        <f>O125</f>
        <v>25836519.293316003</v>
      </c>
      <c r="CE69" s="115">
        <f>AH125</f>
        <v>1567446000</v>
      </c>
      <c r="CF69" s="115">
        <f>AI125</f>
        <v>1766762000</v>
      </c>
      <c r="CG69" s="115">
        <f>AJ125</f>
        <v>1875732000</v>
      </c>
      <c r="CH69" s="115">
        <f>AK125</f>
        <v>1991423000</v>
      </c>
      <c r="CI69" s="115">
        <f>AN125</f>
        <v>2114249000</v>
      </c>
      <c r="CJ69" s="2">
        <v>12</v>
      </c>
      <c r="CV69" s="58">
        <f t="shared" si="40"/>
        <v>1795507200</v>
      </c>
      <c r="CW69" s="43">
        <f t="shared" si="41"/>
        <v>19950080</v>
      </c>
      <c r="CZ69" s="53">
        <f t="shared" si="42"/>
        <v>1595469600</v>
      </c>
      <c r="DA69" s="43">
        <f t="shared" si="43"/>
        <v>26591160</v>
      </c>
      <c r="DB69" s="48">
        <f t="shared" si="44"/>
        <v>44318600</v>
      </c>
    </row>
    <row r="70" spans="1:106">
      <c r="A70" s="3">
        <f t="shared" si="45"/>
        <v>31</v>
      </c>
      <c r="B70" s="249">
        <v>5</v>
      </c>
      <c r="C70" s="250" t="s">
        <v>142</v>
      </c>
      <c r="D70" s="285">
        <v>12</v>
      </c>
      <c r="E70" s="252"/>
      <c r="F70" s="40" t="s">
        <v>50</v>
      </c>
      <c r="G70" s="253">
        <f t="shared" si="4"/>
        <v>67</v>
      </c>
      <c r="H70" s="253">
        <f t="shared" si="5"/>
        <v>57</v>
      </c>
      <c r="I70" s="254">
        <f t="shared" si="6"/>
        <v>27506142.120000001</v>
      </c>
      <c r="J70" s="254">
        <f t="shared" si="7"/>
        <v>2</v>
      </c>
      <c r="K70" s="255">
        <f t="shared" si="8"/>
        <v>0.93</v>
      </c>
      <c r="L70" s="256">
        <f t="shared" si="60"/>
        <v>1</v>
      </c>
      <c r="M70" s="257">
        <f t="shared" si="10"/>
        <v>21376392.145576868</v>
      </c>
      <c r="N70" s="257">
        <f t="shared" si="11"/>
        <v>24094609.386887025</v>
      </c>
      <c r="O70" s="257">
        <f t="shared" si="12"/>
        <v>25580712.171600003</v>
      </c>
      <c r="P70" s="257">
        <f t="shared" si="13"/>
        <v>27158474.52427981</v>
      </c>
      <c r="Q70" s="258">
        <f t="shared" si="14"/>
        <v>25580712.171600003</v>
      </c>
      <c r="R70" s="257">
        <f t="shared" si="14"/>
        <v>27158474.52427981</v>
      </c>
      <c r="S70" s="257">
        <f t="shared" si="15"/>
        <v>28833549.806515098</v>
      </c>
      <c r="T70" s="257"/>
      <c r="U70" s="257">
        <f t="shared" si="16"/>
        <v>1218454352.2978816</v>
      </c>
      <c r="V70" s="257">
        <f t="shared" si="17"/>
        <v>1373392735.0525603</v>
      </c>
      <c r="W70" s="257">
        <f t="shared" si="18"/>
        <v>1458100593.7812002</v>
      </c>
      <c r="X70" s="258">
        <f t="shared" si="19"/>
        <v>1548033047.8839493</v>
      </c>
      <c r="Y70" s="258">
        <f t="shared" si="20"/>
        <v>1458100593.7812002</v>
      </c>
      <c r="Z70" s="257">
        <f t="shared" si="21"/>
        <v>1548033047.8839493</v>
      </c>
      <c r="AA70" s="257">
        <f t="shared" si="22"/>
        <v>1643512338.9713607</v>
      </c>
      <c r="AB70" s="257"/>
      <c r="AC70" s="32" t="str">
        <f t="shared" si="23"/>
        <v>BERTAHAP</v>
      </c>
      <c r="AD70" s="259">
        <f t="shared" si="24"/>
        <v>0</v>
      </c>
      <c r="AE70" s="260">
        <v>2</v>
      </c>
      <c r="AF70" s="261"/>
      <c r="AG70" s="257" t="str">
        <f t="shared" si="25"/>
        <v>KR</v>
      </c>
      <c r="AH70" s="261">
        <f t="shared" si="26"/>
        <v>1340300000</v>
      </c>
      <c r="AI70" s="261">
        <f t="shared" si="26"/>
        <v>1510733000</v>
      </c>
      <c r="AJ70" s="261">
        <f t="shared" si="26"/>
        <v>1603911000</v>
      </c>
      <c r="AK70" s="262">
        <f t="shared" si="26"/>
        <v>1702837000</v>
      </c>
      <c r="AL70" s="262">
        <f t="shared" si="26"/>
        <v>1603911000</v>
      </c>
      <c r="AM70" s="261">
        <f t="shared" si="26"/>
        <v>1702837000</v>
      </c>
      <c r="AN70" s="261">
        <f t="shared" si="26"/>
        <v>1807864000</v>
      </c>
      <c r="AO70" s="261">
        <f t="shared" si="46"/>
        <v>1807864215.5293448</v>
      </c>
      <c r="AP70" s="51">
        <f t="shared" si="47"/>
        <v>1700146000</v>
      </c>
      <c r="AQ70" s="42">
        <f t="shared" si="47"/>
        <v>1805008000</v>
      </c>
      <c r="AR70" s="58">
        <f t="shared" si="27"/>
        <v>1530131400</v>
      </c>
      <c r="AS70" s="58">
        <f t="shared" si="28"/>
        <v>25502190</v>
      </c>
      <c r="AT70" s="336">
        <f t="shared" si="29"/>
        <v>31928193.75</v>
      </c>
      <c r="AU70" s="131">
        <f t="shared" si="30"/>
        <v>18050080</v>
      </c>
      <c r="AV70" s="5">
        <f t="shared" si="31"/>
        <v>25502190</v>
      </c>
      <c r="AW70" s="5">
        <f t="shared" si="32"/>
        <v>40097775</v>
      </c>
      <c r="AX70" s="266">
        <f t="shared" si="48"/>
        <v>1916336549.4434288</v>
      </c>
      <c r="AY70" s="117">
        <f t="shared" si="49"/>
        <v>1916336549.4434288</v>
      </c>
      <c r="AZ70" s="2"/>
      <c r="BA70" s="2"/>
      <c r="BV70" s="53">
        <f t="shared" si="33"/>
        <v>-1767269.6312099956</v>
      </c>
      <c r="BW70" s="59"/>
      <c r="BX70" s="116"/>
      <c r="BY70" s="121"/>
      <c r="BZ70" s="112" t="str">
        <f>F127</f>
        <v>1BR-10</v>
      </c>
      <c r="CA70" s="113">
        <f>D127</f>
        <v>10</v>
      </c>
      <c r="CB70" s="114">
        <f t="shared" ref="CB70:CC74" si="61">G127</f>
        <v>74</v>
      </c>
      <c r="CC70" s="114">
        <f t="shared" si="61"/>
        <v>63</v>
      </c>
      <c r="CD70" s="115">
        <f>O127</f>
        <v>25836519.293316003</v>
      </c>
      <c r="CE70" s="115">
        <f t="shared" ref="CE70:CH74" si="62">AH127</f>
        <v>1496198000</v>
      </c>
      <c r="CF70" s="115">
        <f t="shared" si="62"/>
        <v>1686454000</v>
      </c>
      <c r="CG70" s="115">
        <f t="shared" si="62"/>
        <v>1790471000</v>
      </c>
      <c r="CH70" s="115">
        <f t="shared" si="62"/>
        <v>1900904000</v>
      </c>
      <c r="CI70" s="115">
        <f>AN127</f>
        <v>2018147000</v>
      </c>
      <c r="CV70" s="58">
        <f t="shared" si="40"/>
        <v>1624507200</v>
      </c>
      <c r="CW70" s="43">
        <f t="shared" si="41"/>
        <v>18050080</v>
      </c>
      <c r="CZ70" s="53">
        <f t="shared" si="42"/>
        <v>1443519900</v>
      </c>
      <c r="DA70" s="43">
        <f t="shared" si="43"/>
        <v>24058665</v>
      </c>
      <c r="DB70" s="48">
        <f t="shared" si="44"/>
        <v>40097775</v>
      </c>
    </row>
    <row r="71" spans="1:106">
      <c r="A71" s="3">
        <f t="shared" si="45"/>
        <v>32</v>
      </c>
      <c r="B71" s="249">
        <v>6</v>
      </c>
      <c r="C71" s="250" t="s">
        <v>142</v>
      </c>
      <c r="D71" s="285">
        <v>18</v>
      </c>
      <c r="E71" s="252"/>
      <c r="F71" s="40" t="s">
        <v>54</v>
      </c>
      <c r="G71" s="253">
        <f t="shared" si="4"/>
        <v>97</v>
      </c>
      <c r="H71" s="253">
        <f t="shared" si="5"/>
        <v>85</v>
      </c>
      <c r="I71" s="254">
        <f t="shared" si="6"/>
        <v>27506142.120000001</v>
      </c>
      <c r="J71" s="254">
        <f t="shared" si="7"/>
        <v>2</v>
      </c>
      <c r="K71" s="255">
        <f t="shared" si="8"/>
        <v>0.93</v>
      </c>
      <c r="L71" s="256">
        <f t="shared" si="60"/>
        <v>1</v>
      </c>
      <c r="M71" s="257">
        <f t="shared" si="10"/>
        <v>21376392.145576868</v>
      </c>
      <c r="N71" s="257">
        <f t="shared" si="11"/>
        <v>24094609.386887025</v>
      </c>
      <c r="O71" s="257">
        <f t="shared" si="12"/>
        <v>25580712.171600003</v>
      </c>
      <c r="P71" s="257">
        <f t="shared" si="13"/>
        <v>27158474.52427981</v>
      </c>
      <c r="Q71" s="258">
        <f t="shared" si="14"/>
        <v>25580712.171600003</v>
      </c>
      <c r="R71" s="257">
        <f t="shared" si="14"/>
        <v>27158474.52427981</v>
      </c>
      <c r="S71" s="257">
        <f t="shared" si="15"/>
        <v>28833549.806515098</v>
      </c>
      <c r="T71" s="257"/>
      <c r="U71" s="257">
        <f t="shared" si="16"/>
        <v>1816993332.3740337</v>
      </c>
      <c r="V71" s="257">
        <f t="shared" si="17"/>
        <v>2048041797.8853972</v>
      </c>
      <c r="W71" s="257">
        <f t="shared" si="18"/>
        <v>2174360534.5860004</v>
      </c>
      <c r="X71" s="258">
        <f t="shared" si="19"/>
        <v>2308470334.5637841</v>
      </c>
      <c r="Y71" s="258">
        <f t="shared" si="20"/>
        <v>2174360534.5860004</v>
      </c>
      <c r="Z71" s="257">
        <f t="shared" si="21"/>
        <v>2308470334.5637841</v>
      </c>
      <c r="AA71" s="257">
        <f t="shared" si="22"/>
        <v>2450851733.5537834</v>
      </c>
      <c r="AB71" s="257"/>
      <c r="AC71" s="32" t="str">
        <f t="shared" si="23"/>
        <v>BERTAHAP</v>
      </c>
      <c r="AD71" s="259">
        <f t="shared" si="24"/>
        <v>0</v>
      </c>
      <c r="AE71" s="260">
        <v>2</v>
      </c>
      <c r="AF71" s="261"/>
      <c r="AG71" s="257" t="e">
        <f>IF(AF71&gt;#REF!,"LB","KR")</f>
        <v>#REF!</v>
      </c>
      <c r="AH71" s="261">
        <f t="shared" si="26"/>
        <v>1998693000</v>
      </c>
      <c r="AI71" s="261">
        <f t="shared" si="26"/>
        <v>2252846000</v>
      </c>
      <c r="AJ71" s="261">
        <f t="shared" si="26"/>
        <v>2391797000</v>
      </c>
      <c r="AK71" s="262">
        <f t="shared" si="26"/>
        <v>2539318000</v>
      </c>
      <c r="AL71" s="262">
        <f t="shared" si="26"/>
        <v>2391797000</v>
      </c>
      <c r="AM71" s="261">
        <f t="shared" si="26"/>
        <v>2539318000</v>
      </c>
      <c r="AN71" s="261">
        <f t="shared" si="26"/>
        <v>2695937000</v>
      </c>
      <c r="AO71" s="261">
        <f t="shared" si="46"/>
        <v>2695937511.3704629</v>
      </c>
      <c r="AP71" s="51">
        <f t="shared" si="47"/>
        <v>2535305000</v>
      </c>
      <c r="AQ71" s="42">
        <f t="shared" si="47"/>
        <v>2691678000</v>
      </c>
      <c r="AR71" s="58">
        <f t="shared" si="27"/>
        <v>2281774500</v>
      </c>
      <c r="AS71" s="58">
        <f t="shared" si="28"/>
        <v>38029575</v>
      </c>
      <c r="AT71" s="336">
        <f t="shared" si="29"/>
        <v>47612212.5</v>
      </c>
      <c r="AU71" s="131">
        <f t="shared" si="30"/>
        <v>26916780</v>
      </c>
      <c r="AV71" s="5">
        <f t="shared" si="31"/>
        <v>38029575</v>
      </c>
      <c r="AW71" s="5">
        <f t="shared" si="32"/>
        <v>59794925</v>
      </c>
      <c r="AX71" s="266">
        <f t="shared" si="48"/>
        <v>2857694221.1518121</v>
      </c>
      <c r="AY71" s="117">
        <f t="shared" si="49"/>
        <v>2857694221.1518121</v>
      </c>
      <c r="AZ71" s="2"/>
      <c r="BA71" s="2"/>
      <c r="BV71" s="53">
        <f t="shared" si="33"/>
        <v>-1767269.6312099956</v>
      </c>
      <c r="BW71" s="59"/>
      <c r="BX71" s="116"/>
      <c r="BY71" s="121"/>
      <c r="BZ71" s="112" t="str">
        <f>F128</f>
        <v>1BR-12</v>
      </c>
      <c r="CA71" s="113">
        <f>D128</f>
        <v>12</v>
      </c>
      <c r="CB71" s="114">
        <f t="shared" si="61"/>
        <v>67</v>
      </c>
      <c r="CC71" s="114">
        <f t="shared" si="61"/>
        <v>57</v>
      </c>
      <c r="CD71" s="115">
        <f>O128</f>
        <v>25836519.293316003</v>
      </c>
      <c r="CE71" s="115">
        <f t="shared" si="62"/>
        <v>1353703000</v>
      </c>
      <c r="CF71" s="115">
        <f t="shared" si="62"/>
        <v>1525840000</v>
      </c>
      <c r="CG71" s="115">
        <f t="shared" si="62"/>
        <v>1619950000</v>
      </c>
      <c r="CH71" s="115">
        <f t="shared" si="62"/>
        <v>1719865000</v>
      </c>
      <c r="CI71" s="115">
        <f>AN128</f>
        <v>1825943000</v>
      </c>
      <c r="CV71" s="58">
        <f t="shared" si="40"/>
        <v>2422510200</v>
      </c>
      <c r="CW71" s="43">
        <f t="shared" si="41"/>
        <v>26916780</v>
      </c>
      <c r="CZ71" s="53">
        <f t="shared" si="42"/>
        <v>2152617300</v>
      </c>
      <c r="DA71" s="43">
        <f t="shared" si="43"/>
        <v>35876955</v>
      </c>
      <c r="DB71" s="48">
        <f t="shared" si="44"/>
        <v>59794925</v>
      </c>
    </row>
    <row r="72" spans="1:106">
      <c r="A72" s="3">
        <f t="shared" si="45"/>
        <v>33</v>
      </c>
      <c r="B72" s="249">
        <v>7</v>
      </c>
      <c r="C72" s="250" t="s">
        <v>142</v>
      </c>
      <c r="D72" s="285">
        <v>20</v>
      </c>
      <c r="E72" s="252"/>
      <c r="F72" s="40" t="s">
        <v>70</v>
      </c>
      <c r="G72" s="253">
        <f t="shared" si="4"/>
        <v>60</v>
      </c>
      <c r="H72" s="253">
        <f t="shared" si="5"/>
        <v>51</v>
      </c>
      <c r="I72" s="254">
        <f t="shared" si="6"/>
        <v>27506142.120000001</v>
      </c>
      <c r="J72" s="254">
        <f t="shared" si="7"/>
        <v>2</v>
      </c>
      <c r="K72" s="255">
        <f t="shared" si="8"/>
        <v>0.93</v>
      </c>
      <c r="L72" s="256">
        <f t="shared" si="60"/>
        <v>1</v>
      </c>
      <c r="M72" s="257">
        <f t="shared" si="10"/>
        <v>21376392.145576868</v>
      </c>
      <c r="N72" s="257">
        <f t="shared" si="11"/>
        <v>24094609.386887025</v>
      </c>
      <c r="O72" s="257">
        <f t="shared" si="12"/>
        <v>25580712.171600003</v>
      </c>
      <c r="P72" s="257">
        <f t="shared" si="13"/>
        <v>27158474.52427981</v>
      </c>
      <c r="Q72" s="258">
        <f t="shared" si="14"/>
        <v>25580712.171600003</v>
      </c>
      <c r="R72" s="257">
        <f t="shared" si="14"/>
        <v>27158474.52427981</v>
      </c>
      <c r="S72" s="257">
        <f t="shared" si="15"/>
        <v>28833549.806515098</v>
      </c>
      <c r="T72" s="257"/>
      <c r="U72" s="257">
        <f t="shared" si="16"/>
        <v>1090195999.4244204</v>
      </c>
      <c r="V72" s="257">
        <f t="shared" si="17"/>
        <v>1228825078.7312384</v>
      </c>
      <c r="W72" s="257">
        <f t="shared" si="18"/>
        <v>1304616320.7516</v>
      </c>
      <c r="X72" s="258">
        <f t="shared" si="19"/>
        <v>1385082200.7382703</v>
      </c>
      <c r="Y72" s="258">
        <f t="shared" si="20"/>
        <v>1304616320.7516</v>
      </c>
      <c r="Z72" s="257">
        <f t="shared" si="21"/>
        <v>1385082200.7382703</v>
      </c>
      <c r="AA72" s="257">
        <f t="shared" si="22"/>
        <v>1470511040.1322699</v>
      </c>
      <c r="AB72" s="257"/>
      <c r="AC72" s="32" t="str">
        <f t="shared" si="23"/>
        <v>BERTAHAP</v>
      </c>
      <c r="AD72" s="259">
        <f t="shared" si="24"/>
        <v>0</v>
      </c>
      <c r="AE72" s="260">
        <v>2</v>
      </c>
      <c r="AF72" s="261"/>
      <c r="AG72" s="257" t="e">
        <f>IF(AF72&gt;#REF!,"LB","KR")</f>
        <v>#REF!</v>
      </c>
      <c r="AH72" s="261">
        <f t="shared" si="26"/>
        <v>1199216000</v>
      </c>
      <c r="AI72" s="261">
        <f t="shared" si="26"/>
        <v>1351708000</v>
      </c>
      <c r="AJ72" s="261">
        <f t="shared" si="26"/>
        <v>1435078000</v>
      </c>
      <c r="AK72" s="262">
        <f t="shared" si="26"/>
        <v>1523591000</v>
      </c>
      <c r="AL72" s="262">
        <f t="shared" si="26"/>
        <v>1435078000</v>
      </c>
      <c r="AM72" s="261">
        <f t="shared" si="26"/>
        <v>1523591000</v>
      </c>
      <c r="AN72" s="261">
        <f t="shared" si="26"/>
        <v>1617563000</v>
      </c>
      <c r="AO72" s="261">
        <f t="shared" si="46"/>
        <v>1617562719.157835</v>
      </c>
      <c r="AP72" s="51">
        <f t="shared" si="47"/>
        <v>1521183000</v>
      </c>
      <c r="AQ72" s="42">
        <f t="shared" si="47"/>
        <v>1615007000</v>
      </c>
      <c r="AR72" s="58">
        <f t="shared" si="27"/>
        <v>1369064700</v>
      </c>
      <c r="AS72" s="58">
        <f t="shared" si="28"/>
        <v>22817745</v>
      </c>
      <c r="AT72" s="336">
        <f t="shared" si="29"/>
        <v>28567331.25</v>
      </c>
      <c r="AU72" s="131">
        <f t="shared" si="30"/>
        <v>16150070</v>
      </c>
      <c r="AV72" s="5">
        <f t="shared" si="31"/>
        <v>22817745</v>
      </c>
      <c r="AW72" s="5">
        <f t="shared" si="32"/>
        <v>35876950</v>
      </c>
      <c r="AX72" s="266">
        <f t="shared" si="48"/>
        <v>1714616745.0266058</v>
      </c>
      <c r="AY72" s="117">
        <f t="shared" si="49"/>
        <v>1714616745.0266058</v>
      </c>
      <c r="AZ72" s="2"/>
      <c r="BA72" s="2"/>
      <c r="BV72" s="53">
        <f t="shared" si="33"/>
        <v>-1767269.6312099956</v>
      </c>
      <c r="BW72" s="59"/>
      <c r="BX72" s="116"/>
      <c r="BY72" s="112"/>
      <c r="BZ72" s="112" t="str">
        <f>F129</f>
        <v>1BR-16</v>
      </c>
      <c r="CA72" s="113">
        <f>D129</f>
        <v>16</v>
      </c>
      <c r="CB72" s="114">
        <f t="shared" si="61"/>
        <v>71</v>
      </c>
      <c r="CC72" s="114">
        <f t="shared" si="61"/>
        <v>63</v>
      </c>
      <c r="CD72" s="115">
        <f>O129</f>
        <v>25836519.293316003</v>
      </c>
      <c r="CE72" s="115">
        <f t="shared" si="62"/>
        <v>1496198000</v>
      </c>
      <c r="CF72" s="115">
        <f t="shared" si="62"/>
        <v>1686454000</v>
      </c>
      <c r="CG72" s="115">
        <f t="shared" si="62"/>
        <v>1790471000</v>
      </c>
      <c r="CH72" s="115">
        <f t="shared" si="62"/>
        <v>1900904000</v>
      </c>
      <c r="CI72" s="115">
        <f>AN129</f>
        <v>2018147000</v>
      </c>
      <c r="CV72" s="58">
        <f t="shared" si="40"/>
        <v>1453506300</v>
      </c>
      <c r="CW72" s="43">
        <f t="shared" si="41"/>
        <v>16150070</v>
      </c>
      <c r="CZ72" s="53">
        <f t="shared" si="42"/>
        <v>1291570200</v>
      </c>
      <c r="DA72" s="43">
        <f t="shared" si="43"/>
        <v>21526170</v>
      </c>
      <c r="DB72" s="48">
        <f t="shared" si="44"/>
        <v>35876950</v>
      </c>
    </row>
    <row r="73" spans="1:106">
      <c r="A73" s="3">
        <f t="shared" si="45"/>
        <v>34</v>
      </c>
      <c r="B73" s="249">
        <v>8</v>
      </c>
      <c r="C73" s="250" t="s">
        <v>142</v>
      </c>
      <c r="D73" s="285">
        <v>22</v>
      </c>
      <c r="E73" s="252"/>
      <c r="F73" s="40" t="s">
        <v>89</v>
      </c>
      <c r="G73" s="253">
        <f t="shared" si="4"/>
        <v>81</v>
      </c>
      <c r="H73" s="253">
        <f t="shared" si="5"/>
        <v>70</v>
      </c>
      <c r="I73" s="254">
        <f t="shared" si="6"/>
        <v>27506142.120000001</v>
      </c>
      <c r="J73" s="254">
        <f t="shared" si="7"/>
        <v>4</v>
      </c>
      <c r="K73" s="255">
        <f t="shared" si="8"/>
        <v>0.97</v>
      </c>
      <c r="L73" s="256">
        <f t="shared" si="60"/>
        <v>1</v>
      </c>
      <c r="M73" s="257">
        <f t="shared" si="10"/>
        <v>22295806.861515656</v>
      </c>
      <c r="N73" s="257">
        <f t="shared" si="11"/>
        <v>25130936.672344532</v>
      </c>
      <c r="O73" s="257">
        <f t="shared" si="12"/>
        <v>26680957.856400002</v>
      </c>
      <c r="P73" s="257">
        <f t="shared" si="13"/>
        <v>28326580.955431629</v>
      </c>
      <c r="Q73" s="258">
        <f t="shared" si="14"/>
        <v>26680957.856400002</v>
      </c>
      <c r="R73" s="257">
        <f t="shared" si="14"/>
        <v>28326580.955431629</v>
      </c>
      <c r="S73" s="257">
        <f t="shared" si="15"/>
        <v>30073702.48636521</v>
      </c>
      <c r="T73" s="257"/>
      <c r="U73" s="257">
        <f t="shared" si="16"/>
        <v>1560706480.3060958</v>
      </c>
      <c r="V73" s="257">
        <f t="shared" si="17"/>
        <v>1759165567.0641172</v>
      </c>
      <c r="W73" s="257">
        <f t="shared" si="18"/>
        <v>1867667049.9480002</v>
      </c>
      <c r="X73" s="258">
        <f t="shared" si="19"/>
        <v>1982860666.880214</v>
      </c>
      <c r="Y73" s="258">
        <f t="shared" si="20"/>
        <v>1867667049.9480002</v>
      </c>
      <c r="Z73" s="257">
        <f t="shared" si="21"/>
        <v>1982860666.880214</v>
      </c>
      <c r="AA73" s="257">
        <f t="shared" si="22"/>
        <v>2105159174.0455647</v>
      </c>
      <c r="AB73" s="257"/>
      <c r="AC73" s="32" t="str">
        <f t="shared" si="23"/>
        <v>BERTAHAP</v>
      </c>
      <c r="AD73" s="259">
        <f t="shared" si="24"/>
        <v>0</v>
      </c>
      <c r="AE73" s="260">
        <v>2</v>
      </c>
      <c r="AF73" s="261"/>
      <c r="AG73" s="257" t="e">
        <f>IF(AF73&gt;#REF!,"LB","KR")</f>
        <v>#REF!</v>
      </c>
      <c r="AH73" s="261">
        <f t="shared" si="26"/>
        <v>1716778000</v>
      </c>
      <c r="AI73" s="261">
        <f t="shared" si="26"/>
        <v>1935083000</v>
      </c>
      <c r="AJ73" s="261">
        <f t="shared" si="26"/>
        <v>2054434000</v>
      </c>
      <c r="AK73" s="262">
        <f t="shared" si="26"/>
        <v>2181147000</v>
      </c>
      <c r="AL73" s="262">
        <f t="shared" si="26"/>
        <v>2054434000</v>
      </c>
      <c r="AM73" s="261">
        <f t="shared" si="26"/>
        <v>2181147000</v>
      </c>
      <c r="AN73" s="261">
        <f t="shared" si="26"/>
        <v>2315676000</v>
      </c>
      <c r="AO73" s="261">
        <f t="shared" si="46"/>
        <v>2315675317.1966453</v>
      </c>
      <c r="AP73" s="51">
        <f t="shared" si="47"/>
        <v>2177701000</v>
      </c>
      <c r="AQ73" s="42">
        <f t="shared" si="47"/>
        <v>2312016000</v>
      </c>
      <c r="AR73" s="58">
        <f t="shared" si="27"/>
        <v>1959930900</v>
      </c>
      <c r="AS73" s="58">
        <f t="shared" si="28"/>
        <v>32665515</v>
      </c>
      <c r="AT73" s="336">
        <f t="shared" si="29"/>
        <v>40896506.25</v>
      </c>
      <c r="AU73" s="131">
        <f t="shared" si="30"/>
        <v>23120160</v>
      </c>
      <c r="AV73" s="5">
        <f t="shared" si="31"/>
        <v>32665515</v>
      </c>
      <c r="AW73" s="5">
        <f t="shared" si="32"/>
        <v>51360850</v>
      </c>
      <c r="AX73" s="266">
        <f t="shared" si="48"/>
        <v>2454615582.6999097</v>
      </c>
      <c r="AY73" s="117">
        <f t="shared" si="49"/>
        <v>2454615582.6999097</v>
      </c>
      <c r="AZ73" s="2"/>
      <c r="BA73" s="2"/>
      <c r="BV73" s="53">
        <f t="shared" si="33"/>
        <v>-667023.9464099966</v>
      </c>
      <c r="BX73" s="116"/>
      <c r="BY73" s="112"/>
      <c r="BZ73" s="112" t="str">
        <f>F130</f>
        <v>2BR-18</v>
      </c>
      <c r="CA73" s="113">
        <f>D130</f>
        <v>18</v>
      </c>
      <c r="CB73" s="114">
        <f t="shared" si="61"/>
        <v>97</v>
      </c>
      <c r="CC73" s="114">
        <f t="shared" si="61"/>
        <v>85</v>
      </c>
      <c r="CD73" s="115">
        <f>O130</f>
        <v>25836519.293316003</v>
      </c>
      <c r="CE73" s="115">
        <f t="shared" si="62"/>
        <v>2018680000</v>
      </c>
      <c r="CF73" s="115">
        <f t="shared" si="62"/>
        <v>2275375000</v>
      </c>
      <c r="CG73" s="115">
        <f t="shared" si="62"/>
        <v>2415715000</v>
      </c>
      <c r="CH73" s="115">
        <f t="shared" si="62"/>
        <v>2564711000</v>
      </c>
      <c r="CI73" s="115">
        <f>AN130</f>
        <v>2722897000</v>
      </c>
      <c r="CV73" s="58">
        <f t="shared" si="40"/>
        <v>2080814400</v>
      </c>
      <c r="CW73" s="43">
        <f t="shared" si="41"/>
        <v>23120160</v>
      </c>
      <c r="CZ73" s="53">
        <f t="shared" si="42"/>
        <v>1848990600</v>
      </c>
      <c r="DA73" s="43">
        <f t="shared" si="43"/>
        <v>30816510</v>
      </c>
      <c r="DB73" s="48">
        <f t="shared" si="44"/>
        <v>51360850</v>
      </c>
    </row>
    <row r="74" spans="1:106">
      <c r="A74" s="3">
        <f t="shared" si="45"/>
        <v>35</v>
      </c>
      <c r="B74" s="249">
        <v>1</v>
      </c>
      <c r="C74" s="250" t="s">
        <v>143</v>
      </c>
      <c r="D74" s="251" t="s">
        <v>24</v>
      </c>
      <c r="E74" s="252"/>
      <c r="F74" s="40" t="s">
        <v>39</v>
      </c>
      <c r="G74" s="253">
        <f t="shared" si="4"/>
        <v>113</v>
      </c>
      <c r="H74" s="253">
        <f t="shared" si="5"/>
        <v>101</v>
      </c>
      <c r="I74" s="254">
        <f t="shared" si="6"/>
        <v>27506142.120000001</v>
      </c>
      <c r="J74" s="254">
        <f t="shared" si="7"/>
        <v>6</v>
      </c>
      <c r="K74" s="255">
        <f t="shared" si="8"/>
        <v>0.95</v>
      </c>
      <c r="L74" s="305">
        <f t="shared" ref="L74:L81" si="63">SUMIF($AN$4:$AN$22,D74,$BH$4:$BH$22)</f>
        <v>1.01</v>
      </c>
      <c r="M74" s="257">
        <f t="shared" si="10"/>
        <v>22054460.498581722</v>
      </c>
      <c r="N74" s="257">
        <f t="shared" si="11"/>
        <v>24858900.759911936</v>
      </c>
      <c r="O74" s="257">
        <f t="shared" si="12"/>
        <v>26392143.36414</v>
      </c>
      <c r="P74" s="257">
        <f t="shared" si="13"/>
        <v>28019953.017254278</v>
      </c>
      <c r="Q74" s="258">
        <f t="shared" si="14"/>
        <v>26392143.36414</v>
      </c>
      <c r="R74" s="257">
        <f t="shared" si="14"/>
        <v>28019953.017254278</v>
      </c>
      <c r="S74" s="257">
        <f t="shared" si="15"/>
        <v>29748162.407904554</v>
      </c>
      <c r="T74" s="257"/>
      <c r="U74" s="257">
        <f t="shared" si="16"/>
        <v>2227500510.3567538</v>
      </c>
      <c r="V74" s="257">
        <f t="shared" si="17"/>
        <v>2510748976.7511053</v>
      </c>
      <c r="W74" s="257">
        <f t="shared" si="18"/>
        <v>2665606479.7781401</v>
      </c>
      <c r="X74" s="258">
        <f t="shared" si="19"/>
        <v>2830015254.742682</v>
      </c>
      <c r="Y74" s="258">
        <f t="shared" si="20"/>
        <v>2665606479.7781401</v>
      </c>
      <c r="Z74" s="257">
        <f t="shared" si="21"/>
        <v>2830015254.742682</v>
      </c>
      <c r="AA74" s="257">
        <f t="shared" si="22"/>
        <v>3004564403.19836</v>
      </c>
      <c r="AB74" s="257"/>
      <c r="AC74" s="32" t="str">
        <f t="shared" si="23"/>
        <v>BERTAHAP</v>
      </c>
      <c r="AD74" s="259">
        <f t="shared" si="24"/>
        <v>0</v>
      </c>
      <c r="AE74" s="260">
        <v>2</v>
      </c>
      <c r="AF74" s="261"/>
      <c r="AG74" s="257" t="e">
        <f>IF(AF74&gt;#REF!,"LB","KR")</f>
        <v>#REF!</v>
      </c>
      <c r="AH74" s="261">
        <f t="shared" si="26"/>
        <v>2450251000</v>
      </c>
      <c r="AI74" s="261">
        <f t="shared" si="26"/>
        <v>2761824000</v>
      </c>
      <c r="AJ74" s="261">
        <f t="shared" si="26"/>
        <v>2932168000</v>
      </c>
      <c r="AK74" s="262">
        <f t="shared" si="26"/>
        <v>3113017000</v>
      </c>
      <c r="AL74" s="262">
        <f t="shared" si="26"/>
        <v>2932168000</v>
      </c>
      <c r="AM74" s="261">
        <f t="shared" si="26"/>
        <v>3113017000</v>
      </c>
      <c r="AN74" s="261">
        <f t="shared" si="26"/>
        <v>3305021000</v>
      </c>
      <c r="AO74" s="261">
        <f t="shared" si="46"/>
        <v>3305020995.3357334</v>
      </c>
      <c r="AP74" s="51">
        <f t="shared" si="47"/>
        <v>3108099000</v>
      </c>
      <c r="AQ74" s="42">
        <f t="shared" si="47"/>
        <v>3299799000</v>
      </c>
      <c r="AR74" s="58">
        <f t="shared" si="27"/>
        <v>2797289100</v>
      </c>
      <c r="AS74" s="58">
        <f t="shared" si="28"/>
        <v>46621485</v>
      </c>
      <c r="AT74" s="336">
        <f t="shared" si="29"/>
        <v>58369068.75</v>
      </c>
      <c r="AU74" s="131">
        <f t="shared" si="30"/>
        <v>32997990</v>
      </c>
      <c r="AV74" s="5">
        <f t="shared" si="31"/>
        <v>46621485</v>
      </c>
      <c r="AW74" s="5">
        <f t="shared" si="32"/>
        <v>73304200</v>
      </c>
      <c r="AX74" s="266">
        <f t="shared" si="48"/>
        <v>3503322660.9061441</v>
      </c>
      <c r="AY74" s="117">
        <f t="shared" si="49"/>
        <v>3503322660.9061441</v>
      </c>
      <c r="AZ74" s="2"/>
      <c r="BA74" s="2"/>
      <c r="BV74" s="53">
        <f t="shared" si="33"/>
        <v>-955838.4386699982</v>
      </c>
      <c r="BX74" s="116"/>
      <c r="BY74" s="121"/>
      <c r="BZ74" s="112" t="str">
        <f>F131</f>
        <v>1BR-20</v>
      </c>
      <c r="CA74" s="113">
        <f>D131</f>
        <v>20</v>
      </c>
      <c r="CB74" s="114">
        <f t="shared" si="61"/>
        <v>60</v>
      </c>
      <c r="CC74" s="114">
        <f t="shared" si="61"/>
        <v>51</v>
      </c>
      <c r="CD74" s="115">
        <f>O131</f>
        <v>25836519.293316003</v>
      </c>
      <c r="CE74" s="115">
        <f t="shared" si="62"/>
        <v>1211208000</v>
      </c>
      <c r="CF74" s="115">
        <f t="shared" si="62"/>
        <v>1365225000</v>
      </c>
      <c r="CG74" s="115">
        <f t="shared" si="62"/>
        <v>1449429000</v>
      </c>
      <c r="CH74" s="115">
        <f t="shared" si="62"/>
        <v>1538827000</v>
      </c>
      <c r="CI74" s="115">
        <f>AN131</f>
        <v>1633738000</v>
      </c>
      <c r="CV74" s="58">
        <f t="shared" si="40"/>
        <v>2969819100</v>
      </c>
      <c r="CW74" s="43">
        <f t="shared" si="41"/>
        <v>32997990</v>
      </c>
      <c r="CZ74" s="53">
        <f t="shared" si="42"/>
        <v>2638951200</v>
      </c>
      <c r="DA74" s="43">
        <f t="shared" si="43"/>
        <v>43982520</v>
      </c>
      <c r="DB74" s="48">
        <f t="shared" si="44"/>
        <v>73304200</v>
      </c>
    </row>
    <row r="75" spans="1:106">
      <c r="A75" s="3">
        <f t="shared" si="45"/>
        <v>36</v>
      </c>
      <c r="B75" s="249">
        <v>2</v>
      </c>
      <c r="C75" s="250" t="s">
        <v>143</v>
      </c>
      <c r="D75" s="251" t="s">
        <v>35</v>
      </c>
      <c r="E75" s="252"/>
      <c r="F75" s="40" t="s">
        <v>42</v>
      </c>
      <c r="G75" s="253">
        <f t="shared" si="4"/>
        <v>78</v>
      </c>
      <c r="H75" s="253">
        <f t="shared" si="5"/>
        <v>66</v>
      </c>
      <c r="I75" s="254">
        <f t="shared" si="6"/>
        <v>27506142.120000001</v>
      </c>
      <c r="J75" s="254">
        <f t="shared" si="7"/>
        <v>2</v>
      </c>
      <c r="K75" s="255">
        <f t="shared" si="8"/>
        <v>0.93</v>
      </c>
      <c r="L75" s="305">
        <f t="shared" si="63"/>
        <v>1.01</v>
      </c>
      <c r="M75" s="257">
        <f t="shared" si="10"/>
        <v>21590156.067032635</v>
      </c>
      <c r="N75" s="257">
        <f t="shared" si="11"/>
        <v>24335555.480755895</v>
      </c>
      <c r="O75" s="257">
        <f t="shared" si="12"/>
        <v>25836519.293316003</v>
      </c>
      <c r="P75" s="257">
        <f t="shared" si="13"/>
        <v>27430059.269522611</v>
      </c>
      <c r="Q75" s="258">
        <f t="shared" si="14"/>
        <v>25836519.293316003</v>
      </c>
      <c r="R75" s="257">
        <f t="shared" si="14"/>
        <v>27430059.269522611</v>
      </c>
      <c r="S75" s="257">
        <f t="shared" si="15"/>
        <v>29121885.304580249</v>
      </c>
      <c r="T75" s="257"/>
      <c r="U75" s="257">
        <f t="shared" si="16"/>
        <v>1424950300.4241538</v>
      </c>
      <c r="V75" s="257">
        <f t="shared" si="17"/>
        <v>1606146661.7298892</v>
      </c>
      <c r="W75" s="257">
        <f t="shared" si="18"/>
        <v>1705210273.3588562</v>
      </c>
      <c r="X75" s="258">
        <f t="shared" si="19"/>
        <v>1810383911.7884924</v>
      </c>
      <c r="Y75" s="258">
        <f t="shared" si="20"/>
        <v>1705210273.3588562</v>
      </c>
      <c r="Z75" s="257">
        <f t="shared" si="21"/>
        <v>1810383911.7884924</v>
      </c>
      <c r="AA75" s="257">
        <f t="shared" si="22"/>
        <v>1922044430.1022964</v>
      </c>
      <c r="AB75" s="257"/>
      <c r="AC75" s="32" t="str">
        <f t="shared" si="23"/>
        <v>BERTAHAP</v>
      </c>
      <c r="AD75" s="259">
        <f t="shared" si="24"/>
        <v>0</v>
      </c>
      <c r="AE75" s="260">
        <v>2</v>
      </c>
      <c r="AF75" s="261"/>
      <c r="AG75" s="257" t="str">
        <f t="shared" ref="AG75:AG89" si="64">IF(AF75&gt;$BB$42,"LB","KR")</f>
        <v>KR</v>
      </c>
      <c r="AH75" s="261">
        <f t="shared" si="26"/>
        <v>1567446000</v>
      </c>
      <c r="AI75" s="261">
        <f t="shared" si="26"/>
        <v>1766762000</v>
      </c>
      <c r="AJ75" s="261">
        <f t="shared" si="26"/>
        <v>1875732000</v>
      </c>
      <c r="AK75" s="262">
        <f t="shared" si="26"/>
        <v>1991423000</v>
      </c>
      <c r="AL75" s="262">
        <f t="shared" si="26"/>
        <v>1875732000</v>
      </c>
      <c r="AM75" s="261">
        <f t="shared" si="26"/>
        <v>1991423000</v>
      </c>
      <c r="AN75" s="261">
        <f t="shared" si="26"/>
        <v>2114249000</v>
      </c>
      <c r="AO75" s="261">
        <f t="shared" si="46"/>
        <v>2114249560.9868088</v>
      </c>
      <c r="AP75" s="51">
        <f t="shared" si="47"/>
        <v>1988276000</v>
      </c>
      <c r="AQ75" s="42">
        <f t="shared" si="47"/>
        <v>2110909000</v>
      </c>
      <c r="AR75" s="58">
        <f t="shared" si="27"/>
        <v>1789448400</v>
      </c>
      <c r="AS75" s="58">
        <f t="shared" si="28"/>
        <v>29824140</v>
      </c>
      <c r="AT75" s="336">
        <f t="shared" si="29"/>
        <v>37339181.25</v>
      </c>
      <c r="AU75" s="131">
        <f t="shared" si="30"/>
        <v>21109090</v>
      </c>
      <c r="AV75" s="5">
        <f t="shared" si="31"/>
        <v>29824140</v>
      </c>
      <c r="AW75" s="5">
        <f t="shared" si="32"/>
        <v>46893300</v>
      </c>
      <c r="AX75" s="266">
        <f t="shared" si="48"/>
        <v>2241104786.9311819</v>
      </c>
      <c r="AY75" s="117">
        <f t="shared" si="49"/>
        <v>2241104786.9311819</v>
      </c>
      <c r="AZ75" s="2"/>
      <c r="BA75" s="2"/>
      <c r="BV75" s="53">
        <f t="shared" si="33"/>
        <v>-1511462.5094939955</v>
      </c>
      <c r="BX75" s="116">
        <v>10</v>
      </c>
      <c r="BY75" s="121" t="s">
        <v>57</v>
      </c>
      <c r="BZ75" s="112" t="str">
        <f>F150</f>
        <v>1BR-6</v>
      </c>
      <c r="CA75" s="113" t="str">
        <f>D150</f>
        <v>06</v>
      </c>
      <c r="CB75" s="114">
        <f t="shared" ref="CB75:CC79" si="65">G150</f>
        <v>78</v>
      </c>
      <c r="CC75" s="114">
        <f t="shared" si="65"/>
        <v>66</v>
      </c>
      <c r="CD75" s="115">
        <f>O150</f>
        <v>25836519.293316003</v>
      </c>
      <c r="CE75" s="115">
        <f t="shared" ref="CE75:CH79" si="66">AH150</f>
        <v>1567446000</v>
      </c>
      <c r="CF75" s="115">
        <f t="shared" si="66"/>
        <v>1766762000</v>
      </c>
      <c r="CG75" s="115">
        <f t="shared" si="66"/>
        <v>1875732000</v>
      </c>
      <c r="CH75" s="115">
        <f t="shared" si="66"/>
        <v>1991423000</v>
      </c>
      <c r="CI75" s="115">
        <f>AN150</f>
        <v>2114249000</v>
      </c>
      <c r="CJ75" s="2">
        <v>5</v>
      </c>
      <c r="CV75" s="58">
        <f t="shared" si="40"/>
        <v>1899818100</v>
      </c>
      <c r="CW75" s="43">
        <f t="shared" si="41"/>
        <v>21109090</v>
      </c>
      <c r="CZ75" s="53">
        <f t="shared" si="42"/>
        <v>1688158800</v>
      </c>
      <c r="DA75" s="43">
        <f t="shared" si="43"/>
        <v>28135980</v>
      </c>
      <c r="DB75" s="48">
        <f t="shared" si="44"/>
        <v>46893300</v>
      </c>
    </row>
    <row r="76" spans="1:106">
      <c r="A76" s="3">
        <f t="shared" si="45"/>
        <v>37</v>
      </c>
      <c r="B76" s="249">
        <v>3</v>
      </c>
      <c r="C76" s="250" t="s">
        <v>143</v>
      </c>
      <c r="D76" s="251" t="s">
        <v>41</v>
      </c>
      <c r="E76" s="252"/>
      <c r="F76" s="40" t="s">
        <v>45</v>
      </c>
      <c r="G76" s="253">
        <f t="shared" si="4"/>
        <v>60</v>
      </c>
      <c r="H76" s="253">
        <f t="shared" si="5"/>
        <v>52</v>
      </c>
      <c r="I76" s="254">
        <f t="shared" si="6"/>
        <v>27506142.120000001</v>
      </c>
      <c r="J76" s="254">
        <f t="shared" si="7"/>
        <v>2</v>
      </c>
      <c r="K76" s="255">
        <f t="shared" si="8"/>
        <v>0.93</v>
      </c>
      <c r="L76" s="305">
        <f t="shared" si="63"/>
        <v>1.01</v>
      </c>
      <c r="M76" s="257">
        <f t="shared" si="10"/>
        <v>21590156.067032635</v>
      </c>
      <c r="N76" s="257">
        <f t="shared" si="11"/>
        <v>24335555.480755895</v>
      </c>
      <c r="O76" s="257">
        <f t="shared" si="12"/>
        <v>25836519.293316003</v>
      </c>
      <c r="P76" s="257">
        <f t="shared" si="13"/>
        <v>27430059.269522611</v>
      </c>
      <c r="Q76" s="258">
        <f t="shared" si="14"/>
        <v>25836519.293316003</v>
      </c>
      <c r="R76" s="257">
        <f t="shared" si="14"/>
        <v>27430059.269522611</v>
      </c>
      <c r="S76" s="257">
        <f t="shared" si="15"/>
        <v>29121885.304580249</v>
      </c>
      <c r="T76" s="257"/>
      <c r="U76" s="257">
        <f t="shared" si="16"/>
        <v>1122688115.485697</v>
      </c>
      <c r="V76" s="257">
        <f t="shared" si="17"/>
        <v>1265448884.9993067</v>
      </c>
      <c r="W76" s="257">
        <f t="shared" si="18"/>
        <v>1343499003.2524321</v>
      </c>
      <c r="X76" s="258">
        <f t="shared" si="19"/>
        <v>1426363082.0151758</v>
      </c>
      <c r="Y76" s="258">
        <f t="shared" si="20"/>
        <v>1343499003.2524321</v>
      </c>
      <c r="Z76" s="257">
        <f t="shared" si="21"/>
        <v>1426363082.0151758</v>
      </c>
      <c r="AA76" s="257">
        <f t="shared" si="22"/>
        <v>1514338035.8381729</v>
      </c>
      <c r="AB76" s="257"/>
      <c r="AC76" s="32" t="str">
        <f t="shared" si="23"/>
        <v>BERTAHAP</v>
      </c>
      <c r="AD76" s="259">
        <f t="shared" si="24"/>
        <v>0</v>
      </c>
      <c r="AE76" s="260">
        <v>2</v>
      </c>
      <c r="AF76" s="261"/>
      <c r="AG76" s="257" t="str">
        <f t="shared" si="64"/>
        <v>KR</v>
      </c>
      <c r="AH76" s="261">
        <f t="shared" si="26"/>
        <v>1234957000</v>
      </c>
      <c r="AI76" s="261">
        <f t="shared" si="26"/>
        <v>1391994000</v>
      </c>
      <c r="AJ76" s="261">
        <f t="shared" si="26"/>
        <v>1477849000</v>
      </c>
      <c r="AK76" s="262">
        <f t="shared" ref="AK76:AN139" si="67">ROUNDUP((X76*(1+$J$5)),-3)</f>
        <v>1569000000</v>
      </c>
      <c r="AL76" s="262">
        <f t="shared" si="67"/>
        <v>1477849000</v>
      </c>
      <c r="AM76" s="261">
        <f t="shared" si="67"/>
        <v>1569000000</v>
      </c>
      <c r="AN76" s="261">
        <f t="shared" si="67"/>
        <v>1665772000</v>
      </c>
      <c r="AO76" s="261">
        <f t="shared" si="46"/>
        <v>1665772445.7276547</v>
      </c>
      <c r="AP76" s="51">
        <f t="shared" si="47"/>
        <v>1566520000</v>
      </c>
      <c r="AQ76" s="42">
        <f t="shared" si="47"/>
        <v>1663140000</v>
      </c>
      <c r="AR76" s="58">
        <f t="shared" si="27"/>
        <v>1409868000</v>
      </c>
      <c r="AS76" s="58">
        <f t="shared" si="28"/>
        <v>23497800</v>
      </c>
      <c r="AT76" s="336">
        <f t="shared" si="29"/>
        <v>29418750</v>
      </c>
      <c r="AU76" s="131">
        <f t="shared" si="30"/>
        <v>16631400</v>
      </c>
      <c r="AV76" s="5">
        <f t="shared" si="31"/>
        <v>23497800</v>
      </c>
      <c r="AW76" s="5">
        <f t="shared" si="32"/>
        <v>36946225</v>
      </c>
      <c r="AX76" s="266">
        <f t="shared" si="48"/>
        <v>1765718472.6280129</v>
      </c>
      <c r="AY76" s="117">
        <f t="shared" si="49"/>
        <v>1765718472.6280129</v>
      </c>
      <c r="AZ76" s="2"/>
      <c r="BA76" s="2"/>
      <c r="BV76" s="53">
        <f t="shared" si="33"/>
        <v>-1511462.5094939955</v>
      </c>
      <c r="BX76" s="116"/>
      <c r="BY76" s="121"/>
      <c r="BZ76" s="112" t="str">
        <f>F151</f>
        <v>1BR-8</v>
      </c>
      <c r="CA76" s="113" t="str">
        <f>D151</f>
        <v>08</v>
      </c>
      <c r="CB76" s="114">
        <f t="shared" si="65"/>
        <v>60</v>
      </c>
      <c r="CC76" s="114">
        <f t="shared" si="65"/>
        <v>52</v>
      </c>
      <c r="CD76" s="115">
        <f>O151</f>
        <v>25836519.293316003</v>
      </c>
      <c r="CE76" s="115">
        <f t="shared" si="66"/>
        <v>1234957000</v>
      </c>
      <c r="CF76" s="115">
        <f t="shared" si="66"/>
        <v>1391994000</v>
      </c>
      <c r="CG76" s="115">
        <f t="shared" si="66"/>
        <v>1477849000</v>
      </c>
      <c r="CH76" s="115">
        <f t="shared" si="66"/>
        <v>1569000000</v>
      </c>
      <c r="CI76" s="115">
        <f>AN151</f>
        <v>1665772000</v>
      </c>
      <c r="CV76" s="58">
        <f t="shared" si="40"/>
        <v>1496826000</v>
      </c>
      <c r="CW76" s="43">
        <f t="shared" si="41"/>
        <v>16631400</v>
      </c>
      <c r="CZ76" s="53">
        <f t="shared" si="42"/>
        <v>1330064100</v>
      </c>
      <c r="DA76" s="43">
        <f t="shared" si="43"/>
        <v>22167735</v>
      </c>
      <c r="DB76" s="48">
        <f t="shared" si="44"/>
        <v>36946225</v>
      </c>
    </row>
    <row r="77" spans="1:106">
      <c r="A77" s="3">
        <f t="shared" si="45"/>
        <v>38</v>
      </c>
      <c r="B77" s="249">
        <v>4</v>
      </c>
      <c r="C77" s="250" t="s">
        <v>143</v>
      </c>
      <c r="D77" s="251">
        <v>10</v>
      </c>
      <c r="E77" s="252"/>
      <c r="F77" s="40" t="s">
        <v>48</v>
      </c>
      <c r="G77" s="253">
        <f t="shared" si="4"/>
        <v>74</v>
      </c>
      <c r="H77" s="253">
        <f t="shared" si="5"/>
        <v>63</v>
      </c>
      <c r="I77" s="254">
        <f t="shared" si="6"/>
        <v>27506142.120000001</v>
      </c>
      <c r="J77" s="254">
        <f t="shared" si="7"/>
        <v>2</v>
      </c>
      <c r="K77" s="255">
        <f t="shared" si="8"/>
        <v>0.93</v>
      </c>
      <c r="L77" s="305">
        <f t="shared" si="63"/>
        <v>1.01</v>
      </c>
      <c r="M77" s="257">
        <f t="shared" si="10"/>
        <v>21590156.067032635</v>
      </c>
      <c r="N77" s="257">
        <f t="shared" si="11"/>
        <v>24335555.480755895</v>
      </c>
      <c r="O77" s="257">
        <f t="shared" si="12"/>
        <v>25836519.293316003</v>
      </c>
      <c r="P77" s="257">
        <f t="shared" si="13"/>
        <v>27430059.269522611</v>
      </c>
      <c r="Q77" s="258">
        <f t="shared" si="14"/>
        <v>25836519.293316003</v>
      </c>
      <c r="R77" s="257">
        <f t="shared" si="14"/>
        <v>27430059.269522611</v>
      </c>
      <c r="S77" s="257">
        <f t="shared" si="15"/>
        <v>29121885.304580249</v>
      </c>
      <c r="T77" s="257"/>
      <c r="U77" s="257">
        <f t="shared" si="16"/>
        <v>1360179832.2230561</v>
      </c>
      <c r="V77" s="257">
        <f t="shared" si="17"/>
        <v>1533139995.2876215</v>
      </c>
      <c r="W77" s="257">
        <f t="shared" si="18"/>
        <v>1627700715.4789083</v>
      </c>
      <c r="X77" s="258">
        <f t="shared" si="19"/>
        <v>1728093733.9799244</v>
      </c>
      <c r="Y77" s="258">
        <f t="shared" si="20"/>
        <v>1627700715.4789083</v>
      </c>
      <c r="Z77" s="257">
        <f t="shared" si="21"/>
        <v>1728093733.9799244</v>
      </c>
      <c r="AA77" s="257">
        <f t="shared" si="22"/>
        <v>1834678774.1885557</v>
      </c>
      <c r="AB77" s="257"/>
      <c r="AC77" s="32" t="str">
        <f t="shared" si="23"/>
        <v>BERTAHAP</v>
      </c>
      <c r="AD77" s="259">
        <f t="shared" si="24"/>
        <v>0</v>
      </c>
      <c r="AE77" s="260">
        <v>2</v>
      </c>
      <c r="AF77" s="261"/>
      <c r="AG77" s="257" t="str">
        <f t="shared" si="64"/>
        <v>KR</v>
      </c>
      <c r="AH77" s="261">
        <f t="shared" ref="AH77:AM140" si="68">ROUNDUP((U77*(1+$J$5)),-3)</f>
        <v>1496198000</v>
      </c>
      <c r="AI77" s="261">
        <f t="shared" si="68"/>
        <v>1686454000</v>
      </c>
      <c r="AJ77" s="261">
        <f t="shared" si="68"/>
        <v>1790471000</v>
      </c>
      <c r="AK77" s="262">
        <f t="shared" si="67"/>
        <v>1900904000</v>
      </c>
      <c r="AL77" s="262">
        <f t="shared" si="67"/>
        <v>1790471000</v>
      </c>
      <c r="AM77" s="261">
        <f t="shared" si="67"/>
        <v>1900904000</v>
      </c>
      <c r="AN77" s="261">
        <f t="shared" si="67"/>
        <v>2018147000</v>
      </c>
      <c r="AO77" s="261">
        <f t="shared" si="46"/>
        <v>2018147549.5050869</v>
      </c>
      <c r="AP77" s="51">
        <f t="shared" si="47"/>
        <v>1897900000</v>
      </c>
      <c r="AQ77" s="42">
        <f t="shared" si="47"/>
        <v>2014959000</v>
      </c>
      <c r="AR77" s="58">
        <f t="shared" si="27"/>
        <v>1708110000</v>
      </c>
      <c r="AS77" s="58">
        <f t="shared" si="28"/>
        <v>28468500</v>
      </c>
      <c r="AT77" s="336">
        <f t="shared" si="29"/>
        <v>35641950</v>
      </c>
      <c r="AU77" s="131">
        <f t="shared" si="30"/>
        <v>20149590</v>
      </c>
      <c r="AV77" s="5">
        <f t="shared" si="31"/>
        <v>28468500</v>
      </c>
      <c r="AW77" s="5">
        <f t="shared" si="32"/>
        <v>44761775</v>
      </c>
      <c r="AX77" s="266">
        <f t="shared" si="48"/>
        <v>2139236821.8478711</v>
      </c>
      <c r="AY77" s="117">
        <f t="shared" si="49"/>
        <v>2139236821.8478711</v>
      </c>
      <c r="AZ77" s="2"/>
      <c r="BA77" s="2"/>
      <c r="BV77" s="53">
        <f t="shared" si="33"/>
        <v>-1511462.5094939955</v>
      </c>
      <c r="BX77" s="116"/>
      <c r="BY77" s="121"/>
      <c r="BZ77" s="112" t="str">
        <f>F152</f>
        <v>1BR-10</v>
      </c>
      <c r="CA77" s="113">
        <f>D152</f>
        <v>10</v>
      </c>
      <c r="CB77" s="114">
        <f t="shared" si="65"/>
        <v>74</v>
      </c>
      <c r="CC77" s="114">
        <f t="shared" si="65"/>
        <v>63</v>
      </c>
      <c r="CD77" s="115">
        <f>O152</f>
        <v>25836519.293316003</v>
      </c>
      <c r="CE77" s="115">
        <f t="shared" si="66"/>
        <v>1496198000</v>
      </c>
      <c r="CF77" s="115">
        <f t="shared" si="66"/>
        <v>1686454000</v>
      </c>
      <c r="CG77" s="115">
        <f t="shared" si="66"/>
        <v>1790471000</v>
      </c>
      <c r="CH77" s="115">
        <f t="shared" si="66"/>
        <v>1900904000</v>
      </c>
      <c r="CI77" s="115">
        <f>AN152</f>
        <v>2018147000</v>
      </c>
      <c r="CV77" s="58">
        <f t="shared" si="40"/>
        <v>1813463100</v>
      </c>
      <c r="CW77" s="43">
        <f t="shared" si="41"/>
        <v>20149590</v>
      </c>
      <c r="CZ77" s="53">
        <f t="shared" si="42"/>
        <v>1611423900</v>
      </c>
      <c r="DA77" s="43">
        <f t="shared" si="43"/>
        <v>26857065</v>
      </c>
      <c r="DB77" s="48">
        <f t="shared" si="44"/>
        <v>44761775</v>
      </c>
    </row>
    <row r="78" spans="1:106">
      <c r="A78" s="3">
        <f t="shared" si="45"/>
        <v>39</v>
      </c>
      <c r="B78" s="249">
        <v>5</v>
      </c>
      <c r="C78" s="250" t="s">
        <v>143</v>
      </c>
      <c r="D78" s="285">
        <v>12</v>
      </c>
      <c r="E78" s="252"/>
      <c r="F78" s="40" t="s">
        <v>50</v>
      </c>
      <c r="G78" s="253">
        <f t="shared" si="4"/>
        <v>67</v>
      </c>
      <c r="H78" s="253">
        <f t="shared" si="5"/>
        <v>57</v>
      </c>
      <c r="I78" s="254">
        <f t="shared" si="6"/>
        <v>27506142.120000001</v>
      </c>
      <c r="J78" s="254">
        <f t="shared" si="7"/>
        <v>2</v>
      </c>
      <c r="K78" s="255">
        <f t="shared" si="8"/>
        <v>0.93</v>
      </c>
      <c r="L78" s="305">
        <f t="shared" si="63"/>
        <v>1.01</v>
      </c>
      <c r="M78" s="257">
        <f t="shared" si="10"/>
        <v>21590156.067032635</v>
      </c>
      <c r="N78" s="257">
        <f t="shared" si="11"/>
        <v>24335555.480755895</v>
      </c>
      <c r="O78" s="257">
        <f t="shared" si="12"/>
        <v>25836519.293316003</v>
      </c>
      <c r="P78" s="257">
        <f t="shared" si="13"/>
        <v>27430059.269522611</v>
      </c>
      <c r="Q78" s="258">
        <f t="shared" si="14"/>
        <v>25836519.293316003</v>
      </c>
      <c r="R78" s="257">
        <f t="shared" si="14"/>
        <v>27430059.269522611</v>
      </c>
      <c r="S78" s="257">
        <f t="shared" si="15"/>
        <v>29121885.304580249</v>
      </c>
      <c r="T78" s="257"/>
      <c r="U78" s="257">
        <f t="shared" si="16"/>
        <v>1230638895.8208601</v>
      </c>
      <c r="V78" s="257">
        <f t="shared" si="17"/>
        <v>1387126662.4030859</v>
      </c>
      <c r="W78" s="257">
        <f t="shared" si="18"/>
        <v>1472681599.7190123</v>
      </c>
      <c r="X78" s="258">
        <f t="shared" si="19"/>
        <v>1563513378.3627889</v>
      </c>
      <c r="Y78" s="258">
        <f t="shared" si="20"/>
        <v>1472681599.7190123</v>
      </c>
      <c r="Z78" s="257">
        <f t="shared" si="21"/>
        <v>1563513378.3627889</v>
      </c>
      <c r="AA78" s="257">
        <f t="shared" si="22"/>
        <v>1659947462.3610742</v>
      </c>
      <c r="AB78" s="257"/>
      <c r="AC78" s="32" t="str">
        <f t="shared" si="23"/>
        <v>BERTAHAP</v>
      </c>
      <c r="AD78" s="259">
        <f t="shared" si="24"/>
        <v>0</v>
      </c>
      <c r="AE78" s="260">
        <v>2</v>
      </c>
      <c r="AF78" s="261"/>
      <c r="AG78" s="257" t="str">
        <f t="shared" si="64"/>
        <v>KR</v>
      </c>
      <c r="AH78" s="261">
        <f t="shared" si="68"/>
        <v>1353703000</v>
      </c>
      <c r="AI78" s="261">
        <f t="shared" si="68"/>
        <v>1525840000</v>
      </c>
      <c r="AJ78" s="261">
        <f t="shared" si="68"/>
        <v>1619950000</v>
      </c>
      <c r="AK78" s="262">
        <f t="shared" si="67"/>
        <v>1719865000</v>
      </c>
      <c r="AL78" s="262">
        <f t="shared" si="67"/>
        <v>1619950000</v>
      </c>
      <c r="AM78" s="261">
        <f t="shared" si="67"/>
        <v>1719865000</v>
      </c>
      <c r="AN78" s="261">
        <f t="shared" si="67"/>
        <v>1825943000</v>
      </c>
      <c r="AO78" s="261">
        <f t="shared" si="46"/>
        <v>1825942464.8638577</v>
      </c>
      <c r="AP78" s="51">
        <f t="shared" si="47"/>
        <v>1717147000</v>
      </c>
      <c r="AQ78" s="42">
        <f t="shared" si="47"/>
        <v>1823057000</v>
      </c>
      <c r="AR78" s="58">
        <f t="shared" si="27"/>
        <v>1545432300</v>
      </c>
      <c r="AS78" s="58">
        <f t="shared" si="28"/>
        <v>25757205</v>
      </c>
      <c r="AT78" s="336">
        <f t="shared" si="29"/>
        <v>32247468.75</v>
      </c>
      <c r="AU78" s="131">
        <f t="shared" si="30"/>
        <v>18230570</v>
      </c>
      <c r="AV78" s="5">
        <f t="shared" si="31"/>
        <v>25757205</v>
      </c>
      <c r="AW78" s="5">
        <f t="shared" si="32"/>
        <v>40498750</v>
      </c>
      <c r="AX78" s="266">
        <f t="shared" si="48"/>
        <v>1935498768.3260624</v>
      </c>
      <c r="AY78" s="117">
        <f t="shared" si="49"/>
        <v>1935498768.3260624</v>
      </c>
      <c r="AZ78" s="2"/>
      <c r="BA78" s="2"/>
      <c r="BV78" s="53">
        <f t="shared" si="33"/>
        <v>-1511462.5094939955</v>
      </c>
      <c r="BX78" s="116"/>
      <c r="BY78" s="112"/>
      <c r="BZ78" s="112" t="str">
        <f>F153</f>
        <v>1BR-12</v>
      </c>
      <c r="CA78" s="113">
        <f>D153</f>
        <v>12</v>
      </c>
      <c r="CB78" s="114">
        <f t="shared" si="65"/>
        <v>67</v>
      </c>
      <c r="CC78" s="114">
        <f t="shared" si="65"/>
        <v>57</v>
      </c>
      <c r="CD78" s="115">
        <f>O153</f>
        <v>25836519.293316003</v>
      </c>
      <c r="CE78" s="115">
        <f t="shared" si="66"/>
        <v>1353703000</v>
      </c>
      <c r="CF78" s="115">
        <f t="shared" si="66"/>
        <v>1525840000</v>
      </c>
      <c r="CG78" s="115">
        <f t="shared" si="66"/>
        <v>1619950000</v>
      </c>
      <c r="CH78" s="115">
        <f t="shared" si="66"/>
        <v>1719865000</v>
      </c>
      <c r="CI78" s="115">
        <f>AN153</f>
        <v>1825943000</v>
      </c>
      <c r="CV78" s="58">
        <f t="shared" si="40"/>
        <v>1640751300</v>
      </c>
      <c r="CW78" s="43">
        <f t="shared" si="41"/>
        <v>18230570</v>
      </c>
      <c r="CZ78" s="53">
        <f t="shared" si="42"/>
        <v>1457955000</v>
      </c>
      <c r="DA78" s="43">
        <f t="shared" si="43"/>
        <v>24299250</v>
      </c>
      <c r="DB78" s="48">
        <f t="shared" si="44"/>
        <v>40498750</v>
      </c>
    </row>
    <row r="79" spans="1:106">
      <c r="A79" s="3">
        <f t="shared" si="45"/>
        <v>40</v>
      </c>
      <c r="B79" s="249">
        <v>6</v>
      </c>
      <c r="C79" s="250" t="s">
        <v>143</v>
      </c>
      <c r="D79" s="285">
        <v>18</v>
      </c>
      <c r="E79" s="252"/>
      <c r="F79" s="40" t="s">
        <v>54</v>
      </c>
      <c r="G79" s="253">
        <f t="shared" si="4"/>
        <v>97</v>
      </c>
      <c r="H79" s="253">
        <f t="shared" si="5"/>
        <v>85</v>
      </c>
      <c r="I79" s="254">
        <f t="shared" si="6"/>
        <v>27506142.120000001</v>
      </c>
      <c r="J79" s="254">
        <f t="shared" si="7"/>
        <v>2</v>
      </c>
      <c r="K79" s="255">
        <f t="shared" si="8"/>
        <v>0.93</v>
      </c>
      <c r="L79" s="305">
        <f t="shared" si="63"/>
        <v>1.01</v>
      </c>
      <c r="M79" s="257">
        <f t="shared" si="10"/>
        <v>21590156.067032635</v>
      </c>
      <c r="N79" s="257">
        <f t="shared" si="11"/>
        <v>24335555.480755895</v>
      </c>
      <c r="O79" s="257">
        <f t="shared" si="12"/>
        <v>25836519.293316003</v>
      </c>
      <c r="P79" s="257">
        <f t="shared" si="13"/>
        <v>27430059.269522611</v>
      </c>
      <c r="Q79" s="258">
        <f t="shared" si="14"/>
        <v>25836519.293316003</v>
      </c>
      <c r="R79" s="257">
        <f t="shared" si="14"/>
        <v>27430059.269522611</v>
      </c>
      <c r="S79" s="257">
        <f t="shared" si="15"/>
        <v>29121885.304580249</v>
      </c>
      <c r="T79" s="257"/>
      <c r="U79" s="257">
        <f t="shared" si="16"/>
        <v>1835163265.6977739</v>
      </c>
      <c r="V79" s="257">
        <f t="shared" si="17"/>
        <v>2068522215.8642511</v>
      </c>
      <c r="W79" s="257">
        <f t="shared" si="18"/>
        <v>2196104139.9318604</v>
      </c>
      <c r="X79" s="258">
        <f t="shared" si="19"/>
        <v>2331555037.9094219</v>
      </c>
      <c r="Y79" s="258">
        <f t="shared" si="20"/>
        <v>2196104139.9318604</v>
      </c>
      <c r="Z79" s="257">
        <f t="shared" si="21"/>
        <v>2331555037.9094219</v>
      </c>
      <c r="AA79" s="257">
        <f t="shared" si="22"/>
        <v>2475360250.8893213</v>
      </c>
      <c r="AB79" s="257"/>
      <c r="AC79" s="32" t="str">
        <f t="shared" si="23"/>
        <v>BERTAHAP</v>
      </c>
      <c r="AD79" s="259">
        <f t="shared" si="24"/>
        <v>0</v>
      </c>
      <c r="AE79" s="260">
        <v>2</v>
      </c>
      <c r="AF79" s="261"/>
      <c r="AG79" s="257" t="str">
        <f t="shared" si="64"/>
        <v>KR</v>
      </c>
      <c r="AH79" s="261">
        <f t="shared" si="68"/>
        <v>2018680000</v>
      </c>
      <c r="AI79" s="261">
        <f t="shared" si="68"/>
        <v>2275375000</v>
      </c>
      <c r="AJ79" s="261">
        <f t="shared" si="68"/>
        <v>2415715000</v>
      </c>
      <c r="AK79" s="262">
        <f t="shared" si="67"/>
        <v>2564711000</v>
      </c>
      <c r="AL79" s="262">
        <f t="shared" si="67"/>
        <v>2415715000</v>
      </c>
      <c r="AM79" s="261">
        <f t="shared" si="67"/>
        <v>2564711000</v>
      </c>
      <c r="AN79" s="261">
        <f t="shared" si="67"/>
        <v>2722897000</v>
      </c>
      <c r="AO79" s="261">
        <f t="shared" si="46"/>
        <v>2722896695.3821664</v>
      </c>
      <c r="AP79" s="51">
        <f t="shared" si="47"/>
        <v>2560658000</v>
      </c>
      <c r="AQ79" s="42">
        <f t="shared" si="47"/>
        <v>2718594000</v>
      </c>
      <c r="AR79" s="58">
        <f t="shared" si="27"/>
        <v>2304592200</v>
      </c>
      <c r="AS79" s="58">
        <f t="shared" si="28"/>
        <v>38409870</v>
      </c>
      <c r="AT79" s="336">
        <f t="shared" si="29"/>
        <v>48088331.25</v>
      </c>
      <c r="AU79" s="131">
        <f t="shared" si="30"/>
        <v>27185940</v>
      </c>
      <c r="AV79" s="5">
        <f t="shared" si="31"/>
        <v>38409870</v>
      </c>
      <c r="AW79" s="5">
        <f t="shared" si="32"/>
        <v>60392875</v>
      </c>
      <c r="AX79" s="266">
        <f t="shared" si="48"/>
        <v>2886270335.254807</v>
      </c>
      <c r="AY79" s="117">
        <f t="shared" si="49"/>
        <v>2886270335.254807</v>
      </c>
      <c r="AZ79" s="2"/>
      <c r="BA79" s="2"/>
      <c r="BV79" s="53">
        <f t="shared" si="33"/>
        <v>-1511462.5094939955</v>
      </c>
      <c r="BX79" s="116"/>
      <c r="BY79" s="112"/>
      <c r="BZ79" s="112" t="str">
        <f>F154</f>
        <v>1BR-16</v>
      </c>
      <c r="CA79" s="113">
        <f>D154</f>
        <v>16</v>
      </c>
      <c r="CB79" s="114">
        <f t="shared" si="65"/>
        <v>71</v>
      </c>
      <c r="CC79" s="114">
        <f t="shared" si="65"/>
        <v>63</v>
      </c>
      <c r="CD79" s="115">
        <f>O154</f>
        <v>25836519.293316003</v>
      </c>
      <c r="CE79" s="115">
        <f t="shared" si="66"/>
        <v>1496198000</v>
      </c>
      <c r="CF79" s="115">
        <f t="shared" si="66"/>
        <v>1686454000</v>
      </c>
      <c r="CG79" s="115">
        <f t="shared" si="66"/>
        <v>1790471000</v>
      </c>
      <c r="CH79" s="115">
        <f t="shared" si="66"/>
        <v>1900904000</v>
      </c>
      <c r="CI79" s="115">
        <f>AN154</f>
        <v>2018147000</v>
      </c>
      <c r="CV79" s="58">
        <f t="shared" si="40"/>
        <v>2446734600</v>
      </c>
      <c r="CW79" s="43">
        <f t="shared" si="41"/>
        <v>27185940</v>
      </c>
      <c r="CZ79" s="53">
        <f t="shared" si="42"/>
        <v>2174143500</v>
      </c>
      <c r="DA79" s="43">
        <f t="shared" si="43"/>
        <v>36235725</v>
      </c>
      <c r="DB79" s="48">
        <f t="shared" si="44"/>
        <v>60392875</v>
      </c>
    </row>
    <row r="80" spans="1:106">
      <c r="A80" s="3">
        <f t="shared" si="45"/>
        <v>41</v>
      </c>
      <c r="B80" s="249">
        <v>7</v>
      </c>
      <c r="C80" s="250" t="s">
        <v>143</v>
      </c>
      <c r="D80" s="285">
        <v>20</v>
      </c>
      <c r="E80" s="252"/>
      <c r="F80" s="40" t="s">
        <v>70</v>
      </c>
      <c r="G80" s="253">
        <f t="shared" si="4"/>
        <v>60</v>
      </c>
      <c r="H80" s="253">
        <f t="shared" si="5"/>
        <v>51</v>
      </c>
      <c r="I80" s="254">
        <f t="shared" si="6"/>
        <v>27506142.120000001</v>
      </c>
      <c r="J80" s="254">
        <f t="shared" si="7"/>
        <v>2</v>
      </c>
      <c r="K80" s="255">
        <f t="shared" si="8"/>
        <v>0.93</v>
      </c>
      <c r="L80" s="305">
        <f t="shared" si="63"/>
        <v>1.01</v>
      </c>
      <c r="M80" s="257">
        <f t="shared" si="10"/>
        <v>21590156.067032635</v>
      </c>
      <c r="N80" s="257">
        <f t="shared" si="11"/>
        <v>24335555.480755895</v>
      </c>
      <c r="O80" s="257">
        <f t="shared" si="12"/>
        <v>25836519.293316003</v>
      </c>
      <c r="P80" s="257">
        <f t="shared" si="13"/>
        <v>27430059.269522611</v>
      </c>
      <c r="Q80" s="258">
        <f t="shared" si="14"/>
        <v>25836519.293316003</v>
      </c>
      <c r="R80" s="257">
        <f t="shared" si="14"/>
        <v>27430059.269522611</v>
      </c>
      <c r="S80" s="257">
        <f t="shared" si="15"/>
        <v>29121885.304580249</v>
      </c>
      <c r="T80" s="257"/>
      <c r="U80" s="257">
        <f t="shared" si="16"/>
        <v>1101097959.4186645</v>
      </c>
      <c r="V80" s="257">
        <f t="shared" si="17"/>
        <v>1241113329.5185506</v>
      </c>
      <c r="W80" s="257">
        <f t="shared" si="18"/>
        <v>1317662483.9591162</v>
      </c>
      <c r="X80" s="258">
        <f t="shared" si="19"/>
        <v>1398933022.7456532</v>
      </c>
      <c r="Y80" s="258">
        <f t="shared" si="20"/>
        <v>1317662483.9591162</v>
      </c>
      <c r="Z80" s="257">
        <f t="shared" si="21"/>
        <v>1398933022.7456532</v>
      </c>
      <c r="AA80" s="257">
        <f t="shared" si="22"/>
        <v>1485216150.5335927</v>
      </c>
      <c r="AB80" s="257"/>
      <c r="AC80" s="32" t="str">
        <f t="shared" si="23"/>
        <v>BERTAHAP</v>
      </c>
      <c r="AD80" s="259">
        <f t="shared" si="24"/>
        <v>0</v>
      </c>
      <c r="AE80" s="260">
        <v>2</v>
      </c>
      <c r="AF80" s="261"/>
      <c r="AG80" s="257" t="str">
        <f t="shared" si="64"/>
        <v>KR</v>
      </c>
      <c r="AH80" s="261">
        <f t="shared" si="68"/>
        <v>1211208000</v>
      </c>
      <c r="AI80" s="261">
        <f t="shared" si="68"/>
        <v>1365225000</v>
      </c>
      <c r="AJ80" s="261">
        <f t="shared" si="68"/>
        <v>1449429000</v>
      </c>
      <c r="AK80" s="262">
        <f t="shared" si="67"/>
        <v>1538827000</v>
      </c>
      <c r="AL80" s="262">
        <f t="shared" si="67"/>
        <v>1449429000</v>
      </c>
      <c r="AM80" s="261">
        <f t="shared" si="67"/>
        <v>1538827000</v>
      </c>
      <c r="AN80" s="261">
        <f t="shared" si="67"/>
        <v>1633738000</v>
      </c>
      <c r="AO80" s="261">
        <f t="shared" si="46"/>
        <v>1633738441.900414</v>
      </c>
      <c r="AP80" s="51">
        <f t="shared" si="47"/>
        <v>1536395000</v>
      </c>
      <c r="AQ80" s="42">
        <f t="shared" si="47"/>
        <v>1631157000</v>
      </c>
      <c r="AR80" s="58">
        <f t="shared" si="27"/>
        <v>1382755500</v>
      </c>
      <c r="AS80" s="58">
        <f t="shared" si="28"/>
        <v>23045925</v>
      </c>
      <c r="AT80" s="336">
        <f t="shared" si="29"/>
        <v>28853006.25</v>
      </c>
      <c r="AU80" s="131">
        <f t="shared" si="30"/>
        <v>16311570</v>
      </c>
      <c r="AV80" s="5">
        <f t="shared" si="31"/>
        <v>23045925</v>
      </c>
      <c r="AW80" s="5">
        <f t="shared" si="32"/>
        <v>36235725</v>
      </c>
      <c r="AX80" s="266">
        <f t="shared" si="48"/>
        <v>1731762838.1594403</v>
      </c>
      <c r="AY80" s="117">
        <f t="shared" si="49"/>
        <v>1731762838.1594403</v>
      </c>
      <c r="AZ80" s="2"/>
      <c r="BA80" s="2"/>
      <c r="BV80" s="53">
        <f t="shared" si="33"/>
        <v>-1511462.5094939955</v>
      </c>
      <c r="BX80" s="116">
        <v>11</v>
      </c>
      <c r="BY80" s="121" t="s">
        <v>61</v>
      </c>
      <c r="BZ80" s="112" t="str">
        <f t="shared" ref="BZ80:BZ85" si="69">F164</f>
        <v>1BR-6</v>
      </c>
      <c r="CA80" s="113" t="str">
        <f t="shared" ref="CA80:CA85" si="70">D164</f>
        <v>06</v>
      </c>
      <c r="CB80" s="114">
        <f t="shared" ref="CB80:CC85" si="71">G164</f>
        <v>78</v>
      </c>
      <c r="CC80" s="114">
        <f t="shared" si="71"/>
        <v>66</v>
      </c>
      <c r="CD80" s="115">
        <f t="shared" ref="CD80:CD85" si="72">O164</f>
        <v>25836519.293316003</v>
      </c>
      <c r="CE80" s="115">
        <f t="shared" ref="CE80:CH85" si="73">AH164</f>
        <v>1567446000</v>
      </c>
      <c r="CF80" s="115">
        <f t="shared" si="73"/>
        <v>1766762000</v>
      </c>
      <c r="CG80" s="115">
        <f t="shared" si="73"/>
        <v>1875732000</v>
      </c>
      <c r="CH80" s="115">
        <f t="shared" si="73"/>
        <v>1991423000</v>
      </c>
      <c r="CI80" s="115">
        <f t="shared" ref="CI80:CI85" si="74">AN164</f>
        <v>2114249000</v>
      </c>
      <c r="CJ80" s="2">
        <v>6</v>
      </c>
      <c r="CV80" s="58">
        <f t="shared" si="40"/>
        <v>1468041300</v>
      </c>
      <c r="CW80" s="43">
        <f t="shared" si="41"/>
        <v>16311570</v>
      </c>
      <c r="CZ80" s="53">
        <f t="shared" si="42"/>
        <v>1304486100</v>
      </c>
      <c r="DA80" s="43">
        <f t="shared" si="43"/>
        <v>21741435</v>
      </c>
      <c r="DB80" s="48">
        <f t="shared" si="44"/>
        <v>36235725</v>
      </c>
    </row>
    <row r="81" spans="1:106">
      <c r="A81" s="3">
        <f t="shared" si="45"/>
        <v>42</v>
      </c>
      <c r="B81" s="249">
        <v>8</v>
      </c>
      <c r="C81" s="250" t="s">
        <v>143</v>
      </c>
      <c r="D81" s="285">
        <v>22</v>
      </c>
      <c r="E81" s="252"/>
      <c r="F81" s="40" t="s">
        <v>89</v>
      </c>
      <c r="G81" s="253">
        <f t="shared" si="4"/>
        <v>81</v>
      </c>
      <c r="H81" s="253">
        <f t="shared" si="5"/>
        <v>70</v>
      </c>
      <c r="I81" s="254">
        <f t="shared" si="6"/>
        <v>27506142.120000001</v>
      </c>
      <c r="J81" s="254">
        <f t="shared" si="7"/>
        <v>4</v>
      </c>
      <c r="K81" s="255">
        <f t="shared" si="8"/>
        <v>0.97</v>
      </c>
      <c r="L81" s="305">
        <f t="shared" si="63"/>
        <v>1.01</v>
      </c>
      <c r="M81" s="257">
        <f t="shared" si="10"/>
        <v>22518764.930130813</v>
      </c>
      <c r="N81" s="257">
        <f t="shared" si="11"/>
        <v>25382246.039067976</v>
      </c>
      <c r="O81" s="257">
        <f t="shared" si="12"/>
        <v>26947767.434964001</v>
      </c>
      <c r="P81" s="257">
        <f t="shared" si="13"/>
        <v>28609846.764985945</v>
      </c>
      <c r="Q81" s="258">
        <f t="shared" si="14"/>
        <v>26947767.434964001</v>
      </c>
      <c r="R81" s="257">
        <f t="shared" si="14"/>
        <v>28609846.764985945</v>
      </c>
      <c r="S81" s="257">
        <f t="shared" si="15"/>
        <v>30374439.511228859</v>
      </c>
      <c r="T81" s="257"/>
      <c r="U81" s="257">
        <f t="shared" si="16"/>
        <v>1576313545.1091568</v>
      </c>
      <c r="V81" s="257">
        <f t="shared" si="17"/>
        <v>1776757222.7347584</v>
      </c>
      <c r="W81" s="257">
        <f t="shared" si="18"/>
        <v>1886343720.4474802</v>
      </c>
      <c r="X81" s="258">
        <f t="shared" si="19"/>
        <v>2002689273.5490162</v>
      </c>
      <c r="Y81" s="258">
        <f t="shared" si="20"/>
        <v>1886343720.4474802</v>
      </c>
      <c r="Z81" s="257">
        <f t="shared" si="21"/>
        <v>2002689273.5490162</v>
      </c>
      <c r="AA81" s="257">
        <f t="shared" si="22"/>
        <v>2126210765.7860203</v>
      </c>
      <c r="AB81" s="257"/>
      <c r="AC81" s="32" t="str">
        <f t="shared" si="23"/>
        <v>BERTAHAP</v>
      </c>
      <c r="AD81" s="259">
        <f t="shared" si="24"/>
        <v>0</v>
      </c>
      <c r="AE81" s="260">
        <v>2</v>
      </c>
      <c r="AF81" s="261"/>
      <c r="AG81" s="257" t="str">
        <f t="shared" si="64"/>
        <v>KR</v>
      </c>
      <c r="AH81" s="261">
        <f t="shared" si="68"/>
        <v>1733945000</v>
      </c>
      <c r="AI81" s="261">
        <f t="shared" si="68"/>
        <v>1954433000</v>
      </c>
      <c r="AJ81" s="261">
        <f t="shared" si="68"/>
        <v>2074979000</v>
      </c>
      <c r="AK81" s="262">
        <f t="shared" si="67"/>
        <v>2202959000</v>
      </c>
      <c r="AL81" s="262">
        <f t="shared" si="67"/>
        <v>2074979000</v>
      </c>
      <c r="AM81" s="261">
        <f t="shared" si="67"/>
        <v>2202959000</v>
      </c>
      <c r="AN81" s="261">
        <f t="shared" si="67"/>
        <v>2338832000</v>
      </c>
      <c r="AO81" s="261">
        <f t="shared" si="46"/>
        <v>2338832633.0578384</v>
      </c>
      <c r="AP81" s="51">
        <f t="shared" si="47"/>
        <v>2199478000</v>
      </c>
      <c r="AQ81" s="42">
        <f t="shared" si="47"/>
        <v>2335137000</v>
      </c>
      <c r="AR81" s="58">
        <f t="shared" si="27"/>
        <v>1979530200</v>
      </c>
      <c r="AS81" s="58">
        <f t="shared" si="28"/>
        <v>32992170</v>
      </c>
      <c r="AT81" s="336">
        <f t="shared" si="29"/>
        <v>41305481.25</v>
      </c>
      <c r="AU81" s="131">
        <f t="shared" si="30"/>
        <v>23351370</v>
      </c>
      <c r="AV81" s="5">
        <f t="shared" si="31"/>
        <v>32992170</v>
      </c>
      <c r="AW81" s="5">
        <f t="shared" si="32"/>
        <v>51874475</v>
      </c>
      <c r="AX81" s="266">
        <f t="shared" si="48"/>
        <v>2479162630.3360872</v>
      </c>
      <c r="AY81" s="117">
        <f t="shared" si="49"/>
        <v>2479162630.3360872</v>
      </c>
      <c r="AZ81" s="2"/>
      <c r="BA81" s="2"/>
      <c r="BV81" s="53">
        <f t="shared" si="33"/>
        <v>-400214.36784599721</v>
      </c>
      <c r="BX81" s="116"/>
      <c r="BY81" s="112"/>
      <c r="BZ81" s="112" t="str">
        <f t="shared" si="69"/>
        <v>1BR-8</v>
      </c>
      <c r="CA81" s="113" t="str">
        <f t="shared" si="70"/>
        <v>08</v>
      </c>
      <c r="CB81" s="114">
        <f t="shared" si="71"/>
        <v>60</v>
      </c>
      <c r="CC81" s="114">
        <f t="shared" si="71"/>
        <v>52</v>
      </c>
      <c r="CD81" s="115">
        <f t="shared" si="72"/>
        <v>25836519.293316003</v>
      </c>
      <c r="CE81" s="115">
        <f t="shared" si="73"/>
        <v>1234957000</v>
      </c>
      <c r="CF81" s="115">
        <f t="shared" si="73"/>
        <v>1391994000</v>
      </c>
      <c r="CG81" s="115">
        <f t="shared" si="73"/>
        <v>1477849000</v>
      </c>
      <c r="CH81" s="115">
        <f t="shared" si="73"/>
        <v>1569000000</v>
      </c>
      <c r="CI81" s="115">
        <f t="shared" si="74"/>
        <v>1665772000</v>
      </c>
      <c r="CV81" s="58">
        <f t="shared" si="40"/>
        <v>2101623300</v>
      </c>
      <c r="CW81" s="43">
        <f t="shared" si="41"/>
        <v>23351370</v>
      </c>
      <c r="CZ81" s="53">
        <f t="shared" si="42"/>
        <v>1867481100</v>
      </c>
      <c r="DA81" s="43">
        <f t="shared" si="43"/>
        <v>31124685</v>
      </c>
      <c r="DB81" s="48">
        <f t="shared" si="44"/>
        <v>51874475</v>
      </c>
    </row>
    <row r="82" spans="1:106">
      <c r="A82" s="3">
        <f t="shared" si="45"/>
        <v>43</v>
      </c>
      <c r="B82" s="249">
        <v>1</v>
      </c>
      <c r="C82" s="250" t="s">
        <v>145</v>
      </c>
      <c r="D82" s="251" t="s">
        <v>24</v>
      </c>
      <c r="E82" s="252"/>
      <c r="F82" s="40" t="s">
        <v>39</v>
      </c>
      <c r="G82" s="253">
        <f t="shared" si="4"/>
        <v>113</v>
      </c>
      <c r="H82" s="253">
        <f t="shared" si="5"/>
        <v>101</v>
      </c>
      <c r="I82" s="254">
        <f t="shared" si="6"/>
        <v>27506142.120000001</v>
      </c>
      <c r="J82" s="254">
        <f t="shared" si="7"/>
        <v>6</v>
      </c>
      <c r="K82" s="255">
        <f t="shared" si="8"/>
        <v>0.95</v>
      </c>
      <c r="L82" s="256">
        <f t="shared" ref="L82:L90" si="75">SUMIF($AN$4:$AN$22,D82,$AU$4:$AU$22)</f>
        <v>1</v>
      </c>
      <c r="M82" s="257">
        <f t="shared" si="10"/>
        <v>21836099.50354626</v>
      </c>
      <c r="N82" s="257">
        <f t="shared" si="11"/>
        <v>24612773.029615775</v>
      </c>
      <c r="O82" s="257">
        <f t="shared" si="12"/>
        <v>26130835.013999999</v>
      </c>
      <c r="P82" s="257">
        <f t="shared" si="13"/>
        <v>27742527.739855718</v>
      </c>
      <c r="Q82" s="258">
        <f t="shared" si="14"/>
        <v>26130835.013999999</v>
      </c>
      <c r="R82" s="257">
        <f t="shared" si="14"/>
        <v>27742527.739855718</v>
      </c>
      <c r="S82" s="257">
        <f t="shared" si="15"/>
        <v>29453626.146440148</v>
      </c>
      <c r="T82" s="257"/>
      <c r="U82" s="257">
        <f t="shared" si="16"/>
        <v>2205446049.8581724</v>
      </c>
      <c r="V82" s="257">
        <f t="shared" si="17"/>
        <v>2485890075.9911933</v>
      </c>
      <c r="W82" s="257">
        <f t="shared" si="18"/>
        <v>2639214336.414</v>
      </c>
      <c r="X82" s="258">
        <f t="shared" si="19"/>
        <v>2801995301.7254276</v>
      </c>
      <c r="Y82" s="258">
        <f t="shared" si="20"/>
        <v>2639214336.414</v>
      </c>
      <c r="Z82" s="257">
        <f t="shared" si="21"/>
        <v>2801995301.7254276</v>
      </c>
      <c r="AA82" s="257">
        <f t="shared" si="22"/>
        <v>2974816240.7904549</v>
      </c>
      <c r="AB82" s="257"/>
      <c r="AC82" s="32" t="str">
        <f t="shared" si="23"/>
        <v>BERTAHAP</v>
      </c>
      <c r="AD82" s="259">
        <f t="shared" si="24"/>
        <v>0</v>
      </c>
      <c r="AE82" s="260">
        <v>2</v>
      </c>
      <c r="AF82" s="261"/>
      <c r="AG82" s="257" t="str">
        <f t="shared" si="64"/>
        <v>KR</v>
      </c>
      <c r="AH82" s="261">
        <f t="shared" si="68"/>
        <v>2425991000</v>
      </c>
      <c r="AI82" s="261">
        <f t="shared" si="68"/>
        <v>2734480000</v>
      </c>
      <c r="AJ82" s="261">
        <f t="shared" si="68"/>
        <v>2903136000</v>
      </c>
      <c r="AK82" s="262">
        <f t="shared" si="67"/>
        <v>3082195000</v>
      </c>
      <c r="AL82" s="262">
        <f t="shared" si="67"/>
        <v>2903136000</v>
      </c>
      <c r="AM82" s="261">
        <f t="shared" si="67"/>
        <v>3082195000</v>
      </c>
      <c r="AN82" s="261">
        <f t="shared" si="67"/>
        <v>3272298000</v>
      </c>
      <c r="AO82" s="261">
        <f t="shared" si="46"/>
        <v>3272297962.6255884</v>
      </c>
      <c r="AP82" s="51">
        <f t="shared" si="47"/>
        <v>3077325000</v>
      </c>
      <c r="AQ82" s="42">
        <f t="shared" si="47"/>
        <v>3267127000</v>
      </c>
      <c r="AR82" s="58">
        <f t="shared" si="27"/>
        <v>2769592500</v>
      </c>
      <c r="AS82" s="58">
        <f t="shared" si="28"/>
        <v>46159875</v>
      </c>
      <c r="AT82" s="336">
        <f t="shared" si="29"/>
        <v>57791156.25</v>
      </c>
      <c r="AU82" s="131">
        <f t="shared" si="30"/>
        <v>32671270</v>
      </c>
      <c r="AV82" s="5">
        <f t="shared" si="31"/>
        <v>46159875</v>
      </c>
      <c r="AW82" s="5">
        <f t="shared" si="32"/>
        <v>72578400</v>
      </c>
      <c r="AX82" s="266">
        <f t="shared" si="48"/>
        <v>3468635530.5757432</v>
      </c>
      <c r="AY82" s="117">
        <f t="shared" si="49"/>
        <v>3468635530.5757432</v>
      </c>
      <c r="AZ82" s="2"/>
      <c r="BA82" s="2"/>
      <c r="BV82" s="53">
        <f t="shared" si="33"/>
        <v>-1217146.7888099998</v>
      </c>
      <c r="BX82" s="116"/>
      <c r="BY82" s="112"/>
      <c r="BZ82" s="112" t="str">
        <f t="shared" si="69"/>
        <v>1BR-10</v>
      </c>
      <c r="CA82" s="113">
        <f t="shared" si="70"/>
        <v>10</v>
      </c>
      <c r="CB82" s="114">
        <f t="shared" si="71"/>
        <v>74</v>
      </c>
      <c r="CC82" s="114">
        <f t="shared" si="71"/>
        <v>63</v>
      </c>
      <c r="CD82" s="115">
        <f t="shared" si="72"/>
        <v>25836519.293316003</v>
      </c>
      <c r="CE82" s="115">
        <f t="shared" si="73"/>
        <v>1496198000</v>
      </c>
      <c r="CF82" s="115">
        <f t="shared" si="73"/>
        <v>1686454000</v>
      </c>
      <c r="CG82" s="115">
        <f t="shared" si="73"/>
        <v>1790471000</v>
      </c>
      <c r="CH82" s="115">
        <f t="shared" si="73"/>
        <v>1900904000</v>
      </c>
      <c r="CI82" s="115">
        <f t="shared" si="74"/>
        <v>2018147000</v>
      </c>
      <c r="CV82" s="58">
        <f t="shared" si="40"/>
        <v>2940414300</v>
      </c>
      <c r="CW82" s="43">
        <f t="shared" si="41"/>
        <v>32671270</v>
      </c>
      <c r="CZ82" s="53">
        <f t="shared" si="42"/>
        <v>2612822400</v>
      </c>
      <c r="DA82" s="43">
        <f t="shared" si="43"/>
        <v>43547040</v>
      </c>
      <c r="DB82" s="48">
        <f t="shared" si="44"/>
        <v>72578400</v>
      </c>
    </row>
    <row r="83" spans="1:106">
      <c r="A83" s="3">
        <f t="shared" si="45"/>
        <v>44</v>
      </c>
      <c r="B83" s="249">
        <v>2</v>
      </c>
      <c r="C83" s="250" t="s">
        <v>145</v>
      </c>
      <c r="D83" s="251" t="s">
        <v>35</v>
      </c>
      <c r="E83" s="252"/>
      <c r="F83" s="40" t="s">
        <v>42</v>
      </c>
      <c r="G83" s="253">
        <f t="shared" si="4"/>
        <v>78</v>
      </c>
      <c r="H83" s="253">
        <f t="shared" si="5"/>
        <v>66</v>
      </c>
      <c r="I83" s="254">
        <f t="shared" si="6"/>
        <v>27506142.120000001</v>
      </c>
      <c r="J83" s="254">
        <f t="shared" si="7"/>
        <v>2</v>
      </c>
      <c r="K83" s="255">
        <f t="shared" si="8"/>
        <v>0.93</v>
      </c>
      <c r="L83" s="256">
        <f t="shared" si="75"/>
        <v>1</v>
      </c>
      <c r="M83" s="257">
        <f t="shared" si="10"/>
        <v>21376392.145576868</v>
      </c>
      <c r="N83" s="257">
        <f t="shared" si="11"/>
        <v>24094609.386887025</v>
      </c>
      <c r="O83" s="257">
        <f t="shared" si="12"/>
        <v>25580712.171600003</v>
      </c>
      <c r="P83" s="257">
        <f t="shared" si="13"/>
        <v>27158474.52427981</v>
      </c>
      <c r="Q83" s="258">
        <f t="shared" si="14"/>
        <v>25580712.171600003</v>
      </c>
      <c r="R83" s="257">
        <f t="shared" si="14"/>
        <v>27158474.52427981</v>
      </c>
      <c r="S83" s="257">
        <f t="shared" si="15"/>
        <v>28833549.806515098</v>
      </c>
      <c r="T83" s="257"/>
      <c r="U83" s="257">
        <f t="shared" si="16"/>
        <v>1410841881.6080732</v>
      </c>
      <c r="V83" s="257">
        <f t="shared" si="17"/>
        <v>1590244219.5345438</v>
      </c>
      <c r="W83" s="257">
        <f t="shared" si="18"/>
        <v>1688327003.3256001</v>
      </c>
      <c r="X83" s="258">
        <f t="shared" si="19"/>
        <v>1792459318.6024675</v>
      </c>
      <c r="Y83" s="258">
        <f t="shared" si="20"/>
        <v>1688327003.3256001</v>
      </c>
      <c r="Z83" s="257">
        <f t="shared" si="21"/>
        <v>1792459318.6024675</v>
      </c>
      <c r="AA83" s="257">
        <f t="shared" si="22"/>
        <v>1903014287.2299964</v>
      </c>
      <c r="AB83" s="257"/>
      <c r="AC83" s="32" t="str">
        <f t="shared" si="23"/>
        <v>BERTAHAP</v>
      </c>
      <c r="AD83" s="259">
        <f t="shared" si="24"/>
        <v>0</v>
      </c>
      <c r="AE83" s="260">
        <v>2</v>
      </c>
      <c r="AF83" s="261"/>
      <c r="AG83" s="257" t="str">
        <f t="shared" si="64"/>
        <v>KR</v>
      </c>
      <c r="AH83" s="261">
        <f t="shared" si="68"/>
        <v>1551927000</v>
      </c>
      <c r="AI83" s="261">
        <f t="shared" si="68"/>
        <v>1749269000</v>
      </c>
      <c r="AJ83" s="261">
        <f t="shared" si="68"/>
        <v>1857160000</v>
      </c>
      <c r="AK83" s="262">
        <f t="shared" si="67"/>
        <v>1971706000</v>
      </c>
      <c r="AL83" s="262">
        <f t="shared" si="67"/>
        <v>1857160000</v>
      </c>
      <c r="AM83" s="261">
        <f t="shared" si="67"/>
        <v>1971706000</v>
      </c>
      <c r="AN83" s="261">
        <f t="shared" si="67"/>
        <v>2093316000</v>
      </c>
      <c r="AO83" s="261">
        <f t="shared" si="46"/>
        <v>2093316460.0866098</v>
      </c>
      <c r="AP83" s="51">
        <f t="shared" si="47"/>
        <v>1968590000</v>
      </c>
      <c r="AQ83" s="42">
        <f t="shared" si="47"/>
        <v>2090009000</v>
      </c>
      <c r="AR83" s="58">
        <f t="shared" si="27"/>
        <v>1771731000</v>
      </c>
      <c r="AS83" s="58">
        <f t="shared" si="28"/>
        <v>29528850</v>
      </c>
      <c r="AT83" s="336">
        <f t="shared" si="29"/>
        <v>36969487.5</v>
      </c>
      <c r="AU83" s="131">
        <f t="shared" si="30"/>
        <v>20900090</v>
      </c>
      <c r="AV83" s="5">
        <f t="shared" si="31"/>
        <v>29528850</v>
      </c>
      <c r="AW83" s="5">
        <f t="shared" si="32"/>
        <v>46429000</v>
      </c>
      <c r="AX83" s="266">
        <f t="shared" si="48"/>
        <v>2218915725.229867</v>
      </c>
      <c r="AY83" s="117">
        <f t="shared" si="49"/>
        <v>2218915725.229867</v>
      </c>
      <c r="AZ83" s="2"/>
      <c r="BA83" s="2"/>
      <c r="BV83" s="53">
        <f t="shared" si="33"/>
        <v>-1767269.6312099956</v>
      </c>
      <c r="BX83" s="116"/>
      <c r="BY83" s="121"/>
      <c r="BZ83" s="112" t="str">
        <f t="shared" si="69"/>
        <v>1BR-12</v>
      </c>
      <c r="CA83" s="113">
        <f t="shared" si="70"/>
        <v>12</v>
      </c>
      <c r="CB83" s="114">
        <f t="shared" si="71"/>
        <v>67</v>
      </c>
      <c r="CC83" s="114">
        <f t="shared" si="71"/>
        <v>57</v>
      </c>
      <c r="CD83" s="115">
        <f t="shared" si="72"/>
        <v>25836519.293316003</v>
      </c>
      <c r="CE83" s="115">
        <f t="shared" si="73"/>
        <v>1353703000</v>
      </c>
      <c r="CF83" s="115">
        <f t="shared" si="73"/>
        <v>1525840000</v>
      </c>
      <c r="CG83" s="115">
        <f t="shared" si="73"/>
        <v>1619950000</v>
      </c>
      <c r="CH83" s="115">
        <f t="shared" si="73"/>
        <v>1719865000</v>
      </c>
      <c r="CI83" s="115">
        <f t="shared" si="74"/>
        <v>1825943000</v>
      </c>
      <c r="CV83" s="58">
        <f t="shared" si="40"/>
        <v>1881008100</v>
      </c>
      <c r="CW83" s="43">
        <f t="shared" si="41"/>
        <v>20900090</v>
      </c>
      <c r="CZ83" s="53">
        <f t="shared" si="42"/>
        <v>1671444000</v>
      </c>
      <c r="DA83" s="43">
        <f t="shared" si="43"/>
        <v>27857400</v>
      </c>
      <c r="DB83" s="48">
        <f t="shared" si="44"/>
        <v>46429000</v>
      </c>
    </row>
    <row r="84" spans="1:106">
      <c r="A84" s="3">
        <f t="shared" si="45"/>
        <v>45</v>
      </c>
      <c r="B84" s="249">
        <v>3</v>
      </c>
      <c r="C84" s="250" t="s">
        <v>145</v>
      </c>
      <c r="D84" s="251" t="s">
        <v>41</v>
      </c>
      <c r="E84" s="252"/>
      <c r="F84" s="40" t="s">
        <v>45</v>
      </c>
      <c r="G84" s="253">
        <f t="shared" si="4"/>
        <v>60</v>
      </c>
      <c r="H84" s="253">
        <f t="shared" si="5"/>
        <v>52</v>
      </c>
      <c r="I84" s="254">
        <f t="shared" si="6"/>
        <v>27506142.120000001</v>
      </c>
      <c r="J84" s="254">
        <f t="shared" si="7"/>
        <v>2</v>
      </c>
      <c r="K84" s="255">
        <f t="shared" si="8"/>
        <v>0.93</v>
      </c>
      <c r="L84" s="256">
        <f t="shared" si="75"/>
        <v>1</v>
      </c>
      <c r="M84" s="257">
        <f t="shared" si="10"/>
        <v>21376392.145576868</v>
      </c>
      <c r="N84" s="257">
        <f t="shared" si="11"/>
        <v>24094609.386887025</v>
      </c>
      <c r="O84" s="257">
        <f t="shared" si="12"/>
        <v>25580712.171600003</v>
      </c>
      <c r="P84" s="257">
        <f t="shared" si="13"/>
        <v>27158474.52427981</v>
      </c>
      <c r="Q84" s="258">
        <f t="shared" si="14"/>
        <v>25580712.171600003</v>
      </c>
      <c r="R84" s="257">
        <f t="shared" si="14"/>
        <v>27158474.52427981</v>
      </c>
      <c r="S84" s="257">
        <f t="shared" si="15"/>
        <v>28833549.806515098</v>
      </c>
      <c r="T84" s="257"/>
      <c r="U84" s="257">
        <f t="shared" si="16"/>
        <v>1111572391.5699971</v>
      </c>
      <c r="V84" s="257">
        <f t="shared" si="17"/>
        <v>1252919688.1181252</v>
      </c>
      <c r="W84" s="257">
        <f t="shared" si="18"/>
        <v>1330197032.9232001</v>
      </c>
      <c r="X84" s="258">
        <f t="shared" si="19"/>
        <v>1412240675.2625501</v>
      </c>
      <c r="Y84" s="258">
        <f t="shared" si="20"/>
        <v>1330197032.9232001</v>
      </c>
      <c r="Z84" s="257">
        <f t="shared" si="21"/>
        <v>1412240675.2625501</v>
      </c>
      <c r="AA84" s="257">
        <f t="shared" si="22"/>
        <v>1499344589.9387851</v>
      </c>
      <c r="AB84" s="257"/>
      <c r="AC84" s="32" t="str">
        <f t="shared" si="23"/>
        <v>BERTAHAP</v>
      </c>
      <c r="AD84" s="259">
        <f t="shared" si="24"/>
        <v>0</v>
      </c>
      <c r="AE84" s="260">
        <v>2</v>
      </c>
      <c r="AF84" s="261"/>
      <c r="AG84" s="257" t="str">
        <f t="shared" si="64"/>
        <v>KR</v>
      </c>
      <c r="AH84" s="261">
        <f t="shared" si="68"/>
        <v>1222730000</v>
      </c>
      <c r="AI84" s="261">
        <f t="shared" si="68"/>
        <v>1378212000</v>
      </c>
      <c r="AJ84" s="261">
        <f t="shared" si="68"/>
        <v>1463217000</v>
      </c>
      <c r="AK84" s="262">
        <f t="shared" si="67"/>
        <v>1553465000</v>
      </c>
      <c r="AL84" s="262">
        <f t="shared" si="67"/>
        <v>1463217000</v>
      </c>
      <c r="AM84" s="261">
        <f t="shared" si="67"/>
        <v>1553465000</v>
      </c>
      <c r="AN84" s="261">
        <f t="shared" si="67"/>
        <v>1649280000</v>
      </c>
      <c r="AO84" s="261">
        <f t="shared" si="46"/>
        <v>1649279281.327158</v>
      </c>
      <c r="AP84" s="51">
        <f t="shared" si="47"/>
        <v>1551011000</v>
      </c>
      <c r="AQ84" s="42">
        <f t="shared" si="47"/>
        <v>1646673000</v>
      </c>
      <c r="AR84" s="58">
        <f t="shared" si="27"/>
        <v>1395909900</v>
      </c>
      <c r="AS84" s="58">
        <f t="shared" si="28"/>
        <v>23265165</v>
      </c>
      <c r="AT84" s="336">
        <f t="shared" si="29"/>
        <v>29127468.75</v>
      </c>
      <c r="AU84" s="131">
        <f t="shared" si="30"/>
        <v>16466730</v>
      </c>
      <c r="AV84" s="5">
        <f t="shared" si="31"/>
        <v>23265165</v>
      </c>
      <c r="AW84" s="5">
        <f t="shared" si="32"/>
        <v>36580425</v>
      </c>
      <c r="AX84" s="266">
        <f t="shared" si="48"/>
        <v>1748235827.698082</v>
      </c>
      <c r="AY84" s="117">
        <f t="shared" si="49"/>
        <v>1748235827.698082</v>
      </c>
      <c r="AZ84" s="2"/>
      <c r="BA84" s="2"/>
      <c r="BV84" s="53">
        <f t="shared" si="33"/>
        <v>-1767269.6312099956</v>
      </c>
      <c r="BX84" s="116"/>
      <c r="BY84" s="112"/>
      <c r="BZ84" s="112" t="str">
        <f t="shared" si="69"/>
        <v>1BR-16</v>
      </c>
      <c r="CA84" s="113">
        <f t="shared" si="70"/>
        <v>16</v>
      </c>
      <c r="CB84" s="114">
        <f t="shared" si="71"/>
        <v>71</v>
      </c>
      <c r="CC84" s="114">
        <f t="shared" si="71"/>
        <v>63</v>
      </c>
      <c r="CD84" s="115">
        <f t="shared" si="72"/>
        <v>25836519.293316003</v>
      </c>
      <c r="CE84" s="115">
        <f t="shared" si="73"/>
        <v>1496198000</v>
      </c>
      <c r="CF84" s="115">
        <f t="shared" si="73"/>
        <v>1686454000</v>
      </c>
      <c r="CG84" s="115">
        <f t="shared" si="73"/>
        <v>1790471000</v>
      </c>
      <c r="CH84" s="115">
        <f t="shared" si="73"/>
        <v>1900904000</v>
      </c>
      <c r="CI84" s="115">
        <f t="shared" si="74"/>
        <v>2018147000</v>
      </c>
      <c r="CV84" s="58">
        <f t="shared" si="40"/>
        <v>1482005700</v>
      </c>
      <c r="CW84" s="43">
        <f t="shared" si="41"/>
        <v>16466730</v>
      </c>
      <c r="CZ84" s="53">
        <f t="shared" si="42"/>
        <v>1316895300</v>
      </c>
      <c r="DA84" s="43">
        <f t="shared" si="43"/>
        <v>21948255</v>
      </c>
      <c r="DB84" s="48">
        <f t="shared" si="44"/>
        <v>36580425</v>
      </c>
    </row>
    <row r="85" spans="1:106">
      <c r="A85" s="3">
        <f t="shared" si="45"/>
        <v>46</v>
      </c>
      <c r="B85" s="249">
        <v>4</v>
      </c>
      <c r="C85" s="250" t="s">
        <v>145</v>
      </c>
      <c r="D85" s="251">
        <v>10</v>
      </c>
      <c r="E85" s="252"/>
      <c r="F85" s="40" t="s">
        <v>48</v>
      </c>
      <c r="G85" s="253">
        <f t="shared" si="4"/>
        <v>74</v>
      </c>
      <c r="H85" s="253">
        <f t="shared" si="5"/>
        <v>63</v>
      </c>
      <c r="I85" s="254">
        <f t="shared" si="6"/>
        <v>27506142.120000001</v>
      </c>
      <c r="J85" s="254">
        <f t="shared" si="7"/>
        <v>2</v>
      </c>
      <c r="K85" s="255">
        <f t="shared" si="8"/>
        <v>0.93</v>
      </c>
      <c r="L85" s="256">
        <f t="shared" si="75"/>
        <v>1</v>
      </c>
      <c r="M85" s="257">
        <f t="shared" si="10"/>
        <v>21376392.145576868</v>
      </c>
      <c r="N85" s="257">
        <f t="shared" si="11"/>
        <v>24094609.386887025</v>
      </c>
      <c r="O85" s="257">
        <f t="shared" si="12"/>
        <v>25580712.171600003</v>
      </c>
      <c r="P85" s="257">
        <f t="shared" si="13"/>
        <v>27158474.52427981</v>
      </c>
      <c r="Q85" s="258">
        <f t="shared" si="14"/>
        <v>25580712.171600003</v>
      </c>
      <c r="R85" s="257">
        <f t="shared" si="14"/>
        <v>27158474.52427981</v>
      </c>
      <c r="S85" s="257">
        <f t="shared" si="15"/>
        <v>28833549.806515098</v>
      </c>
      <c r="T85" s="257"/>
      <c r="U85" s="257">
        <f t="shared" si="16"/>
        <v>1346712705.1713426</v>
      </c>
      <c r="V85" s="257">
        <f t="shared" si="17"/>
        <v>1517960391.3738825</v>
      </c>
      <c r="W85" s="257">
        <f t="shared" si="18"/>
        <v>1611584866.8108001</v>
      </c>
      <c r="X85" s="258">
        <f t="shared" si="19"/>
        <v>1710983895.029628</v>
      </c>
      <c r="Y85" s="258">
        <f t="shared" si="20"/>
        <v>1611584866.8108001</v>
      </c>
      <c r="Z85" s="257">
        <f t="shared" si="21"/>
        <v>1710983895.029628</v>
      </c>
      <c r="AA85" s="257">
        <f t="shared" si="22"/>
        <v>1816513637.810451</v>
      </c>
      <c r="AB85" s="257"/>
      <c r="AC85" s="32" t="str">
        <f t="shared" si="23"/>
        <v>BERTAHAP</v>
      </c>
      <c r="AD85" s="259">
        <f t="shared" si="24"/>
        <v>0</v>
      </c>
      <c r="AE85" s="260">
        <v>2</v>
      </c>
      <c r="AF85" s="261"/>
      <c r="AG85" s="257" t="str">
        <f t="shared" si="64"/>
        <v>KR</v>
      </c>
      <c r="AH85" s="261">
        <f t="shared" si="68"/>
        <v>1481384000</v>
      </c>
      <c r="AI85" s="261">
        <f t="shared" si="68"/>
        <v>1669757000</v>
      </c>
      <c r="AJ85" s="261">
        <f t="shared" si="68"/>
        <v>1772744000</v>
      </c>
      <c r="AK85" s="262">
        <f t="shared" si="67"/>
        <v>1882083000</v>
      </c>
      <c r="AL85" s="262">
        <f t="shared" si="67"/>
        <v>1772744000</v>
      </c>
      <c r="AM85" s="261">
        <f t="shared" si="67"/>
        <v>1882083000</v>
      </c>
      <c r="AN85" s="261">
        <f t="shared" si="67"/>
        <v>1998166000</v>
      </c>
      <c r="AO85" s="261">
        <f t="shared" si="46"/>
        <v>1998165711.9008548</v>
      </c>
      <c r="AP85" s="51">
        <f t="shared" si="47"/>
        <v>1879109000</v>
      </c>
      <c r="AQ85" s="42">
        <f t="shared" si="47"/>
        <v>1995008000</v>
      </c>
      <c r="AR85" s="58">
        <f t="shared" si="27"/>
        <v>1691198100</v>
      </c>
      <c r="AS85" s="58">
        <f t="shared" si="28"/>
        <v>28186635</v>
      </c>
      <c r="AT85" s="336">
        <f t="shared" si="29"/>
        <v>35289056.25</v>
      </c>
      <c r="AU85" s="131">
        <f t="shared" si="30"/>
        <v>19950080</v>
      </c>
      <c r="AV85" s="5">
        <f t="shared" si="31"/>
        <v>28186635</v>
      </c>
      <c r="AW85" s="5">
        <f t="shared" si="32"/>
        <v>44318600</v>
      </c>
      <c r="AX85" s="266">
        <f t="shared" si="48"/>
        <v>2118055292.1826584</v>
      </c>
      <c r="AY85" s="117">
        <f t="shared" si="49"/>
        <v>2118055292.1826584</v>
      </c>
      <c r="AZ85" s="2"/>
      <c r="BA85" s="2"/>
      <c r="BV85" s="53">
        <f t="shared" si="33"/>
        <v>-1767269.6312099956</v>
      </c>
      <c r="BX85" s="116"/>
      <c r="BY85" s="112"/>
      <c r="BZ85" s="112" t="str">
        <f t="shared" si="69"/>
        <v>2BR-18</v>
      </c>
      <c r="CA85" s="113">
        <f t="shared" si="70"/>
        <v>18</v>
      </c>
      <c r="CB85" s="114">
        <f t="shared" si="71"/>
        <v>97</v>
      </c>
      <c r="CC85" s="114">
        <f t="shared" si="71"/>
        <v>85</v>
      </c>
      <c r="CD85" s="115">
        <f t="shared" si="72"/>
        <v>25836519.293316003</v>
      </c>
      <c r="CE85" s="115">
        <f t="shared" si="73"/>
        <v>2018680000</v>
      </c>
      <c r="CF85" s="115">
        <f t="shared" si="73"/>
        <v>2275375000</v>
      </c>
      <c r="CG85" s="115">
        <f t="shared" si="73"/>
        <v>2415715000</v>
      </c>
      <c r="CH85" s="115">
        <f t="shared" si="73"/>
        <v>2564711000</v>
      </c>
      <c r="CI85" s="115">
        <f t="shared" si="74"/>
        <v>2722897000</v>
      </c>
      <c r="CV85" s="58">
        <f t="shared" si="40"/>
        <v>1795507200</v>
      </c>
      <c r="CW85" s="43">
        <f t="shared" si="41"/>
        <v>19950080</v>
      </c>
      <c r="CZ85" s="53">
        <f t="shared" si="42"/>
        <v>1595469600</v>
      </c>
      <c r="DA85" s="43">
        <f t="shared" si="43"/>
        <v>26591160</v>
      </c>
      <c r="DB85" s="48">
        <f t="shared" si="44"/>
        <v>44318600</v>
      </c>
    </row>
    <row r="86" spans="1:106">
      <c r="A86" s="3">
        <f t="shared" si="45"/>
        <v>47</v>
      </c>
      <c r="B86" s="249">
        <v>5</v>
      </c>
      <c r="C86" s="250" t="s">
        <v>145</v>
      </c>
      <c r="D86" s="285">
        <v>12</v>
      </c>
      <c r="E86" s="252"/>
      <c r="F86" s="40" t="s">
        <v>50</v>
      </c>
      <c r="G86" s="253">
        <f t="shared" si="4"/>
        <v>67</v>
      </c>
      <c r="H86" s="253">
        <f t="shared" si="5"/>
        <v>57</v>
      </c>
      <c r="I86" s="254">
        <f t="shared" si="6"/>
        <v>27506142.120000001</v>
      </c>
      <c r="J86" s="254">
        <f t="shared" si="7"/>
        <v>2</v>
      </c>
      <c r="K86" s="255">
        <f t="shared" si="8"/>
        <v>0.93</v>
      </c>
      <c r="L86" s="256">
        <f t="shared" si="75"/>
        <v>1</v>
      </c>
      <c r="M86" s="257">
        <f t="shared" si="10"/>
        <v>21376392.145576868</v>
      </c>
      <c r="N86" s="257">
        <f t="shared" si="11"/>
        <v>24094609.386887025</v>
      </c>
      <c r="O86" s="257">
        <f t="shared" si="12"/>
        <v>25580712.171600003</v>
      </c>
      <c r="P86" s="257">
        <f t="shared" si="13"/>
        <v>27158474.52427981</v>
      </c>
      <c r="Q86" s="258">
        <f t="shared" si="14"/>
        <v>25580712.171600003</v>
      </c>
      <c r="R86" s="257">
        <f t="shared" si="14"/>
        <v>27158474.52427981</v>
      </c>
      <c r="S86" s="257">
        <f t="shared" si="15"/>
        <v>28833549.806515098</v>
      </c>
      <c r="T86" s="257"/>
      <c r="U86" s="257">
        <f t="shared" si="16"/>
        <v>1218454352.2978816</v>
      </c>
      <c r="V86" s="257">
        <f t="shared" si="17"/>
        <v>1373392735.0525603</v>
      </c>
      <c r="W86" s="257">
        <f t="shared" si="18"/>
        <v>1458100593.7812002</v>
      </c>
      <c r="X86" s="258">
        <f t="shared" si="19"/>
        <v>1548033047.8839493</v>
      </c>
      <c r="Y86" s="258">
        <f t="shared" si="20"/>
        <v>1458100593.7812002</v>
      </c>
      <c r="Z86" s="257">
        <f t="shared" si="21"/>
        <v>1548033047.8839493</v>
      </c>
      <c r="AA86" s="257">
        <f t="shared" si="22"/>
        <v>1643512338.9713607</v>
      </c>
      <c r="AB86" s="257"/>
      <c r="AC86" s="32" t="str">
        <f t="shared" si="23"/>
        <v>BERTAHAP</v>
      </c>
      <c r="AD86" s="259">
        <f t="shared" si="24"/>
        <v>0</v>
      </c>
      <c r="AE86" s="260">
        <v>2</v>
      </c>
      <c r="AF86" s="261"/>
      <c r="AG86" s="257" t="str">
        <f t="shared" si="64"/>
        <v>KR</v>
      </c>
      <c r="AH86" s="261">
        <f t="shared" si="68"/>
        <v>1340300000</v>
      </c>
      <c r="AI86" s="261">
        <f t="shared" si="68"/>
        <v>1510733000</v>
      </c>
      <c r="AJ86" s="261">
        <f t="shared" si="68"/>
        <v>1603911000</v>
      </c>
      <c r="AK86" s="262">
        <f t="shared" si="67"/>
        <v>1702837000</v>
      </c>
      <c r="AL86" s="262">
        <f t="shared" si="67"/>
        <v>1603911000</v>
      </c>
      <c r="AM86" s="261">
        <f t="shared" si="67"/>
        <v>1702837000</v>
      </c>
      <c r="AN86" s="261">
        <f t="shared" si="67"/>
        <v>1807864000</v>
      </c>
      <c r="AO86" s="261">
        <f t="shared" si="46"/>
        <v>1807864215.5293448</v>
      </c>
      <c r="AP86" s="51">
        <f t="shared" si="47"/>
        <v>1700146000</v>
      </c>
      <c r="AQ86" s="42">
        <f t="shared" si="47"/>
        <v>1805008000</v>
      </c>
      <c r="AR86" s="58">
        <f t="shared" si="27"/>
        <v>1530131400</v>
      </c>
      <c r="AS86" s="58">
        <f t="shared" si="28"/>
        <v>25502190</v>
      </c>
      <c r="AT86" s="336">
        <f t="shared" si="29"/>
        <v>31928193.75</v>
      </c>
      <c r="AU86" s="131">
        <f t="shared" si="30"/>
        <v>18050080</v>
      </c>
      <c r="AV86" s="5">
        <f t="shared" si="31"/>
        <v>25502190</v>
      </c>
      <c r="AW86" s="5">
        <f t="shared" si="32"/>
        <v>40097775</v>
      </c>
      <c r="AX86" s="266">
        <f t="shared" si="48"/>
        <v>1916336549.4434288</v>
      </c>
      <c r="AY86" s="117">
        <f t="shared" si="49"/>
        <v>1916336549.4434288</v>
      </c>
      <c r="AZ86" s="2"/>
      <c r="BA86" s="2"/>
      <c r="BV86" s="53">
        <f t="shared" si="33"/>
        <v>-1767269.6312099956</v>
      </c>
      <c r="BX86" s="116">
        <v>12</v>
      </c>
      <c r="BY86" s="121" t="s">
        <v>137</v>
      </c>
      <c r="BZ86" s="112" t="str">
        <f>F62</f>
        <v>1BR-12</v>
      </c>
      <c r="CA86" s="113">
        <f>D62</f>
        <v>12</v>
      </c>
      <c r="CB86" s="114">
        <f>G62</f>
        <v>67</v>
      </c>
      <c r="CC86" s="114">
        <f>H62</f>
        <v>57</v>
      </c>
      <c r="CD86" s="115">
        <f>O62</f>
        <v>25836519.293316003</v>
      </c>
      <c r="CE86" s="115">
        <f t="shared" ref="CE86:CH87" si="76">AH62</f>
        <v>1353703000</v>
      </c>
      <c r="CF86" s="115">
        <f t="shared" si="76"/>
        <v>1525840000</v>
      </c>
      <c r="CG86" s="115">
        <f t="shared" si="76"/>
        <v>1619950000</v>
      </c>
      <c r="CH86" s="115">
        <f t="shared" si="76"/>
        <v>1719865000</v>
      </c>
      <c r="CI86" s="115">
        <f>AN62</f>
        <v>1825943000</v>
      </c>
      <c r="CJ86" s="2">
        <v>2</v>
      </c>
      <c r="CV86" s="58">
        <f t="shared" si="40"/>
        <v>1624507200</v>
      </c>
      <c r="CW86" s="43">
        <f t="shared" si="41"/>
        <v>18050080</v>
      </c>
      <c r="CZ86" s="53">
        <f t="shared" si="42"/>
        <v>1443519900</v>
      </c>
      <c r="DA86" s="43">
        <f t="shared" si="43"/>
        <v>24058665</v>
      </c>
      <c r="DB86" s="48">
        <f t="shared" si="44"/>
        <v>40097775</v>
      </c>
    </row>
    <row r="87" spans="1:106">
      <c r="A87" s="3">
        <f t="shared" si="45"/>
        <v>48</v>
      </c>
      <c r="B87" s="249">
        <v>6</v>
      </c>
      <c r="C87" s="250" t="s">
        <v>145</v>
      </c>
      <c r="D87" s="251">
        <v>16</v>
      </c>
      <c r="E87" s="252"/>
      <c r="F87" s="40" t="s">
        <v>52</v>
      </c>
      <c r="G87" s="253">
        <f t="shared" si="4"/>
        <v>71</v>
      </c>
      <c r="H87" s="253">
        <f t="shared" si="5"/>
        <v>63</v>
      </c>
      <c r="I87" s="254">
        <f t="shared" si="6"/>
        <v>27506142.120000001</v>
      </c>
      <c r="J87" s="254">
        <f t="shared" si="7"/>
        <v>2</v>
      </c>
      <c r="K87" s="255">
        <f t="shared" si="8"/>
        <v>0.93</v>
      </c>
      <c r="L87" s="256">
        <f t="shared" si="75"/>
        <v>1</v>
      </c>
      <c r="M87" s="257">
        <f t="shared" si="10"/>
        <v>21376392.145576868</v>
      </c>
      <c r="N87" s="257">
        <f t="shared" si="11"/>
        <v>24094609.386887025</v>
      </c>
      <c r="O87" s="257">
        <f t="shared" si="12"/>
        <v>25580712.171600003</v>
      </c>
      <c r="P87" s="257">
        <f t="shared" si="13"/>
        <v>27158474.52427981</v>
      </c>
      <c r="Q87" s="258">
        <f t="shared" si="14"/>
        <v>25580712.171600003</v>
      </c>
      <c r="R87" s="257">
        <f t="shared" si="14"/>
        <v>27158474.52427981</v>
      </c>
      <c r="S87" s="257">
        <f t="shared" si="15"/>
        <v>28833549.806515098</v>
      </c>
      <c r="T87" s="257"/>
      <c r="U87" s="257">
        <f t="shared" si="16"/>
        <v>1346712705.1713426</v>
      </c>
      <c r="V87" s="257">
        <f t="shared" si="17"/>
        <v>1517960391.3738825</v>
      </c>
      <c r="W87" s="257">
        <f t="shared" si="18"/>
        <v>1611584866.8108001</v>
      </c>
      <c r="X87" s="258">
        <f t="shared" si="19"/>
        <v>1710983895.029628</v>
      </c>
      <c r="Y87" s="258">
        <f t="shared" si="20"/>
        <v>1611584866.8108001</v>
      </c>
      <c r="Z87" s="257">
        <f t="shared" si="21"/>
        <v>1710983895.029628</v>
      </c>
      <c r="AA87" s="257">
        <f t="shared" si="22"/>
        <v>1816513637.810451</v>
      </c>
      <c r="AB87" s="257"/>
      <c r="AC87" s="32" t="str">
        <f t="shared" si="23"/>
        <v>BERTAHAP</v>
      </c>
      <c r="AD87" s="259">
        <f t="shared" si="24"/>
        <v>0</v>
      </c>
      <c r="AE87" s="260">
        <v>2</v>
      </c>
      <c r="AF87" s="261"/>
      <c r="AG87" s="257" t="str">
        <f t="shared" si="64"/>
        <v>KR</v>
      </c>
      <c r="AH87" s="261">
        <f t="shared" si="68"/>
        <v>1481384000</v>
      </c>
      <c r="AI87" s="261">
        <f t="shared" si="68"/>
        <v>1669757000</v>
      </c>
      <c r="AJ87" s="261">
        <f t="shared" si="68"/>
        <v>1772744000</v>
      </c>
      <c r="AK87" s="262">
        <f t="shared" si="67"/>
        <v>1882083000</v>
      </c>
      <c r="AL87" s="262">
        <f t="shared" si="67"/>
        <v>1772744000</v>
      </c>
      <c r="AM87" s="261">
        <f t="shared" si="67"/>
        <v>1882083000</v>
      </c>
      <c r="AN87" s="261">
        <f t="shared" si="67"/>
        <v>1998166000</v>
      </c>
      <c r="AO87" s="261">
        <f t="shared" si="46"/>
        <v>1998165711.9008548</v>
      </c>
      <c r="AP87" s="51">
        <f t="shared" si="47"/>
        <v>1879109000</v>
      </c>
      <c r="AQ87" s="42">
        <f t="shared" si="47"/>
        <v>1995008000</v>
      </c>
      <c r="AR87" s="58">
        <f t="shared" si="27"/>
        <v>1691198100</v>
      </c>
      <c r="AS87" s="58">
        <f t="shared" si="28"/>
        <v>28186635</v>
      </c>
      <c r="AT87" s="336">
        <f t="shared" si="29"/>
        <v>35289056.25</v>
      </c>
      <c r="AU87" s="131">
        <f t="shared" si="30"/>
        <v>19950080</v>
      </c>
      <c r="AV87" s="5">
        <f t="shared" si="31"/>
        <v>28186635</v>
      </c>
      <c r="AW87" s="5">
        <f t="shared" si="32"/>
        <v>44318600</v>
      </c>
      <c r="AX87" s="266">
        <f t="shared" si="48"/>
        <v>2118055292.1826584</v>
      </c>
      <c r="AY87" s="117">
        <f t="shared" si="49"/>
        <v>2118055292.1826584</v>
      </c>
      <c r="AZ87" s="2"/>
      <c r="BA87" s="2"/>
      <c r="BV87" s="53">
        <f t="shared" si="33"/>
        <v>-1767269.6312099956</v>
      </c>
      <c r="BX87" s="116"/>
      <c r="BY87" s="112"/>
      <c r="BZ87" s="112" t="str">
        <f>F63</f>
        <v>2BR-18</v>
      </c>
      <c r="CA87" s="113">
        <f>D63</f>
        <v>18</v>
      </c>
      <c r="CB87" s="114">
        <f>G63</f>
        <v>97</v>
      </c>
      <c r="CC87" s="114">
        <f>H63</f>
        <v>85</v>
      </c>
      <c r="CD87" s="115">
        <f>O63</f>
        <v>25836519.293316003</v>
      </c>
      <c r="CE87" s="115">
        <f t="shared" si="76"/>
        <v>2018680000</v>
      </c>
      <c r="CF87" s="115">
        <f t="shared" si="76"/>
        <v>2275375000</v>
      </c>
      <c r="CG87" s="115">
        <f t="shared" si="76"/>
        <v>2415715000</v>
      </c>
      <c r="CH87" s="115">
        <f t="shared" si="76"/>
        <v>2564711000</v>
      </c>
      <c r="CI87" s="115">
        <f>AN63</f>
        <v>2722897000</v>
      </c>
      <c r="CV87" s="58">
        <f t="shared" si="40"/>
        <v>1795507200</v>
      </c>
      <c r="CW87" s="43">
        <f t="shared" si="41"/>
        <v>19950080</v>
      </c>
      <c r="CZ87" s="53">
        <f t="shared" si="42"/>
        <v>1595469600</v>
      </c>
      <c r="DA87" s="43">
        <f t="shared" si="43"/>
        <v>26591160</v>
      </c>
      <c r="DB87" s="48">
        <f t="shared" si="44"/>
        <v>44318600</v>
      </c>
    </row>
    <row r="88" spans="1:106">
      <c r="A88" s="3">
        <f t="shared" si="45"/>
        <v>49</v>
      </c>
      <c r="B88" s="249">
        <v>7</v>
      </c>
      <c r="C88" s="250" t="s">
        <v>145</v>
      </c>
      <c r="D88" s="285">
        <v>18</v>
      </c>
      <c r="E88" s="252"/>
      <c r="F88" s="40" t="s">
        <v>54</v>
      </c>
      <c r="G88" s="253">
        <f t="shared" si="4"/>
        <v>97</v>
      </c>
      <c r="H88" s="253">
        <f t="shared" si="5"/>
        <v>85</v>
      </c>
      <c r="I88" s="254">
        <f t="shared" si="6"/>
        <v>27506142.120000001</v>
      </c>
      <c r="J88" s="254">
        <f t="shared" si="7"/>
        <v>2</v>
      </c>
      <c r="K88" s="255">
        <f t="shared" si="8"/>
        <v>0.93</v>
      </c>
      <c r="L88" s="256">
        <f t="shared" si="75"/>
        <v>1</v>
      </c>
      <c r="M88" s="257">
        <f t="shared" si="10"/>
        <v>21376392.145576868</v>
      </c>
      <c r="N88" s="257">
        <f t="shared" si="11"/>
        <v>24094609.386887025</v>
      </c>
      <c r="O88" s="257">
        <f t="shared" si="12"/>
        <v>25580712.171600003</v>
      </c>
      <c r="P88" s="257">
        <f t="shared" si="13"/>
        <v>27158474.52427981</v>
      </c>
      <c r="Q88" s="258">
        <f t="shared" si="14"/>
        <v>25580712.171600003</v>
      </c>
      <c r="R88" s="257">
        <f t="shared" si="14"/>
        <v>27158474.52427981</v>
      </c>
      <c r="S88" s="257">
        <f t="shared" si="15"/>
        <v>28833549.806515098</v>
      </c>
      <c r="T88" s="257"/>
      <c r="U88" s="257">
        <f t="shared" si="16"/>
        <v>1816993332.3740337</v>
      </c>
      <c r="V88" s="257">
        <f t="shared" si="17"/>
        <v>2048041797.8853972</v>
      </c>
      <c r="W88" s="257">
        <f t="shared" si="18"/>
        <v>2174360534.5860004</v>
      </c>
      <c r="X88" s="258">
        <f t="shared" si="19"/>
        <v>2308470334.5637841</v>
      </c>
      <c r="Y88" s="258">
        <f t="shared" si="20"/>
        <v>2174360534.5860004</v>
      </c>
      <c r="Z88" s="257">
        <f t="shared" si="21"/>
        <v>2308470334.5637841</v>
      </c>
      <c r="AA88" s="257">
        <f t="shared" si="22"/>
        <v>2450851733.5537834</v>
      </c>
      <c r="AB88" s="257"/>
      <c r="AC88" s="32" t="str">
        <f t="shared" si="23"/>
        <v>BERTAHAP</v>
      </c>
      <c r="AD88" s="259">
        <f t="shared" si="24"/>
        <v>0</v>
      </c>
      <c r="AE88" s="260">
        <v>2</v>
      </c>
      <c r="AF88" s="261"/>
      <c r="AG88" s="257" t="str">
        <f t="shared" si="64"/>
        <v>KR</v>
      </c>
      <c r="AH88" s="261">
        <f t="shared" si="68"/>
        <v>1998693000</v>
      </c>
      <c r="AI88" s="261">
        <f t="shared" si="68"/>
        <v>2252846000</v>
      </c>
      <c r="AJ88" s="261">
        <f t="shared" si="68"/>
        <v>2391797000</v>
      </c>
      <c r="AK88" s="262">
        <f t="shared" si="67"/>
        <v>2539318000</v>
      </c>
      <c r="AL88" s="262">
        <f t="shared" si="67"/>
        <v>2391797000</v>
      </c>
      <c r="AM88" s="261">
        <f t="shared" si="67"/>
        <v>2539318000</v>
      </c>
      <c r="AN88" s="261">
        <f t="shared" si="67"/>
        <v>2695937000</v>
      </c>
      <c r="AO88" s="261">
        <f t="shared" si="46"/>
        <v>2695937511.3704629</v>
      </c>
      <c r="AP88" s="51">
        <f t="shared" si="47"/>
        <v>2535305000</v>
      </c>
      <c r="AQ88" s="42">
        <f t="shared" si="47"/>
        <v>2691678000</v>
      </c>
      <c r="AR88" s="58">
        <f t="shared" si="27"/>
        <v>2281774500</v>
      </c>
      <c r="AS88" s="58">
        <f t="shared" si="28"/>
        <v>38029575</v>
      </c>
      <c r="AT88" s="336">
        <f t="shared" si="29"/>
        <v>47612212.5</v>
      </c>
      <c r="AU88" s="131">
        <f t="shared" si="30"/>
        <v>26916780</v>
      </c>
      <c r="AV88" s="5">
        <f t="shared" si="31"/>
        <v>38029575</v>
      </c>
      <c r="AW88" s="5">
        <f t="shared" si="32"/>
        <v>59794925</v>
      </c>
      <c r="AX88" s="266">
        <f t="shared" si="48"/>
        <v>2857694221.1518121</v>
      </c>
      <c r="AY88" s="117">
        <f t="shared" si="49"/>
        <v>2857694221.1518121</v>
      </c>
      <c r="AZ88" s="2"/>
      <c r="BA88" s="2"/>
      <c r="BV88" s="53">
        <f t="shared" si="33"/>
        <v>-1767269.6312099956</v>
      </c>
      <c r="BX88" s="116">
        <v>13</v>
      </c>
      <c r="BY88" s="112" t="s">
        <v>150</v>
      </c>
      <c r="BZ88" s="112" t="str">
        <f>F87</f>
        <v>1BR-16</v>
      </c>
      <c r="CA88" s="113">
        <f>D87</f>
        <v>16</v>
      </c>
      <c r="CB88" s="114">
        <f>G87</f>
        <v>71</v>
      </c>
      <c r="CC88" s="114">
        <f>H87</f>
        <v>63</v>
      </c>
      <c r="CD88" s="115">
        <f>O87</f>
        <v>25580712.171600003</v>
      </c>
      <c r="CE88" s="115">
        <f>AH87</f>
        <v>1481384000</v>
      </c>
      <c r="CF88" s="115">
        <f>AI87</f>
        <v>1669757000</v>
      </c>
      <c r="CG88" s="115">
        <f>AJ87</f>
        <v>1772744000</v>
      </c>
      <c r="CH88" s="115">
        <f>AK87</f>
        <v>1882083000</v>
      </c>
      <c r="CI88" s="115">
        <f>AN87</f>
        <v>1998166000</v>
      </c>
      <c r="CJ88" s="2">
        <v>2</v>
      </c>
      <c r="CV88" s="58">
        <f t="shared" si="40"/>
        <v>2422510200</v>
      </c>
      <c r="CW88" s="43">
        <f t="shared" si="41"/>
        <v>26916780</v>
      </c>
      <c r="CZ88" s="53">
        <f t="shared" si="42"/>
        <v>2152617300</v>
      </c>
      <c r="DA88" s="43">
        <f t="shared" si="43"/>
        <v>35876955</v>
      </c>
      <c r="DB88" s="48">
        <f t="shared" si="44"/>
        <v>59794925</v>
      </c>
    </row>
    <row r="89" spans="1:106">
      <c r="A89" s="3">
        <f t="shared" si="45"/>
        <v>50</v>
      </c>
      <c r="B89" s="249">
        <v>8</v>
      </c>
      <c r="C89" s="250" t="s">
        <v>145</v>
      </c>
      <c r="D89" s="285">
        <v>20</v>
      </c>
      <c r="E89" s="252"/>
      <c r="F89" s="40" t="s">
        <v>70</v>
      </c>
      <c r="G89" s="253">
        <f t="shared" si="4"/>
        <v>60</v>
      </c>
      <c r="H89" s="253">
        <f t="shared" si="5"/>
        <v>51</v>
      </c>
      <c r="I89" s="254">
        <f t="shared" si="6"/>
        <v>27506142.120000001</v>
      </c>
      <c r="J89" s="254">
        <f t="shared" si="7"/>
        <v>2</v>
      </c>
      <c r="K89" s="255">
        <f t="shared" si="8"/>
        <v>0.93</v>
      </c>
      <c r="L89" s="256">
        <f t="shared" si="75"/>
        <v>1</v>
      </c>
      <c r="M89" s="257">
        <f t="shared" si="10"/>
        <v>21376392.145576868</v>
      </c>
      <c r="N89" s="257">
        <f t="shared" si="11"/>
        <v>24094609.386887025</v>
      </c>
      <c r="O89" s="257">
        <f t="shared" si="12"/>
        <v>25580712.171600003</v>
      </c>
      <c r="P89" s="257">
        <f t="shared" si="13"/>
        <v>27158474.52427981</v>
      </c>
      <c r="Q89" s="258">
        <f t="shared" si="14"/>
        <v>25580712.171600003</v>
      </c>
      <c r="R89" s="257">
        <f t="shared" si="14"/>
        <v>27158474.52427981</v>
      </c>
      <c r="S89" s="257">
        <f t="shared" si="15"/>
        <v>28833549.806515098</v>
      </c>
      <c r="T89" s="257"/>
      <c r="U89" s="257">
        <f t="shared" si="16"/>
        <v>1090195999.4244204</v>
      </c>
      <c r="V89" s="257">
        <f t="shared" si="17"/>
        <v>1228825078.7312384</v>
      </c>
      <c r="W89" s="257">
        <f t="shared" si="18"/>
        <v>1304616320.7516</v>
      </c>
      <c r="X89" s="258">
        <f t="shared" si="19"/>
        <v>1385082200.7382703</v>
      </c>
      <c r="Y89" s="258">
        <f t="shared" si="20"/>
        <v>1304616320.7516</v>
      </c>
      <c r="Z89" s="257">
        <f t="shared" si="21"/>
        <v>1385082200.7382703</v>
      </c>
      <c r="AA89" s="257">
        <f t="shared" si="22"/>
        <v>1470511040.1322699</v>
      </c>
      <c r="AB89" s="257"/>
      <c r="AC89" s="32" t="str">
        <f t="shared" si="23"/>
        <v>BERTAHAP</v>
      </c>
      <c r="AD89" s="259">
        <f t="shared" si="24"/>
        <v>0</v>
      </c>
      <c r="AE89" s="260">
        <v>2</v>
      </c>
      <c r="AF89" s="261"/>
      <c r="AG89" s="257" t="str">
        <f t="shared" si="64"/>
        <v>KR</v>
      </c>
      <c r="AH89" s="261">
        <f t="shared" si="68"/>
        <v>1199216000</v>
      </c>
      <c r="AI89" s="261">
        <f t="shared" si="68"/>
        <v>1351708000</v>
      </c>
      <c r="AJ89" s="261">
        <f t="shared" si="68"/>
        <v>1435078000</v>
      </c>
      <c r="AK89" s="262">
        <f t="shared" si="67"/>
        <v>1523591000</v>
      </c>
      <c r="AL89" s="262">
        <f t="shared" si="67"/>
        <v>1435078000</v>
      </c>
      <c r="AM89" s="261">
        <f t="shared" si="67"/>
        <v>1523591000</v>
      </c>
      <c r="AN89" s="261">
        <f t="shared" si="67"/>
        <v>1617563000</v>
      </c>
      <c r="AO89" s="261">
        <f t="shared" si="46"/>
        <v>1617562719.157835</v>
      </c>
      <c r="AP89" s="51">
        <f t="shared" si="47"/>
        <v>1521183000</v>
      </c>
      <c r="AQ89" s="42">
        <f t="shared" si="47"/>
        <v>1615007000</v>
      </c>
      <c r="AR89" s="58">
        <f t="shared" si="27"/>
        <v>1369064700</v>
      </c>
      <c r="AS89" s="58">
        <f t="shared" si="28"/>
        <v>22817745</v>
      </c>
      <c r="AT89" s="336">
        <f t="shared" si="29"/>
        <v>28567331.25</v>
      </c>
      <c r="AU89" s="131">
        <f t="shared" si="30"/>
        <v>16150070</v>
      </c>
      <c r="AV89" s="5">
        <f t="shared" si="31"/>
        <v>22817745</v>
      </c>
      <c r="AW89" s="5">
        <f t="shared" si="32"/>
        <v>35876950</v>
      </c>
      <c r="AX89" s="266">
        <f t="shared" si="48"/>
        <v>1714616745.0266058</v>
      </c>
      <c r="AY89" s="117">
        <f t="shared" si="49"/>
        <v>1714616745.0266058</v>
      </c>
      <c r="AZ89" s="2"/>
      <c r="BA89" s="2"/>
      <c r="BV89" s="53">
        <f t="shared" si="33"/>
        <v>-1767269.6312099956</v>
      </c>
      <c r="BX89" s="116">
        <v>14</v>
      </c>
      <c r="BY89" s="121" t="s">
        <v>146</v>
      </c>
      <c r="BZ89" s="112" t="str">
        <f>F101</f>
        <v>1BR-6</v>
      </c>
      <c r="CA89" s="113" t="str">
        <f>D101</f>
        <v>06</v>
      </c>
      <c r="CB89" s="114">
        <f>G101</f>
        <v>78</v>
      </c>
      <c r="CC89" s="114">
        <f>H101</f>
        <v>66</v>
      </c>
      <c r="CD89" s="115">
        <f>O101</f>
        <v>25836519.293316003</v>
      </c>
      <c r="CE89" s="115">
        <f t="shared" ref="CE89:CH90" si="77">AH101</f>
        <v>1567446000</v>
      </c>
      <c r="CF89" s="115">
        <f t="shared" si="77"/>
        <v>1766762000</v>
      </c>
      <c r="CG89" s="115">
        <f t="shared" si="77"/>
        <v>1875732000</v>
      </c>
      <c r="CH89" s="115">
        <f t="shared" si="77"/>
        <v>1991423000</v>
      </c>
      <c r="CI89" s="115">
        <f>AN101</f>
        <v>2114249000</v>
      </c>
      <c r="CJ89" s="2">
        <v>2</v>
      </c>
      <c r="CV89" s="58">
        <f t="shared" si="40"/>
        <v>1453506300</v>
      </c>
      <c r="CW89" s="43">
        <f t="shared" si="41"/>
        <v>16150070</v>
      </c>
      <c r="CZ89" s="53">
        <f t="shared" si="42"/>
        <v>1291570200</v>
      </c>
      <c r="DA89" s="43">
        <f t="shared" si="43"/>
        <v>21526170</v>
      </c>
      <c r="DB89" s="48">
        <f t="shared" si="44"/>
        <v>35876950</v>
      </c>
    </row>
    <row r="90" spans="1:106">
      <c r="A90" s="3">
        <f t="shared" si="45"/>
        <v>51</v>
      </c>
      <c r="B90" s="249">
        <v>9</v>
      </c>
      <c r="C90" s="250" t="s">
        <v>145</v>
      </c>
      <c r="D90" s="285">
        <v>22</v>
      </c>
      <c r="E90" s="252"/>
      <c r="F90" s="40" t="s">
        <v>89</v>
      </c>
      <c r="G90" s="253">
        <f t="shared" si="4"/>
        <v>81</v>
      </c>
      <c r="H90" s="253">
        <f t="shared" si="5"/>
        <v>70</v>
      </c>
      <c r="I90" s="254">
        <f t="shared" si="6"/>
        <v>27506142.120000001</v>
      </c>
      <c r="J90" s="254">
        <f t="shared" si="7"/>
        <v>4</v>
      </c>
      <c r="K90" s="255">
        <f t="shared" si="8"/>
        <v>0.97</v>
      </c>
      <c r="L90" s="256">
        <f t="shared" si="75"/>
        <v>1</v>
      </c>
      <c r="M90" s="257">
        <f t="shared" si="10"/>
        <v>22295806.861515656</v>
      </c>
      <c r="N90" s="257">
        <f t="shared" si="11"/>
        <v>25130936.672344532</v>
      </c>
      <c r="O90" s="257">
        <f t="shared" si="12"/>
        <v>26680957.856400002</v>
      </c>
      <c r="P90" s="257">
        <f t="shared" si="13"/>
        <v>28326580.955431629</v>
      </c>
      <c r="Q90" s="258">
        <f t="shared" si="14"/>
        <v>26680957.856400002</v>
      </c>
      <c r="R90" s="257">
        <f t="shared" si="14"/>
        <v>28326580.955431629</v>
      </c>
      <c r="S90" s="257">
        <f t="shared" si="15"/>
        <v>30073702.48636521</v>
      </c>
      <c r="T90" s="257"/>
      <c r="U90" s="257">
        <f t="shared" si="16"/>
        <v>1560706480.3060958</v>
      </c>
      <c r="V90" s="257">
        <f t="shared" si="17"/>
        <v>1759165567.0641172</v>
      </c>
      <c r="W90" s="257">
        <f t="shared" si="18"/>
        <v>1867667049.9480002</v>
      </c>
      <c r="X90" s="258">
        <f t="shared" si="19"/>
        <v>1982860666.880214</v>
      </c>
      <c r="Y90" s="258">
        <f t="shared" si="20"/>
        <v>1867667049.9480002</v>
      </c>
      <c r="Z90" s="257">
        <f t="shared" si="21"/>
        <v>1982860666.880214</v>
      </c>
      <c r="AA90" s="257">
        <f t="shared" si="22"/>
        <v>2105159174.0455647</v>
      </c>
      <c r="AB90" s="257"/>
      <c r="AC90" s="32" t="str">
        <f t="shared" si="23"/>
        <v>BERTAHAP</v>
      </c>
      <c r="AD90" s="259">
        <f t="shared" si="24"/>
        <v>0</v>
      </c>
      <c r="AE90" s="260">
        <v>2</v>
      </c>
      <c r="AF90" s="261"/>
      <c r="AG90" s="257" t="e">
        <f>IF(AF90&gt;#REF!,"LB","KR")</f>
        <v>#REF!</v>
      </c>
      <c r="AH90" s="261">
        <f t="shared" si="68"/>
        <v>1716778000</v>
      </c>
      <c r="AI90" s="261">
        <f t="shared" si="68"/>
        <v>1935083000</v>
      </c>
      <c r="AJ90" s="261">
        <f t="shared" si="68"/>
        <v>2054434000</v>
      </c>
      <c r="AK90" s="262">
        <f t="shared" si="67"/>
        <v>2181147000</v>
      </c>
      <c r="AL90" s="262">
        <f t="shared" si="67"/>
        <v>2054434000</v>
      </c>
      <c r="AM90" s="261">
        <f t="shared" si="67"/>
        <v>2181147000</v>
      </c>
      <c r="AN90" s="261">
        <f t="shared" si="67"/>
        <v>2315676000</v>
      </c>
      <c r="AO90" s="261">
        <f t="shared" si="46"/>
        <v>2315675317.1966453</v>
      </c>
      <c r="AP90" s="51">
        <f t="shared" si="47"/>
        <v>2177701000</v>
      </c>
      <c r="AQ90" s="42">
        <f t="shared" si="47"/>
        <v>2312016000</v>
      </c>
      <c r="AR90" s="58">
        <f t="shared" si="27"/>
        <v>1959930900</v>
      </c>
      <c r="AS90" s="58">
        <f t="shared" si="28"/>
        <v>32665515</v>
      </c>
      <c r="AT90" s="336">
        <f t="shared" si="29"/>
        <v>40896506.25</v>
      </c>
      <c r="AU90" s="131">
        <f t="shared" si="30"/>
        <v>23120160</v>
      </c>
      <c r="AV90" s="5">
        <f t="shared" si="31"/>
        <v>32665515</v>
      </c>
      <c r="AW90" s="5">
        <f t="shared" si="32"/>
        <v>51360850</v>
      </c>
      <c r="AX90" s="266">
        <f t="shared" si="48"/>
        <v>2454615582.6999097</v>
      </c>
      <c r="AY90" s="117">
        <f t="shared" si="49"/>
        <v>2454615582.6999097</v>
      </c>
      <c r="AZ90" s="2"/>
      <c r="BA90" s="2"/>
      <c r="BV90" s="53">
        <f t="shared" si="33"/>
        <v>-667023.9464099966</v>
      </c>
      <c r="BX90" s="116"/>
      <c r="BY90" s="112"/>
      <c r="BZ90" s="112" t="str">
        <f>F102</f>
        <v>1BR-10</v>
      </c>
      <c r="CA90" s="113">
        <f>D102</f>
        <v>10</v>
      </c>
      <c r="CB90" s="114">
        <f>G102</f>
        <v>74</v>
      </c>
      <c r="CC90" s="114">
        <f>H102</f>
        <v>63</v>
      </c>
      <c r="CD90" s="115">
        <f>O102</f>
        <v>25836519.293316003</v>
      </c>
      <c r="CE90" s="115">
        <f t="shared" si="77"/>
        <v>1496198000</v>
      </c>
      <c r="CF90" s="115">
        <f t="shared" si="77"/>
        <v>1686454000</v>
      </c>
      <c r="CG90" s="115">
        <f t="shared" si="77"/>
        <v>1790471000</v>
      </c>
      <c r="CH90" s="115">
        <f t="shared" si="77"/>
        <v>1900904000</v>
      </c>
      <c r="CI90" s="115">
        <f>AN102</f>
        <v>2018147000</v>
      </c>
      <c r="CV90" s="58">
        <f t="shared" si="40"/>
        <v>2080814400</v>
      </c>
      <c r="CW90" s="43">
        <f t="shared" si="41"/>
        <v>23120160</v>
      </c>
      <c r="CZ90" s="53">
        <f t="shared" si="42"/>
        <v>1848990600</v>
      </c>
      <c r="DA90" s="43">
        <f t="shared" si="43"/>
        <v>30816510</v>
      </c>
      <c r="DB90" s="48">
        <f t="shared" si="44"/>
        <v>51360850</v>
      </c>
    </row>
    <row r="91" spans="1:106">
      <c r="A91" s="3">
        <f t="shared" si="45"/>
        <v>52</v>
      </c>
      <c r="B91" s="249">
        <v>1</v>
      </c>
      <c r="C91" s="250" t="s">
        <v>149</v>
      </c>
      <c r="D91" s="251" t="s">
        <v>24</v>
      </c>
      <c r="E91" s="252"/>
      <c r="F91" s="40" t="s">
        <v>39</v>
      </c>
      <c r="G91" s="253">
        <f t="shared" si="4"/>
        <v>113</v>
      </c>
      <c r="H91" s="253">
        <f t="shared" si="5"/>
        <v>101</v>
      </c>
      <c r="I91" s="254">
        <f t="shared" si="6"/>
        <v>27506142.120000001</v>
      </c>
      <c r="J91" s="254">
        <f t="shared" si="7"/>
        <v>6</v>
      </c>
      <c r="K91" s="255">
        <f t="shared" si="8"/>
        <v>0.95</v>
      </c>
      <c r="L91" s="256">
        <f t="shared" ref="L91:L99" si="78">SUMIF($AN$4:$AN$22,D91,$BD$4:$BD$22)</f>
        <v>1</v>
      </c>
      <c r="M91" s="257">
        <f t="shared" si="10"/>
        <v>21836099.50354626</v>
      </c>
      <c r="N91" s="257">
        <f t="shared" si="11"/>
        <v>24612773.029615775</v>
      </c>
      <c r="O91" s="257">
        <f t="shared" si="12"/>
        <v>26130835.013999999</v>
      </c>
      <c r="P91" s="257">
        <f t="shared" si="13"/>
        <v>27742527.739855718</v>
      </c>
      <c r="Q91" s="258">
        <f t="shared" si="14"/>
        <v>26130835.013999999</v>
      </c>
      <c r="R91" s="257">
        <f t="shared" si="14"/>
        <v>27742527.739855718</v>
      </c>
      <c r="S91" s="257">
        <f t="shared" si="15"/>
        <v>29453626.146440148</v>
      </c>
      <c r="T91" s="257"/>
      <c r="U91" s="257">
        <f t="shared" si="16"/>
        <v>2205446049.8581724</v>
      </c>
      <c r="V91" s="257">
        <f t="shared" si="17"/>
        <v>2485890075.9911933</v>
      </c>
      <c r="W91" s="257">
        <f t="shared" si="18"/>
        <v>2639214336.414</v>
      </c>
      <c r="X91" s="258">
        <f t="shared" si="19"/>
        <v>2801995301.7254276</v>
      </c>
      <c r="Y91" s="258">
        <f t="shared" si="20"/>
        <v>2639214336.414</v>
      </c>
      <c r="Z91" s="257">
        <f t="shared" si="21"/>
        <v>2801995301.7254276</v>
      </c>
      <c r="AA91" s="257">
        <f t="shared" si="22"/>
        <v>2974816240.7904549</v>
      </c>
      <c r="AB91" s="257"/>
      <c r="AC91" s="32" t="str">
        <f t="shared" si="23"/>
        <v>BERTAHAP</v>
      </c>
      <c r="AD91" s="259">
        <f t="shared" si="24"/>
        <v>0</v>
      </c>
      <c r="AE91" s="260">
        <v>2</v>
      </c>
      <c r="AF91" s="261"/>
      <c r="AG91" s="257" t="e">
        <f>IF(AF91&gt;#REF!,"LB","KR")</f>
        <v>#REF!</v>
      </c>
      <c r="AH91" s="261">
        <f t="shared" si="68"/>
        <v>2425991000</v>
      </c>
      <c r="AI91" s="261">
        <f t="shared" si="68"/>
        <v>2734480000</v>
      </c>
      <c r="AJ91" s="261">
        <f t="shared" si="68"/>
        <v>2903136000</v>
      </c>
      <c r="AK91" s="262">
        <f t="shared" si="67"/>
        <v>3082195000</v>
      </c>
      <c r="AL91" s="262">
        <f t="shared" si="67"/>
        <v>2903136000</v>
      </c>
      <c r="AM91" s="261">
        <f t="shared" si="67"/>
        <v>3082195000</v>
      </c>
      <c r="AN91" s="261">
        <f t="shared" si="67"/>
        <v>3272298000</v>
      </c>
      <c r="AO91" s="261">
        <f t="shared" si="46"/>
        <v>3272297962.6255884</v>
      </c>
      <c r="AP91" s="51">
        <f t="shared" si="47"/>
        <v>3077325000</v>
      </c>
      <c r="AQ91" s="42">
        <f t="shared" si="47"/>
        <v>3267127000</v>
      </c>
      <c r="AR91" s="58">
        <f t="shared" si="27"/>
        <v>2769592500</v>
      </c>
      <c r="AS91" s="58">
        <f t="shared" si="28"/>
        <v>46159875</v>
      </c>
      <c r="AT91" s="336">
        <f t="shared" si="29"/>
        <v>57791156.25</v>
      </c>
      <c r="AU91" s="131">
        <f t="shared" si="30"/>
        <v>32671270</v>
      </c>
      <c r="AV91" s="5">
        <f t="shared" si="31"/>
        <v>46159875</v>
      </c>
      <c r="AW91" s="5">
        <f t="shared" si="32"/>
        <v>72578400</v>
      </c>
      <c r="AX91" s="266">
        <f t="shared" si="48"/>
        <v>3468635530.5757432</v>
      </c>
      <c r="AY91" s="117">
        <f t="shared" si="49"/>
        <v>3468635530.5757432</v>
      </c>
      <c r="AZ91" s="2"/>
      <c r="BA91" s="2"/>
      <c r="BV91" s="53">
        <f t="shared" si="33"/>
        <v>-1217146.7888099998</v>
      </c>
      <c r="BX91" s="116">
        <v>15</v>
      </c>
      <c r="BY91" s="112" t="s">
        <v>135</v>
      </c>
      <c r="BZ91" s="112" t="str">
        <f>F65</f>
        <v>2BR-22</v>
      </c>
      <c r="CA91" s="113">
        <f>D65</f>
        <v>22</v>
      </c>
      <c r="CB91" s="114">
        <f>G65</f>
        <v>81</v>
      </c>
      <c r="CC91" s="114">
        <f>H65</f>
        <v>70</v>
      </c>
      <c r="CD91" s="115">
        <f>O65</f>
        <v>26947767.434964001</v>
      </c>
      <c r="CE91" s="115">
        <f>AH65</f>
        <v>1733945000</v>
      </c>
      <c r="CF91" s="115">
        <f>AI65</f>
        <v>1954433000</v>
      </c>
      <c r="CG91" s="115">
        <f>AJ65</f>
        <v>2074979000</v>
      </c>
      <c r="CH91" s="115">
        <f>AK65</f>
        <v>2202959000</v>
      </c>
      <c r="CI91" s="115">
        <f>AN65</f>
        <v>2338832000</v>
      </c>
      <c r="CJ91" s="2">
        <v>6</v>
      </c>
      <c r="CV91" s="58">
        <f t="shared" si="40"/>
        <v>2940414300</v>
      </c>
      <c r="CW91" s="43">
        <f t="shared" si="41"/>
        <v>32671270</v>
      </c>
      <c r="CZ91" s="53">
        <f t="shared" si="42"/>
        <v>2612822400</v>
      </c>
      <c r="DA91" s="43">
        <f t="shared" si="43"/>
        <v>43547040</v>
      </c>
      <c r="DB91" s="48">
        <f t="shared" si="44"/>
        <v>72578400</v>
      </c>
    </row>
    <row r="92" spans="1:106">
      <c r="A92" s="3">
        <f t="shared" si="45"/>
        <v>53</v>
      </c>
      <c r="B92" s="249">
        <v>2</v>
      </c>
      <c r="C92" s="250" t="s">
        <v>149</v>
      </c>
      <c r="D92" s="251" t="s">
        <v>35</v>
      </c>
      <c r="E92" s="252"/>
      <c r="F92" s="40" t="s">
        <v>42</v>
      </c>
      <c r="G92" s="253">
        <f t="shared" si="4"/>
        <v>78</v>
      </c>
      <c r="H92" s="253">
        <f t="shared" si="5"/>
        <v>66</v>
      </c>
      <c r="I92" s="254">
        <f t="shared" si="6"/>
        <v>27506142.120000001</v>
      </c>
      <c r="J92" s="254">
        <f t="shared" si="7"/>
        <v>2</v>
      </c>
      <c r="K92" s="255">
        <f t="shared" si="8"/>
        <v>0.93</v>
      </c>
      <c r="L92" s="256">
        <f t="shared" si="78"/>
        <v>1</v>
      </c>
      <c r="M92" s="257">
        <f t="shared" si="10"/>
        <v>21376392.145576868</v>
      </c>
      <c r="N92" s="257">
        <f t="shared" si="11"/>
        <v>24094609.386887025</v>
      </c>
      <c r="O92" s="257">
        <f t="shared" si="12"/>
        <v>25580712.171600003</v>
      </c>
      <c r="P92" s="257">
        <f t="shared" si="13"/>
        <v>27158474.52427981</v>
      </c>
      <c r="Q92" s="258">
        <f t="shared" si="14"/>
        <v>25580712.171600003</v>
      </c>
      <c r="R92" s="257">
        <f t="shared" si="14"/>
        <v>27158474.52427981</v>
      </c>
      <c r="S92" s="257">
        <f t="shared" si="15"/>
        <v>28833549.806515098</v>
      </c>
      <c r="T92" s="257"/>
      <c r="U92" s="257">
        <f t="shared" si="16"/>
        <v>1410841881.6080732</v>
      </c>
      <c r="V92" s="257">
        <f t="shared" si="17"/>
        <v>1590244219.5345438</v>
      </c>
      <c r="W92" s="257">
        <f t="shared" si="18"/>
        <v>1688327003.3256001</v>
      </c>
      <c r="X92" s="258">
        <f t="shared" si="19"/>
        <v>1792459318.6024675</v>
      </c>
      <c r="Y92" s="258">
        <f t="shared" si="20"/>
        <v>1688327003.3256001</v>
      </c>
      <c r="Z92" s="257">
        <f t="shared" si="21"/>
        <v>1792459318.6024675</v>
      </c>
      <c r="AA92" s="257">
        <f t="shared" si="22"/>
        <v>1903014287.2299964</v>
      </c>
      <c r="AB92" s="257"/>
      <c r="AC92" s="32" t="str">
        <f t="shared" si="23"/>
        <v>BERTAHAP</v>
      </c>
      <c r="AD92" s="259">
        <f t="shared" si="24"/>
        <v>0</v>
      </c>
      <c r="AE92" s="260">
        <v>2</v>
      </c>
      <c r="AF92" s="261"/>
      <c r="AG92" s="257" t="str">
        <f t="shared" ref="AG92:AG100" si="79">IF(AF92&gt;$BB$42,"LB","KR")</f>
        <v>KR</v>
      </c>
      <c r="AH92" s="261">
        <f t="shared" si="68"/>
        <v>1551927000</v>
      </c>
      <c r="AI92" s="261">
        <f t="shared" si="68"/>
        <v>1749269000</v>
      </c>
      <c r="AJ92" s="261">
        <f t="shared" si="68"/>
        <v>1857160000</v>
      </c>
      <c r="AK92" s="262">
        <f t="shared" si="67"/>
        <v>1971706000</v>
      </c>
      <c r="AL92" s="262">
        <f t="shared" si="67"/>
        <v>1857160000</v>
      </c>
      <c r="AM92" s="261">
        <f t="shared" si="67"/>
        <v>1971706000</v>
      </c>
      <c r="AN92" s="261">
        <f t="shared" si="67"/>
        <v>2093316000</v>
      </c>
      <c r="AO92" s="261">
        <f t="shared" si="46"/>
        <v>2093316460.0866098</v>
      </c>
      <c r="AP92" s="51">
        <f t="shared" si="47"/>
        <v>1968590000</v>
      </c>
      <c r="AQ92" s="42">
        <f t="shared" si="47"/>
        <v>2090009000</v>
      </c>
      <c r="AR92" s="58">
        <f t="shared" si="27"/>
        <v>1771731000</v>
      </c>
      <c r="AS92" s="58">
        <f t="shared" si="28"/>
        <v>29528850</v>
      </c>
      <c r="AT92" s="336">
        <f t="shared" si="29"/>
        <v>36969487.5</v>
      </c>
      <c r="AU92" s="131">
        <f t="shared" si="30"/>
        <v>20900090</v>
      </c>
      <c r="AV92" s="5">
        <f t="shared" si="31"/>
        <v>29528850</v>
      </c>
      <c r="AW92" s="5">
        <f t="shared" si="32"/>
        <v>46429000</v>
      </c>
      <c r="AX92" s="266">
        <f t="shared" si="48"/>
        <v>2218915725.229867</v>
      </c>
      <c r="AY92" s="117">
        <f t="shared" si="49"/>
        <v>2218915725.229867</v>
      </c>
      <c r="AZ92" s="2"/>
      <c r="BA92" s="2"/>
      <c r="BV92" s="53">
        <f t="shared" si="33"/>
        <v>-1767269.6312099956</v>
      </c>
      <c r="BX92" s="116"/>
      <c r="BY92" s="121" t="s">
        <v>53</v>
      </c>
      <c r="BZ92" s="112"/>
      <c r="CA92" s="113"/>
      <c r="CB92" s="114"/>
      <c r="CC92" s="114"/>
      <c r="CD92" s="115"/>
      <c r="CE92" s="115"/>
      <c r="CF92" s="115"/>
      <c r="CG92" s="115"/>
      <c r="CH92" s="115"/>
      <c r="CI92" s="115"/>
      <c r="CV92" s="58">
        <f t="shared" si="40"/>
        <v>1881008100</v>
      </c>
      <c r="CW92" s="43">
        <f t="shared" si="41"/>
        <v>20900090</v>
      </c>
      <c r="CZ92" s="53">
        <f t="shared" si="42"/>
        <v>1671444000</v>
      </c>
      <c r="DA92" s="43">
        <f t="shared" si="43"/>
        <v>27857400</v>
      </c>
      <c r="DB92" s="48">
        <f t="shared" si="44"/>
        <v>46429000</v>
      </c>
    </row>
    <row r="93" spans="1:106">
      <c r="A93" s="3">
        <f t="shared" si="45"/>
        <v>54</v>
      </c>
      <c r="B93" s="249">
        <v>3</v>
      </c>
      <c r="C93" s="250" t="s">
        <v>149</v>
      </c>
      <c r="D93" s="251" t="s">
        <v>41</v>
      </c>
      <c r="E93" s="252"/>
      <c r="F93" s="40" t="s">
        <v>45</v>
      </c>
      <c r="G93" s="253">
        <f t="shared" si="4"/>
        <v>60</v>
      </c>
      <c r="H93" s="253">
        <f t="shared" si="5"/>
        <v>52</v>
      </c>
      <c r="I93" s="254">
        <f t="shared" si="6"/>
        <v>27506142.120000001</v>
      </c>
      <c r="J93" s="254">
        <f t="shared" si="7"/>
        <v>2</v>
      </c>
      <c r="K93" s="255">
        <f t="shared" si="8"/>
        <v>0.93</v>
      </c>
      <c r="L93" s="256">
        <f t="shared" si="78"/>
        <v>1</v>
      </c>
      <c r="M93" s="257">
        <f t="shared" si="10"/>
        <v>21376392.145576868</v>
      </c>
      <c r="N93" s="257">
        <f t="shared" si="11"/>
        <v>24094609.386887025</v>
      </c>
      <c r="O93" s="257">
        <f t="shared" si="12"/>
        <v>25580712.171600003</v>
      </c>
      <c r="P93" s="257">
        <f t="shared" si="13"/>
        <v>27158474.52427981</v>
      </c>
      <c r="Q93" s="258">
        <f t="shared" si="14"/>
        <v>25580712.171600003</v>
      </c>
      <c r="R93" s="257">
        <f t="shared" si="14"/>
        <v>27158474.52427981</v>
      </c>
      <c r="S93" s="257">
        <f t="shared" si="15"/>
        <v>28833549.806515098</v>
      </c>
      <c r="T93" s="257"/>
      <c r="U93" s="257">
        <f t="shared" si="16"/>
        <v>1111572391.5699971</v>
      </c>
      <c r="V93" s="257">
        <f t="shared" si="17"/>
        <v>1252919688.1181252</v>
      </c>
      <c r="W93" s="257">
        <f t="shared" si="18"/>
        <v>1330197032.9232001</v>
      </c>
      <c r="X93" s="258">
        <f t="shared" si="19"/>
        <v>1412240675.2625501</v>
      </c>
      <c r="Y93" s="258">
        <f t="shared" si="20"/>
        <v>1330197032.9232001</v>
      </c>
      <c r="Z93" s="257">
        <f t="shared" si="21"/>
        <v>1412240675.2625501</v>
      </c>
      <c r="AA93" s="257">
        <f t="shared" si="22"/>
        <v>1499344589.9387851</v>
      </c>
      <c r="AB93" s="257"/>
      <c r="AC93" s="32" t="str">
        <f t="shared" si="23"/>
        <v>BERTAHAP</v>
      </c>
      <c r="AD93" s="259">
        <f t="shared" si="24"/>
        <v>0</v>
      </c>
      <c r="AE93" s="260">
        <v>2</v>
      </c>
      <c r="AF93" s="261"/>
      <c r="AG93" s="257" t="str">
        <f t="shared" si="79"/>
        <v>KR</v>
      </c>
      <c r="AH93" s="261">
        <f t="shared" si="68"/>
        <v>1222730000</v>
      </c>
      <c r="AI93" s="261">
        <f t="shared" si="68"/>
        <v>1378212000</v>
      </c>
      <c r="AJ93" s="261">
        <f t="shared" si="68"/>
        <v>1463217000</v>
      </c>
      <c r="AK93" s="262">
        <f t="shared" si="67"/>
        <v>1553465000</v>
      </c>
      <c r="AL93" s="262">
        <f t="shared" si="67"/>
        <v>1463217000</v>
      </c>
      <c r="AM93" s="261">
        <f t="shared" si="67"/>
        <v>1553465000</v>
      </c>
      <c r="AN93" s="261">
        <f t="shared" si="67"/>
        <v>1649280000</v>
      </c>
      <c r="AO93" s="261">
        <f t="shared" si="46"/>
        <v>1649279281.327158</v>
      </c>
      <c r="AP93" s="51">
        <f t="shared" si="47"/>
        <v>1551011000</v>
      </c>
      <c r="AQ93" s="42">
        <f t="shared" si="47"/>
        <v>1646673000</v>
      </c>
      <c r="AR93" s="58">
        <f t="shared" si="27"/>
        <v>1395909900</v>
      </c>
      <c r="AS93" s="58">
        <f t="shared" si="28"/>
        <v>23265165</v>
      </c>
      <c r="AT93" s="336">
        <f t="shared" si="29"/>
        <v>29127468.75</v>
      </c>
      <c r="AU93" s="131">
        <f t="shared" si="30"/>
        <v>16466730</v>
      </c>
      <c r="AV93" s="5">
        <f t="shared" si="31"/>
        <v>23265165</v>
      </c>
      <c r="AW93" s="5">
        <f t="shared" si="32"/>
        <v>36580425</v>
      </c>
      <c r="AX93" s="266">
        <f t="shared" si="48"/>
        <v>1748235827.698082</v>
      </c>
      <c r="AY93" s="117">
        <f t="shared" si="49"/>
        <v>1748235827.698082</v>
      </c>
      <c r="AZ93" s="2"/>
      <c r="BA93" s="2"/>
      <c r="BV93" s="53">
        <f t="shared" si="33"/>
        <v>-1767269.6312099956</v>
      </c>
      <c r="BX93" s="116">
        <v>16</v>
      </c>
      <c r="BY93" s="112" t="s">
        <v>231</v>
      </c>
      <c r="BZ93" s="112" t="str">
        <f>F70</f>
        <v>1BR-12</v>
      </c>
      <c r="CA93" s="113">
        <f>D70</f>
        <v>12</v>
      </c>
      <c r="CB93" s="114">
        <f>G70</f>
        <v>67</v>
      </c>
      <c r="CC93" s="114">
        <f>H70</f>
        <v>57</v>
      </c>
      <c r="CD93" s="115">
        <f>O70</f>
        <v>25580712.171600003</v>
      </c>
      <c r="CE93" s="115">
        <f t="shared" ref="CE93:CH94" si="80">AH70</f>
        <v>1340300000</v>
      </c>
      <c r="CF93" s="115">
        <f t="shared" si="80"/>
        <v>1510733000</v>
      </c>
      <c r="CG93" s="115">
        <f t="shared" si="80"/>
        <v>1603911000</v>
      </c>
      <c r="CH93" s="115">
        <f t="shared" si="80"/>
        <v>1702837000</v>
      </c>
      <c r="CI93" s="115">
        <f>AN70</f>
        <v>1807864000</v>
      </c>
      <c r="CJ93" s="2">
        <v>4</v>
      </c>
      <c r="CV93" s="58">
        <f t="shared" si="40"/>
        <v>1482005700</v>
      </c>
      <c r="CW93" s="43">
        <f t="shared" si="41"/>
        <v>16466730</v>
      </c>
      <c r="CZ93" s="53">
        <f t="shared" si="42"/>
        <v>1316895300</v>
      </c>
      <c r="DA93" s="43">
        <f t="shared" si="43"/>
        <v>21948255</v>
      </c>
      <c r="DB93" s="48">
        <f t="shared" si="44"/>
        <v>36580425</v>
      </c>
    </row>
    <row r="94" spans="1:106">
      <c r="A94" s="3">
        <f t="shared" si="45"/>
        <v>55</v>
      </c>
      <c r="B94" s="249">
        <v>4</v>
      </c>
      <c r="C94" s="250" t="s">
        <v>149</v>
      </c>
      <c r="D94" s="251">
        <v>10</v>
      </c>
      <c r="E94" s="252"/>
      <c r="F94" s="40" t="s">
        <v>48</v>
      </c>
      <c r="G94" s="253">
        <f t="shared" si="4"/>
        <v>74</v>
      </c>
      <c r="H94" s="253">
        <f t="shared" si="5"/>
        <v>63</v>
      </c>
      <c r="I94" s="254">
        <f t="shared" si="6"/>
        <v>27506142.120000001</v>
      </c>
      <c r="J94" s="254">
        <f t="shared" si="7"/>
        <v>2</v>
      </c>
      <c r="K94" s="255">
        <f t="shared" si="8"/>
        <v>0.93</v>
      </c>
      <c r="L94" s="256">
        <f t="shared" si="78"/>
        <v>1</v>
      </c>
      <c r="M94" s="257">
        <f t="shared" si="10"/>
        <v>21376392.145576868</v>
      </c>
      <c r="N94" s="257">
        <f t="shared" si="11"/>
        <v>24094609.386887025</v>
      </c>
      <c r="O94" s="257">
        <f t="shared" si="12"/>
        <v>25580712.171600003</v>
      </c>
      <c r="P94" s="257">
        <f t="shared" si="13"/>
        <v>27158474.52427981</v>
      </c>
      <c r="Q94" s="258">
        <f t="shared" si="14"/>
        <v>25580712.171600003</v>
      </c>
      <c r="R94" s="257">
        <f t="shared" si="14"/>
        <v>27158474.52427981</v>
      </c>
      <c r="S94" s="257">
        <f t="shared" si="15"/>
        <v>28833549.806515098</v>
      </c>
      <c r="T94" s="257"/>
      <c r="U94" s="257">
        <f t="shared" si="16"/>
        <v>1346712705.1713426</v>
      </c>
      <c r="V94" s="257">
        <f t="shared" si="17"/>
        <v>1517960391.3738825</v>
      </c>
      <c r="W94" s="257">
        <f t="shared" si="18"/>
        <v>1611584866.8108001</v>
      </c>
      <c r="X94" s="258">
        <f t="shared" si="19"/>
        <v>1710983895.029628</v>
      </c>
      <c r="Y94" s="258">
        <f t="shared" si="20"/>
        <v>1611584866.8108001</v>
      </c>
      <c r="Z94" s="257">
        <f t="shared" si="21"/>
        <v>1710983895.029628</v>
      </c>
      <c r="AA94" s="257">
        <f t="shared" si="22"/>
        <v>1816513637.810451</v>
      </c>
      <c r="AB94" s="257"/>
      <c r="AC94" s="32" t="str">
        <f t="shared" si="23"/>
        <v>BERTAHAP</v>
      </c>
      <c r="AD94" s="259">
        <f t="shared" si="24"/>
        <v>0</v>
      </c>
      <c r="AE94" s="260">
        <v>2</v>
      </c>
      <c r="AF94" s="261"/>
      <c r="AG94" s="257" t="str">
        <f t="shared" si="79"/>
        <v>KR</v>
      </c>
      <c r="AH94" s="261">
        <f t="shared" si="68"/>
        <v>1481384000</v>
      </c>
      <c r="AI94" s="261">
        <f t="shared" si="68"/>
        <v>1669757000</v>
      </c>
      <c r="AJ94" s="261">
        <f t="shared" si="68"/>
        <v>1772744000</v>
      </c>
      <c r="AK94" s="262">
        <f t="shared" si="67"/>
        <v>1882083000</v>
      </c>
      <c r="AL94" s="262">
        <f t="shared" si="67"/>
        <v>1772744000</v>
      </c>
      <c r="AM94" s="261">
        <f t="shared" si="67"/>
        <v>1882083000</v>
      </c>
      <c r="AN94" s="261">
        <f t="shared" si="67"/>
        <v>1998166000</v>
      </c>
      <c r="AO94" s="261">
        <f t="shared" si="46"/>
        <v>1998165711.9008548</v>
      </c>
      <c r="AP94" s="51">
        <f t="shared" si="47"/>
        <v>1879109000</v>
      </c>
      <c r="AQ94" s="42">
        <f t="shared" si="47"/>
        <v>1995008000</v>
      </c>
      <c r="AR94" s="58">
        <f t="shared" si="27"/>
        <v>1691198100</v>
      </c>
      <c r="AS94" s="58">
        <f t="shared" si="28"/>
        <v>28186635</v>
      </c>
      <c r="AT94" s="336">
        <f t="shared" si="29"/>
        <v>35289056.25</v>
      </c>
      <c r="AU94" s="131">
        <f t="shared" si="30"/>
        <v>19950080</v>
      </c>
      <c r="AV94" s="5">
        <f t="shared" si="31"/>
        <v>28186635</v>
      </c>
      <c r="AW94" s="5">
        <f t="shared" si="32"/>
        <v>44318600</v>
      </c>
      <c r="AX94" s="266">
        <f t="shared" si="48"/>
        <v>2118055292.1826584</v>
      </c>
      <c r="AY94" s="117">
        <f t="shared" si="49"/>
        <v>2118055292.1826584</v>
      </c>
      <c r="AZ94" s="2"/>
      <c r="BA94" s="2"/>
      <c r="BV94" s="53">
        <f t="shared" si="33"/>
        <v>-1767269.6312099956</v>
      </c>
      <c r="BX94" s="116"/>
      <c r="BY94" s="112"/>
      <c r="BZ94" s="112" t="str">
        <f>F71</f>
        <v>2BR-18</v>
      </c>
      <c r="CA94" s="113">
        <f>D71</f>
        <v>18</v>
      </c>
      <c r="CB94" s="114">
        <f>G71</f>
        <v>97</v>
      </c>
      <c r="CC94" s="114">
        <f>H71</f>
        <v>85</v>
      </c>
      <c r="CD94" s="115">
        <f>O71</f>
        <v>25580712.171600003</v>
      </c>
      <c r="CE94" s="115">
        <f t="shared" si="80"/>
        <v>1998693000</v>
      </c>
      <c r="CF94" s="115">
        <f t="shared" si="80"/>
        <v>2252846000</v>
      </c>
      <c r="CG94" s="115">
        <f t="shared" si="80"/>
        <v>2391797000</v>
      </c>
      <c r="CH94" s="115">
        <f t="shared" si="80"/>
        <v>2539318000</v>
      </c>
      <c r="CI94" s="115">
        <f>AN71</f>
        <v>2695937000</v>
      </c>
      <c r="CV94" s="58">
        <f t="shared" si="40"/>
        <v>1795507200</v>
      </c>
      <c r="CW94" s="43">
        <f t="shared" si="41"/>
        <v>19950080</v>
      </c>
      <c r="CZ94" s="53">
        <f t="shared" si="42"/>
        <v>1595469600</v>
      </c>
      <c r="DA94" s="43">
        <f t="shared" si="43"/>
        <v>26591160</v>
      </c>
      <c r="DB94" s="48">
        <f t="shared" si="44"/>
        <v>44318600</v>
      </c>
    </row>
    <row r="95" spans="1:106">
      <c r="A95" s="3">
        <f t="shared" si="45"/>
        <v>56</v>
      </c>
      <c r="B95" s="249">
        <v>5</v>
      </c>
      <c r="C95" s="250" t="s">
        <v>149</v>
      </c>
      <c r="D95" s="285">
        <v>12</v>
      </c>
      <c r="E95" s="252"/>
      <c r="F95" s="40" t="s">
        <v>50</v>
      </c>
      <c r="G95" s="253">
        <f t="shared" si="4"/>
        <v>67</v>
      </c>
      <c r="H95" s="253">
        <f t="shared" si="5"/>
        <v>57</v>
      </c>
      <c r="I95" s="254">
        <f t="shared" si="6"/>
        <v>27506142.120000001</v>
      </c>
      <c r="J95" s="254">
        <f t="shared" si="7"/>
        <v>2</v>
      </c>
      <c r="K95" s="255">
        <f t="shared" si="8"/>
        <v>0.93</v>
      </c>
      <c r="L95" s="256">
        <f t="shared" si="78"/>
        <v>1</v>
      </c>
      <c r="M95" s="257">
        <f t="shared" si="10"/>
        <v>21376392.145576868</v>
      </c>
      <c r="N95" s="257">
        <f t="shared" si="11"/>
        <v>24094609.386887025</v>
      </c>
      <c r="O95" s="257">
        <f t="shared" si="12"/>
        <v>25580712.171600003</v>
      </c>
      <c r="P95" s="257">
        <f t="shared" si="13"/>
        <v>27158474.52427981</v>
      </c>
      <c r="Q95" s="258">
        <f t="shared" si="14"/>
        <v>25580712.171600003</v>
      </c>
      <c r="R95" s="257">
        <f t="shared" si="14"/>
        <v>27158474.52427981</v>
      </c>
      <c r="S95" s="257">
        <f t="shared" si="15"/>
        <v>28833549.806515098</v>
      </c>
      <c r="T95" s="257"/>
      <c r="U95" s="257">
        <f t="shared" si="16"/>
        <v>1218454352.2978816</v>
      </c>
      <c r="V95" s="257">
        <f t="shared" si="17"/>
        <v>1373392735.0525603</v>
      </c>
      <c r="W95" s="257">
        <f t="shared" si="18"/>
        <v>1458100593.7812002</v>
      </c>
      <c r="X95" s="258">
        <f t="shared" si="19"/>
        <v>1548033047.8839493</v>
      </c>
      <c r="Y95" s="258">
        <f t="shared" si="20"/>
        <v>1458100593.7812002</v>
      </c>
      <c r="Z95" s="257">
        <f t="shared" si="21"/>
        <v>1548033047.8839493</v>
      </c>
      <c r="AA95" s="257">
        <f t="shared" si="22"/>
        <v>1643512338.9713607</v>
      </c>
      <c r="AB95" s="257"/>
      <c r="AC95" s="32" t="str">
        <f t="shared" si="23"/>
        <v>BERTAHAP</v>
      </c>
      <c r="AD95" s="259">
        <f t="shared" si="24"/>
        <v>0</v>
      </c>
      <c r="AE95" s="260">
        <v>2</v>
      </c>
      <c r="AF95" s="261"/>
      <c r="AG95" s="257" t="str">
        <f t="shared" si="79"/>
        <v>KR</v>
      </c>
      <c r="AH95" s="261">
        <f t="shared" si="68"/>
        <v>1340300000</v>
      </c>
      <c r="AI95" s="261">
        <f t="shared" si="68"/>
        <v>1510733000</v>
      </c>
      <c r="AJ95" s="261">
        <f t="shared" si="68"/>
        <v>1603911000</v>
      </c>
      <c r="AK95" s="262">
        <f t="shared" si="67"/>
        <v>1702837000</v>
      </c>
      <c r="AL95" s="262">
        <f t="shared" si="67"/>
        <v>1603911000</v>
      </c>
      <c r="AM95" s="261">
        <f t="shared" si="67"/>
        <v>1702837000</v>
      </c>
      <c r="AN95" s="261">
        <f t="shared" si="67"/>
        <v>1807864000</v>
      </c>
      <c r="AO95" s="261">
        <f t="shared" si="46"/>
        <v>1807864215.5293448</v>
      </c>
      <c r="AP95" s="51">
        <f t="shared" si="47"/>
        <v>1700146000</v>
      </c>
      <c r="AQ95" s="42">
        <f t="shared" si="47"/>
        <v>1805008000</v>
      </c>
      <c r="AR95" s="58">
        <f t="shared" si="27"/>
        <v>1530131400</v>
      </c>
      <c r="AS95" s="58">
        <f t="shared" si="28"/>
        <v>25502190</v>
      </c>
      <c r="AT95" s="336">
        <f t="shared" si="29"/>
        <v>31928193.75</v>
      </c>
      <c r="AU95" s="131">
        <f t="shared" si="30"/>
        <v>18050080</v>
      </c>
      <c r="AV95" s="5">
        <f t="shared" si="31"/>
        <v>25502190</v>
      </c>
      <c r="AW95" s="5">
        <f t="shared" si="32"/>
        <v>40097775</v>
      </c>
      <c r="AX95" s="266">
        <f t="shared" si="48"/>
        <v>1916336549.4434288</v>
      </c>
      <c r="AY95" s="117">
        <f t="shared" si="49"/>
        <v>1916336549.4434288</v>
      </c>
      <c r="AZ95" s="2"/>
      <c r="BA95" s="2"/>
      <c r="BV95" s="53">
        <f t="shared" si="33"/>
        <v>-1767269.6312099956</v>
      </c>
      <c r="BX95" s="116">
        <v>17</v>
      </c>
      <c r="BY95" s="121" t="s">
        <v>49</v>
      </c>
      <c r="BZ95" s="112" t="str">
        <f>F119</f>
        <v>1BR-12</v>
      </c>
      <c r="CA95" s="113">
        <f>D119</f>
        <v>12</v>
      </c>
      <c r="CB95" s="114">
        <f t="shared" ref="CB95:CC98" si="81">G119</f>
        <v>67</v>
      </c>
      <c r="CC95" s="114">
        <f t="shared" si="81"/>
        <v>57</v>
      </c>
      <c r="CD95" s="115">
        <f>O119</f>
        <v>26092326.415032003</v>
      </c>
      <c r="CE95" s="115">
        <f t="shared" ref="CE95:CH98" si="82">AH119</f>
        <v>1367106000</v>
      </c>
      <c r="CF95" s="115">
        <f t="shared" si="82"/>
        <v>1540947000</v>
      </c>
      <c r="CG95" s="115">
        <f t="shared" si="82"/>
        <v>1635989000</v>
      </c>
      <c r="CH95" s="115">
        <f t="shared" si="82"/>
        <v>1736894000</v>
      </c>
      <c r="CI95" s="115">
        <f>AN119</f>
        <v>1844021000</v>
      </c>
      <c r="CJ95" s="2">
        <v>4</v>
      </c>
      <c r="CV95" s="58">
        <f t="shared" si="40"/>
        <v>1624507200</v>
      </c>
      <c r="CW95" s="43">
        <f t="shared" si="41"/>
        <v>18050080</v>
      </c>
      <c r="CZ95" s="53">
        <f t="shared" si="42"/>
        <v>1443519900</v>
      </c>
      <c r="DA95" s="43">
        <f t="shared" si="43"/>
        <v>24058665</v>
      </c>
      <c r="DB95" s="48">
        <f t="shared" si="44"/>
        <v>40097775</v>
      </c>
    </row>
    <row r="96" spans="1:106">
      <c r="A96" s="3">
        <f t="shared" si="45"/>
        <v>57</v>
      </c>
      <c r="B96" s="249">
        <v>6</v>
      </c>
      <c r="C96" s="250" t="s">
        <v>149</v>
      </c>
      <c r="D96" s="251">
        <v>16</v>
      </c>
      <c r="E96" s="252"/>
      <c r="F96" s="40" t="s">
        <v>52</v>
      </c>
      <c r="G96" s="253">
        <f t="shared" si="4"/>
        <v>71</v>
      </c>
      <c r="H96" s="253">
        <f t="shared" si="5"/>
        <v>63</v>
      </c>
      <c r="I96" s="254">
        <f t="shared" si="6"/>
        <v>27506142.120000001</v>
      </c>
      <c r="J96" s="254">
        <f t="shared" si="7"/>
        <v>2</v>
      </c>
      <c r="K96" s="255">
        <f t="shared" si="8"/>
        <v>0.93</v>
      </c>
      <c r="L96" s="256">
        <f t="shared" si="78"/>
        <v>1</v>
      </c>
      <c r="M96" s="257">
        <f t="shared" si="10"/>
        <v>21376392.145576868</v>
      </c>
      <c r="N96" s="257">
        <f t="shared" si="11"/>
        <v>24094609.386887025</v>
      </c>
      <c r="O96" s="257">
        <f t="shared" si="12"/>
        <v>25580712.171600003</v>
      </c>
      <c r="P96" s="257">
        <f t="shared" si="13"/>
        <v>27158474.52427981</v>
      </c>
      <c r="Q96" s="258">
        <f t="shared" si="14"/>
        <v>25580712.171600003</v>
      </c>
      <c r="R96" s="257">
        <f t="shared" si="14"/>
        <v>27158474.52427981</v>
      </c>
      <c r="S96" s="257">
        <f t="shared" si="15"/>
        <v>28833549.806515098</v>
      </c>
      <c r="T96" s="257"/>
      <c r="U96" s="257">
        <f t="shared" si="16"/>
        <v>1346712705.1713426</v>
      </c>
      <c r="V96" s="257">
        <f t="shared" si="17"/>
        <v>1517960391.3738825</v>
      </c>
      <c r="W96" s="257">
        <f t="shared" si="18"/>
        <v>1611584866.8108001</v>
      </c>
      <c r="X96" s="258">
        <f t="shared" si="19"/>
        <v>1710983895.029628</v>
      </c>
      <c r="Y96" s="258">
        <f t="shared" si="20"/>
        <v>1611584866.8108001</v>
      </c>
      <c r="Z96" s="257">
        <f t="shared" si="21"/>
        <v>1710983895.029628</v>
      </c>
      <c r="AA96" s="257">
        <f t="shared" si="22"/>
        <v>1816513637.810451</v>
      </c>
      <c r="AB96" s="257"/>
      <c r="AC96" s="32" t="str">
        <f t="shared" si="23"/>
        <v>BERTAHAP</v>
      </c>
      <c r="AD96" s="259">
        <f t="shared" si="24"/>
        <v>0</v>
      </c>
      <c r="AE96" s="260">
        <v>2</v>
      </c>
      <c r="AF96" s="261"/>
      <c r="AG96" s="257" t="str">
        <f t="shared" si="79"/>
        <v>KR</v>
      </c>
      <c r="AH96" s="261">
        <f t="shared" si="68"/>
        <v>1481384000</v>
      </c>
      <c r="AI96" s="261">
        <f t="shared" si="68"/>
        <v>1669757000</v>
      </c>
      <c r="AJ96" s="261">
        <f t="shared" si="68"/>
        <v>1772744000</v>
      </c>
      <c r="AK96" s="262">
        <f t="shared" si="67"/>
        <v>1882083000</v>
      </c>
      <c r="AL96" s="262">
        <f t="shared" si="67"/>
        <v>1772744000</v>
      </c>
      <c r="AM96" s="261">
        <f t="shared" si="67"/>
        <v>1882083000</v>
      </c>
      <c r="AN96" s="261">
        <f t="shared" si="67"/>
        <v>1998166000</v>
      </c>
      <c r="AO96" s="261">
        <f t="shared" si="46"/>
        <v>1998165711.9008548</v>
      </c>
      <c r="AP96" s="51">
        <f t="shared" si="47"/>
        <v>1879109000</v>
      </c>
      <c r="AQ96" s="42">
        <f t="shared" si="47"/>
        <v>1995008000</v>
      </c>
      <c r="AR96" s="58">
        <f t="shared" si="27"/>
        <v>1691198100</v>
      </c>
      <c r="AS96" s="58">
        <f t="shared" si="28"/>
        <v>28186635</v>
      </c>
      <c r="AT96" s="336">
        <f t="shared" si="29"/>
        <v>35289056.25</v>
      </c>
      <c r="AU96" s="131">
        <f t="shared" si="30"/>
        <v>19950080</v>
      </c>
      <c r="AV96" s="5">
        <f t="shared" si="31"/>
        <v>28186635</v>
      </c>
      <c r="AW96" s="5">
        <f t="shared" si="32"/>
        <v>44318600</v>
      </c>
      <c r="AX96" s="266">
        <f t="shared" si="48"/>
        <v>2118055292.1826584</v>
      </c>
      <c r="AY96" s="117">
        <f t="shared" si="49"/>
        <v>2118055292.1826584</v>
      </c>
      <c r="AZ96" s="2"/>
      <c r="BA96" s="2"/>
      <c r="BV96" s="53">
        <f t="shared" si="33"/>
        <v>-1767269.6312099956</v>
      </c>
      <c r="BX96" s="116"/>
      <c r="BY96" s="112"/>
      <c r="BZ96" s="112" t="str">
        <f>F120</f>
        <v>1BR-16</v>
      </c>
      <c r="CA96" s="113">
        <f>D120</f>
        <v>16</v>
      </c>
      <c r="CB96" s="114">
        <f t="shared" si="81"/>
        <v>71</v>
      </c>
      <c r="CC96" s="114">
        <f t="shared" si="81"/>
        <v>63</v>
      </c>
      <c r="CD96" s="115">
        <f>O120</f>
        <v>26092326.415032003</v>
      </c>
      <c r="CE96" s="115">
        <f t="shared" si="82"/>
        <v>1511012000</v>
      </c>
      <c r="CF96" s="115">
        <f t="shared" si="82"/>
        <v>1703152000</v>
      </c>
      <c r="CG96" s="115">
        <f t="shared" si="82"/>
        <v>1808199000</v>
      </c>
      <c r="CH96" s="115">
        <f t="shared" si="82"/>
        <v>1919724000</v>
      </c>
      <c r="CI96" s="115">
        <f>AN120</f>
        <v>2038129000</v>
      </c>
      <c r="CV96" s="58">
        <f t="shared" si="40"/>
        <v>1795507200</v>
      </c>
      <c r="CW96" s="43">
        <f t="shared" si="41"/>
        <v>19950080</v>
      </c>
      <c r="CZ96" s="53">
        <f t="shared" si="42"/>
        <v>1595469600</v>
      </c>
      <c r="DA96" s="43">
        <f t="shared" si="43"/>
        <v>26591160</v>
      </c>
      <c r="DB96" s="48">
        <f t="shared" si="44"/>
        <v>44318600</v>
      </c>
    </row>
    <row r="97" spans="1:106">
      <c r="A97" s="3">
        <f t="shared" si="45"/>
        <v>58</v>
      </c>
      <c r="B97" s="249">
        <v>7</v>
      </c>
      <c r="C97" s="250" t="s">
        <v>149</v>
      </c>
      <c r="D97" s="285">
        <v>18</v>
      </c>
      <c r="E97" s="252"/>
      <c r="F97" s="40" t="s">
        <v>54</v>
      </c>
      <c r="G97" s="253">
        <f t="shared" si="4"/>
        <v>97</v>
      </c>
      <c r="H97" s="253">
        <f t="shared" si="5"/>
        <v>85</v>
      </c>
      <c r="I97" s="254">
        <f t="shared" si="6"/>
        <v>27506142.120000001</v>
      </c>
      <c r="J97" s="254">
        <f t="shared" si="7"/>
        <v>2</v>
      </c>
      <c r="K97" s="255">
        <f t="shared" si="8"/>
        <v>0.93</v>
      </c>
      <c r="L97" s="256">
        <f t="shared" si="78"/>
        <v>1</v>
      </c>
      <c r="M97" s="257">
        <f t="shared" si="10"/>
        <v>21376392.145576868</v>
      </c>
      <c r="N97" s="257">
        <f t="shared" si="11"/>
        <v>24094609.386887025</v>
      </c>
      <c r="O97" s="257">
        <f t="shared" si="12"/>
        <v>25580712.171600003</v>
      </c>
      <c r="P97" s="257">
        <f t="shared" si="13"/>
        <v>27158474.52427981</v>
      </c>
      <c r="Q97" s="258">
        <f t="shared" si="14"/>
        <v>25580712.171600003</v>
      </c>
      <c r="R97" s="257">
        <f t="shared" si="14"/>
        <v>27158474.52427981</v>
      </c>
      <c r="S97" s="257">
        <f t="shared" si="15"/>
        <v>28833549.806515098</v>
      </c>
      <c r="T97" s="257"/>
      <c r="U97" s="257">
        <f t="shared" si="16"/>
        <v>1816993332.3740337</v>
      </c>
      <c r="V97" s="257">
        <f t="shared" si="17"/>
        <v>2048041797.8853972</v>
      </c>
      <c r="W97" s="257">
        <f t="shared" si="18"/>
        <v>2174360534.5860004</v>
      </c>
      <c r="X97" s="258">
        <f t="shared" si="19"/>
        <v>2308470334.5637841</v>
      </c>
      <c r="Y97" s="258">
        <f t="shared" si="20"/>
        <v>2174360534.5860004</v>
      </c>
      <c r="Z97" s="257">
        <f t="shared" si="21"/>
        <v>2308470334.5637841</v>
      </c>
      <c r="AA97" s="257">
        <f t="shared" si="22"/>
        <v>2450851733.5537834</v>
      </c>
      <c r="AB97" s="257"/>
      <c r="AC97" s="32" t="str">
        <f t="shared" si="23"/>
        <v>BERTAHAP</v>
      </c>
      <c r="AD97" s="259">
        <f t="shared" si="24"/>
        <v>0</v>
      </c>
      <c r="AE97" s="260">
        <v>2</v>
      </c>
      <c r="AF97" s="261"/>
      <c r="AG97" s="257" t="str">
        <f t="shared" si="79"/>
        <v>KR</v>
      </c>
      <c r="AH97" s="261">
        <f t="shared" si="68"/>
        <v>1998693000</v>
      </c>
      <c r="AI97" s="261">
        <f t="shared" si="68"/>
        <v>2252846000</v>
      </c>
      <c r="AJ97" s="261">
        <f t="shared" si="68"/>
        <v>2391797000</v>
      </c>
      <c r="AK97" s="262">
        <f t="shared" si="67"/>
        <v>2539318000</v>
      </c>
      <c r="AL97" s="262">
        <f t="shared" si="67"/>
        <v>2391797000</v>
      </c>
      <c r="AM97" s="261">
        <f t="shared" si="67"/>
        <v>2539318000</v>
      </c>
      <c r="AN97" s="261">
        <f t="shared" si="67"/>
        <v>2695937000</v>
      </c>
      <c r="AO97" s="261">
        <f t="shared" si="46"/>
        <v>2695937511.3704629</v>
      </c>
      <c r="AP97" s="51">
        <f t="shared" si="47"/>
        <v>2535305000</v>
      </c>
      <c r="AQ97" s="42">
        <f t="shared" si="47"/>
        <v>2691678000</v>
      </c>
      <c r="AR97" s="58">
        <f t="shared" si="27"/>
        <v>2281774500</v>
      </c>
      <c r="AS97" s="58">
        <f t="shared" si="28"/>
        <v>38029575</v>
      </c>
      <c r="AT97" s="336">
        <f t="shared" si="29"/>
        <v>47612212.5</v>
      </c>
      <c r="AU97" s="131">
        <f t="shared" si="30"/>
        <v>26916780</v>
      </c>
      <c r="AV97" s="5">
        <f t="shared" si="31"/>
        <v>38029575</v>
      </c>
      <c r="AW97" s="5">
        <f t="shared" si="32"/>
        <v>59794925</v>
      </c>
      <c r="AX97" s="266">
        <f t="shared" si="48"/>
        <v>2857694221.1518121</v>
      </c>
      <c r="AY97" s="117">
        <f t="shared" si="49"/>
        <v>2857694221.1518121</v>
      </c>
      <c r="AZ97" s="2"/>
      <c r="BA97" s="2"/>
      <c r="BV97" s="53">
        <f t="shared" si="33"/>
        <v>-1767269.6312099956</v>
      </c>
      <c r="BX97" s="116"/>
      <c r="BY97" s="112"/>
      <c r="BZ97" s="112" t="str">
        <f>F121</f>
        <v>2BR-18</v>
      </c>
      <c r="CA97" s="113">
        <f>D121</f>
        <v>18</v>
      </c>
      <c r="CB97" s="114">
        <f t="shared" si="81"/>
        <v>97</v>
      </c>
      <c r="CC97" s="114">
        <f t="shared" si="81"/>
        <v>85</v>
      </c>
      <c r="CD97" s="115">
        <f>O121</f>
        <v>26092326.415032003</v>
      </c>
      <c r="CE97" s="115">
        <f t="shared" si="82"/>
        <v>2038667000</v>
      </c>
      <c r="CF97" s="115">
        <f t="shared" si="82"/>
        <v>2297903000</v>
      </c>
      <c r="CG97" s="115">
        <f t="shared" si="82"/>
        <v>2439633000</v>
      </c>
      <c r="CH97" s="115">
        <f t="shared" si="82"/>
        <v>2590104000</v>
      </c>
      <c r="CI97" s="115">
        <f>AN121</f>
        <v>2749856000</v>
      </c>
      <c r="CV97" s="58">
        <f t="shared" si="40"/>
        <v>2422510200</v>
      </c>
      <c r="CW97" s="43">
        <f t="shared" si="41"/>
        <v>26916780</v>
      </c>
      <c r="CZ97" s="53">
        <f t="shared" si="42"/>
        <v>2152617300</v>
      </c>
      <c r="DA97" s="43">
        <f t="shared" si="43"/>
        <v>35876955</v>
      </c>
      <c r="DB97" s="48">
        <f t="shared" si="44"/>
        <v>59794925</v>
      </c>
    </row>
    <row r="98" spans="1:106">
      <c r="A98" s="3">
        <f t="shared" si="45"/>
        <v>59</v>
      </c>
      <c r="B98" s="249">
        <v>8</v>
      </c>
      <c r="C98" s="250" t="s">
        <v>149</v>
      </c>
      <c r="D98" s="285">
        <v>20</v>
      </c>
      <c r="E98" s="252"/>
      <c r="F98" s="40" t="s">
        <v>70</v>
      </c>
      <c r="G98" s="253">
        <f t="shared" si="4"/>
        <v>60</v>
      </c>
      <c r="H98" s="253">
        <f t="shared" si="5"/>
        <v>51</v>
      </c>
      <c r="I98" s="254">
        <f t="shared" si="6"/>
        <v>27506142.120000001</v>
      </c>
      <c r="J98" s="254">
        <f t="shared" si="7"/>
        <v>2</v>
      </c>
      <c r="K98" s="255">
        <f t="shared" si="8"/>
        <v>0.93</v>
      </c>
      <c r="L98" s="256">
        <f t="shared" si="78"/>
        <v>1</v>
      </c>
      <c r="M98" s="257">
        <f t="shared" si="10"/>
        <v>21376392.145576868</v>
      </c>
      <c r="N98" s="257">
        <f t="shared" si="11"/>
        <v>24094609.386887025</v>
      </c>
      <c r="O98" s="257">
        <f t="shared" si="12"/>
        <v>25580712.171600003</v>
      </c>
      <c r="P98" s="257">
        <f t="shared" si="13"/>
        <v>27158474.52427981</v>
      </c>
      <c r="Q98" s="258">
        <f t="shared" si="14"/>
        <v>25580712.171600003</v>
      </c>
      <c r="R98" s="257">
        <f t="shared" si="14"/>
        <v>27158474.52427981</v>
      </c>
      <c r="S98" s="257">
        <f t="shared" si="15"/>
        <v>28833549.806515098</v>
      </c>
      <c r="T98" s="257"/>
      <c r="U98" s="257">
        <f t="shared" si="16"/>
        <v>1090195999.4244204</v>
      </c>
      <c r="V98" s="257">
        <f t="shared" si="17"/>
        <v>1228825078.7312384</v>
      </c>
      <c r="W98" s="257">
        <f t="shared" si="18"/>
        <v>1304616320.7516</v>
      </c>
      <c r="X98" s="258">
        <f t="shared" si="19"/>
        <v>1385082200.7382703</v>
      </c>
      <c r="Y98" s="258">
        <f t="shared" si="20"/>
        <v>1304616320.7516</v>
      </c>
      <c r="Z98" s="257">
        <f t="shared" si="21"/>
        <v>1385082200.7382703</v>
      </c>
      <c r="AA98" s="257">
        <f t="shared" si="22"/>
        <v>1470511040.1322699</v>
      </c>
      <c r="AB98" s="257"/>
      <c r="AC98" s="32" t="str">
        <f t="shared" si="23"/>
        <v>BERTAHAP</v>
      </c>
      <c r="AD98" s="259">
        <f t="shared" si="24"/>
        <v>0</v>
      </c>
      <c r="AE98" s="260">
        <v>2</v>
      </c>
      <c r="AF98" s="261"/>
      <c r="AG98" s="257" t="str">
        <f t="shared" si="79"/>
        <v>KR</v>
      </c>
      <c r="AH98" s="261">
        <f t="shared" si="68"/>
        <v>1199216000</v>
      </c>
      <c r="AI98" s="261">
        <f t="shared" si="68"/>
        <v>1351708000</v>
      </c>
      <c r="AJ98" s="261">
        <f t="shared" si="68"/>
        <v>1435078000</v>
      </c>
      <c r="AK98" s="262">
        <f t="shared" si="67"/>
        <v>1523591000</v>
      </c>
      <c r="AL98" s="262">
        <f t="shared" si="67"/>
        <v>1435078000</v>
      </c>
      <c r="AM98" s="261">
        <f t="shared" si="67"/>
        <v>1523591000</v>
      </c>
      <c r="AN98" s="261">
        <f t="shared" si="67"/>
        <v>1617563000</v>
      </c>
      <c r="AO98" s="261">
        <f t="shared" si="46"/>
        <v>1617562719.157835</v>
      </c>
      <c r="AP98" s="51">
        <f t="shared" si="47"/>
        <v>1521183000</v>
      </c>
      <c r="AQ98" s="42">
        <f t="shared" si="47"/>
        <v>1615007000</v>
      </c>
      <c r="AR98" s="58">
        <f t="shared" si="27"/>
        <v>1369064700</v>
      </c>
      <c r="AS98" s="58">
        <f t="shared" si="28"/>
        <v>22817745</v>
      </c>
      <c r="AT98" s="336">
        <f t="shared" si="29"/>
        <v>28567331.25</v>
      </c>
      <c r="AU98" s="131">
        <f t="shared" si="30"/>
        <v>16150070</v>
      </c>
      <c r="AV98" s="5">
        <f t="shared" si="31"/>
        <v>22817745</v>
      </c>
      <c r="AW98" s="5">
        <f t="shared" si="32"/>
        <v>35876950</v>
      </c>
      <c r="AX98" s="266">
        <f t="shared" si="48"/>
        <v>1714616745.0266058</v>
      </c>
      <c r="AY98" s="117">
        <f t="shared" si="49"/>
        <v>1714616745.0266058</v>
      </c>
      <c r="AZ98" s="2"/>
      <c r="BA98" s="2"/>
      <c r="BV98" s="53">
        <f t="shared" si="33"/>
        <v>-1767269.6312099956</v>
      </c>
      <c r="BX98" s="116"/>
      <c r="BY98" s="112"/>
      <c r="BZ98" s="112" t="str">
        <f>F122</f>
        <v>1BR-20</v>
      </c>
      <c r="CA98" s="113">
        <f>D122</f>
        <v>20</v>
      </c>
      <c r="CB98" s="114">
        <f t="shared" si="81"/>
        <v>60</v>
      </c>
      <c r="CC98" s="114">
        <f t="shared" si="81"/>
        <v>51</v>
      </c>
      <c r="CD98" s="115">
        <f>O122</f>
        <v>26092326.415032003</v>
      </c>
      <c r="CE98" s="115">
        <f t="shared" si="82"/>
        <v>1223200000</v>
      </c>
      <c r="CF98" s="115">
        <f t="shared" si="82"/>
        <v>1378742000</v>
      </c>
      <c r="CG98" s="115">
        <f t="shared" si="82"/>
        <v>1463780000</v>
      </c>
      <c r="CH98" s="115">
        <f t="shared" si="82"/>
        <v>1554063000</v>
      </c>
      <c r="CI98" s="115">
        <f>AN122</f>
        <v>1649914000</v>
      </c>
      <c r="CV98" s="58">
        <f t="shared" si="40"/>
        <v>1453506300</v>
      </c>
      <c r="CW98" s="43">
        <f t="shared" si="41"/>
        <v>16150070</v>
      </c>
      <c r="CZ98" s="53">
        <f t="shared" si="42"/>
        <v>1291570200</v>
      </c>
      <c r="DA98" s="43">
        <f t="shared" si="43"/>
        <v>21526170</v>
      </c>
      <c r="DB98" s="48">
        <f t="shared" si="44"/>
        <v>35876950</v>
      </c>
    </row>
    <row r="99" spans="1:106">
      <c r="A99" s="3">
        <f t="shared" si="45"/>
        <v>60</v>
      </c>
      <c r="B99" s="249">
        <v>9</v>
      </c>
      <c r="C99" s="250" t="s">
        <v>149</v>
      </c>
      <c r="D99" s="285">
        <v>22</v>
      </c>
      <c r="E99" s="252"/>
      <c r="F99" s="40" t="s">
        <v>89</v>
      </c>
      <c r="G99" s="253">
        <f t="shared" si="4"/>
        <v>81</v>
      </c>
      <c r="H99" s="253">
        <f t="shared" si="5"/>
        <v>70</v>
      </c>
      <c r="I99" s="254">
        <f t="shared" si="6"/>
        <v>27506142.120000001</v>
      </c>
      <c r="J99" s="254">
        <f t="shared" si="7"/>
        <v>4</v>
      </c>
      <c r="K99" s="255">
        <f t="shared" si="8"/>
        <v>0.97</v>
      </c>
      <c r="L99" s="256">
        <f t="shared" si="78"/>
        <v>1</v>
      </c>
      <c r="M99" s="257">
        <f t="shared" si="10"/>
        <v>22295806.861515656</v>
      </c>
      <c r="N99" s="257">
        <f t="shared" si="11"/>
        <v>25130936.672344532</v>
      </c>
      <c r="O99" s="257">
        <f t="shared" si="12"/>
        <v>26680957.856400002</v>
      </c>
      <c r="P99" s="257">
        <f t="shared" si="13"/>
        <v>28326580.955431629</v>
      </c>
      <c r="Q99" s="258">
        <f t="shared" si="14"/>
        <v>26680957.856400002</v>
      </c>
      <c r="R99" s="257">
        <f t="shared" si="14"/>
        <v>28326580.955431629</v>
      </c>
      <c r="S99" s="257">
        <f t="shared" si="15"/>
        <v>30073702.48636521</v>
      </c>
      <c r="T99" s="257"/>
      <c r="U99" s="257">
        <f t="shared" si="16"/>
        <v>1560706480.3060958</v>
      </c>
      <c r="V99" s="257">
        <f t="shared" si="17"/>
        <v>1759165567.0641172</v>
      </c>
      <c r="W99" s="257">
        <f t="shared" si="18"/>
        <v>1867667049.9480002</v>
      </c>
      <c r="X99" s="258">
        <f t="shared" si="19"/>
        <v>1982860666.880214</v>
      </c>
      <c r="Y99" s="258">
        <f t="shared" si="20"/>
        <v>1867667049.9480002</v>
      </c>
      <c r="Z99" s="257">
        <f t="shared" si="21"/>
        <v>1982860666.880214</v>
      </c>
      <c r="AA99" s="257">
        <f t="shared" si="22"/>
        <v>2105159174.0455647</v>
      </c>
      <c r="AB99" s="257"/>
      <c r="AC99" s="32" t="str">
        <f t="shared" si="23"/>
        <v>BERTAHAP</v>
      </c>
      <c r="AD99" s="259">
        <f t="shared" si="24"/>
        <v>0</v>
      </c>
      <c r="AE99" s="260">
        <v>2</v>
      </c>
      <c r="AF99" s="261"/>
      <c r="AG99" s="257" t="str">
        <f t="shared" si="79"/>
        <v>KR</v>
      </c>
      <c r="AH99" s="261">
        <f t="shared" si="68"/>
        <v>1716778000</v>
      </c>
      <c r="AI99" s="261">
        <f t="shared" si="68"/>
        <v>1935083000</v>
      </c>
      <c r="AJ99" s="261">
        <f t="shared" si="68"/>
        <v>2054434000</v>
      </c>
      <c r="AK99" s="262">
        <f t="shared" si="67"/>
        <v>2181147000</v>
      </c>
      <c r="AL99" s="262">
        <f t="shared" si="67"/>
        <v>2054434000</v>
      </c>
      <c r="AM99" s="261">
        <f t="shared" si="67"/>
        <v>2181147000</v>
      </c>
      <c r="AN99" s="261">
        <f t="shared" si="67"/>
        <v>2315676000</v>
      </c>
      <c r="AO99" s="261">
        <f t="shared" si="46"/>
        <v>2315675317.1966453</v>
      </c>
      <c r="AP99" s="51">
        <f t="shared" si="47"/>
        <v>2177701000</v>
      </c>
      <c r="AQ99" s="42">
        <f t="shared" si="47"/>
        <v>2312016000</v>
      </c>
      <c r="AR99" s="58">
        <f t="shared" si="27"/>
        <v>1959930900</v>
      </c>
      <c r="AS99" s="58">
        <f t="shared" si="28"/>
        <v>32665515</v>
      </c>
      <c r="AT99" s="336">
        <f t="shared" si="29"/>
        <v>40896506.25</v>
      </c>
      <c r="AU99" s="131">
        <f t="shared" si="30"/>
        <v>23120160</v>
      </c>
      <c r="AV99" s="5">
        <f t="shared" si="31"/>
        <v>32665515</v>
      </c>
      <c r="AW99" s="5">
        <f t="shared" si="32"/>
        <v>51360850</v>
      </c>
      <c r="AX99" s="266">
        <f t="shared" si="48"/>
        <v>2454615582.6999097</v>
      </c>
      <c r="AY99" s="117">
        <f t="shared" si="49"/>
        <v>2454615582.6999097</v>
      </c>
      <c r="AZ99" s="2"/>
      <c r="BA99" s="2"/>
      <c r="BV99" s="53">
        <f t="shared" si="33"/>
        <v>-667023.9464099966</v>
      </c>
      <c r="BX99" s="116">
        <v>18</v>
      </c>
      <c r="BY99" s="112" t="s">
        <v>232</v>
      </c>
      <c r="BZ99" s="112" t="str">
        <f>F143</f>
        <v>1BR-6</v>
      </c>
      <c r="CA99" s="113" t="str">
        <f>D143</f>
        <v>06</v>
      </c>
      <c r="CB99" s="114">
        <f t="shared" ref="CB99:CC103" si="83">G143</f>
        <v>78</v>
      </c>
      <c r="CC99" s="114">
        <f t="shared" si="83"/>
        <v>66</v>
      </c>
      <c r="CD99" s="115">
        <f>O143</f>
        <v>26092326.415032003</v>
      </c>
      <c r="CE99" s="115">
        <f t="shared" ref="CE99:CH103" si="84">AH143</f>
        <v>1582965000</v>
      </c>
      <c r="CF99" s="115">
        <f t="shared" si="84"/>
        <v>1784255000</v>
      </c>
      <c r="CG99" s="115">
        <f t="shared" si="84"/>
        <v>1894303000</v>
      </c>
      <c r="CH99" s="115">
        <f t="shared" si="84"/>
        <v>2011140000</v>
      </c>
      <c r="CI99" s="115">
        <f>AN143</f>
        <v>2135183000</v>
      </c>
      <c r="CJ99" s="2">
        <v>10</v>
      </c>
      <c r="CV99" s="58">
        <f t="shared" si="40"/>
        <v>2080814400</v>
      </c>
      <c r="CW99" s="43">
        <f t="shared" si="41"/>
        <v>23120160</v>
      </c>
      <c r="CZ99" s="53">
        <f t="shared" si="42"/>
        <v>1848990600</v>
      </c>
      <c r="DA99" s="43">
        <f t="shared" si="43"/>
        <v>30816510</v>
      </c>
      <c r="DB99" s="48">
        <f t="shared" si="44"/>
        <v>51360850</v>
      </c>
    </row>
    <row r="100" spans="1:106">
      <c r="A100" s="3">
        <f t="shared" si="45"/>
        <v>61</v>
      </c>
      <c r="B100" s="249">
        <v>1</v>
      </c>
      <c r="C100" s="250" t="s">
        <v>151</v>
      </c>
      <c r="D100" s="251" t="s">
        <v>24</v>
      </c>
      <c r="E100" s="252"/>
      <c r="F100" s="40" t="s">
        <v>39</v>
      </c>
      <c r="G100" s="253">
        <f t="shared" si="4"/>
        <v>113</v>
      </c>
      <c r="H100" s="253">
        <f t="shared" si="5"/>
        <v>101</v>
      </c>
      <c r="I100" s="254">
        <f t="shared" si="6"/>
        <v>27506142.120000001</v>
      </c>
      <c r="J100" s="254">
        <f t="shared" si="7"/>
        <v>6</v>
      </c>
      <c r="K100" s="255">
        <f t="shared" si="8"/>
        <v>0.95</v>
      </c>
      <c r="L100" s="305">
        <f t="shared" ref="L100:L107" si="85">SUMIF($AN$4:$AN$22,D100,$BI$4:$BI$22)</f>
        <v>1.01</v>
      </c>
      <c r="M100" s="257">
        <f t="shared" si="10"/>
        <v>22054460.498581722</v>
      </c>
      <c r="N100" s="257">
        <f t="shared" si="11"/>
        <v>24858900.759911936</v>
      </c>
      <c r="O100" s="257">
        <f t="shared" si="12"/>
        <v>26392143.36414</v>
      </c>
      <c r="P100" s="257">
        <f t="shared" si="13"/>
        <v>28019953.017254278</v>
      </c>
      <c r="Q100" s="258">
        <f t="shared" si="14"/>
        <v>26392143.36414</v>
      </c>
      <c r="R100" s="257">
        <f t="shared" si="14"/>
        <v>28019953.017254278</v>
      </c>
      <c r="S100" s="257">
        <f t="shared" si="15"/>
        <v>29748162.407904554</v>
      </c>
      <c r="T100" s="257"/>
      <c r="U100" s="257">
        <f t="shared" si="16"/>
        <v>2227500510.3567538</v>
      </c>
      <c r="V100" s="257">
        <f t="shared" si="17"/>
        <v>2510748976.7511053</v>
      </c>
      <c r="W100" s="257">
        <f t="shared" si="18"/>
        <v>2665606479.7781401</v>
      </c>
      <c r="X100" s="258">
        <f t="shared" si="19"/>
        <v>2830015254.742682</v>
      </c>
      <c r="Y100" s="258">
        <f t="shared" si="20"/>
        <v>2665606479.7781401</v>
      </c>
      <c r="Z100" s="257">
        <f t="shared" si="21"/>
        <v>2830015254.742682</v>
      </c>
      <c r="AA100" s="257">
        <f t="shared" si="22"/>
        <v>3004564403.19836</v>
      </c>
      <c r="AB100" s="257"/>
      <c r="AC100" s="32" t="str">
        <f t="shared" si="23"/>
        <v>BERTAHAP</v>
      </c>
      <c r="AD100" s="259">
        <f t="shared" si="24"/>
        <v>0</v>
      </c>
      <c r="AE100" s="260">
        <v>2</v>
      </c>
      <c r="AF100" s="261"/>
      <c r="AG100" s="257" t="str">
        <f t="shared" si="79"/>
        <v>KR</v>
      </c>
      <c r="AH100" s="261">
        <f t="shared" si="68"/>
        <v>2450251000</v>
      </c>
      <c r="AI100" s="261">
        <f t="shared" si="68"/>
        <v>2761824000</v>
      </c>
      <c r="AJ100" s="261">
        <f t="shared" si="68"/>
        <v>2932168000</v>
      </c>
      <c r="AK100" s="262">
        <f t="shared" si="67"/>
        <v>3113017000</v>
      </c>
      <c r="AL100" s="262">
        <f t="shared" si="67"/>
        <v>2932168000</v>
      </c>
      <c r="AM100" s="261">
        <f t="shared" si="67"/>
        <v>3113017000</v>
      </c>
      <c r="AN100" s="261">
        <f t="shared" si="67"/>
        <v>3305021000</v>
      </c>
      <c r="AO100" s="261">
        <f t="shared" si="46"/>
        <v>3305020995.3357334</v>
      </c>
      <c r="AP100" s="51">
        <f t="shared" si="47"/>
        <v>3108099000</v>
      </c>
      <c r="AQ100" s="42">
        <f t="shared" si="47"/>
        <v>3299799000</v>
      </c>
      <c r="AR100" s="58">
        <f t="shared" si="27"/>
        <v>2797289100</v>
      </c>
      <c r="AS100" s="58">
        <f t="shared" si="28"/>
        <v>46621485</v>
      </c>
      <c r="AT100" s="336">
        <f t="shared" si="29"/>
        <v>58369068.75</v>
      </c>
      <c r="AU100" s="131">
        <f t="shared" si="30"/>
        <v>32997990</v>
      </c>
      <c r="AV100" s="5">
        <f t="shared" si="31"/>
        <v>46621485</v>
      </c>
      <c r="AW100" s="5">
        <f t="shared" si="32"/>
        <v>73304200</v>
      </c>
      <c r="AX100" s="266">
        <f t="shared" si="48"/>
        <v>3503322660.9061441</v>
      </c>
      <c r="AY100" s="117">
        <f t="shared" si="49"/>
        <v>3503322660.9061441</v>
      </c>
      <c r="AZ100" s="2"/>
      <c r="BA100" s="2"/>
      <c r="BV100" s="53">
        <f t="shared" si="33"/>
        <v>-955838.4386699982</v>
      </c>
      <c r="BX100" s="116"/>
      <c r="BY100" s="112"/>
      <c r="BZ100" s="112" t="str">
        <f>F144</f>
        <v>1BR-8</v>
      </c>
      <c r="CA100" s="113" t="str">
        <f>D144</f>
        <v>08</v>
      </c>
      <c r="CB100" s="114">
        <f t="shared" si="83"/>
        <v>60</v>
      </c>
      <c r="CC100" s="114">
        <f t="shared" si="83"/>
        <v>52</v>
      </c>
      <c r="CD100" s="115">
        <f>O144</f>
        <v>26092326.415032003</v>
      </c>
      <c r="CE100" s="115">
        <f t="shared" si="84"/>
        <v>1247185000</v>
      </c>
      <c r="CF100" s="115">
        <f t="shared" si="84"/>
        <v>1405776000</v>
      </c>
      <c r="CG100" s="115">
        <f t="shared" si="84"/>
        <v>1492482000</v>
      </c>
      <c r="CH100" s="115">
        <f t="shared" si="84"/>
        <v>1584535000</v>
      </c>
      <c r="CI100" s="115">
        <f>AN144</f>
        <v>1682265000</v>
      </c>
      <c r="CV100" s="58">
        <f t="shared" si="40"/>
        <v>2969819100</v>
      </c>
      <c r="CW100" s="43">
        <f t="shared" si="41"/>
        <v>32997990</v>
      </c>
      <c r="CZ100" s="53">
        <f t="shared" si="42"/>
        <v>2638951200</v>
      </c>
      <c r="DA100" s="43">
        <f t="shared" si="43"/>
        <v>43982520</v>
      </c>
      <c r="DB100" s="48">
        <f t="shared" si="44"/>
        <v>73304200</v>
      </c>
    </row>
    <row r="101" spans="1:106">
      <c r="A101" s="3">
        <f t="shared" si="45"/>
        <v>62</v>
      </c>
      <c r="B101" s="249">
        <v>2</v>
      </c>
      <c r="C101" s="250" t="s">
        <v>151</v>
      </c>
      <c r="D101" s="251" t="s">
        <v>35</v>
      </c>
      <c r="E101" s="252"/>
      <c r="F101" s="40" t="s">
        <v>42</v>
      </c>
      <c r="G101" s="253">
        <f t="shared" si="4"/>
        <v>78</v>
      </c>
      <c r="H101" s="253">
        <f t="shared" si="5"/>
        <v>66</v>
      </c>
      <c r="I101" s="254">
        <f t="shared" si="6"/>
        <v>27506142.120000001</v>
      </c>
      <c r="J101" s="254">
        <f t="shared" si="7"/>
        <v>2</v>
      </c>
      <c r="K101" s="255">
        <f t="shared" si="8"/>
        <v>0.93</v>
      </c>
      <c r="L101" s="305">
        <f t="shared" si="85"/>
        <v>1.01</v>
      </c>
      <c r="M101" s="257">
        <f t="shared" si="10"/>
        <v>21590156.067032635</v>
      </c>
      <c r="N101" s="257">
        <f t="shared" si="11"/>
        <v>24335555.480755895</v>
      </c>
      <c r="O101" s="257">
        <f t="shared" si="12"/>
        <v>25836519.293316003</v>
      </c>
      <c r="P101" s="257">
        <f t="shared" si="13"/>
        <v>27430059.269522611</v>
      </c>
      <c r="Q101" s="258">
        <f t="shared" si="14"/>
        <v>25836519.293316003</v>
      </c>
      <c r="R101" s="257">
        <f t="shared" si="14"/>
        <v>27430059.269522611</v>
      </c>
      <c r="S101" s="257">
        <f t="shared" si="15"/>
        <v>29121885.304580249</v>
      </c>
      <c r="T101" s="257"/>
      <c r="U101" s="257">
        <f t="shared" si="16"/>
        <v>1424950300.4241538</v>
      </c>
      <c r="V101" s="257">
        <f t="shared" si="17"/>
        <v>1606146661.7298892</v>
      </c>
      <c r="W101" s="257">
        <f t="shared" si="18"/>
        <v>1705210273.3588562</v>
      </c>
      <c r="X101" s="258">
        <f t="shared" si="19"/>
        <v>1810383911.7884924</v>
      </c>
      <c r="Y101" s="258">
        <f t="shared" si="20"/>
        <v>1705210273.3588562</v>
      </c>
      <c r="Z101" s="257">
        <f t="shared" si="21"/>
        <v>1810383911.7884924</v>
      </c>
      <c r="AA101" s="257">
        <f t="shared" si="22"/>
        <v>1922044430.1022964</v>
      </c>
      <c r="AB101" s="257"/>
      <c r="AC101" s="32" t="str">
        <f t="shared" si="23"/>
        <v>BERTAHAP</v>
      </c>
      <c r="AD101" s="259">
        <f t="shared" si="24"/>
        <v>0</v>
      </c>
      <c r="AE101" s="260">
        <v>2</v>
      </c>
      <c r="AF101" s="261"/>
      <c r="AG101" s="257" t="e">
        <f>IF(AF101&gt;#REF!,"LB","KR")</f>
        <v>#REF!</v>
      </c>
      <c r="AH101" s="261">
        <f t="shared" si="68"/>
        <v>1567446000</v>
      </c>
      <c r="AI101" s="261">
        <f t="shared" si="68"/>
        <v>1766762000</v>
      </c>
      <c r="AJ101" s="261">
        <f t="shared" si="68"/>
        <v>1875732000</v>
      </c>
      <c r="AK101" s="262">
        <f t="shared" si="67"/>
        <v>1991423000</v>
      </c>
      <c r="AL101" s="262">
        <f t="shared" si="67"/>
        <v>1875732000</v>
      </c>
      <c r="AM101" s="261">
        <f t="shared" si="67"/>
        <v>1991423000</v>
      </c>
      <c r="AN101" s="261">
        <f t="shared" si="67"/>
        <v>2114249000</v>
      </c>
      <c r="AO101" s="261">
        <f t="shared" si="46"/>
        <v>2114249560.9868088</v>
      </c>
      <c r="AP101" s="51">
        <f t="shared" si="47"/>
        <v>1988276000</v>
      </c>
      <c r="AQ101" s="42">
        <f t="shared" si="47"/>
        <v>2110909000</v>
      </c>
      <c r="AR101" s="58">
        <f t="shared" si="27"/>
        <v>1789448400</v>
      </c>
      <c r="AS101" s="58">
        <f t="shared" si="28"/>
        <v>29824140</v>
      </c>
      <c r="AT101" s="336">
        <f t="shared" si="29"/>
        <v>37339181.25</v>
      </c>
      <c r="AU101" s="131">
        <f t="shared" si="30"/>
        <v>21109090</v>
      </c>
      <c r="AV101" s="5">
        <f t="shared" si="31"/>
        <v>29824140</v>
      </c>
      <c r="AW101" s="5">
        <f t="shared" si="32"/>
        <v>46893300</v>
      </c>
      <c r="AX101" s="266">
        <f t="shared" si="48"/>
        <v>2241104786.9311819</v>
      </c>
      <c r="AY101" s="117">
        <f t="shared" si="49"/>
        <v>2241104786.9311819</v>
      </c>
      <c r="AZ101" s="2"/>
      <c r="BA101" s="2"/>
      <c r="BV101" s="53">
        <f t="shared" si="33"/>
        <v>-1511462.5094939955</v>
      </c>
      <c r="BX101" s="116"/>
      <c r="BY101" s="112"/>
      <c r="BZ101" s="112" t="str">
        <f>F145</f>
        <v>1BR-10</v>
      </c>
      <c r="CA101" s="113">
        <f>D145</f>
        <v>10</v>
      </c>
      <c r="CB101" s="114">
        <f t="shared" si="83"/>
        <v>74</v>
      </c>
      <c r="CC101" s="114">
        <f t="shared" si="83"/>
        <v>63</v>
      </c>
      <c r="CD101" s="115">
        <f>O145</f>
        <v>26092326.415032003</v>
      </c>
      <c r="CE101" s="115">
        <f t="shared" si="84"/>
        <v>1511012000</v>
      </c>
      <c r="CF101" s="115">
        <f t="shared" si="84"/>
        <v>1703152000</v>
      </c>
      <c r="CG101" s="115">
        <f t="shared" si="84"/>
        <v>1808199000</v>
      </c>
      <c r="CH101" s="115">
        <f t="shared" si="84"/>
        <v>1919724000</v>
      </c>
      <c r="CI101" s="115">
        <f>AN145</f>
        <v>2038129000</v>
      </c>
      <c r="CV101" s="58">
        <f t="shared" si="40"/>
        <v>1899818100</v>
      </c>
      <c r="CW101" s="43">
        <f t="shared" si="41"/>
        <v>21109090</v>
      </c>
      <c r="CZ101" s="53">
        <f t="shared" si="42"/>
        <v>1688158800</v>
      </c>
      <c r="DA101" s="43">
        <f t="shared" si="43"/>
        <v>28135980</v>
      </c>
      <c r="DB101" s="48">
        <f t="shared" si="44"/>
        <v>46893300</v>
      </c>
    </row>
    <row r="102" spans="1:106">
      <c r="A102" s="3">
        <f t="shared" si="45"/>
        <v>63</v>
      </c>
      <c r="B102" s="249">
        <v>3</v>
      </c>
      <c r="C102" s="250" t="s">
        <v>151</v>
      </c>
      <c r="D102" s="251">
        <v>10</v>
      </c>
      <c r="E102" s="252"/>
      <c r="F102" s="40" t="s">
        <v>48</v>
      </c>
      <c r="G102" s="253">
        <f t="shared" si="4"/>
        <v>74</v>
      </c>
      <c r="H102" s="253">
        <f t="shared" si="5"/>
        <v>63</v>
      </c>
      <c r="I102" s="254">
        <f t="shared" si="6"/>
        <v>27506142.120000001</v>
      </c>
      <c r="J102" s="254">
        <f t="shared" si="7"/>
        <v>2</v>
      </c>
      <c r="K102" s="255">
        <f t="shared" si="8"/>
        <v>0.93</v>
      </c>
      <c r="L102" s="305">
        <f t="shared" si="85"/>
        <v>1.01</v>
      </c>
      <c r="M102" s="257">
        <f t="shared" si="10"/>
        <v>21590156.067032635</v>
      </c>
      <c r="N102" s="257">
        <f t="shared" si="11"/>
        <v>24335555.480755895</v>
      </c>
      <c r="O102" s="257">
        <f t="shared" si="12"/>
        <v>25836519.293316003</v>
      </c>
      <c r="P102" s="257">
        <f t="shared" si="13"/>
        <v>27430059.269522611</v>
      </c>
      <c r="Q102" s="258">
        <f t="shared" si="14"/>
        <v>25836519.293316003</v>
      </c>
      <c r="R102" s="257">
        <f t="shared" si="14"/>
        <v>27430059.269522611</v>
      </c>
      <c r="S102" s="257">
        <f t="shared" si="15"/>
        <v>29121885.304580249</v>
      </c>
      <c r="T102" s="257"/>
      <c r="U102" s="257">
        <f t="shared" si="16"/>
        <v>1360179832.2230561</v>
      </c>
      <c r="V102" s="257">
        <f t="shared" si="17"/>
        <v>1533139995.2876215</v>
      </c>
      <c r="W102" s="257">
        <f t="shared" si="18"/>
        <v>1627700715.4789083</v>
      </c>
      <c r="X102" s="258">
        <f t="shared" si="19"/>
        <v>1728093733.9799244</v>
      </c>
      <c r="Y102" s="258">
        <f t="shared" si="20"/>
        <v>1627700715.4789083</v>
      </c>
      <c r="Z102" s="257">
        <f t="shared" si="21"/>
        <v>1728093733.9799244</v>
      </c>
      <c r="AA102" s="257">
        <f t="shared" si="22"/>
        <v>1834678774.1885557</v>
      </c>
      <c r="AB102" s="257"/>
      <c r="AC102" s="32" t="str">
        <f t="shared" si="23"/>
        <v>BERTAHAP</v>
      </c>
      <c r="AD102" s="259">
        <f t="shared" si="24"/>
        <v>0</v>
      </c>
      <c r="AE102" s="260">
        <v>2</v>
      </c>
      <c r="AF102" s="261"/>
      <c r="AG102" s="257" t="str">
        <f t="shared" ref="AG102:AG108" si="86">IF(AF102&gt;$BB$42,"LB","KR")</f>
        <v>KR</v>
      </c>
      <c r="AH102" s="261">
        <f t="shared" si="68"/>
        <v>1496198000</v>
      </c>
      <c r="AI102" s="261">
        <f t="shared" si="68"/>
        <v>1686454000</v>
      </c>
      <c r="AJ102" s="261">
        <f t="shared" si="68"/>
        <v>1790471000</v>
      </c>
      <c r="AK102" s="262">
        <f t="shared" si="67"/>
        <v>1900904000</v>
      </c>
      <c r="AL102" s="262">
        <f t="shared" si="67"/>
        <v>1790471000</v>
      </c>
      <c r="AM102" s="261">
        <f t="shared" si="67"/>
        <v>1900904000</v>
      </c>
      <c r="AN102" s="261">
        <f t="shared" si="67"/>
        <v>2018147000</v>
      </c>
      <c r="AO102" s="261">
        <f t="shared" si="46"/>
        <v>2018147549.5050869</v>
      </c>
      <c r="AP102" s="51">
        <f t="shared" si="47"/>
        <v>1897900000</v>
      </c>
      <c r="AQ102" s="42">
        <f t="shared" si="47"/>
        <v>2014959000</v>
      </c>
      <c r="AR102" s="58">
        <f t="shared" si="27"/>
        <v>1708110000</v>
      </c>
      <c r="AS102" s="58">
        <f t="shared" si="28"/>
        <v>28468500</v>
      </c>
      <c r="AT102" s="336">
        <f t="shared" si="29"/>
        <v>35641950</v>
      </c>
      <c r="AU102" s="131">
        <f t="shared" si="30"/>
        <v>20149590</v>
      </c>
      <c r="AV102" s="5">
        <f t="shared" si="31"/>
        <v>28468500</v>
      </c>
      <c r="AW102" s="5">
        <f t="shared" si="32"/>
        <v>44761775</v>
      </c>
      <c r="AX102" s="266">
        <f t="shared" si="48"/>
        <v>2139236821.8478711</v>
      </c>
      <c r="AY102" s="117">
        <f t="shared" si="49"/>
        <v>2139236821.8478711</v>
      </c>
      <c r="AZ102" s="2"/>
      <c r="BA102" s="2"/>
      <c r="BV102" s="53">
        <f t="shared" si="33"/>
        <v>-1511462.5094939955</v>
      </c>
      <c r="BX102" s="116"/>
      <c r="BY102" s="112"/>
      <c r="BZ102" s="112" t="str">
        <f>F146</f>
        <v>1BR-12</v>
      </c>
      <c r="CA102" s="113">
        <f>D146</f>
        <v>12</v>
      </c>
      <c r="CB102" s="114">
        <f t="shared" si="83"/>
        <v>67</v>
      </c>
      <c r="CC102" s="114">
        <f t="shared" si="83"/>
        <v>57</v>
      </c>
      <c r="CD102" s="115">
        <f>O146</f>
        <v>26092326.415032003</v>
      </c>
      <c r="CE102" s="115">
        <f t="shared" si="84"/>
        <v>1367106000</v>
      </c>
      <c r="CF102" s="115">
        <f t="shared" si="84"/>
        <v>1540947000</v>
      </c>
      <c r="CG102" s="115">
        <f t="shared" si="84"/>
        <v>1635989000</v>
      </c>
      <c r="CH102" s="115">
        <f t="shared" si="84"/>
        <v>1736894000</v>
      </c>
      <c r="CI102" s="115">
        <f>AN146</f>
        <v>1844021000</v>
      </c>
      <c r="CV102" s="58">
        <f t="shared" si="40"/>
        <v>1813463100</v>
      </c>
      <c r="CW102" s="43">
        <f t="shared" si="41"/>
        <v>20149590</v>
      </c>
      <c r="CZ102" s="53">
        <f t="shared" si="42"/>
        <v>1611423900</v>
      </c>
      <c r="DA102" s="43">
        <f t="shared" si="43"/>
        <v>26857065</v>
      </c>
      <c r="DB102" s="48">
        <f t="shared" si="44"/>
        <v>44761775</v>
      </c>
    </row>
    <row r="103" spans="1:106">
      <c r="A103" s="3">
        <f t="shared" si="45"/>
        <v>64</v>
      </c>
      <c r="B103" s="249">
        <v>4</v>
      </c>
      <c r="C103" s="250" t="s">
        <v>151</v>
      </c>
      <c r="D103" s="285">
        <v>12</v>
      </c>
      <c r="E103" s="252"/>
      <c r="F103" s="40" t="s">
        <v>50</v>
      </c>
      <c r="G103" s="253">
        <f t="shared" si="4"/>
        <v>67</v>
      </c>
      <c r="H103" s="253">
        <f t="shared" si="5"/>
        <v>57</v>
      </c>
      <c r="I103" s="254">
        <f t="shared" si="6"/>
        <v>27506142.120000001</v>
      </c>
      <c r="J103" s="254">
        <f t="shared" si="7"/>
        <v>2</v>
      </c>
      <c r="K103" s="255">
        <f t="shared" si="8"/>
        <v>0.93</v>
      </c>
      <c r="L103" s="305">
        <f t="shared" si="85"/>
        <v>1.01</v>
      </c>
      <c r="M103" s="257">
        <f t="shared" si="10"/>
        <v>21590156.067032635</v>
      </c>
      <c r="N103" s="257">
        <f t="shared" si="11"/>
        <v>24335555.480755895</v>
      </c>
      <c r="O103" s="257">
        <f t="shared" si="12"/>
        <v>25836519.293316003</v>
      </c>
      <c r="P103" s="257">
        <f t="shared" si="13"/>
        <v>27430059.269522611</v>
      </c>
      <c r="Q103" s="258">
        <f t="shared" si="14"/>
        <v>25836519.293316003</v>
      </c>
      <c r="R103" s="257">
        <f t="shared" si="14"/>
        <v>27430059.269522611</v>
      </c>
      <c r="S103" s="257">
        <f t="shared" si="15"/>
        <v>29121885.304580249</v>
      </c>
      <c r="T103" s="257"/>
      <c r="U103" s="257">
        <f t="shared" si="16"/>
        <v>1230638895.8208601</v>
      </c>
      <c r="V103" s="257">
        <f t="shared" si="17"/>
        <v>1387126662.4030859</v>
      </c>
      <c r="W103" s="257">
        <f t="shared" si="18"/>
        <v>1472681599.7190123</v>
      </c>
      <c r="X103" s="258">
        <f t="shared" si="19"/>
        <v>1563513378.3627889</v>
      </c>
      <c r="Y103" s="258">
        <f t="shared" si="20"/>
        <v>1472681599.7190123</v>
      </c>
      <c r="Z103" s="257">
        <f t="shared" si="21"/>
        <v>1563513378.3627889</v>
      </c>
      <c r="AA103" s="257">
        <f t="shared" si="22"/>
        <v>1659947462.3610742</v>
      </c>
      <c r="AB103" s="257"/>
      <c r="AC103" s="32" t="str">
        <f t="shared" si="23"/>
        <v>BERTAHAP</v>
      </c>
      <c r="AD103" s="259">
        <f t="shared" si="24"/>
        <v>0</v>
      </c>
      <c r="AE103" s="260">
        <v>2</v>
      </c>
      <c r="AF103" s="261"/>
      <c r="AG103" s="257" t="str">
        <f t="shared" si="86"/>
        <v>KR</v>
      </c>
      <c r="AH103" s="261">
        <f t="shared" si="68"/>
        <v>1353703000</v>
      </c>
      <c r="AI103" s="261">
        <f t="shared" si="68"/>
        <v>1525840000</v>
      </c>
      <c r="AJ103" s="261">
        <f t="shared" si="68"/>
        <v>1619950000</v>
      </c>
      <c r="AK103" s="262">
        <f t="shared" si="67"/>
        <v>1719865000</v>
      </c>
      <c r="AL103" s="262">
        <f t="shared" si="67"/>
        <v>1619950000</v>
      </c>
      <c r="AM103" s="261">
        <f t="shared" si="67"/>
        <v>1719865000</v>
      </c>
      <c r="AN103" s="261">
        <f t="shared" si="67"/>
        <v>1825943000</v>
      </c>
      <c r="AO103" s="261">
        <f t="shared" si="46"/>
        <v>1825942464.8638577</v>
      </c>
      <c r="AP103" s="51">
        <f t="shared" si="47"/>
        <v>1717147000</v>
      </c>
      <c r="AQ103" s="42">
        <f t="shared" si="47"/>
        <v>1823057000</v>
      </c>
      <c r="AR103" s="58">
        <f t="shared" si="27"/>
        <v>1545432300</v>
      </c>
      <c r="AS103" s="58">
        <f t="shared" si="28"/>
        <v>25757205</v>
      </c>
      <c r="AT103" s="336">
        <f t="shared" si="29"/>
        <v>32247468.75</v>
      </c>
      <c r="AU103" s="131">
        <f t="shared" si="30"/>
        <v>18230570</v>
      </c>
      <c r="AV103" s="5">
        <f t="shared" si="31"/>
        <v>25757205</v>
      </c>
      <c r="AW103" s="5">
        <f t="shared" si="32"/>
        <v>40498750</v>
      </c>
      <c r="AX103" s="266">
        <f t="shared" si="48"/>
        <v>1935498768.3260624</v>
      </c>
      <c r="AY103" s="117">
        <f t="shared" si="49"/>
        <v>1935498768.3260624</v>
      </c>
      <c r="AZ103" s="2"/>
      <c r="BA103" s="2"/>
      <c r="BV103" s="53">
        <f t="shared" si="33"/>
        <v>-1511462.5094939955</v>
      </c>
      <c r="BX103" s="116"/>
      <c r="BY103" s="112"/>
      <c r="BZ103" s="112" t="str">
        <f>F147</f>
        <v>1BR-16</v>
      </c>
      <c r="CA103" s="113">
        <f>D147</f>
        <v>16</v>
      </c>
      <c r="CB103" s="114">
        <f t="shared" si="83"/>
        <v>71</v>
      </c>
      <c r="CC103" s="114">
        <f t="shared" si="83"/>
        <v>63</v>
      </c>
      <c r="CD103" s="115">
        <f>O147</f>
        <v>26092326.415032003</v>
      </c>
      <c r="CE103" s="115">
        <f t="shared" si="84"/>
        <v>1511012000</v>
      </c>
      <c r="CF103" s="115">
        <f t="shared" si="84"/>
        <v>1703152000</v>
      </c>
      <c r="CG103" s="115">
        <f t="shared" si="84"/>
        <v>1808199000</v>
      </c>
      <c r="CH103" s="115">
        <f t="shared" si="84"/>
        <v>1919724000</v>
      </c>
      <c r="CI103" s="115">
        <f>AN147</f>
        <v>2038129000</v>
      </c>
      <c r="CV103" s="58">
        <f t="shared" si="40"/>
        <v>1640751300</v>
      </c>
      <c r="CW103" s="43">
        <f t="shared" si="41"/>
        <v>18230570</v>
      </c>
      <c r="CZ103" s="53">
        <f t="shared" si="42"/>
        <v>1457955000</v>
      </c>
      <c r="DA103" s="43">
        <f t="shared" si="43"/>
        <v>24299250</v>
      </c>
      <c r="DB103" s="48">
        <f t="shared" si="44"/>
        <v>40498750</v>
      </c>
    </row>
    <row r="104" spans="1:106">
      <c r="A104" s="3">
        <f t="shared" si="45"/>
        <v>65</v>
      </c>
      <c r="B104" s="249">
        <v>5</v>
      </c>
      <c r="C104" s="250" t="s">
        <v>151</v>
      </c>
      <c r="D104" s="251">
        <v>16</v>
      </c>
      <c r="E104" s="252"/>
      <c r="F104" s="40" t="s">
        <v>52</v>
      </c>
      <c r="G104" s="253">
        <f t="shared" ref="G104:G167" si="87">SUMIF($V$10:$V$28,F104,$AA$10:$AA$28)</f>
        <v>71</v>
      </c>
      <c r="H104" s="253">
        <f t="shared" ref="H104:H167" si="88">SUMIF($V$10:$V$28,F104,$X$10:$X$28)</f>
        <v>63</v>
      </c>
      <c r="I104" s="254">
        <f t="shared" ref="I104:I167" si="89">$I$27</f>
        <v>27506142.120000001</v>
      </c>
      <c r="J104" s="254">
        <f t="shared" ref="J104:J167" si="90">SUMIF($AN$4:$AN$22,D104,$AQ$4:$AQ$22)</f>
        <v>2</v>
      </c>
      <c r="K104" s="255">
        <f t="shared" ref="K104:K167" si="91">IF(J104=$AJ$25,$AI$25,IF(J104=$AJ$26,$AI$26,IF(J104=$AJ$27,$AI$27,IF(J104=$AJ$28,$AI$28,IF(J104=$AJ$29,$AI$29,IF(J104=$AJ$30,$AI$30))))))</f>
        <v>0.93</v>
      </c>
      <c r="L104" s="305">
        <f t="shared" si="85"/>
        <v>1.01</v>
      </c>
      <c r="M104" s="257">
        <f t="shared" ref="M104:M167" si="92">$O104/(1+6%/12)^36</f>
        <v>21590156.067032635</v>
      </c>
      <c r="N104" s="257">
        <f t="shared" ref="N104:N167" si="93">$O104/(1+6%/12)^12</f>
        <v>24335555.480755895</v>
      </c>
      <c r="O104" s="257">
        <f t="shared" ref="O104:O167" si="94">$I$27*K104*L104</f>
        <v>25836519.293316003</v>
      </c>
      <c r="P104" s="257">
        <f t="shared" ref="P104:P167" si="95">$O104*(1+6%/12)^12</f>
        <v>27430059.269522611</v>
      </c>
      <c r="Q104" s="258">
        <f t="shared" ref="Q104:R167" si="96">O104</f>
        <v>25836519.293316003</v>
      </c>
      <c r="R104" s="257">
        <f t="shared" si="96"/>
        <v>27430059.269522611</v>
      </c>
      <c r="S104" s="257">
        <f t="shared" ref="S104:S167" si="97">$O104*(1+6%/12)^24</f>
        <v>29121885.304580249</v>
      </c>
      <c r="T104" s="257"/>
      <c r="U104" s="257">
        <f t="shared" ref="U104:U167" si="98">M104*H104</f>
        <v>1360179832.2230561</v>
      </c>
      <c r="V104" s="257">
        <f t="shared" ref="V104:V167" si="99">N104*H104</f>
        <v>1533139995.2876215</v>
      </c>
      <c r="W104" s="257">
        <f t="shared" ref="W104:W167" si="100">O104*H104</f>
        <v>1627700715.4789083</v>
      </c>
      <c r="X104" s="258">
        <f t="shared" ref="X104:X167" si="101">P104*H104</f>
        <v>1728093733.9799244</v>
      </c>
      <c r="Y104" s="258">
        <f t="shared" ref="Y104:Y167" si="102">Q104*H104</f>
        <v>1627700715.4789083</v>
      </c>
      <c r="Z104" s="257">
        <f t="shared" ref="Z104:Z167" si="103">R104*H104</f>
        <v>1728093733.9799244</v>
      </c>
      <c r="AA104" s="257">
        <f t="shared" ref="AA104:AA167" si="104">S104*H104</f>
        <v>1834678774.1885557</v>
      </c>
      <c r="AB104" s="257"/>
      <c r="AC104" s="32" t="str">
        <f t="shared" ref="AC104:AC167" si="105">IF(AE104=$H$32,$M$32,IF(AE104=$H$33,$M$33,IF(AE104=$H$34,$M$34)))</f>
        <v>BERTAHAP</v>
      </c>
      <c r="AD104" s="259">
        <f t="shared" ref="AD104:AD167" si="106">IF(AC104=$M$32,$N$32,IF(AC104=$M$33,$N$33,$N$34))</f>
        <v>0</v>
      </c>
      <c r="AE104" s="260">
        <v>2</v>
      </c>
      <c r="AF104" s="261"/>
      <c r="AG104" s="257" t="str">
        <f t="shared" si="86"/>
        <v>KR</v>
      </c>
      <c r="AH104" s="261">
        <f t="shared" si="68"/>
        <v>1496198000</v>
      </c>
      <c r="AI104" s="261">
        <f t="shared" si="68"/>
        <v>1686454000</v>
      </c>
      <c r="AJ104" s="261">
        <f t="shared" si="68"/>
        <v>1790471000</v>
      </c>
      <c r="AK104" s="262">
        <f t="shared" si="67"/>
        <v>1900904000</v>
      </c>
      <c r="AL104" s="262">
        <f t="shared" si="67"/>
        <v>1790471000</v>
      </c>
      <c r="AM104" s="261">
        <f t="shared" si="67"/>
        <v>1900904000</v>
      </c>
      <c r="AN104" s="261">
        <f t="shared" si="67"/>
        <v>2018147000</v>
      </c>
      <c r="AO104" s="261">
        <f t="shared" si="46"/>
        <v>2018147549.5050869</v>
      </c>
      <c r="AP104" s="51">
        <f t="shared" si="47"/>
        <v>1897900000</v>
      </c>
      <c r="AQ104" s="42">
        <f t="shared" si="47"/>
        <v>2014959000</v>
      </c>
      <c r="AR104" s="58">
        <f t="shared" ref="AR104:AR167" si="107">AP104-(AP104*10%)</f>
        <v>1708110000</v>
      </c>
      <c r="AS104" s="58">
        <f t="shared" ref="AS104:AS167" si="108">(AR104*40%)/24</f>
        <v>28468500</v>
      </c>
      <c r="AT104" s="336">
        <f t="shared" ref="AT104:AT167" si="109">(AK104*90%)/48</f>
        <v>35641950</v>
      </c>
      <c r="AU104" s="131">
        <f t="shared" ref="AU104:AU167" si="110">(AQ104*90%)*40%/36</f>
        <v>20149590</v>
      </c>
      <c r="AV104" s="5">
        <f t="shared" ref="AV104:AV167" si="111">(AP104*90%)*40%/24</f>
        <v>28468500</v>
      </c>
      <c r="AW104" s="5">
        <f t="shared" ref="AW104:AW167" si="112">AJ104*90%/36</f>
        <v>44761775</v>
      </c>
      <c r="AX104" s="266">
        <f t="shared" si="48"/>
        <v>2139236821.8478711</v>
      </c>
      <c r="AY104" s="117">
        <f t="shared" si="49"/>
        <v>2139236821.8478711</v>
      </c>
      <c r="AZ104" s="2"/>
      <c r="BA104" s="2"/>
      <c r="BV104" s="53">
        <f t="shared" ref="BV104:BV167" si="113">O104-$O$298</f>
        <v>-1511462.5094939955</v>
      </c>
      <c r="BX104" s="116">
        <v>19</v>
      </c>
      <c r="BY104" s="121" t="s">
        <v>63</v>
      </c>
      <c r="BZ104" s="112" t="str">
        <f t="shared" ref="BZ104:BZ109" si="114">F173</f>
        <v>1BR-6</v>
      </c>
      <c r="CA104" s="113" t="str">
        <f t="shared" ref="CA104:CA109" si="115">D173</f>
        <v>06</v>
      </c>
      <c r="CB104" s="114">
        <f t="shared" ref="CB104:CC109" si="116">G173</f>
        <v>78</v>
      </c>
      <c r="CC104" s="114">
        <f t="shared" si="116"/>
        <v>66</v>
      </c>
      <c r="CD104" s="115">
        <f t="shared" ref="CD104:CD109" si="117">O173</f>
        <v>26092326.415032003</v>
      </c>
      <c r="CE104" s="115">
        <f t="shared" ref="CE104:CH109" si="118">AH173</f>
        <v>1582965000</v>
      </c>
      <c r="CF104" s="115">
        <f t="shared" si="118"/>
        <v>1784255000</v>
      </c>
      <c r="CG104" s="115">
        <f t="shared" si="118"/>
        <v>1894303000</v>
      </c>
      <c r="CH104" s="115">
        <f t="shared" si="118"/>
        <v>2011140000</v>
      </c>
      <c r="CI104" s="115">
        <f t="shared" ref="CI104:CI109" si="119">AN173</f>
        <v>2135183000</v>
      </c>
      <c r="CJ104" s="2">
        <v>6</v>
      </c>
      <c r="CV104" s="58">
        <f t="shared" ref="CV104:CV167" si="120">AQ104-(AQ104*10%)</f>
        <v>1813463100</v>
      </c>
      <c r="CW104" s="43">
        <f t="shared" ref="CW104:CW167" si="121">(CV104*40%)/36</f>
        <v>20149590</v>
      </c>
      <c r="CZ104" s="53">
        <f t="shared" ref="CZ104:CZ167" si="122">AJ104*90%</f>
        <v>1611423900</v>
      </c>
      <c r="DA104" s="43">
        <f t="shared" ref="DA104:DA167" si="123">(CZ104*40%)/24</f>
        <v>26857065</v>
      </c>
      <c r="DB104" s="48">
        <f t="shared" ref="DB104:DB167" si="124">(AJ104*90%)/36</f>
        <v>44761775</v>
      </c>
    </row>
    <row r="105" spans="1:106">
      <c r="A105" s="3">
        <f t="shared" ref="A105:A168" si="125">A104+1</f>
        <v>66</v>
      </c>
      <c r="B105" s="249">
        <v>6</v>
      </c>
      <c r="C105" s="250" t="s">
        <v>151</v>
      </c>
      <c r="D105" s="285">
        <v>18</v>
      </c>
      <c r="E105" s="252"/>
      <c r="F105" s="40" t="s">
        <v>54</v>
      </c>
      <c r="G105" s="253">
        <f t="shared" si="87"/>
        <v>97</v>
      </c>
      <c r="H105" s="253">
        <f t="shared" si="88"/>
        <v>85</v>
      </c>
      <c r="I105" s="254">
        <f t="shared" si="89"/>
        <v>27506142.120000001</v>
      </c>
      <c r="J105" s="254">
        <f t="shared" si="90"/>
        <v>2</v>
      </c>
      <c r="K105" s="255">
        <f t="shared" si="91"/>
        <v>0.93</v>
      </c>
      <c r="L105" s="305">
        <f t="shared" si="85"/>
        <v>1.01</v>
      </c>
      <c r="M105" s="257">
        <f t="shared" si="92"/>
        <v>21590156.067032635</v>
      </c>
      <c r="N105" s="257">
        <f t="shared" si="93"/>
        <v>24335555.480755895</v>
      </c>
      <c r="O105" s="257">
        <f t="shared" si="94"/>
        <v>25836519.293316003</v>
      </c>
      <c r="P105" s="257">
        <f t="shared" si="95"/>
        <v>27430059.269522611</v>
      </c>
      <c r="Q105" s="258">
        <f t="shared" si="96"/>
        <v>25836519.293316003</v>
      </c>
      <c r="R105" s="257">
        <f t="shared" si="96"/>
        <v>27430059.269522611</v>
      </c>
      <c r="S105" s="257">
        <f t="shared" si="97"/>
        <v>29121885.304580249</v>
      </c>
      <c r="T105" s="257"/>
      <c r="U105" s="257">
        <f t="shared" si="98"/>
        <v>1835163265.6977739</v>
      </c>
      <c r="V105" s="257">
        <f t="shared" si="99"/>
        <v>2068522215.8642511</v>
      </c>
      <c r="W105" s="257">
        <f t="shared" si="100"/>
        <v>2196104139.9318604</v>
      </c>
      <c r="X105" s="258">
        <f t="shared" si="101"/>
        <v>2331555037.9094219</v>
      </c>
      <c r="Y105" s="258">
        <f t="shared" si="102"/>
        <v>2196104139.9318604</v>
      </c>
      <c r="Z105" s="257">
        <f t="shared" si="103"/>
        <v>2331555037.9094219</v>
      </c>
      <c r="AA105" s="257">
        <f t="shared" si="104"/>
        <v>2475360250.8893213</v>
      </c>
      <c r="AB105" s="257"/>
      <c r="AC105" s="32" t="str">
        <f t="shared" si="105"/>
        <v>BERTAHAP</v>
      </c>
      <c r="AD105" s="259">
        <f t="shared" si="106"/>
        <v>0</v>
      </c>
      <c r="AE105" s="260">
        <v>2</v>
      </c>
      <c r="AF105" s="261"/>
      <c r="AG105" s="257" t="str">
        <f t="shared" si="86"/>
        <v>KR</v>
      </c>
      <c r="AH105" s="261">
        <f t="shared" si="68"/>
        <v>2018680000</v>
      </c>
      <c r="AI105" s="261">
        <f t="shared" si="68"/>
        <v>2275375000</v>
      </c>
      <c r="AJ105" s="261">
        <f t="shared" si="68"/>
        <v>2415715000</v>
      </c>
      <c r="AK105" s="262">
        <f t="shared" si="67"/>
        <v>2564711000</v>
      </c>
      <c r="AL105" s="262">
        <f t="shared" si="67"/>
        <v>2415715000</v>
      </c>
      <c r="AM105" s="261">
        <f t="shared" si="67"/>
        <v>2564711000</v>
      </c>
      <c r="AN105" s="261">
        <f t="shared" si="67"/>
        <v>2722897000</v>
      </c>
      <c r="AO105" s="261">
        <f t="shared" ref="AO105:AO168" si="126">AK105*$AO$38</f>
        <v>2722896695.3821664</v>
      </c>
      <c r="AP105" s="51">
        <f t="shared" ref="AP105:AQ168" si="127">ROUNDUP(AJ105+(AJ105*6%),-3)</f>
        <v>2560658000</v>
      </c>
      <c r="AQ105" s="42">
        <f t="shared" si="127"/>
        <v>2718594000</v>
      </c>
      <c r="AR105" s="58">
        <f t="shared" si="107"/>
        <v>2304592200</v>
      </c>
      <c r="AS105" s="58">
        <f t="shared" si="108"/>
        <v>38409870</v>
      </c>
      <c r="AT105" s="336">
        <f t="shared" si="109"/>
        <v>48088331.25</v>
      </c>
      <c r="AU105" s="131">
        <f t="shared" si="110"/>
        <v>27185940</v>
      </c>
      <c r="AV105" s="5">
        <f t="shared" si="111"/>
        <v>38409870</v>
      </c>
      <c r="AW105" s="5">
        <f t="shared" si="112"/>
        <v>60392875</v>
      </c>
      <c r="AX105" s="266">
        <f t="shared" ref="AX105:AX168" si="128">AQ105*$AX$38</f>
        <v>2886270335.254807</v>
      </c>
      <c r="AY105" s="117">
        <f t="shared" si="49"/>
        <v>2886270335.254807</v>
      </c>
      <c r="AZ105" s="2"/>
      <c r="BA105" s="2"/>
      <c r="BV105" s="53">
        <f t="shared" si="113"/>
        <v>-1511462.5094939955</v>
      </c>
      <c r="BX105" s="116"/>
      <c r="BY105" s="112"/>
      <c r="BZ105" s="112" t="str">
        <f t="shared" si="114"/>
        <v>1BR-8</v>
      </c>
      <c r="CA105" s="113" t="str">
        <f t="shared" si="115"/>
        <v>08</v>
      </c>
      <c r="CB105" s="114">
        <f t="shared" si="116"/>
        <v>60</v>
      </c>
      <c r="CC105" s="114">
        <f t="shared" si="116"/>
        <v>52</v>
      </c>
      <c r="CD105" s="115">
        <f t="shared" si="117"/>
        <v>26092326.415032003</v>
      </c>
      <c r="CE105" s="115">
        <f t="shared" si="118"/>
        <v>1247185000</v>
      </c>
      <c r="CF105" s="115">
        <f t="shared" si="118"/>
        <v>1405776000</v>
      </c>
      <c r="CG105" s="115">
        <f t="shared" si="118"/>
        <v>1492482000</v>
      </c>
      <c r="CH105" s="115">
        <f t="shared" si="118"/>
        <v>1584535000</v>
      </c>
      <c r="CI105" s="115">
        <f t="shared" si="119"/>
        <v>1682265000</v>
      </c>
      <c r="CV105" s="58">
        <f t="shared" si="120"/>
        <v>2446734600</v>
      </c>
      <c r="CW105" s="43">
        <f t="shared" si="121"/>
        <v>27185940</v>
      </c>
      <c r="CZ105" s="53">
        <f t="shared" si="122"/>
        <v>2174143500</v>
      </c>
      <c r="DA105" s="43">
        <f t="shared" si="123"/>
        <v>36235725</v>
      </c>
      <c r="DB105" s="48">
        <f t="shared" si="124"/>
        <v>60392875</v>
      </c>
    </row>
    <row r="106" spans="1:106">
      <c r="A106" s="3">
        <f t="shared" si="125"/>
        <v>67</v>
      </c>
      <c r="B106" s="249">
        <v>7</v>
      </c>
      <c r="C106" s="250" t="s">
        <v>151</v>
      </c>
      <c r="D106" s="285">
        <v>20</v>
      </c>
      <c r="E106" s="252"/>
      <c r="F106" s="40" t="s">
        <v>70</v>
      </c>
      <c r="G106" s="253">
        <f t="shared" si="87"/>
        <v>60</v>
      </c>
      <c r="H106" s="253">
        <f t="shared" si="88"/>
        <v>51</v>
      </c>
      <c r="I106" s="254">
        <f t="shared" si="89"/>
        <v>27506142.120000001</v>
      </c>
      <c r="J106" s="254">
        <f t="shared" si="90"/>
        <v>2</v>
      </c>
      <c r="K106" s="255">
        <f t="shared" si="91"/>
        <v>0.93</v>
      </c>
      <c r="L106" s="305">
        <f t="shared" si="85"/>
        <v>1.01</v>
      </c>
      <c r="M106" s="257">
        <f t="shared" si="92"/>
        <v>21590156.067032635</v>
      </c>
      <c r="N106" s="257">
        <f t="shared" si="93"/>
        <v>24335555.480755895</v>
      </c>
      <c r="O106" s="257">
        <f t="shared" si="94"/>
        <v>25836519.293316003</v>
      </c>
      <c r="P106" s="257">
        <f t="shared" si="95"/>
        <v>27430059.269522611</v>
      </c>
      <c r="Q106" s="258">
        <f t="shared" si="96"/>
        <v>25836519.293316003</v>
      </c>
      <c r="R106" s="257">
        <f t="shared" si="96"/>
        <v>27430059.269522611</v>
      </c>
      <c r="S106" s="257">
        <f t="shared" si="97"/>
        <v>29121885.304580249</v>
      </c>
      <c r="T106" s="257"/>
      <c r="U106" s="257">
        <f t="shared" si="98"/>
        <v>1101097959.4186645</v>
      </c>
      <c r="V106" s="257">
        <f t="shared" si="99"/>
        <v>1241113329.5185506</v>
      </c>
      <c r="W106" s="257">
        <f t="shared" si="100"/>
        <v>1317662483.9591162</v>
      </c>
      <c r="X106" s="258">
        <f t="shared" si="101"/>
        <v>1398933022.7456532</v>
      </c>
      <c r="Y106" s="258">
        <f t="shared" si="102"/>
        <v>1317662483.9591162</v>
      </c>
      <c r="Z106" s="257">
        <f t="shared" si="103"/>
        <v>1398933022.7456532</v>
      </c>
      <c r="AA106" s="257">
        <f t="shared" si="104"/>
        <v>1485216150.5335927</v>
      </c>
      <c r="AB106" s="257"/>
      <c r="AC106" s="32" t="str">
        <f t="shared" si="105"/>
        <v>BERTAHAP</v>
      </c>
      <c r="AD106" s="259">
        <f t="shared" si="106"/>
        <v>0</v>
      </c>
      <c r="AE106" s="260">
        <v>2</v>
      </c>
      <c r="AF106" s="261"/>
      <c r="AG106" s="257" t="str">
        <f t="shared" si="86"/>
        <v>KR</v>
      </c>
      <c r="AH106" s="261">
        <f t="shared" si="68"/>
        <v>1211208000</v>
      </c>
      <c r="AI106" s="261">
        <f t="shared" si="68"/>
        <v>1365225000</v>
      </c>
      <c r="AJ106" s="261">
        <f t="shared" si="68"/>
        <v>1449429000</v>
      </c>
      <c r="AK106" s="262">
        <f t="shared" si="67"/>
        <v>1538827000</v>
      </c>
      <c r="AL106" s="262">
        <f t="shared" si="67"/>
        <v>1449429000</v>
      </c>
      <c r="AM106" s="261">
        <f t="shared" si="67"/>
        <v>1538827000</v>
      </c>
      <c r="AN106" s="261">
        <f t="shared" si="67"/>
        <v>1633738000</v>
      </c>
      <c r="AO106" s="261">
        <f t="shared" si="126"/>
        <v>1633738441.900414</v>
      </c>
      <c r="AP106" s="51">
        <f t="shared" si="127"/>
        <v>1536395000</v>
      </c>
      <c r="AQ106" s="42">
        <f t="shared" si="127"/>
        <v>1631157000</v>
      </c>
      <c r="AR106" s="58">
        <f t="shared" si="107"/>
        <v>1382755500</v>
      </c>
      <c r="AS106" s="58">
        <f t="shared" si="108"/>
        <v>23045925</v>
      </c>
      <c r="AT106" s="336">
        <f t="shared" si="109"/>
        <v>28853006.25</v>
      </c>
      <c r="AU106" s="131">
        <f t="shared" si="110"/>
        <v>16311570</v>
      </c>
      <c r="AV106" s="5">
        <f t="shared" si="111"/>
        <v>23045925</v>
      </c>
      <c r="AW106" s="5">
        <f t="shared" si="112"/>
        <v>36235725</v>
      </c>
      <c r="AX106" s="266">
        <f t="shared" si="128"/>
        <v>1731762838.1594403</v>
      </c>
      <c r="AY106" s="117">
        <f t="shared" ref="AY106:AY169" si="129">AQ106*$AY$39</f>
        <v>1731762838.1594403</v>
      </c>
      <c r="AZ106" s="2"/>
      <c r="BA106" s="2"/>
      <c r="BV106" s="53">
        <f t="shared" si="113"/>
        <v>-1511462.5094939955</v>
      </c>
      <c r="BX106" s="116"/>
      <c r="BY106" s="112"/>
      <c r="BZ106" s="112" t="str">
        <f t="shared" si="114"/>
        <v>1BR-10</v>
      </c>
      <c r="CA106" s="113">
        <f t="shared" si="115"/>
        <v>10</v>
      </c>
      <c r="CB106" s="114">
        <f t="shared" si="116"/>
        <v>74</v>
      </c>
      <c r="CC106" s="114">
        <f t="shared" si="116"/>
        <v>63</v>
      </c>
      <c r="CD106" s="115">
        <f t="shared" si="117"/>
        <v>26092326.415032003</v>
      </c>
      <c r="CE106" s="115">
        <f t="shared" si="118"/>
        <v>1511012000</v>
      </c>
      <c r="CF106" s="115">
        <f t="shared" si="118"/>
        <v>1703152000</v>
      </c>
      <c r="CG106" s="115">
        <f t="shared" si="118"/>
        <v>1808199000</v>
      </c>
      <c r="CH106" s="115">
        <f t="shared" si="118"/>
        <v>1919724000</v>
      </c>
      <c r="CI106" s="115">
        <f t="shared" si="119"/>
        <v>2038129000</v>
      </c>
      <c r="CV106" s="58">
        <f t="shared" si="120"/>
        <v>1468041300</v>
      </c>
      <c r="CW106" s="43">
        <f t="shared" si="121"/>
        <v>16311570</v>
      </c>
      <c r="CZ106" s="53">
        <f t="shared" si="122"/>
        <v>1304486100</v>
      </c>
      <c r="DA106" s="43">
        <f t="shared" si="123"/>
        <v>21741435</v>
      </c>
      <c r="DB106" s="48">
        <f t="shared" si="124"/>
        <v>36235725</v>
      </c>
    </row>
    <row r="107" spans="1:106">
      <c r="A107" s="3">
        <f t="shared" si="125"/>
        <v>68</v>
      </c>
      <c r="B107" s="249">
        <v>8</v>
      </c>
      <c r="C107" s="250" t="s">
        <v>151</v>
      </c>
      <c r="D107" s="285">
        <v>22</v>
      </c>
      <c r="E107" s="252"/>
      <c r="F107" s="40" t="s">
        <v>89</v>
      </c>
      <c r="G107" s="253">
        <f t="shared" si="87"/>
        <v>81</v>
      </c>
      <c r="H107" s="253">
        <f t="shared" si="88"/>
        <v>70</v>
      </c>
      <c r="I107" s="254">
        <f t="shared" si="89"/>
        <v>27506142.120000001</v>
      </c>
      <c r="J107" s="254">
        <f t="shared" si="90"/>
        <v>4</v>
      </c>
      <c r="K107" s="255">
        <f t="shared" si="91"/>
        <v>0.97</v>
      </c>
      <c r="L107" s="305">
        <f t="shared" si="85"/>
        <v>1.01</v>
      </c>
      <c r="M107" s="257">
        <f t="shared" si="92"/>
        <v>22518764.930130813</v>
      </c>
      <c r="N107" s="257">
        <f t="shared" si="93"/>
        <v>25382246.039067976</v>
      </c>
      <c r="O107" s="257">
        <f t="shared" si="94"/>
        <v>26947767.434964001</v>
      </c>
      <c r="P107" s="257">
        <f t="shared" si="95"/>
        <v>28609846.764985945</v>
      </c>
      <c r="Q107" s="258">
        <f t="shared" si="96"/>
        <v>26947767.434964001</v>
      </c>
      <c r="R107" s="257">
        <f t="shared" si="96"/>
        <v>28609846.764985945</v>
      </c>
      <c r="S107" s="257">
        <f t="shared" si="97"/>
        <v>30374439.511228859</v>
      </c>
      <c r="T107" s="257"/>
      <c r="U107" s="257">
        <f t="shared" si="98"/>
        <v>1576313545.1091568</v>
      </c>
      <c r="V107" s="257">
        <f t="shared" si="99"/>
        <v>1776757222.7347584</v>
      </c>
      <c r="W107" s="257">
        <f t="shared" si="100"/>
        <v>1886343720.4474802</v>
      </c>
      <c r="X107" s="258">
        <f t="shared" si="101"/>
        <v>2002689273.5490162</v>
      </c>
      <c r="Y107" s="258">
        <f t="shared" si="102"/>
        <v>1886343720.4474802</v>
      </c>
      <c r="Z107" s="257">
        <f t="shared" si="103"/>
        <v>2002689273.5490162</v>
      </c>
      <c r="AA107" s="257">
        <f t="shared" si="104"/>
        <v>2126210765.7860203</v>
      </c>
      <c r="AB107" s="257"/>
      <c r="AC107" s="32" t="str">
        <f t="shared" si="105"/>
        <v>BERTAHAP</v>
      </c>
      <c r="AD107" s="259">
        <f t="shared" si="106"/>
        <v>0</v>
      </c>
      <c r="AE107" s="260">
        <v>2</v>
      </c>
      <c r="AF107" s="261"/>
      <c r="AG107" s="257" t="str">
        <f t="shared" si="86"/>
        <v>KR</v>
      </c>
      <c r="AH107" s="261">
        <f t="shared" si="68"/>
        <v>1733945000</v>
      </c>
      <c r="AI107" s="261">
        <f t="shared" si="68"/>
        <v>1954433000</v>
      </c>
      <c r="AJ107" s="261">
        <f t="shared" si="68"/>
        <v>2074979000</v>
      </c>
      <c r="AK107" s="262">
        <f t="shared" si="67"/>
        <v>2202959000</v>
      </c>
      <c r="AL107" s="262">
        <f t="shared" si="67"/>
        <v>2074979000</v>
      </c>
      <c r="AM107" s="261">
        <f t="shared" si="67"/>
        <v>2202959000</v>
      </c>
      <c r="AN107" s="261">
        <f t="shared" si="67"/>
        <v>2338832000</v>
      </c>
      <c r="AO107" s="261">
        <f t="shared" si="126"/>
        <v>2338832633.0578384</v>
      </c>
      <c r="AP107" s="51">
        <f t="shared" si="127"/>
        <v>2199478000</v>
      </c>
      <c r="AQ107" s="42">
        <f t="shared" si="127"/>
        <v>2335137000</v>
      </c>
      <c r="AR107" s="58">
        <f t="shared" si="107"/>
        <v>1979530200</v>
      </c>
      <c r="AS107" s="58">
        <f t="shared" si="108"/>
        <v>32992170</v>
      </c>
      <c r="AT107" s="336">
        <f t="shared" si="109"/>
        <v>41305481.25</v>
      </c>
      <c r="AU107" s="131">
        <f t="shared" si="110"/>
        <v>23351370</v>
      </c>
      <c r="AV107" s="5">
        <f t="shared" si="111"/>
        <v>32992170</v>
      </c>
      <c r="AW107" s="5">
        <f t="shared" si="112"/>
        <v>51874475</v>
      </c>
      <c r="AX107" s="266">
        <f t="shared" si="128"/>
        <v>2479162630.3360872</v>
      </c>
      <c r="AY107" s="117">
        <f t="shared" si="129"/>
        <v>2479162630.3360872</v>
      </c>
      <c r="AZ107" s="2"/>
      <c r="BA107" s="2"/>
      <c r="BV107" s="53">
        <f t="shared" si="113"/>
        <v>-400214.36784599721</v>
      </c>
      <c r="BX107" s="116"/>
      <c r="BY107" s="112"/>
      <c r="BZ107" s="112" t="str">
        <f t="shared" si="114"/>
        <v>1BR-12</v>
      </c>
      <c r="CA107" s="113">
        <f t="shared" si="115"/>
        <v>12</v>
      </c>
      <c r="CB107" s="114">
        <f t="shared" si="116"/>
        <v>67</v>
      </c>
      <c r="CC107" s="114">
        <f t="shared" si="116"/>
        <v>57</v>
      </c>
      <c r="CD107" s="115">
        <f t="shared" si="117"/>
        <v>26092326.415032003</v>
      </c>
      <c r="CE107" s="115">
        <f t="shared" si="118"/>
        <v>1367106000</v>
      </c>
      <c r="CF107" s="115">
        <f t="shared" si="118"/>
        <v>1540947000</v>
      </c>
      <c r="CG107" s="115">
        <f t="shared" si="118"/>
        <v>1635989000</v>
      </c>
      <c r="CH107" s="115">
        <f t="shared" si="118"/>
        <v>1736894000</v>
      </c>
      <c r="CI107" s="115">
        <f t="shared" si="119"/>
        <v>1844021000</v>
      </c>
      <c r="CV107" s="58">
        <f t="shared" si="120"/>
        <v>2101623300</v>
      </c>
      <c r="CW107" s="43">
        <f t="shared" si="121"/>
        <v>23351370</v>
      </c>
      <c r="CZ107" s="53">
        <f t="shared" si="122"/>
        <v>1867481100</v>
      </c>
      <c r="DA107" s="43">
        <f t="shared" si="123"/>
        <v>31124685</v>
      </c>
      <c r="DB107" s="48">
        <f t="shared" si="124"/>
        <v>51874475</v>
      </c>
    </row>
    <row r="108" spans="1:106">
      <c r="A108" s="3">
        <f t="shared" si="125"/>
        <v>69</v>
      </c>
      <c r="B108" s="249">
        <v>1</v>
      </c>
      <c r="C108" s="250" t="s">
        <v>152</v>
      </c>
      <c r="D108" s="251" t="s">
        <v>24</v>
      </c>
      <c r="E108" s="252"/>
      <c r="F108" s="40" t="s">
        <v>39</v>
      </c>
      <c r="G108" s="253">
        <f t="shared" si="87"/>
        <v>113</v>
      </c>
      <c r="H108" s="253">
        <f t="shared" si="88"/>
        <v>101</v>
      </c>
      <c r="I108" s="254">
        <f t="shared" si="89"/>
        <v>27506142.120000001</v>
      </c>
      <c r="J108" s="254">
        <f t="shared" si="90"/>
        <v>6</v>
      </c>
      <c r="K108" s="255">
        <f t="shared" si="91"/>
        <v>0.95</v>
      </c>
      <c r="L108" s="256">
        <f t="shared" ref="L108:L115" si="130">SUMIF($AN$4:$AN$22,D108,$AV$4:$AV$22)</f>
        <v>1.01</v>
      </c>
      <c r="M108" s="257">
        <f t="shared" si="92"/>
        <v>22054460.498581722</v>
      </c>
      <c r="N108" s="257">
        <f t="shared" si="93"/>
        <v>24858900.759911936</v>
      </c>
      <c r="O108" s="257">
        <f t="shared" si="94"/>
        <v>26392143.36414</v>
      </c>
      <c r="P108" s="257">
        <f t="shared" si="95"/>
        <v>28019953.017254278</v>
      </c>
      <c r="Q108" s="258">
        <f t="shared" si="96"/>
        <v>26392143.36414</v>
      </c>
      <c r="R108" s="257">
        <f t="shared" si="96"/>
        <v>28019953.017254278</v>
      </c>
      <c r="S108" s="257">
        <f t="shared" si="97"/>
        <v>29748162.407904554</v>
      </c>
      <c r="T108" s="257"/>
      <c r="U108" s="257">
        <f t="shared" si="98"/>
        <v>2227500510.3567538</v>
      </c>
      <c r="V108" s="257">
        <f t="shared" si="99"/>
        <v>2510748976.7511053</v>
      </c>
      <c r="W108" s="257">
        <f t="shared" si="100"/>
        <v>2665606479.7781401</v>
      </c>
      <c r="X108" s="258">
        <f t="shared" si="101"/>
        <v>2830015254.742682</v>
      </c>
      <c r="Y108" s="258">
        <f t="shared" si="102"/>
        <v>2665606479.7781401</v>
      </c>
      <c r="Z108" s="257">
        <f t="shared" si="103"/>
        <v>2830015254.742682</v>
      </c>
      <c r="AA108" s="257">
        <f t="shared" si="104"/>
        <v>3004564403.19836</v>
      </c>
      <c r="AB108" s="257"/>
      <c r="AC108" s="32" t="str">
        <f t="shared" si="105"/>
        <v>BERTAHAP</v>
      </c>
      <c r="AD108" s="259">
        <f t="shared" si="106"/>
        <v>0</v>
      </c>
      <c r="AE108" s="260">
        <v>2</v>
      </c>
      <c r="AF108" s="261"/>
      <c r="AG108" s="257" t="str">
        <f t="shared" si="86"/>
        <v>KR</v>
      </c>
      <c r="AH108" s="261">
        <f t="shared" si="68"/>
        <v>2450251000</v>
      </c>
      <c r="AI108" s="261">
        <f t="shared" si="68"/>
        <v>2761824000</v>
      </c>
      <c r="AJ108" s="261">
        <f t="shared" si="68"/>
        <v>2932168000</v>
      </c>
      <c r="AK108" s="262">
        <f t="shared" si="67"/>
        <v>3113017000</v>
      </c>
      <c r="AL108" s="262">
        <f t="shared" si="67"/>
        <v>2932168000</v>
      </c>
      <c r="AM108" s="261">
        <f t="shared" si="67"/>
        <v>3113017000</v>
      </c>
      <c r="AN108" s="261">
        <f t="shared" si="67"/>
        <v>3305021000</v>
      </c>
      <c r="AO108" s="261">
        <f t="shared" si="126"/>
        <v>3305020995.3357334</v>
      </c>
      <c r="AP108" s="51">
        <f t="shared" si="127"/>
        <v>3108099000</v>
      </c>
      <c r="AQ108" s="42">
        <f t="shared" si="127"/>
        <v>3299799000</v>
      </c>
      <c r="AR108" s="58">
        <f t="shared" si="107"/>
        <v>2797289100</v>
      </c>
      <c r="AS108" s="58">
        <f t="shared" si="108"/>
        <v>46621485</v>
      </c>
      <c r="AT108" s="336">
        <f t="shared" si="109"/>
        <v>58369068.75</v>
      </c>
      <c r="AU108" s="131">
        <f t="shared" si="110"/>
        <v>32997990</v>
      </c>
      <c r="AV108" s="5">
        <f t="shared" si="111"/>
        <v>46621485</v>
      </c>
      <c r="AW108" s="5">
        <f t="shared" si="112"/>
        <v>73304200</v>
      </c>
      <c r="AX108" s="266">
        <f t="shared" si="128"/>
        <v>3503322660.9061441</v>
      </c>
      <c r="AY108" s="117">
        <f t="shared" si="129"/>
        <v>3503322660.9061441</v>
      </c>
      <c r="AZ108" s="2"/>
      <c r="BA108" s="2"/>
      <c r="BV108" s="53">
        <f t="shared" si="113"/>
        <v>-955838.4386699982</v>
      </c>
      <c r="BX108" s="116"/>
      <c r="BY108" s="112"/>
      <c r="BZ108" s="112" t="str">
        <f t="shared" si="114"/>
        <v>1BR-16</v>
      </c>
      <c r="CA108" s="113">
        <f t="shared" si="115"/>
        <v>16</v>
      </c>
      <c r="CB108" s="114">
        <f t="shared" si="116"/>
        <v>71</v>
      </c>
      <c r="CC108" s="114">
        <f t="shared" si="116"/>
        <v>63</v>
      </c>
      <c r="CD108" s="115">
        <f t="shared" si="117"/>
        <v>26092326.415032003</v>
      </c>
      <c r="CE108" s="115">
        <f t="shared" si="118"/>
        <v>1511012000</v>
      </c>
      <c r="CF108" s="115">
        <f t="shared" si="118"/>
        <v>1703152000</v>
      </c>
      <c r="CG108" s="115">
        <f t="shared" si="118"/>
        <v>1808199000</v>
      </c>
      <c r="CH108" s="115">
        <f t="shared" si="118"/>
        <v>1919724000</v>
      </c>
      <c r="CI108" s="115">
        <f t="shared" si="119"/>
        <v>2038129000</v>
      </c>
      <c r="CV108" s="58">
        <f t="shared" si="120"/>
        <v>2969819100</v>
      </c>
      <c r="CW108" s="43">
        <f t="shared" si="121"/>
        <v>32997990</v>
      </c>
      <c r="CZ108" s="53">
        <f t="shared" si="122"/>
        <v>2638951200</v>
      </c>
      <c r="DA108" s="43">
        <f t="shared" si="123"/>
        <v>43982520</v>
      </c>
      <c r="DB108" s="48">
        <f t="shared" si="124"/>
        <v>73304200</v>
      </c>
    </row>
    <row r="109" spans="1:106">
      <c r="A109" s="3">
        <f t="shared" si="125"/>
        <v>70</v>
      </c>
      <c r="B109" s="249">
        <v>2</v>
      </c>
      <c r="C109" s="250" t="s">
        <v>152</v>
      </c>
      <c r="D109" s="251" t="s">
        <v>35</v>
      </c>
      <c r="E109" s="252"/>
      <c r="F109" s="40" t="s">
        <v>42</v>
      </c>
      <c r="G109" s="253">
        <f t="shared" si="87"/>
        <v>78</v>
      </c>
      <c r="H109" s="253">
        <f t="shared" si="88"/>
        <v>66</v>
      </c>
      <c r="I109" s="254">
        <f t="shared" si="89"/>
        <v>27506142.120000001</v>
      </c>
      <c r="J109" s="254">
        <f t="shared" si="90"/>
        <v>2</v>
      </c>
      <c r="K109" s="255">
        <f t="shared" si="91"/>
        <v>0.93</v>
      </c>
      <c r="L109" s="256">
        <f t="shared" si="130"/>
        <v>1.01</v>
      </c>
      <c r="M109" s="257">
        <f t="shared" si="92"/>
        <v>21590156.067032635</v>
      </c>
      <c r="N109" s="257">
        <f t="shared" si="93"/>
        <v>24335555.480755895</v>
      </c>
      <c r="O109" s="257">
        <f t="shared" si="94"/>
        <v>25836519.293316003</v>
      </c>
      <c r="P109" s="257">
        <f t="shared" si="95"/>
        <v>27430059.269522611</v>
      </c>
      <c r="Q109" s="258">
        <f t="shared" si="96"/>
        <v>25836519.293316003</v>
      </c>
      <c r="R109" s="257">
        <f t="shared" si="96"/>
        <v>27430059.269522611</v>
      </c>
      <c r="S109" s="257">
        <f t="shared" si="97"/>
        <v>29121885.304580249</v>
      </c>
      <c r="T109" s="257"/>
      <c r="U109" s="257">
        <f t="shared" si="98"/>
        <v>1424950300.4241538</v>
      </c>
      <c r="V109" s="257">
        <f t="shared" si="99"/>
        <v>1606146661.7298892</v>
      </c>
      <c r="W109" s="257">
        <f t="shared" si="100"/>
        <v>1705210273.3588562</v>
      </c>
      <c r="X109" s="258">
        <f t="shared" si="101"/>
        <v>1810383911.7884924</v>
      </c>
      <c r="Y109" s="258">
        <f t="shared" si="102"/>
        <v>1705210273.3588562</v>
      </c>
      <c r="Z109" s="257">
        <f t="shared" si="103"/>
        <v>1810383911.7884924</v>
      </c>
      <c r="AA109" s="257">
        <f t="shared" si="104"/>
        <v>1922044430.1022964</v>
      </c>
      <c r="AB109" s="257"/>
      <c r="AC109" s="32" t="str">
        <f t="shared" si="105"/>
        <v>BERTAHAP</v>
      </c>
      <c r="AD109" s="259">
        <f t="shared" si="106"/>
        <v>0</v>
      </c>
      <c r="AE109" s="260">
        <v>2</v>
      </c>
      <c r="AF109" s="261"/>
      <c r="AG109" s="257" t="e">
        <f>IF(AF109&gt;#REF!,"LB","KR")</f>
        <v>#REF!</v>
      </c>
      <c r="AH109" s="261">
        <f t="shared" si="68"/>
        <v>1567446000</v>
      </c>
      <c r="AI109" s="261">
        <f t="shared" si="68"/>
        <v>1766762000</v>
      </c>
      <c r="AJ109" s="261">
        <f t="shared" si="68"/>
        <v>1875732000</v>
      </c>
      <c r="AK109" s="262">
        <f t="shared" si="67"/>
        <v>1991423000</v>
      </c>
      <c r="AL109" s="262">
        <f t="shared" si="67"/>
        <v>1875732000</v>
      </c>
      <c r="AM109" s="261">
        <f t="shared" si="67"/>
        <v>1991423000</v>
      </c>
      <c r="AN109" s="261">
        <f t="shared" si="67"/>
        <v>2114249000</v>
      </c>
      <c r="AO109" s="261">
        <f t="shared" si="126"/>
        <v>2114249560.9868088</v>
      </c>
      <c r="AP109" s="51">
        <f t="shared" si="127"/>
        <v>1988276000</v>
      </c>
      <c r="AQ109" s="42">
        <f t="shared" si="127"/>
        <v>2110909000</v>
      </c>
      <c r="AR109" s="58">
        <f t="shared" si="107"/>
        <v>1789448400</v>
      </c>
      <c r="AS109" s="58">
        <f t="shared" si="108"/>
        <v>29824140</v>
      </c>
      <c r="AT109" s="336">
        <f t="shared" si="109"/>
        <v>37339181.25</v>
      </c>
      <c r="AU109" s="131">
        <f t="shared" si="110"/>
        <v>21109090</v>
      </c>
      <c r="AV109" s="5">
        <f t="shared" si="111"/>
        <v>29824140</v>
      </c>
      <c r="AW109" s="5">
        <f t="shared" si="112"/>
        <v>46893300</v>
      </c>
      <c r="AX109" s="266">
        <f t="shared" si="128"/>
        <v>2241104786.9311819</v>
      </c>
      <c r="AY109" s="117">
        <f t="shared" si="129"/>
        <v>2241104786.9311819</v>
      </c>
      <c r="AZ109" s="2"/>
      <c r="BA109" s="2"/>
      <c r="BV109" s="53">
        <f t="shared" si="113"/>
        <v>-1511462.5094939955</v>
      </c>
      <c r="BX109" s="116"/>
      <c r="BY109" s="112"/>
      <c r="BZ109" s="112" t="str">
        <f t="shared" si="114"/>
        <v>2BR-18</v>
      </c>
      <c r="CA109" s="113">
        <f t="shared" si="115"/>
        <v>18</v>
      </c>
      <c r="CB109" s="114">
        <f t="shared" si="116"/>
        <v>97</v>
      </c>
      <c r="CC109" s="114">
        <f t="shared" si="116"/>
        <v>85</v>
      </c>
      <c r="CD109" s="115">
        <f t="shared" si="117"/>
        <v>26092326.415032003</v>
      </c>
      <c r="CE109" s="115">
        <f t="shared" si="118"/>
        <v>2038667000</v>
      </c>
      <c r="CF109" s="115">
        <f t="shared" si="118"/>
        <v>2297903000</v>
      </c>
      <c r="CG109" s="115">
        <f t="shared" si="118"/>
        <v>2439633000</v>
      </c>
      <c r="CH109" s="115">
        <f t="shared" si="118"/>
        <v>2590104000</v>
      </c>
      <c r="CI109" s="115">
        <f t="shared" si="119"/>
        <v>2749856000</v>
      </c>
      <c r="CV109" s="58">
        <f t="shared" si="120"/>
        <v>1899818100</v>
      </c>
      <c r="CW109" s="43">
        <f t="shared" si="121"/>
        <v>21109090</v>
      </c>
      <c r="CZ109" s="53">
        <f t="shared" si="122"/>
        <v>1688158800</v>
      </c>
      <c r="DA109" s="43">
        <f t="shared" si="123"/>
        <v>28135980</v>
      </c>
      <c r="DB109" s="48">
        <f t="shared" si="124"/>
        <v>46893300</v>
      </c>
    </row>
    <row r="110" spans="1:106">
      <c r="A110" s="3">
        <f t="shared" si="125"/>
        <v>71</v>
      </c>
      <c r="B110" s="249">
        <v>3</v>
      </c>
      <c r="C110" s="250" t="s">
        <v>152</v>
      </c>
      <c r="D110" s="251">
        <v>10</v>
      </c>
      <c r="E110" s="252"/>
      <c r="F110" s="40" t="s">
        <v>48</v>
      </c>
      <c r="G110" s="253">
        <f t="shared" si="87"/>
        <v>74</v>
      </c>
      <c r="H110" s="253">
        <f t="shared" si="88"/>
        <v>63</v>
      </c>
      <c r="I110" s="254">
        <f t="shared" si="89"/>
        <v>27506142.120000001</v>
      </c>
      <c r="J110" s="254">
        <f t="shared" si="90"/>
        <v>2</v>
      </c>
      <c r="K110" s="255">
        <f t="shared" si="91"/>
        <v>0.93</v>
      </c>
      <c r="L110" s="256">
        <f t="shared" si="130"/>
        <v>1.01</v>
      </c>
      <c r="M110" s="257">
        <f t="shared" si="92"/>
        <v>21590156.067032635</v>
      </c>
      <c r="N110" s="257">
        <f t="shared" si="93"/>
        <v>24335555.480755895</v>
      </c>
      <c r="O110" s="257">
        <f t="shared" si="94"/>
        <v>25836519.293316003</v>
      </c>
      <c r="P110" s="257">
        <f t="shared" si="95"/>
        <v>27430059.269522611</v>
      </c>
      <c r="Q110" s="258">
        <f t="shared" si="96"/>
        <v>25836519.293316003</v>
      </c>
      <c r="R110" s="257">
        <f t="shared" si="96"/>
        <v>27430059.269522611</v>
      </c>
      <c r="S110" s="257">
        <f t="shared" si="97"/>
        <v>29121885.304580249</v>
      </c>
      <c r="T110" s="257"/>
      <c r="U110" s="257">
        <f t="shared" si="98"/>
        <v>1360179832.2230561</v>
      </c>
      <c r="V110" s="257">
        <f t="shared" si="99"/>
        <v>1533139995.2876215</v>
      </c>
      <c r="W110" s="257">
        <f t="shared" si="100"/>
        <v>1627700715.4789083</v>
      </c>
      <c r="X110" s="258">
        <f t="shared" si="101"/>
        <v>1728093733.9799244</v>
      </c>
      <c r="Y110" s="258">
        <f t="shared" si="102"/>
        <v>1627700715.4789083</v>
      </c>
      <c r="Z110" s="257">
        <f t="shared" si="103"/>
        <v>1728093733.9799244</v>
      </c>
      <c r="AA110" s="257">
        <f t="shared" si="104"/>
        <v>1834678774.1885557</v>
      </c>
      <c r="AB110" s="257"/>
      <c r="AC110" s="32" t="str">
        <f t="shared" si="105"/>
        <v>BERTAHAP</v>
      </c>
      <c r="AD110" s="259">
        <f t="shared" si="106"/>
        <v>0</v>
      </c>
      <c r="AE110" s="260">
        <v>2</v>
      </c>
      <c r="AF110" s="261"/>
      <c r="AG110" s="257" t="str">
        <f t="shared" ref="AG110:AG116" si="131">IF(AF110&gt;$BB$42,"LB","KR")</f>
        <v>KR</v>
      </c>
      <c r="AH110" s="261">
        <f t="shared" si="68"/>
        <v>1496198000</v>
      </c>
      <c r="AI110" s="261">
        <f t="shared" si="68"/>
        <v>1686454000</v>
      </c>
      <c r="AJ110" s="261">
        <f t="shared" si="68"/>
        <v>1790471000</v>
      </c>
      <c r="AK110" s="262">
        <f t="shared" si="67"/>
        <v>1900904000</v>
      </c>
      <c r="AL110" s="262">
        <f t="shared" si="67"/>
        <v>1790471000</v>
      </c>
      <c r="AM110" s="261">
        <f t="shared" si="67"/>
        <v>1900904000</v>
      </c>
      <c r="AN110" s="261">
        <f t="shared" si="67"/>
        <v>2018147000</v>
      </c>
      <c r="AO110" s="261">
        <f t="shared" si="126"/>
        <v>2018147549.5050869</v>
      </c>
      <c r="AP110" s="51">
        <f t="shared" si="127"/>
        <v>1897900000</v>
      </c>
      <c r="AQ110" s="42">
        <f t="shared" si="127"/>
        <v>2014959000</v>
      </c>
      <c r="AR110" s="58">
        <f t="shared" si="107"/>
        <v>1708110000</v>
      </c>
      <c r="AS110" s="58">
        <f t="shared" si="108"/>
        <v>28468500</v>
      </c>
      <c r="AT110" s="336">
        <f t="shared" si="109"/>
        <v>35641950</v>
      </c>
      <c r="AU110" s="131">
        <f t="shared" si="110"/>
        <v>20149590</v>
      </c>
      <c r="AV110" s="5">
        <f t="shared" si="111"/>
        <v>28468500</v>
      </c>
      <c r="AW110" s="5">
        <f t="shared" si="112"/>
        <v>44761775</v>
      </c>
      <c r="AX110" s="266">
        <f t="shared" si="128"/>
        <v>2139236821.8478711</v>
      </c>
      <c r="AY110" s="117">
        <f t="shared" si="129"/>
        <v>2139236821.8478711</v>
      </c>
      <c r="AZ110" s="2"/>
      <c r="BA110" s="2"/>
      <c r="BV110" s="53">
        <f t="shared" si="113"/>
        <v>-1511462.5094939955</v>
      </c>
      <c r="BX110" s="116">
        <v>20</v>
      </c>
      <c r="BY110" s="121" t="s">
        <v>69</v>
      </c>
      <c r="BZ110" s="112" t="str">
        <f t="shared" ref="BZ110:BZ115" si="132">F190</f>
        <v>1BR-8</v>
      </c>
      <c r="CA110" s="113" t="str">
        <f t="shared" ref="CA110:CA115" si="133">D190</f>
        <v>08</v>
      </c>
      <c r="CB110" s="114">
        <f t="shared" ref="CB110:CC115" si="134">G190</f>
        <v>60</v>
      </c>
      <c r="CC110" s="114">
        <f t="shared" si="134"/>
        <v>52</v>
      </c>
      <c r="CD110" s="115">
        <f t="shared" ref="CD110:CD115" si="135">O190</f>
        <v>26092326.415032003</v>
      </c>
      <c r="CE110" s="115">
        <f t="shared" ref="CE110:CH115" si="136">AH190</f>
        <v>1247185000</v>
      </c>
      <c r="CF110" s="115">
        <f t="shared" si="136"/>
        <v>1405776000</v>
      </c>
      <c r="CG110" s="115">
        <f t="shared" si="136"/>
        <v>1492482000</v>
      </c>
      <c r="CH110" s="115">
        <f t="shared" si="136"/>
        <v>1584535000</v>
      </c>
      <c r="CI110" s="115">
        <f t="shared" ref="CI110:CI115" si="137">AN190</f>
        <v>1682265000</v>
      </c>
      <c r="CJ110" s="2">
        <v>6</v>
      </c>
      <c r="CV110" s="58">
        <f t="shared" si="120"/>
        <v>1813463100</v>
      </c>
      <c r="CW110" s="43">
        <f t="shared" si="121"/>
        <v>20149590</v>
      </c>
      <c r="CZ110" s="53">
        <f t="shared" si="122"/>
        <v>1611423900</v>
      </c>
      <c r="DA110" s="43">
        <f t="shared" si="123"/>
        <v>26857065</v>
      </c>
      <c r="DB110" s="48">
        <f t="shared" si="124"/>
        <v>44761775</v>
      </c>
    </row>
    <row r="111" spans="1:106">
      <c r="A111" s="3">
        <f t="shared" si="125"/>
        <v>72</v>
      </c>
      <c r="B111" s="249">
        <v>4</v>
      </c>
      <c r="C111" s="250" t="s">
        <v>152</v>
      </c>
      <c r="D111" s="285">
        <v>12</v>
      </c>
      <c r="E111" s="252"/>
      <c r="F111" s="40" t="s">
        <v>50</v>
      </c>
      <c r="G111" s="253">
        <f t="shared" si="87"/>
        <v>67</v>
      </c>
      <c r="H111" s="253">
        <f t="shared" si="88"/>
        <v>57</v>
      </c>
      <c r="I111" s="254">
        <f t="shared" si="89"/>
        <v>27506142.120000001</v>
      </c>
      <c r="J111" s="254">
        <f t="shared" si="90"/>
        <v>2</v>
      </c>
      <c r="K111" s="255">
        <f t="shared" si="91"/>
        <v>0.93</v>
      </c>
      <c r="L111" s="256">
        <f t="shared" si="130"/>
        <v>1.01</v>
      </c>
      <c r="M111" s="257">
        <f t="shared" si="92"/>
        <v>21590156.067032635</v>
      </c>
      <c r="N111" s="257">
        <f t="shared" si="93"/>
        <v>24335555.480755895</v>
      </c>
      <c r="O111" s="257">
        <f t="shared" si="94"/>
        <v>25836519.293316003</v>
      </c>
      <c r="P111" s="257">
        <f t="shared" si="95"/>
        <v>27430059.269522611</v>
      </c>
      <c r="Q111" s="258">
        <f t="shared" si="96"/>
        <v>25836519.293316003</v>
      </c>
      <c r="R111" s="257">
        <f t="shared" si="96"/>
        <v>27430059.269522611</v>
      </c>
      <c r="S111" s="257">
        <f t="shared" si="97"/>
        <v>29121885.304580249</v>
      </c>
      <c r="T111" s="257"/>
      <c r="U111" s="257">
        <f t="shared" si="98"/>
        <v>1230638895.8208601</v>
      </c>
      <c r="V111" s="257">
        <f t="shared" si="99"/>
        <v>1387126662.4030859</v>
      </c>
      <c r="W111" s="257">
        <f t="shared" si="100"/>
        <v>1472681599.7190123</v>
      </c>
      <c r="X111" s="258">
        <f t="shared" si="101"/>
        <v>1563513378.3627889</v>
      </c>
      <c r="Y111" s="258">
        <f t="shared" si="102"/>
        <v>1472681599.7190123</v>
      </c>
      <c r="Z111" s="257">
        <f t="shared" si="103"/>
        <v>1563513378.3627889</v>
      </c>
      <c r="AA111" s="257">
        <f t="shared" si="104"/>
        <v>1659947462.3610742</v>
      </c>
      <c r="AB111" s="257"/>
      <c r="AC111" s="32" t="str">
        <f t="shared" si="105"/>
        <v>BERTAHAP</v>
      </c>
      <c r="AD111" s="259">
        <f t="shared" si="106"/>
        <v>0</v>
      </c>
      <c r="AE111" s="260">
        <v>2</v>
      </c>
      <c r="AF111" s="261"/>
      <c r="AG111" s="257" t="str">
        <f t="shared" si="131"/>
        <v>KR</v>
      </c>
      <c r="AH111" s="261">
        <f t="shared" si="68"/>
        <v>1353703000</v>
      </c>
      <c r="AI111" s="261">
        <f t="shared" si="68"/>
        <v>1525840000</v>
      </c>
      <c r="AJ111" s="261">
        <f t="shared" si="68"/>
        <v>1619950000</v>
      </c>
      <c r="AK111" s="262">
        <f t="shared" si="67"/>
        <v>1719865000</v>
      </c>
      <c r="AL111" s="262">
        <f t="shared" si="67"/>
        <v>1619950000</v>
      </c>
      <c r="AM111" s="261">
        <f t="shared" si="67"/>
        <v>1719865000</v>
      </c>
      <c r="AN111" s="261">
        <f t="shared" si="67"/>
        <v>1825943000</v>
      </c>
      <c r="AO111" s="261">
        <f t="shared" si="126"/>
        <v>1825942464.8638577</v>
      </c>
      <c r="AP111" s="51">
        <f t="shared" si="127"/>
        <v>1717147000</v>
      </c>
      <c r="AQ111" s="42">
        <f t="shared" si="127"/>
        <v>1823057000</v>
      </c>
      <c r="AR111" s="58">
        <f t="shared" si="107"/>
        <v>1545432300</v>
      </c>
      <c r="AS111" s="58">
        <f t="shared" si="108"/>
        <v>25757205</v>
      </c>
      <c r="AT111" s="336">
        <f t="shared" si="109"/>
        <v>32247468.75</v>
      </c>
      <c r="AU111" s="131">
        <f t="shared" si="110"/>
        <v>18230570</v>
      </c>
      <c r="AV111" s="5">
        <f t="shared" si="111"/>
        <v>25757205</v>
      </c>
      <c r="AW111" s="5">
        <f t="shared" si="112"/>
        <v>40498750</v>
      </c>
      <c r="AX111" s="266">
        <f t="shared" si="128"/>
        <v>1935498768.3260624</v>
      </c>
      <c r="AY111" s="117">
        <f t="shared" si="129"/>
        <v>1935498768.3260624</v>
      </c>
      <c r="AZ111" s="2"/>
      <c r="BA111" s="2"/>
      <c r="BV111" s="53">
        <f t="shared" si="113"/>
        <v>-1511462.5094939955</v>
      </c>
      <c r="BX111" s="116"/>
      <c r="BY111" s="112"/>
      <c r="BZ111" s="112" t="str">
        <f t="shared" si="132"/>
        <v>1BR-10</v>
      </c>
      <c r="CA111" s="113">
        <f t="shared" si="133"/>
        <v>10</v>
      </c>
      <c r="CB111" s="114">
        <f t="shared" si="134"/>
        <v>74</v>
      </c>
      <c r="CC111" s="114">
        <f t="shared" si="134"/>
        <v>63</v>
      </c>
      <c r="CD111" s="115">
        <f t="shared" si="135"/>
        <v>26092326.415032003</v>
      </c>
      <c r="CE111" s="115">
        <f t="shared" si="136"/>
        <v>1511012000</v>
      </c>
      <c r="CF111" s="115">
        <f t="shared" si="136"/>
        <v>1703152000</v>
      </c>
      <c r="CG111" s="115">
        <f t="shared" si="136"/>
        <v>1808199000</v>
      </c>
      <c r="CH111" s="115">
        <f t="shared" si="136"/>
        <v>1919724000</v>
      </c>
      <c r="CI111" s="115">
        <f t="shared" si="137"/>
        <v>2038129000</v>
      </c>
      <c r="CV111" s="58">
        <f t="shared" si="120"/>
        <v>1640751300</v>
      </c>
      <c r="CW111" s="43">
        <f t="shared" si="121"/>
        <v>18230570</v>
      </c>
      <c r="CZ111" s="53">
        <f t="shared" si="122"/>
        <v>1457955000</v>
      </c>
      <c r="DA111" s="43">
        <f t="shared" si="123"/>
        <v>24299250</v>
      </c>
      <c r="DB111" s="48">
        <f t="shared" si="124"/>
        <v>40498750</v>
      </c>
    </row>
    <row r="112" spans="1:106">
      <c r="A112" s="3">
        <f t="shared" si="125"/>
        <v>73</v>
      </c>
      <c r="B112" s="249">
        <v>5</v>
      </c>
      <c r="C112" s="250" t="s">
        <v>152</v>
      </c>
      <c r="D112" s="251">
        <v>16</v>
      </c>
      <c r="E112" s="252"/>
      <c r="F112" s="40" t="s">
        <v>52</v>
      </c>
      <c r="G112" s="253">
        <f t="shared" si="87"/>
        <v>71</v>
      </c>
      <c r="H112" s="253">
        <f t="shared" si="88"/>
        <v>63</v>
      </c>
      <c r="I112" s="254">
        <f t="shared" si="89"/>
        <v>27506142.120000001</v>
      </c>
      <c r="J112" s="254">
        <f t="shared" si="90"/>
        <v>2</v>
      </c>
      <c r="K112" s="255">
        <f t="shared" si="91"/>
        <v>0.93</v>
      </c>
      <c r="L112" s="256">
        <f t="shared" si="130"/>
        <v>1.01</v>
      </c>
      <c r="M112" s="257">
        <f t="shared" si="92"/>
        <v>21590156.067032635</v>
      </c>
      <c r="N112" s="257">
        <f t="shared" si="93"/>
        <v>24335555.480755895</v>
      </c>
      <c r="O112" s="257">
        <f t="shared" si="94"/>
        <v>25836519.293316003</v>
      </c>
      <c r="P112" s="257">
        <f t="shared" si="95"/>
        <v>27430059.269522611</v>
      </c>
      <c r="Q112" s="258">
        <f t="shared" si="96"/>
        <v>25836519.293316003</v>
      </c>
      <c r="R112" s="257">
        <f t="shared" si="96"/>
        <v>27430059.269522611</v>
      </c>
      <c r="S112" s="257">
        <f t="shared" si="97"/>
        <v>29121885.304580249</v>
      </c>
      <c r="T112" s="257"/>
      <c r="U112" s="257">
        <f t="shared" si="98"/>
        <v>1360179832.2230561</v>
      </c>
      <c r="V112" s="257">
        <f t="shared" si="99"/>
        <v>1533139995.2876215</v>
      </c>
      <c r="W112" s="257">
        <f t="shared" si="100"/>
        <v>1627700715.4789083</v>
      </c>
      <c r="X112" s="258">
        <f t="shared" si="101"/>
        <v>1728093733.9799244</v>
      </c>
      <c r="Y112" s="258">
        <f t="shared" si="102"/>
        <v>1627700715.4789083</v>
      </c>
      <c r="Z112" s="257">
        <f t="shared" si="103"/>
        <v>1728093733.9799244</v>
      </c>
      <c r="AA112" s="257">
        <f t="shared" si="104"/>
        <v>1834678774.1885557</v>
      </c>
      <c r="AB112" s="257"/>
      <c r="AC112" s="32" t="str">
        <f t="shared" si="105"/>
        <v>BERTAHAP</v>
      </c>
      <c r="AD112" s="259">
        <f t="shared" si="106"/>
        <v>0</v>
      </c>
      <c r="AE112" s="260">
        <v>2</v>
      </c>
      <c r="AF112" s="261"/>
      <c r="AG112" s="257" t="str">
        <f t="shared" si="131"/>
        <v>KR</v>
      </c>
      <c r="AH112" s="261">
        <f t="shared" si="68"/>
        <v>1496198000</v>
      </c>
      <c r="AI112" s="261">
        <f t="shared" si="68"/>
        <v>1686454000</v>
      </c>
      <c r="AJ112" s="261">
        <f t="shared" si="68"/>
        <v>1790471000</v>
      </c>
      <c r="AK112" s="262">
        <f t="shared" si="67"/>
        <v>1900904000</v>
      </c>
      <c r="AL112" s="262">
        <f t="shared" si="67"/>
        <v>1790471000</v>
      </c>
      <c r="AM112" s="261">
        <f t="shared" si="67"/>
        <v>1900904000</v>
      </c>
      <c r="AN112" s="261">
        <f t="shared" si="67"/>
        <v>2018147000</v>
      </c>
      <c r="AO112" s="261">
        <f t="shared" si="126"/>
        <v>2018147549.5050869</v>
      </c>
      <c r="AP112" s="51">
        <f t="shared" si="127"/>
        <v>1897900000</v>
      </c>
      <c r="AQ112" s="42">
        <f t="shared" si="127"/>
        <v>2014959000</v>
      </c>
      <c r="AR112" s="58">
        <f t="shared" si="107"/>
        <v>1708110000</v>
      </c>
      <c r="AS112" s="58">
        <f t="shared" si="108"/>
        <v>28468500</v>
      </c>
      <c r="AT112" s="336">
        <f t="shared" si="109"/>
        <v>35641950</v>
      </c>
      <c r="AU112" s="131">
        <f t="shared" si="110"/>
        <v>20149590</v>
      </c>
      <c r="AV112" s="5">
        <f t="shared" si="111"/>
        <v>28468500</v>
      </c>
      <c r="AW112" s="5">
        <f t="shared" si="112"/>
        <v>44761775</v>
      </c>
      <c r="AX112" s="266">
        <f t="shared" si="128"/>
        <v>2139236821.8478711</v>
      </c>
      <c r="AY112" s="117">
        <f t="shared" si="129"/>
        <v>2139236821.8478711</v>
      </c>
      <c r="AZ112" s="2"/>
      <c r="BA112" s="2"/>
      <c r="BV112" s="53">
        <f t="shared" si="113"/>
        <v>-1511462.5094939955</v>
      </c>
      <c r="BX112" s="116"/>
      <c r="BY112" s="112"/>
      <c r="BZ112" s="112" t="str">
        <f t="shared" si="132"/>
        <v>1BR-12</v>
      </c>
      <c r="CA112" s="113">
        <f t="shared" si="133"/>
        <v>12</v>
      </c>
      <c r="CB112" s="114">
        <f t="shared" si="134"/>
        <v>67</v>
      </c>
      <c r="CC112" s="114">
        <f t="shared" si="134"/>
        <v>57</v>
      </c>
      <c r="CD112" s="115">
        <f t="shared" si="135"/>
        <v>26092326.415032003</v>
      </c>
      <c r="CE112" s="115">
        <f t="shared" si="136"/>
        <v>1367106000</v>
      </c>
      <c r="CF112" s="115">
        <f t="shared" si="136"/>
        <v>1540947000</v>
      </c>
      <c r="CG112" s="115">
        <f t="shared" si="136"/>
        <v>1635989000</v>
      </c>
      <c r="CH112" s="115">
        <f t="shared" si="136"/>
        <v>1736894000</v>
      </c>
      <c r="CI112" s="115">
        <f t="shared" si="137"/>
        <v>1844021000</v>
      </c>
      <c r="CV112" s="58">
        <f t="shared" si="120"/>
        <v>1813463100</v>
      </c>
      <c r="CW112" s="43">
        <f t="shared" si="121"/>
        <v>20149590</v>
      </c>
      <c r="CZ112" s="53">
        <f t="shared" si="122"/>
        <v>1611423900</v>
      </c>
      <c r="DA112" s="43">
        <f t="shared" si="123"/>
        <v>26857065</v>
      </c>
      <c r="DB112" s="48">
        <f t="shared" si="124"/>
        <v>44761775</v>
      </c>
    </row>
    <row r="113" spans="1:106">
      <c r="A113" s="3">
        <f t="shared" si="125"/>
        <v>74</v>
      </c>
      <c r="B113" s="249">
        <v>6</v>
      </c>
      <c r="C113" s="250" t="s">
        <v>152</v>
      </c>
      <c r="D113" s="285">
        <v>18</v>
      </c>
      <c r="E113" s="252"/>
      <c r="F113" s="40" t="s">
        <v>54</v>
      </c>
      <c r="G113" s="253">
        <f t="shared" si="87"/>
        <v>97</v>
      </c>
      <c r="H113" s="253">
        <f t="shared" si="88"/>
        <v>85</v>
      </c>
      <c r="I113" s="254">
        <f t="shared" si="89"/>
        <v>27506142.120000001</v>
      </c>
      <c r="J113" s="254">
        <f t="shared" si="90"/>
        <v>2</v>
      </c>
      <c r="K113" s="255">
        <f t="shared" si="91"/>
        <v>0.93</v>
      </c>
      <c r="L113" s="256">
        <f t="shared" si="130"/>
        <v>1.01</v>
      </c>
      <c r="M113" s="257">
        <f t="shared" si="92"/>
        <v>21590156.067032635</v>
      </c>
      <c r="N113" s="257">
        <f t="shared" si="93"/>
        <v>24335555.480755895</v>
      </c>
      <c r="O113" s="257">
        <f t="shared" si="94"/>
        <v>25836519.293316003</v>
      </c>
      <c r="P113" s="257">
        <f t="shared" si="95"/>
        <v>27430059.269522611</v>
      </c>
      <c r="Q113" s="258">
        <f t="shared" si="96"/>
        <v>25836519.293316003</v>
      </c>
      <c r="R113" s="257">
        <f t="shared" si="96"/>
        <v>27430059.269522611</v>
      </c>
      <c r="S113" s="257">
        <f t="shared" si="97"/>
        <v>29121885.304580249</v>
      </c>
      <c r="T113" s="257"/>
      <c r="U113" s="257">
        <f t="shared" si="98"/>
        <v>1835163265.6977739</v>
      </c>
      <c r="V113" s="257">
        <f t="shared" si="99"/>
        <v>2068522215.8642511</v>
      </c>
      <c r="W113" s="257">
        <f t="shared" si="100"/>
        <v>2196104139.9318604</v>
      </c>
      <c r="X113" s="258">
        <f t="shared" si="101"/>
        <v>2331555037.9094219</v>
      </c>
      <c r="Y113" s="258">
        <f t="shared" si="102"/>
        <v>2196104139.9318604</v>
      </c>
      <c r="Z113" s="257">
        <f t="shared" si="103"/>
        <v>2331555037.9094219</v>
      </c>
      <c r="AA113" s="257">
        <f t="shared" si="104"/>
        <v>2475360250.8893213</v>
      </c>
      <c r="AB113" s="257"/>
      <c r="AC113" s="32" t="str">
        <f t="shared" si="105"/>
        <v>BERTAHAP</v>
      </c>
      <c r="AD113" s="259">
        <f t="shared" si="106"/>
        <v>0</v>
      </c>
      <c r="AE113" s="260">
        <v>2</v>
      </c>
      <c r="AF113" s="261"/>
      <c r="AG113" s="257" t="str">
        <f t="shared" si="131"/>
        <v>KR</v>
      </c>
      <c r="AH113" s="261">
        <f t="shared" si="68"/>
        <v>2018680000</v>
      </c>
      <c r="AI113" s="261">
        <f t="shared" si="68"/>
        <v>2275375000</v>
      </c>
      <c r="AJ113" s="261">
        <f t="shared" si="68"/>
        <v>2415715000</v>
      </c>
      <c r="AK113" s="262">
        <f t="shared" si="67"/>
        <v>2564711000</v>
      </c>
      <c r="AL113" s="262">
        <f t="shared" si="67"/>
        <v>2415715000</v>
      </c>
      <c r="AM113" s="261">
        <f t="shared" si="67"/>
        <v>2564711000</v>
      </c>
      <c r="AN113" s="261">
        <f t="shared" si="67"/>
        <v>2722897000</v>
      </c>
      <c r="AO113" s="261">
        <f t="shared" si="126"/>
        <v>2722896695.3821664</v>
      </c>
      <c r="AP113" s="51">
        <f t="shared" si="127"/>
        <v>2560658000</v>
      </c>
      <c r="AQ113" s="42">
        <f t="shared" si="127"/>
        <v>2718594000</v>
      </c>
      <c r="AR113" s="58">
        <f t="shared" si="107"/>
        <v>2304592200</v>
      </c>
      <c r="AS113" s="58">
        <f t="shared" si="108"/>
        <v>38409870</v>
      </c>
      <c r="AT113" s="336">
        <f t="shared" si="109"/>
        <v>48088331.25</v>
      </c>
      <c r="AU113" s="131">
        <f t="shared" si="110"/>
        <v>27185940</v>
      </c>
      <c r="AV113" s="5">
        <f t="shared" si="111"/>
        <v>38409870</v>
      </c>
      <c r="AW113" s="5">
        <f t="shared" si="112"/>
        <v>60392875</v>
      </c>
      <c r="AX113" s="266">
        <f t="shared" si="128"/>
        <v>2886270335.254807</v>
      </c>
      <c r="AY113" s="117">
        <f t="shared" si="129"/>
        <v>2886270335.254807</v>
      </c>
      <c r="AZ113" s="2"/>
      <c r="BA113" s="2"/>
      <c r="BV113" s="53">
        <f t="shared" si="113"/>
        <v>-1511462.5094939955</v>
      </c>
      <c r="BX113" s="116"/>
      <c r="BY113" s="112"/>
      <c r="BZ113" s="112" t="str">
        <f t="shared" si="132"/>
        <v>1BR-16</v>
      </c>
      <c r="CA113" s="113">
        <f t="shared" si="133"/>
        <v>16</v>
      </c>
      <c r="CB113" s="114">
        <f t="shared" si="134"/>
        <v>71</v>
      </c>
      <c r="CC113" s="114">
        <f t="shared" si="134"/>
        <v>63</v>
      </c>
      <c r="CD113" s="115">
        <f t="shared" si="135"/>
        <v>26092326.415032003</v>
      </c>
      <c r="CE113" s="115">
        <f t="shared" si="136"/>
        <v>1511012000</v>
      </c>
      <c r="CF113" s="115">
        <f t="shared" si="136"/>
        <v>1703152000</v>
      </c>
      <c r="CG113" s="115">
        <f t="shared" si="136"/>
        <v>1808199000</v>
      </c>
      <c r="CH113" s="115">
        <f t="shared" si="136"/>
        <v>1919724000</v>
      </c>
      <c r="CI113" s="115">
        <f t="shared" si="137"/>
        <v>2038129000</v>
      </c>
      <c r="CV113" s="58">
        <f t="shared" si="120"/>
        <v>2446734600</v>
      </c>
      <c r="CW113" s="43">
        <f t="shared" si="121"/>
        <v>27185940</v>
      </c>
      <c r="CZ113" s="53">
        <f t="shared" si="122"/>
        <v>2174143500</v>
      </c>
      <c r="DA113" s="43">
        <f t="shared" si="123"/>
        <v>36235725</v>
      </c>
      <c r="DB113" s="48">
        <f t="shared" si="124"/>
        <v>60392875</v>
      </c>
    </row>
    <row r="114" spans="1:106">
      <c r="A114" s="3">
        <f t="shared" si="125"/>
        <v>75</v>
      </c>
      <c r="B114" s="249">
        <v>7</v>
      </c>
      <c r="C114" s="250" t="s">
        <v>152</v>
      </c>
      <c r="D114" s="285">
        <v>20</v>
      </c>
      <c r="E114" s="252"/>
      <c r="F114" s="40" t="s">
        <v>70</v>
      </c>
      <c r="G114" s="253">
        <f t="shared" si="87"/>
        <v>60</v>
      </c>
      <c r="H114" s="253">
        <f t="shared" si="88"/>
        <v>51</v>
      </c>
      <c r="I114" s="254">
        <f t="shared" si="89"/>
        <v>27506142.120000001</v>
      </c>
      <c r="J114" s="254">
        <f t="shared" si="90"/>
        <v>2</v>
      </c>
      <c r="K114" s="255">
        <f t="shared" si="91"/>
        <v>0.93</v>
      </c>
      <c r="L114" s="256">
        <f t="shared" si="130"/>
        <v>1.01</v>
      </c>
      <c r="M114" s="257">
        <f t="shared" si="92"/>
        <v>21590156.067032635</v>
      </c>
      <c r="N114" s="257">
        <f t="shared" si="93"/>
        <v>24335555.480755895</v>
      </c>
      <c r="O114" s="257">
        <f t="shared" si="94"/>
        <v>25836519.293316003</v>
      </c>
      <c r="P114" s="257">
        <f t="shared" si="95"/>
        <v>27430059.269522611</v>
      </c>
      <c r="Q114" s="258">
        <f t="shared" si="96"/>
        <v>25836519.293316003</v>
      </c>
      <c r="R114" s="257">
        <f t="shared" si="96"/>
        <v>27430059.269522611</v>
      </c>
      <c r="S114" s="257">
        <f t="shared" si="97"/>
        <v>29121885.304580249</v>
      </c>
      <c r="T114" s="257"/>
      <c r="U114" s="257">
        <f t="shared" si="98"/>
        <v>1101097959.4186645</v>
      </c>
      <c r="V114" s="257">
        <f t="shared" si="99"/>
        <v>1241113329.5185506</v>
      </c>
      <c r="W114" s="257">
        <f t="shared" si="100"/>
        <v>1317662483.9591162</v>
      </c>
      <c r="X114" s="258">
        <f t="shared" si="101"/>
        <v>1398933022.7456532</v>
      </c>
      <c r="Y114" s="258">
        <f t="shared" si="102"/>
        <v>1317662483.9591162</v>
      </c>
      <c r="Z114" s="257">
        <f t="shared" si="103"/>
        <v>1398933022.7456532</v>
      </c>
      <c r="AA114" s="257">
        <f t="shared" si="104"/>
        <v>1485216150.5335927</v>
      </c>
      <c r="AB114" s="257"/>
      <c r="AC114" s="32" t="str">
        <f t="shared" si="105"/>
        <v>BERTAHAP</v>
      </c>
      <c r="AD114" s="259">
        <f t="shared" si="106"/>
        <v>0</v>
      </c>
      <c r="AE114" s="260">
        <v>2</v>
      </c>
      <c r="AF114" s="261"/>
      <c r="AG114" s="257" t="str">
        <f t="shared" si="131"/>
        <v>KR</v>
      </c>
      <c r="AH114" s="261">
        <f t="shared" si="68"/>
        <v>1211208000</v>
      </c>
      <c r="AI114" s="261">
        <f t="shared" si="68"/>
        <v>1365225000</v>
      </c>
      <c r="AJ114" s="261">
        <f t="shared" si="68"/>
        <v>1449429000</v>
      </c>
      <c r="AK114" s="262">
        <f t="shared" si="67"/>
        <v>1538827000</v>
      </c>
      <c r="AL114" s="262">
        <f t="shared" si="67"/>
        <v>1449429000</v>
      </c>
      <c r="AM114" s="261">
        <f t="shared" si="67"/>
        <v>1538827000</v>
      </c>
      <c r="AN114" s="261">
        <f t="shared" si="67"/>
        <v>1633738000</v>
      </c>
      <c r="AO114" s="261">
        <f t="shared" si="126"/>
        <v>1633738441.900414</v>
      </c>
      <c r="AP114" s="51">
        <f t="shared" si="127"/>
        <v>1536395000</v>
      </c>
      <c r="AQ114" s="42">
        <f t="shared" si="127"/>
        <v>1631157000</v>
      </c>
      <c r="AR114" s="58">
        <f t="shared" si="107"/>
        <v>1382755500</v>
      </c>
      <c r="AS114" s="58">
        <f t="shared" si="108"/>
        <v>23045925</v>
      </c>
      <c r="AT114" s="336">
        <f t="shared" si="109"/>
        <v>28853006.25</v>
      </c>
      <c r="AU114" s="131">
        <f t="shared" si="110"/>
        <v>16311570</v>
      </c>
      <c r="AV114" s="5">
        <f t="shared" si="111"/>
        <v>23045925</v>
      </c>
      <c r="AW114" s="5">
        <f t="shared" si="112"/>
        <v>36235725</v>
      </c>
      <c r="AX114" s="266">
        <f t="shared" si="128"/>
        <v>1731762838.1594403</v>
      </c>
      <c r="AY114" s="117">
        <f t="shared" si="129"/>
        <v>1731762838.1594403</v>
      </c>
      <c r="AZ114" s="2"/>
      <c r="BA114" s="2"/>
      <c r="BV114" s="53">
        <f t="shared" si="113"/>
        <v>-1511462.5094939955</v>
      </c>
      <c r="BX114" s="116"/>
      <c r="BY114" s="112"/>
      <c r="BZ114" s="112" t="str">
        <f t="shared" si="132"/>
        <v>2BR-18</v>
      </c>
      <c r="CA114" s="113">
        <f t="shared" si="133"/>
        <v>18</v>
      </c>
      <c r="CB114" s="114">
        <f t="shared" si="134"/>
        <v>97</v>
      </c>
      <c r="CC114" s="114">
        <f t="shared" si="134"/>
        <v>85</v>
      </c>
      <c r="CD114" s="115">
        <f t="shared" si="135"/>
        <v>26092326.415032003</v>
      </c>
      <c r="CE114" s="115">
        <f t="shared" si="136"/>
        <v>2038667000</v>
      </c>
      <c r="CF114" s="115">
        <f t="shared" si="136"/>
        <v>2297903000</v>
      </c>
      <c r="CG114" s="115">
        <f t="shared" si="136"/>
        <v>2439633000</v>
      </c>
      <c r="CH114" s="115">
        <f t="shared" si="136"/>
        <v>2590104000</v>
      </c>
      <c r="CI114" s="115">
        <f t="shared" si="137"/>
        <v>2749856000</v>
      </c>
      <c r="CV114" s="58">
        <f t="shared" si="120"/>
        <v>1468041300</v>
      </c>
      <c r="CW114" s="43">
        <f t="shared" si="121"/>
        <v>16311570</v>
      </c>
      <c r="CZ114" s="53">
        <f t="shared" si="122"/>
        <v>1304486100</v>
      </c>
      <c r="DA114" s="43">
        <f t="shared" si="123"/>
        <v>21741435</v>
      </c>
      <c r="DB114" s="48">
        <f t="shared" si="124"/>
        <v>36235725</v>
      </c>
    </row>
    <row r="115" spans="1:106">
      <c r="A115" s="3">
        <f t="shared" si="125"/>
        <v>76</v>
      </c>
      <c r="B115" s="249">
        <v>8</v>
      </c>
      <c r="C115" s="250" t="s">
        <v>152</v>
      </c>
      <c r="D115" s="285">
        <v>22</v>
      </c>
      <c r="E115" s="252"/>
      <c r="F115" s="40" t="s">
        <v>89</v>
      </c>
      <c r="G115" s="253">
        <f t="shared" si="87"/>
        <v>81</v>
      </c>
      <c r="H115" s="253">
        <f t="shared" si="88"/>
        <v>70</v>
      </c>
      <c r="I115" s="254">
        <f t="shared" si="89"/>
        <v>27506142.120000001</v>
      </c>
      <c r="J115" s="254">
        <f t="shared" si="90"/>
        <v>4</v>
      </c>
      <c r="K115" s="255">
        <f t="shared" si="91"/>
        <v>0.97</v>
      </c>
      <c r="L115" s="256">
        <f t="shared" si="130"/>
        <v>1.01</v>
      </c>
      <c r="M115" s="257">
        <f t="shared" si="92"/>
        <v>22518764.930130813</v>
      </c>
      <c r="N115" s="257">
        <f t="shared" si="93"/>
        <v>25382246.039067976</v>
      </c>
      <c r="O115" s="257">
        <f t="shared" si="94"/>
        <v>26947767.434964001</v>
      </c>
      <c r="P115" s="257">
        <f t="shared" si="95"/>
        <v>28609846.764985945</v>
      </c>
      <c r="Q115" s="258">
        <f t="shared" si="96"/>
        <v>26947767.434964001</v>
      </c>
      <c r="R115" s="257">
        <f t="shared" si="96"/>
        <v>28609846.764985945</v>
      </c>
      <c r="S115" s="257">
        <f t="shared" si="97"/>
        <v>30374439.511228859</v>
      </c>
      <c r="T115" s="257"/>
      <c r="U115" s="257">
        <f t="shared" si="98"/>
        <v>1576313545.1091568</v>
      </c>
      <c r="V115" s="257">
        <f t="shared" si="99"/>
        <v>1776757222.7347584</v>
      </c>
      <c r="W115" s="257">
        <f t="shared" si="100"/>
        <v>1886343720.4474802</v>
      </c>
      <c r="X115" s="258">
        <f t="shared" si="101"/>
        <v>2002689273.5490162</v>
      </c>
      <c r="Y115" s="258">
        <f t="shared" si="102"/>
        <v>1886343720.4474802</v>
      </c>
      <c r="Z115" s="257">
        <f t="shared" si="103"/>
        <v>2002689273.5490162</v>
      </c>
      <c r="AA115" s="257">
        <f t="shared" si="104"/>
        <v>2126210765.7860203</v>
      </c>
      <c r="AB115" s="257"/>
      <c r="AC115" s="32" t="str">
        <f t="shared" si="105"/>
        <v>BERTAHAP</v>
      </c>
      <c r="AD115" s="259">
        <f t="shared" si="106"/>
        <v>0</v>
      </c>
      <c r="AE115" s="260">
        <v>2</v>
      </c>
      <c r="AF115" s="261"/>
      <c r="AG115" s="257" t="str">
        <f t="shared" si="131"/>
        <v>KR</v>
      </c>
      <c r="AH115" s="261">
        <f t="shared" si="68"/>
        <v>1733945000</v>
      </c>
      <c r="AI115" s="261">
        <f t="shared" si="68"/>
        <v>1954433000</v>
      </c>
      <c r="AJ115" s="261">
        <f t="shared" si="68"/>
        <v>2074979000</v>
      </c>
      <c r="AK115" s="262">
        <f t="shared" si="67"/>
        <v>2202959000</v>
      </c>
      <c r="AL115" s="262">
        <f t="shared" si="67"/>
        <v>2074979000</v>
      </c>
      <c r="AM115" s="261">
        <f t="shared" si="67"/>
        <v>2202959000</v>
      </c>
      <c r="AN115" s="261">
        <f t="shared" si="67"/>
        <v>2338832000</v>
      </c>
      <c r="AO115" s="261">
        <f t="shared" si="126"/>
        <v>2338832633.0578384</v>
      </c>
      <c r="AP115" s="51">
        <f t="shared" si="127"/>
        <v>2199478000</v>
      </c>
      <c r="AQ115" s="42">
        <f t="shared" si="127"/>
        <v>2335137000</v>
      </c>
      <c r="AR115" s="58">
        <f t="shared" si="107"/>
        <v>1979530200</v>
      </c>
      <c r="AS115" s="58">
        <f t="shared" si="108"/>
        <v>32992170</v>
      </c>
      <c r="AT115" s="336">
        <f t="shared" si="109"/>
        <v>41305481.25</v>
      </c>
      <c r="AU115" s="131">
        <f t="shared" si="110"/>
        <v>23351370</v>
      </c>
      <c r="AV115" s="5">
        <f t="shared" si="111"/>
        <v>32992170</v>
      </c>
      <c r="AW115" s="5">
        <f t="shared" si="112"/>
        <v>51874475</v>
      </c>
      <c r="AX115" s="266">
        <f t="shared" si="128"/>
        <v>2479162630.3360872</v>
      </c>
      <c r="AY115" s="117">
        <f t="shared" si="129"/>
        <v>2479162630.3360872</v>
      </c>
      <c r="AZ115" s="2"/>
      <c r="BA115" s="2"/>
      <c r="BV115" s="53">
        <f t="shared" si="113"/>
        <v>-400214.36784599721</v>
      </c>
      <c r="BX115" s="116"/>
      <c r="BY115" s="112"/>
      <c r="BZ115" s="112" t="str">
        <f t="shared" si="132"/>
        <v>1BR-20</v>
      </c>
      <c r="CA115" s="113">
        <f t="shared" si="133"/>
        <v>20</v>
      </c>
      <c r="CB115" s="114">
        <f t="shared" si="134"/>
        <v>60</v>
      </c>
      <c r="CC115" s="114">
        <f t="shared" si="134"/>
        <v>51</v>
      </c>
      <c r="CD115" s="115">
        <f t="shared" si="135"/>
        <v>26092326.415032003</v>
      </c>
      <c r="CE115" s="115">
        <f t="shared" si="136"/>
        <v>1223200000</v>
      </c>
      <c r="CF115" s="115">
        <f t="shared" si="136"/>
        <v>1378742000</v>
      </c>
      <c r="CG115" s="115">
        <f t="shared" si="136"/>
        <v>1463780000</v>
      </c>
      <c r="CH115" s="115">
        <f t="shared" si="136"/>
        <v>1554063000</v>
      </c>
      <c r="CI115" s="115">
        <f t="shared" si="137"/>
        <v>1649914000</v>
      </c>
      <c r="CV115" s="58">
        <f t="shared" si="120"/>
        <v>2101623300</v>
      </c>
      <c r="CW115" s="43">
        <f t="shared" si="121"/>
        <v>23351370</v>
      </c>
      <c r="CZ115" s="53">
        <f t="shared" si="122"/>
        <v>1867481100</v>
      </c>
      <c r="DA115" s="43">
        <f t="shared" si="123"/>
        <v>31124685</v>
      </c>
      <c r="DB115" s="48">
        <f t="shared" si="124"/>
        <v>51874475</v>
      </c>
    </row>
    <row r="116" spans="1:106">
      <c r="A116" s="3">
        <f t="shared" si="125"/>
        <v>77</v>
      </c>
      <c r="B116" s="249">
        <v>1</v>
      </c>
      <c r="C116" s="250" t="s">
        <v>154</v>
      </c>
      <c r="D116" s="251" t="s">
        <v>24</v>
      </c>
      <c r="E116" s="252"/>
      <c r="F116" s="40" t="s">
        <v>39</v>
      </c>
      <c r="G116" s="253">
        <f t="shared" si="87"/>
        <v>113</v>
      </c>
      <c r="H116" s="253">
        <f t="shared" si="88"/>
        <v>101</v>
      </c>
      <c r="I116" s="254">
        <f t="shared" si="89"/>
        <v>27506142.120000001</v>
      </c>
      <c r="J116" s="254">
        <f t="shared" si="90"/>
        <v>6</v>
      </c>
      <c r="K116" s="255">
        <f t="shared" si="91"/>
        <v>0.95</v>
      </c>
      <c r="L116" s="305">
        <f t="shared" ref="L116:L123" si="138">SUMIF($AN$4:$AN$22,D116,$BJ$4:$BJ$22)</f>
        <v>1.02</v>
      </c>
      <c r="M116" s="257">
        <f t="shared" si="92"/>
        <v>22272821.493617184</v>
      </c>
      <c r="N116" s="257">
        <f t="shared" si="93"/>
        <v>25105028.490208089</v>
      </c>
      <c r="O116" s="257">
        <f t="shared" si="94"/>
        <v>26653451.714279998</v>
      </c>
      <c r="P116" s="257">
        <f t="shared" si="95"/>
        <v>28297378.294652831</v>
      </c>
      <c r="Q116" s="258">
        <f t="shared" si="96"/>
        <v>26653451.714279998</v>
      </c>
      <c r="R116" s="257">
        <f t="shared" si="96"/>
        <v>28297378.294652831</v>
      </c>
      <c r="S116" s="257">
        <f t="shared" si="97"/>
        <v>30042698.669368953</v>
      </c>
      <c r="T116" s="257"/>
      <c r="U116" s="257">
        <f t="shared" si="98"/>
        <v>2249554970.8553357</v>
      </c>
      <c r="V116" s="257">
        <f t="shared" si="99"/>
        <v>2535607877.5110168</v>
      </c>
      <c r="W116" s="257">
        <f t="shared" si="100"/>
        <v>2691998623.1422796</v>
      </c>
      <c r="X116" s="258">
        <f t="shared" si="101"/>
        <v>2858035207.7599359</v>
      </c>
      <c r="Y116" s="258">
        <f t="shared" si="102"/>
        <v>2691998623.1422796</v>
      </c>
      <c r="Z116" s="257">
        <f t="shared" si="103"/>
        <v>2858035207.7599359</v>
      </c>
      <c r="AA116" s="257">
        <f t="shared" si="104"/>
        <v>3034312565.6062641</v>
      </c>
      <c r="AB116" s="257"/>
      <c r="AC116" s="32" t="str">
        <f t="shared" si="105"/>
        <v>BERTAHAP</v>
      </c>
      <c r="AD116" s="259">
        <f t="shared" si="106"/>
        <v>0</v>
      </c>
      <c r="AE116" s="260">
        <v>2</v>
      </c>
      <c r="AF116" s="261"/>
      <c r="AG116" s="257" t="str">
        <f t="shared" si="131"/>
        <v>KR</v>
      </c>
      <c r="AH116" s="261">
        <f t="shared" si="68"/>
        <v>2474511000</v>
      </c>
      <c r="AI116" s="261">
        <f t="shared" si="68"/>
        <v>2789169000</v>
      </c>
      <c r="AJ116" s="261">
        <f t="shared" si="68"/>
        <v>2961199000</v>
      </c>
      <c r="AK116" s="262">
        <f t="shared" si="67"/>
        <v>3143839000</v>
      </c>
      <c r="AL116" s="262">
        <f t="shared" si="67"/>
        <v>2961199000</v>
      </c>
      <c r="AM116" s="261">
        <f t="shared" si="67"/>
        <v>3143839000</v>
      </c>
      <c r="AN116" s="261">
        <f t="shared" si="67"/>
        <v>3337744000</v>
      </c>
      <c r="AO116" s="261">
        <f t="shared" si="126"/>
        <v>3337744028.0458789</v>
      </c>
      <c r="AP116" s="51">
        <f t="shared" si="127"/>
        <v>3138871000</v>
      </c>
      <c r="AQ116" s="42">
        <f t="shared" si="127"/>
        <v>3332470000</v>
      </c>
      <c r="AR116" s="58">
        <f t="shared" si="107"/>
        <v>2824983900</v>
      </c>
      <c r="AS116" s="58">
        <f t="shared" si="108"/>
        <v>47083065</v>
      </c>
      <c r="AT116" s="336">
        <f t="shared" si="109"/>
        <v>58946981.25</v>
      </c>
      <c r="AU116" s="131">
        <f t="shared" si="110"/>
        <v>33324700</v>
      </c>
      <c r="AV116" s="5">
        <f t="shared" si="111"/>
        <v>47083065</v>
      </c>
      <c r="AW116" s="5">
        <f t="shared" si="112"/>
        <v>74029975</v>
      </c>
      <c r="AX116" s="266">
        <f t="shared" si="128"/>
        <v>3538008729.5589514</v>
      </c>
      <c r="AY116" s="117">
        <f t="shared" si="129"/>
        <v>3538008729.5589514</v>
      </c>
      <c r="AZ116" s="2"/>
      <c r="BA116" s="2"/>
      <c r="BV116" s="53">
        <f t="shared" si="113"/>
        <v>-694530.0885300003</v>
      </c>
      <c r="BX116" s="116">
        <v>21</v>
      </c>
      <c r="BY116" s="112" t="s">
        <v>156</v>
      </c>
      <c r="BZ116" s="112" t="str">
        <f t="shared" ref="BZ116:BZ122" si="139">F206</f>
        <v>1BR-6</v>
      </c>
      <c r="CA116" s="113" t="str">
        <f t="shared" ref="CA116:CA122" si="140">D206</f>
        <v>06</v>
      </c>
      <c r="CB116" s="114">
        <f t="shared" ref="CB116:CC122" si="141">G206</f>
        <v>78</v>
      </c>
      <c r="CC116" s="114">
        <f t="shared" si="141"/>
        <v>66</v>
      </c>
      <c r="CD116" s="115">
        <f t="shared" ref="CD116:CD122" si="142">O206</f>
        <v>26092326.415032003</v>
      </c>
      <c r="CE116" s="115">
        <f t="shared" ref="CE116:CH122" si="143">AH206</f>
        <v>1582965000</v>
      </c>
      <c r="CF116" s="115">
        <f t="shared" si="143"/>
        <v>1784255000</v>
      </c>
      <c r="CG116" s="115">
        <f t="shared" si="143"/>
        <v>1894303000</v>
      </c>
      <c r="CH116" s="115">
        <f t="shared" si="143"/>
        <v>2011140000</v>
      </c>
      <c r="CI116" s="115">
        <f t="shared" ref="CI116:CI122" si="144">AN206</f>
        <v>2135183000</v>
      </c>
      <c r="CV116" s="58">
        <f t="shared" si="120"/>
        <v>2999223000</v>
      </c>
      <c r="CW116" s="43">
        <f t="shared" si="121"/>
        <v>33324700</v>
      </c>
      <c r="CZ116" s="53">
        <f t="shared" si="122"/>
        <v>2665079100</v>
      </c>
      <c r="DA116" s="43">
        <f t="shared" si="123"/>
        <v>44417985</v>
      </c>
      <c r="DB116" s="48">
        <f t="shared" si="124"/>
        <v>74029975</v>
      </c>
    </row>
    <row r="117" spans="1:106">
      <c r="A117" s="3">
        <f t="shared" si="125"/>
        <v>78</v>
      </c>
      <c r="B117" s="249">
        <v>2</v>
      </c>
      <c r="C117" s="250" t="s">
        <v>154</v>
      </c>
      <c r="D117" s="251" t="s">
        <v>35</v>
      </c>
      <c r="E117" s="252"/>
      <c r="F117" s="40" t="s">
        <v>42</v>
      </c>
      <c r="G117" s="253">
        <f t="shared" si="87"/>
        <v>78</v>
      </c>
      <c r="H117" s="253">
        <f t="shared" si="88"/>
        <v>66</v>
      </c>
      <c r="I117" s="254">
        <f t="shared" si="89"/>
        <v>27506142.120000001</v>
      </c>
      <c r="J117" s="254">
        <f t="shared" si="90"/>
        <v>2</v>
      </c>
      <c r="K117" s="255">
        <f t="shared" si="91"/>
        <v>0.93</v>
      </c>
      <c r="L117" s="305">
        <f t="shared" si="138"/>
        <v>1.02</v>
      </c>
      <c r="M117" s="257">
        <f t="shared" si="92"/>
        <v>21803919.988488406</v>
      </c>
      <c r="N117" s="257">
        <f t="shared" si="93"/>
        <v>24576501.574624766</v>
      </c>
      <c r="O117" s="257">
        <f t="shared" si="94"/>
        <v>26092326.415032003</v>
      </c>
      <c r="P117" s="257">
        <f t="shared" si="95"/>
        <v>27701644.014765408</v>
      </c>
      <c r="Q117" s="258">
        <f t="shared" si="96"/>
        <v>26092326.415032003</v>
      </c>
      <c r="R117" s="257">
        <f t="shared" si="96"/>
        <v>27701644.014765408</v>
      </c>
      <c r="S117" s="257">
        <f t="shared" si="97"/>
        <v>29410220.8026454</v>
      </c>
      <c r="T117" s="257"/>
      <c r="U117" s="257">
        <f t="shared" si="98"/>
        <v>1439058719.2402349</v>
      </c>
      <c r="V117" s="257">
        <f t="shared" si="99"/>
        <v>1622049103.9252346</v>
      </c>
      <c r="W117" s="257">
        <f t="shared" si="100"/>
        <v>1722093543.3921123</v>
      </c>
      <c r="X117" s="258">
        <f t="shared" si="101"/>
        <v>1828308504.9745169</v>
      </c>
      <c r="Y117" s="258">
        <f t="shared" si="102"/>
        <v>1722093543.3921123</v>
      </c>
      <c r="Z117" s="257">
        <f t="shared" si="103"/>
        <v>1828308504.9745169</v>
      </c>
      <c r="AA117" s="257">
        <f t="shared" si="104"/>
        <v>1941074572.9745965</v>
      </c>
      <c r="AB117" s="257"/>
      <c r="AC117" s="32" t="str">
        <f t="shared" si="105"/>
        <v>BERTAHAP</v>
      </c>
      <c r="AD117" s="259">
        <f t="shared" si="106"/>
        <v>0</v>
      </c>
      <c r="AE117" s="260">
        <v>2</v>
      </c>
      <c r="AF117" s="261"/>
      <c r="AG117" s="257" t="e">
        <f>IF(AF117&gt;#REF!,"LB","KR")</f>
        <v>#REF!</v>
      </c>
      <c r="AH117" s="261">
        <f t="shared" si="68"/>
        <v>1582965000</v>
      </c>
      <c r="AI117" s="261">
        <f t="shared" si="68"/>
        <v>1784255000</v>
      </c>
      <c r="AJ117" s="261">
        <f t="shared" si="68"/>
        <v>1894303000</v>
      </c>
      <c r="AK117" s="262">
        <f t="shared" si="67"/>
        <v>2011140000</v>
      </c>
      <c r="AL117" s="262">
        <f t="shared" si="67"/>
        <v>1894303000</v>
      </c>
      <c r="AM117" s="261">
        <f t="shared" si="67"/>
        <v>2011140000</v>
      </c>
      <c r="AN117" s="261">
        <f t="shared" si="67"/>
        <v>2135183000</v>
      </c>
      <c r="AO117" s="261">
        <f t="shared" si="126"/>
        <v>2135182661.8870077</v>
      </c>
      <c r="AP117" s="51">
        <f t="shared" si="127"/>
        <v>2007962000</v>
      </c>
      <c r="AQ117" s="42">
        <f t="shared" si="127"/>
        <v>2131809000</v>
      </c>
      <c r="AR117" s="58">
        <f t="shared" si="107"/>
        <v>1807165800</v>
      </c>
      <c r="AS117" s="58">
        <f t="shared" si="108"/>
        <v>30119430</v>
      </c>
      <c r="AT117" s="336">
        <f t="shared" si="109"/>
        <v>37708875</v>
      </c>
      <c r="AU117" s="131">
        <f t="shared" si="110"/>
        <v>21318090</v>
      </c>
      <c r="AV117" s="5">
        <f t="shared" si="111"/>
        <v>30119430</v>
      </c>
      <c r="AW117" s="5">
        <f t="shared" si="112"/>
        <v>47357575</v>
      </c>
      <c r="AX117" s="266">
        <f t="shared" si="128"/>
        <v>2263293848.6324973</v>
      </c>
      <c r="AY117" s="117">
        <f t="shared" si="129"/>
        <v>2263293848.6324973</v>
      </c>
      <c r="AZ117" s="2"/>
      <c r="BA117" s="2"/>
      <c r="BV117" s="53">
        <f t="shared" si="113"/>
        <v>-1255655.3877779953</v>
      </c>
      <c r="BX117" s="116"/>
      <c r="BY117" s="121"/>
      <c r="BZ117" s="112" t="str">
        <f t="shared" si="139"/>
        <v>1BR-8</v>
      </c>
      <c r="CA117" s="113" t="str">
        <f t="shared" si="140"/>
        <v>08</v>
      </c>
      <c r="CB117" s="114">
        <f t="shared" si="141"/>
        <v>60</v>
      </c>
      <c r="CC117" s="114">
        <f t="shared" si="141"/>
        <v>52</v>
      </c>
      <c r="CD117" s="115">
        <f t="shared" si="142"/>
        <v>26092326.415032003</v>
      </c>
      <c r="CE117" s="115">
        <f t="shared" si="143"/>
        <v>1247185000</v>
      </c>
      <c r="CF117" s="115">
        <f t="shared" si="143"/>
        <v>1405776000</v>
      </c>
      <c r="CG117" s="115">
        <f t="shared" si="143"/>
        <v>1492482000</v>
      </c>
      <c r="CH117" s="115">
        <f t="shared" si="143"/>
        <v>1584535000</v>
      </c>
      <c r="CI117" s="115">
        <f t="shared" si="144"/>
        <v>1682265000</v>
      </c>
      <c r="CJ117" s="2">
        <v>14</v>
      </c>
      <c r="CV117" s="58">
        <f t="shared" si="120"/>
        <v>1918628100</v>
      </c>
      <c r="CW117" s="43">
        <f t="shared" si="121"/>
        <v>21318090</v>
      </c>
      <c r="CZ117" s="53">
        <f t="shared" si="122"/>
        <v>1704872700</v>
      </c>
      <c r="DA117" s="43">
        <f t="shared" si="123"/>
        <v>28414545</v>
      </c>
      <c r="DB117" s="48">
        <f t="shared" si="124"/>
        <v>47357575</v>
      </c>
    </row>
    <row r="118" spans="1:106">
      <c r="A118" s="3">
        <f t="shared" si="125"/>
        <v>79</v>
      </c>
      <c r="B118" s="249">
        <v>3</v>
      </c>
      <c r="C118" s="250" t="s">
        <v>154</v>
      </c>
      <c r="D118" s="251">
        <v>10</v>
      </c>
      <c r="E118" s="252"/>
      <c r="F118" s="40" t="s">
        <v>48</v>
      </c>
      <c r="G118" s="253">
        <f t="shared" si="87"/>
        <v>74</v>
      </c>
      <c r="H118" s="253">
        <f t="shared" si="88"/>
        <v>63</v>
      </c>
      <c r="I118" s="254">
        <f t="shared" si="89"/>
        <v>27506142.120000001</v>
      </c>
      <c r="J118" s="254">
        <f t="shared" si="90"/>
        <v>2</v>
      </c>
      <c r="K118" s="255">
        <f t="shared" si="91"/>
        <v>0.93</v>
      </c>
      <c r="L118" s="305">
        <f t="shared" si="138"/>
        <v>1.02</v>
      </c>
      <c r="M118" s="257">
        <f t="shared" si="92"/>
        <v>21803919.988488406</v>
      </c>
      <c r="N118" s="257">
        <f t="shared" si="93"/>
        <v>24576501.574624766</v>
      </c>
      <c r="O118" s="257">
        <f t="shared" si="94"/>
        <v>26092326.415032003</v>
      </c>
      <c r="P118" s="257">
        <f t="shared" si="95"/>
        <v>27701644.014765408</v>
      </c>
      <c r="Q118" s="258">
        <f t="shared" si="96"/>
        <v>26092326.415032003</v>
      </c>
      <c r="R118" s="257">
        <f t="shared" si="96"/>
        <v>27701644.014765408</v>
      </c>
      <c r="S118" s="257">
        <f t="shared" si="97"/>
        <v>29410220.8026454</v>
      </c>
      <c r="T118" s="257"/>
      <c r="U118" s="257">
        <f t="shared" si="98"/>
        <v>1373646959.2747695</v>
      </c>
      <c r="V118" s="257">
        <f t="shared" si="99"/>
        <v>1548319599.2013602</v>
      </c>
      <c r="W118" s="257">
        <f t="shared" si="100"/>
        <v>1643816564.1470163</v>
      </c>
      <c r="X118" s="258">
        <f t="shared" si="101"/>
        <v>1745203572.9302206</v>
      </c>
      <c r="Y118" s="258">
        <f t="shared" si="102"/>
        <v>1643816564.1470163</v>
      </c>
      <c r="Z118" s="257">
        <f t="shared" si="103"/>
        <v>1745203572.9302206</v>
      </c>
      <c r="AA118" s="257">
        <f t="shared" si="104"/>
        <v>1852843910.5666602</v>
      </c>
      <c r="AB118" s="257"/>
      <c r="AC118" s="32" t="str">
        <f t="shared" si="105"/>
        <v>BERTAHAP</v>
      </c>
      <c r="AD118" s="259">
        <f t="shared" si="106"/>
        <v>0</v>
      </c>
      <c r="AE118" s="260">
        <v>2</v>
      </c>
      <c r="AF118" s="261"/>
      <c r="AG118" s="257" t="str">
        <f t="shared" ref="AG118:AG137" si="145">IF(AF118&gt;$BB$42,"LB","KR")</f>
        <v>KR</v>
      </c>
      <c r="AH118" s="261">
        <f t="shared" si="68"/>
        <v>1511012000</v>
      </c>
      <c r="AI118" s="261">
        <f t="shared" si="68"/>
        <v>1703152000</v>
      </c>
      <c r="AJ118" s="261">
        <f t="shared" si="68"/>
        <v>1808199000</v>
      </c>
      <c r="AK118" s="262">
        <f t="shared" si="67"/>
        <v>1919724000</v>
      </c>
      <c r="AL118" s="262">
        <f t="shared" si="67"/>
        <v>1808199000</v>
      </c>
      <c r="AM118" s="261">
        <f t="shared" si="67"/>
        <v>1919724000</v>
      </c>
      <c r="AN118" s="261">
        <f t="shared" si="67"/>
        <v>2038129000</v>
      </c>
      <c r="AO118" s="261">
        <f t="shared" si="126"/>
        <v>2038128325.4315333</v>
      </c>
      <c r="AP118" s="51">
        <f t="shared" si="127"/>
        <v>1916691000</v>
      </c>
      <c r="AQ118" s="42">
        <f t="shared" si="127"/>
        <v>2034908000</v>
      </c>
      <c r="AR118" s="58">
        <f t="shared" si="107"/>
        <v>1725021900</v>
      </c>
      <c r="AS118" s="58">
        <f t="shared" si="108"/>
        <v>28750365</v>
      </c>
      <c r="AT118" s="336">
        <f t="shared" si="109"/>
        <v>35994825</v>
      </c>
      <c r="AU118" s="131">
        <f t="shared" si="110"/>
        <v>20349080</v>
      </c>
      <c r="AV118" s="5">
        <f t="shared" si="111"/>
        <v>28750365</v>
      </c>
      <c r="AW118" s="5">
        <f t="shared" si="112"/>
        <v>45204975</v>
      </c>
      <c r="AX118" s="266">
        <f t="shared" si="128"/>
        <v>2160416228.157897</v>
      </c>
      <c r="AY118" s="117">
        <f t="shared" si="129"/>
        <v>2160416228.157897</v>
      </c>
      <c r="AZ118" s="2"/>
      <c r="BA118" s="2"/>
      <c r="BV118" s="53">
        <f t="shared" si="113"/>
        <v>-1255655.3877779953</v>
      </c>
      <c r="BX118" s="116"/>
      <c r="BY118" s="112"/>
      <c r="BZ118" s="112" t="str">
        <f t="shared" si="139"/>
        <v>1BR-10</v>
      </c>
      <c r="CA118" s="113">
        <f t="shared" si="140"/>
        <v>10</v>
      </c>
      <c r="CB118" s="114">
        <f t="shared" si="141"/>
        <v>74</v>
      </c>
      <c r="CC118" s="114">
        <f t="shared" si="141"/>
        <v>63</v>
      </c>
      <c r="CD118" s="115">
        <f t="shared" si="142"/>
        <v>26092326.415032003</v>
      </c>
      <c r="CE118" s="115">
        <f t="shared" si="143"/>
        <v>1511012000</v>
      </c>
      <c r="CF118" s="115">
        <f t="shared" si="143"/>
        <v>1703152000</v>
      </c>
      <c r="CG118" s="115">
        <f t="shared" si="143"/>
        <v>1808199000</v>
      </c>
      <c r="CH118" s="115">
        <f t="shared" si="143"/>
        <v>1919724000</v>
      </c>
      <c r="CI118" s="115">
        <f t="shared" si="144"/>
        <v>2038129000</v>
      </c>
      <c r="CV118" s="58">
        <f t="shared" si="120"/>
        <v>1831417200</v>
      </c>
      <c r="CW118" s="43">
        <f t="shared" si="121"/>
        <v>20349080</v>
      </c>
      <c r="CZ118" s="53">
        <f t="shared" si="122"/>
        <v>1627379100</v>
      </c>
      <c r="DA118" s="43">
        <f t="shared" si="123"/>
        <v>27122985</v>
      </c>
      <c r="DB118" s="48">
        <f t="shared" si="124"/>
        <v>45204975</v>
      </c>
    </row>
    <row r="119" spans="1:106">
      <c r="A119" s="3">
        <f t="shared" si="125"/>
        <v>80</v>
      </c>
      <c r="B119" s="249">
        <v>4</v>
      </c>
      <c r="C119" s="250" t="s">
        <v>154</v>
      </c>
      <c r="D119" s="285">
        <v>12</v>
      </c>
      <c r="E119" s="252"/>
      <c r="F119" s="40" t="s">
        <v>50</v>
      </c>
      <c r="G119" s="253">
        <f t="shared" si="87"/>
        <v>67</v>
      </c>
      <c r="H119" s="253">
        <f t="shared" si="88"/>
        <v>57</v>
      </c>
      <c r="I119" s="254">
        <f t="shared" si="89"/>
        <v>27506142.120000001</v>
      </c>
      <c r="J119" s="254">
        <f t="shared" si="90"/>
        <v>2</v>
      </c>
      <c r="K119" s="255">
        <f t="shared" si="91"/>
        <v>0.93</v>
      </c>
      <c r="L119" s="305">
        <f t="shared" si="138"/>
        <v>1.02</v>
      </c>
      <c r="M119" s="257">
        <f t="shared" si="92"/>
        <v>21803919.988488406</v>
      </c>
      <c r="N119" s="257">
        <f t="shared" si="93"/>
        <v>24576501.574624766</v>
      </c>
      <c r="O119" s="257">
        <f t="shared" si="94"/>
        <v>26092326.415032003</v>
      </c>
      <c r="P119" s="257">
        <f t="shared" si="95"/>
        <v>27701644.014765408</v>
      </c>
      <c r="Q119" s="258">
        <f t="shared" si="96"/>
        <v>26092326.415032003</v>
      </c>
      <c r="R119" s="257">
        <f t="shared" si="96"/>
        <v>27701644.014765408</v>
      </c>
      <c r="S119" s="257">
        <f t="shared" si="97"/>
        <v>29410220.8026454</v>
      </c>
      <c r="T119" s="257"/>
      <c r="U119" s="257">
        <f t="shared" si="98"/>
        <v>1242823439.3438392</v>
      </c>
      <c r="V119" s="257">
        <f t="shared" si="99"/>
        <v>1400860589.7536116</v>
      </c>
      <c r="W119" s="257">
        <f t="shared" si="100"/>
        <v>1487262605.6568241</v>
      </c>
      <c r="X119" s="258">
        <f t="shared" si="101"/>
        <v>1578993708.8416283</v>
      </c>
      <c r="Y119" s="258">
        <f t="shared" si="102"/>
        <v>1487262605.6568241</v>
      </c>
      <c r="Z119" s="257">
        <f t="shared" si="103"/>
        <v>1578993708.8416283</v>
      </c>
      <c r="AA119" s="257">
        <f t="shared" si="104"/>
        <v>1676382585.7507877</v>
      </c>
      <c r="AB119" s="257"/>
      <c r="AC119" s="32" t="str">
        <f t="shared" si="105"/>
        <v>BERTAHAP</v>
      </c>
      <c r="AD119" s="259">
        <f t="shared" si="106"/>
        <v>0</v>
      </c>
      <c r="AE119" s="260">
        <v>2</v>
      </c>
      <c r="AF119" s="261"/>
      <c r="AG119" s="257" t="str">
        <f t="shared" si="145"/>
        <v>KR</v>
      </c>
      <c r="AH119" s="261">
        <f t="shared" si="68"/>
        <v>1367106000</v>
      </c>
      <c r="AI119" s="261">
        <f t="shared" si="68"/>
        <v>1540947000</v>
      </c>
      <c r="AJ119" s="261">
        <f t="shared" si="68"/>
        <v>1635989000</v>
      </c>
      <c r="AK119" s="262">
        <f t="shared" si="67"/>
        <v>1736894000</v>
      </c>
      <c r="AL119" s="262">
        <f t="shared" si="67"/>
        <v>1635989000</v>
      </c>
      <c r="AM119" s="261">
        <f t="shared" si="67"/>
        <v>1736894000</v>
      </c>
      <c r="AN119" s="261">
        <f t="shared" si="67"/>
        <v>1844021000</v>
      </c>
      <c r="AO119" s="261">
        <f t="shared" si="126"/>
        <v>1844021775.8761561</v>
      </c>
      <c r="AP119" s="51">
        <f t="shared" si="127"/>
        <v>1734149000</v>
      </c>
      <c r="AQ119" s="42">
        <f t="shared" si="127"/>
        <v>1841108000</v>
      </c>
      <c r="AR119" s="58">
        <f t="shared" si="107"/>
        <v>1560734100</v>
      </c>
      <c r="AS119" s="58">
        <f t="shared" si="108"/>
        <v>26012235</v>
      </c>
      <c r="AT119" s="336">
        <f t="shared" si="109"/>
        <v>32566762.5</v>
      </c>
      <c r="AU119" s="131">
        <f t="shared" si="110"/>
        <v>18411080</v>
      </c>
      <c r="AV119" s="5">
        <f t="shared" si="111"/>
        <v>26012235</v>
      </c>
      <c r="AW119" s="5">
        <f t="shared" si="112"/>
        <v>40899725</v>
      </c>
      <c r="AX119" s="266">
        <f t="shared" si="128"/>
        <v>1954663110.5638826</v>
      </c>
      <c r="AY119" s="117">
        <f t="shared" si="129"/>
        <v>1954663110.5638826</v>
      </c>
      <c r="AZ119" s="2"/>
      <c r="BA119" s="2"/>
      <c r="BV119" s="53">
        <f t="shared" si="113"/>
        <v>-1255655.3877779953</v>
      </c>
      <c r="BX119" s="116"/>
      <c r="BY119" s="112"/>
      <c r="BZ119" s="112" t="str">
        <f t="shared" si="139"/>
        <v>1BR-12</v>
      </c>
      <c r="CA119" s="113">
        <f t="shared" si="140"/>
        <v>12</v>
      </c>
      <c r="CB119" s="114">
        <f t="shared" si="141"/>
        <v>67</v>
      </c>
      <c r="CC119" s="114">
        <f t="shared" si="141"/>
        <v>57</v>
      </c>
      <c r="CD119" s="115">
        <f t="shared" si="142"/>
        <v>26092326.415032003</v>
      </c>
      <c r="CE119" s="115">
        <f t="shared" si="143"/>
        <v>1367106000</v>
      </c>
      <c r="CF119" s="115">
        <f t="shared" si="143"/>
        <v>1540947000</v>
      </c>
      <c r="CG119" s="115">
        <f t="shared" si="143"/>
        <v>1635989000</v>
      </c>
      <c r="CH119" s="115">
        <f t="shared" si="143"/>
        <v>1736894000</v>
      </c>
      <c r="CI119" s="115">
        <f t="shared" si="144"/>
        <v>1844021000</v>
      </c>
      <c r="CV119" s="58">
        <f t="shared" si="120"/>
        <v>1656997200</v>
      </c>
      <c r="CW119" s="43">
        <f t="shared" si="121"/>
        <v>18411080</v>
      </c>
      <c r="CZ119" s="53">
        <f t="shared" si="122"/>
        <v>1472390100</v>
      </c>
      <c r="DA119" s="43">
        <f t="shared" si="123"/>
        <v>24539835</v>
      </c>
      <c r="DB119" s="48">
        <f t="shared" si="124"/>
        <v>40899725</v>
      </c>
    </row>
    <row r="120" spans="1:106">
      <c r="A120" s="3">
        <f t="shared" si="125"/>
        <v>81</v>
      </c>
      <c r="B120" s="249">
        <v>5</v>
      </c>
      <c r="C120" s="250" t="s">
        <v>154</v>
      </c>
      <c r="D120" s="251">
        <v>16</v>
      </c>
      <c r="E120" s="252"/>
      <c r="F120" s="40" t="s">
        <v>52</v>
      </c>
      <c r="G120" s="253">
        <f t="shared" si="87"/>
        <v>71</v>
      </c>
      <c r="H120" s="253">
        <f t="shared" si="88"/>
        <v>63</v>
      </c>
      <c r="I120" s="254">
        <f t="shared" si="89"/>
        <v>27506142.120000001</v>
      </c>
      <c r="J120" s="254">
        <f t="shared" si="90"/>
        <v>2</v>
      </c>
      <c r="K120" s="255">
        <f t="shared" si="91"/>
        <v>0.93</v>
      </c>
      <c r="L120" s="305">
        <f t="shared" si="138"/>
        <v>1.02</v>
      </c>
      <c r="M120" s="257">
        <f t="shared" si="92"/>
        <v>21803919.988488406</v>
      </c>
      <c r="N120" s="257">
        <f t="shared" si="93"/>
        <v>24576501.574624766</v>
      </c>
      <c r="O120" s="257">
        <f t="shared" si="94"/>
        <v>26092326.415032003</v>
      </c>
      <c r="P120" s="257">
        <f t="shared" si="95"/>
        <v>27701644.014765408</v>
      </c>
      <c r="Q120" s="258">
        <f t="shared" si="96"/>
        <v>26092326.415032003</v>
      </c>
      <c r="R120" s="257">
        <f t="shared" si="96"/>
        <v>27701644.014765408</v>
      </c>
      <c r="S120" s="257">
        <f t="shared" si="97"/>
        <v>29410220.8026454</v>
      </c>
      <c r="T120" s="257"/>
      <c r="U120" s="257">
        <f t="shared" si="98"/>
        <v>1373646959.2747695</v>
      </c>
      <c r="V120" s="257">
        <f t="shared" si="99"/>
        <v>1548319599.2013602</v>
      </c>
      <c r="W120" s="257">
        <f t="shared" si="100"/>
        <v>1643816564.1470163</v>
      </c>
      <c r="X120" s="258">
        <f t="shared" si="101"/>
        <v>1745203572.9302206</v>
      </c>
      <c r="Y120" s="258">
        <f t="shared" si="102"/>
        <v>1643816564.1470163</v>
      </c>
      <c r="Z120" s="257">
        <f t="shared" si="103"/>
        <v>1745203572.9302206</v>
      </c>
      <c r="AA120" s="257">
        <f t="shared" si="104"/>
        <v>1852843910.5666602</v>
      </c>
      <c r="AB120" s="257"/>
      <c r="AC120" s="32" t="str">
        <f t="shared" si="105"/>
        <v>BERTAHAP</v>
      </c>
      <c r="AD120" s="259">
        <f t="shared" si="106"/>
        <v>0</v>
      </c>
      <c r="AE120" s="260">
        <v>2</v>
      </c>
      <c r="AF120" s="261"/>
      <c r="AG120" s="257" t="str">
        <f t="shared" si="145"/>
        <v>KR</v>
      </c>
      <c r="AH120" s="261">
        <f t="shared" si="68"/>
        <v>1511012000</v>
      </c>
      <c r="AI120" s="261">
        <f t="shared" si="68"/>
        <v>1703152000</v>
      </c>
      <c r="AJ120" s="261">
        <f t="shared" si="68"/>
        <v>1808199000</v>
      </c>
      <c r="AK120" s="262">
        <f t="shared" si="67"/>
        <v>1919724000</v>
      </c>
      <c r="AL120" s="262">
        <f t="shared" si="67"/>
        <v>1808199000</v>
      </c>
      <c r="AM120" s="261">
        <f t="shared" si="67"/>
        <v>1919724000</v>
      </c>
      <c r="AN120" s="261">
        <f t="shared" si="67"/>
        <v>2038129000</v>
      </c>
      <c r="AO120" s="261">
        <f t="shared" si="126"/>
        <v>2038128325.4315333</v>
      </c>
      <c r="AP120" s="51">
        <f t="shared" si="127"/>
        <v>1916691000</v>
      </c>
      <c r="AQ120" s="42">
        <f t="shared" si="127"/>
        <v>2034908000</v>
      </c>
      <c r="AR120" s="58">
        <f t="shared" si="107"/>
        <v>1725021900</v>
      </c>
      <c r="AS120" s="58">
        <f t="shared" si="108"/>
        <v>28750365</v>
      </c>
      <c r="AT120" s="336">
        <f t="shared" si="109"/>
        <v>35994825</v>
      </c>
      <c r="AU120" s="131">
        <f t="shared" si="110"/>
        <v>20349080</v>
      </c>
      <c r="AV120" s="5">
        <f t="shared" si="111"/>
        <v>28750365</v>
      </c>
      <c r="AW120" s="5">
        <f t="shared" si="112"/>
        <v>45204975</v>
      </c>
      <c r="AX120" s="266">
        <f t="shared" si="128"/>
        <v>2160416228.157897</v>
      </c>
      <c r="AY120" s="117">
        <f t="shared" si="129"/>
        <v>2160416228.157897</v>
      </c>
      <c r="AZ120" s="2"/>
      <c r="BA120" s="2"/>
      <c r="BV120" s="53">
        <f t="shared" si="113"/>
        <v>-1255655.3877779953</v>
      </c>
      <c r="BX120" s="116"/>
      <c r="BY120" s="112"/>
      <c r="BZ120" s="112" t="str">
        <f t="shared" si="139"/>
        <v>1BR-16</v>
      </c>
      <c r="CA120" s="113">
        <f t="shared" si="140"/>
        <v>16</v>
      </c>
      <c r="CB120" s="114">
        <f t="shared" si="141"/>
        <v>71</v>
      </c>
      <c r="CC120" s="114">
        <f t="shared" si="141"/>
        <v>63</v>
      </c>
      <c r="CD120" s="115">
        <f t="shared" si="142"/>
        <v>26092326.415032003</v>
      </c>
      <c r="CE120" s="115">
        <f t="shared" si="143"/>
        <v>1511012000</v>
      </c>
      <c r="CF120" s="115">
        <f t="shared" si="143"/>
        <v>1703152000</v>
      </c>
      <c r="CG120" s="115">
        <f t="shared" si="143"/>
        <v>1808199000</v>
      </c>
      <c r="CH120" s="115">
        <f t="shared" si="143"/>
        <v>1919724000</v>
      </c>
      <c r="CI120" s="115">
        <f t="shared" si="144"/>
        <v>2038129000</v>
      </c>
      <c r="CV120" s="58">
        <f t="shared" si="120"/>
        <v>1831417200</v>
      </c>
      <c r="CW120" s="43">
        <f t="shared" si="121"/>
        <v>20349080</v>
      </c>
      <c r="CZ120" s="53">
        <f t="shared" si="122"/>
        <v>1627379100</v>
      </c>
      <c r="DA120" s="43">
        <f t="shared" si="123"/>
        <v>27122985</v>
      </c>
      <c r="DB120" s="48">
        <f t="shared" si="124"/>
        <v>45204975</v>
      </c>
    </row>
    <row r="121" spans="1:106">
      <c r="A121" s="3">
        <f t="shared" si="125"/>
        <v>82</v>
      </c>
      <c r="B121" s="249">
        <v>6</v>
      </c>
      <c r="C121" s="250" t="s">
        <v>154</v>
      </c>
      <c r="D121" s="285">
        <v>18</v>
      </c>
      <c r="E121" s="252"/>
      <c r="F121" s="40" t="s">
        <v>54</v>
      </c>
      <c r="G121" s="253">
        <f t="shared" si="87"/>
        <v>97</v>
      </c>
      <c r="H121" s="253">
        <f t="shared" si="88"/>
        <v>85</v>
      </c>
      <c r="I121" s="254">
        <f t="shared" si="89"/>
        <v>27506142.120000001</v>
      </c>
      <c r="J121" s="254">
        <f t="shared" si="90"/>
        <v>2</v>
      </c>
      <c r="K121" s="255">
        <f t="shared" si="91"/>
        <v>0.93</v>
      </c>
      <c r="L121" s="305">
        <f t="shared" si="138"/>
        <v>1.02</v>
      </c>
      <c r="M121" s="257">
        <f t="shared" si="92"/>
        <v>21803919.988488406</v>
      </c>
      <c r="N121" s="257">
        <f t="shared" si="93"/>
        <v>24576501.574624766</v>
      </c>
      <c r="O121" s="257">
        <f t="shared" si="94"/>
        <v>26092326.415032003</v>
      </c>
      <c r="P121" s="257">
        <f t="shared" si="95"/>
        <v>27701644.014765408</v>
      </c>
      <c r="Q121" s="258">
        <f t="shared" si="96"/>
        <v>26092326.415032003</v>
      </c>
      <c r="R121" s="257">
        <f t="shared" si="96"/>
        <v>27701644.014765408</v>
      </c>
      <c r="S121" s="257">
        <f t="shared" si="97"/>
        <v>29410220.8026454</v>
      </c>
      <c r="T121" s="257"/>
      <c r="U121" s="257">
        <f t="shared" si="98"/>
        <v>1853333199.0215144</v>
      </c>
      <c r="V121" s="257">
        <f t="shared" si="99"/>
        <v>2089002633.8431051</v>
      </c>
      <c r="W121" s="257">
        <f t="shared" si="100"/>
        <v>2217847745.2777205</v>
      </c>
      <c r="X121" s="258">
        <f t="shared" si="101"/>
        <v>2354639741.2550597</v>
      </c>
      <c r="Y121" s="258">
        <f t="shared" si="102"/>
        <v>2217847745.2777205</v>
      </c>
      <c r="Z121" s="257">
        <f t="shared" si="103"/>
        <v>2354639741.2550597</v>
      </c>
      <c r="AA121" s="257">
        <f t="shared" si="104"/>
        <v>2499868768.2248592</v>
      </c>
      <c r="AB121" s="257"/>
      <c r="AC121" s="32" t="str">
        <f t="shared" si="105"/>
        <v>BERTAHAP</v>
      </c>
      <c r="AD121" s="259">
        <f t="shared" si="106"/>
        <v>0</v>
      </c>
      <c r="AE121" s="260">
        <v>2</v>
      </c>
      <c r="AF121" s="261"/>
      <c r="AG121" s="257" t="str">
        <f t="shared" si="145"/>
        <v>KR</v>
      </c>
      <c r="AH121" s="261">
        <f t="shared" si="68"/>
        <v>2038667000</v>
      </c>
      <c r="AI121" s="261">
        <f t="shared" si="68"/>
        <v>2297903000</v>
      </c>
      <c r="AJ121" s="261">
        <f t="shared" si="68"/>
        <v>2439633000</v>
      </c>
      <c r="AK121" s="262">
        <f t="shared" si="67"/>
        <v>2590104000</v>
      </c>
      <c r="AL121" s="262">
        <f t="shared" si="67"/>
        <v>2439633000</v>
      </c>
      <c r="AM121" s="261">
        <f t="shared" si="67"/>
        <v>2590104000</v>
      </c>
      <c r="AN121" s="261">
        <f t="shared" si="67"/>
        <v>2749856000</v>
      </c>
      <c r="AO121" s="261">
        <f t="shared" si="126"/>
        <v>2749855879.3938694</v>
      </c>
      <c r="AP121" s="51">
        <f t="shared" si="127"/>
        <v>2586011000</v>
      </c>
      <c r="AQ121" s="42">
        <f t="shared" si="127"/>
        <v>2745511000</v>
      </c>
      <c r="AR121" s="58">
        <f t="shared" si="107"/>
        <v>2327409900</v>
      </c>
      <c r="AS121" s="58">
        <f t="shared" si="108"/>
        <v>38790165</v>
      </c>
      <c r="AT121" s="336">
        <f t="shared" si="109"/>
        <v>48564450</v>
      </c>
      <c r="AU121" s="131">
        <f t="shared" si="110"/>
        <v>27455110</v>
      </c>
      <c r="AV121" s="5">
        <f t="shared" si="111"/>
        <v>38790165</v>
      </c>
      <c r="AW121" s="5">
        <f t="shared" si="112"/>
        <v>60990825</v>
      </c>
      <c r="AX121" s="266">
        <f t="shared" si="128"/>
        <v>2914847511.0353961</v>
      </c>
      <c r="AY121" s="117">
        <f t="shared" si="129"/>
        <v>2914847511.0353961</v>
      </c>
      <c r="AZ121" s="2"/>
      <c r="BA121" s="2"/>
      <c r="BV121" s="53">
        <f t="shared" si="113"/>
        <v>-1255655.3877779953</v>
      </c>
      <c r="BX121" s="116"/>
      <c r="BY121" s="121"/>
      <c r="BZ121" s="112" t="str">
        <f t="shared" si="139"/>
        <v>2BR-18</v>
      </c>
      <c r="CA121" s="113">
        <f t="shared" si="140"/>
        <v>18</v>
      </c>
      <c r="CB121" s="114">
        <f t="shared" si="141"/>
        <v>97</v>
      </c>
      <c r="CC121" s="114">
        <f t="shared" si="141"/>
        <v>85</v>
      </c>
      <c r="CD121" s="115">
        <f t="shared" si="142"/>
        <v>26092326.415032003</v>
      </c>
      <c r="CE121" s="115">
        <f t="shared" si="143"/>
        <v>2038667000</v>
      </c>
      <c r="CF121" s="115">
        <f t="shared" si="143"/>
        <v>2297903000</v>
      </c>
      <c r="CG121" s="115">
        <f t="shared" si="143"/>
        <v>2439633000</v>
      </c>
      <c r="CH121" s="115">
        <f t="shared" si="143"/>
        <v>2590104000</v>
      </c>
      <c r="CI121" s="115">
        <f t="shared" si="144"/>
        <v>2749856000</v>
      </c>
      <c r="CV121" s="58">
        <f t="shared" si="120"/>
        <v>2470959900</v>
      </c>
      <c r="CW121" s="43">
        <f t="shared" si="121"/>
        <v>27455110</v>
      </c>
      <c r="CZ121" s="53">
        <f t="shared" si="122"/>
        <v>2195669700</v>
      </c>
      <c r="DA121" s="43">
        <f t="shared" si="123"/>
        <v>36594495</v>
      </c>
      <c r="DB121" s="48">
        <f t="shared" si="124"/>
        <v>60990825</v>
      </c>
    </row>
    <row r="122" spans="1:106">
      <c r="A122" s="3">
        <f t="shared" si="125"/>
        <v>83</v>
      </c>
      <c r="B122" s="249">
        <v>7</v>
      </c>
      <c r="C122" s="250" t="s">
        <v>154</v>
      </c>
      <c r="D122" s="285">
        <v>20</v>
      </c>
      <c r="E122" s="252"/>
      <c r="F122" s="40" t="s">
        <v>70</v>
      </c>
      <c r="G122" s="253">
        <f t="shared" si="87"/>
        <v>60</v>
      </c>
      <c r="H122" s="253">
        <f t="shared" si="88"/>
        <v>51</v>
      </c>
      <c r="I122" s="254">
        <f t="shared" si="89"/>
        <v>27506142.120000001</v>
      </c>
      <c r="J122" s="254">
        <f t="shared" si="90"/>
        <v>2</v>
      </c>
      <c r="K122" s="255">
        <f t="shared" si="91"/>
        <v>0.93</v>
      </c>
      <c r="L122" s="305">
        <f t="shared" si="138"/>
        <v>1.02</v>
      </c>
      <c r="M122" s="257">
        <f t="shared" si="92"/>
        <v>21803919.988488406</v>
      </c>
      <c r="N122" s="257">
        <f t="shared" si="93"/>
        <v>24576501.574624766</v>
      </c>
      <c r="O122" s="257">
        <f t="shared" si="94"/>
        <v>26092326.415032003</v>
      </c>
      <c r="P122" s="257">
        <f t="shared" si="95"/>
        <v>27701644.014765408</v>
      </c>
      <c r="Q122" s="258">
        <f t="shared" si="96"/>
        <v>26092326.415032003</v>
      </c>
      <c r="R122" s="257">
        <f t="shared" si="96"/>
        <v>27701644.014765408</v>
      </c>
      <c r="S122" s="257">
        <f t="shared" si="97"/>
        <v>29410220.8026454</v>
      </c>
      <c r="T122" s="257"/>
      <c r="U122" s="257">
        <f t="shared" si="98"/>
        <v>1111999919.4129088</v>
      </c>
      <c r="V122" s="257">
        <f t="shared" si="99"/>
        <v>1253401580.3058631</v>
      </c>
      <c r="W122" s="257">
        <f t="shared" si="100"/>
        <v>1330708647.1666322</v>
      </c>
      <c r="X122" s="258">
        <f t="shared" si="101"/>
        <v>1412783844.7530358</v>
      </c>
      <c r="Y122" s="258">
        <f t="shared" si="102"/>
        <v>1330708647.1666322</v>
      </c>
      <c r="Z122" s="257">
        <f t="shared" si="103"/>
        <v>1412783844.7530358</v>
      </c>
      <c r="AA122" s="257">
        <f t="shared" si="104"/>
        <v>1499921260.9349153</v>
      </c>
      <c r="AB122" s="257"/>
      <c r="AC122" s="32" t="str">
        <f t="shared" si="105"/>
        <v>BERTAHAP</v>
      </c>
      <c r="AD122" s="259">
        <f t="shared" si="106"/>
        <v>0</v>
      </c>
      <c r="AE122" s="260">
        <v>2</v>
      </c>
      <c r="AF122" s="261"/>
      <c r="AG122" s="257" t="str">
        <f t="shared" si="145"/>
        <v>KR</v>
      </c>
      <c r="AH122" s="261">
        <f t="shared" si="68"/>
        <v>1223200000</v>
      </c>
      <c r="AI122" s="261">
        <f t="shared" si="68"/>
        <v>1378742000</v>
      </c>
      <c r="AJ122" s="261">
        <f t="shared" si="68"/>
        <v>1463780000</v>
      </c>
      <c r="AK122" s="262">
        <f t="shared" si="67"/>
        <v>1554063000</v>
      </c>
      <c r="AL122" s="262">
        <f t="shared" si="67"/>
        <v>1463780000</v>
      </c>
      <c r="AM122" s="261">
        <f t="shared" si="67"/>
        <v>1554063000</v>
      </c>
      <c r="AN122" s="261">
        <f t="shared" si="67"/>
        <v>1649914000</v>
      </c>
      <c r="AO122" s="261">
        <f t="shared" si="126"/>
        <v>1649914164.642993</v>
      </c>
      <c r="AP122" s="51">
        <f t="shared" si="127"/>
        <v>1551607000</v>
      </c>
      <c r="AQ122" s="42">
        <f t="shared" si="127"/>
        <v>1647307000</v>
      </c>
      <c r="AR122" s="58">
        <f t="shared" si="107"/>
        <v>1396446300</v>
      </c>
      <c r="AS122" s="58">
        <f t="shared" si="108"/>
        <v>23274105</v>
      </c>
      <c r="AT122" s="336">
        <f t="shared" si="109"/>
        <v>29138681.25</v>
      </c>
      <c r="AU122" s="131">
        <f t="shared" si="110"/>
        <v>16473070</v>
      </c>
      <c r="AV122" s="5">
        <f t="shared" si="111"/>
        <v>23274105</v>
      </c>
      <c r="AW122" s="5">
        <f t="shared" si="112"/>
        <v>36594500</v>
      </c>
      <c r="AX122" s="266">
        <f t="shared" si="128"/>
        <v>1748908931.292275</v>
      </c>
      <c r="AY122" s="117">
        <f t="shared" si="129"/>
        <v>1748908931.292275</v>
      </c>
      <c r="AZ122" s="2"/>
      <c r="BA122" s="2"/>
      <c r="BV122" s="53">
        <f t="shared" si="113"/>
        <v>-1255655.3877779953</v>
      </c>
      <c r="BX122" s="116"/>
      <c r="BY122" s="121"/>
      <c r="BZ122" s="112" t="str">
        <f t="shared" si="139"/>
        <v>1BR-20</v>
      </c>
      <c r="CA122" s="113">
        <f t="shared" si="140"/>
        <v>20</v>
      </c>
      <c r="CB122" s="114">
        <f t="shared" si="141"/>
        <v>60</v>
      </c>
      <c r="CC122" s="114">
        <f t="shared" si="141"/>
        <v>51</v>
      </c>
      <c r="CD122" s="115">
        <f t="shared" si="142"/>
        <v>26092326.415032003</v>
      </c>
      <c r="CE122" s="115">
        <f t="shared" si="143"/>
        <v>1223200000</v>
      </c>
      <c r="CF122" s="115">
        <f t="shared" si="143"/>
        <v>1378742000</v>
      </c>
      <c r="CG122" s="115">
        <f t="shared" si="143"/>
        <v>1463780000</v>
      </c>
      <c r="CH122" s="115">
        <f t="shared" si="143"/>
        <v>1554063000</v>
      </c>
      <c r="CI122" s="115">
        <f t="shared" si="144"/>
        <v>1649914000</v>
      </c>
      <c r="CV122" s="58">
        <f t="shared" si="120"/>
        <v>1482576300</v>
      </c>
      <c r="CW122" s="43">
        <f t="shared" si="121"/>
        <v>16473070</v>
      </c>
      <c r="CZ122" s="53">
        <f t="shared" si="122"/>
        <v>1317402000</v>
      </c>
      <c r="DA122" s="43">
        <f t="shared" si="123"/>
        <v>21956700</v>
      </c>
      <c r="DB122" s="48">
        <f t="shared" si="124"/>
        <v>36594500</v>
      </c>
    </row>
    <row r="123" spans="1:106">
      <c r="A123" s="3">
        <f t="shared" si="125"/>
        <v>84</v>
      </c>
      <c r="B123" s="249">
        <v>8</v>
      </c>
      <c r="C123" s="250" t="s">
        <v>154</v>
      </c>
      <c r="D123" s="285">
        <v>22</v>
      </c>
      <c r="E123" s="252"/>
      <c r="F123" s="40" t="s">
        <v>89</v>
      </c>
      <c r="G123" s="253">
        <f t="shared" si="87"/>
        <v>81</v>
      </c>
      <c r="H123" s="253">
        <f t="shared" si="88"/>
        <v>70</v>
      </c>
      <c r="I123" s="254">
        <f t="shared" si="89"/>
        <v>27506142.120000001</v>
      </c>
      <c r="J123" s="254">
        <f t="shared" si="90"/>
        <v>4</v>
      </c>
      <c r="K123" s="255">
        <f t="shared" si="91"/>
        <v>0.97</v>
      </c>
      <c r="L123" s="305">
        <f t="shared" si="138"/>
        <v>1.02</v>
      </c>
      <c r="M123" s="257">
        <f t="shared" si="92"/>
        <v>22741722.99874597</v>
      </c>
      <c r="N123" s="257">
        <f t="shared" si="93"/>
        <v>25633555.40579142</v>
      </c>
      <c r="O123" s="257">
        <f t="shared" si="94"/>
        <v>27214577.013528001</v>
      </c>
      <c r="P123" s="257">
        <f t="shared" si="95"/>
        <v>28893112.574540261</v>
      </c>
      <c r="Q123" s="258">
        <f t="shared" si="96"/>
        <v>27214577.013528001</v>
      </c>
      <c r="R123" s="257">
        <f t="shared" si="96"/>
        <v>28893112.574540261</v>
      </c>
      <c r="S123" s="257">
        <f t="shared" si="97"/>
        <v>30675176.536092512</v>
      </c>
      <c r="T123" s="257"/>
      <c r="U123" s="257">
        <f t="shared" si="98"/>
        <v>1591920609.9122179</v>
      </c>
      <c r="V123" s="257">
        <f t="shared" si="99"/>
        <v>1794348878.4053993</v>
      </c>
      <c r="W123" s="257">
        <f t="shared" si="100"/>
        <v>1905020390.94696</v>
      </c>
      <c r="X123" s="258">
        <f t="shared" si="101"/>
        <v>2022517880.2178183</v>
      </c>
      <c r="Y123" s="258">
        <f t="shared" si="102"/>
        <v>1905020390.94696</v>
      </c>
      <c r="Z123" s="257">
        <f t="shared" si="103"/>
        <v>2022517880.2178183</v>
      </c>
      <c r="AA123" s="257">
        <f t="shared" si="104"/>
        <v>2147262357.5264759</v>
      </c>
      <c r="AB123" s="257"/>
      <c r="AC123" s="32" t="str">
        <f t="shared" si="105"/>
        <v>BERTAHAP</v>
      </c>
      <c r="AD123" s="259">
        <f t="shared" si="106"/>
        <v>0</v>
      </c>
      <c r="AE123" s="260">
        <v>2</v>
      </c>
      <c r="AF123" s="261"/>
      <c r="AG123" s="257" t="str">
        <f t="shared" si="145"/>
        <v>KR</v>
      </c>
      <c r="AH123" s="261">
        <f t="shared" si="68"/>
        <v>1751113000</v>
      </c>
      <c r="AI123" s="261">
        <f t="shared" si="68"/>
        <v>1973784000</v>
      </c>
      <c r="AJ123" s="261">
        <f t="shared" si="68"/>
        <v>2095523000</v>
      </c>
      <c r="AK123" s="262">
        <f t="shared" si="67"/>
        <v>2224770000</v>
      </c>
      <c r="AL123" s="262">
        <f t="shared" si="67"/>
        <v>2095523000</v>
      </c>
      <c r="AM123" s="261">
        <f t="shared" si="67"/>
        <v>2224770000</v>
      </c>
      <c r="AN123" s="261">
        <f t="shared" si="67"/>
        <v>2361989000</v>
      </c>
      <c r="AO123" s="261">
        <f t="shared" si="126"/>
        <v>2361988887.2412453</v>
      </c>
      <c r="AP123" s="51">
        <f t="shared" si="127"/>
        <v>2221255000</v>
      </c>
      <c r="AQ123" s="42">
        <f t="shared" si="127"/>
        <v>2358257000</v>
      </c>
      <c r="AR123" s="58">
        <f t="shared" si="107"/>
        <v>1999129500</v>
      </c>
      <c r="AS123" s="58">
        <f t="shared" si="108"/>
        <v>33318825</v>
      </c>
      <c r="AT123" s="336">
        <f t="shared" si="109"/>
        <v>41714437.5</v>
      </c>
      <c r="AU123" s="131">
        <f t="shared" si="110"/>
        <v>23582570</v>
      </c>
      <c r="AV123" s="5">
        <f t="shared" si="111"/>
        <v>33318825</v>
      </c>
      <c r="AW123" s="5">
        <f t="shared" si="112"/>
        <v>52388075</v>
      </c>
      <c r="AX123" s="266">
        <f t="shared" si="128"/>
        <v>2503708616.2946715</v>
      </c>
      <c r="AY123" s="117">
        <f t="shared" si="129"/>
        <v>2503708616.2946715</v>
      </c>
      <c r="AZ123" s="2"/>
      <c r="BA123" s="2"/>
      <c r="BV123" s="53">
        <f t="shared" si="113"/>
        <v>-133404.78928199783</v>
      </c>
      <c r="BX123" s="116">
        <v>22</v>
      </c>
      <c r="BY123" s="121" t="s">
        <v>157</v>
      </c>
      <c r="BZ123" s="112" t="str">
        <f>F232</f>
        <v>1BR-6</v>
      </c>
      <c r="CA123" s="113" t="str">
        <f>D232</f>
        <v>06</v>
      </c>
      <c r="CB123" s="114">
        <f>G232</f>
        <v>78</v>
      </c>
      <c r="CC123" s="114">
        <f>H232</f>
        <v>66</v>
      </c>
      <c r="CD123" s="115">
        <f>O232</f>
        <v>26092326.415032003</v>
      </c>
      <c r="CE123" s="115">
        <f t="shared" ref="CE123:CH124" si="146">AH232</f>
        <v>1582965000</v>
      </c>
      <c r="CF123" s="115">
        <f t="shared" si="146"/>
        <v>1784255000</v>
      </c>
      <c r="CG123" s="115">
        <f t="shared" si="146"/>
        <v>1894303000</v>
      </c>
      <c r="CH123" s="115">
        <f t="shared" si="146"/>
        <v>2011140000</v>
      </c>
      <c r="CI123" s="115">
        <f>AN232</f>
        <v>2135183000</v>
      </c>
      <c r="CJ123" s="2">
        <v>4</v>
      </c>
      <c r="CV123" s="58">
        <f t="shared" si="120"/>
        <v>2122431300</v>
      </c>
      <c r="CW123" s="43">
        <f t="shared" si="121"/>
        <v>23582570</v>
      </c>
      <c r="CZ123" s="53">
        <f t="shared" si="122"/>
        <v>1885970700</v>
      </c>
      <c r="DA123" s="43">
        <f t="shared" si="123"/>
        <v>31432845</v>
      </c>
      <c r="DB123" s="48">
        <f t="shared" si="124"/>
        <v>52388075</v>
      </c>
    </row>
    <row r="124" spans="1:106">
      <c r="A124" s="3">
        <f t="shared" si="125"/>
        <v>85</v>
      </c>
      <c r="B124" s="249">
        <v>1</v>
      </c>
      <c r="C124" s="250" t="s">
        <v>155</v>
      </c>
      <c r="D124" s="251" t="s">
        <v>24</v>
      </c>
      <c r="E124" s="252"/>
      <c r="F124" s="40" t="s">
        <v>39</v>
      </c>
      <c r="G124" s="253">
        <f t="shared" si="87"/>
        <v>113</v>
      </c>
      <c r="H124" s="253">
        <f t="shared" si="88"/>
        <v>101</v>
      </c>
      <c r="I124" s="254">
        <f t="shared" si="89"/>
        <v>27506142.120000001</v>
      </c>
      <c r="J124" s="254">
        <f t="shared" si="90"/>
        <v>6</v>
      </c>
      <c r="K124" s="255">
        <f t="shared" si="91"/>
        <v>0.95</v>
      </c>
      <c r="L124" s="256">
        <f t="shared" ref="L124:L141" si="147">SUMIF($AN$4:$AN$22,D124,$AV$4:$AV$22)</f>
        <v>1.01</v>
      </c>
      <c r="M124" s="257">
        <f t="shared" si="92"/>
        <v>22054460.498581722</v>
      </c>
      <c r="N124" s="257">
        <f t="shared" si="93"/>
        <v>24858900.759911936</v>
      </c>
      <c r="O124" s="257">
        <f t="shared" si="94"/>
        <v>26392143.36414</v>
      </c>
      <c r="P124" s="257">
        <f t="shared" si="95"/>
        <v>28019953.017254278</v>
      </c>
      <c r="Q124" s="258">
        <f t="shared" si="96"/>
        <v>26392143.36414</v>
      </c>
      <c r="R124" s="257">
        <f t="shared" si="96"/>
        <v>28019953.017254278</v>
      </c>
      <c r="S124" s="257">
        <f t="shared" si="97"/>
        <v>29748162.407904554</v>
      </c>
      <c r="T124" s="257"/>
      <c r="U124" s="257">
        <f t="shared" si="98"/>
        <v>2227500510.3567538</v>
      </c>
      <c r="V124" s="257">
        <f t="shared" si="99"/>
        <v>2510748976.7511053</v>
      </c>
      <c r="W124" s="257">
        <f t="shared" si="100"/>
        <v>2665606479.7781401</v>
      </c>
      <c r="X124" s="258">
        <f t="shared" si="101"/>
        <v>2830015254.742682</v>
      </c>
      <c r="Y124" s="258">
        <f t="shared" si="102"/>
        <v>2665606479.7781401</v>
      </c>
      <c r="Z124" s="257">
        <f t="shared" si="103"/>
        <v>2830015254.742682</v>
      </c>
      <c r="AA124" s="257">
        <f t="shared" si="104"/>
        <v>3004564403.19836</v>
      </c>
      <c r="AB124" s="257"/>
      <c r="AC124" s="32" t="str">
        <f t="shared" si="105"/>
        <v>BERTAHAP</v>
      </c>
      <c r="AD124" s="259">
        <f t="shared" si="106"/>
        <v>0</v>
      </c>
      <c r="AE124" s="260">
        <v>2</v>
      </c>
      <c r="AF124" s="261"/>
      <c r="AG124" s="257" t="str">
        <f t="shared" si="145"/>
        <v>KR</v>
      </c>
      <c r="AH124" s="261">
        <f t="shared" si="68"/>
        <v>2450251000</v>
      </c>
      <c r="AI124" s="261">
        <f t="shared" si="68"/>
        <v>2761824000</v>
      </c>
      <c r="AJ124" s="261">
        <f t="shared" si="68"/>
        <v>2932168000</v>
      </c>
      <c r="AK124" s="262">
        <f t="shared" si="67"/>
        <v>3113017000</v>
      </c>
      <c r="AL124" s="262">
        <f t="shared" si="67"/>
        <v>2932168000</v>
      </c>
      <c r="AM124" s="261">
        <f t="shared" si="67"/>
        <v>3113017000</v>
      </c>
      <c r="AN124" s="261">
        <f t="shared" si="67"/>
        <v>3305021000</v>
      </c>
      <c r="AO124" s="261">
        <f t="shared" si="126"/>
        <v>3305020995.3357334</v>
      </c>
      <c r="AP124" s="51">
        <f t="shared" si="127"/>
        <v>3108099000</v>
      </c>
      <c r="AQ124" s="42">
        <f t="shared" si="127"/>
        <v>3299799000</v>
      </c>
      <c r="AR124" s="58">
        <f t="shared" si="107"/>
        <v>2797289100</v>
      </c>
      <c r="AS124" s="58">
        <f t="shared" si="108"/>
        <v>46621485</v>
      </c>
      <c r="AT124" s="336">
        <f t="shared" si="109"/>
        <v>58369068.75</v>
      </c>
      <c r="AU124" s="131">
        <f t="shared" si="110"/>
        <v>32997990</v>
      </c>
      <c r="AV124" s="5">
        <f t="shared" si="111"/>
        <v>46621485</v>
      </c>
      <c r="AW124" s="5">
        <f t="shared" si="112"/>
        <v>73304200</v>
      </c>
      <c r="AX124" s="266">
        <f t="shared" si="128"/>
        <v>3503322660.9061441</v>
      </c>
      <c r="AY124" s="117">
        <f t="shared" si="129"/>
        <v>3503322660.9061441</v>
      </c>
      <c r="AZ124" s="2"/>
      <c r="BA124" s="2"/>
      <c r="BV124" s="53">
        <f t="shared" si="113"/>
        <v>-955838.4386699982</v>
      </c>
      <c r="BX124" s="116"/>
      <c r="BY124" s="112"/>
      <c r="BZ124" s="112" t="str">
        <f>F233</f>
        <v>1BR-8</v>
      </c>
      <c r="CA124" s="113" t="str">
        <f>D233</f>
        <v>08</v>
      </c>
      <c r="CB124" s="114">
        <f>G233</f>
        <v>60</v>
      </c>
      <c r="CC124" s="114">
        <f>H233</f>
        <v>52</v>
      </c>
      <c r="CD124" s="115">
        <f>O233</f>
        <v>26092326.415032003</v>
      </c>
      <c r="CE124" s="115">
        <f t="shared" si="146"/>
        <v>1247185000</v>
      </c>
      <c r="CF124" s="115">
        <f t="shared" si="146"/>
        <v>1405776000</v>
      </c>
      <c r="CG124" s="115">
        <f t="shared" si="146"/>
        <v>1492482000</v>
      </c>
      <c r="CH124" s="115">
        <f t="shared" si="146"/>
        <v>1584535000</v>
      </c>
      <c r="CI124" s="115">
        <f>AN233</f>
        <v>1682265000</v>
      </c>
      <c r="CV124" s="58">
        <f t="shared" si="120"/>
        <v>2969819100</v>
      </c>
      <c r="CW124" s="43">
        <f t="shared" si="121"/>
        <v>32997990</v>
      </c>
      <c r="CZ124" s="53">
        <f t="shared" si="122"/>
        <v>2638951200</v>
      </c>
      <c r="DA124" s="43">
        <f t="shared" si="123"/>
        <v>43982520</v>
      </c>
      <c r="DB124" s="48">
        <f t="shared" si="124"/>
        <v>73304200</v>
      </c>
    </row>
    <row r="125" spans="1:106">
      <c r="A125" s="3">
        <f t="shared" si="125"/>
        <v>86</v>
      </c>
      <c r="B125" s="249">
        <v>2</v>
      </c>
      <c r="C125" s="250" t="s">
        <v>155</v>
      </c>
      <c r="D125" s="251" t="s">
        <v>35</v>
      </c>
      <c r="E125" s="252"/>
      <c r="F125" s="40" t="s">
        <v>42</v>
      </c>
      <c r="G125" s="253">
        <f t="shared" si="87"/>
        <v>78</v>
      </c>
      <c r="H125" s="253">
        <f t="shared" si="88"/>
        <v>66</v>
      </c>
      <c r="I125" s="254">
        <f t="shared" si="89"/>
        <v>27506142.120000001</v>
      </c>
      <c r="J125" s="254">
        <f t="shared" si="90"/>
        <v>2</v>
      </c>
      <c r="K125" s="255">
        <f t="shared" si="91"/>
        <v>0.93</v>
      </c>
      <c r="L125" s="256">
        <f t="shared" si="147"/>
        <v>1.01</v>
      </c>
      <c r="M125" s="257">
        <f t="shared" si="92"/>
        <v>21590156.067032635</v>
      </c>
      <c r="N125" s="257">
        <f t="shared" si="93"/>
        <v>24335555.480755895</v>
      </c>
      <c r="O125" s="257">
        <f t="shared" si="94"/>
        <v>25836519.293316003</v>
      </c>
      <c r="P125" s="257">
        <f t="shared" si="95"/>
        <v>27430059.269522611</v>
      </c>
      <c r="Q125" s="258">
        <f t="shared" si="96"/>
        <v>25836519.293316003</v>
      </c>
      <c r="R125" s="257">
        <f t="shared" si="96"/>
        <v>27430059.269522611</v>
      </c>
      <c r="S125" s="257">
        <f t="shared" si="97"/>
        <v>29121885.304580249</v>
      </c>
      <c r="T125" s="257"/>
      <c r="U125" s="257">
        <f t="shared" si="98"/>
        <v>1424950300.4241538</v>
      </c>
      <c r="V125" s="257">
        <f t="shared" si="99"/>
        <v>1606146661.7298892</v>
      </c>
      <c r="W125" s="257">
        <f t="shared" si="100"/>
        <v>1705210273.3588562</v>
      </c>
      <c r="X125" s="258">
        <f t="shared" si="101"/>
        <v>1810383911.7884924</v>
      </c>
      <c r="Y125" s="258">
        <f t="shared" si="102"/>
        <v>1705210273.3588562</v>
      </c>
      <c r="Z125" s="257">
        <f t="shared" si="103"/>
        <v>1810383911.7884924</v>
      </c>
      <c r="AA125" s="257">
        <f t="shared" si="104"/>
        <v>1922044430.1022964</v>
      </c>
      <c r="AB125" s="257"/>
      <c r="AC125" s="32" t="str">
        <f t="shared" si="105"/>
        <v>BERTAHAP</v>
      </c>
      <c r="AD125" s="259">
        <f t="shared" si="106"/>
        <v>0</v>
      </c>
      <c r="AE125" s="260">
        <v>2</v>
      </c>
      <c r="AF125" s="261"/>
      <c r="AG125" s="257" t="str">
        <f t="shared" si="145"/>
        <v>KR</v>
      </c>
      <c r="AH125" s="261">
        <f t="shared" si="68"/>
        <v>1567446000</v>
      </c>
      <c r="AI125" s="261">
        <f t="shared" si="68"/>
        <v>1766762000</v>
      </c>
      <c r="AJ125" s="261">
        <f t="shared" si="68"/>
        <v>1875732000</v>
      </c>
      <c r="AK125" s="262">
        <f t="shared" si="67"/>
        <v>1991423000</v>
      </c>
      <c r="AL125" s="262">
        <f t="shared" si="67"/>
        <v>1875732000</v>
      </c>
      <c r="AM125" s="261">
        <f t="shared" si="67"/>
        <v>1991423000</v>
      </c>
      <c r="AN125" s="261">
        <f t="shared" si="67"/>
        <v>2114249000</v>
      </c>
      <c r="AO125" s="261">
        <f t="shared" si="126"/>
        <v>2114249560.9868088</v>
      </c>
      <c r="AP125" s="51">
        <f t="shared" si="127"/>
        <v>1988276000</v>
      </c>
      <c r="AQ125" s="42">
        <f t="shared" si="127"/>
        <v>2110909000</v>
      </c>
      <c r="AR125" s="58">
        <f t="shared" si="107"/>
        <v>1789448400</v>
      </c>
      <c r="AS125" s="58">
        <f t="shared" si="108"/>
        <v>29824140</v>
      </c>
      <c r="AT125" s="336">
        <f t="shared" si="109"/>
        <v>37339181.25</v>
      </c>
      <c r="AU125" s="131">
        <f t="shared" si="110"/>
        <v>21109090</v>
      </c>
      <c r="AV125" s="5">
        <f t="shared" si="111"/>
        <v>29824140</v>
      </c>
      <c r="AW125" s="5">
        <f t="shared" si="112"/>
        <v>46893300</v>
      </c>
      <c r="AX125" s="266">
        <f t="shared" si="128"/>
        <v>2241104786.9311819</v>
      </c>
      <c r="AY125" s="117">
        <f t="shared" si="129"/>
        <v>2241104786.9311819</v>
      </c>
      <c r="AZ125" s="2"/>
      <c r="BA125" s="2"/>
      <c r="BV125" s="53">
        <f t="shared" si="113"/>
        <v>-1511462.5094939955</v>
      </c>
      <c r="BX125" s="116"/>
      <c r="BY125" s="121"/>
      <c r="BZ125" s="112" t="str">
        <f>F236</f>
        <v>2BR-18</v>
      </c>
      <c r="CA125" s="113">
        <f>D236</f>
        <v>18</v>
      </c>
      <c r="CB125" s="114">
        <f>G236</f>
        <v>97</v>
      </c>
      <c r="CC125" s="114">
        <f>H236</f>
        <v>85</v>
      </c>
      <c r="CD125" s="115">
        <f>O236</f>
        <v>26092326.415032003</v>
      </c>
      <c r="CE125" s="115">
        <f t="shared" ref="CE125:CH126" si="148">AH236</f>
        <v>2038667000</v>
      </c>
      <c r="CF125" s="115">
        <f t="shared" si="148"/>
        <v>2297903000</v>
      </c>
      <c r="CG125" s="115">
        <f t="shared" si="148"/>
        <v>2439633000</v>
      </c>
      <c r="CH125" s="115">
        <f t="shared" si="148"/>
        <v>2590104000</v>
      </c>
      <c r="CI125" s="115">
        <f>AN236</f>
        <v>2749856000</v>
      </c>
      <c r="CV125" s="58">
        <f t="shared" si="120"/>
        <v>1899818100</v>
      </c>
      <c r="CW125" s="43">
        <f t="shared" si="121"/>
        <v>21109090</v>
      </c>
      <c r="CZ125" s="53">
        <f t="shared" si="122"/>
        <v>1688158800</v>
      </c>
      <c r="DA125" s="43">
        <f t="shared" si="123"/>
        <v>28135980</v>
      </c>
      <c r="DB125" s="48">
        <f t="shared" si="124"/>
        <v>46893300</v>
      </c>
    </row>
    <row r="126" spans="1:106">
      <c r="A126" s="3">
        <f t="shared" si="125"/>
        <v>87</v>
      </c>
      <c r="B126" s="249">
        <v>3</v>
      </c>
      <c r="C126" s="250" t="s">
        <v>155</v>
      </c>
      <c r="D126" s="251" t="s">
        <v>41</v>
      </c>
      <c r="E126" s="252"/>
      <c r="F126" s="40" t="s">
        <v>45</v>
      </c>
      <c r="G126" s="253">
        <f t="shared" si="87"/>
        <v>60</v>
      </c>
      <c r="H126" s="253">
        <f t="shared" si="88"/>
        <v>52</v>
      </c>
      <c r="I126" s="254">
        <f t="shared" si="89"/>
        <v>27506142.120000001</v>
      </c>
      <c r="J126" s="254">
        <f t="shared" si="90"/>
        <v>2</v>
      </c>
      <c r="K126" s="255">
        <f t="shared" si="91"/>
        <v>0.93</v>
      </c>
      <c r="L126" s="256">
        <f t="shared" si="147"/>
        <v>1.01</v>
      </c>
      <c r="M126" s="257">
        <f t="shared" si="92"/>
        <v>21590156.067032635</v>
      </c>
      <c r="N126" s="257">
        <f t="shared" si="93"/>
        <v>24335555.480755895</v>
      </c>
      <c r="O126" s="257">
        <f t="shared" si="94"/>
        <v>25836519.293316003</v>
      </c>
      <c r="P126" s="257">
        <f t="shared" si="95"/>
        <v>27430059.269522611</v>
      </c>
      <c r="Q126" s="258">
        <f t="shared" si="96"/>
        <v>25836519.293316003</v>
      </c>
      <c r="R126" s="257">
        <f t="shared" si="96"/>
        <v>27430059.269522611</v>
      </c>
      <c r="S126" s="257">
        <f t="shared" si="97"/>
        <v>29121885.304580249</v>
      </c>
      <c r="T126" s="257"/>
      <c r="U126" s="257">
        <f t="shared" si="98"/>
        <v>1122688115.485697</v>
      </c>
      <c r="V126" s="257">
        <f t="shared" si="99"/>
        <v>1265448884.9993067</v>
      </c>
      <c r="W126" s="257">
        <f t="shared" si="100"/>
        <v>1343499003.2524321</v>
      </c>
      <c r="X126" s="258">
        <f t="shared" si="101"/>
        <v>1426363082.0151758</v>
      </c>
      <c r="Y126" s="258">
        <f t="shared" si="102"/>
        <v>1343499003.2524321</v>
      </c>
      <c r="Z126" s="257">
        <f t="shared" si="103"/>
        <v>1426363082.0151758</v>
      </c>
      <c r="AA126" s="257">
        <f t="shared" si="104"/>
        <v>1514338035.8381729</v>
      </c>
      <c r="AB126" s="257"/>
      <c r="AC126" s="32" t="str">
        <f t="shared" si="105"/>
        <v>BERTAHAP</v>
      </c>
      <c r="AD126" s="259">
        <f t="shared" si="106"/>
        <v>0</v>
      </c>
      <c r="AE126" s="260">
        <v>2</v>
      </c>
      <c r="AF126" s="261"/>
      <c r="AG126" s="257" t="str">
        <f t="shared" si="145"/>
        <v>KR</v>
      </c>
      <c r="AH126" s="261">
        <f t="shared" si="68"/>
        <v>1234957000</v>
      </c>
      <c r="AI126" s="261">
        <f t="shared" si="68"/>
        <v>1391994000</v>
      </c>
      <c r="AJ126" s="261">
        <f t="shared" si="68"/>
        <v>1477849000</v>
      </c>
      <c r="AK126" s="262">
        <f t="shared" si="67"/>
        <v>1569000000</v>
      </c>
      <c r="AL126" s="262">
        <f t="shared" si="67"/>
        <v>1477849000</v>
      </c>
      <c r="AM126" s="261">
        <f t="shared" si="67"/>
        <v>1569000000</v>
      </c>
      <c r="AN126" s="261">
        <f t="shared" si="67"/>
        <v>1665772000</v>
      </c>
      <c r="AO126" s="261">
        <f t="shared" si="126"/>
        <v>1665772445.7276547</v>
      </c>
      <c r="AP126" s="51">
        <f t="shared" si="127"/>
        <v>1566520000</v>
      </c>
      <c r="AQ126" s="42">
        <f t="shared" si="127"/>
        <v>1663140000</v>
      </c>
      <c r="AR126" s="58">
        <f t="shared" si="107"/>
        <v>1409868000</v>
      </c>
      <c r="AS126" s="58">
        <f t="shared" si="108"/>
        <v>23497800</v>
      </c>
      <c r="AT126" s="336">
        <f t="shared" si="109"/>
        <v>29418750</v>
      </c>
      <c r="AU126" s="131">
        <f t="shared" si="110"/>
        <v>16631400</v>
      </c>
      <c r="AV126" s="5">
        <f t="shared" si="111"/>
        <v>23497800</v>
      </c>
      <c r="AW126" s="5">
        <f t="shared" si="112"/>
        <v>36946225</v>
      </c>
      <c r="AX126" s="266">
        <f t="shared" si="128"/>
        <v>1765718472.6280129</v>
      </c>
      <c r="AY126" s="117">
        <f t="shared" si="129"/>
        <v>1765718472.6280129</v>
      </c>
      <c r="AZ126" s="2"/>
      <c r="BA126" s="2"/>
      <c r="BV126" s="53">
        <f t="shared" si="113"/>
        <v>-1511462.5094939955</v>
      </c>
      <c r="BX126" s="116"/>
      <c r="BY126" s="112"/>
      <c r="BZ126" s="112" t="str">
        <f>F237</f>
        <v>1BR-20</v>
      </c>
      <c r="CA126" s="113">
        <f>D237</f>
        <v>20</v>
      </c>
      <c r="CB126" s="114">
        <f>G237</f>
        <v>60</v>
      </c>
      <c r="CC126" s="114">
        <f>H237</f>
        <v>51</v>
      </c>
      <c r="CD126" s="115">
        <f>O237</f>
        <v>26092326.415032003</v>
      </c>
      <c r="CE126" s="115">
        <f t="shared" si="148"/>
        <v>1223200000</v>
      </c>
      <c r="CF126" s="115">
        <f t="shared" si="148"/>
        <v>1378742000</v>
      </c>
      <c r="CG126" s="115">
        <f t="shared" si="148"/>
        <v>1463780000</v>
      </c>
      <c r="CH126" s="115">
        <f t="shared" si="148"/>
        <v>1554063000</v>
      </c>
      <c r="CI126" s="115">
        <f>AN237</f>
        <v>1649914000</v>
      </c>
      <c r="CV126" s="58">
        <f t="shared" si="120"/>
        <v>1496826000</v>
      </c>
      <c r="CW126" s="43">
        <f t="shared" si="121"/>
        <v>16631400</v>
      </c>
      <c r="CZ126" s="53">
        <f t="shared" si="122"/>
        <v>1330064100</v>
      </c>
      <c r="DA126" s="43">
        <f t="shared" si="123"/>
        <v>22167735</v>
      </c>
      <c r="DB126" s="48">
        <f t="shared" si="124"/>
        <v>36946225</v>
      </c>
    </row>
    <row r="127" spans="1:106">
      <c r="A127" s="3">
        <f t="shared" si="125"/>
        <v>88</v>
      </c>
      <c r="B127" s="249">
        <v>4</v>
      </c>
      <c r="C127" s="250" t="s">
        <v>155</v>
      </c>
      <c r="D127" s="251">
        <v>10</v>
      </c>
      <c r="E127" s="252"/>
      <c r="F127" s="40" t="s">
        <v>48</v>
      </c>
      <c r="G127" s="253">
        <f t="shared" si="87"/>
        <v>74</v>
      </c>
      <c r="H127" s="253">
        <f t="shared" si="88"/>
        <v>63</v>
      </c>
      <c r="I127" s="254">
        <f t="shared" si="89"/>
        <v>27506142.120000001</v>
      </c>
      <c r="J127" s="254">
        <f t="shared" si="90"/>
        <v>2</v>
      </c>
      <c r="K127" s="255">
        <f t="shared" si="91"/>
        <v>0.93</v>
      </c>
      <c r="L127" s="256">
        <f t="shared" si="147"/>
        <v>1.01</v>
      </c>
      <c r="M127" s="257">
        <f t="shared" si="92"/>
        <v>21590156.067032635</v>
      </c>
      <c r="N127" s="257">
        <f t="shared" si="93"/>
        <v>24335555.480755895</v>
      </c>
      <c r="O127" s="257">
        <f t="shared" si="94"/>
        <v>25836519.293316003</v>
      </c>
      <c r="P127" s="257">
        <f t="shared" si="95"/>
        <v>27430059.269522611</v>
      </c>
      <c r="Q127" s="258">
        <f t="shared" si="96"/>
        <v>25836519.293316003</v>
      </c>
      <c r="R127" s="257">
        <f t="shared" si="96"/>
        <v>27430059.269522611</v>
      </c>
      <c r="S127" s="257">
        <f t="shared" si="97"/>
        <v>29121885.304580249</v>
      </c>
      <c r="T127" s="257"/>
      <c r="U127" s="257">
        <f t="shared" si="98"/>
        <v>1360179832.2230561</v>
      </c>
      <c r="V127" s="257">
        <f t="shared" si="99"/>
        <v>1533139995.2876215</v>
      </c>
      <c r="W127" s="257">
        <f t="shared" si="100"/>
        <v>1627700715.4789083</v>
      </c>
      <c r="X127" s="258">
        <f t="shared" si="101"/>
        <v>1728093733.9799244</v>
      </c>
      <c r="Y127" s="258">
        <f t="shared" si="102"/>
        <v>1627700715.4789083</v>
      </c>
      <c r="Z127" s="257">
        <f t="shared" si="103"/>
        <v>1728093733.9799244</v>
      </c>
      <c r="AA127" s="257">
        <f t="shared" si="104"/>
        <v>1834678774.1885557</v>
      </c>
      <c r="AB127" s="257"/>
      <c r="AC127" s="32" t="str">
        <f t="shared" si="105"/>
        <v>BERTAHAP</v>
      </c>
      <c r="AD127" s="259">
        <f t="shared" si="106"/>
        <v>0</v>
      </c>
      <c r="AE127" s="260">
        <v>2</v>
      </c>
      <c r="AF127" s="261"/>
      <c r="AG127" s="257" t="str">
        <f t="shared" si="145"/>
        <v>KR</v>
      </c>
      <c r="AH127" s="261">
        <f t="shared" si="68"/>
        <v>1496198000</v>
      </c>
      <c r="AI127" s="261">
        <f t="shared" si="68"/>
        <v>1686454000</v>
      </c>
      <c r="AJ127" s="261">
        <f t="shared" si="68"/>
        <v>1790471000</v>
      </c>
      <c r="AK127" s="262">
        <f t="shared" si="67"/>
        <v>1900904000</v>
      </c>
      <c r="AL127" s="262">
        <f t="shared" si="67"/>
        <v>1790471000</v>
      </c>
      <c r="AM127" s="261">
        <f t="shared" si="67"/>
        <v>1900904000</v>
      </c>
      <c r="AN127" s="261">
        <f t="shared" si="67"/>
        <v>2018147000</v>
      </c>
      <c r="AO127" s="261">
        <f t="shared" si="126"/>
        <v>2018147549.5050869</v>
      </c>
      <c r="AP127" s="51">
        <f t="shared" si="127"/>
        <v>1897900000</v>
      </c>
      <c r="AQ127" s="42">
        <f t="shared" si="127"/>
        <v>2014959000</v>
      </c>
      <c r="AR127" s="58">
        <f t="shared" si="107"/>
        <v>1708110000</v>
      </c>
      <c r="AS127" s="58">
        <f t="shared" si="108"/>
        <v>28468500</v>
      </c>
      <c r="AT127" s="336">
        <f t="shared" si="109"/>
        <v>35641950</v>
      </c>
      <c r="AU127" s="131">
        <f t="shared" si="110"/>
        <v>20149590</v>
      </c>
      <c r="AV127" s="5">
        <f t="shared" si="111"/>
        <v>28468500</v>
      </c>
      <c r="AW127" s="5">
        <f t="shared" si="112"/>
        <v>44761775</v>
      </c>
      <c r="AX127" s="266">
        <f t="shared" si="128"/>
        <v>2139236821.8478711</v>
      </c>
      <c r="AY127" s="117">
        <f t="shared" si="129"/>
        <v>2139236821.8478711</v>
      </c>
      <c r="AZ127" s="2"/>
      <c r="BA127" s="2"/>
      <c r="BV127" s="53">
        <f t="shared" si="113"/>
        <v>-1511462.5094939955</v>
      </c>
      <c r="BX127" s="116">
        <v>23</v>
      </c>
      <c r="BY127" s="112" t="s">
        <v>233</v>
      </c>
      <c r="BZ127" s="112" t="str">
        <f>F109</f>
        <v>1BR-6</v>
      </c>
      <c r="CA127" s="113" t="str">
        <f>D109</f>
        <v>06</v>
      </c>
      <c r="CB127" s="114">
        <f>G109</f>
        <v>78</v>
      </c>
      <c r="CC127" s="114">
        <f>H109</f>
        <v>66</v>
      </c>
      <c r="CD127" s="115">
        <f>O109</f>
        <v>25836519.293316003</v>
      </c>
      <c r="CE127" s="115">
        <f t="shared" ref="CE127:CH128" si="149">AH109</f>
        <v>1567446000</v>
      </c>
      <c r="CF127" s="115">
        <f t="shared" si="149"/>
        <v>1766762000</v>
      </c>
      <c r="CG127" s="115">
        <f t="shared" si="149"/>
        <v>1875732000</v>
      </c>
      <c r="CH127" s="115">
        <f t="shared" si="149"/>
        <v>1991423000</v>
      </c>
      <c r="CI127" s="115">
        <f>AN109</f>
        <v>2114249000</v>
      </c>
      <c r="CJ127" s="2">
        <v>4</v>
      </c>
      <c r="CV127" s="58">
        <f t="shared" si="120"/>
        <v>1813463100</v>
      </c>
      <c r="CW127" s="43">
        <f t="shared" si="121"/>
        <v>20149590</v>
      </c>
      <c r="CZ127" s="53">
        <f t="shared" si="122"/>
        <v>1611423900</v>
      </c>
      <c r="DA127" s="43">
        <f t="shared" si="123"/>
        <v>26857065</v>
      </c>
      <c r="DB127" s="48">
        <f t="shared" si="124"/>
        <v>44761775</v>
      </c>
    </row>
    <row r="128" spans="1:106">
      <c r="A128" s="3">
        <f t="shared" si="125"/>
        <v>89</v>
      </c>
      <c r="B128" s="249">
        <v>5</v>
      </c>
      <c r="C128" s="250" t="s">
        <v>155</v>
      </c>
      <c r="D128" s="285">
        <v>12</v>
      </c>
      <c r="E128" s="252"/>
      <c r="F128" s="40" t="s">
        <v>50</v>
      </c>
      <c r="G128" s="253">
        <f t="shared" si="87"/>
        <v>67</v>
      </c>
      <c r="H128" s="253">
        <f t="shared" si="88"/>
        <v>57</v>
      </c>
      <c r="I128" s="254">
        <f t="shared" si="89"/>
        <v>27506142.120000001</v>
      </c>
      <c r="J128" s="254">
        <f t="shared" si="90"/>
        <v>2</v>
      </c>
      <c r="K128" s="255">
        <f t="shared" si="91"/>
        <v>0.93</v>
      </c>
      <c r="L128" s="256">
        <f t="shared" si="147"/>
        <v>1.01</v>
      </c>
      <c r="M128" s="257">
        <f t="shared" si="92"/>
        <v>21590156.067032635</v>
      </c>
      <c r="N128" s="257">
        <f t="shared" si="93"/>
        <v>24335555.480755895</v>
      </c>
      <c r="O128" s="257">
        <f t="shared" si="94"/>
        <v>25836519.293316003</v>
      </c>
      <c r="P128" s="257">
        <f t="shared" si="95"/>
        <v>27430059.269522611</v>
      </c>
      <c r="Q128" s="258">
        <f t="shared" si="96"/>
        <v>25836519.293316003</v>
      </c>
      <c r="R128" s="257">
        <f t="shared" si="96"/>
        <v>27430059.269522611</v>
      </c>
      <c r="S128" s="257">
        <f t="shared" si="97"/>
        <v>29121885.304580249</v>
      </c>
      <c r="T128" s="257"/>
      <c r="U128" s="257">
        <f t="shared" si="98"/>
        <v>1230638895.8208601</v>
      </c>
      <c r="V128" s="257">
        <f t="shared" si="99"/>
        <v>1387126662.4030859</v>
      </c>
      <c r="W128" s="257">
        <f t="shared" si="100"/>
        <v>1472681599.7190123</v>
      </c>
      <c r="X128" s="258">
        <f t="shared" si="101"/>
        <v>1563513378.3627889</v>
      </c>
      <c r="Y128" s="258">
        <f t="shared" si="102"/>
        <v>1472681599.7190123</v>
      </c>
      <c r="Z128" s="257">
        <f t="shared" si="103"/>
        <v>1563513378.3627889</v>
      </c>
      <c r="AA128" s="257">
        <f t="shared" si="104"/>
        <v>1659947462.3610742</v>
      </c>
      <c r="AB128" s="257"/>
      <c r="AC128" s="32" t="str">
        <f t="shared" si="105"/>
        <v>BERTAHAP</v>
      </c>
      <c r="AD128" s="259">
        <f t="shared" si="106"/>
        <v>0</v>
      </c>
      <c r="AE128" s="260">
        <v>2</v>
      </c>
      <c r="AF128" s="261"/>
      <c r="AG128" s="257" t="str">
        <f t="shared" si="145"/>
        <v>KR</v>
      </c>
      <c r="AH128" s="261">
        <f t="shared" si="68"/>
        <v>1353703000</v>
      </c>
      <c r="AI128" s="261">
        <f t="shared" si="68"/>
        <v>1525840000</v>
      </c>
      <c r="AJ128" s="261">
        <f t="shared" si="68"/>
        <v>1619950000</v>
      </c>
      <c r="AK128" s="262">
        <f t="shared" si="67"/>
        <v>1719865000</v>
      </c>
      <c r="AL128" s="262">
        <f t="shared" si="67"/>
        <v>1619950000</v>
      </c>
      <c r="AM128" s="261">
        <f t="shared" si="67"/>
        <v>1719865000</v>
      </c>
      <c r="AN128" s="261">
        <f t="shared" si="67"/>
        <v>1825943000</v>
      </c>
      <c r="AO128" s="261">
        <f t="shared" si="126"/>
        <v>1825942464.8638577</v>
      </c>
      <c r="AP128" s="51">
        <f t="shared" si="127"/>
        <v>1717147000</v>
      </c>
      <c r="AQ128" s="42">
        <f t="shared" si="127"/>
        <v>1823057000</v>
      </c>
      <c r="AR128" s="58">
        <f t="shared" si="107"/>
        <v>1545432300</v>
      </c>
      <c r="AS128" s="58">
        <f t="shared" si="108"/>
        <v>25757205</v>
      </c>
      <c r="AT128" s="336">
        <f t="shared" si="109"/>
        <v>32247468.75</v>
      </c>
      <c r="AU128" s="131">
        <f t="shared" si="110"/>
        <v>18230570</v>
      </c>
      <c r="AV128" s="5">
        <f t="shared" si="111"/>
        <v>25757205</v>
      </c>
      <c r="AW128" s="5">
        <f t="shared" si="112"/>
        <v>40498750</v>
      </c>
      <c r="AX128" s="266">
        <f t="shared" si="128"/>
        <v>1935498768.3260624</v>
      </c>
      <c r="AY128" s="117">
        <f t="shared" si="129"/>
        <v>1935498768.3260624</v>
      </c>
      <c r="AZ128" s="2"/>
      <c r="BA128" s="2"/>
      <c r="BV128" s="53">
        <f t="shared" si="113"/>
        <v>-1511462.5094939955</v>
      </c>
      <c r="BX128" s="116"/>
      <c r="BY128" s="112"/>
      <c r="BZ128" s="112" t="str">
        <f>F110</f>
        <v>1BR-10</v>
      </c>
      <c r="CA128" s="113">
        <f>D110</f>
        <v>10</v>
      </c>
      <c r="CB128" s="114">
        <f>G110</f>
        <v>74</v>
      </c>
      <c r="CC128" s="114">
        <f>H110</f>
        <v>63</v>
      </c>
      <c r="CD128" s="115">
        <f>O110</f>
        <v>25836519.293316003</v>
      </c>
      <c r="CE128" s="115">
        <f t="shared" si="149"/>
        <v>1496198000</v>
      </c>
      <c r="CF128" s="115">
        <f t="shared" si="149"/>
        <v>1686454000</v>
      </c>
      <c r="CG128" s="115">
        <f t="shared" si="149"/>
        <v>1790471000</v>
      </c>
      <c r="CH128" s="115">
        <f t="shared" si="149"/>
        <v>1900904000</v>
      </c>
      <c r="CI128" s="115">
        <f>AN110</f>
        <v>2018147000</v>
      </c>
      <c r="CV128" s="58">
        <f t="shared" si="120"/>
        <v>1640751300</v>
      </c>
      <c r="CW128" s="43">
        <f t="shared" si="121"/>
        <v>18230570</v>
      </c>
      <c r="CZ128" s="53">
        <f t="shared" si="122"/>
        <v>1457955000</v>
      </c>
      <c r="DA128" s="43">
        <f t="shared" si="123"/>
        <v>24299250</v>
      </c>
      <c r="DB128" s="48">
        <f t="shared" si="124"/>
        <v>40498750</v>
      </c>
    </row>
    <row r="129" spans="1:106">
      <c r="A129" s="3">
        <f t="shared" si="125"/>
        <v>90</v>
      </c>
      <c r="B129" s="249">
        <v>6</v>
      </c>
      <c r="C129" s="250" t="s">
        <v>155</v>
      </c>
      <c r="D129" s="251">
        <v>16</v>
      </c>
      <c r="E129" s="252"/>
      <c r="F129" s="40" t="s">
        <v>52</v>
      </c>
      <c r="G129" s="253">
        <f t="shared" si="87"/>
        <v>71</v>
      </c>
      <c r="H129" s="253">
        <f t="shared" si="88"/>
        <v>63</v>
      </c>
      <c r="I129" s="254">
        <f t="shared" si="89"/>
        <v>27506142.120000001</v>
      </c>
      <c r="J129" s="254">
        <f t="shared" si="90"/>
        <v>2</v>
      </c>
      <c r="K129" s="255">
        <f t="shared" si="91"/>
        <v>0.93</v>
      </c>
      <c r="L129" s="256">
        <f t="shared" si="147"/>
        <v>1.01</v>
      </c>
      <c r="M129" s="257">
        <f t="shared" si="92"/>
        <v>21590156.067032635</v>
      </c>
      <c r="N129" s="257">
        <f t="shared" si="93"/>
        <v>24335555.480755895</v>
      </c>
      <c r="O129" s="257">
        <f t="shared" si="94"/>
        <v>25836519.293316003</v>
      </c>
      <c r="P129" s="257">
        <f t="shared" si="95"/>
        <v>27430059.269522611</v>
      </c>
      <c r="Q129" s="258">
        <f t="shared" si="96"/>
        <v>25836519.293316003</v>
      </c>
      <c r="R129" s="257">
        <f t="shared" si="96"/>
        <v>27430059.269522611</v>
      </c>
      <c r="S129" s="257">
        <f t="shared" si="97"/>
        <v>29121885.304580249</v>
      </c>
      <c r="T129" s="257"/>
      <c r="U129" s="257">
        <f t="shared" si="98"/>
        <v>1360179832.2230561</v>
      </c>
      <c r="V129" s="257">
        <f t="shared" si="99"/>
        <v>1533139995.2876215</v>
      </c>
      <c r="W129" s="257">
        <f t="shared" si="100"/>
        <v>1627700715.4789083</v>
      </c>
      <c r="X129" s="258">
        <f t="shared" si="101"/>
        <v>1728093733.9799244</v>
      </c>
      <c r="Y129" s="258">
        <f t="shared" si="102"/>
        <v>1627700715.4789083</v>
      </c>
      <c r="Z129" s="257">
        <f t="shared" si="103"/>
        <v>1728093733.9799244</v>
      </c>
      <c r="AA129" s="257">
        <f t="shared" si="104"/>
        <v>1834678774.1885557</v>
      </c>
      <c r="AB129" s="257"/>
      <c r="AC129" s="32" t="str">
        <f t="shared" si="105"/>
        <v>BERTAHAP</v>
      </c>
      <c r="AD129" s="259">
        <f t="shared" si="106"/>
        <v>0</v>
      </c>
      <c r="AE129" s="260">
        <v>2</v>
      </c>
      <c r="AF129" s="261"/>
      <c r="AG129" s="257" t="str">
        <f t="shared" si="145"/>
        <v>KR</v>
      </c>
      <c r="AH129" s="261">
        <f t="shared" si="68"/>
        <v>1496198000</v>
      </c>
      <c r="AI129" s="261">
        <f t="shared" si="68"/>
        <v>1686454000</v>
      </c>
      <c r="AJ129" s="261">
        <f t="shared" si="68"/>
        <v>1790471000</v>
      </c>
      <c r="AK129" s="262">
        <f t="shared" si="67"/>
        <v>1900904000</v>
      </c>
      <c r="AL129" s="262">
        <f t="shared" si="67"/>
        <v>1790471000</v>
      </c>
      <c r="AM129" s="261">
        <f t="shared" si="67"/>
        <v>1900904000</v>
      </c>
      <c r="AN129" s="261">
        <f t="shared" si="67"/>
        <v>2018147000</v>
      </c>
      <c r="AO129" s="261">
        <f t="shared" si="126"/>
        <v>2018147549.5050869</v>
      </c>
      <c r="AP129" s="51">
        <f t="shared" si="127"/>
        <v>1897900000</v>
      </c>
      <c r="AQ129" s="42">
        <f t="shared" si="127"/>
        <v>2014959000</v>
      </c>
      <c r="AR129" s="58">
        <f t="shared" si="107"/>
        <v>1708110000</v>
      </c>
      <c r="AS129" s="58">
        <f t="shared" si="108"/>
        <v>28468500</v>
      </c>
      <c r="AT129" s="336">
        <f t="shared" si="109"/>
        <v>35641950</v>
      </c>
      <c r="AU129" s="131">
        <f t="shared" si="110"/>
        <v>20149590</v>
      </c>
      <c r="AV129" s="5">
        <f t="shared" si="111"/>
        <v>28468500</v>
      </c>
      <c r="AW129" s="5">
        <f t="shared" si="112"/>
        <v>44761775</v>
      </c>
      <c r="AX129" s="266">
        <f t="shared" si="128"/>
        <v>2139236821.8478711</v>
      </c>
      <c r="AY129" s="117">
        <f t="shared" si="129"/>
        <v>2139236821.8478711</v>
      </c>
      <c r="AZ129" s="2"/>
      <c r="BA129" s="2"/>
      <c r="BV129" s="53">
        <f t="shared" si="113"/>
        <v>-1511462.5094939955</v>
      </c>
      <c r="BX129" s="116">
        <v>24</v>
      </c>
      <c r="BY129" s="112" t="s">
        <v>234</v>
      </c>
      <c r="BZ129" s="112" t="str">
        <f>F155</f>
        <v>2BR-18</v>
      </c>
      <c r="CA129" s="113">
        <f>D155</f>
        <v>18</v>
      </c>
      <c r="CB129" s="114">
        <f>G155</f>
        <v>97</v>
      </c>
      <c r="CC129" s="114">
        <f>H155</f>
        <v>85</v>
      </c>
      <c r="CD129" s="115">
        <f>O155</f>
        <v>25836519.293316003</v>
      </c>
      <c r="CE129" s="115">
        <f>AH155</f>
        <v>2018680000</v>
      </c>
      <c r="CF129" s="115">
        <f>AI155</f>
        <v>2275375000</v>
      </c>
      <c r="CG129" s="115">
        <f>AJ155</f>
        <v>2415715000</v>
      </c>
      <c r="CH129" s="115">
        <f>AK155</f>
        <v>2564711000</v>
      </c>
      <c r="CI129" s="115">
        <f>AN155</f>
        <v>2722897000</v>
      </c>
      <c r="CJ129" s="2">
        <v>2</v>
      </c>
      <c r="CV129" s="58">
        <f t="shared" si="120"/>
        <v>1813463100</v>
      </c>
      <c r="CW129" s="43">
        <f t="shared" si="121"/>
        <v>20149590</v>
      </c>
      <c r="CZ129" s="53">
        <f t="shared" si="122"/>
        <v>1611423900</v>
      </c>
      <c r="DA129" s="43">
        <f t="shared" si="123"/>
        <v>26857065</v>
      </c>
      <c r="DB129" s="48">
        <f t="shared" si="124"/>
        <v>44761775</v>
      </c>
    </row>
    <row r="130" spans="1:106">
      <c r="A130" s="3">
        <f t="shared" si="125"/>
        <v>91</v>
      </c>
      <c r="B130" s="249">
        <v>7</v>
      </c>
      <c r="C130" s="250" t="s">
        <v>155</v>
      </c>
      <c r="D130" s="285">
        <v>18</v>
      </c>
      <c r="E130" s="252"/>
      <c r="F130" s="40" t="s">
        <v>54</v>
      </c>
      <c r="G130" s="253">
        <f t="shared" si="87"/>
        <v>97</v>
      </c>
      <c r="H130" s="253">
        <f t="shared" si="88"/>
        <v>85</v>
      </c>
      <c r="I130" s="254">
        <f t="shared" si="89"/>
        <v>27506142.120000001</v>
      </c>
      <c r="J130" s="254">
        <f t="shared" si="90"/>
        <v>2</v>
      </c>
      <c r="K130" s="255">
        <f t="shared" si="91"/>
        <v>0.93</v>
      </c>
      <c r="L130" s="256">
        <f t="shared" si="147"/>
        <v>1.01</v>
      </c>
      <c r="M130" s="257">
        <f t="shared" si="92"/>
        <v>21590156.067032635</v>
      </c>
      <c r="N130" s="257">
        <f t="shared" si="93"/>
        <v>24335555.480755895</v>
      </c>
      <c r="O130" s="257">
        <f t="shared" si="94"/>
        <v>25836519.293316003</v>
      </c>
      <c r="P130" s="257">
        <f t="shared" si="95"/>
        <v>27430059.269522611</v>
      </c>
      <c r="Q130" s="258">
        <f t="shared" si="96"/>
        <v>25836519.293316003</v>
      </c>
      <c r="R130" s="257">
        <f t="shared" si="96"/>
        <v>27430059.269522611</v>
      </c>
      <c r="S130" s="257">
        <f t="shared" si="97"/>
        <v>29121885.304580249</v>
      </c>
      <c r="T130" s="257"/>
      <c r="U130" s="257">
        <f t="shared" si="98"/>
        <v>1835163265.6977739</v>
      </c>
      <c r="V130" s="257">
        <f t="shared" si="99"/>
        <v>2068522215.8642511</v>
      </c>
      <c r="W130" s="257">
        <f t="shared" si="100"/>
        <v>2196104139.9318604</v>
      </c>
      <c r="X130" s="258">
        <f t="shared" si="101"/>
        <v>2331555037.9094219</v>
      </c>
      <c r="Y130" s="258">
        <f t="shared" si="102"/>
        <v>2196104139.9318604</v>
      </c>
      <c r="Z130" s="257">
        <f t="shared" si="103"/>
        <v>2331555037.9094219</v>
      </c>
      <c r="AA130" s="257">
        <f t="shared" si="104"/>
        <v>2475360250.8893213</v>
      </c>
      <c r="AB130" s="257"/>
      <c r="AC130" s="32" t="str">
        <f t="shared" si="105"/>
        <v>BERTAHAP</v>
      </c>
      <c r="AD130" s="259">
        <f t="shared" si="106"/>
        <v>0</v>
      </c>
      <c r="AE130" s="260">
        <v>2</v>
      </c>
      <c r="AF130" s="261"/>
      <c r="AG130" s="257" t="str">
        <f t="shared" si="145"/>
        <v>KR</v>
      </c>
      <c r="AH130" s="261">
        <f t="shared" si="68"/>
        <v>2018680000</v>
      </c>
      <c r="AI130" s="261">
        <f t="shared" si="68"/>
        <v>2275375000</v>
      </c>
      <c r="AJ130" s="261">
        <f t="shared" si="68"/>
        <v>2415715000</v>
      </c>
      <c r="AK130" s="262">
        <f t="shared" si="67"/>
        <v>2564711000</v>
      </c>
      <c r="AL130" s="262">
        <f t="shared" si="67"/>
        <v>2415715000</v>
      </c>
      <c r="AM130" s="261">
        <f t="shared" si="67"/>
        <v>2564711000</v>
      </c>
      <c r="AN130" s="261">
        <f t="shared" si="67"/>
        <v>2722897000</v>
      </c>
      <c r="AO130" s="261">
        <f t="shared" si="126"/>
        <v>2722896695.3821664</v>
      </c>
      <c r="AP130" s="51">
        <f t="shared" si="127"/>
        <v>2560658000</v>
      </c>
      <c r="AQ130" s="42">
        <f t="shared" si="127"/>
        <v>2718594000</v>
      </c>
      <c r="AR130" s="58">
        <f t="shared" si="107"/>
        <v>2304592200</v>
      </c>
      <c r="AS130" s="58">
        <f t="shared" si="108"/>
        <v>38409870</v>
      </c>
      <c r="AT130" s="336">
        <f t="shared" si="109"/>
        <v>48088331.25</v>
      </c>
      <c r="AU130" s="131">
        <f t="shared" si="110"/>
        <v>27185940</v>
      </c>
      <c r="AV130" s="5">
        <f t="shared" si="111"/>
        <v>38409870</v>
      </c>
      <c r="AW130" s="5">
        <f t="shared" si="112"/>
        <v>60392875</v>
      </c>
      <c r="AX130" s="266">
        <f t="shared" si="128"/>
        <v>2886270335.254807</v>
      </c>
      <c r="AY130" s="117">
        <f t="shared" si="129"/>
        <v>2886270335.254807</v>
      </c>
      <c r="AZ130" s="2"/>
      <c r="BA130" s="2"/>
      <c r="BV130" s="53">
        <f t="shared" si="113"/>
        <v>-1511462.5094939955</v>
      </c>
      <c r="BX130" s="116">
        <v>25</v>
      </c>
      <c r="BY130" s="112" t="s">
        <v>235</v>
      </c>
      <c r="BZ130" s="112" t="str">
        <f t="shared" ref="BZ130:BZ135" si="150">F182</f>
        <v>1BR-8</v>
      </c>
      <c r="CA130" s="113" t="str">
        <f t="shared" ref="CA130:CA135" si="151">D182</f>
        <v>08</v>
      </c>
      <c r="CB130" s="114">
        <f t="shared" ref="CB130:CC135" si="152">G182</f>
        <v>60</v>
      </c>
      <c r="CC130" s="114">
        <f t="shared" si="152"/>
        <v>52</v>
      </c>
      <c r="CD130" s="115">
        <f t="shared" ref="CD130:CD135" si="153">O182</f>
        <v>26348133.536748003</v>
      </c>
      <c r="CE130" s="115">
        <f t="shared" ref="CE130:CH135" si="154">AH182</f>
        <v>1259412000</v>
      </c>
      <c r="CF130" s="115">
        <f t="shared" si="154"/>
        <v>1419559000</v>
      </c>
      <c r="CG130" s="115">
        <f t="shared" si="154"/>
        <v>1507114000</v>
      </c>
      <c r="CH130" s="115">
        <f t="shared" si="154"/>
        <v>1600069000</v>
      </c>
      <c r="CI130" s="115">
        <f t="shared" ref="CI130:CI135" si="155">AN182</f>
        <v>1698758000</v>
      </c>
      <c r="CJ130" s="2">
        <v>12</v>
      </c>
      <c r="CV130" s="58">
        <f t="shared" si="120"/>
        <v>2446734600</v>
      </c>
      <c r="CW130" s="43">
        <f t="shared" si="121"/>
        <v>27185940</v>
      </c>
      <c r="CZ130" s="53">
        <f t="shared" si="122"/>
        <v>2174143500</v>
      </c>
      <c r="DA130" s="43">
        <f t="shared" si="123"/>
        <v>36235725</v>
      </c>
      <c r="DB130" s="48">
        <f t="shared" si="124"/>
        <v>60392875</v>
      </c>
    </row>
    <row r="131" spans="1:106">
      <c r="A131" s="3">
        <f t="shared" si="125"/>
        <v>92</v>
      </c>
      <c r="B131" s="249">
        <v>8</v>
      </c>
      <c r="C131" s="250" t="s">
        <v>155</v>
      </c>
      <c r="D131" s="285">
        <v>20</v>
      </c>
      <c r="E131" s="252"/>
      <c r="F131" s="40" t="s">
        <v>70</v>
      </c>
      <c r="G131" s="253">
        <f t="shared" si="87"/>
        <v>60</v>
      </c>
      <c r="H131" s="253">
        <f t="shared" si="88"/>
        <v>51</v>
      </c>
      <c r="I131" s="254">
        <f t="shared" si="89"/>
        <v>27506142.120000001</v>
      </c>
      <c r="J131" s="254">
        <f t="shared" si="90"/>
        <v>2</v>
      </c>
      <c r="K131" s="255">
        <f t="shared" si="91"/>
        <v>0.93</v>
      </c>
      <c r="L131" s="256">
        <f t="shared" si="147"/>
        <v>1.01</v>
      </c>
      <c r="M131" s="257">
        <f t="shared" si="92"/>
        <v>21590156.067032635</v>
      </c>
      <c r="N131" s="257">
        <f t="shared" si="93"/>
        <v>24335555.480755895</v>
      </c>
      <c r="O131" s="257">
        <f t="shared" si="94"/>
        <v>25836519.293316003</v>
      </c>
      <c r="P131" s="257">
        <f t="shared" si="95"/>
        <v>27430059.269522611</v>
      </c>
      <c r="Q131" s="258">
        <f t="shared" si="96"/>
        <v>25836519.293316003</v>
      </c>
      <c r="R131" s="257">
        <f t="shared" si="96"/>
        <v>27430059.269522611</v>
      </c>
      <c r="S131" s="257">
        <f t="shared" si="97"/>
        <v>29121885.304580249</v>
      </c>
      <c r="T131" s="257"/>
      <c r="U131" s="257">
        <f t="shared" si="98"/>
        <v>1101097959.4186645</v>
      </c>
      <c r="V131" s="257">
        <f t="shared" si="99"/>
        <v>1241113329.5185506</v>
      </c>
      <c r="W131" s="257">
        <f t="shared" si="100"/>
        <v>1317662483.9591162</v>
      </c>
      <c r="X131" s="258">
        <f t="shared" si="101"/>
        <v>1398933022.7456532</v>
      </c>
      <c r="Y131" s="258">
        <f t="shared" si="102"/>
        <v>1317662483.9591162</v>
      </c>
      <c r="Z131" s="257">
        <f t="shared" si="103"/>
        <v>1398933022.7456532</v>
      </c>
      <c r="AA131" s="257">
        <f t="shared" si="104"/>
        <v>1485216150.5335927</v>
      </c>
      <c r="AB131" s="257"/>
      <c r="AC131" s="32" t="str">
        <f t="shared" si="105"/>
        <v>BERTAHAP</v>
      </c>
      <c r="AD131" s="259">
        <f t="shared" si="106"/>
        <v>0</v>
      </c>
      <c r="AE131" s="260">
        <v>2</v>
      </c>
      <c r="AF131" s="261"/>
      <c r="AG131" s="257" t="str">
        <f t="shared" si="145"/>
        <v>KR</v>
      </c>
      <c r="AH131" s="261">
        <f t="shared" si="68"/>
        <v>1211208000</v>
      </c>
      <c r="AI131" s="261">
        <f t="shared" si="68"/>
        <v>1365225000</v>
      </c>
      <c r="AJ131" s="261">
        <f t="shared" si="68"/>
        <v>1449429000</v>
      </c>
      <c r="AK131" s="262">
        <f t="shared" si="67"/>
        <v>1538827000</v>
      </c>
      <c r="AL131" s="262">
        <f t="shared" si="67"/>
        <v>1449429000</v>
      </c>
      <c r="AM131" s="261">
        <f t="shared" si="67"/>
        <v>1538827000</v>
      </c>
      <c r="AN131" s="261">
        <f t="shared" si="67"/>
        <v>1633738000</v>
      </c>
      <c r="AO131" s="261">
        <f t="shared" si="126"/>
        <v>1633738441.900414</v>
      </c>
      <c r="AP131" s="51">
        <f t="shared" si="127"/>
        <v>1536395000</v>
      </c>
      <c r="AQ131" s="42">
        <f t="shared" si="127"/>
        <v>1631157000</v>
      </c>
      <c r="AR131" s="58">
        <f t="shared" si="107"/>
        <v>1382755500</v>
      </c>
      <c r="AS131" s="58">
        <f t="shared" si="108"/>
        <v>23045925</v>
      </c>
      <c r="AT131" s="336">
        <f t="shared" si="109"/>
        <v>28853006.25</v>
      </c>
      <c r="AU131" s="131">
        <f t="shared" si="110"/>
        <v>16311570</v>
      </c>
      <c r="AV131" s="5">
        <f t="shared" si="111"/>
        <v>23045925</v>
      </c>
      <c r="AW131" s="5">
        <f t="shared" si="112"/>
        <v>36235725</v>
      </c>
      <c r="AX131" s="266">
        <f t="shared" si="128"/>
        <v>1731762838.1594403</v>
      </c>
      <c r="AY131" s="117">
        <f t="shared" si="129"/>
        <v>1731762838.1594403</v>
      </c>
      <c r="AZ131" s="2"/>
      <c r="BA131" s="2"/>
      <c r="BV131" s="53">
        <f t="shared" si="113"/>
        <v>-1511462.5094939955</v>
      </c>
      <c r="BX131" s="116"/>
      <c r="BY131" s="112"/>
      <c r="BZ131" s="112" t="str">
        <f t="shared" si="150"/>
        <v>1BR-10</v>
      </c>
      <c r="CA131" s="113">
        <f t="shared" si="151"/>
        <v>10</v>
      </c>
      <c r="CB131" s="114">
        <f t="shared" si="152"/>
        <v>74</v>
      </c>
      <c r="CC131" s="114">
        <f t="shared" si="152"/>
        <v>63</v>
      </c>
      <c r="CD131" s="115">
        <f t="shared" si="153"/>
        <v>26348133.536748003</v>
      </c>
      <c r="CE131" s="115">
        <f t="shared" si="154"/>
        <v>1525826000</v>
      </c>
      <c r="CF131" s="115">
        <f t="shared" si="154"/>
        <v>1719850000</v>
      </c>
      <c r="CG131" s="115">
        <f t="shared" si="154"/>
        <v>1825926000</v>
      </c>
      <c r="CH131" s="115">
        <f t="shared" si="154"/>
        <v>1938545000</v>
      </c>
      <c r="CI131" s="115">
        <f t="shared" si="155"/>
        <v>2058110000</v>
      </c>
      <c r="CV131" s="58">
        <f t="shared" si="120"/>
        <v>1468041300</v>
      </c>
      <c r="CW131" s="43">
        <f t="shared" si="121"/>
        <v>16311570</v>
      </c>
      <c r="CZ131" s="53">
        <f t="shared" si="122"/>
        <v>1304486100</v>
      </c>
      <c r="DA131" s="43">
        <f t="shared" si="123"/>
        <v>21741435</v>
      </c>
      <c r="DB131" s="48">
        <f t="shared" si="124"/>
        <v>36235725</v>
      </c>
    </row>
    <row r="132" spans="1:106">
      <c r="A132" s="3">
        <f t="shared" si="125"/>
        <v>93</v>
      </c>
      <c r="B132" s="249">
        <v>9</v>
      </c>
      <c r="C132" s="250" t="s">
        <v>155</v>
      </c>
      <c r="D132" s="285">
        <v>22</v>
      </c>
      <c r="E132" s="252"/>
      <c r="F132" s="40" t="s">
        <v>89</v>
      </c>
      <c r="G132" s="253">
        <f t="shared" si="87"/>
        <v>81</v>
      </c>
      <c r="H132" s="253">
        <f t="shared" si="88"/>
        <v>70</v>
      </c>
      <c r="I132" s="254">
        <f t="shared" si="89"/>
        <v>27506142.120000001</v>
      </c>
      <c r="J132" s="254">
        <f t="shared" si="90"/>
        <v>4</v>
      </c>
      <c r="K132" s="255">
        <f t="shared" si="91"/>
        <v>0.97</v>
      </c>
      <c r="L132" s="256">
        <f t="shared" si="147"/>
        <v>1.01</v>
      </c>
      <c r="M132" s="257">
        <f t="shared" si="92"/>
        <v>22518764.930130813</v>
      </c>
      <c r="N132" s="257">
        <f t="shared" si="93"/>
        <v>25382246.039067976</v>
      </c>
      <c r="O132" s="257">
        <f t="shared" si="94"/>
        <v>26947767.434964001</v>
      </c>
      <c r="P132" s="257">
        <f t="shared" si="95"/>
        <v>28609846.764985945</v>
      </c>
      <c r="Q132" s="258">
        <f t="shared" si="96"/>
        <v>26947767.434964001</v>
      </c>
      <c r="R132" s="257">
        <f t="shared" si="96"/>
        <v>28609846.764985945</v>
      </c>
      <c r="S132" s="257">
        <f t="shared" si="97"/>
        <v>30374439.511228859</v>
      </c>
      <c r="T132" s="257"/>
      <c r="U132" s="257">
        <f t="shared" si="98"/>
        <v>1576313545.1091568</v>
      </c>
      <c r="V132" s="257">
        <f t="shared" si="99"/>
        <v>1776757222.7347584</v>
      </c>
      <c r="W132" s="257">
        <f t="shared" si="100"/>
        <v>1886343720.4474802</v>
      </c>
      <c r="X132" s="258">
        <f t="shared" si="101"/>
        <v>2002689273.5490162</v>
      </c>
      <c r="Y132" s="258">
        <f t="shared" si="102"/>
        <v>1886343720.4474802</v>
      </c>
      <c r="Z132" s="257">
        <f t="shared" si="103"/>
        <v>2002689273.5490162</v>
      </c>
      <c r="AA132" s="257">
        <f t="shared" si="104"/>
        <v>2126210765.7860203</v>
      </c>
      <c r="AB132" s="257"/>
      <c r="AC132" s="32" t="str">
        <f t="shared" si="105"/>
        <v>BERTAHAP</v>
      </c>
      <c r="AD132" s="259">
        <f t="shared" si="106"/>
        <v>0</v>
      </c>
      <c r="AE132" s="260">
        <v>2</v>
      </c>
      <c r="AF132" s="261"/>
      <c r="AG132" s="257" t="str">
        <f t="shared" si="145"/>
        <v>KR</v>
      </c>
      <c r="AH132" s="261">
        <f t="shared" si="68"/>
        <v>1733945000</v>
      </c>
      <c r="AI132" s="261">
        <f t="shared" si="68"/>
        <v>1954433000</v>
      </c>
      <c r="AJ132" s="261">
        <f t="shared" si="68"/>
        <v>2074979000</v>
      </c>
      <c r="AK132" s="262">
        <f t="shared" si="67"/>
        <v>2202959000</v>
      </c>
      <c r="AL132" s="262">
        <f t="shared" si="67"/>
        <v>2074979000</v>
      </c>
      <c r="AM132" s="261">
        <f t="shared" si="67"/>
        <v>2202959000</v>
      </c>
      <c r="AN132" s="261">
        <f t="shared" si="67"/>
        <v>2338832000</v>
      </c>
      <c r="AO132" s="261">
        <f t="shared" si="126"/>
        <v>2338832633.0578384</v>
      </c>
      <c r="AP132" s="51">
        <f t="shared" si="127"/>
        <v>2199478000</v>
      </c>
      <c r="AQ132" s="42">
        <f t="shared" si="127"/>
        <v>2335137000</v>
      </c>
      <c r="AR132" s="58">
        <f t="shared" si="107"/>
        <v>1979530200</v>
      </c>
      <c r="AS132" s="58">
        <f t="shared" si="108"/>
        <v>32992170</v>
      </c>
      <c r="AT132" s="336">
        <f t="shared" si="109"/>
        <v>41305481.25</v>
      </c>
      <c r="AU132" s="131">
        <f t="shared" si="110"/>
        <v>23351370</v>
      </c>
      <c r="AV132" s="5">
        <f t="shared" si="111"/>
        <v>32992170</v>
      </c>
      <c r="AW132" s="5">
        <f t="shared" si="112"/>
        <v>51874475</v>
      </c>
      <c r="AX132" s="266">
        <f t="shared" si="128"/>
        <v>2479162630.3360872</v>
      </c>
      <c r="AY132" s="117">
        <f t="shared" si="129"/>
        <v>2479162630.3360872</v>
      </c>
      <c r="AZ132" s="2"/>
      <c r="BA132" s="2"/>
      <c r="BV132" s="53">
        <f t="shared" si="113"/>
        <v>-400214.36784599721</v>
      </c>
      <c r="BX132" s="116"/>
      <c r="BY132" s="112"/>
      <c r="BZ132" s="112" t="str">
        <f t="shared" si="150"/>
        <v>1BR-12</v>
      </c>
      <c r="CA132" s="113">
        <f t="shared" si="151"/>
        <v>12</v>
      </c>
      <c r="CB132" s="114">
        <f t="shared" si="152"/>
        <v>67</v>
      </c>
      <c r="CC132" s="114">
        <f t="shared" si="152"/>
        <v>57</v>
      </c>
      <c r="CD132" s="115">
        <f t="shared" si="153"/>
        <v>26348133.536748003</v>
      </c>
      <c r="CE132" s="115">
        <f t="shared" si="154"/>
        <v>1380509000</v>
      </c>
      <c r="CF132" s="115">
        <f t="shared" si="154"/>
        <v>1556054000</v>
      </c>
      <c r="CG132" s="115">
        <f t="shared" si="154"/>
        <v>1652028000</v>
      </c>
      <c r="CH132" s="115">
        <f t="shared" si="154"/>
        <v>1753922000</v>
      </c>
      <c r="CI132" s="115">
        <f t="shared" si="155"/>
        <v>1862100000</v>
      </c>
      <c r="CV132" s="58">
        <f t="shared" si="120"/>
        <v>2101623300</v>
      </c>
      <c r="CW132" s="43">
        <f t="shared" si="121"/>
        <v>23351370</v>
      </c>
      <c r="CZ132" s="53">
        <f t="shared" si="122"/>
        <v>1867481100</v>
      </c>
      <c r="DA132" s="43">
        <f t="shared" si="123"/>
        <v>31124685</v>
      </c>
      <c r="DB132" s="48">
        <f t="shared" si="124"/>
        <v>51874475</v>
      </c>
    </row>
    <row r="133" spans="1:106">
      <c r="A133" s="3">
        <f t="shared" si="125"/>
        <v>94</v>
      </c>
      <c r="B133" s="249">
        <v>1</v>
      </c>
      <c r="C133" s="250" t="s">
        <v>158</v>
      </c>
      <c r="D133" s="251" t="s">
        <v>24</v>
      </c>
      <c r="E133" s="252"/>
      <c r="F133" s="40" t="s">
        <v>39</v>
      </c>
      <c r="G133" s="253">
        <f t="shared" si="87"/>
        <v>113</v>
      </c>
      <c r="H133" s="253">
        <f t="shared" si="88"/>
        <v>101</v>
      </c>
      <c r="I133" s="254">
        <f t="shared" si="89"/>
        <v>27506142.120000001</v>
      </c>
      <c r="J133" s="254">
        <f t="shared" si="90"/>
        <v>6</v>
      </c>
      <c r="K133" s="255">
        <f t="shared" si="91"/>
        <v>0.95</v>
      </c>
      <c r="L133" s="256">
        <f t="shared" si="147"/>
        <v>1.01</v>
      </c>
      <c r="M133" s="257">
        <f t="shared" si="92"/>
        <v>22054460.498581722</v>
      </c>
      <c r="N133" s="257">
        <f t="shared" si="93"/>
        <v>24858900.759911936</v>
      </c>
      <c r="O133" s="257">
        <f t="shared" si="94"/>
        <v>26392143.36414</v>
      </c>
      <c r="P133" s="257">
        <f t="shared" si="95"/>
        <v>28019953.017254278</v>
      </c>
      <c r="Q133" s="258">
        <f t="shared" si="96"/>
        <v>26392143.36414</v>
      </c>
      <c r="R133" s="257">
        <f t="shared" si="96"/>
        <v>28019953.017254278</v>
      </c>
      <c r="S133" s="257">
        <f t="shared" si="97"/>
        <v>29748162.407904554</v>
      </c>
      <c r="T133" s="257"/>
      <c r="U133" s="257">
        <f t="shared" si="98"/>
        <v>2227500510.3567538</v>
      </c>
      <c r="V133" s="257">
        <f t="shared" si="99"/>
        <v>2510748976.7511053</v>
      </c>
      <c r="W133" s="257">
        <f t="shared" si="100"/>
        <v>2665606479.7781401</v>
      </c>
      <c r="X133" s="258">
        <f t="shared" si="101"/>
        <v>2830015254.742682</v>
      </c>
      <c r="Y133" s="258">
        <f t="shared" si="102"/>
        <v>2665606479.7781401</v>
      </c>
      <c r="Z133" s="257">
        <f t="shared" si="103"/>
        <v>2830015254.742682</v>
      </c>
      <c r="AA133" s="257">
        <f t="shared" si="104"/>
        <v>3004564403.19836</v>
      </c>
      <c r="AB133" s="257"/>
      <c r="AC133" s="32" t="str">
        <f t="shared" si="105"/>
        <v>BERTAHAP</v>
      </c>
      <c r="AD133" s="259">
        <f t="shared" si="106"/>
        <v>0</v>
      </c>
      <c r="AE133" s="260">
        <v>2</v>
      </c>
      <c r="AF133" s="261"/>
      <c r="AG133" s="257" t="str">
        <f t="shared" si="145"/>
        <v>KR</v>
      </c>
      <c r="AH133" s="261">
        <f t="shared" si="68"/>
        <v>2450251000</v>
      </c>
      <c r="AI133" s="261">
        <f t="shared" si="68"/>
        <v>2761824000</v>
      </c>
      <c r="AJ133" s="261">
        <f t="shared" si="68"/>
        <v>2932168000</v>
      </c>
      <c r="AK133" s="262">
        <f t="shared" si="67"/>
        <v>3113017000</v>
      </c>
      <c r="AL133" s="262">
        <f t="shared" si="67"/>
        <v>2932168000</v>
      </c>
      <c r="AM133" s="261">
        <f t="shared" si="67"/>
        <v>3113017000</v>
      </c>
      <c r="AN133" s="261">
        <f t="shared" si="67"/>
        <v>3305021000</v>
      </c>
      <c r="AO133" s="261">
        <f t="shared" si="126"/>
        <v>3305020995.3357334</v>
      </c>
      <c r="AP133" s="51">
        <f t="shared" si="127"/>
        <v>3108099000</v>
      </c>
      <c r="AQ133" s="42">
        <f t="shared" si="127"/>
        <v>3299799000</v>
      </c>
      <c r="AR133" s="58">
        <f t="shared" si="107"/>
        <v>2797289100</v>
      </c>
      <c r="AS133" s="58">
        <f t="shared" si="108"/>
        <v>46621485</v>
      </c>
      <c r="AT133" s="336">
        <f t="shared" si="109"/>
        <v>58369068.75</v>
      </c>
      <c r="AU133" s="131">
        <f t="shared" si="110"/>
        <v>32997990</v>
      </c>
      <c r="AV133" s="5">
        <f t="shared" si="111"/>
        <v>46621485</v>
      </c>
      <c r="AW133" s="5">
        <f t="shared" si="112"/>
        <v>73304200</v>
      </c>
      <c r="AX133" s="266">
        <f t="shared" si="128"/>
        <v>3503322660.9061441</v>
      </c>
      <c r="AY133" s="117">
        <f t="shared" si="129"/>
        <v>3503322660.9061441</v>
      </c>
      <c r="AZ133" s="2"/>
      <c r="BA133" s="2"/>
      <c r="BV133" s="53">
        <f t="shared" si="113"/>
        <v>-955838.4386699982</v>
      </c>
      <c r="BX133" s="116"/>
      <c r="BY133" s="112"/>
      <c r="BZ133" s="112" t="str">
        <f t="shared" si="150"/>
        <v>1BR-16</v>
      </c>
      <c r="CA133" s="113">
        <f t="shared" si="151"/>
        <v>16</v>
      </c>
      <c r="CB133" s="114">
        <f t="shared" si="152"/>
        <v>71</v>
      </c>
      <c r="CC133" s="114">
        <f t="shared" si="152"/>
        <v>63</v>
      </c>
      <c r="CD133" s="115">
        <f t="shared" si="153"/>
        <v>26348133.536748003</v>
      </c>
      <c r="CE133" s="115">
        <f t="shared" si="154"/>
        <v>1525826000</v>
      </c>
      <c r="CF133" s="115">
        <f t="shared" si="154"/>
        <v>1719850000</v>
      </c>
      <c r="CG133" s="115">
        <f t="shared" si="154"/>
        <v>1825926000</v>
      </c>
      <c r="CH133" s="115">
        <f t="shared" si="154"/>
        <v>1938545000</v>
      </c>
      <c r="CI133" s="115">
        <f t="shared" si="155"/>
        <v>2058110000</v>
      </c>
      <c r="CV133" s="58">
        <f t="shared" si="120"/>
        <v>2969819100</v>
      </c>
      <c r="CW133" s="43">
        <f t="shared" si="121"/>
        <v>32997990</v>
      </c>
      <c r="CZ133" s="53">
        <f t="shared" si="122"/>
        <v>2638951200</v>
      </c>
      <c r="DA133" s="43">
        <f t="shared" si="123"/>
        <v>43982520</v>
      </c>
      <c r="DB133" s="48">
        <f t="shared" si="124"/>
        <v>73304200</v>
      </c>
    </row>
    <row r="134" spans="1:106">
      <c r="A134" s="3">
        <f t="shared" si="125"/>
        <v>95</v>
      </c>
      <c r="B134" s="249">
        <v>2</v>
      </c>
      <c r="C134" s="250" t="s">
        <v>158</v>
      </c>
      <c r="D134" s="251" t="s">
        <v>35</v>
      </c>
      <c r="E134" s="252"/>
      <c r="F134" s="40" t="s">
        <v>42</v>
      </c>
      <c r="G134" s="253">
        <f t="shared" si="87"/>
        <v>78</v>
      </c>
      <c r="H134" s="253">
        <f t="shared" si="88"/>
        <v>66</v>
      </c>
      <c r="I134" s="254">
        <f t="shared" si="89"/>
        <v>27506142.120000001</v>
      </c>
      <c r="J134" s="254">
        <f t="shared" si="90"/>
        <v>2</v>
      </c>
      <c r="K134" s="255">
        <f t="shared" si="91"/>
        <v>0.93</v>
      </c>
      <c r="L134" s="256">
        <f t="shared" si="147"/>
        <v>1.01</v>
      </c>
      <c r="M134" s="257">
        <f t="shared" si="92"/>
        <v>21590156.067032635</v>
      </c>
      <c r="N134" s="257">
        <f t="shared" si="93"/>
        <v>24335555.480755895</v>
      </c>
      <c r="O134" s="257">
        <f t="shared" si="94"/>
        <v>25836519.293316003</v>
      </c>
      <c r="P134" s="257">
        <f t="shared" si="95"/>
        <v>27430059.269522611</v>
      </c>
      <c r="Q134" s="258">
        <f t="shared" si="96"/>
        <v>25836519.293316003</v>
      </c>
      <c r="R134" s="257">
        <f t="shared" si="96"/>
        <v>27430059.269522611</v>
      </c>
      <c r="S134" s="257">
        <f t="shared" si="97"/>
        <v>29121885.304580249</v>
      </c>
      <c r="T134" s="257"/>
      <c r="U134" s="257">
        <f t="shared" si="98"/>
        <v>1424950300.4241538</v>
      </c>
      <c r="V134" s="257">
        <f t="shared" si="99"/>
        <v>1606146661.7298892</v>
      </c>
      <c r="W134" s="257">
        <f t="shared" si="100"/>
        <v>1705210273.3588562</v>
      </c>
      <c r="X134" s="258">
        <f t="shared" si="101"/>
        <v>1810383911.7884924</v>
      </c>
      <c r="Y134" s="258">
        <f t="shared" si="102"/>
        <v>1705210273.3588562</v>
      </c>
      <c r="Z134" s="257">
        <f t="shared" si="103"/>
        <v>1810383911.7884924</v>
      </c>
      <c r="AA134" s="257">
        <f t="shared" si="104"/>
        <v>1922044430.1022964</v>
      </c>
      <c r="AB134" s="257"/>
      <c r="AC134" s="32" t="str">
        <f t="shared" si="105"/>
        <v>BERTAHAP</v>
      </c>
      <c r="AD134" s="259">
        <f t="shared" si="106"/>
        <v>0</v>
      </c>
      <c r="AE134" s="260">
        <v>2</v>
      </c>
      <c r="AF134" s="261"/>
      <c r="AG134" s="257" t="str">
        <f t="shared" si="145"/>
        <v>KR</v>
      </c>
      <c r="AH134" s="261">
        <f t="shared" si="68"/>
        <v>1567446000</v>
      </c>
      <c r="AI134" s="261">
        <f t="shared" si="68"/>
        <v>1766762000</v>
      </c>
      <c r="AJ134" s="261">
        <f t="shared" si="68"/>
        <v>1875732000</v>
      </c>
      <c r="AK134" s="262">
        <f t="shared" si="67"/>
        <v>1991423000</v>
      </c>
      <c r="AL134" s="262">
        <f t="shared" si="67"/>
        <v>1875732000</v>
      </c>
      <c r="AM134" s="261">
        <f t="shared" si="67"/>
        <v>1991423000</v>
      </c>
      <c r="AN134" s="261">
        <f t="shared" si="67"/>
        <v>2114249000</v>
      </c>
      <c r="AO134" s="261">
        <f t="shared" si="126"/>
        <v>2114249560.9868088</v>
      </c>
      <c r="AP134" s="51">
        <f t="shared" si="127"/>
        <v>1988276000</v>
      </c>
      <c r="AQ134" s="42">
        <f t="shared" si="127"/>
        <v>2110909000</v>
      </c>
      <c r="AR134" s="58">
        <f t="shared" si="107"/>
        <v>1789448400</v>
      </c>
      <c r="AS134" s="58">
        <f t="shared" si="108"/>
        <v>29824140</v>
      </c>
      <c r="AT134" s="336">
        <f t="shared" si="109"/>
        <v>37339181.25</v>
      </c>
      <c r="AU134" s="131">
        <f t="shared" si="110"/>
        <v>21109090</v>
      </c>
      <c r="AV134" s="5">
        <f t="shared" si="111"/>
        <v>29824140</v>
      </c>
      <c r="AW134" s="5">
        <f t="shared" si="112"/>
        <v>46893300</v>
      </c>
      <c r="AX134" s="266">
        <f t="shared" si="128"/>
        <v>2241104786.9311819</v>
      </c>
      <c r="AY134" s="117">
        <f t="shared" si="129"/>
        <v>2241104786.9311819</v>
      </c>
      <c r="AZ134" s="2"/>
      <c r="BA134" s="2"/>
      <c r="BV134" s="53">
        <f t="shared" si="113"/>
        <v>-1511462.5094939955</v>
      </c>
      <c r="BX134" s="116"/>
      <c r="BY134" s="112"/>
      <c r="BZ134" s="112" t="str">
        <f t="shared" si="150"/>
        <v>2BR-18</v>
      </c>
      <c r="CA134" s="113">
        <f t="shared" si="151"/>
        <v>18</v>
      </c>
      <c r="CB134" s="114">
        <f t="shared" si="152"/>
        <v>97</v>
      </c>
      <c r="CC134" s="114">
        <f t="shared" si="152"/>
        <v>85</v>
      </c>
      <c r="CD134" s="115">
        <f t="shared" si="153"/>
        <v>26348133.536748003</v>
      </c>
      <c r="CE134" s="115">
        <f t="shared" si="154"/>
        <v>2058654000</v>
      </c>
      <c r="CF134" s="115">
        <f t="shared" si="154"/>
        <v>2320432000</v>
      </c>
      <c r="CG134" s="115">
        <f t="shared" si="154"/>
        <v>2463551000</v>
      </c>
      <c r="CH134" s="115">
        <f t="shared" si="154"/>
        <v>2615497000</v>
      </c>
      <c r="CI134" s="115">
        <f t="shared" si="155"/>
        <v>2776816000</v>
      </c>
      <c r="CV134" s="58">
        <f t="shared" si="120"/>
        <v>1899818100</v>
      </c>
      <c r="CW134" s="43">
        <f t="shared" si="121"/>
        <v>21109090</v>
      </c>
      <c r="CZ134" s="53">
        <f t="shared" si="122"/>
        <v>1688158800</v>
      </c>
      <c r="DA134" s="43">
        <f t="shared" si="123"/>
        <v>28135980</v>
      </c>
      <c r="DB134" s="48">
        <f t="shared" si="124"/>
        <v>46893300</v>
      </c>
    </row>
    <row r="135" spans="1:106">
      <c r="A135" s="3">
        <f t="shared" si="125"/>
        <v>96</v>
      </c>
      <c r="B135" s="249">
        <v>3</v>
      </c>
      <c r="C135" s="250" t="s">
        <v>158</v>
      </c>
      <c r="D135" s="251" t="s">
        <v>41</v>
      </c>
      <c r="E135" s="252"/>
      <c r="F135" s="40" t="s">
        <v>45</v>
      </c>
      <c r="G135" s="253">
        <f t="shared" si="87"/>
        <v>60</v>
      </c>
      <c r="H135" s="253">
        <f t="shared" si="88"/>
        <v>52</v>
      </c>
      <c r="I135" s="254">
        <f t="shared" si="89"/>
        <v>27506142.120000001</v>
      </c>
      <c r="J135" s="254">
        <f t="shared" si="90"/>
        <v>2</v>
      </c>
      <c r="K135" s="255">
        <f t="shared" si="91"/>
        <v>0.93</v>
      </c>
      <c r="L135" s="256">
        <f t="shared" si="147"/>
        <v>1.01</v>
      </c>
      <c r="M135" s="257">
        <f t="shared" si="92"/>
        <v>21590156.067032635</v>
      </c>
      <c r="N135" s="257">
        <f t="shared" si="93"/>
        <v>24335555.480755895</v>
      </c>
      <c r="O135" s="257">
        <f t="shared" si="94"/>
        <v>25836519.293316003</v>
      </c>
      <c r="P135" s="257">
        <f t="shared" si="95"/>
        <v>27430059.269522611</v>
      </c>
      <c r="Q135" s="258">
        <f t="shared" si="96"/>
        <v>25836519.293316003</v>
      </c>
      <c r="R135" s="257">
        <f t="shared" si="96"/>
        <v>27430059.269522611</v>
      </c>
      <c r="S135" s="257">
        <f t="shared" si="97"/>
        <v>29121885.304580249</v>
      </c>
      <c r="T135" s="257"/>
      <c r="U135" s="257">
        <f t="shared" si="98"/>
        <v>1122688115.485697</v>
      </c>
      <c r="V135" s="257">
        <f t="shared" si="99"/>
        <v>1265448884.9993067</v>
      </c>
      <c r="W135" s="257">
        <f t="shared" si="100"/>
        <v>1343499003.2524321</v>
      </c>
      <c r="X135" s="258">
        <f t="shared" si="101"/>
        <v>1426363082.0151758</v>
      </c>
      <c r="Y135" s="258">
        <f t="shared" si="102"/>
        <v>1343499003.2524321</v>
      </c>
      <c r="Z135" s="257">
        <f t="shared" si="103"/>
        <v>1426363082.0151758</v>
      </c>
      <c r="AA135" s="257">
        <f t="shared" si="104"/>
        <v>1514338035.8381729</v>
      </c>
      <c r="AB135" s="257"/>
      <c r="AC135" s="32" t="str">
        <f t="shared" si="105"/>
        <v>BERTAHAP</v>
      </c>
      <c r="AD135" s="259">
        <f t="shared" si="106"/>
        <v>0</v>
      </c>
      <c r="AE135" s="260">
        <v>2</v>
      </c>
      <c r="AF135" s="261"/>
      <c r="AG135" s="257" t="str">
        <f t="shared" si="145"/>
        <v>KR</v>
      </c>
      <c r="AH135" s="261">
        <f t="shared" si="68"/>
        <v>1234957000</v>
      </c>
      <c r="AI135" s="261">
        <f t="shared" si="68"/>
        <v>1391994000</v>
      </c>
      <c r="AJ135" s="261">
        <f t="shared" si="68"/>
        <v>1477849000</v>
      </c>
      <c r="AK135" s="262">
        <f t="shared" si="67"/>
        <v>1569000000</v>
      </c>
      <c r="AL135" s="262">
        <f t="shared" si="67"/>
        <v>1477849000</v>
      </c>
      <c r="AM135" s="261">
        <f t="shared" si="67"/>
        <v>1569000000</v>
      </c>
      <c r="AN135" s="261">
        <f t="shared" si="67"/>
        <v>1665772000</v>
      </c>
      <c r="AO135" s="261">
        <f t="shared" si="126"/>
        <v>1665772445.7276547</v>
      </c>
      <c r="AP135" s="51">
        <f t="shared" si="127"/>
        <v>1566520000</v>
      </c>
      <c r="AQ135" s="42">
        <f t="shared" si="127"/>
        <v>1663140000</v>
      </c>
      <c r="AR135" s="58">
        <f t="shared" si="107"/>
        <v>1409868000</v>
      </c>
      <c r="AS135" s="58">
        <f t="shared" si="108"/>
        <v>23497800</v>
      </c>
      <c r="AT135" s="336">
        <f t="shared" si="109"/>
        <v>29418750</v>
      </c>
      <c r="AU135" s="131">
        <f t="shared" si="110"/>
        <v>16631400</v>
      </c>
      <c r="AV135" s="5">
        <f t="shared" si="111"/>
        <v>23497800</v>
      </c>
      <c r="AW135" s="5">
        <f t="shared" si="112"/>
        <v>36946225</v>
      </c>
      <c r="AX135" s="266">
        <f t="shared" si="128"/>
        <v>1765718472.6280129</v>
      </c>
      <c r="AY135" s="117">
        <f t="shared" si="129"/>
        <v>1765718472.6280129</v>
      </c>
      <c r="AZ135" s="2"/>
      <c r="BA135" s="2"/>
      <c r="BV135" s="53">
        <f t="shared" si="113"/>
        <v>-1511462.5094939955</v>
      </c>
      <c r="BX135" s="116"/>
      <c r="BY135" s="121"/>
      <c r="BZ135" s="112" t="str">
        <f t="shared" si="150"/>
        <v>1BR-20</v>
      </c>
      <c r="CA135" s="113">
        <f t="shared" si="151"/>
        <v>20</v>
      </c>
      <c r="CB135" s="114">
        <f t="shared" si="152"/>
        <v>60</v>
      </c>
      <c r="CC135" s="114">
        <f t="shared" si="152"/>
        <v>51</v>
      </c>
      <c r="CD135" s="115">
        <f t="shared" si="153"/>
        <v>26348133.536748003</v>
      </c>
      <c r="CE135" s="115">
        <f t="shared" si="154"/>
        <v>1235193000</v>
      </c>
      <c r="CF135" s="115">
        <f t="shared" si="154"/>
        <v>1392259000</v>
      </c>
      <c r="CG135" s="115">
        <f t="shared" si="154"/>
        <v>1478131000</v>
      </c>
      <c r="CH135" s="115">
        <f t="shared" si="154"/>
        <v>1569299000</v>
      </c>
      <c r="CI135" s="115">
        <f t="shared" si="155"/>
        <v>1666090000</v>
      </c>
      <c r="CV135" s="58">
        <f t="shared" si="120"/>
        <v>1496826000</v>
      </c>
      <c r="CW135" s="43">
        <f t="shared" si="121"/>
        <v>16631400</v>
      </c>
      <c r="CZ135" s="53">
        <f t="shared" si="122"/>
        <v>1330064100</v>
      </c>
      <c r="DA135" s="43">
        <f t="shared" si="123"/>
        <v>22167735</v>
      </c>
      <c r="DB135" s="48">
        <f t="shared" si="124"/>
        <v>36946225</v>
      </c>
    </row>
    <row r="136" spans="1:106">
      <c r="A136" s="3">
        <f t="shared" si="125"/>
        <v>97</v>
      </c>
      <c r="B136" s="249">
        <v>4</v>
      </c>
      <c r="C136" s="250" t="s">
        <v>158</v>
      </c>
      <c r="D136" s="251">
        <v>10</v>
      </c>
      <c r="E136" s="252"/>
      <c r="F136" s="40" t="s">
        <v>48</v>
      </c>
      <c r="G136" s="253">
        <f t="shared" si="87"/>
        <v>74</v>
      </c>
      <c r="H136" s="253">
        <f t="shared" si="88"/>
        <v>63</v>
      </c>
      <c r="I136" s="254">
        <f t="shared" si="89"/>
        <v>27506142.120000001</v>
      </c>
      <c r="J136" s="254">
        <f t="shared" si="90"/>
        <v>2</v>
      </c>
      <c r="K136" s="255">
        <f t="shared" si="91"/>
        <v>0.93</v>
      </c>
      <c r="L136" s="256">
        <f t="shared" si="147"/>
        <v>1.01</v>
      </c>
      <c r="M136" s="257">
        <f t="shared" si="92"/>
        <v>21590156.067032635</v>
      </c>
      <c r="N136" s="257">
        <f t="shared" si="93"/>
        <v>24335555.480755895</v>
      </c>
      <c r="O136" s="257">
        <f t="shared" si="94"/>
        <v>25836519.293316003</v>
      </c>
      <c r="P136" s="257">
        <f t="shared" si="95"/>
        <v>27430059.269522611</v>
      </c>
      <c r="Q136" s="258">
        <f t="shared" si="96"/>
        <v>25836519.293316003</v>
      </c>
      <c r="R136" s="257">
        <f t="shared" si="96"/>
        <v>27430059.269522611</v>
      </c>
      <c r="S136" s="257">
        <f t="shared" si="97"/>
        <v>29121885.304580249</v>
      </c>
      <c r="T136" s="257"/>
      <c r="U136" s="257">
        <f t="shared" si="98"/>
        <v>1360179832.2230561</v>
      </c>
      <c r="V136" s="257">
        <f t="shared" si="99"/>
        <v>1533139995.2876215</v>
      </c>
      <c r="W136" s="257">
        <f t="shared" si="100"/>
        <v>1627700715.4789083</v>
      </c>
      <c r="X136" s="258">
        <f t="shared" si="101"/>
        <v>1728093733.9799244</v>
      </c>
      <c r="Y136" s="258">
        <f t="shared" si="102"/>
        <v>1627700715.4789083</v>
      </c>
      <c r="Z136" s="257">
        <f t="shared" si="103"/>
        <v>1728093733.9799244</v>
      </c>
      <c r="AA136" s="257">
        <f t="shared" si="104"/>
        <v>1834678774.1885557</v>
      </c>
      <c r="AB136" s="257"/>
      <c r="AC136" s="32" t="str">
        <f t="shared" si="105"/>
        <v>BERTAHAP</v>
      </c>
      <c r="AD136" s="259">
        <f t="shared" si="106"/>
        <v>0</v>
      </c>
      <c r="AE136" s="260">
        <v>2</v>
      </c>
      <c r="AF136" s="261"/>
      <c r="AG136" s="257" t="str">
        <f t="shared" si="145"/>
        <v>KR</v>
      </c>
      <c r="AH136" s="261">
        <f t="shared" si="68"/>
        <v>1496198000</v>
      </c>
      <c r="AI136" s="261">
        <f t="shared" si="68"/>
        <v>1686454000</v>
      </c>
      <c r="AJ136" s="261">
        <f t="shared" si="68"/>
        <v>1790471000</v>
      </c>
      <c r="AK136" s="262">
        <f t="shared" si="67"/>
        <v>1900904000</v>
      </c>
      <c r="AL136" s="262">
        <f t="shared" si="67"/>
        <v>1790471000</v>
      </c>
      <c r="AM136" s="261">
        <f t="shared" si="67"/>
        <v>1900904000</v>
      </c>
      <c r="AN136" s="261">
        <f t="shared" si="67"/>
        <v>2018147000</v>
      </c>
      <c r="AO136" s="261">
        <f t="shared" si="126"/>
        <v>2018147549.5050869</v>
      </c>
      <c r="AP136" s="51">
        <f t="shared" si="127"/>
        <v>1897900000</v>
      </c>
      <c r="AQ136" s="42">
        <f t="shared" si="127"/>
        <v>2014959000</v>
      </c>
      <c r="AR136" s="58">
        <f t="shared" si="107"/>
        <v>1708110000</v>
      </c>
      <c r="AS136" s="58">
        <f t="shared" si="108"/>
        <v>28468500</v>
      </c>
      <c r="AT136" s="336">
        <f t="shared" si="109"/>
        <v>35641950</v>
      </c>
      <c r="AU136" s="131">
        <f t="shared" si="110"/>
        <v>20149590</v>
      </c>
      <c r="AV136" s="5">
        <f t="shared" si="111"/>
        <v>28468500</v>
      </c>
      <c r="AW136" s="5">
        <f t="shared" si="112"/>
        <v>44761775</v>
      </c>
      <c r="AX136" s="266">
        <f t="shared" si="128"/>
        <v>2139236821.8478711</v>
      </c>
      <c r="AY136" s="117">
        <f t="shared" si="129"/>
        <v>2139236821.8478711</v>
      </c>
      <c r="AZ136" s="2"/>
      <c r="BA136" s="2"/>
      <c r="BV136" s="53">
        <f t="shared" si="113"/>
        <v>-1511462.5094939955</v>
      </c>
      <c r="BX136" s="116">
        <v>26</v>
      </c>
      <c r="BY136" s="112" t="s">
        <v>174</v>
      </c>
      <c r="BZ136" s="112" t="str">
        <f>F224</f>
        <v>1BR-6</v>
      </c>
      <c r="CA136" s="113" t="str">
        <f>D224</f>
        <v>06</v>
      </c>
      <c r="CB136" s="114">
        <f>G224</f>
        <v>78</v>
      </c>
      <c r="CC136" s="114">
        <f>H224</f>
        <v>66</v>
      </c>
      <c r="CD136" s="115">
        <f>O224</f>
        <v>26348133.536748003</v>
      </c>
      <c r="CE136" s="115">
        <f t="shared" ref="CE136:CH137" si="156">AH224</f>
        <v>1598484000</v>
      </c>
      <c r="CF136" s="115">
        <f t="shared" si="156"/>
        <v>1801747000</v>
      </c>
      <c r="CG136" s="115">
        <f t="shared" si="156"/>
        <v>1912875000</v>
      </c>
      <c r="CH136" s="115">
        <f t="shared" si="156"/>
        <v>2030857000</v>
      </c>
      <c r="CI136" s="115">
        <f>AN224</f>
        <v>2156116000</v>
      </c>
      <c r="CJ136" s="2">
        <v>8</v>
      </c>
      <c r="CV136" s="58">
        <f t="shared" si="120"/>
        <v>1813463100</v>
      </c>
      <c r="CW136" s="43">
        <f t="shared" si="121"/>
        <v>20149590</v>
      </c>
      <c r="CZ136" s="53">
        <f t="shared" si="122"/>
        <v>1611423900</v>
      </c>
      <c r="DA136" s="43">
        <f t="shared" si="123"/>
        <v>26857065</v>
      </c>
      <c r="DB136" s="48">
        <f t="shared" si="124"/>
        <v>44761775</v>
      </c>
    </row>
    <row r="137" spans="1:106">
      <c r="A137" s="3">
        <f t="shared" si="125"/>
        <v>98</v>
      </c>
      <c r="B137" s="249">
        <v>5</v>
      </c>
      <c r="C137" s="250" t="s">
        <v>158</v>
      </c>
      <c r="D137" s="285">
        <v>12</v>
      </c>
      <c r="E137" s="252"/>
      <c r="F137" s="40" t="s">
        <v>50</v>
      </c>
      <c r="G137" s="253">
        <f t="shared" si="87"/>
        <v>67</v>
      </c>
      <c r="H137" s="253">
        <f t="shared" si="88"/>
        <v>57</v>
      </c>
      <c r="I137" s="254">
        <f t="shared" si="89"/>
        <v>27506142.120000001</v>
      </c>
      <c r="J137" s="254">
        <f t="shared" si="90"/>
        <v>2</v>
      </c>
      <c r="K137" s="255">
        <f t="shared" si="91"/>
        <v>0.93</v>
      </c>
      <c r="L137" s="256">
        <f t="shared" si="147"/>
        <v>1.01</v>
      </c>
      <c r="M137" s="257">
        <f t="shared" si="92"/>
        <v>21590156.067032635</v>
      </c>
      <c r="N137" s="257">
        <f t="shared" si="93"/>
        <v>24335555.480755895</v>
      </c>
      <c r="O137" s="257">
        <f t="shared" si="94"/>
        <v>25836519.293316003</v>
      </c>
      <c r="P137" s="257">
        <f t="shared" si="95"/>
        <v>27430059.269522611</v>
      </c>
      <c r="Q137" s="258">
        <f t="shared" si="96"/>
        <v>25836519.293316003</v>
      </c>
      <c r="R137" s="257">
        <f t="shared" si="96"/>
        <v>27430059.269522611</v>
      </c>
      <c r="S137" s="257">
        <f t="shared" si="97"/>
        <v>29121885.304580249</v>
      </c>
      <c r="T137" s="257"/>
      <c r="U137" s="257">
        <f t="shared" si="98"/>
        <v>1230638895.8208601</v>
      </c>
      <c r="V137" s="257">
        <f t="shared" si="99"/>
        <v>1387126662.4030859</v>
      </c>
      <c r="W137" s="257">
        <f t="shared" si="100"/>
        <v>1472681599.7190123</v>
      </c>
      <c r="X137" s="258">
        <f t="shared" si="101"/>
        <v>1563513378.3627889</v>
      </c>
      <c r="Y137" s="258">
        <f t="shared" si="102"/>
        <v>1472681599.7190123</v>
      </c>
      <c r="Z137" s="257">
        <f t="shared" si="103"/>
        <v>1563513378.3627889</v>
      </c>
      <c r="AA137" s="257">
        <f t="shared" si="104"/>
        <v>1659947462.3610742</v>
      </c>
      <c r="AB137" s="257"/>
      <c r="AC137" s="32" t="str">
        <f t="shared" si="105"/>
        <v>BERTAHAP</v>
      </c>
      <c r="AD137" s="259">
        <f t="shared" si="106"/>
        <v>0</v>
      </c>
      <c r="AE137" s="260">
        <v>2</v>
      </c>
      <c r="AF137" s="261"/>
      <c r="AG137" s="257" t="str">
        <f t="shared" si="145"/>
        <v>KR</v>
      </c>
      <c r="AH137" s="261">
        <f t="shared" si="68"/>
        <v>1353703000</v>
      </c>
      <c r="AI137" s="261">
        <f t="shared" si="68"/>
        <v>1525840000</v>
      </c>
      <c r="AJ137" s="261">
        <f t="shared" si="68"/>
        <v>1619950000</v>
      </c>
      <c r="AK137" s="262">
        <f t="shared" si="67"/>
        <v>1719865000</v>
      </c>
      <c r="AL137" s="262">
        <f t="shared" si="67"/>
        <v>1619950000</v>
      </c>
      <c r="AM137" s="261">
        <f t="shared" si="67"/>
        <v>1719865000</v>
      </c>
      <c r="AN137" s="261">
        <f t="shared" si="67"/>
        <v>1825943000</v>
      </c>
      <c r="AO137" s="261">
        <f t="shared" si="126"/>
        <v>1825942464.8638577</v>
      </c>
      <c r="AP137" s="51">
        <f t="shared" si="127"/>
        <v>1717147000</v>
      </c>
      <c r="AQ137" s="42">
        <f t="shared" si="127"/>
        <v>1823057000</v>
      </c>
      <c r="AR137" s="58">
        <f t="shared" si="107"/>
        <v>1545432300</v>
      </c>
      <c r="AS137" s="58">
        <f t="shared" si="108"/>
        <v>25757205</v>
      </c>
      <c r="AT137" s="336">
        <f t="shared" si="109"/>
        <v>32247468.75</v>
      </c>
      <c r="AU137" s="131">
        <f t="shared" si="110"/>
        <v>18230570</v>
      </c>
      <c r="AV137" s="5">
        <f t="shared" si="111"/>
        <v>25757205</v>
      </c>
      <c r="AW137" s="5">
        <f t="shared" si="112"/>
        <v>40498750</v>
      </c>
      <c r="AX137" s="266">
        <f t="shared" si="128"/>
        <v>1935498768.3260624</v>
      </c>
      <c r="AY137" s="117">
        <f t="shared" si="129"/>
        <v>1935498768.3260624</v>
      </c>
      <c r="AZ137" s="2"/>
      <c r="BA137" s="2"/>
      <c r="BV137" s="53">
        <f t="shared" si="113"/>
        <v>-1511462.5094939955</v>
      </c>
      <c r="BX137" s="116"/>
      <c r="BY137" s="112"/>
      <c r="BZ137" s="112" t="str">
        <f>F225</f>
        <v>1BR-8</v>
      </c>
      <c r="CA137" s="113" t="str">
        <f>D225</f>
        <v>08</v>
      </c>
      <c r="CB137" s="114">
        <f>G225</f>
        <v>60</v>
      </c>
      <c r="CC137" s="114">
        <f>H225</f>
        <v>52</v>
      </c>
      <c r="CD137" s="115">
        <f>O225</f>
        <v>26348133.536748003</v>
      </c>
      <c r="CE137" s="115">
        <f t="shared" si="156"/>
        <v>1259412000</v>
      </c>
      <c r="CF137" s="115">
        <f t="shared" si="156"/>
        <v>1419559000</v>
      </c>
      <c r="CG137" s="115">
        <f t="shared" si="156"/>
        <v>1507114000</v>
      </c>
      <c r="CH137" s="115">
        <f t="shared" si="156"/>
        <v>1600069000</v>
      </c>
      <c r="CI137" s="115">
        <f>AN225</f>
        <v>1698758000</v>
      </c>
      <c r="CV137" s="58">
        <f t="shared" si="120"/>
        <v>1640751300</v>
      </c>
      <c r="CW137" s="43">
        <f t="shared" si="121"/>
        <v>18230570</v>
      </c>
      <c r="CZ137" s="53">
        <f t="shared" si="122"/>
        <v>1457955000</v>
      </c>
      <c r="DA137" s="43">
        <f t="shared" si="123"/>
        <v>24299250</v>
      </c>
      <c r="DB137" s="48">
        <f t="shared" si="124"/>
        <v>40498750</v>
      </c>
    </row>
    <row r="138" spans="1:106">
      <c r="A138" s="3">
        <f t="shared" si="125"/>
        <v>99</v>
      </c>
      <c r="B138" s="249">
        <v>6</v>
      </c>
      <c r="C138" s="250" t="s">
        <v>158</v>
      </c>
      <c r="D138" s="251">
        <v>16</v>
      </c>
      <c r="E138" s="252"/>
      <c r="F138" s="40" t="s">
        <v>52</v>
      </c>
      <c r="G138" s="253">
        <f t="shared" si="87"/>
        <v>71</v>
      </c>
      <c r="H138" s="253">
        <f t="shared" si="88"/>
        <v>63</v>
      </c>
      <c r="I138" s="254">
        <f t="shared" si="89"/>
        <v>27506142.120000001</v>
      </c>
      <c r="J138" s="254">
        <f t="shared" si="90"/>
        <v>2</v>
      </c>
      <c r="K138" s="255">
        <f t="shared" si="91"/>
        <v>0.93</v>
      </c>
      <c r="L138" s="256">
        <f t="shared" si="147"/>
        <v>1.01</v>
      </c>
      <c r="M138" s="257">
        <f t="shared" si="92"/>
        <v>21590156.067032635</v>
      </c>
      <c r="N138" s="257">
        <f t="shared" si="93"/>
        <v>24335555.480755895</v>
      </c>
      <c r="O138" s="257">
        <f t="shared" si="94"/>
        <v>25836519.293316003</v>
      </c>
      <c r="P138" s="257">
        <f t="shared" si="95"/>
        <v>27430059.269522611</v>
      </c>
      <c r="Q138" s="258">
        <f t="shared" si="96"/>
        <v>25836519.293316003</v>
      </c>
      <c r="R138" s="257">
        <f t="shared" si="96"/>
        <v>27430059.269522611</v>
      </c>
      <c r="S138" s="257">
        <f t="shared" si="97"/>
        <v>29121885.304580249</v>
      </c>
      <c r="T138" s="257"/>
      <c r="U138" s="257">
        <f t="shared" si="98"/>
        <v>1360179832.2230561</v>
      </c>
      <c r="V138" s="257">
        <f t="shared" si="99"/>
        <v>1533139995.2876215</v>
      </c>
      <c r="W138" s="257">
        <f t="shared" si="100"/>
        <v>1627700715.4789083</v>
      </c>
      <c r="X138" s="258">
        <f t="shared" si="101"/>
        <v>1728093733.9799244</v>
      </c>
      <c r="Y138" s="258">
        <f t="shared" si="102"/>
        <v>1627700715.4789083</v>
      </c>
      <c r="Z138" s="257">
        <f t="shared" si="103"/>
        <v>1728093733.9799244</v>
      </c>
      <c r="AA138" s="257">
        <f t="shared" si="104"/>
        <v>1834678774.1885557</v>
      </c>
      <c r="AB138" s="257"/>
      <c r="AC138" s="32" t="str">
        <f t="shared" si="105"/>
        <v>BERTAHAP</v>
      </c>
      <c r="AD138" s="259">
        <f t="shared" si="106"/>
        <v>0</v>
      </c>
      <c r="AE138" s="260">
        <v>2</v>
      </c>
      <c r="AF138" s="261"/>
      <c r="AG138" s="257" t="e">
        <f>IF(AF138&gt;#REF!,"LB","KR")</f>
        <v>#REF!</v>
      </c>
      <c r="AH138" s="261">
        <f t="shared" si="68"/>
        <v>1496198000</v>
      </c>
      <c r="AI138" s="261">
        <f t="shared" si="68"/>
        <v>1686454000</v>
      </c>
      <c r="AJ138" s="261">
        <f t="shared" si="68"/>
        <v>1790471000</v>
      </c>
      <c r="AK138" s="262">
        <f t="shared" si="67"/>
        <v>1900904000</v>
      </c>
      <c r="AL138" s="262">
        <f t="shared" si="67"/>
        <v>1790471000</v>
      </c>
      <c r="AM138" s="261">
        <f t="shared" si="67"/>
        <v>1900904000</v>
      </c>
      <c r="AN138" s="261">
        <f t="shared" si="67"/>
        <v>2018147000</v>
      </c>
      <c r="AO138" s="261">
        <f t="shared" si="126"/>
        <v>2018147549.5050869</v>
      </c>
      <c r="AP138" s="51">
        <f t="shared" si="127"/>
        <v>1897900000</v>
      </c>
      <c r="AQ138" s="42">
        <f t="shared" si="127"/>
        <v>2014959000</v>
      </c>
      <c r="AR138" s="58">
        <f t="shared" si="107"/>
        <v>1708110000</v>
      </c>
      <c r="AS138" s="58">
        <f t="shared" si="108"/>
        <v>28468500</v>
      </c>
      <c r="AT138" s="336">
        <f t="shared" si="109"/>
        <v>35641950</v>
      </c>
      <c r="AU138" s="131">
        <f t="shared" si="110"/>
        <v>20149590</v>
      </c>
      <c r="AV138" s="5">
        <f t="shared" si="111"/>
        <v>28468500</v>
      </c>
      <c r="AW138" s="5">
        <f t="shared" si="112"/>
        <v>44761775</v>
      </c>
      <c r="AX138" s="266">
        <f t="shared" si="128"/>
        <v>2139236821.8478711</v>
      </c>
      <c r="AY138" s="117">
        <f t="shared" si="129"/>
        <v>2139236821.8478711</v>
      </c>
      <c r="AZ138" s="2"/>
      <c r="BA138" s="2"/>
      <c r="BV138" s="53">
        <f t="shared" si="113"/>
        <v>-1511462.5094939955</v>
      </c>
      <c r="BX138" s="116"/>
      <c r="BY138" s="112"/>
      <c r="BZ138" s="112" t="str">
        <f>F228</f>
        <v>2BR-18</v>
      </c>
      <c r="CA138" s="113">
        <f>D228</f>
        <v>18</v>
      </c>
      <c r="CB138" s="114">
        <f>G228</f>
        <v>97</v>
      </c>
      <c r="CC138" s="114">
        <f>H228</f>
        <v>85</v>
      </c>
      <c r="CD138" s="115">
        <f>O228</f>
        <v>26348133.536748003</v>
      </c>
      <c r="CE138" s="115">
        <f t="shared" ref="CE138:CH139" si="157">AH228</f>
        <v>2058654000</v>
      </c>
      <c r="CF138" s="115">
        <f t="shared" si="157"/>
        <v>2320432000</v>
      </c>
      <c r="CG138" s="115">
        <f t="shared" si="157"/>
        <v>2463551000</v>
      </c>
      <c r="CH138" s="115">
        <f t="shared" si="157"/>
        <v>2615497000</v>
      </c>
      <c r="CI138" s="115">
        <f>AN228</f>
        <v>2776816000</v>
      </c>
      <c r="CV138" s="58">
        <f t="shared" si="120"/>
        <v>1813463100</v>
      </c>
      <c r="CW138" s="43">
        <f t="shared" si="121"/>
        <v>20149590</v>
      </c>
      <c r="CZ138" s="53">
        <f t="shared" si="122"/>
        <v>1611423900</v>
      </c>
      <c r="DA138" s="43">
        <f t="shared" si="123"/>
        <v>26857065</v>
      </c>
      <c r="DB138" s="48">
        <f t="shared" si="124"/>
        <v>44761775</v>
      </c>
    </row>
    <row r="139" spans="1:106">
      <c r="A139" s="3">
        <f t="shared" si="125"/>
        <v>100</v>
      </c>
      <c r="B139" s="249">
        <v>7</v>
      </c>
      <c r="C139" s="250" t="s">
        <v>158</v>
      </c>
      <c r="D139" s="285">
        <v>18</v>
      </c>
      <c r="E139" s="252"/>
      <c r="F139" s="40" t="s">
        <v>54</v>
      </c>
      <c r="G139" s="253">
        <f t="shared" si="87"/>
        <v>97</v>
      </c>
      <c r="H139" s="253">
        <f t="shared" si="88"/>
        <v>85</v>
      </c>
      <c r="I139" s="254">
        <f t="shared" si="89"/>
        <v>27506142.120000001</v>
      </c>
      <c r="J139" s="254">
        <f t="shared" si="90"/>
        <v>2</v>
      </c>
      <c r="K139" s="255">
        <f t="shared" si="91"/>
        <v>0.93</v>
      </c>
      <c r="L139" s="256">
        <f t="shared" si="147"/>
        <v>1.01</v>
      </c>
      <c r="M139" s="257">
        <f t="shared" si="92"/>
        <v>21590156.067032635</v>
      </c>
      <c r="N139" s="257">
        <f t="shared" si="93"/>
        <v>24335555.480755895</v>
      </c>
      <c r="O139" s="257">
        <f t="shared" si="94"/>
        <v>25836519.293316003</v>
      </c>
      <c r="P139" s="257">
        <f t="shared" si="95"/>
        <v>27430059.269522611</v>
      </c>
      <c r="Q139" s="258">
        <f t="shared" si="96"/>
        <v>25836519.293316003</v>
      </c>
      <c r="R139" s="257">
        <f t="shared" si="96"/>
        <v>27430059.269522611</v>
      </c>
      <c r="S139" s="257">
        <f t="shared" si="97"/>
        <v>29121885.304580249</v>
      </c>
      <c r="T139" s="257"/>
      <c r="U139" s="257">
        <f t="shared" si="98"/>
        <v>1835163265.6977739</v>
      </c>
      <c r="V139" s="257">
        <f t="shared" si="99"/>
        <v>2068522215.8642511</v>
      </c>
      <c r="W139" s="257">
        <f t="shared" si="100"/>
        <v>2196104139.9318604</v>
      </c>
      <c r="X139" s="258">
        <f t="shared" si="101"/>
        <v>2331555037.9094219</v>
      </c>
      <c r="Y139" s="258">
        <f t="shared" si="102"/>
        <v>2196104139.9318604</v>
      </c>
      <c r="Z139" s="257">
        <f t="shared" si="103"/>
        <v>2331555037.9094219</v>
      </c>
      <c r="AA139" s="257">
        <f t="shared" si="104"/>
        <v>2475360250.8893213</v>
      </c>
      <c r="AB139" s="257"/>
      <c r="AC139" s="32" t="str">
        <f t="shared" si="105"/>
        <v>BERTAHAP</v>
      </c>
      <c r="AD139" s="259">
        <f t="shared" si="106"/>
        <v>0</v>
      </c>
      <c r="AE139" s="260">
        <v>2</v>
      </c>
      <c r="AF139" s="261"/>
      <c r="AG139" s="257" t="str">
        <f>IF(AF139&gt;$BB$42,"LB","KR")</f>
        <v>KR</v>
      </c>
      <c r="AH139" s="261">
        <f t="shared" si="68"/>
        <v>2018680000</v>
      </c>
      <c r="AI139" s="261">
        <f t="shared" si="68"/>
        <v>2275375000</v>
      </c>
      <c r="AJ139" s="261">
        <f t="shared" si="68"/>
        <v>2415715000</v>
      </c>
      <c r="AK139" s="262">
        <f t="shared" si="67"/>
        <v>2564711000</v>
      </c>
      <c r="AL139" s="262">
        <f t="shared" si="67"/>
        <v>2415715000</v>
      </c>
      <c r="AM139" s="261">
        <f t="shared" si="67"/>
        <v>2564711000</v>
      </c>
      <c r="AN139" s="261">
        <f t="shared" ref="AN139:AN202" si="158">ROUNDUP((AA139*(1+$J$5)),-3)</f>
        <v>2722897000</v>
      </c>
      <c r="AO139" s="261">
        <f t="shared" si="126"/>
        <v>2722896695.3821664</v>
      </c>
      <c r="AP139" s="51">
        <f t="shared" si="127"/>
        <v>2560658000</v>
      </c>
      <c r="AQ139" s="42">
        <f t="shared" si="127"/>
        <v>2718594000</v>
      </c>
      <c r="AR139" s="58">
        <f t="shared" si="107"/>
        <v>2304592200</v>
      </c>
      <c r="AS139" s="58">
        <f t="shared" si="108"/>
        <v>38409870</v>
      </c>
      <c r="AT139" s="336">
        <f t="shared" si="109"/>
        <v>48088331.25</v>
      </c>
      <c r="AU139" s="131">
        <f t="shared" si="110"/>
        <v>27185940</v>
      </c>
      <c r="AV139" s="5">
        <f t="shared" si="111"/>
        <v>38409870</v>
      </c>
      <c r="AW139" s="5">
        <f t="shared" si="112"/>
        <v>60392875</v>
      </c>
      <c r="AX139" s="266">
        <f t="shared" si="128"/>
        <v>2886270335.254807</v>
      </c>
      <c r="AY139" s="117">
        <f t="shared" si="129"/>
        <v>2886270335.254807</v>
      </c>
      <c r="AZ139" s="2"/>
      <c r="BA139" s="2"/>
      <c r="BV139" s="53">
        <f t="shared" si="113"/>
        <v>-1511462.5094939955</v>
      </c>
      <c r="BX139" s="116"/>
      <c r="BY139" s="121"/>
      <c r="BZ139" s="112" t="str">
        <f>F229</f>
        <v>1BR-20</v>
      </c>
      <c r="CA139" s="113">
        <f>D229</f>
        <v>20</v>
      </c>
      <c r="CB139" s="114">
        <f>G229</f>
        <v>60</v>
      </c>
      <c r="CC139" s="114">
        <f>H229</f>
        <v>51</v>
      </c>
      <c r="CD139" s="115">
        <f>O229</f>
        <v>26348133.536748003</v>
      </c>
      <c r="CE139" s="115">
        <f t="shared" si="157"/>
        <v>1235193000</v>
      </c>
      <c r="CF139" s="115">
        <f t="shared" si="157"/>
        <v>1392259000</v>
      </c>
      <c r="CG139" s="115">
        <f t="shared" si="157"/>
        <v>1478131000</v>
      </c>
      <c r="CH139" s="115">
        <f t="shared" si="157"/>
        <v>1569299000</v>
      </c>
      <c r="CI139" s="115">
        <f>AN229</f>
        <v>1666090000</v>
      </c>
      <c r="CV139" s="58">
        <f t="shared" si="120"/>
        <v>2446734600</v>
      </c>
      <c r="CW139" s="43">
        <f t="shared" si="121"/>
        <v>27185940</v>
      </c>
      <c r="CZ139" s="53">
        <f t="shared" si="122"/>
        <v>2174143500</v>
      </c>
      <c r="DA139" s="43">
        <f t="shared" si="123"/>
        <v>36235725</v>
      </c>
      <c r="DB139" s="48">
        <f t="shared" si="124"/>
        <v>60392875</v>
      </c>
    </row>
    <row r="140" spans="1:106">
      <c r="A140" s="3">
        <f t="shared" si="125"/>
        <v>101</v>
      </c>
      <c r="B140" s="249">
        <v>8</v>
      </c>
      <c r="C140" s="250" t="s">
        <v>158</v>
      </c>
      <c r="D140" s="285">
        <v>20</v>
      </c>
      <c r="E140" s="252"/>
      <c r="F140" s="40" t="s">
        <v>70</v>
      </c>
      <c r="G140" s="253">
        <f t="shared" si="87"/>
        <v>60</v>
      </c>
      <c r="H140" s="253">
        <f t="shared" si="88"/>
        <v>51</v>
      </c>
      <c r="I140" s="254">
        <f t="shared" si="89"/>
        <v>27506142.120000001</v>
      </c>
      <c r="J140" s="254">
        <f t="shared" si="90"/>
        <v>2</v>
      </c>
      <c r="K140" s="255">
        <f t="shared" si="91"/>
        <v>0.93</v>
      </c>
      <c r="L140" s="256">
        <f t="shared" si="147"/>
        <v>1.01</v>
      </c>
      <c r="M140" s="257">
        <f t="shared" si="92"/>
        <v>21590156.067032635</v>
      </c>
      <c r="N140" s="257">
        <f t="shared" si="93"/>
        <v>24335555.480755895</v>
      </c>
      <c r="O140" s="257">
        <f t="shared" si="94"/>
        <v>25836519.293316003</v>
      </c>
      <c r="P140" s="257">
        <f t="shared" si="95"/>
        <v>27430059.269522611</v>
      </c>
      <c r="Q140" s="258">
        <f t="shared" si="96"/>
        <v>25836519.293316003</v>
      </c>
      <c r="R140" s="257">
        <f t="shared" si="96"/>
        <v>27430059.269522611</v>
      </c>
      <c r="S140" s="257">
        <f t="shared" si="97"/>
        <v>29121885.304580249</v>
      </c>
      <c r="T140" s="257"/>
      <c r="U140" s="257">
        <f t="shared" si="98"/>
        <v>1101097959.4186645</v>
      </c>
      <c r="V140" s="257">
        <f t="shared" si="99"/>
        <v>1241113329.5185506</v>
      </c>
      <c r="W140" s="257">
        <f t="shared" si="100"/>
        <v>1317662483.9591162</v>
      </c>
      <c r="X140" s="258">
        <f t="shared" si="101"/>
        <v>1398933022.7456532</v>
      </c>
      <c r="Y140" s="258">
        <f t="shared" si="102"/>
        <v>1317662483.9591162</v>
      </c>
      <c r="Z140" s="257">
        <f t="shared" si="103"/>
        <v>1398933022.7456532</v>
      </c>
      <c r="AA140" s="257">
        <f t="shared" si="104"/>
        <v>1485216150.5335927</v>
      </c>
      <c r="AB140" s="257"/>
      <c r="AC140" s="32" t="str">
        <f t="shared" si="105"/>
        <v>BERTAHAP</v>
      </c>
      <c r="AD140" s="259">
        <f t="shared" si="106"/>
        <v>0</v>
      </c>
      <c r="AE140" s="260">
        <v>2</v>
      </c>
      <c r="AF140" s="261"/>
      <c r="AG140" s="257" t="str">
        <f>IF(AF140&gt;$BB$42,"LB","KR")</f>
        <v>KR</v>
      </c>
      <c r="AH140" s="261">
        <f t="shared" si="68"/>
        <v>1211208000</v>
      </c>
      <c r="AI140" s="261">
        <f t="shared" si="68"/>
        <v>1365225000</v>
      </c>
      <c r="AJ140" s="261">
        <f t="shared" si="68"/>
        <v>1449429000</v>
      </c>
      <c r="AK140" s="262">
        <f t="shared" si="68"/>
        <v>1538827000</v>
      </c>
      <c r="AL140" s="262">
        <f t="shared" si="68"/>
        <v>1449429000</v>
      </c>
      <c r="AM140" s="261">
        <f t="shared" si="68"/>
        <v>1538827000</v>
      </c>
      <c r="AN140" s="261">
        <f t="shared" si="158"/>
        <v>1633738000</v>
      </c>
      <c r="AO140" s="261">
        <f t="shared" si="126"/>
        <v>1633738441.900414</v>
      </c>
      <c r="AP140" s="51">
        <f t="shared" si="127"/>
        <v>1536395000</v>
      </c>
      <c r="AQ140" s="42">
        <f t="shared" si="127"/>
        <v>1631157000</v>
      </c>
      <c r="AR140" s="58">
        <f t="shared" si="107"/>
        <v>1382755500</v>
      </c>
      <c r="AS140" s="58">
        <f t="shared" si="108"/>
        <v>23045925</v>
      </c>
      <c r="AT140" s="336">
        <f t="shared" si="109"/>
        <v>28853006.25</v>
      </c>
      <c r="AU140" s="131">
        <f t="shared" si="110"/>
        <v>16311570</v>
      </c>
      <c r="AV140" s="5">
        <f t="shared" si="111"/>
        <v>23045925</v>
      </c>
      <c r="AW140" s="5">
        <f t="shared" si="112"/>
        <v>36235725</v>
      </c>
      <c r="AX140" s="266">
        <f t="shared" si="128"/>
        <v>1731762838.1594403</v>
      </c>
      <c r="AY140" s="117">
        <f t="shared" si="129"/>
        <v>1731762838.1594403</v>
      </c>
      <c r="AZ140" s="2"/>
      <c r="BA140" s="2"/>
      <c r="BV140" s="53">
        <f t="shared" si="113"/>
        <v>-1511462.5094939955</v>
      </c>
      <c r="BX140" s="116">
        <v>27</v>
      </c>
      <c r="BY140" s="112" t="s">
        <v>161</v>
      </c>
      <c r="BZ140" s="112" t="str">
        <f>F116</f>
        <v>2BR-2</v>
      </c>
      <c r="CA140" s="113" t="str">
        <f>D116</f>
        <v>02</v>
      </c>
      <c r="CB140" s="114">
        <f>G116</f>
        <v>113</v>
      </c>
      <c r="CC140" s="114">
        <f>H116</f>
        <v>101</v>
      </c>
      <c r="CD140" s="115">
        <f>O116</f>
        <v>26653451.714279998</v>
      </c>
      <c r="CE140" s="115">
        <f>AH116</f>
        <v>2474511000</v>
      </c>
      <c r="CF140" s="115">
        <f>AI116</f>
        <v>2789169000</v>
      </c>
      <c r="CG140" s="115">
        <f>AJ116</f>
        <v>2961199000</v>
      </c>
      <c r="CH140" s="115">
        <f>AK116</f>
        <v>3143839000</v>
      </c>
      <c r="CI140" s="115">
        <f>AN116</f>
        <v>3337744000</v>
      </c>
      <c r="CJ140" s="2">
        <v>5</v>
      </c>
      <c r="CV140" s="58">
        <f t="shared" si="120"/>
        <v>1468041300</v>
      </c>
      <c r="CW140" s="43">
        <f t="shared" si="121"/>
        <v>16311570</v>
      </c>
      <c r="CZ140" s="53">
        <f t="shared" si="122"/>
        <v>1304486100</v>
      </c>
      <c r="DA140" s="43">
        <f t="shared" si="123"/>
        <v>21741435</v>
      </c>
      <c r="DB140" s="48">
        <f t="shared" si="124"/>
        <v>36235725</v>
      </c>
    </row>
    <row r="141" spans="1:106">
      <c r="A141" s="3">
        <f t="shared" si="125"/>
        <v>102</v>
      </c>
      <c r="B141" s="249">
        <v>9</v>
      </c>
      <c r="C141" s="250" t="s">
        <v>158</v>
      </c>
      <c r="D141" s="285">
        <v>22</v>
      </c>
      <c r="E141" s="252"/>
      <c r="F141" s="40" t="s">
        <v>89</v>
      </c>
      <c r="G141" s="253">
        <f t="shared" si="87"/>
        <v>81</v>
      </c>
      <c r="H141" s="253">
        <f t="shared" si="88"/>
        <v>70</v>
      </c>
      <c r="I141" s="254">
        <f t="shared" si="89"/>
        <v>27506142.120000001</v>
      </c>
      <c r="J141" s="254">
        <f t="shared" si="90"/>
        <v>4</v>
      </c>
      <c r="K141" s="255">
        <f t="shared" si="91"/>
        <v>0.97</v>
      </c>
      <c r="L141" s="256">
        <f t="shared" si="147"/>
        <v>1.01</v>
      </c>
      <c r="M141" s="257">
        <f t="shared" si="92"/>
        <v>22518764.930130813</v>
      </c>
      <c r="N141" s="257">
        <f t="shared" si="93"/>
        <v>25382246.039067976</v>
      </c>
      <c r="O141" s="257">
        <f t="shared" si="94"/>
        <v>26947767.434964001</v>
      </c>
      <c r="P141" s="257">
        <f t="shared" si="95"/>
        <v>28609846.764985945</v>
      </c>
      <c r="Q141" s="258">
        <f t="shared" si="96"/>
        <v>26947767.434964001</v>
      </c>
      <c r="R141" s="257">
        <f t="shared" si="96"/>
        <v>28609846.764985945</v>
      </c>
      <c r="S141" s="257">
        <f t="shared" si="97"/>
        <v>30374439.511228859</v>
      </c>
      <c r="T141" s="257"/>
      <c r="U141" s="257">
        <f t="shared" si="98"/>
        <v>1576313545.1091568</v>
      </c>
      <c r="V141" s="257">
        <f t="shared" si="99"/>
        <v>1776757222.7347584</v>
      </c>
      <c r="W141" s="257">
        <f t="shared" si="100"/>
        <v>1886343720.4474802</v>
      </c>
      <c r="X141" s="258">
        <f t="shared" si="101"/>
        <v>2002689273.5490162</v>
      </c>
      <c r="Y141" s="258">
        <f t="shared" si="102"/>
        <v>1886343720.4474802</v>
      </c>
      <c r="Z141" s="257">
        <f t="shared" si="103"/>
        <v>2002689273.5490162</v>
      </c>
      <c r="AA141" s="257">
        <f t="shared" si="104"/>
        <v>2126210765.7860203</v>
      </c>
      <c r="AB141" s="257"/>
      <c r="AC141" s="32" t="str">
        <f t="shared" si="105"/>
        <v>BERTAHAP</v>
      </c>
      <c r="AD141" s="259">
        <f t="shared" si="106"/>
        <v>0</v>
      </c>
      <c r="AE141" s="260">
        <v>2</v>
      </c>
      <c r="AF141" s="261"/>
      <c r="AG141" s="257" t="str">
        <f>IF(AF141&gt;$BB$42,"LB","KR")</f>
        <v>KR</v>
      </c>
      <c r="AH141" s="261">
        <f t="shared" ref="AH141:AM183" si="159">ROUNDUP((U141*(1+$J$5)),-3)</f>
        <v>1733945000</v>
      </c>
      <c r="AI141" s="261">
        <f t="shared" si="159"/>
        <v>1954433000</v>
      </c>
      <c r="AJ141" s="261">
        <f t="shared" si="159"/>
        <v>2074979000</v>
      </c>
      <c r="AK141" s="262">
        <f t="shared" si="159"/>
        <v>2202959000</v>
      </c>
      <c r="AL141" s="262">
        <f t="shared" si="159"/>
        <v>2074979000</v>
      </c>
      <c r="AM141" s="261">
        <f t="shared" si="159"/>
        <v>2202959000</v>
      </c>
      <c r="AN141" s="261">
        <f t="shared" si="158"/>
        <v>2338832000</v>
      </c>
      <c r="AO141" s="261">
        <f t="shared" si="126"/>
        <v>2338832633.0578384</v>
      </c>
      <c r="AP141" s="51">
        <f t="shared" si="127"/>
        <v>2199478000</v>
      </c>
      <c r="AQ141" s="42">
        <f t="shared" si="127"/>
        <v>2335137000</v>
      </c>
      <c r="AR141" s="58">
        <f t="shared" si="107"/>
        <v>1979530200</v>
      </c>
      <c r="AS141" s="58">
        <f t="shared" si="108"/>
        <v>32992170</v>
      </c>
      <c r="AT141" s="336">
        <f t="shared" si="109"/>
        <v>41305481.25</v>
      </c>
      <c r="AU141" s="131">
        <f t="shared" si="110"/>
        <v>23351370</v>
      </c>
      <c r="AV141" s="5">
        <f t="shared" si="111"/>
        <v>32992170</v>
      </c>
      <c r="AW141" s="5">
        <f t="shared" si="112"/>
        <v>51874475</v>
      </c>
      <c r="AX141" s="266">
        <f t="shared" si="128"/>
        <v>2479162630.3360872</v>
      </c>
      <c r="AY141" s="117">
        <f t="shared" si="129"/>
        <v>2479162630.3360872</v>
      </c>
      <c r="AZ141" s="2"/>
      <c r="BA141" s="2"/>
      <c r="BV141" s="53">
        <f t="shared" si="113"/>
        <v>-400214.36784599721</v>
      </c>
      <c r="BX141" s="116">
        <v>28</v>
      </c>
      <c r="BY141" s="112" t="s">
        <v>162</v>
      </c>
      <c r="BZ141" s="112" t="str">
        <f>F123</f>
        <v>2BR-22</v>
      </c>
      <c r="CA141" s="113">
        <f>D123</f>
        <v>22</v>
      </c>
      <c r="CB141" s="114">
        <f>G123</f>
        <v>81</v>
      </c>
      <c r="CC141" s="114">
        <f>H123</f>
        <v>70</v>
      </c>
      <c r="CD141" s="115">
        <f>O123</f>
        <v>27214577.013528001</v>
      </c>
      <c r="CE141" s="115">
        <f>AH123</f>
        <v>1751113000</v>
      </c>
      <c r="CF141" s="115">
        <f>AI123</f>
        <v>1973784000</v>
      </c>
      <c r="CG141" s="115">
        <f>AJ123</f>
        <v>2095523000</v>
      </c>
      <c r="CH141" s="115">
        <f>AK123</f>
        <v>2224770000</v>
      </c>
      <c r="CI141" s="115">
        <f>AN123</f>
        <v>2361989000</v>
      </c>
      <c r="CJ141" s="2">
        <v>5</v>
      </c>
      <c r="CV141" s="58">
        <f t="shared" si="120"/>
        <v>2101623300</v>
      </c>
      <c r="CW141" s="43">
        <f t="shared" si="121"/>
        <v>23351370</v>
      </c>
      <c r="CZ141" s="53">
        <f t="shared" si="122"/>
        <v>1867481100</v>
      </c>
      <c r="DA141" s="43">
        <f t="shared" si="123"/>
        <v>31124685</v>
      </c>
      <c r="DB141" s="48">
        <f t="shared" si="124"/>
        <v>51874475</v>
      </c>
    </row>
    <row r="142" spans="1:106">
      <c r="A142" s="3">
        <f t="shared" si="125"/>
        <v>103</v>
      </c>
      <c r="B142" s="249">
        <v>1</v>
      </c>
      <c r="C142" s="250" t="s">
        <v>159</v>
      </c>
      <c r="D142" s="251" t="s">
        <v>24</v>
      </c>
      <c r="E142" s="252"/>
      <c r="F142" s="40" t="s">
        <v>39</v>
      </c>
      <c r="G142" s="253">
        <f t="shared" si="87"/>
        <v>113</v>
      </c>
      <c r="H142" s="253">
        <f t="shared" si="88"/>
        <v>101</v>
      </c>
      <c r="I142" s="254">
        <f t="shared" si="89"/>
        <v>27506142.120000001</v>
      </c>
      <c r="J142" s="254">
        <f t="shared" si="90"/>
        <v>6</v>
      </c>
      <c r="K142" s="255">
        <f t="shared" si="91"/>
        <v>0.95</v>
      </c>
      <c r="L142" s="305">
        <f t="shared" ref="L142:L148" si="160">SUMIF($AN$4:$AN$22,D142,$BK$4:$BK$22)</f>
        <v>1.02</v>
      </c>
      <c r="M142" s="257">
        <f t="shared" si="92"/>
        <v>22272821.493617184</v>
      </c>
      <c r="N142" s="257">
        <f t="shared" si="93"/>
        <v>25105028.490208089</v>
      </c>
      <c r="O142" s="257">
        <f t="shared" si="94"/>
        <v>26653451.714279998</v>
      </c>
      <c r="P142" s="257">
        <f t="shared" si="95"/>
        <v>28297378.294652831</v>
      </c>
      <c r="Q142" s="258">
        <f t="shared" si="96"/>
        <v>26653451.714279998</v>
      </c>
      <c r="R142" s="257">
        <f t="shared" si="96"/>
        <v>28297378.294652831</v>
      </c>
      <c r="S142" s="257">
        <f t="shared" si="97"/>
        <v>30042698.669368953</v>
      </c>
      <c r="T142" s="257"/>
      <c r="U142" s="257">
        <f t="shared" si="98"/>
        <v>2249554970.8553357</v>
      </c>
      <c r="V142" s="257">
        <f t="shared" si="99"/>
        <v>2535607877.5110168</v>
      </c>
      <c r="W142" s="257">
        <f t="shared" si="100"/>
        <v>2691998623.1422796</v>
      </c>
      <c r="X142" s="258">
        <f t="shared" si="101"/>
        <v>2858035207.7599359</v>
      </c>
      <c r="Y142" s="258">
        <f t="shared" si="102"/>
        <v>2691998623.1422796</v>
      </c>
      <c r="Z142" s="257">
        <f t="shared" si="103"/>
        <v>2858035207.7599359</v>
      </c>
      <c r="AA142" s="257">
        <f t="shared" si="104"/>
        <v>3034312565.6062641</v>
      </c>
      <c r="AB142" s="257"/>
      <c r="AC142" s="32" t="str">
        <f t="shared" si="105"/>
        <v>BERTAHAP</v>
      </c>
      <c r="AD142" s="259">
        <f t="shared" si="106"/>
        <v>0</v>
      </c>
      <c r="AE142" s="260">
        <v>2</v>
      </c>
      <c r="AF142" s="261"/>
      <c r="AG142" s="257" t="str">
        <f>IF(AF142&gt;$BB$42,"LB","KR")</f>
        <v>KR</v>
      </c>
      <c r="AH142" s="261">
        <f t="shared" si="159"/>
        <v>2474511000</v>
      </c>
      <c r="AI142" s="261">
        <f t="shared" si="159"/>
        <v>2789169000</v>
      </c>
      <c r="AJ142" s="261">
        <f t="shared" si="159"/>
        <v>2961199000</v>
      </c>
      <c r="AK142" s="262">
        <f t="shared" si="159"/>
        <v>3143839000</v>
      </c>
      <c r="AL142" s="262">
        <f t="shared" si="159"/>
        <v>2961199000</v>
      </c>
      <c r="AM142" s="261">
        <f t="shared" si="159"/>
        <v>3143839000</v>
      </c>
      <c r="AN142" s="261">
        <f t="shared" si="158"/>
        <v>3337744000</v>
      </c>
      <c r="AO142" s="261">
        <f t="shared" si="126"/>
        <v>3337744028.0458789</v>
      </c>
      <c r="AP142" s="51">
        <f t="shared" si="127"/>
        <v>3138871000</v>
      </c>
      <c r="AQ142" s="42">
        <f t="shared" si="127"/>
        <v>3332470000</v>
      </c>
      <c r="AR142" s="58">
        <f t="shared" si="107"/>
        <v>2824983900</v>
      </c>
      <c r="AS142" s="58">
        <f t="shared" si="108"/>
        <v>47083065</v>
      </c>
      <c r="AT142" s="336">
        <f t="shared" si="109"/>
        <v>58946981.25</v>
      </c>
      <c r="AU142" s="131">
        <f t="shared" si="110"/>
        <v>33324700</v>
      </c>
      <c r="AV142" s="5">
        <f t="shared" si="111"/>
        <v>47083065</v>
      </c>
      <c r="AW142" s="5">
        <f t="shared" si="112"/>
        <v>74029975</v>
      </c>
      <c r="AX142" s="266">
        <f t="shared" si="128"/>
        <v>3538008729.5589514</v>
      </c>
      <c r="AY142" s="117">
        <f t="shared" si="129"/>
        <v>3538008729.5589514</v>
      </c>
      <c r="AZ142" s="2"/>
      <c r="BA142" s="2"/>
      <c r="BV142" s="53">
        <f t="shared" si="113"/>
        <v>-694530.0885300003</v>
      </c>
      <c r="BX142" s="116">
        <v>29</v>
      </c>
      <c r="BY142" s="112" t="s">
        <v>141</v>
      </c>
      <c r="BZ142" s="112" t="str">
        <f>F126</f>
        <v>1BR-8</v>
      </c>
      <c r="CA142" s="113" t="str">
        <f>D126</f>
        <v>08</v>
      </c>
      <c r="CB142" s="114">
        <f>G126</f>
        <v>60</v>
      </c>
      <c r="CC142" s="114">
        <f>H126</f>
        <v>52</v>
      </c>
      <c r="CD142" s="115">
        <f>O126</f>
        <v>25836519.293316003</v>
      </c>
      <c r="CE142" s="115">
        <f>AH126</f>
        <v>1234957000</v>
      </c>
      <c r="CF142" s="115">
        <f>AI126</f>
        <v>1391994000</v>
      </c>
      <c r="CG142" s="115">
        <f>AJ126</f>
        <v>1477849000</v>
      </c>
      <c r="CH142" s="115">
        <f>AK126</f>
        <v>1569000000</v>
      </c>
      <c r="CI142" s="115">
        <f>AN126</f>
        <v>1665772000</v>
      </c>
      <c r="CJ142" s="2">
        <v>2</v>
      </c>
      <c r="CV142" s="58">
        <f t="shared" si="120"/>
        <v>2999223000</v>
      </c>
      <c r="CW142" s="43">
        <f t="shared" si="121"/>
        <v>33324700</v>
      </c>
      <c r="CZ142" s="53">
        <f t="shared" si="122"/>
        <v>2665079100</v>
      </c>
      <c r="DA142" s="43">
        <f t="shared" si="123"/>
        <v>44417985</v>
      </c>
      <c r="DB142" s="48">
        <f t="shared" si="124"/>
        <v>74029975</v>
      </c>
    </row>
    <row r="143" spans="1:106">
      <c r="A143" s="3">
        <f t="shared" si="125"/>
        <v>104</v>
      </c>
      <c r="B143" s="249">
        <v>2</v>
      </c>
      <c r="C143" s="250" t="s">
        <v>159</v>
      </c>
      <c r="D143" s="251" t="s">
        <v>35</v>
      </c>
      <c r="E143" s="252"/>
      <c r="F143" s="40" t="s">
        <v>42</v>
      </c>
      <c r="G143" s="253">
        <f t="shared" si="87"/>
        <v>78</v>
      </c>
      <c r="H143" s="253">
        <f t="shared" si="88"/>
        <v>66</v>
      </c>
      <c r="I143" s="254">
        <f t="shared" si="89"/>
        <v>27506142.120000001</v>
      </c>
      <c r="J143" s="254">
        <f t="shared" si="90"/>
        <v>2</v>
      </c>
      <c r="K143" s="255">
        <f t="shared" si="91"/>
        <v>0.93</v>
      </c>
      <c r="L143" s="305">
        <f t="shared" si="160"/>
        <v>1.02</v>
      </c>
      <c r="M143" s="257">
        <f t="shared" si="92"/>
        <v>21803919.988488406</v>
      </c>
      <c r="N143" s="257">
        <f t="shared" si="93"/>
        <v>24576501.574624766</v>
      </c>
      <c r="O143" s="257">
        <f t="shared" si="94"/>
        <v>26092326.415032003</v>
      </c>
      <c r="P143" s="257">
        <f t="shared" si="95"/>
        <v>27701644.014765408</v>
      </c>
      <c r="Q143" s="258">
        <f t="shared" si="96"/>
        <v>26092326.415032003</v>
      </c>
      <c r="R143" s="257">
        <f t="shared" si="96"/>
        <v>27701644.014765408</v>
      </c>
      <c r="S143" s="257">
        <f t="shared" si="97"/>
        <v>29410220.8026454</v>
      </c>
      <c r="T143" s="257"/>
      <c r="U143" s="257">
        <f t="shared" si="98"/>
        <v>1439058719.2402349</v>
      </c>
      <c r="V143" s="257">
        <f t="shared" si="99"/>
        <v>1622049103.9252346</v>
      </c>
      <c r="W143" s="257">
        <f t="shared" si="100"/>
        <v>1722093543.3921123</v>
      </c>
      <c r="X143" s="258">
        <f t="shared" si="101"/>
        <v>1828308504.9745169</v>
      </c>
      <c r="Y143" s="258">
        <f t="shared" si="102"/>
        <v>1722093543.3921123</v>
      </c>
      <c r="Z143" s="257">
        <f t="shared" si="103"/>
        <v>1828308504.9745169</v>
      </c>
      <c r="AA143" s="257">
        <f t="shared" si="104"/>
        <v>1941074572.9745965</v>
      </c>
      <c r="AB143" s="257"/>
      <c r="AC143" s="32" t="str">
        <f t="shared" si="105"/>
        <v>BERTAHAP</v>
      </c>
      <c r="AD143" s="259">
        <f t="shared" si="106"/>
        <v>0</v>
      </c>
      <c r="AE143" s="260">
        <v>2</v>
      </c>
      <c r="AF143" s="261"/>
      <c r="AG143" s="257" t="str">
        <f>IF(AF143&gt;$BB$42,"LB","KR")</f>
        <v>KR</v>
      </c>
      <c r="AH143" s="261">
        <f t="shared" si="159"/>
        <v>1582965000</v>
      </c>
      <c r="AI143" s="261">
        <f t="shared" si="159"/>
        <v>1784255000</v>
      </c>
      <c r="AJ143" s="261">
        <f t="shared" si="159"/>
        <v>1894303000</v>
      </c>
      <c r="AK143" s="262">
        <f t="shared" si="159"/>
        <v>2011140000</v>
      </c>
      <c r="AL143" s="262">
        <f t="shared" si="159"/>
        <v>1894303000</v>
      </c>
      <c r="AM143" s="261">
        <f t="shared" si="159"/>
        <v>2011140000</v>
      </c>
      <c r="AN143" s="261">
        <f t="shared" si="158"/>
        <v>2135183000</v>
      </c>
      <c r="AO143" s="261">
        <f t="shared" si="126"/>
        <v>2135182661.8870077</v>
      </c>
      <c r="AP143" s="51">
        <f t="shared" si="127"/>
        <v>2007962000</v>
      </c>
      <c r="AQ143" s="42">
        <f t="shared" si="127"/>
        <v>2131809000</v>
      </c>
      <c r="AR143" s="58">
        <f t="shared" si="107"/>
        <v>1807165800</v>
      </c>
      <c r="AS143" s="58">
        <f t="shared" si="108"/>
        <v>30119430</v>
      </c>
      <c r="AT143" s="336">
        <f t="shared" si="109"/>
        <v>37708875</v>
      </c>
      <c r="AU143" s="131">
        <f t="shared" si="110"/>
        <v>21318090</v>
      </c>
      <c r="AV143" s="5">
        <f t="shared" si="111"/>
        <v>30119430</v>
      </c>
      <c r="AW143" s="5">
        <f t="shared" si="112"/>
        <v>47357575</v>
      </c>
      <c r="AX143" s="266">
        <f t="shared" si="128"/>
        <v>2263293848.6324973</v>
      </c>
      <c r="AY143" s="117">
        <f t="shared" si="129"/>
        <v>2263293848.6324973</v>
      </c>
      <c r="AZ143" s="2"/>
      <c r="BA143" s="2"/>
      <c r="BV143" s="53">
        <f t="shared" si="113"/>
        <v>-1255655.3877779953</v>
      </c>
      <c r="BX143" s="116">
        <v>30</v>
      </c>
      <c r="BY143" s="121" t="s">
        <v>55</v>
      </c>
      <c r="BZ143" s="112" t="str">
        <f>F148</f>
        <v>2BR-18</v>
      </c>
      <c r="CA143" s="113">
        <f>D148</f>
        <v>18</v>
      </c>
      <c r="CB143" s="114">
        <f>G148</f>
        <v>97</v>
      </c>
      <c r="CC143" s="114">
        <f>H148</f>
        <v>85</v>
      </c>
      <c r="CD143" s="115">
        <f>O148</f>
        <v>26092326.415032003</v>
      </c>
      <c r="CE143" s="115">
        <f>AH148</f>
        <v>2038667000</v>
      </c>
      <c r="CF143" s="115">
        <f>AI148</f>
        <v>2297903000</v>
      </c>
      <c r="CG143" s="115">
        <f>AJ148</f>
        <v>2439633000</v>
      </c>
      <c r="CH143" s="115">
        <f>AK148</f>
        <v>2590104000</v>
      </c>
      <c r="CI143" s="115">
        <f>AN148</f>
        <v>2749856000</v>
      </c>
      <c r="CJ143" s="2">
        <v>1</v>
      </c>
      <c r="CV143" s="58">
        <f t="shared" si="120"/>
        <v>1918628100</v>
      </c>
      <c r="CW143" s="43">
        <f t="shared" si="121"/>
        <v>21318090</v>
      </c>
      <c r="CZ143" s="53">
        <f t="shared" si="122"/>
        <v>1704872700</v>
      </c>
      <c r="DA143" s="43">
        <f t="shared" si="123"/>
        <v>28414545</v>
      </c>
      <c r="DB143" s="48">
        <f t="shared" si="124"/>
        <v>47357575</v>
      </c>
    </row>
    <row r="144" spans="1:106">
      <c r="A144" s="3">
        <f t="shared" si="125"/>
        <v>105</v>
      </c>
      <c r="B144" s="249">
        <v>3</v>
      </c>
      <c r="C144" s="250" t="s">
        <v>159</v>
      </c>
      <c r="D144" s="251" t="s">
        <v>41</v>
      </c>
      <c r="E144" s="252"/>
      <c r="F144" s="40" t="s">
        <v>45</v>
      </c>
      <c r="G144" s="253">
        <f t="shared" si="87"/>
        <v>60</v>
      </c>
      <c r="H144" s="253">
        <f t="shared" si="88"/>
        <v>52</v>
      </c>
      <c r="I144" s="254">
        <f t="shared" si="89"/>
        <v>27506142.120000001</v>
      </c>
      <c r="J144" s="254">
        <f t="shared" si="90"/>
        <v>2</v>
      </c>
      <c r="K144" s="255">
        <f t="shared" si="91"/>
        <v>0.93</v>
      </c>
      <c r="L144" s="305">
        <f t="shared" si="160"/>
        <v>1.02</v>
      </c>
      <c r="M144" s="257">
        <f t="shared" si="92"/>
        <v>21803919.988488406</v>
      </c>
      <c r="N144" s="257">
        <f t="shared" si="93"/>
        <v>24576501.574624766</v>
      </c>
      <c r="O144" s="257">
        <f t="shared" si="94"/>
        <v>26092326.415032003</v>
      </c>
      <c r="P144" s="257">
        <f t="shared" si="95"/>
        <v>27701644.014765408</v>
      </c>
      <c r="Q144" s="258">
        <f t="shared" si="96"/>
        <v>26092326.415032003</v>
      </c>
      <c r="R144" s="257">
        <f t="shared" si="96"/>
        <v>27701644.014765408</v>
      </c>
      <c r="S144" s="257">
        <f t="shared" si="97"/>
        <v>29410220.8026454</v>
      </c>
      <c r="T144" s="257"/>
      <c r="U144" s="257">
        <f t="shared" si="98"/>
        <v>1133803839.4013972</v>
      </c>
      <c r="V144" s="257">
        <f t="shared" si="99"/>
        <v>1277978081.8804879</v>
      </c>
      <c r="W144" s="257">
        <f t="shared" si="100"/>
        <v>1356800973.5816641</v>
      </c>
      <c r="X144" s="258">
        <f t="shared" si="101"/>
        <v>1440485488.7678013</v>
      </c>
      <c r="Y144" s="258">
        <f t="shared" si="102"/>
        <v>1356800973.5816641</v>
      </c>
      <c r="Z144" s="257">
        <f t="shared" si="103"/>
        <v>1440485488.7678013</v>
      </c>
      <c r="AA144" s="257">
        <f t="shared" si="104"/>
        <v>1529331481.7375607</v>
      </c>
      <c r="AB144" s="257"/>
      <c r="AC144" s="32" t="str">
        <f t="shared" si="105"/>
        <v>BERTAHAP</v>
      </c>
      <c r="AD144" s="259">
        <f t="shared" si="106"/>
        <v>0</v>
      </c>
      <c r="AE144" s="260">
        <v>2</v>
      </c>
      <c r="AF144" s="261"/>
      <c r="AG144" s="257" t="e">
        <f>IF(AF144&gt;#REF!,"LB","KR")</f>
        <v>#REF!</v>
      </c>
      <c r="AH144" s="261">
        <f t="shared" si="159"/>
        <v>1247185000</v>
      </c>
      <c r="AI144" s="261">
        <f t="shared" si="159"/>
        <v>1405776000</v>
      </c>
      <c r="AJ144" s="261">
        <f t="shared" si="159"/>
        <v>1492482000</v>
      </c>
      <c r="AK144" s="262">
        <f t="shared" si="159"/>
        <v>1584535000</v>
      </c>
      <c r="AL144" s="262">
        <f t="shared" si="159"/>
        <v>1492482000</v>
      </c>
      <c r="AM144" s="261">
        <f t="shared" si="159"/>
        <v>1584535000</v>
      </c>
      <c r="AN144" s="261">
        <f t="shared" si="158"/>
        <v>1682265000</v>
      </c>
      <c r="AO144" s="261">
        <f t="shared" si="126"/>
        <v>1682265610.1281512</v>
      </c>
      <c r="AP144" s="51">
        <f t="shared" si="127"/>
        <v>1582031000</v>
      </c>
      <c r="AQ144" s="42">
        <f t="shared" si="127"/>
        <v>1679608000</v>
      </c>
      <c r="AR144" s="58">
        <f t="shared" si="107"/>
        <v>1423827900</v>
      </c>
      <c r="AS144" s="58">
        <f t="shared" si="108"/>
        <v>23730465</v>
      </c>
      <c r="AT144" s="336">
        <f t="shared" si="109"/>
        <v>29710031.25</v>
      </c>
      <c r="AU144" s="131">
        <f t="shared" si="110"/>
        <v>16796080</v>
      </c>
      <c r="AV144" s="5">
        <f t="shared" si="111"/>
        <v>23730465</v>
      </c>
      <c r="AW144" s="5">
        <f t="shared" si="112"/>
        <v>37312050</v>
      </c>
      <c r="AX144" s="266">
        <f t="shared" si="128"/>
        <v>1783202179.2355373</v>
      </c>
      <c r="AY144" s="117">
        <f t="shared" si="129"/>
        <v>1783202179.2355373</v>
      </c>
      <c r="AZ144" s="2"/>
      <c r="BA144" s="2"/>
      <c r="BV144" s="53">
        <f t="shared" si="113"/>
        <v>-1255655.3877779953</v>
      </c>
      <c r="BX144" s="116">
        <v>31</v>
      </c>
      <c r="BY144" s="121" t="s">
        <v>61</v>
      </c>
      <c r="BZ144" s="112" t="str">
        <f>F170</f>
        <v>1BR-20</v>
      </c>
      <c r="CA144" s="113">
        <f>D170</f>
        <v>20</v>
      </c>
      <c r="CB144" s="114">
        <f>G170</f>
        <v>60</v>
      </c>
      <c r="CC144" s="114">
        <f>H170</f>
        <v>51</v>
      </c>
      <c r="CD144" s="115">
        <f>O170</f>
        <v>25836519.293316003</v>
      </c>
      <c r="CE144" s="115">
        <f t="shared" ref="CE144:CH145" si="161">AH170</f>
        <v>1211208000</v>
      </c>
      <c r="CF144" s="115">
        <f t="shared" si="161"/>
        <v>1365225000</v>
      </c>
      <c r="CG144" s="115">
        <f t="shared" si="161"/>
        <v>1449429000</v>
      </c>
      <c r="CH144" s="115">
        <f t="shared" si="161"/>
        <v>1538827000</v>
      </c>
      <c r="CI144" s="115">
        <f>AN170</f>
        <v>1633738000</v>
      </c>
      <c r="CJ144" s="2">
        <v>1</v>
      </c>
      <c r="CV144" s="58">
        <f t="shared" si="120"/>
        <v>1511647200</v>
      </c>
      <c r="CW144" s="43">
        <f t="shared" si="121"/>
        <v>16796080</v>
      </c>
      <c r="CZ144" s="53">
        <f t="shared" si="122"/>
        <v>1343233800</v>
      </c>
      <c r="DA144" s="43">
        <f t="shared" si="123"/>
        <v>22387230</v>
      </c>
      <c r="DB144" s="48">
        <f t="shared" si="124"/>
        <v>37312050</v>
      </c>
    </row>
    <row r="145" spans="1:106">
      <c r="A145" s="3">
        <f t="shared" si="125"/>
        <v>106</v>
      </c>
      <c r="B145" s="249">
        <v>4</v>
      </c>
      <c r="C145" s="250" t="s">
        <v>159</v>
      </c>
      <c r="D145" s="251">
        <v>10</v>
      </c>
      <c r="E145" s="252"/>
      <c r="F145" s="40" t="s">
        <v>48</v>
      </c>
      <c r="G145" s="253">
        <f t="shared" si="87"/>
        <v>74</v>
      </c>
      <c r="H145" s="253">
        <f t="shared" si="88"/>
        <v>63</v>
      </c>
      <c r="I145" s="254">
        <f t="shared" si="89"/>
        <v>27506142.120000001</v>
      </c>
      <c r="J145" s="254">
        <f t="shared" si="90"/>
        <v>2</v>
      </c>
      <c r="K145" s="255">
        <f t="shared" si="91"/>
        <v>0.93</v>
      </c>
      <c r="L145" s="305">
        <f t="shared" si="160"/>
        <v>1.02</v>
      </c>
      <c r="M145" s="257">
        <f t="shared" si="92"/>
        <v>21803919.988488406</v>
      </c>
      <c r="N145" s="257">
        <f t="shared" si="93"/>
        <v>24576501.574624766</v>
      </c>
      <c r="O145" s="257">
        <f t="shared" si="94"/>
        <v>26092326.415032003</v>
      </c>
      <c r="P145" s="257">
        <f t="shared" si="95"/>
        <v>27701644.014765408</v>
      </c>
      <c r="Q145" s="258">
        <f t="shared" si="96"/>
        <v>26092326.415032003</v>
      </c>
      <c r="R145" s="257">
        <f t="shared" si="96"/>
        <v>27701644.014765408</v>
      </c>
      <c r="S145" s="257">
        <f t="shared" si="97"/>
        <v>29410220.8026454</v>
      </c>
      <c r="T145" s="257"/>
      <c r="U145" s="257">
        <f t="shared" si="98"/>
        <v>1373646959.2747695</v>
      </c>
      <c r="V145" s="257">
        <f t="shared" si="99"/>
        <v>1548319599.2013602</v>
      </c>
      <c r="W145" s="257">
        <f t="shared" si="100"/>
        <v>1643816564.1470163</v>
      </c>
      <c r="X145" s="258">
        <f t="shared" si="101"/>
        <v>1745203572.9302206</v>
      </c>
      <c r="Y145" s="258">
        <f t="shared" si="102"/>
        <v>1643816564.1470163</v>
      </c>
      <c r="Z145" s="257">
        <f t="shared" si="103"/>
        <v>1745203572.9302206</v>
      </c>
      <c r="AA145" s="257">
        <f t="shared" si="104"/>
        <v>1852843910.5666602</v>
      </c>
      <c r="AB145" s="257"/>
      <c r="AC145" s="32" t="str">
        <f t="shared" si="105"/>
        <v>BERTAHAP</v>
      </c>
      <c r="AD145" s="259">
        <f t="shared" si="106"/>
        <v>0</v>
      </c>
      <c r="AE145" s="260">
        <v>2</v>
      </c>
      <c r="AF145" s="261"/>
      <c r="AG145" s="257" t="e">
        <f>IF(AF145&gt;#REF!,"LB","KR")</f>
        <v>#REF!</v>
      </c>
      <c r="AH145" s="261">
        <f t="shared" si="159"/>
        <v>1511012000</v>
      </c>
      <c r="AI145" s="261">
        <f t="shared" si="159"/>
        <v>1703152000</v>
      </c>
      <c r="AJ145" s="261">
        <f t="shared" si="159"/>
        <v>1808199000</v>
      </c>
      <c r="AK145" s="262">
        <f t="shared" si="159"/>
        <v>1919724000</v>
      </c>
      <c r="AL145" s="262">
        <f t="shared" si="159"/>
        <v>1808199000</v>
      </c>
      <c r="AM145" s="261">
        <f t="shared" si="159"/>
        <v>1919724000</v>
      </c>
      <c r="AN145" s="261">
        <f t="shared" si="158"/>
        <v>2038129000</v>
      </c>
      <c r="AO145" s="261">
        <f t="shared" si="126"/>
        <v>2038128325.4315333</v>
      </c>
      <c r="AP145" s="51">
        <f t="shared" si="127"/>
        <v>1916691000</v>
      </c>
      <c r="AQ145" s="42">
        <f t="shared" si="127"/>
        <v>2034908000</v>
      </c>
      <c r="AR145" s="58">
        <f t="shared" si="107"/>
        <v>1725021900</v>
      </c>
      <c r="AS145" s="58">
        <f t="shared" si="108"/>
        <v>28750365</v>
      </c>
      <c r="AT145" s="336">
        <f t="shared" si="109"/>
        <v>35994825</v>
      </c>
      <c r="AU145" s="131">
        <f t="shared" si="110"/>
        <v>20349080</v>
      </c>
      <c r="AV145" s="5">
        <f t="shared" si="111"/>
        <v>28750365</v>
      </c>
      <c r="AW145" s="5">
        <f t="shared" si="112"/>
        <v>45204975</v>
      </c>
      <c r="AX145" s="266">
        <f t="shared" si="128"/>
        <v>2160416228.157897</v>
      </c>
      <c r="AY145" s="117">
        <f t="shared" si="129"/>
        <v>2160416228.157897</v>
      </c>
      <c r="AZ145" s="2"/>
      <c r="BA145" s="2"/>
      <c r="BV145" s="53">
        <f t="shared" si="113"/>
        <v>-1255655.3877779953</v>
      </c>
      <c r="BX145" s="116">
        <v>32</v>
      </c>
      <c r="BY145" s="121" t="s">
        <v>61</v>
      </c>
      <c r="BZ145" s="112" t="str">
        <f>F171</f>
        <v>2BR-22</v>
      </c>
      <c r="CA145" s="113">
        <f>D171</f>
        <v>22</v>
      </c>
      <c r="CB145" s="114">
        <f>G171</f>
        <v>81</v>
      </c>
      <c r="CC145" s="114">
        <f>H171</f>
        <v>70</v>
      </c>
      <c r="CD145" s="115">
        <f>O171</f>
        <v>26947767.434964001</v>
      </c>
      <c r="CE145" s="115">
        <f t="shared" si="161"/>
        <v>1733945000</v>
      </c>
      <c r="CF145" s="115">
        <f t="shared" si="161"/>
        <v>1954433000</v>
      </c>
      <c r="CG145" s="115">
        <f t="shared" si="161"/>
        <v>2074979000</v>
      </c>
      <c r="CH145" s="115">
        <f t="shared" si="161"/>
        <v>2202959000</v>
      </c>
      <c r="CI145" s="115">
        <f>AN171</f>
        <v>2338832000</v>
      </c>
      <c r="CJ145" s="2">
        <v>1</v>
      </c>
      <c r="CV145" s="58">
        <f t="shared" si="120"/>
        <v>1831417200</v>
      </c>
      <c r="CW145" s="43">
        <f t="shared" si="121"/>
        <v>20349080</v>
      </c>
      <c r="CZ145" s="53">
        <f t="shared" si="122"/>
        <v>1627379100</v>
      </c>
      <c r="DA145" s="43">
        <f t="shared" si="123"/>
        <v>27122985</v>
      </c>
      <c r="DB145" s="48">
        <f t="shared" si="124"/>
        <v>45204975</v>
      </c>
    </row>
    <row r="146" spans="1:106">
      <c r="A146" s="3">
        <f t="shared" si="125"/>
        <v>107</v>
      </c>
      <c r="B146" s="249">
        <v>5</v>
      </c>
      <c r="C146" s="250" t="s">
        <v>159</v>
      </c>
      <c r="D146" s="285">
        <v>12</v>
      </c>
      <c r="E146" s="252"/>
      <c r="F146" s="40" t="s">
        <v>50</v>
      </c>
      <c r="G146" s="253">
        <f t="shared" si="87"/>
        <v>67</v>
      </c>
      <c r="H146" s="253">
        <f t="shared" si="88"/>
        <v>57</v>
      </c>
      <c r="I146" s="254">
        <f t="shared" si="89"/>
        <v>27506142.120000001</v>
      </c>
      <c r="J146" s="254">
        <f t="shared" si="90"/>
        <v>2</v>
      </c>
      <c r="K146" s="255">
        <f t="shared" si="91"/>
        <v>0.93</v>
      </c>
      <c r="L146" s="305">
        <f t="shared" si="160"/>
        <v>1.02</v>
      </c>
      <c r="M146" s="257">
        <f t="shared" si="92"/>
        <v>21803919.988488406</v>
      </c>
      <c r="N146" s="257">
        <f t="shared" si="93"/>
        <v>24576501.574624766</v>
      </c>
      <c r="O146" s="257">
        <f t="shared" si="94"/>
        <v>26092326.415032003</v>
      </c>
      <c r="P146" s="257">
        <f t="shared" si="95"/>
        <v>27701644.014765408</v>
      </c>
      <c r="Q146" s="258">
        <f t="shared" si="96"/>
        <v>26092326.415032003</v>
      </c>
      <c r="R146" s="257">
        <f t="shared" si="96"/>
        <v>27701644.014765408</v>
      </c>
      <c r="S146" s="257">
        <f t="shared" si="97"/>
        <v>29410220.8026454</v>
      </c>
      <c r="T146" s="257"/>
      <c r="U146" s="257">
        <f t="shared" si="98"/>
        <v>1242823439.3438392</v>
      </c>
      <c r="V146" s="257">
        <f t="shared" si="99"/>
        <v>1400860589.7536116</v>
      </c>
      <c r="W146" s="257">
        <f t="shared" si="100"/>
        <v>1487262605.6568241</v>
      </c>
      <c r="X146" s="258">
        <f t="shared" si="101"/>
        <v>1578993708.8416283</v>
      </c>
      <c r="Y146" s="258">
        <f t="shared" si="102"/>
        <v>1487262605.6568241</v>
      </c>
      <c r="Z146" s="257">
        <f t="shared" si="103"/>
        <v>1578993708.8416283</v>
      </c>
      <c r="AA146" s="257">
        <f t="shared" si="104"/>
        <v>1676382585.7507877</v>
      </c>
      <c r="AB146" s="257"/>
      <c r="AC146" s="32" t="str">
        <f t="shared" si="105"/>
        <v>BERTAHAP</v>
      </c>
      <c r="AD146" s="259">
        <f t="shared" si="106"/>
        <v>0</v>
      </c>
      <c r="AE146" s="260">
        <v>2</v>
      </c>
      <c r="AF146" s="261"/>
      <c r="AG146" s="257" t="e">
        <f>IF(AF146&gt;#REF!,"LB","KR")</f>
        <v>#REF!</v>
      </c>
      <c r="AH146" s="261">
        <f t="shared" si="159"/>
        <v>1367106000</v>
      </c>
      <c r="AI146" s="261">
        <f t="shared" si="159"/>
        <v>1540947000</v>
      </c>
      <c r="AJ146" s="261">
        <f t="shared" si="159"/>
        <v>1635989000</v>
      </c>
      <c r="AK146" s="262">
        <f t="shared" si="159"/>
        <v>1736894000</v>
      </c>
      <c r="AL146" s="262">
        <f t="shared" si="159"/>
        <v>1635989000</v>
      </c>
      <c r="AM146" s="261">
        <f t="shared" si="159"/>
        <v>1736894000</v>
      </c>
      <c r="AN146" s="261">
        <f t="shared" si="158"/>
        <v>1844021000</v>
      </c>
      <c r="AO146" s="261">
        <f t="shared" si="126"/>
        <v>1844021775.8761561</v>
      </c>
      <c r="AP146" s="51">
        <f t="shared" si="127"/>
        <v>1734149000</v>
      </c>
      <c r="AQ146" s="42">
        <f t="shared" si="127"/>
        <v>1841108000</v>
      </c>
      <c r="AR146" s="58">
        <f t="shared" si="107"/>
        <v>1560734100</v>
      </c>
      <c r="AS146" s="58">
        <f t="shared" si="108"/>
        <v>26012235</v>
      </c>
      <c r="AT146" s="336">
        <f t="shared" si="109"/>
        <v>32566762.5</v>
      </c>
      <c r="AU146" s="131">
        <f t="shared" si="110"/>
        <v>18411080</v>
      </c>
      <c r="AV146" s="5">
        <f t="shared" si="111"/>
        <v>26012235</v>
      </c>
      <c r="AW146" s="5">
        <f t="shared" si="112"/>
        <v>40899725</v>
      </c>
      <c r="AX146" s="266">
        <f t="shared" si="128"/>
        <v>1954663110.5638826</v>
      </c>
      <c r="AY146" s="117">
        <f t="shared" si="129"/>
        <v>1954663110.5638826</v>
      </c>
      <c r="AZ146" s="2"/>
      <c r="BA146" s="2"/>
      <c r="BV146" s="53">
        <f t="shared" si="113"/>
        <v>-1255655.3877779953</v>
      </c>
      <c r="BX146" s="116">
        <v>33</v>
      </c>
      <c r="BY146" s="121" t="s">
        <v>63</v>
      </c>
      <c r="BZ146" s="112" t="str">
        <f>F179</f>
        <v>1BR-20</v>
      </c>
      <c r="CA146" s="113">
        <f>D179</f>
        <v>20</v>
      </c>
      <c r="CB146" s="114">
        <f>G179</f>
        <v>60</v>
      </c>
      <c r="CC146" s="114">
        <f>H179</f>
        <v>51</v>
      </c>
      <c r="CD146" s="115">
        <f>O179</f>
        <v>26092326.415032003</v>
      </c>
      <c r="CE146" s="115">
        <f>AH179</f>
        <v>1223200000</v>
      </c>
      <c r="CF146" s="115">
        <f>AI179</f>
        <v>1378742000</v>
      </c>
      <c r="CG146" s="115">
        <f>AJ179</f>
        <v>1463780000</v>
      </c>
      <c r="CH146" s="115">
        <f>AK179</f>
        <v>1554063000</v>
      </c>
      <c r="CI146" s="115">
        <f>AN179</f>
        <v>1649914000</v>
      </c>
      <c r="CJ146" s="2">
        <v>1</v>
      </c>
      <c r="CV146" s="58">
        <f t="shared" si="120"/>
        <v>1656997200</v>
      </c>
      <c r="CW146" s="43">
        <f t="shared" si="121"/>
        <v>18411080</v>
      </c>
      <c r="CZ146" s="53">
        <f t="shared" si="122"/>
        <v>1472390100</v>
      </c>
      <c r="DA146" s="43">
        <f t="shared" si="123"/>
        <v>24539835</v>
      </c>
      <c r="DB146" s="48">
        <f t="shared" si="124"/>
        <v>40899725</v>
      </c>
    </row>
    <row r="147" spans="1:106">
      <c r="A147" s="3">
        <f t="shared" si="125"/>
        <v>108</v>
      </c>
      <c r="B147" s="249">
        <v>6</v>
      </c>
      <c r="C147" s="250" t="s">
        <v>159</v>
      </c>
      <c r="D147" s="251">
        <v>16</v>
      </c>
      <c r="E147" s="252"/>
      <c r="F147" s="40" t="s">
        <v>52</v>
      </c>
      <c r="G147" s="253">
        <f t="shared" si="87"/>
        <v>71</v>
      </c>
      <c r="H147" s="253">
        <f t="shared" si="88"/>
        <v>63</v>
      </c>
      <c r="I147" s="254">
        <f t="shared" si="89"/>
        <v>27506142.120000001</v>
      </c>
      <c r="J147" s="254">
        <f t="shared" si="90"/>
        <v>2</v>
      </c>
      <c r="K147" s="255">
        <f t="shared" si="91"/>
        <v>0.93</v>
      </c>
      <c r="L147" s="305">
        <f t="shared" si="160"/>
        <v>1.02</v>
      </c>
      <c r="M147" s="257">
        <f t="shared" si="92"/>
        <v>21803919.988488406</v>
      </c>
      <c r="N147" s="257">
        <f t="shared" si="93"/>
        <v>24576501.574624766</v>
      </c>
      <c r="O147" s="257">
        <f t="shared" si="94"/>
        <v>26092326.415032003</v>
      </c>
      <c r="P147" s="257">
        <f t="shared" si="95"/>
        <v>27701644.014765408</v>
      </c>
      <c r="Q147" s="258">
        <f t="shared" si="96"/>
        <v>26092326.415032003</v>
      </c>
      <c r="R147" s="257">
        <f t="shared" si="96"/>
        <v>27701644.014765408</v>
      </c>
      <c r="S147" s="257">
        <f t="shared" si="97"/>
        <v>29410220.8026454</v>
      </c>
      <c r="T147" s="257"/>
      <c r="U147" s="257">
        <f t="shared" si="98"/>
        <v>1373646959.2747695</v>
      </c>
      <c r="V147" s="257">
        <f t="shared" si="99"/>
        <v>1548319599.2013602</v>
      </c>
      <c r="W147" s="257">
        <f t="shared" si="100"/>
        <v>1643816564.1470163</v>
      </c>
      <c r="X147" s="258">
        <f t="shared" si="101"/>
        <v>1745203572.9302206</v>
      </c>
      <c r="Y147" s="258">
        <f t="shared" si="102"/>
        <v>1643816564.1470163</v>
      </c>
      <c r="Z147" s="257">
        <f t="shared" si="103"/>
        <v>1745203572.9302206</v>
      </c>
      <c r="AA147" s="257">
        <f t="shared" si="104"/>
        <v>1852843910.5666602</v>
      </c>
      <c r="AB147" s="257"/>
      <c r="AC147" s="32" t="str">
        <f t="shared" si="105"/>
        <v>BERTAHAP</v>
      </c>
      <c r="AD147" s="259">
        <f t="shared" si="106"/>
        <v>0</v>
      </c>
      <c r="AE147" s="260">
        <v>2</v>
      </c>
      <c r="AF147" s="261"/>
      <c r="AG147" s="257" t="e">
        <f>IF(AF147&gt;#REF!,"LB","KR")</f>
        <v>#REF!</v>
      </c>
      <c r="AH147" s="261">
        <f t="shared" si="159"/>
        <v>1511012000</v>
      </c>
      <c r="AI147" s="261">
        <f t="shared" si="159"/>
        <v>1703152000</v>
      </c>
      <c r="AJ147" s="261">
        <f t="shared" si="159"/>
        <v>1808199000</v>
      </c>
      <c r="AK147" s="262">
        <f t="shared" si="159"/>
        <v>1919724000</v>
      </c>
      <c r="AL147" s="262">
        <f t="shared" si="159"/>
        <v>1808199000</v>
      </c>
      <c r="AM147" s="261">
        <f t="shared" si="159"/>
        <v>1919724000</v>
      </c>
      <c r="AN147" s="261">
        <f t="shared" si="158"/>
        <v>2038129000</v>
      </c>
      <c r="AO147" s="261">
        <f t="shared" si="126"/>
        <v>2038128325.4315333</v>
      </c>
      <c r="AP147" s="51">
        <f t="shared" si="127"/>
        <v>1916691000</v>
      </c>
      <c r="AQ147" s="42">
        <f t="shared" si="127"/>
        <v>2034908000</v>
      </c>
      <c r="AR147" s="58">
        <f t="shared" si="107"/>
        <v>1725021900</v>
      </c>
      <c r="AS147" s="58">
        <f t="shared" si="108"/>
        <v>28750365</v>
      </c>
      <c r="AT147" s="336">
        <f t="shared" si="109"/>
        <v>35994825</v>
      </c>
      <c r="AU147" s="131">
        <f t="shared" si="110"/>
        <v>20349080</v>
      </c>
      <c r="AV147" s="5">
        <f t="shared" si="111"/>
        <v>28750365</v>
      </c>
      <c r="AW147" s="5">
        <f t="shared" si="112"/>
        <v>45204975</v>
      </c>
      <c r="AX147" s="266">
        <f t="shared" si="128"/>
        <v>2160416228.157897</v>
      </c>
      <c r="AY147" s="117">
        <f t="shared" si="129"/>
        <v>2160416228.157897</v>
      </c>
      <c r="AZ147" s="2"/>
      <c r="BA147" s="2"/>
      <c r="BV147" s="53">
        <f t="shared" si="113"/>
        <v>-1255655.3877779953</v>
      </c>
      <c r="BX147" s="116">
        <v>34</v>
      </c>
      <c r="BY147" s="121" t="s">
        <v>65</v>
      </c>
      <c r="BZ147" s="112" t="str">
        <f>F181</f>
        <v>1BR-6</v>
      </c>
      <c r="CA147" s="113" t="str">
        <f>D181</f>
        <v>06</v>
      </c>
      <c r="CB147" s="114">
        <f>G181</f>
        <v>78</v>
      </c>
      <c r="CC147" s="114">
        <f>H181</f>
        <v>66</v>
      </c>
      <c r="CD147" s="115">
        <f>O181</f>
        <v>26348133.536748003</v>
      </c>
      <c r="CE147" s="115">
        <f>AH181</f>
        <v>1598484000</v>
      </c>
      <c r="CF147" s="115">
        <f>AI181</f>
        <v>1801747000</v>
      </c>
      <c r="CG147" s="115">
        <f>AJ181</f>
        <v>1912875000</v>
      </c>
      <c r="CH147" s="115">
        <f>AK181</f>
        <v>2030857000</v>
      </c>
      <c r="CI147" s="115">
        <f>AN181</f>
        <v>2156116000</v>
      </c>
      <c r="CJ147" s="2">
        <v>1</v>
      </c>
      <c r="CV147" s="58">
        <f t="shared" si="120"/>
        <v>1831417200</v>
      </c>
      <c r="CW147" s="43">
        <f t="shared" si="121"/>
        <v>20349080</v>
      </c>
      <c r="CZ147" s="53">
        <f t="shared" si="122"/>
        <v>1627379100</v>
      </c>
      <c r="DA147" s="43">
        <f t="shared" si="123"/>
        <v>27122985</v>
      </c>
      <c r="DB147" s="48">
        <f t="shared" si="124"/>
        <v>45204975</v>
      </c>
    </row>
    <row r="148" spans="1:106">
      <c r="A148" s="3">
        <f t="shared" si="125"/>
        <v>109</v>
      </c>
      <c r="B148" s="249">
        <v>7</v>
      </c>
      <c r="C148" s="250" t="s">
        <v>159</v>
      </c>
      <c r="D148" s="285">
        <v>18</v>
      </c>
      <c r="E148" s="252"/>
      <c r="F148" s="40" t="s">
        <v>54</v>
      </c>
      <c r="G148" s="253">
        <f t="shared" si="87"/>
        <v>97</v>
      </c>
      <c r="H148" s="253">
        <f t="shared" si="88"/>
        <v>85</v>
      </c>
      <c r="I148" s="254">
        <f t="shared" si="89"/>
        <v>27506142.120000001</v>
      </c>
      <c r="J148" s="254">
        <f t="shared" si="90"/>
        <v>2</v>
      </c>
      <c r="K148" s="255">
        <f t="shared" si="91"/>
        <v>0.93</v>
      </c>
      <c r="L148" s="305">
        <f t="shared" si="160"/>
        <v>1.02</v>
      </c>
      <c r="M148" s="257">
        <f t="shared" si="92"/>
        <v>21803919.988488406</v>
      </c>
      <c r="N148" s="257">
        <f t="shared" si="93"/>
        <v>24576501.574624766</v>
      </c>
      <c r="O148" s="257">
        <f t="shared" si="94"/>
        <v>26092326.415032003</v>
      </c>
      <c r="P148" s="257">
        <f t="shared" si="95"/>
        <v>27701644.014765408</v>
      </c>
      <c r="Q148" s="258">
        <f t="shared" si="96"/>
        <v>26092326.415032003</v>
      </c>
      <c r="R148" s="257">
        <f t="shared" si="96"/>
        <v>27701644.014765408</v>
      </c>
      <c r="S148" s="257">
        <f t="shared" si="97"/>
        <v>29410220.8026454</v>
      </c>
      <c r="T148" s="257"/>
      <c r="U148" s="257">
        <f t="shared" si="98"/>
        <v>1853333199.0215144</v>
      </c>
      <c r="V148" s="257">
        <f t="shared" si="99"/>
        <v>2089002633.8431051</v>
      </c>
      <c r="W148" s="257">
        <f t="shared" si="100"/>
        <v>2217847745.2777205</v>
      </c>
      <c r="X148" s="258">
        <f t="shared" si="101"/>
        <v>2354639741.2550597</v>
      </c>
      <c r="Y148" s="258">
        <f t="shared" si="102"/>
        <v>2217847745.2777205</v>
      </c>
      <c r="Z148" s="257">
        <f t="shared" si="103"/>
        <v>2354639741.2550597</v>
      </c>
      <c r="AA148" s="257">
        <f t="shared" si="104"/>
        <v>2499868768.2248592</v>
      </c>
      <c r="AB148" s="257"/>
      <c r="AC148" s="32" t="str">
        <f t="shared" si="105"/>
        <v>BERTAHAP</v>
      </c>
      <c r="AD148" s="259">
        <f t="shared" si="106"/>
        <v>0</v>
      </c>
      <c r="AE148" s="260">
        <v>2</v>
      </c>
      <c r="AF148" s="261"/>
      <c r="AG148" s="257" t="e">
        <f>IF(AF148&gt;#REF!,"LB","KR")</f>
        <v>#REF!</v>
      </c>
      <c r="AH148" s="261">
        <f t="shared" si="159"/>
        <v>2038667000</v>
      </c>
      <c r="AI148" s="261">
        <f t="shared" si="159"/>
        <v>2297903000</v>
      </c>
      <c r="AJ148" s="261">
        <f t="shared" si="159"/>
        <v>2439633000</v>
      </c>
      <c r="AK148" s="262">
        <f t="shared" si="159"/>
        <v>2590104000</v>
      </c>
      <c r="AL148" s="262">
        <f t="shared" si="159"/>
        <v>2439633000</v>
      </c>
      <c r="AM148" s="261">
        <f t="shared" si="159"/>
        <v>2590104000</v>
      </c>
      <c r="AN148" s="261">
        <f t="shared" si="158"/>
        <v>2749856000</v>
      </c>
      <c r="AO148" s="261">
        <f t="shared" si="126"/>
        <v>2749855879.3938694</v>
      </c>
      <c r="AP148" s="51">
        <f t="shared" si="127"/>
        <v>2586011000</v>
      </c>
      <c r="AQ148" s="42">
        <f t="shared" si="127"/>
        <v>2745511000</v>
      </c>
      <c r="AR148" s="58">
        <f t="shared" si="107"/>
        <v>2327409900</v>
      </c>
      <c r="AS148" s="58">
        <f t="shared" si="108"/>
        <v>38790165</v>
      </c>
      <c r="AT148" s="336">
        <f t="shared" si="109"/>
        <v>48564450</v>
      </c>
      <c r="AU148" s="131">
        <f t="shared" si="110"/>
        <v>27455110</v>
      </c>
      <c r="AV148" s="5">
        <f t="shared" si="111"/>
        <v>38790165</v>
      </c>
      <c r="AW148" s="5">
        <f t="shared" si="112"/>
        <v>60990825</v>
      </c>
      <c r="AX148" s="266">
        <f t="shared" si="128"/>
        <v>2914847511.0353961</v>
      </c>
      <c r="AY148" s="117">
        <f t="shared" si="129"/>
        <v>2914847511.0353961</v>
      </c>
      <c r="AZ148" s="2"/>
      <c r="BA148" s="2"/>
      <c r="BV148" s="53">
        <f t="shared" si="113"/>
        <v>-1255655.3877779953</v>
      </c>
      <c r="BX148" s="116">
        <v>35</v>
      </c>
      <c r="BY148" s="121" t="s">
        <v>166</v>
      </c>
      <c r="BZ148" s="112" t="str">
        <f>F226</f>
        <v>1BR-10</v>
      </c>
      <c r="CA148" s="113">
        <f>D226</f>
        <v>10</v>
      </c>
      <c r="CB148" s="114">
        <f>G226</f>
        <v>74</v>
      </c>
      <c r="CC148" s="114">
        <f>H226</f>
        <v>63</v>
      </c>
      <c r="CD148" s="115">
        <f>O226</f>
        <v>26348133.536748003</v>
      </c>
      <c r="CE148" s="115">
        <f t="shared" ref="CE148:CH149" si="162">AH226</f>
        <v>1525826000</v>
      </c>
      <c r="CF148" s="115">
        <f t="shared" si="162"/>
        <v>1719850000</v>
      </c>
      <c r="CG148" s="115">
        <f t="shared" si="162"/>
        <v>1825926000</v>
      </c>
      <c r="CH148" s="115">
        <f t="shared" si="162"/>
        <v>1938545000</v>
      </c>
      <c r="CI148" s="115">
        <f>AN226</f>
        <v>2058110000</v>
      </c>
      <c r="CJ148" s="2">
        <v>2</v>
      </c>
      <c r="CV148" s="58">
        <f t="shared" si="120"/>
        <v>2470959900</v>
      </c>
      <c r="CW148" s="43">
        <f t="shared" si="121"/>
        <v>27455110</v>
      </c>
      <c r="CZ148" s="53">
        <f t="shared" si="122"/>
        <v>2195669700</v>
      </c>
      <c r="DA148" s="43">
        <f t="shared" si="123"/>
        <v>36594495</v>
      </c>
      <c r="DB148" s="48">
        <f t="shared" si="124"/>
        <v>60990825</v>
      </c>
    </row>
    <row r="149" spans="1:106">
      <c r="A149" s="3">
        <f t="shared" si="125"/>
        <v>110</v>
      </c>
      <c r="B149" s="249">
        <v>1</v>
      </c>
      <c r="C149" s="250" t="s">
        <v>163</v>
      </c>
      <c r="D149" s="251" t="s">
        <v>24</v>
      </c>
      <c r="E149" s="252"/>
      <c r="F149" s="40" t="s">
        <v>39</v>
      </c>
      <c r="G149" s="253">
        <f t="shared" si="87"/>
        <v>113</v>
      </c>
      <c r="H149" s="253">
        <f t="shared" si="88"/>
        <v>101</v>
      </c>
      <c r="I149" s="254">
        <f t="shared" si="89"/>
        <v>27506142.120000001</v>
      </c>
      <c r="J149" s="254">
        <f t="shared" si="90"/>
        <v>6</v>
      </c>
      <c r="K149" s="255">
        <f t="shared" si="91"/>
        <v>0.95</v>
      </c>
      <c r="L149" s="256">
        <f t="shared" ref="L149:L155" si="163">SUMIF($AN$4:$AN$22,D149,$AW$4:$AW$22)</f>
        <v>1.01</v>
      </c>
      <c r="M149" s="257">
        <f t="shared" si="92"/>
        <v>22054460.498581722</v>
      </c>
      <c r="N149" s="257">
        <f t="shared" si="93"/>
        <v>24858900.759911936</v>
      </c>
      <c r="O149" s="257">
        <f t="shared" si="94"/>
        <v>26392143.36414</v>
      </c>
      <c r="P149" s="257">
        <f t="shared" si="95"/>
        <v>28019953.017254278</v>
      </c>
      <c r="Q149" s="258">
        <f t="shared" si="96"/>
        <v>26392143.36414</v>
      </c>
      <c r="R149" s="257">
        <f t="shared" si="96"/>
        <v>28019953.017254278</v>
      </c>
      <c r="S149" s="257">
        <f t="shared" si="97"/>
        <v>29748162.407904554</v>
      </c>
      <c r="T149" s="257"/>
      <c r="U149" s="257">
        <f t="shared" si="98"/>
        <v>2227500510.3567538</v>
      </c>
      <c r="V149" s="257">
        <f t="shared" si="99"/>
        <v>2510748976.7511053</v>
      </c>
      <c r="W149" s="257">
        <f t="shared" si="100"/>
        <v>2665606479.7781401</v>
      </c>
      <c r="X149" s="258">
        <f t="shared" si="101"/>
        <v>2830015254.742682</v>
      </c>
      <c r="Y149" s="258">
        <f t="shared" si="102"/>
        <v>2665606479.7781401</v>
      </c>
      <c r="Z149" s="257">
        <f t="shared" si="103"/>
        <v>2830015254.742682</v>
      </c>
      <c r="AA149" s="257">
        <f t="shared" si="104"/>
        <v>3004564403.19836</v>
      </c>
      <c r="AB149" s="257"/>
      <c r="AC149" s="32" t="str">
        <f t="shared" si="105"/>
        <v>BERTAHAP</v>
      </c>
      <c r="AD149" s="259">
        <f t="shared" si="106"/>
        <v>0</v>
      </c>
      <c r="AE149" s="260">
        <v>2</v>
      </c>
      <c r="AF149" s="261"/>
      <c r="AG149" s="257" t="e">
        <f>IF(AF149&gt;#REF!,"LB","KR")</f>
        <v>#REF!</v>
      </c>
      <c r="AH149" s="261">
        <f t="shared" si="159"/>
        <v>2450251000</v>
      </c>
      <c r="AI149" s="261">
        <f t="shared" si="159"/>
        <v>2761824000</v>
      </c>
      <c r="AJ149" s="261">
        <f t="shared" si="159"/>
        <v>2932168000</v>
      </c>
      <c r="AK149" s="262">
        <f t="shared" si="159"/>
        <v>3113017000</v>
      </c>
      <c r="AL149" s="262">
        <f t="shared" si="159"/>
        <v>2932168000</v>
      </c>
      <c r="AM149" s="261">
        <f t="shared" si="159"/>
        <v>3113017000</v>
      </c>
      <c r="AN149" s="261">
        <f t="shared" si="158"/>
        <v>3305021000</v>
      </c>
      <c r="AO149" s="261">
        <f t="shared" si="126"/>
        <v>3305020995.3357334</v>
      </c>
      <c r="AP149" s="51">
        <f t="shared" si="127"/>
        <v>3108099000</v>
      </c>
      <c r="AQ149" s="42">
        <f t="shared" si="127"/>
        <v>3299799000</v>
      </c>
      <c r="AR149" s="58">
        <f t="shared" si="107"/>
        <v>2797289100</v>
      </c>
      <c r="AS149" s="58">
        <f t="shared" si="108"/>
        <v>46621485</v>
      </c>
      <c r="AT149" s="336">
        <f t="shared" si="109"/>
        <v>58369068.75</v>
      </c>
      <c r="AU149" s="131">
        <f t="shared" si="110"/>
        <v>32997990</v>
      </c>
      <c r="AV149" s="5">
        <f t="shared" si="111"/>
        <v>46621485</v>
      </c>
      <c r="AW149" s="5">
        <f t="shared" si="112"/>
        <v>73304200</v>
      </c>
      <c r="AX149" s="266">
        <f t="shared" si="128"/>
        <v>3503322660.9061441</v>
      </c>
      <c r="AY149" s="117">
        <f t="shared" si="129"/>
        <v>3503322660.9061441</v>
      </c>
      <c r="AZ149" s="2"/>
      <c r="BA149" s="2"/>
      <c r="BV149" s="53">
        <f t="shared" si="113"/>
        <v>-955838.4386699982</v>
      </c>
      <c r="BX149" s="116"/>
      <c r="BY149" s="112"/>
      <c r="BZ149" s="112" t="str">
        <f>F227</f>
        <v>1BR-16</v>
      </c>
      <c r="CA149" s="113">
        <f>D227</f>
        <v>16</v>
      </c>
      <c r="CB149" s="114">
        <f>G227</f>
        <v>71</v>
      </c>
      <c r="CC149" s="114">
        <f>H227</f>
        <v>63</v>
      </c>
      <c r="CD149" s="115">
        <f>O227</f>
        <v>26348133.536748003</v>
      </c>
      <c r="CE149" s="115">
        <f t="shared" si="162"/>
        <v>1525826000</v>
      </c>
      <c r="CF149" s="115">
        <f t="shared" si="162"/>
        <v>1719850000</v>
      </c>
      <c r="CG149" s="115">
        <f t="shared" si="162"/>
        <v>1825926000</v>
      </c>
      <c r="CH149" s="115">
        <f t="shared" si="162"/>
        <v>1938545000</v>
      </c>
      <c r="CI149" s="115">
        <f>AN227</f>
        <v>2058110000</v>
      </c>
      <c r="CV149" s="58">
        <f t="shared" si="120"/>
        <v>2969819100</v>
      </c>
      <c r="CW149" s="43">
        <f t="shared" si="121"/>
        <v>32997990</v>
      </c>
      <c r="CZ149" s="53">
        <f t="shared" si="122"/>
        <v>2638951200</v>
      </c>
      <c r="DA149" s="43">
        <f t="shared" si="123"/>
        <v>43982520</v>
      </c>
      <c r="DB149" s="48">
        <f t="shared" si="124"/>
        <v>73304200</v>
      </c>
    </row>
    <row r="150" spans="1:106">
      <c r="A150" s="3">
        <f t="shared" si="125"/>
        <v>111</v>
      </c>
      <c r="B150" s="249">
        <v>2</v>
      </c>
      <c r="C150" s="250" t="s">
        <v>163</v>
      </c>
      <c r="D150" s="251" t="s">
        <v>35</v>
      </c>
      <c r="E150" s="252"/>
      <c r="F150" s="40" t="s">
        <v>42</v>
      </c>
      <c r="G150" s="253">
        <f t="shared" si="87"/>
        <v>78</v>
      </c>
      <c r="H150" s="253">
        <f t="shared" si="88"/>
        <v>66</v>
      </c>
      <c r="I150" s="254">
        <f t="shared" si="89"/>
        <v>27506142.120000001</v>
      </c>
      <c r="J150" s="254">
        <f t="shared" si="90"/>
        <v>2</v>
      </c>
      <c r="K150" s="255">
        <f t="shared" si="91"/>
        <v>0.93</v>
      </c>
      <c r="L150" s="256">
        <f t="shared" si="163"/>
        <v>1.01</v>
      </c>
      <c r="M150" s="257">
        <f t="shared" si="92"/>
        <v>21590156.067032635</v>
      </c>
      <c r="N150" s="257">
        <f t="shared" si="93"/>
        <v>24335555.480755895</v>
      </c>
      <c r="O150" s="257">
        <f t="shared" si="94"/>
        <v>25836519.293316003</v>
      </c>
      <c r="P150" s="257">
        <f t="shared" si="95"/>
        <v>27430059.269522611</v>
      </c>
      <c r="Q150" s="258">
        <f t="shared" si="96"/>
        <v>25836519.293316003</v>
      </c>
      <c r="R150" s="257">
        <f t="shared" si="96"/>
        <v>27430059.269522611</v>
      </c>
      <c r="S150" s="257">
        <f t="shared" si="97"/>
        <v>29121885.304580249</v>
      </c>
      <c r="T150" s="257"/>
      <c r="U150" s="257">
        <f t="shared" si="98"/>
        <v>1424950300.4241538</v>
      </c>
      <c r="V150" s="257">
        <f t="shared" si="99"/>
        <v>1606146661.7298892</v>
      </c>
      <c r="W150" s="257">
        <f t="shared" si="100"/>
        <v>1705210273.3588562</v>
      </c>
      <c r="X150" s="258">
        <f t="shared" si="101"/>
        <v>1810383911.7884924</v>
      </c>
      <c r="Y150" s="258">
        <f t="shared" si="102"/>
        <v>1705210273.3588562</v>
      </c>
      <c r="Z150" s="257">
        <f t="shared" si="103"/>
        <v>1810383911.7884924</v>
      </c>
      <c r="AA150" s="257">
        <f t="shared" si="104"/>
        <v>1922044430.1022964</v>
      </c>
      <c r="AB150" s="257"/>
      <c r="AC150" s="32" t="str">
        <f t="shared" si="105"/>
        <v>BERTAHAP</v>
      </c>
      <c r="AD150" s="259">
        <f t="shared" si="106"/>
        <v>0</v>
      </c>
      <c r="AE150" s="260">
        <v>2</v>
      </c>
      <c r="AF150" s="261"/>
      <c r="AG150" s="257" t="e">
        <f>IF(AF150&gt;#REF!,"LB","KR")</f>
        <v>#REF!</v>
      </c>
      <c r="AH150" s="261">
        <f t="shared" si="159"/>
        <v>1567446000</v>
      </c>
      <c r="AI150" s="261">
        <f t="shared" si="159"/>
        <v>1766762000</v>
      </c>
      <c r="AJ150" s="261">
        <f t="shared" si="159"/>
        <v>1875732000</v>
      </c>
      <c r="AK150" s="262">
        <f t="shared" si="159"/>
        <v>1991423000</v>
      </c>
      <c r="AL150" s="262">
        <f t="shared" si="159"/>
        <v>1875732000</v>
      </c>
      <c r="AM150" s="261">
        <f t="shared" si="159"/>
        <v>1991423000</v>
      </c>
      <c r="AN150" s="261">
        <f t="shared" si="158"/>
        <v>2114249000</v>
      </c>
      <c r="AO150" s="261">
        <f t="shared" si="126"/>
        <v>2114249560.9868088</v>
      </c>
      <c r="AP150" s="51">
        <f t="shared" si="127"/>
        <v>1988276000</v>
      </c>
      <c r="AQ150" s="42">
        <f t="shared" si="127"/>
        <v>2110909000</v>
      </c>
      <c r="AR150" s="58">
        <f t="shared" si="107"/>
        <v>1789448400</v>
      </c>
      <c r="AS150" s="58">
        <f t="shared" si="108"/>
        <v>29824140</v>
      </c>
      <c r="AT150" s="336">
        <f t="shared" si="109"/>
        <v>37339181.25</v>
      </c>
      <c r="AU150" s="131">
        <f t="shared" si="110"/>
        <v>21109090</v>
      </c>
      <c r="AV150" s="5">
        <f t="shared" si="111"/>
        <v>29824140</v>
      </c>
      <c r="AW150" s="5">
        <f t="shared" si="112"/>
        <v>46893300</v>
      </c>
      <c r="AX150" s="266">
        <f t="shared" si="128"/>
        <v>2241104786.9311819</v>
      </c>
      <c r="AY150" s="117">
        <f t="shared" si="129"/>
        <v>2241104786.9311819</v>
      </c>
      <c r="AZ150" s="2"/>
      <c r="BA150" s="2"/>
      <c r="BV150" s="53">
        <f t="shared" si="113"/>
        <v>-1511462.5094939955</v>
      </c>
      <c r="BX150" s="116">
        <v>36</v>
      </c>
      <c r="BY150" s="121" t="s">
        <v>63</v>
      </c>
      <c r="BZ150" s="112" t="str">
        <f>F180</f>
        <v>2BR-22</v>
      </c>
      <c r="CA150" s="113">
        <f>D180</f>
        <v>22</v>
      </c>
      <c r="CB150" s="114">
        <f>G180</f>
        <v>81</v>
      </c>
      <c r="CC150" s="114">
        <f>H180</f>
        <v>70</v>
      </c>
      <c r="CD150" s="115">
        <f>O180</f>
        <v>27214577.013528001</v>
      </c>
      <c r="CE150" s="115">
        <f>AH180</f>
        <v>1751113000</v>
      </c>
      <c r="CF150" s="115">
        <f>AI180</f>
        <v>1973784000</v>
      </c>
      <c r="CG150" s="115">
        <f>AJ180</f>
        <v>2095523000</v>
      </c>
      <c r="CH150" s="115">
        <f>AK180</f>
        <v>2224770000</v>
      </c>
      <c r="CI150" s="115">
        <f>AN180</f>
        <v>2361989000</v>
      </c>
      <c r="CJ150" s="2">
        <v>1</v>
      </c>
      <c r="CV150" s="58">
        <f t="shared" si="120"/>
        <v>1899818100</v>
      </c>
      <c r="CW150" s="43">
        <f t="shared" si="121"/>
        <v>21109090</v>
      </c>
      <c r="CZ150" s="53">
        <f t="shared" si="122"/>
        <v>1688158800</v>
      </c>
      <c r="DA150" s="43">
        <f t="shared" si="123"/>
        <v>28135980</v>
      </c>
      <c r="DB150" s="48">
        <f t="shared" si="124"/>
        <v>46893300</v>
      </c>
    </row>
    <row r="151" spans="1:106">
      <c r="A151" s="3">
        <f t="shared" si="125"/>
        <v>112</v>
      </c>
      <c r="B151" s="249">
        <v>3</v>
      </c>
      <c r="C151" s="250" t="s">
        <v>163</v>
      </c>
      <c r="D151" s="251" t="s">
        <v>41</v>
      </c>
      <c r="E151" s="252"/>
      <c r="F151" s="40" t="s">
        <v>45</v>
      </c>
      <c r="G151" s="253">
        <f t="shared" si="87"/>
        <v>60</v>
      </c>
      <c r="H151" s="253">
        <f t="shared" si="88"/>
        <v>52</v>
      </c>
      <c r="I151" s="254">
        <f t="shared" si="89"/>
        <v>27506142.120000001</v>
      </c>
      <c r="J151" s="254">
        <f t="shared" si="90"/>
        <v>2</v>
      </c>
      <c r="K151" s="255">
        <f t="shared" si="91"/>
        <v>0.93</v>
      </c>
      <c r="L151" s="256">
        <f t="shared" si="163"/>
        <v>1.01</v>
      </c>
      <c r="M151" s="257">
        <f t="shared" si="92"/>
        <v>21590156.067032635</v>
      </c>
      <c r="N151" s="257">
        <f t="shared" si="93"/>
        <v>24335555.480755895</v>
      </c>
      <c r="O151" s="257">
        <f t="shared" si="94"/>
        <v>25836519.293316003</v>
      </c>
      <c r="P151" s="257">
        <f t="shared" si="95"/>
        <v>27430059.269522611</v>
      </c>
      <c r="Q151" s="258">
        <f t="shared" si="96"/>
        <v>25836519.293316003</v>
      </c>
      <c r="R151" s="257">
        <f t="shared" si="96"/>
        <v>27430059.269522611</v>
      </c>
      <c r="S151" s="257">
        <f t="shared" si="97"/>
        <v>29121885.304580249</v>
      </c>
      <c r="T151" s="257"/>
      <c r="U151" s="257">
        <f t="shared" si="98"/>
        <v>1122688115.485697</v>
      </c>
      <c r="V151" s="257">
        <f t="shared" si="99"/>
        <v>1265448884.9993067</v>
      </c>
      <c r="W151" s="257">
        <f t="shared" si="100"/>
        <v>1343499003.2524321</v>
      </c>
      <c r="X151" s="258">
        <f t="shared" si="101"/>
        <v>1426363082.0151758</v>
      </c>
      <c r="Y151" s="258">
        <f t="shared" si="102"/>
        <v>1343499003.2524321</v>
      </c>
      <c r="Z151" s="257">
        <f t="shared" si="103"/>
        <v>1426363082.0151758</v>
      </c>
      <c r="AA151" s="257">
        <f t="shared" si="104"/>
        <v>1514338035.8381729</v>
      </c>
      <c r="AB151" s="257"/>
      <c r="AC151" s="32" t="str">
        <f t="shared" si="105"/>
        <v>BERTAHAP</v>
      </c>
      <c r="AD151" s="259">
        <f t="shared" si="106"/>
        <v>0</v>
      </c>
      <c r="AE151" s="260">
        <v>2</v>
      </c>
      <c r="AF151" s="261"/>
      <c r="AG151" s="257" t="e">
        <f>IF(AF151&gt;#REF!,"LB","KR")</f>
        <v>#REF!</v>
      </c>
      <c r="AH151" s="261">
        <f t="shared" si="159"/>
        <v>1234957000</v>
      </c>
      <c r="AI151" s="261">
        <f t="shared" si="159"/>
        <v>1391994000</v>
      </c>
      <c r="AJ151" s="261">
        <f t="shared" si="159"/>
        <v>1477849000</v>
      </c>
      <c r="AK151" s="262">
        <f t="shared" si="159"/>
        <v>1569000000</v>
      </c>
      <c r="AL151" s="262">
        <f t="shared" si="159"/>
        <v>1477849000</v>
      </c>
      <c r="AM151" s="261">
        <f t="shared" si="159"/>
        <v>1569000000</v>
      </c>
      <c r="AN151" s="261">
        <f t="shared" si="158"/>
        <v>1665772000</v>
      </c>
      <c r="AO151" s="261">
        <f t="shared" si="126"/>
        <v>1665772445.7276547</v>
      </c>
      <c r="AP151" s="51">
        <f t="shared" si="127"/>
        <v>1566520000</v>
      </c>
      <c r="AQ151" s="42">
        <f t="shared" si="127"/>
        <v>1663140000</v>
      </c>
      <c r="AR151" s="58">
        <f t="shared" si="107"/>
        <v>1409868000</v>
      </c>
      <c r="AS151" s="58">
        <f t="shared" si="108"/>
        <v>23497800</v>
      </c>
      <c r="AT151" s="336">
        <f t="shared" si="109"/>
        <v>29418750</v>
      </c>
      <c r="AU151" s="131">
        <f t="shared" si="110"/>
        <v>16631400</v>
      </c>
      <c r="AV151" s="5">
        <f t="shared" si="111"/>
        <v>23497800</v>
      </c>
      <c r="AW151" s="5">
        <f t="shared" si="112"/>
        <v>36946225</v>
      </c>
      <c r="AX151" s="266">
        <f t="shared" si="128"/>
        <v>1765718472.6280129</v>
      </c>
      <c r="AY151" s="117">
        <f t="shared" si="129"/>
        <v>1765718472.6280129</v>
      </c>
      <c r="AZ151" s="2"/>
      <c r="BA151" s="2"/>
      <c r="BV151" s="53">
        <f t="shared" si="113"/>
        <v>-1511462.5094939955</v>
      </c>
      <c r="BX151" s="116">
        <v>37</v>
      </c>
      <c r="BY151" s="112" t="s">
        <v>171</v>
      </c>
      <c r="BZ151" s="112" t="str">
        <f>F188</f>
        <v>2BR-22</v>
      </c>
      <c r="CA151" s="113">
        <f>D188</f>
        <v>22</v>
      </c>
      <c r="CB151" s="114">
        <f>G188</f>
        <v>81</v>
      </c>
      <c r="CC151" s="114">
        <f>H188</f>
        <v>70</v>
      </c>
      <c r="CD151" s="115">
        <f>O188</f>
        <v>27481386.592092004</v>
      </c>
      <c r="CE151" s="115">
        <f t="shared" ref="CE151:CH152" si="164">AH188</f>
        <v>1768281000</v>
      </c>
      <c r="CF151" s="115">
        <f t="shared" si="164"/>
        <v>1993135000</v>
      </c>
      <c r="CG151" s="115">
        <f t="shared" si="164"/>
        <v>2116067000</v>
      </c>
      <c r="CH151" s="115">
        <f t="shared" si="164"/>
        <v>2246582000</v>
      </c>
      <c r="CI151" s="115">
        <f>AN188</f>
        <v>2385146000</v>
      </c>
      <c r="CJ151" s="2">
        <v>4</v>
      </c>
      <c r="CV151" s="58">
        <f t="shared" si="120"/>
        <v>1496826000</v>
      </c>
      <c r="CW151" s="43">
        <f t="shared" si="121"/>
        <v>16631400</v>
      </c>
      <c r="CZ151" s="53">
        <f t="shared" si="122"/>
        <v>1330064100</v>
      </c>
      <c r="DA151" s="43">
        <f t="shared" si="123"/>
        <v>22167735</v>
      </c>
      <c r="DB151" s="48">
        <f t="shared" si="124"/>
        <v>36946225</v>
      </c>
    </row>
    <row r="152" spans="1:106">
      <c r="A152" s="3">
        <f t="shared" si="125"/>
        <v>113</v>
      </c>
      <c r="B152" s="249">
        <v>4</v>
      </c>
      <c r="C152" s="250" t="s">
        <v>163</v>
      </c>
      <c r="D152" s="251">
        <v>10</v>
      </c>
      <c r="E152" s="252"/>
      <c r="F152" s="40" t="s">
        <v>48</v>
      </c>
      <c r="G152" s="253">
        <f t="shared" si="87"/>
        <v>74</v>
      </c>
      <c r="H152" s="253">
        <f t="shared" si="88"/>
        <v>63</v>
      </c>
      <c r="I152" s="254">
        <f t="shared" si="89"/>
        <v>27506142.120000001</v>
      </c>
      <c r="J152" s="254">
        <f t="shared" si="90"/>
        <v>2</v>
      </c>
      <c r="K152" s="255">
        <f t="shared" si="91"/>
        <v>0.93</v>
      </c>
      <c r="L152" s="256">
        <f t="shared" si="163"/>
        <v>1.01</v>
      </c>
      <c r="M152" s="257">
        <f t="shared" si="92"/>
        <v>21590156.067032635</v>
      </c>
      <c r="N152" s="257">
        <f t="shared" si="93"/>
        <v>24335555.480755895</v>
      </c>
      <c r="O152" s="257">
        <f t="shared" si="94"/>
        <v>25836519.293316003</v>
      </c>
      <c r="P152" s="257">
        <f t="shared" si="95"/>
        <v>27430059.269522611</v>
      </c>
      <c r="Q152" s="258">
        <f t="shared" si="96"/>
        <v>25836519.293316003</v>
      </c>
      <c r="R152" s="257">
        <f t="shared" si="96"/>
        <v>27430059.269522611</v>
      </c>
      <c r="S152" s="257">
        <f t="shared" si="97"/>
        <v>29121885.304580249</v>
      </c>
      <c r="T152" s="257"/>
      <c r="U152" s="257">
        <f t="shared" si="98"/>
        <v>1360179832.2230561</v>
      </c>
      <c r="V152" s="257">
        <f t="shared" si="99"/>
        <v>1533139995.2876215</v>
      </c>
      <c r="W152" s="257">
        <f t="shared" si="100"/>
        <v>1627700715.4789083</v>
      </c>
      <c r="X152" s="258">
        <f t="shared" si="101"/>
        <v>1728093733.9799244</v>
      </c>
      <c r="Y152" s="258">
        <f t="shared" si="102"/>
        <v>1627700715.4789083</v>
      </c>
      <c r="Z152" s="257">
        <f t="shared" si="103"/>
        <v>1728093733.9799244</v>
      </c>
      <c r="AA152" s="257">
        <f t="shared" si="104"/>
        <v>1834678774.1885557</v>
      </c>
      <c r="AB152" s="257"/>
      <c r="AC152" s="32" t="str">
        <f t="shared" si="105"/>
        <v>BERTAHAP</v>
      </c>
      <c r="AD152" s="259">
        <f t="shared" si="106"/>
        <v>0</v>
      </c>
      <c r="AE152" s="260">
        <v>2</v>
      </c>
      <c r="AF152" s="261"/>
      <c r="AG152" s="257" t="e">
        <f>IF(AF152&gt;#REF!,"LB","KR")</f>
        <v>#REF!</v>
      </c>
      <c r="AH152" s="261">
        <f t="shared" si="159"/>
        <v>1496198000</v>
      </c>
      <c r="AI152" s="261">
        <f t="shared" si="159"/>
        <v>1686454000</v>
      </c>
      <c r="AJ152" s="261">
        <f t="shared" si="159"/>
        <v>1790471000</v>
      </c>
      <c r="AK152" s="262">
        <f t="shared" si="159"/>
        <v>1900904000</v>
      </c>
      <c r="AL152" s="262">
        <f t="shared" si="159"/>
        <v>1790471000</v>
      </c>
      <c r="AM152" s="261">
        <f t="shared" si="159"/>
        <v>1900904000</v>
      </c>
      <c r="AN152" s="261">
        <f t="shared" si="158"/>
        <v>2018147000</v>
      </c>
      <c r="AO152" s="261">
        <f t="shared" si="126"/>
        <v>2018147549.5050869</v>
      </c>
      <c r="AP152" s="51">
        <f t="shared" si="127"/>
        <v>1897900000</v>
      </c>
      <c r="AQ152" s="42">
        <f t="shared" si="127"/>
        <v>2014959000</v>
      </c>
      <c r="AR152" s="58">
        <f t="shared" si="107"/>
        <v>1708110000</v>
      </c>
      <c r="AS152" s="58">
        <f t="shared" si="108"/>
        <v>28468500</v>
      </c>
      <c r="AT152" s="336">
        <f t="shared" si="109"/>
        <v>35641950</v>
      </c>
      <c r="AU152" s="131">
        <f t="shared" si="110"/>
        <v>20149590</v>
      </c>
      <c r="AV152" s="5">
        <f t="shared" si="111"/>
        <v>28468500</v>
      </c>
      <c r="AW152" s="5">
        <f t="shared" si="112"/>
        <v>44761775</v>
      </c>
      <c r="AX152" s="266">
        <f t="shared" si="128"/>
        <v>2139236821.8478711</v>
      </c>
      <c r="AY152" s="117">
        <f t="shared" si="129"/>
        <v>2139236821.8478711</v>
      </c>
      <c r="AZ152" s="2"/>
      <c r="BA152" s="2"/>
      <c r="BV152" s="53">
        <f t="shared" si="113"/>
        <v>-1511462.5094939955</v>
      </c>
      <c r="BX152" s="116">
        <v>38</v>
      </c>
      <c r="BY152" s="112" t="s">
        <v>236</v>
      </c>
      <c r="BZ152" s="112" t="str">
        <f>F189</f>
        <v>1BR-6</v>
      </c>
      <c r="CA152" s="113" t="str">
        <f>D189</f>
        <v>06</v>
      </c>
      <c r="CB152" s="114">
        <f>G189</f>
        <v>78</v>
      </c>
      <c r="CC152" s="114">
        <f>H189</f>
        <v>66</v>
      </c>
      <c r="CD152" s="115">
        <f>O189</f>
        <v>26092326.415032003</v>
      </c>
      <c r="CE152" s="115">
        <f t="shared" si="164"/>
        <v>1582965000</v>
      </c>
      <c r="CF152" s="115">
        <f t="shared" si="164"/>
        <v>1784255000</v>
      </c>
      <c r="CG152" s="115">
        <f t="shared" si="164"/>
        <v>1894303000</v>
      </c>
      <c r="CH152" s="115">
        <f t="shared" si="164"/>
        <v>2011140000</v>
      </c>
      <c r="CI152" s="115">
        <f>AN189</f>
        <v>2135183000</v>
      </c>
      <c r="CJ152" s="2">
        <v>2</v>
      </c>
      <c r="CV152" s="58">
        <f t="shared" si="120"/>
        <v>1813463100</v>
      </c>
      <c r="CW152" s="43">
        <f t="shared" si="121"/>
        <v>20149590</v>
      </c>
      <c r="CZ152" s="53">
        <f t="shared" si="122"/>
        <v>1611423900</v>
      </c>
      <c r="DA152" s="43">
        <f t="shared" si="123"/>
        <v>26857065</v>
      </c>
      <c r="DB152" s="48">
        <f t="shared" si="124"/>
        <v>44761775</v>
      </c>
    </row>
    <row r="153" spans="1:106">
      <c r="A153" s="3">
        <f t="shared" si="125"/>
        <v>114</v>
      </c>
      <c r="B153" s="249">
        <v>5</v>
      </c>
      <c r="C153" s="250" t="s">
        <v>163</v>
      </c>
      <c r="D153" s="285">
        <v>12</v>
      </c>
      <c r="E153" s="252"/>
      <c r="F153" s="40" t="s">
        <v>50</v>
      </c>
      <c r="G153" s="253">
        <f t="shared" si="87"/>
        <v>67</v>
      </c>
      <c r="H153" s="253">
        <f t="shared" si="88"/>
        <v>57</v>
      </c>
      <c r="I153" s="254">
        <f t="shared" si="89"/>
        <v>27506142.120000001</v>
      </c>
      <c r="J153" s="254">
        <f t="shared" si="90"/>
        <v>2</v>
      </c>
      <c r="K153" s="255">
        <f t="shared" si="91"/>
        <v>0.93</v>
      </c>
      <c r="L153" s="256">
        <f t="shared" si="163"/>
        <v>1.01</v>
      </c>
      <c r="M153" s="257">
        <f t="shared" si="92"/>
        <v>21590156.067032635</v>
      </c>
      <c r="N153" s="257">
        <f t="shared" si="93"/>
        <v>24335555.480755895</v>
      </c>
      <c r="O153" s="257">
        <f t="shared" si="94"/>
        <v>25836519.293316003</v>
      </c>
      <c r="P153" s="257">
        <f t="shared" si="95"/>
        <v>27430059.269522611</v>
      </c>
      <c r="Q153" s="258">
        <f t="shared" si="96"/>
        <v>25836519.293316003</v>
      </c>
      <c r="R153" s="257">
        <f t="shared" si="96"/>
        <v>27430059.269522611</v>
      </c>
      <c r="S153" s="257">
        <f t="shared" si="97"/>
        <v>29121885.304580249</v>
      </c>
      <c r="T153" s="257"/>
      <c r="U153" s="257">
        <f t="shared" si="98"/>
        <v>1230638895.8208601</v>
      </c>
      <c r="V153" s="257">
        <f t="shared" si="99"/>
        <v>1387126662.4030859</v>
      </c>
      <c r="W153" s="257">
        <f t="shared" si="100"/>
        <v>1472681599.7190123</v>
      </c>
      <c r="X153" s="258">
        <f t="shared" si="101"/>
        <v>1563513378.3627889</v>
      </c>
      <c r="Y153" s="258">
        <f t="shared" si="102"/>
        <v>1472681599.7190123</v>
      </c>
      <c r="Z153" s="257">
        <f t="shared" si="103"/>
        <v>1563513378.3627889</v>
      </c>
      <c r="AA153" s="257">
        <f t="shared" si="104"/>
        <v>1659947462.3610742</v>
      </c>
      <c r="AB153" s="257"/>
      <c r="AC153" s="32" t="str">
        <f t="shared" si="105"/>
        <v>BERTAHAP</v>
      </c>
      <c r="AD153" s="259">
        <f t="shared" si="106"/>
        <v>0</v>
      </c>
      <c r="AE153" s="260">
        <v>2</v>
      </c>
      <c r="AF153" s="261"/>
      <c r="AG153" s="257" t="e">
        <f>IF(AF153&gt;#REF!,"LB","KR")</f>
        <v>#REF!</v>
      </c>
      <c r="AH153" s="261">
        <f t="shared" si="159"/>
        <v>1353703000</v>
      </c>
      <c r="AI153" s="261">
        <f t="shared" si="159"/>
        <v>1525840000</v>
      </c>
      <c r="AJ153" s="261">
        <f t="shared" si="159"/>
        <v>1619950000</v>
      </c>
      <c r="AK153" s="262">
        <f t="shared" si="159"/>
        <v>1719865000</v>
      </c>
      <c r="AL153" s="262">
        <f t="shared" si="159"/>
        <v>1619950000</v>
      </c>
      <c r="AM153" s="261">
        <f t="shared" si="159"/>
        <v>1719865000</v>
      </c>
      <c r="AN153" s="261">
        <f t="shared" si="158"/>
        <v>1825943000</v>
      </c>
      <c r="AO153" s="261">
        <f t="shared" si="126"/>
        <v>1825942464.8638577</v>
      </c>
      <c r="AP153" s="51">
        <f t="shared" si="127"/>
        <v>1717147000</v>
      </c>
      <c r="AQ153" s="42">
        <f t="shared" si="127"/>
        <v>1823057000</v>
      </c>
      <c r="AR153" s="58">
        <f t="shared" si="107"/>
        <v>1545432300</v>
      </c>
      <c r="AS153" s="58">
        <f t="shared" si="108"/>
        <v>25757205</v>
      </c>
      <c r="AT153" s="336">
        <f t="shared" si="109"/>
        <v>32247468.75</v>
      </c>
      <c r="AU153" s="131">
        <f t="shared" si="110"/>
        <v>18230570</v>
      </c>
      <c r="AV153" s="5">
        <f t="shared" si="111"/>
        <v>25757205</v>
      </c>
      <c r="AW153" s="5">
        <f t="shared" si="112"/>
        <v>40498750</v>
      </c>
      <c r="AX153" s="266">
        <f t="shared" si="128"/>
        <v>1935498768.3260624</v>
      </c>
      <c r="AY153" s="117">
        <f t="shared" si="129"/>
        <v>1935498768.3260624</v>
      </c>
      <c r="AZ153" s="2"/>
      <c r="BA153" s="2"/>
      <c r="BV153" s="53">
        <f t="shared" si="113"/>
        <v>-1511462.5094939955</v>
      </c>
      <c r="BX153" s="116">
        <v>39</v>
      </c>
      <c r="BY153" s="112" t="s">
        <v>237</v>
      </c>
      <c r="BZ153" s="112" t="str">
        <f>F234</f>
        <v>1BR-10</v>
      </c>
      <c r="CA153" s="113">
        <f>D234</f>
        <v>10</v>
      </c>
      <c r="CB153" s="114">
        <f>G234</f>
        <v>74</v>
      </c>
      <c r="CC153" s="114">
        <f>H234</f>
        <v>63</v>
      </c>
      <c r="CD153" s="115">
        <f>O234</f>
        <v>26092326.415032003</v>
      </c>
      <c r="CE153" s="115">
        <f t="shared" ref="CE153:CH154" si="165">AH234</f>
        <v>1511012000</v>
      </c>
      <c r="CF153" s="115">
        <f t="shared" si="165"/>
        <v>1703152000</v>
      </c>
      <c r="CG153" s="115">
        <f t="shared" si="165"/>
        <v>1808199000</v>
      </c>
      <c r="CH153" s="115">
        <f t="shared" si="165"/>
        <v>1919724000</v>
      </c>
      <c r="CI153" s="115">
        <f>AN234</f>
        <v>2038129000</v>
      </c>
      <c r="CJ153" s="2">
        <v>4</v>
      </c>
      <c r="CV153" s="58">
        <f t="shared" si="120"/>
        <v>1640751300</v>
      </c>
      <c r="CW153" s="43">
        <f t="shared" si="121"/>
        <v>18230570</v>
      </c>
      <c r="CZ153" s="53">
        <f t="shared" si="122"/>
        <v>1457955000</v>
      </c>
      <c r="DA153" s="43">
        <f t="shared" si="123"/>
        <v>24299250</v>
      </c>
      <c r="DB153" s="48">
        <f t="shared" si="124"/>
        <v>40498750</v>
      </c>
    </row>
    <row r="154" spans="1:106">
      <c r="A154" s="3">
        <f t="shared" si="125"/>
        <v>115</v>
      </c>
      <c r="B154" s="249">
        <v>6</v>
      </c>
      <c r="C154" s="250" t="s">
        <v>163</v>
      </c>
      <c r="D154" s="251">
        <v>16</v>
      </c>
      <c r="E154" s="252"/>
      <c r="F154" s="40" t="s">
        <v>52</v>
      </c>
      <c r="G154" s="253">
        <f t="shared" si="87"/>
        <v>71</v>
      </c>
      <c r="H154" s="253">
        <f t="shared" si="88"/>
        <v>63</v>
      </c>
      <c r="I154" s="254">
        <f t="shared" si="89"/>
        <v>27506142.120000001</v>
      </c>
      <c r="J154" s="254">
        <f t="shared" si="90"/>
        <v>2</v>
      </c>
      <c r="K154" s="255">
        <f t="shared" si="91"/>
        <v>0.93</v>
      </c>
      <c r="L154" s="256">
        <f t="shared" si="163"/>
        <v>1.01</v>
      </c>
      <c r="M154" s="257">
        <f t="shared" si="92"/>
        <v>21590156.067032635</v>
      </c>
      <c r="N154" s="257">
        <f t="shared" si="93"/>
        <v>24335555.480755895</v>
      </c>
      <c r="O154" s="257">
        <f t="shared" si="94"/>
        <v>25836519.293316003</v>
      </c>
      <c r="P154" s="257">
        <f t="shared" si="95"/>
        <v>27430059.269522611</v>
      </c>
      <c r="Q154" s="258">
        <f t="shared" si="96"/>
        <v>25836519.293316003</v>
      </c>
      <c r="R154" s="257">
        <f t="shared" si="96"/>
        <v>27430059.269522611</v>
      </c>
      <c r="S154" s="257">
        <f t="shared" si="97"/>
        <v>29121885.304580249</v>
      </c>
      <c r="T154" s="257"/>
      <c r="U154" s="257">
        <f t="shared" si="98"/>
        <v>1360179832.2230561</v>
      </c>
      <c r="V154" s="257">
        <f t="shared" si="99"/>
        <v>1533139995.2876215</v>
      </c>
      <c r="W154" s="257">
        <f t="shared" si="100"/>
        <v>1627700715.4789083</v>
      </c>
      <c r="X154" s="258">
        <f t="shared" si="101"/>
        <v>1728093733.9799244</v>
      </c>
      <c r="Y154" s="258">
        <f t="shared" si="102"/>
        <v>1627700715.4789083</v>
      </c>
      <c r="Z154" s="257">
        <f t="shared" si="103"/>
        <v>1728093733.9799244</v>
      </c>
      <c r="AA154" s="257">
        <f t="shared" si="104"/>
        <v>1834678774.1885557</v>
      </c>
      <c r="AB154" s="257"/>
      <c r="AC154" s="32" t="str">
        <f t="shared" si="105"/>
        <v>BERTAHAP</v>
      </c>
      <c r="AD154" s="259">
        <f t="shared" si="106"/>
        <v>0</v>
      </c>
      <c r="AE154" s="260">
        <v>2</v>
      </c>
      <c r="AF154" s="261"/>
      <c r="AG154" s="257" t="e">
        <f>IF(AF154&gt;#REF!,"LB","KR")</f>
        <v>#REF!</v>
      </c>
      <c r="AH154" s="261">
        <f t="shared" si="159"/>
        <v>1496198000</v>
      </c>
      <c r="AI154" s="261">
        <f t="shared" si="159"/>
        <v>1686454000</v>
      </c>
      <c r="AJ154" s="261">
        <f t="shared" si="159"/>
        <v>1790471000</v>
      </c>
      <c r="AK154" s="262">
        <f t="shared" si="159"/>
        <v>1900904000</v>
      </c>
      <c r="AL154" s="262">
        <f t="shared" si="159"/>
        <v>1790471000</v>
      </c>
      <c r="AM154" s="261">
        <f t="shared" si="159"/>
        <v>1900904000</v>
      </c>
      <c r="AN154" s="261">
        <f t="shared" si="158"/>
        <v>2018147000</v>
      </c>
      <c r="AO154" s="261">
        <f t="shared" si="126"/>
        <v>2018147549.5050869</v>
      </c>
      <c r="AP154" s="51">
        <f t="shared" si="127"/>
        <v>1897900000</v>
      </c>
      <c r="AQ154" s="42">
        <f t="shared" si="127"/>
        <v>2014959000</v>
      </c>
      <c r="AR154" s="58">
        <f t="shared" si="107"/>
        <v>1708110000</v>
      </c>
      <c r="AS154" s="58">
        <f t="shared" si="108"/>
        <v>28468500</v>
      </c>
      <c r="AT154" s="336">
        <f t="shared" si="109"/>
        <v>35641950</v>
      </c>
      <c r="AU154" s="131">
        <f t="shared" si="110"/>
        <v>20149590</v>
      </c>
      <c r="AV154" s="5">
        <f t="shared" si="111"/>
        <v>28468500</v>
      </c>
      <c r="AW154" s="5">
        <f t="shared" si="112"/>
        <v>44761775</v>
      </c>
      <c r="AX154" s="266">
        <f t="shared" si="128"/>
        <v>2139236821.8478711</v>
      </c>
      <c r="AY154" s="117">
        <f t="shared" si="129"/>
        <v>2139236821.8478711</v>
      </c>
      <c r="AZ154" s="2"/>
      <c r="BA154" s="2"/>
      <c r="BV154" s="53">
        <f t="shared" si="113"/>
        <v>-1511462.5094939955</v>
      </c>
      <c r="BX154" s="116"/>
      <c r="BY154" s="112"/>
      <c r="BZ154" s="112" t="str">
        <f>F235</f>
        <v>1BR-16</v>
      </c>
      <c r="CA154" s="113">
        <f>D235</f>
        <v>16</v>
      </c>
      <c r="CB154" s="114">
        <f>G235</f>
        <v>71</v>
      </c>
      <c r="CC154" s="114">
        <f>H235</f>
        <v>63</v>
      </c>
      <c r="CD154" s="115">
        <f>O235</f>
        <v>26092326.415032003</v>
      </c>
      <c r="CE154" s="115">
        <f t="shared" si="165"/>
        <v>1511012000</v>
      </c>
      <c r="CF154" s="115">
        <f t="shared" si="165"/>
        <v>1703152000</v>
      </c>
      <c r="CG154" s="115">
        <f t="shared" si="165"/>
        <v>1808199000</v>
      </c>
      <c r="CH154" s="115">
        <f t="shared" si="165"/>
        <v>1919724000</v>
      </c>
      <c r="CI154" s="115">
        <f>AN235</f>
        <v>2038129000</v>
      </c>
      <c r="CV154" s="58">
        <f t="shared" si="120"/>
        <v>1813463100</v>
      </c>
      <c r="CW154" s="43">
        <f t="shared" si="121"/>
        <v>20149590</v>
      </c>
      <c r="CZ154" s="53">
        <f t="shared" si="122"/>
        <v>1611423900</v>
      </c>
      <c r="DA154" s="43">
        <f t="shared" si="123"/>
        <v>26857065</v>
      </c>
      <c r="DB154" s="48">
        <f t="shared" si="124"/>
        <v>44761775</v>
      </c>
    </row>
    <row r="155" spans="1:106">
      <c r="A155" s="3">
        <f t="shared" si="125"/>
        <v>116</v>
      </c>
      <c r="B155" s="249">
        <v>7</v>
      </c>
      <c r="C155" s="250" t="s">
        <v>163</v>
      </c>
      <c r="D155" s="285">
        <v>18</v>
      </c>
      <c r="E155" s="252"/>
      <c r="F155" s="40" t="s">
        <v>54</v>
      </c>
      <c r="G155" s="253">
        <f t="shared" si="87"/>
        <v>97</v>
      </c>
      <c r="H155" s="253">
        <f t="shared" si="88"/>
        <v>85</v>
      </c>
      <c r="I155" s="254">
        <f t="shared" si="89"/>
        <v>27506142.120000001</v>
      </c>
      <c r="J155" s="254">
        <f t="shared" si="90"/>
        <v>2</v>
      </c>
      <c r="K155" s="255">
        <f t="shared" si="91"/>
        <v>0.93</v>
      </c>
      <c r="L155" s="256">
        <f t="shared" si="163"/>
        <v>1.01</v>
      </c>
      <c r="M155" s="257">
        <f t="shared" si="92"/>
        <v>21590156.067032635</v>
      </c>
      <c r="N155" s="257">
        <f t="shared" si="93"/>
        <v>24335555.480755895</v>
      </c>
      <c r="O155" s="257">
        <f t="shared" si="94"/>
        <v>25836519.293316003</v>
      </c>
      <c r="P155" s="257">
        <f t="shared" si="95"/>
        <v>27430059.269522611</v>
      </c>
      <c r="Q155" s="258">
        <f t="shared" si="96"/>
        <v>25836519.293316003</v>
      </c>
      <c r="R155" s="257">
        <f t="shared" si="96"/>
        <v>27430059.269522611</v>
      </c>
      <c r="S155" s="257">
        <f t="shared" si="97"/>
        <v>29121885.304580249</v>
      </c>
      <c r="T155" s="257"/>
      <c r="U155" s="257">
        <f t="shared" si="98"/>
        <v>1835163265.6977739</v>
      </c>
      <c r="V155" s="257">
        <f t="shared" si="99"/>
        <v>2068522215.8642511</v>
      </c>
      <c r="W155" s="257">
        <f t="shared" si="100"/>
        <v>2196104139.9318604</v>
      </c>
      <c r="X155" s="258">
        <f t="shared" si="101"/>
        <v>2331555037.9094219</v>
      </c>
      <c r="Y155" s="258">
        <f t="shared" si="102"/>
        <v>2196104139.9318604</v>
      </c>
      <c r="Z155" s="257">
        <f t="shared" si="103"/>
        <v>2331555037.9094219</v>
      </c>
      <c r="AA155" s="257">
        <f t="shared" si="104"/>
        <v>2475360250.8893213</v>
      </c>
      <c r="AB155" s="257"/>
      <c r="AC155" s="32" t="str">
        <f t="shared" si="105"/>
        <v>BERTAHAP</v>
      </c>
      <c r="AD155" s="259">
        <f t="shared" si="106"/>
        <v>0</v>
      </c>
      <c r="AE155" s="260">
        <v>2</v>
      </c>
      <c r="AF155" s="261"/>
      <c r="AG155" s="257" t="e">
        <f>IF(AF155&gt;#REF!,"LB","KR")</f>
        <v>#REF!</v>
      </c>
      <c r="AH155" s="261">
        <f t="shared" si="159"/>
        <v>2018680000</v>
      </c>
      <c r="AI155" s="261">
        <f t="shared" si="159"/>
        <v>2275375000</v>
      </c>
      <c r="AJ155" s="261">
        <f t="shared" si="159"/>
        <v>2415715000</v>
      </c>
      <c r="AK155" s="262">
        <f t="shared" si="159"/>
        <v>2564711000</v>
      </c>
      <c r="AL155" s="262">
        <f t="shared" si="159"/>
        <v>2415715000</v>
      </c>
      <c r="AM155" s="261">
        <f t="shared" si="159"/>
        <v>2564711000</v>
      </c>
      <c r="AN155" s="261">
        <f t="shared" si="158"/>
        <v>2722897000</v>
      </c>
      <c r="AO155" s="261">
        <f t="shared" si="126"/>
        <v>2722896695.3821664</v>
      </c>
      <c r="AP155" s="51">
        <f t="shared" si="127"/>
        <v>2560658000</v>
      </c>
      <c r="AQ155" s="42">
        <f t="shared" si="127"/>
        <v>2718594000</v>
      </c>
      <c r="AR155" s="58">
        <f t="shared" si="107"/>
        <v>2304592200</v>
      </c>
      <c r="AS155" s="58">
        <f t="shared" si="108"/>
        <v>38409870</v>
      </c>
      <c r="AT155" s="336">
        <f t="shared" si="109"/>
        <v>48088331.25</v>
      </c>
      <c r="AU155" s="131">
        <f t="shared" si="110"/>
        <v>27185940</v>
      </c>
      <c r="AV155" s="5">
        <f t="shared" si="111"/>
        <v>38409870</v>
      </c>
      <c r="AW155" s="5">
        <f t="shared" si="112"/>
        <v>60392875</v>
      </c>
      <c r="AX155" s="266">
        <f t="shared" si="128"/>
        <v>2886270335.254807</v>
      </c>
      <c r="AY155" s="117">
        <f t="shared" si="129"/>
        <v>2886270335.254807</v>
      </c>
      <c r="AZ155" s="2"/>
      <c r="BA155" s="2"/>
      <c r="BV155" s="53">
        <f t="shared" si="113"/>
        <v>-1511462.5094939955</v>
      </c>
      <c r="BX155" s="116">
        <v>40</v>
      </c>
      <c r="BY155" s="112" t="s">
        <v>156</v>
      </c>
      <c r="BZ155" s="112" t="str">
        <f>F205</f>
        <v>2BR-2</v>
      </c>
      <c r="CA155" s="113" t="str">
        <f>D205</f>
        <v>02</v>
      </c>
      <c r="CB155" s="114">
        <f>G205</f>
        <v>113</v>
      </c>
      <c r="CC155" s="114">
        <f>H205</f>
        <v>101</v>
      </c>
      <c r="CD155" s="115">
        <f>O205</f>
        <v>26653451.714279998</v>
      </c>
      <c r="CE155" s="115">
        <f>AH205</f>
        <v>2474511000</v>
      </c>
      <c r="CF155" s="115">
        <f>AI205</f>
        <v>2789169000</v>
      </c>
      <c r="CG155" s="115">
        <f>AJ205</f>
        <v>2961199000</v>
      </c>
      <c r="CH155" s="115">
        <f>AK205</f>
        <v>3143839000</v>
      </c>
      <c r="CI155" s="115">
        <f>AN205</f>
        <v>3337744000</v>
      </c>
      <c r="CJ155" s="2">
        <v>2</v>
      </c>
      <c r="CV155" s="58">
        <f t="shared" si="120"/>
        <v>2446734600</v>
      </c>
      <c r="CW155" s="43">
        <f t="shared" si="121"/>
        <v>27185940</v>
      </c>
      <c r="CZ155" s="53">
        <f t="shared" si="122"/>
        <v>2174143500</v>
      </c>
      <c r="DA155" s="43">
        <f t="shared" si="123"/>
        <v>36235725</v>
      </c>
      <c r="DB155" s="48">
        <f t="shared" si="124"/>
        <v>60392875</v>
      </c>
    </row>
    <row r="156" spans="1:106">
      <c r="A156" s="3">
        <f t="shared" si="125"/>
        <v>117</v>
      </c>
      <c r="B156" s="249">
        <v>1</v>
      </c>
      <c r="C156" s="250" t="s">
        <v>165</v>
      </c>
      <c r="D156" s="251" t="s">
        <v>24</v>
      </c>
      <c r="E156" s="252"/>
      <c r="F156" s="40" t="s">
        <v>39</v>
      </c>
      <c r="G156" s="253">
        <f t="shared" si="87"/>
        <v>113</v>
      </c>
      <c r="H156" s="253">
        <f t="shared" si="88"/>
        <v>101</v>
      </c>
      <c r="I156" s="254">
        <f t="shared" si="89"/>
        <v>27506142.120000001</v>
      </c>
      <c r="J156" s="254">
        <f t="shared" si="90"/>
        <v>6</v>
      </c>
      <c r="K156" s="255">
        <f t="shared" si="91"/>
        <v>0.95</v>
      </c>
      <c r="L156" s="305">
        <f t="shared" ref="L156:L162" si="166">SUMIF($AN$4:$AN$22,D156,$BL$4:$BL$22)</f>
        <v>1.02</v>
      </c>
      <c r="M156" s="257">
        <f t="shared" si="92"/>
        <v>22272821.493617184</v>
      </c>
      <c r="N156" s="257">
        <f t="shared" si="93"/>
        <v>25105028.490208089</v>
      </c>
      <c r="O156" s="257">
        <f t="shared" si="94"/>
        <v>26653451.714279998</v>
      </c>
      <c r="P156" s="257">
        <f t="shared" si="95"/>
        <v>28297378.294652831</v>
      </c>
      <c r="Q156" s="258">
        <f t="shared" si="96"/>
        <v>26653451.714279998</v>
      </c>
      <c r="R156" s="257">
        <f t="shared" si="96"/>
        <v>28297378.294652831</v>
      </c>
      <c r="S156" s="257">
        <f t="shared" si="97"/>
        <v>30042698.669368953</v>
      </c>
      <c r="T156" s="257"/>
      <c r="U156" s="257">
        <f t="shared" si="98"/>
        <v>2249554970.8553357</v>
      </c>
      <c r="V156" s="257">
        <f t="shared" si="99"/>
        <v>2535607877.5110168</v>
      </c>
      <c r="W156" s="257">
        <f t="shared" si="100"/>
        <v>2691998623.1422796</v>
      </c>
      <c r="X156" s="258">
        <f t="shared" si="101"/>
        <v>2858035207.7599359</v>
      </c>
      <c r="Y156" s="258">
        <f t="shared" si="102"/>
        <v>2691998623.1422796</v>
      </c>
      <c r="Z156" s="257">
        <f t="shared" si="103"/>
        <v>2858035207.7599359</v>
      </c>
      <c r="AA156" s="257">
        <f t="shared" si="104"/>
        <v>3034312565.6062641</v>
      </c>
      <c r="AB156" s="257"/>
      <c r="AC156" s="32" t="str">
        <f t="shared" si="105"/>
        <v>BERTAHAP</v>
      </c>
      <c r="AD156" s="259">
        <f t="shared" si="106"/>
        <v>0</v>
      </c>
      <c r="AE156" s="260">
        <v>2</v>
      </c>
      <c r="AF156" s="261"/>
      <c r="AG156" s="257" t="e">
        <f>IF(AF156&gt;#REF!,"LB","KR")</f>
        <v>#REF!</v>
      </c>
      <c r="AH156" s="261">
        <f t="shared" si="159"/>
        <v>2474511000</v>
      </c>
      <c r="AI156" s="261">
        <f t="shared" si="159"/>
        <v>2789169000</v>
      </c>
      <c r="AJ156" s="261">
        <f t="shared" si="159"/>
        <v>2961199000</v>
      </c>
      <c r="AK156" s="262">
        <f t="shared" si="159"/>
        <v>3143839000</v>
      </c>
      <c r="AL156" s="262">
        <f t="shared" si="159"/>
        <v>2961199000</v>
      </c>
      <c r="AM156" s="261">
        <f t="shared" si="159"/>
        <v>3143839000</v>
      </c>
      <c r="AN156" s="261">
        <f t="shared" si="158"/>
        <v>3337744000</v>
      </c>
      <c r="AO156" s="261">
        <f t="shared" si="126"/>
        <v>3337744028.0458789</v>
      </c>
      <c r="AP156" s="51">
        <f t="shared" si="127"/>
        <v>3138871000</v>
      </c>
      <c r="AQ156" s="42">
        <f t="shared" si="127"/>
        <v>3332470000</v>
      </c>
      <c r="AR156" s="58">
        <f t="shared" si="107"/>
        <v>2824983900</v>
      </c>
      <c r="AS156" s="58">
        <f t="shared" si="108"/>
        <v>47083065</v>
      </c>
      <c r="AT156" s="336">
        <f t="shared" si="109"/>
        <v>58946981.25</v>
      </c>
      <c r="AU156" s="131">
        <f t="shared" si="110"/>
        <v>33324700</v>
      </c>
      <c r="AV156" s="5">
        <f t="shared" si="111"/>
        <v>47083065</v>
      </c>
      <c r="AW156" s="5">
        <f t="shared" si="112"/>
        <v>74029975</v>
      </c>
      <c r="AX156" s="266">
        <f t="shared" si="128"/>
        <v>3538008729.5589514</v>
      </c>
      <c r="AY156" s="117">
        <f t="shared" si="129"/>
        <v>3538008729.5589514</v>
      </c>
      <c r="AZ156" s="2"/>
      <c r="BA156" s="2"/>
      <c r="BV156" s="53">
        <f t="shared" si="113"/>
        <v>-694530.0885300003</v>
      </c>
      <c r="BX156" s="116">
        <v>41</v>
      </c>
      <c r="BY156" s="112" t="s">
        <v>174</v>
      </c>
      <c r="BZ156" s="112" t="str">
        <f>F223</f>
        <v>2BR-2</v>
      </c>
      <c r="CA156" s="113" t="str">
        <f>D223</f>
        <v>02</v>
      </c>
      <c r="CB156" s="114">
        <f>G223</f>
        <v>113</v>
      </c>
      <c r="CC156" s="114">
        <f>H223</f>
        <v>101</v>
      </c>
      <c r="CD156" s="115">
        <f>O223</f>
        <v>26914760.06442</v>
      </c>
      <c r="CE156" s="115">
        <f>AH223</f>
        <v>2498771000</v>
      </c>
      <c r="CF156" s="115">
        <f>AI223</f>
        <v>2816514000</v>
      </c>
      <c r="CG156" s="115">
        <f>AJ223</f>
        <v>2990230000</v>
      </c>
      <c r="CH156" s="115">
        <f>AK223</f>
        <v>3174661000</v>
      </c>
      <c r="CI156" s="115">
        <f>AN223</f>
        <v>3370467000</v>
      </c>
      <c r="CJ156" s="2">
        <v>2</v>
      </c>
      <c r="CV156" s="58">
        <f t="shared" si="120"/>
        <v>2999223000</v>
      </c>
      <c r="CW156" s="43">
        <f t="shared" si="121"/>
        <v>33324700</v>
      </c>
      <c r="CZ156" s="53">
        <f t="shared" si="122"/>
        <v>2665079100</v>
      </c>
      <c r="DA156" s="43">
        <f t="shared" si="123"/>
        <v>44417985</v>
      </c>
      <c r="DB156" s="48">
        <f t="shared" si="124"/>
        <v>74029975</v>
      </c>
    </row>
    <row r="157" spans="1:106">
      <c r="A157" s="3">
        <f t="shared" si="125"/>
        <v>118</v>
      </c>
      <c r="B157" s="249">
        <v>2</v>
      </c>
      <c r="C157" s="250" t="s">
        <v>165</v>
      </c>
      <c r="D157" s="251" t="s">
        <v>35</v>
      </c>
      <c r="E157" s="252"/>
      <c r="F157" s="40" t="s">
        <v>42</v>
      </c>
      <c r="G157" s="253">
        <f t="shared" si="87"/>
        <v>78</v>
      </c>
      <c r="H157" s="253">
        <f t="shared" si="88"/>
        <v>66</v>
      </c>
      <c r="I157" s="254">
        <f t="shared" si="89"/>
        <v>27506142.120000001</v>
      </c>
      <c r="J157" s="254">
        <f t="shared" si="90"/>
        <v>2</v>
      </c>
      <c r="K157" s="255">
        <f t="shared" si="91"/>
        <v>0.93</v>
      </c>
      <c r="L157" s="305">
        <f t="shared" si="166"/>
        <v>1.02</v>
      </c>
      <c r="M157" s="257">
        <f t="shared" si="92"/>
        <v>21803919.988488406</v>
      </c>
      <c r="N157" s="257">
        <f t="shared" si="93"/>
        <v>24576501.574624766</v>
      </c>
      <c r="O157" s="257">
        <f t="shared" si="94"/>
        <v>26092326.415032003</v>
      </c>
      <c r="P157" s="257">
        <f t="shared" si="95"/>
        <v>27701644.014765408</v>
      </c>
      <c r="Q157" s="258">
        <f t="shared" si="96"/>
        <v>26092326.415032003</v>
      </c>
      <c r="R157" s="257">
        <f t="shared" si="96"/>
        <v>27701644.014765408</v>
      </c>
      <c r="S157" s="257">
        <f t="shared" si="97"/>
        <v>29410220.8026454</v>
      </c>
      <c r="T157" s="257"/>
      <c r="U157" s="257">
        <f t="shared" si="98"/>
        <v>1439058719.2402349</v>
      </c>
      <c r="V157" s="257">
        <f t="shared" si="99"/>
        <v>1622049103.9252346</v>
      </c>
      <c r="W157" s="257">
        <f t="shared" si="100"/>
        <v>1722093543.3921123</v>
      </c>
      <c r="X157" s="258">
        <f t="shared" si="101"/>
        <v>1828308504.9745169</v>
      </c>
      <c r="Y157" s="258">
        <f t="shared" si="102"/>
        <v>1722093543.3921123</v>
      </c>
      <c r="Z157" s="257">
        <f t="shared" si="103"/>
        <v>1828308504.9745169</v>
      </c>
      <c r="AA157" s="257">
        <f t="shared" si="104"/>
        <v>1941074572.9745965</v>
      </c>
      <c r="AB157" s="257"/>
      <c r="AC157" s="32" t="str">
        <f t="shared" si="105"/>
        <v>BERTAHAP</v>
      </c>
      <c r="AD157" s="259">
        <f t="shared" si="106"/>
        <v>0</v>
      </c>
      <c r="AE157" s="260">
        <v>2</v>
      </c>
      <c r="AF157" s="261"/>
      <c r="AG157" s="257" t="e">
        <f>IF(AF157&gt;#REF!,"LB","KR")</f>
        <v>#REF!</v>
      </c>
      <c r="AH157" s="261">
        <f t="shared" si="159"/>
        <v>1582965000</v>
      </c>
      <c r="AI157" s="261">
        <f t="shared" si="159"/>
        <v>1784255000</v>
      </c>
      <c r="AJ157" s="261">
        <f t="shared" si="159"/>
        <v>1894303000</v>
      </c>
      <c r="AK157" s="262">
        <f t="shared" si="159"/>
        <v>2011140000</v>
      </c>
      <c r="AL157" s="262">
        <f t="shared" si="159"/>
        <v>1894303000</v>
      </c>
      <c r="AM157" s="261">
        <f t="shared" si="159"/>
        <v>2011140000</v>
      </c>
      <c r="AN157" s="261">
        <f t="shared" si="158"/>
        <v>2135183000</v>
      </c>
      <c r="AO157" s="261">
        <f t="shared" si="126"/>
        <v>2135182661.8870077</v>
      </c>
      <c r="AP157" s="51">
        <f t="shared" si="127"/>
        <v>2007962000</v>
      </c>
      <c r="AQ157" s="42">
        <f t="shared" si="127"/>
        <v>2131809000</v>
      </c>
      <c r="AR157" s="58">
        <f t="shared" si="107"/>
        <v>1807165800</v>
      </c>
      <c r="AS157" s="58">
        <f t="shared" si="108"/>
        <v>30119430</v>
      </c>
      <c r="AT157" s="336">
        <f t="shared" si="109"/>
        <v>37708875</v>
      </c>
      <c r="AU157" s="131">
        <f t="shared" si="110"/>
        <v>21318090</v>
      </c>
      <c r="AV157" s="5">
        <f t="shared" si="111"/>
        <v>30119430</v>
      </c>
      <c r="AW157" s="5">
        <f t="shared" si="112"/>
        <v>47357575</v>
      </c>
      <c r="AX157" s="266">
        <f t="shared" si="128"/>
        <v>2263293848.6324973</v>
      </c>
      <c r="AY157" s="117">
        <f t="shared" si="129"/>
        <v>2263293848.6324973</v>
      </c>
      <c r="AZ157" s="2"/>
      <c r="BA157" s="2"/>
      <c r="BV157" s="53">
        <f t="shared" si="113"/>
        <v>-1255655.3877779953</v>
      </c>
      <c r="BX157" s="116">
        <v>42</v>
      </c>
      <c r="BY157" s="112" t="s">
        <v>175</v>
      </c>
      <c r="BZ157" s="112" t="str">
        <f>F247</f>
        <v>2BR-2</v>
      </c>
      <c r="CA157" s="113" t="str">
        <f>D247</f>
        <v>02</v>
      </c>
      <c r="CB157" s="114">
        <f t="shared" ref="CB157:CC159" si="167">G247</f>
        <v>113</v>
      </c>
      <c r="CC157" s="114">
        <f t="shared" si="167"/>
        <v>101</v>
      </c>
      <c r="CD157" s="115">
        <f>O247</f>
        <v>26522797.539209995</v>
      </c>
      <c r="CE157" s="115">
        <f t="shared" ref="CE157:CH159" si="168">AH247</f>
        <v>2462381000</v>
      </c>
      <c r="CF157" s="115">
        <f t="shared" si="168"/>
        <v>2775497000</v>
      </c>
      <c r="CG157" s="115">
        <f t="shared" si="168"/>
        <v>2946683000</v>
      </c>
      <c r="CH157" s="115">
        <f t="shared" si="168"/>
        <v>3128428000</v>
      </c>
      <c r="CI157" s="115">
        <f>AN247</f>
        <v>3321383000</v>
      </c>
      <c r="CJ157" s="2">
        <v>5</v>
      </c>
      <c r="CV157" s="58">
        <f t="shared" si="120"/>
        <v>1918628100</v>
      </c>
      <c r="CW157" s="43">
        <f t="shared" si="121"/>
        <v>21318090</v>
      </c>
      <c r="CZ157" s="53">
        <f t="shared" si="122"/>
        <v>1704872700</v>
      </c>
      <c r="DA157" s="43">
        <f t="shared" si="123"/>
        <v>28414545</v>
      </c>
      <c r="DB157" s="48">
        <f t="shared" si="124"/>
        <v>47357575</v>
      </c>
    </row>
    <row r="158" spans="1:106">
      <c r="A158" s="3">
        <f t="shared" si="125"/>
        <v>119</v>
      </c>
      <c r="B158" s="249">
        <v>3</v>
      </c>
      <c r="C158" s="250" t="s">
        <v>165</v>
      </c>
      <c r="D158" s="251" t="s">
        <v>41</v>
      </c>
      <c r="E158" s="252"/>
      <c r="F158" s="40" t="s">
        <v>45</v>
      </c>
      <c r="G158" s="253">
        <f t="shared" si="87"/>
        <v>60</v>
      </c>
      <c r="H158" s="253">
        <f t="shared" si="88"/>
        <v>52</v>
      </c>
      <c r="I158" s="254">
        <f t="shared" si="89"/>
        <v>27506142.120000001</v>
      </c>
      <c r="J158" s="254">
        <f t="shared" si="90"/>
        <v>2</v>
      </c>
      <c r="K158" s="255">
        <f t="shared" si="91"/>
        <v>0.93</v>
      </c>
      <c r="L158" s="305">
        <f t="shared" si="166"/>
        <v>1.02</v>
      </c>
      <c r="M158" s="257">
        <f t="shared" si="92"/>
        <v>21803919.988488406</v>
      </c>
      <c r="N158" s="257">
        <f t="shared" si="93"/>
        <v>24576501.574624766</v>
      </c>
      <c r="O158" s="257">
        <f t="shared" si="94"/>
        <v>26092326.415032003</v>
      </c>
      <c r="P158" s="257">
        <f t="shared" si="95"/>
        <v>27701644.014765408</v>
      </c>
      <c r="Q158" s="258">
        <f t="shared" si="96"/>
        <v>26092326.415032003</v>
      </c>
      <c r="R158" s="257">
        <f t="shared" si="96"/>
        <v>27701644.014765408</v>
      </c>
      <c r="S158" s="257">
        <f t="shared" si="97"/>
        <v>29410220.8026454</v>
      </c>
      <c r="T158" s="257"/>
      <c r="U158" s="257">
        <f t="shared" si="98"/>
        <v>1133803839.4013972</v>
      </c>
      <c r="V158" s="257">
        <f t="shared" si="99"/>
        <v>1277978081.8804879</v>
      </c>
      <c r="W158" s="257">
        <f t="shared" si="100"/>
        <v>1356800973.5816641</v>
      </c>
      <c r="X158" s="258">
        <f t="shared" si="101"/>
        <v>1440485488.7678013</v>
      </c>
      <c r="Y158" s="258">
        <f t="shared" si="102"/>
        <v>1356800973.5816641</v>
      </c>
      <c r="Z158" s="257">
        <f t="shared" si="103"/>
        <v>1440485488.7678013</v>
      </c>
      <c r="AA158" s="257">
        <f t="shared" si="104"/>
        <v>1529331481.7375607</v>
      </c>
      <c r="AB158" s="257"/>
      <c r="AC158" s="32" t="str">
        <f t="shared" si="105"/>
        <v>BERTAHAP</v>
      </c>
      <c r="AD158" s="259">
        <f t="shared" si="106"/>
        <v>0</v>
      </c>
      <c r="AE158" s="260">
        <v>2</v>
      </c>
      <c r="AF158" s="261"/>
      <c r="AG158" s="257" t="e">
        <f>IF(AF158&gt;#REF!,"LB","KR")</f>
        <v>#REF!</v>
      </c>
      <c r="AH158" s="261">
        <f t="shared" si="159"/>
        <v>1247185000</v>
      </c>
      <c r="AI158" s="261">
        <f t="shared" si="159"/>
        <v>1405776000</v>
      </c>
      <c r="AJ158" s="261">
        <f t="shared" si="159"/>
        <v>1492482000</v>
      </c>
      <c r="AK158" s="262">
        <f t="shared" si="159"/>
        <v>1584535000</v>
      </c>
      <c r="AL158" s="262">
        <f t="shared" si="159"/>
        <v>1492482000</v>
      </c>
      <c r="AM158" s="261">
        <f t="shared" si="159"/>
        <v>1584535000</v>
      </c>
      <c r="AN158" s="261">
        <f t="shared" si="158"/>
        <v>1682265000</v>
      </c>
      <c r="AO158" s="261">
        <f t="shared" si="126"/>
        <v>1682265610.1281512</v>
      </c>
      <c r="AP158" s="51">
        <f t="shared" si="127"/>
        <v>1582031000</v>
      </c>
      <c r="AQ158" s="42">
        <f t="shared" si="127"/>
        <v>1679608000</v>
      </c>
      <c r="AR158" s="58">
        <f t="shared" si="107"/>
        <v>1423827900</v>
      </c>
      <c r="AS158" s="58">
        <f t="shared" si="108"/>
        <v>23730465</v>
      </c>
      <c r="AT158" s="336">
        <f t="shared" si="109"/>
        <v>29710031.25</v>
      </c>
      <c r="AU158" s="131">
        <f t="shared" si="110"/>
        <v>16796080</v>
      </c>
      <c r="AV158" s="5">
        <f t="shared" si="111"/>
        <v>23730465</v>
      </c>
      <c r="AW158" s="5">
        <f t="shared" si="112"/>
        <v>37312050</v>
      </c>
      <c r="AX158" s="266">
        <f t="shared" si="128"/>
        <v>1783202179.2355373</v>
      </c>
      <c r="AY158" s="117">
        <f t="shared" si="129"/>
        <v>1783202179.2355373</v>
      </c>
      <c r="AZ158" s="2"/>
      <c r="BA158" s="2"/>
      <c r="BV158" s="53">
        <f t="shared" si="113"/>
        <v>-1255655.3877779953</v>
      </c>
      <c r="BX158" s="116">
        <v>43</v>
      </c>
      <c r="BY158" s="112" t="s">
        <v>176</v>
      </c>
      <c r="BZ158" s="112" t="str">
        <f>F248</f>
        <v>1BR-6</v>
      </c>
      <c r="CA158" s="113" t="str">
        <f>D248</f>
        <v>06</v>
      </c>
      <c r="CB158" s="114">
        <f t="shared" si="167"/>
        <v>78</v>
      </c>
      <c r="CC158" s="114">
        <f t="shared" si="167"/>
        <v>66</v>
      </c>
      <c r="CD158" s="115">
        <f>O248</f>
        <v>25964422.854173999</v>
      </c>
      <c r="CE158" s="115">
        <f t="shared" si="168"/>
        <v>1575205000</v>
      </c>
      <c r="CF158" s="115">
        <f t="shared" si="168"/>
        <v>1775508000</v>
      </c>
      <c r="CG158" s="115">
        <f t="shared" si="168"/>
        <v>1885018000</v>
      </c>
      <c r="CH158" s="115">
        <f t="shared" si="168"/>
        <v>2001281000</v>
      </c>
      <c r="CI158" s="115">
        <f>AN248</f>
        <v>2124716000</v>
      </c>
      <c r="CJ158" s="2">
        <v>10</v>
      </c>
      <c r="CV158" s="58">
        <f t="shared" si="120"/>
        <v>1511647200</v>
      </c>
      <c r="CW158" s="43">
        <f t="shared" si="121"/>
        <v>16796080</v>
      </c>
      <c r="CZ158" s="53">
        <f t="shared" si="122"/>
        <v>1343233800</v>
      </c>
      <c r="DA158" s="43">
        <f t="shared" si="123"/>
        <v>22387230</v>
      </c>
      <c r="DB158" s="48">
        <f t="shared" si="124"/>
        <v>37312050</v>
      </c>
    </row>
    <row r="159" spans="1:106">
      <c r="A159" s="3">
        <f t="shared" si="125"/>
        <v>120</v>
      </c>
      <c r="B159" s="249">
        <v>4</v>
      </c>
      <c r="C159" s="250" t="s">
        <v>165</v>
      </c>
      <c r="D159" s="251">
        <v>10</v>
      </c>
      <c r="E159" s="252"/>
      <c r="F159" s="40" t="s">
        <v>48</v>
      </c>
      <c r="G159" s="253">
        <f t="shared" si="87"/>
        <v>74</v>
      </c>
      <c r="H159" s="253">
        <f t="shared" si="88"/>
        <v>63</v>
      </c>
      <c r="I159" s="254">
        <f t="shared" si="89"/>
        <v>27506142.120000001</v>
      </c>
      <c r="J159" s="254">
        <f t="shared" si="90"/>
        <v>2</v>
      </c>
      <c r="K159" s="255">
        <f t="shared" si="91"/>
        <v>0.93</v>
      </c>
      <c r="L159" s="305">
        <f t="shared" si="166"/>
        <v>1.02</v>
      </c>
      <c r="M159" s="257">
        <f t="shared" si="92"/>
        <v>21803919.988488406</v>
      </c>
      <c r="N159" s="257">
        <f t="shared" si="93"/>
        <v>24576501.574624766</v>
      </c>
      <c r="O159" s="257">
        <f t="shared" si="94"/>
        <v>26092326.415032003</v>
      </c>
      <c r="P159" s="257">
        <f t="shared" si="95"/>
        <v>27701644.014765408</v>
      </c>
      <c r="Q159" s="258">
        <f t="shared" si="96"/>
        <v>26092326.415032003</v>
      </c>
      <c r="R159" s="257">
        <f t="shared" si="96"/>
        <v>27701644.014765408</v>
      </c>
      <c r="S159" s="257">
        <f t="shared" si="97"/>
        <v>29410220.8026454</v>
      </c>
      <c r="T159" s="257"/>
      <c r="U159" s="257">
        <f t="shared" si="98"/>
        <v>1373646959.2747695</v>
      </c>
      <c r="V159" s="257">
        <f t="shared" si="99"/>
        <v>1548319599.2013602</v>
      </c>
      <c r="W159" s="257">
        <f t="shared" si="100"/>
        <v>1643816564.1470163</v>
      </c>
      <c r="X159" s="258">
        <f t="shared" si="101"/>
        <v>1745203572.9302206</v>
      </c>
      <c r="Y159" s="258">
        <f t="shared" si="102"/>
        <v>1643816564.1470163</v>
      </c>
      <c r="Z159" s="257">
        <f t="shared" si="103"/>
        <v>1745203572.9302206</v>
      </c>
      <c r="AA159" s="257">
        <f t="shared" si="104"/>
        <v>1852843910.5666602</v>
      </c>
      <c r="AB159" s="257"/>
      <c r="AC159" s="32" t="str">
        <f t="shared" si="105"/>
        <v>BERTAHAP</v>
      </c>
      <c r="AD159" s="259">
        <f t="shared" si="106"/>
        <v>0</v>
      </c>
      <c r="AE159" s="260">
        <v>2</v>
      </c>
      <c r="AF159" s="261"/>
      <c r="AG159" s="257" t="e">
        <f>IF(AF159&gt;#REF!,"LB","KR")</f>
        <v>#REF!</v>
      </c>
      <c r="AH159" s="261">
        <f t="shared" si="159"/>
        <v>1511012000</v>
      </c>
      <c r="AI159" s="261">
        <f t="shared" si="159"/>
        <v>1703152000</v>
      </c>
      <c r="AJ159" s="261">
        <f t="shared" si="159"/>
        <v>1808199000</v>
      </c>
      <c r="AK159" s="262">
        <f t="shared" si="159"/>
        <v>1919724000</v>
      </c>
      <c r="AL159" s="262">
        <f t="shared" si="159"/>
        <v>1808199000</v>
      </c>
      <c r="AM159" s="261">
        <f t="shared" si="159"/>
        <v>1919724000</v>
      </c>
      <c r="AN159" s="261">
        <f t="shared" si="158"/>
        <v>2038129000</v>
      </c>
      <c r="AO159" s="261">
        <f t="shared" si="126"/>
        <v>2038128325.4315333</v>
      </c>
      <c r="AP159" s="51">
        <f t="shared" si="127"/>
        <v>1916691000</v>
      </c>
      <c r="AQ159" s="42">
        <f t="shared" si="127"/>
        <v>2034908000</v>
      </c>
      <c r="AR159" s="58">
        <f t="shared" si="107"/>
        <v>1725021900</v>
      </c>
      <c r="AS159" s="58">
        <f t="shared" si="108"/>
        <v>28750365</v>
      </c>
      <c r="AT159" s="336">
        <f t="shared" si="109"/>
        <v>35994825</v>
      </c>
      <c r="AU159" s="131">
        <f t="shared" si="110"/>
        <v>20349080</v>
      </c>
      <c r="AV159" s="5">
        <f t="shared" si="111"/>
        <v>28750365</v>
      </c>
      <c r="AW159" s="5">
        <f t="shared" si="112"/>
        <v>45204975</v>
      </c>
      <c r="AX159" s="266">
        <f t="shared" si="128"/>
        <v>2160416228.157897</v>
      </c>
      <c r="AY159" s="117">
        <f t="shared" si="129"/>
        <v>2160416228.157897</v>
      </c>
      <c r="AZ159" s="2"/>
      <c r="BA159" s="2"/>
      <c r="BV159" s="53">
        <f t="shared" si="113"/>
        <v>-1255655.3877779953</v>
      </c>
      <c r="BX159" s="116"/>
      <c r="BY159" s="112"/>
      <c r="BZ159" s="112" t="str">
        <f>F249</f>
        <v>1BR-8</v>
      </c>
      <c r="CA159" s="113" t="str">
        <f>D249</f>
        <v>08</v>
      </c>
      <c r="CB159" s="114">
        <f t="shared" si="167"/>
        <v>60</v>
      </c>
      <c r="CC159" s="114">
        <f t="shared" si="167"/>
        <v>52</v>
      </c>
      <c r="CD159" s="115">
        <f>O249</f>
        <v>25964422.854173999</v>
      </c>
      <c r="CE159" s="115">
        <f t="shared" si="168"/>
        <v>1241071000</v>
      </c>
      <c r="CF159" s="115">
        <f t="shared" si="168"/>
        <v>1398885000</v>
      </c>
      <c r="CG159" s="115">
        <f t="shared" si="168"/>
        <v>1485165000</v>
      </c>
      <c r="CH159" s="115">
        <f t="shared" si="168"/>
        <v>1576767000</v>
      </c>
      <c r="CI159" s="115">
        <f>AN249</f>
        <v>1674019000</v>
      </c>
      <c r="CV159" s="58">
        <f t="shared" si="120"/>
        <v>1831417200</v>
      </c>
      <c r="CW159" s="43">
        <f t="shared" si="121"/>
        <v>20349080</v>
      </c>
      <c r="CZ159" s="53">
        <f t="shared" si="122"/>
        <v>1627379100</v>
      </c>
      <c r="DA159" s="43">
        <f t="shared" si="123"/>
        <v>27122985</v>
      </c>
      <c r="DB159" s="48">
        <f t="shared" si="124"/>
        <v>45204975</v>
      </c>
    </row>
    <row r="160" spans="1:106">
      <c r="A160" s="3">
        <f t="shared" si="125"/>
        <v>121</v>
      </c>
      <c r="B160" s="249">
        <v>5</v>
      </c>
      <c r="C160" s="250" t="s">
        <v>165</v>
      </c>
      <c r="D160" s="285">
        <v>12</v>
      </c>
      <c r="E160" s="252"/>
      <c r="F160" s="40" t="s">
        <v>50</v>
      </c>
      <c r="G160" s="253">
        <f t="shared" si="87"/>
        <v>67</v>
      </c>
      <c r="H160" s="253">
        <f t="shared" si="88"/>
        <v>57</v>
      </c>
      <c r="I160" s="254">
        <f t="shared" si="89"/>
        <v>27506142.120000001</v>
      </c>
      <c r="J160" s="254">
        <f t="shared" si="90"/>
        <v>2</v>
      </c>
      <c r="K160" s="255">
        <f t="shared" si="91"/>
        <v>0.93</v>
      </c>
      <c r="L160" s="305">
        <f t="shared" si="166"/>
        <v>1.02</v>
      </c>
      <c r="M160" s="257">
        <f t="shared" si="92"/>
        <v>21803919.988488406</v>
      </c>
      <c r="N160" s="257">
        <f t="shared" si="93"/>
        <v>24576501.574624766</v>
      </c>
      <c r="O160" s="257">
        <f t="shared" si="94"/>
        <v>26092326.415032003</v>
      </c>
      <c r="P160" s="257">
        <f t="shared" si="95"/>
        <v>27701644.014765408</v>
      </c>
      <c r="Q160" s="258">
        <f t="shared" si="96"/>
        <v>26092326.415032003</v>
      </c>
      <c r="R160" s="257">
        <f t="shared" si="96"/>
        <v>27701644.014765408</v>
      </c>
      <c r="S160" s="257">
        <f t="shared" si="97"/>
        <v>29410220.8026454</v>
      </c>
      <c r="T160" s="257"/>
      <c r="U160" s="257">
        <f t="shared" si="98"/>
        <v>1242823439.3438392</v>
      </c>
      <c r="V160" s="257">
        <f t="shared" si="99"/>
        <v>1400860589.7536116</v>
      </c>
      <c r="W160" s="257">
        <f t="shared" si="100"/>
        <v>1487262605.6568241</v>
      </c>
      <c r="X160" s="258">
        <f t="shared" si="101"/>
        <v>1578993708.8416283</v>
      </c>
      <c r="Y160" s="258">
        <f t="shared" si="102"/>
        <v>1487262605.6568241</v>
      </c>
      <c r="Z160" s="257">
        <f t="shared" si="103"/>
        <v>1578993708.8416283</v>
      </c>
      <c r="AA160" s="257">
        <f t="shared" si="104"/>
        <v>1676382585.7507877</v>
      </c>
      <c r="AB160" s="257"/>
      <c r="AC160" s="32" t="str">
        <f t="shared" si="105"/>
        <v>BERTAHAP</v>
      </c>
      <c r="AD160" s="259">
        <f t="shared" si="106"/>
        <v>0</v>
      </c>
      <c r="AE160" s="260">
        <v>2</v>
      </c>
      <c r="AF160" s="261"/>
      <c r="AG160" s="257" t="e">
        <f>IF(AF160&gt;#REF!,"LB","KR")</f>
        <v>#REF!</v>
      </c>
      <c r="AH160" s="261">
        <f t="shared" si="159"/>
        <v>1367106000</v>
      </c>
      <c r="AI160" s="261">
        <f t="shared" si="159"/>
        <v>1540947000</v>
      </c>
      <c r="AJ160" s="261">
        <f t="shared" si="159"/>
        <v>1635989000</v>
      </c>
      <c r="AK160" s="262">
        <f t="shared" si="159"/>
        <v>1736894000</v>
      </c>
      <c r="AL160" s="262">
        <f t="shared" si="159"/>
        <v>1635989000</v>
      </c>
      <c r="AM160" s="261">
        <f t="shared" si="159"/>
        <v>1736894000</v>
      </c>
      <c r="AN160" s="261">
        <f t="shared" si="158"/>
        <v>1844021000</v>
      </c>
      <c r="AO160" s="261">
        <f t="shared" si="126"/>
        <v>1844021775.8761561</v>
      </c>
      <c r="AP160" s="51">
        <f t="shared" si="127"/>
        <v>1734149000</v>
      </c>
      <c r="AQ160" s="42">
        <f t="shared" si="127"/>
        <v>1841108000</v>
      </c>
      <c r="AR160" s="58">
        <f t="shared" si="107"/>
        <v>1560734100</v>
      </c>
      <c r="AS160" s="58">
        <f t="shared" si="108"/>
        <v>26012235</v>
      </c>
      <c r="AT160" s="336">
        <f t="shared" si="109"/>
        <v>32566762.5</v>
      </c>
      <c r="AU160" s="131">
        <f t="shared" si="110"/>
        <v>18411080</v>
      </c>
      <c r="AV160" s="5">
        <f t="shared" si="111"/>
        <v>26012235</v>
      </c>
      <c r="AW160" s="5">
        <f t="shared" si="112"/>
        <v>40899725</v>
      </c>
      <c r="AX160" s="266">
        <f t="shared" si="128"/>
        <v>1954663110.5638826</v>
      </c>
      <c r="AY160" s="117">
        <f t="shared" si="129"/>
        <v>1954663110.5638826</v>
      </c>
      <c r="AZ160" s="2"/>
      <c r="BA160" s="2"/>
      <c r="BV160" s="53">
        <f t="shared" si="113"/>
        <v>-1255655.3877779953</v>
      </c>
      <c r="BX160" s="116"/>
      <c r="BY160" s="112"/>
      <c r="BZ160" s="112" t="str">
        <f>F252</f>
        <v>1BR-16</v>
      </c>
      <c r="CA160" s="113">
        <f>D252</f>
        <v>16</v>
      </c>
      <c r="CB160" s="114">
        <f t="shared" ref="CB160:CC162" si="169">G252</f>
        <v>71</v>
      </c>
      <c r="CC160" s="114">
        <f t="shared" si="169"/>
        <v>63</v>
      </c>
      <c r="CD160" s="115">
        <f>O252</f>
        <v>25964422.854173999</v>
      </c>
      <c r="CE160" s="115">
        <f t="shared" ref="CE160:CH162" si="170">AH252</f>
        <v>1503605000</v>
      </c>
      <c r="CF160" s="115">
        <f t="shared" si="170"/>
        <v>1694803000</v>
      </c>
      <c r="CG160" s="115">
        <f t="shared" si="170"/>
        <v>1799335000</v>
      </c>
      <c r="CH160" s="115">
        <f t="shared" si="170"/>
        <v>1910314000</v>
      </c>
      <c r="CI160" s="115">
        <f>AN252</f>
        <v>2028138000</v>
      </c>
      <c r="CV160" s="58">
        <f t="shared" si="120"/>
        <v>1656997200</v>
      </c>
      <c r="CW160" s="43">
        <f t="shared" si="121"/>
        <v>18411080</v>
      </c>
      <c r="CZ160" s="53">
        <f t="shared" si="122"/>
        <v>1472390100</v>
      </c>
      <c r="DA160" s="43">
        <f t="shared" si="123"/>
        <v>24539835</v>
      </c>
      <c r="DB160" s="48">
        <f t="shared" si="124"/>
        <v>40899725</v>
      </c>
    </row>
    <row r="161" spans="1:106">
      <c r="A161" s="3">
        <f t="shared" si="125"/>
        <v>122</v>
      </c>
      <c r="B161" s="249">
        <v>6</v>
      </c>
      <c r="C161" s="250" t="s">
        <v>165</v>
      </c>
      <c r="D161" s="251">
        <v>16</v>
      </c>
      <c r="E161" s="252"/>
      <c r="F161" s="40" t="s">
        <v>52</v>
      </c>
      <c r="G161" s="253">
        <f t="shared" si="87"/>
        <v>71</v>
      </c>
      <c r="H161" s="253">
        <f t="shared" si="88"/>
        <v>63</v>
      </c>
      <c r="I161" s="254">
        <f t="shared" si="89"/>
        <v>27506142.120000001</v>
      </c>
      <c r="J161" s="254">
        <f t="shared" si="90"/>
        <v>2</v>
      </c>
      <c r="K161" s="255">
        <f t="shared" si="91"/>
        <v>0.93</v>
      </c>
      <c r="L161" s="305">
        <f t="shared" si="166"/>
        <v>1.02</v>
      </c>
      <c r="M161" s="257">
        <f t="shared" si="92"/>
        <v>21803919.988488406</v>
      </c>
      <c r="N161" s="257">
        <f t="shared" si="93"/>
        <v>24576501.574624766</v>
      </c>
      <c r="O161" s="257">
        <f t="shared" si="94"/>
        <v>26092326.415032003</v>
      </c>
      <c r="P161" s="257">
        <f t="shared" si="95"/>
        <v>27701644.014765408</v>
      </c>
      <c r="Q161" s="258">
        <f t="shared" si="96"/>
        <v>26092326.415032003</v>
      </c>
      <c r="R161" s="257">
        <f t="shared" si="96"/>
        <v>27701644.014765408</v>
      </c>
      <c r="S161" s="257">
        <f t="shared" si="97"/>
        <v>29410220.8026454</v>
      </c>
      <c r="T161" s="257"/>
      <c r="U161" s="257">
        <f t="shared" si="98"/>
        <v>1373646959.2747695</v>
      </c>
      <c r="V161" s="257">
        <f t="shared" si="99"/>
        <v>1548319599.2013602</v>
      </c>
      <c r="W161" s="257">
        <f t="shared" si="100"/>
        <v>1643816564.1470163</v>
      </c>
      <c r="X161" s="258">
        <f t="shared" si="101"/>
        <v>1745203572.9302206</v>
      </c>
      <c r="Y161" s="258">
        <f t="shared" si="102"/>
        <v>1643816564.1470163</v>
      </c>
      <c r="Z161" s="257">
        <f t="shared" si="103"/>
        <v>1745203572.9302206</v>
      </c>
      <c r="AA161" s="257">
        <f t="shared" si="104"/>
        <v>1852843910.5666602</v>
      </c>
      <c r="AB161" s="257"/>
      <c r="AC161" s="32" t="str">
        <f t="shared" si="105"/>
        <v>BERTAHAP</v>
      </c>
      <c r="AD161" s="259">
        <f t="shared" si="106"/>
        <v>0</v>
      </c>
      <c r="AE161" s="260">
        <v>2</v>
      </c>
      <c r="AF161" s="261"/>
      <c r="AG161" s="257" t="e">
        <f>IF(AF161&gt;#REF!,"LB","KR")</f>
        <v>#REF!</v>
      </c>
      <c r="AH161" s="261">
        <f t="shared" si="159"/>
        <v>1511012000</v>
      </c>
      <c r="AI161" s="261">
        <f t="shared" si="159"/>
        <v>1703152000</v>
      </c>
      <c r="AJ161" s="261">
        <f t="shared" si="159"/>
        <v>1808199000</v>
      </c>
      <c r="AK161" s="262">
        <f t="shared" si="159"/>
        <v>1919724000</v>
      </c>
      <c r="AL161" s="262">
        <f t="shared" si="159"/>
        <v>1808199000</v>
      </c>
      <c r="AM161" s="261">
        <f t="shared" si="159"/>
        <v>1919724000</v>
      </c>
      <c r="AN161" s="261">
        <f t="shared" si="158"/>
        <v>2038129000</v>
      </c>
      <c r="AO161" s="261">
        <f t="shared" si="126"/>
        <v>2038128325.4315333</v>
      </c>
      <c r="AP161" s="51">
        <f t="shared" si="127"/>
        <v>1916691000</v>
      </c>
      <c r="AQ161" s="42">
        <f t="shared" si="127"/>
        <v>2034908000</v>
      </c>
      <c r="AR161" s="58">
        <f t="shared" si="107"/>
        <v>1725021900</v>
      </c>
      <c r="AS161" s="58">
        <f t="shared" si="108"/>
        <v>28750365</v>
      </c>
      <c r="AT161" s="336">
        <f t="shared" si="109"/>
        <v>35994825</v>
      </c>
      <c r="AU161" s="131">
        <f t="shared" si="110"/>
        <v>20349080</v>
      </c>
      <c r="AV161" s="5">
        <f t="shared" si="111"/>
        <v>28750365</v>
      </c>
      <c r="AW161" s="5">
        <f t="shared" si="112"/>
        <v>45204975</v>
      </c>
      <c r="AX161" s="266">
        <f t="shared" si="128"/>
        <v>2160416228.157897</v>
      </c>
      <c r="AY161" s="117">
        <f t="shared" si="129"/>
        <v>2160416228.157897</v>
      </c>
      <c r="AZ161" s="2"/>
      <c r="BA161" s="2"/>
      <c r="BV161" s="53">
        <f t="shared" si="113"/>
        <v>-1255655.3877779953</v>
      </c>
      <c r="BX161" s="116"/>
      <c r="BY161" s="112"/>
      <c r="BZ161" s="112" t="str">
        <f>F253</f>
        <v>2BR-18</v>
      </c>
      <c r="CA161" s="113">
        <f>D253</f>
        <v>18</v>
      </c>
      <c r="CB161" s="114">
        <f t="shared" si="169"/>
        <v>97</v>
      </c>
      <c r="CC161" s="114">
        <f t="shared" si="169"/>
        <v>85</v>
      </c>
      <c r="CD161" s="115">
        <f>O253</f>
        <v>25964422.854173999</v>
      </c>
      <c r="CE161" s="115">
        <f t="shared" si="170"/>
        <v>2028674000</v>
      </c>
      <c r="CF161" s="115">
        <f t="shared" si="170"/>
        <v>2286639000</v>
      </c>
      <c r="CG161" s="115">
        <f t="shared" si="170"/>
        <v>2427674000</v>
      </c>
      <c r="CH161" s="115">
        <f t="shared" si="170"/>
        <v>2577408000</v>
      </c>
      <c r="CI161" s="115">
        <f>AN253</f>
        <v>2736376000</v>
      </c>
      <c r="CV161" s="58">
        <f t="shared" si="120"/>
        <v>1831417200</v>
      </c>
      <c r="CW161" s="43">
        <f t="shared" si="121"/>
        <v>20349080</v>
      </c>
      <c r="CZ161" s="53">
        <f t="shared" si="122"/>
        <v>1627379100</v>
      </c>
      <c r="DA161" s="43">
        <f t="shared" si="123"/>
        <v>27122985</v>
      </c>
      <c r="DB161" s="48">
        <f t="shared" si="124"/>
        <v>45204975</v>
      </c>
    </row>
    <row r="162" spans="1:106">
      <c r="A162" s="3">
        <f t="shared" si="125"/>
        <v>123</v>
      </c>
      <c r="B162" s="249">
        <v>7</v>
      </c>
      <c r="C162" s="250" t="s">
        <v>165</v>
      </c>
      <c r="D162" s="285">
        <v>18</v>
      </c>
      <c r="E162" s="252"/>
      <c r="F162" s="40" t="s">
        <v>54</v>
      </c>
      <c r="G162" s="253">
        <f t="shared" si="87"/>
        <v>97</v>
      </c>
      <c r="H162" s="253">
        <f t="shared" si="88"/>
        <v>85</v>
      </c>
      <c r="I162" s="254">
        <f t="shared" si="89"/>
        <v>27506142.120000001</v>
      </c>
      <c r="J162" s="254">
        <f t="shared" si="90"/>
        <v>2</v>
      </c>
      <c r="K162" s="255">
        <f t="shared" si="91"/>
        <v>0.93</v>
      </c>
      <c r="L162" s="305">
        <f t="shared" si="166"/>
        <v>1.02</v>
      </c>
      <c r="M162" s="257">
        <f t="shared" si="92"/>
        <v>21803919.988488406</v>
      </c>
      <c r="N162" s="257">
        <f t="shared" si="93"/>
        <v>24576501.574624766</v>
      </c>
      <c r="O162" s="257">
        <f t="shared" si="94"/>
        <v>26092326.415032003</v>
      </c>
      <c r="P162" s="257">
        <f t="shared" si="95"/>
        <v>27701644.014765408</v>
      </c>
      <c r="Q162" s="258">
        <f t="shared" si="96"/>
        <v>26092326.415032003</v>
      </c>
      <c r="R162" s="257">
        <f t="shared" si="96"/>
        <v>27701644.014765408</v>
      </c>
      <c r="S162" s="257">
        <f t="shared" si="97"/>
        <v>29410220.8026454</v>
      </c>
      <c r="T162" s="257"/>
      <c r="U162" s="257">
        <f t="shared" si="98"/>
        <v>1853333199.0215144</v>
      </c>
      <c r="V162" s="257">
        <f t="shared" si="99"/>
        <v>2089002633.8431051</v>
      </c>
      <c r="W162" s="257">
        <f t="shared" si="100"/>
        <v>2217847745.2777205</v>
      </c>
      <c r="X162" s="258">
        <f t="shared" si="101"/>
        <v>2354639741.2550597</v>
      </c>
      <c r="Y162" s="258">
        <f t="shared" si="102"/>
        <v>2217847745.2777205</v>
      </c>
      <c r="Z162" s="257">
        <f t="shared" si="103"/>
        <v>2354639741.2550597</v>
      </c>
      <c r="AA162" s="257">
        <f t="shared" si="104"/>
        <v>2499868768.2248592</v>
      </c>
      <c r="AB162" s="257"/>
      <c r="AC162" s="32" t="str">
        <f t="shared" si="105"/>
        <v>BERTAHAP</v>
      </c>
      <c r="AD162" s="259">
        <f t="shared" si="106"/>
        <v>0</v>
      </c>
      <c r="AE162" s="260">
        <v>2</v>
      </c>
      <c r="AF162" s="261"/>
      <c r="AG162" s="257" t="e">
        <f>IF(AF162&gt;#REF!,"LB","KR")</f>
        <v>#REF!</v>
      </c>
      <c r="AH162" s="261">
        <f t="shared" si="159"/>
        <v>2038667000</v>
      </c>
      <c r="AI162" s="261">
        <f t="shared" si="159"/>
        <v>2297903000</v>
      </c>
      <c r="AJ162" s="261">
        <f t="shared" si="159"/>
        <v>2439633000</v>
      </c>
      <c r="AK162" s="262">
        <f t="shared" si="159"/>
        <v>2590104000</v>
      </c>
      <c r="AL162" s="262">
        <f t="shared" si="159"/>
        <v>2439633000</v>
      </c>
      <c r="AM162" s="261">
        <f t="shared" si="159"/>
        <v>2590104000</v>
      </c>
      <c r="AN162" s="261">
        <f t="shared" si="158"/>
        <v>2749856000</v>
      </c>
      <c r="AO162" s="261">
        <f t="shared" si="126"/>
        <v>2749855879.3938694</v>
      </c>
      <c r="AP162" s="51">
        <f t="shared" si="127"/>
        <v>2586011000</v>
      </c>
      <c r="AQ162" s="42">
        <f t="shared" si="127"/>
        <v>2745511000</v>
      </c>
      <c r="AR162" s="58">
        <f t="shared" si="107"/>
        <v>2327409900</v>
      </c>
      <c r="AS162" s="58">
        <f t="shared" si="108"/>
        <v>38790165</v>
      </c>
      <c r="AT162" s="336">
        <f t="shared" si="109"/>
        <v>48564450</v>
      </c>
      <c r="AU162" s="131">
        <f t="shared" si="110"/>
        <v>27455110</v>
      </c>
      <c r="AV162" s="5">
        <f t="shared" si="111"/>
        <v>38790165</v>
      </c>
      <c r="AW162" s="5">
        <f t="shared" si="112"/>
        <v>60990825</v>
      </c>
      <c r="AX162" s="266">
        <f t="shared" si="128"/>
        <v>2914847511.0353961</v>
      </c>
      <c r="AY162" s="117">
        <f t="shared" si="129"/>
        <v>2914847511.0353961</v>
      </c>
      <c r="AZ162" s="2"/>
      <c r="BA162" s="2"/>
      <c r="BV162" s="53">
        <f t="shared" si="113"/>
        <v>-1255655.3877779953</v>
      </c>
      <c r="BX162" s="116"/>
      <c r="BY162" s="112"/>
      <c r="BZ162" s="112" t="str">
        <f>F254</f>
        <v>1BR-20</v>
      </c>
      <c r="CA162" s="113">
        <f>D254</f>
        <v>20</v>
      </c>
      <c r="CB162" s="114">
        <f t="shared" si="169"/>
        <v>60</v>
      </c>
      <c r="CC162" s="114">
        <f t="shared" si="169"/>
        <v>51</v>
      </c>
      <c r="CD162" s="115">
        <f>O254</f>
        <v>25964422.854173999</v>
      </c>
      <c r="CE162" s="115">
        <f t="shared" si="170"/>
        <v>1217204000</v>
      </c>
      <c r="CF162" s="115">
        <f t="shared" si="170"/>
        <v>1371984000</v>
      </c>
      <c r="CG162" s="115">
        <f t="shared" si="170"/>
        <v>1456605000</v>
      </c>
      <c r="CH162" s="115">
        <f t="shared" si="170"/>
        <v>1546445000</v>
      </c>
      <c r="CI162" s="115">
        <f>AN254</f>
        <v>1641826000</v>
      </c>
      <c r="CV162" s="58">
        <f t="shared" si="120"/>
        <v>2470959900</v>
      </c>
      <c r="CW162" s="43">
        <f t="shared" si="121"/>
        <v>27455110</v>
      </c>
      <c r="CZ162" s="53">
        <f t="shared" si="122"/>
        <v>2195669700</v>
      </c>
      <c r="DA162" s="43">
        <f t="shared" si="123"/>
        <v>36594495</v>
      </c>
      <c r="DB162" s="48">
        <f t="shared" si="124"/>
        <v>60990825</v>
      </c>
    </row>
    <row r="163" spans="1:106">
      <c r="A163" s="3">
        <f t="shared" si="125"/>
        <v>124</v>
      </c>
      <c r="B163" s="249">
        <v>1</v>
      </c>
      <c r="C163" s="250" t="s">
        <v>167</v>
      </c>
      <c r="D163" s="251" t="s">
        <v>24</v>
      </c>
      <c r="E163" s="252"/>
      <c r="F163" s="40" t="s">
        <v>39</v>
      </c>
      <c r="G163" s="253">
        <f t="shared" si="87"/>
        <v>113</v>
      </c>
      <c r="H163" s="253">
        <f t="shared" si="88"/>
        <v>101</v>
      </c>
      <c r="I163" s="254">
        <f t="shared" si="89"/>
        <v>27506142.120000001</v>
      </c>
      <c r="J163" s="254">
        <f t="shared" si="90"/>
        <v>6</v>
      </c>
      <c r="K163" s="255">
        <f t="shared" si="91"/>
        <v>0.95</v>
      </c>
      <c r="L163" s="256">
        <f t="shared" ref="L163:L171" si="171">SUMIF($AN$4:$AN$22,D163,$AW$4:$AW$22)</f>
        <v>1.01</v>
      </c>
      <c r="M163" s="257">
        <f t="shared" si="92"/>
        <v>22054460.498581722</v>
      </c>
      <c r="N163" s="257">
        <f t="shared" si="93"/>
        <v>24858900.759911936</v>
      </c>
      <c r="O163" s="257">
        <f t="shared" si="94"/>
        <v>26392143.36414</v>
      </c>
      <c r="P163" s="257">
        <f t="shared" si="95"/>
        <v>28019953.017254278</v>
      </c>
      <c r="Q163" s="258">
        <f t="shared" si="96"/>
        <v>26392143.36414</v>
      </c>
      <c r="R163" s="257">
        <f t="shared" si="96"/>
        <v>28019953.017254278</v>
      </c>
      <c r="S163" s="257">
        <f t="shared" si="97"/>
        <v>29748162.407904554</v>
      </c>
      <c r="T163" s="257"/>
      <c r="U163" s="257">
        <f t="shared" si="98"/>
        <v>2227500510.3567538</v>
      </c>
      <c r="V163" s="257">
        <f t="shared" si="99"/>
        <v>2510748976.7511053</v>
      </c>
      <c r="W163" s="257">
        <f t="shared" si="100"/>
        <v>2665606479.7781401</v>
      </c>
      <c r="X163" s="258">
        <f t="shared" si="101"/>
        <v>2830015254.742682</v>
      </c>
      <c r="Y163" s="258">
        <f t="shared" si="102"/>
        <v>2665606479.7781401</v>
      </c>
      <c r="Z163" s="257">
        <f t="shared" si="103"/>
        <v>2830015254.742682</v>
      </c>
      <c r="AA163" s="257">
        <f t="shared" si="104"/>
        <v>3004564403.19836</v>
      </c>
      <c r="AB163" s="257"/>
      <c r="AC163" s="32" t="str">
        <f t="shared" si="105"/>
        <v>BERTAHAP</v>
      </c>
      <c r="AD163" s="259">
        <f t="shared" si="106"/>
        <v>0</v>
      </c>
      <c r="AE163" s="260">
        <v>2</v>
      </c>
      <c r="AF163" s="261"/>
      <c r="AG163" s="257" t="e">
        <f>IF(AF163&gt;#REF!,"LB","KR")</f>
        <v>#REF!</v>
      </c>
      <c r="AH163" s="261">
        <f t="shared" si="159"/>
        <v>2450251000</v>
      </c>
      <c r="AI163" s="261">
        <f t="shared" si="159"/>
        <v>2761824000</v>
      </c>
      <c r="AJ163" s="261">
        <f t="shared" si="159"/>
        <v>2932168000</v>
      </c>
      <c r="AK163" s="262">
        <f t="shared" si="159"/>
        <v>3113017000</v>
      </c>
      <c r="AL163" s="262">
        <f t="shared" si="159"/>
        <v>2932168000</v>
      </c>
      <c r="AM163" s="261">
        <f t="shared" si="159"/>
        <v>3113017000</v>
      </c>
      <c r="AN163" s="261">
        <f t="shared" si="158"/>
        <v>3305021000</v>
      </c>
      <c r="AO163" s="261">
        <f t="shared" si="126"/>
        <v>3305020995.3357334</v>
      </c>
      <c r="AP163" s="51">
        <f t="shared" si="127"/>
        <v>3108099000</v>
      </c>
      <c r="AQ163" s="42">
        <f t="shared" si="127"/>
        <v>3299799000</v>
      </c>
      <c r="AR163" s="58">
        <f t="shared" si="107"/>
        <v>2797289100</v>
      </c>
      <c r="AS163" s="58">
        <f t="shared" si="108"/>
        <v>46621485</v>
      </c>
      <c r="AT163" s="336">
        <f t="shared" si="109"/>
        <v>58369068.75</v>
      </c>
      <c r="AU163" s="131">
        <f t="shared" si="110"/>
        <v>32997990</v>
      </c>
      <c r="AV163" s="5">
        <f t="shared" si="111"/>
        <v>46621485</v>
      </c>
      <c r="AW163" s="5">
        <f t="shared" si="112"/>
        <v>73304200</v>
      </c>
      <c r="AX163" s="266">
        <f t="shared" si="128"/>
        <v>3503322660.9061441</v>
      </c>
      <c r="AY163" s="117">
        <f t="shared" si="129"/>
        <v>3503322660.9061441</v>
      </c>
      <c r="AZ163" s="2"/>
      <c r="BA163" s="2"/>
      <c r="BV163" s="53">
        <f t="shared" si="113"/>
        <v>-955838.4386699982</v>
      </c>
      <c r="BX163" s="116">
        <v>44</v>
      </c>
      <c r="BY163" s="112" t="s">
        <v>177</v>
      </c>
      <c r="BZ163" s="112" t="str">
        <f t="shared" ref="BZ163:BZ169" si="172">F266</f>
        <v>1BR-6</v>
      </c>
      <c r="CA163" s="113" t="str">
        <f t="shared" ref="CA163:CA169" si="173">D266</f>
        <v>06</v>
      </c>
      <c r="CB163" s="114">
        <f t="shared" ref="CB163:CC169" si="174">G266</f>
        <v>78</v>
      </c>
      <c r="CC163" s="114">
        <f t="shared" si="174"/>
        <v>66</v>
      </c>
      <c r="CD163" s="115">
        <f t="shared" ref="CD163:CD169" si="175">O266</f>
        <v>25964422.854173999</v>
      </c>
      <c r="CE163" s="115">
        <f t="shared" ref="CE163:CH169" si="176">AH266</f>
        <v>1575205000</v>
      </c>
      <c r="CF163" s="115">
        <f t="shared" si="176"/>
        <v>1775508000</v>
      </c>
      <c r="CG163" s="115">
        <f t="shared" si="176"/>
        <v>1885018000</v>
      </c>
      <c r="CH163" s="115">
        <f t="shared" si="176"/>
        <v>2001281000</v>
      </c>
      <c r="CI163" s="115">
        <f t="shared" ref="CI163:CI169" si="177">AN266</f>
        <v>2124716000</v>
      </c>
      <c r="CJ163" s="2">
        <v>21</v>
      </c>
      <c r="CV163" s="58">
        <f t="shared" si="120"/>
        <v>2969819100</v>
      </c>
      <c r="CW163" s="43">
        <f t="shared" si="121"/>
        <v>32997990</v>
      </c>
      <c r="CZ163" s="53">
        <f t="shared" si="122"/>
        <v>2638951200</v>
      </c>
      <c r="DA163" s="43">
        <f t="shared" si="123"/>
        <v>43982520</v>
      </c>
      <c r="DB163" s="48">
        <f t="shared" si="124"/>
        <v>73304200</v>
      </c>
    </row>
    <row r="164" spans="1:106">
      <c r="A164" s="3">
        <f t="shared" si="125"/>
        <v>125</v>
      </c>
      <c r="B164" s="249">
        <v>2</v>
      </c>
      <c r="C164" s="250" t="s">
        <v>167</v>
      </c>
      <c r="D164" s="251" t="s">
        <v>35</v>
      </c>
      <c r="E164" s="252"/>
      <c r="F164" s="40" t="s">
        <v>42</v>
      </c>
      <c r="G164" s="253">
        <f t="shared" si="87"/>
        <v>78</v>
      </c>
      <c r="H164" s="253">
        <f t="shared" si="88"/>
        <v>66</v>
      </c>
      <c r="I164" s="254">
        <f t="shared" si="89"/>
        <v>27506142.120000001</v>
      </c>
      <c r="J164" s="254">
        <f t="shared" si="90"/>
        <v>2</v>
      </c>
      <c r="K164" s="255">
        <f t="shared" si="91"/>
        <v>0.93</v>
      </c>
      <c r="L164" s="256">
        <f t="shared" si="171"/>
        <v>1.01</v>
      </c>
      <c r="M164" s="257">
        <f t="shared" si="92"/>
        <v>21590156.067032635</v>
      </c>
      <c r="N164" s="257">
        <f t="shared" si="93"/>
        <v>24335555.480755895</v>
      </c>
      <c r="O164" s="257">
        <f t="shared" si="94"/>
        <v>25836519.293316003</v>
      </c>
      <c r="P164" s="257">
        <f t="shared" si="95"/>
        <v>27430059.269522611</v>
      </c>
      <c r="Q164" s="258">
        <f t="shared" si="96"/>
        <v>25836519.293316003</v>
      </c>
      <c r="R164" s="257">
        <f t="shared" si="96"/>
        <v>27430059.269522611</v>
      </c>
      <c r="S164" s="257">
        <f t="shared" si="97"/>
        <v>29121885.304580249</v>
      </c>
      <c r="T164" s="257"/>
      <c r="U164" s="257">
        <f t="shared" si="98"/>
        <v>1424950300.4241538</v>
      </c>
      <c r="V164" s="257">
        <f t="shared" si="99"/>
        <v>1606146661.7298892</v>
      </c>
      <c r="W164" s="257">
        <f t="shared" si="100"/>
        <v>1705210273.3588562</v>
      </c>
      <c r="X164" s="258">
        <f t="shared" si="101"/>
        <v>1810383911.7884924</v>
      </c>
      <c r="Y164" s="258">
        <f t="shared" si="102"/>
        <v>1705210273.3588562</v>
      </c>
      <c r="Z164" s="257">
        <f t="shared" si="103"/>
        <v>1810383911.7884924</v>
      </c>
      <c r="AA164" s="257">
        <f t="shared" si="104"/>
        <v>1922044430.1022964</v>
      </c>
      <c r="AB164" s="257"/>
      <c r="AC164" s="32" t="str">
        <f t="shared" si="105"/>
        <v>BERTAHAP</v>
      </c>
      <c r="AD164" s="259">
        <f t="shared" si="106"/>
        <v>0</v>
      </c>
      <c r="AE164" s="260">
        <v>2</v>
      </c>
      <c r="AF164" s="261"/>
      <c r="AG164" s="257" t="e">
        <f>IF(AF164&gt;#REF!,"LB","KR")</f>
        <v>#REF!</v>
      </c>
      <c r="AH164" s="261">
        <f t="shared" si="159"/>
        <v>1567446000</v>
      </c>
      <c r="AI164" s="261">
        <f t="shared" si="159"/>
        <v>1766762000</v>
      </c>
      <c r="AJ164" s="261">
        <f t="shared" si="159"/>
        <v>1875732000</v>
      </c>
      <c r="AK164" s="262">
        <f t="shared" si="159"/>
        <v>1991423000</v>
      </c>
      <c r="AL164" s="262">
        <f t="shared" si="159"/>
        <v>1875732000</v>
      </c>
      <c r="AM164" s="261">
        <f t="shared" si="159"/>
        <v>1991423000</v>
      </c>
      <c r="AN164" s="261">
        <f t="shared" si="158"/>
        <v>2114249000</v>
      </c>
      <c r="AO164" s="261">
        <f t="shared" si="126"/>
        <v>2114249560.9868088</v>
      </c>
      <c r="AP164" s="51">
        <f t="shared" si="127"/>
        <v>1988276000</v>
      </c>
      <c r="AQ164" s="42">
        <f t="shared" si="127"/>
        <v>2110909000</v>
      </c>
      <c r="AR164" s="58">
        <f t="shared" si="107"/>
        <v>1789448400</v>
      </c>
      <c r="AS164" s="58">
        <f t="shared" si="108"/>
        <v>29824140</v>
      </c>
      <c r="AT164" s="336">
        <f t="shared" si="109"/>
        <v>37339181.25</v>
      </c>
      <c r="AU164" s="131">
        <f t="shared" si="110"/>
        <v>21109090</v>
      </c>
      <c r="AV164" s="5">
        <f t="shared" si="111"/>
        <v>29824140</v>
      </c>
      <c r="AW164" s="5">
        <f t="shared" si="112"/>
        <v>46893300</v>
      </c>
      <c r="AX164" s="266">
        <f t="shared" si="128"/>
        <v>2241104786.9311819</v>
      </c>
      <c r="AY164" s="117">
        <f t="shared" si="129"/>
        <v>2241104786.9311819</v>
      </c>
      <c r="AZ164" s="2"/>
      <c r="BA164" s="2"/>
      <c r="BV164" s="53">
        <f t="shared" si="113"/>
        <v>-1511462.5094939955</v>
      </c>
      <c r="BX164" s="116"/>
      <c r="BY164" s="112"/>
      <c r="BZ164" s="112" t="str">
        <f t="shared" si="172"/>
        <v>1BR-8</v>
      </c>
      <c r="CA164" s="113" t="str">
        <f t="shared" si="173"/>
        <v>08</v>
      </c>
      <c r="CB164" s="114">
        <f t="shared" si="174"/>
        <v>60</v>
      </c>
      <c r="CC164" s="114">
        <f t="shared" si="174"/>
        <v>52</v>
      </c>
      <c r="CD164" s="115">
        <f t="shared" si="175"/>
        <v>25964422.854173999</v>
      </c>
      <c r="CE164" s="115">
        <f t="shared" si="176"/>
        <v>1241071000</v>
      </c>
      <c r="CF164" s="115">
        <f t="shared" si="176"/>
        <v>1398885000</v>
      </c>
      <c r="CG164" s="115">
        <f t="shared" si="176"/>
        <v>1485165000</v>
      </c>
      <c r="CH164" s="115">
        <f t="shared" si="176"/>
        <v>1576767000</v>
      </c>
      <c r="CI164" s="115">
        <f t="shared" si="177"/>
        <v>1674019000</v>
      </c>
      <c r="CV164" s="58">
        <f t="shared" si="120"/>
        <v>1899818100</v>
      </c>
      <c r="CW164" s="43">
        <f t="shared" si="121"/>
        <v>21109090</v>
      </c>
      <c r="CZ164" s="53">
        <f t="shared" si="122"/>
        <v>1688158800</v>
      </c>
      <c r="DA164" s="43">
        <f t="shared" si="123"/>
        <v>28135980</v>
      </c>
      <c r="DB164" s="48">
        <f t="shared" si="124"/>
        <v>46893300</v>
      </c>
    </row>
    <row r="165" spans="1:106">
      <c r="A165" s="3">
        <f t="shared" si="125"/>
        <v>126</v>
      </c>
      <c r="B165" s="249">
        <v>3</v>
      </c>
      <c r="C165" s="250" t="s">
        <v>167</v>
      </c>
      <c r="D165" s="251" t="s">
        <v>41</v>
      </c>
      <c r="E165" s="252"/>
      <c r="F165" s="40" t="s">
        <v>45</v>
      </c>
      <c r="G165" s="253">
        <f t="shared" si="87"/>
        <v>60</v>
      </c>
      <c r="H165" s="253">
        <f t="shared" si="88"/>
        <v>52</v>
      </c>
      <c r="I165" s="254">
        <f t="shared" si="89"/>
        <v>27506142.120000001</v>
      </c>
      <c r="J165" s="254">
        <f t="shared" si="90"/>
        <v>2</v>
      </c>
      <c r="K165" s="255">
        <f t="shared" si="91"/>
        <v>0.93</v>
      </c>
      <c r="L165" s="256">
        <f t="shared" si="171"/>
        <v>1.01</v>
      </c>
      <c r="M165" s="257">
        <f t="shared" si="92"/>
        <v>21590156.067032635</v>
      </c>
      <c r="N165" s="257">
        <f t="shared" si="93"/>
        <v>24335555.480755895</v>
      </c>
      <c r="O165" s="257">
        <f t="shared" si="94"/>
        <v>25836519.293316003</v>
      </c>
      <c r="P165" s="257">
        <f t="shared" si="95"/>
        <v>27430059.269522611</v>
      </c>
      <c r="Q165" s="258">
        <f t="shared" si="96"/>
        <v>25836519.293316003</v>
      </c>
      <c r="R165" s="257">
        <f t="shared" si="96"/>
        <v>27430059.269522611</v>
      </c>
      <c r="S165" s="257">
        <f t="shared" si="97"/>
        <v>29121885.304580249</v>
      </c>
      <c r="T165" s="257"/>
      <c r="U165" s="257">
        <f t="shared" si="98"/>
        <v>1122688115.485697</v>
      </c>
      <c r="V165" s="257">
        <f t="shared" si="99"/>
        <v>1265448884.9993067</v>
      </c>
      <c r="W165" s="257">
        <f t="shared" si="100"/>
        <v>1343499003.2524321</v>
      </c>
      <c r="X165" s="258">
        <f t="shared" si="101"/>
        <v>1426363082.0151758</v>
      </c>
      <c r="Y165" s="258">
        <f t="shared" si="102"/>
        <v>1343499003.2524321</v>
      </c>
      <c r="Z165" s="257">
        <f t="shared" si="103"/>
        <v>1426363082.0151758</v>
      </c>
      <c r="AA165" s="257">
        <f t="shared" si="104"/>
        <v>1514338035.8381729</v>
      </c>
      <c r="AB165" s="257"/>
      <c r="AC165" s="32" t="str">
        <f t="shared" si="105"/>
        <v>BERTAHAP</v>
      </c>
      <c r="AD165" s="259">
        <f t="shared" si="106"/>
        <v>0</v>
      </c>
      <c r="AE165" s="260">
        <v>2</v>
      </c>
      <c r="AF165" s="261"/>
      <c r="AG165" s="257" t="e">
        <f>IF(AF165&gt;#REF!,"LB","KR")</f>
        <v>#REF!</v>
      </c>
      <c r="AH165" s="261">
        <f t="shared" si="159"/>
        <v>1234957000</v>
      </c>
      <c r="AI165" s="261">
        <f t="shared" si="159"/>
        <v>1391994000</v>
      </c>
      <c r="AJ165" s="261">
        <f t="shared" si="159"/>
        <v>1477849000</v>
      </c>
      <c r="AK165" s="262">
        <f t="shared" si="159"/>
        <v>1569000000</v>
      </c>
      <c r="AL165" s="262">
        <f t="shared" si="159"/>
        <v>1477849000</v>
      </c>
      <c r="AM165" s="261">
        <f t="shared" si="159"/>
        <v>1569000000</v>
      </c>
      <c r="AN165" s="261">
        <f t="shared" si="158"/>
        <v>1665772000</v>
      </c>
      <c r="AO165" s="261">
        <f t="shared" si="126"/>
        <v>1665772445.7276547</v>
      </c>
      <c r="AP165" s="51">
        <f t="shared" si="127"/>
        <v>1566520000</v>
      </c>
      <c r="AQ165" s="42">
        <f t="shared" si="127"/>
        <v>1663140000</v>
      </c>
      <c r="AR165" s="58">
        <f t="shared" si="107"/>
        <v>1409868000</v>
      </c>
      <c r="AS165" s="58">
        <f t="shared" si="108"/>
        <v>23497800</v>
      </c>
      <c r="AT165" s="336">
        <f t="shared" si="109"/>
        <v>29418750</v>
      </c>
      <c r="AU165" s="131">
        <f t="shared" si="110"/>
        <v>16631400</v>
      </c>
      <c r="AV165" s="5">
        <f t="shared" si="111"/>
        <v>23497800</v>
      </c>
      <c r="AW165" s="5">
        <f t="shared" si="112"/>
        <v>36946225</v>
      </c>
      <c r="AX165" s="266">
        <f t="shared" si="128"/>
        <v>1765718472.6280129</v>
      </c>
      <c r="AY165" s="117">
        <f t="shared" si="129"/>
        <v>1765718472.6280129</v>
      </c>
      <c r="AZ165" s="2"/>
      <c r="BA165" s="2"/>
      <c r="BV165" s="53">
        <f t="shared" si="113"/>
        <v>-1511462.5094939955</v>
      </c>
      <c r="BX165" s="116"/>
      <c r="BY165" s="112"/>
      <c r="BZ165" s="112" t="str">
        <f t="shared" si="172"/>
        <v>1BR-10</v>
      </c>
      <c r="CA165" s="113">
        <f t="shared" si="173"/>
        <v>10</v>
      </c>
      <c r="CB165" s="114">
        <f t="shared" si="174"/>
        <v>74</v>
      </c>
      <c r="CC165" s="114">
        <f t="shared" si="174"/>
        <v>63</v>
      </c>
      <c r="CD165" s="115">
        <f t="shared" si="175"/>
        <v>25964422.854173999</v>
      </c>
      <c r="CE165" s="115">
        <f t="shared" si="176"/>
        <v>1503605000</v>
      </c>
      <c r="CF165" s="115">
        <f t="shared" si="176"/>
        <v>1694803000</v>
      </c>
      <c r="CG165" s="115">
        <f t="shared" si="176"/>
        <v>1799335000</v>
      </c>
      <c r="CH165" s="115">
        <f t="shared" si="176"/>
        <v>1910314000</v>
      </c>
      <c r="CI165" s="115">
        <f t="shared" si="177"/>
        <v>2028138000</v>
      </c>
      <c r="CV165" s="58">
        <f t="shared" si="120"/>
        <v>1496826000</v>
      </c>
      <c r="CW165" s="43">
        <f t="shared" si="121"/>
        <v>16631400</v>
      </c>
      <c r="CZ165" s="53">
        <f t="shared" si="122"/>
        <v>1330064100</v>
      </c>
      <c r="DA165" s="43">
        <f t="shared" si="123"/>
        <v>22167735</v>
      </c>
      <c r="DB165" s="48">
        <f t="shared" si="124"/>
        <v>36946225</v>
      </c>
    </row>
    <row r="166" spans="1:106">
      <c r="A166" s="3">
        <f t="shared" si="125"/>
        <v>127</v>
      </c>
      <c r="B166" s="249">
        <v>4</v>
      </c>
      <c r="C166" s="250" t="s">
        <v>167</v>
      </c>
      <c r="D166" s="251">
        <v>10</v>
      </c>
      <c r="E166" s="252"/>
      <c r="F166" s="40" t="s">
        <v>48</v>
      </c>
      <c r="G166" s="253">
        <f t="shared" si="87"/>
        <v>74</v>
      </c>
      <c r="H166" s="253">
        <f t="shared" si="88"/>
        <v>63</v>
      </c>
      <c r="I166" s="254">
        <f t="shared" si="89"/>
        <v>27506142.120000001</v>
      </c>
      <c r="J166" s="254">
        <f t="shared" si="90"/>
        <v>2</v>
      </c>
      <c r="K166" s="255">
        <f t="shared" si="91"/>
        <v>0.93</v>
      </c>
      <c r="L166" s="256">
        <f t="shared" si="171"/>
        <v>1.01</v>
      </c>
      <c r="M166" s="257">
        <f t="shared" si="92"/>
        <v>21590156.067032635</v>
      </c>
      <c r="N166" s="257">
        <f t="shared" si="93"/>
        <v>24335555.480755895</v>
      </c>
      <c r="O166" s="257">
        <f t="shared" si="94"/>
        <v>25836519.293316003</v>
      </c>
      <c r="P166" s="257">
        <f t="shared" si="95"/>
        <v>27430059.269522611</v>
      </c>
      <c r="Q166" s="258">
        <f t="shared" si="96"/>
        <v>25836519.293316003</v>
      </c>
      <c r="R166" s="257">
        <f t="shared" si="96"/>
        <v>27430059.269522611</v>
      </c>
      <c r="S166" s="257">
        <f t="shared" si="97"/>
        <v>29121885.304580249</v>
      </c>
      <c r="T166" s="257"/>
      <c r="U166" s="257">
        <f t="shared" si="98"/>
        <v>1360179832.2230561</v>
      </c>
      <c r="V166" s="257">
        <f t="shared" si="99"/>
        <v>1533139995.2876215</v>
      </c>
      <c r="W166" s="257">
        <f t="shared" si="100"/>
        <v>1627700715.4789083</v>
      </c>
      <c r="X166" s="258">
        <f t="shared" si="101"/>
        <v>1728093733.9799244</v>
      </c>
      <c r="Y166" s="258">
        <f t="shared" si="102"/>
        <v>1627700715.4789083</v>
      </c>
      <c r="Z166" s="257">
        <f t="shared" si="103"/>
        <v>1728093733.9799244</v>
      </c>
      <c r="AA166" s="257">
        <f t="shared" si="104"/>
        <v>1834678774.1885557</v>
      </c>
      <c r="AB166" s="257"/>
      <c r="AC166" s="32" t="str">
        <f t="shared" si="105"/>
        <v>BERTAHAP</v>
      </c>
      <c r="AD166" s="259">
        <f t="shared" si="106"/>
        <v>0</v>
      </c>
      <c r="AE166" s="260">
        <v>2</v>
      </c>
      <c r="AF166" s="261"/>
      <c r="AG166" s="257" t="e">
        <f>IF(AF166&gt;#REF!,"LB","KR")</f>
        <v>#REF!</v>
      </c>
      <c r="AH166" s="261">
        <f t="shared" si="159"/>
        <v>1496198000</v>
      </c>
      <c r="AI166" s="261">
        <f t="shared" si="159"/>
        <v>1686454000</v>
      </c>
      <c r="AJ166" s="261">
        <f t="shared" si="159"/>
        <v>1790471000</v>
      </c>
      <c r="AK166" s="262">
        <f t="shared" si="159"/>
        <v>1900904000</v>
      </c>
      <c r="AL166" s="262">
        <f t="shared" si="159"/>
        <v>1790471000</v>
      </c>
      <c r="AM166" s="261">
        <f t="shared" si="159"/>
        <v>1900904000</v>
      </c>
      <c r="AN166" s="261">
        <f t="shared" si="158"/>
        <v>2018147000</v>
      </c>
      <c r="AO166" s="261">
        <f t="shared" si="126"/>
        <v>2018147549.5050869</v>
      </c>
      <c r="AP166" s="51">
        <f t="shared" si="127"/>
        <v>1897900000</v>
      </c>
      <c r="AQ166" s="42">
        <f t="shared" si="127"/>
        <v>2014959000</v>
      </c>
      <c r="AR166" s="58">
        <f t="shared" si="107"/>
        <v>1708110000</v>
      </c>
      <c r="AS166" s="58">
        <f t="shared" si="108"/>
        <v>28468500</v>
      </c>
      <c r="AT166" s="336">
        <f t="shared" si="109"/>
        <v>35641950</v>
      </c>
      <c r="AU166" s="131">
        <f t="shared" si="110"/>
        <v>20149590</v>
      </c>
      <c r="AV166" s="5">
        <f t="shared" si="111"/>
        <v>28468500</v>
      </c>
      <c r="AW166" s="5">
        <f t="shared" si="112"/>
        <v>44761775</v>
      </c>
      <c r="AX166" s="266">
        <f t="shared" si="128"/>
        <v>2139236821.8478711</v>
      </c>
      <c r="AY166" s="117">
        <f t="shared" si="129"/>
        <v>2139236821.8478711</v>
      </c>
      <c r="AZ166" s="2"/>
      <c r="BA166" s="2"/>
      <c r="BV166" s="53">
        <f t="shared" si="113"/>
        <v>-1511462.5094939955</v>
      </c>
      <c r="BX166" s="116"/>
      <c r="BY166" s="112"/>
      <c r="BZ166" s="112" t="str">
        <f t="shared" si="172"/>
        <v>1BR-12</v>
      </c>
      <c r="CA166" s="113">
        <f t="shared" si="173"/>
        <v>12</v>
      </c>
      <c r="CB166" s="114">
        <f t="shared" si="174"/>
        <v>67</v>
      </c>
      <c r="CC166" s="114">
        <f t="shared" si="174"/>
        <v>57</v>
      </c>
      <c r="CD166" s="115">
        <f t="shared" si="175"/>
        <v>25964422.854173999</v>
      </c>
      <c r="CE166" s="115">
        <f t="shared" si="176"/>
        <v>1360405000</v>
      </c>
      <c r="CF166" s="115">
        <f t="shared" si="176"/>
        <v>1533393000</v>
      </c>
      <c r="CG166" s="115">
        <f t="shared" si="176"/>
        <v>1627970000</v>
      </c>
      <c r="CH166" s="115">
        <f t="shared" si="176"/>
        <v>1728379000</v>
      </c>
      <c r="CI166" s="115">
        <f t="shared" si="177"/>
        <v>1834982000</v>
      </c>
      <c r="CV166" s="58">
        <f t="shared" si="120"/>
        <v>1813463100</v>
      </c>
      <c r="CW166" s="43">
        <f t="shared" si="121"/>
        <v>20149590</v>
      </c>
      <c r="CZ166" s="53">
        <f t="shared" si="122"/>
        <v>1611423900</v>
      </c>
      <c r="DA166" s="43">
        <f t="shared" si="123"/>
        <v>26857065</v>
      </c>
      <c r="DB166" s="48">
        <f t="shared" si="124"/>
        <v>44761775</v>
      </c>
    </row>
    <row r="167" spans="1:106">
      <c r="A167" s="3">
        <f t="shared" si="125"/>
        <v>128</v>
      </c>
      <c r="B167" s="249">
        <v>5</v>
      </c>
      <c r="C167" s="250" t="s">
        <v>167</v>
      </c>
      <c r="D167" s="285">
        <v>12</v>
      </c>
      <c r="E167" s="252"/>
      <c r="F167" s="40" t="s">
        <v>50</v>
      </c>
      <c r="G167" s="253">
        <f t="shared" si="87"/>
        <v>67</v>
      </c>
      <c r="H167" s="253">
        <f t="shared" si="88"/>
        <v>57</v>
      </c>
      <c r="I167" s="254">
        <f t="shared" si="89"/>
        <v>27506142.120000001</v>
      </c>
      <c r="J167" s="254">
        <f t="shared" si="90"/>
        <v>2</v>
      </c>
      <c r="K167" s="255">
        <f t="shared" si="91"/>
        <v>0.93</v>
      </c>
      <c r="L167" s="256">
        <f t="shared" si="171"/>
        <v>1.01</v>
      </c>
      <c r="M167" s="257">
        <f t="shared" si="92"/>
        <v>21590156.067032635</v>
      </c>
      <c r="N167" s="257">
        <f t="shared" si="93"/>
        <v>24335555.480755895</v>
      </c>
      <c r="O167" s="257">
        <f t="shared" si="94"/>
        <v>25836519.293316003</v>
      </c>
      <c r="P167" s="257">
        <f t="shared" si="95"/>
        <v>27430059.269522611</v>
      </c>
      <c r="Q167" s="258">
        <f t="shared" si="96"/>
        <v>25836519.293316003</v>
      </c>
      <c r="R167" s="257">
        <f t="shared" si="96"/>
        <v>27430059.269522611</v>
      </c>
      <c r="S167" s="257">
        <f t="shared" si="97"/>
        <v>29121885.304580249</v>
      </c>
      <c r="T167" s="257"/>
      <c r="U167" s="257">
        <f t="shared" si="98"/>
        <v>1230638895.8208601</v>
      </c>
      <c r="V167" s="257">
        <f t="shared" si="99"/>
        <v>1387126662.4030859</v>
      </c>
      <c r="W167" s="257">
        <f t="shared" si="100"/>
        <v>1472681599.7190123</v>
      </c>
      <c r="X167" s="258">
        <f t="shared" si="101"/>
        <v>1563513378.3627889</v>
      </c>
      <c r="Y167" s="258">
        <f t="shared" si="102"/>
        <v>1472681599.7190123</v>
      </c>
      <c r="Z167" s="257">
        <f t="shared" si="103"/>
        <v>1563513378.3627889</v>
      </c>
      <c r="AA167" s="257">
        <f t="shared" si="104"/>
        <v>1659947462.3610742</v>
      </c>
      <c r="AB167" s="257"/>
      <c r="AC167" s="32" t="str">
        <f t="shared" si="105"/>
        <v>BERTAHAP</v>
      </c>
      <c r="AD167" s="259">
        <f t="shared" si="106"/>
        <v>0</v>
      </c>
      <c r="AE167" s="260">
        <v>2</v>
      </c>
      <c r="AF167" s="261"/>
      <c r="AG167" s="257" t="e">
        <f>IF(AF167&gt;#REF!,"LB","KR")</f>
        <v>#REF!</v>
      </c>
      <c r="AH167" s="261">
        <f t="shared" si="159"/>
        <v>1353703000</v>
      </c>
      <c r="AI167" s="261">
        <f t="shared" si="159"/>
        <v>1525840000</v>
      </c>
      <c r="AJ167" s="261">
        <f t="shared" si="159"/>
        <v>1619950000</v>
      </c>
      <c r="AK167" s="262">
        <f t="shared" si="159"/>
        <v>1719865000</v>
      </c>
      <c r="AL167" s="262">
        <f t="shared" si="159"/>
        <v>1619950000</v>
      </c>
      <c r="AM167" s="261">
        <f t="shared" si="159"/>
        <v>1719865000</v>
      </c>
      <c r="AN167" s="261">
        <f t="shared" si="158"/>
        <v>1825943000</v>
      </c>
      <c r="AO167" s="261">
        <f t="shared" si="126"/>
        <v>1825942464.8638577</v>
      </c>
      <c r="AP167" s="51">
        <f t="shared" si="127"/>
        <v>1717147000</v>
      </c>
      <c r="AQ167" s="42">
        <f t="shared" si="127"/>
        <v>1823057000</v>
      </c>
      <c r="AR167" s="58">
        <f t="shared" si="107"/>
        <v>1545432300</v>
      </c>
      <c r="AS167" s="58">
        <f t="shared" si="108"/>
        <v>25757205</v>
      </c>
      <c r="AT167" s="336">
        <f t="shared" si="109"/>
        <v>32247468.75</v>
      </c>
      <c r="AU167" s="131">
        <f t="shared" si="110"/>
        <v>18230570</v>
      </c>
      <c r="AV167" s="5">
        <f t="shared" si="111"/>
        <v>25757205</v>
      </c>
      <c r="AW167" s="5">
        <f t="shared" si="112"/>
        <v>40498750</v>
      </c>
      <c r="AX167" s="266">
        <f t="shared" si="128"/>
        <v>1935498768.3260624</v>
      </c>
      <c r="AY167" s="117">
        <f t="shared" si="129"/>
        <v>1935498768.3260624</v>
      </c>
      <c r="AZ167" s="2"/>
      <c r="BA167" s="2"/>
      <c r="BV167" s="53">
        <f t="shared" si="113"/>
        <v>-1511462.5094939955</v>
      </c>
      <c r="BX167" s="116"/>
      <c r="BY167" s="112"/>
      <c r="BZ167" s="112" t="str">
        <f t="shared" si="172"/>
        <v>1BR-16</v>
      </c>
      <c r="CA167" s="113">
        <f t="shared" si="173"/>
        <v>16</v>
      </c>
      <c r="CB167" s="114">
        <f t="shared" si="174"/>
        <v>71</v>
      </c>
      <c r="CC167" s="114">
        <f t="shared" si="174"/>
        <v>63</v>
      </c>
      <c r="CD167" s="115">
        <f t="shared" si="175"/>
        <v>25964422.854173999</v>
      </c>
      <c r="CE167" s="115">
        <f t="shared" si="176"/>
        <v>1503605000</v>
      </c>
      <c r="CF167" s="115">
        <f t="shared" si="176"/>
        <v>1694803000</v>
      </c>
      <c r="CG167" s="115">
        <f t="shared" si="176"/>
        <v>1799335000</v>
      </c>
      <c r="CH167" s="115">
        <f t="shared" si="176"/>
        <v>1910314000</v>
      </c>
      <c r="CI167" s="115">
        <f t="shared" si="177"/>
        <v>2028138000</v>
      </c>
      <c r="CV167" s="58">
        <f t="shared" si="120"/>
        <v>1640751300</v>
      </c>
      <c r="CW167" s="43">
        <f t="shared" si="121"/>
        <v>18230570</v>
      </c>
      <c r="CZ167" s="53">
        <f t="shared" si="122"/>
        <v>1457955000</v>
      </c>
      <c r="DA167" s="43">
        <f t="shared" si="123"/>
        <v>24299250</v>
      </c>
      <c r="DB167" s="48">
        <f t="shared" si="124"/>
        <v>40498750</v>
      </c>
    </row>
    <row r="168" spans="1:106">
      <c r="A168" s="3">
        <f t="shared" si="125"/>
        <v>129</v>
      </c>
      <c r="B168" s="249">
        <v>6</v>
      </c>
      <c r="C168" s="250" t="s">
        <v>167</v>
      </c>
      <c r="D168" s="251">
        <v>16</v>
      </c>
      <c r="E168" s="252"/>
      <c r="F168" s="40" t="s">
        <v>52</v>
      </c>
      <c r="G168" s="253">
        <f t="shared" ref="G168:G231" si="178">SUMIF($V$10:$V$28,F168,$AA$10:$AA$28)</f>
        <v>71</v>
      </c>
      <c r="H168" s="253">
        <f t="shared" ref="H168:H231" si="179">SUMIF($V$10:$V$28,F168,$X$10:$X$28)</f>
        <v>63</v>
      </c>
      <c r="I168" s="254">
        <f t="shared" ref="I168:I231" si="180">$I$27</f>
        <v>27506142.120000001</v>
      </c>
      <c r="J168" s="254">
        <f t="shared" ref="J168:J231" si="181">SUMIF($AN$4:$AN$22,D168,$AQ$4:$AQ$22)</f>
        <v>2</v>
      </c>
      <c r="K168" s="255">
        <f t="shared" ref="K168:K231" si="182">IF(J168=$AJ$25,$AI$25,IF(J168=$AJ$26,$AI$26,IF(J168=$AJ$27,$AI$27,IF(J168=$AJ$28,$AI$28,IF(J168=$AJ$29,$AI$29,IF(J168=$AJ$30,$AI$30))))))</f>
        <v>0.93</v>
      </c>
      <c r="L168" s="256">
        <f t="shared" si="171"/>
        <v>1.01</v>
      </c>
      <c r="M168" s="257">
        <f t="shared" ref="M168:M231" si="183">$O168/(1+6%/12)^36</f>
        <v>21590156.067032635</v>
      </c>
      <c r="N168" s="257">
        <f t="shared" ref="N168:N231" si="184">$O168/(1+6%/12)^12</f>
        <v>24335555.480755895</v>
      </c>
      <c r="O168" s="257">
        <f t="shared" ref="O168:O231" si="185">$I$27*K168*L168</f>
        <v>25836519.293316003</v>
      </c>
      <c r="P168" s="257">
        <f t="shared" ref="P168:P231" si="186">$O168*(1+6%/12)^12</f>
        <v>27430059.269522611</v>
      </c>
      <c r="Q168" s="258">
        <f t="shared" ref="Q168:R231" si="187">O168</f>
        <v>25836519.293316003</v>
      </c>
      <c r="R168" s="257">
        <f t="shared" si="187"/>
        <v>27430059.269522611</v>
      </c>
      <c r="S168" s="257">
        <f t="shared" ref="S168:S231" si="188">$O168*(1+6%/12)^24</f>
        <v>29121885.304580249</v>
      </c>
      <c r="T168" s="257"/>
      <c r="U168" s="257">
        <f t="shared" ref="U168:U231" si="189">M168*H168</f>
        <v>1360179832.2230561</v>
      </c>
      <c r="V168" s="257">
        <f t="shared" ref="V168:V231" si="190">N168*H168</f>
        <v>1533139995.2876215</v>
      </c>
      <c r="W168" s="257">
        <f t="shared" ref="W168:W231" si="191">O168*H168</f>
        <v>1627700715.4789083</v>
      </c>
      <c r="X168" s="258">
        <f t="shared" ref="X168:X231" si="192">P168*H168</f>
        <v>1728093733.9799244</v>
      </c>
      <c r="Y168" s="258">
        <f t="shared" ref="Y168:Y231" si="193">Q168*H168</f>
        <v>1627700715.4789083</v>
      </c>
      <c r="Z168" s="257">
        <f t="shared" ref="Z168:Z231" si="194">R168*H168</f>
        <v>1728093733.9799244</v>
      </c>
      <c r="AA168" s="257">
        <f t="shared" ref="AA168:AA231" si="195">S168*H168</f>
        <v>1834678774.1885557</v>
      </c>
      <c r="AB168" s="257"/>
      <c r="AC168" s="32" t="str">
        <f t="shared" ref="AC168:AC231" si="196">IF(AE168=$H$32,$M$32,IF(AE168=$H$33,$M$33,IF(AE168=$H$34,$M$34)))</f>
        <v>BERTAHAP</v>
      </c>
      <c r="AD168" s="259">
        <f t="shared" ref="AD168:AD231" si="197">IF(AC168=$M$32,$N$32,IF(AC168=$M$33,$N$33,$N$34))</f>
        <v>0</v>
      </c>
      <c r="AE168" s="260">
        <v>2</v>
      </c>
      <c r="AF168" s="261"/>
      <c r="AG168" s="257" t="e">
        <f>IF(AF168&gt;#REF!,"LB","KR")</f>
        <v>#REF!</v>
      </c>
      <c r="AH168" s="261">
        <f t="shared" si="159"/>
        <v>1496198000</v>
      </c>
      <c r="AI168" s="261">
        <f t="shared" si="159"/>
        <v>1686454000</v>
      </c>
      <c r="AJ168" s="261">
        <f t="shared" si="159"/>
        <v>1790471000</v>
      </c>
      <c r="AK168" s="262">
        <f t="shared" si="159"/>
        <v>1900904000</v>
      </c>
      <c r="AL168" s="262">
        <f t="shared" si="159"/>
        <v>1790471000</v>
      </c>
      <c r="AM168" s="261">
        <f t="shared" si="159"/>
        <v>1900904000</v>
      </c>
      <c r="AN168" s="261">
        <f t="shared" si="158"/>
        <v>2018147000</v>
      </c>
      <c r="AO168" s="261">
        <f t="shared" si="126"/>
        <v>2018147549.5050869</v>
      </c>
      <c r="AP168" s="51">
        <f t="shared" si="127"/>
        <v>1897900000</v>
      </c>
      <c r="AQ168" s="42">
        <f t="shared" si="127"/>
        <v>2014959000</v>
      </c>
      <c r="AR168" s="58">
        <f t="shared" ref="AR168:AR231" si="198">AP168-(AP168*10%)</f>
        <v>1708110000</v>
      </c>
      <c r="AS168" s="58">
        <f t="shared" ref="AS168:AS231" si="199">(AR168*40%)/24</f>
        <v>28468500</v>
      </c>
      <c r="AT168" s="336">
        <f t="shared" ref="AT168:AT231" si="200">(AK168*90%)/48</f>
        <v>35641950</v>
      </c>
      <c r="AU168" s="131">
        <f t="shared" ref="AU168:AU231" si="201">(AQ168*90%)*40%/36</f>
        <v>20149590</v>
      </c>
      <c r="AV168" s="5">
        <f t="shared" ref="AV168:AV231" si="202">(AP168*90%)*40%/24</f>
        <v>28468500</v>
      </c>
      <c r="AW168" s="5">
        <f t="shared" ref="AW168:AW231" si="203">AJ168*90%/36</f>
        <v>44761775</v>
      </c>
      <c r="AX168" s="266">
        <f t="shared" si="128"/>
        <v>2139236821.8478711</v>
      </c>
      <c r="AY168" s="117">
        <f t="shared" si="129"/>
        <v>2139236821.8478711</v>
      </c>
      <c r="AZ168" s="2"/>
      <c r="BA168" s="2"/>
      <c r="BV168" s="53">
        <f t="shared" ref="BV168:BV231" si="204">O168-$O$298</f>
        <v>-1511462.5094939955</v>
      </c>
      <c r="BX168" s="116"/>
      <c r="BY168" s="112"/>
      <c r="BZ168" s="112" t="str">
        <f t="shared" si="172"/>
        <v>2BR-18</v>
      </c>
      <c r="CA168" s="113">
        <f t="shared" si="173"/>
        <v>18</v>
      </c>
      <c r="CB168" s="114">
        <f t="shared" si="174"/>
        <v>97</v>
      </c>
      <c r="CC168" s="114">
        <f t="shared" si="174"/>
        <v>85</v>
      </c>
      <c r="CD168" s="115">
        <f t="shared" si="175"/>
        <v>25964422.854173999</v>
      </c>
      <c r="CE168" s="115">
        <f t="shared" si="176"/>
        <v>2028674000</v>
      </c>
      <c r="CF168" s="115">
        <f t="shared" si="176"/>
        <v>2286639000</v>
      </c>
      <c r="CG168" s="115">
        <f t="shared" si="176"/>
        <v>2427674000</v>
      </c>
      <c r="CH168" s="115">
        <f t="shared" si="176"/>
        <v>2577408000</v>
      </c>
      <c r="CI168" s="115">
        <f t="shared" si="177"/>
        <v>2736376000</v>
      </c>
      <c r="CV168" s="58">
        <f t="shared" ref="CV168:CV231" si="205">AQ168-(AQ168*10%)</f>
        <v>1813463100</v>
      </c>
      <c r="CW168" s="43">
        <f t="shared" ref="CW168:CW231" si="206">(CV168*40%)/36</f>
        <v>20149590</v>
      </c>
      <c r="CZ168" s="53">
        <f t="shared" ref="CZ168:CZ231" si="207">AJ168*90%</f>
        <v>1611423900</v>
      </c>
      <c r="DA168" s="43">
        <f t="shared" ref="DA168:DA231" si="208">(CZ168*40%)/24</f>
        <v>26857065</v>
      </c>
      <c r="DB168" s="48">
        <f t="shared" ref="DB168:DB231" si="209">(AJ168*90%)/36</f>
        <v>44761775</v>
      </c>
    </row>
    <row r="169" spans="1:106">
      <c r="A169" s="3">
        <f t="shared" ref="A169:A232" si="210">A168+1</f>
        <v>130</v>
      </c>
      <c r="B169" s="249">
        <v>7</v>
      </c>
      <c r="C169" s="250" t="s">
        <v>167</v>
      </c>
      <c r="D169" s="285">
        <v>18</v>
      </c>
      <c r="E169" s="252"/>
      <c r="F169" s="40" t="s">
        <v>54</v>
      </c>
      <c r="G169" s="253">
        <f t="shared" si="178"/>
        <v>97</v>
      </c>
      <c r="H169" s="253">
        <f t="shared" si="179"/>
        <v>85</v>
      </c>
      <c r="I169" s="254">
        <f t="shared" si="180"/>
        <v>27506142.120000001</v>
      </c>
      <c r="J169" s="254">
        <f t="shared" si="181"/>
        <v>2</v>
      </c>
      <c r="K169" s="255">
        <f t="shared" si="182"/>
        <v>0.93</v>
      </c>
      <c r="L169" s="256">
        <f t="shared" si="171"/>
        <v>1.01</v>
      </c>
      <c r="M169" s="257">
        <f t="shared" si="183"/>
        <v>21590156.067032635</v>
      </c>
      <c r="N169" s="257">
        <f t="shared" si="184"/>
        <v>24335555.480755895</v>
      </c>
      <c r="O169" s="257">
        <f t="shared" si="185"/>
        <v>25836519.293316003</v>
      </c>
      <c r="P169" s="257">
        <f t="shared" si="186"/>
        <v>27430059.269522611</v>
      </c>
      <c r="Q169" s="258">
        <f t="shared" si="187"/>
        <v>25836519.293316003</v>
      </c>
      <c r="R169" s="257">
        <f t="shared" si="187"/>
        <v>27430059.269522611</v>
      </c>
      <c r="S169" s="257">
        <f t="shared" si="188"/>
        <v>29121885.304580249</v>
      </c>
      <c r="T169" s="257"/>
      <c r="U169" s="257">
        <f t="shared" si="189"/>
        <v>1835163265.6977739</v>
      </c>
      <c r="V169" s="257">
        <f t="shared" si="190"/>
        <v>2068522215.8642511</v>
      </c>
      <c r="W169" s="257">
        <f t="shared" si="191"/>
        <v>2196104139.9318604</v>
      </c>
      <c r="X169" s="258">
        <f t="shared" si="192"/>
        <v>2331555037.9094219</v>
      </c>
      <c r="Y169" s="258">
        <f t="shared" si="193"/>
        <v>2196104139.9318604</v>
      </c>
      <c r="Z169" s="257">
        <f t="shared" si="194"/>
        <v>2331555037.9094219</v>
      </c>
      <c r="AA169" s="257">
        <f t="shared" si="195"/>
        <v>2475360250.8893213</v>
      </c>
      <c r="AB169" s="257"/>
      <c r="AC169" s="32" t="str">
        <f t="shared" si="196"/>
        <v>BERTAHAP</v>
      </c>
      <c r="AD169" s="259">
        <f t="shared" si="197"/>
        <v>0</v>
      </c>
      <c r="AE169" s="260">
        <v>2</v>
      </c>
      <c r="AF169" s="261"/>
      <c r="AG169" s="257" t="e">
        <f>IF(AF169&gt;#REF!,"LB","KR")</f>
        <v>#REF!</v>
      </c>
      <c r="AH169" s="261">
        <f t="shared" si="159"/>
        <v>2018680000</v>
      </c>
      <c r="AI169" s="261">
        <f t="shared" si="159"/>
        <v>2275375000</v>
      </c>
      <c r="AJ169" s="261">
        <f t="shared" si="159"/>
        <v>2415715000</v>
      </c>
      <c r="AK169" s="262">
        <f t="shared" si="159"/>
        <v>2564711000</v>
      </c>
      <c r="AL169" s="262">
        <f t="shared" si="159"/>
        <v>2415715000</v>
      </c>
      <c r="AM169" s="261">
        <f t="shared" si="159"/>
        <v>2564711000</v>
      </c>
      <c r="AN169" s="261">
        <f t="shared" si="158"/>
        <v>2722897000</v>
      </c>
      <c r="AO169" s="261">
        <f t="shared" ref="AO169:AO232" si="211">AK169*$AO$38</f>
        <v>2722896695.3821664</v>
      </c>
      <c r="AP169" s="51">
        <f t="shared" ref="AP169:AQ232" si="212">ROUNDUP(AJ169+(AJ169*6%),-3)</f>
        <v>2560658000</v>
      </c>
      <c r="AQ169" s="42">
        <f t="shared" si="212"/>
        <v>2718594000</v>
      </c>
      <c r="AR169" s="58">
        <f t="shared" si="198"/>
        <v>2304592200</v>
      </c>
      <c r="AS169" s="58">
        <f t="shared" si="199"/>
        <v>38409870</v>
      </c>
      <c r="AT169" s="336">
        <f t="shared" si="200"/>
        <v>48088331.25</v>
      </c>
      <c r="AU169" s="131">
        <f t="shared" si="201"/>
        <v>27185940</v>
      </c>
      <c r="AV169" s="5">
        <f t="shared" si="202"/>
        <v>38409870</v>
      </c>
      <c r="AW169" s="5">
        <f t="shared" si="203"/>
        <v>60392875</v>
      </c>
      <c r="AX169" s="266">
        <f t="shared" ref="AX169:AX232" si="213">AQ169*$AX$38</f>
        <v>2886270335.254807</v>
      </c>
      <c r="AY169" s="117">
        <f t="shared" si="129"/>
        <v>2886270335.254807</v>
      </c>
      <c r="AZ169" s="2"/>
      <c r="BA169" s="2"/>
      <c r="BV169" s="53">
        <f t="shared" si="204"/>
        <v>-1511462.5094939955</v>
      </c>
      <c r="BX169" s="116"/>
      <c r="BY169" s="112"/>
      <c r="BZ169" s="112" t="str">
        <f t="shared" si="172"/>
        <v>1BR-20</v>
      </c>
      <c r="CA169" s="113">
        <f t="shared" si="173"/>
        <v>20</v>
      </c>
      <c r="CB169" s="114">
        <f t="shared" si="174"/>
        <v>60</v>
      </c>
      <c r="CC169" s="114">
        <f t="shared" si="174"/>
        <v>51</v>
      </c>
      <c r="CD169" s="115">
        <f t="shared" si="175"/>
        <v>25964422.854173999</v>
      </c>
      <c r="CE169" s="115">
        <f t="shared" si="176"/>
        <v>1217204000</v>
      </c>
      <c r="CF169" s="115">
        <f t="shared" si="176"/>
        <v>1371984000</v>
      </c>
      <c r="CG169" s="115">
        <f t="shared" si="176"/>
        <v>1456605000</v>
      </c>
      <c r="CH169" s="115">
        <f t="shared" si="176"/>
        <v>1546445000</v>
      </c>
      <c r="CI169" s="115">
        <f t="shared" si="177"/>
        <v>1641826000</v>
      </c>
      <c r="CV169" s="58">
        <f t="shared" si="205"/>
        <v>2446734600</v>
      </c>
      <c r="CW169" s="43">
        <f t="shared" si="206"/>
        <v>27185940</v>
      </c>
      <c r="CZ169" s="53">
        <f t="shared" si="207"/>
        <v>2174143500</v>
      </c>
      <c r="DA169" s="43">
        <f t="shared" si="208"/>
        <v>36235725</v>
      </c>
      <c r="DB169" s="48">
        <f t="shared" si="209"/>
        <v>60392875</v>
      </c>
    </row>
    <row r="170" spans="1:106">
      <c r="A170" s="3">
        <f t="shared" si="210"/>
        <v>131</v>
      </c>
      <c r="B170" s="249">
        <v>8</v>
      </c>
      <c r="C170" s="250" t="s">
        <v>167</v>
      </c>
      <c r="D170" s="285">
        <v>20</v>
      </c>
      <c r="E170" s="252"/>
      <c r="F170" s="40" t="s">
        <v>70</v>
      </c>
      <c r="G170" s="253">
        <f t="shared" si="178"/>
        <v>60</v>
      </c>
      <c r="H170" s="253">
        <f t="shared" si="179"/>
        <v>51</v>
      </c>
      <c r="I170" s="254">
        <f t="shared" si="180"/>
        <v>27506142.120000001</v>
      </c>
      <c r="J170" s="254">
        <f t="shared" si="181"/>
        <v>2</v>
      </c>
      <c r="K170" s="255">
        <f t="shared" si="182"/>
        <v>0.93</v>
      </c>
      <c r="L170" s="256">
        <f t="shared" si="171"/>
        <v>1.01</v>
      </c>
      <c r="M170" s="257">
        <f t="shared" si="183"/>
        <v>21590156.067032635</v>
      </c>
      <c r="N170" s="257">
        <f t="shared" si="184"/>
        <v>24335555.480755895</v>
      </c>
      <c r="O170" s="257">
        <f t="shared" si="185"/>
        <v>25836519.293316003</v>
      </c>
      <c r="P170" s="257">
        <f t="shared" si="186"/>
        <v>27430059.269522611</v>
      </c>
      <c r="Q170" s="258">
        <f t="shared" si="187"/>
        <v>25836519.293316003</v>
      </c>
      <c r="R170" s="257">
        <f t="shared" si="187"/>
        <v>27430059.269522611</v>
      </c>
      <c r="S170" s="257">
        <f t="shared" si="188"/>
        <v>29121885.304580249</v>
      </c>
      <c r="T170" s="257"/>
      <c r="U170" s="257">
        <f t="shared" si="189"/>
        <v>1101097959.4186645</v>
      </c>
      <c r="V170" s="257">
        <f t="shared" si="190"/>
        <v>1241113329.5185506</v>
      </c>
      <c r="W170" s="257">
        <f t="shared" si="191"/>
        <v>1317662483.9591162</v>
      </c>
      <c r="X170" s="258">
        <f t="shared" si="192"/>
        <v>1398933022.7456532</v>
      </c>
      <c r="Y170" s="258">
        <f t="shared" si="193"/>
        <v>1317662483.9591162</v>
      </c>
      <c r="Z170" s="257">
        <f t="shared" si="194"/>
        <v>1398933022.7456532</v>
      </c>
      <c r="AA170" s="257">
        <f t="shared" si="195"/>
        <v>1485216150.5335927</v>
      </c>
      <c r="AB170" s="257"/>
      <c r="AC170" s="32" t="str">
        <f t="shared" si="196"/>
        <v>BERTAHAP</v>
      </c>
      <c r="AD170" s="259">
        <f t="shared" si="197"/>
        <v>0</v>
      </c>
      <c r="AE170" s="260">
        <v>2</v>
      </c>
      <c r="AF170" s="261"/>
      <c r="AG170" s="257" t="e">
        <f>IF(AF170&gt;#REF!,"LB","KR")</f>
        <v>#REF!</v>
      </c>
      <c r="AH170" s="261">
        <f t="shared" si="159"/>
        <v>1211208000</v>
      </c>
      <c r="AI170" s="261">
        <f t="shared" si="159"/>
        <v>1365225000</v>
      </c>
      <c r="AJ170" s="261">
        <f t="shared" si="159"/>
        <v>1449429000</v>
      </c>
      <c r="AK170" s="262">
        <f t="shared" si="159"/>
        <v>1538827000</v>
      </c>
      <c r="AL170" s="262">
        <f t="shared" si="159"/>
        <v>1449429000</v>
      </c>
      <c r="AM170" s="261">
        <f t="shared" si="159"/>
        <v>1538827000</v>
      </c>
      <c r="AN170" s="261">
        <f t="shared" si="158"/>
        <v>1633738000</v>
      </c>
      <c r="AO170" s="261">
        <f t="shared" si="211"/>
        <v>1633738441.900414</v>
      </c>
      <c r="AP170" s="51">
        <f t="shared" si="212"/>
        <v>1536395000</v>
      </c>
      <c r="AQ170" s="42">
        <f t="shared" si="212"/>
        <v>1631157000</v>
      </c>
      <c r="AR170" s="58">
        <f t="shared" si="198"/>
        <v>1382755500</v>
      </c>
      <c r="AS170" s="58">
        <f t="shared" si="199"/>
        <v>23045925</v>
      </c>
      <c r="AT170" s="336">
        <f t="shared" si="200"/>
        <v>28853006.25</v>
      </c>
      <c r="AU170" s="131">
        <f t="shared" si="201"/>
        <v>16311570</v>
      </c>
      <c r="AV170" s="5">
        <f t="shared" si="202"/>
        <v>23045925</v>
      </c>
      <c r="AW170" s="5">
        <f t="shared" si="203"/>
        <v>36235725</v>
      </c>
      <c r="AX170" s="266">
        <f t="shared" si="213"/>
        <v>1731762838.1594403</v>
      </c>
      <c r="AY170" s="117">
        <f t="shared" ref="AY170:AY233" si="214">AQ170*$AY$39</f>
        <v>1731762838.1594403</v>
      </c>
      <c r="AZ170" s="2"/>
      <c r="BA170" s="2"/>
      <c r="BV170" s="53">
        <f t="shared" si="204"/>
        <v>-1511462.5094939955</v>
      </c>
      <c r="BX170" s="116">
        <v>45</v>
      </c>
      <c r="BY170" s="112" t="s">
        <v>176</v>
      </c>
      <c r="BZ170" s="112" t="str">
        <f>F250</f>
        <v>1BR-10</v>
      </c>
      <c r="CA170" s="113">
        <f>D250</f>
        <v>10</v>
      </c>
      <c r="CB170" s="114">
        <f>G250</f>
        <v>74</v>
      </c>
      <c r="CC170" s="114">
        <f>H250</f>
        <v>63</v>
      </c>
      <c r="CD170" s="115">
        <f>O250</f>
        <v>25964422.854173999</v>
      </c>
      <c r="CE170" s="115">
        <f t="shared" ref="CE170:CH171" si="215">AH250</f>
        <v>1503605000</v>
      </c>
      <c r="CF170" s="115">
        <f t="shared" si="215"/>
        <v>1694803000</v>
      </c>
      <c r="CG170" s="115">
        <f t="shared" si="215"/>
        <v>1799335000</v>
      </c>
      <c r="CH170" s="115">
        <f t="shared" si="215"/>
        <v>1910314000</v>
      </c>
      <c r="CI170" s="115">
        <f>AN250</f>
        <v>2028138000</v>
      </c>
      <c r="CJ170" s="2">
        <v>4</v>
      </c>
      <c r="CV170" s="58">
        <f t="shared" si="205"/>
        <v>1468041300</v>
      </c>
      <c r="CW170" s="43">
        <f t="shared" si="206"/>
        <v>16311570</v>
      </c>
      <c r="CZ170" s="53">
        <f t="shared" si="207"/>
        <v>1304486100</v>
      </c>
      <c r="DA170" s="43">
        <f t="shared" si="208"/>
        <v>21741435</v>
      </c>
      <c r="DB170" s="48">
        <f t="shared" si="209"/>
        <v>36235725</v>
      </c>
    </row>
    <row r="171" spans="1:106">
      <c r="A171" s="3">
        <f t="shared" si="210"/>
        <v>132</v>
      </c>
      <c r="B171" s="249">
        <v>9</v>
      </c>
      <c r="C171" s="250" t="s">
        <v>167</v>
      </c>
      <c r="D171" s="285">
        <v>22</v>
      </c>
      <c r="E171" s="252"/>
      <c r="F171" s="40" t="s">
        <v>89</v>
      </c>
      <c r="G171" s="253">
        <f t="shared" si="178"/>
        <v>81</v>
      </c>
      <c r="H171" s="253">
        <f t="shared" si="179"/>
        <v>70</v>
      </c>
      <c r="I171" s="254">
        <f t="shared" si="180"/>
        <v>27506142.120000001</v>
      </c>
      <c r="J171" s="254">
        <f t="shared" si="181"/>
        <v>4</v>
      </c>
      <c r="K171" s="255">
        <f t="shared" si="182"/>
        <v>0.97</v>
      </c>
      <c r="L171" s="256">
        <f t="shared" si="171"/>
        <v>1.01</v>
      </c>
      <c r="M171" s="257">
        <f t="shared" si="183"/>
        <v>22518764.930130813</v>
      </c>
      <c r="N171" s="257">
        <f t="shared" si="184"/>
        <v>25382246.039067976</v>
      </c>
      <c r="O171" s="257">
        <f t="shared" si="185"/>
        <v>26947767.434964001</v>
      </c>
      <c r="P171" s="257">
        <f t="shared" si="186"/>
        <v>28609846.764985945</v>
      </c>
      <c r="Q171" s="258">
        <f t="shared" si="187"/>
        <v>26947767.434964001</v>
      </c>
      <c r="R171" s="257">
        <f t="shared" si="187"/>
        <v>28609846.764985945</v>
      </c>
      <c r="S171" s="257">
        <f t="shared" si="188"/>
        <v>30374439.511228859</v>
      </c>
      <c r="T171" s="257"/>
      <c r="U171" s="257">
        <f t="shared" si="189"/>
        <v>1576313545.1091568</v>
      </c>
      <c r="V171" s="257">
        <f t="shared" si="190"/>
        <v>1776757222.7347584</v>
      </c>
      <c r="W171" s="257">
        <f t="shared" si="191"/>
        <v>1886343720.4474802</v>
      </c>
      <c r="X171" s="258">
        <f t="shared" si="192"/>
        <v>2002689273.5490162</v>
      </c>
      <c r="Y171" s="258">
        <f t="shared" si="193"/>
        <v>1886343720.4474802</v>
      </c>
      <c r="Z171" s="257">
        <f t="shared" si="194"/>
        <v>2002689273.5490162</v>
      </c>
      <c r="AA171" s="257">
        <f t="shared" si="195"/>
        <v>2126210765.7860203</v>
      </c>
      <c r="AB171" s="257"/>
      <c r="AC171" s="32" t="str">
        <f t="shared" si="196"/>
        <v>BERTAHAP</v>
      </c>
      <c r="AD171" s="259">
        <f t="shared" si="197"/>
        <v>0</v>
      </c>
      <c r="AE171" s="260">
        <v>2</v>
      </c>
      <c r="AF171" s="261"/>
      <c r="AG171" s="257" t="e">
        <f>IF(AF171&gt;#REF!,"LB","KR")</f>
        <v>#REF!</v>
      </c>
      <c r="AH171" s="261">
        <f t="shared" si="159"/>
        <v>1733945000</v>
      </c>
      <c r="AI171" s="261">
        <f t="shared" si="159"/>
        <v>1954433000</v>
      </c>
      <c r="AJ171" s="261">
        <f t="shared" si="159"/>
        <v>2074979000</v>
      </c>
      <c r="AK171" s="262">
        <f t="shared" si="159"/>
        <v>2202959000</v>
      </c>
      <c r="AL171" s="262">
        <f t="shared" si="159"/>
        <v>2074979000</v>
      </c>
      <c r="AM171" s="261">
        <f t="shared" si="159"/>
        <v>2202959000</v>
      </c>
      <c r="AN171" s="261">
        <f t="shared" si="158"/>
        <v>2338832000</v>
      </c>
      <c r="AO171" s="261">
        <f t="shared" si="211"/>
        <v>2338832633.0578384</v>
      </c>
      <c r="AP171" s="51">
        <f t="shared" si="212"/>
        <v>2199478000</v>
      </c>
      <c r="AQ171" s="42">
        <f t="shared" si="212"/>
        <v>2335137000</v>
      </c>
      <c r="AR171" s="58">
        <f t="shared" si="198"/>
        <v>1979530200</v>
      </c>
      <c r="AS171" s="58">
        <f t="shared" si="199"/>
        <v>32992170</v>
      </c>
      <c r="AT171" s="336">
        <f t="shared" si="200"/>
        <v>41305481.25</v>
      </c>
      <c r="AU171" s="131">
        <f t="shared" si="201"/>
        <v>23351370</v>
      </c>
      <c r="AV171" s="5">
        <f t="shared" si="202"/>
        <v>32992170</v>
      </c>
      <c r="AW171" s="5">
        <f t="shared" si="203"/>
        <v>51874475</v>
      </c>
      <c r="AX171" s="266">
        <f t="shared" si="213"/>
        <v>2479162630.3360872</v>
      </c>
      <c r="AY171" s="117">
        <f t="shared" si="214"/>
        <v>2479162630.3360872</v>
      </c>
      <c r="AZ171" s="2"/>
      <c r="BA171" s="2"/>
      <c r="BV171" s="53">
        <f t="shared" si="204"/>
        <v>-400214.36784599721</v>
      </c>
      <c r="BX171" s="116"/>
      <c r="BY171" s="112"/>
      <c r="BZ171" s="112" t="str">
        <f>F251</f>
        <v>1BR-12</v>
      </c>
      <c r="CA171" s="113">
        <f>D251</f>
        <v>12</v>
      </c>
      <c r="CB171" s="114">
        <f>G251</f>
        <v>67</v>
      </c>
      <c r="CC171" s="114">
        <f>H251</f>
        <v>57</v>
      </c>
      <c r="CD171" s="115">
        <f>O251</f>
        <v>25964422.854173999</v>
      </c>
      <c r="CE171" s="115">
        <f t="shared" si="215"/>
        <v>1360405000</v>
      </c>
      <c r="CF171" s="115">
        <f t="shared" si="215"/>
        <v>1533393000</v>
      </c>
      <c r="CG171" s="115">
        <f t="shared" si="215"/>
        <v>1627970000</v>
      </c>
      <c r="CH171" s="115">
        <f t="shared" si="215"/>
        <v>1728379000</v>
      </c>
      <c r="CI171" s="115">
        <f>AN251</f>
        <v>1834982000</v>
      </c>
      <c r="CV171" s="58">
        <f t="shared" si="205"/>
        <v>2101623300</v>
      </c>
      <c r="CW171" s="43">
        <f t="shared" si="206"/>
        <v>23351370</v>
      </c>
      <c r="CZ171" s="53">
        <f t="shared" si="207"/>
        <v>1867481100</v>
      </c>
      <c r="DA171" s="43">
        <f t="shared" si="208"/>
        <v>31124685</v>
      </c>
      <c r="DB171" s="48">
        <f t="shared" si="209"/>
        <v>51874475</v>
      </c>
    </row>
    <row r="172" spans="1:106">
      <c r="A172" s="3">
        <f t="shared" si="210"/>
        <v>133</v>
      </c>
      <c r="B172" s="249">
        <v>1</v>
      </c>
      <c r="C172" s="250" t="s">
        <v>169</v>
      </c>
      <c r="D172" s="251" t="s">
        <v>24</v>
      </c>
      <c r="E172" s="252"/>
      <c r="F172" s="40" t="s">
        <v>39</v>
      </c>
      <c r="G172" s="253">
        <f t="shared" si="178"/>
        <v>113</v>
      </c>
      <c r="H172" s="253">
        <f t="shared" si="179"/>
        <v>101</v>
      </c>
      <c r="I172" s="254">
        <f t="shared" si="180"/>
        <v>27506142.120000001</v>
      </c>
      <c r="J172" s="254">
        <f t="shared" si="181"/>
        <v>6</v>
      </c>
      <c r="K172" s="255">
        <f t="shared" si="182"/>
        <v>0.95</v>
      </c>
      <c r="L172" s="256">
        <f t="shared" ref="L172:L180" si="216">SUMIF($AN$4:$AN$22,D172,$AY$4:$AY$22)</f>
        <v>1.02</v>
      </c>
      <c r="M172" s="257">
        <f t="shared" si="183"/>
        <v>22272821.493617184</v>
      </c>
      <c r="N172" s="257">
        <f t="shared" si="184"/>
        <v>25105028.490208089</v>
      </c>
      <c r="O172" s="257">
        <f t="shared" si="185"/>
        <v>26653451.714279998</v>
      </c>
      <c r="P172" s="257">
        <f t="shared" si="186"/>
        <v>28297378.294652831</v>
      </c>
      <c r="Q172" s="258">
        <f t="shared" si="187"/>
        <v>26653451.714279998</v>
      </c>
      <c r="R172" s="257">
        <f t="shared" si="187"/>
        <v>28297378.294652831</v>
      </c>
      <c r="S172" s="257">
        <f t="shared" si="188"/>
        <v>30042698.669368953</v>
      </c>
      <c r="T172" s="257"/>
      <c r="U172" s="257">
        <f t="shared" si="189"/>
        <v>2249554970.8553357</v>
      </c>
      <c r="V172" s="257">
        <f t="shared" si="190"/>
        <v>2535607877.5110168</v>
      </c>
      <c r="W172" s="257">
        <f t="shared" si="191"/>
        <v>2691998623.1422796</v>
      </c>
      <c r="X172" s="258">
        <f t="shared" si="192"/>
        <v>2858035207.7599359</v>
      </c>
      <c r="Y172" s="258">
        <f t="shared" si="193"/>
        <v>2691998623.1422796</v>
      </c>
      <c r="Z172" s="257">
        <f t="shared" si="194"/>
        <v>2858035207.7599359</v>
      </c>
      <c r="AA172" s="257">
        <f t="shared" si="195"/>
        <v>3034312565.6062641</v>
      </c>
      <c r="AB172" s="257"/>
      <c r="AC172" s="32" t="str">
        <f t="shared" si="196"/>
        <v>BERTAHAP</v>
      </c>
      <c r="AD172" s="259">
        <f t="shared" si="197"/>
        <v>0</v>
      </c>
      <c r="AE172" s="260">
        <v>2</v>
      </c>
      <c r="AF172" s="261"/>
      <c r="AG172" s="257" t="e">
        <f>IF(AF172&gt;#REF!,"LB","KR")</f>
        <v>#REF!</v>
      </c>
      <c r="AH172" s="261">
        <f t="shared" si="159"/>
        <v>2474511000</v>
      </c>
      <c r="AI172" s="261">
        <f t="shared" si="159"/>
        <v>2789169000</v>
      </c>
      <c r="AJ172" s="261">
        <f t="shared" si="159"/>
        <v>2961199000</v>
      </c>
      <c r="AK172" s="262">
        <f t="shared" si="159"/>
        <v>3143839000</v>
      </c>
      <c r="AL172" s="262">
        <f t="shared" si="159"/>
        <v>2961199000</v>
      </c>
      <c r="AM172" s="261">
        <f t="shared" si="159"/>
        <v>3143839000</v>
      </c>
      <c r="AN172" s="261">
        <f t="shared" si="158"/>
        <v>3337744000</v>
      </c>
      <c r="AO172" s="261">
        <f t="shared" si="211"/>
        <v>3337744028.0458789</v>
      </c>
      <c r="AP172" s="51">
        <f t="shared" si="212"/>
        <v>3138871000</v>
      </c>
      <c r="AQ172" s="42">
        <f t="shared" si="212"/>
        <v>3332470000</v>
      </c>
      <c r="AR172" s="58">
        <f t="shared" si="198"/>
        <v>2824983900</v>
      </c>
      <c r="AS172" s="58">
        <f t="shared" si="199"/>
        <v>47083065</v>
      </c>
      <c r="AT172" s="336">
        <f t="shared" si="200"/>
        <v>58946981.25</v>
      </c>
      <c r="AU172" s="131">
        <f t="shared" si="201"/>
        <v>33324700</v>
      </c>
      <c r="AV172" s="5">
        <f t="shared" si="202"/>
        <v>47083065</v>
      </c>
      <c r="AW172" s="5">
        <f t="shared" si="203"/>
        <v>74029975</v>
      </c>
      <c r="AX172" s="266">
        <f t="shared" si="213"/>
        <v>3538008729.5589514</v>
      </c>
      <c r="AY172" s="117">
        <f t="shared" si="214"/>
        <v>3538008729.5589514</v>
      </c>
      <c r="AZ172" s="2"/>
      <c r="BA172" s="2"/>
      <c r="BV172" s="53">
        <f t="shared" si="204"/>
        <v>-694530.0885300003</v>
      </c>
      <c r="BX172" s="116">
        <v>46</v>
      </c>
      <c r="BY172" s="121" t="s">
        <v>179</v>
      </c>
      <c r="BZ172" s="112" t="str">
        <f>F293</f>
        <v>1BR-6</v>
      </c>
      <c r="CA172" s="113" t="str">
        <f>D293</f>
        <v>06</v>
      </c>
      <c r="CB172" s="114">
        <f t="shared" ref="CB172:CC175" si="217">G293</f>
        <v>78</v>
      </c>
      <c r="CC172" s="114">
        <f t="shared" si="217"/>
        <v>66</v>
      </c>
      <c r="CD172" s="115">
        <f>O293</f>
        <v>26220229.975889999</v>
      </c>
      <c r="CE172" s="115">
        <f t="shared" ref="CE172:CH175" si="218">AH293</f>
        <v>1590725000</v>
      </c>
      <c r="CF172" s="115">
        <f t="shared" si="218"/>
        <v>1793001000</v>
      </c>
      <c r="CG172" s="115">
        <f t="shared" si="218"/>
        <v>1903589000</v>
      </c>
      <c r="CH172" s="115">
        <f t="shared" si="218"/>
        <v>2020998000</v>
      </c>
      <c r="CI172" s="115">
        <f>AN293</f>
        <v>2145649000</v>
      </c>
      <c r="CJ172" s="2">
        <v>4</v>
      </c>
      <c r="CV172" s="58">
        <f t="shared" si="205"/>
        <v>2999223000</v>
      </c>
      <c r="CW172" s="43">
        <f t="shared" si="206"/>
        <v>33324700</v>
      </c>
      <c r="CZ172" s="53">
        <f t="shared" si="207"/>
        <v>2665079100</v>
      </c>
      <c r="DA172" s="43">
        <f t="shared" si="208"/>
        <v>44417985</v>
      </c>
      <c r="DB172" s="48">
        <f t="shared" si="209"/>
        <v>74029975</v>
      </c>
    </row>
    <row r="173" spans="1:106">
      <c r="A173" s="3">
        <f t="shared" si="210"/>
        <v>134</v>
      </c>
      <c r="B173" s="249">
        <v>2</v>
      </c>
      <c r="C173" s="250" t="s">
        <v>169</v>
      </c>
      <c r="D173" s="251" t="s">
        <v>35</v>
      </c>
      <c r="E173" s="252"/>
      <c r="F173" s="40" t="s">
        <v>42</v>
      </c>
      <c r="G173" s="253">
        <f t="shared" si="178"/>
        <v>78</v>
      </c>
      <c r="H173" s="253">
        <f t="shared" si="179"/>
        <v>66</v>
      </c>
      <c r="I173" s="254">
        <f t="shared" si="180"/>
        <v>27506142.120000001</v>
      </c>
      <c r="J173" s="254">
        <f t="shared" si="181"/>
        <v>2</v>
      </c>
      <c r="K173" s="255">
        <f t="shared" si="182"/>
        <v>0.93</v>
      </c>
      <c r="L173" s="256">
        <f t="shared" si="216"/>
        <v>1.02</v>
      </c>
      <c r="M173" s="257">
        <f t="shared" si="183"/>
        <v>21803919.988488406</v>
      </c>
      <c r="N173" s="257">
        <f t="shared" si="184"/>
        <v>24576501.574624766</v>
      </c>
      <c r="O173" s="257">
        <f t="shared" si="185"/>
        <v>26092326.415032003</v>
      </c>
      <c r="P173" s="257">
        <f t="shared" si="186"/>
        <v>27701644.014765408</v>
      </c>
      <c r="Q173" s="258">
        <f t="shared" si="187"/>
        <v>26092326.415032003</v>
      </c>
      <c r="R173" s="257">
        <f t="shared" si="187"/>
        <v>27701644.014765408</v>
      </c>
      <c r="S173" s="257">
        <f t="shared" si="188"/>
        <v>29410220.8026454</v>
      </c>
      <c r="T173" s="257"/>
      <c r="U173" s="257">
        <f t="shared" si="189"/>
        <v>1439058719.2402349</v>
      </c>
      <c r="V173" s="257">
        <f t="shared" si="190"/>
        <v>1622049103.9252346</v>
      </c>
      <c r="W173" s="257">
        <f t="shared" si="191"/>
        <v>1722093543.3921123</v>
      </c>
      <c r="X173" s="258">
        <f t="shared" si="192"/>
        <v>1828308504.9745169</v>
      </c>
      <c r="Y173" s="258">
        <f t="shared" si="193"/>
        <v>1722093543.3921123</v>
      </c>
      <c r="Z173" s="257">
        <f t="shared" si="194"/>
        <v>1828308504.9745169</v>
      </c>
      <c r="AA173" s="257">
        <f t="shared" si="195"/>
        <v>1941074572.9745965</v>
      </c>
      <c r="AB173" s="257"/>
      <c r="AC173" s="32" t="str">
        <f t="shared" si="196"/>
        <v>BERTAHAP</v>
      </c>
      <c r="AD173" s="259">
        <f t="shared" si="197"/>
        <v>0</v>
      </c>
      <c r="AE173" s="260">
        <v>2</v>
      </c>
      <c r="AF173" s="261"/>
      <c r="AG173" s="257" t="e">
        <f>IF(AF173&gt;#REF!,"LB","KR")</f>
        <v>#REF!</v>
      </c>
      <c r="AH173" s="261">
        <f t="shared" si="159"/>
        <v>1582965000</v>
      </c>
      <c r="AI173" s="261">
        <f t="shared" si="159"/>
        <v>1784255000</v>
      </c>
      <c r="AJ173" s="261">
        <f t="shared" si="159"/>
        <v>1894303000</v>
      </c>
      <c r="AK173" s="262">
        <f t="shared" si="159"/>
        <v>2011140000</v>
      </c>
      <c r="AL173" s="262">
        <f t="shared" si="159"/>
        <v>1894303000</v>
      </c>
      <c r="AM173" s="261">
        <f t="shared" si="159"/>
        <v>2011140000</v>
      </c>
      <c r="AN173" s="261">
        <f t="shared" si="158"/>
        <v>2135183000</v>
      </c>
      <c r="AO173" s="261">
        <f t="shared" si="211"/>
        <v>2135182661.8870077</v>
      </c>
      <c r="AP173" s="51">
        <f t="shared" si="212"/>
        <v>2007962000</v>
      </c>
      <c r="AQ173" s="42">
        <f t="shared" si="212"/>
        <v>2131809000</v>
      </c>
      <c r="AR173" s="58">
        <f t="shared" si="198"/>
        <v>1807165800</v>
      </c>
      <c r="AS173" s="58">
        <f t="shared" si="199"/>
        <v>30119430</v>
      </c>
      <c r="AT173" s="336">
        <f t="shared" si="200"/>
        <v>37708875</v>
      </c>
      <c r="AU173" s="131">
        <f t="shared" si="201"/>
        <v>21318090</v>
      </c>
      <c r="AV173" s="5">
        <f t="shared" si="202"/>
        <v>30119430</v>
      </c>
      <c r="AW173" s="5">
        <f t="shared" si="203"/>
        <v>47357575</v>
      </c>
      <c r="AX173" s="266">
        <f t="shared" si="213"/>
        <v>2263293848.6324973</v>
      </c>
      <c r="AY173" s="117">
        <f t="shared" si="214"/>
        <v>2263293848.6324973</v>
      </c>
      <c r="AZ173" s="2"/>
      <c r="BA173" s="2"/>
      <c r="BV173" s="53">
        <f t="shared" si="204"/>
        <v>-1255655.3877779953</v>
      </c>
      <c r="BX173" s="116"/>
      <c r="BY173" s="121"/>
      <c r="BZ173" s="112" t="str">
        <f>F294</f>
        <v>1BR-10</v>
      </c>
      <c r="CA173" s="113">
        <f>D294</f>
        <v>10</v>
      </c>
      <c r="CB173" s="114">
        <f t="shared" si="217"/>
        <v>74</v>
      </c>
      <c r="CC173" s="114">
        <f t="shared" si="217"/>
        <v>63</v>
      </c>
      <c r="CD173" s="115">
        <f>O294</f>
        <v>26220229.975889999</v>
      </c>
      <c r="CE173" s="115">
        <f t="shared" si="218"/>
        <v>1518419000</v>
      </c>
      <c r="CF173" s="115">
        <f t="shared" si="218"/>
        <v>1711501000</v>
      </c>
      <c r="CG173" s="115">
        <f t="shared" si="218"/>
        <v>1817062000</v>
      </c>
      <c r="CH173" s="115">
        <f t="shared" si="218"/>
        <v>1929135000</v>
      </c>
      <c r="CI173" s="115">
        <f>AN294</f>
        <v>2048120000</v>
      </c>
      <c r="CV173" s="58">
        <f t="shared" si="205"/>
        <v>1918628100</v>
      </c>
      <c r="CW173" s="43">
        <f t="shared" si="206"/>
        <v>21318090</v>
      </c>
      <c r="CZ173" s="53">
        <f t="shared" si="207"/>
        <v>1704872700</v>
      </c>
      <c r="DA173" s="43">
        <f t="shared" si="208"/>
        <v>28414545</v>
      </c>
      <c r="DB173" s="48">
        <f t="shared" si="209"/>
        <v>47357575</v>
      </c>
    </row>
    <row r="174" spans="1:106">
      <c r="A174" s="3">
        <f t="shared" si="210"/>
        <v>135</v>
      </c>
      <c r="B174" s="249">
        <v>3</v>
      </c>
      <c r="C174" s="250" t="s">
        <v>169</v>
      </c>
      <c r="D174" s="251" t="s">
        <v>41</v>
      </c>
      <c r="E174" s="252"/>
      <c r="F174" s="40" t="s">
        <v>45</v>
      </c>
      <c r="G174" s="253">
        <f t="shared" si="178"/>
        <v>60</v>
      </c>
      <c r="H174" s="253">
        <f t="shared" si="179"/>
        <v>52</v>
      </c>
      <c r="I174" s="254">
        <f t="shared" si="180"/>
        <v>27506142.120000001</v>
      </c>
      <c r="J174" s="254">
        <f t="shared" si="181"/>
        <v>2</v>
      </c>
      <c r="K174" s="255">
        <f t="shared" si="182"/>
        <v>0.93</v>
      </c>
      <c r="L174" s="256">
        <f t="shared" si="216"/>
        <v>1.02</v>
      </c>
      <c r="M174" s="257">
        <f t="shared" si="183"/>
        <v>21803919.988488406</v>
      </c>
      <c r="N174" s="257">
        <f t="shared" si="184"/>
        <v>24576501.574624766</v>
      </c>
      <c r="O174" s="257">
        <f t="shared" si="185"/>
        <v>26092326.415032003</v>
      </c>
      <c r="P174" s="257">
        <f t="shared" si="186"/>
        <v>27701644.014765408</v>
      </c>
      <c r="Q174" s="258">
        <f t="shared" si="187"/>
        <v>26092326.415032003</v>
      </c>
      <c r="R174" s="257">
        <f t="shared" si="187"/>
        <v>27701644.014765408</v>
      </c>
      <c r="S174" s="257">
        <f t="shared" si="188"/>
        <v>29410220.8026454</v>
      </c>
      <c r="T174" s="257"/>
      <c r="U174" s="257">
        <f t="shared" si="189"/>
        <v>1133803839.4013972</v>
      </c>
      <c r="V174" s="257">
        <f t="shared" si="190"/>
        <v>1277978081.8804879</v>
      </c>
      <c r="W174" s="257">
        <f t="shared" si="191"/>
        <v>1356800973.5816641</v>
      </c>
      <c r="X174" s="258">
        <f t="shared" si="192"/>
        <v>1440485488.7678013</v>
      </c>
      <c r="Y174" s="258">
        <f t="shared" si="193"/>
        <v>1356800973.5816641</v>
      </c>
      <c r="Z174" s="257">
        <f t="shared" si="194"/>
        <v>1440485488.7678013</v>
      </c>
      <c r="AA174" s="257">
        <f t="shared" si="195"/>
        <v>1529331481.7375607</v>
      </c>
      <c r="AB174" s="257"/>
      <c r="AC174" s="32" t="str">
        <f t="shared" si="196"/>
        <v>BERTAHAP</v>
      </c>
      <c r="AD174" s="259">
        <f t="shared" si="197"/>
        <v>0</v>
      </c>
      <c r="AE174" s="260">
        <v>2</v>
      </c>
      <c r="AF174" s="261"/>
      <c r="AG174" s="257" t="e">
        <f>IF(AF174&gt;#REF!,"LB","KR")</f>
        <v>#REF!</v>
      </c>
      <c r="AH174" s="261">
        <f t="shared" si="159"/>
        <v>1247185000</v>
      </c>
      <c r="AI174" s="261">
        <f t="shared" si="159"/>
        <v>1405776000</v>
      </c>
      <c r="AJ174" s="261">
        <f t="shared" si="159"/>
        <v>1492482000</v>
      </c>
      <c r="AK174" s="262">
        <f t="shared" si="159"/>
        <v>1584535000</v>
      </c>
      <c r="AL174" s="262">
        <f t="shared" si="159"/>
        <v>1492482000</v>
      </c>
      <c r="AM174" s="261">
        <f t="shared" si="159"/>
        <v>1584535000</v>
      </c>
      <c r="AN174" s="261">
        <f t="shared" si="158"/>
        <v>1682265000</v>
      </c>
      <c r="AO174" s="261">
        <f t="shared" si="211"/>
        <v>1682265610.1281512</v>
      </c>
      <c r="AP174" s="51">
        <f t="shared" si="212"/>
        <v>1582031000</v>
      </c>
      <c r="AQ174" s="42">
        <f t="shared" si="212"/>
        <v>1679608000</v>
      </c>
      <c r="AR174" s="58">
        <f t="shared" si="198"/>
        <v>1423827900</v>
      </c>
      <c r="AS174" s="58">
        <f t="shared" si="199"/>
        <v>23730465</v>
      </c>
      <c r="AT174" s="336">
        <f t="shared" si="200"/>
        <v>29710031.25</v>
      </c>
      <c r="AU174" s="131">
        <f t="shared" si="201"/>
        <v>16796080</v>
      </c>
      <c r="AV174" s="5">
        <f t="shared" si="202"/>
        <v>23730465</v>
      </c>
      <c r="AW174" s="5">
        <f t="shared" si="203"/>
        <v>37312050</v>
      </c>
      <c r="AX174" s="266">
        <f t="shared" si="213"/>
        <v>1783202179.2355373</v>
      </c>
      <c r="AY174" s="117">
        <f t="shared" si="214"/>
        <v>1783202179.2355373</v>
      </c>
      <c r="AZ174" s="2"/>
      <c r="BA174" s="2"/>
      <c r="BV174" s="53">
        <f t="shared" si="204"/>
        <v>-1255655.3877779953</v>
      </c>
      <c r="BX174" s="116"/>
      <c r="BY174" s="121"/>
      <c r="BZ174" s="112" t="str">
        <f>F295</f>
        <v>1BR-12</v>
      </c>
      <c r="CA174" s="113">
        <f>D295</f>
        <v>12</v>
      </c>
      <c r="CB174" s="114">
        <f t="shared" si="217"/>
        <v>67</v>
      </c>
      <c r="CC174" s="114">
        <f t="shared" si="217"/>
        <v>57</v>
      </c>
      <c r="CD174" s="115">
        <f>O295</f>
        <v>26220229.975889999</v>
      </c>
      <c r="CE174" s="115">
        <f t="shared" si="218"/>
        <v>1373808000</v>
      </c>
      <c r="CF174" s="115">
        <f t="shared" si="218"/>
        <v>1548501000</v>
      </c>
      <c r="CG174" s="115">
        <f t="shared" si="218"/>
        <v>1644009000</v>
      </c>
      <c r="CH174" s="115">
        <f t="shared" si="218"/>
        <v>1745408000</v>
      </c>
      <c r="CI174" s="115">
        <f>AN295</f>
        <v>1853061000</v>
      </c>
      <c r="CV174" s="58">
        <f t="shared" si="205"/>
        <v>1511647200</v>
      </c>
      <c r="CW174" s="43">
        <f t="shared" si="206"/>
        <v>16796080</v>
      </c>
      <c r="CZ174" s="53">
        <f t="shared" si="207"/>
        <v>1343233800</v>
      </c>
      <c r="DA174" s="43">
        <f t="shared" si="208"/>
        <v>22387230</v>
      </c>
      <c r="DB174" s="48">
        <f t="shared" si="209"/>
        <v>37312050</v>
      </c>
    </row>
    <row r="175" spans="1:106">
      <c r="A175" s="3">
        <f t="shared" si="210"/>
        <v>136</v>
      </c>
      <c r="B175" s="249">
        <v>4</v>
      </c>
      <c r="C175" s="250" t="s">
        <v>169</v>
      </c>
      <c r="D175" s="251">
        <v>10</v>
      </c>
      <c r="E175" s="252"/>
      <c r="F175" s="40" t="s">
        <v>48</v>
      </c>
      <c r="G175" s="253">
        <f t="shared" si="178"/>
        <v>74</v>
      </c>
      <c r="H175" s="253">
        <f t="shared" si="179"/>
        <v>63</v>
      </c>
      <c r="I175" s="254">
        <f t="shared" si="180"/>
        <v>27506142.120000001</v>
      </c>
      <c r="J175" s="254">
        <f t="shared" si="181"/>
        <v>2</v>
      </c>
      <c r="K175" s="255">
        <f t="shared" si="182"/>
        <v>0.93</v>
      </c>
      <c r="L175" s="256">
        <f t="shared" si="216"/>
        <v>1.02</v>
      </c>
      <c r="M175" s="257">
        <f t="shared" si="183"/>
        <v>21803919.988488406</v>
      </c>
      <c r="N175" s="257">
        <f t="shared" si="184"/>
        <v>24576501.574624766</v>
      </c>
      <c r="O175" s="257">
        <f t="shared" si="185"/>
        <v>26092326.415032003</v>
      </c>
      <c r="P175" s="257">
        <f t="shared" si="186"/>
        <v>27701644.014765408</v>
      </c>
      <c r="Q175" s="258">
        <f t="shared" si="187"/>
        <v>26092326.415032003</v>
      </c>
      <c r="R175" s="257">
        <f t="shared" si="187"/>
        <v>27701644.014765408</v>
      </c>
      <c r="S175" s="257">
        <f t="shared" si="188"/>
        <v>29410220.8026454</v>
      </c>
      <c r="T175" s="257"/>
      <c r="U175" s="257">
        <f t="shared" si="189"/>
        <v>1373646959.2747695</v>
      </c>
      <c r="V175" s="257">
        <f t="shared" si="190"/>
        <v>1548319599.2013602</v>
      </c>
      <c r="W175" s="257">
        <f t="shared" si="191"/>
        <v>1643816564.1470163</v>
      </c>
      <c r="X175" s="258">
        <f t="shared" si="192"/>
        <v>1745203572.9302206</v>
      </c>
      <c r="Y175" s="258">
        <f t="shared" si="193"/>
        <v>1643816564.1470163</v>
      </c>
      <c r="Z175" s="257">
        <f t="shared" si="194"/>
        <v>1745203572.9302206</v>
      </c>
      <c r="AA175" s="257">
        <f t="shared" si="195"/>
        <v>1852843910.5666602</v>
      </c>
      <c r="AB175" s="257"/>
      <c r="AC175" s="32" t="str">
        <f t="shared" si="196"/>
        <v>BERTAHAP</v>
      </c>
      <c r="AD175" s="259">
        <f t="shared" si="197"/>
        <v>0</v>
      </c>
      <c r="AE175" s="260">
        <v>2</v>
      </c>
      <c r="AF175" s="261"/>
      <c r="AG175" s="257" t="e">
        <f>IF(AF175&gt;#REF!,"LB","KR")</f>
        <v>#REF!</v>
      </c>
      <c r="AH175" s="261">
        <f t="shared" si="159"/>
        <v>1511012000</v>
      </c>
      <c r="AI175" s="261">
        <f t="shared" si="159"/>
        <v>1703152000</v>
      </c>
      <c r="AJ175" s="261">
        <f t="shared" si="159"/>
        <v>1808199000</v>
      </c>
      <c r="AK175" s="262">
        <f t="shared" si="159"/>
        <v>1919724000</v>
      </c>
      <c r="AL175" s="262">
        <f t="shared" si="159"/>
        <v>1808199000</v>
      </c>
      <c r="AM175" s="261">
        <f t="shared" si="159"/>
        <v>1919724000</v>
      </c>
      <c r="AN175" s="261">
        <f t="shared" si="158"/>
        <v>2038129000</v>
      </c>
      <c r="AO175" s="261">
        <f t="shared" si="211"/>
        <v>2038128325.4315333</v>
      </c>
      <c r="AP175" s="51">
        <f t="shared" si="212"/>
        <v>1916691000</v>
      </c>
      <c r="AQ175" s="42">
        <f t="shared" si="212"/>
        <v>2034908000</v>
      </c>
      <c r="AR175" s="58">
        <f t="shared" si="198"/>
        <v>1725021900</v>
      </c>
      <c r="AS175" s="58">
        <f t="shared" si="199"/>
        <v>28750365</v>
      </c>
      <c r="AT175" s="336">
        <f t="shared" si="200"/>
        <v>35994825</v>
      </c>
      <c r="AU175" s="131">
        <f t="shared" si="201"/>
        <v>20349080</v>
      </c>
      <c r="AV175" s="5">
        <f t="shared" si="202"/>
        <v>28750365</v>
      </c>
      <c r="AW175" s="5">
        <f t="shared" si="203"/>
        <v>45204975</v>
      </c>
      <c r="AX175" s="266">
        <f t="shared" si="213"/>
        <v>2160416228.157897</v>
      </c>
      <c r="AY175" s="117">
        <f t="shared" si="214"/>
        <v>2160416228.157897</v>
      </c>
      <c r="AZ175" s="2"/>
      <c r="BA175" s="2"/>
      <c r="BV175" s="53">
        <f t="shared" si="204"/>
        <v>-1255655.3877779953</v>
      </c>
      <c r="BX175" s="116"/>
      <c r="BY175" s="112"/>
      <c r="BZ175" s="112" t="str">
        <f>F296</f>
        <v>2BR-18</v>
      </c>
      <c r="CA175" s="113">
        <f>D296</f>
        <v>18</v>
      </c>
      <c r="CB175" s="114">
        <f t="shared" si="217"/>
        <v>97</v>
      </c>
      <c r="CC175" s="114">
        <f t="shared" si="217"/>
        <v>85</v>
      </c>
      <c r="CD175" s="115">
        <f>O296</f>
        <v>26220229.975889999</v>
      </c>
      <c r="CE175" s="115">
        <f t="shared" si="218"/>
        <v>2048660000</v>
      </c>
      <c r="CF175" s="115">
        <f t="shared" si="218"/>
        <v>2309168000</v>
      </c>
      <c r="CG175" s="115">
        <f t="shared" si="218"/>
        <v>2451592000</v>
      </c>
      <c r="CH175" s="115">
        <f t="shared" si="218"/>
        <v>2602801000</v>
      </c>
      <c r="CI175" s="115">
        <f>AN296</f>
        <v>2763336000</v>
      </c>
      <c r="CV175" s="58">
        <f t="shared" si="205"/>
        <v>1831417200</v>
      </c>
      <c r="CW175" s="43">
        <f t="shared" si="206"/>
        <v>20349080</v>
      </c>
      <c r="CZ175" s="53">
        <f t="shared" si="207"/>
        <v>1627379100</v>
      </c>
      <c r="DA175" s="43">
        <f t="shared" si="208"/>
        <v>27122985</v>
      </c>
      <c r="DB175" s="48">
        <f t="shared" si="209"/>
        <v>45204975</v>
      </c>
    </row>
    <row r="176" spans="1:106">
      <c r="A176" s="3">
        <f t="shared" si="210"/>
        <v>137</v>
      </c>
      <c r="B176" s="249">
        <v>5</v>
      </c>
      <c r="C176" s="250" t="s">
        <v>169</v>
      </c>
      <c r="D176" s="285">
        <v>12</v>
      </c>
      <c r="E176" s="252"/>
      <c r="F176" s="40" t="s">
        <v>50</v>
      </c>
      <c r="G176" s="253">
        <f t="shared" si="178"/>
        <v>67</v>
      </c>
      <c r="H176" s="253">
        <f t="shared" si="179"/>
        <v>57</v>
      </c>
      <c r="I176" s="254">
        <f t="shared" si="180"/>
        <v>27506142.120000001</v>
      </c>
      <c r="J176" s="254">
        <f t="shared" si="181"/>
        <v>2</v>
      </c>
      <c r="K176" s="255">
        <f t="shared" si="182"/>
        <v>0.93</v>
      </c>
      <c r="L176" s="256">
        <f t="shared" si="216"/>
        <v>1.02</v>
      </c>
      <c r="M176" s="257">
        <f t="shared" si="183"/>
        <v>21803919.988488406</v>
      </c>
      <c r="N176" s="257">
        <f t="shared" si="184"/>
        <v>24576501.574624766</v>
      </c>
      <c r="O176" s="257">
        <f t="shared" si="185"/>
        <v>26092326.415032003</v>
      </c>
      <c r="P176" s="257">
        <f t="shared" si="186"/>
        <v>27701644.014765408</v>
      </c>
      <c r="Q176" s="258">
        <f t="shared" si="187"/>
        <v>26092326.415032003</v>
      </c>
      <c r="R176" s="257">
        <f t="shared" si="187"/>
        <v>27701644.014765408</v>
      </c>
      <c r="S176" s="257">
        <f t="shared" si="188"/>
        <v>29410220.8026454</v>
      </c>
      <c r="T176" s="257"/>
      <c r="U176" s="257">
        <f t="shared" si="189"/>
        <v>1242823439.3438392</v>
      </c>
      <c r="V176" s="257">
        <f t="shared" si="190"/>
        <v>1400860589.7536116</v>
      </c>
      <c r="W176" s="257">
        <f t="shared" si="191"/>
        <v>1487262605.6568241</v>
      </c>
      <c r="X176" s="258">
        <f t="shared" si="192"/>
        <v>1578993708.8416283</v>
      </c>
      <c r="Y176" s="258">
        <f t="shared" si="193"/>
        <v>1487262605.6568241</v>
      </c>
      <c r="Z176" s="257">
        <f t="shared" si="194"/>
        <v>1578993708.8416283</v>
      </c>
      <c r="AA176" s="257">
        <f t="shared" si="195"/>
        <v>1676382585.7507877</v>
      </c>
      <c r="AB176" s="257"/>
      <c r="AC176" s="32" t="str">
        <f t="shared" si="196"/>
        <v>BERTAHAP</v>
      </c>
      <c r="AD176" s="259">
        <f t="shared" si="197"/>
        <v>0</v>
      </c>
      <c r="AE176" s="260">
        <v>2</v>
      </c>
      <c r="AF176" s="261"/>
      <c r="AG176" s="257" t="e">
        <f>IF(AF176&gt;#REF!,"LB","KR")</f>
        <v>#REF!</v>
      </c>
      <c r="AH176" s="261">
        <f t="shared" si="159"/>
        <v>1367106000</v>
      </c>
      <c r="AI176" s="261">
        <f t="shared" si="159"/>
        <v>1540947000</v>
      </c>
      <c r="AJ176" s="261">
        <f t="shared" si="159"/>
        <v>1635989000</v>
      </c>
      <c r="AK176" s="262">
        <f t="shared" si="159"/>
        <v>1736894000</v>
      </c>
      <c r="AL176" s="262">
        <f t="shared" si="159"/>
        <v>1635989000</v>
      </c>
      <c r="AM176" s="261">
        <f t="shared" si="159"/>
        <v>1736894000</v>
      </c>
      <c r="AN176" s="261">
        <f t="shared" si="158"/>
        <v>1844021000</v>
      </c>
      <c r="AO176" s="261">
        <f t="shared" si="211"/>
        <v>1844021775.8761561</v>
      </c>
      <c r="AP176" s="51">
        <f t="shared" si="212"/>
        <v>1734149000</v>
      </c>
      <c r="AQ176" s="42">
        <f t="shared" si="212"/>
        <v>1841108000</v>
      </c>
      <c r="AR176" s="58">
        <f t="shared" si="198"/>
        <v>1560734100</v>
      </c>
      <c r="AS176" s="58">
        <f t="shared" si="199"/>
        <v>26012235</v>
      </c>
      <c r="AT176" s="336">
        <f t="shared" si="200"/>
        <v>32566762.5</v>
      </c>
      <c r="AU176" s="131">
        <f t="shared" si="201"/>
        <v>18411080</v>
      </c>
      <c r="AV176" s="5">
        <f t="shared" si="202"/>
        <v>26012235</v>
      </c>
      <c r="AW176" s="5">
        <f t="shared" si="203"/>
        <v>40899725</v>
      </c>
      <c r="AX176" s="266">
        <f t="shared" si="213"/>
        <v>1954663110.5638826</v>
      </c>
      <c r="AY176" s="117">
        <f t="shared" si="214"/>
        <v>1954663110.5638826</v>
      </c>
      <c r="AZ176" s="2"/>
      <c r="BA176" s="2"/>
      <c r="BV176" s="53">
        <f t="shared" si="204"/>
        <v>-1255655.3877779953</v>
      </c>
      <c r="BX176" s="116">
        <v>47</v>
      </c>
      <c r="BY176" s="112" t="s">
        <v>175</v>
      </c>
      <c r="BZ176" s="112" t="str">
        <f>F255</f>
        <v>2BR-22</v>
      </c>
      <c r="CA176" s="113">
        <f>D255</f>
        <v>22</v>
      </c>
      <c r="CB176" s="114">
        <f>G255</f>
        <v>81</v>
      </c>
      <c r="CC176" s="114">
        <f>H255</f>
        <v>70</v>
      </c>
      <c r="CD176" s="115">
        <f>O255</f>
        <v>27081172.224245999</v>
      </c>
      <c r="CE176" s="115">
        <f>AH255</f>
        <v>1742529000</v>
      </c>
      <c r="CF176" s="115">
        <f>AI255</f>
        <v>1964109000</v>
      </c>
      <c r="CG176" s="115">
        <f>AJ255</f>
        <v>2085251000</v>
      </c>
      <c r="CH176" s="115">
        <f>AK255</f>
        <v>2213864000</v>
      </c>
      <c r="CI176" s="115">
        <f>AN255</f>
        <v>2350411000</v>
      </c>
      <c r="CJ176" s="2">
        <v>5</v>
      </c>
      <c r="CV176" s="58">
        <f t="shared" si="205"/>
        <v>1656997200</v>
      </c>
      <c r="CW176" s="43">
        <f t="shared" si="206"/>
        <v>18411080</v>
      </c>
      <c r="CZ176" s="53">
        <f t="shared" si="207"/>
        <v>1472390100</v>
      </c>
      <c r="DA176" s="43">
        <f t="shared" si="208"/>
        <v>24539835</v>
      </c>
      <c r="DB176" s="48">
        <f t="shared" si="209"/>
        <v>40899725</v>
      </c>
    </row>
    <row r="177" spans="1:106">
      <c r="A177" s="3">
        <f t="shared" si="210"/>
        <v>138</v>
      </c>
      <c r="B177" s="249">
        <v>6</v>
      </c>
      <c r="C177" s="250" t="s">
        <v>169</v>
      </c>
      <c r="D177" s="251">
        <v>16</v>
      </c>
      <c r="E177" s="252"/>
      <c r="F177" s="40" t="s">
        <v>52</v>
      </c>
      <c r="G177" s="253">
        <f t="shared" si="178"/>
        <v>71</v>
      </c>
      <c r="H177" s="253">
        <f t="shared" si="179"/>
        <v>63</v>
      </c>
      <c r="I177" s="254">
        <f t="shared" si="180"/>
        <v>27506142.120000001</v>
      </c>
      <c r="J177" s="254">
        <f t="shared" si="181"/>
        <v>2</v>
      </c>
      <c r="K177" s="255">
        <f t="shared" si="182"/>
        <v>0.93</v>
      </c>
      <c r="L177" s="256">
        <f t="shared" si="216"/>
        <v>1.02</v>
      </c>
      <c r="M177" s="257">
        <f t="shared" si="183"/>
        <v>21803919.988488406</v>
      </c>
      <c r="N177" s="257">
        <f t="shared" si="184"/>
        <v>24576501.574624766</v>
      </c>
      <c r="O177" s="257">
        <f t="shared" si="185"/>
        <v>26092326.415032003</v>
      </c>
      <c r="P177" s="257">
        <f t="shared" si="186"/>
        <v>27701644.014765408</v>
      </c>
      <c r="Q177" s="258">
        <f t="shared" si="187"/>
        <v>26092326.415032003</v>
      </c>
      <c r="R177" s="257">
        <f t="shared" si="187"/>
        <v>27701644.014765408</v>
      </c>
      <c r="S177" s="257">
        <f t="shared" si="188"/>
        <v>29410220.8026454</v>
      </c>
      <c r="T177" s="257"/>
      <c r="U177" s="257">
        <f t="shared" si="189"/>
        <v>1373646959.2747695</v>
      </c>
      <c r="V177" s="257">
        <f t="shared" si="190"/>
        <v>1548319599.2013602</v>
      </c>
      <c r="W177" s="257">
        <f t="shared" si="191"/>
        <v>1643816564.1470163</v>
      </c>
      <c r="X177" s="258">
        <f t="shared" si="192"/>
        <v>1745203572.9302206</v>
      </c>
      <c r="Y177" s="258">
        <f t="shared" si="193"/>
        <v>1643816564.1470163</v>
      </c>
      <c r="Z177" s="257">
        <f t="shared" si="194"/>
        <v>1745203572.9302206</v>
      </c>
      <c r="AA177" s="257">
        <f t="shared" si="195"/>
        <v>1852843910.5666602</v>
      </c>
      <c r="AB177" s="257"/>
      <c r="AC177" s="32" t="str">
        <f t="shared" si="196"/>
        <v>BERTAHAP</v>
      </c>
      <c r="AD177" s="259">
        <f t="shared" si="197"/>
        <v>0</v>
      </c>
      <c r="AE177" s="260">
        <v>2</v>
      </c>
      <c r="AF177" s="261"/>
      <c r="AG177" s="257" t="e">
        <f>IF(AF177&gt;#REF!,"LB","KR")</f>
        <v>#REF!</v>
      </c>
      <c r="AH177" s="261">
        <f t="shared" si="159"/>
        <v>1511012000</v>
      </c>
      <c r="AI177" s="261">
        <f t="shared" si="159"/>
        <v>1703152000</v>
      </c>
      <c r="AJ177" s="261">
        <f t="shared" si="159"/>
        <v>1808199000</v>
      </c>
      <c r="AK177" s="262">
        <f t="shared" si="159"/>
        <v>1919724000</v>
      </c>
      <c r="AL177" s="262">
        <f t="shared" si="159"/>
        <v>1808199000</v>
      </c>
      <c r="AM177" s="261">
        <f t="shared" si="159"/>
        <v>1919724000</v>
      </c>
      <c r="AN177" s="261">
        <f t="shared" si="158"/>
        <v>2038129000</v>
      </c>
      <c r="AO177" s="261">
        <f t="shared" si="211"/>
        <v>2038128325.4315333</v>
      </c>
      <c r="AP177" s="51">
        <f t="shared" si="212"/>
        <v>1916691000</v>
      </c>
      <c r="AQ177" s="42">
        <f t="shared" si="212"/>
        <v>2034908000</v>
      </c>
      <c r="AR177" s="58">
        <f t="shared" si="198"/>
        <v>1725021900</v>
      </c>
      <c r="AS177" s="58">
        <f t="shared" si="199"/>
        <v>28750365</v>
      </c>
      <c r="AT177" s="336">
        <f t="shared" si="200"/>
        <v>35994825</v>
      </c>
      <c r="AU177" s="131">
        <f t="shared" si="201"/>
        <v>20349080</v>
      </c>
      <c r="AV177" s="5">
        <f t="shared" si="202"/>
        <v>28750365</v>
      </c>
      <c r="AW177" s="5">
        <f t="shared" si="203"/>
        <v>45204975</v>
      </c>
      <c r="AX177" s="266">
        <f t="shared" si="213"/>
        <v>2160416228.157897</v>
      </c>
      <c r="AY177" s="117">
        <f t="shared" si="214"/>
        <v>2160416228.157897</v>
      </c>
      <c r="AZ177" s="2"/>
      <c r="BA177" s="2"/>
      <c r="BV177" s="53">
        <f t="shared" si="204"/>
        <v>-1255655.3877779953</v>
      </c>
      <c r="BX177" s="116">
        <v>48</v>
      </c>
      <c r="BY177" s="121" t="s">
        <v>179</v>
      </c>
      <c r="BZ177" s="112" t="str">
        <f>F292</f>
        <v>2BR-2</v>
      </c>
      <c r="CA177" s="113" t="str">
        <f>D292</f>
        <v>02</v>
      </c>
      <c r="CB177" s="114">
        <f>G292</f>
        <v>113</v>
      </c>
      <c r="CC177" s="114">
        <f>H292</f>
        <v>101</v>
      </c>
      <c r="CD177" s="115">
        <f>O292</f>
        <v>26784105.889349997</v>
      </c>
      <c r="CE177" s="115">
        <f>AH292</f>
        <v>2486641000</v>
      </c>
      <c r="CF177" s="115">
        <f>AI292</f>
        <v>2802842000</v>
      </c>
      <c r="CG177" s="115">
        <f>AJ292</f>
        <v>2975715000</v>
      </c>
      <c r="CH177" s="115">
        <f>AK292</f>
        <v>3159250000</v>
      </c>
      <c r="CI177" s="115">
        <f>AN292</f>
        <v>3354106000</v>
      </c>
      <c r="CJ177" s="2">
        <v>1</v>
      </c>
      <c r="CV177" s="58">
        <f t="shared" si="205"/>
        <v>1831417200</v>
      </c>
      <c r="CW177" s="43">
        <f t="shared" si="206"/>
        <v>20349080</v>
      </c>
      <c r="CZ177" s="53">
        <f t="shared" si="207"/>
        <v>1627379100</v>
      </c>
      <c r="DA177" s="43">
        <f t="shared" si="208"/>
        <v>27122985</v>
      </c>
      <c r="DB177" s="48">
        <f t="shared" si="209"/>
        <v>45204975</v>
      </c>
    </row>
    <row r="178" spans="1:106">
      <c r="A178" s="3">
        <f t="shared" si="210"/>
        <v>139</v>
      </c>
      <c r="B178" s="249">
        <v>7</v>
      </c>
      <c r="C178" s="250" t="s">
        <v>169</v>
      </c>
      <c r="D178" s="285">
        <v>18</v>
      </c>
      <c r="E178" s="252"/>
      <c r="F178" s="40" t="s">
        <v>54</v>
      </c>
      <c r="G178" s="253">
        <f t="shared" si="178"/>
        <v>97</v>
      </c>
      <c r="H178" s="253">
        <f t="shared" si="179"/>
        <v>85</v>
      </c>
      <c r="I178" s="254">
        <f t="shared" si="180"/>
        <v>27506142.120000001</v>
      </c>
      <c r="J178" s="254">
        <f t="shared" si="181"/>
        <v>2</v>
      </c>
      <c r="K178" s="255">
        <f t="shared" si="182"/>
        <v>0.93</v>
      </c>
      <c r="L178" s="256">
        <f t="shared" si="216"/>
        <v>1.02</v>
      </c>
      <c r="M178" s="257">
        <f t="shared" si="183"/>
        <v>21803919.988488406</v>
      </c>
      <c r="N178" s="257">
        <f t="shared" si="184"/>
        <v>24576501.574624766</v>
      </c>
      <c r="O178" s="257">
        <f t="shared" si="185"/>
        <v>26092326.415032003</v>
      </c>
      <c r="P178" s="257">
        <f t="shared" si="186"/>
        <v>27701644.014765408</v>
      </c>
      <c r="Q178" s="258">
        <f t="shared" si="187"/>
        <v>26092326.415032003</v>
      </c>
      <c r="R178" s="257">
        <f t="shared" si="187"/>
        <v>27701644.014765408</v>
      </c>
      <c r="S178" s="257">
        <f t="shared" si="188"/>
        <v>29410220.8026454</v>
      </c>
      <c r="T178" s="257"/>
      <c r="U178" s="257">
        <f t="shared" si="189"/>
        <v>1853333199.0215144</v>
      </c>
      <c r="V178" s="257">
        <f t="shared" si="190"/>
        <v>2089002633.8431051</v>
      </c>
      <c r="W178" s="257">
        <f t="shared" si="191"/>
        <v>2217847745.2777205</v>
      </c>
      <c r="X178" s="258">
        <f t="shared" si="192"/>
        <v>2354639741.2550597</v>
      </c>
      <c r="Y178" s="258">
        <f t="shared" si="193"/>
        <v>2217847745.2777205</v>
      </c>
      <c r="Z178" s="257">
        <f t="shared" si="194"/>
        <v>2354639741.2550597</v>
      </c>
      <c r="AA178" s="257">
        <f t="shared" si="195"/>
        <v>2499868768.2248592</v>
      </c>
      <c r="AB178" s="257"/>
      <c r="AC178" s="32" t="str">
        <f t="shared" si="196"/>
        <v>BERTAHAP</v>
      </c>
      <c r="AD178" s="259">
        <f t="shared" si="197"/>
        <v>0</v>
      </c>
      <c r="AE178" s="260">
        <v>2</v>
      </c>
      <c r="AF178" s="261"/>
      <c r="AG178" s="257" t="e">
        <f>IF(AF178&gt;#REF!,"LB","KR")</f>
        <v>#REF!</v>
      </c>
      <c r="AH178" s="261">
        <f t="shared" si="159"/>
        <v>2038667000</v>
      </c>
      <c r="AI178" s="261">
        <f t="shared" si="159"/>
        <v>2297903000</v>
      </c>
      <c r="AJ178" s="261">
        <f t="shared" si="159"/>
        <v>2439633000</v>
      </c>
      <c r="AK178" s="262">
        <f t="shared" si="159"/>
        <v>2590104000</v>
      </c>
      <c r="AL178" s="262">
        <f t="shared" si="159"/>
        <v>2439633000</v>
      </c>
      <c r="AM178" s="261">
        <f t="shared" si="159"/>
        <v>2590104000</v>
      </c>
      <c r="AN178" s="261">
        <f t="shared" si="158"/>
        <v>2749856000</v>
      </c>
      <c r="AO178" s="261">
        <f t="shared" si="211"/>
        <v>2749855879.3938694</v>
      </c>
      <c r="AP178" s="51">
        <f t="shared" si="212"/>
        <v>2586011000</v>
      </c>
      <c r="AQ178" s="42">
        <f t="shared" si="212"/>
        <v>2745511000</v>
      </c>
      <c r="AR178" s="58">
        <f t="shared" si="198"/>
        <v>2327409900</v>
      </c>
      <c r="AS178" s="58">
        <f t="shared" si="199"/>
        <v>38790165</v>
      </c>
      <c r="AT178" s="336">
        <f t="shared" si="200"/>
        <v>48564450</v>
      </c>
      <c r="AU178" s="131">
        <f t="shared" si="201"/>
        <v>27455110</v>
      </c>
      <c r="AV178" s="5">
        <f t="shared" si="202"/>
        <v>38790165</v>
      </c>
      <c r="AW178" s="5">
        <f t="shared" si="203"/>
        <v>60990825</v>
      </c>
      <c r="AX178" s="266">
        <f t="shared" si="213"/>
        <v>2914847511.0353961</v>
      </c>
      <c r="AY178" s="117">
        <f t="shared" si="214"/>
        <v>2914847511.0353961</v>
      </c>
      <c r="AZ178" s="2"/>
      <c r="BA178" s="2"/>
      <c r="BV178" s="53">
        <f t="shared" si="204"/>
        <v>-1255655.3877779953</v>
      </c>
      <c r="BX178" s="116">
        <v>49</v>
      </c>
      <c r="BY178" s="121" t="s">
        <v>179</v>
      </c>
      <c r="BZ178" s="112" t="str">
        <f>F297</f>
        <v>1BR-20</v>
      </c>
      <c r="CA178" s="113">
        <f>D297</f>
        <v>20</v>
      </c>
      <c r="CB178" s="114">
        <f>G297</f>
        <v>60</v>
      </c>
      <c r="CC178" s="114">
        <f>H297</f>
        <v>51</v>
      </c>
      <c r="CD178" s="115">
        <f>O297</f>
        <v>26220229.975889999</v>
      </c>
      <c r="CE178" s="115">
        <f t="shared" ref="CE178:CH179" si="219">AH297</f>
        <v>1229196000</v>
      </c>
      <c r="CF178" s="115">
        <f t="shared" si="219"/>
        <v>1385501000</v>
      </c>
      <c r="CG178" s="115">
        <f t="shared" si="219"/>
        <v>1470955000</v>
      </c>
      <c r="CH178" s="115">
        <f t="shared" si="219"/>
        <v>1561681000</v>
      </c>
      <c r="CI178" s="115">
        <f>AN297</f>
        <v>1658002000</v>
      </c>
      <c r="CJ178" s="2">
        <v>1</v>
      </c>
      <c r="CV178" s="58">
        <f t="shared" si="205"/>
        <v>2470959900</v>
      </c>
      <c r="CW178" s="43">
        <f t="shared" si="206"/>
        <v>27455110</v>
      </c>
      <c r="CZ178" s="53">
        <f t="shared" si="207"/>
        <v>2195669700</v>
      </c>
      <c r="DA178" s="43">
        <f t="shared" si="208"/>
        <v>36594495</v>
      </c>
      <c r="DB178" s="48">
        <f t="shared" si="209"/>
        <v>60990825</v>
      </c>
    </row>
    <row r="179" spans="1:106">
      <c r="A179" s="3">
        <f t="shared" si="210"/>
        <v>140</v>
      </c>
      <c r="B179" s="249">
        <v>8</v>
      </c>
      <c r="C179" s="250" t="s">
        <v>169</v>
      </c>
      <c r="D179" s="285">
        <v>20</v>
      </c>
      <c r="E179" s="252"/>
      <c r="F179" s="40" t="s">
        <v>70</v>
      </c>
      <c r="G179" s="253">
        <f t="shared" si="178"/>
        <v>60</v>
      </c>
      <c r="H179" s="253">
        <f t="shared" si="179"/>
        <v>51</v>
      </c>
      <c r="I179" s="254">
        <f t="shared" si="180"/>
        <v>27506142.120000001</v>
      </c>
      <c r="J179" s="254">
        <f t="shared" si="181"/>
        <v>2</v>
      </c>
      <c r="K179" s="255">
        <f t="shared" si="182"/>
        <v>0.93</v>
      </c>
      <c r="L179" s="256">
        <f t="shared" si="216"/>
        <v>1.02</v>
      </c>
      <c r="M179" s="257">
        <f t="shared" si="183"/>
        <v>21803919.988488406</v>
      </c>
      <c r="N179" s="257">
        <f t="shared" si="184"/>
        <v>24576501.574624766</v>
      </c>
      <c r="O179" s="257">
        <f t="shared" si="185"/>
        <v>26092326.415032003</v>
      </c>
      <c r="P179" s="257">
        <f t="shared" si="186"/>
        <v>27701644.014765408</v>
      </c>
      <c r="Q179" s="258">
        <f t="shared" si="187"/>
        <v>26092326.415032003</v>
      </c>
      <c r="R179" s="257">
        <f t="shared" si="187"/>
        <v>27701644.014765408</v>
      </c>
      <c r="S179" s="257">
        <f t="shared" si="188"/>
        <v>29410220.8026454</v>
      </c>
      <c r="T179" s="257"/>
      <c r="U179" s="257">
        <f t="shared" si="189"/>
        <v>1111999919.4129088</v>
      </c>
      <c r="V179" s="257">
        <f t="shared" si="190"/>
        <v>1253401580.3058631</v>
      </c>
      <c r="W179" s="257">
        <f t="shared" si="191"/>
        <v>1330708647.1666322</v>
      </c>
      <c r="X179" s="258">
        <f t="shared" si="192"/>
        <v>1412783844.7530358</v>
      </c>
      <c r="Y179" s="258">
        <f t="shared" si="193"/>
        <v>1330708647.1666322</v>
      </c>
      <c r="Z179" s="257">
        <f t="shared" si="194"/>
        <v>1412783844.7530358</v>
      </c>
      <c r="AA179" s="257">
        <f t="shared" si="195"/>
        <v>1499921260.9349153</v>
      </c>
      <c r="AB179" s="257"/>
      <c r="AC179" s="32" t="str">
        <f t="shared" si="196"/>
        <v>BERTAHAP</v>
      </c>
      <c r="AD179" s="259">
        <f t="shared" si="197"/>
        <v>0</v>
      </c>
      <c r="AE179" s="260">
        <v>2</v>
      </c>
      <c r="AF179" s="261"/>
      <c r="AG179" s="257" t="e">
        <f>IF(AF179&gt;#REF!,"LB","KR")</f>
        <v>#REF!</v>
      </c>
      <c r="AH179" s="261">
        <f t="shared" si="159"/>
        <v>1223200000</v>
      </c>
      <c r="AI179" s="261">
        <f t="shared" si="159"/>
        <v>1378742000</v>
      </c>
      <c r="AJ179" s="261">
        <f t="shared" si="159"/>
        <v>1463780000</v>
      </c>
      <c r="AK179" s="262">
        <f t="shared" si="159"/>
        <v>1554063000</v>
      </c>
      <c r="AL179" s="262">
        <f t="shared" si="159"/>
        <v>1463780000</v>
      </c>
      <c r="AM179" s="261">
        <f t="shared" si="159"/>
        <v>1554063000</v>
      </c>
      <c r="AN179" s="261">
        <f t="shared" si="158"/>
        <v>1649914000</v>
      </c>
      <c r="AO179" s="261">
        <f t="shared" si="211"/>
        <v>1649914164.642993</v>
      </c>
      <c r="AP179" s="51">
        <f t="shared" si="212"/>
        <v>1551607000</v>
      </c>
      <c r="AQ179" s="42">
        <f t="shared" si="212"/>
        <v>1647307000</v>
      </c>
      <c r="AR179" s="58">
        <f t="shared" si="198"/>
        <v>1396446300</v>
      </c>
      <c r="AS179" s="58">
        <f t="shared" si="199"/>
        <v>23274105</v>
      </c>
      <c r="AT179" s="336">
        <f t="shared" si="200"/>
        <v>29138681.25</v>
      </c>
      <c r="AU179" s="131">
        <f t="shared" si="201"/>
        <v>16473070</v>
      </c>
      <c r="AV179" s="5">
        <f t="shared" si="202"/>
        <v>23274105</v>
      </c>
      <c r="AW179" s="5">
        <f t="shared" si="203"/>
        <v>36594500</v>
      </c>
      <c r="AX179" s="266">
        <f t="shared" si="213"/>
        <v>1748908931.292275</v>
      </c>
      <c r="AY179" s="117">
        <f t="shared" si="214"/>
        <v>1748908931.292275</v>
      </c>
      <c r="AZ179" s="2"/>
      <c r="BA179" s="2"/>
      <c r="BV179" s="53">
        <f t="shared" si="204"/>
        <v>-1255655.3877779953</v>
      </c>
      <c r="BX179" s="116">
        <v>50</v>
      </c>
      <c r="BY179" s="121" t="s">
        <v>179</v>
      </c>
      <c r="BZ179" s="112" t="str">
        <f>F298</f>
        <v>2BR-22</v>
      </c>
      <c r="CA179" s="113">
        <f>D298</f>
        <v>22</v>
      </c>
      <c r="CB179" s="114">
        <f>G298</f>
        <v>81</v>
      </c>
      <c r="CC179" s="114">
        <f>H298</f>
        <v>70</v>
      </c>
      <c r="CD179" s="115">
        <f>O298</f>
        <v>27347981.802809998</v>
      </c>
      <c r="CE179" s="115">
        <f t="shared" si="219"/>
        <v>1759697000</v>
      </c>
      <c r="CF179" s="115">
        <f t="shared" si="219"/>
        <v>1983460000</v>
      </c>
      <c r="CG179" s="115">
        <f t="shared" si="219"/>
        <v>2105795000</v>
      </c>
      <c r="CH179" s="115">
        <f t="shared" si="219"/>
        <v>2235676000</v>
      </c>
      <c r="CI179" s="115">
        <f>AN298</f>
        <v>2373567000</v>
      </c>
      <c r="CJ179" s="2">
        <v>1</v>
      </c>
      <c r="CV179" s="58">
        <f t="shared" si="205"/>
        <v>1482576300</v>
      </c>
      <c r="CW179" s="43">
        <f t="shared" si="206"/>
        <v>16473070</v>
      </c>
      <c r="CZ179" s="53">
        <f t="shared" si="207"/>
        <v>1317402000</v>
      </c>
      <c r="DA179" s="43">
        <f t="shared" si="208"/>
        <v>21956700</v>
      </c>
      <c r="DB179" s="48">
        <f t="shared" si="209"/>
        <v>36594500</v>
      </c>
    </row>
    <row r="180" spans="1:106">
      <c r="A180" s="3">
        <f t="shared" si="210"/>
        <v>141</v>
      </c>
      <c r="B180" s="249">
        <v>9</v>
      </c>
      <c r="C180" s="250" t="s">
        <v>169</v>
      </c>
      <c r="D180" s="285">
        <v>22</v>
      </c>
      <c r="E180" s="252"/>
      <c r="F180" s="40" t="s">
        <v>89</v>
      </c>
      <c r="G180" s="253">
        <f t="shared" si="178"/>
        <v>81</v>
      </c>
      <c r="H180" s="253">
        <f t="shared" si="179"/>
        <v>70</v>
      </c>
      <c r="I180" s="254">
        <f t="shared" si="180"/>
        <v>27506142.120000001</v>
      </c>
      <c r="J180" s="254">
        <f t="shared" si="181"/>
        <v>4</v>
      </c>
      <c r="K180" s="255">
        <f t="shared" si="182"/>
        <v>0.97</v>
      </c>
      <c r="L180" s="256">
        <f t="shared" si="216"/>
        <v>1.02</v>
      </c>
      <c r="M180" s="257">
        <f t="shared" si="183"/>
        <v>22741722.99874597</v>
      </c>
      <c r="N180" s="257">
        <f t="shared" si="184"/>
        <v>25633555.40579142</v>
      </c>
      <c r="O180" s="257">
        <f t="shared" si="185"/>
        <v>27214577.013528001</v>
      </c>
      <c r="P180" s="257">
        <f t="shared" si="186"/>
        <v>28893112.574540261</v>
      </c>
      <c r="Q180" s="258">
        <f t="shared" si="187"/>
        <v>27214577.013528001</v>
      </c>
      <c r="R180" s="257">
        <f t="shared" si="187"/>
        <v>28893112.574540261</v>
      </c>
      <c r="S180" s="257">
        <f t="shared" si="188"/>
        <v>30675176.536092512</v>
      </c>
      <c r="T180" s="257"/>
      <c r="U180" s="257">
        <f t="shared" si="189"/>
        <v>1591920609.9122179</v>
      </c>
      <c r="V180" s="257">
        <f t="shared" si="190"/>
        <v>1794348878.4053993</v>
      </c>
      <c r="W180" s="257">
        <f t="shared" si="191"/>
        <v>1905020390.94696</v>
      </c>
      <c r="X180" s="258">
        <f t="shared" si="192"/>
        <v>2022517880.2178183</v>
      </c>
      <c r="Y180" s="258">
        <f t="shared" si="193"/>
        <v>1905020390.94696</v>
      </c>
      <c r="Z180" s="257">
        <f t="shared" si="194"/>
        <v>2022517880.2178183</v>
      </c>
      <c r="AA180" s="257">
        <f t="shared" si="195"/>
        <v>2147262357.5264759</v>
      </c>
      <c r="AB180" s="257"/>
      <c r="AC180" s="32" t="str">
        <f t="shared" si="196"/>
        <v>BERTAHAP</v>
      </c>
      <c r="AD180" s="259">
        <f t="shared" si="197"/>
        <v>0</v>
      </c>
      <c r="AE180" s="260">
        <v>2</v>
      </c>
      <c r="AF180" s="261"/>
      <c r="AG180" s="257" t="e">
        <f>IF(AF180&gt;#REF!,"LB","KR")</f>
        <v>#REF!</v>
      </c>
      <c r="AH180" s="261">
        <f t="shared" si="159"/>
        <v>1751113000</v>
      </c>
      <c r="AI180" s="261">
        <f t="shared" si="159"/>
        <v>1973784000</v>
      </c>
      <c r="AJ180" s="261">
        <f t="shared" si="159"/>
        <v>2095523000</v>
      </c>
      <c r="AK180" s="262">
        <f t="shared" si="159"/>
        <v>2224770000</v>
      </c>
      <c r="AL180" s="262">
        <f t="shared" si="159"/>
        <v>2095523000</v>
      </c>
      <c r="AM180" s="261">
        <f t="shared" si="159"/>
        <v>2224770000</v>
      </c>
      <c r="AN180" s="261">
        <f t="shared" si="158"/>
        <v>2361989000</v>
      </c>
      <c r="AO180" s="261">
        <f t="shared" si="211"/>
        <v>2361988887.2412453</v>
      </c>
      <c r="AP180" s="51">
        <f t="shared" si="212"/>
        <v>2221255000</v>
      </c>
      <c r="AQ180" s="42">
        <f t="shared" si="212"/>
        <v>2358257000</v>
      </c>
      <c r="AR180" s="58">
        <f t="shared" si="198"/>
        <v>1999129500</v>
      </c>
      <c r="AS180" s="58">
        <f t="shared" si="199"/>
        <v>33318825</v>
      </c>
      <c r="AT180" s="336">
        <f t="shared" si="200"/>
        <v>41714437.5</v>
      </c>
      <c r="AU180" s="131">
        <f t="shared" si="201"/>
        <v>23582570</v>
      </c>
      <c r="AV180" s="5">
        <f t="shared" si="202"/>
        <v>33318825</v>
      </c>
      <c r="AW180" s="5">
        <f t="shared" si="203"/>
        <v>52388075</v>
      </c>
      <c r="AX180" s="266">
        <f t="shared" si="213"/>
        <v>2503708616.2946715</v>
      </c>
      <c r="AY180" s="117">
        <f t="shared" si="214"/>
        <v>2503708616.2946715</v>
      </c>
      <c r="AZ180" s="2"/>
      <c r="BA180" s="2"/>
      <c r="BV180" s="53">
        <f t="shared" si="204"/>
        <v>-133404.78928199783</v>
      </c>
      <c r="BX180" s="116"/>
      <c r="BY180" s="121"/>
      <c r="BZ180" s="112"/>
      <c r="CA180" s="113"/>
      <c r="CB180" s="114"/>
      <c r="CC180" s="114"/>
      <c r="CD180" s="115"/>
      <c r="CE180" s="115"/>
      <c r="CF180" s="115"/>
      <c r="CG180" s="115"/>
      <c r="CH180" s="115"/>
      <c r="CI180" s="115"/>
      <c r="CJ180" s="2">
        <f>SUM(CJ40:CJ179)</f>
        <v>259</v>
      </c>
      <c r="CV180" s="58">
        <f t="shared" si="205"/>
        <v>2122431300</v>
      </c>
      <c r="CW180" s="43">
        <f t="shared" si="206"/>
        <v>23582570</v>
      </c>
      <c r="CZ180" s="53">
        <f t="shared" si="207"/>
        <v>1885970700</v>
      </c>
      <c r="DA180" s="43">
        <f t="shared" si="208"/>
        <v>31432845</v>
      </c>
      <c r="DB180" s="48">
        <f t="shared" si="209"/>
        <v>52388075</v>
      </c>
    </row>
    <row r="181" spans="1:106">
      <c r="A181" s="3">
        <f t="shared" si="210"/>
        <v>142</v>
      </c>
      <c r="B181" s="249">
        <v>1</v>
      </c>
      <c r="C181" s="250" t="s">
        <v>173</v>
      </c>
      <c r="D181" s="251" t="s">
        <v>35</v>
      </c>
      <c r="E181" s="252"/>
      <c r="F181" s="40" t="s">
        <v>42</v>
      </c>
      <c r="G181" s="253">
        <f t="shared" si="178"/>
        <v>78</v>
      </c>
      <c r="H181" s="253">
        <f t="shared" si="179"/>
        <v>66</v>
      </c>
      <c r="I181" s="254">
        <f t="shared" si="180"/>
        <v>27506142.120000001</v>
      </c>
      <c r="J181" s="254">
        <f t="shared" si="181"/>
        <v>2</v>
      </c>
      <c r="K181" s="255">
        <f t="shared" si="182"/>
        <v>0.93</v>
      </c>
      <c r="L181" s="305">
        <f t="shared" ref="L181:L188" si="220">SUMIF($AN$4:$AN$22,D181,$BM$4:$BM$22)</f>
        <v>1.03</v>
      </c>
      <c r="M181" s="257">
        <f t="shared" si="183"/>
        <v>22017683.909944173</v>
      </c>
      <c r="N181" s="257">
        <f t="shared" si="184"/>
        <v>24817447.668493636</v>
      </c>
      <c r="O181" s="257">
        <f t="shared" si="185"/>
        <v>26348133.536748003</v>
      </c>
      <c r="P181" s="257">
        <f t="shared" si="186"/>
        <v>27973228.760008208</v>
      </c>
      <c r="Q181" s="258">
        <f t="shared" si="187"/>
        <v>26348133.536748003</v>
      </c>
      <c r="R181" s="257">
        <f t="shared" si="187"/>
        <v>27973228.760008208</v>
      </c>
      <c r="S181" s="257">
        <f t="shared" si="188"/>
        <v>29698556.300710551</v>
      </c>
      <c r="T181" s="257"/>
      <c r="U181" s="257">
        <f t="shared" si="189"/>
        <v>1453167138.0563154</v>
      </c>
      <c r="V181" s="257">
        <f t="shared" si="190"/>
        <v>1637951546.12058</v>
      </c>
      <c r="W181" s="257">
        <f t="shared" si="191"/>
        <v>1738976813.4253683</v>
      </c>
      <c r="X181" s="258">
        <f t="shared" si="192"/>
        <v>1846233098.1605418</v>
      </c>
      <c r="Y181" s="258">
        <f t="shared" si="193"/>
        <v>1738976813.4253683</v>
      </c>
      <c r="Z181" s="257">
        <f t="shared" si="194"/>
        <v>1846233098.1605418</v>
      </c>
      <c r="AA181" s="257">
        <f t="shared" si="195"/>
        <v>1960104715.8468964</v>
      </c>
      <c r="AB181" s="257"/>
      <c r="AC181" s="32" t="str">
        <f t="shared" si="196"/>
        <v>BERTAHAP</v>
      </c>
      <c r="AD181" s="259">
        <f t="shared" si="197"/>
        <v>0</v>
      </c>
      <c r="AE181" s="260">
        <v>2</v>
      </c>
      <c r="AF181" s="261"/>
      <c r="AG181" s="257" t="e">
        <f>IF(AF181&gt;#REF!,"LB","KR")</f>
        <v>#REF!</v>
      </c>
      <c r="AH181" s="261">
        <f t="shared" si="159"/>
        <v>1598484000</v>
      </c>
      <c r="AI181" s="261">
        <f t="shared" si="159"/>
        <v>1801747000</v>
      </c>
      <c r="AJ181" s="261">
        <f t="shared" si="159"/>
        <v>1912875000</v>
      </c>
      <c r="AK181" s="262">
        <f t="shared" si="159"/>
        <v>2030857000</v>
      </c>
      <c r="AL181" s="262">
        <f t="shared" si="159"/>
        <v>1912875000</v>
      </c>
      <c r="AM181" s="261">
        <f t="shared" si="159"/>
        <v>2030857000</v>
      </c>
      <c r="AN181" s="261">
        <f t="shared" si="158"/>
        <v>2156116000</v>
      </c>
      <c r="AO181" s="261">
        <f t="shared" si="211"/>
        <v>2156115762.7872066</v>
      </c>
      <c r="AP181" s="51">
        <f t="shared" si="212"/>
        <v>2027648000</v>
      </c>
      <c r="AQ181" s="42">
        <f t="shared" si="212"/>
        <v>2152709000</v>
      </c>
      <c r="AR181" s="58">
        <f t="shared" si="198"/>
        <v>1824883200</v>
      </c>
      <c r="AS181" s="58">
        <f t="shared" si="199"/>
        <v>30414720</v>
      </c>
      <c r="AT181" s="336">
        <f t="shared" si="200"/>
        <v>38078568.75</v>
      </c>
      <c r="AU181" s="131">
        <f t="shared" si="201"/>
        <v>21527090</v>
      </c>
      <c r="AV181" s="5">
        <f t="shared" si="202"/>
        <v>30414720</v>
      </c>
      <c r="AW181" s="5">
        <f t="shared" si="203"/>
        <v>47821875</v>
      </c>
      <c r="AX181" s="266">
        <f t="shared" si="213"/>
        <v>2285482910.3338127</v>
      </c>
      <c r="AY181" s="117">
        <f t="shared" si="214"/>
        <v>2285482910.3338127</v>
      </c>
      <c r="AZ181" s="2"/>
      <c r="BA181" s="2"/>
      <c r="BV181" s="53">
        <f t="shared" si="204"/>
        <v>-999848.26606199518</v>
      </c>
      <c r="BX181" s="116"/>
      <c r="BY181" s="112"/>
      <c r="BZ181" s="112"/>
      <c r="CA181" s="113"/>
      <c r="CB181" s="114"/>
      <c r="CC181" s="114"/>
      <c r="CD181" s="115"/>
      <c r="CE181" s="115"/>
      <c r="CF181" s="115"/>
      <c r="CG181" s="115"/>
      <c r="CH181" s="115"/>
      <c r="CI181" s="115"/>
      <c r="CV181" s="58">
        <f t="shared" si="205"/>
        <v>1937438100</v>
      </c>
      <c r="CW181" s="43">
        <f t="shared" si="206"/>
        <v>21527090</v>
      </c>
      <c r="CZ181" s="53">
        <f t="shared" si="207"/>
        <v>1721587500</v>
      </c>
      <c r="DA181" s="43">
        <f t="shared" si="208"/>
        <v>28693125</v>
      </c>
      <c r="DB181" s="48">
        <f t="shared" si="209"/>
        <v>47821875</v>
      </c>
    </row>
    <row r="182" spans="1:106">
      <c r="A182" s="3">
        <f t="shared" si="210"/>
        <v>143</v>
      </c>
      <c r="B182" s="249">
        <v>2</v>
      </c>
      <c r="C182" s="250" t="s">
        <v>173</v>
      </c>
      <c r="D182" s="251" t="s">
        <v>41</v>
      </c>
      <c r="E182" s="252"/>
      <c r="F182" s="40" t="s">
        <v>45</v>
      </c>
      <c r="G182" s="253">
        <f t="shared" si="178"/>
        <v>60</v>
      </c>
      <c r="H182" s="253">
        <f t="shared" si="179"/>
        <v>52</v>
      </c>
      <c r="I182" s="254">
        <f t="shared" si="180"/>
        <v>27506142.120000001</v>
      </c>
      <c r="J182" s="254">
        <f t="shared" si="181"/>
        <v>2</v>
      </c>
      <c r="K182" s="255">
        <f t="shared" si="182"/>
        <v>0.93</v>
      </c>
      <c r="L182" s="305">
        <f t="shared" si="220"/>
        <v>1.03</v>
      </c>
      <c r="M182" s="257">
        <f t="shared" si="183"/>
        <v>22017683.909944173</v>
      </c>
      <c r="N182" s="257">
        <f t="shared" si="184"/>
        <v>24817447.668493636</v>
      </c>
      <c r="O182" s="257">
        <f t="shared" si="185"/>
        <v>26348133.536748003</v>
      </c>
      <c r="P182" s="257">
        <f t="shared" si="186"/>
        <v>27973228.760008208</v>
      </c>
      <c r="Q182" s="258">
        <f t="shared" si="187"/>
        <v>26348133.536748003</v>
      </c>
      <c r="R182" s="257">
        <f t="shared" si="187"/>
        <v>27973228.760008208</v>
      </c>
      <c r="S182" s="257">
        <f t="shared" si="188"/>
        <v>29698556.300710551</v>
      </c>
      <c r="T182" s="257"/>
      <c r="U182" s="257">
        <f t="shared" si="189"/>
        <v>1144919563.3170969</v>
      </c>
      <c r="V182" s="257">
        <f t="shared" si="190"/>
        <v>1290507278.7616692</v>
      </c>
      <c r="W182" s="257">
        <f t="shared" si="191"/>
        <v>1370102943.9108961</v>
      </c>
      <c r="X182" s="258">
        <f t="shared" si="192"/>
        <v>1454607895.5204268</v>
      </c>
      <c r="Y182" s="258">
        <f t="shared" si="193"/>
        <v>1370102943.9108961</v>
      </c>
      <c r="Z182" s="257">
        <f t="shared" si="194"/>
        <v>1454607895.5204268</v>
      </c>
      <c r="AA182" s="257">
        <f t="shared" si="195"/>
        <v>1544324927.6369486</v>
      </c>
      <c r="AB182" s="257"/>
      <c r="AC182" s="32" t="str">
        <f t="shared" si="196"/>
        <v>BERTAHAP</v>
      </c>
      <c r="AD182" s="259">
        <f t="shared" si="197"/>
        <v>0</v>
      </c>
      <c r="AE182" s="260">
        <v>2</v>
      </c>
      <c r="AF182" s="261"/>
      <c r="AG182" s="257" t="e">
        <f>IF(AF182&gt;#REF!,"LB","KR")</f>
        <v>#REF!</v>
      </c>
      <c r="AH182" s="261">
        <f t="shared" si="159"/>
        <v>1259412000</v>
      </c>
      <c r="AI182" s="261">
        <f t="shared" si="159"/>
        <v>1419559000</v>
      </c>
      <c r="AJ182" s="261">
        <f t="shared" si="159"/>
        <v>1507114000</v>
      </c>
      <c r="AK182" s="262">
        <f t="shared" si="159"/>
        <v>1600069000</v>
      </c>
      <c r="AL182" s="262">
        <f t="shared" si="159"/>
        <v>1507114000</v>
      </c>
      <c r="AM182" s="261">
        <f t="shared" si="159"/>
        <v>1600069000</v>
      </c>
      <c r="AN182" s="261">
        <f t="shared" si="158"/>
        <v>1698758000</v>
      </c>
      <c r="AO182" s="261">
        <f t="shared" si="211"/>
        <v>1698757712.850862</v>
      </c>
      <c r="AP182" s="51">
        <f t="shared" si="212"/>
        <v>1597541000</v>
      </c>
      <c r="AQ182" s="42">
        <f t="shared" si="212"/>
        <v>1696074000</v>
      </c>
      <c r="AR182" s="58">
        <f t="shared" si="198"/>
        <v>1437786900</v>
      </c>
      <c r="AS182" s="58">
        <f t="shared" si="199"/>
        <v>23963115</v>
      </c>
      <c r="AT182" s="336">
        <f t="shared" si="200"/>
        <v>30001293.75</v>
      </c>
      <c r="AU182" s="131">
        <f t="shared" si="201"/>
        <v>16960740</v>
      </c>
      <c r="AV182" s="5">
        <f t="shared" si="202"/>
        <v>23963115</v>
      </c>
      <c r="AW182" s="5">
        <f t="shared" si="203"/>
        <v>37677850</v>
      </c>
      <c r="AX182" s="266">
        <f t="shared" si="213"/>
        <v>1800683762.487875</v>
      </c>
      <c r="AY182" s="117">
        <f t="shared" si="214"/>
        <v>1800683762.487875</v>
      </c>
      <c r="AZ182" s="46"/>
      <c r="BA182" s="2"/>
      <c r="BV182" s="53">
        <f t="shared" si="204"/>
        <v>-999848.26606199518</v>
      </c>
      <c r="BX182" s="116"/>
      <c r="BY182" s="112"/>
      <c r="BZ182" s="112"/>
      <c r="CA182" s="113"/>
      <c r="CB182" s="114"/>
      <c r="CC182" s="114"/>
      <c r="CD182" s="115"/>
      <c r="CE182" s="115"/>
      <c r="CF182" s="115"/>
      <c r="CG182" s="115"/>
      <c r="CH182" s="115"/>
      <c r="CI182" s="115"/>
      <c r="CV182" s="58">
        <f t="shared" si="205"/>
        <v>1526466600</v>
      </c>
      <c r="CW182" s="43">
        <f t="shared" si="206"/>
        <v>16960740</v>
      </c>
      <c r="CZ182" s="53">
        <f t="shared" si="207"/>
        <v>1356402600</v>
      </c>
      <c r="DA182" s="43">
        <f t="shared" si="208"/>
        <v>22606710</v>
      </c>
      <c r="DB182" s="48">
        <f t="shared" si="209"/>
        <v>37677850</v>
      </c>
    </row>
    <row r="183" spans="1:106">
      <c r="A183" s="3">
        <f t="shared" si="210"/>
        <v>144</v>
      </c>
      <c r="B183" s="249">
        <v>3</v>
      </c>
      <c r="C183" s="250" t="s">
        <v>173</v>
      </c>
      <c r="D183" s="251">
        <v>10</v>
      </c>
      <c r="E183" s="252"/>
      <c r="F183" s="40" t="s">
        <v>48</v>
      </c>
      <c r="G183" s="253">
        <f t="shared" si="178"/>
        <v>74</v>
      </c>
      <c r="H183" s="253">
        <f t="shared" si="179"/>
        <v>63</v>
      </c>
      <c r="I183" s="254">
        <f t="shared" si="180"/>
        <v>27506142.120000001</v>
      </c>
      <c r="J183" s="254">
        <f t="shared" si="181"/>
        <v>2</v>
      </c>
      <c r="K183" s="255">
        <f t="shared" si="182"/>
        <v>0.93</v>
      </c>
      <c r="L183" s="305">
        <f t="shared" si="220"/>
        <v>1.03</v>
      </c>
      <c r="M183" s="257">
        <f t="shared" si="183"/>
        <v>22017683.909944173</v>
      </c>
      <c r="N183" s="257">
        <f t="shared" si="184"/>
        <v>24817447.668493636</v>
      </c>
      <c r="O183" s="257">
        <f t="shared" si="185"/>
        <v>26348133.536748003</v>
      </c>
      <c r="P183" s="257">
        <f t="shared" si="186"/>
        <v>27973228.760008208</v>
      </c>
      <c r="Q183" s="258">
        <f t="shared" si="187"/>
        <v>26348133.536748003</v>
      </c>
      <c r="R183" s="257">
        <f t="shared" si="187"/>
        <v>27973228.760008208</v>
      </c>
      <c r="S183" s="257">
        <f t="shared" si="188"/>
        <v>29698556.300710551</v>
      </c>
      <c r="T183" s="257"/>
      <c r="U183" s="257">
        <f t="shared" si="189"/>
        <v>1387114086.326483</v>
      </c>
      <c r="V183" s="257">
        <f t="shared" si="190"/>
        <v>1563499203.115099</v>
      </c>
      <c r="W183" s="257">
        <f t="shared" si="191"/>
        <v>1659932412.8151243</v>
      </c>
      <c r="X183" s="258">
        <f t="shared" si="192"/>
        <v>1762313411.8805172</v>
      </c>
      <c r="Y183" s="258">
        <f t="shared" si="193"/>
        <v>1659932412.8151243</v>
      </c>
      <c r="Z183" s="257">
        <f t="shared" si="194"/>
        <v>1762313411.8805172</v>
      </c>
      <c r="AA183" s="257">
        <f t="shared" si="195"/>
        <v>1871009046.9447649</v>
      </c>
      <c r="AB183" s="257"/>
      <c r="AC183" s="32" t="str">
        <f t="shared" si="196"/>
        <v>BERTAHAP</v>
      </c>
      <c r="AD183" s="259">
        <f t="shared" si="197"/>
        <v>0</v>
      </c>
      <c r="AE183" s="260">
        <v>2</v>
      </c>
      <c r="AF183" s="261"/>
      <c r="AG183" s="257" t="e">
        <f>IF(AF183&gt;#REF!,"LB","KR")</f>
        <v>#REF!</v>
      </c>
      <c r="AH183" s="261">
        <f t="shared" si="159"/>
        <v>1525826000</v>
      </c>
      <c r="AI183" s="261">
        <f t="shared" si="159"/>
        <v>1719850000</v>
      </c>
      <c r="AJ183" s="261">
        <f t="shared" si="159"/>
        <v>1825926000</v>
      </c>
      <c r="AK183" s="262">
        <f t="shared" ref="AK183:AN246" si="221">ROUNDUP((X183*(1+$J$5)),-3)</f>
        <v>1938545000</v>
      </c>
      <c r="AL183" s="262">
        <f t="shared" si="221"/>
        <v>1825926000</v>
      </c>
      <c r="AM183" s="261">
        <f t="shared" si="221"/>
        <v>1938545000</v>
      </c>
      <c r="AN183" s="261">
        <f t="shared" si="158"/>
        <v>2058110000</v>
      </c>
      <c r="AO183" s="261">
        <f t="shared" si="211"/>
        <v>2058110163.0357656</v>
      </c>
      <c r="AP183" s="51">
        <f t="shared" si="212"/>
        <v>1935482000</v>
      </c>
      <c r="AQ183" s="42">
        <f t="shared" si="212"/>
        <v>2054858000</v>
      </c>
      <c r="AR183" s="58">
        <f t="shared" si="198"/>
        <v>1741933800</v>
      </c>
      <c r="AS183" s="58">
        <f t="shared" si="199"/>
        <v>29032230</v>
      </c>
      <c r="AT183" s="336">
        <f t="shared" si="200"/>
        <v>36347718.75</v>
      </c>
      <c r="AU183" s="131">
        <f t="shared" si="201"/>
        <v>20548580</v>
      </c>
      <c r="AV183" s="5">
        <f t="shared" si="202"/>
        <v>29032230</v>
      </c>
      <c r="AW183" s="5">
        <f t="shared" si="203"/>
        <v>45648150</v>
      </c>
      <c r="AX183" s="266">
        <f t="shared" si="213"/>
        <v>2181596696.1455159</v>
      </c>
      <c r="AY183" s="117">
        <f t="shared" si="214"/>
        <v>2181596696.1455159</v>
      </c>
      <c r="AZ183" s="2"/>
      <c r="BA183" s="2"/>
      <c r="BV183" s="53">
        <f t="shared" si="204"/>
        <v>-999848.26606199518</v>
      </c>
      <c r="BX183" s="116"/>
      <c r="BY183" s="121"/>
      <c r="BZ183" s="112"/>
      <c r="CA183" s="113"/>
      <c r="CB183" s="114"/>
      <c r="CC183" s="114"/>
      <c r="CD183" s="115"/>
      <c r="CE183" s="115"/>
      <c r="CF183" s="115"/>
      <c r="CG183" s="115"/>
      <c r="CH183" s="115"/>
      <c r="CI183" s="115"/>
      <c r="CV183" s="58">
        <f t="shared" si="205"/>
        <v>1849372200</v>
      </c>
      <c r="CW183" s="43">
        <f t="shared" si="206"/>
        <v>20548580</v>
      </c>
      <c r="CZ183" s="53">
        <f t="shared" si="207"/>
        <v>1643333400</v>
      </c>
      <c r="DA183" s="43">
        <f t="shared" si="208"/>
        <v>27388890</v>
      </c>
      <c r="DB183" s="48">
        <f t="shared" si="209"/>
        <v>45648150</v>
      </c>
    </row>
    <row r="184" spans="1:106">
      <c r="A184" s="3">
        <f t="shared" si="210"/>
        <v>145</v>
      </c>
      <c r="B184" s="249">
        <v>4</v>
      </c>
      <c r="C184" s="250" t="s">
        <v>173</v>
      </c>
      <c r="D184" s="285">
        <v>12</v>
      </c>
      <c r="E184" s="252"/>
      <c r="F184" s="40" t="s">
        <v>50</v>
      </c>
      <c r="G184" s="253">
        <f t="shared" si="178"/>
        <v>67</v>
      </c>
      <c r="H184" s="253">
        <f t="shared" si="179"/>
        <v>57</v>
      </c>
      <c r="I184" s="254">
        <f t="shared" si="180"/>
        <v>27506142.120000001</v>
      </c>
      <c r="J184" s="254">
        <f t="shared" si="181"/>
        <v>2</v>
      </c>
      <c r="K184" s="255">
        <f t="shared" si="182"/>
        <v>0.93</v>
      </c>
      <c r="L184" s="305">
        <f t="shared" si="220"/>
        <v>1.03</v>
      </c>
      <c r="M184" s="257">
        <f t="shared" si="183"/>
        <v>22017683.909944173</v>
      </c>
      <c r="N184" s="257">
        <f t="shared" si="184"/>
        <v>24817447.668493636</v>
      </c>
      <c r="O184" s="257">
        <f t="shared" si="185"/>
        <v>26348133.536748003</v>
      </c>
      <c r="P184" s="257">
        <f t="shared" si="186"/>
        <v>27973228.760008208</v>
      </c>
      <c r="Q184" s="258">
        <f t="shared" si="187"/>
        <v>26348133.536748003</v>
      </c>
      <c r="R184" s="257">
        <f t="shared" si="187"/>
        <v>27973228.760008208</v>
      </c>
      <c r="S184" s="257">
        <f t="shared" si="188"/>
        <v>29698556.300710551</v>
      </c>
      <c r="T184" s="257"/>
      <c r="U184" s="257">
        <f t="shared" si="189"/>
        <v>1255007982.866818</v>
      </c>
      <c r="V184" s="257">
        <f t="shared" si="190"/>
        <v>1414594517.1041372</v>
      </c>
      <c r="W184" s="257">
        <f t="shared" si="191"/>
        <v>1501843611.5946362</v>
      </c>
      <c r="X184" s="258">
        <f t="shared" si="192"/>
        <v>1594474039.3204679</v>
      </c>
      <c r="Y184" s="258">
        <f t="shared" si="193"/>
        <v>1501843611.5946362</v>
      </c>
      <c r="Z184" s="257">
        <f t="shared" si="194"/>
        <v>1594474039.3204679</v>
      </c>
      <c r="AA184" s="257">
        <f t="shared" si="195"/>
        <v>1692817709.1405015</v>
      </c>
      <c r="AB184" s="257"/>
      <c r="AC184" s="32" t="str">
        <f t="shared" si="196"/>
        <v>BERTAHAP</v>
      </c>
      <c r="AD184" s="259">
        <f t="shared" si="197"/>
        <v>0</v>
      </c>
      <c r="AE184" s="260">
        <v>2</v>
      </c>
      <c r="AF184" s="261"/>
      <c r="AG184" s="257" t="e">
        <f>IF(AF184&gt;#REF!,"LB","KR")</f>
        <v>#REF!</v>
      </c>
      <c r="AH184" s="261">
        <f t="shared" ref="AH184:AN247" si="222">ROUNDUP((U184*(1+$J$5)),-3)</f>
        <v>1380509000</v>
      </c>
      <c r="AI184" s="261">
        <f t="shared" si="222"/>
        <v>1556054000</v>
      </c>
      <c r="AJ184" s="261">
        <f t="shared" si="222"/>
        <v>1652028000</v>
      </c>
      <c r="AK184" s="262">
        <f t="shared" si="221"/>
        <v>1753922000</v>
      </c>
      <c r="AL184" s="262">
        <f t="shared" si="221"/>
        <v>1652028000</v>
      </c>
      <c r="AM184" s="261">
        <f t="shared" si="221"/>
        <v>1753922000</v>
      </c>
      <c r="AN184" s="261">
        <f t="shared" si="158"/>
        <v>1862100000</v>
      </c>
      <c r="AO184" s="261">
        <f t="shared" si="211"/>
        <v>1862100025.2106688</v>
      </c>
      <c r="AP184" s="51">
        <f t="shared" si="212"/>
        <v>1751150000</v>
      </c>
      <c r="AQ184" s="42">
        <f t="shared" si="212"/>
        <v>1859158000</v>
      </c>
      <c r="AR184" s="58">
        <f t="shared" si="198"/>
        <v>1576035000</v>
      </c>
      <c r="AS184" s="58">
        <f t="shared" si="199"/>
        <v>26267250</v>
      </c>
      <c r="AT184" s="336">
        <f t="shared" si="200"/>
        <v>32886037.5</v>
      </c>
      <c r="AU184" s="131">
        <f t="shared" si="201"/>
        <v>18591580</v>
      </c>
      <c r="AV184" s="5">
        <f t="shared" si="202"/>
        <v>26267250</v>
      </c>
      <c r="AW184" s="5">
        <f t="shared" si="203"/>
        <v>41300700</v>
      </c>
      <c r="AX184" s="266">
        <f t="shared" si="213"/>
        <v>1973826391.1241093</v>
      </c>
      <c r="AY184" s="117">
        <f t="shared" si="214"/>
        <v>1973826391.1241093</v>
      </c>
      <c r="AZ184" s="2"/>
      <c r="BA184" s="2"/>
      <c r="BV184" s="53">
        <f t="shared" si="204"/>
        <v>-999848.26606199518</v>
      </c>
      <c r="BX184" s="116"/>
      <c r="BY184" s="112"/>
      <c r="BZ184" s="112"/>
      <c r="CA184" s="113"/>
      <c r="CB184" s="112"/>
      <c r="CC184" s="112"/>
      <c r="CD184" s="112"/>
      <c r="CE184" s="112"/>
      <c r="CF184" s="112"/>
      <c r="CG184" s="112"/>
      <c r="CH184" s="112"/>
      <c r="CI184" s="112"/>
      <c r="CV184" s="58">
        <f t="shared" si="205"/>
        <v>1673242200</v>
      </c>
      <c r="CW184" s="43">
        <f t="shared" si="206"/>
        <v>18591580</v>
      </c>
      <c r="CZ184" s="53">
        <f t="shared" si="207"/>
        <v>1486825200</v>
      </c>
      <c r="DA184" s="43">
        <f t="shared" si="208"/>
        <v>24780420</v>
      </c>
      <c r="DB184" s="48">
        <f t="shared" si="209"/>
        <v>41300700</v>
      </c>
    </row>
    <row r="185" spans="1:106">
      <c r="A185" s="3">
        <f t="shared" si="210"/>
        <v>146</v>
      </c>
      <c r="B185" s="249">
        <v>5</v>
      </c>
      <c r="C185" s="250" t="s">
        <v>173</v>
      </c>
      <c r="D185" s="251">
        <v>16</v>
      </c>
      <c r="E185" s="252"/>
      <c r="F185" s="40" t="s">
        <v>52</v>
      </c>
      <c r="G185" s="253">
        <f t="shared" si="178"/>
        <v>71</v>
      </c>
      <c r="H185" s="253">
        <f t="shared" si="179"/>
        <v>63</v>
      </c>
      <c r="I185" s="254">
        <f t="shared" si="180"/>
        <v>27506142.120000001</v>
      </c>
      <c r="J185" s="254">
        <f t="shared" si="181"/>
        <v>2</v>
      </c>
      <c r="K185" s="255">
        <f t="shared" si="182"/>
        <v>0.93</v>
      </c>
      <c r="L185" s="305">
        <f t="shared" si="220"/>
        <v>1.03</v>
      </c>
      <c r="M185" s="257">
        <f t="shared" si="183"/>
        <v>22017683.909944173</v>
      </c>
      <c r="N185" s="257">
        <f t="shared" si="184"/>
        <v>24817447.668493636</v>
      </c>
      <c r="O185" s="257">
        <f t="shared" si="185"/>
        <v>26348133.536748003</v>
      </c>
      <c r="P185" s="257">
        <f t="shared" si="186"/>
        <v>27973228.760008208</v>
      </c>
      <c r="Q185" s="258">
        <f t="shared" si="187"/>
        <v>26348133.536748003</v>
      </c>
      <c r="R185" s="257">
        <f t="shared" si="187"/>
        <v>27973228.760008208</v>
      </c>
      <c r="S185" s="257">
        <f t="shared" si="188"/>
        <v>29698556.300710551</v>
      </c>
      <c r="T185" s="257"/>
      <c r="U185" s="257">
        <f t="shared" si="189"/>
        <v>1387114086.326483</v>
      </c>
      <c r="V185" s="257">
        <f t="shared" si="190"/>
        <v>1563499203.115099</v>
      </c>
      <c r="W185" s="257">
        <f t="shared" si="191"/>
        <v>1659932412.8151243</v>
      </c>
      <c r="X185" s="258">
        <f t="shared" si="192"/>
        <v>1762313411.8805172</v>
      </c>
      <c r="Y185" s="258">
        <f t="shared" si="193"/>
        <v>1659932412.8151243</v>
      </c>
      <c r="Z185" s="257">
        <f t="shared" si="194"/>
        <v>1762313411.8805172</v>
      </c>
      <c r="AA185" s="257">
        <f t="shared" si="195"/>
        <v>1871009046.9447649</v>
      </c>
      <c r="AB185" s="257"/>
      <c r="AC185" s="32" t="str">
        <f t="shared" si="196"/>
        <v>BERTAHAP</v>
      </c>
      <c r="AD185" s="259">
        <f t="shared" si="197"/>
        <v>0</v>
      </c>
      <c r="AE185" s="260">
        <v>2</v>
      </c>
      <c r="AF185" s="261"/>
      <c r="AG185" s="257" t="e">
        <f>IF(AF185&gt;#REF!,"LB","KR")</f>
        <v>#REF!</v>
      </c>
      <c r="AH185" s="261">
        <f t="shared" si="222"/>
        <v>1525826000</v>
      </c>
      <c r="AI185" s="261">
        <f t="shared" si="222"/>
        <v>1719850000</v>
      </c>
      <c r="AJ185" s="261">
        <f t="shared" si="222"/>
        <v>1825926000</v>
      </c>
      <c r="AK185" s="262">
        <f t="shared" si="221"/>
        <v>1938545000</v>
      </c>
      <c r="AL185" s="262">
        <f t="shared" si="221"/>
        <v>1825926000</v>
      </c>
      <c r="AM185" s="261">
        <f t="shared" si="221"/>
        <v>1938545000</v>
      </c>
      <c r="AN185" s="261">
        <f t="shared" si="158"/>
        <v>2058110000</v>
      </c>
      <c r="AO185" s="261">
        <f t="shared" si="211"/>
        <v>2058110163.0357656</v>
      </c>
      <c r="AP185" s="51">
        <f t="shared" si="212"/>
        <v>1935482000</v>
      </c>
      <c r="AQ185" s="42">
        <f t="shared" si="212"/>
        <v>2054858000</v>
      </c>
      <c r="AR185" s="58">
        <f t="shared" si="198"/>
        <v>1741933800</v>
      </c>
      <c r="AS185" s="58">
        <f t="shared" si="199"/>
        <v>29032230</v>
      </c>
      <c r="AT185" s="336">
        <f t="shared" si="200"/>
        <v>36347718.75</v>
      </c>
      <c r="AU185" s="131">
        <f t="shared" si="201"/>
        <v>20548580</v>
      </c>
      <c r="AV185" s="5">
        <f t="shared" si="202"/>
        <v>29032230</v>
      </c>
      <c r="AW185" s="5">
        <f t="shared" si="203"/>
        <v>45648150</v>
      </c>
      <c r="AX185" s="266">
        <f t="shared" si="213"/>
        <v>2181596696.1455159</v>
      </c>
      <c r="AY185" s="117">
        <f t="shared" si="214"/>
        <v>2181596696.1455159</v>
      </c>
      <c r="AZ185" s="2"/>
      <c r="BA185" s="2"/>
      <c r="BV185" s="53">
        <f t="shared" si="204"/>
        <v>-999848.26606199518</v>
      </c>
      <c r="BX185" s="116"/>
      <c r="BY185" s="112"/>
      <c r="BZ185" s="112"/>
      <c r="CA185" s="113"/>
      <c r="CB185" s="112"/>
      <c r="CC185" s="112"/>
      <c r="CD185" s="112"/>
      <c r="CE185" s="112"/>
      <c r="CF185" s="112"/>
      <c r="CG185" s="112"/>
      <c r="CH185" s="112"/>
      <c r="CI185" s="112"/>
      <c r="CV185" s="58">
        <f t="shared" si="205"/>
        <v>1849372200</v>
      </c>
      <c r="CW185" s="43">
        <f t="shared" si="206"/>
        <v>20548580</v>
      </c>
      <c r="CZ185" s="53">
        <f t="shared" si="207"/>
        <v>1643333400</v>
      </c>
      <c r="DA185" s="43">
        <f t="shared" si="208"/>
        <v>27388890</v>
      </c>
      <c r="DB185" s="48">
        <f t="shared" si="209"/>
        <v>45648150</v>
      </c>
    </row>
    <row r="186" spans="1:106">
      <c r="A186" s="3">
        <f t="shared" si="210"/>
        <v>147</v>
      </c>
      <c r="B186" s="249">
        <v>6</v>
      </c>
      <c r="C186" s="250" t="s">
        <v>173</v>
      </c>
      <c r="D186" s="285">
        <v>18</v>
      </c>
      <c r="E186" s="252"/>
      <c r="F186" s="40" t="s">
        <v>54</v>
      </c>
      <c r="G186" s="253">
        <f t="shared" si="178"/>
        <v>97</v>
      </c>
      <c r="H186" s="253">
        <f t="shared" si="179"/>
        <v>85</v>
      </c>
      <c r="I186" s="254">
        <f t="shared" si="180"/>
        <v>27506142.120000001</v>
      </c>
      <c r="J186" s="254">
        <f t="shared" si="181"/>
        <v>2</v>
      </c>
      <c r="K186" s="255">
        <f t="shared" si="182"/>
        <v>0.93</v>
      </c>
      <c r="L186" s="305">
        <f t="shared" si="220"/>
        <v>1.03</v>
      </c>
      <c r="M186" s="257">
        <f t="shared" si="183"/>
        <v>22017683.909944173</v>
      </c>
      <c r="N186" s="257">
        <f t="shared" si="184"/>
        <v>24817447.668493636</v>
      </c>
      <c r="O186" s="257">
        <f t="shared" si="185"/>
        <v>26348133.536748003</v>
      </c>
      <c r="P186" s="257">
        <f t="shared" si="186"/>
        <v>27973228.760008208</v>
      </c>
      <c r="Q186" s="258">
        <f t="shared" si="187"/>
        <v>26348133.536748003</v>
      </c>
      <c r="R186" s="257">
        <f t="shared" si="187"/>
        <v>27973228.760008208</v>
      </c>
      <c r="S186" s="257">
        <f t="shared" si="188"/>
        <v>29698556.300710551</v>
      </c>
      <c r="T186" s="257"/>
      <c r="U186" s="257">
        <f t="shared" si="189"/>
        <v>1871503132.3452547</v>
      </c>
      <c r="V186" s="257">
        <f t="shared" si="190"/>
        <v>2109483051.821959</v>
      </c>
      <c r="W186" s="257">
        <f t="shared" si="191"/>
        <v>2239591350.6235805</v>
      </c>
      <c r="X186" s="258">
        <f t="shared" si="192"/>
        <v>2377724444.6006975</v>
      </c>
      <c r="Y186" s="258">
        <f t="shared" si="193"/>
        <v>2239591350.6235805</v>
      </c>
      <c r="Z186" s="257">
        <f t="shared" si="194"/>
        <v>2377724444.6006975</v>
      </c>
      <c r="AA186" s="257">
        <f t="shared" si="195"/>
        <v>2524377285.5603967</v>
      </c>
      <c r="AB186" s="257"/>
      <c r="AC186" s="32" t="str">
        <f t="shared" si="196"/>
        <v>BERTAHAP</v>
      </c>
      <c r="AD186" s="259">
        <f t="shared" si="197"/>
        <v>0</v>
      </c>
      <c r="AE186" s="260">
        <v>2</v>
      </c>
      <c r="AF186" s="261"/>
      <c r="AG186" s="257" t="e">
        <f>IF(AF186&gt;#REF!,"LB","KR")</f>
        <v>#REF!</v>
      </c>
      <c r="AH186" s="261">
        <f t="shared" si="222"/>
        <v>2058654000</v>
      </c>
      <c r="AI186" s="261">
        <f t="shared" si="222"/>
        <v>2320432000</v>
      </c>
      <c r="AJ186" s="261">
        <f t="shared" si="222"/>
        <v>2463551000</v>
      </c>
      <c r="AK186" s="262">
        <f t="shared" si="221"/>
        <v>2615497000</v>
      </c>
      <c r="AL186" s="262">
        <f t="shared" si="221"/>
        <v>2463551000</v>
      </c>
      <c r="AM186" s="261">
        <f t="shared" si="221"/>
        <v>2615497000</v>
      </c>
      <c r="AN186" s="261">
        <f t="shared" si="158"/>
        <v>2776816000</v>
      </c>
      <c r="AO186" s="261">
        <f t="shared" si="211"/>
        <v>2776815063.4055724</v>
      </c>
      <c r="AP186" s="51">
        <f t="shared" si="212"/>
        <v>2611365000</v>
      </c>
      <c r="AQ186" s="42">
        <f t="shared" si="212"/>
        <v>2772427000</v>
      </c>
      <c r="AR186" s="58">
        <f t="shared" si="198"/>
        <v>2350228500</v>
      </c>
      <c r="AS186" s="58">
        <f t="shared" si="199"/>
        <v>39170475</v>
      </c>
      <c r="AT186" s="336">
        <f t="shared" si="200"/>
        <v>49040568.75</v>
      </c>
      <c r="AU186" s="131">
        <f t="shared" si="201"/>
        <v>27724270</v>
      </c>
      <c r="AV186" s="5">
        <f t="shared" si="202"/>
        <v>39170475</v>
      </c>
      <c r="AW186" s="5">
        <f t="shared" si="203"/>
        <v>61588775</v>
      </c>
      <c r="AX186" s="266">
        <f t="shared" si="213"/>
        <v>2943423625.138391</v>
      </c>
      <c r="AY186" s="117">
        <f t="shared" si="214"/>
        <v>2943423625.138391</v>
      </c>
      <c r="AZ186" s="2"/>
      <c r="BA186" s="2"/>
      <c r="BV186" s="53">
        <f t="shared" si="204"/>
        <v>-999848.26606199518</v>
      </c>
      <c r="BX186" s="116"/>
      <c r="BY186" s="112"/>
      <c r="BZ186" s="112"/>
      <c r="CA186" s="113"/>
      <c r="CB186" s="112"/>
      <c r="CC186" s="112"/>
      <c r="CD186" s="112"/>
      <c r="CE186" s="112"/>
      <c r="CF186" s="112"/>
      <c r="CG186" s="112"/>
      <c r="CH186" s="112"/>
      <c r="CI186" s="112"/>
      <c r="CV186" s="58">
        <f t="shared" si="205"/>
        <v>2495184300</v>
      </c>
      <c r="CW186" s="43">
        <f t="shared" si="206"/>
        <v>27724270</v>
      </c>
      <c r="CZ186" s="53">
        <f t="shared" si="207"/>
        <v>2217195900</v>
      </c>
      <c r="DA186" s="43">
        <f t="shared" si="208"/>
        <v>36953265</v>
      </c>
      <c r="DB186" s="48">
        <f t="shared" si="209"/>
        <v>61588775</v>
      </c>
    </row>
    <row r="187" spans="1:106">
      <c r="A187" s="3">
        <f t="shared" si="210"/>
        <v>148</v>
      </c>
      <c r="B187" s="249">
        <v>7</v>
      </c>
      <c r="C187" s="250" t="s">
        <v>173</v>
      </c>
      <c r="D187" s="285">
        <v>20</v>
      </c>
      <c r="E187" s="252"/>
      <c r="F187" s="40" t="s">
        <v>70</v>
      </c>
      <c r="G187" s="253">
        <f t="shared" si="178"/>
        <v>60</v>
      </c>
      <c r="H187" s="253">
        <f t="shared" si="179"/>
        <v>51</v>
      </c>
      <c r="I187" s="254">
        <f t="shared" si="180"/>
        <v>27506142.120000001</v>
      </c>
      <c r="J187" s="254">
        <f t="shared" si="181"/>
        <v>2</v>
      </c>
      <c r="K187" s="255">
        <f t="shared" si="182"/>
        <v>0.93</v>
      </c>
      <c r="L187" s="305">
        <f t="shared" si="220"/>
        <v>1.03</v>
      </c>
      <c r="M187" s="257">
        <f t="shared" si="183"/>
        <v>22017683.909944173</v>
      </c>
      <c r="N187" s="257">
        <f t="shared" si="184"/>
        <v>24817447.668493636</v>
      </c>
      <c r="O187" s="257">
        <f t="shared" si="185"/>
        <v>26348133.536748003</v>
      </c>
      <c r="P187" s="257">
        <f t="shared" si="186"/>
        <v>27973228.760008208</v>
      </c>
      <c r="Q187" s="258">
        <f t="shared" si="187"/>
        <v>26348133.536748003</v>
      </c>
      <c r="R187" s="257">
        <f t="shared" si="187"/>
        <v>27973228.760008208</v>
      </c>
      <c r="S187" s="257">
        <f t="shared" si="188"/>
        <v>29698556.300710551</v>
      </c>
      <c r="T187" s="257"/>
      <c r="U187" s="257">
        <f t="shared" si="189"/>
        <v>1122901879.4071529</v>
      </c>
      <c r="V187" s="257">
        <f t="shared" si="190"/>
        <v>1265689831.0931754</v>
      </c>
      <c r="W187" s="257">
        <f t="shared" si="191"/>
        <v>1343754810.3741481</v>
      </c>
      <c r="X187" s="258">
        <f t="shared" si="192"/>
        <v>1426634666.7604187</v>
      </c>
      <c r="Y187" s="258">
        <f t="shared" si="193"/>
        <v>1343754810.3741481</v>
      </c>
      <c r="Z187" s="257">
        <f t="shared" si="194"/>
        <v>1426634666.7604187</v>
      </c>
      <c r="AA187" s="257">
        <f t="shared" si="195"/>
        <v>1514626371.3362381</v>
      </c>
      <c r="AB187" s="257"/>
      <c r="AC187" s="32" t="str">
        <f t="shared" si="196"/>
        <v>BERTAHAP</v>
      </c>
      <c r="AD187" s="259">
        <f t="shared" si="197"/>
        <v>0</v>
      </c>
      <c r="AE187" s="260">
        <v>2</v>
      </c>
      <c r="AF187" s="261"/>
      <c r="AG187" s="257" t="e">
        <f>IF(AF187&gt;#REF!,"LB","KR")</f>
        <v>#REF!</v>
      </c>
      <c r="AH187" s="261">
        <f t="shared" si="222"/>
        <v>1235193000</v>
      </c>
      <c r="AI187" s="261">
        <f t="shared" si="222"/>
        <v>1392259000</v>
      </c>
      <c r="AJ187" s="261">
        <f t="shared" si="222"/>
        <v>1478131000</v>
      </c>
      <c r="AK187" s="262">
        <f t="shared" si="221"/>
        <v>1569299000</v>
      </c>
      <c r="AL187" s="262">
        <f t="shared" si="221"/>
        <v>1478131000</v>
      </c>
      <c r="AM187" s="261">
        <f t="shared" si="221"/>
        <v>1569299000</v>
      </c>
      <c r="AN187" s="261">
        <f t="shared" si="158"/>
        <v>1666090000</v>
      </c>
      <c r="AO187" s="261">
        <f t="shared" si="211"/>
        <v>1666089887.3855722</v>
      </c>
      <c r="AP187" s="51">
        <f t="shared" si="212"/>
        <v>1566819000</v>
      </c>
      <c r="AQ187" s="42">
        <f t="shared" si="212"/>
        <v>1663457000</v>
      </c>
      <c r="AR187" s="58">
        <f t="shared" si="198"/>
        <v>1410137100</v>
      </c>
      <c r="AS187" s="58">
        <f t="shared" si="199"/>
        <v>23502285</v>
      </c>
      <c r="AT187" s="336">
        <f t="shared" si="200"/>
        <v>29424356.25</v>
      </c>
      <c r="AU187" s="131">
        <f t="shared" si="201"/>
        <v>16634570</v>
      </c>
      <c r="AV187" s="5">
        <f t="shared" si="202"/>
        <v>23502285</v>
      </c>
      <c r="AW187" s="5">
        <f t="shared" si="203"/>
        <v>36953275</v>
      </c>
      <c r="AX187" s="266">
        <f t="shared" si="213"/>
        <v>1766055024.4251094</v>
      </c>
      <c r="AY187" s="117">
        <f t="shared" si="214"/>
        <v>1766055024.4251094</v>
      </c>
      <c r="AZ187" s="2"/>
      <c r="BA187" s="2"/>
      <c r="BV187" s="53">
        <f t="shared" si="204"/>
        <v>-999848.26606199518</v>
      </c>
      <c r="CV187" s="58">
        <f t="shared" si="205"/>
        <v>1497111300</v>
      </c>
      <c r="CW187" s="43">
        <f t="shared" si="206"/>
        <v>16634570</v>
      </c>
      <c r="CZ187" s="53">
        <f t="shared" si="207"/>
        <v>1330317900</v>
      </c>
      <c r="DA187" s="43">
        <f t="shared" si="208"/>
        <v>22171965</v>
      </c>
      <c r="DB187" s="48">
        <f t="shared" si="209"/>
        <v>36953275</v>
      </c>
    </row>
    <row r="188" spans="1:106">
      <c r="A188" s="3">
        <f t="shared" si="210"/>
        <v>149</v>
      </c>
      <c r="B188" s="249">
        <v>8</v>
      </c>
      <c r="C188" s="250" t="s">
        <v>173</v>
      </c>
      <c r="D188" s="285">
        <v>22</v>
      </c>
      <c r="E188" s="252"/>
      <c r="F188" s="40" t="s">
        <v>89</v>
      </c>
      <c r="G188" s="253">
        <f t="shared" si="178"/>
        <v>81</v>
      </c>
      <c r="H188" s="253">
        <f t="shared" si="179"/>
        <v>70</v>
      </c>
      <c r="I188" s="254">
        <f t="shared" si="180"/>
        <v>27506142.120000001</v>
      </c>
      <c r="J188" s="254">
        <f t="shared" si="181"/>
        <v>4</v>
      </c>
      <c r="K188" s="255">
        <f t="shared" si="182"/>
        <v>0.97</v>
      </c>
      <c r="L188" s="305">
        <f t="shared" si="220"/>
        <v>1.03</v>
      </c>
      <c r="M188" s="257">
        <f t="shared" si="183"/>
        <v>22964681.067361128</v>
      </c>
      <c r="N188" s="257">
        <f t="shared" si="184"/>
        <v>25884864.772514869</v>
      </c>
      <c r="O188" s="257">
        <f t="shared" si="185"/>
        <v>27481386.592092004</v>
      </c>
      <c r="P188" s="257">
        <f t="shared" si="186"/>
        <v>29176378.384094581</v>
      </c>
      <c r="Q188" s="258">
        <f t="shared" si="187"/>
        <v>27481386.592092004</v>
      </c>
      <c r="R188" s="257">
        <f t="shared" si="187"/>
        <v>29176378.384094581</v>
      </c>
      <c r="S188" s="257">
        <f t="shared" si="188"/>
        <v>30975913.560956165</v>
      </c>
      <c r="T188" s="257"/>
      <c r="U188" s="257">
        <f t="shared" si="189"/>
        <v>1607527674.7152789</v>
      </c>
      <c r="V188" s="257">
        <f t="shared" si="190"/>
        <v>1811940534.0760407</v>
      </c>
      <c r="W188" s="257">
        <f t="shared" si="191"/>
        <v>1923697061.4464402</v>
      </c>
      <c r="X188" s="258">
        <f t="shared" si="192"/>
        <v>2042346486.8866208</v>
      </c>
      <c r="Y188" s="258">
        <f t="shared" si="193"/>
        <v>1923697061.4464402</v>
      </c>
      <c r="Z188" s="257">
        <f t="shared" si="194"/>
        <v>2042346486.8866208</v>
      </c>
      <c r="AA188" s="257">
        <f t="shared" si="195"/>
        <v>2168313949.2669315</v>
      </c>
      <c r="AB188" s="257"/>
      <c r="AC188" s="32" t="str">
        <f t="shared" si="196"/>
        <v>BERTAHAP</v>
      </c>
      <c r="AD188" s="259">
        <f t="shared" si="197"/>
        <v>0</v>
      </c>
      <c r="AE188" s="260">
        <v>2</v>
      </c>
      <c r="AF188" s="261"/>
      <c r="AG188" s="257" t="e">
        <f>IF(AF188&gt;#REF!,"LB","KR")</f>
        <v>#REF!</v>
      </c>
      <c r="AH188" s="261">
        <f t="shared" si="222"/>
        <v>1768281000</v>
      </c>
      <c r="AI188" s="261">
        <f t="shared" si="222"/>
        <v>1993135000</v>
      </c>
      <c r="AJ188" s="261">
        <f t="shared" si="222"/>
        <v>2116067000</v>
      </c>
      <c r="AK188" s="262">
        <f t="shared" si="221"/>
        <v>2246582000</v>
      </c>
      <c r="AL188" s="262">
        <f t="shared" si="221"/>
        <v>2116067000</v>
      </c>
      <c r="AM188" s="261">
        <f t="shared" si="221"/>
        <v>2246582000</v>
      </c>
      <c r="AN188" s="261">
        <f t="shared" si="158"/>
        <v>2385146000</v>
      </c>
      <c r="AO188" s="261">
        <f t="shared" si="211"/>
        <v>2385146203.1024384</v>
      </c>
      <c r="AP188" s="51">
        <f t="shared" si="212"/>
        <v>2243032000</v>
      </c>
      <c r="AQ188" s="42">
        <f t="shared" si="212"/>
        <v>2381377000</v>
      </c>
      <c r="AR188" s="58">
        <f t="shared" si="198"/>
        <v>2018728800</v>
      </c>
      <c r="AS188" s="58">
        <f t="shared" si="199"/>
        <v>33645480</v>
      </c>
      <c r="AT188" s="336">
        <f t="shared" si="200"/>
        <v>42123412.5</v>
      </c>
      <c r="AU188" s="131">
        <f t="shared" si="201"/>
        <v>23813770</v>
      </c>
      <c r="AV188" s="5">
        <f t="shared" si="202"/>
        <v>33645480</v>
      </c>
      <c r="AW188" s="5">
        <f t="shared" si="203"/>
        <v>52901675</v>
      </c>
      <c r="AX188" s="266">
        <f t="shared" si="213"/>
        <v>2528254602.2532554</v>
      </c>
      <c r="AY188" s="117">
        <f t="shared" si="214"/>
        <v>2528254602.2532554</v>
      </c>
      <c r="AZ188" s="2"/>
      <c r="BA188" s="2"/>
      <c r="BV188" s="53">
        <f t="shared" si="204"/>
        <v>133404.78928200528</v>
      </c>
      <c r="CV188" s="58">
        <f t="shared" si="205"/>
        <v>2143239300</v>
      </c>
      <c r="CW188" s="43">
        <f t="shared" si="206"/>
        <v>23813770</v>
      </c>
      <c r="CZ188" s="53">
        <f t="shared" si="207"/>
        <v>1904460300</v>
      </c>
      <c r="DA188" s="43">
        <f t="shared" si="208"/>
        <v>31741005</v>
      </c>
      <c r="DB188" s="48">
        <f t="shared" si="209"/>
        <v>52901675</v>
      </c>
    </row>
    <row r="189" spans="1:106" hidden="1">
      <c r="A189" s="3">
        <f t="shared" si="210"/>
        <v>150</v>
      </c>
      <c r="B189" s="249">
        <v>1</v>
      </c>
      <c r="C189" s="250" t="s">
        <v>178</v>
      </c>
      <c r="D189" s="251" t="s">
        <v>35</v>
      </c>
      <c r="E189" s="252"/>
      <c r="F189" s="40" t="s">
        <v>42</v>
      </c>
      <c r="G189" s="253">
        <f t="shared" si="178"/>
        <v>78</v>
      </c>
      <c r="H189" s="253">
        <f t="shared" si="179"/>
        <v>66</v>
      </c>
      <c r="I189" s="254">
        <f t="shared" si="180"/>
        <v>27506142.120000001</v>
      </c>
      <c r="J189" s="254">
        <f t="shared" si="181"/>
        <v>2</v>
      </c>
      <c r="K189" s="255">
        <f t="shared" si="182"/>
        <v>0.93</v>
      </c>
      <c r="L189" s="256">
        <f t="shared" ref="L189:L196" si="223">SUMIF($AN$4:$AN$22,D189,$AY$4:$AY$22)</f>
        <v>1.02</v>
      </c>
      <c r="M189" s="257">
        <f t="shared" si="183"/>
        <v>21803919.988488406</v>
      </c>
      <c r="N189" s="257">
        <f t="shared" si="184"/>
        <v>24576501.574624766</v>
      </c>
      <c r="O189" s="257">
        <f t="shared" si="185"/>
        <v>26092326.415032003</v>
      </c>
      <c r="P189" s="257">
        <f t="shared" si="186"/>
        <v>27701644.014765408</v>
      </c>
      <c r="Q189" s="258">
        <f t="shared" si="187"/>
        <v>26092326.415032003</v>
      </c>
      <c r="R189" s="257">
        <f t="shared" si="187"/>
        <v>27701644.014765408</v>
      </c>
      <c r="S189" s="257">
        <f t="shared" si="188"/>
        <v>29410220.8026454</v>
      </c>
      <c r="T189" s="257"/>
      <c r="U189" s="257">
        <f t="shared" si="189"/>
        <v>1439058719.2402349</v>
      </c>
      <c r="V189" s="257">
        <f t="shared" si="190"/>
        <v>1622049103.9252346</v>
      </c>
      <c r="W189" s="257">
        <f t="shared" si="191"/>
        <v>1722093543.3921123</v>
      </c>
      <c r="X189" s="258">
        <f t="shared" si="192"/>
        <v>1828308504.9745169</v>
      </c>
      <c r="Y189" s="258">
        <f t="shared" si="193"/>
        <v>1722093543.3921123</v>
      </c>
      <c r="Z189" s="257">
        <f t="shared" si="194"/>
        <v>1828308504.9745169</v>
      </c>
      <c r="AA189" s="257">
        <f t="shared" si="195"/>
        <v>1941074572.9745965</v>
      </c>
      <c r="AB189" s="257"/>
      <c r="AC189" s="32" t="str">
        <f t="shared" si="196"/>
        <v>BERTAHAP</v>
      </c>
      <c r="AD189" s="259">
        <f t="shared" si="197"/>
        <v>0</v>
      </c>
      <c r="AE189" s="260">
        <v>2</v>
      </c>
      <c r="AF189" s="261"/>
      <c r="AG189" s="257" t="e">
        <f>IF(AF189&gt;#REF!,"LB","KR")</f>
        <v>#REF!</v>
      </c>
      <c r="AH189" s="261">
        <f t="shared" si="222"/>
        <v>1582965000</v>
      </c>
      <c r="AI189" s="261">
        <f t="shared" si="222"/>
        <v>1784255000</v>
      </c>
      <c r="AJ189" s="261">
        <f t="shared" si="222"/>
        <v>1894303000</v>
      </c>
      <c r="AK189" s="262">
        <f t="shared" si="221"/>
        <v>2011140000</v>
      </c>
      <c r="AL189" s="262">
        <f t="shared" si="221"/>
        <v>1894303000</v>
      </c>
      <c r="AM189" s="261">
        <f t="shared" si="221"/>
        <v>2011140000</v>
      </c>
      <c r="AN189" s="261">
        <f t="shared" si="158"/>
        <v>2135183000</v>
      </c>
      <c r="AO189" s="261">
        <f t="shared" si="211"/>
        <v>2135182661.8870077</v>
      </c>
      <c r="AP189" s="51">
        <f t="shared" si="212"/>
        <v>2007962000</v>
      </c>
      <c r="AQ189" s="42">
        <f t="shared" si="212"/>
        <v>2131809000</v>
      </c>
      <c r="AR189" s="58">
        <f t="shared" si="198"/>
        <v>1807165800</v>
      </c>
      <c r="AS189" s="58">
        <f t="shared" si="199"/>
        <v>30119430</v>
      </c>
      <c r="AT189" s="336">
        <f t="shared" si="200"/>
        <v>37708875</v>
      </c>
      <c r="AU189" s="131">
        <f t="shared" si="201"/>
        <v>21318090</v>
      </c>
      <c r="AV189" s="5">
        <f t="shared" si="202"/>
        <v>30119430</v>
      </c>
      <c r="AW189" s="5">
        <f t="shared" si="203"/>
        <v>47357575</v>
      </c>
      <c r="AX189" s="266">
        <f t="shared" si="213"/>
        <v>2263293848.6324973</v>
      </c>
      <c r="AY189" s="117">
        <f t="shared" si="214"/>
        <v>2263293848.6324973</v>
      </c>
      <c r="AZ189" s="2"/>
      <c r="BA189" s="2"/>
      <c r="BV189" s="53">
        <f t="shared" si="204"/>
        <v>-1255655.3877779953</v>
      </c>
      <c r="CV189" s="58">
        <f t="shared" si="205"/>
        <v>1918628100</v>
      </c>
      <c r="CW189" s="43">
        <f t="shared" si="206"/>
        <v>21318090</v>
      </c>
      <c r="CZ189" s="53">
        <f t="shared" si="207"/>
        <v>1704872700</v>
      </c>
      <c r="DA189" s="43">
        <f t="shared" si="208"/>
        <v>28414545</v>
      </c>
      <c r="DB189" s="48">
        <f t="shared" si="209"/>
        <v>47357575</v>
      </c>
    </row>
    <row r="190" spans="1:106" hidden="1">
      <c r="A190" s="3">
        <f t="shared" si="210"/>
        <v>151</v>
      </c>
      <c r="B190" s="249">
        <v>2</v>
      </c>
      <c r="C190" s="250" t="s">
        <v>178</v>
      </c>
      <c r="D190" s="251" t="s">
        <v>41</v>
      </c>
      <c r="E190" s="252"/>
      <c r="F190" s="40" t="s">
        <v>45</v>
      </c>
      <c r="G190" s="253">
        <f t="shared" si="178"/>
        <v>60</v>
      </c>
      <c r="H190" s="253">
        <f t="shared" si="179"/>
        <v>52</v>
      </c>
      <c r="I190" s="254">
        <f t="shared" si="180"/>
        <v>27506142.120000001</v>
      </c>
      <c r="J190" s="254">
        <f t="shared" si="181"/>
        <v>2</v>
      </c>
      <c r="K190" s="255">
        <f t="shared" si="182"/>
        <v>0.93</v>
      </c>
      <c r="L190" s="256">
        <f t="shared" si="223"/>
        <v>1.02</v>
      </c>
      <c r="M190" s="257">
        <f t="shared" si="183"/>
        <v>21803919.988488406</v>
      </c>
      <c r="N190" s="257">
        <f t="shared" si="184"/>
        <v>24576501.574624766</v>
      </c>
      <c r="O190" s="257">
        <f t="shared" si="185"/>
        <v>26092326.415032003</v>
      </c>
      <c r="P190" s="257">
        <f t="shared" si="186"/>
        <v>27701644.014765408</v>
      </c>
      <c r="Q190" s="258">
        <f t="shared" si="187"/>
        <v>26092326.415032003</v>
      </c>
      <c r="R190" s="257">
        <f t="shared" si="187"/>
        <v>27701644.014765408</v>
      </c>
      <c r="S190" s="257">
        <f t="shared" si="188"/>
        <v>29410220.8026454</v>
      </c>
      <c r="T190" s="257"/>
      <c r="U190" s="257">
        <f t="shared" si="189"/>
        <v>1133803839.4013972</v>
      </c>
      <c r="V190" s="257">
        <f t="shared" si="190"/>
        <v>1277978081.8804879</v>
      </c>
      <c r="W190" s="257">
        <f t="shared" si="191"/>
        <v>1356800973.5816641</v>
      </c>
      <c r="X190" s="258">
        <f t="shared" si="192"/>
        <v>1440485488.7678013</v>
      </c>
      <c r="Y190" s="258">
        <f t="shared" si="193"/>
        <v>1356800973.5816641</v>
      </c>
      <c r="Z190" s="257">
        <f t="shared" si="194"/>
        <v>1440485488.7678013</v>
      </c>
      <c r="AA190" s="257">
        <f t="shared" si="195"/>
        <v>1529331481.7375607</v>
      </c>
      <c r="AB190" s="257"/>
      <c r="AC190" s="32" t="str">
        <f t="shared" si="196"/>
        <v>BERTAHAP</v>
      </c>
      <c r="AD190" s="259">
        <f t="shared" si="197"/>
        <v>0</v>
      </c>
      <c r="AE190" s="260">
        <v>2</v>
      </c>
      <c r="AF190" s="261"/>
      <c r="AG190" s="257" t="e">
        <f>IF(AF190&gt;#REF!,"LB","KR")</f>
        <v>#REF!</v>
      </c>
      <c r="AH190" s="261">
        <f t="shared" si="222"/>
        <v>1247185000</v>
      </c>
      <c r="AI190" s="261">
        <f t="shared" si="222"/>
        <v>1405776000</v>
      </c>
      <c r="AJ190" s="261">
        <f t="shared" si="222"/>
        <v>1492482000</v>
      </c>
      <c r="AK190" s="262">
        <f t="shared" si="221"/>
        <v>1584535000</v>
      </c>
      <c r="AL190" s="262">
        <f t="shared" si="221"/>
        <v>1492482000</v>
      </c>
      <c r="AM190" s="261">
        <f t="shared" si="221"/>
        <v>1584535000</v>
      </c>
      <c r="AN190" s="261">
        <f t="shared" si="158"/>
        <v>1682265000</v>
      </c>
      <c r="AO190" s="261">
        <f t="shared" si="211"/>
        <v>1682265610.1281512</v>
      </c>
      <c r="AP190" s="51">
        <f t="shared" si="212"/>
        <v>1582031000</v>
      </c>
      <c r="AQ190" s="42">
        <f t="shared" si="212"/>
        <v>1679608000</v>
      </c>
      <c r="AR190" s="58">
        <f t="shared" si="198"/>
        <v>1423827900</v>
      </c>
      <c r="AS190" s="58">
        <f t="shared" si="199"/>
        <v>23730465</v>
      </c>
      <c r="AT190" s="336">
        <f t="shared" si="200"/>
        <v>29710031.25</v>
      </c>
      <c r="AU190" s="131">
        <f t="shared" si="201"/>
        <v>16796080</v>
      </c>
      <c r="AV190" s="5">
        <f t="shared" si="202"/>
        <v>23730465</v>
      </c>
      <c r="AW190" s="5">
        <f t="shared" si="203"/>
        <v>37312050</v>
      </c>
      <c r="AX190" s="266">
        <f t="shared" si="213"/>
        <v>1783202179.2355373</v>
      </c>
      <c r="AY190" s="117">
        <f t="shared" si="214"/>
        <v>1783202179.2355373</v>
      </c>
      <c r="AZ190" s="2"/>
      <c r="BA190" s="2"/>
      <c r="BV190" s="53">
        <f t="shared" si="204"/>
        <v>-1255655.3877779953</v>
      </c>
      <c r="CV190" s="58">
        <f t="shared" si="205"/>
        <v>1511647200</v>
      </c>
      <c r="CW190" s="43">
        <f t="shared" si="206"/>
        <v>16796080</v>
      </c>
      <c r="CZ190" s="53">
        <f t="shared" si="207"/>
        <v>1343233800</v>
      </c>
      <c r="DA190" s="43">
        <f t="shared" si="208"/>
        <v>22387230</v>
      </c>
      <c r="DB190" s="48">
        <f t="shared" si="209"/>
        <v>37312050</v>
      </c>
    </row>
    <row r="191" spans="1:106" hidden="1">
      <c r="A191" s="3">
        <f t="shared" si="210"/>
        <v>152</v>
      </c>
      <c r="B191" s="249">
        <v>3</v>
      </c>
      <c r="C191" s="250" t="s">
        <v>178</v>
      </c>
      <c r="D191" s="251">
        <v>10</v>
      </c>
      <c r="E191" s="252"/>
      <c r="F191" s="40" t="s">
        <v>48</v>
      </c>
      <c r="G191" s="253">
        <f t="shared" si="178"/>
        <v>74</v>
      </c>
      <c r="H191" s="253">
        <f t="shared" si="179"/>
        <v>63</v>
      </c>
      <c r="I191" s="254">
        <f t="shared" si="180"/>
        <v>27506142.120000001</v>
      </c>
      <c r="J191" s="254">
        <f t="shared" si="181"/>
        <v>2</v>
      </c>
      <c r="K191" s="255">
        <f t="shared" si="182"/>
        <v>0.93</v>
      </c>
      <c r="L191" s="256">
        <f t="shared" si="223"/>
        <v>1.02</v>
      </c>
      <c r="M191" s="257">
        <f t="shared" si="183"/>
        <v>21803919.988488406</v>
      </c>
      <c r="N191" s="257">
        <f t="shared" si="184"/>
        <v>24576501.574624766</v>
      </c>
      <c r="O191" s="257">
        <f t="shared" si="185"/>
        <v>26092326.415032003</v>
      </c>
      <c r="P191" s="257">
        <f t="shared" si="186"/>
        <v>27701644.014765408</v>
      </c>
      <c r="Q191" s="258">
        <f t="shared" si="187"/>
        <v>26092326.415032003</v>
      </c>
      <c r="R191" s="257">
        <f t="shared" si="187"/>
        <v>27701644.014765408</v>
      </c>
      <c r="S191" s="257">
        <f t="shared" si="188"/>
        <v>29410220.8026454</v>
      </c>
      <c r="T191" s="257"/>
      <c r="U191" s="257">
        <f t="shared" si="189"/>
        <v>1373646959.2747695</v>
      </c>
      <c r="V191" s="257">
        <f t="shared" si="190"/>
        <v>1548319599.2013602</v>
      </c>
      <c r="W191" s="257">
        <f t="shared" si="191"/>
        <v>1643816564.1470163</v>
      </c>
      <c r="X191" s="258">
        <f t="shared" si="192"/>
        <v>1745203572.9302206</v>
      </c>
      <c r="Y191" s="258">
        <f t="shared" si="193"/>
        <v>1643816564.1470163</v>
      </c>
      <c r="Z191" s="257">
        <f t="shared" si="194"/>
        <v>1745203572.9302206</v>
      </c>
      <c r="AA191" s="257">
        <f t="shared" si="195"/>
        <v>1852843910.5666602</v>
      </c>
      <c r="AB191" s="257"/>
      <c r="AC191" s="32" t="str">
        <f t="shared" si="196"/>
        <v>BERTAHAP</v>
      </c>
      <c r="AD191" s="259">
        <f t="shared" si="197"/>
        <v>0</v>
      </c>
      <c r="AE191" s="260">
        <v>2</v>
      </c>
      <c r="AF191" s="261"/>
      <c r="AG191" s="257" t="e">
        <f>IF(AF191&gt;#REF!,"LB","KR")</f>
        <v>#REF!</v>
      </c>
      <c r="AH191" s="261">
        <f t="shared" si="222"/>
        <v>1511012000</v>
      </c>
      <c r="AI191" s="261">
        <f t="shared" si="222"/>
        <v>1703152000</v>
      </c>
      <c r="AJ191" s="261">
        <f t="shared" si="222"/>
        <v>1808199000</v>
      </c>
      <c r="AK191" s="262">
        <f t="shared" si="221"/>
        <v>1919724000</v>
      </c>
      <c r="AL191" s="262">
        <f t="shared" si="221"/>
        <v>1808199000</v>
      </c>
      <c r="AM191" s="261">
        <f t="shared" si="221"/>
        <v>1919724000</v>
      </c>
      <c r="AN191" s="261">
        <f t="shared" si="158"/>
        <v>2038129000</v>
      </c>
      <c r="AO191" s="261">
        <f t="shared" si="211"/>
        <v>2038128325.4315333</v>
      </c>
      <c r="AP191" s="51">
        <f t="shared" si="212"/>
        <v>1916691000</v>
      </c>
      <c r="AQ191" s="42">
        <f t="shared" si="212"/>
        <v>2034908000</v>
      </c>
      <c r="AR191" s="58">
        <f t="shared" si="198"/>
        <v>1725021900</v>
      </c>
      <c r="AS191" s="58">
        <f t="shared" si="199"/>
        <v>28750365</v>
      </c>
      <c r="AT191" s="336">
        <f t="shared" si="200"/>
        <v>35994825</v>
      </c>
      <c r="AU191" s="131">
        <f t="shared" si="201"/>
        <v>20349080</v>
      </c>
      <c r="AV191" s="5">
        <f t="shared" si="202"/>
        <v>28750365</v>
      </c>
      <c r="AW191" s="5">
        <f t="shared" si="203"/>
        <v>45204975</v>
      </c>
      <c r="AX191" s="266">
        <f t="shared" si="213"/>
        <v>2160416228.157897</v>
      </c>
      <c r="AY191" s="117">
        <f t="shared" si="214"/>
        <v>2160416228.157897</v>
      </c>
      <c r="AZ191" s="2"/>
      <c r="BA191" s="2"/>
      <c r="BV191" s="53">
        <f t="shared" si="204"/>
        <v>-1255655.3877779953</v>
      </c>
      <c r="CV191" s="58">
        <f t="shared" si="205"/>
        <v>1831417200</v>
      </c>
      <c r="CW191" s="43">
        <f t="shared" si="206"/>
        <v>20349080</v>
      </c>
      <c r="CZ191" s="53">
        <f t="shared" si="207"/>
        <v>1627379100</v>
      </c>
      <c r="DA191" s="43">
        <f t="shared" si="208"/>
        <v>27122985</v>
      </c>
      <c r="DB191" s="48">
        <f t="shared" si="209"/>
        <v>45204975</v>
      </c>
    </row>
    <row r="192" spans="1:106" hidden="1">
      <c r="A192" s="3">
        <f t="shared" si="210"/>
        <v>153</v>
      </c>
      <c r="B192" s="249">
        <v>4</v>
      </c>
      <c r="C192" s="250" t="s">
        <v>178</v>
      </c>
      <c r="D192" s="285">
        <v>12</v>
      </c>
      <c r="E192" s="252"/>
      <c r="F192" s="40" t="s">
        <v>50</v>
      </c>
      <c r="G192" s="253">
        <f t="shared" si="178"/>
        <v>67</v>
      </c>
      <c r="H192" s="253">
        <f t="shared" si="179"/>
        <v>57</v>
      </c>
      <c r="I192" s="254">
        <f t="shared" si="180"/>
        <v>27506142.120000001</v>
      </c>
      <c r="J192" s="254">
        <f t="shared" si="181"/>
        <v>2</v>
      </c>
      <c r="K192" s="255">
        <f t="shared" si="182"/>
        <v>0.93</v>
      </c>
      <c r="L192" s="256">
        <f t="shared" si="223"/>
        <v>1.02</v>
      </c>
      <c r="M192" s="257">
        <f t="shared" si="183"/>
        <v>21803919.988488406</v>
      </c>
      <c r="N192" s="257">
        <f t="shared" si="184"/>
        <v>24576501.574624766</v>
      </c>
      <c r="O192" s="257">
        <f t="shared" si="185"/>
        <v>26092326.415032003</v>
      </c>
      <c r="P192" s="257">
        <f t="shared" si="186"/>
        <v>27701644.014765408</v>
      </c>
      <c r="Q192" s="258">
        <f t="shared" si="187"/>
        <v>26092326.415032003</v>
      </c>
      <c r="R192" s="257">
        <f t="shared" si="187"/>
        <v>27701644.014765408</v>
      </c>
      <c r="S192" s="257">
        <f t="shared" si="188"/>
        <v>29410220.8026454</v>
      </c>
      <c r="T192" s="257"/>
      <c r="U192" s="257">
        <f t="shared" si="189"/>
        <v>1242823439.3438392</v>
      </c>
      <c r="V192" s="257">
        <f t="shared" si="190"/>
        <v>1400860589.7536116</v>
      </c>
      <c r="W192" s="257">
        <f t="shared" si="191"/>
        <v>1487262605.6568241</v>
      </c>
      <c r="X192" s="258">
        <f t="shared" si="192"/>
        <v>1578993708.8416283</v>
      </c>
      <c r="Y192" s="258">
        <f t="shared" si="193"/>
        <v>1487262605.6568241</v>
      </c>
      <c r="Z192" s="257">
        <f t="shared" si="194"/>
        <v>1578993708.8416283</v>
      </c>
      <c r="AA192" s="257">
        <f t="shared" si="195"/>
        <v>1676382585.7507877</v>
      </c>
      <c r="AB192" s="257"/>
      <c r="AC192" s="32" t="str">
        <f t="shared" si="196"/>
        <v>BERTAHAP</v>
      </c>
      <c r="AD192" s="259">
        <f t="shared" si="197"/>
        <v>0</v>
      </c>
      <c r="AE192" s="260">
        <v>2</v>
      </c>
      <c r="AF192" s="261"/>
      <c r="AG192" s="257" t="e">
        <f>IF(AF192&gt;#REF!,"LB","KR")</f>
        <v>#REF!</v>
      </c>
      <c r="AH192" s="261">
        <f t="shared" si="222"/>
        <v>1367106000</v>
      </c>
      <c r="AI192" s="261">
        <f t="shared" si="222"/>
        <v>1540947000</v>
      </c>
      <c r="AJ192" s="261">
        <f t="shared" si="222"/>
        <v>1635989000</v>
      </c>
      <c r="AK192" s="262">
        <f t="shared" si="221"/>
        <v>1736894000</v>
      </c>
      <c r="AL192" s="262">
        <f t="shared" si="221"/>
        <v>1635989000</v>
      </c>
      <c r="AM192" s="261">
        <f t="shared" si="221"/>
        <v>1736894000</v>
      </c>
      <c r="AN192" s="261">
        <f t="shared" si="158"/>
        <v>1844021000</v>
      </c>
      <c r="AO192" s="261">
        <f t="shared" si="211"/>
        <v>1844021775.8761561</v>
      </c>
      <c r="AP192" s="51">
        <f t="shared" si="212"/>
        <v>1734149000</v>
      </c>
      <c r="AQ192" s="42">
        <f t="shared" si="212"/>
        <v>1841108000</v>
      </c>
      <c r="AR192" s="58">
        <f t="shared" si="198"/>
        <v>1560734100</v>
      </c>
      <c r="AS192" s="58">
        <f t="shared" si="199"/>
        <v>26012235</v>
      </c>
      <c r="AT192" s="336">
        <f t="shared" si="200"/>
        <v>32566762.5</v>
      </c>
      <c r="AU192" s="131">
        <f t="shared" si="201"/>
        <v>18411080</v>
      </c>
      <c r="AV192" s="5">
        <f t="shared" si="202"/>
        <v>26012235</v>
      </c>
      <c r="AW192" s="5">
        <f t="shared" si="203"/>
        <v>40899725</v>
      </c>
      <c r="AX192" s="266">
        <f t="shared" si="213"/>
        <v>1954663110.5638826</v>
      </c>
      <c r="AY192" s="117">
        <f t="shared" si="214"/>
        <v>1954663110.5638826</v>
      </c>
      <c r="AZ192" s="2"/>
      <c r="BA192" s="2"/>
      <c r="BV192" s="53">
        <f t="shared" si="204"/>
        <v>-1255655.3877779953</v>
      </c>
      <c r="CV192" s="58">
        <f t="shared" si="205"/>
        <v>1656997200</v>
      </c>
      <c r="CW192" s="43">
        <f t="shared" si="206"/>
        <v>18411080</v>
      </c>
      <c r="CZ192" s="53">
        <f t="shared" si="207"/>
        <v>1472390100</v>
      </c>
      <c r="DA192" s="43">
        <f t="shared" si="208"/>
        <v>24539835</v>
      </c>
      <c r="DB192" s="48">
        <f t="shared" si="209"/>
        <v>40899725</v>
      </c>
    </row>
    <row r="193" spans="1:106" hidden="1">
      <c r="A193" s="3">
        <f t="shared" si="210"/>
        <v>154</v>
      </c>
      <c r="B193" s="249">
        <v>5</v>
      </c>
      <c r="C193" s="250" t="s">
        <v>178</v>
      </c>
      <c r="D193" s="251">
        <v>16</v>
      </c>
      <c r="E193" s="252"/>
      <c r="F193" s="40" t="s">
        <v>52</v>
      </c>
      <c r="G193" s="253">
        <f t="shared" si="178"/>
        <v>71</v>
      </c>
      <c r="H193" s="253">
        <f t="shared" si="179"/>
        <v>63</v>
      </c>
      <c r="I193" s="254">
        <f t="shared" si="180"/>
        <v>27506142.120000001</v>
      </c>
      <c r="J193" s="254">
        <f t="shared" si="181"/>
        <v>2</v>
      </c>
      <c r="K193" s="255">
        <f t="shared" si="182"/>
        <v>0.93</v>
      </c>
      <c r="L193" s="256">
        <f t="shared" si="223"/>
        <v>1.02</v>
      </c>
      <c r="M193" s="257">
        <f t="shared" si="183"/>
        <v>21803919.988488406</v>
      </c>
      <c r="N193" s="257">
        <f t="shared" si="184"/>
        <v>24576501.574624766</v>
      </c>
      <c r="O193" s="257">
        <f t="shared" si="185"/>
        <v>26092326.415032003</v>
      </c>
      <c r="P193" s="257">
        <f t="shared" si="186"/>
        <v>27701644.014765408</v>
      </c>
      <c r="Q193" s="258">
        <f t="shared" si="187"/>
        <v>26092326.415032003</v>
      </c>
      <c r="R193" s="257">
        <f t="shared" si="187"/>
        <v>27701644.014765408</v>
      </c>
      <c r="S193" s="257">
        <f t="shared" si="188"/>
        <v>29410220.8026454</v>
      </c>
      <c r="T193" s="257"/>
      <c r="U193" s="257">
        <f t="shared" si="189"/>
        <v>1373646959.2747695</v>
      </c>
      <c r="V193" s="257">
        <f t="shared" si="190"/>
        <v>1548319599.2013602</v>
      </c>
      <c r="W193" s="257">
        <f t="shared" si="191"/>
        <v>1643816564.1470163</v>
      </c>
      <c r="X193" s="258">
        <f t="shared" si="192"/>
        <v>1745203572.9302206</v>
      </c>
      <c r="Y193" s="258">
        <f t="shared" si="193"/>
        <v>1643816564.1470163</v>
      </c>
      <c r="Z193" s="257">
        <f t="shared" si="194"/>
        <v>1745203572.9302206</v>
      </c>
      <c r="AA193" s="257">
        <f t="shared" si="195"/>
        <v>1852843910.5666602</v>
      </c>
      <c r="AB193" s="257"/>
      <c r="AC193" s="32" t="str">
        <f t="shared" si="196"/>
        <v>BERTAHAP</v>
      </c>
      <c r="AD193" s="259">
        <f t="shared" si="197"/>
        <v>0</v>
      </c>
      <c r="AE193" s="260">
        <v>2</v>
      </c>
      <c r="AF193" s="261"/>
      <c r="AG193" s="257" t="e">
        <f>IF(AF193&gt;#REF!,"LB","KR")</f>
        <v>#REF!</v>
      </c>
      <c r="AH193" s="261">
        <f t="shared" si="222"/>
        <v>1511012000</v>
      </c>
      <c r="AI193" s="261">
        <f t="shared" si="222"/>
        <v>1703152000</v>
      </c>
      <c r="AJ193" s="261">
        <f t="shared" si="222"/>
        <v>1808199000</v>
      </c>
      <c r="AK193" s="262">
        <f t="shared" si="221"/>
        <v>1919724000</v>
      </c>
      <c r="AL193" s="262">
        <f t="shared" si="221"/>
        <v>1808199000</v>
      </c>
      <c r="AM193" s="261">
        <f t="shared" si="221"/>
        <v>1919724000</v>
      </c>
      <c r="AN193" s="261">
        <f t="shared" si="158"/>
        <v>2038129000</v>
      </c>
      <c r="AO193" s="261">
        <f t="shared" si="211"/>
        <v>2038128325.4315333</v>
      </c>
      <c r="AP193" s="51">
        <f t="shared" si="212"/>
        <v>1916691000</v>
      </c>
      <c r="AQ193" s="42">
        <f t="shared" si="212"/>
        <v>2034908000</v>
      </c>
      <c r="AR193" s="58">
        <f t="shared" si="198"/>
        <v>1725021900</v>
      </c>
      <c r="AS193" s="58">
        <f t="shared" si="199"/>
        <v>28750365</v>
      </c>
      <c r="AT193" s="336">
        <f t="shared" si="200"/>
        <v>35994825</v>
      </c>
      <c r="AU193" s="131">
        <f t="shared" si="201"/>
        <v>20349080</v>
      </c>
      <c r="AV193" s="5">
        <f t="shared" si="202"/>
        <v>28750365</v>
      </c>
      <c r="AW193" s="5">
        <f t="shared" si="203"/>
        <v>45204975</v>
      </c>
      <c r="AX193" s="266">
        <f t="shared" si="213"/>
        <v>2160416228.157897</v>
      </c>
      <c r="AY193" s="117">
        <f t="shared" si="214"/>
        <v>2160416228.157897</v>
      </c>
      <c r="AZ193" s="2"/>
      <c r="BA193" s="2"/>
      <c r="BV193" s="53">
        <f t="shared" si="204"/>
        <v>-1255655.3877779953</v>
      </c>
      <c r="CV193" s="58">
        <f t="shared" si="205"/>
        <v>1831417200</v>
      </c>
      <c r="CW193" s="43">
        <f t="shared" si="206"/>
        <v>20349080</v>
      </c>
      <c r="CZ193" s="53">
        <f t="shared" si="207"/>
        <v>1627379100</v>
      </c>
      <c r="DA193" s="43">
        <f t="shared" si="208"/>
        <v>27122985</v>
      </c>
      <c r="DB193" s="48">
        <f t="shared" si="209"/>
        <v>45204975</v>
      </c>
    </row>
    <row r="194" spans="1:106" hidden="1">
      <c r="A194" s="3">
        <f t="shared" si="210"/>
        <v>155</v>
      </c>
      <c r="B194" s="249">
        <v>6</v>
      </c>
      <c r="C194" s="250" t="s">
        <v>178</v>
      </c>
      <c r="D194" s="285">
        <v>18</v>
      </c>
      <c r="E194" s="252"/>
      <c r="F194" s="40" t="s">
        <v>54</v>
      </c>
      <c r="G194" s="253">
        <f t="shared" si="178"/>
        <v>97</v>
      </c>
      <c r="H194" s="253">
        <f t="shared" si="179"/>
        <v>85</v>
      </c>
      <c r="I194" s="254">
        <f t="shared" si="180"/>
        <v>27506142.120000001</v>
      </c>
      <c r="J194" s="254">
        <f t="shared" si="181"/>
        <v>2</v>
      </c>
      <c r="K194" s="255">
        <f t="shared" si="182"/>
        <v>0.93</v>
      </c>
      <c r="L194" s="256">
        <f t="shared" si="223"/>
        <v>1.02</v>
      </c>
      <c r="M194" s="257">
        <f t="shared" si="183"/>
        <v>21803919.988488406</v>
      </c>
      <c r="N194" s="257">
        <f t="shared" si="184"/>
        <v>24576501.574624766</v>
      </c>
      <c r="O194" s="257">
        <f t="shared" si="185"/>
        <v>26092326.415032003</v>
      </c>
      <c r="P194" s="257">
        <f t="shared" si="186"/>
        <v>27701644.014765408</v>
      </c>
      <c r="Q194" s="258">
        <f t="shared" si="187"/>
        <v>26092326.415032003</v>
      </c>
      <c r="R194" s="257">
        <f t="shared" si="187"/>
        <v>27701644.014765408</v>
      </c>
      <c r="S194" s="257">
        <f t="shared" si="188"/>
        <v>29410220.8026454</v>
      </c>
      <c r="T194" s="257"/>
      <c r="U194" s="257">
        <f t="shared" si="189"/>
        <v>1853333199.0215144</v>
      </c>
      <c r="V194" s="257">
        <f t="shared" si="190"/>
        <v>2089002633.8431051</v>
      </c>
      <c r="W194" s="257">
        <f t="shared" si="191"/>
        <v>2217847745.2777205</v>
      </c>
      <c r="X194" s="258">
        <f t="shared" si="192"/>
        <v>2354639741.2550597</v>
      </c>
      <c r="Y194" s="258">
        <f t="shared" si="193"/>
        <v>2217847745.2777205</v>
      </c>
      <c r="Z194" s="257">
        <f t="shared" si="194"/>
        <v>2354639741.2550597</v>
      </c>
      <c r="AA194" s="257">
        <f t="shared" si="195"/>
        <v>2499868768.2248592</v>
      </c>
      <c r="AB194" s="257"/>
      <c r="AC194" s="32" t="str">
        <f t="shared" si="196"/>
        <v>BERTAHAP</v>
      </c>
      <c r="AD194" s="259">
        <f t="shared" si="197"/>
        <v>0</v>
      </c>
      <c r="AE194" s="260">
        <v>2</v>
      </c>
      <c r="AF194" s="261"/>
      <c r="AG194" s="257" t="e">
        <f>IF(AF194&gt;#REF!,"LB","KR")</f>
        <v>#REF!</v>
      </c>
      <c r="AH194" s="261">
        <f t="shared" si="222"/>
        <v>2038667000</v>
      </c>
      <c r="AI194" s="261">
        <f t="shared" si="222"/>
        <v>2297903000</v>
      </c>
      <c r="AJ194" s="261">
        <f t="shared" si="222"/>
        <v>2439633000</v>
      </c>
      <c r="AK194" s="262">
        <f t="shared" si="221"/>
        <v>2590104000</v>
      </c>
      <c r="AL194" s="262">
        <f t="shared" si="221"/>
        <v>2439633000</v>
      </c>
      <c r="AM194" s="261">
        <f t="shared" si="221"/>
        <v>2590104000</v>
      </c>
      <c r="AN194" s="261">
        <f t="shared" si="158"/>
        <v>2749856000</v>
      </c>
      <c r="AO194" s="261">
        <f t="shared" si="211"/>
        <v>2749855879.3938694</v>
      </c>
      <c r="AP194" s="51">
        <f t="shared" si="212"/>
        <v>2586011000</v>
      </c>
      <c r="AQ194" s="42">
        <f t="shared" si="212"/>
        <v>2745511000</v>
      </c>
      <c r="AR194" s="58">
        <f t="shared" si="198"/>
        <v>2327409900</v>
      </c>
      <c r="AS194" s="58">
        <f t="shared" si="199"/>
        <v>38790165</v>
      </c>
      <c r="AT194" s="336">
        <f t="shared" si="200"/>
        <v>48564450</v>
      </c>
      <c r="AU194" s="131">
        <f t="shared" si="201"/>
        <v>27455110</v>
      </c>
      <c r="AV194" s="5">
        <f t="shared" si="202"/>
        <v>38790165</v>
      </c>
      <c r="AW194" s="5">
        <f t="shared" si="203"/>
        <v>60990825</v>
      </c>
      <c r="AX194" s="266">
        <f t="shared" si="213"/>
        <v>2914847511.0353961</v>
      </c>
      <c r="AY194" s="117">
        <f t="shared" si="214"/>
        <v>2914847511.0353961</v>
      </c>
      <c r="AZ194" s="2"/>
      <c r="BA194" s="2"/>
      <c r="BV194" s="53">
        <f t="shared" si="204"/>
        <v>-1255655.3877779953</v>
      </c>
      <c r="CV194" s="58">
        <f t="shared" si="205"/>
        <v>2470959900</v>
      </c>
      <c r="CW194" s="43">
        <f t="shared" si="206"/>
        <v>27455110</v>
      </c>
      <c r="CZ194" s="53">
        <f t="shared" si="207"/>
        <v>2195669700</v>
      </c>
      <c r="DA194" s="43">
        <f t="shared" si="208"/>
        <v>36594495</v>
      </c>
      <c r="DB194" s="48">
        <f t="shared" si="209"/>
        <v>60990825</v>
      </c>
    </row>
    <row r="195" spans="1:106" hidden="1">
      <c r="A195" s="3">
        <f t="shared" si="210"/>
        <v>156</v>
      </c>
      <c r="B195" s="249">
        <v>7</v>
      </c>
      <c r="C195" s="250" t="s">
        <v>178</v>
      </c>
      <c r="D195" s="285">
        <v>20</v>
      </c>
      <c r="E195" s="252"/>
      <c r="F195" s="40" t="s">
        <v>70</v>
      </c>
      <c r="G195" s="253">
        <f t="shared" si="178"/>
        <v>60</v>
      </c>
      <c r="H195" s="253">
        <f t="shared" si="179"/>
        <v>51</v>
      </c>
      <c r="I195" s="254">
        <f t="shared" si="180"/>
        <v>27506142.120000001</v>
      </c>
      <c r="J195" s="254">
        <f t="shared" si="181"/>
        <v>2</v>
      </c>
      <c r="K195" s="255">
        <f t="shared" si="182"/>
        <v>0.93</v>
      </c>
      <c r="L195" s="256">
        <f t="shared" si="223"/>
        <v>1.02</v>
      </c>
      <c r="M195" s="257">
        <f t="shared" si="183"/>
        <v>21803919.988488406</v>
      </c>
      <c r="N195" s="257">
        <f t="shared" si="184"/>
        <v>24576501.574624766</v>
      </c>
      <c r="O195" s="257">
        <f t="shared" si="185"/>
        <v>26092326.415032003</v>
      </c>
      <c r="P195" s="257">
        <f t="shared" si="186"/>
        <v>27701644.014765408</v>
      </c>
      <c r="Q195" s="258">
        <f t="shared" si="187"/>
        <v>26092326.415032003</v>
      </c>
      <c r="R195" s="257">
        <f t="shared" si="187"/>
        <v>27701644.014765408</v>
      </c>
      <c r="S195" s="257">
        <f t="shared" si="188"/>
        <v>29410220.8026454</v>
      </c>
      <c r="T195" s="257"/>
      <c r="U195" s="257">
        <f t="shared" si="189"/>
        <v>1111999919.4129088</v>
      </c>
      <c r="V195" s="257">
        <f t="shared" si="190"/>
        <v>1253401580.3058631</v>
      </c>
      <c r="W195" s="257">
        <f t="shared" si="191"/>
        <v>1330708647.1666322</v>
      </c>
      <c r="X195" s="258">
        <f t="shared" si="192"/>
        <v>1412783844.7530358</v>
      </c>
      <c r="Y195" s="258">
        <f t="shared" si="193"/>
        <v>1330708647.1666322</v>
      </c>
      <c r="Z195" s="257">
        <f t="shared" si="194"/>
        <v>1412783844.7530358</v>
      </c>
      <c r="AA195" s="257">
        <f t="shared" si="195"/>
        <v>1499921260.9349153</v>
      </c>
      <c r="AB195" s="257"/>
      <c r="AC195" s="32" t="str">
        <f t="shared" si="196"/>
        <v>BERTAHAP</v>
      </c>
      <c r="AD195" s="259">
        <f t="shared" si="197"/>
        <v>0</v>
      </c>
      <c r="AE195" s="260">
        <v>2</v>
      </c>
      <c r="AF195" s="261"/>
      <c r="AG195" s="257" t="e">
        <f>IF(AF195&gt;#REF!,"LB","KR")</f>
        <v>#REF!</v>
      </c>
      <c r="AH195" s="261">
        <f t="shared" si="222"/>
        <v>1223200000</v>
      </c>
      <c r="AI195" s="261">
        <f t="shared" si="222"/>
        <v>1378742000</v>
      </c>
      <c r="AJ195" s="261">
        <f t="shared" si="222"/>
        <v>1463780000</v>
      </c>
      <c r="AK195" s="262">
        <f t="shared" si="221"/>
        <v>1554063000</v>
      </c>
      <c r="AL195" s="262">
        <f t="shared" si="221"/>
        <v>1463780000</v>
      </c>
      <c r="AM195" s="261">
        <f t="shared" si="221"/>
        <v>1554063000</v>
      </c>
      <c r="AN195" s="261">
        <f t="shared" si="158"/>
        <v>1649914000</v>
      </c>
      <c r="AO195" s="261">
        <f t="shared" si="211"/>
        <v>1649914164.642993</v>
      </c>
      <c r="AP195" s="51">
        <f t="shared" si="212"/>
        <v>1551607000</v>
      </c>
      <c r="AQ195" s="42">
        <f t="shared" si="212"/>
        <v>1647307000</v>
      </c>
      <c r="AR195" s="58">
        <f t="shared" si="198"/>
        <v>1396446300</v>
      </c>
      <c r="AS195" s="58">
        <f t="shared" si="199"/>
        <v>23274105</v>
      </c>
      <c r="AT195" s="336">
        <f t="shared" si="200"/>
        <v>29138681.25</v>
      </c>
      <c r="AU195" s="131">
        <f t="shared" si="201"/>
        <v>16473070</v>
      </c>
      <c r="AV195" s="5">
        <f t="shared" si="202"/>
        <v>23274105</v>
      </c>
      <c r="AW195" s="5">
        <f t="shared" si="203"/>
        <v>36594500</v>
      </c>
      <c r="AX195" s="266">
        <f t="shared" si="213"/>
        <v>1748908931.292275</v>
      </c>
      <c r="AY195" s="117">
        <f t="shared" si="214"/>
        <v>1748908931.292275</v>
      </c>
      <c r="AZ195" s="2"/>
      <c r="BA195" s="2"/>
      <c r="BV195" s="53">
        <f t="shared" si="204"/>
        <v>-1255655.3877779953</v>
      </c>
      <c r="CV195" s="58">
        <f t="shared" si="205"/>
        <v>1482576300</v>
      </c>
      <c r="CW195" s="43">
        <f t="shared" si="206"/>
        <v>16473070</v>
      </c>
      <c r="CZ195" s="53">
        <f t="shared" si="207"/>
        <v>1317402000</v>
      </c>
      <c r="DA195" s="43">
        <f t="shared" si="208"/>
        <v>21956700</v>
      </c>
      <c r="DB195" s="48">
        <f t="shared" si="209"/>
        <v>36594500</v>
      </c>
    </row>
    <row r="196" spans="1:106" hidden="1">
      <c r="A196" s="3">
        <f t="shared" si="210"/>
        <v>157</v>
      </c>
      <c r="B196" s="249">
        <v>8</v>
      </c>
      <c r="C196" s="250" t="s">
        <v>178</v>
      </c>
      <c r="D196" s="285">
        <v>22</v>
      </c>
      <c r="E196" s="252"/>
      <c r="F196" s="40" t="s">
        <v>89</v>
      </c>
      <c r="G196" s="253">
        <f t="shared" si="178"/>
        <v>81</v>
      </c>
      <c r="H196" s="253">
        <f t="shared" si="179"/>
        <v>70</v>
      </c>
      <c r="I196" s="254">
        <f t="shared" si="180"/>
        <v>27506142.120000001</v>
      </c>
      <c r="J196" s="254">
        <f t="shared" si="181"/>
        <v>4</v>
      </c>
      <c r="K196" s="255">
        <f t="shared" si="182"/>
        <v>0.97</v>
      </c>
      <c r="L196" s="256">
        <f t="shared" si="223"/>
        <v>1.02</v>
      </c>
      <c r="M196" s="257">
        <f t="shared" si="183"/>
        <v>22741722.99874597</v>
      </c>
      <c r="N196" s="257">
        <f t="shared" si="184"/>
        <v>25633555.40579142</v>
      </c>
      <c r="O196" s="257">
        <f t="shared" si="185"/>
        <v>27214577.013528001</v>
      </c>
      <c r="P196" s="257">
        <f t="shared" si="186"/>
        <v>28893112.574540261</v>
      </c>
      <c r="Q196" s="258">
        <f t="shared" si="187"/>
        <v>27214577.013528001</v>
      </c>
      <c r="R196" s="257">
        <f t="shared" si="187"/>
        <v>28893112.574540261</v>
      </c>
      <c r="S196" s="257">
        <f t="shared" si="188"/>
        <v>30675176.536092512</v>
      </c>
      <c r="T196" s="257"/>
      <c r="U196" s="257">
        <f t="shared" si="189"/>
        <v>1591920609.9122179</v>
      </c>
      <c r="V196" s="257">
        <f t="shared" si="190"/>
        <v>1794348878.4053993</v>
      </c>
      <c r="W196" s="257">
        <f t="shared" si="191"/>
        <v>1905020390.94696</v>
      </c>
      <c r="X196" s="258">
        <f t="shared" si="192"/>
        <v>2022517880.2178183</v>
      </c>
      <c r="Y196" s="258">
        <f t="shared" si="193"/>
        <v>1905020390.94696</v>
      </c>
      <c r="Z196" s="257">
        <f t="shared" si="194"/>
        <v>2022517880.2178183</v>
      </c>
      <c r="AA196" s="257">
        <f t="shared" si="195"/>
        <v>2147262357.5264759</v>
      </c>
      <c r="AB196" s="257"/>
      <c r="AC196" s="32" t="str">
        <f t="shared" si="196"/>
        <v>BERTAHAP</v>
      </c>
      <c r="AD196" s="259">
        <f t="shared" si="197"/>
        <v>0</v>
      </c>
      <c r="AE196" s="260">
        <v>2</v>
      </c>
      <c r="AF196" s="261"/>
      <c r="AG196" s="257" t="e">
        <f>IF(AF196&gt;#REF!,"LB","KR")</f>
        <v>#REF!</v>
      </c>
      <c r="AH196" s="261">
        <f t="shared" si="222"/>
        <v>1751113000</v>
      </c>
      <c r="AI196" s="261">
        <f t="shared" si="222"/>
        <v>1973784000</v>
      </c>
      <c r="AJ196" s="261">
        <f t="shared" si="222"/>
        <v>2095523000</v>
      </c>
      <c r="AK196" s="262">
        <f t="shared" si="221"/>
        <v>2224770000</v>
      </c>
      <c r="AL196" s="262">
        <f t="shared" si="221"/>
        <v>2095523000</v>
      </c>
      <c r="AM196" s="261">
        <f t="shared" si="221"/>
        <v>2224770000</v>
      </c>
      <c r="AN196" s="261">
        <f t="shared" si="158"/>
        <v>2361989000</v>
      </c>
      <c r="AO196" s="261">
        <f t="shared" si="211"/>
        <v>2361988887.2412453</v>
      </c>
      <c r="AP196" s="51">
        <f t="shared" si="212"/>
        <v>2221255000</v>
      </c>
      <c r="AQ196" s="42">
        <f t="shared" si="212"/>
        <v>2358257000</v>
      </c>
      <c r="AR196" s="58">
        <f t="shared" si="198"/>
        <v>1999129500</v>
      </c>
      <c r="AS196" s="58">
        <f t="shared" si="199"/>
        <v>33318825</v>
      </c>
      <c r="AT196" s="336">
        <f t="shared" si="200"/>
        <v>41714437.5</v>
      </c>
      <c r="AU196" s="131">
        <f t="shared" si="201"/>
        <v>23582570</v>
      </c>
      <c r="AV196" s="5">
        <f t="shared" si="202"/>
        <v>33318825</v>
      </c>
      <c r="AW196" s="5">
        <f t="shared" si="203"/>
        <v>52388075</v>
      </c>
      <c r="AX196" s="266">
        <f t="shared" si="213"/>
        <v>2503708616.2946715</v>
      </c>
      <c r="AY196" s="117">
        <f t="shared" si="214"/>
        <v>2503708616.2946715</v>
      </c>
      <c r="AZ196" s="2"/>
      <c r="BA196" s="2"/>
      <c r="BV196" s="53">
        <f t="shared" si="204"/>
        <v>-133404.78928199783</v>
      </c>
      <c r="CV196" s="58">
        <f t="shared" si="205"/>
        <v>2122431300</v>
      </c>
      <c r="CW196" s="43">
        <f t="shared" si="206"/>
        <v>23582570</v>
      </c>
      <c r="CZ196" s="53">
        <f t="shared" si="207"/>
        <v>1885970700</v>
      </c>
      <c r="DA196" s="43">
        <f t="shared" si="208"/>
        <v>31432845</v>
      </c>
      <c r="DB196" s="48">
        <f t="shared" si="209"/>
        <v>52388075</v>
      </c>
    </row>
    <row r="197" spans="1:106" hidden="1">
      <c r="A197" s="3">
        <f t="shared" si="210"/>
        <v>158</v>
      </c>
      <c r="B197" s="249">
        <v>1</v>
      </c>
      <c r="C197" s="250" t="s">
        <v>180</v>
      </c>
      <c r="D197" s="251" t="s">
        <v>35</v>
      </c>
      <c r="E197" s="252"/>
      <c r="F197" s="40" t="s">
        <v>42</v>
      </c>
      <c r="G197" s="253">
        <f t="shared" si="178"/>
        <v>78</v>
      </c>
      <c r="H197" s="253">
        <f t="shared" si="179"/>
        <v>66</v>
      </c>
      <c r="I197" s="254">
        <f t="shared" si="180"/>
        <v>27506142.120000001</v>
      </c>
      <c r="J197" s="254">
        <f t="shared" si="181"/>
        <v>2</v>
      </c>
      <c r="K197" s="255">
        <f t="shared" si="182"/>
        <v>0.93</v>
      </c>
      <c r="L197" s="305">
        <f t="shared" ref="L197:L204" si="224">SUMIF($AN$4:$AN$22,D197,$BN$4:$BN$22)</f>
        <v>1.03</v>
      </c>
      <c r="M197" s="257">
        <f t="shared" si="183"/>
        <v>22017683.909944173</v>
      </c>
      <c r="N197" s="257">
        <f t="shared" si="184"/>
        <v>24817447.668493636</v>
      </c>
      <c r="O197" s="257">
        <f t="shared" si="185"/>
        <v>26348133.536748003</v>
      </c>
      <c r="P197" s="257">
        <f t="shared" si="186"/>
        <v>27973228.760008208</v>
      </c>
      <c r="Q197" s="258">
        <f t="shared" si="187"/>
        <v>26348133.536748003</v>
      </c>
      <c r="R197" s="257">
        <f t="shared" si="187"/>
        <v>27973228.760008208</v>
      </c>
      <c r="S197" s="257">
        <f t="shared" si="188"/>
        <v>29698556.300710551</v>
      </c>
      <c r="T197" s="257"/>
      <c r="U197" s="257">
        <f t="shared" si="189"/>
        <v>1453167138.0563154</v>
      </c>
      <c r="V197" s="257">
        <f t="shared" si="190"/>
        <v>1637951546.12058</v>
      </c>
      <c r="W197" s="257">
        <f t="shared" si="191"/>
        <v>1738976813.4253683</v>
      </c>
      <c r="X197" s="258">
        <f t="shared" si="192"/>
        <v>1846233098.1605418</v>
      </c>
      <c r="Y197" s="258">
        <f t="shared" si="193"/>
        <v>1738976813.4253683</v>
      </c>
      <c r="Z197" s="257">
        <f t="shared" si="194"/>
        <v>1846233098.1605418</v>
      </c>
      <c r="AA197" s="257">
        <f t="shared" si="195"/>
        <v>1960104715.8468964</v>
      </c>
      <c r="AB197" s="257"/>
      <c r="AC197" s="32" t="str">
        <f t="shared" si="196"/>
        <v>BERTAHAP</v>
      </c>
      <c r="AD197" s="259">
        <f t="shared" si="197"/>
        <v>0</v>
      </c>
      <c r="AE197" s="260">
        <v>2</v>
      </c>
      <c r="AF197" s="261"/>
      <c r="AG197" s="257" t="e">
        <f>IF(AF197&gt;#REF!,"LB","KR")</f>
        <v>#REF!</v>
      </c>
      <c r="AH197" s="261">
        <f t="shared" si="222"/>
        <v>1598484000</v>
      </c>
      <c r="AI197" s="261">
        <f t="shared" si="222"/>
        <v>1801747000</v>
      </c>
      <c r="AJ197" s="261">
        <f t="shared" si="222"/>
        <v>1912875000</v>
      </c>
      <c r="AK197" s="262">
        <f t="shared" si="221"/>
        <v>2030857000</v>
      </c>
      <c r="AL197" s="262">
        <f t="shared" si="221"/>
        <v>1912875000</v>
      </c>
      <c r="AM197" s="261">
        <f t="shared" si="221"/>
        <v>2030857000</v>
      </c>
      <c r="AN197" s="261">
        <f t="shared" si="158"/>
        <v>2156116000</v>
      </c>
      <c r="AO197" s="261">
        <f t="shared" si="211"/>
        <v>2156115762.7872066</v>
      </c>
      <c r="AP197" s="51">
        <f t="shared" si="212"/>
        <v>2027648000</v>
      </c>
      <c r="AQ197" s="42">
        <f t="shared" si="212"/>
        <v>2152709000</v>
      </c>
      <c r="AR197" s="58">
        <f t="shared" si="198"/>
        <v>1824883200</v>
      </c>
      <c r="AS197" s="58">
        <f t="shared" si="199"/>
        <v>30414720</v>
      </c>
      <c r="AT197" s="336">
        <f t="shared" si="200"/>
        <v>38078568.75</v>
      </c>
      <c r="AU197" s="131">
        <f t="shared" si="201"/>
        <v>21527090</v>
      </c>
      <c r="AV197" s="5">
        <f t="shared" si="202"/>
        <v>30414720</v>
      </c>
      <c r="AW197" s="5">
        <f t="shared" si="203"/>
        <v>47821875</v>
      </c>
      <c r="AX197" s="266">
        <f t="shared" si="213"/>
        <v>2285482910.3338127</v>
      </c>
      <c r="AY197" s="117">
        <f t="shared" si="214"/>
        <v>2285482910.3338127</v>
      </c>
      <c r="AZ197" s="2"/>
      <c r="BA197" s="2"/>
      <c r="BV197" s="53">
        <f t="shared" si="204"/>
        <v>-999848.26606199518</v>
      </c>
      <c r="CV197" s="58">
        <f t="shared" si="205"/>
        <v>1937438100</v>
      </c>
      <c r="CW197" s="43">
        <f t="shared" si="206"/>
        <v>21527090</v>
      </c>
      <c r="CZ197" s="53">
        <f t="shared" si="207"/>
        <v>1721587500</v>
      </c>
      <c r="DA197" s="43">
        <f t="shared" si="208"/>
        <v>28693125</v>
      </c>
      <c r="DB197" s="48">
        <f t="shared" si="209"/>
        <v>47821875</v>
      </c>
    </row>
    <row r="198" spans="1:106" hidden="1">
      <c r="A198" s="3">
        <f t="shared" si="210"/>
        <v>159</v>
      </c>
      <c r="B198" s="249">
        <v>2</v>
      </c>
      <c r="C198" s="250" t="s">
        <v>180</v>
      </c>
      <c r="D198" s="251" t="s">
        <v>41</v>
      </c>
      <c r="E198" s="252"/>
      <c r="F198" s="40" t="s">
        <v>45</v>
      </c>
      <c r="G198" s="253">
        <f t="shared" si="178"/>
        <v>60</v>
      </c>
      <c r="H198" s="253">
        <f t="shared" si="179"/>
        <v>52</v>
      </c>
      <c r="I198" s="254">
        <f t="shared" si="180"/>
        <v>27506142.120000001</v>
      </c>
      <c r="J198" s="254">
        <f t="shared" si="181"/>
        <v>2</v>
      </c>
      <c r="K198" s="255">
        <f t="shared" si="182"/>
        <v>0.93</v>
      </c>
      <c r="L198" s="305">
        <f t="shared" si="224"/>
        <v>1.03</v>
      </c>
      <c r="M198" s="257">
        <f t="shared" si="183"/>
        <v>22017683.909944173</v>
      </c>
      <c r="N198" s="257">
        <f t="shared" si="184"/>
        <v>24817447.668493636</v>
      </c>
      <c r="O198" s="257">
        <f t="shared" si="185"/>
        <v>26348133.536748003</v>
      </c>
      <c r="P198" s="257">
        <f t="shared" si="186"/>
        <v>27973228.760008208</v>
      </c>
      <c r="Q198" s="258">
        <f t="shared" si="187"/>
        <v>26348133.536748003</v>
      </c>
      <c r="R198" s="257">
        <f t="shared" si="187"/>
        <v>27973228.760008208</v>
      </c>
      <c r="S198" s="257">
        <f t="shared" si="188"/>
        <v>29698556.300710551</v>
      </c>
      <c r="T198" s="257"/>
      <c r="U198" s="257">
        <f t="shared" si="189"/>
        <v>1144919563.3170969</v>
      </c>
      <c r="V198" s="257">
        <f t="shared" si="190"/>
        <v>1290507278.7616692</v>
      </c>
      <c r="W198" s="257">
        <f t="shared" si="191"/>
        <v>1370102943.9108961</v>
      </c>
      <c r="X198" s="258">
        <f t="shared" si="192"/>
        <v>1454607895.5204268</v>
      </c>
      <c r="Y198" s="258">
        <f t="shared" si="193"/>
        <v>1370102943.9108961</v>
      </c>
      <c r="Z198" s="257">
        <f t="shared" si="194"/>
        <v>1454607895.5204268</v>
      </c>
      <c r="AA198" s="257">
        <f t="shared" si="195"/>
        <v>1544324927.6369486</v>
      </c>
      <c r="AB198" s="257"/>
      <c r="AC198" s="32" t="str">
        <f t="shared" si="196"/>
        <v>BERTAHAP</v>
      </c>
      <c r="AD198" s="259">
        <f t="shared" si="197"/>
        <v>0</v>
      </c>
      <c r="AE198" s="260">
        <v>2</v>
      </c>
      <c r="AF198" s="261"/>
      <c r="AG198" s="257" t="e">
        <f>IF(AF198&gt;#REF!,"LB","KR")</f>
        <v>#REF!</v>
      </c>
      <c r="AH198" s="261">
        <f t="shared" si="222"/>
        <v>1259412000</v>
      </c>
      <c r="AI198" s="261">
        <f t="shared" si="222"/>
        <v>1419559000</v>
      </c>
      <c r="AJ198" s="261">
        <f t="shared" si="222"/>
        <v>1507114000</v>
      </c>
      <c r="AK198" s="262">
        <f t="shared" si="221"/>
        <v>1600069000</v>
      </c>
      <c r="AL198" s="262">
        <f t="shared" si="221"/>
        <v>1507114000</v>
      </c>
      <c r="AM198" s="261">
        <f t="shared" si="221"/>
        <v>1600069000</v>
      </c>
      <c r="AN198" s="261">
        <f t="shared" si="158"/>
        <v>1698758000</v>
      </c>
      <c r="AO198" s="261">
        <f t="shared" si="211"/>
        <v>1698757712.850862</v>
      </c>
      <c r="AP198" s="51">
        <f t="shared" si="212"/>
        <v>1597541000</v>
      </c>
      <c r="AQ198" s="42">
        <f t="shared" si="212"/>
        <v>1696074000</v>
      </c>
      <c r="AR198" s="58">
        <f t="shared" si="198"/>
        <v>1437786900</v>
      </c>
      <c r="AS198" s="58">
        <f t="shared" si="199"/>
        <v>23963115</v>
      </c>
      <c r="AT198" s="336">
        <f t="shared" si="200"/>
        <v>30001293.75</v>
      </c>
      <c r="AU198" s="131">
        <f t="shared" si="201"/>
        <v>16960740</v>
      </c>
      <c r="AV198" s="5">
        <f t="shared" si="202"/>
        <v>23963115</v>
      </c>
      <c r="AW198" s="5">
        <f t="shared" si="203"/>
        <v>37677850</v>
      </c>
      <c r="AX198" s="266">
        <f t="shared" si="213"/>
        <v>1800683762.487875</v>
      </c>
      <c r="AY198" s="117">
        <f t="shared" si="214"/>
        <v>1800683762.487875</v>
      </c>
      <c r="AZ198" s="2"/>
      <c r="BA198" s="2"/>
      <c r="BV198" s="53">
        <f t="shared" si="204"/>
        <v>-999848.26606199518</v>
      </c>
      <c r="CV198" s="58">
        <f t="shared" si="205"/>
        <v>1526466600</v>
      </c>
      <c r="CW198" s="43">
        <f t="shared" si="206"/>
        <v>16960740</v>
      </c>
      <c r="CZ198" s="53">
        <f t="shared" si="207"/>
        <v>1356402600</v>
      </c>
      <c r="DA198" s="43">
        <f t="shared" si="208"/>
        <v>22606710</v>
      </c>
      <c r="DB198" s="48">
        <f t="shared" si="209"/>
        <v>37677850</v>
      </c>
    </row>
    <row r="199" spans="1:106" hidden="1">
      <c r="A199" s="3">
        <f t="shared" si="210"/>
        <v>160</v>
      </c>
      <c r="B199" s="249">
        <v>3</v>
      </c>
      <c r="C199" s="250" t="s">
        <v>180</v>
      </c>
      <c r="D199" s="251">
        <v>10</v>
      </c>
      <c r="E199" s="252"/>
      <c r="F199" s="40" t="s">
        <v>48</v>
      </c>
      <c r="G199" s="253">
        <f t="shared" si="178"/>
        <v>74</v>
      </c>
      <c r="H199" s="253">
        <f t="shared" si="179"/>
        <v>63</v>
      </c>
      <c r="I199" s="254">
        <f t="shared" si="180"/>
        <v>27506142.120000001</v>
      </c>
      <c r="J199" s="254">
        <f t="shared" si="181"/>
        <v>2</v>
      </c>
      <c r="K199" s="255">
        <f t="shared" si="182"/>
        <v>0.93</v>
      </c>
      <c r="L199" s="305">
        <f t="shared" si="224"/>
        <v>1.03</v>
      </c>
      <c r="M199" s="257">
        <f t="shared" si="183"/>
        <v>22017683.909944173</v>
      </c>
      <c r="N199" s="257">
        <f t="shared" si="184"/>
        <v>24817447.668493636</v>
      </c>
      <c r="O199" s="257">
        <f t="shared" si="185"/>
        <v>26348133.536748003</v>
      </c>
      <c r="P199" s="257">
        <f t="shared" si="186"/>
        <v>27973228.760008208</v>
      </c>
      <c r="Q199" s="258">
        <f t="shared" si="187"/>
        <v>26348133.536748003</v>
      </c>
      <c r="R199" s="257">
        <f t="shared" si="187"/>
        <v>27973228.760008208</v>
      </c>
      <c r="S199" s="257">
        <f t="shared" si="188"/>
        <v>29698556.300710551</v>
      </c>
      <c r="T199" s="257"/>
      <c r="U199" s="257">
        <f t="shared" si="189"/>
        <v>1387114086.326483</v>
      </c>
      <c r="V199" s="257">
        <f t="shared" si="190"/>
        <v>1563499203.115099</v>
      </c>
      <c r="W199" s="257">
        <f t="shared" si="191"/>
        <v>1659932412.8151243</v>
      </c>
      <c r="X199" s="258">
        <f t="shared" si="192"/>
        <v>1762313411.8805172</v>
      </c>
      <c r="Y199" s="258">
        <f t="shared" si="193"/>
        <v>1659932412.8151243</v>
      </c>
      <c r="Z199" s="257">
        <f t="shared" si="194"/>
        <v>1762313411.8805172</v>
      </c>
      <c r="AA199" s="257">
        <f t="shared" si="195"/>
        <v>1871009046.9447649</v>
      </c>
      <c r="AB199" s="257"/>
      <c r="AC199" s="32" t="str">
        <f t="shared" si="196"/>
        <v>BERTAHAP</v>
      </c>
      <c r="AD199" s="259">
        <f t="shared" si="197"/>
        <v>0</v>
      </c>
      <c r="AE199" s="260">
        <v>2</v>
      </c>
      <c r="AF199" s="261"/>
      <c r="AG199" s="257" t="e">
        <f>IF(AF199&gt;#REF!,"LB","KR")</f>
        <v>#REF!</v>
      </c>
      <c r="AH199" s="261">
        <f t="shared" si="222"/>
        <v>1525826000</v>
      </c>
      <c r="AI199" s="261">
        <f t="shared" si="222"/>
        <v>1719850000</v>
      </c>
      <c r="AJ199" s="261">
        <f t="shared" si="222"/>
        <v>1825926000</v>
      </c>
      <c r="AK199" s="262">
        <f t="shared" si="221"/>
        <v>1938545000</v>
      </c>
      <c r="AL199" s="262">
        <f t="shared" si="221"/>
        <v>1825926000</v>
      </c>
      <c r="AM199" s="261">
        <f t="shared" si="221"/>
        <v>1938545000</v>
      </c>
      <c r="AN199" s="261">
        <f t="shared" si="158"/>
        <v>2058110000</v>
      </c>
      <c r="AO199" s="261">
        <f t="shared" si="211"/>
        <v>2058110163.0357656</v>
      </c>
      <c r="AP199" s="51">
        <f t="shared" si="212"/>
        <v>1935482000</v>
      </c>
      <c r="AQ199" s="42">
        <f t="shared" si="212"/>
        <v>2054858000</v>
      </c>
      <c r="AR199" s="58">
        <f t="shared" si="198"/>
        <v>1741933800</v>
      </c>
      <c r="AS199" s="58">
        <f t="shared" si="199"/>
        <v>29032230</v>
      </c>
      <c r="AT199" s="336">
        <f t="shared" si="200"/>
        <v>36347718.75</v>
      </c>
      <c r="AU199" s="131">
        <f t="shared" si="201"/>
        <v>20548580</v>
      </c>
      <c r="AV199" s="5">
        <f t="shared" si="202"/>
        <v>29032230</v>
      </c>
      <c r="AW199" s="5">
        <f t="shared" si="203"/>
        <v>45648150</v>
      </c>
      <c r="AX199" s="266">
        <f t="shared" si="213"/>
        <v>2181596696.1455159</v>
      </c>
      <c r="AY199" s="117">
        <f t="shared" si="214"/>
        <v>2181596696.1455159</v>
      </c>
      <c r="AZ199" s="2"/>
      <c r="BA199" s="2"/>
      <c r="BV199" s="53">
        <f t="shared" si="204"/>
        <v>-999848.26606199518</v>
      </c>
      <c r="CV199" s="58">
        <f t="shared" si="205"/>
        <v>1849372200</v>
      </c>
      <c r="CW199" s="43">
        <f t="shared" si="206"/>
        <v>20548580</v>
      </c>
      <c r="CZ199" s="53">
        <f t="shared" si="207"/>
        <v>1643333400</v>
      </c>
      <c r="DA199" s="43">
        <f t="shared" si="208"/>
        <v>27388890</v>
      </c>
      <c r="DB199" s="48">
        <f t="shared" si="209"/>
        <v>45648150</v>
      </c>
    </row>
    <row r="200" spans="1:106" hidden="1">
      <c r="A200" s="3">
        <f t="shared" si="210"/>
        <v>161</v>
      </c>
      <c r="B200" s="249">
        <v>4</v>
      </c>
      <c r="C200" s="250" t="s">
        <v>180</v>
      </c>
      <c r="D200" s="285">
        <v>12</v>
      </c>
      <c r="E200" s="252"/>
      <c r="F200" s="40" t="s">
        <v>50</v>
      </c>
      <c r="G200" s="253">
        <f t="shared" si="178"/>
        <v>67</v>
      </c>
      <c r="H200" s="253">
        <f t="shared" si="179"/>
        <v>57</v>
      </c>
      <c r="I200" s="254">
        <f t="shared" si="180"/>
        <v>27506142.120000001</v>
      </c>
      <c r="J200" s="254">
        <f t="shared" si="181"/>
        <v>2</v>
      </c>
      <c r="K200" s="255">
        <f t="shared" si="182"/>
        <v>0.93</v>
      </c>
      <c r="L200" s="305">
        <f t="shared" si="224"/>
        <v>1.03</v>
      </c>
      <c r="M200" s="257">
        <f t="shared" si="183"/>
        <v>22017683.909944173</v>
      </c>
      <c r="N200" s="257">
        <f t="shared" si="184"/>
        <v>24817447.668493636</v>
      </c>
      <c r="O200" s="257">
        <f t="shared" si="185"/>
        <v>26348133.536748003</v>
      </c>
      <c r="P200" s="257">
        <f t="shared" si="186"/>
        <v>27973228.760008208</v>
      </c>
      <c r="Q200" s="258">
        <f t="shared" si="187"/>
        <v>26348133.536748003</v>
      </c>
      <c r="R200" s="257">
        <f t="shared" si="187"/>
        <v>27973228.760008208</v>
      </c>
      <c r="S200" s="257">
        <f t="shared" si="188"/>
        <v>29698556.300710551</v>
      </c>
      <c r="T200" s="257"/>
      <c r="U200" s="257">
        <f t="shared" si="189"/>
        <v>1255007982.866818</v>
      </c>
      <c r="V200" s="257">
        <f t="shared" si="190"/>
        <v>1414594517.1041372</v>
      </c>
      <c r="W200" s="257">
        <f t="shared" si="191"/>
        <v>1501843611.5946362</v>
      </c>
      <c r="X200" s="258">
        <f t="shared" si="192"/>
        <v>1594474039.3204679</v>
      </c>
      <c r="Y200" s="258">
        <f t="shared" si="193"/>
        <v>1501843611.5946362</v>
      </c>
      <c r="Z200" s="257">
        <f t="shared" si="194"/>
        <v>1594474039.3204679</v>
      </c>
      <c r="AA200" s="257">
        <f t="shared" si="195"/>
        <v>1692817709.1405015</v>
      </c>
      <c r="AB200" s="257"/>
      <c r="AC200" s="32" t="str">
        <f t="shared" si="196"/>
        <v>BERTAHAP</v>
      </c>
      <c r="AD200" s="259">
        <f t="shared" si="197"/>
        <v>0</v>
      </c>
      <c r="AE200" s="260">
        <v>2</v>
      </c>
      <c r="AF200" s="261"/>
      <c r="AG200" s="257" t="e">
        <f>IF(AF200&gt;#REF!,"LB","KR")</f>
        <v>#REF!</v>
      </c>
      <c r="AH200" s="261">
        <f t="shared" si="222"/>
        <v>1380509000</v>
      </c>
      <c r="AI200" s="261">
        <f t="shared" si="222"/>
        <v>1556054000</v>
      </c>
      <c r="AJ200" s="261">
        <f t="shared" si="222"/>
        <v>1652028000</v>
      </c>
      <c r="AK200" s="262">
        <f t="shared" si="221"/>
        <v>1753922000</v>
      </c>
      <c r="AL200" s="262">
        <f t="shared" si="221"/>
        <v>1652028000</v>
      </c>
      <c r="AM200" s="261">
        <f t="shared" si="221"/>
        <v>1753922000</v>
      </c>
      <c r="AN200" s="261">
        <f t="shared" si="158"/>
        <v>1862100000</v>
      </c>
      <c r="AO200" s="261">
        <f t="shared" si="211"/>
        <v>1862100025.2106688</v>
      </c>
      <c r="AP200" s="51">
        <f t="shared" si="212"/>
        <v>1751150000</v>
      </c>
      <c r="AQ200" s="42">
        <f t="shared" si="212"/>
        <v>1859158000</v>
      </c>
      <c r="AR200" s="58">
        <f t="shared" si="198"/>
        <v>1576035000</v>
      </c>
      <c r="AS200" s="58">
        <f t="shared" si="199"/>
        <v>26267250</v>
      </c>
      <c r="AT200" s="336">
        <f t="shared" si="200"/>
        <v>32886037.5</v>
      </c>
      <c r="AU200" s="131">
        <f t="shared" si="201"/>
        <v>18591580</v>
      </c>
      <c r="AV200" s="5">
        <f t="shared" si="202"/>
        <v>26267250</v>
      </c>
      <c r="AW200" s="5">
        <f t="shared" si="203"/>
        <v>41300700</v>
      </c>
      <c r="AX200" s="266">
        <f t="shared" si="213"/>
        <v>1973826391.1241093</v>
      </c>
      <c r="AY200" s="117">
        <f t="shared" si="214"/>
        <v>1973826391.1241093</v>
      </c>
      <c r="AZ200" s="2"/>
      <c r="BA200" s="2"/>
      <c r="BV200" s="53">
        <f t="shared" si="204"/>
        <v>-999848.26606199518</v>
      </c>
      <c r="CV200" s="58">
        <f t="shared" si="205"/>
        <v>1673242200</v>
      </c>
      <c r="CW200" s="43">
        <f t="shared" si="206"/>
        <v>18591580</v>
      </c>
      <c r="CZ200" s="53">
        <f t="shared" si="207"/>
        <v>1486825200</v>
      </c>
      <c r="DA200" s="43">
        <f t="shared" si="208"/>
        <v>24780420</v>
      </c>
      <c r="DB200" s="48">
        <f t="shared" si="209"/>
        <v>41300700</v>
      </c>
    </row>
    <row r="201" spans="1:106" hidden="1">
      <c r="A201" s="3">
        <f t="shared" si="210"/>
        <v>162</v>
      </c>
      <c r="B201" s="249">
        <v>5</v>
      </c>
      <c r="C201" s="250" t="s">
        <v>180</v>
      </c>
      <c r="D201" s="251">
        <v>16</v>
      </c>
      <c r="E201" s="252"/>
      <c r="F201" s="40" t="s">
        <v>52</v>
      </c>
      <c r="G201" s="253">
        <f t="shared" si="178"/>
        <v>71</v>
      </c>
      <c r="H201" s="253">
        <f t="shared" si="179"/>
        <v>63</v>
      </c>
      <c r="I201" s="254">
        <f t="shared" si="180"/>
        <v>27506142.120000001</v>
      </c>
      <c r="J201" s="254">
        <f t="shared" si="181"/>
        <v>2</v>
      </c>
      <c r="K201" s="255">
        <f t="shared" si="182"/>
        <v>0.93</v>
      </c>
      <c r="L201" s="305">
        <f t="shared" si="224"/>
        <v>1.03</v>
      </c>
      <c r="M201" s="257">
        <f t="shared" si="183"/>
        <v>22017683.909944173</v>
      </c>
      <c r="N201" s="257">
        <f t="shared" si="184"/>
        <v>24817447.668493636</v>
      </c>
      <c r="O201" s="257">
        <f t="shared" si="185"/>
        <v>26348133.536748003</v>
      </c>
      <c r="P201" s="257">
        <f t="shared" si="186"/>
        <v>27973228.760008208</v>
      </c>
      <c r="Q201" s="258">
        <f t="shared" si="187"/>
        <v>26348133.536748003</v>
      </c>
      <c r="R201" s="257">
        <f t="shared" si="187"/>
        <v>27973228.760008208</v>
      </c>
      <c r="S201" s="257">
        <f t="shared" si="188"/>
        <v>29698556.300710551</v>
      </c>
      <c r="T201" s="257"/>
      <c r="U201" s="257">
        <f t="shared" si="189"/>
        <v>1387114086.326483</v>
      </c>
      <c r="V201" s="257">
        <f t="shared" si="190"/>
        <v>1563499203.115099</v>
      </c>
      <c r="W201" s="257">
        <f t="shared" si="191"/>
        <v>1659932412.8151243</v>
      </c>
      <c r="X201" s="258">
        <f t="shared" si="192"/>
        <v>1762313411.8805172</v>
      </c>
      <c r="Y201" s="258">
        <f t="shared" si="193"/>
        <v>1659932412.8151243</v>
      </c>
      <c r="Z201" s="257">
        <f t="shared" si="194"/>
        <v>1762313411.8805172</v>
      </c>
      <c r="AA201" s="257">
        <f t="shared" si="195"/>
        <v>1871009046.9447649</v>
      </c>
      <c r="AB201" s="257"/>
      <c r="AC201" s="32" t="str">
        <f t="shared" si="196"/>
        <v>BERTAHAP</v>
      </c>
      <c r="AD201" s="259">
        <f t="shared" si="197"/>
        <v>0</v>
      </c>
      <c r="AE201" s="260">
        <v>2</v>
      </c>
      <c r="AF201" s="261"/>
      <c r="AG201" s="257" t="e">
        <f>IF(AF201&gt;#REF!,"LB","KR")</f>
        <v>#REF!</v>
      </c>
      <c r="AH201" s="261">
        <f t="shared" si="222"/>
        <v>1525826000</v>
      </c>
      <c r="AI201" s="261">
        <f t="shared" si="222"/>
        <v>1719850000</v>
      </c>
      <c r="AJ201" s="261">
        <f t="shared" si="222"/>
        <v>1825926000</v>
      </c>
      <c r="AK201" s="262">
        <f t="shared" si="221"/>
        <v>1938545000</v>
      </c>
      <c r="AL201" s="262">
        <f t="shared" si="221"/>
        <v>1825926000</v>
      </c>
      <c r="AM201" s="261">
        <f t="shared" si="221"/>
        <v>1938545000</v>
      </c>
      <c r="AN201" s="261">
        <f t="shared" si="158"/>
        <v>2058110000</v>
      </c>
      <c r="AO201" s="261">
        <f t="shared" si="211"/>
        <v>2058110163.0357656</v>
      </c>
      <c r="AP201" s="51">
        <f t="shared" si="212"/>
        <v>1935482000</v>
      </c>
      <c r="AQ201" s="42">
        <f t="shared" si="212"/>
        <v>2054858000</v>
      </c>
      <c r="AR201" s="58">
        <f t="shared" si="198"/>
        <v>1741933800</v>
      </c>
      <c r="AS201" s="58">
        <f t="shared" si="199"/>
        <v>29032230</v>
      </c>
      <c r="AT201" s="336">
        <f t="shared" si="200"/>
        <v>36347718.75</v>
      </c>
      <c r="AU201" s="131">
        <f t="shared" si="201"/>
        <v>20548580</v>
      </c>
      <c r="AV201" s="5">
        <f t="shared" si="202"/>
        <v>29032230</v>
      </c>
      <c r="AW201" s="5">
        <f t="shared" si="203"/>
        <v>45648150</v>
      </c>
      <c r="AX201" s="266">
        <f t="shared" si="213"/>
        <v>2181596696.1455159</v>
      </c>
      <c r="AY201" s="117">
        <f t="shared" si="214"/>
        <v>2181596696.1455159</v>
      </c>
      <c r="AZ201" s="2"/>
      <c r="BA201" s="2"/>
      <c r="BV201" s="53">
        <f t="shared" si="204"/>
        <v>-999848.26606199518</v>
      </c>
      <c r="CV201" s="58">
        <f t="shared" si="205"/>
        <v>1849372200</v>
      </c>
      <c r="CW201" s="43">
        <f t="shared" si="206"/>
        <v>20548580</v>
      </c>
      <c r="CZ201" s="53">
        <f t="shared" si="207"/>
        <v>1643333400</v>
      </c>
      <c r="DA201" s="43">
        <f t="shared" si="208"/>
        <v>27388890</v>
      </c>
      <c r="DB201" s="48">
        <f t="shared" si="209"/>
        <v>45648150</v>
      </c>
    </row>
    <row r="202" spans="1:106" hidden="1">
      <c r="A202" s="3">
        <f t="shared" si="210"/>
        <v>163</v>
      </c>
      <c r="B202" s="249">
        <v>6</v>
      </c>
      <c r="C202" s="250" t="s">
        <v>180</v>
      </c>
      <c r="D202" s="285">
        <v>18</v>
      </c>
      <c r="E202" s="252"/>
      <c r="F202" s="40" t="s">
        <v>54</v>
      </c>
      <c r="G202" s="253">
        <f t="shared" si="178"/>
        <v>97</v>
      </c>
      <c r="H202" s="253">
        <f t="shared" si="179"/>
        <v>85</v>
      </c>
      <c r="I202" s="254">
        <f t="shared" si="180"/>
        <v>27506142.120000001</v>
      </c>
      <c r="J202" s="254">
        <f t="shared" si="181"/>
        <v>2</v>
      </c>
      <c r="K202" s="255">
        <f t="shared" si="182"/>
        <v>0.93</v>
      </c>
      <c r="L202" s="305">
        <f t="shared" si="224"/>
        <v>1.03</v>
      </c>
      <c r="M202" s="257">
        <f t="shared" si="183"/>
        <v>22017683.909944173</v>
      </c>
      <c r="N202" s="257">
        <f t="shared" si="184"/>
        <v>24817447.668493636</v>
      </c>
      <c r="O202" s="257">
        <f t="shared" si="185"/>
        <v>26348133.536748003</v>
      </c>
      <c r="P202" s="257">
        <f t="shared" si="186"/>
        <v>27973228.760008208</v>
      </c>
      <c r="Q202" s="258">
        <f t="shared" si="187"/>
        <v>26348133.536748003</v>
      </c>
      <c r="R202" s="257">
        <f t="shared" si="187"/>
        <v>27973228.760008208</v>
      </c>
      <c r="S202" s="257">
        <f t="shared" si="188"/>
        <v>29698556.300710551</v>
      </c>
      <c r="T202" s="257"/>
      <c r="U202" s="257">
        <f t="shared" si="189"/>
        <v>1871503132.3452547</v>
      </c>
      <c r="V202" s="257">
        <f t="shared" si="190"/>
        <v>2109483051.821959</v>
      </c>
      <c r="W202" s="257">
        <f t="shared" si="191"/>
        <v>2239591350.6235805</v>
      </c>
      <c r="X202" s="258">
        <f t="shared" si="192"/>
        <v>2377724444.6006975</v>
      </c>
      <c r="Y202" s="258">
        <f t="shared" si="193"/>
        <v>2239591350.6235805</v>
      </c>
      <c r="Z202" s="257">
        <f t="shared" si="194"/>
        <v>2377724444.6006975</v>
      </c>
      <c r="AA202" s="257">
        <f t="shared" si="195"/>
        <v>2524377285.5603967</v>
      </c>
      <c r="AB202" s="257"/>
      <c r="AC202" s="32" t="str">
        <f t="shared" si="196"/>
        <v>BERTAHAP</v>
      </c>
      <c r="AD202" s="259">
        <f t="shared" si="197"/>
        <v>0</v>
      </c>
      <c r="AE202" s="260">
        <v>2</v>
      </c>
      <c r="AF202" s="261"/>
      <c r="AG202" s="257" t="e">
        <f>IF(AF202&gt;#REF!,"LB","KR")</f>
        <v>#REF!</v>
      </c>
      <c r="AH202" s="261">
        <f t="shared" si="222"/>
        <v>2058654000</v>
      </c>
      <c r="AI202" s="261">
        <f t="shared" si="222"/>
        <v>2320432000</v>
      </c>
      <c r="AJ202" s="261">
        <f t="shared" si="222"/>
        <v>2463551000</v>
      </c>
      <c r="AK202" s="262">
        <f t="shared" si="221"/>
        <v>2615497000</v>
      </c>
      <c r="AL202" s="262">
        <f t="shared" si="221"/>
        <v>2463551000</v>
      </c>
      <c r="AM202" s="261">
        <f t="shared" si="221"/>
        <v>2615497000</v>
      </c>
      <c r="AN202" s="261">
        <f t="shared" si="158"/>
        <v>2776816000</v>
      </c>
      <c r="AO202" s="261">
        <f t="shared" si="211"/>
        <v>2776815063.4055724</v>
      </c>
      <c r="AP202" s="51">
        <f t="shared" si="212"/>
        <v>2611365000</v>
      </c>
      <c r="AQ202" s="42">
        <f t="shared" si="212"/>
        <v>2772427000</v>
      </c>
      <c r="AR202" s="58">
        <f t="shared" si="198"/>
        <v>2350228500</v>
      </c>
      <c r="AS202" s="58">
        <f t="shared" si="199"/>
        <v>39170475</v>
      </c>
      <c r="AT202" s="336">
        <f t="shared" si="200"/>
        <v>49040568.75</v>
      </c>
      <c r="AU202" s="131">
        <f t="shared" si="201"/>
        <v>27724270</v>
      </c>
      <c r="AV202" s="5">
        <f t="shared" si="202"/>
        <v>39170475</v>
      </c>
      <c r="AW202" s="5">
        <f t="shared" si="203"/>
        <v>61588775</v>
      </c>
      <c r="AX202" s="266">
        <f t="shared" si="213"/>
        <v>2943423625.138391</v>
      </c>
      <c r="AY202" s="117">
        <f t="shared" si="214"/>
        <v>2943423625.138391</v>
      </c>
      <c r="AZ202" s="2"/>
      <c r="BA202" s="2"/>
      <c r="BV202" s="53">
        <f t="shared" si="204"/>
        <v>-999848.26606199518</v>
      </c>
      <c r="CV202" s="58">
        <f t="shared" si="205"/>
        <v>2495184300</v>
      </c>
      <c r="CW202" s="43">
        <f t="shared" si="206"/>
        <v>27724270</v>
      </c>
      <c r="CZ202" s="53">
        <f t="shared" si="207"/>
        <v>2217195900</v>
      </c>
      <c r="DA202" s="43">
        <f t="shared" si="208"/>
        <v>36953265</v>
      </c>
      <c r="DB202" s="48">
        <f t="shared" si="209"/>
        <v>61588775</v>
      </c>
    </row>
    <row r="203" spans="1:106" hidden="1">
      <c r="A203" s="3">
        <f t="shared" si="210"/>
        <v>164</v>
      </c>
      <c r="B203" s="249">
        <v>7</v>
      </c>
      <c r="C203" s="250" t="s">
        <v>180</v>
      </c>
      <c r="D203" s="285">
        <v>20</v>
      </c>
      <c r="E203" s="252"/>
      <c r="F203" s="40" t="s">
        <v>70</v>
      </c>
      <c r="G203" s="253">
        <f t="shared" si="178"/>
        <v>60</v>
      </c>
      <c r="H203" s="253">
        <f t="shared" si="179"/>
        <v>51</v>
      </c>
      <c r="I203" s="254">
        <f t="shared" si="180"/>
        <v>27506142.120000001</v>
      </c>
      <c r="J203" s="254">
        <f t="shared" si="181"/>
        <v>2</v>
      </c>
      <c r="K203" s="255">
        <f t="shared" si="182"/>
        <v>0.93</v>
      </c>
      <c r="L203" s="305">
        <f t="shared" si="224"/>
        <v>1.03</v>
      </c>
      <c r="M203" s="257">
        <f t="shared" si="183"/>
        <v>22017683.909944173</v>
      </c>
      <c r="N203" s="257">
        <f t="shared" si="184"/>
        <v>24817447.668493636</v>
      </c>
      <c r="O203" s="257">
        <f t="shared" si="185"/>
        <v>26348133.536748003</v>
      </c>
      <c r="P203" s="257">
        <f t="shared" si="186"/>
        <v>27973228.760008208</v>
      </c>
      <c r="Q203" s="258">
        <f t="shared" si="187"/>
        <v>26348133.536748003</v>
      </c>
      <c r="R203" s="257">
        <f t="shared" si="187"/>
        <v>27973228.760008208</v>
      </c>
      <c r="S203" s="257">
        <f t="shared" si="188"/>
        <v>29698556.300710551</v>
      </c>
      <c r="T203" s="257"/>
      <c r="U203" s="257">
        <f t="shared" si="189"/>
        <v>1122901879.4071529</v>
      </c>
      <c r="V203" s="257">
        <f t="shared" si="190"/>
        <v>1265689831.0931754</v>
      </c>
      <c r="W203" s="257">
        <f t="shared" si="191"/>
        <v>1343754810.3741481</v>
      </c>
      <c r="X203" s="258">
        <f t="shared" si="192"/>
        <v>1426634666.7604187</v>
      </c>
      <c r="Y203" s="258">
        <f t="shared" si="193"/>
        <v>1343754810.3741481</v>
      </c>
      <c r="Z203" s="257">
        <f t="shared" si="194"/>
        <v>1426634666.7604187</v>
      </c>
      <c r="AA203" s="257">
        <f t="shared" si="195"/>
        <v>1514626371.3362381</v>
      </c>
      <c r="AB203" s="257"/>
      <c r="AC203" s="32" t="str">
        <f t="shared" si="196"/>
        <v>BERTAHAP</v>
      </c>
      <c r="AD203" s="259">
        <f t="shared" si="197"/>
        <v>0</v>
      </c>
      <c r="AE203" s="260">
        <v>2</v>
      </c>
      <c r="AF203" s="261"/>
      <c r="AG203" s="257" t="e">
        <f>IF(AF203&gt;#REF!,"LB","KR")</f>
        <v>#REF!</v>
      </c>
      <c r="AH203" s="261">
        <f t="shared" si="222"/>
        <v>1235193000</v>
      </c>
      <c r="AI203" s="261">
        <f t="shared" si="222"/>
        <v>1392259000</v>
      </c>
      <c r="AJ203" s="261">
        <f t="shared" si="222"/>
        <v>1478131000</v>
      </c>
      <c r="AK203" s="262">
        <f t="shared" si="221"/>
        <v>1569299000</v>
      </c>
      <c r="AL203" s="262">
        <f t="shared" si="221"/>
        <v>1478131000</v>
      </c>
      <c r="AM203" s="261">
        <f t="shared" si="221"/>
        <v>1569299000</v>
      </c>
      <c r="AN203" s="261">
        <f t="shared" si="221"/>
        <v>1666090000</v>
      </c>
      <c r="AO203" s="261">
        <f t="shared" si="211"/>
        <v>1666089887.3855722</v>
      </c>
      <c r="AP203" s="51">
        <f t="shared" si="212"/>
        <v>1566819000</v>
      </c>
      <c r="AQ203" s="42">
        <f t="shared" si="212"/>
        <v>1663457000</v>
      </c>
      <c r="AR203" s="58">
        <f t="shared" si="198"/>
        <v>1410137100</v>
      </c>
      <c r="AS203" s="58">
        <f t="shared" si="199"/>
        <v>23502285</v>
      </c>
      <c r="AT203" s="336">
        <f t="shared" si="200"/>
        <v>29424356.25</v>
      </c>
      <c r="AU203" s="131">
        <f t="shared" si="201"/>
        <v>16634570</v>
      </c>
      <c r="AV203" s="5">
        <f t="shared" si="202"/>
        <v>23502285</v>
      </c>
      <c r="AW203" s="5">
        <f t="shared" si="203"/>
        <v>36953275</v>
      </c>
      <c r="AX203" s="266">
        <f t="shared" si="213"/>
        <v>1766055024.4251094</v>
      </c>
      <c r="AY203" s="117">
        <f t="shared" si="214"/>
        <v>1766055024.4251094</v>
      </c>
      <c r="AZ203" s="2"/>
      <c r="BA203" s="2"/>
      <c r="BV203" s="53">
        <f t="shared" si="204"/>
        <v>-999848.26606199518</v>
      </c>
      <c r="CV203" s="58">
        <f t="shared" si="205"/>
        <v>1497111300</v>
      </c>
      <c r="CW203" s="43">
        <f t="shared" si="206"/>
        <v>16634570</v>
      </c>
      <c r="CZ203" s="53">
        <f t="shared" si="207"/>
        <v>1330317900</v>
      </c>
      <c r="DA203" s="43">
        <f t="shared" si="208"/>
        <v>22171965</v>
      </c>
      <c r="DB203" s="48">
        <f t="shared" si="209"/>
        <v>36953275</v>
      </c>
    </row>
    <row r="204" spans="1:106" hidden="1">
      <c r="A204" s="3">
        <f t="shared" si="210"/>
        <v>165</v>
      </c>
      <c r="B204" s="249">
        <v>8</v>
      </c>
      <c r="C204" s="250" t="s">
        <v>180</v>
      </c>
      <c r="D204" s="285">
        <v>22</v>
      </c>
      <c r="E204" s="252"/>
      <c r="F204" s="40" t="s">
        <v>89</v>
      </c>
      <c r="G204" s="253">
        <f t="shared" si="178"/>
        <v>81</v>
      </c>
      <c r="H204" s="253">
        <f t="shared" si="179"/>
        <v>70</v>
      </c>
      <c r="I204" s="254">
        <f t="shared" si="180"/>
        <v>27506142.120000001</v>
      </c>
      <c r="J204" s="254">
        <f t="shared" si="181"/>
        <v>4</v>
      </c>
      <c r="K204" s="255">
        <f t="shared" si="182"/>
        <v>0.97</v>
      </c>
      <c r="L204" s="305">
        <f t="shared" si="224"/>
        <v>1.03</v>
      </c>
      <c r="M204" s="257">
        <f t="shared" si="183"/>
        <v>22964681.067361128</v>
      </c>
      <c r="N204" s="257">
        <f t="shared" si="184"/>
        <v>25884864.772514869</v>
      </c>
      <c r="O204" s="257">
        <f t="shared" si="185"/>
        <v>27481386.592092004</v>
      </c>
      <c r="P204" s="257">
        <f t="shared" si="186"/>
        <v>29176378.384094581</v>
      </c>
      <c r="Q204" s="258">
        <f t="shared" si="187"/>
        <v>27481386.592092004</v>
      </c>
      <c r="R204" s="257">
        <f t="shared" si="187"/>
        <v>29176378.384094581</v>
      </c>
      <c r="S204" s="257">
        <f t="shared" si="188"/>
        <v>30975913.560956165</v>
      </c>
      <c r="T204" s="257"/>
      <c r="U204" s="257">
        <f t="shared" si="189"/>
        <v>1607527674.7152789</v>
      </c>
      <c r="V204" s="257">
        <f t="shared" si="190"/>
        <v>1811940534.0760407</v>
      </c>
      <c r="W204" s="257">
        <f t="shared" si="191"/>
        <v>1923697061.4464402</v>
      </c>
      <c r="X204" s="258">
        <f t="shared" si="192"/>
        <v>2042346486.8866208</v>
      </c>
      <c r="Y204" s="258">
        <f t="shared" si="193"/>
        <v>1923697061.4464402</v>
      </c>
      <c r="Z204" s="257">
        <f t="shared" si="194"/>
        <v>2042346486.8866208</v>
      </c>
      <c r="AA204" s="257">
        <f t="shared" si="195"/>
        <v>2168313949.2669315</v>
      </c>
      <c r="AB204" s="257"/>
      <c r="AC204" s="32" t="str">
        <f t="shared" si="196"/>
        <v>BERTAHAP</v>
      </c>
      <c r="AD204" s="259">
        <f t="shared" si="197"/>
        <v>0</v>
      </c>
      <c r="AE204" s="260">
        <v>2</v>
      </c>
      <c r="AF204" s="261"/>
      <c r="AG204" s="257" t="e">
        <f>IF(AF204&gt;#REF!,"LB","KR")</f>
        <v>#REF!</v>
      </c>
      <c r="AH204" s="261">
        <f t="shared" si="222"/>
        <v>1768281000</v>
      </c>
      <c r="AI204" s="261">
        <f t="shared" si="222"/>
        <v>1993135000</v>
      </c>
      <c r="AJ204" s="261">
        <f t="shared" si="222"/>
        <v>2116067000</v>
      </c>
      <c r="AK204" s="262">
        <f t="shared" si="221"/>
        <v>2246582000</v>
      </c>
      <c r="AL204" s="262">
        <f t="shared" si="221"/>
        <v>2116067000</v>
      </c>
      <c r="AM204" s="261">
        <f t="shared" si="221"/>
        <v>2246582000</v>
      </c>
      <c r="AN204" s="261">
        <f t="shared" si="221"/>
        <v>2385146000</v>
      </c>
      <c r="AO204" s="261">
        <f t="shared" si="211"/>
        <v>2385146203.1024384</v>
      </c>
      <c r="AP204" s="51">
        <f t="shared" si="212"/>
        <v>2243032000</v>
      </c>
      <c r="AQ204" s="42">
        <f t="shared" si="212"/>
        <v>2381377000</v>
      </c>
      <c r="AR204" s="58">
        <f t="shared" si="198"/>
        <v>2018728800</v>
      </c>
      <c r="AS204" s="58">
        <f t="shared" si="199"/>
        <v>33645480</v>
      </c>
      <c r="AT204" s="336">
        <f t="shared" si="200"/>
        <v>42123412.5</v>
      </c>
      <c r="AU204" s="131">
        <f t="shared" si="201"/>
        <v>23813770</v>
      </c>
      <c r="AV204" s="5">
        <f t="shared" si="202"/>
        <v>33645480</v>
      </c>
      <c r="AW204" s="5">
        <f t="shared" si="203"/>
        <v>52901675</v>
      </c>
      <c r="AX204" s="266">
        <f t="shared" si="213"/>
        <v>2528254602.2532554</v>
      </c>
      <c r="AY204" s="117">
        <f t="shared" si="214"/>
        <v>2528254602.2532554</v>
      </c>
      <c r="AZ204" s="2"/>
      <c r="BA204" s="2"/>
      <c r="BV204" s="53">
        <f t="shared" si="204"/>
        <v>133404.78928200528</v>
      </c>
      <c r="CV204" s="58">
        <f t="shared" si="205"/>
        <v>2143239300</v>
      </c>
      <c r="CW204" s="43">
        <f t="shared" si="206"/>
        <v>23813770</v>
      </c>
      <c r="CZ204" s="53">
        <f t="shared" si="207"/>
        <v>1904460300</v>
      </c>
      <c r="DA204" s="43">
        <f t="shared" si="208"/>
        <v>31741005</v>
      </c>
      <c r="DB204" s="48">
        <f t="shared" si="209"/>
        <v>52901675</v>
      </c>
    </row>
    <row r="205" spans="1:106" hidden="1">
      <c r="A205" s="3">
        <f t="shared" si="210"/>
        <v>166</v>
      </c>
      <c r="B205" s="249">
        <v>1</v>
      </c>
      <c r="C205" s="250" t="s">
        <v>181</v>
      </c>
      <c r="D205" s="251" t="s">
        <v>24</v>
      </c>
      <c r="E205" s="252"/>
      <c r="F205" s="40" t="s">
        <v>39</v>
      </c>
      <c r="G205" s="253">
        <f t="shared" si="178"/>
        <v>113</v>
      </c>
      <c r="H205" s="253">
        <f t="shared" si="179"/>
        <v>101</v>
      </c>
      <c r="I205" s="254">
        <f t="shared" si="180"/>
        <v>27506142.120000001</v>
      </c>
      <c r="J205" s="254">
        <f t="shared" si="181"/>
        <v>6</v>
      </c>
      <c r="K205" s="255">
        <f t="shared" si="182"/>
        <v>0.95</v>
      </c>
      <c r="L205" s="256">
        <f t="shared" ref="L205:L222" si="225">SUMIF($AN$4:$AN$22,D205,$AY$4:$AY$22)</f>
        <v>1.02</v>
      </c>
      <c r="M205" s="257">
        <f t="shared" si="183"/>
        <v>22272821.493617184</v>
      </c>
      <c r="N205" s="257">
        <f t="shared" si="184"/>
        <v>25105028.490208089</v>
      </c>
      <c r="O205" s="257">
        <f t="shared" si="185"/>
        <v>26653451.714279998</v>
      </c>
      <c r="P205" s="257">
        <f t="shared" si="186"/>
        <v>28297378.294652831</v>
      </c>
      <c r="Q205" s="258">
        <f t="shared" si="187"/>
        <v>26653451.714279998</v>
      </c>
      <c r="R205" s="257">
        <f t="shared" si="187"/>
        <v>28297378.294652831</v>
      </c>
      <c r="S205" s="257">
        <f t="shared" si="188"/>
        <v>30042698.669368953</v>
      </c>
      <c r="T205" s="257"/>
      <c r="U205" s="257">
        <f t="shared" si="189"/>
        <v>2249554970.8553357</v>
      </c>
      <c r="V205" s="257">
        <f t="shared" si="190"/>
        <v>2535607877.5110168</v>
      </c>
      <c r="W205" s="257">
        <f t="shared" si="191"/>
        <v>2691998623.1422796</v>
      </c>
      <c r="X205" s="258">
        <f t="shared" si="192"/>
        <v>2858035207.7599359</v>
      </c>
      <c r="Y205" s="258">
        <f t="shared" si="193"/>
        <v>2691998623.1422796</v>
      </c>
      <c r="Z205" s="257">
        <f t="shared" si="194"/>
        <v>2858035207.7599359</v>
      </c>
      <c r="AA205" s="257">
        <f t="shared" si="195"/>
        <v>3034312565.6062641</v>
      </c>
      <c r="AB205" s="257"/>
      <c r="AC205" s="32" t="str">
        <f t="shared" si="196"/>
        <v>BERTAHAP</v>
      </c>
      <c r="AD205" s="259">
        <f t="shared" si="197"/>
        <v>0</v>
      </c>
      <c r="AE205" s="260">
        <v>2</v>
      </c>
      <c r="AF205" s="261"/>
      <c r="AG205" s="257" t="e">
        <f>IF(AF205&gt;#REF!,"LB","KR")</f>
        <v>#REF!</v>
      </c>
      <c r="AH205" s="261">
        <f t="shared" si="222"/>
        <v>2474511000</v>
      </c>
      <c r="AI205" s="261">
        <f t="shared" si="222"/>
        <v>2789169000</v>
      </c>
      <c r="AJ205" s="261">
        <f t="shared" si="222"/>
        <v>2961199000</v>
      </c>
      <c r="AK205" s="262">
        <f t="shared" si="221"/>
        <v>3143839000</v>
      </c>
      <c r="AL205" s="262">
        <f t="shared" si="221"/>
        <v>2961199000</v>
      </c>
      <c r="AM205" s="261">
        <f t="shared" si="221"/>
        <v>3143839000</v>
      </c>
      <c r="AN205" s="261">
        <f t="shared" si="221"/>
        <v>3337744000</v>
      </c>
      <c r="AO205" s="261">
        <f t="shared" si="211"/>
        <v>3337744028.0458789</v>
      </c>
      <c r="AP205" s="51">
        <f t="shared" si="212"/>
        <v>3138871000</v>
      </c>
      <c r="AQ205" s="42">
        <f t="shared" si="212"/>
        <v>3332470000</v>
      </c>
      <c r="AR205" s="58">
        <f t="shared" si="198"/>
        <v>2824983900</v>
      </c>
      <c r="AS205" s="58">
        <f t="shared" si="199"/>
        <v>47083065</v>
      </c>
      <c r="AT205" s="336">
        <f t="shared" si="200"/>
        <v>58946981.25</v>
      </c>
      <c r="AU205" s="131">
        <f t="shared" si="201"/>
        <v>33324700</v>
      </c>
      <c r="AV205" s="5">
        <f t="shared" si="202"/>
        <v>47083065</v>
      </c>
      <c r="AW205" s="5">
        <f t="shared" si="203"/>
        <v>74029975</v>
      </c>
      <c r="AX205" s="266">
        <f t="shared" si="213"/>
        <v>3538008729.5589514</v>
      </c>
      <c r="AY205" s="117">
        <f t="shared" si="214"/>
        <v>3538008729.5589514</v>
      </c>
      <c r="AZ205" s="2"/>
      <c r="BA205" s="2"/>
      <c r="BV205" s="53">
        <f t="shared" si="204"/>
        <v>-694530.0885300003</v>
      </c>
      <c r="CV205" s="58">
        <f t="shared" si="205"/>
        <v>2999223000</v>
      </c>
      <c r="CW205" s="43">
        <f t="shared" si="206"/>
        <v>33324700</v>
      </c>
      <c r="CZ205" s="53">
        <f t="shared" si="207"/>
        <v>2665079100</v>
      </c>
      <c r="DA205" s="43">
        <f t="shared" si="208"/>
        <v>44417985</v>
      </c>
      <c r="DB205" s="48">
        <f t="shared" si="209"/>
        <v>74029975</v>
      </c>
    </row>
    <row r="206" spans="1:106" hidden="1">
      <c r="A206" s="3">
        <f t="shared" si="210"/>
        <v>167</v>
      </c>
      <c r="B206" s="249">
        <v>2</v>
      </c>
      <c r="C206" s="250" t="s">
        <v>181</v>
      </c>
      <c r="D206" s="251" t="s">
        <v>35</v>
      </c>
      <c r="E206" s="252"/>
      <c r="F206" s="40" t="s">
        <v>42</v>
      </c>
      <c r="G206" s="253">
        <f t="shared" si="178"/>
        <v>78</v>
      </c>
      <c r="H206" s="253">
        <f t="shared" si="179"/>
        <v>66</v>
      </c>
      <c r="I206" s="254">
        <f t="shared" si="180"/>
        <v>27506142.120000001</v>
      </c>
      <c r="J206" s="254">
        <f t="shared" si="181"/>
        <v>2</v>
      </c>
      <c r="K206" s="255">
        <f t="shared" si="182"/>
        <v>0.93</v>
      </c>
      <c r="L206" s="256">
        <f t="shared" si="225"/>
        <v>1.02</v>
      </c>
      <c r="M206" s="257">
        <f t="shared" si="183"/>
        <v>21803919.988488406</v>
      </c>
      <c r="N206" s="257">
        <f t="shared" si="184"/>
        <v>24576501.574624766</v>
      </c>
      <c r="O206" s="257">
        <f t="shared" si="185"/>
        <v>26092326.415032003</v>
      </c>
      <c r="P206" s="257">
        <f t="shared" si="186"/>
        <v>27701644.014765408</v>
      </c>
      <c r="Q206" s="258">
        <f t="shared" si="187"/>
        <v>26092326.415032003</v>
      </c>
      <c r="R206" s="257">
        <f t="shared" si="187"/>
        <v>27701644.014765408</v>
      </c>
      <c r="S206" s="257">
        <f t="shared" si="188"/>
        <v>29410220.8026454</v>
      </c>
      <c r="T206" s="257"/>
      <c r="U206" s="257">
        <f t="shared" si="189"/>
        <v>1439058719.2402349</v>
      </c>
      <c r="V206" s="257">
        <f t="shared" si="190"/>
        <v>1622049103.9252346</v>
      </c>
      <c r="W206" s="257">
        <f t="shared" si="191"/>
        <v>1722093543.3921123</v>
      </c>
      <c r="X206" s="258">
        <f t="shared" si="192"/>
        <v>1828308504.9745169</v>
      </c>
      <c r="Y206" s="258">
        <f t="shared" si="193"/>
        <v>1722093543.3921123</v>
      </c>
      <c r="Z206" s="257">
        <f t="shared" si="194"/>
        <v>1828308504.9745169</v>
      </c>
      <c r="AA206" s="257">
        <f t="shared" si="195"/>
        <v>1941074572.9745965</v>
      </c>
      <c r="AB206" s="257"/>
      <c r="AC206" s="32" t="str">
        <f t="shared" si="196"/>
        <v>BERTAHAP</v>
      </c>
      <c r="AD206" s="259">
        <f t="shared" si="197"/>
        <v>0</v>
      </c>
      <c r="AE206" s="260">
        <v>2</v>
      </c>
      <c r="AF206" s="261"/>
      <c r="AG206" s="257" t="e">
        <f>IF(AF206&gt;#REF!,"LB","KR")</f>
        <v>#REF!</v>
      </c>
      <c r="AH206" s="261">
        <f t="shared" si="222"/>
        <v>1582965000</v>
      </c>
      <c r="AI206" s="261">
        <f t="shared" si="222"/>
        <v>1784255000</v>
      </c>
      <c r="AJ206" s="261">
        <f t="shared" si="222"/>
        <v>1894303000</v>
      </c>
      <c r="AK206" s="262">
        <f t="shared" si="221"/>
        <v>2011140000</v>
      </c>
      <c r="AL206" s="262">
        <f t="shared" si="221"/>
        <v>1894303000</v>
      </c>
      <c r="AM206" s="261">
        <f t="shared" si="221"/>
        <v>2011140000</v>
      </c>
      <c r="AN206" s="261">
        <f t="shared" si="221"/>
        <v>2135183000</v>
      </c>
      <c r="AO206" s="261">
        <f t="shared" si="211"/>
        <v>2135182661.8870077</v>
      </c>
      <c r="AP206" s="51">
        <f t="shared" si="212"/>
        <v>2007962000</v>
      </c>
      <c r="AQ206" s="42">
        <f t="shared" si="212"/>
        <v>2131809000</v>
      </c>
      <c r="AR206" s="58">
        <f t="shared" si="198"/>
        <v>1807165800</v>
      </c>
      <c r="AS206" s="58">
        <f t="shared" si="199"/>
        <v>30119430</v>
      </c>
      <c r="AT206" s="336">
        <f t="shared" si="200"/>
        <v>37708875</v>
      </c>
      <c r="AU206" s="131">
        <f t="shared" si="201"/>
        <v>21318090</v>
      </c>
      <c r="AV206" s="5">
        <f t="shared" si="202"/>
        <v>30119430</v>
      </c>
      <c r="AW206" s="5">
        <f t="shared" si="203"/>
        <v>47357575</v>
      </c>
      <c r="AX206" s="266">
        <f t="shared" si="213"/>
        <v>2263293848.6324973</v>
      </c>
      <c r="AY206" s="117">
        <f t="shared" si="214"/>
        <v>2263293848.6324973</v>
      </c>
      <c r="AZ206" s="2"/>
      <c r="BA206" s="2"/>
      <c r="BV206" s="53">
        <f t="shared" si="204"/>
        <v>-1255655.3877779953</v>
      </c>
      <c r="CV206" s="58">
        <f t="shared" si="205"/>
        <v>1918628100</v>
      </c>
      <c r="CW206" s="43">
        <f t="shared" si="206"/>
        <v>21318090</v>
      </c>
      <c r="CZ206" s="53">
        <f t="shared" si="207"/>
        <v>1704872700</v>
      </c>
      <c r="DA206" s="43">
        <f t="shared" si="208"/>
        <v>28414545</v>
      </c>
      <c r="DB206" s="48">
        <f t="shared" si="209"/>
        <v>47357575</v>
      </c>
    </row>
    <row r="207" spans="1:106" hidden="1">
      <c r="A207" s="3">
        <f t="shared" si="210"/>
        <v>168</v>
      </c>
      <c r="B207" s="249">
        <v>3</v>
      </c>
      <c r="C207" s="250" t="s">
        <v>181</v>
      </c>
      <c r="D207" s="251" t="s">
        <v>41</v>
      </c>
      <c r="E207" s="252"/>
      <c r="F207" s="40" t="s">
        <v>45</v>
      </c>
      <c r="G207" s="253">
        <f t="shared" si="178"/>
        <v>60</v>
      </c>
      <c r="H207" s="253">
        <f t="shared" si="179"/>
        <v>52</v>
      </c>
      <c r="I207" s="254">
        <f t="shared" si="180"/>
        <v>27506142.120000001</v>
      </c>
      <c r="J207" s="254">
        <f t="shared" si="181"/>
        <v>2</v>
      </c>
      <c r="K207" s="255">
        <f t="shared" si="182"/>
        <v>0.93</v>
      </c>
      <c r="L207" s="256">
        <f t="shared" si="225"/>
        <v>1.02</v>
      </c>
      <c r="M207" s="257">
        <f t="shared" si="183"/>
        <v>21803919.988488406</v>
      </c>
      <c r="N207" s="257">
        <f t="shared" si="184"/>
        <v>24576501.574624766</v>
      </c>
      <c r="O207" s="257">
        <f t="shared" si="185"/>
        <v>26092326.415032003</v>
      </c>
      <c r="P207" s="257">
        <f t="shared" si="186"/>
        <v>27701644.014765408</v>
      </c>
      <c r="Q207" s="258">
        <f t="shared" si="187"/>
        <v>26092326.415032003</v>
      </c>
      <c r="R207" s="257">
        <f t="shared" si="187"/>
        <v>27701644.014765408</v>
      </c>
      <c r="S207" s="257">
        <f t="shared" si="188"/>
        <v>29410220.8026454</v>
      </c>
      <c r="T207" s="257"/>
      <c r="U207" s="257">
        <f t="shared" si="189"/>
        <v>1133803839.4013972</v>
      </c>
      <c r="V207" s="257">
        <f t="shared" si="190"/>
        <v>1277978081.8804879</v>
      </c>
      <c r="W207" s="257">
        <f t="shared" si="191"/>
        <v>1356800973.5816641</v>
      </c>
      <c r="X207" s="258">
        <f t="shared" si="192"/>
        <v>1440485488.7678013</v>
      </c>
      <c r="Y207" s="258">
        <f t="shared" si="193"/>
        <v>1356800973.5816641</v>
      </c>
      <c r="Z207" s="257">
        <f t="shared" si="194"/>
        <v>1440485488.7678013</v>
      </c>
      <c r="AA207" s="257">
        <f t="shared" si="195"/>
        <v>1529331481.7375607</v>
      </c>
      <c r="AB207" s="257"/>
      <c r="AC207" s="32" t="str">
        <f t="shared" si="196"/>
        <v>BERTAHAP</v>
      </c>
      <c r="AD207" s="259">
        <f t="shared" si="197"/>
        <v>0</v>
      </c>
      <c r="AE207" s="260">
        <v>2</v>
      </c>
      <c r="AF207" s="261"/>
      <c r="AG207" s="257" t="e">
        <f>IF(AF207&gt;#REF!,"LB","KR")</f>
        <v>#REF!</v>
      </c>
      <c r="AH207" s="261">
        <f t="shared" si="222"/>
        <v>1247185000</v>
      </c>
      <c r="AI207" s="261">
        <f t="shared" si="222"/>
        <v>1405776000</v>
      </c>
      <c r="AJ207" s="261">
        <f t="shared" si="222"/>
        <v>1492482000</v>
      </c>
      <c r="AK207" s="262">
        <f t="shared" si="221"/>
        <v>1584535000</v>
      </c>
      <c r="AL207" s="262">
        <f t="shared" si="221"/>
        <v>1492482000</v>
      </c>
      <c r="AM207" s="261">
        <f t="shared" si="221"/>
        <v>1584535000</v>
      </c>
      <c r="AN207" s="261">
        <f t="shared" si="221"/>
        <v>1682265000</v>
      </c>
      <c r="AO207" s="261">
        <f t="shared" si="211"/>
        <v>1682265610.1281512</v>
      </c>
      <c r="AP207" s="51">
        <f t="shared" si="212"/>
        <v>1582031000</v>
      </c>
      <c r="AQ207" s="42">
        <f t="shared" si="212"/>
        <v>1679608000</v>
      </c>
      <c r="AR207" s="58">
        <f t="shared" si="198"/>
        <v>1423827900</v>
      </c>
      <c r="AS207" s="58">
        <f t="shared" si="199"/>
        <v>23730465</v>
      </c>
      <c r="AT207" s="336">
        <f t="shared" si="200"/>
        <v>29710031.25</v>
      </c>
      <c r="AU207" s="131">
        <f t="shared" si="201"/>
        <v>16796080</v>
      </c>
      <c r="AV207" s="5">
        <f t="shared" si="202"/>
        <v>23730465</v>
      </c>
      <c r="AW207" s="5">
        <f t="shared" si="203"/>
        <v>37312050</v>
      </c>
      <c r="AX207" s="266">
        <f t="shared" si="213"/>
        <v>1783202179.2355373</v>
      </c>
      <c r="AY207" s="117">
        <f t="shared" si="214"/>
        <v>1783202179.2355373</v>
      </c>
      <c r="AZ207" s="2"/>
      <c r="BA207" s="2"/>
      <c r="BV207" s="53">
        <f t="shared" si="204"/>
        <v>-1255655.3877779953</v>
      </c>
      <c r="CV207" s="58">
        <f t="shared" si="205"/>
        <v>1511647200</v>
      </c>
      <c r="CW207" s="43">
        <f t="shared" si="206"/>
        <v>16796080</v>
      </c>
      <c r="CZ207" s="53">
        <f t="shared" si="207"/>
        <v>1343233800</v>
      </c>
      <c r="DA207" s="43">
        <f t="shared" si="208"/>
        <v>22387230</v>
      </c>
      <c r="DB207" s="48">
        <f t="shared" si="209"/>
        <v>37312050</v>
      </c>
    </row>
    <row r="208" spans="1:106" hidden="1">
      <c r="A208" s="3">
        <f t="shared" si="210"/>
        <v>169</v>
      </c>
      <c r="B208" s="249">
        <v>4</v>
      </c>
      <c r="C208" s="250" t="s">
        <v>181</v>
      </c>
      <c r="D208" s="251">
        <v>10</v>
      </c>
      <c r="E208" s="252"/>
      <c r="F208" s="40" t="s">
        <v>48</v>
      </c>
      <c r="G208" s="253">
        <f t="shared" si="178"/>
        <v>74</v>
      </c>
      <c r="H208" s="253">
        <f t="shared" si="179"/>
        <v>63</v>
      </c>
      <c r="I208" s="254">
        <f t="shared" si="180"/>
        <v>27506142.120000001</v>
      </c>
      <c r="J208" s="254">
        <f t="shared" si="181"/>
        <v>2</v>
      </c>
      <c r="K208" s="255">
        <f t="shared" si="182"/>
        <v>0.93</v>
      </c>
      <c r="L208" s="256">
        <f t="shared" si="225"/>
        <v>1.02</v>
      </c>
      <c r="M208" s="257">
        <f t="shared" si="183"/>
        <v>21803919.988488406</v>
      </c>
      <c r="N208" s="257">
        <f t="shared" si="184"/>
        <v>24576501.574624766</v>
      </c>
      <c r="O208" s="257">
        <f t="shared" si="185"/>
        <v>26092326.415032003</v>
      </c>
      <c r="P208" s="257">
        <f t="shared" si="186"/>
        <v>27701644.014765408</v>
      </c>
      <c r="Q208" s="258">
        <f t="shared" si="187"/>
        <v>26092326.415032003</v>
      </c>
      <c r="R208" s="257">
        <f t="shared" si="187"/>
        <v>27701644.014765408</v>
      </c>
      <c r="S208" s="257">
        <f t="shared" si="188"/>
        <v>29410220.8026454</v>
      </c>
      <c r="T208" s="257"/>
      <c r="U208" s="257">
        <f t="shared" si="189"/>
        <v>1373646959.2747695</v>
      </c>
      <c r="V208" s="257">
        <f t="shared" si="190"/>
        <v>1548319599.2013602</v>
      </c>
      <c r="W208" s="257">
        <f t="shared" si="191"/>
        <v>1643816564.1470163</v>
      </c>
      <c r="X208" s="258">
        <f t="shared" si="192"/>
        <v>1745203572.9302206</v>
      </c>
      <c r="Y208" s="258">
        <f t="shared" si="193"/>
        <v>1643816564.1470163</v>
      </c>
      <c r="Z208" s="257">
        <f t="shared" si="194"/>
        <v>1745203572.9302206</v>
      </c>
      <c r="AA208" s="257">
        <f t="shared" si="195"/>
        <v>1852843910.5666602</v>
      </c>
      <c r="AB208" s="257"/>
      <c r="AC208" s="32" t="str">
        <f t="shared" si="196"/>
        <v>BERTAHAP</v>
      </c>
      <c r="AD208" s="259">
        <f t="shared" si="197"/>
        <v>0</v>
      </c>
      <c r="AE208" s="260">
        <v>2</v>
      </c>
      <c r="AF208" s="261"/>
      <c r="AG208" s="257" t="e">
        <f>IF(AF208&gt;#REF!,"LB","KR")</f>
        <v>#REF!</v>
      </c>
      <c r="AH208" s="261">
        <f t="shared" si="222"/>
        <v>1511012000</v>
      </c>
      <c r="AI208" s="261">
        <f t="shared" si="222"/>
        <v>1703152000</v>
      </c>
      <c r="AJ208" s="261">
        <f t="shared" si="222"/>
        <v>1808199000</v>
      </c>
      <c r="AK208" s="262">
        <f t="shared" si="221"/>
        <v>1919724000</v>
      </c>
      <c r="AL208" s="262">
        <f t="shared" si="221"/>
        <v>1808199000</v>
      </c>
      <c r="AM208" s="261">
        <f t="shared" si="221"/>
        <v>1919724000</v>
      </c>
      <c r="AN208" s="261">
        <f t="shared" si="221"/>
        <v>2038129000</v>
      </c>
      <c r="AO208" s="261">
        <f t="shared" si="211"/>
        <v>2038128325.4315333</v>
      </c>
      <c r="AP208" s="51">
        <f t="shared" si="212"/>
        <v>1916691000</v>
      </c>
      <c r="AQ208" s="42">
        <f t="shared" si="212"/>
        <v>2034908000</v>
      </c>
      <c r="AR208" s="58">
        <f t="shared" si="198"/>
        <v>1725021900</v>
      </c>
      <c r="AS208" s="58">
        <f t="shared" si="199"/>
        <v>28750365</v>
      </c>
      <c r="AT208" s="336">
        <f t="shared" si="200"/>
        <v>35994825</v>
      </c>
      <c r="AU208" s="131">
        <f t="shared" si="201"/>
        <v>20349080</v>
      </c>
      <c r="AV208" s="5">
        <f t="shared" si="202"/>
        <v>28750365</v>
      </c>
      <c r="AW208" s="5">
        <f t="shared" si="203"/>
        <v>45204975</v>
      </c>
      <c r="AX208" s="266">
        <f t="shared" si="213"/>
        <v>2160416228.157897</v>
      </c>
      <c r="AY208" s="117">
        <f t="shared" si="214"/>
        <v>2160416228.157897</v>
      </c>
      <c r="AZ208" s="2"/>
      <c r="BA208" s="2"/>
      <c r="BV208" s="53">
        <f t="shared" si="204"/>
        <v>-1255655.3877779953</v>
      </c>
      <c r="CV208" s="58">
        <f t="shared" si="205"/>
        <v>1831417200</v>
      </c>
      <c r="CW208" s="43">
        <f t="shared" si="206"/>
        <v>20349080</v>
      </c>
      <c r="CZ208" s="53">
        <f t="shared" si="207"/>
        <v>1627379100</v>
      </c>
      <c r="DA208" s="43">
        <f t="shared" si="208"/>
        <v>27122985</v>
      </c>
      <c r="DB208" s="48">
        <f t="shared" si="209"/>
        <v>45204975</v>
      </c>
    </row>
    <row r="209" spans="1:106" hidden="1">
      <c r="A209" s="3">
        <f t="shared" si="210"/>
        <v>170</v>
      </c>
      <c r="B209" s="249">
        <v>5</v>
      </c>
      <c r="C209" s="250" t="s">
        <v>181</v>
      </c>
      <c r="D209" s="285">
        <v>12</v>
      </c>
      <c r="E209" s="252"/>
      <c r="F209" s="40" t="s">
        <v>50</v>
      </c>
      <c r="G209" s="253">
        <f t="shared" si="178"/>
        <v>67</v>
      </c>
      <c r="H209" s="253">
        <f t="shared" si="179"/>
        <v>57</v>
      </c>
      <c r="I209" s="254">
        <f t="shared" si="180"/>
        <v>27506142.120000001</v>
      </c>
      <c r="J209" s="254">
        <f t="shared" si="181"/>
        <v>2</v>
      </c>
      <c r="K209" s="255">
        <f t="shared" si="182"/>
        <v>0.93</v>
      </c>
      <c r="L209" s="256">
        <f t="shared" si="225"/>
        <v>1.02</v>
      </c>
      <c r="M209" s="257">
        <f t="shared" si="183"/>
        <v>21803919.988488406</v>
      </c>
      <c r="N209" s="257">
        <f t="shared" si="184"/>
        <v>24576501.574624766</v>
      </c>
      <c r="O209" s="257">
        <f t="shared" si="185"/>
        <v>26092326.415032003</v>
      </c>
      <c r="P209" s="257">
        <f t="shared" si="186"/>
        <v>27701644.014765408</v>
      </c>
      <c r="Q209" s="258">
        <f t="shared" si="187"/>
        <v>26092326.415032003</v>
      </c>
      <c r="R209" s="257">
        <f t="shared" si="187"/>
        <v>27701644.014765408</v>
      </c>
      <c r="S209" s="257">
        <f t="shared" si="188"/>
        <v>29410220.8026454</v>
      </c>
      <c r="T209" s="257"/>
      <c r="U209" s="257">
        <f t="shared" si="189"/>
        <v>1242823439.3438392</v>
      </c>
      <c r="V209" s="257">
        <f t="shared" si="190"/>
        <v>1400860589.7536116</v>
      </c>
      <c r="W209" s="257">
        <f t="shared" si="191"/>
        <v>1487262605.6568241</v>
      </c>
      <c r="X209" s="258">
        <f t="shared" si="192"/>
        <v>1578993708.8416283</v>
      </c>
      <c r="Y209" s="258">
        <f t="shared" si="193"/>
        <v>1487262605.6568241</v>
      </c>
      <c r="Z209" s="257">
        <f t="shared" si="194"/>
        <v>1578993708.8416283</v>
      </c>
      <c r="AA209" s="257">
        <f t="shared" si="195"/>
        <v>1676382585.7507877</v>
      </c>
      <c r="AB209" s="257"/>
      <c r="AC209" s="32" t="str">
        <f t="shared" si="196"/>
        <v>BERTAHAP</v>
      </c>
      <c r="AD209" s="259">
        <f t="shared" si="197"/>
        <v>0</v>
      </c>
      <c r="AE209" s="260">
        <v>2</v>
      </c>
      <c r="AF209" s="261"/>
      <c r="AG209" s="257" t="e">
        <f>IF(AF209&gt;#REF!,"LB","KR")</f>
        <v>#REF!</v>
      </c>
      <c r="AH209" s="261">
        <f t="shared" si="222"/>
        <v>1367106000</v>
      </c>
      <c r="AI209" s="261">
        <f t="shared" si="222"/>
        <v>1540947000</v>
      </c>
      <c r="AJ209" s="261">
        <f t="shared" si="222"/>
        <v>1635989000</v>
      </c>
      <c r="AK209" s="262">
        <f t="shared" si="221"/>
        <v>1736894000</v>
      </c>
      <c r="AL209" s="262">
        <f t="shared" si="221"/>
        <v>1635989000</v>
      </c>
      <c r="AM209" s="261">
        <f t="shared" si="221"/>
        <v>1736894000</v>
      </c>
      <c r="AN209" s="261">
        <f t="shared" si="221"/>
        <v>1844021000</v>
      </c>
      <c r="AO209" s="261">
        <f t="shared" si="211"/>
        <v>1844021775.8761561</v>
      </c>
      <c r="AP209" s="51">
        <f t="shared" si="212"/>
        <v>1734149000</v>
      </c>
      <c r="AQ209" s="42">
        <f t="shared" si="212"/>
        <v>1841108000</v>
      </c>
      <c r="AR209" s="58">
        <f t="shared" si="198"/>
        <v>1560734100</v>
      </c>
      <c r="AS209" s="58">
        <f t="shared" si="199"/>
        <v>26012235</v>
      </c>
      <c r="AT209" s="336">
        <f t="shared" si="200"/>
        <v>32566762.5</v>
      </c>
      <c r="AU209" s="131">
        <f t="shared" si="201"/>
        <v>18411080</v>
      </c>
      <c r="AV209" s="5">
        <f t="shared" si="202"/>
        <v>26012235</v>
      </c>
      <c r="AW209" s="5">
        <f t="shared" si="203"/>
        <v>40899725</v>
      </c>
      <c r="AX209" s="266">
        <f t="shared" si="213"/>
        <v>1954663110.5638826</v>
      </c>
      <c r="AY209" s="117">
        <f t="shared" si="214"/>
        <v>1954663110.5638826</v>
      </c>
      <c r="AZ209" s="2"/>
      <c r="BA209" s="2"/>
      <c r="BV209" s="53">
        <f t="shared" si="204"/>
        <v>-1255655.3877779953</v>
      </c>
      <c r="CV209" s="58">
        <f t="shared" si="205"/>
        <v>1656997200</v>
      </c>
      <c r="CW209" s="43">
        <f t="shared" si="206"/>
        <v>18411080</v>
      </c>
      <c r="CZ209" s="53">
        <f t="shared" si="207"/>
        <v>1472390100</v>
      </c>
      <c r="DA209" s="43">
        <f t="shared" si="208"/>
        <v>24539835</v>
      </c>
      <c r="DB209" s="48">
        <f t="shared" si="209"/>
        <v>40899725</v>
      </c>
    </row>
    <row r="210" spans="1:106" hidden="1">
      <c r="A210" s="3">
        <f t="shared" si="210"/>
        <v>171</v>
      </c>
      <c r="B210" s="249">
        <v>6</v>
      </c>
      <c r="C210" s="250" t="s">
        <v>181</v>
      </c>
      <c r="D210" s="251">
        <v>16</v>
      </c>
      <c r="E210" s="252"/>
      <c r="F210" s="40" t="s">
        <v>52</v>
      </c>
      <c r="G210" s="253">
        <f t="shared" si="178"/>
        <v>71</v>
      </c>
      <c r="H210" s="253">
        <f t="shared" si="179"/>
        <v>63</v>
      </c>
      <c r="I210" s="254">
        <f t="shared" si="180"/>
        <v>27506142.120000001</v>
      </c>
      <c r="J210" s="254">
        <f t="shared" si="181"/>
        <v>2</v>
      </c>
      <c r="K210" s="255">
        <f t="shared" si="182"/>
        <v>0.93</v>
      </c>
      <c r="L210" s="256">
        <f t="shared" si="225"/>
        <v>1.02</v>
      </c>
      <c r="M210" s="257">
        <f t="shared" si="183"/>
        <v>21803919.988488406</v>
      </c>
      <c r="N210" s="257">
        <f t="shared" si="184"/>
        <v>24576501.574624766</v>
      </c>
      <c r="O210" s="257">
        <f t="shared" si="185"/>
        <v>26092326.415032003</v>
      </c>
      <c r="P210" s="257">
        <f t="shared" si="186"/>
        <v>27701644.014765408</v>
      </c>
      <c r="Q210" s="258">
        <f t="shared" si="187"/>
        <v>26092326.415032003</v>
      </c>
      <c r="R210" s="257">
        <f t="shared" si="187"/>
        <v>27701644.014765408</v>
      </c>
      <c r="S210" s="257">
        <f t="shared" si="188"/>
        <v>29410220.8026454</v>
      </c>
      <c r="T210" s="257"/>
      <c r="U210" s="257">
        <f t="shared" si="189"/>
        <v>1373646959.2747695</v>
      </c>
      <c r="V210" s="257">
        <f t="shared" si="190"/>
        <v>1548319599.2013602</v>
      </c>
      <c r="W210" s="257">
        <f t="shared" si="191"/>
        <v>1643816564.1470163</v>
      </c>
      <c r="X210" s="258">
        <f t="shared" si="192"/>
        <v>1745203572.9302206</v>
      </c>
      <c r="Y210" s="258">
        <f t="shared" si="193"/>
        <v>1643816564.1470163</v>
      </c>
      <c r="Z210" s="257">
        <f t="shared" si="194"/>
        <v>1745203572.9302206</v>
      </c>
      <c r="AA210" s="257">
        <f t="shared" si="195"/>
        <v>1852843910.5666602</v>
      </c>
      <c r="AB210" s="257"/>
      <c r="AC210" s="32" t="str">
        <f t="shared" si="196"/>
        <v>BERTAHAP</v>
      </c>
      <c r="AD210" s="259">
        <f t="shared" si="197"/>
        <v>0</v>
      </c>
      <c r="AE210" s="260">
        <v>2</v>
      </c>
      <c r="AF210" s="261"/>
      <c r="AG210" s="257" t="e">
        <f>IF(AF210&gt;#REF!,"LB","KR")</f>
        <v>#REF!</v>
      </c>
      <c r="AH210" s="261">
        <f t="shared" si="222"/>
        <v>1511012000</v>
      </c>
      <c r="AI210" s="261">
        <f t="shared" si="222"/>
        <v>1703152000</v>
      </c>
      <c r="AJ210" s="261">
        <f t="shared" si="222"/>
        <v>1808199000</v>
      </c>
      <c r="AK210" s="262">
        <f t="shared" si="221"/>
        <v>1919724000</v>
      </c>
      <c r="AL210" s="262">
        <f t="shared" si="221"/>
        <v>1808199000</v>
      </c>
      <c r="AM210" s="261">
        <f t="shared" si="221"/>
        <v>1919724000</v>
      </c>
      <c r="AN210" s="261">
        <f t="shared" si="221"/>
        <v>2038129000</v>
      </c>
      <c r="AO210" s="261">
        <f t="shared" si="211"/>
        <v>2038128325.4315333</v>
      </c>
      <c r="AP210" s="51">
        <f t="shared" si="212"/>
        <v>1916691000</v>
      </c>
      <c r="AQ210" s="42">
        <f t="shared" si="212"/>
        <v>2034908000</v>
      </c>
      <c r="AR210" s="58">
        <f t="shared" si="198"/>
        <v>1725021900</v>
      </c>
      <c r="AS210" s="58">
        <f t="shared" si="199"/>
        <v>28750365</v>
      </c>
      <c r="AT210" s="336">
        <f t="shared" si="200"/>
        <v>35994825</v>
      </c>
      <c r="AU210" s="131">
        <f t="shared" si="201"/>
        <v>20349080</v>
      </c>
      <c r="AV210" s="5">
        <f t="shared" si="202"/>
        <v>28750365</v>
      </c>
      <c r="AW210" s="5">
        <f t="shared" si="203"/>
        <v>45204975</v>
      </c>
      <c r="AX210" s="266">
        <f t="shared" si="213"/>
        <v>2160416228.157897</v>
      </c>
      <c r="AY210" s="117">
        <f t="shared" si="214"/>
        <v>2160416228.157897</v>
      </c>
      <c r="AZ210" s="2"/>
      <c r="BA210" s="2"/>
      <c r="BV210" s="53">
        <f t="shared" si="204"/>
        <v>-1255655.3877779953</v>
      </c>
      <c r="CV210" s="58">
        <f t="shared" si="205"/>
        <v>1831417200</v>
      </c>
      <c r="CW210" s="43">
        <f t="shared" si="206"/>
        <v>20349080</v>
      </c>
      <c r="CZ210" s="53">
        <f t="shared" si="207"/>
        <v>1627379100</v>
      </c>
      <c r="DA210" s="43">
        <f t="shared" si="208"/>
        <v>27122985</v>
      </c>
      <c r="DB210" s="48">
        <f t="shared" si="209"/>
        <v>45204975</v>
      </c>
    </row>
    <row r="211" spans="1:106" hidden="1">
      <c r="A211" s="3">
        <f t="shared" si="210"/>
        <v>172</v>
      </c>
      <c r="B211" s="249">
        <v>7</v>
      </c>
      <c r="C211" s="250" t="s">
        <v>181</v>
      </c>
      <c r="D211" s="285">
        <v>18</v>
      </c>
      <c r="E211" s="252"/>
      <c r="F211" s="40" t="s">
        <v>54</v>
      </c>
      <c r="G211" s="253">
        <f t="shared" si="178"/>
        <v>97</v>
      </c>
      <c r="H211" s="253">
        <f t="shared" si="179"/>
        <v>85</v>
      </c>
      <c r="I211" s="254">
        <f t="shared" si="180"/>
        <v>27506142.120000001</v>
      </c>
      <c r="J211" s="254">
        <f t="shared" si="181"/>
        <v>2</v>
      </c>
      <c r="K211" s="255">
        <f t="shared" si="182"/>
        <v>0.93</v>
      </c>
      <c r="L211" s="256">
        <f t="shared" si="225"/>
        <v>1.02</v>
      </c>
      <c r="M211" s="257">
        <f t="shared" si="183"/>
        <v>21803919.988488406</v>
      </c>
      <c r="N211" s="257">
        <f t="shared" si="184"/>
        <v>24576501.574624766</v>
      </c>
      <c r="O211" s="257">
        <f t="shared" si="185"/>
        <v>26092326.415032003</v>
      </c>
      <c r="P211" s="257">
        <f t="shared" si="186"/>
        <v>27701644.014765408</v>
      </c>
      <c r="Q211" s="258">
        <f t="shared" si="187"/>
        <v>26092326.415032003</v>
      </c>
      <c r="R211" s="257">
        <f t="shared" si="187"/>
        <v>27701644.014765408</v>
      </c>
      <c r="S211" s="257">
        <f t="shared" si="188"/>
        <v>29410220.8026454</v>
      </c>
      <c r="T211" s="257"/>
      <c r="U211" s="257">
        <f t="shared" si="189"/>
        <v>1853333199.0215144</v>
      </c>
      <c r="V211" s="257">
        <f t="shared" si="190"/>
        <v>2089002633.8431051</v>
      </c>
      <c r="W211" s="257">
        <f t="shared" si="191"/>
        <v>2217847745.2777205</v>
      </c>
      <c r="X211" s="258">
        <f t="shared" si="192"/>
        <v>2354639741.2550597</v>
      </c>
      <c r="Y211" s="258">
        <f t="shared" si="193"/>
        <v>2217847745.2777205</v>
      </c>
      <c r="Z211" s="257">
        <f t="shared" si="194"/>
        <v>2354639741.2550597</v>
      </c>
      <c r="AA211" s="257">
        <f t="shared" si="195"/>
        <v>2499868768.2248592</v>
      </c>
      <c r="AB211" s="257"/>
      <c r="AC211" s="32" t="str">
        <f t="shared" si="196"/>
        <v>BERTAHAP</v>
      </c>
      <c r="AD211" s="259">
        <f t="shared" si="197"/>
        <v>0</v>
      </c>
      <c r="AE211" s="260">
        <v>2</v>
      </c>
      <c r="AF211" s="261"/>
      <c r="AG211" s="257" t="e">
        <f>IF(AF211&gt;#REF!,"LB","KR")</f>
        <v>#REF!</v>
      </c>
      <c r="AH211" s="261">
        <f t="shared" si="222"/>
        <v>2038667000</v>
      </c>
      <c r="AI211" s="261">
        <f t="shared" si="222"/>
        <v>2297903000</v>
      </c>
      <c r="AJ211" s="261">
        <f t="shared" si="222"/>
        <v>2439633000</v>
      </c>
      <c r="AK211" s="262">
        <f t="shared" si="221"/>
        <v>2590104000</v>
      </c>
      <c r="AL211" s="262">
        <f t="shared" si="221"/>
        <v>2439633000</v>
      </c>
      <c r="AM211" s="261">
        <f t="shared" si="221"/>
        <v>2590104000</v>
      </c>
      <c r="AN211" s="261">
        <f t="shared" si="221"/>
        <v>2749856000</v>
      </c>
      <c r="AO211" s="261">
        <f t="shared" si="211"/>
        <v>2749855879.3938694</v>
      </c>
      <c r="AP211" s="51">
        <f t="shared" si="212"/>
        <v>2586011000</v>
      </c>
      <c r="AQ211" s="42">
        <f t="shared" si="212"/>
        <v>2745511000</v>
      </c>
      <c r="AR211" s="58">
        <f t="shared" si="198"/>
        <v>2327409900</v>
      </c>
      <c r="AS211" s="58">
        <f t="shared" si="199"/>
        <v>38790165</v>
      </c>
      <c r="AT211" s="336">
        <f t="shared" si="200"/>
        <v>48564450</v>
      </c>
      <c r="AU211" s="131">
        <f t="shared" si="201"/>
        <v>27455110</v>
      </c>
      <c r="AV211" s="5">
        <f t="shared" si="202"/>
        <v>38790165</v>
      </c>
      <c r="AW211" s="5">
        <f t="shared" si="203"/>
        <v>60990825</v>
      </c>
      <c r="AX211" s="266">
        <f t="shared" si="213"/>
        <v>2914847511.0353961</v>
      </c>
      <c r="AY211" s="117">
        <f t="shared" si="214"/>
        <v>2914847511.0353961</v>
      </c>
      <c r="AZ211" s="2"/>
      <c r="BA211" s="2"/>
      <c r="BV211" s="53">
        <f t="shared" si="204"/>
        <v>-1255655.3877779953</v>
      </c>
      <c r="CV211" s="58">
        <f t="shared" si="205"/>
        <v>2470959900</v>
      </c>
      <c r="CW211" s="43">
        <f t="shared" si="206"/>
        <v>27455110</v>
      </c>
      <c r="CZ211" s="53">
        <f t="shared" si="207"/>
        <v>2195669700</v>
      </c>
      <c r="DA211" s="43">
        <f t="shared" si="208"/>
        <v>36594495</v>
      </c>
      <c r="DB211" s="48">
        <f t="shared" si="209"/>
        <v>60990825</v>
      </c>
    </row>
    <row r="212" spans="1:106" hidden="1">
      <c r="A212" s="3">
        <f t="shared" si="210"/>
        <v>173</v>
      </c>
      <c r="B212" s="249">
        <v>8</v>
      </c>
      <c r="C212" s="250" t="s">
        <v>181</v>
      </c>
      <c r="D212" s="285">
        <v>20</v>
      </c>
      <c r="E212" s="252"/>
      <c r="F212" s="40" t="s">
        <v>70</v>
      </c>
      <c r="G212" s="253">
        <f t="shared" si="178"/>
        <v>60</v>
      </c>
      <c r="H212" s="253">
        <f t="shared" si="179"/>
        <v>51</v>
      </c>
      <c r="I212" s="254">
        <f t="shared" si="180"/>
        <v>27506142.120000001</v>
      </c>
      <c r="J212" s="254">
        <f t="shared" si="181"/>
        <v>2</v>
      </c>
      <c r="K212" s="255">
        <f t="shared" si="182"/>
        <v>0.93</v>
      </c>
      <c r="L212" s="256">
        <f t="shared" si="225"/>
        <v>1.02</v>
      </c>
      <c r="M212" s="257">
        <f t="shared" si="183"/>
        <v>21803919.988488406</v>
      </c>
      <c r="N212" s="257">
        <f t="shared" si="184"/>
        <v>24576501.574624766</v>
      </c>
      <c r="O212" s="257">
        <f t="shared" si="185"/>
        <v>26092326.415032003</v>
      </c>
      <c r="P212" s="257">
        <f t="shared" si="186"/>
        <v>27701644.014765408</v>
      </c>
      <c r="Q212" s="258">
        <f t="shared" si="187"/>
        <v>26092326.415032003</v>
      </c>
      <c r="R212" s="257">
        <f t="shared" si="187"/>
        <v>27701644.014765408</v>
      </c>
      <c r="S212" s="257">
        <f t="shared" si="188"/>
        <v>29410220.8026454</v>
      </c>
      <c r="T212" s="257"/>
      <c r="U212" s="257">
        <f t="shared" si="189"/>
        <v>1111999919.4129088</v>
      </c>
      <c r="V212" s="257">
        <f t="shared" si="190"/>
        <v>1253401580.3058631</v>
      </c>
      <c r="W212" s="257">
        <f t="shared" si="191"/>
        <v>1330708647.1666322</v>
      </c>
      <c r="X212" s="258">
        <f t="shared" si="192"/>
        <v>1412783844.7530358</v>
      </c>
      <c r="Y212" s="258">
        <f t="shared" si="193"/>
        <v>1330708647.1666322</v>
      </c>
      <c r="Z212" s="257">
        <f t="shared" si="194"/>
        <v>1412783844.7530358</v>
      </c>
      <c r="AA212" s="257">
        <f t="shared" si="195"/>
        <v>1499921260.9349153</v>
      </c>
      <c r="AB212" s="257"/>
      <c r="AC212" s="32" t="str">
        <f t="shared" si="196"/>
        <v>BERTAHAP</v>
      </c>
      <c r="AD212" s="259">
        <f t="shared" si="197"/>
        <v>0</v>
      </c>
      <c r="AE212" s="260">
        <v>2</v>
      </c>
      <c r="AF212" s="261"/>
      <c r="AG212" s="257" t="e">
        <f>IF(AF212&gt;#REF!,"LB","KR")</f>
        <v>#REF!</v>
      </c>
      <c r="AH212" s="261">
        <f t="shared" si="222"/>
        <v>1223200000</v>
      </c>
      <c r="AI212" s="261">
        <f t="shared" si="222"/>
        <v>1378742000</v>
      </c>
      <c r="AJ212" s="261">
        <f t="shared" si="222"/>
        <v>1463780000</v>
      </c>
      <c r="AK212" s="262">
        <f t="shared" si="221"/>
        <v>1554063000</v>
      </c>
      <c r="AL212" s="262">
        <f t="shared" si="221"/>
        <v>1463780000</v>
      </c>
      <c r="AM212" s="261">
        <f t="shared" si="221"/>
        <v>1554063000</v>
      </c>
      <c r="AN212" s="261">
        <f t="shared" si="221"/>
        <v>1649914000</v>
      </c>
      <c r="AO212" s="261">
        <f t="shared" si="211"/>
        <v>1649914164.642993</v>
      </c>
      <c r="AP212" s="51">
        <f t="shared" si="212"/>
        <v>1551607000</v>
      </c>
      <c r="AQ212" s="42">
        <f t="shared" si="212"/>
        <v>1647307000</v>
      </c>
      <c r="AR212" s="58">
        <f t="shared" si="198"/>
        <v>1396446300</v>
      </c>
      <c r="AS212" s="58">
        <f t="shared" si="199"/>
        <v>23274105</v>
      </c>
      <c r="AT212" s="336">
        <f t="shared" si="200"/>
        <v>29138681.25</v>
      </c>
      <c r="AU212" s="131">
        <f t="shared" si="201"/>
        <v>16473070</v>
      </c>
      <c r="AV212" s="5">
        <f t="shared" si="202"/>
        <v>23274105</v>
      </c>
      <c r="AW212" s="5">
        <f t="shared" si="203"/>
        <v>36594500</v>
      </c>
      <c r="AX212" s="266">
        <f t="shared" si="213"/>
        <v>1748908931.292275</v>
      </c>
      <c r="AY212" s="117">
        <f t="shared" si="214"/>
        <v>1748908931.292275</v>
      </c>
      <c r="AZ212" s="2"/>
      <c r="BA212" s="2"/>
      <c r="BV212" s="53">
        <f t="shared" si="204"/>
        <v>-1255655.3877779953</v>
      </c>
      <c r="CV212" s="58">
        <f t="shared" si="205"/>
        <v>1482576300</v>
      </c>
      <c r="CW212" s="43">
        <f t="shared" si="206"/>
        <v>16473070</v>
      </c>
      <c r="CZ212" s="53">
        <f t="shared" si="207"/>
        <v>1317402000</v>
      </c>
      <c r="DA212" s="43">
        <f t="shared" si="208"/>
        <v>21956700</v>
      </c>
      <c r="DB212" s="48">
        <f t="shared" si="209"/>
        <v>36594500</v>
      </c>
    </row>
    <row r="213" spans="1:106" hidden="1">
      <c r="A213" s="3">
        <f t="shared" si="210"/>
        <v>174</v>
      </c>
      <c r="B213" s="249">
        <v>9</v>
      </c>
      <c r="C213" s="250" t="s">
        <v>181</v>
      </c>
      <c r="D213" s="285">
        <v>22</v>
      </c>
      <c r="E213" s="252"/>
      <c r="F213" s="40" t="s">
        <v>89</v>
      </c>
      <c r="G213" s="253">
        <f t="shared" si="178"/>
        <v>81</v>
      </c>
      <c r="H213" s="253">
        <f t="shared" si="179"/>
        <v>70</v>
      </c>
      <c r="I213" s="254">
        <f t="shared" si="180"/>
        <v>27506142.120000001</v>
      </c>
      <c r="J213" s="254">
        <f t="shared" si="181"/>
        <v>4</v>
      </c>
      <c r="K213" s="255">
        <f t="shared" si="182"/>
        <v>0.97</v>
      </c>
      <c r="L213" s="256">
        <f t="shared" si="225"/>
        <v>1.02</v>
      </c>
      <c r="M213" s="257">
        <f t="shared" si="183"/>
        <v>22741722.99874597</v>
      </c>
      <c r="N213" s="257">
        <f t="shared" si="184"/>
        <v>25633555.40579142</v>
      </c>
      <c r="O213" s="257">
        <f t="shared" si="185"/>
        <v>27214577.013528001</v>
      </c>
      <c r="P213" s="257">
        <f t="shared" si="186"/>
        <v>28893112.574540261</v>
      </c>
      <c r="Q213" s="258">
        <f t="shared" si="187"/>
        <v>27214577.013528001</v>
      </c>
      <c r="R213" s="257">
        <f t="shared" si="187"/>
        <v>28893112.574540261</v>
      </c>
      <c r="S213" s="257">
        <f t="shared" si="188"/>
        <v>30675176.536092512</v>
      </c>
      <c r="T213" s="257"/>
      <c r="U213" s="257">
        <f t="shared" si="189"/>
        <v>1591920609.9122179</v>
      </c>
      <c r="V213" s="257">
        <f t="shared" si="190"/>
        <v>1794348878.4053993</v>
      </c>
      <c r="W213" s="257">
        <f t="shared" si="191"/>
        <v>1905020390.94696</v>
      </c>
      <c r="X213" s="258">
        <f t="shared" si="192"/>
        <v>2022517880.2178183</v>
      </c>
      <c r="Y213" s="258">
        <f t="shared" si="193"/>
        <v>1905020390.94696</v>
      </c>
      <c r="Z213" s="257">
        <f t="shared" si="194"/>
        <v>2022517880.2178183</v>
      </c>
      <c r="AA213" s="257">
        <f t="shared" si="195"/>
        <v>2147262357.5264759</v>
      </c>
      <c r="AB213" s="257"/>
      <c r="AC213" s="32" t="str">
        <f t="shared" si="196"/>
        <v>BERTAHAP</v>
      </c>
      <c r="AD213" s="259">
        <f t="shared" si="197"/>
        <v>0</v>
      </c>
      <c r="AE213" s="260">
        <v>2</v>
      </c>
      <c r="AF213" s="261"/>
      <c r="AG213" s="257" t="e">
        <f>IF(AF213&gt;#REF!,"LB","KR")</f>
        <v>#REF!</v>
      </c>
      <c r="AH213" s="261">
        <f t="shared" si="222"/>
        <v>1751113000</v>
      </c>
      <c r="AI213" s="261">
        <f t="shared" si="222"/>
        <v>1973784000</v>
      </c>
      <c r="AJ213" s="261">
        <f t="shared" si="222"/>
        <v>2095523000</v>
      </c>
      <c r="AK213" s="262">
        <f t="shared" si="221"/>
        <v>2224770000</v>
      </c>
      <c r="AL213" s="262">
        <f t="shared" si="221"/>
        <v>2095523000</v>
      </c>
      <c r="AM213" s="261">
        <f t="shared" si="221"/>
        <v>2224770000</v>
      </c>
      <c r="AN213" s="261">
        <f t="shared" si="221"/>
        <v>2361989000</v>
      </c>
      <c r="AO213" s="261">
        <f t="shared" si="211"/>
        <v>2361988887.2412453</v>
      </c>
      <c r="AP213" s="51">
        <f t="shared" si="212"/>
        <v>2221255000</v>
      </c>
      <c r="AQ213" s="42">
        <f t="shared" si="212"/>
        <v>2358257000</v>
      </c>
      <c r="AR213" s="58">
        <f t="shared" si="198"/>
        <v>1999129500</v>
      </c>
      <c r="AS213" s="58">
        <f t="shared" si="199"/>
        <v>33318825</v>
      </c>
      <c r="AT213" s="336">
        <f t="shared" si="200"/>
        <v>41714437.5</v>
      </c>
      <c r="AU213" s="131">
        <f t="shared" si="201"/>
        <v>23582570</v>
      </c>
      <c r="AV213" s="5">
        <f t="shared" si="202"/>
        <v>33318825</v>
      </c>
      <c r="AW213" s="5">
        <f t="shared" si="203"/>
        <v>52388075</v>
      </c>
      <c r="AX213" s="266">
        <f t="shared" si="213"/>
        <v>2503708616.2946715</v>
      </c>
      <c r="AY213" s="117">
        <f t="shared" si="214"/>
        <v>2503708616.2946715</v>
      </c>
      <c r="AZ213" s="2"/>
      <c r="BA213" s="2"/>
      <c r="BV213" s="53">
        <f t="shared" si="204"/>
        <v>-133404.78928199783</v>
      </c>
      <c r="CV213" s="58">
        <f t="shared" si="205"/>
        <v>2122431300</v>
      </c>
      <c r="CW213" s="43">
        <f t="shared" si="206"/>
        <v>23582570</v>
      </c>
      <c r="CZ213" s="53">
        <f t="shared" si="207"/>
        <v>1885970700</v>
      </c>
      <c r="DA213" s="43">
        <f t="shared" si="208"/>
        <v>31432845</v>
      </c>
      <c r="DB213" s="48">
        <f t="shared" si="209"/>
        <v>52388075</v>
      </c>
    </row>
    <row r="214" spans="1:106" hidden="1">
      <c r="A214" s="3">
        <f t="shared" si="210"/>
        <v>175</v>
      </c>
      <c r="B214" s="249">
        <v>1</v>
      </c>
      <c r="C214" s="250" t="s">
        <v>182</v>
      </c>
      <c r="D214" s="251" t="s">
        <v>24</v>
      </c>
      <c r="E214" s="252"/>
      <c r="F214" s="40" t="s">
        <v>39</v>
      </c>
      <c r="G214" s="253">
        <f t="shared" si="178"/>
        <v>113</v>
      </c>
      <c r="H214" s="253">
        <f t="shared" si="179"/>
        <v>101</v>
      </c>
      <c r="I214" s="254">
        <f t="shared" si="180"/>
        <v>27506142.120000001</v>
      </c>
      <c r="J214" s="254">
        <f t="shared" si="181"/>
        <v>6</v>
      </c>
      <c r="K214" s="255">
        <f t="shared" si="182"/>
        <v>0.95</v>
      </c>
      <c r="L214" s="256">
        <f t="shared" si="225"/>
        <v>1.02</v>
      </c>
      <c r="M214" s="257">
        <f t="shared" si="183"/>
        <v>22272821.493617184</v>
      </c>
      <c r="N214" s="257">
        <f t="shared" si="184"/>
        <v>25105028.490208089</v>
      </c>
      <c r="O214" s="257">
        <f t="shared" si="185"/>
        <v>26653451.714279998</v>
      </c>
      <c r="P214" s="257">
        <f t="shared" si="186"/>
        <v>28297378.294652831</v>
      </c>
      <c r="Q214" s="258">
        <f t="shared" si="187"/>
        <v>26653451.714279998</v>
      </c>
      <c r="R214" s="257">
        <f t="shared" si="187"/>
        <v>28297378.294652831</v>
      </c>
      <c r="S214" s="257">
        <f t="shared" si="188"/>
        <v>30042698.669368953</v>
      </c>
      <c r="T214" s="257"/>
      <c r="U214" s="257">
        <f t="shared" si="189"/>
        <v>2249554970.8553357</v>
      </c>
      <c r="V214" s="257">
        <f t="shared" si="190"/>
        <v>2535607877.5110168</v>
      </c>
      <c r="W214" s="257">
        <f t="shared" si="191"/>
        <v>2691998623.1422796</v>
      </c>
      <c r="X214" s="258">
        <f t="shared" si="192"/>
        <v>2858035207.7599359</v>
      </c>
      <c r="Y214" s="258">
        <f t="shared" si="193"/>
        <v>2691998623.1422796</v>
      </c>
      <c r="Z214" s="257">
        <f t="shared" si="194"/>
        <v>2858035207.7599359</v>
      </c>
      <c r="AA214" s="257">
        <f t="shared" si="195"/>
        <v>3034312565.6062641</v>
      </c>
      <c r="AB214" s="257"/>
      <c r="AC214" s="32" t="str">
        <f t="shared" si="196"/>
        <v>BERTAHAP</v>
      </c>
      <c r="AD214" s="259">
        <f t="shared" si="197"/>
        <v>0</v>
      </c>
      <c r="AE214" s="260">
        <v>2</v>
      </c>
      <c r="AF214" s="261"/>
      <c r="AG214" s="257" t="e">
        <f>IF(AF214&gt;#REF!,"LB","KR")</f>
        <v>#REF!</v>
      </c>
      <c r="AH214" s="261">
        <f t="shared" si="222"/>
        <v>2474511000</v>
      </c>
      <c r="AI214" s="261">
        <f t="shared" si="222"/>
        <v>2789169000</v>
      </c>
      <c r="AJ214" s="261">
        <f t="shared" si="222"/>
        <v>2961199000</v>
      </c>
      <c r="AK214" s="262">
        <f t="shared" si="221"/>
        <v>3143839000</v>
      </c>
      <c r="AL214" s="262">
        <f t="shared" si="221"/>
        <v>2961199000</v>
      </c>
      <c r="AM214" s="261">
        <f t="shared" si="221"/>
        <v>3143839000</v>
      </c>
      <c r="AN214" s="261">
        <f t="shared" si="221"/>
        <v>3337744000</v>
      </c>
      <c r="AO214" s="261">
        <f t="shared" si="211"/>
        <v>3337744028.0458789</v>
      </c>
      <c r="AP214" s="51">
        <f t="shared" si="212"/>
        <v>3138871000</v>
      </c>
      <c r="AQ214" s="42">
        <f t="shared" si="212"/>
        <v>3332470000</v>
      </c>
      <c r="AR214" s="58">
        <f t="shared" si="198"/>
        <v>2824983900</v>
      </c>
      <c r="AS214" s="58">
        <f t="shared" si="199"/>
        <v>47083065</v>
      </c>
      <c r="AT214" s="336">
        <f t="shared" si="200"/>
        <v>58946981.25</v>
      </c>
      <c r="AU214" s="131">
        <f t="shared" si="201"/>
        <v>33324700</v>
      </c>
      <c r="AV214" s="5">
        <f t="shared" si="202"/>
        <v>47083065</v>
      </c>
      <c r="AW214" s="5">
        <f t="shared" si="203"/>
        <v>74029975</v>
      </c>
      <c r="AX214" s="266">
        <f t="shared" si="213"/>
        <v>3538008729.5589514</v>
      </c>
      <c r="AY214" s="117">
        <f t="shared" si="214"/>
        <v>3538008729.5589514</v>
      </c>
      <c r="AZ214" s="2"/>
      <c r="BA214" s="2"/>
      <c r="BV214" s="53">
        <f t="shared" si="204"/>
        <v>-694530.0885300003</v>
      </c>
      <c r="CV214" s="58">
        <f t="shared" si="205"/>
        <v>2999223000</v>
      </c>
      <c r="CW214" s="43">
        <f t="shared" si="206"/>
        <v>33324700</v>
      </c>
      <c r="CZ214" s="53">
        <f t="shared" si="207"/>
        <v>2665079100</v>
      </c>
      <c r="DA214" s="43">
        <f t="shared" si="208"/>
        <v>44417985</v>
      </c>
      <c r="DB214" s="48">
        <f t="shared" si="209"/>
        <v>74029975</v>
      </c>
    </row>
    <row r="215" spans="1:106" hidden="1">
      <c r="A215" s="3">
        <f t="shared" si="210"/>
        <v>176</v>
      </c>
      <c r="B215" s="249">
        <v>2</v>
      </c>
      <c r="C215" s="250" t="s">
        <v>182</v>
      </c>
      <c r="D215" s="251" t="s">
        <v>35</v>
      </c>
      <c r="E215" s="252"/>
      <c r="F215" s="40" t="s">
        <v>42</v>
      </c>
      <c r="G215" s="253">
        <f t="shared" si="178"/>
        <v>78</v>
      </c>
      <c r="H215" s="253">
        <f t="shared" si="179"/>
        <v>66</v>
      </c>
      <c r="I215" s="254">
        <f t="shared" si="180"/>
        <v>27506142.120000001</v>
      </c>
      <c r="J215" s="254">
        <f t="shared" si="181"/>
        <v>2</v>
      </c>
      <c r="K215" s="255">
        <f t="shared" si="182"/>
        <v>0.93</v>
      </c>
      <c r="L215" s="256">
        <f t="shared" si="225"/>
        <v>1.02</v>
      </c>
      <c r="M215" s="257">
        <f t="shared" si="183"/>
        <v>21803919.988488406</v>
      </c>
      <c r="N215" s="257">
        <f t="shared" si="184"/>
        <v>24576501.574624766</v>
      </c>
      <c r="O215" s="257">
        <f t="shared" si="185"/>
        <v>26092326.415032003</v>
      </c>
      <c r="P215" s="257">
        <f t="shared" si="186"/>
        <v>27701644.014765408</v>
      </c>
      <c r="Q215" s="258">
        <f t="shared" si="187"/>
        <v>26092326.415032003</v>
      </c>
      <c r="R215" s="257">
        <f t="shared" si="187"/>
        <v>27701644.014765408</v>
      </c>
      <c r="S215" s="257">
        <f t="shared" si="188"/>
        <v>29410220.8026454</v>
      </c>
      <c r="T215" s="257"/>
      <c r="U215" s="257">
        <f t="shared" si="189"/>
        <v>1439058719.2402349</v>
      </c>
      <c r="V215" s="257">
        <f t="shared" si="190"/>
        <v>1622049103.9252346</v>
      </c>
      <c r="W215" s="257">
        <f t="shared" si="191"/>
        <v>1722093543.3921123</v>
      </c>
      <c r="X215" s="258">
        <f t="shared" si="192"/>
        <v>1828308504.9745169</v>
      </c>
      <c r="Y215" s="258">
        <f t="shared" si="193"/>
        <v>1722093543.3921123</v>
      </c>
      <c r="Z215" s="257">
        <f t="shared" si="194"/>
        <v>1828308504.9745169</v>
      </c>
      <c r="AA215" s="257">
        <f t="shared" si="195"/>
        <v>1941074572.9745965</v>
      </c>
      <c r="AB215" s="257"/>
      <c r="AC215" s="32" t="str">
        <f t="shared" si="196"/>
        <v>BERTAHAP</v>
      </c>
      <c r="AD215" s="259">
        <f t="shared" si="197"/>
        <v>0</v>
      </c>
      <c r="AE215" s="260">
        <v>2</v>
      </c>
      <c r="AF215" s="261"/>
      <c r="AG215" s="257" t="e">
        <f>IF(AF215&gt;#REF!,"LB","KR")</f>
        <v>#REF!</v>
      </c>
      <c r="AH215" s="261">
        <f t="shared" si="222"/>
        <v>1582965000</v>
      </c>
      <c r="AI215" s="261">
        <f t="shared" si="222"/>
        <v>1784255000</v>
      </c>
      <c r="AJ215" s="261">
        <f t="shared" si="222"/>
        <v>1894303000</v>
      </c>
      <c r="AK215" s="262">
        <f t="shared" si="221"/>
        <v>2011140000</v>
      </c>
      <c r="AL215" s="262">
        <f t="shared" si="221"/>
        <v>1894303000</v>
      </c>
      <c r="AM215" s="261">
        <f t="shared" si="221"/>
        <v>2011140000</v>
      </c>
      <c r="AN215" s="261">
        <f t="shared" si="221"/>
        <v>2135183000</v>
      </c>
      <c r="AO215" s="261">
        <f t="shared" si="211"/>
        <v>2135182661.8870077</v>
      </c>
      <c r="AP215" s="51">
        <f t="shared" si="212"/>
        <v>2007962000</v>
      </c>
      <c r="AQ215" s="42">
        <f t="shared" si="212"/>
        <v>2131809000</v>
      </c>
      <c r="AR215" s="58">
        <f t="shared" si="198"/>
        <v>1807165800</v>
      </c>
      <c r="AS215" s="58">
        <f t="shared" si="199"/>
        <v>30119430</v>
      </c>
      <c r="AT215" s="336">
        <f t="shared" si="200"/>
        <v>37708875</v>
      </c>
      <c r="AU215" s="131">
        <f t="shared" si="201"/>
        <v>21318090</v>
      </c>
      <c r="AV215" s="5">
        <f t="shared" si="202"/>
        <v>30119430</v>
      </c>
      <c r="AW215" s="5">
        <f t="shared" si="203"/>
        <v>47357575</v>
      </c>
      <c r="AX215" s="266">
        <f t="shared" si="213"/>
        <v>2263293848.6324973</v>
      </c>
      <c r="AY215" s="117">
        <f t="shared" si="214"/>
        <v>2263293848.6324973</v>
      </c>
      <c r="AZ215" s="2"/>
      <c r="BA215" s="2"/>
      <c r="BV215" s="53">
        <f t="shared" si="204"/>
        <v>-1255655.3877779953</v>
      </c>
      <c r="CV215" s="58">
        <f t="shared" si="205"/>
        <v>1918628100</v>
      </c>
      <c r="CW215" s="43">
        <f t="shared" si="206"/>
        <v>21318090</v>
      </c>
      <c r="CZ215" s="53">
        <f t="shared" si="207"/>
        <v>1704872700</v>
      </c>
      <c r="DA215" s="43">
        <f t="shared" si="208"/>
        <v>28414545</v>
      </c>
      <c r="DB215" s="48">
        <f t="shared" si="209"/>
        <v>47357575</v>
      </c>
    </row>
    <row r="216" spans="1:106" hidden="1">
      <c r="A216" s="3">
        <f t="shared" si="210"/>
        <v>177</v>
      </c>
      <c r="B216" s="249">
        <v>3</v>
      </c>
      <c r="C216" s="250" t="s">
        <v>182</v>
      </c>
      <c r="D216" s="251" t="s">
        <v>41</v>
      </c>
      <c r="E216" s="252"/>
      <c r="F216" s="40" t="s">
        <v>45</v>
      </c>
      <c r="G216" s="253">
        <f t="shared" si="178"/>
        <v>60</v>
      </c>
      <c r="H216" s="253">
        <f t="shared" si="179"/>
        <v>52</v>
      </c>
      <c r="I216" s="254">
        <f t="shared" si="180"/>
        <v>27506142.120000001</v>
      </c>
      <c r="J216" s="254">
        <f t="shared" si="181"/>
        <v>2</v>
      </c>
      <c r="K216" s="255">
        <f t="shared" si="182"/>
        <v>0.93</v>
      </c>
      <c r="L216" s="256">
        <f t="shared" si="225"/>
        <v>1.02</v>
      </c>
      <c r="M216" s="257">
        <f t="shared" si="183"/>
        <v>21803919.988488406</v>
      </c>
      <c r="N216" s="257">
        <f t="shared" si="184"/>
        <v>24576501.574624766</v>
      </c>
      <c r="O216" s="257">
        <f t="shared" si="185"/>
        <v>26092326.415032003</v>
      </c>
      <c r="P216" s="257">
        <f t="shared" si="186"/>
        <v>27701644.014765408</v>
      </c>
      <c r="Q216" s="258">
        <f t="shared" si="187"/>
        <v>26092326.415032003</v>
      </c>
      <c r="R216" s="257">
        <f t="shared" si="187"/>
        <v>27701644.014765408</v>
      </c>
      <c r="S216" s="257">
        <f t="shared" si="188"/>
        <v>29410220.8026454</v>
      </c>
      <c r="T216" s="257"/>
      <c r="U216" s="257">
        <f t="shared" si="189"/>
        <v>1133803839.4013972</v>
      </c>
      <c r="V216" s="257">
        <f t="shared" si="190"/>
        <v>1277978081.8804879</v>
      </c>
      <c r="W216" s="257">
        <f t="shared" si="191"/>
        <v>1356800973.5816641</v>
      </c>
      <c r="X216" s="258">
        <f t="shared" si="192"/>
        <v>1440485488.7678013</v>
      </c>
      <c r="Y216" s="258">
        <f t="shared" si="193"/>
        <v>1356800973.5816641</v>
      </c>
      <c r="Z216" s="257">
        <f t="shared" si="194"/>
        <v>1440485488.7678013</v>
      </c>
      <c r="AA216" s="257">
        <f t="shared" si="195"/>
        <v>1529331481.7375607</v>
      </c>
      <c r="AB216" s="257"/>
      <c r="AC216" s="32" t="str">
        <f t="shared" si="196"/>
        <v>BERTAHAP</v>
      </c>
      <c r="AD216" s="259">
        <f t="shared" si="197"/>
        <v>0</v>
      </c>
      <c r="AE216" s="260">
        <v>2</v>
      </c>
      <c r="AF216" s="261"/>
      <c r="AG216" s="257" t="e">
        <f>IF(AF216&gt;#REF!,"LB","KR")</f>
        <v>#REF!</v>
      </c>
      <c r="AH216" s="261">
        <f t="shared" si="222"/>
        <v>1247185000</v>
      </c>
      <c r="AI216" s="261">
        <f t="shared" si="222"/>
        <v>1405776000</v>
      </c>
      <c r="AJ216" s="261">
        <f t="shared" si="222"/>
        <v>1492482000</v>
      </c>
      <c r="AK216" s="262">
        <f t="shared" si="221"/>
        <v>1584535000</v>
      </c>
      <c r="AL216" s="262">
        <f t="shared" si="221"/>
        <v>1492482000</v>
      </c>
      <c r="AM216" s="261">
        <f t="shared" si="221"/>
        <v>1584535000</v>
      </c>
      <c r="AN216" s="261">
        <f t="shared" si="221"/>
        <v>1682265000</v>
      </c>
      <c r="AO216" s="261">
        <f t="shared" si="211"/>
        <v>1682265610.1281512</v>
      </c>
      <c r="AP216" s="51">
        <f t="shared" si="212"/>
        <v>1582031000</v>
      </c>
      <c r="AQ216" s="42">
        <f t="shared" si="212"/>
        <v>1679608000</v>
      </c>
      <c r="AR216" s="58">
        <f t="shared" si="198"/>
        <v>1423827900</v>
      </c>
      <c r="AS216" s="58">
        <f t="shared" si="199"/>
        <v>23730465</v>
      </c>
      <c r="AT216" s="336">
        <f t="shared" si="200"/>
        <v>29710031.25</v>
      </c>
      <c r="AU216" s="131">
        <f t="shared" si="201"/>
        <v>16796080</v>
      </c>
      <c r="AV216" s="5">
        <f t="shared" si="202"/>
        <v>23730465</v>
      </c>
      <c r="AW216" s="5">
        <f t="shared" si="203"/>
        <v>37312050</v>
      </c>
      <c r="AX216" s="266">
        <f t="shared" si="213"/>
        <v>1783202179.2355373</v>
      </c>
      <c r="AY216" s="117">
        <f t="shared" si="214"/>
        <v>1783202179.2355373</v>
      </c>
      <c r="AZ216" s="2"/>
      <c r="BA216" s="2"/>
      <c r="BV216" s="53">
        <f t="shared" si="204"/>
        <v>-1255655.3877779953</v>
      </c>
      <c r="CV216" s="58">
        <f t="shared" si="205"/>
        <v>1511647200</v>
      </c>
      <c r="CW216" s="43">
        <f t="shared" si="206"/>
        <v>16796080</v>
      </c>
      <c r="CZ216" s="53">
        <f t="shared" si="207"/>
        <v>1343233800</v>
      </c>
      <c r="DA216" s="43">
        <f t="shared" si="208"/>
        <v>22387230</v>
      </c>
      <c r="DB216" s="48">
        <f t="shared" si="209"/>
        <v>37312050</v>
      </c>
    </row>
    <row r="217" spans="1:106" hidden="1">
      <c r="A217" s="3">
        <f t="shared" si="210"/>
        <v>178</v>
      </c>
      <c r="B217" s="249">
        <v>4</v>
      </c>
      <c r="C217" s="250" t="s">
        <v>182</v>
      </c>
      <c r="D217" s="251">
        <v>10</v>
      </c>
      <c r="E217" s="252"/>
      <c r="F217" s="40" t="s">
        <v>48</v>
      </c>
      <c r="G217" s="253">
        <f t="shared" si="178"/>
        <v>74</v>
      </c>
      <c r="H217" s="253">
        <f t="shared" si="179"/>
        <v>63</v>
      </c>
      <c r="I217" s="254">
        <f t="shared" si="180"/>
        <v>27506142.120000001</v>
      </c>
      <c r="J217" s="254">
        <f t="shared" si="181"/>
        <v>2</v>
      </c>
      <c r="K217" s="255">
        <f t="shared" si="182"/>
        <v>0.93</v>
      </c>
      <c r="L217" s="256">
        <f t="shared" si="225"/>
        <v>1.02</v>
      </c>
      <c r="M217" s="257">
        <f t="shared" si="183"/>
        <v>21803919.988488406</v>
      </c>
      <c r="N217" s="257">
        <f t="shared" si="184"/>
        <v>24576501.574624766</v>
      </c>
      <c r="O217" s="257">
        <f t="shared" si="185"/>
        <v>26092326.415032003</v>
      </c>
      <c r="P217" s="257">
        <f t="shared" si="186"/>
        <v>27701644.014765408</v>
      </c>
      <c r="Q217" s="258">
        <f t="shared" si="187"/>
        <v>26092326.415032003</v>
      </c>
      <c r="R217" s="257">
        <f t="shared" si="187"/>
        <v>27701644.014765408</v>
      </c>
      <c r="S217" s="257">
        <f t="shared" si="188"/>
        <v>29410220.8026454</v>
      </c>
      <c r="T217" s="257"/>
      <c r="U217" s="257">
        <f t="shared" si="189"/>
        <v>1373646959.2747695</v>
      </c>
      <c r="V217" s="257">
        <f t="shared" si="190"/>
        <v>1548319599.2013602</v>
      </c>
      <c r="W217" s="257">
        <f t="shared" si="191"/>
        <v>1643816564.1470163</v>
      </c>
      <c r="X217" s="258">
        <f t="shared" si="192"/>
        <v>1745203572.9302206</v>
      </c>
      <c r="Y217" s="258">
        <f t="shared" si="193"/>
        <v>1643816564.1470163</v>
      </c>
      <c r="Z217" s="257">
        <f t="shared" si="194"/>
        <v>1745203572.9302206</v>
      </c>
      <c r="AA217" s="257">
        <f t="shared" si="195"/>
        <v>1852843910.5666602</v>
      </c>
      <c r="AB217" s="257"/>
      <c r="AC217" s="32" t="str">
        <f t="shared" si="196"/>
        <v>BERTAHAP</v>
      </c>
      <c r="AD217" s="259">
        <f t="shared" si="197"/>
        <v>0</v>
      </c>
      <c r="AE217" s="260">
        <v>2</v>
      </c>
      <c r="AF217" s="261"/>
      <c r="AG217" s="257" t="e">
        <f>IF(AF217&gt;#REF!,"LB","KR")</f>
        <v>#REF!</v>
      </c>
      <c r="AH217" s="261">
        <f t="shared" si="222"/>
        <v>1511012000</v>
      </c>
      <c r="AI217" s="261">
        <f t="shared" si="222"/>
        <v>1703152000</v>
      </c>
      <c r="AJ217" s="261">
        <f t="shared" si="222"/>
        <v>1808199000</v>
      </c>
      <c r="AK217" s="262">
        <f t="shared" si="221"/>
        <v>1919724000</v>
      </c>
      <c r="AL217" s="262">
        <f t="shared" si="221"/>
        <v>1808199000</v>
      </c>
      <c r="AM217" s="261">
        <f t="shared" si="221"/>
        <v>1919724000</v>
      </c>
      <c r="AN217" s="261">
        <f t="shared" si="221"/>
        <v>2038129000</v>
      </c>
      <c r="AO217" s="261">
        <f t="shared" si="211"/>
        <v>2038128325.4315333</v>
      </c>
      <c r="AP217" s="51">
        <f t="shared" si="212"/>
        <v>1916691000</v>
      </c>
      <c r="AQ217" s="42">
        <f t="shared" si="212"/>
        <v>2034908000</v>
      </c>
      <c r="AR217" s="58">
        <f t="shared" si="198"/>
        <v>1725021900</v>
      </c>
      <c r="AS217" s="58">
        <f t="shared" si="199"/>
        <v>28750365</v>
      </c>
      <c r="AT217" s="336">
        <f t="shared" si="200"/>
        <v>35994825</v>
      </c>
      <c r="AU217" s="131">
        <f t="shared" si="201"/>
        <v>20349080</v>
      </c>
      <c r="AV217" s="5">
        <f t="shared" si="202"/>
        <v>28750365</v>
      </c>
      <c r="AW217" s="5">
        <f t="shared" si="203"/>
        <v>45204975</v>
      </c>
      <c r="AX217" s="266">
        <f t="shared" si="213"/>
        <v>2160416228.157897</v>
      </c>
      <c r="AY217" s="117">
        <f t="shared" si="214"/>
        <v>2160416228.157897</v>
      </c>
      <c r="AZ217" s="2"/>
      <c r="BA217" s="2"/>
      <c r="BV217" s="53">
        <f t="shared" si="204"/>
        <v>-1255655.3877779953</v>
      </c>
      <c r="CV217" s="58">
        <f t="shared" si="205"/>
        <v>1831417200</v>
      </c>
      <c r="CW217" s="43">
        <f t="shared" si="206"/>
        <v>20349080</v>
      </c>
      <c r="CZ217" s="53">
        <f t="shared" si="207"/>
        <v>1627379100</v>
      </c>
      <c r="DA217" s="43">
        <f t="shared" si="208"/>
        <v>27122985</v>
      </c>
      <c r="DB217" s="48">
        <f t="shared" si="209"/>
        <v>45204975</v>
      </c>
    </row>
    <row r="218" spans="1:106" hidden="1">
      <c r="A218" s="3">
        <f t="shared" si="210"/>
        <v>179</v>
      </c>
      <c r="B218" s="249">
        <v>5</v>
      </c>
      <c r="C218" s="250" t="s">
        <v>182</v>
      </c>
      <c r="D218" s="285">
        <v>12</v>
      </c>
      <c r="E218" s="252"/>
      <c r="F218" s="40" t="s">
        <v>50</v>
      </c>
      <c r="G218" s="253">
        <f t="shared" si="178"/>
        <v>67</v>
      </c>
      <c r="H218" s="253">
        <f t="shared" si="179"/>
        <v>57</v>
      </c>
      <c r="I218" s="254">
        <f t="shared" si="180"/>
        <v>27506142.120000001</v>
      </c>
      <c r="J218" s="254">
        <f t="shared" si="181"/>
        <v>2</v>
      </c>
      <c r="K218" s="255">
        <f t="shared" si="182"/>
        <v>0.93</v>
      </c>
      <c r="L218" s="256">
        <f t="shared" si="225"/>
        <v>1.02</v>
      </c>
      <c r="M218" s="257">
        <f t="shared" si="183"/>
        <v>21803919.988488406</v>
      </c>
      <c r="N218" s="257">
        <f t="shared" si="184"/>
        <v>24576501.574624766</v>
      </c>
      <c r="O218" s="257">
        <f t="shared" si="185"/>
        <v>26092326.415032003</v>
      </c>
      <c r="P218" s="257">
        <f t="shared" si="186"/>
        <v>27701644.014765408</v>
      </c>
      <c r="Q218" s="258">
        <f t="shared" si="187"/>
        <v>26092326.415032003</v>
      </c>
      <c r="R218" s="257">
        <f t="shared" si="187"/>
        <v>27701644.014765408</v>
      </c>
      <c r="S218" s="257">
        <f t="shared" si="188"/>
        <v>29410220.8026454</v>
      </c>
      <c r="T218" s="257"/>
      <c r="U218" s="257">
        <f t="shared" si="189"/>
        <v>1242823439.3438392</v>
      </c>
      <c r="V218" s="257">
        <f t="shared" si="190"/>
        <v>1400860589.7536116</v>
      </c>
      <c r="W218" s="257">
        <f t="shared" si="191"/>
        <v>1487262605.6568241</v>
      </c>
      <c r="X218" s="258">
        <f t="shared" si="192"/>
        <v>1578993708.8416283</v>
      </c>
      <c r="Y218" s="258">
        <f t="shared" si="193"/>
        <v>1487262605.6568241</v>
      </c>
      <c r="Z218" s="257">
        <f t="shared" si="194"/>
        <v>1578993708.8416283</v>
      </c>
      <c r="AA218" s="257">
        <f t="shared" si="195"/>
        <v>1676382585.7507877</v>
      </c>
      <c r="AB218" s="257"/>
      <c r="AC218" s="32" t="str">
        <f t="shared" si="196"/>
        <v>BERTAHAP</v>
      </c>
      <c r="AD218" s="259">
        <f t="shared" si="197"/>
        <v>0</v>
      </c>
      <c r="AE218" s="260">
        <v>2</v>
      </c>
      <c r="AF218" s="261"/>
      <c r="AG218" s="257" t="e">
        <f>IF(AF218&gt;#REF!,"LB","KR")</f>
        <v>#REF!</v>
      </c>
      <c r="AH218" s="261">
        <f t="shared" si="222"/>
        <v>1367106000</v>
      </c>
      <c r="AI218" s="261">
        <f t="shared" si="222"/>
        <v>1540947000</v>
      </c>
      <c r="AJ218" s="261">
        <f t="shared" si="222"/>
        <v>1635989000</v>
      </c>
      <c r="AK218" s="262">
        <f t="shared" si="221"/>
        <v>1736894000</v>
      </c>
      <c r="AL218" s="262">
        <f t="shared" si="221"/>
        <v>1635989000</v>
      </c>
      <c r="AM218" s="261">
        <f t="shared" si="221"/>
        <v>1736894000</v>
      </c>
      <c r="AN218" s="261">
        <f t="shared" si="221"/>
        <v>1844021000</v>
      </c>
      <c r="AO218" s="261">
        <f t="shared" si="211"/>
        <v>1844021775.8761561</v>
      </c>
      <c r="AP218" s="51">
        <f t="shared" si="212"/>
        <v>1734149000</v>
      </c>
      <c r="AQ218" s="42">
        <f t="shared" si="212"/>
        <v>1841108000</v>
      </c>
      <c r="AR218" s="58">
        <f t="shared" si="198"/>
        <v>1560734100</v>
      </c>
      <c r="AS218" s="58">
        <f t="shared" si="199"/>
        <v>26012235</v>
      </c>
      <c r="AT218" s="336">
        <f t="shared" si="200"/>
        <v>32566762.5</v>
      </c>
      <c r="AU218" s="131">
        <f t="shared" si="201"/>
        <v>18411080</v>
      </c>
      <c r="AV218" s="5">
        <f t="shared" si="202"/>
        <v>26012235</v>
      </c>
      <c r="AW218" s="5">
        <f t="shared" si="203"/>
        <v>40899725</v>
      </c>
      <c r="AX218" s="266">
        <f t="shared" si="213"/>
        <v>1954663110.5638826</v>
      </c>
      <c r="AY218" s="117">
        <f t="shared" si="214"/>
        <v>1954663110.5638826</v>
      </c>
      <c r="AZ218" s="2"/>
      <c r="BA218" s="2"/>
      <c r="BV218" s="53">
        <f t="shared" si="204"/>
        <v>-1255655.3877779953</v>
      </c>
      <c r="CV218" s="58">
        <f t="shared" si="205"/>
        <v>1656997200</v>
      </c>
      <c r="CW218" s="43">
        <f t="shared" si="206"/>
        <v>18411080</v>
      </c>
      <c r="CZ218" s="53">
        <f t="shared" si="207"/>
        <v>1472390100</v>
      </c>
      <c r="DA218" s="43">
        <f t="shared" si="208"/>
        <v>24539835</v>
      </c>
      <c r="DB218" s="48">
        <f t="shared" si="209"/>
        <v>40899725</v>
      </c>
    </row>
    <row r="219" spans="1:106" hidden="1">
      <c r="A219" s="3">
        <f t="shared" si="210"/>
        <v>180</v>
      </c>
      <c r="B219" s="249">
        <v>6</v>
      </c>
      <c r="C219" s="250" t="s">
        <v>182</v>
      </c>
      <c r="D219" s="251">
        <v>16</v>
      </c>
      <c r="E219" s="252"/>
      <c r="F219" s="40" t="s">
        <v>52</v>
      </c>
      <c r="G219" s="253">
        <f t="shared" si="178"/>
        <v>71</v>
      </c>
      <c r="H219" s="253">
        <f t="shared" si="179"/>
        <v>63</v>
      </c>
      <c r="I219" s="254">
        <f t="shared" si="180"/>
        <v>27506142.120000001</v>
      </c>
      <c r="J219" s="254">
        <f t="shared" si="181"/>
        <v>2</v>
      </c>
      <c r="K219" s="255">
        <f t="shared" si="182"/>
        <v>0.93</v>
      </c>
      <c r="L219" s="256">
        <f t="shared" si="225"/>
        <v>1.02</v>
      </c>
      <c r="M219" s="257">
        <f t="shared" si="183"/>
        <v>21803919.988488406</v>
      </c>
      <c r="N219" s="257">
        <f t="shared" si="184"/>
        <v>24576501.574624766</v>
      </c>
      <c r="O219" s="257">
        <f t="shared" si="185"/>
        <v>26092326.415032003</v>
      </c>
      <c r="P219" s="257">
        <f t="shared" si="186"/>
        <v>27701644.014765408</v>
      </c>
      <c r="Q219" s="258">
        <f t="shared" si="187"/>
        <v>26092326.415032003</v>
      </c>
      <c r="R219" s="257">
        <f t="shared" si="187"/>
        <v>27701644.014765408</v>
      </c>
      <c r="S219" s="257">
        <f t="shared" si="188"/>
        <v>29410220.8026454</v>
      </c>
      <c r="T219" s="257"/>
      <c r="U219" s="257">
        <f t="shared" si="189"/>
        <v>1373646959.2747695</v>
      </c>
      <c r="V219" s="257">
        <f t="shared" si="190"/>
        <v>1548319599.2013602</v>
      </c>
      <c r="W219" s="257">
        <f t="shared" si="191"/>
        <v>1643816564.1470163</v>
      </c>
      <c r="X219" s="258">
        <f t="shared" si="192"/>
        <v>1745203572.9302206</v>
      </c>
      <c r="Y219" s="258">
        <f t="shared" si="193"/>
        <v>1643816564.1470163</v>
      </c>
      <c r="Z219" s="257">
        <f t="shared" si="194"/>
        <v>1745203572.9302206</v>
      </c>
      <c r="AA219" s="257">
        <f t="shared" si="195"/>
        <v>1852843910.5666602</v>
      </c>
      <c r="AB219" s="257"/>
      <c r="AC219" s="32" t="str">
        <f t="shared" si="196"/>
        <v>BERTAHAP</v>
      </c>
      <c r="AD219" s="259">
        <f t="shared" si="197"/>
        <v>0</v>
      </c>
      <c r="AE219" s="260">
        <v>2</v>
      </c>
      <c r="AF219" s="261"/>
      <c r="AG219" s="257" t="e">
        <f>IF(AF219&gt;#REF!,"LB","KR")</f>
        <v>#REF!</v>
      </c>
      <c r="AH219" s="261">
        <f t="shared" si="222"/>
        <v>1511012000</v>
      </c>
      <c r="AI219" s="261">
        <f t="shared" si="222"/>
        <v>1703152000</v>
      </c>
      <c r="AJ219" s="261">
        <f t="shared" si="222"/>
        <v>1808199000</v>
      </c>
      <c r="AK219" s="262">
        <f t="shared" si="221"/>
        <v>1919724000</v>
      </c>
      <c r="AL219" s="262">
        <f t="shared" si="221"/>
        <v>1808199000</v>
      </c>
      <c r="AM219" s="261">
        <f t="shared" si="221"/>
        <v>1919724000</v>
      </c>
      <c r="AN219" s="261">
        <f t="shared" si="221"/>
        <v>2038129000</v>
      </c>
      <c r="AO219" s="261">
        <f t="shared" si="211"/>
        <v>2038128325.4315333</v>
      </c>
      <c r="AP219" s="51">
        <f t="shared" si="212"/>
        <v>1916691000</v>
      </c>
      <c r="AQ219" s="42">
        <f t="shared" si="212"/>
        <v>2034908000</v>
      </c>
      <c r="AR219" s="58">
        <f t="shared" si="198"/>
        <v>1725021900</v>
      </c>
      <c r="AS219" s="58">
        <f t="shared" si="199"/>
        <v>28750365</v>
      </c>
      <c r="AT219" s="336">
        <f t="shared" si="200"/>
        <v>35994825</v>
      </c>
      <c r="AU219" s="131">
        <f t="shared" si="201"/>
        <v>20349080</v>
      </c>
      <c r="AV219" s="5">
        <f t="shared" si="202"/>
        <v>28750365</v>
      </c>
      <c r="AW219" s="5">
        <f t="shared" si="203"/>
        <v>45204975</v>
      </c>
      <c r="AX219" s="266">
        <f t="shared" si="213"/>
        <v>2160416228.157897</v>
      </c>
      <c r="AY219" s="117">
        <f t="shared" si="214"/>
        <v>2160416228.157897</v>
      </c>
      <c r="AZ219" s="2"/>
      <c r="BA219" s="2"/>
      <c r="BV219" s="53">
        <f t="shared" si="204"/>
        <v>-1255655.3877779953</v>
      </c>
      <c r="CV219" s="58">
        <f t="shared" si="205"/>
        <v>1831417200</v>
      </c>
      <c r="CW219" s="43">
        <f t="shared" si="206"/>
        <v>20349080</v>
      </c>
      <c r="CZ219" s="53">
        <f t="shared" si="207"/>
        <v>1627379100</v>
      </c>
      <c r="DA219" s="43">
        <f t="shared" si="208"/>
        <v>27122985</v>
      </c>
      <c r="DB219" s="48">
        <f t="shared" si="209"/>
        <v>45204975</v>
      </c>
    </row>
    <row r="220" spans="1:106" hidden="1">
      <c r="A220" s="3">
        <f t="shared" si="210"/>
        <v>181</v>
      </c>
      <c r="B220" s="249">
        <v>7</v>
      </c>
      <c r="C220" s="250" t="s">
        <v>182</v>
      </c>
      <c r="D220" s="285">
        <v>18</v>
      </c>
      <c r="E220" s="252"/>
      <c r="F220" s="40" t="s">
        <v>54</v>
      </c>
      <c r="G220" s="253">
        <f t="shared" si="178"/>
        <v>97</v>
      </c>
      <c r="H220" s="253">
        <f t="shared" si="179"/>
        <v>85</v>
      </c>
      <c r="I220" s="254">
        <f t="shared" si="180"/>
        <v>27506142.120000001</v>
      </c>
      <c r="J220" s="254">
        <f t="shared" si="181"/>
        <v>2</v>
      </c>
      <c r="K220" s="255">
        <f t="shared" si="182"/>
        <v>0.93</v>
      </c>
      <c r="L220" s="256">
        <f t="shared" si="225"/>
        <v>1.02</v>
      </c>
      <c r="M220" s="257">
        <f t="shared" si="183"/>
        <v>21803919.988488406</v>
      </c>
      <c r="N220" s="257">
        <f t="shared" si="184"/>
        <v>24576501.574624766</v>
      </c>
      <c r="O220" s="257">
        <f t="shared" si="185"/>
        <v>26092326.415032003</v>
      </c>
      <c r="P220" s="257">
        <f t="shared" si="186"/>
        <v>27701644.014765408</v>
      </c>
      <c r="Q220" s="258">
        <f t="shared" si="187"/>
        <v>26092326.415032003</v>
      </c>
      <c r="R220" s="257">
        <f t="shared" si="187"/>
        <v>27701644.014765408</v>
      </c>
      <c r="S220" s="257">
        <f t="shared" si="188"/>
        <v>29410220.8026454</v>
      </c>
      <c r="T220" s="257"/>
      <c r="U220" s="257">
        <f t="shared" si="189"/>
        <v>1853333199.0215144</v>
      </c>
      <c r="V220" s="257">
        <f t="shared" si="190"/>
        <v>2089002633.8431051</v>
      </c>
      <c r="W220" s="257">
        <f t="shared" si="191"/>
        <v>2217847745.2777205</v>
      </c>
      <c r="X220" s="258">
        <f t="shared" si="192"/>
        <v>2354639741.2550597</v>
      </c>
      <c r="Y220" s="258">
        <f t="shared" si="193"/>
        <v>2217847745.2777205</v>
      </c>
      <c r="Z220" s="257">
        <f t="shared" si="194"/>
        <v>2354639741.2550597</v>
      </c>
      <c r="AA220" s="257">
        <f t="shared" si="195"/>
        <v>2499868768.2248592</v>
      </c>
      <c r="AB220" s="257"/>
      <c r="AC220" s="32" t="str">
        <f t="shared" si="196"/>
        <v>BERTAHAP</v>
      </c>
      <c r="AD220" s="259">
        <f t="shared" si="197"/>
        <v>0</v>
      </c>
      <c r="AE220" s="260">
        <v>2</v>
      </c>
      <c r="AF220" s="261"/>
      <c r="AG220" s="257" t="e">
        <f>IF(AF220&gt;#REF!,"LB","KR")</f>
        <v>#REF!</v>
      </c>
      <c r="AH220" s="261">
        <f t="shared" si="222"/>
        <v>2038667000</v>
      </c>
      <c r="AI220" s="261">
        <f t="shared" si="222"/>
        <v>2297903000</v>
      </c>
      <c r="AJ220" s="261">
        <f t="shared" si="222"/>
        <v>2439633000</v>
      </c>
      <c r="AK220" s="262">
        <f t="shared" si="221"/>
        <v>2590104000</v>
      </c>
      <c r="AL220" s="262">
        <f t="shared" si="221"/>
        <v>2439633000</v>
      </c>
      <c r="AM220" s="261">
        <f t="shared" si="221"/>
        <v>2590104000</v>
      </c>
      <c r="AN220" s="261">
        <f t="shared" si="221"/>
        <v>2749856000</v>
      </c>
      <c r="AO220" s="261">
        <f t="shared" si="211"/>
        <v>2749855879.3938694</v>
      </c>
      <c r="AP220" s="51">
        <f t="shared" si="212"/>
        <v>2586011000</v>
      </c>
      <c r="AQ220" s="42">
        <f t="shared" si="212"/>
        <v>2745511000</v>
      </c>
      <c r="AR220" s="58">
        <f t="shared" si="198"/>
        <v>2327409900</v>
      </c>
      <c r="AS220" s="58">
        <f t="shared" si="199"/>
        <v>38790165</v>
      </c>
      <c r="AT220" s="336">
        <f t="shared" si="200"/>
        <v>48564450</v>
      </c>
      <c r="AU220" s="131">
        <f t="shared" si="201"/>
        <v>27455110</v>
      </c>
      <c r="AV220" s="5">
        <f t="shared" si="202"/>
        <v>38790165</v>
      </c>
      <c r="AW220" s="5">
        <f t="shared" si="203"/>
        <v>60990825</v>
      </c>
      <c r="AX220" s="266">
        <f t="shared" si="213"/>
        <v>2914847511.0353961</v>
      </c>
      <c r="AY220" s="117">
        <f t="shared" si="214"/>
        <v>2914847511.0353961</v>
      </c>
      <c r="AZ220" s="2"/>
      <c r="BA220" s="2"/>
      <c r="BV220" s="53">
        <f t="shared" si="204"/>
        <v>-1255655.3877779953</v>
      </c>
      <c r="CV220" s="58">
        <f t="shared" si="205"/>
        <v>2470959900</v>
      </c>
      <c r="CW220" s="43">
        <f t="shared" si="206"/>
        <v>27455110</v>
      </c>
      <c r="CZ220" s="53">
        <f t="shared" si="207"/>
        <v>2195669700</v>
      </c>
      <c r="DA220" s="43">
        <f t="shared" si="208"/>
        <v>36594495</v>
      </c>
      <c r="DB220" s="48">
        <f t="shared" si="209"/>
        <v>60990825</v>
      </c>
    </row>
    <row r="221" spans="1:106" hidden="1">
      <c r="A221" s="3">
        <f t="shared" si="210"/>
        <v>182</v>
      </c>
      <c r="B221" s="249">
        <v>8</v>
      </c>
      <c r="C221" s="250" t="s">
        <v>182</v>
      </c>
      <c r="D221" s="285">
        <v>20</v>
      </c>
      <c r="E221" s="252"/>
      <c r="F221" s="40" t="s">
        <v>70</v>
      </c>
      <c r="G221" s="253">
        <f t="shared" si="178"/>
        <v>60</v>
      </c>
      <c r="H221" s="253">
        <f t="shared" si="179"/>
        <v>51</v>
      </c>
      <c r="I221" s="254">
        <f t="shared" si="180"/>
        <v>27506142.120000001</v>
      </c>
      <c r="J221" s="254">
        <f t="shared" si="181"/>
        <v>2</v>
      </c>
      <c r="K221" s="255">
        <f t="shared" si="182"/>
        <v>0.93</v>
      </c>
      <c r="L221" s="256">
        <f t="shared" si="225"/>
        <v>1.02</v>
      </c>
      <c r="M221" s="257">
        <f t="shared" si="183"/>
        <v>21803919.988488406</v>
      </c>
      <c r="N221" s="257">
        <f t="shared" si="184"/>
        <v>24576501.574624766</v>
      </c>
      <c r="O221" s="257">
        <f t="shared" si="185"/>
        <v>26092326.415032003</v>
      </c>
      <c r="P221" s="257">
        <f t="shared" si="186"/>
        <v>27701644.014765408</v>
      </c>
      <c r="Q221" s="258">
        <f t="shared" si="187"/>
        <v>26092326.415032003</v>
      </c>
      <c r="R221" s="257">
        <f t="shared" si="187"/>
        <v>27701644.014765408</v>
      </c>
      <c r="S221" s="257">
        <f t="shared" si="188"/>
        <v>29410220.8026454</v>
      </c>
      <c r="T221" s="257"/>
      <c r="U221" s="257">
        <f t="shared" si="189"/>
        <v>1111999919.4129088</v>
      </c>
      <c r="V221" s="257">
        <f t="shared" si="190"/>
        <v>1253401580.3058631</v>
      </c>
      <c r="W221" s="257">
        <f t="shared" si="191"/>
        <v>1330708647.1666322</v>
      </c>
      <c r="X221" s="258">
        <f t="shared" si="192"/>
        <v>1412783844.7530358</v>
      </c>
      <c r="Y221" s="258">
        <f t="shared" si="193"/>
        <v>1330708647.1666322</v>
      </c>
      <c r="Z221" s="257">
        <f t="shared" si="194"/>
        <v>1412783844.7530358</v>
      </c>
      <c r="AA221" s="257">
        <f t="shared" si="195"/>
        <v>1499921260.9349153</v>
      </c>
      <c r="AB221" s="257"/>
      <c r="AC221" s="32" t="str">
        <f t="shared" si="196"/>
        <v>BERTAHAP</v>
      </c>
      <c r="AD221" s="259">
        <f t="shared" si="197"/>
        <v>0</v>
      </c>
      <c r="AE221" s="260">
        <v>2</v>
      </c>
      <c r="AF221" s="261"/>
      <c r="AG221" s="257" t="e">
        <f>IF(AF221&gt;#REF!,"LB","KR")</f>
        <v>#REF!</v>
      </c>
      <c r="AH221" s="261">
        <f t="shared" si="222"/>
        <v>1223200000</v>
      </c>
      <c r="AI221" s="261">
        <f t="shared" si="222"/>
        <v>1378742000</v>
      </c>
      <c r="AJ221" s="261">
        <f t="shared" si="222"/>
        <v>1463780000</v>
      </c>
      <c r="AK221" s="262">
        <f t="shared" si="221"/>
        <v>1554063000</v>
      </c>
      <c r="AL221" s="262">
        <f t="shared" si="221"/>
        <v>1463780000</v>
      </c>
      <c r="AM221" s="261">
        <f t="shared" si="221"/>
        <v>1554063000</v>
      </c>
      <c r="AN221" s="261">
        <f t="shared" si="221"/>
        <v>1649914000</v>
      </c>
      <c r="AO221" s="261">
        <f t="shared" si="211"/>
        <v>1649914164.642993</v>
      </c>
      <c r="AP221" s="51">
        <f t="shared" si="212"/>
        <v>1551607000</v>
      </c>
      <c r="AQ221" s="42">
        <f t="shared" si="212"/>
        <v>1647307000</v>
      </c>
      <c r="AR221" s="58">
        <f t="shared" si="198"/>
        <v>1396446300</v>
      </c>
      <c r="AS221" s="58">
        <f t="shared" si="199"/>
        <v>23274105</v>
      </c>
      <c r="AT221" s="336">
        <f t="shared" si="200"/>
        <v>29138681.25</v>
      </c>
      <c r="AU221" s="131">
        <f t="shared" si="201"/>
        <v>16473070</v>
      </c>
      <c r="AV221" s="5">
        <f t="shared" si="202"/>
        <v>23274105</v>
      </c>
      <c r="AW221" s="5">
        <f t="shared" si="203"/>
        <v>36594500</v>
      </c>
      <c r="AX221" s="266">
        <f t="shared" si="213"/>
        <v>1748908931.292275</v>
      </c>
      <c r="AY221" s="117">
        <f t="shared" si="214"/>
        <v>1748908931.292275</v>
      </c>
      <c r="AZ221" s="2"/>
      <c r="BA221" s="2"/>
      <c r="BV221" s="53">
        <f t="shared" si="204"/>
        <v>-1255655.3877779953</v>
      </c>
      <c r="CV221" s="58">
        <f t="shared" si="205"/>
        <v>1482576300</v>
      </c>
      <c r="CW221" s="43">
        <f t="shared" si="206"/>
        <v>16473070</v>
      </c>
      <c r="CZ221" s="53">
        <f t="shared" si="207"/>
        <v>1317402000</v>
      </c>
      <c r="DA221" s="43">
        <f t="shared" si="208"/>
        <v>21956700</v>
      </c>
      <c r="DB221" s="48">
        <f t="shared" si="209"/>
        <v>36594500</v>
      </c>
    </row>
    <row r="222" spans="1:106" hidden="1">
      <c r="A222" s="3">
        <f t="shared" si="210"/>
        <v>183</v>
      </c>
      <c r="B222" s="249">
        <v>9</v>
      </c>
      <c r="C222" s="250" t="s">
        <v>182</v>
      </c>
      <c r="D222" s="285">
        <v>22</v>
      </c>
      <c r="E222" s="252"/>
      <c r="F222" s="40" t="s">
        <v>89</v>
      </c>
      <c r="G222" s="253">
        <f t="shared" si="178"/>
        <v>81</v>
      </c>
      <c r="H222" s="253">
        <f t="shared" si="179"/>
        <v>70</v>
      </c>
      <c r="I222" s="254">
        <f t="shared" si="180"/>
        <v>27506142.120000001</v>
      </c>
      <c r="J222" s="254">
        <f t="shared" si="181"/>
        <v>4</v>
      </c>
      <c r="K222" s="255">
        <f t="shared" si="182"/>
        <v>0.97</v>
      </c>
      <c r="L222" s="256">
        <f t="shared" si="225"/>
        <v>1.02</v>
      </c>
      <c r="M222" s="257">
        <f t="shared" si="183"/>
        <v>22741722.99874597</v>
      </c>
      <c r="N222" s="257">
        <f t="shared" si="184"/>
        <v>25633555.40579142</v>
      </c>
      <c r="O222" s="257">
        <f t="shared" si="185"/>
        <v>27214577.013528001</v>
      </c>
      <c r="P222" s="257">
        <f t="shared" si="186"/>
        <v>28893112.574540261</v>
      </c>
      <c r="Q222" s="258">
        <f t="shared" si="187"/>
        <v>27214577.013528001</v>
      </c>
      <c r="R222" s="257">
        <f t="shared" si="187"/>
        <v>28893112.574540261</v>
      </c>
      <c r="S222" s="257">
        <f t="shared" si="188"/>
        <v>30675176.536092512</v>
      </c>
      <c r="T222" s="257"/>
      <c r="U222" s="257">
        <f t="shared" si="189"/>
        <v>1591920609.9122179</v>
      </c>
      <c r="V222" s="257">
        <f t="shared" si="190"/>
        <v>1794348878.4053993</v>
      </c>
      <c r="W222" s="257">
        <f t="shared" si="191"/>
        <v>1905020390.94696</v>
      </c>
      <c r="X222" s="258">
        <f t="shared" si="192"/>
        <v>2022517880.2178183</v>
      </c>
      <c r="Y222" s="258">
        <f t="shared" si="193"/>
        <v>1905020390.94696</v>
      </c>
      <c r="Z222" s="257">
        <f t="shared" si="194"/>
        <v>2022517880.2178183</v>
      </c>
      <c r="AA222" s="257">
        <f t="shared" si="195"/>
        <v>2147262357.5264759</v>
      </c>
      <c r="AB222" s="257"/>
      <c r="AC222" s="32" t="str">
        <f t="shared" si="196"/>
        <v>BERTAHAP</v>
      </c>
      <c r="AD222" s="259">
        <f t="shared" si="197"/>
        <v>0</v>
      </c>
      <c r="AE222" s="260">
        <v>2</v>
      </c>
      <c r="AF222" s="261"/>
      <c r="AG222" s="257" t="e">
        <f>IF(AF222&gt;#REF!,"LB","KR")</f>
        <v>#REF!</v>
      </c>
      <c r="AH222" s="261">
        <f t="shared" si="222"/>
        <v>1751113000</v>
      </c>
      <c r="AI222" s="261">
        <f t="shared" si="222"/>
        <v>1973784000</v>
      </c>
      <c r="AJ222" s="261">
        <f t="shared" si="222"/>
        <v>2095523000</v>
      </c>
      <c r="AK222" s="262">
        <f t="shared" si="221"/>
        <v>2224770000</v>
      </c>
      <c r="AL222" s="262">
        <f t="shared" si="221"/>
        <v>2095523000</v>
      </c>
      <c r="AM222" s="261">
        <f t="shared" si="221"/>
        <v>2224770000</v>
      </c>
      <c r="AN222" s="261">
        <f t="shared" si="221"/>
        <v>2361989000</v>
      </c>
      <c r="AO222" s="261">
        <f t="shared" si="211"/>
        <v>2361988887.2412453</v>
      </c>
      <c r="AP222" s="51">
        <f t="shared" si="212"/>
        <v>2221255000</v>
      </c>
      <c r="AQ222" s="42">
        <f t="shared" si="212"/>
        <v>2358257000</v>
      </c>
      <c r="AR222" s="58">
        <f t="shared" si="198"/>
        <v>1999129500</v>
      </c>
      <c r="AS222" s="58">
        <f t="shared" si="199"/>
        <v>33318825</v>
      </c>
      <c r="AT222" s="336">
        <f t="shared" si="200"/>
        <v>41714437.5</v>
      </c>
      <c r="AU222" s="131">
        <f t="shared" si="201"/>
        <v>23582570</v>
      </c>
      <c r="AV222" s="5">
        <f t="shared" si="202"/>
        <v>33318825</v>
      </c>
      <c r="AW222" s="5">
        <f t="shared" si="203"/>
        <v>52388075</v>
      </c>
      <c r="AX222" s="266">
        <f t="shared" si="213"/>
        <v>2503708616.2946715</v>
      </c>
      <c r="AY222" s="117">
        <f t="shared" si="214"/>
        <v>2503708616.2946715</v>
      </c>
      <c r="AZ222" s="2"/>
      <c r="BA222" s="2"/>
      <c r="BV222" s="53">
        <f t="shared" si="204"/>
        <v>-133404.78928199783</v>
      </c>
      <c r="CV222" s="58">
        <f t="shared" si="205"/>
        <v>2122431300</v>
      </c>
      <c r="CW222" s="43">
        <f t="shared" si="206"/>
        <v>23582570</v>
      </c>
      <c r="CZ222" s="53">
        <f t="shared" si="207"/>
        <v>1885970700</v>
      </c>
      <c r="DA222" s="43">
        <f t="shared" si="208"/>
        <v>31432845</v>
      </c>
      <c r="DB222" s="48">
        <f t="shared" si="209"/>
        <v>52388075</v>
      </c>
    </row>
    <row r="223" spans="1:106" hidden="1">
      <c r="A223" s="3">
        <f t="shared" si="210"/>
        <v>184</v>
      </c>
      <c r="B223" s="249">
        <v>1</v>
      </c>
      <c r="C223" s="250" t="s">
        <v>183</v>
      </c>
      <c r="D223" s="251" t="s">
        <v>24</v>
      </c>
      <c r="E223" s="252"/>
      <c r="F223" s="40" t="s">
        <v>39</v>
      </c>
      <c r="G223" s="253">
        <f t="shared" si="178"/>
        <v>113</v>
      </c>
      <c r="H223" s="253">
        <f t="shared" si="179"/>
        <v>101</v>
      </c>
      <c r="I223" s="254">
        <f t="shared" si="180"/>
        <v>27506142.120000001</v>
      </c>
      <c r="J223" s="254">
        <f t="shared" si="181"/>
        <v>6</v>
      </c>
      <c r="K223" s="255">
        <f t="shared" si="182"/>
        <v>0.95</v>
      </c>
      <c r="L223" s="305">
        <f t="shared" ref="L223:L230" si="226">SUMIF($AN$4:$AN$22,D223,$BO$4:$BO$22)</f>
        <v>1.03</v>
      </c>
      <c r="M223" s="257">
        <f t="shared" si="183"/>
        <v>22491182.488652647</v>
      </c>
      <c r="N223" s="257">
        <f t="shared" si="184"/>
        <v>25351156.22050425</v>
      </c>
      <c r="O223" s="257">
        <f t="shared" si="185"/>
        <v>26914760.06442</v>
      </c>
      <c r="P223" s="257">
        <f t="shared" si="186"/>
        <v>28574803.572051391</v>
      </c>
      <c r="Q223" s="258">
        <f t="shared" si="187"/>
        <v>26914760.06442</v>
      </c>
      <c r="R223" s="257">
        <f t="shared" si="187"/>
        <v>28574803.572051391</v>
      </c>
      <c r="S223" s="257">
        <f t="shared" si="188"/>
        <v>30337234.930833355</v>
      </c>
      <c r="T223" s="257"/>
      <c r="U223" s="257">
        <f t="shared" si="189"/>
        <v>2271609431.3539171</v>
      </c>
      <c r="V223" s="257">
        <f t="shared" si="190"/>
        <v>2560466778.2709293</v>
      </c>
      <c r="W223" s="257">
        <f t="shared" si="191"/>
        <v>2718390766.5064201</v>
      </c>
      <c r="X223" s="258">
        <f t="shared" si="192"/>
        <v>2886055160.7771907</v>
      </c>
      <c r="Y223" s="258">
        <f t="shared" si="193"/>
        <v>2718390766.5064201</v>
      </c>
      <c r="Z223" s="257">
        <f t="shared" si="194"/>
        <v>2886055160.7771907</v>
      </c>
      <c r="AA223" s="257">
        <f t="shared" si="195"/>
        <v>3064060728.0141687</v>
      </c>
      <c r="AB223" s="257"/>
      <c r="AC223" s="32" t="str">
        <f t="shared" si="196"/>
        <v>BERTAHAP</v>
      </c>
      <c r="AD223" s="259">
        <f t="shared" si="197"/>
        <v>0</v>
      </c>
      <c r="AE223" s="260">
        <v>2</v>
      </c>
      <c r="AF223" s="261"/>
      <c r="AG223" s="257" t="e">
        <f>IF(AF223&gt;#REF!,"LB","KR")</f>
        <v>#REF!</v>
      </c>
      <c r="AH223" s="261">
        <f t="shared" si="222"/>
        <v>2498771000</v>
      </c>
      <c r="AI223" s="261">
        <f t="shared" si="222"/>
        <v>2816514000</v>
      </c>
      <c r="AJ223" s="261">
        <f t="shared" si="222"/>
        <v>2990230000</v>
      </c>
      <c r="AK223" s="262">
        <f t="shared" si="221"/>
        <v>3174661000</v>
      </c>
      <c r="AL223" s="262">
        <f t="shared" si="221"/>
        <v>2990230000</v>
      </c>
      <c r="AM223" s="261">
        <f t="shared" si="221"/>
        <v>3174661000</v>
      </c>
      <c r="AN223" s="261">
        <f t="shared" si="221"/>
        <v>3370467000</v>
      </c>
      <c r="AO223" s="261">
        <f t="shared" si="211"/>
        <v>3370467060.7560239</v>
      </c>
      <c r="AP223" s="51">
        <f t="shared" si="212"/>
        <v>3169644000</v>
      </c>
      <c r="AQ223" s="42">
        <f t="shared" si="212"/>
        <v>3365141000</v>
      </c>
      <c r="AR223" s="58">
        <f t="shared" si="198"/>
        <v>2852679600</v>
      </c>
      <c r="AS223" s="58">
        <f t="shared" si="199"/>
        <v>47544660</v>
      </c>
      <c r="AT223" s="336">
        <f t="shared" si="200"/>
        <v>59524893.75</v>
      </c>
      <c r="AU223" s="131">
        <f t="shared" si="201"/>
        <v>33651410</v>
      </c>
      <c r="AV223" s="5">
        <f t="shared" si="202"/>
        <v>47544660</v>
      </c>
      <c r="AW223" s="5">
        <f t="shared" si="203"/>
        <v>74755750</v>
      </c>
      <c r="AX223" s="266">
        <f t="shared" si="213"/>
        <v>3572694798.2117586</v>
      </c>
      <c r="AY223" s="117">
        <f t="shared" si="214"/>
        <v>3572694798.2117586</v>
      </c>
      <c r="AZ223" s="2"/>
      <c r="BA223" s="2"/>
      <c r="BV223" s="53">
        <f t="shared" si="204"/>
        <v>-433221.73838999867</v>
      </c>
      <c r="CV223" s="58">
        <f t="shared" si="205"/>
        <v>3028626900</v>
      </c>
      <c r="CW223" s="43">
        <f t="shared" si="206"/>
        <v>33651410</v>
      </c>
      <c r="CZ223" s="53">
        <f t="shared" si="207"/>
        <v>2691207000</v>
      </c>
      <c r="DA223" s="43">
        <f t="shared" si="208"/>
        <v>44853450</v>
      </c>
      <c r="DB223" s="48">
        <f t="shared" si="209"/>
        <v>74755750</v>
      </c>
    </row>
    <row r="224" spans="1:106" hidden="1">
      <c r="A224" s="3">
        <f t="shared" si="210"/>
        <v>185</v>
      </c>
      <c r="B224" s="249">
        <v>2</v>
      </c>
      <c r="C224" s="250" t="s">
        <v>183</v>
      </c>
      <c r="D224" s="251" t="s">
        <v>35</v>
      </c>
      <c r="E224" s="252"/>
      <c r="F224" s="40" t="s">
        <v>42</v>
      </c>
      <c r="G224" s="253">
        <f t="shared" si="178"/>
        <v>78</v>
      </c>
      <c r="H224" s="253">
        <f t="shared" si="179"/>
        <v>66</v>
      </c>
      <c r="I224" s="254">
        <f t="shared" si="180"/>
        <v>27506142.120000001</v>
      </c>
      <c r="J224" s="254">
        <f t="shared" si="181"/>
        <v>2</v>
      </c>
      <c r="K224" s="255">
        <f t="shared" si="182"/>
        <v>0.93</v>
      </c>
      <c r="L224" s="305">
        <f t="shared" si="226"/>
        <v>1.03</v>
      </c>
      <c r="M224" s="257">
        <f t="shared" si="183"/>
        <v>22017683.909944173</v>
      </c>
      <c r="N224" s="257">
        <f t="shared" si="184"/>
        <v>24817447.668493636</v>
      </c>
      <c r="O224" s="257">
        <f t="shared" si="185"/>
        <v>26348133.536748003</v>
      </c>
      <c r="P224" s="257">
        <f t="shared" si="186"/>
        <v>27973228.760008208</v>
      </c>
      <c r="Q224" s="258">
        <f t="shared" si="187"/>
        <v>26348133.536748003</v>
      </c>
      <c r="R224" s="257">
        <f t="shared" si="187"/>
        <v>27973228.760008208</v>
      </c>
      <c r="S224" s="257">
        <f t="shared" si="188"/>
        <v>29698556.300710551</v>
      </c>
      <c r="T224" s="257"/>
      <c r="U224" s="257">
        <f t="shared" si="189"/>
        <v>1453167138.0563154</v>
      </c>
      <c r="V224" s="257">
        <f t="shared" si="190"/>
        <v>1637951546.12058</v>
      </c>
      <c r="W224" s="257">
        <f t="shared" si="191"/>
        <v>1738976813.4253683</v>
      </c>
      <c r="X224" s="258">
        <f t="shared" si="192"/>
        <v>1846233098.1605418</v>
      </c>
      <c r="Y224" s="258">
        <f t="shared" si="193"/>
        <v>1738976813.4253683</v>
      </c>
      <c r="Z224" s="257">
        <f t="shared" si="194"/>
        <v>1846233098.1605418</v>
      </c>
      <c r="AA224" s="257">
        <f t="shared" si="195"/>
        <v>1960104715.8468964</v>
      </c>
      <c r="AB224" s="257"/>
      <c r="AC224" s="32" t="str">
        <f t="shared" si="196"/>
        <v>BERTAHAP</v>
      </c>
      <c r="AD224" s="259">
        <f t="shared" si="197"/>
        <v>0</v>
      </c>
      <c r="AE224" s="260">
        <v>2</v>
      </c>
      <c r="AF224" s="261"/>
      <c r="AG224" s="257" t="e">
        <f>IF(AF224&gt;#REF!,"LB","KR")</f>
        <v>#REF!</v>
      </c>
      <c r="AH224" s="261">
        <f t="shared" si="222"/>
        <v>1598484000</v>
      </c>
      <c r="AI224" s="261">
        <f t="shared" si="222"/>
        <v>1801747000</v>
      </c>
      <c r="AJ224" s="261">
        <f t="shared" si="222"/>
        <v>1912875000</v>
      </c>
      <c r="AK224" s="262">
        <f t="shared" si="221"/>
        <v>2030857000</v>
      </c>
      <c r="AL224" s="262">
        <f t="shared" si="221"/>
        <v>1912875000</v>
      </c>
      <c r="AM224" s="261">
        <f t="shared" si="221"/>
        <v>2030857000</v>
      </c>
      <c r="AN224" s="261">
        <f t="shared" si="221"/>
        <v>2156116000</v>
      </c>
      <c r="AO224" s="261">
        <f t="shared" si="211"/>
        <v>2156115762.7872066</v>
      </c>
      <c r="AP224" s="51">
        <f t="shared" si="212"/>
        <v>2027648000</v>
      </c>
      <c r="AQ224" s="42">
        <f t="shared" si="212"/>
        <v>2152709000</v>
      </c>
      <c r="AR224" s="58">
        <f t="shared" si="198"/>
        <v>1824883200</v>
      </c>
      <c r="AS224" s="58">
        <f t="shared" si="199"/>
        <v>30414720</v>
      </c>
      <c r="AT224" s="336">
        <f t="shared" si="200"/>
        <v>38078568.75</v>
      </c>
      <c r="AU224" s="131">
        <f t="shared" si="201"/>
        <v>21527090</v>
      </c>
      <c r="AV224" s="5">
        <f t="shared" si="202"/>
        <v>30414720</v>
      </c>
      <c r="AW224" s="5">
        <f t="shared" si="203"/>
        <v>47821875</v>
      </c>
      <c r="AX224" s="266">
        <f t="shared" si="213"/>
        <v>2285482910.3338127</v>
      </c>
      <c r="AY224" s="117">
        <f t="shared" si="214"/>
        <v>2285482910.3338127</v>
      </c>
      <c r="AZ224" s="2"/>
      <c r="BA224" s="2"/>
      <c r="BV224" s="53">
        <f t="shared" si="204"/>
        <v>-999848.26606199518</v>
      </c>
      <c r="CV224" s="58">
        <f t="shared" si="205"/>
        <v>1937438100</v>
      </c>
      <c r="CW224" s="43">
        <f t="shared" si="206"/>
        <v>21527090</v>
      </c>
      <c r="CZ224" s="53">
        <f t="shared" si="207"/>
        <v>1721587500</v>
      </c>
      <c r="DA224" s="43">
        <f t="shared" si="208"/>
        <v>28693125</v>
      </c>
      <c r="DB224" s="48">
        <f t="shared" si="209"/>
        <v>47821875</v>
      </c>
    </row>
    <row r="225" spans="1:106" hidden="1">
      <c r="A225" s="3">
        <f t="shared" si="210"/>
        <v>186</v>
      </c>
      <c r="B225" s="249">
        <v>3</v>
      </c>
      <c r="C225" s="250" t="s">
        <v>183</v>
      </c>
      <c r="D225" s="251" t="s">
        <v>41</v>
      </c>
      <c r="E225" s="252"/>
      <c r="F225" s="40" t="s">
        <v>45</v>
      </c>
      <c r="G225" s="253">
        <f t="shared" si="178"/>
        <v>60</v>
      </c>
      <c r="H225" s="253">
        <f t="shared" si="179"/>
        <v>52</v>
      </c>
      <c r="I225" s="254">
        <f t="shared" si="180"/>
        <v>27506142.120000001</v>
      </c>
      <c r="J225" s="254">
        <f t="shared" si="181"/>
        <v>2</v>
      </c>
      <c r="K225" s="255">
        <f t="shared" si="182"/>
        <v>0.93</v>
      </c>
      <c r="L225" s="305">
        <f t="shared" si="226"/>
        <v>1.03</v>
      </c>
      <c r="M225" s="257">
        <f t="shared" si="183"/>
        <v>22017683.909944173</v>
      </c>
      <c r="N225" s="257">
        <f t="shared" si="184"/>
        <v>24817447.668493636</v>
      </c>
      <c r="O225" s="257">
        <f t="shared" si="185"/>
        <v>26348133.536748003</v>
      </c>
      <c r="P225" s="257">
        <f t="shared" si="186"/>
        <v>27973228.760008208</v>
      </c>
      <c r="Q225" s="258">
        <f t="shared" si="187"/>
        <v>26348133.536748003</v>
      </c>
      <c r="R225" s="257">
        <f t="shared" si="187"/>
        <v>27973228.760008208</v>
      </c>
      <c r="S225" s="257">
        <f t="shared" si="188"/>
        <v>29698556.300710551</v>
      </c>
      <c r="T225" s="257"/>
      <c r="U225" s="257">
        <f t="shared" si="189"/>
        <v>1144919563.3170969</v>
      </c>
      <c r="V225" s="257">
        <f t="shared" si="190"/>
        <v>1290507278.7616692</v>
      </c>
      <c r="W225" s="257">
        <f t="shared" si="191"/>
        <v>1370102943.9108961</v>
      </c>
      <c r="X225" s="258">
        <f t="shared" si="192"/>
        <v>1454607895.5204268</v>
      </c>
      <c r="Y225" s="258">
        <f t="shared" si="193"/>
        <v>1370102943.9108961</v>
      </c>
      <c r="Z225" s="257">
        <f t="shared" si="194"/>
        <v>1454607895.5204268</v>
      </c>
      <c r="AA225" s="257">
        <f t="shared" si="195"/>
        <v>1544324927.6369486</v>
      </c>
      <c r="AB225" s="257"/>
      <c r="AC225" s="32" t="str">
        <f t="shared" si="196"/>
        <v>BERTAHAP</v>
      </c>
      <c r="AD225" s="259">
        <f t="shared" si="197"/>
        <v>0</v>
      </c>
      <c r="AE225" s="260">
        <v>2</v>
      </c>
      <c r="AF225" s="261"/>
      <c r="AG225" s="257" t="e">
        <f>IF(AF225&gt;#REF!,"LB","KR")</f>
        <v>#REF!</v>
      </c>
      <c r="AH225" s="261">
        <f t="shared" si="222"/>
        <v>1259412000</v>
      </c>
      <c r="AI225" s="261">
        <f t="shared" si="222"/>
        <v>1419559000</v>
      </c>
      <c r="AJ225" s="261">
        <f t="shared" si="222"/>
        <v>1507114000</v>
      </c>
      <c r="AK225" s="262">
        <f t="shared" si="221"/>
        <v>1600069000</v>
      </c>
      <c r="AL225" s="262">
        <f t="shared" si="221"/>
        <v>1507114000</v>
      </c>
      <c r="AM225" s="261">
        <f t="shared" si="221"/>
        <v>1600069000</v>
      </c>
      <c r="AN225" s="261">
        <f t="shared" si="221"/>
        <v>1698758000</v>
      </c>
      <c r="AO225" s="261">
        <f t="shared" si="211"/>
        <v>1698757712.850862</v>
      </c>
      <c r="AP225" s="51">
        <f t="shared" si="212"/>
        <v>1597541000</v>
      </c>
      <c r="AQ225" s="42">
        <f t="shared" si="212"/>
        <v>1696074000</v>
      </c>
      <c r="AR225" s="58">
        <f t="shared" si="198"/>
        <v>1437786900</v>
      </c>
      <c r="AS225" s="58">
        <f t="shared" si="199"/>
        <v>23963115</v>
      </c>
      <c r="AT225" s="336">
        <f t="shared" si="200"/>
        <v>30001293.75</v>
      </c>
      <c r="AU225" s="131">
        <f t="shared" si="201"/>
        <v>16960740</v>
      </c>
      <c r="AV225" s="5">
        <f t="shared" si="202"/>
        <v>23963115</v>
      </c>
      <c r="AW225" s="5">
        <f t="shared" si="203"/>
        <v>37677850</v>
      </c>
      <c r="AX225" s="266">
        <f t="shared" si="213"/>
        <v>1800683762.487875</v>
      </c>
      <c r="AY225" s="117">
        <f t="shared" si="214"/>
        <v>1800683762.487875</v>
      </c>
      <c r="AZ225" s="2"/>
      <c r="BA225" s="2"/>
      <c r="BV225" s="53">
        <f t="shared" si="204"/>
        <v>-999848.26606199518</v>
      </c>
      <c r="CV225" s="58">
        <f t="shared" si="205"/>
        <v>1526466600</v>
      </c>
      <c r="CW225" s="43">
        <f t="shared" si="206"/>
        <v>16960740</v>
      </c>
      <c r="CZ225" s="53">
        <f t="shared" si="207"/>
        <v>1356402600</v>
      </c>
      <c r="DA225" s="43">
        <f t="shared" si="208"/>
        <v>22606710</v>
      </c>
      <c r="DB225" s="48">
        <f t="shared" si="209"/>
        <v>37677850</v>
      </c>
    </row>
    <row r="226" spans="1:106" hidden="1">
      <c r="A226" s="3">
        <f t="shared" si="210"/>
        <v>187</v>
      </c>
      <c r="B226" s="249">
        <v>4</v>
      </c>
      <c r="C226" s="250" t="s">
        <v>183</v>
      </c>
      <c r="D226" s="251">
        <v>10</v>
      </c>
      <c r="E226" s="252"/>
      <c r="F226" s="40" t="s">
        <v>48</v>
      </c>
      <c r="G226" s="253">
        <f t="shared" si="178"/>
        <v>74</v>
      </c>
      <c r="H226" s="253">
        <f t="shared" si="179"/>
        <v>63</v>
      </c>
      <c r="I226" s="254">
        <f t="shared" si="180"/>
        <v>27506142.120000001</v>
      </c>
      <c r="J226" s="254">
        <f t="shared" si="181"/>
        <v>2</v>
      </c>
      <c r="K226" s="255">
        <f t="shared" si="182"/>
        <v>0.93</v>
      </c>
      <c r="L226" s="305">
        <f t="shared" si="226"/>
        <v>1.03</v>
      </c>
      <c r="M226" s="257">
        <f t="shared" si="183"/>
        <v>22017683.909944173</v>
      </c>
      <c r="N226" s="257">
        <f t="shared" si="184"/>
        <v>24817447.668493636</v>
      </c>
      <c r="O226" s="257">
        <f t="shared" si="185"/>
        <v>26348133.536748003</v>
      </c>
      <c r="P226" s="257">
        <f t="shared" si="186"/>
        <v>27973228.760008208</v>
      </c>
      <c r="Q226" s="258">
        <f t="shared" si="187"/>
        <v>26348133.536748003</v>
      </c>
      <c r="R226" s="257">
        <f t="shared" si="187"/>
        <v>27973228.760008208</v>
      </c>
      <c r="S226" s="257">
        <f t="shared" si="188"/>
        <v>29698556.300710551</v>
      </c>
      <c r="T226" s="257"/>
      <c r="U226" s="257">
        <f t="shared" si="189"/>
        <v>1387114086.326483</v>
      </c>
      <c r="V226" s="257">
        <f t="shared" si="190"/>
        <v>1563499203.115099</v>
      </c>
      <c r="W226" s="257">
        <f t="shared" si="191"/>
        <v>1659932412.8151243</v>
      </c>
      <c r="X226" s="258">
        <f t="shared" si="192"/>
        <v>1762313411.8805172</v>
      </c>
      <c r="Y226" s="258">
        <f t="shared" si="193"/>
        <v>1659932412.8151243</v>
      </c>
      <c r="Z226" s="257">
        <f t="shared" si="194"/>
        <v>1762313411.8805172</v>
      </c>
      <c r="AA226" s="257">
        <f t="shared" si="195"/>
        <v>1871009046.9447649</v>
      </c>
      <c r="AB226" s="257"/>
      <c r="AC226" s="32" t="str">
        <f t="shared" si="196"/>
        <v>BERTAHAP</v>
      </c>
      <c r="AD226" s="259">
        <f t="shared" si="197"/>
        <v>0</v>
      </c>
      <c r="AE226" s="260">
        <v>2</v>
      </c>
      <c r="AF226" s="261"/>
      <c r="AG226" s="257" t="e">
        <f>IF(AF226&gt;#REF!,"LB","KR")</f>
        <v>#REF!</v>
      </c>
      <c r="AH226" s="261">
        <f t="shared" si="222"/>
        <v>1525826000</v>
      </c>
      <c r="AI226" s="261">
        <f t="shared" si="222"/>
        <v>1719850000</v>
      </c>
      <c r="AJ226" s="261">
        <f t="shared" si="222"/>
        <v>1825926000</v>
      </c>
      <c r="AK226" s="262">
        <f t="shared" si="221"/>
        <v>1938545000</v>
      </c>
      <c r="AL226" s="262">
        <f t="shared" si="221"/>
        <v>1825926000</v>
      </c>
      <c r="AM226" s="261">
        <f t="shared" si="221"/>
        <v>1938545000</v>
      </c>
      <c r="AN226" s="261">
        <f t="shared" si="221"/>
        <v>2058110000</v>
      </c>
      <c r="AO226" s="261">
        <f t="shared" si="211"/>
        <v>2058110163.0357656</v>
      </c>
      <c r="AP226" s="51">
        <f t="shared" si="212"/>
        <v>1935482000</v>
      </c>
      <c r="AQ226" s="42">
        <f t="shared" si="212"/>
        <v>2054858000</v>
      </c>
      <c r="AR226" s="58">
        <f t="shared" si="198"/>
        <v>1741933800</v>
      </c>
      <c r="AS226" s="58">
        <f t="shared" si="199"/>
        <v>29032230</v>
      </c>
      <c r="AT226" s="336">
        <f t="shared" si="200"/>
        <v>36347718.75</v>
      </c>
      <c r="AU226" s="131">
        <f t="shared" si="201"/>
        <v>20548580</v>
      </c>
      <c r="AV226" s="5">
        <f t="shared" si="202"/>
        <v>29032230</v>
      </c>
      <c r="AW226" s="5">
        <f t="shared" si="203"/>
        <v>45648150</v>
      </c>
      <c r="AX226" s="266">
        <f t="shared" si="213"/>
        <v>2181596696.1455159</v>
      </c>
      <c r="AY226" s="117">
        <f t="shared" si="214"/>
        <v>2181596696.1455159</v>
      </c>
      <c r="AZ226" s="2"/>
      <c r="BA226" s="2"/>
      <c r="BV226" s="53">
        <f t="shared" si="204"/>
        <v>-999848.26606199518</v>
      </c>
      <c r="CV226" s="58">
        <f t="shared" si="205"/>
        <v>1849372200</v>
      </c>
      <c r="CW226" s="43">
        <f t="shared" si="206"/>
        <v>20548580</v>
      </c>
      <c r="CZ226" s="53">
        <f t="shared" si="207"/>
        <v>1643333400</v>
      </c>
      <c r="DA226" s="43">
        <f t="shared" si="208"/>
        <v>27388890</v>
      </c>
      <c r="DB226" s="48">
        <f t="shared" si="209"/>
        <v>45648150</v>
      </c>
    </row>
    <row r="227" spans="1:106" hidden="1">
      <c r="A227" s="3">
        <f t="shared" si="210"/>
        <v>188</v>
      </c>
      <c r="B227" s="249">
        <v>5</v>
      </c>
      <c r="C227" s="250" t="s">
        <v>183</v>
      </c>
      <c r="D227" s="251">
        <v>16</v>
      </c>
      <c r="E227" s="252"/>
      <c r="F227" s="40" t="s">
        <v>52</v>
      </c>
      <c r="G227" s="253">
        <f t="shared" si="178"/>
        <v>71</v>
      </c>
      <c r="H227" s="253">
        <f t="shared" si="179"/>
        <v>63</v>
      </c>
      <c r="I227" s="254">
        <f t="shared" si="180"/>
        <v>27506142.120000001</v>
      </c>
      <c r="J227" s="254">
        <f t="shared" si="181"/>
        <v>2</v>
      </c>
      <c r="K227" s="255">
        <f t="shared" si="182"/>
        <v>0.93</v>
      </c>
      <c r="L227" s="305">
        <f t="shared" si="226"/>
        <v>1.03</v>
      </c>
      <c r="M227" s="257">
        <f t="shared" si="183"/>
        <v>22017683.909944173</v>
      </c>
      <c r="N227" s="257">
        <f t="shared" si="184"/>
        <v>24817447.668493636</v>
      </c>
      <c r="O227" s="257">
        <f t="shared" si="185"/>
        <v>26348133.536748003</v>
      </c>
      <c r="P227" s="257">
        <f t="shared" si="186"/>
        <v>27973228.760008208</v>
      </c>
      <c r="Q227" s="258">
        <f t="shared" si="187"/>
        <v>26348133.536748003</v>
      </c>
      <c r="R227" s="257">
        <f t="shared" si="187"/>
        <v>27973228.760008208</v>
      </c>
      <c r="S227" s="257">
        <f t="shared" si="188"/>
        <v>29698556.300710551</v>
      </c>
      <c r="T227" s="257"/>
      <c r="U227" s="257">
        <f t="shared" si="189"/>
        <v>1387114086.326483</v>
      </c>
      <c r="V227" s="257">
        <f t="shared" si="190"/>
        <v>1563499203.115099</v>
      </c>
      <c r="W227" s="257">
        <f t="shared" si="191"/>
        <v>1659932412.8151243</v>
      </c>
      <c r="X227" s="258">
        <f t="shared" si="192"/>
        <v>1762313411.8805172</v>
      </c>
      <c r="Y227" s="258">
        <f t="shared" si="193"/>
        <v>1659932412.8151243</v>
      </c>
      <c r="Z227" s="257">
        <f t="shared" si="194"/>
        <v>1762313411.8805172</v>
      </c>
      <c r="AA227" s="257">
        <f t="shared" si="195"/>
        <v>1871009046.9447649</v>
      </c>
      <c r="AB227" s="257"/>
      <c r="AC227" s="32" t="str">
        <f t="shared" si="196"/>
        <v>BERTAHAP</v>
      </c>
      <c r="AD227" s="259">
        <f t="shared" si="197"/>
        <v>0</v>
      </c>
      <c r="AE227" s="260">
        <v>2</v>
      </c>
      <c r="AF227" s="261"/>
      <c r="AG227" s="257" t="e">
        <f>IF(AF227&gt;#REF!,"LB","KR")</f>
        <v>#REF!</v>
      </c>
      <c r="AH227" s="261">
        <f t="shared" si="222"/>
        <v>1525826000</v>
      </c>
      <c r="AI227" s="261">
        <f t="shared" si="222"/>
        <v>1719850000</v>
      </c>
      <c r="AJ227" s="261">
        <f t="shared" si="222"/>
        <v>1825926000</v>
      </c>
      <c r="AK227" s="262">
        <f t="shared" si="221"/>
        <v>1938545000</v>
      </c>
      <c r="AL227" s="262">
        <f t="shared" si="221"/>
        <v>1825926000</v>
      </c>
      <c r="AM227" s="261">
        <f t="shared" si="221"/>
        <v>1938545000</v>
      </c>
      <c r="AN227" s="261">
        <f t="shared" si="221"/>
        <v>2058110000</v>
      </c>
      <c r="AO227" s="261">
        <f t="shared" si="211"/>
        <v>2058110163.0357656</v>
      </c>
      <c r="AP227" s="51">
        <f t="shared" si="212"/>
        <v>1935482000</v>
      </c>
      <c r="AQ227" s="42">
        <f t="shared" si="212"/>
        <v>2054858000</v>
      </c>
      <c r="AR227" s="58">
        <f t="shared" si="198"/>
        <v>1741933800</v>
      </c>
      <c r="AS227" s="58">
        <f t="shared" si="199"/>
        <v>29032230</v>
      </c>
      <c r="AT227" s="336">
        <f t="shared" si="200"/>
        <v>36347718.75</v>
      </c>
      <c r="AU227" s="131">
        <f t="shared" si="201"/>
        <v>20548580</v>
      </c>
      <c r="AV227" s="5">
        <f t="shared" si="202"/>
        <v>29032230</v>
      </c>
      <c r="AW227" s="5">
        <f t="shared" si="203"/>
        <v>45648150</v>
      </c>
      <c r="AX227" s="266">
        <f t="shared" si="213"/>
        <v>2181596696.1455159</v>
      </c>
      <c r="AY227" s="117">
        <f t="shared" si="214"/>
        <v>2181596696.1455159</v>
      </c>
      <c r="AZ227" s="2"/>
      <c r="BA227" s="2"/>
      <c r="BV227" s="53">
        <f t="shared" si="204"/>
        <v>-999848.26606199518</v>
      </c>
      <c r="CV227" s="58">
        <f t="shared" si="205"/>
        <v>1849372200</v>
      </c>
      <c r="CW227" s="43">
        <f t="shared" si="206"/>
        <v>20548580</v>
      </c>
      <c r="CZ227" s="53">
        <f t="shared" si="207"/>
        <v>1643333400</v>
      </c>
      <c r="DA227" s="43">
        <f t="shared" si="208"/>
        <v>27388890</v>
      </c>
      <c r="DB227" s="48">
        <f t="shared" si="209"/>
        <v>45648150</v>
      </c>
    </row>
    <row r="228" spans="1:106" hidden="1">
      <c r="A228" s="3">
        <f t="shared" si="210"/>
        <v>189</v>
      </c>
      <c r="B228" s="249">
        <v>6</v>
      </c>
      <c r="C228" s="250" t="s">
        <v>183</v>
      </c>
      <c r="D228" s="285">
        <v>18</v>
      </c>
      <c r="E228" s="252"/>
      <c r="F228" s="40" t="s">
        <v>54</v>
      </c>
      <c r="G228" s="253">
        <f t="shared" si="178"/>
        <v>97</v>
      </c>
      <c r="H228" s="253">
        <f t="shared" si="179"/>
        <v>85</v>
      </c>
      <c r="I228" s="254">
        <f t="shared" si="180"/>
        <v>27506142.120000001</v>
      </c>
      <c r="J228" s="254">
        <f t="shared" si="181"/>
        <v>2</v>
      </c>
      <c r="K228" s="255">
        <f t="shared" si="182"/>
        <v>0.93</v>
      </c>
      <c r="L228" s="305">
        <f t="shared" si="226"/>
        <v>1.03</v>
      </c>
      <c r="M228" s="257">
        <f t="shared" si="183"/>
        <v>22017683.909944173</v>
      </c>
      <c r="N228" s="257">
        <f t="shared" si="184"/>
        <v>24817447.668493636</v>
      </c>
      <c r="O228" s="257">
        <f t="shared" si="185"/>
        <v>26348133.536748003</v>
      </c>
      <c r="P228" s="257">
        <f t="shared" si="186"/>
        <v>27973228.760008208</v>
      </c>
      <c r="Q228" s="258">
        <f t="shared" si="187"/>
        <v>26348133.536748003</v>
      </c>
      <c r="R228" s="257">
        <f t="shared" si="187"/>
        <v>27973228.760008208</v>
      </c>
      <c r="S228" s="257">
        <f t="shared" si="188"/>
        <v>29698556.300710551</v>
      </c>
      <c r="T228" s="257"/>
      <c r="U228" s="257">
        <f t="shared" si="189"/>
        <v>1871503132.3452547</v>
      </c>
      <c r="V228" s="257">
        <f t="shared" si="190"/>
        <v>2109483051.821959</v>
      </c>
      <c r="W228" s="257">
        <f t="shared" si="191"/>
        <v>2239591350.6235805</v>
      </c>
      <c r="X228" s="258">
        <f t="shared" si="192"/>
        <v>2377724444.6006975</v>
      </c>
      <c r="Y228" s="258">
        <f t="shared" si="193"/>
        <v>2239591350.6235805</v>
      </c>
      <c r="Z228" s="257">
        <f t="shared" si="194"/>
        <v>2377724444.6006975</v>
      </c>
      <c r="AA228" s="257">
        <f t="shared" si="195"/>
        <v>2524377285.5603967</v>
      </c>
      <c r="AB228" s="257"/>
      <c r="AC228" s="32" t="str">
        <f t="shared" si="196"/>
        <v>BERTAHAP</v>
      </c>
      <c r="AD228" s="259">
        <f t="shared" si="197"/>
        <v>0</v>
      </c>
      <c r="AE228" s="260">
        <v>2</v>
      </c>
      <c r="AF228" s="261"/>
      <c r="AG228" s="257" t="e">
        <f>IF(AF228&gt;#REF!,"LB","KR")</f>
        <v>#REF!</v>
      </c>
      <c r="AH228" s="261">
        <f t="shared" si="222"/>
        <v>2058654000</v>
      </c>
      <c r="AI228" s="261">
        <f t="shared" si="222"/>
        <v>2320432000</v>
      </c>
      <c r="AJ228" s="261">
        <f t="shared" si="222"/>
        <v>2463551000</v>
      </c>
      <c r="AK228" s="262">
        <f t="shared" si="221"/>
        <v>2615497000</v>
      </c>
      <c r="AL228" s="262">
        <f t="shared" si="221"/>
        <v>2463551000</v>
      </c>
      <c r="AM228" s="261">
        <f t="shared" si="221"/>
        <v>2615497000</v>
      </c>
      <c r="AN228" s="261">
        <f t="shared" si="221"/>
        <v>2776816000</v>
      </c>
      <c r="AO228" s="261">
        <f t="shared" si="211"/>
        <v>2776815063.4055724</v>
      </c>
      <c r="AP228" s="51">
        <f t="shared" si="212"/>
        <v>2611365000</v>
      </c>
      <c r="AQ228" s="42">
        <f t="shared" si="212"/>
        <v>2772427000</v>
      </c>
      <c r="AR228" s="58">
        <f t="shared" si="198"/>
        <v>2350228500</v>
      </c>
      <c r="AS228" s="58">
        <f t="shared" si="199"/>
        <v>39170475</v>
      </c>
      <c r="AT228" s="336">
        <f t="shared" si="200"/>
        <v>49040568.75</v>
      </c>
      <c r="AU228" s="131">
        <f t="shared" si="201"/>
        <v>27724270</v>
      </c>
      <c r="AV228" s="5">
        <f t="shared" si="202"/>
        <v>39170475</v>
      </c>
      <c r="AW228" s="5">
        <f t="shared" si="203"/>
        <v>61588775</v>
      </c>
      <c r="AX228" s="266">
        <f t="shared" si="213"/>
        <v>2943423625.138391</v>
      </c>
      <c r="AY228" s="117">
        <f t="shared" si="214"/>
        <v>2943423625.138391</v>
      </c>
      <c r="AZ228" s="2"/>
      <c r="BA228" s="2"/>
      <c r="BV228" s="53">
        <f t="shared" si="204"/>
        <v>-999848.26606199518</v>
      </c>
      <c r="CV228" s="58">
        <f t="shared" si="205"/>
        <v>2495184300</v>
      </c>
      <c r="CW228" s="43">
        <f t="shared" si="206"/>
        <v>27724270</v>
      </c>
      <c r="CZ228" s="53">
        <f t="shared" si="207"/>
        <v>2217195900</v>
      </c>
      <c r="DA228" s="43">
        <f t="shared" si="208"/>
        <v>36953265</v>
      </c>
      <c r="DB228" s="48">
        <f t="shared" si="209"/>
        <v>61588775</v>
      </c>
    </row>
    <row r="229" spans="1:106" hidden="1">
      <c r="A229" s="3">
        <f t="shared" si="210"/>
        <v>190</v>
      </c>
      <c r="B229" s="249">
        <v>7</v>
      </c>
      <c r="C229" s="250" t="s">
        <v>183</v>
      </c>
      <c r="D229" s="285">
        <v>20</v>
      </c>
      <c r="E229" s="252"/>
      <c r="F229" s="40" t="s">
        <v>70</v>
      </c>
      <c r="G229" s="253">
        <f t="shared" si="178"/>
        <v>60</v>
      </c>
      <c r="H229" s="253">
        <f t="shared" si="179"/>
        <v>51</v>
      </c>
      <c r="I229" s="254">
        <f t="shared" si="180"/>
        <v>27506142.120000001</v>
      </c>
      <c r="J229" s="254">
        <f t="shared" si="181"/>
        <v>2</v>
      </c>
      <c r="K229" s="255">
        <f t="shared" si="182"/>
        <v>0.93</v>
      </c>
      <c r="L229" s="305">
        <f t="shared" si="226"/>
        <v>1.03</v>
      </c>
      <c r="M229" s="257">
        <f t="shared" si="183"/>
        <v>22017683.909944173</v>
      </c>
      <c r="N229" s="257">
        <f t="shared" si="184"/>
        <v>24817447.668493636</v>
      </c>
      <c r="O229" s="257">
        <f t="shared" si="185"/>
        <v>26348133.536748003</v>
      </c>
      <c r="P229" s="257">
        <f t="shared" si="186"/>
        <v>27973228.760008208</v>
      </c>
      <c r="Q229" s="258">
        <f t="shared" si="187"/>
        <v>26348133.536748003</v>
      </c>
      <c r="R229" s="257">
        <f t="shared" si="187"/>
        <v>27973228.760008208</v>
      </c>
      <c r="S229" s="257">
        <f t="shared" si="188"/>
        <v>29698556.300710551</v>
      </c>
      <c r="T229" s="257"/>
      <c r="U229" s="257">
        <f t="shared" si="189"/>
        <v>1122901879.4071529</v>
      </c>
      <c r="V229" s="257">
        <f t="shared" si="190"/>
        <v>1265689831.0931754</v>
      </c>
      <c r="W229" s="257">
        <f t="shared" si="191"/>
        <v>1343754810.3741481</v>
      </c>
      <c r="X229" s="258">
        <f t="shared" si="192"/>
        <v>1426634666.7604187</v>
      </c>
      <c r="Y229" s="258">
        <f t="shared" si="193"/>
        <v>1343754810.3741481</v>
      </c>
      <c r="Z229" s="257">
        <f t="shared" si="194"/>
        <v>1426634666.7604187</v>
      </c>
      <c r="AA229" s="257">
        <f t="shared" si="195"/>
        <v>1514626371.3362381</v>
      </c>
      <c r="AB229" s="257"/>
      <c r="AC229" s="32" t="str">
        <f t="shared" si="196"/>
        <v>BERTAHAP</v>
      </c>
      <c r="AD229" s="259">
        <f t="shared" si="197"/>
        <v>0</v>
      </c>
      <c r="AE229" s="260">
        <v>2</v>
      </c>
      <c r="AF229" s="261"/>
      <c r="AG229" s="257" t="e">
        <f>IF(AF229&gt;#REF!,"LB","KR")</f>
        <v>#REF!</v>
      </c>
      <c r="AH229" s="261">
        <f t="shared" si="222"/>
        <v>1235193000</v>
      </c>
      <c r="AI229" s="261">
        <f t="shared" si="222"/>
        <v>1392259000</v>
      </c>
      <c r="AJ229" s="261">
        <f t="shared" si="222"/>
        <v>1478131000</v>
      </c>
      <c r="AK229" s="262">
        <f t="shared" si="221"/>
        <v>1569299000</v>
      </c>
      <c r="AL229" s="262">
        <f t="shared" si="221"/>
        <v>1478131000</v>
      </c>
      <c r="AM229" s="261">
        <f t="shared" si="221"/>
        <v>1569299000</v>
      </c>
      <c r="AN229" s="261">
        <f t="shared" si="221"/>
        <v>1666090000</v>
      </c>
      <c r="AO229" s="261">
        <f t="shared" si="211"/>
        <v>1666089887.3855722</v>
      </c>
      <c r="AP229" s="51">
        <f t="shared" si="212"/>
        <v>1566819000</v>
      </c>
      <c r="AQ229" s="42">
        <f t="shared" si="212"/>
        <v>1663457000</v>
      </c>
      <c r="AR229" s="58">
        <f t="shared" si="198"/>
        <v>1410137100</v>
      </c>
      <c r="AS229" s="58">
        <f t="shared" si="199"/>
        <v>23502285</v>
      </c>
      <c r="AT229" s="336">
        <f t="shared" si="200"/>
        <v>29424356.25</v>
      </c>
      <c r="AU229" s="131">
        <f t="shared" si="201"/>
        <v>16634570</v>
      </c>
      <c r="AV229" s="5">
        <f t="shared" si="202"/>
        <v>23502285</v>
      </c>
      <c r="AW229" s="5">
        <f t="shared" si="203"/>
        <v>36953275</v>
      </c>
      <c r="AX229" s="266">
        <f t="shared" si="213"/>
        <v>1766055024.4251094</v>
      </c>
      <c r="AY229" s="117">
        <f t="shared" si="214"/>
        <v>1766055024.4251094</v>
      </c>
      <c r="AZ229" s="2"/>
      <c r="BA229" s="2"/>
      <c r="BV229" s="53">
        <f t="shared" si="204"/>
        <v>-999848.26606199518</v>
      </c>
      <c r="CV229" s="58">
        <f t="shared" si="205"/>
        <v>1497111300</v>
      </c>
      <c r="CW229" s="43">
        <f t="shared" si="206"/>
        <v>16634570</v>
      </c>
      <c r="CZ229" s="53">
        <f t="shared" si="207"/>
        <v>1330317900</v>
      </c>
      <c r="DA229" s="43">
        <f t="shared" si="208"/>
        <v>22171965</v>
      </c>
      <c r="DB229" s="48">
        <f t="shared" si="209"/>
        <v>36953275</v>
      </c>
    </row>
    <row r="230" spans="1:106" hidden="1">
      <c r="A230" s="3">
        <f t="shared" si="210"/>
        <v>191</v>
      </c>
      <c r="B230" s="249">
        <v>8</v>
      </c>
      <c r="C230" s="250" t="s">
        <v>183</v>
      </c>
      <c r="D230" s="285">
        <v>22</v>
      </c>
      <c r="E230" s="252"/>
      <c r="F230" s="40" t="s">
        <v>89</v>
      </c>
      <c r="G230" s="253">
        <f t="shared" si="178"/>
        <v>81</v>
      </c>
      <c r="H230" s="253">
        <f t="shared" si="179"/>
        <v>70</v>
      </c>
      <c r="I230" s="254">
        <f t="shared" si="180"/>
        <v>27506142.120000001</v>
      </c>
      <c r="J230" s="254">
        <f t="shared" si="181"/>
        <v>4</v>
      </c>
      <c r="K230" s="255">
        <f t="shared" si="182"/>
        <v>0.97</v>
      </c>
      <c r="L230" s="305">
        <f t="shared" si="226"/>
        <v>1.03</v>
      </c>
      <c r="M230" s="257">
        <f t="shared" si="183"/>
        <v>22964681.067361128</v>
      </c>
      <c r="N230" s="257">
        <f t="shared" si="184"/>
        <v>25884864.772514869</v>
      </c>
      <c r="O230" s="257">
        <f t="shared" si="185"/>
        <v>27481386.592092004</v>
      </c>
      <c r="P230" s="257">
        <f t="shared" si="186"/>
        <v>29176378.384094581</v>
      </c>
      <c r="Q230" s="258">
        <f t="shared" si="187"/>
        <v>27481386.592092004</v>
      </c>
      <c r="R230" s="257">
        <f t="shared" si="187"/>
        <v>29176378.384094581</v>
      </c>
      <c r="S230" s="257">
        <f t="shared" si="188"/>
        <v>30975913.560956165</v>
      </c>
      <c r="T230" s="257"/>
      <c r="U230" s="257">
        <f t="shared" si="189"/>
        <v>1607527674.7152789</v>
      </c>
      <c r="V230" s="257">
        <f t="shared" si="190"/>
        <v>1811940534.0760407</v>
      </c>
      <c r="W230" s="257">
        <f t="shared" si="191"/>
        <v>1923697061.4464402</v>
      </c>
      <c r="X230" s="258">
        <f t="shared" si="192"/>
        <v>2042346486.8866208</v>
      </c>
      <c r="Y230" s="258">
        <f t="shared" si="193"/>
        <v>1923697061.4464402</v>
      </c>
      <c r="Z230" s="257">
        <f t="shared" si="194"/>
        <v>2042346486.8866208</v>
      </c>
      <c r="AA230" s="257">
        <f t="shared" si="195"/>
        <v>2168313949.2669315</v>
      </c>
      <c r="AB230" s="257"/>
      <c r="AC230" s="32" t="str">
        <f t="shared" si="196"/>
        <v>BERTAHAP</v>
      </c>
      <c r="AD230" s="259">
        <f t="shared" si="197"/>
        <v>0</v>
      </c>
      <c r="AE230" s="260">
        <v>2</v>
      </c>
      <c r="AF230" s="261"/>
      <c r="AG230" s="257" t="e">
        <f>IF(AF230&gt;#REF!,"LB","KR")</f>
        <v>#REF!</v>
      </c>
      <c r="AH230" s="261">
        <f t="shared" si="222"/>
        <v>1768281000</v>
      </c>
      <c r="AI230" s="261">
        <f t="shared" si="222"/>
        <v>1993135000</v>
      </c>
      <c r="AJ230" s="261">
        <f t="shared" si="222"/>
        <v>2116067000</v>
      </c>
      <c r="AK230" s="262">
        <f t="shared" si="221"/>
        <v>2246582000</v>
      </c>
      <c r="AL230" s="262">
        <f t="shared" si="221"/>
        <v>2116067000</v>
      </c>
      <c r="AM230" s="261">
        <f t="shared" si="221"/>
        <v>2246582000</v>
      </c>
      <c r="AN230" s="261">
        <f t="shared" si="221"/>
        <v>2385146000</v>
      </c>
      <c r="AO230" s="261">
        <f t="shared" si="211"/>
        <v>2385146203.1024384</v>
      </c>
      <c r="AP230" s="51">
        <f t="shared" si="212"/>
        <v>2243032000</v>
      </c>
      <c r="AQ230" s="42">
        <f t="shared" si="212"/>
        <v>2381377000</v>
      </c>
      <c r="AR230" s="58">
        <f t="shared" si="198"/>
        <v>2018728800</v>
      </c>
      <c r="AS230" s="58">
        <f t="shared" si="199"/>
        <v>33645480</v>
      </c>
      <c r="AT230" s="336">
        <f t="shared" si="200"/>
        <v>42123412.5</v>
      </c>
      <c r="AU230" s="131">
        <f t="shared" si="201"/>
        <v>23813770</v>
      </c>
      <c r="AV230" s="5">
        <f t="shared" si="202"/>
        <v>33645480</v>
      </c>
      <c r="AW230" s="5">
        <f t="shared" si="203"/>
        <v>52901675</v>
      </c>
      <c r="AX230" s="266">
        <f t="shared" si="213"/>
        <v>2528254602.2532554</v>
      </c>
      <c r="AY230" s="117">
        <f t="shared" si="214"/>
        <v>2528254602.2532554</v>
      </c>
      <c r="AZ230" s="2"/>
      <c r="BA230" s="2"/>
      <c r="BV230" s="53">
        <f t="shared" si="204"/>
        <v>133404.78928200528</v>
      </c>
      <c r="CV230" s="58">
        <f t="shared" si="205"/>
        <v>2143239300</v>
      </c>
      <c r="CW230" s="43">
        <f t="shared" si="206"/>
        <v>23813770</v>
      </c>
      <c r="CZ230" s="53">
        <f t="shared" si="207"/>
        <v>1904460300</v>
      </c>
      <c r="DA230" s="43">
        <f t="shared" si="208"/>
        <v>31741005</v>
      </c>
      <c r="DB230" s="48">
        <f t="shared" si="209"/>
        <v>52901675</v>
      </c>
    </row>
    <row r="231" spans="1:106" hidden="1">
      <c r="A231" s="3">
        <f t="shared" si="210"/>
        <v>192</v>
      </c>
      <c r="B231" s="249">
        <v>1</v>
      </c>
      <c r="C231" s="250" t="s">
        <v>184</v>
      </c>
      <c r="D231" s="251" t="s">
        <v>24</v>
      </c>
      <c r="E231" s="252"/>
      <c r="F231" s="40" t="s">
        <v>39</v>
      </c>
      <c r="G231" s="253">
        <f t="shared" si="178"/>
        <v>113</v>
      </c>
      <c r="H231" s="253">
        <f t="shared" si="179"/>
        <v>101</v>
      </c>
      <c r="I231" s="254">
        <f t="shared" si="180"/>
        <v>27506142.120000001</v>
      </c>
      <c r="J231" s="254">
        <f t="shared" si="181"/>
        <v>6</v>
      </c>
      <c r="K231" s="255">
        <f t="shared" si="182"/>
        <v>0.95</v>
      </c>
      <c r="L231" s="256">
        <f t="shared" ref="L231:L238" si="227">SUMIF($AN$4:$AN$22,D231,$BF$4:$BF$22)</f>
        <v>1.02</v>
      </c>
      <c r="M231" s="257">
        <f t="shared" si="183"/>
        <v>22272821.493617184</v>
      </c>
      <c r="N231" s="257">
        <f t="shared" si="184"/>
        <v>25105028.490208089</v>
      </c>
      <c r="O231" s="257">
        <f t="shared" si="185"/>
        <v>26653451.714279998</v>
      </c>
      <c r="P231" s="257">
        <f t="shared" si="186"/>
        <v>28297378.294652831</v>
      </c>
      <c r="Q231" s="258">
        <f t="shared" si="187"/>
        <v>26653451.714279998</v>
      </c>
      <c r="R231" s="257">
        <f t="shared" si="187"/>
        <v>28297378.294652831</v>
      </c>
      <c r="S231" s="257">
        <f t="shared" si="188"/>
        <v>30042698.669368953</v>
      </c>
      <c r="T231" s="257"/>
      <c r="U231" s="257">
        <f t="shared" si="189"/>
        <v>2249554970.8553357</v>
      </c>
      <c r="V231" s="257">
        <f t="shared" si="190"/>
        <v>2535607877.5110168</v>
      </c>
      <c r="W231" s="257">
        <f t="shared" si="191"/>
        <v>2691998623.1422796</v>
      </c>
      <c r="X231" s="258">
        <f t="shared" si="192"/>
        <v>2858035207.7599359</v>
      </c>
      <c r="Y231" s="258">
        <f t="shared" si="193"/>
        <v>2691998623.1422796</v>
      </c>
      <c r="Z231" s="257">
        <f t="shared" si="194"/>
        <v>2858035207.7599359</v>
      </c>
      <c r="AA231" s="257">
        <f t="shared" si="195"/>
        <v>3034312565.6062641</v>
      </c>
      <c r="AB231" s="257"/>
      <c r="AC231" s="32" t="str">
        <f t="shared" si="196"/>
        <v>BERTAHAP</v>
      </c>
      <c r="AD231" s="259">
        <f t="shared" si="197"/>
        <v>0</v>
      </c>
      <c r="AE231" s="260">
        <v>2</v>
      </c>
      <c r="AF231" s="261"/>
      <c r="AG231" s="257" t="e">
        <f>IF(AF231&gt;#REF!,"LB","KR")</f>
        <v>#REF!</v>
      </c>
      <c r="AH231" s="261">
        <f t="shared" si="222"/>
        <v>2474511000</v>
      </c>
      <c r="AI231" s="261">
        <f t="shared" si="222"/>
        <v>2789169000</v>
      </c>
      <c r="AJ231" s="261">
        <f t="shared" si="222"/>
        <v>2961199000</v>
      </c>
      <c r="AK231" s="262">
        <f t="shared" si="221"/>
        <v>3143839000</v>
      </c>
      <c r="AL231" s="262">
        <f t="shared" si="221"/>
        <v>2961199000</v>
      </c>
      <c r="AM231" s="261">
        <f t="shared" si="221"/>
        <v>3143839000</v>
      </c>
      <c r="AN231" s="261">
        <f t="shared" si="221"/>
        <v>3337744000</v>
      </c>
      <c r="AO231" s="261">
        <f t="shared" si="211"/>
        <v>3337744028.0458789</v>
      </c>
      <c r="AP231" s="51">
        <f t="shared" si="212"/>
        <v>3138871000</v>
      </c>
      <c r="AQ231" s="42">
        <f t="shared" si="212"/>
        <v>3332470000</v>
      </c>
      <c r="AR231" s="58">
        <f t="shared" si="198"/>
        <v>2824983900</v>
      </c>
      <c r="AS231" s="58">
        <f t="shared" si="199"/>
        <v>47083065</v>
      </c>
      <c r="AT231" s="336">
        <f t="shared" si="200"/>
        <v>58946981.25</v>
      </c>
      <c r="AU231" s="131">
        <f t="shared" si="201"/>
        <v>33324700</v>
      </c>
      <c r="AV231" s="5">
        <f t="shared" si="202"/>
        <v>47083065</v>
      </c>
      <c r="AW231" s="5">
        <f t="shared" si="203"/>
        <v>74029975</v>
      </c>
      <c r="AX231" s="266">
        <f t="shared" si="213"/>
        <v>3538008729.5589514</v>
      </c>
      <c r="AY231" s="117">
        <f t="shared" si="214"/>
        <v>3538008729.5589514</v>
      </c>
      <c r="AZ231" s="2"/>
      <c r="BA231" s="2"/>
      <c r="BV231" s="53">
        <f t="shared" si="204"/>
        <v>-694530.0885300003</v>
      </c>
      <c r="CV231" s="58">
        <f t="shared" si="205"/>
        <v>2999223000</v>
      </c>
      <c r="CW231" s="43">
        <f t="shared" si="206"/>
        <v>33324700</v>
      </c>
      <c r="CZ231" s="53">
        <f t="shared" si="207"/>
        <v>2665079100</v>
      </c>
      <c r="DA231" s="43">
        <f t="shared" si="208"/>
        <v>44417985</v>
      </c>
      <c r="DB231" s="48">
        <f t="shared" si="209"/>
        <v>74029975</v>
      </c>
    </row>
    <row r="232" spans="1:106" hidden="1">
      <c r="A232" s="3">
        <f t="shared" si="210"/>
        <v>193</v>
      </c>
      <c r="B232" s="249">
        <v>2</v>
      </c>
      <c r="C232" s="250" t="s">
        <v>184</v>
      </c>
      <c r="D232" s="251" t="s">
        <v>35</v>
      </c>
      <c r="E232" s="252"/>
      <c r="F232" s="40" t="s">
        <v>42</v>
      </c>
      <c r="G232" s="253">
        <f t="shared" ref="G232:G295" si="228">SUMIF($V$10:$V$28,F232,$AA$10:$AA$28)</f>
        <v>78</v>
      </c>
      <c r="H232" s="253">
        <f t="shared" ref="H232:H298" si="229">SUMIF($V$10:$V$28,F232,$X$10:$X$28)</f>
        <v>66</v>
      </c>
      <c r="I232" s="254">
        <f t="shared" ref="I232:I298" si="230">$I$27</f>
        <v>27506142.120000001</v>
      </c>
      <c r="J232" s="254">
        <f t="shared" ref="J232:J298" si="231">SUMIF($AN$4:$AN$22,D232,$AQ$4:$AQ$22)</f>
        <v>2</v>
      </c>
      <c r="K232" s="255">
        <f t="shared" ref="K232:K295" si="232">IF(J232=$AJ$25,$AI$25,IF(J232=$AJ$26,$AI$26,IF(J232=$AJ$27,$AI$27,IF(J232=$AJ$28,$AI$28,IF(J232=$AJ$29,$AI$29,IF(J232=$AJ$30,$AI$30))))))</f>
        <v>0.93</v>
      </c>
      <c r="L232" s="256">
        <f t="shared" si="227"/>
        <v>1.02</v>
      </c>
      <c r="M232" s="257">
        <f t="shared" ref="M232:M298" si="233">$O232/(1+6%/12)^36</f>
        <v>21803919.988488406</v>
      </c>
      <c r="N232" s="257">
        <f t="shared" ref="N232:N298" si="234">$O232/(1+6%/12)^12</f>
        <v>24576501.574624766</v>
      </c>
      <c r="O232" s="257">
        <f t="shared" ref="O232:O298" si="235">$I$27*K232*L232</f>
        <v>26092326.415032003</v>
      </c>
      <c r="P232" s="257">
        <f t="shared" ref="P232:P298" si="236">$O232*(1+6%/12)^12</f>
        <v>27701644.014765408</v>
      </c>
      <c r="Q232" s="258">
        <f t="shared" ref="Q232:R298" si="237">O232</f>
        <v>26092326.415032003</v>
      </c>
      <c r="R232" s="257">
        <f t="shared" si="237"/>
        <v>27701644.014765408</v>
      </c>
      <c r="S232" s="257">
        <f t="shared" ref="S232:S298" si="238">$O232*(1+6%/12)^24</f>
        <v>29410220.8026454</v>
      </c>
      <c r="T232" s="257"/>
      <c r="U232" s="257">
        <f t="shared" ref="U232:U298" si="239">M232*H232</f>
        <v>1439058719.2402349</v>
      </c>
      <c r="V232" s="257">
        <f t="shared" ref="V232:V298" si="240">N232*H232</f>
        <v>1622049103.9252346</v>
      </c>
      <c r="W232" s="257">
        <f t="shared" ref="W232:W298" si="241">O232*H232</f>
        <v>1722093543.3921123</v>
      </c>
      <c r="X232" s="258">
        <f t="shared" ref="X232:X298" si="242">P232*H232</f>
        <v>1828308504.9745169</v>
      </c>
      <c r="Y232" s="258">
        <f t="shared" ref="Y232:Y298" si="243">Q232*H232</f>
        <v>1722093543.3921123</v>
      </c>
      <c r="Z232" s="257">
        <f t="shared" ref="Z232:Z298" si="244">R232*H232</f>
        <v>1828308504.9745169</v>
      </c>
      <c r="AA232" s="257">
        <f t="shared" ref="AA232:AA298" si="245">S232*H232</f>
        <v>1941074572.9745965</v>
      </c>
      <c r="AB232" s="257"/>
      <c r="AC232" s="32" t="str">
        <f t="shared" ref="AC232:AC298" si="246">IF(AE232=$H$32,$M$32,IF(AE232=$H$33,$M$33,IF(AE232=$H$34,$M$34)))</f>
        <v>BERTAHAP</v>
      </c>
      <c r="AD232" s="259">
        <f t="shared" ref="AD232:AD295" si="247">IF(AC232=$M$32,$N$32,IF(AC232=$M$33,$N$33,$N$34))</f>
        <v>0</v>
      </c>
      <c r="AE232" s="260">
        <v>2</v>
      </c>
      <c r="AF232" s="261"/>
      <c r="AG232" s="257" t="e">
        <f>IF(AF232&gt;#REF!,"LB","KR")</f>
        <v>#REF!</v>
      </c>
      <c r="AH232" s="261">
        <f t="shared" si="222"/>
        <v>1582965000</v>
      </c>
      <c r="AI232" s="261">
        <f t="shared" si="222"/>
        <v>1784255000</v>
      </c>
      <c r="AJ232" s="261">
        <f t="shared" si="222"/>
        <v>1894303000</v>
      </c>
      <c r="AK232" s="262">
        <f t="shared" si="221"/>
        <v>2011140000</v>
      </c>
      <c r="AL232" s="262">
        <f t="shared" si="221"/>
        <v>1894303000</v>
      </c>
      <c r="AM232" s="261">
        <f t="shared" si="221"/>
        <v>2011140000</v>
      </c>
      <c r="AN232" s="261">
        <f t="shared" si="221"/>
        <v>2135183000</v>
      </c>
      <c r="AO232" s="261">
        <f t="shared" si="211"/>
        <v>2135182661.8870077</v>
      </c>
      <c r="AP232" s="51">
        <f t="shared" si="212"/>
        <v>2007962000</v>
      </c>
      <c r="AQ232" s="42">
        <f t="shared" si="212"/>
        <v>2131809000</v>
      </c>
      <c r="AR232" s="58">
        <f t="shared" ref="AR232:AR298" si="248">AP232-(AP232*10%)</f>
        <v>1807165800</v>
      </c>
      <c r="AS232" s="58">
        <f t="shared" ref="AS232:AS295" si="249">(AR232*40%)/24</f>
        <v>30119430</v>
      </c>
      <c r="AT232" s="336">
        <f t="shared" ref="AT232:AT298" si="250">(AK232*90%)/48</f>
        <v>37708875</v>
      </c>
      <c r="AU232" s="131">
        <f t="shared" ref="AU232:AU298" si="251">(AQ232*90%)*40%/36</f>
        <v>21318090</v>
      </c>
      <c r="AV232" s="5">
        <f t="shared" ref="AV232:AV298" si="252">(AP232*90%)*40%/24</f>
        <v>30119430</v>
      </c>
      <c r="AW232" s="5">
        <f t="shared" ref="AW232:AW298" si="253">AJ232*90%/36</f>
        <v>47357575</v>
      </c>
      <c r="AX232" s="266">
        <f t="shared" si="213"/>
        <v>2263293848.6324973</v>
      </c>
      <c r="AY232" s="117">
        <f t="shared" si="214"/>
        <v>2263293848.6324973</v>
      </c>
      <c r="AZ232" s="2"/>
      <c r="BA232" s="2"/>
      <c r="BV232" s="53">
        <f t="shared" ref="BV232:BV298" si="254">O232-$O$298</f>
        <v>-1255655.3877779953</v>
      </c>
      <c r="CV232" s="58">
        <f t="shared" ref="CV232:CV298" si="255">AQ232-(AQ232*10%)</f>
        <v>1918628100</v>
      </c>
      <c r="CW232" s="43">
        <f t="shared" ref="CW232:CW295" si="256">(CV232*40%)/36</f>
        <v>21318090</v>
      </c>
      <c r="CZ232" s="53">
        <f t="shared" ref="CZ232:CZ295" si="257">AJ232*90%</f>
        <v>1704872700</v>
      </c>
      <c r="DA232" s="43">
        <f t="shared" ref="DA232:DA295" si="258">(CZ232*40%)/24</f>
        <v>28414545</v>
      </c>
      <c r="DB232" s="48">
        <f t="shared" ref="DB232:DB298" si="259">(AJ232*90%)/36</f>
        <v>47357575</v>
      </c>
    </row>
    <row r="233" spans="1:106" hidden="1">
      <c r="A233" s="3">
        <f t="shared" ref="A233:A296" si="260">A232+1</f>
        <v>194</v>
      </c>
      <c r="B233" s="249">
        <v>3</v>
      </c>
      <c r="C233" s="250" t="s">
        <v>184</v>
      </c>
      <c r="D233" s="251" t="s">
        <v>41</v>
      </c>
      <c r="E233" s="252"/>
      <c r="F233" s="40" t="s">
        <v>45</v>
      </c>
      <c r="G233" s="253">
        <f t="shared" si="228"/>
        <v>60</v>
      </c>
      <c r="H233" s="253">
        <f t="shared" si="229"/>
        <v>52</v>
      </c>
      <c r="I233" s="254">
        <f t="shared" si="230"/>
        <v>27506142.120000001</v>
      </c>
      <c r="J233" s="254">
        <f t="shared" si="231"/>
        <v>2</v>
      </c>
      <c r="K233" s="255">
        <f t="shared" si="232"/>
        <v>0.93</v>
      </c>
      <c r="L233" s="256">
        <f t="shared" si="227"/>
        <v>1.02</v>
      </c>
      <c r="M233" s="257">
        <f t="shared" si="233"/>
        <v>21803919.988488406</v>
      </c>
      <c r="N233" s="257">
        <f t="shared" si="234"/>
        <v>24576501.574624766</v>
      </c>
      <c r="O233" s="257">
        <f t="shared" si="235"/>
        <v>26092326.415032003</v>
      </c>
      <c r="P233" s="257">
        <f t="shared" si="236"/>
        <v>27701644.014765408</v>
      </c>
      <c r="Q233" s="258">
        <f t="shared" si="237"/>
        <v>26092326.415032003</v>
      </c>
      <c r="R233" s="257">
        <f t="shared" si="237"/>
        <v>27701644.014765408</v>
      </c>
      <c r="S233" s="257">
        <f t="shared" si="238"/>
        <v>29410220.8026454</v>
      </c>
      <c r="T233" s="257"/>
      <c r="U233" s="257">
        <f t="shared" si="239"/>
        <v>1133803839.4013972</v>
      </c>
      <c r="V233" s="257">
        <f t="shared" si="240"/>
        <v>1277978081.8804879</v>
      </c>
      <c r="W233" s="257">
        <f t="shared" si="241"/>
        <v>1356800973.5816641</v>
      </c>
      <c r="X233" s="258">
        <f t="shared" si="242"/>
        <v>1440485488.7678013</v>
      </c>
      <c r="Y233" s="258">
        <f t="shared" si="243"/>
        <v>1356800973.5816641</v>
      </c>
      <c r="Z233" s="257">
        <f t="shared" si="244"/>
        <v>1440485488.7678013</v>
      </c>
      <c r="AA233" s="257">
        <f t="shared" si="245"/>
        <v>1529331481.7375607</v>
      </c>
      <c r="AB233" s="257"/>
      <c r="AC233" s="32" t="str">
        <f t="shared" si="246"/>
        <v>BERTAHAP</v>
      </c>
      <c r="AD233" s="259">
        <f t="shared" si="247"/>
        <v>0</v>
      </c>
      <c r="AE233" s="260">
        <v>2</v>
      </c>
      <c r="AF233" s="261"/>
      <c r="AG233" s="257" t="e">
        <f>IF(AF233&gt;#REF!,"LB","KR")</f>
        <v>#REF!</v>
      </c>
      <c r="AH233" s="261">
        <f t="shared" si="222"/>
        <v>1247185000</v>
      </c>
      <c r="AI233" s="261">
        <f t="shared" si="222"/>
        <v>1405776000</v>
      </c>
      <c r="AJ233" s="261">
        <f t="shared" si="222"/>
        <v>1492482000</v>
      </c>
      <c r="AK233" s="262">
        <f t="shared" si="221"/>
        <v>1584535000</v>
      </c>
      <c r="AL233" s="262">
        <f t="shared" si="221"/>
        <v>1492482000</v>
      </c>
      <c r="AM233" s="261">
        <f t="shared" si="221"/>
        <v>1584535000</v>
      </c>
      <c r="AN233" s="261">
        <f t="shared" si="221"/>
        <v>1682265000</v>
      </c>
      <c r="AO233" s="261">
        <f t="shared" ref="AO233:AO296" si="261">AK233*$AO$38</f>
        <v>1682265610.1281512</v>
      </c>
      <c r="AP233" s="51">
        <f t="shared" ref="AP233:AQ296" si="262">ROUNDUP(AJ233+(AJ233*6%),-3)</f>
        <v>1582031000</v>
      </c>
      <c r="AQ233" s="42">
        <f t="shared" si="262"/>
        <v>1679608000</v>
      </c>
      <c r="AR233" s="58">
        <f t="shared" si="248"/>
        <v>1423827900</v>
      </c>
      <c r="AS233" s="58">
        <f t="shared" si="249"/>
        <v>23730465</v>
      </c>
      <c r="AT233" s="336">
        <f t="shared" si="250"/>
        <v>29710031.25</v>
      </c>
      <c r="AU233" s="131">
        <f t="shared" si="251"/>
        <v>16796080</v>
      </c>
      <c r="AV233" s="5">
        <f t="shared" si="252"/>
        <v>23730465</v>
      </c>
      <c r="AW233" s="5">
        <f t="shared" si="253"/>
        <v>37312050</v>
      </c>
      <c r="AX233" s="266">
        <f t="shared" ref="AX233:AX296" si="263">AQ233*$AX$38</f>
        <v>1783202179.2355373</v>
      </c>
      <c r="AY233" s="117">
        <f t="shared" si="214"/>
        <v>1783202179.2355373</v>
      </c>
      <c r="AZ233" s="2"/>
      <c r="BA233" s="2"/>
      <c r="BV233" s="53">
        <f t="shared" si="254"/>
        <v>-1255655.3877779953</v>
      </c>
      <c r="CV233" s="58">
        <f t="shared" si="255"/>
        <v>1511647200</v>
      </c>
      <c r="CW233" s="43">
        <f t="shared" si="256"/>
        <v>16796080</v>
      </c>
      <c r="CZ233" s="53">
        <f t="shared" si="257"/>
        <v>1343233800</v>
      </c>
      <c r="DA233" s="43">
        <f t="shared" si="258"/>
        <v>22387230</v>
      </c>
      <c r="DB233" s="48">
        <f t="shared" si="259"/>
        <v>37312050</v>
      </c>
    </row>
    <row r="234" spans="1:106" hidden="1">
      <c r="A234" s="3">
        <f t="shared" si="260"/>
        <v>195</v>
      </c>
      <c r="B234" s="249">
        <v>4</v>
      </c>
      <c r="C234" s="250" t="s">
        <v>184</v>
      </c>
      <c r="D234" s="251">
        <v>10</v>
      </c>
      <c r="E234" s="252"/>
      <c r="F234" s="40" t="s">
        <v>48</v>
      </c>
      <c r="G234" s="253">
        <f t="shared" si="228"/>
        <v>74</v>
      </c>
      <c r="H234" s="253">
        <f t="shared" si="229"/>
        <v>63</v>
      </c>
      <c r="I234" s="254">
        <f t="shared" si="230"/>
        <v>27506142.120000001</v>
      </c>
      <c r="J234" s="254">
        <f t="shared" si="231"/>
        <v>2</v>
      </c>
      <c r="K234" s="255">
        <f t="shared" si="232"/>
        <v>0.93</v>
      </c>
      <c r="L234" s="256">
        <f t="shared" si="227"/>
        <v>1.02</v>
      </c>
      <c r="M234" s="257">
        <f t="shared" si="233"/>
        <v>21803919.988488406</v>
      </c>
      <c r="N234" s="257">
        <f t="shared" si="234"/>
        <v>24576501.574624766</v>
      </c>
      <c r="O234" s="257">
        <f t="shared" si="235"/>
        <v>26092326.415032003</v>
      </c>
      <c r="P234" s="257">
        <f t="shared" si="236"/>
        <v>27701644.014765408</v>
      </c>
      <c r="Q234" s="258">
        <f t="shared" si="237"/>
        <v>26092326.415032003</v>
      </c>
      <c r="R234" s="257">
        <f t="shared" si="237"/>
        <v>27701644.014765408</v>
      </c>
      <c r="S234" s="257">
        <f t="shared" si="238"/>
        <v>29410220.8026454</v>
      </c>
      <c r="T234" s="257"/>
      <c r="U234" s="257">
        <f t="shared" si="239"/>
        <v>1373646959.2747695</v>
      </c>
      <c r="V234" s="257">
        <f t="shared" si="240"/>
        <v>1548319599.2013602</v>
      </c>
      <c r="W234" s="257">
        <f t="shared" si="241"/>
        <v>1643816564.1470163</v>
      </c>
      <c r="X234" s="258">
        <f t="shared" si="242"/>
        <v>1745203572.9302206</v>
      </c>
      <c r="Y234" s="258">
        <f t="shared" si="243"/>
        <v>1643816564.1470163</v>
      </c>
      <c r="Z234" s="257">
        <f t="shared" si="244"/>
        <v>1745203572.9302206</v>
      </c>
      <c r="AA234" s="257">
        <f t="shared" si="245"/>
        <v>1852843910.5666602</v>
      </c>
      <c r="AB234" s="257"/>
      <c r="AC234" s="32" t="str">
        <f t="shared" si="246"/>
        <v>BERTAHAP</v>
      </c>
      <c r="AD234" s="259">
        <f t="shared" si="247"/>
        <v>0</v>
      </c>
      <c r="AE234" s="260">
        <v>2</v>
      </c>
      <c r="AF234" s="261"/>
      <c r="AG234" s="257" t="e">
        <f>IF(AF234&gt;#REF!,"LB","KR")</f>
        <v>#REF!</v>
      </c>
      <c r="AH234" s="261">
        <f t="shared" si="222"/>
        <v>1511012000</v>
      </c>
      <c r="AI234" s="261">
        <f t="shared" si="222"/>
        <v>1703152000</v>
      </c>
      <c r="AJ234" s="261">
        <f t="shared" si="222"/>
        <v>1808199000</v>
      </c>
      <c r="AK234" s="262">
        <f t="shared" si="221"/>
        <v>1919724000</v>
      </c>
      <c r="AL234" s="262">
        <f t="shared" si="221"/>
        <v>1808199000</v>
      </c>
      <c r="AM234" s="261">
        <f t="shared" si="221"/>
        <v>1919724000</v>
      </c>
      <c r="AN234" s="261">
        <f t="shared" si="221"/>
        <v>2038129000</v>
      </c>
      <c r="AO234" s="261">
        <f t="shared" si="261"/>
        <v>2038128325.4315333</v>
      </c>
      <c r="AP234" s="51">
        <f t="shared" si="262"/>
        <v>1916691000</v>
      </c>
      <c r="AQ234" s="42">
        <f t="shared" si="262"/>
        <v>2034908000</v>
      </c>
      <c r="AR234" s="58">
        <f t="shared" si="248"/>
        <v>1725021900</v>
      </c>
      <c r="AS234" s="58">
        <f t="shared" si="249"/>
        <v>28750365</v>
      </c>
      <c r="AT234" s="336">
        <f t="shared" si="250"/>
        <v>35994825</v>
      </c>
      <c r="AU234" s="131">
        <f t="shared" si="251"/>
        <v>20349080</v>
      </c>
      <c r="AV234" s="5">
        <f t="shared" si="252"/>
        <v>28750365</v>
      </c>
      <c r="AW234" s="5">
        <f t="shared" si="253"/>
        <v>45204975</v>
      </c>
      <c r="AX234" s="266">
        <f t="shared" si="263"/>
        <v>2160416228.157897</v>
      </c>
      <c r="AY234" s="117">
        <f t="shared" ref="AY234:AY297" si="264">AQ234*$AY$39</f>
        <v>2160416228.157897</v>
      </c>
      <c r="AZ234" s="2"/>
      <c r="BA234" s="2"/>
      <c r="BV234" s="53">
        <f t="shared" si="254"/>
        <v>-1255655.3877779953</v>
      </c>
      <c r="CV234" s="58">
        <f t="shared" si="255"/>
        <v>1831417200</v>
      </c>
      <c r="CW234" s="43">
        <f t="shared" si="256"/>
        <v>20349080</v>
      </c>
      <c r="CZ234" s="53">
        <f t="shared" si="257"/>
        <v>1627379100</v>
      </c>
      <c r="DA234" s="43">
        <f t="shared" si="258"/>
        <v>27122985</v>
      </c>
      <c r="DB234" s="48">
        <f t="shared" si="259"/>
        <v>45204975</v>
      </c>
    </row>
    <row r="235" spans="1:106" hidden="1">
      <c r="A235" s="3">
        <f t="shared" si="260"/>
        <v>196</v>
      </c>
      <c r="B235" s="249">
        <v>5</v>
      </c>
      <c r="C235" s="250" t="s">
        <v>184</v>
      </c>
      <c r="D235" s="251">
        <v>16</v>
      </c>
      <c r="E235" s="252"/>
      <c r="F235" s="40" t="s">
        <v>52</v>
      </c>
      <c r="G235" s="253">
        <f t="shared" si="228"/>
        <v>71</v>
      </c>
      <c r="H235" s="253">
        <f t="shared" si="229"/>
        <v>63</v>
      </c>
      <c r="I235" s="254">
        <f t="shared" si="230"/>
        <v>27506142.120000001</v>
      </c>
      <c r="J235" s="254">
        <f t="shared" si="231"/>
        <v>2</v>
      </c>
      <c r="K235" s="255">
        <f t="shared" si="232"/>
        <v>0.93</v>
      </c>
      <c r="L235" s="256">
        <f t="shared" si="227"/>
        <v>1.02</v>
      </c>
      <c r="M235" s="257">
        <f t="shared" si="233"/>
        <v>21803919.988488406</v>
      </c>
      <c r="N235" s="257">
        <f t="shared" si="234"/>
        <v>24576501.574624766</v>
      </c>
      <c r="O235" s="257">
        <f t="shared" si="235"/>
        <v>26092326.415032003</v>
      </c>
      <c r="P235" s="257">
        <f t="shared" si="236"/>
        <v>27701644.014765408</v>
      </c>
      <c r="Q235" s="258">
        <f t="shared" si="237"/>
        <v>26092326.415032003</v>
      </c>
      <c r="R235" s="257">
        <f t="shared" si="237"/>
        <v>27701644.014765408</v>
      </c>
      <c r="S235" s="257">
        <f t="shared" si="238"/>
        <v>29410220.8026454</v>
      </c>
      <c r="T235" s="257"/>
      <c r="U235" s="257">
        <f t="shared" si="239"/>
        <v>1373646959.2747695</v>
      </c>
      <c r="V235" s="257">
        <f t="shared" si="240"/>
        <v>1548319599.2013602</v>
      </c>
      <c r="W235" s="257">
        <f t="shared" si="241"/>
        <v>1643816564.1470163</v>
      </c>
      <c r="X235" s="258">
        <f t="shared" si="242"/>
        <v>1745203572.9302206</v>
      </c>
      <c r="Y235" s="258">
        <f t="shared" si="243"/>
        <v>1643816564.1470163</v>
      </c>
      <c r="Z235" s="257">
        <f t="shared" si="244"/>
        <v>1745203572.9302206</v>
      </c>
      <c r="AA235" s="257">
        <f t="shared" si="245"/>
        <v>1852843910.5666602</v>
      </c>
      <c r="AB235" s="257"/>
      <c r="AC235" s="32" t="str">
        <f t="shared" si="246"/>
        <v>BERTAHAP</v>
      </c>
      <c r="AD235" s="259">
        <f t="shared" si="247"/>
        <v>0</v>
      </c>
      <c r="AE235" s="260">
        <v>2</v>
      </c>
      <c r="AF235" s="261"/>
      <c r="AG235" s="257" t="e">
        <f>IF(AF235&gt;#REF!,"LB","KR")</f>
        <v>#REF!</v>
      </c>
      <c r="AH235" s="261">
        <f t="shared" si="222"/>
        <v>1511012000</v>
      </c>
      <c r="AI235" s="261">
        <f t="shared" si="222"/>
        <v>1703152000</v>
      </c>
      <c r="AJ235" s="261">
        <f t="shared" si="222"/>
        <v>1808199000</v>
      </c>
      <c r="AK235" s="262">
        <f t="shared" si="221"/>
        <v>1919724000</v>
      </c>
      <c r="AL235" s="262">
        <f t="shared" si="221"/>
        <v>1808199000</v>
      </c>
      <c r="AM235" s="261">
        <f t="shared" si="221"/>
        <v>1919724000</v>
      </c>
      <c r="AN235" s="261">
        <f t="shared" si="221"/>
        <v>2038129000</v>
      </c>
      <c r="AO235" s="261">
        <f t="shared" si="261"/>
        <v>2038128325.4315333</v>
      </c>
      <c r="AP235" s="51">
        <f t="shared" si="262"/>
        <v>1916691000</v>
      </c>
      <c r="AQ235" s="42">
        <f t="shared" si="262"/>
        <v>2034908000</v>
      </c>
      <c r="AR235" s="58">
        <f t="shared" si="248"/>
        <v>1725021900</v>
      </c>
      <c r="AS235" s="58">
        <f t="shared" si="249"/>
        <v>28750365</v>
      </c>
      <c r="AT235" s="336">
        <f t="shared" si="250"/>
        <v>35994825</v>
      </c>
      <c r="AU235" s="131">
        <f t="shared" si="251"/>
        <v>20349080</v>
      </c>
      <c r="AV235" s="5">
        <f t="shared" si="252"/>
        <v>28750365</v>
      </c>
      <c r="AW235" s="5">
        <f t="shared" si="253"/>
        <v>45204975</v>
      </c>
      <c r="AX235" s="266">
        <f t="shared" si="263"/>
        <v>2160416228.157897</v>
      </c>
      <c r="AY235" s="117">
        <f t="shared" si="264"/>
        <v>2160416228.157897</v>
      </c>
      <c r="AZ235" s="2"/>
      <c r="BA235" s="2"/>
      <c r="BV235" s="53">
        <f t="shared" si="254"/>
        <v>-1255655.3877779953</v>
      </c>
      <c r="CV235" s="58">
        <f t="shared" si="255"/>
        <v>1831417200</v>
      </c>
      <c r="CW235" s="43">
        <f t="shared" si="256"/>
        <v>20349080</v>
      </c>
      <c r="CZ235" s="53">
        <f t="shared" si="257"/>
        <v>1627379100</v>
      </c>
      <c r="DA235" s="43">
        <f t="shared" si="258"/>
        <v>27122985</v>
      </c>
      <c r="DB235" s="48">
        <f t="shared" si="259"/>
        <v>45204975</v>
      </c>
    </row>
    <row r="236" spans="1:106" hidden="1">
      <c r="A236" s="3">
        <f t="shared" si="260"/>
        <v>197</v>
      </c>
      <c r="B236" s="249">
        <v>6</v>
      </c>
      <c r="C236" s="250" t="s">
        <v>184</v>
      </c>
      <c r="D236" s="285">
        <v>18</v>
      </c>
      <c r="E236" s="252"/>
      <c r="F236" s="40" t="s">
        <v>54</v>
      </c>
      <c r="G236" s="253">
        <f t="shared" si="228"/>
        <v>97</v>
      </c>
      <c r="H236" s="253">
        <f t="shared" si="229"/>
        <v>85</v>
      </c>
      <c r="I236" s="254">
        <f t="shared" si="230"/>
        <v>27506142.120000001</v>
      </c>
      <c r="J236" s="254">
        <f t="shared" si="231"/>
        <v>2</v>
      </c>
      <c r="K236" s="255">
        <f t="shared" si="232"/>
        <v>0.93</v>
      </c>
      <c r="L236" s="256">
        <f t="shared" si="227"/>
        <v>1.02</v>
      </c>
      <c r="M236" s="257">
        <f t="shared" si="233"/>
        <v>21803919.988488406</v>
      </c>
      <c r="N236" s="257">
        <f t="shared" si="234"/>
        <v>24576501.574624766</v>
      </c>
      <c r="O236" s="257">
        <f t="shared" si="235"/>
        <v>26092326.415032003</v>
      </c>
      <c r="P236" s="257">
        <f t="shared" si="236"/>
        <v>27701644.014765408</v>
      </c>
      <c r="Q236" s="258">
        <f t="shared" si="237"/>
        <v>26092326.415032003</v>
      </c>
      <c r="R236" s="257">
        <f t="shared" si="237"/>
        <v>27701644.014765408</v>
      </c>
      <c r="S236" s="257">
        <f t="shared" si="238"/>
        <v>29410220.8026454</v>
      </c>
      <c r="T236" s="257"/>
      <c r="U236" s="257">
        <f t="shared" si="239"/>
        <v>1853333199.0215144</v>
      </c>
      <c r="V236" s="257">
        <f t="shared" si="240"/>
        <v>2089002633.8431051</v>
      </c>
      <c r="W236" s="257">
        <f t="shared" si="241"/>
        <v>2217847745.2777205</v>
      </c>
      <c r="X236" s="258">
        <f t="shared" si="242"/>
        <v>2354639741.2550597</v>
      </c>
      <c r="Y236" s="258">
        <f t="shared" si="243"/>
        <v>2217847745.2777205</v>
      </c>
      <c r="Z236" s="257">
        <f t="shared" si="244"/>
        <v>2354639741.2550597</v>
      </c>
      <c r="AA236" s="257">
        <f t="shared" si="245"/>
        <v>2499868768.2248592</v>
      </c>
      <c r="AB236" s="257"/>
      <c r="AC236" s="32" t="str">
        <f t="shared" si="246"/>
        <v>BERTAHAP</v>
      </c>
      <c r="AD236" s="259">
        <f t="shared" si="247"/>
        <v>0</v>
      </c>
      <c r="AE236" s="260">
        <v>2</v>
      </c>
      <c r="AF236" s="261"/>
      <c r="AG236" s="257" t="e">
        <f>IF(AF236&gt;#REF!,"LB","KR")</f>
        <v>#REF!</v>
      </c>
      <c r="AH236" s="261">
        <f t="shared" si="222"/>
        <v>2038667000</v>
      </c>
      <c r="AI236" s="261">
        <f t="shared" si="222"/>
        <v>2297903000</v>
      </c>
      <c r="AJ236" s="261">
        <f t="shared" si="222"/>
        <v>2439633000</v>
      </c>
      <c r="AK236" s="262">
        <f t="shared" si="221"/>
        <v>2590104000</v>
      </c>
      <c r="AL236" s="262">
        <f t="shared" si="221"/>
        <v>2439633000</v>
      </c>
      <c r="AM236" s="261">
        <f t="shared" si="221"/>
        <v>2590104000</v>
      </c>
      <c r="AN236" s="261">
        <f t="shared" si="221"/>
        <v>2749856000</v>
      </c>
      <c r="AO236" s="261">
        <f t="shared" si="261"/>
        <v>2749855879.3938694</v>
      </c>
      <c r="AP236" s="51">
        <f t="shared" si="262"/>
        <v>2586011000</v>
      </c>
      <c r="AQ236" s="42">
        <f t="shared" si="262"/>
        <v>2745511000</v>
      </c>
      <c r="AR236" s="58">
        <f t="shared" si="248"/>
        <v>2327409900</v>
      </c>
      <c r="AS236" s="58">
        <f t="shared" si="249"/>
        <v>38790165</v>
      </c>
      <c r="AT236" s="336">
        <f t="shared" si="250"/>
        <v>48564450</v>
      </c>
      <c r="AU236" s="131">
        <f t="shared" si="251"/>
        <v>27455110</v>
      </c>
      <c r="AV236" s="5">
        <f t="shared" si="252"/>
        <v>38790165</v>
      </c>
      <c r="AW236" s="5">
        <f t="shared" si="253"/>
        <v>60990825</v>
      </c>
      <c r="AX236" s="266">
        <f t="shared" si="263"/>
        <v>2914847511.0353961</v>
      </c>
      <c r="AY236" s="117">
        <f t="shared" si="264"/>
        <v>2914847511.0353961</v>
      </c>
      <c r="AZ236" s="2"/>
      <c r="BA236" s="2"/>
      <c r="BV236" s="53">
        <f t="shared" si="254"/>
        <v>-1255655.3877779953</v>
      </c>
      <c r="CV236" s="58">
        <f t="shared" si="255"/>
        <v>2470959900</v>
      </c>
      <c r="CW236" s="43">
        <f t="shared" si="256"/>
        <v>27455110</v>
      </c>
      <c r="CZ236" s="53">
        <f t="shared" si="257"/>
        <v>2195669700</v>
      </c>
      <c r="DA236" s="43">
        <f t="shared" si="258"/>
        <v>36594495</v>
      </c>
      <c r="DB236" s="48">
        <f t="shared" si="259"/>
        <v>60990825</v>
      </c>
    </row>
    <row r="237" spans="1:106" hidden="1">
      <c r="A237" s="3">
        <f t="shared" si="260"/>
        <v>198</v>
      </c>
      <c r="B237" s="249">
        <v>7</v>
      </c>
      <c r="C237" s="250" t="s">
        <v>184</v>
      </c>
      <c r="D237" s="285">
        <v>20</v>
      </c>
      <c r="E237" s="252"/>
      <c r="F237" s="40" t="s">
        <v>70</v>
      </c>
      <c r="G237" s="253">
        <f t="shared" si="228"/>
        <v>60</v>
      </c>
      <c r="H237" s="253">
        <f t="shared" si="229"/>
        <v>51</v>
      </c>
      <c r="I237" s="254">
        <f t="shared" si="230"/>
        <v>27506142.120000001</v>
      </c>
      <c r="J237" s="254">
        <f t="shared" si="231"/>
        <v>2</v>
      </c>
      <c r="K237" s="255">
        <f t="shared" si="232"/>
        <v>0.93</v>
      </c>
      <c r="L237" s="256">
        <f t="shared" si="227"/>
        <v>1.02</v>
      </c>
      <c r="M237" s="257">
        <f t="shared" si="233"/>
        <v>21803919.988488406</v>
      </c>
      <c r="N237" s="257">
        <f t="shared" si="234"/>
        <v>24576501.574624766</v>
      </c>
      <c r="O237" s="257">
        <f t="shared" si="235"/>
        <v>26092326.415032003</v>
      </c>
      <c r="P237" s="257">
        <f t="shared" si="236"/>
        <v>27701644.014765408</v>
      </c>
      <c r="Q237" s="258">
        <f t="shared" si="237"/>
        <v>26092326.415032003</v>
      </c>
      <c r="R237" s="257">
        <f t="shared" si="237"/>
        <v>27701644.014765408</v>
      </c>
      <c r="S237" s="257">
        <f t="shared" si="238"/>
        <v>29410220.8026454</v>
      </c>
      <c r="T237" s="257"/>
      <c r="U237" s="257">
        <f t="shared" si="239"/>
        <v>1111999919.4129088</v>
      </c>
      <c r="V237" s="257">
        <f t="shared" si="240"/>
        <v>1253401580.3058631</v>
      </c>
      <c r="W237" s="257">
        <f t="shared" si="241"/>
        <v>1330708647.1666322</v>
      </c>
      <c r="X237" s="258">
        <f t="shared" si="242"/>
        <v>1412783844.7530358</v>
      </c>
      <c r="Y237" s="258">
        <f t="shared" si="243"/>
        <v>1330708647.1666322</v>
      </c>
      <c r="Z237" s="257">
        <f t="shared" si="244"/>
        <v>1412783844.7530358</v>
      </c>
      <c r="AA237" s="257">
        <f t="shared" si="245"/>
        <v>1499921260.9349153</v>
      </c>
      <c r="AB237" s="257"/>
      <c r="AC237" s="32" t="str">
        <f t="shared" si="246"/>
        <v>BERTAHAP</v>
      </c>
      <c r="AD237" s="259">
        <f t="shared" si="247"/>
        <v>0</v>
      </c>
      <c r="AE237" s="260">
        <v>2</v>
      </c>
      <c r="AF237" s="261"/>
      <c r="AG237" s="257" t="e">
        <f>IF(AF237&gt;#REF!,"LB","KR")</f>
        <v>#REF!</v>
      </c>
      <c r="AH237" s="261">
        <f t="shared" si="222"/>
        <v>1223200000</v>
      </c>
      <c r="AI237" s="261">
        <f t="shared" si="222"/>
        <v>1378742000</v>
      </c>
      <c r="AJ237" s="261">
        <f t="shared" si="222"/>
        <v>1463780000</v>
      </c>
      <c r="AK237" s="262">
        <f t="shared" si="221"/>
        <v>1554063000</v>
      </c>
      <c r="AL237" s="262">
        <f t="shared" si="221"/>
        <v>1463780000</v>
      </c>
      <c r="AM237" s="261">
        <f t="shared" si="221"/>
        <v>1554063000</v>
      </c>
      <c r="AN237" s="261">
        <f t="shared" si="221"/>
        <v>1649914000</v>
      </c>
      <c r="AO237" s="261">
        <f t="shared" si="261"/>
        <v>1649914164.642993</v>
      </c>
      <c r="AP237" s="51">
        <f t="shared" si="262"/>
        <v>1551607000</v>
      </c>
      <c r="AQ237" s="42">
        <f t="shared" si="262"/>
        <v>1647307000</v>
      </c>
      <c r="AR237" s="58">
        <f t="shared" si="248"/>
        <v>1396446300</v>
      </c>
      <c r="AS237" s="58">
        <f t="shared" si="249"/>
        <v>23274105</v>
      </c>
      <c r="AT237" s="336">
        <f t="shared" si="250"/>
        <v>29138681.25</v>
      </c>
      <c r="AU237" s="131">
        <f t="shared" si="251"/>
        <v>16473070</v>
      </c>
      <c r="AV237" s="5">
        <f t="shared" si="252"/>
        <v>23274105</v>
      </c>
      <c r="AW237" s="5">
        <f t="shared" si="253"/>
        <v>36594500</v>
      </c>
      <c r="AX237" s="266">
        <f t="shared" si="263"/>
        <v>1748908931.292275</v>
      </c>
      <c r="AY237" s="117">
        <f t="shared" si="264"/>
        <v>1748908931.292275</v>
      </c>
      <c r="AZ237" s="2"/>
      <c r="BA237" s="2"/>
      <c r="BV237" s="53">
        <f t="shared" si="254"/>
        <v>-1255655.3877779953</v>
      </c>
      <c r="CV237" s="58">
        <f t="shared" si="255"/>
        <v>1482576300</v>
      </c>
      <c r="CW237" s="43">
        <f t="shared" si="256"/>
        <v>16473070</v>
      </c>
      <c r="CZ237" s="53">
        <f t="shared" si="257"/>
        <v>1317402000</v>
      </c>
      <c r="DA237" s="43">
        <f t="shared" si="258"/>
        <v>21956700</v>
      </c>
      <c r="DB237" s="48">
        <f t="shared" si="259"/>
        <v>36594500</v>
      </c>
    </row>
    <row r="238" spans="1:106" hidden="1">
      <c r="A238" s="3">
        <f t="shared" si="260"/>
        <v>199</v>
      </c>
      <c r="B238" s="249">
        <v>8</v>
      </c>
      <c r="C238" s="250" t="s">
        <v>184</v>
      </c>
      <c r="D238" s="285">
        <v>22</v>
      </c>
      <c r="E238" s="252"/>
      <c r="F238" s="40" t="s">
        <v>89</v>
      </c>
      <c r="G238" s="253">
        <f t="shared" si="228"/>
        <v>81</v>
      </c>
      <c r="H238" s="253">
        <f t="shared" si="229"/>
        <v>70</v>
      </c>
      <c r="I238" s="254">
        <f t="shared" si="230"/>
        <v>27506142.120000001</v>
      </c>
      <c r="J238" s="254">
        <f t="shared" si="231"/>
        <v>4</v>
      </c>
      <c r="K238" s="255">
        <f t="shared" si="232"/>
        <v>0.97</v>
      </c>
      <c r="L238" s="256">
        <f t="shared" si="227"/>
        <v>1.02</v>
      </c>
      <c r="M238" s="257">
        <f t="shared" si="233"/>
        <v>22741722.99874597</v>
      </c>
      <c r="N238" s="257">
        <f t="shared" si="234"/>
        <v>25633555.40579142</v>
      </c>
      <c r="O238" s="257">
        <f t="shared" si="235"/>
        <v>27214577.013528001</v>
      </c>
      <c r="P238" s="257">
        <f t="shared" si="236"/>
        <v>28893112.574540261</v>
      </c>
      <c r="Q238" s="258">
        <f t="shared" si="237"/>
        <v>27214577.013528001</v>
      </c>
      <c r="R238" s="257">
        <f t="shared" si="237"/>
        <v>28893112.574540261</v>
      </c>
      <c r="S238" s="257">
        <f t="shared" si="238"/>
        <v>30675176.536092512</v>
      </c>
      <c r="T238" s="257"/>
      <c r="U238" s="257">
        <f t="shared" si="239"/>
        <v>1591920609.9122179</v>
      </c>
      <c r="V238" s="257">
        <f t="shared" si="240"/>
        <v>1794348878.4053993</v>
      </c>
      <c r="W238" s="257">
        <f t="shared" si="241"/>
        <v>1905020390.94696</v>
      </c>
      <c r="X238" s="258">
        <f t="shared" si="242"/>
        <v>2022517880.2178183</v>
      </c>
      <c r="Y238" s="258">
        <f t="shared" si="243"/>
        <v>1905020390.94696</v>
      </c>
      <c r="Z238" s="257">
        <f t="shared" si="244"/>
        <v>2022517880.2178183</v>
      </c>
      <c r="AA238" s="257">
        <f t="shared" si="245"/>
        <v>2147262357.5264759</v>
      </c>
      <c r="AB238" s="257"/>
      <c r="AC238" s="32" t="str">
        <f t="shared" si="246"/>
        <v>BERTAHAP</v>
      </c>
      <c r="AD238" s="259">
        <f t="shared" si="247"/>
        <v>0</v>
      </c>
      <c r="AE238" s="260">
        <v>2</v>
      </c>
      <c r="AF238" s="261"/>
      <c r="AG238" s="257" t="e">
        <f>IF(AF238&gt;#REF!,"LB","KR")</f>
        <v>#REF!</v>
      </c>
      <c r="AH238" s="261">
        <f t="shared" si="222"/>
        <v>1751113000</v>
      </c>
      <c r="AI238" s="261">
        <f t="shared" si="222"/>
        <v>1973784000</v>
      </c>
      <c r="AJ238" s="261">
        <f t="shared" si="222"/>
        <v>2095523000</v>
      </c>
      <c r="AK238" s="262">
        <f t="shared" si="221"/>
        <v>2224770000</v>
      </c>
      <c r="AL238" s="262">
        <f t="shared" si="221"/>
        <v>2095523000</v>
      </c>
      <c r="AM238" s="261">
        <f t="shared" si="221"/>
        <v>2224770000</v>
      </c>
      <c r="AN238" s="261">
        <f t="shared" si="221"/>
        <v>2361989000</v>
      </c>
      <c r="AO238" s="261">
        <f t="shared" si="261"/>
        <v>2361988887.2412453</v>
      </c>
      <c r="AP238" s="51">
        <f t="shared" si="262"/>
        <v>2221255000</v>
      </c>
      <c r="AQ238" s="42">
        <f t="shared" si="262"/>
        <v>2358257000</v>
      </c>
      <c r="AR238" s="58">
        <f t="shared" si="248"/>
        <v>1999129500</v>
      </c>
      <c r="AS238" s="58">
        <f t="shared" si="249"/>
        <v>33318825</v>
      </c>
      <c r="AT238" s="336">
        <f t="shared" si="250"/>
        <v>41714437.5</v>
      </c>
      <c r="AU238" s="131">
        <f t="shared" si="251"/>
        <v>23582570</v>
      </c>
      <c r="AV238" s="5">
        <f t="shared" si="252"/>
        <v>33318825</v>
      </c>
      <c r="AW238" s="5">
        <f t="shared" si="253"/>
        <v>52388075</v>
      </c>
      <c r="AX238" s="266">
        <f t="shared" si="263"/>
        <v>2503708616.2946715</v>
      </c>
      <c r="AY238" s="117">
        <f t="shared" si="264"/>
        <v>2503708616.2946715</v>
      </c>
      <c r="AZ238" s="2"/>
      <c r="BA238" s="2"/>
      <c r="BV238" s="53">
        <f t="shared" si="254"/>
        <v>-133404.78928199783</v>
      </c>
      <c r="CV238" s="58">
        <f t="shared" si="255"/>
        <v>2122431300</v>
      </c>
      <c r="CW238" s="43">
        <f t="shared" si="256"/>
        <v>23582570</v>
      </c>
      <c r="CZ238" s="53">
        <f t="shared" si="257"/>
        <v>1885970700</v>
      </c>
      <c r="DA238" s="43">
        <f t="shared" si="258"/>
        <v>31432845</v>
      </c>
      <c r="DB238" s="48">
        <f t="shared" si="259"/>
        <v>52388075</v>
      </c>
    </row>
    <row r="239" spans="1:106" hidden="1">
      <c r="A239" s="3">
        <f t="shared" si="260"/>
        <v>200</v>
      </c>
      <c r="B239" s="249">
        <v>1</v>
      </c>
      <c r="C239" s="250" t="s">
        <v>185</v>
      </c>
      <c r="D239" s="251" t="s">
        <v>24</v>
      </c>
      <c r="E239" s="252"/>
      <c r="F239" s="40" t="s">
        <v>39</v>
      </c>
      <c r="G239" s="253">
        <f t="shared" si="228"/>
        <v>113</v>
      </c>
      <c r="H239" s="253">
        <f t="shared" si="229"/>
        <v>101</v>
      </c>
      <c r="I239" s="254">
        <f t="shared" si="230"/>
        <v>27506142.120000001</v>
      </c>
      <c r="J239" s="254">
        <f t="shared" si="231"/>
        <v>6</v>
      </c>
      <c r="K239" s="255">
        <f t="shared" si="232"/>
        <v>0.95</v>
      </c>
      <c r="L239" s="305">
        <f t="shared" ref="L239:L246" si="265">SUMIF($AN$4:$AN$22,D239,$BP$4:$BP$22)</f>
        <v>1.03</v>
      </c>
      <c r="M239" s="257">
        <f t="shared" si="233"/>
        <v>22491182.488652647</v>
      </c>
      <c r="N239" s="257">
        <f t="shared" si="234"/>
        <v>25351156.22050425</v>
      </c>
      <c r="O239" s="257">
        <f t="shared" si="235"/>
        <v>26914760.06442</v>
      </c>
      <c r="P239" s="257">
        <f t="shared" si="236"/>
        <v>28574803.572051391</v>
      </c>
      <c r="Q239" s="258">
        <f t="shared" si="237"/>
        <v>26914760.06442</v>
      </c>
      <c r="R239" s="257">
        <f t="shared" si="237"/>
        <v>28574803.572051391</v>
      </c>
      <c r="S239" s="257">
        <f t="shared" si="238"/>
        <v>30337234.930833355</v>
      </c>
      <c r="T239" s="257"/>
      <c r="U239" s="257">
        <f t="shared" si="239"/>
        <v>2271609431.3539171</v>
      </c>
      <c r="V239" s="257">
        <f t="shared" si="240"/>
        <v>2560466778.2709293</v>
      </c>
      <c r="W239" s="257">
        <f t="shared" si="241"/>
        <v>2718390766.5064201</v>
      </c>
      <c r="X239" s="258">
        <f t="shared" si="242"/>
        <v>2886055160.7771907</v>
      </c>
      <c r="Y239" s="258">
        <f t="shared" si="243"/>
        <v>2718390766.5064201</v>
      </c>
      <c r="Z239" s="257">
        <f t="shared" si="244"/>
        <v>2886055160.7771907</v>
      </c>
      <c r="AA239" s="257">
        <f t="shared" si="245"/>
        <v>3064060728.0141687</v>
      </c>
      <c r="AB239" s="257"/>
      <c r="AC239" s="32" t="str">
        <f t="shared" si="246"/>
        <v>BERTAHAP</v>
      </c>
      <c r="AD239" s="259">
        <f t="shared" si="247"/>
        <v>0</v>
      </c>
      <c r="AE239" s="260">
        <v>2</v>
      </c>
      <c r="AF239" s="261"/>
      <c r="AG239" s="257" t="e">
        <f>IF(AF239&gt;#REF!,"LB","KR")</f>
        <v>#REF!</v>
      </c>
      <c r="AH239" s="261">
        <f t="shared" si="222"/>
        <v>2498771000</v>
      </c>
      <c r="AI239" s="261">
        <f t="shared" si="222"/>
        <v>2816514000</v>
      </c>
      <c r="AJ239" s="261">
        <f t="shared" si="222"/>
        <v>2990230000</v>
      </c>
      <c r="AK239" s="262">
        <f t="shared" si="221"/>
        <v>3174661000</v>
      </c>
      <c r="AL239" s="262">
        <f t="shared" si="221"/>
        <v>2990230000</v>
      </c>
      <c r="AM239" s="261">
        <f t="shared" si="221"/>
        <v>3174661000</v>
      </c>
      <c r="AN239" s="261">
        <f t="shared" si="221"/>
        <v>3370467000</v>
      </c>
      <c r="AO239" s="261">
        <f t="shared" si="261"/>
        <v>3370467060.7560239</v>
      </c>
      <c r="AP239" s="51">
        <f t="shared" si="262"/>
        <v>3169644000</v>
      </c>
      <c r="AQ239" s="42">
        <f t="shared" si="262"/>
        <v>3365141000</v>
      </c>
      <c r="AR239" s="58">
        <f t="shared" si="248"/>
        <v>2852679600</v>
      </c>
      <c r="AS239" s="58">
        <f t="shared" si="249"/>
        <v>47544660</v>
      </c>
      <c r="AT239" s="336">
        <f t="shared" si="250"/>
        <v>59524893.75</v>
      </c>
      <c r="AU239" s="131">
        <f t="shared" si="251"/>
        <v>33651410</v>
      </c>
      <c r="AV239" s="5">
        <f t="shared" si="252"/>
        <v>47544660</v>
      </c>
      <c r="AW239" s="5">
        <f t="shared" si="253"/>
        <v>74755750</v>
      </c>
      <c r="AX239" s="266">
        <f t="shared" si="263"/>
        <v>3572694798.2117586</v>
      </c>
      <c r="AY239" s="117">
        <f t="shared" si="264"/>
        <v>3572694798.2117586</v>
      </c>
      <c r="AZ239" s="2"/>
      <c r="BA239" s="2"/>
      <c r="BV239" s="53">
        <f t="shared" si="254"/>
        <v>-433221.73838999867</v>
      </c>
      <c r="CV239" s="58">
        <f t="shared" si="255"/>
        <v>3028626900</v>
      </c>
      <c r="CW239" s="43">
        <f t="shared" si="256"/>
        <v>33651410</v>
      </c>
      <c r="CZ239" s="53">
        <f t="shared" si="257"/>
        <v>2691207000</v>
      </c>
      <c r="DA239" s="43">
        <f t="shared" si="258"/>
        <v>44853450</v>
      </c>
      <c r="DB239" s="48">
        <f t="shared" si="259"/>
        <v>74755750</v>
      </c>
    </row>
    <row r="240" spans="1:106" hidden="1">
      <c r="A240" s="3">
        <f t="shared" si="260"/>
        <v>201</v>
      </c>
      <c r="B240" s="249">
        <v>2</v>
      </c>
      <c r="C240" s="250" t="s">
        <v>185</v>
      </c>
      <c r="D240" s="251" t="s">
        <v>35</v>
      </c>
      <c r="E240" s="252"/>
      <c r="F240" s="40" t="s">
        <v>42</v>
      </c>
      <c r="G240" s="253">
        <f t="shared" si="228"/>
        <v>78</v>
      </c>
      <c r="H240" s="253">
        <f t="shared" si="229"/>
        <v>66</v>
      </c>
      <c r="I240" s="254">
        <f t="shared" si="230"/>
        <v>27506142.120000001</v>
      </c>
      <c r="J240" s="254">
        <f t="shared" si="231"/>
        <v>2</v>
      </c>
      <c r="K240" s="255">
        <f t="shared" si="232"/>
        <v>0.93</v>
      </c>
      <c r="L240" s="305">
        <f t="shared" si="265"/>
        <v>1.03</v>
      </c>
      <c r="M240" s="257">
        <f t="shared" si="233"/>
        <v>22017683.909944173</v>
      </c>
      <c r="N240" s="257">
        <f t="shared" si="234"/>
        <v>24817447.668493636</v>
      </c>
      <c r="O240" s="257">
        <f t="shared" si="235"/>
        <v>26348133.536748003</v>
      </c>
      <c r="P240" s="257">
        <f t="shared" si="236"/>
        <v>27973228.760008208</v>
      </c>
      <c r="Q240" s="258">
        <f t="shared" si="237"/>
        <v>26348133.536748003</v>
      </c>
      <c r="R240" s="257">
        <f t="shared" si="237"/>
        <v>27973228.760008208</v>
      </c>
      <c r="S240" s="257">
        <f t="shared" si="238"/>
        <v>29698556.300710551</v>
      </c>
      <c r="T240" s="257"/>
      <c r="U240" s="257">
        <f t="shared" si="239"/>
        <v>1453167138.0563154</v>
      </c>
      <c r="V240" s="257">
        <f t="shared" si="240"/>
        <v>1637951546.12058</v>
      </c>
      <c r="W240" s="257">
        <f t="shared" si="241"/>
        <v>1738976813.4253683</v>
      </c>
      <c r="X240" s="258">
        <f t="shared" si="242"/>
        <v>1846233098.1605418</v>
      </c>
      <c r="Y240" s="258">
        <f t="shared" si="243"/>
        <v>1738976813.4253683</v>
      </c>
      <c r="Z240" s="257">
        <f t="shared" si="244"/>
        <v>1846233098.1605418</v>
      </c>
      <c r="AA240" s="257">
        <f t="shared" si="245"/>
        <v>1960104715.8468964</v>
      </c>
      <c r="AB240" s="257"/>
      <c r="AC240" s="32" t="str">
        <f t="shared" si="246"/>
        <v>BERTAHAP</v>
      </c>
      <c r="AD240" s="259">
        <f t="shared" si="247"/>
        <v>0</v>
      </c>
      <c r="AE240" s="260">
        <v>2</v>
      </c>
      <c r="AF240" s="261"/>
      <c r="AG240" s="257" t="e">
        <f>IF(AF240&gt;#REF!,"LB","KR")</f>
        <v>#REF!</v>
      </c>
      <c r="AH240" s="261">
        <f t="shared" si="222"/>
        <v>1598484000</v>
      </c>
      <c r="AI240" s="261">
        <f t="shared" si="222"/>
        <v>1801747000</v>
      </c>
      <c r="AJ240" s="261">
        <f t="shared" si="222"/>
        <v>1912875000</v>
      </c>
      <c r="AK240" s="262">
        <f t="shared" si="221"/>
        <v>2030857000</v>
      </c>
      <c r="AL240" s="262">
        <f t="shared" si="221"/>
        <v>1912875000</v>
      </c>
      <c r="AM240" s="261">
        <f t="shared" si="221"/>
        <v>2030857000</v>
      </c>
      <c r="AN240" s="261">
        <f t="shared" si="221"/>
        <v>2156116000</v>
      </c>
      <c r="AO240" s="261">
        <f t="shared" si="261"/>
        <v>2156115762.7872066</v>
      </c>
      <c r="AP240" s="51">
        <f t="shared" si="262"/>
        <v>2027648000</v>
      </c>
      <c r="AQ240" s="42">
        <f t="shared" si="262"/>
        <v>2152709000</v>
      </c>
      <c r="AR240" s="58">
        <f t="shared" si="248"/>
        <v>1824883200</v>
      </c>
      <c r="AS240" s="58">
        <f t="shared" si="249"/>
        <v>30414720</v>
      </c>
      <c r="AT240" s="336">
        <f t="shared" si="250"/>
        <v>38078568.75</v>
      </c>
      <c r="AU240" s="131">
        <f t="shared" si="251"/>
        <v>21527090</v>
      </c>
      <c r="AV240" s="5">
        <f t="shared" si="252"/>
        <v>30414720</v>
      </c>
      <c r="AW240" s="5">
        <f t="shared" si="253"/>
        <v>47821875</v>
      </c>
      <c r="AX240" s="266">
        <f t="shared" si="263"/>
        <v>2285482910.3338127</v>
      </c>
      <c r="AY240" s="117">
        <f t="shared" si="264"/>
        <v>2285482910.3338127</v>
      </c>
      <c r="AZ240" s="2"/>
      <c r="BA240" s="2"/>
      <c r="BV240" s="53">
        <f t="shared" si="254"/>
        <v>-999848.26606199518</v>
      </c>
      <c r="CV240" s="58">
        <f t="shared" si="255"/>
        <v>1937438100</v>
      </c>
      <c r="CW240" s="43">
        <f t="shared" si="256"/>
        <v>21527090</v>
      </c>
      <c r="CZ240" s="53">
        <f t="shared" si="257"/>
        <v>1721587500</v>
      </c>
      <c r="DA240" s="43">
        <f t="shared" si="258"/>
        <v>28693125</v>
      </c>
      <c r="DB240" s="48">
        <f t="shared" si="259"/>
        <v>47821875</v>
      </c>
    </row>
    <row r="241" spans="1:106" hidden="1">
      <c r="A241" s="3">
        <f t="shared" si="260"/>
        <v>202</v>
      </c>
      <c r="B241" s="249">
        <v>3</v>
      </c>
      <c r="C241" s="250" t="s">
        <v>185</v>
      </c>
      <c r="D241" s="251" t="s">
        <v>41</v>
      </c>
      <c r="E241" s="252"/>
      <c r="F241" s="40" t="s">
        <v>45</v>
      </c>
      <c r="G241" s="253">
        <f t="shared" si="228"/>
        <v>60</v>
      </c>
      <c r="H241" s="253">
        <f t="shared" si="229"/>
        <v>52</v>
      </c>
      <c r="I241" s="254">
        <f t="shared" si="230"/>
        <v>27506142.120000001</v>
      </c>
      <c r="J241" s="254">
        <f t="shared" si="231"/>
        <v>2</v>
      </c>
      <c r="K241" s="255">
        <f t="shared" si="232"/>
        <v>0.93</v>
      </c>
      <c r="L241" s="305">
        <f t="shared" si="265"/>
        <v>1.03</v>
      </c>
      <c r="M241" s="257">
        <f t="shared" si="233"/>
        <v>22017683.909944173</v>
      </c>
      <c r="N241" s="257">
        <f t="shared" si="234"/>
        <v>24817447.668493636</v>
      </c>
      <c r="O241" s="257">
        <f t="shared" si="235"/>
        <v>26348133.536748003</v>
      </c>
      <c r="P241" s="257">
        <f t="shared" si="236"/>
        <v>27973228.760008208</v>
      </c>
      <c r="Q241" s="258">
        <f t="shared" si="237"/>
        <v>26348133.536748003</v>
      </c>
      <c r="R241" s="257">
        <f t="shared" si="237"/>
        <v>27973228.760008208</v>
      </c>
      <c r="S241" s="257">
        <f t="shared" si="238"/>
        <v>29698556.300710551</v>
      </c>
      <c r="T241" s="257"/>
      <c r="U241" s="257">
        <f t="shared" si="239"/>
        <v>1144919563.3170969</v>
      </c>
      <c r="V241" s="257">
        <f t="shared" si="240"/>
        <v>1290507278.7616692</v>
      </c>
      <c r="W241" s="257">
        <f t="shared" si="241"/>
        <v>1370102943.9108961</v>
      </c>
      <c r="X241" s="258">
        <f t="shared" si="242"/>
        <v>1454607895.5204268</v>
      </c>
      <c r="Y241" s="258">
        <f t="shared" si="243"/>
        <v>1370102943.9108961</v>
      </c>
      <c r="Z241" s="257">
        <f t="shared" si="244"/>
        <v>1454607895.5204268</v>
      </c>
      <c r="AA241" s="257">
        <f t="shared" si="245"/>
        <v>1544324927.6369486</v>
      </c>
      <c r="AB241" s="257"/>
      <c r="AC241" s="32" t="str">
        <f t="shared" si="246"/>
        <v>BERTAHAP</v>
      </c>
      <c r="AD241" s="259">
        <f t="shared" si="247"/>
        <v>0</v>
      </c>
      <c r="AE241" s="260">
        <v>2</v>
      </c>
      <c r="AF241" s="261"/>
      <c r="AG241" s="257" t="e">
        <f>IF(AF241&gt;#REF!,"LB","KR")</f>
        <v>#REF!</v>
      </c>
      <c r="AH241" s="261">
        <f t="shared" si="222"/>
        <v>1259412000</v>
      </c>
      <c r="AI241" s="261">
        <f t="shared" si="222"/>
        <v>1419559000</v>
      </c>
      <c r="AJ241" s="261">
        <f t="shared" si="222"/>
        <v>1507114000</v>
      </c>
      <c r="AK241" s="262">
        <f t="shared" si="221"/>
        <v>1600069000</v>
      </c>
      <c r="AL241" s="262">
        <f t="shared" si="221"/>
        <v>1507114000</v>
      </c>
      <c r="AM241" s="261">
        <f t="shared" si="221"/>
        <v>1600069000</v>
      </c>
      <c r="AN241" s="261">
        <f t="shared" si="221"/>
        <v>1698758000</v>
      </c>
      <c r="AO241" s="261">
        <f t="shared" si="261"/>
        <v>1698757712.850862</v>
      </c>
      <c r="AP241" s="51">
        <f t="shared" si="262"/>
        <v>1597541000</v>
      </c>
      <c r="AQ241" s="42">
        <f t="shared" si="262"/>
        <v>1696074000</v>
      </c>
      <c r="AR241" s="58">
        <f t="shared" si="248"/>
        <v>1437786900</v>
      </c>
      <c r="AS241" s="58">
        <f t="shared" si="249"/>
        <v>23963115</v>
      </c>
      <c r="AT241" s="336">
        <f t="shared" si="250"/>
        <v>30001293.75</v>
      </c>
      <c r="AU241" s="131">
        <f t="shared" si="251"/>
        <v>16960740</v>
      </c>
      <c r="AV241" s="5">
        <f t="shared" si="252"/>
        <v>23963115</v>
      </c>
      <c r="AW241" s="5">
        <f t="shared" si="253"/>
        <v>37677850</v>
      </c>
      <c r="AX241" s="266">
        <f t="shared" si="263"/>
        <v>1800683762.487875</v>
      </c>
      <c r="AY241" s="117">
        <f t="shared" si="264"/>
        <v>1800683762.487875</v>
      </c>
      <c r="AZ241" s="2"/>
      <c r="BA241" s="2"/>
      <c r="BV241" s="53">
        <f t="shared" si="254"/>
        <v>-999848.26606199518</v>
      </c>
      <c r="CV241" s="58">
        <f t="shared" si="255"/>
        <v>1526466600</v>
      </c>
      <c r="CW241" s="43">
        <f t="shared" si="256"/>
        <v>16960740</v>
      </c>
      <c r="CZ241" s="53">
        <f t="shared" si="257"/>
        <v>1356402600</v>
      </c>
      <c r="DA241" s="43">
        <f t="shared" si="258"/>
        <v>22606710</v>
      </c>
      <c r="DB241" s="48">
        <f t="shared" si="259"/>
        <v>37677850</v>
      </c>
    </row>
    <row r="242" spans="1:106" hidden="1">
      <c r="A242" s="3">
        <f t="shared" si="260"/>
        <v>203</v>
      </c>
      <c r="B242" s="249">
        <v>4</v>
      </c>
      <c r="C242" s="250" t="s">
        <v>185</v>
      </c>
      <c r="D242" s="251">
        <v>10</v>
      </c>
      <c r="E242" s="252"/>
      <c r="F242" s="40" t="s">
        <v>48</v>
      </c>
      <c r="G242" s="253">
        <f t="shared" si="228"/>
        <v>74</v>
      </c>
      <c r="H242" s="253">
        <f t="shared" si="229"/>
        <v>63</v>
      </c>
      <c r="I242" s="254">
        <f t="shared" si="230"/>
        <v>27506142.120000001</v>
      </c>
      <c r="J242" s="254">
        <f t="shared" si="231"/>
        <v>2</v>
      </c>
      <c r="K242" s="255">
        <f t="shared" si="232"/>
        <v>0.93</v>
      </c>
      <c r="L242" s="305">
        <f t="shared" si="265"/>
        <v>1.03</v>
      </c>
      <c r="M242" s="257">
        <f t="shared" si="233"/>
        <v>22017683.909944173</v>
      </c>
      <c r="N242" s="257">
        <f t="shared" si="234"/>
        <v>24817447.668493636</v>
      </c>
      <c r="O242" s="257">
        <f t="shared" si="235"/>
        <v>26348133.536748003</v>
      </c>
      <c r="P242" s="257">
        <f t="shared" si="236"/>
        <v>27973228.760008208</v>
      </c>
      <c r="Q242" s="258">
        <f t="shared" si="237"/>
        <v>26348133.536748003</v>
      </c>
      <c r="R242" s="257">
        <f t="shared" si="237"/>
        <v>27973228.760008208</v>
      </c>
      <c r="S242" s="257">
        <f t="shared" si="238"/>
        <v>29698556.300710551</v>
      </c>
      <c r="T242" s="257"/>
      <c r="U242" s="257">
        <f t="shared" si="239"/>
        <v>1387114086.326483</v>
      </c>
      <c r="V242" s="257">
        <f t="shared" si="240"/>
        <v>1563499203.115099</v>
      </c>
      <c r="W242" s="257">
        <f t="shared" si="241"/>
        <v>1659932412.8151243</v>
      </c>
      <c r="X242" s="258">
        <f t="shared" si="242"/>
        <v>1762313411.8805172</v>
      </c>
      <c r="Y242" s="258">
        <f t="shared" si="243"/>
        <v>1659932412.8151243</v>
      </c>
      <c r="Z242" s="257">
        <f t="shared" si="244"/>
        <v>1762313411.8805172</v>
      </c>
      <c r="AA242" s="257">
        <f t="shared" si="245"/>
        <v>1871009046.9447649</v>
      </c>
      <c r="AB242" s="257"/>
      <c r="AC242" s="32" t="str">
        <f t="shared" si="246"/>
        <v>BERTAHAP</v>
      </c>
      <c r="AD242" s="259">
        <f t="shared" si="247"/>
        <v>0</v>
      </c>
      <c r="AE242" s="260">
        <v>2</v>
      </c>
      <c r="AF242" s="261"/>
      <c r="AG242" s="257" t="e">
        <f>IF(AF242&gt;#REF!,"LB","KR")</f>
        <v>#REF!</v>
      </c>
      <c r="AH242" s="261">
        <f t="shared" si="222"/>
        <v>1525826000</v>
      </c>
      <c r="AI242" s="261">
        <f t="shared" si="222"/>
        <v>1719850000</v>
      </c>
      <c r="AJ242" s="261">
        <f t="shared" si="222"/>
        <v>1825926000</v>
      </c>
      <c r="AK242" s="262">
        <f t="shared" si="221"/>
        <v>1938545000</v>
      </c>
      <c r="AL242" s="262">
        <f t="shared" si="221"/>
        <v>1825926000</v>
      </c>
      <c r="AM242" s="261">
        <f t="shared" si="221"/>
        <v>1938545000</v>
      </c>
      <c r="AN242" s="261">
        <f t="shared" si="221"/>
        <v>2058110000</v>
      </c>
      <c r="AO242" s="261">
        <f t="shared" si="261"/>
        <v>2058110163.0357656</v>
      </c>
      <c r="AP242" s="51">
        <f t="shared" si="262"/>
        <v>1935482000</v>
      </c>
      <c r="AQ242" s="42">
        <f t="shared" si="262"/>
        <v>2054858000</v>
      </c>
      <c r="AR242" s="58">
        <f t="shared" si="248"/>
        <v>1741933800</v>
      </c>
      <c r="AS242" s="58">
        <f t="shared" si="249"/>
        <v>29032230</v>
      </c>
      <c r="AT242" s="336">
        <f t="shared" si="250"/>
        <v>36347718.75</v>
      </c>
      <c r="AU242" s="131">
        <f t="shared" si="251"/>
        <v>20548580</v>
      </c>
      <c r="AV242" s="5">
        <f t="shared" si="252"/>
        <v>29032230</v>
      </c>
      <c r="AW242" s="5">
        <f t="shared" si="253"/>
        <v>45648150</v>
      </c>
      <c r="AX242" s="266">
        <f t="shared" si="263"/>
        <v>2181596696.1455159</v>
      </c>
      <c r="AY242" s="117">
        <f t="shared" si="264"/>
        <v>2181596696.1455159</v>
      </c>
      <c r="AZ242" s="2"/>
      <c r="BA242" s="2"/>
      <c r="BV242" s="53">
        <f t="shared" si="254"/>
        <v>-999848.26606199518</v>
      </c>
      <c r="CV242" s="58">
        <f t="shared" si="255"/>
        <v>1849372200</v>
      </c>
      <c r="CW242" s="43">
        <f t="shared" si="256"/>
        <v>20548580</v>
      </c>
      <c r="CZ242" s="53">
        <f t="shared" si="257"/>
        <v>1643333400</v>
      </c>
      <c r="DA242" s="43">
        <f t="shared" si="258"/>
        <v>27388890</v>
      </c>
      <c r="DB242" s="48">
        <f t="shared" si="259"/>
        <v>45648150</v>
      </c>
    </row>
    <row r="243" spans="1:106" hidden="1">
      <c r="A243" s="3">
        <f t="shared" si="260"/>
        <v>204</v>
      </c>
      <c r="B243" s="249">
        <v>5</v>
      </c>
      <c r="C243" s="250" t="s">
        <v>185</v>
      </c>
      <c r="D243" s="251">
        <v>16</v>
      </c>
      <c r="E243" s="252"/>
      <c r="F243" s="40" t="s">
        <v>52</v>
      </c>
      <c r="G243" s="253">
        <f t="shared" si="228"/>
        <v>71</v>
      </c>
      <c r="H243" s="253">
        <f t="shared" si="229"/>
        <v>63</v>
      </c>
      <c r="I243" s="254">
        <f t="shared" si="230"/>
        <v>27506142.120000001</v>
      </c>
      <c r="J243" s="254">
        <f t="shared" si="231"/>
        <v>2</v>
      </c>
      <c r="K243" s="255">
        <f t="shared" si="232"/>
        <v>0.93</v>
      </c>
      <c r="L243" s="305">
        <f t="shared" si="265"/>
        <v>1.03</v>
      </c>
      <c r="M243" s="257">
        <f t="shared" si="233"/>
        <v>22017683.909944173</v>
      </c>
      <c r="N243" s="257">
        <f t="shared" si="234"/>
        <v>24817447.668493636</v>
      </c>
      <c r="O243" s="257">
        <f t="shared" si="235"/>
        <v>26348133.536748003</v>
      </c>
      <c r="P243" s="257">
        <f t="shared" si="236"/>
        <v>27973228.760008208</v>
      </c>
      <c r="Q243" s="258">
        <f t="shared" si="237"/>
        <v>26348133.536748003</v>
      </c>
      <c r="R243" s="257">
        <f t="shared" si="237"/>
        <v>27973228.760008208</v>
      </c>
      <c r="S243" s="257">
        <f t="shared" si="238"/>
        <v>29698556.300710551</v>
      </c>
      <c r="T243" s="257"/>
      <c r="U243" s="257">
        <f t="shared" si="239"/>
        <v>1387114086.326483</v>
      </c>
      <c r="V243" s="257">
        <f t="shared" si="240"/>
        <v>1563499203.115099</v>
      </c>
      <c r="W243" s="257">
        <f t="shared" si="241"/>
        <v>1659932412.8151243</v>
      </c>
      <c r="X243" s="258">
        <f t="shared" si="242"/>
        <v>1762313411.8805172</v>
      </c>
      <c r="Y243" s="258">
        <f t="shared" si="243"/>
        <v>1659932412.8151243</v>
      </c>
      <c r="Z243" s="257">
        <f t="shared" si="244"/>
        <v>1762313411.8805172</v>
      </c>
      <c r="AA243" s="257">
        <f t="shared" si="245"/>
        <v>1871009046.9447649</v>
      </c>
      <c r="AB243" s="257"/>
      <c r="AC243" s="32" t="str">
        <f t="shared" si="246"/>
        <v>BERTAHAP</v>
      </c>
      <c r="AD243" s="259">
        <f t="shared" si="247"/>
        <v>0</v>
      </c>
      <c r="AE243" s="260">
        <v>2</v>
      </c>
      <c r="AF243" s="261"/>
      <c r="AG243" s="257" t="e">
        <f>IF(AF243&gt;#REF!,"LB","KR")</f>
        <v>#REF!</v>
      </c>
      <c r="AH243" s="261">
        <f t="shared" si="222"/>
        <v>1525826000</v>
      </c>
      <c r="AI243" s="261">
        <f t="shared" si="222"/>
        <v>1719850000</v>
      </c>
      <c r="AJ243" s="261">
        <f t="shared" si="222"/>
        <v>1825926000</v>
      </c>
      <c r="AK243" s="262">
        <f t="shared" si="221"/>
        <v>1938545000</v>
      </c>
      <c r="AL243" s="262">
        <f t="shared" si="221"/>
        <v>1825926000</v>
      </c>
      <c r="AM243" s="261">
        <f t="shared" si="221"/>
        <v>1938545000</v>
      </c>
      <c r="AN243" s="261">
        <f t="shared" si="221"/>
        <v>2058110000</v>
      </c>
      <c r="AO243" s="261">
        <f t="shared" si="261"/>
        <v>2058110163.0357656</v>
      </c>
      <c r="AP243" s="51">
        <f t="shared" si="262"/>
        <v>1935482000</v>
      </c>
      <c r="AQ243" s="42">
        <f t="shared" si="262"/>
        <v>2054858000</v>
      </c>
      <c r="AR243" s="58">
        <f t="shared" si="248"/>
        <v>1741933800</v>
      </c>
      <c r="AS243" s="58">
        <f t="shared" si="249"/>
        <v>29032230</v>
      </c>
      <c r="AT243" s="336">
        <f t="shared" si="250"/>
        <v>36347718.75</v>
      </c>
      <c r="AU243" s="131">
        <f t="shared" si="251"/>
        <v>20548580</v>
      </c>
      <c r="AV243" s="5">
        <f t="shared" si="252"/>
        <v>29032230</v>
      </c>
      <c r="AW243" s="5">
        <f t="shared" si="253"/>
        <v>45648150</v>
      </c>
      <c r="AX243" s="266">
        <f t="shared" si="263"/>
        <v>2181596696.1455159</v>
      </c>
      <c r="AY243" s="117">
        <f t="shared" si="264"/>
        <v>2181596696.1455159</v>
      </c>
      <c r="AZ243" s="2"/>
      <c r="BA243" s="2"/>
      <c r="BV243" s="53">
        <f t="shared" si="254"/>
        <v>-999848.26606199518</v>
      </c>
      <c r="CV243" s="58">
        <f t="shared" si="255"/>
        <v>1849372200</v>
      </c>
      <c r="CW243" s="43">
        <f t="shared" si="256"/>
        <v>20548580</v>
      </c>
      <c r="CZ243" s="53">
        <f t="shared" si="257"/>
        <v>1643333400</v>
      </c>
      <c r="DA243" s="43">
        <f t="shared" si="258"/>
        <v>27388890</v>
      </c>
      <c r="DB243" s="48">
        <f t="shared" si="259"/>
        <v>45648150</v>
      </c>
    </row>
    <row r="244" spans="1:106" hidden="1">
      <c r="A244" s="3">
        <f t="shared" si="260"/>
        <v>205</v>
      </c>
      <c r="B244" s="249">
        <v>6</v>
      </c>
      <c r="C244" s="250" t="s">
        <v>185</v>
      </c>
      <c r="D244" s="285">
        <v>18</v>
      </c>
      <c r="E244" s="252"/>
      <c r="F244" s="40" t="s">
        <v>54</v>
      </c>
      <c r="G244" s="253">
        <f t="shared" si="228"/>
        <v>97</v>
      </c>
      <c r="H244" s="253">
        <f t="shared" si="229"/>
        <v>85</v>
      </c>
      <c r="I244" s="254">
        <f t="shared" si="230"/>
        <v>27506142.120000001</v>
      </c>
      <c r="J244" s="254">
        <f t="shared" si="231"/>
        <v>2</v>
      </c>
      <c r="K244" s="255">
        <f t="shared" si="232"/>
        <v>0.93</v>
      </c>
      <c r="L244" s="305">
        <f t="shared" si="265"/>
        <v>1.03</v>
      </c>
      <c r="M244" s="257">
        <f t="shared" si="233"/>
        <v>22017683.909944173</v>
      </c>
      <c r="N244" s="257">
        <f t="shared" si="234"/>
        <v>24817447.668493636</v>
      </c>
      <c r="O244" s="257">
        <f t="shared" si="235"/>
        <v>26348133.536748003</v>
      </c>
      <c r="P244" s="257">
        <f t="shared" si="236"/>
        <v>27973228.760008208</v>
      </c>
      <c r="Q244" s="258">
        <f t="shared" si="237"/>
        <v>26348133.536748003</v>
      </c>
      <c r="R244" s="257">
        <f t="shared" si="237"/>
        <v>27973228.760008208</v>
      </c>
      <c r="S244" s="257">
        <f t="shared" si="238"/>
        <v>29698556.300710551</v>
      </c>
      <c r="T244" s="257"/>
      <c r="U244" s="257">
        <f t="shared" si="239"/>
        <v>1871503132.3452547</v>
      </c>
      <c r="V244" s="257">
        <f t="shared" si="240"/>
        <v>2109483051.821959</v>
      </c>
      <c r="W244" s="257">
        <f t="shared" si="241"/>
        <v>2239591350.6235805</v>
      </c>
      <c r="X244" s="258">
        <f t="shared" si="242"/>
        <v>2377724444.6006975</v>
      </c>
      <c r="Y244" s="258">
        <f t="shared" si="243"/>
        <v>2239591350.6235805</v>
      </c>
      <c r="Z244" s="257">
        <f t="shared" si="244"/>
        <v>2377724444.6006975</v>
      </c>
      <c r="AA244" s="257">
        <f t="shared" si="245"/>
        <v>2524377285.5603967</v>
      </c>
      <c r="AB244" s="257"/>
      <c r="AC244" s="32" t="str">
        <f t="shared" si="246"/>
        <v>BERTAHAP</v>
      </c>
      <c r="AD244" s="259">
        <f t="shared" si="247"/>
        <v>0</v>
      </c>
      <c r="AE244" s="260">
        <v>2</v>
      </c>
      <c r="AF244" s="261"/>
      <c r="AG244" s="257" t="e">
        <f>IF(AF244&gt;#REF!,"LB","KR")</f>
        <v>#REF!</v>
      </c>
      <c r="AH244" s="261">
        <f t="shared" si="222"/>
        <v>2058654000</v>
      </c>
      <c r="AI244" s="261">
        <f t="shared" si="222"/>
        <v>2320432000</v>
      </c>
      <c r="AJ244" s="261">
        <f t="shared" si="222"/>
        <v>2463551000</v>
      </c>
      <c r="AK244" s="262">
        <f t="shared" si="221"/>
        <v>2615497000</v>
      </c>
      <c r="AL244" s="262">
        <f t="shared" si="221"/>
        <v>2463551000</v>
      </c>
      <c r="AM244" s="261">
        <f t="shared" si="221"/>
        <v>2615497000</v>
      </c>
      <c r="AN244" s="261">
        <f t="shared" si="221"/>
        <v>2776816000</v>
      </c>
      <c r="AO244" s="261">
        <f t="shared" si="261"/>
        <v>2776815063.4055724</v>
      </c>
      <c r="AP244" s="51">
        <f t="shared" si="262"/>
        <v>2611365000</v>
      </c>
      <c r="AQ244" s="42">
        <f t="shared" si="262"/>
        <v>2772427000</v>
      </c>
      <c r="AR244" s="58">
        <f t="shared" si="248"/>
        <v>2350228500</v>
      </c>
      <c r="AS244" s="58">
        <f t="shared" si="249"/>
        <v>39170475</v>
      </c>
      <c r="AT244" s="336">
        <f t="shared" si="250"/>
        <v>49040568.75</v>
      </c>
      <c r="AU244" s="131">
        <f t="shared" si="251"/>
        <v>27724270</v>
      </c>
      <c r="AV244" s="5">
        <f t="shared" si="252"/>
        <v>39170475</v>
      </c>
      <c r="AW244" s="5">
        <f t="shared" si="253"/>
        <v>61588775</v>
      </c>
      <c r="AX244" s="266">
        <f t="shared" si="263"/>
        <v>2943423625.138391</v>
      </c>
      <c r="AY244" s="117">
        <f t="shared" si="264"/>
        <v>2943423625.138391</v>
      </c>
      <c r="AZ244" s="2"/>
      <c r="BA244" s="2"/>
      <c r="BV244" s="53">
        <f t="shared" si="254"/>
        <v>-999848.26606199518</v>
      </c>
      <c r="CV244" s="58">
        <f t="shared" si="255"/>
        <v>2495184300</v>
      </c>
      <c r="CW244" s="43">
        <f t="shared" si="256"/>
        <v>27724270</v>
      </c>
      <c r="CZ244" s="53">
        <f t="shared" si="257"/>
        <v>2217195900</v>
      </c>
      <c r="DA244" s="43">
        <f t="shared" si="258"/>
        <v>36953265</v>
      </c>
      <c r="DB244" s="48">
        <f t="shared" si="259"/>
        <v>61588775</v>
      </c>
    </row>
    <row r="245" spans="1:106" hidden="1">
      <c r="A245" s="3">
        <f t="shared" si="260"/>
        <v>206</v>
      </c>
      <c r="B245" s="249">
        <v>7</v>
      </c>
      <c r="C245" s="250" t="s">
        <v>185</v>
      </c>
      <c r="D245" s="285">
        <v>20</v>
      </c>
      <c r="E245" s="252"/>
      <c r="F245" s="40" t="s">
        <v>70</v>
      </c>
      <c r="G245" s="253">
        <f t="shared" si="228"/>
        <v>60</v>
      </c>
      <c r="H245" s="253">
        <f t="shared" si="229"/>
        <v>51</v>
      </c>
      <c r="I245" s="254">
        <f t="shared" si="230"/>
        <v>27506142.120000001</v>
      </c>
      <c r="J245" s="254">
        <f t="shared" si="231"/>
        <v>2</v>
      </c>
      <c r="K245" s="255">
        <f t="shared" si="232"/>
        <v>0.93</v>
      </c>
      <c r="L245" s="305">
        <f t="shared" si="265"/>
        <v>1.03</v>
      </c>
      <c r="M245" s="257">
        <f t="shared" si="233"/>
        <v>22017683.909944173</v>
      </c>
      <c r="N245" s="257">
        <f t="shared" si="234"/>
        <v>24817447.668493636</v>
      </c>
      <c r="O245" s="257">
        <f t="shared" si="235"/>
        <v>26348133.536748003</v>
      </c>
      <c r="P245" s="257">
        <f t="shared" si="236"/>
        <v>27973228.760008208</v>
      </c>
      <c r="Q245" s="258">
        <f t="shared" si="237"/>
        <v>26348133.536748003</v>
      </c>
      <c r="R245" s="257">
        <f t="shared" si="237"/>
        <v>27973228.760008208</v>
      </c>
      <c r="S245" s="257">
        <f t="shared" si="238"/>
        <v>29698556.300710551</v>
      </c>
      <c r="T245" s="257"/>
      <c r="U245" s="257">
        <f t="shared" si="239"/>
        <v>1122901879.4071529</v>
      </c>
      <c r="V245" s="257">
        <f t="shared" si="240"/>
        <v>1265689831.0931754</v>
      </c>
      <c r="W245" s="257">
        <f t="shared" si="241"/>
        <v>1343754810.3741481</v>
      </c>
      <c r="X245" s="258">
        <f t="shared" si="242"/>
        <v>1426634666.7604187</v>
      </c>
      <c r="Y245" s="258">
        <f t="shared" si="243"/>
        <v>1343754810.3741481</v>
      </c>
      <c r="Z245" s="257">
        <f t="shared" si="244"/>
        <v>1426634666.7604187</v>
      </c>
      <c r="AA245" s="257">
        <f t="shared" si="245"/>
        <v>1514626371.3362381</v>
      </c>
      <c r="AB245" s="257"/>
      <c r="AC245" s="32" t="str">
        <f t="shared" si="246"/>
        <v>BERTAHAP</v>
      </c>
      <c r="AD245" s="259">
        <f t="shared" si="247"/>
        <v>0</v>
      </c>
      <c r="AE245" s="260">
        <v>2</v>
      </c>
      <c r="AF245" s="261"/>
      <c r="AG245" s="257" t="e">
        <f>IF(AF245&gt;#REF!,"LB","KR")</f>
        <v>#REF!</v>
      </c>
      <c r="AH245" s="261">
        <f t="shared" si="222"/>
        <v>1235193000</v>
      </c>
      <c r="AI245" s="261">
        <f t="shared" si="222"/>
        <v>1392259000</v>
      </c>
      <c r="AJ245" s="261">
        <f t="shared" si="222"/>
        <v>1478131000</v>
      </c>
      <c r="AK245" s="262">
        <f t="shared" si="221"/>
        <v>1569299000</v>
      </c>
      <c r="AL245" s="262">
        <f t="shared" si="221"/>
        <v>1478131000</v>
      </c>
      <c r="AM245" s="261">
        <f t="shared" si="221"/>
        <v>1569299000</v>
      </c>
      <c r="AN245" s="261">
        <f t="shared" si="221"/>
        <v>1666090000</v>
      </c>
      <c r="AO245" s="261">
        <f t="shared" si="261"/>
        <v>1666089887.3855722</v>
      </c>
      <c r="AP245" s="51">
        <f t="shared" si="262"/>
        <v>1566819000</v>
      </c>
      <c r="AQ245" s="42">
        <f t="shared" si="262"/>
        <v>1663457000</v>
      </c>
      <c r="AR245" s="58">
        <f t="shared" si="248"/>
        <v>1410137100</v>
      </c>
      <c r="AS245" s="58">
        <f t="shared" si="249"/>
        <v>23502285</v>
      </c>
      <c r="AT245" s="336">
        <f t="shared" si="250"/>
        <v>29424356.25</v>
      </c>
      <c r="AU245" s="131">
        <f t="shared" si="251"/>
        <v>16634570</v>
      </c>
      <c r="AV245" s="5">
        <f t="shared" si="252"/>
        <v>23502285</v>
      </c>
      <c r="AW245" s="5">
        <f t="shared" si="253"/>
        <v>36953275</v>
      </c>
      <c r="AX245" s="266">
        <f t="shared" si="263"/>
        <v>1766055024.4251094</v>
      </c>
      <c r="AY245" s="117">
        <f t="shared" si="264"/>
        <v>1766055024.4251094</v>
      </c>
      <c r="AZ245" s="2"/>
      <c r="BA245" s="2"/>
      <c r="BV245" s="53">
        <f t="shared" si="254"/>
        <v>-999848.26606199518</v>
      </c>
      <c r="CV245" s="58">
        <f t="shared" si="255"/>
        <v>1497111300</v>
      </c>
      <c r="CW245" s="43">
        <f t="shared" si="256"/>
        <v>16634570</v>
      </c>
      <c r="CZ245" s="53">
        <f t="shared" si="257"/>
        <v>1330317900</v>
      </c>
      <c r="DA245" s="43">
        <f t="shared" si="258"/>
        <v>22171965</v>
      </c>
      <c r="DB245" s="48">
        <f t="shared" si="259"/>
        <v>36953275</v>
      </c>
    </row>
    <row r="246" spans="1:106" hidden="1">
      <c r="A246" s="3">
        <f t="shared" si="260"/>
        <v>207</v>
      </c>
      <c r="B246" s="249">
        <v>8</v>
      </c>
      <c r="C246" s="250" t="s">
        <v>185</v>
      </c>
      <c r="D246" s="285">
        <v>22</v>
      </c>
      <c r="E246" s="252"/>
      <c r="F246" s="40" t="s">
        <v>89</v>
      </c>
      <c r="G246" s="253">
        <f t="shared" si="228"/>
        <v>81</v>
      </c>
      <c r="H246" s="253">
        <f t="shared" si="229"/>
        <v>70</v>
      </c>
      <c r="I246" s="254">
        <f t="shared" si="230"/>
        <v>27506142.120000001</v>
      </c>
      <c r="J246" s="254">
        <f t="shared" si="231"/>
        <v>4</v>
      </c>
      <c r="K246" s="255">
        <f t="shared" si="232"/>
        <v>0.97</v>
      </c>
      <c r="L246" s="305">
        <f t="shared" si="265"/>
        <v>1.03</v>
      </c>
      <c r="M246" s="257">
        <f t="shared" si="233"/>
        <v>22964681.067361128</v>
      </c>
      <c r="N246" s="257">
        <f t="shared" si="234"/>
        <v>25884864.772514869</v>
      </c>
      <c r="O246" s="257">
        <f t="shared" si="235"/>
        <v>27481386.592092004</v>
      </c>
      <c r="P246" s="257">
        <f t="shared" si="236"/>
        <v>29176378.384094581</v>
      </c>
      <c r="Q246" s="258">
        <f t="shared" si="237"/>
        <v>27481386.592092004</v>
      </c>
      <c r="R246" s="257">
        <f t="shared" si="237"/>
        <v>29176378.384094581</v>
      </c>
      <c r="S246" s="257">
        <f t="shared" si="238"/>
        <v>30975913.560956165</v>
      </c>
      <c r="T246" s="257"/>
      <c r="U246" s="257">
        <f t="shared" si="239"/>
        <v>1607527674.7152789</v>
      </c>
      <c r="V246" s="257">
        <f t="shared" si="240"/>
        <v>1811940534.0760407</v>
      </c>
      <c r="W246" s="257">
        <f t="shared" si="241"/>
        <v>1923697061.4464402</v>
      </c>
      <c r="X246" s="258">
        <f t="shared" si="242"/>
        <v>2042346486.8866208</v>
      </c>
      <c r="Y246" s="258">
        <f t="shared" si="243"/>
        <v>1923697061.4464402</v>
      </c>
      <c r="Z246" s="257">
        <f t="shared" si="244"/>
        <v>2042346486.8866208</v>
      </c>
      <c r="AA246" s="257">
        <f t="shared" si="245"/>
        <v>2168313949.2669315</v>
      </c>
      <c r="AB246" s="257"/>
      <c r="AC246" s="32" t="str">
        <f t="shared" si="246"/>
        <v>BERTAHAP</v>
      </c>
      <c r="AD246" s="259">
        <f t="shared" si="247"/>
        <v>0</v>
      </c>
      <c r="AE246" s="260">
        <v>2</v>
      </c>
      <c r="AF246" s="261"/>
      <c r="AG246" s="257" t="e">
        <f>IF(AF246&gt;#REF!,"LB","KR")</f>
        <v>#REF!</v>
      </c>
      <c r="AH246" s="261">
        <f t="shared" si="222"/>
        <v>1768281000</v>
      </c>
      <c r="AI246" s="261">
        <f t="shared" si="222"/>
        <v>1993135000</v>
      </c>
      <c r="AJ246" s="261">
        <f t="shared" si="222"/>
        <v>2116067000</v>
      </c>
      <c r="AK246" s="262">
        <f t="shared" si="221"/>
        <v>2246582000</v>
      </c>
      <c r="AL246" s="262">
        <f t="shared" si="221"/>
        <v>2116067000</v>
      </c>
      <c r="AM246" s="261">
        <f t="shared" si="221"/>
        <v>2246582000</v>
      </c>
      <c r="AN246" s="261">
        <f t="shared" si="221"/>
        <v>2385146000</v>
      </c>
      <c r="AO246" s="261">
        <f t="shared" si="261"/>
        <v>2385146203.1024384</v>
      </c>
      <c r="AP246" s="51">
        <f t="shared" si="262"/>
        <v>2243032000</v>
      </c>
      <c r="AQ246" s="42">
        <f t="shared" si="262"/>
        <v>2381377000</v>
      </c>
      <c r="AR246" s="58">
        <f t="shared" si="248"/>
        <v>2018728800</v>
      </c>
      <c r="AS246" s="58">
        <f t="shared" si="249"/>
        <v>33645480</v>
      </c>
      <c r="AT246" s="336">
        <f t="shared" si="250"/>
        <v>42123412.5</v>
      </c>
      <c r="AU246" s="131">
        <f t="shared" si="251"/>
        <v>23813770</v>
      </c>
      <c r="AV246" s="5">
        <f t="shared" si="252"/>
        <v>33645480</v>
      </c>
      <c r="AW246" s="5">
        <f t="shared" si="253"/>
        <v>52901675</v>
      </c>
      <c r="AX246" s="266">
        <f t="shared" si="263"/>
        <v>2528254602.2532554</v>
      </c>
      <c r="AY246" s="117">
        <f t="shared" si="264"/>
        <v>2528254602.2532554</v>
      </c>
      <c r="AZ246" s="2"/>
      <c r="BA246" s="2"/>
      <c r="BV246" s="53">
        <f t="shared" si="254"/>
        <v>133404.78928200528</v>
      </c>
      <c r="CV246" s="58">
        <f t="shared" si="255"/>
        <v>2143239300</v>
      </c>
      <c r="CW246" s="43">
        <f t="shared" si="256"/>
        <v>23813770</v>
      </c>
      <c r="CZ246" s="53">
        <f t="shared" si="257"/>
        <v>1904460300</v>
      </c>
      <c r="DA246" s="43">
        <f t="shared" si="258"/>
        <v>31741005</v>
      </c>
      <c r="DB246" s="48">
        <f t="shared" si="259"/>
        <v>52901675</v>
      </c>
    </row>
    <row r="247" spans="1:106" hidden="1">
      <c r="A247" s="3">
        <f t="shared" si="260"/>
        <v>208</v>
      </c>
      <c r="B247" s="249">
        <v>1</v>
      </c>
      <c r="C247" s="250" t="s">
        <v>186</v>
      </c>
      <c r="D247" s="251" t="s">
        <v>24</v>
      </c>
      <c r="E247" s="252"/>
      <c r="F247" s="40" t="s">
        <v>39</v>
      </c>
      <c r="G247" s="253">
        <f t="shared" si="228"/>
        <v>113</v>
      </c>
      <c r="H247" s="253">
        <f t="shared" si="229"/>
        <v>101</v>
      </c>
      <c r="I247" s="254">
        <f t="shared" si="230"/>
        <v>27506142.120000001</v>
      </c>
      <c r="J247" s="254">
        <f t="shared" si="231"/>
        <v>6</v>
      </c>
      <c r="K247" s="255">
        <f t="shared" si="232"/>
        <v>0.95</v>
      </c>
      <c r="L247" s="256">
        <f t="shared" ref="L247:L282" si="266">SUMIF($AN$4:$AN$22,D247,$BA$4:$BA$22)</f>
        <v>1.0149999999999999</v>
      </c>
      <c r="M247" s="257">
        <f t="shared" si="233"/>
        <v>22163640.99609945</v>
      </c>
      <c r="N247" s="257">
        <f t="shared" si="234"/>
        <v>24981964.625060011</v>
      </c>
      <c r="O247" s="257">
        <f t="shared" si="235"/>
        <v>26522797.539209995</v>
      </c>
      <c r="P247" s="257">
        <f t="shared" si="236"/>
        <v>28158665.655953549</v>
      </c>
      <c r="Q247" s="258">
        <f t="shared" si="237"/>
        <v>26522797.539209995</v>
      </c>
      <c r="R247" s="257">
        <f t="shared" si="237"/>
        <v>28158665.655953549</v>
      </c>
      <c r="S247" s="257">
        <f t="shared" si="238"/>
        <v>29895430.538636748</v>
      </c>
      <c r="T247" s="257"/>
      <c r="U247" s="257">
        <f t="shared" si="239"/>
        <v>2238527740.6060443</v>
      </c>
      <c r="V247" s="257">
        <f t="shared" si="240"/>
        <v>2523178427.1310611</v>
      </c>
      <c r="W247" s="257">
        <f t="shared" si="241"/>
        <v>2678802551.4602094</v>
      </c>
      <c r="X247" s="258">
        <f t="shared" si="242"/>
        <v>2844025231.2513084</v>
      </c>
      <c r="Y247" s="258">
        <f t="shared" si="243"/>
        <v>2678802551.4602094</v>
      </c>
      <c r="Z247" s="257">
        <f t="shared" si="244"/>
        <v>2844025231.2513084</v>
      </c>
      <c r="AA247" s="257">
        <f t="shared" si="245"/>
        <v>3019438484.4023113</v>
      </c>
      <c r="AB247" s="257"/>
      <c r="AC247" s="32" t="str">
        <f t="shared" si="246"/>
        <v>BERTAHAP</v>
      </c>
      <c r="AD247" s="259">
        <f t="shared" si="247"/>
        <v>0</v>
      </c>
      <c r="AE247" s="260">
        <v>2</v>
      </c>
      <c r="AF247" s="261"/>
      <c r="AG247" s="257" t="e">
        <f>IF(AF247&gt;#REF!,"LB","KR")</f>
        <v>#REF!</v>
      </c>
      <c r="AH247" s="261">
        <f t="shared" si="222"/>
        <v>2462381000</v>
      </c>
      <c r="AI247" s="261">
        <f t="shared" si="222"/>
        <v>2775497000</v>
      </c>
      <c r="AJ247" s="261">
        <f t="shared" si="222"/>
        <v>2946683000</v>
      </c>
      <c r="AK247" s="262">
        <f t="shared" si="222"/>
        <v>3128428000</v>
      </c>
      <c r="AL247" s="262">
        <f t="shared" si="222"/>
        <v>2946683000</v>
      </c>
      <c r="AM247" s="261">
        <f t="shared" si="222"/>
        <v>3128428000</v>
      </c>
      <c r="AN247" s="261">
        <f t="shared" si="222"/>
        <v>3321383000</v>
      </c>
      <c r="AO247" s="261">
        <f t="shared" si="261"/>
        <v>3321382511.6908064</v>
      </c>
      <c r="AP247" s="51">
        <f t="shared" si="262"/>
        <v>3123484000</v>
      </c>
      <c r="AQ247" s="42">
        <f t="shared" si="262"/>
        <v>3316134000</v>
      </c>
      <c r="AR247" s="58">
        <f t="shared" si="248"/>
        <v>2811135600</v>
      </c>
      <c r="AS247" s="58">
        <f t="shared" si="249"/>
        <v>46852260</v>
      </c>
      <c r="AT247" s="336">
        <f t="shared" si="250"/>
        <v>58658025</v>
      </c>
      <c r="AU247" s="131">
        <f t="shared" si="251"/>
        <v>33161340</v>
      </c>
      <c r="AV247" s="5">
        <f t="shared" si="252"/>
        <v>46852260</v>
      </c>
      <c r="AW247" s="5">
        <f t="shared" si="253"/>
        <v>73667075</v>
      </c>
      <c r="AX247" s="266">
        <f t="shared" si="263"/>
        <v>3520665164.3937511</v>
      </c>
      <c r="AY247" s="117">
        <f t="shared" si="264"/>
        <v>3520665164.3937511</v>
      </c>
      <c r="AZ247" s="2"/>
      <c r="BA247" s="2"/>
      <c r="BV247" s="53">
        <f t="shared" si="254"/>
        <v>-825184.26360000297</v>
      </c>
      <c r="CV247" s="58">
        <f t="shared" si="255"/>
        <v>2984520600</v>
      </c>
      <c r="CW247" s="43">
        <f t="shared" si="256"/>
        <v>33161340</v>
      </c>
      <c r="CZ247" s="53">
        <f t="shared" si="257"/>
        <v>2652014700</v>
      </c>
      <c r="DA247" s="43">
        <f t="shared" si="258"/>
        <v>44200245</v>
      </c>
      <c r="DB247" s="48">
        <f t="shared" si="259"/>
        <v>73667075</v>
      </c>
    </row>
    <row r="248" spans="1:106" hidden="1">
      <c r="A248" s="3">
        <f t="shared" si="260"/>
        <v>209</v>
      </c>
      <c r="B248" s="249">
        <v>2</v>
      </c>
      <c r="C248" s="250" t="s">
        <v>186</v>
      </c>
      <c r="D248" s="251" t="s">
        <v>35</v>
      </c>
      <c r="E248" s="252"/>
      <c r="F248" s="40" t="s">
        <v>42</v>
      </c>
      <c r="G248" s="253">
        <f t="shared" si="228"/>
        <v>78</v>
      </c>
      <c r="H248" s="253">
        <f t="shared" si="229"/>
        <v>66</v>
      </c>
      <c r="I248" s="254">
        <f t="shared" si="230"/>
        <v>27506142.120000001</v>
      </c>
      <c r="J248" s="254">
        <f t="shared" si="231"/>
        <v>2</v>
      </c>
      <c r="K248" s="255">
        <f t="shared" si="232"/>
        <v>0.93</v>
      </c>
      <c r="L248" s="256">
        <f t="shared" si="266"/>
        <v>1.0149999999999999</v>
      </c>
      <c r="M248" s="257">
        <f t="shared" si="233"/>
        <v>21697038.027760517</v>
      </c>
      <c r="N248" s="257">
        <f t="shared" si="234"/>
        <v>24456028.527690329</v>
      </c>
      <c r="O248" s="257">
        <f t="shared" si="235"/>
        <v>25964422.854173999</v>
      </c>
      <c r="P248" s="257">
        <f t="shared" si="236"/>
        <v>27565851.642144006</v>
      </c>
      <c r="Q248" s="258">
        <f t="shared" si="237"/>
        <v>25964422.854173999</v>
      </c>
      <c r="R248" s="257">
        <f t="shared" si="237"/>
        <v>27565851.642144006</v>
      </c>
      <c r="S248" s="257">
        <f t="shared" si="238"/>
        <v>29266053.053612821</v>
      </c>
      <c r="T248" s="257"/>
      <c r="U248" s="257">
        <f t="shared" si="239"/>
        <v>1432004509.8321941</v>
      </c>
      <c r="V248" s="257">
        <f t="shared" si="240"/>
        <v>1614097882.8275616</v>
      </c>
      <c r="W248" s="257">
        <f t="shared" si="241"/>
        <v>1713651908.375484</v>
      </c>
      <c r="X248" s="258">
        <f t="shared" si="242"/>
        <v>1819346208.3815043</v>
      </c>
      <c r="Y248" s="258">
        <f t="shared" si="243"/>
        <v>1713651908.375484</v>
      </c>
      <c r="Z248" s="257">
        <f t="shared" si="244"/>
        <v>1819346208.3815043</v>
      </c>
      <c r="AA248" s="257">
        <f t="shared" si="245"/>
        <v>1931559501.5384462</v>
      </c>
      <c r="AB248" s="257"/>
      <c r="AC248" s="32" t="str">
        <f t="shared" si="246"/>
        <v>BERTAHAP</v>
      </c>
      <c r="AD248" s="259">
        <f t="shared" si="247"/>
        <v>0</v>
      </c>
      <c r="AE248" s="260">
        <v>2</v>
      </c>
      <c r="AF248" s="261"/>
      <c r="AG248" s="257" t="e">
        <f>IF(AF248&gt;#REF!,"LB","KR")</f>
        <v>#REF!</v>
      </c>
      <c r="AH248" s="261">
        <f t="shared" ref="AH248:AN284" si="267">ROUNDUP((U248*(1+$J$5)),-3)</f>
        <v>1575205000</v>
      </c>
      <c r="AI248" s="261">
        <f t="shared" si="267"/>
        <v>1775508000</v>
      </c>
      <c r="AJ248" s="261">
        <f t="shared" si="267"/>
        <v>1885018000</v>
      </c>
      <c r="AK248" s="262">
        <f t="shared" si="267"/>
        <v>2001281000</v>
      </c>
      <c r="AL248" s="262">
        <f t="shared" si="267"/>
        <v>1885018000</v>
      </c>
      <c r="AM248" s="261">
        <f t="shared" si="267"/>
        <v>2001281000</v>
      </c>
      <c r="AN248" s="261">
        <f t="shared" si="267"/>
        <v>2124716000</v>
      </c>
      <c r="AO248" s="261">
        <f t="shared" si="261"/>
        <v>2124715580.5980155</v>
      </c>
      <c r="AP248" s="51">
        <f t="shared" si="262"/>
        <v>1998120000</v>
      </c>
      <c r="AQ248" s="42">
        <f t="shared" si="262"/>
        <v>2121358000</v>
      </c>
      <c r="AR248" s="58">
        <f t="shared" si="248"/>
        <v>1798308000</v>
      </c>
      <c r="AS248" s="58">
        <f t="shared" si="249"/>
        <v>29971800</v>
      </c>
      <c r="AT248" s="336">
        <f t="shared" si="250"/>
        <v>37524018.75</v>
      </c>
      <c r="AU248" s="131">
        <f t="shared" si="251"/>
        <v>21213580</v>
      </c>
      <c r="AV248" s="5">
        <f t="shared" si="252"/>
        <v>29971800</v>
      </c>
      <c r="AW248" s="5">
        <f t="shared" si="253"/>
        <v>47125450</v>
      </c>
      <c r="AX248" s="266">
        <f t="shared" si="263"/>
        <v>2252198256.1042461</v>
      </c>
      <c r="AY248" s="117">
        <f t="shared" si="264"/>
        <v>2252198256.1042461</v>
      </c>
      <c r="AZ248" s="2"/>
      <c r="BA248" s="2"/>
      <c r="BV248" s="53">
        <f t="shared" si="254"/>
        <v>-1383558.9486359991</v>
      </c>
      <c r="CV248" s="58">
        <f t="shared" si="255"/>
        <v>1909222200</v>
      </c>
      <c r="CW248" s="43">
        <f t="shared" si="256"/>
        <v>21213580</v>
      </c>
      <c r="CZ248" s="53">
        <f t="shared" si="257"/>
        <v>1696516200</v>
      </c>
      <c r="DA248" s="43">
        <f t="shared" si="258"/>
        <v>28275270</v>
      </c>
      <c r="DB248" s="48">
        <f t="shared" si="259"/>
        <v>47125450</v>
      </c>
    </row>
    <row r="249" spans="1:106" hidden="1">
      <c r="A249" s="3">
        <f t="shared" si="260"/>
        <v>210</v>
      </c>
      <c r="B249" s="249">
        <v>3</v>
      </c>
      <c r="C249" s="250" t="s">
        <v>186</v>
      </c>
      <c r="D249" s="251" t="s">
        <v>41</v>
      </c>
      <c r="E249" s="252"/>
      <c r="F249" s="40" t="s">
        <v>45</v>
      </c>
      <c r="G249" s="253">
        <f t="shared" si="228"/>
        <v>60</v>
      </c>
      <c r="H249" s="253">
        <f t="shared" si="229"/>
        <v>52</v>
      </c>
      <c r="I249" s="254">
        <f t="shared" si="230"/>
        <v>27506142.120000001</v>
      </c>
      <c r="J249" s="254">
        <f t="shared" si="231"/>
        <v>2</v>
      </c>
      <c r="K249" s="255">
        <f t="shared" si="232"/>
        <v>0.93</v>
      </c>
      <c r="L249" s="256">
        <f t="shared" si="266"/>
        <v>1.0149999999999999</v>
      </c>
      <c r="M249" s="257">
        <f t="shared" si="233"/>
        <v>21697038.027760517</v>
      </c>
      <c r="N249" s="257">
        <f t="shared" si="234"/>
        <v>24456028.527690329</v>
      </c>
      <c r="O249" s="257">
        <f t="shared" si="235"/>
        <v>25964422.854173999</v>
      </c>
      <c r="P249" s="257">
        <f t="shared" si="236"/>
        <v>27565851.642144006</v>
      </c>
      <c r="Q249" s="258">
        <f t="shared" si="237"/>
        <v>25964422.854173999</v>
      </c>
      <c r="R249" s="257">
        <f t="shared" si="237"/>
        <v>27565851.642144006</v>
      </c>
      <c r="S249" s="257">
        <f t="shared" si="238"/>
        <v>29266053.053612821</v>
      </c>
      <c r="T249" s="257"/>
      <c r="U249" s="257">
        <f t="shared" si="239"/>
        <v>1128245977.4435468</v>
      </c>
      <c r="V249" s="257">
        <f t="shared" si="240"/>
        <v>1271713483.4398971</v>
      </c>
      <c r="W249" s="257">
        <f t="shared" si="241"/>
        <v>1350149988.417048</v>
      </c>
      <c r="X249" s="258">
        <f t="shared" si="242"/>
        <v>1433424285.3914883</v>
      </c>
      <c r="Y249" s="258">
        <f t="shared" si="243"/>
        <v>1350149988.417048</v>
      </c>
      <c r="Z249" s="257">
        <f t="shared" si="244"/>
        <v>1433424285.3914883</v>
      </c>
      <c r="AA249" s="257">
        <f t="shared" si="245"/>
        <v>1521834758.7878666</v>
      </c>
      <c r="AB249" s="257"/>
      <c r="AC249" s="32" t="str">
        <f t="shared" si="246"/>
        <v>BERTAHAP</v>
      </c>
      <c r="AD249" s="259">
        <f t="shared" si="247"/>
        <v>0</v>
      </c>
      <c r="AE249" s="260">
        <v>2</v>
      </c>
      <c r="AF249" s="261"/>
      <c r="AG249" s="257" t="e">
        <f>IF(AF249&gt;#REF!,"LB","KR")</f>
        <v>#REF!</v>
      </c>
      <c r="AH249" s="261">
        <f t="shared" si="267"/>
        <v>1241071000</v>
      </c>
      <c r="AI249" s="261">
        <f t="shared" si="267"/>
        <v>1398885000</v>
      </c>
      <c r="AJ249" s="261">
        <f t="shared" si="267"/>
        <v>1485165000</v>
      </c>
      <c r="AK249" s="262">
        <f t="shared" si="267"/>
        <v>1576767000</v>
      </c>
      <c r="AL249" s="262">
        <f t="shared" si="267"/>
        <v>1485165000</v>
      </c>
      <c r="AM249" s="261">
        <f t="shared" si="267"/>
        <v>1576767000</v>
      </c>
      <c r="AN249" s="261">
        <f t="shared" si="267"/>
        <v>1674019000</v>
      </c>
      <c r="AO249" s="261">
        <f t="shared" si="261"/>
        <v>1674018497.08901</v>
      </c>
      <c r="AP249" s="51">
        <f t="shared" si="262"/>
        <v>1574275000</v>
      </c>
      <c r="AQ249" s="42">
        <f t="shared" si="262"/>
        <v>1671374000</v>
      </c>
      <c r="AR249" s="58">
        <f t="shared" si="248"/>
        <v>1416847500</v>
      </c>
      <c r="AS249" s="58">
        <f t="shared" si="249"/>
        <v>23614125</v>
      </c>
      <c r="AT249" s="336">
        <f t="shared" si="250"/>
        <v>29564381.25</v>
      </c>
      <c r="AU249" s="131">
        <f t="shared" si="251"/>
        <v>16713740</v>
      </c>
      <c r="AV249" s="5">
        <f t="shared" si="252"/>
        <v>23614125</v>
      </c>
      <c r="AW249" s="5">
        <f t="shared" si="253"/>
        <v>37129125</v>
      </c>
      <c r="AX249" s="266">
        <f t="shared" si="263"/>
        <v>1774460325.9317751</v>
      </c>
      <c r="AY249" s="117">
        <f t="shared" si="264"/>
        <v>1774460325.9317751</v>
      </c>
      <c r="AZ249" s="2"/>
      <c r="BA249" s="2"/>
      <c r="BV249" s="53">
        <f t="shared" si="254"/>
        <v>-1383558.9486359991</v>
      </c>
      <c r="CV249" s="58">
        <f t="shared" si="255"/>
        <v>1504236600</v>
      </c>
      <c r="CW249" s="43">
        <f t="shared" si="256"/>
        <v>16713740</v>
      </c>
      <c r="CZ249" s="53">
        <f t="shared" si="257"/>
        <v>1336648500</v>
      </c>
      <c r="DA249" s="43">
        <f t="shared" si="258"/>
        <v>22277475</v>
      </c>
      <c r="DB249" s="48">
        <f t="shared" si="259"/>
        <v>37129125</v>
      </c>
    </row>
    <row r="250" spans="1:106" hidden="1">
      <c r="A250" s="3">
        <f t="shared" si="260"/>
        <v>211</v>
      </c>
      <c r="B250" s="249">
        <v>4</v>
      </c>
      <c r="C250" s="250" t="s">
        <v>186</v>
      </c>
      <c r="D250" s="251">
        <v>10</v>
      </c>
      <c r="E250" s="252"/>
      <c r="F250" s="40" t="s">
        <v>48</v>
      </c>
      <c r="G250" s="253">
        <f t="shared" si="228"/>
        <v>74</v>
      </c>
      <c r="H250" s="253">
        <f t="shared" si="229"/>
        <v>63</v>
      </c>
      <c r="I250" s="254">
        <f t="shared" si="230"/>
        <v>27506142.120000001</v>
      </c>
      <c r="J250" s="254">
        <f t="shared" si="231"/>
        <v>2</v>
      </c>
      <c r="K250" s="255">
        <f t="shared" si="232"/>
        <v>0.93</v>
      </c>
      <c r="L250" s="256">
        <f t="shared" si="266"/>
        <v>1.0149999999999999</v>
      </c>
      <c r="M250" s="257">
        <f t="shared" si="233"/>
        <v>21697038.027760517</v>
      </c>
      <c r="N250" s="257">
        <f t="shared" si="234"/>
        <v>24456028.527690329</v>
      </c>
      <c r="O250" s="257">
        <f t="shared" si="235"/>
        <v>25964422.854173999</v>
      </c>
      <c r="P250" s="257">
        <f t="shared" si="236"/>
        <v>27565851.642144006</v>
      </c>
      <c r="Q250" s="258">
        <f t="shared" si="237"/>
        <v>25964422.854173999</v>
      </c>
      <c r="R250" s="257">
        <f t="shared" si="237"/>
        <v>27565851.642144006</v>
      </c>
      <c r="S250" s="257">
        <f t="shared" si="238"/>
        <v>29266053.053612821</v>
      </c>
      <c r="T250" s="257"/>
      <c r="U250" s="257">
        <f t="shared" si="239"/>
        <v>1366913395.7489126</v>
      </c>
      <c r="V250" s="257">
        <f t="shared" si="240"/>
        <v>1540729797.2444906</v>
      </c>
      <c r="W250" s="257">
        <f t="shared" si="241"/>
        <v>1635758639.8129621</v>
      </c>
      <c r="X250" s="258">
        <f t="shared" si="242"/>
        <v>1736648653.4550724</v>
      </c>
      <c r="Y250" s="258">
        <f t="shared" si="243"/>
        <v>1635758639.8129621</v>
      </c>
      <c r="Z250" s="257">
        <f t="shared" si="244"/>
        <v>1736648653.4550724</v>
      </c>
      <c r="AA250" s="257">
        <f t="shared" si="245"/>
        <v>1843761342.3776078</v>
      </c>
      <c r="AB250" s="257"/>
      <c r="AC250" s="32" t="str">
        <f t="shared" si="246"/>
        <v>BERTAHAP</v>
      </c>
      <c r="AD250" s="259">
        <f t="shared" si="247"/>
        <v>0</v>
      </c>
      <c r="AE250" s="260">
        <v>2</v>
      </c>
      <c r="AF250" s="261"/>
      <c r="AG250" s="257" t="e">
        <f>IF(AF250&gt;#REF!,"LB","KR")</f>
        <v>#REF!</v>
      </c>
      <c r="AH250" s="261">
        <f t="shared" si="267"/>
        <v>1503605000</v>
      </c>
      <c r="AI250" s="261">
        <f t="shared" si="267"/>
        <v>1694803000</v>
      </c>
      <c r="AJ250" s="261">
        <f t="shared" si="267"/>
        <v>1799335000</v>
      </c>
      <c r="AK250" s="262">
        <f t="shared" si="267"/>
        <v>1910314000</v>
      </c>
      <c r="AL250" s="262">
        <f t="shared" si="267"/>
        <v>1799335000</v>
      </c>
      <c r="AM250" s="261">
        <f t="shared" si="267"/>
        <v>1910314000</v>
      </c>
      <c r="AN250" s="261">
        <f t="shared" si="267"/>
        <v>2028138000</v>
      </c>
      <c r="AO250" s="261">
        <f t="shared" si="261"/>
        <v>2028137937.4683101</v>
      </c>
      <c r="AP250" s="51">
        <f t="shared" si="262"/>
        <v>1907296000</v>
      </c>
      <c r="AQ250" s="42">
        <f t="shared" si="262"/>
        <v>2024933000</v>
      </c>
      <c r="AR250" s="58">
        <f t="shared" si="248"/>
        <v>1716566400</v>
      </c>
      <c r="AS250" s="58">
        <f t="shared" si="249"/>
        <v>28609440</v>
      </c>
      <c r="AT250" s="336">
        <f t="shared" si="250"/>
        <v>35818387.5</v>
      </c>
      <c r="AU250" s="131">
        <f t="shared" si="251"/>
        <v>20249330</v>
      </c>
      <c r="AV250" s="5">
        <f t="shared" si="252"/>
        <v>28609440</v>
      </c>
      <c r="AW250" s="5">
        <f t="shared" si="253"/>
        <v>44983375</v>
      </c>
      <c r="AX250" s="266">
        <f t="shared" si="263"/>
        <v>2149825994.1640873</v>
      </c>
      <c r="AY250" s="117">
        <f t="shared" si="264"/>
        <v>2149825994.1640873</v>
      </c>
      <c r="AZ250" s="2"/>
      <c r="BA250" s="2"/>
      <c r="BV250" s="53">
        <f t="shared" si="254"/>
        <v>-1383558.9486359991</v>
      </c>
      <c r="CV250" s="58">
        <f t="shared" si="255"/>
        <v>1822439700</v>
      </c>
      <c r="CW250" s="43">
        <f t="shared" si="256"/>
        <v>20249330</v>
      </c>
      <c r="CZ250" s="53">
        <f t="shared" si="257"/>
        <v>1619401500</v>
      </c>
      <c r="DA250" s="43">
        <f t="shared" si="258"/>
        <v>26990025</v>
      </c>
      <c r="DB250" s="48">
        <f t="shared" si="259"/>
        <v>44983375</v>
      </c>
    </row>
    <row r="251" spans="1:106" hidden="1">
      <c r="A251" s="3">
        <f t="shared" si="260"/>
        <v>212</v>
      </c>
      <c r="B251" s="249">
        <v>5</v>
      </c>
      <c r="C251" s="250" t="s">
        <v>186</v>
      </c>
      <c r="D251" s="285">
        <v>12</v>
      </c>
      <c r="E251" s="252"/>
      <c r="F251" s="40" t="s">
        <v>50</v>
      </c>
      <c r="G251" s="253">
        <f t="shared" si="228"/>
        <v>67</v>
      </c>
      <c r="H251" s="253">
        <f t="shared" si="229"/>
        <v>57</v>
      </c>
      <c r="I251" s="254">
        <f t="shared" si="230"/>
        <v>27506142.120000001</v>
      </c>
      <c r="J251" s="254">
        <f t="shared" si="231"/>
        <v>2</v>
      </c>
      <c r="K251" s="255">
        <f t="shared" si="232"/>
        <v>0.93</v>
      </c>
      <c r="L251" s="256">
        <f t="shared" si="266"/>
        <v>1.0149999999999999</v>
      </c>
      <c r="M251" s="257">
        <f t="shared" si="233"/>
        <v>21697038.027760517</v>
      </c>
      <c r="N251" s="257">
        <f t="shared" si="234"/>
        <v>24456028.527690329</v>
      </c>
      <c r="O251" s="257">
        <f t="shared" si="235"/>
        <v>25964422.854173999</v>
      </c>
      <c r="P251" s="257">
        <f t="shared" si="236"/>
        <v>27565851.642144006</v>
      </c>
      <c r="Q251" s="258">
        <f t="shared" si="237"/>
        <v>25964422.854173999</v>
      </c>
      <c r="R251" s="257">
        <f t="shared" si="237"/>
        <v>27565851.642144006</v>
      </c>
      <c r="S251" s="257">
        <f t="shared" si="238"/>
        <v>29266053.053612821</v>
      </c>
      <c r="T251" s="257"/>
      <c r="U251" s="257">
        <f t="shared" si="239"/>
        <v>1236731167.5823495</v>
      </c>
      <c r="V251" s="257">
        <f t="shared" si="240"/>
        <v>1393993626.0783486</v>
      </c>
      <c r="W251" s="257">
        <f t="shared" si="241"/>
        <v>1479972102.6879179</v>
      </c>
      <c r="X251" s="258">
        <f t="shared" si="242"/>
        <v>1571253543.6022084</v>
      </c>
      <c r="Y251" s="258">
        <f t="shared" si="243"/>
        <v>1479972102.6879179</v>
      </c>
      <c r="Z251" s="257">
        <f t="shared" si="244"/>
        <v>1571253543.6022084</v>
      </c>
      <c r="AA251" s="257">
        <f t="shared" si="245"/>
        <v>1668165024.0559309</v>
      </c>
      <c r="AB251" s="257"/>
      <c r="AC251" s="32" t="str">
        <f t="shared" si="246"/>
        <v>BERTAHAP</v>
      </c>
      <c r="AD251" s="259">
        <f t="shared" si="247"/>
        <v>0</v>
      </c>
      <c r="AE251" s="260">
        <v>2</v>
      </c>
      <c r="AF251" s="261"/>
      <c r="AG251" s="257" t="e">
        <f>IF(AF251&gt;#REF!,"LB","KR")</f>
        <v>#REF!</v>
      </c>
      <c r="AH251" s="261">
        <f t="shared" si="267"/>
        <v>1360405000</v>
      </c>
      <c r="AI251" s="261">
        <f t="shared" si="267"/>
        <v>1533393000</v>
      </c>
      <c r="AJ251" s="261">
        <f t="shared" si="267"/>
        <v>1627970000</v>
      </c>
      <c r="AK251" s="262">
        <f t="shared" si="267"/>
        <v>1728379000</v>
      </c>
      <c r="AL251" s="262">
        <f t="shared" si="267"/>
        <v>1627970000</v>
      </c>
      <c r="AM251" s="261">
        <f t="shared" si="267"/>
        <v>1728379000</v>
      </c>
      <c r="AN251" s="261">
        <f t="shared" si="267"/>
        <v>1834982000</v>
      </c>
      <c r="AO251" s="261">
        <f t="shared" si="261"/>
        <v>1834981589.5311141</v>
      </c>
      <c r="AP251" s="51">
        <f t="shared" si="262"/>
        <v>1725649000</v>
      </c>
      <c r="AQ251" s="42">
        <f t="shared" si="262"/>
        <v>1832082000</v>
      </c>
      <c r="AR251" s="58">
        <f t="shared" si="248"/>
        <v>1553084100</v>
      </c>
      <c r="AS251" s="58">
        <f t="shared" si="249"/>
        <v>25884735</v>
      </c>
      <c r="AT251" s="336">
        <f t="shared" si="250"/>
        <v>32407106.25</v>
      </c>
      <c r="AU251" s="131">
        <f t="shared" si="251"/>
        <v>18320820</v>
      </c>
      <c r="AV251" s="5">
        <f t="shared" si="252"/>
        <v>25884735</v>
      </c>
      <c r="AW251" s="5">
        <f t="shared" si="253"/>
        <v>40699250</v>
      </c>
      <c r="AX251" s="266">
        <f t="shared" si="263"/>
        <v>1945080408.6061757</v>
      </c>
      <c r="AY251" s="117">
        <f t="shared" si="264"/>
        <v>1945080408.6061757</v>
      </c>
      <c r="AZ251" s="2"/>
      <c r="BA251" s="2"/>
      <c r="BV251" s="53">
        <f t="shared" si="254"/>
        <v>-1383558.9486359991</v>
      </c>
      <c r="CV251" s="58">
        <f t="shared" si="255"/>
        <v>1648873800</v>
      </c>
      <c r="CW251" s="43">
        <f t="shared" si="256"/>
        <v>18320820</v>
      </c>
      <c r="CZ251" s="53">
        <f t="shared" si="257"/>
        <v>1465173000</v>
      </c>
      <c r="DA251" s="43">
        <f t="shared" si="258"/>
        <v>24419550</v>
      </c>
      <c r="DB251" s="48">
        <f t="shared" si="259"/>
        <v>40699250</v>
      </c>
    </row>
    <row r="252" spans="1:106" hidden="1">
      <c r="A252" s="3">
        <f t="shared" si="260"/>
        <v>213</v>
      </c>
      <c r="B252" s="249">
        <v>6</v>
      </c>
      <c r="C252" s="250" t="s">
        <v>186</v>
      </c>
      <c r="D252" s="251">
        <v>16</v>
      </c>
      <c r="E252" s="252"/>
      <c r="F252" s="40" t="s">
        <v>52</v>
      </c>
      <c r="G252" s="253">
        <f t="shared" si="228"/>
        <v>71</v>
      </c>
      <c r="H252" s="253">
        <f t="shared" si="229"/>
        <v>63</v>
      </c>
      <c r="I252" s="254">
        <f t="shared" si="230"/>
        <v>27506142.120000001</v>
      </c>
      <c r="J252" s="254">
        <f t="shared" si="231"/>
        <v>2</v>
      </c>
      <c r="K252" s="255">
        <f t="shared" si="232"/>
        <v>0.93</v>
      </c>
      <c r="L252" s="256">
        <f t="shared" si="266"/>
        <v>1.0149999999999999</v>
      </c>
      <c r="M252" s="257">
        <f t="shared" si="233"/>
        <v>21697038.027760517</v>
      </c>
      <c r="N252" s="257">
        <f t="shared" si="234"/>
        <v>24456028.527690329</v>
      </c>
      <c r="O252" s="257">
        <f t="shared" si="235"/>
        <v>25964422.854173999</v>
      </c>
      <c r="P252" s="257">
        <f t="shared" si="236"/>
        <v>27565851.642144006</v>
      </c>
      <c r="Q252" s="258">
        <f t="shared" si="237"/>
        <v>25964422.854173999</v>
      </c>
      <c r="R252" s="257">
        <f t="shared" si="237"/>
        <v>27565851.642144006</v>
      </c>
      <c r="S252" s="257">
        <f t="shared" si="238"/>
        <v>29266053.053612821</v>
      </c>
      <c r="T252" s="257"/>
      <c r="U252" s="257">
        <f t="shared" si="239"/>
        <v>1366913395.7489126</v>
      </c>
      <c r="V252" s="257">
        <f t="shared" si="240"/>
        <v>1540729797.2444906</v>
      </c>
      <c r="W252" s="257">
        <f t="shared" si="241"/>
        <v>1635758639.8129621</v>
      </c>
      <c r="X252" s="258">
        <f t="shared" si="242"/>
        <v>1736648653.4550724</v>
      </c>
      <c r="Y252" s="258">
        <f t="shared" si="243"/>
        <v>1635758639.8129621</v>
      </c>
      <c r="Z252" s="257">
        <f t="shared" si="244"/>
        <v>1736648653.4550724</v>
      </c>
      <c r="AA252" s="257">
        <f t="shared" si="245"/>
        <v>1843761342.3776078</v>
      </c>
      <c r="AB252" s="257"/>
      <c r="AC252" s="32" t="str">
        <f t="shared" si="246"/>
        <v>BERTAHAP</v>
      </c>
      <c r="AD252" s="259">
        <f t="shared" si="247"/>
        <v>0</v>
      </c>
      <c r="AE252" s="260">
        <v>2</v>
      </c>
      <c r="AF252" s="261"/>
      <c r="AG252" s="257" t="e">
        <f>IF(AF252&gt;#REF!,"LB","KR")</f>
        <v>#REF!</v>
      </c>
      <c r="AH252" s="261">
        <f t="shared" si="267"/>
        <v>1503605000</v>
      </c>
      <c r="AI252" s="261">
        <f t="shared" si="267"/>
        <v>1694803000</v>
      </c>
      <c r="AJ252" s="261">
        <f t="shared" si="267"/>
        <v>1799335000</v>
      </c>
      <c r="AK252" s="262">
        <f t="shared" si="267"/>
        <v>1910314000</v>
      </c>
      <c r="AL252" s="262">
        <f t="shared" si="267"/>
        <v>1799335000</v>
      </c>
      <c r="AM252" s="261">
        <f t="shared" si="267"/>
        <v>1910314000</v>
      </c>
      <c r="AN252" s="261">
        <f t="shared" si="267"/>
        <v>2028138000</v>
      </c>
      <c r="AO252" s="261">
        <f t="shared" si="261"/>
        <v>2028137937.4683101</v>
      </c>
      <c r="AP252" s="51">
        <f t="shared" si="262"/>
        <v>1907296000</v>
      </c>
      <c r="AQ252" s="42">
        <f t="shared" si="262"/>
        <v>2024933000</v>
      </c>
      <c r="AR252" s="58">
        <f t="shared" si="248"/>
        <v>1716566400</v>
      </c>
      <c r="AS252" s="58">
        <f t="shared" si="249"/>
        <v>28609440</v>
      </c>
      <c r="AT252" s="336">
        <f t="shared" si="250"/>
        <v>35818387.5</v>
      </c>
      <c r="AU252" s="131">
        <f t="shared" si="251"/>
        <v>20249330</v>
      </c>
      <c r="AV252" s="5">
        <f t="shared" si="252"/>
        <v>28609440</v>
      </c>
      <c r="AW252" s="5">
        <f t="shared" si="253"/>
        <v>44983375</v>
      </c>
      <c r="AX252" s="266">
        <f t="shared" si="263"/>
        <v>2149825994.1640873</v>
      </c>
      <c r="AY252" s="117">
        <f t="shared" si="264"/>
        <v>2149825994.1640873</v>
      </c>
      <c r="AZ252" s="2"/>
      <c r="BA252" s="2"/>
      <c r="BV252" s="53">
        <f t="shared" si="254"/>
        <v>-1383558.9486359991</v>
      </c>
      <c r="CV252" s="58">
        <f t="shared" si="255"/>
        <v>1822439700</v>
      </c>
      <c r="CW252" s="43">
        <f t="shared" si="256"/>
        <v>20249330</v>
      </c>
      <c r="CZ252" s="53">
        <f t="shared" si="257"/>
        <v>1619401500</v>
      </c>
      <c r="DA252" s="43">
        <f t="shared" si="258"/>
        <v>26990025</v>
      </c>
      <c r="DB252" s="48">
        <f t="shared" si="259"/>
        <v>44983375</v>
      </c>
    </row>
    <row r="253" spans="1:106" hidden="1">
      <c r="A253" s="3">
        <f t="shared" si="260"/>
        <v>214</v>
      </c>
      <c r="B253" s="249">
        <v>7</v>
      </c>
      <c r="C253" s="250" t="s">
        <v>186</v>
      </c>
      <c r="D253" s="285">
        <v>18</v>
      </c>
      <c r="E253" s="252"/>
      <c r="F253" s="40" t="s">
        <v>54</v>
      </c>
      <c r="G253" s="253">
        <f t="shared" si="228"/>
        <v>97</v>
      </c>
      <c r="H253" s="253">
        <f t="shared" si="229"/>
        <v>85</v>
      </c>
      <c r="I253" s="254">
        <f t="shared" si="230"/>
        <v>27506142.120000001</v>
      </c>
      <c r="J253" s="254">
        <f t="shared" si="231"/>
        <v>2</v>
      </c>
      <c r="K253" s="255">
        <f t="shared" si="232"/>
        <v>0.93</v>
      </c>
      <c r="L253" s="256">
        <f t="shared" si="266"/>
        <v>1.0149999999999999</v>
      </c>
      <c r="M253" s="257">
        <f t="shared" si="233"/>
        <v>21697038.027760517</v>
      </c>
      <c r="N253" s="257">
        <f t="shared" si="234"/>
        <v>24456028.527690329</v>
      </c>
      <c r="O253" s="257">
        <f t="shared" si="235"/>
        <v>25964422.854173999</v>
      </c>
      <c r="P253" s="257">
        <f t="shared" si="236"/>
        <v>27565851.642144006</v>
      </c>
      <c r="Q253" s="258">
        <f t="shared" si="237"/>
        <v>25964422.854173999</v>
      </c>
      <c r="R253" s="257">
        <f t="shared" si="237"/>
        <v>27565851.642144006</v>
      </c>
      <c r="S253" s="257">
        <f t="shared" si="238"/>
        <v>29266053.053612821</v>
      </c>
      <c r="T253" s="257"/>
      <c r="U253" s="257">
        <f t="shared" si="239"/>
        <v>1844248232.3596439</v>
      </c>
      <c r="V253" s="257">
        <f t="shared" si="240"/>
        <v>2078762424.853678</v>
      </c>
      <c r="W253" s="257">
        <f t="shared" si="241"/>
        <v>2206975942.6047897</v>
      </c>
      <c r="X253" s="258">
        <f t="shared" si="242"/>
        <v>2343097389.5822406</v>
      </c>
      <c r="Y253" s="258">
        <f t="shared" si="243"/>
        <v>2206975942.6047897</v>
      </c>
      <c r="Z253" s="257">
        <f t="shared" si="244"/>
        <v>2343097389.5822406</v>
      </c>
      <c r="AA253" s="257">
        <f t="shared" si="245"/>
        <v>2487614509.5570898</v>
      </c>
      <c r="AB253" s="257"/>
      <c r="AC253" s="32" t="str">
        <f t="shared" si="246"/>
        <v>BERTAHAP</v>
      </c>
      <c r="AD253" s="259">
        <f t="shared" si="247"/>
        <v>0</v>
      </c>
      <c r="AE253" s="260">
        <v>2</v>
      </c>
      <c r="AF253" s="261"/>
      <c r="AG253" s="257" t="e">
        <f>IF(AF253&gt;#REF!,"LB","KR")</f>
        <v>#REF!</v>
      </c>
      <c r="AH253" s="261">
        <f t="shared" si="267"/>
        <v>2028674000</v>
      </c>
      <c r="AI253" s="261">
        <f t="shared" si="267"/>
        <v>2286639000</v>
      </c>
      <c r="AJ253" s="261">
        <f t="shared" si="267"/>
        <v>2427674000</v>
      </c>
      <c r="AK253" s="262">
        <f t="shared" si="267"/>
        <v>2577408000</v>
      </c>
      <c r="AL253" s="262">
        <f t="shared" si="267"/>
        <v>2427674000</v>
      </c>
      <c r="AM253" s="261">
        <f t="shared" si="267"/>
        <v>2577408000</v>
      </c>
      <c r="AN253" s="261">
        <f t="shared" si="267"/>
        <v>2736376000</v>
      </c>
      <c r="AO253" s="261">
        <f t="shared" si="261"/>
        <v>2736376818.2269106</v>
      </c>
      <c r="AP253" s="51">
        <f t="shared" si="262"/>
        <v>2573335000</v>
      </c>
      <c r="AQ253" s="42">
        <f t="shared" si="262"/>
        <v>2732053000</v>
      </c>
      <c r="AR253" s="58">
        <f t="shared" si="248"/>
        <v>2316001500</v>
      </c>
      <c r="AS253" s="58">
        <f t="shared" si="249"/>
        <v>38600025</v>
      </c>
      <c r="AT253" s="336">
        <f t="shared" si="250"/>
        <v>48326400</v>
      </c>
      <c r="AU253" s="131">
        <f t="shared" si="251"/>
        <v>27320530</v>
      </c>
      <c r="AV253" s="5">
        <f t="shared" si="252"/>
        <v>38600025</v>
      </c>
      <c r="AW253" s="5">
        <f t="shared" si="253"/>
        <v>60691850</v>
      </c>
      <c r="AX253" s="266">
        <f t="shared" si="263"/>
        <v>2900559453.9838982</v>
      </c>
      <c r="AY253" s="117">
        <f t="shared" si="264"/>
        <v>2900559453.9838982</v>
      </c>
      <c r="AZ253" s="2"/>
      <c r="BA253" s="2"/>
      <c r="BV253" s="53">
        <f t="shared" si="254"/>
        <v>-1383558.9486359991</v>
      </c>
      <c r="CV253" s="58">
        <f t="shared" si="255"/>
        <v>2458847700</v>
      </c>
      <c r="CW253" s="43">
        <f t="shared" si="256"/>
        <v>27320530</v>
      </c>
      <c r="CZ253" s="53">
        <f t="shared" si="257"/>
        <v>2184906600</v>
      </c>
      <c r="DA253" s="43">
        <f t="shared" si="258"/>
        <v>36415110</v>
      </c>
      <c r="DB253" s="48">
        <f t="shared" si="259"/>
        <v>60691850</v>
      </c>
    </row>
    <row r="254" spans="1:106" hidden="1">
      <c r="A254" s="3">
        <f t="shared" si="260"/>
        <v>215</v>
      </c>
      <c r="B254" s="249">
        <v>8</v>
      </c>
      <c r="C254" s="250" t="s">
        <v>186</v>
      </c>
      <c r="D254" s="285">
        <v>20</v>
      </c>
      <c r="E254" s="252"/>
      <c r="F254" s="40" t="s">
        <v>70</v>
      </c>
      <c r="G254" s="253">
        <f t="shared" si="228"/>
        <v>60</v>
      </c>
      <c r="H254" s="253">
        <f t="shared" si="229"/>
        <v>51</v>
      </c>
      <c r="I254" s="254">
        <f t="shared" si="230"/>
        <v>27506142.120000001</v>
      </c>
      <c r="J254" s="254">
        <f t="shared" si="231"/>
        <v>2</v>
      </c>
      <c r="K254" s="255">
        <f t="shared" si="232"/>
        <v>0.93</v>
      </c>
      <c r="L254" s="256">
        <f t="shared" si="266"/>
        <v>1.0149999999999999</v>
      </c>
      <c r="M254" s="257">
        <f t="shared" si="233"/>
        <v>21697038.027760517</v>
      </c>
      <c r="N254" s="257">
        <f t="shared" si="234"/>
        <v>24456028.527690329</v>
      </c>
      <c r="O254" s="257">
        <f t="shared" si="235"/>
        <v>25964422.854173999</v>
      </c>
      <c r="P254" s="257">
        <f t="shared" si="236"/>
        <v>27565851.642144006</v>
      </c>
      <c r="Q254" s="258">
        <f t="shared" si="237"/>
        <v>25964422.854173999</v>
      </c>
      <c r="R254" s="257">
        <f t="shared" si="237"/>
        <v>27565851.642144006</v>
      </c>
      <c r="S254" s="257">
        <f t="shared" si="238"/>
        <v>29266053.053612821</v>
      </c>
      <c r="T254" s="257"/>
      <c r="U254" s="257">
        <f t="shared" si="239"/>
        <v>1106548939.4157863</v>
      </c>
      <c r="V254" s="257">
        <f t="shared" si="240"/>
        <v>1247257454.9122066</v>
      </c>
      <c r="W254" s="257">
        <f t="shared" si="241"/>
        <v>1324185565.5628741</v>
      </c>
      <c r="X254" s="258">
        <f t="shared" si="242"/>
        <v>1405858433.7493443</v>
      </c>
      <c r="Y254" s="258">
        <f t="shared" si="243"/>
        <v>1324185565.5628741</v>
      </c>
      <c r="Z254" s="257">
        <f t="shared" si="244"/>
        <v>1405858433.7493443</v>
      </c>
      <c r="AA254" s="257">
        <f t="shared" si="245"/>
        <v>1492568705.7342539</v>
      </c>
      <c r="AB254" s="257"/>
      <c r="AC254" s="32" t="str">
        <f t="shared" si="246"/>
        <v>BERTAHAP</v>
      </c>
      <c r="AD254" s="259">
        <f t="shared" si="247"/>
        <v>0</v>
      </c>
      <c r="AE254" s="260">
        <v>2</v>
      </c>
      <c r="AF254" s="261"/>
      <c r="AG254" s="257" t="e">
        <f>IF(AF254&gt;#REF!,"LB","KR")</f>
        <v>#REF!</v>
      </c>
      <c r="AH254" s="261">
        <f t="shared" si="267"/>
        <v>1217204000</v>
      </c>
      <c r="AI254" s="261">
        <f t="shared" si="267"/>
        <v>1371984000</v>
      </c>
      <c r="AJ254" s="261">
        <f t="shared" si="267"/>
        <v>1456605000</v>
      </c>
      <c r="AK254" s="262">
        <f t="shared" si="267"/>
        <v>1546445000</v>
      </c>
      <c r="AL254" s="262">
        <f t="shared" si="267"/>
        <v>1456605000</v>
      </c>
      <c r="AM254" s="261">
        <f t="shared" si="267"/>
        <v>1546445000</v>
      </c>
      <c r="AN254" s="261">
        <f t="shared" si="267"/>
        <v>1641826000</v>
      </c>
      <c r="AO254" s="261">
        <f t="shared" si="261"/>
        <v>1641826303.2717035</v>
      </c>
      <c r="AP254" s="51">
        <f t="shared" si="262"/>
        <v>1544002000</v>
      </c>
      <c r="AQ254" s="42">
        <f t="shared" si="262"/>
        <v>1639232000</v>
      </c>
      <c r="AR254" s="58">
        <f t="shared" si="248"/>
        <v>1389601800</v>
      </c>
      <c r="AS254" s="58">
        <f t="shared" si="249"/>
        <v>23160030</v>
      </c>
      <c r="AT254" s="336">
        <f t="shared" si="250"/>
        <v>28995843.75</v>
      </c>
      <c r="AU254" s="131">
        <f t="shared" si="251"/>
        <v>16392320</v>
      </c>
      <c r="AV254" s="5">
        <f t="shared" si="252"/>
        <v>23160030</v>
      </c>
      <c r="AW254" s="5">
        <f t="shared" si="253"/>
        <v>36415125</v>
      </c>
      <c r="AX254" s="266">
        <f t="shared" si="263"/>
        <v>1740335884.7258575</v>
      </c>
      <c r="AY254" s="117">
        <f t="shared" si="264"/>
        <v>1740335884.7258575</v>
      </c>
      <c r="AZ254" s="2"/>
      <c r="BA254" s="2"/>
      <c r="BV254" s="53">
        <f t="shared" si="254"/>
        <v>-1383558.9486359991</v>
      </c>
      <c r="CV254" s="58">
        <f t="shared" si="255"/>
        <v>1475308800</v>
      </c>
      <c r="CW254" s="43">
        <f t="shared" si="256"/>
        <v>16392320</v>
      </c>
      <c r="CZ254" s="53">
        <f t="shared" si="257"/>
        <v>1310944500</v>
      </c>
      <c r="DA254" s="43">
        <f t="shared" si="258"/>
        <v>21849075</v>
      </c>
      <c r="DB254" s="48">
        <f t="shared" si="259"/>
        <v>36415125</v>
      </c>
    </row>
    <row r="255" spans="1:106" hidden="1">
      <c r="A255" s="3">
        <f t="shared" si="260"/>
        <v>216</v>
      </c>
      <c r="B255" s="249">
        <v>9</v>
      </c>
      <c r="C255" s="250" t="s">
        <v>186</v>
      </c>
      <c r="D255" s="285">
        <v>22</v>
      </c>
      <c r="E255" s="252"/>
      <c r="F255" s="40" t="s">
        <v>89</v>
      </c>
      <c r="G255" s="253">
        <f t="shared" si="228"/>
        <v>81</v>
      </c>
      <c r="H255" s="253">
        <f t="shared" si="229"/>
        <v>70</v>
      </c>
      <c r="I255" s="254">
        <f t="shared" si="230"/>
        <v>27506142.120000001</v>
      </c>
      <c r="J255" s="254">
        <f t="shared" si="231"/>
        <v>4</v>
      </c>
      <c r="K255" s="255">
        <f t="shared" si="232"/>
        <v>0.97</v>
      </c>
      <c r="L255" s="256">
        <f t="shared" si="266"/>
        <v>1.0149999999999999</v>
      </c>
      <c r="M255" s="257">
        <f t="shared" si="233"/>
        <v>22630243.96443839</v>
      </c>
      <c r="N255" s="257">
        <f t="shared" si="234"/>
        <v>25507900.722429696</v>
      </c>
      <c r="O255" s="257">
        <f t="shared" si="235"/>
        <v>27081172.224245999</v>
      </c>
      <c r="P255" s="257">
        <f t="shared" si="236"/>
        <v>28751479.669763103</v>
      </c>
      <c r="Q255" s="258">
        <f t="shared" si="237"/>
        <v>27081172.224245999</v>
      </c>
      <c r="R255" s="257">
        <f t="shared" si="237"/>
        <v>28751479.669763103</v>
      </c>
      <c r="S255" s="257">
        <f t="shared" si="238"/>
        <v>30524808.023660682</v>
      </c>
      <c r="T255" s="257"/>
      <c r="U255" s="257">
        <f t="shared" si="239"/>
        <v>1584117077.5106874</v>
      </c>
      <c r="V255" s="257">
        <f t="shared" si="240"/>
        <v>1785553050.5700788</v>
      </c>
      <c r="W255" s="257">
        <f t="shared" si="241"/>
        <v>1895682055.6972198</v>
      </c>
      <c r="X255" s="258">
        <f t="shared" si="242"/>
        <v>2012603576.8834171</v>
      </c>
      <c r="Y255" s="258">
        <f t="shared" si="243"/>
        <v>1895682055.6972198</v>
      </c>
      <c r="Z255" s="257">
        <f t="shared" si="244"/>
        <v>2012603576.8834171</v>
      </c>
      <c r="AA255" s="257">
        <f t="shared" si="245"/>
        <v>2136736561.6562479</v>
      </c>
      <c r="AB255" s="257"/>
      <c r="AC255" s="32" t="str">
        <f t="shared" si="246"/>
        <v>BERTAHAP</v>
      </c>
      <c r="AD255" s="259">
        <f t="shared" si="247"/>
        <v>0</v>
      </c>
      <c r="AE255" s="260">
        <v>2</v>
      </c>
      <c r="AF255" s="261"/>
      <c r="AG255" s="257" t="e">
        <f>IF(AF255&gt;#REF!,"LB","KR")</f>
        <v>#REF!</v>
      </c>
      <c r="AH255" s="261">
        <f t="shared" si="267"/>
        <v>1742529000</v>
      </c>
      <c r="AI255" s="261">
        <f t="shared" si="267"/>
        <v>1964109000</v>
      </c>
      <c r="AJ255" s="261">
        <f t="shared" si="267"/>
        <v>2085251000</v>
      </c>
      <c r="AK255" s="262">
        <f t="shared" si="267"/>
        <v>2213864000</v>
      </c>
      <c r="AL255" s="262">
        <f t="shared" si="267"/>
        <v>2085251000</v>
      </c>
      <c r="AM255" s="261">
        <f t="shared" si="267"/>
        <v>2213864000</v>
      </c>
      <c r="AN255" s="261">
        <f t="shared" si="267"/>
        <v>2350411000</v>
      </c>
      <c r="AO255" s="261">
        <f t="shared" si="261"/>
        <v>2350410229.3106489</v>
      </c>
      <c r="AP255" s="51">
        <f t="shared" si="262"/>
        <v>2210367000</v>
      </c>
      <c r="AQ255" s="42">
        <f t="shared" si="262"/>
        <v>2346696000</v>
      </c>
      <c r="AR255" s="58">
        <f t="shared" si="248"/>
        <v>1989330300</v>
      </c>
      <c r="AS255" s="58">
        <f t="shared" si="249"/>
        <v>33155505</v>
      </c>
      <c r="AT255" s="336">
        <f t="shared" si="250"/>
        <v>41509950</v>
      </c>
      <c r="AU255" s="131">
        <f t="shared" si="251"/>
        <v>23466960</v>
      </c>
      <c r="AV255" s="5">
        <f t="shared" si="252"/>
        <v>33155505</v>
      </c>
      <c r="AW255" s="5">
        <f t="shared" si="253"/>
        <v>52131275</v>
      </c>
      <c r="AX255" s="266">
        <f t="shared" si="263"/>
        <v>2491434561.6377859</v>
      </c>
      <c r="AY255" s="117">
        <f t="shared" si="264"/>
        <v>2491434561.6377859</v>
      </c>
      <c r="AZ255" s="2"/>
      <c r="BA255" s="2"/>
      <c r="BV255" s="53">
        <f t="shared" si="254"/>
        <v>-266809.57856399938</v>
      </c>
      <c r="CV255" s="58">
        <f t="shared" si="255"/>
        <v>2112026400</v>
      </c>
      <c r="CW255" s="43">
        <f t="shared" si="256"/>
        <v>23466960</v>
      </c>
      <c r="CZ255" s="53">
        <f t="shared" si="257"/>
        <v>1876725900</v>
      </c>
      <c r="DA255" s="43">
        <f t="shared" si="258"/>
        <v>31278765</v>
      </c>
      <c r="DB255" s="48">
        <f t="shared" si="259"/>
        <v>52131275</v>
      </c>
    </row>
    <row r="256" spans="1:106" hidden="1">
      <c r="A256" s="3">
        <f t="shared" si="260"/>
        <v>217</v>
      </c>
      <c r="B256" s="249">
        <v>1</v>
      </c>
      <c r="C256" s="250" t="s">
        <v>187</v>
      </c>
      <c r="D256" s="251" t="s">
        <v>24</v>
      </c>
      <c r="E256" s="252"/>
      <c r="F256" s="40" t="s">
        <v>39</v>
      </c>
      <c r="G256" s="253">
        <f t="shared" si="228"/>
        <v>113</v>
      </c>
      <c r="H256" s="253">
        <f t="shared" si="229"/>
        <v>101</v>
      </c>
      <c r="I256" s="254">
        <f t="shared" si="230"/>
        <v>27506142.120000001</v>
      </c>
      <c r="J256" s="254">
        <f t="shared" si="231"/>
        <v>6</v>
      </c>
      <c r="K256" s="255">
        <f t="shared" si="232"/>
        <v>0.95</v>
      </c>
      <c r="L256" s="256">
        <f t="shared" si="266"/>
        <v>1.0149999999999999</v>
      </c>
      <c r="M256" s="257">
        <f t="shared" si="233"/>
        <v>22163640.99609945</v>
      </c>
      <c r="N256" s="257">
        <f t="shared" si="234"/>
        <v>24981964.625060011</v>
      </c>
      <c r="O256" s="257">
        <f t="shared" si="235"/>
        <v>26522797.539209995</v>
      </c>
      <c r="P256" s="257">
        <f t="shared" si="236"/>
        <v>28158665.655953549</v>
      </c>
      <c r="Q256" s="258">
        <f t="shared" si="237"/>
        <v>26522797.539209995</v>
      </c>
      <c r="R256" s="257">
        <f t="shared" si="237"/>
        <v>28158665.655953549</v>
      </c>
      <c r="S256" s="257">
        <f t="shared" si="238"/>
        <v>29895430.538636748</v>
      </c>
      <c r="T256" s="257"/>
      <c r="U256" s="257">
        <f t="shared" si="239"/>
        <v>2238527740.6060443</v>
      </c>
      <c r="V256" s="257">
        <f t="shared" si="240"/>
        <v>2523178427.1310611</v>
      </c>
      <c r="W256" s="257">
        <f t="shared" si="241"/>
        <v>2678802551.4602094</v>
      </c>
      <c r="X256" s="258">
        <f t="shared" si="242"/>
        <v>2844025231.2513084</v>
      </c>
      <c r="Y256" s="258">
        <f t="shared" si="243"/>
        <v>2678802551.4602094</v>
      </c>
      <c r="Z256" s="257">
        <f t="shared" si="244"/>
        <v>2844025231.2513084</v>
      </c>
      <c r="AA256" s="257">
        <f t="shared" si="245"/>
        <v>3019438484.4023113</v>
      </c>
      <c r="AB256" s="257"/>
      <c r="AC256" s="32" t="str">
        <f t="shared" si="246"/>
        <v>BERTAHAP</v>
      </c>
      <c r="AD256" s="259">
        <f t="shared" si="247"/>
        <v>0</v>
      </c>
      <c r="AE256" s="260">
        <v>2</v>
      </c>
      <c r="AF256" s="261"/>
      <c r="AG256" s="257" t="e">
        <f>IF(AF256&gt;#REF!,"LB","KR")</f>
        <v>#REF!</v>
      </c>
      <c r="AH256" s="261">
        <f t="shared" si="267"/>
        <v>2462381000</v>
      </c>
      <c r="AI256" s="261">
        <f t="shared" si="267"/>
        <v>2775497000</v>
      </c>
      <c r="AJ256" s="261">
        <f t="shared" si="267"/>
        <v>2946683000</v>
      </c>
      <c r="AK256" s="262">
        <f t="shared" si="267"/>
        <v>3128428000</v>
      </c>
      <c r="AL256" s="262">
        <f t="shared" si="267"/>
        <v>2946683000</v>
      </c>
      <c r="AM256" s="261">
        <f t="shared" si="267"/>
        <v>3128428000</v>
      </c>
      <c r="AN256" s="261">
        <f t="shared" si="267"/>
        <v>3321383000</v>
      </c>
      <c r="AO256" s="261">
        <f t="shared" si="261"/>
        <v>3321382511.6908064</v>
      </c>
      <c r="AP256" s="51">
        <f t="shared" si="262"/>
        <v>3123484000</v>
      </c>
      <c r="AQ256" s="42">
        <f t="shared" si="262"/>
        <v>3316134000</v>
      </c>
      <c r="AR256" s="58">
        <f t="shared" si="248"/>
        <v>2811135600</v>
      </c>
      <c r="AS256" s="58">
        <f t="shared" si="249"/>
        <v>46852260</v>
      </c>
      <c r="AT256" s="336">
        <f t="shared" si="250"/>
        <v>58658025</v>
      </c>
      <c r="AU256" s="131">
        <f t="shared" si="251"/>
        <v>33161340</v>
      </c>
      <c r="AV256" s="5">
        <f t="shared" si="252"/>
        <v>46852260</v>
      </c>
      <c r="AW256" s="5">
        <f t="shared" si="253"/>
        <v>73667075</v>
      </c>
      <c r="AX256" s="266">
        <f t="shared" si="263"/>
        <v>3520665164.3937511</v>
      </c>
      <c r="AY256" s="117">
        <f t="shared" si="264"/>
        <v>3520665164.3937511</v>
      </c>
      <c r="AZ256" s="2"/>
      <c r="BA256" s="2"/>
      <c r="BV256" s="53">
        <f t="shared" si="254"/>
        <v>-825184.26360000297</v>
      </c>
      <c r="CV256" s="58">
        <f t="shared" si="255"/>
        <v>2984520600</v>
      </c>
      <c r="CW256" s="43">
        <f t="shared" si="256"/>
        <v>33161340</v>
      </c>
      <c r="CZ256" s="53">
        <f t="shared" si="257"/>
        <v>2652014700</v>
      </c>
      <c r="DA256" s="43">
        <f t="shared" si="258"/>
        <v>44200245</v>
      </c>
      <c r="DB256" s="48">
        <f t="shared" si="259"/>
        <v>73667075</v>
      </c>
    </row>
    <row r="257" spans="1:106" hidden="1">
      <c r="A257" s="3">
        <f t="shared" si="260"/>
        <v>218</v>
      </c>
      <c r="B257" s="249">
        <v>2</v>
      </c>
      <c r="C257" s="250" t="s">
        <v>187</v>
      </c>
      <c r="D257" s="251" t="s">
        <v>35</v>
      </c>
      <c r="E257" s="252"/>
      <c r="F257" s="40" t="s">
        <v>42</v>
      </c>
      <c r="G257" s="253">
        <f t="shared" si="228"/>
        <v>78</v>
      </c>
      <c r="H257" s="253">
        <f t="shared" si="229"/>
        <v>66</v>
      </c>
      <c r="I257" s="254">
        <f t="shared" si="230"/>
        <v>27506142.120000001</v>
      </c>
      <c r="J257" s="254">
        <f t="shared" si="231"/>
        <v>2</v>
      </c>
      <c r="K257" s="255">
        <f t="shared" si="232"/>
        <v>0.93</v>
      </c>
      <c r="L257" s="256">
        <f t="shared" si="266"/>
        <v>1.0149999999999999</v>
      </c>
      <c r="M257" s="257">
        <f t="shared" si="233"/>
        <v>21697038.027760517</v>
      </c>
      <c r="N257" s="257">
        <f t="shared" si="234"/>
        <v>24456028.527690329</v>
      </c>
      <c r="O257" s="257">
        <f t="shared" si="235"/>
        <v>25964422.854173999</v>
      </c>
      <c r="P257" s="257">
        <f t="shared" si="236"/>
        <v>27565851.642144006</v>
      </c>
      <c r="Q257" s="258">
        <f t="shared" si="237"/>
        <v>25964422.854173999</v>
      </c>
      <c r="R257" s="257">
        <f t="shared" si="237"/>
        <v>27565851.642144006</v>
      </c>
      <c r="S257" s="257">
        <f t="shared" si="238"/>
        <v>29266053.053612821</v>
      </c>
      <c r="T257" s="257"/>
      <c r="U257" s="257">
        <f t="shared" si="239"/>
        <v>1432004509.8321941</v>
      </c>
      <c r="V257" s="257">
        <f t="shared" si="240"/>
        <v>1614097882.8275616</v>
      </c>
      <c r="W257" s="257">
        <f t="shared" si="241"/>
        <v>1713651908.375484</v>
      </c>
      <c r="X257" s="258">
        <f t="shared" si="242"/>
        <v>1819346208.3815043</v>
      </c>
      <c r="Y257" s="258">
        <f t="shared" si="243"/>
        <v>1713651908.375484</v>
      </c>
      <c r="Z257" s="257">
        <f t="shared" si="244"/>
        <v>1819346208.3815043</v>
      </c>
      <c r="AA257" s="257">
        <f t="shared" si="245"/>
        <v>1931559501.5384462</v>
      </c>
      <c r="AB257" s="257"/>
      <c r="AC257" s="32" t="str">
        <f t="shared" si="246"/>
        <v>BERTAHAP</v>
      </c>
      <c r="AD257" s="259">
        <f t="shared" si="247"/>
        <v>0</v>
      </c>
      <c r="AE257" s="260">
        <v>2</v>
      </c>
      <c r="AF257" s="261"/>
      <c r="AG257" s="257" t="e">
        <f>IF(AF257&gt;#REF!,"LB","KR")</f>
        <v>#REF!</v>
      </c>
      <c r="AH257" s="261">
        <f t="shared" si="267"/>
        <v>1575205000</v>
      </c>
      <c r="AI257" s="261">
        <f t="shared" si="267"/>
        <v>1775508000</v>
      </c>
      <c r="AJ257" s="261">
        <f t="shared" si="267"/>
        <v>1885018000</v>
      </c>
      <c r="AK257" s="262">
        <f t="shared" si="267"/>
        <v>2001281000</v>
      </c>
      <c r="AL257" s="262">
        <f t="shared" si="267"/>
        <v>1885018000</v>
      </c>
      <c r="AM257" s="261">
        <f t="shared" si="267"/>
        <v>2001281000</v>
      </c>
      <c r="AN257" s="261">
        <f t="shared" si="267"/>
        <v>2124716000</v>
      </c>
      <c r="AO257" s="261">
        <f t="shared" si="261"/>
        <v>2124715580.5980155</v>
      </c>
      <c r="AP257" s="51">
        <f t="shared" si="262"/>
        <v>1998120000</v>
      </c>
      <c r="AQ257" s="42">
        <f t="shared" si="262"/>
        <v>2121358000</v>
      </c>
      <c r="AR257" s="58">
        <f t="shared" si="248"/>
        <v>1798308000</v>
      </c>
      <c r="AS257" s="58">
        <f t="shared" si="249"/>
        <v>29971800</v>
      </c>
      <c r="AT257" s="336">
        <f t="shared" si="250"/>
        <v>37524018.75</v>
      </c>
      <c r="AU257" s="131">
        <f t="shared" si="251"/>
        <v>21213580</v>
      </c>
      <c r="AV257" s="5">
        <f t="shared" si="252"/>
        <v>29971800</v>
      </c>
      <c r="AW257" s="5">
        <f t="shared" si="253"/>
        <v>47125450</v>
      </c>
      <c r="AX257" s="266">
        <f t="shared" si="263"/>
        <v>2252198256.1042461</v>
      </c>
      <c r="AY257" s="117">
        <f t="shared" si="264"/>
        <v>2252198256.1042461</v>
      </c>
      <c r="AZ257" s="2"/>
      <c r="BA257" s="2"/>
      <c r="BV257" s="53">
        <f t="shared" si="254"/>
        <v>-1383558.9486359991</v>
      </c>
      <c r="CV257" s="58">
        <f t="shared" si="255"/>
        <v>1909222200</v>
      </c>
      <c r="CW257" s="43">
        <f t="shared" si="256"/>
        <v>21213580</v>
      </c>
      <c r="CZ257" s="53">
        <f t="shared" si="257"/>
        <v>1696516200</v>
      </c>
      <c r="DA257" s="43">
        <f t="shared" si="258"/>
        <v>28275270</v>
      </c>
      <c r="DB257" s="48">
        <f t="shared" si="259"/>
        <v>47125450</v>
      </c>
    </row>
    <row r="258" spans="1:106" hidden="1">
      <c r="A258" s="3">
        <f t="shared" si="260"/>
        <v>219</v>
      </c>
      <c r="B258" s="249">
        <v>3</v>
      </c>
      <c r="C258" s="250" t="s">
        <v>187</v>
      </c>
      <c r="D258" s="251" t="s">
        <v>41</v>
      </c>
      <c r="E258" s="252"/>
      <c r="F258" s="40" t="s">
        <v>45</v>
      </c>
      <c r="G258" s="253">
        <f t="shared" si="228"/>
        <v>60</v>
      </c>
      <c r="H258" s="253">
        <f t="shared" si="229"/>
        <v>52</v>
      </c>
      <c r="I258" s="254">
        <f t="shared" si="230"/>
        <v>27506142.120000001</v>
      </c>
      <c r="J258" s="254">
        <f t="shared" si="231"/>
        <v>2</v>
      </c>
      <c r="K258" s="255">
        <f t="shared" si="232"/>
        <v>0.93</v>
      </c>
      <c r="L258" s="256">
        <f t="shared" si="266"/>
        <v>1.0149999999999999</v>
      </c>
      <c r="M258" s="257">
        <f t="shared" si="233"/>
        <v>21697038.027760517</v>
      </c>
      <c r="N258" s="257">
        <f t="shared" si="234"/>
        <v>24456028.527690329</v>
      </c>
      <c r="O258" s="257">
        <f t="shared" si="235"/>
        <v>25964422.854173999</v>
      </c>
      <c r="P258" s="257">
        <f t="shared" si="236"/>
        <v>27565851.642144006</v>
      </c>
      <c r="Q258" s="258">
        <f t="shared" si="237"/>
        <v>25964422.854173999</v>
      </c>
      <c r="R258" s="257">
        <f t="shared" si="237"/>
        <v>27565851.642144006</v>
      </c>
      <c r="S258" s="257">
        <f t="shared" si="238"/>
        <v>29266053.053612821</v>
      </c>
      <c r="T258" s="257"/>
      <c r="U258" s="257">
        <f t="shared" si="239"/>
        <v>1128245977.4435468</v>
      </c>
      <c r="V258" s="257">
        <f t="shared" si="240"/>
        <v>1271713483.4398971</v>
      </c>
      <c r="W258" s="257">
        <f t="shared" si="241"/>
        <v>1350149988.417048</v>
      </c>
      <c r="X258" s="258">
        <f t="shared" si="242"/>
        <v>1433424285.3914883</v>
      </c>
      <c r="Y258" s="258">
        <f t="shared" si="243"/>
        <v>1350149988.417048</v>
      </c>
      <c r="Z258" s="257">
        <f t="shared" si="244"/>
        <v>1433424285.3914883</v>
      </c>
      <c r="AA258" s="257">
        <f t="shared" si="245"/>
        <v>1521834758.7878666</v>
      </c>
      <c r="AB258" s="257"/>
      <c r="AC258" s="32" t="str">
        <f t="shared" si="246"/>
        <v>BERTAHAP</v>
      </c>
      <c r="AD258" s="259">
        <f t="shared" si="247"/>
        <v>0</v>
      </c>
      <c r="AE258" s="260">
        <v>2</v>
      </c>
      <c r="AF258" s="261"/>
      <c r="AG258" s="257" t="e">
        <f>IF(AF258&gt;#REF!,"LB","KR")</f>
        <v>#REF!</v>
      </c>
      <c r="AH258" s="261">
        <f t="shared" si="267"/>
        <v>1241071000</v>
      </c>
      <c r="AI258" s="261">
        <f t="shared" si="267"/>
        <v>1398885000</v>
      </c>
      <c r="AJ258" s="261">
        <f t="shared" si="267"/>
        <v>1485165000</v>
      </c>
      <c r="AK258" s="262">
        <f t="shared" si="267"/>
        <v>1576767000</v>
      </c>
      <c r="AL258" s="262">
        <f t="shared" si="267"/>
        <v>1485165000</v>
      </c>
      <c r="AM258" s="261">
        <f t="shared" si="267"/>
        <v>1576767000</v>
      </c>
      <c r="AN258" s="261">
        <f t="shared" si="267"/>
        <v>1674019000</v>
      </c>
      <c r="AO258" s="261">
        <f t="shared" si="261"/>
        <v>1674018497.08901</v>
      </c>
      <c r="AP258" s="51">
        <f t="shared" si="262"/>
        <v>1574275000</v>
      </c>
      <c r="AQ258" s="42">
        <f t="shared" si="262"/>
        <v>1671374000</v>
      </c>
      <c r="AR258" s="58">
        <f t="shared" si="248"/>
        <v>1416847500</v>
      </c>
      <c r="AS258" s="58">
        <f t="shared" si="249"/>
        <v>23614125</v>
      </c>
      <c r="AT258" s="336">
        <f t="shared" si="250"/>
        <v>29564381.25</v>
      </c>
      <c r="AU258" s="131">
        <f t="shared" si="251"/>
        <v>16713740</v>
      </c>
      <c r="AV258" s="5">
        <f t="shared" si="252"/>
        <v>23614125</v>
      </c>
      <c r="AW258" s="5">
        <f t="shared" si="253"/>
        <v>37129125</v>
      </c>
      <c r="AX258" s="266">
        <f t="shared" si="263"/>
        <v>1774460325.9317751</v>
      </c>
      <c r="AY258" s="117">
        <f t="shared" si="264"/>
        <v>1774460325.9317751</v>
      </c>
      <c r="AZ258" s="2"/>
      <c r="BA258" s="2"/>
      <c r="BV258" s="53">
        <f t="shared" si="254"/>
        <v>-1383558.9486359991</v>
      </c>
      <c r="CV258" s="58">
        <f t="shared" si="255"/>
        <v>1504236600</v>
      </c>
      <c r="CW258" s="43">
        <f t="shared" si="256"/>
        <v>16713740</v>
      </c>
      <c r="CZ258" s="53">
        <f t="shared" si="257"/>
        <v>1336648500</v>
      </c>
      <c r="DA258" s="43">
        <f t="shared" si="258"/>
        <v>22277475</v>
      </c>
      <c r="DB258" s="48">
        <f t="shared" si="259"/>
        <v>37129125</v>
      </c>
    </row>
    <row r="259" spans="1:106" hidden="1">
      <c r="A259" s="3">
        <f t="shared" si="260"/>
        <v>220</v>
      </c>
      <c r="B259" s="249">
        <v>4</v>
      </c>
      <c r="C259" s="250" t="s">
        <v>187</v>
      </c>
      <c r="D259" s="251">
        <v>10</v>
      </c>
      <c r="E259" s="252"/>
      <c r="F259" s="40" t="s">
        <v>48</v>
      </c>
      <c r="G259" s="253">
        <f t="shared" si="228"/>
        <v>74</v>
      </c>
      <c r="H259" s="253">
        <f t="shared" si="229"/>
        <v>63</v>
      </c>
      <c r="I259" s="254">
        <f t="shared" si="230"/>
        <v>27506142.120000001</v>
      </c>
      <c r="J259" s="254">
        <f t="shared" si="231"/>
        <v>2</v>
      </c>
      <c r="K259" s="255">
        <f t="shared" si="232"/>
        <v>0.93</v>
      </c>
      <c r="L259" s="256">
        <f t="shared" si="266"/>
        <v>1.0149999999999999</v>
      </c>
      <c r="M259" s="257">
        <f t="shared" si="233"/>
        <v>21697038.027760517</v>
      </c>
      <c r="N259" s="257">
        <f t="shared" si="234"/>
        <v>24456028.527690329</v>
      </c>
      <c r="O259" s="257">
        <f t="shared" si="235"/>
        <v>25964422.854173999</v>
      </c>
      <c r="P259" s="257">
        <f t="shared" si="236"/>
        <v>27565851.642144006</v>
      </c>
      <c r="Q259" s="258">
        <f t="shared" si="237"/>
        <v>25964422.854173999</v>
      </c>
      <c r="R259" s="257">
        <f t="shared" si="237"/>
        <v>27565851.642144006</v>
      </c>
      <c r="S259" s="257">
        <f t="shared" si="238"/>
        <v>29266053.053612821</v>
      </c>
      <c r="T259" s="257"/>
      <c r="U259" s="257">
        <f t="shared" si="239"/>
        <v>1366913395.7489126</v>
      </c>
      <c r="V259" s="257">
        <f t="shared" si="240"/>
        <v>1540729797.2444906</v>
      </c>
      <c r="W259" s="257">
        <f t="shared" si="241"/>
        <v>1635758639.8129621</v>
      </c>
      <c r="X259" s="258">
        <f t="shared" si="242"/>
        <v>1736648653.4550724</v>
      </c>
      <c r="Y259" s="258">
        <f t="shared" si="243"/>
        <v>1635758639.8129621</v>
      </c>
      <c r="Z259" s="257">
        <f t="shared" si="244"/>
        <v>1736648653.4550724</v>
      </c>
      <c r="AA259" s="257">
        <f t="shared" si="245"/>
        <v>1843761342.3776078</v>
      </c>
      <c r="AB259" s="257"/>
      <c r="AC259" s="32" t="str">
        <f t="shared" si="246"/>
        <v>BERTAHAP</v>
      </c>
      <c r="AD259" s="259">
        <f t="shared" si="247"/>
        <v>0</v>
      </c>
      <c r="AE259" s="260">
        <v>2</v>
      </c>
      <c r="AF259" s="261"/>
      <c r="AG259" s="257" t="e">
        <f>IF(AF259&gt;#REF!,"LB","KR")</f>
        <v>#REF!</v>
      </c>
      <c r="AH259" s="261">
        <f t="shared" si="267"/>
        <v>1503605000</v>
      </c>
      <c r="AI259" s="261">
        <f t="shared" si="267"/>
        <v>1694803000</v>
      </c>
      <c r="AJ259" s="261">
        <f t="shared" si="267"/>
        <v>1799335000</v>
      </c>
      <c r="AK259" s="262">
        <f t="shared" si="267"/>
        <v>1910314000</v>
      </c>
      <c r="AL259" s="262">
        <f t="shared" si="267"/>
        <v>1799335000</v>
      </c>
      <c r="AM259" s="261">
        <f t="shared" si="267"/>
        <v>1910314000</v>
      </c>
      <c r="AN259" s="261">
        <f t="shared" si="267"/>
        <v>2028138000</v>
      </c>
      <c r="AO259" s="261">
        <f t="shared" si="261"/>
        <v>2028137937.4683101</v>
      </c>
      <c r="AP259" s="51">
        <f t="shared" si="262"/>
        <v>1907296000</v>
      </c>
      <c r="AQ259" s="42">
        <f t="shared" si="262"/>
        <v>2024933000</v>
      </c>
      <c r="AR259" s="58">
        <f t="shared" si="248"/>
        <v>1716566400</v>
      </c>
      <c r="AS259" s="58">
        <f t="shared" si="249"/>
        <v>28609440</v>
      </c>
      <c r="AT259" s="336">
        <f t="shared" si="250"/>
        <v>35818387.5</v>
      </c>
      <c r="AU259" s="131">
        <f t="shared" si="251"/>
        <v>20249330</v>
      </c>
      <c r="AV259" s="5">
        <f t="shared" si="252"/>
        <v>28609440</v>
      </c>
      <c r="AW259" s="5">
        <f t="shared" si="253"/>
        <v>44983375</v>
      </c>
      <c r="AX259" s="266">
        <f t="shared" si="263"/>
        <v>2149825994.1640873</v>
      </c>
      <c r="AY259" s="117">
        <f t="shared" si="264"/>
        <v>2149825994.1640873</v>
      </c>
      <c r="AZ259" s="2"/>
      <c r="BA259" s="2"/>
      <c r="BV259" s="53">
        <f t="shared" si="254"/>
        <v>-1383558.9486359991</v>
      </c>
      <c r="CV259" s="58">
        <f t="shared" si="255"/>
        <v>1822439700</v>
      </c>
      <c r="CW259" s="43">
        <f t="shared" si="256"/>
        <v>20249330</v>
      </c>
      <c r="CZ259" s="53">
        <f t="shared" si="257"/>
        <v>1619401500</v>
      </c>
      <c r="DA259" s="43">
        <f t="shared" si="258"/>
        <v>26990025</v>
      </c>
      <c r="DB259" s="48">
        <f t="shared" si="259"/>
        <v>44983375</v>
      </c>
    </row>
    <row r="260" spans="1:106" hidden="1">
      <c r="A260" s="3">
        <f t="shared" si="260"/>
        <v>221</v>
      </c>
      <c r="B260" s="249">
        <v>5</v>
      </c>
      <c r="C260" s="250" t="s">
        <v>187</v>
      </c>
      <c r="D260" s="285">
        <v>12</v>
      </c>
      <c r="E260" s="252"/>
      <c r="F260" s="40" t="s">
        <v>50</v>
      </c>
      <c r="G260" s="253">
        <f t="shared" si="228"/>
        <v>67</v>
      </c>
      <c r="H260" s="253">
        <f t="shared" si="229"/>
        <v>57</v>
      </c>
      <c r="I260" s="254">
        <f t="shared" si="230"/>
        <v>27506142.120000001</v>
      </c>
      <c r="J260" s="254">
        <f t="shared" si="231"/>
        <v>2</v>
      </c>
      <c r="K260" s="255">
        <f t="shared" si="232"/>
        <v>0.93</v>
      </c>
      <c r="L260" s="256">
        <f t="shared" si="266"/>
        <v>1.0149999999999999</v>
      </c>
      <c r="M260" s="257">
        <f t="shared" si="233"/>
        <v>21697038.027760517</v>
      </c>
      <c r="N260" s="257">
        <f t="shared" si="234"/>
        <v>24456028.527690329</v>
      </c>
      <c r="O260" s="257">
        <f t="shared" si="235"/>
        <v>25964422.854173999</v>
      </c>
      <c r="P260" s="257">
        <f t="shared" si="236"/>
        <v>27565851.642144006</v>
      </c>
      <c r="Q260" s="258">
        <f t="shared" si="237"/>
        <v>25964422.854173999</v>
      </c>
      <c r="R260" s="257">
        <f t="shared" si="237"/>
        <v>27565851.642144006</v>
      </c>
      <c r="S260" s="257">
        <f t="shared" si="238"/>
        <v>29266053.053612821</v>
      </c>
      <c r="T260" s="257"/>
      <c r="U260" s="257">
        <f t="shared" si="239"/>
        <v>1236731167.5823495</v>
      </c>
      <c r="V260" s="257">
        <f t="shared" si="240"/>
        <v>1393993626.0783486</v>
      </c>
      <c r="W260" s="257">
        <f t="shared" si="241"/>
        <v>1479972102.6879179</v>
      </c>
      <c r="X260" s="258">
        <f t="shared" si="242"/>
        <v>1571253543.6022084</v>
      </c>
      <c r="Y260" s="258">
        <f t="shared" si="243"/>
        <v>1479972102.6879179</v>
      </c>
      <c r="Z260" s="257">
        <f t="shared" si="244"/>
        <v>1571253543.6022084</v>
      </c>
      <c r="AA260" s="257">
        <f t="shared" si="245"/>
        <v>1668165024.0559309</v>
      </c>
      <c r="AB260" s="257"/>
      <c r="AC260" s="32" t="str">
        <f t="shared" si="246"/>
        <v>BERTAHAP</v>
      </c>
      <c r="AD260" s="259">
        <f t="shared" si="247"/>
        <v>0</v>
      </c>
      <c r="AE260" s="260">
        <v>2</v>
      </c>
      <c r="AF260" s="261"/>
      <c r="AG260" s="257" t="e">
        <f>IF(AF260&gt;#REF!,"LB","KR")</f>
        <v>#REF!</v>
      </c>
      <c r="AH260" s="261">
        <f t="shared" si="267"/>
        <v>1360405000</v>
      </c>
      <c r="AI260" s="261">
        <f t="shared" si="267"/>
        <v>1533393000</v>
      </c>
      <c r="AJ260" s="261">
        <f t="shared" si="267"/>
        <v>1627970000</v>
      </c>
      <c r="AK260" s="262">
        <f t="shared" si="267"/>
        <v>1728379000</v>
      </c>
      <c r="AL260" s="262">
        <f t="shared" si="267"/>
        <v>1627970000</v>
      </c>
      <c r="AM260" s="261">
        <f t="shared" si="267"/>
        <v>1728379000</v>
      </c>
      <c r="AN260" s="261">
        <f t="shared" si="267"/>
        <v>1834982000</v>
      </c>
      <c r="AO260" s="261">
        <f t="shared" si="261"/>
        <v>1834981589.5311141</v>
      </c>
      <c r="AP260" s="51">
        <f t="shared" si="262"/>
        <v>1725649000</v>
      </c>
      <c r="AQ260" s="42">
        <f t="shared" si="262"/>
        <v>1832082000</v>
      </c>
      <c r="AR260" s="58">
        <f t="shared" si="248"/>
        <v>1553084100</v>
      </c>
      <c r="AS260" s="58">
        <f t="shared" si="249"/>
        <v>25884735</v>
      </c>
      <c r="AT260" s="336">
        <f t="shared" si="250"/>
        <v>32407106.25</v>
      </c>
      <c r="AU260" s="131">
        <f t="shared" si="251"/>
        <v>18320820</v>
      </c>
      <c r="AV260" s="5">
        <f t="shared" si="252"/>
        <v>25884735</v>
      </c>
      <c r="AW260" s="5">
        <f t="shared" si="253"/>
        <v>40699250</v>
      </c>
      <c r="AX260" s="266">
        <f t="shared" si="263"/>
        <v>1945080408.6061757</v>
      </c>
      <c r="AY260" s="117">
        <f t="shared" si="264"/>
        <v>1945080408.6061757</v>
      </c>
      <c r="AZ260" s="2"/>
      <c r="BA260" s="2"/>
      <c r="BV260" s="53">
        <f t="shared" si="254"/>
        <v>-1383558.9486359991</v>
      </c>
      <c r="CV260" s="58">
        <f t="shared" si="255"/>
        <v>1648873800</v>
      </c>
      <c r="CW260" s="43">
        <f t="shared" si="256"/>
        <v>18320820</v>
      </c>
      <c r="CZ260" s="53">
        <f t="shared" si="257"/>
        <v>1465173000</v>
      </c>
      <c r="DA260" s="43">
        <f t="shared" si="258"/>
        <v>24419550</v>
      </c>
      <c r="DB260" s="48">
        <f t="shared" si="259"/>
        <v>40699250</v>
      </c>
    </row>
    <row r="261" spans="1:106" hidden="1">
      <c r="A261" s="3">
        <f t="shared" si="260"/>
        <v>222</v>
      </c>
      <c r="B261" s="249">
        <v>6</v>
      </c>
      <c r="C261" s="250" t="s">
        <v>187</v>
      </c>
      <c r="D261" s="251">
        <v>16</v>
      </c>
      <c r="E261" s="252"/>
      <c r="F261" s="40" t="s">
        <v>52</v>
      </c>
      <c r="G261" s="253">
        <f t="shared" si="228"/>
        <v>71</v>
      </c>
      <c r="H261" s="253">
        <f t="shared" si="229"/>
        <v>63</v>
      </c>
      <c r="I261" s="254">
        <f t="shared" si="230"/>
        <v>27506142.120000001</v>
      </c>
      <c r="J261" s="254">
        <f t="shared" si="231"/>
        <v>2</v>
      </c>
      <c r="K261" s="255">
        <f t="shared" si="232"/>
        <v>0.93</v>
      </c>
      <c r="L261" s="256">
        <f t="shared" si="266"/>
        <v>1.0149999999999999</v>
      </c>
      <c r="M261" s="257">
        <f t="shared" si="233"/>
        <v>21697038.027760517</v>
      </c>
      <c r="N261" s="257">
        <f t="shared" si="234"/>
        <v>24456028.527690329</v>
      </c>
      <c r="O261" s="257">
        <f t="shared" si="235"/>
        <v>25964422.854173999</v>
      </c>
      <c r="P261" s="257">
        <f t="shared" si="236"/>
        <v>27565851.642144006</v>
      </c>
      <c r="Q261" s="258">
        <f t="shared" si="237"/>
        <v>25964422.854173999</v>
      </c>
      <c r="R261" s="257">
        <f t="shared" si="237"/>
        <v>27565851.642144006</v>
      </c>
      <c r="S261" s="257">
        <f t="shared" si="238"/>
        <v>29266053.053612821</v>
      </c>
      <c r="T261" s="257"/>
      <c r="U261" s="257">
        <f t="shared" si="239"/>
        <v>1366913395.7489126</v>
      </c>
      <c r="V261" s="257">
        <f t="shared" si="240"/>
        <v>1540729797.2444906</v>
      </c>
      <c r="W261" s="257">
        <f t="shared" si="241"/>
        <v>1635758639.8129621</v>
      </c>
      <c r="X261" s="258">
        <f t="shared" si="242"/>
        <v>1736648653.4550724</v>
      </c>
      <c r="Y261" s="258">
        <f t="shared" si="243"/>
        <v>1635758639.8129621</v>
      </c>
      <c r="Z261" s="257">
        <f t="shared" si="244"/>
        <v>1736648653.4550724</v>
      </c>
      <c r="AA261" s="257">
        <f t="shared" si="245"/>
        <v>1843761342.3776078</v>
      </c>
      <c r="AB261" s="257"/>
      <c r="AC261" s="32" t="str">
        <f t="shared" si="246"/>
        <v>BERTAHAP</v>
      </c>
      <c r="AD261" s="259">
        <f t="shared" si="247"/>
        <v>0</v>
      </c>
      <c r="AE261" s="260">
        <v>2</v>
      </c>
      <c r="AF261" s="261"/>
      <c r="AG261" s="257" t="e">
        <f>IF(AF261&gt;#REF!,"LB","KR")</f>
        <v>#REF!</v>
      </c>
      <c r="AH261" s="261">
        <f t="shared" si="267"/>
        <v>1503605000</v>
      </c>
      <c r="AI261" s="261">
        <f t="shared" si="267"/>
        <v>1694803000</v>
      </c>
      <c r="AJ261" s="261">
        <f t="shared" si="267"/>
        <v>1799335000</v>
      </c>
      <c r="AK261" s="262">
        <f t="shared" si="267"/>
        <v>1910314000</v>
      </c>
      <c r="AL261" s="262">
        <f t="shared" si="267"/>
        <v>1799335000</v>
      </c>
      <c r="AM261" s="261">
        <f t="shared" si="267"/>
        <v>1910314000</v>
      </c>
      <c r="AN261" s="261">
        <f t="shared" si="267"/>
        <v>2028138000</v>
      </c>
      <c r="AO261" s="261">
        <f t="shared" si="261"/>
        <v>2028137937.4683101</v>
      </c>
      <c r="AP261" s="51">
        <f t="shared" si="262"/>
        <v>1907296000</v>
      </c>
      <c r="AQ261" s="42">
        <f t="shared" si="262"/>
        <v>2024933000</v>
      </c>
      <c r="AR261" s="58">
        <f t="shared" si="248"/>
        <v>1716566400</v>
      </c>
      <c r="AS261" s="58">
        <f t="shared" si="249"/>
        <v>28609440</v>
      </c>
      <c r="AT261" s="336">
        <f t="shared" si="250"/>
        <v>35818387.5</v>
      </c>
      <c r="AU261" s="131">
        <f t="shared" si="251"/>
        <v>20249330</v>
      </c>
      <c r="AV261" s="5">
        <f t="shared" si="252"/>
        <v>28609440</v>
      </c>
      <c r="AW261" s="5">
        <f t="shared" si="253"/>
        <v>44983375</v>
      </c>
      <c r="AX261" s="266">
        <f t="shared" si="263"/>
        <v>2149825994.1640873</v>
      </c>
      <c r="AY261" s="117">
        <f t="shared" si="264"/>
        <v>2149825994.1640873</v>
      </c>
      <c r="AZ261" s="2"/>
      <c r="BA261" s="2"/>
      <c r="BV261" s="53">
        <f t="shared" si="254"/>
        <v>-1383558.9486359991</v>
      </c>
      <c r="CV261" s="58">
        <f t="shared" si="255"/>
        <v>1822439700</v>
      </c>
      <c r="CW261" s="43">
        <f t="shared" si="256"/>
        <v>20249330</v>
      </c>
      <c r="CZ261" s="53">
        <f t="shared" si="257"/>
        <v>1619401500</v>
      </c>
      <c r="DA261" s="43">
        <f t="shared" si="258"/>
        <v>26990025</v>
      </c>
      <c r="DB261" s="48">
        <f t="shared" si="259"/>
        <v>44983375</v>
      </c>
    </row>
    <row r="262" spans="1:106" hidden="1">
      <c r="A262" s="3">
        <f t="shared" si="260"/>
        <v>223</v>
      </c>
      <c r="B262" s="249">
        <v>7</v>
      </c>
      <c r="C262" s="250" t="s">
        <v>187</v>
      </c>
      <c r="D262" s="285">
        <v>18</v>
      </c>
      <c r="E262" s="252"/>
      <c r="F262" s="40" t="s">
        <v>54</v>
      </c>
      <c r="G262" s="253">
        <f t="shared" si="228"/>
        <v>97</v>
      </c>
      <c r="H262" s="253">
        <f t="shared" si="229"/>
        <v>85</v>
      </c>
      <c r="I262" s="254">
        <f t="shared" si="230"/>
        <v>27506142.120000001</v>
      </c>
      <c r="J262" s="254">
        <f t="shared" si="231"/>
        <v>2</v>
      </c>
      <c r="K262" s="255">
        <f t="shared" si="232"/>
        <v>0.93</v>
      </c>
      <c r="L262" s="256">
        <f t="shared" si="266"/>
        <v>1.0149999999999999</v>
      </c>
      <c r="M262" s="257">
        <f t="shared" si="233"/>
        <v>21697038.027760517</v>
      </c>
      <c r="N262" s="257">
        <f t="shared" si="234"/>
        <v>24456028.527690329</v>
      </c>
      <c r="O262" s="257">
        <f t="shared" si="235"/>
        <v>25964422.854173999</v>
      </c>
      <c r="P262" s="257">
        <f t="shared" si="236"/>
        <v>27565851.642144006</v>
      </c>
      <c r="Q262" s="258">
        <f t="shared" si="237"/>
        <v>25964422.854173999</v>
      </c>
      <c r="R262" s="257">
        <f t="shared" si="237"/>
        <v>27565851.642144006</v>
      </c>
      <c r="S262" s="257">
        <f t="shared" si="238"/>
        <v>29266053.053612821</v>
      </c>
      <c r="T262" s="257"/>
      <c r="U262" s="257">
        <f t="shared" si="239"/>
        <v>1844248232.3596439</v>
      </c>
      <c r="V262" s="257">
        <f t="shared" si="240"/>
        <v>2078762424.853678</v>
      </c>
      <c r="W262" s="257">
        <f t="shared" si="241"/>
        <v>2206975942.6047897</v>
      </c>
      <c r="X262" s="258">
        <f t="shared" si="242"/>
        <v>2343097389.5822406</v>
      </c>
      <c r="Y262" s="258">
        <f t="shared" si="243"/>
        <v>2206975942.6047897</v>
      </c>
      <c r="Z262" s="257">
        <f t="shared" si="244"/>
        <v>2343097389.5822406</v>
      </c>
      <c r="AA262" s="257">
        <f t="shared" si="245"/>
        <v>2487614509.5570898</v>
      </c>
      <c r="AB262" s="257"/>
      <c r="AC262" s="32" t="str">
        <f t="shared" si="246"/>
        <v>BERTAHAP</v>
      </c>
      <c r="AD262" s="259">
        <f t="shared" si="247"/>
        <v>0</v>
      </c>
      <c r="AE262" s="260">
        <v>2</v>
      </c>
      <c r="AF262" s="261"/>
      <c r="AG262" s="257" t="e">
        <f>IF(AF262&gt;#REF!,"LB","KR")</f>
        <v>#REF!</v>
      </c>
      <c r="AH262" s="261">
        <f t="shared" si="267"/>
        <v>2028674000</v>
      </c>
      <c r="AI262" s="261">
        <f t="shared" si="267"/>
        <v>2286639000</v>
      </c>
      <c r="AJ262" s="261">
        <f t="shared" si="267"/>
        <v>2427674000</v>
      </c>
      <c r="AK262" s="262">
        <f t="shared" si="267"/>
        <v>2577408000</v>
      </c>
      <c r="AL262" s="262">
        <f t="shared" si="267"/>
        <v>2427674000</v>
      </c>
      <c r="AM262" s="261">
        <f t="shared" si="267"/>
        <v>2577408000</v>
      </c>
      <c r="AN262" s="261">
        <f t="shared" si="267"/>
        <v>2736376000</v>
      </c>
      <c r="AO262" s="261">
        <f t="shared" si="261"/>
        <v>2736376818.2269106</v>
      </c>
      <c r="AP262" s="51">
        <f t="shared" si="262"/>
        <v>2573335000</v>
      </c>
      <c r="AQ262" s="42">
        <f t="shared" si="262"/>
        <v>2732053000</v>
      </c>
      <c r="AR262" s="58">
        <f t="shared" si="248"/>
        <v>2316001500</v>
      </c>
      <c r="AS262" s="58">
        <f t="shared" si="249"/>
        <v>38600025</v>
      </c>
      <c r="AT262" s="336">
        <f t="shared" si="250"/>
        <v>48326400</v>
      </c>
      <c r="AU262" s="131">
        <f t="shared" si="251"/>
        <v>27320530</v>
      </c>
      <c r="AV262" s="5">
        <f t="shared" si="252"/>
        <v>38600025</v>
      </c>
      <c r="AW262" s="5">
        <f t="shared" si="253"/>
        <v>60691850</v>
      </c>
      <c r="AX262" s="266">
        <f t="shared" si="263"/>
        <v>2900559453.9838982</v>
      </c>
      <c r="AY262" s="117">
        <f t="shared" si="264"/>
        <v>2900559453.9838982</v>
      </c>
      <c r="AZ262" s="2"/>
      <c r="BA262" s="2"/>
      <c r="BV262" s="53">
        <f t="shared" si="254"/>
        <v>-1383558.9486359991</v>
      </c>
      <c r="CV262" s="58">
        <f t="shared" si="255"/>
        <v>2458847700</v>
      </c>
      <c r="CW262" s="43">
        <f t="shared" si="256"/>
        <v>27320530</v>
      </c>
      <c r="CZ262" s="53">
        <f t="shared" si="257"/>
        <v>2184906600</v>
      </c>
      <c r="DA262" s="43">
        <f t="shared" si="258"/>
        <v>36415110</v>
      </c>
      <c r="DB262" s="48">
        <f t="shared" si="259"/>
        <v>60691850</v>
      </c>
    </row>
    <row r="263" spans="1:106" hidden="1">
      <c r="A263" s="3">
        <f t="shared" si="260"/>
        <v>224</v>
      </c>
      <c r="B263" s="249">
        <v>8</v>
      </c>
      <c r="C263" s="250" t="s">
        <v>187</v>
      </c>
      <c r="D263" s="285">
        <v>20</v>
      </c>
      <c r="E263" s="252"/>
      <c r="F263" s="40" t="s">
        <v>70</v>
      </c>
      <c r="G263" s="253">
        <f t="shared" si="228"/>
        <v>60</v>
      </c>
      <c r="H263" s="253">
        <f t="shared" si="229"/>
        <v>51</v>
      </c>
      <c r="I263" s="254">
        <f t="shared" si="230"/>
        <v>27506142.120000001</v>
      </c>
      <c r="J263" s="254">
        <f t="shared" si="231"/>
        <v>2</v>
      </c>
      <c r="K263" s="255">
        <f t="shared" si="232"/>
        <v>0.93</v>
      </c>
      <c r="L263" s="256">
        <f t="shared" si="266"/>
        <v>1.0149999999999999</v>
      </c>
      <c r="M263" s="257">
        <f t="shared" si="233"/>
        <v>21697038.027760517</v>
      </c>
      <c r="N263" s="257">
        <f t="shared" si="234"/>
        <v>24456028.527690329</v>
      </c>
      <c r="O263" s="257">
        <f t="shared" si="235"/>
        <v>25964422.854173999</v>
      </c>
      <c r="P263" s="257">
        <f t="shared" si="236"/>
        <v>27565851.642144006</v>
      </c>
      <c r="Q263" s="258">
        <f t="shared" si="237"/>
        <v>25964422.854173999</v>
      </c>
      <c r="R263" s="257">
        <f t="shared" si="237"/>
        <v>27565851.642144006</v>
      </c>
      <c r="S263" s="257">
        <f t="shared" si="238"/>
        <v>29266053.053612821</v>
      </c>
      <c r="T263" s="257"/>
      <c r="U263" s="257">
        <f t="shared" si="239"/>
        <v>1106548939.4157863</v>
      </c>
      <c r="V263" s="257">
        <f t="shared" si="240"/>
        <v>1247257454.9122066</v>
      </c>
      <c r="W263" s="257">
        <f t="shared" si="241"/>
        <v>1324185565.5628741</v>
      </c>
      <c r="X263" s="258">
        <f t="shared" si="242"/>
        <v>1405858433.7493443</v>
      </c>
      <c r="Y263" s="258">
        <f t="shared" si="243"/>
        <v>1324185565.5628741</v>
      </c>
      <c r="Z263" s="257">
        <f t="shared" si="244"/>
        <v>1405858433.7493443</v>
      </c>
      <c r="AA263" s="257">
        <f t="shared" si="245"/>
        <v>1492568705.7342539</v>
      </c>
      <c r="AB263" s="257"/>
      <c r="AC263" s="32" t="str">
        <f t="shared" si="246"/>
        <v>BERTAHAP</v>
      </c>
      <c r="AD263" s="259">
        <f t="shared" si="247"/>
        <v>0</v>
      </c>
      <c r="AE263" s="260">
        <v>2</v>
      </c>
      <c r="AF263" s="261"/>
      <c r="AG263" s="257" t="e">
        <f>IF(AF263&gt;#REF!,"LB","KR")</f>
        <v>#REF!</v>
      </c>
      <c r="AH263" s="261">
        <f t="shared" si="267"/>
        <v>1217204000</v>
      </c>
      <c r="AI263" s="261">
        <f t="shared" si="267"/>
        <v>1371984000</v>
      </c>
      <c r="AJ263" s="261">
        <f t="shared" si="267"/>
        <v>1456605000</v>
      </c>
      <c r="AK263" s="262">
        <f t="shared" si="267"/>
        <v>1546445000</v>
      </c>
      <c r="AL263" s="262">
        <f t="shared" si="267"/>
        <v>1456605000</v>
      </c>
      <c r="AM263" s="261">
        <f t="shared" si="267"/>
        <v>1546445000</v>
      </c>
      <c r="AN263" s="261">
        <f t="shared" si="267"/>
        <v>1641826000</v>
      </c>
      <c r="AO263" s="261">
        <f t="shared" si="261"/>
        <v>1641826303.2717035</v>
      </c>
      <c r="AP263" s="51">
        <f t="shared" si="262"/>
        <v>1544002000</v>
      </c>
      <c r="AQ263" s="42">
        <f t="shared" si="262"/>
        <v>1639232000</v>
      </c>
      <c r="AR263" s="58">
        <f t="shared" si="248"/>
        <v>1389601800</v>
      </c>
      <c r="AS263" s="58">
        <f t="shared" si="249"/>
        <v>23160030</v>
      </c>
      <c r="AT263" s="336">
        <f t="shared" si="250"/>
        <v>28995843.75</v>
      </c>
      <c r="AU263" s="131">
        <f t="shared" si="251"/>
        <v>16392320</v>
      </c>
      <c r="AV263" s="5">
        <f t="shared" si="252"/>
        <v>23160030</v>
      </c>
      <c r="AW263" s="5">
        <f t="shared" si="253"/>
        <v>36415125</v>
      </c>
      <c r="AX263" s="266">
        <f t="shared" si="263"/>
        <v>1740335884.7258575</v>
      </c>
      <c r="AY263" s="117">
        <f t="shared" si="264"/>
        <v>1740335884.7258575</v>
      </c>
      <c r="AZ263" s="2"/>
      <c r="BA263" s="2"/>
      <c r="BV263" s="53">
        <f t="shared" si="254"/>
        <v>-1383558.9486359991</v>
      </c>
      <c r="CV263" s="58">
        <f t="shared" si="255"/>
        <v>1475308800</v>
      </c>
      <c r="CW263" s="43">
        <f t="shared" si="256"/>
        <v>16392320</v>
      </c>
      <c r="CZ263" s="53">
        <f t="shared" si="257"/>
        <v>1310944500</v>
      </c>
      <c r="DA263" s="43">
        <f t="shared" si="258"/>
        <v>21849075</v>
      </c>
      <c r="DB263" s="48">
        <f t="shared" si="259"/>
        <v>36415125</v>
      </c>
    </row>
    <row r="264" spans="1:106" hidden="1">
      <c r="A264" s="3">
        <f t="shared" si="260"/>
        <v>225</v>
      </c>
      <c r="B264" s="249">
        <v>9</v>
      </c>
      <c r="C264" s="250" t="s">
        <v>187</v>
      </c>
      <c r="D264" s="285">
        <v>22</v>
      </c>
      <c r="E264" s="252"/>
      <c r="F264" s="40" t="s">
        <v>89</v>
      </c>
      <c r="G264" s="253">
        <f t="shared" si="228"/>
        <v>81</v>
      </c>
      <c r="H264" s="253">
        <f t="shared" si="229"/>
        <v>70</v>
      </c>
      <c r="I264" s="254">
        <f t="shared" si="230"/>
        <v>27506142.120000001</v>
      </c>
      <c r="J264" s="254">
        <f t="shared" si="231"/>
        <v>4</v>
      </c>
      <c r="K264" s="255">
        <f t="shared" si="232"/>
        <v>0.97</v>
      </c>
      <c r="L264" s="256">
        <f t="shared" si="266"/>
        <v>1.0149999999999999</v>
      </c>
      <c r="M264" s="257">
        <f t="shared" si="233"/>
        <v>22630243.96443839</v>
      </c>
      <c r="N264" s="257">
        <f t="shared" si="234"/>
        <v>25507900.722429696</v>
      </c>
      <c r="O264" s="257">
        <f t="shared" si="235"/>
        <v>27081172.224245999</v>
      </c>
      <c r="P264" s="257">
        <f t="shared" si="236"/>
        <v>28751479.669763103</v>
      </c>
      <c r="Q264" s="258">
        <f t="shared" si="237"/>
        <v>27081172.224245999</v>
      </c>
      <c r="R264" s="257">
        <f t="shared" si="237"/>
        <v>28751479.669763103</v>
      </c>
      <c r="S264" s="257">
        <f t="shared" si="238"/>
        <v>30524808.023660682</v>
      </c>
      <c r="T264" s="257"/>
      <c r="U264" s="257">
        <f t="shared" si="239"/>
        <v>1584117077.5106874</v>
      </c>
      <c r="V264" s="257">
        <f t="shared" si="240"/>
        <v>1785553050.5700788</v>
      </c>
      <c r="W264" s="257">
        <f t="shared" si="241"/>
        <v>1895682055.6972198</v>
      </c>
      <c r="X264" s="258">
        <f t="shared" si="242"/>
        <v>2012603576.8834171</v>
      </c>
      <c r="Y264" s="258">
        <f t="shared" si="243"/>
        <v>1895682055.6972198</v>
      </c>
      <c r="Z264" s="257">
        <f t="shared" si="244"/>
        <v>2012603576.8834171</v>
      </c>
      <c r="AA264" s="257">
        <f t="shared" si="245"/>
        <v>2136736561.6562479</v>
      </c>
      <c r="AB264" s="257"/>
      <c r="AC264" s="32" t="str">
        <f t="shared" si="246"/>
        <v>BERTAHAP</v>
      </c>
      <c r="AD264" s="259">
        <f t="shared" si="247"/>
        <v>0</v>
      </c>
      <c r="AE264" s="260">
        <v>2</v>
      </c>
      <c r="AF264" s="261"/>
      <c r="AG264" s="257" t="e">
        <f>IF(AF264&gt;#REF!,"LB","KR")</f>
        <v>#REF!</v>
      </c>
      <c r="AH264" s="261">
        <f t="shared" si="267"/>
        <v>1742529000</v>
      </c>
      <c r="AI264" s="261">
        <f t="shared" si="267"/>
        <v>1964109000</v>
      </c>
      <c r="AJ264" s="261">
        <f t="shared" si="267"/>
        <v>2085251000</v>
      </c>
      <c r="AK264" s="262">
        <f t="shared" si="267"/>
        <v>2213864000</v>
      </c>
      <c r="AL264" s="262">
        <f t="shared" si="267"/>
        <v>2085251000</v>
      </c>
      <c r="AM264" s="261">
        <f t="shared" si="267"/>
        <v>2213864000</v>
      </c>
      <c r="AN264" s="261">
        <f t="shared" si="267"/>
        <v>2350411000</v>
      </c>
      <c r="AO264" s="261">
        <f t="shared" si="261"/>
        <v>2350410229.3106489</v>
      </c>
      <c r="AP264" s="51">
        <f t="shared" si="262"/>
        <v>2210367000</v>
      </c>
      <c r="AQ264" s="42">
        <f t="shared" si="262"/>
        <v>2346696000</v>
      </c>
      <c r="AR264" s="58">
        <f t="shared" si="248"/>
        <v>1989330300</v>
      </c>
      <c r="AS264" s="58">
        <f t="shared" si="249"/>
        <v>33155505</v>
      </c>
      <c r="AT264" s="336">
        <f t="shared" si="250"/>
        <v>41509950</v>
      </c>
      <c r="AU264" s="131">
        <f t="shared" si="251"/>
        <v>23466960</v>
      </c>
      <c r="AV264" s="5">
        <f t="shared" si="252"/>
        <v>33155505</v>
      </c>
      <c r="AW264" s="5">
        <f t="shared" si="253"/>
        <v>52131275</v>
      </c>
      <c r="AX264" s="266">
        <f t="shared" si="263"/>
        <v>2491434561.6377859</v>
      </c>
      <c r="AY264" s="117">
        <f t="shared" si="264"/>
        <v>2491434561.6377859</v>
      </c>
      <c r="AZ264" s="2"/>
      <c r="BA264" s="2"/>
      <c r="BV264" s="53">
        <f t="shared" si="254"/>
        <v>-266809.57856399938</v>
      </c>
      <c r="CV264" s="58">
        <f t="shared" si="255"/>
        <v>2112026400</v>
      </c>
      <c r="CW264" s="43">
        <f t="shared" si="256"/>
        <v>23466960</v>
      </c>
      <c r="CZ264" s="53">
        <f t="shared" si="257"/>
        <v>1876725900</v>
      </c>
      <c r="DA264" s="43">
        <f t="shared" si="258"/>
        <v>31278765</v>
      </c>
      <c r="DB264" s="48">
        <f t="shared" si="259"/>
        <v>52131275</v>
      </c>
    </row>
    <row r="265" spans="1:106" hidden="1">
      <c r="A265" s="3">
        <f t="shared" si="260"/>
        <v>226</v>
      </c>
      <c r="B265" s="249">
        <v>1</v>
      </c>
      <c r="C265" s="250" t="s">
        <v>188</v>
      </c>
      <c r="D265" s="251" t="s">
        <v>24</v>
      </c>
      <c r="E265" s="252"/>
      <c r="F265" s="40" t="s">
        <v>39</v>
      </c>
      <c r="G265" s="253">
        <f t="shared" si="228"/>
        <v>113</v>
      </c>
      <c r="H265" s="253">
        <f t="shared" si="229"/>
        <v>101</v>
      </c>
      <c r="I265" s="254">
        <f t="shared" si="230"/>
        <v>27506142.120000001</v>
      </c>
      <c r="J265" s="254">
        <f t="shared" si="231"/>
        <v>6</v>
      </c>
      <c r="K265" s="255">
        <f t="shared" si="232"/>
        <v>0.95</v>
      </c>
      <c r="L265" s="256">
        <f t="shared" si="266"/>
        <v>1.0149999999999999</v>
      </c>
      <c r="M265" s="257">
        <f t="shared" si="233"/>
        <v>22163640.99609945</v>
      </c>
      <c r="N265" s="257">
        <f t="shared" si="234"/>
        <v>24981964.625060011</v>
      </c>
      <c r="O265" s="257">
        <f t="shared" si="235"/>
        <v>26522797.539209995</v>
      </c>
      <c r="P265" s="257">
        <f t="shared" si="236"/>
        <v>28158665.655953549</v>
      </c>
      <c r="Q265" s="258">
        <f t="shared" si="237"/>
        <v>26522797.539209995</v>
      </c>
      <c r="R265" s="257">
        <f t="shared" si="237"/>
        <v>28158665.655953549</v>
      </c>
      <c r="S265" s="257">
        <f t="shared" si="238"/>
        <v>29895430.538636748</v>
      </c>
      <c r="T265" s="257"/>
      <c r="U265" s="257">
        <f t="shared" si="239"/>
        <v>2238527740.6060443</v>
      </c>
      <c r="V265" s="257">
        <f t="shared" si="240"/>
        <v>2523178427.1310611</v>
      </c>
      <c r="W265" s="257">
        <f t="shared" si="241"/>
        <v>2678802551.4602094</v>
      </c>
      <c r="X265" s="258">
        <f t="shared" si="242"/>
        <v>2844025231.2513084</v>
      </c>
      <c r="Y265" s="258">
        <f t="shared" si="243"/>
        <v>2678802551.4602094</v>
      </c>
      <c r="Z265" s="257">
        <f t="shared" si="244"/>
        <v>2844025231.2513084</v>
      </c>
      <c r="AA265" s="257">
        <f t="shared" si="245"/>
        <v>3019438484.4023113</v>
      </c>
      <c r="AB265" s="257"/>
      <c r="AC265" s="32" t="str">
        <f t="shared" si="246"/>
        <v>BERTAHAP</v>
      </c>
      <c r="AD265" s="259">
        <f t="shared" si="247"/>
        <v>0</v>
      </c>
      <c r="AE265" s="260">
        <v>2</v>
      </c>
      <c r="AF265" s="261"/>
      <c r="AG265" s="257" t="e">
        <f>IF(AF265&gt;#REF!,"LB","KR")</f>
        <v>#REF!</v>
      </c>
      <c r="AH265" s="261">
        <f t="shared" si="267"/>
        <v>2462381000</v>
      </c>
      <c r="AI265" s="261">
        <f t="shared" si="267"/>
        <v>2775497000</v>
      </c>
      <c r="AJ265" s="261">
        <f t="shared" si="267"/>
        <v>2946683000</v>
      </c>
      <c r="AK265" s="262">
        <f t="shared" si="267"/>
        <v>3128428000</v>
      </c>
      <c r="AL265" s="262">
        <f t="shared" si="267"/>
        <v>2946683000</v>
      </c>
      <c r="AM265" s="261">
        <f t="shared" si="267"/>
        <v>3128428000</v>
      </c>
      <c r="AN265" s="261">
        <f t="shared" si="267"/>
        <v>3321383000</v>
      </c>
      <c r="AO265" s="261">
        <f t="shared" si="261"/>
        <v>3321382511.6908064</v>
      </c>
      <c r="AP265" s="51">
        <f t="shared" si="262"/>
        <v>3123484000</v>
      </c>
      <c r="AQ265" s="42">
        <f t="shared" si="262"/>
        <v>3316134000</v>
      </c>
      <c r="AR265" s="58">
        <f t="shared" si="248"/>
        <v>2811135600</v>
      </c>
      <c r="AS265" s="58">
        <f t="shared" si="249"/>
        <v>46852260</v>
      </c>
      <c r="AT265" s="336">
        <f t="shared" si="250"/>
        <v>58658025</v>
      </c>
      <c r="AU265" s="131">
        <f t="shared" si="251"/>
        <v>33161340</v>
      </c>
      <c r="AV265" s="5">
        <f t="shared" si="252"/>
        <v>46852260</v>
      </c>
      <c r="AW265" s="5">
        <f t="shared" si="253"/>
        <v>73667075</v>
      </c>
      <c r="AX265" s="266">
        <f t="shared" si="263"/>
        <v>3520665164.3937511</v>
      </c>
      <c r="AY265" s="117">
        <f t="shared" si="264"/>
        <v>3520665164.3937511</v>
      </c>
      <c r="AZ265" s="2"/>
      <c r="BA265" s="2"/>
      <c r="BV265" s="53">
        <f t="shared" si="254"/>
        <v>-825184.26360000297</v>
      </c>
      <c r="CV265" s="58">
        <f t="shared" si="255"/>
        <v>2984520600</v>
      </c>
      <c r="CW265" s="43">
        <f t="shared" si="256"/>
        <v>33161340</v>
      </c>
      <c r="CZ265" s="53">
        <f t="shared" si="257"/>
        <v>2652014700</v>
      </c>
      <c r="DA265" s="43">
        <f t="shared" si="258"/>
        <v>44200245</v>
      </c>
      <c r="DB265" s="48">
        <f t="shared" si="259"/>
        <v>73667075</v>
      </c>
    </row>
    <row r="266" spans="1:106" hidden="1">
      <c r="A266" s="3">
        <f t="shared" si="260"/>
        <v>227</v>
      </c>
      <c r="B266" s="249">
        <v>2</v>
      </c>
      <c r="C266" s="250" t="s">
        <v>188</v>
      </c>
      <c r="D266" s="251" t="s">
        <v>35</v>
      </c>
      <c r="E266" s="252"/>
      <c r="F266" s="40" t="s">
        <v>42</v>
      </c>
      <c r="G266" s="253">
        <f t="shared" si="228"/>
        <v>78</v>
      </c>
      <c r="H266" s="253">
        <f t="shared" si="229"/>
        <v>66</v>
      </c>
      <c r="I266" s="254">
        <f t="shared" si="230"/>
        <v>27506142.120000001</v>
      </c>
      <c r="J266" s="254">
        <f t="shared" si="231"/>
        <v>2</v>
      </c>
      <c r="K266" s="255">
        <f t="shared" si="232"/>
        <v>0.93</v>
      </c>
      <c r="L266" s="256">
        <f t="shared" si="266"/>
        <v>1.0149999999999999</v>
      </c>
      <c r="M266" s="257">
        <f t="shared" si="233"/>
        <v>21697038.027760517</v>
      </c>
      <c r="N266" s="257">
        <f t="shared" si="234"/>
        <v>24456028.527690329</v>
      </c>
      <c r="O266" s="257">
        <f t="shared" si="235"/>
        <v>25964422.854173999</v>
      </c>
      <c r="P266" s="257">
        <f t="shared" si="236"/>
        <v>27565851.642144006</v>
      </c>
      <c r="Q266" s="258">
        <f t="shared" si="237"/>
        <v>25964422.854173999</v>
      </c>
      <c r="R266" s="257">
        <f t="shared" si="237"/>
        <v>27565851.642144006</v>
      </c>
      <c r="S266" s="257">
        <f t="shared" si="238"/>
        <v>29266053.053612821</v>
      </c>
      <c r="T266" s="257"/>
      <c r="U266" s="257">
        <f t="shared" si="239"/>
        <v>1432004509.8321941</v>
      </c>
      <c r="V266" s="257">
        <f t="shared" si="240"/>
        <v>1614097882.8275616</v>
      </c>
      <c r="W266" s="257">
        <f t="shared" si="241"/>
        <v>1713651908.375484</v>
      </c>
      <c r="X266" s="258">
        <f t="shared" si="242"/>
        <v>1819346208.3815043</v>
      </c>
      <c r="Y266" s="258">
        <f t="shared" si="243"/>
        <v>1713651908.375484</v>
      </c>
      <c r="Z266" s="257">
        <f t="shared" si="244"/>
        <v>1819346208.3815043</v>
      </c>
      <c r="AA266" s="257">
        <f t="shared" si="245"/>
        <v>1931559501.5384462</v>
      </c>
      <c r="AB266" s="257"/>
      <c r="AC266" s="32" t="str">
        <f t="shared" si="246"/>
        <v>BERTAHAP</v>
      </c>
      <c r="AD266" s="259">
        <f t="shared" si="247"/>
        <v>0</v>
      </c>
      <c r="AE266" s="260">
        <v>2</v>
      </c>
      <c r="AF266" s="261"/>
      <c r="AG266" s="257" t="e">
        <f>IF(AF266&gt;#REF!,"LB","KR")</f>
        <v>#REF!</v>
      </c>
      <c r="AH266" s="261">
        <f t="shared" si="267"/>
        <v>1575205000</v>
      </c>
      <c r="AI266" s="261">
        <f t="shared" si="267"/>
        <v>1775508000</v>
      </c>
      <c r="AJ266" s="261">
        <f t="shared" si="267"/>
        <v>1885018000</v>
      </c>
      <c r="AK266" s="262">
        <f t="shared" si="267"/>
        <v>2001281000</v>
      </c>
      <c r="AL266" s="262">
        <f t="shared" si="267"/>
        <v>1885018000</v>
      </c>
      <c r="AM266" s="261">
        <f t="shared" si="267"/>
        <v>2001281000</v>
      </c>
      <c r="AN266" s="261">
        <f t="shared" si="267"/>
        <v>2124716000</v>
      </c>
      <c r="AO266" s="261">
        <f t="shared" si="261"/>
        <v>2124715580.5980155</v>
      </c>
      <c r="AP266" s="51">
        <f t="shared" si="262"/>
        <v>1998120000</v>
      </c>
      <c r="AQ266" s="42">
        <f t="shared" si="262"/>
        <v>2121358000</v>
      </c>
      <c r="AR266" s="58">
        <f t="shared" si="248"/>
        <v>1798308000</v>
      </c>
      <c r="AS266" s="58">
        <f t="shared" si="249"/>
        <v>29971800</v>
      </c>
      <c r="AT266" s="336">
        <f t="shared" si="250"/>
        <v>37524018.75</v>
      </c>
      <c r="AU266" s="131">
        <f t="shared" si="251"/>
        <v>21213580</v>
      </c>
      <c r="AV266" s="5">
        <f t="shared" si="252"/>
        <v>29971800</v>
      </c>
      <c r="AW266" s="5">
        <f t="shared" si="253"/>
        <v>47125450</v>
      </c>
      <c r="AX266" s="266">
        <f t="shared" si="263"/>
        <v>2252198256.1042461</v>
      </c>
      <c r="AY266" s="117">
        <f t="shared" si="264"/>
        <v>2252198256.1042461</v>
      </c>
      <c r="AZ266" s="2"/>
      <c r="BA266" s="2"/>
      <c r="BV266" s="53">
        <f t="shared" si="254"/>
        <v>-1383558.9486359991</v>
      </c>
      <c r="CV266" s="58">
        <f t="shared" si="255"/>
        <v>1909222200</v>
      </c>
      <c r="CW266" s="43">
        <f t="shared" si="256"/>
        <v>21213580</v>
      </c>
      <c r="CZ266" s="53">
        <f t="shared" si="257"/>
        <v>1696516200</v>
      </c>
      <c r="DA266" s="43">
        <f t="shared" si="258"/>
        <v>28275270</v>
      </c>
      <c r="DB266" s="48">
        <f t="shared" si="259"/>
        <v>47125450</v>
      </c>
    </row>
    <row r="267" spans="1:106" hidden="1">
      <c r="A267" s="3">
        <f t="shared" si="260"/>
        <v>228</v>
      </c>
      <c r="B267" s="249">
        <v>3</v>
      </c>
      <c r="C267" s="250" t="s">
        <v>188</v>
      </c>
      <c r="D267" s="251" t="s">
        <v>41</v>
      </c>
      <c r="E267" s="252"/>
      <c r="F267" s="40" t="s">
        <v>45</v>
      </c>
      <c r="G267" s="253">
        <f t="shared" si="228"/>
        <v>60</v>
      </c>
      <c r="H267" s="253">
        <f t="shared" si="229"/>
        <v>52</v>
      </c>
      <c r="I267" s="254">
        <f t="shared" si="230"/>
        <v>27506142.120000001</v>
      </c>
      <c r="J267" s="254">
        <f t="shared" si="231"/>
        <v>2</v>
      </c>
      <c r="K267" s="255">
        <f t="shared" si="232"/>
        <v>0.93</v>
      </c>
      <c r="L267" s="256">
        <f t="shared" si="266"/>
        <v>1.0149999999999999</v>
      </c>
      <c r="M267" s="257">
        <f t="shared" si="233"/>
        <v>21697038.027760517</v>
      </c>
      <c r="N267" s="257">
        <f t="shared" si="234"/>
        <v>24456028.527690329</v>
      </c>
      <c r="O267" s="257">
        <f t="shared" si="235"/>
        <v>25964422.854173999</v>
      </c>
      <c r="P267" s="257">
        <f t="shared" si="236"/>
        <v>27565851.642144006</v>
      </c>
      <c r="Q267" s="258">
        <f t="shared" si="237"/>
        <v>25964422.854173999</v>
      </c>
      <c r="R267" s="257">
        <f t="shared" si="237"/>
        <v>27565851.642144006</v>
      </c>
      <c r="S267" s="257">
        <f t="shared" si="238"/>
        <v>29266053.053612821</v>
      </c>
      <c r="T267" s="257"/>
      <c r="U267" s="257">
        <f t="shared" si="239"/>
        <v>1128245977.4435468</v>
      </c>
      <c r="V267" s="257">
        <f t="shared" si="240"/>
        <v>1271713483.4398971</v>
      </c>
      <c r="W267" s="257">
        <f t="shared" si="241"/>
        <v>1350149988.417048</v>
      </c>
      <c r="X267" s="258">
        <f t="shared" si="242"/>
        <v>1433424285.3914883</v>
      </c>
      <c r="Y267" s="258">
        <f t="shared" si="243"/>
        <v>1350149988.417048</v>
      </c>
      <c r="Z267" s="257">
        <f t="shared" si="244"/>
        <v>1433424285.3914883</v>
      </c>
      <c r="AA267" s="257">
        <f t="shared" si="245"/>
        <v>1521834758.7878666</v>
      </c>
      <c r="AB267" s="257"/>
      <c r="AC267" s="32" t="str">
        <f t="shared" si="246"/>
        <v>BERTAHAP</v>
      </c>
      <c r="AD267" s="259">
        <f t="shared" si="247"/>
        <v>0</v>
      </c>
      <c r="AE267" s="260">
        <v>2</v>
      </c>
      <c r="AF267" s="261"/>
      <c r="AG267" s="257" t="e">
        <f>IF(AF267&gt;#REF!,"LB","KR")</f>
        <v>#REF!</v>
      </c>
      <c r="AH267" s="261">
        <f t="shared" si="267"/>
        <v>1241071000</v>
      </c>
      <c r="AI267" s="261">
        <f t="shared" si="267"/>
        <v>1398885000</v>
      </c>
      <c r="AJ267" s="261">
        <f t="shared" si="267"/>
        <v>1485165000</v>
      </c>
      <c r="AK267" s="262">
        <f t="shared" si="267"/>
        <v>1576767000</v>
      </c>
      <c r="AL267" s="262">
        <f t="shared" si="267"/>
        <v>1485165000</v>
      </c>
      <c r="AM267" s="261">
        <f t="shared" si="267"/>
        <v>1576767000</v>
      </c>
      <c r="AN267" s="261">
        <f t="shared" si="267"/>
        <v>1674019000</v>
      </c>
      <c r="AO267" s="261">
        <f t="shared" si="261"/>
        <v>1674018497.08901</v>
      </c>
      <c r="AP267" s="51">
        <f t="shared" si="262"/>
        <v>1574275000</v>
      </c>
      <c r="AQ267" s="42">
        <f t="shared" si="262"/>
        <v>1671374000</v>
      </c>
      <c r="AR267" s="58">
        <f t="shared" si="248"/>
        <v>1416847500</v>
      </c>
      <c r="AS267" s="58">
        <f t="shared" si="249"/>
        <v>23614125</v>
      </c>
      <c r="AT267" s="336">
        <f t="shared" si="250"/>
        <v>29564381.25</v>
      </c>
      <c r="AU267" s="131">
        <f t="shared" si="251"/>
        <v>16713740</v>
      </c>
      <c r="AV267" s="5">
        <f t="shared" si="252"/>
        <v>23614125</v>
      </c>
      <c r="AW267" s="5">
        <f t="shared" si="253"/>
        <v>37129125</v>
      </c>
      <c r="AX267" s="266">
        <f t="shared" si="263"/>
        <v>1774460325.9317751</v>
      </c>
      <c r="AY267" s="117">
        <f t="shared" si="264"/>
        <v>1774460325.9317751</v>
      </c>
      <c r="AZ267" s="2"/>
      <c r="BA267" s="2"/>
      <c r="BV267" s="53">
        <f t="shared" si="254"/>
        <v>-1383558.9486359991</v>
      </c>
      <c r="CV267" s="58">
        <f t="shared" si="255"/>
        <v>1504236600</v>
      </c>
      <c r="CW267" s="43">
        <f t="shared" si="256"/>
        <v>16713740</v>
      </c>
      <c r="CZ267" s="53">
        <f t="shared" si="257"/>
        <v>1336648500</v>
      </c>
      <c r="DA267" s="43">
        <f t="shared" si="258"/>
        <v>22277475</v>
      </c>
      <c r="DB267" s="48">
        <f t="shared" si="259"/>
        <v>37129125</v>
      </c>
    </row>
    <row r="268" spans="1:106" hidden="1">
      <c r="A268" s="3">
        <f t="shared" si="260"/>
        <v>229</v>
      </c>
      <c r="B268" s="249">
        <v>4</v>
      </c>
      <c r="C268" s="250" t="s">
        <v>188</v>
      </c>
      <c r="D268" s="251">
        <v>10</v>
      </c>
      <c r="E268" s="252"/>
      <c r="F268" s="40" t="s">
        <v>48</v>
      </c>
      <c r="G268" s="253">
        <f t="shared" si="228"/>
        <v>74</v>
      </c>
      <c r="H268" s="253">
        <f t="shared" si="229"/>
        <v>63</v>
      </c>
      <c r="I268" s="254">
        <f t="shared" si="230"/>
        <v>27506142.120000001</v>
      </c>
      <c r="J268" s="254">
        <f t="shared" si="231"/>
        <v>2</v>
      </c>
      <c r="K268" s="255">
        <f t="shared" si="232"/>
        <v>0.93</v>
      </c>
      <c r="L268" s="256">
        <f t="shared" si="266"/>
        <v>1.0149999999999999</v>
      </c>
      <c r="M268" s="257">
        <f t="shared" si="233"/>
        <v>21697038.027760517</v>
      </c>
      <c r="N268" s="257">
        <f t="shared" si="234"/>
        <v>24456028.527690329</v>
      </c>
      <c r="O268" s="257">
        <f t="shared" si="235"/>
        <v>25964422.854173999</v>
      </c>
      <c r="P268" s="257">
        <f t="shared" si="236"/>
        <v>27565851.642144006</v>
      </c>
      <c r="Q268" s="258">
        <f t="shared" si="237"/>
        <v>25964422.854173999</v>
      </c>
      <c r="R268" s="257">
        <f t="shared" si="237"/>
        <v>27565851.642144006</v>
      </c>
      <c r="S268" s="257">
        <f t="shared" si="238"/>
        <v>29266053.053612821</v>
      </c>
      <c r="T268" s="257"/>
      <c r="U268" s="257">
        <f t="shared" si="239"/>
        <v>1366913395.7489126</v>
      </c>
      <c r="V268" s="257">
        <f t="shared" si="240"/>
        <v>1540729797.2444906</v>
      </c>
      <c r="W268" s="257">
        <f t="shared" si="241"/>
        <v>1635758639.8129621</v>
      </c>
      <c r="X268" s="258">
        <f t="shared" si="242"/>
        <v>1736648653.4550724</v>
      </c>
      <c r="Y268" s="258">
        <f t="shared" si="243"/>
        <v>1635758639.8129621</v>
      </c>
      <c r="Z268" s="257">
        <f t="shared" si="244"/>
        <v>1736648653.4550724</v>
      </c>
      <c r="AA268" s="257">
        <f t="shared" si="245"/>
        <v>1843761342.3776078</v>
      </c>
      <c r="AB268" s="257"/>
      <c r="AC268" s="32" t="str">
        <f t="shared" si="246"/>
        <v>BERTAHAP</v>
      </c>
      <c r="AD268" s="259">
        <f t="shared" si="247"/>
        <v>0</v>
      </c>
      <c r="AE268" s="260">
        <v>2</v>
      </c>
      <c r="AF268" s="261"/>
      <c r="AG268" s="257" t="e">
        <f>IF(AF268&gt;#REF!,"LB","KR")</f>
        <v>#REF!</v>
      </c>
      <c r="AH268" s="261">
        <f t="shared" si="267"/>
        <v>1503605000</v>
      </c>
      <c r="AI268" s="261">
        <f t="shared" si="267"/>
        <v>1694803000</v>
      </c>
      <c r="AJ268" s="261">
        <f t="shared" si="267"/>
        <v>1799335000</v>
      </c>
      <c r="AK268" s="262">
        <f t="shared" si="267"/>
        <v>1910314000</v>
      </c>
      <c r="AL268" s="262">
        <f t="shared" si="267"/>
        <v>1799335000</v>
      </c>
      <c r="AM268" s="261">
        <f t="shared" si="267"/>
        <v>1910314000</v>
      </c>
      <c r="AN268" s="261">
        <f t="shared" si="267"/>
        <v>2028138000</v>
      </c>
      <c r="AO268" s="261">
        <f t="shared" si="261"/>
        <v>2028137937.4683101</v>
      </c>
      <c r="AP268" s="51">
        <f t="shared" si="262"/>
        <v>1907296000</v>
      </c>
      <c r="AQ268" s="42">
        <f t="shared" si="262"/>
        <v>2024933000</v>
      </c>
      <c r="AR268" s="58">
        <f t="shared" si="248"/>
        <v>1716566400</v>
      </c>
      <c r="AS268" s="58">
        <f t="shared" si="249"/>
        <v>28609440</v>
      </c>
      <c r="AT268" s="336">
        <f t="shared" si="250"/>
        <v>35818387.5</v>
      </c>
      <c r="AU268" s="131">
        <f t="shared" si="251"/>
        <v>20249330</v>
      </c>
      <c r="AV268" s="5">
        <f t="shared" si="252"/>
        <v>28609440</v>
      </c>
      <c r="AW268" s="5">
        <f t="shared" si="253"/>
        <v>44983375</v>
      </c>
      <c r="AX268" s="266">
        <f t="shared" si="263"/>
        <v>2149825994.1640873</v>
      </c>
      <c r="AY268" s="117">
        <f t="shared" si="264"/>
        <v>2149825994.1640873</v>
      </c>
      <c r="AZ268" s="2"/>
      <c r="BA268" s="2"/>
      <c r="BV268" s="53">
        <f t="shared" si="254"/>
        <v>-1383558.9486359991</v>
      </c>
      <c r="CV268" s="58">
        <f t="shared" si="255"/>
        <v>1822439700</v>
      </c>
      <c r="CW268" s="43">
        <f t="shared" si="256"/>
        <v>20249330</v>
      </c>
      <c r="CZ268" s="53">
        <f t="shared" si="257"/>
        <v>1619401500</v>
      </c>
      <c r="DA268" s="43">
        <f t="shared" si="258"/>
        <v>26990025</v>
      </c>
      <c r="DB268" s="48">
        <f t="shared" si="259"/>
        <v>44983375</v>
      </c>
    </row>
    <row r="269" spans="1:106" hidden="1">
      <c r="A269" s="3">
        <f t="shared" si="260"/>
        <v>230</v>
      </c>
      <c r="B269" s="249">
        <v>5</v>
      </c>
      <c r="C269" s="250" t="s">
        <v>188</v>
      </c>
      <c r="D269" s="285">
        <v>12</v>
      </c>
      <c r="E269" s="252"/>
      <c r="F269" s="40" t="s">
        <v>50</v>
      </c>
      <c r="G269" s="253">
        <f t="shared" si="228"/>
        <v>67</v>
      </c>
      <c r="H269" s="253">
        <f t="shared" si="229"/>
        <v>57</v>
      </c>
      <c r="I269" s="254">
        <f t="shared" si="230"/>
        <v>27506142.120000001</v>
      </c>
      <c r="J269" s="254">
        <f t="shared" si="231"/>
        <v>2</v>
      </c>
      <c r="K269" s="255">
        <f t="shared" si="232"/>
        <v>0.93</v>
      </c>
      <c r="L269" s="256">
        <f t="shared" si="266"/>
        <v>1.0149999999999999</v>
      </c>
      <c r="M269" s="257">
        <f t="shared" si="233"/>
        <v>21697038.027760517</v>
      </c>
      <c r="N269" s="257">
        <f t="shared" si="234"/>
        <v>24456028.527690329</v>
      </c>
      <c r="O269" s="257">
        <f t="shared" si="235"/>
        <v>25964422.854173999</v>
      </c>
      <c r="P269" s="257">
        <f t="shared" si="236"/>
        <v>27565851.642144006</v>
      </c>
      <c r="Q269" s="258">
        <f t="shared" si="237"/>
        <v>25964422.854173999</v>
      </c>
      <c r="R269" s="257">
        <f t="shared" si="237"/>
        <v>27565851.642144006</v>
      </c>
      <c r="S269" s="257">
        <f t="shared" si="238"/>
        <v>29266053.053612821</v>
      </c>
      <c r="T269" s="257"/>
      <c r="U269" s="257">
        <f t="shared" si="239"/>
        <v>1236731167.5823495</v>
      </c>
      <c r="V269" s="257">
        <f t="shared" si="240"/>
        <v>1393993626.0783486</v>
      </c>
      <c r="W269" s="257">
        <f t="shared" si="241"/>
        <v>1479972102.6879179</v>
      </c>
      <c r="X269" s="258">
        <f t="shared" si="242"/>
        <v>1571253543.6022084</v>
      </c>
      <c r="Y269" s="258">
        <f t="shared" si="243"/>
        <v>1479972102.6879179</v>
      </c>
      <c r="Z269" s="257">
        <f t="shared" si="244"/>
        <v>1571253543.6022084</v>
      </c>
      <c r="AA269" s="257">
        <f t="shared" si="245"/>
        <v>1668165024.0559309</v>
      </c>
      <c r="AB269" s="257"/>
      <c r="AC269" s="32" t="str">
        <f t="shared" si="246"/>
        <v>BERTAHAP</v>
      </c>
      <c r="AD269" s="259">
        <f t="shared" si="247"/>
        <v>0</v>
      </c>
      <c r="AE269" s="260">
        <v>2</v>
      </c>
      <c r="AF269" s="261"/>
      <c r="AG269" s="257" t="e">
        <f>IF(AF269&gt;#REF!,"LB","KR")</f>
        <v>#REF!</v>
      </c>
      <c r="AH269" s="261">
        <f t="shared" si="267"/>
        <v>1360405000</v>
      </c>
      <c r="AI269" s="261">
        <f t="shared" si="267"/>
        <v>1533393000</v>
      </c>
      <c r="AJ269" s="261">
        <f t="shared" si="267"/>
        <v>1627970000</v>
      </c>
      <c r="AK269" s="262">
        <f t="shared" si="267"/>
        <v>1728379000</v>
      </c>
      <c r="AL269" s="262">
        <f t="shared" si="267"/>
        <v>1627970000</v>
      </c>
      <c r="AM269" s="261">
        <f t="shared" si="267"/>
        <v>1728379000</v>
      </c>
      <c r="AN269" s="261">
        <f t="shared" si="267"/>
        <v>1834982000</v>
      </c>
      <c r="AO269" s="261">
        <f t="shared" si="261"/>
        <v>1834981589.5311141</v>
      </c>
      <c r="AP269" s="51">
        <f t="shared" si="262"/>
        <v>1725649000</v>
      </c>
      <c r="AQ269" s="42">
        <f t="shared" si="262"/>
        <v>1832082000</v>
      </c>
      <c r="AR269" s="58">
        <f t="shared" si="248"/>
        <v>1553084100</v>
      </c>
      <c r="AS269" s="58">
        <f t="shared" si="249"/>
        <v>25884735</v>
      </c>
      <c r="AT269" s="336">
        <f t="shared" si="250"/>
        <v>32407106.25</v>
      </c>
      <c r="AU269" s="131">
        <f t="shared" si="251"/>
        <v>18320820</v>
      </c>
      <c r="AV269" s="5">
        <f t="shared" si="252"/>
        <v>25884735</v>
      </c>
      <c r="AW269" s="5">
        <f t="shared" si="253"/>
        <v>40699250</v>
      </c>
      <c r="AX269" s="266">
        <f t="shared" si="263"/>
        <v>1945080408.6061757</v>
      </c>
      <c r="AY269" s="117">
        <f t="shared" si="264"/>
        <v>1945080408.6061757</v>
      </c>
      <c r="AZ269" s="2"/>
      <c r="BA269" s="2"/>
      <c r="BV269" s="53">
        <f t="shared" si="254"/>
        <v>-1383558.9486359991</v>
      </c>
      <c r="CV269" s="58">
        <f t="shared" si="255"/>
        <v>1648873800</v>
      </c>
      <c r="CW269" s="43">
        <f t="shared" si="256"/>
        <v>18320820</v>
      </c>
      <c r="CZ269" s="53">
        <f t="shared" si="257"/>
        <v>1465173000</v>
      </c>
      <c r="DA269" s="43">
        <f t="shared" si="258"/>
        <v>24419550</v>
      </c>
      <c r="DB269" s="48">
        <f t="shared" si="259"/>
        <v>40699250</v>
      </c>
    </row>
    <row r="270" spans="1:106" hidden="1">
      <c r="A270" s="3">
        <f t="shared" si="260"/>
        <v>231</v>
      </c>
      <c r="B270" s="249">
        <v>6</v>
      </c>
      <c r="C270" s="250" t="s">
        <v>188</v>
      </c>
      <c r="D270" s="251">
        <v>16</v>
      </c>
      <c r="E270" s="252"/>
      <c r="F270" s="40" t="s">
        <v>52</v>
      </c>
      <c r="G270" s="253">
        <f t="shared" si="228"/>
        <v>71</v>
      </c>
      <c r="H270" s="253">
        <f t="shared" si="229"/>
        <v>63</v>
      </c>
      <c r="I270" s="254">
        <f t="shared" si="230"/>
        <v>27506142.120000001</v>
      </c>
      <c r="J270" s="254">
        <f t="shared" si="231"/>
        <v>2</v>
      </c>
      <c r="K270" s="255">
        <f t="shared" si="232"/>
        <v>0.93</v>
      </c>
      <c r="L270" s="256">
        <f t="shared" si="266"/>
        <v>1.0149999999999999</v>
      </c>
      <c r="M270" s="257">
        <f t="shared" si="233"/>
        <v>21697038.027760517</v>
      </c>
      <c r="N270" s="257">
        <f t="shared" si="234"/>
        <v>24456028.527690329</v>
      </c>
      <c r="O270" s="257">
        <f t="shared" si="235"/>
        <v>25964422.854173999</v>
      </c>
      <c r="P270" s="257">
        <f t="shared" si="236"/>
        <v>27565851.642144006</v>
      </c>
      <c r="Q270" s="258">
        <f t="shared" si="237"/>
        <v>25964422.854173999</v>
      </c>
      <c r="R270" s="257">
        <f t="shared" si="237"/>
        <v>27565851.642144006</v>
      </c>
      <c r="S270" s="257">
        <f t="shared" si="238"/>
        <v>29266053.053612821</v>
      </c>
      <c r="T270" s="257"/>
      <c r="U270" s="257">
        <f t="shared" si="239"/>
        <v>1366913395.7489126</v>
      </c>
      <c r="V270" s="257">
        <f t="shared" si="240"/>
        <v>1540729797.2444906</v>
      </c>
      <c r="W270" s="257">
        <f t="shared" si="241"/>
        <v>1635758639.8129621</v>
      </c>
      <c r="X270" s="258">
        <f t="shared" si="242"/>
        <v>1736648653.4550724</v>
      </c>
      <c r="Y270" s="258">
        <f t="shared" si="243"/>
        <v>1635758639.8129621</v>
      </c>
      <c r="Z270" s="257">
        <f t="shared" si="244"/>
        <v>1736648653.4550724</v>
      </c>
      <c r="AA270" s="257">
        <f t="shared" si="245"/>
        <v>1843761342.3776078</v>
      </c>
      <c r="AB270" s="257"/>
      <c r="AC270" s="32" t="str">
        <f t="shared" si="246"/>
        <v>BERTAHAP</v>
      </c>
      <c r="AD270" s="259">
        <f t="shared" si="247"/>
        <v>0</v>
      </c>
      <c r="AE270" s="260">
        <v>2</v>
      </c>
      <c r="AF270" s="261"/>
      <c r="AG270" s="257" t="e">
        <f>IF(AF270&gt;#REF!,"LB","KR")</f>
        <v>#REF!</v>
      </c>
      <c r="AH270" s="261">
        <f t="shared" si="267"/>
        <v>1503605000</v>
      </c>
      <c r="AI270" s="261">
        <f t="shared" si="267"/>
        <v>1694803000</v>
      </c>
      <c r="AJ270" s="261">
        <f t="shared" si="267"/>
        <v>1799335000</v>
      </c>
      <c r="AK270" s="262">
        <f t="shared" si="267"/>
        <v>1910314000</v>
      </c>
      <c r="AL270" s="262">
        <f t="shared" si="267"/>
        <v>1799335000</v>
      </c>
      <c r="AM270" s="261">
        <f t="shared" si="267"/>
        <v>1910314000</v>
      </c>
      <c r="AN270" s="261">
        <f t="shared" si="267"/>
        <v>2028138000</v>
      </c>
      <c r="AO270" s="261">
        <f t="shared" si="261"/>
        <v>2028137937.4683101</v>
      </c>
      <c r="AP270" s="51">
        <f t="shared" si="262"/>
        <v>1907296000</v>
      </c>
      <c r="AQ270" s="42">
        <f t="shared" si="262"/>
        <v>2024933000</v>
      </c>
      <c r="AR270" s="58">
        <f t="shared" si="248"/>
        <v>1716566400</v>
      </c>
      <c r="AS270" s="58">
        <f t="shared" si="249"/>
        <v>28609440</v>
      </c>
      <c r="AT270" s="336">
        <f t="shared" si="250"/>
        <v>35818387.5</v>
      </c>
      <c r="AU270" s="131">
        <f t="shared" si="251"/>
        <v>20249330</v>
      </c>
      <c r="AV270" s="5">
        <f t="shared" si="252"/>
        <v>28609440</v>
      </c>
      <c r="AW270" s="5">
        <f t="shared" si="253"/>
        <v>44983375</v>
      </c>
      <c r="AX270" s="266">
        <f t="shared" si="263"/>
        <v>2149825994.1640873</v>
      </c>
      <c r="AY270" s="117">
        <f t="shared" si="264"/>
        <v>2149825994.1640873</v>
      </c>
      <c r="AZ270" s="2"/>
      <c r="BA270" s="2"/>
      <c r="BV270" s="53">
        <f t="shared" si="254"/>
        <v>-1383558.9486359991</v>
      </c>
      <c r="CV270" s="58">
        <f t="shared" si="255"/>
        <v>1822439700</v>
      </c>
      <c r="CW270" s="43">
        <f t="shared" si="256"/>
        <v>20249330</v>
      </c>
      <c r="CZ270" s="53">
        <f t="shared" si="257"/>
        <v>1619401500</v>
      </c>
      <c r="DA270" s="43">
        <f t="shared" si="258"/>
        <v>26990025</v>
      </c>
      <c r="DB270" s="48">
        <f t="shared" si="259"/>
        <v>44983375</v>
      </c>
    </row>
    <row r="271" spans="1:106" hidden="1">
      <c r="A271" s="3">
        <f t="shared" si="260"/>
        <v>232</v>
      </c>
      <c r="B271" s="249">
        <v>7</v>
      </c>
      <c r="C271" s="250" t="s">
        <v>188</v>
      </c>
      <c r="D271" s="285">
        <v>18</v>
      </c>
      <c r="E271" s="252"/>
      <c r="F271" s="40" t="s">
        <v>54</v>
      </c>
      <c r="G271" s="253">
        <f t="shared" si="228"/>
        <v>97</v>
      </c>
      <c r="H271" s="253">
        <f t="shared" si="229"/>
        <v>85</v>
      </c>
      <c r="I271" s="254">
        <f t="shared" si="230"/>
        <v>27506142.120000001</v>
      </c>
      <c r="J271" s="254">
        <f t="shared" si="231"/>
        <v>2</v>
      </c>
      <c r="K271" s="255">
        <f t="shared" si="232"/>
        <v>0.93</v>
      </c>
      <c r="L271" s="256">
        <f t="shared" si="266"/>
        <v>1.0149999999999999</v>
      </c>
      <c r="M271" s="257">
        <f t="shared" si="233"/>
        <v>21697038.027760517</v>
      </c>
      <c r="N271" s="257">
        <f t="shared" si="234"/>
        <v>24456028.527690329</v>
      </c>
      <c r="O271" s="257">
        <f t="shared" si="235"/>
        <v>25964422.854173999</v>
      </c>
      <c r="P271" s="257">
        <f t="shared" si="236"/>
        <v>27565851.642144006</v>
      </c>
      <c r="Q271" s="258">
        <f t="shared" si="237"/>
        <v>25964422.854173999</v>
      </c>
      <c r="R271" s="257">
        <f t="shared" si="237"/>
        <v>27565851.642144006</v>
      </c>
      <c r="S271" s="257">
        <f t="shared" si="238"/>
        <v>29266053.053612821</v>
      </c>
      <c r="T271" s="257"/>
      <c r="U271" s="257">
        <f t="shared" si="239"/>
        <v>1844248232.3596439</v>
      </c>
      <c r="V271" s="257">
        <f t="shared" si="240"/>
        <v>2078762424.853678</v>
      </c>
      <c r="W271" s="257">
        <f t="shared" si="241"/>
        <v>2206975942.6047897</v>
      </c>
      <c r="X271" s="258">
        <f t="shared" si="242"/>
        <v>2343097389.5822406</v>
      </c>
      <c r="Y271" s="258">
        <f t="shared" si="243"/>
        <v>2206975942.6047897</v>
      </c>
      <c r="Z271" s="257">
        <f t="shared" si="244"/>
        <v>2343097389.5822406</v>
      </c>
      <c r="AA271" s="257">
        <f t="shared" si="245"/>
        <v>2487614509.5570898</v>
      </c>
      <c r="AB271" s="257"/>
      <c r="AC271" s="32" t="str">
        <f t="shared" si="246"/>
        <v>BERTAHAP</v>
      </c>
      <c r="AD271" s="259">
        <f t="shared" si="247"/>
        <v>0</v>
      </c>
      <c r="AE271" s="260">
        <v>2</v>
      </c>
      <c r="AF271" s="261"/>
      <c r="AG271" s="257" t="e">
        <f>IF(AF271&gt;#REF!,"LB","KR")</f>
        <v>#REF!</v>
      </c>
      <c r="AH271" s="261">
        <f t="shared" si="267"/>
        <v>2028674000</v>
      </c>
      <c r="AI271" s="261">
        <f t="shared" si="267"/>
        <v>2286639000</v>
      </c>
      <c r="AJ271" s="261">
        <f t="shared" si="267"/>
        <v>2427674000</v>
      </c>
      <c r="AK271" s="262">
        <f t="shared" si="267"/>
        <v>2577408000</v>
      </c>
      <c r="AL271" s="262">
        <f t="shared" si="267"/>
        <v>2427674000</v>
      </c>
      <c r="AM271" s="261">
        <f t="shared" si="267"/>
        <v>2577408000</v>
      </c>
      <c r="AN271" s="261">
        <f t="shared" si="267"/>
        <v>2736376000</v>
      </c>
      <c r="AO271" s="261">
        <f t="shared" si="261"/>
        <v>2736376818.2269106</v>
      </c>
      <c r="AP271" s="51">
        <f t="shared" si="262"/>
        <v>2573335000</v>
      </c>
      <c r="AQ271" s="42">
        <f t="shared" si="262"/>
        <v>2732053000</v>
      </c>
      <c r="AR271" s="58">
        <f t="shared" si="248"/>
        <v>2316001500</v>
      </c>
      <c r="AS271" s="58">
        <f t="shared" si="249"/>
        <v>38600025</v>
      </c>
      <c r="AT271" s="336">
        <f t="shared" si="250"/>
        <v>48326400</v>
      </c>
      <c r="AU271" s="131">
        <f t="shared" si="251"/>
        <v>27320530</v>
      </c>
      <c r="AV271" s="5">
        <f t="shared" si="252"/>
        <v>38600025</v>
      </c>
      <c r="AW271" s="5">
        <f t="shared" si="253"/>
        <v>60691850</v>
      </c>
      <c r="AX271" s="266">
        <f t="shared" si="263"/>
        <v>2900559453.9838982</v>
      </c>
      <c r="AY271" s="117">
        <f t="shared" si="264"/>
        <v>2900559453.9838982</v>
      </c>
      <c r="AZ271" s="2"/>
      <c r="BA271" s="2"/>
      <c r="BV271" s="53">
        <f t="shared" si="254"/>
        <v>-1383558.9486359991</v>
      </c>
      <c r="CV271" s="58">
        <f t="shared" si="255"/>
        <v>2458847700</v>
      </c>
      <c r="CW271" s="43">
        <f t="shared" si="256"/>
        <v>27320530</v>
      </c>
      <c r="CZ271" s="53">
        <f t="shared" si="257"/>
        <v>2184906600</v>
      </c>
      <c r="DA271" s="43">
        <f t="shared" si="258"/>
        <v>36415110</v>
      </c>
      <c r="DB271" s="48">
        <f t="shared" si="259"/>
        <v>60691850</v>
      </c>
    </row>
    <row r="272" spans="1:106" hidden="1">
      <c r="A272" s="3">
        <f t="shared" si="260"/>
        <v>233</v>
      </c>
      <c r="B272" s="249">
        <v>8</v>
      </c>
      <c r="C272" s="250" t="s">
        <v>188</v>
      </c>
      <c r="D272" s="285">
        <v>20</v>
      </c>
      <c r="E272" s="252"/>
      <c r="F272" s="40" t="s">
        <v>70</v>
      </c>
      <c r="G272" s="253">
        <f t="shared" si="228"/>
        <v>60</v>
      </c>
      <c r="H272" s="253">
        <f t="shared" si="229"/>
        <v>51</v>
      </c>
      <c r="I272" s="254">
        <f t="shared" si="230"/>
        <v>27506142.120000001</v>
      </c>
      <c r="J272" s="254">
        <f t="shared" si="231"/>
        <v>2</v>
      </c>
      <c r="K272" s="255">
        <f t="shared" si="232"/>
        <v>0.93</v>
      </c>
      <c r="L272" s="256">
        <f t="shared" si="266"/>
        <v>1.0149999999999999</v>
      </c>
      <c r="M272" s="257">
        <f t="shared" si="233"/>
        <v>21697038.027760517</v>
      </c>
      <c r="N272" s="257">
        <f t="shared" si="234"/>
        <v>24456028.527690329</v>
      </c>
      <c r="O272" s="257">
        <f t="shared" si="235"/>
        <v>25964422.854173999</v>
      </c>
      <c r="P272" s="257">
        <f t="shared" si="236"/>
        <v>27565851.642144006</v>
      </c>
      <c r="Q272" s="258">
        <f t="shared" si="237"/>
        <v>25964422.854173999</v>
      </c>
      <c r="R272" s="257">
        <f t="shared" si="237"/>
        <v>27565851.642144006</v>
      </c>
      <c r="S272" s="257">
        <f t="shared" si="238"/>
        <v>29266053.053612821</v>
      </c>
      <c r="T272" s="257"/>
      <c r="U272" s="257">
        <f t="shared" si="239"/>
        <v>1106548939.4157863</v>
      </c>
      <c r="V272" s="257">
        <f t="shared" si="240"/>
        <v>1247257454.9122066</v>
      </c>
      <c r="W272" s="257">
        <f t="shared" si="241"/>
        <v>1324185565.5628741</v>
      </c>
      <c r="X272" s="258">
        <f t="shared" si="242"/>
        <v>1405858433.7493443</v>
      </c>
      <c r="Y272" s="258">
        <f t="shared" si="243"/>
        <v>1324185565.5628741</v>
      </c>
      <c r="Z272" s="257">
        <f t="shared" si="244"/>
        <v>1405858433.7493443</v>
      </c>
      <c r="AA272" s="257">
        <f t="shared" si="245"/>
        <v>1492568705.7342539</v>
      </c>
      <c r="AB272" s="257"/>
      <c r="AC272" s="32" t="str">
        <f t="shared" si="246"/>
        <v>BERTAHAP</v>
      </c>
      <c r="AD272" s="259">
        <f t="shared" si="247"/>
        <v>0</v>
      </c>
      <c r="AE272" s="260">
        <v>2</v>
      </c>
      <c r="AF272" s="261"/>
      <c r="AG272" s="257" t="e">
        <f>IF(AF272&gt;#REF!,"LB","KR")</f>
        <v>#REF!</v>
      </c>
      <c r="AH272" s="261">
        <f t="shared" si="267"/>
        <v>1217204000</v>
      </c>
      <c r="AI272" s="261">
        <f t="shared" si="267"/>
        <v>1371984000</v>
      </c>
      <c r="AJ272" s="261">
        <f t="shared" si="267"/>
        <v>1456605000</v>
      </c>
      <c r="AK272" s="262">
        <f t="shared" si="267"/>
        <v>1546445000</v>
      </c>
      <c r="AL272" s="262">
        <f t="shared" si="267"/>
        <v>1456605000</v>
      </c>
      <c r="AM272" s="261">
        <f t="shared" si="267"/>
        <v>1546445000</v>
      </c>
      <c r="AN272" s="261">
        <f t="shared" si="267"/>
        <v>1641826000</v>
      </c>
      <c r="AO272" s="261">
        <f t="shared" si="261"/>
        <v>1641826303.2717035</v>
      </c>
      <c r="AP272" s="51">
        <f t="shared" si="262"/>
        <v>1544002000</v>
      </c>
      <c r="AQ272" s="42">
        <f t="shared" si="262"/>
        <v>1639232000</v>
      </c>
      <c r="AR272" s="58">
        <f t="shared" si="248"/>
        <v>1389601800</v>
      </c>
      <c r="AS272" s="58">
        <f t="shared" si="249"/>
        <v>23160030</v>
      </c>
      <c r="AT272" s="336">
        <f t="shared" si="250"/>
        <v>28995843.75</v>
      </c>
      <c r="AU272" s="131">
        <f t="shared" si="251"/>
        <v>16392320</v>
      </c>
      <c r="AV272" s="5">
        <f t="shared" si="252"/>
        <v>23160030</v>
      </c>
      <c r="AW272" s="5">
        <f t="shared" si="253"/>
        <v>36415125</v>
      </c>
      <c r="AX272" s="266">
        <f t="shared" si="263"/>
        <v>1740335884.7258575</v>
      </c>
      <c r="AY272" s="117">
        <f t="shared" si="264"/>
        <v>1740335884.7258575</v>
      </c>
      <c r="AZ272" s="2"/>
      <c r="BA272" s="2"/>
      <c r="BV272" s="53">
        <f t="shared" si="254"/>
        <v>-1383558.9486359991</v>
      </c>
      <c r="CV272" s="58">
        <f t="shared" si="255"/>
        <v>1475308800</v>
      </c>
      <c r="CW272" s="43">
        <f t="shared" si="256"/>
        <v>16392320</v>
      </c>
      <c r="CZ272" s="53">
        <f t="shared" si="257"/>
        <v>1310944500</v>
      </c>
      <c r="DA272" s="43">
        <f t="shared" si="258"/>
        <v>21849075</v>
      </c>
      <c r="DB272" s="48">
        <f t="shared" si="259"/>
        <v>36415125</v>
      </c>
    </row>
    <row r="273" spans="1:106" hidden="1">
      <c r="A273" s="3">
        <f t="shared" si="260"/>
        <v>234</v>
      </c>
      <c r="B273" s="249">
        <v>9</v>
      </c>
      <c r="C273" s="250" t="s">
        <v>188</v>
      </c>
      <c r="D273" s="285">
        <v>22</v>
      </c>
      <c r="E273" s="252">
        <v>0</v>
      </c>
      <c r="F273" s="40" t="s">
        <v>89</v>
      </c>
      <c r="G273" s="253">
        <f t="shared" si="228"/>
        <v>81</v>
      </c>
      <c r="H273" s="253">
        <f t="shared" si="229"/>
        <v>70</v>
      </c>
      <c r="I273" s="254">
        <f t="shared" si="230"/>
        <v>27506142.120000001</v>
      </c>
      <c r="J273" s="254">
        <f t="shared" si="231"/>
        <v>4</v>
      </c>
      <c r="K273" s="255">
        <f t="shared" si="232"/>
        <v>0.97</v>
      </c>
      <c r="L273" s="256">
        <f t="shared" si="266"/>
        <v>1.0149999999999999</v>
      </c>
      <c r="M273" s="257">
        <f t="shared" si="233"/>
        <v>22630243.96443839</v>
      </c>
      <c r="N273" s="257">
        <f t="shared" si="234"/>
        <v>25507900.722429696</v>
      </c>
      <c r="O273" s="257">
        <f t="shared" si="235"/>
        <v>27081172.224245999</v>
      </c>
      <c r="P273" s="257">
        <f t="shared" si="236"/>
        <v>28751479.669763103</v>
      </c>
      <c r="Q273" s="258">
        <f t="shared" si="237"/>
        <v>27081172.224245999</v>
      </c>
      <c r="R273" s="257">
        <f t="shared" si="237"/>
        <v>28751479.669763103</v>
      </c>
      <c r="S273" s="257">
        <f t="shared" si="238"/>
        <v>30524808.023660682</v>
      </c>
      <c r="T273" s="257"/>
      <c r="U273" s="257">
        <f t="shared" si="239"/>
        <v>1584117077.5106874</v>
      </c>
      <c r="V273" s="257">
        <f t="shared" si="240"/>
        <v>1785553050.5700788</v>
      </c>
      <c r="W273" s="257">
        <f t="shared" si="241"/>
        <v>1895682055.6972198</v>
      </c>
      <c r="X273" s="258">
        <f t="shared" si="242"/>
        <v>2012603576.8834171</v>
      </c>
      <c r="Y273" s="258">
        <f t="shared" si="243"/>
        <v>1895682055.6972198</v>
      </c>
      <c r="Z273" s="257">
        <f t="shared" si="244"/>
        <v>2012603576.8834171</v>
      </c>
      <c r="AA273" s="257">
        <f t="shared" si="245"/>
        <v>2136736561.6562479</v>
      </c>
      <c r="AB273" s="257"/>
      <c r="AC273" s="32" t="str">
        <f t="shared" si="246"/>
        <v>BERTAHAP</v>
      </c>
      <c r="AD273" s="259">
        <f t="shared" si="247"/>
        <v>0</v>
      </c>
      <c r="AE273" s="260">
        <v>2</v>
      </c>
      <c r="AF273" s="261"/>
      <c r="AG273" s="257" t="e">
        <f>IF(AF273&gt;#REF!,"LB","KR")</f>
        <v>#REF!</v>
      </c>
      <c r="AH273" s="261">
        <f t="shared" si="267"/>
        <v>1742529000</v>
      </c>
      <c r="AI273" s="261">
        <f t="shared" si="267"/>
        <v>1964109000</v>
      </c>
      <c r="AJ273" s="261">
        <f t="shared" si="267"/>
        <v>2085251000</v>
      </c>
      <c r="AK273" s="262">
        <f t="shared" si="267"/>
        <v>2213864000</v>
      </c>
      <c r="AL273" s="262">
        <f t="shared" si="267"/>
        <v>2085251000</v>
      </c>
      <c r="AM273" s="261">
        <f t="shared" si="267"/>
        <v>2213864000</v>
      </c>
      <c r="AN273" s="261">
        <f t="shared" si="267"/>
        <v>2350411000</v>
      </c>
      <c r="AO273" s="261">
        <f t="shared" si="261"/>
        <v>2350410229.3106489</v>
      </c>
      <c r="AP273" s="51">
        <f t="shared" si="262"/>
        <v>2210367000</v>
      </c>
      <c r="AQ273" s="42">
        <f t="shared" si="262"/>
        <v>2346696000</v>
      </c>
      <c r="AR273" s="58">
        <f t="shared" si="248"/>
        <v>1989330300</v>
      </c>
      <c r="AS273" s="58">
        <f t="shared" si="249"/>
        <v>33155505</v>
      </c>
      <c r="AT273" s="336">
        <f t="shared" si="250"/>
        <v>41509950</v>
      </c>
      <c r="AU273" s="131">
        <f t="shared" si="251"/>
        <v>23466960</v>
      </c>
      <c r="AV273" s="5">
        <f t="shared" si="252"/>
        <v>33155505</v>
      </c>
      <c r="AW273" s="5">
        <f t="shared" si="253"/>
        <v>52131275</v>
      </c>
      <c r="AX273" s="266">
        <f t="shared" si="263"/>
        <v>2491434561.6377859</v>
      </c>
      <c r="AY273" s="117">
        <f t="shared" si="264"/>
        <v>2491434561.6377859</v>
      </c>
      <c r="AZ273" s="2"/>
      <c r="BA273" s="2"/>
      <c r="BV273" s="53">
        <f t="shared" si="254"/>
        <v>-266809.57856399938</v>
      </c>
      <c r="CV273" s="58">
        <f t="shared" si="255"/>
        <v>2112026400</v>
      </c>
      <c r="CW273" s="43">
        <f t="shared" si="256"/>
        <v>23466960</v>
      </c>
      <c r="CZ273" s="53">
        <f t="shared" si="257"/>
        <v>1876725900</v>
      </c>
      <c r="DA273" s="43">
        <f t="shared" si="258"/>
        <v>31278765</v>
      </c>
      <c r="DB273" s="48">
        <f t="shared" si="259"/>
        <v>52131275</v>
      </c>
    </row>
    <row r="274" spans="1:106" hidden="1">
      <c r="A274" s="3">
        <f t="shared" si="260"/>
        <v>235</v>
      </c>
      <c r="B274" s="249">
        <v>1</v>
      </c>
      <c r="C274" s="250" t="s">
        <v>189</v>
      </c>
      <c r="D274" s="251" t="s">
        <v>24</v>
      </c>
      <c r="E274" s="252"/>
      <c r="F274" s="40" t="s">
        <v>39</v>
      </c>
      <c r="G274" s="253">
        <f t="shared" si="228"/>
        <v>113</v>
      </c>
      <c r="H274" s="253">
        <f t="shared" si="229"/>
        <v>101</v>
      </c>
      <c r="I274" s="254">
        <f t="shared" si="230"/>
        <v>27506142.120000001</v>
      </c>
      <c r="J274" s="254">
        <f t="shared" si="231"/>
        <v>6</v>
      </c>
      <c r="K274" s="255">
        <f t="shared" si="232"/>
        <v>0.95</v>
      </c>
      <c r="L274" s="256">
        <f t="shared" si="266"/>
        <v>1.0149999999999999</v>
      </c>
      <c r="M274" s="257">
        <f t="shared" si="233"/>
        <v>22163640.99609945</v>
      </c>
      <c r="N274" s="257">
        <f t="shared" si="234"/>
        <v>24981964.625060011</v>
      </c>
      <c r="O274" s="257">
        <f t="shared" si="235"/>
        <v>26522797.539209995</v>
      </c>
      <c r="P274" s="257">
        <f t="shared" si="236"/>
        <v>28158665.655953549</v>
      </c>
      <c r="Q274" s="258">
        <f t="shared" si="237"/>
        <v>26522797.539209995</v>
      </c>
      <c r="R274" s="257">
        <f t="shared" si="237"/>
        <v>28158665.655953549</v>
      </c>
      <c r="S274" s="257">
        <f t="shared" si="238"/>
        <v>29895430.538636748</v>
      </c>
      <c r="T274" s="257"/>
      <c r="U274" s="257">
        <f t="shared" si="239"/>
        <v>2238527740.6060443</v>
      </c>
      <c r="V274" s="257">
        <f t="shared" si="240"/>
        <v>2523178427.1310611</v>
      </c>
      <c r="W274" s="257">
        <f t="shared" si="241"/>
        <v>2678802551.4602094</v>
      </c>
      <c r="X274" s="258">
        <f t="shared" si="242"/>
        <v>2844025231.2513084</v>
      </c>
      <c r="Y274" s="258">
        <f t="shared" si="243"/>
        <v>2678802551.4602094</v>
      </c>
      <c r="Z274" s="257">
        <f t="shared" si="244"/>
        <v>2844025231.2513084</v>
      </c>
      <c r="AA274" s="257">
        <f t="shared" si="245"/>
        <v>3019438484.4023113</v>
      </c>
      <c r="AB274" s="257"/>
      <c r="AC274" s="32" t="str">
        <f t="shared" si="246"/>
        <v>BERTAHAP</v>
      </c>
      <c r="AD274" s="259">
        <f t="shared" si="247"/>
        <v>0</v>
      </c>
      <c r="AE274" s="260">
        <v>2</v>
      </c>
      <c r="AF274" s="261"/>
      <c r="AG274" s="257" t="e">
        <f>IF(AF274&gt;#REF!,"LB","KR")</f>
        <v>#REF!</v>
      </c>
      <c r="AH274" s="261">
        <f t="shared" si="267"/>
        <v>2462381000</v>
      </c>
      <c r="AI274" s="261">
        <f t="shared" si="267"/>
        <v>2775497000</v>
      </c>
      <c r="AJ274" s="261">
        <f t="shared" si="267"/>
        <v>2946683000</v>
      </c>
      <c r="AK274" s="262">
        <f t="shared" si="267"/>
        <v>3128428000</v>
      </c>
      <c r="AL274" s="262">
        <f t="shared" si="267"/>
        <v>2946683000</v>
      </c>
      <c r="AM274" s="261">
        <f t="shared" si="267"/>
        <v>3128428000</v>
      </c>
      <c r="AN274" s="261">
        <f t="shared" si="267"/>
        <v>3321383000</v>
      </c>
      <c r="AO274" s="261">
        <f t="shared" si="261"/>
        <v>3321382511.6908064</v>
      </c>
      <c r="AP274" s="51">
        <f t="shared" si="262"/>
        <v>3123484000</v>
      </c>
      <c r="AQ274" s="42">
        <f t="shared" si="262"/>
        <v>3316134000</v>
      </c>
      <c r="AR274" s="58">
        <f t="shared" si="248"/>
        <v>2811135600</v>
      </c>
      <c r="AS274" s="58">
        <f t="shared" si="249"/>
        <v>46852260</v>
      </c>
      <c r="AT274" s="336">
        <f t="shared" si="250"/>
        <v>58658025</v>
      </c>
      <c r="AU274" s="131">
        <f t="shared" si="251"/>
        <v>33161340</v>
      </c>
      <c r="AV274" s="5">
        <f t="shared" si="252"/>
        <v>46852260</v>
      </c>
      <c r="AW274" s="5">
        <f t="shared" si="253"/>
        <v>73667075</v>
      </c>
      <c r="AX274" s="266">
        <f t="shared" si="263"/>
        <v>3520665164.3937511</v>
      </c>
      <c r="AY274" s="117">
        <f t="shared" si="264"/>
        <v>3520665164.3937511</v>
      </c>
      <c r="AZ274" s="2"/>
      <c r="BA274" s="2"/>
      <c r="BV274" s="53">
        <f t="shared" si="254"/>
        <v>-825184.26360000297</v>
      </c>
      <c r="CV274" s="58">
        <f t="shared" si="255"/>
        <v>2984520600</v>
      </c>
      <c r="CW274" s="43">
        <f t="shared" si="256"/>
        <v>33161340</v>
      </c>
      <c r="CZ274" s="53">
        <f t="shared" si="257"/>
        <v>2652014700</v>
      </c>
      <c r="DA274" s="43">
        <f t="shared" si="258"/>
        <v>44200245</v>
      </c>
      <c r="DB274" s="48">
        <f t="shared" si="259"/>
        <v>73667075</v>
      </c>
    </row>
    <row r="275" spans="1:106" hidden="1">
      <c r="A275" s="3">
        <f t="shared" si="260"/>
        <v>236</v>
      </c>
      <c r="B275" s="249">
        <v>2</v>
      </c>
      <c r="C275" s="250" t="s">
        <v>189</v>
      </c>
      <c r="D275" s="251" t="s">
        <v>35</v>
      </c>
      <c r="E275" s="252"/>
      <c r="F275" s="40" t="s">
        <v>42</v>
      </c>
      <c r="G275" s="253">
        <f t="shared" si="228"/>
        <v>78</v>
      </c>
      <c r="H275" s="253">
        <f t="shared" si="229"/>
        <v>66</v>
      </c>
      <c r="I275" s="254">
        <f t="shared" si="230"/>
        <v>27506142.120000001</v>
      </c>
      <c r="J275" s="254">
        <f t="shared" si="231"/>
        <v>2</v>
      </c>
      <c r="K275" s="255">
        <f t="shared" si="232"/>
        <v>0.93</v>
      </c>
      <c r="L275" s="256">
        <f t="shared" si="266"/>
        <v>1.0149999999999999</v>
      </c>
      <c r="M275" s="257">
        <f t="shared" si="233"/>
        <v>21697038.027760517</v>
      </c>
      <c r="N275" s="257">
        <f t="shared" si="234"/>
        <v>24456028.527690329</v>
      </c>
      <c r="O275" s="257">
        <f t="shared" si="235"/>
        <v>25964422.854173999</v>
      </c>
      <c r="P275" s="257">
        <f t="shared" si="236"/>
        <v>27565851.642144006</v>
      </c>
      <c r="Q275" s="258">
        <f t="shared" si="237"/>
        <v>25964422.854173999</v>
      </c>
      <c r="R275" s="257">
        <f t="shared" si="237"/>
        <v>27565851.642144006</v>
      </c>
      <c r="S275" s="257">
        <f t="shared" si="238"/>
        <v>29266053.053612821</v>
      </c>
      <c r="T275" s="257"/>
      <c r="U275" s="257">
        <f t="shared" si="239"/>
        <v>1432004509.8321941</v>
      </c>
      <c r="V275" s="257">
        <f t="shared" si="240"/>
        <v>1614097882.8275616</v>
      </c>
      <c r="W275" s="257">
        <f t="shared" si="241"/>
        <v>1713651908.375484</v>
      </c>
      <c r="X275" s="258">
        <f t="shared" si="242"/>
        <v>1819346208.3815043</v>
      </c>
      <c r="Y275" s="258">
        <f t="shared" si="243"/>
        <v>1713651908.375484</v>
      </c>
      <c r="Z275" s="257">
        <f t="shared" si="244"/>
        <v>1819346208.3815043</v>
      </c>
      <c r="AA275" s="257">
        <f t="shared" si="245"/>
        <v>1931559501.5384462</v>
      </c>
      <c r="AB275" s="257"/>
      <c r="AC275" s="32" t="str">
        <f t="shared" si="246"/>
        <v>BERTAHAP</v>
      </c>
      <c r="AD275" s="259">
        <f t="shared" si="247"/>
        <v>0</v>
      </c>
      <c r="AE275" s="260">
        <v>2</v>
      </c>
      <c r="AF275" s="261"/>
      <c r="AG275" s="257" t="e">
        <f>IF(AF275&gt;#REF!,"LB","KR")</f>
        <v>#REF!</v>
      </c>
      <c r="AH275" s="261">
        <f t="shared" si="267"/>
        <v>1575205000</v>
      </c>
      <c r="AI275" s="261">
        <f t="shared" si="267"/>
        <v>1775508000</v>
      </c>
      <c r="AJ275" s="261">
        <f t="shared" si="267"/>
        <v>1885018000</v>
      </c>
      <c r="AK275" s="262">
        <f t="shared" si="267"/>
        <v>2001281000</v>
      </c>
      <c r="AL275" s="262">
        <f t="shared" si="267"/>
        <v>1885018000</v>
      </c>
      <c r="AM275" s="261">
        <f t="shared" si="267"/>
        <v>2001281000</v>
      </c>
      <c r="AN275" s="261">
        <f t="shared" si="267"/>
        <v>2124716000</v>
      </c>
      <c r="AO275" s="261">
        <f t="shared" si="261"/>
        <v>2124715580.5980155</v>
      </c>
      <c r="AP275" s="51">
        <f t="shared" si="262"/>
        <v>1998120000</v>
      </c>
      <c r="AQ275" s="42">
        <f t="shared" si="262"/>
        <v>2121358000</v>
      </c>
      <c r="AR275" s="58">
        <f t="shared" si="248"/>
        <v>1798308000</v>
      </c>
      <c r="AS275" s="58">
        <f t="shared" si="249"/>
        <v>29971800</v>
      </c>
      <c r="AT275" s="336">
        <f t="shared" si="250"/>
        <v>37524018.75</v>
      </c>
      <c r="AU275" s="131">
        <f t="shared" si="251"/>
        <v>21213580</v>
      </c>
      <c r="AV275" s="5">
        <f t="shared" si="252"/>
        <v>29971800</v>
      </c>
      <c r="AW275" s="5">
        <f t="shared" si="253"/>
        <v>47125450</v>
      </c>
      <c r="AX275" s="266">
        <f t="shared" si="263"/>
        <v>2252198256.1042461</v>
      </c>
      <c r="AY275" s="117">
        <f t="shared" si="264"/>
        <v>2252198256.1042461</v>
      </c>
      <c r="AZ275" s="2"/>
      <c r="BA275" s="2"/>
      <c r="BV275" s="53">
        <f t="shared" si="254"/>
        <v>-1383558.9486359991</v>
      </c>
      <c r="CV275" s="58">
        <f t="shared" si="255"/>
        <v>1909222200</v>
      </c>
      <c r="CW275" s="43">
        <f t="shared" si="256"/>
        <v>21213580</v>
      </c>
      <c r="CZ275" s="53">
        <f t="shared" si="257"/>
        <v>1696516200</v>
      </c>
      <c r="DA275" s="43">
        <f t="shared" si="258"/>
        <v>28275270</v>
      </c>
      <c r="DB275" s="48">
        <f t="shared" si="259"/>
        <v>47125450</v>
      </c>
    </row>
    <row r="276" spans="1:106" hidden="1">
      <c r="A276" s="3">
        <f t="shared" si="260"/>
        <v>237</v>
      </c>
      <c r="B276" s="249">
        <v>3</v>
      </c>
      <c r="C276" s="250" t="s">
        <v>189</v>
      </c>
      <c r="D276" s="251" t="s">
        <v>41</v>
      </c>
      <c r="E276" s="252"/>
      <c r="F276" s="40" t="s">
        <v>45</v>
      </c>
      <c r="G276" s="253">
        <f t="shared" si="228"/>
        <v>60</v>
      </c>
      <c r="H276" s="253">
        <f t="shared" si="229"/>
        <v>52</v>
      </c>
      <c r="I276" s="254">
        <f t="shared" si="230"/>
        <v>27506142.120000001</v>
      </c>
      <c r="J276" s="254">
        <f t="shared" si="231"/>
        <v>2</v>
      </c>
      <c r="K276" s="255">
        <f t="shared" si="232"/>
        <v>0.93</v>
      </c>
      <c r="L276" s="256">
        <f t="shared" si="266"/>
        <v>1.0149999999999999</v>
      </c>
      <c r="M276" s="257">
        <f t="shared" si="233"/>
        <v>21697038.027760517</v>
      </c>
      <c r="N276" s="257">
        <f t="shared" si="234"/>
        <v>24456028.527690329</v>
      </c>
      <c r="O276" s="257">
        <f t="shared" si="235"/>
        <v>25964422.854173999</v>
      </c>
      <c r="P276" s="257">
        <f t="shared" si="236"/>
        <v>27565851.642144006</v>
      </c>
      <c r="Q276" s="258">
        <f t="shared" si="237"/>
        <v>25964422.854173999</v>
      </c>
      <c r="R276" s="257">
        <f t="shared" si="237"/>
        <v>27565851.642144006</v>
      </c>
      <c r="S276" s="257">
        <f t="shared" si="238"/>
        <v>29266053.053612821</v>
      </c>
      <c r="T276" s="257"/>
      <c r="U276" s="257">
        <f t="shared" si="239"/>
        <v>1128245977.4435468</v>
      </c>
      <c r="V276" s="257">
        <f t="shared" si="240"/>
        <v>1271713483.4398971</v>
      </c>
      <c r="W276" s="257">
        <f t="shared" si="241"/>
        <v>1350149988.417048</v>
      </c>
      <c r="X276" s="258">
        <f t="shared" si="242"/>
        <v>1433424285.3914883</v>
      </c>
      <c r="Y276" s="258">
        <f t="shared" si="243"/>
        <v>1350149988.417048</v>
      </c>
      <c r="Z276" s="257">
        <f t="shared" si="244"/>
        <v>1433424285.3914883</v>
      </c>
      <c r="AA276" s="257">
        <f t="shared" si="245"/>
        <v>1521834758.7878666</v>
      </c>
      <c r="AB276" s="257"/>
      <c r="AC276" s="32" t="str">
        <f t="shared" si="246"/>
        <v>BERTAHAP</v>
      </c>
      <c r="AD276" s="259">
        <f t="shared" si="247"/>
        <v>0</v>
      </c>
      <c r="AE276" s="260">
        <v>2</v>
      </c>
      <c r="AF276" s="261"/>
      <c r="AG276" s="257" t="e">
        <f>IF(AF276&gt;#REF!,"LB","KR")</f>
        <v>#REF!</v>
      </c>
      <c r="AH276" s="261">
        <f t="shared" si="267"/>
        <v>1241071000</v>
      </c>
      <c r="AI276" s="261">
        <f t="shared" si="267"/>
        <v>1398885000</v>
      </c>
      <c r="AJ276" s="261">
        <f t="shared" si="267"/>
        <v>1485165000</v>
      </c>
      <c r="AK276" s="262">
        <f t="shared" si="267"/>
        <v>1576767000</v>
      </c>
      <c r="AL276" s="262">
        <f t="shared" si="267"/>
        <v>1485165000</v>
      </c>
      <c r="AM276" s="261">
        <f t="shared" si="267"/>
        <v>1576767000</v>
      </c>
      <c r="AN276" s="261">
        <f t="shared" si="267"/>
        <v>1674019000</v>
      </c>
      <c r="AO276" s="261">
        <f t="shared" si="261"/>
        <v>1674018497.08901</v>
      </c>
      <c r="AP276" s="51">
        <f t="shared" si="262"/>
        <v>1574275000</v>
      </c>
      <c r="AQ276" s="42">
        <f t="shared" si="262"/>
        <v>1671374000</v>
      </c>
      <c r="AR276" s="58">
        <f t="shared" si="248"/>
        <v>1416847500</v>
      </c>
      <c r="AS276" s="58">
        <f t="shared" si="249"/>
        <v>23614125</v>
      </c>
      <c r="AT276" s="336">
        <f t="shared" si="250"/>
        <v>29564381.25</v>
      </c>
      <c r="AU276" s="131">
        <f t="shared" si="251"/>
        <v>16713740</v>
      </c>
      <c r="AV276" s="5">
        <f t="shared" si="252"/>
        <v>23614125</v>
      </c>
      <c r="AW276" s="5">
        <f t="shared" si="253"/>
        <v>37129125</v>
      </c>
      <c r="AX276" s="266">
        <f t="shared" si="263"/>
        <v>1774460325.9317751</v>
      </c>
      <c r="AY276" s="117">
        <f t="shared" si="264"/>
        <v>1774460325.9317751</v>
      </c>
      <c r="AZ276" s="2"/>
      <c r="BA276" s="2"/>
      <c r="BV276" s="53">
        <f t="shared" si="254"/>
        <v>-1383558.9486359991</v>
      </c>
      <c r="CV276" s="58">
        <f t="shared" si="255"/>
        <v>1504236600</v>
      </c>
      <c r="CW276" s="43">
        <f t="shared" si="256"/>
        <v>16713740</v>
      </c>
      <c r="CZ276" s="53">
        <f t="shared" si="257"/>
        <v>1336648500</v>
      </c>
      <c r="DA276" s="43">
        <f t="shared" si="258"/>
        <v>22277475</v>
      </c>
      <c r="DB276" s="48">
        <f t="shared" si="259"/>
        <v>37129125</v>
      </c>
    </row>
    <row r="277" spans="1:106" hidden="1">
      <c r="A277" s="3">
        <f t="shared" si="260"/>
        <v>238</v>
      </c>
      <c r="B277" s="249">
        <v>4</v>
      </c>
      <c r="C277" s="250" t="s">
        <v>189</v>
      </c>
      <c r="D277" s="251">
        <v>10</v>
      </c>
      <c r="E277" s="252"/>
      <c r="F277" s="40" t="s">
        <v>48</v>
      </c>
      <c r="G277" s="253">
        <f t="shared" si="228"/>
        <v>74</v>
      </c>
      <c r="H277" s="253">
        <f t="shared" si="229"/>
        <v>63</v>
      </c>
      <c r="I277" s="254">
        <f t="shared" si="230"/>
        <v>27506142.120000001</v>
      </c>
      <c r="J277" s="254">
        <f t="shared" si="231"/>
        <v>2</v>
      </c>
      <c r="K277" s="255">
        <f t="shared" si="232"/>
        <v>0.93</v>
      </c>
      <c r="L277" s="256">
        <f t="shared" si="266"/>
        <v>1.0149999999999999</v>
      </c>
      <c r="M277" s="257">
        <f t="shared" si="233"/>
        <v>21697038.027760517</v>
      </c>
      <c r="N277" s="257">
        <f t="shared" si="234"/>
        <v>24456028.527690329</v>
      </c>
      <c r="O277" s="257">
        <f t="shared" si="235"/>
        <v>25964422.854173999</v>
      </c>
      <c r="P277" s="257">
        <f t="shared" si="236"/>
        <v>27565851.642144006</v>
      </c>
      <c r="Q277" s="258">
        <f t="shared" si="237"/>
        <v>25964422.854173999</v>
      </c>
      <c r="R277" s="257">
        <f t="shared" si="237"/>
        <v>27565851.642144006</v>
      </c>
      <c r="S277" s="257">
        <f t="shared" si="238"/>
        <v>29266053.053612821</v>
      </c>
      <c r="T277" s="257"/>
      <c r="U277" s="257">
        <f t="shared" si="239"/>
        <v>1366913395.7489126</v>
      </c>
      <c r="V277" s="257">
        <f t="shared" si="240"/>
        <v>1540729797.2444906</v>
      </c>
      <c r="W277" s="257">
        <f t="shared" si="241"/>
        <v>1635758639.8129621</v>
      </c>
      <c r="X277" s="258">
        <f t="shared" si="242"/>
        <v>1736648653.4550724</v>
      </c>
      <c r="Y277" s="258">
        <f t="shared" si="243"/>
        <v>1635758639.8129621</v>
      </c>
      <c r="Z277" s="257">
        <f t="shared" si="244"/>
        <v>1736648653.4550724</v>
      </c>
      <c r="AA277" s="257">
        <f t="shared" si="245"/>
        <v>1843761342.3776078</v>
      </c>
      <c r="AB277" s="257"/>
      <c r="AC277" s="32" t="str">
        <f t="shared" si="246"/>
        <v>BERTAHAP</v>
      </c>
      <c r="AD277" s="259">
        <f t="shared" si="247"/>
        <v>0</v>
      </c>
      <c r="AE277" s="260">
        <v>2</v>
      </c>
      <c r="AF277" s="261"/>
      <c r="AG277" s="257" t="e">
        <f>IF(AF277&gt;#REF!,"LB","KR")</f>
        <v>#REF!</v>
      </c>
      <c r="AH277" s="261">
        <f t="shared" si="267"/>
        <v>1503605000</v>
      </c>
      <c r="AI277" s="261">
        <f t="shared" si="267"/>
        <v>1694803000</v>
      </c>
      <c r="AJ277" s="261">
        <f t="shared" si="267"/>
        <v>1799335000</v>
      </c>
      <c r="AK277" s="262">
        <f t="shared" si="267"/>
        <v>1910314000</v>
      </c>
      <c r="AL277" s="262">
        <f t="shared" si="267"/>
        <v>1799335000</v>
      </c>
      <c r="AM277" s="261">
        <f t="shared" si="267"/>
        <v>1910314000</v>
      </c>
      <c r="AN277" s="261">
        <f t="shared" si="267"/>
        <v>2028138000</v>
      </c>
      <c r="AO277" s="261">
        <f t="shared" si="261"/>
        <v>2028137937.4683101</v>
      </c>
      <c r="AP277" s="51">
        <f t="shared" si="262"/>
        <v>1907296000</v>
      </c>
      <c r="AQ277" s="42">
        <f t="shared" si="262"/>
        <v>2024933000</v>
      </c>
      <c r="AR277" s="58">
        <f t="shared" si="248"/>
        <v>1716566400</v>
      </c>
      <c r="AS277" s="58">
        <f t="shared" si="249"/>
        <v>28609440</v>
      </c>
      <c r="AT277" s="336">
        <f t="shared" si="250"/>
        <v>35818387.5</v>
      </c>
      <c r="AU277" s="131">
        <f t="shared" si="251"/>
        <v>20249330</v>
      </c>
      <c r="AV277" s="5">
        <f t="shared" si="252"/>
        <v>28609440</v>
      </c>
      <c r="AW277" s="5">
        <f t="shared" si="253"/>
        <v>44983375</v>
      </c>
      <c r="AX277" s="266">
        <f t="shared" si="263"/>
        <v>2149825994.1640873</v>
      </c>
      <c r="AY277" s="117">
        <f t="shared" si="264"/>
        <v>2149825994.1640873</v>
      </c>
      <c r="AZ277" s="2"/>
      <c r="BA277" s="2"/>
      <c r="BV277" s="53">
        <f t="shared" si="254"/>
        <v>-1383558.9486359991</v>
      </c>
      <c r="CV277" s="58">
        <f t="shared" si="255"/>
        <v>1822439700</v>
      </c>
      <c r="CW277" s="43">
        <f t="shared" si="256"/>
        <v>20249330</v>
      </c>
      <c r="CZ277" s="53">
        <f t="shared" si="257"/>
        <v>1619401500</v>
      </c>
      <c r="DA277" s="43">
        <f t="shared" si="258"/>
        <v>26990025</v>
      </c>
      <c r="DB277" s="48">
        <f t="shared" si="259"/>
        <v>44983375</v>
      </c>
    </row>
    <row r="278" spans="1:106" hidden="1">
      <c r="A278" s="3">
        <f t="shared" si="260"/>
        <v>239</v>
      </c>
      <c r="B278" s="249">
        <v>5</v>
      </c>
      <c r="C278" s="250" t="s">
        <v>189</v>
      </c>
      <c r="D278" s="285">
        <v>12</v>
      </c>
      <c r="E278" s="252"/>
      <c r="F278" s="40" t="s">
        <v>50</v>
      </c>
      <c r="G278" s="253">
        <f t="shared" si="228"/>
        <v>67</v>
      </c>
      <c r="H278" s="253">
        <f t="shared" si="229"/>
        <v>57</v>
      </c>
      <c r="I278" s="254">
        <f t="shared" si="230"/>
        <v>27506142.120000001</v>
      </c>
      <c r="J278" s="254">
        <f t="shared" si="231"/>
        <v>2</v>
      </c>
      <c r="K278" s="255">
        <f t="shared" si="232"/>
        <v>0.93</v>
      </c>
      <c r="L278" s="256">
        <f t="shared" si="266"/>
        <v>1.0149999999999999</v>
      </c>
      <c r="M278" s="257">
        <f t="shared" si="233"/>
        <v>21697038.027760517</v>
      </c>
      <c r="N278" s="257">
        <f t="shared" si="234"/>
        <v>24456028.527690329</v>
      </c>
      <c r="O278" s="257">
        <f t="shared" si="235"/>
        <v>25964422.854173999</v>
      </c>
      <c r="P278" s="257">
        <f t="shared" si="236"/>
        <v>27565851.642144006</v>
      </c>
      <c r="Q278" s="258">
        <f t="shared" si="237"/>
        <v>25964422.854173999</v>
      </c>
      <c r="R278" s="257">
        <f t="shared" si="237"/>
        <v>27565851.642144006</v>
      </c>
      <c r="S278" s="257">
        <f t="shared" si="238"/>
        <v>29266053.053612821</v>
      </c>
      <c r="T278" s="257"/>
      <c r="U278" s="257">
        <f t="shared" si="239"/>
        <v>1236731167.5823495</v>
      </c>
      <c r="V278" s="257">
        <f t="shared" si="240"/>
        <v>1393993626.0783486</v>
      </c>
      <c r="W278" s="257">
        <f t="shared" si="241"/>
        <v>1479972102.6879179</v>
      </c>
      <c r="X278" s="258">
        <f t="shared" si="242"/>
        <v>1571253543.6022084</v>
      </c>
      <c r="Y278" s="258">
        <f t="shared" si="243"/>
        <v>1479972102.6879179</v>
      </c>
      <c r="Z278" s="257">
        <f t="shared" si="244"/>
        <v>1571253543.6022084</v>
      </c>
      <c r="AA278" s="257">
        <f t="shared" si="245"/>
        <v>1668165024.0559309</v>
      </c>
      <c r="AB278" s="257"/>
      <c r="AC278" s="32" t="str">
        <f t="shared" si="246"/>
        <v>BERTAHAP</v>
      </c>
      <c r="AD278" s="259">
        <f t="shared" si="247"/>
        <v>0</v>
      </c>
      <c r="AE278" s="260">
        <v>2</v>
      </c>
      <c r="AF278" s="261"/>
      <c r="AG278" s="257" t="e">
        <f>IF(AF278&gt;#REF!,"LB","KR")</f>
        <v>#REF!</v>
      </c>
      <c r="AH278" s="261">
        <f t="shared" si="267"/>
        <v>1360405000</v>
      </c>
      <c r="AI278" s="261">
        <f t="shared" si="267"/>
        <v>1533393000</v>
      </c>
      <c r="AJ278" s="261">
        <f t="shared" si="267"/>
        <v>1627970000</v>
      </c>
      <c r="AK278" s="262">
        <f t="shared" si="267"/>
        <v>1728379000</v>
      </c>
      <c r="AL278" s="262">
        <f t="shared" si="267"/>
        <v>1627970000</v>
      </c>
      <c r="AM278" s="261">
        <f t="shared" si="267"/>
        <v>1728379000</v>
      </c>
      <c r="AN278" s="261">
        <f t="shared" si="267"/>
        <v>1834982000</v>
      </c>
      <c r="AO278" s="261">
        <f t="shared" si="261"/>
        <v>1834981589.5311141</v>
      </c>
      <c r="AP278" s="51">
        <f t="shared" si="262"/>
        <v>1725649000</v>
      </c>
      <c r="AQ278" s="42">
        <f t="shared" si="262"/>
        <v>1832082000</v>
      </c>
      <c r="AR278" s="58">
        <f t="shared" si="248"/>
        <v>1553084100</v>
      </c>
      <c r="AS278" s="58">
        <f t="shared" si="249"/>
        <v>25884735</v>
      </c>
      <c r="AT278" s="336">
        <f t="shared" si="250"/>
        <v>32407106.25</v>
      </c>
      <c r="AU278" s="131">
        <f t="shared" si="251"/>
        <v>18320820</v>
      </c>
      <c r="AV278" s="5">
        <f t="shared" si="252"/>
        <v>25884735</v>
      </c>
      <c r="AW278" s="5">
        <f t="shared" si="253"/>
        <v>40699250</v>
      </c>
      <c r="AX278" s="266">
        <f t="shared" si="263"/>
        <v>1945080408.6061757</v>
      </c>
      <c r="AY278" s="117">
        <f t="shared" si="264"/>
        <v>1945080408.6061757</v>
      </c>
      <c r="AZ278" s="2"/>
      <c r="BA278" s="2"/>
      <c r="BV278" s="53">
        <f t="shared" si="254"/>
        <v>-1383558.9486359991</v>
      </c>
      <c r="CV278" s="58">
        <f t="shared" si="255"/>
        <v>1648873800</v>
      </c>
      <c r="CW278" s="43">
        <f t="shared" si="256"/>
        <v>18320820</v>
      </c>
      <c r="CZ278" s="53">
        <f t="shared" si="257"/>
        <v>1465173000</v>
      </c>
      <c r="DA278" s="43">
        <f t="shared" si="258"/>
        <v>24419550</v>
      </c>
      <c r="DB278" s="48">
        <f t="shared" si="259"/>
        <v>40699250</v>
      </c>
    </row>
    <row r="279" spans="1:106" hidden="1">
      <c r="A279" s="3">
        <f t="shared" si="260"/>
        <v>240</v>
      </c>
      <c r="B279" s="249">
        <v>6</v>
      </c>
      <c r="C279" s="250" t="s">
        <v>189</v>
      </c>
      <c r="D279" s="251">
        <v>16</v>
      </c>
      <c r="E279" s="252"/>
      <c r="F279" s="40" t="s">
        <v>52</v>
      </c>
      <c r="G279" s="253">
        <f t="shared" si="228"/>
        <v>71</v>
      </c>
      <c r="H279" s="253">
        <f t="shared" si="229"/>
        <v>63</v>
      </c>
      <c r="I279" s="254">
        <f t="shared" si="230"/>
        <v>27506142.120000001</v>
      </c>
      <c r="J279" s="254">
        <f t="shared" si="231"/>
        <v>2</v>
      </c>
      <c r="K279" s="255">
        <f t="shared" si="232"/>
        <v>0.93</v>
      </c>
      <c r="L279" s="256">
        <f t="shared" si="266"/>
        <v>1.0149999999999999</v>
      </c>
      <c r="M279" s="257">
        <f t="shared" si="233"/>
        <v>21697038.027760517</v>
      </c>
      <c r="N279" s="257">
        <f t="shared" si="234"/>
        <v>24456028.527690329</v>
      </c>
      <c r="O279" s="257">
        <f t="shared" si="235"/>
        <v>25964422.854173999</v>
      </c>
      <c r="P279" s="257">
        <f t="shared" si="236"/>
        <v>27565851.642144006</v>
      </c>
      <c r="Q279" s="258">
        <f t="shared" si="237"/>
        <v>25964422.854173999</v>
      </c>
      <c r="R279" s="257">
        <f t="shared" si="237"/>
        <v>27565851.642144006</v>
      </c>
      <c r="S279" s="257">
        <f t="shared" si="238"/>
        <v>29266053.053612821</v>
      </c>
      <c r="T279" s="257"/>
      <c r="U279" s="257">
        <f t="shared" si="239"/>
        <v>1366913395.7489126</v>
      </c>
      <c r="V279" s="257">
        <f t="shared" si="240"/>
        <v>1540729797.2444906</v>
      </c>
      <c r="W279" s="257">
        <f t="shared" si="241"/>
        <v>1635758639.8129621</v>
      </c>
      <c r="X279" s="258">
        <f t="shared" si="242"/>
        <v>1736648653.4550724</v>
      </c>
      <c r="Y279" s="258">
        <f t="shared" si="243"/>
        <v>1635758639.8129621</v>
      </c>
      <c r="Z279" s="257">
        <f t="shared" si="244"/>
        <v>1736648653.4550724</v>
      </c>
      <c r="AA279" s="257">
        <f t="shared" si="245"/>
        <v>1843761342.3776078</v>
      </c>
      <c r="AB279" s="257"/>
      <c r="AC279" s="32" t="str">
        <f t="shared" si="246"/>
        <v>BERTAHAP</v>
      </c>
      <c r="AD279" s="259">
        <f t="shared" si="247"/>
        <v>0</v>
      </c>
      <c r="AE279" s="260">
        <v>2</v>
      </c>
      <c r="AF279" s="261"/>
      <c r="AG279" s="257" t="e">
        <f>IF(AF279&gt;#REF!,"LB","KR")</f>
        <v>#REF!</v>
      </c>
      <c r="AH279" s="261">
        <f t="shared" si="267"/>
        <v>1503605000</v>
      </c>
      <c r="AI279" s="261">
        <f t="shared" si="267"/>
        <v>1694803000</v>
      </c>
      <c r="AJ279" s="261">
        <f t="shared" si="267"/>
        <v>1799335000</v>
      </c>
      <c r="AK279" s="262">
        <f t="shared" si="267"/>
        <v>1910314000</v>
      </c>
      <c r="AL279" s="262">
        <f t="shared" si="267"/>
        <v>1799335000</v>
      </c>
      <c r="AM279" s="261">
        <f t="shared" si="267"/>
        <v>1910314000</v>
      </c>
      <c r="AN279" s="261">
        <f t="shared" si="267"/>
        <v>2028138000</v>
      </c>
      <c r="AO279" s="261">
        <f t="shared" si="261"/>
        <v>2028137937.4683101</v>
      </c>
      <c r="AP279" s="51">
        <f t="shared" si="262"/>
        <v>1907296000</v>
      </c>
      <c r="AQ279" s="42">
        <f t="shared" si="262"/>
        <v>2024933000</v>
      </c>
      <c r="AR279" s="58">
        <f t="shared" si="248"/>
        <v>1716566400</v>
      </c>
      <c r="AS279" s="58">
        <f t="shared" si="249"/>
        <v>28609440</v>
      </c>
      <c r="AT279" s="336">
        <f t="shared" si="250"/>
        <v>35818387.5</v>
      </c>
      <c r="AU279" s="131">
        <f t="shared" si="251"/>
        <v>20249330</v>
      </c>
      <c r="AV279" s="5">
        <f t="shared" si="252"/>
        <v>28609440</v>
      </c>
      <c r="AW279" s="5">
        <f t="shared" si="253"/>
        <v>44983375</v>
      </c>
      <c r="AX279" s="266">
        <f t="shared" si="263"/>
        <v>2149825994.1640873</v>
      </c>
      <c r="AY279" s="117">
        <f t="shared" si="264"/>
        <v>2149825994.1640873</v>
      </c>
      <c r="AZ279" s="2"/>
      <c r="BA279" s="2"/>
      <c r="BV279" s="53">
        <f t="shared" si="254"/>
        <v>-1383558.9486359991</v>
      </c>
      <c r="CV279" s="58">
        <f t="shared" si="255"/>
        <v>1822439700</v>
      </c>
      <c r="CW279" s="43">
        <f t="shared" si="256"/>
        <v>20249330</v>
      </c>
      <c r="CZ279" s="53">
        <f t="shared" si="257"/>
        <v>1619401500</v>
      </c>
      <c r="DA279" s="43">
        <f t="shared" si="258"/>
        <v>26990025</v>
      </c>
      <c r="DB279" s="48">
        <f t="shared" si="259"/>
        <v>44983375</v>
      </c>
    </row>
    <row r="280" spans="1:106" hidden="1">
      <c r="A280" s="3">
        <f t="shared" si="260"/>
        <v>241</v>
      </c>
      <c r="B280" s="249">
        <v>7</v>
      </c>
      <c r="C280" s="250" t="s">
        <v>189</v>
      </c>
      <c r="D280" s="285">
        <v>18</v>
      </c>
      <c r="E280" s="252"/>
      <c r="F280" s="40" t="s">
        <v>54</v>
      </c>
      <c r="G280" s="253">
        <f t="shared" si="228"/>
        <v>97</v>
      </c>
      <c r="H280" s="253">
        <f t="shared" si="229"/>
        <v>85</v>
      </c>
      <c r="I280" s="254">
        <f t="shared" si="230"/>
        <v>27506142.120000001</v>
      </c>
      <c r="J280" s="254">
        <f t="shared" si="231"/>
        <v>2</v>
      </c>
      <c r="K280" s="255">
        <f t="shared" si="232"/>
        <v>0.93</v>
      </c>
      <c r="L280" s="256">
        <f t="shared" si="266"/>
        <v>1.0149999999999999</v>
      </c>
      <c r="M280" s="257">
        <f t="shared" si="233"/>
        <v>21697038.027760517</v>
      </c>
      <c r="N280" s="257">
        <f t="shared" si="234"/>
        <v>24456028.527690329</v>
      </c>
      <c r="O280" s="257">
        <f t="shared" si="235"/>
        <v>25964422.854173999</v>
      </c>
      <c r="P280" s="257">
        <f t="shared" si="236"/>
        <v>27565851.642144006</v>
      </c>
      <c r="Q280" s="258">
        <f t="shared" si="237"/>
        <v>25964422.854173999</v>
      </c>
      <c r="R280" s="257">
        <f t="shared" si="237"/>
        <v>27565851.642144006</v>
      </c>
      <c r="S280" s="257">
        <f t="shared" si="238"/>
        <v>29266053.053612821</v>
      </c>
      <c r="T280" s="257"/>
      <c r="U280" s="257">
        <f t="shared" si="239"/>
        <v>1844248232.3596439</v>
      </c>
      <c r="V280" s="257">
        <f t="shared" si="240"/>
        <v>2078762424.853678</v>
      </c>
      <c r="W280" s="257">
        <f t="shared" si="241"/>
        <v>2206975942.6047897</v>
      </c>
      <c r="X280" s="258">
        <f t="shared" si="242"/>
        <v>2343097389.5822406</v>
      </c>
      <c r="Y280" s="258">
        <f t="shared" si="243"/>
        <v>2206975942.6047897</v>
      </c>
      <c r="Z280" s="257">
        <f t="shared" si="244"/>
        <v>2343097389.5822406</v>
      </c>
      <c r="AA280" s="257">
        <f t="shared" si="245"/>
        <v>2487614509.5570898</v>
      </c>
      <c r="AB280" s="257"/>
      <c r="AC280" s="32" t="str">
        <f t="shared" si="246"/>
        <v>BERTAHAP</v>
      </c>
      <c r="AD280" s="259">
        <f t="shared" si="247"/>
        <v>0</v>
      </c>
      <c r="AE280" s="260">
        <v>2</v>
      </c>
      <c r="AF280" s="261"/>
      <c r="AG280" s="257" t="e">
        <f>IF(AF280&gt;#REF!,"LB","KR")</f>
        <v>#REF!</v>
      </c>
      <c r="AH280" s="261">
        <f t="shared" si="267"/>
        <v>2028674000</v>
      </c>
      <c r="AI280" s="261">
        <f t="shared" si="267"/>
        <v>2286639000</v>
      </c>
      <c r="AJ280" s="261">
        <f t="shared" si="267"/>
        <v>2427674000</v>
      </c>
      <c r="AK280" s="262">
        <f t="shared" si="267"/>
        <v>2577408000</v>
      </c>
      <c r="AL280" s="262">
        <f t="shared" si="267"/>
        <v>2427674000</v>
      </c>
      <c r="AM280" s="261">
        <f t="shared" si="267"/>
        <v>2577408000</v>
      </c>
      <c r="AN280" s="261">
        <f t="shared" si="267"/>
        <v>2736376000</v>
      </c>
      <c r="AO280" s="261">
        <f t="shared" si="261"/>
        <v>2736376818.2269106</v>
      </c>
      <c r="AP280" s="51">
        <f t="shared" si="262"/>
        <v>2573335000</v>
      </c>
      <c r="AQ280" s="42">
        <f t="shared" si="262"/>
        <v>2732053000</v>
      </c>
      <c r="AR280" s="58">
        <f t="shared" si="248"/>
        <v>2316001500</v>
      </c>
      <c r="AS280" s="58">
        <f t="shared" si="249"/>
        <v>38600025</v>
      </c>
      <c r="AT280" s="336">
        <f t="shared" si="250"/>
        <v>48326400</v>
      </c>
      <c r="AU280" s="131">
        <f t="shared" si="251"/>
        <v>27320530</v>
      </c>
      <c r="AV280" s="5">
        <f t="shared" si="252"/>
        <v>38600025</v>
      </c>
      <c r="AW280" s="5">
        <f t="shared" si="253"/>
        <v>60691850</v>
      </c>
      <c r="AX280" s="266">
        <f t="shared" si="263"/>
        <v>2900559453.9838982</v>
      </c>
      <c r="AY280" s="117">
        <f t="shared" si="264"/>
        <v>2900559453.9838982</v>
      </c>
      <c r="AZ280" s="2"/>
      <c r="BA280" s="2"/>
      <c r="BV280" s="53">
        <f t="shared" si="254"/>
        <v>-1383558.9486359991</v>
      </c>
      <c r="CV280" s="58">
        <f t="shared" si="255"/>
        <v>2458847700</v>
      </c>
      <c r="CW280" s="43">
        <f t="shared" si="256"/>
        <v>27320530</v>
      </c>
      <c r="CZ280" s="53">
        <f t="shared" si="257"/>
        <v>2184906600</v>
      </c>
      <c r="DA280" s="43">
        <f t="shared" si="258"/>
        <v>36415110</v>
      </c>
      <c r="DB280" s="48">
        <f t="shared" si="259"/>
        <v>60691850</v>
      </c>
    </row>
    <row r="281" spans="1:106" hidden="1">
      <c r="A281" s="3">
        <f t="shared" si="260"/>
        <v>242</v>
      </c>
      <c r="B281" s="249">
        <v>8</v>
      </c>
      <c r="C281" s="250" t="s">
        <v>189</v>
      </c>
      <c r="D281" s="285">
        <v>20</v>
      </c>
      <c r="E281" s="252"/>
      <c r="F281" s="40" t="s">
        <v>70</v>
      </c>
      <c r="G281" s="253">
        <f t="shared" si="228"/>
        <v>60</v>
      </c>
      <c r="H281" s="253">
        <f t="shared" si="229"/>
        <v>51</v>
      </c>
      <c r="I281" s="254">
        <f t="shared" si="230"/>
        <v>27506142.120000001</v>
      </c>
      <c r="J281" s="254">
        <f t="shared" si="231"/>
        <v>2</v>
      </c>
      <c r="K281" s="255">
        <f t="shared" si="232"/>
        <v>0.93</v>
      </c>
      <c r="L281" s="256">
        <f t="shared" si="266"/>
        <v>1.0149999999999999</v>
      </c>
      <c r="M281" s="257">
        <f t="shared" si="233"/>
        <v>21697038.027760517</v>
      </c>
      <c r="N281" s="257">
        <f t="shared" si="234"/>
        <v>24456028.527690329</v>
      </c>
      <c r="O281" s="257">
        <f t="shared" si="235"/>
        <v>25964422.854173999</v>
      </c>
      <c r="P281" s="257">
        <f t="shared" si="236"/>
        <v>27565851.642144006</v>
      </c>
      <c r="Q281" s="258">
        <f t="shared" si="237"/>
        <v>25964422.854173999</v>
      </c>
      <c r="R281" s="257">
        <f t="shared" si="237"/>
        <v>27565851.642144006</v>
      </c>
      <c r="S281" s="257">
        <f t="shared" si="238"/>
        <v>29266053.053612821</v>
      </c>
      <c r="T281" s="257"/>
      <c r="U281" s="257">
        <f t="shared" si="239"/>
        <v>1106548939.4157863</v>
      </c>
      <c r="V281" s="257">
        <f t="shared" si="240"/>
        <v>1247257454.9122066</v>
      </c>
      <c r="W281" s="257">
        <f t="shared" si="241"/>
        <v>1324185565.5628741</v>
      </c>
      <c r="X281" s="258">
        <f t="shared" si="242"/>
        <v>1405858433.7493443</v>
      </c>
      <c r="Y281" s="258">
        <f t="shared" si="243"/>
        <v>1324185565.5628741</v>
      </c>
      <c r="Z281" s="257">
        <f t="shared" si="244"/>
        <v>1405858433.7493443</v>
      </c>
      <c r="AA281" s="257">
        <f t="shared" si="245"/>
        <v>1492568705.7342539</v>
      </c>
      <c r="AB281" s="257"/>
      <c r="AC281" s="32" t="str">
        <f t="shared" si="246"/>
        <v>BERTAHAP</v>
      </c>
      <c r="AD281" s="259">
        <f t="shared" si="247"/>
        <v>0</v>
      </c>
      <c r="AE281" s="260">
        <v>2</v>
      </c>
      <c r="AF281" s="261"/>
      <c r="AG281" s="257" t="e">
        <f>IF(AF281&gt;#REF!,"LB","KR")</f>
        <v>#REF!</v>
      </c>
      <c r="AH281" s="261">
        <f t="shared" si="267"/>
        <v>1217204000</v>
      </c>
      <c r="AI281" s="261">
        <f t="shared" si="267"/>
        <v>1371984000</v>
      </c>
      <c r="AJ281" s="261">
        <f t="shared" si="267"/>
        <v>1456605000</v>
      </c>
      <c r="AK281" s="262">
        <f t="shared" si="267"/>
        <v>1546445000</v>
      </c>
      <c r="AL281" s="262">
        <f t="shared" si="267"/>
        <v>1456605000</v>
      </c>
      <c r="AM281" s="261">
        <f t="shared" si="267"/>
        <v>1546445000</v>
      </c>
      <c r="AN281" s="261">
        <f t="shared" si="267"/>
        <v>1641826000</v>
      </c>
      <c r="AO281" s="261">
        <f t="shared" si="261"/>
        <v>1641826303.2717035</v>
      </c>
      <c r="AP281" s="51">
        <f t="shared" si="262"/>
        <v>1544002000</v>
      </c>
      <c r="AQ281" s="42">
        <f t="shared" si="262"/>
        <v>1639232000</v>
      </c>
      <c r="AR281" s="58">
        <f t="shared" si="248"/>
        <v>1389601800</v>
      </c>
      <c r="AS281" s="58">
        <f t="shared" si="249"/>
        <v>23160030</v>
      </c>
      <c r="AT281" s="336">
        <f t="shared" si="250"/>
        <v>28995843.75</v>
      </c>
      <c r="AU281" s="131">
        <f t="shared" si="251"/>
        <v>16392320</v>
      </c>
      <c r="AV281" s="5">
        <f t="shared" si="252"/>
        <v>23160030</v>
      </c>
      <c r="AW281" s="5">
        <f t="shared" si="253"/>
        <v>36415125</v>
      </c>
      <c r="AX281" s="266">
        <f t="shared" si="263"/>
        <v>1740335884.7258575</v>
      </c>
      <c r="AY281" s="117">
        <f t="shared" si="264"/>
        <v>1740335884.7258575</v>
      </c>
      <c r="AZ281" s="2"/>
      <c r="BA281" s="2"/>
      <c r="BV281" s="53">
        <f t="shared" si="254"/>
        <v>-1383558.9486359991</v>
      </c>
      <c r="CV281" s="58">
        <f t="shared" si="255"/>
        <v>1475308800</v>
      </c>
      <c r="CW281" s="43">
        <f t="shared" si="256"/>
        <v>16392320</v>
      </c>
      <c r="CZ281" s="53">
        <f t="shared" si="257"/>
        <v>1310944500</v>
      </c>
      <c r="DA281" s="43">
        <f t="shared" si="258"/>
        <v>21849075</v>
      </c>
      <c r="DB281" s="48">
        <f t="shared" si="259"/>
        <v>36415125</v>
      </c>
    </row>
    <row r="282" spans="1:106" hidden="1">
      <c r="A282" s="3">
        <f t="shared" si="260"/>
        <v>243</v>
      </c>
      <c r="B282" s="249">
        <v>9</v>
      </c>
      <c r="C282" s="250" t="s">
        <v>189</v>
      </c>
      <c r="D282" s="285">
        <v>22</v>
      </c>
      <c r="E282" s="252">
        <v>0</v>
      </c>
      <c r="F282" s="40" t="s">
        <v>89</v>
      </c>
      <c r="G282" s="253">
        <f t="shared" si="228"/>
        <v>81</v>
      </c>
      <c r="H282" s="253">
        <f t="shared" si="229"/>
        <v>70</v>
      </c>
      <c r="I282" s="254">
        <f t="shared" si="230"/>
        <v>27506142.120000001</v>
      </c>
      <c r="J282" s="254">
        <f t="shared" si="231"/>
        <v>4</v>
      </c>
      <c r="K282" s="255">
        <f t="shared" si="232"/>
        <v>0.97</v>
      </c>
      <c r="L282" s="256">
        <f t="shared" si="266"/>
        <v>1.0149999999999999</v>
      </c>
      <c r="M282" s="257">
        <f t="shared" si="233"/>
        <v>22630243.96443839</v>
      </c>
      <c r="N282" s="257">
        <f t="shared" si="234"/>
        <v>25507900.722429696</v>
      </c>
      <c r="O282" s="257">
        <f t="shared" si="235"/>
        <v>27081172.224245999</v>
      </c>
      <c r="P282" s="257">
        <f t="shared" si="236"/>
        <v>28751479.669763103</v>
      </c>
      <c r="Q282" s="258">
        <f t="shared" si="237"/>
        <v>27081172.224245999</v>
      </c>
      <c r="R282" s="257">
        <f t="shared" si="237"/>
        <v>28751479.669763103</v>
      </c>
      <c r="S282" s="257">
        <f t="shared" si="238"/>
        <v>30524808.023660682</v>
      </c>
      <c r="T282" s="257"/>
      <c r="U282" s="257">
        <f t="shared" si="239"/>
        <v>1584117077.5106874</v>
      </c>
      <c r="V282" s="257">
        <f t="shared" si="240"/>
        <v>1785553050.5700788</v>
      </c>
      <c r="W282" s="257">
        <f t="shared" si="241"/>
        <v>1895682055.6972198</v>
      </c>
      <c r="X282" s="258">
        <f t="shared" si="242"/>
        <v>2012603576.8834171</v>
      </c>
      <c r="Y282" s="258">
        <f t="shared" si="243"/>
        <v>1895682055.6972198</v>
      </c>
      <c r="Z282" s="257">
        <f t="shared" si="244"/>
        <v>2012603576.8834171</v>
      </c>
      <c r="AA282" s="257">
        <f t="shared" si="245"/>
        <v>2136736561.6562479</v>
      </c>
      <c r="AB282" s="257"/>
      <c r="AC282" s="32" t="str">
        <f t="shared" si="246"/>
        <v>BERTAHAP</v>
      </c>
      <c r="AD282" s="259">
        <f t="shared" si="247"/>
        <v>0</v>
      </c>
      <c r="AE282" s="260">
        <v>2</v>
      </c>
      <c r="AF282" s="261"/>
      <c r="AG282" s="257" t="e">
        <f>IF(AF282&gt;#REF!,"LB","KR")</f>
        <v>#REF!</v>
      </c>
      <c r="AH282" s="261">
        <f t="shared" si="267"/>
        <v>1742529000</v>
      </c>
      <c r="AI282" s="261">
        <f t="shared" si="267"/>
        <v>1964109000</v>
      </c>
      <c r="AJ282" s="261">
        <f t="shared" si="267"/>
        <v>2085251000</v>
      </c>
      <c r="AK282" s="262">
        <f t="shared" si="267"/>
        <v>2213864000</v>
      </c>
      <c r="AL282" s="262">
        <f t="shared" si="267"/>
        <v>2085251000</v>
      </c>
      <c r="AM282" s="261">
        <f t="shared" si="267"/>
        <v>2213864000</v>
      </c>
      <c r="AN282" s="261">
        <f t="shared" si="267"/>
        <v>2350411000</v>
      </c>
      <c r="AO282" s="261">
        <f t="shared" si="261"/>
        <v>2350410229.3106489</v>
      </c>
      <c r="AP282" s="51">
        <f t="shared" si="262"/>
        <v>2210367000</v>
      </c>
      <c r="AQ282" s="42">
        <f t="shared" si="262"/>
        <v>2346696000</v>
      </c>
      <c r="AR282" s="58">
        <f t="shared" si="248"/>
        <v>1989330300</v>
      </c>
      <c r="AS282" s="58">
        <f t="shared" si="249"/>
        <v>33155505</v>
      </c>
      <c r="AT282" s="336">
        <f t="shared" si="250"/>
        <v>41509950</v>
      </c>
      <c r="AU282" s="131">
        <f t="shared" si="251"/>
        <v>23466960</v>
      </c>
      <c r="AV282" s="5">
        <f t="shared" si="252"/>
        <v>33155505</v>
      </c>
      <c r="AW282" s="5">
        <f t="shared" si="253"/>
        <v>52131275</v>
      </c>
      <c r="AX282" s="266">
        <f t="shared" si="263"/>
        <v>2491434561.6377859</v>
      </c>
      <c r="AY282" s="117">
        <f t="shared" si="264"/>
        <v>2491434561.6377859</v>
      </c>
      <c r="AZ282" s="2"/>
      <c r="BA282" s="2"/>
      <c r="BV282" s="53">
        <f t="shared" si="254"/>
        <v>-266809.57856399938</v>
      </c>
      <c r="CV282" s="58">
        <f t="shared" si="255"/>
        <v>2112026400</v>
      </c>
      <c r="CW282" s="43">
        <f t="shared" si="256"/>
        <v>23466960</v>
      </c>
      <c r="CZ282" s="53">
        <f t="shared" si="257"/>
        <v>1876725900</v>
      </c>
      <c r="DA282" s="43">
        <f t="shared" si="258"/>
        <v>31278765</v>
      </c>
      <c r="DB282" s="48">
        <f t="shared" si="259"/>
        <v>52131275</v>
      </c>
    </row>
    <row r="283" spans="1:106" hidden="1">
      <c r="A283" s="3">
        <f t="shared" si="260"/>
        <v>244</v>
      </c>
      <c r="B283" s="249">
        <v>1</v>
      </c>
      <c r="C283" s="250" t="s">
        <v>190</v>
      </c>
      <c r="D283" s="251" t="s">
        <v>24</v>
      </c>
      <c r="E283" s="252"/>
      <c r="F283" s="40" t="s">
        <v>39</v>
      </c>
      <c r="G283" s="253">
        <f t="shared" si="228"/>
        <v>113</v>
      </c>
      <c r="H283" s="253">
        <f t="shared" si="229"/>
        <v>101</v>
      </c>
      <c r="I283" s="254">
        <f t="shared" si="230"/>
        <v>27506142.120000001</v>
      </c>
      <c r="J283" s="254">
        <f t="shared" si="231"/>
        <v>6</v>
      </c>
      <c r="K283" s="255">
        <f t="shared" si="232"/>
        <v>0.95</v>
      </c>
      <c r="L283" s="256">
        <f t="shared" ref="L283:L291" si="268">SUMIF($AN$4:$AN$22,D283,$BB$4:$BB$22)</f>
        <v>1.0149999999999999</v>
      </c>
      <c r="M283" s="257">
        <f t="shared" si="233"/>
        <v>22163640.99609945</v>
      </c>
      <c r="N283" s="257">
        <f t="shared" si="234"/>
        <v>24981964.625060011</v>
      </c>
      <c r="O283" s="257">
        <f t="shared" si="235"/>
        <v>26522797.539209995</v>
      </c>
      <c r="P283" s="257">
        <f t="shared" si="236"/>
        <v>28158665.655953549</v>
      </c>
      <c r="Q283" s="258">
        <f t="shared" si="237"/>
        <v>26522797.539209995</v>
      </c>
      <c r="R283" s="257">
        <f t="shared" si="237"/>
        <v>28158665.655953549</v>
      </c>
      <c r="S283" s="257">
        <f t="shared" si="238"/>
        <v>29895430.538636748</v>
      </c>
      <c r="T283" s="257"/>
      <c r="U283" s="257">
        <f t="shared" si="239"/>
        <v>2238527740.6060443</v>
      </c>
      <c r="V283" s="257">
        <f t="shared" si="240"/>
        <v>2523178427.1310611</v>
      </c>
      <c r="W283" s="257">
        <f t="shared" si="241"/>
        <v>2678802551.4602094</v>
      </c>
      <c r="X283" s="258">
        <f t="shared" si="242"/>
        <v>2844025231.2513084</v>
      </c>
      <c r="Y283" s="258">
        <f t="shared" si="243"/>
        <v>2678802551.4602094</v>
      </c>
      <c r="Z283" s="257">
        <f t="shared" si="244"/>
        <v>2844025231.2513084</v>
      </c>
      <c r="AA283" s="257">
        <f t="shared" si="245"/>
        <v>3019438484.4023113</v>
      </c>
      <c r="AB283" s="257"/>
      <c r="AC283" s="32" t="str">
        <f t="shared" si="246"/>
        <v>BERTAHAP</v>
      </c>
      <c r="AD283" s="259">
        <f t="shared" si="247"/>
        <v>0</v>
      </c>
      <c r="AE283" s="260">
        <v>2</v>
      </c>
      <c r="AF283" s="261"/>
      <c r="AG283" s="257" t="e">
        <f>IF(AF283&gt;#REF!,"LB","KR")</f>
        <v>#REF!</v>
      </c>
      <c r="AH283" s="261">
        <f t="shared" si="267"/>
        <v>2462381000</v>
      </c>
      <c r="AI283" s="261">
        <f t="shared" si="267"/>
        <v>2775497000</v>
      </c>
      <c r="AJ283" s="261">
        <f t="shared" si="267"/>
        <v>2946683000</v>
      </c>
      <c r="AK283" s="262">
        <f t="shared" si="267"/>
        <v>3128428000</v>
      </c>
      <c r="AL283" s="262">
        <f t="shared" si="267"/>
        <v>2946683000</v>
      </c>
      <c r="AM283" s="261">
        <f t="shared" si="267"/>
        <v>3128428000</v>
      </c>
      <c r="AN283" s="261">
        <f t="shared" si="267"/>
        <v>3321383000</v>
      </c>
      <c r="AO283" s="261">
        <f t="shared" si="261"/>
        <v>3321382511.6908064</v>
      </c>
      <c r="AP283" s="51">
        <f t="shared" si="262"/>
        <v>3123484000</v>
      </c>
      <c r="AQ283" s="42">
        <f t="shared" si="262"/>
        <v>3316134000</v>
      </c>
      <c r="AR283" s="58">
        <f t="shared" si="248"/>
        <v>2811135600</v>
      </c>
      <c r="AS283" s="58">
        <f t="shared" si="249"/>
        <v>46852260</v>
      </c>
      <c r="AT283" s="336">
        <f t="shared" si="250"/>
        <v>58658025</v>
      </c>
      <c r="AU283" s="131">
        <f t="shared" si="251"/>
        <v>33161340</v>
      </c>
      <c r="AV283" s="5">
        <f t="shared" si="252"/>
        <v>46852260</v>
      </c>
      <c r="AW283" s="5">
        <f t="shared" si="253"/>
        <v>73667075</v>
      </c>
      <c r="AX283" s="266">
        <f t="shared" si="263"/>
        <v>3520665164.3937511</v>
      </c>
      <c r="AY283" s="117">
        <f t="shared" si="264"/>
        <v>3520665164.3937511</v>
      </c>
      <c r="AZ283" s="2"/>
      <c r="BA283" s="2"/>
      <c r="BV283" s="53">
        <f t="shared" si="254"/>
        <v>-825184.26360000297</v>
      </c>
      <c r="CV283" s="58">
        <f t="shared" si="255"/>
        <v>2984520600</v>
      </c>
      <c r="CW283" s="43">
        <f t="shared" si="256"/>
        <v>33161340</v>
      </c>
      <c r="CZ283" s="53">
        <f t="shared" si="257"/>
        <v>2652014700</v>
      </c>
      <c r="DA283" s="43">
        <f t="shared" si="258"/>
        <v>44200245</v>
      </c>
      <c r="DB283" s="48">
        <f t="shared" si="259"/>
        <v>73667075</v>
      </c>
    </row>
    <row r="284" spans="1:106" hidden="1">
      <c r="A284" s="3">
        <f t="shared" si="260"/>
        <v>245</v>
      </c>
      <c r="B284" s="249">
        <v>2</v>
      </c>
      <c r="C284" s="250" t="s">
        <v>190</v>
      </c>
      <c r="D284" s="251" t="s">
        <v>35</v>
      </c>
      <c r="E284" s="252"/>
      <c r="F284" s="40" t="s">
        <v>42</v>
      </c>
      <c r="G284" s="253">
        <f t="shared" si="228"/>
        <v>78</v>
      </c>
      <c r="H284" s="253">
        <f t="shared" si="229"/>
        <v>66</v>
      </c>
      <c r="I284" s="254">
        <f t="shared" si="230"/>
        <v>27506142.120000001</v>
      </c>
      <c r="J284" s="254">
        <f t="shared" si="231"/>
        <v>2</v>
      </c>
      <c r="K284" s="255">
        <f t="shared" si="232"/>
        <v>0.93</v>
      </c>
      <c r="L284" s="256">
        <f t="shared" si="268"/>
        <v>1.0149999999999999</v>
      </c>
      <c r="M284" s="257">
        <f t="shared" si="233"/>
        <v>21697038.027760517</v>
      </c>
      <c r="N284" s="257">
        <f t="shared" si="234"/>
        <v>24456028.527690329</v>
      </c>
      <c r="O284" s="257">
        <f t="shared" si="235"/>
        <v>25964422.854173999</v>
      </c>
      <c r="P284" s="257">
        <f t="shared" si="236"/>
        <v>27565851.642144006</v>
      </c>
      <c r="Q284" s="258">
        <f t="shared" si="237"/>
        <v>25964422.854173999</v>
      </c>
      <c r="R284" s="257">
        <f t="shared" si="237"/>
        <v>27565851.642144006</v>
      </c>
      <c r="S284" s="257">
        <f t="shared" si="238"/>
        <v>29266053.053612821</v>
      </c>
      <c r="T284" s="257"/>
      <c r="U284" s="257">
        <f t="shared" si="239"/>
        <v>1432004509.8321941</v>
      </c>
      <c r="V284" s="257">
        <f t="shared" si="240"/>
        <v>1614097882.8275616</v>
      </c>
      <c r="W284" s="257">
        <f t="shared" si="241"/>
        <v>1713651908.375484</v>
      </c>
      <c r="X284" s="258">
        <f t="shared" si="242"/>
        <v>1819346208.3815043</v>
      </c>
      <c r="Y284" s="258">
        <f t="shared" si="243"/>
        <v>1713651908.375484</v>
      </c>
      <c r="Z284" s="257">
        <f t="shared" si="244"/>
        <v>1819346208.3815043</v>
      </c>
      <c r="AA284" s="257">
        <f t="shared" si="245"/>
        <v>1931559501.5384462</v>
      </c>
      <c r="AB284" s="257"/>
      <c r="AC284" s="32" t="str">
        <f t="shared" si="246"/>
        <v>BERTAHAP</v>
      </c>
      <c r="AD284" s="259">
        <f t="shared" si="247"/>
        <v>0</v>
      </c>
      <c r="AE284" s="260">
        <v>2</v>
      </c>
      <c r="AF284" s="261"/>
      <c r="AG284" s="257" t="e">
        <f>IF(AF284&gt;#REF!,"LB","KR")</f>
        <v>#REF!</v>
      </c>
      <c r="AH284" s="261">
        <f t="shared" si="267"/>
        <v>1575205000</v>
      </c>
      <c r="AI284" s="261">
        <f t="shared" si="267"/>
        <v>1775508000</v>
      </c>
      <c r="AJ284" s="261">
        <f t="shared" si="267"/>
        <v>1885018000</v>
      </c>
      <c r="AK284" s="262">
        <f t="shared" ref="AK284:AN298" si="269">ROUNDUP((X284*(1+$J$5)),-3)</f>
        <v>2001281000</v>
      </c>
      <c r="AL284" s="262">
        <f t="shared" si="269"/>
        <v>1885018000</v>
      </c>
      <c r="AM284" s="261">
        <f t="shared" si="269"/>
        <v>2001281000</v>
      </c>
      <c r="AN284" s="261">
        <f t="shared" si="269"/>
        <v>2124716000</v>
      </c>
      <c r="AO284" s="261">
        <f t="shared" si="261"/>
        <v>2124715580.5980155</v>
      </c>
      <c r="AP284" s="51">
        <f t="shared" si="262"/>
        <v>1998120000</v>
      </c>
      <c r="AQ284" s="42">
        <f t="shared" si="262"/>
        <v>2121358000</v>
      </c>
      <c r="AR284" s="58">
        <f t="shared" si="248"/>
        <v>1798308000</v>
      </c>
      <c r="AS284" s="58">
        <f t="shared" si="249"/>
        <v>29971800</v>
      </c>
      <c r="AT284" s="336">
        <f t="shared" si="250"/>
        <v>37524018.75</v>
      </c>
      <c r="AU284" s="131">
        <f t="shared" si="251"/>
        <v>21213580</v>
      </c>
      <c r="AV284" s="5">
        <f t="shared" si="252"/>
        <v>29971800</v>
      </c>
      <c r="AW284" s="5">
        <f t="shared" si="253"/>
        <v>47125450</v>
      </c>
      <c r="AX284" s="266">
        <f t="shared" si="263"/>
        <v>2252198256.1042461</v>
      </c>
      <c r="AY284" s="117">
        <f t="shared" si="264"/>
        <v>2252198256.1042461</v>
      </c>
      <c r="AZ284" s="2"/>
      <c r="BA284" s="2"/>
      <c r="BV284" s="53">
        <f t="shared" si="254"/>
        <v>-1383558.9486359991</v>
      </c>
      <c r="CV284" s="58">
        <f t="shared" si="255"/>
        <v>1909222200</v>
      </c>
      <c r="CW284" s="43">
        <f t="shared" si="256"/>
        <v>21213580</v>
      </c>
      <c r="CZ284" s="53">
        <f t="shared" si="257"/>
        <v>1696516200</v>
      </c>
      <c r="DA284" s="43">
        <f t="shared" si="258"/>
        <v>28275270</v>
      </c>
      <c r="DB284" s="48">
        <f t="shared" si="259"/>
        <v>47125450</v>
      </c>
    </row>
    <row r="285" spans="1:106" hidden="1">
      <c r="A285" s="3">
        <f t="shared" si="260"/>
        <v>246</v>
      </c>
      <c r="B285" s="249">
        <v>3</v>
      </c>
      <c r="C285" s="250" t="s">
        <v>190</v>
      </c>
      <c r="D285" s="251" t="s">
        <v>41</v>
      </c>
      <c r="E285" s="252"/>
      <c r="F285" s="40" t="s">
        <v>45</v>
      </c>
      <c r="G285" s="253">
        <f t="shared" si="228"/>
        <v>60</v>
      </c>
      <c r="H285" s="253">
        <f t="shared" si="229"/>
        <v>52</v>
      </c>
      <c r="I285" s="254">
        <f t="shared" si="230"/>
        <v>27506142.120000001</v>
      </c>
      <c r="J285" s="254">
        <f t="shared" si="231"/>
        <v>2</v>
      </c>
      <c r="K285" s="255">
        <f t="shared" si="232"/>
        <v>0.93</v>
      </c>
      <c r="L285" s="256">
        <f t="shared" si="268"/>
        <v>1.0149999999999999</v>
      </c>
      <c r="M285" s="257">
        <f t="shared" si="233"/>
        <v>21697038.027760517</v>
      </c>
      <c r="N285" s="257">
        <f t="shared" si="234"/>
        <v>24456028.527690329</v>
      </c>
      <c r="O285" s="257">
        <f t="shared" si="235"/>
        <v>25964422.854173999</v>
      </c>
      <c r="P285" s="257">
        <f t="shared" si="236"/>
        <v>27565851.642144006</v>
      </c>
      <c r="Q285" s="258">
        <f t="shared" si="237"/>
        <v>25964422.854173999</v>
      </c>
      <c r="R285" s="257">
        <f t="shared" si="237"/>
        <v>27565851.642144006</v>
      </c>
      <c r="S285" s="257">
        <f t="shared" si="238"/>
        <v>29266053.053612821</v>
      </c>
      <c r="T285" s="257"/>
      <c r="U285" s="257">
        <f t="shared" si="239"/>
        <v>1128245977.4435468</v>
      </c>
      <c r="V285" s="257">
        <f t="shared" si="240"/>
        <v>1271713483.4398971</v>
      </c>
      <c r="W285" s="257">
        <f t="shared" si="241"/>
        <v>1350149988.417048</v>
      </c>
      <c r="X285" s="258">
        <f t="shared" si="242"/>
        <v>1433424285.3914883</v>
      </c>
      <c r="Y285" s="258">
        <f t="shared" si="243"/>
        <v>1350149988.417048</v>
      </c>
      <c r="Z285" s="257">
        <f t="shared" si="244"/>
        <v>1433424285.3914883</v>
      </c>
      <c r="AA285" s="257">
        <f t="shared" si="245"/>
        <v>1521834758.7878666</v>
      </c>
      <c r="AB285" s="257"/>
      <c r="AC285" s="32" t="str">
        <f t="shared" si="246"/>
        <v>BERTAHAP</v>
      </c>
      <c r="AD285" s="259">
        <f t="shared" si="247"/>
        <v>0</v>
      </c>
      <c r="AE285" s="260">
        <v>2</v>
      </c>
      <c r="AF285" s="261"/>
      <c r="AG285" s="257" t="e">
        <f>IF(AF285&gt;#REF!,"LB","KR")</f>
        <v>#REF!</v>
      </c>
      <c r="AH285" s="261">
        <f t="shared" ref="AH285:AJ298" si="270">ROUNDUP((U285*(1+$J$5)),-3)</f>
        <v>1241071000</v>
      </c>
      <c r="AI285" s="261">
        <f t="shared" si="270"/>
        <v>1398885000</v>
      </c>
      <c r="AJ285" s="261">
        <f t="shared" si="270"/>
        <v>1485165000</v>
      </c>
      <c r="AK285" s="262">
        <f t="shared" si="269"/>
        <v>1576767000</v>
      </c>
      <c r="AL285" s="262">
        <f t="shared" si="269"/>
        <v>1485165000</v>
      </c>
      <c r="AM285" s="261">
        <f t="shared" si="269"/>
        <v>1576767000</v>
      </c>
      <c r="AN285" s="261">
        <f t="shared" si="269"/>
        <v>1674019000</v>
      </c>
      <c r="AO285" s="261">
        <f t="shared" si="261"/>
        <v>1674018497.08901</v>
      </c>
      <c r="AP285" s="51">
        <f t="shared" si="262"/>
        <v>1574275000</v>
      </c>
      <c r="AQ285" s="42">
        <f t="shared" si="262"/>
        <v>1671374000</v>
      </c>
      <c r="AR285" s="58">
        <f t="shared" si="248"/>
        <v>1416847500</v>
      </c>
      <c r="AS285" s="58">
        <f t="shared" si="249"/>
        <v>23614125</v>
      </c>
      <c r="AT285" s="336">
        <f t="shared" si="250"/>
        <v>29564381.25</v>
      </c>
      <c r="AU285" s="131">
        <f t="shared" si="251"/>
        <v>16713740</v>
      </c>
      <c r="AV285" s="5">
        <f t="shared" si="252"/>
        <v>23614125</v>
      </c>
      <c r="AW285" s="5">
        <f t="shared" si="253"/>
        <v>37129125</v>
      </c>
      <c r="AX285" s="266">
        <f t="shared" si="263"/>
        <v>1774460325.9317751</v>
      </c>
      <c r="AY285" s="117">
        <f t="shared" si="264"/>
        <v>1774460325.9317751</v>
      </c>
      <c r="AZ285" s="2"/>
      <c r="BA285" s="2"/>
      <c r="BV285" s="53">
        <f t="shared" si="254"/>
        <v>-1383558.9486359991</v>
      </c>
      <c r="CV285" s="58">
        <f t="shared" si="255"/>
        <v>1504236600</v>
      </c>
      <c r="CW285" s="43">
        <f t="shared" si="256"/>
        <v>16713740</v>
      </c>
      <c r="CZ285" s="53">
        <f t="shared" si="257"/>
        <v>1336648500</v>
      </c>
      <c r="DA285" s="43">
        <f t="shared" si="258"/>
        <v>22277475</v>
      </c>
      <c r="DB285" s="48">
        <f t="shared" si="259"/>
        <v>37129125</v>
      </c>
    </row>
    <row r="286" spans="1:106" hidden="1">
      <c r="A286" s="3">
        <f t="shared" si="260"/>
        <v>247</v>
      </c>
      <c r="B286" s="249">
        <v>4</v>
      </c>
      <c r="C286" s="250" t="s">
        <v>190</v>
      </c>
      <c r="D286" s="251">
        <v>10</v>
      </c>
      <c r="E286" s="252"/>
      <c r="F286" s="40" t="s">
        <v>48</v>
      </c>
      <c r="G286" s="253">
        <f t="shared" si="228"/>
        <v>74</v>
      </c>
      <c r="H286" s="253">
        <f t="shared" si="229"/>
        <v>63</v>
      </c>
      <c r="I286" s="254">
        <f t="shared" si="230"/>
        <v>27506142.120000001</v>
      </c>
      <c r="J286" s="254">
        <f t="shared" si="231"/>
        <v>2</v>
      </c>
      <c r="K286" s="255">
        <f t="shared" si="232"/>
        <v>0.93</v>
      </c>
      <c r="L286" s="256">
        <f t="shared" si="268"/>
        <v>1.0149999999999999</v>
      </c>
      <c r="M286" s="257">
        <f t="shared" si="233"/>
        <v>21697038.027760517</v>
      </c>
      <c r="N286" s="257">
        <f t="shared" si="234"/>
        <v>24456028.527690329</v>
      </c>
      <c r="O286" s="257">
        <f t="shared" si="235"/>
        <v>25964422.854173999</v>
      </c>
      <c r="P286" s="257">
        <f t="shared" si="236"/>
        <v>27565851.642144006</v>
      </c>
      <c r="Q286" s="258">
        <f t="shared" si="237"/>
        <v>25964422.854173999</v>
      </c>
      <c r="R286" s="257">
        <f t="shared" si="237"/>
        <v>27565851.642144006</v>
      </c>
      <c r="S286" s="257">
        <f t="shared" si="238"/>
        <v>29266053.053612821</v>
      </c>
      <c r="T286" s="257"/>
      <c r="U286" s="257">
        <f t="shared" si="239"/>
        <v>1366913395.7489126</v>
      </c>
      <c r="V286" s="257">
        <f t="shared" si="240"/>
        <v>1540729797.2444906</v>
      </c>
      <c r="W286" s="257">
        <f t="shared" si="241"/>
        <v>1635758639.8129621</v>
      </c>
      <c r="X286" s="258">
        <f t="shared" si="242"/>
        <v>1736648653.4550724</v>
      </c>
      <c r="Y286" s="258">
        <f t="shared" si="243"/>
        <v>1635758639.8129621</v>
      </c>
      <c r="Z286" s="257">
        <f t="shared" si="244"/>
        <v>1736648653.4550724</v>
      </c>
      <c r="AA286" s="257">
        <f t="shared" si="245"/>
        <v>1843761342.3776078</v>
      </c>
      <c r="AB286" s="257"/>
      <c r="AC286" s="32" t="str">
        <f t="shared" si="246"/>
        <v>BERTAHAP</v>
      </c>
      <c r="AD286" s="259">
        <f t="shared" si="247"/>
        <v>0</v>
      </c>
      <c r="AE286" s="260">
        <v>2</v>
      </c>
      <c r="AF286" s="261"/>
      <c r="AG286" s="257" t="e">
        <f>IF(AF286&gt;#REF!,"LB","KR")</f>
        <v>#REF!</v>
      </c>
      <c r="AH286" s="261">
        <f t="shared" si="270"/>
        <v>1503605000</v>
      </c>
      <c r="AI286" s="261">
        <f t="shared" si="270"/>
        <v>1694803000</v>
      </c>
      <c r="AJ286" s="261">
        <f t="shared" si="270"/>
        <v>1799335000</v>
      </c>
      <c r="AK286" s="262">
        <f t="shared" si="269"/>
        <v>1910314000</v>
      </c>
      <c r="AL286" s="262">
        <f t="shared" si="269"/>
        <v>1799335000</v>
      </c>
      <c r="AM286" s="261">
        <f t="shared" si="269"/>
        <v>1910314000</v>
      </c>
      <c r="AN286" s="261">
        <f t="shared" si="269"/>
        <v>2028138000</v>
      </c>
      <c r="AO286" s="261">
        <f t="shared" si="261"/>
        <v>2028137937.4683101</v>
      </c>
      <c r="AP286" s="51">
        <f t="shared" si="262"/>
        <v>1907296000</v>
      </c>
      <c r="AQ286" s="42">
        <f t="shared" si="262"/>
        <v>2024933000</v>
      </c>
      <c r="AR286" s="58">
        <f t="shared" si="248"/>
        <v>1716566400</v>
      </c>
      <c r="AS286" s="58">
        <f t="shared" si="249"/>
        <v>28609440</v>
      </c>
      <c r="AT286" s="336">
        <f t="shared" si="250"/>
        <v>35818387.5</v>
      </c>
      <c r="AU286" s="131">
        <f t="shared" si="251"/>
        <v>20249330</v>
      </c>
      <c r="AV286" s="5">
        <f t="shared" si="252"/>
        <v>28609440</v>
      </c>
      <c r="AW286" s="5">
        <f t="shared" si="253"/>
        <v>44983375</v>
      </c>
      <c r="AX286" s="266">
        <f t="shared" si="263"/>
        <v>2149825994.1640873</v>
      </c>
      <c r="AY286" s="117">
        <f t="shared" si="264"/>
        <v>2149825994.1640873</v>
      </c>
      <c r="AZ286" s="2"/>
      <c r="BA286" s="2"/>
      <c r="BV286" s="53">
        <f t="shared" si="254"/>
        <v>-1383558.9486359991</v>
      </c>
      <c r="CV286" s="58">
        <f t="shared" si="255"/>
        <v>1822439700</v>
      </c>
      <c r="CW286" s="43">
        <f t="shared" si="256"/>
        <v>20249330</v>
      </c>
      <c r="CZ286" s="53">
        <f t="shared" si="257"/>
        <v>1619401500</v>
      </c>
      <c r="DA286" s="43">
        <f t="shared" si="258"/>
        <v>26990025</v>
      </c>
      <c r="DB286" s="48">
        <f t="shared" si="259"/>
        <v>44983375</v>
      </c>
    </row>
    <row r="287" spans="1:106" hidden="1">
      <c r="A287" s="3">
        <f t="shared" si="260"/>
        <v>248</v>
      </c>
      <c r="B287" s="249">
        <v>5</v>
      </c>
      <c r="C287" s="250" t="s">
        <v>190</v>
      </c>
      <c r="D287" s="285">
        <v>12</v>
      </c>
      <c r="E287" s="252"/>
      <c r="F287" s="40" t="s">
        <v>50</v>
      </c>
      <c r="G287" s="253">
        <f t="shared" si="228"/>
        <v>67</v>
      </c>
      <c r="H287" s="253">
        <f t="shared" si="229"/>
        <v>57</v>
      </c>
      <c r="I287" s="254">
        <f t="shared" si="230"/>
        <v>27506142.120000001</v>
      </c>
      <c r="J287" s="254">
        <f t="shared" si="231"/>
        <v>2</v>
      </c>
      <c r="K287" s="255">
        <f t="shared" si="232"/>
        <v>0.93</v>
      </c>
      <c r="L287" s="256">
        <f t="shared" si="268"/>
        <v>1.0149999999999999</v>
      </c>
      <c r="M287" s="257">
        <f t="shared" si="233"/>
        <v>21697038.027760517</v>
      </c>
      <c r="N287" s="257">
        <f t="shared" si="234"/>
        <v>24456028.527690329</v>
      </c>
      <c r="O287" s="257">
        <f t="shared" si="235"/>
        <v>25964422.854173999</v>
      </c>
      <c r="P287" s="257">
        <f t="shared" si="236"/>
        <v>27565851.642144006</v>
      </c>
      <c r="Q287" s="258">
        <f t="shared" si="237"/>
        <v>25964422.854173999</v>
      </c>
      <c r="R287" s="257">
        <f t="shared" si="237"/>
        <v>27565851.642144006</v>
      </c>
      <c r="S287" s="257">
        <f t="shared" si="238"/>
        <v>29266053.053612821</v>
      </c>
      <c r="T287" s="257"/>
      <c r="U287" s="257">
        <f t="shared" si="239"/>
        <v>1236731167.5823495</v>
      </c>
      <c r="V287" s="257">
        <f t="shared" si="240"/>
        <v>1393993626.0783486</v>
      </c>
      <c r="W287" s="257">
        <f t="shared" si="241"/>
        <v>1479972102.6879179</v>
      </c>
      <c r="X287" s="258">
        <f t="shared" si="242"/>
        <v>1571253543.6022084</v>
      </c>
      <c r="Y287" s="258">
        <f t="shared" si="243"/>
        <v>1479972102.6879179</v>
      </c>
      <c r="Z287" s="257">
        <f t="shared" si="244"/>
        <v>1571253543.6022084</v>
      </c>
      <c r="AA287" s="257">
        <f t="shared" si="245"/>
        <v>1668165024.0559309</v>
      </c>
      <c r="AB287" s="257"/>
      <c r="AC287" s="32" t="str">
        <f t="shared" si="246"/>
        <v>BERTAHAP</v>
      </c>
      <c r="AD287" s="259">
        <f t="shared" si="247"/>
        <v>0</v>
      </c>
      <c r="AE287" s="260">
        <v>2</v>
      </c>
      <c r="AF287" s="261"/>
      <c r="AG287" s="257" t="e">
        <f>IF(AF287&gt;#REF!,"LB","KR")</f>
        <v>#REF!</v>
      </c>
      <c r="AH287" s="261">
        <f t="shared" si="270"/>
        <v>1360405000</v>
      </c>
      <c r="AI287" s="261">
        <f t="shared" si="270"/>
        <v>1533393000</v>
      </c>
      <c r="AJ287" s="261">
        <f t="shared" si="270"/>
        <v>1627970000</v>
      </c>
      <c r="AK287" s="262">
        <f t="shared" si="269"/>
        <v>1728379000</v>
      </c>
      <c r="AL287" s="262">
        <f t="shared" si="269"/>
        <v>1627970000</v>
      </c>
      <c r="AM287" s="261">
        <f t="shared" si="269"/>
        <v>1728379000</v>
      </c>
      <c r="AN287" s="261">
        <f t="shared" si="269"/>
        <v>1834982000</v>
      </c>
      <c r="AO287" s="261">
        <f t="shared" si="261"/>
        <v>1834981589.5311141</v>
      </c>
      <c r="AP287" s="51">
        <f t="shared" si="262"/>
        <v>1725649000</v>
      </c>
      <c r="AQ287" s="42">
        <f t="shared" si="262"/>
        <v>1832082000</v>
      </c>
      <c r="AR287" s="58">
        <f t="shared" si="248"/>
        <v>1553084100</v>
      </c>
      <c r="AS287" s="58">
        <f t="shared" si="249"/>
        <v>25884735</v>
      </c>
      <c r="AT287" s="336">
        <f t="shared" si="250"/>
        <v>32407106.25</v>
      </c>
      <c r="AU287" s="131">
        <f t="shared" si="251"/>
        <v>18320820</v>
      </c>
      <c r="AV287" s="5">
        <f t="shared" si="252"/>
        <v>25884735</v>
      </c>
      <c r="AW287" s="5">
        <f t="shared" si="253"/>
        <v>40699250</v>
      </c>
      <c r="AX287" s="266">
        <f t="shared" si="263"/>
        <v>1945080408.6061757</v>
      </c>
      <c r="AY287" s="117">
        <f t="shared" si="264"/>
        <v>1945080408.6061757</v>
      </c>
      <c r="AZ287" s="2"/>
      <c r="BA287" s="2"/>
      <c r="BV287" s="53">
        <f t="shared" si="254"/>
        <v>-1383558.9486359991</v>
      </c>
      <c r="CV287" s="58">
        <f t="shared" si="255"/>
        <v>1648873800</v>
      </c>
      <c r="CW287" s="43">
        <f t="shared" si="256"/>
        <v>18320820</v>
      </c>
      <c r="CZ287" s="53">
        <f t="shared" si="257"/>
        <v>1465173000</v>
      </c>
      <c r="DA287" s="43">
        <f t="shared" si="258"/>
        <v>24419550</v>
      </c>
      <c r="DB287" s="48">
        <f t="shared" si="259"/>
        <v>40699250</v>
      </c>
    </row>
    <row r="288" spans="1:106" hidden="1">
      <c r="A288" s="3">
        <f t="shared" si="260"/>
        <v>249</v>
      </c>
      <c r="B288" s="249">
        <v>6</v>
      </c>
      <c r="C288" s="250" t="s">
        <v>190</v>
      </c>
      <c r="D288" s="251">
        <v>16</v>
      </c>
      <c r="E288" s="252"/>
      <c r="F288" s="40" t="s">
        <v>52</v>
      </c>
      <c r="G288" s="253">
        <f t="shared" si="228"/>
        <v>71</v>
      </c>
      <c r="H288" s="253">
        <f t="shared" si="229"/>
        <v>63</v>
      </c>
      <c r="I288" s="254">
        <f t="shared" si="230"/>
        <v>27506142.120000001</v>
      </c>
      <c r="J288" s="254">
        <f t="shared" si="231"/>
        <v>2</v>
      </c>
      <c r="K288" s="255">
        <f t="shared" si="232"/>
        <v>0.93</v>
      </c>
      <c r="L288" s="256">
        <f t="shared" si="268"/>
        <v>1.0149999999999999</v>
      </c>
      <c r="M288" s="257">
        <f t="shared" si="233"/>
        <v>21697038.027760517</v>
      </c>
      <c r="N288" s="257">
        <f t="shared" si="234"/>
        <v>24456028.527690329</v>
      </c>
      <c r="O288" s="257">
        <f t="shared" si="235"/>
        <v>25964422.854173999</v>
      </c>
      <c r="P288" s="257">
        <f t="shared" si="236"/>
        <v>27565851.642144006</v>
      </c>
      <c r="Q288" s="258">
        <f t="shared" si="237"/>
        <v>25964422.854173999</v>
      </c>
      <c r="R288" s="257">
        <f t="shared" si="237"/>
        <v>27565851.642144006</v>
      </c>
      <c r="S288" s="257">
        <f t="shared" si="238"/>
        <v>29266053.053612821</v>
      </c>
      <c r="T288" s="257"/>
      <c r="U288" s="257">
        <f t="shared" si="239"/>
        <v>1366913395.7489126</v>
      </c>
      <c r="V288" s="257">
        <f t="shared" si="240"/>
        <v>1540729797.2444906</v>
      </c>
      <c r="W288" s="257">
        <f t="shared" si="241"/>
        <v>1635758639.8129621</v>
      </c>
      <c r="X288" s="258">
        <f t="shared" si="242"/>
        <v>1736648653.4550724</v>
      </c>
      <c r="Y288" s="258">
        <f t="shared" si="243"/>
        <v>1635758639.8129621</v>
      </c>
      <c r="Z288" s="257">
        <f t="shared" si="244"/>
        <v>1736648653.4550724</v>
      </c>
      <c r="AA288" s="257">
        <f t="shared" si="245"/>
        <v>1843761342.3776078</v>
      </c>
      <c r="AB288" s="257"/>
      <c r="AC288" s="32" t="str">
        <f t="shared" si="246"/>
        <v>BERTAHAP</v>
      </c>
      <c r="AD288" s="259">
        <f t="shared" si="247"/>
        <v>0</v>
      </c>
      <c r="AE288" s="260">
        <v>2</v>
      </c>
      <c r="AF288" s="261"/>
      <c r="AG288" s="257" t="e">
        <f>IF(AF288&gt;#REF!,"LB","KR")</f>
        <v>#REF!</v>
      </c>
      <c r="AH288" s="261">
        <f t="shared" si="270"/>
        <v>1503605000</v>
      </c>
      <c r="AI288" s="261">
        <f t="shared" si="270"/>
        <v>1694803000</v>
      </c>
      <c r="AJ288" s="261">
        <f t="shared" si="270"/>
        <v>1799335000</v>
      </c>
      <c r="AK288" s="262">
        <f t="shared" si="269"/>
        <v>1910314000</v>
      </c>
      <c r="AL288" s="262">
        <f t="shared" si="269"/>
        <v>1799335000</v>
      </c>
      <c r="AM288" s="261">
        <f t="shared" si="269"/>
        <v>1910314000</v>
      </c>
      <c r="AN288" s="261">
        <f t="shared" si="269"/>
        <v>2028138000</v>
      </c>
      <c r="AO288" s="261">
        <f t="shared" si="261"/>
        <v>2028137937.4683101</v>
      </c>
      <c r="AP288" s="51">
        <f t="shared" si="262"/>
        <v>1907296000</v>
      </c>
      <c r="AQ288" s="42">
        <f t="shared" si="262"/>
        <v>2024933000</v>
      </c>
      <c r="AR288" s="58">
        <f t="shared" si="248"/>
        <v>1716566400</v>
      </c>
      <c r="AS288" s="58">
        <f t="shared" si="249"/>
        <v>28609440</v>
      </c>
      <c r="AT288" s="336">
        <f t="shared" si="250"/>
        <v>35818387.5</v>
      </c>
      <c r="AU288" s="131">
        <f t="shared" si="251"/>
        <v>20249330</v>
      </c>
      <c r="AV288" s="5">
        <f t="shared" si="252"/>
        <v>28609440</v>
      </c>
      <c r="AW288" s="5">
        <f t="shared" si="253"/>
        <v>44983375</v>
      </c>
      <c r="AX288" s="266">
        <f t="shared" si="263"/>
        <v>2149825994.1640873</v>
      </c>
      <c r="AY288" s="117">
        <f t="shared" si="264"/>
        <v>2149825994.1640873</v>
      </c>
      <c r="AZ288" s="2"/>
      <c r="BA288" s="2"/>
      <c r="BV288" s="53">
        <f t="shared" si="254"/>
        <v>-1383558.9486359991</v>
      </c>
      <c r="CV288" s="58">
        <f t="shared" si="255"/>
        <v>1822439700</v>
      </c>
      <c r="CW288" s="43">
        <f t="shared" si="256"/>
        <v>20249330</v>
      </c>
      <c r="CZ288" s="53">
        <f t="shared" si="257"/>
        <v>1619401500</v>
      </c>
      <c r="DA288" s="43">
        <f t="shared" si="258"/>
        <v>26990025</v>
      </c>
      <c r="DB288" s="48">
        <f t="shared" si="259"/>
        <v>44983375</v>
      </c>
    </row>
    <row r="289" spans="1:106" hidden="1">
      <c r="A289" s="3">
        <f t="shared" si="260"/>
        <v>250</v>
      </c>
      <c r="B289" s="249">
        <v>7</v>
      </c>
      <c r="C289" s="250" t="s">
        <v>190</v>
      </c>
      <c r="D289" s="285">
        <v>18</v>
      </c>
      <c r="E289" s="252"/>
      <c r="F289" s="40" t="s">
        <v>54</v>
      </c>
      <c r="G289" s="253">
        <f t="shared" si="228"/>
        <v>97</v>
      </c>
      <c r="H289" s="253">
        <f t="shared" si="229"/>
        <v>85</v>
      </c>
      <c r="I289" s="254">
        <f t="shared" si="230"/>
        <v>27506142.120000001</v>
      </c>
      <c r="J289" s="254">
        <f t="shared" si="231"/>
        <v>2</v>
      </c>
      <c r="K289" s="255">
        <f t="shared" si="232"/>
        <v>0.93</v>
      </c>
      <c r="L289" s="256">
        <f t="shared" si="268"/>
        <v>1.0149999999999999</v>
      </c>
      <c r="M289" s="257">
        <f t="shared" si="233"/>
        <v>21697038.027760517</v>
      </c>
      <c r="N289" s="257">
        <f t="shared" si="234"/>
        <v>24456028.527690329</v>
      </c>
      <c r="O289" s="257">
        <f t="shared" si="235"/>
        <v>25964422.854173999</v>
      </c>
      <c r="P289" s="257">
        <f t="shared" si="236"/>
        <v>27565851.642144006</v>
      </c>
      <c r="Q289" s="258">
        <f t="shared" si="237"/>
        <v>25964422.854173999</v>
      </c>
      <c r="R289" s="257">
        <f t="shared" si="237"/>
        <v>27565851.642144006</v>
      </c>
      <c r="S289" s="257">
        <f t="shared" si="238"/>
        <v>29266053.053612821</v>
      </c>
      <c r="T289" s="257"/>
      <c r="U289" s="257">
        <f t="shared" si="239"/>
        <v>1844248232.3596439</v>
      </c>
      <c r="V289" s="257">
        <f t="shared" si="240"/>
        <v>2078762424.853678</v>
      </c>
      <c r="W289" s="257">
        <f t="shared" si="241"/>
        <v>2206975942.6047897</v>
      </c>
      <c r="X289" s="258">
        <f t="shared" si="242"/>
        <v>2343097389.5822406</v>
      </c>
      <c r="Y289" s="258">
        <f t="shared" si="243"/>
        <v>2206975942.6047897</v>
      </c>
      <c r="Z289" s="257">
        <f t="shared" si="244"/>
        <v>2343097389.5822406</v>
      </c>
      <c r="AA289" s="257">
        <f t="shared" si="245"/>
        <v>2487614509.5570898</v>
      </c>
      <c r="AB289" s="257"/>
      <c r="AC289" s="32" t="str">
        <f t="shared" si="246"/>
        <v>BERTAHAP</v>
      </c>
      <c r="AD289" s="259">
        <f t="shared" si="247"/>
        <v>0</v>
      </c>
      <c r="AE289" s="260">
        <v>2</v>
      </c>
      <c r="AF289" s="261"/>
      <c r="AG289" s="257" t="e">
        <f>IF(AF289&gt;#REF!,"LB","KR")</f>
        <v>#REF!</v>
      </c>
      <c r="AH289" s="261">
        <f t="shared" si="270"/>
        <v>2028674000</v>
      </c>
      <c r="AI289" s="261">
        <f t="shared" si="270"/>
        <v>2286639000</v>
      </c>
      <c r="AJ289" s="261">
        <f t="shared" si="270"/>
        <v>2427674000</v>
      </c>
      <c r="AK289" s="262">
        <f t="shared" si="269"/>
        <v>2577408000</v>
      </c>
      <c r="AL289" s="262">
        <f t="shared" si="269"/>
        <v>2427674000</v>
      </c>
      <c r="AM289" s="261">
        <f t="shared" si="269"/>
        <v>2577408000</v>
      </c>
      <c r="AN289" s="261">
        <f t="shared" si="269"/>
        <v>2736376000</v>
      </c>
      <c r="AO289" s="261">
        <f t="shared" si="261"/>
        <v>2736376818.2269106</v>
      </c>
      <c r="AP289" s="51">
        <f t="shared" si="262"/>
        <v>2573335000</v>
      </c>
      <c r="AQ289" s="42">
        <f t="shared" si="262"/>
        <v>2732053000</v>
      </c>
      <c r="AR289" s="58">
        <f t="shared" si="248"/>
        <v>2316001500</v>
      </c>
      <c r="AS289" s="58">
        <f t="shared" si="249"/>
        <v>38600025</v>
      </c>
      <c r="AT289" s="336">
        <f t="shared" si="250"/>
        <v>48326400</v>
      </c>
      <c r="AU289" s="131">
        <f t="shared" si="251"/>
        <v>27320530</v>
      </c>
      <c r="AV289" s="5">
        <f t="shared" si="252"/>
        <v>38600025</v>
      </c>
      <c r="AW289" s="5">
        <f t="shared" si="253"/>
        <v>60691850</v>
      </c>
      <c r="AX289" s="266">
        <f t="shared" si="263"/>
        <v>2900559453.9838982</v>
      </c>
      <c r="AY289" s="117">
        <f t="shared" si="264"/>
        <v>2900559453.9838982</v>
      </c>
      <c r="AZ289" s="2"/>
      <c r="BA289" s="2"/>
      <c r="BV289" s="53">
        <f t="shared" si="254"/>
        <v>-1383558.9486359991</v>
      </c>
      <c r="CV289" s="58">
        <f t="shared" si="255"/>
        <v>2458847700</v>
      </c>
      <c r="CW289" s="43">
        <f t="shared" si="256"/>
        <v>27320530</v>
      </c>
      <c r="CZ289" s="53">
        <f t="shared" si="257"/>
        <v>2184906600</v>
      </c>
      <c r="DA289" s="43">
        <f t="shared" si="258"/>
        <v>36415110</v>
      </c>
      <c r="DB289" s="48">
        <f t="shared" si="259"/>
        <v>60691850</v>
      </c>
    </row>
    <row r="290" spans="1:106" hidden="1">
      <c r="A290" s="3">
        <f t="shared" si="260"/>
        <v>251</v>
      </c>
      <c r="B290" s="249">
        <v>8</v>
      </c>
      <c r="C290" s="250" t="s">
        <v>190</v>
      </c>
      <c r="D290" s="285">
        <v>20</v>
      </c>
      <c r="E290" s="252"/>
      <c r="F290" s="40" t="s">
        <v>70</v>
      </c>
      <c r="G290" s="253">
        <f t="shared" si="228"/>
        <v>60</v>
      </c>
      <c r="H290" s="253">
        <f t="shared" si="229"/>
        <v>51</v>
      </c>
      <c r="I290" s="254">
        <f t="shared" si="230"/>
        <v>27506142.120000001</v>
      </c>
      <c r="J290" s="254">
        <f t="shared" si="231"/>
        <v>2</v>
      </c>
      <c r="K290" s="255">
        <f t="shared" si="232"/>
        <v>0.93</v>
      </c>
      <c r="L290" s="256">
        <f t="shared" si="268"/>
        <v>1.0149999999999999</v>
      </c>
      <c r="M290" s="257">
        <f t="shared" si="233"/>
        <v>21697038.027760517</v>
      </c>
      <c r="N290" s="257">
        <f t="shared" si="234"/>
        <v>24456028.527690329</v>
      </c>
      <c r="O290" s="257">
        <f t="shared" si="235"/>
        <v>25964422.854173999</v>
      </c>
      <c r="P290" s="257">
        <f t="shared" si="236"/>
        <v>27565851.642144006</v>
      </c>
      <c r="Q290" s="258">
        <f t="shared" si="237"/>
        <v>25964422.854173999</v>
      </c>
      <c r="R290" s="257">
        <f t="shared" si="237"/>
        <v>27565851.642144006</v>
      </c>
      <c r="S290" s="257">
        <f t="shared" si="238"/>
        <v>29266053.053612821</v>
      </c>
      <c r="T290" s="257"/>
      <c r="U290" s="257">
        <f t="shared" si="239"/>
        <v>1106548939.4157863</v>
      </c>
      <c r="V290" s="257">
        <f t="shared" si="240"/>
        <v>1247257454.9122066</v>
      </c>
      <c r="W290" s="257">
        <f t="shared" si="241"/>
        <v>1324185565.5628741</v>
      </c>
      <c r="X290" s="258">
        <f t="shared" si="242"/>
        <v>1405858433.7493443</v>
      </c>
      <c r="Y290" s="258">
        <f t="shared" si="243"/>
        <v>1324185565.5628741</v>
      </c>
      <c r="Z290" s="257">
        <f t="shared" si="244"/>
        <v>1405858433.7493443</v>
      </c>
      <c r="AA290" s="257">
        <f t="shared" si="245"/>
        <v>1492568705.7342539</v>
      </c>
      <c r="AB290" s="257"/>
      <c r="AC290" s="32" t="str">
        <f t="shared" si="246"/>
        <v>BERTAHAP</v>
      </c>
      <c r="AD290" s="259">
        <f t="shared" si="247"/>
        <v>0</v>
      </c>
      <c r="AE290" s="260">
        <v>2</v>
      </c>
      <c r="AF290" s="261"/>
      <c r="AG290" s="257" t="e">
        <f>IF(AF290&gt;#REF!,"LB","KR")</f>
        <v>#REF!</v>
      </c>
      <c r="AH290" s="261">
        <f t="shared" si="270"/>
        <v>1217204000</v>
      </c>
      <c r="AI290" s="261">
        <f t="shared" si="270"/>
        <v>1371984000</v>
      </c>
      <c r="AJ290" s="261">
        <f t="shared" si="270"/>
        <v>1456605000</v>
      </c>
      <c r="AK290" s="262">
        <f t="shared" si="269"/>
        <v>1546445000</v>
      </c>
      <c r="AL290" s="262">
        <f t="shared" si="269"/>
        <v>1456605000</v>
      </c>
      <c r="AM290" s="261">
        <f t="shared" si="269"/>
        <v>1546445000</v>
      </c>
      <c r="AN290" s="261">
        <f t="shared" si="269"/>
        <v>1641826000</v>
      </c>
      <c r="AO290" s="261">
        <f t="shared" si="261"/>
        <v>1641826303.2717035</v>
      </c>
      <c r="AP290" s="51">
        <f t="shared" si="262"/>
        <v>1544002000</v>
      </c>
      <c r="AQ290" s="42">
        <f t="shared" si="262"/>
        <v>1639232000</v>
      </c>
      <c r="AR290" s="58">
        <f t="shared" si="248"/>
        <v>1389601800</v>
      </c>
      <c r="AS290" s="58">
        <f t="shared" si="249"/>
        <v>23160030</v>
      </c>
      <c r="AT290" s="336">
        <f t="shared" si="250"/>
        <v>28995843.75</v>
      </c>
      <c r="AU290" s="131">
        <f t="shared" si="251"/>
        <v>16392320</v>
      </c>
      <c r="AV290" s="5">
        <f t="shared" si="252"/>
        <v>23160030</v>
      </c>
      <c r="AW290" s="5">
        <f t="shared" si="253"/>
        <v>36415125</v>
      </c>
      <c r="AX290" s="266">
        <f t="shared" si="263"/>
        <v>1740335884.7258575</v>
      </c>
      <c r="AY290" s="117">
        <f t="shared" si="264"/>
        <v>1740335884.7258575</v>
      </c>
      <c r="AZ290" s="2"/>
      <c r="BA290" s="2"/>
      <c r="BV290" s="53">
        <f t="shared" si="254"/>
        <v>-1383558.9486359991</v>
      </c>
      <c r="CV290" s="58">
        <f t="shared" si="255"/>
        <v>1475308800</v>
      </c>
      <c r="CW290" s="43">
        <f t="shared" si="256"/>
        <v>16392320</v>
      </c>
      <c r="CZ290" s="53">
        <f t="shared" si="257"/>
        <v>1310944500</v>
      </c>
      <c r="DA290" s="43">
        <f t="shared" si="258"/>
        <v>21849075</v>
      </c>
      <c r="DB290" s="48">
        <f t="shared" si="259"/>
        <v>36415125</v>
      </c>
    </row>
    <row r="291" spans="1:106" hidden="1">
      <c r="A291" s="3">
        <f t="shared" si="260"/>
        <v>252</v>
      </c>
      <c r="B291" s="249">
        <v>9</v>
      </c>
      <c r="C291" s="250" t="s">
        <v>190</v>
      </c>
      <c r="D291" s="285">
        <v>22</v>
      </c>
      <c r="E291" s="252">
        <v>0</v>
      </c>
      <c r="F291" s="40" t="s">
        <v>89</v>
      </c>
      <c r="G291" s="253">
        <f t="shared" si="228"/>
        <v>81</v>
      </c>
      <c r="H291" s="253">
        <f t="shared" si="229"/>
        <v>70</v>
      </c>
      <c r="I291" s="254">
        <f t="shared" si="230"/>
        <v>27506142.120000001</v>
      </c>
      <c r="J291" s="254">
        <f t="shared" si="231"/>
        <v>4</v>
      </c>
      <c r="K291" s="255">
        <f t="shared" si="232"/>
        <v>0.97</v>
      </c>
      <c r="L291" s="256">
        <f t="shared" si="268"/>
        <v>1.0149999999999999</v>
      </c>
      <c r="M291" s="257">
        <f t="shared" si="233"/>
        <v>22630243.96443839</v>
      </c>
      <c r="N291" s="257">
        <f t="shared" si="234"/>
        <v>25507900.722429696</v>
      </c>
      <c r="O291" s="257">
        <f t="shared" si="235"/>
        <v>27081172.224245999</v>
      </c>
      <c r="P291" s="257">
        <f t="shared" si="236"/>
        <v>28751479.669763103</v>
      </c>
      <c r="Q291" s="258">
        <f t="shared" si="237"/>
        <v>27081172.224245999</v>
      </c>
      <c r="R291" s="257">
        <f t="shared" si="237"/>
        <v>28751479.669763103</v>
      </c>
      <c r="S291" s="257">
        <f t="shared" si="238"/>
        <v>30524808.023660682</v>
      </c>
      <c r="T291" s="257"/>
      <c r="U291" s="257">
        <f t="shared" si="239"/>
        <v>1584117077.5106874</v>
      </c>
      <c r="V291" s="257">
        <f t="shared" si="240"/>
        <v>1785553050.5700788</v>
      </c>
      <c r="W291" s="257">
        <f t="shared" si="241"/>
        <v>1895682055.6972198</v>
      </c>
      <c r="X291" s="258">
        <f t="shared" si="242"/>
        <v>2012603576.8834171</v>
      </c>
      <c r="Y291" s="258">
        <f t="shared" si="243"/>
        <v>1895682055.6972198</v>
      </c>
      <c r="Z291" s="257">
        <f t="shared" si="244"/>
        <v>2012603576.8834171</v>
      </c>
      <c r="AA291" s="257">
        <f t="shared" si="245"/>
        <v>2136736561.6562479</v>
      </c>
      <c r="AB291" s="257"/>
      <c r="AC291" s="32" t="str">
        <f t="shared" si="246"/>
        <v>BERTAHAP</v>
      </c>
      <c r="AD291" s="259">
        <f t="shared" si="247"/>
        <v>0</v>
      </c>
      <c r="AE291" s="260">
        <v>2</v>
      </c>
      <c r="AF291" s="261"/>
      <c r="AG291" s="257" t="e">
        <f>IF(AF291&gt;#REF!,"LB","KR")</f>
        <v>#REF!</v>
      </c>
      <c r="AH291" s="261">
        <f t="shared" si="270"/>
        <v>1742529000</v>
      </c>
      <c r="AI291" s="261">
        <f t="shared" si="270"/>
        <v>1964109000</v>
      </c>
      <c r="AJ291" s="261">
        <f t="shared" si="270"/>
        <v>2085251000</v>
      </c>
      <c r="AK291" s="262">
        <f t="shared" si="269"/>
        <v>2213864000</v>
      </c>
      <c r="AL291" s="262">
        <f t="shared" si="269"/>
        <v>2085251000</v>
      </c>
      <c r="AM291" s="261">
        <f t="shared" si="269"/>
        <v>2213864000</v>
      </c>
      <c r="AN291" s="261">
        <f t="shared" si="269"/>
        <v>2350411000</v>
      </c>
      <c r="AO291" s="261">
        <f t="shared" si="261"/>
        <v>2350410229.3106489</v>
      </c>
      <c r="AP291" s="51">
        <f t="shared" si="262"/>
        <v>2210367000</v>
      </c>
      <c r="AQ291" s="42">
        <f t="shared" si="262"/>
        <v>2346696000</v>
      </c>
      <c r="AR291" s="58">
        <f t="shared" si="248"/>
        <v>1989330300</v>
      </c>
      <c r="AS291" s="58">
        <f t="shared" si="249"/>
        <v>33155505</v>
      </c>
      <c r="AT291" s="336">
        <f t="shared" si="250"/>
        <v>41509950</v>
      </c>
      <c r="AU291" s="131">
        <f t="shared" si="251"/>
        <v>23466960</v>
      </c>
      <c r="AV291" s="5">
        <f t="shared" si="252"/>
        <v>33155505</v>
      </c>
      <c r="AW291" s="5">
        <f t="shared" si="253"/>
        <v>52131275</v>
      </c>
      <c r="AX291" s="266">
        <f t="shared" si="263"/>
        <v>2491434561.6377859</v>
      </c>
      <c r="AY291" s="117">
        <f t="shared" si="264"/>
        <v>2491434561.6377859</v>
      </c>
      <c r="AZ291" s="2"/>
      <c r="BA291" s="2"/>
      <c r="BV291" s="53">
        <f t="shared" si="254"/>
        <v>-266809.57856399938</v>
      </c>
      <c r="CV291" s="58">
        <f t="shared" si="255"/>
        <v>2112026400</v>
      </c>
      <c r="CW291" s="43">
        <f t="shared" si="256"/>
        <v>23466960</v>
      </c>
      <c r="CZ291" s="53">
        <f t="shared" si="257"/>
        <v>1876725900</v>
      </c>
      <c r="DA291" s="43">
        <f t="shared" si="258"/>
        <v>31278765</v>
      </c>
      <c r="DB291" s="48">
        <f t="shared" si="259"/>
        <v>52131275</v>
      </c>
    </row>
    <row r="292" spans="1:106" hidden="1">
      <c r="A292" s="3">
        <f t="shared" si="260"/>
        <v>253</v>
      </c>
      <c r="B292" s="249">
        <v>1</v>
      </c>
      <c r="C292" s="250" t="s">
        <v>191</v>
      </c>
      <c r="D292" s="251" t="s">
        <v>24</v>
      </c>
      <c r="E292" s="252"/>
      <c r="F292" s="40" t="s">
        <v>39</v>
      </c>
      <c r="G292" s="253">
        <f t="shared" si="228"/>
        <v>113</v>
      </c>
      <c r="H292" s="253">
        <f t="shared" si="229"/>
        <v>101</v>
      </c>
      <c r="I292" s="254">
        <f t="shared" si="230"/>
        <v>27506142.120000001</v>
      </c>
      <c r="J292" s="254">
        <f t="shared" si="231"/>
        <v>6</v>
      </c>
      <c r="K292" s="255">
        <f t="shared" si="232"/>
        <v>0.95</v>
      </c>
      <c r="L292" s="305">
        <f t="shared" ref="L292:L298" si="271">SUMIF($AN$4:$AN$22,D292,$BQ$4:$BQ$22)</f>
        <v>1.0249999999999999</v>
      </c>
      <c r="M292" s="257">
        <f t="shared" si="233"/>
        <v>22382001.991134916</v>
      </c>
      <c r="N292" s="257">
        <f t="shared" si="234"/>
        <v>25228092.355356168</v>
      </c>
      <c r="O292" s="257">
        <f t="shared" si="235"/>
        <v>26784105.889349997</v>
      </c>
      <c r="P292" s="257">
        <f t="shared" si="236"/>
        <v>28436090.933352109</v>
      </c>
      <c r="Q292" s="258">
        <f t="shared" si="237"/>
        <v>26784105.889349997</v>
      </c>
      <c r="R292" s="257">
        <f t="shared" si="237"/>
        <v>28436090.933352109</v>
      </c>
      <c r="S292" s="257">
        <f t="shared" si="238"/>
        <v>30189966.80010115</v>
      </c>
      <c r="T292" s="257"/>
      <c r="U292" s="257">
        <f t="shared" si="239"/>
        <v>2260582201.1046267</v>
      </c>
      <c r="V292" s="257">
        <f t="shared" si="240"/>
        <v>2548037327.8909731</v>
      </c>
      <c r="W292" s="257">
        <f t="shared" si="241"/>
        <v>2705194694.8243499</v>
      </c>
      <c r="X292" s="258">
        <f t="shared" si="242"/>
        <v>2872045184.2685628</v>
      </c>
      <c r="Y292" s="258">
        <f t="shared" si="243"/>
        <v>2705194694.8243499</v>
      </c>
      <c r="Z292" s="257">
        <f t="shared" si="244"/>
        <v>2872045184.2685628</v>
      </c>
      <c r="AA292" s="257">
        <f t="shared" si="245"/>
        <v>3049186646.810216</v>
      </c>
      <c r="AB292" s="257"/>
      <c r="AC292" s="32" t="str">
        <f t="shared" si="246"/>
        <v>BERTAHAP</v>
      </c>
      <c r="AD292" s="259">
        <f t="shared" si="247"/>
        <v>0</v>
      </c>
      <c r="AE292" s="260">
        <v>2</v>
      </c>
      <c r="AF292" s="261"/>
      <c r="AG292" s="257" t="e">
        <f>IF(AF292&gt;#REF!,"LB","KR")</f>
        <v>#REF!</v>
      </c>
      <c r="AH292" s="261">
        <f t="shared" si="270"/>
        <v>2486641000</v>
      </c>
      <c r="AI292" s="261">
        <f t="shared" si="270"/>
        <v>2802842000</v>
      </c>
      <c r="AJ292" s="261">
        <f t="shared" si="270"/>
        <v>2975715000</v>
      </c>
      <c r="AK292" s="262">
        <f t="shared" si="269"/>
        <v>3159250000</v>
      </c>
      <c r="AL292" s="262">
        <f t="shared" si="269"/>
        <v>2975715000</v>
      </c>
      <c r="AM292" s="261">
        <f t="shared" si="269"/>
        <v>3159250000</v>
      </c>
      <c r="AN292" s="261">
        <f t="shared" si="269"/>
        <v>3354106000</v>
      </c>
      <c r="AO292" s="261">
        <f t="shared" si="261"/>
        <v>3354105544.4009514</v>
      </c>
      <c r="AP292" s="51">
        <f t="shared" si="262"/>
        <v>3154258000</v>
      </c>
      <c r="AQ292" s="42">
        <f t="shared" si="262"/>
        <v>3348805000</v>
      </c>
      <c r="AR292" s="58">
        <f t="shared" si="248"/>
        <v>2838832200</v>
      </c>
      <c r="AS292" s="58">
        <f t="shared" si="249"/>
        <v>47313870</v>
      </c>
      <c r="AT292" s="336">
        <f t="shared" si="250"/>
        <v>59235937.5</v>
      </c>
      <c r="AU292" s="131">
        <f t="shared" si="251"/>
        <v>33488050</v>
      </c>
      <c r="AV292" s="5">
        <f t="shared" si="252"/>
        <v>47313870</v>
      </c>
      <c r="AW292" s="5">
        <f t="shared" si="253"/>
        <v>74392875</v>
      </c>
      <c r="AX292" s="266">
        <f t="shared" si="263"/>
        <v>3555351233.0465579</v>
      </c>
      <c r="AY292" s="117">
        <f t="shared" si="264"/>
        <v>3555351233.0465579</v>
      </c>
      <c r="AZ292" s="2"/>
      <c r="BA292" s="2"/>
      <c r="BV292" s="53">
        <f t="shared" si="254"/>
        <v>-563875.91346000135</v>
      </c>
      <c r="CV292" s="58">
        <f t="shared" si="255"/>
        <v>3013924500</v>
      </c>
      <c r="CW292" s="43">
        <f t="shared" si="256"/>
        <v>33488050</v>
      </c>
      <c r="CZ292" s="53">
        <f t="shared" si="257"/>
        <v>2678143500</v>
      </c>
      <c r="DA292" s="43">
        <f t="shared" si="258"/>
        <v>44635725</v>
      </c>
      <c r="DB292" s="48">
        <f t="shared" si="259"/>
        <v>74392875</v>
      </c>
    </row>
    <row r="293" spans="1:106" hidden="1">
      <c r="A293" s="3">
        <f t="shared" si="260"/>
        <v>254</v>
      </c>
      <c r="B293" s="249">
        <v>2</v>
      </c>
      <c r="C293" s="250" t="s">
        <v>191</v>
      </c>
      <c r="D293" s="251" t="s">
        <v>35</v>
      </c>
      <c r="E293" s="252"/>
      <c r="F293" s="40" t="s">
        <v>42</v>
      </c>
      <c r="G293" s="253">
        <f t="shared" si="228"/>
        <v>78</v>
      </c>
      <c r="H293" s="253">
        <f t="shared" si="229"/>
        <v>66</v>
      </c>
      <c r="I293" s="254">
        <f t="shared" si="230"/>
        <v>27506142.120000001</v>
      </c>
      <c r="J293" s="254">
        <f t="shared" si="231"/>
        <v>2</v>
      </c>
      <c r="K293" s="255">
        <f t="shared" si="232"/>
        <v>0.93</v>
      </c>
      <c r="L293" s="305">
        <f t="shared" si="271"/>
        <v>1.0249999999999999</v>
      </c>
      <c r="M293" s="257">
        <f t="shared" si="233"/>
        <v>21910801.949216288</v>
      </c>
      <c r="N293" s="257">
        <f t="shared" si="234"/>
        <v>24696974.621559199</v>
      </c>
      <c r="O293" s="257">
        <f t="shared" si="235"/>
        <v>26220229.975889999</v>
      </c>
      <c r="P293" s="257">
        <f t="shared" si="236"/>
        <v>27837436.387386803</v>
      </c>
      <c r="Q293" s="258">
        <f t="shared" si="237"/>
        <v>26220229.975889999</v>
      </c>
      <c r="R293" s="257">
        <f t="shared" si="237"/>
        <v>27837436.387386803</v>
      </c>
      <c r="S293" s="257">
        <f t="shared" si="238"/>
        <v>29554388.551677972</v>
      </c>
      <c r="T293" s="257"/>
      <c r="U293" s="257">
        <f t="shared" si="239"/>
        <v>1446112928.6482749</v>
      </c>
      <c r="V293" s="257">
        <f t="shared" si="240"/>
        <v>1630000325.022907</v>
      </c>
      <c r="W293" s="257">
        <f t="shared" si="241"/>
        <v>1730535178.40874</v>
      </c>
      <c r="X293" s="258">
        <f t="shared" si="242"/>
        <v>1837270801.567529</v>
      </c>
      <c r="Y293" s="258">
        <f t="shared" si="243"/>
        <v>1730535178.40874</v>
      </c>
      <c r="Z293" s="257">
        <f t="shared" si="244"/>
        <v>1837270801.567529</v>
      </c>
      <c r="AA293" s="257">
        <f t="shared" si="245"/>
        <v>1950589644.4107461</v>
      </c>
      <c r="AB293" s="257"/>
      <c r="AC293" s="32" t="str">
        <f t="shared" si="246"/>
        <v>BERTAHAP</v>
      </c>
      <c r="AD293" s="259">
        <f t="shared" si="247"/>
        <v>0</v>
      </c>
      <c r="AE293" s="260">
        <v>2</v>
      </c>
      <c r="AF293" s="261"/>
      <c r="AG293" s="257" t="e">
        <f>IF(AF293&gt;#REF!,"LB","KR")</f>
        <v>#REF!</v>
      </c>
      <c r="AH293" s="261">
        <f t="shared" si="270"/>
        <v>1590725000</v>
      </c>
      <c r="AI293" s="261">
        <f t="shared" si="270"/>
        <v>1793001000</v>
      </c>
      <c r="AJ293" s="261">
        <f t="shared" si="270"/>
        <v>1903589000</v>
      </c>
      <c r="AK293" s="262">
        <f t="shared" si="269"/>
        <v>2020998000</v>
      </c>
      <c r="AL293" s="262">
        <f t="shared" si="269"/>
        <v>1903589000</v>
      </c>
      <c r="AM293" s="261">
        <f t="shared" si="269"/>
        <v>2020998000</v>
      </c>
      <c r="AN293" s="261">
        <f t="shared" si="269"/>
        <v>2145649000</v>
      </c>
      <c r="AO293" s="261">
        <f t="shared" si="261"/>
        <v>2145648681.4982145</v>
      </c>
      <c r="AP293" s="51">
        <f t="shared" si="262"/>
        <v>2017805000</v>
      </c>
      <c r="AQ293" s="42">
        <f t="shared" si="262"/>
        <v>2142258000</v>
      </c>
      <c r="AR293" s="58">
        <f t="shared" si="248"/>
        <v>1816024500</v>
      </c>
      <c r="AS293" s="58">
        <f t="shared" si="249"/>
        <v>30267075</v>
      </c>
      <c r="AT293" s="336">
        <f t="shared" si="250"/>
        <v>37893712.5</v>
      </c>
      <c r="AU293" s="131">
        <f t="shared" si="251"/>
        <v>21422580</v>
      </c>
      <c r="AV293" s="5">
        <f t="shared" si="252"/>
        <v>30267075</v>
      </c>
      <c r="AW293" s="5">
        <f t="shared" si="253"/>
        <v>47589725</v>
      </c>
      <c r="AX293" s="266">
        <f t="shared" si="263"/>
        <v>2274387317.8055615</v>
      </c>
      <c r="AY293" s="117">
        <f t="shared" si="264"/>
        <v>2274387317.8055615</v>
      </c>
      <c r="AZ293" s="2"/>
      <c r="BA293" s="2"/>
      <c r="BV293" s="53">
        <f t="shared" si="254"/>
        <v>-1127751.826919999</v>
      </c>
      <c r="CV293" s="58">
        <f t="shared" si="255"/>
        <v>1928032200</v>
      </c>
      <c r="CW293" s="43">
        <f t="shared" si="256"/>
        <v>21422580</v>
      </c>
      <c r="CZ293" s="53">
        <f t="shared" si="257"/>
        <v>1713230100</v>
      </c>
      <c r="DA293" s="43">
        <f t="shared" si="258"/>
        <v>28553835</v>
      </c>
      <c r="DB293" s="48">
        <f t="shared" si="259"/>
        <v>47589725</v>
      </c>
    </row>
    <row r="294" spans="1:106" hidden="1">
      <c r="A294" s="3">
        <f t="shared" si="260"/>
        <v>255</v>
      </c>
      <c r="B294" s="249">
        <v>3</v>
      </c>
      <c r="C294" s="250" t="s">
        <v>191</v>
      </c>
      <c r="D294" s="251">
        <v>10</v>
      </c>
      <c r="E294" s="252"/>
      <c r="F294" s="40" t="s">
        <v>48</v>
      </c>
      <c r="G294" s="253">
        <f t="shared" si="228"/>
        <v>74</v>
      </c>
      <c r="H294" s="253">
        <f t="shared" si="229"/>
        <v>63</v>
      </c>
      <c r="I294" s="254">
        <f t="shared" si="230"/>
        <v>27506142.120000001</v>
      </c>
      <c r="J294" s="254">
        <f t="shared" si="231"/>
        <v>2</v>
      </c>
      <c r="K294" s="255">
        <f t="shared" si="232"/>
        <v>0.93</v>
      </c>
      <c r="L294" s="305">
        <f t="shared" si="271"/>
        <v>1.0249999999999999</v>
      </c>
      <c r="M294" s="257">
        <f t="shared" si="233"/>
        <v>21910801.949216288</v>
      </c>
      <c r="N294" s="257">
        <f t="shared" si="234"/>
        <v>24696974.621559199</v>
      </c>
      <c r="O294" s="257">
        <f t="shared" si="235"/>
        <v>26220229.975889999</v>
      </c>
      <c r="P294" s="257">
        <f t="shared" si="236"/>
        <v>27837436.387386803</v>
      </c>
      <c r="Q294" s="258">
        <f t="shared" si="237"/>
        <v>26220229.975889999</v>
      </c>
      <c r="R294" s="257">
        <f t="shared" si="237"/>
        <v>27837436.387386803</v>
      </c>
      <c r="S294" s="257">
        <f t="shared" si="238"/>
        <v>29554388.551677972</v>
      </c>
      <c r="T294" s="257"/>
      <c r="U294" s="257">
        <f t="shared" si="239"/>
        <v>1380380522.800626</v>
      </c>
      <c r="V294" s="257">
        <f t="shared" si="240"/>
        <v>1555909401.1582296</v>
      </c>
      <c r="W294" s="257">
        <f t="shared" si="241"/>
        <v>1651874488.48107</v>
      </c>
      <c r="X294" s="258">
        <f t="shared" si="242"/>
        <v>1753758492.4053686</v>
      </c>
      <c r="Y294" s="258">
        <f t="shared" si="243"/>
        <v>1651874488.48107</v>
      </c>
      <c r="Z294" s="257">
        <f t="shared" si="244"/>
        <v>1753758492.4053686</v>
      </c>
      <c r="AA294" s="257">
        <f t="shared" si="245"/>
        <v>1861926478.7557123</v>
      </c>
      <c r="AB294" s="257"/>
      <c r="AC294" s="32" t="str">
        <f t="shared" si="246"/>
        <v>BERTAHAP</v>
      </c>
      <c r="AD294" s="259">
        <f t="shared" si="247"/>
        <v>0</v>
      </c>
      <c r="AE294" s="260">
        <v>2</v>
      </c>
      <c r="AF294" s="261"/>
      <c r="AG294" s="257" t="e">
        <f>IF(AF294&gt;#REF!,"LB","KR")</f>
        <v>#REF!</v>
      </c>
      <c r="AH294" s="261">
        <f t="shared" si="270"/>
        <v>1518419000</v>
      </c>
      <c r="AI294" s="261">
        <f t="shared" si="270"/>
        <v>1711501000</v>
      </c>
      <c r="AJ294" s="261">
        <f t="shared" si="270"/>
        <v>1817062000</v>
      </c>
      <c r="AK294" s="262">
        <f t="shared" si="269"/>
        <v>1929135000</v>
      </c>
      <c r="AL294" s="262">
        <f t="shared" si="269"/>
        <v>1817062000</v>
      </c>
      <c r="AM294" s="261">
        <f t="shared" si="269"/>
        <v>1929135000</v>
      </c>
      <c r="AN294" s="261">
        <f t="shared" si="269"/>
        <v>2048120000</v>
      </c>
      <c r="AO294" s="261">
        <f t="shared" si="261"/>
        <v>2048119775.0725424</v>
      </c>
      <c r="AP294" s="51">
        <f t="shared" si="262"/>
        <v>1926086000</v>
      </c>
      <c r="AQ294" s="42">
        <f t="shared" si="262"/>
        <v>2044884000</v>
      </c>
      <c r="AR294" s="58">
        <f t="shared" si="248"/>
        <v>1733477400</v>
      </c>
      <c r="AS294" s="58">
        <f t="shared" si="249"/>
        <v>28891290</v>
      </c>
      <c r="AT294" s="336">
        <f t="shared" si="250"/>
        <v>36171281.25</v>
      </c>
      <c r="AU294" s="131">
        <f t="shared" si="251"/>
        <v>20448840</v>
      </c>
      <c r="AV294" s="5">
        <f t="shared" si="252"/>
        <v>28891290</v>
      </c>
      <c r="AW294" s="5">
        <f t="shared" si="253"/>
        <v>45426550</v>
      </c>
      <c r="AX294" s="266">
        <f t="shared" si="263"/>
        <v>2171007523.8292999</v>
      </c>
      <c r="AY294" s="117">
        <f t="shared" si="264"/>
        <v>2171007523.8292999</v>
      </c>
      <c r="AZ294" s="2"/>
      <c r="BA294" s="2"/>
      <c r="BV294" s="53">
        <f t="shared" si="254"/>
        <v>-1127751.826919999</v>
      </c>
      <c r="CV294" s="58">
        <f t="shared" si="255"/>
        <v>1840395600</v>
      </c>
      <c r="CW294" s="43">
        <f t="shared" si="256"/>
        <v>20448840</v>
      </c>
      <c r="CZ294" s="53">
        <f t="shared" si="257"/>
        <v>1635355800</v>
      </c>
      <c r="DA294" s="43">
        <f t="shared" si="258"/>
        <v>27255930</v>
      </c>
      <c r="DB294" s="48">
        <f t="shared" si="259"/>
        <v>45426550</v>
      </c>
    </row>
    <row r="295" spans="1:106" hidden="1">
      <c r="A295" s="3">
        <f t="shared" si="260"/>
        <v>256</v>
      </c>
      <c r="B295" s="249">
        <v>4</v>
      </c>
      <c r="C295" s="250" t="s">
        <v>191</v>
      </c>
      <c r="D295" s="285">
        <v>12</v>
      </c>
      <c r="E295" s="252"/>
      <c r="F295" s="40" t="s">
        <v>50</v>
      </c>
      <c r="G295" s="253">
        <f t="shared" si="228"/>
        <v>67</v>
      </c>
      <c r="H295" s="253">
        <f t="shared" si="229"/>
        <v>57</v>
      </c>
      <c r="I295" s="254">
        <f t="shared" si="230"/>
        <v>27506142.120000001</v>
      </c>
      <c r="J295" s="254">
        <f t="shared" si="231"/>
        <v>2</v>
      </c>
      <c r="K295" s="255">
        <f t="shared" si="232"/>
        <v>0.93</v>
      </c>
      <c r="L295" s="305">
        <f t="shared" si="271"/>
        <v>1.0249999999999999</v>
      </c>
      <c r="M295" s="257">
        <f t="shared" si="233"/>
        <v>21910801.949216288</v>
      </c>
      <c r="N295" s="257">
        <f t="shared" si="234"/>
        <v>24696974.621559199</v>
      </c>
      <c r="O295" s="257">
        <f t="shared" si="235"/>
        <v>26220229.975889999</v>
      </c>
      <c r="P295" s="257">
        <f t="shared" si="236"/>
        <v>27837436.387386803</v>
      </c>
      <c r="Q295" s="258">
        <f t="shared" si="237"/>
        <v>26220229.975889999</v>
      </c>
      <c r="R295" s="257">
        <f t="shared" si="237"/>
        <v>27837436.387386803</v>
      </c>
      <c r="S295" s="257">
        <f t="shared" si="238"/>
        <v>29554388.551677972</v>
      </c>
      <c r="T295" s="257"/>
      <c r="U295" s="257">
        <f t="shared" si="239"/>
        <v>1248915711.1053283</v>
      </c>
      <c r="V295" s="257">
        <f t="shared" si="240"/>
        <v>1407727553.4288743</v>
      </c>
      <c r="W295" s="257">
        <f t="shared" si="241"/>
        <v>1494553108.62573</v>
      </c>
      <c r="X295" s="258">
        <f t="shared" si="242"/>
        <v>1586733874.0810478</v>
      </c>
      <c r="Y295" s="258">
        <f t="shared" si="243"/>
        <v>1494553108.62573</v>
      </c>
      <c r="Z295" s="257">
        <f t="shared" si="244"/>
        <v>1586733874.0810478</v>
      </c>
      <c r="AA295" s="257">
        <f t="shared" si="245"/>
        <v>1684600147.4456444</v>
      </c>
      <c r="AB295" s="257"/>
      <c r="AC295" s="32" t="str">
        <f t="shared" si="246"/>
        <v>BERTAHAP</v>
      </c>
      <c r="AD295" s="259">
        <f t="shared" si="247"/>
        <v>0</v>
      </c>
      <c r="AE295" s="260">
        <v>2</v>
      </c>
      <c r="AF295" s="261"/>
      <c r="AG295" s="257" t="e">
        <f>IF(AF295&gt;#REF!,"LB","KR")</f>
        <v>#REF!</v>
      </c>
      <c r="AH295" s="261">
        <f t="shared" si="270"/>
        <v>1373808000</v>
      </c>
      <c r="AI295" s="261">
        <f t="shared" si="270"/>
        <v>1548501000</v>
      </c>
      <c r="AJ295" s="261">
        <f t="shared" si="270"/>
        <v>1644009000</v>
      </c>
      <c r="AK295" s="262">
        <f t="shared" si="269"/>
        <v>1745408000</v>
      </c>
      <c r="AL295" s="262">
        <f t="shared" si="269"/>
        <v>1644009000</v>
      </c>
      <c r="AM295" s="261">
        <f t="shared" si="269"/>
        <v>1745408000</v>
      </c>
      <c r="AN295" s="261">
        <f t="shared" si="269"/>
        <v>1853061000</v>
      </c>
      <c r="AO295" s="261">
        <f t="shared" si="261"/>
        <v>1853060900.5434124</v>
      </c>
      <c r="AP295" s="51">
        <f t="shared" si="262"/>
        <v>1742650000</v>
      </c>
      <c r="AQ295" s="42">
        <f t="shared" si="262"/>
        <v>1850133000</v>
      </c>
      <c r="AR295" s="58">
        <f t="shared" si="248"/>
        <v>1568385000</v>
      </c>
      <c r="AS295" s="58">
        <f t="shared" si="249"/>
        <v>26139750</v>
      </c>
      <c r="AT295" s="336">
        <f t="shared" si="250"/>
        <v>32726400</v>
      </c>
      <c r="AU295" s="131">
        <f t="shared" si="251"/>
        <v>18501330</v>
      </c>
      <c r="AV295" s="5">
        <f t="shared" si="252"/>
        <v>26139750</v>
      </c>
      <c r="AW295" s="5">
        <f t="shared" si="253"/>
        <v>41100225</v>
      </c>
      <c r="AX295" s="266">
        <f t="shared" si="263"/>
        <v>1964244750.8439958</v>
      </c>
      <c r="AY295" s="117">
        <f t="shared" si="264"/>
        <v>1964244750.8439958</v>
      </c>
      <c r="AZ295" s="2"/>
      <c r="BA295" s="2"/>
      <c r="BV295" s="53">
        <f t="shared" si="254"/>
        <v>-1127751.826919999</v>
      </c>
      <c r="CV295" s="58">
        <f t="shared" si="255"/>
        <v>1665119700</v>
      </c>
      <c r="CW295" s="43">
        <f t="shared" si="256"/>
        <v>18501330</v>
      </c>
      <c r="CZ295" s="53">
        <f t="shared" si="257"/>
        <v>1479608100</v>
      </c>
      <c r="DA295" s="43">
        <f t="shared" si="258"/>
        <v>24660135</v>
      </c>
      <c r="DB295" s="48">
        <f t="shared" si="259"/>
        <v>41100225</v>
      </c>
    </row>
    <row r="296" spans="1:106" hidden="1">
      <c r="A296" s="3">
        <f t="shared" si="260"/>
        <v>257</v>
      </c>
      <c r="B296" s="249">
        <v>5</v>
      </c>
      <c r="C296" s="250" t="s">
        <v>191</v>
      </c>
      <c r="D296" s="285">
        <v>18</v>
      </c>
      <c r="E296" s="252"/>
      <c r="F296" s="40" t="s">
        <v>54</v>
      </c>
      <c r="G296" s="253">
        <f>SUMIF($V$10:$V$28,F296,$AA$10:$AA$28)</f>
        <v>97</v>
      </c>
      <c r="H296" s="253">
        <f t="shared" si="229"/>
        <v>85</v>
      </c>
      <c r="I296" s="254">
        <f t="shared" si="230"/>
        <v>27506142.120000001</v>
      </c>
      <c r="J296" s="254">
        <f t="shared" si="231"/>
        <v>2</v>
      </c>
      <c r="K296" s="255">
        <f>IF(J296=$AJ$25,$AI$25,IF(J296=$AJ$26,$AI$26,IF(J296=$AJ$27,$AI$27,IF(J296=$AJ$28,$AI$28,IF(J296=$AJ$29,$AI$29,IF(J296=$AJ$30,$AI$30))))))</f>
        <v>0.93</v>
      </c>
      <c r="L296" s="305">
        <f t="shared" si="271"/>
        <v>1.0249999999999999</v>
      </c>
      <c r="M296" s="257">
        <f t="shared" si="233"/>
        <v>21910801.949216288</v>
      </c>
      <c r="N296" s="257">
        <f t="shared" si="234"/>
        <v>24696974.621559199</v>
      </c>
      <c r="O296" s="257">
        <f t="shared" si="235"/>
        <v>26220229.975889999</v>
      </c>
      <c r="P296" s="257">
        <f t="shared" si="236"/>
        <v>27837436.387386803</v>
      </c>
      <c r="Q296" s="258">
        <f t="shared" si="237"/>
        <v>26220229.975889999</v>
      </c>
      <c r="R296" s="257">
        <f t="shared" si="237"/>
        <v>27837436.387386803</v>
      </c>
      <c r="S296" s="257">
        <f t="shared" si="238"/>
        <v>29554388.551677972</v>
      </c>
      <c r="T296" s="257"/>
      <c r="U296" s="257">
        <f t="shared" si="239"/>
        <v>1862418165.6833844</v>
      </c>
      <c r="V296" s="257">
        <f t="shared" si="240"/>
        <v>2099242842.8325319</v>
      </c>
      <c r="W296" s="257">
        <f t="shared" si="241"/>
        <v>2228719547.9506497</v>
      </c>
      <c r="X296" s="258">
        <f t="shared" si="242"/>
        <v>2366182092.9278784</v>
      </c>
      <c r="Y296" s="258">
        <f t="shared" si="243"/>
        <v>2228719547.9506497</v>
      </c>
      <c r="Z296" s="257">
        <f t="shared" si="244"/>
        <v>2366182092.9278784</v>
      </c>
      <c r="AA296" s="257">
        <f t="shared" si="245"/>
        <v>2512123026.8926277</v>
      </c>
      <c r="AB296" s="257"/>
      <c r="AC296" s="32" t="str">
        <f t="shared" si="246"/>
        <v>BERTAHAP</v>
      </c>
      <c r="AD296" s="259">
        <f>IF(AC296=$M$32,$N$32,IF(AC296=$M$33,$N$33,$N$34))</f>
        <v>0</v>
      </c>
      <c r="AE296" s="260">
        <v>2</v>
      </c>
      <c r="AF296" s="261"/>
      <c r="AG296" s="257" t="e">
        <f>IF(AF296&gt;#REF!,"LB","KR")</f>
        <v>#REF!</v>
      </c>
      <c r="AH296" s="261">
        <f t="shared" si="270"/>
        <v>2048660000</v>
      </c>
      <c r="AI296" s="261">
        <f t="shared" si="270"/>
        <v>2309168000</v>
      </c>
      <c r="AJ296" s="261">
        <f t="shared" si="270"/>
        <v>2451592000</v>
      </c>
      <c r="AK296" s="262">
        <f t="shared" si="269"/>
        <v>2602801000</v>
      </c>
      <c r="AL296" s="262">
        <f t="shared" si="269"/>
        <v>2451592000</v>
      </c>
      <c r="AM296" s="261">
        <f t="shared" si="269"/>
        <v>2602801000</v>
      </c>
      <c r="AN296" s="261">
        <f t="shared" si="269"/>
        <v>2763336000</v>
      </c>
      <c r="AO296" s="261">
        <f t="shared" si="261"/>
        <v>2763336002.2386136</v>
      </c>
      <c r="AP296" s="51">
        <f t="shared" si="262"/>
        <v>2598688000</v>
      </c>
      <c r="AQ296" s="42">
        <f t="shared" si="262"/>
        <v>2758970000</v>
      </c>
      <c r="AR296" s="58">
        <f t="shared" si="248"/>
        <v>2338819200</v>
      </c>
      <c r="AS296" s="58">
        <f>(AR296*40%)/24</f>
        <v>38980320</v>
      </c>
      <c r="AT296" s="336">
        <f t="shared" si="250"/>
        <v>48802518.75</v>
      </c>
      <c r="AU296" s="131">
        <f t="shared" si="251"/>
        <v>27589700</v>
      </c>
      <c r="AV296" s="5">
        <f t="shared" si="252"/>
        <v>38980320</v>
      </c>
      <c r="AW296" s="5">
        <f t="shared" si="253"/>
        <v>61289800</v>
      </c>
      <c r="AX296" s="266">
        <f t="shared" si="263"/>
        <v>2929136629.7644868</v>
      </c>
      <c r="AY296" s="117">
        <f t="shared" si="264"/>
        <v>2929136629.7644868</v>
      </c>
      <c r="AZ296" s="2"/>
      <c r="BA296" s="2"/>
      <c r="BV296" s="53">
        <f t="shared" si="254"/>
        <v>-1127751.826919999</v>
      </c>
      <c r="CV296" s="58">
        <f t="shared" si="255"/>
        <v>2483073000</v>
      </c>
      <c r="CW296" s="43">
        <f>(CV296*40%)/36</f>
        <v>27589700</v>
      </c>
      <c r="CZ296" s="53">
        <f t="shared" ref="CZ296:CZ301" si="272">AJ296*90%</f>
        <v>2206432800</v>
      </c>
      <c r="DA296" s="43">
        <f>(CZ296*40%)/24</f>
        <v>36773880</v>
      </c>
      <c r="DB296" s="48">
        <f t="shared" si="259"/>
        <v>61289800</v>
      </c>
    </row>
    <row r="297" spans="1:106" hidden="1">
      <c r="A297" s="3">
        <f t="shared" ref="A297:A298" si="273">A296+1</f>
        <v>258</v>
      </c>
      <c r="B297" s="249">
        <v>6</v>
      </c>
      <c r="C297" s="250" t="s">
        <v>191</v>
      </c>
      <c r="D297" s="285">
        <v>20</v>
      </c>
      <c r="E297" s="252"/>
      <c r="F297" s="40" t="s">
        <v>70</v>
      </c>
      <c r="G297" s="253">
        <f>SUMIF($V$10:$V$28,F297,$AA$10:$AA$28)</f>
        <v>60</v>
      </c>
      <c r="H297" s="253">
        <f t="shared" si="229"/>
        <v>51</v>
      </c>
      <c r="I297" s="254">
        <f t="shared" si="230"/>
        <v>27506142.120000001</v>
      </c>
      <c r="J297" s="254">
        <f t="shared" si="231"/>
        <v>2</v>
      </c>
      <c r="K297" s="255">
        <f>IF(J297=$AJ$25,$AI$25,IF(J297=$AJ$26,$AI$26,IF(J297=$AJ$27,$AI$27,IF(J297=$AJ$28,$AI$28,IF(J297=$AJ$29,$AI$29,IF(J297=$AJ$30,$AI$30))))))</f>
        <v>0.93</v>
      </c>
      <c r="L297" s="305">
        <f t="shared" si="271"/>
        <v>1.0249999999999999</v>
      </c>
      <c r="M297" s="257">
        <f t="shared" si="233"/>
        <v>21910801.949216288</v>
      </c>
      <c r="N297" s="257">
        <f t="shared" si="234"/>
        <v>24696974.621559199</v>
      </c>
      <c r="O297" s="257">
        <f t="shared" si="235"/>
        <v>26220229.975889999</v>
      </c>
      <c r="P297" s="257">
        <f t="shared" si="236"/>
        <v>27837436.387386803</v>
      </c>
      <c r="Q297" s="258">
        <f t="shared" si="237"/>
        <v>26220229.975889999</v>
      </c>
      <c r="R297" s="257">
        <f t="shared" si="237"/>
        <v>27837436.387386803</v>
      </c>
      <c r="S297" s="257">
        <f t="shared" si="238"/>
        <v>29554388.551677972</v>
      </c>
      <c r="T297" s="257"/>
      <c r="U297" s="257">
        <f t="shared" si="239"/>
        <v>1117450899.4100306</v>
      </c>
      <c r="V297" s="257">
        <f t="shared" si="240"/>
        <v>1259545705.6995192</v>
      </c>
      <c r="W297" s="257">
        <f t="shared" si="241"/>
        <v>1337231728.77039</v>
      </c>
      <c r="X297" s="258">
        <f t="shared" si="242"/>
        <v>1419709255.756727</v>
      </c>
      <c r="Y297" s="258">
        <f t="shared" si="243"/>
        <v>1337231728.77039</v>
      </c>
      <c r="Z297" s="257">
        <f t="shared" si="244"/>
        <v>1419709255.756727</v>
      </c>
      <c r="AA297" s="257">
        <f t="shared" si="245"/>
        <v>1507273816.1355765</v>
      </c>
      <c r="AB297" s="257"/>
      <c r="AC297" s="32" t="str">
        <f t="shared" si="246"/>
        <v>BERTAHAP</v>
      </c>
      <c r="AD297" s="259">
        <f>IF(AC297=$M$32,$N$32,IF(AC297=$M$33,$N$33,$N$34))</f>
        <v>0</v>
      </c>
      <c r="AE297" s="260">
        <v>2</v>
      </c>
      <c r="AF297" s="261"/>
      <c r="AG297" s="257" t="e">
        <f>IF(AF297&gt;#REF!,"LB","KR")</f>
        <v>#REF!</v>
      </c>
      <c r="AH297" s="261">
        <f t="shared" si="270"/>
        <v>1229196000</v>
      </c>
      <c r="AI297" s="261">
        <f t="shared" si="270"/>
        <v>1385501000</v>
      </c>
      <c r="AJ297" s="261">
        <f t="shared" si="270"/>
        <v>1470955000</v>
      </c>
      <c r="AK297" s="262">
        <f t="shared" si="269"/>
        <v>1561681000</v>
      </c>
      <c r="AL297" s="262">
        <f t="shared" si="269"/>
        <v>1470955000</v>
      </c>
      <c r="AM297" s="261">
        <f t="shared" si="269"/>
        <v>1561681000</v>
      </c>
      <c r="AN297" s="261">
        <f t="shared" si="269"/>
        <v>1658002000</v>
      </c>
      <c r="AO297" s="261">
        <f>AK297*$AO$38</f>
        <v>1658002026.0142825</v>
      </c>
      <c r="AP297" s="51">
        <f>ROUNDUP(AJ297+(AJ297*6%),-3)</f>
        <v>1559213000</v>
      </c>
      <c r="AQ297" s="42">
        <f>ROUNDUP(AK297+(AK297*6%),-3)</f>
        <v>1655382000</v>
      </c>
      <c r="AR297" s="58">
        <f t="shared" si="248"/>
        <v>1403291700</v>
      </c>
      <c r="AS297" s="58">
        <f>(AR297*40%)/24</f>
        <v>23388195</v>
      </c>
      <c r="AT297" s="336">
        <f t="shared" si="250"/>
        <v>29281518.75</v>
      </c>
      <c r="AU297" s="131">
        <f t="shared" si="251"/>
        <v>16553820</v>
      </c>
      <c r="AV297" s="5">
        <f t="shared" si="252"/>
        <v>23388195</v>
      </c>
      <c r="AW297" s="5">
        <f t="shared" si="253"/>
        <v>36773875</v>
      </c>
      <c r="AX297" s="266">
        <f>AQ297*$AX$38</f>
        <v>1757481977.8586922</v>
      </c>
      <c r="AY297" s="117">
        <f t="shared" si="264"/>
        <v>1757481977.8586922</v>
      </c>
      <c r="AZ297" s="2"/>
      <c r="BA297" s="2"/>
      <c r="BV297" s="53">
        <f t="shared" si="254"/>
        <v>-1127751.826919999</v>
      </c>
      <c r="CV297" s="58">
        <f t="shared" si="255"/>
        <v>1489843800</v>
      </c>
      <c r="CW297" s="43">
        <f>(CV297*40%)/36</f>
        <v>16553820</v>
      </c>
      <c r="CZ297" s="53">
        <f t="shared" si="272"/>
        <v>1323859500</v>
      </c>
      <c r="DA297" s="43">
        <f>(CZ297*40%)/24</f>
        <v>22064325</v>
      </c>
      <c r="DB297" s="48">
        <f t="shared" si="259"/>
        <v>36773875</v>
      </c>
    </row>
    <row r="298" spans="1:106" hidden="1">
      <c r="A298" s="3">
        <f t="shared" si="273"/>
        <v>259</v>
      </c>
      <c r="B298" s="249">
        <v>7</v>
      </c>
      <c r="C298" s="250" t="s">
        <v>191</v>
      </c>
      <c r="D298" s="285">
        <v>22</v>
      </c>
      <c r="E298" s="252">
        <v>0</v>
      </c>
      <c r="F298" s="40" t="s">
        <v>89</v>
      </c>
      <c r="G298" s="253">
        <f>SUMIF($V$10:$V$28,F298,$AA$10:$AA$28)</f>
        <v>81</v>
      </c>
      <c r="H298" s="253">
        <f t="shared" si="229"/>
        <v>70</v>
      </c>
      <c r="I298" s="254">
        <f t="shared" si="230"/>
        <v>27506142.120000001</v>
      </c>
      <c r="J298" s="254">
        <f t="shared" si="231"/>
        <v>4</v>
      </c>
      <c r="K298" s="255">
        <f>IF(J298=$AJ$25,$AI$25,IF(J298=$AJ$26,$AI$26,IF(J298=$AJ$27,$AI$27,IF(J298=$AJ$28,$AI$28,IF(J298=$AJ$29,$AI$29,IF(J298=$AJ$30,$AI$30))))))</f>
        <v>0.97</v>
      </c>
      <c r="L298" s="305">
        <f t="shared" si="271"/>
        <v>1.0249999999999999</v>
      </c>
      <c r="M298" s="257">
        <f t="shared" si="233"/>
        <v>22853202.033053543</v>
      </c>
      <c r="N298" s="257">
        <f t="shared" si="234"/>
        <v>25759210.089153141</v>
      </c>
      <c r="O298" s="257">
        <f t="shared" si="235"/>
        <v>27347981.802809998</v>
      </c>
      <c r="P298" s="257">
        <f t="shared" si="236"/>
        <v>29034745.479317419</v>
      </c>
      <c r="Q298" s="258">
        <f t="shared" si="237"/>
        <v>27347981.802809998</v>
      </c>
      <c r="R298" s="257">
        <f t="shared" si="237"/>
        <v>29034745.479317419</v>
      </c>
      <c r="S298" s="257">
        <f t="shared" si="238"/>
        <v>30825545.048524335</v>
      </c>
      <c r="T298" s="257"/>
      <c r="U298" s="257">
        <f t="shared" si="239"/>
        <v>1599724142.3137481</v>
      </c>
      <c r="V298" s="257">
        <f t="shared" si="240"/>
        <v>1803144706.2407198</v>
      </c>
      <c r="W298" s="257">
        <f t="shared" si="241"/>
        <v>1914358726.1966999</v>
      </c>
      <c r="X298" s="258">
        <f t="shared" si="242"/>
        <v>2032432183.5522194</v>
      </c>
      <c r="Y298" s="258">
        <f t="shared" si="243"/>
        <v>1914358726.1966999</v>
      </c>
      <c r="Z298" s="257">
        <f t="shared" si="244"/>
        <v>2032432183.5522194</v>
      </c>
      <c r="AA298" s="257">
        <f t="shared" si="245"/>
        <v>2157788153.3967032</v>
      </c>
      <c r="AB298" s="257"/>
      <c r="AC298" s="32" t="str">
        <f t="shared" si="246"/>
        <v>BERTAHAP</v>
      </c>
      <c r="AD298" s="259">
        <f>IF(AC298=$M$32,$N$32,IF(AC298=$M$33,$N$33,$N$34))</f>
        <v>0</v>
      </c>
      <c r="AE298" s="260">
        <v>2</v>
      </c>
      <c r="AF298" s="261"/>
      <c r="AG298" s="257" t="e">
        <f>IF(AF298&gt;#REF!,"LB","KR")</f>
        <v>#REF!</v>
      </c>
      <c r="AH298" s="261">
        <f t="shared" si="270"/>
        <v>1759697000</v>
      </c>
      <c r="AI298" s="261">
        <f t="shared" si="270"/>
        <v>1983460000</v>
      </c>
      <c r="AJ298" s="261">
        <f t="shared" si="270"/>
        <v>2105795000</v>
      </c>
      <c r="AK298" s="262">
        <f t="shared" si="269"/>
        <v>2235676000</v>
      </c>
      <c r="AL298" s="262">
        <f t="shared" si="269"/>
        <v>2105795000</v>
      </c>
      <c r="AM298" s="261">
        <f t="shared" si="269"/>
        <v>2235676000</v>
      </c>
      <c r="AN298" s="261">
        <f t="shared" si="269"/>
        <v>2373567000</v>
      </c>
      <c r="AO298" s="261">
        <f>AK298*$AO$38</f>
        <v>2373567545.1718416</v>
      </c>
      <c r="AP298" s="51">
        <f>ROUNDUP(AJ298+(AJ298*6%),-3)</f>
        <v>2232143000</v>
      </c>
      <c r="AQ298" s="42">
        <f>ROUNDUP(AK298+(AK298*6%),-3)</f>
        <v>2369817000</v>
      </c>
      <c r="AR298" s="58">
        <f t="shared" si="248"/>
        <v>2008928700</v>
      </c>
      <c r="AS298" s="58">
        <f>(AR298*40%)/24</f>
        <v>33482145</v>
      </c>
      <c r="AT298" s="336">
        <f t="shared" si="250"/>
        <v>41918925</v>
      </c>
      <c r="AU298" s="131">
        <f t="shared" si="251"/>
        <v>23698170</v>
      </c>
      <c r="AV298" s="5">
        <f t="shared" si="252"/>
        <v>33482145</v>
      </c>
      <c r="AW298" s="5">
        <f t="shared" si="253"/>
        <v>52644875</v>
      </c>
      <c r="AX298" s="266">
        <f>AQ298*$AX$38</f>
        <v>2515981609.2739635</v>
      </c>
      <c r="AY298" s="117">
        <f>AQ298*$AY$39</f>
        <v>2515981609.2739635</v>
      </c>
      <c r="AZ298" s="2"/>
      <c r="BA298" s="2"/>
      <c r="BV298" s="53">
        <f t="shared" si="254"/>
        <v>0</v>
      </c>
      <c r="CV298" s="58">
        <f t="shared" si="255"/>
        <v>2132835300</v>
      </c>
      <c r="CW298" s="43">
        <f>(CV298*40%)/36</f>
        <v>23698170</v>
      </c>
      <c r="CZ298" s="53">
        <f t="shared" si="272"/>
        <v>1895215500</v>
      </c>
      <c r="DA298" s="43">
        <f>(CZ298*40%)/24</f>
        <v>31586925</v>
      </c>
      <c r="DB298" s="48">
        <f t="shared" si="259"/>
        <v>52644875</v>
      </c>
    </row>
    <row r="299" spans="1:106" hidden="1">
      <c r="A299" s="134"/>
      <c r="B299" s="135"/>
      <c r="C299" s="317"/>
      <c r="D299" s="318"/>
      <c r="E299" s="318"/>
      <c r="F299" s="319"/>
      <c r="G299" s="319"/>
      <c r="H299" s="320"/>
      <c r="I299" s="321"/>
      <c r="J299" s="321"/>
      <c r="K299" s="321"/>
      <c r="L299" s="322"/>
      <c r="M299" s="322"/>
      <c r="N299" s="322"/>
      <c r="O299" s="322"/>
      <c r="P299" s="322"/>
      <c r="Q299" s="322"/>
      <c r="R299" s="322"/>
      <c r="S299" s="322"/>
      <c r="T299" s="323"/>
      <c r="U299" s="324"/>
      <c r="V299" s="324"/>
      <c r="W299" s="324"/>
      <c r="X299" s="325"/>
      <c r="Y299" s="325"/>
      <c r="Z299" s="325"/>
      <c r="AA299" s="326"/>
      <c r="AB299" s="323"/>
      <c r="AC299" s="319"/>
      <c r="AD299" s="327"/>
      <c r="AE299" s="328"/>
      <c r="AF299" s="326"/>
      <c r="AG299" s="324"/>
      <c r="AH299" s="326"/>
      <c r="AI299" s="326"/>
      <c r="AJ299" s="326"/>
      <c r="AK299" s="329"/>
      <c r="AL299" s="329"/>
      <c r="AM299" s="329"/>
      <c r="AN299" s="319"/>
      <c r="AO299" s="24"/>
      <c r="AP299" s="24"/>
      <c r="AV299" s="5"/>
      <c r="AW299" s="5"/>
      <c r="AX299" s="5"/>
      <c r="AZ299" s="2"/>
      <c r="BA299" s="2"/>
      <c r="CZ299" s="53">
        <f t="shared" si="272"/>
        <v>0</v>
      </c>
      <c r="DA299" s="43">
        <f>(CZ299*50%)/24</f>
        <v>0</v>
      </c>
    </row>
    <row r="300" spans="1:106" hidden="1">
      <c r="A300" s="134"/>
      <c r="B300" s="135"/>
      <c r="C300" s="147"/>
      <c r="D300" s="135"/>
      <c r="E300" s="135"/>
      <c r="F300" s="137"/>
      <c r="G300" s="137"/>
      <c r="H300" s="138"/>
      <c r="I300" s="82"/>
      <c r="J300" s="82"/>
      <c r="K300" s="82"/>
      <c r="L300" s="139"/>
      <c r="M300" s="139"/>
      <c r="N300" s="139"/>
      <c r="O300" s="139"/>
      <c r="P300" s="139"/>
      <c r="Q300" s="139"/>
      <c r="R300" s="139"/>
      <c r="S300" s="139"/>
      <c r="T300" s="140"/>
      <c r="U300" s="141"/>
      <c r="V300" s="141"/>
      <c r="W300" s="141"/>
      <c r="X300" s="142"/>
      <c r="Y300" s="142"/>
      <c r="Z300" s="142"/>
      <c r="AA300" s="143"/>
      <c r="AB300" s="140"/>
      <c r="AC300" s="137"/>
      <c r="AD300" s="144"/>
      <c r="AE300" s="145"/>
      <c r="AF300" s="143"/>
      <c r="AG300" s="141"/>
      <c r="AH300" s="143"/>
      <c r="AI300" s="143"/>
      <c r="AJ300" s="143"/>
      <c r="AK300" s="146"/>
      <c r="AL300" s="146"/>
      <c r="AM300" s="146"/>
      <c r="AN300" s="137"/>
      <c r="AO300" s="24"/>
      <c r="AP300" s="24"/>
      <c r="AV300" s="5"/>
      <c r="AW300" s="5"/>
      <c r="AX300" s="5"/>
      <c r="AZ300" s="2"/>
      <c r="BA300" s="2"/>
      <c r="CZ300" s="53">
        <f t="shared" si="272"/>
        <v>0</v>
      </c>
      <c r="DA300" s="43">
        <f>(CZ300*50%)/24</f>
        <v>0</v>
      </c>
    </row>
    <row r="301" spans="1:106" hidden="1">
      <c r="A301" s="148"/>
      <c r="B301" s="149"/>
      <c r="C301" s="150"/>
      <c r="D301" s="150"/>
      <c r="E301" s="150"/>
      <c r="F301" s="150"/>
      <c r="G301" s="150"/>
      <c r="H301" s="151"/>
      <c r="I301" s="152"/>
      <c r="J301" s="152"/>
      <c r="K301" s="152"/>
      <c r="L301" s="153"/>
      <c r="M301" s="153"/>
      <c r="N301" s="153"/>
      <c r="O301" s="153"/>
      <c r="P301" s="153"/>
      <c r="Q301" s="153"/>
      <c r="R301" s="153"/>
      <c r="S301" s="153"/>
      <c r="T301" s="154"/>
      <c r="U301" s="155"/>
      <c r="V301" s="155"/>
      <c r="W301" s="155"/>
      <c r="X301" s="155"/>
      <c r="Y301" s="155"/>
      <c r="Z301" s="155"/>
      <c r="AA301" s="151"/>
      <c r="AB301" s="154"/>
      <c r="AC301" s="150"/>
      <c r="AD301" s="156"/>
      <c r="AE301" s="157"/>
      <c r="AF301" s="151"/>
      <c r="AG301" s="151"/>
      <c r="AH301" s="158"/>
      <c r="AI301" s="151"/>
      <c r="AJ301" s="158"/>
      <c r="AK301" s="150"/>
      <c r="AL301" s="150"/>
      <c r="AM301" s="150"/>
      <c r="AN301" s="150"/>
      <c r="AO301" s="337"/>
      <c r="AP301" s="337"/>
      <c r="AV301" s="5"/>
      <c r="AW301" s="5"/>
      <c r="AX301" s="5"/>
      <c r="AZ301" s="2"/>
      <c r="BA301" s="2"/>
      <c r="CZ301" s="53">
        <f t="shared" si="272"/>
        <v>0</v>
      </c>
      <c r="DA301" s="43">
        <f>(CZ301*50%)/24</f>
        <v>0</v>
      </c>
    </row>
    <row r="302" spans="1:106" hidden="1">
      <c r="A302" s="159">
        <f>COUNT(A40:A300)</f>
        <v>259</v>
      </c>
      <c r="B302" s="160"/>
      <c r="C302" s="161"/>
      <c r="D302" s="162" t="s">
        <v>192</v>
      </c>
      <c r="E302" s="163"/>
      <c r="F302" s="163"/>
      <c r="G302" s="163"/>
      <c r="H302" s="164">
        <f>SUM(H40:H301)</f>
        <v>17551</v>
      </c>
      <c r="L302" s="165" t="s">
        <v>193</v>
      </c>
      <c r="M302" s="166">
        <f>W302/H302</f>
        <v>26166561.732871704</v>
      </c>
      <c r="N302" s="167"/>
      <c r="O302" s="167"/>
      <c r="P302" s="168"/>
      <c r="Q302" s="168"/>
      <c r="R302" s="168"/>
      <c r="S302" s="168"/>
      <c r="T302" s="168"/>
      <c r="U302" s="169">
        <f t="shared" ref="U302:AA302" si="274">SUM(U40:U300)</f>
        <v>383769364878.23242</v>
      </c>
      <c r="V302" s="169">
        <f t="shared" si="274"/>
        <v>432569391430.63281</v>
      </c>
      <c r="W302" s="170">
        <f t="shared" si="274"/>
        <v>459249324973.63129</v>
      </c>
      <c r="X302" s="169">
        <f t="shared" si="274"/>
        <v>487574818438.2522</v>
      </c>
      <c r="Y302" s="169">
        <f t="shared" si="274"/>
        <v>459249324973.63129</v>
      </c>
      <c r="Z302" s="169">
        <f t="shared" si="274"/>
        <v>487574818438.2522</v>
      </c>
      <c r="AA302" s="169">
        <f t="shared" si="274"/>
        <v>517647366359.75372</v>
      </c>
      <c r="AB302" s="171"/>
      <c r="AC302" s="172" t="e">
        <f>#REF!/H302</f>
        <v>#REF!</v>
      </c>
      <c r="AD302" s="173"/>
      <c r="AE302" s="173"/>
      <c r="AF302" s="173"/>
      <c r="AG302" s="174"/>
      <c r="AH302" s="175">
        <f t="shared" ref="AH302:AN302" si="275">SUM(AH40:AH300)</f>
        <v>422146401000</v>
      </c>
      <c r="AI302" s="175">
        <f t="shared" si="275"/>
        <v>475826441000</v>
      </c>
      <c r="AJ302" s="175">
        <f t="shared" si="275"/>
        <v>505174378000</v>
      </c>
      <c r="AK302" s="175">
        <f t="shared" si="275"/>
        <v>536332429000</v>
      </c>
      <c r="AL302" s="175">
        <f t="shared" si="275"/>
        <v>505174378000</v>
      </c>
      <c r="AM302" s="175">
        <f t="shared" si="275"/>
        <v>536332429000</v>
      </c>
      <c r="AN302" s="175">
        <f t="shared" si="275"/>
        <v>569412232000</v>
      </c>
      <c r="AO302" s="175"/>
      <c r="AP302" s="175"/>
      <c r="AQ302" s="137"/>
      <c r="AR302" s="137"/>
      <c r="AS302" s="228">
        <f>MIN(AS40:AS298)</f>
        <v>22817745</v>
      </c>
      <c r="AT302" s="336">
        <f>MIN(AT40:AT298)</f>
        <v>28567331.25</v>
      </c>
      <c r="AU302" s="336">
        <f>MIN(AU40:AU298)</f>
        <v>16150070</v>
      </c>
      <c r="AV302" s="336">
        <f>MIN(AV40:AV298)</f>
        <v>22817745</v>
      </c>
      <c r="AW302" s="336">
        <f>MIN(AW40:AW298)</f>
        <v>35876950</v>
      </c>
      <c r="AX302" s="336"/>
      <c r="CW302" s="58">
        <f>MIN(CW40:CW298)</f>
        <v>16150070</v>
      </c>
      <c r="DA302" s="58">
        <f>MIN(DA40:DA298)</f>
        <v>21526170</v>
      </c>
      <c r="DB302" s="58">
        <f>MIN(DB40:DB298)</f>
        <v>35876950</v>
      </c>
    </row>
    <row r="303" spans="1:106" s="3" customFormat="1" hidden="1">
      <c r="B303" s="176"/>
      <c r="C303" s="176"/>
      <c r="D303" s="177"/>
      <c r="E303" s="177"/>
      <c r="F303" s="177"/>
      <c r="G303" s="177"/>
      <c r="H303" s="178"/>
      <c r="L303" s="179"/>
      <c r="M303" s="180">
        <v>24461000</v>
      </c>
      <c r="N303" s="179">
        <f>M303/M302</f>
        <v>0.93481903544365574</v>
      </c>
      <c r="O303" s="179"/>
      <c r="P303" s="179"/>
      <c r="Q303" s="179"/>
      <c r="R303" s="179"/>
      <c r="S303" s="179"/>
      <c r="T303" s="179"/>
      <c r="U303" s="181"/>
      <c r="V303" s="181"/>
      <c r="W303" s="181"/>
      <c r="X303" s="181"/>
      <c r="Y303" s="181"/>
      <c r="Z303" s="181"/>
      <c r="AA303" s="181"/>
      <c r="AB303" s="177"/>
      <c r="AC303" s="182"/>
      <c r="AD303" s="176"/>
      <c r="AE303" s="176"/>
      <c r="AF303" s="176"/>
      <c r="AG303" s="176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07"/>
      <c r="AR303" s="107"/>
      <c r="AS303" s="176"/>
      <c r="AT303" s="84"/>
      <c r="AU303" s="84"/>
      <c r="AV303" s="84"/>
      <c r="AW303" s="84"/>
      <c r="AX303" s="84"/>
      <c r="AY303" s="183"/>
      <c r="AZ303" s="184"/>
      <c r="BA303" s="184"/>
      <c r="BX303" s="84"/>
      <c r="CA303" s="84"/>
    </row>
    <row r="304" spans="1:106" s="3" customFormat="1" hidden="1">
      <c r="B304" s="176"/>
      <c r="C304" s="176"/>
      <c r="D304" s="177"/>
      <c r="E304" s="177"/>
      <c r="F304" s="177"/>
      <c r="G304" s="177"/>
      <c r="H304" s="178"/>
      <c r="L304" s="179"/>
      <c r="M304" s="180"/>
      <c r="N304" s="180"/>
      <c r="O304" s="180"/>
      <c r="P304" s="180"/>
      <c r="Q304" s="180"/>
      <c r="R304" s="180"/>
      <c r="S304" s="180"/>
      <c r="T304" s="179"/>
      <c r="U304" s="180">
        <f t="shared" ref="U304:AA304" si="276">SUM(U40:U298)</f>
        <v>383769364878.23242</v>
      </c>
      <c r="V304" s="180">
        <f t="shared" si="276"/>
        <v>432569391430.63281</v>
      </c>
      <c r="W304" s="180">
        <f t="shared" si="276"/>
        <v>459249324973.63129</v>
      </c>
      <c r="X304" s="180">
        <f t="shared" si="276"/>
        <v>487574818438.2522</v>
      </c>
      <c r="Y304" s="180">
        <f t="shared" si="276"/>
        <v>459249324973.63129</v>
      </c>
      <c r="Z304" s="180">
        <f t="shared" si="276"/>
        <v>487574818438.2522</v>
      </c>
      <c r="AA304" s="180">
        <f t="shared" si="276"/>
        <v>517647366359.75372</v>
      </c>
      <c r="AB304" s="177"/>
      <c r="AC304" s="182"/>
      <c r="AD304" s="176"/>
      <c r="AE304" s="176"/>
      <c r="AF304" s="176"/>
      <c r="AG304" s="176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07"/>
      <c r="AR304" s="107"/>
      <c r="AS304" s="176"/>
      <c r="AT304" s="84"/>
      <c r="AU304" s="84"/>
      <c r="AV304" s="84"/>
      <c r="AW304" s="84"/>
      <c r="AX304" s="84"/>
      <c r="AY304" s="183"/>
      <c r="AZ304" s="184"/>
      <c r="BA304" s="184"/>
      <c r="BX304" s="84"/>
      <c r="CA304" s="84"/>
    </row>
    <row r="305" spans="2:79" s="3" customFormat="1" hidden="1">
      <c r="B305" s="176"/>
      <c r="C305" s="176"/>
      <c r="D305" s="177"/>
      <c r="E305" s="177"/>
      <c r="F305" s="177"/>
      <c r="G305" s="177"/>
      <c r="H305" s="178"/>
      <c r="L305" s="185"/>
      <c r="M305" s="180"/>
      <c r="N305" s="180"/>
      <c r="O305" s="180"/>
      <c r="P305" s="180"/>
      <c r="Q305" s="180"/>
      <c r="R305" s="180"/>
      <c r="S305" s="180"/>
      <c r="T305" s="179"/>
      <c r="U305" s="186">
        <f t="shared" ref="U305:AA305" si="277">U304/$H$302</f>
        <v>21865954.354636911</v>
      </c>
      <c r="V305" s="186">
        <f t="shared" si="277"/>
        <v>24646424.216889795</v>
      </c>
      <c r="W305" s="186">
        <f t="shared" si="277"/>
        <v>26166561.732871704</v>
      </c>
      <c r="X305" s="186">
        <f t="shared" si="277"/>
        <v>27780458.004572514</v>
      </c>
      <c r="Y305" s="186">
        <f t="shared" si="277"/>
        <v>26166561.732871704</v>
      </c>
      <c r="Z305" s="186">
        <f t="shared" si="277"/>
        <v>27780458.004572514</v>
      </c>
      <c r="AA305" s="186">
        <f t="shared" si="277"/>
        <v>29493895.866888139</v>
      </c>
      <c r="AB305" s="177"/>
      <c r="AC305" s="182"/>
      <c r="AD305" s="176"/>
      <c r="AE305" s="176"/>
      <c r="AF305" s="176"/>
      <c r="AG305" s="176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07"/>
      <c r="AR305" s="107"/>
      <c r="AS305" s="176"/>
      <c r="AT305" s="84"/>
      <c r="AU305" s="84"/>
      <c r="AV305" s="84"/>
      <c r="AW305" s="84"/>
      <c r="AX305" s="84"/>
      <c r="AY305" s="183"/>
      <c r="AZ305" s="184"/>
      <c r="BA305" s="184"/>
      <c r="BX305" s="84"/>
      <c r="CA305" s="84"/>
    </row>
    <row r="306" spans="2:79" s="3" customFormat="1" hidden="1">
      <c r="B306" s="176"/>
      <c r="C306" s="176"/>
      <c r="D306" s="177"/>
      <c r="E306" s="177"/>
      <c r="F306" s="177"/>
      <c r="G306" s="177"/>
      <c r="H306" s="178"/>
      <c r="L306" s="179"/>
      <c r="M306" s="87" t="s">
        <v>116</v>
      </c>
      <c r="N306" s="87" t="s">
        <v>117</v>
      </c>
      <c r="O306" s="87" t="s">
        <v>118</v>
      </c>
      <c r="P306" s="87" t="s">
        <v>119</v>
      </c>
      <c r="Q306" s="87" t="s">
        <v>120</v>
      </c>
      <c r="R306" s="87" t="s">
        <v>121</v>
      </c>
      <c r="S306" s="87" t="s">
        <v>122</v>
      </c>
      <c r="T306" s="179"/>
      <c r="U306" s="181"/>
      <c r="V306" s="181"/>
      <c r="W306" s="181"/>
      <c r="X306" s="181"/>
      <c r="Y306" s="181"/>
      <c r="Z306" s="181"/>
      <c r="AA306" s="181"/>
      <c r="AB306" s="177"/>
      <c r="AC306" s="182"/>
      <c r="AD306" s="176"/>
      <c r="AE306" s="176"/>
      <c r="AF306" s="176"/>
      <c r="AG306" s="176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07"/>
      <c r="AR306" s="107"/>
      <c r="AS306" s="176"/>
      <c r="AT306" s="84"/>
      <c r="AU306" s="84"/>
      <c r="AV306" s="84"/>
      <c r="AW306" s="84"/>
      <c r="AX306" s="84"/>
      <c r="AY306" s="183"/>
      <c r="AZ306" s="184"/>
      <c r="BA306" s="184"/>
      <c r="BX306" s="84"/>
      <c r="CA306" s="84"/>
    </row>
    <row r="307" spans="2:79" hidden="1">
      <c r="L307" s="15" t="s">
        <v>194</v>
      </c>
      <c r="M307" s="187">
        <f t="shared" ref="M307:S307" si="278">MIN(M40:M298)</f>
        <v>21376392.145576868</v>
      </c>
      <c r="N307" s="187">
        <f t="shared" si="278"/>
        <v>24094609.386887025</v>
      </c>
      <c r="O307" s="187">
        <f t="shared" si="278"/>
        <v>25580712.171600003</v>
      </c>
      <c r="P307" s="187">
        <f t="shared" si="278"/>
        <v>27158474.52427981</v>
      </c>
      <c r="Q307" s="187">
        <f t="shared" si="278"/>
        <v>25580712.171600003</v>
      </c>
      <c r="R307" s="187">
        <f t="shared" si="278"/>
        <v>27158474.52427981</v>
      </c>
      <c r="S307" s="187">
        <f t="shared" si="278"/>
        <v>28833549.806515098</v>
      </c>
      <c r="U307" s="187">
        <f t="shared" ref="U307:AA307" si="279">MIN(U40:U298)</f>
        <v>1090195999.4244204</v>
      </c>
      <c r="V307" s="187">
        <f t="shared" si="279"/>
        <v>1228825078.7312384</v>
      </c>
      <c r="W307" s="187">
        <f t="shared" si="279"/>
        <v>1304616320.7516</v>
      </c>
      <c r="X307" s="187">
        <f t="shared" si="279"/>
        <v>1385082200.7382703</v>
      </c>
      <c r="Y307" s="187">
        <f t="shared" si="279"/>
        <v>1304616320.7516</v>
      </c>
      <c r="Z307" s="187">
        <f t="shared" si="279"/>
        <v>1385082200.7382703</v>
      </c>
      <c r="AA307" s="187">
        <f t="shared" si="279"/>
        <v>1470511040.1322699</v>
      </c>
      <c r="AH307" s="187">
        <f t="shared" ref="AH307:AX307" si="280">MIN(AH40:AH298)</f>
        <v>1199216000</v>
      </c>
      <c r="AI307" s="187">
        <f t="shared" si="280"/>
        <v>1351708000</v>
      </c>
      <c r="AJ307" s="187">
        <f t="shared" si="280"/>
        <v>1435078000</v>
      </c>
      <c r="AK307" s="187">
        <f t="shared" si="280"/>
        <v>1523591000</v>
      </c>
      <c r="AL307" s="187">
        <f t="shared" si="280"/>
        <v>1435078000</v>
      </c>
      <c r="AM307" s="187">
        <f t="shared" si="280"/>
        <v>1523591000</v>
      </c>
      <c r="AN307" s="187">
        <f t="shared" si="280"/>
        <v>1617563000</v>
      </c>
      <c r="AO307" s="187">
        <f t="shared" si="280"/>
        <v>1617562719.157835</v>
      </c>
      <c r="AP307" s="187">
        <f t="shared" si="280"/>
        <v>1521183000</v>
      </c>
      <c r="AQ307" s="187">
        <f t="shared" si="280"/>
        <v>1615007000</v>
      </c>
      <c r="AR307" s="187">
        <f t="shared" si="280"/>
        <v>1369064700</v>
      </c>
      <c r="AS307" s="187">
        <f t="shared" si="280"/>
        <v>22817745</v>
      </c>
      <c r="AT307" s="187">
        <f t="shared" si="280"/>
        <v>28567331.25</v>
      </c>
      <c r="AU307" s="187">
        <f t="shared" si="280"/>
        <v>16150070</v>
      </c>
      <c r="AV307" s="187">
        <f t="shared" si="280"/>
        <v>22817745</v>
      </c>
      <c r="AW307" s="187">
        <f t="shared" si="280"/>
        <v>35876950</v>
      </c>
      <c r="AX307" s="187">
        <f t="shared" si="280"/>
        <v>1714616745.0266058</v>
      </c>
    </row>
    <row r="308" spans="2:79" hidden="1">
      <c r="H308" s="53"/>
      <c r="L308" s="15" t="s">
        <v>195</v>
      </c>
      <c r="M308" s="187">
        <f t="shared" ref="M308:S308" si="281">MAX(M40:M298)</f>
        <v>22964681.067361128</v>
      </c>
      <c r="N308" s="187">
        <f t="shared" si="281"/>
        <v>25884864.772514869</v>
      </c>
      <c r="O308" s="187">
        <f t="shared" si="281"/>
        <v>27481386.592092004</v>
      </c>
      <c r="P308" s="187">
        <f t="shared" si="281"/>
        <v>29176378.384094581</v>
      </c>
      <c r="Q308" s="187">
        <f t="shared" si="281"/>
        <v>27481386.592092004</v>
      </c>
      <c r="R308" s="187">
        <f t="shared" si="281"/>
        <v>29176378.384094581</v>
      </c>
      <c r="S308" s="187">
        <f t="shared" si="281"/>
        <v>30975913.560956165</v>
      </c>
      <c r="U308" s="187">
        <f t="shared" ref="U308:AA308" si="282">MAX(U40:U298)</f>
        <v>2271609431.3539171</v>
      </c>
      <c r="V308" s="187">
        <f t="shared" si="282"/>
        <v>2560466778.2709293</v>
      </c>
      <c r="W308" s="187">
        <f t="shared" si="282"/>
        <v>2718390766.5064201</v>
      </c>
      <c r="X308" s="187">
        <f t="shared" si="282"/>
        <v>2886055160.7771907</v>
      </c>
      <c r="Y308" s="187">
        <f t="shared" si="282"/>
        <v>2718390766.5064201</v>
      </c>
      <c r="Z308" s="187">
        <f t="shared" si="282"/>
        <v>2886055160.7771907</v>
      </c>
      <c r="AA308" s="187">
        <f t="shared" si="282"/>
        <v>3064060728.0141687</v>
      </c>
      <c r="AH308" s="187">
        <f t="shared" ref="AH308:AX308" si="283">MAX(AH40:AH298)</f>
        <v>2498771000</v>
      </c>
      <c r="AI308" s="187">
        <f t="shared" si="283"/>
        <v>2816514000</v>
      </c>
      <c r="AJ308" s="187">
        <f t="shared" si="283"/>
        <v>2990230000</v>
      </c>
      <c r="AK308" s="187">
        <f t="shared" si="283"/>
        <v>3174661000</v>
      </c>
      <c r="AL308" s="187">
        <f t="shared" si="283"/>
        <v>2990230000</v>
      </c>
      <c r="AM308" s="187">
        <f t="shared" si="283"/>
        <v>3174661000</v>
      </c>
      <c r="AN308" s="187">
        <f t="shared" si="283"/>
        <v>3370467000</v>
      </c>
      <c r="AO308" s="187">
        <f t="shared" si="283"/>
        <v>3370467060.7560239</v>
      </c>
      <c r="AP308" s="187">
        <f t="shared" si="283"/>
        <v>3169644000</v>
      </c>
      <c r="AQ308" s="187">
        <f t="shared" si="283"/>
        <v>3365141000</v>
      </c>
      <c r="AR308" s="187">
        <f t="shared" si="283"/>
        <v>2852679600</v>
      </c>
      <c r="AS308" s="187">
        <f t="shared" si="283"/>
        <v>47544660</v>
      </c>
      <c r="AT308" s="187">
        <f t="shared" si="283"/>
        <v>59524893.75</v>
      </c>
      <c r="AU308" s="187">
        <f t="shared" si="283"/>
        <v>33651410</v>
      </c>
      <c r="AV308" s="187">
        <f t="shared" si="283"/>
        <v>47544660</v>
      </c>
      <c r="AW308" s="187">
        <f t="shared" si="283"/>
        <v>74755750</v>
      </c>
      <c r="AX308" s="187">
        <f t="shared" si="283"/>
        <v>3572694798.2117586</v>
      </c>
      <c r="AY308" s="4"/>
      <c r="AZ308" s="2"/>
      <c r="BA308" s="2"/>
    </row>
    <row r="309" spans="2:79" hidden="1">
      <c r="H309" s="53"/>
      <c r="L309" s="15" t="s">
        <v>196</v>
      </c>
      <c r="M309" s="187">
        <f>M310</f>
        <v>21865954.354636911</v>
      </c>
      <c r="N309" s="187">
        <f>M311</f>
        <v>24646424.216889795</v>
      </c>
      <c r="O309" s="187">
        <f>M312</f>
        <v>26166561.732871704</v>
      </c>
      <c r="P309" s="187">
        <f>M313</f>
        <v>27780458.004572514</v>
      </c>
      <c r="Q309" s="187">
        <f>M314</f>
        <v>26166561.732871704</v>
      </c>
      <c r="R309" s="187">
        <f>M315</f>
        <v>27780458.004572514</v>
      </c>
      <c r="S309" s="187">
        <f>M316</f>
        <v>29493895.866888139</v>
      </c>
      <c r="U309" s="188"/>
      <c r="V309" s="57"/>
      <c r="W309" s="57"/>
      <c r="X309" s="57"/>
      <c r="Y309" s="57"/>
      <c r="Z309" s="57"/>
      <c r="AA309" s="57"/>
      <c r="AQ309" s="137"/>
      <c r="AR309" s="137"/>
      <c r="AS309" s="24"/>
      <c r="AY309" s="4"/>
      <c r="AZ309" s="2"/>
      <c r="BA309" s="2"/>
    </row>
    <row r="310" spans="2:79" hidden="1">
      <c r="I310" s="53"/>
      <c r="L310" s="2" t="s">
        <v>197</v>
      </c>
      <c r="M310" s="189">
        <f>U302/H302</f>
        <v>21865954.354636911</v>
      </c>
      <c r="N310" s="17" t="s">
        <v>198</v>
      </c>
      <c r="AC310" s="6" t="e">
        <f>#REF!/I310</f>
        <v>#REF!</v>
      </c>
      <c r="AQ310" s="137"/>
      <c r="AR310" s="137"/>
      <c r="AS310" s="24"/>
      <c r="AY310" s="4"/>
      <c r="AZ310" s="2"/>
      <c r="BA310" s="2"/>
    </row>
    <row r="311" spans="2:79" hidden="1">
      <c r="I311" s="46"/>
      <c r="M311" s="189">
        <f>V302/H302</f>
        <v>24646424.216889795</v>
      </c>
      <c r="N311" s="17" t="s">
        <v>199</v>
      </c>
      <c r="U311" s="190"/>
      <c r="V311" s="190"/>
      <c r="W311" s="190"/>
      <c r="X311" s="190"/>
      <c r="Y311" s="190"/>
      <c r="Z311" s="190"/>
      <c r="AA311" s="190"/>
      <c r="AC311" s="6"/>
      <c r="AQ311" s="137"/>
      <c r="AR311" s="137"/>
      <c r="AS311" s="24"/>
      <c r="AY311" s="4"/>
      <c r="AZ311" s="2"/>
      <c r="BA311" s="2"/>
    </row>
    <row r="312" spans="2:79" hidden="1">
      <c r="I312" s="53"/>
      <c r="M312" s="189">
        <f>W302/H302</f>
        <v>26166561.732871704</v>
      </c>
      <c r="N312" s="17" t="s">
        <v>200</v>
      </c>
      <c r="U312" s="57"/>
      <c r="V312" s="57"/>
      <c r="W312" s="57"/>
      <c r="X312" s="57"/>
      <c r="Y312" s="57"/>
      <c r="Z312" s="57"/>
      <c r="AC312" s="6"/>
      <c r="AH312" s="53">
        <f>AH307/1.1</f>
        <v>1090196363.6363635</v>
      </c>
      <c r="AI312" s="53">
        <f t="shared" ref="AI312:AX313" si="284">AI307/1.1</f>
        <v>1228825454.5454545</v>
      </c>
      <c r="AJ312" s="53">
        <f t="shared" si="284"/>
        <v>1304616363.6363635</v>
      </c>
      <c r="AK312" s="53">
        <f t="shared" si="284"/>
        <v>1385082727.2727273</v>
      </c>
      <c r="AL312" s="53">
        <f t="shared" si="284"/>
        <v>1304616363.6363635</v>
      </c>
      <c r="AM312" s="53">
        <f t="shared" si="284"/>
        <v>1385082727.2727273</v>
      </c>
      <c r="AN312" s="53">
        <f t="shared" si="284"/>
        <v>1470511818.181818</v>
      </c>
      <c r="AO312" s="53">
        <f t="shared" si="284"/>
        <v>1470511562.870759</v>
      </c>
      <c r="AP312" s="53">
        <f t="shared" si="284"/>
        <v>1382893636.3636363</v>
      </c>
      <c r="AQ312" s="53">
        <f t="shared" si="284"/>
        <v>1468188181.8181818</v>
      </c>
      <c r="AR312" s="53">
        <f t="shared" si="284"/>
        <v>1244604272.7272725</v>
      </c>
      <c r="AS312" s="53">
        <f t="shared" si="284"/>
        <v>20743404.545454543</v>
      </c>
      <c r="AT312" s="53">
        <f t="shared" si="284"/>
        <v>25970301.136363633</v>
      </c>
      <c r="AU312" s="53">
        <f t="shared" si="284"/>
        <v>14681881.818181816</v>
      </c>
      <c r="AV312" s="53">
        <f t="shared" si="284"/>
        <v>20743404.545454543</v>
      </c>
      <c r="AW312" s="53">
        <f t="shared" si="284"/>
        <v>32615409.09090909</v>
      </c>
      <c r="AX312" s="53">
        <f t="shared" si="284"/>
        <v>1558742495.4787323</v>
      </c>
      <c r="AY312" s="4"/>
      <c r="AZ312" s="2"/>
      <c r="BA312" s="2"/>
    </row>
    <row r="313" spans="2:79" hidden="1">
      <c r="H313" s="53"/>
      <c r="I313" s="53"/>
      <c r="M313" s="189">
        <f>X302/H302</f>
        <v>27780458.004572514</v>
      </c>
      <c r="N313" s="17" t="s">
        <v>201</v>
      </c>
      <c r="AC313" s="6"/>
      <c r="AH313" s="53">
        <f>AH308/1.1</f>
        <v>2271610000</v>
      </c>
      <c r="AI313" s="53">
        <f t="shared" si="284"/>
        <v>2560467272.7272725</v>
      </c>
      <c r="AJ313" s="53">
        <f t="shared" si="284"/>
        <v>2718390909.090909</v>
      </c>
      <c r="AK313" s="53">
        <f t="shared" si="284"/>
        <v>2886055454.5454545</v>
      </c>
      <c r="AL313" s="53">
        <f t="shared" si="284"/>
        <v>2718390909.090909</v>
      </c>
      <c r="AM313" s="53">
        <f t="shared" si="284"/>
        <v>2886055454.5454545</v>
      </c>
      <c r="AN313" s="53">
        <f t="shared" si="284"/>
        <v>3064060909.090909</v>
      </c>
      <c r="AO313" s="53">
        <f t="shared" si="284"/>
        <v>3064060964.323658</v>
      </c>
      <c r="AP313" s="53">
        <f t="shared" si="284"/>
        <v>2881494545.454545</v>
      </c>
      <c r="AQ313" s="53">
        <f t="shared" si="284"/>
        <v>3059219090.9090905</v>
      </c>
      <c r="AR313" s="53">
        <f t="shared" si="284"/>
        <v>2593345090.9090905</v>
      </c>
      <c r="AS313" s="53">
        <f t="shared" si="284"/>
        <v>43222418.18181818</v>
      </c>
      <c r="AT313" s="53">
        <f t="shared" si="284"/>
        <v>54113539.772727266</v>
      </c>
      <c r="AU313" s="53">
        <f t="shared" si="284"/>
        <v>30592190.909090906</v>
      </c>
      <c r="AV313" s="53">
        <f t="shared" si="284"/>
        <v>43222418.18181818</v>
      </c>
      <c r="AW313" s="53">
        <f t="shared" si="284"/>
        <v>67959772.727272719</v>
      </c>
      <c r="AX313" s="53">
        <f t="shared" si="284"/>
        <v>3247904362.0106893</v>
      </c>
      <c r="AY313" s="4"/>
      <c r="AZ313" s="2"/>
      <c r="BA313" s="2"/>
    </row>
    <row r="314" spans="2:79" hidden="1">
      <c r="M314" s="189">
        <f>Y302/H302</f>
        <v>26166561.732871704</v>
      </c>
      <c r="N314" s="17" t="s">
        <v>202</v>
      </c>
      <c r="S314" s="53"/>
      <c r="U314" s="190"/>
      <c r="V314" s="190"/>
      <c r="W314" s="190"/>
      <c r="X314" s="190"/>
      <c r="Y314" s="190"/>
      <c r="Z314" s="190"/>
      <c r="AA314" s="190"/>
      <c r="AQ314" s="137"/>
      <c r="AR314" s="137"/>
      <c r="AS314" s="24"/>
      <c r="AY314" s="4"/>
      <c r="AZ314" s="2"/>
      <c r="BA314" s="2"/>
    </row>
    <row r="315" spans="2:79" hidden="1">
      <c r="M315" s="189">
        <f>Z302/H302</f>
        <v>27780458.004572514</v>
      </c>
      <c r="N315" s="17" t="s">
        <v>203</v>
      </c>
      <c r="U315" s="57"/>
      <c r="V315" s="57"/>
      <c r="W315" s="57"/>
      <c r="X315" s="57"/>
      <c r="Y315" s="57"/>
      <c r="Z315" s="57"/>
      <c r="AQ315" s="137"/>
      <c r="AR315" s="137"/>
      <c r="AS315" s="24"/>
      <c r="AY315" s="4"/>
      <c r="AZ315" s="2"/>
      <c r="BA315" s="2"/>
    </row>
    <row r="316" spans="2:79" hidden="1">
      <c r="M316" s="189">
        <f>AA302/H302</f>
        <v>29493895.866888139</v>
      </c>
      <c r="N316" s="17" t="s">
        <v>204</v>
      </c>
      <c r="AQ316" s="137"/>
      <c r="AR316" s="137"/>
      <c r="AS316" s="24"/>
      <c r="AY316" s="4"/>
      <c r="AZ316" s="2"/>
      <c r="BA316" s="2"/>
    </row>
    <row r="317" spans="2:79" hidden="1">
      <c r="AQ317" s="137"/>
      <c r="AR317" s="137"/>
      <c r="AS317" s="24"/>
      <c r="AY317" s="4"/>
      <c r="AZ317" s="2"/>
      <c r="BA317" s="2"/>
    </row>
    <row r="318" spans="2:79" hidden="1">
      <c r="M318" s="46">
        <f t="shared" ref="M318:S319" si="285">M307/1.15</f>
        <v>18588167.083110321</v>
      </c>
      <c r="N318" s="46">
        <f t="shared" si="285"/>
        <v>20951834.249466982</v>
      </c>
      <c r="O318" s="46">
        <f t="shared" si="285"/>
        <v>22244097.540521745</v>
      </c>
      <c r="P318" s="46">
        <f t="shared" si="285"/>
        <v>23616064.803721577</v>
      </c>
      <c r="Q318" s="46">
        <f t="shared" si="285"/>
        <v>22244097.540521745</v>
      </c>
      <c r="R318" s="46">
        <f t="shared" si="285"/>
        <v>23616064.803721577</v>
      </c>
      <c r="S318" s="46">
        <f t="shared" si="285"/>
        <v>25072652.005665306</v>
      </c>
      <c r="AQ318" s="137"/>
      <c r="AR318" s="137"/>
      <c r="AS318" s="24"/>
      <c r="AY318" s="4"/>
      <c r="AZ318" s="2"/>
      <c r="BA318" s="2"/>
    </row>
    <row r="319" spans="2:79" hidden="1">
      <c r="M319" s="46">
        <f t="shared" si="285"/>
        <v>19969287.884661853</v>
      </c>
      <c r="N319" s="46">
        <f t="shared" si="285"/>
        <v>22508578.063056409</v>
      </c>
      <c r="O319" s="46">
        <f t="shared" si="285"/>
        <v>23896857.906166963</v>
      </c>
      <c r="P319" s="46">
        <f t="shared" si="285"/>
        <v>25370763.812256161</v>
      </c>
      <c r="Q319" s="46">
        <f t="shared" si="285"/>
        <v>23896857.906166963</v>
      </c>
      <c r="R319" s="46">
        <f t="shared" si="285"/>
        <v>25370763.812256161</v>
      </c>
      <c r="S319" s="46">
        <f t="shared" si="285"/>
        <v>26935577.009527102</v>
      </c>
      <c r="AQ319" s="137"/>
      <c r="AR319" s="137"/>
      <c r="AS319" s="24"/>
      <c r="AY319" s="4"/>
      <c r="AZ319" s="2"/>
      <c r="BA319" s="2"/>
    </row>
    <row r="320" spans="2:79" hidden="1">
      <c r="AQ320" s="137"/>
      <c r="AR320" s="137"/>
      <c r="AS320" s="24"/>
      <c r="AY320" s="4"/>
      <c r="AZ320" s="2"/>
      <c r="BA320" s="2"/>
    </row>
    <row r="321" spans="1:79" hidden="1">
      <c r="AQ321" s="137"/>
      <c r="AR321" s="137"/>
      <c r="AS321" s="24"/>
      <c r="AY321" s="4"/>
      <c r="AZ321" s="2"/>
      <c r="BA321" s="2"/>
    </row>
    <row r="322" spans="1:79" hidden="1">
      <c r="AQ322" s="137"/>
      <c r="AR322" s="137"/>
      <c r="AS322" s="24"/>
      <c r="AY322" s="4"/>
      <c r="AZ322" s="2"/>
      <c r="BA322" s="2"/>
    </row>
    <row r="323" spans="1:79" hidden="1">
      <c r="AQ323" s="137"/>
      <c r="AR323" s="137"/>
      <c r="AS323" s="24"/>
      <c r="AY323" s="4"/>
      <c r="AZ323" s="2"/>
      <c r="BA323" s="2"/>
    </row>
    <row r="324" spans="1:79" hidden="1">
      <c r="AQ324" s="137"/>
      <c r="AR324" s="137"/>
      <c r="AS324" s="24"/>
      <c r="AY324" s="4"/>
      <c r="AZ324" s="2"/>
      <c r="BA324" s="2"/>
    </row>
    <row r="325" spans="1:79" hidden="1">
      <c r="AQ325" s="137"/>
      <c r="AR325" s="137"/>
      <c r="AS325" s="24"/>
      <c r="AY325" s="4"/>
      <c r="AZ325" s="2"/>
      <c r="BA325" s="2"/>
    </row>
    <row r="326" spans="1:79" hidden="1">
      <c r="AQ326" s="137"/>
      <c r="AR326" s="137"/>
      <c r="AS326" s="24"/>
      <c r="AY326" s="4"/>
      <c r="AZ326" s="2"/>
      <c r="BA326" s="2"/>
    </row>
    <row r="327" spans="1:79" hidden="1">
      <c r="AQ327" s="137"/>
      <c r="AR327" s="137"/>
      <c r="AS327" s="24"/>
      <c r="AY327" s="4"/>
      <c r="AZ327" s="2"/>
      <c r="BA327" s="2"/>
    </row>
    <row r="328" spans="1:79" hidden="1">
      <c r="AQ328" s="137"/>
      <c r="AR328" s="137"/>
      <c r="AS328" s="24"/>
    </row>
    <row r="329" spans="1:79" s="14" customFormat="1" hidden="1">
      <c r="A329" s="2"/>
      <c r="B329" s="2"/>
      <c r="C329" s="2"/>
      <c r="D329" s="2"/>
      <c r="E329" s="2"/>
      <c r="F329" s="2"/>
      <c r="G329" s="2"/>
      <c r="H329" s="24"/>
      <c r="I329" s="24"/>
      <c r="J329" s="24"/>
      <c r="K329" s="24"/>
      <c r="L329" s="24"/>
      <c r="M329" s="2"/>
      <c r="N329" s="2"/>
      <c r="O329" s="2"/>
      <c r="P329" s="2"/>
      <c r="Q329" s="2"/>
      <c r="R329" s="2"/>
      <c r="S329" s="2"/>
      <c r="T329" s="3"/>
      <c r="U329" s="2"/>
      <c r="V329" s="2"/>
      <c r="W329" s="2"/>
      <c r="X329" s="2"/>
      <c r="Y329" s="2"/>
      <c r="Z329" s="2"/>
      <c r="AA329" s="2"/>
      <c r="AB329" s="3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191"/>
      <c r="AR329" s="191"/>
      <c r="AS329" s="337"/>
      <c r="AT329" s="192"/>
      <c r="AU329" s="192"/>
      <c r="AV329" s="4"/>
      <c r="AW329" s="4"/>
      <c r="AX329" s="4"/>
      <c r="AY329" s="5"/>
      <c r="AZ329" s="6"/>
      <c r="BA329" s="6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X329" s="193"/>
      <c r="CA329" s="192"/>
    </row>
    <row r="330" spans="1:79" hidden="1">
      <c r="H330" s="24"/>
      <c r="I330" s="24"/>
      <c r="J330" s="24"/>
      <c r="K330" s="194" t="s">
        <v>205</v>
      </c>
      <c r="L330" s="194"/>
      <c r="M330" s="195"/>
      <c r="N330" s="196" t="s">
        <v>206</v>
      </c>
      <c r="O330" s="197"/>
      <c r="P330" s="197"/>
      <c r="AQ330" s="198">
        <f>SUM(AQ41:AQ329)</f>
        <v>574752922272.72729</v>
      </c>
      <c r="AR330" s="198">
        <f>SUM(AR41:AR329)</f>
        <v>487226558863.63641</v>
      </c>
      <c r="AS330" s="338"/>
    </row>
    <row r="331" spans="1:79" hidden="1">
      <c r="H331" s="24"/>
      <c r="I331" s="24"/>
      <c r="J331" s="24"/>
      <c r="K331" s="199" t="s">
        <v>207</v>
      </c>
      <c r="L331" s="199" t="s">
        <v>16</v>
      </c>
      <c r="M331" s="199" t="s">
        <v>17</v>
      </c>
      <c r="N331" s="200" t="s">
        <v>207</v>
      </c>
      <c r="O331" s="200" t="s">
        <v>16</v>
      </c>
      <c r="P331" s="200" t="s">
        <v>17</v>
      </c>
    </row>
    <row r="332" spans="1:79">
      <c r="H332" s="24"/>
      <c r="I332" s="24"/>
      <c r="J332" s="24"/>
      <c r="K332" s="201" t="s">
        <v>208</v>
      </c>
      <c r="L332" s="202">
        <v>101</v>
      </c>
      <c r="M332" s="202">
        <v>100</v>
      </c>
      <c r="N332" s="203" t="s">
        <v>13</v>
      </c>
      <c r="O332" s="204">
        <v>101</v>
      </c>
      <c r="P332" s="204">
        <v>100</v>
      </c>
    </row>
    <row r="333" spans="1:79">
      <c r="H333" s="24"/>
      <c r="I333" s="24"/>
      <c r="J333" s="24"/>
      <c r="K333" s="201"/>
      <c r="L333" s="202"/>
      <c r="M333" s="202"/>
      <c r="N333" s="203" t="s">
        <v>209</v>
      </c>
      <c r="O333" s="204">
        <v>100</v>
      </c>
      <c r="P333" s="204">
        <v>100</v>
      </c>
    </row>
    <row r="334" spans="1:79">
      <c r="H334" s="24"/>
      <c r="I334" s="24"/>
      <c r="J334" s="24"/>
      <c r="K334" s="205" t="s">
        <v>210</v>
      </c>
      <c r="L334" s="202">
        <v>103</v>
      </c>
      <c r="M334" s="202">
        <v>101</v>
      </c>
      <c r="N334" s="206" t="s">
        <v>211</v>
      </c>
      <c r="O334" s="204">
        <v>102</v>
      </c>
      <c r="P334" s="204">
        <v>102</v>
      </c>
    </row>
    <row r="335" spans="1:79">
      <c r="H335" s="24"/>
      <c r="I335" s="24"/>
      <c r="J335" s="24"/>
      <c r="K335" s="205"/>
      <c r="L335" s="202"/>
      <c r="M335" s="202"/>
      <c r="N335" s="206" t="s">
        <v>41</v>
      </c>
      <c r="O335" s="204">
        <v>108</v>
      </c>
      <c r="P335" s="204">
        <v>105</v>
      </c>
    </row>
    <row r="336" spans="1:79">
      <c r="H336" s="24"/>
      <c r="I336" s="24"/>
      <c r="J336" s="24"/>
      <c r="K336" s="201" t="s">
        <v>212</v>
      </c>
      <c r="L336" s="202">
        <v>101</v>
      </c>
      <c r="M336" s="202">
        <v>100</v>
      </c>
      <c r="N336" s="203" t="s">
        <v>212</v>
      </c>
      <c r="O336" s="204">
        <v>101</v>
      </c>
      <c r="P336" s="204">
        <v>101</v>
      </c>
    </row>
    <row r="337" spans="8:18">
      <c r="H337" s="24"/>
      <c r="I337" s="24"/>
      <c r="J337" s="24"/>
      <c r="K337" s="201" t="s">
        <v>213</v>
      </c>
      <c r="L337" s="202">
        <v>102</v>
      </c>
      <c r="M337" s="202">
        <v>103</v>
      </c>
      <c r="N337" s="203" t="s">
        <v>213</v>
      </c>
      <c r="O337" s="204">
        <v>104</v>
      </c>
      <c r="P337" s="204">
        <v>104</v>
      </c>
    </row>
    <row r="338" spans="8:18">
      <c r="H338" s="24"/>
      <c r="I338" s="207"/>
      <c r="J338" s="24"/>
      <c r="K338" s="201" t="s">
        <v>214</v>
      </c>
      <c r="L338" s="202">
        <v>100</v>
      </c>
      <c r="M338" s="202">
        <v>103</v>
      </c>
      <c r="N338" s="203" t="s">
        <v>214</v>
      </c>
      <c r="O338" s="204">
        <v>103</v>
      </c>
      <c r="P338" s="204">
        <v>103</v>
      </c>
    </row>
    <row r="339" spans="8:18">
      <c r="H339" s="24"/>
      <c r="I339" s="208"/>
      <c r="J339" s="24"/>
      <c r="K339" s="205" t="s">
        <v>215</v>
      </c>
      <c r="L339" s="202">
        <v>101</v>
      </c>
      <c r="M339" s="202">
        <v>104</v>
      </c>
      <c r="N339" s="206" t="s">
        <v>215</v>
      </c>
      <c r="O339" s="204">
        <v>104</v>
      </c>
      <c r="P339" s="204">
        <v>104</v>
      </c>
    </row>
    <row r="340" spans="8:18">
      <c r="H340" s="24"/>
      <c r="I340" s="24"/>
      <c r="J340" s="24"/>
      <c r="K340" s="201" t="s">
        <v>216</v>
      </c>
      <c r="L340" s="202">
        <v>100</v>
      </c>
      <c r="M340" s="202">
        <v>102</v>
      </c>
      <c r="N340" s="203" t="s">
        <v>217</v>
      </c>
      <c r="O340" s="204">
        <v>104</v>
      </c>
      <c r="P340" s="204">
        <v>104</v>
      </c>
    </row>
    <row r="341" spans="8:18">
      <c r="H341" s="24"/>
      <c r="I341" s="24"/>
      <c r="J341" s="24"/>
      <c r="K341" s="201" t="s">
        <v>218</v>
      </c>
      <c r="L341" s="202">
        <v>100</v>
      </c>
      <c r="M341" s="202">
        <v>102</v>
      </c>
      <c r="N341" s="203" t="s">
        <v>219</v>
      </c>
      <c r="O341" s="204">
        <v>105</v>
      </c>
      <c r="P341" s="204">
        <v>105</v>
      </c>
    </row>
    <row r="342" spans="8:18">
      <c r="H342" s="24"/>
      <c r="I342" s="24"/>
      <c r="J342" s="24"/>
      <c r="K342" s="24"/>
      <c r="L342" s="24"/>
      <c r="M342" s="24"/>
      <c r="N342" s="209"/>
      <c r="O342" s="24"/>
      <c r="P342" s="24"/>
      <c r="Q342" s="24"/>
    </row>
    <row r="343" spans="8:18">
      <c r="H343" s="24"/>
      <c r="I343" s="24"/>
      <c r="J343" s="24"/>
      <c r="K343" s="24"/>
      <c r="L343" s="24"/>
      <c r="M343" s="24"/>
      <c r="N343" s="209"/>
      <c r="O343" s="24"/>
      <c r="P343" s="24"/>
      <c r="Q343" s="24"/>
    </row>
    <row r="344" spans="8:18">
      <c r="H344" s="24"/>
      <c r="I344" s="24"/>
      <c r="J344" s="24"/>
      <c r="K344" s="24"/>
      <c r="L344" s="24"/>
      <c r="M344" s="24"/>
      <c r="N344" s="209"/>
      <c r="O344" s="24"/>
      <c r="P344" s="24"/>
      <c r="Q344" s="24"/>
    </row>
    <row r="345" spans="8:18">
      <c r="H345" s="24"/>
      <c r="I345" s="24"/>
      <c r="J345" s="24"/>
      <c r="K345" s="24"/>
      <c r="L345" s="24"/>
    </row>
    <row r="346" spans="8:18">
      <c r="L346" s="210" t="s">
        <v>220</v>
      </c>
      <c r="M346" s="17"/>
      <c r="N346" s="195" t="s">
        <v>221</v>
      </c>
      <c r="O346" s="211"/>
      <c r="P346" s="211"/>
    </row>
    <row r="347" spans="8:18">
      <c r="L347" s="17" t="s">
        <v>75</v>
      </c>
      <c r="M347" s="20">
        <v>1.08</v>
      </c>
      <c r="N347" s="212" t="s">
        <v>13</v>
      </c>
      <c r="O347" s="213" t="s">
        <v>222</v>
      </c>
      <c r="P347" s="214">
        <v>101</v>
      </c>
      <c r="Q347" s="18">
        <v>0.02</v>
      </c>
      <c r="R347" s="17" t="s">
        <v>21</v>
      </c>
    </row>
    <row r="348" spans="8:18">
      <c r="L348" s="17" t="s">
        <v>80</v>
      </c>
      <c r="M348" s="20">
        <v>0.9</v>
      </c>
      <c r="N348" s="212"/>
      <c r="O348" s="213" t="s">
        <v>223</v>
      </c>
      <c r="P348" s="214">
        <v>100</v>
      </c>
      <c r="Q348" s="18">
        <v>0.05</v>
      </c>
      <c r="R348" s="17" t="s">
        <v>26</v>
      </c>
    </row>
    <row r="349" spans="8:18">
      <c r="L349" s="17" t="s">
        <v>85</v>
      </c>
      <c r="M349" s="20">
        <v>1.1200000000000001</v>
      </c>
      <c r="N349" s="212" t="s">
        <v>5</v>
      </c>
      <c r="O349" s="213"/>
      <c r="P349" s="214">
        <v>101</v>
      </c>
      <c r="Q349" s="18">
        <v>0.05</v>
      </c>
      <c r="R349" s="17" t="s">
        <v>30</v>
      </c>
    </row>
    <row r="350" spans="8:18">
      <c r="L350" s="17" t="s">
        <v>90</v>
      </c>
      <c r="M350" s="20">
        <v>0.95</v>
      </c>
      <c r="N350" s="215" t="s">
        <v>6</v>
      </c>
      <c r="O350" s="213"/>
      <c r="P350" s="214">
        <v>101.25</v>
      </c>
      <c r="Q350" s="18">
        <v>0.05</v>
      </c>
      <c r="R350" s="17" t="s">
        <v>33</v>
      </c>
    </row>
    <row r="351" spans="8:18">
      <c r="L351" s="17" t="s">
        <v>91</v>
      </c>
      <c r="M351" s="20">
        <v>1.1000000000000001</v>
      </c>
      <c r="N351" s="215" t="s">
        <v>14</v>
      </c>
      <c r="O351" s="213" t="s">
        <v>222</v>
      </c>
      <c r="P351" s="214">
        <v>101.5</v>
      </c>
    </row>
    <row r="352" spans="8:18">
      <c r="L352" s="17" t="s">
        <v>92</v>
      </c>
      <c r="M352" s="74">
        <v>0.93</v>
      </c>
      <c r="N352" s="215"/>
      <c r="O352" s="213" t="s">
        <v>223</v>
      </c>
      <c r="P352" s="214">
        <v>101.5</v>
      </c>
    </row>
    <row r="353" spans="14:16">
      <c r="N353" s="216" t="s">
        <v>224</v>
      </c>
      <c r="O353" s="217"/>
      <c r="P353" s="218">
        <v>102</v>
      </c>
    </row>
    <row r="354" spans="14:16">
      <c r="N354" s="216">
        <v>18</v>
      </c>
      <c r="O354" s="217"/>
      <c r="P354" s="218">
        <v>102.5</v>
      </c>
    </row>
    <row r="355" spans="14:16">
      <c r="N355" s="216"/>
      <c r="O355" s="217" t="s">
        <v>225</v>
      </c>
      <c r="P355" s="218">
        <v>102.5</v>
      </c>
    </row>
    <row r="356" spans="14:16">
      <c r="N356" s="217" t="s">
        <v>226</v>
      </c>
      <c r="O356" s="217"/>
      <c r="P356" s="218">
        <v>102.25</v>
      </c>
    </row>
    <row r="357" spans="14:16">
      <c r="N357" s="216">
        <v>28</v>
      </c>
      <c r="O357" s="217"/>
      <c r="P357" s="218">
        <v>102.5</v>
      </c>
    </row>
    <row r="358" spans="14:16">
      <c r="N358" s="216"/>
      <c r="O358" s="217" t="s">
        <v>225</v>
      </c>
      <c r="P358" s="218">
        <v>102.5</v>
      </c>
    </row>
    <row r="359" spans="14:16">
      <c r="N359" s="217" t="s">
        <v>227</v>
      </c>
      <c r="O359" s="217" t="s">
        <v>16</v>
      </c>
      <c r="P359" s="218">
        <v>102</v>
      </c>
    </row>
    <row r="360" spans="14:16">
      <c r="N360" s="219"/>
      <c r="O360" s="202" t="s">
        <v>225</v>
      </c>
      <c r="P360" s="220">
        <v>102</v>
      </c>
    </row>
    <row r="361" spans="14:16">
      <c r="N361" s="219"/>
      <c r="O361" s="202"/>
      <c r="P361" s="202"/>
    </row>
  </sheetData>
  <mergeCells count="8">
    <mergeCell ref="BG2:BQ2"/>
    <mergeCell ref="I26:J26"/>
    <mergeCell ref="I27:J27"/>
    <mergeCell ref="I28:J28"/>
    <mergeCell ref="C36:D36"/>
    <mergeCell ref="M36:S36"/>
    <mergeCell ref="U36:AA36"/>
    <mergeCell ref="AH36:AX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EQ381"/>
  <sheetViews>
    <sheetView topLeftCell="C1" workbookViewId="0">
      <selection activeCell="EX53" sqref="EX53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2.7109375" style="2" customWidth="1"/>
    <col min="4" max="4" width="5.85546875" style="2" customWidth="1"/>
    <col min="5" max="5" width="5.7109375" style="2" customWidth="1"/>
    <col min="6" max="6" width="15" style="2" hidden="1" customWidth="1"/>
    <col min="7" max="7" width="9.7109375" style="2" customWidth="1"/>
    <col min="8" max="8" width="11.28515625" style="2" customWidth="1"/>
    <col min="9" max="9" width="11.85546875" style="2" hidden="1" customWidth="1"/>
    <col min="10" max="10" width="16.140625" style="2" hidden="1" customWidth="1"/>
    <col min="11" max="11" width="13.140625" style="2" hidden="1" customWidth="1"/>
    <col min="12" max="12" width="13.5703125" style="2" hidden="1" customWidth="1"/>
    <col min="13" max="13" width="15" style="2" hidden="1" customWidth="1"/>
    <col min="14" max="14" width="18.85546875" style="2" hidden="1" customWidth="1"/>
    <col min="15" max="19" width="19.28515625" style="2" hidden="1" customWidth="1"/>
    <col min="20" max="20" width="22.5703125" style="2" hidden="1" customWidth="1"/>
    <col min="21" max="22" width="19.28515625" style="2" hidden="1" customWidth="1"/>
    <col min="23" max="23" width="2.28515625" style="3" hidden="1" customWidth="1"/>
    <col min="24" max="24" width="20.140625" style="2" hidden="1" customWidth="1"/>
    <col min="25" max="32" width="22.42578125" style="2" hidden="1" customWidth="1"/>
    <col min="33" max="33" width="2.28515625" style="3" hidden="1" customWidth="1"/>
    <col min="34" max="34" width="16.5703125" style="2" hidden="1" customWidth="1"/>
    <col min="35" max="35" width="14.85546875" style="2" hidden="1" customWidth="1"/>
    <col min="36" max="36" width="12.5703125" style="2" hidden="1" customWidth="1"/>
    <col min="37" max="37" width="9.140625" style="2" hidden="1" customWidth="1"/>
    <col min="38" max="38" width="9" style="2" hidden="1" customWidth="1"/>
    <col min="39" max="39" width="22" style="2" hidden="1" customWidth="1"/>
    <col min="40" max="40" width="17.28515625" style="2" hidden="1" customWidth="1"/>
    <col min="41" max="41" width="18.140625" style="2" hidden="1" customWidth="1"/>
    <col min="42" max="42" width="19.28515625" style="2" hidden="1" customWidth="1"/>
    <col min="43" max="43" width="16.28515625" style="2" hidden="1" customWidth="1"/>
    <col min="44" max="44" width="17.5703125" style="2" hidden="1" customWidth="1"/>
    <col min="45" max="45" width="18.140625" style="2" hidden="1" customWidth="1"/>
    <col min="46" max="46" width="17.5703125" style="2" hidden="1" customWidth="1"/>
    <col min="47" max="47" width="22.7109375" style="2" hidden="1" customWidth="1"/>
    <col min="48" max="48" width="13.42578125" style="4" hidden="1" customWidth="1"/>
    <col min="49" max="49" width="16.42578125" style="4" hidden="1" customWidth="1"/>
    <col min="50" max="50" width="18.7109375" style="4" hidden="1" customWidth="1"/>
    <col min="51" max="51" width="20.5703125" style="4" hidden="1" customWidth="1"/>
    <col min="52" max="52" width="16.28515625" style="5" hidden="1" customWidth="1"/>
    <col min="53" max="54" width="14.7109375" style="6" hidden="1" customWidth="1"/>
    <col min="55" max="55" width="20.140625" style="2" hidden="1" customWidth="1"/>
    <col min="56" max="56" width="11" style="2" hidden="1" customWidth="1"/>
    <col min="57" max="70" width="14.7109375" style="2" hidden="1" customWidth="1"/>
    <col min="71" max="71" width="18" style="2" hidden="1" customWidth="1"/>
    <col min="72" max="72" width="11.7109375" style="2" hidden="1" customWidth="1"/>
    <col min="73" max="73" width="23.5703125" style="2" hidden="1" customWidth="1"/>
    <col min="74" max="74" width="13.7109375" style="2" hidden="1" customWidth="1"/>
    <col min="75" max="75" width="4.140625" style="2" hidden="1" customWidth="1"/>
    <col min="76" max="76" width="3.85546875" style="84" hidden="1" customWidth="1"/>
    <col min="77" max="77" width="13" style="2" hidden="1" customWidth="1"/>
    <col min="78" max="78" width="9" style="2" hidden="1" customWidth="1"/>
    <col min="79" max="79" width="9" style="4" hidden="1" customWidth="1"/>
    <col min="80" max="81" width="10" style="2" hidden="1" customWidth="1"/>
    <col min="82" max="82" width="14.5703125" style="2" hidden="1" customWidth="1"/>
    <col min="83" max="83" width="7.140625" style="2" hidden="1" customWidth="1"/>
    <col min="84" max="85" width="6.7109375" style="2" hidden="1" customWidth="1"/>
    <col min="86" max="86" width="7.42578125" style="2" hidden="1" customWidth="1"/>
    <col min="87" max="87" width="10.7109375" style="2" hidden="1" customWidth="1"/>
    <col min="88" max="88" width="9" style="2" hidden="1" customWidth="1"/>
    <col min="89" max="89" width="19.28515625" style="2" hidden="1" customWidth="1"/>
    <col min="90" max="90" width="18.85546875" style="2" hidden="1" customWidth="1"/>
    <col min="91" max="91" width="18.28515625" style="2" hidden="1" customWidth="1"/>
    <col min="92" max="92" width="15.28515625" style="2" hidden="1" customWidth="1"/>
    <col min="93" max="93" width="15.85546875" style="2" hidden="1" customWidth="1"/>
    <col min="94" max="94" width="19.140625" style="2" hidden="1" customWidth="1"/>
    <col min="95" max="95" width="17.7109375" style="2" hidden="1" customWidth="1"/>
    <col min="96" max="96" width="18.5703125" style="2" customWidth="1"/>
    <col min="97" max="97" width="6.42578125" style="2" customWidth="1"/>
    <col min="98" max="98" width="25.5703125" style="2" hidden="1" customWidth="1"/>
    <col min="99" max="99" width="19.85546875" style="2" hidden="1" customWidth="1"/>
    <col min="100" max="101" width="9" style="2" hidden="1" customWidth="1"/>
    <col min="102" max="102" width="16" style="2" hidden="1" customWidth="1"/>
    <col min="103" max="103" width="9" style="2" hidden="1" customWidth="1"/>
    <col min="104" max="104" width="15.5703125" style="2" hidden="1" customWidth="1"/>
    <col min="105" max="106" width="9" style="2" hidden="1" customWidth="1"/>
    <col min="107" max="146" width="0" style="2" hidden="1" customWidth="1"/>
    <col min="147" max="16384" width="9" style="2"/>
  </cols>
  <sheetData>
    <row r="1" spans="4:102" ht="18">
      <c r="D1" s="488" t="s">
        <v>0</v>
      </c>
      <c r="E1" s="489"/>
      <c r="F1" s="489"/>
      <c r="G1" s="489"/>
      <c r="H1" s="489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  <c r="AN1" s="340"/>
      <c r="AO1" s="340"/>
      <c r="AP1" s="340"/>
      <c r="AQ1" s="340"/>
      <c r="AR1" s="340"/>
      <c r="AS1" s="340"/>
      <c r="AT1" s="340"/>
      <c r="AU1" s="340"/>
      <c r="AV1" s="341"/>
      <c r="AW1" s="341"/>
      <c r="AX1" s="341"/>
      <c r="AY1" s="341"/>
      <c r="AZ1" s="342"/>
      <c r="BA1" s="343"/>
      <c r="BB1" s="343"/>
      <c r="BC1" s="340"/>
      <c r="BD1" s="340"/>
      <c r="BE1" s="340"/>
      <c r="BF1" s="340"/>
      <c r="BG1" s="340"/>
      <c r="BH1" s="340"/>
      <c r="BI1" s="340"/>
      <c r="BJ1" s="340"/>
      <c r="BK1" s="340"/>
      <c r="BL1" s="340"/>
      <c r="BM1" s="340"/>
      <c r="BN1" s="340"/>
      <c r="BO1" s="340"/>
      <c r="BP1" s="340"/>
      <c r="BQ1" s="340"/>
      <c r="BR1" s="340"/>
      <c r="BS1" s="340"/>
      <c r="BT1" s="340"/>
      <c r="BU1" s="340"/>
      <c r="BV1" s="340"/>
      <c r="BW1" s="340"/>
      <c r="BX1" s="341"/>
      <c r="BY1" s="340"/>
      <c r="BZ1" s="340"/>
      <c r="CA1" s="341"/>
      <c r="CB1" s="340"/>
      <c r="CC1" s="340"/>
      <c r="CD1" s="340"/>
      <c r="CE1" s="340"/>
      <c r="CF1" s="340"/>
      <c r="CG1" s="340"/>
      <c r="CH1" s="340"/>
      <c r="CI1" s="340"/>
      <c r="CJ1" s="340"/>
      <c r="CK1" s="340"/>
      <c r="CL1" s="340"/>
      <c r="CM1" s="340"/>
      <c r="CN1" s="340"/>
      <c r="CO1" s="340"/>
      <c r="CP1" s="340"/>
      <c r="CQ1" s="340"/>
      <c r="CR1" s="340"/>
    </row>
    <row r="2" spans="4:102" ht="22.5" customHeight="1">
      <c r="D2" s="488" t="s">
        <v>1</v>
      </c>
      <c r="E2" s="489"/>
      <c r="F2" s="489"/>
      <c r="G2" s="489"/>
      <c r="H2" s="489"/>
      <c r="I2" s="340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0"/>
      <c r="V2" s="340"/>
      <c r="W2" s="340"/>
      <c r="X2" s="340"/>
      <c r="Y2" s="340"/>
      <c r="Z2" s="340"/>
      <c r="AA2" s="340"/>
      <c r="AB2" s="340"/>
      <c r="AC2" s="340"/>
      <c r="AD2" s="340"/>
      <c r="AE2" s="340"/>
      <c r="AF2" s="340"/>
      <c r="AG2" s="340"/>
      <c r="AH2" s="340"/>
      <c r="AI2" s="340"/>
      <c r="AJ2" s="340"/>
      <c r="AK2" s="340"/>
      <c r="AL2" s="340"/>
      <c r="AM2" s="340"/>
      <c r="AN2" s="340"/>
      <c r="AO2" s="340"/>
      <c r="AP2" s="340"/>
      <c r="AQ2" s="340"/>
      <c r="AR2" s="340"/>
      <c r="AS2" s="340"/>
      <c r="AT2" s="340"/>
      <c r="AU2" s="340"/>
      <c r="AV2" s="341"/>
      <c r="AW2" s="341"/>
      <c r="AX2" s="341"/>
      <c r="AY2" s="341"/>
      <c r="AZ2" s="342"/>
      <c r="BA2" s="343"/>
      <c r="BB2" s="343"/>
      <c r="BC2" s="340"/>
      <c r="BD2" s="340"/>
      <c r="BE2" s="340"/>
      <c r="BF2" s="340"/>
      <c r="BG2" s="340"/>
      <c r="BH2" s="667" t="s">
        <v>2</v>
      </c>
      <c r="BI2" s="667"/>
      <c r="BJ2" s="667"/>
      <c r="BK2" s="667"/>
      <c r="BL2" s="667"/>
      <c r="BM2" s="667"/>
      <c r="BN2" s="667"/>
      <c r="BO2" s="667"/>
      <c r="BP2" s="667"/>
      <c r="BQ2" s="667"/>
      <c r="BR2" s="667"/>
      <c r="BS2" s="340"/>
      <c r="BT2" s="340"/>
      <c r="BU2" s="340"/>
      <c r="BV2" s="340"/>
      <c r="BW2" s="340"/>
      <c r="BX2" s="341"/>
      <c r="BY2" s="340"/>
      <c r="BZ2" s="340"/>
      <c r="CA2" s="341"/>
      <c r="CB2" s="340"/>
      <c r="CC2" s="340"/>
      <c r="CD2" s="340"/>
      <c r="CE2" s="340"/>
      <c r="CF2" s="340"/>
      <c r="CG2" s="340"/>
      <c r="CH2" s="340"/>
      <c r="CI2" s="340"/>
      <c r="CJ2" s="340"/>
      <c r="CK2" s="340"/>
      <c r="CL2" s="340"/>
      <c r="CM2" s="340"/>
      <c r="CN2" s="340"/>
      <c r="CO2" s="340"/>
      <c r="CP2" s="340"/>
      <c r="CQ2" s="340"/>
      <c r="CR2" s="340"/>
      <c r="CX2" s="43"/>
    </row>
    <row r="3" spans="4:102" ht="18">
      <c r="D3" s="498" t="s">
        <v>256</v>
      </c>
      <c r="E3" s="489"/>
      <c r="F3" s="489"/>
      <c r="G3" s="489"/>
      <c r="H3" s="489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0"/>
      <c r="AN3" s="340"/>
      <c r="AO3" s="340"/>
      <c r="AP3" s="340"/>
      <c r="AQ3" s="340"/>
      <c r="AR3" s="340"/>
      <c r="AS3" s="345" t="s">
        <v>4</v>
      </c>
      <c r="AT3" s="340"/>
      <c r="AU3" s="340"/>
      <c r="AV3" s="346" t="s">
        <v>5</v>
      </c>
      <c r="AW3" s="347" t="s">
        <v>6</v>
      </c>
      <c r="AX3" s="347" t="s">
        <v>7</v>
      </c>
      <c r="AY3" s="341" t="s">
        <v>8</v>
      </c>
      <c r="AZ3" s="348" t="s">
        <v>9</v>
      </c>
      <c r="BA3" s="348" t="s">
        <v>10</v>
      </c>
      <c r="BB3" s="348" t="s">
        <v>11</v>
      </c>
      <c r="BC3" s="346" t="s">
        <v>12</v>
      </c>
      <c r="BD3" s="347" t="s">
        <v>13</v>
      </c>
      <c r="BE3" s="347" t="s">
        <v>14</v>
      </c>
      <c r="BF3" s="349">
        <v>18</v>
      </c>
      <c r="BG3" s="349">
        <v>28</v>
      </c>
      <c r="BH3" s="349">
        <v>3</v>
      </c>
      <c r="BI3" s="349">
        <v>6</v>
      </c>
      <c r="BJ3" s="349">
        <v>9</v>
      </c>
      <c r="BK3" s="349">
        <v>11</v>
      </c>
      <c r="BL3" s="349">
        <v>16</v>
      </c>
      <c r="BM3" s="349">
        <v>18</v>
      </c>
      <c r="BN3" s="349">
        <v>21</v>
      </c>
      <c r="BO3" s="349">
        <v>23</v>
      </c>
      <c r="BP3" s="349">
        <v>27</v>
      </c>
      <c r="BQ3" s="349">
        <v>29</v>
      </c>
      <c r="BR3" s="349">
        <v>36</v>
      </c>
      <c r="BS3" s="340"/>
      <c r="BT3" s="350" t="s">
        <v>15</v>
      </c>
      <c r="BU3" s="340"/>
      <c r="BV3" s="340"/>
      <c r="BW3" s="340"/>
      <c r="BX3" s="341"/>
      <c r="BY3" s="340"/>
      <c r="BZ3" s="340"/>
      <c r="CA3" s="341"/>
      <c r="CB3" s="340"/>
      <c r="CC3" s="340"/>
      <c r="CD3" s="340"/>
      <c r="CE3" s="340"/>
      <c r="CF3" s="340"/>
      <c r="CG3" s="340"/>
      <c r="CH3" s="340"/>
      <c r="CI3" s="340"/>
      <c r="CJ3" s="340"/>
      <c r="CK3" s="340"/>
      <c r="CL3" s="340"/>
      <c r="CM3" s="340"/>
      <c r="CN3" s="340"/>
      <c r="CO3" s="340"/>
      <c r="CP3" s="340"/>
      <c r="CQ3" s="340"/>
      <c r="CR3" s="340"/>
    </row>
    <row r="4" spans="4:102" hidden="1"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  <c r="AE4" s="340"/>
      <c r="AF4" s="340"/>
      <c r="AG4" s="340"/>
      <c r="AH4" s="340"/>
      <c r="AI4" s="340"/>
      <c r="AJ4" s="340"/>
      <c r="AK4" s="340"/>
      <c r="AL4" s="340"/>
      <c r="AM4" s="340"/>
      <c r="AN4" s="351"/>
      <c r="AO4" s="351" t="s">
        <v>16</v>
      </c>
      <c r="AP4" s="351" t="s">
        <v>17</v>
      </c>
      <c r="AQ4" s="340" t="s">
        <v>18</v>
      </c>
      <c r="AR4" s="340"/>
      <c r="AS4" s="352" t="s">
        <v>19</v>
      </c>
      <c r="AT4" s="340">
        <v>5</v>
      </c>
      <c r="AU4" s="340" t="s">
        <v>20</v>
      </c>
      <c r="AV4" s="353">
        <v>1</v>
      </c>
      <c r="AW4" s="353">
        <v>1</v>
      </c>
      <c r="AX4" s="354">
        <v>1.01</v>
      </c>
      <c r="AY4" s="354">
        <v>1.01</v>
      </c>
      <c r="AZ4" s="354">
        <v>1.02</v>
      </c>
      <c r="BA4" s="354">
        <v>1.02</v>
      </c>
      <c r="BB4" s="354">
        <v>1.0149999999999999</v>
      </c>
      <c r="BC4" s="354">
        <v>1.0149999999999999</v>
      </c>
      <c r="BD4" s="354">
        <v>1.0024999999999999</v>
      </c>
      <c r="BE4" s="353">
        <v>1</v>
      </c>
      <c r="BF4" s="354">
        <v>1.01</v>
      </c>
      <c r="BG4" s="354">
        <v>1.02</v>
      </c>
      <c r="BH4" s="354">
        <v>1.01</v>
      </c>
      <c r="BI4" s="354">
        <v>1.01</v>
      </c>
      <c r="BJ4" s="354">
        <v>1.01</v>
      </c>
      <c r="BK4" s="354">
        <v>1.02</v>
      </c>
      <c r="BL4" s="354">
        <v>1.02</v>
      </c>
      <c r="BM4" s="354">
        <v>1.02</v>
      </c>
      <c r="BN4" s="354">
        <v>1.03</v>
      </c>
      <c r="BO4" s="354">
        <v>1.03</v>
      </c>
      <c r="BP4" s="354">
        <v>1.03</v>
      </c>
      <c r="BQ4" s="354">
        <v>1.03</v>
      </c>
      <c r="BR4" s="354">
        <v>1.0249999999999999</v>
      </c>
      <c r="BS4" s="340" t="s">
        <v>20</v>
      </c>
      <c r="BT4" s="353">
        <v>0.02</v>
      </c>
      <c r="BU4" s="340" t="s">
        <v>21</v>
      </c>
      <c r="BV4" s="340"/>
      <c r="BW4" s="340"/>
      <c r="BX4" s="341"/>
      <c r="BY4" s="340"/>
      <c r="BZ4" s="340"/>
      <c r="CA4" s="341"/>
      <c r="CB4" s="340"/>
      <c r="CC4" s="340"/>
      <c r="CD4" s="340"/>
      <c r="CE4" s="340"/>
      <c r="CF4" s="340"/>
      <c r="CG4" s="340"/>
      <c r="CH4" s="340"/>
      <c r="CI4" s="340"/>
      <c r="CJ4" s="340"/>
      <c r="CK4" s="340"/>
      <c r="CL4" s="340"/>
      <c r="CM4" s="340"/>
      <c r="CN4" s="340"/>
      <c r="CO4" s="340"/>
      <c r="CP4" s="340"/>
      <c r="CQ4" s="340"/>
      <c r="CR4" s="340"/>
    </row>
    <row r="5" spans="4:102" hidden="1">
      <c r="D5" s="17" t="s">
        <v>22</v>
      </c>
      <c r="E5" s="340"/>
      <c r="F5" s="340"/>
      <c r="G5" s="340"/>
      <c r="H5" s="340"/>
      <c r="I5" s="340"/>
      <c r="J5" s="340"/>
      <c r="K5" s="355">
        <v>0.1</v>
      </c>
      <c r="L5" s="340"/>
      <c r="M5" s="340"/>
      <c r="N5" s="340"/>
      <c r="O5" s="340"/>
      <c r="P5" s="340"/>
      <c r="Q5" s="340"/>
      <c r="R5" s="340"/>
      <c r="S5" s="340"/>
      <c r="T5" s="340"/>
      <c r="U5" s="340"/>
      <c r="V5" s="340"/>
      <c r="W5" s="340"/>
      <c r="X5" s="340"/>
      <c r="Y5" s="340"/>
      <c r="Z5" s="340"/>
      <c r="AA5" s="340"/>
      <c r="AB5" s="340"/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0"/>
      <c r="AN5" s="351" t="s">
        <v>23</v>
      </c>
      <c r="AO5" s="351">
        <v>109</v>
      </c>
      <c r="AP5" s="351">
        <v>105</v>
      </c>
      <c r="AQ5" s="340"/>
      <c r="AR5" s="340"/>
      <c r="AS5" s="352" t="s">
        <v>24</v>
      </c>
      <c r="AT5" s="340">
        <v>6</v>
      </c>
      <c r="AU5" s="340" t="s">
        <v>25</v>
      </c>
      <c r="AV5" s="353">
        <v>1</v>
      </c>
      <c r="AW5" s="353">
        <v>1</v>
      </c>
      <c r="AX5" s="354">
        <v>1.01</v>
      </c>
      <c r="AY5" s="354">
        <v>1.01</v>
      </c>
      <c r="AZ5" s="354">
        <v>1.02</v>
      </c>
      <c r="BA5" s="354">
        <v>1.02</v>
      </c>
      <c r="BB5" s="354">
        <v>1.0149999999999999</v>
      </c>
      <c r="BC5" s="354">
        <v>1.0149999999999999</v>
      </c>
      <c r="BD5" s="354">
        <v>1</v>
      </c>
      <c r="BE5" s="353">
        <v>1</v>
      </c>
      <c r="BF5" s="354">
        <v>1.01</v>
      </c>
      <c r="BG5" s="354">
        <v>1.02</v>
      </c>
      <c r="BH5" s="354">
        <v>1.01</v>
      </c>
      <c r="BI5" s="354">
        <v>1.01</v>
      </c>
      <c r="BJ5" s="354">
        <v>1.01</v>
      </c>
      <c r="BK5" s="354">
        <v>1.02</v>
      </c>
      <c r="BL5" s="354">
        <v>1.02</v>
      </c>
      <c r="BM5" s="354">
        <v>1.02</v>
      </c>
      <c r="BN5" s="354">
        <v>1.03</v>
      </c>
      <c r="BO5" s="354">
        <v>1.03</v>
      </c>
      <c r="BP5" s="354">
        <v>1.03</v>
      </c>
      <c r="BQ5" s="354">
        <v>1.03</v>
      </c>
      <c r="BR5" s="354">
        <v>1.0249999999999999</v>
      </c>
      <c r="BS5" s="340" t="s">
        <v>25</v>
      </c>
      <c r="BT5" s="353">
        <v>0.05</v>
      </c>
      <c r="BU5" s="340" t="s">
        <v>26</v>
      </c>
      <c r="BV5" s="340"/>
      <c r="BW5" s="340"/>
      <c r="BX5" s="341"/>
      <c r="BY5" s="340"/>
      <c r="BZ5" s="340"/>
      <c r="CA5" s="341"/>
      <c r="CB5" s="340"/>
      <c r="CC5" s="340"/>
      <c r="CD5" s="340"/>
      <c r="CE5" s="340"/>
      <c r="CF5" s="340"/>
      <c r="CG5" s="340"/>
      <c r="CH5" s="340"/>
      <c r="CI5" s="340"/>
      <c r="CJ5" s="340"/>
      <c r="CK5" s="340"/>
      <c r="CL5" s="340"/>
      <c r="CM5" s="340"/>
      <c r="CN5" s="340"/>
      <c r="CO5" s="340"/>
      <c r="CP5" s="340"/>
      <c r="CQ5" s="340"/>
      <c r="CR5" s="340"/>
    </row>
    <row r="6" spans="4:102" hidden="1">
      <c r="E6" s="340"/>
      <c r="F6" s="340"/>
      <c r="G6" s="340"/>
      <c r="H6" s="340"/>
      <c r="I6" s="340"/>
      <c r="J6" s="340"/>
      <c r="K6" s="355"/>
      <c r="L6" s="340"/>
      <c r="M6" s="340"/>
      <c r="N6" s="340"/>
      <c r="O6" s="340"/>
      <c r="P6" s="340"/>
      <c r="Q6" s="340"/>
      <c r="R6" s="340"/>
      <c r="S6" s="340"/>
      <c r="T6" s="340"/>
      <c r="U6" s="340"/>
      <c r="V6" s="340"/>
      <c r="W6" s="340"/>
      <c r="X6" s="340"/>
      <c r="Y6" s="340"/>
      <c r="Z6" s="340"/>
      <c r="AA6" s="340"/>
      <c r="AB6" s="340"/>
      <c r="AC6" s="340"/>
      <c r="AD6" s="340"/>
      <c r="AE6" s="340"/>
      <c r="AF6" s="340"/>
      <c r="AG6" s="340"/>
      <c r="AH6" s="340"/>
      <c r="AI6" s="340"/>
      <c r="AJ6" s="340"/>
      <c r="AK6" s="356" t="s">
        <v>27</v>
      </c>
      <c r="AL6" s="357">
        <v>100</v>
      </c>
      <c r="AM6" s="358"/>
      <c r="AN6" s="359" t="s">
        <v>28</v>
      </c>
      <c r="AO6" s="351">
        <v>108</v>
      </c>
      <c r="AP6" s="351">
        <v>104</v>
      </c>
      <c r="AQ6" s="340"/>
      <c r="AR6" s="340"/>
      <c r="AS6" s="352" t="s">
        <v>29</v>
      </c>
      <c r="AT6" s="340">
        <v>1</v>
      </c>
      <c r="AU6" s="340" t="s">
        <v>20</v>
      </c>
      <c r="AV6" s="353">
        <v>1</v>
      </c>
      <c r="AW6" s="353">
        <v>1</v>
      </c>
      <c r="AX6" s="354">
        <v>1.01</v>
      </c>
      <c r="AY6" s="354">
        <v>1.01</v>
      </c>
      <c r="AZ6" s="354">
        <v>1.02</v>
      </c>
      <c r="BA6" s="354">
        <v>1.02</v>
      </c>
      <c r="BB6" s="354">
        <v>1.0149999999999999</v>
      </c>
      <c r="BC6" s="354">
        <v>1.0149999999999999</v>
      </c>
      <c r="BD6" s="354">
        <v>1.0024999999999999</v>
      </c>
      <c r="BE6" s="353">
        <v>1</v>
      </c>
      <c r="BF6" s="354">
        <v>1.01</v>
      </c>
      <c r="BG6" s="354">
        <v>1.02</v>
      </c>
      <c r="BH6" s="354">
        <v>1.01</v>
      </c>
      <c r="BI6" s="354">
        <v>1.01</v>
      </c>
      <c r="BJ6" s="354">
        <v>1.01</v>
      </c>
      <c r="BK6" s="354">
        <v>1.02</v>
      </c>
      <c r="BL6" s="354">
        <v>1.02</v>
      </c>
      <c r="BM6" s="354">
        <v>1.02</v>
      </c>
      <c r="BN6" s="354">
        <v>1.03</v>
      </c>
      <c r="BO6" s="354">
        <v>1.03</v>
      </c>
      <c r="BP6" s="354">
        <v>1.03</v>
      </c>
      <c r="BQ6" s="354">
        <v>1.03</v>
      </c>
      <c r="BR6" s="354">
        <v>1.0249999999999999</v>
      </c>
      <c r="BS6" s="340" t="s">
        <v>20</v>
      </c>
      <c r="BT6" s="353">
        <v>0.05</v>
      </c>
      <c r="BU6" s="340" t="s">
        <v>30</v>
      </c>
      <c r="BV6" s="340"/>
      <c r="BW6" s="340"/>
      <c r="BX6" s="341"/>
      <c r="BY6" s="340"/>
      <c r="BZ6" s="340"/>
      <c r="CA6" s="341"/>
      <c r="CB6" s="340"/>
      <c r="CC6" s="340"/>
      <c r="CD6" s="340"/>
      <c r="CE6" s="340"/>
      <c r="CF6" s="340"/>
      <c r="CG6" s="340"/>
      <c r="CH6" s="340"/>
      <c r="CI6" s="340"/>
      <c r="CJ6" s="340"/>
      <c r="CK6" s="340"/>
      <c r="CL6" s="340"/>
      <c r="CM6" s="340"/>
      <c r="CN6" s="340"/>
      <c r="CO6" s="340"/>
      <c r="CP6" s="340"/>
      <c r="CQ6" s="340"/>
      <c r="CR6" s="340"/>
    </row>
    <row r="7" spans="4:102" hidden="1">
      <c r="E7" s="340"/>
      <c r="F7" s="340"/>
      <c r="G7" s="340"/>
      <c r="H7" s="340"/>
      <c r="I7" s="340"/>
      <c r="J7" s="340"/>
      <c r="K7" s="355"/>
      <c r="L7" s="340"/>
      <c r="M7" s="340"/>
      <c r="N7" s="340"/>
      <c r="O7" s="340"/>
      <c r="P7" s="340"/>
      <c r="Q7" s="340"/>
      <c r="R7" s="340"/>
      <c r="S7" s="340"/>
      <c r="T7" s="340"/>
      <c r="U7" s="340"/>
      <c r="V7" s="340"/>
      <c r="W7" s="340"/>
      <c r="X7" s="340"/>
      <c r="Y7" s="340"/>
      <c r="Z7" s="340"/>
      <c r="AA7" s="340"/>
      <c r="AB7" s="340"/>
      <c r="AC7" s="340"/>
      <c r="AD7" s="340"/>
      <c r="AE7" s="340"/>
      <c r="AF7" s="340"/>
      <c r="AG7" s="340"/>
      <c r="AH7" s="340"/>
      <c r="AI7" s="340"/>
      <c r="AJ7" s="340"/>
      <c r="AK7" s="340"/>
      <c r="AL7" s="340"/>
      <c r="AM7" s="340"/>
      <c r="AN7" s="351" t="s">
        <v>31</v>
      </c>
      <c r="AO7" s="351">
        <v>107</v>
      </c>
      <c r="AP7" s="351">
        <v>103</v>
      </c>
      <c r="AQ7" s="340"/>
      <c r="AR7" s="340"/>
      <c r="AS7" s="352" t="s">
        <v>32</v>
      </c>
      <c r="AT7" s="340">
        <v>1</v>
      </c>
      <c r="AU7" s="340" t="s">
        <v>20</v>
      </c>
      <c r="AV7" s="353">
        <v>1</v>
      </c>
      <c r="AW7" s="353">
        <v>1</v>
      </c>
      <c r="AX7" s="354">
        <v>1.01</v>
      </c>
      <c r="AY7" s="354">
        <v>1.01</v>
      </c>
      <c r="AZ7" s="354">
        <v>1.02</v>
      </c>
      <c r="BA7" s="354">
        <v>1.02</v>
      </c>
      <c r="BB7" s="354">
        <v>1.0149999999999999</v>
      </c>
      <c r="BC7" s="354">
        <v>1.0149999999999999</v>
      </c>
      <c r="BD7" s="354">
        <v>1.0024999999999999</v>
      </c>
      <c r="BE7" s="353">
        <v>1</v>
      </c>
      <c r="BF7" s="354">
        <v>1.01</v>
      </c>
      <c r="BG7" s="354">
        <v>1.02</v>
      </c>
      <c r="BH7" s="354">
        <v>1.01</v>
      </c>
      <c r="BI7" s="354">
        <v>1.01</v>
      </c>
      <c r="BJ7" s="354">
        <v>1.01</v>
      </c>
      <c r="BK7" s="354">
        <v>1.02</v>
      </c>
      <c r="BL7" s="354">
        <v>1.02</v>
      </c>
      <c r="BM7" s="354">
        <v>1.02</v>
      </c>
      <c r="BN7" s="354">
        <v>1.03</v>
      </c>
      <c r="BO7" s="354">
        <v>1.03</v>
      </c>
      <c r="BP7" s="354">
        <v>1.03</v>
      </c>
      <c r="BQ7" s="354">
        <v>1.03</v>
      </c>
      <c r="BR7" s="354">
        <v>1.0249999999999999</v>
      </c>
      <c r="BS7" s="340" t="s">
        <v>20</v>
      </c>
      <c r="BT7" s="353">
        <v>0.05</v>
      </c>
      <c r="BU7" s="340" t="s">
        <v>33</v>
      </c>
      <c r="BV7" s="340"/>
      <c r="BW7" s="340"/>
      <c r="BX7" s="341"/>
      <c r="BY7" s="340"/>
      <c r="BZ7" s="340"/>
      <c r="CA7" s="341"/>
      <c r="CB7" s="340"/>
      <c r="CC7" s="340"/>
      <c r="CD7" s="340"/>
      <c r="CE7" s="340"/>
      <c r="CF7" s="340"/>
      <c r="CG7" s="340"/>
      <c r="CH7" s="340"/>
      <c r="CI7" s="340"/>
      <c r="CJ7" s="340"/>
      <c r="CK7" s="340"/>
      <c r="CL7" s="340"/>
      <c r="CM7" s="340"/>
      <c r="CN7" s="340"/>
      <c r="CO7" s="340"/>
      <c r="CP7" s="340"/>
      <c r="CQ7" s="340"/>
      <c r="CR7" s="340"/>
    </row>
    <row r="8" spans="4:102" hidden="1">
      <c r="E8" s="340"/>
      <c r="F8" s="340"/>
      <c r="G8" s="340"/>
      <c r="H8" s="340"/>
      <c r="I8" s="340"/>
      <c r="J8" s="340"/>
      <c r="K8" s="355"/>
      <c r="L8" s="340"/>
      <c r="M8" s="340"/>
      <c r="N8" s="340"/>
      <c r="O8" s="340"/>
      <c r="P8" s="340"/>
      <c r="Q8" s="340"/>
      <c r="R8" s="340"/>
      <c r="S8" s="340"/>
      <c r="T8" s="340"/>
      <c r="U8" s="340"/>
      <c r="V8" s="340"/>
      <c r="W8" s="340"/>
      <c r="X8" s="340"/>
      <c r="Y8" s="340"/>
      <c r="Z8" s="340"/>
      <c r="AA8" s="340"/>
      <c r="AB8" s="340"/>
      <c r="AC8" s="340"/>
      <c r="AD8" s="340"/>
      <c r="AE8" s="340"/>
      <c r="AF8" s="340"/>
      <c r="AG8" s="340"/>
      <c r="AH8" s="340"/>
      <c r="AI8" s="340"/>
      <c r="AJ8" s="340"/>
      <c r="AK8" s="340"/>
      <c r="AL8" s="340"/>
      <c r="AM8" s="340"/>
      <c r="AN8" s="351" t="s">
        <v>34</v>
      </c>
      <c r="AO8" s="351">
        <v>106</v>
      </c>
      <c r="AP8" s="351">
        <v>101</v>
      </c>
      <c r="AQ8" s="340"/>
      <c r="AR8" s="340"/>
      <c r="AS8" s="352" t="s">
        <v>35</v>
      </c>
      <c r="AT8" s="340">
        <v>2</v>
      </c>
      <c r="AU8" s="340" t="s">
        <v>25</v>
      </c>
      <c r="AV8" s="353">
        <v>1</v>
      </c>
      <c r="AW8" s="353">
        <v>1</v>
      </c>
      <c r="AX8" s="354">
        <v>1.01</v>
      </c>
      <c r="AY8" s="354">
        <v>1.01</v>
      </c>
      <c r="AZ8" s="354">
        <v>1.02</v>
      </c>
      <c r="BA8" s="354">
        <v>1.02</v>
      </c>
      <c r="BB8" s="354">
        <v>1.0149999999999999</v>
      </c>
      <c r="BC8" s="354">
        <v>1.0149999999999999</v>
      </c>
      <c r="BD8" s="354">
        <v>1</v>
      </c>
      <c r="BE8" s="353">
        <v>1</v>
      </c>
      <c r="BF8" s="354">
        <v>1.01</v>
      </c>
      <c r="BG8" s="354">
        <v>1.02</v>
      </c>
      <c r="BH8" s="354">
        <v>1.01</v>
      </c>
      <c r="BI8" s="354">
        <v>1.01</v>
      </c>
      <c r="BJ8" s="354">
        <v>1.01</v>
      </c>
      <c r="BK8" s="354">
        <v>1.02</v>
      </c>
      <c r="BL8" s="354">
        <v>1.02</v>
      </c>
      <c r="BM8" s="354">
        <v>1.02</v>
      </c>
      <c r="BN8" s="354">
        <v>1.03</v>
      </c>
      <c r="BO8" s="354">
        <v>1.03</v>
      </c>
      <c r="BP8" s="354">
        <v>1.03</v>
      </c>
      <c r="BQ8" s="354">
        <v>1.03</v>
      </c>
      <c r="BR8" s="354">
        <v>1.0249999999999999</v>
      </c>
      <c r="BS8" s="340" t="s">
        <v>25</v>
      </c>
      <c r="BT8" s="353"/>
      <c r="BU8" s="340"/>
      <c r="BV8" s="340"/>
      <c r="BW8" s="340"/>
      <c r="BX8" s="341"/>
      <c r="BY8" s="340"/>
      <c r="BZ8" s="340"/>
      <c r="CA8" s="341"/>
      <c r="CB8" s="340"/>
      <c r="CC8" s="340"/>
      <c r="CD8" s="340"/>
      <c r="CE8" s="340"/>
      <c r="CF8" s="340"/>
      <c r="CG8" s="340"/>
      <c r="CH8" s="340"/>
      <c r="CI8" s="340"/>
      <c r="CJ8" s="340"/>
      <c r="CK8" s="340"/>
      <c r="CL8" s="340"/>
      <c r="CM8" s="340"/>
      <c r="CN8" s="340"/>
      <c r="CO8" s="340"/>
      <c r="CP8" s="340"/>
      <c r="CQ8" s="340"/>
      <c r="CR8" s="340"/>
    </row>
    <row r="9" spans="4:102" hidden="1">
      <c r="E9" s="340"/>
      <c r="F9" s="340"/>
      <c r="G9" s="340"/>
      <c r="H9" s="340"/>
      <c r="I9" s="340"/>
      <c r="J9" s="340"/>
      <c r="K9" s="355"/>
      <c r="L9" s="340"/>
      <c r="M9" s="340"/>
      <c r="N9" s="340"/>
      <c r="O9" s="340"/>
      <c r="P9" s="340"/>
      <c r="Q9" s="340"/>
      <c r="R9" s="340"/>
      <c r="S9" s="340"/>
      <c r="T9" s="340"/>
      <c r="U9" s="340"/>
      <c r="V9" s="340"/>
      <c r="W9" s="340"/>
      <c r="X9" s="340"/>
      <c r="Y9" s="340"/>
      <c r="Z9" s="340"/>
      <c r="AA9" s="340" t="s">
        <v>36</v>
      </c>
      <c r="AB9" s="340"/>
      <c r="AC9" s="340"/>
      <c r="AD9" s="340"/>
      <c r="AE9" s="340" t="s">
        <v>37</v>
      </c>
      <c r="AF9" s="340"/>
      <c r="AG9" s="340"/>
      <c r="AH9" s="340"/>
      <c r="AI9" s="340"/>
      <c r="AJ9" s="340"/>
      <c r="AK9" s="340"/>
      <c r="AL9" s="340"/>
      <c r="AM9" s="340"/>
      <c r="AN9" s="356" t="s">
        <v>27</v>
      </c>
      <c r="AO9" s="351">
        <v>100</v>
      </c>
      <c r="AP9" s="351">
        <v>100</v>
      </c>
      <c r="AQ9" s="340"/>
      <c r="AR9" s="340"/>
      <c r="AS9" s="352" t="s">
        <v>38</v>
      </c>
      <c r="AT9" s="340">
        <v>1</v>
      </c>
      <c r="AU9" s="340" t="s">
        <v>20</v>
      </c>
      <c r="AV9" s="353">
        <v>1</v>
      </c>
      <c r="AW9" s="353">
        <v>1</v>
      </c>
      <c r="AX9" s="354">
        <v>1.01</v>
      </c>
      <c r="AY9" s="354">
        <v>1.01</v>
      </c>
      <c r="AZ9" s="354">
        <v>1.02</v>
      </c>
      <c r="BA9" s="354">
        <v>1.02</v>
      </c>
      <c r="BB9" s="354">
        <v>1.0149999999999999</v>
      </c>
      <c r="BC9" s="354">
        <v>1.0149999999999999</v>
      </c>
      <c r="BD9" s="354">
        <v>1.0024999999999999</v>
      </c>
      <c r="BE9" s="353">
        <v>1</v>
      </c>
      <c r="BF9" s="354">
        <v>1.01</v>
      </c>
      <c r="BG9" s="354">
        <v>1.02</v>
      </c>
      <c r="BH9" s="354">
        <v>1.01</v>
      </c>
      <c r="BI9" s="354">
        <v>1.01</v>
      </c>
      <c r="BJ9" s="354">
        <v>1.01</v>
      </c>
      <c r="BK9" s="354">
        <v>1.02</v>
      </c>
      <c r="BL9" s="354">
        <v>1.02</v>
      </c>
      <c r="BM9" s="354">
        <v>1.02</v>
      </c>
      <c r="BN9" s="354">
        <v>1.03</v>
      </c>
      <c r="BO9" s="354">
        <v>1.03</v>
      </c>
      <c r="BP9" s="354">
        <v>1.03</v>
      </c>
      <c r="BQ9" s="354">
        <v>1.03</v>
      </c>
      <c r="BR9" s="354">
        <v>1.0249999999999999</v>
      </c>
      <c r="BS9" s="340" t="s">
        <v>20</v>
      </c>
      <c r="BT9" s="353"/>
      <c r="BU9" s="340"/>
      <c r="BV9" s="340"/>
      <c r="BW9" s="340"/>
      <c r="BX9" s="341"/>
      <c r="BY9" s="340"/>
      <c r="BZ9" s="340"/>
      <c r="CA9" s="341"/>
      <c r="CB9" s="340"/>
      <c r="CC9" s="340"/>
      <c r="CD9" s="340"/>
      <c r="CE9" s="340"/>
      <c r="CF9" s="340"/>
      <c r="CG9" s="340"/>
      <c r="CH9" s="340"/>
      <c r="CI9" s="340"/>
      <c r="CJ9" s="340"/>
      <c r="CK9" s="340"/>
      <c r="CL9" s="340"/>
      <c r="CM9" s="340"/>
      <c r="CN9" s="340"/>
      <c r="CO9" s="340"/>
      <c r="CP9" s="340"/>
      <c r="CQ9" s="340"/>
      <c r="CR9" s="340"/>
    </row>
    <row r="10" spans="4:102" hidden="1">
      <c r="E10" s="340"/>
      <c r="F10" s="340"/>
      <c r="G10" s="340"/>
      <c r="H10" s="340"/>
      <c r="I10" s="340"/>
      <c r="J10" s="340"/>
      <c r="K10" s="355"/>
      <c r="L10" s="340"/>
      <c r="M10" s="360"/>
      <c r="N10" s="340"/>
      <c r="O10" s="340"/>
      <c r="P10" s="340"/>
      <c r="Q10" s="340"/>
      <c r="R10" s="340"/>
      <c r="S10" s="340"/>
      <c r="T10" s="340"/>
      <c r="U10" s="340"/>
      <c r="V10" s="340"/>
      <c r="W10" s="340"/>
      <c r="X10" s="340"/>
      <c r="Y10" s="361" t="s">
        <v>39</v>
      </c>
      <c r="Z10" s="362">
        <f t="shared" ref="Z10:Z28" si="0">AC10/$AC$29</f>
        <v>0</v>
      </c>
      <c r="AA10" s="363">
        <v>101</v>
      </c>
      <c r="AB10" s="363"/>
      <c r="AC10" s="351">
        <f>COUNTIF($I$40:$I$318,AA10)</f>
        <v>0</v>
      </c>
      <c r="AD10" s="364">
        <f t="shared" ref="AD10:AD28" si="1">AA10*AC10</f>
        <v>0</v>
      </c>
      <c r="AE10" s="365">
        <v>113</v>
      </c>
      <c r="AF10" s="365"/>
      <c r="AG10" s="340"/>
      <c r="AH10" s="340"/>
      <c r="AI10" s="340"/>
      <c r="AJ10" s="340"/>
      <c r="AK10" s="340"/>
      <c r="AL10" s="340"/>
      <c r="AM10" s="366"/>
      <c r="AN10" s="367" t="s">
        <v>40</v>
      </c>
      <c r="AO10" s="351">
        <v>101</v>
      </c>
      <c r="AP10" s="351">
        <v>102</v>
      </c>
      <c r="AQ10" s="368"/>
      <c r="AR10" s="340"/>
      <c r="AS10" s="352" t="s">
        <v>41</v>
      </c>
      <c r="AT10" s="340">
        <v>2</v>
      </c>
      <c r="AU10" s="340" t="s">
        <v>25</v>
      </c>
      <c r="AV10" s="353">
        <v>1</v>
      </c>
      <c r="AW10" s="353">
        <v>1</v>
      </c>
      <c r="AX10" s="354">
        <v>1.01</v>
      </c>
      <c r="AY10" s="354">
        <v>1.01</v>
      </c>
      <c r="AZ10" s="354">
        <v>1.02</v>
      </c>
      <c r="BA10" s="354">
        <v>1.02</v>
      </c>
      <c r="BB10" s="354">
        <v>1.0149999999999999</v>
      </c>
      <c r="BC10" s="354">
        <v>1.0149999999999999</v>
      </c>
      <c r="BD10" s="354">
        <v>1</v>
      </c>
      <c r="BE10" s="353">
        <v>1</v>
      </c>
      <c r="BF10" s="354">
        <v>1.01</v>
      </c>
      <c r="BG10" s="354">
        <v>1.02</v>
      </c>
      <c r="BH10" s="354">
        <v>1.01</v>
      </c>
      <c r="BI10" s="354">
        <v>1.01</v>
      </c>
      <c r="BJ10" s="354">
        <v>1.01</v>
      </c>
      <c r="BK10" s="354">
        <v>1.02</v>
      </c>
      <c r="BL10" s="354">
        <v>1.02</v>
      </c>
      <c r="BM10" s="354">
        <v>1.02</v>
      </c>
      <c r="BN10" s="354">
        <v>1.03</v>
      </c>
      <c r="BO10" s="354">
        <v>1.03</v>
      </c>
      <c r="BP10" s="354">
        <v>1.03</v>
      </c>
      <c r="BQ10" s="354">
        <v>1.03</v>
      </c>
      <c r="BR10" s="354">
        <v>1.0249999999999999</v>
      </c>
      <c r="BS10" s="340" t="s">
        <v>25</v>
      </c>
      <c r="BT10" s="353"/>
      <c r="BU10" s="340"/>
      <c r="BV10" s="340"/>
      <c r="BW10" s="340"/>
      <c r="BX10" s="341"/>
      <c r="BY10" s="340"/>
      <c r="BZ10" s="340"/>
      <c r="CA10" s="341"/>
      <c r="CB10" s="340"/>
      <c r="CC10" s="340"/>
      <c r="CD10" s="340"/>
      <c r="CE10" s="340"/>
      <c r="CF10" s="340"/>
      <c r="CG10" s="340"/>
      <c r="CH10" s="340"/>
      <c r="CI10" s="340"/>
      <c r="CJ10" s="340"/>
      <c r="CK10" s="340"/>
      <c r="CL10" s="340"/>
      <c r="CM10" s="340"/>
      <c r="CN10" s="340"/>
      <c r="CO10" s="340"/>
      <c r="CP10" s="340"/>
      <c r="CQ10" s="340"/>
      <c r="CR10" s="340"/>
    </row>
    <row r="11" spans="4:102" hidden="1">
      <c r="E11" s="340"/>
      <c r="F11" s="340"/>
      <c r="G11" s="340"/>
      <c r="H11" s="340"/>
      <c r="I11" s="340"/>
      <c r="J11" s="340"/>
      <c r="K11" s="355"/>
      <c r="L11" s="340"/>
      <c r="M11" s="369"/>
      <c r="N11" s="340"/>
      <c r="O11" s="340"/>
      <c r="P11" s="368"/>
      <c r="Q11" s="340"/>
      <c r="R11" s="340"/>
      <c r="S11" s="340"/>
      <c r="T11" s="340"/>
      <c r="U11" s="340"/>
      <c r="V11" s="340"/>
      <c r="W11" s="340"/>
      <c r="X11" s="340"/>
      <c r="Y11" s="361" t="s">
        <v>42</v>
      </c>
      <c r="Z11" s="362">
        <f t="shared" si="0"/>
        <v>0</v>
      </c>
      <c r="AA11" s="363">
        <v>66</v>
      </c>
      <c r="AB11" s="363"/>
      <c r="AC11" s="351">
        <f>COUNTIF($I$40:$I$318,AA11)</f>
        <v>0</v>
      </c>
      <c r="AD11" s="364">
        <f t="shared" si="1"/>
        <v>0</v>
      </c>
      <c r="AE11" s="365">
        <v>78</v>
      </c>
      <c r="AF11" s="365"/>
      <c r="AG11" s="340"/>
      <c r="AH11" s="340"/>
      <c r="AI11" s="340"/>
      <c r="AJ11" s="340"/>
      <c r="AK11" s="340"/>
      <c r="AL11" s="340"/>
      <c r="AM11" s="366"/>
      <c r="AN11" s="351" t="s">
        <v>43</v>
      </c>
      <c r="AO11" s="351">
        <v>102</v>
      </c>
      <c r="AP11" s="351">
        <v>106</v>
      </c>
      <c r="AQ11" s="368"/>
      <c r="AR11" s="340"/>
      <c r="AS11" s="352" t="s">
        <v>44</v>
      </c>
      <c r="AT11" s="340">
        <v>1</v>
      </c>
      <c r="AU11" s="340" t="s">
        <v>20</v>
      </c>
      <c r="AV11" s="353">
        <v>1</v>
      </c>
      <c r="AW11" s="353">
        <v>1</v>
      </c>
      <c r="AX11" s="354">
        <v>1.01</v>
      </c>
      <c r="AY11" s="354">
        <v>1.01</v>
      </c>
      <c r="AZ11" s="354">
        <v>1.02</v>
      </c>
      <c r="BA11" s="354">
        <v>1.02</v>
      </c>
      <c r="BB11" s="354">
        <v>1.0149999999999999</v>
      </c>
      <c r="BC11" s="354">
        <v>1.0149999999999999</v>
      </c>
      <c r="BD11" s="354">
        <v>1.0024999999999999</v>
      </c>
      <c r="BE11" s="353">
        <v>1</v>
      </c>
      <c r="BF11" s="354">
        <v>1.01</v>
      </c>
      <c r="BG11" s="354">
        <v>1.02</v>
      </c>
      <c r="BH11" s="354">
        <v>1.01</v>
      </c>
      <c r="BI11" s="354">
        <v>1.01</v>
      </c>
      <c r="BJ11" s="354">
        <v>1.01</v>
      </c>
      <c r="BK11" s="354">
        <v>1.02</v>
      </c>
      <c r="BL11" s="354">
        <v>1.02</v>
      </c>
      <c r="BM11" s="354">
        <v>1.02</v>
      </c>
      <c r="BN11" s="354">
        <v>1.03</v>
      </c>
      <c r="BO11" s="354">
        <v>1.03</v>
      </c>
      <c r="BP11" s="354">
        <v>1.03</v>
      </c>
      <c r="BQ11" s="354">
        <v>1.03</v>
      </c>
      <c r="BR11" s="354">
        <v>1.0249999999999999</v>
      </c>
      <c r="BS11" s="340" t="s">
        <v>20</v>
      </c>
      <c r="BT11" s="353"/>
      <c r="BU11" s="340"/>
      <c r="BV11" s="340"/>
      <c r="BW11" s="340"/>
      <c r="BX11" s="341"/>
      <c r="BY11" s="340"/>
      <c r="BZ11" s="340"/>
      <c r="CA11" s="341"/>
      <c r="CB11" s="340"/>
      <c r="CC11" s="340"/>
      <c r="CD11" s="340"/>
      <c r="CE11" s="340"/>
      <c r="CF11" s="340"/>
      <c r="CG11" s="340"/>
      <c r="CH11" s="340"/>
      <c r="CI11" s="340"/>
      <c r="CJ11" s="340"/>
      <c r="CK11" s="340"/>
      <c r="CL11" s="340"/>
      <c r="CM11" s="340"/>
      <c r="CN11" s="340"/>
      <c r="CO11" s="340"/>
      <c r="CP11" s="340"/>
      <c r="CQ11" s="340"/>
      <c r="CR11" s="340"/>
    </row>
    <row r="12" spans="4:102" hidden="1">
      <c r="E12" s="340"/>
      <c r="F12" s="340"/>
      <c r="G12" s="340"/>
      <c r="H12" s="340"/>
      <c r="I12" s="340"/>
      <c r="J12" s="340"/>
      <c r="K12" s="355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61" t="s">
        <v>45</v>
      </c>
      <c r="Z12" s="362">
        <f t="shared" si="0"/>
        <v>0</v>
      </c>
      <c r="AA12" s="363">
        <v>52</v>
      </c>
      <c r="AB12" s="363"/>
      <c r="AC12" s="351">
        <f>COUNTIF($I$40:$I$318,AA12)</f>
        <v>0</v>
      </c>
      <c r="AD12" s="364">
        <f t="shared" si="1"/>
        <v>0</v>
      </c>
      <c r="AE12" s="365">
        <v>60</v>
      </c>
      <c r="AF12" s="365"/>
      <c r="AG12" s="340"/>
      <c r="AH12" s="340"/>
      <c r="AI12" s="340"/>
      <c r="AJ12" s="340"/>
      <c r="AK12" s="340"/>
      <c r="AL12" s="340"/>
      <c r="AM12" s="366"/>
      <c r="AN12" s="351" t="s">
        <v>46</v>
      </c>
      <c r="AO12" s="351">
        <v>103</v>
      </c>
      <c r="AP12" s="351">
        <v>107</v>
      </c>
      <c r="AQ12" s="368"/>
      <c r="AR12" s="340"/>
      <c r="AS12" s="352" t="s">
        <v>47</v>
      </c>
      <c r="AT12" s="340">
        <v>2</v>
      </c>
      <c r="AU12" s="340" t="s">
        <v>25</v>
      </c>
      <c r="AV12" s="353">
        <v>1</v>
      </c>
      <c r="AW12" s="353">
        <v>1</v>
      </c>
      <c r="AX12" s="354">
        <v>1.01</v>
      </c>
      <c r="AY12" s="354">
        <v>1.01</v>
      </c>
      <c r="AZ12" s="354">
        <v>1.02</v>
      </c>
      <c r="BA12" s="354">
        <v>1.02</v>
      </c>
      <c r="BB12" s="354">
        <v>1.0149999999999999</v>
      </c>
      <c r="BC12" s="354">
        <v>1.0149999999999999</v>
      </c>
      <c r="BD12" s="354">
        <v>1</v>
      </c>
      <c r="BE12" s="353">
        <v>1</v>
      </c>
      <c r="BF12" s="354">
        <v>1.01</v>
      </c>
      <c r="BG12" s="354">
        <v>1.02</v>
      </c>
      <c r="BH12" s="354">
        <v>1.01</v>
      </c>
      <c r="BI12" s="354">
        <v>1.01</v>
      </c>
      <c r="BJ12" s="354">
        <v>1.01</v>
      </c>
      <c r="BK12" s="354">
        <v>1.02</v>
      </c>
      <c r="BL12" s="354">
        <v>1.02</v>
      </c>
      <c r="BM12" s="354">
        <v>1.02</v>
      </c>
      <c r="BN12" s="354">
        <v>1.03</v>
      </c>
      <c r="BO12" s="354">
        <v>1.03</v>
      </c>
      <c r="BP12" s="354">
        <v>1.03</v>
      </c>
      <c r="BQ12" s="354">
        <v>1.03</v>
      </c>
      <c r="BR12" s="354">
        <v>1.0249999999999999</v>
      </c>
      <c r="BS12" s="340" t="s">
        <v>25</v>
      </c>
      <c r="BT12" s="353"/>
      <c r="BU12" s="340"/>
      <c r="BV12" s="340"/>
      <c r="BW12" s="340"/>
      <c r="BX12" s="341"/>
      <c r="BY12" s="340"/>
      <c r="BZ12" s="340"/>
      <c r="CA12" s="341"/>
      <c r="CB12" s="340"/>
      <c r="CC12" s="340"/>
      <c r="CD12" s="340"/>
      <c r="CE12" s="340"/>
      <c r="CF12" s="340"/>
      <c r="CG12" s="340"/>
      <c r="CH12" s="340"/>
      <c r="CI12" s="340"/>
      <c r="CJ12" s="340"/>
      <c r="CK12" s="340"/>
      <c r="CL12" s="340"/>
      <c r="CM12" s="340"/>
      <c r="CN12" s="340"/>
      <c r="CO12" s="340"/>
      <c r="CP12" s="340"/>
      <c r="CQ12" s="340"/>
      <c r="CR12" s="340"/>
    </row>
    <row r="13" spans="4:102" hidden="1">
      <c r="E13" s="340"/>
      <c r="F13" s="340"/>
      <c r="G13" s="340"/>
      <c r="H13" s="340"/>
      <c r="I13" s="340"/>
      <c r="J13" s="340"/>
      <c r="K13" s="355"/>
      <c r="L13" s="340"/>
      <c r="M13" s="340"/>
      <c r="N13" s="340"/>
      <c r="O13" s="340"/>
      <c r="P13" s="340"/>
      <c r="Q13" s="340"/>
      <c r="R13" s="340"/>
      <c r="S13" s="340"/>
      <c r="T13" s="340"/>
      <c r="U13" s="340"/>
      <c r="V13" s="340"/>
      <c r="W13" s="340"/>
      <c r="X13" s="340"/>
      <c r="Y13" s="361" t="s">
        <v>48</v>
      </c>
      <c r="Z13" s="362">
        <f t="shared" si="0"/>
        <v>0</v>
      </c>
      <c r="AA13" s="363">
        <v>63</v>
      </c>
      <c r="AB13" s="363"/>
      <c r="AC13" s="351">
        <f>COUNTIF($I$40:$I$318,AA13)/2</f>
        <v>0</v>
      </c>
      <c r="AD13" s="364">
        <f t="shared" si="1"/>
        <v>0</v>
      </c>
      <c r="AE13" s="365">
        <v>74</v>
      </c>
      <c r="AF13" s="365"/>
      <c r="AG13" s="340"/>
      <c r="AH13" s="340"/>
      <c r="AI13" s="340"/>
      <c r="AJ13" s="340"/>
      <c r="AK13" s="340"/>
      <c r="AL13" s="340"/>
      <c r="AM13" s="366"/>
      <c r="AN13" s="351" t="s">
        <v>11</v>
      </c>
      <c r="AO13" s="351">
        <v>104</v>
      </c>
      <c r="AP13" s="351">
        <v>108</v>
      </c>
      <c r="AQ13" s="368"/>
      <c r="AR13" s="340"/>
      <c r="AS13" s="352" t="s">
        <v>49</v>
      </c>
      <c r="AT13" s="340">
        <v>1</v>
      </c>
      <c r="AU13" s="340" t="s">
        <v>20</v>
      </c>
      <c r="AV13" s="353">
        <v>1</v>
      </c>
      <c r="AW13" s="353">
        <v>1</v>
      </c>
      <c r="AX13" s="354">
        <v>1.01</v>
      </c>
      <c r="AY13" s="354">
        <v>1.01</v>
      </c>
      <c r="AZ13" s="354">
        <v>1.02</v>
      </c>
      <c r="BA13" s="354">
        <v>1.02</v>
      </c>
      <c r="BB13" s="354">
        <v>1.0149999999999999</v>
      </c>
      <c r="BC13" s="354">
        <v>1.0149999999999999</v>
      </c>
      <c r="BD13" s="354">
        <v>1.0024999999999999</v>
      </c>
      <c r="BE13" s="353">
        <v>1</v>
      </c>
      <c r="BF13" s="354">
        <v>1.01</v>
      </c>
      <c r="BG13" s="354">
        <v>1.02</v>
      </c>
      <c r="BH13" s="354">
        <v>1.01</v>
      </c>
      <c r="BI13" s="354">
        <v>1.01</v>
      </c>
      <c r="BJ13" s="354">
        <v>1.01</v>
      </c>
      <c r="BK13" s="354">
        <v>1.02</v>
      </c>
      <c r="BL13" s="354">
        <v>1.02</v>
      </c>
      <c r="BM13" s="354">
        <v>1.02</v>
      </c>
      <c r="BN13" s="354">
        <v>1.03</v>
      </c>
      <c r="BO13" s="354">
        <v>1.03</v>
      </c>
      <c r="BP13" s="354">
        <v>1.03</v>
      </c>
      <c r="BQ13" s="354">
        <v>1.03</v>
      </c>
      <c r="BR13" s="354">
        <v>1.0249999999999999</v>
      </c>
      <c r="BS13" s="340" t="s">
        <v>20</v>
      </c>
      <c r="BT13" s="353"/>
      <c r="BU13" s="340"/>
      <c r="BV13" s="340"/>
      <c r="BW13" s="340"/>
      <c r="BX13" s="341"/>
      <c r="BY13" s="340"/>
      <c r="BZ13" s="340"/>
      <c r="CA13" s="341"/>
      <c r="CB13" s="340"/>
      <c r="CC13" s="340"/>
      <c r="CD13" s="340"/>
      <c r="CE13" s="340"/>
      <c r="CF13" s="340"/>
      <c r="CG13" s="340"/>
      <c r="CH13" s="340"/>
      <c r="CI13" s="340"/>
      <c r="CJ13" s="340"/>
      <c r="CK13" s="340"/>
      <c r="CL13" s="340"/>
      <c r="CM13" s="340"/>
      <c r="CN13" s="340"/>
      <c r="CO13" s="340"/>
      <c r="CP13" s="340"/>
      <c r="CQ13" s="340"/>
      <c r="CR13" s="340"/>
    </row>
    <row r="14" spans="4:102" hidden="1">
      <c r="E14" s="340"/>
      <c r="F14" s="340"/>
      <c r="G14" s="340"/>
      <c r="H14" s="340"/>
      <c r="I14" s="340"/>
      <c r="J14" s="340"/>
      <c r="K14" s="355"/>
      <c r="L14" s="340"/>
      <c r="M14" s="340"/>
      <c r="N14" s="340"/>
      <c r="O14" s="340"/>
      <c r="P14" s="340"/>
      <c r="Q14" s="340"/>
      <c r="R14" s="340"/>
      <c r="S14" s="340"/>
      <c r="T14" s="340"/>
      <c r="U14" s="340"/>
      <c r="V14" s="340"/>
      <c r="W14" s="340"/>
      <c r="X14" s="340"/>
      <c r="Y14" s="361" t="s">
        <v>50</v>
      </c>
      <c r="Z14" s="362">
        <f t="shared" si="0"/>
        <v>0</v>
      </c>
      <c r="AA14" s="363">
        <v>57</v>
      </c>
      <c r="AB14" s="363"/>
      <c r="AC14" s="351">
        <f>COUNTIF($I$40:$I$318,AA14)</f>
        <v>0</v>
      </c>
      <c r="AD14" s="364">
        <f t="shared" si="1"/>
        <v>0</v>
      </c>
      <c r="AE14" s="365">
        <v>67</v>
      </c>
      <c r="AF14" s="365"/>
      <c r="AG14" s="340"/>
      <c r="AH14" s="340"/>
      <c r="AI14" s="340"/>
      <c r="AJ14" s="340"/>
      <c r="AK14" s="340"/>
      <c r="AL14" s="340"/>
      <c r="AM14" s="366"/>
      <c r="AN14" s="351" t="s">
        <v>12</v>
      </c>
      <c r="AO14" s="351">
        <v>105</v>
      </c>
      <c r="AP14" s="351">
        <v>109</v>
      </c>
      <c r="AQ14" s="368"/>
      <c r="AR14" s="340"/>
      <c r="AS14" s="352" t="s">
        <v>51</v>
      </c>
      <c r="AT14" s="340">
        <v>2</v>
      </c>
      <c r="AU14" s="340" t="s">
        <v>25</v>
      </c>
      <c r="AV14" s="353">
        <v>1</v>
      </c>
      <c r="AW14" s="353">
        <v>1</v>
      </c>
      <c r="AX14" s="354">
        <v>1.01</v>
      </c>
      <c r="AY14" s="354">
        <v>1.01</v>
      </c>
      <c r="AZ14" s="354">
        <v>1.02</v>
      </c>
      <c r="BA14" s="354">
        <v>1.02</v>
      </c>
      <c r="BB14" s="354">
        <v>1.0149999999999999</v>
      </c>
      <c r="BC14" s="354">
        <v>1.0149999999999999</v>
      </c>
      <c r="BD14" s="354">
        <v>1</v>
      </c>
      <c r="BE14" s="353">
        <v>1</v>
      </c>
      <c r="BF14" s="354">
        <v>1.01</v>
      </c>
      <c r="BG14" s="354">
        <v>1.02</v>
      </c>
      <c r="BH14" s="354">
        <v>1.01</v>
      </c>
      <c r="BI14" s="354">
        <v>1.01</v>
      </c>
      <c r="BJ14" s="354">
        <v>1.01</v>
      </c>
      <c r="BK14" s="354">
        <v>1.02</v>
      </c>
      <c r="BL14" s="354">
        <v>1.02</v>
      </c>
      <c r="BM14" s="354">
        <v>1.02</v>
      </c>
      <c r="BN14" s="354">
        <v>1.03</v>
      </c>
      <c r="BO14" s="354">
        <v>1.03</v>
      </c>
      <c r="BP14" s="354">
        <v>1.03</v>
      </c>
      <c r="BQ14" s="354">
        <v>1.03</v>
      </c>
      <c r="BR14" s="354">
        <v>1.0249999999999999</v>
      </c>
      <c r="BS14" s="340" t="s">
        <v>25</v>
      </c>
      <c r="BT14" s="353"/>
      <c r="BU14" s="340"/>
      <c r="BV14" s="340"/>
      <c r="BW14" s="340"/>
      <c r="BX14" s="341"/>
      <c r="BY14" s="340"/>
      <c r="BZ14" s="340"/>
      <c r="CA14" s="341"/>
      <c r="CB14" s="340"/>
      <c r="CC14" s="340"/>
      <c r="CD14" s="340"/>
      <c r="CE14" s="340"/>
      <c r="CF14" s="340"/>
      <c r="CG14" s="340"/>
      <c r="CH14" s="340"/>
      <c r="CI14" s="340"/>
      <c r="CJ14" s="340"/>
      <c r="CK14" s="340"/>
      <c r="CL14" s="340"/>
      <c r="CM14" s="340"/>
      <c r="CN14" s="340"/>
      <c r="CO14" s="340"/>
      <c r="CP14" s="340"/>
      <c r="CQ14" s="340"/>
      <c r="CR14" s="340"/>
    </row>
    <row r="15" spans="4:102" hidden="1">
      <c r="E15" s="340"/>
      <c r="F15" s="340"/>
      <c r="G15" s="340"/>
      <c r="H15" s="340"/>
      <c r="I15" s="340"/>
      <c r="J15" s="340"/>
      <c r="K15" s="355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61" t="s">
        <v>52</v>
      </c>
      <c r="Z15" s="362">
        <f t="shared" si="0"/>
        <v>0</v>
      </c>
      <c r="AA15" s="363">
        <v>63</v>
      </c>
      <c r="AB15" s="363"/>
      <c r="AC15" s="351">
        <f>COUNTIF($I$40:$I$318,AA15)/2</f>
        <v>0</v>
      </c>
      <c r="AD15" s="364">
        <f t="shared" si="1"/>
        <v>0</v>
      </c>
      <c r="AE15" s="365">
        <v>71</v>
      </c>
      <c r="AF15" s="365"/>
      <c r="AG15" s="340"/>
      <c r="AH15" s="340"/>
      <c r="AI15" s="340"/>
      <c r="AJ15" s="340"/>
      <c r="AK15" s="340"/>
      <c r="AL15" s="340"/>
      <c r="AM15" s="366"/>
      <c r="AN15" s="340"/>
      <c r="AO15" s="340"/>
      <c r="AP15" s="340"/>
      <c r="AQ15" s="368"/>
      <c r="AR15" s="340"/>
      <c r="AS15" s="352" t="s">
        <v>53</v>
      </c>
      <c r="AT15" s="340">
        <v>1</v>
      </c>
      <c r="AU15" s="340" t="s">
        <v>20</v>
      </c>
      <c r="AV15" s="353">
        <v>1</v>
      </c>
      <c r="AW15" s="353">
        <v>1</v>
      </c>
      <c r="AX15" s="354">
        <v>1.01</v>
      </c>
      <c r="AY15" s="354">
        <v>1.01</v>
      </c>
      <c r="AZ15" s="354">
        <v>1.02</v>
      </c>
      <c r="BA15" s="354">
        <v>1.02</v>
      </c>
      <c r="BB15" s="354">
        <v>1.0149999999999999</v>
      </c>
      <c r="BC15" s="354">
        <v>1.0149999999999999</v>
      </c>
      <c r="BD15" s="354">
        <v>1.0024999999999999</v>
      </c>
      <c r="BE15" s="353">
        <v>1</v>
      </c>
      <c r="BF15" s="354">
        <v>1.01</v>
      </c>
      <c r="BG15" s="354">
        <v>1.02</v>
      </c>
      <c r="BH15" s="354">
        <v>1.01</v>
      </c>
      <c r="BI15" s="354">
        <v>1.01</v>
      </c>
      <c r="BJ15" s="354">
        <v>1.01</v>
      </c>
      <c r="BK15" s="354">
        <v>1.02</v>
      </c>
      <c r="BL15" s="354">
        <v>1.02</v>
      </c>
      <c r="BM15" s="354">
        <v>1.02</v>
      </c>
      <c r="BN15" s="354">
        <v>1.03</v>
      </c>
      <c r="BO15" s="354">
        <v>1.03</v>
      </c>
      <c r="BP15" s="354">
        <v>1.03</v>
      </c>
      <c r="BQ15" s="354">
        <v>1.03</v>
      </c>
      <c r="BR15" s="354">
        <v>1.0249999999999999</v>
      </c>
      <c r="BS15" s="340" t="s">
        <v>20</v>
      </c>
      <c r="BT15" s="353"/>
      <c r="BU15" s="340"/>
      <c r="BV15" s="340"/>
      <c r="BW15" s="340"/>
      <c r="BX15" s="341"/>
      <c r="BY15" s="340"/>
      <c r="BZ15" s="340"/>
      <c r="CA15" s="341"/>
      <c r="CB15" s="340"/>
      <c r="CC15" s="340"/>
      <c r="CD15" s="340"/>
      <c r="CE15" s="340"/>
      <c r="CF15" s="340"/>
      <c r="CG15" s="340"/>
      <c r="CH15" s="340"/>
      <c r="CI15" s="340"/>
      <c r="CJ15" s="340"/>
      <c r="CK15" s="340"/>
      <c r="CL15" s="340"/>
      <c r="CM15" s="340"/>
      <c r="CN15" s="340"/>
      <c r="CO15" s="340"/>
      <c r="CP15" s="340"/>
      <c r="CQ15" s="340"/>
      <c r="CR15" s="340"/>
    </row>
    <row r="16" spans="4:102" hidden="1">
      <c r="E16" s="340"/>
      <c r="F16" s="340"/>
      <c r="G16" s="340"/>
      <c r="H16" s="340"/>
      <c r="I16" s="340"/>
      <c r="J16" s="340"/>
      <c r="K16" s="355"/>
      <c r="L16" s="340"/>
      <c r="M16" s="340"/>
      <c r="N16" s="340"/>
      <c r="O16" s="340"/>
      <c r="P16" s="340"/>
      <c r="Q16" s="340"/>
      <c r="R16" s="340"/>
      <c r="S16" s="340"/>
      <c r="T16" s="340"/>
      <c r="U16" s="340"/>
      <c r="V16" s="340"/>
      <c r="W16" s="340"/>
      <c r="X16" s="340"/>
      <c r="Y16" s="361" t="s">
        <v>54</v>
      </c>
      <c r="Z16" s="362">
        <f t="shared" si="0"/>
        <v>0</v>
      </c>
      <c r="AA16" s="363">
        <v>85</v>
      </c>
      <c r="AB16" s="363"/>
      <c r="AC16" s="351">
        <f>COUNTIF($I$40:$I$318,AA16)</f>
        <v>0</v>
      </c>
      <c r="AD16" s="364">
        <f t="shared" si="1"/>
        <v>0</v>
      </c>
      <c r="AE16" s="365">
        <v>97</v>
      </c>
      <c r="AF16" s="365"/>
      <c r="AG16" s="340"/>
      <c r="AH16" s="340"/>
      <c r="AI16" s="340"/>
      <c r="AJ16" s="340"/>
      <c r="AK16" s="340"/>
      <c r="AL16" s="340"/>
      <c r="AM16" s="366"/>
      <c r="AN16" s="340"/>
      <c r="AO16" s="340"/>
      <c r="AP16" s="340"/>
      <c r="AQ16" s="368"/>
      <c r="AR16" s="340"/>
      <c r="AS16" s="352" t="s">
        <v>55</v>
      </c>
      <c r="AT16" s="340">
        <v>2</v>
      </c>
      <c r="AU16" s="340" t="s">
        <v>25</v>
      </c>
      <c r="AV16" s="353">
        <v>1</v>
      </c>
      <c r="AW16" s="353">
        <v>1</v>
      </c>
      <c r="AX16" s="354">
        <v>1.01</v>
      </c>
      <c r="AY16" s="354">
        <v>1.01</v>
      </c>
      <c r="AZ16" s="354">
        <v>1.02</v>
      </c>
      <c r="BA16" s="354">
        <v>1.02</v>
      </c>
      <c r="BB16" s="354">
        <v>1.0149999999999999</v>
      </c>
      <c r="BC16" s="354">
        <v>1.0149999999999999</v>
      </c>
      <c r="BD16" s="354">
        <v>1</v>
      </c>
      <c r="BE16" s="353">
        <v>1</v>
      </c>
      <c r="BF16" s="354">
        <v>1.01</v>
      </c>
      <c r="BG16" s="354">
        <v>1.02</v>
      </c>
      <c r="BH16" s="354">
        <v>1.01</v>
      </c>
      <c r="BI16" s="354">
        <v>1.01</v>
      </c>
      <c r="BJ16" s="354">
        <v>1.01</v>
      </c>
      <c r="BK16" s="354">
        <v>1.02</v>
      </c>
      <c r="BL16" s="354">
        <v>1.02</v>
      </c>
      <c r="BM16" s="354">
        <v>1.02</v>
      </c>
      <c r="BN16" s="354">
        <v>1.03</v>
      </c>
      <c r="BO16" s="354">
        <v>1.03</v>
      </c>
      <c r="BP16" s="354">
        <v>1.03</v>
      </c>
      <c r="BQ16" s="354">
        <v>1.03</v>
      </c>
      <c r="BR16" s="354">
        <v>1.0249999999999999</v>
      </c>
      <c r="BS16" s="340" t="s">
        <v>25</v>
      </c>
      <c r="BT16" s="353"/>
      <c r="BU16" s="340"/>
      <c r="BV16" s="340"/>
      <c r="BW16" s="340"/>
      <c r="BX16" s="341"/>
      <c r="BY16" s="340"/>
      <c r="BZ16" s="340"/>
      <c r="CA16" s="341"/>
      <c r="CB16" s="340"/>
      <c r="CC16" s="340"/>
      <c r="CD16" s="340"/>
      <c r="CE16" s="340"/>
      <c r="CF16" s="340"/>
      <c r="CG16" s="340"/>
      <c r="CH16" s="340"/>
      <c r="CI16" s="340"/>
      <c r="CJ16" s="340"/>
      <c r="CK16" s="340"/>
      <c r="CL16" s="340"/>
      <c r="CM16" s="340"/>
      <c r="CN16" s="340"/>
      <c r="CO16" s="340"/>
      <c r="CP16" s="340"/>
      <c r="CQ16" s="340"/>
      <c r="CR16" s="340"/>
    </row>
    <row r="17" spans="4:96" hidden="1">
      <c r="E17" s="340"/>
      <c r="F17" s="340"/>
      <c r="G17" s="340"/>
      <c r="H17" s="340"/>
      <c r="I17" s="340"/>
      <c r="J17" s="340"/>
      <c r="K17" s="355"/>
      <c r="L17" s="340"/>
      <c r="M17" s="340"/>
      <c r="N17" s="340"/>
      <c r="O17" s="340"/>
      <c r="P17" s="340"/>
      <c r="Q17" s="340"/>
      <c r="R17" s="340"/>
      <c r="S17" s="340"/>
      <c r="T17" s="340"/>
      <c r="U17" s="340"/>
      <c r="V17" s="340"/>
      <c r="W17" s="340"/>
      <c r="X17" s="340"/>
      <c r="Y17" s="361" t="s">
        <v>56</v>
      </c>
      <c r="Z17" s="362">
        <f t="shared" si="0"/>
        <v>0.1015531660692951</v>
      </c>
      <c r="AA17" s="363">
        <v>74</v>
      </c>
      <c r="AB17" s="363"/>
      <c r="AC17" s="370">
        <f>COUNTIF($I$40:$I$318,AA17)/3</f>
        <v>28.333333333333332</v>
      </c>
      <c r="AD17" s="364">
        <f t="shared" si="1"/>
        <v>2096.6666666666665</v>
      </c>
      <c r="AE17" s="365">
        <v>85</v>
      </c>
      <c r="AF17" s="365"/>
      <c r="AG17" s="340"/>
      <c r="AH17" s="340"/>
      <c r="AI17" s="340"/>
      <c r="AJ17" s="340"/>
      <c r="AK17" s="340"/>
      <c r="AL17" s="340"/>
      <c r="AM17" s="366"/>
      <c r="AN17" s="340"/>
      <c r="AO17" s="340"/>
      <c r="AP17" s="340"/>
      <c r="AQ17" s="368"/>
      <c r="AR17" s="340"/>
      <c r="AS17" s="352" t="s">
        <v>57</v>
      </c>
      <c r="AT17" s="340">
        <v>1</v>
      </c>
      <c r="AU17" s="340" t="s">
        <v>20</v>
      </c>
      <c r="AV17" s="353">
        <v>1</v>
      </c>
      <c r="AW17" s="353">
        <v>1</v>
      </c>
      <c r="AX17" s="354">
        <v>1.01</v>
      </c>
      <c r="AY17" s="354">
        <v>1.01</v>
      </c>
      <c r="AZ17" s="354">
        <v>1.02</v>
      </c>
      <c r="BA17" s="354">
        <v>1.02</v>
      </c>
      <c r="BB17" s="354">
        <v>1.0149999999999999</v>
      </c>
      <c r="BC17" s="354">
        <v>1.0149999999999999</v>
      </c>
      <c r="BD17" s="354">
        <v>1.0024999999999999</v>
      </c>
      <c r="BE17" s="353">
        <v>1</v>
      </c>
      <c r="BF17" s="354">
        <v>1.01</v>
      </c>
      <c r="BG17" s="354">
        <v>1.02</v>
      </c>
      <c r="BH17" s="354">
        <v>1.01</v>
      </c>
      <c r="BI17" s="354">
        <v>1.01</v>
      </c>
      <c r="BJ17" s="354">
        <v>1.01</v>
      </c>
      <c r="BK17" s="354">
        <v>1.02</v>
      </c>
      <c r="BL17" s="354">
        <v>1.02</v>
      </c>
      <c r="BM17" s="354">
        <v>1.02</v>
      </c>
      <c r="BN17" s="354">
        <v>1.03</v>
      </c>
      <c r="BO17" s="354">
        <v>1.03</v>
      </c>
      <c r="BP17" s="354">
        <v>1.03</v>
      </c>
      <c r="BQ17" s="354">
        <v>1.03</v>
      </c>
      <c r="BR17" s="354">
        <v>1.0249999999999999</v>
      </c>
      <c r="BS17" s="340" t="s">
        <v>20</v>
      </c>
      <c r="BT17" s="353"/>
      <c r="BU17" s="340"/>
      <c r="BV17" s="340"/>
      <c r="BW17" s="340"/>
      <c r="BX17" s="341"/>
      <c r="BY17" s="340"/>
      <c r="BZ17" s="340"/>
      <c r="CA17" s="341"/>
      <c r="CB17" s="340"/>
      <c r="CC17" s="340"/>
      <c r="CD17" s="340"/>
      <c r="CE17" s="340"/>
      <c r="CF17" s="340"/>
      <c r="CG17" s="340"/>
      <c r="CH17" s="340"/>
      <c r="CI17" s="340"/>
      <c r="CJ17" s="340"/>
      <c r="CK17" s="340"/>
      <c r="CL17" s="340"/>
      <c r="CM17" s="340"/>
      <c r="CN17" s="340"/>
      <c r="CO17" s="340"/>
      <c r="CP17" s="340"/>
      <c r="CQ17" s="340"/>
      <c r="CR17" s="340"/>
    </row>
    <row r="18" spans="4:96" hidden="1">
      <c r="E18" s="340"/>
      <c r="F18" s="340"/>
      <c r="G18" s="340"/>
      <c r="H18" s="340"/>
      <c r="I18" s="340"/>
      <c r="J18" s="371">
        <v>23794050</v>
      </c>
      <c r="K18" s="355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61" t="s">
        <v>58</v>
      </c>
      <c r="Z18" s="362">
        <f t="shared" si="0"/>
        <v>9.8566308243727599E-2</v>
      </c>
      <c r="AA18" s="363">
        <v>90</v>
      </c>
      <c r="AB18" s="363"/>
      <c r="AC18" s="372">
        <f>COUNTIF($I$40:$I$318,AA18)/4</f>
        <v>27.5</v>
      </c>
      <c r="AD18" s="364">
        <f t="shared" si="1"/>
        <v>2475</v>
      </c>
      <c r="AE18" s="365">
        <v>101</v>
      </c>
      <c r="AF18" s="365"/>
      <c r="AG18" s="340"/>
      <c r="AH18" s="340"/>
      <c r="AI18" s="340"/>
      <c r="AJ18" s="340"/>
      <c r="AK18" s="340"/>
      <c r="AL18" s="340"/>
      <c r="AM18" s="366"/>
      <c r="AN18" s="352"/>
      <c r="AO18" s="340"/>
      <c r="AP18" s="340"/>
      <c r="AQ18" s="368"/>
      <c r="AR18" s="340"/>
      <c r="AS18" s="352" t="s">
        <v>59</v>
      </c>
      <c r="AT18" s="340">
        <v>2</v>
      </c>
      <c r="AU18" s="340" t="s">
        <v>25</v>
      </c>
      <c r="AV18" s="353">
        <v>1</v>
      </c>
      <c r="AW18" s="353">
        <v>1</v>
      </c>
      <c r="AX18" s="354">
        <v>1.01</v>
      </c>
      <c r="AY18" s="354">
        <v>1.01</v>
      </c>
      <c r="AZ18" s="354">
        <v>1.02</v>
      </c>
      <c r="BA18" s="354">
        <v>1.02</v>
      </c>
      <c r="BB18" s="354">
        <v>1.0149999999999999</v>
      </c>
      <c r="BC18" s="354">
        <v>1.0149999999999999</v>
      </c>
      <c r="BD18" s="354">
        <v>1</v>
      </c>
      <c r="BE18" s="353">
        <v>1</v>
      </c>
      <c r="BF18" s="354">
        <v>1.01</v>
      </c>
      <c r="BG18" s="354">
        <v>1.02</v>
      </c>
      <c r="BH18" s="354">
        <v>1.01</v>
      </c>
      <c r="BI18" s="354">
        <v>1.01</v>
      </c>
      <c r="BJ18" s="354">
        <v>1.01</v>
      </c>
      <c r="BK18" s="354">
        <v>1.02</v>
      </c>
      <c r="BL18" s="354">
        <v>1.02</v>
      </c>
      <c r="BM18" s="354">
        <v>1.02</v>
      </c>
      <c r="BN18" s="354">
        <v>1.03</v>
      </c>
      <c r="BO18" s="354">
        <v>1.03</v>
      </c>
      <c r="BP18" s="354">
        <v>1.03</v>
      </c>
      <c r="BQ18" s="354">
        <v>1.03</v>
      </c>
      <c r="BR18" s="354">
        <v>1.0249999999999999</v>
      </c>
      <c r="BS18" s="340" t="s">
        <v>25</v>
      </c>
      <c r="BT18" s="353"/>
      <c r="BU18" s="340"/>
      <c r="BV18" s="340"/>
      <c r="BW18" s="340"/>
      <c r="BX18" s="341"/>
      <c r="BY18" s="340"/>
      <c r="BZ18" s="340"/>
      <c r="CA18" s="341"/>
      <c r="CB18" s="340"/>
      <c r="CC18" s="340"/>
      <c r="CD18" s="340"/>
      <c r="CE18" s="340"/>
      <c r="CF18" s="340"/>
      <c r="CG18" s="340"/>
      <c r="CH18" s="340"/>
      <c r="CI18" s="340"/>
      <c r="CJ18" s="340"/>
      <c r="CK18" s="340"/>
      <c r="CL18" s="340"/>
      <c r="CM18" s="340"/>
      <c r="CN18" s="340"/>
      <c r="CO18" s="340"/>
      <c r="CP18" s="340"/>
      <c r="CQ18" s="340"/>
      <c r="CR18" s="340"/>
    </row>
    <row r="19" spans="4:96" hidden="1">
      <c r="E19" s="340"/>
      <c r="F19" s="340"/>
      <c r="G19" s="340"/>
      <c r="H19" s="340"/>
      <c r="I19" s="340"/>
      <c r="J19" s="371">
        <f>J18+(J18*5%)</f>
        <v>24983752.5</v>
      </c>
      <c r="K19" s="355"/>
      <c r="L19" s="340"/>
      <c r="M19" s="340"/>
      <c r="N19" s="340"/>
      <c r="O19" s="340"/>
      <c r="P19" s="340"/>
      <c r="Q19" s="340"/>
      <c r="R19" s="340"/>
      <c r="S19" s="340"/>
      <c r="T19" s="340"/>
      <c r="U19" s="340"/>
      <c r="V19" s="340"/>
      <c r="W19" s="340"/>
      <c r="X19" s="340"/>
      <c r="Y19" s="361" t="s">
        <v>60</v>
      </c>
      <c r="Z19" s="362">
        <f t="shared" si="0"/>
        <v>9.8566308243727599E-2</v>
      </c>
      <c r="AA19" s="363">
        <v>90</v>
      </c>
      <c r="AB19" s="363"/>
      <c r="AC19" s="372">
        <f>COUNTIF($I$40:$I$318,AA19)/4</f>
        <v>27.5</v>
      </c>
      <c r="AD19" s="364">
        <f t="shared" si="1"/>
        <v>2475</v>
      </c>
      <c r="AE19" s="365">
        <v>101</v>
      </c>
      <c r="AF19" s="365"/>
      <c r="AG19" s="340"/>
      <c r="AH19" s="340"/>
      <c r="AI19" s="340"/>
      <c r="AJ19" s="340"/>
      <c r="AK19" s="340"/>
      <c r="AL19" s="340"/>
      <c r="AM19" s="340"/>
      <c r="AN19" s="340"/>
      <c r="AO19" s="340"/>
      <c r="AP19" s="340"/>
      <c r="AQ19" s="368"/>
      <c r="AR19" s="340"/>
      <c r="AS19" s="352" t="s">
        <v>61</v>
      </c>
      <c r="AT19" s="340">
        <v>1</v>
      </c>
      <c r="AU19" s="340" t="s">
        <v>20</v>
      </c>
      <c r="AV19" s="353">
        <v>1</v>
      </c>
      <c r="AW19" s="353">
        <v>1</v>
      </c>
      <c r="AX19" s="354">
        <v>1.01</v>
      </c>
      <c r="AY19" s="354">
        <v>1.01</v>
      </c>
      <c r="AZ19" s="354">
        <v>1.02</v>
      </c>
      <c r="BA19" s="354">
        <v>1.02</v>
      </c>
      <c r="BB19" s="354">
        <v>1.0149999999999999</v>
      </c>
      <c r="BC19" s="354">
        <v>1.0149999999999999</v>
      </c>
      <c r="BD19" s="354">
        <v>1.0024999999999999</v>
      </c>
      <c r="BE19" s="353">
        <v>1</v>
      </c>
      <c r="BF19" s="354">
        <v>1.01</v>
      </c>
      <c r="BG19" s="354">
        <v>1.02</v>
      </c>
      <c r="BH19" s="354">
        <v>1.01</v>
      </c>
      <c r="BI19" s="354">
        <v>1.01</v>
      </c>
      <c r="BJ19" s="354">
        <v>1.01</v>
      </c>
      <c r="BK19" s="354">
        <v>1.02</v>
      </c>
      <c r="BL19" s="354">
        <v>1.02</v>
      </c>
      <c r="BM19" s="354">
        <v>1.02</v>
      </c>
      <c r="BN19" s="354">
        <v>1.03</v>
      </c>
      <c r="BO19" s="354">
        <v>1.03</v>
      </c>
      <c r="BP19" s="354">
        <v>1.03</v>
      </c>
      <c r="BQ19" s="354">
        <v>1.03</v>
      </c>
      <c r="BR19" s="354">
        <v>1.0249999999999999</v>
      </c>
      <c r="BS19" s="340" t="s">
        <v>20</v>
      </c>
      <c r="BT19" s="353"/>
      <c r="BU19" s="340"/>
      <c r="BV19" s="340"/>
      <c r="BW19" s="340"/>
      <c r="BX19" s="341"/>
      <c r="BY19" s="340"/>
      <c r="BZ19" s="340"/>
      <c r="CA19" s="341"/>
      <c r="CB19" s="340"/>
      <c r="CC19" s="340"/>
      <c r="CD19" s="340"/>
      <c r="CE19" s="340"/>
      <c r="CF19" s="340"/>
      <c r="CG19" s="340"/>
      <c r="CH19" s="340"/>
      <c r="CI19" s="340"/>
      <c r="CJ19" s="340"/>
      <c r="CK19" s="340"/>
      <c r="CL19" s="340"/>
      <c r="CM19" s="340"/>
      <c r="CN19" s="340"/>
      <c r="CO19" s="340"/>
      <c r="CP19" s="340"/>
      <c r="CQ19" s="340"/>
      <c r="CR19" s="340"/>
    </row>
    <row r="20" spans="4:96" hidden="1">
      <c r="E20" s="340"/>
      <c r="F20" s="340"/>
      <c r="G20" s="340"/>
      <c r="H20" s="340"/>
      <c r="I20" s="340"/>
      <c r="J20" s="371">
        <f>J18+(J18*11.112%)</f>
        <v>26438044.835999999</v>
      </c>
      <c r="K20" s="355"/>
      <c r="L20" s="340"/>
      <c r="M20" s="340"/>
      <c r="N20" s="340"/>
      <c r="O20" s="340"/>
      <c r="P20" s="340"/>
      <c r="Q20" s="340"/>
      <c r="R20" s="340"/>
      <c r="S20" s="340"/>
      <c r="T20" s="340"/>
      <c r="U20" s="340"/>
      <c r="V20" s="340"/>
      <c r="W20" s="340"/>
      <c r="X20" s="340"/>
      <c r="Y20" s="361" t="s">
        <v>62</v>
      </c>
      <c r="Z20" s="362">
        <f t="shared" si="0"/>
        <v>9.8566308243727599E-2</v>
      </c>
      <c r="AA20" s="363">
        <v>90</v>
      </c>
      <c r="AB20" s="363"/>
      <c r="AC20" s="372">
        <f>COUNTIF($I$40:$I$318,AA20)/4</f>
        <v>27.5</v>
      </c>
      <c r="AD20" s="364">
        <f t="shared" si="1"/>
        <v>2475</v>
      </c>
      <c r="AE20" s="365">
        <v>101</v>
      </c>
      <c r="AF20" s="365"/>
      <c r="AG20" s="340"/>
      <c r="AH20" s="340"/>
      <c r="AI20" s="340"/>
      <c r="AJ20" s="340"/>
      <c r="AK20" s="340"/>
      <c r="AL20" s="340"/>
      <c r="AM20" s="340"/>
      <c r="AN20" s="340"/>
      <c r="AO20" s="340"/>
      <c r="AP20" s="340"/>
      <c r="AQ20" s="368"/>
      <c r="AR20" s="340"/>
      <c r="AS20" s="352" t="s">
        <v>63</v>
      </c>
      <c r="AT20" s="340">
        <v>2</v>
      </c>
      <c r="AU20" s="340" t="s">
        <v>25</v>
      </c>
      <c r="AV20" s="353">
        <v>1</v>
      </c>
      <c r="AW20" s="353">
        <v>1</v>
      </c>
      <c r="AX20" s="354">
        <v>1.01</v>
      </c>
      <c r="AY20" s="354">
        <v>1.01</v>
      </c>
      <c r="AZ20" s="354">
        <v>1.02</v>
      </c>
      <c r="BA20" s="354">
        <v>1.02</v>
      </c>
      <c r="BB20" s="354">
        <v>1.0149999999999999</v>
      </c>
      <c r="BC20" s="354">
        <v>1.0149999999999999</v>
      </c>
      <c r="BD20" s="354">
        <v>1</v>
      </c>
      <c r="BE20" s="353">
        <v>1</v>
      </c>
      <c r="BF20" s="354">
        <v>1.01</v>
      </c>
      <c r="BG20" s="354">
        <v>1.02</v>
      </c>
      <c r="BH20" s="354">
        <v>1.01</v>
      </c>
      <c r="BI20" s="354">
        <v>1.01</v>
      </c>
      <c r="BJ20" s="354">
        <v>1.01</v>
      </c>
      <c r="BK20" s="354">
        <v>1.02</v>
      </c>
      <c r="BL20" s="354">
        <v>1.02</v>
      </c>
      <c r="BM20" s="354">
        <v>1.02</v>
      </c>
      <c r="BN20" s="354">
        <v>1.03</v>
      </c>
      <c r="BO20" s="354">
        <v>1.03</v>
      </c>
      <c r="BP20" s="354">
        <v>1.03</v>
      </c>
      <c r="BQ20" s="354">
        <v>1.03</v>
      </c>
      <c r="BR20" s="354">
        <v>1.0249999999999999</v>
      </c>
      <c r="BS20" s="340" t="s">
        <v>25</v>
      </c>
      <c r="BT20" s="353"/>
      <c r="BU20" s="340"/>
      <c r="BV20" s="340"/>
      <c r="BW20" s="340"/>
      <c r="BX20" s="341"/>
      <c r="BY20" s="340"/>
      <c r="BZ20" s="340"/>
      <c r="CA20" s="341"/>
      <c r="CB20" s="340"/>
      <c r="CC20" s="340"/>
      <c r="CD20" s="340"/>
      <c r="CE20" s="340"/>
      <c r="CF20" s="340"/>
      <c r="CG20" s="340"/>
      <c r="CH20" s="340"/>
      <c r="CI20" s="340"/>
      <c r="CJ20" s="340"/>
      <c r="CK20" s="340"/>
      <c r="CL20" s="340"/>
      <c r="CM20" s="340"/>
      <c r="CN20" s="340"/>
      <c r="CO20" s="340"/>
      <c r="CP20" s="340"/>
      <c r="CQ20" s="340"/>
      <c r="CR20" s="340"/>
    </row>
    <row r="21" spans="4:96" hidden="1">
      <c r="E21" s="340"/>
      <c r="F21" s="340"/>
      <c r="G21" s="340"/>
      <c r="H21" s="340"/>
      <c r="I21" s="340"/>
      <c r="J21" s="373">
        <f>J20+(J20*2%)</f>
        <v>26966805.732719999</v>
      </c>
      <c r="K21" s="355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61" t="s">
        <v>64</v>
      </c>
      <c r="Z21" s="362">
        <f t="shared" si="0"/>
        <v>9.8566308243727599E-2</v>
      </c>
      <c r="AA21" s="363">
        <v>90</v>
      </c>
      <c r="AB21" s="363"/>
      <c r="AC21" s="372">
        <f>COUNTIF($I$40:$I$318,AA21)/4</f>
        <v>27.5</v>
      </c>
      <c r="AD21" s="364">
        <f t="shared" si="1"/>
        <v>2475</v>
      </c>
      <c r="AE21" s="365">
        <v>101</v>
      </c>
      <c r="AF21" s="365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68"/>
      <c r="AR21" s="340"/>
      <c r="AS21" s="352" t="s">
        <v>65</v>
      </c>
      <c r="AT21" s="340">
        <v>3</v>
      </c>
      <c r="AU21" s="340" t="s">
        <v>20</v>
      </c>
      <c r="AV21" s="353">
        <v>1</v>
      </c>
      <c r="AW21" s="353">
        <v>1</v>
      </c>
      <c r="AX21" s="354">
        <v>1.01</v>
      </c>
      <c r="AY21" s="354">
        <v>1.01</v>
      </c>
      <c r="AZ21" s="354">
        <v>1.02</v>
      </c>
      <c r="BA21" s="354">
        <v>1.02</v>
      </c>
      <c r="BB21" s="354">
        <v>1.0149999999999999</v>
      </c>
      <c r="BC21" s="354">
        <v>1.0149999999999999</v>
      </c>
      <c r="BD21" s="354">
        <v>1.0024999999999999</v>
      </c>
      <c r="BE21" s="353">
        <v>1</v>
      </c>
      <c r="BF21" s="354">
        <v>1.01</v>
      </c>
      <c r="BG21" s="354">
        <v>1.02</v>
      </c>
      <c r="BH21" s="354">
        <v>1.01</v>
      </c>
      <c r="BI21" s="354">
        <v>1.01</v>
      </c>
      <c r="BJ21" s="354">
        <v>1.01</v>
      </c>
      <c r="BK21" s="354">
        <v>1.02</v>
      </c>
      <c r="BL21" s="354">
        <v>1.02</v>
      </c>
      <c r="BM21" s="354">
        <v>1.02</v>
      </c>
      <c r="BN21" s="354">
        <v>1.03</v>
      </c>
      <c r="BO21" s="354">
        <v>1.03</v>
      </c>
      <c r="BP21" s="354">
        <v>1.03</v>
      </c>
      <c r="BQ21" s="354">
        <v>1.03</v>
      </c>
      <c r="BR21" s="354">
        <v>1.0249999999999999</v>
      </c>
      <c r="BS21" s="340" t="s">
        <v>20</v>
      </c>
      <c r="BT21" s="353"/>
      <c r="BU21" s="340"/>
      <c r="BV21" s="340"/>
      <c r="BW21" s="340"/>
      <c r="BX21" s="341"/>
      <c r="BY21" s="340"/>
      <c r="BZ21" s="340"/>
      <c r="CA21" s="341"/>
      <c r="CB21" s="340"/>
      <c r="CC21" s="340"/>
      <c r="CD21" s="340"/>
      <c r="CE21" s="340"/>
      <c r="CF21" s="340"/>
      <c r="CG21" s="340"/>
      <c r="CH21" s="340"/>
      <c r="CI21" s="340"/>
      <c r="CJ21" s="340"/>
      <c r="CK21" s="340"/>
      <c r="CL21" s="340"/>
      <c r="CM21" s="340"/>
      <c r="CN21" s="340"/>
      <c r="CO21" s="340"/>
      <c r="CP21" s="340"/>
      <c r="CQ21" s="340"/>
      <c r="CR21" s="340"/>
    </row>
    <row r="22" spans="4:96" hidden="1">
      <c r="E22" s="340"/>
      <c r="F22" s="340"/>
      <c r="G22" s="340"/>
      <c r="H22" s="340"/>
      <c r="I22" s="340"/>
      <c r="J22" s="340"/>
      <c r="K22" s="355"/>
      <c r="L22" s="340"/>
      <c r="M22" s="340"/>
      <c r="N22" s="340"/>
      <c r="O22" s="340"/>
      <c r="P22" s="340"/>
      <c r="Q22" s="340"/>
      <c r="R22" s="340"/>
      <c r="S22" s="340"/>
      <c r="T22" s="340"/>
      <c r="U22" s="374"/>
      <c r="V22" s="374"/>
      <c r="W22" s="340"/>
      <c r="X22" s="357" t="s">
        <v>66</v>
      </c>
      <c r="Y22" s="361" t="s">
        <v>67</v>
      </c>
      <c r="Z22" s="362">
        <f t="shared" si="0"/>
        <v>0.1015531660692951</v>
      </c>
      <c r="AA22" s="363">
        <v>74</v>
      </c>
      <c r="AB22" s="363"/>
      <c r="AC22" s="370">
        <f>COUNTIF($I$40:$I$318,AA22)/3</f>
        <v>28.333333333333332</v>
      </c>
      <c r="AD22" s="364">
        <f t="shared" si="1"/>
        <v>2096.6666666666665</v>
      </c>
      <c r="AE22" s="365">
        <v>85</v>
      </c>
      <c r="AF22" s="365"/>
      <c r="AG22" s="340"/>
      <c r="AH22" s="340"/>
      <c r="AI22" s="340"/>
      <c r="AJ22" s="340"/>
      <c r="AK22" s="340"/>
      <c r="AL22" s="340"/>
      <c r="AM22" s="350" t="s">
        <v>68</v>
      </c>
      <c r="AN22" s="340"/>
      <c r="AO22" s="340"/>
      <c r="AP22" s="340"/>
      <c r="AQ22" s="368"/>
      <c r="AR22" s="340"/>
      <c r="AS22" s="352" t="s">
        <v>69</v>
      </c>
      <c r="AT22" s="340">
        <v>4</v>
      </c>
      <c r="AU22" s="340" t="s">
        <v>25</v>
      </c>
      <c r="AV22" s="353">
        <v>1</v>
      </c>
      <c r="AW22" s="353">
        <v>1</v>
      </c>
      <c r="AX22" s="354">
        <v>1.01</v>
      </c>
      <c r="AY22" s="354">
        <v>1.01</v>
      </c>
      <c r="AZ22" s="354">
        <v>1.02</v>
      </c>
      <c r="BA22" s="354">
        <v>1.02</v>
      </c>
      <c r="BB22" s="354">
        <v>1.0149999999999999</v>
      </c>
      <c r="BC22" s="354">
        <v>1.0149999999999999</v>
      </c>
      <c r="BD22" s="354">
        <v>1</v>
      </c>
      <c r="BE22" s="353">
        <v>1</v>
      </c>
      <c r="BF22" s="354">
        <v>1.01</v>
      </c>
      <c r="BG22" s="354">
        <v>1.02</v>
      </c>
      <c r="BH22" s="354">
        <v>1.01</v>
      </c>
      <c r="BI22" s="354">
        <v>1.01</v>
      </c>
      <c r="BJ22" s="354">
        <v>1.01</v>
      </c>
      <c r="BK22" s="354">
        <v>1.02</v>
      </c>
      <c r="BL22" s="354">
        <v>1.02</v>
      </c>
      <c r="BM22" s="354">
        <v>1.02</v>
      </c>
      <c r="BN22" s="354">
        <v>1.03</v>
      </c>
      <c r="BO22" s="354">
        <v>1.03</v>
      </c>
      <c r="BP22" s="354">
        <v>1.03</v>
      </c>
      <c r="BQ22" s="354">
        <v>1.03</v>
      </c>
      <c r="BR22" s="354">
        <v>1.0249999999999999</v>
      </c>
      <c r="BS22" s="340" t="s">
        <v>25</v>
      </c>
      <c r="BT22" s="353"/>
      <c r="BU22" s="340"/>
      <c r="BV22" s="340"/>
      <c r="BW22" s="340"/>
      <c r="BX22" s="341"/>
      <c r="BY22" s="340"/>
      <c r="BZ22" s="340"/>
      <c r="CA22" s="341"/>
      <c r="CB22" s="340"/>
      <c r="CC22" s="340"/>
      <c r="CD22" s="340"/>
      <c r="CE22" s="340"/>
      <c r="CF22" s="340"/>
      <c r="CG22" s="340"/>
      <c r="CH22" s="340"/>
      <c r="CI22" s="340"/>
      <c r="CJ22" s="340"/>
      <c r="CK22" s="340"/>
      <c r="CL22" s="340"/>
      <c r="CM22" s="340"/>
      <c r="CN22" s="340"/>
      <c r="CO22" s="340"/>
      <c r="CP22" s="340"/>
      <c r="CQ22" s="340"/>
      <c r="CR22" s="340"/>
    </row>
    <row r="23" spans="4:96" hidden="1">
      <c r="E23" s="340"/>
      <c r="F23" s="340"/>
      <c r="G23" s="340"/>
      <c r="H23" s="340"/>
      <c r="I23" s="340"/>
      <c r="J23" s="340"/>
      <c r="K23" s="355"/>
      <c r="L23" s="340"/>
      <c r="M23" s="340"/>
      <c r="N23" s="340"/>
      <c r="O23" s="340"/>
      <c r="P23" s="340"/>
      <c r="Q23" s="340"/>
      <c r="R23" s="340"/>
      <c r="S23" s="340"/>
      <c r="T23" s="340"/>
      <c r="U23" s="374"/>
      <c r="V23" s="374"/>
      <c r="W23" s="340"/>
      <c r="X23" s="357" t="s">
        <v>66</v>
      </c>
      <c r="Y23" s="361" t="s">
        <v>70</v>
      </c>
      <c r="Z23" s="362">
        <f t="shared" si="0"/>
        <v>0</v>
      </c>
      <c r="AA23" s="375">
        <v>51</v>
      </c>
      <c r="AB23" s="375"/>
      <c r="AC23" s="351">
        <f>COUNTIF($I$40:$I$318,AA23)</f>
        <v>0</v>
      </c>
      <c r="AD23" s="364">
        <f t="shared" si="1"/>
        <v>0</v>
      </c>
      <c r="AE23" s="365">
        <v>60</v>
      </c>
      <c r="AF23" s="365"/>
      <c r="AG23" s="340"/>
      <c r="AH23" s="340"/>
      <c r="AI23" s="340"/>
      <c r="AJ23" s="340"/>
      <c r="AK23" s="340"/>
      <c r="AL23" s="340"/>
      <c r="AM23" s="340" t="s">
        <v>71</v>
      </c>
      <c r="AN23" s="340"/>
      <c r="AO23" s="340"/>
      <c r="AP23" s="340"/>
      <c r="AQ23" s="368"/>
      <c r="AR23" s="340"/>
      <c r="AS23" s="340"/>
      <c r="AT23" s="340"/>
      <c r="AU23" s="340"/>
      <c r="AV23" s="341"/>
      <c r="AW23" s="341"/>
      <c r="AX23" s="341"/>
      <c r="AY23" s="341"/>
      <c r="AZ23" s="341"/>
      <c r="BA23" s="341"/>
      <c r="BB23" s="341"/>
      <c r="BC23" s="340"/>
      <c r="BD23" s="340"/>
      <c r="BE23" s="343"/>
      <c r="BF23" s="343"/>
      <c r="BG23" s="343"/>
      <c r="BH23" s="343"/>
      <c r="BI23" s="343"/>
      <c r="BJ23" s="343"/>
      <c r="BK23" s="343"/>
      <c r="BL23" s="343"/>
      <c r="BM23" s="343"/>
      <c r="BN23" s="343"/>
      <c r="BO23" s="343"/>
      <c r="BP23" s="343"/>
      <c r="BQ23" s="343"/>
      <c r="BR23" s="343"/>
      <c r="BS23" s="343"/>
      <c r="BT23" s="343"/>
      <c r="BU23" s="340"/>
      <c r="BV23" s="340"/>
      <c r="BW23" s="340"/>
      <c r="BX23" s="341"/>
      <c r="BY23" s="340"/>
      <c r="BZ23" s="340"/>
      <c r="CA23" s="341"/>
      <c r="CB23" s="340"/>
      <c r="CC23" s="340"/>
      <c r="CD23" s="340"/>
      <c r="CE23" s="340"/>
      <c r="CF23" s="340"/>
      <c r="CG23" s="340"/>
      <c r="CH23" s="340"/>
      <c r="CI23" s="340"/>
      <c r="CJ23" s="340"/>
      <c r="CK23" s="340"/>
      <c r="CL23" s="340"/>
      <c r="CM23" s="340"/>
      <c r="CN23" s="340"/>
      <c r="CO23" s="340"/>
      <c r="CP23" s="340"/>
      <c r="CQ23" s="340"/>
      <c r="CR23" s="340"/>
    </row>
    <row r="24" spans="4:96" hidden="1">
      <c r="E24" s="340"/>
      <c r="F24" s="340"/>
      <c r="G24" s="340"/>
      <c r="H24" s="340"/>
      <c r="I24" s="340"/>
      <c r="J24" s="340"/>
      <c r="K24" s="376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57" t="s">
        <v>66</v>
      </c>
      <c r="Y24" s="377" t="s">
        <v>72</v>
      </c>
      <c r="Z24" s="362">
        <f t="shared" si="0"/>
        <v>0.1003584229390681</v>
      </c>
      <c r="AA24" s="375">
        <v>156</v>
      </c>
      <c r="AB24" s="375"/>
      <c r="AC24" s="351">
        <f>COUNTIF($I$40:$I$318,AA24)</f>
        <v>28</v>
      </c>
      <c r="AD24" s="364">
        <f t="shared" si="1"/>
        <v>4368</v>
      </c>
      <c r="AE24" s="365">
        <v>175</v>
      </c>
      <c r="AF24" s="365"/>
      <c r="AG24" s="340"/>
      <c r="AH24" s="340"/>
      <c r="AI24" s="340"/>
      <c r="AJ24" s="340"/>
      <c r="AK24" s="340"/>
      <c r="AL24" s="340"/>
      <c r="AM24" s="340" t="s">
        <v>73</v>
      </c>
      <c r="AN24" s="340"/>
      <c r="AO24" s="340"/>
      <c r="AP24" s="340"/>
      <c r="AQ24" s="368"/>
      <c r="AR24" s="340"/>
      <c r="AS24" s="340"/>
      <c r="AT24" s="340"/>
      <c r="AU24" s="340"/>
      <c r="AV24" s="341"/>
      <c r="AW24" s="341"/>
      <c r="AX24" s="341"/>
      <c r="AY24" s="341"/>
      <c r="AZ24" s="341"/>
      <c r="BA24" s="341"/>
      <c r="BB24" s="341"/>
      <c r="BC24" s="340"/>
      <c r="BD24" s="340"/>
      <c r="BE24" s="343"/>
      <c r="BF24" s="343"/>
      <c r="BG24" s="343"/>
      <c r="BH24" s="343"/>
      <c r="BI24" s="343"/>
      <c r="BJ24" s="343"/>
      <c r="BK24" s="343"/>
      <c r="BL24" s="343"/>
      <c r="BM24" s="343"/>
      <c r="BN24" s="343"/>
      <c r="BO24" s="343"/>
      <c r="BP24" s="343"/>
      <c r="BQ24" s="343"/>
      <c r="BR24" s="343"/>
      <c r="BS24" s="343"/>
      <c r="BT24" s="343"/>
      <c r="BU24" s="340"/>
      <c r="BV24" s="340"/>
      <c r="BW24" s="340"/>
      <c r="BX24" s="341"/>
      <c r="BY24" s="340"/>
      <c r="BZ24" s="340"/>
      <c r="CA24" s="341"/>
      <c r="CB24" s="340"/>
      <c r="CC24" s="340"/>
      <c r="CD24" s="340"/>
      <c r="CE24" s="340"/>
      <c r="CF24" s="340"/>
      <c r="CG24" s="340"/>
      <c r="CH24" s="340"/>
      <c r="CI24" s="340"/>
      <c r="CJ24" s="340"/>
      <c r="CK24" s="340"/>
      <c r="CL24" s="340"/>
      <c r="CM24" s="340"/>
      <c r="CN24" s="340"/>
      <c r="CO24" s="340"/>
      <c r="CP24" s="340"/>
      <c r="CQ24" s="340"/>
      <c r="CR24" s="340"/>
    </row>
    <row r="25" spans="4:96" hidden="1">
      <c r="E25" s="340"/>
      <c r="F25" s="340"/>
      <c r="G25" s="340"/>
      <c r="H25" s="340"/>
      <c r="I25" s="340"/>
      <c r="J25" s="340"/>
      <c r="K25" s="355"/>
      <c r="L25" s="340"/>
      <c r="M25" s="340"/>
      <c r="N25" s="340"/>
      <c r="O25" s="340"/>
      <c r="P25" s="340"/>
      <c r="Q25" s="340"/>
      <c r="R25" s="340"/>
      <c r="S25" s="340"/>
      <c r="T25" s="340"/>
      <c r="U25" s="374"/>
      <c r="V25" s="374"/>
      <c r="W25" s="340"/>
      <c r="X25" s="357" t="s">
        <v>66</v>
      </c>
      <c r="Y25" s="377" t="s">
        <v>74</v>
      </c>
      <c r="Z25" s="362">
        <f t="shared" si="0"/>
        <v>0.1015531660692951</v>
      </c>
      <c r="AA25" s="375">
        <v>74</v>
      </c>
      <c r="AB25" s="375"/>
      <c r="AC25" s="370">
        <f>COUNTIF($I$40:$I$318,AA25)/3</f>
        <v>28.333333333333332</v>
      </c>
      <c r="AD25" s="364">
        <f t="shared" si="1"/>
        <v>2096.6666666666665</v>
      </c>
      <c r="AE25" s="365">
        <v>85</v>
      </c>
      <c r="AF25" s="365"/>
      <c r="AG25" s="340"/>
      <c r="AH25" s="340"/>
      <c r="AI25" s="340"/>
      <c r="AJ25" s="340"/>
      <c r="AK25" s="340"/>
      <c r="AL25" s="340"/>
      <c r="AM25" s="340">
        <v>19</v>
      </c>
      <c r="AN25" s="355">
        <v>1.06</v>
      </c>
      <c r="AO25" s="340">
        <v>1</v>
      </c>
      <c r="AP25" s="340" t="s">
        <v>75</v>
      </c>
      <c r="AQ25" s="368"/>
      <c r="AR25" s="340"/>
      <c r="AS25" s="340"/>
      <c r="AT25" s="340"/>
      <c r="AU25" s="340"/>
      <c r="AV25" s="341"/>
      <c r="AW25" s="341"/>
      <c r="AX25" s="341"/>
      <c r="AY25" s="341"/>
      <c r="AZ25" s="341"/>
      <c r="BA25" s="340"/>
      <c r="BB25" s="340"/>
      <c r="BC25" s="340"/>
      <c r="BD25" s="340"/>
      <c r="BE25" s="343"/>
      <c r="BF25" s="343"/>
      <c r="BG25" s="343"/>
      <c r="BH25" s="343"/>
      <c r="BI25" s="343"/>
      <c r="BJ25" s="343"/>
      <c r="BK25" s="343"/>
      <c r="BL25" s="343"/>
      <c r="BM25" s="343"/>
      <c r="BN25" s="343"/>
      <c r="BO25" s="343"/>
      <c r="BP25" s="343"/>
      <c r="BQ25" s="343"/>
      <c r="BR25" s="343"/>
      <c r="BS25" s="343"/>
      <c r="BT25" s="343"/>
      <c r="BU25" s="340"/>
      <c r="BV25" s="340"/>
      <c r="BW25" s="340"/>
      <c r="BX25" s="341"/>
      <c r="BY25" s="340"/>
      <c r="BZ25" s="340"/>
      <c r="CA25" s="341"/>
      <c r="CB25" s="340"/>
      <c r="CC25" s="340"/>
      <c r="CD25" s="340"/>
      <c r="CE25" s="340"/>
      <c r="CF25" s="340"/>
      <c r="CG25" s="340"/>
      <c r="CH25" s="340"/>
      <c r="CI25" s="340"/>
      <c r="CJ25" s="340"/>
      <c r="CK25" s="340"/>
      <c r="CL25" s="340"/>
      <c r="CM25" s="340"/>
      <c r="CN25" s="340"/>
      <c r="CO25" s="340"/>
      <c r="CP25" s="340"/>
      <c r="CQ25" s="340"/>
      <c r="CR25" s="340"/>
    </row>
    <row r="26" spans="4:96" ht="12.75" hidden="1" customHeight="1">
      <c r="D26" s="52"/>
      <c r="E26" s="378"/>
      <c r="F26" s="378"/>
      <c r="G26" s="378"/>
      <c r="H26" s="378"/>
      <c r="I26" s="378"/>
      <c r="J26" s="668">
        <v>0</v>
      </c>
      <c r="K26" s="669"/>
      <c r="L26" s="352" t="s">
        <v>76</v>
      </c>
      <c r="M26" s="340" t="s">
        <v>77</v>
      </c>
      <c r="N26" s="379">
        <f>N330</f>
        <v>24909346.504232917</v>
      </c>
      <c r="O26" s="380">
        <f>N26/N27</f>
        <v>0.83564491880367697</v>
      </c>
      <c r="P26" s="340"/>
      <c r="Q26" s="340"/>
      <c r="R26" s="340"/>
      <c r="S26" s="340"/>
      <c r="T26" s="340"/>
      <c r="U26" s="374"/>
      <c r="V26" s="374"/>
      <c r="W26" s="340"/>
      <c r="X26" s="357" t="s">
        <v>66</v>
      </c>
      <c r="Y26" s="377" t="s">
        <v>78</v>
      </c>
      <c r="Z26" s="362">
        <f t="shared" si="0"/>
        <v>0.1003584229390681</v>
      </c>
      <c r="AA26" s="375">
        <v>120</v>
      </c>
      <c r="AB26" s="375"/>
      <c r="AC26" s="351">
        <f>COUNTIF($I$40:$I$318,AA26)</f>
        <v>28</v>
      </c>
      <c r="AD26" s="364">
        <f t="shared" si="1"/>
        <v>3360</v>
      </c>
      <c r="AE26" s="365">
        <v>138</v>
      </c>
      <c r="AF26" s="365"/>
      <c r="AG26" s="340"/>
      <c r="AH26" s="340"/>
      <c r="AI26" s="340"/>
      <c r="AJ26" s="340"/>
      <c r="AK26" s="340"/>
      <c r="AL26" s="340"/>
      <c r="AM26" s="358" t="s">
        <v>79</v>
      </c>
      <c r="AN26" s="355">
        <v>0.93</v>
      </c>
      <c r="AO26" s="340">
        <v>2</v>
      </c>
      <c r="AP26" s="340" t="s">
        <v>80</v>
      </c>
      <c r="AQ26" s="368"/>
      <c r="AR26" s="340"/>
      <c r="AS26" s="352"/>
      <c r="AT26" s="340"/>
      <c r="AU26" s="340"/>
      <c r="AV26" s="341"/>
      <c r="AW26" s="341"/>
      <c r="AX26" s="341"/>
      <c r="AY26" s="341"/>
      <c r="AZ26" s="341"/>
      <c r="BA26" s="340"/>
      <c r="BB26" s="340"/>
      <c r="BC26" s="340"/>
      <c r="BD26" s="340"/>
      <c r="BE26" s="343"/>
      <c r="BF26" s="343"/>
      <c r="BG26" s="343"/>
      <c r="BH26" s="343"/>
      <c r="BI26" s="343"/>
      <c r="BJ26" s="343"/>
      <c r="BK26" s="343"/>
      <c r="BL26" s="343"/>
      <c r="BM26" s="343"/>
      <c r="BN26" s="343"/>
      <c r="BO26" s="343"/>
      <c r="BP26" s="343"/>
      <c r="BQ26" s="343"/>
      <c r="BR26" s="343"/>
      <c r="BS26" s="343"/>
      <c r="BT26" s="343"/>
      <c r="BU26" s="340"/>
      <c r="BV26" s="340"/>
      <c r="BW26" s="340"/>
      <c r="BX26" s="341"/>
      <c r="BY26" s="340"/>
      <c r="BZ26" s="340"/>
      <c r="CA26" s="341"/>
      <c r="CB26" s="340"/>
      <c r="CC26" s="340"/>
      <c r="CD26" s="340"/>
      <c r="CE26" s="340"/>
      <c r="CF26" s="340"/>
      <c r="CG26" s="340"/>
      <c r="CH26" s="340"/>
      <c r="CI26" s="340"/>
      <c r="CJ26" s="340"/>
      <c r="CK26" s="340"/>
      <c r="CL26" s="340"/>
      <c r="CM26" s="340"/>
      <c r="CN26" s="340"/>
      <c r="CO26" s="340"/>
      <c r="CP26" s="340"/>
      <c r="CQ26" s="340"/>
      <c r="CR26" s="340"/>
    </row>
    <row r="27" spans="4:96" ht="12.75" hidden="1" customHeight="1">
      <c r="D27" s="52" t="s">
        <v>81</v>
      </c>
      <c r="E27" s="378"/>
      <c r="F27" s="378"/>
      <c r="G27" s="378"/>
      <c r="H27" s="378"/>
      <c r="I27" s="378"/>
      <c r="J27" s="668">
        <f>26966806*1.02</f>
        <v>27506142.120000001</v>
      </c>
      <c r="K27" s="669"/>
      <c r="L27" s="352" t="s">
        <v>76</v>
      </c>
      <c r="M27" s="340" t="s">
        <v>82</v>
      </c>
      <c r="N27" s="379">
        <f>N332</f>
        <v>29808529.847693622</v>
      </c>
      <c r="O27" s="381"/>
      <c r="P27" s="382">
        <f>N27*95%</f>
        <v>28318103.355308939</v>
      </c>
      <c r="Q27" s="340"/>
      <c r="R27" s="340"/>
      <c r="S27" s="379"/>
      <c r="T27" s="379"/>
      <c r="U27" s="379"/>
      <c r="V27" s="379"/>
      <c r="W27" s="379"/>
      <c r="X27" s="357" t="s">
        <v>83</v>
      </c>
      <c r="Y27" s="377" t="s">
        <v>84</v>
      </c>
      <c r="Z27" s="362">
        <f t="shared" si="0"/>
        <v>0.1003584229390681</v>
      </c>
      <c r="AA27" s="375">
        <v>112</v>
      </c>
      <c r="AB27" s="375"/>
      <c r="AC27" s="351">
        <f>COUNTIF($I$40:$I$318,AA27)</f>
        <v>28</v>
      </c>
      <c r="AD27" s="364">
        <f t="shared" si="1"/>
        <v>3136</v>
      </c>
      <c r="AE27" s="365">
        <v>132</v>
      </c>
      <c r="AF27" s="365"/>
      <c r="AG27" s="379"/>
      <c r="AH27" s="379"/>
      <c r="AI27" s="379"/>
      <c r="AJ27" s="379"/>
      <c r="AK27" s="379"/>
      <c r="AL27" s="379"/>
      <c r="AM27" s="358">
        <v>21</v>
      </c>
      <c r="AN27" s="355">
        <v>1.1000000000000001</v>
      </c>
      <c r="AO27" s="340">
        <v>3</v>
      </c>
      <c r="AP27" s="340" t="s">
        <v>85</v>
      </c>
      <c r="AQ27" s="368"/>
      <c r="AR27" s="340"/>
      <c r="AS27" s="352"/>
      <c r="AT27" s="340"/>
      <c r="AU27" s="340"/>
      <c r="AV27" s="341"/>
      <c r="AW27" s="341"/>
      <c r="AX27" s="341"/>
      <c r="AY27" s="341"/>
      <c r="AZ27" s="341"/>
      <c r="BA27" s="340"/>
      <c r="BB27" s="340"/>
      <c r="BC27" s="340"/>
      <c r="BD27" s="340"/>
      <c r="BE27" s="343"/>
      <c r="BF27" s="343"/>
      <c r="BG27" s="343"/>
      <c r="BH27" s="343"/>
      <c r="BI27" s="343"/>
      <c r="BJ27" s="343"/>
      <c r="BK27" s="343"/>
      <c r="BL27" s="343"/>
      <c r="BM27" s="343"/>
      <c r="BN27" s="343"/>
      <c r="BO27" s="343"/>
      <c r="BP27" s="343"/>
      <c r="BQ27" s="343"/>
      <c r="BR27" s="343"/>
      <c r="BS27" s="343"/>
      <c r="BT27" s="343"/>
      <c r="BU27" s="340"/>
      <c r="BV27" s="340"/>
      <c r="BW27" s="340"/>
      <c r="BX27" s="341"/>
      <c r="BY27" s="340"/>
      <c r="BZ27" s="340"/>
      <c r="CA27" s="341"/>
      <c r="CB27" s="340"/>
      <c r="CC27" s="340"/>
      <c r="CD27" s="340"/>
      <c r="CE27" s="340"/>
      <c r="CF27" s="340"/>
      <c r="CG27" s="340"/>
      <c r="CH27" s="340"/>
      <c r="CI27" s="340"/>
      <c r="CJ27" s="340"/>
      <c r="CK27" s="340"/>
      <c r="CL27" s="340"/>
      <c r="CM27" s="340"/>
      <c r="CN27" s="340"/>
      <c r="CO27" s="340"/>
      <c r="CP27" s="340"/>
      <c r="CQ27" s="340"/>
      <c r="CR27" s="340"/>
    </row>
    <row r="28" spans="4:96" ht="12.75" hidden="1" customHeight="1">
      <c r="D28" s="60" t="s">
        <v>86</v>
      </c>
      <c r="E28" s="383"/>
      <c r="F28" s="383"/>
      <c r="G28" s="384"/>
      <c r="H28" s="384"/>
      <c r="I28" s="378"/>
      <c r="J28" s="668">
        <f>COUNT(B40:B320)</f>
        <v>279</v>
      </c>
      <c r="K28" s="669"/>
      <c r="L28" s="340" t="s">
        <v>87</v>
      </c>
      <c r="M28" s="340" t="s">
        <v>88</v>
      </c>
      <c r="N28" s="379">
        <f>N336</f>
        <v>33598975.832138032</v>
      </c>
      <c r="O28" s="380">
        <f>N28/N27</f>
        <v>1.12715977620539</v>
      </c>
      <c r="P28" s="340"/>
      <c r="Q28" s="340"/>
      <c r="R28" s="340"/>
      <c r="S28" s="340"/>
      <c r="T28" s="340"/>
      <c r="U28" s="340"/>
      <c r="V28" s="340"/>
      <c r="W28" s="340"/>
      <c r="X28" s="357" t="s">
        <v>83</v>
      </c>
      <c r="Y28" s="377" t="s">
        <v>89</v>
      </c>
      <c r="Z28" s="362">
        <f t="shared" si="0"/>
        <v>0</v>
      </c>
      <c r="AA28" s="375">
        <v>70</v>
      </c>
      <c r="AB28" s="375"/>
      <c r="AC28" s="351">
        <f>COUNTIF($I$40:$I$318,AA28)</f>
        <v>0</v>
      </c>
      <c r="AD28" s="364">
        <f t="shared" si="1"/>
        <v>0</v>
      </c>
      <c r="AE28" s="365">
        <v>81</v>
      </c>
      <c r="AF28" s="365"/>
      <c r="AG28" s="340"/>
      <c r="AH28" s="340"/>
      <c r="AI28" s="340"/>
      <c r="AJ28" s="340"/>
      <c r="AK28" s="340"/>
      <c r="AL28" s="340"/>
      <c r="AM28" s="358">
        <v>22</v>
      </c>
      <c r="AN28" s="355">
        <v>0.97</v>
      </c>
      <c r="AO28" s="340">
        <v>4</v>
      </c>
      <c r="AP28" s="340" t="s">
        <v>90</v>
      </c>
      <c r="AQ28" s="368"/>
      <c r="AR28" s="340"/>
      <c r="AS28" s="352"/>
      <c r="AT28" s="340"/>
      <c r="AU28" s="340"/>
      <c r="AV28" s="341"/>
      <c r="AW28" s="341"/>
      <c r="AX28" s="341"/>
      <c r="AY28" s="341"/>
      <c r="AZ28" s="341"/>
      <c r="BA28" s="340"/>
      <c r="BB28" s="340"/>
      <c r="BC28" s="340"/>
      <c r="BD28" s="340"/>
      <c r="BE28" s="343"/>
      <c r="BF28" s="343"/>
      <c r="BG28" s="343"/>
      <c r="BH28" s="343"/>
      <c r="BI28" s="343"/>
      <c r="BJ28" s="343"/>
      <c r="BK28" s="343"/>
      <c r="BL28" s="343"/>
      <c r="BM28" s="343"/>
      <c r="BN28" s="343"/>
      <c r="BO28" s="343"/>
      <c r="BP28" s="343"/>
      <c r="BQ28" s="343"/>
      <c r="BR28" s="343"/>
      <c r="BS28" s="343"/>
      <c r="BT28" s="343"/>
      <c r="BU28" s="340"/>
      <c r="BV28" s="340"/>
      <c r="BW28" s="340"/>
      <c r="BX28" s="341"/>
      <c r="BY28" s="340"/>
      <c r="BZ28" s="340"/>
      <c r="CA28" s="341"/>
      <c r="CB28" s="340"/>
      <c r="CC28" s="340"/>
      <c r="CD28" s="340"/>
      <c r="CE28" s="340"/>
      <c r="CF28" s="340"/>
      <c r="CG28" s="340"/>
      <c r="CH28" s="340"/>
      <c r="CI28" s="340"/>
      <c r="CJ28" s="340"/>
      <c r="CK28" s="340"/>
      <c r="CL28" s="340"/>
      <c r="CM28" s="340"/>
      <c r="CN28" s="340"/>
      <c r="CO28" s="340"/>
      <c r="CP28" s="340"/>
      <c r="CQ28" s="340"/>
      <c r="CR28" s="340"/>
    </row>
    <row r="29" spans="4:96" hidden="1">
      <c r="D29" s="64"/>
      <c r="E29" s="385"/>
      <c r="F29" s="385"/>
      <c r="G29" s="385"/>
      <c r="H29" s="385"/>
      <c r="I29" s="385"/>
      <c r="J29" s="386"/>
      <c r="K29" s="386"/>
      <c r="L29" s="340"/>
      <c r="M29" s="340"/>
      <c r="N29" s="340"/>
      <c r="O29" s="340"/>
      <c r="P29" s="340"/>
      <c r="Q29" s="340"/>
      <c r="R29" s="340"/>
      <c r="S29" s="340"/>
      <c r="T29" s="340"/>
      <c r="U29" s="340"/>
      <c r="V29" s="340"/>
      <c r="W29" s="340"/>
      <c r="X29" s="340"/>
      <c r="Y29" s="340"/>
      <c r="Z29" s="366">
        <f>SUM(Z10:Z28)</f>
        <v>1</v>
      </c>
      <c r="AA29" s="387">
        <f>SUM(AA10:AA28)</f>
        <v>1578</v>
      </c>
      <c r="AB29" s="387"/>
      <c r="AC29" s="379">
        <f>SUM(AC10:AC28)</f>
        <v>279</v>
      </c>
      <c r="AD29" s="388">
        <f>SUM(AD10:AD28)</f>
        <v>27054</v>
      </c>
      <c r="AE29" s="371">
        <f>SUM(AE10:AE28)</f>
        <v>1805</v>
      </c>
      <c r="AF29" s="371"/>
      <c r="AG29" s="340"/>
      <c r="AH29" s="340"/>
      <c r="AI29" s="340"/>
      <c r="AJ29" s="340"/>
      <c r="AK29" s="340"/>
      <c r="AL29" s="340"/>
      <c r="AM29" s="358">
        <v>1</v>
      </c>
      <c r="AN29" s="355">
        <v>1.08</v>
      </c>
      <c r="AO29" s="340">
        <v>5</v>
      </c>
      <c r="AP29" s="340" t="s">
        <v>91</v>
      </c>
      <c r="AQ29" s="389"/>
      <c r="AR29" s="340"/>
      <c r="AS29" s="352"/>
      <c r="AT29" s="340"/>
      <c r="AU29" s="340"/>
      <c r="AV29" s="341"/>
      <c r="AW29" s="341"/>
      <c r="AX29" s="341"/>
      <c r="AY29" s="341"/>
      <c r="AZ29" s="341"/>
      <c r="BA29" s="340"/>
      <c r="BB29" s="340"/>
      <c r="BC29" s="340"/>
      <c r="BD29" s="340"/>
      <c r="BE29" s="343"/>
      <c r="BF29" s="343"/>
      <c r="BG29" s="343"/>
      <c r="BH29" s="343"/>
      <c r="BI29" s="343"/>
      <c r="BJ29" s="343"/>
      <c r="BK29" s="343"/>
      <c r="BL29" s="343"/>
      <c r="BM29" s="343"/>
      <c r="BN29" s="343"/>
      <c r="BO29" s="343"/>
      <c r="BP29" s="343"/>
      <c r="BQ29" s="343"/>
      <c r="BR29" s="343"/>
      <c r="BS29" s="343"/>
      <c r="BT29" s="343"/>
      <c r="BU29" s="340"/>
      <c r="BV29" s="340"/>
      <c r="BW29" s="340"/>
      <c r="BX29" s="341"/>
      <c r="BY29" s="340"/>
      <c r="BZ29" s="340"/>
      <c r="CA29" s="341"/>
      <c r="CB29" s="340"/>
      <c r="CC29" s="340"/>
      <c r="CD29" s="340"/>
      <c r="CE29" s="340"/>
      <c r="CF29" s="340"/>
      <c r="CG29" s="340"/>
      <c r="CH29" s="340"/>
      <c r="CI29" s="340"/>
      <c r="CJ29" s="340"/>
      <c r="CK29" s="340"/>
      <c r="CL29" s="340"/>
      <c r="CM29" s="340"/>
      <c r="CN29" s="340"/>
      <c r="CO29" s="340"/>
      <c r="CP29" s="340"/>
      <c r="CQ29" s="340"/>
      <c r="CR29" s="340"/>
    </row>
    <row r="30" spans="4:96" hidden="1">
      <c r="D30" s="71" t="s">
        <v>4</v>
      </c>
      <c r="E30" s="390"/>
      <c r="F30" s="390"/>
      <c r="G30" s="390"/>
      <c r="H30" s="390"/>
      <c r="I30" s="390"/>
      <c r="J30" s="391"/>
      <c r="K30" s="392">
        <v>0.01</v>
      </c>
      <c r="L30" s="340"/>
      <c r="M30" s="340"/>
      <c r="N30" s="381">
        <f>[43]HPP!$G$18</f>
        <v>0.41727741322426332</v>
      </c>
      <c r="O30" s="340"/>
      <c r="P30" s="340"/>
      <c r="Q30" s="340"/>
      <c r="R30" s="340"/>
      <c r="S30" s="340"/>
      <c r="T30" s="340"/>
      <c r="U30" s="340"/>
      <c r="V30" s="340"/>
      <c r="W30" s="340"/>
      <c r="X30" s="358"/>
      <c r="Y30" s="358"/>
      <c r="Z30" s="358"/>
      <c r="AA30" s="358"/>
      <c r="AB30" s="358"/>
      <c r="AC30" s="340"/>
      <c r="AD30" s="340"/>
      <c r="AE30" s="340"/>
      <c r="AF30" s="340"/>
      <c r="AG30" s="340"/>
      <c r="AH30" s="340"/>
      <c r="AI30" s="340"/>
      <c r="AJ30" s="340"/>
      <c r="AK30" s="340"/>
      <c r="AL30" s="340"/>
      <c r="AM30" s="358">
        <v>2</v>
      </c>
      <c r="AN30" s="393">
        <v>0.95</v>
      </c>
      <c r="AO30" s="340">
        <v>6</v>
      </c>
      <c r="AP30" s="340" t="s">
        <v>92</v>
      </c>
      <c r="AQ30" s="340"/>
      <c r="AR30" s="340"/>
      <c r="AS30" s="352"/>
      <c r="AT30" s="340"/>
      <c r="AU30" s="340"/>
      <c r="AV30" s="341"/>
      <c r="AW30" s="341"/>
      <c r="AX30" s="341"/>
      <c r="AY30" s="341"/>
      <c r="AZ30" s="341"/>
      <c r="BA30" s="340"/>
      <c r="BB30" s="340"/>
      <c r="BC30" s="340"/>
      <c r="BD30" s="340"/>
      <c r="BE30" s="343"/>
      <c r="BF30" s="343"/>
      <c r="BG30" s="343"/>
      <c r="BH30" s="343"/>
      <c r="BI30" s="343"/>
      <c r="BJ30" s="343"/>
      <c r="BK30" s="343"/>
      <c r="BL30" s="343"/>
      <c r="BM30" s="343"/>
      <c r="BN30" s="343"/>
      <c r="BO30" s="343"/>
      <c r="BP30" s="343"/>
      <c r="BQ30" s="343"/>
      <c r="BR30" s="343"/>
      <c r="BS30" s="366"/>
      <c r="BT30" s="343"/>
      <c r="BU30" s="340"/>
      <c r="BV30" s="340"/>
      <c r="BW30" s="340"/>
      <c r="BX30" s="341"/>
      <c r="BY30" s="340"/>
      <c r="BZ30" s="340"/>
      <c r="CA30" s="341"/>
      <c r="CB30" s="340"/>
      <c r="CC30" s="340"/>
      <c r="CD30" s="340"/>
      <c r="CE30" s="340"/>
      <c r="CF30" s="340"/>
      <c r="CG30" s="340"/>
      <c r="CH30" s="340"/>
      <c r="CI30" s="340"/>
      <c r="CJ30" s="340"/>
      <c r="CK30" s="340"/>
      <c r="CL30" s="340"/>
      <c r="CM30" s="340"/>
      <c r="CN30" s="340"/>
      <c r="CO30" s="340"/>
      <c r="CP30" s="340"/>
      <c r="CQ30" s="340"/>
      <c r="CR30" s="340"/>
    </row>
    <row r="31" spans="4:96" hidden="1">
      <c r="D31" s="75"/>
      <c r="E31" s="394"/>
      <c r="F31" s="394"/>
      <c r="G31" s="394"/>
      <c r="H31" s="394"/>
      <c r="I31" s="394"/>
      <c r="J31" s="395"/>
      <c r="K31" s="395"/>
      <c r="L31" s="340"/>
      <c r="M31" s="340"/>
      <c r="N31" s="340"/>
      <c r="O31" s="340"/>
      <c r="P31" s="340"/>
      <c r="Q31" s="340"/>
      <c r="R31" s="340"/>
      <c r="S31" s="340"/>
      <c r="T31" s="340"/>
      <c r="U31" s="340"/>
      <c r="V31" s="340"/>
      <c r="W31" s="340"/>
      <c r="X31" s="358"/>
      <c r="Y31" s="358"/>
      <c r="Z31" s="358"/>
      <c r="AA31" s="358"/>
      <c r="AB31" s="358"/>
      <c r="AC31" s="340"/>
      <c r="AD31" s="340"/>
      <c r="AE31" s="340"/>
      <c r="AF31" s="340"/>
      <c r="AG31" s="340"/>
      <c r="AH31" s="340"/>
      <c r="AI31" s="340"/>
      <c r="AJ31" s="340"/>
      <c r="AK31" s="340"/>
      <c r="AL31" s="340"/>
      <c r="AM31" s="358"/>
      <c r="AN31" s="396" t="s">
        <v>93</v>
      </c>
      <c r="AO31" s="358"/>
      <c r="AP31" s="340"/>
      <c r="AQ31" s="340"/>
      <c r="AR31" s="340"/>
      <c r="AS31" s="340"/>
      <c r="AT31" s="340"/>
      <c r="AU31" s="340"/>
      <c r="AV31" s="341"/>
      <c r="AW31" s="341"/>
      <c r="AX31" s="341"/>
      <c r="AY31" s="341"/>
      <c r="AZ31" s="341"/>
      <c r="BA31" s="340"/>
      <c r="BB31" s="340"/>
      <c r="BC31" s="340"/>
      <c r="BD31" s="340"/>
      <c r="BE31" s="343"/>
      <c r="BF31" s="343"/>
      <c r="BG31" s="343"/>
      <c r="BH31" s="343"/>
      <c r="BI31" s="343"/>
      <c r="BJ31" s="343"/>
      <c r="BK31" s="343"/>
      <c r="BL31" s="343"/>
      <c r="BM31" s="343"/>
      <c r="BN31" s="343"/>
      <c r="BO31" s="343"/>
      <c r="BP31" s="343"/>
      <c r="BQ31" s="343"/>
      <c r="BR31" s="343"/>
      <c r="BS31" s="366"/>
      <c r="BT31" s="343"/>
      <c r="BU31" s="340"/>
      <c r="BV31" s="340"/>
      <c r="BW31" s="340"/>
      <c r="BX31" s="341"/>
      <c r="BY31" s="340"/>
      <c r="BZ31" s="340"/>
      <c r="CA31" s="341"/>
      <c r="CB31" s="340"/>
      <c r="CC31" s="340"/>
      <c r="CD31" s="340"/>
      <c r="CE31" s="340"/>
      <c r="CF31" s="340"/>
      <c r="CG31" s="340"/>
      <c r="CH31" s="340"/>
      <c r="CI31" s="340"/>
      <c r="CJ31" s="340"/>
      <c r="CK31" s="340"/>
      <c r="CL31" s="340"/>
      <c r="CM31" s="340"/>
      <c r="CN31" s="340"/>
      <c r="CO31" s="340"/>
      <c r="CP31" s="340"/>
      <c r="CQ31" s="340"/>
      <c r="CR31" s="340"/>
    </row>
    <row r="32" spans="4:96" hidden="1">
      <c r="D32" s="52" t="s">
        <v>94</v>
      </c>
      <c r="E32" s="378"/>
      <c r="F32" s="378"/>
      <c r="G32" s="378"/>
      <c r="H32" s="378"/>
      <c r="I32" s="397">
        <v>1</v>
      </c>
      <c r="J32" s="398">
        <f>K32/$J$28</f>
        <v>0</v>
      </c>
      <c r="K32" s="399">
        <f>COUNTIF(AJ41:AJ321,I32)</f>
        <v>0</v>
      </c>
      <c r="L32" s="340" t="s">
        <v>87</v>
      </c>
      <c r="M32" s="340"/>
      <c r="N32" s="340" t="s">
        <v>95</v>
      </c>
      <c r="O32" s="355">
        <v>0.2</v>
      </c>
      <c r="P32" s="340" t="s">
        <v>95</v>
      </c>
      <c r="Q32" s="355">
        <v>0.2</v>
      </c>
      <c r="R32" s="355"/>
      <c r="S32" s="340"/>
      <c r="T32" s="340"/>
      <c r="U32" s="366"/>
      <c r="V32" s="366"/>
      <c r="W32" s="340"/>
      <c r="X32" s="400" t="s">
        <v>96</v>
      </c>
      <c r="Y32" s="400"/>
      <c r="Z32" s="400"/>
      <c r="AA32" s="401">
        <f>MIN(AK41:AK321)</f>
        <v>0</v>
      </c>
      <c r="AB32" s="401"/>
      <c r="AC32" s="401"/>
      <c r="AD32" s="401"/>
      <c r="AE32" s="401" t="e">
        <f>MIN(#REF!)</f>
        <v>#REF!</v>
      </c>
      <c r="AF32" s="402"/>
      <c r="AG32" s="340"/>
      <c r="AH32" s="340"/>
      <c r="AI32" s="340"/>
      <c r="AJ32" s="340"/>
      <c r="AK32" s="340"/>
      <c r="AL32" s="340"/>
      <c r="AM32" s="340"/>
      <c r="AN32" s="403"/>
      <c r="AO32" s="340"/>
      <c r="AP32" s="340"/>
      <c r="AQ32" s="340"/>
      <c r="AR32" s="340"/>
      <c r="AS32" s="340"/>
      <c r="AT32" s="340"/>
      <c r="AU32" s="340"/>
      <c r="AV32" s="341"/>
      <c r="AW32" s="341"/>
      <c r="AX32" s="341"/>
      <c r="AY32" s="341"/>
      <c r="AZ32" s="341"/>
      <c r="BA32" s="340"/>
      <c r="BB32" s="340"/>
      <c r="BC32" s="340"/>
      <c r="BD32" s="340"/>
      <c r="BE32" s="343"/>
      <c r="BF32" s="343"/>
      <c r="BG32" s="343"/>
      <c r="BH32" s="343"/>
      <c r="BI32" s="343"/>
      <c r="BJ32" s="343"/>
      <c r="BK32" s="343"/>
      <c r="BL32" s="343"/>
      <c r="BM32" s="343"/>
      <c r="BN32" s="343"/>
      <c r="BO32" s="343"/>
      <c r="BP32" s="343"/>
      <c r="BQ32" s="343"/>
      <c r="BR32" s="343"/>
      <c r="BS32" s="366"/>
      <c r="BT32" s="343"/>
      <c r="BU32" s="340"/>
      <c r="BV32" s="340"/>
      <c r="BW32" s="340"/>
      <c r="BX32" s="341"/>
      <c r="BY32" s="340"/>
      <c r="BZ32" s="340"/>
      <c r="CA32" s="341"/>
      <c r="CB32" s="340"/>
      <c r="CC32" s="340"/>
      <c r="CD32" s="340"/>
      <c r="CE32" s="340"/>
      <c r="CF32" s="340"/>
      <c r="CG32" s="340"/>
      <c r="CH32" s="340"/>
      <c r="CI32" s="340"/>
      <c r="CJ32" s="340"/>
      <c r="CK32" s="340"/>
      <c r="CL32" s="340"/>
      <c r="CM32" s="340"/>
      <c r="CN32" s="340"/>
      <c r="CO32" s="340"/>
      <c r="CP32" s="340"/>
      <c r="CQ32" s="340"/>
      <c r="CR32" s="340"/>
    </row>
    <row r="33" spans="1:145" hidden="1">
      <c r="D33" s="52" t="s">
        <v>97</v>
      </c>
      <c r="E33" s="378"/>
      <c r="F33" s="378"/>
      <c r="G33" s="378"/>
      <c r="H33" s="378"/>
      <c r="I33" s="397">
        <v>2</v>
      </c>
      <c r="J33" s="398">
        <f>K33/$J$28</f>
        <v>0</v>
      </c>
      <c r="K33" s="399"/>
      <c r="L33" s="340" t="s">
        <v>87</v>
      </c>
      <c r="M33" s="340"/>
      <c r="N33" s="340" t="s">
        <v>98</v>
      </c>
      <c r="O33" s="355">
        <v>0</v>
      </c>
      <c r="P33" s="340" t="s">
        <v>98</v>
      </c>
      <c r="Q33" s="355">
        <v>0</v>
      </c>
      <c r="R33" s="355"/>
      <c r="S33" s="340"/>
      <c r="T33" s="340"/>
      <c r="U33" s="366"/>
      <c r="V33" s="366"/>
      <c r="W33" s="340"/>
      <c r="X33" s="378" t="s">
        <v>99</v>
      </c>
      <c r="Y33" s="378"/>
      <c r="Z33" s="378"/>
      <c r="AA33" s="401">
        <f>MAX(AK41:AK321)</f>
        <v>0</v>
      </c>
      <c r="AB33" s="401"/>
      <c r="AC33" s="401"/>
      <c r="AD33" s="401"/>
      <c r="AE33" s="401" t="e">
        <f>MAX(#REF!)</f>
        <v>#REF!</v>
      </c>
      <c r="AF33" s="402"/>
      <c r="AG33" s="340"/>
      <c r="AH33" s="340"/>
      <c r="AI33" s="340"/>
      <c r="AJ33" s="340"/>
      <c r="AK33" s="340"/>
      <c r="AL33" s="340"/>
      <c r="AM33" s="340"/>
      <c r="AN33" s="403"/>
      <c r="AO33" s="340"/>
      <c r="AP33" s="340"/>
      <c r="AQ33" s="340"/>
      <c r="AR33" s="340"/>
      <c r="AS33" s="340"/>
      <c r="AT33" s="340"/>
      <c r="AU33" s="340"/>
      <c r="AV33" s="341"/>
      <c r="AW33" s="341"/>
      <c r="AX33" s="341"/>
      <c r="AY33" s="341"/>
      <c r="AZ33" s="341"/>
      <c r="BA33" s="340"/>
      <c r="BB33" s="340"/>
      <c r="BC33" s="340"/>
      <c r="BD33" s="340"/>
      <c r="BE33" s="343"/>
      <c r="BF33" s="343"/>
      <c r="BG33" s="343"/>
      <c r="BH33" s="343"/>
      <c r="BI33" s="343"/>
      <c r="BJ33" s="343"/>
      <c r="BK33" s="343"/>
      <c r="BL33" s="343"/>
      <c r="BM33" s="343"/>
      <c r="BN33" s="343"/>
      <c r="BO33" s="343"/>
      <c r="BP33" s="343"/>
      <c r="BQ33" s="343"/>
      <c r="BR33" s="343"/>
      <c r="BS33" s="366"/>
      <c r="BT33" s="343"/>
      <c r="BU33" s="340"/>
      <c r="BV33" s="340"/>
      <c r="BW33" s="340"/>
      <c r="BX33" s="341"/>
      <c r="BY33" s="340"/>
      <c r="BZ33" s="340"/>
      <c r="CA33" s="341"/>
      <c r="CB33" s="340"/>
      <c r="CC33" s="340"/>
      <c r="CD33" s="340"/>
      <c r="CE33" s="340"/>
      <c r="CF33" s="340"/>
      <c r="CG33" s="340"/>
      <c r="CH33" s="340"/>
      <c r="CI33" s="340"/>
      <c r="CJ33" s="340"/>
      <c r="CK33" s="340"/>
      <c r="CL33" s="340"/>
      <c r="CM33" s="340"/>
      <c r="CN33" s="340"/>
      <c r="CO33" s="340"/>
      <c r="CP33" s="340"/>
      <c r="CQ33" s="340"/>
      <c r="CR33" s="340"/>
    </row>
    <row r="34" spans="1:145" hidden="1">
      <c r="D34" s="60" t="s">
        <v>100</v>
      </c>
      <c r="E34" s="383"/>
      <c r="F34" s="383"/>
      <c r="G34" s="384"/>
      <c r="H34" s="384"/>
      <c r="I34" s="397">
        <v>3</v>
      </c>
      <c r="J34" s="398">
        <f>K34/$J$28</f>
        <v>0</v>
      </c>
      <c r="K34" s="399">
        <f>COUNTIF(AJ41:AJ321,I34)</f>
        <v>0</v>
      </c>
      <c r="L34" s="340" t="s">
        <v>87</v>
      </c>
      <c r="M34" s="340"/>
      <c r="N34" s="340" t="s">
        <v>100</v>
      </c>
      <c r="O34" s="355">
        <v>0.1</v>
      </c>
      <c r="P34" s="340" t="s">
        <v>100</v>
      </c>
      <c r="Q34" s="355">
        <v>0.1</v>
      </c>
      <c r="R34" s="355"/>
      <c r="S34" s="340"/>
      <c r="T34" s="376"/>
      <c r="U34" s="366"/>
      <c r="V34" s="366"/>
      <c r="W34" s="340"/>
      <c r="X34" s="378" t="s">
        <v>101</v>
      </c>
      <c r="Y34" s="378"/>
      <c r="Z34" s="378"/>
      <c r="AA34" s="401" t="e">
        <f>AVERAGE(AK41:AK321)</f>
        <v>#DIV/0!</v>
      </c>
      <c r="AB34" s="401"/>
      <c r="AC34" s="401">
        <f>Z259-Z60</f>
        <v>92684696.487551689</v>
      </c>
      <c r="AD34" s="401"/>
      <c r="AE34" s="401" t="e">
        <f>AVERAGE(#REF!)</f>
        <v>#REF!</v>
      </c>
      <c r="AF34" s="402"/>
      <c r="AG34" s="340"/>
      <c r="AH34" s="340"/>
      <c r="AI34" s="340"/>
      <c r="AJ34" s="340"/>
      <c r="AK34" s="340"/>
      <c r="AL34" s="340"/>
      <c r="AM34" s="340"/>
      <c r="AN34" s="403"/>
      <c r="AO34" s="340"/>
      <c r="AP34" s="340"/>
      <c r="AQ34" s="340"/>
      <c r="AR34" s="340"/>
      <c r="AS34" s="371"/>
      <c r="AT34" s="340"/>
      <c r="AU34" s="340"/>
      <c r="AV34" s="341"/>
      <c r="AW34" s="341"/>
      <c r="AX34" s="341"/>
      <c r="AY34" s="341"/>
      <c r="AZ34" s="341"/>
      <c r="BA34" s="340"/>
      <c r="BB34" s="340"/>
      <c r="BC34" s="340"/>
      <c r="BD34" s="340"/>
      <c r="BE34" s="343"/>
      <c r="BF34" s="343"/>
      <c r="BG34" s="343"/>
      <c r="BH34" s="343"/>
      <c r="BI34" s="343"/>
      <c r="BJ34" s="343"/>
      <c r="BK34" s="343"/>
      <c r="BL34" s="343"/>
      <c r="BM34" s="343"/>
      <c r="BN34" s="343"/>
      <c r="BO34" s="343"/>
      <c r="BP34" s="343"/>
      <c r="BQ34" s="343"/>
      <c r="BR34" s="343"/>
      <c r="BS34" s="343"/>
      <c r="BT34" s="343"/>
      <c r="BU34" s="340"/>
      <c r="BV34" s="340"/>
      <c r="BW34" s="340"/>
      <c r="BX34" s="341"/>
      <c r="BY34" s="340"/>
      <c r="BZ34" s="340"/>
      <c r="CA34" s="341"/>
      <c r="CB34" s="340"/>
      <c r="CC34" s="340"/>
      <c r="CD34" s="340"/>
      <c r="CE34" s="340"/>
      <c r="CF34" s="340"/>
      <c r="CG34" s="340"/>
      <c r="CH34" s="340"/>
      <c r="CI34" s="340"/>
      <c r="CJ34" s="340"/>
      <c r="CK34" s="340">
        <f>AP40/AO40</f>
        <v>1.0616777189587592</v>
      </c>
      <c r="CL34" s="340"/>
      <c r="CM34" s="340"/>
      <c r="CN34" s="340"/>
      <c r="CO34" s="340"/>
      <c r="CP34" s="340"/>
      <c r="CQ34" s="340"/>
      <c r="CR34" s="340"/>
    </row>
    <row r="35" spans="1:145"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  <c r="Y35" s="340"/>
      <c r="Z35" s="340"/>
      <c r="AA35" s="340"/>
      <c r="AB35" s="340"/>
      <c r="AC35" s="340"/>
      <c r="AD35" s="340"/>
      <c r="AE35" s="340"/>
      <c r="AF35" s="340"/>
      <c r="AG35" s="340"/>
      <c r="AH35" s="340"/>
      <c r="AI35" s="340"/>
      <c r="AJ35" s="340"/>
      <c r="AK35" s="340"/>
      <c r="AL35" s="340"/>
      <c r="AM35" s="340"/>
      <c r="AN35" s="340"/>
      <c r="AO35" s="340"/>
      <c r="AP35" s="340"/>
      <c r="AQ35" s="340"/>
      <c r="AR35" s="340"/>
      <c r="AS35" s="341"/>
      <c r="AT35" s="341"/>
      <c r="AU35" s="341"/>
      <c r="AV35" s="341"/>
      <c r="AW35" s="341"/>
      <c r="AX35" s="341"/>
      <c r="AY35" s="341"/>
      <c r="AZ35" s="342"/>
      <c r="BA35" s="343"/>
      <c r="BB35" s="343"/>
      <c r="BC35" s="340"/>
      <c r="BD35" s="340"/>
      <c r="BE35" s="340"/>
      <c r="BF35" s="340"/>
      <c r="BG35" s="340"/>
      <c r="BH35" s="340"/>
      <c r="BI35" s="340"/>
      <c r="BJ35" s="340"/>
      <c r="BK35" s="340"/>
      <c r="BL35" s="340"/>
      <c r="BM35" s="340"/>
      <c r="BN35" s="340"/>
      <c r="BO35" s="340"/>
      <c r="BP35" s="340"/>
      <c r="BQ35" s="340"/>
      <c r="BR35" s="340"/>
      <c r="BS35" s="340"/>
      <c r="BT35" s="340"/>
      <c r="BU35" s="340"/>
      <c r="BV35" s="340"/>
      <c r="BW35" s="340"/>
      <c r="BX35" s="341"/>
      <c r="BY35" s="340"/>
      <c r="BZ35" s="340"/>
      <c r="CA35" s="341"/>
      <c r="CB35" s="340"/>
      <c r="CC35" s="340"/>
      <c r="CD35" s="340"/>
      <c r="CE35" s="340"/>
      <c r="CF35" s="340"/>
      <c r="CG35" s="340"/>
      <c r="CH35" s="340"/>
      <c r="CI35" s="340"/>
      <c r="CJ35" s="340"/>
      <c r="CK35" s="340"/>
      <c r="CL35" s="340"/>
      <c r="CM35" s="340"/>
      <c r="CN35" s="340"/>
      <c r="CO35" s="340"/>
      <c r="CP35" s="340"/>
      <c r="CQ35" s="340"/>
      <c r="CR35" s="340"/>
    </row>
    <row r="36" spans="1:145" s="4" customFormat="1" ht="25.5" customHeight="1">
      <c r="A36" s="86"/>
      <c r="B36" s="91"/>
      <c r="C36" s="507"/>
      <c r="D36" s="675" t="s">
        <v>102</v>
      </c>
      <c r="E36" s="675"/>
      <c r="F36" s="551"/>
      <c r="G36" s="676" t="s">
        <v>103</v>
      </c>
      <c r="H36" s="676" t="s">
        <v>104</v>
      </c>
      <c r="I36" s="552" t="s">
        <v>105</v>
      </c>
      <c r="J36" s="553" t="s">
        <v>106</v>
      </c>
      <c r="K36" s="553" t="s">
        <v>107</v>
      </c>
      <c r="L36" s="553" t="s">
        <v>108</v>
      </c>
      <c r="M36" s="553" t="s">
        <v>109</v>
      </c>
      <c r="N36" s="679"/>
      <c r="O36" s="679"/>
      <c r="P36" s="679"/>
      <c r="Q36" s="679"/>
      <c r="R36" s="679"/>
      <c r="S36" s="679"/>
      <c r="T36" s="679"/>
      <c r="U36" s="679"/>
      <c r="V36" s="553"/>
      <c r="W36" s="554"/>
      <c r="X36" s="679" t="s">
        <v>110</v>
      </c>
      <c r="Y36" s="679"/>
      <c r="Z36" s="679"/>
      <c r="AA36" s="679"/>
      <c r="AB36" s="679"/>
      <c r="AC36" s="679"/>
      <c r="AD36" s="679"/>
      <c r="AE36" s="679"/>
      <c r="AF36" s="553"/>
      <c r="AG36" s="554"/>
      <c r="AH36" s="553" t="s">
        <v>111</v>
      </c>
      <c r="AI36" s="553" t="s">
        <v>112</v>
      </c>
      <c r="AJ36" s="553" t="s">
        <v>113</v>
      </c>
      <c r="AK36" s="553"/>
      <c r="AL36" s="553" t="s">
        <v>114</v>
      </c>
      <c r="AM36" s="680" t="s">
        <v>115</v>
      </c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80"/>
      <c r="BL36" s="680"/>
      <c r="BM36" s="680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  <c r="BX36" s="680"/>
      <c r="BY36" s="680"/>
      <c r="BZ36" s="680"/>
      <c r="CA36" s="680"/>
      <c r="CB36" s="680"/>
      <c r="CC36" s="680"/>
      <c r="CD36" s="680"/>
      <c r="CE36" s="680"/>
      <c r="CF36" s="680"/>
      <c r="CG36" s="680"/>
      <c r="CH36" s="680"/>
      <c r="CI36" s="680"/>
      <c r="CJ36" s="680"/>
      <c r="CK36" s="680"/>
      <c r="CL36" s="680"/>
      <c r="CM36" s="680"/>
      <c r="CN36" s="555"/>
      <c r="CO36" s="555"/>
      <c r="CP36" s="555"/>
      <c r="CQ36" s="556"/>
      <c r="CR36" s="557"/>
      <c r="CT36" s="672" t="s">
        <v>102</v>
      </c>
      <c r="CU36" s="673"/>
      <c r="CV36" s="243"/>
      <c r="CW36" s="244" t="s">
        <v>103</v>
      </c>
      <c r="CX36" s="244" t="s">
        <v>104</v>
      </c>
      <c r="CY36" s="244" t="s">
        <v>105</v>
      </c>
      <c r="CZ36" s="244" t="s">
        <v>106</v>
      </c>
      <c r="DA36" s="244" t="s">
        <v>107</v>
      </c>
      <c r="DB36" s="244" t="s">
        <v>108</v>
      </c>
      <c r="DC36" s="244" t="s">
        <v>109</v>
      </c>
      <c r="DD36" s="674"/>
      <c r="DE36" s="674"/>
      <c r="DF36" s="674"/>
      <c r="DG36" s="674"/>
      <c r="DH36" s="674"/>
      <c r="DI36" s="674"/>
      <c r="DJ36" s="673"/>
      <c r="DK36" s="456"/>
      <c r="DL36" s="674" t="s">
        <v>110</v>
      </c>
      <c r="DM36" s="674"/>
      <c r="DN36" s="674"/>
      <c r="DO36" s="674"/>
      <c r="DP36" s="674"/>
      <c r="DQ36" s="674"/>
      <c r="DR36" s="673"/>
      <c r="DS36" s="456"/>
      <c r="DT36" s="244" t="s">
        <v>111</v>
      </c>
      <c r="DU36" s="244" t="s">
        <v>112</v>
      </c>
      <c r="DV36" s="244" t="s">
        <v>113</v>
      </c>
      <c r="DW36" s="244"/>
      <c r="DX36" s="244" t="s">
        <v>114</v>
      </c>
      <c r="DY36" s="672" t="s">
        <v>115</v>
      </c>
      <c r="DZ36" s="674"/>
      <c r="EA36" s="674"/>
      <c r="EB36" s="674"/>
      <c r="EC36" s="674"/>
      <c r="ED36" s="674"/>
      <c r="EE36" s="674"/>
      <c r="EF36" s="674"/>
      <c r="EG36" s="674"/>
      <c r="EH36" s="674"/>
      <c r="EI36" s="674"/>
      <c r="EJ36" s="674"/>
      <c r="EK36" s="674"/>
      <c r="EL36" s="674"/>
      <c r="EM36" s="674"/>
      <c r="EN36" s="674"/>
      <c r="EO36" s="673"/>
    </row>
    <row r="37" spans="1:145" s="4" customFormat="1" ht="25.5">
      <c r="A37" s="86"/>
      <c r="B37" s="91"/>
      <c r="C37" s="507"/>
      <c r="D37" s="675"/>
      <c r="E37" s="675"/>
      <c r="F37" s="558"/>
      <c r="G37" s="677"/>
      <c r="H37" s="677"/>
      <c r="I37" s="559"/>
      <c r="J37" s="560"/>
      <c r="K37" s="560"/>
      <c r="L37" s="560"/>
      <c r="M37" s="560"/>
      <c r="N37" s="560" t="s">
        <v>116</v>
      </c>
      <c r="O37" s="560" t="s">
        <v>117</v>
      </c>
      <c r="P37" s="560" t="s">
        <v>118</v>
      </c>
      <c r="Q37" s="560" t="s">
        <v>119</v>
      </c>
      <c r="R37" s="560" t="s">
        <v>246</v>
      </c>
      <c r="S37" s="560" t="s">
        <v>247</v>
      </c>
      <c r="T37" s="560" t="s">
        <v>248</v>
      </c>
      <c r="U37" s="560" t="s">
        <v>249</v>
      </c>
      <c r="V37" s="560" t="s">
        <v>250</v>
      </c>
      <c r="W37" s="561"/>
      <c r="X37" s="560" t="s">
        <v>116</v>
      </c>
      <c r="Y37" s="560" t="s">
        <v>117</v>
      </c>
      <c r="Z37" s="560" t="s">
        <v>118</v>
      </c>
      <c r="AA37" s="560" t="s">
        <v>119</v>
      </c>
      <c r="AB37" s="560" t="s">
        <v>251</v>
      </c>
      <c r="AC37" s="560" t="s">
        <v>120</v>
      </c>
      <c r="AD37" s="560" t="s">
        <v>121</v>
      </c>
      <c r="AE37" s="560" t="s">
        <v>122</v>
      </c>
      <c r="AF37" s="560" t="s">
        <v>252</v>
      </c>
      <c r="AG37" s="561"/>
      <c r="AH37" s="560"/>
      <c r="AI37" s="560"/>
      <c r="AJ37" s="560"/>
      <c r="AK37" s="560"/>
      <c r="AL37" s="560"/>
      <c r="AM37" s="562" t="s">
        <v>116</v>
      </c>
      <c r="AN37" s="562" t="s">
        <v>117</v>
      </c>
      <c r="AO37" s="562" t="s">
        <v>118</v>
      </c>
      <c r="AP37" s="562" t="s">
        <v>119</v>
      </c>
      <c r="AQ37" s="562" t="s">
        <v>120</v>
      </c>
      <c r="AR37" s="562" t="s">
        <v>121</v>
      </c>
      <c r="AS37" s="562" t="s">
        <v>122</v>
      </c>
      <c r="AT37" s="563"/>
      <c r="AU37" s="563"/>
      <c r="AV37" s="563"/>
      <c r="AW37" s="563"/>
      <c r="AX37" s="564"/>
      <c r="AY37" s="564"/>
      <c r="AZ37" s="564"/>
      <c r="BA37" s="565"/>
      <c r="BB37" s="565"/>
      <c r="BC37" s="565"/>
      <c r="BD37" s="565"/>
      <c r="BE37" s="565"/>
      <c r="BF37" s="565"/>
      <c r="BG37" s="565"/>
      <c r="BH37" s="565"/>
      <c r="BI37" s="565"/>
      <c r="BJ37" s="565"/>
      <c r="BK37" s="565"/>
      <c r="BL37" s="565"/>
      <c r="BM37" s="565"/>
      <c r="BN37" s="565"/>
      <c r="BO37" s="565"/>
      <c r="BP37" s="565"/>
      <c r="BQ37" s="565"/>
      <c r="BR37" s="565"/>
      <c r="BS37" s="565"/>
      <c r="BT37" s="565"/>
      <c r="BU37" s="565"/>
      <c r="BV37" s="565"/>
      <c r="BW37" s="565"/>
      <c r="BX37" s="565"/>
      <c r="BY37" s="565"/>
      <c r="BZ37" s="565"/>
      <c r="CA37" s="565"/>
      <c r="CB37" s="565"/>
      <c r="CC37" s="565"/>
      <c r="CD37" s="565"/>
      <c r="CE37" s="565"/>
      <c r="CF37" s="565"/>
      <c r="CG37" s="565"/>
      <c r="CH37" s="565"/>
      <c r="CI37" s="565"/>
      <c r="CJ37" s="565"/>
      <c r="CK37" s="566" t="s">
        <v>253</v>
      </c>
      <c r="CL37" s="567" t="s">
        <v>240</v>
      </c>
      <c r="CM37" s="567" t="s">
        <v>241</v>
      </c>
      <c r="CN37" s="565"/>
      <c r="CO37" s="565"/>
      <c r="CP37" s="565"/>
      <c r="CQ37" s="568"/>
      <c r="CR37" s="569" t="s">
        <v>257</v>
      </c>
      <c r="CT37" s="457"/>
      <c r="CU37" s="457"/>
      <c r="CV37" s="457"/>
      <c r="CW37" s="457"/>
      <c r="CX37" s="457"/>
      <c r="CY37" s="457"/>
      <c r="CZ37" s="457"/>
      <c r="DA37" s="457"/>
      <c r="DB37" s="457"/>
      <c r="DC37" s="457"/>
      <c r="DD37" s="457" t="s">
        <v>116</v>
      </c>
      <c r="DE37" s="457" t="s">
        <v>117</v>
      </c>
      <c r="DF37" s="457" t="s">
        <v>118</v>
      </c>
      <c r="DG37" s="457" t="s">
        <v>119</v>
      </c>
      <c r="DH37" s="457" t="s">
        <v>120</v>
      </c>
      <c r="DI37" s="457" t="s">
        <v>121</v>
      </c>
      <c r="DJ37" s="457" t="s">
        <v>122</v>
      </c>
      <c r="DK37" s="458"/>
      <c r="DL37" s="457" t="s">
        <v>116</v>
      </c>
      <c r="DM37" s="457" t="s">
        <v>117</v>
      </c>
      <c r="DN37" s="457" t="s">
        <v>118</v>
      </c>
      <c r="DO37" s="457" t="s">
        <v>119</v>
      </c>
      <c r="DP37" s="457" t="s">
        <v>120</v>
      </c>
      <c r="DQ37" s="457" t="s">
        <v>121</v>
      </c>
      <c r="DR37" s="457" t="s">
        <v>122</v>
      </c>
      <c r="DS37" s="458"/>
      <c r="DT37" s="457"/>
      <c r="DU37" s="457"/>
      <c r="DV37" s="457"/>
      <c r="DW37" s="457"/>
      <c r="DX37" s="457"/>
      <c r="DY37" s="457" t="s">
        <v>116</v>
      </c>
      <c r="DZ37" s="457" t="s">
        <v>117</v>
      </c>
      <c r="EA37" s="457" t="s">
        <v>118</v>
      </c>
      <c r="EB37" s="457" t="s">
        <v>119</v>
      </c>
      <c r="EC37" s="457" t="s">
        <v>120</v>
      </c>
      <c r="ED37" s="457" t="s">
        <v>121</v>
      </c>
      <c r="EE37" s="457" t="s">
        <v>122</v>
      </c>
      <c r="EF37" s="457" t="s">
        <v>251</v>
      </c>
      <c r="EG37" s="459" t="s">
        <v>240</v>
      </c>
      <c r="EH37" s="459" t="s">
        <v>241</v>
      </c>
      <c r="EI37" s="460" t="s">
        <v>242</v>
      </c>
      <c r="EJ37" s="460"/>
      <c r="EK37" s="460"/>
      <c r="EL37" s="460"/>
      <c r="EM37" s="461"/>
      <c r="EN37" s="461"/>
      <c r="EO37" s="462" t="s">
        <v>255</v>
      </c>
    </row>
    <row r="38" spans="1:145" s="4" customFormat="1">
      <c r="A38" s="86"/>
      <c r="B38" s="91"/>
      <c r="C38" s="507"/>
      <c r="D38" s="675"/>
      <c r="E38" s="675"/>
      <c r="F38" s="558"/>
      <c r="G38" s="677"/>
      <c r="H38" s="677"/>
      <c r="I38" s="559"/>
      <c r="J38" s="560"/>
      <c r="K38" s="560"/>
      <c r="L38" s="560"/>
      <c r="M38" s="560"/>
      <c r="N38" s="570">
        <f t="shared" ref="N38:U38" si="2">1-N39</f>
        <v>0.16435508119632491</v>
      </c>
      <c r="O38" s="570">
        <f t="shared" si="2"/>
        <v>5.8094660334080395E-2</v>
      </c>
      <c r="P38" s="570">
        <f t="shared" si="2"/>
        <v>0</v>
      </c>
      <c r="Q38" s="570">
        <f t="shared" si="2"/>
        <v>-6.1677811864497611E-2</v>
      </c>
      <c r="R38" s="570">
        <f>Q38*2</f>
        <v>-0.12335562372899522</v>
      </c>
      <c r="S38" s="570">
        <f t="shared" si="2"/>
        <v>0</v>
      </c>
      <c r="T38" s="570">
        <f t="shared" si="2"/>
        <v>-6.1677811864497611E-2</v>
      </c>
      <c r="U38" s="570">
        <f t="shared" si="2"/>
        <v>-0.12715977620538776</v>
      </c>
      <c r="V38" s="570">
        <f>U38+T38</f>
        <v>-0.18883758806988538</v>
      </c>
      <c r="W38" s="571"/>
      <c r="X38" s="560"/>
      <c r="Y38" s="560"/>
      <c r="Z38" s="560"/>
      <c r="AA38" s="560"/>
      <c r="AB38" s="560"/>
      <c r="AC38" s="560"/>
      <c r="AD38" s="560"/>
      <c r="AE38" s="560"/>
      <c r="AF38" s="560"/>
      <c r="AG38" s="571"/>
      <c r="AH38" s="560"/>
      <c r="AI38" s="560"/>
      <c r="AJ38" s="560"/>
      <c r="AK38" s="560"/>
      <c r="AL38" s="560"/>
      <c r="AM38" s="572"/>
      <c r="AN38" s="562"/>
      <c r="AO38" s="572"/>
      <c r="AP38" s="572"/>
      <c r="AQ38" s="572"/>
      <c r="AR38" s="572"/>
      <c r="AS38" s="572"/>
      <c r="AT38" s="563"/>
      <c r="AU38" s="563"/>
      <c r="AV38" s="563"/>
      <c r="AW38" s="563"/>
      <c r="AX38" s="564"/>
      <c r="AY38" s="564"/>
      <c r="AZ38" s="564"/>
      <c r="BA38" s="565"/>
      <c r="BB38" s="565"/>
      <c r="BC38" s="565"/>
      <c r="BD38" s="565"/>
      <c r="BE38" s="565"/>
      <c r="BF38" s="565"/>
      <c r="BG38" s="565"/>
      <c r="BH38" s="565"/>
      <c r="BI38" s="565"/>
      <c r="BJ38" s="565"/>
      <c r="BK38" s="565"/>
      <c r="BL38" s="565"/>
      <c r="BM38" s="565"/>
      <c r="BN38" s="565"/>
      <c r="BO38" s="565"/>
      <c r="BP38" s="565"/>
      <c r="BQ38" s="565"/>
      <c r="BR38" s="565"/>
      <c r="BS38" s="565"/>
      <c r="BT38" s="565"/>
      <c r="BU38" s="565"/>
      <c r="BV38" s="565"/>
      <c r="BW38" s="565"/>
      <c r="BX38" s="565"/>
      <c r="BY38" s="565"/>
      <c r="BZ38" s="565"/>
      <c r="CA38" s="565"/>
      <c r="CB38" s="565"/>
      <c r="CC38" s="565"/>
      <c r="CD38" s="565"/>
      <c r="CE38" s="565"/>
      <c r="CF38" s="565"/>
      <c r="CG38" s="565"/>
      <c r="CH38" s="565"/>
      <c r="CI38" s="565"/>
      <c r="CJ38" s="565"/>
      <c r="CK38" s="573">
        <f>AP40/AO40</f>
        <v>1.0616777189587592</v>
      </c>
      <c r="CL38" s="572"/>
      <c r="CM38" s="572"/>
      <c r="CN38" s="565"/>
      <c r="CO38" s="565"/>
      <c r="CP38" s="565"/>
      <c r="CQ38" s="568"/>
      <c r="CR38" s="574" t="s">
        <v>254</v>
      </c>
      <c r="CT38" s="457"/>
      <c r="CU38" s="457"/>
      <c r="CV38" s="457"/>
      <c r="CW38" s="457"/>
      <c r="CX38" s="457"/>
      <c r="CY38" s="457"/>
      <c r="CZ38" s="457"/>
      <c r="DA38" s="457"/>
      <c r="DB38" s="457"/>
      <c r="DC38" s="457"/>
      <c r="DD38" s="463">
        <f t="shared" ref="DD38:DJ38" si="3">1-DD39</f>
        <v>0.16435508119632491</v>
      </c>
      <c r="DE38" s="463">
        <f t="shared" si="3"/>
        <v>5.8094660334080395E-2</v>
      </c>
      <c r="DF38" s="463">
        <f t="shared" si="3"/>
        <v>1</v>
      </c>
      <c r="DG38" s="463">
        <f t="shared" si="3"/>
        <v>-6.1677811864497611E-2</v>
      </c>
      <c r="DH38" s="463">
        <f t="shared" si="3"/>
        <v>1</v>
      </c>
      <c r="DI38" s="463">
        <f t="shared" si="3"/>
        <v>-6.1677811864497611E-2</v>
      </c>
      <c r="DJ38" s="463">
        <f t="shared" si="3"/>
        <v>-0.12715977620538776</v>
      </c>
      <c r="DK38" s="464"/>
      <c r="DL38" s="457"/>
      <c r="DM38" s="457"/>
      <c r="DN38" s="457"/>
      <c r="DO38" s="457"/>
      <c r="DP38" s="457"/>
      <c r="DQ38" s="457"/>
      <c r="DR38" s="457"/>
      <c r="DS38" s="464"/>
      <c r="DT38" s="457"/>
      <c r="DU38" s="457"/>
      <c r="DV38" s="457"/>
      <c r="DW38" s="457"/>
      <c r="DX38" s="457"/>
      <c r="DY38" s="465"/>
      <c r="DZ38" s="457"/>
      <c r="EA38" s="465"/>
      <c r="EB38" s="465"/>
      <c r="EC38" s="465"/>
      <c r="ED38" s="465"/>
      <c r="EE38" s="465"/>
      <c r="EF38" s="466" t="e">
        <f>EB40/EA40</f>
        <v>#DIV/0!</v>
      </c>
      <c r="EG38" s="465"/>
      <c r="EH38" s="465"/>
      <c r="EI38" s="460"/>
      <c r="EJ38" s="460"/>
      <c r="EK38" s="460"/>
      <c r="EL38" s="460"/>
      <c r="EM38" s="461"/>
      <c r="EN38" s="461"/>
      <c r="EO38" s="467" t="e">
        <f>EH40/EG40</f>
        <v>#DIV/0!</v>
      </c>
    </row>
    <row r="39" spans="1:145" s="4" customFormat="1">
      <c r="A39" s="86"/>
      <c r="B39" s="91"/>
      <c r="C39" s="507"/>
      <c r="D39" s="675"/>
      <c r="E39" s="675"/>
      <c r="F39" s="575"/>
      <c r="G39" s="678"/>
      <c r="H39" s="678"/>
      <c r="I39" s="576"/>
      <c r="J39" s="577"/>
      <c r="K39" s="577"/>
      <c r="L39" s="577"/>
      <c r="M39" s="577"/>
      <c r="N39" s="578">
        <f>N40/P40</f>
        <v>0.83564491880367509</v>
      </c>
      <c r="O39" s="578">
        <f>O40/P40</f>
        <v>0.94190533966591961</v>
      </c>
      <c r="P39" s="578">
        <f>P40/P40</f>
        <v>1</v>
      </c>
      <c r="Q39" s="578">
        <f>Q40/P40</f>
        <v>1.0616778118644976</v>
      </c>
      <c r="R39" s="578">
        <f>1-R38</f>
        <v>1.1233556237289952</v>
      </c>
      <c r="S39" s="578">
        <f>S40/$P$40</f>
        <v>1</v>
      </c>
      <c r="T39" s="578">
        <f>T40/$P$40</f>
        <v>1.0616778118644976</v>
      </c>
      <c r="U39" s="578">
        <f>U40/$P$40</f>
        <v>1.1271597762053878</v>
      </c>
      <c r="V39" s="578">
        <f>U39-T38</f>
        <v>1.1888375880698854</v>
      </c>
      <c r="W39" s="579"/>
      <c r="X39" s="577"/>
      <c r="Y39" s="577"/>
      <c r="Z39" s="577"/>
      <c r="AA39" s="577"/>
      <c r="AB39" s="577"/>
      <c r="AC39" s="577"/>
      <c r="AD39" s="577"/>
      <c r="AE39" s="577"/>
      <c r="AF39" s="577"/>
      <c r="AG39" s="579"/>
      <c r="AH39" s="577"/>
      <c r="AI39" s="577"/>
      <c r="AJ39" s="577"/>
      <c r="AK39" s="577"/>
      <c r="AL39" s="577"/>
      <c r="AM39" s="580"/>
      <c r="AN39" s="581"/>
      <c r="AO39" s="580"/>
      <c r="AP39" s="580"/>
      <c r="AQ39" s="580"/>
      <c r="AR39" s="580"/>
      <c r="AS39" s="580"/>
      <c r="AT39" s="582"/>
      <c r="AU39" s="582"/>
      <c r="AV39" s="582"/>
      <c r="AW39" s="582"/>
      <c r="AX39" s="583"/>
      <c r="AY39" s="583"/>
      <c r="AZ39" s="583"/>
      <c r="BA39" s="584"/>
      <c r="BB39" s="584"/>
      <c r="BC39" s="584"/>
      <c r="BD39" s="584"/>
      <c r="BE39" s="584"/>
      <c r="BF39" s="584"/>
      <c r="BG39" s="584"/>
      <c r="BH39" s="584"/>
      <c r="BI39" s="584"/>
      <c r="BJ39" s="584"/>
      <c r="BK39" s="584"/>
      <c r="BL39" s="584"/>
      <c r="BM39" s="584"/>
      <c r="BN39" s="584"/>
      <c r="BO39" s="584"/>
      <c r="BP39" s="584"/>
      <c r="BQ39" s="584"/>
      <c r="BR39" s="584"/>
      <c r="BS39" s="584"/>
      <c r="BT39" s="584"/>
      <c r="BU39" s="584"/>
      <c r="BV39" s="584"/>
      <c r="BW39" s="584"/>
      <c r="BX39" s="584" t="s">
        <v>123</v>
      </c>
      <c r="BY39" s="584" t="s">
        <v>124</v>
      </c>
      <c r="BZ39" s="584" t="s">
        <v>125</v>
      </c>
      <c r="CA39" s="584" t="s">
        <v>126</v>
      </c>
      <c r="CB39" s="584" t="s">
        <v>127</v>
      </c>
      <c r="CC39" s="584" t="s">
        <v>128</v>
      </c>
      <c r="CD39" s="584" t="s">
        <v>129</v>
      </c>
      <c r="CE39" s="584" t="s">
        <v>130</v>
      </c>
      <c r="CF39" s="584" t="s">
        <v>117</v>
      </c>
      <c r="CG39" s="584" t="s">
        <v>118</v>
      </c>
      <c r="CH39" s="584" t="s">
        <v>119</v>
      </c>
      <c r="CI39" s="584" t="s">
        <v>131</v>
      </c>
      <c r="CJ39" s="584"/>
      <c r="CK39" s="585"/>
      <c r="CL39" s="586"/>
      <c r="CM39" s="586"/>
      <c r="CN39" s="584"/>
      <c r="CO39" s="584"/>
      <c r="CP39" s="584"/>
      <c r="CQ39" s="587"/>
      <c r="CR39" s="588">
        <f>CM40/CL40</f>
        <v>1.0616777317746926</v>
      </c>
      <c r="CT39" s="457"/>
      <c r="CU39" s="457"/>
      <c r="CV39" s="457"/>
      <c r="CW39" s="457"/>
      <c r="CX39" s="457"/>
      <c r="CY39" s="457"/>
      <c r="CZ39" s="457"/>
      <c r="DA39" s="457"/>
      <c r="DB39" s="457"/>
      <c r="DC39" s="457"/>
      <c r="DD39" s="463">
        <f t="shared" ref="DD39:DJ39" si="4">DD40/$P$40</f>
        <v>0.83564491880367509</v>
      </c>
      <c r="DE39" s="463">
        <f t="shared" si="4"/>
        <v>0.94190533966591961</v>
      </c>
      <c r="DF39" s="463">
        <f t="shared" si="4"/>
        <v>0</v>
      </c>
      <c r="DG39" s="463">
        <f t="shared" si="4"/>
        <v>1.0616778118644976</v>
      </c>
      <c r="DH39" s="463">
        <f t="shared" si="4"/>
        <v>0</v>
      </c>
      <c r="DI39" s="463">
        <f t="shared" si="4"/>
        <v>1.0616778118644976</v>
      </c>
      <c r="DJ39" s="463">
        <f t="shared" si="4"/>
        <v>1.1271597762053878</v>
      </c>
      <c r="DK39" s="464"/>
      <c r="DL39" s="457"/>
      <c r="DM39" s="457"/>
      <c r="DN39" s="457"/>
      <c r="DO39" s="457"/>
      <c r="DP39" s="457"/>
      <c r="DQ39" s="457"/>
      <c r="DR39" s="457"/>
      <c r="DS39" s="464"/>
      <c r="DT39" s="457"/>
      <c r="DU39" s="457"/>
      <c r="DV39" s="457"/>
      <c r="DW39" s="457"/>
      <c r="DX39" s="457"/>
      <c r="DY39" s="465"/>
      <c r="DZ39" s="457"/>
      <c r="EA39" s="465"/>
      <c r="EB39" s="465"/>
      <c r="EC39" s="465"/>
      <c r="ED39" s="465"/>
      <c r="EE39" s="465"/>
      <c r="EF39" s="465"/>
      <c r="EG39" s="465"/>
      <c r="EH39" s="468"/>
      <c r="EI39" s="460"/>
      <c r="EJ39" s="460"/>
      <c r="EK39" s="460"/>
      <c r="EL39" s="460"/>
      <c r="EM39" s="461"/>
      <c r="EN39" s="461"/>
      <c r="EO39" s="469"/>
    </row>
    <row r="40" spans="1:145">
      <c r="A40" s="3">
        <v>1</v>
      </c>
      <c r="B40" s="249">
        <v>1</v>
      </c>
      <c r="C40" s="522"/>
      <c r="D40" s="471" t="s">
        <v>132</v>
      </c>
      <c r="E40" s="472" t="s">
        <v>19</v>
      </c>
      <c r="F40" s="473"/>
      <c r="G40" s="474" t="s">
        <v>72</v>
      </c>
      <c r="H40" s="475">
        <f t="shared" ref="H40:H103" si="5">SUMIF($Y$10:$Y$28,G40,$AE$10:$AE$28)</f>
        <v>175</v>
      </c>
      <c r="I40" s="475">
        <f t="shared" ref="I40:I103" si="6">SUMIF($Y$10:$Y$28,G40,$AA$10:$AA$28)</f>
        <v>156</v>
      </c>
      <c r="J40" s="476">
        <f t="shared" ref="J40:J103" si="7">$J$27</f>
        <v>27506142.120000001</v>
      </c>
      <c r="K40" s="476">
        <f t="shared" ref="K40:K103" si="8">SUMIF($AS$4:$AS$22,E40,$AT$4:$AT$22)</f>
        <v>5</v>
      </c>
      <c r="L40" s="477">
        <f t="shared" ref="L40:L103" si="9">IF(K40=$AO$25,$AN$25,IF(K40=$AO$26,$AN$26,IF(K40=$AO$27,$AN$27,IF(K40=$AO$28,$AN$28,IF(K40=$AO$29,$AN$29,IF(K40=$AO$30,$AN$30))))))</f>
        <v>1.08</v>
      </c>
      <c r="M40" s="478">
        <f t="shared" ref="M40:M59" si="10">SUMIF($AS$4:$AS$22,E40,$BD$4:$BD$22)</f>
        <v>1.0024999999999999</v>
      </c>
      <c r="N40" s="479">
        <f t="shared" ref="N40:N103" si="11">$P40/(1+6%/12)^36</f>
        <v>24886257.823673196</v>
      </c>
      <c r="O40" s="479">
        <f t="shared" ref="O40:O103" si="12">$P40/(1+6%/12)^12</f>
        <v>28050788.799121056</v>
      </c>
      <c r="P40" s="479">
        <f t="shared" ref="P40:P103" si="13">$J$27*L40*M40</f>
        <v>29780900.073324002</v>
      </c>
      <c r="Q40" s="479">
        <f t="shared" ref="Q40:Q103" si="14">$P40*(1+6%/12)^12</f>
        <v>31617720.825201884</v>
      </c>
      <c r="R40" s="479">
        <f>Q40*$R$39</f>
        <v>35517944.498483904</v>
      </c>
      <c r="S40" s="480">
        <f t="shared" ref="S40:T103" si="15">P40</f>
        <v>29780900.073324002</v>
      </c>
      <c r="T40" s="479">
        <f t="shared" si="15"/>
        <v>31617720.825201884</v>
      </c>
      <c r="U40" s="479">
        <f t="shared" ref="U40:U103" si="16">$P40*(1+6%/12)^24</f>
        <v>33567832.661842898</v>
      </c>
      <c r="V40" s="479">
        <f>U40*$V$39</f>
        <v>39906701.218438834</v>
      </c>
      <c r="W40" s="479"/>
      <c r="X40" s="479">
        <f t="shared" ref="X40:X103" si="17">N40*I40</f>
        <v>3882256220.4930186</v>
      </c>
      <c r="Y40" s="479">
        <f t="shared" ref="Y40:Y103" si="18">O40*I40</f>
        <v>4375923052.6628847</v>
      </c>
      <c r="Z40" s="479">
        <f t="shared" ref="Z40:Z103" si="19">P40*I40</f>
        <v>4645820411.4385443</v>
      </c>
      <c r="AA40" s="480">
        <f>Q40*I40</f>
        <v>4932364448.7314939</v>
      </c>
      <c r="AB40" s="480">
        <f>I40*R40</f>
        <v>5540799341.7634888</v>
      </c>
      <c r="AC40" s="480">
        <f t="shared" ref="AC40:AC103" si="20">S40*I40</f>
        <v>4645820411.4385443</v>
      </c>
      <c r="AD40" s="479">
        <f t="shared" ref="AD40:AD103" si="21">T40*I40</f>
        <v>4932364448.7314939</v>
      </c>
      <c r="AE40" s="479">
        <f>U40*$I$40</f>
        <v>5236581895.2474918</v>
      </c>
      <c r="AF40" s="479">
        <f>I40*V40</f>
        <v>6225445390.076458</v>
      </c>
      <c r="AG40" s="479"/>
      <c r="AH40" s="481" t="str">
        <f t="shared" ref="AH40:AH103" si="22">IF(AJ40=$I$32,$N$32,IF(AJ40=$I$33,$N$33,IF(AJ40=$I$34,$N$34)))</f>
        <v>BERTAHAP</v>
      </c>
      <c r="AI40" s="482">
        <f t="shared" ref="AI40:AI103" si="23">IF(AH40=$N$32,$O$32,IF(AH40=$N$33,$O$33,$O$34))</f>
        <v>0</v>
      </c>
      <c r="AJ40" s="483">
        <v>2</v>
      </c>
      <c r="AK40" s="484"/>
      <c r="AL40" s="479" t="e">
        <f>IF(AK40&gt;#REF!,"LB","KR")</f>
        <v>#REF!</v>
      </c>
      <c r="AM40" s="486">
        <f t="shared" ref="AM40:AP103" si="24">ROUNDUP((X40*(1+$K$5)),-3)</f>
        <v>4270482000</v>
      </c>
      <c r="AN40" s="486">
        <f t="shared" si="24"/>
        <v>4813516000</v>
      </c>
      <c r="AO40" s="486">
        <f t="shared" si="24"/>
        <v>5110403000</v>
      </c>
      <c r="AP40" s="419">
        <f>ROUNDUP((AA40*(1+$K$5)),-3)</f>
        <v>5425601000</v>
      </c>
      <c r="AQ40" s="419">
        <f t="shared" ref="AQ40:CJ40" si="25">ROUNDUP((AB40*(1+$K$5)),-3)</f>
        <v>6094880000</v>
      </c>
      <c r="AR40" s="419">
        <f t="shared" si="25"/>
        <v>5110403000</v>
      </c>
      <c r="AS40" s="419">
        <f t="shared" si="25"/>
        <v>5425601000</v>
      </c>
      <c r="AT40" s="419">
        <f t="shared" si="25"/>
        <v>5760241000</v>
      </c>
      <c r="AU40" s="419">
        <f t="shared" si="25"/>
        <v>6847990000</v>
      </c>
      <c r="AV40" s="419">
        <f t="shared" si="25"/>
        <v>0</v>
      </c>
      <c r="AW40" s="419" t="e">
        <f t="shared" si="25"/>
        <v>#VALUE!</v>
      </c>
      <c r="AX40" s="419">
        <f t="shared" si="25"/>
        <v>0</v>
      </c>
      <c r="AY40" s="419">
        <f t="shared" si="25"/>
        <v>1000</v>
      </c>
      <c r="AZ40" s="419">
        <f t="shared" si="25"/>
        <v>0</v>
      </c>
      <c r="BA40" s="419" t="e">
        <f t="shared" si="25"/>
        <v>#REF!</v>
      </c>
      <c r="BB40" s="419">
        <f t="shared" si="25"/>
        <v>4697531000</v>
      </c>
      <c r="BC40" s="419">
        <f t="shared" si="25"/>
        <v>5294868000</v>
      </c>
      <c r="BD40" s="419">
        <f t="shared" si="25"/>
        <v>5621444000</v>
      </c>
      <c r="BE40" s="419">
        <f t="shared" si="25"/>
        <v>5968162000</v>
      </c>
      <c r="BF40" s="419">
        <f t="shared" si="25"/>
        <v>6704368000</v>
      </c>
      <c r="BG40" s="419">
        <f t="shared" si="25"/>
        <v>5621444000</v>
      </c>
      <c r="BH40" s="419">
        <f t="shared" si="25"/>
        <v>5968162000</v>
      </c>
      <c r="BI40" s="419">
        <f t="shared" si="25"/>
        <v>6336266000</v>
      </c>
      <c r="BJ40" s="419">
        <f t="shared" si="25"/>
        <v>7532789000</v>
      </c>
      <c r="BK40" s="419">
        <f t="shared" si="25"/>
        <v>0</v>
      </c>
      <c r="BL40" s="419" t="e">
        <f t="shared" si="25"/>
        <v>#VALUE!</v>
      </c>
      <c r="BM40" s="419">
        <f t="shared" si="25"/>
        <v>0</v>
      </c>
      <c r="BN40" s="419">
        <f t="shared" si="25"/>
        <v>2000</v>
      </c>
      <c r="BO40" s="419">
        <f t="shared" si="25"/>
        <v>0</v>
      </c>
      <c r="BP40" s="419" t="e">
        <f t="shared" si="25"/>
        <v>#REF!</v>
      </c>
      <c r="BQ40" s="419">
        <f t="shared" si="25"/>
        <v>5167285000</v>
      </c>
      <c r="BR40" s="419">
        <f t="shared" si="25"/>
        <v>5824355000</v>
      </c>
      <c r="BS40" s="419">
        <f t="shared" si="25"/>
        <v>6183589000</v>
      </c>
      <c r="BT40" s="419">
        <f t="shared" si="25"/>
        <v>6564979000</v>
      </c>
      <c r="BU40" s="419">
        <f t="shared" si="25"/>
        <v>7374805000</v>
      </c>
      <c r="BV40" s="419">
        <f t="shared" si="25"/>
        <v>6183589000</v>
      </c>
      <c r="BW40" s="419">
        <f t="shared" si="25"/>
        <v>6564979000</v>
      </c>
      <c r="BX40" s="419">
        <f t="shared" si="25"/>
        <v>6969893000</v>
      </c>
      <c r="BY40" s="419">
        <f t="shared" si="25"/>
        <v>8286068000</v>
      </c>
      <c r="BZ40" s="419">
        <f t="shared" si="25"/>
        <v>0</v>
      </c>
      <c r="CA40" s="419" t="e">
        <f t="shared" si="25"/>
        <v>#VALUE!</v>
      </c>
      <c r="CB40" s="419">
        <f t="shared" si="25"/>
        <v>0</v>
      </c>
      <c r="CC40" s="419">
        <f t="shared" si="25"/>
        <v>3000</v>
      </c>
      <c r="CD40" s="419">
        <f t="shared" si="25"/>
        <v>0</v>
      </c>
      <c r="CE40" s="419" t="e">
        <f t="shared" si="25"/>
        <v>#REF!</v>
      </c>
      <c r="CF40" s="419">
        <f t="shared" si="25"/>
        <v>5684014000</v>
      </c>
      <c r="CG40" s="419">
        <f t="shared" si="25"/>
        <v>6406791000</v>
      </c>
      <c r="CH40" s="419">
        <f t="shared" si="25"/>
        <v>6801948000</v>
      </c>
      <c r="CI40" s="419">
        <f t="shared" si="25"/>
        <v>7221477000</v>
      </c>
      <c r="CJ40" s="419">
        <f t="shared" si="25"/>
        <v>8112286000</v>
      </c>
      <c r="CK40" s="419">
        <f>AP40*$CK$38</f>
        <v>5760239693.6603632</v>
      </c>
      <c r="CL40" s="420">
        <f>ROUNDUP(AO40+(AO40*6%),-3)</f>
        <v>5417028000</v>
      </c>
      <c r="CM40" s="420">
        <f>ROUNDUP(AP40+(AP40*6%),-3)</f>
        <v>5751138000</v>
      </c>
      <c r="CN40" s="43">
        <f t="shared" ref="CN40:CN103" si="26">(CL40*90%)*40%/24</f>
        <v>81255420</v>
      </c>
      <c r="CO40" s="43">
        <f t="shared" ref="CO40:CO103" si="27">(CM40*90%)*40%/36</f>
        <v>57511380</v>
      </c>
      <c r="CP40" s="43">
        <f t="shared" ref="CP40:CP103" si="28">(AO40*90%)/36</f>
        <v>127760075</v>
      </c>
      <c r="CQ40" s="43">
        <f t="shared" ref="CQ40:CQ103" si="29">AP40/48</f>
        <v>113033354.16666667</v>
      </c>
      <c r="CR40" s="420">
        <f t="shared" ref="CR40:CR103" si="30">ROUNDUP(CM40*$CR$39, -3)</f>
        <v>6105856000</v>
      </c>
      <c r="CT40" s="471" t="s">
        <v>132</v>
      </c>
      <c r="CU40" s="472" t="s">
        <v>24</v>
      </c>
      <c r="CV40" s="473"/>
      <c r="CW40" s="474" t="s">
        <v>39</v>
      </c>
      <c r="CX40" s="475">
        <f t="shared" ref="CX40:CX103" si="31">SUMIF($W$10:$W$28,CW40,$AB$10:$AB$28)</f>
        <v>0</v>
      </c>
      <c r="CY40" s="475">
        <f t="shared" ref="CY40:CY103" si="32">SUMIF($W$10:$W$28,CW40,$Y$10:$Y$28)</f>
        <v>0</v>
      </c>
      <c r="CZ40" s="476">
        <f t="shared" ref="CZ40:CZ103" si="33">$J$27</f>
        <v>27506142.120000001</v>
      </c>
      <c r="DA40" s="476">
        <f t="shared" ref="DA40:DA103" si="34">SUMIF($AO$4:$AO$22,CU40,$AR$4:$AR$22)</f>
        <v>0</v>
      </c>
      <c r="DB40" s="477">
        <f t="shared" ref="DB40:DB103" si="35">IF(DA40=$AK$25,$AJ$25,IF(DA40=$AK$26,$AJ$26,IF(DA40=$AK$27,$AJ$27,IF(DA40=$AK$28,$AJ$28,IF(DA40=$AK$29,$AJ$29,IF(DA40=$AK$30,$AJ$30))))))</f>
        <v>0</v>
      </c>
      <c r="DC40" s="478">
        <f t="shared" ref="DC40:DC57" si="36">SUMIF($AO$4:$AO$22,CU40,$BD$4:$BD$22)</f>
        <v>0</v>
      </c>
      <c r="DD40" s="479">
        <f t="shared" ref="DD40:DD103" si="37">$P40/(1+6%/12)^36</f>
        <v>24886257.823673196</v>
      </c>
      <c r="DE40" s="479">
        <f t="shared" ref="DE40:DE103" si="38">$P40/(1+6%/12)^12</f>
        <v>28050788.799121056</v>
      </c>
      <c r="DF40" s="479">
        <f t="shared" ref="DF40:DF103" si="39">$J$27*DB40*DC40</f>
        <v>0</v>
      </c>
      <c r="DG40" s="479">
        <f t="shared" ref="DG40:DG103" si="40">$P40*(1+6%/12)^12</f>
        <v>31617720.825201884</v>
      </c>
      <c r="DH40" s="480">
        <f t="shared" ref="DH40:DI103" si="41">DF40</f>
        <v>0</v>
      </c>
      <c r="DI40" s="479">
        <f t="shared" si="41"/>
        <v>31617720.825201884</v>
      </c>
      <c r="DJ40" s="479">
        <f t="shared" ref="DJ40:DJ103" si="42">$P40*(1+6%/12)^24</f>
        <v>33567832.661842898</v>
      </c>
      <c r="DK40" s="479"/>
      <c r="DL40" s="479">
        <f t="shared" ref="DL40:DL103" si="43">DD40*CY40</f>
        <v>0</v>
      </c>
      <c r="DM40" s="479">
        <f t="shared" ref="DM40:DM103" si="44">DE40*CY40</f>
        <v>0</v>
      </c>
      <c r="DN40" s="479">
        <f t="shared" ref="DN40:DN103" si="45">DF40*CY40</f>
        <v>0</v>
      </c>
      <c r="DO40" s="480">
        <f t="shared" ref="DO40:DO103" si="46">DG40*CY40</f>
        <v>0</v>
      </c>
      <c r="DP40" s="480">
        <f t="shared" ref="DP40:DP103" si="47">DH40*CY40</f>
        <v>0</v>
      </c>
      <c r="DQ40" s="479">
        <f t="shared" ref="DQ40:DQ103" si="48">DI40*CY40</f>
        <v>0</v>
      </c>
      <c r="DR40" s="479">
        <f t="shared" ref="DR40:DR103" si="49">DJ40*CY40</f>
        <v>0</v>
      </c>
      <c r="DS40" s="479"/>
      <c r="DT40" s="481" t="str">
        <f t="shared" ref="DT40:DT103" si="50">IF(DV40=$I$32,$N$32,IF(DV40=$I$33,$N$33,IF(DV40=$I$34,$N$34)))</f>
        <v>BERTAHAP</v>
      </c>
      <c r="DU40" s="482">
        <f t="shared" ref="DU40:DU103" si="51">IF(DT40=$N$32,$O$32,IF(DT40=$N$33,$O$33,$O$34))</f>
        <v>0</v>
      </c>
      <c r="DV40" s="483">
        <v>2</v>
      </c>
      <c r="DW40" s="484"/>
      <c r="DX40" s="479" t="str">
        <f t="shared" ref="DX40:DX70" si="52">IF(DW40&gt;$BC$42,"LB","KR")</f>
        <v>KR</v>
      </c>
      <c r="DY40" s="484">
        <f t="shared" ref="DY40:EE76" si="53">ROUNDUP((DL40*(1+$K$5)),-3)</f>
        <v>0</v>
      </c>
      <c r="DZ40" s="484">
        <f t="shared" si="53"/>
        <v>0</v>
      </c>
      <c r="EA40" s="484">
        <f t="shared" si="53"/>
        <v>0</v>
      </c>
      <c r="EB40" s="485">
        <f t="shared" si="53"/>
        <v>0</v>
      </c>
      <c r="EC40" s="485">
        <f t="shared" si="53"/>
        <v>0</v>
      </c>
      <c r="ED40" s="484">
        <f t="shared" si="53"/>
        <v>0</v>
      </c>
      <c r="EE40" s="484">
        <f t="shared" si="53"/>
        <v>0</v>
      </c>
      <c r="EF40" s="484">
        <f>EB40*$AP$38</f>
        <v>0</v>
      </c>
      <c r="EG40" s="486">
        <f>ROUNDUP(EA40+(EA40*6%),-3)</f>
        <v>0</v>
      </c>
      <c r="EH40" s="420">
        <f>ROUNDUP(EB40+(EB40*6%),-3)</f>
        <v>0</v>
      </c>
      <c r="EI40" s="58">
        <f t="shared" ref="EI40:EI103" si="54">EG40-(EG40*10%)</f>
        <v>0</v>
      </c>
      <c r="EJ40" s="58">
        <f t="shared" ref="EJ40:EJ103" si="55">(EI40*40%)/24</f>
        <v>0</v>
      </c>
      <c r="EK40" s="336">
        <f t="shared" ref="EK40:EK103" si="56">(EB40*90%)/48</f>
        <v>0</v>
      </c>
      <c r="EL40" s="131">
        <f t="shared" ref="EL40:EL103" si="57">(EH40*90%)*40%/36</f>
        <v>0</v>
      </c>
      <c r="EM40" s="5">
        <f t="shared" ref="EM40:EM103" si="58">(EG40*90%)*40%/24</f>
        <v>0</v>
      </c>
      <c r="EN40" s="5">
        <f t="shared" ref="EN40:EN103" si="59">EA40*90%/36</f>
        <v>0</v>
      </c>
      <c r="EO40" s="487">
        <f>EH40*$AY$38</f>
        <v>0</v>
      </c>
    </row>
    <row r="41" spans="1:145">
      <c r="A41" s="3">
        <f t="shared" ref="A41:A104" si="60">A40+1</f>
        <v>2</v>
      </c>
      <c r="B41" s="249">
        <v>2</v>
      </c>
      <c r="C41" s="522"/>
      <c r="D41" s="250" t="s">
        <v>132</v>
      </c>
      <c r="E41" s="251" t="s">
        <v>29</v>
      </c>
      <c r="F41" s="252"/>
      <c r="G41" s="40" t="s">
        <v>74</v>
      </c>
      <c r="H41" s="253">
        <f t="shared" si="5"/>
        <v>85</v>
      </c>
      <c r="I41" s="253">
        <f t="shared" si="6"/>
        <v>74</v>
      </c>
      <c r="J41" s="254">
        <f t="shared" si="7"/>
        <v>27506142.120000001</v>
      </c>
      <c r="K41" s="254">
        <f t="shared" si="8"/>
        <v>1</v>
      </c>
      <c r="L41" s="255">
        <f t="shared" si="9"/>
        <v>1.06</v>
      </c>
      <c r="M41" s="256">
        <f t="shared" si="10"/>
        <v>1.0024999999999999</v>
      </c>
      <c r="N41" s="257">
        <f t="shared" si="11"/>
        <v>24425401.197308879</v>
      </c>
      <c r="O41" s="257">
        <f t="shared" si="12"/>
        <v>27531329.747285482</v>
      </c>
      <c r="P41" s="257">
        <f t="shared" si="13"/>
        <v>29229401.923818003</v>
      </c>
      <c r="Q41" s="257">
        <f t="shared" si="14"/>
        <v>31032207.476587035</v>
      </c>
      <c r="R41" s="257">
        <f t="shared" ref="R41:R104" si="61">Q41*$R$39</f>
        <v>34860204.785549015</v>
      </c>
      <c r="S41" s="258">
        <f t="shared" si="15"/>
        <v>29229401.923818003</v>
      </c>
      <c r="T41" s="257">
        <f t="shared" si="15"/>
        <v>31032207.476587035</v>
      </c>
      <c r="U41" s="257">
        <f t="shared" si="16"/>
        <v>32946206.131068032</v>
      </c>
      <c r="V41" s="257">
        <f t="shared" ref="V41:V104" si="62">U41*$V$39</f>
        <v>39167688.23291219</v>
      </c>
      <c r="W41" s="257"/>
      <c r="X41" s="257">
        <f t="shared" si="17"/>
        <v>1807479688.600857</v>
      </c>
      <c r="Y41" s="257">
        <f t="shared" si="18"/>
        <v>2037318401.2991257</v>
      </c>
      <c r="Z41" s="257">
        <f t="shared" si="19"/>
        <v>2162975742.3625321</v>
      </c>
      <c r="AA41" s="258">
        <f t="shared" ref="AA41:AA104" si="63">Q41*I41</f>
        <v>2296383353.2674408</v>
      </c>
      <c r="AB41" s="258">
        <f t="shared" ref="AB41:AB104" si="64">I41*R41</f>
        <v>2579655154.1306272</v>
      </c>
      <c r="AC41" s="258">
        <f t="shared" si="20"/>
        <v>2162975742.3625321</v>
      </c>
      <c r="AD41" s="257">
        <f t="shared" si="21"/>
        <v>2296383353.2674408</v>
      </c>
      <c r="AE41" s="257">
        <f t="shared" ref="AE41:AE104" si="65">U41*I41</f>
        <v>2438019253.6990342</v>
      </c>
      <c r="AF41" s="257">
        <f t="shared" ref="AF41:AF104" si="66">I41*V41</f>
        <v>2898408929.2355022</v>
      </c>
      <c r="AG41" s="257"/>
      <c r="AH41" s="32" t="str">
        <f t="shared" si="22"/>
        <v>BERTAHAP</v>
      </c>
      <c r="AI41" s="259">
        <f t="shared" si="23"/>
        <v>0</v>
      </c>
      <c r="AJ41" s="260">
        <v>2</v>
      </c>
      <c r="AK41" s="261"/>
      <c r="AL41" s="257" t="e">
        <f>IF(AK41&gt;#REF!,"LB","KR")</f>
        <v>#REF!</v>
      </c>
      <c r="AM41" s="51">
        <f t="shared" si="24"/>
        <v>1988228000</v>
      </c>
      <c r="AN41" s="51">
        <f t="shared" si="24"/>
        <v>2241051000</v>
      </c>
      <c r="AO41" s="51">
        <f t="shared" si="24"/>
        <v>2379274000</v>
      </c>
      <c r="AP41" s="418">
        <f t="shared" si="24"/>
        <v>2526022000</v>
      </c>
      <c r="AQ41" s="418">
        <f t="shared" ref="AQ41:AS103" si="67">ROUNDUP((AC41*(1+$K$5)),-3)</f>
        <v>2379274000</v>
      </c>
      <c r="AR41" s="51">
        <f t="shared" si="67"/>
        <v>2526022000</v>
      </c>
      <c r="AS41" s="51">
        <f t="shared" si="67"/>
        <v>2681822000</v>
      </c>
      <c r="AT41" s="42"/>
      <c r="AU41" s="422">
        <v>2</v>
      </c>
      <c r="AV41" s="297">
        <f t="shared" ref="AV41:AV104" si="68">P41-$P$318</f>
        <v>-1783773.3164819963</v>
      </c>
      <c r="AW41" s="297"/>
      <c r="AX41" s="297"/>
      <c r="AY41" s="297"/>
      <c r="AZ41" s="297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274">
        <f>P41</f>
        <v>29229401.923818003</v>
      </c>
      <c r="BW41" s="42"/>
      <c r="BX41" s="423">
        <v>2</v>
      </c>
      <c r="BY41" s="424" t="s">
        <v>133</v>
      </c>
      <c r="BZ41" s="424" t="str">
        <f t="shared" ref="BZ41:BZ49" si="69">G41</f>
        <v>2BR-3</v>
      </c>
      <c r="CA41" s="425" t="str">
        <f t="shared" ref="CA41:CA49" si="70">E41</f>
        <v>03</v>
      </c>
      <c r="CB41" s="424">
        <f t="shared" ref="CB41:CC49" si="71">H41</f>
        <v>85</v>
      </c>
      <c r="CC41" s="424">
        <f t="shared" si="71"/>
        <v>74</v>
      </c>
      <c r="CD41" s="424">
        <f t="shared" ref="CD41:CD49" si="72">P41</f>
        <v>29229401.923818003</v>
      </c>
      <c r="CE41" s="424">
        <f t="shared" ref="CE41:CH49" si="73">AM41</f>
        <v>1988228000</v>
      </c>
      <c r="CF41" s="424">
        <f t="shared" si="73"/>
        <v>2241051000</v>
      </c>
      <c r="CG41" s="424">
        <f t="shared" si="73"/>
        <v>2379274000</v>
      </c>
      <c r="CH41" s="424">
        <f t="shared" si="73"/>
        <v>2526022000</v>
      </c>
      <c r="CI41" s="424">
        <f t="shared" ref="CI41:CI49" si="74">AS41</f>
        <v>2681822000</v>
      </c>
      <c r="CJ41" s="42">
        <v>16</v>
      </c>
      <c r="CK41" s="418">
        <f t="shared" ref="CK41:CK104" si="75">AP41*$CK$38</f>
        <v>2681821274.9996428</v>
      </c>
      <c r="CL41" s="42">
        <f t="shared" ref="CL41:CM104" si="76">ROUNDUP(AO41+(AO41*6%),-3)</f>
        <v>2522031000</v>
      </c>
      <c r="CM41" s="42">
        <f t="shared" si="76"/>
        <v>2677584000</v>
      </c>
      <c r="CN41" s="43">
        <f t="shared" si="26"/>
        <v>37830465</v>
      </c>
      <c r="CO41" s="43">
        <f t="shared" si="27"/>
        <v>26775840</v>
      </c>
      <c r="CP41" s="43">
        <f t="shared" si="28"/>
        <v>59481850</v>
      </c>
      <c r="CQ41" s="43">
        <f t="shared" si="29"/>
        <v>52625458.333333336</v>
      </c>
      <c r="CR41" s="420">
        <f t="shared" si="30"/>
        <v>2842732000</v>
      </c>
      <c r="CT41" s="250" t="s">
        <v>132</v>
      </c>
      <c r="CU41" s="251" t="s">
        <v>35</v>
      </c>
      <c r="CV41" s="252"/>
      <c r="CW41" s="40" t="s">
        <v>42</v>
      </c>
      <c r="CX41" s="253">
        <f t="shared" si="31"/>
        <v>0</v>
      </c>
      <c r="CY41" s="253">
        <f t="shared" si="32"/>
        <v>0</v>
      </c>
      <c r="CZ41" s="254">
        <f t="shared" si="33"/>
        <v>27506142.120000001</v>
      </c>
      <c r="DA41" s="254">
        <f t="shared" si="34"/>
        <v>0</v>
      </c>
      <c r="DB41" s="255">
        <f t="shared" si="35"/>
        <v>0</v>
      </c>
      <c r="DC41" s="256">
        <f t="shared" si="36"/>
        <v>0</v>
      </c>
      <c r="DD41" s="257">
        <f t="shared" si="37"/>
        <v>24425401.197308879</v>
      </c>
      <c r="DE41" s="257">
        <f t="shared" si="38"/>
        <v>27531329.747285482</v>
      </c>
      <c r="DF41" s="257">
        <f t="shared" si="39"/>
        <v>0</v>
      </c>
      <c r="DG41" s="257">
        <f t="shared" si="40"/>
        <v>31032207.476587035</v>
      </c>
      <c r="DH41" s="258">
        <f t="shared" si="41"/>
        <v>0</v>
      </c>
      <c r="DI41" s="257">
        <f t="shared" si="41"/>
        <v>31032207.476587035</v>
      </c>
      <c r="DJ41" s="257">
        <f t="shared" si="42"/>
        <v>32946206.131068032</v>
      </c>
      <c r="DK41" s="257"/>
      <c r="DL41" s="257">
        <f t="shared" si="43"/>
        <v>0</v>
      </c>
      <c r="DM41" s="257">
        <f t="shared" si="44"/>
        <v>0</v>
      </c>
      <c r="DN41" s="257">
        <f t="shared" si="45"/>
        <v>0</v>
      </c>
      <c r="DO41" s="258">
        <f t="shared" si="46"/>
        <v>0</v>
      </c>
      <c r="DP41" s="258">
        <f t="shared" si="47"/>
        <v>0</v>
      </c>
      <c r="DQ41" s="257">
        <f t="shared" si="48"/>
        <v>0</v>
      </c>
      <c r="DR41" s="257">
        <f t="shared" si="49"/>
        <v>0</v>
      </c>
      <c r="DS41" s="257"/>
      <c r="DT41" s="32" t="str">
        <f t="shared" si="50"/>
        <v>BERTAHAP</v>
      </c>
      <c r="DU41" s="259">
        <f t="shared" si="51"/>
        <v>0</v>
      </c>
      <c r="DV41" s="260">
        <v>2</v>
      </c>
      <c r="DW41" s="261"/>
      <c r="DX41" s="257" t="str">
        <f t="shared" si="52"/>
        <v>KR</v>
      </c>
      <c r="DY41" s="261">
        <f t="shared" si="53"/>
        <v>0</v>
      </c>
      <c r="DZ41" s="261">
        <f t="shared" si="53"/>
        <v>0</v>
      </c>
      <c r="EA41" s="261">
        <f t="shared" si="53"/>
        <v>0</v>
      </c>
      <c r="EB41" s="262">
        <f t="shared" si="53"/>
        <v>0</v>
      </c>
      <c r="EC41" s="262">
        <f t="shared" si="53"/>
        <v>0</v>
      </c>
      <c r="ED41" s="261">
        <f t="shared" si="53"/>
        <v>0</v>
      </c>
      <c r="EE41" s="261">
        <f t="shared" si="53"/>
        <v>0</v>
      </c>
      <c r="EF41" s="261">
        <f t="shared" ref="EF41:EF104" si="77">EB41*$AP$38</f>
        <v>0</v>
      </c>
      <c r="EG41" s="51">
        <f t="shared" ref="EG41:EH104" si="78">ROUNDUP(EA41+(EA41*6%),-3)</f>
        <v>0</v>
      </c>
      <c r="EH41" s="42">
        <f t="shared" si="78"/>
        <v>0</v>
      </c>
      <c r="EI41" s="58">
        <f t="shared" si="54"/>
        <v>0</v>
      </c>
      <c r="EJ41" s="58">
        <f t="shared" si="55"/>
        <v>0</v>
      </c>
      <c r="EK41" s="336">
        <f t="shared" si="56"/>
        <v>0</v>
      </c>
      <c r="EL41" s="131">
        <f t="shared" si="57"/>
        <v>0</v>
      </c>
      <c r="EM41" s="5">
        <f t="shared" si="58"/>
        <v>0</v>
      </c>
      <c r="EN41" s="5">
        <f t="shared" si="59"/>
        <v>0</v>
      </c>
      <c r="EO41" s="266">
        <f t="shared" ref="EO41:EO104" si="79">EH41*$AY$38</f>
        <v>0</v>
      </c>
    </row>
    <row r="42" spans="1:145">
      <c r="A42" s="3">
        <f t="shared" si="60"/>
        <v>3</v>
      </c>
      <c r="B42" s="249">
        <v>3</v>
      </c>
      <c r="C42" s="522"/>
      <c r="D42" s="250" t="s">
        <v>132</v>
      </c>
      <c r="E42" s="251" t="s">
        <v>32</v>
      </c>
      <c r="F42" s="252"/>
      <c r="G42" s="40" t="s">
        <v>56</v>
      </c>
      <c r="H42" s="253">
        <f t="shared" si="5"/>
        <v>85</v>
      </c>
      <c r="I42" s="253">
        <f t="shared" si="6"/>
        <v>74</v>
      </c>
      <c r="J42" s="254">
        <f t="shared" si="7"/>
        <v>27506142.120000001</v>
      </c>
      <c r="K42" s="254">
        <f t="shared" si="8"/>
        <v>1</v>
      </c>
      <c r="L42" s="255">
        <f t="shared" si="9"/>
        <v>1.06</v>
      </c>
      <c r="M42" s="256">
        <f t="shared" si="10"/>
        <v>1.0024999999999999</v>
      </c>
      <c r="N42" s="257">
        <f t="shared" si="11"/>
        <v>24425401.197308879</v>
      </c>
      <c r="O42" s="257">
        <f t="shared" si="12"/>
        <v>27531329.747285482</v>
      </c>
      <c r="P42" s="257">
        <f t="shared" si="13"/>
        <v>29229401.923818003</v>
      </c>
      <c r="Q42" s="257">
        <f t="shared" si="14"/>
        <v>31032207.476587035</v>
      </c>
      <c r="R42" s="257">
        <f t="shared" si="61"/>
        <v>34860204.785549015</v>
      </c>
      <c r="S42" s="258">
        <f t="shared" si="15"/>
        <v>29229401.923818003</v>
      </c>
      <c r="T42" s="257">
        <f t="shared" si="15"/>
        <v>31032207.476587035</v>
      </c>
      <c r="U42" s="257">
        <f t="shared" si="16"/>
        <v>32946206.131068032</v>
      </c>
      <c r="V42" s="257">
        <f t="shared" si="62"/>
        <v>39167688.23291219</v>
      </c>
      <c r="W42" s="257"/>
      <c r="X42" s="257">
        <f t="shared" si="17"/>
        <v>1807479688.600857</v>
      </c>
      <c r="Y42" s="257">
        <f t="shared" si="18"/>
        <v>2037318401.2991257</v>
      </c>
      <c r="Z42" s="257">
        <f t="shared" si="19"/>
        <v>2162975742.3625321</v>
      </c>
      <c r="AA42" s="258">
        <f t="shared" si="63"/>
        <v>2296383353.2674408</v>
      </c>
      <c r="AB42" s="258">
        <f t="shared" si="64"/>
        <v>2579655154.1306272</v>
      </c>
      <c r="AC42" s="258">
        <f t="shared" si="20"/>
        <v>2162975742.3625321</v>
      </c>
      <c r="AD42" s="257">
        <f t="shared" si="21"/>
        <v>2296383353.2674408</v>
      </c>
      <c r="AE42" s="257">
        <f t="shared" si="65"/>
        <v>2438019253.6990342</v>
      </c>
      <c r="AF42" s="257">
        <f t="shared" si="66"/>
        <v>2898408929.2355022</v>
      </c>
      <c r="AG42" s="257"/>
      <c r="AH42" s="32" t="str">
        <f t="shared" si="22"/>
        <v>BERTAHAP</v>
      </c>
      <c r="AI42" s="259">
        <f t="shared" si="23"/>
        <v>0</v>
      </c>
      <c r="AJ42" s="260">
        <v>2</v>
      </c>
      <c r="AK42" s="261"/>
      <c r="AL42" s="257" t="e">
        <f>IF(AK42&gt;#REF!,"LB","KR")</f>
        <v>#REF!</v>
      </c>
      <c r="AM42" s="51">
        <f t="shared" si="24"/>
        <v>1988228000</v>
      </c>
      <c r="AN42" s="51">
        <f t="shared" si="24"/>
        <v>2241051000</v>
      </c>
      <c r="AO42" s="51">
        <f t="shared" si="24"/>
        <v>2379274000</v>
      </c>
      <c r="AP42" s="418">
        <f t="shared" si="24"/>
        <v>2526022000</v>
      </c>
      <c r="AQ42" s="418">
        <f t="shared" si="67"/>
        <v>2379274000</v>
      </c>
      <c r="AR42" s="51">
        <f t="shared" si="67"/>
        <v>2526022000</v>
      </c>
      <c r="AS42" s="51">
        <f t="shared" si="67"/>
        <v>2681822000</v>
      </c>
      <c r="AT42" s="42"/>
      <c r="AU42" s="422">
        <v>3</v>
      </c>
      <c r="AV42" s="297">
        <f t="shared" si="68"/>
        <v>-1783773.3164819963</v>
      </c>
      <c r="AW42" s="297"/>
      <c r="AX42" s="297"/>
      <c r="AY42" s="297"/>
      <c r="AZ42" s="297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275">
        <f>P49</f>
        <v>30332398.222830001</v>
      </c>
      <c r="BW42" s="42"/>
      <c r="BX42" s="426"/>
      <c r="BY42" s="424"/>
      <c r="BZ42" s="424" t="str">
        <f t="shared" si="69"/>
        <v>2BR-5</v>
      </c>
      <c r="CA42" s="425" t="str">
        <f t="shared" si="70"/>
        <v>05</v>
      </c>
      <c r="CB42" s="424">
        <f t="shared" si="71"/>
        <v>85</v>
      </c>
      <c r="CC42" s="424">
        <f t="shared" si="71"/>
        <v>74</v>
      </c>
      <c r="CD42" s="424">
        <f t="shared" si="72"/>
        <v>29229401.923818003</v>
      </c>
      <c r="CE42" s="424">
        <f t="shared" si="73"/>
        <v>1988228000</v>
      </c>
      <c r="CF42" s="424">
        <f t="shared" si="73"/>
        <v>2241051000</v>
      </c>
      <c r="CG42" s="424">
        <f t="shared" si="73"/>
        <v>2379274000</v>
      </c>
      <c r="CH42" s="424">
        <f t="shared" si="73"/>
        <v>2526022000</v>
      </c>
      <c r="CI42" s="424">
        <f t="shared" si="74"/>
        <v>2681822000</v>
      </c>
      <c r="CJ42" s="42"/>
      <c r="CK42" s="418">
        <f t="shared" si="75"/>
        <v>2681821274.9996428</v>
      </c>
      <c r="CL42" s="42">
        <f t="shared" si="76"/>
        <v>2522031000</v>
      </c>
      <c r="CM42" s="42">
        <f t="shared" si="76"/>
        <v>2677584000</v>
      </c>
      <c r="CN42" s="43">
        <f t="shared" si="26"/>
        <v>37830465</v>
      </c>
      <c r="CO42" s="43">
        <f t="shared" si="27"/>
        <v>26775840</v>
      </c>
      <c r="CP42" s="43">
        <f t="shared" si="28"/>
        <v>59481850</v>
      </c>
      <c r="CQ42" s="43">
        <f t="shared" si="29"/>
        <v>52625458.333333336</v>
      </c>
      <c r="CR42" s="420">
        <f t="shared" si="30"/>
        <v>2842732000</v>
      </c>
      <c r="CT42" s="250" t="s">
        <v>132</v>
      </c>
      <c r="CU42" s="251" t="s">
        <v>41</v>
      </c>
      <c r="CV42" s="252"/>
      <c r="CW42" s="40" t="s">
        <v>45</v>
      </c>
      <c r="CX42" s="253">
        <f t="shared" si="31"/>
        <v>0</v>
      </c>
      <c r="CY42" s="253">
        <f t="shared" si="32"/>
        <v>0</v>
      </c>
      <c r="CZ42" s="254">
        <f t="shared" si="33"/>
        <v>27506142.120000001</v>
      </c>
      <c r="DA42" s="254">
        <f t="shared" si="34"/>
        <v>0</v>
      </c>
      <c r="DB42" s="255">
        <f t="shared" si="35"/>
        <v>0</v>
      </c>
      <c r="DC42" s="256">
        <f t="shared" si="36"/>
        <v>0</v>
      </c>
      <c r="DD42" s="257">
        <f t="shared" si="37"/>
        <v>24425401.197308879</v>
      </c>
      <c r="DE42" s="257">
        <f t="shared" si="38"/>
        <v>27531329.747285482</v>
      </c>
      <c r="DF42" s="257">
        <f t="shared" si="39"/>
        <v>0</v>
      </c>
      <c r="DG42" s="257">
        <f t="shared" si="40"/>
        <v>31032207.476587035</v>
      </c>
      <c r="DH42" s="258">
        <f t="shared" si="41"/>
        <v>0</v>
      </c>
      <c r="DI42" s="257">
        <f t="shared" si="41"/>
        <v>31032207.476587035</v>
      </c>
      <c r="DJ42" s="257">
        <f t="shared" si="42"/>
        <v>32946206.131068032</v>
      </c>
      <c r="DK42" s="257"/>
      <c r="DL42" s="257">
        <f t="shared" si="43"/>
        <v>0</v>
      </c>
      <c r="DM42" s="257">
        <f t="shared" si="44"/>
        <v>0</v>
      </c>
      <c r="DN42" s="257">
        <f t="shared" si="45"/>
        <v>0</v>
      </c>
      <c r="DO42" s="258">
        <f t="shared" si="46"/>
        <v>0</v>
      </c>
      <c r="DP42" s="258">
        <f t="shared" si="47"/>
        <v>0</v>
      </c>
      <c r="DQ42" s="257">
        <f t="shared" si="48"/>
        <v>0</v>
      </c>
      <c r="DR42" s="257">
        <f t="shared" si="49"/>
        <v>0</v>
      </c>
      <c r="DS42" s="257"/>
      <c r="DT42" s="32" t="str">
        <f t="shared" si="50"/>
        <v>BERTAHAP</v>
      </c>
      <c r="DU42" s="259">
        <f t="shared" si="51"/>
        <v>0</v>
      </c>
      <c r="DV42" s="260">
        <v>2</v>
      </c>
      <c r="DW42" s="261"/>
      <c r="DX42" s="257" t="str">
        <f t="shared" si="52"/>
        <v>KR</v>
      </c>
      <c r="DY42" s="261">
        <f t="shared" si="53"/>
        <v>0</v>
      </c>
      <c r="DZ42" s="261">
        <f t="shared" si="53"/>
        <v>0</v>
      </c>
      <c r="EA42" s="261">
        <f t="shared" si="53"/>
        <v>0</v>
      </c>
      <c r="EB42" s="262">
        <f t="shared" si="53"/>
        <v>0</v>
      </c>
      <c r="EC42" s="262">
        <f t="shared" si="53"/>
        <v>0</v>
      </c>
      <c r="ED42" s="261">
        <f t="shared" si="53"/>
        <v>0</v>
      </c>
      <c r="EE42" s="261">
        <f t="shared" si="53"/>
        <v>0</v>
      </c>
      <c r="EF42" s="261">
        <f t="shared" si="77"/>
        <v>0</v>
      </c>
      <c r="EG42" s="51">
        <f t="shared" si="78"/>
        <v>0</v>
      </c>
      <c r="EH42" s="42">
        <f t="shared" si="78"/>
        <v>0</v>
      </c>
      <c r="EI42" s="58">
        <f t="shared" si="54"/>
        <v>0</v>
      </c>
      <c r="EJ42" s="58">
        <f t="shared" si="55"/>
        <v>0</v>
      </c>
      <c r="EK42" s="336">
        <f t="shared" si="56"/>
        <v>0</v>
      </c>
      <c r="EL42" s="131">
        <f t="shared" si="57"/>
        <v>0</v>
      </c>
      <c r="EM42" s="5">
        <f t="shared" si="58"/>
        <v>0</v>
      </c>
      <c r="EN42" s="5">
        <f t="shared" si="59"/>
        <v>0</v>
      </c>
      <c r="EO42" s="266">
        <f t="shared" si="79"/>
        <v>0</v>
      </c>
    </row>
    <row r="43" spans="1:145">
      <c r="A43" s="3">
        <f t="shared" si="60"/>
        <v>4</v>
      </c>
      <c r="B43" s="249">
        <v>4</v>
      </c>
      <c r="C43" s="522"/>
      <c r="D43" s="250" t="s">
        <v>132</v>
      </c>
      <c r="E43" s="251" t="s">
        <v>38</v>
      </c>
      <c r="F43" s="252"/>
      <c r="G43" s="40" t="s">
        <v>58</v>
      </c>
      <c r="H43" s="253">
        <f t="shared" si="5"/>
        <v>101</v>
      </c>
      <c r="I43" s="253">
        <f t="shared" si="6"/>
        <v>90</v>
      </c>
      <c r="J43" s="254">
        <f t="shared" si="7"/>
        <v>27506142.120000001</v>
      </c>
      <c r="K43" s="254">
        <f t="shared" si="8"/>
        <v>1</v>
      </c>
      <c r="L43" s="255">
        <f t="shared" si="9"/>
        <v>1.06</v>
      </c>
      <c r="M43" s="256">
        <f t="shared" si="10"/>
        <v>1.0024999999999999</v>
      </c>
      <c r="N43" s="257">
        <f t="shared" si="11"/>
        <v>24425401.197308879</v>
      </c>
      <c r="O43" s="257">
        <f t="shared" si="12"/>
        <v>27531329.747285482</v>
      </c>
      <c r="P43" s="257">
        <f t="shared" si="13"/>
        <v>29229401.923818003</v>
      </c>
      <c r="Q43" s="257">
        <f t="shared" si="14"/>
        <v>31032207.476587035</v>
      </c>
      <c r="R43" s="257">
        <f t="shared" si="61"/>
        <v>34860204.785549015</v>
      </c>
      <c r="S43" s="258">
        <f t="shared" si="15"/>
        <v>29229401.923818003</v>
      </c>
      <c r="T43" s="257">
        <f t="shared" si="15"/>
        <v>31032207.476587035</v>
      </c>
      <c r="U43" s="257">
        <f t="shared" si="16"/>
        <v>32946206.131068032</v>
      </c>
      <c r="V43" s="257">
        <f t="shared" si="62"/>
        <v>39167688.23291219</v>
      </c>
      <c r="W43" s="257"/>
      <c r="X43" s="257">
        <f t="shared" si="17"/>
        <v>2198286107.7577991</v>
      </c>
      <c r="Y43" s="257">
        <f t="shared" si="18"/>
        <v>2477819677.2556934</v>
      </c>
      <c r="Z43" s="257">
        <f t="shared" si="19"/>
        <v>2630646173.1436205</v>
      </c>
      <c r="AA43" s="258">
        <f t="shared" si="63"/>
        <v>2792898672.8928332</v>
      </c>
      <c r="AB43" s="258">
        <f t="shared" si="64"/>
        <v>3137418430.6994114</v>
      </c>
      <c r="AC43" s="258">
        <f t="shared" si="20"/>
        <v>2630646173.1436205</v>
      </c>
      <c r="AD43" s="257">
        <f t="shared" si="21"/>
        <v>2792898672.8928332</v>
      </c>
      <c r="AE43" s="257">
        <f t="shared" si="65"/>
        <v>2965158551.796123</v>
      </c>
      <c r="AF43" s="257">
        <f t="shared" si="66"/>
        <v>3525091940.9620972</v>
      </c>
      <c r="AG43" s="257"/>
      <c r="AH43" s="32" t="str">
        <f t="shared" si="22"/>
        <v>BERTAHAP</v>
      </c>
      <c r="AI43" s="259">
        <f t="shared" si="23"/>
        <v>0</v>
      </c>
      <c r="AJ43" s="260">
        <v>2</v>
      </c>
      <c r="AK43" s="261"/>
      <c r="AL43" s="257" t="e">
        <f>IF(AK43&gt;#REF!,"LB","KR")</f>
        <v>#REF!</v>
      </c>
      <c r="AM43" s="51">
        <f t="shared" si="24"/>
        <v>2418115000</v>
      </c>
      <c r="AN43" s="51">
        <f t="shared" si="24"/>
        <v>2725602000</v>
      </c>
      <c r="AO43" s="51">
        <f t="shared" si="24"/>
        <v>2893711000</v>
      </c>
      <c r="AP43" s="418">
        <f t="shared" si="24"/>
        <v>3072189000</v>
      </c>
      <c r="AQ43" s="418">
        <f t="shared" si="67"/>
        <v>2893711000</v>
      </c>
      <c r="AR43" s="51">
        <f t="shared" si="67"/>
        <v>3072189000</v>
      </c>
      <c r="AS43" s="51">
        <f t="shared" si="67"/>
        <v>3261675000</v>
      </c>
      <c r="AT43" s="42"/>
      <c r="AU43" s="422">
        <v>4</v>
      </c>
      <c r="AV43" s="297">
        <f t="shared" si="68"/>
        <v>-1783773.3164819963</v>
      </c>
      <c r="AW43" s="297"/>
      <c r="AX43" s="297"/>
      <c r="AY43" s="297"/>
      <c r="AZ43" s="297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281">
        <f>P60</f>
        <v>30003699.824496005</v>
      </c>
      <c r="BW43" s="42"/>
      <c r="BX43" s="426"/>
      <c r="BY43" s="424"/>
      <c r="BZ43" s="424" t="str">
        <f t="shared" si="69"/>
        <v>2BR-7</v>
      </c>
      <c r="CA43" s="425" t="str">
        <f t="shared" si="70"/>
        <v>07</v>
      </c>
      <c r="CB43" s="424">
        <f t="shared" si="71"/>
        <v>101</v>
      </c>
      <c r="CC43" s="424">
        <f t="shared" si="71"/>
        <v>90</v>
      </c>
      <c r="CD43" s="424">
        <f t="shared" si="72"/>
        <v>29229401.923818003</v>
      </c>
      <c r="CE43" s="424">
        <f t="shared" si="73"/>
        <v>2418115000</v>
      </c>
      <c r="CF43" s="424">
        <f t="shared" si="73"/>
        <v>2725602000</v>
      </c>
      <c r="CG43" s="424">
        <f t="shared" si="73"/>
        <v>2893711000</v>
      </c>
      <c r="CH43" s="424">
        <f t="shared" si="73"/>
        <v>3072189000</v>
      </c>
      <c r="CI43" s="424">
        <f t="shared" si="74"/>
        <v>3261675000</v>
      </c>
      <c r="CJ43" s="42"/>
      <c r="CK43" s="418">
        <f t="shared" si="75"/>
        <v>3261674609.7301912</v>
      </c>
      <c r="CL43" s="42">
        <f t="shared" si="76"/>
        <v>3067334000</v>
      </c>
      <c r="CM43" s="42">
        <f t="shared" si="76"/>
        <v>3256521000</v>
      </c>
      <c r="CN43" s="43">
        <f t="shared" si="26"/>
        <v>46010010</v>
      </c>
      <c r="CO43" s="43">
        <f t="shared" si="27"/>
        <v>32565210</v>
      </c>
      <c r="CP43" s="43">
        <f t="shared" si="28"/>
        <v>72342775</v>
      </c>
      <c r="CQ43" s="43">
        <f t="shared" si="29"/>
        <v>64003937.5</v>
      </c>
      <c r="CR43" s="420">
        <f t="shared" si="30"/>
        <v>3457376000</v>
      </c>
      <c r="CT43" s="250" t="s">
        <v>132</v>
      </c>
      <c r="CU43" s="251">
        <v>10</v>
      </c>
      <c r="CV43" s="252"/>
      <c r="CW43" s="40" t="s">
        <v>48</v>
      </c>
      <c r="CX43" s="253">
        <f t="shared" si="31"/>
        <v>0</v>
      </c>
      <c r="CY43" s="253">
        <f t="shared" si="32"/>
        <v>0</v>
      </c>
      <c r="CZ43" s="254">
        <f t="shared" si="33"/>
        <v>27506142.120000001</v>
      </c>
      <c r="DA43" s="254">
        <f t="shared" si="34"/>
        <v>0</v>
      </c>
      <c r="DB43" s="255">
        <f t="shared" si="35"/>
        <v>0</v>
      </c>
      <c r="DC43" s="256">
        <f t="shared" si="36"/>
        <v>0</v>
      </c>
      <c r="DD43" s="257">
        <f t="shared" si="37"/>
        <v>24425401.197308879</v>
      </c>
      <c r="DE43" s="257">
        <f t="shared" si="38"/>
        <v>27531329.747285482</v>
      </c>
      <c r="DF43" s="257">
        <f t="shared" si="39"/>
        <v>0</v>
      </c>
      <c r="DG43" s="257">
        <f t="shared" si="40"/>
        <v>31032207.476587035</v>
      </c>
      <c r="DH43" s="258">
        <f t="shared" si="41"/>
        <v>0</v>
      </c>
      <c r="DI43" s="257">
        <f t="shared" si="41"/>
        <v>31032207.476587035</v>
      </c>
      <c r="DJ43" s="257">
        <f t="shared" si="42"/>
        <v>32946206.131068032</v>
      </c>
      <c r="DK43" s="257"/>
      <c r="DL43" s="257">
        <f t="shared" si="43"/>
        <v>0</v>
      </c>
      <c r="DM43" s="257">
        <f t="shared" si="44"/>
        <v>0</v>
      </c>
      <c r="DN43" s="257">
        <f t="shared" si="45"/>
        <v>0</v>
      </c>
      <c r="DO43" s="258">
        <f t="shared" si="46"/>
        <v>0</v>
      </c>
      <c r="DP43" s="258">
        <f t="shared" si="47"/>
        <v>0</v>
      </c>
      <c r="DQ43" s="257">
        <f t="shared" si="48"/>
        <v>0</v>
      </c>
      <c r="DR43" s="257">
        <f t="shared" si="49"/>
        <v>0</v>
      </c>
      <c r="DS43" s="257"/>
      <c r="DT43" s="32" t="str">
        <f t="shared" si="50"/>
        <v>BERTAHAP</v>
      </c>
      <c r="DU43" s="259">
        <f t="shared" si="51"/>
        <v>0</v>
      </c>
      <c r="DV43" s="260">
        <v>2</v>
      </c>
      <c r="DW43" s="261"/>
      <c r="DX43" s="257" t="str">
        <f t="shared" si="52"/>
        <v>KR</v>
      </c>
      <c r="DY43" s="261">
        <f t="shared" si="53"/>
        <v>0</v>
      </c>
      <c r="DZ43" s="261">
        <f t="shared" si="53"/>
        <v>0</v>
      </c>
      <c r="EA43" s="261">
        <f t="shared" si="53"/>
        <v>0</v>
      </c>
      <c r="EB43" s="262">
        <f t="shared" si="53"/>
        <v>0</v>
      </c>
      <c r="EC43" s="262">
        <f t="shared" si="53"/>
        <v>0</v>
      </c>
      <c r="ED43" s="261">
        <f t="shared" si="53"/>
        <v>0</v>
      </c>
      <c r="EE43" s="261">
        <f t="shared" si="53"/>
        <v>0</v>
      </c>
      <c r="EF43" s="261">
        <f t="shared" si="77"/>
        <v>0</v>
      </c>
      <c r="EG43" s="51">
        <f t="shared" si="78"/>
        <v>0</v>
      </c>
      <c r="EH43" s="42">
        <f t="shared" si="78"/>
        <v>0</v>
      </c>
      <c r="EI43" s="58">
        <f t="shared" si="54"/>
        <v>0</v>
      </c>
      <c r="EJ43" s="58">
        <f t="shared" si="55"/>
        <v>0</v>
      </c>
      <c r="EK43" s="336">
        <f t="shared" si="56"/>
        <v>0</v>
      </c>
      <c r="EL43" s="131">
        <f t="shared" si="57"/>
        <v>0</v>
      </c>
      <c r="EM43" s="5">
        <f t="shared" si="58"/>
        <v>0</v>
      </c>
      <c r="EN43" s="5">
        <f t="shared" si="59"/>
        <v>0</v>
      </c>
      <c r="EO43" s="266">
        <f t="shared" si="79"/>
        <v>0</v>
      </c>
    </row>
    <row r="44" spans="1:145">
      <c r="A44" s="3">
        <f t="shared" si="60"/>
        <v>5</v>
      </c>
      <c r="B44" s="249">
        <v>5</v>
      </c>
      <c r="C44" s="522"/>
      <c r="D44" s="250" t="s">
        <v>132</v>
      </c>
      <c r="E44" s="251" t="s">
        <v>44</v>
      </c>
      <c r="F44" s="252"/>
      <c r="G44" s="40" t="s">
        <v>60</v>
      </c>
      <c r="H44" s="253">
        <f t="shared" si="5"/>
        <v>101</v>
      </c>
      <c r="I44" s="253">
        <f t="shared" si="6"/>
        <v>90</v>
      </c>
      <c r="J44" s="254">
        <f t="shared" si="7"/>
        <v>27506142.120000001</v>
      </c>
      <c r="K44" s="254">
        <f t="shared" si="8"/>
        <v>1</v>
      </c>
      <c r="L44" s="255">
        <f t="shared" si="9"/>
        <v>1.06</v>
      </c>
      <c r="M44" s="256">
        <f t="shared" si="10"/>
        <v>1.0024999999999999</v>
      </c>
      <c r="N44" s="257">
        <f t="shared" si="11"/>
        <v>24425401.197308879</v>
      </c>
      <c r="O44" s="257">
        <f t="shared" si="12"/>
        <v>27531329.747285482</v>
      </c>
      <c r="P44" s="257">
        <f t="shared" si="13"/>
        <v>29229401.923818003</v>
      </c>
      <c r="Q44" s="257">
        <f t="shared" si="14"/>
        <v>31032207.476587035</v>
      </c>
      <c r="R44" s="257">
        <f t="shared" si="61"/>
        <v>34860204.785549015</v>
      </c>
      <c r="S44" s="258">
        <f t="shared" si="15"/>
        <v>29229401.923818003</v>
      </c>
      <c r="T44" s="257">
        <f t="shared" si="15"/>
        <v>31032207.476587035</v>
      </c>
      <c r="U44" s="257">
        <f t="shared" si="16"/>
        <v>32946206.131068032</v>
      </c>
      <c r="V44" s="257">
        <f t="shared" si="62"/>
        <v>39167688.23291219</v>
      </c>
      <c r="W44" s="257"/>
      <c r="X44" s="257">
        <f t="shared" si="17"/>
        <v>2198286107.7577991</v>
      </c>
      <c r="Y44" s="257">
        <f t="shared" si="18"/>
        <v>2477819677.2556934</v>
      </c>
      <c r="Z44" s="257">
        <f t="shared" si="19"/>
        <v>2630646173.1436205</v>
      </c>
      <c r="AA44" s="258">
        <f t="shared" si="63"/>
        <v>2792898672.8928332</v>
      </c>
      <c r="AB44" s="258">
        <f t="shared" si="64"/>
        <v>3137418430.6994114</v>
      </c>
      <c r="AC44" s="258">
        <f t="shared" si="20"/>
        <v>2630646173.1436205</v>
      </c>
      <c r="AD44" s="257">
        <f t="shared" si="21"/>
        <v>2792898672.8928332</v>
      </c>
      <c r="AE44" s="257">
        <f t="shared" si="65"/>
        <v>2965158551.796123</v>
      </c>
      <c r="AF44" s="257">
        <f t="shared" si="66"/>
        <v>3525091940.9620972</v>
      </c>
      <c r="AG44" s="257"/>
      <c r="AH44" s="32" t="str">
        <f t="shared" si="22"/>
        <v>BERTAHAP</v>
      </c>
      <c r="AI44" s="259">
        <f t="shared" si="23"/>
        <v>0</v>
      </c>
      <c r="AJ44" s="260">
        <v>2</v>
      </c>
      <c r="AK44" s="261"/>
      <c r="AL44" s="257" t="e">
        <f>IF(AK44&gt;#REF!,"LB","KR")</f>
        <v>#REF!</v>
      </c>
      <c r="AM44" s="51">
        <f t="shared" si="24"/>
        <v>2418115000</v>
      </c>
      <c r="AN44" s="51">
        <f t="shared" si="24"/>
        <v>2725602000</v>
      </c>
      <c r="AO44" s="51">
        <f t="shared" si="24"/>
        <v>2893711000</v>
      </c>
      <c r="AP44" s="418">
        <f t="shared" si="24"/>
        <v>3072189000</v>
      </c>
      <c r="AQ44" s="418">
        <f t="shared" si="67"/>
        <v>2893711000</v>
      </c>
      <c r="AR44" s="51">
        <f t="shared" si="67"/>
        <v>3072189000</v>
      </c>
      <c r="AS44" s="51">
        <f t="shared" si="67"/>
        <v>3261675000</v>
      </c>
      <c r="AT44" s="42"/>
      <c r="AU44" s="422">
        <v>5</v>
      </c>
      <c r="AV44" s="297">
        <f t="shared" si="68"/>
        <v>-1783773.3164819963</v>
      </c>
      <c r="AW44" s="297"/>
      <c r="AX44" s="427"/>
      <c r="AY44" s="427"/>
      <c r="AZ44" s="427"/>
      <c r="BA44" s="427"/>
      <c r="BB44" s="427"/>
      <c r="BC44" s="427"/>
      <c r="BD44" s="42"/>
      <c r="BE44" s="427"/>
      <c r="BF44" s="427"/>
      <c r="BG44" s="427"/>
      <c r="BH44" s="427"/>
      <c r="BI44" s="427"/>
      <c r="BJ44" s="427"/>
      <c r="BK44" s="427"/>
      <c r="BL44" s="427"/>
      <c r="BM44" s="427"/>
      <c r="BN44" s="427"/>
      <c r="BO44" s="427"/>
      <c r="BP44" s="427"/>
      <c r="BQ44" s="427"/>
      <c r="BR44" s="427"/>
      <c r="BS44" s="427"/>
      <c r="BT44" s="427"/>
      <c r="BU44" s="42"/>
      <c r="BV44" s="284">
        <f>P61</f>
        <v>29448075.753672004</v>
      </c>
      <c r="BW44" s="42"/>
      <c r="BX44" s="426"/>
      <c r="BY44" s="424"/>
      <c r="BZ44" s="424" t="str">
        <f t="shared" si="69"/>
        <v>2BR-9</v>
      </c>
      <c r="CA44" s="425" t="str">
        <f t="shared" si="70"/>
        <v>09</v>
      </c>
      <c r="CB44" s="424">
        <f t="shared" si="71"/>
        <v>101</v>
      </c>
      <c r="CC44" s="424">
        <f t="shared" si="71"/>
        <v>90</v>
      </c>
      <c r="CD44" s="424">
        <f t="shared" si="72"/>
        <v>29229401.923818003</v>
      </c>
      <c r="CE44" s="424">
        <f t="shared" si="73"/>
        <v>2418115000</v>
      </c>
      <c r="CF44" s="424">
        <f t="shared" si="73"/>
        <v>2725602000</v>
      </c>
      <c r="CG44" s="424">
        <f t="shared" si="73"/>
        <v>2893711000</v>
      </c>
      <c r="CH44" s="424">
        <f t="shared" si="73"/>
        <v>3072189000</v>
      </c>
      <c r="CI44" s="424">
        <f t="shared" si="74"/>
        <v>3261675000</v>
      </c>
      <c r="CJ44" s="42"/>
      <c r="CK44" s="418">
        <f t="shared" si="75"/>
        <v>3261674609.7301912</v>
      </c>
      <c r="CL44" s="42">
        <f t="shared" si="76"/>
        <v>3067334000</v>
      </c>
      <c r="CM44" s="42">
        <f t="shared" si="76"/>
        <v>3256521000</v>
      </c>
      <c r="CN44" s="43">
        <f t="shared" si="26"/>
        <v>46010010</v>
      </c>
      <c r="CO44" s="43">
        <f t="shared" si="27"/>
        <v>32565210</v>
      </c>
      <c r="CP44" s="43">
        <f t="shared" si="28"/>
        <v>72342775</v>
      </c>
      <c r="CQ44" s="43">
        <f t="shared" si="29"/>
        <v>64003937.5</v>
      </c>
      <c r="CR44" s="420">
        <f t="shared" si="30"/>
        <v>3457376000</v>
      </c>
      <c r="CT44" s="250" t="s">
        <v>132</v>
      </c>
      <c r="CU44" s="285">
        <v>12</v>
      </c>
      <c r="CV44" s="252"/>
      <c r="CW44" s="40" t="s">
        <v>50</v>
      </c>
      <c r="CX44" s="253">
        <f t="shared" si="31"/>
        <v>0</v>
      </c>
      <c r="CY44" s="253">
        <f t="shared" si="32"/>
        <v>0</v>
      </c>
      <c r="CZ44" s="254">
        <f t="shared" si="33"/>
        <v>27506142.120000001</v>
      </c>
      <c r="DA44" s="254">
        <f t="shared" si="34"/>
        <v>0</v>
      </c>
      <c r="DB44" s="255">
        <f t="shared" si="35"/>
        <v>0</v>
      </c>
      <c r="DC44" s="256">
        <f t="shared" si="36"/>
        <v>0</v>
      </c>
      <c r="DD44" s="257">
        <f t="shared" si="37"/>
        <v>24425401.197308879</v>
      </c>
      <c r="DE44" s="257">
        <f t="shared" si="38"/>
        <v>27531329.747285482</v>
      </c>
      <c r="DF44" s="257">
        <f t="shared" si="39"/>
        <v>0</v>
      </c>
      <c r="DG44" s="257">
        <f t="shared" si="40"/>
        <v>31032207.476587035</v>
      </c>
      <c r="DH44" s="258">
        <f t="shared" si="41"/>
        <v>0</v>
      </c>
      <c r="DI44" s="257">
        <f t="shared" si="41"/>
        <v>31032207.476587035</v>
      </c>
      <c r="DJ44" s="257">
        <f t="shared" si="42"/>
        <v>32946206.131068032</v>
      </c>
      <c r="DK44" s="257"/>
      <c r="DL44" s="257">
        <f t="shared" si="43"/>
        <v>0</v>
      </c>
      <c r="DM44" s="257">
        <f t="shared" si="44"/>
        <v>0</v>
      </c>
      <c r="DN44" s="257">
        <f t="shared" si="45"/>
        <v>0</v>
      </c>
      <c r="DO44" s="258">
        <f t="shared" si="46"/>
        <v>0</v>
      </c>
      <c r="DP44" s="258">
        <f t="shared" si="47"/>
        <v>0</v>
      </c>
      <c r="DQ44" s="257">
        <f t="shared" si="48"/>
        <v>0</v>
      </c>
      <c r="DR44" s="257">
        <f t="shared" si="49"/>
        <v>0</v>
      </c>
      <c r="DS44" s="257"/>
      <c r="DT44" s="32" t="str">
        <f t="shared" si="50"/>
        <v>BERTAHAP</v>
      </c>
      <c r="DU44" s="259">
        <f t="shared" si="51"/>
        <v>0</v>
      </c>
      <c r="DV44" s="260">
        <v>2</v>
      </c>
      <c r="DW44" s="261"/>
      <c r="DX44" s="257" t="str">
        <f t="shared" si="52"/>
        <v>KR</v>
      </c>
      <c r="DY44" s="261">
        <f t="shared" si="53"/>
        <v>0</v>
      </c>
      <c r="DZ44" s="261">
        <f t="shared" si="53"/>
        <v>0</v>
      </c>
      <c r="EA44" s="261">
        <f t="shared" si="53"/>
        <v>0</v>
      </c>
      <c r="EB44" s="262">
        <f t="shared" si="53"/>
        <v>0</v>
      </c>
      <c r="EC44" s="262">
        <f t="shared" si="53"/>
        <v>0</v>
      </c>
      <c r="ED44" s="261">
        <f t="shared" si="53"/>
        <v>0</v>
      </c>
      <c r="EE44" s="261">
        <f t="shared" si="53"/>
        <v>0</v>
      </c>
      <c r="EF44" s="261">
        <f t="shared" si="77"/>
        <v>0</v>
      </c>
      <c r="EG44" s="51">
        <f t="shared" si="78"/>
        <v>0</v>
      </c>
      <c r="EH44" s="42">
        <f t="shared" si="78"/>
        <v>0</v>
      </c>
      <c r="EI44" s="58">
        <f t="shared" si="54"/>
        <v>0</v>
      </c>
      <c r="EJ44" s="58">
        <f t="shared" si="55"/>
        <v>0</v>
      </c>
      <c r="EK44" s="336">
        <f t="shared" si="56"/>
        <v>0</v>
      </c>
      <c r="EL44" s="131">
        <f t="shared" si="57"/>
        <v>0</v>
      </c>
      <c r="EM44" s="5">
        <f t="shared" si="58"/>
        <v>0</v>
      </c>
      <c r="EN44" s="5">
        <f t="shared" si="59"/>
        <v>0</v>
      </c>
      <c r="EO44" s="266">
        <f t="shared" si="79"/>
        <v>0</v>
      </c>
    </row>
    <row r="45" spans="1:145">
      <c r="A45" s="3">
        <f t="shared" si="60"/>
        <v>6</v>
      </c>
      <c r="B45" s="249">
        <v>6</v>
      </c>
      <c r="C45" s="522"/>
      <c r="D45" s="250" t="s">
        <v>132</v>
      </c>
      <c r="E45" s="285">
        <v>11</v>
      </c>
      <c r="F45" s="252"/>
      <c r="G45" s="40" t="s">
        <v>62</v>
      </c>
      <c r="H45" s="253">
        <f t="shared" si="5"/>
        <v>101</v>
      </c>
      <c r="I45" s="253">
        <f t="shared" si="6"/>
        <v>90</v>
      </c>
      <c r="J45" s="254">
        <f t="shared" si="7"/>
        <v>27506142.120000001</v>
      </c>
      <c r="K45" s="254">
        <f t="shared" si="8"/>
        <v>1</v>
      </c>
      <c r="L45" s="255">
        <f t="shared" si="9"/>
        <v>1.06</v>
      </c>
      <c r="M45" s="256">
        <f t="shared" si="10"/>
        <v>1.0024999999999999</v>
      </c>
      <c r="N45" s="257">
        <f t="shared" si="11"/>
        <v>24425401.197308879</v>
      </c>
      <c r="O45" s="257">
        <f t="shared" si="12"/>
        <v>27531329.747285482</v>
      </c>
      <c r="P45" s="257">
        <f t="shared" si="13"/>
        <v>29229401.923818003</v>
      </c>
      <c r="Q45" s="257">
        <f t="shared" si="14"/>
        <v>31032207.476587035</v>
      </c>
      <c r="R45" s="257">
        <f t="shared" si="61"/>
        <v>34860204.785549015</v>
      </c>
      <c r="S45" s="258">
        <f t="shared" si="15"/>
        <v>29229401.923818003</v>
      </c>
      <c r="T45" s="257">
        <f t="shared" si="15"/>
        <v>31032207.476587035</v>
      </c>
      <c r="U45" s="257">
        <f t="shared" si="16"/>
        <v>32946206.131068032</v>
      </c>
      <c r="V45" s="257">
        <f t="shared" si="62"/>
        <v>39167688.23291219</v>
      </c>
      <c r="W45" s="257"/>
      <c r="X45" s="257">
        <f t="shared" si="17"/>
        <v>2198286107.7577991</v>
      </c>
      <c r="Y45" s="257">
        <f t="shared" si="18"/>
        <v>2477819677.2556934</v>
      </c>
      <c r="Z45" s="257">
        <f t="shared" si="19"/>
        <v>2630646173.1436205</v>
      </c>
      <c r="AA45" s="258">
        <f t="shared" si="63"/>
        <v>2792898672.8928332</v>
      </c>
      <c r="AB45" s="258">
        <f t="shared" si="64"/>
        <v>3137418430.6994114</v>
      </c>
      <c r="AC45" s="258">
        <f t="shared" si="20"/>
        <v>2630646173.1436205</v>
      </c>
      <c r="AD45" s="257">
        <f t="shared" si="21"/>
        <v>2792898672.8928332</v>
      </c>
      <c r="AE45" s="257">
        <f t="shared" si="65"/>
        <v>2965158551.796123</v>
      </c>
      <c r="AF45" s="257">
        <f t="shared" si="66"/>
        <v>3525091940.9620972</v>
      </c>
      <c r="AG45" s="257"/>
      <c r="AH45" s="32" t="str">
        <f t="shared" si="22"/>
        <v>BERTAHAP</v>
      </c>
      <c r="AI45" s="259">
        <f t="shared" si="23"/>
        <v>0</v>
      </c>
      <c r="AJ45" s="260">
        <v>2</v>
      </c>
      <c r="AK45" s="261"/>
      <c r="AL45" s="257" t="e">
        <f>IF(AK45&gt;#REF!,"LB","KR")</f>
        <v>#REF!</v>
      </c>
      <c r="AM45" s="51">
        <f t="shared" si="24"/>
        <v>2418115000</v>
      </c>
      <c r="AN45" s="51">
        <f t="shared" si="24"/>
        <v>2725602000</v>
      </c>
      <c r="AO45" s="51">
        <f t="shared" si="24"/>
        <v>2893711000</v>
      </c>
      <c r="AP45" s="418">
        <f t="shared" si="24"/>
        <v>3072189000</v>
      </c>
      <c r="AQ45" s="418">
        <f t="shared" si="67"/>
        <v>2893711000</v>
      </c>
      <c r="AR45" s="51">
        <f t="shared" si="67"/>
        <v>3072189000</v>
      </c>
      <c r="AS45" s="51">
        <f t="shared" si="67"/>
        <v>3261675000</v>
      </c>
      <c r="AT45" s="42"/>
      <c r="AU45" s="422">
        <v>6</v>
      </c>
      <c r="AV45" s="297">
        <f t="shared" si="68"/>
        <v>-1783773.3164819963</v>
      </c>
      <c r="AW45" s="297"/>
      <c r="AX45" s="297"/>
      <c r="AY45" s="297"/>
      <c r="AZ45" s="297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286">
        <f>P66</f>
        <v>29448075.753672004</v>
      </c>
      <c r="BW45" s="42"/>
      <c r="BX45" s="426"/>
      <c r="BY45" s="424"/>
      <c r="BZ45" s="424" t="str">
        <f t="shared" si="69"/>
        <v>2BR-11</v>
      </c>
      <c r="CA45" s="425">
        <f t="shared" si="70"/>
        <v>11</v>
      </c>
      <c r="CB45" s="424">
        <f t="shared" si="71"/>
        <v>101</v>
      </c>
      <c r="CC45" s="424">
        <f t="shared" si="71"/>
        <v>90</v>
      </c>
      <c r="CD45" s="424">
        <f t="shared" si="72"/>
        <v>29229401.923818003</v>
      </c>
      <c r="CE45" s="424">
        <f t="shared" si="73"/>
        <v>2418115000</v>
      </c>
      <c r="CF45" s="424">
        <f t="shared" si="73"/>
        <v>2725602000</v>
      </c>
      <c r="CG45" s="424">
        <f t="shared" si="73"/>
        <v>2893711000</v>
      </c>
      <c r="CH45" s="424">
        <f t="shared" si="73"/>
        <v>3072189000</v>
      </c>
      <c r="CI45" s="424">
        <f t="shared" si="74"/>
        <v>3261675000</v>
      </c>
      <c r="CJ45" s="42"/>
      <c r="CK45" s="418">
        <f t="shared" si="75"/>
        <v>3261674609.7301912</v>
      </c>
      <c r="CL45" s="42">
        <f t="shared" si="76"/>
        <v>3067334000</v>
      </c>
      <c r="CM45" s="42">
        <f t="shared" si="76"/>
        <v>3256521000</v>
      </c>
      <c r="CN45" s="43">
        <f t="shared" si="26"/>
        <v>46010010</v>
      </c>
      <c r="CO45" s="43">
        <f t="shared" si="27"/>
        <v>32565210</v>
      </c>
      <c r="CP45" s="43">
        <f t="shared" si="28"/>
        <v>72342775</v>
      </c>
      <c r="CQ45" s="43">
        <f t="shared" si="29"/>
        <v>64003937.5</v>
      </c>
      <c r="CR45" s="420">
        <f t="shared" si="30"/>
        <v>3457376000</v>
      </c>
      <c r="CT45" s="250" t="s">
        <v>132</v>
      </c>
      <c r="CU45" s="251">
        <v>16</v>
      </c>
      <c r="CV45" s="252"/>
      <c r="CW45" s="40" t="s">
        <v>52</v>
      </c>
      <c r="CX45" s="253">
        <f t="shared" si="31"/>
        <v>0</v>
      </c>
      <c r="CY45" s="253">
        <f t="shared" si="32"/>
        <v>0</v>
      </c>
      <c r="CZ45" s="254">
        <f t="shared" si="33"/>
        <v>27506142.120000001</v>
      </c>
      <c r="DA45" s="254">
        <f t="shared" si="34"/>
        <v>0</v>
      </c>
      <c r="DB45" s="255">
        <f t="shared" si="35"/>
        <v>0</v>
      </c>
      <c r="DC45" s="256">
        <f t="shared" si="36"/>
        <v>0</v>
      </c>
      <c r="DD45" s="257">
        <f t="shared" si="37"/>
        <v>24425401.197308879</v>
      </c>
      <c r="DE45" s="257">
        <f t="shared" si="38"/>
        <v>27531329.747285482</v>
      </c>
      <c r="DF45" s="257">
        <f t="shared" si="39"/>
        <v>0</v>
      </c>
      <c r="DG45" s="257">
        <f t="shared" si="40"/>
        <v>31032207.476587035</v>
      </c>
      <c r="DH45" s="258">
        <f t="shared" si="41"/>
        <v>0</v>
      </c>
      <c r="DI45" s="257">
        <f t="shared" si="41"/>
        <v>31032207.476587035</v>
      </c>
      <c r="DJ45" s="257">
        <f t="shared" si="42"/>
        <v>32946206.131068032</v>
      </c>
      <c r="DK45" s="257"/>
      <c r="DL45" s="257">
        <f t="shared" si="43"/>
        <v>0</v>
      </c>
      <c r="DM45" s="257">
        <f t="shared" si="44"/>
        <v>0</v>
      </c>
      <c r="DN45" s="257">
        <f t="shared" si="45"/>
        <v>0</v>
      </c>
      <c r="DO45" s="258">
        <f t="shared" si="46"/>
        <v>0</v>
      </c>
      <c r="DP45" s="258">
        <f t="shared" si="47"/>
        <v>0</v>
      </c>
      <c r="DQ45" s="257">
        <f t="shared" si="48"/>
        <v>0</v>
      </c>
      <c r="DR45" s="257">
        <f t="shared" si="49"/>
        <v>0</v>
      </c>
      <c r="DS45" s="257"/>
      <c r="DT45" s="32" t="str">
        <f t="shared" si="50"/>
        <v>BERTAHAP</v>
      </c>
      <c r="DU45" s="259">
        <f t="shared" si="51"/>
        <v>0</v>
      </c>
      <c r="DV45" s="260">
        <v>2</v>
      </c>
      <c r="DW45" s="261"/>
      <c r="DX45" s="257" t="str">
        <f t="shared" si="52"/>
        <v>KR</v>
      </c>
      <c r="DY45" s="261">
        <f t="shared" si="53"/>
        <v>0</v>
      </c>
      <c r="DZ45" s="261">
        <f t="shared" si="53"/>
        <v>0</v>
      </c>
      <c r="EA45" s="261">
        <f t="shared" si="53"/>
        <v>0</v>
      </c>
      <c r="EB45" s="262">
        <f t="shared" si="53"/>
        <v>0</v>
      </c>
      <c r="EC45" s="262">
        <f t="shared" si="53"/>
        <v>0</v>
      </c>
      <c r="ED45" s="261">
        <f t="shared" si="53"/>
        <v>0</v>
      </c>
      <c r="EE45" s="261">
        <f t="shared" si="53"/>
        <v>0</v>
      </c>
      <c r="EF45" s="261">
        <f t="shared" si="77"/>
        <v>0</v>
      </c>
      <c r="EG45" s="51">
        <f t="shared" si="78"/>
        <v>0</v>
      </c>
      <c r="EH45" s="42">
        <f t="shared" si="78"/>
        <v>0</v>
      </c>
      <c r="EI45" s="58">
        <f t="shared" si="54"/>
        <v>0</v>
      </c>
      <c r="EJ45" s="58">
        <f t="shared" si="55"/>
        <v>0</v>
      </c>
      <c r="EK45" s="336">
        <f t="shared" si="56"/>
        <v>0</v>
      </c>
      <c r="EL45" s="131">
        <f t="shared" si="57"/>
        <v>0</v>
      </c>
      <c r="EM45" s="5">
        <f t="shared" si="58"/>
        <v>0</v>
      </c>
      <c r="EN45" s="5">
        <f t="shared" si="59"/>
        <v>0</v>
      </c>
      <c r="EO45" s="266">
        <f t="shared" si="79"/>
        <v>0</v>
      </c>
    </row>
    <row r="46" spans="1:145">
      <c r="A46" s="3">
        <f t="shared" si="60"/>
        <v>7</v>
      </c>
      <c r="B46" s="249">
        <v>7</v>
      </c>
      <c r="C46" s="522"/>
      <c r="D46" s="250" t="s">
        <v>132</v>
      </c>
      <c r="E46" s="285">
        <v>15</v>
      </c>
      <c r="F46" s="252"/>
      <c r="G46" s="40" t="s">
        <v>64</v>
      </c>
      <c r="H46" s="253">
        <f t="shared" si="5"/>
        <v>101</v>
      </c>
      <c r="I46" s="253">
        <f t="shared" si="6"/>
        <v>90</v>
      </c>
      <c r="J46" s="254">
        <f t="shared" si="7"/>
        <v>27506142.120000001</v>
      </c>
      <c r="K46" s="254">
        <f t="shared" si="8"/>
        <v>1</v>
      </c>
      <c r="L46" s="255">
        <f t="shared" si="9"/>
        <v>1.06</v>
      </c>
      <c r="M46" s="256">
        <f t="shared" si="10"/>
        <v>1.0024999999999999</v>
      </c>
      <c r="N46" s="257">
        <f t="shared" si="11"/>
        <v>24425401.197308879</v>
      </c>
      <c r="O46" s="257">
        <f t="shared" si="12"/>
        <v>27531329.747285482</v>
      </c>
      <c r="P46" s="257">
        <f t="shared" si="13"/>
        <v>29229401.923818003</v>
      </c>
      <c r="Q46" s="257">
        <f t="shared" si="14"/>
        <v>31032207.476587035</v>
      </c>
      <c r="R46" s="257">
        <f t="shared" si="61"/>
        <v>34860204.785549015</v>
      </c>
      <c r="S46" s="258">
        <f t="shared" si="15"/>
        <v>29229401.923818003</v>
      </c>
      <c r="T46" s="257">
        <f t="shared" si="15"/>
        <v>31032207.476587035</v>
      </c>
      <c r="U46" s="257">
        <f t="shared" si="16"/>
        <v>32946206.131068032</v>
      </c>
      <c r="V46" s="257">
        <f t="shared" si="62"/>
        <v>39167688.23291219</v>
      </c>
      <c r="W46" s="257"/>
      <c r="X46" s="257">
        <f t="shared" si="17"/>
        <v>2198286107.7577991</v>
      </c>
      <c r="Y46" s="257">
        <f t="shared" si="18"/>
        <v>2477819677.2556934</v>
      </c>
      <c r="Z46" s="257">
        <f t="shared" si="19"/>
        <v>2630646173.1436205</v>
      </c>
      <c r="AA46" s="258">
        <f t="shared" si="63"/>
        <v>2792898672.8928332</v>
      </c>
      <c r="AB46" s="258">
        <f t="shared" si="64"/>
        <v>3137418430.6994114</v>
      </c>
      <c r="AC46" s="258">
        <f t="shared" si="20"/>
        <v>2630646173.1436205</v>
      </c>
      <c r="AD46" s="257">
        <f t="shared" si="21"/>
        <v>2792898672.8928332</v>
      </c>
      <c r="AE46" s="257">
        <f t="shared" si="65"/>
        <v>2965158551.796123</v>
      </c>
      <c r="AF46" s="257">
        <f t="shared" si="66"/>
        <v>3525091940.9620972</v>
      </c>
      <c r="AG46" s="257"/>
      <c r="AH46" s="32" t="str">
        <f t="shared" si="22"/>
        <v>BERTAHAP</v>
      </c>
      <c r="AI46" s="259">
        <f t="shared" si="23"/>
        <v>0</v>
      </c>
      <c r="AJ46" s="260">
        <v>2</v>
      </c>
      <c r="AK46" s="261"/>
      <c r="AL46" s="257" t="e">
        <f>IF(AK46&gt;#REF!,"LB","KR")</f>
        <v>#REF!</v>
      </c>
      <c r="AM46" s="51">
        <f t="shared" si="24"/>
        <v>2418115000</v>
      </c>
      <c r="AN46" s="51">
        <f t="shared" si="24"/>
        <v>2725602000</v>
      </c>
      <c r="AO46" s="51">
        <f t="shared" si="24"/>
        <v>2893711000</v>
      </c>
      <c r="AP46" s="418">
        <f t="shared" si="24"/>
        <v>3072189000</v>
      </c>
      <c r="AQ46" s="418">
        <f t="shared" si="67"/>
        <v>2893711000</v>
      </c>
      <c r="AR46" s="51">
        <f t="shared" si="67"/>
        <v>3072189000</v>
      </c>
      <c r="AS46" s="51">
        <f t="shared" si="67"/>
        <v>3261675000</v>
      </c>
      <c r="AT46" s="42"/>
      <c r="AU46" s="422">
        <v>7</v>
      </c>
      <c r="AV46" s="297">
        <f t="shared" si="68"/>
        <v>-1783773.3164819963</v>
      </c>
      <c r="AW46" s="297"/>
      <c r="AX46" s="428"/>
      <c r="AY46" s="428"/>
      <c r="AZ46" s="428"/>
      <c r="BA46" s="428"/>
      <c r="BB46" s="428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288">
        <f>P69</f>
        <v>30559323.895320002</v>
      </c>
      <c r="BW46" s="42"/>
      <c r="BX46" s="426"/>
      <c r="BY46" s="424"/>
      <c r="BZ46" s="424" t="str">
        <f t="shared" si="69"/>
        <v>2BR-15</v>
      </c>
      <c r="CA46" s="425">
        <f t="shared" si="70"/>
        <v>15</v>
      </c>
      <c r="CB46" s="424">
        <f t="shared" si="71"/>
        <v>101</v>
      </c>
      <c r="CC46" s="424">
        <f t="shared" si="71"/>
        <v>90</v>
      </c>
      <c r="CD46" s="424">
        <f t="shared" si="72"/>
        <v>29229401.923818003</v>
      </c>
      <c r="CE46" s="424">
        <f t="shared" si="73"/>
        <v>2418115000</v>
      </c>
      <c r="CF46" s="424">
        <f t="shared" si="73"/>
        <v>2725602000</v>
      </c>
      <c r="CG46" s="424">
        <f t="shared" si="73"/>
        <v>2893711000</v>
      </c>
      <c r="CH46" s="424">
        <f t="shared" si="73"/>
        <v>3072189000</v>
      </c>
      <c r="CI46" s="424">
        <f t="shared" si="74"/>
        <v>3261675000</v>
      </c>
      <c r="CJ46" s="42"/>
      <c r="CK46" s="418">
        <f t="shared" si="75"/>
        <v>3261674609.7301912</v>
      </c>
      <c r="CL46" s="42">
        <f t="shared" si="76"/>
        <v>3067334000</v>
      </c>
      <c r="CM46" s="42">
        <f t="shared" si="76"/>
        <v>3256521000</v>
      </c>
      <c r="CN46" s="43">
        <f t="shared" si="26"/>
        <v>46010010</v>
      </c>
      <c r="CO46" s="43">
        <f t="shared" si="27"/>
        <v>32565210</v>
      </c>
      <c r="CP46" s="43">
        <f t="shared" si="28"/>
        <v>72342775</v>
      </c>
      <c r="CQ46" s="43">
        <f t="shared" si="29"/>
        <v>64003937.5</v>
      </c>
      <c r="CR46" s="420">
        <f t="shared" si="30"/>
        <v>3457376000</v>
      </c>
      <c r="CT46" s="250" t="s">
        <v>132</v>
      </c>
      <c r="CU46" s="285">
        <v>18</v>
      </c>
      <c r="CV46" s="252"/>
      <c r="CW46" s="40" t="s">
        <v>54</v>
      </c>
      <c r="CX46" s="253">
        <f t="shared" si="31"/>
        <v>0</v>
      </c>
      <c r="CY46" s="253">
        <f t="shared" si="32"/>
        <v>0</v>
      </c>
      <c r="CZ46" s="254">
        <f t="shared" si="33"/>
        <v>27506142.120000001</v>
      </c>
      <c r="DA46" s="254">
        <f t="shared" si="34"/>
        <v>0</v>
      </c>
      <c r="DB46" s="255">
        <f t="shared" si="35"/>
        <v>0</v>
      </c>
      <c r="DC46" s="256">
        <f t="shared" si="36"/>
        <v>0</v>
      </c>
      <c r="DD46" s="257">
        <f t="shared" si="37"/>
        <v>24425401.197308879</v>
      </c>
      <c r="DE46" s="257">
        <f t="shared" si="38"/>
        <v>27531329.747285482</v>
      </c>
      <c r="DF46" s="257">
        <f t="shared" si="39"/>
        <v>0</v>
      </c>
      <c r="DG46" s="257">
        <f t="shared" si="40"/>
        <v>31032207.476587035</v>
      </c>
      <c r="DH46" s="258">
        <f t="shared" si="41"/>
        <v>0</v>
      </c>
      <c r="DI46" s="257">
        <f t="shared" si="41"/>
        <v>31032207.476587035</v>
      </c>
      <c r="DJ46" s="257">
        <f t="shared" si="42"/>
        <v>32946206.131068032</v>
      </c>
      <c r="DK46" s="257"/>
      <c r="DL46" s="257">
        <f t="shared" si="43"/>
        <v>0</v>
      </c>
      <c r="DM46" s="257">
        <f t="shared" si="44"/>
        <v>0</v>
      </c>
      <c r="DN46" s="257">
        <f t="shared" si="45"/>
        <v>0</v>
      </c>
      <c r="DO46" s="258">
        <f t="shared" si="46"/>
        <v>0</v>
      </c>
      <c r="DP46" s="258">
        <f t="shared" si="47"/>
        <v>0</v>
      </c>
      <c r="DQ46" s="257">
        <f t="shared" si="48"/>
        <v>0</v>
      </c>
      <c r="DR46" s="257">
        <f t="shared" si="49"/>
        <v>0</v>
      </c>
      <c r="DS46" s="257"/>
      <c r="DT46" s="32" t="str">
        <f t="shared" si="50"/>
        <v>BERTAHAP</v>
      </c>
      <c r="DU46" s="259">
        <f t="shared" si="51"/>
        <v>0</v>
      </c>
      <c r="DV46" s="260">
        <v>2</v>
      </c>
      <c r="DW46" s="261"/>
      <c r="DX46" s="257" t="str">
        <f t="shared" si="52"/>
        <v>KR</v>
      </c>
      <c r="DY46" s="261">
        <f t="shared" si="53"/>
        <v>0</v>
      </c>
      <c r="DZ46" s="261">
        <f t="shared" si="53"/>
        <v>0</v>
      </c>
      <c r="EA46" s="261">
        <f t="shared" si="53"/>
        <v>0</v>
      </c>
      <c r="EB46" s="262">
        <f t="shared" si="53"/>
        <v>0</v>
      </c>
      <c r="EC46" s="262">
        <f t="shared" si="53"/>
        <v>0</v>
      </c>
      <c r="ED46" s="261">
        <f t="shared" si="53"/>
        <v>0</v>
      </c>
      <c r="EE46" s="261">
        <f t="shared" si="53"/>
        <v>0</v>
      </c>
      <c r="EF46" s="261">
        <f t="shared" si="77"/>
        <v>0</v>
      </c>
      <c r="EG46" s="51">
        <f t="shared" si="78"/>
        <v>0</v>
      </c>
      <c r="EH46" s="42">
        <f t="shared" si="78"/>
        <v>0</v>
      </c>
      <c r="EI46" s="58">
        <f t="shared" si="54"/>
        <v>0</v>
      </c>
      <c r="EJ46" s="58">
        <f t="shared" si="55"/>
        <v>0</v>
      </c>
      <c r="EK46" s="336">
        <f t="shared" si="56"/>
        <v>0</v>
      </c>
      <c r="EL46" s="131">
        <f t="shared" si="57"/>
        <v>0</v>
      </c>
      <c r="EM46" s="5">
        <f t="shared" si="58"/>
        <v>0</v>
      </c>
      <c r="EN46" s="5">
        <f t="shared" si="59"/>
        <v>0</v>
      </c>
      <c r="EO46" s="266">
        <f t="shared" si="79"/>
        <v>0</v>
      </c>
    </row>
    <row r="47" spans="1:145">
      <c r="A47" s="3">
        <f t="shared" si="60"/>
        <v>8</v>
      </c>
      <c r="B47" s="249">
        <v>8</v>
      </c>
      <c r="C47" s="522"/>
      <c r="D47" s="250" t="s">
        <v>132</v>
      </c>
      <c r="E47" s="285">
        <v>17</v>
      </c>
      <c r="F47" s="252"/>
      <c r="G47" s="40" t="s">
        <v>67</v>
      </c>
      <c r="H47" s="253">
        <f t="shared" si="5"/>
        <v>85</v>
      </c>
      <c r="I47" s="253">
        <f t="shared" si="6"/>
        <v>74</v>
      </c>
      <c r="J47" s="254">
        <f t="shared" si="7"/>
        <v>27506142.120000001</v>
      </c>
      <c r="K47" s="254">
        <f t="shared" si="8"/>
        <v>1</v>
      </c>
      <c r="L47" s="255">
        <f t="shared" si="9"/>
        <v>1.06</v>
      </c>
      <c r="M47" s="256">
        <f t="shared" si="10"/>
        <v>1.0024999999999999</v>
      </c>
      <c r="N47" s="257">
        <f t="shared" si="11"/>
        <v>24425401.197308879</v>
      </c>
      <c r="O47" s="257">
        <f t="shared" si="12"/>
        <v>27531329.747285482</v>
      </c>
      <c r="P47" s="257">
        <f t="shared" si="13"/>
        <v>29229401.923818003</v>
      </c>
      <c r="Q47" s="257">
        <f t="shared" si="14"/>
        <v>31032207.476587035</v>
      </c>
      <c r="R47" s="257">
        <f t="shared" si="61"/>
        <v>34860204.785549015</v>
      </c>
      <c r="S47" s="258">
        <f t="shared" si="15"/>
        <v>29229401.923818003</v>
      </c>
      <c r="T47" s="257">
        <f t="shared" si="15"/>
        <v>31032207.476587035</v>
      </c>
      <c r="U47" s="257">
        <f t="shared" si="16"/>
        <v>32946206.131068032</v>
      </c>
      <c r="V47" s="257">
        <f t="shared" si="62"/>
        <v>39167688.23291219</v>
      </c>
      <c r="W47" s="257"/>
      <c r="X47" s="257">
        <f t="shared" si="17"/>
        <v>1807479688.600857</v>
      </c>
      <c r="Y47" s="257">
        <f t="shared" si="18"/>
        <v>2037318401.2991257</v>
      </c>
      <c r="Z47" s="257">
        <f t="shared" si="19"/>
        <v>2162975742.3625321</v>
      </c>
      <c r="AA47" s="258">
        <f t="shared" si="63"/>
        <v>2296383353.2674408</v>
      </c>
      <c r="AB47" s="258">
        <f t="shared" si="64"/>
        <v>2579655154.1306272</v>
      </c>
      <c r="AC47" s="258">
        <f t="shared" si="20"/>
        <v>2162975742.3625321</v>
      </c>
      <c r="AD47" s="257">
        <f t="shared" si="21"/>
        <v>2296383353.2674408</v>
      </c>
      <c r="AE47" s="257">
        <f t="shared" si="65"/>
        <v>2438019253.6990342</v>
      </c>
      <c r="AF47" s="257">
        <f t="shared" si="66"/>
        <v>2898408929.2355022</v>
      </c>
      <c r="AG47" s="257"/>
      <c r="AH47" s="32" t="str">
        <f t="shared" si="22"/>
        <v>BERTAHAP</v>
      </c>
      <c r="AI47" s="259">
        <f t="shared" si="23"/>
        <v>0</v>
      </c>
      <c r="AJ47" s="260">
        <v>2</v>
      </c>
      <c r="AK47" s="261"/>
      <c r="AL47" s="257" t="e">
        <f>IF(AK47&gt;#REF!,"LB","KR")</f>
        <v>#REF!</v>
      </c>
      <c r="AM47" s="51">
        <f t="shared" si="24"/>
        <v>1988228000</v>
      </c>
      <c r="AN47" s="51">
        <f t="shared" si="24"/>
        <v>2241051000</v>
      </c>
      <c r="AO47" s="51">
        <f t="shared" si="24"/>
        <v>2379274000</v>
      </c>
      <c r="AP47" s="418">
        <f t="shared" si="24"/>
        <v>2526022000</v>
      </c>
      <c r="AQ47" s="418">
        <f t="shared" si="67"/>
        <v>2379274000</v>
      </c>
      <c r="AR47" s="51">
        <f t="shared" si="67"/>
        <v>2526022000</v>
      </c>
      <c r="AS47" s="51">
        <f t="shared" si="67"/>
        <v>2681822000</v>
      </c>
      <c r="AT47" s="42"/>
      <c r="AU47" s="422">
        <v>8</v>
      </c>
      <c r="AV47" s="297">
        <f t="shared" si="68"/>
        <v>-1783773.3164819963</v>
      </c>
      <c r="AW47" s="297"/>
      <c r="AX47" s="428"/>
      <c r="AY47" s="428"/>
      <c r="AZ47" s="428"/>
      <c r="BA47" s="428"/>
      <c r="BB47" s="428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289">
        <f>P70</f>
        <v>29706633.489600003</v>
      </c>
      <c r="BW47" s="42"/>
      <c r="BX47" s="426"/>
      <c r="BY47" s="424"/>
      <c r="BZ47" s="424" t="str">
        <f t="shared" si="69"/>
        <v>2BR-17</v>
      </c>
      <c r="CA47" s="425">
        <f t="shared" si="70"/>
        <v>17</v>
      </c>
      <c r="CB47" s="424">
        <f t="shared" si="71"/>
        <v>85</v>
      </c>
      <c r="CC47" s="424">
        <f t="shared" si="71"/>
        <v>74</v>
      </c>
      <c r="CD47" s="424">
        <f t="shared" si="72"/>
        <v>29229401.923818003</v>
      </c>
      <c r="CE47" s="424">
        <f t="shared" si="73"/>
        <v>1988228000</v>
      </c>
      <c r="CF47" s="424">
        <f t="shared" si="73"/>
        <v>2241051000</v>
      </c>
      <c r="CG47" s="424">
        <f t="shared" si="73"/>
        <v>2379274000</v>
      </c>
      <c r="CH47" s="424">
        <f t="shared" si="73"/>
        <v>2526022000</v>
      </c>
      <c r="CI47" s="424">
        <f t="shared" si="74"/>
        <v>2681822000</v>
      </c>
      <c r="CJ47" s="42"/>
      <c r="CK47" s="418">
        <f t="shared" si="75"/>
        <v>2681821274.9996428</v>
      </c>
      <c r="CL47" s="42">
        <f t="shared" si="76"/>
        <v>2522031000</v>
      </c>
      <c r="CM47" s="42">
        <f t="shared" si="76"/>
        <v>2677584000</v>
      </c>
      <c r="CN47" s="43">
        <f t="shared" si="26"/>
        <v>37830465</v>
      </c>
      <c r="CO47" s="43">
        <f t="shared" si="27"/>
        <v>26775840</v>
      </c>
      <c r="CP47" s="43">
        <f t="shared" si="28"/>
        <v>59481850</v>
      </c>
      <c r="CQ47" s="43">
        <f t="shared" si="29"/>
        <v>52625458.333333336</v>
      </c>
      <c r="CR47" s="420">
        <f t="shared" si="30"/>
        <v>2842732000</v>
      </c>
      <c r="CT47" s="250" t="s">
        <v>132</v>
      </c>
      <c r="CU47" s="285">
        <v>20</v>
      </c>
      <c r="CV47" s="252"/>
      <c r="CW47" s="40" t="s">
        <v>70</v>
      </c>
      <c r="CX47" s="253">
        <f t="shared" si="31"/>
        <v>0</v>
      </c>
      <c r="CY47" s="253">
        <f t="shared" si="32"/>
        <v>0</v>
      </c>
      <c r="CZ47" s="254">
        <f t="shared" si="33"/>
        <v>27506142.120000001</v>
      </c>
      <c r="DA47" s="254">
        <f t="shared" si="34"/>
        <v>0</v>
      </c>
      <c r="DB47" s="255">
        <f t="shared" si="35"/>
        <v>0</v>
      </c>
      <c r="DC47" s="256">
        <f t="shared" si="36"/>
        <v>0</v>
      </c>
      <c r="DD47" s="257">
        <f t="shared" si="37"/>
        <v>24425401.197308879</v>
      </c>
      <c r="DE47" s="257">
        <f t="shared" si="38"/>
        <v>27531329.747285482</v>
      </c>
      <c r="DF47" s="257">
        <f t="shared" si="39"/>
        <v>0</v>
      </c>
      <c r="DG47" s="257">
        <f t="shared" si="40"/>
        <v>31032207.476587035</v>
      </c>
      <c r="DH47" s="258">
        <f t="shared" si="41"/>
        <v>0</v>
      </c>
      <c r="DI47" s="257">
        <f t="shared" si="41"/>
        <v>31032207.476587035</v>
      </c>
      <c r="DJ47" s="257">
        <f t="shared" si="42"/>
        <v>32946206.131068032</v>
      </c>
      <c r="DK47" s="257"/>
      <c r="DL47" s="257">
        <f t="shared" si="43"/>
        <v>0</v>
      </c>
      <c r="DM47" s="257">
        <f t="shared" si="44"/>
        <v>0</v>
      </c>
      <c r="DN47" s="257">
        <f t="shared" si="45"/>
        <v>0</v>
      </c>
      <c r="DO47" s="258">
        <f t="shared" si="46"/>
        <v>0</v>
      </c>
      <c r="DP47" s="258">
        <f t="shared" si="47"/>
        <v>0</v>
      </c>
      <c r="DQ47" s="257">
        <f t="shared" si="48"/>
        <v>0</v>
      </c>
      <c r="DR47" s="257">
        <f t="shared" si="49"/>
        <v>0</v>
      </c>
      <c r="DS47" s="257"/>
      <c r="DT47" s="32" t="str">
        <f t="shared" si="50"/>
        <v>BERTAHAP</v>
      </c>
      <c r="DU47" s="259">
        <f t="shared" si="51"/>
        <v>0</v>
      </c>
      <c r="DV47" s="260">
        <v>2</v>
      </c>
      <c r="DW47" s="261"/>
      <c r="DX47" s="257" t="str">
        <f t="shared" si="52"/>
        <v>KR</v>
      </c>
      <c r="DY47" s="261">
        <f t="shared" si="53"/>
        <v>0</v>
      </c>
      <c r="DZ47" s="261">
        <f t="shared" si="53"/>
        <v>0</v>
      </c>
      <c r="EA47" s="261">
        <f t="shared" si="53"/>
        <v>0</v>
      </c>
      <c r="EB47" s="262">
        <f t="shared" si="53"/>
        <v>0</v>
      </c>
      <c r="EC47" s="262">
        <f t="shared" si="53"/>
        <v>0</v>
      </c>
      <c r="ED47" s="261">
        <f t="shared" si="53"/>
        <v>0</v>
      </c>
      <c r="EE47" s="261">
        <f t="shared" si="53"/>
        <v>0</v>
      </c>
      <c r="EF47" s="261">
        <f t="shared" si="77"/>
        <v>0</v>
      </c>
      <c r="EG47" s="51">
        <f t="shared" si="78"/>
        <v>0</v>
      </c>
      <c r="EH47" s="42">
        <f t="shared" si="78"/>
        <v>0</v>
      </c>
      <c r="EI47" s="58">
        <f t="shared" si="54"/>
        <v>0</v>
      </c>
      <c r="EJ47" s="58">
        <f t="shared" si="55"/>
        <v>0</v>
      </c>
      <c r="EK47" s="336">
        <f t="shared" si="56"/>
        <v>0</v>
      </c>
      <c r="EL47" s="131">
        <f t="shared" si="57"/>
        <v>0</v>
      </c>
      <c r="EM47" s="5">
        <f t="shared" si="58"/>
        <v>0</v>
      </c>
      <c r="EN47" s="5">
        <f t="shared" si="59"/>
        <v>0</v>
      </c>
      <c r="EO47" s="266">
        <f t="shared" si="79"/>
        <v>0</v>
      </c>
    </row>
    <row r="48" spans="1:145">
      <c r="A48" s="3">
        <f t="shared" si="60"/>
        <v>9</v>
      </c>
      <c r="B48" s="249">
        <v>9</v>
      </c>
      <c r="C48" s="522"/>
      <c r="D48" s="250" t="s">
        <v>132</v>
      </c>
      <c r="E48" s="285">
        <v>19</v>
      </c>
      <c r="F48" s="252"/>
      <c r="G48" s="40" t="s">
        <v>78</v>
      </c>
      <c r="H48" s="253">
        <f t="shared" si="5"/>
        <v>138</v>
      </c>
      <c r="I48" s="253">
        <f t="shared" si="6"/>
        <v>120</v>
      </c>
      <c r="J48" s="254">
        <f t="shared" si="7"/>
        <v>27506142.120000001</v>
      </c>
      <c r="K48" s="254">
        <f t="shared" si="8"/>
        <v>1</v>
      </c>
      <c r="L48" s="255">
        <f t="shared" si="9"/>
        <v>1.06</v>
      </c>
      <c r="M48" s="256">
        <f t="shared" si="10"/>
        <v>1.0024999999999999</v>
      </c>
      <c r="N48" s="257">
        <f t="shared" si="11"/>
        <v>24425401.197308879</v>
      </c>
      <c r="O48" s="257">
        <f t="shared" si="12"/>
        <v>27531329.747285482</v>
      </c>
      <c r="P48" s="257">
        <f t="shared" si="13"/>
        <v>29229401.923818003</v>
      </c>
      <c r="Q48" s="257">
        <f t="shared" si="14"/>
        <v>31032207.476587035</v>
      </c>
      <c r="R48" s="257">
        <f t="shared" si="61"/>
        <v>34860204.785549015</v>
      </c>
      <c r="S48" s="258">
        <f t="shared" si="15"/>
        <v>29229401.923818003</v>
      </c>
      <c r="T48" s="257">
        <f t="shared" si="15"/>
        <v>31032207.476587035</v>
      </c>
      <c r="U48" s="257">
        <f t="shared" si="16"/>
        <v>32946206.131068032</v>
      </c>
      <c r="V48" s="257">
        <f t="shared" si="62"/>
        <v>39167688.23291219</v>
      </c>
      <c r="W48" s="257"/>
      <c r="X48" s="257">
        <f t="shared" si="17"/>
        <v>2931048143.6770654</v>
      </c>
      <c r="Y48" s="257">
        <f t="shared" si="18"/>
        <v>3303759569.6742578</v>
      </c>
      <c r="Z48" s="257">
        <f t="shared" si="19"/>
        <v>3507528230.8581605</v>
      </c>
      <c r="AA48" s="258">
        <f t="shared" si="63"/>
        <v>3723864897.190444</v>
      </c>
      <c r="AB48" s="258">
        <f t="shared" si="64"/>
        <v>4183224574.2658815</v>
      </c>
      <c r="AC48" s="258">
        <f t="shared" si="20"/>
        <v>3507528230.8581605</v>
      </c>
      <c r="AD48" s="257">
        <f t="shared" si="21"/>
        <v>3723864897.190444</v>
      </c>
      <c r="AE48" s="257">
        <f t="shared" si="65"/>
        <v>3953544735.7281637</v>
      </c>
      <c r="AF48" s="257">
        <f t="shared" si="66"/>
        <v>4700122587.9494629</v>
      </c>
      <c r="AG48" s="257"/>
      <c r="AH48" s="32" t="str">
        <f t="shared" si="22"/>
        <v>BERTAHAP</v>
      </c>
      <c r="AI48" s="259">
        <f t="shared" si="23"/>
        <v>0</v>
      </c>
      <c r="AJ48" s="260">
        <v>2</v>
      </c>
      <c r="AK48" s="261"/>
      <c r="AL48" s="257" t="e">
        <f>IF(AK48&gt;#REF!,"LB","KR")</f>
        <v>#REF!</v>
      </c>
      <c r="AM48" s="51">
        <f t="shared" si="24"/>
        <v>3224153000</v>
      </c>
      <c r="AN48" s="51">
        <f t="shared" si="24"/>
        <v>3634136000</v>
      </c>
      <c r="AO48" s="51">
        <f t="shared" si="24"/>
        <v>3858282000</v>
      </c>
      <c r="AP48" s="418">
        <f t="shared" si="24"/>
        <v>4096252000</v>
      </c>
      <c r="AQ48" s="418">
        <f t="shared" si="67"/>
        <v>3858282000</v>
      </c>
      <c r="AR48" s="51">
        <f t="shared" si="67"/>
        <v>4096252000</v>
      </c>
      <c r="AS48" s="51">
        <f t="shared" si="67"/>
        <v>4348900000</v>
      </c>
      <c r="AT48" s="42"/>
      <c r="AU48" s="422">
        <v>9</v>
      </c>
      <c r="AV48" s="297">
        <f t="shared" si="68"/>
        <v>-1783773.3164819963</v>
      </c>
      <c r="AW48" s="297"/>
      <c r="AX48" s="297"/>
      <c r="AY48" s="297"/>
      <c r="AZ48" s="297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291">
        <f>P71</f>
        <v>29156510.647200003</v>
      </c>
      <c r="BW48" s="42"/>
      <c r="BX48" s="426"/>
      <c r="BY48" s="424"/>
      <c r="BZ48" s="424" t="str">
        <f t="shared" si="69"/>
        <v>3BR-19</v>
      </c>
      <c r="CA48" s="425">
        <f t="shared" si="70"/>
        <v>19</v>
      </c>
      <c r="CB48" s="424">
        <f t="shared" si="71"/>
        <v>138</v>
      </c>
      <c r="CC48" s="424">
        <f t="shared" si="71"/>
        <v>120</v>
      </c>
      <c r="CD48" s="424">
        <f t="shared" si="72"/>
        <v>29229401.923818003</v>
      </c>
      <c r="CE48" s="424">
        <f t="shared" si="73"/>
        <v>3224153000</v>
      </c>
      <c r="CF48" s="424">
        <f t="shared" si="73"/>
        <v>3634136000</v>
      </c>
      <c r="CG48" s="424">
        <f t="shared" si="73"/>
        <v>3858282000</v>
      </c>
      <c r="CH48" s="424">
        <f t="shared" si="73"/>
        <v>4096252000</v>
      </c>
      <c r="CI48" s="424">
        <f t="shared" si="74"/>
        <v>4348900000</v>
      </c>
      <c r="CJ48" s="42"/>
      <c r="CK48" s="418">
        <f t="shared" si="75"/>
        <v>4348899479.640255</v>
      </c>
      <c r="CL48" s="42">
        <f t="shared" si="76"/>
        <v>4089779000</v>
      </c>
      <c r="CM48" s="42">
        <f t="shared" si="76"/>
        <v>4342028000</v>
      </c>
      <c r="CN48" s="43">
        <f t="shared" si="26"/>
        <v>61346685</v>
      </c>
      <c r="CO48" s="43">
        <f t="shared" si="27"/>
        <v>43420280</v>
      </c>
      <c r="CP48" s="43">
        <f t="shared" si="28"/>
        <v>96457050</v>
      </c>
      <c r="CQ48" s="43">
        <f t="shared" si="29"/>
        <v>85338583.333333328</v>
      </c>
      <c r="CR48" s="420">
        <f t="shared" si="30"/>
        <v>4609835000</v>
      </c>
      <c r="CT48" s="250" t="s">
        <v>132</v>
      </c>
      <c r="CU48" s="285">
        <v>22</v>
      </c>
      <c r="CV48" s="252"/>
      <c r="CW48" s="40" t="s">
        <v>89</v>
      </c>
      <c r="CX48" s="253">
        <f t="shared" si="31"/>
        <v>0</v>
      </c>
      <c r="CY48" s="253">
        <f t="shared" si="32"/>
        <v>0</v>
      </c>
      <c r="CZ48" s="254">
        <f t="shared" si="33"/>
        <v>27506142.120000001</v>
      </c>
      <c r="DA48" s="254">
        <f t="shared" si="34"/>
        <v>0</v>
      </c>
      <c r="DB48" s="255">
        <f t="shared" si="35"/>
        <v>0</v>
      </c>
      <c r="DC48" s="256">
        <f t="shared" si="36"/>
        <v>0</v>
      </c>
      <c r="DD48" s="257">
        <f t="shared" si="37"/>
        <v>24425401.197308879</v>
      </c>
      <c r="DE48" s="257">
        <f t="shared" si="38"/>
        <v>27531329.747285482</v>
      </c>
      <c r="DF48" s="257">
        <f t="shared" si="39"/>
        <v>0</v>
      </c>
      <c r="DG48" s="257">
        <f t="shared" si="40"/>
        <v>31032207.476587035</v>
      </c>
      <c r="DH48" s="258">
        <f t="shared" si="41"/>
        <v>0</v>
      </c>
      <c r="DI48" s="257">
        <f t="shared" si="41"/>
        <v>31032207.476587035</v>
      </c>
      <c r="DJ48" s="257">
        <f t="shared" si="42"/>
        <v>32946206.131068032</v>
      </c>
      <c r="DK48" s="257"/>
      <c r="DL48" s="257">
        <f t="shared" si="43"/>
        <v>0</v>
      </c>
      <c r="DM48" s="257">
        <f t="shared" si="44"/>
        <v>0</v>
      </c>
      <c r="DN48" s="257">
        <f t="shared" si="45"/>
        <v>0</v>
      </c>
      <c r="DO48" s="258">
        <f t="shared" si="46"/>
        <v>0</v>
      </c>
      <c r="DP48" s="258">
        <f t="shared" si="47"/>
        <v>0</v>
      </c>
      <c r="DQ48" s="257">
        <f t="shared" si="48"/>
        <v>0</v>
      </c>
      <c r="DR48" s="257">
        <f t="shared" si="49"/>
        <v>0</v>
      </c>
      <c r="DS48" s="257"/>
      <c r="DT48" s="32" t="str">
        <f t="shared" si="50"/>
        <v>BERTAHAP</v>
      </c>
      <c r="DU48" s="259">
        <f t="shared" si="51"/>
        <v>0</v>
      </c>
      <c r="DV48" s="260">
        <v>2</v>
      </c>
      <c r="DW48" s="261"/>
      <c r="DX48" s="257" t="str">
        <f t="shared" si="52"/>
        <v>KR</v>
      </c>
      <c r="DY48" s="261">
        <f t="shared" si="53"/>
        <v>0</v>
      </c>
      <c r="DZ48" s="261">
        <f t="shared" si="53"/>
        <v>0</v>
      </c>
      <c r="EA48" s="261">
        <f t="shared" si="53"/>
        <v>0</v>
      </c>
      <c r="EB48" s="262">
        <f t="shared" si="53"/>
        <v>0</v>
      </c>
      <c r="EC48" s="262">
        <f t="shared" si="53"/>
        <v>0</v>
      </c>
      <c r="ED48" s="261">
        <f t="shared" si="53"/>
        <v>0</v>
      </c>
      <c r="EE48" s="261">
        <f t="shared" si="53"/>
        <v>0</v>
      </c>
      <c r="EF48" s="261">
        <f t="shared" si="77"/>
        <v>0</v>
      </c>
      <c r="EG48" s="51">
        <f t="shared" si="78"/>
        <v>0</v>
      </c>
      <c r="EH48" s="42">
        <f t="shared" si="78"/>
        <v>0</v>
      </c>
      <c r="EI48" s="58">
        <f t="shared" si="54"/>
        <v>0</v>
      </c>
      <c r="EJ48" s="58">
        <f t="shared" si="55"/>
        <v>0</v>
      </c>
      <c r="EK48" s="336">
        <f t="shared" si="56"/>
        <v>0</v>
      </c>
      <c r="EL48" s="131">
        <f t="shared" si="57"/>
        <v>0</v>
      </c>
      <c r="EM48" s="5">
        <f t="shared" si="58"/>
        <v>0</v>
      </c>
      <c r="EN48" s="5">
        <f t="shared" si="59"/>
        <v>0</v>
      </c>
      <c r="EO48" s="266">
        <f t="shared" si="79"/>
        <v>0</v>
      </c>
    </row>
    <row r="49" spans="1:145">
      <c r="A49" s="3">
        <f t="shared" si="60"/>
        <v>10</v>
      </c>
      <c r="B49" s="249">
        <v>10</v>
      </c>
      <c r="C49" s="522"/>
      <c r="D49" s="250" t="s">
        <v>132</v>
      </c>
      <c r="E49" s="285">
        <v>21</v>
      </c>
      <c r="F49" s="252"/>
      <c r="G49" s="40" t="s">
        <v>84</v>
      </c>
      <c r="H49" s="253">
        <f t="shared" si="5"/>
        <v>132</v>
      </c>
      <c r="I49" s="253">
        <f t="shared" si="6"/>
        <v>112</v>
      </c>
      <c r="J49" s="254">
        <f t="shared" si="7"/>
        <v>27506142.120000001</v>
      </c>
      <c r="K49" s="254">
        <f t="shared" si="8"/>
        <v>3</v>
      </c>
      <c r="L49" s="255">
        <f t="shared" si="9"/>
        <v>1.1000000000000001</v>
      </c>
      <c r="M49" s="256">
        <f t="shared" si="10"/>
        <v>1.0024999999999999</v>
      </c>
      <c r="N49" s="257">
        <f t="shared" si="11"/>
        <v>25347114.450037517</v>
      </c>
      <c r="O49" s="257">
        <f t="shared" si="12"/>
        <v>28570247.85095663</v>
      </c>
      <c r="P49" s="257">
        <f t="shared" si="13"/>
        <v>30332398.222830001</v>
      </c>
      <c r="Q49" s="257">
        <f t="shared" si="14"/>
        <v>32203234.173816733</v>
      </c>
      <c r="R49" s="257">
        <f t="shared" si="61"/>
        <v>36175684.211418793</v>
      </c>
      <c r="S49" s="258">
        <f t="shared" si="15"/>
        <v>30332398.222830001</v>
      </c>
      <c r="T49" s="257">
        <f t="shared" si="15"/>
        <v>32203234.173816733</v>
      </c>
      <c r="U49" s="257">
        <f t="shared" si="16"/>
        <v>34189459.192617767</v>
      </c>
      <c r="V49" s="257">
        <f t="shared" si="62"/>
        <v>40645714.203965478</v>
      </c>
      <c r="W49" s="257"/>
      <c r="X49" s="257">
        <f t="shared" si="17"/>
        <v>2838876818.404202</v>
      </c>
      <c r="Y49" s="257">
        <f t="shared" si="18"/>
        <v>3199867759.3071427</v>
      </c>
      <c r="Z49" s="257">
        <f t="shared" si="19"/>
        <v>3397228600.9569602</v>
      </c>
      <c r="AA49" s="258">
        <f t="shared" si="63"/>
        <v>3606762227.467474</v>
      </c>
      <c r="AB49" s="258">
        <f t="shared" si="64"/>
        <v>4051676631.6789045</v>
      </c>
      <c r="AC49" s="258">
        <f t="shared" si="20"/>
        <v>3397228600.9569602</v>
      </c>
      <c r="AD49" s="257">
        <f t="shared" si="21"/>
        <v>3606762227.467474</v>
      </c>
      <c r="AE49" s="257">
        <f t="shared" si="65"/>
        <v>3829219429.5731897</v>
      </c>
      <c r="AF49" s="257">
        <f t="shared" si="66"/>
        <v>4552319990.8441334</v>
      </c>
      <c r="AG49" s="257"/>
      <c r="AH49" s="32" t="str">
        <f t="shared" si="22"/>
        <v>BERTAHAP</v>
      </c>
      <c r="AI49" s="259">
        <f t="shared" si="23"/>
        <v>0</v>
      </c>
      <c r="AJ49" s="260">
        <v>2</v>
      </c>
      <c r="AK49" s="261"/>
      <c r="AL49" s="257" t="e">
        <f>IF(AK49&gt;#REF!,"LB","KR")</f>
        <v>#REF!</v>
      </c>
      <c r="AM49" s="51">
        <f t="shared" si="24"/>
        <v>3122765000</v>
      </c>
      <c r="AN49" s="51">
        <f t="shared" si="24"/>
        <v>3519855000</v>
      </c>
      <c r="AO49" s="51">
        <f t="shared" si="24"/>
        <v>3736952000</v>
      </c>
      <c r="AP49" s="418">
        <f t="shared" si="24"/>
        <v>3967439000</v>
      </c>
      <c r="AQ49" s="418">
        <f t="shared" si="67"/>
        <v>3736952000</v>
      </c>
      <c r="AR49" s="51">
        <f t="shared" si="67"/>
        <v>3967439000</v>
      </c>
      <c r="AS49" s="51">
        <f t="shared" si="67"/>
        <v>4212142000</v>
      </c>
      <c r="AT49" s="42"/>
      <c r="AU49" s="422">
        <v>10</v>
      </c>
      <c r="AV49" s="297">
        <f t="shared" si="68"/>
        <v>-680777.01746999845</v>
      </c>
      <c r="AW49" s="297"/>
      <c r="AX49" s="297"/>
      <c r="AY49" s="297"/>
      <c r="AZ49" s="297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292">
        <f>P79</f>
        <v>30256756.332000002</v>
      </c>
      <c r="BW49" s="42"/>
      <c r="BX49" s="423">
        <v>3</v>
      </c>
      <c r="BY49" s="424" t="s">
        <v>133</v>
      </c>
      <c r="BZ49" s="424" t="str">
        <f t="shared" si="69"/>
        <v>3BR-21</v>
      </c>
      <c r="CA49" s="425">
        <f t="shared" si="70"/>
        <v>21</v>
      </c>
      <c r="CB49" s="424">
        <f t="shared" si="71"/>
        <v>132</v>
      </c>
      <c r="CC49" s="424">
        <f t="shared" si="71"/>
        <v>112</v>
      </c>
      <c r="CD49" s="424">
        <f t="shared" si="72"/>
        <v>30332398.222830001</v>
      </c>
      <c r="CE49" s="424">
        <f t="shared" si="73"/>
        <v>3122765000</v>
      </c>
      <c r="CF49" s="424">
        <f t="shared" si="73"/>
        <v>3519855000</v>
      </c>
      <c r="CG49" s="424">
        <f t="shared" si="73"/>
        <v>3736952000</v>
      </c>
      <c r="CH49" s="424">
        <f t="shared" si="73"/>
        <v>3967439000</v>
      </c>
      <c r="CI49" s="424">
        <f t="shared" si="74"/>
        <v>4212142000</v>
      </c>
      <c r="CJ49" s="42">
        <v>2</v>
      </c>
      <c r="CK49" s="418">
        <f t="shared" si="75"/>
        <v>4212141587.6280208</v>
      </c>
      <c r="CL49" s="42">
        <f t="shared" si="76"/>
        <v>3961170000</v>
      </c>
      <c r="CM49" s="42">
        <f t="shared" si="76"/>
        <v>4205486000</v>
      </c>
      <c r="CN49" s="43">
        <f t="shared" si="26"/>
        <v>59417550</v>
      </c>
      <c r="CO49" s="43">
        <f t="shared" si="27"/>
        <v>42054860</v>
      </c>
      <c r="CP49" s="43">
        <f t="shared" si="28"/>
        <v>93423800</v>
      </c>
      <c r="CQ49" s="43">
        <f t="shared" si="29"/>
        <v>82654979.166666672</v>
      </c>
      <c r="CR49" s="420">
        <f t="shared" si="30"/>
        <v>4464871000</v>
      </c>
      <c r="CT49" s="250" t="s">
        <v>134</v>
      </c>
      <c r="CU49" s="251" t="s">
        <v>24</v>
      </c>
      <c r="CV49" s="252"/>
      <c r="CW49" s="40" t="s">
        <v>39</v>
      </c>
      <c r="CX49" s="253">
        <f t="shared" si="31"/>
        <v>0</v>
      </c>
      <c r="CY49" s="253">
        <f t="shared" si="32"/>
        <v>0</v>
      </c>
      <c r="CZ49" s="254">
        <f t="shared" si="33"/>
        <v>27506142.120000001</v>
      </c>
      <c r="DA49" s="254">
        <f t="shared" si="34"/>
        <v>0</v>
      </c>
      <c r="DB49" s="255">
        <f t="shared" si="35"/>
        <v>0</v>
      </c>
      <c r="DC49" s="256">
        <f t="shared" si="36"/>
        <v>0</v>
      </c>
      <c r="DD49" s="257">
        <f t="shared" si="37"/>
        <v>25347114.450037517</v>
      </c>
      <c r="DE49" s="257">
        <f t="shared" si="38"/>
        <v>28570247.85095663</v>
      </c>
      <c r="DF49" s="257">
        <f t="shared" si="39"/>
        <v>0</v>
      </c>
      <c r="DG49" s="257">
        <f t="shared" si="40"/>
        <v>32203234.173816733</v>
      </c>
      <c r="DH49" s="258">
        <f t="shared" si="41"/>
        <v>0</v>
      </c>
      <c r="DI49" s="257">
        <f t="shared" si="41"/>
        <v>32203234.173816733</v>
      </c>
      <c r="DJ49" s="257">
        <f t="shared" si="42"/>
        <v>34189459.192617767</v>
      </c>
      <c r="DK49" s="257"/>
      <c r="DL49" s="257">
        <f t="shared" si="43"/>
        <v>0</v>
      </c>
      <c r="DM49" s="257">
        <f t="shared" si="44"/>
        <v>0</v>
      </c>
      <c r="DN49" s="257">
        <f t="shared" si="45"/>
        <v>0</v>
      </c>
      <c r="DO49" s="258">
        <f t="shared" si="46"/>
        <v>0</v>
      </c>
      <c r="DP49" s="258">
        <f t="shared" si="47"/>
        <v>0</v>
      </c>
      <c r="DQ49" s="257">
        <f t="shared" si="48"/>
        <v>0</v>
      </c>
      <c r="DR49" s="257">
        <f t="shared" si="49"/>
        <v>0</v>
      </c>
      <c r="DS49" s="257"/>
      <c r="DT49" s="32" t="str">
        <f t="shared" si="50"/>
        <v>BERTAHAP</v>
      </c>
      <c r="DU49" s="259">
        <f t="shared" si="51"/>
        <v>0</v>
      </c>
      <c r="DV49" s="260">
        <v>2</v>
      </c>
      <c r="DW49" s="261"/>
      <c r="DX49" s="257" t="str">
        <f t="shared" si="52"/>
        <v>KR</v>
      </c>
      <c r="DY49" s="261">
        <f t="shared" si="53"/>
        <v>0</v>
      </c>
      <c r="DZ49" s="261">
        <f t="shared" si="53"/>
        <v>0</v>
      </c>
      <c r="EA49" s="261">
        <f t="shared" si="53"/>
        <v>0</v>
      </c>
      <c r="EB49" s="262">
        <f t="shared" si="53"/>
        <v>0</v>
      </c>
      <c r="EC49" s="262">
        <f t="shared" si="53"/>
        <v>0</v>
      </c>
      <c r="ED49" s="261">
        <f t="shared" si="53"/>
        <v>0</v>
      </c>
      <c r="EE49" s="261">
        <f t="shared" si="53"/>
        <v>0</v>
      </c>
      <c r="EF49" s="261">
        <f t="shared" si="77"/>
        <v>0</v>
      </c>
      <c r="EG49" s="51">
        <f t="shared" si="78"/>
        <v>0</v>
      </c>
      <c r="EH49" s="42">
        <f t="shared" si="78"/>
        <v>0</v>
      </c>
      <c r="EI49" s="58">
        <f t="shared" si="54"/>
        <v>0</v>
      </c>
      <c r="EJ49" s="58">
        <f t="shared" si="55"/>
        <v>0</v>
      </c>
      <c r="EK49" s="336">
        <f t="shared" si="56"/>
        <v>0</v>
      </c>
      <c r="EL49" s="131">
        <f t="shared" si="57"/>
        <v>0</v>
      </c>
      <c r="EM49" s="5">
        <f t="shared" si="58"/>
        <v>0</v>
      </c>
      <c r="EN49" s="5">
        <f t="shared" si="59"/>
        <v>0</v>
      </c>
      <c r="EO49" s="266">
        <f t="shared" si="79"/>
        <v>0</v>
      </c>
    </row>
    <row r="50" spans="1:145">
      <c r="A50" s="3">
        <f t="shared" si="60"/>
        <v>11</v>
      </c>
      <c r="B50" s="249">
        <v>1</v>
      </c>
      <c r="C50" s="522"/>
      <c r="D50" s="250" t="s">
        <v>134</v>
      </c>
      <c r="E50" s="251" t="s">
        <v>19</v>
      </c>
      <c r="F50" s="252"/>
      <c r="G50" s="40" t="s">
        <v>72</v>
      </c>
      <c r="H50" s="253">
        <f t="shared" si="5"/>
        <v>175</v>
      </c>
      <c r="I50" s="253">
        <f t="shared" si="6"/>
        <v>156</v>
      </c>
      <c r="J50" s="254">
        <f t="shared" si="7"/>
        <v>27506142.120000001</v>
      </c>
      <c r="K50" s="254">
        <f t="shared" si="8"/>
        <v>5</v>
      </c>
      <c r="L50" s="255">
        <f t="shared" si="9"/>
        <v>1.08</v>
      </c>
      <c r="M50" s="256">
        <f t="shared" si="10"/>
        <v>1.0024999999999999</v>
      </c>
      <c r="N50" s="257">
        <f t="shared" si="11"/>
        <v>24886257.823673196</v>
      </c>
      <c r="O50" s="257">
        <f t="shared" si="12"/>
        <v>28050788.799121056</v>
      </c>
      <c r="P50" s="257">
        <f t="shared" si="13"/>
        <v>29780900.073324002</v>
      </c>
      <c r="Q50" s="257">
        <f t="shared" si="14"/>
        <v>31617720.825201884</v>
      </c>
      <c r="R50" s="257">
        <f t="shared" si="61"/>
        <v>35517944.498483904</v>
      </c>
      <c r="S50" s="258">
        <f t="shared" si="15"/>
        <v>29780900.073324002</v>
      </c>
      <c r="T50" s="257">
        <f t="shared" si="15"/>
        <v>31617720.825201884</v>
      </c>
      <c r="U50" s="257">
        <f t="shared" si="16"/>
        <v>33567832.661842898</v>
      </c>
      <c r="V50" s="257">
        <f t="shared" si="62"/>
        <v>39906701.218438834</v>
      </c>
      <c r="W50" s="257"/>
      <c r="X50" s="257">
        <f t="shared" si="17"/>
        <v>3882256220.4930186</v>
      </c>
      <c r="Y50" s="257">
        <f t="shared" si="18"/>
        <v>4375923052.6628847</v>
      </c>
      <c r="Z50" s="257">
        <f t="shared" si="19"/>
        <v>4645820411.4385443</v>
      </c>
      <c r="AA50" s="258">
        <f t="shared" si="63"/>
        <v>4932364448.7314939</v>
      </c>
      <c r="AB50" s="258">
        <f t="shared" si="64"/>
        <v>5540799341.7634888</v>
      </c>
      <c r="AC50" s="258">
        <f t="shared" si="20"/>
        <v>4645820411.4385443</v>
      </c>
      <c r="AD50" s="257">
        <f t="shared" si="21"/>
        <v>4932364448.7314939</v>
      </c>
      <c r="AE50" s="257">
        <f t="shared" si="65"/>
        <v>5236581895.2474918</v>
      </c>
      <c r="AF50" s="257">
        <f t="shared" si="66"/>
        <v>6225445390.076458</v>
      </c>
      <c r="AG50" s="257"/>
      <c r="AH50" s="32" t="str">
        <f t="shared" si="22"/>
        <v>BERTAHAP</v>
      </c>
      <c r="AI50" s="259">
        <f t="shared" si="23"/>
        <v>0</v>
      </c>
      <c r="AJ50" s="260">
        <v>2</v>
      </c>
      <c r="AK50" s="261"/>
      <c r="AL50" s="257" t="e">
        <f>IF(AK50&gt;#REF!,"LB","KR")</f>
        <v>#REF!</v>
      </c>
      <c r="AM50" s="51">
        <f t="shared" si="24"/>
        <v>4270482000</v>
      </c>
      <c r="AN50" s="51">
        <f t="shared" si="24"/>
        <v>4813516000</v>
      </c>
      <c r="AO50" s="51">
        <f t="shared" si="24"/>
        <v>5110403000</v>
      </c>
      <c r="AP50" s="418">
        <f t="shared" si="24"/>
        <v>5425601000</v>
      </c>
      <c r="AQ50" s="418">
        <f t="shared" si="67"/>
        <v>5110403000</v>
      </c>
      <c r="AR50" s="51">
        <f t="shared" si="67"/>
        <v>5425601000</v>
      </c>
      <c r="AS50" s="51">
        <f t="shared" si="67"/>
        <v>5760241000</v>
      </c>
      <c r="AT50" s="42"/>
      <c r="AU50" s="422">
        <v>11</v>
      </c>
      <c r="AV50" s="297">
        <f t="shared" si="68"/>
        <v>-1232275.1669759974</v>
      </c>
      <c r="AW50" s="297"/>
      <c r="AX50" s="297"/>
      <c r="AY50" s="297"/>
      <c r="AZ50" s="297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293">
        <f>P93</f>
        <v>29156510.647200003</v>
      </c>
      <c r="BW50" s="42"/>
      <c r="BX50" s="423">
        <v>4</v>
      </c>
      <c r="BY50" s="424" t="s">
        <v>135</v>
      </c>
      <c r="BZ50" s="424" t="str">
        <f>G60</f>
        <v>3BR-1</v>
      </c>
      <c r="CA50" s="425" t="str">
        <f>E60</f>
        <v>01</v>
      </c>
      <c r="CB50" s="424">
        <f>H60</f>
        <v>175</v>
      </c>
      <c r="CC50" s="424">
        <f>I60</f>
        <v>156</v>
      </c>
      <c r="CD50" s="424">
        <f>P60</f>
        <v>30003699.824496005</v>
      </c>
      <c r="CE50" s="424">
        <f>AM60</f>
        <v>4302431000</v>
      </c>
      <c r="CF50" s="424">
        <f>AN60</f>
        <v>4849527000</v>
      </c>
      <c r="CG50" s="424">
        <f>AO60</f>
        <v>5148635000</v>
      </c>
      <c r="CH50" s="424">
        <f>AP60</f>
        <v>5466192000</v>
      </c>
      <c r="CI50" s="424">
        <f>AS60</f>
        <v>5803335000</v>
      </c>
      <c r="CJ50" s="42">
        <v>8</v>
      </c>
      <c r="CK50" s="418">
        <f t="shared" si="75"/>
        <v>5760239693.6603632</v>
      </c>
      <c r="CL50" s="42">
        <f t="shared" si="76"/>
        <v>5417028000</v>
      </c>
      <c r="CM50" s="42">
        <f t="shared" si="76"/>
        <v>5751138000</v>
      </c>
      <c r="CN50" s="43">
        <f t="shared" si="26"/>
        <v>81255420</v>
      </c>
      <c r="CO50" s="43">
        <f t="shared" si="27"/>
        <v>57511380</v>
      </c>
      <c r="CP50" s="43">
        <f t="shared" si="28"/>
        <v>127760075</v>
      </c>
      <c r="CQ50" s="43">
        <f t="shared" si="29"/>
        <v>113033354.16666667</v>
      </c>
      <c r="CR50" s="420">
        <f t="shared" si="30"/>
        <v>6105856000</v>
      </c>
      <c r="CT50" s="250" t="s">
        <v>134</v>
      </c>
      <c r="CU50" s="251" t="s">
        <v>35</v>
      </c>
      <c r="CV50" s="252"/>
      <c r="CW50" s="40" t="s">
        <v>42</v>
      </c>
      <c r="CX50" s="253">
        <f t="shared" si="31"/>
        <v>0</v>
      </c>
      <c r="CY50" s="253">
        <f t="shared" si="32"/>
        <v>0</v>
      </c>
      <c r="CZ50" s="254">
        <f t="shared" si="33"/>
        <v>27506142.120000001</v>
      </c>
      <c r="DA50" s="254">
        <f t="shared" si="34"/>
        <v>0</v>
      </c>
      <c r="DB50" s="255">
        <f t="shared" si="35"/>
        <v>0</v>
      </c>
      <c r="DC50" s="256">
        <f t="shared" si="36"/>
        <v>0</v>
      </c>
      <c r="DD50" s="257">
        <f t="shared" si="37"/>
        <v>24886257.823673196</v>
      </c>
      <c r="DE50" s="257">
        <f t="shared" si="38"/>
        <v>28050788.799121056</v>
      </c>
      <c r="DF50" s="257">
        <f t="shared" si="39"/>
        <v>0</v>
      </c>
      <c r="DG50" s="257">
        <f t="shared" si="40"/>
        <v>31617720.825201884</v>
      </c>
      <c r="DH50" s="258">
        <f t="shared" si="41"/>
        <v>0</v>
      </c>
      <c r="DI50" s="257">
        <f t="shared" si="41"/>
        <v>31617720.825201884</v>
      </c>
      <c r="DJ50" s="257">
        <f t="shared" si="42"/>
        <v>33567832.661842898</v>
      </c>
      <c r="DK50" s="257"/>
      <c r="DL50" s="257">
        <f t="shared" si="43"/>
        <v>0</v>
      </c>
      <c r="DM50" s="257">
        <f t="shared" si="44"/>
        <v>0</v>
      </c>
      <c r="DN50" s="257">
        <f t="shared" si="45"/>
        <v>0</v>
      </c>
      <c r="DO50" s="258">
        <f t="shared" si="46"/>
        <v>0</v>
      </c>
      <c r="DP50" s="258">
        <f t="shared" si="47"/>
        <v>0</v>
      </c>
      <c r="DQ50" s="257">
        <f t="shared" si="48"/>
        <v>0</v>
      </c>
      <c r="DR50" s="257">
        <f t="shared" si="49"/>
        <v>0</v>
      </c>
      <c r="DS50" s="257"/>
      <c r="DT50" s="32" t="str">
        <f t="shared" si="50"/>
        <v>BERTAHAP</v>
      </c>
      <c r="DU50" s="259">
        <f t="shared" si="51"/>
        <v>0</v>
      </c>
      <c r="DV50" s="260">
        <v>2</v>
      </c>
      <c r="DW50" s="261"/>
      <c r="DX50" s="257" t="str">
        <f t="shared" si="52"/>
        <v>KR</v>
      </c>
      <c r="DY50" s="261">
        <f t="shared" si="53"/>
        <v>0</v>
      </c>
      <c r="DZ50" s="261">
        <f t="shared" si="53"/>
        <v>0</v>
      </c>
      <c r="EA50" s="261">
        <f t="shared" si="53"/>
        <v>0</v>
      </c>
      <c r="EB50" s="262">
        <f t="shared" si="53"/>
        <v>0</v>
      </c>
      <c r="EC50" s="262">
        <f t="shared" si="53"/>
        <v>0</v>
      </c>
      <c r="ED50" s="261">
        <f t="shared" si="53"/>
        <v>0</v>
      </c>
      <c r="EE50" s="261">
        <f t="shared" si="53"/>
        <v>0</v>
      </c>
      <c r="EF50" s="261">
        <f t="shared" si="77"/>
        <v>0</v>
      </c>
      <c r="EG50" s="51">
        <f t="shared" si="78"/>
        <v>0</v>
      </c>
      <c r="EH50" s="42">
        <f t="shared" si="78"/>
        <v>0</v>
      </c>
      <c r="EI50" s="58">
        <f t="shared" si="54"/>
        <v>0</v>
      </c>
      <c r="EJ50" s="58">
        <f t="shared" si="55"/>
        <v>0</v>
      </c>
      <c r="EK50" s="336">
        <f t="shared" si="56"/>
        <v>0</v>
      </c>
      <c r="EL50" s="131">
        <f t="shared" si="57"/>
        <v>0</v>
      </c>
      <c r="EM50" s="5">
        <f t="shared" si="58"/>
        <v>0</v>
      </c>
      <c r="EN50" s="5">
        <f t="shared" si="59"/>
        <v>0</v>
      </c>
      <c r="EO50" s="266">
        <f t="shared" si="79"/>
        <v>0</v>
      </c>
    </row>
    <row r="51" spans="1:145">
      <c r="A51" s="3">
        <f t="shared" si="60"/>
        <v>12</v>
      </c>
      <c r="B51" s="249">
        <v>2</v>
      </c>
      <c r="C51" s="522"/>
      <c r="D51" s="250" t="s">
        <v>134</v>
      </c>
      <c r="E51" s="251" t="s">
        <v>29</v>
      </c>
      <c r="F51" s="252"/>
      <c r="G51" s="40" t="s">
        <v>74</v>
      </c>
      <c r="H51" s="253">
        <f t="shared" si="5"/>
        <v>85</v>
      </c>
      <c r="I51" s="253">
        <f t="shared" si="6"/>
        <v>74</v>
      </c>
      <c r="J51" s="254">
        <f t="shared" si="7"/>
        <v>27506142.120000001</v>
      </c>
      <c r="K51" s="254">
        <f t="shared" si="8"/>
        <v>1</v>
      </c>
      <c r="L51" s="255">
        <f t="shared" si="9"/>
        <v>1.06</v>
      </c>
      <c r="M51" s="256">
        <f t="shared" si="10"/>
        <v>1.0024999999999999</v>
      </c>
      <c r="N51" s="257">
        <f t="shared" si="11"/>
        <v>24425401.197308879</v>
      </c>
      <c r="O51" s="257">
        <f t="shared" si="12"/>
        <v>27531329.747285482</v>
      </c>
      <c r="P51" s="257">
        <f t="shared" si="13"/>
        <v>29229401.923818003</v>
      </c>
      <c r="Q51" s="257">
        <f t="shared" si="14"/>
        <v>31032207.476587035</v>
      </c>
      <c r="R51" s="257">
        <f t="shared" si="61"/>
        <v>34860204.785549015</v>
      </c>
      <c r="S51" s="258">
        <f t="shared" si="15"/>
        <v>29229401.923818003</v>
      </c>
      <c r="T51" s="257">
        <f t="shared" si="15"/>
        <v>31032207.476587035</v>
      </c>
      <c r="U51" s="257">
        <f t="shared" si="16"/>
        <v>32946206.131068032</v>
      </c>
      <c r="V51" s="257">
        <f t="shared" si="62"/>
        <v>39167688.23291219</v>
      </c>
      <c r="W51" s="257"/>
      <c r="X51" s="257">
        <f t="shared" si="17"/>
        <v>1807479688.600857</v>
      </c>
      <c r="Y51" s="257">
        <f t="shared" si="18"/>
        <v>2037318401.2991257</v>
      </c>
      <c r="Z51" s="257">
        <f t="shared" si="19"/>
        <v>2162975742.3625321</v>
      </c>
      <c r="AA51" s="258">
        <f t="shared" si="63"/>
        <v>2296383353.2674408</v>
      </c>
      <c r="AB51" s="258">
        <f t="shared" si="64"/>
        <v>2579655154.1306272</v>
      </c>
      <c r="AC51" s="258">
        <f t="shared" si="20"/>
        <v>2162975742.3625321</v>
      </c>
      <c r="AD51" s="257">
        <f t="shared" si="21"/>
        <v>2296383353.2674408</v>
      </c>
      <c r="AE51" s="257">
        <f t="shared" si="65"/>
        <v>2438019253.6990342</v>
      </c>
      <c r="AF51" s="257">
        <f t="shared" si="66"/>
        <v>2898408929.2355022</v>
      </c>
      <c r="AG51" s="257"/>
      <c r="AH51" s="32" t="str">
        <f t="shared" si="22"/>
        <v>BERTAHAP</v>
      </c>
      <c r="AI51" s="259">
        <f t="shared" si="23"/>
        <v>0</v>
      </c>
      <c r="AJ51" s="260">
        <v>2</v>
      </c>
      <c r="AK51" s="261"/>
      <c r="AL51" s="257" t="e">
        <f>IF(AK51&gt;#REF!,"LB","KR")</f>
        <v>#REF!</v>
      </c>
      <c r="AM51" s="51">
        <f t="shared" si="24"/>
        <v>1988228000</v>
      </c>
      <c r="AN51" s="51">
        <f t="shared" si="24"/>
        <v>2241051000</v>
      </c>
      <c r="AO51" s="51">
        <f t="shared" si="24"/>
        <v>2379274000</v>
      </c>
      <c r="AP51" s="418">
        <f t="shared" si="24"/>
        <v>2526022000</v>
      </c>
      <c r="AQ51" s="418">
        <f t="shared" si="67"/>
        <v>2379274000</v>
      </c>
      <c r="AR51" s="51">
        <f t="shared" si="67"/>
        <v>2526022000</v>
      </c>
      <c r="AS51" s="51">
        <f t="shared" si="67"/>
        <v>2681822000</v>
      </c>
      <c r="AT51" s="42"/>
      <c r="AU51" s="422">
        <v>12</v>
      </c>
      <c r="AV51" s="297">
        <f t="shared" si="68"/>
        <v>-1783773.3164819963</v>
      </c>
      <c r="AW51" s="297"/>
      <c r="AX51" s="297"/>
      <c r="AY51" s="297"/>
      <c r="AZ51" s="297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294">
        <f>P116</f>
        <v>29448075.753672004</v>
      </c>
      <c r="BW51" s="42"/>
      <c r="BX51" s="426"/>
      <c r="BY51" s="424" t="s">
        <v>136</v>
      </c>
      <c r="BZ51" s="424"/>
      <c r="CA51" s="425"/>
      <c r="CB51" s="424"/>
      <c r="CC51" s="424"/>
      <c r="CD51" s="424"/>
      <c r="CE51" s="424"/>
      <c r="CF51" s="424"/>
      <c r="CG51" s="424"/>
      <c r="CH51" s="424"/>
      <c r="CI51" s="424"/>
      <c r="CJ51" s="42"/>
      <c r="CK51" s="418">
        <f t="shared" si="75"/>
        <v>2681821274.9996428</v>
      </c>
      <c r="CL51" s="42">
        <f t="shared" si="76"/>
        <v>2522031000</v>
      </c>
      <c r="CM51" s="42">
        <f t="shared" si="76"/>
        <v>2677584000</v>
      </c>
      <c r="CN51" s="43">
        <f t="shared" si="26"/>
        <v>37830465</v>
      </c>
      <c r="CO51" s="43">
        <f t="shared" si="27"/>
        <v>26775840</v>
      </c>
      <c r="CP51" s="43">
        <f t="shared" si="28"/>
        <v>59481850</v>
      </c>
      <c r="CQ51" s="43">
        <f t="shared" si="29"/>
        <v>52625458.333333336</v>
      </c>
      <c r="CR51" s="420">
        <f t="shared" si="30"/>
        <v>2842732000</v>
      </c>
      <c r="CT51" s="250" t="s">
        <v>134</v>
      </c>
      <c r="CU51" s="251" t="s">
        <v>41</v>
      </c>
      <c r="CV51" s="252"/>
      <c r="CW51" s="40" t="s">
        <v>45</v>
      </c>
      <c r="CX51" s="253">
        <f t="shared" si="31"/>
        <v>0</v>
      </c>
      <c r="CY51" s="253">
        <f t="shared" si="32"/>
        <v>0</v>
      </c>
      <c r="CZ51" s="254">
        <f t="shared" si="33"/>
        <v>27506142.120000001</v>
      </c>
      <c r="DA51" s="254">
        <f t="shared" si="34"/>
        <v>0</v>
      </c>
      <c r="DB51" s="255">
        <f t="shared" si="35"/>
        <v>0</v>
      </c>
      <c r="DC51" s="256">
        <f t="shared" si="36"/>
        <v>0</v>
      </c>
      <c r="DD51" s="257">
        <f t="shared" si="37"/>
        <v>24425401.197308879</v>
      </c>
      <c r="DE51" s="257">
        <f t="shared" si="38"/>
        <v>27531329.747285482</v>
      </c>
      <c r="DF51" s="257">
        <f t="shared" si="39"/>
        <v>0</v>
      </c>
      <c r="DG51" s="257">
        <f t="shared" si="40"/>
        <v>31032207.476587035</v>
      </c>
      <c r="DH51" s="258">
        <f t="shared" si="41"/>
        <v>0</v>
      </c>
      <c r="DI51" s="257">
        <f t="shared" si="41"/>
        <v>31032207.476587035</v>
      </c>
      <c r="DJ51" s="257">
        <f t="shared" si="42"/>
        <v>32946206.131068032</v>
      </c>
      <c r="DK51" s="257"/>
      <c r="DL51" s="257">
        <f t="shared" si="43"/>
        <v>0</v>
      </c>
      <c r="DM51" s="257">
        <f t="shared" si="44"/>
        <v>0</v>
      </c>
      <c r="DN51" s="257">
        <f t="shared" si="45"/>
        <v>0</v>
      </c>
      <c r="DO51" s="258">
        <f t="shared" si="46"/>
        <v>0</v>
      </c>
      <c r="DP51" s="258">
        <f t="shared" si="47"/>
        <v>0</v>
      </c>
      <c r="DQ51" s="257">
        <f t="shared" si="48"/>
        <v>0</v>
      </c>
      <c r="DR51" s="257">
        <f t="shared" si="49"/>
        <v>0</v>
      </c>
      <c r="DS51" s="257"/>
      <c r="DT51" s="32" t="str">
        <f t="shared" si="50"/>
        <v>BERTAHAP</v>
      </c>
      <c r="DU51" s="259">
        <f t="shared" si="51"/>
        <v>0</v>
      </c>
      <c r="DV51" s="260">
        <v>2</v>
      </c>
      <c r="DW51" s="261"/>
      <c r="DX51" s="257" t="str">
        <f t="shared" si="52"/>
        <v>KR</v>
      </c>
      <c r="DY51" s="261">
        <f t="shared" si="53"/>
        <v>0</v>
      </c>
      <c r="DZ51" s="261">
        <f t="shared" si="53"/>
        <v>0</v>
      </c>
      <c r="EA51" s="261">
        <f t="shared" si="53"/>
        <v>0</v>
      </c>
      <c r="EB51" s="262">
        <f t="shared" si="53"/>
        <v>0</v>
      </c>
      <c r="EC51" s="262">
        <f t="shared" si="53"/>
        <v>0</v>
      </c>
      <c r="ED51" s="261">
        <f t="shared" si="53"/>
        <v>0</v>
      </c>
      <c r="EE51" s="261">
        <f t="shared" si="53"/>
        <v>0</v>
      </c>
      <c r="EF51" s="261">
        <f t="shared" si="77"/>
        <v>0</v>
      </c>
      <c r="EG51" s="51">
        <f t="shared" si="78"/>
        <v>0</v>
      </c>
      <c r="EH51" s="42">
        <f t="shared" si="78"/>
        <v>0</v>
      </c>
      <c r="EI51" s="58">
        <f t="shared" si="54"/>
        <v>0</v>
      </c>
      <c r="EJ51" s="58">
        <f t="shared" si="55"/>
        <v>0</v>
      </c>
      <c r="EK51" s="336">
        <f t="shared" si="56"/>
        <v>0</v>
      </c>
      <c r="EL51" s="131">
        <f t="shared" si="57"/>
        <v>0</v>
      </c>
      <c r="EM51" s="5">
        <f t="shared" si="58"/>
        <v>0</v>
      </c>
      <c r="EN51" s="5">
        <f t="shared" si="59"/>
        <v>0</v>
      </c>
      <c r="EO51" s="266">
        <f t="shared" si="79"/>
        <v>0</v>
      </c>
    </row>
    <row r="52" spans="1:145">
      <c r="A52" s="3">
        <f t="shared" si="60"/>
        <v>13</v>
      </c>
      <c r="B52" s="249">
        <v>3</v>
      </c>
      <c r="C52" s="522"/>
      <c r="D52" s="250" t="s">
        <v>134</v>
      </c>
      <c r="E52" s="251" t="s">
        <v>32</v>
      </c>
      <c r="F52" s="252"/>
      <c r="G52" s="40" t="s">
        <v>56</v>
      </c>
      <c r="H52" s="253">
        <f t="shared" si="5"/>
        <v>85</v>
      </c>
      <c r="I52" s="253">
        <f t="shared" si="6"/>
        <v>74</v>
      </c>
      <c r="J52" s="254">
        <f t="shared" si="7"/>
        <v>27506142.120000001</v>
      </c>
      <c r="K52" s="254">
        <f t="shared" si="8"/>
        <v>1</v>
      </c>
      <c r="L52" s="255">
        <f t="shared" si="9"/>
        <v>1.06</v>
      </c>
      <c r="M52" s="256">
        <f t="shared" si="10"/>
        <v>1.0024999999999999</v>
      </c>
      <c r="N52" s="257">
        <f t="shared" si="11"/>
        <v>24425401.197308879</v>
      </c>
      <c r="O52" s="257">
        <f t="shared" si="12"/>
        <v>27531329.747285482</v>
      </c>
      <c r="P52" s="257">
        <f t="shared" si="13"/>
        <v>29229401.923818003</v>
      </c>
      <c r="Q52" s="257">
        <f t="shared" si="14"/>
        <v>31032207.476587035</v>
      </c>
      <c r="R52" s="257">
        <f t="shared" si="61"/>
        <v>34860204.785549015</v>
      </c>
      <c r="S52" s="258">
        <f t="shared" si="15"/>
        <v>29229401.923818003</v>
      </c>
      <c r="T52" s="257">
        <f t="shared" si="15"/>
        <v>31032207.476587035</v>
      </c>
      <c r="U52" s="257">
        <f t="shared" si="16"/>
        <v>32946206.131068032</v>
      </c>
      <c r="V52" s="257">
        <f t="shared" si="62"/>
        <v>39167688.23291219</v>
      </c>
      <c r="W52" s="257"/>
      <c r="X52" s="257">
        <f t="shared" si="17"/>
        <v>1807479688.600857</v>
      </c>
      <c r="Y52" s="257">
        <f t="shared" si="18"/>
        <v>2037318401.2991257</v>
      </c>
      <c r="Z52" s="257">
        <f t="shared" si="19"/>
        <v>2162975742.3625321</v>
      </c>
      <c r="AA52" s="258">
        <f t="shared" si="63"/>
        <v>2296383353.2674408</v>
      </c>
      <c r="AB52" s="258">
        <f t="shared" si="64"/>
        <v>2579655154.1306272</v>
      </c>
      <c r="AC52" s="258">
        <f t="shared" si="20"/>
        <v>2162975742.3625321</v>
      </c>
      <c r="AD52" s="257">
        <f t="shared" si="21"/>
        <v>2296383353.2674408</v>
      </c>
      <c r="AE52" s="257">
        <f t="shared" si="65"/>
        <v>2438019253.6990342</v>
      </c>
      <c r="AF52" s="257">
        <f t="shared" si="66"/>
        <v>2898408929.2355022</v>
      </c>
      <c r="AG52" s="257"/>
      <c r="AH52" s="32" t="str">
        <f t="shared" si="22"/>
        <v>BERTAHAP</v>
      </c>
      <c r="AI52" s="259">
        <f t="shared" si="23"/>
        <v>0</v>
      </c>
      <c r="AJ52" s="260">
        <v>2</v>
      </c>
      <c r="AK52" s="261"/>
      <c r="AL52" s="257" t="e">
        <f>IF(AK52&gt;#REF!,"LB","KR")</f>
        <v>#REF!</v>
      </c>
      <c r="AM52" s="51">
        <f t="shared" si="24"/>
        <v>1988228000</v>
      </c>
      <c r="AN52" s="51">
        <f t="shared" si="24"/>
        <v>2241051000</v>
      </c>
      <c r="AO52" s="51">
        <f t="shared" si="24"/>
        <v>2379274000</v>
      </c>
      <c r="AP52" s="418">
        <f t="shared" si="24"/>
        <v>2526022000</v>
      </c>
      <c r="AQ52" s="418">
        <f t="shared" si="67"/>
        <v>2379274000</v>
      </c>
      <c r="AR52" s="51">
        <f t="shared" si="67"/>
        <v>2526022000</v>
      </c>
      <c r="AS52" s="51">
        <f t="shared" si="67"/>
        <v>2681822000</v>
      </c>
      <c r="AT52" s="42"/>
      <c r="AU52" s="422">
        <v>13</v>
      </c>
      <c r="AV52" s="297">
        <f t="shared" si="68"/>
        <v>-1783773.3164819963</v>
      </c>
      <c r="AW52" s="297"/>
      <c r="AX52" s="297"/>
      <c r="AY52" s="297"/>
      <c r="AZ52" s="297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295">
        <f>P124</f>
        <v>30300766.159392003</v>
      </c>
      <c r="BW52" s="42"/>
      <c r="BX52" s="423">
        <v>5</v>
      </c>
      <c r="BY52" s="429" t="s">
        <v>137</v>
      </c>
      <c r="BZ52" s="424" t="str">
        <f>G61</f>
        <v>2BR-3</v>
      </c>
      <c r="CA52" s="425" t="str">
        <f>E61</f>
        <v>03</v>
      </c>
      <c r="CB52" s="424">
        <f t="shared" ref="CB52:CC56" si="80">H61</f>
        <v>85</v>
      </c>
      <c r="CC52" s="424">
        <f t="shared" si="80"/>
        <v>74</v>
      </c>
      <c r="CD52" s="424">
        <f>P61</f>
        <v>29448075.753672004</v>
      </c>
      <c r="CE52" s="424">
        <f t="shared" ref="CE52:CH56" si="81">AM61</f>
        <v>2003103000</v>
      </c>
      <c r="CF52" s="424">
        <f t="shared" si="81"/>
        <v>2257817000</v>
      </c>
      <c r="CG52" s="424">
        <f t="shared" si="81"/>
        <v>2397074000</v>
      </c>
      <c r="CH52" s="424">
        <f t="shared" si="81"/>
        <v>2544920000</v>
      </c>
      <c r="CI52" s="424">
        <f>AS61</f>
        <v>2701885000</v>
      </c>
      <c r="CJ52" s="42">
        <v>6</v>
      </c>
      <c r="CK52" s="418">
        <f t="shared" si="75"/>
        <v>2681821274.9996428</v>
      </c>
      <c r="CL52" s="42">
        <f t="shared" si="76"/>
        <v>2522031000</v>
      </c>
      <c r="CM52" s="42">
        <f t="shared" si="76"/>
        <v>2677584000</v>
      </c>
      <c r="CN52" s="43">
        <f t="shared" si="26"/>
        <v>37830465</v>
      </c>
      <c r="CO52" s="43">
        <f t="shared" si="27"/>
        <v>26775840</v>
      </c>
      <c r="CP52" s="43">
        <f t="shared" si="28"/>
        <v>59481850</v>
      </c>
      <c r="CQ52" s="43">
        <f t="shared" si="29"/>
        <v>52625458.333333336</v>
      </c>
      <c r="CR52" s="420">
        <f t="shared" si="30"/>
        <v>2842732000</v>
      </c>
      <c r="CT52" s="250" t="s">
        <v>134</v>
      </c>
      <c r="CU52" s="251">
        <v>10</v>
      </c>
      <c r="CV52" s="252"/>
      <c r="CW52" s="40" t="s">
        <v>48</v>
      </c>
      <c r="CX52" s="253">
        <f t="shared" si="31"/>
        <v>0</v>
      </c>
      <c r="CY52" s="253">
        <f t="shared" si="32"/>
        <v>0</v>
      </c>
      <c r="CZ52" s="254">
        <f t="shared" si="33"/>
        <v>27506142.120000001</v>
      </c>
      <c r="DA52" s="254">
        <f t="shared" si="34"/>
        <v>0</v>
      </c>
      <c r="DB52" s="255">
        <f t="shared" si="35"/>
        <v>0</v>
      </c>
      <c r="DC52" s="256">
        <f t="shared" si="36"/>
        <v>0</v>
      </c>
      <c r="DD52" s="257">
        <f t="shared" si="37"/>
        <v>24425401.197308879</v>
      </c>
      <c r="DE52" s="257">
        <f t="shared" si="38"/>
        <v>27531329.747285482</v>
      </c>
      <c r="DF52" s="257">
        <f t="shared" si="39"/>
        <v>0</v>
      </c>
      <c r="DG52" s="257">
        <f t="shared" si="40"/>
        <v>31032207.476587035</v>
      </c>
      <c r="DH52" s="258">
        <f t="shared" si="41"/>
        <v>0</v>
      </c>
      <c r="DI52" s="257">
        <f t="shared" si="41"/>
        <v>31032207.476587035</v>
      </c>
      <c r="DJ52" s="257">
        <f t="shared" si="42"/>
        <v>32946206.131068032</v>
      </c>
      <c r="DK52" s="257"/>
      <c r="DL52" s="257">
        <f t="shared" si="43"/>
        <v>0</v>
      </c>
      <c r="DM52" s="257">
        <f t="shared" si="44"/>
        <v>0</v>
      </c>
      <c r="DN52" s="257">
        <f t="shared" si="45"/>
        <v>0</v>
      </c>
      <c r="DO52" s="258">
        <f t="shared" si="46"/>
        <v>0</v>
      </c>
      <c r="DP52" s="258">
        <f t="shared" si="47"/>
        <v>0</v>
      </c>
      <c r="DQ52" s="257">
        <f t="shared" si="48"/>
        <v>0</v>
      </c>
      <c r="DR52" s="257">
        <f t="shared" si="49"/>
        <v>0</v>
      </c>
      <c r="DS52" s="257"/>
      <c r="DT52" s="32" t="str">
        <f t="shared" si="50"/>
        <v>BERTAHAP</v>
      </c>
      <c r="DU52" s="259">
        <f t="shared" si="51"/>
        <v>0</v>
      </c>
      <c r="DV52" s="260">
        <v>2</v>
      </c>
      <c r="DW52" s="261"/>
      <c r="DX52" s="257" t="str">
        <f t="shared" si="52"/>
        <v>KR</v>
      </c>
      <c r="DY52" s="261">
        <f t="shared" si="53"/>
        <v>0</v>
      </c>
      <c r="DZ52" s="261">
        <f t="shared" si="53"/>
        <v>0</v>
      </c>
      <c r="EA52" s="261">
        <f t="shared" si="53"/>
        <v>0</v>
      </c>
      <c r="EB52" s="262">
        <f t="shared" si="53"/>
        <v>0</v>
      </c>
      <c r="EC52" s="262">
        <f t="shared" si="53"/>
        <v>0</v>
      </c>
      <c r="ED52" s="261">
        <f t="shared" si="53"/>
        <v>0</v>
      </c>
      <c r="EE52" s="261">
        <f t="shared" si="53"/>
        <v>0</v>
      </c>
      <c r="EF52" s="261">
        <f t="shared" si="77"/>
        <v>0</v>
      </c>
      <c r="EG52" s="51">
        <f t="shared" si="78"/>
        <v>0</v>
      </c>
      <c r="EH52" s="42">
        <f t="shared" si="78"/>
        <v>0</v>
      </c>
      <c r="EI52" s="58">
        <f t="shared" si="54"/>
        <v>0</v>
      </c>
      <c r="EJ52" s="58">
        <f t="shared" si="55"/>
        <v>0</v>
      </c>
      <c r="EK52" s="336">
        <f t="shared" si="56"/>
        <v>0</v>
      </c>
      <c r="EL52" s="131">
        <f t="shared" si="57"/>
        <v>0</v>
      </c>
      <c r="EM52" s="5">
        <f t="shared" si="58"/>
        <v>0</v>
      </c>
      <c r="EN52" s="5">
        <f t="shared" si="59"/>
        <v>0</v>
      </c>
      <c r="EO52" s="266">
        <f t="shared" si="79"/>
        <v>0</v>
      </c>
    </row>
    <row r="53" spans="1:145">
      <c r="A53" s="3">
        <f t="shared" si="60"/>
        <v>14</v>
      </c>
      <c r="B53" s="249">
        <v>4</v>
      </c>
      <c r="C53" s="522"/>
      <c r="D53" s="250" t="s">
        <v>134</v>
      </c>
      <c r="E53" s="251" t="s">
        <v>38</v>
      </c>
      <c r="F53" s="252"/>
      <c r="G53" s="40" t="s">
        <v>58</v>
      </c>
      <c r="H53" s="253">
        <f t="shared" si="5"/>
        <v>101</v>
      </c>
      <c r="I53" s="253">
        <f t="shared" si="6"/>
        <v>90</v>
      </c>
      <c r="J53" s="254">
        <f t="shared" si="7"/>
        <v>27506142.120000001</v>
      </c>
      <c r="K53" s="254">
        <f t="shared" si="8"/>
        <v>1</v>
      </c>
      <c r="L53" s="255">
        <f t="shared" si="9"/>
        <v>1.06</v>
      </c>
      <c r="M53" s="256">
        <f t="shared" si="10"/>
        <v>1.0024999999999999</v>
      </c>
      <c r="N53" s="257">
        <f t="shared" si="11"/>
        <v>24425401.197308879</v>
      </c>
      <c r="O53" s="257">
        <f t="shared" si="12"/>
        <v>27531329.747285482</v>
      </c>
      <c r="P53" s="257">
        <f t="shared" si="13"/>
        <v>29229401.923818003</v>
      </c>
      <c r="Q53" s="257">
        <f t="shared" si="14"/>
        <v>31032207.476587035</v>
      </c>
      <c r="R53" s="257">
        <f t="shared" si="61"/>
        <v>34860204.785549015</v>
      </c>
      <c r="S53" s="258">
        <f t="shared" si="15"/>
        <v>29229401.923818003</v>
      </c>
      <c r="T53" s="257">
        <f t="shared" si="15"/>
        <v>31032207.476587035</v>
      </c>
      <c r="U53" s="257">
        <f t="shared" si="16"/>
        <v>32946206.131068032</v>
      </c>
      <c r="V53" s="257">
        <f t="shared" si="62"/>
        <v>39167688.23291219</v>
      </c>
      <c r="W53" s="257"/>
      <c r="X53" s="257">
        <f t="shared" si="17"/>
        <v>2198286107.7577991</v>
      </c>
      <c r="Y53" s="257">
        <f t="shared" si="18"/>
        <v>2477819677.2556934</v>
      </c>
      <c r="Z53" s="257">
        <f t="shared" si="19"/>
        <v>2630646173.1436205</v>
      </c>
      <c r="AA53" s="258">
        <f t="shared" si="63"/>
        <v>2792898672.8928332</v>
      </c>
      <c r="AB53" s="258">
        <f t="shared" si="64"/>
        <v>3137418430.6994114</v>
      </c>
      <c r="AC53" s="258">
        <f t="shared" si="20"/>
        <v>2630646173.1436205</v>
      </c>
      <c r="AD53" s="257">
        <f t="shared" si="21"/>
        <v>2792898672.8928332</v>
      </c>
      <c r="AE53" s="257">
        <f t="shared" si="65"/>
        <v>2965158551.796123</v>
      </c>
      <c r="AF53" s="257">
        <f t="shared" si="66"/>
        <v>3525091940.9620972</v>
      </c>
      <c r="AG53" s="257"/>
      <c r="AH53" s="32" t="str">
        <f t="shared" si="22"/>
        <v>BERTAHAP</v>
      </c>
      <c r="AI53" s="259">
        <f t="shared" si="23"/>
        <v>0</v>
      </c>
      <c r="AJ53" s="260">
        <v>2</v>
      </c>
      <c r="AK53" s="261"/>
      <c r="AL53" s="257" t="e">
        <f>IF(AK53&gt;#REF!,"LB","KR")</f>
        <v>#REF!</v>
      </c>
      <c r="AM53" s="51">
        <f t="shared" si="24"/>
        <v>2418115000</v>
      </c>
      <c r="AN53" s="51">
        <f t="shared" si="24"/>
        <v>2725602000</v>
      </c>
      <c r="AO53" s="51">
        <f t="shared" si="24"/>
        <v>2893711000</v>
      </c>
      <c r="AP53" s="418">
        <f t="shared" si="24"/>
        <v>3072189000</v>
      </c>
      <c r="AQ53" s="418">
        <f t="shared" si="67"/>
        <v>2893711000</v>
      </c>
      <c r="AR53" s="51">
        <f t="shared" si="67"/>
        <v>3072189000</v>
      </c>
      <c r="AS53" s="51">
        <f t="shared" si="67"/>
        <v>3261675000</v>
      </c>
      <c r="AT53" s="42"/>
      <c r="AU53" s="422">
        <v>14</v>
      </c>
      <c r="AV53" s="297">
        <f t="shared" si="68"/>
        <v>-1783773.3164819963</v>
      </c>
      <c r="AW53" s="297"/>
      <c r="AX53" s="297"/>
      <c r="AY53" s="297"/>
      <c r="AZ53" s="297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30">
        <f>P131</f>
        <v>30861891.458640002</v>
      </c>
      <c r="BW53" s="42"/>
      <c r="BX53" s="423"/>
      <c r="BY53" s="424"/>
      <c r="BZ53" s="424" t="str">
        <f>G62</f>
        <v>2BR-5</v>
      </c>
      <c r="CA53" s="425" t="str">
        <f>E62</f>
        <v>05</v>
      </c>
      <c r="CB53" s="424">
        <f t="shared" si="80"/>
        <v>85</v>
      </c>
      <c r="CC53" s="424">
        <f t="shared" si="80"/>
        <v>74</v>
      </c>
      <c r="CD53" s="424">
        <f>P62</f>
        <v>29448075.753672004</v>
      </c>
      <c r="CE53" s="424">
        <f t="shared" si="81"/>
        <v>2003103000</v>
      </c>
      <c r="CF53" s="424">
        <f t="shared" si="81"/>
        <v>2257817000</v>
      </c>
      <c r="CG53" s="424">
        <f t="shared" si="81"/>
        <v>2397074000</v>
      </c>
      <c r="CH53" s="424">
        <f t="shared" si="81"/>
        <v>2544920000</v>
      </c>
      <c r="CI53" s="424">
        <f>AS62</f>
        <v>2701885000</v>
      </c>
      <c r="CJ53" s="42"/>
      <c r="CK53" s="418">
        <f t="shared" si="75"/>
        <v>3261674609.7301912</v>
      </c>
      <c r="CL53" s="42">
        <f t="shared" si="76"/>
        <v>3067334000</v>
      </c>
      <c r="CM53" s="42">
        <f t="shared" si="76"/>
        <v>3256521000</v>
      </c>
      <c r="CN53" s="43">
        <f t="shared" si="26"/>
        <v>46010010</v>
      </c>
      <c r="CO53" s="43">
        <f t="shared" si="27"/>
        <v>32565210</v>
      </c>
      <c r="CP53" s="43">
        <f t="shared" si="28"/>
        <v>72342775</v>
      </c>
      <c r="CQ53" s="43">
        <f t="shared" si="29"/>
        <v>64003937.5</v>
      </c>
      <c r="CR53" s="420">
        <f t="shared" si="30"/>
        <v>3457376000</v>
      </c>
      <c r="CT53" s="250" t="s">
        <v>134</v>
      </c>
      <c r="CU53" s="285">
        <v>12</v>
      </c>
      <c r="CV53" s="252"/>
      <c r="CW53" s="40" t="s">
        <v>50</v>
      </c>
      <c r="CX53" s="253">
        <f t="shared" si="31"/>
        <v>0</v>
      </c>
      <c r="CY53" s="253">
        <f t="shared" si="32"/>
        <v>0</v>
      </c>
      <c r="CZ53" s="254">
        <f t="shared" si="33"/>
        <v>27506142.120000001</v>
      </c>
      <c r="DA53" s="254">
        <f t="shared" si="34"/>
        <v>0</v>
      </c>
      <c r="DB53" s="255">
        <f t="shared" si="35"/>
        <v>0</v>
      </c>
      <c r="DC53" s="256">
        <f t="shared" si="36"/>
        <v>0</v>
      </c>
      <c r="DD53" s="257">
        <f t="shared" si="37"/>
        <v>24425401.197308879</v>
      </c>
      <c r="DE53" s="257">
        <f t="shared" si="38"/>
        <v>27531329.747285482</v>
      </c>
      <c r="DF53" s="257">
        <f t="shared" si="39"/>
        <v>0</v>
      </c>
      <c r="DG53" s="257">
        <f t="shared" si="40"/>
        <v>31032207.476587035</v>
      </c>
      <c r="DH53" s="258">
        <f t="shared" si="41"/>
        <v>0</v>
      </c>
      <c r="DI53" s="257">
        <f t="shared" si="41"/>
        <v>31032207.476587035</v>
      </c>
      <c r="DJ53" s="257">
        <f t="shared" si="42"/>
        <v>32946206.131068032</v>
      </c>
      <c r="DK53" s="257"/>
      <c r="DL53" s="257">
        <f t="shared" si="43"/>
        <v>0</v>
      </c>
      <c r="DM53" s="257">
        <f t="shared" si="44"/>
        <v>0</v>
      </c>
      <c r="DN53" s="257">
        <f t="shared" si="45"/>
        <v>0</v>
      </c>
      <c r="DO53" s="258">
        <f t="shared" si="46"/>
        <v>0</v>
      </c>
      <c r="DP53" s="258">
        <f t="shared" si="47"/>
        <v>0</v>
      </c>
      <c r="DQ53" s="257">
        <f t="shared" si="48"/>
        <v>0</v>
      </c>
      <c r="DR53" s="257">
        <f t="shared" si="49"/>
        <v>0</v>
      </c>
      <c r="DS53" s="257"/>
      <c r="DT53" s="32" t="str">
        <f t="shared" si="50"/>
        <v>BERTAHAP</v>
      </c>
      <c r="DU53" s="259">
        <f t="shared" si="51"/>
        <v>0</v>
      </c>
      <c r="DV53" s="260">
        <v>2</v>
      </c>
      <c r="DW53" s="261"/>
      <c r="DX53" s="257" t="str">
        <f t="shared" si="52"/>
        <v>KR</v>
      </c>
      <c r="DY53" s="261">
        <f t="shared" si="53"/>
        <v>0</v>
      </c>
      <c r="DZ53" s="261">
        <f t="shared" si="53"/>
        <v>0</v>
      </c>
      <c r="EA53" s="261">
        <f t="shared" si="53"/>
        <v>0</v>
      </c>
      <c r="EB53" s="262">
        <f t="shared" si="53"/>
        <v>0</v>
      </c>
      <c r="EC53" s="262">
        <f t="shared" si="53"/>
        <v>0</v>
      </c>
      <c r="ED53" s="261">
        <f t="shared" si="53"/>
        <v>0</v>
      </c>
      <c r="EE53" s="261">
        <f t="shared" si="53"/>
        <v>0</v>
      </c>
      <c r="EF53" s="261">
        <f t="shared" si="77"/>
        <v>0</v>
      </c>
      <c r="EG53" s="51">
        <f t="shared" si="78"/>
        <v>0</v>
      </c>
      <c r="EH53" s="42">
        <f t="shared" si="78"/>
        <v>0</v>
      </c>
      <c r="EI53" s="58">
        <f t="shared" si="54"/>
        <v>0</v>
      </c>
      <c r="EJ53" s="58">
        <f t="shared" si="55"/>
        <v>0</v>
      </c>
      <c r="EK53" s="336">
        <f t="shared" si="56"/>
        <v>0</v>
      </c>
      <c r="EL53" s="131">
        <f t="shared" si="57"/>
        <v>0</v>
      </c>
      <c r="EM53" s="5">
        <f t="shared" si="58"/>
        <v>0</v>
      </c>
      <c r="EN53" s="5">
        <f t="shared" si="59"/>
        <v>0</v>
      </c>
      <c r="EO53" s="266">
        <f t="shared" si="79"/>
        <v>0</v>
      </c>
    </row>
    <row r="54" spans="1:145">
      <c r="A54" s="3">
        <f t="shared" si="60"/>
        <v>15</v>
      </c>
      <c r="B54" s="249">
        <v>5</v>
      </c>
      <c r="C54" s="522"/>
      <c r="D54" s="250" t="s">
        <v>134</v>
      </c>
      <c r="E54" s="251" t="s">
        <v>44</v>
      </c>
      <c r="F54" s="252"/>
      <c r="G54" s="40" t="s">
        <v>60</v>
      </c>
      <c r="H54" s="253">
        <f t="shared" si="5"/>
        <v>101</v>
      </c>
      <c r="I54" s="253">
        <f t="shared" si="6"/>
        <v>90</v>
      </c>
      <c r="J54" s="254">
        <f t="shared" si="7"/>
        <v>27506142.120000001</v>
      </c>
      <c r="K54" s="254">
        <f t="shared" si="8"/>
        <v>1</v>
      </c>
      <c r="L54" s="255">
        <f t="shared" si="9"/>
        <v>1.06</v>
      </c>
      <c r="M54" s="256">
        <f t="shared" si="10"/>
        <v>1.0024999999999999</v>
      </c>
      <c r="N54" s="257">
        <f t="shared" si="11"/>
        <v>24425401.197308879</v>
      </c>
      <c r="O54" s="257">
        <f t="shared" si="12"/>
        <v>27531329.747285482</v>
      </c>
      <c r="P54" s="257">
        <f t="shared" si="13"/>
        <v>29229401.923818003</v>
      </c>
      <c r="Q54" s="257">
        <f t="shared" si="14"/>
        <v>31032207.476587035</v>
      </c>
      <c r="R54" s="257">
        <f t="shared" si="61"/>
        <v>34860204.785549015</v>
      </c>
      <c r="S54" s="258">
        <f t="shared" si="15"/>
        <v>29229401.923818003</v>
      </c>
      <c r="T54" s="257">
        <f t="shared" si="15"/>
        <v>31032207.476587035</v>
      </c>
      <c r="U54" s="257">
        <f t="shared" si="16"/>
        <v>32946206.131068032</v>
      </c>
      <c r="V54" s="257">
        <f t="shared" si="62"/>
        <v>39167688.23291219</v>
      </c>
      <c r="W54" s="257"/>
      <c r="X54" s="257">
        <f t="shared" si="17"/>
        <v>2198286107.7577991</v>
      </c>
      <c r="Y54" s="257">
        <f t="shared" si="18"/>
        <v>2477819677.2556934</v>
      </c>
      <c r="Z54" s="257">
        <f t="shared" si="19"/>
        <v>2630646173.1436205</v>
      </c>
      <c r="AA54" s="258">
        <f t="shared" si="63"/>
        <v>2792898672.8928332</v>
      </c>
      <c r="AB54" s="258">
        <f t="shared" si="64"/>
        <v>3137418430.6994114</v>
      </c>
      <c r="AC54" s="258">
        <f t="shared" si="20"/>
        <v>2630646173.1436205</v>
      </c>
      <c r="AD54" s="257">
        <f t="shared" si="21"/>
        <v>2792898672.8928332</v>
      </c>
      <c r="AE54" s="257">
        <f t="shared" si="65"/>
        <v>2965158551.796123</v>
      </c>
      <c r="AF54" s="257">
        <f t="shared" si="66"/>
        <v>3525091940.9620972</v>
      </c>
      <c r="AG54" s="257"/>
      <c r="AH54" s="32" t="str">
        <f t="shared" si="22"/>
        <v>BERTAHAP</v>
      </c>
      <c r="AI54" s="259">
        <f t="shared" si="23"/>
        <v>0</v>
      </c>
      <c r="AJ54" s="260">
        <v>2</v>
      </c>
      <c r="AK54" s="261"/>
      <c r="AL54" s="257" t="e">
        <f>IF(AK54&gt;#REF!,"LB","KR")</f>
        <v>#REF!</v>
      </c>
      <c r="AM54" s="51">
        <f t="shared" si="24"/>
        <v>2418115000</v>
      </c>
      <c r="AN54" s="51">
        <f t="shared" si="24"/>
        <v>2725602000</v>
      </c>
      <c r="AO54" s="51">
        <f t="shared" si="24"/>
        <v>2893711000</v>
      </c>
      <c r="AP54" s="418">
        <f t="shared" si="24"/>
        <v>3072189000</v>
      </c>
      <c r="AQ54" s="418">
        <f t="shared" si="67"/>
        <v>2893711000</v>
      </c>
      <c r="AR54" s="51">
        <f t="shared" si="67"/>
        <v>3072189000</v>
      </c>
      <c r="AS54" s="51">
        <f t="shared" si="67"/>
        <v>3261675000</v>
      </c>
      <c r="AT54" s="42"/>
      <c r="AU54" s="422">
        <v>15</v>
      </c>
      <c r="AV54" s="297">
        <f t="shared" si="68"/>
        <v>-1783773.3164819963</v>
      </c>
      <c r="AW54" s="297"/>
      <c r="AX54" s="297"/>
      <c r="AY54" s="297"/>
      <c r="AZ54" s="297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31">
        <f>P133</f>
        <v>29448075.753672004</v>
      </c>
      <c r="BW54" s="42"/>
      <c r="BX54" s="423"/>
      <c r="BY54" s="424"/>
      <c r="BZ54" s="424" t="str">
        <f>G63</f>
        <v>2BR-7</v>
      </c>
      <c r="CA54" s="425" t="str">
        <f>E63</f>
        <v>07</v>
      </c>
      <c r="CB54" s="424">
        <f t="shared" si="80"/>
        <v>101</v>
      </c>
      <c r="CC54" s="424">
        <f t="shared" si="80"/>
        <v>90</v>
      </c>
      <c r="CD54" s="424">
        <f>P63</f>
        <v>29448075.753672004</v>
      </c>
      <c r="CE54" s="424">
        <f t="shared" si="81"/>
        <v>2436206000</v>
      </c>
      <c r="CF54" s="424">
        <f t="shared" si="81"/>
        <v>2745993000</v>
      </c>
      <c r="CG54" s="424">
        <f t="shared" si="81"/>
        <v>2915360000</v>
      </c>
      <c r="CH54" s="424">
        <f t="shared" si="81"/>
        <v>3095173000</v>
      </c>
      <c r="CI54" s="424">
        <f>AS63</f>
        <v>3286076000</v>
      </c>
      <c r="CJ54" s="42"/>
      <c r="CK54" s="418">
        <f t="shared" si="75"/>
        <v>3261674609.7301912</v>
      </c>
      <c r="CL54" s="42">
        <f t="shared" si="76"/>
        <v>3067334000</v>
      </c>
      <c r="CM54" s="42">
        <f t="shared" si="76"/>
        <v>3256521000</v>
      </c>
      <c r="CN54" s="43">
        <f t="shared" si="26"/>
        <v>46010010</v>
      </c>
      <c r="CO54" s="43">
        <f t="shared" si="27"/>
        <v>32565210</v>
      </c>
      <c r="CP54" s="43">
        <f t="shared" si="28"/>
        <v>72342775</v>
      </c>
      <c r="CQ54" s="43">
        <f t="shared" si="29"/>
        <v>64003937.5</v>
      </c>
      <c r="CR54" s="420">
        <f t="shared" si="30"/>
        <v>3457376000</v>
      </c>
      <c r="CT54" s="250" t="s">
        <v>134</v>
      </c>
      <c r="CU54" s="251">
        <v>16</v>
      </c>
      <c r="CV54" s="252"/>
      <c r="CW54" s="40" t="s">
        <v>52</v>
      </c>
      <c r="CX54" s="253">
        <f t="shared" si="31"/>
        <v>0</v>
      </c>
      <c r="CY54" s="253">
        <f t="shared" si="32"/>
        <v>0</v>
      </c>
      <c r="CZ54" s="254">
        <f t="shared" si="33"/>
        <v>27506142.120000001</v>
      </c>
      <c r="DA54" s="254">
        <f t="shared" si="34"/>
        <v>0</v>
      </c>
      <c r="DB54" s="255">
        <f t="shared" si="35"/>
        <v>0</v>
      </c>
      <c r="DC54" s="256">
        <f t="shared" si="36"/>
        <v>0</v>
      </c>
      <c r="DD54" s="257">
        <f t="shared" si="37"/>
        <v>24425401.197308879</v>
      </c>
      <c r="DE54" s="257">
        <f t="shared" si="38"/>
        <v>27531329.747285482</v>
      </c>
      <c r="DF54" s="257">
        <f t="shared" si="39"/>
        <v>0</v>
      </c>
      <c r="DG54" s="257">
        <f t="shared" si="40"/>
        <v>31032207.476587035</v>
      </c>
      <c r="DH54" s="258">
        <f t="shared" si="41"/>
        <v>0</v>
      </c>
      <c r="DI54" s="257">
        <f t="shared" si="41"/>
        <v>31032207.476587035</v>
      </c>
      <c r="DJ54" s="257">
        <f t="shared" si="42"/>
        <v>32946206.131068032</v>
      </c>
      <c r="DK54" s="257"/>
      <c r="DL54" s="257">
        <f t="shared" si="43"/>
        <v>0</v>
      </c>
      <c r="DM54" s="257">
        <f t="shared" si="44"/>
        <v>0</v>
      </c>
      <c r="DN54" s="257">
        <f t="shared" si="45"/>
        <v>0</v>
      </c>
      <c r="DO54" s="258">
        <f t="shared" si="46"/>
        <v>0</v>
      </c>
      <c r="DP54" s="258">
        <f t="shared" si="47"/>
        <v>0</v>
      </c>
      <c r="DQ54" s="257">
        <f t="shared" si="48"/>
        <v>0</v>
      </c>
      <c r="DR54" s="257">
        <f t="shared" si="49"/>
        <v>0</v>
      </c>
      <c r="DS54" s="257"/>
      <c r="DT54" s="32" t="str">
        <f t="shared" si="50"/>
        <v>BERTAHAP</v>
      </c>
      <c r="DU54" s="259">
        <f t="shared" si="51"/>
        <v>0</v>
      </c>
      <c r="DV54" s="260">
        <v>2</v>
      </c>
      <c r="DW54" s="261"/>
      <c r="DX54" s="257" t="str">
        <f t="shared" si="52"/>
        <v>KR</v>
      </c>
      <c r="DY54" s="261">
        <f t="shared" si="53"/>
        <v>0</v>
      </c>
      <c r="DZ54" s="261">
        <f t="shared" si="53"/>
        <v>0</v>
      </c>
      <c r="EA54" s="261">
        <f t="shared" si="53"/>
        <v>0</v>
      </c>
      <c r="EB54" s="262">
        <f t="shared" si="53"/>
        <v>0</v>
      </c>
      <c r="EC54" s="262">
        <f t="shared" si="53"/>
        <v>0</v>
      </c>
      <c r="ED54" s="261">
        <f t="shared" si="53"/>
        <v>0</v>
      </c>
      <c r="EE54" s="261">
        <f t="shared" si="53"/>
        <v>0</v>
      </c>
      <c r="EF54" s="261">
        <f t="shared" si="77"/>
        <v>0</v>
      </c>
      <c r="EG54" s="51">
        <f t="shared" si="78"/>
        <v>0</v>
      </c>
      <c r="EH54" s="42">
        <f t="shared" si="78"/>
        <v>0</v>
      </c>
      <c r="EI54" s="58">
        <f t="shared" si="54"/>
        <v>0</v>
      </c>
      <c r="EJ54" s="58">
        <f t="shared" si="55"/>
        <v>0</v>
      </c>
      <c r="EK54" s="336">
        <f t="shared" si="56"/>
        <v>0</v>
      </c>
      <c r="EL54" s="131">
        <f t="shared" si="57"/>
        <v>0</v>
      </c>
      <c r="EM54" s="5">
        <f t="shared" si="58"/>
        <v>0</v>
      </c>
      <c r="EN54" s="5">
        <f t="shared" si="59"/>
        <v>0</v>
      </c>
      <c r="EO54" s="266">
        <f t="shared" si="79"/>
        <v>0</v>
      </c>
    </row>
    <row r="55" spans="1:145">
      <c r="A55" s="3">
        <f t="shared" si="60"/>
        <v>16</v>
      </c>
      <c r="B55" s="249">
        <v>6</v>
      </c>
      <c r="C55" s="522"/>
      <c r="D55" s="250" t="s">
        <v>134</v>
      </c>
      <c r="E55" s="285">
        <v>11</v>
      </c>
      <c r="F55" s="252"/>
      <c r="G55" s="40" t="s">
        <v>62</v>
      </c>
      <c r="H55" s="253">
        <f t="shared" si="5"/>
        <v>101</v>
      </c>
      <c r="I55" s="253">
        <f t="shared" si="6"/>
        <v>90</v>
      </c>
      <c r="J55" s="254">
        <f t="shared" si="7"/>
        <v>27506142.120000001</v>
      </c>
      <c r="K55" s="254">
        <f t="shared" si="8"/>
        <v>1</v>
      </c>
      <c r="L55" s="255">
        <f t="shared" si="9"/>
        <v>1.06</v>
      </c>
      <c r="M55" s="256">
        <f t="shared" si="10"/>
        <v>1.0024999999999999</v>
      </c>
      <c r="N55" s="257">
        <f t="shared" si="11"/>
        <v>24425401.197308879</v>
      </c>
      <c r="O55" s="257">
        <f t="shared" si="12"/>
        <v>27531329.747285482</v>
      </c>
      <c r="P55" s="257">
        <f t="shared" si="13"/>
        <v>29229401.923818003</v>
      </c>
      <c r="Q55" s="257">
        <f t="shared" si="14"/>
        <v>31032207.476587035</v>
      </c>
      <c r="R55" s="257">
        <f t="shared" si="61"/>
        <v>34860204.785549015</v>
      </c>
      <c r="S55" s="258">
        <f t="shared" si="15"/>
        <v>29229401.923818003</v>
      </c>
      <c r="T55" s="257">
        <f t="shared" si="15"/>
        <v>31032207.476587035</v>
      </c>
      <c r="U55" s="257">
        <f t="shared" si="16"/>
        <v>32946206.131068032</v>
      </c>
      <c r="V55" s="257">
        <f t="shared" si="62"/>
        <v>39167688.23291219</v>
      </c>
      <c r="W55" s="257"/>
      <c r="X55" s="257">
        <f t="shared" si="17"/>
        <v>2198286107.7577991</v>
      </c>
      <c r="Y55" s="257">
        <f t="shared" si="18"/>
        <v>2477819677.2556934</v>
      </c>
      <c r="Z55" s="257">
        <f t="shared" si="19"/>
        <v>2630646173.1436205</v>
      </c>
      <c r="AA55" s="258">
        <f t="shared" si="63"/>
        <v>2792898672.8928332</v>
      </c>
      <c r="AB55" s="258">
        <f t="shared" si="64"/>
        <v>3137418430.6994114</v>
      </c>
      <c r="AC55" s="258">
        <f t="shared" si="20"/>
        <v>2630646173.1436205</v>
      </c>
      <c r="AD55" s="257">
        <f t="shared" si="21"/>
        <v>2792898672.8928332</v>
      </c>
      <c r="AE55" s="257">
        <f t="shared" si="65"/>
        <v>2965158551.796123</v>
      </c>
      <c r="AF55" s="257">
        <f t="shared" si="66"/>
        <v>3525091940.9620972</v>
      </c>
      <c r="AG55" s="257"/>
      <c r="AH55" s="32" t="str">
        <f t="shared" si="22"/>
        <v>BERTAHAP</v>
      </c>
      <c r="AI55" s="259">
        <f t="shared" si="23"/>
        <v>0</v>
      </c>
      <c r="AJ55" s="260">
        <v>2</v>
      </c>
      <c r="AK55" s="261"/>
      <c r="AL55" s="257" t="e">
        <f>IF(AK55&gt;#REF!,"LB","KR")</f>
        <v>#REF!</v>
      </c>
      <c r="AM55" s="51">
        <f t="shared" si="24"/>
        <v>2418115000</v>
      </c>
      <c r="AN55" s="51">
        <f t="shared" si="24"/>
        <v>2725602000</v>
      </c>
      <c r="AO55" s="51">
        <f t="shared" si="24"/>
        <v>2893711000</v>
      </c>
      <c r="AP55" s="418">
        <f t="shared" si="24"/>
        <v>3072189000</v>
      </c>
      <c r="AQ55" s="418">
        <f t="shared" si="67"/>
        <v>2893711000</v>
      </c>
      <c r="AR55" s="51">
        <f t="shared" si="67"/>
        <v>3072189000</v>
      </c>
      <c r="AS55" s="51">
        <f t="shared" si="67"/>
        <v>3261675000</v>
      </c>
      <c r="AT55" s="42"/>
      <c r="AU55" s="422">
        <v>16</v>
      </c>
      <c r="AV55" s="297">
        <f t="shared" si="68"/>
        <v>-1783773.3164819963</v>
      </c>
      <c r="AW55" s="297"/>
      <c r="AX55" s="297"/>
      <c r="AY55" s="297"/>
      <c r="AZ55" s="297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32">
        <f>P157</f>
        <v>30861891.458640002</v>
      </c>
      <c r="BW55" s="42"/>
      <c r="BX55" s="423"/>
      <c r="BY55" s="424"/>
      <c r="BZ55" s="424" t="str">
        <f>G64</f>
        <v>2BR-9</v>
      </c>
      <c r="CA55" s="425" t="str">
        <f>E64</f>
        <v>09</v>
      </c>
      <c r="CB55" s="424">
        <f t="shared" si="80"/>
        <v>101</v>
      </c>
      <c r="CC55" s="424">
        <f t="shared" si="80"/>
        <v>90</v>
      </c>
      <c r="CD55" s="424">
        <f>P64</f>
        <v>29448075.753672004</v>
      </c>
      <c r="CE55" s="424">
        <f t="shared" si="81"/>
        <v>2436206000</v>
      </c>
      <c r="CF55" s="424">
        <f t="shared" si="81"/>
        <v>2745993000</v>
      </c>
      <c r="CG55" s="424">
        <f t="shared" si="81"/>
        <v>2915360000</v>
      </c>
      <c r="CH55" s="424">
        <f t="shared" si="81"/>
        <v>3095173000</v>
      </c>
      <c r="CI55" s="424">
        <f>AS64</f>
        <v>3286076000</v>
      </c>
      <c r="CJ55" s="42"/>
      <c r="CK55" s="418">
        <f t="shared" si="75"/>
        <v>3261674609.7301912</v>
      </c>
      <c r="CL55" s="42">
        <f t="shared" si="76"/>
        <v>3067334000</v>
      </c>
      <c r="CM55" s="42">
        <f t="shared" si="76"/>
        <v>3256521000</v>
      </c>
      <c r="CN55" s="43">
        <f t="shared" si="26"/>
        <v>46010010</v>
      </c>
      <c r="CO55" s="43">
        <f t="shared" si="27"/>
        <v>32565210</v>
      </c>
      <c r="CP55" s="43">
        <f t="shared" si="28"/>
        <v>72342775</v>
      </c>
      <c r="CQ55" s="43">
        <f t="shared" si="29"/>
        <v>64003937.5</v>
      </c>
      <c r="CR55" s="420">
        <f t="shared" si="30"/>
        <v>3457376000</v>
      </c>
      <c r="CT55" s="250" t="s">
        <v>134</v>
      </c>
      <c r="CU55" s="285">
        <v>18</v>
      </c>
      <c r="CV55" s="252"/>
      <c r="CW55" s="40" t="s">
        <v>54</v>
      </c>
      <c r="CX55" s="253">
        <f t="shared" si="31"/>
        <v>0</v>
      </c>
      <c r="CY55" s="253">
        <f t="shared" si="32"/>
        <v>0</v>
      </c>
      <c r="CZ55" s="254">
        <f t="shared" si="33"/>
        <v>27506142.120000001</v>
      </c>
      <c r="DA55" s="254">
        <f t="shared" si="34"/>
        <v>0</v>
      </c>
      <c r="DB55" s="255">
        <f t="shared" si="35"/>
        <v>0</v>
      </c>
      <c r="DC55" s="256">
        <f t="shared" si="36"/>
        <v>0</v>
      </c>
      <c r="DD55" s="257">
        <f t="shared" si="37"/>
        <v>24425401.197308879</v>
      </c>
      <c r="DE55" s="257">
        <f t="shared" si="38"/>
        <v>27531329.747285482</v>
      </c>
      <c r="DF55" s="257">
        <f t="shared" si="39"/>
        <v>0</v>
      </c>
      <c r="DG55" s="257">
        <f t="shared" si="40"/>
        <v>31032207.476587035</v>
      </c>
      <c r="DH55" s="258">
        <f t="shared" si="41"/>
        <v>0</v>
      </c>
      <c r="DI55" s="257">
        <f t="shared" si="41"/>
        <v>31032207.476587035</v>
      </c>
      <c r="DJ55" s="257">
        <f t="shared" si="42"/>
        <v>32946206.131068032</v>
      </c>
      <c r="DK55" s="257"/>
      <c r="DL55" s="257">
        <f t="shared" si="43"/>
        <v>0</v>
      </c>
      <c r="DM55" s="257">
        <f t="shared" si="44"/>
        <v>0</v>
      </c>
      <c r="DN55" s="257">
        <f t="shared" si="45"/>
        <v>0</v>
      </c>
      <c r="DO55" s="258">
        <f t="shared" si="46"/>
        <v>0</v>
      </c>
      <c r="DP55" s="258">
        <f t="shared" si="47"/>
        <v>0</v>
      </c>
      <c r="DQ55" s="257">
        <f t="shared" si="48"/>
        <v>0</v>
      </c>
      <c r="DR55" s="257">
        <f t="shared" si="49"/>
        <v>0</v>
      </c>
      <c r="DS55" s="257"/>
      <c r="DT55" s="32" t="str">
        <f t="shared" si="50"/>
        <v>BERTAHAP</v>
      </c>
      <c r="DU55" s="259">
        <f t="shared" si="51"/>
        <v>0</v>
      </c>
      <c r="DV55" s="260">
        <v>2</v>
      </c>
      <c r="DW55" s="261"/>
      <c r="DX55" s="257" t="str">
        <f t="shared" si="52"/>
        <v>KR</v>
      </c>
      <c r="DY55" s="261">
        <f t="shared" si="53"/>
        <v>0</v>
      </c>
      <c r="DZ55" s="261">
        <f t="shared" si="53"/>
        <v>0</v>
      </c>
      <c r="EA55" s="261">
        <f t="shared" si="53"/>
        <v>0</v>
      </c>
      <c r="EB55" s="262">
        <f t="shared" si="53"/>
        <v>0</v>
      </c>
      <c r="EC55" s="262">
        <f t="shared" si="53"/>
        <v>0</v>
      </c>
      <c r="ED55" s="261">
        <f t="shared" si="53"/>
        <v>0</v>
      </c>
      <c r="EE55" s="261">
        <f t="shared" si="53"/>
        <v>0</v>
      </c>
      <c r="EF55" s="261">
        <f t="shared" si="77"/>
        <v>0</v>
      </c>
      <c r="EG55" s="51">
        <f t="shared" si="78"/>
        <v>0</v>
      </c>
      <c r="EH55" s="42">
        <f t="shared" si="78"/>
        <v>0</v>
      </c>
      <c r="EI55" s="58">
        <f t="shared" si="54"/>
        <v>0</v>
      </c>
      <c r="EJ55" s="58">
        <f t="shared" si="55"/>
        <v>0</v>
      </c>
      <c r="EK55" s="336">
        <f t="shared" si="56"/>
        <v>0</v>
      </c>
      <c r="EL55" s="131">
        <f t="shared" si="57"/>
        <v>0</v>
      </c>
      <c r="EM55" s="5">
        <f t="shared" si="58"/>
        <v>0</v>
      </c>
      <c r="EN55" s="5">
        <f t="shared" si="59"/>
        <v>0</v>
      </c>
      <c r="EO55" s="266">
        <f t="shared" si="79"/>
        <v>0</v>
      </c>
    </row>
    <row r="56" spans="1:145">
      <c r="A56" s="3">
        <f t="shared" si="60"/>
        <v>17</v>
      </c>
      <c r="B56" s="249">
        <v>7</v>
      </c>
      <c r="C56" s="522"/>
      <c r="D56" s="250" t="s">
        <v>134</v>
      </c>
      <c r="E56" s="285">
        <v>15</v>
      </c>
      <c r="F56" s="252"/>
      <c r="G56" s="40" t="s">
        <v>64</v>
      </c>
      <c r="H56" s="253">
        <f t="shared" si="5"/>
        <v>101</v>
      </c>
      <c r="I56" s="253">
        <f t="shared" si="6"/>
        <v>90</v>
      </c>
      <c r="J56" s="254">
        <f t="shared" si="7"/>
        <v>27506142.120000001</v>
      </c>
      <c r="K56" s="254">
        <f t="shared" si="8"/>
        <v>1</v>
      </c>
      <c r="L56" s="255">
        <f t="shared" si="9"/>
        <v>1.06</v>
      </c>
      <c r="M56" s="256">
        <f t="shared" si="10"/>
        <v>1.0024999999999999</v>
      </c>
      <c r="N56" s="257">
        <f t="shared" si="11"/>
        <v>24425401.197308879</v>
      </c>
      <c r="O56" s="257">
        <f t="shared" si="12"/>
        <v>27531329.747285482</v>
      </c>
      <c r="P56" s="257">
        <f t="shared" si="13"/>
        <v>29229401.923818003</v>
      </c>
      <c r="Q56" s="257">
        <f t="shared" si="14"/>
        <v>31032207.476587035</v>
      </c>
      <c r="R56" s="257">
        <f t="shared" si="61"/>
        <v>34860204.785549015</v>
      </c>
      <c r="S56" s="258">
        <f t="shared" si="15"/>
        <v>29229401.923818003</v>
      </c>
      <c r="T56" s="257">
        <f t="shared" si="15"/>
        <v>31032207.476587035</v>
      </c>
      <c r="U56" s="257">
        <f t="shared" si="16"/>
        <v>32946206.131068032</v>
      </c>
      <c r="V56" s="257">
        <f t="shared" si="62"/>
        <v>39167688.23291219</v>
      </c>
      <c r="W56" s="257"/>
      <c r="X56" s="257">
        <f t="shared" si="17"/>
        <v>2198286107.7577991</v>
      </c>
      <c r="Y56" s="257">
        <f t="shared" si="18"/>
        <v>2477819677.2556934</v>
      </c>
      <c r="Z56" s="257">
        <f t="shared" si="19"/>
        <v>2630646173.1436205</v>
      </c>
      <c r="AA56" s="258">
        <f t="shared" si="63"/>
        <v>2792898672.8928332</v>
      </c>
      <c r="AB56" s="258">
        <f t="shared" si="64"/>
        <v>3137418430.6994114</v>
      </c>
      <c r="AC56" s="258">
        <f t="shared" si="20"/>
        <v>2630646173.1436205</v>
      </c>
      <c r="AD56" s="257">
        <f t="shared" si="21"/>
        <v>2792898672.8928332</v>
      </c>
      <c r="AE56" s="257">
        <f t="shared" si="65"/>
        <v>2965158551.796123</v>
      </c>
      <c r="AF56" s="257">
        <f t="shared" si="66"/>
        <v>3525091940.9620972</v>
      </c>
      <c r="AG56" s="257"/>
      <c r="AH56" s="32" t="str">
        <f t="shared" si="22"/>
        <v>BERTAHAP</v>
      </c>
      <c r="AI56" s="259">
        <f t="shared" si="23"/>
        <v>0</v>
      </c>
      <c r="AJ56" s="260">
        <v>2</v>
      </c>
      <c r="AK56" s="261"/>
      <c r="AL56" s="257" t="e">
        <f>IF(AK56&gt;#REF!,"LB","KR")</f>
        <v>#REF!</v>
      </c>
      <c r="AM56" s="51">
        <f t="shared" si="24"/>
        <v>2418115000</v>
      </c>
      <c r="AN56" s="51">
        <f t="shared" si="24"/>
        <v>2725602000</v>
      </c>
      <c r="AO56" s="51">
        <f t="shared" si="24"/>
        <v>2893711000</v>
      </c>
      <c r="AP56" s="418">
        <f t="shared" si="24"/>
        <v>3072189000</v>
      </c>
      <c r="AQ56" s="418">
        <f t="shared" si="67"/>
        <v>2893711000</v>
      </c>
      <c r="AR56" s="51">
        <f t="shared" si="67"/>
        <v>3072189000</v>
      </c>
      <c r="AS56" s="51">
        <f t="shared" si="67"/>
        <v>3261675000</v>
      </c>
      <c r="AT56" s="42"/>
      <c r="AU56" s="422">
        <v>17</v>
      </c>
      <c r="AV56" s="297">
        <f t="shared" si="68"/>
        <v>-1783773.3164819963</v>
      </c>
      <c r="AW56" s="297"/>
      <c r="AX56" s="297"/>
      <c r="AY56" s="297"/>
      <c r="AZ56" s="297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33">
        <f>P191</f>
        <v>29739640.860144004</v>
      </c>
      <c r="BW56" s="42"/>
      <c r="BX56" s="423"/>
      <c r="BY56" s="424"/>
      <c r="BZ56" s="424" t="str">
        <f>G65</f>
        <v>2BR-11</v>
      </c>
      <c r="CA56" s="425">
        <f>E65</f>
        <v>11</v>
      </c>
      <c r="CB56" s="424">
        <f t="shared" si="80"/>
        <v>101</v>
      </c>
      <c r="CC56" s="424">
        <f t="shared" si="80"/>
        <v>90</v>
      </c>
      <c r="CD56" s="424">
        <f>P65</f>
        <v>29448075.753672004</v>
      </c>
      <c r="CE56" s="424">
        <f t="shared" si="81"/>
        <v>2436206000</v>
      </c>
      <c r="CF56" s="424">
        <f t="shared" si="81"/>
        <v>2745993000</v>
      </c>
      <c r="CG56" s="424">
        <f t="shared" si="81"/>
        <v>2915360000</v>
      </c>
      <c r="CH56" s="424">
        <f t="shared" si="81"/>
        <v>3095173000</v>
      </c>
      <c r="CI56" s="424">
        <f>AS65</f>
        <v>3286076000</v>
      </c>
      <c r="CJ56" s="42"/>
      <c r="CK56" s="418">
        <f t="shared" si="75"/>
        <v>3261674609.7301912</v>
      </c>
      <c r="CL56" s="42">
        <f t="shared" si="76"/>
        <v>3067334000</v>
      </c>
      <c r="CM56" s="42">
        <f t="shared" si="76"/>
        <v>3256521000</v>
      </c>
      <c r="CN56" s="43">
        <f t="shared" si="26"/>
        <v>46010010</v>
      </c>
      <c r="CO56" s="43">
        <f t="shared" si="27"/>
        <v>32565210</v>
      </c>
      <c r="CP56" s="43">
        <f t="shared" si="28"/>
        <v>72342775</v>
      </c>
      <c r="CQ56" s="43">
        <f t="shared" si="29"/>
        <v>64003937.5</v>
      </c>
      <c r="CR56" s="420">
        <f t="shared" si="30"/>
        <v>3457376000</v>
      </c>
      <c r="CT56" s="250" t="s">
        <v>134</v>
      </c>
      <c r="CU56" s="285">
        <v>20</v>
      </c>
      <c r="CV56" s="252"/>
      <c r="CW56" s="40" t="s">
        <v>70</v>
      </c>
      <c r="CX56" s="253">
        <f t="shared" si="31"/>
        <v>0</v>
      </c>
      <c r="CY56" s="253">
        <f t="shared" si="32"/>
        <v>0</v>
      </c>
      <c r="CZ56" s="254">
        <f t="shared" si="33"/>
        <v>27506142.120000001</v>
      </c>
      <c r="DA56" s="254">
        <f t="shared" si="34"/>
        <v>0</v>
      </c>
      <c r="DB56" s="255">
        <f t="shared" si="35"/>
        <v>0</v>
      </c>
      <c r="DC56" s="256">
        <f t="shared" si="36"/>
        <v>0</v>
      </c>
      <c r="DD56" s="257">
        <f t="shared" si="37"/>
        <v>24425401.197308879</v>
      </c>
      <c r="DE56" s="257">
        <f t="shared" si="38"/>
        <v>27531329.747285482</v>
      </c>
      <c r="DF56" s="257">
        <f t="shared" si="39"/>
        <v>0</v>
      </c>
      <c r="DG56" s="257">
        <f t="shared" si="40"/>
        <v>31032207.476587035</v>
      </c>
      <c r="DH56" s="258">
        <f t="shared" si="41"/>
        <v>0</v>
      </c>
      <c r="DI56" s="257">
        <f t="shared" si="41"/>
        <v>31032207.476587035</v>
      </c>
      <c r="DJ56" s="257">
        <f t="shared" si="42"/>
        <v>32946206.131068032</v>
      </c>
      <c r="DK56" s="257"/>
      <c r="DL56" s="257">
        <f t="shared" si="43"/>
        <v>0</v>
      </c>
      <c r="DM56" s="257">
        <f t="shared" si="44"/>
        <v>0</v>
      </c>
      <c r="DN56" s="257">
        <f t="shared" si="45"/>
        <v>0</v>
      </c>
      <c r="DO56" s="258">
        <f t="shared" si="46"/>
        <v>0</v>
      </c>
      <c r="DP56" s="258">
        <f t="shared" si="47"/>
        <v>0</v>
      </c>
      <c r="DQ56" s="257">
        <f t="shared" si="48"/>
        <v>0</v>
      </c>
      <c r="DR56" s="257">
        <f t="shared" si="49"/>
        <v>0</v>
      </c>
      <c r="DS56" s="257"/>
      <c r="DT56" s="32" t="str">
        <f t="shared" si="50"/>
        <v>BERTAHAP</v>
      </c>
      <c r="DU56" s="259">
        <f t="shared" si="51"/>
        <v>0</v>
      </c>
      <c r="DV56" s="260">
        <v>2</v>
      </c>
      <c r="DW56" s="261"/>
      <c r="DX56" s="257" t="str">
        <f t="shared" si="52"/>
        <v>KR</v>
      </c>
      <c r="DY56" s="261">
        <f t="shared" si="53"/>
        <v>0</v>
      </c>
      <c r="DZ56" s="261">
        <f t="shared" si="53"/>
        <v>0</v>
      </c>
      <c r="EA56" s="261">
        <f t="shared" si="53"/>
        <v>0</v>
      </c>
      <c r="EB56" s="262">
        <f t="shared" si="53"/>
        <v>0</v>
      </c>
      <c r="EC56" s="262">
        <f t="shared" si="53"/>
        <v>0</v>
      </c>
      <c r="ED56" s="261">
        <f t="shared" si="53"/>
        <v>0</v>
      </c>
      <c r="EE56" s="261">
        <f t="shared" si="53"/>
        <v>0</v>
      </c>
      <c r="EF56" s="261">
        <f t="shared" si="77"/>
        <v>0</v>
      </c>
      <c r="EG56" s="51">
        <f t="shared" si="78"/>
        <v>0</v>
      </c>
      <c r="EH56" s="42">
        <f t="shared" si="78"/>
        <v>0</v>
      </c>
      <c r="EI56" s="58">
        <f t="shared" si="54"/>
        <v>0</v>
      </c>
      <c r="EJ56" s="58">
        <f t="shared" si="55"/>
        <v>0</v>
      </c>
      <c r="EK56" s="336">
        <f t="shared" si="56"/>
        <v>0</v>
      </c>
      <c r="EL56" s="131">
        <f t="shared" si="57"/>
        <v>0</v>
      </c>
      <c r="EM56" s="5">
        <f t="shared" si="58"/>
        <v>0</v>
      </c>
      <c r="EN56" s="5">
        <f t="shared" si="59"/>
        <v>0</v>
      </c>
      <c r="EO56" s="266">
        <f t="shared" si="79"/>
        <v>0</v>
      </c>
    </row>
    <row r="57" spans="1:145">
      <c r="A57" s="3">
        <f t="shared" si="60"/>
        <v>18</v>
      </c>
      <c r="B57" s="249">
        <v>8</v>
      </c>
      <c r="C57" s="522"/>
      <c r="D57" s="250" t="s">
        <v>134</v>
      </c>
      <c r="E57" s="285">
        <v>17</v>
      </c>
      <c r="F57" s="252"/>
      <c r="G57" s="40" t="s">
        <v>67</v>
      </c>
      <c r="H57" s="253">
        <f t="shared" si="5"/>
        <v>85</v>
      </c>
      <c r="I57" s="253">
        <f t="shared" si="6"/>
        <v>74</v>
      </c>
      <c r="J57" s="254">
        <f t="shared" si="7"/>
        <v>27506142.120000001</v>
      </c>
      <c r="K57" s="254">
        <f t="shared" si="8"/>
        <v>1</v>
      </c>
      <c r="L57" s="255">
        <f t="shared" si="9"/>
        <v>1.06</v>
      </c>
      <c r="M57" s="256">
        <f t="shared" si="10"/>
        <v>1.0024999999999999</v>
      </c>
      <c r="N57" s="257">
        <f t="shared" si="11"/>
        <v>24425401.197308879</v>
      </c>
      <c r="O57" s="257">
        <f t="shared" si="12"/>
        <v>27531329.747285482</v>
      </c>
      <c r="P57" s="257">
        <f t="shared" si="13"/>
        <v>29229401.923818003</v>
      </c>
      <c r="Q57" s="257">
        <f t="shared" si="14"/>
        <v>31032207.476587035</v>
      </c>
      <c r="R57" s="257">
        <f t="shared" si="61"/>
        <v>34860204.785549015</v>
      </c>
      <c r="S57" s="258">
        <f t="shared" si="15"/>
        <v>29229401.923818003</v>
      </c>
      <c r="T57" s="257">
        <f t="shared" si="15"/>
        <v>31032207.476587035</v>
      </c>
      <c r="U57" s="257">
        <f t="shared" si="16"/>
        <v>32946206.131068032</v>
      </c>
      <c r="V57" s="257">
        <f t="shared" si="62"/>
        <v>39167688.23291219</v>
      </c>
      <c r="W57" s="257"/>
      <c r="X57" s="257">
        <f t="shared" si="17"/>
        <v>1807479688.600857</v>
      </c>
      <c r="Y57" s="257">
        <f t="shared" si="18"/>
        <v>2037318401.2991257</v>
      </c>
      <c r="Z57" s="257">
        <f t="shared" si="19"/>
        <v>2162975742.3625321</v>
      </c>
      <c r="AA57" s="258">
        <f t="shared" si="63"/>
        <v>2296383353.2674408</v>
      </c>
      <c r="AB57" s="258">
        <f t="shared" si="64"/>
        <v>2579655154.1306272</v>
      </c>
      <c r="AC57" s="258">
        <f t="shared" si="20"/>
        <v>2162975742.3625321</v>
      </c>
      <c r="AD57" s="257">
        <f t="shared" si="21"/>
        <v>2296383353.2674408</v>
      </c>
      <c r="AE57" s="257">
        <f t="shared" si="65"/>
        <v>2438019253.6990342</v>
      </c>
      <c r="AF57" s="257">
        <f t="shared" si="66"/>
        <v>2898408929.2355022</v>
      </c>
      <c r="AG57" s="257"/>
      <c r="AH57" s="32" t="str">
        <f t="shared" si="22"/>
        <v>BERTAHAP</v>
      </c>
      <c r="AI57" s="259">
        <f t="shared" si="23"/>
        <v>0</v>
      </c>
      <c r="AJ57" s="260">
        <v>2</v>
      </c>
      <c r="AK57" s="261"/>
      <c r="AL57" s="257" t="e">
        <f>IF(AK57&gt;#REF!,"LB","KR")</f>
        <v>#REF!</v>
      </c>
      <c r="AM57" s="51">
        <f t="shared" si="24"/>
        <v>1988228000</v>
      </c>
      <c r="AN57" s="51">
        <f t="shared" si="24"/>
        <v>2241051000</v>
      </c>
      <c r="AO57" s="51">
        <f t="shared" si="24"/>
        <v>2379274000</v>
      </c>
      <c r="AP57" s="418">
        <f t="shared" si="24"/>
        <v>2526022000</v>
      </c>
      <c r="AQ57" s="418">
        <f t="shared" si="67"/>
        <v>2379274000</v>
      </c>
      <c r="AR57" s="51">
        <f t="shared" si="67"/>
        <v>2526022000</v>
      </c>
      <c r="AS57" s="51">
        <f t="shared" si="67"/>
        <v>2681822000</v>
      </c>
      <c r="AT57" s="42"/>
      <c r="AU57" s="422">
        <v>18</v>
      </c>
      <c r="AV57" s="297">
        <f t="shared" si="68"/>
        <v>-1783773.3164819963</v>
      </c>
      <c r="AW57" s="297"/>
      <c r="AX57" s="297"/>
      <c r="AY57" s="297"/>
      <c r="AZ57" s="297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34">
        <f>P192</f>
        <v>30597832.494288005</v>
      </c>
      <c r="BW57" s="42"/>
      <c r="BX57" s="423"/>
      <c r="BY57" s="424"/>
      <c r="BZ57" s="424" t="str">
        <f>G68</f>
        <v>3BR-19</v>
      </c>
      <c r="CA57" s="425">
        <f>E68</f>
        <v>19</v>
      </c>
      <c r="CB57" s="424">
        <f>H68</f>
        <v>138</v>
      </c>
      <c r="CC57" s="424">
        <f>I68</f>
        <v>120</v>
      </c>
      <c r="CD57" s="424">
        <f>P68</f>
        <v>29448075.753672004</v>
      </c>
      <c r="CE57" s="424">
        <f>AM68</f>
        <v>3248274000</v>
      </c>
      <c r="CF57" s="424">
        <f>AN68</f>
        <v>3661324000</v>
      </c>
      <c r="CG57" s="424">
        <f>AO68</f>
        <v>3887146000</v>
      </c>
      <c r="CH57" s="424">
        <f>AP68</f>
        <v>4126897000</v>
      </c>
      <c r="CI57" s="424">
        <f>AS68</f>
        <v>4381435000</v>
      </c>
      <c r="CJ57" s="42"/>
      <c r="CK57" s="418">
        <f t="shared" si="75"/>
        <v>2681821274.9996428</v>
      </c>
      <c r="CL57" s="42">
        <f t="shared" si="76"/>
        <v>2522031000</v>
      </c>
      <c r="CM57" s="42">
        <f t="shared" si="76"/>
        <v>2677584000</v>
      </c>
      <c r="CN57" s="43">
        <f t="shared" si="26"/>
        <v>37830465</v>
      </c>
      <c r="CO57" s="43">
        <f t="shared" si="27"/>
        <v>26775840</v>
      </c>
      <c r="CP57" s="43">
        <f t="shared" si="28"/>
        <v>59481850</v>
      </c>
      <c r="CQ57" s="43">
        <f t="shared" si="29"/>
        <v>52625458.333333336</v>
      </c>
      <c r="CR57" s="420">
        <f t="shared" si="30"/>
        <v>2842732000</v>
      </c>
      <c r="CT57" s="250" t="s">
        <v>134</v>
      </c>
      <c r="CU57" s="285">
        <v>22</v>
      </c>
      <c r="CV57" s="252"/>
      <c r="CW57" s="40" t="s">
        <v>89</v>
      </c>
      <c r="CX57" s="253">
        <f t="shared" si="31"/>
        <v>0</v>
      </c>
      <c r="CY57" s="253">
        <f t="shared" si="32"/>
        <v>0</v>
      </c>
      <c r="CZ57" s="254">
        <f t="shared" si="33"/>
        <v>27506142.120000001</v>
      </c>
      <c r="DA57" s="254">
        <f t="shared" si="34"/>
        <v>0</v>
      </c>
      <c r="DB57" s="255">
        <f t="shared" si="35"/>
        <v>0</v>
      </c>
      <c r="DC57" s="256">
        <f t="shared" si="36"/>
        <v>0</v>
      </c>
      <c r="DD57" s="257">
        <f t="shared" si="37"/>
        <v>24425401.197308879</v>
      </c>
      <c r="DE57" s="257">
        <f t="shared" si="38"/>
        <v>27531329.747285482</v>
      </c>
      <c r="DF57" s="257">
        <f t="shared" si="39"/>
        <v>0</v>
      </c>
      <c r="DG57" s="257">
        <f t="shared" si="40"/>
        <v>31032207.476587035</v>
      </c>
      <c r="DH57" s="258">
        <f t="shared" si="41"/>
        <v>0</v>
      </c>
      <c r="DI57" s="257">
        <f t="shared" si="41"/>
        <v>31032207.476587035</v>
      </c>
      <c r="DJ57" s="257">
        <f t="shared" si="42"/>
        <v>32946206.131068032</v>
      </c>
      <c r="DK57" s="257"/>
      <c r="DL57" s="257">
        <f t="shared" si="43"/>
        <v>0</v>
      </c>
      <c r="DM57" s="257">
        <f t="shared" si="44"/>
        <v>0</v>
      </c>
      <c r="DN57" s="257">
        <f t="shared" si="45"/>
        <v>0</v>
      </c>
      <c r="DO57" s="258">
        <f t="shared" si="46"/>
        <v>0</v>
      </c>
      <c r="DP57" s="258">
        <f t="shared" si="47"/>
        <v>0</v>
      </c>
      <c r="DQ57" s="257">
        <f t="shared" si="48"/>
        <v>0</v>
      </c>
      <c r="DR57" s="257">
        <f t="shared" si="49"/>
        <v>0</v>
      </c>
      <c r="DS57" s="257"/>
      <c r="DT57" s="32" t="str">
        <f t="shared" si="50"/>
        <v>BERTAHAP</v>
      </c>
      <c r="DU57" s="259">
        <f t="shared" si="51"/>
        <v>0</v>
      </c>
      <c r="DV57" s="260">
        <v>2</v>
      </c>
      <c r="DW57" s="261"/>
      <c r="DX57" s="257" t="str">
        <f t="shared" si="52"/>
        <v>KR</v>
      </c>
      <c r="DY57" s="261">
        <f t="shared" si="53"/>
        <v>0</v>
      </c>
      <c r="DZ57" s="261">
        <f t="shared" si="53"/>
        <v>0</v>
      </c>
      <c r="EA57" s="261">
        <f t="shared" si="53"/>
        <v>0</v>
      </c>
      <c r="EB57" s="262">
        <f t="shared" si="53"/>
        <v>0</v>
      </c>
      <c r="EC57" s="262">
        <f t="shared" si="53"/>
        <v>0</v>
      </c>
      <c r="ED57" s="261">
        <f t="shared" si="53"/>
        <v>0</v>
      </c>
      <c r="EE57" s="261">
        <f t="shared" si="53"/>
        <v>0</v>
      </c>
      <c r="EF57" s="261">
        <f t="shared" si="77"/>
        <v>0</v>
      </c>
      <c r="EG57" s="51">
        <f t="shared" si="78"/>
        <v>0</v>
      </c>
      <c r="EH57" s="42">
        <f t="shared" si="78"/>
        <v>0</v>
      </c>
      <c r="EI57" s="58">
        <f t="shared" si="54"/>
        <v>0</v>
      </c>
      <c r="EJ57" s="58">
        <f t="shared" si="55"/>
        <v>0</v>
      </c>
      <c r="EK57" s="336">
        <f t="shared" si="56"/>
        <v>0</v>
      </c>
      <c r="EL57" s="131">
        <f t="shared" si="57"/>
        <v>0</v>
      </c>
      <c r="EM57" s="5">
        <f t="shared" si="58"/>
        <v>0</v>
      </c>
      <c r="EN57" s="5">
        <f t="shared" si="59"/>
        <v>0</v>
      </c>
      <c r="EO57" s="266">
        <f t="shared" si="79"/>
        <v>0</v>
      </c>
    </row>
    <row r="58" spans="1:145">
      <c r="A58" s="3">
        <f t="shared" si="60"/>
        <v>19</v>
      </c>
      <c r="B58" s="249">
        <v>9</v>
      </c>
      <c r="C58" s="522"/>
      <c r="D58" s="250" t="s">
        <v>134</v>
      </c>
      <c r="E58" s="285">
        <v>19</v>
      </c>
      <c r="F58" s="252"/>
      <c r="G58" s="40" t="s">
        <v>78</v>
      </c>
      <c r="H58" s="253">
        <f t="shared" si="5"/>
        <v>138</v>
      </c>
      <c r="I58" s="253">
        <f t="shared" si="6"/>
        <v>120</v>
      </c>
      <c r="J58" s="254">
        <f t="shared" si="7"/>
        <v>27506142.120000001</v>
      </c>
      <c r="K58" s="254">
        <f t="shared" si="8"/>
        <v>1</v>
      </c>
      <c r="L58" s="255">
        <f t="shared" si="9"/>
        <v>1.06</v>
      </c>
      <c r="M58" s="256">
        <f t="shared" si="10"/>
        <v>1.0024999999999999</v>
      </c>
      <c r="N58" s="257">
        <f t="shared" si="11"/>
        <v>24425401.197308879</v>
      </c>
      <c r="O58" s="257">
        <f t="shared" si="12"/>
        <v>27531329.747285482</v>
      </c>
      <c r="P58" s="257">
        <f t="shared" si="13"/>
        <v>29229401.923818003</v>
      </c>
      <c r="Q58" s="257">
        <f t="shared" si="14"/>
        <v>31032207.476587035</v>
      </c>
      <c r="R58" s="257">
        <f t="shared" si="61"/>
        <v>34860204.785549015</v>
      </c>
      <c r="S58" s="258">
        <f t="shared" si="15"/>
        <v>29229401.923818003</v>
      </c>
      <c r="T58" s="257">
        <f t="shared" si="15"/>
        <v>31032207.476587035</v>
      </c>
      <c r="U58" s="257">
        <f t="shared" si="16"/>
        <v>32946206.131068032</v>
      </c>
      <c r="V58" s="257">
        <f t="shared" si="62"/>
        <v>39167688.23291219</v>
      </c>
      <c r="W58" s="257"/>
      <c r="X58" s="257">
        <f t="shared" si="17"/>
        <v>2931048143.6770654</v>
      </c>
      <c r="Y58" s="257">
        <f t="shared" si="18"/>
        <v>3303759569.6742578</v>
      </c>
      <c r="Z58" s="257">
        <f t="shared" si="19"/>
        <v>3507528230.8581605</v>
      </c>
      <c r="AA58" s="258">
        <f t="shared" si="63"/>
        <v>3723864897.190444</v>
      </c>
      <c r="AB58" s="258">
        <f t="shared" si="64"/>
        <v>4183224574.2658815</v>
      </c>
      <c r="AC58" s="258">
        <f t="shared" si="20"/>
        <v>3507528230.8581605</v>
      </c>
      <c r="AD58" s="257">
        <f t="shared" si="21"/>
        <v>3723864897.190444</v>
      </c>
      <c r="AE58" s="257">
        <f t="shared" si="65"/>
        <v>3953544735.7281637</v>
      </c>
      <c r="AF58" s="257">
        <f t="shared" si="66"/>
        <v>4700122587.9494629</v>
      </c>
      <c r="AG58" s="257"/>
      <c r="AH58" s="32" t="str">
        <f t="shared" si="22"/>
        <v>BERTAHAP</v>
      </c>
      <c r="AI58" s="259">
        <f t="shared" si="23"/>
        <v>0</v>
      </c>
      <c r="AJ58" s="260">
        <v>2</v>
      </c>
      <c r="AK58" s="261"/>
      <c r="AL58" s="257" t="e">
        <f>IF(AK58&gt;#REF!,"LB","KR")</f>
        <v>#REF!</v>
      </c>
      <c r="AM58" s="51">
        <f t="shared" si="24"/>
        <v>3224153000</v>
      </c>
      <c r="AN58" s="51">
        <f t="shared" si="24"/>
        <v>3634136000</v>
      </c>
      <c r="AO58" s="51">
        <f t="shared" si="24"/>
        <v>3858282000</v>
      </c>
      <c r="AP58" s="418">
        <f t="shared" si="24"/>
        <v>4096252000</v>
      </c>
      <c r="AQ58" s="418">
        <f t="shared" si="67"/>
        <v>3858282000</v>
      </c>
      <c r="AR58" s="51">
        <f t="shared" si="67"/>
        <v>4096252000</v>
      </c>
      <c r="AS58" s="51">
        <f t="shared" si="67"/>
        <v>4348900000</v>
      </c>
      <c r="AT58" s="42"/>
      <c r="AU58" s="422">
        <v>19</v>
      </c>
      <c r="AV58" s="297">
        <f t="shared" si="68"/>
        <v>-1783773.3164819963</v>
      </c>
      <c r="AW58" s="297"/>
      <c r="AX58" s="297"/>
      <c r="AY58" s="297"/>
      <c r="AZ58" s="297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35">
        <f>P201</f>
        <v>31164459.021960001</v>
      </c>
      <c r="BW58" s="42"/>
      <c r="BX58" s="423">
        <v>6</v>
      </c>
      <c r="BY58" s="429" t="s">
        <v>138</v>
      </c>
      <c r="BZ58" s="424" t="str">
        <f>G81</f>
        <v>2BR-3</v>
      </c>
      <c r="CA58" s="425" t="str">
        <f>E81</f>
        <v>03</v>
      </c>
      <c r="CB58" s="424">
        <f t="shared" ref="CB58:CC61" si="82">H81</f>
        <v>85</v>
      </c>
      <c r="CC58" s="424">
        <f t="shared" si="82"/>
        <v>74</v>
      </c>
      <c r="CD58" s="424">
        <f>P81</f>
        <v>29448075.753672004</v>
      </c>
      <c r="CE58" s="424">
        <f t="shared" ref="CE58:CH61" si="83">AM81</f>
        <v>2003103000</v>
      </c>
      <c r="CF58" s="424">
        <f t="shared" si="83"/>
        <v>2257817000</v>
      </c>
      <c r="CG58" s="424">
        <f t="shared" si="83"/>
        <v>2397074000</v>
      </c>
      <c r="CH58" s="424">
        <f t="shared" si="83"/>
        <v>2544920000</v>
      </c>
      <c r="CI58" s="424">
        <f>AS81</f>
        <v>2701885000</v>
      </c>
      <c r="CJ58" s="42">
        <v>4</v>
      </c>
      <c r="CK58" s="418">
        <f t="shared" si="75"/>
        <v>4348899479.640255</v>
      </c>
      <c r="CL58" s="42">
        <f t="shared" si="76"/>
        <v>4089779000</v>
      </c>
      <c r="CM58" s="42">
        <f t="shared" si="76"/>
        <v>4342028000</v>
      </c>
      <c r="CN58" s="43">
        <f t="shared" si="26"/>
        <v>61346685</v>
      </c>
      <c r="CO58" s="43">
        <f t="shared" si="27"/>
        <v>43420280</v>
      </c>
      <c r="CP58" s="43">
        <f t="shared" si="28"/>
        <v>96457050</v>
      </c>
      <c r="CQ58" s="43">
        <f t="shared" si="29"/>
        <v>85338583.333333328</v>
      </c>
      <c r="CR58" s="420">
        <f t="shared" si="30"/>
        <v>4609835000</v>
      </c>
      <c r="CT58" s="250" t="s">
        <v>139</v>
      </c>
      <c r="CU58" s="251" t="s">
        <v>24</v>
      </c>
      <c r="CV58" s="252"/>
      <c r="CW58" s="40" t="s">
        <v>39</v>
      </c>
      <c r="CX58" s="253">
        <f t="shared" si="31"/>
        <v>0</v>
      </c>
      <c r="CY58" s="253">
        <f t="shared" si="32"/>
        <v>0</v>
      </c>
      <c r="CZ58" s="254">
        <f t="shared" si="33"/>
        <v>27506142.120000001</v>
      </c>
      <c r="DA58" s="254">
        <f t="shared" si="34"/>
        <v>0</v>
      </c>
      <c r="DB58" s="255">
        <f t="shared" si="35"/>
        <v>0</v>
      </c>
      <c r="DC58" s="305">
        <f t="shared" ref="DC58:DC65" si="84">SUMIF($AO$4:$AO$22,CU58,$BH$4:$BH$22)</f>
        <v>0</v>
      </c>
      <c r="DD58" s="257">
        <f t="shared" si="37"/>
        <v>24425401.197308879</v>
      </c>
      <c r="DE58" s="257">
        <f t="shared" si="38"/>
        <v>27531329.747285482</v>
      </c>
      <c r="DF58" s="257">
        <f t="shared" si="39"/>
        <v>0</v>
      </c>
      <c r="DG58" s="257">
        <f t="shared" si="40"/>
        <v>31032207.476587035</v>
      </c>
      <c r="DH58" s="258">
        <f t="shared" si="41"/>
        <v>0</v>
      </c>
      <c r="DI58" s="257">
        <f t="shared" si="41"/>
        <v>31032207.476587035</v>
      </c>
      <c r="DJ58" s="257">
        <f t="shared" si="42"/>
        <v>32946206.131068032</v>
      </c>
      <c r="DK58" s="257"/>
      <c r="DL58" s="257">
        <f t="shared" si="43"/>
        <v>0</v>
      </c>
      <c r="DM58" s="257">
        <f t="shared" si="44"/>
        <v>0</v>
      </c>
      <c r="DN58" s="257">
        <f t="shared" si="45"/>
        <v>0</v>
      </c>
      <c r="DO58" s="258">
        <f t="shared" si="46"/>
        <v>0</v>
      </c>
      <c r="DP58" s="258">
        <f t="shared" si="47"/>
        <v>0</v>
      </c>
      <c r="DQ58" s="257">
        <f t="shared" si="48"/>
        <v>0</v>
      </c>
      <c r="DR58" s="257">
        <f t="shared" si="49"/>
        <v>0</v>
      </c>
      <c r="DS58" s="257"/>
      <c r="DT58" s="32" t="str">
        <f t="shared" si="50"/>
        <v>BERTAHAP</v>
      </c>
      <c r="DU58" s="259">
        <f t="shared" si="51"/>
        <v>0</v>
      </c>
      <c r="DV58" s="260">
        <v>2</v>
      </c>
      <c r="DW58" s="261"/>
      <c r="DX58" s="257" t="str">
        <f t="shared" si="52"/>
        <v>KR</v>
      </c>
      <c r="DY58" s="261">
        <f t="shared" si="53"/>
        <v>0</v>
      </c>
      <c r="DZ58" s="261">
        <f t="shared" si="53"/>
        <v>0</v>
      </c>
      <c r="EA58" s="261">
        <f t="shared" si="53"/>
        <v>0</v>
      </c>
      <c r="EB58" s="262">
        <f t="shared" si="53"/>
        <v>0</v>
      </c>
      <c r="EC58" s="262">
        <f t="shared" si="53"/>
        <v>0</v>
      </c>
      <c r="ED58" s="261">
        <f t="shared" si="53"/>
        <v>0</v>
      </c>
      <c r="EE58" s="261">
        <f t="shared" si="53"/>
        <v>0</v>
      </c>
      <c r="EF58" s="261">
        <f t="shared" si="77"/>
        <v>0</v>
      </c>
      <c r="EG58" s="51">
        <f t="shared" si="78"/>
        <v>0</v>
      </c>
      <c r="EH58" s="42">
        <f t="shared" si="78"/>
        <v>0</v>
      </c>
      <c r="EI58" s="58">
        <f t="shared" si="54"/>
        <v>0</v>
      </c>
      <c r="EJ58" s="58">
        <f t="shared" si="55"/>
        <v>0</v>
      </c>
      <c r="EK58" s="336">
        <f t="shared" si="56"/>
        <v>0</v>
      </c>
      <c r="EL58" s="131">
        <f t="shared" si="57"/>
        <v>0</v>
      </c>
      <c r="EM58" s="5">
        <f t="shared" si="58"/>
        <v>0</v>
      </c>
      <c r="EN58" s="5">
        <f t="shared" si="59"/>
        <v>0</v>
      </c>
      <c r="EO58" s="266">
        <f t="shared" si="79"/>
        <v>0</v>
      </c>
    </row>
    <row r="59" spans="1:145">
      <c r="A59" s="3">
        <f t="shared" si="60"/>
        <v>20</v>
      </c>
      <c r="B59" s="249">
        <v>10</v>
      </c>
      <c r="C59" s="522"/>
      <c r="D59" s="250" t="s">
        <v>134</v>
      </c>
      <c r="E59" s="285">
        <v>21</v>
      </c>
      <c r="F59" s="252"/>
      <c r="G59" s="40" t="s">
        <v>84</v>
      </c>
      <c r="H59" s="253">
        <f t="shared" si="5"/>
        <v>132</v>
      </c>
      <c r="I59" s="253">
        <f t="shared" si="6"/>
        <v>112</v>
      </c>
      <c r="J59" s="254">
        <f t="shared" si="7"/>
        <v>27506142.120000001</v>
      </c>
      <c r="K59" s="254">
        <f t="shared" si="8"/>
        <v>3</v>
      </c>
      <c r="L59" s="255">
        <f t="shared" si="9"/>
        <v>1.1000000000000001</v>
      </c>
      <c r="M59" s="256">
        <f t="shared" si="10"/>
        <v>1.0024999999999999</v>
      </c>
      <c r="N59" s="257">
        <f t="shared" si="11"/>
        <v>25347114.450037517</v>
      </c>
      <c r="O59" s="257">
        <f t="shared" si="12"/>
        <v>28570247.85095663</v>
      </c>
      <c r="P59" s="257">
        <f t="shared" si="13"/>
        <v>30332398.222830001</v>
      </c>
      <c r="Q59" s="257">
        <f t="shared" si="14"/>
        <v>32203234.173816733</v>
      </c>
      <c r="R59" s="257">
        <f t="shared" si="61"/>
        <v>36175684.211418793</v>
      </c>
      <c r="S59" s="258">
        <f t="shared" si="15"/>
        <v>30332398.222830001</v>
      </c>
      <c r="T59" s="257">
        <f t="shared" si="15"/>
        <v>32203234.173816733</v>
      </c>
      <c r="U59" s="257">
        <f t="shared" si="16"/>
        <v>34189459.192617767</v>
      </c>
      <c r="V59" s="257">
        <f t="shared" si="62"/>
        <v>40645714.203965478</v>
      </c>
      <c r="W59" s="257"/>
      <c r="X59" s="257">
        <f t="shared" si="17"/>
        <v>2838876818.404202</v>
      </c>
      <c r="Y59" s="257">
        <f t="shared" si="18"/>
        <v>3199867759.3071427</v>
      </c>
      <c r="Z59" s="257">
        <f t="shared" si="19"/>
        <v>3397228600.9569602</v>
      </c>
      <c r="AA59" s="258">
        <f t="shared" si="63"/>
        <v>3606762227.467474</v>
      </c>
      <c r="AB59" s="258">
        <f t="shared" si="64"/>
        <v>4051676631.6789045</v>
      </c>
      <c r="AC59" s="258">
        <f t="shared" si="20"/>
        <v>3397228600.9569602</v>
      </c>
      <c r="AD59" s="257">
        <f t="shared" si="21"/>
        <v>3606762227.467474</v>
      </c>
      <c r="AE59" s="257">
        <f t="shared" si="65"/>
        <v>3829219429.5731897</v>
      </c>
      <c r="AF59" s="257">
        <f t="shared" si="66"/>
        <v>4552319990.8441334</v>
      </c>
      <c r="AG59" s="257"/>
      <c r="AH59" s="32" t="str">
        <f t="shared" si="22"/>
        <v>BERTAHAP</v>
      </c>
      <c r="AI59" s="259">
        <f t="shared" si="23"/>
        <v>0</v>
      </c>
      <c r="AJ59" s="260">
        <v>2</v>
      </c>
      <c r="AK59" s="261"/>
      <c r="AL59" s="257" t="e">
        <f>IF(AK59&gt;#REF!,"LB","KR")</f>
        <v>#REF!</v>
      </c>
      <c r="AM59" s="51">
        <f t="shared" si="24"/>
        <v>3122765000</v>
      </c>
      <c r="AN59" s="51">
        <f t="shared" si="24"/>
        <v>3519855000</v>
      </c>
      <c r="AO59" s="51">
        <f t="shared" si="24"/>
        <v>3736952000</v>
      </c>
      <c r="AP59" s="418">
        <f t="shared" si="24"/>
        <v>3967439000</v>
      </c>
      <c r="AQ59" s="418">
        <f t="shared" si="67"/>
        <v>3736952000</v>
      </c>
      <c r="AR59" s="51">
        <f t="shared" si="67"/>
        <v>3967439000</v>
      </c>
      <c r="AS59" s="51">
        <f t="shared" si="67"/>
        <v>4212142000</v>
      </c>
      <c r="AT59" s="42"/>
      <c r="AU59" s="422">
        <v>20</v>
      </c>
      <c r="AV59" s="297">
        <f t="shared" si="68"/>
        <v>-680777.01746999845</v>
      </c>
      <c r="AW59" s="297"/>
      <c r="AX59" s="297"/>
      <c r="AY59" s="297"/>
      <c r="AZ59" s="297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36">
        <f>P212</f>
        <v>30031205.966616005</v>
      </c>
      <c r="BW59" s="42"/>
      <c r="BX59" s="423"/>
      <c r="BY59" s="429"/>
      <c r="BZ59" s="424" t="str">
        <f>G82</f>
        <v>2BR-5</v>
      </c>
      <c r="CA59" s="425" t="str">
        <f>E82</f>
        <v>05</v>
      </c>
      <c r="CB59" s="424">
        <f t="shared" si="82"/>
        <v>85</v>
      </c>
      <c r="CC59" s="424">
        <f t="shared" si="82"/>
        <v>74</v>
      </c>
      <c r="CD59" s="424">
        <f>P82</f>
        <v>29448075.753672004</v>
      </c>
      <c r="CE59" s="424">
        <f t="shared" si="83"/>
        <v>2003103000</v>
      </c>
      <c r="CF59" s="424">
        <f t="shared" si="83"/>
        <v>2257817000</v>
      </c>
      <c r="CG59" s="424">
        <f t="shared" si="83"/>
        <v>2397074000</v>
      </c>
      <c r="CH59" s="424">
        <f t="shared" si="83"/>
        <v>2544920000</v>
      </c>
      <c r="CI59" s="424">
        <f>AS82</f>
        <v>2701885000</v>
      </c>
      <c r="CJ59" s="42"/>
      <c r="CK59" s="418">
        <f t="shared" si="75"/>
        <v>4212141587.6280208</v>
      </c>
      <c r="CL59" s="42">
        <f t="shared" si="76"/>
        <v>3961170000</v>
      </c>
      <c r="CM59" s="42">
        <f t="shared" si="76"/>
        <v>4205486000</v>
      </c>
      <c r="CN59" s="43">
        <f t="shared" si="26"/>
        <v>59417550</v>
      </c>
      <c r="CO59" s="43">
        <f t="shared" si="27"/>
        <v>42054860</v>
      </c>
      <c r="CP59" s="43">
        <f t="shared" si="28"/>
        <v>93423800</v>
      </c>
      <c r="CQ59" s="43">
        <f t="shared" si="29"/>
        <v>82654979.166666672</v>
      </c>
      <c r="CR59" s="420">
        <f t="shared" si="30"/>
        <v>4464871000</v>
      </c>
      <c r="CT59" s="250" t="s">
        <v>139</v>
      </c>
      <c r="CU59" s="251" t="s">
        <v>35</v>
      </c>
      <c r="CV59" s="252"/>
      <c r="CW59" s="40" t="s">
        <v>42</v>
      </c>
      <c r="CX59" s="253">
        <f t="shared" si="31"/>
        <v>0</v>
      </c>
      <c r="CY59" s="253">
        <f t="shared" si="32"/>
        <v>0</v>
      </c>
      <c r="CZ59" s="254">
        <f t="shared" si="33"/>
        <v>27506142.120000001</v>
      </c>
      <c r="DA59" s="254">
        <f t="shared" si="34"/>
        <v>0</v>
      </c>
      <c r="DB59" s="255">
        <f t="shared" si="35"/>
        <v>0</v>
      </c>
      <c r="DC59" s="305">
        <f t="shared" si="84"/>
        <v>0</v>
      </c>
      <c r="DD59" s="257">
        <f t="shared" si="37"/>
        <v>25347114.450037517</v>
      </c>
      <c r="DE59" s="257">
        <f t="shared" si="38"/>
        <v>28570247.85095663</v>
      </c>
      <c r="DF59" s="257">
        <f t="shared" si="39"/>
        <v>0</v>
      </c>
      <c r="DG59" s="257">
        <f t="shared" si="40"/>
        <v>32203234.173816733</v>
      </c>
      <c r="DH59" s="258">
        <f t="shared" si="41"/>
        <v>0</v>
      </c>
      <c r="DI59" s="257">
        <f t="shared" si="41"/>
        <v>32203234.173816733</v>
      </c>
      <c r="DJ59" s="257">
        <f t="shared" si="42"/>
        <v>34189459.192617767</v>
      </c>
      <c r="DK59" s="257"/>
      <c r="DL59" s="257">
        <f t="shared" si="43"/>
        <v>0</v>
      </c>
      <c r="DM59" s="257">
        <f t="shared" si="44"/>
        <v>0</v>
      </c>
      <c r="DN59" s="257">
        <f t="shared" si="45"/>
        <v>0</v>
      </c>
      <c r="DO59" s="258">
        <f t="shared" si="46"/>
        <v>0</v>
      </c>
      <c r="DP59" s="258">
        <f t="shared" si="47"/>
        <v>0</v>
      </c>
      <c r="DQ59" s="257">
        <f t="shared" si="48"/>
        <v>0</v>
      </c>
      <c r="DR59" s="257">
        <f t="shared" si="49"/>
        <v>0</v>
      </c>
      <c r="DS59" s="257"/>
      <c r="DT59" s="32" t="str">
        <f t="shared" si="50"/>
        <v>BERTAHAP</v>
      </c>
      <c r="DU59" s="259">
        <f t="shared" si="51"/>
        <v>0</v>
      </c>
      <c r="DV59" s="260">
        <v>2</v>
      </c>
      <c r="DW59" s="261"/>
      <c r="DX59" s="257" t="str">
        <f t="shared" si="52"/>
        <v>KR</v>
      </c>
      <c r="DY59" s="261">
        <f t="shared" si="53"/>
        <v>0</v>
      </c>
      <c r="DZ59" s="261">
        <f t="shared" si="53"/>
        <v>0</v>
      </c>
      <c r="EA59" s="261">
        <f t="shared" si="53"/>
        <v>0</v>
      </c>
      <c r="EB59" s="262">
        <f t="shared" si="53"/>
        <v>0</v>
      </c>
      <c r="EC59" s="262">
        <f t="shared" si="53"/>
        <v>0</v>
      </c>
      <c r="ED59" s="261">
        <f t="shared" si="53"/>
        <v>0</v>
      </c>
      <c r="EE59" s="261">
        <f t="shared" si="53"/>
        <v>0</v>
      </c>
      <c r="EF59" s="261">
        <f t="shared" si="77"/>
        <v>0</v>
      </c>
      <c r="EG59" s="51">
        <f t="shared" si="78"/>
        <v>0</v>
      </c>
      <c r="EH59" s="42">
        <f t="shared" si="78"/>
        <v>0</v>
      </c>
      <c r="EI59" s="58">
        <f t="shared" si="54"/>
        <v>0</v>
      </c>
      <c r="EJ59" s="58">
        <f t="shared" si="55"/>
        <v>0</v>
      </c>
      <c r="EK59" s="336">
        <f t="shared" si="56"/>
        <v>0</v>
      </c>
      <c r="EL59" s="131">
        <f t="shared" si="57"/>
        <v>0</v>
      </c>
      <c r="EM59" s="5">
        <f t="shared" si="58"/>
        <v>0</v>
      </c>
      <c r="EN59" s="5">
        <f t="shared" si="59"/>
        <v>0</v>
      </c>
      <c r="EO59" s="266">
        <f t="shared" si="79"/>
        <v>0</v>
      </c>
    </row>
    <row r="60" spans="1:145">
      <c r="A60" s="3">
        <f t="shared" si="60"/>
        <v>21</v>
      </c>
      <c r="B60" s="249">
        <v>1</v>
      </c>
      <c r="C60" s="522"/>
      <c r="D60" s="250" t="s">
        <v>139</v>
      </c>
      <c r="E60" s="251" t="s">
        <v>19</v>
      </c>
      <c r="F60" s="252"/>
      <c r="G60" s="40" t="s">
        <v>72</v>
      </c>
      <c r="H60" s="253">
        <f t="shared" si="5"/>
        <v>175</v>
      </c>
      <c r="I60" s="253">
        <f t="shared" si="6"/>
        <v>156</v>
      </c>
      <c r="J60" s="254">
        <f t="shared" si="7"/>
        <v>27506142.120000001</v>
      </c>
      <c r="K60" s="254">
        <f t="shared" si="8"/>
        <v>5</v>
      </c>
      <c r="L60" s="255">
        <f t="shared" si="9"/>
        <v>1.08</v>
      </c>
      <c r="M60" s="305">
        <f t="shared" ref="M60:M69" si="85">SUMIF($AS$4:$AS$22,E60,$BH$4:$BH$22)</f>
        <v>1.01</v>
      </c>
      <c r="N60" s="257">
        <f t="shared" si="11"/>
        <v>25072439.303650804</v>
      </c>
      <c r="O60" s="257">
        <f t="shared" si="12"/>
        <v>28260645.074426204</v>
      </c>
      <c r="P60" s="257">
        <f t="shared" si="13"/>
        <v>30003699.824496005</v>
      </c>
      <c r="Q60" s="257">
        <f t="shared" si="14"/>
        <v>31854262.37751013</v>
      </c>
      <c r="R60" s="257">
        <f t="shared" si="61"/>
        <v>35783664.781514958</v>
      </c>
      <c r="S60" s="258">
        <f t="shared" si="15"/>
        <v>30003699.824496005</v>
      </c>
      <c r="T60" s="257">
        <f t="shared" si="15"/>
        <v>31854262.37751013</v>
      </c>
      <c r="U60" s="257">
        <f t="shared" si="16"/>
        <v>33818963.579512551</v>
      </c>
      <c r="V60" s="257">
        <f t="shared" si="62"/>
        <v>40205255.092891</v>
      </c>
      <c r="W60" s="257"/>
      <c r="X60" s="257">
        <f t="shared" si="17"/>
        <v>3911300531.3695254</v>
      </c>
      <c r="Y60" s="257">
        <f t="shared" si="18"/>
        <v>4408660631.6104879</v>
      </c>
      <c r="Z60" s="257">
        <f t="shared" si="19"/>
        <v>4680577172.621377</v>
      </c>
      <c r="AA60" s="258">
        <f t="shared" si="63"/>
        <v>4969264930.8915806</v>
      </c>
      <c r="AB60" s="258">
        <f t="shared" si="64"/>
        <v>5582251705.9163332</v>
      </c>
      <c r="AC60" s="258">
        <f t="shared" si="20"/>
        <v>4680577172.621377</v>
      </c>
      <c r="AD60" s="257">
        <f t="shared" si="21"/>
        <v>4969264930.8915806</v>
      </c>
      <c r="AE60" s="257">
        <f t="shared" si="65"/>
        <v>5275758318.4039583</v>
      </c>
      <c r="AF60" s="257">
        <f t="shared" si="66"/>
        <v>6272019794.4909964</v>
      </c>
      <c r="AG60" s="257"/>
      <c r="AH60" s="32" t="str">
        <f t="shared" si="22"/>
        <v>BERTAHAP</v>
      </c>
      <c r="AI60" s="259">
        <f t="shared" si="23"/>
        <v>0</v>
      </c>
      <c r="AJ60" s="260">
        <v>2</v>
      </c>
      <c r="AK60" s="261"/>
      <c r="AL60" s="257" t="e">
        <f>IF(AK60&gt;#REF!,"LB","KR")</f>
        <v>#REF!</v>
      </c>
      <c r="AM60" s="51">
        <f t="shared" si="24"/>
        <v>4302431000</v>
      </c>
      <c r="AN60" s="51">
        <f t="shared" si="24"/>
        <v>4849527000</v>
      </c>
      <c r="AO60" s="51">
        <f t="shared" si="24"/>
        <v>5148635000</v>
      </c>
      <c r="AP60" s="418">
        <f t="shared" si="24"/>
        <v>5466192000</v>
      </c>
      <c r="AQ60" s="418">
        <f t="shared" si="67"/>
        <v>5148635000</v>
      </c>
      <c r="AR60" s="51">
        <f t="shared" si="67"/>
        <v>5466192000</v>
      </c>
      <c r="AS60" s="51">
        <f t="shared" si="67"/>
        <v>5803335000</v>
      </c>
      <c r="AT60" s="42"/>
      <c r="AU60" s="422">
        <v>21</v>
      </c>
      <c r="AV60" s="297">
        <f t="shared" si="68"/>
        <v>-1009475.415803995</v>
      </c>
      <c r="AW60" s="297"/>
      <c r="AX60" s="297"/>
      <c r="AY60" s="297"/>
      <c r="AZ60" s="297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37">
        <f>P239</f>
        <v>30597832.494288005</v>
      </c>
      <c r="BW60" s="42"/>
      <c r="BX60" s="423"/>
      <c r="BY60" s="424"/>
      <c r="BZ60" s="424" t="str">
        <f>G83</f>
        <v>2BR-7</v>
      </c>
      <c r="CA60" s="425" t="str">
        <f>E83</f>
        <v>07</v>
      </c>
      <c r="CB60" s="424">
        <f t="shared" si="82"/>
        <v>101</v>
      </c>
      <c r="CC60" s="424">
        <f t="shared" si="82"/>
        <v>90</v>
      </c>
      <c r="CD60" s="424">
        <f>P83</f>
        <v>29448075.753672004</v>
      </c>
      <c r="CE60" s="424">
        <f t="shared" si="83"/>
        <v>2436206000</v>
      </c>
      <c r="CF60" s="424">
        <f t="shared" si="83"/>
        <v>2745993000</v>
      </c>
      <c r="CG60" s="424">
        <f t="shared" si="83"/>
        <v>2915360000</v>
      </c>
      <c r="CH60" s="424">
        <f t="shared" si="83"/>
        <v>3095173000</v>
      </c>
      <c r="CI60" s="424">
        <f>AS83</f>
        <v>3286076000</v>
      </c>
      <c r="CJ60" s="42"/>
      <c r="CK60" s="418">
        <f t="shared" si="75"/>
        <v>5803334253.9506178</v>
      </c>
      <c r="CL60" s="42">
        <f t="shared" si="76"/>
        <v>5457554000</v>
      </c>
      <c r="CM60" s="42">
        <f t="shared" si="76"/>
        <v>5794164000</v>
      </c>
      <c r="CN60" s="43">
        <f t="shared" si="26"/>
        <v>81863310</v>
      </c>
      <c r="CO60" s="43">
        <f t="shared" si="27"/>
        <v>57941640</v>
      </c>
      <c r="CP60" s="43">
        <f t="shared" si="28"/>
        <v>128715875</v>
      </c>
      <c r="CQ60" s="43">
        <f t="shared" si="29"/>
        <v>113879000</v>
      </c>
      <c r="CR60" s="420">
        <f t="shared" si="30"/>
        <v>6151535000</v>
      </c>
      <c r="CT60" s="250" t="s">
        <v>139</v>
      </c>
      <c r="CU60" s="251" t="s">
        <v>41</v>
      </c>
      <c r="CV60" s="252"/>
      <c r="CW60" s="40" t="s">
        <v>45</v>
      </c>
      <c r="CX60" s="253">
        <f t="shared" si="31"/>
        <v>0</v>
      </c>
      <c r="CY60" s="253">
        <f t="shared" si="32"/>
        <v>0</v>
      </c>
      <c r="CZ60" s="254">
        <f t="shared" si="33"/>
        <v>27506142.120000001</v>
      </c>
      <c r="DA60" s="254">
        <f t="shared" si="34"/>
        <v>0</v>
      </c>
      <c r="DB60" s="255">
        <f t="shared" si="35"/>
        <v>0</v>
      </c>
      <c r="DC60" s="305">
        <f t="shared" si="84"/>
        <v>0</v>
      </c>
      <c r="DD60" s="257">
        <f t="shared" si="37"/>
        <v>25072439.303650804</v>
      </c>
      <c r="DE60" s="257">
        <f t="shared" si="38"/>
        <v>28260645.074426204</v>
      </c>
      <c r="DF60" s="257">
        <f t="shared" si="39"/>
        <v>0</v>
      </c>
      <c r="DG60" s="257">
        <f t="shared" si="40"/>
        <v>31854262.37751013</v>
      </c>
      <c r="DH60" s="258">
        <f t="shared" si="41"/>
        <v>0</v>
      </c>
      <c r="DI60" s="257">
        <f t="shared" si="41"/>
        <v>31854262.37751013</v>
      </c>
      <c r="DJ60" s="257">
        <f t="shared" si="42"/>
        <v>33818963.579512551</v>
      </c>
      <c r="DK60" s="257"/>
      <c r="DL60" s="257">
        <f t="shared" si="43"/>
        <v>0</v>
      </c>
      <c r="DM60" s="257">
        <f t="shared" si="44"/>
        <v>0</v>
      </c>
      <c r="DN60" s="257">
        <f t="shared" si="45"/>
        <v>0</v>
      </c>
      <c r="DO60" s="258">
        <f t="shared" si="46"/>
        <v>0</v>
      </c>
      <c r="DP60" s="258">
        <f t="shared" si="47"/>
        <v>0</v>
      </c>
      <c r="DQ60" s="257">
        <f t="shared" si="48"/>
        <v>0</v>
      </c>
      <c r="DR60" s="257">
        <f t="shared" si="49"/>
        <v>0</v>
      </c>
      <c r="DS60" s="257"/>
      <c r="DT60" s="32" t="str">
        <f t="shared" si="50"/>
        <v>BERTAHAP</v>
      </c>
      <c r="DU60" s="259">
        <f t="shared" si="51"/>
        <v>0</v>
      </c>
      <c r="DV60" s="260">
        <v>2</v>
      </c>
      <c r="DW60" s="261"/>
      <c r="DX60" s="257" t="str">
        <f t="shared" si="52"/>
        <v>KR</v>
      </c>
      <c r="DY60" s="261">
        <f t="shared" si="53"/>
        <v>0</v>
      </c>
      <c r="DZ60" s="261">
        <f t="shared" si="53"/>
        <v>0</v>
      </c>
      <c r="EA60" s="261">
        <f t="shared" si="53"/>
        <v>0</v>
      </c>
      <c r="EB60" s="262">
        <f t="shared" si="53"/>
        <v>0</v>
      </c>
      <c r="EC60" s="262">
        <f t="shared" si="53"/>
        <v>0</v>
      </c>
      <c r="ED60" s="261">
        <f t="shared" si="53"/>
        <v>0</v>
      </c>
      <c r="EE60" s="261">
        <f t="shared" si="53"/>
        <v>0</v>
      </c>
      <c r="EF60" s="261">
        <f t="shared" si="77"/>
        <v>0</v>
      </c>
      <c r="EG60" s="51">
        <f t="shared" si="78"/>
        <v>0</v>
      </c>
      <c r="EH60" s="42">
        <f t="shared" si="78"/>
        <v>0</v>
      </c>
      <c r="EI60" s="58">
        <f t="shared" si="54"/>
        <v>0</v>
      </c>
      <c r="EJ60" s="58">
        <f t="shared" si="55"/>
        <v>0</v>
      </c>
      <c r="EK60" s="336">
        <f t="shared" si="56"/>
        <v>0</v>
      </c>
      <c r="EL60" s="131">
        <f t="shared" si="57"/>
        <v>0</v>
      </c>
      <c r="EM60" s="5">
        <f t="shared" si="58"/>
        <v>0</v>
      </c>
      <c r="EN60" s="5">
        <f t="shared" si="59"/>
        <v>0</v>
      </c>
      <c r="EO60" s="266">
        <f t="shared" si="79"/>
        <v>0</v>
      </c>
    </row>
    <row r="61" spans="1:145">
      <c r="A61" s="3">
        <f t="shared" si="60"/>
        <v>22</v>
      </c>
      <c r="B61" s="249">
        <v>2</v>
      </c>
      <c r="C61" s="522"/>
      <c r="D61" s="250" t="s">
        <v>139</v>
      </c>
      <c r="E61" s="251" t="s">
        <v>29</v>
      </c>
      <c r="F61" s="252"/>
      <c r="G61" s="40" t="s">
        <v>74</v>
      </c>
      <c r="H61" s="253">
        <f t="shared" si="5"/>
        <v>85</v>
      </c>
      <c r="I61" s="253">
        <f t="shared" si="6"/>
        <v>74</v>
      </c>
      <c r="J61" s="254">
        <f t="shared" si="7"/>
        <v>27506142.120000001</v>
      </c>
      <c r="K61" s="254">
        <f t="shared" si="8"/>
        <v>1</v>
      </c>
      <c r="L61" s="255">
        <f t="shared" si="9"/>
        <v>1.06</v>
      </c>
      <c r="M61" s="305">
        <f t="shared" si="85"/>
        <v>1.01</v>
      </c>
      <c r="N61" s="257">
        <f t="shared" si="11"/>
        <v>24608134.872101717</v>
      </c>
      <c r="O61" s="257">
        <f t="shared" si="12"/>
        <v>27737299.795270164</v>
      </c>
      <c r="P61" s="257">
        <f t="shared" si="13"/>
        <v>29448075.753672004</v>
      </c>
      <c r="Q61" s="257">
        <f t="shared" si="14"/>
        <v>31264368.62977846</v>
      </c>
      <c r="R61" s="257">
        <f t="shared" si="61"/>
        <v>35121004.32259801</v>
      </c>
      <c r="S61" s="258">
        <f t="shared" si="15"/>
        <v>29448075.753672004</v>
      </c>
      <c r="T61" s="257">
        <f t="shared" si="15"/>
        <v>31264368.62977846</v>
      </c>
      <c r="U61" s="257">
        <f t="shared" si="16"/>
        <v>33192686.476188242</v>
      </c>
      <c r="V61" s="257">
        <f t="shared" si="62"/>
        <v>39460713.331911534</v>
      </c>
      <c r="W61" s="257"/>
      <c r="X61" s="257">
        <f t="shared" si="17"/>
        <v>1821001980.535527</v>
      </c>
      <c r="Y61" s="257">
        <f t="shared" si="18"/>
        <v>2052560184.849992</v>
      </c>
      <c r="Z61" s="257">
        <f t="shared" si="19"/>
        <v>2179157605.7717285</v>
      </c>
      <c r="AA61" s="258">
        <f t="shared" si="63"/>
        <v>2313563278.6036062</v>
      </c>
      <c r="AB61" s="258">
        <f t="shared" si="64"/>
        <v>2598954319.8722529</v>
      </c>
      <c r="AC61" s="258">
        <f t="shared" si="20"/>
        <v>2179157605.7717285</v>
      </c>
      <c r="AD61" s="257">
        <f t="shared" si="21"/>
        <v>2313563278.6036062</v>
      </c>
      <c r="AE61" s="257">
        <f t="shared" si="65"/>
        <v>2456258799.2379298</v>
      </c>
      <c r="AF61" s="257">
        <f t="shared" si="66"/>
        <v>2920092786.5614533</v>
      </c>
      <c r="AG61" s="257"/>
      <c r="AH61" s="32" t="str">
        <f t="shared" si="22"/>
        <v>BERTAHAP</v>
      </c>
      <c r="AI61" s="259">
        <f t="shared" si="23"/>
        <v>0</v>
      </c>
      <c r="AJ61" s="260">
        <v>2</v>
      </c>
      <c r="AK61" s="261"/>
      <c r="AL61" s="257" t="e">
        <f>IF(AK61&gt;#REF!,"LB","KR")</f>
        <v>#REF!</v>
      </c>
      <c r="AM61" s="51">
        <f t="shared" si="24"/>
        <v>2003103000</v>
      </c>
      <c r="AN61" s="51">
        <f t="shared" si="24"/>
        <v>2257817000</v>
      </c>
      <c r="AO61" s="51">
        <f t="shared" si="24"/>
        <v>2397074000</v>
      </c>
      <c r="AP61" s="418">
        <f t="shared" si="24"/>
        <v>2544920000</v>
      </c>
      <c r="AQ61" s="418">
        <f t="shared" si="67"/>
        <v>2397074000</v>
      </c>
      <c r="AR61" s="51">
        <f t="shared" si="67"/>
        <v>2544920000</v>
      </c>
      <c r="AS61" s="51">
        <f t="shared" si="67"/>
        <v>2701885000</v>
      </c>
      <c r="AT61" s="42"/>
      <c r="AU61" s="422">
        <v>22</v>
      </c>
      <c r="AV61" s="297">
        <f t="shared" si="68"/>
        <v>-1565099.486627996</v>
      </c>
      <c r="AW61" s="297"/>
      <c r="AX61" s="297"/>
      <c r="AY61" s="297"/>
      <c r="AZ61" s="297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38">
        <f>P267</f>
        <v>30152232.991944</v>
      </c>
      <c r="BW61" s="42"/>
      <c r="BX61" s="423"/>
      <c r="BY61" s="424"/>
      <c r="BZ61" s="424" t="str">
        <f>G84</f>
        <v>2BR-9</v>
      </c>
      <c r="CA61" s="425" t="str">
        <f>E84</f>
        <v>09</v>
      </c>
      <c r="CB61" s="424">
        <f t="shared" si="82"/>
        <v>101</v>
      </c>
      <c r="CC61" s="424">
        <f t="shared" si="82"/>
        <v>90</v>
      </c>
      <c r="CD61" s="424">
        <f>P84</f>
        <v>29448075.753672004</v>
      </c>
      <c r="CE61" s="424">
        <f t="shared" si="83"/>
        <v>2436206000</v>
      </c>
      <c r="CF61" s="424">
        <f t="shared" si="83"/>
        <v>2745993000</v>
      </c>
      <c r="CG61" s="424">
        <f t="shared" si="83"/>
        <v>2915360000</v>
      </c>
      <c r="CH61" s="424">
        <f t="shared" si="83"/>
        <v>3095173000</v>
      </c>
      <c r="CI61" s="424">
        <f>AS84</f>
        <v>3286076000</v>
      </c>
      <c r="CJ61" s="42"/>
      <c r="CK61" s="418">
        <f t="shared" si="75"/>
        <v>2701884860.5325255</v>
      </c>
      <c r="CL61" s="42">
        <f t="shared" si="76"/>
        <v>2540899000</v>
      </c>
      <c r="CM61" s="42">
        <f t="shared" si="76"/>
        <v>2697616000</v>
      </c>
      <c r="CN61" s="43">
        <f t="shared" si="26"/>
        <v>38113485</v>
      </c>
      <c r="CO61" s="43">
        <f t="shared" si="27"/>
        <v>26976160</v>
      </c>
      <c r="CP61" s="43">
        <f t="shared" si="28"/>
        <v>59926850</v>
      </c>
      <c r="CQ61" s="43">
        <f t="shared" si="29"/>
        <v>53019166.666666664</v>
      </c>
      <c r="CR61" s="420">
        <f t="shared" si="30"/>
        <v>2863999000</v>
      </c>
      <c r="CT61" s="250" t="s">
        <v>139</v>
      </c>
      <c r="CU61" s="251">
        <v>10</v>
      </c>
      <c r="CV61" s="252"/>
      <c r="CW61" s="40" t="s">
        <v>48</v>
      </c>
      <c r="CX61" s="253">
        <f t="shared" si="31"/>
        <v>0</v>
      </c>
      <c r="CY61" s="253">
        <f t="shared" si="32"/>
        <v>0</v>
      </c>
      <c r="CZ61" s="254">
        <f t="shared" si="33"/>
        <v>27506142.120000001</v>
      </c>
      <c r="DA61" s="254">
        <f t="shared" si="34"/>
        <v>0</v>
      </c>
      <c r="DB61" s="255">
        <f t="shared" si="35"/>
        <v>0</v>
      </c>
      <c r="DC61" s="305">
        <f t="shared" si="84"/>
        <v>0</v>
      </c>
      <c r="DD61" s="257">
        <f t="shared" si="37"/>
        <v>24608134.872101717</v>
      </c>
      <c r="DE61" s="257">
        <f t="shared" si="38"/>
        <v>27737299.795270164</v>
      </c>
      <c r="DF61" s="257">
        <f t="shared" si="39"/>
        <v>0</v>
      </c>
      <c r="DG61" s="257">
        <f t="shared" si="40"/>
        <v>31264368.62977846</v>
      </c>
      <c r="DH61" s="258">
        <f t="shared" si="41"/>
        <v>0</v>
      </c>
      <c r="DI61" s="257">
        <f t="shared" si="41"/>
        <v>31264368.62977846</v>
      </c>
      <c r="DJ61" s="257">
        <f t="shared" si="42"/>
        <v>33192686.476188242</v>
      </c>
      <c r="DK61" s="257"/>
      <c r="DL61" s="257">
        <f t="shared" si="43"/>
        <v>0</v>
      </c>
      <c r="DM61" s="257">
        <f t="shared" si="44"/>
        <v>0</v>
      </c>
      <c r="DN61" s="257">
        <f t="shared" si="45"/>
        <v>0</v>
      </c>
      <c r="DO61" s="258">
        <f t="shared" si="46"/>
        <v>0</v>
      </c>
      <c r="DP61" s="258">
        <f t="shared" si="47"/>
        <v>0</v>
      </c>
      <c r="DQ61" s="257">
        <f t="shared" si="48"/>
        <v>0</v>
      </c>
      <c r="DR61" s="257">
        <f t="shared" si="49"/>
        <v>0</v>
      </c>
      <c r="DS61" s="257"/>
      <c r="DT61" s="32" t="str">
        <f t="shared" si="50"/>
        <v>BERTAHAP</v>
      </c>
      <c r="DU61" s="259">
        <f t="shared" si="51"/>
        <v>0</v>
      </c>
      <c r="DV61" s="260">
        <v>2</v>
      </c>
      <c r="DW61" s="261"/>
      <c r="DX61" s="257" t="str">
        <f t="shared" si="52"/>
        <v>KR</v>
      </c>
      <c r="DY61" s="261">
        <f t="shared" si="53"/>
        <v>0</v>
      </c>
      <c r="DZ61" s="261">
        <f t="shared" si="53"/>
        <v>0</v>
      </c>
      <c r="EA61" s="261">
        <f t="shared" si="53"/>
        <v>0</v>
      </c>
      <c r="EB61" s="262">
        <f t="shared" si="53"/>
        <v>0</v>
      </c>
      <c r="EC61" s="262">
        <f t="shared" si="53"/>
        <v>0</v>
      </c>
      <c r="ED61" s="261">
        <f t="shared" si="53"/>
        <v>0</v>
      </c>
      <c r="EE61" s="261">
        <f t="shared" si="53"/>
        <v>0</v>
      </c>
      <c r="EF61" s="261">
        <f t="shared" si="77"/>
        <v>0</v>
      </c>
      <c r="EG61" s="51">
        <f t="shared" si="78"/>
        <v>0</v>
      </c>
      <c r="EH61" s="42">
        <f t="shared" si="78"/>
        <v>0</v>
      </c>
      <c r="EI61" s="58">
        <f t="shared" si="54"/>
        <v>0</v>
      </c>
      <c r="EJ61" s="58">
        <f t="shared" si="55"/>
        <v>0</v>
      </c>
      <c r="EK61" s="336">
        <f t="shared" si="56"/>
        <v>0</v>
      </c>
      <c r="EL61" s="131">
        <f t="shared" si="57"/>
        <v>0</v>
      </c>
      <c r="EM61" s="5">
        <f t="shared" si="58"/>
        <v>0</v>
      </c>
      <c r="EN61" s="5">
        <f t="shared" si="59"/>
        <v>0</v>
      </c>
      <c r="EO61" s="266">
        <f t="shared" si="79"/>
        <v>0</v>
      </c>
    </row>
    <row r="62" spans="1:145">
      <c r="A62" s="3">
        <f t="shared" si="60"/>
        <v>23</v>
      </c>
      <c r="B62" s="249">
        <v>3</v>
      </c>
      <c r="C62" s="522"/>
      <c r="D62" s="250" t="s">
        <v>139</v>
      </c>
      <c r="E62" s="251" t="s">
        <v>32</v>
      </c>
      <c r="F62" s="252"/>
      <c r="G62" s="40" t="s">
        <v>56</v>
      </c>
      <c r="H62" s="253">
        <f t="shared" si="5"/>
        <v>85</v>
      </c>
      <c r="I62" s="253">
        <f t="shared" si="6"/>
        <v>74</v>
      </c>
      <c r="J62" s="254">
        <f t="shared" si="7"/>
        <v>27506142.120000001</v>
      </c>
      <c r="K62" s="254">
        <f t="shared" si="8"/>
        <v>1</v>
      </c>
      <c r="L62" s="255">
        <f t="shared" si="9"/>
        <v>1.06</v>
      </c>
      <c r="M62" s="305">
        <f t="shared" si="85"/>
        <v>1.01</v>
      </c>
      <c r="N62" s="257">
        <f t="shared" si="11"/>
        <v>24608134.872101717</v>
      </c>
      <c r="O62" s="257">
        <f t="shared" si="12"/>
        <v>27737299.795270164</v>
      </c>
      <c r="P62" s="257">
        <f t="shared" si="13"/>
        <v>29448075.753672004</v>
      </c>
      <c r="Q62" s="257">
        <f t="shared" si="14"/>
        <v>31264368.62977846</v>
      </c>
      <c r="R62" s="257">
        <f t="shared" si="61"/>
        <v>35121004.32259801</v>
      </c>
      <c r="S62" s="258">
        <f t="shared" si="15"/>
        <v>29448075.753672004</v>
      </c>
      <c r="T62" s="257">
        <f t="shared" si="15"/>
        <v>31264368.62977846</v>
      </c>
      <c r="U62" s="257">
        <f t="shared" si="16"/>
        <v>33192686.476188242</v>
      </c>
      <c r="V62" s="257">
        <f t="shared" si="62"/>
        <v>39460713.331911534</v>
      </c>
      <c r="W62" s="257"/>
      <c r="X62" s="257">
        <f t="shared" si="17"/>
        <v>1821001980.535527</v>
      </c>
      <c r="Y62" s="257">
        <f t="shared" si="18"/>
        <v>2052560184.849992</v>
      </c>
      <c r="Z62" s="257">
        <f t="shared" si="19"/>
        <v>2179157605.7717285</v>
      </c>
      <c r="AA62" s="258">
        <f t="shared" si="63"/>
        <v>2313563278.6036062</v>
      </c>
      <c r="AB62" s="258">
        <f t="shared" si="64"/>
        <v>2598954319.8722529</v>
      </c>
      <c r="AC62" s="258">
        <f t="shared" si="20"/>
        <v>2179157605.7717285</v>
      </c>
      <c r="AD62" s="257">
        <f t="shared" si="21"/>
        <v>2313563278.6036062</v>
      </c>
      <c r="AE62" s="257">
        <f t="shared" si="65"/>
        <v>2456258799.2379298</v>
      </c>
      <c r="AF62" s="257">
        <f t="shared" si="66"/>
        <v>2920092786.5614533</v>
      </c>
      <c r="AG62" s="257"/>
      <c r="AH62" s="32" t="str">
        <f t="shared" si="22"/>
        <v>BERTAHAP</v>
      </c>
      <c r="AI62" s="259">
        <f t="shared" si="23"/>
        <v>0</v>
      </c>
      <c r="AJ62" s="260">
        <v>2</v>
      </c>
      <c r="AK62" s="261"/>
      <c r="AL62" s="257" t="e">
        <f>IF(AK62&gt;#REF!,"LB","KR")</f>
        <v>#REF!</v>
      </c>
      <c r="AM62" s="51">
        <f t="shared" si="24"/>
        <v>2003103000</v>
      </c>
      <c r="AN62" s="51">
        <f t="shared" si="24"/>
        <v>2257817000</v>
      </c>
      <c r="AO62" s="51">
        <f t="shared" si="24"/>
        <v>2397074000</v>
      </c>
      <c r="AP62" s="418">
        <f t="shared" si="24"/>
        <v>2544920000</v>
      </c>
      <c r="AQ62" s="418">
        <f t="shared" si="67"/>
        <v>2397074000</v>
      </c>
      <c r="AR62" s="51">
        <f t="shared" si="67"/>
        <v>2544920000</v>
      </c>
      <c r="AS62" s="51">
        <f t="shared" si="67"/>
        <v>2701885000</v>
      </c>
      <c r="AT62" s="42"/>
      <c r="AU62" s="422">
        <v>23</v>
      </c>
      <c r="AV62" s="297">
        <f t="shared" si="68"/>
        <v>-1565099.486627996</v>
      </c>
      <c r="AW62" s="297"/>
      <c r="AX62" s="297"/>
      <c r="AY62" s="297"/>
      <c r="AZ62" s="297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39">
        <f>P268</f>
        <v>29593858.306908</v>
      </c>
      <c r="BW62" s="42"/>
      <c r="BX62" s="423">
        <v>7</v>
      </c>
      <c r="BY62" s="424" t="s">
        <v>140</v>
      </c>
      <c r="BZ62" s="424" t="str">
        <f>G105</f>
        <v>2BR-3</v>
      </c>
      <c r="CA62" s="425" t="str">
        <f>E105</f>
        <v>03</v>
      </c>
      <c r="CB62" s="424">
        <f>H105</f>
        <v>85</v>
      </c>
      <c r="CC62" s="424">
        <f>I105</f>
        <v>74</v>
      </c>
      <c r="CD62" s="424">
        <f>P105</f>
        <v>29448075.753672004</v>
      </c>
      <c r="CE62" s="424">
        <f>AM105</f>
        <v>2003103000</v>
      </c>
      <c r="CF62" s="424">
        <f>AN105</f>
        <v>2257817000</v>
      </c>
      <c r="CG62" s="424">
        <f>AO105</f>
        <v>2397074000</v>
      </c>
      <c r="CH62" s="424">
        <f>AP105</f>
        <v>2544920000</v>
      </c>
      <c r="CI62" s="424">
        <f>AS105</f>
        <v>2701885000</v>
      </c>
      <c r="CJ62" s="42">
        <v>12</v>
      </c>
      <c r="CK62" s="418">
        <f t="shared" si="75"/>
        <v>2701884860.5325255</v>
      </c>
      <c r="CL62" s="42">
        <f t="shared" si="76"/>
        <v>2540899000</v>
      </c>
      <c r="CM62" s="42">
        <f t="shared" si="76"/>
        <v>2697616000</v>
      </c>
      <c r="CN62" s="43">
        <f t="shared" si="26"/>
        <v>38113485</v>
      </c>
      <c r="CO62" s="43">
        <f t="shared" si="27"/>
        <v>26976160</v>
      </c>
      <c r="CP62" s="43">
        <f t="shared" si="28"/>
        <v>59926850</v>
      </c>
      <c r="CQ62" s="43">
        <f t="shared" si="29"/>
        <v>53019166.666666664</v>
      </c>
      <c r="CR62" s="420">
        <f t="shared" si="30"/>
        <v>2863999000</v>
      </c>
      <c r="CT62" s="250" t="s">
        <v>139</v>
      </c>
      <c r="CU62" s="285">
        <v>12</v>
      </c>
      <c r="CV62" s="252"/>
      <c r="CW62" s="40" t="s">
        <v>50</v>
      </c>
      <c r="CX62" s="253">
        <f t="shared" si="31"/>
        <v>0</v>
      </c>
      <c r="CY62" s="253">
        <f t="shared" si="32"/>
        <v>0</v>
      </c>
      <c r="CZ62" s="254">
        <f t="shared" si="33"/>
        <v>27506142.120000001</v>
      </c>
      <c r="DA62" s="254">
        <f t="shared" si="34"/>
        <v>0</v>
      </c>
      <c r="DB62" s="255">
        <f t="shared" si="35"/>
        <v>0</v>
      </c>
      <c r="DC62" s="305">
        <f t="shared" si="84"/>
        <v>0</v>
      </c>
      <c r="DD62" s="257">
        <f t="shared" si="37"/>
        <v>24608134.872101717</v>
      </c>
      <c r="DE62" s="257">
        <f t="shared" si="38"/>
        <v>27737299.795270164</v>
      </c>
      <c r="DF62" s="257">
        <f t="shared" si="39"/>
        <v>0</v>
      </c>
      <c r="DG62" s="257">
        <f t="shared" si="40"/>
        <v>31264368.62977846</v>
      </c>
      <c r="DH62" s="258">
        <f t="shared" si="41"/>
        <v>0</v>
      </c>
      <c r="DI62" s="257">
        <f t="shared" si="41"/>
        <v>31264368.62977846</v>
      </c>
      <c r="DJ62" s="257">
        <f t="shared" si="42"/>
        <v>33192686.476188242</v>
      </c>
      <c r="DK62" s="257"/>
      <c r="DL62" s="257">
        <f t="shared" si="43"/>
        <v>0</v>
      </c>
      <c r="DM62" s="257">
        <f t="shared" si="44"/>
        <v>0</v>
      </c>
      <c r="DN62" s="257">
        <f t="shared" si="45"/>
        <v>0</v>
      </c>
      <c r="DO62" s="258">
        <f t="shared" si="46"/>
        <v>0</v>
      </c>
      <c r="DP62" s="258">
        <f t="shared" si="47"/>
        <v>0</v>
      </c>
      <c r="DQ62" s="257">
        <f t="shared" si="48"/>
        <v>0</v>
      </c>
      <c r="DR62" s="257">
        <f t="shared" si="49"/>
        <v>0</v>
      </c>
      <c r="DS62" s="257"/>
      <c r="DT62" s="32" t="str">
        <f t="shared" si="50"/>
        <v>BERTAHAP</v>
      </c>
      <c r="DU62" s="259">
        <f t="shared" si="51"/>
        <v>0</v>
      </c>
      <c r="DV62" s="260">
        <v>2</v>
      </c>
      <c r="DW62" s="261"/>
      <c r="DX62" s="257" t="str">
        <f t="shared" si="52"/>
        <v>KR</v>
      </c>
      <c r="DY62" s="261">
        <f t="shared" si="53"/>
        <v>0</v>
      </c>
      <c r="DZ62" s="261">
        <f t="shared" si="53"/>
        <v>0</v>
      </c>
      <c r="EA62" s="261">
        <f t="shared" si="53"/>
        <v>0</v>
      </c>
      <c r="EB62" s="262">
        <f t="shared" si="53"/>
        <v>0</v>
      </c>
      <c r="EC62" s="262">
        <f t="shared" si="53"/>
        <v>0</v>
      </c>
      <c r="ED62" s="261">
        <f t="shared" si="53"/>
        <v>0</v>
      </c>
      <c r="EE62" s="261">
        <f t="shared" si="53"/>
        <v>0</v>
      </c>
      <c r="EF62" s="261">
        <f t="shared" si="77"/>
        <v>0</v>
      </c>
      <c r="EG62" s="51">
        <f t="shared" si="78"/>
        <v>0</v>
      </c>
      <c r="EH62" s="42">
        <f t="shared" si="78"/>
        <v>0</v>
      </c>
      <c r="EI62" s="58">
        <f t="shared" si="54"/>
        <v>0</v>
      </c>
      <c r="EJ62" s="58">
        <f t="shared" si="55"/>
        <v>0</v>
      </c>
      <c r="EK62" s="336">
        <f t="shared" si="56"/>
        <v>0</v>
      </c>
      <c r="EL62" s="131">
        <f t="shared" si="57"/>
        <v>0</v>
      </c>
      <c r="EM62" s="5">
        <f t="shared" si="58"/>
        <v>0</v>
      </c>
      <c r="EN62" s="5">
        <f t="shared" si="59"/>
        <v>0</v>
      </c>
      <c r="EO62" s="266">
        <f t="shared" si="79"/>
        <v>0</v>
      </c>
    </row>
    <row r="63" spans="1:145">
      <c r="A63" s="3">
        <f t="shared" si="60"/>
        <v>24</v>
      </c>
      <c r="B63" s="249">
        <v>4</v>
      </c>
      <c r="C63" s="522"/>
      <c r="D63" s="250" t="s">
        <v>139</v>
      </c>
      <c r="E63" s="251" t="s">
        <v>38</v>
      </c>
      <c r="F63" s="252"/>
      <c r="G63" s="40" t="s">
        <v>58</v>
      </c>
      <c r="H63" s="253">
        <f t="shared" si="5"/>
        <v>101</v>
      </c>
      <c r="I63" s="253">
        <f t="shared" si="6"/>
        <v>90</v>
      </c>
      <c r="J63" s="254">
        <f t="shared" si="7"/>
        <v>27506142.120000001</v>
      </c>
      <c r="K63" s="254">
        <f t="shared" si="8"/>
        <v>1</v>
      </c>
      <c r="L63" s="255">
        <f t="shared" si="9"/>
        <v>1.06</v>
      </c>
      <c r="M63" s="305">
        <f t="shared" si="85"/>
        <v>1.01</v>
      </c>
      <c r="N63" s="257">
        <f t="shared" si="11"/>
        <v>24608134.872101717</v>
      </c>
      <c r="O63" s="257">
        <f t="shared" si="12"/>
        <v>27737299.795270164</v>
      </c>
      <c r="P63" s="257">
        <f t="shared" si="13"/>
        <v>29448075.753672004</v>
      </c>
      <c r="Q63" s="257">
        <f t="shared" si="14"/>
        <v>31264368.62977846</v>
      </c>
      <c r="R63" s="257">
        <f t="shared" si="61"/>
        <v>35121004.32259801</v>
      </c>
      <c r="S63" s="258">
        <f t="shared" si="15"/>
        <v>29448075.753672004</v>
      </c>
      <c r="T63" s="257">
        <f t="shared" si="15"/>
        <v>31264368.62977846</v>
      </c>
      <c r="U63" s="257">
        <f t="shared" si="16"/>
        <v>33192686.476188242</v>
      </c>
      <c r="V63" s="257">
        <f t="shared" si="62"/>
        <v>39460713.331911534</v>
      </c>
      <c r="W63" s="257"/>
      <c r="X63" s="257">
        <f t="shared" si="17"/>
        <v>2214732138.4891543</v>
      </c>
      <c r="Y63" s="257">
        <f t="shared" si="18"/>
        <v>2496356981.5743146</v>
      </c>
      <c r="Z63" s="257">
        <f t="shared" si="19"/>
        <v>2650326817.8304806</v>
      </c>
      <c r="AA63" s="258">
        <f t="shared" si="63"/>
        <v>2813793176.6800613</v>
      </c>
      <c r="AB63" s="258">
        <f t="shared" si="64"/>
        <v>3160890389.0338211</v>
      </c>
      <c r="AC63" s="258">
        <f t="shared" si="20"/>
        <v>2650326817.8304806</v>
      </c>
      <c r="AD63" s="257">
        <f t="shared" si="21"/>
        <v>2813793176.6800613</v>
      </c>
      <c r="AE63" s="257">
        <f t="shared" si="65"/>
        <v>2987341782.8569417</v>
      </c>
      <c r="AF63" s="257">
        <f t="shared" si="66"/>
        <v>3551464199.8720379</v>
      </c>
      <c r="AG63" s="257"/>
      <c r="AH63" s="32" t="str">
        <f t="shared" si="22"/>
        <v>BERTAHAP</v>
      </c>
      <c r="AI63" s="259">
        <f t="shared" si="23"/>
        <v>0</v>
      </c>
      <c r="AJ63" s="260">
        <v>2</v>
      </c>
      <c r="AK63" s="261"/>
      <c r="AL63" s="257" t="e">
        <f>IF(AK63&gt;#REF!,"LB","KR")</f>
        <v>#REF!</v>
      </c>
      <c r="AM63" s="51">
        <f t="shared" si="24"/>
        <v>2436206000</v>
      </c>
      <c r="AN63" s="51">
        <f t="shared" si="24"/>
        <v>2745993000</v>
      </c>
      <c r="AO63" s="51">
        <f t="shared" si="24"/>
        <v>2915360000</v>
      </c>
      <c r="AP63" s="418">
        <f t="shared" si="24"/>
        <v>3095173000</v>
      </c>
      <c r="AQ63" s="418">
        <f t="shared" si="67"/>
        <v>2915360000</v>
      </c>
      <c r="AR63" s="51">
        <f t="shared" si="67"/>
        <v>3095173000</v>
      </c>
      <c r="AS63" s="51">
        <f t="shared" si="67"/>
        <v>3286076000</v>
      </c>
      <c r="AT63" s="42"/>
      <c r="AU63" s="422">
        <v>24</v>
      </c>
      <c r="AV63" s="297">
        <f t="shared" si="68"/>
        <v>-1565099.486627996</v>
      </c>
      <c r="AW63" s="297"/>
      <c r="AX63" s="297"/>
      <c r="AY63" s="297"/>
      <c r="AZ63" s="297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40">
        <f>P270</f>
        <v>29593858.306908</v>
      </c>
      <c r="BW63" s="42"/>
      <c r="BX63" s="426"/>
      <c r="BY63" s="424"/>
      <c r="BZ63" s="424" t="str">
        <f>G108</f>
        <v>2BR-9</v>
      </c>
      <c r="CA63" s="425" t="str">
        <f>E108</f>
        <v>09</v>
      </c>
      <c r="CB63" s="424">
        <f t="shared" ref="CB63:CC67" si="86">H108</f>
        <v>101</v>
      </c>
      <c r="CC63" s="424">
        <f t="shared" si="86"/>
        <v>90</v>
      </c>
      <c r="CD63" s="424">
        <f>P108</f>
        <v>29448075.753672004</v>
      </c>
      <c r="CE63" s="424">
        <f t="shared" ref="CE63:CH67" si="87">AM108</f>
        <v>2436206000</v>
      </c>
      <c r="CF63" s="424">
        <f t="shared" si="87"/>
        <v>2745993000</v>
      </c>
      <c r="CG63" s="424">
        <f t="shared" si="87"/>
        <v>2915360000</v>
      </c>
      <c r="CH63" s="424">
        <f t="shared" si="87"/>
        <v>3095173000</v>
      </c>
      <c r="CI63" s="424">
        <f>AS108</f>
        <v>3286076000</v>
      </c>
      <c r="CJ63" s="42"/>
      <c r="CK63" s="418">
        <f t="shared" si="75"/>
        <v>3286076210.4227395</v>
      </c>
      <c r="CL63" s="42">
        <f t="shared" si="76"/>
        <v>3090282000</v>
      </c>
      <c r="CM63" s="42">
        <f t="shared" si="76"/>
        <v>3280884000</v>
      </c>
      <c r="CN63" s="43">
        <f t="shared" si="26"/>
        <v>46354230</v>
      </c>
      <c r="CO63" s="43">
        <f t="shared" si="27"/>
        <v>32808840</v>
      </c>
      <c r="CP63" s="43">
        <f t="shared" si="28"/>
        <v>72884000</v>
      </c>
      <c r="CQ63" s="43">
        <f t="shared" si="29"/>
        <v>64482770.833333336</v>
      </c>
      <c r="CR63" s="420">
        <f t="shared" si="30"/>
        <v>3483242000</v>
      </c>
      <c r="CT63" s="250" t="s">
        <v>139</v>
      </c>
      <c r="CU63" s="285">
        <v>18</v>
      </c>
      <c r="CV63" s="252"/>
      <c r="CW63" s="40" t="s">
        <v>54</v>
      </c>
      <c r="CX63" s="253">
        <f t="shared" si="31"/>
        <v>0</v>
      </c>
      <c r="CY63" s="253">
        <f t="shared" si="32"/>
        <v>0</v>
      </c>
      <c r="CZ63" s="254">
        <f t="shared" si="33"/>
        <v>27506142.120000001</v>
      </c>
      <c r="DA63" s="254">
        <f t="shared" si="34"/>
        <v>0</v>
      </c>
      <c r="DB63" s="255">
        <f t="shared" si="35"/>
        <v>0</v>
      </c>
      <c r="DC63" s="305">
        <f t="shared" si="84"/>
        <v>0</v>
      </c>
      <c r="DD63" s="257">
        <f t="shared" si="37"/>
        <v>24608134.872101717</v>
      </c>
      <c r="DE63" s="257">
        <f t="shared" si="38"/>
        <v>27737299.795270164</v>
      </c>
      <c r="DF63" s="257">
        <f t="shared" si="39"/>
        <v>0</v>
      </c>
      <c r="DG63" s="257">
        <f t="shared" si="40"/>
        <v>31264368.62977846</v>
      </c>
      <c r="DH63" s="258">
        <f t="shared" si="41"/>
        <v>0</v>
      </c>
      <c r="DI63" s="257">
        <f t="shared" si="41"/>
        <v>31264368.62977846</v>
      </c>
      <c r="DJ63" s="257">
        <f t="shared" si="42"/>
        <v>33192686.476188242</v>
      </c>
      <c r="DK63" s="257"/>
      <c r="DL63" s="257">
        <f t="shared" si="43"/>
        <v>0</v>
      </c>
      <c r="DM63" s="257">
        <f t="shared" si="44"/>
        <v>0</v>
      </c>
      <c r="DN63" s="257">
        <f t="shared" si="45"/>
        <v>0</v>
      </c>
      <c r="DO63" s="258">
        <f t="shared" si="46"/>
        <v>0</v>
      </c>
      <c r="DP63" s="258">
        <f t="shared" si="47"/>
        <v>0</v>
      </c>
      <c r="DQ63" s="257">
        <f t="shared" si="48"/>
        <v>0</v>
      </c>
      <c r="DR63" s="257">
        <f t="shared" si="49"/>
        <v>0</v>
      </c>
      <c r="DS63" s="257"/>
      <c r="DT63" s="32" t="str">
        <f t="shared" si="50"/>
        <v>BERTAHAP</v>
      </c>
      <c r="DU63" s="259">
        <f t="shared" si="51"/>
        <v>0</v>
      </c>
      <c r="DV63" s="260">
        <v>2</v>
      </c>
      <c r="DW63" s="261"/>
      <c r="DX63" s="257" t="str">
        <f t="shared" si="52"/>
        <v>KR</v>
      </c>
      <c r="DY63" s="261">
        <f t="shared" si="53"/>
        <v>0</v>
      </c>
      <c r="DZ63" s="261">
        <f t="shared" si="53"/>
        <v>0</v>
      </c>
      <c r="EA63" s="261">
        <f t="shared" si="53"/>
        <v>0</v>
      </c>
      <c r="EB63" s="262">
        <f t="shared" si="53"/>
        <v>0</v>
      </c>
      <c r="EC63" s="262">
        <f t="shared" si="53"/>
        <v>0</v>
      </c>
      <c r="ED63" s="261">
        <f t="shared" si="53"/>
        <v>0</v>
      </c>
      <c r="EE63" s="261">
        <f t="shared" si="53"/>
        <v>0</v>
      </c>
      <c r="EF63" s="261">
        <f t="shared" si="77"/>
        <v>0</v>
      </c>
      <c r="EG63" s="51">
        <f t="shared" si="78"/>
        <v>0</v>
      </c>
      <c r="EH63" s="42">
        <f t="shared" si="78"/>
        <v>0</v>
      </c>
      <c r="EI63" s="58">
        <f t="shared" si="54"/>
        <v>0</v>
      </c>
      <c r="EJ63" s="58">
        <f t="shared" si="55"/>
        <v>0</v>
      </c>
      <c r="EK63" s="336">
        <f t="shared" si="56"/>
        <v>0</v>
      </c>
      <c r="EL63" s="131">
        <f t="shared" si="57"/>
        <v>0</v>
      </c>
      <c r="EM63" s="5">
        <f t="shared" si="58"/>
        <v>0</v>
      </c>
      <c r="EN63" s="5">
        <f t="shared" si="59"/>
        <v>0</v>
      </c>
      <c r="EO63" s="266">
        <f t="shared" si="79"/>
        <v>0</v>
      </c>
    </row>
    <row r="64" spans="1:145">
      <c r="A64" s="3">
        <f t="shared" si="60"/>
        <v>25</v>
      </c>
      <c r="B64" s="249">
        <v>5</v>
      </c>
      <c r="C64" s="522"/>
      <c r="D64" s="250" t="s">
        <v>139</v>
      </c>
      <c r="E64" s="251" t="s">
        <v>44</v>
      </c>
      <c r="F64" s="252"/>
      <c r="G64" s="40" t="s">
        <v>60</v>
      </c>
      <c r="H64" s="253">
        <f t="shared" si="5"/>
        <v>101</v>
      </c>
      <c r="I64" s="253">
        <f t="shared" si="6"/>
        <v>90</v>
      </c>
      <c r="J64" s="254">
        <f t="shared" si="7"/>
        <v>27506142.120000001</v>
      </c>
      <c r="K64" s="254">
        <f t="shared" si="8"/>
        <v>1</v>
      </c>
      <c r="L64" s="255">
        <f t="shared" si="9"/>
        <v>1.06</v>
      </c>
      <c r="M64" s="305">
        <f t="shared" si="85"/>
        <v>1.01</v>
      </c>
      <c r="N64" s="257">
        <f t="shared" si="11"/>
        <v>24608134.872101717</v>
      </c>
      <c r="O64" s="257">
        <f t="shared" si="12"/>
        <v>27737299.795270164</v>
      </c>
      <c r="P64" s="257">
        <f t="shared" si="13"/>
        <v>29448075.753672004</v>
      </c>
      <c r="Q64" s="257">
        <f t="shared" si="14"/>
        <v>31264368.62977846</v>
      </c>
      <c r="R64" s="257">
        <f t="shared" si="61"/>
        <v>35121004.32259801</v>
      </c>
      <c r="S64" s="258">
        <f t="shared" si="15"/>
        <v>29448075.753672004</v>
      </c>
      <c r="T64" s="257">
        <f t="shared" si="15"/>
        <v>31264368.62977846</v>
      </c>
      <c r="U64" s="257">
        <f t="shared" si="16"/>
        <v>33192686.476188242</v>
      </c>
      <c r="V64" s="257">
        <f t="shared" si="62"/>
        <v>39460713.331911534</v>
      </c>
      <c r="W64" s="257"/>
      <c r="X64" s="257">
        <f t="shared" si="17"/>
        <v>2214732138.4891543</v>
      </c>
      <c r="Y64" s="257">
        <f t="shared" si="18"/>
        <v>2496356981.5743146</v>
      </c>
      <c r="Z64" s="257">
        <f t="shared" si="19"/>
        <v>2650326817.8304806</v>
      </c>
      <c r="AA64" s="258">
        <f t="shared" si="63"/>
        <v>2813793176.6800613</v>
      </c>
      <c r="AB64" s="258">
        <f t="shared" si="64"/>
        <v>3160890389.0338211</v>
      </c>
      <c r="AC64" s="258">
        <f t="shared" si="20"/>
        <v>2650326817.8304806</v>
      </c>
      <c r="AD64" s="257">
        <f t="shared" si="21"/>
        <v>2813793176.6800613</v>
      </c>
      <c r="AE64" s="257">
        <f t="shared" si="65"/>
        <v>2987341782.8569417</v>
      </c>
      <c r="AF64" s="257">
        <f t="shared" si="66"/>
        <v>3551464199.8720379</v>
      </c>
      <c r="AG64" s="257"/>
      <c r="AH64" s="32" t="str">
        <f t="shared" si="22"/>
        <v>BERTAHAP</v>
      </c>
      <c r="AI64" s="259">
        <f t="shared" si="23"/>
        <v>0</v>
      </c>
      <c r="AJ64" s="260">
        <v>2</v>
      </c>
      <c r="AK64" s="261"/>
      <c r="AL64" s="257" t="e">
        <f>IF(AK64&gt;#REF!,"LB","KR")</f>
        <v>#REF!</v>
      </c>
      <c r="AM64" s="51">
        <f t="shared" si="24"/>
        <v>2436206000</v>
      </c>
      <c r="AN64" s="51">
        <f t="shared" si="24"/>
        <v>2745993000</v>
      </c>
      <c r="AO64" s="51">
        <f t="shared" si="24"/>
        <v>2915360000</v>
      </c>
      <c r="AP64" s="418">
        <f t="shared" si="24"/>
        <v>3095173000</v>
      </c>
      <c r="AQ64" s="418">
        <f t="shared" si="67"/>
        <v>2915360000</v>
      </c>
      <c r="AR64" s="51">
        <f t="shared" si="67"/>
        <v>3095173000</v>
      </c>
      <c r="AS64" s="51">
        <f t="shared" si="67"/>
        <v>3286076000</v>
      </c>
      <c r="AT64" s="42"/>
      <c r="AU64" s="422">
        <v>25</v>
      </c>
      <c r="AV64" s="297">
        <f t="shared" si="68"/>
        <v>-1565099.486627996</v>
      </c>
      <c r="AW64" s="297"/>
      <c r="AX64" s="297"/>
      <c r="AY64" s="297"/>
      <c r="AZ64" s="297"/>
      <c r="BA64" s="297"/>
      <c r="BB64" s="297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41">
        <f>P274</f>
        <v>30710607.67698</v>
      </c>
      <c r="BW64" s="42"/>
      <c r="BX64" s="426"/>
      <c r="BY64" s="424"/>
      <c r="BZ64" s="424" t="str">
        <f>G109</f>
        <v>2BR-11</v>
      </c>
      <c r="CA64" s="425">
        <f>E109</f>
        <v>11</v>
      </c>
      <c r="CB64" s="424">
        <f t="shared" si="86"/>
        <v>101</v>
      </c>
      <c r="CC64" s="424">
        <f t="shared" si="86"/>
        <v>90</v>
      </c>
      <c r="CD64" s="424">
        <f>P109</f>
        <v>29448075.753672004</v>
      </c>
      <c r="CE64" s="424">
        <f t="shared" si="87"/>
        <v>2436206000</v>
      </c>
      <c r="CF64" s="424">
        <f t="shared" si="87"/>
        <v>2745993000</v>
      </c>
      <c r="CG64" s="424">
        <f t="shared" si="87"/>
        <v>2915360000</v>
      </c>
      <c r="CH64" s="424">
        <f t="shared" si="87"/>
        <v>3095173000</v>
      </c>
      <c r="CI64" s="424">
        <f>AS109</f>
        <v>3286076000</v>
      </c>
      <c r="CJ64" s="42"/>
      <c r="CK64" s="418">
        <f t="shared" si="75"/>
        <v>3286076210.4227395</v>
      </c>
      <c r="CL64" s="42">
        <f t="shared" si="76"/>
        <v>3090282000</v>
      </c>
      <c r="CM64" s="42">
        <f t="shared" si="76"/>
        <v>3280884000</v>
      </c>
      <c r="CN64" s="43">
        <f t="shared" si="26"/>
        <v>46354230</v>
      </c>
      <c r="CO64" s="43">
        <f t="shared" si="27"/>
        <v>32808840</v>
      </c>
      <c r="CP64" s="43">
        <f t="shared" si="28"/>
        <v>72884000</v>
      </c>
      <c r="CQ64" s="43">
        <f t="shared" si="29"/>
        <v>64482770.833333336</v>
      </c>
      <c r="CR64" s="420">
        <f t="shared" si="30"/>
        <v>3483242000</v>
      </c>
      <c r="CT64" s="250" t="s">
        <v>139</v>
      </c>
      <c r="CU64" s="285">
        <v>20</v>
      </c>
      <c r="CV64" s="252"/>
      <c r="CW64" s="40" t="s">
        <v>70</v>
      </c>
      <c r="CX64" s="253">
        <f t="shared" si="31"/>
        <v>0</v>
      </c>
      <c r="CY64" s="253">
        <f t="shared" si="32"/>
        <v>0</v>
      </c>
      <c r="CZ64" s="254">
        <f t="shared" si="33"/>
        <v>27506142.120000001</v>
      </c>
      <c r="DA64" s="254">
        <f t="shared" si="34"/>
        <v>0</v>
      </c>
      <c r="DB64" s="255">
        <f t="shared" si="35"/>
        <v>0</v>
      </c>
      <c r="DC64" s="305">
        <f t="shared" si="84"/>
        <v>0</v>
      </c>
      <c r="DD64" s="257">
        <f t="shared" si="37"/>
        <v>24608134.872101717</v>
      </c>
      <c r="DE64" s="257">
        <f t="shared" si="38"/>
        <v>27737299.795270164</v>
      </c>
      <c r="DF64" s="257">
        <f t="shared" si="39"/>
        <v>0</v>
      </c>
      <c r="DG64" s="257">
        <f t="shared" si="40"/>
        <v>31264368.62977846</v>
      </c>
      <c r="DH64" s="258">
        <f t="shared" si="41"/>
        <v>0</v>
      </c>
      <c r="DI64" s="257">
        <f t="shared" si="41"/>
        <v>31264368.62977846</v>
      </c>
      <c r="DJ64" s="257">
        <f t="shared" si="42"/>
        <v>33192686.476188242</v>
      </c>
      <c r="DK64" s="257"/>
      <c r="DL64" s="257">
        <f t="shared" si="43"/>
        <v>0</v>
      </c>
      <c r="DM64" s="257">
        <f t="shared" si="44"/>
        <v>0</v>
      </c>
      <c r="DN64" s="257">
        <f t="shared" si="45"/>
        <v>0</v>
      </c>
      <c r="DO64" s="258">
        <f t="shared" si="46"/>
        <v>0</v>
      </c>
      <c r="DP64" s="258">
        <f t="shared" si="47"/>
        <v>0</v>
      </c>
      <c r="DQ64" s="257">
        <f t="shared" si="48"/>
        <v>0</v>
      </c>
      <c r="DR64" s="257">
        <f t="shared" si="49"/>
        <v>0</v>
      </c>
      <c r="DS64" s="257"/>
      <c r="DT64" s="32" t="str">
        <f t="shared" si="50"/>
        <v>BERTAHAP</v>
      </c>
      <c r="DU64" s="259">
        <f t="shared" si="51"/>
        <v>0</v>
      </c>
      <c r="DV64" s="260">
        <v>2</v>
      </c>
      <c r="DW64" s="261"/>
      <c r="DX64" s="257" t="str">
        <f t="shared" si="52"/>
        <v>KR</v>
      </c>
      <c r="DY64" s="261">
        <f t="shared" si="53"/>
        <v>0</v>
      </c>
      <c r="DZ64" s="261">
        <f t="shared" si="53"/>
        <v>0</v>
      </c>
      <c r="EA64" s="261">
        <f t="shared" si="53"/>
        <v>0</v>
      </c>
      <c r="EB64" s="262">
        <f t="shared" si="53"/>
        <v>0</v>
      </c>
      <c r="EC64" s="262">
        <f t="shared" si="53"/>
        <v>0</v>
      </c>
      <c r="ED64" s="261">
        <f t="shared" si="53"/>
        <v>0</v>
      </c>
      <c r="EE64" s="261">
        <f t="shared" si="53"/>
        <v>0</v>
      </c>
      <c r="EF64" s="261">
        <f t="shared" si="77"/>
        <v>0</v>
      </c>
      <c r="EG64" s="51">
        <f t="shared" si="78"/>
        <v>0</v>
      </c>
      <c r="EH64" s="42">
        <f t="shared" si="78"/>
        <v>0</v>
      </c>
      <c r="EI64" s="58">
        <f t="shared" si="54"/>
        <v>0</v>
      </c>
      <c r="EJ64" s="58">
        <f t="shared" si="55"/>
        <v>0</v>
      </c>
      <c r="EK64" s="336">
        <f t="shared" si="56"/>
        <v>0</v>
      </c>
      <c r="EL64" s="131">
        <f t="shared" si="57"/>
        <v>0</v>
      </c>
      <c r="EM64" s="5">
        <f t="shared" si="58"/>
        <v>0</v>
      </c>
      <c r="EN64" s="5">
        <f t="shared" si="59"/>
        <v>0</v>
      </c>
      <c r="EO64" s="266">
        <f t="shared" si="79"/>
        <v>0</v>
      </c>
    </row>
    <row r="65" spans="1:145">
      <c r="A65" s="3">
        <f t="shared" si="60"/>
        <v>26</v>
      </c>
      <c r="B65" s="249">
        <v>6</v>
      </c>
      <c r="C65" s="522"/>
      <c r="D65" s="250" t="s">
        <v>139</v>
      </c>
      <c r="E65" s="285">
        <v>11</v>
      </c>
      <c r="F65" s="252"/>
      <c r="G65" s="40" t="s">
        <v>62</v>
      </c>
      <c r="H65" s="253">
        <f t="shared" si="5"/>
        <v>101</v>
      </c>
      <c r="I65" s="253">
        <f t="shared" si="6"/>
        <v>90</v>
      </c>
      <c r="J65" s="254">
        <f t="shared" si="7"/>
        <v>27506142.120000001</v>
      </c>
      <c r="K65" s="254">
        <f t="shared" si="8"/>
        <v>1</v>
      </c>
      <c r="L65" s="255">
        <f t="shared" si="9"/>
        <v>1.06</v>
      </c>
      <c r="M65" s="305">
        <f t="shared" si="85"/>
        <v>1.01</v>
      </c>
      <c r="N65" s="257">
        <f t="shared" si="11"/>
        <v>24608134.872101717</v>
      </c>
      <c r="O65" s="257">
        <f t="shared" si="12"/>
        <v>27737299.795270164</v>
      </c>
      <c r="P65" s="257">
        <f t="shared" si="13"/>
        <v>29448075.753672004</v>
      </c>
      <c r="Q65" s="257">
        <f t="shared" si="14"/>
        <v>31264368.62977846</v>
      </c>
      <c r="R65" s="257">
        <f t="shared" si="61"/>
        <v>35121004.32259801</v>
      </c>
      <c r="S65" s="258">
        <f t="shared" si="15"/>
        <v>29448075.753672004</v>
      </c>
      <c r="T65" s="257">
        <f t="shared" si="15"/>
        <v>31264368.62977846</v>
      </c>
      <c r="U65" s="257">
        <f t="shared" si="16"/>
        <v>33192686.476188242</v>
      </c>
      <c r="V65" s="257">
        <f t="shared" si="62"/>
        <v>39460713.331911534</v>
      </c>
      <c r="W65" s="257"/>
      <c r="X65" s="257">
        <f t="shared" si="17"/>
        <v>2214732138.4891543</v>
      </c>
      <c r="Y65" s="257">
        <f t="shared" si="18"/>
        <v>2496356981.5743146</v>
      </c>
      <c r="Z65" s="257">
        <f t="shared" si="19"/>
        <v>2650326817.8304806</v>
      </c>
      <c r="AA65" s="258">
        <f t="shared" si="63"/>
        <v>2813793176.6800613</v>
      </c>
      <c r="AB65" s="258">
        <f t="shared" si="64"/>
        <v>3160890389.0338211</v>
      </c>
      <c r="AC65" s="258">
        <f t="shared" si="20"/>
        <v>2650326817.8304806</v>
      </c>
      <c r="AD65" s="257">
        <f t="shared" si="21"/>
        <v>2813793176.6800613</v>
      </c>
      <c r="AE65" s="257">
        <f t="shared" si="65"/>
        <v>2987341782.8569417</v>
      </c>
      <c r="AF65" s="257">
        <f t="shared" si="66"/>
        <v>3551464199.8720379</v>
      </c>
      <c r="AG65" s="257"/>
      <c r="AH65" s="32" t="str">
        <f t="shared" si="22"/>
        <v>BERTAHAP</v>
      </c>
      <c r="AI65" s="259">
        <f t="shared" si="23"/>
        <v>0</v>
      </c>
      <c r="AJ65" s="260">
        <v>2</v>
      </c>
      <c r="AK65" s="261"/>
      <c r="AL65" s="257" t="e">
        <f>IF(AK65&gt;#REF!,"LB","KR")</f>
        <v>#REF!</v>
      </c>
      <c r="AM65" s="51">
        <f t="shared" si="24"/>
        <v>2436206000</v>
      </c>
      <c r="AN65" s="51">
        <f t="shared" si="24"/>
        <v>2745993000</v>
      </c>
      <c r="AO65" s="51">
        <f t="shared" si="24"/>
        <v>2915360000</v>
      </c>
      <c r="AP65" s="418">
        <f t="shared" si="24"/>
        <v>3095173000</v>
      </c>
      <c r="AQ65" s="418">
        <f t="shared" si="67"/>
        <v>2915360000</v>
      </c>
      <c r="AR65" s="51">
        <f t="shared" si="67"/>
        <v>3095173000</v>
      </c>
      <c r="AS65" s="51">
        <f t="shared" si="67"/>
        <v>3286076000</v>
      </c>
      <c r="AT65" s="42"/>
      <c r="AU65" s="422">
        <v>26</v>
      </c>
      <c r="AV65" s="297">
        <f t="shared" si="68"/>
        <v>-1565099.486627996</v>
      </c>
      <c r="AW65" s="297"/>
      <c r="AX65" s="297"/>
      <c r="AY65" s="297"/>
      <c r="AZ65" s="297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42">
        <f>P313</f>
        <v>30449299.326839998</v>
      </c>
      <c r="BW65" s="42"/>
      <c r="BX65" s="426"/>
      <c r="BY65" s="429"/>
      <c r="BZ65" s="424" t="str">
        <f>G110</f>
        <v>2BR-15</v>
      </c>
      <c r="CA65" s="425">
        <f>E110</f>
        <v>15</v>
      </c>
      <c r="CB65" s="424">
        <f t="shared" si="86"/>
        <v>101</v>
      </c>
      <c r="CC65" s="424">
        <f t="shared" si="86"/>
        <v>90</v>
      </c>
      <c r="CD65" s="424">
        <f>P110</f>
        <v>29448075.753672004</v>
      </c>
      <c r="CE65" s="424">
        <f t="shared" si="87"/>
        <v>2436206000</v>
      </c>
      <c r="CF65" s="424">
        <f t="shared" si="87"/>
        <v>2745993000</v>
      </c>
      <c r="CG65" s="424">
        <f t="shared" si="87"/>
        <v>2915360000</v>
      </c>
      <c r="CH65" s="424">
        <f t="shared" si="87"/>
        <v>3095173000</v>
      </c>
      <c r="CI65" s="424">
        <f>AS110</f>
        <v>3286076000</v>
      </c>
      <c r="CJ65" s="42"/>
      <c r="CK65" s="418">
        <f t="shared" si="75"/>
        <v>3286076210.4227395</v>
      </c>
      <c r="CL65" s="42">
        <f t="shared" si="76"/>
        <v>3090282000</v>
      </c>
      <c r="CM65" s="42">
        <f t="shared" si="76"/>
        <v>3280884000</v>
      </c>
      <c r="CN65" s="43">
        <f t="shared" si="26"/>
        <v>46354230</v>
      </c>
      <c r="CO65" s="43">
        <f t="shared" si="27"/>
        <v>32808840</v>
      </c>
      <c r="CP65" s="43">
        <f t="shared" si="28"/>
        <v>72884000</v>
      </c>
      <c r="CQ65" s="43">
        <f t="shared" si="29"/>
        <v>64482770.833333336</v>
      </c>
      <c r="CR65" s="420">
        <f t="shared" si="30"/>
        <v>3483242000</v>
      </c>
      <c r="CT65" s="250" t="s">
        <v>139</v>
      </c>
      <c r="CU65" s="285">
        <v>22</v>
      </c>
      <c r="CV65" s="252"/>
      <c r="CW65" s="40" t="s">
        <v>89</v>
      </c>
      <c r="CX65" s="253">
        <f t="shared" si="31"/>
        <v>0</v>
      </c>
      <c r="CY65" s="253">
        <f t="shared" si="32"/>
        <v>0</v>
      </c>
      <c r="CZ65" s="254">
        <f t="shared" si="33"/>
        <v>27506142.120000001</v>
      </c>
      <c r="DA65" s="254">
        <f t="shared" si="34"/>
        <v>0</v>
      </c>
      <c r="DB65" s="255">
        <f t="shared" si="35"/>
        <v>0</v>
      </c>
      <c r="DC65" s="305">
        <f t="shared" si="84"/>
        <v>0</v>
      </c>
      <c r="DD65" s="257">
        <f t="shared" si="37"/>
        <v>24608134.872101717</v>
      </c>
      <c r="DE65" s="257">
        <f t="shared" si="38"/>
        <v>27737299.795270164</v>
      </c>
      <c r="DF65" s="257">
        <f t="shared" si="39"/>
        <v>0</v>
      </c>
      <c r="DG65" s="257">
        <f t="shared" si="40"/>
        <v>31264368.62977846</v>
      </c>
      <c r="DH65" s="258">
        <f t="shared" si="41"/>
        <v>0</v>
      </c>
      <c r="DI65" s="257">
        <f t="shared" si="41"/>
        <v>31264368.62977846</v>
      </c>
      <c r="DJ65" s="257">
        <f t="shared" si="42"/>
        <v>33192686.476188242</v>
      </c>
      <c r="DK65" s="257"/>
      <c r="DL65" s="257">
        <f t="shared" si="43"/>
        <v>0</v>
      </c>
      <c r="DM65" s="257">
        <f t="shared" si="44"/>
        <v>0</v>
      </c>
      <c r="DN65" s="257">
        <f t="shared" si="45"/>
        <v>0</v>
      </c>
      <c r="DO65" s="258">
        <f t="shared" si="46"/>
        <v>0</v>
      </c>
      <c r="DP65" s="258">
        <f t="shared" si="47"/>
        <v>0</v>
      </c>
      <c r="DQ65" s="257">
        <f t="shared" si="48"/>
        <v>0</v>
      </c>
      <c r="DR65" s="257">
        <f t="shared" si="49"/>
        <v>0</v>
      </c>
      <c r="DS65" s="257"/>
      <c r="DT65" s="32" t="str">
        <f t="shared" si="50"/>
        <v>BERTAHAP</v>
      </c>
      <c r="DU65" s="259">
        <f t="shared" si="51"/>
        <v>0</v>
      </c>
      <c r="DV65" s="260">
        <v>2</v>
      </c>
      <c r="DW65" s="261"/>
      <c r="DX65" s="257" t="str">
        <f t="shared" si="52"/>
        <v>KR</v>
      </c>
      <c r="DY65" s="261">
        <f t="shared" si="53"/>
        <v>0</v>
      </c>
      <c r="DZ65" s="261">
        <f t="shared" si="53"/>
        <v>0</v>
      </c>
      <c r="EA65" s="261">
        <f t="shared" si="53"/>
        <v>0</v>
      </c>
      <c r="EB65" s="262">
        <f t="shared" si="53"/>
        <v>0</v>
      </c>
      <c r="EC65" s="262">
        <f t="shared" si="53"/>
        <v>0</v>
      </c>
      <c r="ED65" s="261">
        <f t="shared" si="53"/>
        <v>0</v>
      </c>
      <c r="EE65" s="261">
        <f t="shared" si="53"/>
        <v>0</v>
      </c>
      <c r="EF65" s="261">
        <f t="shared" si="77"/>
        <v>0</v>
      </c>
      <c r="EG65" s="51">
        <f t="shared" si="78"/>
        <v>0</v>
      </c>
      <c r="EH65" s="42">
        <f t="shared" si="78"/>
        <v>0</v>
      </c>
      <c r="EI65" s="58">
        <f t="shared" si="54"/>
        <v>0</v>
      </c>
      <c r="EJ65" s="58">
        <f t="shared" si="55"/>
        <v>0</v>
      </c>
      <c r="EK65" s="336">
        <f t="shared" si="56"/>
        <v>0</v>
      </c>
      <c r="EL65" s="131">
        <f t="shared" si="57"/>
        <v>0</v>
      </c>
      <c r="EM65" s="5">
        <f t="shared" si="58"/>
        <v>0</v>
      </c>
      <c r="EN65" s="5">
        <f t="shared" si="59"/>
        <v>0</v>
      </c>
      <c r="EO65" s="266">
        <f t="shared" si="79"/>
        <v>0</v>
      </c>
    </row>
    <row r="66" spans="1:145">
      <c r="A66" s="3">
        <f t="shared" si="60"/>
        <v>27</v>
      </c>
      <c r="B66" s="249">
        <v>7</v>
      </c>
      <c r="C66" s="522"/>
      <c r="D66" s="250" t="s">
        <v>139</v>
      </c>
      <c r="E66" s="285">
        <v>15</v>
      </c>
      <c r="F66" s="252"/>
      <c r="G66" s="40" t="s">
        <v>64</v>
      </c>
      <c r="H66" s="253">
        <f t="shared" si="5"/>
        <v>101</v>
      </c>
      <c r="I66" s="253">
        <f t="shared" si="6"/>
        <v>90</v>
      </c>
      <c r="J66" s="254">
        <f t="shared" si="7"/>
        <v>27506142.120000001</v>
      </c>
      <c r="K66" s="254">
        <f t="shared" si="8"/>
        <v>1</v>
      </c>
      <c r="L66" s="255">
        <f t="shared" si="9"/>
        <v>1.06</v>
      </c>
      <c r="M66" s="305">
        <f t="shared" si="85"/>
        <v>1.01</v>
      </c>
      <c r="N66" s="257">
        <f t="shared" si="11"/>
        <v>24608134.872101717</v>
      </c>
      <c r="O66" s="257">
        <f t="shared" si="12"/>
        <v>27737299.795270164</v>
      </c>
      <c r="P66" s="257">
        <f t="shared" si="13"/>
        <v>29448075.753672004</v>
      </c>
      <c r="Q66" s="257">
        <f t="shared" si="14"/>
        <v>31264368.62977846</v>
      </c>
      <c r="R66" s="257">
        <f t="shared" si="61"/>
        <v>35121004.32259801</v>
      </c>
      <c r="S66" s="258">
        <f t="shared" si="15"/>
        <v>29448075.753672004</v>
      </c>
      <c r="T66" s="257">
        <f t="shared" si="15"/>
        <v>31264368.62977846</v>
      </c>
      <c r="U66" s="257">
        <f t="shared" si="16"/>
        <v>33192686.476188242</v>
      </c>
      <c r="V66" s="257">
        <f t="shared" si="62"/>
        <v>39460713.331911534</v>
      </c>
      <c r="W66" s="257"/>
      <c r="X66" s="257">
        <f t="shared" si="17"/>
        <v>2214732138.4891543</v>
      </c>
      <c r="Y66" s="257">
        <f t="shared" si="18"/>
        <v>2496356981.5743146</v>
      </c>
      <c r="Z66" s="257">
        <f t="shared" si="19"/>
        <v>2650326817.8304806</v>
      </c>
      <c r="AA66" s="258">
        <f t="shared" si="63"/>
        <v>2813793176.6800613</v>
      </c>
      <c r="AB66" s="258">
        <f t="shared" si="64"/>
        <v>3160890389.0338211</v>
      </c>
      <c r="AC66" s="258">
        <f t="shared" si="20"/>
        <v>2650326817.8304806</v>
      </c>
      <c r="AD66" s="257">
        <f t="shared" si="21"/>
        <v>2813793176.6800613</v>
      </c>
      <c r="AE66" s="257">
        <f t="shared" si="65"/>
        <v>2987341782.8569417</v>
      </c>
      <c r="AF66" s="257">
        <f t="shared" si="66"/>
        <v>3551464199.8720379</v>
      </c>
      <c r="AG66" s="257"/>
      <c r="AH66" s="32" t="str">
        <f t="shared" si="22"/>
        <v>BERTAHAP</v>
      </c>
      <c r="AI66" s="259">
        <f t="shared" si="23"/>
        <v>0</v>
      </c>
      <c r="AJ66" s="260">
        <v>2</v>
      </c>
      <c r="AK66" s="261"/>
      <c r="AL66" s="257" t="e">
        <f>IF(AK66&gt;#REF!,"LB","KR")</f>
        <v>#REF!</v>
      </c>
      <c r="AM66" s="51">
        <f t="shared" si="24"/>
        <v>2436206000</v>
      </c>
      <c r="AN66" s="51">
        <f t="shared" si="24"/>
        <v>2745993000</v>
      </c>
      <c r="AO66" s="51">
        <f t="shared" si="24"/>
        <v>2915360000</v>
      </c>
      <c r="AP66" s="418">
        <f t="shared" si="24"/>
        <v>3095173000</v>
      </c>
      <c r="AQ66" s="418">
        <f t="shared" si="67"/>
        <v>2915360000</v>
      </c>
      <c r="AR66" s="51">
        <f t="shared" si="67"/>
        <v>3095173000</v>
      </c>
      <c r="AS66" s="51">
        <f t="shared" si="67"/>
        <v>3286076000</v>
      </c>
      <c r="AT66" s="42"/>
      <c r="AU66" s="422">
        <v>27</v>
      </c>
      <c r="AV66" s="297">
        <f t="shared" si="68"/>
        <v>-1565099.486627996</v>
      </c>
      <c r="AW66" s="297"/>
      <c r="AX66" s="297"/>
      <c r="AY66" s="297"/>
      <c r="AZ66" s="297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43">
        <f>P314</f>
        <v>29885423.413380001</v>
      </c>
      <c r="BW66" s="42"/>
      <c r="BX66" s="426"/>
      <c r="BY66" s="424"/>
      <c r="BZ66" s="424" t="str">
        <f>G111</f>
        <v>2BR-17</v>
      </c>
      <c r="CA66" s="425">
        <f>E111</f>
        <v>17</v>
      </c>
      <c r="CB66" s="424">
        <f t="shared" si="86"/>
        <v>85</v>
      </c>
      <c r="CC66" s="424">
        <f t="shared" si="86"/>
        <v>74</v>
      </c>
      <c r="CD66" s="424">
        <f>P111</f>
        <v>29448075.753672004</v>
      </c>
      <c r="CE66" s="424">
        <f t="shared" si="87"/>
        <v>2003103000</v>
      </c>
      <c r="CF66" s="424">
        <f t="shared" si="87"/>
        <v>2257817000</v>
      </c>
      <c r="CG66" s="424">
        <f t="shared" si="87"/>
        <v>2397074000</v>
      </c>
      <c r="CH66" s="424">
        <f t="shared" si="87"/>
        <v>2544920000</v>
      </c>
      <c r="CI66" s="424">
        <f>AS111</f>
        <v>2701885000</v>
      </c>
      <c r="CJ66" s="42"/>
      <c r="CK66" s="418">
        <f t="shared" si="75"/>
        <v>3286076210.4227395</v>
      </c>
      <c r="CL66" s="42">
        <f t="shared" si="76"/>
        <v>3090282000</v>
      </c>
      <c r="CM66" s="42">
        <f t="shared" si="76"/>
        <v>3280884000</v>
      </c>
      <c r="CN66" s="43">
        <f t="shared" si="26"/>
        <v>46354230</v>
      </c>
      <c r="CO66" s="43">
        <f t="shared" si="27"/>
        <v>32808840</v>
      </c>
      <c r="CP66" s="43">
        <f t="shared" si="28"/>
        <v>72884000</v>
      </c>
      <c r="CQ66" s="43">
        <f t="shared" si="29"/>
        <v>64482770.833333336</v>
      </c>
      <c r="CR66" s="420">
        <f t="shared" si="30"/>
        <v>3483242000</v>
      </c>
      <c r="CT66" s="250" t="s">
        <v>142</v>
      </c>
      <c r="CU66" s="251" t="s">
        <v>24</v>
      </c>
      <c r="CV66" s="252"/>
      <c r="CW66" s="40" t="s">
        <v>39</v>
      </c>
      <c r="CX66" s="253">
        <f t="shared" si="31"/>
        <v>0</v>
      </c>
      <c r="CY66" s="253">
        <f t="shared" si="32"/>
        <v>0</v>
      </c>
      <c r="CZ66" s="254">
        <f t="shared" si="33"/>
        <v>27506142.120000001</v>
      </c>
      <c r="DA66" s="254">
        <f t="shared" si="34"/>
        <v>0</v>
      </c>
      <c r="DB66" s="255">
        <f t="shared" si="35"/>
        <v>0</v>
      </c>
      <c r="DC66" s="256">
        <f t="shared" ref="DC66:DC73" si="88">SUMIF($AO$4:$AO$22,CU66,$AU$4:$AU$22)</f>
        <v>0</v>
      </c>
      <c r="DD66" s="257">
        <f t="shared" si="37"/>
        <v>24608134.872101717</v>
      </c>
      <c r="DE66" s="257">
        <f t="shared" si="38"/>
        <v>27737299.795270164</v>
      </c>
      <c r="DF66" s="257">
        <f t="shared" si="39"/>
        <v>0</v>
      </c>
      <c r="DG66" s="257">
        <f t="shared" si="40"/>
        <v>31264368.62977846</v>
      </c>
      <c r="DH66" s="258">
        <f t="shared" si="41"/>
        <v>0</v>
      </c>
      <c r="DI66" s="257">
        <f t="shared" si="41"/>
        <v>31264368.62977846</v>
      </c>
      <c r="DJ66" s="257">
        <f t="shared" si="42"/>
        <v>33192686.476188242</v>
      </c>
      <c r="DK66" s="257"/>
      <c r="DL66" s="257">
        <f t="shared" si="43"/>
        <v>0</v>
      </c>
      <c r="DM66" s="257">
        <f t="shared" si="44"/>
        <v>0</v>
      </c>
      <c r="DN66" s="257">
        <f t="shared" si="45"/>
        <v>0</v>
      </c>
      <c r="DO66" s="258">
        <f t="shared" si="46"/>
        <v>0</v>
      </c>
      <c r="DP66" s="258">
        <f t="shared" si="47"/>
        <v>0</v>
      </c>
      <c r="DQ66" s="257">
        <f t="shared" si="48"/>
        <v>0</v>
      </c>
      <c r="DR66" s="257">
        <f t="shared" si="49"/>
        <v>0</v>
      </c>
      <c r="DS66" s="257"/>
      <c r="DT66" s="32" t="str">
        <f t="shared" si="50"/>
        <v>BERTAHAP</v>
      </c>
      <c r="DU66" s="259">
        <f t="shared" si="51"/>
        <v>0</v>
      </c>
      <c r="DV66" s="260">
        <v>2</v>
      </c>
      <c r="DW66" s="261"/>
      <c r="DX66" s="257" t="str">
        <f t="shared" si="52"/>
        <v>KR</v>
      </c>
      <c r="DY66" s="261">
        <f t="shared" si="53"/>
        <v>0</v>
      </c>
      <c r="DZ66" s="261">
        <f t="shared" si="53"/>
        <v>0</v>
      </c>
      <c r="EA66" s="261">
        <f t="shared" si="53"/>
        <v>0</v>
      </c>
      <c r="EB66" s="262">
        <f t="shared" si="53"/>
        <v>0</v>
      </c>
      <c r="EC66" s="262">
        <f t="shared" si="53"/>
        <v>0</v>
      </c>
      <c r="ED66" s="261">
        <f t="shared" si="53"/>
        <v>0</v>
      </c>
      <c r="EE66" s="261">
        <f t="shared" si="53"/>
        <v>0</v>
      </c>
      <c r="EF66" s="261">
        <f t="shared" si="77"/>
        <v>0</v>
      </c>
      <c r="EG66" s="51">
        <f t="shared" si="78"/>
        <v>0</v>
      </c>
      <c r="EH66" s="42">
        <f t="shared" si="78"/>
        <v>0</v>
      </c>
      <c r="EI66" s="58">
        <f t="shared" si="54"/>
        <v>0</v>
      </c>
      <c r="EJ66" s="58">
        <f t="shared" si="55"/>
        <v>0</v>
      </c>
      <c r="EK66" s="336">
        <f t="shared" si="56"/>
        <v>0</v>
      </c>
      <c r="EL66" s="131">
        <f t="shared" si="57"/>
        <v>0</v>
      </c>
      <c r="EM66" s="5">
        <f t="shared" si="58"/>
        <v>0</v>
      </c>
      <c r="EN66" s="5">
        <f t="shared" si="59"/>
        <v>0</v>
      </c>
      <c r="EO66" s="266">
        <f t="shared" si="79"/>
        <v>0</v>
      </c>
    </row>
    <row r="67" spans="1:145">
      <c r="A67" s="3">
        <f t="shared" si="60"/>
        <v>28</v>
      </c>
      <c r="B67" s="249">
        <v>8</v>
      </c>
      <c r="C67" s="522"/>
      <c r="D67" s="250" t="s">
        <v>139</v>
      </c>
      <c r="E67" s="285">
        <v>17</v>
      </c>
      <c r="F67" s="252"/>
      <c r="G67" s="40" t="s">
        <v>67</v>
      </c>
      <c r="H67" s="253">
        <f t="shared" si="5"/>
        <v>85</v>
      </c>
      <c r="I67" s="253">
        <f t="shared" si="6"/>
        <v>74</v>
      </c>
      <c r="J67" s="254">
        <f t="shared" si="7"/>
        <v>27506142.120000001</v>
      </c>
      <c r="K67" s="254">
        <f t="shared" si="8"/>
        <v>1</v>
      </c>
      <c r="L67" s="255">
        <f t="shared" si="9"/>
        <v>1.06</v>
      </c>
      <c r="M67" s="305">
        <f t="shared" si="85"/>
        <v>1.01</v>
      </c>
      <c r="N67" s="257">
        <f t="shared" si="11"/>
        <v>24608134.872101717</v>
      </c>
      <c r="O67" s="257">
        <f t="shared" si="12"/>
        <v>27737299.795270164</v>
      </c>
      <c r="P67" s="257">
        <f t="shared" si="13"/>
        <v>29448075.753672004</v>
      </c>
      <c r="Q67" s="257">
        <f t="shared" si="14"/>
        <v>31264368.62977846</v>
      </c>
      <c r="R67" s="257">
        <f t="shared" si="61"/>
        <v>35121004.32259801</v>
      </c>
      <c r="S67" s="258">
        <f t="shared" si="15"/>
        <v>29448075.753672004</v>
      </c>
      <c r="T67" s="257">
        <f t="shared" si="15"/>
        <v>31264368.62977846</v>
      </c>
      <c r="U67" s="257">
        <f t="shared" si="16"/>
        <v>33192686.476188242</v>
      </c>
      <c r="V67" s="257">
        <f t="shared" si="62"/>
        <v>39460713.331911534</v>
      </c>
      <c r="W67" s="257"/>
      <c r="X67" s="257">
        <f t="shared" si="17"/>
        <v>1821001980.535527</v>
      </c>
      <c r="Y67" s="257">
        <f t="shared" si="18"/>
        <v>2052560184.849992</v>
      </c>
      <c r="Z67" s="257">
        <f t="shared" si="19"/>
        <v>2179157605.7717285</v>
      </c>
      <c r="AA67" s="258">
        <f t="shared" si="63"/>
        <v>2313563278.6036062</v>
      </c>
      <c r="AB67" s="258">
        <f t="shared" si="64"/>
        <v>2598954319.8722529</v>
      </c>
      <c r="AC67" s="258">
        <f t="shared" si="20"/>
        <v>2179157605.7717285</v>
      </c>
      <c r="AD67" s="257">
        <f t="shared" si="21"/>
        <v>2313563278.6036062</v>
      </c>
      <c r="AE67" s="257">
        <f t="shared" si="65"/>
        <v>2456258799.2379298</v>
      </c>
      <c r="AF67" s="257">
        <f t="shared" si="66"/>
        <v>2920092786.5614533</v>
      </c>
      <c r="AG67" s="257"/>
      <c r="AH67" s="32" t="str">
        <f t="shared" si="22"/>
        <v>BERTAHAP</v>
      </c>
      <c r="AI67" s="259">
        <f t="shared" si="23"/>
        <v>0</v>
      </c>
      <c r="AJ67" s="260">
        <v>2</v>
      </c>
      <c r="AK67" s="261"/>
      <c r="AL67" s="257" t="e">
        <f>IF(AK67&gt;#REF!,"LB","KR")</f>
        <v>#REF!</v>
      </c>
      <c r="AM67" s="51">
        <f t="shared" si="24"/>
        <v>2003103000</v>
      </c>
      <c r="AN67" s="51">
        <f t="shared" si="24"/>
        <v>2257817000</v>
      </c>
      <c r="AO67" s="51">
        <f t="shared" si="24"/>
        <v>2397074000</v>
      </c>
      <c r="AP67" s="418">
        <f t="shared" si="24"/>
        <v>2544920000</v>
      </c>
      <c r="AQ67" s="418">
        <f t="shared" si="67"/>
        <v>2397074000</v>
      </c>
      <c r="AR67" s="51">
        <f t="shared" si="67"/>
        <v>2544920000</v>
      </c>
      <c r="AS67" s="51">
        <f t="shared" si="67"/>
        <v>2701885000</v>
      </c>
      <c r="AT67" s="42"/>
      <c r="AU67" s="422">
        <v>28</v>
      </c>
      <c r="AV67" s="297">
        <f t="shared" si="68"/>
        <v>-1565099.486627996</v>
      </c>
      <c r="AW67" s="297"/>
      <c r="AX67" s="297"/>
      <c r="AY67" s="297"/>
      <c r="AZ67" s="297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44">
        <f>P318</f>
        <v>31013175.2403</v>
      </c>
      <c r="BW67" s="42"/>
      <c r="BX67" s="426"/>
      <c r="BY67" s="424"/>
      <c r="BZ67" s="424" t="str">
        <f>G112</f>
        <v>3BR-19</v>
      </c>
      <c r="CA67" s="425">
        <f>E112</f>
        <v>19</v>
      </c>
      <c r="CB67" s="424">
        <f t="shared" si="86"/>
        <v>138</v>
      </c>
      <c r="CC67" s="424">
        <f t="shared" si="86"/>
        <v>120</v>
      </c>
      <c r="CD67" s="424">
        <f>P112</f>
        <v>29448075.753672004</v>
      </c>
      <c r="CE67" s="424">
        <f t="shared" si="87"/>
        <v>3248274000</v>
      </c>
      <c r="CF67" s="424">
        <f t="shared" si="87"/>
        <v>3661324000</v>
      </c>
      <c r="CG67" s="424">
        <f t="shared" si="87"/>
        <v>3887146000</v>
      </c>
      <c r="CH67" s="424">
        <f t="shared" si="87"/>
        <v>4126897000</v>
      </c>
      <c r="CI67" s="424">
        <f>AS112</f>
        <v>4381435000</v>
      </c>
      <c r="CJ67" s="42"/>
      <c r="CK67" s="418">
        <f t="shared" si="75"/>
        <v>2701884860.5325255</v>
      </c>
      <c r="CL67" s="42">
        <f t="shared" si="76"/>
        <v>2540899000</v>
      </c>
      <c r="CM67" s="42">
        <f t="shared" si="76"/>
        <v>2697616000</v>
      </c>
      <c r="CN67" s="43">
        <f t="shared" si="26"/>
        <v>38113485</v>
      </c>
      <c r="CO67" s="43">
        <f t="shared" si="27"/>
        <v>26976160</v>
      </c>
      <c r="CP67" s="43">
        <f t="shared" si="28"/>
        <v>59926850</v>
      </c>
      <c r="CQ67" s="43">
        <f t="shared" si="29"/>
        <v>53019166.666666664</v>
      </c>
      <c r="CR67" s="420">
        <f t="shared" si="30"/>
        <v>2863999000</v>
      </c>
      <c r="CT67" s="250" t="s">
        <v>142</v>
      </c>
      <c r="CU67" s="251" t="s">
        <v>35</v>
      </c>
      <c r="CV67" s="252"/>
      <c r="CW67" s="40" t="s">
        <v>42</v>
      </c>
      <c r="CX67" s="253">
        <f t="shared" si="31"/>
        <v>0</v>
      </c>
      <c r="CY67" s="253">
        <f t="shared" si="32"/>
        <v>0</v>
      </c>
      <c r="CZ67" s="254">
        <f t="shared" si="33"/>
        <v>27506142.120000001</v>
      </c>
      <c r="DA67" s="254">
        <f t="shared" si="34"/>
        <v>0</v>
      </c>
      <c r="DB67" s="255">
        <f t="shared" si="35"/>
        <v>0</v>
      </c>
      <c r="DC67" s="256">
        <f t="shared" si="88"/>
        <v>0</v>
      </c>
      <c r="DD67" s="257">
        <f t="shared" si="37"/>
        <v>24608134.872101717</v>
      </c>
      <c r="DE67" s="257">
        <f t="shared" si="38"/>
        <v>27737299.795270164</v>
      </c>
      <c r="DF67" s="257">
        <f t="shared" si="39"/>
        <v>0</v>
      </c>
      <c r="DG67" s="257">
        <f t="shared" si="40"/>
        <v>31264368.62977846</v>
      </c>
      <c r="DH67" s="258">
        <f t="shared" si="41"/>
        <v>0</v>
      </c>
      <c r="DI67" s="257">
        <f t="shared" si="41"/>
        <v>31264368.62977846</v>
      </c>
      <c r="DJ67" s="257">
        <f t="shared" si="42"/>
        <v>33192686.476188242</v>
      </c>
      <c r="DK67" s="257"/>
      <c r="DL67" s="257">
        <f t="shared" si="43"/>
        <v>0</v>
      </c>
      <c r="DM67" s="257">
        <f t="shared" si="44"/>
        <v>0</v>
      </c>
      <c r="DN67" s="257">
        <f t="shared" si="45"/>
        <v>0</v>
      </c>
      <c r="DO67" s="258">
        <f t="shared" si="46"/>
        <v>0</v>
      </c>
      <c r="DP67" s="258">
        <f t="shared" si="47"/>
        <v>0</v>
      </c>
      <c r="DQ67" s="257">
        <f t="shared" si="48"/>
        <v>0</v>
      </c>
      <c r="DR67" s="257">
        <f t="shared" si="49"/>
        <v>0</v>
      </c>
      <c r="DS67" s="257"/>
      <c r="DT67" s="32" t="str">
        <f t="shared" si="50"/>
        <v>BERTAHAP</v>
      </c>
      <c r="DU67" s="259">
        <f t="shared" si="51"/>
        <v>0</v>
      </c>
      <c r="DV67" s="260">
        <v>2</v>
      </c>
      <c r="DW67" s="261"/>
      <c r="DX67" s="257" t="str">
        <f t="shared" si="52"/>
        <v>KR</v>
      </c>
      <c r="DY67" s="261">
        <f t="shared" si="53"/>
        <v>0</v>
      </c>
      <c r="DZ67" s="261">
        <f t="shared" si="53"/>
        <v>0</v>
      </c>
      <c r="EA67" s="261">
        <f t="shared" si="53"/>
        <v>0</v>
      </c>
      <c r="EB67" s="262">
        <f t="shared" si="53"/>
        <v>0</v>
      </c>
      <c r="EC67" s="262">
        <f t="shared" si="53"/>
        <v>0</v>
      </c>
      <c r="ED67" s="261">
        <f t="shared" si="53"/>
        <v>0</v>
      </c>
      <c r="EE67" s="261">
        <f t="shared" si="53"/>
        <v>0</v>
      </c>
      <c r="EF67" s="261">
        <f t="shared" si="77"/>
        <v>0</v>
      </c>
      <c r="EG67" s="51">
        <f t="shared" si="78"/>
        <v>0</v>
      </c>
      <c r="EH67" s="42">
        <f t="shared" si="78"/>
        <v>0</v>
      </c>
      <c r="EI67" s="58">
        <f t="shared" si="54"/>
        <v>0</v>
      </c>
      <c r="EJ67" s="58">
        <f t="shared" si="55"/>
        <v>0</v>
      </c>
      <c r="EK67" s="336">
        <f t="shared" si="56"/>
        <v>0</v>
      </c>
      <c r="EL67" s="131">
        <f t="shared" si="57"/>
        <v>0</v>
      </c>
      <c r="EM67" s="5">
        <f t="shared" si="58"/>
        <v>0</v>
      </c>
      <c r="EN67" s="5">
        <f t="shared" si="59"/>
        <v>0</v>
      </c>
      <c r="EO67" s="266">
        <f t="shared" si="79"/>
        <v>0</v>
      </c>
    </row>
    <row r="68" spans="1:145">
      <c r="A68" s="3">
        <f t="shared" si="60"/>
        <v>29</v>
      </c>
      <c r="B68" s="249">
        <v>9</v>
      </c>
      <c r="C68" s="522"/>
      <c r="D68" s="250" t="s">
        <v>139</v>
      </c>
      <c r="E68" s="285">
        <v>19</v>
      </c>
      <c r="F68" s="252"/>
      <c r="G68" s="40" t="s">
        <v>78</v>
      </c>
      <c r="H68" s="253">
        <f t="shared" si="5"/>
        <v>138</v>
      </c>
      <c r="I68" s="253">
        <f t="shared" si="6"/>
        <v>120</v>
      </c>
      <c r="J68" s="254">
        <f t="shared" si="7"/>
        <v>27506142.120000001</v>
      </c>
      <c r="K68" s="254">
        <f t="shared" si="8"/>
        <v>1</v>
      </c>
      <c r="L68" s="255">
        <f t="shared" si="9"/>
        <v>1.06</v>
      </c>
      <c r="M68" s="305">
        <f t="shared" si="85"/>
        <v>1.01</v>
      </c>
      <c r="N68" s="257">
        <f t="shared" si="11"/>
        <v>24608134.872101717</v>
      </c>
      <c r="O68" s="257">
        <f t="shared" si="12"/>
        <v>27737299.795270164</v>
      </c>
      <c r="P68" s="257">
        <f t="shared" si="13"/>
        <v>29448075.753672004</v>
      </c>
      <c r="Q68" s="257">
        <f t="shared" si="14"/>
        <v>31264368.62977846</v>
      </c>
      <c r="R68" s="257">
        <f t="shared" si="61"/>
        <v>35121004.32259801</v>
      </c>
      <c r="S68" s="258">
        <f t="shared" si="15"/>
        <v>29448075.753672004</v>
      </c>
      <c r="T68" s="257">
        <f t="shared" si="15"/>
        <v>31264368.62977846</v>
      </c>
      <c r="U68" s="257">
        <f t="shared" si="16"/>
        <v>33192686.476188242</v>
      </c>
      <c r="V68" s="257">
        <f t="shared" si="62"/>
        <v>39460713.331911534</v>
      </c>
      <c r="W68" s="257"/>
      <c r="X68" s="257">
        <f t="shared" si="17"/>
        <v>2952976184.6522059</v>
      </c>
      <c r="Y68" s="257">
        <f t="shared" si="18"/>
        <v>3328475975.4324198</v>
      </c>
      <c r="Z68" s="257">
        <f t="shared" si="19"/>
        <v>3533769090.4406404</v>
      </c>
      <c r="AA68" s="258">
        <f t="shared" si="63"/>
        <v>3751724235.5734153</v>
      </c>
      <c r="AB68" s="258">
        <f t="shared" si="64"/>
        <v>4214520518.7117615</v>
      </c>
      <c r="AC68" s="258">
        <f t="shared" si="20"/>
        <v>3533769090.4406404</v>
      </c>
      <c r="AD68" s="257">
        <f t="shared" si="21"/>
        <v>3751724235.5734153</v>
      </c>
      <c r="AE68" s="257">
        <f t="shared" si="65"/>
        <v>3983122377.1425891</v>
      </c>
      <c r="AF68" s="257">
        <f t="shared" si="66"/>
        <v>4735285599.8293839</v>
      </c>
      <c r="AG68" s="257"/>
      <c r="AH68" s="32" t="str">
        <f t="shared" si="22"/>
        <v>BERTAHAP</v>
      </c>
      <c r="AI68" s="259">
        <f t="shared" si="23"/>
        <v>0</v>
      </c>
      <c r="AJ68" s="260">
        <v>2</v>
      </c>
      <c r="AK68" s="261"/>
      <c r="AL68" s="257" t="e">
        <f>IF(AK68&gt;#REF!,"LB","KR")</f>
        <v>#REF!</v>
      </c>
      <c r="AM68" s="51">
        <f t="shared" si="24"/>
        <v>3248274000</v>
      </c>
      <c r="AN68" s="51">
        <f t="shared" si="24"/>
        <v>3661324000</v>
      </c>
      <c r="AO68" s="51">
        <f t="shared" si="24"/>
        <v>3887146000</v>
      </c>
      <c r="AP68" s="418">
        <f t="shared" si="24"/>
        <v>4126897000</v>
      </c>
      <c r="AQ68" s="418">
        <f t="shared" si="67"/>
        <v>3887146000</v>
      </c>
      <c r="AR68" s="51">
        <f t="shared" si="67"/>
        <v>4126897000</v>
      </c>
      <c r="AS68" s="51">
        <f t="shared" si="67"/>
        <v>4381435000</v>
      </c>
      <c r="AT68" s="42"/>
      <c r="AU68" s="422">
        <v>29</v>
      </c>
      <c r="AV68" s="297">
        <f t="shared" si="68"/>
        <v>-1565099.486627996</v>
      </c>
      <c r="AW68" s="297"/>
      <c r="AX68" s="297"/>
      <c r="AY68" s="297"/>
      <c r="AZ68" s="297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51"/>
      <c r="BW68" s="42"/>
      <c r="BX68" s="423">
        <v>8</v>
      </c>
      <c r="BY68" s="424" t="s">
        <v>141</v>
      </c>
      <c r="BZ68" s="424" t="str">
        <f>G135</f>
        <v>2BR-11</v>
      </c>
      <c r="CA68" s="425">
        <f>E135</f>
        <v>11</v>
      </c>
      <c r="CB68" s="424">
        <f t="shared" ref="CB68:CC71" si="89">H135</f>
        <v>101</v>
      </c>
      <c r="CC68" s="424">
        <f t="shared" si="89"/>
        <v>90</v>
      </c>
      <c r="CD68" s="424">
        <f>P135</f>
        <v>29448075.753672004</v>
      </c>
      <c r="CE68" s="424">
        <f t="shared" ref="CE68:CH71" si="90">AM135</f>
        <v>2436206000</v>
      </c>
      <c r="CF68" s="424">
        <f t="shared" si="90"/>
        <v>2745993000</v>
      </c>
      <c r="CG68" s="424">
        <f t="shared" si="90"/>
        <v>2915360000</v>
      </c>
      <c r="CH68" s="424">
        <f t="shared" si="90"/>
        <v>3095173000</v>
      </c>
      <c r="CI68" s="424">
        <f>AS135</f>
        <v>3286076000</v>
      </c>
      <c r="CJ68" s="42">
        <v>8</v>
      </c>
      <c r="CK68" s="418">
        <f t="shared" si="75"/>
        <v>4381434593.3377466</v>
      </c>
      <c r="CL68" s="42">
        <f t="shared" si="76"/>
        <v>4120375000</v>
      </c>
      <c r="CM68" s="42">
        <f t="shared" si="76"/>
        <v>4374511000</v>
      </c>
      <c r="CN68" s="43">
        <f t="shared" si="26"/>
        <v>61805625</v>
      </c>
      <c r="CO68" s="43">
        <f t="shared" si="27"/>
        <v>43745110</v>
      </c>
      <c r="CP68" s="43">
        <f t="shared" si="28"/>
        <v>97178650</v>
      </c>
      <c r="CQ68" s="43">
        <f t="shared" si="29"/>
        <v>85977020.833333328</v>
      </c>
      <c r="CR68" s="420">
        <f t="shared" si="30"/>
        <v>4644321000</v>
      </c>
      <c r="CT68" s="250" t="s">
        <v>142</v>
      </c>
      <c r="CU68" s="251" t="s">
        <v>41</v>
      </c>
      <c r="CV68" s="252"/>
      <c r="CW68" s="40" t="s">
        <v>45</v>
      </c>
      <c r="CX68" s="253">
        <f t="shared" si="31"/>
        <v>0</v>
      </c>
      <c r="CY68" s="253">
        <f t="shared" si="32"/>
        <v>0</v>
      </c>
      <c r="CZ68" s="254">
        <f t="shared" si="33"/>
        <v>27506142.120000001</v>
      </c>
      <c r="DA68" s="254">
        <f t="shared" si="34"/>
        <v>0</v>
      </c>
      <c r="DB68" s="255">
        <f t="shared" si="35"/>
        <v>0</v>
      </c>
      <c r="DC68" s="256">
        <f t="shared" si="88"/>
        <v>0</v>
      </c>
      <c r="DD68" s="257">
        <f t="shared" si="37"/>
        <v>24608134.872101717</v>
      </c>
      <c r="DE68" s="257">
        <f t="shared" si="38"/>
        <v>27737299.795270164</v>
      </c>
      <c r="DF68" s="257">
        <f t="shared" si="39"/>
        <v>0</v>
      </c>
      <c r="DG68" s="257">
        <f t="shared" si="40"/>
        <v>31264368.62977846</v>
      </c>
      <c r="DH68" s="258">
        <f t="shared" si="41"/>
        <v>0</v>
      </c>
      <c r="DI68" s="257">
        <f t="shared" si="41"/>
        <v>31264368.62977846</v>
      </c>
      <c r="DJ68" s="257">
        <f t="shared" si="42"/>
        <v>33192686.476188242</v>
      </c>
      <c r="DK68" s="257"/>
      <c r="DL68" s="257">
        <f t="shared" si="43"/>
        <v>0</v>
      </c>
      <c r="DM68" s="257">
        <f t="shared" si="44"/>
        <v>0</v>
      </c>
      <c r="DN68" s="257">
        <f t="shared" si="45"/>
        <v>0</v>
      </c>
      <c r="DO68" s="258">
        <f t="shared" si="46"/>
        <v>0</v>
      </c>
      <c r="DP68" s="258">
        <f t="shared" si="47"/>
        <v>0</v>
      </c>
      <c r="DQ68" s="257">
        <f t="shared" si="48"/>
        <v>0</v>
      </c>
      <c r="DR68" s="257">
        <f t="shared" si="49"/>
        <v>0</v>
      </c>
      <c r="DS68" s="257"/>
      <c r="DT68" s="32" t="str">
        <f t="shared" si="50"/>
        <v>BERTAHAP</v>
      </c>
      <c r="DU68" s="259">
        <f t="shared" si="51"/>
        <v>0</v>
      </c>
      <c r="DV68" s="260">
        <v>2</v>
      </c>
      <c r="DW68" s="261"/>
      <c r="DX68" s="257" t="str">
        <f t="shared" si="52"/>
        <v>KR</v>
      </c>
      <c r="DY68" s="261">
        <f t="shared" si="53"/>
        <v>0</v>
      </c>
      <c r="DZ68" s="261">
        <f t="shared" si="53"/>
        <v>0</v>
      </c>
      <c r="EA68" s="261">
        <f t="shared" si="53"/>
        <v>0</v>
      </c>
      <c r="EB68" s="262">
        <f t="shared" si="53"/>
        <v>0</v>
      </c>
      <c r="EC68" s="262">
        <f t="shared" si="53"/>
        <v>0</v>
      </c>
      <c r="ED68" s="261">
        <f t="shared" si="53"/>
        <v>0</v>
      </c>
      <c r="EE68" s="261">
        <f t="shared" si="53"/>
        <v>0</v>
      </c>
      <c r="EF68" s="261">
        <f t="shared" si="77"/>
        <v>0</v>
      </c>
      <c r="EG68" s="51">
        <f t="shared" si="78"/>
        <v>0</v>
      </c>
      <c r="EH68" s="42">
        <f t="shared" si="78"/>
        <v>0</v>
      </c>
      <c r="EI68" s="58">
        <f t="shared" si="54"/>
        <v>0</v>
      </c>
      <c r="EJ68" s="58">
        <f t="shared" si="55"/>
        <v>0</v>
      </c>
      <c r="EK68" s="336">
        <f t="shared" si="56"/>
        <v>0</v>
      </c>
      <c r="EL68" s="131">
        <f t="shared" si="57"/>
        <v>0</v>
      </c>
      <c r="EM68" s="5">
        <f t="shared" si="58"/>
        <v>0</v>
      </c>
      <c r="EN68" s="5">
        <f t="shared" si="59"/>
        <v>0</v>
      </c>
      <c r="EO68" s="266">
        <f t="shared" si="79"/>
        <v>0</v>
      </c>
    </row>
    <row r="69" spans="1:145">
      <c r="A69" s="3">
        <f t="shared" si="60"/>
        <v>30</v>
      </c>
      <c r="B69" s="249">
        <v>10</v>
      </c>
      <c r="C69" s="522"/>
      <c r="D69" s="250" t="s">
        <v>139</v>
      </c>
      <c r="E69" s="285">
        <v>21</v>
      </c>
      <c r="F69" s="252"/>
      <c r="G69" s="40" t="s">
        <v>84</v>
      </c>
      <c r="H69" s="253">
        <f t="shared" si="5"/>
        <v>132</v>
      </c>
      <c r="I69" s="253">
        <f t="shared" si="6"/>
        <v>112</v>
      </c>
      <c r="J69" s="254">
        <f t="shared" si="7"/>
        <v>27506142.120000001</v>
      </c>
      <c r="K69" s="254">
        <f t="shared" si="8"/>
        <v>3</v>
      </c>
      <c r="L69" s="255">
        <f t="shared" si="9"/>
        <v>1.1000000000000001</v>
      </c>
      <c r="M69" s="305">
        <f t="shared" si="85"/>
        <v>1.01</v>
      </c>
      <c r="N69" s="257">
        <f t="shared" si="11"/>
        <v>25536743.735199891</v>
      </c>
      <c r="O69" s="257">
        <f t="shared" si="12"/>
        <v>28783990.353582241</v>
      </c>
      <c r="P69" s="257">
        <f t="shared" si="13"/>
        <v>30559323.895320002</v>
      </c>
      <c r="Q69" s="257">
        <f t="shared" si="14"/>
        <v>32444156.125241794</v>
      </c>
      <c r="R69" s="257">
        <f t="shared" si="61"/>
        <v>36446325.240431897</v>
      </c>
      <c r="S69" s="258">
        <f t="shared" si="15"/>
        <v>30559323.895320002</v>
      </c>
      <c r="T69" s="257">
        <f t="shared" si="15"/>
        <v>32444156.125241794</v>
      </c>
      <c r="U69" s="257">
        <f t="shared" si="16"/>
        <v>34445240.682836853</v>
      </c>
      <c r="V69" s="257">
        <f t="shared" si="62"/>
        <v>40949796.853870459</v>
      </c>
      <c r="W69" s="257"/>
      <c r="X69" s="257">
        <f t="shared" si="17"/>
        <v>2860115298.3423877</v>
      </c>
      <c r="Y69" s="257">
        <f t="shared" si="18"/>
        <v>3223806919.6012111</v>
      </c>
      <c r="Z69" s="257">
        <f t="shared" si="19"/>
        <v>3422644276.2758403</v>
      </c>
      <c r="AA69" s="258">
        <f t="shared" si="63"/>
        <v>3633745486.027081</v>
      </c>
      <c r="AB69" s="258">
        <f t="shared" si="64"/>
        <v>4081988426.9283724</v>
      </c>
      <c r="AC69" s="258">
        <f t="shared" si="20"/>
        <v>3422644276.2758403</v>
      </c>
      <c r="AD69" s="257">
        <f t="shared" si="21"/>
        <v>3633745486.027081</v>
      </c>
      <c r="AE69" s="257">
        <f t="shared" si="65"/>
        <v>3857866956.4777274</v>
      </c>
      <c r="AF69" s="257">
        <f t="shared" si="66"/>
        <v>4586377247.6334915</v>
      </c>
      <c r="AG69" s="257"/>
      <c r="AH69" s="32" t="str">
        <f t="shared" si="22"/>
        <v>BERTAHAP</v>
      </c>
      <c r="AI69" s="259">
        <f t="shared" si="23"/>
        <v>0</v>
      </c>
      <c r="AJ69" s="260">
        <v>2</v>
      </c>
      <c r="AK69" s="261"/>
      <c r="AL69" s="257" t="e">
        <f>IF(AK69&gt;#REF!,"LB","KR")</f>
        <v>#REF!</v>
      </c>
      <c r="AM69" s="51">
        <f t="shared" si="24"/>
        <v>3146127000</v>
      </c>
      <c r="AN69" s="51">
        <f t="shared" si="24"/>
        <v>3546188000</v>
      </c>
      <c r="AO69" s="51">
        <f t="shared" si="24"/>
        <v>3764909000</v>
      </c>
      <c r="AP69" s="418">
        <f t="shared" si="24"/>
        <v>3997121000</v>
      </c>
      <c r="AQ69" s="418">
        <f t="shared" si="67"/>
        <v>3764909000</v>
      </c>
      <c r="AR69" s="51">
        <f t="shared" si="67"/>
        <v>3997121000</v>
      </c>
      <c r="AS69" s="51">
        <f t="shared" si="67"/>
        <v>4243654000</v>
      </c>
      <c r="AT69" s="42"/>
      <c r="AU69" s="422">
        <v>30</v>
      </c>
      <c r="AV69" s="297">
        <f t="shared" si="68"/>
        <v>-453851.34497999772</v>
      </c>
      <c r="AW69" s="297"/>
      <c r="AX69" s="297"/>
      <c r="AY69" s="297"/>
      <c r="AZ69" s="297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3"/>
      <c r="BY69" s="429"/>
      <c r="BZ69" s="424" t="str">
        <f>G136</f>
        <v>2BR-15</v>
      </c>
      <c r="CA69" s="425">
        <f>E136</f>
        <v>15</v>
      </c>
      <c r="CB69" s="424">
        <f t="shared" si="89"/>
        <v>101</v>
      </c>
      <c r="CC69" s="424">
        <f t="shared" si="89"/>
        <v>90</v>
      </c>
      <c r="CD69" s="424">
        <f>P136</f>
        <v>29448075.753672004</v>
      </c>
      <c r="CE69" s="424">
        <f t="shared" si="90"/>
        <v>2436206000</v>
      </c>
      <c r="CF69" s="424">
        <f t="shared" si="90"/>
        <v>2745993000</v>
      </c>
      <c r="CG69" s="424">
        <f t="shared" si="90"/>
        <v>2915360000</v>
      </c>
      <c r="CH69" s="424">
        <f t="shared" si="90"/>
        <v>3095173000</v>
      </c>
      <c r="CI69" s="424">
        <f>AS136</f>
        <v>3286076000</v>
      </c>
      <c r="CJ69" s="42"/>
      <c r="CK69" s="418">
        <f t="shared" si="75"/>
        <v>4243654305.6821547</v>
      </c>
      <c r="CL69" s="42">
        <f t="shared" si="76"/>
        <v>3990804000</v>
      </c>
      <c r="CM69" s="42">
        <f t="shared" si="76"/>
        <v>4236949000</v>
      </c>
      <c r="CN69" s="43">
        <f t="shared" si="26"/>
        <v>59862060</v>
      </c>
      <c r="CO69" s="43">
        <f t="shared" si="27"/>
        <v>42369490</v>
      </c>
      <c r="CP69" s="43">
        <f t="shared" si="28"/>
        <v>94122725</v>
      </c>
      <c r="CQ69" s="43">
        <f t="shared" si="29"/>
        <v>83273354.166666672</v>
      </c>
      <c r="CR69" s="420">
        <f t="shared" si="30"/>
        <v>4498275000</v>
      </c>
      <c r="CT69" s="250" t="s">
        <v>142</v>
      </c>
      <c r="CU69" s="251">
        <v>10</v>
      </c>
      <c r="CV69" s="252"/>
      <c r="CW69" s="40" t="s">
        <v>48</v>
      </c>
      <c r="CX69" s="253">
        <f t="shared" si="31"/>
        <v>0</v>
      </c>
      <c r="CY69" s="253">
        <f t="shared" si="32"/>
        <v>0</v>
      </c>
      <c r="CZ69" s="254">
        <f t="shared" si="33"/>
        <v>27506142.120000001</v>
      </c>
      <c r="DA69" s="254">
        <f t="shared" si="34"/>
        <v>0</v>
      </c>
      <c r="DB69" s="255">
        <f t="shared" si="35"/>
        <v>0</v>
      </c>
      <c r="DC69" s="256">
        <f t="shared" si="88"/>
        <v>0</v>
      </c>
      <c r="DD69" s="257">
        <f t="shared" si="37"/>
        <v>25536743.735199891</v>
      </c>
      <c r="DE69" s="257">
        <f t="shared" si="38"/>
        <v>28783990.353582241</v>
      </c>
      <c r="DF69" s="257">
        <f t="shared" si="39"/>
        <v>0</v>
      </c>
      <c r="DG69" s="257">
        <f t="shared" si="40"/>
        <v>32444156.125241794</v>
      </c>
      <c r="DH69" s="258">
        <f t="shared" si="41"/>
        <v>0</v>
      </c>
      <c r="DI69" s="257">
        <f t="shared" si="41"/>
        <v>32444156.125241794</v>
      </c>
      <c r="DJ69" s="257">
        <f t="shared" si="42"/>
        <v>34445240.682836853</v>
      </c>
      <c r="DK69" s="257"/>
      <c r="DL69" s="257">
        <f t="shared" si="43"/>
        <v>0</v>
      </c>
      <c r="DM69" s="257">
        <f t="shared" si="44"/>
        <v>0</v>
      </c>
      <c r="DN69" s="257">
        <f t="shared" si="45"/>
        <v>0</v>
      </c>
      <c r="DO69" s="258">
        <f t="shared" si="46"/>
        <v>0</v>
      </c>
      <c r="DP69" s="258">
        <f t="shared" si="47"/>
        <v>0</v>
      </c>
      <c r="DQ69" s="257">
        <f t="shared" si="48"/>
        <v>0</v>
      </c>
      <c r="DR69" s="257">
        <f t="shared" si="49"/>
        <v>0</v>
      </c>
      <c r="DS69" s="257"/>
      <c r="DT69" s="32" t="str">
        <f t="shared" si="50"/>
        <v>BERTAHAP</v>
      </c>
      <c r="DU69" s="259">
        <f t="shared" si="51"/>
        <v>0</v>
      </c>
      <c r="DV69" s="260">
        <v>2</v>
      </c>
      <c r="DW69" s="261"/>
      <c r="DX69" s="257" t="str">
        <f t="shared" si="52"/>
        <v>KR</v>
      </c>
      <c r="DY69" s="261">
        <f t="shared" si="53"/>
        <v>0</v>
      </c>
      <c r="DZ69" s="261">
        <f t="shared" si="53"/>
        <v>0</v>
      </c>
      <c r="EA69" s="261">
        <f t="shared" si="53"/>
        <v>0</v>
      </c>
      <c r="EB69" s="262">
        <f t="shared" si="53"/>
        <v>0</v>
      </c>
      <c r="EC69" s="262">
        <f t="shared" si="53"/>
        <v>0</v>
      </c>
      <c r="ED69" s="261">
        <f t="shared" si="53"/>
        <v>0</v>
      </c>
      <c r="EE69" s="261">
        <f t="shared" si="53"/>
        <v>0</v>
      </c>
      <c r="EF69" s="261">
        <f t="shared" si="77"/>
        <v>0</v>
      </c>
      <c r="EG69" s="51">
        <f t="shared" si="78"/>
        <v>0</v>
      </c>
      <c r="EH69" s="42">
        <f t="shared" si="78"/>
        <v>0</v>
      </c>
      <c r="EI69" s="58">
        <f t="shared" si="54"/>
        <v>0</v>
      </c>
      <c r="EJ69" s="58">
        <f t="shared" si="55"/>
        <v>0</v>
      </c>
      <c r="EK69" s="336">
        <f t="shared" si="56"/>
        <v>0</v>
      </c>
      <c r="EL69" s="131">
        <f t="shared" si="57"/>
        <v>0</v>
      </c>
      <c r="EM69" s="5">
        <f t="shared" si="58"/>
        <v>0</v>
      </c>
      <c r="EN69" s="5">
        <f t="shared" si="59"/>
        <v>0</v>
      </c>
      <c r="EO69" s="266">
        <f t="shared" si="79"/>
        <v>0</v>
      </c>
    </row>
    <row r="70" spans="1:145">
      <c r="A70" s="3">
        <f t="shared" si="60"/>
        <v>31</v>
      </c>
      <c r="B70" s="249">
        <v>1</v>
      </c>
      <c r="C70" s="522"/>
      <c r="D70" s="250" t="s">
        <v>142</v>
      </c>
      <c r="E70" s="251" t="s">
        <v>19</v>
      </c>
      <c r="F70" s="252"/>
      <c r="G70" s="40" t="s">
        <v>72</v>
      </c>
      <c r="H70" s="253">
        <f t="shared" si="5"/>
        <v>175</v>
      </c>
      <c r="I70" s="253">
        <f t="shared" si="6"/>
        <v>156</v>
      </c>
      <c r="J70" s="254">
        <f t="shared" si="7"/>
        <v>27506142.120000001</v>
      </c>
      <c r="K70" s="254">
        <f t="shared" si="8"/>
        <v>5</v>
      </c>
      <c r="L70" s="255">
        <f t="shared" si="9"/>
        <v>1.08</v>
      </c>
      <c r="M70" s="256">
        <f t="shared" ref="M70:M79" si="91">SUMIF($AS$4:$AS$22,E70,$AV$4:$AV$22)</f>
        <v>1</v>
      </c>
      <c r="N70" s="257">
        <f t="shared" si="11"/>
        <v>24824197.330347329</v>
      </c>
      <c r="O70" s="257">
        <f t="shared" si="12"/>
        <v>27980836.707352675</v>
      </c>
      <c r="P70" s="257">
        <f t="shared" si="13"/>
        <v>29706633.489600003</v>
      </c>
      <c r="Q70" s="257">
        <f t="shared" si="14"/>
        <v>31538873.641099136</v>
      </c>
      <c r="R70" s="257">
        <f t="shared" si="61"/>
        <v>35429371.070806883</v>
      </c>
      <c r="S70" s="258">
        <f t="shared" si="15"/>
        <v>29706633.489600003</v>
      </c>
      <c r="T70" s="257">
        <f t="shared" si="15"/>
        <v>31538873.641099136</v>
      </c>
      <c r="U70" s="257">
        <f t="shared" si="16"/>
        <v>33484122.355953015</v>
      </c>
      <c r="V70" s="257">
        <f t="shared" si="62"/>
        <v>39807183.260288112</v>
      </c>
      <c r="W70" s="257"/>
      <c r="X70" s="257">
        <f t="shared" si="17"/>
        <v>3872574783.5341835</v>
      </c>
      <c r="Y70" s="257">
        <f t="shared" si="18"/>
        <v>4365010526.3470173</v>
      </c>
      <c r="Z70" s="257">
        <f t="shared" si="19"/>
        <v>4634234824.3776007</v>
      </c>
      <c r="AA70" s="258">
        <f t="shared" si="63"/>
        <v>4920064288.0114651</v>
      </c>
      <c r="AB70" s="258">
        <f t="shared" si="64"/>
        <v>5526981887.0458736</v>
      </c>
      <c r="AC70" s="258">
        <f t="shared" si="20"/>
        <v>4634234824.3776007</v>
      </c>
      <c r="AD70" s="257">
        <f t="shared" si="21"/>
        <v>4920064288.0114651</v>
      </c>
      <c r="AE70" s="257">
        <f t="shared" si="65"/>
        <v>5223523087.5286703</v>
      </c>
      <c r="AF70" s="257">
        <f t="shared" si="66"/>
        <v>6209920588.6049452</v>
      </c>
      <c r="AG70" s="257"/>
      <c r="AH70" s="32" t="str">
        <f t="shared" si="22"/>
        <v>BERTAHAP</v>
      </c>
      <c r="AI70" s="259">
        <f t="shared" si="23"/>
        <v>0</v>
      </c>
      <c r="AJ70" s="260">
        <v>2</v>
      </c>
      <c r="AK70" s="261"/>
      <c r="AL70" s="257" t="e">
        <f>IF(AK70&gt;#REF!,"LB","KR")</f>
        <v>#REF!</v>
      </c>
      <c r="AM70" s="51">
        <f t="shared" si="24"/>
        <v>4259833000</v>
      </c>
      <c r="AN70" s="51">
        <f t="shared" si="24"/>
        <v>4801512000</v>
      </c>
      <c r="AO70" s="51">
        <f t="shared" si="24"/>
        <v>5097659000</v>
      </c>
      <c r="AP70" s="418">
        <f t="shared" si="24"/>
        <v>5412071000</v>
      </c>
      <c r="AQ70" s="418">
        <f t="shared" si="67"/>
        <v>5097659000</v>
      </c>
      <c r="AR70" s="51">
        <f t="shared" si="67"/>
        <v>5412071000</v>
      </c>
      <c r="AS70" s="51">
        <f t="shared" si="67"/>
        <v>5745876000</v>
      </c>
      <c r="AT70" s="42"/>
      <c r="AU70" s="422">
        <v>31</v>
      </c>
      <c r="AV70" s="297">
        <f t="shared" si="68"/>
        <v>-1306541.7506999969</v>
      </c>
      <c r="AW70" s="297"/>
      <c r="AX70" s="297"/>
      <c r="AY70" s="297"/>
      <c r="AZ70" s="297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3"/>
      <c r="BY70" s="424"/>
      <c r="BZ70" s="424" t="str">
        <f>G137</f>
        <v>2BR-17</v>
      </c>
      <c r="CA70" s="425">
        <f>E137</f>
        <v>17</v>
      </c>
      <c r="CB70" s="424">
        <f t="shared" si="89"/>
        <v>85</v>
      </c>
      <c r="CC70" s="424">
        <f t="shared" si="89"/>
        <v>74</v>
      </c>
      <c r="CD70" s="424">
        <f>P137</f>
        <v>29448075.753672004</v>
      </c>
      <c r="CE70" s="424">
        <f t="shared" si="90"/>
        <v>2003103000</v>
      </c>
      <c r="CF70" s="424">
        <f t="shared" si="90"/>
        <v>2257817000</v>
      </c>
      <c r="CG70" s="424">
        <f t="shared" si="90"/>
        <v>2397074000</v>
      </c>
      <c r="CH70" s="424">
        <f t="shared" si="90"/>
        <v>2544920000</v>
      </c>
      <c r="CI70" s="424">
        <f>AS137</f>
        <v>2701885000</v>
      </c>
      <c r="CJ70" s="42"/>
      <c r="CK70" s="418">
        <f t="shared" si="75"/>
        <v>5745875194.1228504</v>
      </c>
      <c r="CL70" s="42">
        <f t="shared" si="76"/>
        <v>5403519000</v>
      </c>
      <c r="CM70" s="42">
        <f t="shared" si="76"/>
        <v>5736796000</v>
      </c>
      <c r="CN70" s="43">
        <f t="shared" si="26"/>
        <v>81052785</v>
      </c>
      <c r="CO70" s="43">
        <f t="shared" si="27"/>
        <v>57367960</v>
      </c>
      <c r="CP70" s="43">
        <f t="shared" si="28"/>
        <v>127441475</v>
      </c>
      <c r="CQ70" s="43">
        <f t="shared" si="29"/>
        <v>112751479.16666667</v>
      </c>
      <c r="CR70" s="420">
        <f t="shared" si="30"/>
        <v>6090629000</v>
      </c>
      <c r="CT70" s="250" t="s">
        <v>142</v>
      </c>
      <c r="CU70" s="285">
        <v>12</v>
      </c>
      <c r="CV70" s="252"/>
      <c r="CW70" s="40" t="s">
        <v>50</v>
      </c>
      <c r="CX70" s="253">
        <f t="shared" si="31"/>
        <v>0</v>
      </c>
      <c r="CY70" s="253">
        <f t="shared" si="32"/>
        <v>0</v>
      </c>
      <c r="CZ70" s="254">
        <f t="shared" si="33"/>
        <v>27506142.120000001</v>
      </c>
      <c r="DA70" s="254">
        <f t="shared" si="34"/>
        <v>0</v>
      </c>
      <c r="DB70" s="255">
        <f t="shared" si="35"/>
        <v>0</v>
      </c>
      <c r="DC70" s="256">
        <f t="shared" si="88"/>
        <v>0</v>
      </c>
      <c r="DD70" s="257">
        <f t="shared" si="37"/>
        <v>24824197.330347329</v>
      </c>
      <c r="DE70" s="257">
        <f t="shared" si="38"/>
        <v>27980836.707352675</v>
      </c>
      <c r="DF70" s="257">
        <f t="shared" si="39"/>
        <v>0</v>
      </c>
      <c r="DG70" s="257">
        <f t="shared" si="40"/>
        <v>31538873.641099136</v>
      </c>
      <c r="DH70" s="258">
        <f t="shared" si="41"/>
        <v>0</v>
      </c>
      <c r="DI70" s="257">
        <f t="shared" si="41"/>
        <v>31538873.641099136</v>
      </c>
      <c r="DJ70" s="257">
        <f t="shared" si="42"/>
        <v>33484122.355953015</v>
      </c>
      <c r="DK70" s="257"/>
      <c r="DL70" s="257">
        <f t="shared" si="43"/>
        <v>0</v>
      </c>
      <c r="DM70" s="257">
        <f t="shared" si="44"/>
        <v>0</v>
      </c>
      <c r="DN70" s="257">
        <f t="shared" si="45"/>
        <v>0</v>
      </c>
      <c r="DO70" s="258">
        <f t="shared" si="46"/>
        <v>0</v>
      </c>
      <c r="DP70" s="258">
        <f t="shared" si="47"/>
        <v>0</v>
      </c>
      <c r="DQ70" s="257">
        <f t="shared" si="48"/>
        <v>0</v>
      </c>
      <c r="DR70" s="257">
        <f t="shared" si="49"/>
        <v>0</v>
      </c>
      <c r="DS70" s="257"/>
      <c r="DT70" s="32" t="str">
        <f t="shared" si="50"/>
        <v>BERTAHAP</v>
      </c>
      <c r="DU70" s="259">
        <f t="shared" si="51"/>
        <v>0</v>
      </c>
      <c r="DV70" s="260">
        <v>2</v>
      </c>
      <c r="DW70" s="261"/>
      <c r="DX70" s="257" t="str">
        <f t="shared" si="52"/>
        <v>KR</v>
      </c>
      <c r="DY70" s="261">
        <f t="shared" si="53"/>
        <v>0</v>
      </c>
      <c r="DZ70" s="261">
        <f t="shared" si="53"/>
        <v>0</v>
      </c>
      <c r="EA70" s="261">
        <f t="shared" si="53"/>
        <v>0</v>
      </c>
      <c r="EB70" s="262">
        <f t="shared" si="53"/>
        <v>0</v>
      </c>
      <c r="EC70" s="262">
        <f t="shared" si="53"/>
        <v>0</v>
      </c>
      <c r="ED70" s="261">
        <f t="shared" si="53"/>
        <v>0</v>
      </c>
      <c r="EE70" s="261">
        <f t="shared" si="53"/>
        <v>0</v>
      </c>
      <c r="EF70" s="261">
        <f t="shared" si="77"/>
        <v>0</v>
      </c>
      <c r="EG70" s="51">
        <f t="shared" si="78"/>
        <v>0</v>
      </c>
      <c r="EH70" s="42">
        <f t="shared" si="78"/>
        <v>0</v>
      </c>
      <c r="EI70" s="58">
        <f t="shared" si="54"/>
        <v>0</v>
      </c>
      <c r="EJ70" s="58">
        <f t="shared" si="55"/>
        <v>0</v>
      </c>
      <c r="EK70" s="336">
        <f t="shared" si="56"/>
        <v>0</v>
      </c>
      <c r="EL70" s="131">
        <f t="shared" si="57"/>
        <v>0</v>
      </c>
      <c r="EM70" s="5">
        <f t="shared" si="58"/>
        <v>0</v>
      </c>
      <c r="EN70" s="5">
        <f t="shared" si="59"/>
        <v>0</v>
      </c>
      <c r="EO70" s="266">
        <f t="shared" si="79"/>
        <v>0</v>
      </c>
    </row>
    <row r="71" spans="1:145">
      <c r="A71" s="3">
        <f t="shared" si="60"/>
        <v>32</v>
      </c>
      <c r="B71" s="249">
        <v>2</v>
      </c>
      <c r="C71" s="522"/>
      <c r="D71" s="250" t="s">
        <v>142</v>
      </c>
      <c r="E71" s="251" t="s">
        <v>29</v>
      </c>
      <c r="F71" s="252"/>
      <c r="G71" s="40" t="s">
        <v>74</v>
      </c>
      <c r="H71" s="253">
        <f t="shared" si="5"/>
        <v>85</v>
      </c>
      <c r="I71" s="253">
        <f t="shared" si="6"/>
        <v>74</v>
      </c>
      <c r="J71" s="254">
        <f t="shared" si="7"/>
        <v>27506142.120000001</v>
      </c>
      <c r="K71" s="254">
        <f t="shared" si="8"/>
        <v>1</v>
      </c>
      <c r="L71" s="255">
        <f t="shared" si="9"/>
        <v>1.06</v>
      </c>
      <c r="M71" s="256">
        <f t="shared" si="91"/>
        <v>1</v>
      </c>
      <c r="N71" s="257">
        <f t="shared" si="11"/>
        <v>24364489.972377934</v>
      </c>
      <c r="O71" s="257">
        <f t="shared" si="12"/>
        <v>27462673.064623922</v>
      </c>
      <c r="P71" s="257">
        <f t="shared" si="13"/>
        <v>29156510.647200003</v>
      </c>
      <c r="Q71" s="257">
        <f t="shared" si="14"/>
        <v>30954820.425523225</v>
      </c>
      <c r="R71" s="257">
        <f t="shared" si="61"/>
        <v>34773271.606532685</v>
      </c>
      <c r="S71" s="258">
        <f t="shared" si="15"/>
        <v>29156510.647200003</v>
      </c>
      <c r="T71" s="257">
        <f t="shared" si="15"/>
        <v>30954820.425523225</v>
      </c>
      <c r="U71" s="257">
        <f t="shared" si="16"/>
        <v>32864046.016027961</v>
      </c>
      <c r="V71" s="257">
        <f t="shared" si="62"/>
        <v>39070013.199912407</v>
      </c>
      <c r="W71" s="257"/>
      <c r="X71" s="257">
        <f t="shared" si="17"/>
        <v>1802972257.9559672</v>
      </c>
      <c r="Y71" s="257">
        <f t="shared" si="18"/>
        <v>2032237806.7821703</v>
      </c>
      <c r="Z71" s="257">
        <f t="shared" si="19"/>
        <v>2157581787.8928003</v>
      </c>
      <c r="AA71" s="258">
        <f t="shared" si="63"/>
        <v>2290656711.4887185</v>
      </c>
      <c r="AB71" s="258">
        <f t="shared" si="64"/>
        <v>2573222098.8834186</v>
      </c>
      <c r="AC71" s="258">
        <f t="shared" si="20"/>
        <v>2157581787.8928003</v>
      </c>
      <c r="AD71" s="257">
        <f t="shared" si="21"/>
        <v>2290656711.4887185</v>
      </c>
      <c r="AE71" s="257">
        <f t="shared" si="65"/>
        <v>2431939405.186069</v>
      </c>
      <c r="AF71" s="257">
        <f t="shared" si="66"/>
        <v>2891180976.7935181</v>
      </c>
      <c r="AG71" s="257"/>
      <c r="AH71" s="32" t="str">
        <f t="shared" si="22"/>
        <v>BERTAHAP</v>
      </c>
      <c r="AI71" s="259">
        <f t="shared" si="23"/>
        <v>0</v>
      </c>
      <c r="AJ71" s="260">
        <v>2</v>
      </c>
      <c r="AK71" s="261"/>
      <c r="AL71" s="257" t="e">
        <f>IF(AK71&gt;#REF!,"LB","KR")</f>
        <v>#REF!</v>
      </c>
      <c r="AM71" s="51">
        <f t="shared" si="24"/>
        <v>1983270000</v>
      </c>
      <c r="AN71" s="51">
        <f t="shared" si="24"/>
        <v>2235462000</v>
      </c>
      <c r="AO71" s="51">
        <f t="shared" si="24"/>
        <v>2373340000</v>
      </c>
      <c r="AP71" s="418">
        <f t="shared" si="24"/>
        <v>2519723000</v>
      </c>
      <c r="AQ71" s="418">
        <f t="shared" si="67"/>
        <v>2373340000</v>
      </c>
      <c r="AR71" s="51">
        <f t="shared" si="67"/>
        <v>2519723000</v>
      </c>
      <c r="AS71" s="51">
        <f t="shared" si="67"/>
        <v>2675134000</v>
      </c>
      <c r="AT71" s="42"/>
      <c r="AU71" s="422">
        <v>32</v>
      </c>
      <c r="AV71" s="297">
        <f t="shared" si="68"/>
        <v>-1856664.5930999964</v>
      </c>
      <c r="AW71" s="297"/>
      <c r="AX71" s="297"/>
      <c r="AY71" s="297"/>
      <c r="AZ71" s="297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3"/>
      <c r="BY71" s="424"/>
      <c r="BZ71" s="424" t="str">
        <f>G138</f>
        <v>3BR-19</v>
      </c>
      <c r="CA71" s="425">
        <f>E138</f>
        <v>19</v>
      </c>
      <c r="CB71" s="424">
        <f t="shared" si="89"/>
        <v>138</v>
      </c>
      <c r="CC71" s="424">
        <f t="shared" si="89"/>
        <v>120</v>
      </c>
      <c r="CD71" s="424">
        <f>P138</f>
        <v>29448075.753672004</v>
      </c>
      <c r="CE71" s="424">
        <f t="shared" si="90"/>
        <v>3248274000</v>
      </c>
      <c r="CF71" s="424">
        <f t="shared" si="90"/>
        <v>3661324000</v>
      </c>
      <c r="CG71" s="424">
        <f t="shared" si="90"/>
        <v>3887146000</v>
      </c>
      <c r="CH71" s="424">
        <f t="shared" si="90"/>
        <v>4126897000</v>
      </c>
      <c r="CI71" s="424">
        <f>AS138</f>
        <v>4381435000</v>
      </c>
      <c r="CJ71" s="42"/>
      <c r="CK71" s="418">
        <f t="shared" si="75"/>
        <v>2675133767.0479217</v>
      </c>
      <c r="CL71" s="42">
        <f t="shared" si="76"/>
        <v>2515741000</v>
      </c>
      <c r="CM71" s="42">
        <f t="shared" si="76"/>
        <v>2670907000</v>
      </c>
      <c r="CN71" s="43">
        <f t="shared" si="26"/>
        <v>37736115</v>
      </c>
      <c r="CO71" s="43">
        <f t="shared" si="27"/>
        <v>26709070</v>
      </c>
      <c r="CP71" s="43">
        <f t="shared" si="28"/>
        <v>59333500</v>
      </c>
      <c r="CQ71" s="43">
        <f t="shared" si="29"/>
        <v>52494229.166666664</v>
      </c>
      <c r="CR71" s="420">
        <f t="shared" si="30"/>
        <v>2835643000</v>
      </c>
      <c r="CT71" s="250" t="s">
        <v>142</v>
      </c>
      <c r="CU71" s="285">
        <v>18</v>
      </c>
      <c r="CV71" s="252"/>
      <c r="CW71" s="40" t="s">
        <v>54</v>
      </c>
      <c r="CX71" s="253">
        <f t="shared" si="31"/>
        <v>0</v>
      </c>
      <c r="CY71" s="253">
        <f t="shared" si="32"/>
        <v>0</v>
      </c>
      <c r="CZ71" s="254">
        <f t="shared" si="33"/>
        <v>27506142.120000001</v>
      </c>
      <c r="DA71" s="254">
        <f t="shared" si="34"/>
        <v>0</v>
      </c>
      <c r="DB71" s="255">
        <f t="shared" si="35"/>
        <v>0</v>
      </c>
      <c r="DC71" s="256">
        <f t="shared" si="88"/>
        <v>0</v>
      </c>
      <c r="DD71" s="257">
        <f t="shared" si="37"/>
        <v>24364489.972377934</v>
      </c>
      <c r="DE71" s="257">
        <f t="shared" si="38"/>
        <v>27462673.064623922</v>
      </c>
      <c r="DF71" s="257">
        <f t="shared" si="39"/>
        <v>0</v>
      </c>
      <c r="DG71" s="257">
        <f t="shared" si="40"/>
        <v>30954820.425523225</v>
      </c>
      <c r="DH71" s="258">
        <f t="shared" si="41"/>
        <v>0</v>
      </c>
      <c r="DI71" s="257">
        <f t="shared" si="41"/>
        <v>30954820.425523225</v>
      </c>
      <c r="DJ71" s="257">
        <f t="shared" si="42"/>
        <v>32864046.016027961</v>
      </c>
      <c r="DK71" s="257"/>
      <c r="DL71" s="257">
        <f t="shared" si="43"/>
        <v>0</v>
      </c>
      <c r="DM71" s="257">
        <f t="shared" si="44"/>
        <v>0</v>
      </c>
      <c r="DN71" s="257">
        <f t="shared" si="45"/>
        <v>0</v>
      </c>
      <c r="DO71" s="258">
        <f t="shared" si="46"/>
        <v>0</v>
      </c>
      <c r="DP71" s="258">
        <f t="shared" si="47"/>
        <v>0</v>
      </c>
      <c r="DQ71" s="257">
        <f t="shared" si="48"/>
        <v>0</v>
      </c>
      <c r="DR71" s="257">
        <f t="shared" si="49"/>
        <v>0</v>
      </c>
      <c r="DS71" s="257"/>
      <c r="DT71" s="32" t="str">
        <f t="shared" si="50"/>
        <v>BERTAHAP</v>
      </c>
      <c r="DU71" s="259">
        <f t="shared" si="51"/>
        <v>0</v>
      </c>
      <c r="DV71" s="260">
        <v>2</v>
      </c>
      <c r="DW71" s="261"/>
      <c r="DX71" s="257" t="e">
        <f>IF(DW71&gt;#REF!,"LB","KR")</f>
        <v>#REF!</v>
      </c>
      <c r="DY71" s="261">
        <f t="shared" si="53"/>
        <v>0</v>
      </c>
      <c r="DZ71" s="261">
        <f t="shared" si="53"/>
        <v>0</v>
      </c>
      <c r="EA71" s="261">
        <f t="shared" si="53"/>
        <v>0</v>
      </c>
      <c r="EB71" s="262">
        <f t="shared" si="53"/>
        <v>0</v>
      </c>
      <c r="EC71" s="262">
        <f t="shared" si="53"/>
        <v>0</v>
      </c>
      <c r="ED71" s="261">
        <f t="shared" si="53"/>
        <v>0</v>
      </c>
      <c r="EE71" s="261">
        <f t="shared" si="53"/>
        <v>0</v>
      </c>
      <c r="EF71" s="261">
        <f t="shared" si="77"/>
        <v>0</v>
      </c>
      <c r="EG71" s="51">
        <f t="shared" si="78"/>
        <v>0</v>
      </c>
      <c r="EH71" s="42">
        <f t="shared" si="78"/>
        <v>0</v>
      </c>
      <c r="EI71" s="58">
        <f t="shared" si="54"/>
        <v>0</v>
      </c>
      <c r="EJ71" s="58">
        <f t="shared" si="55"/>
        <v>0</v>
      </c>
      <c r="EK71" s="336">
        <f t="shared" si="56"/>
        <v>0</v>
      </c>
      <c r="EL71" s="131">
        <f t="shared" si="57"/>
        <v>0</v>
      </c>
      <c r="EM71" s="5">
        <f t="shared" si="58"/>
        <v>0</v>
      </c>
      <c r="EN71" s="5">
        <f t="shared" si="59"/>
        <v>0</v>
      </c>
      <c r="EO71" s="266">
        <f t="shared" si="79"/>
        <v>0</v>
      </c>
    </row>
    <row r="72" spans="1:145">
      <c r="A72" s="3">
        <f t="shared" si="60"/>
        <v>33</v>
      </c>
      <c r="B72" s="249">
        <v>3</v>
      </c>
      <c r="C72" s="522"/>
      <c r="D72" s="250" t="s">
        <v>142</v>
      </c>
      <c r="E72" s="251" t="s">
        <v>32</v>
      </c>
      <c r="F72" s="252"/>
      <c r="G72" s="40" t="s">
        <v>56</v>
      </c>
      <c r="H72" s="253">
        <f t="shared" si="5"/>
        <v>85</v>
      </c>
      <c r="I72" s="253">
        <f t="shared" si="6"/>
        <v>74</v>
      </c>
      <c r="J72" s="254">
        <f t="shared" si="7"/>
        <v>27506142.120000001</v>
      </c>
      <c r="K72" s="254">
        <f t="shared" si="8"/>
        <v>1</v>
      </c>
      <c r="L72" s="255">
        <f t="shared" si="9"/>
        <v>1.06</v>
      </c>
      <c r="M72" s="256">
        <f t="shared" si="91"/>
        <v>1</v>
      </c>
      <c r="N72" s="257">
        <f t="shared" si="11"/>
        <v>24364489.972377934</v>
      </c>
      <c r="O72" s="257">
        <f t="shared" si="12"/>
        <v>27462673.064623922</v>
      </c>
      <c r="P72" s="257">
        <f t="shared" si="13"/>
        <v>29156510.647200003</v>
      </c>
      <c r="Q72" s="257">
        <f t="shared" si="14"/>
        <v>30954820.425523225</v>
      </c>
      <c r="R72" s="257">
        <f t="shared" si="61"/>
        <v>34773271.606532685</v>
      </c>
      <c r="S72" s="258">
        <f t="shared" si="15"/>
        <v>29156510.647200003</v>
      </c>
      <c r="T72" s="257">
        <f t="shared" si="15"/>
        <v>30954820.425523225</v>
      </c>
      <c r="U72" s="257">
        <f t="shared" si="16"/>
        <v>32864046.016027961</v>
      </c>
      <c r="V72" s="257">
        <f t="shared" si="62"/>
        <v>39070013.199912407</v>
      </c>
      <c r="W72" s="257"/>
      <c r="X72" s="257">
        <f t="shared" si="17"/>
        <v>1802972257.9559672</v>
      </c>
      <c r="Y72" s="257">
        <f t="shared" si="18"/>
        <v>2032237806.7821703</v>
      </c>
      <c r="Z72" s="257">
        <f t="shared" si="19"/>
        <v>2157581787.8928003</v>
      </c>
      <c r="AA72" s="258">
        <f t="shared" si="63"/>
        <v>2290656711.4887185</v>
      </c>
      <c r="AB72" s="258">
        <f t="shared" si="64"/>
        <v>2573222098.8834186</v>
      </c>
      <c r="AC72" s="258">
        <f t="shared" si="20"/>
        <v>2157581787.8928003</v>
      </c>
      <c r="AD72" s="257">
        <f t="shared" si="21"/>
        <v>2290656711.4887185</v>
      </c>
      <c r="AE72" s="257">
        <f t="shared" si="65"/>
        <v>2431939405.186069</v>
      </c>
      <c r="AF72" s="257">
        <f t="shared" si="66"/>
        <v>2891180976.7935181</v>
      </c>
      <c r="AG72" s="257"/>
      <c r="AH72" s="32" t="str">
        <f t="shared" si="22"/>
        <v>BERTAHAP</v>
      </c>
      <c r="AI72" s="259">
        <f t="shared" si="23"/>
        <v>0</v>
      </c>
      <c r="AJ72" s="260">
        <v>2</v>
      </c>
      <c r="AK72" s="261"/>
      <c r="AL72" s="257" t="e">
        <f>IF(AK72&gt;#REF!,"LB","KR")</f>
        <v>#REF!</v>
      </c>
      <c r="AM72" s="51">
        <f t="shared" si="24"/>
        <v>1983270000</v>
      </c>
      <c r="AN72" s="51">
        <f t="shared" si="24"/>
        <v>2235462000</v>
      </c>
      <c r="AO72" s="51">
        <f t="shared" si="24"/>
        <v>2373340000</v>
      </c>
      <c r="AP72" s="418">
        <f t="shared" si="24"/>
        <v>2519723000</v>
      </c>
      <c r="AQ72" s="418">
        <f t="shared" si="67"/>
        <v>2373340000</v>
      </c>
      <c r="AR72" s="51">
        <f t="shared" si="67"/>
        <v>2519723000</v>
      </c>
      <c r="AS72" s="51">
        <f t="shared" si="67"/>
        <v>2675134000</v>
      </c>
      <c r="AT72" s="42"/>
      <c r="AU72" s="422">
        <v>33</v>
      </c>
      <c r="AV72" s="297">
        <f t="shared" si="68"/>
        <v>-1856664.5930999964</v>
      </c>
      <c r="AW72" s="297"/>
      <c r="AX72" s="297"/>
      <c r="AY72" s="297"/>
      <c r="AZ72" s="297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3">
        <v>9</v>
      </c>
      <c r="BY72" s="429" t="s">
        <v>57</v>
      </c>
      <c r="BZ72" s="424" t="str">
        <f t="shared" ref="BZ72:BZ78" si="92">G159</f>
        <v>2BR-3</v>
      </c>
      <c r="CA72" s="425" t="str">
        <f t="shared" ref="CA72:CA78" si="93">E159</f>
        <v>03</v>
      </c>
      <c r="CB72" s="424">
        <f t="shared" ref="CB72:CC78" si="94">H159</f>
        <v>85</v>
      </c>
      <c r="CC72" s="424">
        <f t="shared" si="94"/>
        <v>74</v>
      </c>
      <c r="CD72" s="424">
        <f t="shared" ref="CD72:CD78" si="95">P159</f>
        <v>29448075.753672004</v>
      </c>
      <c r="CE72" s="424">
        <f t="shared" ref="CE72:CH78" si="96">AM159</f>
        <v>2003103000</v>
      </c>
      <c r="CF72" s="424">
        <f t="shared" si="96"/>
        <v>2257817000</v>
      </c>
      <c r="CG72" s="424">
        <f t="shared" si="96"/>
        <v>2397074000</v>
      </c>
      <c r="CH72" s="424">
        <f t="shared" si="96"/>
        <v>2544920000</v>
      </c>
      <c r="CI72" s="424">
        <f t="shared" ref="CI72:CI78" si="97">AS159</f>
        <v>2701885000</v>
      </c>
      <c r="CJ72" s="42">
        <v>7</v>
      </c>
      <c r="CK72" s="418">
        <f t="shared" si="75"/>
        <v>2675133767.0479217</v>
      </c>
      <c r="CL72" s="42">
        <f t="shared" si="76"/>
        <v>2515741000</v>
      </c>
      <c r="CM72" s="42">
        <f t="shared" si="76"/>
        <v>2670907000</v>
      </c>
      <c r="CN72" s="43">
        <f t="shared" si="26"/>
        <v>37736115</v>
      </c>
      <c r="CO72" s="43">
        <f t="shared" si="27"/>
        <v>26709070</v>
      </c>
      <c r="CP72" s="43">
        <f t="shared" si="28"/>
        <v>59333500</v>
      </c>
      <c r="CQ72" s="43">
        <f t="shared" si="29"/>
        <v>52494229.166666664</v>
      </c>
      <c r="CR72" s="420">
        <f t="shared" si="30"/>
        <v>2835643000</v>
      </c>
      <c r="CT72" s="250" t="s">
        <v>142</v>
      </c>
      <c r="CU72" s="285">
        <v>20</v>
      </c>
      <c r="CV72" s="252"/>
      <c r="CW72" s="40" t="s">
        <v>70</v>
      </c>
      <c r="CX72" s="253">
        <f t="shared" si="31"/>
        <v>0</v>
      </c>
      <c r="CY72" s="253">
        <f t="shared" si="32"/>
        <v>0</v>
      </c>
      <c r="CZ72" s="254">
        <f t="shared" si="33"/>
        <v>27506142.120000001</v>
      </c>
      <c r="DA72" s="254">
        <f t="shared" si="34"/>
        <v>0</v>
      </c>
      <c r="DB72" s="255">
        <f t="shared" si="35"/>
        <v>0</v>
      </c>
      <c r="DC72" s="256">
        <f t="shared" si="88"/>
        <v>0</v>
      </c>
      <c r="DD72" s="257">
        <f t="shared" si="37"/>
        <v>24364489.972377934</v>
      </c>
      <c r="DE72" s="257">
        <f t="shared" si="38"/>
        <v>27462673.064623922</v>
      </c>
      <c r="DF72" s="257">
        <f t="shared" si="39"/>
        <v>0</v>
      </c>
      <c r="DG72" s="257">
        <f t="shared" si="40"/>
        <v>30954820.425523225</v>
      </c>
      <c r="DH72" s="258">
        <f t="shared" si="41"/>
        <v>0</v>
      </c>
      <c r="DI72" s="257">
        <f t="shared" si="41"/>
        <v>30954820.425523225</v>
      </c>
      <c r="DJ72" s="257">
        <f t="shared" si="42"/>
        <v>32864046.016027961</v>
      </c>
      <c r="DK72" s="257"/>
      <c r="DL72" s="257">
        <f t="shared" si="43"/>
        <v>0</v>
      </c>
      <c r="DM72" s="257">
        <f t="shared" si="44"/>
        <v>0</v>
      </c>
      <c r="DN72" s="257">
        <f t="shared" si="45"/>
        <v>0</v>
      </c>
      <c r="DO72" s="258">
        <f t="shared" si="46"/>
        <v>0</v>
      </c>
      <c r="DP72" s="258">
        <f t="shared" si="47"/>
        <v>0</v>
      </c>
      <c r="DQ72" s="257">
        <f t="shared" si="48"/>
        <v>0</v>
      </c>
      <c r="DR72" s="257">
        <f t="shared" si="49"/>
        <v>0</v>
      </c>
      <c r="DS72" s="257"/>
      <c r="DT72" s="32" t="str">
        <f t="shared" si="50"/>
        <v>BERTAHAP</v>
      </c>
      <c r="DU72" s="259">
        <f t="shared" si="51"/>
        <v>0</v>
      </c>
      <c r="DV72" s="260">
        <v>2</v>
      </c>
      <c r="DW72" s="261"/>
      <c r="DX72" s="257" t="e">
        <f>IF(DW72&gt;#REF!,"LB","KR")</f>
        <v>#REF!</v>
      </c>
      <c r="DY72" s="261">
        <f t="shared" si="53"/>
        <v>0</v>
      </c>
      <c r="DZ72" s="261">
        <f t="shared" si="53"/>
        <v>0</v>
      </c>
      <c r="EA72" s="261">
        <f t="shared" si="53"/>
        <v>0</v>
      </c>
      <c r="EB72" s="262">
        <f t="shared" si="53"/>
        <v>0</v>
      </c>
      <c r="EC72" s="262">
        <f t="shared" si="53"/>
        <v>0</v>
      </c>
      <c r="ED72" s="261">
        <f t="shared" si="53"/>
        <v>0</v>
      </c>
      <c r="EE72" s="261">
        <f t="shared" si="53"/>
        <v>0</v>
      </c>
      <c r="EF72" s="261">
        <f t="shared" si="77"/>
        <v>0</v>
      </c>
      <c r="EG72" s="51">
        <f t="shared" si="78"/>
        <v>0</v>
      </c>
      <c r="EH72" s="42">
        <f t="shared" si="78"/>
        <v>0</v>
      </c>
      <c r="EI72" s="58">
        <f t="shared" si="54"/>
        <v>0</v>
      </c>
      <c r="EJ72" s="58">
        <f t="shared" si="55"/>
        <v>0</v>
      </c>
      <c r="EK72" s="336">
        <f t="shared" si="56"/>
        <v>0</v>
      </c>
      <c r="EL72" s="131">
        <f t="shared" si="57"/>
        <v>0</v>
      </c>
      <c r="EM72" s="5">
        <f t="shared" si="58"/>
        <v>0</v>
      </c>
      <c r="EN72" s="5">
        <f t="shared" si="59"/>
        <v>0</v>
      </c>
      <c r="EO72" s="266">
        <f t="shared" si="79"/>
        <v>0</v>
      </c>
    </row>
    <row r="73" spans="1:145">
      <c r="A73" s="3">
        <f t="shared" si="60"/>
        <v>34</v>
      </c>
      <c r="B73" s="249">
        <v>4</v>
      </c>
      <c r="C73" s="522"/>
      <c r="D73" s="250" t="s">
        <v>142</v>
      </c>
      <c r="E73" s="251" t="s">
        <v>38</v>
      </c>
      <c r="F73" s="252"/>
      <c r="G73" s="40" t="s">
        <v>58</v>
      </c>
      <c r="H73" s="253">
        <f t="shared" si="5"/>
        <v>101</v>
      </c>
      <c r="I73" s="253">
        <f t="shared" si="6"/>
        <v>90</v>
      </c>
      <c r="J73" s="254">
        <f t="shared" si="7"/>
        <v>27506142.120000001</v>
      </c>
      <c r="K73" s="254">
        <f t="shared" si="8"/>
        <v>1</v>
      </c>
      <c r="L73" s="255">
        <f t="shared" si="9"/>
        <v>1.06</v>
      </c>
      <c r="M73" s="256">
        <f t="shared" si="91"/>
        <v>1</v>
      </c>
      <c r="N73" s="257">
        <f t="shared" si="11"/>
        <v>24364489.972377934</v>
      </c>
      <c r="O73" s="257">
        <f t="shared" si="12"/>
        <v>27462673.064623922</v>
      </c>
      <c r="P73" s="257">
        <f t="shared" si="13"/>
        <v>29156510.647200003</v>
      </c>
      <c r="Q73" s="257">
        <f t="shared" si="14"/>
        <v>30954820.425523225</v>
      </c>
      <c r="R73" s="257">
        <f t="shared" si="61"/>
        <v>34773271.606532685</v>
      </c>
      <c r="S73" s="258">
        <f t="shared" si="15"/>
        <v>29156510.647200003</v>
      </c>
      <c r="T73" s="257">
        <f t="shared" si="15"/>
        <v>30954820.425523225</v>
      </c>
      <c r="U73" s="257">
        <f t="shared" si="16"/>
        <v>32864046.016027961</v>
      </c>
      <c r="V73" s="257">
        <f t="shared" si="62"/>
        <v>39070013.199912407</v>
      </c>
      <c r="W73" s="257"/>
      <c r="X73" s="257">
        <f t="shared" si="17"/>
        <v>2192804097.5140142</v>
      </c>
      <c r="Y73" s="257">
        <f t="shared" si="18"/>
        <v>2471640575.816153</v>
      </c>
      <c r="Z73" s="257">
        <f t="shared" si="19"/>
        <v>2624085958.2480001</v>
      </c>
      <c r="AA73" s="258">
        <f t="shared" si="63"/>
        <v>2785933838.2970901</v>
      </c>
      <c r="AB73" s="258">
        <f t="shared" si="64"/>
        <v>3129594444.5879416</v>
      </c>
      <c r="AC73" s="258">
        <f t="shared" si="20"/>
        <v>2624085958.2480001</v>
      </c>
      <c r="AD73" s="257">
        <f t="shared" si="21"/>
        <v>2785933838.2970901</v>
      </c>
      <c r="AE73" s="257">
        <f t="shared" si="65"/>
        <v>2957764141.4425163</v>
      </c>
      <c r="AF73" s="257">
        <f t="shared" si="66"/>
        <v>3516301187.9921165</v>
      </c>
      <c r="AG73" s="257"/>
      <c r="AH73" s="32" t="str">
        <f t="shared" si="22"/>
        <v>BERTAHAP</v>
      </c>
      <c r="AI73" s="259">
        <f t="shared" si="23"/>
        <v>0</v>
      </c>
      <c r="AJ73" s="260">
        <v>2</v>
      </c>
      <c r="AK73" s="261"/>
      <c r="AL73" s="257" t="e">
        <f>IF(AK73&gt;#REF!,"LB","KR")</f>
        <v>#REF!</v>
      </c>
      <c r="AM73" s="51">
        <f t="shared" si="24"/>
        <v>2412085000</v>
      </c>
      <c r="AN73" s="51">
        <f t="shared" si="24"/>
        <v>2718805000</v>
      </c>
      <c r="AO73" s="51">
        <f t="shared" si="24"/>
        <v>2886495000</v>
      </c>
      <c r="AP73" s="418">
        <f t="shared" si="24"/>
        <v>3064528000</v>
      </c>
      <c r="AQ73" s="418">
        <f t="shared" si="67"/>
        <v>2886495000</v>
      </c>
      <c r="AR73" s="51">
        <f t="shared" si="67"/>
        <v>3064528000</v>
      </c>
      <c r="AS73" s="51">
        <f t="shared" si="67"/>
        <v>3253541000</v>
      </c>
      <c r="AT73" s="42"/>
      <c r="AU73" s="422">
        <v>34</v>
      </c>
      <c r="AV73" s="297">
        <f t="shared" si="68"/>
        <v>-1856664.5930999964</v>
      </c>
      <c r="AW73" s="297"/>
      <c r="AX73" s="297"/>
      <c r="AY73" s="297"/>
      <c r="AZ73" s="297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3"/>
      <c r="BY73" s="424"/>
      <c r="BZ73" s="424" t="str">
        <f t="shared" si="92"/>
        <v>2BR-5</v>
      </c>
      <c r="CA73" s="425" t="str">
        <f t="shared" si="93"/>
        <v>05</v>
      </c>
      <c r="CB73" s="424">
        <f t="shared" si="94"/>
        <v>85</v>
      </c>
      <c r="CC73" s="424">
        <f t="shared" si="94"/>
        <v>74</v>
      </c>
      <c r="CD73" s="424">
        <f t="shared" si="95"/>
        <v>29448075.753672004</v>
      </c>
      <c r="CE73" s="424">
        <f t="shared" si="96"/>
        <v>2003103000</v>
      </c>
      <c r="CF73" s="424">
        <f t="shared" si="96"/>
        <v>2257817000</v>
      </c>
      <c r="CG73" s="424">
        <f t="shared" si="96"/>
        <v>2397074000</v>
      </c>
      <c r="CH73" s="424">
        <f t="shared" si="96"/>
        <v>2544920000</v>
      </c>
      <c r="CI73" s="424">
        <f t="shared" si="97"/>
        <v>2701885000</v>
      </c>
      <c r="CJ73" s="42"/>
      <c r="CK73" s="418">
        <f t="shared" si="75"/>
        <v>3253541096.7252483</v>
      </c>
      <c r="CL73" s="42">
        <f t="shared" si="76"/>
        <v>3059685000</v>
      </c>
      <c r="CM73" s="42">
        <f t="shared" si="76"/>
        <v>3248400000</v>
      </c>
      <c r="CN73" s="43">
        <f t="shared" si="26"/>
        <v>45895275</v>
      </c>
      <c r="CO73" s="43">
        <f t="shared" si="27"/>
        <v>32484000</v>
      </c>
      <c r="CP73" s="43">
        <f t="shared" si="28"/>
        <v>72162375</v>
      </c>
      <c r="CQ73" s="43">
        <f t="shared" si="29"/>
        <v>63844333.333333336</v>
      </c>
      <c r="CR73" s="420">
        <f t="shared" si="30"/>
        <v>3448754000</v>
      </c>
      <c r="CT73" s="250" t="s">
        <v>142</v>
      </c>
      <c r="CU73" s="285">
        <v>22</v>
      </c>
      <c r="CV73" s="252"/>
      <c r="CW73" s="40" t="s">
        <v>89</v>
      </c>
      <c r="CX73" s="253">
        <f t="shared" si="31"/>
        <v>0</v>
      </c>
      <c r="CY73" s="253">
        <f t="shared" si="32"/>
        <v>0</v>
      </c>
      <c r="CZ73" s="254">
        <f t="shared" si="33"/>
        <v>27506142.120000001</v>
      </c>
      <c r="DA73" s="254">
        <f t="shared" si="34"/>
        <v>0</v>
      </c>
      <c r="DB73" s="255">
        <f t="shared" si="35"/>
        <v>0</v>
      </c>
      <c r="DC73" s="256">
        <f t="shared" si="88"/>
        <v>0</v>
      </c>
      <c r="DD73" s="257">
        <f t="shared" si="37"/>
        <v>24364489.972377934</v>
      </c>
      <c r="DE73" s="257">
        <f t="shared" si="38"/>
        <v>27462673.064623922</v>
      </c>
      <c r="DF73" s="257">
        <f t="shared" si="39"/>
        <v>0</v>
      </c>
      <c r="DG73" s="257">
        <f t="shared" si="40"/>
        <v>30954820.425523225</v>
      </c>
      <c r="DH73" s="258">
        <f t="shared" si="41"/>
        <v>0</v>
      </c>
      <c r="DI73" s="257">
        <f t="shared" si="41"/>
        <v>30954820.425523225</v>
      </c>
      <c r="DJ73" s="257">
        <f t="shared" si="42"/>
        <v>32864046.016027961</v>
      </c>
      <c r="DK73" s="257"/>
      <c r="DL73" s="257">
        <f t="shared" si="43"/>
        <v>0</v>
      </c>
      <c r="DM73" s="257">
        <f t="shared" si="44"/>
        <v>0</v>
      </c>
      <c r="DN73" s="257">
        <f t="shared" si="45"/>
        <v>0</v>
      </c>
      <c r="DO73" s="258">
        <f t="shared" si="46"/>
        <v>0</v>
      </c>
      <c r="DP73" s="258">
        <f t="shared" si="47"/>
        <v>0</v>
      </c>
      <c r="DQ73" s="257">
        <f t="shared" si="48"/>
        <v>0</v>
      </c>
      <c r="DR73" s="257">
        <f t="shared" si="49"/>
        <v>0</v>
      </c>
      <c r="DS73" s="257"/>
      <c r="DT73" s="32" t="str">
        <f t="shared" si="50"/>
        <v>BERTAHAP</v>
      </c>
      <c r="DU73" s="259">
        <f t="shared" si="51"/>
        <v>0</v>
      </c>
      <c r="DV73" s="260">
        <v>2</v>
      </c>
      <c r="DW73" s="261"/>
      <c r="DX73" s="257" t="e">
        <f>IF(DW73&gt;#REF!,"LB","KR")</f>
        <v>#REF!</v>
      </c>
      <c r="DY73" s="261">
        <f t="shared" si="53"/>
        <v>0</v>
      </c>
      <c r="DZ73" s="261">
        <f t="shared" si="53"/>
        <v>0</v>
      </c>
      <c r="EA73" s="261">
        <f t="shared" si="53"/>
        <v>0</v>
      </c>
      <c r="EB73" s="262">
        <f t="shared" si="53"/>
        <v>0</v>
      </c>
      <c r="EC73" s="262">
        <f t="shared" si="53"/>
        <v>0</v>
      </c>
      <c r="ED73" s="261">
        <f t="shared" si="53"/>
        <v>0</v>
      </c>
      <c r="EE73" s="261">
        <f t="shared" si="53"/>
        <v>0</v>
      </c>
      <c r="EF73" s="261">
        <f t="shared" si="77"/>
        <v>0</v>
      </c>
      <c r="EG73" s="51">
        <f t="shared" si="78"/>
        <v>0</v>
      </c>
      <c r="EH73" s="42">
        <f t="shared" si="78"/>
        <v>0</v>
      </c>
      <c r="EI73" s="58">
        <f t="shared" si="54"/>
        <v>0</v>
      </c>
      <c r="EJ73" s="58">
        <f t="shared" si="55"/>
        <v>0</v>
      </c>
      <c r="EK73" s="336">
        <f t="shared" si="56"/>
        <v>0</v>
      </c>
      <c r="EL73" s="131">
        <f t="shared" si="57"/>
        <v>0</v>
      </c>
      <c r="EM73" s="5">
        <f t="shared" si="58"/>
        <v>0</v>
      </c>
      <c r="EN73" s="5">
        <f t="shared" si="59"/>
        <v>0</v>
      </c>
      <c r="EO73" s="266">
        <f t="shared" si="79"/>
        <v>0</v>
      </c>
    </row>
    <row r="74" spans="1:145">
      <c r="A74" s="3">
        <f t="shared" si="60"/>
        <v>35</v>
      </c>
      <c r="B74" s="249">
        <v>5</v>
      </c>
      <c r="C74" s="522"/>
      <c r="D74" s="250" t="s">
        <v>142</v>
      </c>
      <c r="E74" s="251" t="s">
        <v>44</v>
      </c>
      <c r="F74" s="252"/>
      <c r="G74" s="40" t="s">
        <v>60</v>
      </c>
      <c r="H74" s="253">
        <f t="shared" si="5"/>
        <v>101</v>
      </c>
      <c r="I74" s="253">
        <f t="shared" si="6"/>
        <v>90</v>
      </c>
      <c r="J74" s="254">
        <f t="shared" si="7"/>
        <v>27506142.120000001</v>
      </c>
      <c r="K74" s="254">
        <f t="shared" si="8"/>
        <v>1</v>
      </c>
      <c r="L74" s="255">
        <f t="shared" si="9"/>
        <v>1.06</v>
      </c>
      <c r="M74" s="256">
        <f t="shared" si="91"/>
        <v>1</v>
      </c>
      <c r="N74" s="257">
        <f t="shared" si="11"/>
        <v>24364489.972377934</v>
      </c>
      <c r="O74" s="257">
        <f t="shared" si="12"/>
        <v>27462673.064623922</v>
      </c>
      <c r="P74" s="257">
        <f t="shared" si="13"/>
        <v>29156510.647200003</v>
      </c>
      <c r="Q74" s="257">
        <f t="shared" si="14"/>
        <v>30954820.425523225</v>
      </c>
      <c r="R74" s="257">
        <f t="shared" si="61"/>
        <v>34773271.606532685</v>
      </c>
      <c r="S74" s="258">
        <f t="shared" si="15"/>
        <v>29156510.647200003</v>
      </c>
      <c r="T74" s="257">
        <f t="shared" si="15"/>
        <v>30954820.425523225</v>
      </c>
      <c r="U74" s="257">
        <f t="shared" si="16"/>
        <v>32864046.016027961</v>
      </c>
      <c r="V74" s="257">
        <f t="shared" si="62"/>
        <v>39070013.199912407</v>
      </c>
      <c r="W74" s="257"/>
      <c r="X74" s="257">
        <f t="shared" si="17"/>
        <v>2192804097.5140142</v>
      </c>
      <c r="Y74" s="257">
        <f t="shared" si="18"/>
        <v>2471640575.816153</v>
      </c>
      <c r="Z74" s="257">
        <f t="shared" si="19"/>
        <v>2624085958.2480001</v>
      </c>
      <c r="AA74" s="258">
        <f t="shared" si="63"/>
        <v>2785933838.2970901</v>
      </c>
      <c r="AB74" s="258">
        <f t="shared" si="64"/>
        <v>3129594444.5879416</v>
      </c>
      <c r="AC74" s="258">
        <f t="shared" si="20"/>
        <v>2624085958.2480001</v>
      </c>
      <c r="AD74" s="257">
        <f t="shared" si="21"/>
        <v>2785933838.2970901</v>
      </c>
      <c r="AE74" s="257">
        <f t="shared" si="65"/>
        <v>2957764141.4425163</v>
      </c>
      <c r="AF74" s="257">
        <f t="shared" si="66"/>
        <v>3516301187.9921165</v>
      </c>
      <c r="AG74" s="257"/>
      <c r="AH74" s="32" t="str">
        <f t="shared" si="22"/>
        <v>BERTAHAP</v>
      </c>
      <c r="AI74" s="259">
        <f t="shared" si="23"/>
        <v>0</v>
      </c>
      <c r="AJ74" s="260">
        <v>2</v>
      </c>
      <c r="AK74" s="261"/>
      <c r="AL74" s="257" t="e">
        <f>IF(AK74&gt;#REF!,"LB","KR")</f>
        <v>#REF!</v>
      </c>
      <c r="AM74" s="51">
        <f t="shared" si="24"/>
        <v>2412085000</v>
      </c>
      <c r="AN74" s="51">
        <f t="shared" si="24"/>
        <v>2718805000</v>
      </c>
      <c r="AO74" s="51">
        <f t="shared" si="24"/>
        <v>2886495000</v>
      </c>
      <c r="AP74" s="418">
        <f t="shared" si="24"/>
        <v>3064528000</v>
      </c>
      <c r="AQ74" s="418">
        <f t="shared" si="67"/>
        <v>2886495000</v>
      </c>
      <c r="AR74" s="51">
        <f t="shared" si="67"/>
        <v>3064528000</v>
      </c>
      <c r="AS74" s="51">
        <f t="shared" si="67"/>
        <v>3253541000</v>
      </c>
      <c r="AT74" s="42"/>
      <c r="AU74" s="422">
        <v>35</v>
      </c>
      <c r="AV74" s="297">
        <f t="shared" si="68"/>
        <v>-1856664.5930999964</v>
      </c>
      <c r="AW74" s="297"/>
      <c r="AX74" s="297"/>
      <c r="AY74" s="297"/>
      <c r="AZ74" s="297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3"/>
      <c r="BY74" s="424"/>
      <c r="BZ74" s="424" t="str">
        <f t="shared" si="92"/>
        <v>2BR-7</v>
      </c>
      <c r="CA74" s="425" t="str">
        <f t="shared" si="93"/>
        <v>07</v>
      </c>
      <c r="CB74" s="424">
        <f t="shared" si="94"/>
        <v>101</v>
      </c>
      <c r="CC74" s="424">
        <f t="shared" si="94"/>
        <v>90</v>
      </c>
      <c r="CD74" s="424">
        <f t="shared" si="95"/>
        <v>29448075.753672004</v>
      </c>
      <c r="CE74" s="424">
        <f t="shared" si="96"/>
        <v>2436206000</v>
      </c>
      <c r="CF74" s="424">
        <f t="shared" si="96"/>
        <v>2745993000</v>
      </c>
      <c r="CG74" s="424">
        <f t="shared" si="96"/>
        <v>2915360000</v>
      </c>
      <c r="CH74" s="424">
        <f t="shared" si="96"/>
        <v>3095173000</v>
      </c>
      <c r="CI74" s="424">
        <f t="shared" si="97"/>
        <v>3286076000</v>
      </c>
      <c r="CJ74" s="42"/>
      <c r="CK74" s="418">
        <f t="shared" si="75"/>
        <v>3253541096.7252483</v>
      </c>
      <c r="CL74" s="42">
        <f t="shared" si="76"/>
        <v>3059685000</v>
      </c>
      <c r="CM74" s="42">
        <f t="shared" si="76"/>
        <v>3248400000</v>
      </c>
      <c r="CN74" s="43">
        <f t="shared" si="26"/>
        <v>45895275</v>
      </c>
      <c r="CO74" s="43">
        <f t="shared" si="27"/>
        <v>32484000</v>
      </c>
      <c r="CP74" s="43">
        <f t="shared" si="28"/>
        <v>72162375</v>
      </c>
      <c r="CQ74" s="43">
        <f t="shared" si="29"/>
        <v>63844333.333333336</v>
      </c>
      <c r="CR74" s="420">
        <f t="shared" si="30"/>
        <v>3448754000</v>
      </c>
      <c r="CT74" s="250" t="s">
        <v>143</v>
      </c>
      <c r="CU74" s="251" t="s">
        <v>24</v>
      </c>
      <c r="CV74" s="252"/>
      <c r="CW74" s="40" t="s">
        <v>39</v>
      </c>
      <c r="CX74" s="253">
        <f t="shared" si="31"/>
        <v>0</v>
      </c>
      <c r="CY74" s="253">
        <f t="shared" si="32"/>
        <v>0</v>
      </c>
      <c r="CZ74" s="254">
        <f t="shared" si="33"/>
        <v>27506142.120000001</v>
      </c>
      <c r="DA74" s="254">
        <f t="shared" si="34"/>
        <v>0</v>
      </c>
      <c r="DB74" s="255">
        <f t="shared" si="35"/>
        <v>0</v>
      </c>
      <c r="DC74" s="305">
        <f t="shared" ref="DC74:DC81" si="98">SUMIF($AO$4:$AO$22,CU74,$BI$4:$BI$22)</f>
        <v>0</v>
      </c>
      <c r="DD74" s="257">
        <f t="shared" si="37"/>
        <v>24364489.972377934</v>
      </c>
      <c r="DE74" s="257">
        <f t="shared" si="38"/>
        <v>27462673.064623922</v>
      </c>
      <c r="DF74" s="257">
        <f t="shared" si="39"/>
        <v>0</v>
      </c>
      <c r="DG74" s="257">
        <f t="shared" si="40"/>
        <v>30954820.425523225</v>
      </c>
      <c r="DH74" s="258">
        <f t="shared" si="41"/>
        <v>0</v>
      </c>
      <c r="DI74" s="257">
        <f t="shared" si="41"/>
        <v>30954820.425523225</v>
      </c>
      <c r="DJ74" s="257">
        <f t="shared" si="42"/>
        <v>32864046.016027961</v>
      </c>
      <c r="DK74" s="257"/>
      <c r="DL74" s="257">
        <f t="shared" si="43"/>
        <v>0</v>
      </c>
      <c r="DM74" s="257">
        <f t="shared" si="44"/>
        <v>0</v>
      </c>
      <c r="DN74" s="257">
        <f t="shared" si="45"/>
        <v>0</v>
      </c>
      <c r="DO74" s="258">
        <f t="shared" si="46"/>
        <v>0</v>
      </c>
      <c r="DP74" s="258">
        <f t="shared" si="47"/>
        <v>0</v>
      </c>
      <c r="DQ74" s="257">
        <f t="shared" si="48"/>
        <v>0</v>
      </c>
      <c r="DR74" s="257">
        <f t="shared" si="49"/>
        <v>0</v>
      </c>
      <c r="DS74" s="257"/>
      <c r="DT74" s="32" t="str">
        <f t="shared" si="50"/>
        <v>BERTAHAP</v>
      </c>
      <c r="DU74" s="259">
        <f t="shared" si="51"/>
        <v>0</v>
      </c>
      <c r="DV74" s="260">
        <v>2</v>
      </c>
      <c r="DW74" s="261"/>
      <c r="DX74" s="257" t="e">
        <f>IF(DW74&gt;#REF!,"LB","KR")</f>
        <v>#REF!</v>
      </c>
      <c r="DY74" s="261">
        <f t="shared" si="53"/>
        <v>0</v>
      </c>
      <c r="DZ74" s="261">
        <f t="shared" si="53"/>
        <v>0</v>
      </c>
      <c r="EA74" s="261">
        <f t="shared" si="53"/>
        <v>0</v>
      </c>
      <c r="EB74" s="262">
        <f t="shared" si="53"/>
        <v>0</v>
      </c>
      <c r="EC74" s="262">
        <f t="shared" si="53"/>
        <v>0</v>
      </c>
      <c r="ED74" s="261">
        <f t="shared" si="53"/>
        <v>0</v>
      </c>
      <c r="EE74" s="261">
        <f t="shared" si="53"/>
        <v>0</v>
      </c>
      <c r="EF74" s="261">
        <f t="shared" si="77"/>
        <v>0</v>
      </c>
      <c r="EG74" s="51">
        <f t="shared" si="78"/>
        <v>0</v>
      </c>
      <c r="EH74" s="42">
        <f t="shared" si="78"/>
        <v>0</v>
      </c>
      <c r="EI74" s="58">
        <f t="shared" si="54"/>
        <v>0</v>
      </c>
      <c r="EJ74" s="58">
        <f t="shared" si="55"/>
        <v>0</v>
      </c>
      <c r="EK74" s="336">
        <f t="shared" si="56"/>
        <v>0</v>
      </c>
      <c r="EL74" s="131">
        <f t="shared" si="57"/>
        <v>0</v>
      </c>
      <c r="EM74" s="5">
        <f t="shared" si="58"/>
        <v>0</v>
      </c>
      <c r="EN74" s="5">
        <f t="shared" si="59"/>
        <v>0</v>
      </c>
      <c r="EO74" s="266">
        <f t="shared" si="79"/>
        <v>0</v>
      </c>
    </row>
    <row r="75" spans="1:145">
      <c r="A75" s="3">
        <f t="shared" si="60"/>
        <v>36</v>
      </c>
      <c r="B75" s="249">
        <v>6</v>
      </c>
      <c r="C75" s="522"/>
      <c r="D75" s="250" t="s">
        <v>142</v>
      </c>
      <c r="E75" s="285">
        <v>11</v>
      </c>
      <c r="F75" s="252"/>
      <c r="G75" s="40" t="s">
        <v>62</v>
      </c>
      <c r="H75" s="253">
        <f t="shared" si="5"/>
        <v>101</v>
      </c>
      <c r="I75" s="253">
        <f t="shared" si="6"/>
        <v>90</v>
      </c>
      <c r="J75" s="254">
        <f t="shared" si="7"/>
        <v>27506142.120000001</v>
      </c>
      <c r="K75" s="254">
        <f t="shared" si="8"/>
        <v>1</v>
      </c>
      <c r="L75" s="255">
        <f t="shared" si="9"/>
        <v>1.06</v>
      </c>
      <c r="M75" s="256">
        <f t="shared" si="91"/>
        <v>1</v>
      </c>
      <c r="N75" s="257">
        <f t="shared" si="11"/>
        <v>24364489.972377934</v>
      </c>
      <c r="O75" s="257">
        <f t="shared" si="12"/>
        <v>27462673.064623922</v>
      </c>
      <c r="P75" s="257">
        <f t="shared" si="13"/>
        <v>29156510.647200003</v>
      </c>
      <c r="Q75" s="257">
        <f t="shared" si="14"/>
        <v>30954820.425523225</v>
      </c>
      <c r="R75" s="257">
        <f t="shared" si="61"/>
        <v>34773271.606532685</v>
      </c>
      <c r="S75" s="258">
        <f t="shared" si="15"/>
        <v>29156510.647200003</v>
      </c>
      <c r="T75" s="257">
        <f t="shared" si="15"/>
        <v>30954820.425523225</v>
      </c>
      <c r="U75" s="257">
        <f t="shared" si="16"/>
        <v>32864046.016027961</v>
      </c>
      <c r="V75" s="257">
        <f t="shared" si="62"/>
        <v>39070013.199912407</v>
      </c>
      <c r="W75" s="257"/>
      <c r="X75" s="257">
        <f t="shared" si="17"/>
        <v>2192804097.5140142</v>
      </c>
      <c r="Y75" s="257">
        <f t="shared" si="18"/>
        <v>2471640575.816153</v>
      </c>
      <c r="Z75" s="257">
        <f t="shared" si="19"/>
        <v>2624085958.2480001</v>
      </c>
      <c r="AA75" s="258">
        <f t="shared" si="63"/>
        <v>2785933838.2970901</v>
      </c>
      <c r="AB75" s="258">
        <f t="shared" si="64"/>
        <v>3129594444.5879416</v>
      </c>
      <c r="AC75" s="258">
        <f t="shared" si="20"/>
        <v>2624085958.2480001</v>
      </c>
      <c r="AD75" s="257">
        <f t="shared" si="21"/>
        <v>2785933838.2970901</v>
      </c>
      <c r="AE75" s="257">
        <f t="shared" si="65"/>
        <v>2957764141.4425163</v>
      </c>
      <c r="AF75" s="257">
        <f t="shared" si="66"/>
        <v>3516301187.9921165</v>
      </c>
      <c r="AG75" s="257"/>
      <c r="AH75" s="32" t="str">
        <f t="shared" si="22"/>
        <v>BERTAHAP</v>
      </c>
      <c r="AI75" s="259">
        <f t="shared" si="23"/>
        <v>0</v>
      </c>
      <c r="AJ75" s="260">
        <v>2</v>
      </c>
      <c r="AK75" s="261"/>
      <c r="AL75" s="257" t="e">
        <f>IF(AK75&gt;#REF!,"LB","KR")</f>
        <v>#REF!</v>
      </c>
      <c r="AM75" s="51">
        <f t="shared" si="24"/>
        <v>2412085000</v>
      </c>
      <c r="AN75" s="51">
        <f t="shared" si="24"/>
        <v>2718805000</v>
      </c>
      <c r="AO75" s="51">
        <f t="shared" si="24"/>
        <v>2886495000</v>
      </c>
      <c r="AP75" s="418">
        <f t="shared" si="24"/>
        <v>3064528000</v>
      </c>
      <c r="AQ75" s="418">
        <f t="shared" si="67"/>
        <v>2886495000</v>
      </c>
      <c r="AR75" s="51">
        <f t="shared" si="67"/>
        <v>3064528000</v>
      </c>
      <c r="AS75" s="51">
        <f t="shared" si="67"/>
        <v>3253541000</v>
      </c>
      <c r="AT75" s="42"/>
      <c r="AU75" s="422">
        <v>36</v>
      </c>
      <c r="AV75" s="297">
        <f t="shared" si="68"/>
        <v>-1856664.5930999964</v>
      </c>
      <c r="AW75" s="297"/>
      <c r="AX75" s="297"/>
      <c r="AY75" s="297"/>
      <c r="AZ75" s="297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3"/>
      <c r="BY75" s="424"/>
      <c r="BZ75" s="424" t="str">
        <f t="shared" si="92"/>
        <v>2BR-9</v>
      </c>
      <c r="CA75" s="425" t="str">
        <f t="shared" si="93"/>
        <v>09</v>
      </c>
      <c r="CB75" s="424">
        <f t="shared" si="94"/>
        <v>101</v>
      </c>
      <c r="CC75" s="424">
        <f t="shared" si="94"/>
        <v>90</v>
      </c>
      <c r="CD75" s="424">
        <f t="shared" si="95"/>
        <v>29448075.753672004</v>
      </c>
      <c r="CE75" s="424">
        <f t="shared" si="96"/>
        <v>2436206000</v>
      </c>
      <c r="CF75" s="424">
        <f t="shared" si="96"/>
        <v>2745993000</v>
      </c>
      <c r="CG75" s="424">
        <f t="shared" si="96"/>
        <v>2915360000</v>
      </c>
      <c r="CH75" s="424">
        <f t="shared" si="96"/>
        <v>3095173000</v>
      </c>
      <c r="CI75" s="424">
        <f t="shared" si="97"/>
        <v>3286076000</v>
      </c>
      <c r="CJ75" s="42"/>
      <c r="CK75" s="418">
        <f t="shared" si="75"/>
        <v>3253541096.7252483</v>
      </c>
      <c r="CL75" s="42">
        <f t="shared" si="76"/>
        <v>3059685000</v>
      </c>
      <c r="CM75" s="42">
        <f t="shared" si="76"/>
        <v>3248400000</v>
      </c>
      <c r="CN75" s="43">
        <f t="shared" si="26"/>
        <v>45895275</v>
      </c>
      <c r="CO75" s="43">
        <f t="shared" si="27"/>
        <v>32484000</v>
      </c>
      <c r="CP75" s="43">
        <f t="shared" si="28"/>
        <v>72162375</v>
      </c>
      <c r="CQ75" s="43">
        <f t="shared" si="29"/>
        <v>63844333.333333336</v>
      </c>
      <c r="CR75" s="420">
        <f t="shared" si="30"/>
        <v>3448754000</v>
      </c>
      <c r="CT75" s="250" t="s">
        <v>143</v>
      </c>
      <c r="CU75" s="251" t="s">
        <v>35</v>
      </c>
      <c r="CV75" s="252"/>
      <c r="CW75" s="40" t="s">
        <v>42</v>
      </c>
      <c r="CX75" s="253">
        <f t="shared" si="31"/>
        <v>0</v>
      </c>
      <c r="CY75" s="253">
        <f t="shared" si="32"/>
        <v>0</v>
      </c>
      <c r="CZ75" s="254">
        <f t="shared" si="33"/>
        <v>27506142.120000001</v>
      </c>
      <c r="DA75" s="254">
        <f t="shared" si="34"/>
        <v>0</v>
      </c>
      <c r="DB75" s="255">
        <f t="shared" si="35"/>
        <v>0</v>
      </c>
      <c r="DC75" s="305">
        <f t="shared" si="98"/>
        <v>0</v>
      </c>
      <c r="DD75" s="257">
        <f t="shared" si="37"/>
        <v>24364489.972377934</v>
      </c>
      <c r="DE75" s="257">
        <f t="shared" si="38"/>
        <v>27462673.064623922</v>
      </c>
      <c r="DF75" s="257">
        <f t="shared" si="39"/>
        <v>0</v>
      </c>
      <c r="DG75" s="257">
        <f t="shared" si="40"/>
        <v>30954820.425523225</v>
      </c>
      <c r="DH75" s="258">
        <f t="shared" si="41"/>
        <v>0</v>
      </c>
      <c r="DI75" s="257">
        <f t="shared" si="41"/>
        <v>30954820.425523225</v>
      </c>
      <c r="DJ75" s="257">
        <f t="shared" si="42"/>
        <v>32864046.016027961</v>
      </c>
      <c r="DK75" s="257"/>
      <c r="DL75" s="257">
        <f t="shared" si="43"/>
        <v>0</v>
      </c>
      <c r="DM75" s="257">
        <f t="shared" si="44"/>
        <v>0</v>
      </c>
      <c r="DN75" s="257">
        <f t="shared" si="45"/>
        <v>0</v>
      </c>
      <c r="DO75" s="258">
        <f t="shared" si="46"/>
        <v>0</v>
      </c>
      <c r="DP75" s="258">
        <f t="shared" si="47"/>
        <v>0</v>
      </c>
      <c r="DQ75" s="257">
        <f t="shared" si="48"/>
        <v>0</v>
      </c>
      <c r="DR75" s="257">
        <f t="shared" si="49"/>
        <v>0</v>
      </c>
      <c r="DS75" s="257"/>
      <c r="DT75" s="32" t="str">
        <f t="shared" si="50"/>
        <v>BERTAHAP</v>
      </c>
      <c r="DU75" s="259">
        <f t="shared" si="51"/>
        <v>0</v>
      </c>
      <c r="DV75" s="260">
        <v>2</v>
      </c>
      <c r="DW75" s="261"/>
      <c r="DX75" s="257" t="str">
        <f t="shared" ref="DX75:DX89" si="99">IF(DW75&gt;$BC$42,"LB","KR")</f>
        <v>KR</v>
      </c>
      <c r="DY75" s="261">
        <f t="shared" si="53"/>
        <v>0</v>
      </c>
      <c r="DZ75" s="261">
        <f t="shared" si="53"/>
        <v>0</v>
      </c>
      <c r="EA75" s="261">
        <f t="shared" si="53"/>
        <v>0</v>
      </c>
      <c r="EB75" s="262">
        <f t="shared" si="53"/>
        <v>0</v>
      </c>
      <c r="EC75" s="262">
        <f t="shared" si="53"/>
        <v>0</v>
      </c>
      <c r="ED75" s="261">
        <f t="shared" si="53"/>
        <v>0</v>
      </c>
      <c r="EE75" s="261">
        <f t="shared" si="53"/>
        <v>0</v>
      </c>
      <c r="EF75" s="261">
        <f t="shared" si="77"/>
        <v>0</v>
      </c>
      <c r="EG75" s="51">
        <f t="shared" si="78"/>
        <v>0</v>
      </c>
      <c r="EH75" s="42">
        <f t="shared" si="78"/>
        <v>0</v>
      </c>
      <c r="EI75" s="58">
        <f t="shared" si="54"/>
        <v>0</v>
      </c>
      <c r="EJ75" s="58">
        <f t="shared" si="55"/>
        <v>0</v>
      </c>
      <c r="EK75" s="336">
        <f t="shared" si="56"/>
        <v>0</v>
      </c>
      <c r="EL75" s="131">
        <f t="shared" si="57"/>
        <v>0</v>
      </c>
      <c r="EM75" s="5">
        <f t="shared" si="58"/>
        <v>0</v>
      </c>
      <c r="EN75" s="5">
        <f t="shared" si="59"/>
        <v>0</v>
      </c>
      <c r="EO75" s="266">
        <f t="shared" si="79"/>
        <v>0</v>
      </c>
    </row>
    <row r="76" spans="1:145">
      <c r="A76" s="3">
        <f t="shared" si="60"/>
        <v>37</v>
      </c>
      <c r="B76" s="249">
        <v>7</v>
      </c>
      <c r="C76" s="522"/>
      <c r="D76" s="250" t="s">
        <v>142</v>
      </c>
      <c r="E76" s="285">
        <v>15</v>
      </c>
      <c r="F76" s="252"/>
      <c r="G76" s="40" t="s">
        <v>64</v>
      </c>
      <c r="H76" s="253">
        <f t="shared" si="5"/>
        <v>101</v>
      </c>
      <c r="I76" s="253">
        <f t="shared" si="6"/>
        <v>90</v>
      </c>
      <c r="J76" s="254">
        <f t="shared" si="7"/>
        <v>27506142.120000001</v>
      </c>
      <c r="K76" s="254">
        <f t="shared" si="8"/>
        <v>1</v>
      </c>
      <c r="L76" s="255">
        <f t="shared" si="9"/>
        <v>1.06</v>
      </c>
      <c r="M76" s="256">
        <f t="shared" si="91"/>
        <v>1</v>
      </c>
      <c r="N76" s="257">
        <f t="shared" si="11"/>
        <v>24364489.972377934</v>
      </c>
      <c r="O76" s="257">
        <f t="shared" si="12"/>
        <v>27462673.064623922</v>
      </c>
      <c r="P76" s="257">
        <f t="shared" si="13"/>
        <v>29156510.647200003</v>
      </c>
      <c r="Q76" s="257">
        <f t="shared" si="14"/>
        <v>30954820.425523225</v>
      </c>
      <c r="R76" s="257">
        <f t="shared" si="61"/>
        <v>34773271.606532685</v>
      </c>
      <c r="S76" s="258">
        <f t="shared" si="15"/>
        <v>29156510.647200003</v>
      </c>
      <c r="T76" s="257">
        <f t="shared" si="15"/>
        <v>30954820.425523225</v>
      </c>
      <c r="U76" s="257">
        <f t="shared" si="16"/>
        <v>32864046.016027961</v>
      </c>
      <c r="V76" s="257">
        <f t="shared" si="62"/>
        <v>39070013.199912407</v>
      </c>
      <c r="W76" s="257"/>
      <c r="X76" s="257">
        <f t="shared" si="17"/>
        <v>2192804097.5140142</v>
      </c>
      <c r="Y76" s="257">
        <f t="shared" si="18"/>
        <v>2471640575.816153</v>
      </c>
      <c r="Z76" s="257">
        <f t="shared" si="19"/>
        <v>2624085958.2480001</v>
      </c>
      <c r="AA76" s="258">
        <f t="shared" si="63"/>
        <v>2785933838.2970901</v>
      </c>
      <c r="AB76" s="258">
        <f t="shared" si="64"/>
        <v>3129594444.5879416</v>
      </c>
      <c r="AC76" s="258">
        <f t="shared" si="20"/>
        <v>2624085958.2480001</v>
      </c>
      <c r="AD76" s="257">
        <f t="shared" si="21"/>
        <v>2785933838.2970901</v>
      </c>
      <c r="AE76" s="257">
        <f t="shared" si="65"/>
        <v>2957764141.4425163</v>
      </c>
      <c r="AF76" s="257">
        <f t="shared" si="66"/>
        <v>3516301187.9921165</v>
      </c>
      <c r="AG76" s="257"/>
      <c r="AH76" s="32" t="str">
        <f t="shared" si="22"/>
        <v>BERTAHAP</v>
      </c>
      <c r="AI76" s="259">
        <f t="shared" si="23"/>
        <v>0</v>
      </c>
      <c r="AJ76" s="260">
        <v>2</v>
      </c>
      <c r="AK76" s="261"/>
      <c r="AL76" s="257" t="e">
        <f>IF(AK76&gt;#REF!,"LB","KR")</f>
        <v>#REF!</v>
      </c>
      <c r="AM76" s="51">
        <f t="shared" si="24"/>
        <v>2412085000</v>
      </c>
      <c r="AN76" s="51">
        <f t="shared" si="24"/>
        <v>2718805000</v>
      </c>
      <c r="AO76" s="51">
        <f t="shared" si="24"/>
        <v>2886495000</v>
      </c>
      <c r="AP76" s="418">
        <f t="shared" si="24"/>
        <v>3064528000</v>
      </c>
      <c r="AQ76" s="418">
        <f t="shared" si="67"/>
        <v>2886495000</v>
      </c>
      <c r="AR76" s="51">
        <f t="shared" si="67"/>
        <v>3064528000</v>
      </c>
      <c r="AS76" s="51">
        <f t="shared" si="67"/>
        <v>3253541000</v>
      </c>
      <c r="AT76" s="42"/>
      <c r="AU76" s="422">
        <v>37</v>
      </c>
      <c r="AV76" s="297">
        <f t="shared" si="68"/>
        <v>-1856664.5930999964</v>
      </c>
      <c r="AW76" s="297"/>
      <c r="AX76" s="297"/>
      <c r="AY76" s="297"/>
      <c r="AZ76" s="297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3"/>
      <c r="BY76" s="424"/>
      <c r="BZ76" s="424" t="str">
        <f t="shared" si="92"/>
        <v>2BR-11</v>
      </c>
      <c r="CA76" s="425">
        <f t="shared" si="93"/>
        <v>11</v>
      </c>
      <c r="CB76" s="424">
        <f t="shared" si="94"/>
        <v>101</v>
      </c>
      <c r="CC76" s="424">
        <f t="shared" si="94"/>
        <v>90</v>
      </c>
      <c r="CD76" s="424">
        <f t="shared" si="95"/>
        <v>29448075.753672004</v>
      </c>
      <c r="CE76" s="424">
        <f t="shared" si="96"/>
        <v>2436206000</v>
      </c>
      <c r="CF76" s="424">
        <f t="shared" si="96"/>
        <v>2745993000</v>
      </c>
      <c r="CG76" s="424">
        <f t="shared" si="96"/>
        <v>2915360000</v>
      </c>
      <c r="CH76" s="424">
        <f t="shared" si="96"/>
        <v>3095173000</v>
      </c>
      <c r="CI76" s="424">
        <f t="shared" si="97"/>
        <v>3286076000</v>
      </c>
      <c r="CJ76" s="42"/>
      <c r="CK76" s="418">
        <f t="shared" si="75"/>
        <v>3253541096.7252483</v>
      </c>
      <c r="CL76" s="42">
        <f t="shared" si="76"/>
        <v>3059685000</v>
      </c>
      <c r="CM76" s="42">
        <f t="shared" si="76"/>
        <v>3248400000</v>
      </c>
      <c r="CN76" s="43">
        <f t="shared" si="26"/>
        <v>45895275</v>
      </c>
      <c r="CO76" s="43">
        <f t="shared" si="27"/>
        <v>32484000</v>
      </c>
      <c r="CP76" s="43">
        <f t="shared" si="28"/>
        <v>72162375</v>
      </c>
      <c r="CQ76" s="43">
        <f t="shared" si="29"/>
        <v>63844333.333333336</v>
      </c>
      <c r="CR76" s="420">
        <f t="shared" si="30"/>
        <v>3448754000</v>
      </c>
      <c r="CT76" s="250" t="s">
        <v>143</v>
      </c>
      <c r="CU76" s="251" t="s">
        <v>41</v>
      </c>
      <c r="CV76" s="252"/>
      <c r="CW76" s="40" t="s">
        <v>45</v>
      </c>
      <c r="CX76" s="253">
        <f t="shared" si="31"/>
        <v>0</v>
      </c>
      <c r="CY76" s="253">
        <f t="shared" si="32"/>
        <v>0</v>
      </c>
      <c r="CZ76" s="254">
        <f t="shared" si="33"/>
        <v>27506142.120000001</v>
      </c>
      <c r="DA76" s="254">
        <f t="shared" si="34"/>
        <v>0</v>
      </c>
      <c r="DB76" s="255">
        <f t="shared" si="35"/>
        <v>0</v>
      </c>
      <c r="DC76" s="305">
        <f t="shared" si="98"/>
        <v>0</v>
      </c>
      <c r="DD76" s="257">
        <f t="shared" si="37"/>
        <v>24364489.972377934</v>
      </c>
      <c r="DE76" s="257">
        <f t="shared" si="38"/>
        <v>27462673.064623922</v>
      </c>
      <c r="DF76" s="257">
        <f t="shared" si="39"/>
        <v>0</v>
      </c>
      <c r="DG76" s="257">
        <f t="shared" si="40"/>
        <v>30954820.425523225</v>
      </c>
      <c r="DH76" s="258">
        <f t="shared" si="41"/>
        <v>0</v>
      </c>
      <c r="DI76" s="257">
        <f t="shared" si="41"/>
        <v>30954820.425523225</v>
      </c>
      <c r="DJ76" s="257">
        <f t="shared" si="42"/>
        <v>32864046.016027961</v>
      </c>
      <c r="DK76" s="257"/>
      <c r="DL76" s="257">
        <f t="shared" si="43"/>
        <v>0</v>
      </c>
      <c r="DM76" s="257">
        <f t="shared" si="44"/>
        <v>0</v>
      </c>
      <c r="DN76" s="257">
        <f t="shared" si="45"/>
        <v>0</v>
      </c>
      <c r="DO76" s="258">
        <f t="shared" si="46"/>
        <v>0</v>
      </c>
      <c r="DP76" s="258">
        <f t="shared" si="47"/>
        <v>0</v>
      </c>
      <c r="DQ76" s="257">
        <f t="shared" si="48"/>
        <v>0</v>
      </c>
      <c r="DR76" s="257">
        <f t="shared" si="49"/>
        <v>0</v>
      </c>
      <c r="DS76" s="257"/>
      <c r="DT76" s="32" t="str">
        <f t="shared" si="50"/>
        <v>BERTAHAP</v>
      </c>
      <c r="DU76" s="259">
        <f t="shared" si="51"/>
        <v>0</v>
      </c>
      <c r="DV76" s="260">
        <v>2</v>
      </c>
      <c r="DW76" s="261"/>
      <c r="DX76" s="257" t="str">
        <f t="shared" si="99"/>
        <v>KR</v>
      </c>
      <c r="DY76" s="261">
        <f t="shared" si="53"/>
        <v>0</v>
      </c>
      <c r="DZ76" s="261">
        <f t="shared" si="53"/>
        <v>0</v>
      </c>
      <c r="EA76" s="261">
        <f t="shared" si="53"/>
        <v>0</v>
      </c>
      <c r="EB76" s="262">
        <f t="shared" ref="EB76:EE139" si="100">ROUNDUP((DO76*(1+$K$5)),-3)</f>
        <v>0</v>
      </c>
      <c r="EC76" s="262">
        <f t="shared" si="100"/>
        <v>0</v>
      </c>
      <c r="ED76" s="261">
        <f t="shared" si="100"/>
        <v>0</v>
      </c>
      <c r="EE76" s="261">
        <f t="shared" si="100"/>
        <v>0</v>
      </c>
      <c r="EF76" s="261">
        <f t="shared" si="77"/>
        <v>0</v>
      </c>
      <c r="EG76" s="51">
        <f t="shared" si="78"/>
        <v>0</v>
      </c>
      <c r="EH76" s="42">
        <f t="shared" si="78"/>
        <v>0</v>
      </c>
      <c r="EI76" s="58">
        <f t="shared" si="54"/>
        <v>0</v>
      </c>
      <c r="EJ76" s="58">
        <f t="shared" si="55"/>
        <v>0</v>
      </c>
      <c r="EK76" s="336">
        <f t="shared" si="56"/>
        <v>0</v>
      </c>
      <c r="EL76" s="131">
        <f t="shared" si="57"/>
        <v>0</v>
      </c>
      <c r="EM76" s="5">
        <f t="shared" si="58"/>
        <v>0</v>
      </c>
      <c r="EN76" s="5">
        <f t="shared" si="59"/>
        <v>0</v>
      </c>
      <c r="EO76" s="266">
        <f t="shared" si="79"/>
        <v>0</v>
      </c>
    </row>
    <row r="77" spans="1:145">
      <c r="A77" s="3">
        <f t="shared" si="60"/>
        <v>38</v>
      </c>
      <c r="B77" s="249">
        <v>8</v>
      </c>
      <c r="C77" s="522"/>
      <c r="D77" s="250" t="s">
        <v>142</v>
      </c>
      <c r="E77" s="285">
        <v>17</v>
      </c>
      <c r="F77" s="252"/>
      <c r="G77" s="40" t="s">
        <v>67</v>
      </c>
      <c r="H77" s="253">
        <f t="shared" si="5"/>
        <v>85</v>
      </c>
      <c r="I77" s="253">
        <f t="shared" si="6"/>
        <v>74</v>
      </c>
      <c r="J77" s="254">
        <f t="shared" si="7"/>
        <v>27506142.120000001</v>
      </c>
      <c r="K77" s="254">
        <f t="shared" si="8"/>
        <v>1</v>
      </c>
      <c r="L77" s="255">
        <f t="shared" si="9"/>
        <v>1.06</v>
      </c>
      <c r="M77" s="256">
        <f t="shared" si="91"/>
        <v>1</v>
      </c>
      <c r="N77" s="257">
        <f t="shared" si="11"/>
        <v>24364489.972377934</v>
      </c>
      <c r="O77" s="257">
        <f t="shared" si="12"/>
        <v>27462673.064623922</v>
      </c>
      <c r="P77" s="257">
        <f t="shared" si="13"/>
        <v>29156510.647200003</v>
      </c>
      <c r="Q77" s="257">
        <f t="shared" si="14"/>
        <v>30954820.425523225</v>
      </c>
      <c r="R77" s="257">
        <f t="shared" si="61"/>
        <v>34773271.606532685</v>
      </c>
      <c r="S77" s="258">
        <f t="shared" si="15"/>
        <v>29156510.647200003</v>
      </c>
      <c r="T77" s="257">
        <f t="shared" si="15"/>
        <v>30954820.425523225</v>
      </c>
      <c r="U77" s="257">
        <f t="shared" si="16"/>
        <v>32864046.016027961</v>
      </c>
      <c r="V77" s="257">
        <f t="shared" si="62"/>
        <v>39070013.199912407</v>
      </c>
      <c r="W77" s="257"/>
      <c r="X77" s="257">
        <f t="shared" si="17"/>
        <v>1802972257.9559672</v>
      </c>
      <c r="Y77" s="257">
        <f t="shared" si="18"/>
        <v>2032237806.7821703</v>
      </c>
      <c r="Z77" s="257">
        <f t="shared" si="19"/>
        <v>2157581787.8928003</v>
      </c>
      <c r="AA77" s="258">
        <f t="shared" si="63"/>
        <v>2290656711.4887185</v>
      </c>
      <c r="AB77" s="258">
        <f t="shared" si="64"/>
        <v>2573222098.8834186</v>
      </c>
      <c r="AC77" s="258">
        <f t="shared" si="20"/>
        <v>2157581787.8928003</v>
      </c>
      <c r="AD77" s="257">
        <f t="shared" si="21"/>
        <v>2290656711.4887185</v>
      </c>
      <c r="AE77" s="257">
        <f t="shared" si="65"/>
        <v>2431939405.186069</v>
      </c>
      <c r="AF77" s="257">
        <f t="shared" si="66"/>
        <v>2891180976.7935181</v>
      </c>
      <c r="AG77" s="257"/>
      <c r="AH77" s="32" t="str">
        <f t="shared" si="22"/>
        <v>BERTAHAP</v>
      </c>
      <c r="AI77" s="259">
        <f t="shared" si="23"/>
        <v>0</v>
      </c>
      <c r="AJ77" s="260">
        <v>2</v>
      </c>
      <c r="AK77" s="261"/>
      <c r="AL77" s="257" t="e">
        <f>IF(AK77&gt;#REF!,"LB","KR")</f>
        <v>#REF!</v>
      </c>
      <c r="AM77" s="51">
        <f t="shared" si="24"/>
        <v>1983270000</v>
      </c>
      <c r="AN77" s="51">
        <f t="shared" si="24"/>
        <v>2235462000</v>
      </c>
      <c r="AO77" s="51">
        <f t="shared" si="24"/>
        <v>2373340000</v>
      </c>
      <c r="AP77" s="418">
        <f t="shared" si="24"/>
        <v>2519723000</v>
      </c>
      <c r="AQ77" s="418">
        <f t="shared" si="67"/>
        <v>2373340000</v>
      </c>
      <c r="AR77" s="51">
        <f t="shared" si="67"/>
        <v>2519723000</v>
      </c>
      <c r="AS77" s="51">
        <f t="shared" si="67"/>
        <v>2675134000</v>
      </c>
      <c r="AT77" s="42"/>
      <c r="AU77" s="422">
        <v>38</v>
      </c>
      <c r="AV77" s="297">
        <f t="shared" si="68"/>
        <v>-1856664.5930999964</v>
      </c>
      <c r="AW77" s="297"/>
      <c r="AX77" s="297"/>
      <c r="AY77" s="297"/>
      <c r="AZ77" s="297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3"/>
      <c r="BY77" s="424"/>
      <c r="BZ77" s="424" t="str">
        <f t="shared" si="92"/>
        <v>2BR-15</v>
      </c>
      <c r="CA77" s="425">
        <f t="shared" si="93"/>
        <v>15</v>
      </c>
      <c r="CB77" s="424">
        <f t="shared" si="94"/>
        <v>101</v>
      </c>
      <c r="CC77" s="424">
        <f t="shared" si="94"/>
        <v>90</v>
      </c>
      <c r="CD77" s="424">
        <f t="shared" si="95"/>
        <v>29448075.753672004</v>
      </c>
      <c r="CE77" s="424">
        <f t="shared" si="96"/>
        <v>2436206000</v>
      </c>
      <c r="CF77" s="424">
        <f t="shared" si="96"/>
        <v>2745993000</v>
      </c>
      <c r="CG77" s="424">
        <f t="shared" si="96"/>
        <v>2915360000</v>
      </c>
      <c r="CH77" s="424">
        <f t="shared" si="96"/>
        <v>3095173000</v>
      </c>
      <c r="CI77" s="424">
        <f t="shared" si="97"/>
        <v>3286076000</v>
      </c>
      <c r="CJ77" s="42"/>
      <c r="CK77" s="418">
        <f t="shared" si="75"/>
        <v>2675133767.0479217</v>
      </c>
      <c r="CL77" s="42">
        <f t="shared" si="76"/>
        <v>2515741000</v>
      </c>
      <c r="CM77" s="42">
        <f t="shared" si="76"/>
        <v>2670907000</v>
      </c>
      <c r="CN77" s="43">
        <f t="shared" si="26"/>
        <v>37736115</v>
      </c>
      <c r="CO77" s="43">
        <f t="shared" si="27"/>
        <v>26709070</v>
      </c>
      <c r="CP77" s="43">
        <f t="shared" si="28"/>
        <v>59333500</v>
      </c>
      <c r="CQ77" s="43">
        <f t="shared" si="29"/>
        <v>52494229.166666664</v>
      </c>
      <c r="CR77" s="420">
        <f t="shared" si="30"/>
        <v>2835643000</v>
      </c>
      <c r="CT77" s="250" t="s">
        <v>143</v>
      </c>
      <c r="CU77" s="251">
        <v>10</v>
      </c>
      <c r="CV77" s="252"/>
      <c r="CW77" s="40" t="s">
        <v>48</v>
      </c>
      <c r="CX77" s="253">
        <f t="shared" si="31"/>
        <v>0</v>
      </c>
      <c r="CY77" s="253">
        <f t="shared" si="32"/>
        <v>0</v>
      </c>
      <c r="CZ77" s="254">
        <f t="shared" si="33"/>
        <v>27506142.120000001</v>
      </c>
      <c r="DA77" s="254">
        <f t="shared" si="34"/>
        <v>0</v>
      </c>
      <c r="DB77" s="255">
        <f t="shared" si="35"/>
        <v>0</v>
      </c>
      <c r="DC77" s="305">
        <f t="shared" si="98"/>
        <v>0</v>
      </c>
      <c r="DD77" s="257">
        <f t="shared" si="37"/>
        <v>24364489.972377934</v>
      </c>
      <c r="DE77" s="257">
        <f t="shared" si="38"/>
        <v>27462673.064623922</v>
      </c>
      <c r="DF77" s="257">
        <f t="shared" si="39"/>
        <v>0</v>
      </c>
      <c r="DG77" s="257">
        <f t="shared" si="40"/>
        <v>30954820.425523225</v>
      </c>
      <c r="DH77" s="258">
        <f t="shared" si="41"/>
        <v>0</v>
      </c>
      <c r="DI77" s="257">
        <f t="shared" si="41"/>
        <v>30954820.425523225</v>
      </c>
      <c r="DJ77" s="257">
        <f t="shared" si="42"/>
        <v>32864046.016027961</v>
      </c>
      <c r="DK77" s="257"/>
      <c r="DL77" s="257">
        <f t="shared" si="43"/>
        <v>0</v>
      </c>
      <c r="DM77" s="257">
        <f t="shared" si="44"/>
        <v>0</v>
      </c>
      <c r="DN77" s="257">
        <f t="shared" si="45"/>
        <v>0</v>
      </c>
      <c r="DO77" s="258">
        <f t="shared" si="46"/>
        <v>0</v>
      </c>
      <c r="DP77" s="258">
        <f t="shared" si="47"/>
        <v>0</v>
      </c>
      <c r="DQ77" s="257">
        <f t="shared" si="48"/>
        <v>0</v>
      </c>
      <c r="DR77" s="257">
        <f t="shared" si="49"/>
        <v>0</v>
      </c>
      <c r="DS77" s="257"/>
      <c r="DT77" s="32" t="str">
        <f t="shared" si="50"/>
        <v>BERTAHAP</v>
      </c>
      <c r="DU77" s="259">
        <f t="shared" si="51"/>
        <v>0</v>
      </c>
      <c r="DV77" s="260">
        <v>2</v>
      </c>
      <c r="DW77" s="261"/>
      <c r="DX77" s="257" t="str">
        <f t="shared" si="99"/>
        <v>KR</v>
      </c>
      <c r="DY77" s="261">
        <f t="shared" ref="DY77:ED140" si="101">ROUNDUP((DL77*(1+$K$5)),-3)</f>
        <v>0</v>
      </c>
      <c r="DZ77" s="261">
        <f t="shared" si="101"/>
        <v>0</v>
      </c>
      <c r="EA77" s="261">
        <f t="shared" si="101"/>
        <v>0</v>
      </c>
      <c r="EB77" s="262">
        <f t="shared" si="100"/>
        <v>0</v>
      </c>
      <c r="EC77" s="262">
        <f t="shared" si="100"/>
        <v>0</v>
      </c>
      <c r="ED77" s="261">
        <f t="shared" si="100"/>
        <v>0</v>
      </c>
      <c r="EE77" s="261">
        <f t="shared" si="100"/>
        <v>0</v>
      </c>
      <c r="EF77" s="261">
        <f t="shared" si="77"/>
        <v>0</v>
      </c>
      <c r="EG77" s="51">
        <f t="shared" si="78"/>
        <v>0</v>
      </c>
      <c r="EH77" s="42">
        <f t="shared" si="78"/>
        <v>0</v>
      </c>
      <c r="EI77" s="58">
        <f t="shared" si="54"/>
        <v>0</v>
      </c>
      <c r="EJ77" s="58">
        <f t="shared" si="55"/>
        <v>0</v>
      </c>
      <c r="EK77" s="336">
        <f t="shared" si="56"/>
        <v>0</v>
      </c>
      <c r="EL77" s="131">
        <f t="shared" si="57"/>
        <v>0</v>
      </c>
      <c r="EM77" s="5">
        <f t="shared" si="58"/>
        <v>0</v>
      </c>
      <c r="EN77" s="5">
        <f t="shared" si="59"/>
        <v>0</v>
      </c>
      <c r="EO77" s="266">
        <f t="shared" si="79"/>
        <v>0</v>
      </c>
    </row>
    <row r="78" spans="1:145">
      <c r="A78" s="3">
        <f t="shared" si="60"/>
        <v>39</v>
      </c>
      <c r="B78" s="249">
        <v>9</v>
      </c>
      <c r="C78" s="522"/>
      <c r="D78" s="250" t="s">
        <v>142</v>
      </c>
      <c r="E78" s="285">
        <v>19</v>
      </c>
      <c r="F78" s="252"/>
      <c r="G78" s="40" t="s">
        <v>78</v>
      </c>
      <c r="H78" s="253">
        <f t="shared" si="5"/>
        <v>138</v>
      </c>
      <c r="I78" s="253">
        <f t="shared" si="6"/>
        <v>120</v>
      </c>
      <c r="J78" s="254">
        <f t="shared" si="7"/>
        <v>27506142.120000001</v>
      </c>
      <c r="K78" s="254">
        <f t="shared" si="8"/>
        <v>1</v>
      </c>
      <c r="L78" s="255">
        <f t="shared" si="9"/>
        <v>1.06</v>
      </c>
      <c r="M78" s="256">
        <f t="shared" si="91"/>
        <v>1</v>
      </c>
      <c r="N78" s="257">
        <f t="shared" si="11"/>
        <v>24364489.972377934</v>
      </c>
      <c r="O78" s="257">
        <f t="shared" si="12"/>
        <v>27462673.064623922</v>
      </c>
      <c r="P78" s="257">
        <f t="shared" si="13"/>
        <v>29156510.647200003</v>
      </c>
      <c r="Q78" s="257">
        <f t="shared" si="14"/>
        <v>30954820.425523225</v>
      </c>
      <c r="R78" s="257">
        <f t="shared" si="61"/>
        <v>34773271.606532685</v>
      </c>
      <c r="S78" s="258">
        <f t="shared" si="15"/>
        <v>29156510.647200003</v>
      </c>
      <c r="T78" s="257">
        <f t="shared" si="15"/>
        <v>30954820.425523225</v>
      </c>
      <c r="U78" s="257">
        <f t="shared" si="16"/>
        <v>32864046.016027961</v>
      </c>
      <c r="V78" s="257">
        <f t="shared" si="62"/>
        <v>39070013.199912407</v>
      </c>
      <c r="W78" s="257"/>
      <c r="X78" s="257">
        <f t="shared" si="17"/>
        <v>2923738796.6853518</v>
      </c>
      <c r="Y78" s="257">
        <f t="shared" si="18"/>
        <v>3295520767.7548704</v>
      </c>
      <c r="Z78" s="257">
        <f t="shared" si="19"/>
        <v>3498781277.6640005</v>
      </c>
      <c r="AA78" s="258">
        <f t="shared" si="63"/>
        <v>3714578451.0627871</v>
      </c>
      <c r="AB78" s="258">
        <f t="shared" si="64"/>
        <v>4172792592.7839222</v>
      </c>
      <c r="AC78" s="258">
        <f t="shared" si="20"/>
        <v>3498781277.6640005</v>
      </c>
      <c r="AD78" s="257">
        <f t="shared" si="21"/>
        <v>3714578451.0627871</v>
      </c>
      <c r="AE78" s="257">
        <f t="shared" si="65"/>
        <v>3943685521.9233551</v>
      </c>
      <c r="AF78" s="257">
        <f t="shared" si="66"/>
        <v>4688401583.9894886</v>
      </c>
      <c r="AG78" s="257"/>
      <c r="AH78" s="32" t="str">
        <f t="shared" si="22"/>
        <v>BERTAHAP</v>
      </c>
      <c r="AI78" s="259">
        <f t="shared" si="23"/>
        <v>0</v>
      </c>
      <c r="AJ78" s="260">
        <v>2</v>
      </c>
      <c r="AK78" s="261"/>
      <c r="AL78" s="257" t="e">
        <f>IF(AK78&gt;#REF!,"LB","KR")</f>
        <v>#REF!</v>
      </c>
      <c r="AM78" s="51">
        <f t="shared" si="24"/>
        <v>3216113000</v>
      </c>
      <c r="AN78" s="51">
        <f t="shared" si="24"/>
        <v>3625073000</v>
      </c>
      <c r="AO78" s="51">
        <f t="shared" si="24"/>
        <v>3848660000</v>
      </c>
      <c r="AP78" s="418">
        <f t="shared" si="24"/>
        <v>4086037000</v>
      </c>
      <c r="AQ78" s="418">
        <f t="shared" si="67"/>
        <v>3848660000</v>
      </c>
      <c r="AR78" s="51">
        <f t="shared" si="67"/>
        <v>4086037000</v>
      </c>
      <c r="AS78" s="51">
        <f t="shared" si="67"/>
        <v>4338055000</v>
      </c>
      <c r="AT78" s="42"/>
      <c r="AU78" s="422">
        <v>39</v>
      </c>
      <c r="AV78" s="297">
        <f t="shared" si="68"/>
        <v>-1856664.5930999964</v>
      </c>
      <c r="AW78" s="297"/>
      <c r="AX78" s="297"/>
      <c r="AY78" s="297"/>
      <c r="AZ78" s="297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3"/>
      <c r="BY78" s="424"/>
      <c r="BZ78" s="424" t="str">
        <f t="shared" si="92"/>
        <v>2BR-17</v>
      </c>
      <c r="CA78" s="425">
        <f t="shared" si="93"/>
        <v>17</v>
      </c>
      <c r="CB78" s="424">
        <f t="shared" si="94"/>
        <v>85</v>
      </c>
      <c r="CC78" s="424">
        <f t="shared" si="94"/>
        <v>74</v>
      </c>
      <c r="CD78" s="424">
        <f t="shared" si="95"/>
        <v>29448075.753672004</v>
      </c>
      <c r="CE78" s="424">
        <f t="shared" si="96"/>
        <v>2003103000</v>
      </c>
      <c r="CF78" s="424">
        <f t="shared" si="96"/>
        <v>2257817000</v>
      </c>
      <c r="CG78" s="424">
        <f t="shared" si="96"/>
        <v>2397074000</v>
      </c>
      <c r="CH78" s="424">
        <f t="shared" si="96"/>
        <v>2544920000</v>
      </c>
      <c r="CI78" s="424">
        <f t="shared" si="97"/>
        <v>2701885000</v>
      </c>
      <c r="CJ78" s="42"/>
      <c r="CK78" s="418">
        <f t="shared" si="75"/>
        <v>4338054441.7410917</v>
      </c>
      <c r="CL78" s="42">
        <f t="shared" si="76"/>
        <v>4079580000</v>
      </c>
      <c r="CM78" s="42">
        <f t="shared" si="76"/>
        <v>4331200000</v>
      </c>
      <c r="CN78" s="43">
        <f t="shared" si="26"/>
        <v>61193700</v>
      </c>
      <c r="CO78" s="43">
        <f t="shared" si="27"/>
        <v>43312000</v>
      </c>
      <c r="CP78" s="43">
        <f t="shared" si="28"/>
        <v>96216500</v>
      </c>
      <c r="CQ78" s="43">
        <f t="shared" si="29"/>
        <v>85125770.833333328</v>
      </c>
      <c r="CR78" s="420">
        <f t="shared" si="30"/>
        <v>4598339000</v>
      </c>
      <c r="CT78" s="250" t="s">
        <v>143</v>
      </c>
      <c r="CU78" s="285">
        <v>12</v>
      </c>
      <c r="CV78" s="252"/>
      <c r="CW78" s="40" t="s">
        <v>50</v>
      </c>
      <c r="CX78" s="253">
        <f t="shared" si="31"/>
        <v>0</v>
      </c>
      <c r="CY78" s="253">
        <f t="shared" si="32"/>
        <v>0</v>
      </c>
      <c r="CZ78" s="254">
        <f t="shared" si="33"/>
        <v>27506142.120000001</v>
      </c>
      <c r="DA78" s="254">
        <f t="shared" si="34"/>
        <v>0</v>
      </c>
      <c r="DB78" s="255">
        <f t="shared" si="35"/>
        <v>0</v>
      </c>
      <c r="DC78" s="305">
        <f t="shared" si="98"/>
        <v>0</v>
      </c>
      <c r="DD78" s="257">
        <f t="shared" si="37"/>
        <v>24364489.972377934</v>
      </c>
      <c r="DE78" s="257">
        <f t="shared" si="38"/>
        <v>27462673.064623922</v>
      </c>
      <c r="DF78" s="257">
        <f t="shared" si="39"/>
        <v>0</v>
      </c>
      <c r="DG78" s="257">
        <f t="shared" si="40"/>
        <v>30954820.425523225</v>
      </c>
      <c r="DH78" s="258">
        <f t="shared" si="41"/>
        <v>0</v>
      </c>
      <c r="DI78" s="257">
        <f t="shared" si="41"/>
        <v>30954820.425523225</v>
      </c>
      <c r="DJ78" s="257">
        <f t="shared" si="42"/>
        <v>32864046.016027961</v>
      </c>
      <c r="DK78" s="257"/>
      <c r="DL78" s="257">
        <f t="shared" si="43"/>
        <v>0</v>
      </c>
      <c r="DM78" s="257">
        <f t="shared" si="44"/>
        <v>0</v>
      </c>
      <c r="DN78" s="257">
        <f t="shared" si="45"/>
        <v>0</v>
      </c>
      <c r="DO78" s="258">
        <f t="shared" si="46"/>
        <v>0</v>
      </c>
      <c r="DP78" s="258">
        <f t="shared" si="47"/>
        <v>0</v>
      </c>
      <c r="DQ78" s="257">
        <f t="shared" si="48"/>
        <v>0</v>
      </c>
      <c r="DR78" s="257">
        <f t="shared" si="49"/>
        <v>0</v>
      </c>
      <c r="DS78" s="257"/>
      <c r="DT78" s="32" t="str">
        <f t="shared" si="50"/>
        <v>BERTAHAP</v>
      </c>
      <c r="DU78" s="259">
        <f t="shared" si="51"/>
        <v>0</v>
      </c>
      <c r="DV78" s="260">
        <v>2</v>
      </c>
      <c r="DW78" s="261"/>
      <c r="DX78" s="257" t="str">
        <f t="shared" si="99"/>
        <v>KR</v>
      </c>
      <c r="DY78" s="261">
        <f t="shared" si="101"/>
        <v>0</v>
      </c>
      <c r="DZ78" s="261">
        <f t="shared" si="101"/>
        <v>0</v>
      </c>
      <c r="EA78" s="261">
        <f t="shared" si="101"/>
        <v>0</v>
      </c>
      <c r="EB78" s="262">
        <f t="shared" si="100"/>
        <v>0</v>
      </c>
      <c r="EC78" s="262">
        <f t="shared" si="100"/>
        <v>0</v>
      </c>
      <c r="ED78" s="261">
        <f t="shared" si="100"/>
        <v>0</v>
      </c>
      <c r="EE78" s="261">
        <f t="shared" si="100"/>
        <v>0</v>
      </c>
      <c r="EF78" s="261">
        <f t="shared" si="77"/>
        <v>0</v>
      </c>
      <c r="EG78" s="51">
        <f t="shared" si="78"/>
        <v>0</v>
      </c>
      <c r="EH78" s="42">
        <f t="shared" si="78"/>
        <v>0</v>
      </c>
      <c r="EI78" s="58">
        <f t="shared" si="54"/>
        <v>0</v>
      </c>
      <c r="EJ78" s="58">
        <f t="shared" si="55"/>
        <v>0</v>
      </c>
      <c r="EK78" s="336">
        <f t="shared" si="56"/>
        <v>0</v>
      </c>
      <c r="EL78" s="131">
        <f t="shared" si="57"/>
        <v>0</v>
      </c>
      <c r="EM78" s="5">
        <f t="shared" si="58"/>
        <v>0</v>
      </c>
      <c r="EN78" s="5">
        <f t="shared" si="59"/>
        <v>0</v>
      </c>
      <c r="EO78" s="266">
        <f t="shared" si="79"/>
        <v>0</v>
      </c>
    </row>
    <row r="79" spans="1:145">
      <c r="A79" s="3">
        <f t="shared" si="60"/>
        <v>40</v>
      </c>
      <c r="B79" s="249">
        <v>10</v>
      </c>
      <c r="C79" s="522"/>
      <c r="D79" s="250" t="s">
        <v>142</v>
      </c>
      <c r="E79" s="285">
        <v>21</v>
      </c>
      <c r="F79" s="252"/>
      <c r="G79" s="40" t="s">
        <v>84</v>
      </c>
      <c r="H79" s="253">
        <f t="shared" si="5"/>
        <v>132</v>
      </c>
      <c r="I79" s="253">
        <f t="shared" si="6"/>
        <v>112</v>
      </c>
      <c r="J79" s="254">
        <f t="shared" si="7"/>
        <v>27506142.120000001</v>
      </c>
      <c r="K79" s="254">
        <f t="shared" si="8"/>
        <v>3</v>
      </c>
      <c r="L79" s="255">
        <f t="shared" si="9"/>
        <v>1.1000000000000001</v>
      </c>
      <c r="M79" s="256">
        <f t="shared" si="91"/>
        <v>1</v>
      </c>
      <c r="N79" s="257">
        <f t="shared" si="11"/>
        <v>25283904.688316725</v>
      </c>
      <c r="O79" s="257">
        <f t="shared" si="12"/>
        <v>28499000.350081429</v>
      </c>
      <c r="P79" s="257">
        <f t="shared" si="13"/>
        <v>30256756.332000002</v>
      </c>
      <c r="Q79" s="257">
        <f t="shared" si="14"/>
        <v>32122926.856675044</v>
      </c>
      <c r="R79" s="257">
        <f t="shared" si="61"/>
        <v>36085470.535081089</v>
      </c>
      <c r="S79" s="258">
        <f t="shared" si="15"/>
        <v>30256756.332000002</v>
      </c>
      <c r="T79" s="257">
        <f t="shared" si="15"/>
        <v>32122926.856675044</v>
      </c>
      <c r="U79" s="257">
        <f t="shared" si="16"/>
        <v>34104198.695878074</v>
      </c>
      <c r="V79" s="257">
        <f t="shared" si="62"/>
        <v>40544353.320663817</v>
      </c>
      <c r="W79" s="257"/>
      <c r="X79" s="257">
        <f t="shared" si="17"/>
        <v>2831797325.0914731</v>
      </c>
      <c r="Y79" s="257">
        <f t="shared" si="18"/>
        <v>3191888039.2091198</v>
      </c>
      <c r="Z79" s="257">
        <f t="shared" si="19"/>
        <v>3388756709.184</v>
      </c>
      <c r="AA79" s="258">
        <f t="shared" si="63"/>
        <v>3597767807.9476051</v>
      </c>
      <c r="AB79" s="258">
        <f t="shared" si="64"/>
        <v>4041572699.9290819</v>
      </c>
      <c r="AC79" s="258">
        <f t="shared" si="20"/>
        <v>3388756709.184</v>
      </c>
      <c r="AD79" s="257">
        <f t="shared" si="21"/>
        <v>3597767807.9476051</v>
      </c>
      <c r="AE79" s="257">
        <f t="shared" si="65"/>
        <v>3819670253.938344</v>
      </c>
      <c r="AF79" s="257">
        <f t="shared" si="66"/>
        <v>4540967571.9143476</v>
      </c>
      <c r="AG79" s="257"/>
      <c r="AH79" s="32" t="str">
        <f t="shared" si="22"/>
        <v>BERTAHAP</v>
      </c>
      <c r="AI79" s="259">
        <f t="shared" si="23"/>
        <v>0</v>
      </c>
      <c r="AJ79" s="260">
        <v>2</v>
      </c>
      <c r="AK79" s="261"/>
      <c r="AL79" s="257" t="e">
        <f>IF(AK79&gt;#REF!,"LB","KR")</f>
        <v>#REF!</v>
      </c>
      <c r="AM79" s="51">
        <f t="shared" si="24"/>
        <v>3114978000</v>
      </c>
      <c r="AN79" s="51">
        <f t="shared" si="24"/>
        <v>3511077000</v>
      </c>
      <c r="AO79" s="51">
        <f t="shared" si="24"/>
        <v>3727633000</v>
      </c>
      <c r="AP79" s="418">
        <f t="shared" si="24"/>
        <v>3957545000</v>
      </c>
      <c r="AQ79" s="418">
        <f t="shared" si="67"/>
        <v>3727633000</v>
      </c>
      <c r="AR79" s="51">
        <f t="shared" si="67"/>
        <v>3957545000</v>
      </c>
      <c r="AS79" s="51">
        <f t="shared" si="67"/>
        <v>4201638000</v>
      </c>
      <c r="AT79" s="42"/>
      <c r="AU79" s="422">
        <v>40</v>
      </c>
      <c r="AV79" s="297">
        <f t="shared" si="68"/>
        <v>-756418.90829999745</v>
      </c>
      <c r="AW79" s="297"/>
      <c r="AX79" s="297"/>
      <c r="AY79" s="297"/>
      <c r="AZ79" s="297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3">
        <v>10</v>
      </c>
      <c r="BY79" s="429" t="s">
        <v>61</v>
      </c>
      <c r="BZ79" s="424" t="str">
        <f t="shared" ref="BZ79:BZ84" si="102">G177</f>
        <v>2BR-3</v>
      </c>
      <c r="CA79" s="425" t="str">
        <f t="shared" ref="CA79:CA84" si="103">E177</f>
        <v>03</v>
      </c>
      <c r="CB79" s="424">
        <f t="shared" ref="CB79:CC84" si="104">H177</f>
        <v>85</v>
      </c>
      <c r="CC79" s="424">
        <f t="shared" si="104"/>
        <v>74</v>
      </c>
      <c r="CD79" s="424">
        <f t="shared" ref="CD79:CD84" si="105">P177</f>
        <v>29448075.753672004</v>
      </c>
      <c r="CE79" s="424">
        <f t="shared" ref="CE79:CH84" si="106">AM177</f>
        <v>2003103000</v>
      </c>
      <c r="CF79" s="424">
        <f t="shared" si="106"/>
        <v>2257817000</v>
      </c>
      <c r="CG79" s="424">
        <f t="shared" si="106"/>
        <v>2397074000</v>
      </c>
      <c r="CH79" s="424">
        <f t="shared" si="106"/>
        <v>2544920000</v>
      </c>
      <c r="CI79" s="424">
        <f t="shared" ref="CI79:CI84" si="107">AS177</f>
        <v>2701885000</v>
      </c>
      <c r="CJ79" s="42">
        <v>6</v>
      </c>
      <c r="CK79" s="418">
        <f t="shared" si="75"/>
        <v>4201637348.2766428</v>
      </c>
      <c r="CL79" s="42">
        <f t="shared" si="76"/>
        <v>3951291000</v>
      </c>
      <c r="CM79" s="42">
        <f t="shared" si="76"/>
        <v>4194998000</v>
      </c>
      <c r="CN79" s="43">
        <f t="shared" si="26"/>
        <v>59269365</v>
      </c>
      <c r="CO79" s="43">
        <f t="shared" si="27"/>
        <v>41949980</v>
      </c>
      <c r="CP79" s="43">
        <f t="shared" si="28"/>
        <v>93190825</v>
      </c>
      <c r="CQ79" s="43">
        <f t="shared" si="29"/>
        <v>82448854.166666672</v>
      </c>
      <c r="CR79" s="420">
        <f t="shared" si="30"/>
        <v>4453736000</v>
      </c>
      <c r="CT79" s="250" t="s">
        <v>143</v>
      </c>
      <c r="CU79" s="285">
        <v>18</v>
      </c>
      <c r="CV79" s="252"/>
      <c r="CW79" s="40" t="s">
        <v>54</v>
      </c>
      <c r="CX79" s="253">
        <f t="shared" si="31"/>
        <v>0</v>
      </c>
      <c r="CY79" s="253">
        <f t="shared" si="32"/>
        <v>0</v>
      </c>
      <c r="CZ79" s="254">
        <f t="shared" si="33"/>
        <v>27506142.120000001</v>
      </c>
      <c r="DA79" s="254">
        <f t="shared" si="34"/>
        <v>0</v>
      </c>
      <c r="DB79" s="255">
        <f t="shared" si="35"/>
        <v>0</v>
      </c>
      <c r="DC79" s="305">
        <f t="shared" si="98"/>
        <v>0</v>
      </c>
      <c r="DD79" s="257">
        <f t="shared" si="37"/>
        <v>25283904.688316725</v>
      </c>
      <c r="DE79" s="257">
        <f t="shared" si="38"/>
        <v>28499000.350081429</v>
      </c>
      <c r="DF79" s="257">
        <f t="shared" si="39"/>
        <v>0</v>
      </c>
      <c r="DG79" s="257">
        <f t="shared" si="40"/>
        <v>32122926.856675044</v>
      </c>
      <c r="DH79" s="258">
        <f t="shared" si="41"/>
        <v>0</v>
      </c>
      <c r="DI79" s="257">
        <f t="shared" si="41"/>
        <v>32122926.856675044</v>
      </c>
      <c r="DJ79" s="257">
        <f t="shared" si="42"/>
        <v>34104198.695878074</v>
      </c>
      <c r="DK79" s="257"/>
      <c r="DL79" s="257">
        <f t="shared" si="43"/>
        <v>0</v>
      </c>
      <c r="DM79" s="257">
        <f t="shared" si="44"/>
        <v>0</v>
      </c>
      <c r="DN79" s="257">
        <f t="shared" si="45"/>
        <v>0</v>
      </c>
      <c r="DO79" s="258">
        <f t="shared" si="46"/>
        <v>0</v>
      </c>
      <c r="DP79" s="258">
        <f t="shared" si="47"/>
        <v>0</v>
      </c>
      <c r="DQ79" s="257">
        <f t="shared" si="48"/>
        <v>0</v>
      </c>
      <c r="DR79" s="257">
        <f t="shared" si="49"/>
        <v>0</v>
      </c>
      <c r="DS79" s="257"/>
      <c r="DT79" s="32" t="str">
        <f t="shared" si="50"/>
        <v>BERTAHAP</v>
      </c>
      <c r="DU79" s="259">
        <f t="shared" si="51"/>
        <v>0</v>
      </c>
      <c r="DV79" s="260">
        <v>2</v>
      </c>
      <c r="DW79" s="261"/>
      <c r="DX79" s="257" t="str">
        <f t="shared" si="99"/>
        <v>KR</v>
      </c>
      <c r="DY79" s="261">
        <f t="shared" si="101"/>
        <v>0</v>
      </c>
      <c r="DZ79" s="261">
        <f t="shared" si="101"/>
        <v>0</v>
      </c>
      <c r="EA79" s="261">
        <f t="shared" si="101"/>
        <v>0</v>
      </c>
      <c r="EB79" s="262">
        <f t="shared" si="100"/>
        <v>0</v>
      </c>
      <c r="EC79" s="262">
        <f t="shared" si="100"/>
        <v>0</v>
      </c>
      <c r="ED79" s="261">
        <f t="shared" si="100"/>
        <v>0</v>
      </c>
      <c r="EE79" s="261">
        <f t="shared" si="100"/>
        <v>0</v>
      </c>
      <c r="EF79" s="261">
        <f t="shared" si="77"/>
        <v>0</v>
      </c>
      <c r="EG79" s="51">
        <f t="shared" si="78"/>
        <v>0</v>
      </c>
      <c r="EH79" s="42">
        <f t="shared" si="78"/>
        <v>0</v>
      </c>
      <c r="EI79" s="58">
        <f t="shared" si="54"/>
        <v>0</v>
      </c>
      <c r="EJ79" s="58">
        <f t="shared" si="55"/>
        <v>0</v>
      </c>
      <c r="EK79" s="336">
        <f t="shared" si="56"/>
        <v>0</v>
      </c>
      <c r="EL79" s="131">
        <f t="shared" si="57"/>
        <v>0</v>
      </c>
      <c r="EM79" s="5">
        <f t="shared" si="58"/>
        <v>0</v>
      </c>
      <c r="EN79" s="5">
        <f t="shared" si="59"/>
        <v>0</v>
      </c>
      <c r="EO79" s="266">
        <f t="shared" si="79"/>
        <v>0</v>
      </c>
    </row>
    <row r="80" spans="1:145">
      <c r="A80" s="3">
        <f t="shared" si="60"/>
        <v>41</v>
      </c>
      <c r="B80" s="249">
        <v>1</v>
      </c>
      <c r="C80" s="522"/>
      <c r="D80" s="250" t="s">
        <v>143</v>
      </c>
      <c r="E80" s="251" t="s">
        <v>19</v>
      </c>
      <c r="F80" s="252"/>
      <c r="G80" s="40" t="s">
        <v>72</v>
      </c>
      <c r="H80" s="253">
        <f t="shared" si="5"/>
        <v>175</v>
      </c>
      <c r="I80" s="253">
        <f t="shared" si="6"/>
        <v>156</v>
      </c>
      <c r="J80" s="254">
        <f t="shared" si="7"/>
        <v>27506142.120000001</v>
      </c>
      <c r="K80" s="254">
        <f t="shared" si="8"/>
        <v>5</v>
      </c>
      <c r="L80" s="255">
        <f t="shared" si="9"/>
        <v>1.08</v>
      </c>
      <c r="M80" s="305">
        <f t="shared" ref="M80:M87" si="108">SUMIF($AS$4:$AS$22,E80,$BI$4:$BI$22)</f>
        <v>1.01</v>
      </c>
      <c r="N80" s="257">
        <f t="shared" si="11"/>
        <v>25072439.303650804</v>
      </c>
      <c r="O80" s="257">
        <f t="shared" si="12"/>
        <v>28260645.074426204</v>
      </c>
      <c r="P80" s="257">
        <f t="shared" si="13"/>
        <v>30003699.824496005</v>
      </c>
      <c r="Q80" s="257">
        <f t="shared" si="14"/>
        <v>31854262.37751013</v>
      </c>
      <c r="R80" s="257">
        <f t="shared" si="61"/>
        <v>35783664.781514958</v>
      </c>
      <c r="S80" s="258">
        <f t="shared" si="15"/>
        <v>30003699.824496005</v>
      </c>
      <c r="T80" s="257">
        <f t="shared" si="15"/>
        <v>31854262.37751013</v>
      </c>
      <c r="U80" s="257">
        <f t="shared" si="16"/>
        <v>33818963.579512551</v>
      </c>
      <c r="V80" s="257">
        <f t="shared" si="62"/>
        <v>40205255.092891</v>
      </c>
      <c r="W80" s="257"/>
      <c r="X80" s="257">
        <f t="shared" si="17"/>
        <v>3911300531.3695254</v>
      </c>
      <c r="Y80" s="257">
        <f t="shared" si="18"/>
        <v>4408660631.6104879</v>
      </c>
      <c r="Z80" s="257">
        <f t="shared" si="19"/>
        <v>4680577172.621377</v>
      </c>
      <c r="AA80" s="258">
        <f t="shared" si="63"/>
        <v>4969264930.8915806</v>
      </c>
      <c r="AB80" s="258">
        <f t="shared" si="64"/>
        <v>5582251705.9163332</v>
      </c>
      <c r="AC80" s="258">
        <f t="shared" si="20"/>
        <v>4680577172.621377</v>
      </c>
      <c r="AD80" s="257">
        <f t="shared" si="21"/>
        <v>4969264930.8915806</v>
      </c>
      <c r="AE80" s="257">
        <f t="shared" si="65"/>
        <v>5275758318.4039583</v>
      </c>
      <c r="AF80" s="257">
        <f t="shared" si="66"/>
        <v>6272019794.4909964</v>
      </c>
      <c r="AG80" s="257"/>
      <c r="AH80" s="32" t="str">
        <f t="shared" si="22"/>
        <v>BERTAHAP</v>
      </c>
      <c r="AI80" s="259">
        <f t="shared" si="23"/>
        <v>0</v>
      </c>
      <c r="AJ80" s="260">
        <v>2</v>
      </c>
      <c r="AK80" s="261"/>
      <c r="AL80" s="257" t="e">
        <f>IF(AK80&gt;#REF!,"LB","KR")</f>
        <v>#REF!</v>
      </c>
      <c r="AM80" s="51">
        <f t="shared" si="24"/>
        <v>4302431000</v>
      </c>
      <c r="AN80" s="51">
        <f t="shared" si="24"/>
        <v>4849527000</v>
      </c>
      <c r="AO80" s="51">
        <f t="shared" si="24"/>
        <v>5148635000</v>
      </c>
      <c r="AP80" s="418">
        <f t="shared" si="24"/>
        <v>5466192000</v>
      </c>
      <c r="AQ80" s="418">
        <f t="shared" si="67"/>
        <v>5148635000</v>
      </c>
      <c r="AR80" s="51">
        <f t="shared" si="67"/>
        <v>5466192000</v>
      </c>
      <c r="AS80" s="51">
        <f t="shared" si="67"/>
        <v>5803335000</v>
      </c>
      <c r="AT80" s="42"/>
      <c r="AU80" s="51"/>
      <c r="AV80" s="297">
        <f t="shared" si="68"/>
        <v>-1009475.415803995</v>
      </c>
      <c r="AW80" s="297"/>
      <c r="AX80" s="297"/>
      <c r="AY80" s="297"/>
      <c r="AZ80" s="297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3"/>
      <c r="BY80" s="424"/>
      <c r="BZ80" s="424" t="str">
        <f t="shared" si="102"/>
        <v>2BR-5</v>
      </c>
      <c r="CA80" s="425" t="str">
        <f t="shared" si="103"/>
        <v>05</v>
      </c>
      <c r="CB80" s="424">
        <f t="shared" si="104"/>
        <v>85</v>
      </c>
      <c r="CC80" s="424">
        <f t="shared" si="104"/>
        <v>74</v>
      </c>
      <c r="CD80" s="424">
        <f t="shared" si="105"/>
        <v>29448075.753672004</v>
      </c>
      <c r="CE80" s="424">
        <f t="shared" si="106"/>
        <v>2003103000</v>
      </c>
      <c r="CF80" s="424">
        <f t="shared" si="106"/>
        <v>2257817000</v>
      </c>
      <c r="CG80" s="424">
        <f t="shared" si="106"/>
        <v>2397074000</v>
      </c>
      <c r="CH80" s="424">
        <f t="shared" si="106"/>
        <v>2544920000</v>
      </c>
      <c r="CI80" s="424">
        <f t="shared" si="107"/>
        <v>2701885000</v>
      </c>
      <c r="CJ80" s="42"/>
      <c r="CK80" s="418">
        <f t="shared" si="75"/>
        <v>5803334253.9506178</v>
      </c>
      <c r="CL80" s="42">
        <f t="shared" si="76"/>
        <v>5457554000</v>
      </c>
      <c r="CM80" s="42">
        <f t="shared" si="76"/>
        <v>5794164000</v>
      </c>
      <c r="CN80" s="43">
        <f t="shared" si="26"/>
        <v>81863310</v>
      </c>
      <c r="CO80" s="43">
        <f t="shared" si="27"/>
        <v>57941640</v>
      </c>
      <c r="CP80" s="43">
        <f t="shared" si="28"/>
        <v>128715875</v>
      </c>
      <c r="CQ80" s="43">
        <f t="shared" si="29"/>
        <v>113879000</v>
      </c>
      <c r="CR80" s="420">
        <f t="shared" si="30"/>
        <v>6151535000</v>
      </c>
      <c r="CT80" s="250" t="s">
        <v>143</v>
      </c>
      <c r="CU80" s="285">
        <v>20</v>
      </c>
      <c r="CV80" s="252"/>
      <c r="CW80" s="40" t="s">
        <v>70</v>
      </c>
      <c r="CX80" s="253">
        <f t="shared" si="31"/>
        <v>0</v>
      </c>
      <c r="CY80" s="253">
        <f t="shared" si="32"/>
        <v>0</v>
      </c>
      <c r="CZ80" s="254">
        <f t="shared" si="33"/>
        <v>27506142.120000001</v>
      </c>
      <c r="DA80" s="254">
        <f t="shared" si="34"/>
        <v>0</v>
      </c>
      <c r="DB80" s="255">
        <f t="shared" si="35"/>
        <v>0</v>
      </c>
      <c r="DC80" s="305">
        <f t="shared" si="98"/>
        <v>0</v>
      </c>
      <c r="DD80" s="257">
        <f t="shared" si="37"/>
        <v>25072439.303650804</v>
      </c>
      <c r="DE80" s="257">
        <f t="shared" si="38"/>
        <v>28260645.074426204</v>
      </c>
      <c r="DF80" s="257">
        <f t="shared" si="39"/>
        <v>0</v>
      </c>
      <c r="DG80" s="257">
        <f t="shared" si="40"/>
        <v>31854262.37751013</v>
      </c>
      <c r="DH80" s="258">
        <f t="shared" si="41"/>
        <v>0</v>
      </c>
      <c r="DI80" s="257">
        <f t="shared" si="41"/>
        <v>31854262.37751013</v>
      </c>
      <c r="DJ80" s="257">
        <f t="shared" si="42"/>
        <v>33818963.579512551</v>
      </c>
      <c r="DK80" s="257"/>
      <c r="DL80" s="257">
        <f t="shared" si="43"/>
        <v>0</v>
      </c>
      <c r="DM80" s="257">
        <f t="shared" si="44"/>
        <v>0</v>
      </c>
      <c r="DN80" s="257">
        <f t="shared" si="45"/>
        <v>0</v>
      </c>
      <c r="DO80" s="258">
        <f t="shared" si="46"/>
        <v>0</v>
      </c>
      <c r="DP80" s="258">
        <f t="shared" si="47"/>
        <v>0</v>
      </c>
      <c r="DQ80" s="257">
        <f t="shared" si="48"/>
        <v>0</v>
      </c>
      <c r="DR80" s="257">
        <f t="shared" si="49"/>
        <v>0</v>
      </c>
      <c r="DS80" s="257"/>
      <c r="DT80" s="32" t="str">
        <f t="shared" si="50"/>
        <v>BERTAHAP</v>
      </c>
      <c r="DU80" s="259">
        <f t="shared" si="51"/>
        <v>0</v>
      </c>
      <c r="DV80" s="260">
        <v>2</v>
      </c>
      <c r="DW80" s="261"/>
      <c r="DX80" s="257" t="str">
        <f t="shared" si="99"/>
        <v>KR</v>
      </c>
      <c r="DY80" s="261">
        <f t="shared" si="101"/>
        <v>0</v>
      </c>
      <c r="DZ80" s="261">
        <f t="shared" si="101"/>
        <v>0</v>
      </c>
      <c r="EA80" s="261">
        <f t="shared" si="101"/>
        <v>0</v>
      </c>
      <c r="EB80" s="262">
        <f t="shared" si="100"/>
        <v>0</v>
      </c>
      <c r="EC80" s="262">
        <f t="shared" si="100"/>
        <v>0</v>
      </c>
      <c r="ED80" s="261">
        <f t="shared" si="100"/>
        <v>0</v>
      </c>
      <c r="EE80" s="261">
        <f t="shared" si="100"/>
        <v>0</v>
      </c>
      <c r="EF80" s="261">
        <f t="shared" si="77"/>
        <v>0</v>
      </c>
      <c r="EG80" s="51">
        <f t="shared" si="78"/>
        <v>0</v>
      </c>
      <c r="EH80" s="42">
        <f t="shared" si="78"/>
        <v>0</v>
      </c>
      <c r="EI80" s="58">
        <f t="shared" si="54"/>
        <v>0</v>
      </c>
      <c r="EJ80" s="58">
        <f t="shared" si="55"/>
        <v>0</v>
      </c>
      <c r="EK80" s="336">
        <f t="shared" si="56"/>
        <v>0</v>
      </c>
      <c r="EL80" s="131">
        <f t="shared" si="57"/>
        <v>0</v>
      </c>
      <c r="EM80" s="5">
        <f t="shared" si="58"/>
        <v>0</v>
      </c>
      <c r="EN80" s="5">
        <f t="shared" si="59"/>
        <v>0</v>
      </c>
      <c r="EO80" s="266">
        <f t="shared" si="79"/>
        <v>0</v>
      </c>
    </row>
    <row r="81" spans="1:145">
      <c r="A81" s="3">
        <f t="shared" si="60"/>
        <v>42</v>
      </c>
      <c r="B81" s="249">
        <v>2</v>
      </c>
      <c r="C81" s="522"/>
      <c r="D81" s="250" t="s">
        <v>143</v>
      </c>
      <c r="E81" s="251" t="s">
        <v>29</v>
      </c>
      <c r="F81" s="252"/>
      <c r="G81" s="40" t="s">
        <v>74</v>
      </c>
      <c r="H81" s="253">
        <f t="shared" si="5"/>
        <v>85</v>
      </c>
      <c r="I81" s="253">
        <f t="shared" si="6"/>
        <v>74</v>
      </c>
      <c r="J81" s="254">
        <f t="shared" si="7"/>
        <v>27506142.120000001</v>
      </c>
      <c r="K81" s="254">
        <f t="shared" si="8"/>
        <v>1</v>
      </c>
      <c r="L81" s="255">
        <f t="shared" si="9"/>
        <v>1.06</v>
      </c>
      <c r="M81" s="305">
        <f t="shared" si="108"/>
        <v>1.01</v>
      </c>
      <c r="N81" s="257">
        <f t="shared" si="11"/>
        <v>24608134.872101717</v>
      </c>
      <c r="O81" s="257">
        <f t="shared" si="12"/>
        <v>27737299.795270164</v>
      </c>
      <c r="P81" s="257">
        <f t="shared" si="13"/>
        <v>29448075.753672004</v>
      </c>
      <c r="Q81" s="257">
        <f t="shared" si="14"/>
        <v>31264368.62977846</v>
      </c>
      <c r="R81" s="257">
        <f t="shared" si="61"/>
        <v>35121004.32259801</v>
      </c>
      <c r="S81" s="258">
        <f t="shared" si="15"/>
        <v>29448075.753672004</v>
      </c>
      <c r="T81" s="257">
        <f t="shared" si="15"/>
        <v>31264368.62977846</v>
      </c>
      <c r="U81" s="257">
        <f t="shared" si="16"/>
        <v>33192686.476188242</v>
      </c>
      <c r="V81" s="257">
        <f t="shared" si="62"/>
        <v>39460713.331911534</v>
      </c>
      <c r="W81" s="257"/>
      <c r="X81" s="257">
        <f t="shared" si="17"/>
        <v>1821001980.535527</v>
      </c>
      <c r="Y81" s="257">
        <f t="shared" si="18"/>
        <v>2052560184.849992</v>
      </c>
      <c r="Z81" s="257">
        <f t="shared" si="19"/>
        <v>2179157605.7717285</v>
      </c>
      <c r="AA81" s="258">
        <f t="shared" si="63"/>
        <v>2313563278.6036062</v>
      </c>
      <c r="AB81" s="258">
        <f t="shared" si="64"/>
        <v>2598954319.8722529</v>
      </c>
      <c r="AC81" s="258">
        <f t="shared" si="20"/>
        <v>2179157605.7717285</v>
      </c>
      <c r="AD81" s="257">
        <f t="shared" si="21"/>
        <v>2313563278.6036062</v>
      </c>
      <c r="AE81" s="257">
        <f t="shared" si="65"/>
        <v>2456258799.2379298</v>
      </c>
      <c r="AF81" s="257">
        <f t="shared" si="66"/>
        <v>2920092786.5614533</v>
      </c>
      <c r="AG81" s="257"/>
      <c r="AH81" s="32" t="str">
        <f t="shared" si="22"/>
        <v>BERTAHAP</v>
      </c>
      <c r="AI81" s="259">
        <f t="shared" si="23"/>
        <v>0</v>
      </c>
      <c r="AJ81" s="260">
        <v>2</v>
      </c>
      <c r="AK81" s="261"/>
      <c r="AL81" s="257" t="e">
        <f>IF(AK81&gt;#REF!,"LB","KR")</f>
        <v>#REF!</v>
      </c>
      <c r="AM81" s="51">
        <f t="shared" si="24"/>
        <v>2003103000</v>
      </c>
      <c r="AN81" s="51">
        <f t="shared" si="24"/>
        <v>2257817000</v>
      </c>
      <c r="AO81" s="51">
        <f t="shared" si="24"/>
        <v>2397074000</v>
      </c>
      <c r="AP81" s="418">
        <f t="shared" si="24"/>
        <v>2544920000</v>
      </c>
      <c r="AQ81" s="418">
        <f t="shared" si="67"/>
        <v>2397074000</v>
      </c>
      <c r="AR81" s="51">
        <f t="shared" si="67"/>
        <v>2544920000</v>
      </c>
      <c r="AS81" s="51">
        <f t="shared" si="67"/>
        <v>2701885000</v>
      </c>
      <c r="AT81" s="42"/>
      <c r="AU81" s="51"/>
      <c r="AV81" s="297">
        <f t="shared" si="68"/>
        <v>-1565099.486627996</v>
      </c>
      <c r="AW81" s="297"/>
      <c r="AX81" s="297"/>
      <c r="AY81" s="297"/>
      <c r="AZ81" s="297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3"/>
      <c r="BY81" s="424"/>
      <c r="BZ81" s="424" t="str">
        <f t="shared" si="102"/>
        <v>2BR-7</v>
      </c>
      <c r="CA81" s="425" t="str">
        <f t="shared" si="103"/>
        <v>07</v>
      </c>
      <c r="CB81" s="424">
        <f t="shared" si="104"/>
        <v>101</v>
      </c>
      <c r="CC81" s="424">
        <f t="shared" si="104"/>
        <v>90</v>
      </c>
      <c r="CD81" s="424">
        <f t="shared" si="105"/>
        <v>29448075.753672004</v>
      </c>
      <c r="CE81" s="424">
        <f t="shared" si="106"/>
        <v>2436206000</v>
      </c>
      <c r="CF81" s="424">
        <f t="shared" si="106"/>
        <v>2745993000</v>
      </c>
      <c r="CG81" s="424">
        <f t="shared" si="106"/>
        <v>2915360000</v>
      </c>
      <c r="CH81" s="424">
        <f t="shared" si="106"/>
        <v>3095173000</v>
      </c>
      <c r="CI81" s="424">
        <f t="shared" si="107"/>
        <v>3286076000</v>
      </c>
      <c r="CJ81" s="42"/>
      <c r="CK81" s="418">
        <f t="shared" si="75"/>
        <v>2701884860.5325255</v>
      </c>
      <c r="CL81" s="42">
        <f t="shared" si="76"/>
        <v>2540899000</v>
      </c>
      <c r="CM81" s="42">
        <f t="shared" si="76"/>
        <v>2697616000</v>
      </c>
      <c r="CN81" s="43">
        <f t="shared" si="26"/>
        <v>38113485</v>
      </c>
      <c r="CO81" s="43">
        <f t="shared" si="27"/>
        <v>26976160</v>
      </c>
      <c r="CP81" s="43">
        <f t="shared" si="28"/>
        <v>59926850</v>
      </c>
      <c r="CQ81" s="43">
        <f t="shared" si="29"/>
        <v>53019166.666666664</v>
      </c>
      <c r="CR81" s="420">
        <f t="shared" si="30"/>
        <v>2863999000</v>
      </c>
      <c r="CT81" s="250" t="s">
        <v>143</v>
      </c>
      <c r="CU81" s="285">
        <v>22</v>
      </c>
      <c r="CV81" s="252"/>
      <c r="CW81" s="40" t="s">
        <v>89</v>
      </c>
      <c r="CX81" s="253">
        <f t="shared" si="31"/>
        <v>0</v>
      </c>
      <c r="CY81" s="253">
        <f t="shared" si="32"/>
        <v>0</v>
      </c>
      <c r="CZ81" s="254">
        <f t="shared" si="33"/>
        <v>27506142.120000001</v>
      </c>
      <c r="DA81" s="254">
        <f t="shared" si="34"/>
        <v>0</v>
      </c>
      <c r="DB81" s="255">
        <f t="shared" si="35"/>
        <v>0</v>
      </c>
      <c r="DC81" s="305">
        <f t="shared" si="98"/>
        <v>0</v>
      </c>
      <c r="DD81" s="257">
        <f t="shared" si="37"/>
        <v>24608134.872101717</v>
      </c>
      <c r="DE81" s="257">
        <f t="shared" si="38"/>
        <v>27737299.795270164</v>
      </c>
      <c r="DF81" s="257">
        <f t="shared" si="39"/>
        <v>0</v>
      </c>
      <c r="DG81" s="257">
        <f t="shared" si="40"/>
        <v>31264368.62977846</v>
      </c>
      <c r="DH81" s="258">
        <f t="shared" si="41"/>
        <v>0</v>
      </c>
      <c r="DI81" s="257">
        <f t="shared" si="41"/>
        <v>31264368.62977846</v>
      </c>
      <c r="DJ81" s="257">
        <f t="shared" si="42"/>
        <v>33192686.476188242</v>
      </c>
      <c r="DK81" s="257"/>
      <c r="DL81" s="257">
        <f t="shared" si="43"/>
        <v>0</v>
      </c>
      <c r="DM81" s="257">
        <f t="shared" si="44"/>
        <v>0</v>
      </c>
      <c r="DN81" s="257">
        <f t="shared" si="45"/>
        <v>0</v>
      </c>
      <c r="DO81" s="258">
        <f t="shared" si="46"/>
        <v>0</v>
      </c>
      <c r="DP81" s="258">
        <f t="shared" si="47"/>
        <v>0</v>
      </c>
      <c r="DQ81" s="257">
        <f t="shared" si="48"/>
        <v>0</v>
      </c>
      <c r="DR81" s="257">
        <f t="shared" si="49"/>
        <v>0</v>
      </c>
      <c r="DS81" s="257"/>
      <c r="DT81" s="32" t="str">
        <f t="shared" si="50"/>
        <v>BERTAHAP</v>
      </c>
      <c r="DU81" s="259">
        <f t="shared" si="51"/>
        <v>0</v>
      </c>
      <c r="DV81" s="260">
        <v>2</v>
      </c>
      <c r="DW81" s="261"/>
      <c r="DX81" s="257" t="str">
        <f t="shared" si="99"/>
        <v>KR</v>
      </c>
      <c r="DY81" s="261">
        <f t="shared" si="101"/>
        <v>0</v>
      </c>
      <c r="DZ81" s="261">
        <f t="shared" si="101"/>
        <v>0</v>
      </c>
      <c r="EA81" s="261">
        <f t="shared" si="101"/>
        <v>0</v>
      </c>
      <c r="EB81" s="262">
        <f t="shared" si="100"/>
        <v>0</v>
      </c>
      <c r="EC81" s="262">
        <f t="shared" si="100"/>
        <v>0</v>
      </c>
      <c r="ED81" s="261">
        <f t="shared" si="100"/>
        <v>0</v>
      </c>
      <c r="EE81" s="261">
        <f t="shared" si="100"/>
        <v>0</v>
      </c>
      <c r="EF81" s="261">
        <f t="shared" si="77"/>
        <v>0</v>
      </c>
      <c r="EG81" s="51">
        <f t="shared" si="78"/>
        <v>0</v>
      </c>
      <c r="EH81" s="42">
        <f t="shared" si="78"/>
        <v>0</v>
      </c>
      <c r="EI81" s="58">
        <f t="shared" si="54"/>
        <v>0</v>
      </c>
      <c r="EJ81" s="58">
        <f t="shared" si="55"/>
        <v>0</v>
      </c>
      <c r="EK81" s="336">
        <f t="shared" si="56"/>
        <v>0</v>
      </c>
      <c r="EL81" s="131">
        <f t="shared" si="57"/>
        <v>0</v>
      </c>
      <c r="EM81" s="5">
        <f t="shared" si="58"/>
        <v>0</v>
      </c>
      <c r="EN81" s="5">
        <f t="shared" si="59"/>
        <v>0</v>
      </c>
      <c r="EO81" s="266">
        <f t="shared" si="79"/>
        <v>0</v>
      </c>
    </row>
    <row r="82" spans="1:145">
      <c r="A82" s="3">
        <f t="shared" si="60"/>
        <v>43</v>
      </c>
      <c r="B82" s="249">
        <v>3</v>
      </c>
      <c r="C82" s="522"/>
      <c r="D82" s="250" t="s">
        <v>143</v>
      </c>
      <c r="E82" s="251" t="s">
        <v>32</v>
      </c>
      <c r="F82" s="252"/>
      <c r="G82" s="40" t="s">
        <v>56</v>
      </c>
      <c r="H82" s="253">
        <f t="shared" si="5"/>
        <v>85</v>
      </c>
      <c r="I82" s="253">
        <f t="shared" si="6"/>
        <v>74</v>
      </c>
      <c r="J82" s="254">
        <f t="shared" si="7"/>
        <v>27506142.120000001</v>
      </c>
      <c r="K82" s="254">
        <f t="shared" si="8"/>
        <v>1</v>
      </c>
      <c r="L82" s="255">
        <f t="shared" si="9"/>
        <v>1.06</v>
      </c>
      <c r="M82" s="305">
        <f t="shared" si="108"/>
        <v>1.01</v>
      </c>
      <c r="N82" s="257">
        <f t="shared" si="11"/>
        <v>24608134.872101717</v>
      </c>
      <c r="O82" s="257">
        <f t="shared" si="12"/>
        <v>27737299.795270164</v>
      </c>
      <c r="P82" s="257">
        <f t="shared" si="13"/>
        <v>29448075.753672004</v>
      </c>
      <c r="Q82" s="257">
        <f t="shared" si="14"/>
        <v>31264368.62977846</v>
      </c>
      <c r="R82" s="257">
        <f t="shared" si="61"/>
        <v>35121004.32259801</v>
      </c>
      <c r="S82" s="258">
        <f t="shared" si="15"/>
        <v>29448075.753672004</v>
      </c>
      <c r="T82" s="257">
        <f t="shared" si="15"/>
        <v>31264368.62977846</v>
      </c>
      <c r="U82" s="257">
        <f t="shared" si="16"/>
        <v>33192686.476188242</v>
      </c>
      <c r="V82" s="257">
        <f t="shared" si="62"/>
        <v>39460713.331911534</v>
      </c>
      <c r="W82" s="257"/>
      <c r="X82" s="257">
        <f t="shared" si="17"/>
        <v>1821001980.535527</v>
      </c>
      <c r="Y82" s="257">
        <f t="shared" si="18"/>
        <v>2052560184.849992</v>
      </c>
      <c r="Z82" s="257">
        <f t="shared" si="19"/>
        <v>2179157605.7717285</v>
      </c>
      <c r="AA82" s="258">
        <f t="shared" si="63"/>
        <v>2313563278.6036062</v>
      </c>
      <c r="AB82" s="258">
        <f t="shared" si="64"/>
        <v>2598954319.8722529</v>
      </c>
      <c r="AC82" s="258">
        <f t="shared" si="20"/>
        <v>2179157605.7717285</v>
      </c>
      <c r="AD82" s="257">
        <f t="shared" si="21"/>
        <v>2313563278.6036062</v>
      </c>
      <c r="AE82" s="257">
        <f t="shared" si="65"/>
        <v>2456258799.2379298</v>
      </c>
      <c r="AF82" s="257">
        <f t="shared" si="66"/>
        <v>2920092786.5614533</v>
      </c>
      <c r="AG82" s="257"/>
      <c r="AH82" s="32" t="str">
        <f t="shared" si="22"/>
        <v>BERTAHAP</v>
      </c>
      <c r="AI82" s="259">
        <f t="shared" si="23"/>
        <v>0</v>
      </c>
      <c r="AJ82" s="260">
        <v>2</v>
      </c>
      <c r="AK82" s="261"/>
      <c r="AL82" s="257" t="e">
        <f>IF(AK82&gt;#REF!,"LB","KR")</f>
        <v>#REF!</v>
      </c>
      <c r="AM82" s="51">
        <f t="shared" si="24"/>
        <v>2003103000</v>
      </c>
      <c r="AN82" s="51">
        <f t="shared" si="24"/>
        <v>2257817000</v>
      </c>
      <c r="AO82" s="51">
        <f t="shared" si="24"/>
        <v>2397074000</v>
      </c>
      <c r="AP82" s="418">
        <f t="shared" si="24"/>
        <v>2544920000</v>
      </c>
      <c r="AQ82" s="418">
        <f t="shared" si="67"/>
        <v>2397074000</v>
      </c>
      <c r="AR82" s="51">
        <f t="shared" si="67"/>
        <v>2544920000</v>
      </c>
      <c r="AS82" s="51">
        <f t="shared" si="67"/>
        <v>2701885000</v>
      </c>
      <c r="AT82" s="42"/>
      <c r="AU82" s="51"/>
      <c r="AV82" s="297">
        <f t="shared" si="68"/>
        <v>-1565099.486627996</v>
      </c>
      <c r="AW82" s="297"/>
      <c r="AX82" s="297"/>
      <c r="AY82" s="297"/>
      <c r="AZ82" s="297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3"/>
      <c r="BY82" s="429"/>
      <c r="BZ82" s="424" t="str">
        <f t="shared" si="102"/>
        <v>2BR-9</v>
      </c>
      <c r="CA82" s="425" t="str">
        <f t="shared" si="103"/>
        <v>09</v>
      </c>
      <c r="CB82" s="424">
        <f t="shared" si="104"/>
        <v>101</v>
      </c>
      <c r="CC82" s="424">
        <f t="shared" si="104"/>
        <v>90</v>
      </c>
      <c r="CD82" s="424">
        <f t="shared" si="105"/>
        <v>29448075.753672004</v>
      </c>
      <c r="CE82" s="424">
        <f t="shared" si="106"/>
        <v>2436206000</v>
      </c>
      <c r="CF82" s="424">
        <f t="shared" si="106"/>
        <v>2745993000</v>
      </c>
      <c r="CG82" s="424">
        <f t="shared" si="106"/>
        <v>2915360000</v>
      </c>
      <c r="CH82" s="424">
        <f t="shared" si="106"/>
        <v>3095173000</v>
      </c>
      <c r="CI82" s="424">
        <f t="shared" si="107"/>
        <v>3286076000</v>
      </c>
      <c r="CJ82" s="42"/>
      <c r="CK82" s="418">
        <f t="shared" si="75"/>
        <v>2701884860.5325255</v>
      </c>
      <c r="CL82" s="42">
        <f t="shared" si="76"/>
        <v>2540899000</v>
      </c>
      <c r="CM82" s="42">
        <f t="shared" si="76"/>
        <v>2697616000</v>
      </c>
      <c r="CN82" s="43">
        <f t="shared" si="26"/>
        <v>38113485</v>
      </c>
      <c r="CO82" s="43">
        <f t="shared" si="27"/>
        <v>26976160</v>
      </c>
      <c r="CP82" s="43">
        <f t="shared" si="28"/>
        <v>59926850</v>
      </c>
      <c r="CQ82" s="43">
        <f t="shared" si="29"/>
        <v>53019166.666666664</v>
      </c>
      <c r="CR82" s="420">
        <f t="shared" si="30"/>
        <v>2863999000</v>
      </c>
      <c r="CT82" s="250" t="s">
        <v>145</v>
      </c>
      <c r="CU82" s="251" t="s">
        <v>24</v>
      </c>
      <c r="CV82" s="252"/>
      <c r="CW82" s="40" t="s">
        <v>39</v>
      </c>
      <c r="CX82" s="253">
        <f t="shared" si="31"/>
        <v>0</v>
      </c>
      <c r="CY82" s="253">
        <f t="shared" si="32"/>
        <v>0</v>
      </c>
      <c r="CZ82" s="254">
        <f t="shared" si="33"/>
        <v>27506142.120000001</v>
      </c>
      <c r="DA82" s="254">
        <f t="shared" si="34"/>
        <v>0</v>
      </c>
      <c r="DB82" s="255">
        <f t="shared" si="35"/>
        <v>0</v>
      </c>
      <c r="DC82" s="256">
        <f t="shared" ref="DC82:DC90" si="109">SUMIF($AO$4:$AO$22,CU82,$AV$4:$AV$22)</f>
        <v>0</v>
      </c>
      <c r="DD82" s="257">
        <f t="shared" si="37"/>
        <v>24608134.872101717</v>
      </c>
      <c r="DE82" s="257">
        <f t="shared" si="38"/>
        <v>27737299.795270164</v>
      </c>
      <c r="DF82" s="257">
        <f t="shared" si="39"/>
        <v>0</v>
      </c>
      <c r="DG82" s="257">
        <f t="shared" si="40"/>
        <v>31264368.62977846</v>
      </c>
      <c r="DH82" s="258">
        <f t="shared" si="41"/>
        <v>0</v>
      </c>
      <c r="DI82" s="257">
        <f t="shared" si="41"/>
        <v>31264368.62977846</v>
      </c>
      <c r="DJ82" s="257">
        <f t="shared" si="42"/>
        <v>33192686.476188242</v>
      </c>
      <c r="DK82" s="257"/>
      <c r="DL82" s="257">
        <f t="shared" si="43"/>
        <v>0</v>
      </c>
      <c r="DM82" s="257">
        <f t="shared" si="44"/>
        <v>0</v>
      </c>
      <c r="DN82" s="257">
        <f t="shared" si="45"/>
        <v>0</v>
      </c>
      <c r="DO82" s="258">
        <f t="shared" si="46"/>
        <v>0</v>
      </c>
      <c r="DP82" s="258">
        <f t="shared" si="47"/>
        <v>0</v>
      </c>
      <c r="DQ82" s="257">
        <f t="shared" si="48"/>
        <v>0</v>
      </c>
      <c r="DR82" s="257">
        <f t="shared" si="49"/>
        <v>0</v>
      </c>
      <c r="DS82" s="257"/>
      <c r="DT82" s="32" t="str">
        <f t="shared" si="50"/>
        <v>BERTAHAP</v>
      </c>
      <c r="DU82" s="259">
        <f t="shared" si="51"/>
        <v>0</v>
      </c>
      <c r="DV82" s="260">
        <v>2</v>
      </c>
      <c r="DW82" s="261"/>
      <c r="DX82" s="257" t="str">
        <f t="shared" si="99"/>
        <v>KR</v>
      </c>
      <c r="DY82" s="261">
        <f t="shared" si="101"/>
        <v>0</v>
      </c>
      <c r="DZ82" s="261">
        <f t="shared" si="101"/>
        <v>0</v>
      </c>
      <c r="EA82" s="261">
        <f t="shared" si="101"/>
        <v>0</v>
      </c>
      <c r="EB82" s="262">
        <f t="shared" si="100"/>
        <v>0</v>
      </c>
      <c r="EC82" s="262">
        <f t="shared" si="100"/>
        <v>0</v>
      </c>
      <c r="ED82" s="261">
        <f t="shared" si="100"/>
        <v>0</v>
      </c>
      <c r="EE82" s="261">
        <f t="shared" si="100"/>
        <v>0</v>
      </c>
      <c r="EF82" s="261">
        <f t="shared" si="77"/>
        <v>0</v>
      </c>
      <c r="EG82" s="51">
        <f t="shared" si="78"/>
        <v>0</v>
      </c>
      <c r="EH82" s="42">
        <f t="shared" si="78"/>
        <v>0</v>
      </c>
      <c r="EI82" s="58">
        <f t="shared" si="54"/>
        <v>0</v>
      </c>
      <c r="EJ82" s="58">
        <f t="shared" si="55"/>
        <v>0</v>
      </c>
      <c r="EK82" s="336">
        <f t="shared" si="56"/>
        <v>0</v>
      </c>
      <c r="EL82" s="131">
        <f t="shared" si="57"/>
        <v>0</v>
      </c>
      <c r="EM82" s="5">
        <f t="shared" si="58"/>
        <v>0</v>
      </c>
      <c r="EN82" s="5">
        <f t="shared" si="59"/>
        <v>0</v>
      </c>
      <c r="EO82" s="266">
        <f t="shared" si="79"/>
        <v>0</v>
      </c>
    </row>
    <row r="83" spans="1:145">
      <c r="A83" s="3">
        <f t="shared" si="60"/>
        <v>44</v>
      </c>
      <c r="B83" s="249">
        <v>4</v>
      </c>
      <c r="C83" s="522"/>
      <c r="D83" s="250" t="s">
        <v>143</v>
      </c>
      <c r="E83" s="251" t="s">
        <v>38</v>
      </c>
      <c r="F83" s="252"/>
      <c r="G83" s="40" t="s">
        <v>58</v>
      </c>
      <c r="H83" s="253">
        <f t="shared" si="5"/>
        <v>101</v>
      </c>
      <c r="I83" s="253">
        <f t="shared" si="6"/>
        <v>90</v>
      </c>
      <c r="J83" s="254">
        <f t="shared" si="7"/>
        <v>27506142.120000001</v>
      </c>
      <c r="K83" s="254">
        <f t="shared" si="8"/>
        <v>1</v>
      </c>
      <c r="L83" s="255">
        <f t="shared" si="9"/>
        <v>1.06</v>
      </c>
      <c r="M83" s="305">
        <f t="shared" si="108"/>
        <v>1.01</v>
      </c>
      <c r="N83" s="257">
        <f t="shared" si="11"/>
        <v>24608134.872101717</v>
      </c>
      <c r="O83" s="257">
        <f t="shared" si="12"/>
        <v>27737299.795270164</v>
      </c>
      <c r="P83" s="257">
        <f t="shared" si="13"/>
        <v>29448075.753672004</v>
      </c>
      <c r="Q83" s="257">
        <f t="shared" si="14"/>
        <v>31264368.62977846</v>
      </c>
      <c r="R83" s="257">
        <f t="shared" si="61"/>
        <v>35121004.32259801</v>
      </c>
      <c r="S83" s="258">
        <f t="shared" si="15"/>
        <v>29448075.753672004</v>
      </c>
      <c r="T83" s="257">
        <f t="shared" si="15"/>
        <v>31264368.62977846</v>
      </c>
      <c r="U83" s="257">
        <f t="shared" si="16"/>
        <v>33192686.476188242</v>
      </c>
      <c r="V83" s="257">
        <f t="shared" si="62"/>
        <v>39460713.331911534</v>
      </c>
      <c r="W83" s="257"/>
      <c r="X83" s="257">
        <f t="shared" si="17"/>
        <v>2214732138.4891543</v>
      </c>
      <c r="Y83" s="257">
        <f t="shared" si="18"/>
        <v>2496356981.5743146</v>
      </c>
      <c r="Z83" s="257">
        <f t="shared" si="19"/>
        <v>2650326817.8304806</v>
      </c>
      <c r="AA83" s="258">
        <f t="shared" si="63"/>
        <v>2813793176.6800613</v>
      </c>
      <c r="AB83" s="258">
        <f t="shared" si="64"/>
        <v>3160890389.0338211</v>
      </c>
      <c r="AC83" s="258">
        <f t="shared" si="20"/>
        <v>2650326817.8304806</v>
      </c>
      <c r="AD83" s="257">
        <f t="shared" si="21"/>
        <v>2813793176.6800613</v>
      </c>
      <c r="AE83" s="257">
        <f t="shared" si="65"/>
        <v>2987341782.8569417</v>
      </c>
      <c r="AF83" s="257">
        <f t="shared" si="66"/>
        <v>3551464199.8720379</v>
      </c>
      <c r="AG83" s="257"/>
      <c r="AH83" s="32" t="str">
        <f t="shared" si="22"/>
        <v>BERTAHAP</v>
      </c>
      <c r="AI83" s="259">
        <f t="shared" si="23"/>
        <v>0</v>
      </c>
      <c r="AJ83" s="260">
        <v>2</v>
      </c>
      <c r="AK83" s="261"/>
      <c r="AL83" s="257" t="e">
        <f>IF(AK83&gt;#REF!,"LB","KR")</f>
        <v>#REF!</v>
      </c>
      <c r="AM83" s="51">
        <f t="shared" si="24"/>
        <v>2436206000</v>
      </c>
      <c r="AN83" s="51">
        <f t="shared" si="24"/>
        <v>2745993000</v>
      </c>
      <c r="AO83" s="51">
        <f t="shared" si="24"/>
        <v>2915360000</v>
      </c>
      <c r="AP83" s="418">
        <f t="shared" si="24"/>
        <v>3095173000</v>
      </c>
      <c r="AQ83" s="418">
        <f t="shared" si="67"/>
        <v>2915360000</v>
      </c>
      <c r="AR83" s="51">
        <f t="shared" si="67"/>
        <v>3095173000</v>
      </c>
      <c r="AS83" s="51">
        <f t="shared" si="67"/>
        <v>3286076000</v>
      </c>
      <c r="AT83" s="42"/>
      <c r="AU83" s="42"/>
      <c r="AV83" s="297">
        <f t="shared" si="68"/>
        <v>-1565099.486627996</v>
      </c>
      <c r="AW83" s="297"/>
      <c r="AX83" s="297"/>
      <c r="AY83" s="297"/>
      <c r="AZ83" s="297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3"/>
      <c r="BY83" s="424"/>
      <c r="BZ83" s="424" t="str">
        <f t="shared" si="102"/>
        <v>2BR-11</v>
      </c>
      <c r="CA83" s="425">
        <f t="shared" si="103"/>
        <v>11</v>
      </c>
      <c r="CB83" s="424">
        <f t="shared" si="104"/>
        <v>101</v>
      </c>
      <c r="CC83" s="424">
        <f t="shared" si="104"/>
        <v>90</v>
      </c>
      <c r="CD83" s="424">
        <f t="shared" si="105"/>
        <v>29448075.753672004</v>
      </c>
      <c r="CE83" s="424">
        <f t="shared" si="106"/>
        <v>2436206000</v>
      </c>
      <c r="CF83" s="424">
        <f t="shared" si="106"/>
        <v>2745993000</v>
      </c>
      <c r="CG83" s="424">
        <f t="shared" si="106"/>
        <v>2915360000</v>
      </c>
      <c r="CH83" s="424">
        <f t="shared" si="106"/>
        <v>3095173000</v>
      </c>
      <c r="CI83" s="424">
        <f t="shared" si="107"/>
        <v>3286076000</v>
      </c>
      <c r="CJ83" s="42"/>
      <c r="CK83" s="418">
        <f t="shared" si="75"/>
        <v>3286076210.4227395</v>
      </c>
      <c r="CL83" s="42">
        <f t="shared" si="76"/>
        <v>3090282000</v>
      </c>
      <c r="CM83" s="42">
        <f t="shared" si="76"/>
        <v>3280884000</v>
      </c>
      <c r="CN83" s="43">
        <f t="shared" si="26"/>
        <v>46354230</v>
      </c>
      <c r="CO83" s="43">
        <f t="shared" si="27"/>
        <v>32808840</v>
      </c>
      <c r="CP83" s="43">
        <f t="shared" si="28"/>
        <v>72884000</v>
      </c>
      <c r="CQ83" s="43">
        <f t="shared" si="29"/>
        <v>64482770.833333336</v>
      </c>
      <c r="CR83" s="420">
        <f t="shared" si="30"/>
        <v>3483242000</v>
      </c>
      <c r="CT83" s="250" t="s">
        <v>145</v>
      </c>
      <c r="CU83" s="251" t="s">
        <v>35</v>
      </c>
      <c r="CV83" s="252"/>
      <c r="CW83" s="40" t="s">
        <v>42</v>
      </c>
      <c r="CX83" s="253">
        <f t="shared" si="31"/>
        <v>0</v>
      </c>
      <c r="CY83" s="253">
        <f t="shared" si="32"/>
        <v>0</v>
      </c>
      <c r="CZ83" s="254">
        <f t="shared" si="33"/>
        <v>27506142.120000001</v>
      </c>
      <c r="DA83" s="254">
        <f t="shared" si="34"/>
        <v>0</v>
      </c>
      <c r="DB83" s="255">
        <f t="shared" si="35"/>
        <v>0</v>
      </c>
      <c r="DC83" s="256">
        <f t="shared" si="109"/>
        <v>0</v>
      </c>
      <c r="DD83" s="257">
        <f t="shared" si="37"/>
        <v>24608134.872101717</v>
      </c>
      <c r="DE83" s="257">
        <f t="shared" si="38"/>
        <v>27737299.795270164</v>
      </c>
      <c r="DF83" s="257">
        <f t="shared" si="39"/>
        <v>0</v>
      </c>
      <c r="DG83" s="257">
        <f t="shared" si="40"/>
        <v>31264368.62977846</v>
      </c>
      <c r="DH83" s="258">
        <f t="shared" si="41"/>
        <v>0</v>
      </c>
      <c r="DI83" s="257">
        <f t="shared" si="41"/>
        <v>31264368.62977846</v>
      </c>
      <c r="DJ83" s="257">
        <f t="shared" si="42"/>
        <v>33192686.476188242</v>
      </c>
      <c r="DK83" s="257"/>
      <c r="DL83" s="257">
        <f t="shared" si="43"/>
        <v>0</v>
      </c>
      <c r="DM83" s="257">
        <f t="shared" si="44"/>
        <v>0</v>
      </c>
      <c r="DN83" s="257">
        <f t="shared" si="45"/>
        <v>0</v>
      </c>
      <c r="DO83" s="258">
        <f t="shared" si="46"/>
        <v>0</v>
      </c>
      <c r="DP83" s="258">
        <f t="shared" si="47"/>
        <v>0</v>
      </c>
      <c r="DQ83" s="257">
        <f t="shared" si="48"/>
        <v>0</v>
      </c>
      <c r="DR83" s="257">
        <f t="shared" si="49"/>
        <v>0</v>
      </c>
      <c r="DS83" s="257"/>
      <c r="DT83" s="32" t="str">
        <f t="shared" si="50"/>
        <v>BERTAHAP</v>
      </c>
      <c r="DU83" s="259">
        <f t="shared" si="51"/>
        <v>0</v>
      </c>
      <c r="DV83" s="260">
        <v>2</v>
      </c>
      <c r="DW83" s="261"/>
      <c r="DX83" s="257" t="str">
        <f t="shared" si="99"/>
        <v>KR</v>
      </c>
      <c r="DY83" s="261">
        <f t="shared" si="101"/>
        <v>0</v>
      </c>
      <c r="DZ83" s="261">
        <f t="shared" si="101"/>
        <v>0</v>
      </c>
      <c r="EA83" s="261">
        <f t="shared" si="101"/>
        <v>0</v>
      </c>
      <c r="EB83" s="262">
        <f t="shared" si="100"/>
        <v>0</v>
      </c>
      <c r="EC83" s="262">
        <f t="shared" si="100"/>
        <v>0</v>
      </c>
      <c r="ED83" s="261">
        <f t="shared" si="100"/>
        <v>0</v>
      </c>
      <c r="EE83" s="261">
        <f t="shared" si="100"/>
        <v>0</v>
      </c>
      <c r="EF83" s="261">
        <f t="shared" si="77"/>
        <v>0</v>
      </c>
      <c r="EG83" s="51">
        <f t="shared" si="78"/>
        <v>0</v>
      </c>
      <c r="EH83" s="42">
        <f t="shared" si="78"/>
        <v>0</v>
      </c>
      <c r="EI83" s="58">
        <f t="shared" si="54"/>
        <v>0</v>
      </c>
      <c r="EJ83" s="58">
        <f t="shared" si="55"/>
        <v>0</v>
      </c>
      <c r="EK83" s="336">
        <f t="shared" si="56"/>
        <v>0</v>
      </c>
      <c r="EL83" s="131">
        <f t="shared" si="57"/>
        <v>0</v>
      </c>
      <c r="EM83" s="5">
        <f t="shared" si="58"/>
        <v>0</v>
      </c>
      <c r="EN83" s="5">
        <f t="shared" si="59"/>
        <v>0</v>
      </c>
      <c r="EO83" s="266">
        <f t="shared" si="79"/>
        <v>0</v>
      </c>
    </row>
    <row r="84" spans="1:145">
      <c r="A84" s="3">
        <f t="shared" si="60"/>
        <v>45</v>
      </c>
      <c r="B84" s="249">
        <v>5</v>
      </c>
      <c r="C84" s="522"/>
      <c r="D84" s="250" t="s">
        <v>143</v>
      </c>
      <c r="E84" s="251" t="s">
        <v>44</v>
      </c>
      <c r="F84" s="252"/>
      <c r="G84" s="40" t="s">
        <v>60</v>
      </c>
      <c r="H84" s="253">
        <f t="shared" si="5"/>
        <v>101</v>
      </c>
      <c r="I84" s="253">
        <f t="shared" si="6"/>
        <v>90</v>
      </c>
      <c r="J84" s="254">
        <f t="shared" si="7"/>
        <v>27506142.120000001</v>
      </c>
      <c r="K84" s="254">
        <f t="shared" si="8"/>
        <v>1</v>
      </c>
      <c r="L84" s="255">
        <f t="shared" si="9"/>
        <v>1.06</v>
      </c>
      <c r="M84" s="305">
        <f t="shared" si="108"/>
        <v>1.01</v>
      </c>
      <c r="N84" s="257">
        <f t="shared" si="11"/>
        <v>24608134.872101717</v>
      </c>
      <c r="O84" s="257">
        <f t="shared" si="12"/>
        <v>27737299.795270164</v>
      </c>
      <c r="P84" s="257">
        <f t="shared" si="13"/>
        <v>29448075.753672004</v>
      </c>
      <c r="Q84" s="257">
        <f t="shared" si="14"/>
        <v>31264368.62977846</v>
      </c>
      <c r="R84" s="257">
        <f t="shared" si="61"/>
        <v>35121004.32259801</v>
      </c>
      <c r="S84" s="258">
        <f t="shared" si="15"/>
        <v>29448075.753672004</v>
      </c>
      <c r="T84" s="257">
        <f t="shared" si="15"/>
        <v>31264368.62977846</v>
      </c>
      <c r="U84" s="257">
        <f t="shared" si="16"/>
        <v>33192686.476188242</v>
      </c>
      <c r="V84" s="257">
        <f t="shared" si="62"/>
        <v>39460713.331911534</v>
      </c>
      <c r="W84" s="257"/>
      <c r="X84" s="257">
        <f t="shared" si="17"/>
        <v>2214732138.4891543</v>
      </c>
      <c r="Y84" s="257">
        <f t="shared" si="18"/>
        <v>2496356981.5743146</v>
      </c>
      <c r="Z84" s="257">
        <f t="shared" si="19"/>
        <v>2650326817.8304806</v>
      </c>
      <c r="AA84" s="258">
        <f t="shared" si="63"/>
        <v>2813793176.6800613</v>
      </c>
      <c r="AB84" s="258">
        <f t="shared" si="64"/>
        <v>3160890389.0338211</v>
      </c>
      <c r="AC84" s="258">
        <f t="shared" si="20"/>
        <v>2650326817.8304806</v>
      </c>
      <c r="AD84" s="257">
        <f t="shared" si="21"/>
        <v>2813793176.6800613</v>
      </c>
      <c r="AE84" s="257">
        <f t="shared" si="65"/>
        <v>2987341782.8569417</v>
      </c>
      <c r="AF84" s="257">
        <f t="shared" si="66"/>
        <v>3551464199.8720379</v>
      </c>
      <c r="AG84" s="257"/>
      <c r="AH84" s="32" t="str">
        <f t="shared" si="22"/>
        <v>BERTAHAP</v>
      </c>
      <c r="AI84" s="259">
        <f t="shared" si="23"/>
        <v>0</v>
      </c>
      <c r="AJ84" s="260">
        <v>2</v>
      </c>
      <c r="AK84" s="261"/>
      <c r="AL84" s="257" t="e">
        <f>IF(AK84&gt;#REF!,"LB","KR")</f>
        <v>#REF!</v>
      </c>
      <c r="AM84" s="51">
        <f t="shared" si="24"/>
        <v>2436206000</v>
      </c>
      <c r="AN84" s="51">
        <f t="shared" si="24"/>
        <v>2745993000</v>
      </c>
      <c r="AO84" s="51">
        <f t="shared" si="24"/>
        <v>2915360000</v>
      </c>
      <c r="AP84" s="418">
        <f t="shared" si="24"/>
        <v>3095173000</v>
      </c>
      <c r="AQ84" s="418">
        <f t="shared" si="67"/>
        <v>2915360000</v>
      </c>
      <c r="AR84" s="51">
        <f t="shared" si="67"/>
        <v>3095173000</v>
      </c>
      <c r="AS84" s="51">
        <f t="shared" si="67"/>
        <v>3286076000</v>
      </c>
      <c r="AT84" s="42"/>
      <c r="AU84" s="42"/>
      <c r="AV84" s="297">
        <f t="shared" si="68"/>
        <v>-1565099.486627996</v>
      </c>
      <c r="AW84" s="297"/>
      <c r="AX84" s="297"/>
      <c r="AY84" s="297"/>
      <c r="AZ84" s="297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3"/>
      <c r="BY84" s="424"/>
      <c r="BZ84" s="424" t="str">
        <f t="shared" si="102"/>
        <v>2BR-15</v>
      </c>
      <c r="CA84" s="425">
        <f t="shared" si="103"/>
        <v>15</v>
      </c>
      <c r="CB84" s="424">
        <f t="shared" si="104"/>
        <v>101</v>
      </c>
      <c r="CC84" s="424">
        <f t="shared" si="104"/>
        <v>90</v>
      </c>
      <c r="CD84" s="424">
        <f t="shared" si="105"/>
        <v>29448075.753672004</v>
      </c>
      <c r="CE84" s="424">
        <f t="shared" si="106"/>
        <v>2436206000</v>
      </c>
      <c r="CF84" s="424">
        <f t="shared" si="106"/>
        <v>2745993000</v>
      </c>
      <c r="CG84" s="424">
        <f t="shared" si="106"/>
        <v>2915360000</v>
      </c>
      <c r="CH84" s="424">
        <f t="shared" si="106"/>
        <v>3095173000</v>
      </c>
      <c r="CI84" s="424">
        <f t="shared" si="107"/>
        <v>3286076000</v>
      </c>
      <c r="CJ84" s="42"/>
      <c r="CK84" s="418">
        <f t="shared" si="75"/>
        <v>3286076210.4227395</v>
      </c>
      <c r="CL84" s="42">
        <f t="shared" si="76"/>
        <v>3090282000</v>
      </c>
      <c r="CM84" s="42">
        <f t="shared" si="76"/>
        <v>3280884000</v>
      </c>
      <c r="CN84" s="43">
        <f t="shared" si="26"/>
        <v>46354230</v>
      </c>
      <c r="CO84" s="43">
        <f t="shared" si="27"/>
        <v>32808840</v>
      </c>
      <c r="CP84" s="43">
        <f t="shared" si="28"/>
        <v>72884000</v>
      </c>
      <c r="CQ84" s="43">
        <f t="shared" si="29"/>
        <v>64482770.833333336</v>
      </c>
      <c r="CR84" s="420">
        <f t="shared" si="30"/>
        <v>3483242000</v>
      </c>
      <c r="CT84" s="250" t="s">
        <v>145</v>
      </c>
      <c r="CU84" s="251" t="s">
        <v>41</v>
      </c>
      <c r="CV84" s="252"/>
      <c r="CW84" s="40" t="s">
        <v>45</v>
      </c>
      <c r="CX84" s="253">
        <f t="shared" si="31"/>
        <v>0</v>
      </c>
      <c r="CY84" s="253">
        <f t="shared" si="32"/>
        <v>0</v>
      </c>
      <c r="CZ84" s="254">
        <f t="shared" si="33"/>
        <v>27506142.120000001</v>
      </c>
      <c r="DA84" s="254">
        <f t="shared" si="34"/>
        <v>0</v>
      </c>
      <c r="DB84" s="255">
        <f t="shared" si="35"/>
        <v>0</v>
      </c>
      <c r="DC84" s="256">
        <f t="shared" si="109"/>
        <v>0</v>
      </c>
      <c r="DD84" s="257">
        <f t="shared" si="37"/>
        <v>24608134.872101717</v>
      </c>
      <c r="DE84" s="257">
        <f t="shared" si="38"/>
        <v>27737299.795270164</v>
      </c>
      <c r="DF84" s="257">
        <f t="shared" si="39"/>
        <v>0</v>
      </c>
      <c r="DG84" s="257">
        <f t="shared" si="40"/>
        <v>31264368.62977846</v>
      </c>
      <c r="DH84" s="258">
        <f t="shared" si="41"/>
        <v>0</v>
      </c>
      <c r="DI84" s="257">
        <f t="shared" si="41"/>
        <v>31264368.62977846</v>
      </c>
      <c r="DJ84" s="257">
        <f t="shared" si="42"/>
        <v>33192686.476188242</v>
      </c>
      <c r="DK84" s="257"/>
      <c r="DL84" s="257">
        <f t="shared" si="43"/>
        <v>0</v>
      </c>
      <c r="DM84" s="257">
        <f t="shared" si="44"/>
        <v>0</v>
      </c>
      <c r="DN84" s="257">
        <f t="shared" si="45"/>
        <v>0</v>
      </c>
      <c r="DO84" s="258">
        <f t="shared" si="46"/>
        <v>0</v>
      </c>
      <c r="DP84" s="258">
        <f t="shared" si="47"/>
        <v>0</v>
      </c>
      <c r="DQ84" s="257">
        <f t="shared" si="48"/>
        <v>0</v>
      </c>
      <c r="DR84" s="257">
        <f t="shared" si="49"/>
        <v>0</v>
      </c>
      <c r="DS84" s="257"/>
      <c r="DT84" s="32" t="str">
        <f t="shared" si="50"/>
        <v>BERTAHAP</v>
      </c>
      <c r="DU84" s="259">
        <f t="shared" si="51"/>
        <v>0</v>
      </c>
      <c r="DV84" s="260">
        <v>2</v>
      </c>
      <c r="DW84" s="261"/>
      <c r="DX84" s="257" t="str">
        <f t="shared" si="99"/>
        <v>KR</v>
      </c>
      <c r="DY84" s="261">
        <f t="shared" si="101"/>
        <v>0</v>
      </c>
      <c r="DZ84" s="261">
        <f t="shared" si="101"/>
        <v>0</v>
      </c>
      <c r="EA84" s="261">
        <f t="shared" si="101"/>
        <v>0</v>
      </c>
      <c r="EB84" s="262">
        <f t="shared" si="100"/>
        <v>0</v>
      </c>
      <c r="EC84" s="262">
        <f t="shared" si="100"/>
        <v>0</v>
      </c>
      <c r="ED84" s="261">
        <f t="shared" si="100"/>
        <v>0</v>
      </c>
      <c r="EE84" s="261">
        <f t="shared" si="100"/>
        <v>0</v>
      </c>
      <c r="EF84" s="261">
        <f t="shared" si="77"/>
        <v>0</v>
      </c>
      <c r="EG84" s="51">
        <f t="shared" si="78"/>
        <v>0</v>
      </c>
      <c r="EH84" s="42">
        <f t="shared" si="78"/>
        <v>0</v>
      </c>
      <c r="EI84" s="58">
        <f t="shared" si="54"/>
        <v>0</v>
      </c>
      <c r="EJ84" s="58">
        <f t="shared" si="55"/>
        <v>0</v>
      </c>
      <c r="EK84" s="336">
        <f t="shared" si="56"/>
        <v>0</v>
      </c>
      <c r="EL84" s="131">
        <f t="shared" si="57"/>
        <v>0</v>
      </c>
      <c r="EM84" s="5">
        <f t="shared" si="58"/>
        <v>0</v>
      </c>
      <c r="EN84" s="5">
        <f t="shared" si="59"/>
        <v>0</v>
      </c>
      <c r="EO84" s="266">
        <f t="shared" si="79"/>
        <v>0</v>
      </c>
    </row>
    <row r="85" spans="1:145">
      <c r="A85" s="3">
        <f t="shared" si="60"/>
        <v>46</v>
      </c>
      <c r="B85" s="249">
        <v>6</v>
      </c>
      <c r="C85" s="522"/>
      <c r="D85" s="250" t="s">
        <v>143</v>
      </c>
      <c r="E85" s="285">
        <v>11</v>
      </c>
      <c r="F85" s="252"/>
      <c r="G85" s="40" t="s">
        <v>62</v>
      </c>
      <c r="H85" s="253">
        <f t="shared" si="5"/>
        <v>101</v>
      </c>
      <c r="I85" s="253">
        <f t="shared" si="6"/>
        <v>90</v>
      </c>
      <c r="J85" s="254">
        <f t="shared" si="7"/>
        <v>27506142.120000001</v>
      </c>
      <c r="K85" s="254">
        <f t="shared" si="8"/>
        <v>1</v>
      </c>
      <c r="L85" s="255">
        <f t="shared" si="9"/>
        <v>1.06</v>
      </c>
      <c r="M85" s="305">
        <f t="shared" si="108"/>
        <v>1.01</v>
      </c>
      <c r="N85" s="257">
        <f t="shared" si="11"/>
        <v>24608134.872101717</v>
      </c>
      <c r="O85" s="257">
        <f t="shared" si="12"/>
        <v>27737299.795270164</v>
      </c>
      <c r="P85" s="257">
        <f t="shared" si="13"/>
        <v>29448075.753672004</v>
      </c>
      <c r="Q85" s="257">
        <f t="shared" si="14"/>
        <v>31264368.62977846</v>
      </c>
      <c r="R85" s="257">
        <f t="shared" si="61"/>
        <v>35121004.32259801</v>
      </c>
      <c r="S85" s="258">
        <f t="shared" si="15"/>
        <v>29448075.753672004</v>
      </c>
      <c r="T85" s="257">
        <f t="shared" si="15"/>
        <v>31264368.62977846</v>
      </c>
      <c r="U85" s="257">
        <f t="shared" si="16"/>
        <v>33192686.476188242</v>
      </c>
      <c r="V85" s="257">
        <f t="shared" si="62"/>
        <v>39460713.331911534</v>
      </c>
      <c r="W85" s="257"/>
      <c r="X85" s="257">
        <f t="shared" si="17"/>
        <v>2214732138.4891543</v>
      </c>
      <c r="Y85" s="257">
        <f t="shared" si="18"/>
        <v>2496356981.5743146</v>
      </c>
      <c r="Z85" s="257">
        <f t="shared" si="19"/>
        <v>2650326817.8304806</v>
      </c>
      <c r="AA85" s="258">
        <f t="shared" si="63"/>
        <v>2813793176.6800613</v>
      </c>
      <c r="AB85" s="258">
        <f t="shared" si="64"/>
        <v>3160890389.0338211</v>
      </c>
      <c r="AC85" s="258">
        <f t="shared" si="20"/>
        <v>2650326817.8304806</v>
      </c>
      <c r="AD85" s="257">
        <f t="shared" si="21"/>
        <v>2813793176.6800613</v>
      </c>
      <c r="AE85" s="257">
        <f t="shared" si="65"/>
        <v>2987341782.8569417</v>
      </c>
      <c r="AF85" s="257">
        <f t="shared" si="66"/>
        <v>3551464199.8720379</v>
      </c>
      <c r="AG85" s="257"/>
      <c r="AH85" s="32" t="str">
        <f t="shared" si="22"/>
        <v>BERTAHAP</v>
      </c>
      <c r="AI85" s="259">
        <f t="shared" si="23"/>
        <v>0</v>
      </c>
      <c r="AJ85" s="260">
        <v>2</v>
      </c>
      <c r="AK85" s="261"/>
      <c r="AL85" s="257" t="e">
        <f>IF(AK85&gt;#REF!,"LB","KR")</f>
        <v>#REF!</v>
      </c>
      <c r="AM85" s="51">
        <f t="shared" si="24"/>
        <v>2436206000</v>
      </c>
      <c r="AN85" s="51">
        <f t="shared" si="24"/>
        <v>2745993000</v>
      </c>
      <c r="AO85" s="51">
        <f t="shared" si="24"/>
        <v>2915360000</v>
      </c>
      <c r="AP85" s="418">
        <f t="shared" si="24"/>
        <v>3095173000</v>
      </c>
      <c r="AQ85" s="418">
        <f t="shared" si="67"/>
        <v>2915360000</v>
      </c>
      <c r="AR85" s="51">
        <f t="shared" si="67"/>
        <v>3095173000</v>
      </c>
      <c r="AS85" s="51">
        <f t="shared" si="67"/>
        <v>3286076000</v>
      </c>
      <c r="AT85" s="42"/>
      <c r="AU85" s="42"/>
      <c r="AV85" s="297">
        <f t="shared" si="68"/>
        <v>-1565099.486627996</v>
      </c>
      <c r="AW85" s="297"/>
      <c r="AX85" s="297"/>
      <c r="AY85" s="297"/>
      <c r="AZ85" s="297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3">
        <v>11</v>
      </c>
      <c r="BY85" s="424" t="s">
        <v>144</v>
      </c>
      <c r="BZ85" s="424" t="str">
        <f>G66</f>
        <v>2BR-15</v>
      </c>
      <c r="CA85" s="425">
        <f>E66</f>
        <v>15</v>
      </c>
      <c r="CB85" s="424">
        <f>H66</f>
        <v>101</v>
      </c>
      <c r="CC85" s="424">
        <f>I66</f>
        <v>90</v>
      </c>
      <c r="CD85" s="424">
        <f>P66</f>
        <v>29448075.753672004</v>
      </c>
      <c r="CE85" s="424">
        <f t="shared" ref="CE85:CH86" si="110">AM66</f>
        <v>2436206000</v>
      </c>
      <c r="CF85" s="424">
        <f t="shared" si="110"/>
        <v>2745993000</v>
      </c>
      <c r="CG85" s="424">
        <f t="shared" si="110"/>
        <v>2915360000</v>
      </c>
      <c r="CH85" s="424">
        <f t="shared" si="110"/>
        <v>3095173000</v>
      </c>
      <c r="CI85" s="424">
        <f>AS66</f>
        <v>3286076000</v>
      </c>
      <c r="CJ85" s="42">
        <v>4</v>
      </c>
      <c r="CK85" s="418">
        <f t="shared" si="75"/>
        <v>3286076210.4227395</v>
      </c>
      <c r="CL85" s="42">
        <f t="shared" si="76"/>
        <v>3090282000</v>
      </c>
      <c r="CM85" s="42">
        <f t="shared" si="76"/>
        <v>3280884000</v>
      </c>
      <c r="CN85" s="43">
        <f t="shared" si="26"/>
        <v>46354230</v>
      </c>
      <c r="CO85" s="43">
        <f t="shared" si="27"/>
        <v>32808840</v>
      </c>
      <c r="CP85" s="43">
        <f t="shared" si="28"/>
        <v>72884000</v>
      </c>
      <c r="CQ85" s="43">
        <f t="shared" si="29"/>
        <v>64482770.833333336</v>
      </c>
      <c r="CR85" s="420">
        <f t="shared" si="30"/>
        <v>3483242000</v>
      </c>
      <c r="CT85" s="250" t="s">
        <v>145</v>
      </c>
      <c r="CU85" s="251">
        <v>10</v>
      </c>
      <c r="CV85" s="252"/>
      <c r="CW85" s="40" t="s">
        <v>48</v>
      </c>
      <c r="CX85" s="253">
        <f t="shared" si="31"/>
        <v>0</v>
      </c>
      <c r="CY85" s="253">
        <f t="shared" si="32"/>
        <v>0</v>
      </c>
      <c r="CZ85" s="254">
        <f t="shared" si="33"/>
        <v>27506142.120000001</v>
      </c>
      <c r="DA85" s="254">
        <f t="shared" si="34"/>
        <v>0</v>
      </c>
      <c r="DB85" s="255">
        <f t="shared" si="35"/>
        <v>0</v>
      </c>
      <c r="DC85" s="256">
        <f t="shared" si="109"/>
        <v>0</v>
      </c>
      <c r="DD85" s="257">
        <f t="shared" si="37"/>
        <v>24608134.872101717</v>
      </c>
      <c r="DE85" s="257">
        <f t="shared" si="38"/>
        <v>27737299.795270164</v>
      </c>
      <c r="DF85" s="257">
        <f t="shared" si="39"/>
        <v>0</v>
      </c>
      <c r="DG85" s="257">
        <f t="shared" si="40"/>
        <v>31264368.62977846</v>
      </c>
      <c r="DH85" s="258">
        <f t="shared" si="41"/>
        <v>0</v>
      </c>
      <c r="DI85" s="257">
        <f t="shared" si="41"/>
        <v>31264368.62977846</v>
      </c>
      <c r="DJ85" s="257">
        <f t="shared" si="42"/>
        <v>33192686.476188242</v>
      </c>
      <c r="DK85" s="257"/>
      <c r="DL85" s="257">
        <f t="shared" si="43"/>
        <v>0</v>
      </c>
      <c r="DM85" s="257">
        <f t="shared" si="44"/>
        <v>0</v>
      </c>
      <c r="DN85" s="257">
        <f t="shared" si="45"/>
        <v>0</v>
      </c>
      <c r="DO85" s="258">
        <f t="shared" si="46"/>
        <v>0</v>
      </c>
      <c r="DP85" s="258">
        <f t="shared" si="47"/>
        <v>0</v>
      </c>
      <c r="DQ85" s="257">
        <f t="shared" si="48"/>
        <v>0</v>
      </c>
      <c r="DR85" s="257">
        <f t="shared" si="49"/>
        <v>0</v>
      </c>
      <c r="DS85" s="257"/>
      <c r="DT85" s="32" t="str">
        <f t="shared" si="50"/>
        <v>BERTAHAP</v>
      </c>
      <c r="DU85" s="259">
        <f t="shared" si="51"/>
        <v>0</v>
      </c>
      <c r="DV85" s="260">
        <v>2</v>
      </c>
      <c r="DW85" s="261"/>
      <c r="DX85" s="257" t="str">
        <f t="shared" si="99"/>
        <v>KR</v>
      </c>
      <c r="DY85" s="261">
        <f t="shared" si="101"/>
        <v>0</v>
      </c>
      <c r="DZ85" s="261">
        <f t="shared" si="101"/>
        <v>0</v>
      </c>
      <c r="EA85" s="261">
        <f t="shared" si="101"/>
        <v>0</v>
      </c>
      <c r="EB85" s="262">
        <f t="shared" si="100"/>
        <v>0</v>
      </c>
      <c r="EC85" s="262">
        <f t="shared" si="100"/>
        <v>0</v>
      </c>
      <c r="ED85" s="261">
        <f t="shared" si="100"/>
        <v>0</v>
      </c>
      <c r="EE85" s="261">
        <f t="shared" si="100"/>
        <v>0</v>
      </c>
      <c r="EF85" s="261">
        <f t="shared" si="77"/>
        <v>0</v>
      </c>
      <c r="EG85" s="51">
        <f t="shared" si="78"/>
        <v>0</v>
      </c>
      <c r="EH85" s="42">
        <f t="shared" si="78"/>
        <v>0</v>
      </c>
      <c r="EI85" s="58">
        <f t="shared" si="54"/>
        <v>0</v>
      </c>
      <c r="EJ85" s="58">
        <f t="shared" si="55"/>
        <v>0</v>
      </c>
      <c r="EK85" s="336">
        <f t="shared" si="56"/>
        <v>0</v>
      </c>
      <c r="EL85" s="131">
        <f t="shared" si="57"/>
        <v>0</v>
      </c>
      <c r="EM85" s="5">
        <f t="shared" si="58"/>
        <v>0</v>
      </c>
      <c r="EN85" s="5">
        <f t="shared" si="59"/>
        <v>0</v>
      </c>
      <c r="EO85" s="266">
        <f t="shared" si="79"/>
        <v>0</v>
      </c>
    </row>
    <row r="86" spans="1:145">
      <c r="A86" s="3">
        <f t="shared" si="60"/>
        <v>47</v>
      </c>
      <c r="B86" s="249">
        <v>7</v>
      </c>
      <c r="C86" s="522"/>
      <c r="D86" s="250" t="s">
        <v>143</v>
      </c>
      <c r="E86" s="285">
        <v>19</v>
      </c>
      <c r="F86" s="252"/>
      <c r="G86" s="40" t="s">
        <v>78</v>
      </c>
      <c r="H86" s="253">
        <f t="shared" si="5"/>
        <v>138</v>
      </c>
      <c r="I86" s="253">
        <f t="shared" si="6"/>
        <v>120</v>
      </c>
      <c r="J86" s="254">
        <f t="shared" si="7"/>
        <v>27506142.120000001</v>
      </c>
      <c r="K86" s="254">
        <f t="shared" si="8"/>
        <v>1</v>
      </c>
      <c r="L86" s="255">
        <f t="shared" si="9"/>
        <v>1.06</v>
      </c>
      <c r="M86" s="305">
        <f t="shared" si="108"/>
        <v>1.01</v>
      </c>
      <c r="N86" s="257">
        <f t="shared" si="11"/>
        <v>24608134.872101717</v>
      </c>
      <c r="O86" s="257">
        <f t="shared" si="12"/>
        <v>27737299.795270164</v>
      </c>
      <c r="P86" s="257">
        <f t="shared" si="13"/>
        <v>29448075.753672004</v>
      </c>
      <c r="Q86" s="257">
        <f t="shared" si="14"/>
        <v>31264368.62977846</v>
      </c>
      <c r="R86" s="257">
        <f t="shared" si="61"/>
        <v>35121004.32259801</v>
      </c>
      <c r="S86" s="258">
        <f t="shared" si="15"/>
        <v>29448075.753672004</v>
      </c>
      <c r="T86" s="257">
        <f t="shared" si="15"/>
        <v>31264368.62977846</v>
      </c>
      <c r="U86" s="257">
        <f t="shared" si="16"/>
        <v>33192686.476188242</v>
      </c>
      <c r="V86" s="257">
        <f t="shared" si="62"/>
        <v>39460713.331911534</v>
      </c>
      <c r="W86" s="257"/>
      <c r="X86" s="257">
        <f t="shared" si="17"/>
        <v>2952976184.6522059</v>
      </c>
      <c r="Y86" s="257">
        <f t="shared" si="18"/>
        <v>3328475975.4324198</v>
      </c>
      <c r="Z86" s="257">
        <f t="shared" si="19"/>
        <v>3533769090.4406404</v>
      </c>
      <c r="AA86" s="258">
        <f t="shared" si="63"/>
        <v>3751724235.5734153</v>
      </c>
      <c r="AB86" s="258">
        <f t="shared" si="64"/>
        <v>4214520518.7117615</v>
      </c>
      <c r="AC86" s="258">
        <f t="shared" si="20"/>
        <v>3533769090.4406404</v>
      </c>
      <c r="AD86" s="257">
        <f t="shared" si="21"/>
        <v>3751724235.5734153</v>
      </c>
      <c r="AE86" s="257">
        <f t="shared" si="65"/>
        <v>3983122377.1425891</v>
      </c>
      <c r="AF86" s="257">
        <f t="shared" si="66"/>
        <v>4735285599.8293839</v>
      </c>
      <c r="AG86" s="257"/>
      <c r="AH86" s="32" t="str">
        <f t="shared" si="22"/>
        <v>BERTAHAP</v>
      </c>
      <c r="AI86" s="259">
        <f t="shared" si="23"/>
        <v>0</v>
      </c>
      <c r="AJ86" s="260">
        <v>2</v>
      </c>
      <c r="AK86" s="261"/>
      <c r="AL86" s="257" t="e">
        <f>IF(AK86&gt;#REF!,"LB","KR")</f>
        <v>#REF!</v>
      </c>
      <c r="AM86" s="51">
        <f t="shared" si="24"/>
        <v>3248274000</v>
      </c>
      <c r="AN86" s="51">
        <f t="shared" si="24"/>
        <v>3661324000</v>
      </c>
      <c r="AO86" s="51">
        <f t="shared" si="24"/>
        <v>3887146000</v>
      </c>
      <c r="AP86" s="418">
        <f t="shared" si="24"/>
        <v>4126897000</v>
      </c>
      <c r="AQ86" s="418">
        <f t="shared" si="67"/>
        <v>3887146000</v>
      </c>
      <c r="AR86" s="51">
        <f t="shared" si="67"/>
        <v>4126897000</v>
      </c>
      <c r="AS86" s="51">
        <f t="shared" si="67"/>
        <v>4381435000</v>
      </c>
      <c r="AT86" s="42"/>
      <c r="AU86" s="42"/>
      <c r="AV86" s="297">
        <f t="shared" si="68"/>
        <v>-1565099.486627996</v>
      </c>
      <c r="AW86" s="297"/>
      <c r="AX86" s="297"/>
      <c r="AY86" s="297"/>
      <c r="AZ86" s="297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3"/>
      <c r="BY86" s="429"/>
      <c r="BZ86" s="424" t="str">
        <f>G67</f>
        <v>2BR-17</v>
      </c>
      <c r="CA86" s="425">
        <f>E67</f>
        <v>17</v>
      </c>
      <c r="CB86" s="424">
        <f>H67</f>
        <v>85</v>
      </c>
      <c r="CC86" s="424">
        <f>I67</f>
        <v>74</v>
      </c>
      <c r="CD86" s="424">
        <f>P67</f>
        <v>29448075.753672004</v>
      </c>
      <c r="CE86" s="424">
        <f t="shared" si="110"/>
        <v>2003103000</v>
      </c>
      <c r="CF86" s="424">
        <f t="shared" si="110"/>
        <v>2257817000</v>
      </c>
      <c r="CG86" s="424">
        <f t="shared" si="110"/>
        <v>2397074000</v>
      </c>
      <c r="CH86" s="424">
        <f t="shared" si="110"/>
        <v>2544920000</v>
      </c>
      <c r="CI86" s="424">
        <f>AS67</f>
        <v>2701885000</v>
      </c>
      <c r="CJ86" s="42"/>
      <c r="CK86" s="418">
        <f t="shared" si="75"/>
        <v>4381434593.3377466</v>
      </c>
      <c r="CL86" s="42">
        <f t="shared" si="76"/>
        <v>4120375000</v>
      </c>
      <c r="CM86" s="42">
        <f t="shared" si="76"/>
        <v>4374511000</v>
      </c>
      <c r="CN86" s="43">
        <f t="shared" si="26"/>
        <v>61805625</v>
      </c>
      <c r="CO86" s="43">
        <f t="shared" si="27"/>
        <v>43745110</v>
      </c>
      <c r="CP86" s="43">
        <f t="shared" si="28"/>
        <v>97178650</v>
      </c>
      <c r="CQ86" s="43">
        <f t="shared" si="29"/>
        <v>85977020.833333328</v>
      </c>
      <c r="CR86" s="420">
        <f t="shared" si="30"/>
        <v>4644321000</v>
      </c>
      <c r="CT86" s="250" t="s">
        <v>145</v>
      </c>
      <c r="CU86" s="285">
        <v>12</v>
      </c>
      <c r="CV86" s="252"/>
      <c r="CW86" s="40" t="s">
        <v>50</v>
      </c>
      <c r="CX86" s="253">
        <f t="shared" si="31"/>
        <v>0</v>
      </c>
      <c r="CY86" s="253">
        <f t="shared" si="32"/>
        <v>0</v>
      </c>
      <c r="CZ86" s="254">
        <f t="shared" si="33"/>
        <v>27506142.120000001</v>
      </c>
      <c r="DA86" s="254">
        <f t="shared" si="34"/>
        <v>0</v>
      </c>
      <c r="DB86" s="255">
        <f t="shared" si="35"/>
        <v>0</v>
      </c>
      <c r="DC86" s="256">
        <f t="shared" si="109"/>
        <v>0</v>
      </c>
      <c r="DD86" s="257">
        <f t="shared" si="37"/>
        <v>24608134.872101717</v>
      </c>
      <c r="DE86" s="257">
        <f t="shared" si="38"/>
        <v>27737299.795270164</v>
      </c>
      <c r="DF86" s="257">
        <f t="shared" si="39"/>
        <v>0</v>
      </c>
      <c r="DG86" s="257">
        <f t="shared" si="40"/>
        <v>31264368.62977846</v>
      </c>
      <c r="DH86" s="258">
        <f t="shared" si="41"/>
        <v>0</v>
      </c>
      <c r="DI86" s="257">
        <f t="shared" si="41"/>
        <v>31264368.62977846</v>
      </c>
      <c r="DJ86" s="257">
        <f t="shared" si="42"/>
        <v>33192686.476188242</v>
      </c>
      <c r="DK86" s="257"/>
      <c r="DL86" s="257">
        <f t="shared" si="43"/>
        <v>0</v>
      </c>
      <c r="DM86" s="257">
        <f t="shared" si="44"/>
        <v>0</v>
      </c>
      <c r="DN86" s="257">
        <f t="shared" si="45"/>
        <v>0</v>
      </c>
      <c r="DO86" s="258">
        <f t="shared" si="46"/>
        <v>0</v>
      </c>
      <c r="DP86" s="258">
        <f t="shared" si="47"/>
        <v>0</v>
      </c>
      <c r="DQ86" s="257">
        <f t="shared" si="48"/>
        <v>0</v>
      </c>
      <c r="DR86" s="257">
        <f t="shared" si="49"/>
        <v>0</v>
      </c>
      <c r="DS86" s="257"/>
      <c r="DT86" s="32" t="str">
        <f t="shared" si="50"/>
        <v>BERTAHAP</v>
      </c>
      <c r="DU86" s="259">
        <f t="shared" si="51"/>
        <v>0</v>
      </c>
      <c r="DV86" s="260">
        <v>2</v>
      </c>
      <c r="DW86" s="261"/>
      <c r="DX86" s="257" t="str">
        <f t="shared" si="99"/>
        <v>KR</v>
      </c>
      <c r="DY86" s="261">
        <f t="shared" si="101"/>
        <v>0</v>
      </c>
      <c r="DZ86" s="261">
        <f t="shared" si="101"/>
        <v>0</v>
      </c>
      <c r="EA86" s="261">
        <f t="shared" si="101"/>
        <v>0</v>
      </c>
      <c r="EB86" s="262">
        <f t="shared" si="100"/>
        <v>0</v>
      </c>
      <c r="EC86" s="262">
        <f t="shared" si="100"/>
        <v>0</v>
      </c>
      <c r="ED86" s="261">
        <f t="shared" si="100"/>
        <v>0</v>
      </c>
      <c r="EE86" s="261">
        <f t="shared" si="100"/>
        <v>0</v>
      </c>
      <c r="EF86" s="261">
        <f t="shared" si="77"/>
        <v>0</v>
      </c>
      <c r="EG86" s="51">
        <f t="shared" si="78"/>
        <v>0</v>
      </c>
      <c r="EH86" s="42">
        <f t="shared" si="78"/>
        <v>0</v>
      </c>
      <c r="EI86" s="58">
        <f t="shared" si="54"/>
        <v>0</v>
      </c>
      <c r="EJ86" s="58">
        <f t="shared" si="55"/>
        <v>0</v>
      </c>
      <c r="EK86" s="336">
        <f t="shared" si="56"/>
        <v>0</v>
      </c>
      <c r="EL86" s="131">
        <f t="shared" si="57"/>
        <v>0</v>
      </c>
      <c r="EM86" s="5">
        <f t="shared" si="58"/>
        <v>0</v>
      </c>
      <c r="EN86" s="5">
        <f t="shared" si="59"/>
        <v>0</v>
      </c>
      <c r="EO86" s="266">
        <f t="shared" si="79"/>
        <v>0</v>
      </c>
    </row>
    <row r="87" spans="1:145">
      <c r="A87" s="3">
        <f t="shared" si="60"/>
        <v>48</v>
      </c>
      <c r="B87" s="249">
        <v>8</v>
      </c>
      <c r="C87" s="522"/>
      <c r="D87" s="250" t="s">
        <v>143</v>
      </c>
      <c r="E87" s="285">
        <v>21</v>
      </c>
      <c r="F87" s="252"/>
      <c r="G87" s="40" t="s">
        <v>84</v>
      </c>
      <c r="H87" s="253">
        <f t="shared" si="5"/>
        <v>132</v>
      </c>
      <c r="I87" s="253">
        <f t="shared" si="6"/>
        <v>112</v>
      </c>
      <c r="J87" s="254">
        <f t="shared" si="7"/>
        <v>27506142.120000001</v>
      </c>
      <c r="K87" s="254">
        <f t="shared" si="8"/>
        <v>3</v>
      </c>
      <c r="L87" s="255">
        <f t="shared" si="9"/>
        <v>1.1000000000000001</v>
      </c>
      <c r="M87" s="305">
        <f t="shared" si="108"/>
        <v>1.01</v>
      </c>
      <c r="N87" s="257">
        <f t="shared" si="11"/>
        <v>25536743.735199891</v>
      </c>
      <c r="O87" s="257">
        <f t="shared" si="12"/>
        <v>28783990.353582241</v>
      </c>
      <c r="P87" s="257">
        <f t="shared" si="13"/>
        <v>30559323.895320002</v>
      </c>
      <c r="Q87" s="257">
        <f t="shared" si="14"/>
        <v>32444156.125241794</v>
      </c>
      <c r="R87" s="257">
        <f t="shared" si="61"/>
        <v>36446325.240431897</v>
      </c>
      <c r="S87" s="258">
        <f t="shared" si="15"/>
        <v>30559323.895320002</v>
      </c>
      <c r="T87" s="257">
        <f t="shared" si="15"/>
        <v>32444156.125241794</v>
      </c>
      <c r="U87" s="257">
        <f t="shared" si="16"/>
        <v>34445240.682836853</v>
      </c>
      <c r="V87" s="257">
        <f t="shared" si="62"/>
        <v>40949796.853870459</v>
      </c>
      <c r="W87" s="257"/>
      <c r="X87" s="257">
        <f t="shared" si="17"/>
        <v>2860115298.3423877</v>
      </c>
      <c r="Y87" s="257">
        <f t="shared" si="18"/>
        <v>3223806919.6012111</v>
      </c>
      <c r="Z87" s="257">
        <f t="shared" si="19"/>
        <v>3422644276.2758403</v>
      </c>
      <c r="AA87" s="258">
        <f t="shared" si="63"/>
        <v>3633745486.027081</v>
      </c>
      <c r="AB87" s="258">
        <f t="shared" si="64"/>
        <v>4081988426.9283724</v>
      </c>
      <c r="AC87" s="258">
        <f t="shared" si="20"/>
        <v>3422644276.2758403</v>
      </c>
      <c r="AD87" s="257">
        <f t="shared" si="21"/>
        <v>3633745486.027081</v>
      </c>
      <c r="AE87" s="257">
        <f t="shared" si="65"/>
        <v>3857866956.4777274</v>
      </c>
      <c r="AF87" s="257">
        <f t="shared" si="66"/>
        <v>4586377247.6334915</v>
      </c>
      <c r="AG87" s="257"/>
      <c r="AH87" s="32" t="str">
        <f t="shared" si="22"/>
        <v>BERTAHAP</v>
      </c>
      <c r="AI87" s="259">
        <f t="shared" si="23"/>
        <v>0</v>
      </c>
      <c r="AJ87" s="260">
        <v>2</v>
      </c>
      <c r="AK87" s="261"/>
      <c r="AL87" s="257" t="e">
        <f>IF(AK87&gt;#REF!,"LB","KR")</f>
        <v>#REF!</v>
      </c>
      <c r="AM87" s="51">
        <f t="shared" si="24"/>
        <v>3146127000</v>
      </c>
      <c r="AN87" s="51">
        <f t="shared" si="24"/>
        <v>3546188000</v>
      </c>
      <c r="AO87" s="51">
        <f t="shared" si="24"/>
        <v>3764909000</v>
      </c>
      <c r="AP87" s="418">
        <f t="shared" si="24"/>
        <v>3997121000</v>
      </c>
      <c r="AQ87" s="418">
        <f t="shared" si="67"/>
        <v>3764909000</v>
      </c>
      <c r="AR87" s="51">
        <f t="shared" si="67"/>
        <v>3997121000</v>
      </c>
      <c r="AS87" s="51">
        <f t="shared" si="67"/>
        <v>4243654000</v>
      </c>
      <c r="AT87" s="42"/>
      <c r="AU87" s="42"/>
      <c r="AV87" s="297">
        <f t="shared" si="68"/>
        <v>-453851.34497999772</v>
      </c>
      <c r="AW87" s="297"/>
      <c r="AX87" s="297"/>
      <c r="AY87" s="297"/>
      <c r="AZ87" s="297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3">
        <v>12</v>
      </c>
      <c r="BY87" s="429" t="s">
        <v>138</v>
      </c>
      <c r="BZ87" s="424" t="str">
        <f>G85</f>
        <v>2BR-11</v>
      </c>
      <c r="CA87" s="425">
        <f>E85</f>
        <v>11</v>
      </c>
      <c r="CB87" s="424">
        <f>H85</f>
        <v>101</v>
      </c>
      <c r="CC87" s="424">
        <f>I85</f>
        <v>90</v>
      </c>
      <c r="CD87" s="424">
        <f>P85</f>
        <v>29448075.753672004</v>
      </c>
      <c r="CE87" s="424">
        <f t="shared" ref="CE87:CH88" si="111">AM85</f>
        <v>2436206000</v>
      </c>
      <c r="CF87" s="424">
        <f t="shared" si="111"/>
        <v>2745993000</v>
      </c>
      <c r="CG87" s="424">
        <f t="shared" si="111"/>
        <v>2915360000</v>
      </c>
      <c r="CH87" s="424">
        <f t="shared" si="111"/>
        <v>3095173000</v>
      </c>
      <c r="CI87" s="424">
        <f>AS85</f>
        <v>3286076000</v>
      </c>
      <c r="CJ87" s="42">
        <v>2</v>
      </c>
      <c r="CK87" s="418">
        <f t="shared" si="75"/>
        <v>4243654305.6821547</v>
      </c>
      <c r="CL87" s="42">
        <f t="shared" si="76"/>
        <v>3990804000</v>
      </c>
      <c r="CM87" s="42">
        <f t="shared" si="76"/>
        <v>4236949000</v>
      </c>
      <c r="CN87" s="43">
        <f t="shared" si="26"/>
        <v>59862060</v>
      </c>
      <c r="CO87" s="43">
        <f t="shared" si="27"/>
        <v>42369490</v>
      </c>
      <c r="CP87" s="43">
        <f t="shared" si="28"/>
        <v>94122725</v>
      </c>
      <c r="CQ87" s="43">
        <f t="shared" si="29"/>
        <v>83273354.166666672</v>
      </c>
      <c r="CR87" s="420">
        <f t="shared" si="30"/>
        <v>4498275000</v>
      </c>
      <c r="CT87" s="250" t="s">
        <v>145</v>
      </c>
      <c r="CU87" s="251">
        <v>16</v>
      </c>
      <c r="CV87" s="252"/>
      <c r="CW87" s="40" t="s">
        <v>52</v>
      </c>
      <c r="CX87" s="253">
        <f t="shared" si="31"/>
        <v>0</v>
      </c>
      <c r="CY87" s="253">
        <f t="shared" si="32"/>
        <v>0</v>
      </c>
      <c r="CZ87" s="254">
        <f t="shared" si="33"/>
        <v>27506142.120000001</v>
      </c>
      <c r="DA87" s="254">
        <f t="shared" si="34"/>
        <v>0</v>
      </c>
      <c r="DB87" s="255">
        <f t="shared" si="35"/>
        <v>0</v>
      </c>
      <c r="DC87" s="256">
        <f t="shared" si="109"/>
        <v>0</v>
      </c>
      <c r="DD87" s="257">
        <f t="shared" si="37"/>
        <v>25536743.735199891</v>
      </c>
      <c r="DE87" s="257">
        <f t="shared" si="38"/>
        <v>28783990.353582241</v>
      </c>
      <c r="DF87" s="257">
        <f t="shared" si="39"/>
        <v>0</v>
      </c>
      <c r="DG87" s="257">
        <f t="shared" si="40"/>
        <v>32444156.125241794</v>
      </c>
      <c r="DH87" s="258">
        <f t="shared" si="41"/>
        <v>0</v>
      </c>
      <c r="DI87" s="257">
        <f t="shared" si="41"/>
        <v>32444156.125241794</v>
      </c>
      <c r="DJ87" s="257">
        <f t="shared" si="42"/>
        <v>34445240.682836853</v>
      </c>
      <c r="DK87" s="257"/>
      <c r="DL87" s="257">
        <f t="shared" si="43"/>
        <v>0</v>
      </c>
      <c r="DM87" s="257">
        <f t="shared" si="44"/>
        <v>0</v>
      </c>
      <c r="DN87" s="257">
        <f t="shared" si="45"/>
        <v>0</v>
      </c>
      <c r="DO87" s="258">
        <f t="shared" si="46"/>
        <v>0</v>
      </c>
      <c r="DP87" s="258">
        <f t="shared" si="47"/>
        <v>0</v>
      </c>
      <c r="DQ87" s="257">
        <f t="shared" si="48"/>
        <v>0</v>
      </c>
      <c r="DR87" s="257">
        <f t="shared" si="49"/>
        <v>0</v>
      </c>
      <c r="DS87" s="257"/>
      <c r="DT87" s="32" t="str">
        <f t="shared" si="50"/>
        <v>BERTAHAP</v>
      </c>
      <c r="DU87" s="259">
        <f t="shared" si="51"/>
        <v>0</v>
      </c>
      <c r="DV87" s="260">
        <v>2</v>
      </c>
      <c r="DW87" s="261"/>
      <c r="DX87" s="257" t="str">
        <f t="shared" si="99"/>
        <v>KR</v>
      </c>
      <c r="DY87" s="261">
        <f t="shared" si="101"/>
        <v>0</v>
      </c>
      <c r="DZ87" s="261">
        <f t="shared" si="101"/>
        <v>0</v>
      </c>
      <c r="EA87" s="261">
        <f t="shared" si="101"/>
        <v>0</v>
      </c>
      <c r="EB87" s="262">
        <f t="shared" si="100"/>
        <v>0</v>
      </c>
      <c r="EC87" s="262">
        <f t="shared" si="100"/>
        <v>0</v>
      </c>
      <c r="ED87" s="261">
        <f t="shared" si="100"/>
        <v>0</v>
      </c>
      <c r="EE87" s="261">
        <f t="shared" si="100"/>
        <v>0</v>
      </c>
      <c r="EF87" s="261">
        <f t="shared" si="77"/>
        <v>0</v>
      </c>
      <c r="EG87" s="51">
        <f t="shared" si="78"/>
        <v>0</v>
      </c>
      <c r="EH87" s="42">
        <f t="shared" si="78"/>
        <v>0</v>
      </c>
      <c r="EI87" s="58">
        <f t="shared" si="54"/>
        <v>0</v>
      </c>
      <c r="EJ87" s="58">
        <f t="shared" si="55"/>
        <v>0</v>
      </c>
      <c r="EK87" s="336">
        <f t="shared" si="56"/>
        <v>0</v>
      </c>
      <c r="EL87" s="131">
        <f t="shared" si="57"/>
        <v>0</v>
      </c>
      <c r="EM87" s="5">
        <f t="shared" si="58"/>
        <v>0</v>
      </c>
      <c r="EN87" s="5">
        <f t="shared" si="59"/>
        <v>0</v>
      </c>
      <c r="EO87" s="266">
        <f t="shared" si="79"/>
        <v>0</v>
      </c>
    </row>
    <row r="88" spans="1:145">
      <c r="A88" s="3">
        <f t="shared" si="60"/>
        <v>49</v>
      </c>
      <c r="B88" s="249">
        <v>1</v>
      </c>
      <c r="C88" s="522"/>
      <c r="D88" s="250" t="s">
        <v>145</v>
      </c>
      <c r="E88" s="251" t="s">
        <v>19</v>
      </c>
      <c r="F88" s="252"/>
      <c r="G88" s="40" t="s">
        <v>72</v>
      </c>
      <c r="H88" s="253">
        <f t="shared" si="5"/>
        <v>175</v>
      </c>
      <c r="I88" s="253">
        <f t="shared" si="6"/>
        <v>156</v>
      </c>
      <c r="J88" s="254">
        <f t="shared" si="7"/>
        <v>27506142.120000001</v>
      </c>
      <c r="K88" s="254">
        <f t="shared" si="8"/>
        <v>5</v>
      </c>
      <c r="L88" s="255">
        <f t="shared" si="9"/>
        <v>1.08</v>
      </c>
      <c r="M88" s="256">
        <f t="shared" ref="M88:M95" si="112">SUMIF($AS$4:$AS$22,E88,$AW$4:$AW$22)</f>
        <v>1</v>
      </c>
      <c r="N88" s="257">
        <f t="shared" si="11"/>
        <v>24824197.330347329</v>
      </c>
      <c r="O88" s="257">
        <f t="shared" si="12"/>
        <v>27980836.707352675</v>
      </c>
      <c r="P88" s="257">
        <f t="shared" si="13"/>
        <v>29706633.489600003</v>
      </c>
      <c r="Q88" s="257">
        <f t="shared" si="14"/>
        <v>31538873.641099136</v>
      </c>
      <c r="R88" s="257">
        <f t="shared" si="61"/>
        <v>35429371.070806883</v>
      </c>
      <c r="S88" s="258">
        <f t="shared" si="15"/>
        <v>29706633.489600003</v>
      </c>
      <c r="T88" s="257">
        <f t="shared" si="15"/>
        <v>31538873.641099136</v>
      </c>
      <c r="U88" s="257">
        <f t="shared" si="16"/>
        <v>33484122.355953015</v>
      </c>
      <c r="V88" s="257">
        <f t="shared" si="62"/>
        <v>39807183.260288112</v>
      </c>
      <c r="W88" s="257"/>
      <c r="X88" s="257">
        <f t="shared" si="17"/>
        <v>3872574783.5341835</v>
      </c>
      <c r="Y88" s="257">
        <f t="shared" si="18"/>
        <v>4365010526.3470173</v>
      </c>
      <c r="Z88" s="257">
        <f t="shared" si="19"/>
        <v>4634234824.3776007</v>
      </c>
      <c r="AA88" s="258">
        <f t="shared" si="63"/>
        <v>4920064288.0114651</v>
      </c>
      <c r="AB88" s="258">
        <f t="shared" si="64"/>
        <v>5526981887.0458736</v>
      </c>
      <c r="AC88" s="258">
        <f t="shared" si="20"/>
        <v>4634234824.3776007</v>
      </c>
      <c r="AD88" s="257">
        <f t="shared" si="21"/>
        <v>4920064288.0114651</v>
      </c>
      <c r="AE88" s="257">
        <f t="shared" si="65"/>
        <v>5223523087.5286703</v>
      </c>
      <c r="AF88" s="257">
        <f t="shared" si="66"/>
        <v>6209920588.6049452</v>
      </c>
      <c r="AG88" s="257"/>
      <c r="AH88" s="32" t="str">
        <f t="shared" si="22"/>
        <v>BERTAHAP</v>
      </c>
      <c r="AI88" s="259">
        <f t="shared" si="23"/>
        <v>0</v>
      </c>
      <c r="AJ88" s="260">
        <v>2</v>
      </c>
      <c r="AK88" s="261"/>
      <c r="AL88" s="257" t="e">
        <f>IF(AK88&gt;#REF!,"LB","KR")</f>
        <v>#REF!</v>
      </c>
      <c r="AM88" s="51">
        <f t="shared" si="24"/>
        <v>4259833000</v>
      </c>
      <c r="AN88" s="51">
        <f t="shared" si="24"/>
        <v>4801512000</v>
      </c>
      <c r="AO88" s="51">
        <f t="shared" si="24"/>
        <v>5097659000</v>
      </c>
      <c r="AP88" s="418">
        <f t="shared" si="24"/>
        <v>5412071000</v>
      </c>
      <c r="AQ88" s="418">
        <f t="shared" si="67"/>
        <v>5097659000</v>
      </c>
      <c r="AR88" s="51">
        <f t="shared" si="67"/>
        <v>5412071000</v>
      </c>
      <c r="AS88" s="51">
        <f t="shared" si="67"/>
        <v>5745876000</v>
      </c>
      <c r="AT88" s="42"/>
      <c r="AU88" s="42"/>
      <c r="AV88" s="297">
        <f t="shared" si="68"/>
        <v>-1306541.7506999969</v>
      </c>
      <c r="AW88" s="297"/>
      <c r="AX88" s="297"/>
      <c r="AY88" s="297"/>
      <c r="AZ88" s="297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3"/>
      <c r="BY88" s="424"/>
      <c r="BZ88" s="424" t="str">
        <f>G86</f>
        <v>3BR-19</v>
      </c>
      <c r="CA88" s="425">
        <f>E86</f>
        <v>19</v>
      </c>
      <c r="CB88" s="424">
        <f>H86</f>
        <v>138</v>
      </c>
      <c r="CC88" s="424">
        <f>I86</f>
        <v>120</v>
      </c>
      <c r="CD88" s="424">
        <f>P86</f>
        <v>29448075.753672004</v>
      </c>
      <c r="CE88" s="424">
        <f t="shared" si="111"/>
        <v>3248274000</v>
      </c>
      <c r="CF88" s="424">
        <f t="shared" si="111"/>
        <v>3661324000</v>
      </c>
      <c r="CG88" s="424">
        <f t="shared" si="111"/>
        <v>3887146000</v>
      </c>
      <c r="CH88" s="424">
        <f t="shared" si="111"/>
        <v>4126897000</v>
      </c>
      <c r="CI88" s="424">
        <f>AS86</f>
        <v>4381435000</v>
      </c>
      <c r="CJ88" s="42"/>
      <c r="CK88" s="418">
        <f t="shared" si="75"/>
        <v>5745875194.1228504</v>
      </c>
      <c r="CL88" s="42">
        <f t="shared" si="76"/>
        <v>5403519000</v>
      </c>
      <c r="CM88" s="42">
        <f t="shared" si="76"/>
        <v>5736796000</v>
      </c>
      <c r="CN88" s="43">
        <f t="shared" si="26"/>
        <v>81052785</v>
      </c>
      <c r="CO88" s="43">
        <f t="shared" si="27"/>
        <v>57367960</v>
      </c>
      <c r="CP88" s="43">
        <f t="shared" si="28"/>
        <v>127441475</v>
      </c>
      <c r="CQ88" s="43">
        <f t="shared" si="29"/>
        <v>112751479.16666667</v>
      </c>
      <c r="CR88" s="420">
        <f t="shared" si="30"/>
        <v>6090629000</v>
      </c>
      <c r="CT88" s="250" t="s">
        <v>145</v>
      </c>
      <c r="CU88" s="285">
        <v>18</v>
      </c>
      <c r="CV88" s="252"/>
      <c r="CW88" s="40" t="s">
        <v>54</v>
      </c>
      <c r="CX88" s="253">
        <f t="shared" si="31"/>
        <v>0</v>
      </c>
      <c r="CY88" s="253">
        <f t="shared" si="32"/>
        <v>0</v>
      </c>
      <c r="CZ88" s="254">
        <f t="shared" si="33"/>
        <v>27506142.120000001</v>
      </c>
      <c r="DA88" s="254">
        <f t="shared" si="34"/>
        <v>0</v>
      </c>
      <c r="DB88" s="255">
        <f t="shared" si="35"/>
        <v>0</v>
      </c>
      <c r="DC88" s="256">
        <f t="shared" si="109"/>
        <v>0</v>
      </c>
      <c r="DD88" s="257">
        <f t="shared" si="37"/>
        <v>24824197.330347329</v>
      </c>
      <c r="DE88" s="257">
        <f t="shared" si="38"/>
        <v>27980836.707352675</v>
      </c>
      <c r="DF88" s="257">
        <f t="shared" si="39"/>
        <v>0</v>
      </c>
      <c r="DG88" s="257">
        <f t="shared" si="40"/>
        <v>31538873.641099136</v>
      </c>
      <c r="DH88" s="258">
        <f t="shared" si="41"/>
        <v>0</v>
      </c>
      <c r="DI88" s="257">
        <f t="shared" si="41"/>
        <v>31538873.641099136</v>
      </c>
      <c r="DJ88" s="257">
        <f t="shared" si="42"/>
        <v>33484122.355953015</v>
      </c>
      <c r="DK88" s="257"/>
      <c r="DL88" s="257">
        <f t="shared" si="43"/>
        <v>0</v>
      </c>
      <c r="DM88" s="257">
        <f t="shared" si="44"/>
        <v>0</v>
      </c>
      <c r="DN88" s="257">
        <f t="shared" si="45"/>
        <v>0</v>
      </c>
      <c r="DO88" s="258">
        <f t="shared" si="46"/>
        <v>0</v>
      </c>
      <c r="DP88" s="258">
        <f t="shared" si="47"/>
        <v>0</v>
      </c>
      <c r="DQ88" s="257">
        <f t="shared" si="48"/>
        <v>0</v>
      </c>
      <c r="DR88" s="257">
        <f t="shared" si="49"/>
        <v>0</v>
      </c>
      <c r="DS88" s="257"/>
      <c r="DT88" s="32" t="str">
        <f t="shared" si="50"/>
        <v>BERTAHAP</v>
      </c>
      <c r="DU88" s="259">
        <f t="shared" si="51"/>
        <v>0</v>
      </c>
      <c r="DV88" s="260">
        <v>2</v>
      </c>
      <c r="DW88" s="261"/>
      <c r="DX88" s="257" t="str">
        <f t="shared" si="99"/>
        <v>KR</v>
      </c>
      <c r="DY88" s="261">
        <f t="shared" si="101"/>
        <v>0</v>
      </c>
      <c r="DZ88" s="261">
        <f t="shared" si="101"/>
        <v>0</v>
      </c>
      <c r="EA88" s="261">
        <f t="shared" si="101"/>
        <v>0</v>
      </c>
      <c r="EB88" s="262">
        <f t="shared" si="100"/>
        <v>0</v>
      </c>
      <c r="EC88" s="262">
        <f t="shared" si="100"/>
        <v>0</v>
      </c>
      <c r="ED88" s="261">
        <f t="shared" si="100"/>
        <v>0</v>
      </c>
      <c r="EE88" s="261">
        <f t="shared" si="100"/>
        <v>0</v>
      </c>
      <c r="EF88" s="261">
        <f t="shared" si="77"/>
        <v>0</v>
      </c>
      <c r="EG88" s="51">
        <f t="shared" si="78"/>
        <v>0</v>
      </c>
      <c r="EH88" s="42">
        <f t="shared" si="78"/>
        <v>0</v>
      </c>
      <c r="EI88" s="58">
        <f t="shared" si="54"/>
        <v>0</v>
      </c>
      <c r="EJ88" s="58">
        <f t="shared" si="55"/>
        <v>0</v>
      </c>
      <c r="EK88" s="336">
        <f t="shared" si="56"/>
        <v>0</v>
      </c>
      <c r="EL88" s="131">
        <f t="shared" si="57"/>
        <v>0</v>
      </c>
      <c r="EM88" s="5">
        <f t="shared" si="58"/>
        <v>0</v>
      </c>
      <c r="EN88" s="5">
        <f t="shared" si="59"/>
        <v>0</v>
      </c>
      <c r="EO88" s="266">
        <f t="shared" si="79"/>
        <v>0</v>
      </c>
    </row>
    <row r="89" spans="1:145">
      <c r="A89" s="3">
        <f t="shared" si="60"/>
        <v>50</v>
      </c>
      <c r="B89" s="249">
        <v>2</v>
      </c>
      <c r="C89" s="522"/>
      <c r="D89" s="250" t="s">
        <v>145</v>
      </c>
      <c r="E89" s="251" t="s">
        <v>29</v>
      </c>
      <c r="F89" s="252"/>
      <c r="G89" s="40" t="s">
        <v>74</v>
      </c>
      <c r="H89" s="253">
        <f t="shared" si="5"/>
        <v>85</v>
      </c>
      <c r="I89" s="253">
        <f t="shared" si="6"/>
        <v>74</v>
      </c>
      <c r="J89" s="254">
        <f t="shared" si="7"/>
        <v>27506142.120000001</v>
      </c>
      <c r="K89" s="254">
        <f t="shared" si="8"/>
        <v>1</v>
      </c>
      <c r="L89" s="255">
        <f t="shared" si="9"/>
        <v>1.06</v>
      </c>
      <c r="M89" s="256">
        <f t="shared" si="112"/>
        <v>1</v>
      </c>
      <c r="N89" s="257">
        <f t="shared" si="11"/>
        <v>24364489.972377934</v>
      </c>
      <c r="O89" s="257">
        <f t="shared" si="12"/>
        <v>27462673.064623922</v>
      </c>
      <c r="P89" s="257">
        <f t="shared" si="13"/>
        <v>29156510.647200003</v>
      </c>
      <c r="Q89" s="257">
        <f t="shared" si="14"/>
        <v>30954820.425523225</v>
      </c>
      <c r="R89" s="257">
        <f t="shared" si="61"/>
        <v>34773271.606532685</v>
      </c>
      <c r="S89" s="258">
        <f t="shared" si="15"/>
        <v>29156510.647200003</v>
      </c>
      <c r="T89" s="257">
        <f t="shared" si="15"/>
        <v>30954820.425523225</v>
      </c>
      <c r="U89" s="257">
        <f t="shared" si="16"/>
        <v>32864046.016027961</v>
      </c>
      <c r="V89" s="257">
        <f t="shared" si="62"/>
        <v>39070013.199912407</v>
      </c>
      <c r="W89" s="257"/>
      <c r="X89" s="257">
        <f t="shared" si="17"/>
        <v>1802972257.9559672</v>
      </c>
      <c r="Y89" s="257">
        <f t="shared" si="18"/>
        <v>2032237806.7821703</v>
      </c>
      <c r="Z89" s="257">
        <f t="shared" si="19"/>
        <v>2157581787.8928003</v>
      </c>
      <c r="AA89" s="258">
        <f t="shared" si="63"/>
        <v>2290656711.4887185</v>
      </c>
      <c r="AB89" s="258">
        <f t="shared" si="64"/>
        <v>2573222098.8834186</v>
      </c>
      <c r="AC89" s="258">
        <f t="shared" si="20"/>
        <v>2157581787.8928003</v>
      </c>
      <c r="AD89" s="257">
        <f t="shared" si="21"/>
        <v>2290656711.4887185</v>
      </c>
      <c r="AE89" s="257">
        <f t="shared" si="65"/>
        <v>2431939405.186069</v>
      </c>
      <c r="AF89" s="257">
        <f t="shared" si="66"/>
        <v>2891180976.7935181</v>
      </c>
      <c r="AG89" s="257"/>
      <c r="AH89" s="32" t="str">
        <f t="shared" si="22"/>
        <v>BERTAHAP</v>
      </c>
      <c r="AI89" s="259">
        <f t="shared" si="23"/>
        <v>0</v>
      </c>
      <c r="AJ89" s="260">
        <v>2</v>
      </c>
      <c r="AK89" s="261"/>
      <c r="AL89" s="257" t="e">
        <f>IF(AK89&gt;#REF!,"LB","KR")</f>
        <v>#REF!</v>
      </c>
      <c r="AM89" s="51">
        <f t="shared" si="24"/>
        <v>1983270000</v>
      </c>
      <c r="AN89" s="51">
        <f t="shared" si="24"/>
        <v>2235462000</v>
      </c>
      <c r="AO89" s="51">
        <f t="shared" si="24"/>
        <v>2373340000</v>
      </c>
      <c r="AP89" s="418">
        <f t="shared" si="24"/>
        <v>2519723000</v>
      </c>
      <c r="AQ89" s="418">
        <f t="shared" si="67"/>
        <v>2373340000</v>
      </c>
      <c r="AR89" s="51">
        <f t="shared" si="67"/>
        <v>2519723000</v>
      </c>
      <c r="AS89" s="51">
        <f t="shared" si="67"/>
        <v>2675134000</v>
      </c>
      <c r="AT89" s="42"/>
      <c r="AU89" s="42"/>
      <c r="AV89" s="297">
        <f t="shared" si="68"/>
        <v>-1856664.5930999964</v>
      </c>
      <c r="AW89" s="297"/>
      <c r="AX89" s="297"/>
      <c r="AY89" s="297"/>
      <c r="AZ89" s="297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3">
        <v>13</v>
      </c>
      <c r="BY89" s="429" t="s">
        <v>146</v>
      </c>
      <c r="BZ89" s="424" t="str">
        <f>G106</f>
        <v>2BR-5</v>
      </c>
      <c r="CA89" s="425" t="str">
        <f>E106</f>
        <v>05</v>
      </c>
      <c r="CB89" s="424">
        <f>H106</f>
        <v>85</v>
      </c>
      <c r="CC89" s="424">
        <f>I106</f>
        <v>74</v>
      </c>
      <c r="CD89" s="424">
        <f>P106</f>
        <v>29448075.753672004</v>
      </c>
      <c r="CE89" s="424">
        <f t="shared" ref="CE89:CH90" si="113">AM106</f>
        <v>2003103000</v>
      </c>
      <c r="CF89" s="424">
        <f t="shared" si="113"/>
        <v>2257817000</v>
      </c>
      <c r="CG89" s="424">
        <f t="shared" si="113"/>
        <v>2397074000</v>
      </c>
      <c r="CH89" s="424">
        <f t="shared" si="113"/>
        <v>2544920000</v>
      </c>
      <c r="CI89" s="424">
        <f>AS106</f>
        <v>2701885000</v>
      </c>
      <c r="CJ89" s="42">
        <v>2</v>
      </c>
      <c r="CK89" s="418">
        <f t="shared" si="75"/>
        <v>2675133767.0479217</v>
      </c>
      <c r="CL89" s="42">
        <f t="shared" si="76"/>
        <v>2515741000</v>
      </c>
      <c r="CM89" s="42">
        <f t="shared" si="76"/>
        <v>2670907000</v>
      </c>
      <c r="CN89" s="43">
        <f t="shared" si="26"/>
        <v>37736115</v>
      </c>
      <c r="CO89" s="43">
        <f t="shared" si="27"/>
        <v>26709070</v>
      </c>
      <c r="CP89" s="43">
        <f t="shared" si="28"/>
        <v>59333500</v>
      </c>
      <c r="CQ89" s="43">
        <f t="shared" si="29"/>
        <v>52494229.166666664</v>
      </c>
      <c r="CR89" s="420">
        <f t="shared" si="30"/>
        <v>2835643000</v>
      </c>
      <c r="CT89" s="250" t="s">
        <v>145</v>
      </c>
      <c r="CU89" s="285">
        <v>20</v>
      </c>
      <c r="CV89" s="252"/>
      <c r="CW89" s="40" t="s">
        <v>70</v>
      </c>
      <c r="CX89" s="253">
        <f t="shared" si="31"/>
        <v>0</v>
      </c>
      <c r="CY89" s="253">
        <f t="shared" si="32"/>
        <v>0</v>
      </c>
      <c r="CZ89" s="254">
        <f t="shared" si="33"/>
        <v>27506142.120000001</v>
      </c>
      <c r="DA89" s="254">
        <f t="shared" si="34"/>
        <v>0</v>
      </c>
      <c r="DB89" s="255">
        <f t="shared" si="35"/>
        <v>0</v>
      </c>
      <c r="DC89" s="256">
        <f t="shared" si="109"/>
        <v>0</v>
      </c>
      <c r="DD89" s="257">
        <f t="shared" si="37"/>
        <v>24364489.972377934</v>
      </c>
      <c r="DE89" s="257">
        <f t="shared" si="38"/>
        <v>27462673.064623922</v>
      </c>
      <c r="DF89" s="257">
        <f t="shared" si="39"/>
        <v>0</v>
      </c>
      <c r="DG89" s="257">
        <f t="shared" si="40"/>
        <v>30954820.425523225</v>
      </c>
      <c r="DH89" s="258">
        <f t="shared" si="41"/>
        <v>0</v>
      </c>
      <c r="DI89" s="257">
        <f t="shared" si="41"/>
        <v>30954820.425523225</v>
      </c>
      <c r="DJ89" s="257">
        <f t="shared" si="42"/>
        <v>32864046.016027961</v>
      </c>
      <c r="DK89" s="257"/>
      <c r="DL89" s="257">
        <f t="shared" si="43"/>
        <v>0</v>
      </c>
      <c r="DM89" s="257">
        <f t="shared" si="44"/>
        <v>0</v>
      </c>
      <c r="DN89" s="257">
        <f t="shared" si="45"/>
        <v>0</v>
      </c>
      <c r="DO89" s="258">
        <f t="shared" si="46"/>
        <v>0</v>
      </c>
      <c r="DP89" s="258">
        <f t="shared" si="47"/>
        <v>0</v>
      </c>
      <c r="DQ89" s="257">
        <f t="shared" si="48"/>
        <v>0</v>
      </c>
      <c r="DR89" s="257">
        <f t="shared" si="49"/>
        <v>0</v>
      </c>
      <c r="DS89" s="257"/>
      <c r="DT89" s="32" t="str">
        <f t="shared" si="50"/>
        <v>BERTAHAP</v>
      </c>
      <c r="DU89" s="259">
        <f t="shared" si="51"/>
        <v>0</v>
      </c>
      <c r="DV89" s="260">
        <v>2</v>
      </c>
      <c r="DW89" s="261"/>
      <c r="DX89" s="257" t="str">
        <f t="shared" si="99"/>
        <v>KR</v>
      </c>
      <c r="DY89" s="261">
        <f t="shared" si="101"/>
        <v>0</v>
      </c>
      <c r="DZ89" s="261">
        <f t="shared" si="101"/>
        <v>0</v>
      </c>
      <c r="EA89" s="261">
        <f t="shared" si="101"/>
        <v>0</v>
      </c>
      <c r="EB89" s="262">
        <f t="shared" si="100"/>
        <v>0</v>
      </c>
      <c r="EC89" s="262">
        <f t="shared" si="100"/>
        <v>0</v>
      </c>
      <c r="ED89" s="261">
        <f t="shared" si="100"/>
        <v>0</v>
      </c>
      <c r="EE89" s="261">
        <f t="shared" si="100"/>
        <v>0</v>
      </c>
      <c r="EF89" s="261">
        <f t="shared" si="77"/>
        <v>0</v>
      </c>
      <c r="EG89" s="51">
        <f t="shared" si="78"/>
        <v>0</v>
      </c>
      <c r="EH89" s="42">
        <f t="shared" si="78"/>
        <v>0</v>
      </c>
      <c r="EI89" s="58">
        <f t="shared" si="54"/>
        <v>0</v>
      </c>
      <c r="EJ89" s="58">
        <f t="shared" si="55"/>
        <v>0</v>
      </c>
      <c r="EK89" s="336">
        <f t="shared" si="56"/>
        <v>0</v>
      </c>
      <c r="EL89" s="131">
        <f t="shared" si="57"/>
        <v>0</v>
      </c>
      <c r="EM89" s="5">
        <f t="shared" si="58"/>
        <v>0</v>
      </c>
      <c r="EN89" s="5">
        <f t="shared" si="59"/>
        <v>0</v>
      </c>
      <c r="EO89" s="266">
        <f t="shared" si="79"/>
        <v>0</v>
      </c>
    </row>
    <row r="90" spans="1:145">
      <c r="A90" s="3">
        <f t="shared" si="60"/>
        <v>51</v>
      </c>
      <c r="B90" s="249">
        <v>3</v>
      </c>
      <c r="C90" s="522"/>
      <c r="D90" s="250" t="s">
        <v>145</v>
      </c>
      <c r="E90" s="251" t="s">
        <v>32</v>
      </c>
      <c r="F90" s="252"/>
      <c r="G90" s="40" t="s">
        <v>56</v>
      </c>
      <c r="H90" s="253">
        <f t="shared" si="5"/>
        <v>85</v>
      </c>
      <c r="I90" s="253">
        <f t="shared" si="6"/>
        <v>74</v>
      </c>
      <c r="J90" s="254">
        <f t="shared" si="7"/>
        <v>27506142.120000001</v>
      </c>
      <c r="K90" s="254">
        <f t="shared" si="8"/>
        <v>1</v>
      </c>
      <c r="L90" s="255">
        <f t="shared" si="9"/>
        <v>1.06</v>
      </c>
      <c r="M90" s="256">
        <f t="shared" si="112"/>
        <v>1</v>
      </c>
      <c r="N90" s="257">
        <f t="shared" si="11"/>
        <v>24364489.972377934</v>
      </c>
      <c r="O90" s="257">
        <f t="shared" si="12"/>
        <v>27462673.064623922</v>
      </c>
      <c r="P90" s="257">
        <f t="shared" si="13"/>
        <v>29156510.647200003</v>
      </c>
      <c r="Q90" s="257">
        <f t="shared" si="14"/>
        <v>30954820.425523225</v>
      </c>
      <c r="R90" s="257">
        <f t="shared" si="61"/>
        <v>34773271.606532685</v>
      </c>
      <c r="S90" s="258">
        <f t="shared" si="15"/>
        <v>29156510.647200003</v>
      </c>
      <c r="T90" s="257">
        <f t="shared" si="15"/>
        <v>30954820.425523225</v>
      </c>
      <c r="U90" s="257">
        <f t="shared" si="16"/>
        <v>32864046.016027961</v>
      </c>
      <c r="V90" s="257">
        <f t="shared" si="62"/>
        <v>39070013.199912407</v>
      </c>
      <c r="W90" s="257"/>
      <c r="X90" s="257">
        <f t="shared" si="17"/>
        <v>1802972257.9559672</v>
      </c>
      <c r="Y90" s="257">
        <f t="shared" si="18"/>
        <v>2032237806.7821703</v>
      </c>
      <c r="Z90" s="257">
        <f t="shared" si="19"/>
        <v>2157581787.8928003</v>
      </c>
      <c r="AA90" s="258">
        <f t="shared" si="63"/>
        <v>2290656711.4887185</v>
      </c>
      <c r="AB90" s="258">
        <f t="shared" si="64"/>
        <v>2573222098.8834186</v>
      </c>
      <c r="AC90" s="258">
        <f t="shared" si="20"/>
        <v>2157581787.8928003</v>
      </c>
      <c r="AD90" s="257">
        <f t="shared" si="21"/>
        <v>2290656711.4887185</v>
      </c>
      <c r="AE90" s="257">
        <f t="shared" si="65"/>
        <v>2431939405.186069</v>
      </c>
      <c r="AF90" s="257">
        <f t="shared" si="66"/>
        <v>2891180976.7935181</v>
      </c>
      <c r="AG90" s="257"/>
      <c r="AH90" s="32" t="str">
        <f t="shared" si="22"/>
        <v>BERTAHAP</v>
      </c>
      <c r="AI90" s="259">
        <f t="shared" si="23"/>
        <v>0</v>
      </c>
      <c r="AJ90" s="260">
        <v>2</v>
      </c>
      <c r="AK90" s="261"/>
      <c r="AL90" s="257" t="e">
        <f>IF(AK90&gt;#REF!,"LB","KR")</f>
        <v>#REF!</v>
      </c>
      <c r="AM90" s="51">
        <f t="shared" si="24"/>
        <v>1983270000</v>
      </c>
      <c r="AN90" s="51">
        <f t="shared" si="24"/>
        <v>2235462000</v>
      </c>
      <c r="AO90" s="51">
        <f t="shared" si="24"/>
        <v>2373340000</v>
      </c>
      <c r="AP90" s="418">
        <f t="shared" si="24"/>
        <v>2519723000</v>
      </c>
      <c r="AQ90" s="418">
        <f t="shared" si="67"/>
        <v>2373340000</v>
      </c>
      <c r="AR90" s="51">
        <f t="shared" si="67"/>
        <v>2519723000</v>
      </c>
      <c r="AS90" s="51">
        <f t="shared" si="67"/>
        <v>2675134000</v>
      </c>
      <c r="AT90" s="42"/>
      <c r="AU90" s="42"/>
      <c r="AV90" s="297">
        <f t="shared" si="68"/>
        <v>-1856664.5930999964</v>
      </c>
      <c r="AW90" s="297"/>
      <c r="AX90" s="297"/>
      <c r="AY90" s="297"/>
      <c r="AZ90" s="297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3"/>
      <c r="BY90" s="424"/>
      <c r="BZ90" s="424" t="str">
        <f>G107</f>
        <v>2BR-7</v>
      </c>
      <c r="CA90" s="425" t="str">
        <f>E107</f>
        <v>07</v>
      </c>
      <c r="CB90" s="424">
        <f>H107</f>
        <v>101</v>
      </c>
      <c r="CC90" s="424">
        <f>I107</f>
        <v>90</v>
      </c>
      <c r="CD90" s="424">
        <f>P107</f>
        <v>29448075.753672004</v>
      </c>
      <c r="CE90" s="424">
        <f t="shared" si="113"/>
        <v>2436206000</v>
      </c>
      <c r="CF90" s="424">
        <f t="shared" si="113"/>
        <v>2745993000</v>
      </c>
      <c r="CG90" s="424">
        <f t="shared" si="113"/>
        <v>2915360000</v>
      </c>
      <c r="CH90" s="424">
        <f t="shared" si="113"/>
        <v>3095173000</v>
      </c>
      <c r="CI90" s="424">
        <f>AS107</f>
        <v>3286076000</v>
      </c>
      <c r="CJ90" s="42"/>
      <c r="CK90" s="418">
        <f t="shared" si="75"/>
        <v>2675133767.0479217</v>
      </c>
      <c r="CL90" s="42">
        <f t="shared" si="76"/>
        <v>2515741000</v>
      </c>
      <c r="CM90" s="42">
        <f t="shared" si="76"/>
        <v>2670907000</v>
      </c>
      <c r="CN90" s="43">
        <f t="shared" si="26"/>
        <v>37736115</v>
      </c>
      <c r="CO90" s="43">
        <f t="shared" si="27"/>
        <v>26709070</v>
      </c>
      <c r="CP90" s="43">
        <f t="shared" si="28"/>
        <v>59333500</v>
      </c>
      <c r="CQ90" s="43">
        <f t="shared" si="29"/>
        <v>52494229.166666664</v>
      </c>
      <c r="CR90" s="420">
        <f t="shared" si="30"/>
        <v>2835643000</v>
      </c>
      <c r="CT90" s="250" t="s">
        <v>145</v>
      </c>
      <c r="CU90" s="285">
        <v>22</v>
      </c>
      <c r="CV90" s="252"/>
      <c r="CW90" s="40" t="s">
        <v>89</v>
      </c>
      <c r="CX90" s="253">
        <f t="shared" si="31"/>
        <v>0</v>
      </c>
      <c r="CY90" s="253">
        <f t="shared" si="32"/>
        <v>0</v>
      </c>
      <c r="CZ90" s="254">
        <f t="shared" si="33"/>
        <v>27506142.120000001</v>
      </c>
      <c r="DA90" s="254">
        <f t="shared" si="34"/>
        <v>0</v>
      </c>
      <c r="DB90" s="255">
        <f t="shared" si="35"/>
        <v>0</v>
      </c>
      <c r="DC90" s="256">
        <f t="shared" si="109"/>
        <v>0</v>
      </c>
      <c r="DD90" s="257">
        <f t="shared" si="37"/>
        <v>24364489.972377934</v>
      </c>
      <c r="DE90" s="257">
        <f t="shared" si="38"/>
        <v>27462673.064623922</v>
      </c>
      <c r="DF90" s="257">
        <f t="shared" si="39"/>
        <v>0</v>
      </c>
      <c r="DG90" s="257">
        <f t="shared" si="40"/>
        <v>30954820.425523225</v>
      </c>
      <c r="DH90" s="258">
        <f t="shared" si="41"/>
        <v>0</v>
      </c>
      <c r="DI90" s="257">
        <f t="shared" si="41"/>
        <v>30954820.425523225</v>
      </c>
      <c r="DJ90" s="257">
        <f t="shared" si="42"/>
        <v>32864046.016027961</v>
      </c>
      <c r="DK90" s="257"/>
      <c r="DL90" s="257">
        <f t="shared" si="43"/>
        <v>0</v>
      </c>
      <c r="DM90" s="257">
        <f t="shared" si="44"/>
        <v>0</v>
      </c>
      <c r="DN90" s="257">
        <f t="shared" si="45"/>
        <v>0</v>
      </c>
      <c r="DO90" s="258">
        <f t="shared" si="46"/>
        <v>0</v>
      </c>
      <c r="DP90" s="258">
        <f t="shared" si="47"/>
        <v>0</v>
      </c>
      <c r="DQ90" s="257">
        <f t="shared" si="48"/>
        <v>0</v>
      </c>
      <c r="DR90" s="257">
        <f t="shared" si="49"/>
        <v>0</v>
      </c>
      <c r="DS90" s="257"/>
      <c r="DT90" s="32" t="str">
        <f t="shared" si="50"/>
        <v>BERTAHAP</v>
      </c>
      <c r="DU90" s="259">
        <f t="shared" si="51"/>
        <v>0</v>
      </c>
      <c r="DV90" s="260">
        <v>2</v>
      </c>
      <c r="DW90" s="261"/>
      <c r="DX90" s="257" t="e">
        <f>IF(DW90&gt;#REF!,"LB","KR")</f>
        <v>#REF!</v>
      </c>
      <c r="DY90" s="261">
        <f t="shared" si="101"/>
        <v>0</v>
      </c>
      <c r="DZ90" s="261">
        <f t="shared" si="101"/>
        <v>0</v>
      </c>
      <c r="EA90" s="261">
        <f t="shared" si="101"/>
        <v>0</v>
      </c>
      <c r="EB90" s="262">
        <f t="shared" si="100"/>
        <v>0</v>
      </c>
      <c r="EC90" s="262">
        <f t="shared" si="100"/>
        <v>0</v>
      </c>
      <c r="ED90" s="261">
        <f t="shared" si="100"/>
        <v>0</v>
      </c>
      <c r="EE90" s="261">
        <f t="shared" si="100"/>
        <v>0</v>
      </c>
      <c r="EF90" s="261">
        <f t="shared" si="77"/>
        <v>0</v>
      </c>
      <c r="EG90" s="51">
        <f t="shared" si="78"/>
        <v>0</v>
      </c>
      <c r="EH90" s="42">
        <f t="shared" si="78"/>
        <v>0</v>
      </c>
      <c r="EI90" s="58">
        <f t="shared" si="54"/>
        <v>0</v>
      </c>
      <c r="EJ90" s="58">
        <f t="shared" si="55"/>
        <v>0</v>
      </c>
      <c r="EK90" s="336">
        <f t="shared" si="56"/>
        <v>0</v>
      </c>
      <c r="EL90" s="131">
        <f t="shared" si="57"/>
        <v>0</v>
      </c>
      <c r="EM90" s="5">
        <f t="shared" si="58"/>
        <v>0</v>
      </c>
      <c r="EN90" s="5">
        <f t="shared" si="59"/>
        <v>0</v>
      </c>
      <c r="EO90" s="266">
        <f t="shared" si="79"/>
        <v>0</v>
      </c>
    </row>
    <row r="91" spans="1:145">
      <c r="A91" s="3">
        <f t="shared" si="60"/>
        <v>52</v>
      </c>
      <c r="B91" s="249">
        <v>4</v>
      </c>
      <c r="C91" s="522"/>
      <c r="D91" s="250" t="s">
        <v>145</v>
      </c>
      <c r="E91" s="251" t="s">
        <v>38</v>
      </c>
      <c r="F91" s="252"/>
      <c r="G91" s="40" t="s">
        <v>58</v>
      </c>
      <c r="H91" s="253">
        <f t="shared" si="5"/>
        <v>101</v>
      </c>
      <c r="I91" s="253">
        <f t="shared" si="6"/>
        <v>90</v>
      </c>
      <c r="J91" s="254">
        <f t="shared" si="7"/>
        <v>27506142.120000001</v>
      </c>
      <c r="K91" s="254">
        <f t="shared" si="8"/>
        <v>1</v>
      </c>
      <c r="L91" s="255">
        <f t="shared" si="9"/>
        <v>1.06</v>
      </c>
      <c r="M91" s="256">
        <f t="shared" si="112"/>
        <v>1</v>
      </c>
      <c r="N91" s="257">
        <f t="shared" si="11"/>
        <v>24364489.972377934</v>
      </c>
      <c r="O91" s="257">
        <f t="shared" si="12"/>
        <v>27462673.064623922</v>
      </c>
      <c r="P91" s="257">
        <f t="shared" si="13"/>
        <v>29156510.647200003</v>
      </c>
      <c r="Q91" s="257">
        <f t="shared" si="14"/>
        <v>30954820.425523225</v>
      </c>
      <c r="R91" s="257">
        <f t="shared" si="61"/>
        <v>34773271.606532685</v>
      </c>
      <c r="S91" s="258">
        <f t="shared" si="15"/>
        <v>29156510.647200003</v>
      </c>
      <c r="T91" s="257">
        <f t="shared" si="15"/>
        <v>30954820.425523225</v>
      </c>
      <c r="U91" s="257">
        <f t="shared" si="16"/>
        <v>32864046.016027961</v>
      </c>
      <c r="V91" s="257">
        <f t="shared" si="62"/>
        <v>39070013.199912407</v>
      </c>
      <c r="W91" s="257"/>
      <c r="X91" s="257">
        <f t="shared" si="17"/>
        <v>2192804097.5140142</v>
      </c>
      <c r="Y91" s="257">
        <f t="shared" si="18"/>
        <v>2471640575.816153</v>
      </c>
      <c r="Z91" s="257">
        <f t="shared" si="19"/>
        <v>2624085958.2480001</v>
      </c>
      <c r="AA91" s="258">
        <f t="shared" si="63"/>
        <v>2785933838.2970901</v>
      </c>
      <c r="AB91" s="258">
        <f t="shared" si="64"/>
        <v>3129594444.5879416</v>
      </c>
      <c r="AC91" s="258">
        <f t="shared" si="20"/>
        <v>2624085958.2480001</v>
      </c>
      <c r="AD91" s="257">
        <f t="shared" si="21"/>
        <v>2785933838.2970901</v>
      </c>
      <c r="AE91" s="257">
        <f t="shared" si="65"/>
        <v>2957764141.4425163</v>
      </c>
      <c r="AF91" s="257">
        <f t="shared" si="66"/>
        <v>3516301187.9921165</v>
      </c>
      <c r="AG91" s="257"/>
      <c r="AH91" s="32" t="str">
        <f t="shared" si="22"/>
        <v>BERTAHAP</v>
      </c>
      <c r="AI91" s="259">
        <f t="shared" si="23"/>
        <v>0</v>
      </c>
      <c r="AJ91" s="260">
        <v>2</v>
      </c>
      <c r="AK91" s="261"/>
      <c r="AL91" s="257" t="e">
        <f>IF(AK91&gt;#REF!,"LB","KR")</f>
        <v>#REF!</v>
      </c>
      <c r="AM91" s="51">
        <f t="shared" si="24"/>
        <v>2412085000</v>
      </c>
      <c r="AN91" s="51">
        <f t="shared" si="24"/>
        <v>2718805000</v>
      </c>
      <c r="AO91" s="51">
        <f t="shared" si="24"/>
        <v>2886495000</v>
      </c>
      <c r="AP91" s="418">
        <f t="shared" si="24"/>
        <v>3064528000</v>
      </c>
      <c r="AQ91" s="418">
        <f t="shared" si="67"/>
        <v>2886495000</v>
      </c>
      <c r="AR91" s="51">
        <f t="shared" si="67"/>
        <v>3064528000</v>
      </c>
      <c r="AS91" s="51">
        <f t="shared" si="67"/>
        <v>3253541000</v>
      </c>
      <c r="AT91" s="42"/>
      <c r="AU91" s="42"/>
      <c r="AV91" s="297">
        <f t="shared" si="68"/>
        <v>-1856664.5930999964</v>
      </c>
      <c r="AW91" s="297"/>
      <c r="AX91" s="297"/>
      <c r="AY91" s="297"/>
      <c r="AZ91" s="297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3">
        <v>14</v>
      </c>
      <c r="BY91" s="424" t="s">
        <v>135</v>
      </c>
      <c r="BZ91" s="424" t="str">
        <f>G69</f>
        <v>3BR-21</v>
      </c>
      <c r="CA91" s="425">
        <f>E69</f>
        <v>21</v>
      </c>
      <c r="CB91" s="424">
        <f>H69</f>
        <v>132</v>
      </c>
      <c r="CC91" s="424">
        <f>I69</f>
        <v>112</v>
      </c>
      <c r="CD91" s="424">
        <f>P69</f>
        <v>30559323.895320002</v>
      </c>
      <c r="CE91" s="424">
        <f>AM69</f>
        <v>3146127000</v>
      </c>
      <c r="CF91" s="424">
        <f>AN69</f>
        <v>3546188000</v>
      </c>
      <c r="CG91" s="424">
        <f>AO69</f>
        <v>3764909000</v>
      </c>
      <c r="CH91" s="424">
        <f>AP69</f>
        <v>3997121000</v>
      </c>
      <c r="CI91" s="424">
        <f>AS69</f>
        <v>4243654000</v>
      </c>
      <c r="CJ91" s="42">
        <v>6</v>
      </c>
      <c r="CK91" s="418">
        <f t="shared" si="75"/>
        <v>3253541096.7252483</v>
      </c>
      <c r="CL91" s="42">
        <f t="shared" si="76"/>
        <v>3059685000</v>
      </c>
      <c r="CM91" s="42">
        <f t="shared" si="76"/>
        <v>3248400000</v>
      </c>
      <c r="CN91" s="43">
        <f t="shared" si="26"/>
        <v>45895275</v>
      </c>
      <c r="CO91" s="43">
        <f t="shared" si="27"/>
        <v>32484000</v>
      </c>
      <c r="CP91" s="43">
        <f t="shared" si="28"/>
        <v>72162375</v>
      </c>
      <c r="CQ91" s="43">
        <f t="shared" si="29"/>
        <v>63844333.333333336</v>
      </c>
      <c r="CR91" s="420">
        <f t="shared" si="30"/>
        <v>3448754000</v>
      </c>
      <c r="CT91" s="250" t="s">
        <v>149</v>
      </c>
      <c r="CU91" s="251" t="s">
        <v>24</v>
      </c>
      <c r="CV91" s="252"/>
      <c r="CW91" s="40" t="s">
        <v>39</v>
      </c>
      <c r="CX91" s="253">
        <f t="shared" si="31"/>
        <v>0</v>
      </c>
      <c r="CY91" s="253">
        <f t="shared" si="32"/>
        <v>0</v>
      </c>
      <c r="CZ91" s="254">
        <f t="shared" si="33"/>
        <v>27506142.120000001</v>
      </c>
      <c r="DA91" s="254">
        <f t="shared" si="34"/>
        <v>0</v>
      </c>
      <c r="DB91" s="255">
        <f t="shared" si="35"/>
        <v>0</v>
      </c>
      <c r="DC91" s="256">
        <f t="shared" ref="DC91:DC99" si="114">SUMIF($AO$4:$AO$22,CU91,$BE$4:$BE$22)</f>
        <v>0</v>
      </c>
      <c r="DD91" s="257">
        <f t="shared" si="37"/>
        <v>24364489.972377934</v>
      </c>
      <c r="DE91" s="257">
        <f t="shared" si="38"/>
        <v>27462673.064623922</v>
      </c>
      <c r="DF91" s="257">
        <f t="shared" si="39"/>
        <v>0</v>
      </c>
      <c r="DG91" s="257">
        <f t="shared" si="40"/>
        <v>30954820.425523225</v>
      </c>
      <c r="DH91" s="258">
        <f t="shared" si="41"/>
        <v>0</v>
      </c>
      <c r="DI91" s="257">
        <f t="shared" si="41"/>
        <v>30954820.425523225</v>
      </c>
      <c r="DJ91" s="257">
        <f t="shared" si="42"/>
        <v>32864046.016027961</v>
      </c>
      <c r="DK91" s="257"/>
      <c r="DL91" s="257">
        <f t="shared" si="43"/>
        <v>0</v>
      </c>
      <c r="DM91" s="257">
        <f t="shared" si="44"/>
        <v>0</v>
      </c>
      <c r="DN91" s="257">
        <f t="shared" si="45"/>
        <v>0</v>
      </c>
      <c r="DO91" s="258">
        <f t="shared" si="46"/>
        <v>0</v>
      </c>
      <c r="DP91" s="258">
        <f t="shared" si="47"/>
        <v>0</v>
      </c>
      <c r="DQ91" s="257">
        <f t="shared" si="48"/>
        <v>0</v>
      </c>
      <c r="DR91" s="257">
        <f t="shared" si="49"/>
        <v>0</v>
      </c>
      <c r="DS91" s="257"/>
      <c r="DT91" s="32" t="str">
        <f t="shared" si="50"/>
        <v>BERTAHAP</v>
      </c>
      <c r="DU91" s="259">
        <f t="shared" si="51"/>
        <v>0</v>
      </c>
      <c r="DV91" s="260">
        <v>2</v>
      </c>
      <c r="DW91" s="261"/>
      <c r="DX91" s="257" t="e">
        <f>IF(DW91&gt;#REF!,"LB","KR")</f>
        <v>#REF!</v>
      </c>
      <c r="DY91" s="261">
        <f t="shared" si="101"/>
        <v>0</v>
      </c>
      <c r="DZ91" s="261">
        <f t="shared" si="101"/>
        <v>0</v>
      </c>
      <c r="EA91" s="261">
        <f t="shared" si="101"/>
        <v>0</v>
      </c>
      <c r="EB91" s="262">
        <f t="shared" si="100"/>
        <v>0</v>
      </c>
      <c r="EC91" s="262">
        <f t="shared" si="100"/>
        <v>0</v>
      </c>
      <c r="ED91" s="261">
        <f t="shared" si="100"/>
        <v>0</v>
      </c>
      <c r="EE91" s="261">
        <f t="shared" si="100"/>
        <v>0</v>
      </c>
      <c r="EF91" s="261">
        <f t="shared" si="77"/>
        <v>0</v>
      </c>
      <c r="EG91" s="51">
        <f t="shared" si="78"/>
        <v>0</v>
      </c>
      <c r="EH91" s="42">
        <f t="shared" si="78"/>
        <v>0</v>
      </c>
      <c r="EI91" s="58">
        <f t="shared" si="54"/>
        <v>0</v>
      </c>
      <c r="EJ91" s="58">
        <f t="shared" si="55"/>
        <v>0</v>
      </c>
      <c r="EK91" s="336">
        <f t="shared" si="56"/>
        <v>0</v>
      </c>
      <c r="EL91" s="131">
        <f t="shared" si="57"/>
        <v>0</v>
      </c>
      <c r="EM91" s="5">
        <f t="shared" si="58"/>
        <v>0</v>
      </c>
      <c r="EN91" s="5">
        <f t="shared" si="59"/>
        <v>0</v>
      </c>
      <c r="EO91" s="266">
        <f t="shared" si="79"/>
        <v>0</v>
      </c>
    </row>
    <row r="92" spans="1:145">
      <c r="A92" s="3">
        <f t="shared" si="60"/>
        <v>53</v>
      </c>
      <c r="B92" s="249">
        <v>5</v>
      </c>
      <c r="C92" s="522"/>
      <c r="D92" s="250" t="s">
        <v>145</v>
      </c>
      <c r="E92" s="251" t="s">
        <v>44</v>
      </c>
      <c r="F92" s="252"/>
      <c r="G92" s="40" t="s">
        <v>60</v>
      </c>
      <c r="H92" s="253">
        <f t="shared" si="5"/>
        <v>101</v>
      </c>
      <c r="I92" s="253">
        <f t="shared" si="6"/>
        <v>90</v>
      </c>
      <c r="J92" s="254">
        <f t="shared" si="7"/>
        <v>27506142.120000001</v>
      </c>
      <c r="K92" s="254">
        <f t="shared" si="8"/>
        <v>1</v>
      </c>
      <c r="L92" s="255">
        <f t="shared" si="9"/>
        <v>1.06</v>
      </c>
      <c r="M92" s="256">
        <f t="shared" si="112"/>
        <v>1</v>
      </c>
      <c r="N92" s="257">
        <f t="shared" si="11"/>
        <v>24364489.972377934</v>
      </c>
      <c r="O92" s="257">
        <f t="shared" si="12"/>
        <v>27462673.064623922</v>
      </c>
      <c r="P92" s="257">
        <f t="shared" si="13"/>
        <v>29156510.647200003</v>
      </c>
      <c r="Q92" s="257">
        <f t="shared" si="14"/>
        <v>30954820.425523225</v>
      </c>
      <c r="R92" s="257">
        <f t="shared" si="61"/>
        <v>34773271.606532685</v>
      </c>
      <c r="S92" s="258">
        <f t="shared" si="15"/>
        <v>29156510.647200003</v>
      </c>
      <c r="T92" s="257">
        <f t="shared" si="15"/>
        <v>30954820.425523225</v>
      </c>
      <c r="U92" s="257">
        <f t="shared" si="16"/>
        <v>32864046.016027961</v>
      </c>
      <c r="V92" s="257">
        <f t="shared" si="62"/>
        <v>39070013.199912407</v>
      </c>
      <c r="W92" s="257"/>
      <c r="X92" s="257">
        <f t="shared" si="17"/>
        <v>2192804097.5140142</v>
      </c>
      <c r="Y92" s="257">
        <f t="shared" si="18"/>
        <v>2471640575.816153</v>
      </c>
      <c r="Z92" s="257">
        <f t="shared" si="19"/>
        <v>2624085958.2480001</v>
      </c>
      <c r="AA92" s="258">
        <f t="shared" si="63"/>
        <v>2785933838.2970901</v>
      </c>
      <c r="AB92" s="258">
        <f t="shared" si="64"/>
        <v>3129594444.5879416</v>
      </c>
      <c r="AC92" s="258">
        <f t="shared" si="20"/>
        <v>2624085958.2480001</v>
      </c>
      <c r="AD92" s="257">
        <f t="shared" si="21"/>
        <v>2785933838.2970901</v>
      </c>
      <c r="AE92" s="257">
        <f t="shared" si="65"/>
        <v>2957764141.4425163</v>
      </c>
      <c r="AF92" s="257">
        <f t="shared" si="66"/>
        <v>3516301187.9921165</v>
      </c>
      <c r="AG92" s="257"/>
      <c r="AH92" s="32" t="str">
        <f t="shared" si="22"/>
        <v>BERTAHAP</v>
      </c>
      <c r="AI92" s="259">
        <f t="shared" si="23"/>
        <v>0</v>
      </c>
      <c r="AJ92" s="260">
        <v>2</v>
      </c>
      <c r="AK92" s="261"/>
      <c r="AL92" s="257" t="e">
        <f>IF(AK92&gt;#REF!,"LB","KR")</f>
        <v>#REF!</v>
      </c>
      <c r="AM92" s="51">
        <f t="shared" si="24"/>
        <v>2412085000</v>
      </c>
      <c r="AN92" s="51">
        <f t="shared" si="24"/>
        <v>2718805000</v>
      </c>
      <c r="AO92" s="51">
        <f t="shared" si="24"/>
        <v>2886495000</v>
      </c>
      <c r="AP92" s="418">
        <f t="shared" si="24"/>
        <v>3064528000</v>
      </c>
      <c r="AQ92" s="418">
        <f t="shared" si="67"/>
        <v>2886495000</v>
      </c>
      <c r="AR92" s="51">
        <f t="shared" si="67"/>
        <v>3064528000</v>
      </c>
      <c r="AS92" s="51">
        <f t="shared" si="67"/>
        <v>3253541000</v>
      </c>
      <c r="AT92" s="42"/>
      <c r="AU92" s="42"/>
      <c r="AV92" s="297">
        <f t="shared" si="68"/>
        <v>-1856664.5930999964</v>
      </c>
      <c r="AW92" s="297"/>
      <c r="AX92" s="297"/>
      <c r="AY92" s="297"/>
      <c r="AZ92" s="297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3"/>
      <c r="BY92" s="429" t="s">
        <v>53</v>
      </c>
      <c r="BZ92" s="424"/>
      <c r="CA92" s="425"/>
      <c r="CB92" s="424"/>
      <c r="CC92" s="424"/>
      <c r="CD92" s="424"/>
      <c r="CE92" s="424"/>
      <c r="CF92" s="424"/>
      <c r="CG92" s="424"/>
      <c r="CH92" s="424"/>
      <c r="CI92" s="424"/>
      <c r="CJ92" s="42"/>
      <c r="CK92" s="418">
        <f t="shared" si="75"/>
        <v>3253541096.7252483</v>
      </c>
      <c r="CL92" s="42">
        <f t="shared" si="76"/>
        <v>3059685000</v>
      </c>
      <c r="CM92" s="42">
        <f t="shared" si="76"/>
        <v>3248400000</v>
      </c>
      <c r="CN92" s="43">
        <f t="shared" si="26"/>
        <v>45895275</v>
      </c>
      <c r="CO92" s="43">
        <f t="shared" si="27"/>
        <v>32484000</v>
      </c>
      <c r="CP92" s="43">
        <f t="shared" si="28"/>
        <v>72162375</v>
      </c>
      <c r="CQ92" s="43">
        <f t="shared" si="29"/>
        <v>63844333.333333336</v>
      </c>
      <c r="CR92" s="420">
        <f t="shared" si="30"/>
        <v>3448754000</v>
      </c>
      <c r="CT92" s="250" t="s">
        <v>149</v>
      </c>
      <c r="CU92" s="251" t="s">
        <v>35</v>
      </c>
      <c r="CV92" s="252"/>
      <c r="CW92" s="40" t="s">
        <v>42</v>
      </c>
      <c r="CX92" s="253">
        <f t="shared" si="31"/>
        <v>0</v>
      </c>
      <c r="CY92" s="253">
        <f t="shared" si="32"/>
        <v>0</v>
      </c>
      <c r="CZ92" s="254">
        <f t="shared" si="33"/>
        <v>27506142.120000001</v>
      </c>
      <c r="DA92" s="254">
        <f t="shared" si="34"/>
        <v>0</v>
      </c>
      <c r="DB92" s="255">
        <f t="shared" si="35"/>
        <v>0</v>
      </c>
      <c r="DC92" s="256">
        <f t="shared" si="114"/>
        <v>0</v>
      </c>
      <c r="DD92" s="257">
        <f t="shared" si="37"/>
        <v>24364489.972377934</v>
      </c>
      <c r="DE92" s="257">
        <f t="shared" si="38"/>
        <v>27462673.064623922</v>
      </c>
      <c r="DF92" s="257">
        <f t="shared" si="39"/>
        <v>0</v>
      </c>
      <c r="DG92" s="257">
        <f t="shared" si="40"/>
        <v>30954820.425523225</v>
      </c>
      <c r="DH92" s="258">
        <f t="shared" si="41"/>
        <v>0</v>
      </c>
      <c r="DI92" s="257">
        <f t="shared" si="41"/>
        <v>30954820.425523225</v>
      </c>
      <c r="DJ92" s="257">
        <f t="shared" si="42"/>
        <v>32864046.016027961</v>
      </c>
      <c r="DK92" s="257"/>
      <c r="DL92" s="257">
        <f t="shared" si="43"/>
        <v>0</v>
      </c>
      <c r="DM92" s="257">
        <f t="shared" si="44"/>
        <v>0</v>
      </c>
      <c r="DN92" s="257">
        <f t="shared" si="45"/>
        <v>0</v>
      </c>
      <c r="DO92" s="258">
        <f t="shared" si="46"/>
        <v>0</v>
      </c>
      <c r="DP92" s="258">
        <f t="shared" si="47"/>
        <v>0</v>
      </c>
      <c r="DQ92" s="257">
        <f t="shared" si="48"/>
        <v>0</v>
      </c>
      <c r="DR92" s="257">
        <f t="shared" si="49"/>
        <v>0</v>
      </c>
      <c r="DS92" s="257"/>
      <c r="DT92" s="32" t="str">
        <f t="shared" si="50"/>
        <v>BERTAHAP</v>
      </c>
      <c r="DU92" s="259">
        <f t="shared" si="51"/>
        <v>0</v>
      </c>
      <c r="DV92" s="260">
        <v>2</v>
      </c>
      <c r="DW92" s="261"/>
      <c r="DX92" s="257" t="str">
        <f t="shared" ref="DX92:DX100" si="115">IF(DW92&gt;$BC$42,"LB","KR")</f>
        <v>KR</v>
      </c>
      <c r="DY92" s="261">
        <f t="shared" si="101"/>
        <v>0</v>
      </c>
      <c r="DZ92" s="261">
        <f t="shared" si="101"/>
        <v>0</v>
      </c>
      <c r="EA92" s="261">
        <f t="shared" si="101"/>
        <v>0</v>
      </c>
      <c r="EB92" s="262">
        <f t="shared" si="100"/>
        <v>0</v>
      </c>
      <c r="EC92" s="262">
        <f t="shared" si="100"/>
        <v>0</v>
      </c>
      <c r="ED92" s="261">
        <f t="shared" si="100"/>
        <v>0</v>
      </c>
      <c r="EE92" s="261">
        <f t="shared" si="100"/>
        <v>0</v>
      </c>
      <c r="EF92" s="261">
        <f t="shared" si="77"/>
        <v>0</v>
      </c>
      <c r="EG92" s="51">
        <f t="shared" si="78"/>
        <v>0</v>
      </c>
      <c r="EH92" s="42">
        <f t="shared" si="78"/>
        <v>0</v>
      </c>
      <c r="EI92" s="58">
        <f t="shared" si="54"/>
        <v>0</v>
      </c>
      <c r="EJ92" s="58">
        <f t="shared" si="55"/>
        <v>0</v>
      </c>
      <c r="EK92" s="336">
        <f t="shared" si="56"/>
        <v>0</v>
      </c>
      <c r="EL92" s="131">
        <f t="shared" si="57"/>
        <v>0</v>
      </c>
      <c r="EM92" s="5">
        <f t="shared" si="58"/>
        <v>0</v>
      </c>
      <c r="EN92" s="5">
        <f t="shared" si="59"/>
        <v>0</v>
      </c>
      <c r="EO92" s="266">
        <f t="shared" si="79"/>
        <v>0</v>
      </c>
    </row>
    <row r="93" spans="1:145">
      <c r="A93" s="3">
        <f t="shared" si="60"/>
        <v>54</v>
      </c>
      <c r="B93" s="249">
        <v>6</v>
      </c>
      <c r="C93" s="522"/>
      <c r="D93" s="250" t="s">
        <v>145</v>
      </c>
      <c r="E93" s="285">
        <v>11</v>
      </c>
      <c r="F93" s="252"/>
      <c r="G93" s="40" t="s">
        <v>62</v>
      </c>
      <c r="H93" s="253">
        <f t="shared" si="5"/>
        <v>101</v>
      </c>
      <c r="I93" s="253">
        <f t="shared" si="6"/>
        <v>90</v>
      </c>
      <c r="J93" s="254">
        <f t="shared" si="7"/>
        <v>27506142.120000001</v>
      </c>
      <c r="K93" s="254">
        <f t="shared" si="8"/>
        <v>1</v>
      </c>
      <c r="L93" s="255">
        <f t="shared" si="9"/>
        <v>1.06</v>
      </c>
      <c r="M93" s="256">
        <f t="shared" si="112"/>
        <v>1</v>
      </c>
      <c r="N93" s="257">
        <f t="shared" si="11"/>
        <v>24364489.972377934</v>
      </c>
      <c r="O93" s="257">
        <f t="shared" si="12"/>
        <v>27462673.064623922</v>
      </c>
      <c r="P93" s="257">
        <f t="shared" si="13"/>
        <v>29156510.647200003</v>
      </c>
      <c r="Q93" s="257">
        <f t="shared" si="14"/>
        <v>30954820.425523225</v>
      </c>
      <c r="R93" s="257">
        <f t="shared" si="61"/>
        <v>34773271.606532685</v>
      </c>
      <c r="S93" s="258">
        <f t="shared" si="15"/>
        <v>29156510.647200003</v>
      </c>
      <c r="T93" s="257">
        <f t="shared" si="15"/>
        <v>30954820.425523225</v>
      </c>
      <c r="U93" s="257">
        <f t="shared" si="16"/>
        <v>32864046.016027961</v>
      </c>
      <c r="V93" s="257">
        <f t="shared" si="62"/>
        <v>39070013.199912407</v>
      </c>
      <c r="W93" s="257"/>
      <c r="X93" s="257">
        <f t="shared" si="17"/>
        <v>2192804097.5140142</v>
      </c>
      <c r="Y93" s="257">
        <f t="shared" si="18"/>
        <v>2471640575.816153</v>
      </c>
      <c r="Z93" s="257">
        <f t="shared" si="19"/>
        <v>2624085958.2480001</v>
      </c>
      <c r="AA93" s="258">
        <f t="shared" si="63"/>
        <v>2785933838.2970901</v>
      </c>
      <c r="AB93" s="258">
        <f t="shared" si="64"/>
        <v>3129594444.5879416</v>
      </c>
      <c r="AC93" s="258">
        <f t="shared" si="20"/>
        <v>2624085958.2480001</v>
      </c>
      <c r="AD93" s="257">
        <f t="shared" si="21"/>
        <v>2785933838.2970901</v>
      </c>
      <c r="AE93" s="257">
        <f t="shared" si="65"/>
        <v>2957764141.4425163</v>
      </c>
      <c r="AF93" s="257">
        <f t="shared" si="66"/>
        <v>3516301187.9921165</v>
      </c>
      <c r="AG93" s="257"/>
      <c r="AH93" s="32" t="str">
        <f t="shared" si="22"/>
        <v>BERTAHAP</v>
      </c>
      <c r="AI93" s="259">
        <f t="shared" si="23"/>
        <v>0</v>
      </c>
      <c r="AJ93" s="260">
        <v>2</v>
      </c>
      <c r="AK93" s="261"/>
      <c r="AL93" s="257" t="e">
        <f>IF(AK93&gt;#REF!,"LB","KR")</f>
        <v>#REF!</v>
      </c>
      <c r="AM93" s="51">
        <f t="shared" si="24"/>
        <v>2412085000</v>
      </c>
      <c r="AN93" s="51">
        <f t="shared" si="24"/>
        <v>2718805000</v>
      </c>
      <c r="AO93" s="51">
        <f t="shared" si="24"/>
        <v>2886495000</v>
      </c>
      <c r="AP93" s="418">
        <f t="shared" si="24"/>
        <v>3064528000</v>
      </c>
      <c r="AQ93" s="418">
        <f t="shared" si="67"/>
        <v>2886495000</v>
      </c>
      <c r="AR93" s="51">
        <f t="shared" si="67"/>
        <v>3064528000</v>
      </c>
      <c r="AS93" s="51">
        <f t="shared" si="67"/>
        <v>3253541000</v>
      </c>
      <c r="AT93" s="42"/>
      <c r="AU93" s="42"/>
      <c r="AV93" s="297">
        <f t="shared" si="68"/>
        <v>-1856664.5930999964</v>
      </c>
      <c r="AW93" s="297"/>
      <c r="AX93" s="297"/>
      <c r="AY93" s="297"/>
      <c r="AZ93" s="297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BX93" s="423">
        <v>15</v>
      </c>
      <c r="BY93" s="424" t="s">
        <v>147</v>
      </c>
      <c r="BZ93" s="424" t="str">
        <f t="shared" ref="BZ93:BZ98" si="116">G70</f>
        <v>3BR-1</v>
      </c>
      <c r="CA93" s="425" t="str">
        <f t="shared" ref="CA93:CA98" si="117">E70</f>
        <v>01</v>
      </c>
      <c r="CB93" s="424">
        <f t="shared" ref="CB93:CC98" si="118">H70</f>
        <v>175</v>
      </c>
      <c r="CC93" s="424">
        <f t="shared" si="118"/>
        <v>156</v>
      </c>
      <c r="CD93" s="424">
        <f t="shared" ref="CD93:CD98" si="119">P70</f>
        <v>29706633.489600003</v>
      </c>
      <c r="CE93" s="424">
        <f t="shared" ref="CE93:CH98" si="120">AM70</f>
        <v>4259833000</v>
      </c>
      <c r="CF93" s="424">
        <f t="shared" si="120"/>
        <v>4801512000</v>
      </c>
      <c r="CG93" s="424">
        <f t="shared" si="120"/>
        <v>5097659000</v>
      </c>
      <c r="CH93" s="424">
        <f t="shared" si="120"/>
        <v>5412071000</v>
      </c>
      <c r="CI93" s="424">
        <f t="shared" ref="CI93:CI98" si="121">AS70</f>
        <v>5745876000</v>
      </c>
      <c r="CJ93" s="42">
        <v>3</v>
      </c>
      <c r="CK93" s="418">
        <f t="shared" si="75"/>
        <v>3253541096.7252483</v>
      </c>
      <c r="CL93" s="42">
        <f t="shared" si="76"/>
        <v>3059685000</v>
      </c>
      <c r="CM93" s="42">
        <f t="shared" si="76"/>
        <v>3248400000</v>
      </c>
      <c r="CN93" s="43">
        <f t="shared" si="26"/>
        <v>45895275</v>
      </c>
      <c r="CO93" s="43">
        <f t="shared" si="27"/>
        <v>32484000</v>
      </c>
      <c r="CP93" s="43">
        <f t="shared" si="28"/>
        <v>72162375</v>
      </c>
      <c r="CQ93" s="43">
        <f t="shared" si="29"/>
        <v>63844333.333333336</v>
      </c>
      <c r="CR93" s="420">
        <f t="shared" si="30"/>
        <v>3448754000</v>
      </c>
      <c r="CT93" s="250" t="s">
        <v>149</v>
      </c>
      <c r="CU93" s="251" t="s">
        <v>41</v>
      </c>
      <c r="CV93" s="252"/>
      <c r="CW93" s="40" t="s">
        <v>45</v>
      </c>
      <c r="CX93" s="253">
        <f t="shared" si="31"/>
        <v>0</v>
      </c>
      <c r="CY93" s="253">
        <f t="shared" si="32"/>
        <v>0</v>
      </c>
      <c r="CZ93" s="254">
        <f t="shared" si="33"/>
        <v>27506142.120000001</v>
      </c>
      <c r="DA93" s="254">
        <f t="shared" si="34"/>
        <v>0</v>
      </c>
      <c r="DB93" s="255">
        <f t="shared" si="35"/>
        <v>0</v>
      </c>
      <c r="DC93" s="256">
        <f t="shared" si="114"/>
        <v>0</v>
      </c>
      <c r="DD93" s="257">
        <f t="shared" si="37"/>
        <v>24364489.972377934</v>
      </c>
      <c r="DE93" s="257">
        <f t="shared" si="38"/>
        <v>27462673.064623922</v>
      </c>
      <c r="DF93" s="257">
        <f t="shared" si="39"/>
        <v>0</v>
      </c>
      <c r="DG93" s="257">
        <f t="shared" si="40"/>
        <v>30954820.425523225</v>
      </c>
      <c r="DH93" s="258">
        <f t="shared" si="41"/>
        <v>0</v>
      </c>
      <c r="DI93" s="257">
        <f t="shared" si="41"/>
        <v>30954820.425523225</v>
      </c>
      <c r="DJ93" s="257">
        <f t="shared" si="42"/>
        <v>32864046.016027961</v>
      </c>
      <c r="DK93" s="257"/>
      <c r="DL93" s="257">
        <f t="shared" si="43"/>
        <v>0</v>
      </c>
      <c r="DM93" s="257">
        <f t="shared" si="44"/>
        <v>0</v>
      </c>
      <c r="DN93" s="257">
        <f t="shared" si="45"/>
        <v>0</v>
      </c>
      <c r="DO93" s="258">
        <f t="shared" si="46"/>
        <v>0</v>
      </c>
      <c r="DP93" s="258">
        <f t="shared" si="47"/>
        <v>0</v>
      </c>
      <c r="DQ93" s="257">
        <f t="shared" si="48"/>
        <v>0</v>
      </c>
      <c r="DR93" s="257">
        <f t="shared" si="49"/>
        <v>0</v>
      </c>
      <c r="DS93" s="257"/>
      <c r="DT93" s="32" t="str">
        <f t="shared" si="50"/>
        <v>BERTAHAP</v>
      </c>
      <c r="DU93" s="259">
        <f t="shared" si="51"/>
        <v>0</v>
      </c>
      <c r="DV93" s="260">
        <v>2</v>
      </c>
      <c r="DW93" s="261"/>
      <c r="DX93" s="257" t="str">
        <f t="shared" si="115"/>
        <v>KR</v>
      </c>
      <c r="DY93" s="261">
        <f t="shared" si="101"/>
        <v>0</v>
      </c>
      <c r="DZ93" s="261">
        <f t="shared" si="101"/>
        <v>0</v>
      </c>
      <c r="EA93" s="261">
        <f t="shared" si="101"/>
        <v>0</v>
      </c>
      <c r="EB93" s="262">
        <f t="shared" si="100"/>
        <v>0</v>
      </c>
      <c r="EC93" s="262">
        <f t="shared" si="100"/>
        <v>0</v>
      </c>
      <c r="ED93" s="261">
        <f t="shared" si="100"/>
        <v>0</v>
      </c>
      <c r="EE93" s="261">
        <f t="shared" si="100"/>
        <v>0</v>
      </c>
      <c r="EF93" s="261">
        <f t="shared" si="77"/>
        <v>0</v>
      </c>
      <c r="EG93" s="51">
        <f t="shared" si="78"/>
        <v>0</v>
      </c>
      <c r="EH93" s="42">
        <f t="shared" si="78"/>
        <v>0</v>
      </c>
      <c r="EI93" s="58">
        <f t="shared" si="54"/>
        <v>0</v>
      </c>
      <c r="EJ93" s="58">
        <f t="shared" si="55"/>
        <v>0</v>
      </c>
      <c r="EK93" s="336">
        <f t="shared" si="56"/>
        <v>0</v>
      </c>
      <c r="EL93" s="131">
        <f t="shared" si="57"/>
        <v>0</v>
      </c>
      <c r="EM93" s="5">
        <f t="shared" si="58"/>
        <v>0</v>
      </c>
      <c r="EN93" s="5">
        <f t="shared" si="59"/>
        <v>0</v>
      </c>
      <c r="EO93" s="266">
        <f t="shared" si="79"/>
        <v>0</v>
      </c>
    </row>
    <row r="94" spans="1:145">
      <c r="A94" s="3">
        <f t="shared" si="60"/>
        <v>55</v>
      </c>
      <c r="B94" s="249">
        <v>7</v>
      </c>
      <c r="C94" s="522"/>
      <c r="D94" s="250" t="s">
        <v>145</v>
      </c>
      <c r="E94" s="285">
        <v>19</v>
      </c>
      <c r="F94" s="252"/>
      <c r="G94" s="40" t="s">
        <v>78</v>
      </c>
      <c r="H94" s="253">
        <f t="shared" si="5"/>
        <v>138</v>
      </c>
      <c r="I94" s="253">
        <f t="shared" si="6"/>
        <v>120</v>
      </c>
      <c r="J94" s="254">
        <f t="shared" si="7"/>
        <v>27506142.120000001</v>
      </c>
      <c r="K94" s="254">
        <f t="shared" si="8"/>
        <v>1</v>
      </c>
      <c r="L94" s="255">
        <f t="shared" si="9"/>
        <v>1.06</v>
      </c>
      <c r="M94" s="256">
        <f t="shared" si="112"/>
        <v>1</v>
      </c>
      <c r="N94" s="257">
        <f t="shared" si="11"/>
        <v>24364489.972377934</v>
      </c>
      <c r="O94" s="257">
        <f t="shared" si="12"/>
        <v>27462673.064623922</v>
      </c>
      <c r="P94" s="257">
        <f t="shared" si="13"/>
        <v>29156510.647200003</v>
      </c>
      <c r="Q94" s="257">
        <f t="shared" si="14"/>
        <v>30954820.425523225</v>
      </c>
      <c r="R94" s="257">
        <f t="shared" si="61"/>
        <v>34773271.606532685</v>
      </c>
      <c r="S94" s="258">
        <f t="shared" si="15"/>
        <v>29156510.647200003</v>
      </c>
      <c r="T94" s="257">
        <f t="shared" si="15"/>
        <v>30954820.425523225</v>
      </c>
      <c r="U94" s="257">
        <f t="shared" si="16"/>
        <v>32864046.016027961</v>
      </c>
      <c r="V94" s="257">
        <f t="shared" si="62"/>
        <v>39070013.199912407</v>
      </c>
      <c r="W94" s="257"/>
      <c r="X94" s="257">
        <f t="shared" si="17"/>
        <v>2923738796.6853518</v>
      </c>
      <c r="Y94" s="257">
        <f t="shared" si="18"/>
        <v>3295520767.7548704</v>
      </c>
      <c r="Z94" s="257">
        <f t="shared" si="19"/>
        <v>3498781277.6640005</v>
      </c>
      <c r="AA94" s="258">
        <f t="shared" si="63"/>
        <v>3714578451.0627871</v>
      </c>
      <c r="AB94" s="258">
        <f t="shared" si="64"/>
        <v>4172792592.7839222</v>
      </c>
      <c r="AC94" s="258">
        <f t="shared" si="20"/>
        <v>3498781277.6640005</v>
      </c>
      <c r="AD94" s="257">
        <f t="shared" si="21"/>
        <v>3714578451.0627871</v>
      </c>
      <c r="AE94" s="257">
        <f t="shared" si="65"/>
        <v>3943685521.9233551</v>
      </c>
      <c r="AF94" s="257">
        <f t="shared" si="66"/>
        <v>4688401583.9894886</v>
      </c>
      <c r="AG94" s="257"/>
      <c r="AH94" s="32" t="str">
        <f t="shared" si="22"/>
        <v>BERTAHAP</v>
      </c>
      <c r="AI94" s="259">
        <f t="shared" si="23"/>
        <v>0</v>
      </c>
      <c r="AJ94" s="260">
        <v>2</v>
      </c>
      <c r="AK94" s="261"/>
      <c r="AL94" s="257" t="e">
        <f>IF(AK94&gt;#REF!,"LB","KR")</f>
        <v>#REF!</v>
      </c>
      <c r="AM94" s="51">
        <f t="shared" si="24"/>
        <v>3216113000</v>
      </c>
      <c r="AN94" s="51">
        <f t="shared" si="24"/>
        <v>3625073000</v>
      </c>
      <c r="AO94" s="51">
        <f t="shared" si="24"/>
        <v>3848660000</v>
      </c>
      <c r="AP94" s="418">
        <f t="shared" si="24"/>
        <v>4086037000</v>
      </c>
      <c r="AQ94" s="418">
        <f t="shared" si="67"/>
        <v>3848660000</v>
      </c>
      <c r="AR94" s="51">
        <f t="shared" si="67"/>
        <v>4086037000</v>
      </c>
      <c r="AS94" s="51">
        <f t="shared" si="67"/>
        <v>4338055000</v>
      </c>
      <c r="AT94" s="42"/>
      <c r="AU94" s="42"/>
      <c r="AV94" s="297">
        <f t="shared" si="68"/>
        <v>-1856664.5930999964</v>
      </c>
      <c r="AW94" s="297"/>
      <c r="AX94" s="297"/>
      <c r="AY94" s="297"/>
      <c r="AZ94" s="297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3">
        <v>16</v>
      </c>
      <c r="BY94" s="429" t="s">
        <v>148</v>
      </c>
      <c r="BZ94" s="424" t="str">
        <f t="shared" si="116"/>
        <v>2BR-3</v>
      </c>
      <c r="CA94" s="425" t="str">
        <f t="shared" si="117"/>
        <v>03</v>
      </c>
      <c r="CB94" s="424">
        <f t="shared" si="118"/>
        <v>85</v>
      </c>
      <c r="CC94" s="424">
        <f t="shared" si="118"/>
        <v>74</v>
      </c>
      <c r="CD94" s="424">
        <f t="shared" si="119"/>
        <v>29156510.647200003</v>
      </c>
      <c r="CE94" s="424">
        <f t="shared" si="120"/>
        <v>1983270000</v>
      </c>
      <c r="CF94" s="424">
        <f t="shared" si="120"/>
        <v>2235462000</v>
      </c>
      <c r="CG94" s="424">
        <f t="shared" si="120"/>
        <v>2373340000</v>
      </c>
      <c r="CH94" s="424">
        <f t="shared" si="120"/>
        <v>2519723000</v>
      </c>
      <c r="CI94" s="424">
        <f t="shared" si="121"/>
        <v>2675134000</v>
      </c>
      <c r="CJ94" s="42">
        <v>6</v>
      </c>
      <c r="CK94" s="418">
        <f t="shared" si="75"/>
        <v>4338054441.7410917</v>
      </c>
      <c r="CL94" s="42">
        <f t="shared" si="76"/>
        <v>4079580000</v>
      </c>
      <c r="CM94" s="42">
        <f t="shared" si="76"/>
        <v>4331200000</v>
      </c>
      <c r="CN94" s="43">
        <f t="shared" si="26"/>
        <v>61193700</v>
      </c>
      <c r="CO94" s="43">
        <f t="shared" si="27"/>
        <v>43312000</v>
      </c>
      <c r="CP94" s="43">
        <f t="shared" si="28"/>
        <v>96216500</v>
      </c>
      <c r="CQ94" s="43">
        <f t="shared" si="29"/>
        <v>85125770.833333328</v>
      </c>
      <c r="CR94" s="420">
        <f t="shared" si="30"/>
        <v>4598339000</v>
      </c>
      <c r="CT94" s="250" t="s">
        <v>149</v>
      </c>
      <c r="CU94" s="251">
        <v>10</v>
      </c>
      <c r="CV94" s="252"/>
      <c r="CW94" s="40" t="s">
        <v>48</v>
      </c>
      <c r="CX94" s="253">
        <f t="shared" si="31"/>
        <v>0</v>
      </c>
      <c r="CY94" s="253">
        <f t="shared" si="32"/>
        <v>0</v>
      </c>
      <c r="CZ94" s="254">
        <f t="shared" si="33"/>
        <v>27506142.120000001</v>
      </c>
      <c r="DA94" s="254">
        <f t="shared" si="34"/>
        <v>0</v>
      </c>
      <c r="DB94" s="255">
        <f t="shared" si="35"/>
        <v>0</v>
      </c>
      <c r="DC94" s="256">
        <f t="shared" si="114"/>
        <v>0</v>
      </c>
      <c r="DD94" s="257">
        <f t="shared" si="37"/>
        <v>24364489.972377934</v>
      </c>
      <c r="DE94" s="257">
        <f t="shared" si="38"/>
        <v>27462673.064623922</v>
      </c>
      <c r="DF94" s="257">
        <f t="shared" si="39"/>
        <v>0</v>
      </c>
      <c r="DG94" s="257">
        <f t="shared" si="40"/>
        <v>30954820.425523225</v>
      </c>
      <c r="DH94" s="258">
        <f t="shared" si="41"/>
        <v>0</v>
      </c>
      <c r="DI94" s="257">
        <f t="shared" si="41"/>
        <v>30954820.425523225</v>
      </c>
      <c r="DJ94" s="257">
        <f t="shared" si="42"/>
        <v>32864046.016027961</v>
      </c>
      <c r="DK94" s="257"/>
      <c r="DL94" s="257">
        <f t="shared" si="43"/>
        <v>0</v>
      </c>
      <c r="DM94" s="257">
        <f t="shared" si="44"/>
        <v>0</v>
      </c>
      <c r="DN94" s="257">
        <f t="shared" si="45"/>
        <v>0</v>
      </c>
      <c r="DO94" s="258">
        <f t="shared" si="46"/>
        <v>0</v>
      </c>
      <c r="DP94" s="258">
        <f t="shared" si="47"/>
        <v>0</v>
      </c>
      <c r="DQ94" s="257">
        <f t="shared" si="48"/>
        <v>0</v>
      </c>
      <c r="DR94" s="257">
        <f t="shared" si="49"/>
        <v>0</v>
      </c>
      <c r="DS94" s="257"/>
      <c r="DT94" s="32" t="str">
        <f t="shared" si="50"/>
        <v>BERTAHAP</v>
      </c>
      <c r="DU94" s="259">
        <f t="shared" si="51"/>
        <v>0</v>
      </c>
      <c r="DV94" s="260">
        <v>2</v>
      </c>
      <c r="DW94" s="261"/>
      <c r="DX94" s="257" t="str">
        <f t="shared" si="115"/>
        <v>KR</v>
      </c>
      <c r="DY94" s="261">
        <f t="shared" si="101"/>
        <v>0</v>
      </c>
      <c r="DZ94" s="261">
        <f t="shared" si="101"/>
        <v>0</v>
      </c>
      <c r="EA94" s="261">
        <f t="shared" si="101"/>
        <v>0</v>
      </c>
      <c r="EB94" s="262">
        <f t="shared" si="100"/>
        <v>0</v>
      </c>
      <c r="EC94" s="262">
        <f t="shared" si="100"/>
        <v>0</v>
      </c>
      <c r="ED94" s="261">
        <f t="shared" si="100"/>
        <v>0</v>
      </c>
      <c r="EE94" s="261">
        <f t="shared" si="100"/>
        <v>0</v>
      </c>
      <c r="EF94" s="261">
        <f t="shared" si="77"/>
        <v>0</v>
      </c>
      <c r="EG94" s="51">
        <f t="shared" si="78"/>
        <v>0</v>
      </c>
      <c r="EH94" s="42">
        <f t="shared" si="78"/>
        <v>0</v>
      </c>
      <c r="EI94" s="58">
        <f t="shared" si="54"/>
        <v>0</v>
      </c>
      <c r="EJ94" s="58">
        <f t="shared" si="55"/>
        <v>0</v>
      </c>
      <c r="EK94" s="336">
        <f t="shared" si="56"/>
        <v>0</v>
      </c>
      <c r="EL94" s="131">
        <f t="shared" si="57"/>
        <v>0</v>
      </c>
      <c r="EM94" s="5">
        <f t="shared" si="58"/>
        <v>0</v>
      </c>
      <c r="EN94" s="5">
        <f t="shared" si="59"/>
        <v>0</v>
      </c>
      <c r="EO94" s="266">
        <f t="shared" si="79"/>
        <v>0</v>
      </c>
    </row>
    <row r="95" spans="1:145">
      <c r="A95" s="3">
        <f t="shared" si="60"/>
        <v>56</v>
      </c>
      <c r="B95" s="249">
        <v>8</v>
      </c>
      <c r="C95" s="522"/>
      <c r="D95" s="250" t="s">
        <v>145</v>
      </c>
      <c r="E95" s="285">
        <v>21</v>
      </c>
      <c r="F95" s="252"/>
      <c r="G95" s="40" t="s">
        <v>84</v>
      </c>
      <c r="H95" s="253">
        <f t="shared" si="5"/>
        <v>132</v>
      </c>
      <c r="I95" s="253">
        <f t="shared" si="6"/>
        <v>112</v>
      </c>
      <c r="J95" s="254">
        <f t="shared" si="7"/>
        <v>27506142.120000001</v>
      </c>
      <c r="K95" s="254">
        <f t="shared" si="8"/>
        <v>3</v>
      </c>
      <c r="L95" s="255">
        <f t="shared" si="9"/>
        <v>1.1000000000000001</v>
      </c>
      <c r="M95" s="256">
        <f t="shared" si="112"/>
        <v>1</v>
      </c>
      <c r="N95" s="257">
        <f t="shared" si="11"/>
        <v>25283904.688316725</v>
      </c>
      <c r="O95" s="257">
        <f t="shared" si="12"/>
        <v>28499000.350081429</v>
      </c>
      <c r="P95" s="257">
        <f t="shared" si="13"/>
        <v>30256756.332000002</v>
      </c>
      <c r="Q95" s="257">
        <f t="shared" si="14"/>
        <v>32122926.856675044</v>
      </c>
      <c r="R95" s="257">
        <f t="shared" si="61"/>
        <v>36085470.535081089</v>
      </c>
      <c r="S95" s="258">
        <f t="shared" si="15"/>
        <v>30256756.332000002</v>
      </c>
      <c r="T95" s="257">
        <f t="shared" si="15"/>
        <v>32122926.856675044</v>
      </c>
      <c r="U95" s="257">
        <f t="shared" si="16"/>
        <v>34104198.695878074</v>
      </c>
      <c r="V95" s="257">
        <f t="shared" si="62"/>
        <v>40544353.320663817</v>
      </c>
      <c r="W95" s="257"/>
      <c r="X95" s="257">
        <f t="shared" si="17"/>
        <v>2831797325.0914731</v>
      </c>
      <c r="Y95" s="257">
        <f t="shared" si="18"/>
        <v>3191888039.2091198</v>
      </c>
      <c r="Z95" s="257">
        <f t="shared" si="19"/>
        <v>3388756709.184</v>
      </c>
      <c r="AA95" s="258">
        <f t="shared" si="63"/>
        <v>3597767807.9476051</v>
      </c>
      <c r="AB95" s="258">
        <f t="shared" si="64"/>
        <v>4041572699.9290819</v>
      </c>
      <c r="AC95" s="258">
        <f t="shared" si="20"/>
        <v>3388756709.184</v>
      </c>
      <c r="AD95" s="257">
        <f t="shared" si="21"/>
        <v>3597767807.9476051</v>
      </c>
      <c r="AE95" s="257">
        <f t="shared" si="65"/>
        <v>3819670253.938344</v>
      </c>
      <c r="AF95" s="257">
        <f t="shared" si="66"/>
        <v>4540967571.9143476</v>
      </c>
      <c r="AG95" s="257"/>
      <c r="AH95" s="32" t="str">
        <f t="shared" si="22"/>
        <v>BERTAHAP</v>
      </c>
      <c r="AI95" s="259">
        <f t="shared" si="23"/>
        <v>0</v>
      </c>
      <c r="AJ95" s="260">
        <v>2</v>
      </c>
      <c r="AK95" s="261"/>
      <c r="AL95" s="257" t="e">
        <f>IF(AK95&gt;#REF!,"LB","KR")</f>
        <v>#REF!</v>
      </c>
      <c r="AM95" s="51">
        <f t="shared" si="24"/>
        <v>3114978000</v>
      </c>
      <c r="AN95" s="51">
        <f t="shared" si="24"/>
        <v>3511077000</v>
      </c>
      <c r="AO95" s="51">
        <f t="shared" si="24"/>
        <v>3727633000</v>
      </c>
      <c r="AP95" s="418">
        <f t="shared" si="24"/>
        <v>3957545000</v>
      </c>
      <c r="AQ95" s="418">
        <f t="shared" si="67"/>
        <v>3727633000</v>
      </c>
      <c r="AR95" s="51">
        <f t="shared" si="67"/>
        <v>3957545000</v>
      </c>
      <c r="AS95" s="51">
        <f t="shared" si="67"/>
        <v>4201638000</v>
      </c>
      <c r="AT95" s="42"/>
      <c r="AU95" s="42"/>
      <c r="AV95" s="297">
        <f t="shared" si="68"/>
        <v>-756418.90829999745</v>
      </c>
      <c r="AW95" s="297"/>
      <c r="AX95" s="297"/>
      <c r="AY95" s="297"/>
      <c r="AZ95" s="297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6"/>
      <c r="BY95" s="429"/>
      <c r="BZ95" s="424" t="str">
        <f t="shared" si="116"/>
        <v>2BR-5</v>
      </c>
      <c r="CA95" s="425" t="str">
        <f t="shared" si="117"/>
        <v>05</v>
      </c>
      <c r="CB95" s="424">
        <f t="shared" si="118"/>
        <v>85</v>
      </c>
      <c r="CC95" s="424">
        <f t="shared" si="118"/>
        <v>74</v>
      </c>
      <c r="CD95" s="424">
        <f t="shared" si="119"/>
        <v>29156510.647200003</v>
      </c>
      <c r="CE95" s="424">
        <f t="shared" si="120"/>
        <v>1983270000</v>
      </c>
      <c r="CF95" s="424">
        <f t="shared" si="120"/>
        <v>2235462000</v>
      </c>
      <c r="CG95" s="424">
        <f t="shared" si="120"/>
        <v>2373340000</v>
      </c>
      <c r="CH95" s="424">
        <f t="shared" si="120"/>
        <v>2519723000</v>
      </c>
      <c r="CI95" s="424">
        <f t="shared" si="121"/>
        <v>2675134000</v>
      </c>
      <c r="CJ95" s="42"/>
      <c r="CK95" s="418">
        <f t="shared" si="75"/>
        <v>4201637348.2766428</v>
      </c>
      <c r="CL95" s="42">
        <f t="shared" si="76"/>
        <v>3951291000</v>
      </c>
      <c r="CM95" s="42">
        <f t="shared" si="76"/>
        <v>4194998000</v>
      </c>
      <c r="CN95" s="43">
        <f t="shared" si="26"/>
        <v>59269365</v>
      </c>
      <c r="CO95" s="43">
        <f t="shared" si="27"/>
        <v>41949980</v>
      </c>
      <c r="CP95" s="43">
        <f t="shared" si="28"/>
        <v>93190825</v>
      </c>
      <c r="CQ95" s="43">
        <f t="shared" si="29"/>
        <v>82448854.166666672</v>
      </c>
      <c r="CR95" s="420">
        <f t="shared" si="30"/>
        <v>4453736000</v>
      </c>
      <c r="CT95" s="250" t="s">
        <v>149</v>
      </c>
      <c r="CU95" s="285">
        <v>12</v>
      </c>
      <c r="CV95" s="252"/>
      <c r="CW95" s="40" t="s">
        <v>50</v>
      </c>
      <c r="CX95" s="253">
        <f t="shared" si="31"/>
        <v>0</v>
      </c>
      <c r="CY95" s="253">
        <f t="shared" si="32"/>
        <v>0</v>
      </c>
      <c r="CZ95" s="254">
        <f t="shared" si="33"/>
        <v>27506142.120000001</v>
      </c>
      <c r="DA95" s="254">
        <f t="shared" si="34"/>
        <v>0</v>
      </c>
      <c r="DB95" s="255">
        <f t="shared" si="35"/>
        <v>0</v>
      </c>
      <c r="DC95" s="256">
        <f t="shared" si="114"/>
        <v>0</v>
      </c>
      <c r="DD95" s="257">
        <f t="shared" si="37"/>
        <v>25283904.688316725</v>
      </c>
      <c r="DE95" s="257">
        <f t="shared" si="38"/>
        <v>28499000.350081429</v>
      </c>
      <c r="DF95" s="257">
        <f t="shared" si="39"/>
        <v>0</v>
      </c>
      <c r="DG95" s="257">
        <f t="shared" si="40"/>
        <v>32122926.856675044</v>
      </c>
      <c r="DH95" s="258">
        <f t="shared" si="41"/>
        <v>0</v>
      </c>
      <c r="DI95" s="257">
        <f t="shared" si="41"/>
        <v>32122926.856675044</v>
      </c>
      <c r="DJ95" s="257">
        <f t="shared" si="42"/>
        <v>34104198.695878074</v>
      </c>
      <c r="DK95" s="257"/>
      <c r="DL95" s="257">
        <f t="shared" si="43"/>
        <v>0</v>
      </c>
      <c r="DM95" s="257">
        <f t="shared" si="44"/>
        <v>0</v>
      </c>
      <c r="DN95" s="257">
        <f t="shared" si="45"/>
        <v>0</v>
      </c>
      <c r="DO95" s="258">
        <f t="shared" si="46"/>
        <v>0</v>
      </c>
      <c r="DP95" s="258">
        <f t="shared" si="47"/>
        <v>0</v>
      </c>
      <c r="DQ95" s="257">
        <f t="shared" si="48"/>
        <v>0</v>
      </c>
      <c r="DR95" s="257">
        <f t="shared" si="49"/>
        <v>0</v>
      </c>
      <c r="DS95" s="257"/>
      <c r="DT95" s="32" t="str">
        <f t="shared" si="50"/>
        <v>BERTAHAP</v>
      </c>
      <c r="DU95" s="259">
        <f t="shared" si="51"/>
        <v>0</v>
      </c>
      <c r="DV95" s="260">
        <v>2</v>
      </c>
      <c r="DW95" s="261"/>
      <c r="DX95" s="257" t="str">
        <f t="shared" si="115"/>
        <v>KR</v>
      </c>
      <c r="DY95" s="261">
        <f t="shared" si="101"/>
        <v>0</v>
      </c>
      <c r="DZ95" s="261">
        <f t="shared" si="101"/>
        <v>0</v>
      </c>
      <c r="EA95" s="261">
        <f t="shared" si="101"/>
        <v>0</v>
      </c>
      <c r="EB95" s="262">
        <f t="shared" si="100"/>
        <v>0</v>
      </c>
      <c r="EC95" s="262">
        <f t="shared" si="100"/>
        <v>0</v>
      </c>
      <c r="ED95" s="261">
        <f t="shared" si="100"/>
        <v>0</v>
      </c>
      <c r="EE95" s="261">
        <f t="shared" si="100"/>
        <v>0</v>
      </c>
      <c r="EF95" s="261">
        <f t="shared" si="77"/>
        <v>0</v>
      </c>
      <c r="EG95" s="51">
        <f t="shared" si="78"/>
        <v>0</v>
      </c>
      <c r="EH95" s="42">
        <f t="shared" si="78"/>
        <v>0</v>
      </c>
      <c r="EI95" s="58">
        <f t="shared" si="54"/>
        <v>0</v>
      </c>
      <c r="EJ95" s="58">
        <f t="shared" si="55"/>
        <v>0</v>
      </c>
      <c r="EK95" s="336">
        <f t="shared" si="56"/>
        <v>0</v>
      </c>
      <c r="EL95" s="131">
        <f t="shared" si="57"/>
        <v>0</v>
      </c>
      <c r="EM95" s="5">
        <f t="shared" si="58"/>
        <v>0</v>
      </c>
      <c r="EN95" s="5">
        <f t="shared" si="59"/>
        <v>0</v>
      </c>
      <c r="EO95" s="266">
        <f t="shared" si="79"/>
        <v>0</v>
      </c>
    </row>
    <row r="96" spans="1:145">
      <c r="A96" s="3">
        <f t="shared" si="60"/>
        <v>57</v>
      </c>
      <c r="B96" s="249">
        <v>1</v>
      </c>
      <c r="C96" s="522"/>
      <c r="D96" s="250" t="s">
        <v>149</v>
      </c>
      <c r="E96" s="251" t="s">
        <v>19</v>
      </c>
      <c r="F96" s="252"/>
      <c r="G96" s="40" t="s">
        <v>72</v>
      </c>
      <c r="H96" s="253">
        <f t="shared" si="5"/>
        <v>175</v>
      </c>
      <c r="I96" s="253">
        <f t="shared" si="6"/>
        <v>156</v>
      </c>
      <c r="J96" s="254">
        <f t="shared" si="7"/>
        <v>27506142.120000001</v>
      </c>
      <c r="K96" s="254">
        <f t="shared" si="8"/>
        <v>5</v>
      </c>
      <c r="L96" s="255">
        <f t="shared" si="9"/>
        <v>1.08</v>
      </c>
      <c r="M96" s="256">
        <f t="shared" ref="M96:M103" si="122">SUMIF($AS$4:$AS$22,E96,$BE$4:$BE$22)</f>
        <v>1</v>
      </c>
      <c r="N96" s="257">
        <f t="shared" si="11"/>
        <v>24824197.330347329</v>
      </c>
      <c r="O96" s="257">
        <f t="shared" si="12"/>
        <v>27980836.707352675</v>
      </c>
      <c r="P96" s="257">
        <f t="shared" si="13"/>
        <v>29706633.489600003</v>
      </c>
      <c r="Q96" s="257">
        <f t="shared" si="14"/>
        <v>31538873.641099136</v>
      </c>
      <c r="R96" s="257">
        <f t="shared" si="61"/>
        <v>35429371.070806883</v>
      </c>
      <c r="S96" s="258">
        <f t="shared" si="15"/>
        <v>29706633.489600003</v>
      </c>
      <c r="T96" s="257">
        <f t="shared" si="15"/>
        <v>31538873.641099136</v>
      </c>
      <c r="U96" s="257">
        <f t="shared" si="16"/>
        <v>33484122.355953015</v>
      </c>
      <c r="V96" s="257">
        <f t="shared" si="62"/>
        <v>39807183.260288112</v>
      </c>
      <c r="W96" s="257"/>
      <c r="X96" s="257">
        <f t="shared" si="17"/>
        <v>3872574783.5341835</v>
      </c>
      <c r="Y96" s="257">
        <f t="shared" si="18"/>
        <v>4365010526.3470173</v>
      </c>
      <c r="Z96" s="257">
        <f t="shared" si="19"/>
        <v>4634234824.3776007</v>
      </c>
      <c r="AA96" s="258">
        <f t="shared" si="63"/>
        <v>4920064288.0114651</v>
      </c>
      <c r="AB96" s="258">
        <f t="shared" si="64"/>
        <v>5526981887.0458736</v>
      </c>
      <c r="AC96" s="258">
        <f t="shared" si="20"/>
        <v>4634234824.3776007</v>
      </c>
      <c r="AD96" s="257">
        <f t="shared" si="21"/>
        <v>4920064288.0114651</v>
      </c>
      <c r="AE96" s="257">
        <f t="shared" si="65"/>
        <v>5223523087.5286703</v>
      </c>
      <c r="AF96" s="257">
        <f t="shared" si="66"/>
        <v>6209920588.6049452</v>
      </c>
      <c r="AG96" s="257"/>
      <c r="AH96" s="32" t="str">
        <f t="shared" si="22"/>
        <v>BERTAHAP</v>
      </c>
      <c r="AI96" s="259">
        <f t="shared" si="23"/>
        <v>0</v>
      </c>
      <c r="AJ96" s="260">
        <v>2</v>
      </c>
      <c r="AK96" s="261"/>
      <c r="AL96" s="257" t="e">
        <f>IF(AK96&gt;#REF!,"LB","KR")</f>
        <v>#REF!</v>
      </c>
      <c r="AM96" s="51">
        <f t="shared" si="24"/>
        <v>4259833000</v>
      </c>
      <c r="AN96" s="51">
        <f t="shared" si="24"/>
        <v>4801512000</v>
      </c>
      <c r="AO96" s="51">
        <f t="shared" si="24"/>
        <v>5097659000</v>
      </c>
      <c r="AP96" s="418">
        <f t="shared" si="24"/>
        <v>5412071000</v>
      </c>
      <c r="AQ96" s="418">
        <f t="shared" si="67"/>
        <v>5097659000</v>
      </c>
      <c r="AR96" s="51">
        <f t="shared" si="67"/>
        <v>5412071000</v>
      </c>
      <c r="AS96" s="51">
        <f t="shared" si="67"/>
        <v>5745876000</v>
      </c>
      <c r="AT96" s="42"/>
      <c r="AU96" s="42"/>
      <c r="AV96" s="297">
        <f t="shared" si="68"/>
        <v>-1306541.7506999969</v>
      </c>
      <c r="AW96" s="297"/>
      <c r="AX96" s="297"/>
      <c r="AY96" s="297"/>
      <c r="AZ96" s="297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6"/>
      <c r="BY96" s="424"/>
      <c r="BZ96" s="424" t="str">
        <f t="shared" si="116"/>
        <v>2BR-7</v>
      </c>
      <c r="CA96" s="425" t="str">
        <f t="shared" si="117"/>
        <v>07</v>
      </c>
      <c r="CB96" s="424">
        <f t="shared" si="118"/>
        <v>101</v>
      </c>
      <c r="CC96" s="424">
        <f t="shared" si="118"/>
        <v>90</v>
      </c>
      <c r="CD96" s="424">
        <f t="shared" si="119"/>
        <v>29156510.647200003</v>
      </c>
      <c r="CE96" s="424">
        <f t="shared" si="120"/>
        <v>2412085000</v>
      </c>
      <c r="CF96" s="424">
        <f t="shared" si="120"/>
        <v>2718805000</v>
      </c>
      <c r="CG96" s="424">
        <f t="shared" si="120"/>
        <v>2886495000</v>
      </c>
      <c r="CH96" s="424">
        <f t="shared" si="120"/>
        <v>3064528000</v>
      </c>
      <c r="CI96" s="424">
        <f t="shared" si="121"/>
        <v>3253541000</v>
      </c>
      <c r="CJ96" s="42"/>
      <c r="CK96" s="418">
        <f t="shared" si="75"/>
        <v>5745875194.1228504</v>
      </c>
      <c r="CL96" s="42">
        <f t="shared" si="76"/>
        <v>5403519000</v>
      </c>
      <c r="CM96" s="42">
        <f t="shared" si="76"/>
        <v>5736796000</v>
      </c>
      <c r="CN96" s="43">
        <f t="shared" si="26"/>
        <v>81052785</v>
      </c>
      <c r="CO96" s="43">
        <f t="shared" si="27"/>
        <v>57367960</v>
      </c>
      <c r="CP96" s="43">
        <f t="shared" si="28"/>
        <v>127441475</v>
      </c>
      <c r="CQ96" s="43">
        <f t="shared" si="29"/>
        <v>112751479.16666667</v>
      </c>
      <c r="CR96" s="420">
        <f t="shared" si="30"/>
        <v>6090629000</v>
      </c>
      <c r="CT96" s="250" t="s">
        <v>149</v>
      </c>
      <c r="CU96" s="251">
        <v>16</v>
      </c>
      <c r="CV96" s="252"/>
      <c r="CW96" s="40" t="s">
        <v>52</v>
      </c>
      <c r="CX96" s="253">
        <f t="shared" si="31"/>
        <v>0</v>
      </c>
      <c r="CY96" s="253">
        <f t="shared" si="32"/>
        <v>0</v>
      </c>
      <c r="CZ96" s="254">
        <f t="shared" si="33"/>
        <v>27506142.120000001</v>
      </c>
      <c r="DA96" s="254">
        <f t="shared" si="34"/>
        <v>0</v>
      </c>
      <c r="DB96" s="255">
        <f t="shared" si="35"/>
        <v>0</v>
      </c>
      <c r="DC96" s="256">
        <f t="shared" si="114"/>
        <v>0</v>
      </c>
      <c r="DD96" s="257">
        <f t="shared" si="37"/>
        <v>24824197.330347329</v>
      </c>
      <c r="DE96" s="257">
        <f t="shared" si="38"/>
        <v>27980836.707352675</v>
      </c>
      <c r="DF96" s="257">
        <f t="shared" si="39"/>
        <v>0</v>
      </c>
      <c r="DG96" s="257">
        <f t="shared" si="40"/>
        <v>31538873.641099136</v>
      </c>
      <c r="DH96" s="258">
        <f t="shared" si="41"/>
        <v>0</v>
      </c>
      <c r="DI96" s="257">
        <f t="shared" si="41"/>
        <v>31538873.641099136</v>
      </c>
      <c r="DJ96" s="257">
        <f t="shared" si="42"/>
        <v>33484122.355953015</v>
      </c>
      <c r="DK96" s="257"/>
      <c r="DL96" s="257">
        <f t="shared" si="43"/>
        <v>0</v>
      </c>
      <c r="DM96" s="257">
        <f t="shared" si="44"/>
        <v>0</v>
      </c>
      <c r="DN96" s="257">
        <f t="shared" si="45"/>
        <v>0</v>
      </c>
      <c r="DO96" s="258">
        <f t="shared" si="46"/>
        <v>0</v>
      </c>
      <c r="DP96" s="258">
        <f t="shared" si="47"/>
        <v>0</v>
      </c>
      <c r="DQ96" s="257">
        <f t="shared" si="48"/>
        <v>0</v>
      </c>
      <c r="DR96" s="257">
        <f t="shared" si="49"/>
        <v>0</v>
      </c>
      <c r="DS96" s="257"/>
      <c r="DT96" s="32" t="str">
        <f t="shared" si="50"/>
        <v>BERTAHAP</v>
      </c>
      <c r="DU96" s="259">
        <f t="shared" si="51"/>
        <v>0</v>
      </c>
      <c r="DV96" s="260">
        <v>2</v>
      </c>
      <c r="DW96" s="261"/>
      <c r="DX96" s="257" t="str">
        <f t="shared" si="115"/>
        <v>KR</v>
      </c>
      <c r="DY96" s="261">
        <f t="shared" si="101"/>
        <v>0</v>
      </c>
      <c r="DZ96" s="261">
        <f t="shared" si="101"/>
        <v>0</v>
      </c>
      <c r="EA96" s="261">
        <f t="shared" si="101"/>
        <v>0</v>
      </c>
      <c r="EB96" s="262">
        <f t="shared" si="100"/>
        <v>0</v>
      </c>
      <c r="EC96" s="262">
        <f t="shared" si="100"/>
        <v>0</v>
      </c>
      <c r="ED96" s="261">
        <f t="shared" si="100"/>
        <v>0</v>
      </c>
      <c r="EE96" s="261">
        <f t="shared" si="100"/>
        <v>0</v>
      </c>
      <c r="EF96" s="261">
        <f t="shared" si="77"/>
        <v>0</v>
      </c>
      <c r="EG96" s="51">
        <f t="shared" si="78"/>
        <v>0</v>
      </c>
      <c r="EH96" s="42">
        <f t="shared" si="78"/>
        <v>0</v>
      </c>
      <c r="EI96" s="58">
        <f t="shared" si="54"/>
        <v>0</v>
      </c>
      <c r="EJ96" s="58">
        <f t="shared" si="55"/>
        <v>0</v>
      </c>
      <c r="EK96" s="336">
        <f t="shared" si="56"/>
        <v>0</v>
      </c>
      <c r="EL96" s="131">
        <f t="shared" si="57"/>
        <v>0</v>
      </c>
      <c r="EM96" s="5">
        <f t="shared" si="58"/>
        <v>0</v>
      </c>
      <c r="EN96" s="5">
        <f t="shared" si="59"/>
        <v>0</v>
      </c>
      <c r="EO96" s="266">
        <f t="shared" si="79"/>
        <v>0</v>
      </c>
    </row>
    <row r="97" spans="1:145">
      <c r="A97" s="3">
        <f t="shared" si="60"/>
        <v>58</v>
      </c>
      <c r="B97" s="249">
        <v>2</v>
      </c>
      <c r="C97" s="522"/>
      <c r="D97" s="250" t="s">
        <v>149</v>
      </c>
      <c r="E97" s="251" t="s">
        <v>29</v>
      </c>
      <c r="F97" s="252"/>
      <c r="G97" s="40" t="s">
        <v>74</v>
      </c>
      <c r="H97" s="253">
        <f t="shared" si="5"/>
        <v>85</v>
      </c>
      <c r="I97" s="253">
        <f t="shared" si="6"/>
        <v>74</v>
      </c>
      <c r="J97" s="254">
        <f t="shared" si="7"/>
        <v>27506142.120000001</v>
      </c>
      <c r="K97" s="254">
        <f t="shared" si="8"/>
        <v>1</v>
      </c>
      <c r="L97" s="255">
        <f t="shared" si="9"/>
        <v>1.06</v>
      </c>
      <c r="M97" s="256">
        <f t="shared" si="122"/>
        <v>1</v>
      </c>
      <c r="N97" s="257">
        <f t="shared" si="11"/>
        <v>24364489.972377934</v>
      </c>
      <c r="O97" s="257">
        <f t="shared" si="12"/>
        <v>27462673.064623922</v>
      </c>
      <c r="P97" s="257">
        <f t="shared" si="13"/>
        <v>29156510.647200003</v>
      </c>
      <c r="Q97" s="257">
        <f t="shared" si="14"/>
        <v>30954820.425523225</v>
      </c>
      <c r="R97" s="257">
        <f t="shared" si="61"/>
        <v>34773271.606532685</v>
      </c>
      <c r="S97" s="258">
        <f t="shared" si="15"/>
        <v>29156510.647200003</v>
      </c>
      <c r="T97" s="257">
        <f t="shared" si="15"/>
        <v>30954820.425523225</v>
      </c>
      <c r="U97" s="257">
        <f t="shared" si="16"/>
        <v>32864046.016027961</v>
      </c>
      <c r="V97" s="257">
        <f t="shared" si="62"/>
        <v>39070013.199912407</v>
      </c>
      <c r="W97" s="257"/>
      <c r="X97" s="257">
        <f t="shared" si="17"/>
        <v>1802972257.9559672</v>
      </c>
      <c r="Y97" s="257">
        <f t="shared" si="18"/>
        <v>2032237806.7821703</v>
      </c>
      <c r="Z97" s="257">
        <f t="shared" si="19"/>
        <v>2157581787.8928003</v>
      </c>
      <c r="AA97" s="258">
        <f t="shared" si="63"/>
        <v>2290656711.4887185</v>
      </c>
      <c r="AB97" s="258">
        <f t="shared" si="64"/>
        <v>2573222098.8834186</v>
      </c>
      <c r="AC97" s="258">
        <f t="shared" si="20"/>
        <v>2157581787.8928003</v>
      </c>
      <c r="AD97" s="257">
        <f t="shared" si="21"/>
        <v>2290656711.4887185</v>
      </c>
      <c r="AE97" s="257">
        <f t="shared" si="65"/>
        <v>2431939405.186069</v>
      </c>
      <c r="AF97" s="257">
        <f t="shared" si="66"/>
        <v>2891180976.7935181</v>
      </c>
      <c r="AG97" s="257"/>
      <c r="AH97" s="32" t="str">
        <f t="shared" si="22"/>
        <v>BERTAHAP</v>
      </c>
      <c r="AI97" s="259">
        <f t="shared" si="23"/>
        <v>0</v>
      </c>
      <c r="AJ97" s="260">
        <v>2</v>
      </c>
      <c r="AK97" s="261"/>
      <c r="AL97" s="257" t="e">
        <f>IF(AK97&gt;#REF!,"LB","KR")</f>
        <v>#REF!</v>
      </c>
      <c r="AM97" s="51">
        <f t="shared" si="24"/>
        <v>1983270000</v>
      </c>
      <c r="AN97" s="51">
        <f t="shared" si="24"/>
        <v>2235462000</v>
      </c>
      <c r="AO97" s="51">
        <f t="shared" si="24"/>
        <v>2373340000</v>
      </c>
      <c r="AP97" s="418">
        <f t="shared" si="24"/>
        <v>2519723000</v>
      </c>
      <c r="AQ97" s="418">
        <f t="shared" si="67"/>
        <v>2373340000</v>
      </c>
      <c r="AR97" s="51">
        <f t="shared" si="67"/>
        <v>2519723000</v>
      </c>
      <c r="AS97" s="51">
        <f t="shared" si="67"/>
        <v>2675134000</v>
      </c>
      <c r="AT97" s="42"/>
      <c r="AU97" s="42"/>
      <c r="AV97" s="297">
        <f t="shared" si="68"/>
        <v>-1856664.5930999964</v>
      </c>
      <c r="AW97" s="297"/>
      <c r="AX97" s="297"/>
      <c r="AY97" s="297"/>
      <c r="AZ97" s="297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6"/>
      <c r="BY97" s="424"/>
      <c r="BZ97" s="424" t="str">
        <f t="shared" si="116"/>
        <v>2BR-9</v>
      </c>
      <c r="CA97" s="425" t="str">
        <f t="shared" si="117"/>
        <v>09</v>
      </c>
      <c r="CB97" s="424">
        <f t="shared" si="118"/>
        <v>101</v>
      </c>
      <c r="CC97" s="424">
        <f t="shared" si="118"/>
        <v>90</v>
      </c>
      <c r="CD97" s="424">
        <f t="shared" si="119"/>
        <v>29156510.647200003</v>
      </c>
      <c r="CE97" s="424">
        <f t="shared" si="120"/>
        <v>2412085000</v>
      </c>
      <c r="CF97" s="424">
        <f t="shared" si="120"/>
        <v>2718805000</v>
      </c>
      <c r="CG97" s="424">
        <f t="shared" si="120"/>
        <v>2886495000</v>
      </c>
      <c r="CH97" s="424">
        <f t="shared" si="120"/>
        <v>3064528000</v>
      </c>
      <c r="CI97" s="424">
        <f t="shared" si="121"/>
        <v>3253541000</v>
      </c>
      <c r="CJ97" s="42"/>
      <c r="CK97" s="418">
        <f t="shared" si="75"/>
        <v>2675133767.0479217</v>
      </c>
      <c r="CL97" s="42">
        <f t="shared" si="76"/>
        <v>2515741000</v>
      </c>
      <c r="CM97" s="42">
        <f t="shared" si="76"/>
        <v>2670907000</v>
      </c>
      <c r="CN97" s="43">
        <f t="shared" si="26"/>
        <v>37736115</v>
      </c>
      <c r="CO97" s="43">
        <f t="shared" si="27"/>
        <v>26709070</v>
      </c>
      <c r="CP97" s="43">
        <f t="shared" si="28"/>
        <v>59333500</v>
      </c>
      <c r="CQ97" s="43">
        <f t="shared" si="29"/>
        <v>52494229.166666664</v>
      </c>
      <c r="CR97" s="420">
        <f t="shared" si="30"/>
        <v>2835643000</v>
      </c>
      <c r="CT97" s="250" t="s">
        <v>149</v>
      </c>
      <c r="CU97" s="285">
        <v>18</v>
      </c>
      <c r="CV97" s="252"/>
      <c r="CW97" s="40" t="s">
        <v>54</v>
      </c>
      <c r="CX97" s="253">
        <f t="shared" si="31"/>
        <v>0</v>
      </c>
      <c r="CY97" s="253">
        <f t="shared" si="32"/>
        <v>0</v>
      </c>
      <c r="CZ97" s="254">
        <f t="shared" si="33"/>
        <v>27506142.120000001</v>
      </c>
      <c r="DA97" s="254">
        <f t="shared" si="34"/>
        <v>0</v>
      </c>
      <c r="DB97" s="255">
        <f t="shared" si="35"/>
        <v>0</v>
      </c>
      <c r="DC97" s="256">
        <f t="shared" si="114"/>
        <v>0</v>
      </c>
      <c r="DD97" s="257">
        <f t="shared" si="37"/>
        <v>24364489.972377934</v>
      </c>
      <c r="DE97" s="257">
        <f t="shared" si="38"/>
        <v>27462673.064623922</v>
      </c>
      <c r="DF97" s="257">
        <f t="shared" si="39"/>
        <v>0</v>
      </c>
      <c r="DG97" s="257">
        <f t="shared" si="40"/>
        <v>30954820.425523225</v>
      </c>
      <c r="DH97" s="258">
        <f t="shared" si="41"/>
        <v>0</v>
      </c>
      <c r="DI97" s="257">
        <f t="shared" si="41"/>
        <v>30954820.425523225</v>
      </c>
      <c r="DJ97" s="257">
        <f t="shared" si="42"/>
        <v>32864046.016027961</v>
      </c>
      <c r="DK97" s="257"/>
      <c r="DL97" s="257">
        <f t="shared" si="43"/>
        <v>0</v>
      </c>
      <c r="DM97" s="257">
        <f t="shared" si="44"/>
        <v>0</v>
      </c>
      <c r="DN97" s="257">
        <f t="shared" si="45"/>
        <v>0</v>
      </c>
      <c r="DO97" s="258">
        <f t="shared" si="46"/>
        <v>0</v>
      </c>
      <c r="DP97" s="258">
        <f t="shared" si="47"/>
        <v>0</v>
      </c>
      <c r="DQ97" s="257">
        <f t="shared" si="48"/>
        <v>0</v>
      </c>
      <c r="DR97" s="257">
        <f t="shared" si="49"/>
        <v>0</v>
      </c>
      <c r="DS97" s="257"/>
      <c r="DT97" s="32" t="str">
        <f t="shared" si="50"/>
        <v>BERTAHAP</v>
      </c>
      <c r="DU97" s="259">
        <f t="shared" si="51"/>
        <v>0</v>
      </c>
      <c r="DV97" s="260">
        <v>2</v>
      </c>
      <c r="DW97" s="261"/>
      <c r="DX97" s="257" t="str">
        <f t="shared" si="115"/>
        <v>KR</v>
      </c>
      <c r="DY97" s="261">
        <f t="shared" si="101"/>
        <v>0</v>
      </c>
      <c r="DZ97" s="261">
        <f t="shared" si="101"/>
        <v>0</v>
      </c>
      <c r="EA97" s="261">
        <f t="shared" si="101"/>
        <v>0</v>
      </c>
      <c r="EB97" s="262">
        <f t="shared" si="100"/>
        <v>0</v>
      </c>
      <c r="EC97" s="262">
        <f t="shared" si="100"/>
        <v>0</v>
      </c>
      <c r="ED97" s="261">
        <f t="shared" si="100"/>
        <v>0</v>
      </c>
      <c r="EE97" s="261">
        <f t="shared" si="100"/>
        <v>0</v>
      </c>
      <c r="EF97" s="261">
        <f t="shared" si="77"/>
        <v>0</v>
      </c>
      <c r="EG97" s="51">
        <f t="shared" si="78"/>
        <v>0</v>
      </c>
      <c r="EH97" s="42">
        <f t="shared" si="78"/>
        <v>0</v>
      </c>
      <c r="EI97" s="58">
        <f t="shared" si="54"/>
        <v>0</v>
      </c>
      <c r="EJ97" s="58">
        <f t="shared" si="55"/>
        <v>0</v>
      </c>
      <c r="EK97" s="336">
        <f t="shared" si="56"/>
        <v>0</v>
      </c>
      <c r="EL97" s="131">
        <f t="shared" si="57"/>
        <v>0</v>
      </c>
      <c r="EM97" s="5">
        <f t="shared" si="58"/>
        <v>0</v>
      </c>
      <c r="EN97" s="5">
        <f t="shared" si="59"/>
        <v>0</v>
      </c>
      <c r="EO97" s="266">
        <f t="shared" si="79"/>
        <v>0</v>
      </c>
    </row>
    <row r="98" spans="1:145">
      <c r="A98" s="3">
        <f t="shared" si="60"/>
        <v>59</v>
      </c>
      <c r="B98" s="249">
        <v>3</v>
      </c>
      <c r="C98" s="522"/>
      <c r="D98" s="250" t="s">
        <v>149</v>
      </c>
      <c r="E98" s="251" t="s">
        <v>32</v>
      </c>
      <c r="F98" s="252"/>
      <c r="G98" s="40" t="s">
        <v>56</v>
      </c>
      <c r="H98" s="253">
        <f t="shared" si="5"/>
        <v>85</v>
      </c>
      <c r="I98" s="253">
        <f t="shared" si="6"/>
        <v>74</v>
      </c>
      <c r="J98" s="254">
        <f t="shared" si="7"/>
        <v>27506142.120000001</v>
      </c>
      <c r="K98" s="254">
        <f t="shared" si="8"/>
        <v>1</v>
      </c>
      <c r="L98" s="255">
        <f t="shared" si="9"/>
        <v>1.06</v>
      </c>
      <c r="M98" s="256">
        <f t="shared" si="122"/>
        <v>1</v>
      </c>
      <c r="N98" s="257">
        <f t="shared" si="11"/>
        <v>24364489.972377934</v>
      </c>
      <c r="O98" s="257">
        <f t="shared" si="12"/>
        <v>27462673.064623922</v>
      </c>
      <c r="P98" s="257">
        <f t="shared" si="13"/>
        <v>29156510.647200003</v>
      </c>
      <c r="Q98" s="257">
        <f t="shared" si="14"/>
        <v>30954820.425523225</v>
      </c>
      <c r="R98" s="257">
        <f t="shared" si="61"/>
        <v>34773271.606532685</v>
      </c>
      <c r="S98" s="258">
        <f t="shared" si="15"/>
        <v>29156510.647200003</v>
      </c>
      <c r="T98" s="257">
        <f t="shared" si="15"/>
        <v>30954820.425523225</v>
      </c>
      <c r="U98" s="257">
        <f t="shared" si="16"/>
        <v>32864046.016027961</v>
      </c>
      <c r="V98" s="257">
        <f t="shared" si="62"/>
        <v>39070013.199912407</v>
      </c>
      <c r="W98" s="257"/>
      <c r="X98" s="257">
        <f t="shared" si="17"/>
        <v>1802972257.9559672</v>
      </c>
      <c r="Y98" s="257">
        <f t="shared" si="18"/>
        <v>2032237806.7821703</v>
      </c>
      <c r="Z98" s="257">
        <f t="shared" si="19"/>
        <v>2157581787.8928003</v>
      </c>
      <c r="AA98" s="258">
        <f t="shared" si="63"/>
        <v>2290656711.4887185</v>
      </c>
      <c r="AB98" s="258">
        <f t="shared" si="64"/>
        <v>2573222098.8834186</v>
      </c>
      <c r="AC98" s="258">
        <f t="shared" si="20"/>
        <v>2157581787.8928003</v>
      </c>
      <c r="AD98" s="257">
        <f t="shared" si="21"/>
        <v>2290656711.4887185</v>
      </c>
      <c r="AE98" s="257">
        <f t="shared" si="65"/>
        <v>2431939405.186069</v>
      </c>
      <c r="AF98" s="257">
        <f t="shared" si="66"/>
        <v>2891180976.7935181</v>
      </c>
      <c r="AG98" s="257"/>
      <c r="AH98" s="32" t="str">
        <f t="shared" si="22"/>
        <v>BERTAHAP</v>
      </c>
      <c r="AI98" s="259">
        <f t="shared" si="23"/>
        <v>0</v>
      </c>
      <c r="AJ98" s="260">
        <v>2</v>
      </c>
      <c r="AK98" s="261"/>
      <c r="AL98" s="257" t="e">
        <f>IF(AK98&gt;#REF!,"LB","KR")</f>
        <v>#REF!</v>
      </c>
      <c r="AM98" s="51">
        <f t="shared" si="24"/>
        <v>1983270000</v>
      </c>
      <c r="AN98" s="51">
        <f t="shared" si="24"/>
        <v>2235462000</v>
      </c>
      <c r="AO98" s="51">
        <f t="shared" si="24"/>
        <v>2373340000</v>
      </c>
      <c r="AP98" s="418">
        <f t="shared" si="24"/>
        <v>2519723000</v>
      </c>
      <c r="AQ98" s="418">
        <f t="shared" si="67"/>
        <v>2373340000</v>
      </c>
      <c r="AR98" s="51">
        <f t="shared" si="67"/>
        <v>2519723000</v>
      </c>
      <c r="AS98" s="51">
        <f t="shared" si="67"/>
        <v>2675134000</v>
      </c>
      <c r="AT98" s="42"/>
      <c r="AU98" s="42"/>
      <c r="AV98" s="297">
        <f t="shared" si="68"/>
        <v>-1856664.5930999964</v>
      </c>
      <c r="AW98" s="297"/>
      <c r="AX98" s="297"/>
      <c r="AY98" s="297"/>
      <c r="AZ98" s="297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6"/>
      <c r="BY98" s="424"/>
      <c r="BZ98" s="424" t="str">
        <f t="shared" si="116"/>
        <v>2BR-11</v>
      </c>
      <c r="CA98" s="425">
        <f t="shared" si="117"/>
        <v>11</v>
      </c>
      <c r="CB98" s="424">
        <f t="shared" si="118"/>
        <v>101</v>
      </c>
      <c r="CC98" s="424">
        <f t="shared" si="118"/>
        <v>90</v>
      </c>
      <c r="CD98" s="424">
        <f t="shared" si="119"/>
        <v>29156510.647200003</v>
      </c>
      <c r="CE98" s="424">
        <f t="shared" si="120"/>
        <v>2412085000</v>
      </c>
      <c r="CF98" s="424">
        <f t="shared" si="120"/>
        <v>2718805000</v>
      </c>
      <c r="CG98" s="424">
        <f t="shared" si="120"/>
        <v>2886495000</v>
      </c>
      <c r="CH98" s="424">
        <f t="shared" si="120"/>
        <v>3064528000</v>
      </c>
      <c r="CI98" s="424">
        <f t="shared" si="121"/>
        <v>3253541000</v>
      </c>
      <c r="CJ98" s="42"/>
      <c r="CK98" s="418">
        <f t="shared" si="75"/>
        <v>2675133767.0479217</v>
      </c>
      <c r="CL98" s="42">
        <f t="shared" si="76"/>
        <v>2515741000</v>
      </c>
      <c r="CM98" s="42">
        <f t="shared" si="76"/>
        <v>2670907000</v>
      </c>
      <c r="CN98" s="43">
        <f t="shared" si="26"/>
        <v>37736115</v>
      </c>
      <c r="CO98" s="43">
        <f t="shared" si="27"/>
        <v>26709070</v>
      </c>
      <c r="CP98" s="43">
        <f t="shared" si="28"/>
        <v>59333500</v>
      </c>
      <c r="CQ98" s="43">
        <f t="shared" si="29"/>
        <v>52494229.166666664</v>
      </c>
      <c r="CR98" s="420">
        <f t="shared" si="30"/>
        <v>2835643000</v>
      </c>
      <c r="CT98" s="250" t="s">
        <v>149</v>
      </c>
      <c r="CU98" s="285">
        <v>20</v>
      </c>
      <c r="CV98" s="252"/>
      <c r="CW98" s="40" t="s">
        <v>70</v>
      </c>
      <c r="CX98" s="253">
        <f t="shared" si="31"/>
        <v>0</v>
      </c>
      <c r="CY98" s="253">
        <f t="shared" si="32"/>
        <v>0</v>
      </c>
      <c r="CZ98" s="254">
        <f t="shared" si="33"/>
        <v>27506142.120000001</v>
      </c>
      <c r="DA98" s="254">
        <f t="shared" si="34"/>
        <v>0</v>
      </c>
      <c r="DB98" s="255">
        <f t="shared" si="35"/>
        <v>0</v>
      </c>
      <c r="DC98" s="256">
        <f t="shared" si="114"/>
        <v>0</v>
      </c>
      <c r="DD98" s="257">
        <f t="shared" si="37"/>
        <v>24364489.972377934</v>
      </c>
      <c r="DE98" s="257">
        <f t="shared" si="38"/>
        <v>27462673.064623922</v>
      </c>
      <c r="DF98" s="257">
        <f t="shared" si="39"/>
        <v>0</v>
      </c>
      <c r="DG98" s="257">
        <f t="shared" si="40"/>
        <v>30954820.425523225</v>
      </c>
      <c r="DH98" s="258">
        <f t="shared" si="41"/>
        <v>0</v>
      </c>
      <c r="DI98" s="257">
        <f t="shared" si="41"/>
        <v>30954820.425523225</v>
      </c>
      <c r="DJ98" s="257">
        <f t="shared" si="42"/>
        <v>32864046.016027961</v>
      </c>
      <c r="DK98" s="257"/>
      <c r="DL98" s="257">
        <f t="shared" si="43"/>
        <v>0</v>
      </c>
      <c r="DM98" s="257">
        <f t="shared" si="44"/>
        <v>0</v>
      </c>
      <c r="DN98" s="257">
        <f t="shared" si="45"/>
        <v>0</v>
      </c>
      <c r="DO98" s="258">
        <f t="shared" si="46"/>
        <v>0</v>
      </c>
      <c r="DP98" s="258">
        <f t="shared" si="47"/>
        <v>0</v>
      </c>
      <c r="DQ98" s="257">
        <f t="shared" si="48"/>
        <v>0</v>
      </c>
      <c r="DR98" s="257">
        <f t="shared" si="49"/>
        <v>0</v>
      </c>
      <c r="DS98" s="257"/>
      <c r="DT98" s="32" t="str">
        <f t="shared" si="50"/>
        <v>BERTAHAP</v>
      </c>
      <c r="DU98" s="259">
        <f t="shared" si="51"/>
        <v>0</v>
      </c>
      <c r="DV98" s="260">
        <v>2</v>
      </c>
      <c r="DW98" s="261"/>
      <c r="DX98" s="257" t="str">
        <f t="shared" si="115"/>
        <v>KR</v>
      </c>
      <c r="DY98" s="261">
        <f t="shared" si="101"/>
        <v>0</v>
      </c>
      <c r="DZ98" s="261">
        <f t="shared" si="101"/>
        <v>0</v>
      </c>
      <c r="EA98" s="261">
        <f t="shared" si="101"/>
        <v>0</v>
      </c>
      <c r="EB98" s="262">
        <f t="shared" si="100"/>
        <v>0</v>
      </c>
      <c r="EC98" s="262">
        <f t="shared" si="100"/>
        <v>0</v>
      </c>
      <c r="ED98" s="261">
        <f t="shared" si="100"/>
        <v>0</v>
      </c>
      <c r="EE98" s="261">
        <f t="shared" si="100"/>
        <v>0</v>
      </c>
      <c r="EF98" s="261">
        <f t="shared" si="77"/>
        <v>0</v>
      </c>
      <c r="EG98" s="51">
        <f t="shared" si="78"/>
        <v>0</v>
      </c>
      <c r="EH98" s="42">
        <f t="shared" si="78"/>
        <v>0</v>
      </c>
      <c r="EI98" s="58">
        <f t="shared" si="54"/>
        <v>0</v>
      </c>
      <c r="EJ98" s="58">
        <f t="shared" si="55"/>
        <v>0</v>
      </c>
      <c r="EK98" s="336">
        <f t="shared" si="56"/>
        <v>0</v>
      </c>
      <c r="EL98" s="131">
        <f t="shared" si="57"/>
        <v>0</v>
      </c>
      <c r="EM98" s="5">
        <f t="shared" si="58"/>
        <v>0</v>
      </c>
      <c r="EN98" s="5">
        <f t="shared" si="59"/>
        <v>0</v>
      </c>
      <c r="EO98" s="266">
        <f t="shared" si="79"/>
        <v>0</v>
      </c>
    </row>
    <row r="99" spans="1:145">
      <c r="A99" s="3">
        <f t="shared" si="60"/>
        <v>60</v>
      </c>
      <c r="B99" s="249">
        <v>4</v>
      </c>
      <c r="C99" s="522"/>
      <c r="D99" s="250" t="s">
        <v>149</v>
      </c>
      <c r="E99" s="251" t="s">
        <v>38</v>
      </c>
      <c r="F99" s="252"/>
      <c r="G99" s="40" t="s">
        <v>58</v>
      </c>
      <c r="H99" s="253">
        <f t="shared" si="5"/>
        <v>101</v>
      </c>
      <c r="I99" s="253">
        <f t="shared" si="6"/>
        <v>90</v>
      </c>
      <c r="J99" s="254">
        <f t="shared" si="7"/>
        <v>27506142.120000001</v>
      </c>
      <c r="K99" s="254">
        <f t="shared" si="8"/>
        <v>1</v>
      </c>
      <c r="L99" s="255">
        <f t="shared" si="9"/>
        <v>1.06</v>
      </c>
      <c r="M99" s="256">
        <f t="shared" si="122"/>
        <v>1</v>
      </c>
      <c r="N99" s="257">
        <f t="shared" si="11"/>
        <v>24364489.972377934</v>
      </c>
      <c r="O99" s="257">
        <f t="shared" si="12"/>
        <v>27462673.064623922</v>
      </c>
      <c r="P99" s="257">
        <f t="shared" si="13"/>
        <v>29156510.647200003</v>
      </c>
      <c r="Q99" s="257">
        <f t="shared" si="14"/>
        <v>30954820.425523225</v>
      </c>
      <c r="R99" s="257">
        <f t="shared" si="61"/>
        <v>34773271.606532685</v>
      </c>
      <c r="S99" s="258">
        <f t="shared" si="15"/>
        <v>29156510.647200003</v>
      </c>
      <c r="T99" s="257">
        <f t="shared" si="15"/>
        <v>30954820.425523225</v>
      </c>
      <c r="U99" s="257">
        <f t="shared" si="16"/>
        <v>32864046.016027961</v>
      </c>
      <c r="V99" s="257">
        <f t="shared" si="62"/>
        <v>39070013.199912407</v>
      </c>
      <c r="W99" s="257"/>
      <c r="X99" s="257">
        <f t="shared" si="17"/>
        <v>2192804097.5140142</v>
      </c>
      <c r="Y99" s="257">
        <f t="shared" si="18"/>
        <v>2471640575.816153</v>
      </c>
      <c r="Z99" s="257">
        <f t="shared" si="19"/>
        <v>2624085958.2480001</v>
      </c>
      <c r="AA99" s="258">
        <f t="shared" si="63"/>
        <v>2785933838.2970901</v>
      </c>
      <c r="AB99" s="258">
        <f t="shared" si="64"/>
        <v>3129594444.5879416</v>
      </c>
      <c r="AC99" s="258">
        <f t="shared" si="20"/>
        <v>2624085958.2480001</v>
      </c>
      <c r="AD99" s="257">
        <f t="shared" si="21"/>
        <v>2785933838.2970901</v>
      </c>
      <c r="AE99" s="257">
        <f t="shared" si="65"/>
        <v>2957764141.4425163</v>
      </c>
      <c r="AF99" s="257">
        <f t="shared" si="66"/>
        <v>3516301187.9921165</v>
      </c>
      <c r="AG99" s="257"/>
      <c r="AH99" s="32" t="str">
        <f t="shared" si="22"/>
        <v>BERTAHAP</v>
      </c>
      <c r="AI99" s="259">
        <f t="shared" si="23"/>
        <v>0</v>
      </c>
      <c r="AJ99" s="260">
        <v>2</v>
      </c>
      <c r="AK99" s="261"/>
      <c r="AL99" s="257" t="e">
        <f>IF(AK99&gt;#REF!,"LB","KR")</f>
        <v>#REF!</v>
      </c>
      <c r="AM99" s="51">
        <f t="shared" si="24"/>
        <v>2412085000</v>
      </c>
      <c r="AN99" s="51">
        <f t="shared" si="24"/>
        <v>2718805000</v>
      </c>
      <c r="AO99" s="51">
        <f t="shared" si="24"/>
        <v>2886495000</v>
      </c>
      <c r="AP99" s="418">
        <f t="shared" si="24"/>
        <v>3064528000</v>
      </c>
      <c r="AQ99" s="418">
        <f t="shared" si="67"/>
        <v>2886495000</v>
      </c>
      <c r="AR99" s="51">
        <f t="shared" si="67"/>
        <v>3064528000</v>
      </c>
      <c r="AS99" s="51">
        <f t="shared" si="67"/>
        <v>3253541000</v>
      </c>
      <c r="AT99" s="42"/>
      <c r="AU99" s="42"/>
      <c r="AV99" s="297">
        <f t="shared" si="68"/>
        <v>-1856664.5930999964</v>
      </c>
      <c r="AW99" s="297"/>
      <c r="AX99" s="297"/>
      <c r="AY99" s="297"/>
      <c r="AZ99" s="297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6"/>
      <c r="BY99" s="424"/>
      <c r="BZ99" s="424" t="str">
        <f>G78</f>
        <v>3BR-19</v>
      </c>
      <c r="CA99" s="425">
        <f>E78</f>
        <v>19</v>
      </c>
      <c r="CB99" s="424">
        <f>H78</f>
        <v>138</v>
      </c>
      <c r="CC99" s="424">
        <f>I78</f>
        <v>120</v>
      </c>
      <c r="CD99" s="424">
        <f>P78</f>
        <v>29156510.647200003</v>
      </c>
      <c r="CE99" s="424">
        <f>AM78</f>
        <v>3216113000</v>
      </c>
      <c r="CF99" s="424">
        <f>AN78</f>
        <v>3625073000</v>
      </c>
      <c r="CG99" s="424">
        <f>AO78</f>
        <v>3848660000</v>
      </c>
      <c r="CH99" s="424">
        <f>AP78</f>
        <v>4086037000</v>
      </c>
      <c r="CI99" s="424">
        <f>AS78</f>
        <v>4338055000</v>
      </c>
      <c r="CJ99" s="42"/>
      <c r="CK99" s="418">
        <f t="shared" si="75"/>
        <v>3253541096.7252483</v>
      </c>
      <c r="CL99" s="42">
        <f t="shared" si="76"/>
        <v>3059685000</v>
      </c>
      <c r="CM99" s="42">
        <f t="shared" si="76"/>
        <v>3248400000</v>
      </c>
      <c r="CN99" s="43">
        <f t="shared" si="26"/>
        <v>45895275</v>
      </c>
      <c r="CO99" s="43">
        <f t="shared" si="27"/>
        <v>32484000</v>
      </c>
      <c r="CP99" s="43">
        <f t="shared" si="28"/>
        <v>72162375</v>
      </c>
      <c r="CQ99" s="43">
        <f t="shared" si="29"/>
        <v>63844333.333333336</v>
      </c>
      <c r="CR99" s="420">
        <f t="shared" si="30"/>
        <v>3448754000</v>
      </c>
      <c r="CT99" s="250" t="s">
        <v>149</v>
      </c>
      <c r="CU99" s="285">
        <v>22</v>
      </c>
      <c r="CV99" s="252"/>
      <c r="CW99" s="40" t="s">
        <v>89</v>
      </c>
      <c r="CX99" s="253">
        <f t="shared" si="31"/>
        <v>0</v>
      </c>
      <c r="CY99" s="253">
        <f t="shared" si="32"/>
        <v>0</v>
      </c>
      <c r="CZ99" s="254">
        <f t="shared" si="33"/>
        <v>27506142.120000001</v>
      </c>
      <c r="DA99" s="254">
        <f t="shared" si="34"/>
        <v>0</v>
      </c>
      <c r="DB99" s="255">
        <f t="shared" si="35"/>
        <v>0</v>
      </c>
      <c r="DC99" s="256">
        <f t="shared" si="114"/>
        <v>0</v>
      </c>
      <c r="DD99" s="257">
        <f t="shared" si="37"/>
        <v>24364489.972377934</v>
      </c>
      <c r="DE99" s="257">
        <f t="shared" si="38"/>
        <v>27462673.064623922</v>
      </c>
      <c r="DF99" s="257">
        <f t="shared" si="39"/>
        <v>0</v>
      </c>
      <c r="DG99" s="257">
        <f t="shared" si="40"/>
        <v>30954820.425523225</v>
      </c>
      <c r="DH99" s="258">
        <f t="shared" si="41"/>
        <v>0</v>
      </c>
      <c r="DI99" s="257">
        <f t="shared" si="41"/>
        <v>30954820.425523225</v>
      </c>
      <c r="DJ99" s="257">
        <f t="shared" si="42"/>
        <v>32864046.016027961</v>
      </c>
      <c r="DK99" s="257"/>
      <c r="DL99" s="257">
        <f t="shared" si="43"/>
        <v>0</v>
      </c>
      <c r="DM99" s="257">
        <f t="shared" si="44"/>
        <v>0</v>
      </c>
      <c r="DN99" s="257">
        <f t="shared" si="45"/>
        <v>0</v>
      </c>
      <c r="DO99" s="258">
        <f t="shared" si="46"/>
        <v>0</v>
      </c>
      <c r="DP99" s="258">
        <f t="shared" si="47"/>
        <v>0</v>
      </c>
      <c r="DQ99" s="257">
        <f t="shared" si="48"/>
        <v>0</v>
      </c>
      <c r="DR99" s="257">
        <f t="shared" si="49"/>
        <v>0</v>
      </c>
      <c r="DS99" s="257"/>
      <c r="DT99" s="32" t="str">
        <f t="shared" si="50"/>
        <v>BERTAHAP</v>
      </c>
      <c r="DU99" s="259">
        <f t="shared" si="51"/>
        <v>0</v>
      </c>
      <c r="DV99" s="260">
        <v>2</v>
      </c>
      <c r="DW99" s="261"/>
      <c r="DX99" s="257" t="str">
        <f t="shared" si="115"/>
        <v>KR</v>
      </c>
      <c r="DY99" s="261">
        <f t="shared" si="101"/>
        <v>0</v>
      </c>
      <c r="DZ99" s="261">
        <f t="shared" si="101"/>
        <v>0</v>
      </c>
      <c r="EA99" s="261">
        <f t="shared" si="101"/>
        <v>0</v>
      </c>
      <c r="EB99" s="262">
        <f t="shared" si="100"/>
        <v>0</v>
      </c>
      <c r="EC99" s="262">
        <f t="shared" si="100"/>
        <v>0</v>
      </c>
      <c r="ED99" s="261">
        <f t="shared" si="100"/>
        <v>0</v>
      </c>
      <c r="EE99" s="261">
        <f t="shared" si="100"/>
        <v>0</v>
      </c>
      <c r="EF99" s="261">
        <f t="shared" si="77"/>
        <v>0</v>
      </c>
      <c r="EG99" s="51">
        <f t="shared" si="78"/>
        <v>0</v>
      </c>
      <c r="EH99" s="42">
        <f t="shared" si="78"/>
        <v>0</v>
      </c>
      <c r="EI99" s="58">
        <f t="shared" si="54"/>
        <v>0</v>
      </c>
      <c r="EJ99" s="58">
        <f t="shared" si="55"/>
        <v>0</v>
      </c>
      <c r="EK99" s="336">
        <f t="shared" si="56"/>
        <v>0</v>
      </c>
      <c r="EL99" s="131">
        <f t="shared" si="57"/>
        <v>0</v>
      </c>
      <c r="EM99" s="5">
        <f t="shared" si="58"/>
        <v>0</v>
      </c>
      <c r="EN99" s="5">
        <f t="shared" si="59"/>
        <v>0</v>
      </c>
      <c r="EO99" s="266">
        <f t="shared" si="79"/>
        <v>0</v>
      </c>
    </row>
    <row r="100" spans="1:145">
      <c r="A100" s="3">
        <f t="shared" si="60"/>
        <v>61</v>
      </c>
      <c r="B100" s="249">
        <v>5</v>
      </c>
      <c r="C100" s="522"/>
      <c r="D100" s="250" t="s">
        <v>149</v>
      </c>
      <c r="E100" s="251" t="s">
        <v>44</v>
      </c>
      <c r="F100" s="252"/>
      <c r="G100" s="40" t="s">
        <v>60</v>
      </c>
      <c r="H100" s="253">
        <f t="shared" si="5"/>
        <v>101</v>
      </c>
      <c r="I100" s="253">
        <f t="shared" si="6"/>
        <v>90</v>
      </c>
      <c r="J100" s="254">
        <f t="shared" si="7"/>
        <v>27506142.120000001</v>
      </c>
      <c r="K100" s="254">
        <f t="shared" si="8"/>
        <v>1</v>
      </c>
      <c r="L100" s="255">
        <f t="shared" si="9"/>
        <v>1.06</v>
      </c>
      <c r="M100" s="256">
        <f t="shared" si="122"/>
        <v>1</v>
      </c>
      <c r="N100" s="257">
        <f t="shared" si="11"/>
        <v>24364489.972377934</v>
      </c>
      <c r="O100" s="257">
        <f t="shared" si="12"/>
        <v>27462673.064623922</v>
      </c>
      <c r="P100" s="257">
        <f t="shared" si="13"/>
        <v>29156510.647200003</v>
      </c>
      <c r="Q100" s="257">
        <f t="shared" si="14"/>
        <v>30954820.425523225</v>
      </c>
      <c r="R100" s="257">
        <f t="shared" si="61"/>
        <v>34773271.606532685</v>
      </c>
      <c r="S100" s="258">
        <f t="shared" si="15"/>
        <v>29156510.647200003</v>
      </c>
      <c r="T100" s="257">
        <f t="shared" si="15"/>
        <v>30954820.425523225</v>
      </c>
      <c r="U100" s="257">
        <f t="shared" si="16"/>
        <v>32864046.016027961</v>
      </c>
      <c r="V100" s="257">
        <f t="shared" si="62"/>
        <v>39070013.199912407</v>
      </c>
      <c r="W100" s="257"/>
      <c r="X100" s="257">
        <f t="shared" si="17"/>
        <v>2192804097.5140142</v>
      </c>
      <c r="Y100" s="257">
        <f t="shared" si="18"/>
        <v>2471640575.816153</v>
      </c>
      <c r="Z100" s="257">
        <f t="shared" si="19"/>
        <v>2624085958.2480001</v>
      </c>
      <c r="AA100" s="258">
        <f t="shared" si="63"/>
        <v>2785933838.2970901</v>
      </c>
      <c r="AB100" s="258">
        <f t="shared" si="64"/>
        <v>3129594444.5879416</v>
      </c>
      <c r="AC100" s="258">
        <f t="shared" si="20"/>
        <v>2624085958.2480001</v>
      </c>
      <c r="AD100" s="257">
        <f t="shared" si="21"/>
        <v>2785933838.2970901</v>
      </c>
      <c r="AE100" s="257">
        <f t="shared" si="65"/>
        <v>2957764141.4425163</v>
      </c>
      <c r="AF100" s="257">
        <f t="shared" si="66"/>
        <v>3516301187.9921165</v>
      </c>
      <c r="AG100" s="257"/>
      <c r="AH100" s="32" t="str">
        <f t="shared" si="22"/>
        <v>BERTAHAP</v>
      </c>
      <c r="AI100" s="259">
        <f t="shared" si="23"/>
        <v>0</v>
      </c>
      <c r="AJ100" s="260">
        <v>2</v>
      </c>
      <c r="AK100" s="261"/>
      <c r="AL100" s="257" t="e">
        <f>IF(AK100&gt;#REF!,"LB","KR")</f>
        <v>#REF!</v>
      </c>
      <c r="AM100" s="51">
        <f t="shared" si="24"/>
        <v>2412085000</v>
      </c>
      <c r="AN100" s="51">
        <f t="shared" si="24"/>
        <v>2718805000</v>
      </c>
      <c r="AO100" s="51">
        <f t="shared" si="24"/>
        <v>2886495000</v>
      </c>
      <c r="AP100" s="418">
        <f t="shared" si="24"/>
        <v>3064528000</v>
      </c>
      <c r="AQ100" s="418">
        <f t="shared" si="67"/>
        <v>2886495000</v>
      </c>
      <c r="AR100" s="51">
        <f t="shared" si="67"/>
        <v>3064528000</v>
      </c>
      <c r="AS100" s="51">
        <f t="shared" si="67"/>
        <v>3253541000</v>
      </c>
      <c r="AT100" s="42"/>
      <c r="AU100" s="42"/>
      <c r="AV100" s="297">
        <f t="shared" si="68"/>
        <v>-1856664.5930999964</v>
      </c>
      <c r="AW100" s="297"/>
      <c r="AX100" s="297"/>
      <c r="AY100" s="297"/>
      <c r="AZ100" s="297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3">
        <v>17</v>
      </c>
      <c r="BY100" s="424" t="s">
        <v>150</v>
      </c>
      <c r="BZ100" s="424" t="str">
        <f>G89</f>
        <v>2BR-3</v>
      </c>
      <c r="CA100" s="425" t="str">
        <f>E89</f>
        <v>03</v>
      </c>
      <c r="CB100" s="424">
        <f t="shared" ref="CB100:CC103" si="123">H89</f>
        <v>85</v>
      </c>
      <c r="CC100" s="424">
        <f t="shared" si="123"/>
        <v>74</v>
      </c>
      <c r="CD100" s="424">
        <f>P89</f>
        <v>29156510.647200003</v>
      </c>
      <c r="CE100" s="424">
        <f t="shared" ref="CE100:CH103" si="124">AM89</f>
        <v>1983270000</v>
      </c>
      <c r="CF100" s="424">
        <f t="shared" si="124"/>
        <v>2235462000</v>
      </c>
      <c r="CG100" s="424">
        <f t="shared" si="124"/>
        <v>2373340000</v>
      </c>
      <c r="CH100" s="424">
        <f t="shared" si="124"/>
        <v>2519723000</v>
      </c>
      <c r="CI100" s="424">
        <f>AS89</f>
        <v>2675134000</v>
      </c>
      <c r="CJ100" s="42">
        <v>8</v>
      </c>
      <c r="CK100" s="418">
        <f t="shared" si="75"/>
        <v>3253541096.7252483</v>
      </c>
      <c r="CL100" s="42">
        <f t="shared" si="76"/>
        <v>3059685000</v>
      </c>
      <c r="CM100" s="42">
        <f t="shared" si="76"/>
        <v>3248400000</v>
      </c>
      <c r="CN100" s="43">
        <f t="shared" si="26"/>
        <v>45895275</v>
      </c>
      <c r="CO100" s="43">
        <f t="shared" si="27"/>
        <v>32484000</v>
      </c>
      <c r="CP100" s="43">
        <f t="shared" si="28"/>
        <v>72162375</v>
      </c>
      <c r="CQ100" s="43">
        <f t="shared" si="29"/>
        <v>63844333.333333336</v>
      </c>
      <c r="CR100" s="420">
        <f t="shared" si="30"/>
        <v>3448754000</v>
      </c>
      <c r="CT100" s="250" t="s">
        <v>151</v>
      </c>
      <c r="CU100" s="251" t="s">
        <v>24</v>
      </c>
      <c r="CV100" s="252"/>
      <c r="CW100" s="40" t="s">
        <v>39</v>
      </c>
      <c r="CX100" s="253">
        <f t="shared" si="31"/>
        <v>0</v>
      </c>
      <c r="CY100" s="253">
        <f t="shared" si="32"/>
        <v>0</v>
      </c>
      <c r="CZ100" s="254">
        <f t="shared" si="33"/>
        <v>27506142.120000001</v>
      </c>
      <c r="DA100" s="254">
        <f t="shared" si="34"/>
        <v>0</v>
      </c>
      <c r="DB100" s="255">
        <f t="shared" si="35"/>
        <v>0</v>
      </c>
      <c r="DC100" s="305">
        <f t="shared" ref="DC100:DC107" si="125">SUMIF($AO$4:$AO$22,CU100,$BJ$4:$BJ$22)</f>
        <v>0</v>
      </c>
      <c r="DD100" s="257">
        <f t="shared" si="37"/>
        <v>24364489.972377934</v>
      </c>
      <c r="DE100" s="257">
        <f t="shared" si="38"/>
        <v>27462673.064623922</v>
      </c>
      <c r="DF100" s="257">
        <f t="shared" si="39"/>
        <v>0</v>
      </c>
      <c r="DG100" s="257">
        <f t="shared" si="40"/>
        <v>30954820.425523225</v>
      </c>
      <c r="DH100" s="258">
        <f t="shared" si="41"/>
        <v>0</v>
      </c>
      <c r="DI100" s="257">
        <f t="shared" si="41"/>
        <v>30954820.425523225</v>
      </c>
      <c r="DJ100" s="257">
        <f t="shared" si="42"/>
        <v>32864046.016027961</v>
      </c>
      <c r="DK100" s="257"/>
      <c r="DL100" s="257">
        <f t="shared" si="43"/>
        <v>0</v>
      </c>
      <c r="DM100" s="257">
        <f t="shared" si="44"/>
        <v>0</v>
      </c>
      <c r="DN100" s="257">
        <f t="shared" si="45"/>
        <v>0</v>
      </c>
      <c r="DO100" s="258">
        <f t="shared" si="46"/>
        <v>0</v>
      </c>
      <c r="DP100" s="258">
        <f t="shared" si="47"/>
        <v>0</v>
      </c>
      <c r="DQ100" s="257">
        <f t="shared" si="48"/>
        <v>0</v>
      </c>
      <c r="DR100" s="257">
        <f t="shared" si="49"/>
        <v>0</v>
      </c>
      <c r="DS100" s="257"/>
      <c r="DT100" s="32" t="str">
        <f t="shared" si="50"/>
        <v>BERTAHAP</v>
      </c>
      <c r="DU100" s="259">
        <f t="shared" si="51"/>
        <v>0</v>
      </c>
      <c r="DV100" s="260">
        <v>2</v>
      </c>
      <c r="DW100" s="261"/>
      <c r="DX100" s="257" t="str">
        <f t="shared" si="115"/>
        <v>KR</v>
      </c>
      <c r="DY100" s="261">
        <f t="shared" si="101"/>
        <v>0</v>
      </c>
      <c r="DZ100" s="261">
        <f t="shared" si="101"/>
        <v>0</v>
      </c>
      <c r="EA100" s="261">
        <f t="shared" si="101"/>
        <v>0</v>
      </c>
      <c r="EB100" s="262">
        <f t="shared" si="100"/>
        <v>0</v>
      </c>
      <c r="EC100" s="262">
        <f t="shared" si="100"/>
        <v>0</v>
      </c>
      <c r="ED100" s="261">
        <f t="shared" si="100"/>
        <v>0</v>
      </c>
      <c r="EE100" s="261">
        <f t="shared" si="100"/>
        <v>0</v>
      </c>
      <c r="EF100" s="261">
        <f t="shared" si="77"/>
        <v>0</v>
      </c>
      <c r="EG100" s="51">
        <f t="shared" si="78"/>
        <v>0</v>
      </c>
      <c r="EH100" s="42">
        <f t="shared" si="78"/>
        <v>0</v>
      </c>
      <c r="EI100" s="58">
        <f t="shared" si="54"/>
        <v>0</v>
      </c>
      <c r="EJ100" s="58">
        <f t="shared" si="55"/>
        <v>0</v>
      </c>
      <c r="EK100" s="336">
        <f t="shared" si="56"/>
        <v>0</v>
      </c>
      <c r="EL100" s="131">
        <f t="shared" si="57"/>
        <v>0</v>
      </c>
      <c r="EM100" s="5">
        <f t="shared" si="58"/>
        <v>0</v>
      </c>
      <c r="EN100" s="5">
        <f t="shared" si="59"/>
        <v>0</v>
      </c>
      <c r="EO100" s="266">
        <f t="shared" si="79"/>
        <v>0</v>
      </c>
    </row>
    <row r="101" spans="1:145">
      <c r="A101" s="3">
        <f t="shared" si="60"/>
        <v>62</v>
      </c>
      <c r="B101" s="249">
        <v>6</v>
      </c>
      <c r="C101" s="522"/>
      <c r="D101" s="250" t="s">
        <v>149</v>
      </c>
      <c r="E101" s="285">
        <v>11</v>
      </c>
      <c r="F101" s="252"/>
      <c r="G101" s="40" t="s">
        <v>62</v>
      </c>
      <c r="H101" s="253">
        <f t="shared" si="5"/>
        <v>101</v>
      </c>
      <c r="I101" s="253">
        <f t="shared" si="6"/>
        <v>90</v>
      </c>
      <c r="J101" s="254">
        <f t="shared" si="7"/>
        <v>27506142.120000001</v>
      </c>
      <c r="K101" s="254">
        <f t="shared" si="8"/>
        <v>1</v>
      </c>
      <c r="L101" s="255">
        <f t="shared" si="9"/>
        <v>1.06</v>
      </c>
      <c r="M101" s="256">
        <f t="shared" si="122"/>
        <v>1</v>
      </c>
      <c r="N101" s="257">
        <f t="shared" si="11"/>
        <v>24364489.972377934</v>
      </c>
      <c r="O101" s="257">
        <f t="shared" si="12"/>
        <v>27462673.064623922</v>
      </c>
      <c r="P101" s="257">
        <f t="shared" si="13"/>
        <v>29156510.647200003</v>
      </c>
      <c r="Q101" s="257">
        <f t="shared" si="14"/>
        <v>30954820.425523225</v>
      </c>
      <c r="R101" s="257">
        <f t="shared" si="61"/>
        <v>34773271.606532685</v>
      </c>
      <c r="S101" s="258">
        <f t="shared" si="15"/>
        <v>29156510.647200003</v>
      </c>
      <c r="T101" s="257">
        <f t="shared" si="15"/>
        <v>30954820.425523225</v>
      </c>
      <c r="U101" s="257">
        <f t="shared" si="16"/>
        <v>32864046.016027961</v>
      </c>
      <c r="V101" s="257">
        <f t="shared" si="62"/>
        <v>39070013.199912407</v>
      </c>
      <c r="W101" s="257"/>
      <c r="X101" s="257">
        <f t="shared" si="17"/>
        <v>2192804097.5140142</v>
      </c>
      <c r="Y101" s="257">
        <f t="shared" si="18"/>
        <v>2471640575.816153</v>
      </c>
      <c r="Z101" s="257">
        <f t="shared" si="19"/>
        <v>2624085958.2480001</v>
      </c>
      <c r="AA101" s="258">
        <f t="shared" si="63"/>
        <v>2785933838.2970901</v>
      </c>
      <c r="AB101" s="258">
        <f t="shared" si="64"/>
        <v>3129594444.5879416</v>
      </c>
      <c r="AC101" s="258">
        <f t="shared" si="20"/>
        <v>2624085958.2480001</v>
      </c>
      <c r="AD101" s="257">
        <f t="shared" si="21"/>
        <v>2785933838.2970901</v>
      </c>
      <c r="AE101" s="257">
        <f t="shared" si="65"/>
        <v>2957764141.4425163</v>
      </c>
      <c r="AF101" s="257">
        <f t="shared" si="66"/>
        <v>3516301187.9921165</v>
      </c>
      <c r="AG101" s="257"/>
      <c r="AH101" s="32" t="str">
        <f t="shared" si="22"/>
        <v>BERTAHAP</v>
      </c>
      <c r="AI101" s="259">
        <f t="shared" si="23"/>
        <v>0</v>
      </c>
      <c r="AJ101" s="260">
        <v>2</v>
      </c>
      <c r="AK101" s="261"/>
      <c r="AL101" s="257" t="e">
        <f>IF(AK101&gt;#REF!,"LB","KR")</f>
        <v>#REF!</v>
      </c>
      <c r="AM101" s="51">
        <f t="shared" si="24"/>
        <v>2412085000</v>
      </c>
      <c r="AN101" s="51">
        <f t="shared" si="24"/>
        <v>2718805000</v>
      </c>
      <c r="AO101" s="51">
        <f t="shared" si="24"/>
        <v>2886495000</v>
      </c>
      <c r="AP101" s="418">
        <f t="shared" si="24"/>
        <v>3064528000</v>
      </c>
      <c r="AQ101" s="418">
        <f t="shared" si="67"/>
        <v>2886495000</v>
      </c>
      <c r="AR101" s="51">
        <f t="shared" si="67"/>
        <v>3064528000</v>
      </c>
      <c r="AS101" s="51">
        <f t="shared" si="67"/>
        <v>3253541000</v>
      </c>
      <c r="AT101" s="42"/>
      <c r="AU101" s="42"/>
      <c r="AV101" s="297">
        <f t="shared" si="68"/>
        <v>-1856664.5930999964</v>
      </c>
      <c r="AW101" s="297"/>
      <c r="AX101" s="297"/>
      <c r="AY101" s="297"/>
      <c r="AZ101" s="297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3"/>
      <c r="BY101" s="424"/>
      <c r="BZ101" s="424" t="str">
        <f>G90</f>
        <v>2BR-5</v>
      </c>
      <c r="CA101" s="425" t="str">
        <f>E90</f>
        <v>05</v>
      </c>
      <c r="CB101" s="424">
        <f t="shared" si="123"/>
        <v>85</v>
      </c>
      <c r="CC101" s="424">
        <f t="shared" si="123"/>
        <v>74</v>
      </c>
      <c r="CD101" s="424">
        <f>P90</f>
        <v>29156510.647200003</v>
      </c>
      <c r="CE101" s="424">
        <f t="shared" si="124"/>
        <v>1983270000</v>
      </c>
      <c r="CF101" s="424">
        <f t="shared" si="124"/>
        <v>2235462000</v>
      </c>
      <c r="CG101" s="424">
        <f t="shared" si="124"/>
        <v>2373340000</v>
      </c>
      <c r="CH101" s="424">
        <f t="shared" si="124"/>
        <v>2519723000</v>
      </c>
      <c r="CI101" s="424">
        <f>AS90</f>
        <v>2675134000</v>
      </c>
      <c r="CJ101" s="42"/>
      <c r="CK101" s="418">
        <f t="shared" si="75"/>
        <v>3253541096.7252483</v>
      </c>
      <c r="CL101" s="42">
        <f t="shared" si="76"/>
        <v>3059685000</v>
      </c>
      <c r="CM101" s="42">
        <f t="shared" si="76"/>
        <v>3248400000</v>
      </c>
      <c r="CN101" s="43">
        <f t="shared" si="26"/>
        <v>45895275</v>
      </c>
      <c r="CO101" s="43">
        <f t="shared" si="27"/>
        <v>32484000</v>
      </c>
      <c r="CP101" s="43">
        <f t="shared" si="28"/>
        <v>72162375</v>
      </c>
      <c r="CQ101" s="43">
        <f t="shared" si="29"/>
        <v>63844333.333333336</v>
      </c>
      <c r="CR101" s="420">
        <f t="shared" si="30"/>
        <v>3448754000</v>
      </c>
      <c r="CT101" s="250" t="s">
        <v>151</v>
      </c>
      <c r="CU101" s="251" t="s">
        <v>35</v>
      </c>
      <c r="CV101" s="252"/>
      <c r="CW101" s="40" t="s">
        <v>42</v>
      </c>
      <c r="CX101" s="253">
        <f t="shared" si="31"/>
        <v>0</v>
      </c>
      <c r="CY101" s="253">
        <f t="shared" si="32"/>
        <v>0</v>
      </c>
      <c r="CZ101" s="254">
        <f t="shared" si="33"/>
        <v>27506142.120000001</v>
      </c>
      <c r="DA101" s="254">
        <f t="shared" si="34"/>
        <v>0</v>
      </c>
      <c r="DB101" s="255">
        <f t="shared" si="35"/>
        <v>0</v>
      </c>
      <c r="DC101" s="305">
        <f t="shared" si="125"/>
        <v>0</v>
      </c>
      <c r="DD101" s="257">
        <f t="shared" si="37"/>
        <v>24364489.972377934</v>
      </c>
      <c r="DE101" s="257">
        <f t="shared" si="38"/>
        <v>27462673.064623922</v>
      </c>
      <c r="DF101" s="257">
        <f t="shared" si="39"/>
        <v>0</v>
      </c>
      <c r="DG101" s="257">
        <f t="shared" si="40"/>
        <v>30954820.425523225</v>
      </c>
      <c r="DH101" s="258">
        <f t="shared" si="41"/>
        <v>0</v>
      </c>
      <c r="DI101" s="257">
        <f t="shared" si="41"/>
        <v>30954820.425523225</v>
      </c>
      <c r="DJ101" s="257">
        <f t="shared" si="42"/>
        <v>32864046.016027961</v>
      </c>
      <c r="DK101" s="257"/>
      <c r="DL101" s="257">
        <f t="shared" si="43"/>
        <v>0</v>
      </c>
      <c r="DM101" s="257">
        <f t="shared" si="44"/>
        <v>0</v>
      </c>
      <c r="DN101" s="257">
        <f t="shared" si="45"/>
        <v>0</v>
      </c>
      <c r="DO101" s="258">
        <f t="shared" si="46"/>
        <v>0</v>
      </c>
      <c r="DP101" s="258">
        <f t="shared" si="47"/>
        <v>0</v>
      </c>
      <c r="DQ101" s="257">
        <f t="shared" si="48"/>
        <v>0</v>
      </c>
      <c r="DR101" s="257">
        <f t="shared" si="49"/>
        <v>0</v>
      </c>
      <c r="DS101" s="257"/>
      <c r="DT101" s="32" t="str">
        <f t="shared" si="50"/>
        <v>BERTAHAP</v>
      </c>
      <c r="DU101" s="259">
        <f t="shared" si="51"/>
        <v>0</v>
      </c>
      <c r="DV101" s="260">
        <v>2</v>
      </c>
      <c r="DW101" s="261"/>
      <c r="DX101" s="257" t="e">
        <f>IF(DW101&gt;#REF!,"LB","KR")</f>
        <v>#REF!</v>
      </c>
      <c r="DY101" s="261">
        <f t="shared" si="101"/>
        <v>0</v>
      </c>
      <c r="DZ101" s="261">
        <f t="shared" si="101"/>
        <v>0</v>
      </c>
      <c r="EA101" s="261">
        <f t="shared" si="101"/>
        <v>0</v>
      </c>
      <c r="EB101" s="262">
        <f t="shared" si="100"/>
        <v>0</v>
      </c>
      <c r="EC101" s="262">
        <f t="shared" si="100"/>
        <v>0</v>
      </c>
      <c r="ED101" s="261">
        <f t="shared" si="100"/>
        <v>0</v>
      </c>
      <c r="EE101" s="261">
        <f t="shared" si="100"/>
        <v>0</v>
      </c>
      <c r="EF101" s="261">
        <f t="shared" si="77"/>
        <v>0</v>
      </c>
      <c r="EG101" s="51">
        <f t="shared" si="78"/>
        <v>0</v>
      </c>
      <c r="EH101" s="42">
        <f t="shared" si="78"/>
        <v>0</v>
      </c>
      <c r="EI101" s="58">
        <f t="shared" si="54"/>
        <v>0</v>
      </c>
      <c r="EJ101" s="58">
        <f t="shared" si="55"/>
        <v>0</v>
      </c>
      <c r="EK101" s="336">
        <f t="shared" si="56"/>
        <v>0</v>
      </c>
      <c r="EL101" s="131">
        <f t="shared" si="57"/>
        <v>0</v>
      </c>
      <c r="EM101" s="5">
        <f t="shared" si="58"/>
        <v>0</v>
      </c>
      <c r="EN101" s="5">
        <f t="shared" si="59"/>
        <v>0</v>
      </c>
      <c r="EO101" s="266">
        <f t="shared" si="79"/>
        <v>0</v>
      </c>
    </row>
    <row r="102" spans="1:145">
      <c r="A102" s="3">
        <f t="shared" si="60"/>
        <v>63</v>
      </c>
      <c r="B102" s="249">
        <v>7</v>
      </c>
      <c r="C102" s="522"/>
      <c r="D102" s="250" t="s">
        <v>149</v>
      </c>
      <c r="E102" s="285">
        <v>19</v>
      </c>
      <c r="F102" s="252"/>
      <c r="G102" s="40" t="s">
        <v>78</v>
      </c>
      <c r="H102" s="253">
        <f t="shared" si="5"/>
        <v>138</v>
      </c>
      <c r="I102" s="253">
        <f t="shared" si="6"/>
        <v>120</v>
      </c>
      <c r="J102" s="254">
        <f t="shared" si="7"/>
        <v>27506142.120000001</v>
      </c>
      <c r="K102" s="254">
        <f t="shared" si="8"/>
        <v>1</v>
      </c>
      <c r="L102" s="255">
        <f t="shared" si="9"/>
        <v>1.06</v>
      </c>
      <c r="M102" s="256">
        <f t="shared" si="122"/>
        <v>1</v>
      </c>
      <c r="N102" s="257">
        <f t="shared" si="11"/>
        <v>24364489.972377934</v>
      </c>
      <c r="O102" s="257">
        <f t="shared" si="12"/>
        <v>27462673.064623922</v>
      </c>
      <c r="P102" s="257">
        <f t="shared" si="13"/>
        <v>29156510.647200003</v>
      </c>
      <c r="Q102" s="257">
        <f t="shared" si="14"/>
        <v>30954820.425523225</v>
      </c>
      <c r="R102" s="257">
        <f t="shared" si="61"/>
        <v>34773271.606532685</v>
      </c>
      <c r="S102" s="258">
        <f t="shared" si="15"/>
        <v>29156510.647200003</v>
      </c>
      <c r="T102" s="257">
        <f t="shared" si="15"/>
        <v>30954820.425523225</v>
      </c>
      <c r="U102" s="257">
        <f t="shared" si="16"/>
        <v>32864046.016027961</v>
      </c>
      <c r="V102" s="257">
        <f t="shared" si="62"/>
        <v>39070013.199912407</v>
      </c>
      <c r="W102" s="257"/>
      <c r="X102" s="257">
        <f t="shared" si="17"/>
        <v>2923738796.6853518</v>
      </c>
      <c r="Y102" s="257">
        <f t="shared" si="18"/>
        <v>3295520767.7548704</v>
      </c>
      <c r="Z102" s="257">
        <f t="shared" si="19"/>
        <v>3498781277.6640005</v>
      </c>
      <c r="AA102" s="258">
        <f t="shared" si="63"/>
        <v>3714578451.0627871</v>
      </c>
      <c r="AB102" s="258">
        <f t="shared" si="64"/>
        <v>4172792592.7839222</v>
      </c>
      <c r="AC102" s="258">
        <f t="shared" si="20"/>
        <v>3498781277.6640005</v>
      </c>
      <c r="AD102" s="257">
        <f t="shared" si="21"/>
        <v>3714578451.0627871</v>
      </c>
      <c r="AE102" s="257">
        <f t="shared" si="65"/>
        <v>3943685521.9233551</v>
      </c>
      <c r="AF102" s="257">
        <f t="shared" si="66"/>
        <v>4688401583.9894886</v>
      </c>
      <c r="AG102" s="257"/>
      <c r="AH102" s="32" t="str">
        <f t="shared" si="22"/>
        <v>BERTAHAP</v>
      </c>
      <c r="AI102" s="259">
        <f t="shared" si="23"/>
        <v>0</v>
      </c>
      <c r="AJ102" s="260">
        <v>2</v>
      </c>
      <c r="AK102" s="261"/>
      <c r="AL102" s="257" t="e">
        <f>IF(AK102&gt;#REF!,"LB","KR")</f>
        <v>#REF!</v>
      </c>
      <c r="AM102" s="51">
        <f t="shared" si="24"/>
        <v>3216113000</v>
      </c>
      <c r="AN102" s="51">
        <f t="shared" si="24"/>
        <v>3625073000</v>
      </c>
      <c r="AO102" s="51">
        <f t="shared" si="24"/>
        <v>3848660000</v>
      </c>
      <c r="AP102" s="418">
        <f t="shared" si="24"/>
        <v>4086037000</v>
      </c>
      <c r="AQ102" s="418">
        <f t="shared" si="67"/>
        <v>3848660000</v>
      </c>
      <c r="AR102" s="51">
        <f t="shared" si="67"/>
        <v>4086037000</v>
      </c>
      <c r="AS102" s="51">
        <f t="shared" si="67"/>
        <v>4338055000</v>
      </c>
      <c r="AT102" s="42"/>
      <c r="AU102" s="42"/>
      <c r="AV102" s="297">
        <f t="shared" si="68"/>
        <v>-1856664.5930999964</v>
      </c>
      <c r="AW102" s="297"/>
      <c r="AX102" s="297"/>
      <c r="AY102" s="297"/>
      <c r="AZ102" s="297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3"/>
      <c r="BY102" s="429"/>
      <c r="BZ102" s="424" t="str">
        <f>G91</f>
        <v>2BR-7</v>
      </c>
      <c r="CA102" s="425" t="str">
        <f>E91</f>
        <v>07</v>
      </c>
      <c r="CB102" s="424">
        <f t="shared" si="123"/>
        <v>101</v>
      </c>
      <c r="CC102" s="424">
        <f t="shared" si="123"/>
        <v>90</v>
      </c>
      <c r="CD102" s="424">
        <f>P91</f>
        <v>29156510.647200003</v>
      </c>
      <c r="CE102" s="424">
        <f t="shared" si="124"/>
        <v>2412085000</v>
      </c>
      <c r="CF102" s="424">
        <f t="shared" si="124"/>
        <v>2718805000</v>
      </c>
      <c r="CG102" s="424">
        <f t="shared" si="124"/>
        <v>2886495000</v>
      </c>
      <c r="CH102" s="424">
        <f t="shared" si="124"/>
        <v>3064528000</v>
      </c>
      <c r="CI102" s="424">
        <f>AS91</f>
        <v>3253541000</v>
      </c>
      <c r="CJ102" s="42"/>
      <c r="CK102" s="418">
        <f t="shared" si="75"/>
        <v>4338054441.7410917</v>
      </c>
      <c r="CL102" s="42">
        <f t="shared" si="76"/>
        <v>4079580000</v>
      </c>
      <c r="CM102" s="42">
        <f t="shared" si="76"/>
        <v>4331200000</v>
      </c>
      <c r="CN102" s="43">
        <f t="shared" si="26"/>
        <v>61193700</v>
      </c>
      <c r="CO102" s="43">
        <f t="shared" si="27"/>
        <v>43312000</v>
      </c>
      <c r="CP102" s="43">
        <f t="shared" si="28"/>
        <v>96216500</v>
      </c>
      <c r="CQ102" s="43">
        <f t="shared" si="29"/>
        <v>85125770.833333328</v>
      </c>
      <c r="CR102" s="420">
        <f t="shared" si="30"/>
        <v>4598339000</v>
      </c>
      <c r="CT102" s="250" t="s">
        <v>151</v>
      </c>
      <c r="CU102" s="251">
        <v>10</v>
      </c>
      <c r="CV102" s="252"/>
      <c r="CW102" s="40" t="s">
        <v>48</v>
      </c>
      <c r="CX102" s="253">
        <f t="shared" si="31"/>
        <v>0</v>
      </c>
      <c r="CY102" s="253">
        <f t="shared" si="32"/>
        <v>0</v>
      </c>
      <c r="CZ102" s="254">
        <f t="shared" si="33"/>
        <v>27506142.120000001</v>
      </c>
      <c r="DA102" s="254">
        <f t="shared" si="34"/>
        <v>0</v>
      </c>
      <c r="DB102" s="255">
        <f t="shared" si="35"/>
        <v>0</v>
      </c>
      <c r="DC102" s="305">
        <f t="shared" si="125"/>
        <v>0</v>
      </c>
      <c r="DD102" s="257">
        <f t="shared" si="37"/>
        <v>24364489.972377934</v>
      </c>
      <c r="DE102" s="257">
        <f t="shared" si="38"/>
        <v>27462673.064623922</v>
      </c>
      <c r="DF102" s="257">
        <f t="shared" si="39"/>
        <v>0</v>
      </c>
      <c r="DG102" s="257">
        <f t="shared" si="40"/>
        <v>30954820.425523225</v>
      </c>
      <c r="DH102" s="258">
        <f t="shared" si="41"/>
        <v>0</v>
      </c>
      <c r="DI102" s="257">
        <f t="shared" si="41"/>
        <v>30954820.425523225</v>
      </c>
      <c r="DJ102" s="257">
        <f t="shared" si="42"/>
        <v>32864046.016027961</v>
      </c>
      <c r="DK102" s="257"/>
      <c r="DL102" s="257">
        <f t="shared" si="43"/>
        <v>0</v>
      </c>
      <c r="DM102" s="257">
        <f t="shared" si="44"/>
        <v>0</v>
      </c>
      <c r="DN102" s="257">
        <f t="shared" si="45"/>
        <v>0</v>
      </c>
      <c r="DO102" s="258">
        <f t="shared" si="46"/>
        <v>0</v>
      </c>
      <c r="DP102" s="258">
        <f t="shared" si="47"/>
        <v>0</v>
      </c>
      <c r="DQ102" s="257">
        <f t="shared" si="48"/>
        <v>0</v>
      </c>
      <c r="DR102" s="257">
        <f t="shared" si="49"/>
        <v>0</v>
      </c>
      <c r="DS102" s="257"/>
      <c r="DT102" s="32" t="str">
        <f t="shared" si="50"/>
        <v>BERTAHAP</v>
      </c>
      <c r="DU102" s="259">
        <f t="shared" si="51"/>
        <v>0</v>
      </c>
      <c r="DV102" s="260">
        <v>2</v>
      </c>
      <c r="DW102" s="261"/>
      <c r="DX102" s="257" t="str">
        <f t="shared" ref="DX102:DX108" si="126">IF(DW102&gt;$BC$42,"LB","KR")</f>
        <v>KR</v>
      </c>
      <c r="DY102" s="261">
        <f t="shared" si="101"/>
        <v>0</v>
      </c>
      <c r="DZ102" s="261">
        <f t="shared" si="101"/>
        <v>0</v>
      </c>
      <c r="EA102" s="261">
        <f t="shared" si="101"/>
        <v>0</v>
      </c>
      <c r="EB102" s="262">
        <f t="shared" si="100"/>
        <v>0</v>
      </c>
      <c r="EC102" s="262">
        <f t="shared" si="100"/>
        <v>0</v>
      </c>
      <c r="ED102" s="261">
        <f t="shared" si="100"/>
        <v>0</v>
      </c>
      <c r="EE102" s="261">
        <f t="shared" si="100"/>
        <v>0</v>
      </c>
      <c r="EF102" s="261">
        <f t="shared" si="77"/>
        <v>0</v>
      </c>
      <c r="EG102" s="51">
        <f t="shared" si="78"/>
        <v>0</v>
      </c>
      <c r="EH102" s="42">
        <f t="shared" si="78"/>
        <v>0</v>
      </c>
      <c r="EI102" s="58">
        <f t="shared" si="54"/>
        <v>0</v>
      </c>
      <c r="EJ102" s="58">
        <f t="shared" si="55"/>
        <v>0</v>
      </c>
      <c r="EK102" s="336">
        <f t="shared" si="56"/>
        <v>0</v>
      </c>
      <c r="EL102" s="131">
        <f t="shared" si="57"/>
        <v>0</v>
      </c>
      <c r="EM102" s="5">
        <f t="shared" si="58"/>
        <v>0</v>
      </c>
      <c r="EN102" s="5">
        <f t="shared" si="59"/>
        <v>0</v>
      </c>
      <c r="EO102" s="266">
        <f t="shared" si="79"/>
        <v>0</v>
      </c>
    </row>
    <row r="103" spans="1:145">
      <c r="A103" s="3">
        <f t="shared" si="60"/>
        <v>64</v>
      </c>
      <c r="B103" s="249">
        <v>8</v>
      </c>
      <c r="C103" s="522"/>
      <c r="D103" s="250" t="s">
        <v>149</v>
      </c>
      <c r="E103" s="285">
        <v>21</v>
      </c>
      <c r="F103" s="252"/>
      <c r="G103" s="40" t="s">
        <v>84</v>
      </c>
      <c r="H103" s="253">
        <f t="shared" si="5"/>
        <v>132</v>
      </c>
      <c r="I103" s="253">
        <f t="shared" si="6"/>
        <v>112</v>
      </c>
      <c r="J103" s="254">
        <f t="shared" si="7"/>
        <v>27506142.120000001</v>
      </c>
      <c r="K103" s="254">
        <f t="shared" si="8"/>
        <v>3</v>
      </c>
      <c r="L103" s="255">
        <f t="shared" si="9"/>
        <v>1.1000000000000001</v>
      </c>
      <c r="M103" s="256">
        <f t="shared" si="122"/>
        <v>1</v>
      </c>
      <c r="N103" s="257">
        <f t="shared" si="11"/>
        <v>25283904.688316725</v>
      </c>
      <c r="O103" s="257">
        <f t="shared" si="12"/>
        <v>28499000.350081429</v>
      </c>
      <c r="P103" s="257">
        <f t="shared" si="13"/>
        <v>30256756.332000002</v>
      </c>
      <c r="Q103" s="257">
        <f t="shared" si="14"/>
        <v>32122926.856675044</v>
      </c>
      <c r="R103" s="257">
        <f t="shared" si="61"/>
        <v>36085470.535081089</v>
      </c>
      <c r="S103" s="258">
        <f t="shared" si="15"/>
        <v>30256756.332000002</v>
      </c>
      <c r="T103" s="257">
        <f t="shared" si="15"/>
        <v>32122926.856675044</v>
      </c>
      <c r="U103" s="257">
        <f t="shared" si="16"/>
        <v>34104198.695878074</v>
      </c>
      <c r="V103" s="257">
        <f t="shared" si="62"/>
        <v>40544353.320663817</v>
      </c>
      <c r="W103" s="257"/>
      <c r="X103" s="257">
        <f t="shared" si="17"/>
        <v>2831797325.0914731</v>
      </c>
      <c r="Y103" s="257">
        <f t="shared" si="18"/>
        <v>3191888039.2091198</v>
      </c>
      <c r="Z103" s="257">
        <f t="shared" si="19"/>
        <v>3388756709.184</v>
      </c>
      <c r="AA103" s="258">
        <f t="shared" si="63"/>
        <v>3597767807.9476051</v>
      </c>
      <c r="AB103" s="258">
        <f t="shared" si="64"/>
        <v>4041572699.9290819</v>
      </c>
      <c r="AC103" s="258">
        <f t="shared" si="20"/>
        <v>3388756709.184</v>
      </c>
      <c r="AD103" s="257">
        <f t="shared" si="21"/>
        <v>3597767807.9476051</v>
      </c>
      <c r="AE103" s="257">
        <f t="shared" si="65"/>
        <v>3819670253.938344</v>
      </c>
      <c r="AF103" s="257">
        <f t="shared" si="66"/>
        <v>4540967571.9143476</v>
      </c>
      <c r="AG103" s="257"/>
      <c r="AH103" s="32" t="str">
        <f t="shared" si="22"/>
        <v>BERTAHAP</v>
      </c>
      <c r="AI103" s="259">
        <f t="shared" si="23"/>
        <v>0</v>
      </c>
      <c r="AJ103" s="260">
        <v>2</v>
      </c>
      <c r="AK103" s="261"/>
      <c r="AL103" s="257" t="e">
        <f>IF(AK103&gt;#REF!,"LB","KR")</f>
        <v>#REF!</v>
      </c>
      <c r="AM103" s="51">
        <f t="shared" si="24"/>
        <v>3114978000</v>
      </c>
      <c r="AN103" s="51">
        <f t="shared" si="24"/>
        <v>3511077000</v>
      </c>
      <c r="AO103" s="51">
        <f t="shared" si="24"/>
        <v>3727633000</v>
      </c>
      <c r="AP103" s="418">
        <f t="shared" si="24"/>
        <v>3957545000</v>
      </c>
      <c r="AQ103" s="418">
        <f t="shared" si="67"/>
        <v>3727633000</v>
      </c>
      <c r="AR103" s="51">
        <f t="shared" si="67"/>
        <v>3957545000</v>
      </c>
      <c r="AS103" s="51">
        <f t="shared" si="67"/>
        <v>4201638000</v>
      </c>
      <c r="AT103" s="42"/>
      <c r="AU103" s="42"/>
      <c r="AV103" s="297">
        <f t="shared" si="68"/>
        <v>-756418.90829999745</v>
      </c>
      <c r="AW103" s="297"/>
      <c r="AX103" s="297"/>
      <c r="AY103" s="297"/>
      <c r="AZ103" s="297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3"/>
      <c r="BY103" s="429"/>
      <c r="BZ103" s="424" t="str">
        <f>G92</f>
        <v>2BR-9</v>
      </c>
      <c r="CA103" s="425" t="str">
        <f>E92</f>
        <v>09</v>
      </c>
      <c r="CB103" s="424">
        <f t="shared" si="123"/>
        <v>101</v>
      </c>
      <c r="CC103" s="424">
        <f t="shared" si="123"/>
        <v>90</v>
      </c>
      <c r="CD103" s="424">
        <f>P92</f>
        <v>29156510.647200003</v>
      </c>
      <c r="CE103" s="424">
        <f t="shared" si="124"/>
        <v>2412085000</v>
      </c>
      <c r="CF103" s="424">
        <f t="shared" si="124"/>
        <v>2718805000</v>
      </c>
      <c r="CG103" s="424">
        <f t="shared" si="124"/>
        <v>2886495000</v>
      </c>
      <c r="CH103" s="424">
        <f t="shared" si="124"/>
        <v>3064528000</v>
      </c>
      <c r="CI103" s="424">
        <f>AS92</f>
        <v>3253541000</v>
      </c>
      <c r="CJ103" s="42"/>
      <c r="CK103" s="418">
        <f t="shared" si="75"/>
        <v>4201637348.2766428</v>
      </c>
      <c r="CL103" s="42">
        <f t="shared" si="76"/>
        <v>3951291000</v>
      </c>
      <c r="CM103" s="42">
        <f t="shared" si="76"/>
        <v>4194998000</v>
      </c>
      <c r="CN103" s="43">
        <f t="shared" si="26"/>
        <v>59269365</v>
      </c>
      <c r="CO103" s="43">
        <f t="shared" si="27"/>
        <v>41949980</v>
      </c>
      <c r="CP103" s="43">
        <f t="shared" si="28"/>
        <v>93190825</v>
      </c>
      <c r="CQ103" s="43">
        <f t="shared" si="29"/>
        <v>82448854.166666672</v>
      </c>
      <c r="CR103" s="420">
        <f t="shared" si="30"/>
        <v>4453736000</v>
      </c>
      <c r="CT103" s="250" t="s">
        <v>151</v>
      </c>
      <c r="CU103" s="285">
        <v>12</v>
      </c>
      <c r="CV103" s="252"/>
      <c r="CW103" s="40" t="s">
        <v>50</v>
      </c>
      <c r="CX103" s="253">
        <f t="shared" si="31"/>
        <v>0</v>
      </c>
      <c r="CY103" s="253">
        <f t="shared" si="32"/>
        <v>0</v>
      </c>
      <c r="CZ103" s="254">
        <f t="shared" si="33"/>
        <v>27506142.120000001</v>
      </c>
      <c r="DA103" s="254">
        <f t="shared" si="34"/>
        <v>0</v>
      </c>
      <c r="DB103" s="255">
        <f t="shared" si="35"/>
        <v>0</v>
      </c>
      <c r="DC103" s="305">
        <f t="shared" si="125"/>
        <v>0</v>
      </c>
      <c r="DD103" s="257">
        <f t="shared" si="37"/>
        <v>25283904.688316725</v>
      </c>
      <c r="DE103" s="257">
        <f t="shared" si="38"/>
        <v>28499000.350081429</v>
      </c>
      <c r="DF103" s="257">
        <f t="shared" si="39"/>
        <v>0</v>
      </c>
      <c r="DG103" s="257">
        <f t="shared" si="40"/>
        <v>32122926.856675044</v>
      </c>
      <c r="DH103" s="258">
        <f t="shared" si="41"/>
        <v>0</v>
      </c>
      <c r="DI103" s="257">
        <f t="shared" si="41"/>
        <v>32122926.856675044</v>
      </c>
      <c r="DJ103" s="257">
        <f t="shared" si="42"/>
        <v>34104198.695878074</v>
      </c>
      <c r="DK103" s="257"/>
      <c r="DL103" s="257">
        <f t="shared" si="43"/>
        <v>0</v>
      </c>
      <c r="DM103" s="257">
        <f t="shared" si="44"/>
        <v>0</v>
      </c>
      <c r="DN103" s="257">
        <f t="shared" si="45"/>
        <v>0</v>
      </c>
      <c r="DO103" s="258">
        <f t="shared" si="46"/>
        <v>0</v>
      </c>
      <c r="DP103" s="258">
        <f t="shared" si="47"/>
        <v>0</v>
      </c>
      <c r="DQ103" s="257">
        <f t="shared" si="48"/>
        <v>0</v>
      </c>
      <c r="DR103" s="257">
        <f t="shared" si="49"/>
        <v>0</v>
      </c>
      <c r="DS103" s="257"/>
      <c r="DT103" s="32" t="str">
        <f t="shared" si="50"/>
        <v>BERTAHAP</v>
      </c>
      <c r="DU103" s="259">
        <f t="shared" si="51"/>
        <v>0</v>
      </c>
      <c r="DV103" s="260">
        <v>2</v>
      </c>
      <c r="DW103" s="261"/>
      <c r="DX103" s="257" t="str">
        <f t="shared" si="126"/>
        <v>KR</v>
      </c>
      <c r="DY103" s="261">
        <f t="shared" si="101"/>
        <v>0</v>
      </c>
      <c r="DZ103" s="261">
        <f t="shared" si="101"/>
        <v>0</v>
      </c>
      <c r="EA103" s="261">
        <f t="shared" si="101"/>
        <v>0</v>
      </c>
      <c r="EB103" s="262">
        <f t="shared" si="100"/>
        <v>0</v>
      </c>
      <c r="EC103" s="262">
        <f t="shared" si="100"/>
        <v>0</v>
      </c>
      <c r="ED103" s="261">
        <f t="shared" si="100"/>
        <v>0</v>
      </c>
      <c r="EE103" s="261">
        <f t="shared" si="100"/>
        <v>0</v>
      </c>
      <c r="EF103" s="261">
        <f t="shared" si="77"/>
        <v>0</v>
      </c>
      <c r="EG103" s="51">
        <f t="shared" si="78"/>
        <v>0</v>
      </c>
      <c r="EH103" s="42">
        <f t="shared" si="78"/>
        <v>0</v>
      </c>
      <c r="EI103" s="58">
        <f t="shared" si="54"/>
        <v>0</v>
      </c>
      <c r="EJ103" s="58">
        <f t="shared" si="55"/>
        <v>0</v>
      </c>
      <c r="EK103" s="336">
        <f t="shared" si="56"/>
        <v>0</v>
      </c>
      <c r="EL103" s="131">
        <f t="shared" si="57"/>
        <v>0</v>
      </c>
      <c r="EM103" s="5">
        <f t="shared" si="58"/>
        <v>0</v>
      </c>
      <c r="EN103" s="5">
        <f t="shared" si="59"/>
        <v>0</v>
      </c>
      <c r="EO103" s="266">
        <f t="shared" si="79"/>
        <v>0</v>
      </c>
    </row>
    <row r="104" spans="1:145">
      <c r="A104" s="3">
        <f t="shared" si="60"/>
        <v>65</v>
      </c>
      <c r="B104" s="249">
        <v>1</v>
      </c>
      <c r="C104" s="522"/>
      <c r="D104" s="250" t="s">
        <v>151</v>
      </c>
      <c r="E104" s="251" t="s">
        <v>19</v>
      </c>
      <c r="F104" s="252"/>
      <c r="G104" s="40" t="s">
        <v>72</v>
      </c>
      <c r="H104" s="253">
        <f t="shared" ref="H104:H167" si="127">SUMIF($Y$10:$Y$28,G104,$AE$10:$AE$28)</f>
        <v>175</v>
      </c>
      <c r="I104" s="253">
        <f t="shared" ref="I104:I167" si="128">SUMIF($Y$10:$Y$28,G104,$AA$10:$AA$28)</f>
        <v>156</v>
      </c>
      <c r="J104" s="254">
        <f t="shared" ref="J104:J167" si="129">$J$27</f>
        <v>27506142.120000001</v>
      </c>
      <c r="K104" s="254">
        <f t="shared" ref="K104:K167" si="130">SUMIF($AS$4:$AS$22,E104,$AT$4:$AT$22)</f>
        <v>5</v>
      </c>
      <c r="L104" s="255">
        <f t="shared" ref="L104:L167" si="131">IF(K104=$AO$25,$AN$25,IF(K104=$AO$26,$AN$26,IF(K104=$AO$27,$AN$27,IF(K104=$AO$28,$AN$28,IF(K104=$AO$29,$AN$29,IF(K104=$AO$30,$AN$30))))))</f>
        <v>1.08</v>
      </c>
      <c r="M104" s="305">
        <f t="shared" ref="M104:M113" si="132">SUMIF($AS$4:$AS$22,E104,$BJ$4:$BJ$22)</f>
        <v>1.01</v>
      </c>
      <c r="N104" s="257">
        <f t="shared" ref="N104:N167" si="133">$P104/(1+6%/12)^36</f>
        <v>25072439.303650804</v>
      </c>
      <c r="O104" s="257">
        <f t="shared" ref="O104:O167" si="134">$P104/(1+6%/12)^12</f>
        <v>28260645.074426204</v>
      </c>
      <c r="P104" s="257">
        <f t="shared" ref="P104:P167" si="135">$J$27*L104*M104</f>
        <v>30003699.824496005</v>
      </c>
      <c r="Q104" s="257">
        <f t="shared" ref="Q104:Q167" si="136">$P104*(1+6%/12)^12</f>
        <v>31854262.37751013</v>
      </c>
      <c r="R104" s="257">
        <f t="shared" si="61"/>
        <v>35783664.781514958</v>
      </c>
      <c r="S104" s="258">
        <f t="shared" ref="S104:T167" si="137">P104</f>
        <v>30003699.824496005</v>
      </c>
      <c r="T104" s="257">
        <f t="shared" si="137"/>
        <v>31854262.37751013</v>
      </c>
      <c r="U104" s="257">
        <f t="shared" ref="U104:U167" si="138">$P104*(1+6%/12)^24</f>
        <v>33818963.579512551</v>
      </c>
      <c r="V104" s="257">
        <f t="shared" si="62"/>
        <v>40205255.092891</v>
      </c>
      <c r="W104" s="257"/>
      <c r="X104" s="257">
        <f t="shared" ref="X104:X167" si="139">N104*I104</f>
        <v>3911300531.3695254</v>
      </c>
      <c r="Y104" s="257">
        <f t="shared" ref="Y104:Y167" si="140">O104*I104</f>
        <v>4408660631.6104879</v>
      </c>
      <c r="Z104" s="257">
        <f t="shared" ref="Z104:Z167" si="141">P104*I104</f>
        <v>4680577172.621377</v>
      </c>
      <c r="AA104" s="258">
        <f t="shared" si="63"/>
        <v>4969264930.8915806</v>
      </c>
      <c r="AB104" s="258">
        <f t="shared" si="64"/>
        <v>5582251705.9163332</v>
      </c>
      <c r="AC104" s="258">
        <f t="shared" ref="AC104:AC167" si="142">S104*I104</f>
        <v>4680577172.621377</v>
      </c>
      <c r="AD104" s="257">
        <f t="shared" ref="AD104:AD167" si="143">T104*I104</f>
        <v>4969264930.8915806</v>
      </c>
      <c r="AE104" s="257">
        <f t="shared" si="65"/>
        <v>5275758318.4039583</v>
      </c>
      <c r="AF104" s="257">
        <f t="shared" si="66"/>
        <v>6272019794.4909964</v>
      </c>
      <c r="AG104" s="257"/>
      <c r="AH104" s="32" t="str">
        <f t="shared" ref="AH104:AH167" si="144">IF(AJ104=$I$32,$N$32,IF(AJ104=$I$33,$N$33,IF(AJ104=$I$34,$N$34)))</f>
        <v>BERTAHAP</v>
      </c>
      <c r="AI104" s="259">
        <f t="shared" ref="AI104:AI167" si="145">IF(AH104=$N$32,$O$32,IF(AH104=$N$33,$O$33,$O$34))</f>
        <v>0</v>
      </c>
      <c r="AJ104" s="260">
        <v>2</v>
      </c>
      <c r="AK104" s="261"/>
      <c r="AL104" s="257" t="e">
        <f>IF(AK104&gt;#REF!,"LB","KR")</f>
        <v>#REF!</v>
      </c>
      <c r="AM104" s="51">
        <f t="shared" ref="AM104:AP167" si="146">ROUNDUP((X104*(1+$K$5)),-3)</f>
        <v>4302431000</v>
      </c>
      <c r="AN104" s="51">
        <f t="shared" si="146"/>
        <v>4849527000</v>
      </c>
      <c r="AO104" s="51">
        <f t="shared" si="146"/>
        <v>5148635000</v>
      </c>
      <c r="AP104" s="418">
        <f t="shared" si="146"/>
        <v>5466192000</v>
      </c>
      <c r="AQ104" s="418">
        <f t="shared" ref="AQ104:AS167" si="147">ROUNDUP((AC104*(1+$K$5)),-3)</f>
        <v>5148635000</v>
      </c>
      <c r="AR104" s="51">
        <f t="shared" si="147"/>
        <v>5466192000</v>
      </c>
      <c r="AS104" s="51">
        <f t="shared" si="147"/>
        <v>5803335000</v>
      </c>
      <c r="AT104" s="42"/>
      <c r="AU104" s="42"/>
      <c r="AV104" s="297">
        <f t="shared" si="68"/>
        <v>-1009475.415803995</v>
      </c>
      <c r="AW104" s="297"/>
      <c r="AX104" s="297"/>
      <c r="AY104" s="297"/>
      <c r="AZ104" s="297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3">
        <v>18</v>
      </c>
      <c r="BY104" s="424" t="s">
        <v>147</v>
      </c>
      <c r="BZ104" s="424" t="str">
        <f>G79</f>
        <v>3BR-21</v>
      </c>
      <c r="CA104" s="425">
        <f>E79</f>
        <v>21</v>
      </c>
      <c r="CB104" s="424">
        <f>H79</f>
        <v>132</v>
      </c>
      <c r="CC104" s="424">
        <f>I79</f>
        <v>112</v>
      </c>
      <c r="CD104" s="424">
        <f>P79</f>
        <v>30256756.332000002</v>
      </c>
      <c r="CE104" s="424">
        <f>AM79</f>
        <v>3114978000</v>
      </c>
      <c r="CF104" s="424">
        <f>AN79</f>
        <v>3511077000</v>
      </c>
      <c r="CG104" s="424">
        <f>AO79</f>
        <v>3727633000</v>
      </c>
      <c r="CH104" s="424">
        <f>AP79</f>
        <v>3957545000</v>
      </c>
      <c r="CI104" s="424">
        <f>AS79</f>
        <v>4201638000</v>
      </c>
      <c r="CJ104" s="42">
        <v>3</v>
      </c>
      <c r="CK104" s="418">
        <f t="shared" si="75"/>
        <v>5803334253.9506178</v>
      </c>
      <c r="CL104" s="42">
        <f t="shared" si="76"/>
        <v>5457554000</v>
      </c>
      <c r="CM104" s="42">
        <f t="shared" si="76"/>
        <v>5794164000</v>
      </c>
      <c r="CN104" s="43">
        <f t="shared" ref="CN104:CN167" si="148">(CL104*90%)*40%/24</f>
        <v>81863310</v>
      </c>
      <c r="CO104" s="43">
        <f t="shared" ref="CO104:CO167" si="149">(CM104*90%)*40%/36</f>
        <v>57941640</v>
      </c>
      <c r="CP104" s="43">
        <f t="shared" ref="CP104:CP167" si="150">(AO104*90%)/36</f>
        <v>128715875</v>
      </c>
      <c r="CQ104" s="43">
        <f t="shared" ref="CQ104:CQ167" si="151">AP104/48</f>
        <v>113879000</v>
      </c>
      <c r="CR104" s="420">
        <f t="shared" ref="CR104:CR167" si="152">ROUNDUP(CM104*$CR$39, -3)</f>
        <v>6151535000</v>
      </c>
      <c r="CT104" s="250" t="s">
        <v>151</v>
      </c>
      <c r="CU104" s="251">
        <v>16</v>
      </c>
      <c r="CV104" s="252"/>
      <c r="CW104" s="40" t="s">
        <v>52</v>
      </c>
      <c r="CX104" s="253">
        <f t="shared" ref="CX104:CX167" si="153">SUMIF($W$10:$W$28,CW104,$AB$10:$AB$28)</f>
        <v>0</v>
      </c>
      <c r="CY104" s="253">
        <f t="shared" ref="CY104:CY167" si="154">SUMIF($W$10:$W$28,CW104,$Y$10:$Y$28)</f>
        <v>0</v>
      </c>
      <c r="CZ104" s="254">
        <f t="shared" ref="CZ104:CZ167" si="155">$J$27</f>
        <v>27506142.120000001</v>
      </c>
      <c r="DA104" s="254">
        <f t="shared" ref="DA104:DA167" si="156">SUMIF($AO$4:$AO$22,CU104,$AR$4:$AR$22)</f>
        <v>0</v>
      </c>
      <c r="DB104" s="255">
        <f t="shared" ref="DB104:DB167" si="157">IF(DA104=$AK$25,$AJ$25,IF(DA104=$AK$26,$AJ$26,IF(DA104=$AK$27,$AJ$27,IF(DA104=$AK$28,$AJ$28,IF(DA104=$AK$29,$AJ$29,IF(DA104=$AK$30,$AJ$30))))))</f>
        <v>0</v>
      </c>
      <c r="DC104" s="305">
        <f t="shared" si="125"/>
        <v>0</v>
      </c>
      <c r="DD104" s="257">
        <f t="shared" ref="DD104:DD167" si="158">$P104/(1+6%/12)^36</f>
        <v>25072439.303650804</v>
      </c>
      <c r="DE104" s="257">
        <f t="shared" ref="DE104:DE167" si="159">$P104/(1+6%/12)^12</f>
        <v>28260645.074426204</v>
      </c>
      <c r="DF104" s="257">
        <f t="shared" ref="DF104:DF167" si="160">$J$27*DB104*DC104</f>
        <v>0</v>
      </c>
      <c r="DG104" s="257">
        <f t="shared" ref="DG104:DG167" si="161">$P104*(1+6%/12)^12</f>
        <v>31854262.37751013</v>
      </c>
      <c r="DH104" s="258">
        <f t="shared" ref="DH104:DI167" si="162">DF104</f>
        <v>0</v>
      </c>
      <c r="DI104" s="257">
        <f t="shared" si="162"/>
        <v>31854262.37751013</v>
      </c>
      <c r="DJ104" s="257">
        <f t="shared" ref="DJ104:DJ167" si="163">$P104*(1+6%/12)^24</f>
        <v>33818963.579512551</v>
      </c>
      <c r="DK104" s="257"/>
      <c r="DL104" s="257">
        <f t="shared" ref="DL104:DL167" si="164">DD104*CY104</f>
        <v>0</v>
      </c>
      <c r="DM104" s="257">
        <f t="shared" ref="DM104:DM167" si="165">DE104*CY104</f>
        <v>0</v>
      </c>
      <c r="DN104" s="257">
        <f t="shared" ref="DN104:DN167" si="166">DF104*CY104</f>
        <v>0</v>
      </c>
      <c r="DO104" s="258">
        <f t="shared" ref="DO104:DO167" si="167">DG104*CY104</f>
        <v>0</v>
      </c>
      <c r="DP104" s="258">
        <f t="shared" ref="DP104:DP167" si="168">DH104*CY104</f>
        <v>0</v>
      </c>
      <c r="DQ104" s="257">
        <f t="shared" ref="DQ104:DQ167" si="169">DI104*CY104</f>
        <v>0</v>
      </c>
      <c r="DR104" s="257">
        <f t="shared" ref="DR104:DR167" si="170">DJ104*CY104</f>
        <v>0</v>
      </c>
      <c r="DS104" s="257"/>
      <c r="DT104" s="32" t="str">
        <f t="shared" ref="DT104:DT167" si="171">IF(DV104=$I$32,$N$32,IF(DV104=$I$33,$N$33,IF(DV104=$I$34,$N$34)))</f>
        <v>BERTAHAP</v>
      </c>
      <c r="DU104" s="259">
        <f t="shared" ref="DU104:DU167" si="172">IF(DT104=$N$32,$O$32,IF(DT104=$N$33,$O$33,$O$34))</f>
        <v>0</v>
      </c>
      <c r="DV104" s="260">
        <v>2</v>
      </c>
      <c r="DW104" s="261"/>
      <c r="DX104" s="257" t="str">
        <f t="shared" si="126"/>
        <v>KR</v>
      </c>
      <c r="DY104" s="261">
        <f t="shared" si="101"/>
        <v>0</v>
      </c>
      <c r="DZ104" s="261">
        <f t="shared" si="101"/>
        <v>0</v>
      </c>
      <c r="EA104" s="261">
        <f t="shared" si="101"/>
        <v>0</v>
      </c>
      <c r="EB104" s="262">
        <f t="shared" si="100"/>
        <v>0</v>
      </c>
      <c r="EC104" s="262">
        <f t="shared" si="100"/>
        <v>0</v>
      </c>
      <c r="ED104" s="261">
        <f t="shared" si="100"/>
        <v>0</v>
      </c>
      <c r="EE104" s="261">
        <f t="shared" si="100"/>
        <v>0</v>
      </c>
      <c r="EF104" s="261">
        <f t="shared" si="77"/>
        <v>0</v>
      </c>
      <c r="EG104" s="51">
        <f t="shared" si="78"/>
        <v>0</v>
      </c>
      <c r="EH104" s="42">
        <f t="shared" si="78"/>
        <v>0</v>
      </c>
      <c r="EI104" s="58">
        <f t="shared" ref="EI104:EI167" si="173">EG104-(EG104*10%)</f>
        <v>0</v>
      </c>
      <c r="EJ104" s="58">
        <f t="shared" ref="EJ104:EJ167" si="174">(EI104*40%)/24</f>
        <v>0</v>
      </c>
      <c r="EK104" s="336">
        <f t="shared" ref="EK104:EK167" si="175">(EB104*90%)/48</f>
        <v>0</v>
      </c>
      <c r="EL104" s="131">
        <f t="shared" ref="EL104:EL167" si="176">(EH104*90%)*40%/36</f>
        <v>0</v>
      </c>
      <c r="EM104" s="5">
        <f t="shared" ref="EM104:EM167" si="177">(EG104*90%)*40%/24</f>
        <v>0</v>
      </c>
      <c r="EN104" s="5">
        <f t="shared" ref="EN104:EN167" si="178">EA104*90%/36</f>
        <v>0</v>
      </c>
      <c r="EO104" s="266">
        <f t="shared" si="79"/>
        <v>0</v>
      </c>
    </row>
    <row r="105" spans="1:145">
      <c r="A105" s="3">
        <f t="shared" ref="A105:A168" si="179">A104+1</f>
        <v>66</v>
      </c>
      <c r="B105" s="249">
        <v>2</v>
      </c>
      <c r="C105" s="522"/>
      <c r="D105" s="250" t="s">
        <v>151</v>
      </c>
      <c r="E105" s="251" t="s">
        <v>29</v>
      </c>
      <c r="F105" s="252"/>
      <c r="G105" s="40" t="s">
        <v>74</v>
      </c>
      <c r="H105" s="253">
        <f t="shared" si="127"/>
        <v>85</v>
      </c>
      <c r="I105" s="253">
        <f t="shared" si="128"/>
        <v>74</v>
      </c>
      <c r="J105" s="254">
        <f t="shared" si="129"/>
        <v>27506142.120000001</v>
      </c>
      <c r="K105" s="254">
        <f t="shared" si="130"/>
        <v>1</v>
      </c>
      <c r="L105" s="255">
        <f t="shared" si="131"/>
        <v>1.06</v>
      </c>
      <c r="M105" s="305">
        <f t="shared" si="132"/>
        <v>1.01</v>
      </c>
      <c r="N105" s="257">
        <f t="shared" si="133"/>
        <v>24608134.872101717</v>
      </c>
      <c r="O105" s="257">
        <f t="shared" si="134"/>
        <v>27737299.795270164</v>
      </c>
      <c r="P105" s="257">
        <f t="shared" si="135"/>
        <v>29448075.753672004</v>
      </c>
      <c r="Q105" s="257">
        <f t="shared" si="136"/>
        <v>31264368.62977846</v>
      </c>
      <c r="R105" s="257">
        <f t="shared" ref="R105:R168" si="180">Q105*$R$39</f>
        <v>35121004.32259801</v>
      </c>
      <c r="S105" s="258">
        <f t="shared" si="137"/>
        <v>29448075.753672004</v>
      </c>
      <c r="T105" s="257">
        <f t="shared" si="137"/>
        <v>31264368.62977846</v>
      </c>
      <c r="U105" s="257">
        <f t="shared" si="138"/>
        <v>33192686.476188242</v>
      </c>
      <c r="V105" s="257">
        <f t="shared" ref="V105:V168" si="181">U105*$V$39</f>
        <v>39460713.331911534</v>
      </c>
      <c r="W105" s="257"/>
      <c r="X105" s="257">
        <f t="shared" si="139"/>
        <v>1821001980.535527</v>
      </c>
      <c r="Y105" s="257">
        <f t="shared" si="140"/>
        <v>2052560184.849992</v>
      </c>
      <c r="Z105" s="257">
        <f t="shared" si="141"/>
        <v>2179157605.7717285</v>
      </c>
      <c r="AA105" s="258">
        <f t="shared" ref="AA105:AA168" si="182">Q105*I105</f>
        <v>2313563278.6036062</v>
      </c>
      <c r="AB105" s="258">
        <f t="shared" ref="AB105:AB168" si="183">I105*R105</f>
        <v>2598954319.8722529</v>
      </c>
      <c r="AC105" s="258">
        <f t="shared" si="142"/>
        <v>2179157605.7717285</v>
      </c>
      <c r="AD105" s="257">
        <f t="shared" si="143"/>
        <v>2313563278.6036062</v>
      </c>
      <c r="AE105" s="257">
        <f t="shared" ref="AE105:AE168" si="184">U105*I105</f>
        <v>2456258799.2379298</v>
      </c>
      <c r="AF105" s="257">
        <f t="shared" ref="AF105:AF168" si="185">I105*V105</f>
        <v>2920092786.5614533</v>
      </c>
      <c r="AG105" s="257"/>
      <c r="AH105" s="32" t="str">
        <f t="shared" si="144"/>
        <v>BERTAHAP</v>
      </c>
      <c r="AI105" s="259">
        <f t="shared" si="145"/>
        <v>0</v>
      </c>
      <c r="AJ105" s="260">
        <v>2</v>
      </c>
      <c r="AK105" s="261"/>
      <c r="AL105" s="257" t="e">
        <f>IF(AK105&gt;#REF!,"LB","KR")</f>
        <v>#REF!</v>
      </c>
      <c r="AM105" s="51">
        <f t="shared" si="146"/>
        <v>2003103000</v>
      </c>
      <c r="AN105" s="51">
        <f t="shared" si="146"/>
        <v>2257817000</v>
      </c>
      <c r="AO105" s="51">
        <f t="shared" si="146"/>
        <v>2397074000</v>
      </c>
      <c r="AP105" s="418">
        <f t="shared" si="146"/>
        <v>2544920000</v>
      </c>
      <c r="AQ105" s="418">
        <f t="shared" si="147"/>
        <v>2397074000</v>
      </c>
      <c r="AR105" s="51">
        <f t="shared" si="147"/>
        <v>2544920000</v>
      </c>
      <c r="AS105" s="51">
        <f t="shared" si="147"/>
        <v>2701885000</v>
      </c>
      <c r="AT105" s="42"/>
      <c r="AU105" s="42"/>
      <c r="AV105" s="297">
        <f t="shared" ref="AV105:AV168" si="186">P105-$P$318</f>
        <v>-1565099.486627996</v>
      </c>
      <c r="AW105" s="297"/>
      <c r="AX105" s="297"/>
      <c r="AY105" s="297"/>
      <c r="AZ105" s="297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3">
        <v>19</v>
      </c>
      <c r="BY105" s="424" t="s">
        <v>150</v>
      </c>
      <c r="BZ105" s="424" t="str">
        <f>G93</f>
        <v>2BR-11</v>
      </c>
      <c r="CA105" s="425">
        <f>E93</f>
        <v>11</v>
      </c>
      <c r="CB105" s="424">
        <f>H93</f>
        <v>101</v>
      </c>
      <c r="CC105" s="424">
        <f>I93</f>
        <v>90</v>
      </c>
      <c r="CD105" s="424">
        <f>P93</f>
        <v>29156510.647200003</v>
      </c>
      <c r="CE105" s="424">
        <f t="shared" ref="CE105:CH106" si="187">AM93</f>
        <v>2412085000</v>
      </c>
      <c r="CF105" s="424">
        <f t="shared" si="187"/>
        <v>2718805000</v>
      </c>
      <c r="CG105" s="424">
        <f t="shared" si="187"/>
        <v>2886495000</v>
      </c>
      <c r="CH105" s="424">
        <f t="shared" si="187"/>
        <v>3064528000</v>
      </c>
      <c r="CI105" s="424">
        <f>AS93</f>
        <v>3253541000</v>
      </c>
      <c r="CJ105" s="42">
        <v>4</v>
      </c>
      <c r="CK105" s="418">
        <f t="shared" ref="CK105:CK168" si="188">AP105*$CK$38</f>
        <v>2701884860.5325255</v>
      </c>
      <c r="CL105" s="42">
        <f t="shared" ref="CL105:CM168" si="189">ROUNDUP(AO105+(AO105*6%),-3)</f>
        <v>2540899000</v>
      </c>
      <c r="CM105" s="42">
        <f t="shared" si="189"/>
        <v>2697616000</v>
      </c>
      <c r="CN105" s="43">
        <f t="shared" si="148"/>
        <v>38113485</v>
      </c>
      <c r="CO105" s="43">
        <f t="shared" si="149"/>
        <v>26976160</v>
      </c>
      <c r="CP105" s="43">
        <f t="shared" si="150"/>
        <v>59926850</v>
      </c>
      <c r="CQ105" s="43">
        <f t="shared" si="151"/>
        <v>53019166.666666664</v>
      </c>
      <c r="CR105" s="420">
        <f t="shared" si="152"/>
        <v>2863999000</v>
      </c>
      <c r="CT105" s="250" t="s">
        <v>151</v>
      </c>
      <c r="CU105" s="285">
        <v>18</v>
      </c>
      <c r="CV105" s="252"/>
      <c r="CW105" s="40" t="s">
        <v>54</v>
      </c>
      <c r="CX105" s="253">
        <f t="shared" si="153"/>
        <v>0</v>
      </c>
      <c r="CY105" s="253">
        <f t="shared" si="154"/>
        <v>0</v>
      </c>
      <c r="CZ105" s="254">
        <f t="shared" si="155"/>
        <v>27506142.120000001</v>
      </c>
      <c r="DA105" s="254">
        <f t="shared" si="156"/>
        <v>0</v>
      </c>
      <c r="DB105" s="255">
        <f t="shared" si="157"/>
        <v>0</v>
      </c>
      <c r="DC105" s="305">
        <f t="shared" si="125"/>
        <v>0</v>
      </c>
      <c r="DD105" s="257">
        <f t="shared" si="158"/>
        <v>24608134.872101717</v>
      </c>
      <c r="DE105" s="257">
        <f t="shared" si="159"/>
        <v>27737299.795270164</v>
      </c>
      <c r="DF105" s="257">
        <f t="shared" si="160"/>
        <v>0</v>
      </c>
      <c r="DG105" s="257">
        <f t="shared" si="161"/>
        <v>31264368.62977846</v>
      </c>
      <c r="DH105" s="258">
        <f t="shared" si="162"/>
        <v>0</v>
      </c>
      <c r="DI105" s="257">
        <f t="shared" si="162"/>
        <v>31264368.62977846</v>
      </c>
      <c r="DJ105" s="257">
        <f t="shared" si="163"/>
        <v>33192686.476188242</v>
      </c>
      <c r="DK105" s="257"/>
      <c r="DL105" s="257">
        <f t="shared" si="164"/>
        <v>0</v>
      </c>
      <c r="DM105" s="257">
        <f t="shared" si="165"/>
        <v>0</v>
      </c>
      <c r="DN105" s="257">
        <f t="shared" si="166"/>
        <v>0</v>
      </c>
      <c r="DO105" s="258">
        <f t="shared" si="167"/>
        <v>0</v>
      </c>
      <c r="DP105" s="258">
        <f t="shared" si="168"/>
        <v>0</v>
      </c>
      <c r="DQ105" s="257">
        <f t="shared" si="169"/>
        <v>0</v>
      </c>
      <c r="DR105" s="257">
        <f t="shared" si="170"/>
        <v>0</v>
      </c>
      <c r="DS105" s="257"/>
      <c r="DT105" s="32" t="str">
        <f t="shared" si="171"/>
        <v>BERTAHAP</v>
      </c>
      <c r="DU105" s="259">
        <f t="shared" si="172"/>
        <v>0</v>
      </c>
      <c r="DV105" s="260">
        <v>2</v>
      </c>
      <c r="DW105" s="261"/>
      <c r="DX105" s="257" t="str">
        <f t="shared" si="126"/>
        <v>KR</v>
      </c>
      <c r="DY105" s="261">
        <f t="shared" si="101"/>
        <v>0</v>
      </c>
      <c r="DZ105" s="261">
        <f t="shared" si="101"/>
        <v>0</v>
      </c>
      <c r="EA105" s="261">
        <f t="shared" si="101"/>
        <v>0</v>
      </c>
      <c r="EB105" s="262">
        <f t="shared" si="100"/>
        <v>0</v>
      </c>
      <c r="EC105" s="262">
        <f t="shared" si="100"/>
        <v>0</v>
      </c>
      <c r="ED105" s="261">
        <f t="shared" si="100"/>
        <v>0</v>
      </c>
      <c r="EE105" s="261">
        <f t="shared" si="100"/>
        <v>0</v>
      </c>
      <c r="EF105" s="261">
        <f t="shared" ref="EF105:EF168" si="190">EB105*$AP$38</f>
        <v>0</v>
      </c>
      <c r="EG105" s="51">
        <f t="shared" ref="EG105:EH168" si="191">ROUNDUP(EA105+(EA105*6%),-3)</f>
        <v>0</v>
      </c>
      <c r="EH105" s="42">
        <f t="shared" si="191"/>
        <v>0</v>
      </c>
      <c r="EI105" s="58">
        <f t="shared" si="173"/>
        <v>0</v>
      </c>
      <c r="EJ105" s="58">
        <f t="shared" si="174"/>
        <v>0</v>
      </c>
      <c r="EK105" s="336">
        <f t="shared" si="175"/>
        <v>0</v>
      </c>
      <c r="EL105" s="131">
        <f t="shared" si="176"/>
        <v>0</v>
      </c>
      <c r="EM105" s="5">
        <f t="shared" si="177"/>
        <v>0</v>
      </c>
      <c r="EN105" s="5">
        <f t="shared" si="178"/>
        <v>0</v>
      </c>
      <c r="EO105" s="266">
        <f t="shared" ref="EO105:EO168" si="192">EH105*$AY$38</f>
        <v>0</v>
      </c>
    </row>
    <row r="106" spans="1:145">
      <c r="A106" s="3">
        <f t="shared" si="179"/>
        <v>67</v>
      </c>
      <c r="B106" s="249">
        <v>3</v>
      </c>
      <c r="C106" s="522"/>
      <c r="D106" s="250" t="s">
        <v>151</v>
      </c>
      <c r="E106" s="251" t="s">
        <v>32</v>
      </c>
      <c r="F106" s="252"/>
      <c r="G106" s="40" t="s">
        <v>56</v>
      </c>
      <c r="H106" s="253">
        <f t="shared" si="127"/>
        <v>85</v>
      </c>
      <c r="I106" s="253">
        <f t="shared" si="128"/>
        <v>74</v>
      </c>
      <c r="J106" s="254">
        <f t="shared" si="129"/>
        <v>27506142.120000001</v>
      </c>
      <c r="K106" s="254">
        <f t="shared" si="130"/>
        <v>1</v>
      </c>
      <c r="L106" s="255">
        <f t="shared" si="131"/>
        <v>1.06</v>
      </c>
      <c r="M106" s="305">
        <f t="shared" si="132"/>
        <v>1.01</v>
      </c>
      <c r="N106" s="257">
        <f t="shared" si="133"/>
        <v>24608134.872101717</v>
      </c>
      <c r="O106" s="257">
        <f t="shared" si="134"/>
        <v>27737299.795270164</v>
      </c>
      <c r="P106" s="257">
        <f t="shared" si="135"/>
        <v>29448075.753672004</v>
      </c>
      <c r="Q106" s="257">
        <f t="shared" si="136"/>
        <v>31264368.62977846</v>
      </c>
      <c r="R106" s="257">
        <f t="shared" si="180"/>
        <v>35121004.32259801</v>
      </c>
      <c r="S106" s="258">
        <f t="shared" si="137"/>
        <v>29448075.753672004</v>
      </c>
      <c r="T106" s="257">
        <f t="shared" si="137"/>
        <v>31264368.62977846</v>
      </c>
      <c r="U106" s="257">
        <f t="shared" si="138"/>
        <v>33192686.476188242</v>
      </c>
      <c r="V106" s="257">
        <f t="shared" si="181"/>
        <v>39460713.331911534</v>
      </c>
      <c r="W106" s="257"/>
      <c r="X106" s="257">
        <f t="shared" si="139"/>
        <v>1821001980.535527</v>
      </c>
      <c r="Y106" s="257">
        <f t="shared" si="140"/>
        <v>2052560184.849992</v>
      </c>
      <c r="Z106" s="257">
        <f t="shared" si="141"/>
        <v>2179157605.7717285</v>
      </c>
      <c r="AA106" s="258">
        <f t="shared" si="182"/>
        <v>2313563278.6036062</v>
      </c>
      <c r="AB106" s="258">
        <f t="shared" si="183"/>
        <v>2598954319.8722529</v>
      </c>
      <c r="AC106" s="258">
        <f t="shared" si="142"/>
        <v>2179157605.7717285</v>
      </c>
      <c r="AD106" s="257">
        <f t="shared" si="143"/>
        <v>2313563278.6036062</v>
      </c>
      <c r="AE106" s="257">
        <f t="shared" si="184"/>
        <v>2456258799.2379298</v>
      </c>
      <c r="AF106" s="257">
        <f t="shared" si="185"/>
        <v>2920092786.5614533</v>
      </c>
      <c r="AG106" s="257"/>
      <c r="AH106" s="32" t="str">
        <f t="shared" si="144"/>
        <v>BERTAHAP</v>
      </c>
      <c r="AI106" s="259">
        <f t="shared" si="145"/>
        <v>0</v>
      </c>
      <c r="AJ106" s="260">
        <v>2</v>
      </c>
      <c r="AK106" s="261"/>
      <c r="AL106" s="257" t="e">
        <f>IF(AK106&gt;#REF!,"LB","KR")</f>
        <v>#REF!</v>
      </c>
      <c r="AM106" s="51">
        <f t="shared" si="146"/>
        <v>2003103000</v>
      </c>
      <c r="AN106" s="51">
        <f t="shared" si="146"/>
        <v>2257817000</v>
      </c>
      <c r="AO106" s="51">
        <f t="shared" si="146"/>
        <v>2397074000</v>
      </c>
      <c r="AP106" s="418">
        <f t="shared" si="146"/>
        <v>2544920000</v>
      </c>
      <c r="AQ106" s="418">
        <f t="shared" si="147"/>
        <v>2397074000</v>
      </c>
      <c r="AR106" s="51">
        <f t="shared" si="147"/>
        <v>2544920000</v>
      </c>
      <c r="AS106" s="51">
        <f t="shared" si="147"/>
        <v>2701885000</v>
      </c>
      <c r="AT106" s="42"/>
      <c r="AU106" s="42"/>
      <c r="AV106" s="297">
        <f t="shared" si="186"/>
        <v>-1565099.486627996</v>
      </c>
      <c r="AW106" s="297"/>
      <c r="AX106" s="297"/>
      <c r="AY106" s="297"/>
      <c r="AZ106" s="297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3"/>
      <c r="BY106" s="429"/>
      <c r="BZ106" s="424" t="str">
        <f>G94</f>
        <v>3BR-19</v>
      </c>
      <c r="CA106" s="425">
        <f>E94</f>
        <v>19</v>
      </c>
      <c r="CB106" s="424">
        <f>H94</f>
        <v>138</v>
      </c>
      <c r="CC106" s="424">
        <f>I94</f>
        <v>120</v>
      </c>
      <c r="CD106" s="424">
        <f>P94</f>
        <v>29156510.647200003</v>
      </c>
      <c r="CE106" s="424">
        <f t="shared" si="187"/>
        <v>3216113000</v>
      </c>
      <c r="CF106" s="424">
        <f t="shared" si="187"/>
        <v>3625073000</v>
      </c>
      <c r="CG106" s="424">
        <f t="shared" si="187"/>
        <v>3848660000</v>
      </c>
      <c r="CH106" s="424">
        <f t="shared" si="187"/>
        <v>4086037000</v>
      </c>
      <c r="CI106" s="424">
        <f>AS94</f>
        <v>4338055000</v>
      </c>
      <c r="CJ106" s="42"/>
      <c r="CK106" s="418">
        <f t="shared" si="188"/>
        <v>2701884860.5325255</v>
      </c>
      <c r="CL106" s="42">
        <f t="shared" si="189"/>
        <v>2540899000</v>
      </c>
      <c r="CM106" s="42">
        <f t="shared" si="189"/>
        <v>2697616000</v>
      </c>
      <c r="CN106" s="43">
        <f t="shared" si="148"/>
        <v>38113485</v>
      </c>
      <c r="CO106" s="43">
        <f t="shared" si="149"/>
        <v>26976160</v>
      </c>
      <c r="CP106" s="43">
        <f t="shared" si="150"/>
        <v>59926850</v>
      </c>
      <c r="CQ106" s="43">
        <f t="shared" si="151"/>
        <v>53019166.666666664</v>
      </c>
      <c r="CR106" s="420">
        <f t="shared" si="152"/>
        <v>2863999000</v>
      </c>
      <c r="CT106" s="250" t="s">
        <v>151</v>
      </c>
      <c r="CU106" s="285">
        <v>20</v>
      </c>
      <c r="CV106" s="252"/>
      <c r="CW106" s="40" t="s">
        <v>70</v>
      </c>
      <c r="CX106" s="253">
        <f t="shared" si="153"/>
        <v>0</v>
      </c>
      <c r="CY106" s="253">
        <f t="shared" si="154"/>
        <v>0</v>
      </c>
      <c r="CZ106" s="254">
        <f t="shared" si="155"/>
        <v>27506142.120000001</v>
      </c>
      <c r="DA106" s="254">
        <f t="shared" si="156"/>
        <v>0</v>
      </c>
      <c r="DB106" s="255">
        <f t="shared" si="157"/>
        <v>0</v>
      </c>
      <c r="DC106" s="305">
        <f t="shared" si="125"/>
        <v>0</v>
      </c>
      <c r="DD106" s="257">
        <f t="shared" si="158"/>
        <v>24608134.872101717</v>
      </c>
      <c r="DE106" s="257">
        <f t="shared" si="159"/>
        <v>27737299.795270164</v>
      </c>
      <c r="DF106" s="257">
        <f t="shared" si="160"/>
        <v>0</v>
      </c>
      <c r="DG106" s="257">
        <f t="shared" si="161"/>
        <v>31264368.62977846</v>
      </c>
      <c r="DH106" s="258">
        <f t="shared" si="162"/>
        <v>0</v>
      </c>
      <c r="DI106" s="257">
        <f t="shared" si="162"/>
        <v>31264368.62977846</v>
      </c>
      <c r="DJ106" s="257">
        <f t="shared" si="163"/>
        <v>33192686.476188242</v>
      </c>
      <c r="DK106" s="257"/>
      <c r="DL106" s="257">
        <f t="shared" si="164"/>
        <v>0</v>
      </c>
      <c r="DM106" s="257">
        <f t="shared" si="165"/>
        <v>0</v>
      </c>
      <c r="DN106" s="257">
        <f t="shared" si="166"/>
        <v>0</v>
      </c>
      <c r="DO106" s="258">
        <f t="shared" si="167"/>
        <v>0</v>
      </c>
      <c r="DP106" s="258">
        <f t="shared" si="168"/>
        <v>0</v>
      </c>
      <c r="DQ106" s="257">
        <f t="shared" si="169"/>
        <v>0</v>
      </c>
      <c r="DR106" s="257">
        <f t="shared" si="170"/>
        <v>0</v>
      </c>
      <c r="DS106" s="257"/>
      <c r="DT106" s="32" t="str">
        <f t="shared" si="171"/>
        <v>BERTAHAP</v>
      </c>
      <c r="DU106" s="259">
        <f t="shared" si="172"/>
        <v>0</v>
      </c>
      <c r="DV106" s="260">
        <v>2</v>
      </c>
      <c r="DW106" s="261"/>
      <c r="DX106" s="257" t="str">
        <f t="shared" si="126"/>
        <v>KR</v>
      </c>
      <c r="DY106" s="261">
        <f t="shared" si="101"/>
        <v>0</v>
      </c>
      <c r="DZ106" s="261">
        <f t="shared" si="101"/>
        <v>0</v>
      </c>
      <c r="EA106" s="261">
        <f t="shared" si="101"/>
        <v>0</v>
      </c>
      <c r="EB106" s="262">
        <f t="shared" si="100"/>
        <v>0</v>
      </c>
      <c r="EC106" s="262">
        <f t="shared" si="100"/>
        <v>0</v>
      </c>
      <c r="ED106" s="261">
        <f t="shared" si="100"/>
        <v>0</v>
      </c>
      <c r="EE106" s="261">
        <f t="shared" si="100"/>
        <v>0</v>
      </c>
      <c r="EF106" s="261">
        <f t="shared" si="190"/>
        <v>0</v>
      </c>
      <c r="EG106" s="51">
        <f t="shared" si="191"/>
        <v>0</v>
      </c>
      <c r="EH106" s="42">
        <f t="shared" si="191"/>
        <v>0</v>
      </c>
      <c r="EI106" s="58">
        <f t="shared" si="173"/>
        <v>0</v>
      </c>
      <c r="EJ106" s="58">
        <f t="shared" si="174"/>
        <v>0</v>
      </c>
      <c r="EK106" s="336">
        <f t="shared" si="175"/>
        <v>0</v>
      </c>
      <c r="EL106" s="131">
        <f t="shared" si="176"/>
        <v>0</v>
      </c>
      <c r="EM106" s="5">
        <f t="shared" si="177"/>
        <v>0</v>
      </c>
      <c r="EN106" s="5">
        <f t="shared" si="178"/>
        <v>0</v>
      </c>
      <c r="EO106" s="266">
        <f t="shared" si="192"/>
        <v>0</v>
      </c>
    </row>
    <row r="107" spans="1:145">
      <c r="A107" s="3">
        <f t="shared" si="179"/>
        <v>68</v>
      </c>
      <c r="B107" s="249">
        <v>4</v>
      </c>
      <c r="C107" s="522"/>
      <c r="D107" s="250" t="s">
        <v>151</v>
      </c>
      <c r="E107" s="251" t="s">
        <v>38</v>
      </c>
      <c r="F107" s="252"/>
      <c r="G107" s="40" t="s">
        <v>58</v>
      </c>
      <c r="H107" s="253">
        <f t="shared" si="127"/>
        <v>101</v>
      </c>
      <c r="I107" s="253">
        <f t="shared" si="128"/>
        <v>90</v>
      </c>
      <c r="J107" s="254">
        <f t="shared" si="129"/>
        <v>27506142.120000001</v>
      </c>
      <c r="K107" s="254">
        <f t="shared" si="130"/>
        <v>1</v>
      </c>
      <c r="L107" s="255">
        <f t="shared" si="131"/>
        <v>1.06</v>
      </c>
      <c r="M107" s="305">
        <f t="shared" si="132"/>
        <v>1.01</v>
      </c>
      <c r="N107" s="257">
        <f t="shared" si="133"/>
        <v>24608134.872101717</v>
      </c>
      <c r="O107" s="257">
        <f t="shared" si="134"/>
        <v>27737299.795270164</v>
      </c>
      <c r="P107" s="257">
        <f t="shared" si="135"/>
        <v>29448075.753672004</v>
      </c>
      <c r="Q107" s="257">
        <f t="shared" si="136"/>
        <v>31264368.62977846</v>
      </c>
      <c r="R107" s="257">
        <f t="shared" si="180"/>
        <v>35121004.32259801</v>
      </c>
      <c r="S107" s="258">
        <f t="shared" si="137"/>
        <v>29448075.753672004</v>
      </c>
      <c r="T107" s="257">
        <f t="shared" si="137"/>
        <v>31264368.62977846</v>
      </c>
      <c r="U107" s="257">
        <f t="shared" si="138"/>
        <v>33192686.476188242</v>
      </c>
      <c r="V107" s="257">
        <f t="shared" si="181"/>
        <v>39460713.331911534</v>
      </c>
      <c r="W107" s="257"/>
      <c r="X107" s="257">
        <f t="shared" si="139"/>
        <v>2214732138.4891543</v>
      </c>
      <c r="Y107" s="257">
        <f t="shared" si="140"/>
        <v>2496356981.5743146</v>
      </c>
      <c r="Z107" s="257">
        <f t="shared" si="141"/>
        <v>2650326817.8304806</v>
      </c>
      <c r="AA107" s="258">
        <f t="shared" si="182"/>
        <v>2813793176.6800613</v>
      </c>
      <c r="AB107" s="258">
        <f t="shared" si="183"/>
        <v>3160890389.0338211</v>
      </c>
      <c r="AC107" s="258">
        <f t="shared" si="142"/>
        <v>2650326817.8304806</v>
      </c>
      <c r="AD107" s="257">
        <f t="shared" si="143"/>
        <v>2813793176.6800613</v>
      </c>
      <c r="AE107" s="257">
        <f t="shared" si="184"/>
        <v>2987341782.8569417</v>
      </c>
      <c r="AF107" s="257">
        <f t="shared" si="185"/>
        <v>3551464199.8720379</v>
      </c>
      <c r="AG107" s="257"/>
      <c r="AH107" s="32" t="str">
        <f t="shared" si="144"/>
        <v>BERTAHAP</v>
      </c>
      <c r="AI107" s="259">
        <f t="shared" si="145"/>
        <v>0</v>
      </c>
      <c r="AJ107" s="260">
        <v>2</v>
      </c>
      <c r="AK107" s="261"/>
      <c r="AL107" s="257" t="e">
        <f>IF(AK107&gt;#REF!,"LB","KR")</f>
        <v>#REF!</v>
      </c>
      <c r="AM107" s="51">
        <f t="shared" si="146"/>
        <v>2436206000</v>
      </c>
      <c r="AN107" s="51">
        <f t="shared" si="146"/>
        <v>2745993000</v>
      </c>
      <c r="AO107" s="51">
        <f t="shared" si="146"/>
        <v>2915360000</v>
      </c>
      <c r="AP107" s="418">
        <f t="shared" si="146"/>
        <v>3095173000</v>
      </c>
      <c r="AQ107" s="418">
        <f t="shared" si="147"/>
        <v>2915360000</v>
      </c>
      <c r="AR107" s="51">
        <f t="shared" si="147"/>
        <v>3095173000</v>
      </c>
      <c r="AS107" s="51">
        <f t="shared" si="147"/>
        <v>3286076000</v>
      </c>
      <c r="AT107" s="42"/>
      <c r="AU107" s="42"/>
      <c r="AV107" s="297">
        <f t="shared" si="186"/>
        <v>-1565099.486627996</v>
      </c>
      <c r="AW107" s="297"/>
      <c r="AX107" s="297"/>
      <c r="AY107" s="297"/>
      <c r="AZ107" s="297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3">
        <v>20</v>
      </c>
      <c r="BY107" s="429" t="s">
        <v>49</v>
      </c>
      <c r="BZ107" s="424" t="str">
        <f>G127</f>
        <v>2BR-11</v>
      </c>
      <c r="CA107" s="425">
        <f>E127</f>
        <v>11</v>
      </c>
      <c r="CB107" s="424">
        <f t="shared" ref="CB107:CC110" si="193">H127</f>
        <v>101</v>
      </c>
      <c r="CC107" s="424">
        <f t="shared" si="193"/>
        <v>90</v>
      </c>
      <c r="CD107" s="424">
        <f>P127</f>
        <v>29739640.860144004</v>
      </c>
      <c r="CE107" s="424">
        <f t="shared" ref="CE107:CH110" si="194">AM127</f>
        <v>2460327000</v>
      </c>
      <c r="CF107" s="424">
        <f t="shared" si="194"/>
        <v>2773181000</v>
      </c>
      <c r="CG107" s="424">
        <f t="shared" si="194"/>
        <v>2944225000</v>
      </c>
      <c r="CH107" s="424">
        <f t="shared" si="194"/>
        <v>3125818000</v>
      </c>
      <c r="CI107" s="424">
        <f>AS127</f>
        <v>3318612000</v>
      </c>
      <c r="CJ107" s="42">
        <v>4</v>
      </c>
      <c r="CK107" s="418">
        <f t="shared" si="188"/>
        <v>3286076210.4227395</v>
      </c>
      <c r="CL107" s="42">
        <f t="shared" si="189"/>
        <v>3090282000</v>
      </c>
      <c r="CM107" s="42">
        <f t="shared" si="189"/>
        <v>3280884000</v>
      </c>
      <c r="CN107" s="43">
        <f t="shared" si="148"/>
        <v>46354230</v>
      </c>
      <c r="CO107" s="43">
        <f t="shared" si="149"/>
        <v>32808840</v>
      </c>
      <c r="CP107" s="43">
        <f t="shared" si="150"/>
        <v>72884000</v>
      </c>
      <c r="CQ107" s="43">
        <f t="shared" si="151"/>
        <v>64482770.833333336</v>
      </c>
      <c r="CR107" s="420">
        <f t="shared" si="152"/>
        <v>3483242000</v>
      </c>
      <c r="CT107" s="250" t="s">
        <v>151</v>
      </c>
      <c r="CU107" s="285">
        <v>22</v>
      </c>
      <c r="CV107" s="252"/>
      <c r="CW107" s="40" t="s">
        <v>89</v>
      </c>
      <c r="CX107" s="253">
        <f t="shared" si="153"/>
        <v>0</v>
      </c>
      <c r="CY107" s="253">
        <f t="shared" si="154"/>
        <v>0</v>
      </c>
      <c r="CZ107" s="254">
        <f t="shared" si="155"/>
        <v>27506142.120000001</v>
      </c>
      <c r="DA107" s="254">
        <f t="shared" si="156"/>
        <v>0</v>
      </c>
      <c r="DB107" s="255">
        <f t="shared" si="157"/>
        <v>0</v>
      </c>
      <c r="DC107" s="305">
        <f t="shared" si="125"/>
        <v>0</v>
      </c>
      <c r="DD107" s="257">
        <f t="shared" si="158"/>
        <v>24608134.872101717</v>
      </c>
      <c r="DE107" s="257">
        <f t="shared" si="159"/>
        <v>27737299.795270164</v>
      </c>
      <c r="DF107" s="257">
        <f t="shared" si="160"/>
        <v>0</v>
      </c>
      <c r="DG107" s="257">
        <f t="shared" si="161"/>
        <v>31264368.62977846</v>
      </c>
      <c r="DH107" s="258">
        <f t="shared" si="162"/>
        <v>0</v>
      </c>
      <c r="DI107" s="257">
        <f t="shared" si="162"/>
        <v>31264368.62977846</v>
      </c>
      <c r="DJ107" s="257">
        <f t="shared" si="163"/>
        <v>33192686.476188242</v>
      </c>
      <c r="DK107" s="257"/>
      <c r="DL107" s="257">
        <f t="shared" si="164"/>
        <v>0</v>
      </c>
      <c r="DM107" s="257">
        <f t="shared" si="165"/>
        <v>0</v>
      </c>
      <c r="DN107" s="257">
        <f t="shared" si="166"/>
        <v>0</v>
      </c>
      <c r="DO107" s="258">
        <f t="shared" si="167"/>
        <v>0</v>
      </c>
      <c r="DP107" s="258">
        <f t="shared" si="168"/>
        <v>0</v>
      </c>
      <c r="DQ107" s="257">
        <f t="shared" si="169"/>
        <v>0</v>
      </c>
      <c r="DR107" s="257">
        <f t="shared" si="170"/>
        <v>0</v>
      </c>
      <c r="DS107" s="257"/>
      <c r="DT107" s="32" t="str">
        <f t="shared" si="171"/>
        <v>BERTAHAP</v>
      </c>
      <c r="DU107" s="259">
        <f t="shared" si="172"/>
        <v>0</v>
      </c>
      <c r="DV107" s="260">
        <v>2</v>
      </c>
      <c r="DW107" s="261"/>
      <c r="DX107" s="257" t="str">
        <f t="shared" si="126"/>
        <v>KR</v>
      </c>
      <c r="DY107" s="261">
        <f t="shared" si="101"/>
        <v>0</v>
      </c>
      <c r="DZ107" s="261">
        <f t="shared" si="101"/>
        <v>0</v>
      </c>
      <c r="EA107" s="261">
        <f t="shared" si="101"/>
        <v>0</v>
      </c>
      <c r="EB107" s="262">
        <f t="shared" si="100"/>
        <v>0</v>
      </c>
      <c r="EC107" s="262">
        <f t="shared" si="100"/>
        <v>0</v>
      </c>
      <c r="ED107" s="261">
        <f t="shared" si="100"/>
        <v>0</v>
      </c>
      <c r="EE107" s="261">
        <f t="shared" si="100"/>
        <v>0</v>
      </c>
      <c r="EF107" s="261">
        <f t="shared" si="190"/>
        <v>0</v>
      </c>
      <c r="EG107" s="51">
        <f t="shared" si="191"/>
        <v>0</v>
      </c>
      <c r="EH107" s="42">
        <f t="shared" si="191"/>
        <v>0</v>
      </c>
      <c r="EI107" s="58">
        <f t="shared" si="173"/>
        <v>0</v>
      </c>
      <c r="EJ107" s="58">
        <f t="shared" si="174"/>
        <v>0</v>
      </c>
      <c r="EK107" s="336">
        <f t="shared" si="175"/>
        <v>0</v>
      </c>
      <c r="EL107" s="131">
        <f t="shared" si="176"/>
        <v>0</v>
      </c>
      <c r="EM107" s="5">
        <f t="shared" si="177"/>
        <v>0</v>
      </c>
      <c r="EN107" s="5">
        <f t="shared" si="178"/>
        <v>0</v>
      </c>
      <c r="EO107" s="266">
        <f t="shared" si="192"/>
        <v>0</v>
      </c>
    </row>
    <row r="108" spans="1:145">
      <c r="A108" s="3">
        <f t="shared" si="179"/>
        <v>69</v>
      </c>
      <c r="B108" s="249">
        <v>5</v>
      </c>
      <c r="C108" s="522"/>
      <c r="D108" s="250" t="s">
        <v>151</v>
      </c>
      <c r="E108" s="251" t="s">
        <v>44</v>
      </c>
      <c r="F108" s="252"/>
      <c r="G108" s="40" t="s">
        <v>60</v>
      </c>
      <c r="H108" s="253">
        <f t="shared" si="127"/>
        <v>101</v>
      </c>
      <c r="I108" s="253">
        <f t="shared" si="128"/>
        <v>90</v>
      </c>
      <c r="J108" s="254">
        <f t="shared" si="129"/>
        <v>27506142.120000001</v>
      </c>
      <c r="K108" s="254">
        <f t="shared" si="130"/>
        <v>1</v>
      </c>
      <c r="L108" s="255">
        <f t="shared" si="131"/>
        <v>1.06</v>
      </c>
      <c r="M108" s="305">
        <f t="shared" si="132"/>
        <v>1.01</v>
      </c>
      <c r="N108" s="257">
        <f t="shared" si="133"/>
        <v>24608134.872101717</v>
      </c>
      <c r="O108" s="257">
        <f t="shared" si="134"/>
        <v>27737299.795270164</v>
      </c>
      <c r="P108" s="257">
        <f t="shared" si="135"/>
        <v>29448075.753672004</v>
      </c>
      <c r="Q108" s="257">
        <f t="shared" si="136"/>
        <v>31264368.62977846</v>
      </c>
      <c r="R108" s="257">
        <f t="shared" si="180"/>
        <v>35121004.32259801</v>
      </c>
      <c r="S108" s="258">
        <f t="shared" si="137"/>
        <v>29448075.753672004</v>
      </c>
      <c r="T108" s="257">
        <f t="shared" si="137"/>
        <v>31264368.62977846</v>
      </c>
      <c r="U108" s="257">
        <f t="shared" si="138"/>
        <v>33192686.476188242</v>
      </c>
      <c r="V108" s="257">
        <f t="shared" si="181"/>
        <v>39460713.331911534</v>
      </c>
      <c r="W108" s="257"/>
      <c r="X108" s="257">
        <f t="shared" si="139"/>
        <v>2214732138.4891543</v>
      </c>
      <c r="Y108" s="257">
        <f t="shared" si="140"/>
        <v>2496356981.5743146</v>
      </c>
      <c r="Z108" s="257">
        <f t="shared" si="141"/>
        <v>2650326817.8304806</v>
      </c>
      <c r="AA108" s="258">
        <f t="shared" si="182"/>
        <v>2813793176.6800613</v>
      </c>
      <c r="AB108" s="258">
        <f t="shared" si="183"/>
        <v>3160890389.0338211</v>
      </c>
      <c r="AC108" s="258">
        <f t="shared" si="142"/>
        <v>2650326817.8304806</v>
      </c>
      <c r="AD108" s="257">
        <f t="shared" si="143"/>
        <v>2813793176.6800613</v>
      </c>
      <c r="AE108" s="257">
        <f t="shared" si="184"/>
        <v>2987341782.8569417</v>
      </c>
      <c r="AF108" s="257">
        <f t="shared" si="185"/>
        <v>3551464199.8720379</v>
      </c>
      <c r="AG108" s="257"/>
      <c r="AH108" s="32" t="str">
        <f t="shared" si="144"/>
        <v>BERTAHAP</v>
      </c>
      <c r="AI108" s="259">
        <f t="shared" si="145"/>
        <v>0</v>
      </c>
      <c r="AJ108" s="260">
        <v>2</v>
      </c>
      <c r="AK108" s="261"/>
      <c r="AL108" s="257" t="e">
        <f>IF(AK108&gt;#REF!,"LB","KR")</f>
        <v>#REF!</v>
      </c>
      <c r="AM108" s="51">
        <f t="shared" si="146"/>
        <v>2436206000</v>
      </c>
      <c r="AN108" s="51">
        <f t="shared" si="146"/>
        <v>2745993000</v>
      </c>
      <c r="AO108" s="51">
        <f t="shared" si="146"/>
        <v>2915360000</v>
      </c>
      <c r="AP108" s="418">
        <f t="shared" si="146"/>
        <v>3095173000</v>
      </c>
      <c r="AQ108" s="418">
        <f t="shared" si="147"/>
        <v>2915360000</v>
      </c>
      <c r="AR108" s="51">
        <f t="shared" si="147"/>
        <v>3095173000</v>
      </c>
      <c r="AS108" s="51">
        <f t="shared" si="147"/>
        <v>3286076000</v>
      </c>
      <c r="AT108" s="42"/>
      <c r="AU108" s="42"/>
      <c r="AV108" s="297">
        <f t="shared" si="186"/>
        <v>-1565099.486627996</v>
      </c>
      <c r="AW108" s="297"/>
      <c r="AX108" s="297"/>
      <c r="AY108" s="297"/>
      <c r="AZ108" s="297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3"/>
      <c r="BY108" s="424"/>
      <c r="BZ108" s="424" t="str">
        <f>G128</f>
        <v>2BR-15</v>
      </c>
      <c r="CA108" s="425">
        <f>E128</f>
        <v>15</v>
      </c>
      <c r="CB108" s="424">
        <f t="shared" si="193"/>
        <v>101</v>
      </c>
      <c r="CC108" s="424">
        <f t="shared" si="193"/>
        <v>90</v>
      </c>
      <c r="CD108" s="424">
        <f>P128</f>
        <v>29739640.860144004</v>
      </c>
      <c r="CE108" s="424">
        <f t="shared" si="194"/>
        <v>2460327000</v>
      </c>
      <c r="CF108" s="424">
        <f t="shared" si="194"/>
        <v>2773181000</v>
      </c>
      <c r="CG108" s="424">
        <f t="shared" si="194"/>
        <v>2944225000</v>
      </c>
      <c r="CH108" s="424">
        <f t="shared" si="194"/>
        <v>3125818000</v>
      </c>
      <c r="CI108" s="424">
        <f>AS128</f>
        <v>3318612000</v>
      </c>
      <c r="CJ108" s="42"/>
      <c r="CK108" s="418">
        <f t="shared" si="188"/>
        <v>3286076210.4227395</v>
      </c>
      <c r="CL108" s="42">
        <f t="shared" si="189"/>
        <v>3090282000</v>
      </c>
      <c r="CM108" s="42">
        <f t="shared" si="189"/>
        <v>3280884000</v>
      </c>
      <c r="CN108" s="43">
        <f t="shared" si="148"/>
        <v>46354230</v>
      </c>
      <c r="CO108" s="43">
        <f t="shared" si="149"/>
        <v>32808840</v>
      </c>
      <c r="CP108" s="43">
        <f t="shared" si="150"/>
        <v>72884000</v>
      </c>
      <c r="CQ108" s="43">
        <f t="shared" si="151"/>
        <v>64482770.833333336</v>
      </c>
      <c r="CR108" s="420">
        <f t="shared" si="152"/>
        <v>3483242000</v>
      </c>
      <c r="CT108" s="250" t="s">
        <v>152</v>
      </c>
      <c r="CU108" s="251" t="s">
        <v>24</v>
      </c>
      <c r="CV108" s="252"/>
      <c r="CW108" s="40" t="s">
        <v>39</v>
      </c>
      <c r="CX108" s="253">
        <f t="shared" si="153"/>
        <v>0</v>
      </c>
      <c r="CY108" s="253">
        <f t="shared" si="154"/>
        <v>0</v>
      </c>
      <c r="CZ108" s="254">
        <f t="shared" si="155"/>
        <v>27506142.120000001</v>
      </c>
      <c r="DA108" s="254">
        <f t="shared" si="156"/>
        <v>0</v>
      </c>
      <c r="DB108" s="255">
        <f t="shared" si="157"/>
        <v>0</v>
      </c>
      <c r="DC108" s="256">
        <f t="shared" ref="DC108:DC115" si="195">SUMIF($AO$4:$AO$22,CU108,$AW$4:$AW$22)</f>
        <v>0</v>
      </c>
      <c r="DD108" s="257">
        <f t="shared" si="158"/>
        <v>24608134.872101717</v>
      </c>
      <c r="DE108" s="257">
        <f t="shared" si="159"/>
        <v>27737299.795270164</v>
      </c>
      <c r="DF108" s="257">
        <f t="shared" si="160"/>
        <v>0</v>
      </c>
      <c r="DG108" s="257">
        <f t="shared" si="161"/>
        <v>31264368.62977846</v>
      </c>
      <c r="DH108" s="258">
        <f t="shared" si="162"/>
        <v>0</v>
      </c>
      <c r="DI108" s="257">
        <f t="shared" si="162"/>
        <v>31264368.62977846</v>
      </c>
      <c r="DJ108" s="257">
        <f t="shared" si="163"/>
        <v>33192686.476188242</v>
      </c>
      <c r="DK108" s="257"/>
      <c r="DL108" s="257">
        <f t="shared" si="164"/>
        <v>0</v>
      </c>
      <c r="DM108" s="257">
        <f t="shared" si="165"/>
        <v>0</v>
      </c>
      <c r="DN108" s="257">
        <f t="shared" si="166"/>
        <v>0</v>
      </c>
      <c r="DO108" s="258">
        <f t="shared" si="167"/>
        <v>0</v>
      </c>
      <c r="DP108" s="258">
        <f t="shared" si="168"/>
        <v>0</v>
      </c>
      <c r="DQ108" s="257">
        <f t="shared" si="169"/>
        <v>0</v>
      </c>
      <c r="DR108" s="257">
        <f t="shared" si="170"/>
        <v>0</v>
      </c>
      <c r="DS108" s="257"/>
      <c r="DT108" s="32" t="str">
        <f t="shared" si="171"/>
        <v>BERTAHAP</v>
      </c>
      <c r="DU108" s="259">
        <f t="shared" si="172"/>
        <v>0</v>
      </c>
      <c r="DV108" s="260">
        <v>2</v>
      </c>
      <c r="DW108" s="261"/>
      <c r="DX108" s="257" t="str">
        <f t="shared" si="126"/>
        <v>KR</v>
      </c>
      <c r="DY108" s="261">
        <f t="shared" si="101"/>
        <v>0</v>
      </c>
      <c r="DZ108" s="261">
        <f t="shared" si="101"/>
        <v>0</v>
      </c>
      <c r="EA108" s="261">
        <f t="shared" si="101"/>
        <v>0</v>
      </c>
      <c r="EB108" s="262">
        <f t="shared" si="100"/>
        <v>0</v>
      </c>
      <c r="EC108" s="262">
        <f t="shared" si="100"/>
        <v>0</v>
      </c>
      <c r="ED108" s="261">
        <f t="shared" si="100"/>
        <v>0</v>
      </c>
      <c r="EE108" s="261">
        <f t="shared" si="100"/>
        <v>0</v>
      </c>
      <c r="EF108" s="261">
        <f t="shared" si="190"/>
        <v>0</v>
      </c>
      <c r="EG108" s="51">
        <f t="shared" si="191"/>
        <v>0</v>
      </c>
      <c r="EH108" s="42">
        <f t="shared" si="191"/>
        <v>0</v>
      </c>
      <c r="EI108" s="58">
        <f t="shared" si="173"/>
        <v>0</v>
      </c>
      <c r="EJ108" s="58">
        <f t="shared" si="174"/>
        <v>0</v>
      </c>
      <c r="EK108" s="336">
        <f t="shared" si="175"/>
        <v>0</v>
      </c>
      <c r="EL108" s="131">
        <f t="shared" si="176"/>
        <v>0</v>
      </c>
      <c r="EM108" s="5">
        <f t="shared" si="177"/>
        <v>0</v>
      </c>
      <c r="EN108" s="5">
        <f t="shared" si="178"/>
        <v>0</v>
      </c>
      <c r="EO108" s="266">
        <f t="shared" si="192"/>
        <v>0</v>
      </c>
    </row>
    <row r="109" spans="1:145">
      <c r="A109" s="3">
        <f t="shared" si="179"/>
        <v>70</v>
      </c>
      <c r="B109" s="249">
        <v>6</v>
      </c>
      <c r="C109" s="522"/>
      <c r="D109" s="250" t="s">
        <v>151</v>
      </c>
      <c r="E109" s="285">
        <v>11</v>
      </c>
      <c r="F109" s="252"/>
      <c r="G109" s="40" t="s">
        <v>62</v>
      </c>
      <c r="H109" s="253">
        <f t="shared" si="127"/>
        <v>101</v>
      </c>
      <c r="I109" s="253">
        <f t="shared" si="128"/>
        <v>90</v>
      </c>
      <c r="J109" s="254">
        <f t="shared" si="129"/>
        <v>27506142.120000001</v>
      </c>
      <c r="K109" s="254">
        <f t="shared" si="130"/>
        <v>1</v>
      </c>
      <c r="L109" s="255">
        <f t="shared" si="131"/>
        <v>1.06</v>
      </c>
      <c r="M109" s="305">
        <f t="shared" si="132"/>
        <v>1.01</v>
      </c>
      <c r="N109" s="257">
        <f t="shared" si="133"/>
        <v>24608134.872101717</v>
      </c>
      <c r="O109" s="257">
        <f t="shared" si="134"/>
        <v>27737299.795270164</v>
      </c>
      <c r="P109" s="257">
        <f t="shared" si="135"/>
        <v>29448075.753672004</v>
      </c>
      <c r="Q109" s="257">
        <f t="shared" si="136"/>
        <v>31264368.62977846</v>
      </c>
      <c r="R109" s="257">
        <f t="shared" si="180"/>
        <v>35121004.32259801</v>
      </c>
      <c r="S109" s="258">
        <f t="shared" si="137"/>
        <v>29448075.753672004</v>
      </c>
      <c r="T109" s="257">
        <f t="shared" si="137"/>
        <v>31264368.62977846</v>
      </c>
      <c r="U109" s="257">
        <f t="shared" si="138"/>
        <v>33192686.476188242</v>
      </c>
      <c r="V109" s="257">
        <f t="shared" si="181"/>
        <v>39460713.331911534</v>
      </c>
      <c r="W109" s="257"/>
      <c r="X109" s="257">
        <f t="shared" si="139"/>
        <v>2214732138.4891543</v>
      </c>
      <c r="Y109" s="257">
        <f t="shared" si="140"/>
        <v>2496356981.5743146</v>
      </c>
      <c r="Z109" s="257">
        <f t="shared" si="141"/>
        <v>2650326817.8304806</v>
      </c>
      <c r="AA109" s="258">
        <f t="shared" si="182"/>
        <v>2813793176.6800613</v>
      </c>
      <c r="AB109" s="258">
        <f t="shared" si="183"/>
        <v>3160890389.0338211</v>
      </c>
      <c r="AC109" s="258">
        <f t="shared" si="142"/>
        <v>2650326817.8304806</v>
      </c>
      <c r="AD109" s="257">
        <f t="shared" si="143"/>
        <v>2813793176.6800613</v>
      </c>
      <c r="AE109" s="257">
        <f t="shared" si="184"/>
        <v>2987341782.8569417</v>
      </c>
      <c r="AF109" s="257">
        <f t="shared" si="185"/>
        <v>3551464199.8720379</v>
      </c>
      <c r="AG109" s="257"/>
      <c r="AH109" s="32" t="str">
        <f t="shared" si="144"/>
        <v>BERTAHAP</v>
      </c>
      <c r="AI109" s="259">
        <f t="shared" si="145"/>
        <v>0</v>
      </c>
      <c r="AJ109" s="260">
        <v>2</v>
      </c>
      <c r="AK109" s="261"/>
      <c r="AL109" s="257" t="e">
        <f>IF(AK109&gt;#REF!,"LB","KR")</f>
        <v>#REF!</v>
      </c>
      <c r="AM109" s="51">
        <f t="shared" si="146"/>
        <v>2436206000</v>
      </c>
      <c r="AN109" s="51">
        <f t="shared" si="146"/>
        <v>2745993000</v>
      </c>
      <c r="AO109" s="51">
        <f t="shared" si="146"/>
        <v>2915360000</v>
      </c>
      <c r="AP109" s="418">
        <f t="shared" si="146"/>
        <v>3095173000</v>
      </c>
      <c r="AQ109" s="418">
        <f t="shared" si="147"/>
        <v>2915360000</v>
      </c>
      <c r="AR109" s="51">
        <f t="shared" si="147"/>
        <v>3095173000</v>
      </c>
      <c r="AS109" s="51">
        <f t="shared" si="147"/>
        <v>3286076000</v>
      </c>
      <c r="AT109" s="42"/>
      <c r="AU109" s="42"/>
      <c r="AV109" s="297">
        <f t="shared" si="186"/>
        <v>-1565099.486627996</v>
      </c>
      <c r="AW109" s="297"/>
      <c r="AX109" s="297"/>
      <c r="AY109" s="297"/>
      <c r="AZ109" s="297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3"/>
      <c r="BY109" s="424"/>
      <c r="BZ109" s="424" t="str">
        <f>G129</f>
        <v>2BR-17</v>
      </c>
      <c r="CA109" s="425">
        <f>E129</f>
        <v>17</v>
      </c>
      <c r="CB109" s="424">
        <f t="shared" si="193"/>
        <v>85</v>
      </c>
      <c r="CC109" s="424">
        <f t="shared" si="193"/>
        <v>74</v>
      </c>
      <c r="CD109" s="424">
        <f>P129</f>
        <v>29739640.860144004</v>
      </c>
      <c r="CE109" s="424">
        <f t="shared" si="194"/>
        <v>2022935000</v>
      </c>
      <c r="CF109" s="424">
        <f t="shared" si="194"/>
        <v>2280171000</v>
      </c>
      <c r="CG109" s="424">
        <f t="shared" si="194"/>
        <v>2420807000</v>
      </c>
      <c r="CH109" s="424">
        <f t="shared" si="194"/>
        <v>2570117000</v>
      </c>
      <c r="CI109" s="424">
        <f>AS129</f>
        <v>2728637000</v>
      </c>
      <c r="CJ109" s="42"/>
      <c r="CK109" s="418">
        <f t="shared" si="188"/>
        <v>3286076210.4227395</v>
      </c>
      <c r="CL109" s="42">
        <f t="shared" si="189"/>
        <v>3090282000</v>
      </c>
      <c r="CM109" s="42">
        <f t="shared" si="189"/>
        <v>3280884000</v>
      </c>
      <c r="CN109" s="43">
        <f t="shared" si="148"/>
        <v>46354230</v>
      </c>
      <c r="CO109" s="43">
        <f t="shared" si="149"/>
        <v>32808840</v>
      </c>
      <c r="CP109" s="43">
        <f t="shared" si="150"/>
        <v>72884000</v>
      </c>
      <c r="CQ109" s="43">
        <f t="shared" si="151"/>
        <v>64482770.833333336</v>
      </c>
      <c r="CR109" s="420">
        <f t="shared" si="152"/>
        <v>3483242000</v>
      </c>
      <c r="CT109" s="250" t="s">
        <v>152</v>
      </c>
      <c r="CU109" s="251" t="s">
        <v>35</v>
      </c>
      <c r="CV109" s="252"/>
      <c r="CW109" s="40" t="s">
        <v>42</v>
      </c>
      <c r="CX109" s="253">
        <f t="shared" si="153"/>
        <v>0</v>
      </c>
      <c r="CY109" s="253">
        <f t="shared" si="154"/>
        <v>0</v>
      </c>
      <c r="CZ109" s="254">
        <f t="shared" si="155"/>
        <v>27506142.120000001</v>
      </c>
      <c r="DA109" s="254">
        <f t="shared" si="156"/>
        <v>0</v>
      </c>
      <c r="DB109" s="255">
        <f t="shared" si="157"/>
        <v>0</v>
      </c>
      <c r="DC109" s="256">
        <f t="shared" si="195"/>
        <v>0</v>
      </c>
      <c r="DD109" s="257">
        <f t="shared" si="158"/>
        <v>24608134.872101717</v>
      </c>
      <c r="DE109" s="257">
        <f t="shared" si="159"/>
        <v>27737299.795270164</v>
      </c>
      <c r="DF109" s="257">
        <f t="shared" si="160"/>
        <v>0</v>
      </c>
      <c r="DG109" s="257">
        <f t="shared" si="161"/>
        <v>31264368.62977846</v>
      </c>
      <c r="DH109" s="258">
        <f t="shared" si="162"/>
        <v>0</v>
      </c>
      <c r="DI109" s="257">
        <f t="shared" si="162"/>
        <v>31264368.62977846</v>
      </c>
      <c r="DJ109" s="257">
        <f t="shared" si="163"/>
        <v>33192686.476188242</v>
      </c>
      <c r="DK109" s="257"/>
      <c r="DL109" s="257">
        <f t="shared" si="164"/>
        <v>0</v>
      </c>
      <c r="DM109" s="257">
        <f t="shared" si="165"/>
        <v>0</v>
      </c>
      <c r="DN109" s="257">
        <f t="shared" si="166"/>
        <v>0</v>
      </c>
      <c r="DO109" s="258">
        <f t="shared" si="167"/>
        <v>0</v>
      </c>
      <c r="DP109" s="258">
        <f t="shared" si="168"/>
        <v>0</v>
      </c>
      <c r="DQ109" s="257">
        <f t="shared" si="169"/>
        <v>0</v>
      </c>
      <c r="DR109" s="257">
        <f t="shared" si="170"/>
        <v>0</v>
      </c>
      <c r="DS109" s="257"/>
      <c r="DT109" s="32" t="str">
        <f t="shared" si="171"/>
        <v>BERTAHAP</v>
      </c>
      <c r="DU109" s="259">
        <f t="shared" si="172"/>
        <v>0</v>
      </c>
      <c r="DV109" s="260">
        <v>2</v>
      </c>
      <c r="DW109" s="261"/>
      <c r="DX109" s="257" t="e">
        <f>IF(DW109&gt;#REF!,"LB","KR")</f>
        <v>#REF!</v>
      </c>
      <c r="DY109" s="261">
        <f t="shared" si="101"/>
        <v>0</v>
      </c>
      <c r="DZ109" s="261">
        <f t="shared" si="101"/>
        <v>0</v>
      </c>
      <c r="EA109" s="261">
        <f t="shared" si="101"/>
        <v>0</v>
      </c>
      <c r="EB109" s="262">
        <f t="shared" si="100"/>
        <v>0</v>
      </c>
      <c r="EC109" s="262">
        <f t="shared" si="100"/>
        <v>0</v>
      </c>
      <c r="ED109" s="261">
        <f t="shared" si="100"/>
        <v>0</v>
      </c>
      <c r="EE109" s="261">
        <f t="shared" si="100"/>
        <v>0</v>
      </c>
      <c r="EF109" s="261">
        <f t="shared" si="190"/>
        <v>0</v>
      </c>
      <c r="EG109" s="51">
        <f t="shared" si="191"/>
        <v>0</v>
      </c>
      <c r="EH109" s="42">
        <f t="shared" si="191"/>
        <v>0</v>
      </c>
      <c r="EI109" s="58">
        <f t="shared" si="173"/>
        <v>0</v>
      </c>
      <c r="EJ109" s="58">
        <f t="shared" si="174"/>
        <v>0</v>
      </c>
      <c r="EK109" s="336">
        <f t="shared" si="175"/>
        <v>0</v>
      </c>
      <c r="EL109" s="131">
        <f t="shared" si="176"/>
        <v>0</v>
      </c>
      <c r="EM109" s="5">
        <f t="shared" si="177"/>
        <v>0</v>
      </c>
      <c r="EN109" s="5">
        <f t="shared" si="178"/>
        <v>0</v>
      </c>
      <c r="EO109" s="266">
        <f t="shared" si="192"/>
        <v>0</v>
      </c>
    </row>
    <row r="110" spans="1:145">
      <c r="A110" s="3">
        <f t="shared" si="179"/>
        <v>71</v>
      </c>
      <c r="B110" s="249">
        <v>7</v>
      </c>
      <c r="C110" s="522"/>
      <c r="D110" s="250" t="s">
        <v>151</v>
      </c>
      <c r="E110" s="285">
        <v>15</v>
      </c>
      <c r="F110" s="252"/>
      <c r="G110" s="40" t="s">
        <v>64</v>
      </c>
      <c r="H110" s="253">
        <f t="shared" si="127"/>
        <v>101</v>
      </c>
      <c r="I110" s="253">
        <f t="shared" si="128"/>
        <v>90</v>
      </c>
      <c r="J110" s="254">
        <f t="shared" si="129"/>
        <v>27506142.120000001</v>
      </c>
      <c r="K110" s="254">
        <f t="shared" si="130"/>
        <v>1</v>
      </c>
      <c r="L110" s="255">
        <f t="shared" si="131"/>
        <v>1.06</v>
      </c>
      <c r="M110" s="305">
        <f t="shared" si="132"/>
        <v>1.01</v>
      </c>
      <c r="N110" s="257">
        <f t="shared" si="133"/>
        <v>24608134.872101717</v>
      </c>
      <c r="O110" s="257">
        <f t="shared" si="134"/>
        <v>27737299.795270164</v>
      </c>
      <c r="P110" s="257">
        <f t="shared" si="135"/>
        <v>29448075.753672004</v>
      </c>
      <c r="Q110" s="257">
        <f t="shared" si="136"/>
        <v>31264368.62977846</v>
      </c>
      <c r="R110" s="257">
        <f t="shared" si="180"/>
        <v>35121004.32259801</v>
      </c>
      <c r="S110" s="258">
        <f t="shared" si="137"/>
        <v>29448075.753672004</v>
      </c>
      <c r="T110" s="257">
        <f t="shared" si="137"/>
        <v>31264368.62977846</v>
      </c>
      <c r="U110" s="257">
        <f t="shared" si="138"/>
        <v>33192686.476188242</v>
      </c>
      <c r="V110" s="257">
        <f t="shared" si="181"/>
        <v>39460713.331911534</v>
      </c>
      <c r="W110" s="257"/>
      <c r="X110" s="257">
        <f t="shared" si="139"/>
        <v>2214732138.4891543</v>
      </c>
      <c r="Y110" s="257">
        <f t="shared" si="140"/>
        <v>2496356981.5743146</v>
      </c>
      <c r="Z110" s="257">
        <f t="shared" si="141"/>
        <v>2650326817.8304806</v>
      </c>
      <c r="AA110" s="258">
        <f t="shared" si="182"/>
        <v>2813793176.6800613</v>
      </c>
      <c r="AB110" s="258">
        <f t="shared" si="183"/>
        <v>3160890389.0338211</v>
      </c>
      <c r="AC110" s="258">
        <f t="shared" si="142"/>
        <v>2650326817.8304806</v>
      </c>
      <c r="AD110" s="257">
        <f t="shared" si="143"/>
        <v>2813793176.6800613</v>
      </c>
      <c r="AE110" s="257">
        <f t="shared" si="184"/>
        <v>2987341782.8569417</v>
      </c>
      <c r="AF110" s="257">
        <f t="shared" si="185"/>
        <v>3551464199.8720379</v>
      </c>
      <c r="AG110" s="257"/>
      <c r="AH110" s="32" t="str">
        <f t="shared" si="144"/>
        <v>BERTAHAP</v>
      </c>
      <c r="AI110" s="259">
        <f t="shared" si="145"/>
        <v>0</v>
      </c>
      <c r="AJ110" s="260">
        <v>2</v>
      </c>
      <c r="AK110" s="261"/>
      <c r="AL110" s="257" t="e">
        <f>IF(AK110&gt;#REF!,"LB","KR")</f>
        <v>#REF!</v>
      </c>
      <c r="AM110" s="51">
        <f t="shared" si="146"/>
        <v>2436206000</v>
      </c>
      <c r="AN110" s="51">
        <f t="shared" si="146"/>
        <v>2745993000</v>
      </c>
      <c r="AO110" s="51">
        <f t="shared" si="146"/>
        <v>2915360000</v>
      </c>
      <c r="AP110" s="418">
        <f t="shared" si="146"/>
        <v>3095173000</v>
      </c>
      <c r="AQ110" s="418">
        <f t="shared" si="147"/>
        <v>2915360000</v>
      </c>
      <c r="AR110" s="51">
        <f t="shared" si="147"/>
        <v>3095173000</v>
      </c>
      <c r="AS110" s="51">
        <f t="shared" si="147"/>
        <v>3286076000</v>
      </c>
      <c r="AT110" s="42"/>
      <c r="AU110" s="42"/>
      <c r="AV110" s="297">
        <f t="shared" si="186"/>
        <v>-1565099.486627996</v>
      </c>
      <c r="AW110" s="297"/>
      <c r="AX110" s="297"/>
      <c r="AY110" s="297"/>
      <c r="AZ110" s="297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"/>
      <c r="BX110" s="423"/>
      <c r="BY110" s="429"/>
      <c r="BZ110" s="424" t="str">
        <f>G130</f>
        <v>3BR-19</v>
      </c>
      <c r="CA110" s="425">
        <f>E130</f>
        <v>19</v>
      </c>
      <c r="CB110" s="424">
        <f t="shared" si="193"/>
        <v>138</v>
      </c>
      <c r="CC110" s="424">
        <f t="shared" si="193"/>
        <v>120</v>
      </c>
      <c r="CD110" s="424">
        <f>P130</f>
        <v>29739640.860144004</v>
      </c>
      <c r="CE110" s="424">
        <f t="shared" si="194"/>
        <v>3280435000</v>
      </c>
      <c r="CF110" s="424">
        <f t="shared" si="194"/>
        <v>3697575000</v>
      </c>
      <c r="CG110" s="424">
        <f t="shared" si="194"/>
        <v>3925633000</v>
      </c>
      <c r="CH110" s="424">
        <f t="shared" si="194"/>
        <v>4167758000</v>
      </c>
      <c r="CI110" s="424">
        <f>AS130</f>
        <v>4424816000</v>
      </c>
      <c r="CJ110" s="42"/>
      <c r="CK110" s="418">
        <f t="shared" si="188"/>
        <v>3286076210.4227395</v>
      </c>
      <c r="CL110" s="42">
        <f t="shared" si="189"/>
        <v>3090282000</v>
      </c>
      <c r="CM110" s="42">
        <f t="shared" si="189"/>
        <v>3280884000</v>
      </c>
      <c r="CN110" s="43">
        <f t="shared" si="148"/>
        <v>46354230</v>
      </c>
      <c r="CO110" s="43">
        <f t="shared" si="149"/>
        <v>32808840</v>
      </c>
      <c r="CP110" s="43">
        <f t="shared" si="150"/>
        <v>72884000</v>
      </c>
      <c r="CQ110" s="43">
        <f t="shared" si="151"/>
        <v>64482770.833333336</v>
      </c>
      <c r="CR110" s="420">
        <f t="shared" si="152"/>
        <v>3483242000</v>
      </c>
      <c r="CT110" s="250" t="s">
        <v>152</v>
      </c>
      <c r="CU110" s="251">
        <v>10</v>
      </c>
      <c r="CV110" s="252"/>
      <c r="CW110" s="40" t="s">
        <v>48</v>
      </c>
      <c r="CX110" s="253">
        <f t="shared" si="153"/>
        <v>0</v>
      </c>
      <c r="CY110" s="253">
        <f t="shared" si="154"/>
        <v>0</v>
      </c>
      <c r="CZ110" s="254">
        <f t="shared" si="155"/>
        <v>27506142.120000001</v>
      </c>
      <c r="DA110" s="254">
        <f t="shared" si="156"/>
        <v>0</v>
      </c>
      <c r="DB110" s="255">
        <f t="shared" si="157"/>
        <v>0</v>
      </c>
      <c r="DC110" s="256">
        <f t="shared" si="195"/>
        <v>0</v>
      </c>
      <c r="DD110" s="257">
        <f t="shared" si="158"/>
        <v>24608134.872101717</v>
      </c>
      <c r="DE110" s="257">
        <f t="shared" si="159"/>
        <v>27737299.795270164</v>
      </c>
      <c r="DF110" s="257">
        <f t="shared" si="160"/>
        <v>0</v>
      </c>
      <c r="DG110" s="257">
        <f t="shared" si="161"/>
        <v>31264368.62977846</v>
      </c>
      <c r="DH110" s="258">
        <f t="shared" si="162"/>
        <v>0</v>
      </c>
      <c r="DI110" s="257">
        <f t="shared" si="162"/>
        <v>31264368.62977846</v>
      </c>
      <c r="DJ110" s="257">
        <f t="shared" si="163"/>
        <v>33192686.476188242</v>
      </c>
      <c r="DK110" s="257"/>
      <c r="DL110" s="257">
        <f t="shared" si="164"/>
        <v>0</v>
      </c>
      <c r="DM110" s="257">
        <f t="shared" si="165"/>
        <v>0</v>
      </c>
      <c r="DN110" s="257">
        <f t="shared" si="166"/>
        <v>0</v>
      </c>
      <c r="DO110" s="258">
        <f t="shared" si="167"/>
        <v>0</v>
      </c>
      <c r="DP110" s="258">
        <f t="shared" si="168"/>
        <v>0</v>
      </c>
      <c r="DQ110" s="257">
        <f t="shared" si="169"/>
        <v>0</v>
      </c>
      <c r="DR110" s="257">
        <f t="shared" si="170"/>
        <v>0</v>
      </c>
      <c r="DS110" s="257"/>
      <c r="DT110" s="32" t="str">
        <f t="shared" si="171"/>
        <v>BERTAHAP</v>
      </c>
      <c r="DU110" s="259">
        <f t="shared" si="172"/>
        <v>0</v>
      </c>
      <c r="DV110" s="260">
        <v>2</v>
      </c>
      <c r="DW110" s="261"/>
      <c r="DX110" s="257" t="str">
        <f t="shared" ref="DX110:DX116" si="196">IF(DW110&gt;$BC$42,"LB","KR")</f>
        <v>KR</v>
      </c>
      <c r="DY110" s="261">
        <f t="shared" si="101"/>
        <v>0</v>
      </c>
      <c r="DZ110" s="261">
        <f t="shared" si="101"/>
        <v>0</v>
      </c>
      <c r="EA110" s="261">
        <f t="shared" si="101"/>
        <v>0</v>
      </c>
      <c r="EB110" s="262">
        <f t="shared" si="100"/>
        <v>0</v>
      </c>
      <c r="EC110" s="262">
        <f t="shared" si="100"/>
        <v>0</v>
      </c>
      <c r="ED110" s="261">
        <f t="shared" si="100"/>
        <v>0</v>
      </c>
      <c r="EE110" s="261">
        <f t="shared" si="100"/>
        <v>0</v>
      </c>
      <c r="EF110" s="261">
        <f t="shared" si="190"/>
        <v>0</v>
      </c>
      <c r="EG110" s="51">
        <f t="shared" si="191"/>
        <v>0</v>
      </c>
      <c r="EH110" s="42">
        <f t="shared" si="191"/>
        <v>0</v>
      </c>
      <c r="EI110" s="58">
        <f t="shared" si="173"/>
        <v>0</v>
      </c>
      <c r="EJ110" s="58">
        <f t="shared" si="174"/>
        <v>0</v>
      </c>
      <c r="EK110" s="336">
        <f t="shared" si="175"/>
        <v>0</v>
      </c>
      <c r="EL110" s="131">
        <f t="shared" si="176"/>
        <v>0</v>
      </c>
      <c r="EM110" s="5">
        <f t="shared" si="177"/>
        <v>0</v>
      </c>
      <c r="EN110" s="5">
        <f t="shared" si="178"/>
        <v>0</v>
      </c>
      <c r="EO110" s="266">
        <f t="shared" si="192"/>
        <v>0</v>
      </c>
    </row>
    <row r="111" spans="1:145">
      <c r="A111" s="3">
        <f t="shared" si="179"/>
        <v>72</v>
      </c>
      <c r="B111" s="249">
        <v>8</v>
      </c>
      <c r="C111" s="522"/>
      <c r="D111" s="250" t="s">
        <v>151</v>
      </c>
      <c r="E111" s="285">
        <v>17</v>
      </c>
      <c r="F111" s="252"/>
      <c r="G111" s="40" t="s">
        <v>67</v>
      </c>
      <c r="H111" s="253">
        <f t="shared" si="127"/>
        <v>85</v>
      </c>
      <c r="I111" s="253">
        <f t="shared" si="128"/>
        <v>74</v>
      </c>
      <c r="J111" s="254">
        <f t="shared" si="129"/>
        <v>27506142.120000001</v>
      </c>
      <c r="K111" s="254">
        <f t="shared" si="130"/>
        <v>1</v>
      </c>
      <c r="L111" s="255">
        <f t="shared" si="131"/>
        <v>1.06</v>
      </c>
      <c r="M111" s="305">
        <f t="shared" si="132"/>
        <v>1.01</v>
      </c>
      <c r="N111" s="257">
        <f t="shared" si="133"/>
        <v>24608134.872101717</v>
      </c>
      <c r="O111" s="257">
        <f t="shared" si="134"/>
        <v>27737299.795270164</v>
      </c>
      <c r="P111" s="257">
        <f t="shared" si="135"/>
        <v>29448075.753672004</v>
      </c>
      <c r="Q111" s="257">
        <f t="shared" si="136"/>
        <v>31264368.62977846</v>
      </c>
      <c r="R111" s="257">
        <f t="shared" si="180"/>
        <v>35121004.32259801</v>
      </c>
      <c r="S111" s="258">
        <f t="shared" si="137"/>
        <v>29448075.753672004</v>
      </c>
      <c r="T111" s="257">
        <f t="shared" si="137"/>
        <v>31264368.62977846</v>
      </c>
      <c r="U111" s="257">
        <f t="shared" si="138"/>
        <v>33192686.476188242</v>
      </c>
      <c r="V111" s="257">
        <f t="shared" si="181"/>
        <v>39460713.331911534</v>
      </c>
      <c r="W111" s="257"/>
      <c r="X111" s="257">
        <f t="shared" si="139"/>
        <v>1821001980.535527</v>
      </c>
      <c r="Y111" s="257">
        <f t="shared" si="140"/>
        <v>2052560184.849992</v>
      </c>
      <c r="Z111" s="257">
        <f t="shared" si="141"/>
        <v>2179157605.7717285</v>
      </c>
      <c r="AA111" s="258">
        <f t="shared" si="182"/>
        <v>2313563278.6036062</v>
      </c>
      <c r="AB111" s="258">
        <f t="shared" si="183"/>
        <v>2598954319.8722529</v>
      </c>
      <c r="AC111" s="258">
        <f t="shared" si="142"/>
        <v>2179157605.7717285</v>
      </c>
      <c r="AD111" s="257">
        <f t="shared" si="143"/>
        <v>2313563278.6036062</v>
      </c>
      <c r="AE111" s="257">
        <f t="shared" si="184"/>
        <v>2456258799.2379298</v>
      </c>
      <c r="AF111" s="257">
        <f t="shared" si="185"/>
        <v>2920092786.5614533</v>
      </c>
      <c r="AG111" s="257"/>
      <c r="AH111" s="32" t="str">
        <f t="shared" si="144"/>
        <v>BERTAHAP</v>
      </c>
      <c r="AI111" s="259">
        <f t="shared" si="145"/>
        <v>0</v>
      </c>
      <c r="AJ111" s="260">
        <v>2</v>
      </c>
      <c r="AK111" s="261"/>
      <c r="AL111" s="257" t="e">
        <f>IF(AK111&gt;#REF!,"LB","KR")</f>
        <v>#REF!</v>
      </c>
      <c r="AM111" s="51">
        <f t="shared" si="146"/>
        <v>2003103000</v>
      </c>
      <c r="AN111" s="51">
        <f t="shared" si="146"/>
        <v>2257817000</v>
      </c>
      <c r="AO111" s="51">
        <f t="shared" si="146"/>
        <v>2397074000</v>
      </c>
      <c r="AP111" s="418">
        <f t="shared" si="146"/>
        <v>2544920000</v>
      </c>
      <c r="AQ111" s="418">
        <f t="shared" si="147"/>
        <v>2397074000</v>
      </c>
      <c r="AR111" s="51">
        <f t="shared" si="147"/>
        <v>2544920000</v>
      </c>
      <c r="AS111" s="51">
        <f t="shared" si="147"/>
        <v>2701885000</v>
      </c>
      <c r="AT111" s="42"/>
      <c r="AU111" s="42"/>
      <c r="AV111" s="297">
        <f t="shared" si="186"/>
        <v>-1565099.486627996</v>
      </c>
      <c r="AW111" s="297"/>
      <c r="AX111" s="297"/>
      <c r="AY111" s="297"/>
      <c r="AZ111" s="297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"/>
      <c r="BX111" s="423">
        <v>21</v>
      </c>
      <c r="BY111" s="429" t="s">
        <v>55</v>
      </c>
      <c r="BZ111" s="424" t="str">
        <f t="shared" ref="BZ111:BZ117" si="197">G149</f>
        <v>2BR-3</v>
      </c>
      <c r="CA111" s="425" t="str">
        <f t="shared" ref="CA111:CA117" si="198">E149</f>
        <v>03</v>
      </c>
      <c r="CB111" s="424">
        <f t="shared" ref="CB111:CC117" si="199">H149</f>
        <v>85</v>
      </c>
      <c r="CC111" s="424">
        <f t="shared" si="199"/>
        <v>74</v>
      </c>
      <c r="CD111" s="424">
        <f t="shared" ref="CD111:CD117" si="200">P149</f>
        <v>29739640.860144004</v>
      </c>
      <c r="CE111" s="424">
        <f t="shared" ref="CE111:CH117" si="201">AM149</f>
        <v>2022935000</v>
      </c>
      <c r="CF111" s="424">
        <f t="shared" si="201"/>
        <v>2280171000</v>
      </c>
      <c r="CG111" s="424">
        <f t="shared" si="201"/>
        <v>2420807000</v>
      </c>
      <c r="CH111" s="424">
        <f t="shared" si="201"/>
        <v>2570117000</v>
      </c>
      <c r="CI111" s="424">
        <f t="shared" ref="CI111:CI117" si="202">AS149</f>
        <v>2728637000</v>
      </c>
      <c r="CJ111" s="42">
        <v>7</v>
      </c>
      <c r="CK111" s="418">
        <f t="shared" si="188"/>
        <v>2701884860.5325255</v>
      </c>
      <c r="CL111" s="42">
        <f t="shared" si="189"/>
        <v>2540899000</v>
      </c>
      <c r="CM111" s="42">
        <f t="shared" si="189"/>
        <v>2697616000</v>
      </c>
      <c r="CN111" s="43">
        <f t="shared" si="148"/>
        <v>38113485</v>
      </c>
      <c r="CO111" s="43">
        <f t="shared" si="149"/>
        <v>26976160</v>
      </c>
      <c r="CP111" s="43">
        <f t="shared" si="150"/>
        <v>59926850</v>
      </c>
      <c r="CQ111" s="43">
        <f t="shared" si="151"/>
        <v>53019166.666666664</v>
      </c>
      <c r="CR111" s="420">
        <f t="shared" si="152"/>
        <v>2863999000</v>
      </c>
      <c r="CT111" s="250" t="s">
        <v>152</v>
      </c>
      <c r="CU111" s="285">
        <v>12</v>
      </c>
      <c r="CV111" s="252"/>
      <c r="CW111" s="40" t="s">
        <v>50</v>
      </c>
      <c r="CX111" s="253">
        <f t="shared" si="153"/>
        <v>0</v>
      </c>
      <c r="CY111" s="253">
        <f t="shared" si="154"/>
        <v>0</v>
      </c>
      <c r="CZ111" s="254">
        <f t="shared" si="155"/>
        <v>27506142.120000001</v>
      </c>
      <c r="DA111" s="254">
        <f t="shared" si="156"/>
        <v>0</v>
      </c>
      <c r="DB111" s="255">
        <f t="shared" si="157"/>
        <v>0</v>
      </c>
      <c r="DC111" s="256">
        <f t="shared" si="195"/>
        <v>0</v>
      </c>
      <c r="DD111" s="257">
        <f t="shared" si="158"/>
        <v>24608134.872101717</v>
      </c>
      <c r="DE111" s="257">
        <f t="shared" si="159"/>
        <v>27737299.795270164</v>
      </c>
      <c r="DF111" s="257">
        <f t="shared" si="160"/>
        <v>0</v>
      </c>
      <c r="DG111" s="257">
        <f t="shared" si="161"/>
        <v>31264368.62977846</v>
      </c>
      <c r="DH111" s="258">
        <f t="shared" si="162"/>
        <v>0</v>
      </c>
      <c r="DI111" s="257">
        <f t="shared" si="162"/>
        <v>31264368.62977846</v>
      </c>
      <c r="DJ111" s="257">
        <f t="shared" si="163"/>
        <v>33192686.476188242</v>
      </c>
      <c r="DK111" s="257"/>
      <c r="DL111" s="257">
        <f t="shared" si="164"/>
        <v>0</v>
      </c>
      <c r="DM111" s="257">
        <f t="shared" si="165"/>
        <v>0</v>
      </c>
      <c r="DN111" s="257">
        <f t="shared" si="166"/>
        <v>0</v>
      </c>
      <c r="DO111" s="258">
        <f t="shared" si="167"/>
        <v>0</v>
      </c>
      <c r="DP111" s="258">
        <f t="shared" si="168"/>
        <v>0</v>
      </c>
      <c r="DQ111" s="257">
        <f t="shared" si="169"/>
        <v>0</v>
      </c>
      <c r="DR111" s="257">
        <f t="shared" si="170"/>
        <v>0</v>
      </c>
      <c r="DS111" s="257"/>
      <c r="DT111" s="32" t="str">
        <f t="shared" si="171"/>
        <v>BERTAHAP</v>
      </c>
      <c r="DU111" s="259">
        <f t="shared" si="172"/>
        <v>0</v>
      </c>
      <c r="DV111" s="260">
        <v>2</v>
      </c>
      <c r="DW111" s="261"/>
      <c r="DX111" s="257" t="str">
        <f t="shared" si="196"/>
        <v>KR</v>
      </c>
      <c r="DY111" s="261">
        <f t="shared" si="101"/>
        <v>0</v>
      </c>
      <c r="DZ111" s="261">
        <f t="shared" si="101"/>
        <v>0</v>
      </c>
      <c r="EA111" s="261">
        <f t="shared" si="101"/>
        <v>0</v>
      </c>
      <c r="EB111" s="262">
        <f t="shared" si="100"/>
        <v>0</v>
      </c>
      <c r="EC111" s="262">
        <f t="shared" si="100"/>
        <v>0</v>
      </c>
      <c r="ED111" s="261">
        <f t="shared" si="100"/>
        <v>0</v>
      </c>
      <c r="EE111" s="261">
        <f t="shared" si="100"/>
        <v>0</v>
      </c>
      <c r="EF111" s="261">
        <f t="shared" si="190"/>
        <v>0</v>
      </c>
      <c r="EG111" s="51">
        <f t="shared" si="191"/>
        <v>0</v>
      </c>
      <c r="EH111" s="42">
        <f t="shared" si="191"/>
        <v>0</v>
      </c>
      <c r="EI111" s="58">
        <f t="shared" si="173"/>
        <v>0</v>
      </c>
      <c r="EJ111" s="58">
        <f t="shared" si="174"/>
        <v>0</v>
      </c>
      <c r="EK111" s="336">
        <f t="shared" si="175"/>
        <v>0</v>
      </c>
      <c r="EL111" s="131">
        <f t="shared" si="176"/>
        <v>0</v>
      </c>
      <c r="EM111" s="5">
        <f t="shared" si="177"/>
        <v>0</v>
      </c>
      <c r="EN111" s="5">
        <f t="shared" si="178"/>
        <v>0</v>
      </c>
      <c r="EO111" s="266">
        <f t="shared" si="192"/>
        <v>0</v>
      </c>
    </row>
    <row r="112" spans="1:145">
      <c r="A112" s="3">
        <f t="shared" si="179"/>
        <v>73</v>
      </c>
      <c r="B112" s="249">
        <v>9</v>
      </c>
      <c r="C112" s="522"/>
      <c r="D112" s="250" t="s">
        <v>151</v>
      </c>
      <c r="E112" s="285">
        <v>19</v>
      </c>
      <c r="F112" s="252"/>
      <c r="G112" s="40" t="s">
        <v>78</v>
      </c>
      <c r="H112" s="253">
        <f t="shared" si="127"/>
        <v>138</v>
      </c>
      <c r="I112" s="253">
        <f t="shared" si="128"/>
        <v>120</v>
      </c>
      <c r="J112" s="254">
        <f t="shared" si="129"/>
        <v>27506142.120000001</v>
      </c>
      <c r="K112" s="254">
        <f t="shared" si="130"/>
        <v>1</v>
      </c>
      <c r="L112" s="255">
        <f t="shared" si="131"/>
        <v>1.06</v>
      </c>
      <c r="M112" s="305">
        <f t="shared" si="132"/>
        <v>1.01</v>
      </c>
      <c r="N112" s="257">
        <f t="shared" si="133"/>
        <v>24608134.872101717</v>
      </c>
      <c r="O112" s="257">
        <f t="shared" si="134"/>
        <v>27737299.795270164</v>
      </c>
      <c r="P112" s="257">
        <f t="shared" si="135"/>
        <v>29448075.753672004</v>
      </c>
      <c r="Q112" s="257">
        <f t="shared" si="136"/>
        <v>31264368.62977846</v>
      </c>
      <c r="R112" s="257">
        <f t="shared" si="180"/>
        <v>35121004.32259801</v>
      </c>
      <c r="S112" s="258">
        <f t="shared" si="137"/>
        <v>29448075.753672004</v>
      </c>
      <c r="T112" s="257">
        <f t="shared" si="137"/>
        <v>31264368.62977846</v>
      </c>
      <c r="U112" s="257">
        <f t="shared" si="138"/>
        <v>33192686.476188242</v>
      </c>
      <c r="V112" s="257">
        <f t="shared" si="181"/>
        <v>39460713.331911534</v>
      </c>
      <c r="W112" s="257"/>
      <c r="X112" s="257">
        <f t="shared" si="139"/>
        <v>2952976184.6522059</v>
      </c>
      <c r="Y112" s="257">
        <f t="shared" si="140"/>
        <v>3328475975.4324198</v>
      </c>
      <c r="Z112" s="257">
        <f t="shared" si="141"/>
        <v>3533769090.4406404</v>
      </c>
      <c r="AA112" s="258">
        <f t="shared" si="182"/>
        <v>3751724235.5734153</v>
      </c>
      <c r="AB112" s="258">
        <f t="shared" si="183"/>
        <v>4214520518.7117615</v>
      </c>
      <c r="AC112" s="258">
        <f t="shared" si="142"/>
        <v>3533769090.4406404</v>
      </c>
      <c r="AD112" s="257">
        <f t="shared" si="143"/>
        <v>3751724235.5734153</v>
      </c>
      <c r="AE112" s="257">
        <f t="shared" si="184"/>
        <v>3983122377.1425891</v>
      </c>
      <c r="AF112" s="257">
        <f t="shared" si="185"/>
        <v>4735285599.8293839</v>
      </c>
      <c r="AG112" s="257"/>
      <c r="AH112" s="32" t="str">
        <f t="shared" si="144"/>
        <v>BERTAHAP</v>
      </c>
      <c r="AI112" s="259">
        <f t="shared" si="145"/>
        <v>0</v>
      </c>
      <c r="AJ112" s="260">
        <v>2</v>
      </c>
      <c r="AK112" s="261"/>
      <c r="AL112" s="257" t="e">
        <f>IF(AK112&gt;#REF!,"LB","KR")</f>
        <v>#REF!</v>
      </c>
      <c r="AM112" s="51">
        <f t="shared" si="146"/>
        <v>3248274000</v>
      </c>
      <c r="AN112" s="51">
        <f t="shared" si="146"/>
        <v>3661324000</v>
      </c>
      <c r="AO112" s="51">
        <f t="shared" si="146"/>
        <v>3887146000</v>
      </c>
      <c r="AP112" s="418">
        <f t="shared" si="146"/>
        <v>4126897000</v>
      </c>
      <c r="AQ112" s="418">
        <f t="shared" si="147"/>
        <v>3887146000</v>
      </c>
      <c r="AR112" s="51">
        <f t="shared" si="147"/>
        <v>4126897000</v>
      </c>
      <c r="AS112" s="51">
        <f t="shared" si="147"/>
        <v>4381435000</v>
      </c>
      <c r="AT112" s="42"/>
      <c r="AU112" s="42"/>
      <c r="AV112" s="297">
        <f t="shared" si="186"/>
        <v>-1565099.486627996</v>
      </c>
      <c r="AW112" s="297"/>
      <c r="AX112" s="297"/>
      <c r="AY112" s="297"/>
      <c r="AZ112" s="297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"/>
      <c r="BX112" s="423"/>
      <c r="BY112" s="424"/>
      <c r="BZ112" s="424" t="str">
        <f t="shared" si="197"/>
        <v>2BR-5</v>
      </c>
      <c r="CA112" s="425" t="str">
        <f t="shared" si="198"/>
        <v>05</v>
      </c>
      <c r="CB112" s="424">
        <f t="shared" si="199"/>
        <v>85</v>
      </c>
      <c r="CC112" s="424">
        <f t="shared" si="199"/>
        <v>74</v>
      </c>
      <c r="CD112" s="424">
        <f t="shared" si="200"/>
        <v>29739640.860144004</v>
      </c>
      <c r="CE112" s="424">
        <f t="shared" si="201"/>
        <v>2022935000</v>
      </c>
      <c r="CF112" s="424">
        <f t="shared" si="201"/>
        <v>2280171000</v>
      </c>
      <c r="CG112" s="424">
        <f t="shared" si="201"/>
        <v>2420807000</v>
      </c>
      <c r="CH112" s="424">
        <f t="shared" si="201"/>
        <v>2570117000</v>
      </c>
      <c r="CI112" s="424">
        <f t="shared" si="202"/>
        <v>2728637000</v>
      </c>
      <c r="CJ112" s="42"/>
      <c r="CK112" s="418">
        <f t="shared" si="188"/>
        <v>4381434593.3377466</v>
      </c>
      <c r="CL112" s="42">
        <f t="shared" si="189"/>
        <v>4120375000</v>
      </c>
      <c r="CM112" s="42">
        <f t="shared" si="189"/>
        <v>4374511000</v>
      </c>
      <c r="CN112" s="43">
        <f t="shared" si="148"/>
        <v>61805625</v>
      </c>
      <c r="CO112" s="43">
        <f t="shared" si="149"/>
        <v>43745110</v>
      </c>
      <c r="CP112" s="43">
        <f t="shared" si="150"/>
        <v>97178650</v>
      </c>
      <c r="CQ112" s="43">
        <f t="shared" si="151"/>
        <v>85977020.833333328</v>
      </c>
      <c r="CR112" s="420">
        <f t="shared" si="152"/>
        <v>4644321000</v>
      </c>
      <c r="CT112" s="250" t="s">
        <v>152</v>
      </c>
      <c r="CU112" s="251">
        <v>16</v>
      </c>
      <c r="CV112" s="252"/>
      <c r="CW112" s="40" t="s">
        <v>52</v>
      </c>
      <c r="CX112" s="253">
        <f t="shared" si="153"/>
        <v>0</v>
      </c>
      <c r="CY112" s="253">
        <f t="shared" si="154"/>
        <v>0</v>
      </c>
      <c r="CZ112" s="254">
        <f t="shared" si="155"/>
        <v>27506142.120000001</v>
      </c>
      <c r="DA112" s="254">
        <f t="shared" si="156"/>
        <v>0</v>
      </c>
      <c r="DB112" s="255">
        <f t="shared" si="157"/>
        <v>0</v>
      </c>
      <c r="DC112" s="256">
        <f t="shared" si="195"/>
        <v>0</v>
      </c>
      <c r="DD112" s="257">
        <f t="shared" si="158"/>
        <v>24608134.872101717</v>
      </c>
      <c r="DE112" s="257">
        <f t="shared" si="159"/>
        <v>27737299.795270164</v>
      </c>
      <c r="DF112" s="257">
        <f t="shared" si="160"/>
        <v>0</v>
      </c>
      <c r="DG112" s="257">
        <f t="shared" si="161"/>
        <v>31264368.62977846</v>
      </c>
      <c r="DH112" s="258">
        <f t="shared" si="162"/>
        <v>0</v>
      </c>
      <c r="DI112" s="257">
        <f t="shared" si="162"/>
        <v>31264368.62977846</v>
      </c>
      <c r="DJ112" s="257">
        <f t="shared" si="163"/>
        <v>33192686.476188242</v>
      </c>
      <c r="DK112" s="257"/>
      <c r="DL112" s="257">
        <f t="shared" si="164"/>
        <v>0</v>
      </c>
      <c r="DM112" s="257">
        <f t="shared" si="165"/>
        <v>0</v>
      </c>
      <c r="DN112" s="257">
        <f t="shared" si="166"/>
        <v>0</v>
      </c>
      <c r="DO112" s="258">
        <f t="shared" si="167"/>
        <v>0</v>
      </c>
      <c r="DP112" s="258">
        <f t="shared" si="168"/>
        <v>0</v>
      </c>
      <c r="DQ112" s="257">
        <f t="shared" si="169"/>
        <v>0</v>
      </c>
      <c r="DR112" s="257">
        <f t="shared" si="170"/>
        <v>0</v>
      </c>
      <c r="DS112" s="257"/>
      <c r="DT112" s="32" t="str">
        <f t="shared" si="171"/>
        <v>BERTAHAP</v>
      </c>
      <c r="DU112" s="259">
        <f t="shared" si="172"/>
        <v>0</v>
      </c>
      <c r="DV112" s="260">
        <v>2</v>
      </c>
      <c r="DW112" s="261"/>
      <c r="DX112" s="257" t="str">
        <f t="shared" si="196"/>
        <v>KR</v>
      </c>
      <c r="DY112" s="261">
        <f t="shared" si="101"/>
        <v>0</v>
      </c>
      <c r="DZ112" s="261">
        <f t="shared" si="101"/>
        <v>0</v>
      </c>
      <c r="EA112" s="261">
        <f t="shared" si="101"/>
        <v>0</v>
      </c>
      <c r="EB112" s="262">
        <f t="shared" si="100"/>
        <v>0</v>
      </c>
      <c r="EC112" s="262">
        <f t="shared" si="100"/>
        <v>0</v>
      </c>
      <c r="ED112" s="261">
        <f t="shared" si="100"/>
        <v>0</v>
      </c>
      <c r="EE112" s="261">
        <f t="shared" si="100"/>
        <v>0</v>
      </c>
      <c r="EF112" s="261">
        <f t="shared" si="190"/>
        <v>0</v>
      </c>
      <c r="EG112" s="51">
        <f t="shared" si="191"/>
        <v>0</v>
      </c>
      <c r="EH112" s="42">
        <f t="shared" si="191"/>
        <v>0</v>
      </c>
      <c r="EI112" s="58">
        <f t="shared" si="173"/>
        <v>0</v>
      </c>
      <c r="EJ112" s="58">
        <f t="shared" si="174"/>
        <v>0</v>
      </c>
      <c r="EK112" s="336">
        <f t="shared" si="175"/>
        <v>0</v>
      </c>
      <c r="EL112" s="131">
        <f t="shared" si="176"/>
        <v>0</v>
      </c>
      <c r="EM112" s="5">
        <f t="shared" si="177"/>
        <v>0</v>
      </c>
      <c r="EN112" s="5">
        <f t="shared" si="178"/>
        <v>0</v>
      </c>
      <c r="EO112" s="266">
        <f t="shared" si="192"/>
        <v>0</v>
      </c>
    </row>
    <row r="113" spans="1:145">
      <c r="A113" s="3">
        <f t="shared" si="179"/>
        <v>74</v>
      </c>
      <c r="B113" s="249">
        <v>10</v>
      </c>
      <c r="C113" s="522"/>
      <c r="D113" s="250" t="s">
        <v>151</v>
      </c>
      <c r="E113" s="285">
        <v>21</v>
      </c>
      <c r="F113" s="252"/>
      <c r="G113" s="40" t="s">
        <v>84</v>
      </c>
      <c r="H113" s="253">
        <f t="shared" si="127"/>
        <v>132</v>
      </c>
      <c r="I113" s="253">
        <f t="shared" si="128"/>
        <v>112</v>
      </c>
      <c r="J113" s="254">
        <f t="shared" si="129"/>
        <v>27506142.120000001</v>
      </c>
      <c r="K113" s="254">
        <f t="shared" si="130"/>
        <v>3</v>
      </c>
      <c r="L113" s="255">
        <f t="shared" si="131"/>
        <v>1.1000000000000001</v>
      </c>
      <c r="M113" s="305">
        <f t="shared" si="132"/>
        <v>1.01</v>
      </c>
      <c r="N113" s="257">
        <f t="shared" si="133"/>
        <v>25536743.735199891</v>
      </c>
      <c r="O113" s="257">
        <f t="shared" si="134"/>
        <v>28783990.353582241</v>
      </c>
      <c r="P113" s="257">
        <f t="shared" si="135"/>
        <v>30559323.895320002</v>
      </c>
      <c r="Q113" s="257">
        <f t="shared" si="136"/>
        <v>32444156.125241794</v>
      </c>
      <c r="R113" s="257">
        <f t="shared" si="180"/>
        <v>36446325.240431897</v>
      </c>
      <c r="S113" s="258">
        <f t="shared" si="137"/>
        <v>30559323.895320002</v>
      </c>
      <c r="T113" s="257">
        <f t="shared" si="137"/>
        <v>32444156.125241794</v>
      </c>
      <c r="U113" s="257">
        <f t="shared" si="138"/>
        <v>34445240.682836853</v>
      </c>
      <c r="V113" s="257">
        <f t="shared" si="181"/>
        <v>40949796.853870459</v>
      </c>
      <c r="W113" s="257"/>
      <c r="X113" s="257">
        <f t="shared" si="139"/>
        <v>2860115298.3423877</v>
      </c>
      <c r="Y113" s="257">
        <f t="shared" si="140"/>
        <v>3223806919.6012111</v>
      </c>
      <c r="Z113" s="257">
        <f t="shared" si="141"/>
        <v>3422644276.2758403</v>
      </c>
      <c r="AA113" s="258">
        <f t="shared" si="182"/>
        <v>3633745486.027081</v>
      </c>
      <c r="AB113" s="258">
        <f t="shared" si="183"/>
        <v>4081988426.9283724</v>
      </c>
      <c r="AC113" s="258">
        <f t="shared" si="142"/>
        <v>3422644276.2758403</v>
      </c>
      <c r="AD113" s="257">
        <f t="shared" si="143"/>
        <v>3633745486.027081</v>
      </c>
      <c r="AE113" s="257">
        <f t="shared" si="184"/>
        <v>3857866956.4777274</v>
      </c>
      <c r="AF113" s="257">
        <f t="shared" si="185"/>
        <v>4586377247.6334915</v>
      </c>
      <c r="AG113" s="257"/>
      <c r="AH113" s="32" t="str">
        <f t="shared" si="144"/>
        <v>BERTAHAP</v>
      </c>
      <c r="AI113" s="259">
        <f t="shared" si="145"/>
        <v>0</v>
      </c>
      <c r="AJ113" s="260">
        <v>2</v>
      </c>
      <c r="AK113" s="261"/>
      <c r="AL113" s="257" t="e">
        <f>IF(AK113&gt;#REF!,"LB","KR")</f>
        <v>#REF!</v>
      </c>
      <c r="AM113" s="51">
        <f t="shared" si="146"/>
        <v>3146127000</v>
      </c>
      <c r="AN113" s="51">
        <f t="shared" si="146"/>
        <v>3546188000</v>
      </c>
      <c r="AO113" s="51">
        <f t="shared" si="146"/>
        <v>3764909000</v>
      </c>
      <c r="AP113" s="418">
        <f t="shared" si="146"/>
        <v>3997121000</v>
      </c>
      <c r="AQ113" s="418">
        <f t="shared" si="147"/>
        <v>3764909000</v>
      </c>
      <c r="AR113" s="51">
        <f t="shared" si="147"/>
        <v>3997121000</v>
      </c>
      <c r="AS113" s="51">
        <f t="shared" si="147"/>
        <v>4243654000</v>
      </c>
      <c r="AT113" s="42"/>
      <c r="AU113" s="42"/>
      <c r="AV113" s="297">
        <f t="shared" si="186"/>
        <v>-453851.34497999772</v>
      </c>
      <c r="AW113" s="297"/>
      <c r="AX113" s="297"/>
      <c r="AY113" s="297"/>
      <c r="AZ113" s="297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3"/>
      <c r="BY113" s="424"/>
      <c r="BZ113" s="424" t="str">
        <f t="shared" si="197"/>
        <v>2BR-7</v>
      </c>
      <c r="CA113" s="425" t="str">
        <f t="shared" si="198"/>
        <v>07</v>
      </c>
      <c r="CB113" s="424">
        <f t="shared" si="199"/>
        <v>101</v>
      </c>
      <c r="CC113" s="424">
        <f t="shared" si="199"/>
        <v>90</v>
      </c>
      <c r="CD113" s="424">
        <f t="shared" si="200"/>
        <v>29739640.860144004</v>
      </c>
      <c r="CE113" s="424">
        <f t="shared" si="201"/>
        <v>2460327000</v>
      </c>
      <c r="CF113" s="424">
        <f t="shared" si="201"/>
        <v>2773181000</v>
      </c>
      <c r="CG113" s="424">
        <f t="shared" si="201"/>
        <v>2944225000</v>
      </c>
      <c r="CH113" s="424">
        <f t="shared" si="201"/>
        <v>3125818000</v>
      </c>
      <c r="CI113" s="424">
        <f t="shared" si="202"/>
        <v>3318612000</v>
      </c>
      <c r="CJ113" s="42"/>
      <c r="CK113" s="418">
        <f t="shared" si="188"/>
        <v>4243654305.6821547</v>
      </c>
      <c r="CL113" s="42">
        <f t="shared" si="189"/>
        <v>3990804000</v>
      </c>
      <c r="CM113" s="42">
        <f t="shared" si="189"/>
        <v>4236949000</v>
      </c>
      <c r="CN113" s="43">
        <f t="shared" si="148"/>
        <v>59862060</v>
      </c>
      <c r="CO113" s="43">
        <f t="shared" si="149"/>
        <v>42369490</v>
      </c>
      <c r="CP113" s="43">
        <f t="shared" si="150"/>
        <v>94122725</v>
      </c>
      <c r="CQ113" s="43">
        <f t="shared" si="151"/>
        <v>83273354.166666672</v>
      </c>
      <c r="CR113" s="420">
        <f t="shared" si="152"/>
        <v>4498275000</v>
      </c>
      <c r="CT113" s="250" t="s">
        <v>152</v>
      </c>
      <c r="CU113" s="285">
        <v>18</v>
      </c>
      <c r="CV113" s="252"/>
      <c r="CW113" s="40" t="s">
        <v>54</v>
      </c>
      <c r="CX113" s="253">
        <f t="shared" si="153"/>
        <v>0</v>
      </c>
      <c r="CY113" s="253">
        <f t="shared" si="154"/>
        <v>0</v>
      </c>
      <c r="CZ113" s="254">
        <f t="shared" si="155"/>
        <v>27506142.120000001</v>
      </c>
      <c r="DA113" s="254">
        <f t="shared" si="156"/>
        <v>0</v>
      </c>
      <c r="DB113" s="255">
        <f t="shared" si="157"/>
        <v>0</v>
      </c>
      <c r="DC113" s="256">
        <f t="shared" si="195"/>
        <v>0</v>
      </c>
      <c r="DD113" s="257">
        <f t="shared" si="158"/>
        <v>25536743.735199891</v>
      </c>
      <c r="DE113" s="257">
        <f t="shared" si="159"/>
        <v>28783990.353582241</v>
      </c>
      <c r="DF113" s="257">
        <f t="shared" si="160"/>
        <v>0</v>
      </c>
      <c r="DG113" s="257">
        <f t="shared" si="161"/>
        <v>32444156.125241794</v>
      </c>
      <c r="DH113" s="258">
        <f t="shared" si="162"/>
        <v>0</v>
      </c>
      <c r="DI113" s="257">
        <f t="shared" si="162"/>
        <v>32444156.125241794</v>
      </c>
      <c r="DJ113" s="257">
        <f t="shared" si="163"/>
        <v>34445240.682836853</v>
      </c>
      <c r="DK113" s="257"/>
      <c r="DL113" s="257">
        <f t="shared" si="164"/>
        <v>0</v>
      </c>
      <c r="DM113" s="257">
        <f t="shared" si="165"/>
        <v>0</v>
      </c>
      <c r="DN113" s="257">
        <f t="shared" si="166"/>
        <v>0</v>
      </c>
      <c r="DO113" s="258">
        <f t="shared" si="167"/>
        <v>0</v>
      </c>
      <c r="DP113" s="258">
        <f t="shared" si="168"/>
        <v>0</v>
      </c>
      <c r="DQ113" s="257">
        <f t="shared" si="169"/>
        <v>0</v>
      </c>
      <c r="DR113" s="257">
        <f t="shared" si="170"/>
        <v>0</v>
      </c>
      <c r="DS113" s="257"/>
      <c r="DT113" s="32" t="str">
        <f t="shared" si="171"/>
        <v>BERTAHAP</v>
      </c>
      <c r="DU113" s="259">
        <f t="shared" si="172"/>
        <v>0</v>
      </c>
      <c r="DV113" s="260">
        <v>2</v>
      </c>
      <c r="DW113" s="261"/>
      <c r="DX113" s="257" t="str">
        <f t="shared" si="196"/>
        <v>KR</v>
      </c>
      <c r="DY113" s="261">
        <f t="shared" si="101"/>
        <v>0</v>
      </c>
      <c r="DZ113" s="261">
        <f t="shared" si="101"/>
        <v>0</v>
      </c>
      <c r="EA113" s="261">
        <f t="shared" si="101"/>
        <v>0</v>
      </c>
      <c r="EB113" s="262">
        <f t="shared" si="100"/>
        <v>0</v>
      </c>
      <c r="EC113" s="262">
        <f t="shared" si="100"/>
        <v>0</v>
      </c>
      <c r="ED113" s="261">
        <f t="shared" si="100"/>
        <v>0</v>
      </c>
      <c r="EE113" s="261">
        <f t="shared" si="100"/>
        <v>0</v>
      </c>
      <c r="EF113" s="261">
        <f t="shared" si="190"/>
        <v>0</v>
      </c>
      <c r="EG113" s="51">
        <f t="shared" si="191"/>
        <v>0</v>
      </c>
      <c r="EH113" s="42">
        <f t="shared" si="191"/>
        <v>0</v>
      </c>
      <c r="EI113" s="58">
        <f t="shared" si="173"/>
        <v>0</v>
      </c>
      <c r="EJ113" s="58">
        <f t="shared" si="174"/>
        <v>0</v>
      </c>
      <c r="EK113" s="336">
        <f t="shared" si="175"/>
        <v>0</v>
      </c>
      <c r="EL113" s="131">
        <f t="shared" si="176"/>
        <v>0</v>
      </c>
      <c r="EM113" s="5">
        <f t="shared" si="177"/>
        <v>0</v>
      </c>
      <c r="EN113" s="5">
        <f t="shared" si="178"/>
        <v>0</v>
      </c>
      <c r="EO113" s="266">
        <f t="shared" si="192"/>
        <v>0</v>
      </c>
    </row>
    <row r="114" spans="1:145">
      <c r="A114" s="3">
        <f t="shared" si="179"/>
        <v>75</v>
      </c>
      <c r="B114" s="249">
        <v>1</v>
      </c>
      <c r="C114" s="522"/>
      <c r="D114" s="250" t="s">
        <v>152</v>
      </c>
      <c r="E114" s="251" t="s">
        <v>19</v>
      </c>
      <c r="F114" s="252"/>
      <c r="G114" s="40" t="s">
        <v>72</v>
      </c>
      <c r="H114" s="253">
        <f t="shared" si="127"/>
        <v>175</v>
      </c>
      <c r="I114" s="253">
        <f t="shared" si="128"/>
        <v>156</v>
      </c>
      <c r="J114" s="254">
        <f t="shared" si="129"/>
        <v>27506142.120000001</v>
      </c>
      <c r="K114" s="254">
        <f t="shared" si="130"/>
        <v>5</v>
      </c>
      <c r="L114" s="255">
        <f t="shared" si="131"/>
        <v>1.08</v>
      </c>
      <c r="M114" s="256">
        <f t="shared" ref="M114:M123" si="203">SUMIF($AS$4:$AS$22,E114,$AX$4:$AX$22)</f>
        <v>1.01</v>
      </c>
      <c r="N114" s="257">
        <f t="shared" si="133"/>
        <v>25072439.303650804</v>
      </c>
      <c r="O114" s="257">
        <f t="shared" si="134"/>
        <v>28260645.074426204</v>
      </c>
      <c r="P114" s="257">
        <f t="shared" si="135"/>
        <v>30003699.824496005</v>
      </c>
      <c r="Q114" s="257">
        <f t="shared" si="136"/>
        <v>31854262.37751013</v>
      </c>
      <c r="R114" s="257">
        <f t="shared" si="180"/>
        <v>35783664.781514958</v>
      </c>
      <c r="S114" s="258">
        <f t="shared" si="137"/>
        <v>30003699.824496005</v>
      </c>
      <c r="T114" s="257">
        <f t="shared" si="137"/>
        <v>31854262.37751013</v>
      </c>
      <c r="U114" s="257">
        <f t="shared" si="138"/>
        <v>33818963.579512551</v>
      </c>
      <c r="V114" s="257">
        <f t="shared" si="181"/>
        <v>40205255.092891</v>
      </c>
      <c r="W114" s="257"/>
      <c r="X114" s="257">
        <f t="shared" si="139"/>
        <v>3911300531.3695254</v>
      </c>
      <c r="Y114" s="257">
        <f t="shared" si="140"/>
        <v>4408660631.6104879</v>
      </c>
      <c r="Z114" s="257">
        <f t="shared" si="141"/>
        <v>4680577172.621377</v>
      </c>
      <c r="AA114" s="258">
        <f t="shared" si="182"/>
        <v>4969264930.8915806</v>
      </c>
      <c r="AB114" s="258">
        <f t="shared" si="183"/>
        <v>5582251705.9163332</v>
      </c>
      <c r="AC114" s="258">
        <f t="shared" si="142"/>
        <v>4680577172.621377</v>
      </c>
      <c r="AD114" s="257">
        <f t="shared" si="143"/>
        <v>4969264930.8915806</v>
      </c>
      <c r="AE114" s="257">
        <f t="shared" si="184"/>
        <v>5275758318.4039583</v>
      </c>
      <c r="AF114" s="257">
        <f t="shared" si="185"/>
        <v>6272019794.4909964</v>
      </c>
      <c r="AG114" s="257"/>
      <c r="AH114" s="32" t="str">
        <f t="shared" si="144"/>
        <v>BERTAHAP</v>
      </c>
      <c r="AI114" s="259">
        <f t="shared" si="145"/>
        <v>0</v>
      </c>
      <c r="AJ114" s="260">
        <v>2</v>
      </c>
      <c r="AK114" s="261"/>
      <c r="AL114" s="257" t="e">
        <f>IF(AK114&gt;#REF!,"LB","KR")</f>
        <v>#REF!</v>
      </c>
      <c r="AM114" s="51">
        <f t="shared" si="146"/>
        <v>4302431000</v>
      </c>
      <c r="AN114" s="51">
        <f t="shared" si="146"/>
        <v>4849527000</v>
      </c>
      <c r="AO114" s="51">
        <f t="shared" si="146"/>
        <v>5148635000</v>
      </c>
      <c r="AP114" s="418">
        <f t="shared" si="146"/>
        <v>5466192000</v>
      </c>
      <c r="AQ114" s="418">
        <f t="shared" si="147"/>
        <v>5148635000</v>
      </c>
      <c r="AR114" s="51">
        <f t="shared" si="147"/>
        <v>5466192000</v>
      </c>
      <c r="AS114" s="51">
        <f t="shared" si="147"/>
        <v>5803335000</v>
      </c>
      <c r="AT114" s="42"/>
      <c r="AU114" s="42"/>
      <c r="AV114" s="297">
        <f t="shared" si="186"/>
        <v>-1009475.415803995</v>
      </c>
      <c r="AW114" s="297"/>
      <c r="AX114" s="297"/>
      <c r="AY114" s="297"/>
      <c r="AZ114" s="297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"/>
      <c r="BX114" s="423"/>
      <c r="BY114" s="424"/>
      <c r="BZ114" s="424" t="str">
        <f t="shared" si="197"/>
        <v>2BR-9</v>
      </c>
      <c r="CA114" s="425" t="str">
        <f t="shared" si="198"/>
        <v>09</v>
      </c>
      <c r="CB114" s="424">
        <f t="shared" si="199"/>
        <v>101</v>
      </c>
      <c r="CC114" s="424">
        <f t="shared" si="199"/>
        <v>90</v>
      </c>
      <c r="CD114" s="424">
        <f t="shared" si="200"/>
        <v>29739640.860144004</v>
      </c>
      <c r="CE114" s="424">
        <f t="shared" si="201"/>
        <v>2460327000</v>
      </c>
      <c r="CF114" s="424">
        <f t="shared" si="201"/>
        <v>2773181000</v>
      </c>
      <c r="CG114" s="424">
        <f t="shared" si="201"/>
        <v>2944225000</v>
      </c>
      <c r="CH114" s="424">
        <f t="shared" si="201"/>
        <v>3125818000</v>
      </c>
      <c r="CI114" s="424">
        <f t="shared" si="202"/>
        <v>3318612000</v>
      </c>
      <c r="CJ114" s="42"/>
      <c r="CK114" s="418">
        <f t="shared" si="188"/>
        <v>5803334253.9506178</v>
      </c>
      <c r="CL114" s="42">
        <f t="shared" si="189"/>
        <v>5457554000</v>
      </c>
      <c r="CM114" s="42">
        <f t="shared" si="189"/>
        <v>5794164000</v>
      </c>
      <c r="CN114" s="43">
        <f t="shared" si="148"/>
        <v>81863310</v>
      </c>
      <c r="CO114" s="43">
        <f t="shared" si="149"/>
        <v>57941640</v>
      </c>
      <c r="CP114" s="43">
        <f t="shared" si="150"/>
        <v>128715875</v>
      </c>
      <c r="CQ114" s="43">
        <f t="shared" si="151"/>
        <v>113879000</v>
      </c>
      <c r="CR114" s="420">
        <f t="shared" si="152"/>
        <v>6151535000</v>
      </c>
      <c r="CT114" s="250" t="s">
        <v>152</v>
      </c>
      <c r="CU114" s="285">
        <v>20</v>
      </c>
      <c r="CV114" s="252"/>
      <c r="CW114" s="40" t="s">
        <v>70</v>
      </c>
      <c r="CX114" s="253">
        <f t="shared" si="153"/>
        <v>0</v>
      </c>
      <c r="CY114" s="253">
        <f t="shared" si="154"/>
        <v>0</v>
      </c>
      <c r="CZ114" s="254">
        <f t="shared" si="155"/>
        <v>27506142.120000001</v>
      </c>
      <c r="DA114" s="254">
        <f t="shared" si="156"/>
        <v>0</v>
      </c>
      <c r="DB114" s="255">
        <f t="shared" si="157"/>
        <v>0</v>
      </c>
      <c r="DC114" s="256">
        <f t="shared" si="195"/>
        <v>0</v>
      </c>
      <c r="DD114" s="257">
        <f t="shared" si="158"/>
        <v>25072439.303650804</v>
      </c>
      <c r="DE114" s="257">
        <f t="shared" si="159"/>
        <v>28260645.074426204</v>
      </c>
      <c r="DF114" s="257">
        <f t="shared" si="160"/>
        <v>0</v>
      </c>
      <c r="DG114" s="257">
        <f t="shared" si="161"/>
        <v>31854262.37751013</v>
      </c>
      <c r="DH114" s="258">
        <f t="shared" si="162"/>
        <v>0</v>
      </c>
      <c r="DI114" s="257">
        <f t="shared" si="162"/>
        <v>31854262.37751013</v>
      </c>
      <c r="DJ114" s="257">
        <f t="shared" si="163"/>
        <v>33818963.579512551</v>
      </c>
      <c r="DK114" s="257"/>
      <c r="DL114" s="257">
        <f t="shared" si="164"/>
        <v>0</v>
      </c>
      <c r="DM114" s="257">
        <f t="shared" si="165"/>
        <v>0</v>
      </c>
      <c r="DN114" s="257">
        <f t="shared" si="166"/>
        <v>0</v>
      </c>
      <c r="DO114" s="258">
        <f t="shared" si="167"/>
        <v>0</v>
      </c>
      <c r="DP114" s="258">
        <f t="shared" si="168"/>
        <v>0</v>
      </c>
      <c r="DQ114" s="257">
        <f t="shared" si="169"/>
        <v>0</v>
      </c>
      <c r="DR114" s="257">
        <f t="shared" si="170"/>
        <v>0</v>
      </c>
      <c r="DS114" s="257"/>
      <c r="DT114" s="32" t="str">
        <f t="shared" si="171"/>
        <v>BERTAHAP</v>
      </c>
      <c r="DU114" s="259">
        <f t="shared" si="172"/>
        <v>0</v>
      </c>
      <c r="DV114" s="260">
        <v>2</v>
      </c>
      <c r="DW114" s="261"/>
      <c r="DX114" s="257" t="str">
        <f t="shared" si="196"/>
        <v>KR</v>
      </c>
      <c r="DY114" s="261">
        <f t="shared" si="101"/>
        <v>0</v>
      </c>
      <c r="DZ114" s="261">
        <f t="shared" si="101"/>
        <v>0</v>
      </c>
      <c r="EA114" s="261">
        <f t="shared" si="101"/>
        <v>0</v>
      </c>
      <c r="EB114" s="262">
        <f t="shared" si="100"/>
        <v>0</v>
      </c>
      <c r="EC114" s="262">
        <f t="shared" si="100"/>
        <v>0</v>
      </c>
      <c r="ED114" s="261">
        <f t="shared" si="100"/>
        <v>0</v>
      </c>
      <c r="EE114" s="261">
        <f t="shared" si="100"/>
        <v>0</v>
      </c>
      <c r="EF114" s="261">
        <f t="shared" si="190"/>
        <v>0</v>
      </c>
      <c r="EG114" s="51">
        <f t="shared" si="191"/>
        <v>0</v>
      </c>
      <c r="EH114" s="42">
        <f t="shared" si="191"/>
        <v>0</v>
      </c>
      <c r="EI114" s="58">
        <f t="shared" si="173"/>
        <v>0</v>
      </c>
      <c r="EJ114" s="58">
        <f t="shared" si="174"/>
        <v>0</v>
      </c>
      <c r="EK114" s="336">
        <f t="shared" si="175"/>
        <v>0</v>
      </c>
      <c r="EL114" s="131">
        <f t="shared" si="176"/>
        <v>0</v>
      </c>
      <c r="EM114" s="5">
        <f t="shared" si="177"/>
        <v>0</v>
      </c>
      <c r="EN114" s="5">
        <f t="shared" si="178"/>
        <v>0</v>
      </c>
      <c r="EO114" s="266">
        <f t="shared" si="192"/>
        <v>0</v>
      </c>
    </row>
    <row r="115" spans="1:145">
      <c r="A115" s="3">
        <f t="shared" si="179"/>
        <v>76</v>
      </c>
      <c r="B115" s="249">
        <v>2</v>
      </c>
      <c r="C115" s="522"/>
      <c r="D115" s="250" t="s">
        <v>152</v>
      </c>
      <c r="E115" s="251" t="s">
        <v>29</v>
      </c>
      <c r="F115" s="252"/>
      <c r="G115" s="40" t="s">
        <v>74</v>
      </c>
      <c r="H115" s="253">
        <f t="shared" si="127"/>
        <v>85</v>
      </c>
      <c r="I115" s="253">
        <f t="shared" si="128"/>
        <v>74</v>
      </c>
      <c r="J115" s="254">
        <f t="shared" si="129"/>
        <v>27506142.120000001</v>
      </c>
      <c r="K115" s="254">
        <f t="shared" si="130"/>
        <v>1</v>
      </c>
      <c r="L115" s="255">
        <f t="shared" si="131"/>
        <v>1.06</v>
      </c>
      <c r="M115" s="256">
        <f t="shared" si="203"/>
        <v>1.01</v>
      </c>
      <c r="N115" s="257">
        <f t="shared" si="133"/>
        <v>24608134.872101717</v>
      </c>
      <c r="O115" s="257">
        <f t="shared" si="134"/>
        <v>27737299.795270164</v>
      </c>
      <c r="P115" s="257">
        <f t="shared" si="135"/>
        <v>29448075.753672004</v>
      </c>
      <c r="Q115" s="257">
        <f t="shared" si="136"/>
        <v>31264368.62977846</v>
      </c>
      <c r="R115" s="257">
        <f t="shared" si="180"/>
        <v>35121004.32259801</v>
      </c>
      <c r="S115" s="258">
        <f t="shared" si="137"/>
        <v>29448075.753672004</v>
      </c>
      <c r="T115" s="257">
        <f t="shared" si="137"/>
        <v>31264368.62977846</v>
      </c>
      <c r="U115" s="257">
        <f t="shared" si="138"/>
        <v>33192686.476188242</v>
      </c>
      <c r="V115" s="257">
        <f t="shared" si="181"/>
        <v>39460713.331911534</v>
      </c>
      <c r="W115" s="257"/>
      <c r="X115" s="257">
        <f t="shared" si="139"/>
        <v>1821001980.535527</v>
      </c>
      <c r="Y115" s="257">
        <f t="shared" si="140"/>
        <v>2052560184.849992</v>
      </c>
      <c r="Z115" s="257">
        <f t="shared" si="141"/>
        <v>2179157605.7717285</v>
      </c>
      <c r="AA115" s="258">
        <f t="shared" si="182"/>
        <v>2313563278.6036062</v>
      </c>
      <c r="AB115" s="258">
        <f t="shared" si="183"/>
        <v>2598954319.8722529</v>
      </c>
      <c r="AC115" s="258">
        <f t="shared" si="142"/>
        <v>2179157605.7717285</v>
      </c>
      <c r="AD115" s="257">
        <f t="shared" si="143"/>
        <v>2313563278.6036062</v>
      </c>
      <c r="AE115" s="257">
        <f t="shared" si="184"/>
        <v>2456258799.2379298</v>
      </c>
      <c r="AF115" s="257">
        <f t="shared" si="185"/>
        <v>2920092786.5614533</v>
      </c>
      <c r="AG115" s="257"/>
      <c r="AH115" s="32" t="str">
        <f t="shared" si="144"/>
        <v>BERTAHAP</v>
      </c>
      <c r="AI115" s="259">
        <f t="shared" si="145"/>
        <v>0</v>
      </c>
      <c r="AJ115" s="260">
        <v>2</v>
      </c>
      <c r="AK115" s="261"/>
      <c r="AL115" s="257" t="e">
        <f>IF(AK115&gt;#REF!,"LB","KR")</f>
        <v>#REF!</v>
      </c>
      <c r="AM115" s="51">
        <f t="shared" si="146"/>
        <v>2003103000</v>
      </c>
      <c r="AN115" s="51">
        <f t="shared" si="146"/>
        <v>2257817000</v>
      </c>
      <c r="AO115" s="51">
        <f t="shared" si="146"/>
        <v>2397074000</v>
      </c>
      <c r="AP115" s="418">
        <f t="shared" si="146"/>
        <v>2544920000</v>
      </c>
      <c r="AQ115" s="418">
        <f t="shared" si="147"/>
        <v>2397074000</v>
      </c>
      <c r="AR115" s="51">
        <f t="shared" si="147"/>
        <v>2544920000</v>
      </c>
      <c r="AS115" s="51">
        <f t="shared" si="147"/>
        <v>2701885000</v>
      </c>
      <c r="AT115" s="42"/>
      <c r="AU115" s="42"/>
      <c r="AV115" s="297">
        <f t="shared" si="186"/>
        <v>-1565099.486627996</v>
      </c>
      <c r="AW115" s="297"/>
      <c r="AX115" s="297"/>
      <c r="AY115" s="297"/>
      <c r="AZ115" s="297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3"/>
      <c r="BY115" s="429"/>
      <c r="BZ115" s="424" t="str">
        <f t="shared" si="197"/>
        <v>2BR-11</v>
      </c>
      <c r="CA115" s="425">
        <f t="shared" si="198"/>
        <v>11</v>
      </c>
      <c r="CB115" s="424">
        <f t="shared" si="199"/>
        <v>101</v>
      </c>
      <c r="CC115" s="424">
        <f t="shared" si="199"/>
        <v>90</v>
      </c>
      <c r="CD115" s="424">
        <f t="shared" si="200"/>
        <v>29739640.860144004</v>
      </c>
      <c r="CE115" s="424">
        <f t="shared" si="201"/>
        <v>2460327000</v>
      </c>
      <c r="CF115" s="424">
        <f t="shared" si="201"/>
        <v>2773181000</v>
      </c>
      <c r="CG115" s="424">
        <f t="shared" si="201"/>
        <v>2944225000</v>
      </c>
      <c r="CH115" s="424">
        <f t="shared" si="201"/>
        <v>3125818000</v>
      </c>
      <c r="CI115" s="424">
        <f t="shared" si="202"/>
        <v>3318612000</v>
      </c>
      <c r="CJ115" s="42"/>
      <c r="CK115" s="418">
        <f t="shared" si="188"/>
        <v>2701884860.5325255</v>
      </c>
      <c r="CL115" s="42">
        <f t="shared" si="189"/>
        <v>2540899000</v>
      </c>
      <c r="CM115" s="42">
        <f t="shared" si="189"/>
        <v>2697616000</v>
      </c>
      <c r="CN115" s="43">
        <f t="shared" si="148"/>
        <v>38113485</v>
      </c>
      <c r="CO115" s="43">
        <f t="shared" si="149"/>
        <v>26976160</v>
      </c>
      <c r="CP115" s="43">
        <f t="shared" si="150"/>
        <v>59926850</v>
      </c>
      <c r="CQ115" s="43">
        <f t="shared" si="151"/>
        <v>53019166.666666664</v>
      </c>
      <c r="CR115" s="420">
        <f t="shared" si="152"/>
        <v>2863999000</v>
      </c>
      <c r="CT115" s="250" t="s">
        <v>152</v>
      </c>
      <c r="CU115" s="285">
        <v>22</v>
      </c>
      <c r="CV115" s="252"/>
      <c r="CW115" s="40" t="s">
        <v>89</v>
      </c>
      <c r="CX115" s="253">
        <f t="shared" si="153"/>
        <v>0</v>
      </c>
      <c r="CY115" s="253">
        <f t="shared" si="154"/>
        <v>0</v>
      </c>
      <c r="CZ115" s="254">
        <f t="shared" si="155"/>
        <v>27506142.120000001</v>
      </c>
      <c r="DA115" s="254">
        <f t="shared" si="156"/>
        <v>0</v>
      </c>
      <c r="DB115" s="255">
        <f t="shared" si="157"/>
        <v>0</v>
      </c>
      <c r="DC115" s="256">
        <f t="shared" si="195"/>
        <v>0</v>
      </c>
      <c r="DD115" s="257">
        <f t="shared" si="158"/>
        <v>24608134.872101717</v>
      </c>
      <c r="DE115" s="257">
        <f t="shared" si="159"/>
        <v>27737299.795270164</v>
      </c>
      <c r="DF115" s="257">
        <f t="shared" si="160"/>
        <v>0</v>
      </c>
      <c r="DG115" s="257">
        <f t="shared" si="161"/>
        <v>31264368.62977846</v>
      </c>
      <c r="DH115" s="258">
        <f t="shared" si="162"/>
        <v>0</v>
      </c>
      <c r="DI115" s="257">
        <f t="shared" si="162"/>
        <v>31264368.62977846</v>
      </c>
      <c r="DJ115" s="257">
        <f t="shared" si="163"/>
        <v>33192686.476188242</v>
      </c>
      <c r="DK115" s="257"/>
      <c r="DL115" s="257">
        <f t="shared" si="164"/>
        <v>0</v>
      </c>
      <c r="DM115" s="257">
        <f t="shared" si="165"/>
        <v>0</v>
      </c>
      <c r="DN115" s="257">
        <f t="shared" si="166"/>
        <v>0</v>
      </c>
      <c r="DO115" s="258">
        <f t="shared" si="167"/>
        <v>0</v>
      </c>
      <c r="DP115" s="258">
        <f t="shared" si="168"/>
        <v>0</v>
      </c>
      <c r="DQ115" s="257">
        <f t="shared" si="169"/>
        <v>0</v>
      </c>
      <c r="DR115" s="257">
        <f t="shared" si="170"/>
        <v>0</v>
      </c>
      <c r="DS115" s="257"/>
      <c r="DT115" s="32" t="str">
        <f t="shared" si="171"/>
        <v>BERTAHAP</v>
      </c>
      <c r="DU115" s="259">
        <f t="shared" si="172"/>
        <v>0</v>
      </c>
      <c r="DV115" s="260">
        <v>2</v>
      </c>
      <c r="DW115" s="261"/>
      <c r="DX115" s="257" t="str">
        <f t="shared" si="196"/>
        <v>KR</v>
      </c>
      <c r="DY115" s="261">
        <f t="shared" si="101"/>
        <v>0</v>
      </c>
      <c r="DZ115" s="261">
        <f t="shared" si="101"/>
        <v>0</v>
      </c>
      <c r="EA115" s="261">
        <f t="shared" si="101"/>
        <v>0</v>
      </c>
      <c r="EB115" s="262">
        <f t="shared" si="100"/>
        <v>0</v>
      </c>
      <c r="EC115" s="262">
        <f t="shared" si="100"/>
        <v>0</v>
      </c>
      <c r="ED115" s="261">
        <f t="shared" si="100"/>
        <v>0</v>
      </c>
      <c r="EE115" s="261">
        <f t="shared" si="100"/>
        <v>0</v>
      </c>
      <c r="EF115" s="261">
        <f t="shared" si="190"/>
        <v>0</v>
      </c>
      <c r="EG115" s="51">
        <f t="shared" si="191"/>
        <v>0</v>
      </c>
      <c r="EH115" s="42">
        <f t="shared" si="191"/>
        <v>0</v>
      </c>
      <c r="EI115" s="58">
        <f t="shared" si="173"/>
        <v>0</v>
      </c>
      <c r="EJ115" s="58">
        <f t="shared" si="174"/>
        <v>0</v>
      </c>
      <c r="EK115" s="336">
        <f t="shared" si="175"/>
        <v>0</v>
      </c>
      <c r="EL115" s="131">
        <f t="shared" si="176"/>
        <v>0</v>
      </c>
      <c r="EM115" s="5">
        <f t="shared" si="177"/>
        <v>0</v>
      </c>
      <c r="EN115" s="5">
        <f t="shared" si="178"/>
        <v>0</v>
      </c>
      <c r="EO115" s="266">
        <f t="shared" si="192"/>
        <v>0</v>
      </c>
    </row>
    <row r="116" spans="1:145">
      <c r="A116" s="3">
        <f t="shared" si="179"/>
        <v>77</v>
      </c>
      <c r="B116" s="249">
        <v>3</v>
      </c>
      <c r="C116" s="522"/>
      <c r="D116" s="250" t="s">
        <v>152</v>
      </c>
      <c r="E116" s="251" t="s">
        <v>32</v>
      </c>
      <c r="F116" s="252"/>
      <c r="G116" s="40" t="s">
        <v>56</v>
      </c>
      <c r="H116" s="253">
        <f t="shared" si="127"/>
        <v>85</v>
      </c>
      <c r="I116" s="253">
        <f t="shared" si="128"/>
        <v>74</v>
      </c>
      <c r="J116" s="254">
        <f t="shared" si="129"/>
        <v>27506142.120000001</v>
      </c>
      <c r="K116" s="254">
        <f t="shared" si="130"/>
        <v>1</v>
      </c>
      <c r="L116" s="255">
        <f t="shared" si="131"/>
        <v>1.06</v>
      </c>
      <c r="M116" s="256">
        <f t="shared" si="203"/>
        <v>1.01</v>
      </c>
      <c r="N116" s="257">
        <f t="shared" si="133"/>
        <v>24608134.872101717</v>
      </c>
      <c r="O116" s="257">
        <f t="shared" si="134"/>
        <v>27737299.795270164</v>
      </c>
      <c r="P116" s="257">
        <f t="shared" si="135"/>
        <v>29448075.753672004</v>
      </c>
      <c r="Q116" s="257">
        <f t="shared" si="136"/>
        <v>31264368.62977846</v>
      </c>
      <c r="R116" s="257">
        <f t="shared" si="180"/>
        <v>35121004.32259801</v>
      </c>
      <c r="S116" s="258">
        <f t="shared" si="137"/>
        <v>29448075.753672004</v>
      </c>
      <c r="T116" s="257">
        <f t="shared" si="137"/>
        <v>31264368.62977846</v>
      </c>
      <c r="U116" s="257">
        <f t="shared" si="138"/>
        <v>33192686.476188242</v>
      </c>
      <c r="V116" s="257">
        <f t="shared" si="181"/>
        <v>39460713.331911534</v>
      </c>
      <c r="W116" s="257"/>
      <c r="X116" s="257">
        <f t="shared" si="139"/>
        <v>1821001980.535527</v>
      </c>
      <c r="Y116" s="257">
        <f t="shared" si="140"/>
        <v>2052560184.849992</v>
      </c>
      <c r="Z116" s="257">
        <f t="shared" si="141"/>
        <v>2179157605.7717285</v>
      </c>
      <c r="AA116" s="258">
        <f t="shared" si="182"/>
        <v>2313563278.6036062</v>
      </c>
      <c r="AB116" s="258">
        <f t="shared" si="183"/>
        <v>2598954319.8722529</v>
      </c>
      <c r="AC116" s="258">
        <f t="shared" si="142"/>
        <v>2179157605.7717285</v>
      </c>
      <c r="AD116" s="257">
        <f t="shared" si="143"/>
        <v>2313563278.6036062</v>
      </c>
      <c r="AE116" s="257">
        <f t="shared" si="184"/>
        <v>2456258799.2379298</v>
      </c>
      <c r="AF116" s="257">
        <f t="shared" si="185"/>
        <v>2920092786.5614533</v>
      </c>
      <c r="AG116" s="257"/>
      <c r="AH116" s="32" t="str">
        <f t="shared" si="144"/>
        <v>BERTAHAP</v>
      </c>
      <c r="AI116" s="259">
        <f t="shared" si="145"/>
        <v>0</v>
      </c>
      <c r="AJ116" s="260">
        <v>2</v>
      </c>
      <c r="AK116" s="261"/>
      <c r="AL116" s="257" t="e">
        <f>IF(AK116&gt;#REF!,"LB","KR")</f>
        <v>#REF!</v>
      </c>
      <c r="AM116" s="51">
        <f t="shared" si="146"/>
        <v>2003103000</v>
      </c>
      <c r="AN116" s="51">
        <f t="shared" si="146"/>
        <v>2257817000</v>
      </c>
      <c r="AO116" s="51">
        <f t="shared" si="146"/>
        <v>2397074000</v>
      </c>
      <c r="AP116" s="418">
        <f t="shared" si="146"/>
        <v>2544920000</v>
      </c>
      <c r="AQ116" s="418">
        <f t="shared" si="147"/>
        <v>2397074000</v>
      </c>
      <c r="AR116" s="51">
        <f t="shared" si="147"/>
        <v>2544920000</v>
      </c>
      <c r="AS116" s="51">
        <f t="shared" si="147"/>
        <v>2701885000</v>
      </c>
      <c r="AT116" s="42"/>
      <c r="AU116" s="42"/>
      <c r="AV116" s="297">
        <f t="shared" si="186"/>
        <v>-1565099.486627996</v>
      </c>
      <c r="AW116" s="297"/>
      <c r="AX116" s="297"/>
      <c r="AY116" s="297"/>
      <c r="AZ116" s="297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3"/>
      <c r="BY116" s="424"/>
      <c r="BZ116" s="424" t="str">
        <f t="shared" si="197"/>
        <v>2BR-15</v>
      </c>
      <c r="CA116" s="425">
        <f t="shared" si="198"/>
        <v>15</v>
      </c>
      <c r="CB116" s="424">
        <f t="shared" si="199"/>
        <v>101</v>
      </c>
      <c r="CC116" s="424">
        <f t="shared" si="199"/>
        <v>90</v>
      </c>
      <c r="CD116" s="424">
        <f t="shared" si="200"/>
        <v>29739640.860144004</v>
      </c>
      <c r="CE116" s="424">
        <f t="shared" si="201"/>
        <v>2460327000</v>
      </c>
      <c r="CF116" s="424">
        <f t="shared" si="201"/>
        <v>2773181000</v>
      </c>
      <c r="CG116" s="424">
        <f t="shared" si="201"/>
        <v>2944225000</v>
      </c>
      <c r="CH116" s="424">
        <f t="shared" si="201"/>
        <v>3125818000</v>
      </c>
      <c r="CI116" s="424">
        <f t="shared" si="202"/>
        <v>3318612000</v>
      </c>
      <c r="CJ116" s="42"/>
      <c r="CK116" s="418">
        <f t="shared" si="188"/>
        <v>2701884860.5325255</v>
      </c>
      <c r="CL116" s="42">
        <f t="shared" si="189"/>
        <v>2540899000</v>
      </c>
      <c r="CM116" s="42">
        <f t="shared" si="189"/>
        <v>2697616000</v>
      </c>
      <c r="CN116" s="43">
        <f t="shared" si="148"/>
        <v>38113485</v>
      </c>
      <c r="CO116" s="43">
        <f t="shared" si="149"/>
        <v>26976160</v>
      </c>
      <c r="CP116" s="43">
        <f t="shared" si="150"/>
        <v>59926850</v>
      </c>
      <c r="CQ116" s="43">
        <f t="shared" si="151"/>
        <v>53019166.666666664</v>
      </c>
      <c r="CR116" s="420">
        <f t="shared" si="152"/>
        <v>2863999000</v>
      </c>
      <c r="CT116" s="250" t="s">
        <v>154</v>
      </c>
      <c r="CU116" s="251" t="s">
        <v>24</v>
      </c>
      <c r="CV116" s="252"/>
      <c r="CW116" s="40" t="s">
        <v>39</v>
      </c>
      <c r="CX116" s="253">
        <f t="shared" si="153"/>
        <v>0</v>
      </c>
      <c r="CY116" s="253">
        <f t="shared" si="154"/>
        <v>0</v>
      </c>
      <c r="CZ116" s="254">
        <f t="shared" si="155"/>
        <v>27506142.120000001</v>
      </c>
      <c r="DA116" s="254">
        <f t="shared" si="156"/>
        <v>0</v>
      </c>
      <c r="DB116" s="255">
        <f t="shared" si="157"/>
        <v>0</v>
      </c>
      <c r="DC116" s="305">
        <f t="shared" ref="DC116:DC123" si="204">SUMIF($AO$4:$AO$22,CU116,$BK$4:$BK$22)</f>
        <v>0</v>
      </c>
      <c r="DD116" s="257">
        <f t="shared" si="158"/>
        <v>24608134.872101717</v>
      </c>
      <c r="DE116" s="257">
        <f t="shared" si="159"/>
        <v>27737299.795270164</v>
      </c>
      <c r="DF116" s="257">
        <f t="shared" si="160"/>
        <v>0</v>
      </c>
      <c r="DG116" s="257">
        <f t="shared" si="161"/>
        <v>31264368.62977846</v>
      </c>
      <c r="DH116" s="258">
        <f t="shared" si="162"/>
        <v>0</v>
      </c>
      <c r="DI116" s="257">
        <f t="shared" si="162"/>
        <v>31264368.62977846</v>
      </c>
      <c r="DJ116" s="257">
        <f t="shared" si="163"/>
        <v>33192686.476188242</v>
      </c>
      <c r="DK116" s="257"/>
      <c r="DL116" s="257">
        <f t="shared" si="164"/>
        <v>0</v>
      </c>
      <c r="DM116" s="257">
        <f t="shared" si="165"/>
        <v>0</v>
      </c>
      <c r="DN116" s="257">
        <f t="shared" si="166"/>
        <v>0</v>
      </c>
      <c r="DO116" s="258">
        <f t="shared" si="167"/>
        <v>0</v>
      </c>
      <c r="DP116" s="258">
        <f t="shared" si="168"/>
        <v>0</v>
      </c>
      <c r="DQ116" s="257">
        <f t="shared" si="169"/>
        <v>0</v>
      </c>
      <c r="DR116" s="257">
        <f t="shared" si="170"/>
        <v>0</v>
      </c>
      <c r="DS116" s="257"/>
      <c r="DT116" s="32" t="str">
        <f t="shared" si="171"/>
        <v>BERTAHAP</v>
      </c>
      <c r="DU116" s="259">
        <f t="shared" si="172"/>
        <v>0</v>
      </c>
      <c r="DV116" s="260">
        <v>2</v>
      </c>
      <c r="DW116" s="261"/>
      <c r="DX116" s="257" t="str">
        <f t="shared" si="196"/>
        <v>KR</v>
      </c>
      <c r="DY116" s="261">
        <f t="shared" si="101"/>
        <v>0</v>
      </c>
      <c r="DZ116" s="261">
        <f t="shared" si="101"/>
        <v>0</v>
      </c>
      <c r="EA116" s="261">
        <f t="shared" si="101"/>
        <v>0</v>
      </c>
      <c r="EB116" s="262">
        <f t="shared" si="100"/>
        <v>0</v>
      </c>
      <c r="EC116" s="262">
        <f t="shared" si="100"/>
        <v>0</v>
      </c>
      <c r="ED116" s="261">
        <f t="shared" si="100"/>
        <v>0</v>
      </c>
      <c r="EE116" s="261">
        <f t="shared" si="100"/>
        <v>0</v>
      </c>
      <c r="EF116" s="261">
        <f t="shared" si="190"/>
        <v>0</v>
      </c>
      <c r="EG116" s="51">
        <f t="shared" si="191"/>
        <v>0</v>
      </c>
      <c r="EH116" s="42">
        <f t="shared" si="191"/>
        <v>0</v>
      </c>
      <c r="EI116" s="58">
        <f t="shared" si="173"/>
        <v>0</v>
      </c>
      <c r="EJ116" s="58">
        <f t="shared" si="174"/>
        <v>0</v>
      </c>
      <c r="EK116" s="336">
        <f t="shared" si="175"/>
        <v>0</v>
      </c>
      <c r="EL116" s="131">
        <f t="shared" si="176"/>
        <v>0</v>
      </c>
      <c r="EM116" s="5">
        <f t="shared" si="177"/>
        <v>0</v>
      </c>
      <c r="EN116" s="5">
        <f t="shared" si="178"/>
        <v>0</v>
      </c>
      <c r="EO116" s="266">
        <f t="shared" si="192"/>
        <v>0</v>
      </c>
    </row>
    <row r="117" spans="1:145">
      <c r="A117" s="3">
        <f t="shared" si="179"/>
        <v>78</v>
      </c>
      <c r="B117" s="249">
        <v>4</v>
      </c>
      <c r="C117" s="522"/>
      <c r="D117" s="250" t="s">
        <v>152</v>
      </c>
      <c r="E117" s="251" t="s">
        <v>38</v>
      </c>
      <c r="F117" s="252"/>
      <c r="G117" s="40" t="s">
        <v>58</v>
      </c>
      <c r="H117" s="253">
        <f t="shared" si="127"/>
        <v>101</v>
      </c>
      <c r="I117" s="253">
        <f t="shared" si="128"/>
        <v>90</v>
      </c>
      <c r="J117" s="254">
        <f t="shared" si="129"/>
        <v>27506142.120000001</v>
      </c>
      <c r="K117" s="254">
        <f t="shared" si="130"/>
        <v>1</v>
      </c>
      <c r="L117" s="255">
        <f t="shared" si="131"/>
        <v>1.06</v>
      </c>
      <c r="M117" s="256">
        <f t="shared" si="203"/>
        <v>1.01</v>
      </c>
      <c r="N117" s="257">
        <f t="shared" si="133"/>
        <v>24608134.872101717</v>
      </c>
      <c r="O117" s="257">
        <f t="shared" si="134"/>
        <v>27737299.795270164</v>
      </c>
      <c r="P117" s="257">
        <f t="shared" si="135"/>
        <v>29448075.753672004</v>
      </c>
      <c r="Q117" s="257">
        <f t="shared" si="136"/>
        <v>31264368.62977846</v>
      </c>
      <c r="R117" s="257">
        <f t="shared" si="180"/>
        <v>35121004.32259801</v>
      </c>
      <c r="S117" s="258">
        <f t="shared" si="137"/>
        <v>29448075.753672004</v>
      </c>
      <c r="T117" s="257">
        <f t="shared" si="137"/>
        <v>31264368.62977846</v>
      </c>
      <c r="U117" s="257">
        <f t="shared" si="138"/>
        <v>33192686.476188242</v>
      </c>
      <c r="V117" s="257">
        <f t="shared" si="181"/>
        <v>39460713.331911534</v>
      </c>
      <c r="W117" s="257"/>
      <c r="X117" s="257">
        <f t="shared" si="139"/>
        <v>2214732138.4891543</v>
      </c>
      <c r="Y117" s="257">
        <f t="shared" si="140"/>
        <v>2496356981.5743146</v>
      </c>
      <c r="Z117" s="257">
        <f t="shared" si="141"/>
        <v>2650326817.8304806</v>
      </c>
      <c r="AA117" s="258">
        <f t="shared" si="182"/>
        <v>2813793176.6800613</v>
      </c>
      <c r="AB117" s="258">
        <f t="shared" si="183"/>
        <v>3160890389.0338211</v>
      </c>
      <c r="AC117" s="258">
        <f t="shared" si="142"/>
        <v>2650326817.8304806</v>
      </c>
      <c r="AD117" s="257">
        <f t="shared" si="143"/>
        <v>2813793176.6800613</v>
      </c>
      <c r="AE117" s="257">
        <f t="shared" si="184"/>
        <v>2987341782.8569417</v>
      </c>
      <c r="AF117" s="257">
        <f t="shared" si="185"/>
        <v>3551464199.8720379</v>
      </c>
      <c r="AG117" s="257"/>
      <c r="AH117" s="32" t="str">
        <f t="shared" si="144"/>
        <v>BERTAHAP</v>
      </c>
      <c r="AI117" s="259">
        <f t="shared" si="145"/>
        <v>0</v>
      </c>
      <c r="AJ117" s="260">
        <v>2</v>
      </c>
      <c r="AK117" s="261"/>
      <c r="AL117" s="257" t="e">
        <f>IF(AK117&gt;#REF!,"LB","KR")</f>
        <v>#REF!</v>
      </c>
      <c r="AM117" s="51">
        <f t="shared" si="146"/>
        <v>2436206000</v>
      </c>
      <c r="AN117" s="51">
        <f t="shared" si="146"/>
        <v>2745993000</v>
      </c>
      <c r="AO117" s="51">
        <f t="shared" si="146"/>
        <v>2915360000</v>
      </c>
      <c r="AP117" s="418">
        <f t="shared" si="146"/>
        <v>3095173000</v>
      </c>
      <c r="AQ117" s="418">
        <f t="shared" si="147"/>
        <v>2915360000</v>
      </c>
      <c r="AR117" s="51">
        <f t="shared" si="147"/>
        <v>3095173000</v>
      </c>
      <c r="AS117" s="51">
        <f t="shared" si="147"/>
        <v>3286076000</v>
      </c>
      <c r="AT117" s="42"/>
      <c r="AU117" s="42"/>
      <c r="AV117" s="297">
        <f t="shared" si="186"/>
        <v>-1565099.486627996</v>
      </c>
      <c r="AW117" s="297"/>
      <c r="AX117" s="297"/>
      <c r="AY117" s="297"/>
      <c r="AZ117" s="297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3"/>
      <c r="BY117" s="429"/>
      <c r="BZ117" s="424" t="str">
        <f t="shared" si="197"/>
        <v>2BR-17</v>
      </c>
      <c r="CA117" s="425">
        <f t="shared" si="198"/>
        <v>17</v>
      </c>
      <c r="CB117" s="424">
        <f t="shared" si="199"/>
        <v>85</v>
      </c>
      <c r="CC117" s="424">
        <f t="shared" si="199"/>
        <v>74</v>
      </c>
      <c r="CD117" s="424">
        <f t="shared" si="200"/>
        <v>29739640.860144004</v>
      </c>
      <c r="CE117" s="424">
        <f t="shared" si="201"/>
        <v>2022935000</v>
      </c>
      <c r="CF117" s="424">
        <f t="shared" si="201"/>
        <v>2280171000</v>
      </c>
      <c r="CG117" s="424">
        <f t="shared" si="201"/>
        <v>2420807000</v>
      </c>
      <c r="CH117" s="424">
        <f t="shared" si="201"/>
        <v>2570117000</v>
      </c>
      <c r="CI117" s="424">
        <f t="shared" si="202"/>
        <v>2728637000</v>
      </c>
      <c r="CJ117" s="42"/>
      <c r="CK117" s="418">
        <f t="shared" si="188"/>
        <v>3286076210.4227395</v>
      </c>
      <c r="CL117" s="42">
        <f t="shared" si="189"/>
        <v>3090282000</v>
      </c>
      <c r="CM117" s="42">
        <f t="shared" si="189"/>
        <v>3280884000</v>
      </c>
      <c r="CN117" s="43">
        <f t="shared" si="148"/>
        <v>46354230</v>
      </c>
      <c r="CO117" s="43">
        <f t="shared" si="149"/>
        <v>32808840</v>
      </c>
      <c r="CP117" s="43">
        <f t="shared" si="150"/>
        <v>72884000</v>
      </c>
      <c r="CQ117" s="43">
        <f t="shared" si="151"/>
        <v>64482770.833333336</v>
      </c>
      <c r="CR117" s="420">
        <f t="shared" si="152"/>
        <v>3483242000</v>
      </c>
      <c r="CT117" s="250" t="s">
        <v>154</v>
      </c>
      <c r="CU117" s="251" t="s">
        <v>35</v>
      </c>
      <c r="CV117" s="252"/>
      <c r="CW117" s="40" t="s">
        <v>42</v>
      </c>
      <c r="CX117" s="253">
        <f t="shared" si="153"/>
        <v>0</v>
      </c>
      <c r="CY117" s="253">
        <f t="shared" si="154"/>
        <v>0</v>
      </c>
      <c r="CZ117" s="254">
        <f t="shared" si="155"/>
        <v>27506142.120000001</v>
      </c>
      <c r="DA117" s="254">
        <f t="shared" si="156"/>
        <v>0</v>
      </c>
      <c r="DB117" s="255">
        <f t="shared" si="157"/>
        <v>0</v>
      </c>
      <c r="DC117" s="305">
        <f t="shared" si="204"/>
        <v>0</v>
      </c>
      <c r="DD117" s="257">
        <f t="shared" si="158"/>
        <v>24608134.872101717</v>
      </c>
      <c r="DE117" s="257">
        <f t="shared" si="159"/>
        <v>27737299.795270164</v>
      </c>
      <c r="DF117" s="257">
        <f t="shared" si="160"/>
        <v>0</v>
      </c>
      <c r="DG117" s="257">
        <f t="shared" si="161"/>
        <v>31264368.62977846</v>
      </c>
      <c r="DH117" s="258">
        <f t="shared" si="162"/>
        <v>0</v>
      </c>
      <c r="DI117" s="257">
        <f t="shared" si="162"/>
        <v>31264368.62977846</v>
      </c>
      <c r="DJ117" s="257">
        <f t="shared" si="163"/>
        <v>33192686.476188242</v>
      </c>
      <c r="DK117" s="257"/>
      <c r="DL117" s="257">
        <f t="shared" si="164"/>
        <v>0</v>
      </c>
      <c r="DM117" s="257">
        <f t="shared" si="165"/>
        <v>0</v>
      </c>
      <c r="DN117" s="257">
        <f t="shared" si="166"/>
        <v>0</v>
      </c>
      <c r="DO117" s="258">
        <f t="shared" si="167"/>
        <v>0</v>
      </c>
      <c r="DP117" s="258">
        <f t="shared" si="168"/>
        <v>0</v>
      </c>
      <c r="DQ117" s="257">
        <f t="shared" si="169"/>
        <v>0</v>
      </c>
      <c r="DR117" s="257">
        <f t="shared" si="170"/>
        <v>0</v>
      </c>
      <c r="DS117" s="257"/>
      <c r="DT117" s="32" t="str">
        <f t="shared" si="171"/>
        <v>BERTAHAP</v>
      </c>
      <c r="DU117" s="259">
        <f t="shared" si="172"/>
        <v>0</v>
      </c>
      <c r="DV117" s="260">
        <v>2</v>
      </c>
      <c r="DW117" s="261"/>
      <c r="DX117" s="257" t="e">
        <f>IF(DW117&gt;#REF!,"LB","KR")</f>
        <v>#REF!</v>
      </c>
      <c r="DY117" s="261">
        <f t="shared" si="101"/>
        <v>0</v>
      </c>
      <c r="DZ117" s="261">
        <f t="shared" si="101"/>
        <v>0</v>
      </c>
      <c r="EA117" s="261">
        <f t="shared" si="101"/>
        <v>0</v>
      </c>
      <c r="EB117" s="262">
        <f t="shared" si="100"/>
        <v>0</v>
      </c>
      <c r="EC117" s="262">
        <f t="shared" si="100"/>
        <v>0</v>
      </c>
      <c r="ED117" s="261">
        <f t="shared" si="100"/>
        <v>0</v>
      </c>
      <c r="EE117" s="261">
        <f t="shared" si="100"/>
        <v>0</v>
      </c>
      <c r="EF117" s="261">
        <f t="shared" si="190"/>
        <v>0</v>
      </c>
      <c r="EG117" s="51">
        <f t="shared" si="191"/>
        <v>0</v>
      </c>
      <c r="EH117" s="42">
        <f t="shared" si="191"/>
        <v>0</v>
      </c>
      <c r="EI117" s="58">
        <f t="shared" si="173"/>
        <v>0</v>
      </c>
      <c r="EJ117" s="58">
        <f t="shared" si="174"/>
        <v>0</v>
      </c>
      <c r="EK117" s="336">
        <f t="shared" si="175"/>
        <v>0</v>
      </c>
      <c r="EL117" s="131">
        <f t="shared" si="176"/>
        <v>0</v>
      </c>
      <c r="EM117" s="5">
        <f t="shared" si="177"/>
        <v>0</v>
      </c>
      <c r="EN117" s="5">
        <f t="shared" si="178"/>
        <v>0</v>
      </c>
      <c r="EO117" s="266">
        <f t="shared" si="192"/>
        <v>0</v>
      </c>
    </row>
    <row r="118" spans="1:145">
      <c r="A118" s="3">
        <f t="shared" si="179"/>
        <v>79</v>
      </c>
      <c r="B118" s="249">
        <v>5</v>
      </c>
      <c r="C118" s="522"/>
      <c r="D118" s="250" t="s">
        <v>152</v>
      </c>
      <c r="E118" s="251" t="s">
        <v>44</v>
      </c>
      <c r="F118" s="252"/>
      <c r="G118" s="40" t="s">
        <v>60</v>
      </c>
      <c r="H118" s="253">
        <f t="shared" si="127"/>
        <v>101</v>
      </c>
      <c r="I118" s="253">
        <f t="shared" si="128"/>
        <v>90</v>
      </c>
      <c r="J118" s="254">
        <f t="shared" si="129"/>
        <v>27506142.120000001</v>
      </c>
      <c r="K118" s="254">
        <f t="shared" si="130"/>
        <v>1</v>
      </c>
      <c r="L118" s="255">
        <f t="shared" si="131"/>
        <v>1.06</v>
      </c>
      <c r="M118" s="256">
        <f t="shared" si="203"/>
        <v>1.01</v>
      </c>
      <c r="N118" s="257">
        <f t="shared" si="133"/>
        <v>24608134.872101717</v>
      </c>
      <c r="O118" s="257">
        <f t="shared" si="134"/>
        <v>27737299.795270164</v>
      </c>
      <c r="P118" s="257">
        <f t="shared" si="135"/>
        <v>29448075.753672004</v>
      </c>
      <c r="Q118" s="257">
        <f t="shared" si="136"/>
        <v>31264368.62977846</v>
      </c>
      <c r="R118" s="257">
        <f t="shared" si="180"/>
        <v>35121004.32259801</v>
      </c>
      <c r="S118" s="258">
        <f t="shared" si="137"/>
        <v>29448075.753672004</v>
      </c>
      <c r="T118" s="257">
        <f t="shared" si="137"/>
        <v>31264368.62977846</v>
      </c>
      <c r="U118" s="257">
        <f t="shared" si="138"/>
        <v>33192686.476188242</v>
      </c>
      <c r="V118" s="257">
        <f t="shared" si="181"/>
        <v>39460713.331911534</v>
      </c>
      <c r="W118" s="257"/>
      <c r="X118" s="257">
        <f t="shared" si="139"/>
        <v>2214732138.4891543</v>
      </c>
      <c r="Y118" s="257">
        <f t="shared" si="140"/>
        <v>2496356981.5743146</v>
      </c>
      <c r="Z118" s="257">
        <f t="shared" si="141"/>
        <v>2650326817.8304806</v>
      </c>
      <c r="AA118" s="258">
        <f t="shared" si="182"/>
        <v>2813793176.6800613</v>
      </c>
      <c r="AB118" s="258">
        <f t="shared" si="183"/>
        <v>3160890389.0338211</v>
      </c>
      <c r="AC118" s="258">
        <f t="shared" si="142"/>
        <v>2650326817.8304806</v>
      </c>
      <c r="AD118" s="257">
        <f t="shared" si="143"/>
        <v>2813793176.6800613</v>
      </c>
      <c r="AE118" s="257">
        <f t="shared" si="184"/>
        <v>2987341782.8569417</v>
      </c>
      <c r="AF118" s="257">
        <f t="shared" si="185"/>
        <v>3551464199.8720379</v>
      </c>
      <c r="AG118" s="257"/>
      <c r="AH118" s="32" t="str">
        <f t="shared" si="144"/>
        <v>BERTAHAP</v>
      </c>
      <c r="AI118" s="259">
        <f t="shared" si="145"/>
        <v>0</v>
      </c>
      <c r="AJ118" s="260">
        <v>2</v>
      </c>
      <c r="AK118" s="261"/>
      <c r="AL118" s="257" t="e">
        <f>IF(AK118&gt;#REF!,"LB","KR")</f>
        <v>#REF!</v>
      </c>
      <c r="AM118" s="51">
        <f t="shared" si="146"/>
        <v>2436206000</v>
      </c>
      <c r="AN118" s="51">
        <f t="shared" si="146"/>
        <v>2745993000</v>
      </c>
      <c r="AO118" s="51">
        <f t="shared" si="146"/>
        <v>2915360000</v>
      </c>
      <c r="AP118" s="418">
        <f t="shared" si="146"/>
        <v>3095173000</v>
      </c>
      <c r="AQ118" s="418">
        <f t="shared" si="147"/>
        <v>2915360000</v>
      </c>
      <c r="AR118" s="51">
        <f t="shared" si="147"/>
        <v>3095173000</v>
      </c>
      <c r="AS118" s="51">
        <f t="shared" si="147"/>
        <v>3286076000</v>
      </c>
      <c r="AT118" s="42"/>
      <c r="AU118" s="42"/>
      <c r="AV118" s="297">
        <f t="shared" si="186"/>
        <v>-1565099.486627996</v>
      </c>
      <c r="AW118" s="297"/>
      <c r="AX118" s="297"/>
      <c r="AY118" s="297"/>
      <c r="AZ118" s="297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2"/>
      <c r="BR118" s="42"/>
      <c r="BS118" s="42"/>
      <c r="BT118" s="42"/>
      <c r="BU118" s="42"/>
      <c r="BV118" s="42"/>
      <c r="BW118" s="42"/>
      <c r="BX118" s="423">
        <v>22</v>
      </c>
      <c r="BY118" s="424" t="s">
        <v>153</v>
      </c>
      <c r="BZ118" s="424" t="str">
        <f t="shared" ref="BZ118:BZ123" si="205">G169</f>
        <v>2BR-3</v>
      </c>
      <c r="CA118" s="425" t="str">
        <f t="shared" ref="CA118:CA123" si="206">E169</f>
        <v>03</v>
      </c>
      <c r="CB118" s="424">
        <f t="shared" ref="CB118:CC123" si="207">H169</f>
        <v>85</v>
      </c>
      <c r="CC118" s="424">
        <f t="shared" si="207"/>
        <v>74</v>
      </c>
      <c r="CD118" s="424">
        <f t="shared" ref="CD118:CD123" si="208">P169</f>
        <v>29739640.860144004</v>
      </c>
      <c r="CE118" s="424">
        <f t="shared" ref="CE118:CH123" si="209">AM169</f>
        <v>2022935000</v>
      </c>
      <c r="CF118" s="424">
        <f t="shared" si="209"/>
        <v>2280171000</v>
      </c>
      <c r="CG118" s="424">
        <f t="shared" si="209"/>
        <v>2420807000</v>
      </c>
      <c r="CH118" s="424">
        <f t="shared" si="209"/>
        <v>2570117000</v>
      </c>
      <c r="CI118" s="424">
        <f t="shared" ref="CI118:CI123" si="210">AS169</f>
        <v>2728637000</v>
      </c>
      <c r="CJ118" s="42">
        <v>12</v>
      </c>
      <c r="CK118" s="418">
        <f t="shared" si="188"/>
        <v>3286076210.4227395</v>
      </c>
      <c r="CL118" s="42">
        <f t="shared" si="189"/>
        <v>3090282000</v>
      </c>
      <c r="CM118" s="42">
        <f t="shared" si="189"/>
        <v>3280884000</v>
      </c>
      <c r="CN118" s="43">
        <f t="shared" si="148"/>
        <v>46354230</v>
      </c>
      <c r="CO118" s="43">
        <f t="shared" si="149"/>
        <v>32808840</v>
      </c>
      <c r="CP118" s="43">
        <f t="shared" si="150"/>
        <v>72884000</v>
      </c>
      <c r="CQ118" s="43">
        <f t="shared" si="151"/>
        <v>64482770.833333336</v>
      </c>
      <c r="CR118" s="420">
        <f t="shared" si="152"/>
        <v>3483242000</v>
      </c>
      <c r="CT118" s="250" t="s">
        <v>154</v>
      </c>
      <c r="CU118" s="251">
        <v>10</v>
      </c>
      <c r="CV118" s="252"/>
      <c r="CW118" s="40" t="s">
        <v>48</v>
      </c>
      <c r="CX118" s="253">
        <f t="shared" si="153"/>
        <v>0</v>
      </c>
      <c r="CY118" s="253">
        <f t="shared" si="154"/>
        <v>0</v>
      </c>
      <c r="CZ118" s="254">
        <f t="shared" si="155"/>
        <v>27506142.120000001</v>
      </c>
      <c r="DA118" s="254">
        <f t="shared" si="156"/>
        <v>0</v>
      </c>
      <c r="DB118" s="255">
        <f t="shared" si="157"/>
        <v>0</v>
      </c>
      <c r="DC118" s="305">
        <f t="shared" si="204"/>
        <v>0</v>
      </c>
      <c r="DD118" s="257">
        <f t="shared" si="158"/>
        <v>24608134.872101717</v>
      </c>
      <c r="DE118" s="257">
        <f t="shared" si="159"/>
        <v>27737299.795270164</v>
      </c>
      <c r="DF118" s="257">
        <f t="shared" si="160"/>
        <v>0</v>
      </c>
      <c r="DG118" s="257">
        <f t="shared" si="161"/>
        <v>31264368.62977846</v>
      </c>
      <c r="DH118" s="258">
        <f t="shared" si="162"/>
        <v>0</v>
      </c>
      <c r="DI118" s="257">
        <f t="shared" si="162"/>
        <v>31264368.62977846</v>
      </c>
      <c r="DJ118" s="257">
        <f t="shared" si="163"/>
        <v>33192686.476188242</v>
      </c>
      <c r="DK118" s="257"/>
      <c r="DL118" s="257">
        <f t="shared" si="164"/>
        <v>0</v>
      </c>
      <c r="DM118" s="257">
        <f t="shared" si="165"/>
        <v>0</v>
      </c>
      <c r="DN118" s="257">
        <f t="shared" si="166"/>
        <v>0</v>
      </c>
      <c r="DO118" s="258">
        <f t="shared" si="167"/>
        <v>0</v>
      </c>
      <c r="DP118" s="258">
        <f t="shared" si="168"/>
        <v>0</v>
      </c>
      <c r="DQ118" s="257">
        <f t="shared" si="169"/>
        <v>0</v>
      </c>
      <c r="DR118" s="257">
        <f t="shared" si="170"/>
        <v>0</v>
      </c>
      <c r="DS118" s="257"/>
      <c r="DT118" s="32" t="str">
        <f t="shared" si="171"/>
        <v>BERTAHAP</v>
      </c>
      <c r="DU118" s="259">
        <f t="shared" si="172"/>
        <v>0</v>
      </c>
      <c r="DV118" s="260">
        <v>2</v>
      </c>
      <c r="DW118" s="261"/>
      <c r="DX118" s="257" t="str">
        <f t="shared" ref="DX118:DX137" si="211">IF(DW118&gt;$BC$42,"LB","KR")</f>
        <v>KR</v>
      </c>
      <c r="DY118" s="261">
        <f t="shared" si="101"/>
        <v>0</v>
      </c>
      <c r="DZ118" s="261">
        <f t="shared" si="101"/>
        <v>0</v>
      </c>
      <c r="EA118" s="261">
        <f t="shared" si="101"/>
        <v>0</v>
      </c>
      <c r="EB118" s="262">
        <f t="shared" si="100"/>
        <v>0</v>
      </c>
      <c r="EC118" s="262">
        <f t="shared" si="100"/>
        <v>0</v>
      </c>
      <c r="ED118" s="261">
        <f t="shared" si="100"/>
        <v>0</v>
      </c>
      <c r="EE118" s="261">
        <f t="shared" si="100"/>
        <v>0</v>
      </c>
      <c r="EF118" s="261">
        <f t="shared" si="190"/>
        <v>0</v>
      </c>
      <c r="EG118" s="51">
        <f t="shared" si="191"/>
        <v>0</v>
      </c>
      <c r="EH118" s="42">
        <f t="shared" si="191"/>
        <v>0</v>
      </c>
      <c r="EI118" s="58">
        <f t="shared" si="173"/>
        <v>0</v>
      </c>
      <c r="EJ118" s="58">
        <f t="shared" si="174"/>
        <v>0</v>
      </c>
      <c r="EK118" s="336">
        <f t="shared" si="175"/>
        <v>0</v>
      </c>
      <c r="EL118" s="131">
        <f t="shared" si="176"/>
        <v>0</v>
      </c>
      <c r="EM118" s="5">
        <f t="shared" si="177"/>
        <v>0</v>
      </c>
      <c r="EN118" s="5">
        <f t="shared" si="178"/>
        <v>0</v>
      </c>
      <c r="EO118" s="266">
        <f t="shared" si="192"/>
        <v>0</v>
      </c>
    </row>
    <row r="119" spans="1:145">
      <c r="A119" s="3">
        <f t="shared" si="179"/>
        <v>80</v>
      </c>
      <c r="B119" s="249">
        <v>6</v>
      </c>
      <c r="C119" s="522"/>
      <c r="D119" s="250" t="s">
        <v>152</v>
      </c>
      <c r="E119" s="285">
        <v>11</v>
      </c>
      <c r="F119" s="252"/>
      <c r="G119" s="40" t="s">
        <v>62</v>
      </c>
      <c r="H119" s="253">
        <f t="shared" si="127"/>
        <v>101</v>
      </c>
      <c r="I119" s="253">
        <f t="shared" si="128"/>
        <v>90</v>
      </c>
      <c r="J119" s="254">
        <f t="shared" si="129"/>
        <v>27506142.120000001</v>
      </c>
      <c r="K119" s="254">
        <f t="shared" si="130"/>
        <v>1</v>
      </c>
      <c r="L119" s="255">
        <f t="shared" si="131"/>
        <v>1.06</v>
      </c>
      <c r="M119" s="256">
        <f t="shared" si="203"/>
        <v>1.01</v>
      </c>
      <c r="N119" s="257">
        <f t="shared" si="133"/>
        <v>24608134.872101717</v>
      </c>
      <c r="O119" s="257">
        <f t="shared" si="134"/>
        <v>27737299.795270164</v>
      </c>
      <c r="P119" s="257">
        <f t="shared" si="135"/>
        <v>29448075.753672004</v>
      </c>
      <c r="Q119" s="257">
        <f t="shared" si="136"/>
        <v>31264368.62977846</v>
      </c>
      <c r="R119" s="257">
        <f t="shared" si="180"/>
        <v>35121004.32259801</v>
      </c>
      <c r="S119" s="258">
        <f t="shared" si="137"/>
        <v>29448075.753672004</v>
      </c>
      <c r="T119" s="257">
        <f t="shared" si="137"/>
        <v>31264368.62977846</v>
      </c>
      <c r="U119" s="257">
        <f t="shared" si="138"/>
        <v>33192686.476188242</v>
      </c>
      <c r="V119" s="257">
        <f t="shared" si="181"/>
        <v>39460713.331911534</v>
      </c>
      <c r="W119" s="257"/>
      <c r="X119" s="257">
        <f t="shared" si="139"/>
        <v>2214732138.4891543</v>
      </c>
      <c r="Y119" s="257">
        <f t="shared" si="140"/>
        <v>2496356981.5743146</v>
      </c>
      <c r="Z119" s="257">
        <f t="shared" si="141"/>
        <v>2650326817.8304806</v>
      </c>
      <c r="AA119" s="258">
        <f t="shared" si="182"/>
        <v>2813793176.6800613</v>
      </c>
      <c r="AB119" s="258">
        <f t="shared" si="183"/>
        <v>3160890389.0338211</v>
      </c>
      <c r="AC119" s="258">
        <f t="shared" si="142"/>
        <v>2650326817.8304806</v>
      </c>
      <c r="AD119" s="257">
        <f t="shared" si="143"/>
        <v>2813793176.6800613</v>
      </c>
      <c r="AE119" s="257">
        <f t="shared" si="184"/>
        <v>2987341782.8569417</v>
      </c>
      <c r="AF119" s="257">
        <f t="shared" si="185"/>
        <v>3551464199.8720379</v>
      </c>
      <c r="AG119" s="257"/>
      <c r="AH119" s="32" t="str">
        <f t="shared" si="144"/>
        <v>BERTAHAP</v>
      </c>
      <c r="AI119" s="259">
        <f t="shared" si="145"/>
        <v>0</v>
      </c>
      <c r="AJ119" s="260">
        <v>2</v>
      </c>
      <c r="AK119" s="261"/>
      <c r="AL119" s="257" t="e">
        <f>IF(AK119&gt;#REF!,"LB","KR")</f>
        <v>#REF!</v>
      </c>
      <c r="AM119" s="51">
        <f t="shared" si="146"/>
        <v>2436206000</v>
      </c>
      <c r="AN119" s="51">
        <f t="shared" si="146"/>
        <v>2745993000</v>
      </c>
      <c r="AO119" s="51">
        <f t="shared" si="146"/>
        <v>2915360000</v>
      </c>
      <c r="AP119" s="418">
        <f t="shared" si="146"/>
        <v>3095173000</v>
      </c>
      <c r="AQ119" s="418">
        <f t="shared" si="147"/>
        <v>2915360000</v>
      </c>
      <c r="AR119" s="51">
        <f t="shared" si="147"/>
        <v>3095173000</v>
      </c>
      <c r="AS119" s="51">
        <f t="shared" si="147"/>
        <v>3286076000</v>
      </c>
      <c r="AT119" s="42"/>
      <c r="AU119" s="42"/>
      <c r="AV119" s="297">
        <f t="shared" si="186"/>
        <v>-1565099.486627996</v>
      </c>
      <c r="AW119" s="297"/>
      <c r="AX119" s="297"/>
      <c r="AY119" s="297"/>
      <c r="AZ119" s="297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3"/>
      <c r="BY119" s="424"/>
      <c r="BZ119" s="424" t="str">
        <f t="shared" si="205"/>
        <v>2BR-5</v>
      </c>
      <c r="CA119" s="425" t="str">
        <f t="shared" si="206"/>
        <v>05</v>
      </c>
      <c r="CB119" s="424">
        <f t="shared" si="207"/>
        <v>85</v>
      </c>
      <c r="CC119" s="424">
        <f t="shared" si="207"/>
        <v>74</v>
      </c>
      <c r="CD119" s="424">
        <f t="shared" si="208"/>
        <v>29739640.860144004</v>
      </c>
      <c r="CE119" s="424">
        <f t="shared" si="209"/>
        <v>2022935000</v>
      </c>
      <c r="CF119" s="424">
        <f t="shared" si="209"/>
        <v>2280171000</v>
      </c>
      <c r="CG119" s="424">
        <f t="shared" si="209"/>
        <v>2420807000</v>
      </c>
      <c r="CH119" s="424">
        <f t="shared" si="209"/>
        <v>2570117000</v>
      </c>
      <c r="CI119" s="424">
        <f t="shared" si="210"/>
        <v>2728637000</v>
      </c>
      <c r="CJ119" s="42"/>
      <c r="CK119" s="418">
        <f t="shared" si="188"/>
        <v>3286076210.4227395</v>
      </c>
      <c r="CL119" s="42">
        <f t="shared" si="189"/>
        <v>3090282000</v>
      </c>
      <c r="CM119" s="42">
        <f t="shared" si="189"/>
        <v>3280884000</v>
      </c>
      <c r="CN119" s="43">
        <f t="shared" si="148"/>
        <v>46354230</v>
      </c>
      <c r="CO119" s="43">
        <f t="shared" si="149"/>
        <v>32808840</v>
      </c>
      <c r="CP119" s="43">
        <f t="shared" si="150"/>
        <v>72884000</v>
      </c>
      <c r="CQ119" s="43">
        <f t="shared" si="151"/>
        <v>64482770.833333336</v>
      </c>
      <c r="CR119" s="420">
        <f t="shared" si="152"/>
        <v>3483242000</v>
      </c>
      <c r="CT119" s="250" t="s">
        <v>154</v>
      </c>
      <c r="CU119" s="285">
        <v>12</v>
      </c>
      <c r="CV119" s="252"/>
      <c r="CW119" s="40" t="s">
        <v>50</v>
      </c>
      <c r="CX119" s="253">
        <f t="shared" si="153"/>
        <v>0</v>
      </c>
      <c r="CY119" s="253">
        <f t="shared" si="154"/>
        <v>0</v>
      </c>
      <c r="CZ119" s="254">
        <f t="shared" si="155"/>
        <v>27506142.120000001</v>
      </c>
      <c r="DA119" s="254">
        <f t="shared" si="156"/>
        <v>0</v>
      </c>
      <c r="DB119" s="255">
        <f t="shared" si="157"/>
        <v>0</v>
      </c>
      <c r="DC119" s="305">
        <f t="shared" si="204"/>
        <v>0</v>
      </c>
      <c r="DD119" s="257">
        <f t="shared" si="158"/>
        <v>24608134.872101717</v>
      </c>
      <c r="DE119" s="257">
        <f t="shared" si="159"/>
        <v>27737299.795270164</v>
      </c>
      <c r="DF119" s="257">
        <f t="shared" si="160"/>
        <v>0</v>
      </c>
      <c r="DG119" s="257">
        <f t="shared" si="161"/>
        <v>31264368.62977846</v>
      </c>
      <c r="DH119" s="258">
        <f t="shared" si="162"/>
        <v>0</v>
      </c>
      <c r="DI119" s="257">
        <f t="shared" si="162"/>
        <v>31264368.62977846</v>
      </c>
      <c r="DJ119" s="257">
        <f t="shared" si="163"/>
        <v>33192686.476188242</v>
      </c>
      <c r="DK119" s="257"/>
      <c r="DL119" s="257">
        <f t="shared" si="164"/>
        <v>0</v>
      </c>
      <c r="DM119" s="257">
        <f t="shared" si="165"/>
        <v>0</v>
      </c>
      <c r="DN119" s="257">
        <f t="shared" si="166"/>
        <v>0</v>
      </c>
      <c r="DO119" s="258">
        <f t="shared" si="167"/>
        <v>0</v>
      </c>
      <c r="DP119" s="258">
        <f t="shared" si="168"/>
        <v>0</v>
      </c>
      <c r="DQ119" s="257">
        <f t="shared" si="169"/>
        <v>0</v>
      </c>
      <c r="DR119" s="257">
        <f t="shared" si="170"/>
        <v>0</v>
      </c>
      <c r="DS119" s="257"/>
      <c r="DT119" s="32" t="str">
        <f t="shared" si="171"/>
        <v>BERTAHAP</v>
      </c>
      <c r="DU119" s="259">
        <f t="shared" si="172"/>
        <v>0</v>
      </c>
      <c r="DV119" s="260">
        <v>2</v>
      </c>
      <c r="DW119" s="261"/>
      <c r="DX119" s="257" t="str">
        <f t="shared" si="211"/>
        <v>KR</v>
      </c>
      <c r="DY119" s="261">
        <f t="shared" si="101"/>
        <v>0</v>
      </c>
      <c r="DZ119" s="261">
        <f t="shared" si="101"/>
        <v>0</v>
      </c>
      <c r="EA119" s="261">
        <f t="shared" si="101"/>
        <v>0</v>
      </c>
      <c r="EB119" s="262">
        <f t="shared" si="100"/>
        <v>0</v>
      </c>
      <c r="EC119" s="262">
        <f t="shared" si="100"/>
        <v>0</v>
      </c>
      <c r="ED119" s="261">
        <f t="shared" si="100"/>
        <v>0</v>
      </c>
      <c r="EE119" s="261">
        <f t="shared" si="100"/>
        <v>0</v>
      </c>
      <c r="EF119" s="261">
        <f t="shared" si="190"/>
        <v>0</v>
      </c>
      <c r="EG119" s="51">
        <f t="shared" si="191"/>
        <v>0</v>
      </c>
      <c r="EH119" s="42">
        <f t="shared" si="191"/>
        <v>0</v>
      </c>
      <c r="EI119" s="58">
        <f t="shared" si="173"/>
        <v>0</v>
      </c>
      <c r="EJ119" s="58">
        <f t="shared" si="174"/>
        <v>0</v>
      </c>
      <c r="EK119" s="336">
        <f t="shared" si="175"/>
        <v>0</v>
      </c>
      <c r="EL119" s="131">
        <f t="shared" si="176"/>
        <v>0</v>
      </c>
      <c r="EM119" s="5">
        <f t="shared" si="177"/>
        <v>0</v>
      </c>
      <c r="EN119" s="5">
        <f t="shared" si="178"/>
        <v>0</v>
      </c>
      <c r="EO119" s="266">
        <f t="shared" si="192"/>
        <v>0</v>
      </c>
    </row>
    <row r="120" spans="1:145">
      <c r="A120" s="3">
        <f t="shared" si="179"/>
        <v>81</v>
      </c>
      <c r="B120" s="249">
        <v>7</v>
      </c>
      <c r="C120" s="522"/>
      <c r="D120" s="250" t="s">
        <v>152</v>
      </c>
      <c r="E120" s="285">
        <v>15</v>
      </c>
      <c r="F120" s="252"/>
      <c r="G120" s="40" t="s">
        <v>64</v>
      </c>
      <c r="H120" s="253">
        <f t="shared" si="127"/>
        <v>101</v>
      </c>
      <c r="I120" s="253">
        <f t="shared" si="128"/>
        <v>90</v>
      </c>
      <c r="J120" s="254">
        <f t="shared" si="129"/>
        <v>27506142.120000001</v>
      </c>
      <c r="K120" s="254">
        <f t="shared" si="130"/>
        <v>1</v>
      </c>
      <c r="L120" s="255">
        <f t="shared" si="131"/>
        <v>1.06</v>
      </c>
      <c r="M120" s="256">
        <f t="shared" si="203"/>
        <v>1.01</v>
      </c>
      <c r="N120" s="257">
        <f t="shared" si="133"/>
        <v>24608134.872101717</v>
      </c>
      <c r="O120" s="257">
        <f t="shared" si="134"/>
        <v>27737299.795270164</v>
      </c>
      <c r="P120" s="257">
        <f t="shared" si="135"/>
        <v>29448075.753672004</v>
      </c>
      <c r="Q120" s="257">
        <f t="shared" si="136"/>
        <v>31264368.62977846</v>
      </c>
      <c r="R120" s="257">
        <f t="shared" si="180"/>
        <v>35121004.32259801</v>
      </c>
      <c r="S120" s="258">
        <f t="shared" si="137"/>
        <v>29448075.753672004</v>
      </c>
      <c r="T120" s="257">
        <f t="shared" si="137"/>
        <v>31264368.62977846</v>
      </c>
      <c r="U120" s="257">
        <f t="shared" si="138"/>
        <v>33192686.476188242</v>
      </c>
      <c r="V120" s="257">
        <f t="shared" si="181"/>
        <v>39460713.331911534</v>
      </c>
      <c r="W120" s="257"/>
      <c r="X120" s="257">
        <f t="shared" si="139"/>
        <v>2214732138.4891543</v>
      </c>
      <c r="Y120" s="257">
        <f t="shared" si="140"/>
        <v>2496356981.5743146</v>
      </c>
      <c r="Z120" s="257">
        <f t="shared" si="141"/>
        <v>2650326817.8304806</v>
      </c>
      <c r="AA120" s="258">
        <f t="shared" si="182"/>
        <v>2813793176.6800613</v>
      </c>
      <c r="AB120" s="258">
        <f t="shared" si="183"/>
        <v>3160890389.0338211</v>
      </c>
      <c r="AC120" s="258">
        <f t="shared" si="142"/>
        <v>2650326817.8304806</v>
      </c>
      <c r="AD120" s="257">
        <f t="shared" si="143"/>
        <v>2813793176.6800613</v>
      </c>
      <c r="AE120" s="257">
        <f t="shared" si="184"/>
        <v>2987341782.8569417</v>
      </c>
      <c r="AF120" s="257">
        <f t="shared" si="185"/>
        <v>3551464199.8720379</v>
      </c>
      <c r="AG120" s="257"/>
      <c r="AH120" s="32" t="str">
        <f t="shared" si="144"/>
        <v>BERTAHAP</v>
      </c>
      <c r="AI120" s="259">
        <f t="shared" si="145"/>
        <v>0</v>
      </c>
      <c r="AJ120" s="260">
        <v>2</v>
      </c>
      <c r="AK120" s="261"/>
      <c r="AL120" s="257" t="e">
        <f>IF(AK120&gt;#REF!,"LB","KR")</f>
        <v>#REF!</v>
      </c>
      <c r="AM120" s="51">
        <f t="shared" si="146"/>
        <v>2436206000</v>
      </c>
      <c r="AN120" s="51">
        <f t="shared" si="146"/>
        <v>2745993000</v>
      </c>
      <c r="AO120" s="51">
        <f t="shared" si="146"/>
        <v>2915360000</v>
      </c>
      <c r="AP120" s="418">
        <f t="shared" si="146"/>
        <v>3095173000</v>
      </c>
      <c r="AQ120" s="418">
        <f t="shared" si="147"/>
        <v>2915360000</v>
      </c>
      <c r="AR120" s="51">
        <f t="shared" si="147"/>
        <v>3095173000</v>
      </c>
      <c r="AS120" s="51">
        <f t="shared" si="147"/>
        <v>3286076000</v>
      </c>
      <c r="AT120" s="42"/>
      <c r="AU120" s="42"/>
      <c r="AV120" s="297">
        <f t="shared" si="186"/>
        <v>-1565099.486627996</v>
      </c>
      <c r="AW120" s="297"/>
      <c r="AX120" s="297"/>
      <c r="AY120" s="297"/>
      <c r="AZ120" s="297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2"/>
      <c r="BR120" s="42"/>
      <c r="BS120" s="42"/>
      <c r="BT120" s="42"/>
      <c r="BU120" s="42"/>
      <c r="BV120" s="42"/>
      <c r="BW120" s="42"/>
      <c r="BX120" s="423"/>
      <c r="BY120" s="424"/>
      <c r="BZ120" s="424" t="str">
        <f t="shared" si="205"/>
        <v>2BR-7</v>
      </c>
      <c r="CA120" s="425" t="str">
        <f t="shared" si="206"/>
        <v>07</v>
      </c>
      <c r="CB120" s="424">
        <f t="shared" si="207"/>
        <v>101</v>
      </c>
      <c r="CC120" s="424">
        <f t="shared" si="207"/>
        <v>90</v>
      </c>
      <c r="CD120" s="424">
        <f t="shared" si="208"/>
        <v>29739640.860144004</v>
      </c>
      <c r="CE120" s="424">
        <f t="shared" si="209"/>
        <v>2460327000</v>
      </c>
      <c r="CF120" s="424">
        <f t="shared" si="209"/>
        <v>2773181000</v>
      </c>
      <c r="CG120" s="424">
        <f t="shared" si="209"/>
        <v>2944225000</v>
      </c>
      <c r="CH120" s="424">
        <f t="shared" si="209"/>
        <v>3125818000</v>
      </c>
      <c r="CI120" s="424">
        <f t="shared" si="210"/>
        <v>3318612000</v>
      </c>
      <c r="CJ120" s="42"/>
      <c r="CK120" s="418">
        <f t="shared" si="188"/>
        <v>3286076210.4227395</v>
      </c>
      <c r="CL120" s="42">
        <f t="shared" si="189"/>
        <v>3090282000</v>
      </c>
      <c r="CM120" s="42">
        <f t="shared" si="189"/>
        <v>3280884000</v>
      </c>
      <c r="CN120" s="43">
        <f t="shared" si="148"/>
        <v>46354230</v>
      </c>
      <c r="CO120" s="43">
        <f t="shared" si="149"/>
        <v>32808840</v>
      </c>
      <c r="CP120" s="43">
        <f t="shared" si="150"/>
        <v>72884000</v>
      </c>
      <c r="CQ120" s="43">
        <f t="shared" si="151"/>
        <v>64482770.833333336</v>
      </c>
      <c r="CR120" s="420">
        <f t="shared" si="152"/>
        <v>3483242000</v>
      </c>
      <c r="CT120" s="250" t="s">
        <v>154</v>
      </c>
      <c r="CU120" s="251">
        <v>16</v>
      </c>
      <c r="CV120" s="252"/>
      <c r="CW120" s="40" t="s">
        <v>52</v>
      </c>
      <c r="CX120" s="253">
        <f t="shared" si="153"/>
        <v>0</v>
      </c>
      <c r="CY120" s="253">
        <f t="shared" si="154"/>
        <v>0</v>
      </c>
      <c r="CZ120" s="254">
        <f t="shared" si="155"/>
        <v>27506142.120000001</v>
      </c>
      <c r="DA120" s="254">
        <f t="shared" si="156"/>
        <v>0</v>
      </c>
      <c r="DB120" s="255">
        <f t="shared" si="157"/>
        <v>0</v>
      </c>
      <c r="DC120" s="305">
        <f t="shared" si="204"/>
        <v>0</v>
      </c>
      <c r="DD120" s="257">
        <f t="shared" si="158"/>
        <v>24608134.872101717</v>
      </c>
      <c r="DE120" s="257">
        <f t="shared" si="159"/>
        <v>27737299.795270164</v>
      </c>
      <c r="DF120" s="257">
        <f t="shared" si="160"/>
        <v>0</v>
      </c>
      <c r="DG120" s="257">
        <f t="shared" si="161"/>
        <v>31264368.62977846</v>
      </c>
      <c r="DH120" s="258">
        <f t="shared" si="162"/>
        <v>0</v>
      </c>
      <c r="DI120" s="257">
        <f t="shared" si="162"/>
        <v>31264368.62977846</v>
      </c>
      <c r="DJ120" s="257">
        <f t="shared" si="163"/>
        <v>33192686.476188242</v>
      </c>
      <c r="DK120" s="257"/>
      <c r="DL120" s="257">
        <f t="shared" si="164"/>
        <v>0</v>
      </c>
      <c r="DM120" s="257">
        <f t="shared" si="165"/>
        <v>0</v>
      </c>
      <c r="DN120" s="257">
        <f t="shared" si="166"/>
        <v>0</v>
      </c>
      <c r="DO120" s="258">
        <f t="shared" si="167"/>
        <v>0</v>
      </c>
      <c r="DP120" s="258">
        <f t="shared" si="168"/>
        <v>0</v>
      </c>
      <c r="DQ120" s="257">
        <f t="shared" si="169"/>
        <v>0</v>
      </c>
      <c r="DR120" s="257">
        <f t="shared" si="170"/>
        <v>0</v>
      </c>
      <c r="DS120" s="257"/>
      <c r="DT120" s="32" t="str">
        <f t="shared" si="171"/>
        <v>BERTAHAP</v>
      </c>
      <c r="DU120" s="259">
        <f t="shared" si="172"/>
        <v>0</v>
      </c>
      <c r="DV120" s="260">
        <v>2</v>
      </c>
      <c r="DW120" s="261"/>
      <c r="DX120" s="257" t="str">
        <f t="shared" si="211"/>
        <v>KR</v>
      </c>
      <c r="DY120" s="261">
        <f t="shared" si="101"/>
        <v>0</v>
      </c>
      <c r="DZ120" s="261">
        <f t="shared" si="101"/>
        <v>0</v>
      </c>
      <c r="EA120" s="261">
        <f t="shared" si="101"/>
        <v>0</v>
      </c>
      <c r="EB120" s="262">
        <f t="shared" si="100"/>
        <v>0</v>
      </c>
      <c r="EC120" s="262">
        <f t="shared" si="100"/>
        <v>0</v>
      </c>
      <c r="ED120" s="261">
        <f t="shared" si="100"/>
        <v>0</v>
      </c>
      <c r="EE120" s="261">
        <f t="shared" si="100"/>
        <v>0</v>
      </c>
      <c r="EF120" s="261">
        <f t="shared" si="190"/>
        <v>0</v>
      </c>
      <c r="EG120" s="51">
        <f t="shared" si="191"/>
        <v>0</v>
      </c>
      <c r="EH120" s="42">
        <f t="shared" si="191"/>
        <v>0</v>
      </c>
      <c r="EI120" s="58">
        <f t="shared" si="173"/>
        <v>0</v>
      </c>
      <c r="EJ120" s="58">
        <f t="shared" si="174"/>
        <v>0</v>
      </c>
      <c r="EK120" s="336">
        <f t="shared" si="175"/>
        <v>0</v>
      </c>
      <c r="EL120" s="131">
        <f t="shared" si="176"/>
        <v>0</v>
      </c>
      <c r="EM120" s="5">
        <f t="shared" si="177"/>
        <v>0</v>
      </c>
      <c r="EN120" s="5">
        <f t="shared" si="178"/>
        <v>0</v>
      </c>
      <c r="EO120" s="266">
        <f t="shared" si="192"/>
        <v>0</v>
      </c>
    </row>
    <row r="121" spans="1:145">
      <c r="A121" s="3">
        <f t="shared" si="179"/>
        <v>82</v>
      </c>
      <c r="B121" s="249">
        <v>8</v>
      </c>
      <c r="C121" s="522"/>
      <c r="D121" s="250" t="s">
        <v>152</v>
      </c>
      <c r="E121" s="285">
        <v>17</v>
      </c>
      <c r="F121" s="252"/>
      <c r="G121" s="40" t="s">
        <v>67</v>
      </c>
      <c r="H121" s="253">
        <f t="shared" si="127"/>
        <v>85</v>
      </c>
      <c r="I121" s="253">
        <f t="shared" si="128"/>
        <v>74</v>
      </c>
      <c r="J121" s="254">
        <f t="shared" si="129"/>
        <v>27506142.120000001</v>
      </c>
      <c r="K121" s="254">
        <f t="shared" si="130"/>
        <v>1</v>
      </c>
      <c r="L121" s="255">
        <f t="shared" si="131"/>
        <v>1.06</v>
      </c>
      <c r="M121" s="256">
        <f t="shared" si="203"/>
        <v>1.01</v>
      </c>
      <c r="N121" s="257">
        <f t="shared" si="133"/>
        <v>24608134.872101717</v>
      </c>
      <c r="O121" s="257">
        <f t="shared" si="134"/>
        <v>27737299.795270164</v>
      </c>
      <c r="P121" s="257">
        <f t="shared" si="135"/>
        <v>29448075.753672004</v>
      </c>
      <c r="Q121" s="257">
        <f t="shared" si="136"/>
        <v>31264368.62977846</v>
      </c>
      <c r="R121" s="257">
        <f t="shared" si="180"/>
        <v>35121004.32259801</v>
      </c>
      <c r="S121" s="258">
        <f t="shared" si="137"/>
        <v>29448075.753672004</v>
      </c>
      <c r="T121" s="257">
        <f t="shared" si="137"/>
        <v>31264368.62977846</v>
      </c>
      <c r="U121" s="257">
        <f t="shared" si="138"/>
        <v>33192686.476188242</v>
      </c>
      <c r="V121" s="257">
        <f t="shared" si="181"/>
        <v>39460713.331911534</v>
      </c>
      <c r="W121" s="257"/>
      <c r="X121" s="257">
        <f t="shared" si="139"/>
        <v>1821001980.535527</v>
      </c>
      <c r="Y121" s="257">
        <f t="shared" si="140"/>
        <v>2052560184.849992</v>
      </c>
      <c r="Z121" s="257">
        <f t="shared" si="141"/>
        <v>2179157605.7717285</v>
      </c>
      <c r="AA121" s="258">
        <f t="shared" si="182"/>
        <v>2313563278.6036062</v>
      </c>
      <c r="AB121" s="258">
        <f t="shared" si="183"/>
        <v>2598954319.8722529</v>
      </c>
      <c r="AC121" s="258">
        <f t="shared" si="142"/>
        <v>2179157605.7717285</v>
      </c>
      <c r="AD121" s="257">
        <f t="shared" si="143"/>
        <v>2313563278.6036062</v>
      </c>
      <c r="AE121" s="257">
        <f t="shared" si="184"/>
        <v>2456258799.2379298</v>
      </c>
      <c r="AF121" s="257">
        <f t="shared" si="185"/>
        <v>2920092786.5614533</v>
      </c>
      <c r="AG121" s="257"/>
      <c r="AH121" s="32" t="str">
        <f t="shared" si="144"/>
        <v>BERTAHAP</v>
      </c>
      <c r="AI121" s="259">
        <f t="shared" si="145"/>
        <v>0</v>
      </c>
      <c r="AJ121" s="260">
        <v>2</v>
      </c>
      <c r="AK121" s="261"/>
      <c r="AL121" s="257" t="e">
        <f>IF(AK121&gt;#REF!,"LB","KR")</f>
        <v>#REF!</v>
      </c>
      <c r="AM121" s="51">
        <f t="shared" si="146"/>
        <v>2003103000</v>
      </c>
      <c r="AN121" s="51">
        <f t="shared" si="146"/>
        <v>2257817000</v>
      </c>
      <c r="AO121" s="51">
        <f t="shared" si="146"/>
        <v>2397074000</v>
      </c>
      <c r="AP121" s="418">
        <f t="shared" si="146"/>
        <v>2544920000</v>
      </c>
      <c r="AQ121" s="418">
        <f t="shared" si="147"/>
        <v>2397074000</v>
      </c>
      <c r="AR121" s="51">
        <f t="shared" si="147"/>
        <v>2544920000</v>
      </c>
      <c r="AS121" s="51">
        <f t="shared" si="147"/>
        <v>2701885000</v>
      </c>
      <c r="AT121" s="42"/>
      <c r="AU121" s="42"/>
      <c r="AV121" s="297">
        <f t="shared" si="186"/>
        <v>-1565099.486627996</v>
      </c>
      <c r="AW121" s="297"/>
      <c r="AX121" s="297"/>
      <c r="AY121" s="297"/>
      <c r="AZ121" s="297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2"/>
      <c r="BR121" s="42"/>
      <c r="BS121" s="42"/>
      <c r="BT121" s="42"/>
      <c r="BU121" s="42"/>
      <c r="BV121" s="42"/>
      <c r="BW121" s="42"/>
      <c r="BX121" s="423"/>
      <c r="BY121" s="424"/>
      <c r="BZ121" s="424" t="str">
        <f t="shared" si="205"/>
        <v>2BR-9</v>
      </c>
      <c r="CA121" s="425" t="str">
        <f t="shared" si="206"/>
        <v>09</v>
      </c>
      <c r="CB121" s="424">
        <f t="shared" si="207"/>
        <v>101</v>
      </c>
      <c r="CC121" s="424">
        <f t="shared" si="207"/>
        <v>90</v>
      </c>
      <c r="CD121" s="424">
        <f t="shared" si="208"/>
        <v>29739640.860144004</v>
      </c>
      <c r="CE121" s="424">
        <f t="shared" si="209"/>
        <v>2460327000</v>
      </c>
      <c r="CF121" s="424">
        <f t="shared" si="209"/>
        <v>2773181000</v>
      </c>
      <c r="CG121" s="424">
        <f t="shared" si="209"/>
        <v>2944225000</v>
      </c>
      <c r="CH121" s="424">
        <f t="shared" si="209"/>
        <v>3125818000</v>
      </c>
      <c r="CI121" s="424">
        <f t="shared" si="210"/>
        <v>3318612000</v>
      </c>
      <c r="CJ121" s="42"/>
      <c r="CK121" s="418">
        <f t="shared" si="188"/>
        <v>2701884860.5325255</v>
      </c>
      <c r="CL121" s="42">
        <f t="shared" si="189"/>
        <v>2540899000</v>
      </c>
      <c r="CM121" s="42">
        <f t="shared" si="189"/>
        <v>2697616000</v>
      </c>
      <c r="CN121" s="43">
        <f t="shared" si="148"/>
        <v>38113485</v>
      </c>
      <c r="CO121" s="43">
        <f t="shared" si="149"/>
        <v>26976160</v>
      </c>
      <c r="CP121" s="43">
        <f t="shared" si="150"/>
        <v>59926850</v>
      </c>
      <c r="CQ121" s="43">
        <f t="shared" si="151"/>
        <v>53019166.666666664</v>
      </c>
      <c r="CR121" s="420">
        <f t="shared" si="152"/>
        <v>2863999000</v>
      </c>
      <c r="CT121" s="250" t="s">
        <v>154</v>
      </c>
      <c r="CU121" s="285">
        <v>18</v>
      </c>
      <c r="CV121" s="252"/>
      <c r="CW121" s="40" t="s">
        <v>54</v>
      </c>
      <c r="CX121" s="253">
        <f t="shared" si="153"/>
        <v>0</v>
      </c>
      <c r="CY121" s="253">
        <f t="shared" si="154"/>
        <v>0</v>
      </c>
      <c r="CZ121" s="254">
        <f t="shared" si="155"/>
        <v>27506142.120000001</v>
      </c>
      <c r="DA121" s="254">
        <f t="shared" si="156"/>
        <v>0</v>
      </c>
      <c r="DB121" s="255">
        <f t="shared" si="157"/>
        <v>0</v>
      </c>
      <c r="DC121" s="305">
        <f t="shared" si="204"/>
        <v>0</v>
      </c>
      <c r="DD121" s="257">
        <f t="shared" si="158"/>
        <v>24608134.872101717</v>
      </c>
      <c r="DE121" s="257">
        <f t="shared" si="159"/>
        <v>27737299.795270164</v>
      </c>
      <c r="DF121" s="257">
        <f t="shared" si="160"/>
        <v>0</v>
      </c>
      <c r="DG121" s="257">
        <f t="shared" si="161"/>
        <v>31264368.62977846</v>
      </c>
      <c r="DH121" s="258">
        <f t="shared" si="162"/>
        <v>0</v>
      </c>
      <c r="DI121" s="257">
        <f t="shared" si="162"/>
        <v>31264368.62977846</v>
      </c>
      <c r="DJ121" s="257">
        <f t="shared" si="163"/>
        <v>33192686.476188242</v>
      </c>
      <c r="DK121" s="257"/>
      <c r="DL121" s="257">
        <f t="shared" si="164"/>
        <v>0</v>
      </c>
      <c r="DM121" s="257">
        <f t="shared" si="165"/>
        <v>0</v>
      </c>
      <c r="DN121" s="257">
        <f t="shared" si="166"/>
        <v>0</v>
      </c>
      <c r="DO121" s="258">
        <f t="shared" si="167"/>
        <v>0</v>
      </c>
      <c r="DP121" s="258">
        <f t="shared" si="168"/>
        <v>0</v>
      </c>
      <c r="DQ121" s="257">
        <f t="shared" si="169"/>
        <v>0</v>
      </c>
      <c r="DR121" s="257">
        <f t="shared" si="170"/>
        <v>0</v>
      </c>
      <c r="DS121" s="257"/>
      <c r="DT121" s="32" t="str">
        <f t="shared" si="171"/>
        <v>BERTAHAP</v>
      </c>
      <c r="DU121" s="259">
        <f t="shared" si="172"/>
        <v>0</v>
      </c>
      <c r="DV121" s="260">
        <v>2</v>
      </c>
      <c r="DW121" s="261"/>
      <c r="DX121" s="257" t="str">
        <f t="shared" si="211"/>
        <v>KR</v>
      </c>
      <c r="DY121" s="261">
        <f t="shared" si="101"/>
        <v>0</v>
      </c>
      <c r="DZ121" s="261">
        <f t="shared" si="101"/>
        <v>0</v>
      </c>
      <c r="EA121" s="261">
        <f t="shared" si="101"/>
        <v>0</v>
      </c>
      <c r="EB121" s="262">
        <f t="shared" si="100"/>
        <v>0</v>
      </c>
      <c r="EC121" s="262">
        <f t="shared" si="100"/>
        <v>0</v>
      </c>
      <c r="ED121" s="261">
        <f t="shared" si="100"/>
        <v>0</v>
      </c>
      <c r="EE121" s="261">
        <f t="shared" si="100"/>
        <v>0</v>
      </c>
      <c r="EF121" s="261">
        <f t="shared" si="190"/>
        <v>0</v>
      </c>
      <c r="EG121" s="51">
        <f t="shared" si="191"/>
        <v>0</v>
      </c>
      <c r="EH121" s="42">
        <f t="shared" si="191"/>
        <v>0</v>
      </c>
      <c r="EI121" s="58">
        <f t="shared" si="173"/>
        <v>0</v>
      </c>
      <c r="EJ121" s="58">
        <f t="shared" si="174"/>
        <v>0</v>
      </c>
      <c r="EK121" s="336">
        <f t="shared" si="175"/>
        <v>0</v>
      </c>
      <c r="EL121" s="131">
        <f t="shared" si="176"/>
        <v>0</v>
      </c>
      <c r="EM121" s="5">
        <f t="shared" si="177"/>
        <v>0</v>
      </c>
      <c r="EN121" s="5">
        <f t="shared" si="178"/>
        <v>0</v>
      </c>
      <c r="EO121" s="266">
        <f t="shared" si="192"/>
        <v>0</v>
      </c>
    </row>
    <row r="122" spans="1:145">
      <c r="A122" s="3">
        <f t="shared" si="179"/>
        <v>83</v>
      </c>
      <c r="B122" s="249">
        <v>9</v>
      </c>
      <c r="C122" s="522"/>
      <c r="D122" s="250" t="s">
        <v>152</v>
      </c>
      <c r="E122" s="285">
        <v>19</v>
      </c>
      <c r="F122" s="252"/>
      <c r="G122" s="40" t="s">
        <v>78</v>
      </c>
      <c r="H122" s="253">
        <f t="shared" si="127"/>
        <v>138</v>
      </c>
      <c r="I122" s="253">
        <f t="shared" si="128"/>
        <v>120</v>
      </c>
      <c r="J122" s="254">
        <f t="shared" si="129"/>
        <v>27506142.120000001</v>
      </c>
      <c r="K122" s="254">
        <f t="shared" si="130"/>
        <v>1</v>
      </c>
      <c r="L122" s="255">
        <f t="shared" si="131"/>
        <v>1.06</v>
      </c>
      <c r="M122" s="256">
        <f t="shared" si="203"/>
        <v>1.01</v>
      </c>
      <c r="N122" s="257">
        <f t="shared" si="133"/>
        <v>24608134.872101717</v>
      </c>
      <c r="O122" s="257">
        <f t="shared" si="134"/>
        <v>27737299.795270164</v>
      </c>
      <c r="P122" s="257">
        <f t="shared" si="135"/>
        <v>29448075.753672004</v>
      </c>
      <c r="Q122" s="257">
        <f t="shared" si="136"/>
        <v>31264368.62977846</v>
      </c>
      <c r="R122" s="257">
        <f t="shared" si="180"/>
        <v>35121004.32259801</v>
      </c>
      <c r="S122" s="258">
        <f t="shared" si="137"/>
        <v>29448075.753672004</v>
      </c>
      <c r="T122" s="257">
        <f t="shared" si="137"/>
        <v>31264368.62977846</v>
      </c>
      <c r="U122" s="257">
        <f t="shared" si="138"/>
        <v>33192686.476188242</v>
      </c>
      <c r="V122" s="257">
        <f t="shared" si="181"/>
        <v>39460713.331911534</v>
      </c>
      <c r="W122" s="257"/>
      <c r="X122" s="257">
        <f t="shared" si="139"/>
        <v>2952976184.6522059</v>
      </c>
      <c r="Y122" s="257">
        <f t="shared" si="140"/>
        <v>3328475975.4324198</v>
      </c>
      <c r="Z122" s="257">
        <f t="shared" si="141"/>
        <v>3533769090.4406404</v>
      </c>
      <c r="AA122" s="258">
        <f t="shared" si="182"/>
        <v>3751724235.5734153</v>
      </c>
      <c r="AB122" s="258">
        <f t="shared" si="183"/>
        <v>4214520518.7117615</v>
      </c>
      <c r="AC122" s="258">
        <f t="shared" si="142"/>
        <v>3533769090.4406404</v>
      </c>
      <c r="AD122" s="257">
        <f t="shared" si="143"/>
        <v>3751724235.5734153</v>
      </c>
      <c r="AE122" s="257">
        <f t="shared" si="184"/>
        <v>3983122377.1425891</v>
      </c>
      <c r="AF122" s="257">
        <f t="shared" si="185"/>
        <v>4735285599.8293839</v>
      </c>
      <c r="AG122" s="257"/>
      <c r="AH122" s="32" t="str">
        <f t="shared" si="144"/>
        <v>BERTAHAP</v>
      </c>
      <c r="AI122" s="259">
        <f t="shared" si="145"/>
        <v>0</v>
      </c>
      <c r="AJ122" s="260">
        <v>2</v>
      </c>
      <c r="AK122" s="261"/>
      <c r="AL122" s="257" t="e">
        <f>IF(AK122&gt;#REF!,"LB","KR")</f>
        <v>#REF!</v>
      </c>
      <c r="AM122" s="51">
        <f t="shared" si="146"/>
        <v>3248274000</v>
      </c>
      <c r="AN122" s="51">
        <f t="shared" si="146"/>
        <v>3661324000</v>
      </c>
      <c r="AO122" s="51">
        <f t="shared" si="146"/>
        <v>3887146000</v>
      </c>
      <c r="AP122" s="418">
        <f t="shared" si="146"/>
        <v>4126897000</v>
      </c>
      <c r="AQ122" s="418">
        <f t="shared" si="147"/>
        <v>3887146000</v>
      </c>
      <c r="AR122" s="51">
        <f t="shared" si="147"/>
        <v>4126897000</v>
      </c>
      <c r="AS122" s="51">
        <f t="shared" si="147"/>
        <v>4381435000</v>
      </c>
      <c r="AT122" s="42"/>
      <c r="AU122" s="42"/>
      <c r="AV122" s="297">
        <f t="shared" si="186"/>
        <v>-1565099.486627996</v>
      </c>
      <c r="AW122" s="297"/>
      <c r="AX122" s="297"/>
      <c r="AY122" s="297"/>
      <c r="AZ122" s="297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2"/>
      <c r="BR122" s="42"/>
      <c r="BS122" s="42"/>
      <c r="BT122" s="42"/>
      <c r="BU122" s="42"/>
      <c r="BV122" s="42"/>
      <c r="BW122" s="42"/>
      <c r="BX122" s="423"/>
      <c r="BY122" s="424"/>
      <c r="BZ122" s="424" t="str">
        <f t="shared" si="205"/>
        <v>2BR-11</v>
      </c>
      <c r="CA122" s="425">
        <f t="shared" si="206"/>
        <v>11</v>
      </c>
      <c r="CB122" s="424">
        <f t="shared" si="207"/>
        <v>101</v>
      </c>
      <c r="CC122" s="424">
        <f t="shared" si="207"/>
        <v>90</v>
      </c>
      <c r="CD122" s="424">
        <f t="shared" si="208"/>
        <v>29739640.860144004</v>
      </c>
      <c r="CE122" s="424">
        <f t="shared" si="209"/>
        <v>2460327000</v>
      </c>
      <c r="CF122" s="424">
        <f t="shared" si="209"/>
        <v>2773181000</v>
      </c>
      <c r="CG122" s="424">
        <f t="shared" si="209"/>
        <v>2944225000</v>
      </c>
      <c r="CH122" s="424">
        <f t="shared" si="209"/>
        <v>3125818000</v>
      </c>
      <c r="CI122" s="424">
        <f t="shared" si="210"/>
        <v>3318612000</v>
      </c>
      <c r="CJ122" s="42"/>
      <c r="CK122" s="418">
        <f t="shared" si="188"/>
        <v>4381434593.3377466</v>
      </c>
      <c r="CL122" s="42">
        <f t="shared" si="189"/>
        <v>4120375000</v>
      </c>
      <c r="CM122" s="42">
        <f t="shared" si="189"/>
        <v>4374511000</v>
      </c>
      <c r="CN122" s="43">
        <f t="shared" si="148"/>
        <v>61805625</v>
      </c>
      <c r="CO122" s="43">
        <f t="shared" si="149"/>
        <v>43745110</v>
      </c>
      <c r="CP122" s="43">
        <f t="shared" si="150"/>
        <v>97178650</v>
      </c>
      <c r="CQ122" s="43">
        <f t="shared" si="151"/>
        <v>85977020.833333328</v>
      </c>
      <c r="CR122" s="420">
        <f t="shared" si="152"/>
        <v>4644321000</v>
      </c>
      <c r="CT122" s="250" t="s">
        <v>154</v>
      </c>
      <c r="CU122" s="285">
        <v>20</v>
      </c>
      <c r="CV122" s="252"/>
      <c r="CW122" s="40" t="s">
        <v>70</v>
      </c>
      <c r="CX122" s="253">
        <f t="shared" si="153"/>
        <v>0</v>
      </c>
      <c r="CY122" s="253">
        <f t="shared" si="154"/>
        <v>0</v>
      </c>
      <c r="CZ122" s="254">
        <f t="shared" si="155"/>
        <v>27506142.120000001</v>
      </c>
      <c r="DA122" s="254">
        <f t="shared" si="156"/>
        <v>0</v>
      </c>
      <c r="DB122" s="255">
        <f t="shared" si="157"/>
        <v>0</v>
      </c>
      <c r="DC122" s="305">
        <f t="shared" si="204"/>
        <v>0</v>
      </c>
      <c r="DD122" s="257">
        <f t="shared" si="158"/>
        <v>24608134.872101717</v>
      </c>
      <c r="DE122" s="257">
        <f t="shared" si="159"/>
        <v>27737299.795270164</v>
      </c>
      <c r="DF122" s="257">
        <f t="shared" si="160"/>
        <v>0</v>
      </c>
      <c r="DG122" s="257">
        <f t="shared" si="161"/>
        <v>31264368.62977846</v>
      </c>
      <c r="DH122" s="258">
        <f t="shared" si="162"/>
        <v>0</v>
      </c>
      <c r="DI122" s="257">
        <f t="shared" si="162"/>
        <v>31264368.62977846</v>
      </c>
      <c r="DJ122" s="257">
        <f t="shared" si="163"/>
        <v>33192686.476188242</v>
      </c>
      <c r="DK122" s="257"/>
      <c r="DL122" s="257">
        <f t="shared" si="164"/>
        <v>0</v>
      </c>
      <c r="DM122" s="257">
        <f t="shared" si="165"/>
        <v>0</v>
      </c>
      <c r="DN122" s="257">
        <f t="shared" si="166"/>
        <v>0</v>
      </c>
      <c r="DO122" s="258">
        <f t="shared" si="167"/>
        <v>0</v>
      </c>
      <c r="DP122" s="258">
        <f t="shared" si="168"/>
        <v>0</v>
      </c>
      <c r="DQ122" s="257">
        <f t="shared" si="169"/>
        <v>0</v>
      </c>
      <c r="DR122" s="257">
        <f t="shared" si="170"/>
        <v>0</v>
      </c>
      <c r="DS122" s="257"/>
      <c r="DT122" s="32" t="str">
        <f t="shared" si="171"/>
        <v>BERTAHAP</v>
      </c>
      <c r="DU122" s="259">
        <f t="shared" si="172"/>
        <v>0</v>
      </c>
      <c r="DV122" s="260">
        <v>2</v>
      </c>
      <c r="DW122" s="261"/>
      <c r="DX122" s="257" t="str">
        <f t="shared" si="211"/>
        <v>KR</v>
      </c>
      <c r="DY122" s="261">
        <f t="shared" si="101"/>
        <v>0</v>
      </c>
      <c r="DZ122" s="261">
        <f t="shared" si="101"/>
        <v>0</v>
      </c>
      <c r="EA122" s="261">
        <f t="shared" si="101"/>
        <v>0</v>
      </c>
      <c r="EB122" s="262">
        <f t="shared" si="100"/>
        <v>0</v>
      </c>
      <c r="EC122" s="262">
        <f t="shared" si="100"/>
        <v>0</v>
      </c>
      <c r="ED122" s="261">
        <f t="shared" si="100"/>
        <v>0</v>
      </c>
      <c r="EE122" s="261">
        <f t="shared" si="100"/>
        <v>0</v>
      </c>
      <c r="EF122" s="261">
        <f t="shared" si="190"/>
        <v>0</v>
      </c>
      <c r="EG122" s="51">
        <f t="shared" si="191"/>
        <v>0</v>
      </c>
      <c r="EH122" s="42">
        <f t="shared" si="191"/>
        <v>0</v>
      </c>
      <c r="EI122" s="58">
        <f t="shared" si="173"/>
        <v>0</v>
      </c>
      <c r="EJ122" s="58">
        <f t="shared" si="174"/>
        <v>0</v>
      </c>
      <c r="EK122" s="336">
        <f t="shared" si="175"/>
        <v>0</v>
      </c>
      <c r="EL122" s="131">
        <f t="shared" si="176"/>
        <v>0</v>
      </c>
      <c r="EM122" s="5">
        <f t="shared" si="177"/>
        <v>0</v>
      </c>
      <c r="EN122" s="5">
        <f t="shared" si="178"/>
        <v>0</v>
      </c>
      <c r="EO122" s="266">
        <f t="shared" si="192"/>
        <v>0</v>
      </c>
    </row>
    <row r="123" spans="1:145">
      <c r="A123" s="3">
        <f t="shared" si="179"/>
        <v>84</v>
      </c>
      <c r="B123" s="249">
        <v>10</v>
      </c>
      <c r="C123" s="522"/>
      <c r="D123" s="250" t="s">
        <v>152</v>
      </c>
      <c r="E123" s="285">
        <v>21</v>
      </c>
      <c r="F123" s="252"/>
      <c r="G123" s="40" t="s">
        <v>84</v>
      </c>
      <c r="H123" s="253">
        <f t="shared" si="127"/>
        <v>132</v>
      </c>
      <c r="I123" s="253">
        <f t="shared" si="128"/>
        <v>112</v>
      </c>
      <c r="J123" s="254">
        <f t="shared" si="129"/>
        <v>27506142.120000001</v>
      </c>
      <c r="K123" s="254">
        <f t="shared" si="130"/>
        <v>3</v>
      </c>
      <c r="L123" s="255">
        <f t="shared" si="131"/>
        <v>1.1000000000000001</v>
      </c>
      <c r="M123" s="256">
        <f t="shared" si="203"/>
        <v>1.01</v>
      </c>
      <c r="N123" s="257">
        <f t="shared" si="133"/>
        <v>25536743.735199891</v>
      </c>
      <c r="O123" s="257">
        <f t="shared" si="134"/>
        <v>28783990.353582241</v>
      </c>
      <c r="P123" s="257">
        <f t="shared" si="135"/>
        <v>30559323.895320002</v>
      </c>
      <c r="Q123" s="257">
        <f t="shared" si="136"/>
        <v>32444156.125241794</v>
      </c>
      <c r="R123" s="257">
        <f t="shared" si="180"/>
        <v>36446325.240431897</v>
      </c>
      <c r="S123" s="258">
        <f t="shared" si="137"/>
        <v>30559323.895320002</v>
      </c>
      <c r="T123" s="257">
        <f t="shared" si="137"/>
        <v>32444156.125241794</v>
      </c>
      <c r="U123" s="257">
        <f t="shared" si="138"/>
        <v>34445240.682836853</v>
      </c>
      <c r="V123" s="257">
        <f t="shared" si="181"/>
        <v>40949796.853870459</v>
      </c>
      <c r="W123" s="257"/>
      <c r="X123" s="257">
        <f t="shared" si="139"/>
        <v>2860115298.3423877</v>
      </c>
      <c r="Y123" s="257">
        <f t="shared" si="140"/>
        <v>3223806919.6012111</v>
      </c>
      <c r="Z123" s="257">
        <f t="shared" si="141"/>
        <v>3422644276.2758403</v>
      </c>
      <c r="AA123" s="258">
        <f t="shared" si="182"/>
        <v>3633745486.027081</v>
      </c>
      <c r="AB123" s="258">
        <f t="shared" si="183"/>
        <v>4081988426.9283724</v>
      </c>
      <c r="AC123" s="258">
        <f t="shared" si="142"/>
        <v>3422644276.2758403</v>
      </c>
      <c r="AD123" s="257">
        <f t="shared" si="143"/>
        <v>3633745486.027081</v>
      </c>
      <c r="AE123" s="257">
        <f t="shared" si="184"/>
        <v>3857866956.4777274</v>
      </c>
      <c r="AF123" s="257">
        <f t="shared" si="185"/>
        <v>4586377247.6334915</v>
      </c>
      <c r="AG123" s="257"/>
      <c r="AH123" s="32" t="str">
        <f t="shared" si="144"/>
        <v>BERTAHAP</v>
      </c>
      <c r="AI123" s="259">
        <f t="shared" si="145"/>
        <v>0</v>
      </c>
      <c r="AJ123" s="260">
        <v>2</v>
      </c>
      <c r="AK123" s="261"/>
      <c r="AL123" s="257" t="e">
        <f>IF(AK123&gt;#REF!,"LB","KR")</f>
        <v>#REF!</v>
      </c>
      <c r="AM123" s="51">
        <f t="shared" si="146"/>
        <v>3146127000</v>
      </c>
      <c r="AN123" s="51">
        <f t="shared" si="146"/>
        <v>3546188000</v>
      </c>
      <c r="AO123" s="51">
        <f t="shared" si="146"/>
        <v>3764909000</v>
      </c>
      <c r="AP123" s="418">
        <f t="shared" si="146"/>
        <v>3997121000</v>
      </c>
      <c r="AQ123" s="418">
        <f t="shared" si="147"/>
        <v>3764909000</v>
      </c>
      <c r="AR123" s="51">
        <f t="shared" si="147"/>
        <v>3997121000</v>
      </c>
      <c r="AS123" s="51">
        <f t="shared" si="147"/>
        <v>4243654000</v>
      </c>
      <c r="AT123" s="42"/>
      <c r="AU123" s="42"/>
      <c r="AV123" s="297">
        <f t="shared" si="186"/>
        <v>-453851.34497999772</v>
      </c>
      <c r="AW123" s="297"/>
      <c r="AX123" s="297"/>
      <c r="AY123" s="297"/>
      <c r="AZ123" s="297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3"/>
      <c r="BY123" s="424"/>
      <c r="BZ123" s="424" t="str">
        <f t="shared" si="205"/>
        <v>2BR-15</v>
      </c>
      <c r="CA123" s="425">
        <f t="shared" si="206"/>
        <v>15</v>
      </c>
      <c r="CB123" s="424">
        <f t="shared" si="207"/>
        <v>101</v>
      </c>
      <c r="CC123" s="424">
        <f t="shared" si="207"/>
        <v>90</v>
      </c>
      <c r="CD123" s="424">
        <f t="shared" si="208"/>
        <v>29739640.860144004</v>
      </c>
      <c r="CE123" s="424">
        <f t="shared" si="209"/>
        <v>2460327000</v>
      </c>
      <c r="CF123" s="424">
        <f t="shared" si="209"/>
        <v>2773181000</v>
      </c>
      <c r="CG123" s="424">
        <f t="shared" si="209"/>
        <v>2944225000</v>
      </c>
      <c r="CH123" s="424">
        <f t="shared" si="209"/>
        <v>3125818000</v>
      </c>
      <c r="CI123" s="424">
        <f t="shared" si="210"/>
        <v>3318612000</v>
      </c>
      <c r="CJ123" s="42"/>
      <c r="CK123" s="418">
        <f t="shared" si="188"/>
        <v>4243654305.6821547</v>
      </c>
      <c r="CL123" s="42">
        <f t="shared" si="189"/>
        <v>3990804000</v>
      </c>
      <c r="CM123" s="42">
        <f t="shared" si="189"/>
        <v>4236949000</v>
      </c>
      <c r="CN123" s="43">
        <f t="shared" si="148"/>
        <v>59862060</v>
      </c>
      <c r="CO123" s="43">
        <f t="shared" si="149"/>
        <v>42369490</v>
      </c>
      <c r="CP123" s="43">
        <f t="shared" si="150"/>
        <v>94122725</v>
      </c>
      <c r="CQ123" s="43">
        <f t="shared" si="151"/>
        <v>83273354.166666672</v>
      </c>
      <c r="CR123" s="420">
        <f t="shared" si="152"/>
        <v>4498275000</v>
      </c>
      <c r="CT123" s="250" t="s">
        <v>154</v>
      </c>
      <c r="CU123" s="285">
        <v>22</v>
      </c>
      <c r="CV123" s="252"/>
      <c r="CW123" s="40" t="s">
        <v>89</v>
      </c>
      <c r="CX123" s="253">
        <f t="shared" si="153"/>
        <v>0</v>
      </c>
      <c r="CY123" s="253">
        <f t="shared" si="154"/>
        <v>0</v>
      </c>
      <c r="CZ123" s="254">
        <f t="shared" si="155"/>
        <v>27506142.120000001</v>
      </c>
      <c r="DA123" s="254">
        <f t="shared" si="156"/>
        <v>0</v>
      </c>
      <c r="DB123" s="255">
        <f t="shared" si="157"/>
        <v>0</v>
      </c>
      <c r="DC123" s="305">
        <f t="shared" si="204"/>
        <v>0</v>
      </c>
      <c r="DD123" s="257">
        <f t="shared" si="158"/>
        <v>25536743.735199891</v>
      </c>
      <c r="DE123" s="257">
        <f t="shared" si="159"/>
        <v>28783990.353582241</v>
      </c>
      <c r="DF123" s="257">
        <f t="shared" si="160"/>
        <v>0</v>
      </c>
      <c r="DG123" s="257">
        <f t="shared" si="161"/>
        <v>32444156.125241794</v>
      </c>
      <c r="DH123" s="258">
        <f t="shared" si="162"/>
        <v>0</v>
      </c>
      <c r="DI123" s="257">
        <f t="shared" si="162"/>
        <v>32444156.125241794</v>
      </c>
      <c r="DJ123" s="257">
        <f t="shared" si="163"/>
        <v>34445240.682836853</v>
      </c>
      <c r="DK123" s="257"/>
      <c r="DL123" s="257">
        <f t="shared" si="164"/>
        <v>0</v>
      </c>
      <c r="DM123" s="257">
        <f t="shared" si="165"/>
        <v>0</v>
      </c>
      <c r="DN123" s="257">
        <f t="shared" si="166"/>
        <v>0</v>
      </c>
      <c r="DO123" s="258">
        <f t="shared" si="167"/>
        <v>0</v>
      </c>
      <c r="DP123" s="258">
        <f t="shared" si="168"/>
        <v>0</v>
      </c>
      <c r="DQ123" s="257">
        <f t="shared" si="169"/>
        <v>0</v>
      </c>
      <c r="DR123" s="257">
        <f t="shared" si="170"/>
        <v>0</v>
      </c>
      <c r="DS123" s="257"/>
      <c r="DT123" s="32" t="str">
        <f t="shared" si="171"/>
        <v>BERTAHAP</v>
      </c>
      <c r="DU123" s="259">
        <f t="shared" si="172"/>
        <v>0</v>
      </c>
      <c r="DV123" s="260">
        <v>2</v>
      </c>
      <c r="DW123" s="261"/>
      <c r="DX123" s="257" t="str">
        <f t="shared" si="211"/>
        <v>KR</v>
      </c>
      <c r="DY123" s="261">
        <f t="shared" si="101"/>
        <v>0</v>
      </c>
      <c r="DZ123" s="261">
        <f t="shared" si="101"/>
        <v>0</v>
      </c>
      <c r="EA123" s="261">
        <f t="shared" si="101"/>
        <v>0</v>
      </c>
      <c r="EB123" s="262">
        <f t="shared" si="100"/>
        <v>0</v>
      </c>
      <c r="EC123" s="262">
        <f t="shared" si="100"/>
        <v>0</v>
      </c>
      <c r="ED123" s="261">
        <f t="shared" si="100"/>
        <v>0</v>
      </c>
      <c r="EE123" s="261">
        <f t="shared" si="100"/>
        <v>0</v>
      </c>
      <c r="EF123" s="261">
        <f t="shared" si="190"/>
        <v>0</v>
      </c>
      <c r="EG123" s="51">
        <f t="shared" si="191"/>
        <v>0</v>
      </c>
      <c r="EH123" s="42">
        <f t="shared" si="191"/>
        <v>0</v>
      </c>
      <c r="EI123" s="58">
        <f t="shared" si="173"/>
        <v>0</v>
      </c>
      <c r="EJ123" s="58">
        <f t="shared" si="174"/>
        <v>0</v>
      </c>
      <c r="EK123" s="336">
        <f t="shared" si="175"/>
        <v>0</v>
      </c>
      <c r="EL123" s="131">
        <f t="shared" si="176"/>
        <v>0</v>
      </c>
      <c r="EM123" s="5">
        <f t="shared" si="177"/>
        <v>0</v>
      </c>
      <c r="EN123" s="5">
        <f t="shared" si="178"/>
        <v>0</v>
      </c>
      <c r="EO123" s="266">
        <f t="shared" si="192"/>
        <v>0</v>
      </c>
    </row>
    <row r="124" spans="1:145">
      <c r="A124" s="3">
        <f t="shared" si="179"/>
        <v>85</v>
      </c>
      <c r="B124" s="249">
        <v>1</v>
      </c>
      <c r="C124" s="522"/>
      <c r="D124" s="250" t="s">
        <v>154</v>
      </c>
      <c r="E124" s="251" t="s">
        <v>19</v>
      </c>
      <c r="F124" s="252"/>
      <c r="G124" s="40" t="s">
        <v>72</v>
      </c>
      <c r="H124" s="253">
        <f t="shared" si="127"/>
        <v>175</v>
      </c>
      <c r="I124" s="253">
        <f t="shared" si="128"/>
        <v>156</v>
      </c>
      <c r="J124" s="254">
        <f t="shared" si="129"/>
        <v>27506142.120000001</v>
      </c>
      <c r="K124" s="254">
        <f t="shared" si="130"/>
        <v>5</v>
      </c>
      <c r="L124" s="255">
        <f t="shared" si="131"/>
        <v>1.08</v>
      </c>
      <c r="M124" s="305">
        <f t="shared" ref="M124:M131" si="212">SUMIF($AS$4:$AS$22,E124,$BK$4:$BK$22)</f>
        <v>1.02</v>
      </c>
      <c r="N124" s="257">
        <f t="shared" si="133"/>
        <v>25320681.276954275</v>
      </c>
      <c r="O124" s="257">
        <f t="shared" si="134"/>
        <v>28540453.441499729</v>
      </c>
      <c r="P124" s="257">
        <f t="shared" si="135"/>
        <v>30300766.159392003</v>
      </c>
      <c r="Q124" s="257">
        <f t="shared" si="136"/>
        <v>32169651.113921117</v>
      </c>
      <c r="R124" s="257">
        <f t="shared" si="180"/>
        <v>36137958.492223024</v>
      </c>
      <c r="S124" s="258">
        <f t="shared" si="137"/>
        <v>30300766.159392003</v>
      </c>
      <c r="T124" s="257">
        <f t="shared" si="137"/>
        <v>32169651.113921117</v>
      </c>
      <c r="U124" s="257">
        <f t="shared" si="138"/>
        <v>34153804.80307208</v>
      </c>
      <c r="V124" s="257">
        <f t="shared" si="181"/>
        <v>40603326.925493881</v>
      </c>
      <c r="W124" s="257"/>
      <c r="X124" s="257">
        <f t="shared" si="139"/>
        <v>3950026279.2048669</v>
      </c>
      <c r="Y124" s="257">
        <f t="shared" si="140"/>
        <v>4452310736.8739576</v>
      </c>
      <c r="Z124" s="257">
        <f t="shared" si="141"/>
        <v>4726919520.8651524</v>
      </c>
      <c r="AA124" s="258">
        <f t="shared" si="182"/>
        <v>5018465573.7716942</v>
      </c>
      <c r="AB124" s="258">
        <f t="shared" si="183"/>
        <v>5637521524.7867918</v>
      </c>
      <c r="AC124" s="258">
        <f t="shared" si="142"/>
        <v>4726919520.8651524</v>
      </c>
      <c r="AD124" s="257">
        <f t="shared" si="143"/>
        <v>5018465573.7716942</v>
      </c>
      <c r="AE124" s="257">
        <f t="shared" si="184"/>
        <v>5327993549.2792444</v>
      </c>
      <c r="AF124" s="257">
        <f t="shared" si="185"/>
        <v>6334119000.3770456</v>
      </c>
      <c r="AG124" s="257"/>
      <c r="AH124" s="32" t="str">
        <f t="shared" si="144"/>
        <v>BERTAHAP</v>
      </c>
      <c r="AI124" s="259">
        <f t="shared" si="145"/>
        <v>0</v>
      </c>
      <c r="AJ124" s="260">
        <v>2</v>
      </c>
      <c r="AK124" s="261"/>
      <c r="AL124" s="257" t="e">
        <f>IF(AK124&gt;#REF!,"LB","KR")</f>
        <v>#REF!</v>
      </c>
      <c r="AM124" s="51">
        <f t="shared" si="146"/>
        <v>4345029000</v>
      </c>
      <c r="AN124" s="51">
        <f t="shared" si="146"/>
        <v>4897542000</v>
      </c>
      <c r="AO124" s="51">
        <f t="shared" si="146"/>
        <v>5199612000</v>
      </c>
      <c r="AP124" s="418">
        <f t="shared" si="146"/>
        <v>5520313000</v>
      </c>
      <c r="AQ124" s="418">
        <f t="shared" si="147"/>
        <v>5199612000</v>
      </c>
      <c r="AR124" s="51">
        <f t="shared" si="147"/>
        <v>5520313000</v>
      </c>
      <c r="AS124" s="51">
        <f t="shared" si="147"/>
        <v>5860793000</v>
      </c>
      <c r="AT124" s="42"/>
      <c r="AU124" s="42"/>
      <c r="AV124" s="297">
        <f t="shared" si="186"/>
        <v>-712409.08090799674</v>
      </c>
      <c r="AW124" s="297"/>
      <c r="AX124" s="297"/>
      <c r="AY124" s="297"/>
      <c r="AZ124" s="297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3">
        <v>23</v>
      </c>
      <c r="BY124" s="429" t="s">
        <v>69</v>
      </c>
      <c r="BZ124" s="424" t="str">
        <f t="shared" ref="BZ124:BZ131" si="213">G203</f>
        <v>2BR-3</v>
      </c>
      <c r="CA124" s="425" t="str">
        <f t="shared" ref="CA124:CA131" si="214">E203</f>
        <v>03</v>
      </c>
      <c r="CB124" s="424">
        <f t="shared" ref="CB124:CC131" si="215">H203</f>
        <v>85</v>
      </c>
      <c r="CC124" s="424">
        <f t="shared" si="215"/>
        <v>74</v>
      </c>
      <c r="CD124" s="424">
        <f t="shared" ref="CD124:CD131" si="216">P203</f>
        <v>29739640.860144004</v>
      </c>
      <c r="CE124" s="424">
        <f t="shared" ref="CE124:CH131" si="217">AM203</f>
        <v>2022935000</v>
      </c>
      <c r="CF124" s="424">
        <f t="shared" si="217"/>
        <v>2280171000</v>
      </c>
      <c r="CG124" s="424">
        <f t="shared" si="217"/>
        <v>2420807000</v>
      </c>
      <c r="CH124" s="424">
        <f t="shared" si="217"/>
        <v>2570117000</v>
      </c>
      <c r="CI124" s="424">
        <f t="shared" ref="CI124:CI131" si="218">AS203</f>
        <v>2728637000</v>
      </c>
      <c r="CJ124" s="42">
        <v>8</v>
      </c>
      <c r="CK124" s="418">
        <f t="shared" si="188"/>
        <v>5860793313.7783852</v>
      </c>
      <c r="CL124" s="42">
        <f t="shared" si="189"/>
        <v>5511589000</v>
      </c>
      <c r="CM124" s="42">
        <f t="shared" si="189"/>
        <v>5851532000</v>
      </c>
      <c r="CN124" s="43">
        <f t="shared" si="148"/>
        <v>82673835</v>
      </c>
      <c r="CO124" s="43">
        <f t="shared" si="149"/>
        <v>58515320</v>
      </c>
      <c r="CP124" s="43">
        <f t="shared" si="150"/>
        <v>129990300</v>
      </c>
      <c r="CQ124" s="43">
        <f t="shared" si="151"/>
        <v>115006520.83333333</v>
      </c>
      <c r="CR124" s="420">
        <f t="shared" si="152"/>
        <v>6212442000</v>
      </c>
      <c r="CT124" s="250" t="s">
        <v>155</v>
      </c>
      <c r="CU124" s="251" t="s">
        <v>24</v>
      </c>
      <c r="CV124" s="252"/>
      <c r="CW124" s="40" t="s">
        <v>39</v>
      </c>
      <c r="CX124" s="253">
        <f t="shared" si="153"/>
        <v>0</v>
      </c>
      <c r="CY124" s="253">
        <f t="shared" si="154"/>
        <v>0</v>
      </c>
      <c r="CZ124" s="254">
        <f t="shared" si="155"/>
        <v>27506142.120000001</v>
      </c>
      <c r="DA124" s="254">
        <f t="shared" si="156"/>
        <v>0</v>
      </c>
      <c r="DB124" s="255">
        <f t="shared" si="157"/>
        <v>0</v>
      </c>
      <c r="DC124" s="256">
        <f t="shared" ref="DC124:DC141" si="219">SUMIF($AO$4:$AO$22,CU124,$AW$4:$AW$22)</f>
        <v>0</v>
      </c>
      <c r="DD124" s="257">
        <f t="shared" si="158"/>
        <v>25320681.276954275</v>
      </c>
      <c r="DE124" s="257">
        <f t="shared" si="159"/>
        <v>28540453.441499729</v>
      </c>
      <c r="DF124" s="257">
        <f t="shared" si="160"/>
        <v>0</v>
      </c>
      <c r="DG124" s="257">
        <f t="shared" si="161"/>
        <v>32169651.113921117</v>
      </c>
      <c r="DH124" s="258">
        <f t="shared" si="162"/>
        <v>0</v>
      </c>
      <c r="DI124" s="257">
        <f t="shared" si="162"/>
        <v>32169651.113921117</v>
      </c>
      <c r="DJ124" s="257">
        <f t="shared" si="163"/>
        <v>34153804.80307208</v>
      </c>
      <c r="DK124" s="257"/>
      <c r="DL124" s="257">
        <f t="shared" si="164"/>
        <v>0</v>
      </c>
      <c r="DM124" s="257">
        <f t="shared" si="165"/>
        <v>0</v>
      </c>
      <c r="DN124" s="257">
        <f t="shared" si="166"/>
        <v>0</v>
      </c>
      <c r="DO124" s="258">
        <f t="shared" si="167"/>
        <v>0</v>
      </c>
      <c r="DP124" s="258">
        <f t="shared" si="168"/>
        <v>0</v>
      </c>
      <c r="DQ124" s="257">
        <f t="shared" si="169"/>
        <v>0</v>
      </c>
      <c r="DR124" s="257">
        <f t="shared" si="170"/>
        <v>0</v>
      </c>
      <c r="DS124" s="257"/>
      <c r="DT124" s="32" t="str">
        <f t="shared" si="171"/>
        <v>BERTAHAP</v>
      </c>
      <c r="DU124" s="259">
        <f t="shared" si="172"/>
        <v>0</v>
      </c>
      <c r="DV124" s="260">
        <v>2</v>
      </c>
      <c r="DW124" s="261"/>
      <c r="DX124" s="257" t="str">
        <f t="shared" si="211"/>
        <v>KR</v>
      </c>
      <c r="DY124" s="261">
        <f t="shared" si="101"/>
        <v>0</v>
      </c>
      <c r="DZ124" s="261">
        <f t="shared" si="101"/>
        <v>0</v>
      </c>
      <c r="EA124" s="261">
        <f t="shared" si="101"/>
        <v>0</v>
      </c>
      <c r="EB124" s="262">
        <f t="shared" si="100"/>
        <v>0</v>
      </c>
      <c r="EC124" s="262">
        <f t="shared" si="100"/>
        <v>0</v>
      </c>
      <c r="ED124" s="261">
        <f t="shared" si="100"/>
        <v>0</v>
      </c>
      <c r="EE124" s="261">
        <f t="shared" si="100"/>
        <v>0</v>
      </c>
      <c r="EF124" s="261">
        <f t="shared" si="190"/>
        <v>0</v>
      </c>
      <c r="EG124" s="51">
        <f t="shared" si="191"/>
        <v>0</v>
      </c>
      <c r="EH124" s="42">
        <f t="shared" si="191"/>
        <v>0</v>
      </c>
      <c r="EI124" s="58">
        <f t="shared" si="173"/>
        <v>0</v>
      </c>
      <c r="EJ124" s="58">
        <f t="shared" si="174"/>
        <v>0</v>
      </c>
      <c r="EK124" s="336">
        <f t="shared" si="175"/>
        <v>0</v>
      </c>
      <c r="EL124" s="131">
        <f t="shared" si="176"/>
        <v>0</v>
      </c>
      <c r="EM124" s="5">
        <f t="shared" si="177"/>
        <v>0</v>
      </c>
      <c r="EN124" s="5">
        <f t="shared" si="178"/>
        <v>0</v>
      </c>
      <c r="EO124" s="266">
        <f t="shared" si="192"/>
        <v>0</v>
      </c>
    </row>
    <row r="125" spans="1:145">
      <c r="A125" s="3">
        <f t="shared" si="179"/>
        <v>86</v>
      </c>
      <c r="B125" s="249">
        <v>2</v>
      </c>
      <c r="C125" s="522"/>
      <c r="D125" s="250" t="s">
        <v>154</v>
      </c>
      <c r="E125" s="251" t="s">
        <v>29</v>
      </c>
      <c r="F125" s="252"/>
      <c r="G125" s="40" t="s">
        <v>74</v>
      </c>
      <c r="H125" s="253">
        <f t="shared" si="127"/>
        <v>85</v>
      </c>
      <c r="I125" s="253">
        <f t="shared" si="128"/>
        <v>74</v>
      </c>
      <c r="J125" s="254">
        <f t="shared" si="129"/>
        <v>27506142.120000001</v>
      </c>
      <c r="K125" s="254">
        <f t="shared" si="130"/>
        <v>1</v>
      </c>
      <c r="L125" s="255">
        <f t="shared" si="131"/>
        <v>1.06</v>
      </c>
      <c r="M125" s="305">
        <f t="shared" si="212"/>
        <v>1.02</v>
      </c>
      <c r="N125" s="257">
        <f t="shared" si="133"/>
        <v>24851779.771825496</v>
      </c>
      <c r="O125" s="257">
        <f t="shared" si="134"/>
        <v>28011926.525916401</v>
      </c>
      <c r="P125" s="257">
        <f t="shared" si="135"/>
        <v>29739640.860144004</v>
      </c>
      <c r="Q125" s="257">
        <f t="shared" si="136"/>
        <v>31573916.83403369</v>
      </c>
      <c r="R125" s="257">
        <f t="shared" si="180"/>
        <v>35468737.038663335</v>
      </c>
      <c r="S125" s="258">
        <f t="shared" si="137"/>
        <v>29739640.860144004</v>
      </c>
      <c r="T125" s="257">
        <f t="shared" si="137"/>
        <v>31573916.83403369</v>
      </c>
      <c r="U125" s="257">
        <f t="shared" si="138"/>
        <v>33521326.93634852</v>
      </c>
      <c r="V125" s="257">
        <f t="shared" si="181"/>
        <v>39851413.463910654</v>
      </c>
      <c r="W125" s="257"/>
      <c r="X125" s="257">
        <f t="shared" si="139"/>
        <v>1839031703.1150868</v>
      </c>
      <c r="Y125" s="257">
        <f t="shared" si="140"/>
        <v>2072882562.9178138</v>
      </c>
      <c r="Z125" s="257">
        <f t="shared" si="141"/>
        <v>2200733423.6506562</v>
      </c>
      <c r="AA125" s="258">
        <f t="shared" si="182"/>
        <v>2336469845.718493</v>
      </c>
      <c r="AB125" s="258">
        <f t="shared" si="183"/>
        <v>2624686540.8610868</v>
      </c>
      <c r="AC125" s="258">
        <f t="shared" si="142"/>
        <v>2200733423.6506562</v>
      </c>
      <c r="AD125" s="257">
        <f t="shared" si="143"/>
        <v>2336469845.718493</v>
      </c>
      <c r="AE125" s="257">
        <f t="shared" si="184"/>
        <v>2480578193.2897906</v>
      </c>
      <c r="AF125" s="257">
        <f t="shared" si="185"/>
        <v>2949004596.3293886</v>
      </c>
      <c r="AG125" s="257"/>
      <c r="AH125" s="32" t="str">
        <f t="shared" si="144"/>
        <v>BERTAHAP</v>
      </c>
      <c r="AI125" s="259">
        <f t="shared" si="145"/>
        <v>0</v>
      </c>
      <c r="AJ125" s="260">
        <v>2</v>
      </c>
      <c r="AK125" s="261"/>
      <c r="AL125" s="257" t="e">
        <f>IF(AK125&gt;#REF!,"LB","KR")</f>
        <v>#REF!</v>
      </c>
      <c r="AM125" s="51">
        <f t="shared" si="146"/>
        <v>2022935000</v>
      </c>
      <c r="AN125" s="51">
        <f t="shared" si="146"/>
        <v>2280171000</v>
      </c>
      <c r="AO125" s="51">
        <f t="shared" si="146"/>
        <v>2420807000</v>
      </c>
      <c r="AP125" s="418">
        <f t="shared" si="146"/>
        <v>2570117000</v>
      </c>
      <c r="AQ125" s="418">
        <f t="shared" si="147"/>
        <v>2420807000</v>
      </c>
      <c r="AR125" s="51">
        <f t="shared" si="147"/>
        <v>2570117000</v>
      </c>
      <c r="AS125" s="51">
        <f t="shared" si="147"/>
        <v>2728637000</v>
      </c>
      <c r="AT125" s="42"/>
      <c r="AU125" s="42"/>
      <c r="AV125" s="297">
        <f t="shared" si="186"/>
        <v>-1273534.3801559955</v>
      </c>
      <c r="AW125" s="297"/>
      <c r="AX125" s="297"/>
      <c r="AY125" s="297"/>
      <c r="AZ125" s="297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3"/>
      <c r="BY125" s="429"/>
      <c r="BZ125" s="424" t="str">
        <f t="shared" si="213"/>
        <v>2BR-5</v>
      </c>
      <c r="CA125" s="425" t="str">
        <f t="shared" si="214"/>
        <v>05</v>
      </c>
      <c r="CB125" s="424">
        <f t="shared" si="215"/>
        <v>85</v>
      </c>
      <c r="CC125" s="424">
        <f t="shared" si="215"/>
        <v>74</v>
      </c>
      <c r="CD125" s="424">
        <f t="shared" si="216"/>
        <v>29739640.860144004</v>
      </c>
      <c r="CE125" s="424">
        <f t="shared" si="217"/>
        <v>2022935000</v>
      </c>
      <c r="CF125" s="424">
        <f t="shared" si="217"/>
        <v>2280171000</v>
      </c>
      <c r="CG125" s="424">
        <f t="shared" si="217"/>
        <v>2420807000</v>
      </c>
      <c r="CH125" s="424">
        <f t="shared" si="217"/>
        <v>2570117000</v>
      </c>
      <c r="CI125" s="424">
        <f t="shared" si="218"/>
        <v>2728637000</v>
      </c>
      <c r="CJ125" s="42"/>
      <c r="CK125" s="418">
        <f t="shared" si="188"/>
        <v>2728635954.0171294</v>
      </c>
      <c r="CL125" s="42">
        <f t="shared" si="189"/>
        <v>2566056000</v>
      </c>
      <c r="CM125" s="42">
        <f t="shared" si="189"/>
        <v>2724325000</v>
      </c>
      <c r="CN125" s="43">
        <f t="shared" si="148"/>
        <v>38490840</v>
      </c>
      <c r="CO125" s="43">
        <f t="shared" si="149"/>
        <v>27243250</v>
      </c>
      <c r="CP125" s="43">
        <f t="shared" si="150"/>
        <v>60520175</v>
      </c>
      <c r="CQ125" s="43">
        <f t="shared" si="151"/>
        <v>53544104.166666664</v>
      </c>
      <c r="CR125" s="420">
        <f t="shared" si="152"/>
        <v>2892356000</v>
      </c>
      <c r="CT125" s="250" t="s">
        <v>155</v>
      </c>
      <c r="CU125" s="251" t="s">
        <v>35</v>
      </c>
      <c r="CV125" s="252"/>
      <c r="CW125" s="40" t="s">
        <v>42</v>
      </c>
      <c r="CX125" s="253">
        <f t="shared" si="153"/>
        <v>0</v>
      </c>
      <c r="CY125" s="253">
        <f t="shared" si="154"/>
        <v>0</v>
      </c>
      <c r="CZ125" s="254">
        <f t="shared" si="155"/>
        <v>27506142.120000001</v>
      </c>
      <c r="DA125" s="254">
        <f t="shared" si="156"/>
        <v>0</v>
      </c>
      <c r="DB125" s="255">
        <f t="shared" si="157"/>
        <v>0</v>
      </c>
      <c r="DC125" s="256">
        <f t="shared" si="219"/>
        <v>0</v>
      </c>
      <c r="DD125" s="257">
        <f t="shared" si="158"/>
        <v>24851779.771825496</v>
      </c>
      <c r="DE125" s="257">
        <f t="shared" si="159"/>
        <v>28011926.525916401</v>
      </c>
      <c r="DF125" s="257">
        <f t="shared" si="160"/>
        <v>0</v>
      </c>
      <c r="DG125" s="257">
        <f t="shared" si="161"/>
        <v>31573916.83403369</v>
      </c>
      <c r="DH125" s="258">
        <f t="shared" si="162"/>
        <v>0</v>
      </c>
      <c r="DI125" s="257">
        <f t="shared" si="162"/>
        <v>31573916.83403369</v>
      </c>
      <c r="DJ125" s="257">
        <f t="shared" si="163"/>
        <v>33521326.93634852</v>
      </c>
      <c r="DK125" s="257"/>
      <c r="DL125" s="257">
        <f t="shared" si="164"/>
        <v>0</v>
      </c>
      <c r="DM125" s="257">
        <f t="shared" si="165"/>
        <v>0</v>
      </c>
      <c r="DN125" s="257">
        <f t="shared" si="166"/>
        <v>0</v>
      </c>
      <c r="DO125" s="258">
        <f t="shared" si="167"/>
        <v>0</v>
      </c>
      <c r="DP125" s="258">
        <f t="shared" si="168"/>
        <v>0</v>
      </c>
      <c r="DQ125" s="257">
        <f t="shared" si="169"/>
        <v>0</v>
      </c>
      <c r="DR125" s="257">
        <f t="shared" si="170"/>
        <v>0</v>
      </c>
      <c r="DS125" s="257"/>
      <c r="DT125" s="32" t="str">
        <f t="shared" si="171"/>
        <v>BERTAHAP</v>
      </c>
      <c r="DU125" s="259">
        <f t="shared" si="172"/>
        <v>0</v>
      </c>
      <c r="DV125" s="260">
        <v>2</v>
      </c>
      <c r="DW125" s="261"/>
      <c r="DX125" s="257" t="str">
        <f t="shared" si="211"/>
        <v>KR</v>
      </c>
      <c r="DY125" s="261">
        <f t="shared" si="101"/>
        <v>0</v>
      </c>
      <c r="DZ125" s="261">
        <f t="shared" si="101"/>
        <v>0</v>
      </c>
      <c r="EA125" s="261">
        <f t="shared" si="101"/>
        <v>0</v>
      </c>
      <c r="EB125" s="262">
        <f t="shared" si="100"/>
        <v>0</v>
      </c>
      <c r="EC125" s="262">
        <f t="shared" si="100"/>
        <v>0</v>
      </c>
      <c r="ED125" s="261">
        <f t="shared" si="100"/>
        <v>0</v>
      </c>
      <c r="EE125" s="261">
        <f t="shared" si="100"/>
        <v>0</v>
      </c>
      <c r="EF125" s="261">
        <f t="shared" si="190"/>
        <v>0</v>
      </c>
      <c r="EG125" s="51">
        <f t="shared" si="191"/>
        <v>0</v>
      </c>
      <c r="EH125" s="42">
        <f t="shared" si="191"/>
        <v>0</v>
      </c>
      <c r="EI125" s="58">
        <f t="shared" si="173"/>
        <v>0</v>
      </c>
      <c r="EJ125" s="58">
        <f t="shared" si="174"/>
        <v>0</v>
      </c>
      <c r="EK125" s="336">
        <f t="shared" si="175"/>
        <v>0</v>
      </c>
      <c r="EL125" s="131">
        <f t="shared" si="176"/>
        <v>0</v>
      </c>
      <c r="EM125" s="5">
        <f t="shared" si="177"/>
        <v>0</v>
      </c>
      <c r="EN125" s="5">
        <f t="shared" si="178"/>
        <v>0</v>
      </c>
      <c r="EO125" s="266">
        <f t="shared" si="192"/>
        <v>0</v>
      </c>
    </row>
    <row r="126" spans="1:145">
      <c r="A126" s="3">
        <f t="shared" si="179"/>
        <v>87</v>
      </c>
      <c r="B126" s="249">
        <v>3</v>
      </c>
      <c r="C126" s="522"/>
      <c r="D126" s="250" t="s">
        <v>154</v>
      </c>
      <c r="E126" s="251" t="s">
        <v>44</v>
      </c>
      <c r="F126" s="252"/>
      <c r="G126" s="40" t="s">
        <v>60</v>
      </c>
      <c r="H126" s="253">
        <f t="shared" si="127"/>
        <v>101</v>
      </c>
      <c r="I126" s="253">
        <f t="shared" si="128"/>
        <v>90</v>
      </c>
      <c r="J126" s="254">
        <f t="shared" si="129"/>
        <v>27506142.120000001</v>
      </c>
      <c r="K126" s="254">
        <f t="shared" si="130"/>
        <v>1</v>
      </c>
      <c r="L126" s="255">
        <f t="shared" si="131"/>
        <v>1.06</v>
      </c>
      <c r="M126" s="305">
        <f t="shared" si="212"/>
        <v>1.02</v>
      </c>
      <c r="N126" s="257">
        <f t="shared" si="133"/>
        <v>24851779.771825496</v>
      </c>
      <c r="O126" s="257">
        <f t="shared" si="134"/>
        <v>28011926.525916401</v>
      </c>
      <c r="P126" s="257">
        <f t="shared" si="135"/>
        <v>29739640.860144004</v>
      </c>
      <c r="Q126" s="257">
        <f t="shared" si="136"/>
        <v>31573916.83403369</v>
      </c>
      <c r="R126" s="257">
        <f t="shared" si="180"/>
        <v>35468737.038663335</v>
      </c>
      <c r="S126" s="258">
        <f t="shared" si="137"/>
        <v>29739640.860144004</v>
      </c>
      <c r="T126" s="257">
        <f t="shared" si="137"/>
        <v>31573916.83403369</v>
      </c>
      <c r="U126" s="257">
        <f t="shared" si="138"/>
        <v>33521326.93634852</v>
      </c>
      <c r="V126" s="257">
        <f t="shared" si="181"/>
        <v>39851413.463910654</v>
      </c>
      <c r="W126" s="257"/>
      <c r="X126" s="257">
        <f t="shared" si="139"/>
        <v>2236660179.4642944</v>
      </c>
      <c r="Y126" s="257">
        <f t="shared" si="140"/>
        <v>2521073387.3324761</v>
      </c>
      <c r="Z126" s="257">
        <f t="shared" si="141"/>
        <v>2676567677.4129605</v>
      </c>
      <c r="AA126" s="258">
        <f t="shared" si="182"/>
        <v>2841652515.0630322</v>
      </c>
      <c r="AB126" s="258">
        <f t="shared" si="183"/>
        <v>3192186333.4797001</v>
      </c>
      <c r="AC126" s="258">
        <f t="shared" si="142"/>
        <v>2676567677.4129605</v>
      </c>
      <c r="AD126" s="257">
        <f t="shared" si="143"/>
        <v>2841652515.0630322</v>
      </c>
      <c r="AE126" s="257">
        <f t="shared" si="184"/>
        <v>3016919424.2713666</v>
      </c>
      <c r="AF126" s="257">
        <f t="shared" si="185"/>
        <v>3586627211.7519588</v>
      </c>
      <c r="AG126" s="257"/>
      <c r="AH126" s="32" t="str">
        <f t="shared" si="144"/>
        <v>BERTAHAP</v>
      </c>
      <c r="AI126" s="259">
        <f t="shared" si="145"/>
        <v>0</v>
      </c>
      <c r="AJ126" s="260">
        <v>2</v>
      </c>
      <c r="AK126" s="261"/>
      <c r="AL126" s="257" t="e">
        <f>IF(AK126&gt;#REF!,"LB","KR")</f>
        <v>#REF!</v>
      </c>
      <c r="AM126" s="51">
        <f t="shared" si="146"/>
        <v>2460327000</v>
      </c>
      <c r="AN126" s="51">
        <f t="shared" si="146"/>
        <v>2773181000</v>
      </c>
      <c r="AO126" s="51">
        <f t="shared" si="146"/>
        <v>2944225000</v>
      </c>
      <c r="AP126" s="418">
        <f t="shared" si="146"/>
        <v>3125818000</v>
      </c>
      <c r="AQ126" s="418">
        <f t="shared" si="147"/>
        <v>2944225000</v>
      </c>
      <c r="AR126" s="51">
        <f t="shared" si="147"/>
        <v>3125818000</v>
      </c>
      <c r="AS126" s="51">
        <f t="shared" si="147"/>
        <v>3318612000</v>
      </c>
      <c r="AT126" s="42"/>
      <c r="AU126" s="42"/>
      <c r="AV126" s="297">
        <f t="shared" si="186"/>
        <v>-1273534.3801559955</v>
      </c>
      <c r="AW126" s="297"/>
      <c r="AX126" s="297"/>
      <c r="AY126" s="297"/>
      <c r="AZ126" s="297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"/>
      <c r="BX126" s="423"/>
      <c r="BY126" s="429"/>
      <c r="BZ126" s="424" t="str">
        <f t="shared" si="213"/>
        <v>2BR-7</v>
      </c>
      <c r="CA126" s="425" t="str">
        <f t="shared" si="214"/>
        <v>07</v>
      </c>
      <c r="CB126" s="424">
        <f t="shared" si="215"/>
        <v>101</v>
      </c>
      <c r="CC126" s="424">
        <f t="shared" si="215"/>
        <v>90</v>
      </c>
      <c r="CD126" s="424">
        <f t="shared" si="216"/>
        <v>29739640.860144004</v>
      </c>
      <c r="CE126" s="424">
        <f t="shared" si="217"/>
        <v>2460327000</v>
      </c>
      <c r="CF126" s="424">
        <f t="shared" si="217"/>
        <v>2773181000</v>
      </c>
      <c r="CG126" s="424">
        <f t="shared" si="217"/>
        <v>2944225000</v>
      </c>
      <c r="CH126" s="424">
        <f t="shared" si="217"/>
        <v>3125818000</v>
      </c>
      <c r="CI126" s="424">
        <f t="shared" si="218"/>
        <v>3318612000</v>
      </c>
      <c r="CJ126" s="42"/>
      <c r="CK126" s="418">
        <f t="shared" si="188"/>
        <v>3318611324.1202307</v>
      </c>
      <c r="CL126" s="42">
        <f t="shared" si="189"/>
        <v>3120879000</v>
      </c>
      <c r="CM126" s="42">
        <f t="shared" si="189"/>
        <v>3313368000</v>
      </c>
      <c r="CN126" s="43">
        <f t="shared" si="148"/>
        <v>46813185</v>
      </c>
      <c r="CO126" s="43">
        <f t="shared" si="149"/>
        <v>33133680</v>
      </c>
      <c r="CP126" s="43">
        <f t="shared" si="150"/>
        <v>73605625</v>
      </c>
      <c r="CQ126" s="43">
        <f t="shared" si="151"/>
        <v>65121208.333333336</v>
      </c>
      <c r="CR126" s="420">
        <f t="shared" si="152"/>
        <v>3517730000</v>
      </c>
      <c r="CT126" s="250" t="s">
        <v>155</v>
      </c>
      <c r="CU126" s="251" t="s">
        <v>41</v>
      </c>
      <c r="CV126" s="252"/>
      <c r="CW126" s="40" t="s">
        <v>45</v>
      </c>
      <c r="CX126" s="253">
        <f t="shared" si="153"/>
        <v>0</v>
      </c>
      <c r="CY126" s="253">
        <f t="shared" si="154"/>
        <v>0</v>
      </c>
      <c r="CZ126" s="254">
        <f t="shared" si="155"/>
        <v>27506142.120000001</v>
      </c>
      <c r="DA126" s="254">
        <f t="shared" si="156"/>
        <v>0</v>
      </c>
      <c r="DB126" s="255">
        <f t="shared" si="157"/>
        <v>0</v>
      </c>
      <c r="DC126" s="256">
        <f t="shared" si="219"/>
        <v>0</v>
      </c>
      <c r="DD126" s="257">
        <f t="shared" si="158"/>
        <v>24851779.771825496</v>
      </c>
      <c r="DE126" s="257">
        <f t="shared" si="159"/>
        <v>28011926.525916401</v>
      </c>
      <c r="DF126" s="257">
        <f t="shared" si="160"/>
        <v>0</v>
      </c>
      <c r="DG126" s="257">
        <f t="shared" si="161"/>
        <v>31573916.83403369</v>
      </c>
      <c r="DH126" s="258">
        <f t="shared" si="162"/>
        <v>0</v>
      </c>
      <c r="DI126" s="257">
        <f t="shared" si="162"/>
        <v>31573916.83403369</v>
      </c>
      <c r="DJ126" s="257">
        <f t="shared" si="163"/>
        <v>33521326.93634852</v>
      </c>
      <c r="DK126" s="257"/>
      <c r="DL126" s="257">
        <f t="shared" si="164"/>
        <v>0</v>
      </c>
      <c r="DM126" s="257">
        <f t="shared" si="165"/>
        <v>0</v>
      </c>
      <c r="DN126" s="257">
        <f t="shared" si="166"/>
        <v>0</v>
      </c>
      <c r="DO126" s="258">
        <f t="shared" si="167"/>
        <v>0</v>
      </c>
      <c r="DP126" s="258">
        <f t="shared" si="168"/>
        <v>0</v>
      </c>
      <c r="DQ126" s="257">
        <f t="shared" si="169"/>
        <v>0</v>
      </c>
      <c r="DR126" s="257">
        <f t="shared" si="170"/>
        <v>0</v>
      </c>
      <c r="DS126" s="257"/>
      <c r="DT126" s="32" t="str">
        <f t="shared" si="171"/>
        <v>BERTAHAP</v>
      </c>
      <c r="DU126" s="259">
        <f t="shared" si="172"/>
        <v>0</v>
      </c>
      <c r="DV126" s="260">
        <v>2</v>
      </c>
      <c r="DW126" s="261"/>
      <c r="DX126" s="257" t="str">
        <f t="shared" si="211"/>
        <v>KR</v>
      </c>
      <c r="DY126" s="261">
        <f t="shared" si="101"/>
        <v>0</v>
      </c>
      <c r="DZ126" s="261">
        <f t="shared" si="101"/>
        <v>0</v>
      </c>
      <c r="EA126" s="261">
        <f t="shared" si="101"/>
        <v>0</v>
      </c>
      <c r="EB126" s="262">
        <f t="shared" si="100"/>
        <v>0</v>
      </c>
      <c r="EC126" s="262">
        <f t="shared" si="100"/>
        <v>0</v>
      </c>
      <c r="ED126" s="261">
        <f t="shared" si="100"/>
        <v>0</v>
      </c>
      <c r="EE126" s="261">
        <f t="shared" si="100"/>
        <v>0</v>
      </c>
      <c r="EF126" s="261">
        <f t="shared" si="190"/>
        <v>0</v>
      </c>
      <c r="EG126" s="51">
        <f t="shared" si="191"/>
        <v>0</v>
      </c>
      <c r="EH126" s="42">
        <f t="shared" si="191"/>
        <v>0</v>
      </c>
      <c r="EI126" s="58">
        <f t="shared" si="173"/>
        <v>0</v>
      </c>
      <c r="EJ126" s="58">
        <f t="shared" si="174"/>
        <v>0</v>
      </c>
      <c r="EK126" s="336">
        <f t="shared" si="175"/>
        <v>0</v>
      </c>
      <c r="EL126" s="131">
        <f t="shared" si="176"/>
        <v>0</v>
      </c>
      <c r="EM126" s="5">
        <f t="shared" si="177"/>
        <v>0</v>
      </c>
      <c r="EN126" s="5">
        <f t="shared" si="178"/>
        <v>0</v>
      </c>
      <c r="EO126" s="266">
        <f t="shared" si="192"/>
        <v>0</v>
      </c>
    </row>
    <row r="127" spans="1:145">
      <c r="A127" s="3">
        <f t="shared" si="179"/>
        <v>88</v>
      </c>
      <c r="B127" s="249">
        <v>4</v>
      </c>
      <c r="C127" s="522"/>
      <c r="D127" s="250" t="s">
        <v>154</v>
      </c>
      <c r="E127" s="285">
        <v>11</v>
      </c>
      <c r="F127" s="252"/>
      <c r="G127" s="40" t="s">
        <v>62</v>
      </c>
      <c r="H127" s="253">
        <f t="shared" si="127"/>
        <v>101</v>
      </c>
      <c r="I127" s="253">
        <f t="shared" si="128"/>
        <v>90</v>
      </c>
      <c r="J127" s="254">
        <f t="shared" si="129"/>
        <v>27506142.120000001</v>
      </c>
      <c r="K127" s="254">
        <f t="shared" si="130"/>
        <v>1</v>
      </c>
      <c r="L127" s="255">
        <f t="shared" si="131"/>
        <v>1.06</v>
      </c>
      <c r="M127" s="305">
        <f t="shared" si="212"/>
        <v>1.02</v>
      </c>
      <c r="N127" s="257">
        <f t="shared" si="133"/>
        <v>24851779.771825496</v>
      </c>
      <c r="O127" s="257">
        <f t="shared" si="134"/>
        <v>28011926.525916401</v>
      </c>
      <c r="P127" s="257">
        <f t="shared" si="135"/>
        <v>29739640.860144004</v>
      </c>
      <c r="Q127" s="257">
        <f t="shared" si="136"/>
        <v>31573916.83403369</v>
      </c>
      <c r="R127" s="257">
        <f t="shared" si="180"/>
        <v>35468737.038663335</v>
      </c>
      <c r="S127" s="258">
        <f t="shared" si="137"/>
        <v>29739640.860144004</v>
      </c>
      <c r="T127" s="257">
        <f t="shared" si="137"/>
        <v>31573916.83403369</v>
      </c>
      <c r="U127" s="257">
        <f t="shared" si="138"/>
        <v>33521326.93634852</v>
      </c>
      <c r="V127" s="257">
        <f t="shared" si="181"/>
        <v>39851413.463910654</v>
      </c>
      <c r="W127" s="257"/>
      <c r="X127" s="257">
        <f t="shared" si="139"/>
        <v>2236660179.4642944</v>
      </c>
      <c r="Y127" s="257">
        <f t="shared" si="140"/>
        <v>2521073387.3324761</v>
      </c>
      <c r="Z127" s="257">
        <f t="shared" si="141"/>
        <v>2676567677.4129605</v>
      </c>
      <c r="AA127" s="258">
        <f t="shared" si="182"/>
        <v>2841652515.0630322</v>
      </c>
      <c r="AB127" s="258">
        <f t="shared" si="183"/>
        <v>3192186333.4797001</v>
      </c>
      <c r="AC127" s="258">
        <f t="shared" si="142"/>
        <v>2676567677.4129605</v>
      </c>
      <c r="AD127" s="257">
        <f t="shared" si="143"/>
        <v>2841652515.0630322</v>
      </c>
      <c r="AE127" s="257">
        <f t="shared" si="184"/>
        <v>3016919424.2713666</v>
      </c>
      <c r="AF127" s="257">
        <f t="shared" si="185"/>
        <v>3586627211.7519588</v>
      </c>
      <c r="AG127" s="257"/>
      <c r="AH127" s="32" t="str">
        <f t="shared" si="144"/>
        <v>BERTAHAP</v>
      </c>
      <c r="AI127" s="259">
        <f t="shared" si="145"/>
        <v>0</v>
      </c>
      <c r="AJ127" s="260">
        <v>2</v>
      </c>
      <c r="AK127" s="261"/>
      <c r="AL127" s="257" t="e">
        <f>IF(AK127&gt;#REF!,"LB","KR")</f>
        <v>#REF!</v>
      </c>
      <c r="AM127" s="51">
        <f t="shared" si="146"/>
        <v>2460327000</v>
      </c>
      <c r="AN127" s="51">
        <f t="shared" si="146"/>
        <v>2773181000</v>
      </c>
      <c r="AO127" s="51">
        <f t="shared" si="146"/>
        <v>2944225000</v>
      </c>
      <c r="AP127" s="418">
        <f t="shared" si="146"/>
        <v>3125818000</v>
      </c>
      <c r="AQ127" s="418">
        <f t="shared" si="147"/>
        <v>2944225000</v>
      </c>
      <c r="AR127" s="51">
        <f t="shared" si="147"/>
        <v>3125818000</v>
      </c>
      <c r="AS127" s="51">
        <f t="shared" si="147"/>
        <v>3318612000</v>
      </c>
      <c r="AT127" s="42"/>
      <c r="AU127" s="42"/>
      <c r="AV127" s="297">
        <f t="shared" si="186"/>
        <v>-1273534.3801559955</v>
      </c>
      <c r="AW127" s="297"/>
      <c r="AX127" s="297"/>
      <c r="AY127" s="297"/>
      <c r="AZ127" s="297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3"/>
      <c r="BY127" s="424"/>
      <c r="BZ127" s="424" t="str">
        <f t="shared" si="213"/>
        <v>2BR-9</v>
      </c>
      <c r="CA127" s="425" t="str">
        <f t="shared" si="214"/>
        <v>09</v>
      </c>
      <c r="CB127" s="424">
        <f t="shared" si="215"/>
        <v>101</v>
      </c>
      <c r="CC127" s="424">
        <f t="shared" si="215"/>
        <v>90</v>
      </c>
      <c r="CD127" s="424">
        <f t="shared" si="216"/>
        <v>29739640.860144004</v>
      </c>
      <c r="CE127" s="424">
        <f t="shared" si="217"/>
        <v>2460327000</v>
      </c>
      <c r="CF127" s="424">
        <f t="shared" si="217"/>
        <v>2773181000</v>
      </c>
      <c r="CG127" s="424">
        <f t="shared" si="217"/>
        <v>2944225000</v>
      </c>
      <c r="CH127" s="424">
        <f t="shared" si="217"/>
        <v>3125818000</v>
      </c>
      <c r="CI127" s="424">
        <f t="shared" si="218"/>
        <v>3318612000</v>
      </c>
      <c r="CJ127" s="42"/>
      <c r="CK127" s="418">
        <f t="shared" si="188"/>
        <v>3318611324.1202307</v>
      </c>
      <c r="CL127" s="42">
        <f t="shared" si="189"/>
        <v>3120879000</v>
      </c>
      <c r="CM127" s="42">
        <f t="shared" si="189"/>
        <v>3313368000</v>
      </c>
      <c r="CN127" s="43">
        <f t="shared" si="148"/>
        <v>46813185</v>
      </c>
      <c r="CO127" s="43">
        <f t="shared" si="149"/>
        <v>33133680</v>
      </c>
      <c r="CP127" s="43">
        <f t="shared" si="150"/>
        <v>73605625</v>
      </c>
      <c r="CQ127" s="43">
        <f t="shared" si="151"/>
        <v>65121208.333333336</v>
      </c>
      <c r="CR127" s="420">
        <f t="shared" si="152"/>
        <v>3517730000</v>
      </c>
      <c r="CT127" s="250" t="s">
        <v>155</v>
      </c>
      <c r="CU127" s="251">
        <v>10</v>
      </c>
      <c r="CV127" s="252"/>
      <c r="CW127" s="40" t="s">
        <v>48</v>
      </c>
      <c r="CX127" s="253">
        <f t="shared" si="153"/>
        <v>0</v>
      </c>
      <c r="CY127" s="253">
        <f t="shared" si="154"/>
        <v>0</v>
      </c>
      <c r="CZ127" s="254">
        <f t="shared" si="155"/>
        <v>27506142.120000001</v>
      </c>
      <c r="DA127" s="254">
        <f t="shared" si="156"/>
        <v>0</v>
      </c>
      <c r="DB127" s="255">
        <f t="shared" si="157"/>
        <v>0</v>
      </c>
      <c r="DC127" s="256">
        <f t="shared" si="219"/>
        <v>0</v>
      </c>
      <c r="DD127" s="257">
        <f t="shared" si="158"/>
        <v>24851779.771825496</v>
      </c>
      <c r="DE127" s="257">
        <f t="shared" si="159"/>
        <v>28011926.525916401</v>
      </c>
      <c r="DF127" s="257">
        <f t="shared" si="160"/>
        <v>0</v>
      </c>
      <c r="DG127" s="257">
        <f t="shared" si="161"/>
        <v>31573916.83403369</v>
      </c>
      <c r="DH127" s="258">
        <f t="shared" si="162"/>
        <v>0</v>
      </c>
      <c r="DI127" s="257">
        <f t="shared" si="162"/>
        <v>31573916.83403369</v>
      </c>
      <c r="DJ127" s="257">
        <f t="shared" si="163"/>
        <v>33521326.93634852</v>
      </c>
      <c r="DK127" s="257"/>
      <c r="DL127" s="257">
        <f t="shared" si="164"/>
        <v>0</v>
      </c>
      <c r="DM127" s="257">
        <f t="shared" si="165"/>
        <v>0</v>
      </c>
      <c r="DN127" s="257">
        <f t="shared" si="166"/>
        <v>0</v>
      </c>
      <c r="DO127" s="258">
        <f t="shared" si="167"/>
        <v>0</v>
      </c>
      <c r="DP127" s="258">
        <f t="shared" si="168"/>
        <v>0</v>
      </c>
      <c r="DQ127" s="257">
        <f t="shared" si="169"/>
        <v>0</v>
      </c>
      <c r="DR127" s="257">
        <f t="shared" si="170"/>
        <v>0</v>
      </c>
      <c r="DS127" s="257"/>
      <c r="DT127" s="32" t="str">
        <f t="shared" si="171"/>
        <v>BERTAHAP</v>
      </c>
      <c r="DU127" s="259">
        <f t="shared" si="172"/>
        <v>0</v>
      </c>
      <c r="DV127" s="260">
        <v>2</v>
      </c>
      <c r="DW127" s="261"/>
      <c r="DX127" s="257" t="str">
        <f t="shared" si="211"/>
        <v>KR</v>
      </c>
      <c r="DY127" s="261">
        <f t="shared" si="101"/>
        <v>0</v>
      </c>
      <c r="DZ127" s="261">
        <f t="shared" si="101"/>
        <v>0</v>
      </c>
      <c r="EA127" s="261">
        <f t="shared" si="101"/>
        <v>0</v>
      </c>
      <c r="EB127" s="262">
        <f t="shared" si="100"/>
        <v>0</v>
      </c>
      <c r="EC127" s="262">
        <f t="shared" si="100"/>
        <v>0</v>
      </c>
      <c r="ED127" s="261">
        <f t="shared" si="100"/>
        <v>0</v>
      </c>
      <c r="EE127" s="261">
        <f t="shared" si="100"/>
        <v>0</v>
      </c>
      <c r="EF127" s="261">
        <f t="shared" si="190"/>
        <v>0</v>
      </c>
      <c r="EG127" s="51">
        <f t="shared" si="191"/>
        <v>0</v>
      </c>
      <c r="EH127" s="42">
        <f t="shared" si="191"/>
        <v>0</v>
      </c>
      <c r="EI127" s="58">
        <f t="shared" si="173"/>
        <v>0</v>
      </c>
      <c r="EJ127" s="58">
        <f t="shared" si="174"/>
        <v>0</v>
      </c>
      <c r="EK127" s="336">
        <f t="shared" si="175"/>
        <v>0</v>
      </c>
      <c r="EL127" s="131">
        <f t="shared" si="176"/>
        <v>0</v>
      </c>
      <c r="EM127" s="5">
        <f t="shared" si="177"/>
        <v>0</v>
      </c>
      <c r="EN127" s="5">
        <f t="shared" si="178"/>
        <v>0</v>
      </c>
      <c r="EO127" s="266">
        <f t="shared" si="192"/>
        <v>0</v>
      </c>
    </row>
    <row r="128" spans="1:145">
      <c r="A128" s="3">
        <f t="shared" si="179"/>
        <v>89</v>
      </c>
      <c r="B128" s="249">
        <v>5</v>
      </c>
      <c r="C128" s="522"/>
      <c r="D128" s="250" t="s">
        <v>154</v>
      </c>
      <c r="E128" s="285">
        <v>15</v>
      </c>
      <c r="F128" s="252"/>
      <c r="G128" s="40" t="s">
        <v>64</v>
      </c>
      <c r="H128" s="253">
        <f t="shared" si="127"/>
        <v>101</v>
      </c>
      <c r="I128" s="253">
        <f t="shared" si="128"/>
        <v>90</v>
      </c>
      <c r="J128" s="254">
        <f t="shared" si="129"/>
        <v>27506142.120000001</v>
      </c>
      <c r="K128" s="254">
        <f t="shared" si="130"/>
        <v>1</v>
      </c>
      <c r="L128" s="255">
        <f t="shared" si="131"/>
        <v>1.06</v>
      </c>
      <c r="M128" s="305">
        <f t="shared" si="212"/>
        <v>1.02</v>
      </c>
      <c r="N128" s="257">
        <f t="shared" si="133"/>
        <v>24851779.771825496</v>
      </c>
      <c r="O128" s="257">
        <f t="shared" si="134"/>
        <v>28011926.525916401</v>
      </c>
      <c r="P128" s="257">
        <f t="shared" si="135"/>
        <v>29739640.860144004</v>
      </c>
      <c r="Q128" s="257">
        <f t="shared" si="136"/>
        <v>31573916.83403369</v>
      </c>
      <c r="R128" s="257">
        <f t="shared" si="180"/>
        <v>35468737.038663335</v>
      </c>
      <c r="S128" s="258">
        <f t="shared" si="137"/>
        <v>29739640.860144004</v>
      </c>
      <c r="T128" s="257">
        <f t="shared" si="137"/>
        <v>31573916.83403369</v>
      </c>
      <c r="U128" s="257">
        <f t="shared" si="138"/>
        <v>33521326.93634852</v>
      </c>
      <c r="V128" s="257">
        <f t="shared" si="181"/>
        <v>39851413.463910654</v>
      </c>
      <c r="W128" s="257"/>
      <c r="X128" s="257">
        <f t="shared" si="139"/>
        <v>2236660179.4642944</v>
      </c>
      <c r="Y128" s="257">
        <f t="shared" si="140"/>
        <v>2521073387.3324761</v>
      </c>
      <c r="Z128" s="257">
        <f t="shared" si="141"/>
        <v>2676567677.4129605</v>
      </c>
      <c r="AA128" s="258">
        <f t="shared" si="182"/>
        <v>2841652515.0630322</v>
      </c>
      <c r="AB128" s="258">
        <f t="shared" si="183"/>
        <v>3192186333.4797001</v>
      </c>
      <c r="AC128" s="258">
        <f t="shared" si="142"/>
        <v>2676567677.4129605</v>
      </c>
      <c r="AD128" s="257">
        <f t="shared" si="143"/>
        <v>2841652515.0630322</v>
      </c>
      <c r="AE128" s="257">
        <f t="shared" si="184"/>
        <v>3016919424.2713666</v>
      </c>
      <c r="AF128" s="257">
        <f t="shared" si="185"/>
        <v>3586627211.7519588</v>
      </c>
      <c r="AG128" s="257"/>
      <c r="AH128" s="32" t="str">
        <f t="shared" si="144"/>
        <v>BERTAHAP</v>
      </c>
      <c r="AI128" s="259">
        <f t="shared" si="145"/>
        <v>0</v>
      </c>
      <c r="AJ128" s="260">
        <v>2</v>
      </c>
      <c r="AK128" s="261"/>
      <c r="AL128" s="257" t="e">
        <f>IF(AK128&gt;#REF!,"LB","KR")</f>
        <v>#REF!</v>
      </c>
      <c r="AM128" s="51">
        <f t="shared" si="146"/>
        <v>2460327000</v>
      </c>
      <c r="AN128" s="51">
        <f t="shared" si="146"/>
        <v>2773181000</v>
      </c>
      <c r="AO128" s="51">
        <f t="shared" si="146"/>
        <v>2944225000</v>
      </c>
      <c r="AP128" s="418">
        <f t="shared" si="146"/>
        <v>3125818000</v>
      </c>
      <c r="AQ128" s="418">
        <f t="shared" si="147"/>
        <v>2944225000</v>
      </c>
      <c r="AR128" s="51">
        <f t="shared" si="147"/>
        <v>3125818000</v>
      </c>
      <c r="AS128" s="51">
        <f t="shared" si="147"/>
        <v>3318612000</v>
      </c>
      <c r="AT128" s="42"/>
      <c r="AU128" s="42"/>
      <c r="AV128" s="297">
        <f t="shared" si="186"/>
        <v>-1273534.3801559955</v>
      </c>
      <c r="AW128" s="297"/>
      <c r="AX128" s="297"/>
      <c r="AY128" s="297"/>
      <c r="AZ128" s="297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"/>
      <c r="BX128" s="423"/>
      <c r="BY128" s="424"/>
      <c r="BZ128" s="424" t="str">
        <f t="shared" si="213"/>
        <v>2BR-11</v>
      </c>
      <c r="CA128" s="425">
        <f t="shared" si="214"/>
        <v>11</v>
      </c>
      <c r="CB128" s="424">
        <f t="shared" si="215"/>
        <v>101</v>
      </c>
      <c r="CC128" s="424">
        <f t="shared" si="215"/>
        <v>90</v>
      </c>
      <c r="CD128" s="424">
        <f t="shared" si="216"/>
        <v>29739640.860144004</v>
      </c>
      <c r="CE128" s="424">
        <f t="shared" si="217"/>
        <v>2460327000</v>
      </c>
      <c r="CF128" s="424">
        <f t="shared" si="217"/>
        <v>2773181000</v>
      </c>
      <c r="CG128" s="424">
        <f t="shared" si="217"/>
        <v>2944225000</v>
      </c>
      <c r="CH128" s="424">
        <f t="shared" si="217"/>
        <v>3125818000</v>
      </c>
      <c r="CI128" s="424">
        <f t="shared" si="218"/>
        <v>3318612000</v>
      </c>
      <c r="CJ128" s="42"/>
      <c r="CK128" s="418">
        <f t="shared" si="188"/>
        <v>3318611324.1202307</v>
      </c>
      <c r="CL128" s="42">
        <f t="shared" si="189"/>
        <v>3120879000</v>
      </c>
      <c r="CM128" s="42">
        <f t="shared" si="189"/>
        <v>3313368000</v>
      </c>
      <c r="CN128" s="43">
        <f t="shared" si="148"/>
        <v>46813185</v>
      </c>
      <c r="CO128" s="43">
        <f t="shared" si="149"/>
        <v>33133680</v>
      </c>
      <c r="CP128" s="43">
        <f t="shared" si="150"/>
        <v>73605625</v>
      </c>
      <c r="CQ128" s="43">
        <f t="shared" si="151"/>
        <v>65121208.333333336</v>
      </c>
      <c r="CR128" s="420">
        <f t="shared" si="152"/>
        <v>3517730000</v>
      </c>
      <c r="CT128" s="250" t="s">
        <v>155</v>
      </c>
      <c r="CU128" s="285">
        <v>12</v>
      </c>
      <c r="CV128" s="252"/>
      <c r="CW128" s="40" t="s">
        <v>50</v>
      </c>
      <c r="CX128" s="253">
        <f t="shared" si="153"/>
        <v>0</v>
      </c>
      <c r="CY128" s="253">
        <f t="shared" si="154"/>
        <v>0</v>
      </c>
      <c r="CZ128" s="254">
        <f t="shared" si="155"/>
        <v>27506142.120000001</v>
      </c>
      <c r="DA128" s="254">
        <f t="shared" si="156"/>
        <v>0</v>
      </c>
      <c r="DB128" s="255">
        <f t="shared" si="157"/>
        <v>0</v>
      </c>
      <c r="DC128" s="256">
        <f t="shared" si="219"/>
        <v>0</v>
      </c>
      <c r="DD128" s="257">
        <f t="shared" si="158"/>
        <v>24851779.771825496</v>
      </c>
      <c r="DE128" s="257">
        <f t="shared" si="159"/>
        <v>28011926.525916401</v>
      </c>
      <c r="DF128" s="257">
        <f t="shared" si="160"/>
        <v>0</v>
      </c>
      <c r="DG128" s="257">
        <f t="shared" si="161"/>
        <v>31573916.83403369</v>
      </c>
      <c r="DH128" s="258">
        <f t="shared" si="162"/>
        <v>0</v>
      </c>
      <c r="DI128" s="257">
        <f t="shared" si="162"/>
        <v>31573916.83403369</v>
      </c>
      <c r="DJ128" s="257">
        <f t="shared" si="163"/>
        <v>33521326.93634852</v>
      </c>
      <c r="DK128" s="257"/>
      <c r="DL128" s="257">
        <f t="shared" si="164"/>
        <v>0</v>
      </c>
      <c r="DM128" s="257">
        <f t="shared" si="165"/>
        <v>0</v>
      </c>
      <c r="DN128" s="257">
        <f t="shared" si="166"/>
        <v>0</v>
      </c>
      <c r="DO128" s="258">
        <f t="shared" si="167"/>
        <v>0</v>
      </c>
      <c r="DP128" s="258">
        <f t="shared" si="168"/>
        <v>0</v>
      </c>
      <c r="DQ128" s="257">
        <f t="shared" si="169"/>
        <v>0</v>
      </c>
      <c r="DR128" s="257">
        <f t="shared" si="170"/>
        <v>0</v>
      </c>
      <c r="DS128" s="257"/>
      <c r="DT128" s="32" t="str">
        <f t="shared" si="171"/>
        <v>BERTAHAP</v>
      </c>
      <c r="DU128" s="259">
        <f t="shared" si="172"/>
        <v>0</v>
      </c>
      <c r="DV128" s="260">
        <v>2</v>
      </c>
      <c r="DW128" s="261"/>
      <c r="DX128" s="257" t="str">
        <f t="shared" si="211"/>
        <v>KR</v>
      </c>
      <c r="DY128" s="261">
        <f t="shared" si="101"/>
        <v>0</v>
      </c>
      <c r="DZ128" s="261">
        <f t="shared" si="101"/>
        <v>0</v>
      </c>
      <c r="EA128" s="261">
        <f t="shared" si="101"/>
        <v>0</v>
      </c>
      <c r="EB128" s="262">
        <f t="shared" si="100"/>
        <v>0</v>
      </c>
      <c r="EC128" s="262">
        <f t="shared" si="100"/>
        <v>0</v>
      </c>
      <c r="ED128" s="261">
        <f t="shared" si="100"/>
        <v>0</v>
      </c>
      <c r="EE128" s="261">
        <f t="shared" si="100"/>
        <v>0</v>
      </c>
      <c r="EF128" s="261">
        <f t="shared" si="190"/>
        <v>0</v>
      </c>
      <c r="EG128" s="51">
        <f t="shared" si="191"/>
        <v>0</v>
      </c>
      <c r="EH128" s="42">
        <f t="shared" si="191"/>
        <v>0</v>
      </c>
      <c r="EI128" s="58">
        <f t="shared" si="173"/>
        <v>0</v>
      </c>
      <c r="EJ128" s="58">
        <f t="shared" si="174"/>
        <v>0</v>
      </c>
      <c r="EK128" s="336">
        <f t="shared" si="175"/>
        <v>0</v>
      </c>
      <c r="EL128" s="131">
        <f t="shared" si="176"/>
        <v>0</v>
      </c>
      <c r="EM128" s="5">
        <f t="shared" si="177"/>
        <v>0</v>
      </c>
      <c r="EN128" s="5">
        <f t="shared" si="178"/>
        <v>0</v>
      </c>
      <c r="EO128" s="266">
        <f t="shared" si="192"/>
        <v>0</v>
      </c>
    </row>
    <row r="129" spans="1:145">
      <c r="A129" s="3">
        <f t="shared" si="179"/>
        <v>90</v>
      </c>
      <c r="B129" s="249">
        <v>6</v>
      </c>
      <c r="C129" s="522"/>
      <c r="D129" s="250" t="s">
        <v>154</v>
      </c>
      <c r="E129" s="285">
        <v>17</v>
      </c>
      <c r="F129" s="252"/>
      <c r="G129" s="40" t="s">
        <v>67</v>
      </c>
      <c r="H129" s="253">
        <f t="shared" si="127"/>
        <v>85</v>
      </c>
      <c r="I129" s="253">
        <f t="shared" si="128"/>
        <v>74</v>
      </c>
      <c r="J129" s="254">
        <f t="shared" si="129"/>
        <v>27506142.120000001</v>
      </c>
      <c r="K129" s="254">
        <f t="shared" si="130"/>
        <v>1</v>
      </c>
      <c r="L129" s="255">
        <f t="shared" si="131"/>
        <v>1.06</v>
      </c>
      <c r="M129" s="305">
        <f t="shared" si="212"/>
        <v>1.02</v>
      </c>
      <c r="N129" s="257">
        <f t="shared" si="133"/>
        <v>24851779.771825496</v>
      </c>
      <c r="O129" s="257">
        <f t="shared" si="134"/>
        <v>28011926.525916401</v>
      </c>
      <c r="P129" s="257">
        <f t="shared" si="135"/>
        <v>29739640.860144004</v>
      </c>
      <c r="Q129" s="257">
        <f t="shared" si="136"/>
        <v>31573916.83403369</v>
      </c>
      <c r="R129" s="257">
        <f t="shared" si="180"/>
        <v>35468737.038663335</v>
      </c>
      <c r="S129" s="258">
        <f t="shared" si="137"/>
        <v>29739640.860144004</v>
      </c>
      <c r="T129" s="257">
        <f t="shared" si="137"/>
        <v>31573916.83403369</v>
      </c>
      <c r="U129" s="257">
        <f t="shared" si="138"/>
        <v>33521326.93634852</v>
      </c>
      <c r="V129" s="257">
        <f t="shared" si="181"/>
        <v>39851413.463910654</v>
      </c>
      <c r="W129" s="257"/>
      <c r="X129" s="257">
        <f t="shared" si="139"/>
        <v>1839031703.1150868</v>
      </c>
      <c r="Y129" s="257">
        <f t="shared" si="140"/>
        <v>2072882562.9178138</v>
      </c>
      <c r="Z129" s="257">
        <f t="shared" si="141"/>
        <v>2200733423.6506562</v>
      </c>
      <c r="AA129" s="258">
        <f t="shared" si="182"/>
        <v>2336469845.718493</v>
      </c>
      <c r="AB129" s="258">
        <f t="shared" si="183"/>
        <v>2624686540.8610868</v>
      </c>
      <c r="AC129" s="258">
        <f t="shared" si="142"/>
        <v>2200733423.6506562</v>
      </c>
      <c r="AD129" s="257">
        <f t="shared" si="143"/>
        <v>2336469845.718493</v>
      </c>
      <c r="AE129" s="257">
        <f t="shared" si="184"/>
        <v>2480578193.2897906</v>
      </c>
      <c r="AF129" s="257">
        <f t="shared" si="185"/>
        <v>2949004596.3293886</v>
      </c>
      <c r="AG129" s="257"/>
      <c r="AH129" s="32" t="str">
        <f t="shared" si="144"/>
        <v>BERTAHAP</v>
      </c>
      <c r="AI129" s="259">
        <f t="shared" si="145"/>
        <v>0</v>
      </c>
      <c r="AJ129" s="260">
        <v>2</v>
      </c>
      <c r="AK129" s="261"/>
      <c r="AL129" s="257" t="e">
        <f>IF(AK129&gt;#REF!,"LB","KR")</f>
        <v>#REF!</v>
      </c>
      <c r="AM129" s="51">
        <f t="shared" si="146"/>
        <v>2022935000</v>
      </c>
      <c r="AN129" s="51">
        <f t="shared" si="146"/>
        <v>2280171000</v>
      </c>
      <c r="AO129" s="51">
        <f t="shared" si="146"/>
        <v>2420807000</v>
      </c>
      <c r="AP129" s="418">
        <f t="shared" si="146"/>
        <v>2570117000</v>
      </c>
      <c r="AQ129" s="418">
        <f t="shared" si="147"/>
        <v>2420807000</v>
      </c>
      <c r="AR129" s="51">
        <f t="shared" si="147"/>
        <v>2570117000</v>
      </c>
      <c r="AS129" s="51">
        <f t="shared" si="147"/>
        <v>2728637000</v>
      </c>
      <c r="AT129" s="42"/>
      <c r="AU129" s="42"/>
      <c r="AV129" s="297">
        <f t="shared" si="186"/>
        <v>-1273534.3801559955</v>
      </c>
      <c r="AW129" s="297"/>
      <c r="AX129" s="297"/>
      <c r="AY129" s="297"/>
      <c r="AZ129" s="297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"/>
      <c r="BX129" s="423"/>
      <c r="BY129" s="424"/>
      <c r="BZ129" s="424" t="str">
        <f t="shared" si="213"/>
        <v>2BR-15</v>
      </c>
      <c r="CA129" s="425">
        <f t="shared" si="214"/>
        <v>15</v>
      </c>
      <c r="CB129" s="424">
        <f t="shared" si="215"/>
        <v>101</v>
      </c>
      <c r="CC129" s="424">
        <f t="shared" si="215"/>
        <v>90</v>
      </c>
      <c r="CD129" s="424">
        <f t="shared" si="216"/>
        <v>29739640.860144004</v>
      </c>
      <c r="CE129" s="424">
        <f t="shared" si="217"/>
        <v>2460327000</v>
      </c>
      <c r="CF129" s="424">
        <f t="shared" si="217"/>
        <v>2773181000</v>
      </c>
      <c r="CG129" s="424">
        <f t="shared" si="217"/>
        <v>2944225000</v>
      </c>
      <c r="CH129" s="424">
        <f t="shared" si="217"/>
        <v>3125818000</v>
      </c>
      <c r="CI129" s="424">
        <f t="shared" si="218"/>
        <v>3318612000</v>
      </c>
      <c r="CJ129" s="42"/>
      <c r="CK129" s="418">
        <f t="shared" si="188"/>
        <v>2728635954.0171294</v>
      </c>
      <c r="CL129" s="42">
        <f t="shared" si="189"/>
        <v>2566056000</v>
      </c>
      <c r="CM129" s="42">
        <f t="shared" si="189"/>
        <v>2724325000</v>
      </c>
      <c r="CN129" s="43">
        <f t="shared" si="148"/>
        <v>38490840</v>
      </c>
      <c r="CO129" s="43">
        <f t="shared" si="149"/>
        <v>27243250</v>
      </c>
      <c r="CP129" s="43">
        <f t="shared" si="150"/>
        <v>60520175</v>
      </c>
      <c r="CQ129" s="43">
        <f t="shared" si="151"/>
        <v>53544104.166666664</v>
      </c>
      <c r="CR129" s="420">
        <f t="shared" si="152"/>
        <v>2892356000</v>
      </c>
      <c r="CT129" s="250" t="s">
        <v>155</v>
      </c>
      <c r="CU129" s="251">
        <v>16</v>
      </c>
      <c r="CV129" s="252"/>
      <c r="CW129" s="40" t="s">
        <v>52</v>
      </c>
      <c r="CX129" s="253">
        <f t="shared" si="153"/>
        <v>0</v>
      </c>
      <c r="CY129" s="253">
        <f t="shared" si="154"/>
        <v>0</v>
      </c>
      <c r="CZ129" s="254">
        <f t="shared" si="155"/>
        <v>27506142.120000001</v>
      </c>
      <c r="DA129" s="254">
        <f t="shared" si="156"/>
        <v>0</v>
      </c>
      <c r="DB129" s="255">
        <f t="shared" si="157"/>
        <v>0</v>
      </c>
      <c r="DC129" s="256">
        <f t="shared" si="219"/>
        <v>0</v>
      </c>
      <c r="DD129" s="257">
        <f t="shared" si="158"/>
        <v>24851779.771825496</v>
      </c>
      <c r="DE129" s="257">
        <f t="shared" si="159"/>
        <v>28011926.525916401</v>
      </c>
      <c r="DF129" s="257">
        <f t="shared" si="160"/>
        <v>0</v>
      </c>
      <c r="DG129" s="257">
        <f t="shared" si="161"/>
        <v>31573916.83403369</v>
      </c>
      <c r="DH129" s="258">
        <f t="shared" si="162"/>
        <v>0</v>
      </c>
      <c r="DI129" s="257">
        <f t="shared" si="162"/>
        <v>31573916.83403369</v>
      </c>
      <c r="DJ129" s="257">
        <f t="shared" si="163"/>
        <v>33521326.93634852</v>
      </c>
      <c r="DK129" s="257"/>
      <c r="DL129" s="257">
        <f t="shared" si="164"/>
        <v>0</v>
      </c>
      <c r="DM129" s="257">
        <f t="shared" si="165"/>
        <v>0</v>
      </c>
      <c r="DN129" s="257">
        <f t="shared" si="166"/>
        <v>0</v>
      </c>
      <c r="DO129" s="258">
        <f t="shared" si="167"/>
        <v>0</v>
      </c>
      <c r="DP129" s="258">
        <f t="shared" si="168"/>
        <v>0</v>
      </c>
      <c r="DQ129" s="257">
        <f t="shared" si="169"/>
        <v>0</v>
      </c>
      <c r="DR129" s="257">
        <f t="shared" si="170"/>
        <v>0</v>
      </c>
      <c r="DS129" s="257"/>
      <c r="DT129" s="32" t="str">
        <f t="shared" si="171"/>
        <v>BERTAHAP</v>
      </c>
      <c r="DU129" s="259">
        <f t="shared" si="172"/>
        <v>0</v>
      </c>
      <c r="DV129" s="260">
        <v>2</v>
      </c>
      <c r="DW129" s="261"/>
      <c r="DX129" s="257" t="str">
        <f t="shared" si="211"/>
        <v>KR</v>
      </c>
      <c r="DY129" s="261">
        <f t="shared" si="101"/>
        <v>0</v>
      </c>
      <c r="DZ129" s="261">
        <f t="shared" si="101"/>
        <v>0</v>
      </c>
      <c r="EA129" s="261">
        <f t="shared" si="101"/>
        <v>0</v>
      </c>
      <c r="EB129" s="262">
        <f t="shared" si="100"/>
        <v>0</v>
      </c>
      <c r="EC129" s="262">
        <f t="shared" si="100"/>
        <v>0</v>
      </c>
      <c r="ED129" s="261">
        <f t="shared" si="100"/>
        <v>0</v>
      </c>
      <c r="EE129" s="261">
        <f t="shared" si="100"/>
        <v>0</v>
      </c>
      <c r="EF129" s="261">
        <f t="shared" si="190"/>
        <v>0</v>
      </c>
      <c r="EG129" s="51">
        <f t="shared" si="191"/>
        <v>0</v>
      </c>
      <c r="EH129" s="42">
        <f t="shared" si="191"/>
        <v>0</v>
      </c>
      <c r="EI129" s="58">
        <f t="shared" si="173"/>
        <v>0</v>
      </c>
      <c r="EJ129" s="58">
        <f t="shared" si="174"/>
        <v>0</v>
      </c>
      <c r="EK129" s="336">
        <f t="shared" si="175"/>
        <v>0</v>
      </c>
      <c r="EL129" s="131">
        <f t="shared" si="176"/>
        <v>0</v>
      </c>
      <c r="EM129" s="5">
        <f t="shared" si="177"/>
        <v>0</v>
      </c>
      <c r="EN129" s="5">
        <f t="shared" si="178"/>
        <v>0</v>
      </c>
      <c r="EO129" s="266">
        <f t="shared" si="192"/>
        <v>0</v>
      </c>
    </row>
    <row r="130" spans="1:145">
      <c r="A130" s="3">
        <f t="shared" si="179"/>
        <v>91</v>
      </c>
      <c r="B130" s="249">
        <v>7</v>
      </c>
      <c r="C130" s="522"/>
      <c r="D130" s="250" t="s">
        <v>154</v>
      </c>
      <c r="E130" s="285">
        <v>19</v>
      </c>
      <c r="F130" s="252"/>
      <c r="G130" s="40" t="s">
        <v>78</v>
      </c>
      <c r="H130" s="253">
        <f t="shared" si="127"/>
        <v>138</v>
      </c>
      <c r="I130" s="253">
        <f t="shared" si="128"/>
        <v>120</v>
      </c>
      <c r="J130" s="254">
        <f t="shared" si="129"/>
        <v>27506142.120000001</v>
      </c>
      <c r="K130" s="254">
        <f t="shared" si="130"/>
        <v>1</v>
      </c>
      <c r="L130" s="255">
        <f t="shared" si="131"/>
        <v>1.06</v>
      </c>
      <c r="M130" s="305">
        <f t="shared" si="212"/>
        <v>1.02</v>
      </c>
      <c r="N130" s="257">
        <f t="shared" si="133"/>
        <v>24851779.771825496</v>
      </c>
      <c r="O130" s="257">
        <f t="shared" si="134"/>
        <v>28011926.525916401</v>
      </c>
      <c r="P130" s="257">
        <f t="shared" si="135"/>
        <v>29739640.860144004</v>
      </c>
      <c r="Q130" s="257">
        <f t="shared" si="136"/>
        <v>31573916.83403369</v>
      </c>
      <c r="R130" s="257">
        <f t="shared" si="180"/>
        <v>35468737.038663335</v>
      </c>
      <c r="S130" s="258">
        <f t="shared" si="137"/>
        <v>29739640.860144004</v>
      </c>
      <c r="T130" s="257">
        <f t="shared" si="137"/>
        <v>31573916.83403369</v>
      </c>
      <c r="U130" s="257">
        <f t="shared" si="138"/>
        <v>33521326.93634852</v>
      </c>
      <c r="V130" s="257">
        <f t="shared" si="181"/>
        <v>39851413.463910654</v>
      </c>
      <c r="W130" s="257"/>
      <c r="X130" s="257">
        <f t="shared" si="139"/>
        <v>2982213572.6190596</v>
      </c>
      <c r="Y130" s="257">
        <f t="shared" si="140"/>
        <v>3361431183.1099682</v>
      </c>
      <c r="Z130" s="257">
        <f t="shared" si="141"/>
        <v>3568756903.2172804</v>
      </c>
      <c r="AA130" s="258">
        <f t="shared" si="182"/>
        <v>3788870020.084043</v>
      </c>
      <c r="AB130" s="258">
        <f t="shared" si="183"/>
        <v>4256248444.6396003</v>
      </c>
      <c r="AC130" s="258">
        <f t="shared" si="142"/>
        <v>3568756903.2172804</v>
      </c>
      <c r="AD130" s="257">
        <f t="shared" si="143"/>
        <v>3788870020.084043</v>
      </c>
      <c r="AE130" s="257">
        <f t="shared" si="184"/>
        <v>4022559232.3618226</v>
      </c>
      <c r="AF130" s="257">
        <f t="shared" si="185"/>
        <v>4782169615.6692781</v>
      </c>
      <c r="AG130" s="257"/>
      <c r="AH130" s="32" t="str">
        <f t="shared" si="144"/>
        <v>BERTAHAP</v>
      </c>
      <c r="AI130" s="259">
        <f t="shared" si="145"/>
        <v>0</v>
      </c>
      <c r="AJ130" s="260">
        <v>2</v>
      </c>
      <c r="AK130" s="261"/>
      <c r="AL130" s="257" t="e">
        <f>IF(AK130&gt;#REF!,"LB","KR")</f>
        <v>#REF!</v>
      </c>
      <c r="AM130" s="51">
        <f t="shared" si="146"/>
        <v>3280435000</v>
      </c>
      <c r="AN130" s="51">
        <f t="shared" si="146"/>
        <v>3697575000</v>
      </c>
      <c r="AO130" s="51">
        <f t="shared" si="146"/>
        <v>3925633000</v>
      </c>
      <c r="AP130" s="418">
        <f t="shared" si="146"/>
        <v>4167758000</v>
      </c>
      <c r="AQ130" s="418">
        <f t="shared" si="147"/>
        <v>3925633000</v>
      </c>
      <c r="AR130" s="51">
        <f t="shared" si="147"/>
        <v>4167758000</v>
      </c>
      <c r="AS130" s="51">
        <f t="shared" si="147"/>
        <v>4424816000</v>
      </c>
      <c r="AT130" s="42"/>
      <c r="AU130" s="42"/>
      <c r="AV130" s="297">
        <f t="shared" si="186"/>
        <v>-1273534.3801559955</v>
      </c>
      <c r="AW130" s="297"/>
      <c r="AX130" s="297"/>
      <c r="AY130" s="297"/>
      <c r="AZ130" s="297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"/>
      <c r="BX130" s="423"/>
      <c r="BY130" s="424"/>
      <c r="BZ130" s="424" t="str">
        <f t="shared" si="213"/>
        <v>2BR-17</v>
      </c>
      <c r="CA130" s="425">
        <f t="shared" si="214"/>
        <v>17</v>
      </c>
      <c r="CB130" s="424">
        <f t="shared" si="215"/>
        <v>85</v>
      </c>
      <c r="CC130" s="424">
        <f t="shared" si="215"/>
        <v>74</v>
      </c>
      <c r="CD130" s="424">
        <f t="shared" si="216"/>
        <v>29739640.860144004</v>
      </c>
      <c r="CE130" s="424">
        <f t="shared" si="217"/>
        <v>2022935000</v>
      </c>
      <c r="CF130" s="424">
        <f t="shared" si="217"/>
        <v>2280171000</v>
      </c>
      <c r="CG130" s="424">
        <f t="shared" si="217"/>
        <v>2420807000</v>
      </c>
      <c r="CH130" s="424">
        <f t="shared" si="217"/>
        <v>2570117000</v>
      </c>
      <c r="CI130" s="424">
        <f t="shared" si="218"/>
        <v>2728637000</v>
      </c>
      <c r="CJ130" s="42"/>
      <c r="CK130" s="418">
        <f t="shared" si="188"/>
        <v>4424815806.6121206</v>
      </c>
      <c r="CL130" s="42">
        <f t="shared" si="189"/>
        <v>4161171000</v>
      </c>
      <c r="CM130" s="42">
        <f t="shared" si="189"/>
        <v>4417824000</v>
      </c>
      <c r="CN130" s="43">
        <f t="shared" si="148"/>
        <v>62417565</v>
      </c>
      <c r="CO130" s="43">
        <f t="shared" si="149"/>
        <v>44178240</v>
      </c>
      <c r="CP130" s="43">
        <f t="shared" si="150"/>
        <v>98140825</v>
      </c>
      <c r="CQ130" s="43">
        <f t="shared" si="151"/>
        <v>86828291.666666672</v>
      </c>
      <c r="CR130" s="420">
        <f t="shared" si="152"/>
        <v>4690306000</v>
      </c>
      <c r="CT130" s="250" t="s">
        <v>155</v>
      </c>
      <c r="CU130" s="285">
        <v>18</v>
      </c>
      <c r="CV130" s="252"/>
      <c r="CW130" s="40" t="s">
        <v>54</v>
      </c>
      <c r="CX130" s="253">
        <f t="shared" si="153"/>
        <v>0</v>
      </c>
      <c r="CY130" s="253">
        <f t="shared" si="154"/>
        <v>0</v>
      </c>
      <c r="CZ130" s="254">
        <f t="shared" si="155"/>
        <v>27506142.120000001</v>
      </c>
      <c r="DA130" s="254">
        <f t="shared" si="156"/>
        <v>0</v>
      </c>
      <c r="DB130" s="255">
        <f t="shared" si="157"/>
        <v>0</v>
      </c>
      <c r="DC130" s="256">
        <f t="shared" si="219"/>
        <v>0</v>
      </c>
      <c r="DD130" s="257">
        <f t="shared" si="158"/>
        <v>24851779.771825496</v>
      </c>
      <c r="DE130" s="257">
        <f t="shared" si="159"/>
        <v>28011926.525916401</v>
      </c>
      <c r="DF130" s="257">
        <f t="shared" si="160"/>
        <v>0</v>
      </c>
      <c r="DG130" s="257">
        <f t="shared" si="161"/>
        <v>31573916.83403369</v>
      </c>
      <c r="DH130" s="258">
        <f t="shared" si="162"/>
        <v>0</v>
      </c>
      <c r="DI130" s="257">
        <f t="shared" si="162"/>
        <v>31573916.83403369</v>
      </c>
      <c r="DJ130" s="257">
        <f t="shared" si="163"/>
        <v>33521326.93634852</v>
      </c>
      <c r="DK130" s="257"/>
      <c r="DL130" s="257">
        <f t="shared" si="164"/>
        <v>0</v>
      </c>
      <c r="DM130" s="257">
        <f t="shared" si="165"/>
        <v>0</v>
      </c>
      <c r="DN130" s="257">
        <f t="shared" si="166"/>
        <v>0</v>
      </c>
      <c r="DO130" s="258">
        <f t="shared" si="167"/>
        <v>0</v>
      </c>
      <c r="DP130" s="258">
        <f t="shared" si="168"/>
        <v>0</v>
      </c>
      <c r="DQ130" s="257">
        <f t="shared" si="169"/>
        <v>0</v>
      </c>
      <c r="DR130" s="257">
        <f t="shared" si="170"/>
        <v>0</v>
      </c>
      <c r="DS130" s="257"/>
      <c r="DT130" s="32" t="str">
        <f t="shared" si="171"/>
        <v>BERTAHAP</v>
      </c>
      <c r="DU130" s="259">
        <f t="shared" si="172"/>
        <v>0</v>
      </c>
      <c r="DV130" s="260">
        <v>2</v>
      </c>
      <c r="DW130" s="261"/>
      <c r="DX130" s="257" t="str">
        <f t="shared" si="211"/>
        <v>KR</v>
      </c>
      <c r="DY130" s="261">
        <f t="shared" si="101"/>
        <v>0</v>
      </c>
      <c r="DZ130" s="261">
        <f t="shared" si="101"/>
        <v>0</v>
      </c>
      <c r="EA130" s="261">
        <f t="shared" si="101"/>
        <v>0</v>
      </c>
      <c r="EB130" s="262">
        <f t="shared" si="100"/>
        <v>0</v>
      </c>
      <c r="EC130" s="262">
        <f t="shared" si="100"/>
        <v>0</v>
      </c>
      <c r="ED130" s="261">
        <f t="shared" si="100"/>
        <v>0</v>
      </c>
      <c r="EE130" s="261">
        <f t="shared" si="100"/>
        <v>0</v>
      </c>
      <c r="EF130" s="261">
        <f t="shared" si="190"/>
        <v>0</v>
      </c>
      <c r="EG130" s="51">
        <f t="shared" si="191"/>
        <v>0</v>
      </c>
      <c r="EH130" s="42">
        <f t="shared" si="191"/>
        <v>0</v>
      </c>
      <c r="EI130" s="58">
        <f t="shared" si="173"/>
        <v>0</v>
      </c>
      <c r="EJ130" s="58">
        <f t="shared" si="174"/>
        <v>0</v>
      </c>
      <c r="EK130" s="336">
        <f t="shared" si="175"/>
        <v>0</v>
      </c>
      <c r="EL130" s="131">
        <f t="shared" si="176"/>
        <v>0</v>
      </c>
      <c r="EM130" s="5">
        <f t="shared" si="177"/>
        <v>0</v>
      </c>
      <c r="EN130" s="5">
        <f t="shared" si="178"/>
        <v>0</v>
      </c>
      <c r="EO130" s="266">
        <f t="shared" si="192"/>
        <v>0</v>
      </c>
    </row>
    <row r="131" spans="1:145">
      <c r="A131" s="3">
        <f t="shared" si="179"/>
        <v>92</v>
      </c>
      <c r="B131" s="249">
        <v>8</v>
      </c>
      <c r="C131" s="522"/>
      <c r="D131" s="250" t="s">
        <v>154</v>
      </c>
      <c r="E131" s="285">
        <v>21</v>
      </c>
      <c r="F131" s="252"/>
      <c r="G131" s="40" t="s">
        <v>84</v>
      </c>
      <c r="H131" s="253">
        <f t="shared" si="127"/>
        <v>132</v>
      </c>
      <c r="I131" s="253">
        <f t="shared" si="128"/>
        <v>112</v>
      </c>
      <c r="J131" s="254">
        <f t="shared" si="129"/>
        <v>27506142.120000001</v>
      </c>
      <c r="K131" s="254">
        <f t="shared" si="130"/>
        <v>3</v>
      </c>
      <c r="L131" s="255">
        <f t="shared" si="131"/>
        <v>1.1000000000000001</v>
      </c>
      <c r="M131" s="305">
        <f t="shared" si="212"/>
        <v>1.02</v>
      </c>
      <c r="N131" s="257">
        <f t="shared" si="133"/>
        <v>25789582.782083057</v>
      </c>
      <c r="O131" s="257">
        <f t="shared" si="134"/>
        <v>29068980.357083056</v>
      </c>
      <c r="P131" s="257">
        <f t="shared" si="135"/>
        <v>30861891.458640002</v>
      </c>
      <c r="Q131" s="257">
        <f t="shared" si="136"/>
        <v>32765385.393808544</v>
      </c>
      <c r="R131" s="257">
        <f t="shared" si="180"/>
        <v>36807179.945782706</v>
      </c>
      <c r="S131" s="258">
        <f t="shared" si="137"/>
        <v>30861891.458640002</v>
      </c>
      <c r="T131" s="257">
        <f t="shared" si="137"/>
        <v>32765385.393808544</v>
      </c>
      <c r="U131" s="257">
        <f t="shared" si="138"/>
        <v>34786282.669795632</v>
      </c>
      <c r="V131" s="257">
        <f t="shared" si="181"/>
        <v>41355240.387077093</v>
      </c>
      <c r="W131" s="257"/>
      <c r="X131" s="257">
        <f t="shared" si="139"/>
        <v>2888433271.5933022</v>
      </c>
      <c r="Y131" s="257">
        <f t="shared" si="140"/>
        <v>3255725799.9933023</v>
      </c>
      <c r="Z131" s="257">
        <f t="shared" si="141"/>
        <v>3456531843.3676801</v>
      </c>
      <c r="AA131" s="258">
        <f t="shared" si="182"/>
        <v>3669723164.1065569</v>
      </c>
      <c r="AB131" s="258">
        <f t="shared" si="183"/>
        <v>4122404153.9276628</v>
      </c>
      <c r="AC131" s="258">
        <f t="shared" si="142"/>
        <v>3456531843.3676801</v>
      </c>
      <c r="AD131" s="257">
        <f t="shared" si="143"/>
        <v>3669723164.1065569</v>
      </c>
      <c r="AE131" s="257">
        <f t="shared" si="184"/>
        <v>3896063659.0171108</v>
      </c>
      <c r="AF131" s="257">
        <f t="shared" si="185"/>
        <v>4631786923.3526344</v>
      </c>
      <c r="AG131" s="257"/>
      <c r="AH131" s="32" t="str">
        <f t="shared" si="144"/>
        <v>BERTAHAP</v>
      </c>
      <c r="AI131" s="259">
        <f t="shared" si="145"/>
        <v>0</v>
      </c>
      <c r="AJ131" s="260">
        <v>2</v>
      </c>
      <c r="AK131" s="261"/>
      <c r="AL131" s="257" t="e">
        <f>IF(AK131&gt;#REF!,"LB","KR")</f>
        <v>#REF!</v>
      </c>
      <c r="AM131" s="51">
        <f t="shared" si="146"/>
        <v>3177277000</v>
      </c>
      <c r="AN131" s="51">
        <f t="shared" si="146"/>
        <v>3581299000</v>
      </c>
      <c r="AO131" s="51">
        <f t="shared" si="146"/>
        <v>3802186000</v>
      </c>
      <c r="AP131" s="418">
        <f t="shared" si="146"/>
        <v>4036696000</v>
      </c>
      <c r="AQ131" s="418">
        <f t="shared" si="147"/>
        <v>3802186000</v>
      </c>
      <c r="AR131" s="51">
        <f t="shared" si="147"/>
        <v>4036696000</v>
      </c>
      <c r="AS131" s="51">
        <f t="shared" si="147"/>
        <v>4285671000</v>
      </c>
      <c r="AT131" s="42"/>
      <c r="AU131" s="42"/>
      <c r="AV131" s="297">
        <f t="shared" si="186"/>
        <v>-151283.781659998</v>
      </c>
      <c r="AW131" s="297"/>
      <c r="AX131" s="297"/>
      <c r="AY131" s="297"/>
      <c r="AZ131" s="297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"/>
      <c r="BX131" s="423"/>
      <c r="BY131" s="424"/>
      <c r="BZ131" s="424" t="str">
        <f t="shared" si="213"/>
        <v>3BR-19</v>
      </c>
      <c r="CA131" s="425">
        <f t="shared" si="214"/>
        <v>19</v>
      </c>
      <c r="CB131" s="424">
        <f t="shared" si="215"/>
        <v>138</v>
      </c>
      <c r="CC131" s="424">
        <f t="shared" si="215"/>
        <v>120</v>
      </c>
      <c r="CD131" s="424">
        <f t="shared" si="216"/>
        <v>29739640.860144004</v>
      </c>
      <c r="CE131" s="424">
        <f t="shared" si="217"/>
        <v>3280435000</v>
      </c>
      <c r="CF131" s="424">
        <f t="shared" si="217"/>
        <v>3697575000</v>
      </c>
      <c r="CG131" s="424">
        <f t="shared" si="217"/>
        <v>3925633000</v>
      </c>
      <c r="CH131" s="424">
        <f t="shared" si="217"/>
        <v>4167758000</v>
      </c>
      <c r="CI131" s="424">
        <f t="shared" si="218"/>
        <v>4424816000</v>
      </c>
      <c r="CJ131" s="42"/>
      <c r="CK131" s="418">
        <f t="shared" si="188"/>
        <v>4285670201.4099474</v>
      </c>
      <c r="CL131" s="42">
        <f t="shared" si="189"/>
        <v>4030318000</v>
      </c>
      <c r="CM131" s="42">
        <f t="shared" si="189"/>
        <v>4278898000</v>
      </c>
      <c r="CN131" s="43">
        <f t="shared" si="148"/>
        <v>60454770</v>
      </c>
      <c r="CO131" s="43">
        <f t="shared" si="149"/>
        <v>42788980</v>
      </c>
      <c r="CP131" s="43">
        <f t="shared" si="150"/>
        <v>95054650</v>
      </c>
      <c r="CQ131" s="43">
        <f t="shared" si="151"/>
        <v>84097833.333333328</v>
      </c>
      <c r="CR131" s="420">
        <f t="shared" si="152"/>
        <v>4542811000</v>
      </c>
      <c r="CT131" s="250" t="s">
        <v>155</v>
      </c>
      <c r="CU131" s="285">
        <v>20</v>
      </c>
      <c r="CV131" s="252"/>
      <c r="CW131" s="40" t="s">
        <v>70</v>
      </c>
      <c r="CX131" s="253">
        <f t="shared" si="153"/>
        <v>0</v>
      </c>
      <c r="CY131" s="253">
        <f t="shared" si="154"/>
        <v>0</v>
      </c>
      <c r="CZ131" s="254">
        <f t="shared" si="155"/>
        <v>27506142.120000001</v>
      </c>
      <c r="DA131" s="254">
        <f t="shared" si="156"/>
        <v>0</v>
      </c>
      <c r="DB131" s="255">
        <f t="shared" si="157"/>
        <v>0</v>
      </c>
      <c r="DC131" s="256">
        <f t="shared" si="219"/>
        <v>0</v>
      </c>
      <c r="DD131" s="257">
        <f t="shared" si="158"/>
        <v>25789582.782083057</v>
      </c>
      <c r="DE131" s="257">
        <f t="shared" si="159"/>
        <v>29068980.357083056</v>
      </c>
      <c r="DF131" s="257">
        <f t="shared" si="160"/>
        <v>0</v>
      </c>
      <c r="DG131" s="257">
        <f t="shared" si="161"/>
        <v>32765385.393808544</v>
      </c>
      <c r="DH131" s="258">
        <f t="shared" si="162"/>
        <v>0</v>
      </c>
      <c r="DI131" s="257">
        <f t="shared" si="162"/>
        <v>32765385.393808544</v>
      </c>
      <c r="DJ131" s="257">
        <f t="shared" si="163"/>
        <v>34786282.669795632</v>
      </c>
      <c r="DK131" s="257"/>
      <c r="DL131" s="257">
        <f t="shared" si="164"/>
        <v>0</v>
      </c>
      <c r="DM131" s="257">
        <f t="shared" si="165"/>
        <v>0</v>
      </c>
      <c r="DN131" s="257">
        <f t="shared" si="166"/>
        <v>0</v>
      </c>
      <c r="DO131" s="258">
        <f t="shared" si="167"/>
        <v>0</v>
      </c>
      <c r="DP131" s="258">
        <f t="shared" si="168"/>
        <v>0</v>
      </c>
      <c r="DQ131" s="257">
        <f t="shared" si="169"/>
        <v>0</v>
      </c>
      <c r="DR131" s="257">
        <f t="shared" si="170"/>
        <v>0</v>
      </c>
      <c r="DS131" s="257"/>
      <c r="DT131" s="32" t="str">
        <f t="shared" si="171"/>
        <v>BERTAHAP</v>
      </c>
      <c r="DU131" s="259">
        <f t="shared" si="172"/>
        <v>0</v>
      </c>
      <c r="DV131" s="260">
        <v>2</v>
      </c>
      <c r="DW131" s="261"/>
      <c r="DX131" s="257" t="str">
        <f t="shared" si="211"/>
        <v>KR</v>
      </c>
      <c r="DY131" s="261">
        <f t="shared" si="101"/>
        <v>0</v>
      </c>
      <c r="DZ131" s="261">
        <f t="shared" si="101"/>
        <v>0</v>
      </c>
      <c r="EA131" s="261">
        <f t="shared" si="101"/>
        <v>0</v>
      </c>
      <c r="EB131" s="262">
        <f t="shared" si="100"/>
        <v>0</v>
      </c>
      <c r="EC131" s="262">
        <f t="shared" si="100"/>
        <v>0</v>
      </c>
      <c r="ED131" s="261">
        <f t="shared" si="100"/>
        <v>0</v>
      </c>
      <c r="EE131" s="261">
        <f t="shared" si="100"/>
        <v>0</v>
      </c>
      <c r="EF131" s="261">
        <f t="shared" si="190"/>
        <v>0</v>
      </c>
      <c r="EG131" s="51">
        <f t="shared" si="191"/>
        <v>0</v>
      </c>
      <c r="EH131" s="42">
        <f t="shared" si="191"/>
        <v>0</v>
      </c>
      <c r="EI131" s="58">
        <f t="shared" si="173"/>
        <v>0</v>
      </c>
      <c r="EJ131" s="58">
        <f t="shared" si="174"/>
        <v>0</v>
      </c>
      <c r="EK131" s="336">
        <f t="shared" si="175"/>
        <v>0</v>
      </c>
      <c r="EL131" s="131">
        <f t="shared" si="176"/>
        <v>0</v>
      </c>
      <c r="EM131" s="5">
        <f t="shared" si="177"/>
        <v>0</v>
      </c>
      <c r="EN131" s="5">
        <f t="shared" si="178"/>
        <v>0</v>
      </c>
      <c r="EO131" s="266">
        <f t="shared" si="192"/>
        <v>0</v>
      </c>
    </row>
    <row r="132" spans="1:145">
      <c r="A132" s="3">
        <f t="shared" si="179"/>
        <v>93</v>
      </c>
      <c r="B132" s="249">
        <v>1</v>
      </c>
      <c r="C132" s="522"/>
      <c r="D132" s="250" t="s">
        <v>155</v>
      </c>
      <c r="E132" s="251" t="s">
        <v>19</v>
      </c>
      <c r="F132" s="252"/>
      <c r="G132" s="40" t="s">
        <v>72</v>
      </c>
      <c r="H132" s="253">
        <f t="shared" si="127"/>
        <v>175</v>
      </c>
      <c r="I132" s="253">
        <f t="shared" si="128"/>
        <v>156</v>
      </c>
      <c r="J132" s="254">
        <f t="shared" si="129"/>
        <v>27506142.120000001</v>
      </c>
      <c r="K132" s="254">
        <f t="shared" si="130"/>
        <v>5</v>
      </c>
      <c r="L132" s="255">
        <f t="shared" si="131"/>
        <v>1.08</v>
      </c>
      <c r="M132" s="256">
        <f t="shared" ref="M132:M147" si="220">SUMIF($AS$4:$AS$22,E132,$AX$4:$AX$22)</f>
        <v>1.01</v>
      </c>
      <c r="N132" s="257">
        <f t="shared" si="133"/>
        <v>25072439.303650804</v>
      </c>
      <c r="O132" s="257">
        <f t="shared" si="134"/>
        <v>28260645.074426204</v>
      </c>
      <c r="P132" s="257">
        <f t="shared" si="135"/>
        <v>30003699.824496005</v>
      </c>
      <c r="Q132" s="257">
        <f t="shared" si="136"/>
        <v>31854262.37751013</v>
      </c>
      <c r="R132" s="257">
        <f t="shared" si="180"/>
        <v>35783664.781514958</v>
      </c>
      <c r="S132" s="258">
        <f t="shared" si="137"/>
        <v>30003699.824496005</v>
      </c>
      <c r="T132" s="257">
        <f t="shared" si="137"/>
        <v>31854262.37751013</v>
      </c>
      <c r="U132" s="257">
        <f t="shared" si="138"/>
        <v>33818963.579512551</v>
      </c>
      <c r="V132" s="257">
        <f t="shared" si="181"/>
        <v>40205255.092891</v>
      </c>
      <c r="W132" s="257"/>
      <c r="X132" s="257">
        <f t="shared" si="139"/>
        <v>3911300531.3695254</v>
      </c>
      <c r="Y132" s="257">
        <f t="shared" si="140"/>
        <v>4408660631.6104879</v>
      </c>
      <c r="Z132" s="257">
        <f t="shared" si="141"/>
        <v>4680577172.621377</v>
      </c>
      <c r="AA132" s="258">
        <f t="shared" si="182"/>
        <v>4969264930.8915806</v>
      </c>
      <c r="AB132" s="258">
        <f t="shared" si="183"/>
        <v>5582251705.9163332</v>
      </c>
      <c r="AC132" s="258">
        <f t="shared" si="142"/>
        <v>4680577172.621377</v>
      </c>
      <c r="AD132" s="257">
        <f t="shared" si="143"/>
        <v>4969264930.8915806</v>
      </c>
      <c r="AE132" s="257">
        <f t="shared" si="184"/>
        <v>5275758318.4039583</v>
      </c>
      <c r="AF132" s="257">
        <f t="shared" si="185"/>
        <v>6272019794.4909964</v>
      </c>
      <c r="AG132" s="257"/>
      <c r="AH132" s="32" t="str">
        <f t="shared" si="144"/>
        <v>BERTAHAP</v>
      </c>
      <c r="AI132" s="259">
        <f t="shared" si="145"/>
        <v>0</v>
      </c>
      <c r="AJ132" s="260">
        <v>2</v>
      </c>
      <c r="AK132" s="261"/>
      <c r="AL132" s="257" t="e">
        <f>IF(AK132&gt;#REF!,"LB","KR")</f>
        <v>#REF!</v>
      </c>
      <c r="AM132" s="51">
        <f t="shared" si="146"/>
        <v>4302431000</v>
      </c>
      <c r="AN132" s="51">
        <f t="shared" si="146"/>
        <v>4849527000</v>
      </c>
      <c r="AO132" s="51">
        <f t="shared" si="146"/>
        <v>5148635000</v>
      </c>
      <c r="AP132" s="418">
        <f t="shared" si="146"/>
        <v>5466192000</v>
      </c>
      <c r="AQ132" s="418">
        <f t="shared" si="147"/>
        <v>5148635000</v>
      </c>
      <c r="AR132" s="51">
        <f t="shared" si="147"/>
        <v>5466192000</v>
      </c>
      <c r="AS132" s="51">
        <f t="shared" si="147"/>
        <v>5803335000</v>
      </c>
      <c r="AT132" s="42"/>
      <c r="AU132" s="42"/>
      <c r="AV132" s="297">
        <f t="shared" si="186"/>
        <v>-1009475.415803995</v>
      </c>
      <c r="AW132" s="297"/>
      <c r="AX132" s="297"/>
      <c r="AY132" s="297"/>
      <c r="AZ132" s="297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3">
        <v>24</v>
      </c>
      <c r="BY132" s="424" t="s">
        <v>156</v>
      </c>
      <c r="BZ132" s="424" t="str">
        <f t="shared" ref="BZ132:BZ138" si="221">G222</f>
        <v>2BR-5</v>
      </c>
      <c r="CA132" s="425" t="str">
        <f t="shared" ref="CA132:CA138" si="222">E222</f>
        <v>05</v>
      </c>
      <c r="CB132" s="424">
        <f t="shared" ref="CB132:CC138" si="223">H222</f>
        <v>85</v>
      </c>
      <c r="CC132" s="424">
        <f t="shared" si="223"/>
        <v>74</v>
      </c>
      <c r="CD132" s="424">
        <f t="shared" ref="CD132:CD138" si="224">P222</f>
        <v>29739640.860144004</v>
      </c>
      <c r="CE132" s="424">
        <f t="shared" ref="CE132:CH138" si="225">AM222</f>
        <v>2022935000</v>
      </c>
      <c r="CF132" s="424">
        <f t="shared" si="225"/>
        <v>2280171000</v>
      </c>
      <c r="CG132" s="424">
        <f t="shared" si="225"/>
        <v>2420807000</v>
      </c>
      <c r="CH132" s="424">
        <f t="shared" si="225"/>
        <v>2570117000</v>
      </c>
      <c r="CI132" s="424">
        <f t="shared" ref="CI132:CI138" si="226">AS222</f>
        <v>2728637000</v>
      </c>
      <c r="CJ132" s="42">
        <v>14</v>
      </c>
      <c r="CK132" s="418">
        <f t="shared" si="188"/>
        <v>5803334253.9506178</v>
      </c>
      <c r="CL132" s="42">
        <f t="shared" si="189"/>
        <v>5457554000</v>
      </c>
      <c r="CM132" s="42">
        <f t="shared" si="189"/>
        <v>5794164000</v>
      </c>
      <c r="CN132" s="43">
        <f t="shared" si="148"/>
        <v>81863310</v>
      </c>
      <c r="CO132" s="43">
        <f t="shared" si="149"/>
        <v>57941640</v>
      </c>
      <c r="CP132" s="43">
        <f t="shared" si="150"/>
        <v>128715875</v>
      </c>
      <c r="CQ132" s="43">
        <f t="shared" si="151"/>
        <v>113879000</v>
      </c>
      <c r="CR132" s="420">
        <f t="shared" si="152"/>
        <v>6151535000</v>
      </c>
      <c r="CT132" s="250" t="s">
        <v>155</v>
      </c>
      <c r="CU132" s="285">
        <v>22</v>
      </c>
      <c r="CV132" s="252"/>
      <c r="CW132" s="40" t="s">
        <v>89</v>
      </c>
      <c r="CX132" s="253">
        <f t="shared" si="153"/>
        <v>0</v>
      </c>
      <c r="CY132" s="253">
        <f t="shared" si="154"/>
        <v>0</v>
      </c>
      <c r="CZ132" s="254">
        <f t="shared" si="155"/>
        <v>27506142.120000001</v>
      </c>
      <c r="DA132" s="254">
        <f t="shared" si="156"/>
        <v>0</v>
      </c>
      <c r="DB132" s="255">
        <f t="shared" si="157"/>
        <v>0</v>
      </c>
      <c r="DC132" s="256">
        <f t="shared" si="219"/>
        <v>0</v>
      </c>
      <c r="DD132" s="257">
        <f t="shared" si="158"/>
        <v>25072439.303650804</v>
      </c>
      <c r="DE132" s="257">
        <f t="shared" si="159"/>
        <v>28260645.074426204</v>
      </c>
      <c r="DF132" s="257">
        <f t="shared" si="160"/>
        <v>0</v>
      </c>
      <c r="DG132" s="257">
        <f t="shared" si="161"/>
        <v>31854262.37751013</v>
      </c>
      <c r="DH132" s="258">
        <f t="shared" si="162"/>
        <v>0</v>
      </c>
      <c r="DI132" s="257">
        <f t="shared" si="162"/>
        <v>31854262.37751013</v>
      </c>
      <c r="DJ132" s="257">
        <f t="shared" si="163"/>
        <v>33818963.579512551</v>
      </c>
      <c r="DK132" s="257"/>
      <c r="DL132" s="257">
        <f t="shared" si="164"/>
        <v>0</v>
      </c>
      <c r="DM132" s="257">
        <f t="shared" si="165"/>
        <v>0</v>
      </c>
      <c r="DN132" s="257">
        <f t="shared" si="166"/>
        <v>0</v>
      </c>
      <c r="DO132" s="258">
        <f t="shared" si="167"/>
        <v>0</v>
      </c>
      <c r="DP132" s="258">
        <f t="shared" si="168"/>
        <v>0</v>
      </c>
      <c r="DQ132" s="257">
        <f t="shared" si="169"/>
        <v>0</v>
      </c>
      <c r="DR132" s="257">
        <f t="shared" si="170"/>
        <v>0</v>
      </c>
      <c r="DS132" s="257"/>
      <c r="DT132" s="32" t="str">
        <f t="shared" si="171"/>
        <v>BERTAHAP</v>
      </c>
      <c r="DU132" s="259">
        <f t="shared" si="172"/>
        <v>0</v>
      </c>
      <c r="DV132" s="260">
        <v>2</v>
      </c>
      <c r="DW132" s="261"/>
      <c r="DX132" s="257" t="str">
        <f t="shared" si="211"/>
        <v>KR</v>
      </c>
      <c r="DY132" s="261">
        <f t="shared" si="101"/>
        <v>0</v>
      </c>
      <c r="DZ132" s="261">
        <f t="shared" si="101"/>
        <v>0</v>
      </c>
      <c r="EA132" s="261">
        <f t="shared" si="101"/>
        <v>0</v>
      </c>
      <c r="EB132" s="262">
        <f t="shared" si="100"/>
        <v>0</v>
      </c>
      <c r="EC132" s="262">
        <f t="shared" si="100"/>
        <v>0</v>
      </c>
      <c r="ED132" s="261">
        <f t="shared" si="100"/>
        <v>0</v>
      </c>
      <c r="EE132" s="261">
        <f t="shared" si="100"/>
        <v>0</v>
      </c>
      <c r="EF132" s="261">
        <f t="shared" si="190"/>
        <v>0</v>
      </c>
      <c r="EG132" s="51">
        <f t="shared" si="191"/>
        <v>0</v>
      </c>
      <c r="EH132" s="42">
        <f t="shared" si="191"/>
        <v>0</v>
      </c>
      <c r="EI132" s="58">
        <f t="shared" si="173"/>
        <v>0</v>
      </c>
      <c r="EJ132" s="58">
        <f t="shared" si="174"/>
        <v>0</v>
      </c>
      <c r="EK132" s="336">
        <f t="shared" si="175"/>
        <v>0</v>
      </c>
      <c r="EL132" s="131">
        <f t="shared" si="176"/>
        <v>0</v>
      </c>
      <c r="EM132" s="5">
        <f t="shared" si="177"/>
        <v>0</v>
      </c>
      <c r="EN132" s="5">
        <f t="shared" si="178"/>
        <v>0</v>
      </c>
      <c r="EO132" s="266">
        <f t="shared" si="192"/>
        <v>0</v>
      </c>
    </row>
    <row r="133" spans="1:145">
      <c r="A133" s="3">
        <f t="shared" si="179"/>
        <v>94</v>
      </c>
      <c r="B133" s="249">
        <v>2</v>
      </c>
      <c r="C133" s="522"/>
      <c r="D133" s="250" t="s">
        <v>155</v>
      </c>
      <c r="E133" s="251" t="s">
        <v>29</v>
      </c>
      <c r="F133" s="252"/>
      <c r="G133" s="40" t="s">
        <v>74</v>
      </c>
      <c r="H133" s="253">
        <f t="shared" si="127"/>
        <v>85</v>
      </c>
      <c r="I133" s="253">
        <f t="shared" si="128"/>
        <v>74</v>
      </c>
      <c r="J133" s="254">
        <f t="shared" si="129"/>
        <v>27506142.120000001</v>
      </c>
      <c r="K133" s="254">
        <f t="shared" si="130"/>
        <v>1</v>
      </c>
      <c r="L133" s="255">
        <f t="shared" si="131"/>
        <v>1.06</v>
      </c>
      <c r="M133" s="256">
        <f t="shared" si="220"/>
        <v>1.01</v>
      </c>
      <c r="N133" s="257">
        <f t="shared" si="133"/>
        <v>24608134.872101717</v>
      </c>
      <c r="O133" s="257">
        <f t="shared" si="134"/>
        <v>27737299.795270164</v>
      </c>
      <c r="P133" s="257">
        <f t="shared" si="135"/>
        <v>29448075.753672004</v>
      </c>
      <c r="Q133" s="257">
        <f t="shared" si="136"/>
        <v>31264368.62977846</v>
      </c>
      <c r="R133" s="257">
        <f t="shared" si="180"/>
        <v>35121004.32259801</v>
      </c>
      <c r="S133" s="258">
        <f t="shared" si="137"/>
        <v>29448075.753672004</v>
      </c>
      <c r="T133" s="257">
        <f t="shared" si="137"/>
        <v>31264368.62977846</v>
      </c>
      <c r="U133" s="257">
        <f t="shared" si="138"/>
        <v>33192686.476188242</v>
      </c>
      <c r="V133" s="257">
        <f t="shared" si="181"/>
        <v>39460713.331911534</v>
      </c>
      <c r="W133" s="257"/>
      <c r="X133" s="257">
        <f t="shared" si="139"/>
        <v>1821001980.535527</v>
      </c>
      <c r="Y133" s="257">
        <f t="shared" si="140"/>
        <v>2052560184.849992</v>
      </c>
      <c r="Z133" s="257">
        <f t="shared" si="141"/>
        <v>2179157605.7717285</v>
      </c>
      <c r="AA133" s="258">
        <f t="shared" si="182"/>
        <v>2313563278.6036062</v>
      </c>
      <c r="AB133" s="258">
        <f t="shared" si="183"/>
        <v>2598954319.8722529</v>
      </c>
      <c r="AC133" s="258">
        <f t="shared" si="142"/>
        <v>2179157605.7717285</v>
      </c>
      <c r="AD133" s="257">
        <f t="shared" si="143"/>
        <v>2313563278.6036062</v>
      </c>
      <c r="AE133" s="257">
        <f t="shared" si="184"/>
        <v>2456258799.2379298</v>
      </c>
      <c r="AF133" s="257">
        <f t="shared" si="185"/>
        <v>2920092786.5614533</v>
      </c>
      <c r="AG133" s="257"/>
      <c r="AH133" s="32" t="str">
        <f t="shared" si="144"/>
        <v>BERTAHAP</v>
      </c>
      <c r="AI133" s="259">
        <f t="shared" si="145"/>
        <v>0</v>
      </c>
      <c r="AJ133" s="260">
        <v>2</v>
      </c>
      <c r="AK133" s="261"/>
      <c r="AL133" s="257" t="e">
        <f>IF(AK133&gt;#REF!,"LB","KR")</f>
        <v>#REF!</v>
      </c>
      <c r="AM133" s="51">
        <f t="shared" si="146"/>
        <v>2003103000</v>
      </c>
      <c r="AN133" s="51">
        <f t="shared" si="146"/>
        <v>2257817000</v>
      </c>
      <c r="AO133" s="51">
        <f t="shared" si="146"/>
        <v>2397074000</v>
      </c>
      <c r="AP133" s="418">
        <f t="shared" si="146"/>
        <v>2544920000</v>
      </c>
      <c r="AQ133" s="418">
        <f t="shared" si="147"/>
        <v>2397074000</v>
      </c>
      <c r="AR133" s="51">
        <f t="shared" si="147"/>
        <v>2544920000</v>
      </c>
      <c r="AS133" s="51">
        <f t="shared" si="147"/>
        <v>2701885000</v>
      </c>
      <c r="AT133" s="42"/>
      <c r="AU133" s="42"/>
      <c r="AV133" s="297">
        <f t="shared" si="186"/>
        <v>-1565099.486627996</v>
      </c>
      <c r="AW133" s="297"/>
      <c r="AX133" s="297"/>
      <c r="AY133" s="297"/>
      <c r="AZ133" s="297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3"/>
      <c r="BY133" s="424"/>
      <c r="BZ133" s="424" t="str">
        <f t="shared" si="221"/>
        <v>2BR-7</v>
      </c>
      <c r="CA133" s="425" t="str">
        <f t="shared" si="222"/>
        <v>07</v>
      </c>
      <c r="CB133" s="424">
        <f t="shared" si="223"/>
        <v>101</v>
      </c>
      <c r="CC133" s="424">
        <f t="shared" si="223"/>
        <v>90</v>
      </c>
      <c r="CD133" s="424">
        <f t="shared" si="224"/>
        <v>29739640.860144004</v>
      </c>
      <c r="CE133" s="424">
        <f t="shared" si="225"/>
        <v>2460327000</v>
      </c>
      <c r="CF133" s="424">
        <f t="shared" si="225"/>
        <v>2773181000</v>
      </c>
      <c r="CG133" s="424">
        <f t="shared" si="225"/>
        <v>2944225000</v>
      </c>
      <c r="CH133" s="424">
        <f t="shared" si="225"/>
        <v>3125818000</v>
      </c>
      <c r="CI133" s="424">
        <f t="shared" si="226"/>
        <v>3318612000</v>
      </c>
      <c r="CJ133" s="42"/>
      <c r="CK133" s="418">
        <f t="shared" si="188"/>
        <v>2701884860.5325255</v>
      </c>
      <c r="CL133" s="42">
        <f t="shared" si="189"/>
        <v>2540899000</v>
      </c>
      <c r="CM133" s="42">
        <f t="shared" si="189"/>
        <v>2697616000</v>
      </c>
      <c r="CN133" s="43">
        <f t="shared" si="148"/>
        <v>38113485</v>
      </c>
      <c r="CO133" s="43">
        <f t="shared" si="149"/>
        <v>26976160</v>
      </c>
      <c r="CP133" s="43">
        <f t="shared" si="150"/>
        <v>59926850</v>
      </c>
      <c r="CQ133" s="43">
        <f t="shared" si="151"/>
        <v>53019166.666666664</v>
      </c>
      <c r="CR133" s="420">
        <f t="shared" si="152"/>
        <v>2863999000</v>
      </c>
      <c r="CT133" s="250" t="s">
        <v>158</v>
      </c>
      <c r="CU133" s="251" t="s">
        <v>24</v>
      </c>
      <c r="CV133" s="252"/>
      <c r="CW133" s="40" t="s">
        <v>39</v>
      </c>
      <c r="CX133" s="253">
        <f t="shared" si="153"/>
        <v>0</v>
      </c>
      <c r="CY133" s="253">
        <f t="shared" si="154"/>
        <v>0</v>
      </c>
      <c r="CZ133" s="254">
        <f t="shared" si="155"/>
        <v>27506142.120000001</v>
      </c>
      <c r="DA133" s="254">
        <f t="shared" si="156"/>
        <v>0</v>
      </c>
      <c r="DB133" s="255">
        <f t="shared" si="157"/>
        <v>0</v>
      </c>
      <c r="DC133" s="256">
        <f t="shared" si="219"/>
        <v>0</v>
      </c>
      <c r="DD133" s="257">
        <f t="shared" si="158"/>
        <v>24608134.872101717</v>
      </c>
      <c r="DE133" s="257">
        <f t="shared" si="159"/>
        <v>27737299.795270164</v>
      </c>
      <c r="DF133" s="257">
        <f t="shared" si="160"/>
        <v>0</v>
      </c>
      <c r="DG133" s="257">
        <f t="shared" si="161"/>
        <v>31264368.62977846</v>
      </c>
      <c r="DH133" s="258">
        <f t="shared" si="162"/>
        <v>0</v>
      </c>
      <c r="DI133" s="257">
        <f t="shared" si="162"/>
        <v>31264368.62977846</v>
      </c>
      <c r="DJ133" s="257">
        <f t="shared" si="163"/>
        <v>33192686.476188242</v>
      </c>
      <c r="DK133" s="257"/>
      <c r="DL133" s="257">
        <f t="shared" si="164"/>
        <v>0</v>
      </c>
      <c r="DM133" s="257">
        <f t="shared" si="165"/>
        <v>0</v>
      </c>
      <c r="DN133" s="257">
        <f t="shared" si="166"/>
        <v>0</v>
      </c>
      <c r="DO133" s="258">
        <f t="shared" si="167"/>
        <v>0</v>
      </c>
      <c r="DP133" s="258">
        <f t="shared" si="168"/>
        <v>0</v>
      </c>
      <c r="DQ133" s="257">
        <f t="shared" si="169"/>
        <v>0</v>
      </c>
      <c r="DR133" s="257">
        <f t="shared" si="170"/>
        <v>0</v>
      </c>
      <c r="DS133" s="257"/>
      <c r="DT133" s="32" t="str">
        <f t="shared" si="171"/>
        <v>BERTAHAP</v>
      </c>
      <c r="DU133" s="259">
        <f t="shared" si="172"/>
        <v>0</v>
      </c>
      <c r="DV133" s="260">
        <v>2</v>
      </c>
      <c r="DW133" s="261"/>
      <c r="DX133" s="257" t="str">
        <f t="shared" si="211"/>
        <v>KR</v>
      </c>
      <c r="DY133" s="261">
        <f t="shared" si="101"/>
        <v>0</v>
      </c>
      <c r="DZ133" s="261">
        <f t="shared" si="101"/>
        <v>0</v>
      </c>
      <c r="EA133" s="261">
        <f t="shared" si="101"/>
        <v>0</v>
      </c>
      <c r="EB133" s="262">
        <f t="shared" si="100"/>
        <v>0</v>
      </c>
      <c r="EC133" s="262">
        <f t="shared" si="100"/>
        <v>0</v>
      </c>
      <c r="ED133" s="261">
        <f t="shared" si="100"/>
        <v>0</v>
      </c>
      <c r="EE133" s="261">
        <f t="shared" si="100"/>
        <v>0</v>
      </c>
      <c r="EF133" s="261">
        <f t="shared" si="190"/>
        <v>0</v>
      </c>
      <c r="EG133" s="51">
        <f t="shared" si="191"/>
        <v>0</v>
      </c>
      <c r="EH133" s="42">
        <f t="shared" si="191"/>
        <v>0</v>
      </c>
      <c r="EI133" s="58">
        <f t="shared" si="173"/>
        <v>0</v>
      </c>
      <c r="EJ133" s="58">
        <f t="shared" si="174"/>
        <v>0</v>
      </c>
      <c r="EK133" s="336">
        <f t="shared" si="175"/>
        <v>0</v>
      </c>
      <c r="EL133" s="131">
        <f t="shared" si="176"/>
        <v>0</v>
      </c>
      <c r="EM133" s="5">
        <f t="shared" si="177"/>
        <v>0</v>
      </c>
      <c r="EN133" s="5">
        <f t="shared" si="178"/>
        <v>0</v>
      </c>
      <c r="EO133" s="266">
        <f t="shared" si="192"/>
        <v>0</v>
      </c>
    </row>
    <row r="134" spans="1:145">
      <c r="A134" s="3">
        <f t="shared" si="179"/>
        <v>95</v>
      </c>
      <c r="B134" s="249">
        <v>3</v>
      </c>
      <c r="C134" s="522"/>
      <c r="D134" s="250" t="s">
        <v>155</v>
      </c>
      <c r="E134" s="251" t="s">
        <v>44</v>
      </c>
      <c r="F134" s="252"/>
      <c r="G134" s="40" t="s">
        <v>60</v>
      </c>
      <c r="H134" s="253">
        <f t="shared" si="127"/>
        <v>101</v>
      </c>
      <c r="I134" s="253">
        <f t="shared" si="128"/>
        <v>90</v>
      </c>
      <c r="J134" s="254">
        <f t="shared" si="129"/>
        <v>27506142.120000001</v>
      </c>
      <c r="K134" s="254">
        <f t="shared" si="130"/>
        <v>1</v>
      </c>
      <c r="L134" s="255">
        <f t="shared" si="131"/>
        <v>1.06</v>
      </c>
      <c r="M134" s="256">
        <f t="shared" si="220"/>
        <v>1.01</v>
      </c>
      <c r="N134" s="257">
        <f t="shared" si="133"/>
        <v>24608134.872101717</v>
      </c>
      <c r="O134" s="257">
        <f t="shared" si="134"/>
        <v>27737299.795270164</v>
      </c>
      <c r="P134" s="257">
        <f t="shared" si="135"/>
        <v>29448075.753672004</v>
      </c>
      <c r="Q134" s="257">
        <f t="shared" si="136"/>
        <v>31264368.62977846</v>
      </c>
      <c r="R134" s="257">
        <f t="shared" si="180"/>
        <v>35121004.32259801</v>
      </c>
      <c r="S134" s="258">
        <f t="shared" si="137"/>
        <v>29448075.753672004</v>
      </c>
      <c r="T134" s="257">
        <f t="shared" si="137"/>
        <v>31264368.62977846</v>
      </c>
      <c r="U134" s="257">
        <f t="shared" si="138"/>
        <v>33192686.476188242</v>
      </c>
      <c r="V134" s="257">
        <f t="shared" si="181"/>
        <v>39460713.331911534</v>
      </c>
      <c r="W134" s="257"/>
      <c r="X134" s="257">
        <f t="shared" si="139"/>
        <v>2214732138.4891543</v>
      </c>
      <c r="Y134" s="257">
        <f t="shared" si="140"/>
        <v>2496356981.5743146</v>
      </c>
      <c r="Z134" s="257">
        <f t="shared" si="141"/>
        <v>2650326817.8304806</v>
      </c>
      <c r="AA134" s="258">
        <f t="shared" si="182"/>
        <v>2813793176.6800613</v>
      </c>
      <c r="AB134" s="258">
        <f t="shared" si="183"/>
        <v>3160890389.0338211</v>
      </c>
      <c r="AC134" s="258">
        <f t="shared" si="142"/>
        <v>2650326817.8304806</v>
      </c>
      <c r="AD134" s="257">
        <f t="shared" si="143"/>
        <v>2813793176.6800613</v>
      </c>
      <c r="AE134" s="257">
        <f t="shared" si="184"/>
        <v>2987341782.8569417</v>
      </c>
      <c r="AF134" s="257">
        <f t="shared" si="185"/>
        <v>3551464199.8720379</v>
      </c>
      <c r="AG134" s="257"/>
      <c r="AH134" s="32" t="str">
        <f t="shared" si="144"/>
        <v>BERTAHAP</v>
      </c>
      <c r="AI134" s="259">
        <f t="shared" si="145"/>
        <v>0</v>
      </c>
      <c r="AJ134" s="260">
        <v>2</v>
      </c>
      <c r="AK134" s="261"/>
      <c r="AL134" s="257" t="e">
        <f>IF(AK134&gt;#REF!,"LB","KR")</f>
        <v>#REF!</v>
      </c>
      <c r="AM134" s="51">
        <f t="shared" si="146"/>
        <v>2436206000</v>
      </c>
      <c r="AN134" s="51">
        <f t="shared" si="146"/>
        <v>2745993000</v>
      </c>
      <c r="AO134" s="51">
        <f t="shared" si="146"/>
        <v>2915360000</v>
      </c>
      <c r="AP134" s="418">
        <f t="shared" si="146"/>
        <v>3095173000</v>
      </c>
      <c r="AQ134" s="418">
        <f t="shared" si="147"/>
        <v>2915360000</v>
      </c>
      <c r="AR134" s="51">
        <f t="shared" si="147"/>
        <v>3095173000</v>
      </c>
      <c r="AS134" s="51">
        <f t="shared" si="147"/>
        <v>3286076000</v>
      </c>
      <c r="AT134" s="42"/>
      <c r="AU134" s="42"/>
      <c r="AV134" s="297">
        <f t="shared" si="186"/>
        <v>-1565099.486627996</v>
      </c>
      <c r="AW134" s="297"/>
      <c r="AX134" s="297"/>
      <c r="AY134" s="297"/>
      <c r="AZ134" s="297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3"/>
      <c r="BY134" s="424"/>
      <c r="BZ134" s="424" t="str">
        <f t="shared" si="221"/>
        <v>2BR-9</v>
      </c>
      <c r="CA134" s="425" t="str">
        <f t="shared" si="222"/>
        <v>09</v>
      </c>
      <c r="CB134" s="424">
        <f t="shared" si="223"/>
        <v>101</v>
      </c>
      <c r="CC134" s="424">
        <f t="shared" si="223"/>
        <v>90</v>
      </c>
      <c r="CD134" s="424">
        <f t="shared" si="224"/>
        <v>29739640.860144004</v>
      </c>
      <c r="CE134" s="424">
        <f t="shared" si="225"/>
        <v>2460327000</v>
      </c>
      <c r="CF134" s="424">
        <f t="shared" si="225"/>
        <v>2773181000</v>
      </c>
      <c r="CG134" s="424">
        <f t="shared" si="225"/>
        <v>2944225000</v>
      </c>
      <c r="CH134" s="424">
        <f t="shared" si="225"/>
        <v>3125818000</v>
      </c>
      <c r="CI134" s="424">
        <f t="shared" si="226"/>
        <v>3318612000</v>
      </c>
      <c r="CJ134" s="42"/>
      <c r="CK134" s="418">
        <f t="shared" si="188"/>
        <v>3286076210.4227395</v>
      </c>
      <c r="CL134" s="42">
        <f t="shared" si="189"/>
        <v>3090282000</v>
      </c>
      <c r="CM134" s="42">
        <f t="shared" si="189"/>
        <v>3280884000</v>
      </c>
      <c r="CN134" s="43">
        <f t="shared" si="148"/>
        <v>46354230</v>
      </c>
      <c r="CO134" s="43">
        <f t="shared" si="149"/>
        <v>32808840</v>
      </c>
      <c r="CP134" s="43">
        <f t="shared" si="150"/>
        <v>72884000</v>
      </c>
      <c r="CQ134" s="43">
        <f t="shared" si="151"/>
        <v>64482770.833333336</v>
      </c>
      <c r="CR134" s="420">
        <f t="shared" si="152"/>
        <v>3483242000</v>
      </c>
      <c r="CT134" s="250" t="s">
        <v>158</v>
      </c>
      <c r="CU134" s="251" t="s">
        <v>35</v>
      </c>
      <c r="CV134" s="252"/>
      <c r="CW134" s="40" t="s">
        <v>42</v>
      </c>
      <c r="CX134" s="253">
        <f t="shared" si="153"/>
        <v>0</v>
      </c>
      <c r="CY134" s="253">
        <f t="shared" si="154"/>
        <v>0</v>
      </c>
      <c r="CZ134" s="254">
        <f t="shared" si="155"/>
        <v>27506142.120000001</v>
      </c>
      <c r="DA134" s="254">
        <f t="shared" si="156"/>
        <v>0</v>
      </c>
      <c r="DB134" s="255">
        <f t="shared" si="157"/>
        <v>0</v>
      </c>
      <c r="DC134" s="256">
        <f t="shared" si="219"/>
        <v>0</v>
      </c>
      <c r="DD134" s="257">
        <f t="shared" si="158"/>
        <v>24608134.872101717</v>
      </c>
      <c r="DE134" s="257">
        <f t="shared" si="159"/>
        <v>27737299.795270164</v>
      </c>
      <c r="DF134" s="257">
        <f t="shared" si="160"/>
        <v>0</v>
      </c>
      <c r="DG134" s="257">
        <f t="shared" si="161"/>
        <v>31264368.62977846</v>
      </c>
      <c r="DH134" s="258">
        <f t="shared" si="162"/>
        <v>0</v>
      </c>
      <c r="DI134" s="257">
        <f t="shared" si="162"/>
        <v>31264368.62977846</v>
      </c>
      <c r="DJ134" s="257">
        <f t="shared" si="163"/>
        <v>33192686.476188242</v>
      </c>
      <c r="DK134" s="257"/>
      <c r="DL134" s="257">
        <f t="shared" si="164"/>
        <v>0</v>
      </c>
      <c r="DM134" s="257">
        <f t="shared" si="165"/>
        <v>0</v>
      </c>
      <c r="DN134" s="257">
        <f t="shared" si="166"/>
        <v>0</v>
      </c>
      <c r="DO134" s="258">
        <f t="shared" si="167"/>
        <v>0</v>
      </c>
      <c r="DP134" s="258">
        <f t="shared" si="168"/>
        <v>0</v>
      </c>
      <c r="DQ134" s="257">
        <f t="shared" si="169"/>
        <v>0</v>
      </c>
      <c r="DR134" s="257">
        <f t="shared" si="170"/>
        <v>0</v>
      </c>
      <c r="DS134" s="257"/>
      <c r="DT134" s="32" t="str">
        <f t="shared" si="171"/>
        <v>BERTAHAP</v>
      </c>
      <c r="DU134" s="259">
        <f t="shared" si="172"/>
        <v>0</v>
      </c>
      <c r="DV134" s="260">
        <v>2</v>
      </c>
      <c r="DW134" s="261"/>
      <c r="DX134" s="257" t="str">
        <f t="shared" si="211"/>
        <v>KR</v>
      </c>
      <c r="DY134" s="261">
        <f t="shared" si="101"/>
        <v>0</v>
      </c>
      <c r="DZ134" s="261">
        <f t="shared" si="101"/>
        <v>0</v>
      </c>
      <c r="EA134" s="261">
        <f t="shared" si="101"/>
        <v>0</v>
      </c>
      <c r="EB134" s="262">
        <f t="shared" si="100"/>
        <v>0</v>
      </c>
      <c r="EC134" s="262">
        <f t="shared" si="100"/>
        <v>0</v>
      </c>
      <c r="ED134" s="261">
        <f t="shared" si="100"/>
        <v>0</v>
      </c>
      <c r="EE134" s="261">
        <f t="shared" si="100"/>
        <v>0</v>
      </c>
      <c r="EF134" s="261">
        <f t="shared" si="190"/>
        <v>0</v>
      </c>
      <c r="EG134" s="51">
        <f t="shared" si="191"/>
        <v>0</v>
      </c>
      <c r="EH134" s="42">
        <f t="shared" si="191"/>
        <v>0</v>
      </c>
      <c r="EI134" s="58">
        <f t="shared" si="173"/>
        <v>0</v>
      </c>
      <c r="EJ134" s="58">
        <f t="shared" si="174"/>
        <v>0</v>
      </c>
      <c r="EK134" s="336">
        <f t="shared" si="175"/>
        <v>0</v>
      </c>
      <c r="EL134" s="131">
        <f t="shared" si="176"/>
        <v>0</v>
      </c>
      <c r="EM134" s="5">
        <f t="shared" si="177"/>
        <v>0</v>
      </c>
      <c r="EN134" s="5">
        <f t="shared" si="178"/>
        <v>0</v>
      </c>
      <c r="EO134" s="266">
        <f t="shared" si="192"/>
        <v>0</v>
      </c>
    </row>
    <row r="135" spans="1:145">
      <c r="A135" s="3">
        <f t="shared" si="179"/>
        <v>96</v>
      </c>
      <c r="B135" s="249">
        <v>4</v>
      </c>
      <c r="C135" s="522"/>
      <c r="D135" s="250" t="s">
        <v>155</v>
      </c>
      <c r="E135" s="285">
        <v>11</v>
      </c>
      <c r="F135" s="252"/>
      <c r="G135" s="40" t="s">
        <v>62</v>
      </c>
      <c r="H135" s="253">
        <f t="shared" si="127"/>
        <v>101</v>
      </c>
      <c r="I135" s="253">
        <f t="shared" si="128"/>
        <v>90</v>
      </c>
      <c r="J135" s="254">
        <f t="shared" si="129"/>
        <v>27506142.120000001</v>
      </c>
      <c r="K135" s="254">
        <f t="shared" si="130"/>
        <v>1</v>
      </c>
      <c r="L135" s="255">
        <f t="shared" si="131"/>
        <v>1.06</v>
      </c>
      <c r="M135" s="256">
        <f t="shared" si="220"/>
        <v>1.01</v>
      </c>
      <c r="N135" s="257">
        <f t="shared" si="133"/>
        <v>24608134.872101717</v>
      </c>
      <c r="O135" s="257">
        <f t="shared" si="134"/>
        <v>27737299.795270164</v>
      </c>
      <c r="P135" s="257">
        <f t="shared" si="135"/>
        <v>29448075.753672004</v>
      </c>
      <c r="Q135" s="257">
        <f t="shared" si="136"/>
        <v>31264368.62977846</v>
      </c>
      <c r="R135" s="257">
        <f t="shared" si="180"/>
        <v>35121004.32259801</v>
      </c>
      <c r="S135" s="258">
        <f t="shared" si="137"/>
        <v>29448075.753672004</v>
      </c>
      <c r="T135" s="257">
        <f t="shared" si="137"/>
        <v>31264368.62977846</v>
      </c>
      <c r="U135" s="257">
        <f t="shared" si="138"/>
        <v>33192686.476188242</v>
      </c>
      <c r="V135" s="257">
        <f t="shared" si="181"/>
        <v>39460713.331911534</v>
      </c>
      <c r="W135" s="257"/>
      <c r="X135" s="257">
        <f t="shared" si="139"/>
        <v>2214732138.4891543</v>
      </c>
      <c r="Y135" s="257">
        <f t="shared" si="140"/>
        <v>2496356981.5743146</v>
      </c>
      <c r="Z135" s="257">
        <f t="shared" si="141"/>
        <v>2650326817.8304806</v>
      </c>
      <c r="AA135" s="258">
        <f t="shared" si="182"/>
        <v>2813793176.6800613</v>
      </c>
      <c r="AB135" s="258">
        <f t="shared" si="183"/>
        <v>3160890389.0338211</v>
      </c>
      <c r="AC135" s="258">
        <f t="shared" si="142"/>
        <v>2650326817.8304806</v>
      </c>
      <c r="AD135" s="257">
        <f t="shared" si="143"/>
        <v>2813793176.6800613</v>
      </c>
      <c r="AE135" s="257">
        <f t="shared" si="184"/>
        <v>2987341782.8569417</v>
      </c>
      <c r="AF135" s="257">
        <f t="shared" si="185"/>
        <v>3551464199.8720379</v>
      </c>
      <c r="AG135" s="257"/>
      <c r="AH135" s="32" t="str">
        <f t="shared" si="144"/>
        <v>BERTAHAP</v>
      </c>
      <c r="AI135" s="259">
        <f t="shared" si="145"/>
        <v>0</v>
      </c>
      <c r="AJ135" s="260">
        <v>2</v>
      </c>
      <c r="AK135" s="261"/>
      <c r="AL135" s="257" t="e">
        <f>IF(AK135&gt;#REF!,"LB","KR")</f>
        <v>#REF!</v>
      </c>
      <c r="AM135" s="51">
        <f t="shared" si="146"/>
        <v>2436206000</v>
      </c>
      <c r="AN135" s="51">
        <f t="shared" si="146"/>
        <v>2745993000</v>
      </c>
      <c r="AO135" s="51">
        <f t="shared" si="146"/>
        <v>2915360000</v>
      </c>
      <c r="AP135" s="418">
        <f t="shared" si="146"/>
        <v>3095173000</v>
      </c>
      <c r="AQ135" s="418">
        <f t="shared" si="147"/>
        <v>2915360000</v>
      </c>
      <c r="AR135" s="51">
        <f t="shared" si="147"/>
        <v>3095173000</v>
      </c>
      <c r="AS135" s="51">
        <f t="shared" si="147"/>
        <v>3286076000</v>
      </c>
      <c r="AT135" s="42"/>
      <c r="AU135" s="42"/>
      <c r="AV135" s="297">
        <f t="shared" si="186"/>
        <v>-1565099.486627996</v>
      </c>
      <c r="AW135" s="297"/>
      <c r="AX135" s="297"/>
      <c r="AY135" s="297"/>
      <c r="AZ135" s="297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3"/>
      <c r="BY135" s="424"/>
      <c r="BZ135" s="424" t="str">
        <f t="shared" si="221"/>
        <v>2BR-11</v>
      </c>
      <c r="CA135" s="425">
        <f t="shared" si="222"/>
        <v>11</v>
      </c>
      <c r="CB135" s="424">
        <f t="shared" si="223"/>
        <v>101</v>
      </c>
      <c r="CC135" s="424">
        <f t="shared" si="223"/>
        <v>90</v>
      </c>
      <c r="CD135" s="424">
        <f t="shared" si="224"/>
        <v>29739640.860144004</v>
      </c>
      <c r="CE135" s="424">
        <f t="shared" si="225"/>
        <v>2460327000</v>
      </c>
      <c r="CF135" s="424">
        <f t="shared" si="225"/>
        <v>2773181000</v>
      </c>
      <c r="CG135" s="424">
        <f t="shared" si="225"/>
        <v>2944225000</v>
      </c>
      <c r="CH135" s="424">
        <f t="shared" si="225"/>
        <v>3125818000</v>
      </c>
      <c r="CI135" s="424">
        <f t="shared" si="226"/>
        <v>3318612000</v>
      </c>
      <c r="CJ135" s="42"/>
      <c r="CK135" s="418">
        <f t="shared" si="188"/>
        <v>3286076210.4227395</v>
      </c>
      <c r="CL135" s="42">
        <f t="shared" si="189"/>
        <v>3090282000</v>
      </c>
      <c r="CM135" s="42">
        <f t="shared" si="189"/>
        <v>3280884000</v>
      </c>
      <c r="CN135" s="43">
        <f t="shared" si="148"/>
        <v>46354230</v>
      </c>
      <c r="CO135" s="43">
        <f t="shared" si="149"/>
        <v>32808840</v>
      </c>
      <c r="CP135" s="43">
        <f t="shared" si="150"/>
        <v>72884000</v>
      </c>
      <c r="CQ135" s="43">
        <f t="shared" si="151"/>
        <v>64482770.833333336</v>
      </c>
      <c r="CR135" s="420">
        <f t="shared" si="152"/>
        <v>3483242000</v>
      </c>
      <c r="CT135" s="250" t="s">
        <v>158</v>
      </c>
      <c r="CU135" s="251" t="s">
        <v>41</v>
      </c>
      <c r="CV135" s="252"/>
      <c r="CW135" s="40" t="s">
        <v>45</v>
      </c>
      <c r="CX135" s="253">
        <f t="shared" si="153"/>
        <v>0</v>
      </c>
      <c r="CY135" s="253">
        <f t="shared" si="154"/>
        <v>0</v>
      </c>
      <c r="CZ135" s="254">
        <f t="shared" si="155"/>
        <v>27506142.120000001</v>
      </c>
      <c r="DA135" s="254">
        <f t="shared" si="156"/>
        <v>0</v>
      </c>
      <c r="DB135" s="255">
        <f t="shared" si="157"/>
        <v>0</v>
      </c>
      <c r="DC135" s="256">
        <f t="shared" si="219"/>
        <v>0</v>
      </c>
      <c r="DD135" s="257">
        <f t="shared" si="158"/>
        <v>24608134.872101717</v>
      </c>
      <c r="DE135" s="257">
        <f t="shared" si="159"/>
        <v>27737299.795270164</v>
      </c>
      <c r="DF135" s="257">
        <f t="shared" si="160"/>
        <v>0</v>
      </c>
      <c r="DG135" s="257">
        <f t="shared" si="161"/>
        <v>31264368.62977846</v>
      </c>
      <c r="DH135" s="258">
        <f t="shared" si="162"/>
        <v>0</v>
      </c>
      <c r="DI135" s="257">
        <f t="shared" si="162"/>
        <v>31264368.62977846</v>
      </c>
      <c r="DJ135" s="257">
        <f t="shared" si="163"/>
        <v>33192686.476188242</v>
      </c>
      <c r="DK135" s="257"/>
      <c r="DL135" s="257">
        <f t="shared" si="164"/>
        <v>0</v>
      </c>
      <c r="DM135" s="257">
        <f t="shared" si="165"/>
        <v>0</v>
      </c>
      <c r="DN135" s="257">
        <f t="shared" si="166"/>
        <v>0</v>
      </c>
      <c r="DO135" s="258">
        <f t="shared" si="167"/>
        <v>0</v>
      </c>
      <c r="DP135" s="258">
        <f t="shared" si="168"/>
        <v>0</v>
      </c>
      <c r="DQ135" s="257">
        <f t="shared" si="169"/>
        <v>0</v>
      </c>
      <c r="DR135" s="257">
        <f t="shared" si="170"/>
        <v>0</v>
      </c>
      <c r="DS135" s="257"/>
      <c r="DT135" s="32" t="str">
        <f t="shared" si="171"/>
        <v>BERTAHAP</v>
      </c>
      <c r="DU135" s="259">
        <f t="shared" si="172"/>
        <v>0</v>
      </c>
      <c r="DV135" s="260">
        <v>2</v>
      </c>
      <c r="DW135" s="261"/>
      <c r="DX135" s="257" t="str">
        <f t="shared" si="211"/>
        <v>KR</v>
      </c>
      <c r="DY135" s="261">
        <f t="shared" si="101"/>
        <v>0</v>
      </c>
      <c r="DZ135" s="261">
        <f t="shared" si="101"/>
        <v>0</v>
      </c>
      <c r="EA135" s="261">
        <f t="shared" si="101"/>
        <v>0</v>
      </c>
      <c r="EB135" s="262">
        <f t="shared" si="100"/>
        <v>0</v>
      </c>
      <c r="EC135" s="262">
        <f t="shared" si="100"/>
        <v>0</v>
      </c>
      <c r="ED135" s="261">
        <f t="shared" si="100"/>
        <v>0</v>
      </c>
      <c r="EE135" s="261">
        <f t="shared" si="100"/>
        <v>0</v>
      </c>
      <c r="EF135" s="261">
        <f t="shared" si="190"/>
        <v>0</v>
      </c>
      <c r="EG135" s="51">
        <f t="shared" si="191"/>
        <v>0</v>
      </c>
      <c r="EH135" s="42">
        <f t="shared" si="191"/>
        <v>0</v>
      </c>
      <c r="EI135" s="58">
        <f t="shared" si="173"/>
        <v>0</v>
      </c>
      <c r="EJ135" s="58">
        <f t="shared" si="174"/>
        <v>0</v>
      </c>
      <c r="EK135" s="336">
        <f t="shared" si="175"/>
        <v>0</v>
      </c>
      <c r="EL135" s="131">
        <f t="shared" si="176"/>
        <v>0</v>
      </c>
      <c r="EM135" s="5">
        <f t="shared" si="177"/>
        <v>0</v>
      </c>
      <c r="EN135" s="5">
        <f t="shared" si="178"/>
        <v>0</v>
      </c>
      <c r="EO135" s="266">
        <f t="shared" si="192"/>
        <v>0</v>
      </c>
    </row>
    <row r="136" spans="1:145">
      <c r="A136" s="3">
        <f t="shared" si="179"/>
        <v>97</v>
      </c>
      <c r="B136" s="249">
        <v>5</v>
      </c>
      <c r="C136" s="522"/>
      <c r="D136" s="250" t="s">
        <v>155</v>
      </c>
      <c r="E136" s="285">
        <v>15</v>
      </c>
      <c r="F136" s="252"/>
      <c r="G136" s="40" t="s">
        <v>64</v>
      </c>
      <c r="H136" s="253">
        <f t="shared" si="127"/>
        <v>101</v>
      </c>
      <c r="I136" s="253">
        <f t="shared" si="128"/>
        <v>90</v>
      </c>
      <c r="J136" s="254">
        <f t="shared" si="129"/>
        <v>27506142.120000001</v>
      </c>
      <c r="K136" s="254">
        <f t="shared" si="130"/>
        <v>1</v>
      </c>
      <c r="L136" s="255">
        <f t="shared" si="131"/>
        <v>1.06</v>
      </c>
      <c r="M136" s="256">
        <f t="shared" si="220"/>
        <v>1.01</v>
      </c>
      <c r="N136" s="257">
        <f t="shared" si="133"/>
        <v>24608134.872101717</v>
      </c>
      <c r="O136" s="257">
        <f t="shared" si="134"/>
        <v>27737299.795270164</v>
      </c>
      <c r="P136" s="257">
        <f t="shared" si="135"/>
        <v>29448075.753672004</v>
      </c>
      <c r="Q136" s="257">
        <f t="shared" si="136"/>
        <v>31264368.62977846</v>
      </c>
      <c r="R136" s="257">
        <f t="shared" si="180"/>
        <v>35121004.32259801</v>
      </c>
      <c r="S136" s="258">
        <f t="shared" si="137"/>
        <v>29448075.753672004</v>
      </c>
      <c r="T136" s="257">
        <f t="shared" si="137"/>
        <v>31264368.62977846</v>
      </c>
      <c r="U136" s="257">
        <f t="shared" si="138"/>
        <v>33192686.476188242</v>
      </c>
      <c r="V136" s="257">
        <f t="shared" si="181"/>
        <v>39460713.331911534</v>
      </c>
      <c r="W136" s="257"/>
      <c r="X136" s="257">
        <f t="shared" si="139"/>
        <v>2214732138.4891543</v>
      </c>
      <c r="Y136" s="257">
        <f t="shared" si="140"/>
        <v>2496356981.5743146</v>
      </c>
      <c r="Z136" s="257">
        <f t="shared" si="141"/>
        <v>2650326817.8304806</v>
      </c>
      <c r="AA136" s="258">
        <f t="shared" si="182"/>
        <v>2813793176.6800613</v>
      </c>
      <c r="AB136" s="258">
        <f t="shared" si="183"/>
        <v>3160890389.0338211</v>
      </c>
      <c r="AC136" s="258">
        <f t="shared" si="142"/>
        <v>2650326817.8304806</v>
      </c>
      <c r="AD136" s="257">
        <f t="shared" si="143"/>
        <v>2813793176.6800613</v>
      </c>
      <c r="AE136" s="257">
        <f t="shared" si="184"/>
        <v>2987341782.8569417</v>
      </c>
      <c r="AF136" s="257">
        <f t="shared" si="185"/>
        <v>3551464199.8720379</v>
      </c>
      <c r="AG136" s="257"/>
      <c r="AH136" s="32" t="str">
        <f t="shared" si="144"/>
        <v>BERTAHAP</v>
      </c>
      <c r="AI136" s="259">
        <f t="shared" si="145"/>
        <v>0</v>
      </c>
      <c r="AJ136" s="260">
        <v>2</v>
      </c>
      <c r="AK136" s="261"/>
      <c r="AL136" s="257" t="e">
        <f>IF(AK136&gt;#REF!,"LB","KR")</f>
        <v>#REF!</v>
      </c>
      <c r="AM136" s="51">
        <f t="shared" si="146"/>
        <v>2436206000</v>
      </c>
      <c r="AN136" s="51">
        <f t="shared" si="146"/>
        <v>2745993000</v>
      </c>
      <c r="AO136" s="51">
        <f t="shared" si="146"/>
        <v>2915360000</v>
      </c>
      <c r="AP136" s="418">
        <f t="shared" si="146"/>
        <v>3095173000</v>
      </c>
      <c r="AQ136" s="418">
        <f t="shared" si="147"/>
        <v>2915360000</v>
      </c>
      <c r="AR136" s="51">
        <f t="shared" si="147"/>
        <v>3095173000</v>
      </c>
      <c r="AS136" s="51">
        <f t="shared" si="147"/>
        <v>3286076000</v>
      </c>
      <c r="AT136" s="42"/>
      <c r="AU136" s="42"/>
      <c r="AV136" s="297">
        <f t="shared" si="186"/>
        <v>-1565099.486627996</v>
      </c>
      <c r="AW136" s="297"/>
      <c r="AX136" s="297"/>
      <c r="AY136" s="297"/>
      <c r="AZ136" s="297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"/>
      <c r="BX136" s="423"/>
      <c r="BY136" s="424"/>
      <c r="BZ136" s="424" t="str">
        <f t="shared" si="221"/>
        <v>2BR-15</v>
      </c>
      <c r="CA136" s="425">
        <f t="shared" si="222"/>
        <v>15</v>
      </c>
      <c r="CB136" s="424">
        <f t="shared" si="223"/>
        <v>101</v>
      </c>
      <c r="CC136" s="424">
        <f t="shared" si="223"/>
        <v>90</v>
      </c>
      <c r="CD136" s="424">
        <f t="shared" si="224"/>
        <v>29739640.860144004</v>
      </c>
      <c r="CE136" s="424">
        <f t="shared" si="225"/>
        <v>2460327000</v>
      </c>
      <c r="CF136" s="424">
        <f t="shared" si="225"/>
        <v>2773181000</v>
      </c>
      <c r="CG136" s="424">
        <f t="shared" si="225"/>
        <v>2944225000</v>
      </c>
      <c r="CH136" s="424">
        <f t="shared" si="225"/>
        <v>3125818000</v>
      </c>
      <c r="CI136" s="424">
        <f t="shared" si="226"/>
        <v>3318612000</v>
      </c>
      <c r="CJ136" s="42"/>
      <c r="CK136" s="418">
        <f t="shared" si="188"/>
        <v>3286076210.4227395</v>
      </c>
      <c r="CL136" s="42">
        <f t="shared" si="189"/>
        <v>3090282000</v>
      </c>
      <c r="CM136" s="42">
        <f t="shared" si="189"/>
        <v>3280884000</v>
      </c>
      <c r="CN136" s="43">
        <f t="shared" si="148"/>
        <v>46354230</v>
      </c>
      <c r="CO136" s="43">
        <f t="shared" si="149"/>
        <v>32808840</v>
      </c>
      <c r="CP136" s="43">
        <f t="shared" si="150"/>
        <v>72884000</v>
      </c>
      <c r="CQ136" s="43">
        <f t="shared" si="151"/>
        <v>64482770.833333336</v>
      </c>
      <c r="CR136" s="420">
        <f t="shared" si="152"/>
        <v>3483242000</v>
      </c>
      <c r="CT136" s="250" t="s">
        <v>158</v>
      </c>
      <c r="CU136" s="251">
        <v>10</v>
      </c>
      <c r="CV136" s="252"/>
      <c r="CW136" s="40" t="s">
        <v>48</v>
      </c>
      <c r="CX136" s="253">
        <f t="shared" si="153"/>
        <v>0</v>
      </c>
      <c r="CY136" s="253">
        <f t="shared" si="154"/>
        <v>0</v>
      </c>
      <c r="CZ136" s="254">
        <f t="shared" si="155"/>
        <v>27506142.120000001</v>
      </c>
      <c r="DA136" s="254">
        <f t="shared" si="156"/>
        <v>0</v>
      </c>
      <c r="DB136" s="255">
        <f t="shared" si="157"/>
        <v>0</v>
      </c>
      <c r="DC136" s="256">
        <f t="shared" si="219"/>
        <v>0</v>
      </c>
      <c r="DD136" s="257">
        <f t="shared" si="158"/>
        <v>24608134.872101717</v>
      </c>
      <c r="DE136" s="257">
        <f t="shared" si="159"/>
        <v>27737299.795270164</v>
      </c>
      <c r="DF136" s="257">
        <f t="shared" si="160"/>
        <v>0</v>
      </c>
      <c r="DG136" s="257">
        <f t="shared" si="161"/>
        <v>31264368.62977846</v>
      </c>
      <c r="DH136" s="258">
        <f t="shared" si="162"/>
        <v>0</v>
      </c>
      <c r="DI136" s="257">
        <f t="shared" si="162"/>
        <v>31264368.62977846</v>
      </c>
      <c r="DJ136" s="257">
        <f t="shared" si="163"/>
        <v>33192686.476188242</v>
      </c>
      <c r="DK136" s="257"/>
      <c r="DL136" s="257">
        <f t="shared" si="164"/>
        <v>0</v>
      </c>
      <c r="DM136" s="257">
        <f t="shared" si="165"/>
        <v>0</v>
      </c>
      <c r="DN136" s="257">
        <f t="shared" si="166"/>
        <v>0</v>
      </c>
      <c r="DO136" s="258">
        <f t="shared" si="167"/>
        <v>0</v>
      </c>
      <c r="DP136" s="258">
        <f t="shared" si="168"/>
        <v>0</v>
      </c>
      <c r="DQ136" s="257">
        <f t="shared" si="169"/>
        <v>0</v>
      </c>
      <c r="DR136" s="257">
        <f t="shared" si="170"/>
        <v>0</v>
      </c>
      <c r="DS136" s="257"/>
      <c r="DT136" s="32" t="str">
        <f t="shared" si="171"/>
        <v>BERTAHAP</v>
      </c>
      <c r="DU136" s="259">
        <f t="shared" si="172"/>
        <v>0</v>
      </c>
      <c r="DV136" s="260">
        <v>2</v>
      </c>
      <c r="DW136" s="261"/>
      <c r="DX136" s="257" t="str">
        <f t="shared" si="211"/>
        <v>KR</v>
      </c>
      <c r="DY136" s="261">
        <f t="shared" si="101"/>
        <v>0</v>
      </c>
      <c r="DZ136" s="261">
        <f t="shared" si="101"/>
        <v>0</v>
      </c>
      <c r="EA136" s="261">
        <f t="shared" si="101"/>
        <v>0</v>
      </c>
      <c r="EB136" s="262">
        <f t="shared" si="100"/>
        <v>0</v>
      </c>
      <c r="EC136" s="262">
        <f t="shared" si="100"/>
        <v>0</v>
      </c>
      <c r="ED136" s="261">
        <f t="shared" si="100"/>
        <v>0</v>
      </c>
      <c r="EE136" s="261">
        <f t="shared" si="100"/>
        <v>0</v>
      </c>
      <c r="EF136" s="261">
        <f t="shared" si="190"/>
        <v>0</v>
      </c>
      <c r="EG136" s="51">
        <f t="shared" si="191"/>
        <v>0</v>
      </c>
      <c r="EH136" s="42">
        <f t="shared" si="191"/>
        <v>0</v>
      </c>
      <c r="EI136" s="58">
        <f t="shared" si="173"/>
        <v>0</v>
      </c>
      <c r="EJ136" s="58">
        <f t="shared" si="174"/>
        <v>0</v>
      </c>
      <c r="EK136" s="336">
        <f t="shared" si="175"/>
        <v>0</v>
      </c>
      <c r="EL136" s="131">
        <f t="shared" si="176"/>
        <v>0</v>
      </c>
      <c r="EM136" s="5">
        <f t="shared" si="177"/>
        <v>0</v>
      </c>
      <c r="EN136" s="5">
        <f t="shared" si="178"/>
        <v>0</v>
      </c>
      <c r="EO136" s="266">
        <f t="shared" si="192"/>
        <v>0</v>
      </c>
    </row>
    <row r="137" spans="1:145">
      <c r="A137" s="3">
        <f t="shared" si="179"/>
        <v>98</v>
      </c>
      <c r="B137" s="249">
        <v>6</v>
      </c>
      <c r="C137" s="522"/>
      <c r="D137" s="250" t="s">
        <v>155</v>
      </c>
      <c r="E137" s="285">
        <v>17</v>
      </c>
      <c r="F137" s="252"/>
      <c r="G137" s="40" t="s">
        <v>67</v>
      </c>
      <c r="H137" s="253">
        <f t="shared" si="127"/>
        <v>85</v>
      </c>
      <c r="I137" s="253">
        <f t="shared" si="128"/>
        <v>74</v>
      </c>
      <c r="J137" s="254">
        <f t="shared" si="129"/>
        <v>27506142.120000001</v>
      </c>
      <c r="K137" s="254">
        <f t="shared" si="130"/>
        <v>1</v>
      </c>
      <c r="L137" s="255">
        <f t="shared" si="131"/>
        <v>1.06</v>
      </c>
      <c r="M137" s="256">
        <f t="shared" si="220"/>
        <v>1.01</v>
      </c>
      <c r="N137" s="257">
        <f t="shared" si="133"/>
        <v>24608134.872101717</v>
      </c>
      <c r="O137" s="257">
        <f t="shared" si="134"/>
        <v>27737299.795270164</v>
      </c>
      <c r="P137" s="257">
        <f t="shared" si="135"/>
        <v>29448075.753672004</v>
      </c>
      <c r="Q137" s="257">
        <f t="shared" si="136"/>
        <v>31264368.62977846</v>
      </c>
      <c r="R137" s="257">
        <f t="shared" si="180"/>
        <v>35121004.32259801</v>
      </c>
      <c r="S137" s="258">
        <f t="shared" si="137"/>
        <v>29448075.753672004</v>
      </c>
      <c r="T137" s="257">
        <f t="shared" si="137"/>
        <v>31264368.62977846</v>
      </c>
      <c r="U137" s="257">
        <f t="shared" si="138"/>
        <v>33192686.476188242</v>
      </c>
      <c r="V137" s="257">
        <f t="shared" si="181"/>
        <v>39460713.331911534</v>
      </c>
      <c r="W137" s="257"/>
      <c r="X137" s="257">
        <f t="shared" si="139"/>
        <v>1821001980.535527</v>
      </c>
      <c r="Y137" s="257">
        <f t="shared" si="140"/>
        <v>2052560184.849992</v>
      </c>
      <c r="Z137" s="257">
        <f t="shared" si="141"/>
        <v>2179157605.7717285</v>
      </c>
      <c r="AA137" s="258">
        <f t="shared" si="182"/>
        <v>2313563278.6036062</v>
      </c>
      <c r="AB137" s="258">
        <f t="shared" si="183"/>
        <v>2598954319.8722529</v>
      </c>
      <c r="AC137" s="258">
        <f t="shared" si="142"/>
        <v>2179157605.7717285</v>
      </c>
      <c r="AD137" s="257">
        <f t="shared" si="143"/>
        <v>2313563278.6036062</v>
      </c>
      <c r="AE137" s="257">
        <f t="shared" si="184"/>
        <v>2456258799.2379298</v>
      </c>
      <c r="AF137" s="257">
        <f t="shared" si="185"/>
        <v>2920092786.5614533</v>
      </c>
      <c r="AG137" s="257"/>
      <c r="AH137" s="32" t="str">
        <f t="shared" si="144"/>
        <v>BERTAHAP</v>
      </c>
      <c r="AI137" s="259">
        <f t="shared" si="145"/>
        <v>0</v>
      </c>
      <c r="AJ137" s="260">
        <v>2</v>
      </c>
      <c r="AK137" s="261"/>
      <c r="AL137" s="257" t="e">
        <f>IF(AK137&gt;#REF!,"LB","KR")</f>
        <v>#REF!</v>
      </c>
      <c r="AM137" s="51">
        <f t="shared" si="146"/>
        <v>2003103000</v>
      </c>
      <c r="AN137" s="51">
        <f t="shared" si="146"/>
        <v>2257817000</v>
      </c>
      <c r="AO137" s="51">
        <f t="shared" si="146"/>
        <v>2397074000</v>
      </c>
      <c r="AP137" s="418">
        <f t="shared" si="146"/>
        <v>2544920000</v>
      </c>
      <c r="AQ137" s="418">
        <f t="shared" si="147"/>
        <v>2397074000</v>
      </c>
      <c r="AR137" s="51">
        <f t="shared" si="147"/>
        <v>2544920000</v>
      </c>
      <c r="AS137" s="51">
        <f t="shared" si="147"/>
        <v>2701885000</v>
      </c>
      <c r="AT137" s="42"/>
      <c r="AU137" s="42"/>
      <c r="AV137" s="297">
        <f t="shared" si="186"/>
        <v>-1565099.486627996</v>
      </c>
      <c r="AW137" s="297"/>
      <c r="AX137" s="297"/>
      <c r="AY137" s="297"/>
      <c r="AZ137" s="297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"/>
      <c r="BX137" s="423"/>
      <c r="BY137" s="424"/>
      <c r="BZ137" s="424" t="str">
        <f t="shared" si="221"/>
        <v>2BR-17</v>
      </c>
      <c r="CA137" s="425">
        <f t="shared" si="222"/>
        <v>17</v>
      </c>
      <c r="CB137" s="424">
        <f t="shared" si="223"/>
        <v>85</v>
      </c>
      <c r="CC137" s="424">
        <f t="shared" si="223"/>
        <v>74</v>
      </c>
      <c r="CD137" s="424">
        <f t="shared" si="224"/>
        <v>29739640.860144004</v>
      </c>
      <c r="CE137" s="424">
        <f t="shared" si="225"/>
        <v>2022935000</v>
      </c>
      <c r="CF137" s="424">
        <f t="shared" si="225"/>
        <v>2280171000</v>
      </c>
      <c r="CG137" s="424">
        <f t="shared" si="225"/>
        <v>2420807000</v>
      </c>
      <c r="CH137" s="424">
        <f t="shared" si="225"/>
        <v>2570117000</v>
      </c>
      <c r="CI137" s="424">
        <f t="shared" si="226"/>
        <v>2728637000</v>
      </c>
      <c r="CJ137" s="42"/>
      <c r="CK137" s="418">
        <f t="shared" si="188"/>
        <v>2701884860.5325255</v>
      </c>
      <c r="CL137" s="42">
        <f t="shared" si="189"/>
        <v>2540899000</v>
      </c>
      <c r="CM137" s="42">
        <f t="shared" si="189"/>
        <v>2697616000</v>
      </c>
      <c r="CN137" s="43">
        <f t="shared" si="148"/>
        <v>38113485</v>
      </c>
      <c r="CO137" s="43">
        <f t="shared" si="149"/>
        <v>26976160</v>
      </c>
      <c r="CP137" s="43">
        <f t="shared" si="150"/>
        <v>59926850</v>
      </c>
      <c r="CQ137" s="43">
        <f t="shared" si="151"/>
        <v>53019166.666666664</v>
      </c>
      <c r="CR137" s="420">
        <f t="shared" si="152"/>
        <v>2863999000</v>
      </c>
      <c r="CT137" s="250" t="s">
        <v>158</v>
      </c>
      <c r="CU137" s="285">
        <v>12</v>
      </c>
      <c r="CV137" s="252"/>
      <c r="CW137" s="40" t="s">
        <v>50</v>
      </c>
      <c r="CX137" s="253">
        <f t="shared" si="153"/>
        <v>0</v>
      </c>
      <c r="CY137" s="253">
        <f t="shared" si="154"/>
        <v>0</v>
      </c>
      <c r="CZ137" s="254">
        <f t="shared" si="155"/>
        <v>27506142.120000001</v>
      </c>
      <c r="DA137" s="254">
        <f t="shared" si="156"/>
        <v>0</v>
      </c>
      <c r="DB137" s="255">
        <f t="shared" si="157"/>
        <v>0</v>
      </c>
      <c r="DC137" s="256">
        <f t="shared" si="219"/>
        <v>0</v>
      </c>
      <c r="DD137" s="257">
        <f t="shared" si="158"/>
        <v>24608134.872101717</v>
      </c>
      <c r="DE137" s="257">
        <f t="shared" si="159"/>
        <v>27737299.795270164</v>
      </c>
      <c r="DF137" s="257">
        <f t="shared" si="160"/>
        <v>0</v>
      </c>
      <c r="DG137" s="257">
        <f t="shared" si="161"/>
        <v>31264368.62977846</v>
      </c>
      <c r="DH137" s="258">
        <f t="shared" si="162"/>
        <v>0</v>
      </c>
      <c r="DI137" s="257">
        <f t="shared" si="162"/>
        <v>31264368.62977846</v>
      </c>
      <c r="DJ137" s="257">
        <f t="shared" si="163"/>
        <v>33192686.476188242</v>
      </c>
      <c r="DK137" s="257"/>
      <c r="DL137" s="257">
        <f t="shared" si="164"/>
        <v>0</v>
      </c>
      <c r="DM137" s="257">
        <f t="shared" si="165"/>
        <v>0</v>
      </c>
      <c r="DN137" s="257">
        <f t="shared" si="166"/>
        <v>0</v>
      </c>
      <c r="DO137" s="258">
        <f t="shared" si="167"/>
        <v>0</v>
      </c>
      <c r="DP137" s="258">
        <f t="shared" si="168"/>
        <v>0</v>
      </c>
      <c r="DQ137" s="257">
        <f t="shared" si="169"/>
        <v>0</v>
      </c>
      <c r="DR137" s="257">
        <f t="shared" si="170"/>
        <v>0</v>
      </c>
      <c r="DS137" s="257"/>
      <c r="DT137" s="32" t="str">
        <f t="shared" si="171"/>
        <v>BERTAHAP</v>
      </c>
      <c r="DU137" s="259">
        <f t="shared" si="172"/>
        <v>0</v>
      </c>
      <c r="DV137" s="260">
        <v>2</v>
      </c>
      <c r="DW137" s="261"/>
      <c r="DX137" s="257" t="str">
        <f t="shared" si="211"/>
        <v>KR</v>
      </c>
      <c r="DY137" s="261">
        <f t="shared" si="101"/>
        <v>0</v>
      </c>
      <c r="DZ137" s="261">
        <f t="shared" si="101"/>
        <v>0</v>
      </c>
      <c r="EA137" s="261">
        <f t="shared" si="101"/>
        <v>0</v>
      </c>
      <c r="EB137" s="262">
        <f t="shared" si="100"/>
        <v>0</v>
      </c>
      <c r="EC137" s="262">
        <f t="shared" si="100"/>
        <v>0</v>
      </c>
      <c r="ED137" s="261">
        <f t="shared" si="100"/>
        <v>0</v>
      </c>
      <c r="EE137" s="261">
        <f t="shared" si="100"/>
        <v>0</v>
      </c>
      <c r="EF137" s="261">
        <f t="shared" si="190"/>
        <v>0</v>
      </c>
      <c r="EG137" s="51">
        <f t="shared" si="191"/>
        <v>0</v>
      </c>
      <c r="EH137" s="42">
        <f t="shared" si="191"/>
        <v>0</v>
      </c>
      <c r="EI137" s="58">
        <f t="shared" si="173"/>
        <v>0</v>
      </c>
      <c r="EJ137" s="58">
        <f t="shared" si="174"/>
        <v>0</v>
      </c>
      <c r="EK137" s="336">
        <f t="shared" si="175"/>
        <v>0</v>
      </c>
      <c r="EL137" s="131">
        <f t="shared" si="176"/>
        <v>0</v>
      </c>
      <c r="EM137" s="5">
        <f t="shared" si="177"/>
        <v>0</v>
      </c>
      <c r="EN137" s="5">
        <f t="shared" si="178"/>
        <v>0</v>
      </c>
      <c r="EO137" s="266">
        <f t="shared" si="192"/>
        <v>0</v>
      </c>
    </row>
    <row r="138" spans="1:145">
      <c r="A138" s="3">
        <f t="shared" si="179"/>
        <v>99</v>
      </c>
      <c r="B138" s="249">
        <v>7</v>
      </c>
      <c r="C138" s="522"/>
      <c r="D138" s="250" t="s">
        <v>155</v>
      </c>
      <c r="E138" s="285">
        <v>19</v>
      </c>
      <c r="F138" s="252"/>
      <c r="G138" s="40" t="s">
        <v>78</v>
      </c>
      <c r="H138" s="253">
        <f t="shared" si="127"/>
        <v>138</v>
      </c>
      <c r="I138" s="253">
        <f t="shared" si="128"/>
        <v>120</v>
      </c>
      <c r="J138" s="254">
        <f t="shared" si="129"/>
        <v>27506142.120000001</v>
      </c>
      <c r="K138" s="254">
        <f t="shared" si="130"/>
        <v>1</v>
      </c>
      <c r="L138" s="255">
        <f t="shared" si="131"/>
        <v>1.06</v>
      </c>
      <c r="M138" s="256">
        <f t="shared" si="220"/>
        <v>1.01</v>
      </c>
      <c r="N138" s="257">
        <f t="shared" si="133"/>
        <v>24608134.872101717</v>
      </c>
      <c r="O138" s="257">
        <f t="shared" si="134"/>
        <v>27737299.795270164</v>
      </c>
      <c r="P138" s="257">
        <f t="shared" si="135"/>
        <v>29448075.753672004</v>
      </c>
      <c r="Q138" s="257">
        <f t="shared" si="136"/>
        <v>31264368.62977846</v>
      </c>
      <c r="R138" s="257">
        <f t="shared" si="180"/>
        <v>35121004.32259801</v>
      </c>
      <c r="S138" s="258">
        <f t="shared" si="137"/>
        <v>29448075.753672004</v>
      </c>
      <c r="T138" s="257">
        <f t="shared" si="137"/>
        <v>31264368.62977846</v>
      </c>
      <c r="U138" s="257">
        <f t="shared" si="138"/>
        <v>33192686.476188242</v>
      </c>
      <c r="V138" s="257">
        <f t="shared" si="181"/>
        <v>39460713.331911534</v>
      </c>
      <c r="W138" s="257"/>
      <c r="X138" s="257">
        <f t="shared" si="139"/>
        <v>2952976184.6522059</v>
      </c>
      <c r="Y138" s="257">
        <f t="shared" si="140"/>
        <v>3328475975.4324198</v>
      </c>
      <c r="Z138" s="257">
        <f t="shared" si="141"/>
        <v>3533769090.4406404</v>
      </c>
      <c r="AA138" s="258">
        <f t="shared" si="182"/>
        <v>3751724235.5734153</v>
      </c>
      <c r="AB138" s="258">
        <f t="shared" si="183"/>
        <v>4214520518.7117615</v>
      </c>
      <c r="AC138" s="258">
        <f t="shared" si="142"/>
        <v>3533769090.4406404</v>
      </c>
      <c r="AD138" s="257">
        <f t="shared" si="143"/>
        <v>3751724235.5734153</v>
      </c>
      <c r="AE138" s="257">
        <f t="shared" si="184"/>
        <v>3983122377.1425891</v>
      </c>
      <c r="AF138" s="257">
        <f t="shared" si="185"/>
        <v>4735285599.8293839</v>
      </c>
      <c r="AG138" s="257"/>
      <c r="AH138" s="32" t="str">
        <f t="shared" si="144"/>
        <v>BERTAHAP</v>
      </c>
      <c r="AI138" s="259">
        <f t="shared" si="145"/>
        <v>0</v>
      </c>
      <c r="AJ138" s="260">
        <v>2</v>
      </c>
      <c r="AK138" s="261"/>
      <c r="AL138" s="257" t="e">
        <f>IF(AK138&gt;#REF!,"LB","KR")</f>
        <v>#REF!</v>
      </c>
      <c r="AM138" s="51">
        <f t="shared" si="146"/>
        <v>3248274000</v>
      </c>
      <c r="AN138" s="51">
        <f t="shared" si="146"/>
        <v>3661324000</v>
      </c>
      <c r="AO138" s="51">
        <f t="shared" si="146"/>
        <v>3887146000</v>
      </c>
      <c r="AP138" s="418">
        <f t="shared" si="146"/>
        <v>4126897000</v>
      </c>
      <c r="AQ138" s="418">
        <f t="shared" si="147"/>
        <v>3887146000</v>
      </c>
      <c r="AR138" s="51">
        <f t="shared" si="147"/>
        <v>4126897000</v>
      </c>
      <c r="AS138" s="51">
        <f t="shared" si="147"/>
        <v>4381435000</v>
      </c>
      <c r="AT138" s="42"/>
      <c r="AU138" s="42"/>
      <c r="AV138" s="297">
        <f t="shared" si="186"/>
        <v>-1565099.486627996</v>
      </c>
      <c r="AW138" s="297"/>
      <c r="AX138" s="297"/>
      <c r="AY138" s="297"/>
      <c r="AZ138" s="297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"/>
      <c r="BX138" s="423"/>
      <c r="BY138" s="424"/>
      <c r="BZ138" s="424" t="str">
        <f t="shared" si="221"/>
        <v>3BR-19</v>
      </c>
      <c r="CA138" s="425">
        <f t="shared" si="222"/>
        <v>19</v>
      </c>
      <c r="CB138" s="424">
        <f t="shared" si="223"/>
        <v>138</v>
      </c>
      <c r="CC138" s="424">
        <f t="shared" si="223"/>
        <v>120</v>
      </c>
      <c r="CD138" s="424">
        <f t="shared" si="224"/>
        <v>29739640.860144004</v>
      </c>
      <c r="CE138" s="424">
        <f t="shared" si="225"/>
        <v>3280435000</v>
      </c>
      <c r="CF138" s="424">
        <f t="shared" si="225"/>
        <v>3697575000</v>
      </c>
      <c r="CG138" s="424">
        <f t="shared" si="225"/>
        <v>3925633000</v>
      </c>
      <c r="CH138" s="424">
        <f t="shared" si="225"/>
        <v>4167758000</v>
      </c>
      <c r="CI138" s="424">
        <f t="shared" si="226"/>
        <v>4424816000</v>
      </c>
      <c r="CJ138" s="42"/>
      <c r="CK138" s="418">
        <f t="shared" si="188"/>
        <v>4381434593.3377466</v>
      </c>
      <c r="CL138" s="42">
        <f t="shared" si="189"/>
        <v>4120375000</v>
      </c>
      <c r="CM138" s="42">
        <f t="shared" si="189"/>
        <v>4374511000</v>
      </c>
      <c r="CN138" s="43">
        <f t="shared" si="148"/>
        <v>61805625</v>
      </c>
      <c r="CO138" s="43">
        <f t="shared" si="149"/>
        <v>43745110</v>
      </c>
      <c r="CP138" s="43">
        <f t="shared" si="150"/>
        <v>97178650</v>
      </c>
      <c r="CQ138" s="43">
        <f t="shared" si="151"/>
        <v>85977020.833333328</v>
      </c>
      <c r="CR138" s="420">
        <f t="shared" si="152"/>
        <v>4644321000</v>
      </c>
      <c r="CT138" s="250" t="s">
        <v>158</v>
      </c>
      <c r="CU138" s="251">
        <v>16</v>
      </c>
      <c r="CV138" s="252"/>
      <c r="CW138" s="40" t="s">
        <v>52</v>
      </c>
      <c r="CX138" s="253">
        <f t="shared" si="153"/>
        <v>0</v>
      </c>
      <c r="CY138" s="253">
        <f t="shared" si="154"/>
        <v>0</v>
      </c>
      <c r="CZ138" s="254">
        <f t="shared" si="155"/>
        <v>27506142.120000001</v>
      </c>
      <c r="DA138" s="254">
        <f t="shared" si="156"/>
        <v>0</v>
      </c>
      <c r="DB138" s="255">
        <f t="shared" si="157"/>
        <v>0</v>
      </c>
      <c r="DC138" s="256">
        <f t="shared" si="219"/>
        <v>0</v>
      </c>
      <c r="DD138" s="257">
        <f t="shared" si="158"/>
        <v>24608134.872101717</v>
      </c>
      <c r="DE138" s="257">
        <f t="shared" si="159"/>
        <v>27737299.795270164</v>
      </c>
      <c r="DF138" s="257">
        <f t="shared" si="160"/>
        <v>0</v>
      </c>
      <c r="DG138" s="257">
        <f t="shared" si="161"/>
        <v>31264368.62977846</v>
      </c>
      <c r="DH138" s="258">
        <f t="shared" si="162"/>
        <v>0</v>
      </c>
      <c r="DI138" s="257">
        <f t="shared" si="162"/>
        <v>31264368.62977846</v>
      </c>
      <c r="DJ138" s="257">
        <f t="shared" si="163"/>
        <v>33192686.476188242</v>
      </c>
      <c r="DK138" s="257"/>
      <c r="DL138" s="257">
        <f t="shared" si="164"/>
        <v>0</v>
      </c>
      <c r="DM138" s="257">
        <f t="shared" si="165"/>
        <v>0</v>
      </c>
      <c r="DN138" s="257">
        <f t="shared" si="166"/>
        <v>0</v>
      </c>
      <c r="DO138" s="258">
        <f t="shared" si="167"/>
        <v>0</v>
      </c>
      <c r="DP138" s="258">
        <f t="shared" si="168"/>
        <v>0</v>
      </c>
      <c r="DQ138" s="257">
        <f t="shared" si="169"/>
        <v>0</v>
      </c>
      <c r="DR138" s="257">
        <f t="shared" si="170"/>
        <v>0</v>
      </c>
      <c r="DS138" s="257"/>
      <c r="DT138" s="32" t="str">
        <f t="shared" si="171"/>
        <v>BERTAHAP</v>
      </c>
      <c r="DU138" s="259">
        <f t="shared" si="172"/>
        <v>0</v>
      </c>
      <c r="DV138" s="260">
        <v>2</v>
      </c>
      <c r="DW138" s="261"/>
      <c r="DX138" s="257" t="e">
        <f>IF(DW138&gt;#REF!,"LB","KR")</f>
        <v>#REF!</v>
      </c>
      <c r="DY138" s="261">
        <f t="shared" si="101"/>
        <v>0</v>
      </c>
      <c r="DZ138" s="261">
        <f t="shared" si="101"/>
        <v>0</v>
      </c>
      <c r="EA138" s="261">
        <f t="shared" si="101"/>
        <v>0</v>
      </c>
      <c r="EB138" s="262">
        <f t="shared" si="100"/>
        <v>0</v>
      </c>
      <c r="EC138" s="262">
        <f t="shared" si="100"/>
        <v>0</v>
      </c>
      <c r="ED138" s="261">
        <f t="shared" si="100"/>
        <v>0</v>
      </c>
      <c r="EE138" s="261">
        <f t="shared" si="100"/>
        <v>0</v>
      </c>
      <c r="EF138" s="261">
        <f t="shared" si="190"/>
        <v>0</v>
      </c>
      <c r="EG138" s="51">
        <f t="shared" si="191"/>
        <v>0</v>
      </c>
      <c r="EH138" s="42">
        <f t="shared" si="191"/>
        <v>0</v>
      </c>
      <c r="EI138" s="58">
        <f t="shared" si="173"/>
        <v>0</v>
      </c>
      <c r="EJ138" s="58">
        <f t="shared" si="174"/>
        <v>0</v>
      </c>
      <c r="EK138" s="336">
        <f t="shared" si="175"/>
        <v>0</v>
      </c>
      <c r="EL138" s="131">
        <f t="shared" si="176"/>
        <v>0</v>
      </c>
      <c r="EM138" s="5">
        <f t="shared" si="177"/>
        <v>0</v>
      </c>
      <c r="EN138" s="5">
        <f t="shared" si="178"/>
        <v>0</v>
      </c>
      <c r="EO138" s="266">
        <f t="shared" si="192"/>
        <v>0</v>
      </c>
    </row>
    <row r="139" spans="1:145">
      <c r="A139" s="3">
        <f t="shared" si="179"/>
        <v>100</v>
      </c>
      <c r="B139" s="249">
        <v>8</v>
      </c>
      <c r="C139" s="522"/>
      <c r="D139" s="250" t="s">
        <v>155</v>
      </c>
      <c r="E139" s="285">
        <v>21</v>
      </c>
      <c r="F139" s="252"/>
      <c r="G139" s="40" t="s">
        <v>84</v>
      </c>
      <c r="H139" s="253">
        <f t="shared" si="127"/>
        <v>132</v>
      </c>
      <c r="I139" s="253">
        <f t="shared" si="128"/>
        <v>112</v>
      </c>
      <c r="J139" s="254">
        <f t="shared" si="129"/>
        <v>27506142.120000001</v>
      </c>
      <c r="K139" s="254">
        <f t="shared" si="130"/>
        <v>3</v>
      </c>
      <c r="L139" s="255">
        <f t="shared" si="131"/>
        <v>1.1000000000000001</v>
      </c>
      <c r="M139" s="256">
        <f t="shared" si="220"/>
        <v>1.01</v>
      </c>
      <c r="N139" s="257">
        <f t="shared" si="133"/>
        <v>25536743.735199891</v>
      </c>
      <c r="O139" s="257">
        <f t="shared" si="134"/>
        <v>28783990.353582241</v>
      </c>
      <c r="P139" s="257">
        <f t="shared" si="135"/>
        <v>30559323.895320002</v>
      </c>
      <c r="Q139" s="257">
        <f t="shared" si="136"/>
        <v>32444156.125241794</v>
      </c>
      <c r="R139" s="257">
        <f t="shared" si="180"/>
        <v>36446325.240431897</v>
      </c>
      <c r="S139" s="258">
        <f t="shared" si="137"/>
        <v>30559323.895320002</v>
      </c>
      <c r="T139" s="257">
        <f t="shared" si="137"/>
        <v>32444156.125241794</v>
      </c>
      <c r="U139" s="257">
        <f t="shared" si="138"/>
        <v>34445240.682836853</v>
      </c>
      <c r="V139" s="257">
        <f t="shared" si="181"/>
        <v>40949796.853870459</v>
      </c>
      <c r="W139" s="257"/>
      <c r="X139" s="257">
        <f t="shared" si="139"/>
        <v>2860115298.3423877</v>
      </c>
      <c r="Y139" s="257">
        <f t="shared" si="140"/>
        <v>3223806919.6012111</v>
      </c>
      <c r="Z139" s="257">
        <f t="shared" si="141"/>
        <v>3422644276.2758403</v>
      </c>
      <c r="AA139" s="258">
        <f t="shared" si="182"/>
        <v>3633745486.027081</v>
      </c>
      <c r="AB139" s="258">
        <f t="shared" si="183"/>
        <v>4081988426.9283724</v>
      </c>
      <c r="AC139" s="258">
        <f t="shared" si="142"/>
        <v>3422644276.2758403</v>
      </c>
      <c r="AD139" s="257">
        <f t="shared" si="143"/>
        <v>3633745486.027081</v>
      </c>
      <c r="AE139" s="257">
        <f t="shared" si="184"/>
        <v>3857866956.4777274</v>
      </c>
      <c r="AF139" s="257">
        <f t="shared" si="185"/>
        <v>4586377247.6334915</v>
      </c>
      <c r="AG139" s="257"/>
      <c r="AH139" s="32" t="str">
        <f t="shared" si="144"/>
        <v>BERTAHAP</v>
      </c>
      <c r="AI139" s="259">
        <f t="shared" si="145"/>
        <v>0</v>
      </c>
      <c r="AJ139" s="260">
        <v>2</v>
      </c>
      <c r="AK139" s="261"/>
      <c r="AL139" s="257" t="e">
        <f>IF(AK139&gt;#REF!,"LB","KR")</f>
        <v>#REF!</v>
      </c>
      <c r="AM139" s="51">
        <f t="shared" si="146"/>
        <v>3146127000</v>
      </c>
      <c r="AN139" s="51">
        <f t="shared" si="146"/>
        <v>3546188000</v>
      </c>
      <c r="AO139" s="51">
        <f t="shared" si="146"/>
        <v>3764909000</v>
      </c>
      <c r="AP139" s="418">
        <f t="shared" si="146"/>
        <v>3997121000</v>
      </c>
      <c r="AQ139" s="418">
        <f t="shared" si="147"/>
        <v>3764909000</v>
      </c>
      <c r="AR139" s="51">
        <f t="shared" si="147"/>
        <v>3997121000</v>
      </c>
      <c r="AS139" s="51">
        <f t="shared" si="147"/>
        <v>4243654000</v>
      </c>
      <c r="AT139" s="42"/>
      <c r="AU139" s="42"/>
      <c r="AV139" s="297">
        <f t="shared" si="186"/>
        <v>-453851.34497999772</v>
      </c>
      <c r="AW139" s="297"/>
      <c r="AX139" s="297"/>
      <c r="AY139" s="297"/>
      <c r="AZ139" s="297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3">
        <v>25</v>
      </c>
      <c r="BY139" s="429" t="s">
        <v>157</v>
      </c>
      <c r="BZ139" s="424" t="str">
        <f>G250</f>
        <v>2BR-3</v>
      </c>
      <c r="CA139" s="425" t="str">
        <f>E250</f>
        <v>03</v>
      </c>
      <c r="CB139" s="424">
        <f t="shared" ref="CB139:CC142" si="227">H250</f>
        <v>85</v>
      </c>
      <c r="CC139" s="424">
        <f t="shared" si="227"/>
        <v>74</v>
      </c>
      <c r="CD139" s="424">
        <f>P250</f>
        <v>29739640.860144004</v>
      </c>
      <c r="CE139" s="424">
        <f t="shared" ref="CE139:CH142" si="228">AM250</f>
        <v>2022935000</v>
      </c>
      <c r="CF139" s="424">
        <f t="shared" si="228"/>
        <v>2280171000</v>
      </c>
      <c r="CG139" s="424">
        <f t="shared" si="228"/>
        <v>2420807000</v>
      </c>
      <c r="CH139" s="424">
        <f t="shared" si="228"/>
        <v>2570117000</v>
      </c>
      <c r="CI139" s="424">
        <f>AS250</f>
        <v>2728637000</v>
      </c>
      <c r="CJ139" s="42">
        <v>7</v>
      </c>
      <c r="CK139" s="418">
        <f t="shared" si="188"/>
        <v>4243654305.6821547</v>
      </c>
      <c r="CL139" s="42">
        <f t="shared" si="189"/>
        <v>3990804000</v>
      </c>
      <c r="CM139" s="42">
        <f t="shared" si="189"/>
        <v>4236949000</v>
      </c>
      <c r="CN139" s="43">
        <f t="shared" si="148"/>
        <v>59862060</v>
      </c>
      <c r="CO139" s="43">
        <f t="shared" si="149"/>
        <v>42369490</v>
      </c>
      <c r="CP139" s="43">
        <f t="shared" si="150"/>
        <v>94122725</v>
      </c>
      <c r="CQ139" s="43">
        <f t="shared" si="151"/>
        <v>83273354.166666672</v>
      </c>
      <c r="CR139" s="420">
        <f t="shared" si="152"/>
        <v>4498275000</v>
      </c>
      <c r="CT139" s="250" t="s">
        <v>158</v>
      </c>
      <c r="CU139" s="285">
        <v>18</v>
      </c>
      <c r="CV139" s="252"/>
      <c r="CW139" s="40" t="s">
        <v>54</v>
      </c>
      <c r="CX139" s="253">
        <f t="shared" si="153"/>
        <v>0</v>
      </c>
      <c r="CY139" s="253">
        <f t="shared" si="154"/>
        <v>0</v>
      </c>
      <c r="CZ139" s="254">
        <f t="shared" si="155"/>
        <v>27506142.120000001</v>
      </c>
      <c r="DA139" s="254">
        <f t="shared" si="156"/>
        <v>0</v>
      </c>
      <c r="DB139" s="255">
        <f t="shared" si="157"/>
        <v>0</v>
      </c>
      <c r="DC139" s="256">
        <f t="shared" si="219"/>
        <v>0</v>
      </c>
      <c r="DD139" s="257">
        <f t="shared" si="158"/>
        <v>25536743.735199891</v>
      </c>
      <c r="DE139" s="257">
        <f t="shared" si="159"/>
        <v>28783990.353582241</v>
      </c>
      <c r="DF139" s="257">
        <f t="shared" si="160"/>
        <v>0</v>
      </c>
      <c r="DG139" s="257">
        <f t="shared" si="161"/>
        <v>32444156.125241794</v>
      </c>
      <c r="DH139" s="258">
        <f t="shared" si="162"/>
        <v>0</v>
      </c>
      <c r="DI139" s="257">
        <f t="shared" si="162"/>
        <v>32444156.125241794</v>
      </c>
      <c r="DJ139" s="257">
        <f t="shared" si="163"/>
        <v>34445240.682836853</v>
      </c>
      <c r="DK139" s="257"/>
      <c r="DL139" s="257">
        <f t="shared" si="164"/>
        <v>0</v>
      </c>
      <c r="DM139" s="257">
        <f t="shared" si="165"/>
        <v>0</v>
      </c>
      <c r="DN139" s="257">
        <f t="shared" si="166"/>
        <v>0</v>
      </c>
      <c r="DO139" s="258">
        <f t="shared" si="167"/>
        <v>0</v>
      </c>
      <c r="DP139" s="258">
        <f t="shared" si="168"/>
        <v>0</v>
      </c>
      <c r="DQ139" s="257">
        <f t="shared" si="169"/>
        <v>0</v>
      </c>
      <c r="DR139" s="257">
        <f t="shared" si="170"/>
        <v>0</v>
      </c>
      <c r="DS139" s="257"/>
      <c r="DT139" s="32" t="str">
        <f t="shared" si="171"/>
        <v>BERTAHAP</v>
      </c>
      <c r="DU139" s="259">
        <f t="shared" si="172"/>
        <v>0</v>
      </c>
      <c r="DV139" s="260">
        <v>2</v>
      </c>
      <c r="DW139" s="261"/>
      <c r="DX139" s="257" t="str">
        <f>IF(DW139&gt;$BC$42,"LB","KR")</f>
        <v>KR</v>
      </c>
      <c r="DY139" s="261">
        <f t="shared" si="101"/>
        <v>0</v>
      </c>
      <c r="DZ139" s="261">
        <f t="shared" si="101"/>
        <v>0</v>
      </c>
      <c r="EA139" s="261">
        <f t="shared" si="101"/>
        <v>0</v>
      </c>
      <c r="EB139" s="262">
        <f t="shared" si="100"/>
        <v>0</v>
      </c>
      <c r="EC139" s="262">
        <f t="shared" si="100"/>
        <v>0</v>
      </c>
      <c r="ED139" s="261">
        <f t="shared" si="100"/>
        <v>0</v>
      </c>
      <c r="EE139" s="261">
        <f t="shared" ref="EE139:EE188" si="229">ROUNDUP((DR139*(1+$K$5)),-3)</f>
        <v>0</v>
      </c>
      <c r="EF139" s="261">
        <f t="shared" si="190"/>
        <v>0</v>
      </c>
      <c r="EG139" s="51">
        <f t="shared" si="191"/>
        <v>0</v>
      </c>
      <c r="EH139" s="42">
        <f t="shared" si="191"/>
        <v>0</v>
      </c>
      <c r="EI139" s="58">
        <f t="shared" si="173"/>
        <v>0</v>
      </c>
      <c r="EJ139" s="58">
        <f t="shared" si="174"/>
        <v>0</v>
      </c>
      <c r="EK139" s="336">
        <f t="shared" si="175"/>
        <v>0</v>
      </c>
      <c r="EL139" s="131">
        <f t="shared" si="176"/>
        <v>0</v>
      </c>
      <c r="EM139" s="5">
        <f t="shared" si="177"/>
        <v>0</v>
      </c>
      <c r="EN139" s="5">
        <f t="shared" si="178"/>
        <v>0</v>
      </c>
      <c r="EO139" s="266">
        <f t="shared" si="192"/>
        <v>0</v>
      </c>
    </row>
    <row r="140" spans="1:145">
      <c r="A140" s="3">
        <f t="shared" si="179"/>
        <v>101</v>
      </c>
      <c r="B140" s="249">
        <v>1</v>
      </c>
      <c r="C140" s="522"/>
      <c r="D140" s="250" t="s">
        <v>158</v>
      </c>
      <c r="E140" s="251" t="s">
        <v>19</v>
      </c>
      <c r="F140" s="252"/>
      <c r="G140" s="40" t="s">
        <v>72</v>
      </c>
      <c r="H140" s="253">
        <f t="shared" si="127"/>
        <v>175</v>
      </c>
      <c r="I140" s="253">
        <f t="shared" si="128"/>
        <v>156</v>
      </c>
      <c r="J140" s="254">
        <f t="shared" si="129"/>
        <v>27506142.120000001</v>
      </c>
      <c r="K140" s="254">
        <f t="shared" si="130"/>
        <v>5</v>
      </c>
      <c r="L140" s="255">
        <f t="shared" si="131"/>
        <v>1.08</v>
      </c>
      <c r="M140" s="256">
        <f t="shared" si="220"/>
        <v>1.01</v>
      </c>
      <c r="N140" s="257">
        <f t="shared" si="133"/>
        <v>25072439.303650804</v>
      </c>
      <c r="O140" s="257">
        <f t="shared" si="134"/>
        <v>28260645.074426204</v>
      </c>
      <c r="P140" s="257">
        <f t="shared" si="135"/>
        <v>30003699.824496005</v>
      </c>
      <c r="Q140" s="257">
        <f t="shared" si="136"/>
        <v>31854262.37751013</v>
      </c>
      <c r="R140" s="257">
        <f t="shared" si="180"/>
        <v>35783664.781514958</v>
      </c>
      <c r="S140" s="258">
        <f t="shared" si="137"/>
        <v>30003699.824496005</v>
      </c>
      <c r="T140" s="257">
        <f t="shared" si="137"/>
        <v>31854262.37751013</v>
      </c>
      <c r="U140" s="257">
        <f t="shared" si="138"/>
        <v>33818963.579512551</v>
      </c>
      <c r="V140" s="257">
        <f t="shared" si="181"/>
        <v>40205255.092891</v>
      </c>
      <c r="W140" s="257"/>
      <c r="X140" s="257">
        <f t="shared" si="139"/>
        <v>3911300531.3695254</v>
      </c>
      <c r="Y140" s="257">
        <f t="shared" si="140"/>
        <v>4408660631.6104879</v>
      </c>
      <c r="Z140" s="257">
        <f t="shared" si="141"/>
        <v>4680577172.621377</v>
      </c>
      <c r="AA140" s="258">
        <f t="shared" si="182"/>
        <v>4969264930.8915806</v>
      </c>
      <c r="AB140" s="258">
        <f t="shared" si="183"/>
        <v>5582251705.9163332</v>
      </c>
      <c r="AC140" s="258">
        <f t="shared" si="142"/>
        <v>4680577172.621377</v>
      </c>
      <c r="AD140" s="257">
        <f t="shared" si="143"/>
        <v>4969264930.8915806</v>
      </c>
      <c r="AE140" s="257">
        <f t="shared" si="184"/>
        <v>5275758318.4039583</v>
      </c>
      <c r="AF140" s="257">
        <f t="shared" si="185"/>
        <v>6272019794.4909964</v>
      </c>
      <c r="AG140" s="257"/>
      <c r="AH140" s="32" t="str">
        <f t="shared" si="144"/>
        <v>BERTAHAP</v>
      </c>
      <c r="AI140" s="259">
        <f t="shared" si="145"/>
        <v>0</v>
      </c>
      <c r="AJ140" s="260">
        <v>2</v>
      </c>
      <c r="AK140" s="261"/>
      <c r="AL140" s="257" t="e">
        <f>IF(AK140&gt;#REF!,"LB","KR")</f>
        <v>#REF!</v>
      </c>
      <c r="AM140" s="51">
        <f t="shared" si="146"/>
        <v>4302431000</v>
      </c>
      <c r="AN140" s="51">
        <f t="shared" si="146"/>
        <v>4849527000</v>
      </c>
      <c r="AO140" s="51">
        <f t="shared" si="146"/>
        <v>5148635000</v>
      </c>
      <c r="AP140" s="418">
        <f t="shared" si="146"/>
        <v>5466192000</v>
      </c>
      <c r="AQ140" s="418">
        <f t="shared" si="147"/>
        <v>5148635000</v>
      </c>
      <c r="AR140" s="51">
        <f t="shared" si="147"/>
        <v>5466192000</v>
      </c>
      <c r="AS140" s="51">
        <f t="shared" si="147"/>
        <v>5803335000</v>
      </c>
      <c r="AT140" s="42"/>
      <c r="AU140" s="42"/>
      <c r="AV140" s="297">
        <f t="shared" si="186"/>
        <v>-1009475.415803995</v>
      </c>
      <c r="AW140" s="297"/>
      <c r="AX140" s="297"/>
      <c r="AY140" s="297"/>
      <c r="AZ140" s="297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3"/>
      <c r="BY140" s="424"/>
      <c r="BZ140" s="424" t="str">
        <f>G251</f>
        <v>2BR-5</v>
      </c>
      <c r="CA140" s="425" t="str">
        <f>E251</f>
        <v>05</v>
      </c>
      <c r="CB140" s="424">
        <f t="shared" si="227"/>
        <v>85</v>
      </c>
      <c r="CC140" s="424">
        <f t="shared" si="227"/>
        <v>74</v>
      </c>
      <c r="CD140" s="424">
        <f>P251</f>
        <v>29739640.860144004</v>
      </c>
      <c r="CE140" s="424">
        <f t="shared" si="228"/>
        <v>2022935000</v>
      </c>
      <c r="CF140" s="424">
        <f t="shared" si="228"/>
        <v>2280171000</v>
      </c>
      <c r="CG140" s="424">
        <f t="shared" si="228"/>
        <v>2420807000</v>
      </c>
      <c r="CH140" s="424">
        <f t="shared" si="228"/>
        <v>2570117000</v>
      </c>
      <c r="CI140" s="424">
        <f>AS251</f>
        <v>2728637000</v>
      </c>
      <c r="CJ140" s="42"/>
      <c r="CK140" s="418">
        <f t="shared" si="188"/>
        <v>5803334253.9506178</v>
      </c>
      <c r="CL140" s="42">
        <f t="shared" si="189"/>
        <v>5457554000</v>
      </c>
      <c r="CM140" s="42">
        <f t="shared" si="189"/>
        <v>5794164000</v>
      </c>
      <c r="CN140" s="43">
        <f t="shared" si="148"/>
        <v>81863310</v>
      </c>
      <c r="CO140" s="43">
        <f t="shared" si="149"/>
        <v>57941640</v>
      </c>
      <c r="CP140" s="43">
        <f t="shared" si="150"/>
        <v>128715875</v>
      </c>
      <c r="CQ140" s="43">
        <f t="shared" si="151"/>
        <v>113879000</v>
      </c>
      <c r="CR140" s="420">
        <f t="shared" si="152"/>
        <v>6151535000</v>
      </c>
      <c r="CT140" s="250" t="s">
        <v>158</v>
      </c>
      <c r="CU140" s="285">
        <v>20</v>
      </c>
      <c r="CV140" s="252"/>
      <c r="CW140" s="40" t="s">
        <v>70</v>
      </c>
      <c r="CX140" s="253">
        <f t="shared" si="153"/>
        <v>0</v>
      </c>
      <c r="CY140" s="253">
        <f t="shared" si="154"/>
        <v>0</v>
      </c>
      <c r="CZ140" s="254">
        <f t="shared" si="155"/>
        <v>27506142.120000001</v>
      </c>
      <c r="DA140" s="254">
        <f t="shared" si="156"/>
        <v>0</v>
      </c>
      <c r="DB140" s="255">
        <f t="shared" si="157"/>
        <v>0</v>
      </c>
      <c r="DC140" s="256">
        <f t="shared" si="219"/>
        <v>0</v>
      </c>
      <c r="DD140" s="257">
        <f t="shared" si="158"/>
        <v>25072439.303650804</v>
      </c>
      <c r="DE140" s="257">
        <f t="shared" si="159"/>
        <v>28260645.074426204</v>
      </c>
      <c r="DF140" s="257">
        <f t="shared" si="160"/>
        <v>0</v>
      </c>
      <c r="DG140" s="257">
        <f t="shared" si="161"/>
        <v>31854262.37751013</v>
      </c>
      <c r="DH140" s="258">
        <f t="shared" si="162"/>
        <v>0</v>
      </c>
      <c r="DI140" s="257">
        <f t="shared" si="162"/>
        <v>31854262.37751013</v>
      </c>
      <c r="DJ140" s="257">
        <f t="shared" si="163"/>
        <v>33818963.579512551</v>
      </c>
      <c r="DK140" s="257"/>
      <c r="DL140" s="257">
        <f t="shared" si="164"/>
        <v>0</v>
      </c>
      <c r="DM140" s="257">
        <f t="shared" si="165"/>
        <v>0</v>
      </c>
      <c r="DN140" s="257">
        <f t="shared" si="166"/>
        <v>0</v>
      </c>
      <c r="DO140" s="258">
        <f t="shared" si="167"/>
        <v>0</v>
      </c>
      <c r="DP140" s="258">
        <f t="shared" si="168"/>
        <v>0</v>
      </c>
      <c r="DQ140" s="257">
        <f t="shared" si="169"/>
        <v>0</v>
      </c>
      <c r="DR140" s="257">
        <f t="shared" si="170"/>
        <v>0</v>
      </c>
      <c r="DS140" s="257"/>
      <c r="DT140" s="32" t="str">
        <f t="shared" si="171"/>
        <v>BERTAHAP</v>
      </c>
      <c r="DU140" s="259">
        <f t="shared" si="172"/>
        <v>0</v>
      </c>
      <c r="DV140" s="260">
        <v>2</v>
      </c>
      <c r="DW140" s="261"/>
      <c r="DX140" s="257" t="str">
        <f>IF(DW140&gt;$BC$42,"LB","KR")</f>
        <v>KR</v>
      </c>
      <c r="DY140" s="261">
        <f t="shared" si="101"/>
        <v>0</v>
      </c>
      <c r="DZ140" s="261">
        <f t="shared" si="101"/>
        <v>0</v>
      </c>
      <c r="EA140" s="261">
        <f t="shared" si="101"/>
        <v>0</v>
      </c>
      <c r="EB140" s="262">
        <f t="shared" si="101"/>
        <v>0</v>
      </c>
      <c r="EC140" s="262">
        <f t="shared" si="101"/>
        <v>0</v>
      </c>
      <c r="ED140" s="261">
        <f t="shared" si="101"/>
        <v>0</v>
      </c>
      <c r="EE140" s="261">
        <f t="shared" si="229"/>
        <v>0</v>
      </c>
      <c r="EF140" s="261">
        <f t="shared" si="190"/>
        <v>0</v>
      </c>
      <c r="EG140" s="51">
        <f t="shared" si="191"/>
        <v>0</v>
      </c>
      <c r="EH140" s="42">
        <f t="shared" si="191"/>
        <v>0</v>
      </c>
      <c r="EI140" s="58">
        <f t="shared" si="173"/>
        <v>0</v>
      </c>
      <c r="EJ140" s="58">
        <f t="shared" si="174"/>
        <v>0</v>
      </c>
      <c r="EK140" s="336">
        <f t="shared" si="175"/>
        <v>0</v>
      </c>
      <c r="EL140" s="131">
        <f t="shared" si="176"/>
        <v>0</v>
      </c>
      <c r="EM140" s="5">
        <f t="shared" si="177"/>
        <v>0</v>
      </c>
      <c r="EN140" s="5">
        <f t="shared" si="178"/>
        <v>0</v>
      </c>
      <c r="EO140" s="266">
        <f t="shared" si="192"/>
        <v>0</v>
      </c>
    </row>
    <row r="141" spans="1:145">
      <c r="A141" s="3">
        <f t="shared" si="179"/>
        <v>102</v>
      </c>
      <c r="B141" s="249">
        <v>2</v>
      </c>
      <c r="C141" s="522"/>
      <c r="D141" s="250" t="s">
        <v>158</v>
      </c>
      <c r="E141" s="251" t="s">
        <v>29</v>
      </c>
      <c r="F141" s="252"/>
      <c r="G141" s="40" t="s">
        <v>74</v>
      </c>
      <c r="H141" s="253">
        <f t="shared" si="127"/>
        <v>85</v>
      </c>
      <c r="I141" s="253">
        <f t="shared" si="128"/>
        <v>74</v>
      </c>
      <c r="J141" s="254">
        <f t="shared" si="129"/>
        <v>27506142.120000001</v>
      </c>
      <c r="K141" s="254">
        <f t="shared" si="130"/>
        <v>1</v>
      </c>
      <c r="L141" s="255">
        <f t="shared" si="131"/>
        <v>1.06</v>
      </c>
      <c r="M141" s="256">
        <f t="shared" si="220"/>
        <v>1.01</v>
      </c>
      <c r="N141" s="257">
        <f t="shared" si="133"/>
        <v>24608134.872101717</v>
      </c>
      <c r="O141" s="257">
        <f t="shared" si="134"/>
        <v>27737299.795270164</v>
      </c>
      <c r="P141" s="257">
        <f t="shared" si="135"/>
        <v>29448075.753672004</v>
      </c>
      <c r="Q141" s="257">
        <f t="shared" si="136"/>
        <v>31264368.62977846</v>
      </c>
      <c r="R141" s="257">
        <f t="shared" si="180"/>
        <v>35121004.32259801</v>
      </c>
      <c r="S141" s="258">
        <f t="shared" si="137"/>
        <v>29448075.753672004</v>
      </c>
      <c r="T141" s="257">
        <f t="shared" si="137"/>
        <v>31264368.62977846</v>
      </c>
      <c r="U141" s="257">
        <f t="shared" si="138"/>
        <v>33192686.476188242</v>
      </c>
      <c r="V141" s="257">
        <f t="shared" si="181"/>
        <v>39460713.331911534</v>
      </c>
      <c r="W141" s="257"/>
      <c r="X141" s="257">
        <f t="shared" si="139"/>
        <v>1821001980.535527</v>
      </c>
      <c r="Y141" s="257">
        <f t="shared" si="140"/>
        <v>2052560184.849992</v>
      </c>
      <c r="Z141" s="257">
        <f t="shared" si="141"/>
        <v>2179157605.7717285</v>
      </c>
      <c r="AA141" s="258">
        <f t="shared" si="182"/>
        <v>2313563278.6036062</v>
      </c>
      <c r="AB141" s="258">
        <f t="shared" si="183"/>
        <v>2598954319.8722529</v>
      </c>
      <c r="AC141" s="258">
        <f t="shared" si="142"/>
        <v>2179157605.7717285</v>
      </c>
      <c r="AD141" s="257">
        <f t="shared" si="143"/>
        <v>2313563278.6036062</v>
      </c>
      <c r="AE141" s="257">
        <f t="shared" si="184"/>
        <v>2456258799.2379298</v>
      </c>
      <c r="AF141" s="257">
        <f t="shared" si="185"/>
        <v>2920092786.5614533</v>
      </c>
      <c r="AG141" s="257"/>
      <c r="AH141" s="32" t="str">
        <f t="shared" si="144"/>
        <v>BERTAHAP</v>
      </c>
      <c r="AI141" s="259">
        <f t="shared" si="145"/>
        <v>0</v>
      </c>
      <c r="AJ141" s="260">
        <v>2</v>
      </c>
      <c r="AK141" s="261"/>
      <c r="AL141" s="257" t="e">
        <f>IF(AK141&gt;#REF!,"LB","KR")</f>
        <v>#REF!</v>
      </c>
      <c r="AM141" s="51">
        <f t="shared" si="146"/>
        <v>2003103000</v>
      </c>
      <c r="AN141" s="51">
        <f t="shared" si="146"/>
        <v>2257817000</v>
      </c>
      <c r="AO141" s="51">
        <f t="shared" si="146"/>
        <v>2397074000</v>
      </c>
      <c r="AP141" s="418">
        <f t="shared" si="146"/>
        <v>2544920000</v>
      </c>
      <c r="AQ141" s="418">
        <f t="shared" si="147"/>
        <v>2397074000</v>
      </c>
      <c r="AR141" s="51">
        <f t="shared" si="147"/>
        <v>2544920000</v>
      </c>
      <c r="AS141" s="51">
        <f t="shared" si="147"/>
        <v>2701885000</v>
      </c>
      <c r="AT141" s="42"/>
      <c r="AU141" s="42"/>
      <c r="AV141" s="297">
        <f t="shared" si="186"/>
        <v>-1565099.486627996</v>
      </c>
      <c r="AW141" s="297"/>
      <c r="AX141" s="297"/>
      <c r="AY141" s="297"/>
      <c r="AZ141" s="297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2"/>
      <c r="BR141" s="42"/>
      <c r="BS141" s="42"/>
      <c r="BT141" s="42"/>
      <c r="BU141" s="42"/>
      <c r="BV141" s="42"/>
      <c r="BW141" s="42"/>
      <c r="BX141" s="423"/>
      <c r="BY141" s="424"/>
      <c r="BZ141" s="424" t="str">
        <f>G252</f>
        <v>2BR-7</v>
      </c>
      <c r="CA141" s="425" t="str">
        <f>E252</f>
        <v>07</v>
      </c>
      <c r="CB141" s="424">
        <f t="shared" si="227"/>
        <v>101</v>
      </c>
      <c r="CC141" s="424">
        <f t="shared" si="227"/>
        <v>90</v>
      </c>
      <c r="CD141" s="424">
        <f>P252</f>
        <v>29739640.860144004</v>
      </c>
      <c r="CE141" s="424">
        <f t="shared" si="228"/>
        <v>2460327000</v>
      </c>
      <c r="CF141" s="424">
        <f t="shared" si="228"/>
        <v>2773181000</v>
      </c>
      <c r="CG141" s="424">
        <f t="shared" si="228"/>
        <v>2944225000</v>
      </c>
      <c r="CH141" s="424">
        <f t="shared" si="228"/>
        <v>3125818000</v>
      </c>
      <c r="CI141" s="424">
        <f>AS252</f>
        <v>3318612000</v>
      </c>
      <c r="CJ141" s="42"/>
      <c r="CK141" s="418">
        <f t="shared" si="188"/>
        <v>2701884860.5325255</v>
      </c>
      <c r="CL141" s="42">
        <f t="shared" si="189"/>
        <v>2540899000</v>
      </c>
      <c r="CM141" s="42">
        <f t="shared" si="189"/>
        <v>2697616000</v>
      </c>
      <c r="CN141" s="43">
        <f t="shared" si="148"/>
        <v>38113485</v>
      </c>
      <c r="CO141" s="43">
        <f t="shared" si="149"/>
        <v>26976160</v>
      </c>
      <c r="CP141" s="43">
        <f t="shared" si="150"/>
        <v>59926850</v>
      </c>
      <c r="CQ141" s="43">
        <f t="shared" si="151"/>
        <v>53019166.666666664</v>
      </c>
      <c r="CR141" s="420">
        <f t="shared" si="152"/>
        <v>2863999000</v>
      </c>
      <c r="CT141" s="250" t="s">
        <v>158</v>
      </c>
      <c r="CU141" s="285">
        <v>22</v>
      </c>
      <c r="CV141" s="252"/>
      <c r="CW141" s="40" t="s">
        <v>89</v>
      </c>
      <c r="CX141" s="253">
        <f t="shared" si="153"/>
        <v>0</v>
      </c>
      <c r="CY141" s="253">
        <f t="shared" si="154"/>
        <v>0</v>
      </c>
      <c r="CZ141" s="254">
        <f t="shared" si="155"/>
        <v>27506142.120000001</v>
      </c>
      <c r="DA141" s="254">
        <f t="shared" si="156"/>
        <v>0</v>
      </c>
      <c r="DB141" s="255">
        <f t="shared" si="157"/>
        <v>0</v>
      </c>
      <c r="DC141" s="256">
        <f t="shared" si="219"/>
        <v>0</v>
      </c>
      <c r="DD141" s="257">
        <f t="shared" si="158"/>
        <v>24608134.872101717</v>
      </c>
      <c r="DE141" s="257">
        <f t="shared" si="159"/>
        <v>27737299.795270164</v>
      </c>
      <c r="DF141" s="257">
        <f t="shared" si="160"/>
        <v>0</v>
      </c>
      <c r="DG141" s="257">
        <f t="shared" si="161"/>
        <v>31264368.62977846</v>
      </c>
      <c r="DH141" s="258">
        <f t="shared" si="162"/>
        <v>0</v>
      </c>
      <c r="DI141" s="257">
        <f t="shared" si="162"/>
        <v>31264368.62977846</v>
      </c>
      <c r="DJ141" s="257">
        <f t="shared" si="163"/>
        <v>33192686.476188242</v>
      </c>
      <c r="DK141" s="257"/>
      <c r="DL141" s="257">
        <f t="shared" si="164"/>
        <v>0</v>
      </c>
      <c r="DM141" s="257">
        <f t="shared" si="165"/>
        <v>0</v>
      </c>
      <c r="DN141" s="257">
        <f t="shared" si="166"/>
        <v>0</v>
      </c>
      <c r="DO141" s="258">
        <f t="shared" si="167"/>
        <v>0</v>
      </c>
      <c r="DP141" s="258">
        <f t="shared" si="168"/>
        <v>0</v>
      </c>
      <c r="DQ141" s="257">
        <f t="shared" si="169"/>
        <v>0</v>
      </c>
      <c r="DR141" s="257">
        <f t="shared" si="170"/>
        <v>0</v>
      </c>
      <c r="DS141" s="257"/>
      <c r="DT141" s="32" t="str">
        <f t="shared" si="171"/>
        <v>BERTAHAP</v>
      </c>
      <c r="DU141" s="259">
        <f t="shared" si="172"/>
        <v>0</v>
      </c>
      <c r="DV141" s="260">
        <v>2</v>
      </c>
      <c r="DW141" s="261"/>
      <c r="DX141" s="257" t="str">
        <f>IF(DW141&gt;$BC$42,"LB","KR")</f>
        <v>KR</v>
      </c>
      <c r="DY141" s="261">
        <f t="shared" ref="DY141:ED183" si="230">ROUNDUP((DL141*(1+$K$5)),-3)</f>
        <v>0</v>
      </c>
      <c r="DZ141" s="261">
        <f t="shared" si="230"/>
        <v>0</v>
      </c>
      <c r="EA141" s="261">
        <f t="shared" si="230"/>
        <v>0</v>
      </c>
      <c r="EB141" s="262">
        <f t="shared" si="230"/>
        <v>0</v>
      </c>
      <c r="EC141" s="262">
        <f t="shared" si="230"/>
        <v>0</v>
      </c>
      <c r="ED141" s="261">
        <f t="shared" si="230"/>
        <v>0</v>
      </c>
      <c r="EE141" s="261">
        <f t="shared" si="229"/>
        <v>0</v>
      </c>
      <c r="EF141" s="261">
        <f t="shared" si="190"/>
        <v>0</v>
      </c>
      <c r="EG141" s="51">
        <f t="shared" si="191"/>
        <v>0</v>
      </c>
      <c r="EH141" s="42">
        <f t="shared" si="191"/>
        <v>0</v>
      </c>
      <c r="EI141" s="58">
        <f t="shared" si="173"/>
        <v>0</v>
      </c>
      <c r="EJ141" s="58">
        <f t="shared" si="174"/>
        <v>0</v>
      </c>
      <c r="EK141" s="336">
        <f t="shared" si="175"/>
        <v>0</v>
      </c>
      <c r="EL141" s="131">
        <f t="shared" si="176"/>
        <v>0</v>
      </c>
      <c r="EM141" s="5">
        <f t="shared" si="177"/>
        <v>0</v>
      </c>
      <c r="EN141" s="5">
        <f t="shared" si="178"/>
        <v>0</v>
      </c>
      <c r="EO141" s="266">
        <f t="shared" si="192"/>
        <v>0</v>
      </c>
    </row>
    <row r="142" spans="1:145">
      <c r="A142" s="3">
        <f t="shared" si="179"/>
        <v>103</v>
      </c>
      <c r="B142" s="249">
        <v>3</v>
      </c>
      <c r="C142" s="522"/>
      <c r="D142" s="250" t="s">
        <v>158</v>
      </c>
      <c r="E142" s="251" t="s">
        <v>44</v>
      </c>
      <c r="F142" s="252"/>
      <c r="G142" s="40" t="s">
        <v>60</v>
      </c>
      <c r="H142" s="253">
        <f t="shared" si="127"/>
        <v>101</v>
      </c>
      <c r="I142" s="253">
        <f t="shared" si="128"/>
        <v>90</v>
      </c>
      <c r="J142" s="254">
        <f t="shared" si="129"/>
        <v>27506142.120000001</v>
      </c>
      <c r="K142" s="254">
        <f t="shared" si="130"/>
        <v>1</v>
      </c>
      <c r="L142" s="255">
        <f t="shared" si="131"/>
        <v>1.06</v>
      </c>
      <c r="M142" s="256">
        <f t="shared" si="220"/>
        <v>1.01</v>
      </c>
      <c r="N142" s="257">
        <f t="shared" si="133"/>
        <v>24608134.872101717</v>
      </c>
      <c r="O142" s="257">
        <f t="shared" si="134"/>
        <v>27737299.795270164</v>
      </c>
      <c r="P142" s="257">
        <f t="shared" si="135"/>
        <v>29448075.753672004</v>
      </c>
      <c r="Q142" s="257">
        <f t="shared" si="136"/>
        <v>31264368.62977846</v>
      </c>
      <c r="R142" s="257">
        <f t="shared" si="180"/>
        <v>35121004.32259801</v>
      </c>
      <c r="S142" s="258">
        <f t="shared" si="137"/>
        <v>29448075.753672004</v>
      </c>
      <c r="T142" s="257">
        <f t="shared" si="137"/>
        <v>31264368.62977846</v>
      </c>
      <c r="U142" s="257">
        <f t="shared" si="138"/>
        <v>33192686.476188242</v>
      </c>
      <c r="V142" s="257">
        <f t="shared" si="181"/>
        <v>39460713.331911534</v>
      </c>
      <c r="W142" s="257"/>
      <c r="X142" s="257">
        <f t="shared" si="139"/>
        <v>2214732138.4891543</v>
      </c>
      <c r="Y142" s="257">
        <f t="shared" si="140"/>
        <v>2496356981.5743146</v>
      </c>
      <c r="Z142" s="257">
        <f t="shared" si="141"/>
        <v>2650326817.8304806</v>
      </c>
      <c r="AA142" s="258">
        <f t="shared" si="182"/>
        <v>2813793176.6800613</v>
      </c>
      <c r="AB142" s="258">
        <f t="shared" si="183"/>
        <v>3160890389.0338211</v>
      </c>
      <c r="AC142" s="258">
        <f t="shared" si="142"/>
        <v>2650326817.8304806</v>
      </c>
      <c r="AD142" s="257">
        <f t="shared" si="143"/>
        <v>2813793176.6800613</v>
      </c>
      <c r="AE142" s="257">
        <f t="shared" si="184"/>
        <v>2987341782.8569417</v>
      </c>
      <c r="AF142" s="257">
        <f t="shared" si="185"/>
        <v>3551464199.8720379</v>
      </c>
      <c r="AG142" s="257"/>
      <c r="AH142" s="32" t="str">
        <f t="shared" si="144"/>
        <v>BERTAHAP</v>
      </c>
      <c r="AI142" s="259">
        <f t="shared" si="145"/>
        <v>0</v>
      </c>
      <c r="AJ142" s="260">
        <v>2</v>
      </c>
      <c r="AK142" s="261"/>
      <c r="AL142" s="257" t="e">
        <f>IF(AK142&gt;#REF!,"LB","KR")</f>
        <v>#REF!</v>
      </c>
      <c r="AM142" s="51">
        <f t="shared" si="146"/>
        <v>2436206000</v>
      </c>
      <c r="AN142" s="51">
        <f t="shared" si="146"/>
        <v>2745993000</v>
      </c>
      <c r="AO142" s="51">
        <f t="shared" si="146"/>
        <v>2915360000</v>
      </c>
      <c r="AP142" s="418">
        <f t="shared" si="146"/>
        <v>3095173000</v>
      </c>
      <c r="AQ142" s="418">
        <f t="shared" si="147"/>
        <v>2915360000</v>
      </c>
      <c r="AR142" s="51">
        <f t="shared" si="147"/>
        <v>3095173000</v>
      </c>
      <c r="AS142" s="51">
        <f t="shared" si="147"/>
        <v>3286076000</v>
      </c>
      <c r="AT142" s="42"/>
      <c r="AU142" s="42"/>
      <c r="AV142" s="297">
        <f t="shared" si="186"/>
        <v>-1565099.486627996</v>
      </c>
      <c r="AW142" s="297"/>
      <c r="AX142" s="297"/>
      <c r="AY142" s="297"/>
      <c r="AZ142" s="297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2"/>
      <c r="BR142" s="42"/>
      <c r="BS142" s="42"/>
      <c r="BT142" s="42"/>
      <c r="BU142" s="42"/>
      <c r="BV142" s="42"/>
      <c r="BW142" s="42"/>
      <c r="BX142" s="423"/>
      <c r="BY142" s="424"/>
      <c r="BZ142" s="424" t="str">
        <f>G253</f>
        <v>2BR-9</v>
      </c>
      <c r="CA142" s="425" t="str">
        <f>E253</f>
        <v>09</v>
      </c>
      <c r="CB142" s="424">
        <f t="shared" si="227"/>
        <v>101</v>
      </c>
      <c r="CC142" s="424">
        <f t="shared" si="227"/>
        <v>90</v>
      </c>
      <c r="CD142" s="424">
        <f>P253</f>
        <v>29739640.860144004</v>
      </c>
      <c r="CE142" s="424">
        <f t="shared" si="228"/>
        <v>2460327000</v>
      </c>
      <c r="CF142" s="424">
        <f t="shared" si="228"/>
        <v>2773181000</v>
      </c>
      <c r="CG142" s="424">
        <f t="shared" si="228"/>
        <v>2944225000</v>
      </c>
      <c r="CH142" s="424">
        <f t="shared" si="228"/>
        <v>3125818000</v>
      </c>
      <c r="CI142" s="424">
        <f>AS253</f>
        <v>3318612000</v>
      </c>
      <c r="CJ142" s="42"/>
      <c r="CK142" s="418">
        <f t="shared" si="188"/>
        <v>3286076210.4227395</v>
      </c>
      <c r="CL142" s="42">
        <f t="shared" si="189"/>
        <v>3090282000</v>
      </c>
      <c r="CM142" s="42">
        <f t="shared" si="189"/>
        <v>3280884000</v>
      </c>
      <c r="CN142" s="43">
        <f t="shared" si="148"/>
        <v>46354230</v>
      </c>
      <c r="CO142" s="43">
        <f t="shared" si="149"/>
        <v>32808840</v>
      </c>
      <c r="CP142" s="43">
        <f t="shared" si="150"/>
        <v>72884000</v>
      </c>
      <c r="CQ142" s="43">
        <f t="shared" si="151"/>
        <v>64482770.833333336</v>
      </c>
      <c r="CR142" s="420">
        <f t="shared" si="152"/>
        <v>3483242000</v>
      </c>
      <c r="CT142" s="250" t="s">
        <v>159</v>
      </c>
      <c r="CU142" s="251" t="s">
        <v>24</v>
      </c>
      <c r="CV142" s="252"/>
      <c r="CW142" s="40" t="s">
        <v>39</v>
      </c>
      <c r="CX142" s="253">
        <f t="shared" si="153"/>
        <v>0</v>
      </c>
      <c r="CY142" s="253">
        <f t="shared" si="154"/>
        <v>0</v>
      </c>
      <c r="CZ142" s="254">
        <f t="shared" si="155"/>
        <v>27506142.120000001</v>
      </c>
      <c r="DA142" s="254">
        <f t="shared" si="156"/>
        <v>0</v>
      </c>
      <c r="DB142" s="255">
        <f t="shared" si="157"/>
        <v>0</v>
      </c>
      <c r="DC142" s="305">
        <f t="shared" ref="DC142:DC148" si="231">SUMIF($AO$4:$AO$22,CU142,$BL$4:$BL$22)</f>
        <v>0</v>
      </c>
      <c r="DD142" s="257">
        <f t="shared" si="158"/>
        <v>24608134.872101717</v>
      </c>
      <c r="DE142" s="257">
        <f t="shared" si="159"/>
        <v>27737299.795270164</v>
      </c>
      <c r="DF142" s="257">
        <f t="shared" si="160"/>
        <v>0</v>
      </c>
      <c r="DG142" s="257">
        <f t="shared" si="161"/>
        <v>31264368.62977846</v>
      </c>
      <c r="DH142" s="258">
        <f t="shared" si="162"/>
        <v>0</v>
      </c>
      <c r="DI142" s="257">
        <f t="shared" si="162"/>
        <v>31264368.62977846</v>
      </c>
      <c r="DJ142" s="257">
        <f t="shared" si="163"/>
        <v>33192686.476188242</v>
      </c>
      <c r="DK142" s="257"/>
      <c r="DL142" s="257">
        <f t="shared" si="164"/>
        <v>0</v>
      </c>
      <c r="DM142" s="257">
        <f t="shared" si="165"/>
        <v>0</v>
      </c>
      <c r="DN142" s="257">
        <f t="shared" si="166"/>
        <v>0</v>
      </c>
      <c r="DO142" s="258">
        <f t="shared" si="167"/>
        <v>0</v>
      </c>
      <c r="DP142" s="258">
        <f t="shared" si="168"/>
        <v>0</v>
      </c>
      <c r="DQ142" s="257">
        <f t="shared" si="169"/>
        <v>0</v>
      </c>
      <c r="DR142" s="257">
        <f t="shared" si="170"/>
        <v>0</v>
      </c>
      <c r="DS142" s="257"/>
      <c r="DT142" s="32" t="str">
        <f t="shared" si="171"/>
        <v>BERTAHAP</v>
      </c>
      <c r="DU142" s="259">
        <f t="shared" si="172"/>
        <v>0</v>
      </c>
      <c r="DV142" s="260">
        <v>2</v>
      </c>
      <c r="DW142" s="261"/>
      <c r="DX142" s="257" t="str">
        <f>IF(DW142&gt;$BC$42,"LB","KR")</f>
        <v>KR</v>
      </c>
      <c r="DY142" s="261">
        <f t="shared" si="230"/>
        <v>0</v>
      </c>
      <c r="DZ142" s="261">
        <f t="shared" si="230"/>
        <v>0</v>
      </c>
      <c r="EA142" s="261">
        <f t="shared" si="230"/>
        <v>0</v>
      </c>
      <c r="EB142" s="262">
        <f t="shared" si="230"/>
        <v>0</v>
      </c>
      <c r="EC142" s="262">
        <f t="shared" si="230"/>
        <v>0</v>
      </c>
      <c r="ED142" s="261">
        <f t="shared" si="230"/>
        <v>0</v>
      </c>
      <c r="EE142" s="261">
        <f t="shared" si="229"/>
        <v>0</v>
      </c>
      <c r="EF142" s="261">
        <f t="shared" si="190"/>
        <v>0</v>
      </c>
      <c r="EG142" s="51">
        <f t="shared" si="191"/>
        <v>0</v>
      </c>
      <c r="EH142" s="42">
        <f t="shared" si="191"/>
        <v>0</v>
      </c>
      <c r="EI142" s="58">
        <f t="shared" si="173"/>
        <v>0</v>
      </c>
      <c r="EJ142" s="58">
        <f t="shared" si="174"/>
        <v>0</v>
      </c>
      <c r="EK142" s="336">
        <f t="shared" si="175"/>
        <v>0</v>
      </c>
      <c r="EL142" s="131">
        <f t="shared" si="176"/>
        <v>0</v>
      </c>
      <c r="EM142" s="5">
        <f t="shared" si="177"/>
        <v>0</v>
      </c>
      <c r="EN142" s="5">
        <f t="shared" si="178"/>
        <v>0</v>
      </c>
      <c r="EO142" s="266">
        <f t="shared" si="192"/>
        <v>0</v>
      </c>
    </row>
    <row r="143" spans="1:145">
      <c r="A143" s="3">
        <f t="shared" si="179"/>
        <v>104</v>
      </c>
      <c r="B143" s="249">
        <v>4</v>
      </c>
      <c r="C143" s="522"/>
      <c r="D143" s="250" t="s">
        <v>158</v>
      </c>
      <c r="E143" s="285">
        <v>11</v>
      </c>
      <c r="F143" s="252"/>
      <c r="G143" s="40" t="s">
        <v>62</v>
      </c>
      <c r="H143" s="253">
        <f t="shared" si="127"/>
        <v>101</v>
      </c>
      <c r="I143" s="253">
        <f t="shared" si="128"/>
        <v>90</v>
      </c>
      <c r="J143" s="254">
        <f t="shared" si="129"/>
        <v>27506142.120000001</v>
      </c>
      <c r="K143" s="254">
        <f t="shared" si="130"/>
        <v>1</v>
      </c>
      <c r="L143" s="255">
        <f t="shared" si="131"/>
        <v>1.06</v>
      </c>
      <c r="M143" s="256">
        <f t="shared" si="220"/>
        <v>1.01</v>
      </c>
      <c r="N143" s="257">
        <f t="shared" si="133"/>
        <v>24608134.872101717</v>
      </c>
      <c r="O143" s="257">
        <f t="shared" si="134"/>
        <v>27737299.795270164</v>
      </c>
      <c r="P143" s="257">
        <f t="shared" si="135"/>
        <v>29448075.753672004</v>
      </c>
      <c r="Q143" s="257">
        <f t="shared" si="136"/>
        <v>31264368.62977846</v>
      </c>
      <c r="R143" s="257">
        <f t="shared" si="180"/>
        <v>35121004.32259801</v>
      </c>
      <c r="S143" s="258">
        <f t="shared" si="137"/>
        <v>29448075.753672004</v>
      </c>
      <c r="T143" s="257">
        <f t="shared" si="137"/>
        <v>31264368.62977846</v>
      </c>
      <c r="U143" s="257">
        <f t="shared" si="138"/>
        <v>33192686.476188242</v>
      </c>
      <c r="V143" s="257">
        <f t="shared" si="181"/>
        <v>39460713.331911534</v>
      </c>
      <c r="W143" s="257"/>
      <c r="X143" s="257">
        <f t="shared" si="139"/>
        <v>2214732138.4891543</v>
      </c>
      <c r="Y143" s="257">
        <f t="shared" si="140"/>
        <v>2496356981.5743146</v>
      </c>
      <c r="Z143" s="257">
        <f t="shared" si="141"/>
        <v>2650326817.8304806</v>
      </c>
      <c r="AA143" s="258">
        <f t="shared" si="182"/>
        <v>2813793176.6800613</v>
      </c>
      <c r="AB143" s="258">
        <f t="shared" si="183"/>
        <v>3160890389.0338211</v>
      </c>
      <c r="AC143" s="258">
        <f t="shared" si="142"/>
        <v>2650326817.8304806</v>
      </c>
      <c r="AD143" s="257">
        <f t="shared" si="143"/>
        <v>2813793176.6800613</v>
      </c>
      <c r="AE143" s="257">
        <f t="shared" si="184"/>
        <v>2987341782.8569417</v>
      </c>
      <c r="AF143" s="257">
        <f t="shared" si="185"/>
        <v>3551464199.8720379</v>
      </c>
      <c r="AG143" s="257"/>
      <c r="AH143" s="32" t="str">
        <f t="shared" si="144"/>
        <v>BERTAHAP</v>
      </c>
      <c r="AI143" s="259">
        <f t="shared" si="145"/>
        <v>0</v>
      </c>
      <c r="AJ143" s="260">
        <v>2</v>
      </c>
      <c r="AK143" s="261"/>
      <c r="AL143" s="257" t="e">
        <f>IF(AK143&gt;#REF!,"LB","KR")</f>
        <v>#REF!</v>
      </c>
      <c r="AM143" s="51">
        <f t="shared" si="146"/>
        <v>2436206000</v>
      </c>
      <c r="AN143" s="51">
        <f t="shared" si="146"/>
        <v>2745993000</v>
      </c>
      <c r="AO143" s="51">
        <f t="shared" si="146"/>
        <v>2915360000</v>
      </c>
      <c r="AP143" s="418">
        <f t="shared" si="146"/>
        <v>3095173000</v>
      </c>
      <c r="AQ143" s="418">
        <f t="shared" si="147"/>
        <v>2915360000</v>
      </c>
      <c r="AR143" s="51">
        <f t="shared" si="147"/>
        <v>3095173000</v>
      </c>
      <c r="AS143" s="51">
        <f t="shared" si="147"/>
        <v>3286076000</v>
      </c>
      <c r="AT143" s="42"/>
      <c r="AU143" s="42"/>
      <c r="AV143" s="297">
        <f t="shared" si="186"/>
        <v>-1565099.486627996</v>
      </c>
      <c r="AW143" s="297"/>
      <c r="AX143" s="297"/>
      <c r="AY143" s="297"/>
      <c r="AZ143" s="297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3"/>
      <c r="BY143" s="429"/>
      <c r="BZ143" s="424" t="str">
        <f>G255</f>
        <v>2BR-15</v>
      </c>
      <c r="CA143" s="425">
        <f>E255</f>
        <v>15</v>
      </c>
      <c r="CB143" s="424">
        <f t="shared" ref="CB143:CC145" si="232">H255</f>
        <v>101</v>
      </c>
      <c r="CC143" s="424">
        <f t="shared" si="232"/>
        <v>90</v>
      </c>
      <c r="CD143" s="424">
        <f>P255</f>
        <v>29739640.860144004</v>
      </c>
      <c r="CE143" s="424">
        <f t="shared" ref="CE143:CH145" si="233">AM255</f>
        <v>2460327000</v>
      </c>
      <c r="CF143" s="424">
        <f t="shared" si="233"/>
        <v>2773181000</v>
      </c>
      <c r="CG143" s="424">
        <f t="shared" si="233"/>
        <v>2944225000</v>
      </c>
      <c r="CH143" s="424">
        <f t="shared" si="233"/>
        <v>3125818000</v>
      </c>
      <c r="CI143" s="424">
        <f>AS255</f>
        <v>3318612000</v>
      </c>
      <c r="CJ143" s="42"/>
      <c r="CK143" s="418">
        <f t="shared" si="188"/>
        <v>3286076210.4227395</v>
      </c>
      <c r="CL143" s="42">
        <f t="shared" si="189"/>
        <v>3090282000</v>
      </c>
      <c r="CM143" s="42">
        <f t="shared" si="189"/>
        <v>3280884000</v>
      </c>
      <c r="CN143" s="43">
        <f t="shared" si="148"/>
        <v>46354230</v>
      </c>
      <c r="CO143" s="43">
        <f t="shared" si="149"/>
        <v>32808840</v>
      </c>
      <c r="CP143" s="43">
        <f t="shared" si="150"/>
        <v>72884000</v>
      </c>
      <c r="CQ143" s="43">
        <f t="shared" si="151"/>
        <v>64482770.833333336</v>
      </c>
      <c r="CR143" s="420">
        <f t="shared" si="152"/>
        <v>3483242000</v>
      </c>
      <c r="CT143" s="250" t="s">
        <v>159</v>
      </c>
      <c r="CU143" s="251" t="s">
        <v>35</v>
      </c>
      <c r="CV143" s="252"/>
      <c r="CW143" s="40" t="s">
        <v>42</v>
      </c>
      <c r="CX143" s="253">
        <f t="shared" si="153"/>
        <v>0</v>
      </c>
      <c r="CY143" s="253">
        <f t="shared" si="154"/>
        <v>0</v>
      </c>
      <c r="CZ143" s="254">
        <f t="shared" si="155"/>
        <v>27506142.120000001</v>
      </c>
      <c r="DA143" s="254">
        <f t="shared" si="156"/>
        <v>0</v>
      </c>
      <c r="DB143" s="255">
        <f t="shared" si="157"/>
        <v>0</v>
      </c>
      <c r="DC143" s="305">
        <f t="shared" si="231"/>
        <v>0</v>
      </c>
      <c r="DD143" s="257">
        <f t="shared" si="158"/>
        <v>24608134.872101717</v>
      </c>
      <c r="DE143" s="257">
        <f t="shared" si="159"/>
        <v>27737299.795270164</v>
      </c>
      <c r="DF143" s="257">
        <f t="shared" si="160"/>
        <v>0</v>
      </c>
      <c r="DG143" s="257">
        <f t="shared" si="161"/>
        <v>31264368.62977846</v>
      </c>
      <c r="DH143" s="258">
        <f t="shared" si="162"/>
        <v>0</v>
      </c>
      <c r="DI143" s="257">
        <f t="shared" si="162"/>
        <v>31264368.62977846</v>
      </c>
      <c r="DJ143" s="257">
        <f t="shared" si="163"/>
        <v>33192686.476188242</v>
      </c>
      <c r="DK143" s="257"/>
      <c r="DL143" s="257">
        <f t="shared" si="164"/>
        <v>0</v>
      </c>
      <c r="DM143" s="257">
        <f t="shared" si="165"/>
        <v>0</v>
      </c>
      <c r="DN143" s="257">
        <f t="shared" si="166"/>
        <v>0</v>
      </c>
      <c r="DO143" s="258">
        <f t="shared" si="167"/>
        <v>0</v>
      </c>
      <c r="DP143" s="258">
        <f t="shared" si="168"/>
        <v>0</v>
      </c>
      <c r="DQ143" s="257">
        <f t="shared" si="169"/>
        <v>0</v>
      </c>
      <c r="DR143" s="257">
        <f t="shared" si="170"/>
        <v>0</v>
      </c>
      <c r="DS143" s="257"/>
      <c r="DT143" s="32" t="str">
        <f t="shared" si="171"/>
        <v>BERTAHAP</v>
      </c>
      <c r="DU143" s="259">
        <f t="shared" si="172"/>
        <v>0</v>
      </c>
      <c r="DV143" s="260">
        <v>2</v>
      </c>
      <c r="DW143" s="261"/>
      <c r="DX143" s="257" t="str">
        <f>IF(DW143&gt;$BC$42,"LB","KR")</f>
        <v>KR</v>
      </c>
      <c r="DY143" s="261">
        <f t="shared" si="230"/>
        <v>0</v>
      </c>
      <c r="DZ143" s="261">
        <f t="shared" si="230"/>
        <v>0</v>
      </c>
      <c r="EA143" s="261">
        <f t="shared" si="230"/>
        <v>0</v>
      </c>
      <c r="EB143" s="262">
        <f t="shared" si="230"/>
        <v>0</v>
      </c>
      <c r="EC143" s="262">
        <f t="shared" si="230"/>
        <v>0</v>
      </c>
      <c r="ED143" s="261">
        <f t="shared" si="230"/>
        <v>0</v>
      </c>
      <c r="EE143" s="261">
        <f t="shared" si="229"/>
        <v>0</v>
      </c>
      <c r="EF143" s="261">
        <f t="shared" si="190"/>
        <v>0</v>
      </c>
      <c r="EG143" s="51">
        <f t="shared" si="191"/>
        <v>0</v>
      </c>
      <c r="EH143" s="42">
        <f t="shared" si="191"/>
        <v>0</v>
      </c>
      <c r="EI143" s="58">
        <f t="shared" si="173"/>
        <v>0</v>
      </c>
      <c r="EJ143" s="58">
        <f t="shared" si="174"/>
        <v>0</v>
      </c>
      <c r="EK143" s="336">
        <f t="shared" si="175"/>
        <v>0</v>
      </c>
      <c r="EL143" s="131">
        <f t="shared" si="176"/>
        <v>0</v>
      </c>
      <c r="EM143" s="5">
        <f t="shared" si="177"/>
        <v>0</v>
      </c>
      <c r="EN143" s="5">
        <f t="shared" si="178"/>
        <v>0</v>
      </c>
      <c r="EO143" s="266">
        <f t="shared" si="192"/>
        <v>0</v>
      </c>
    </row>
    <row r="144" spans="1:145">
      <c r="A144" s="3">
        <f t="shared" si="179"/>
        <v>105</v>
      </c>
      <c r="B144" s="249">
        <v>5</v>
      </c>
      <c r="C144" s="522"/>
      <c r="D144" s="250" t="s">
        <v>158</v>
      </c>
      <c r="E144" s="285">
        <v>15</v>
      </c>
      <c r="F144" s="252"/>
      <c r="G144" s="40" t="s">
        <v>64</v>
      </c>
      <c r="H144" s="253">
        <f t="shared" si="127"/>
        <v>101</v>
      </c>
      <c r="I144" s="253">
        <f t="shared" si="128"/>
        <v>90</v>
      </c>
      <c r="J144" s="254">
        <f t="shared" si="129"/>
        <v>27506142.120000001</v>
      </c>
      <c r="K144" s="254">
        <f t="shared" si="130"/>
        <v>1</v>
      </c>
      <c r="L144" s="255">
        <f t="shared" si="131"/>
        <v>1.06</v>
      </c>
      <c r="M144" s="256">
        <f t="shared" si="220"/>
        <v>1.01</v>
      </c>
      <c r="N144" s="257">
        <f t="shared" si="133"/>
        <v>24608134.872101717</v>
      </c>
      <c r="O144" s="257">
        <f t="shared" si="134"/>
        <v>27737299.795270164</v>
      </c>
      <c r="P144" s="257">
        <f t="shared" si="135"/>
        <v>29448075.753672004</v>
      </c>
      <c r="Q144" s="257">
        <f t="shared" si="136"/>
        <v>31264368.62977846</v>
      </c>
      <c r="R144" s="257">
        <f t="shared" si="180"/>
        <v>35121004.32259801</v>
      </c>
      <c r="S144" s="258">
        <f t="shared" si="137"/>
        <v>29448075.753672004</v>
      </c>
      <c r="T144" s="257">
        <f t="shared" si="137"/>
        <v>31264368.62977846</v>
      </c>
      <c r="U144" s="257">
        <f t="shared" si="138"/>
        <v>33192686.476188242</v>
      </c>
      <c r="V144" s="257">
        <f t="shared" si="181"/>
        <v>39460713.331911534</v>
      </c>
      <c r="W144" s="257"/>
      <c r="X144" s="257">
        <f t="shared" si="139"/>
        <v>2214732138.4891543</v>
      </c>
      <c r="Y144" s="257">
        <f t="shared" si="140"/>
        <v>2496356981.5743146</v>
      </c>
      <c r="Z144" s="257">
        <f t="shared" si="141"/>
        <v>2650326817.8304806</v>
      </c>
      <c r="AA144" s="258">
        <f t="shared" si="182"/>
        <v>2813793176.6800613</v>
      </c>
      <c r="AB144" s="258">
        <f t="shared" si="183"/>
        <v>3160890389.0338211</v>
      </c>
      <c r="AC144" s="258">
        <f t="shared" si="142"/>
        <v>2650326817.8304806</v>
      </c>
      <c r="AD144" s="257">
        <f t="shared" si="143"/>
        <v>2813793176.6800613</v>
      </c>
      <c r="AE144" s="257">
        <f t="shared" si="184"/>
        <v>2987341782.8569417</v>
      </c>
      <c r="AF144" s="257">
        <f t="shared" si="185"/>
        <v>3551464199.8720379</v>
      </c>
      <c r="AG144" s="257"/>
      <c r="AH144" s="32" t="str">
        <f t="shared" si="144"/>
        <v>BERTAHAP</v>
      </c>
      <c r="AI144" s="259">
        <f t="shared" si="145"/>
        <v>0</v>
      </c>
      <c r="AJ144" s="260">
        <v>2</v>
      </c>
      <c r="AK144" s="261"/>
      <c r="AL144" s="257" t="e">
        <f>IF(AK144&gt;#REF!,"LB","KR")</f>
        <v>#REF!</v>
      </c>
      <c r="AM144" s="51">
        <f t="shared" si="146"/>
        <v>2436206000</v>
      </c>
      <c r="AN144" s="51">
        <f t="shared" si="146"/>
        <v>2745993000</v>
      </c>
      <c r="AO144" s="51">
        <f t="shared" si="146"/>
        <v>2915360000</v>
      </c>
      <c r="AP144" s="418">
        <f t="shared" si="146"/>
        <v>3095173000</v>
      </c>
      <c r="AQ144" s="418">
        <f t="shared" si="147"/>
        <v>2915360000</v>
      </c>
      <c r="AR144" s="51">
        <f t="shared" si="147"/>
        <v>3095173000</v>
      </c>
      <c r="AS144" s="51">
        <f t="shared" si="147"/>
        <v>3286076000</v>
      </c>
      <c r="AT144" s="42"/>
      <c r="AU144" s="42"/>
      <c r="AV144" s="297">
        <f t="shared" si="186"/>
        <v>-1565099.486627996</v>
      </c>
      <c r="AW144" s="297"/>
      <c r="AX144" s="297"/>
      <c r="AY144" s="297"/>
      <c r="AZ144" s="297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2"/>
      <c r="BR144" s="42"/>
      <c r="BS144" s="42"/>
      <c r="BT144" s="42"/>
      <c r="BU144" s="42"/>
      <c r="BV144" s="42"/>
      <c r="BW144" s="42"/>
      <c r="BX144" s="423"/>
      <c r="BY144" s="429"/>
      <c r="BZ144" s="424" t="str">
        <f>G256</f>
        <v>2BR-17</v>
      </c>
      <c r="CA144" s="425">
        <f>E256</f>
        <v>17</v>
      </c>
      <c r="CB144" s="424">
        <f t="shared" si="232"/>
        <v>85</v>
      </c>
      <c r="CC144" s="424">
        <f t="shared" si="232"/>
        <v>74</v>
      </c>
      <c r="CD144" s="424">
        <f>P256</f>
        <v>29739640.860144004</v>
      </c>
      <c r="CE144" s="424">
        <f t="shared" si="233"/>
        <v>2022935000</v>
      </c>
      <c r="CF144" s="424">
        <f t="shared" si="233"/>
        <v>2280171000</v>
      </c>
      <c r="CG144" s="424">
        <f t="shared" si="233"/>
        <v>2420807000</v>
      </c>
      <c r="CH144" s="424">
        <f t="shared" si="233"/>
        <v>2570117000</v>
      </c>
      <c r="CI144" s="424">
        <f>AS256</f>
        <v>2728637000</v>
      </c>
      <c r="CJ144" s="42"/>
      <c r="CK144" s="418">
        <f t="shared" si="188"/>
        <v>3286076210.4227395</v>
      </c>
      <c r="CL144" s="42">
        <f t="shared" si="189"/>
        <v>3090282000</v>
      </c>
      <c r="CM144" s="42">
        <f t="shared" si="189"/>
        <v>3280884000</v>
      </c>
      <c r="CN144" s="43">
        <f t="shared" si="148"/>
        <v>46354230</v>
      </c>
      <c r="CO144" s="43">
        <f t="shared" si="149"/>
        <v>32808840</v>
      </c>
      <c r="CP144" s="43">
        <f t="shared" si="150"/>
        <v>72884000</v>
      </c>
      <c r="CQ144" s="43">
        <f t="shared" si="151"/>
        <v>64482770.833333336</v>
      </c>
      <c r="CR144" s="420">
        <f t="shared" si="152"/>
        <v>3483242000</v>
      </c>
      <c r="CT144" s="250" t="s">
        <v>159</v>
      </c>
      <c r="CU144" s="251" t="s">
        <v>41</v>
      </c>
      <c r="CV144" s="252"/>
      <c r="CW144" s="40" t="s">
        <v>45</v>
      </c>
      <c r="CX144" s="253">
        <f t="shared" si="153"/>
        <v>0</v>
      </c>
      <c r="CY144" s="253">
        <f t="shared" si="154"/>
        <v>0</v>
      </c>
      <c r="CZ144" s="254">
        <f t="shared" si="155"/>
        <v>27506142.120000001</v>
      </c>
      <c r="DA144" s="254">
        <f t="shared" si="156"/>
        <v>0</v>
      </c>
      <c r="DB144" s="255">
        <f t="shared" si="157"/>
        <v>0</v>
      </c>
      <c r="DC144" s="305">
        <f t="shared" si="231"/>
        <v>0</v>
      </c>
      <c r="DD144" s="257">
        <f t="shared" si="158"/>
        <v>24608134.872101717</v>
      </c>
      <c r="DE144" s="257">
        <f t="shared" si="159"/>
        <v>27737299.795270164</v>
      </c>
      <c r="DF144" s="257">
        <f t="shared" si="160"/>
        <v>0</v>
      </c>
      <c r="DG144" s="257">
        <f t="shared" si="161"/>
        <v>31264368.62977846</v>
      </c>
      <c r="DH144" s="258">
        <f t="shared" si="162"/>
        <v>0</v>
      </c>
      <c r="DI144" s="257">
        <f t="shared" si="162"/>
        <v>31264368.62977846</v>
      </c>
      <c r="DJ144" s="257">
        <f t="shared" si="163"/>
        <v>33192686.476188242</v>
      </c>
      <c r="DK144" s="257"/>
      <c r="DL144" s="257">
        <f t="shared" si="164"/>
        <v>0</v>
      </c>
      <c r="DM144" s="257">
        <f t="shared" si="165"/>
        <v>0</v>
      </c>
      <c r="DN144" s="257">
        <f t="shared" si="166"/>
        <v>0</v>
      </c>
      <c r="DO144" s="258">
        <f t="shared" si="167"/>
        <v>0</v>
      </c>
      <c r="DP144" s="258">
        <f t="shared" si="168"/>
        <v>0</v>
      </c>
      <c r="DQ144" s="257">
        <f t="shared" si="169"/>
        <v>0</v>
      </c>
      <c r="DR144" s="257">
        <f t="shared" si="170"/>
        <v>0</v>
      </c>
      <c r="DS144" s="257"/>
      <c r="DT144" s="32" t="str">
        <f t="shared" si="171"/>
        <v>BERTAHAP</v>
      </c>
      <c r="DU144" s="259">
        <f t="shared" si="172"/>
        <v>0</v>
      </c>
      <c r="DV144" s="260">
        <v>2</v>
      </c>
      <c r="DW144" s="261"/>
      <c r="DX144" s="257" t="e">
        <f>IF(DW144&gt;#REF!,"LB","KR")</f>
        <v>#REF!</v>
      </c>
      <c r="DY144" s="261">
        <f t="shared" si="230"/>
        <v>0</v>
      </c>
      <c r="DZ144" s="261">
        <f t="shared" si="230"/>
        <v>0</v>
      </c>
      <c r="EA144" s="261">
        <f t="shared" si="230"/>
        <v>0</v>
      </c>
      <c r="EB144" s="262">
        <f t="shared" si="230"/>
        <v>0</v>
      </c>
      <c r="EC144" s="262">
        <f t="shared" si="230"/>
        <v>0</v>
      </c>
      <c r="ED144" s="261">
        <f t="shared" si="230"/>
        <v>0</v>
      </c>
      <c r="EE144" s="261">
        <f t="shared" si="229"/>
        <v>0</v>
      </c>
      <c r="EF144" s="261">
        <f t="shared" si="190"/>
        <v>0</v>
      </c>
      <c r="EG144" s="51">
        <f t="shared" si="191"/>
        <v>0</v>
      </c>
      <c r="EH144" s="42">
        <f t="shared" si="191"/>
        <v>0</v>
      </c>
      <c r="EI144" s="58">
        <f t="shared" si="173"/>
        <v>0</v>
      </c>
      <c r="EJ144" s="58">
        <f t="shared" si="174"/>
        <v>0</v>
      </c>
      <c r="EK144" s="336">
        <f t="shared" si="175"/>
        <v>0</v>
      </c>
      <c r="EL144" s="131">
        <f t="shared" si="176"/>
        <v>0</v>
      </c>
      <c r="EM144" s="5">
        <f t="shared" si="177"/>
        <v>0</v>
      </c>
      <c r="EN144" s="5">
        <f t="shared" si="178"/>
        <v>0</v>
      </c>
      <c r="EO144" s="266">
        <f t="shared" si="192"/>
        <v>0</v>
      </c>
    </row>
    <row r="145" spans="1:145">
      <c r="A145" s="3">
        <f t="shared" si="179"/>
        <v>106</v>
      </c>
      <c r="B145" s="249">
        <v>6</v>
      </c>
      <c r="C145" s="522"/>
      <c r="D145" s="250" t="s">
        <v>158</v>
      </c>
      <c r="E145" s="285">
        <v>17</v>
      </c>
      <c r="F145" s="252"/>
      <c r="G145" s="40" t="s">
        <v>67</v>
      </c>
      <c r="H145" s="253">
        <f t="shared" si="127"/>
        <v>85</v>
      </c>
      <c r="I145" s="253">
        <f t="shared" si="128"/>
        <v>74</v>
      </c>
      <c r="J145" s="254">
        <f t="shared" si="129"/>
        <v>27506142.120000001</v>
      </c>
      <c r="K145" s="254">
        <f t="shared" si="130"/>
        <v>1</v>
      </c>
      <c r="L145" s="255">
        <f t="shared" si="131"/>
        <v>1.06</v>
      </c>
      <c r="M145" s="256">
        <f t="shared" si="220"/>
        <v>1.01</v>
      </c>
      <c r="N145" s="257">
        <f t="shared" si="133"/>
        <v>24608134.872101717</v>
      </c>
      <c r="O145" s="257">
        <f t="shared" si="134"/>
        <v>27737299.795270164</v>
      </c>
      <c r="P145" s="257">
        <f t="shared" si="135"/>
        <v>29448075.753672004</v>
      </c>
      <c r="Q145" s="257">
        <f t="shared" si="136"/>
        <v>31264368.62977846</v>
      </c>
      <c r="R145" s="257">
        <f t="shared" si="180"/>
        <v>35121004.32259801</v>
      </c>
      <c r="S145" s="258">
        <f t="shared" si="137"/>
        <v>29448075.753672004</v>
      </c>
      <c r="T145" s="257">
        <f t="shared" si="137"/>
        <v>31264368.62977846</v>
      </c>
      <c r="U145" s="257">
        <f t="shared" si="138"/>
        <v>33192686.476188242</v>
      </c>
      <c r="V145" s="257">
        <f t="shared" si="181"/>
        <v>39460713.331911534</v>
      </c>
      <c r="W145" s="257"/>
      <c r="X145" s="257">
        <f t="shared" si="139"/>
        <v>1821001980.535527</v>
      </c>
      <c r="Y145" s="257">
        <f t="shared" si="140"/>
        <v>2052560184.849992</v>
      </c>
      <c r="Z145" s="257">
        <f t="shared" si="141"/>
        <v>2179157605.7717285</v>
      </c>
      <c r="AA145" s="258">
        <f t="shared" si="182"/>
        <v>2313563278.6036062</v>
      </c>
      <c r="AB145" s="258">
        <f t="shared" si="183"/>
        <v>2598954319.8722529</v>
      </c>
      <c r="AC145" s="258">
        <f t="shared" si="142"/>
        <v>2179157605.7717285</v>
      </c>
      <c r="AD145" s="257">
        <f t="shared" si="143"/>
        <v>2313563278.6036062</v>
      </c>
      <c r="AE145" s="257">
        <f t="shared" si="184"/>
        <v>2456258799.2379298</v>
      </c>
      <c r="AF145" s="257">
        <f t="shared" si="185"/>
        <v>2920092786.5614533</v>
      </c>
      <c r="AG145" s="257"/>
      <c r="AH145" s="32" t="str">
        <f t="shared" si="144"/>
        <v>BERTAHAP</v>
      </c>
      <c r="AI145" s="259">
        <f t="shared" si="145"/>
        <v>0</v>
      </c>
      <c r="AJ145" s="260">
        <v>2</v>
      </c>
      <c r="AK145" s="261"/>
      <c r="AL145" s="257" t="e">
        <f>IF(AK145&gt;#REF!,"LB","KR")</f>
        <v>#REF!</v>
      </c>
      <c r="AM145" s="51">
        <f t="shared" si="146"/>
        <v>2003103000</v>
      </c>
      <c r="AN145" s="51">
        <f t="shared" si="146"/>
        <v>2257817000</v>
      </c>
      <c r="AO145" s="51">
        <f t="shared" si="146"/>
        <v>2397074000</v>
      </c>
      <c r="AP145" s="418">
        <f t="shared" si="146"/>
        <v>2544920000</v>
      </c>
      <c r="AQ145" s="418">
        <f t="shared" si="147"/>
        <v>2397074000</v>
      </c>
      <c r="AR145" s="51">
        <f t="shared" si="147"/>
        <v>2544920000</v>
      </c>
      <c r="AS145" s="51">
        <f t="shared" si="147"/>
        <v>2701885000</v>
      </c>
      <c r="AT145" s="42"/>
      <c r="AU145" s="42"/>
      <c r="AV145" s="297">
        <f t="shared" si="186"/>
        <v>-1565099.486627996</v>
      </c>
      <c r="AW145" s="297"/>
      <c r="AX145" s="297"/>
      <c r="AY145" s="297"/>
      <c r="AZ145" s="297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2"/>
      <c r="BR145" s="42"/>
      <c r="BS145" s="42"/>
      <c r="BT145" s="42"/>
      <c r="BU145" s="42"/>
      <c r="BV145" s="42"/>
      <c r="BW145" s="42"/>
      <c r="BX145" s="423"/>
      <c r="BY145" s="429"/>
      <c r="BZ145" s="424" t="str">
        <f>G257</f>
        <v>3BR-19</v>
      </c>
      <c r="CA145" s="425">
        <f>E257</f>
        <v>19</v>
      </c>
      <c r="CB145" s="424">
        <f t="shared" si="232"/>
        <v>138</v>
      </c>
      <c r="CC145" s="424">
        <f t="shared" si="232"/>
        <v>120</v>
      </c>
      <c r="CD145" s="424">
        <f>P257</f>
        <v>29739640.860144004</v>
      </c>
      <c r="CE145" s="424">
        <f t="shared" si="233"/>
        <v>3280435000</v>
      </c>
      <c r="CF145" s="424">
        <f t="shared" si="233"/>
        <v>3697575000</v>
      </c>
      <c r="CG145" s="424">
        <f t="shared" si="233"/>
        <v>3925633000</v>
      </c>
      <c r="CH145" s="424">
        <f t="shared" si="233"/>
        <v>4167758000</v>
      </c>
      <c r="CI145" s="424">
        <f>AS257</f>
        <v>4424816000</v>
      </c>
      <c r="CJ145" s="42"/>
      <c r="CK145" s="418">
        <f t="shared" si="188"/>
        <v>2701884860.5325255</v>
      </c>
      <c r="CL145" s="42">
        <f t="shared" si="189"/>
        <v>2540899000</v>
      </c>
      <c r="CM145" s="42">
        <f t="shared" si="189"/>
        <v>2697616000</v>
      </c>
      <c r="CN145" s="43">
        <f t="shared" si="148"/>
        <v>38113485</v>
      </c>
      <c r="CO145" s="43">
        <f t="shared" si="149"/>
        <v>26976160</v>
      </c>
      <c r="CP145" s="43">
        <f t="shared" si="150"/>
        <v>59926850</v>
      </c>
      <c r="CQ145" s="43">
        <f t="shared" si="151"/>
        <v>53019166.666666664</v>
      </c>
      <c r="CR145" s="420">
        <f t="shared" si="152"/>
        <v>2863999000</v>
      </c>
      <c r="CT145" s="250" t="s">
        <v>159</v>
      </c>
      <c r="CU145" s="251">
        <v>10</v>
      </c>
      <c r="CV145" s="252"/>
      <c r="CW145" s="40" t="s">
        <v>48</v>
      </c>
      <c r="CX145" s="253">
        <f t="shared" si="153"/>
        <v>0</v>
      </c>
      <c r="CY145" s="253">
        <f t="shared" si="154"/>
        <v>0</v>
      </c>
      <c r="CZ145" s="254">
        <f t="shared" si="155"/>
        <v>27506142.120000001</v>
      </c>
      <c r="DA145" s="254">
        <f t="shared" si="156"/>
        <v>0</v>
      </c>
      <c r="DB145" s="255">
        <f t="shared" si="157"/>
        <v>0</v>
      </c>
      <c r="DC145" s="305">
        <f t="shared" si="231"/>
        <v>0</v>
      </c>
      <c r="DD145" s="257">
        <f t="shared" si="158"/>
        <v>24608134.872101717</v>
      </c>
      <c r="DE145" s="257">
        <f t="shared" si="159"/>
        <v>27737299.795270164</v>
      </c>
      <c r="DF145" s="257">
        <f t="shared" si="160"/>
        <v>0</v>
      </c>
      <c r="DG145" s="257">
        <f t="shared" si="161"/>
        <v>31264368.62977846</v>
      </c>
      <c r="DH145" s="258">
        <f t="shared" si="162"/>
        <v>0</v>
      </c>
      <c r="DI145" s="257">
        <f t="shared" si="162"/>
        <v>31264368.62977846</v>
      </c>
      <c r="DJ145" s="257">
        <f t="shared" si="163"/>
        <v>33192686.476188242</v>
      </c>
      <c r="DK145" s="257"/>
      <c r="DL145" s="257">
        <f t="shared" si="164"/>
        <v>0</v>
      </c>
      <c r="DM145" s="257">
        <f t="shared" si="165"/>
        <v>0</v>
      </c>
      <c r="DN145" s="257">
        <f t="shared" si="166"/>
        <v>0</v>
      </c>
      <c r="DO145" s="258">
        <f t="shared" si="167"/>
        <v>0</v>
      </c>
      <c r="DP145" s="258">
        <f t="shared" si="168"/>
        <v>0</v>
      </c>
      <c r="DQ145" s="257">
        <f t="shared" si="169"/>
        <v>0</v>
      </c>
      <c r="DR145" s="257">
        <f t="shared" si="170"/>
        <v>0</v>
      </c>
      <c r="DS145" s="257"/>
      <c r="DT145" s="32" t="str">
        <f t="shared" si="171"/>
        <v>BERTAHAP</v>
      </c>
      <c r="DU145" s="259">
        <f t="shared" si="172"/>
        <v>0</v>
      </c>
      <c r="DV145" s="260">
        <v>2</v>
      </c>
      <c r="DW145" s="261"/>
      <c r="DX145" s="257" t="e">
        <f>IF(DW145&gt;#REF!,"LB","KR")</f>
        <v>#REF!</v>
      </c>
      <c r="DY145" s="261">
        <f t="shared" si="230"/>
        <v>0</v>
      </c>
      <c r="DZ145" s="261">
        <f t="shared" si="230"/>
        <v>0</v>
      </c>
      <c r="EA145" s="261">
        <f t="shared" si="230"/>
        <v>0</v>
      </c>
      <c r="EB145" s="262">
        <f t="shared" si="230"/>
        <v>0</v>
      </c>
      <c r="EC145" s="262">
        <f t="shared" si="230"/>
        <v>0</v>
      </c>
      <c r="ED145" s="261">
        <f t="shared" si="230"/>
        <v>0</v>
      </c>
      <c r="EE145" s="261">
        <f t="shared" si="229"/>
        <v>0</v>
      </c>
      <c r="EF145" s="261">
        <f t="shared" si="190"/>
        <v>0</v>
      </c>
      <c r="EG145" s="51">
        <f t="shared" si="191"/>
        <v>0</v>
      </c>
      <c r="EH145" s="42">
        <f t="shared" si="191"/>
        <v>0</v>
      </c>
      <c r="EI145" s="58">
        <f t="shared" si="173"/>
        <v>0</v>
      </c>
      <c r="EJ145" s="58">
        <f t="shared" si="174"/>
        <v>0</v>
      </c>
      <c r="EK145" s="336">
        <f t="shared" si="175"/>
        <v>0</v>
      </c>
      <c r="EL145" s="131">
        <f t="shared" si="176"/>
        <v>0</v>
      </c>
      <c r="EM145" s="5">
        <f t="shared" si="177"/>
        <v>0</v>
      </c>
      <c r="EN145" s="5">
        <f t="shared" si="178"/>
        <v>0</v>
      </c>
      <c r="EO145" s="266">
        <f t="shared" si="192"/>
        <v>0</v>
      </c>
    </row>
    <row r="146" spans="1:145">
      <c r="A146" s="3">
        <f t="shared" si="179"/>
        <v>107</v>
      </c>
      <c r="B146" s="249">
        <v>7</v>
      </c>
      <c r="C146" s="522"/>
      <c r="D146" s="250" t="s">
        <v>158</v>
      </c>
      <c r="E146" s="285">
        <v>19</v>
      </c>
      <c r="F146" s="252"/>
      <c r="G146" s="40" t="s">
        <v>78</v>
      </c>
      <c r="H146" s="253">
        <f t="shared" si="127"/>
        <v>138</v>
      </c>
      <c r="I146" s="253">
        <f t="shared" si="128"/>
        <v>120</v>
      </c>
      <c r="J146" s="254">
        <f t="shared" si="129"/>
        <v>27506142.120000001</v>
      </c>
      <c r="K146" s="254">
        <f t="shared" si="130"/>
        <v>1</v>
      </c>
      <c r="L146" s="255">
        <f t="shared" si="131"/>
        <v>1.06</v>
      </c>
      <c r="M146" s="256">
        <f t="shared" si="220"/>
        <v>1.01</v>
      </c>
      <c r="N146" s="257">
        <f t="shared" si="133"/>
        <v>24608134.872101717</v>
      </c>
      <c r="O146" s="257">
        <f t="shared" si="134"/>
        <v>27737299.795270164</v>
      </c>
      <c r="P146" s="257">
        <f t="shared" si="135"/>
        <v>29448075.753672004</v>
      </c>
      <c r="Q146" s="257">
        <f t="shared" si="136"/>
        <v>31264368.62977846</v>
      </c>
      <c r="R146" s="257">
        <f t="shared" si="180"/>
        <v>35121004.32259801</v>
      </c>
      <c r="S146" s="258">
        <f t="shared" si="137"/>
        <v>29448075.753672004</v>
      </c>
      <c r="T146" s="257">
        <f t="shared" si="137"/>
        <v>31264368.62977846</v>
      </c>
      <c r="U146" s="257">
        <f t="shared" si="138"/>
        <v>33192686.476188242</v>
      </c>
      <c r="V146" s="257">
        <f t="shared" si="181"/>
        <v>39460713.331911534</v>
      </c>
      <c r="W146" s="257"/>
      <c r="X146" s="257">
        <f t="shared" si="139"/>
        <v>2952976184.6522059</v>
      </c>
      <c r="Y146" s="257">
        <f t="shared" si="140"/>
        <v>3328475975.4324198</v>
      </c>
      <c r="Z146" s="257">
        <f t="shared" si="141"/>
        <v>3533769090.4406404</v>
      </c>
      <c r="AA146" s="258">
        <f t="shared" si="182"/>
        <v>3751724235.5734153</v>
      </c>
      <c r="AB146" s="258">
        <f t="shared" si="183"/>
        <v>4214520518.7117615</v>
      </c>
      <c r="AC146" s="258">
        <f t="shared" si="142"/>
        <v>3533769090.4406404</v>
      </c>
      <c r="AD146" s="257">
        <f t="shared" si="143"/>
        <v>3751724235.5734153</v>
      </c>
      <c r="AE146" s="257">
        <f t="shared" si="184"/>
        <v>3983122377.1425891</v>
      </c>
      <c r="AF146" s="257">
        <f t="shared" si="185"/>
        <v>4735285599.8293839</v>
      </c>
      <c r="AG146" s="257"/>
      <c r="AH146" s="32" t="str">
        <f t="shared" si="144"/>
        <v>BERTAHAP</v>
      </c>
      <c r="AI146" s="259">
        <f t="shared" si="145"/>
        <v>0</v>
      </c>
      <c r="AJ146" s="260">
        <v>2</v>
      </c>
      <c r="AK146" s="261"/>
      <c r="AL146" s="257" t="e">
        <f>IF(AK146&gt;#REF!,"LB","KR")</f>
        <v>#REF!</v>
      </c>
      <c r="AM146" s="51">
        <f t="shared" si="146"/>
        <v>3248274000</v>
      </c>
      <c r="AN146" s="51">
        <f t="shared" si="146"/>
        <v>3661324000</v>
      </c>
      <c r="AO146" s="51">
        <f t="shared" si="146"/>
        <v>3887146000</v>
      </c>
      <c r="AP146" s="418">
        <f t="shared" si="146"/>
        <v>4126897000</v>
      </c>
      <c r="AQ146" s="418">
        <f t="shared" si="147"/>
        <v>3887146000</v>
      </c>
      <c r="AR146" s="51">
        <f t="shared" si="147"/>
        <v>4126897000</v>
      </c>
      <c r="AS146" s="51">
        <f t="shared" si="147"/>
        <v>4381435000</v>
      </c>
      <c r="AT146" s="42"/>
      <c r="AU146" s="42"/>
      <c r="AV146" s="297">
        <f t="shared" si="186"/>
        <v>-1565099.486627996</v>
      </c>
      <c r="AW146" s="297"/>
      <c r="AX146" s="297"/>
      <c r="AY146" s="297"/>
      <c r="AZ146" s="297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/>
      <c r="BW146" s="42"/>
      <c r="BX146" s="423">
        <v>26</v>
      </c>
      <c r="BY146" s="429" t="s">
        <v>47</v>
      </c>
      <c r="BZ146" s="424" t="str">
        <f>G116</f>
        <v>2BR-5</v>
      </c>
      <c r="CA146" s="425" t="str">
        <f>E116</f>
        <v>05</v>
      </c>
      <c r="CB146" s="424">
        <f>H116</f>
        <v>85</v>
      </c>
      <c r="CC146" s="424">
        <f>I116</f>
        <v>74</v>
      </c>
      <c r="CD146" s="424">
        <f>P116</f>
        <v>29448075.753672004</v>
      </c>
      <c r="CE146" s="424">
        <f t="shared" ref="CE146:CH147" si="234">AM116</f>
        <v>2003103000</v>
      </c>
      <c r="CF146" s="424">
        <f t="shared" si="234"/>
        <v>2257817000</v>
      </c>
      <c r="CG146" s="424">
        <f t="shared" si="234"/>
        <v>2397074000</v>
      </c>
      <c r="CH146" s="424">
        <f t="shared" si="234"/>
        <v>2544920000</v>
      </c>
      <c r="CI146" s="424">
        <f>AS116</f>
        <v>2701885000</v>
      </c>
      <c r="CJ146" s="42">
        <v>2</v>
      </c>
      <c r="CK146" s="418">
        <f t="shared" si="188"/>
        <v>4381434593.3377466</v>
      </c>
      <c r="CL146" s="42">
        <f t="shared" si="189"/>
        <v>4120375000</v>
      </c>
      <c r="CM146" s="42">
        <f t="shared" si="189"/>
        <v>4374511000</v>
      </c>
      <c r="CN146" s="43">
        <f t="shared" si="148"/>
        <v>61805625</v>
      </c>
      <c r="CO146" s="43">
        <f t="shared" si="149"/>
        <v>43745110</v>
      </c>
      <c r="CP146" s="43">
        <f t="shared" si="150"/>
        <v>97178650</v>
      </c>
      <c r="CQ146" s="43">
        <f t="shared" si="151"/>
        <v>85977020.833333328</v>
      </c>
      <c r="CR146" s="420">
        <f t="shared" si="152"/>
        <v>4644321000</v>
      </c>
      <c r="CT146" s="250" t="s">
        <v>159</v>
      </c>
      <c r="CU146" s="285">
        <v>12</v>
      </c>
      <c r="CV146" s="252"/>
      <c r="CW146" s="40" t="s">
        <v>50</v>
      </c>
      <c r="CX146" s="253">
        <f t="shared" si="153"/>
        <v>0</v>
      </c>
      <c r="CY146" s="253">
        <f t="shared" si="154"/>
        <v>0</v>
      </c>
      <c r="CZ146" s="254">
        <f t="shared" si="155"/>
        <v>27506142.120000001</v>
      </c>
      <c r="DA146" s="254">
        <f t="shared" si="156"/>
        <v>0</v>
      </c>
      <c r="DB146" s="255">
        <f t="shared" si="157"/>
        <v>0</v>
      </c>
      <c r="DC146" s="305">
        <f t="shared" si="231"/>
        <v>0</v>
      </c>
      <c r="DD146" s="257">
        <f t="shared" si="158"/>
        <v>24608134.872101717</v>
      </c>
      <c r="DE146" s="257">
        <f t="shared" si="159"/>
        <v>27737299.795270164</v>
      </c>
      <c r="DF146" s="257">
        <f t="shared" si="160"/>
        <v>0</v>
      </c>
      <c r="DG146" s="257">
        <f t="shared" si="161"/>
        <v>31264368.62977846</v>
      </c>
      <c r="DH146" s="258">
        <f t="shared" si="162"/>
        <v>0</v>
      </c>
      <c r="DI146" s="257">
        <f t="shared" si="162"/>
        <v>31264368.62977846</v>
      </c>
      <c r="DJ146" s="257">
        <f t="shared" si="163"/>
        <v>33192686.476188242</v>
      </c>
      <c r="DK146" s="257"/>
      <c r="DL146" s="257">
        <f t="shared" si="164"/>
        <v>0</v>
      </c>
      <c r="DM146" s="257">
        <f t="shared" si="165"/>
        <v>0</v>
      </c>
      <c r="DN146" s="257">
        <f t="shared" si="166"/>
        <v>0</v>
      </c>
      <c r="DO146" s="258">
        <f t="shared" si="167"/>
        <v>0</v>
      </c>
      <c r="DP146" s="258">
        <f t="shared" si="168"/>
        <v>0</v>
      </c>
      <c r="DQ146" s="257">
        <f t="shared" si="169"/>
        <v>0</v>
      </c>
      <c r="DR146" s="257">
        <f t="shared" si="170"/>
        <v>0</v>
      </c>
      <c r="DS146" s="257"/>
      <c r="DT146" s="32" t="str">
        <f t="shared" si="171"/>
        <v>BERTAHAP</v>
      </c>
      <c r="DU146" s="259">
        <f t="shared" si="172"/>
        <v>0</v>
      </c>
      <c r="DV146" s="260">
        <v>2</v>
      </c>
      <c r="DW146" s="261"/>
      <c r="DX146" s="257" t="e">
        <f>IF(DW146&gt;#REF!,"LB","KR")</f>
        <v>#REF!</v>
      </c>
      <c r="DY146" s="261">
        <f t="shared" si="230"/>
        <v>0</v>
      </c>
      <c r="DZ146" s="261">
        <f t="shared" si="230"/>
        <v>0</v>
      </c>
      <c r="EA146" s="261">
        <f t="shared" si="230"/>
        <v>0</v>
      </c>
      <c r="EB146" s="262">
        <f t="shared" si="230"/>
        <v>0</v>
      </c>
      <c r="EC146" s="262">
        <f t="shared" si="230"/>
        <v>0</v>
      </c>
      <c r="ED146" s="261">
        <f t="shared" si="230"/>
        <v>0</v>
      </c>
      <c r="EE146" s="261">
        <f t="shared" si="229"/>
        <v>0</v>
      </c>
      <c r="EF146" s="261">
        <f t="shared" si="190"/>
        <v>0</v>
      </c>
      <c r="EG146" s="51">
        <f t="shared" si="191"/>
        <v>0</v>
      </c>
      <c r="EH146" s="42">
        <f t="shared" si="191"/>
        <v>0</v>
      </c>
      <c r="EI146" s="58">
        <f t="shared" si="173"/>
        <v>0</v>
      </c>
      <c r="EJ146" s="58">
        <f t="shared" si="174"/>
        <v>0</v>
      </c>
      <c r="EK146" s="336">
        <f t="shared" si="175"/>
        <v>0</v>
      </c>
      <c r="EL146" s="131">
        <f t="shared" si="176"/>
        <v>0</v>
      </c>
      <c r="EM146" s="5">
        <f t="shared" si="177"/>
        <v>0</v>
      </c>
      <c r="EN146" s="5">
        <f t="shared" si="178"/>
        <v>0</v>
      </c>
      <c r="EO146" s="266">
        <f t="shared" si="192"/>
        <v>0</v>
      </c>
    </row>
    <row r="147" spans="1:145">
      <c r="A147" s="3">
        <f t="shared" si="179"/>
        <v>108</v>
      </c>
      <c r="B147" s="249">
        <v>8</v>
      </c>
      <c r="C147" s="522"/>
      <c r="D147" s="250" t="s">
        <v>158</v>
      </c>
      <c r="E147" s="285">
        <v>21</v>
      </c>
      <c r="F147" s="252"/>
      <c r="G147" s="40" t="s">
        <v>84</v>
      </c>
      <c r="H147" s="253">
        <f t="shared" si="127"/>
        <v>132</v>
      </c>
      <c r="I147" s="253">
        <f t="shared" si="128"/>
        <v>112</v>
      </c>
      <c r="J147" s="254">
        <f t="shared" si="129"/>
        <v>27506142.120000001</v>
      </c>
      <c r="K147" s="254">
        <f t="shared" si="130"/>
        <v>3</v>
      </c>
      <c r="L147" s="255">
        <f t="shared" si="131"/>
        <v>1.1000000000000001</v>
      </c>
      <c r="M147" s="256">
        <f t="shared" si="220"/>
        <v>1.01</v>
      </c>
      <c r="N147" s="257">
        <f t="shared" si="133"/>
        <v>25536743.735199891</v>
      </c>
      <c r="O147" s="257">
        <f t="shared" si="134"/>
        <v>28783990.353582241</v>
      </c>
      <c r="P147" s="257">
        <f t="shared" si="135"/>
        <v>30559323.895320002</v>
      </c>
      <c r="Q147" s="257">
        <f t="shared" si="136"/>
        <v>32444156.125241794</v>
      </c>
      <c r="R147" s="257">
        <f t="shared" si="180"/>
        <v>36446325.240431897</v>
      </c>
      <c r="S147" s="258">
        <f t="shared" si="137"/>
        <v>30559323.895320002</v>
      </c>
      <c r="T147" s="257">
        <f t="shared" si="137"/>
        <v>32444156.125241794</v>
      </c>
      <c r="U147" s="257">
        <f t="shared" si="138"/>
        <v>34445240.682836853</v>
      </c>
      <c r="V147" s="257">
        <f t="shared" si="181"/>
        <v>40949796.853870459</v>
      </c>
      <c r="W147" s="257"/>
      <c r="X147" s="257">
        <f t="shared" si="139"/>
        <v>2860115298.3423877</v>
      </c>
      <c r="Y147" s="257">
        <f t="shared" si="140"/>
        <v>3223806919.6012111</v>
      </c>
      <c r="Z147" s="257">
        <f t="shared" si="141"/>
        <v>3422644276.2758403</v>
      </c>
      <c r="AA147" s="258">
        <f t="shared" si="182"/>
        <v>3633745486.027081</v>
      </c>
      <c r="AB147" s="258">
        <f t="shared" si="183"/>
        <v>4081988426.9283724</v>
      </c>
      <c r="AC147" s="258">
        <f t="shared" si="142"/>
        <v>3422644276.2758403</v>
      </c>
      <c r="AD147" s="257">
        <f t="shared" si="143"/>
        <v>3633745486.027081</v>
      </c>
      <c r="AE147" s="257">
        <f t="shared" si="184"/>
        <v>3857866956.4777274</v>
      </c>
      <c r="AF147" s="257">
        <f t="shared" si="185"/>
        <v>4586377247.6334915</v>
      </c>
      <c r="AG147" s="257"/>
      <c r="AH147" s="32" t="str">
        <f t="shared" si="144"/>
        <v>BERTAHAP</v>
      </c>
      <c r="AI147" s="259">
        <f t="shared" si="145"/>
        <v>0</v>
      </c>
      <c r="AJ147" s="260">
        <v>2</v>
      </c>
      <c r="AK147" s="261"/>
      <c r="AL147" s="257" t="e">
        <f>IF(AK147&gt;#REF!,"LB","KR")</f>
        <v>#REF!</v>
      </c>
      <c r="AM147" s="51">
        <f t="shared" si="146"/>
        <v>3146127000</v>
      </c>
      <c r="AN147" s="51">
        <f t="shared" si="146"/>
        <v>3546188000</v>
      </c>
      <c r="AO147" s="51">
        <f t="shared" si="146"/>
        <v>3764909000</v>
      </c>
      <c r="AP147" s="418">
        <f t="shared" si="146"/>
        <v>3997121000</v>
      </c>
      <c r="AQ147" s="418">
        <f t="shared" si="147"/>
        <v>3764909000</v>
      </c>
      <c r="AR147" s="51">
        <f t="shared" si="147"/>
        <v>3997121000</v>
      </c>
      <c r="AS147" s="51">
        <f t="shared" si="147"/>
        <v>4243654000</v>
      </c>
      <c r="AT147" s="42"/>
      <c r="AU147" s="42"/>
      <c r="AV147" s="297">
        <f t="shared" si="186"/>
        <v>-453851.34497999772</v>
      </c>
      <c r="AW147" s="297"/>
      <c r="AX147" s="297"/>
      <c r="AY147" s="297"/>
      <c r="AZ147" s="297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3"/>
      <c r="BY147" s="424"/>
      <c r="BZ147" s="424" t="str">
        <f>G117</f>
        <v>2BR-7</v>
      </c>
      <c r="CA147" s="425" t="str">
        <f>E117</f>
        <v>07</v>
      </c>
      <c r="CB147" s="424">
        <f>H117</f>
        <v>101</v>
      </c>
      <c r="CC147" s="424">
        <f>I117</f>
        <v>90</v>
      </c>
      <c r="CD147" s="424">
        <f>P117</f>
        <v>29448075.753672004</v>
      </c>
      <c r="CE147" s="424">
        <f t="shared" si="234"/>
        <v>2436206000</v>
      </c>
      <c r="CF147" s="424">
        <f t="shared" si="234"/>
        <v>2745993000</v>
      </c>
      <c r="CG147" s="424">
        <f t="shared" si="234"/>
        <v>2915360000</v>
      </c>
      <c r="CH147" s="424">
        <f t="shared" si="234"/>
        <v>3095173000</v>
      </c>
      <c r="CI147" s="424">
        <f>AS117</f>
        <v>3286076000</v>
      </c>
      <c r="CJ147" s="42"/>
      <c r="CK147" s="418">
        <f t="shared" si="188"/>
        <v>4243654305.6821547</v>
      </c>
      <c r="CL147" s="42">
        <f t="shared" si="189"/>
        <v>3990804000</v>
      </c>
      <c r="CM147" s="42">
        <f t="shared" si="189"/>
        <v>4236949000</v>
      </c>
      <c r="CN147" s="43">
        <f t="shared" si="148"/>
        <v>59862060</v>
      </c>
      <c r="CO147" s="43">
        <f t="shared" si="149"/>
        <v>42369490</v>
      </c>
      <c r="CP147" s="43">
        <f t="shared" si="150"/>
        <v>94122725</v>
      </c>
      <c r="CQ147" s="43">
        <f t="shared" si="151"/>
        <v>83273354.166666672</v>
      </c>
      <c r="CR147" s="420">
        <f t="shared" si="152"/>
        <v>4498275000</v>
      </c>
      <c r="CT147" s="250" t="s">
        <v>159</v>
      </c>
      <c r="CU147" s="251">
        <v>16</v>
      </c>
      <c r="CV147" s="252"/>
      <c r="CW147" s="40" t="s">
        <v>52</v>
      </c>
      <c r="CX147" s="253">
        <f t="shared" si="153"/>
        <v>0</v>
      </c>
      <c r="CY147" s="253">
        <f t="shared" si="154"/>
        <v>0</v>
      </c>
      <c r="CZ147" s="254">
        <f t="shared" si="155"/>
        <v>27506142.120000001</v>
      </c>
      <c r="DA147" s="254">
        <f t="shared" si="156"/>
        <v>0</v>
      </c>
      <c r="DB147" s="255">
        <f t="shared" si="157"/>
        <v>0</v>
      </c>
      <c r="DC147" s="305">
        <f t="shared" si="231"/>
        <v>0</v>
      </c>
      <c r="DD147" s="257">
        <f t="shared" si="158"/>
        <v>25536743.735199891</v>
      </c>
      <c r="DE147" s="257">
        <f t="shared" si="159"/>
        <v>28783990.353582241</v>
      </c>
      <c r="DF147" s="257">
        <f t="shared" si="160"/>
        <v>0</v>
      </c>
      <c r="DG147" s="257">
        <f t="shared" si="161"/>
        <v>32444156.125241794</v>
      </c>
      <c r="DH147" s="258">
        <f t="shared" si="162"/>
        <v>0</v>
      </c>
      <c r="DI147" s="257">
        <f t="shared" si="162"/>
        <v>32444156.125241794</v>
      </c>
      <c r="DJ147" s="257">
        <f t="shared" si="163"/>
        <v>34445240.682836853</v>
      </c>
      <c r="DK147" s="257"/>
      <c r="DL147" s="257">
        <f t="shared" si="164"/>
        <v>0</v>
      </c>
      <c r="DM147" s="257">
        <f t="shared" si="165"/>
        <v>0</v>
      </c>
      <c r="DN147" s="257">
        <f t="shared" si="166"/>
        <v>0</v>
      </c>
      <c r="DO147" s="258">
        <f t="shared" si="167"/>
        <v>0</v>
      </c>
      <c r="DP147" s="258">
        <f t="shared" si="168"/>
        <v>0</v>
      </c>
      <c r="DQ147" s="257">
        <f t="shared" si="169"/>
        <v>0</v>
      </c>
      <c r="DR147" s="257">
        <f t="shared" si="170"/>
        <v>0</v>
      </c>
      <c r="DS147" s="257"/>
      <c r="DT147" s="32" t="str">
        <f t="shared" si="171"/>
        <v>BERTAHAP</v>
      </c>
      <c r="DU147" s="259">
        <f t="shared" si="172"/>
        <v>0</v>
      </c>
      <c r="DV147" s="260">
        <v>2</v>
      </c>
      <c r="DW147" s="261"/>
      <c r="DX147" s="257" t="e">
        <f>IF(DW147&gt;#REF!,"LB","KR")</f>
        <v>#REF!</v>
      </c>
      <c r="DY147" s="261">
        <f t="shared" si="230"/>
        <v>0</v>
      </c>
      <c r="DZ147" s="261">
        <f t="shared" si="230"/>
        <v>0</v>
      </c>
      <c r="EA147" s="261">
        <f t="shared" si="230"/>
        <v>0</v>
      </c>
      <c r="EB147" s="262">
        <f t="shared" si="230"/>
        <v>0</v>
      </c>
      <c r="EC147" s="262">
        <f t="shared" si="230"/>
        <v>0</v>
      </c>
      <c r="ED147" s="261">
        <f t="shared" si="230"/>
        <v>0</v>
      </c>
      <c r="EE147" s="261">
        <f t="shared" si="229"/>
        <v>0</v>
      </c>
      <c r="EF147" s="261">
        <f t="shared" si="190"/>
        <v>0</v>
      </c>
      <c r="EG147" s="51">
        <f t="shared" si="191"/>
        <v>0</v>
      </c>
      <c r="EH147" s="42">
        <f t="shared" si="191"/>
        <v>0</v>
      </c>
      <c r="EI147" s="58">
        <f t="shared" si="173"/>
        <v>0</v>
      </c>
      <c r="EJ147" s="58">
        <f t="shared" si="174"/>
        <v>0</v>
      </c>
      <c r="EK147" s="336">
        <f t="shared" si="175"/>
        <v>0</v>
      </c>
      <c r="EL147" s="131">
        <f t="shared" si="176"/>
        <v>0</v>
      </c>
      <c r="EM147" s="5">
        <f t="shared" si="177"/>
        <v>0</v>
      </c>
      <c r="EN147" s="5">
        <f t="shared" si="178"/>
        <v>0</v>
      </c>
      <c r="EO147" s="266">
        <f t="shared" si="192"/>
        <v>0</v>
      </c>
    </row>
    <row r="148" spans="1:145">
      <c r="A148" s="3">
        <f t="shared" si="179"/>
        <v>109</v>
      </c>
      <c r="B148" s="249">
        <v>1</v>
      </c>
      <c r="C148" s="522"/>
      <c r="D148" s="250" t="s">
        <v>159</v>
      </c>
      <c r="E148" s="251" t="s">
        <v>19</v>
      </c>
      <c r="F148" s="252"/>
      <c r="G148" s="40" t="s">
        <v>72</v>
      </c>
      <c r="H148" s="253">
        <f t="shared" si="127"/>
        <v>175</v>
      </c>
      <c r="I148" s="253">
        <f t="shared" si="128"/>
        <v>156</v>
      </c>
      <c r="J148" s="254">
        <f t="shared" si="129"/>
        <v>27506142.120000001</v>
      </c>
      <c r="K148" s="254">
        <f t="shared" si="130"/>
        <v>5</v>
      </c>
      <c r="L148" s="255">
        <f t="shared" si="131"/>
        <v>1.08</v>
      </c>
      <c r="M148" s="305">
        <f t="shared" ref="M148:M157" si="235">SUMIF($AS$4:$AS$22,E148,$BL$4:$BL$22)</f>
        <v>1.02</v>
      </c>
      <c r="N148" s="257">
        <f t="shared" si="133"/>
        <v>25320681.276954275</v>
      </c>
      <c r="O148" s="257">
        <f t="shared" si="134"/>
        <v>28540453.441499729</v>
      </c>
      <c r="P148" s="257">
        <f t="shared" si="135"/>
        <v>30300766.159392003</v>
      </c>
      <c r="Q148" s="257">
        <f t="shared" si="136"/>
        <v>32169651.113921117</v>
      </c>
      <c r="R148" s="257">
        <f t="shared" si="180"/>
        <v>36137958.492223024</v>
      </c>
      <c r="S148" s="258">
        <f t="shared" si="137"/>
        <v>30300766.159392003</v>
      </c>
      <c r="T148" s="257">
        <f t="shared" si="137"/>
        <v>32169651.113921117</v>
      </c>
      <c r="U148" s="257">
        <f t="shared" si="138"/>
        <v>34153804.80307208</v>
      </c>
      <c r="V148" s="257">
        <f t="shared" si="181"/>
        <v>40603326.925493881</v>
      </c>
      <c r="W148" s="257"/>
      <c r="X148" s="257">
        <f t="shared" si="139"/>
        <v>3950026279.2048669</v>
      </c>
      <c r="Y148" s="257">
        <f t="shared" si="140"/>
        <v>4452310736.8739576</v>
      </c>
      <c r="Z148" s="257">
        <f t="shared" si="141"/>
        <v>4726919520.8651524</v>
      </c>
      <c r="AA148" s="258">
        <f t="shared" si="182"/>
        <v>5018465573.7716942</v>
      </c>
      <c r="AB148" s="258">
        <f t="shared" si="183"/>
        <v>5637521524.7867918</v>
      </c>
      <c r="AC148" s="258">
        <f t="shared" si="142"/>
        <v>4726919520.8651524</v>
      </c>
      <c r="AD148" s="257">
        <f t="shared" si="143"/>
        <v>5018465573.7716942</v>
      </c>
      <c r="AE148" s="257">
        <f t="shared" si="184"/>
        <v>5327993549.2792444</v>
      </c>
      <c r="AF148" s="257">
        <f t="shared" si="185"/>
        <v>6334119000.3770456</v>
      </c>
      <c r="AG148" s="257"/>
      <c r="AH148" s="32" t="str">
        <f t="shared" si="144"/>
        <v>BERTAHAP</v>
      </c>
      <c r="AI148" s="259">
        <f t="shared" si="145"/>
        <v>0</v>
      </c>
      <c r="AJ148" s="260">
        <v>2</v>
      </c>
      <c r="AK148" s="261"/>
      <c r="AL148" s="257" t="e">
        <f>IF(AK148&gt;#REF!,"LB","KR")</f>
        <v>#REF!</v>
      </c>
      <c r="AM148" s="51">
        <f t="shared" si="146"/>
        <v>4345029000</v>
      </c>
      <c r="AN148" s="51">
        <f t="shared" si="146"/>
        <v>4897542000</v>
      </c>
      <c r="AO148" s="51">
        <f t="shared" si="146"/>
        <v>5199612000</v>
      </c>
      <c r="AP148" s="418">
        <f t="shared" si="146"/>
        <v>5520313000</v>
      </c>
      <c r="AQ148" s="418">
        <f t="shared" si="147"/>
        <v>5199612000</v>
      </c>
      <c r="AR148" s="51">
        <f t="shared" si="147"/>
        <v>5520313000</v>
      </c>
      <c r="AS148" s="51">
        <f t="shared" si="147"/>
        <v>5860793000</v>
      </c>
      <c r="AT148" s="42"/>
      <c r="AU148" s="42"/>
      <c r="AV148" s="297">
        <f t="shared" si="186"/>
        <v>-712409.08090799674</v>
      </c>
      <c r="AW148" s="297"/>
      <c r="AX148" s="297"/>
      <c r="AY148" s="297"/>
      <c r="AZ148" s="297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2"/>
      <c r="BR148" s="42"/>
      <c r="BS148" s="42"/>
      <c r="BT148" s="42"/>
      <c r="BU148" s="42"/>
      <c r="BV148" s="42"/>
      <c r="BW148" s="42"/>
      <c r="BX148" s="423">
        <v>27</v>
      </c>
      <c r="BY148" s="429" t="s">
        <v>49</v>
      </c>
      <c r="BZ148" s="424" t="str">
        <f>G125</f>
        <v>2BR-3</v>
      </c>
      <c r="CA148" s="425" t="str">
        <f>E125</f>
        <v>03</v>
      </c>
      <c r="CB148" s="424">
        <f>H125</f>
        <v>85</v>
      </c>
      <c r="CC148" s="424">
        <f>I125</f>
        <v>74</v>
      </c>
      <c r="CD148" s="424">
        <f>P125</f>
        <v>29739640.860144004</v>
      </c>
      <c r="CE148" s="424">
        <f t="shared" ref="CE148:CH149" si="236">AM125</f>
        <v>2022935000</v>
      </c>
      <c r="CF148" s="424">
        <f t="shared" si="236"/>
        <v>2280171000</v>
      </c>
      <c r="CG148" s="424">
        <f t="shared" si="236"/>
        <v>2420807000</v>
      </c>
      <c r="CH148" s="424">
        <f t="shared" si="236"/>
        <v>2570117000</v>
      </c>
      <c r="CI148" s="424">
        <f>AS125</f>
        <v>2728637000</v>
      </c>
      <c r="CJ148" s="42">
        <v>2</v>
      </c>
      <c r="CK148" s="418">
        <f t="shared" si="188"/>
        <v>5860793313.7783852</v>
      </c>
      <c r="CL148" s="42">
        <f t="shared" si="189"/>
        <v>5511589000</v>
      </c>
      <c r="CM148" s="42">
        <f t="shared" si="189"/>
        <v>5851532000</v>
      </c>
      <c r="CN148" s="43">
        <f t="shared" si="148"/>
        <v>82673835</v>
      </c>
      <c r="CO148" s="43">
        <f t="shared" si="149"/>
        <v>58515320</v>
      </c>
      <c r="CP148" s="43">
        <f t="shared" si="150"/>
        <v>129990300</v>
      </c>
      <c r="CQ148" s="43">
        <f t="shared" si="151"/>
        <v>115006520.83333333</v>
      </c>
      <c r="CR148" s="420">
        <f t="shared" si="152"/>
        <v>6212442000</v>
      </c>
      <c r="CT148" s="250" t="s">
        <v>159</v>
      </c>
      <c r="CU148" s="285">
        <v>18</v>
      </c>
      <c r="CV148" s="252"/>
      <c r="CW148" s="40" t="s">
        <v>54</v>
      </c>
      <c r="CX148" s="253">
        <f t="shared" si="153"/>
        <v>0</v>
      </c>
      <c r="CY148" s="253">
        <f t="shared" si="154"/>
        <v>0</v>
      </c>
      <c r="CZ148" s="254">
        <f t="shared" si="155"/>
        <v>27506142.120000001</v>
      </c>
      <c r="DA148" s="254">
        <f t="shared" si="156"/>
        <v>0</v>
      </c>
      <c r="DB148" s="255">
        <f t="shared" si="157"/>
        <v>0</v>
      </c>
      <c r="DC148" s="305">
        <f t="shared" si="231"/>
        <v>0</v>
      </c>
      <c r="DD148" s="257">
        <f t="shared" si="158"/>
        <v>25320681.276954275</v>
      </c>
      <c r="DE148" s="257">
        <f t="shared" si="159"/>
        <v>28540453.441499729</v>
      </c>
      <c r="DF148" s="257">
        <f t="shared" si="160"/>
        <v>0</v>
      </c>
      <c r="DG148" s="257">
        <f t="shared" si="161"/>
        <v>32169651.113921117</v>
      </c>
      <c r="DH148" s="258">
        <f t="shared" si="162"/>
        <v>0</v>
      </c>
      <c r="DI148" s="257">
        <f t="shared" si="162"/>
        <v>32169651.113921117</v>
      </c>
      <c r="DJ148" s="257">
        <f t="shared" si="163"/>
        <v>34153804.80307208</v>
      </c>
      <c r="DK148" s="257"/>
      <c r="DL148" s="257">
        <f t="shared" si="164"/>
        <v>0</v>
      </c>
      <c r="DM148" s="257">
        <f t="shared" si="165"/>
        <v>0</v>
      </c>
      <c r="DN148" s="257">
        <f t="shared" si="166"/>
        <v>0</v>
      </c>
      <c r="DO148" s="258">
        <f t="shared" si="167"/>
        <v>0</v>
      </c>
      <c r="DP148" s="258">
        <f t="shared" si="168"/>
        <v>0</v>
      </c>
      <c r="DQ148" s="257">
        <f t="shared" si="169"/>
        <v>0</v>
      </c>
      <c r="DR148" s="257">
        <f t="shared" si="170"/>
        <v>0</v>
      </c>
      <c r="DS148" s="257"/>
      <c r="DT148" s="32" t="str">
        <f t="shared" si="171"/>
        <v>BERTAHAP</v>
      </c>
      <c r="DU148" s="259">
        <f t="shared" si="172"/>
        <v>0</v>
      </c>
      <c r="DV148" s="260">
        <v>2</v>
      </c>
      <c r="DW148" s="261"/>
      <c r="DX148" s="257" t="e">
        <f>IF(DW148&gt;#REF!,"LB","KR")</f>
        <v>#REF!</v>
      </c>
      <c r="DY148" s="261">
        <f t="shared" si="230"/>
        <v>0</v>
      </c>
      <c r="DZ148" s="261">
        <f t="shared" si="230"/>
        <v>0</v>
      </c>
      <c r="EA148" s="261">
        <f t="shared" si="230"/>
        <v>0</v>
      </c>
      <c r="EB148" s="262">
        <f t="shared" si="230"/>
        <v>0</v>
      </c>
      <c r="EC148" s="262">
        <f t="shared" si="230"/>
        <v>0</v>
      </c>
      <c r="ED148" s="261">
        <f t="shared" si="230"/>
        <v>0</v>
      </c>
      <c r="EE148" s="261">
        <f t="shared" si="229"/>
        <v>0</v>
      </c>
      <c r="EF148" s="261">
        <f t="shared" si="190"/>
        <v>0</v>
      </c>
      <c r="EG148" s="51">
        <f t="shared" si="191"/>
        <v>0</v>
      </c>
      <c r="EH148" s="42">
        <f t="shared" si="191"/>
        <v>0</v>
      </c>
      <c r="EI148" s="58">
        <f t="shared" si="173"/>
        <v>0</v>
      </c>
      <c r="EJ148" s="58">
        <f t="shared" si="174"/>
        <v>0</v>
      </c>
      <c r="EK148" s="336">
        <f t="shared" si="175"/>
        <v>0</v>
      </c>
      <c r="EL148" s="131">
        <f t="shared" si="176"/>
        <v>0</v>
      </c>
      <c r="EM148" s="5">
        <f t="shared" si="177"/>
        <v>0</v>
      </c>
      <c r="EN148" s="5">
        <f t="shared" si="178"/>
        <v>0</v>
      </c>
      <c r="EO148" s="266">
        <f t="shared" si="192"/>
        <v>0</v>
      </c>
    </row>
    <row r="149" spans="1:145">
      <c r="A149" s="3">
        <f t="shared" si="179"/>
        <v>110</v>
      </c>
      <c r="B149" s="249">
        <v>2</v>
      </c>
      <c r="C149" s="522"/>
      <c r="D149" s="250" t="s">
        <v>159</v>
      </c>
      <c r="E149" s="251" t="s">
        <v>29</v>
      </c>
      <c r="F149" s="252"/>
      <c r="G149" s="40" t="s">
        <v>74</v>
      </c>
      <c r="H149" s="253">
        <f t="shared" si="127"/>
        <v>85</v>
      </c>
      <c r="I149" s="253">
        <f t="shared" si="128"/>
        <v>74</v>
      </c>
      <c r="J149" s="254">
        <f t="shared" si="129"/>
        <v>27506142.120000001</v>
      </c>
      <c r="K149" s="254">
        <f t="shared" si="130"/>
        <v>1</v>
      </c>
      <c r="L149" s="255">
        <f t="shared" si="131"/>
        <v>1.06</v>
      </c>
      <c r="M149" s="305">
        <f t="shared" si="235"/>
        <v>1.02</v>
      </c>
      <c r="N149" s="257">
        <f t="shared" si="133"/>
        <v>24851779.771825496</v>
      </c>
      <c r="O149" s="257">
        <f t="shared" si="134"/>
        <v>28011926.525916401</v>
      </c>
      <c r="P149" s="257">
        <f t="shared" si="135"/>
        <v>29739640.860144004</v>
      </c>
      <c r="Q149" s="257">
        <f t="shared" si="136"/>
        <v>31573916.83403369</v>
      </c>
      <c r="R149" s="257">
        <f t="shared" si="180"/>
        <v>35468737.038663335</v>
      </c>
      <c r="S149" s="258">
        <f t="shared" si="137"/>
        <v>29739640.860144004</v>
      </c>
      <c r="T149" s="257">
        <f t="shared" si="137"/>
        <v>31573916.83403369</v>
      </c>
      <c r="U149" s="257">
        <f t="shared" si="138"/>
        <v>33521326.93634852</v>
      </c>
      <c r="V149" s="257">
        <f t="shared" si="181"/>
        <v>39851413.463910654</v>
      </c>
      <c r="W149" s="257"/>
      <c r="X149" s="257">
        <f t="shared" si="139"/>
        <v>1839031703.1150868</v>
      </c>
      <c r="Y149" s="257">
        <f t="shared" si="140"/>
        <v>2072882562.9178138</v>
      </c>
      <c r="Z149" s="257">
        <f t="shared" si="141"/>
        <v>2200733423.6506562</v>
      </c>
      <c r="AA149" s="258">
        <f t="shared" si="182"/>
        <v>2336469845.718493</v>
      </c>
      <c r="AB149" s="258">
        <f t="shared" si="183"/>
        <v>2624686540.8610868</v>
      </c>
      <c r="AC149" s="258">
        <f t="shared" si="142"/>
        <v>2200733423.6506562</v>
      </c>
      <c r="AD149" s="257">
        <f t="shared" si="143"/>
        <v>2336469845.718493</v>
      </c>
      <c r="AE149" s="257">
        <f t="shared" si="184"/>
        <v>2480578193.2897906</v>
      </c>
      <c r="AF149" s="257">
        <f t="shared" si="185"/>
        <v>2949004596.3293886</v>
      </c>
      <c r="AG149" s="257"/>
      <c r="AH149" s="32" t="str">
        <f t="shared" si="144"/>
        <v>BERTAHAP</v>
      </c>
      <c r="AI149" s="259">
        <f t="shared" si="145"/>
        <v>0</v>
      </c>
      <c r="AJ149" s="260">
        <v>2</v>
      </c>
      <c r="AK149" s="261"/>
      <c r="AL149" s="257" t="e">
        <f>IF(AK149&gt;#REF!,"LB","KR")</f>
        <v>#REF!</v>
      </c>
      <c r="AM149" s="51">
        <f t="shared" si="146"/>
        <v>2022935000</v>
      </c>
      <c r="AN149" s="51">
        <f t="shared" si="146"/>
        <v>2280171000</v>
      </c>
      <c r="AO149" s="51">
        <f t="shared" si="146"/>
        <v>2420807000</v>
      </c>
      <c r="AP149" s="418">
        <f t="shared" si="146"/>
        <v>2570117000</v>
      </c>
      <c r="AQ149" s="418">
        <f t="shared" si="147"/>
        <v>2420807000</v>
      </c>
      <c r="AR149" s="51">
        <f t="shared" si="147"/>
        <v>2570117000</v>
      </c>
      <c r="AS149" s="51">
        <f t="shared" si="147"/>
        <v>2728637000</v>
      </c>
      <c r="AT149" s="42"/>
      <c r="AU149" s="42"/>
      <c r="AV149" s="297">
        <f t="shared" si="186"/>
        <v>-1273534.3801559955</v>
      </c>
      <c r="AW149" s="297"/>
      <c r="AX149" s="297"/>
      <c r="AY149" s="297"/>
      <c r="AZ149" s="297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2"/>
      <c r="BR149" s="42"/>
      <c r="BS149" s="42"/>
      <c r="BT149" s="42"/>
      <c r="BU149" s="42"/>
      <c r="BV149" s="42"/>
      <c r="BW149" s="42"/>
      <c r="BX149" s="423"/>
      <c r="BY149" s="429"/>
      <c r="BZ149" s="424" t="str">
        <f>G126</f>
        <v>2BR-9</v>
      </c>
      <c r="CA149" s="425" t="str">
        <f>E126</f>
        <v>09</v>
      </c>
      <c r="CB149" s="424">
        <f>H126</f>
        <v>101</v>
      </c>
      <c r="CC149" s="424">
        <f>I126</f>
        <v>90</v>
      </c>
      <c r="CD149" s="424">
        <f>P126</f>
        <v>29739640.860144004</v>
      </c>
      <c r="CE149" s="424">
        <f t="shared" si="236"/>
        <v>2460327000</v>
      </c>
      <c r="CF149" s="424">
        <f t="shared" si="236"/>
        <v>2773181000</v>
      </c>
      <c r="CG149" s="424">
        <f t="shared" si="236"/>
        <v>2944225000</v>
      </c>
      <c r="CH149" s="424">
        <f t="shared" si="236"/>
        <v>3125818000</v>
      </c>
      <c r="CI149" s="424">
        <f>AS126</f>
        <v>3318612000</v>
      </c>
      <c r="CJ149" s="42"/>
      <c r="CK149" s="418">
        <f t="shared" si="188"/>
        <v>2728635954.0171294</v>
      </c>
      <c r="CL149" s="42">
        <f t="shared" si="189"/>
        <v>2566056000</v>
      </c>
      <c r="CM149" s="42">
        <f t="shared" si="189"/>
        <v>2724325000</v>
      </c>
      <c r="CN149" s="43">
        <f t="shared" si="148"/>
        <v>38490840</v>
      </c>
      <c r="CO149" s="43">
        <f t="shared" si="149"/>
        <v>27243250</v>
      </c>
      <c r="CP149" s="43">
        <f t="shared" si="150"/>
        <v>60520175</v>
      </c>
      <c r="CQ149" s="43">
        <f t="shared" si="151"/>
        <v>53544104.166666664</v>
      </c>
      <c r="CR149" s="420">
        <f t="shared" si="152"/>
        <v>2892356000</v>
      </c>
      <c r="CT149" s="250" t="s">
        <v>163</v>
      </c>
      <c r="CU149" s="251" t="s">
        <v>24</v>
      </c>
      <c r="CV149" s="252"/>
      <c r="CW149" s="40" t="s">
        <v>39</v>
      </c>
      <c r="CX149" s="253">
        <f t="shared" si="153"/>
        <v>0</v>
      </c>
      <c r="CY149" s="253">
        <f t="shared" si="154"/>
        <v>0</v>
      </c>
      <c r="CZ149" s="254">
        <f t="shared" si="155"/>
        <v>27506142.120000001</v>
      </c>
      <c r="DA149" s="254">
        <f t="shared" si="156"/>
        <v>0</v>
      </c>
      <c r="DB149" s="255">
        <f t="shared" si="157"/>
        <v>0</v>
      </c>
      <c r="DC149" s="256">
        <f t="shared" ref="DC149:DC155" si="237">SUMIF($AO$4:$AO$22,CU149,$AX$4:$AX$22)</f>
        <v>0</v>
      </c>
      <c r="DD149" s="257">
        <f t="shared" si="158"/>
        <v>24851779.771825496</v>
      </c>
      <c r="DE149" s="257">
        <f t="shared" si="159"/>
        <v>28011926.525916401</v>
      </c>
      <c r="DF149" s="257">
        <f t="shared" si="160"/>
        <v>0</v>
      </c>
      <c r="DG149" s="257">
        <f t="shared" si="161"/>
        <v>31573916.83403369</v>
      </c>
      <c r="DH149" s="258">
        <f t="shared" si="162"/>
        <v>0</v>
      </c>
      <c r="DI149" s="257">
        <f t="shared" si="162"/>
        <v>31573916.83403369</v>
      </c>
      <c r="DJ149" s="257">
        <f t="shared" si="163"/>
        <v>33521326.93634852</v>
      </c>
      <c r="DK149" s="257"/>
      <c r="DL149" s="257">
        <f t="shared" si="164"/>
        <v>0</v>
      </c>
      <c r="DM149" s="257">
        <f t="shared" si="165"/>
        <v>0</v>
      </c>
      <c r="DN149" s="257">
        <f t="shared" si="166"/>
        <v>0</v>
      </c>
      <c r="DO149" s="258">
        <f t="shared" si="167"/>
        <v>0</v>
      </c>
      <c r="DP149" s="258">
        <f t="shared" si="168"/>
        <v>0</v>
      </c>
      <c r="DQ149" s="257">
        <f t="shared" si="169"/>
        <v>0</v>
      </c>
      <c r="DR149" s="257">
        <f t="shared" si="170"/>
        <v>0</v>
      </c>
      <c r="DS149" s="257"/>
      <c r="DT149" s="32" t="str">
        <f t="shared" si="171"/>
        <v>BERTAHAP</v>
      </c>
      <c r="DU149" s="259">
        <f t="shared" si="172"/>
        <v>0</v>
      </c>
      <c r="DV149" s="260">
        <v>2</v>
      </c>
      <c r="DW149" s="261"/>
      <c r="DX149" s="257" t="e">
        <f>IF(DW149&gt;#REF!,"LB","KR")</f>
        <v>#REF!</v>
      </c>
      <c r="DY149" s="261">
        <f t="shared" si="230"/>
        <v>0</v>
      </c>
      <c r="DZ149" s="261">
        <f t="shared" si="230"/>
        <v>0</v>
      </c>
      <c r="EA149" s="261">
        <f t="shared" si="230"/>
        <v>0</v>
      </c>
      <c r="EB149" s="262">
        <f t="shared" si="230"/>
        <v>0</v>
      </c>
      <c r="EC149" s="262">
        <f t="shared" si="230"/>
        <v>0</v>
      </c>
      <c r="ED149" s="261">
        <f t="shared" si="230"/>
        <v>0</v>
      </c>
      <c r="EE149" s="261">
        <f t="shared" si="229"/>
        <v>0</v>
      </c>
      <c r="EF149" s="261">
        <f t="shared" si="190"/>
        <v>0</v>
      </c>
      <c r="EG149" s="51">
        <f t="shared" si="191"/>
        <v>0</v>
      </c>
      <c r="EH149" s="42">
        <f t="shared" si="191"/>
        <v>0</v>
      </c>
      <c r="EI149" s="58">
        <f t="shared" si="173"/>
        <v>0</v>
      </c>
      <c r="EJ149" s="58">
        <f t="shared" si="174"/>
        <v>0</v>
      </c>
      <c r="EK149" s="336">
        <f t="shared" si="175"/>
        <v>0</v>
      </c>
      <c r="EL149" s="131">
        <f t="shared" si="176"/>
        <v>0</v>
      </c>
      <c r="EM149" s="5">
        <f t="shared" si="177"/>
        <v>0</v>
      </c>
      <c r="EN149" s="5">
        <f t="shared" si="178"/>
        <v>0</v>
      </c>
      <c r="EO149" s="266">
        <f t="shared" si="192"/>
        <v>0</v>
      </c>
    </row>
    <row r="150" spans="1:145">
      <c r="A150" s="3">
        <f t="shared" si="179"/>
        <v>111</v>
      </c>
      <c r="B150" s="249">
        <v>3</v>
      </c>
      <c r="C150" s="522"/>
      <c r="D150" s="250" t="s">
        <v>159</v>
      </c>
      <c r="E150" s="251" t="s">
        <v>32</v>
      </c>
      <c r="F150" s="252"/>
      <c r="G150" s="40" t="s">
        <v>56</v>
      </c>
      <c r="H150" s="253">
        <f t="shared" si="127"/>
        <v>85</v>
      </c>
      <c r="I150" s="253">
        <f t="shared" si="128"/>
        <v>74</v>
      </c>
      <c r="J150" s="254">
        <f t="shared" si="129"/>
        <v>27506142.120000001</v>
      </c>
      <c r="K150" s="254">
        <f t="shared" si="130"/>
        <v>1</v>
      </c>
      <c r="L150" s="255">
        <f t="shared" si="131"/>
        <v>1.06</v>
      </c>
      <c r="M150" s="305">
        <f t="shared" si="235"/>
        <v>1.02</v>
      </c>
      <c r="N150" s="257">
        <f t="shared" si="133"/>
        <v>24851779.771825496</v>
      </c>
      <c r="O150" s="257">
        <f t="shared" si="134"/>
        <v>28011926.525916401</v>
      </c>
      <c r="P150" s="257">
        <f t="shared" si="135"/>
        <v>29739640.860144004</v>
      </c>
      <c r="Q150" s="257">
        <f t="shared" si="136"/>
        <v>31573916.83403369</v>
      </c>
      <c r="R150" s="257">
        <f t="shared" si="180"/>
        <v>35468737.038663335</v>
      </c>
      <c r="S150" s="258">
        <f t="shared" si="137"/>
        <v>29739640.860144004</v>
      </c>
      <c r="T150" s="257">
        <f t="shared" si="137"/>
        <v>31573916.83403369</v>
      </c>
      <c r="U150" s="257">
        <f t="shared" si="138"/>
        <v>33521326.93634852</v>
      </c>
      <c r="V150" s="257">
        <f t="shared" si="181"/>
        <v>39851413.463910654</v>
      </c>
      <c r="W150" s="257"/>
      <c r="X150" s="257">
        <f t="shared" si="139"/>
        <v>1839031703.1150868</v>
      </c>
      <c r="Y150" s="257">
        <f t="shared" si="140"/>
        <v>2072882562.9178138</v>
      </c>
      <c r="Z150" s="257">
        <f t="shared" si="141"/>
        <v>2200733423.6506562</v>
      </c>
      <c r="AA150" s="258">
        <f t="shared" si="182"/>
        <v>2336469845.718493</v>
      </c>
      <c r="AB150" s="258">
        <f t="shared" si="183"/>
        <v>2624686540.8610868</v>
      </c>
      <c r="AC150" s="258">
        <f t="shared" si="142"/>
        <v>2200733423.6506562</v>
      </c>
      <c r="AD150" s="257">
        <f t="shared" si="143"/>
        <v>2336469845.718493</v>
      </c>
      <c r="AE150" s="257">
        <f t="shared" si="184"/>
        <v>2480578193.2897906</v>
      </c>
      <c r="AF150" s="257">
        <f t="shared" si="185"/>
        <v>2949004596.3293886</v>
      </c>
      <c r="AG150" s="257"/>
      <c r="AH150" s="32" t="str">
        <f t="shared" si="144"/>
        <v>BERTAHAP</v>
      </c>
      <c r="AI150" s="259">
        <f t="shared" si="145"/>
        <v>0</v>
      </c>
      <c r="AJ150" s="260">
        <v>2</v>
      </c>
      <c r="AK150" s="261"/>
      <c r="AL150" s="257" t="e">
        <f>IF(AK150&gt;#REF!,"LB","KR")</f>
        <v>#REF!</v>
      </c>
      <c r="AM150" s="51">
        <f t="shared" si="146"/>
        <v>2022935000</v>
      </c>
      <c r="AN150" s="51">
        <f t="shared" si="146"/>
        <v>2280171000</v>
      </c>
      <c r="AO150" s="51">
        <f t="shared" si="146"/>
        <v>2420807000</v>
      </c>
      <c r="AP150" s="418">
        <f t="shared" si="146"/>
        <v>2570117000</v>
      </c>
      <c r="AQ150" s="418">
        <f t="shared" si="147"/>
        <v>2420807000</v>
      </c>
      <c r="AR150" s="51">
        <f t="shared" si="147"/>
        <v>2570117000</v>
      </c>
      <c r="AS150" s="51">
        <f t="shared" si="147"/>
        <v>2728637000</v>
      </c>
      <c r="AT150" s="42"/>
      <c r="AU150" s="42"/>
      <c r="AV150" s="297">
        <f t="shared" si="186"/>
        <v>-1273534.3801559955</v>
      </c>
      <c r="AW150" s="297"/>
      <c r="AX150" s="297"/>
      <c r="AY150" s="297"/>
      <c r="AZ150" s="297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2"/>
      <c r="BR150" s="42"/>
      <c r="BS150" s="42"/>
      <c r="BT150" s="42"/>
      <c r="BU150" s="42"/>
      <c r="BV150" s="42"/>
      <c r="BW150" s="42"/>
      <c r="BX150" s="423">
        <v>28</v>
      </c>
      <c r="BY150" s="424" t="s">
        <v>160</v>
      </c>
      <c r="BZ150" s="424" t="str">
        <f>G156</f>
        <v>3BR-19</v>
      </c>
      <c r="CA150" s="425">
        <f>E156</f>
        <v>19</v>
      </c>
      <c r="CB150" s="424">
        <f>H156</f>
        <v>138</v>
      </c>
      <c r="CC150" s="424">
        <f>I156</f>
        <v>120</v>
      </c>
      <c r="CD150" s="424">
        <f>P156</f>
        <v>29739640.860144004</v>
      </c>
      <c r="CE150" s="424">
        <f>AM156</f>
        <v>3280435000</v>
      </c>
      <c r="CF150" s="424">
        <f>AN156</f>
        <v>3697575000</v>
      </c>
      <c r="CG150" s="424">
        <f>AO156</f>
        <v>3925633000</v>
      </c>
      <c r="CH150" s="424">
        <f>AP156</f>
        <v>4167758000</v>
      </c>
      <c r="CI150" s="424">
        <f>AS156</f>
        <v>4424816000</v>
      </c>
      <c r="CJ150" s="42">
        <v>2</v>
      </c>
      <c r="CK150" s="418">
        <f t="shared" si="188"/>
        <v>2728635954.0171294</v>
      </c>
      <c r="CL150" s="42">
        <f t="shared" si="189"/>
        <v>2566056000</v>
      </c>
      <c r="CM150" s="42">
        <f t="shared" si="189"/>
        <v>2724325000</v>
      </c>
      <c r="CN150" s="43">
        <f t="shared" si="148"/>
        <v>38490840</v>
      </c>
      <c r="CO150" s="43">
        <f t="shared" si="149"/>
        <v>27243250</v>
      </c>
      <c r="CP150" s="43">
        <f t="shared" si="150"/>
        <v>60520175</v>
      </c>
      <c r="CQ150" s="43">
        <f t="shared" si="151"/>
        <v>53544104.166666664</v>
      </c>
      <c r="CR150" s="420">
        <f t="shared" si="152"/>
        <v>2892356000</v>
      </c>
      <c r="CT150" s="250" t="s">
        <v>163</v>
      </c>
      <c r="CU150" s="251" t="s">
        <v>35</v>
      </c>
      <c r="CV150" s="252"/>
      <c r="CW150" s="40" t="s">
        <v>42</v>
      </c>
      <c r="CX150" s="253">
        <f t="shared" si="153"/>
        <v>0</v>
      </c>
      <c r="CY150" s="253">
        <f t="shared" si="154"/>
        <v>0</v>
      </c>
      <c r="CZ150" s="254">
        <f t="shared" si="155"/>
        <v>27506142.120000001</v>
      </c>
      <c r="DA150" s="254">
        <f t="shared" si="156"/>
        <v>0</v>
      </c>
      <c r="DB150" s="255">
        <f t="shared" si="157"/>
        <v>0</v>
      </c>
      <c r="DC150" s="256">
        <f t="shared" si="237"/>
        <v>0</v>
      </c>
      <c r="DD150" s="257">
        <f t="shared" si="158"/>
        <v>24851779.771825496</v>
      </c>
      <c r="DE150" s="257">
        <f t="shared" si="159"/>
        <v>28011926.525916401</v>
      </c>
      <c r="DF150" s="257">
        <f t="shared" si="160"/>
        <v>0</v>
      </c>
      <c r="DG150" s="257">
        <f t="shared" si="161"/>
        <v>31573916.83403369</v>
      </c>
      <c r="DH150" s="258">
        <f t="shared" si="162"/>
        <v>0</v>
      </c>
      <c r="DI150" s="257">
        <f t="shared" si="162"/>
        <v>31573916.83403369</v>
      </c>
      <c r="DJ150" s="257">
        <f t="shared" si="163"/>
        <v>33521326.93634852</v>
      </c>
      <c r="DK150" s="257"/>
      <c r="DL150" s="257">
        <f t="shared" si="164"/>
        <v>0</v>
      </c>
      <c r="DM150" s="257">
        <f t="shared" si="165"/>
        <v>0</v>
      </c>
      <c r="DN150" s="257">
        <f t="shared" si="166"/>
        <v>0</v>
      </c>
      <c r="DO150" s="258">
        <f t="shared" si="167"/>
        <v>0</v>
      </c>
      <c r="DP150" s="258">
        <f t="shared" si="168"/>
        <v>0</v>
      </c>
      <c r="DQ150" s="257">
        <f t="shared" si="169"/>
        <v>0</v>
      </c>
      <c r="DR150" s="257">
        <f t="shared" si="170"/>
        <v>0</v>
      </c>
      <c r="DS150" s="257"/>
      <c r="DT150" s="32" t="str">
        <f t="shared" si="171"/>
        <v>BERTAHAP</v>
      </c>
      <c r="DU150" s="259">
        <f t="shared" si="172"/>
        <v>0</v>
      </c>
      <c r="DV150" s="260">
        <v>2</v>
      </c>
      <c r="DW150" s="261"/>
      <c r="DX150" s="257" t="e">
        <f>IF(DW150&gt;#REF!,"LB","KR")</f>
        <v>#REF!</v>
      </c>
      <c r="DY150" s="261">
        <f t="shared" si="230"/>
        <v>0</v>
      </c>
      <c r="DZ150" s="261">
        <f t="shared" si="230"/>
        <v>0</v>
      </c>
      <c r="EA150" s="261">
        <f t="shared" si="230"/>
        <v>0</v>
      </c>
      <c r="EB150" s="262">
        <f t="shared" si="230"/>
        <v>0</v>
      </c>
      <c r="EC150" s="262">
        <f t="shared" si="230"/>
        <v>0</v>
      </c>
      <c r="ED150" s="261">
        <f t="shared" si="230"/>
        <v>0</v>
      </c>
      <c r="EE150" s="261">
        <f t="shared" si="229"/>
        <v>0</v>
      </c>
      <c r="EF150" s="261">
        <f t="shared" si="190"/>
        <v>0</v>
      </c>
      <c r="EG150" s="51">
        <f t="shared" si="191"/>
        <v>0</v>
      </c>
      <c r="EH150" s="42">
        <f t="shared" si="191"/>
        <v>0</v>
      </c>
      <c r="EI150" s="58">
        <f t="shared" si="173"/>
        <v>0</v>
      </c>
      <c r="EJ150" s="58">
        <f t="shared" si="174"/>
        <v>0</v>
      </c>
      <c r="EK150" s="336">
        <f t="shared" si="175"/>
        <v>0</v>
      </c>
      <c r="EL150" s="131">
        <f t="shared" si="176"/>
        <v>0</v>
      </c>
      <c r="EM150" s="5">
        <f t="shared" si="177"/>
        <v>0</v>
      </c>
      <c r="EN150" s="5">
        <f t="shared" si="178"/>
        <v>0</v>
      </c>
      <c r="EO150" s="266">
        <f t="shared" si="192"/>
        <v>0</v>
      </c>
    </row>
    <row r="151" spans="1:145">
      <c r="A151" s="3">
        <f t="shared" si="179"/>
        <v>112</v>
      </c>
      <c r="B151" s="249">
        <v>4</v>
      </c>
      <c r="C151" s="522"/>
      <c r="D151" s="250" t="s">
        <v>159</v>
      </c>
      <c r="E151" s="251" t="s">
        <v>38</v>
      </c>
      <c r="F151" s="252"/>
      <c r="G151" s="40" t="s">
        <v>58</v>
      </c>
      <c r="H151" s="253">
        <f t="shared" si="127"/>
        <v>101</v>
      </c>
      <c r="I151" s="253">
        <f t="shared" si="128"/>
        <v>90</v>
      </c>
      <c r="J151" s="254">
        <f t="shared" si="129"/>
        <v>27506142.120000001</v>
      </c>
      <c r="K151" s="254">
        <f t="shared" si="130"/>
        <v>1</v>
      </c>
      <c r="L151" s="255">
        <f t="shared" si="131"/>
        <v>1.06</v>
      </c>
      <c r="M151" s="305">
        <f t="shared" si="235"/>
        <v>1.02</v>
      </c>
      <c r="N151" s="257">
        <f t="shared" si="133"/>
        <v>24851779.771825496</v>
      </c>
      <c r="O151" s="257">
        <f t="shared" si="134"/>
        <v>28011926.525916401</v>
      </c>
      <c r="P151" s="257">
        <f t="shared" si="135"/>
        <v>29739640.860144004</v>
      </c>
      <c r="Q151" s="257">
        <f t="shared" si="136"/>
        <v>31573916.83403369</v>
      </c>
      <c r="R151" s="257">
        <f t="shared" si="180"/>
        <v>35468737.038663335</v>
      </c>
      <c r="S151" s="258">
        <f t="shared" si="137"/>
        <v>29739640.860144004</v>
      </c>
      <c r="T151" s="257">
        <f t="shared" si="137"/>
        <v>31573916.83403369</v>
      </c>
      <c r="U151" s="257">
        <f t="shared" si="138"/>
        <v>33521326.93634852</v>
      </c>
      <c r="V151" s="257">
        <f t="shared" si="181"/>
        <v>39851413.463910654</v>
      </c>
      <c r="W151" s="257"/>
      <c r="X151" s="257">
        <f t="shared" si="139"/>
        <v>2236660179.4642944</v>
      </c>
      <c r="Y151" s="257">
        <f t="shared" si="140"/>
        <v>2521073387.3324761</v>
      </c>
      <c r="Z151" s="257">
        <f t="shared" si="141"/>
        <v>2676567677.4129605</v>
      </c>
      <c r="AA151" s="258">
        <f t="shared" si="182"/>
        <v>2841652515.0630322</v>
      </c>
      <c r="AB151" s="258">
        <f t="shared" si="183"/>
        <v>3192186333.4797001</v>
      </c>
      <c r="AC151" s="258">
        <f t="shared" si="142"/>
        <v>2676567677.4129605</v>
      </c>
      <c r="AD151" s="257">
        <f t="shared" si="143"/>
        <v>2841652515.0630322</v>
      </c>
      <c r="AE151" s="257">
        <f t="shared" si="184"/>
        <v>3016919424.2713666</v>
      </c>
      <c r="AF151" s="257">
        <f t="shared" si="185"/>
        <v>3586627211.7519588</v>
      </c>
      <c r="AG151" s="257"/>
      <c r="AH151" s="32" t="str">
        <f t="shared" si="144"/>
        <v>BERTAHAP</v>
      </c>
      <c r="AI151" s="259">
        <f t="shared" si="145"/>
        <v>0</v>
      </c>
      <c r="AJ151" s="260">
        <v>2</v>
      </c>
      <c r="AK151" s="261"/>
      <c r="AL151" s="257" t="e">
        <f>IF(AK151&gt;#REF!,"LB","KR")</f>
        <v>#REF!</v>
      </c>
      <c r="AM151" s="51">
        <f t="shared" si="146"/>
        <v>2460327000</v>
      </c>
      <c r="AN151" s="51">
        <f t="shared" si="146"/>
        <v>2773181000</v>
      </c>
      <c r="AO151" s="51">
        <f t="shared" si="146"/>
        <v>2944225000</v>
      </c>
      <c r="AP151" s="418">
        <f t="shared" si="146"/>
        <v>3125818000</v>
      </c>
      <c r="AQ151" s="418">
        <f t="shared" si="147"/>
        <v>2944225000</v>
      </c>
      <c r="AR151" s="51">
        <f t="shared" si="147"/>
        <v>3125818000</v>
      </c>
      <c r="AS151" s="51">
        <f t="shared" si="147"/>
        <v>3318612000</v>
      </c>
      <c r="AT151" s="42"/>
      <c r="AU151" s="42"/>
      <c r="AV151" s="297">
        <f t="shared" si="186"/>
        <v>-1273534.3801559955</v>
      </c>
      <c r="AW151" s="297"/>
      <c r="AX151" s="297"/>
      <c r="AY151" s="297"/>
      <c r="AZ151" s="297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"/>
      <c r="BX151" s="426">
        <v>29</v>
      </c>
      <c r="BY151" s="429" t="s">
        <v>59</v>
      </c>
      <c r="BZ151" s="424" t="str">
        <f>G175</f>
        <v>2BR-17</v>
      </c>
      <c r="CA151" s="425">
        <f>E175</f>
        <v>17</v>
      </c>
      <c r="CB151" s="424">
        <f>H175</f>
        <v>85</v>
      </c>
      <c r="CC151" s="424">
        <f>I175</f>
        <v>74</v>
      </c>
      <c r="CD151" s="424">
        <f>P175</f>
        <v>29739640.860144004</v>
      </c>
      <c r="CE151" s="424">
        <f>AM175</f>
        <v>2022935000</v>
      </c>
      <c r="CF151" s="424">
        <f>AN175</f>
        <v>2280171000</v>
      </c>
      <c r="CG151" s="424">
        <f>AO175</f>
        <v>2420807000</v>
      </c>
      <c r="CH151" s="424">
        <f>AP175</f>
        <v>2570117000</v>
      </c>
      <c r="CI151" s="424">
        <f>AS175</f>
        <v>2728637000</v>
      </c>
      <c r="CJ151" s="42">
        <v>1</v>
      </c>
      <c r="CK151" s="418">
        <f t="shared" si="188"/>
        <v>3318611324.1202307</v>
      </c>
      <c r="CL151" s="42">
        <f t="shared" si="189"/>
        <v>3120879000</v>
      </c>
      <c r="CM151" s="42">
        <f t="shared" si="189"/>
        <v>3313368000</v>
      </c>
      <c r="CN151" s="43">
        <f t="shared" si="148"/>
        <v>46813185</v>
      </c>
      <c r="CO151" s="43">
        <f t="shared" si="149"/>
        <v>33133680</v>
      </c>
      <c r="CP151" s="43">
        <f t="shared" si="150"/>
        <v>73605625</v>
      </c>
      <c r="CQ151" s="43">
        <f t="shared" si="151"/>
        <v>65121208.333333336</v>
      </c>
      <c r="CR151" s="420">
        <f t="shared" si="152"/>
        <v>3517730000</v>
      </c>
      <c r="CT151" s="250" t="s">
        <v>163</v>
      </c>
      <c r="CU151" s="251" t="s">
        <v>41</v>
      </c>
      <c r="CV151" s="252"/>
      <c r="CW151" s="40" t="s">
        <v>45</v>
      </c>
      <c r="CX151" s="253">
        <f t="shared" si="153"/>
        <v>0</v>
      </c>
      <c r="CY151" s="253">
        <f t="shared" si="154"/>
        <v>0</v>
      </c>
      <c r="CZ151" s="254">
        <f t="shared" si="155"/>
        <v>27506142.120000001</v>
      </c>
      <c r="DA151" s="254">
        <f t="shared" si="156"/>
        <v>0</v>
      </c>
      <c r="DB151" s="255">
        <f t="shared" si="157"/>
        <v>0</v>
      </c>
      <c r="DC151" s="256">
        <f t="shared" si="237"/>
        <v>0</v>
      </c>
      <c r="DD151" s="257">
        <f t="shared" si="158"/>
        <v>24851779.771825496</v>
      </c>
      <c r="DE151" s="257">
        <f t="shared" si="159"/>
        <v>28011926.525916401</v>
      </c>
      <c r="DF151" s="257">
        <f t="shared" si="160"/>
        <v>0</v>
      </c>
      <c r="DG151" s="257">
        <f t="shared" si="161"/>
        <v>31573916.83403369</v>
      </c>
      <c r="DH151" s="258">
        <f t="shared" si="162"/>
        <v>0</v>
      </c>
      <c r="DI151" s="257">
        <f t="shared" si="162"/>
        <v>31573916.83403369</v>
      </c>
      <c r="DJ151" s="257">
        <f t="shared" si="163"/>
        <v>33521326.93634852</v>
      </c>
      <c r="DK151" s="257"/>
      <c r="DL151" s="257">
        <f t="shared" si="164"/>
        <v>0</v>
      </c>
      <c r="DM151" s="257">
        <f t="shared" si="165"/>
        <v>0</v>
      </c>
      <c r="DN151" s="257">
        <f t="shared" si="166"/>
        <v>0</v>
      </c>
      <c r="DO151" s="258">
        <f t="shared" si="167"/>
        <v>0</v>
      </c>
      <c r="DP151" s="258">
        <f t="shared" si="168"/>
        <v>0</v>
      </c>
      <c r="DQ151" s="257">
        <f t="shared" si="169"/>
        <v>0</v>
      </c>
      <c r="DR151" s="257">
        <f t="shared" si="170"/>
        <v>0</v>
      </c>
      <c r="DS151" s="257"/>
      <c r="DT151" s="32" t="str">
        <f t="shared" si="171"/>
        <v>BERTAHAP</v>
      </c>
      <c r="DU151" s="259">
        <f t="shared" si="172"/>
        <v>0</v>
      </c>
      <c r="DV151" s="260">
        <v>2</v>
      </c>
      <c r="DW151" s="261"/>
      <c r="DX151" s="257" t="e">
        <f>IF(DW151&gt;#REF!,"LB","KR")</f>
        <v>#REF!</v>
      </c>
      <c r="DY151" s="261">
        <f t="shared" si="230"/>
        <v>0</v>
      </c>
      <c r="DZ151" s="261">
        <f t="shared" si="230"/>
        <v>0</v>
      </c>
      <c r="EA151" s="261">
        <f t="shared" si="230"/>
        <v>0</v>
      </c>
      <c r="EB151" s="262">
        <f t="shared" si="230"/>
        <v>0</v>
      </c>
      <c r="EC151" s="262">
        <f t="shared" si="230"/>
        <v>0</v>
      </c>
      <c r="ED151" s="261">
        <f t="shared" si="230"/>
        <v>0</v>
      </c>
      <c r="EE151" s="261">
        <f t="shared" si="229"/>
        <v>0</v>
      </c>
      <c r="EF151" s="261">
        <f t="shared" si="190"/>
        <v>0</v>
      </c>
      <c r="EG151" s="51">
        <f t="shared" si="191"/>
        <v>0</v>
      </c>
      <c r="EH151" s="42">
        <f t="shared" si="191"/>
        <v>0</v>
      </c>
      <c r="EI151" s="58">
        <f t="shared" si="173"/>
        <v>0</v>
      </c>
      <c r="EJ151" s="58">
        <f t="shared" si="174"/>
        <v>0</v>
      </c>
      <c r="EK151" s="336">
        <f t="shared" si="175"/>
        <v>0</v>
      </c>
      <c r="EL151" s="131">
        <f t="shared" si="176"/>
        <v>0</v>
      </c>
      <c r="EM151" s="5">
        <f t="shared" si="177"/>
        <v>0</v>
      </c>
      <c r="EN151" s="5">
        <f t="shared" si="178"/>
        <v>0</v>
      </c>
      <c r="EO151" s="266">
        <f t="shared" si="192"/>
        <v>0</v>
      </c>
    </row>
    <row r="152" spans="1:145">
      <c r="A152" s="3">
        <f t="shared" si="179"/>
        <v>113</v>
      </c>
      <c r="B152" s="249">
        <v>5</v>
      </c>
      <c r="C152" s="522"/>
      <c r="D152" s="250" t="s">
        <v>159</v>
      </c>
      <c r="E152" s="251" t="s">
        <v>44</v>
      </c>
      <c r="F152" s="252"/>
      <c r="G152" s="40" t="s">
        <v>60</v>
      </c>
      <c r="H152" s="253">
        <f t="shared" si="127"/>
        <v>101</v>
      </c>
      <c r="I152" s="253">
        <f t="shared" si="128"/>
        <v>90</v>
      </c>
      <c r="J152" s="254">
        <f t="shared" si="129"/>
        <v>27506142.120000001</v>
      </c>
      <c r="K152" s="254">
        <f t="shared" si="130"/>
        <v>1</v>
      </c>
      <c r="L152" s="255">
        <f t="shared" si="131"/>
        <v>1.06</v>
      </c>
      <c r="M152" s="305">
        <f t="shared" si="235"/>
        <v>1.02</v>
      </c>
      <c r="N152" s="257">
        <f t="shared" si="133"/>
        <v>24851779.771825496</v>
      </c>
      <c r="O152" s="257">
        <f t="shared" si="134"/>
        <v>28011926.525916401</v>
      </c>
      <c r="P152" s="257">
        <f t="shared" si="135"/>
        <v>29739640.860144004</v>
      </c>
      <c r="Q152" s="257">
        <f t="shared" si="136"/>
        <v>31573916.83403369</v>
      </c>
      <c r="R152" s="257">
        <f t="shared" si="180"/>
        <v>35468737.038663335</v>
      </c>
      <c r="S152" s="258">
        <f t="shared" si="137"/>
        <v>29739640.860144004</v>
      </c>
      <c r="T152" s="257">
        <f t="shared" si="137"/>
        <v>31573916.83403369</v>
      </c>
      <c r="U152" s="257">
        <f t="shared" si="138"/>
        <v>33521326.93634852</v>
      </c>
      <c r="V152" s="257">
        <f t="shared" si="181"/>
        <v>39851413.463910654</v>
      </c>
      <c r="W152" s="257"/>
      <c r="X152" s="257">
        <f t="shared" si="139"/>
        <v>2236660179.4642944</v>
      </c>
      <c r="Y152" s="257">
        <f t="shared" si="140"/>
        <v>2521073387.3324761</v>
      </c>
      <c r="Z152" s="257">
        <f t="shared" si="141"/>
        <v>2676567677.4129605</v>
      </c>
      <c r="AA152" s="258">
        <f t="shared" si="182"/>
        <v>2841652515.0630322</v>
      </c>
      <c r="AB152" s="258">
        <f t="shared" si="183"/>
        <v>3192186333.4797001</v>
      </c>
      <c r="AC152" s="258">
        <f t="shared" si="142"/>
        <v>2676567677.4129605</v>
      </c>
      <c r="AD152" s="257">
        <f t="shared" si="143"/>
        <v>2841652515.0630322</v>
      </c>
      <c r="AE152" s="257">
        <f t="shared" si="184"/>
        <v>3016919424.2713666</v>
      </c>
      <c r="AF152" s="257">
        <f t="shared" si="185"/>
        <v>3586627211.7519588</v>
      </c>
      <c r="AG152" s="257"/>
      <c r="AH152" s="32" t="str">
        <f t="shared" si="144"/>
        <v>BERTAHAP</v>
      </c>
      <c r="AI152" s="259">
        <f t="shared" si="145"/>
        <v>0</v>
      </c>
      <c r="AJ152" s="260">
        <v>2</v>
      </c>
      <c r="AK152" s="261"/>
      <c r="AL152" s="257" t="e">
        <f>IF(AK152&gt;#REF!,"LB","KR")</f>
        <v>#REF!</v>
      </c>
      <c r="AM152" s="51">
        <f t="shared" si="146"/>
        <v>2460327000</v>
      </c>
      <c r="AN152" s="51">
        <f t="shared" si="146"/>
        <v>2773181000</v>
      </c>
      <c r="AO152" s="51">
        <f t="shared" si="146"/>
        <v>2944225000</v>
      </c>
      <c r="AP152" s="418">
        <f t="shared" si="146"/>
        <v>3125818000</v>
      </c>
      <c r="AQ152" s="418">
        <f t="shared" si="147"/>
        <v>2944225000</v>
      </c>
      <c r="AR152" s="51">
        <f t="shared" si="147"/>
        <v>3125818000</v>
      </c>
      <c r="AS152" s="51">
        <f t="shared" si="147"/>
        <v>3318612000</v>
      </c>
      <c r="AT152" s="42"/>
      <c r="AU152" s="42"/>
      <c r="AV152" s="297">
        <f t="shared" si="186"/>
        <v>-1273534.3801559955</v>
      </c>
      <c r="AW152" s="297"/>
      <c r="AX152" s="297"/>
      <c r="AY152" s="297"/>
      <c r="AZ152" s="297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2"/>
      <c r="BR152" s="42"/>
      <c r="BS152" s="42"/>
      <c r="BT152" s="42"/>
      <c r="BU152" s="42"/>
      <c r="BV152" s="42"/>
      <c r="BW152" s="42"/>
      <c r="BX152" s="426">
        <v>30</v>
      </c>
      <c r="BY152" s="424" t="s">
        <v>161</v>
      </c>
      <c r="BZ152" s="424" t="str">
        <f>G124</f>
        <v>3BR-1</v>
      </c>
      <c r="CA152" s="425" t="str">
        <f>E124</f>
        <v>01</v>
      </c>
      <c r="CB152" s="424">
        <f>H124</f>
        <v>175</v>
      </c>
      <c r="CC152" s="424">
        <f>I124</f>
        <v>156</v>
      </c>
      <c r="CD152" s="424">
        <f>P124</f>
        <v>30300766.159392003</v>
      </c>
      <c r="CE152" s="424">
        <f>AM124</f>
        <v>4345029000</v>
      </c>
      <c r="CF152" s="424">
        <f>AN124</f>
        <v>4897542000</v>
      </c>
      <c r="CG152" s="424">
        <f>AO124</f>
        <v>5199612000</v>
      </c>
      <c r="CH152" s="424">
        <f>AP124</f>
        <v>5520313000</v>
      </c>
      <c r="CI152" s="424">
        <f>AS124</f>
        <v>5860793000</v>
      </c>
      <c r="CJ152" s="42">
        <v>5</v>
      </c>
      <c r="CK152" s="418">
        <f t="shared" si="188"/>
        <v>3318611324.1202307</v>
      </c>
      <c r="CL152" s="42">
        <f t="shared" si="189"/>
        <v>3120879000</v>
      </c>
      <c r="CM152" s="42">
        <f t="shared" si="189"/>
        <v>3313368000</v>
      </c>
      <c r="CN152" s="43">
        <f t="shared" si="148"/>
        <v>46813185</v>
      </c>
      <c r="CO152" s="43">
        <f t="shared" si="149"/>
        <v>33133680</v>
      </c>
      <c r="CP152" s="43">
        <f t="shared" si="150"/>
        <v>73605625</v>
      </c>
      <c r="CQ152" s="43">
        <f t="shared" si="151"/>
        <v>65121208.333333336</v>
      </c>
      <c r="CR152" s="420">
        <f t="shared" si="152"/>
        <v>3517730000</v>
      </c>
      <c r="CT152" s="250" t="s">
        <v>163</v>
      </c>
      <c r="CU152" s="251">
        <v>10</v>
      </c>
      <c r="CV152" s="252"/>
      <c r="CW152" s="40" t="s">
        <v>48</v>
      </c>
      <c r="CX152" s="253">
        <f t="shared" si="153"/>
        <v>0</v>
      </c>
      <c r="CY152" s="253">
        <f t="shared" si="154"/>
        <v>0</v>
      </c>
      <c r="CZ152" s="254">
        <f t="shared" si="155"/>
        <v>27506142.120000001</v>
      </c>
      <c r="DA152" s="254">
        <f t="shared" si="156"/>
        <v>0</v>
      </c>
      <c r="DB152" s="255">
        <f t="shared" si="157"/>
        <v>0</v>
      </c>
      <c r="DC152" s="256">
        <f t="shared" si="237"/>
        <v>0</v>
      </c>
      <c r="DD152" s="257">
        <f t="shared" si="158"/>
        <v>24851779.771825496</v>
      </c>
      <c r="DE152" s="257">
        <f t="shared" si="159"/>
        <v>28011926.525916401</v>
      </c>
      <c r="DF152" s="257">
        <f t="shared" si="160"/>
        <v>0</v>
      </c>
      <c r="DG152" s="257">
        <f t="shared" si="161"/>
        <v>31573916.83403369</v>
      </c>
      <c r="DH152" s="258">
        <f t="shared" si="162"/>
        <v>0</v>
      </c>
      <c r="DI152" s="257">
        <f t="shared" si="162"/>
        <v>31573916.83403369</v>
      </c>
      <c r="DJ152" s="257">
        <f t="shared" si="163"/>
        <v>33521326.93634852</v>
      </c>
      <c r="DK152" s="257"/>
      <c r="DL152" s="257">
        <f t="shared" si="164"/>
        <v>0</v>
      </c>
      <c r="DM152" s="257">
        <f t="shared" si="165"/>
        <v>0</v>
      </c>
      <c r="DN152" s="257">
        <f t="shared" si="166"/>
        <v>0</v>
      </c>
      <c r="DO152" s="258">
        <f t="shared" si="167"/>
        <v>0</v>
      </c>
      <c r="DP152" s="258">
        <f t="shared" si="168"/>
        <v>0</v>
      </c>
      <c r="DQ152" s="257">
        <f t="shared" si="169"/>
        <v>0</v>
      </c>
      <c r="DR152" s="257">
        <f t="shared" si="170"/>
        <v>0</v>
      </c>
      <c r="DS152" s="257"/>
      <c r="DT152" s="32" t="str">
        <f t="shared" si="171"/>
        <v>BERTAHAP</v>
      </c>
      <c r="DU152" s="259">
        <f t="shared" si="172"/>
        <v>0</v>
      </c>
      <c r="DV152" s="260">
        <v>2</v>
      </c>
      <c r="DW152" s="261"/>
      <c r="DX152" s="257" t="e">
        <f>IF(DW152&gt;#REF!,"LB","KR")</f>
        <v>#REF!</v>
      </c>
      <c r="DY152" s="261">
        <f t="shared" si="230"/>
        <v>0</v>
      </c>
      <c r="DZ152" s="261">
        <f t="shared" si="230"/>
        <v>0</v>
      </c>
      <c r="EA152" s="261">
        <f t="shared" si="230"/>
        <v>0</v>
      </c>
      <c r="EB152" s="262">
        <f t="shared" si="230"/>
        <v>0</v>
      </c>
      <c r="EC152" s="262">
        <f t="shared" si="230"/>
        <v>0</v>
      </c>
      <c r="ED152" s="261">
        <f t="shared" si="230"/>
        <v>0</v>
      </c>
      <c r="EE152" s="261">
        <f t="shared" si="229"/>
        <v>0</v>
      </c>
      <c r="EF152" s="261">
        <f t="shared" si="190"/>
        <v>0</v>
      </c>
      <c r="EG152" s="51">
        <f t="shared" si="191"/>
        <v>0</v>
      </c>
      <c r="EH152" s="42">
        <f t="shared" si="191"/>
        <v>0</v>
      </c>
      <c r="EI152" s="58">
        <f t="shared" si="173"/>
        <v>0</v>
      </c>
      <c r="EJ152" s="58">
        <f t="shared" si="174"/>
        <v>0</v>
      </c>
      <c r="EK152" s="336">
        <f t="shared" si="175"/>
        <v>0</v>
      </c>
      <c r="EL152" s="131">
        <f t="shared" si="176"/>
        <v>0</v>
      </c>
      <c r="EM152" s="5">
        <f t="shared" si="177"/>
        <v>0</v>
      </c>
      <c r="EN152" s="5">
        <f t="shared" si="178"/>
        <v>0</v>
      </c>
      <c r="EO152" s="266">
        <f t="shared" si="192"/>
        <v>0</v>
      </c>
    </row>
    <row r="153" spans="1:145">
      <c r="A153" s="3">
        <f t="shared" si="179"/>
        <v>114</v>
      </c>
      <c r="B153" s="249">
        <v>6</v>
      </c>
      <c r="C153" s="522"/>
      <c r="D153" s="250" t="s">
        <v>159</v>
      </c>
      <c r="E153" s="285">
        <v>11</v>
      </c>
      <c r="F153" s="252"/>
      <c r="G153" s="40" t="s">
        <v>62</v>
      </c>
      <c r="H153" s="253">
        <f t="shared" si="127"/>
        <v>101</v>
      </c>
      <c r="I153" s="253">
        <f t="shared" si="128"/>
        <v>90</v>
      </c>
      <c r="J153" s="254">
        <f t="shared" si="129"/>
        <v>27506142.120000001</v>
      </c>
      <c r="K153" s="254">
        <f t="shared" si="130"/>
        <v>1</v>
      </c>
      <c r="L153" s="255">
        <f t="shared" si="131"/>
        <v>1.06</v>
      </c>
      <c r="M153" s="305">
        <f t="shared" si="235"/>
        <v>1.02</v>
      </c>
      <c r="N153" s="257">
        <f t="shared" si="133"/>
        <v>24851779.771825496</v>
      </c>
      <c r="O153" s="257">
        <f t="shared" si="134"/>
        <v>28011926.525916401</v>
      </c>
      <c r="P153" s="257">
        <f t="shared" si="135"/>
        <v>29739640.860144004</v>
      </c>
      <c r="Q153" s="257">
        <f t="shared" si="136"/>
        <v>31573916.83403369</v>
      </c>
      <c r="R153" s="257">
        <f t="shared" si="180"/>
        <v>35468737.038663335</v>
      </c>
      <c r="S153" s="258">
        <f t="shared" si="137"/>
        <v>29739640.860144004</v>
      </c>
      <c r="T153" s="257">
        <f t="shared" si="137"/>
        <v>31573916.83403369</v>
      </c>
      <c r="U153" s="257">
        <f t="shared" si="138"/>
        <v>33521326.93634852</v>
      </c>
      <c r="V153" s="257">
        <f t="shared" si="181"/>
        <v>39851413.463910654</v>
      </c>
      <c r="W153" s="257"/>
      <c r="X153" s="257">
        <f t="shared" si="139"/>
        <v>2236660179.4642944</v>
      </c>
      <c r="Y153" s="257">
        <f t="shared" si="140"/>
        <v>2521073387.3324761</v>
      </c>
      <c r="Z153" s="257">
        <f t="shared" si="141"/>
        <v>2676567677.4129605</v>
      </c>
      <c r="AA153" s="258">
        <f t="shared" si="182"/>
        <v>2841652515.0630322</v>
      </c>
      <c r="AB153" s="258">
        <f t="shared" si="183"/>
        <v>3192186333.4797001</v>
      </c>
      <c r="AC153" s="258">
        <f t="shared" si="142"/>
        <v>2676567677.4129605</v>
      </c>
      <c r="AD153" s="257">
        <f t="shared" si="143"/>
        <v>2841652515.0630322</v>
      </c>
      <c r="AE153" s="257">
        <f t="shared" si="184"/>
        <v>3016919424.2713666</v>
      </c>
      <c r="AF153" s="257">
        <f t="shared" si="185"/>
        <v>3586627211.7519588</v>
      </c>
      <c r="AG153" s="257"/>
      <c r="AH153" s="32" t="str">
        <f t="shared" si="144"/>
        <v>BERTAHAP</v>
      </c>
      <c r="AI153" s="259">
        <f t="shared" si="145"/>
        <v>0</v>
      </c>
      <c r="AJ153" s="260">
        <v>2</v>
      </c>
      <c r="AK153" s="261"/>
      <c r="AL153" s="257" t="e">
        <f>IF(AK153&gt;#REF!,"LB","KR")</f>
        <v>#REF!</v>
      </c>
      <c r="AM153" s="51">
        <f t="shared" si="146"/>
        <v>2460327000</v>
      </c>
      <c r="AN153" s="51">
        <f t="shared" si="146"/>
        <v>2773181000</v>
      </c>
      <c r="AO153" s="51">
        <f t="shared" si="146"/>
        <v>2944225000</v>
      </c>
      <c r="AP153" s="418">
        <f t="shared" si="146"/>
        <v>3125818000</v>
      </c>
      <c r="AQ153" s="418">
        <f t="shared" si="147"/>
        <v>2944225000</v>
      </c>
      <c r="AR153" s="51">
        <f t="shared" si="147"/>
        <v>3125818000</v>
      </c>
      <c r="AS153" s="51">
        <f t="shared" si="147"/>
        <v>3318612000</v>
      </c>
      <c r="AT153" s="42"/>
      <c r="AU153" s="42"/>
      <c r="AV153" s="297">
        <f t="shared" si="186"/>
        <v>-1273534.3801559955</v>
      </c>
      <c r="AW153" s="297"/>
      <c r="AX153" s="297"/>
      <c r="AY153" s="297"/>
      <c r="AZ153" s="297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2"/>
      <c r="BS153" s="42"/>
      <c r="BT153" s="42"/>
      <c r="BU153" s="42"/>
      <c r="BV153" s="42"/>
      <c r="BW153" s="42"/>
      <c r="BX153" s="426">
        <v>31</v>
      </c>
      <c r="BY153" s="424" t="s">
        <v>162</v>
      </c>
      <c r="BZ153" s="424" t="str">
        <f>G131</f>
        <v>3BR-21</v>
      </c>
      <c r="CA153" s="425">
        <f>E131</f>
        <v>21</v>
      </c>
      <c r="CB153" s="424">
        <f>H131</f>
        <v>132</v>
      </c>
      <c r="CC153" s="424">
        <f>I131</f>
        <v>112</v>
      </c>
      <c r="CD153" s="424">
        <f>P131</f>
        <v>30861891.458640002</v>
      </c>
      <c r="CE153" s="424">
        <f>AM131</f>
        <v>3177277000</v>
      </c>
      <c r="CF153" s="424">
        <f>AN131</f>
        <v>3581299000</v>
      </c>
      <c r="CG153" s="424">
        <f>AO131</f>
        <v>3802186000</v>
      </c>
      <c r="CH153" s="424">
        <f>AP131</f>
        <v>4036696000</v>
      </c>
      <c r="CI153" s="424">
        <f>AS131</f>
        <v>4285671000</v>
      </c>
      <c r="CJ153" s="42">
        <v>5</v>
      </c>
      <c r="CK153" s="418">
        <f t="shared" si="188"/>
        <v>3318611324.1202307</v>
      </c>
      <c r="CL153" s="42">
        <f t="shared" si="189"/>
        <v>3120879000</v>
      </c>
      <c r="CM153" s="42">
        <f t="shared" si="189"/>
        <v>3313368000</v>
      </c>
      <c r="CN153" s="43">
        <f t="shared" si="148"/>
        <v>46813185</v>
      </c>
      <c r="CO153" s="43">
        <f t="shared" si="149"/>
        <v>33133680</v>
      </c>
      <c r="CP153" s="43">
        <f t="shared" si="150"/>
        <v>73605625</v>
      </c>
      <c r="CQ153" s="43">
        <f t="shared" si="151"/>
        <v>65121208.333333336</v>
      </c>
      <c r="CR153" s="420">
        <f t="shared" si="152"/>
        <v>3517730000</v>
      </c>
      <c r="CT153" s="250" t="s">
        <v>163</v>
      </c>
      <c r="CU153" s="285">
        <v>12</v>
      </c>
      <c r="CV153" s="252"/>
      <c r="CW153" s="40" t="s">
        <v>50</v>
      </c>
      <c r="CX153" s="253">
        <f t="shared" si="153"/>
        <v>0</v>
      </c>
      <c r="CY153" s="253">
        <f t="shared" si="154"/>
        <v>0</v>
      </c>
      <c r="CZ153" s="254">
        <f t="shared" si="155"/>
        <v>27506142.120000001</v>
      </c>
      <c r="DA153" s="254">
        <f t="shared" si="156"/>
        <v>0</v>
      </c>
      <c r="DB153" s="255">
        <f t="shared" si="157"/>
        <v>0</v>
      </c>
      <c r="DC153" s="256">
        <f t="shared" si="237"/>
        <v>0</v>
      </c>
      <c r="DD153" s="257">
        <f t="shared" si="158"/>
        <v>24851779.771825496</v>
      </c>
      <c r="DE153" s="257">
        <f t="shared" si="159"/>
        <v>28011926.525916401</v>
      </c>
      <c r="DF153" s="257">
        <f t="shared" si="160"/>
        <v>0</v>
      </c>
      <c r="DG153" s="257">
        <f t="shared" si="161"/>
        <v>31573916.83403369</v>
      </c>
      <c r="DH153" s="258">
        <f t="shared" si="162"/>
        <v>0</v>
      </c>
      <c r="DI153" s="257">
        <f t="shared" si="162"/>
        <v>31573916.83403369</v>
      </c>
      <c r="DJ153" s="257">
        <f t="shared" si="163"/>
        <v>33521326.93634852</v>
      </c>
      <c r="DK153" s="257"/>
      <c r="DL153" s="257">
        <f t="shared" si="164"/>
        <v>0</v>
      </c>
      <c r="DM153" s="257">
        <f t="shared" si="165"/>
        <v>0</v>
      </c>
      <c r="DN153" s="257">
        <f t="shared" si="166"/>
        <v>0</v>
      </c>
      <c r="DO153" s="258">
        <f t="shared" si="167"/>
        <v>0</v>
      </c>
      <c r="DP153" s="258">
        <f t="shared" si="168"/>
        <v>0</v>
      </c>
      <c r="DQ153" s="257">
        <f t="shared" si="169"/>
        <v>0</v>
      </c>
      <c r="DR153" s="257">
        <f t="shared" si="170"/>
        <v>0</v>
      </c>
      <c r="DS153" s="257"/>
      <c r="DT153" s="32" t="str">
        <f t="shared" si="171"/>
        <v>BERTAHAP</v>
      </c>
      <c r="DU153" s="259">
        <f t="shared" si="172"/>
        <v>0</v>
      </c>
      <c r="DV153" s="260">
        <v>2</v>
      </c>
      <c r="DW153" s="261"/>
      <c r="DX153" s="257" t="e">
        <f>IF(DW153&gt;#REF!,"LB","KR")</f>
        <v>#REF!</v>
      </c>
      <c r="DY153" s="261">
        <f t="shared" si="230"/>
        <v>0</v>
      </c>
      <c r="DZ153" s="261">
        <f t="shared" si="230"/>
        <v>0</v>
      </c>
      <c r="EA153" s="261">
        <f t="shared" si="230"/>
        <v>0</v>
      </c>
      <c r="EB153" s="262">
        <f t="shared" si="230"/>
        <v>0</v>
      </c>
      <c r="EC153" s="262">
        <f t="shared" si="230"/>
        <v>0</v>
      </c>
      <c r="ED153" s="261">
        <f t="shared" si="230"/>
        <v>0</v>
      </c>
      <c r="EE153" s="261">
        <f t="shared" si="229"/>
        <v>0</v>
      </c>
      <c r="EF153" s="261">
        <f t="shared" si="190"/>
        <v>0</v>
      </c>
      <c r="EG153" s="51">
        <f t="shared" si="191"/>
        <v>0</v>
      </c>
      <c r="EH153" s="42">
        <f t="shared" si="191"/>
        <v>0</v>
      </c>
      <c r="EI153" s="58">
        <f t="shared" si="173"/>
        <v>0</v>
      </c>
      <c r="EJ153" s="58">
        <f t="shared" si="174"/>
        <v>0</v>
      </c>
      <c r="EK153" s="336">
        <f t="shared" si="175"/>
        <v>0</v>
      </c>
      <c r="EL153" s="131">
        <f t="shared" si="176"/>
        <v>0</v>
      </c>
      <c r="EM153" s="5">
        <f t="shared" si="177"/>
        <v>0</v>
      </c>
      <c r="EN153" s="5">
        <f t="shared" si="178"/>
        <v>0</v>
      </c>
      <c r="EO153" s="266">
        <f t="shared" si="192"/>
        <v>0</v>
      </c>
    </row>
    <row r="154" spans="1:145">
      <c r="A154" s="3">
        <f t="shared" si="179"/>
        <v>115</v>
      </c>
      <c r="B154" s="249">
        <v>7</v>
      </c>
      <c r="C154" s="522"/>
      <c r="D154" s="250" t="s">
        <v>159</v>
      </c>
      <c r="E154" s="285">
        <v>15</v>
      </c>
      <c r="F154" s="252"/>
      <c r="G154" s="40" t="s">
        <v>64</v>
      </c>
      <c r="H154" s="253">
        <f t="shared" si="127"/>
        <v>101</v>
      </c>
      <c r="I154" s="253">
        <f t="shared" si="128"/>
        <v>90</v>
      </c>
      <c r="J154" s="254">
        <f t="shared" si="129"/>
        <v>27506142.120000001</v>
      </c>
      <c r="K154" s="254">
        <f t="shared" si="130"/>
        <v>1</v>
      </c>
      <c r="L154" s="255">
        <f t="shared" si="131"/>
        <v>1.06</v>
      </c>
      <c r="M154" s="305">
        <f t="shared" si="235"/>
        <v>1.02</v>
      </c>
      <c r="N154" s="257">
        <f t="shared" si="133"/>
        <v>24851779.771825496</v>
      </c>
      <c r="O154" s="257">
        <f t="shared" si="134"/>
        <v>28011926.525916401</v>
      </c>
      <c r="P154" s="257">
        <f t="shared" si="135"/>
        <v>29739640.860144004</v>
      </c>
      <c r="Q154" s="257">
        <f t="shared" si="136"/>
        <v>31573916.83403369</v>
      </c>
      <c r="R154" s="257">
        <f t="shared" si="180"/>
        <v>35468737.038663335</v>
      </c>
      <c r="S154" s="258">
        <f t="shared" si="137"/>
        <v>29739640.860144004</v>
      </c>
      <c r="T154" s="257">
        <f t="shared" si="137"/>
        <v>31573916.83403369</v>
      </c>
      <c r="U154" s="257">
        <f t="shared" si="138"/>
        <v>33521326.93634852</v>
      </c>
      <c r="V154" s="257">
        <f t="shared" si="181"/>
        <v>39851413.463910654</v>
      </c>
      <c r="W154" s="257"/>
      <c r="X154" s="257">
        <f t="shared" si="139"/>
        <v>2236660179.4642944</v>
      </c>
      <c r="Y154" s="257">
        <f t="shared" si="140"/>
        <v>2521073387.3324761</v>
      </c>
      <c r="Z154" s="257">
        <f t="shared" si="141"/>
        <v>2676567677.4129605</v>
      </c>
      <c r="AA154" s="258">
        <f t="shared" si="182"/>
        <v>2841652515.0630322</v>
      </c>
      <c r="AB154" s="258">
        <f t="shared" si="183"/>
        <v>3192186333.4797001</v>
      </c>
      <c r="AC154" s="258">
        <f t="shared" si="142"/>
        <v>2676567677.4129605</v>
      </c>
      <c r="AD154" s="257">
        <f t="shared" si="143"/>
        <v>2841652515.0630322</v>
      </c>
      <c r="AE154" s="257">
        <f t="shared" si="184"/>
        <v>3016919424.2713666</v>
      </c>
      <c r="AF154" s="257">
        <f t="shared" si="185"/>
        <v>3586627211.7519588</v>
      </c>
      <c r="AG154" s="257"/>
      <c r="AH154" s="32" t="str">
        <f t="shared" si="144"/>
        <v>BERTAHAP</v>
      </c>
      <c r="AI154" s="259">
        <f t="shared" si="145"/>
        <v>0</v>
      </c>
      <c r="AJ154" s="260">
        <v>2</v>
      </c>
      <c r="AK154" s="261"/>
      <c r="AL154" s="257" t="e">
        <f>IF(AK154&gt;#REF!,"LB","KR")</f>
        <v>#REF!</v>
      </c>
      <c r="AM154" s="51">
        <f t="shared" si="146"/>
        <v>2460327000</v>
      </c>
      <c r="AN154" s="51">
        <f t="shared" si="146"/>
        <v>2773181000</v>
      </c>
      <c r="AO154" s="51">
        <f t="shared" si="146"/>
        <v>2944225000</v>
      </c>
      <c r="AP154" s="418">
        <f t="shared" si="146"/>
        <v>3125818000</v>
      </c>
      <c r="AQ154" s="418">
        <f t="shared" si="147"/>
        <v>2944225000</v>
      </c>
      <c r="AR154" s="51">
        <f t="shared" si="147"/>
        <v>3125818000</v>
      </c>
      <c r="AS154" s="51">
        <f t="shared" si="147"/>
        <v>3318612000</v>
      </c>
      <c r="AT154" s="42"/>
      <c r="AU154" s="42"/>
      <c r="AV154" s="297">
        <f t="shared" si="186"/>
        <v>-1273534.3801559955</v>
      </c>
      <c r="AW154" s="297"/>
      <c r="AX154" s="297"/>
      <c r="AY154" s="297"/>
      <c r="AZ154" s="297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"/>
      <c r="BX154" s="426">
        <v>32</v>
      </c>
      <c r="BY154" s="424" t="s">
        <v>141</v>
      </c>
      <c r="BZ154" s="424" t="str">
        <f>G133</f>
        <v>2BR-3</v>
      </c>
      <c r="CA154" s="425" t="str">
        <f>E133</f>
        <v>03</v>
      </c>
      <c r="CB154" s="424">
        <f>H133</f>
        <v>85</v>
      </c>
      <c r="CC154" s="424">
        <f>I133</f>
        <v>74</v>
      </c>
      <c r="CD154" s="424">
        <f>P133</f>
        <v>29448075.753672004</v>
      </c>
      <c r="CE154" s="424">
        <f t="shared" ref="CE154:CH155" si="238">AM133</f>
        <v>2003103000</v>
      </c>
      <c r="CF154" s="424">
        <f t="shared" si="238"/>
        <v>2257817000</v>
      </c>
      <c r="CG154" s="424">
        <f t="shared" si="238"/>
        <v>2397074000</v>
      </c>
      <c r="CH154" s="424">
        <f t="shared" si="238"/>
        <v>2544920000</v>
      </c>
      <c r="CI154" s="424">
        <f>AS133</f>
        <v>2701885000</v>
      </c>
      <c r="CJ154" s="42">
        <v>4</v>
      </c>
      <c r="CK154" s="418">
        <f t="shared" si="188"/>
        <v>3318611324.1202307</v>
      </c>
      <c r="CL154" s="42">
        <f t="shared" si="189"/>
        <v>3120879000</v>
      </c>
      <c r="CM154" s="42">
        <f t="shared" si="189"/>
        <v>3313368000</v>
      </c>
      <c r="CN154" s="43">
        <f t="shared" si="148"/>
        <v>46813185</v>
      </c>
      <c r="CO154" s="43">
        <f t="shared" si="149"/>
        <v>33133680</v>
      </c>
      <c r="CP154" s="43">
        <f t="shared" si="150"/>
        <v>73605625</v>
      </c>
      <c r="CQ154" s="43">
        <f t="shared" si="151"/>
        <v>65121208.333333336</v>
      </c>
      <c r="CR154" s="420">
        <f t="shared" si="152"/>
        <v>3517730000</v>
      </c>
      <c r="CT154" s="250" t="s">
        <v>163</v>
      </c>
      <c r="CU154" s="251">
        <v>16</v>
      </c>
      <c r="CV154" s="252"/>
      <c r="CW154" s="40" t="s">
        <v>52</v>
      </c>
      <c r="CX154" s="253">
        <f t="shared" si="153"/>
        <v>0</v>
      </c>
      <c r="CY154" s="253">
        <f t="shared" si="154"/>
        <v>0</v>
      </c>
      <c r="CZ154" s="254">
        <f t="shared" si="155"/>
        <v>27506142.120000001</v>
      </c>
      <c r="DA154" s="254">
        <f t="shared" si="156"/>
        <v>0</v>
      </c>
      <c r="DB154" s="255">
        <f t="shared" si="157"/>
        <v>0</v>
      </c>
      <c r="DC154" s="256">
        <f t="shared" si="237"/>
        <v>0</v>
      </c>
      <c r="DD154" s="257">
        <f t="shared" si="158"/>
        <v>24851779.771825496</v>
      </c>
      <c r="DE154" s="257">
        <f t="shared" si="159"/>
        <v>28011926.525916401</v>
      </c>
      <c r="DF154" s="257">
        <f t="shared" si="160"/>
        <v>0</v>
      </c>
      <c r="DG154" s="257">
        <f t="shared" si="161"/>
        <v>31573916.83403369</v>
      </c>
      <c r="DH154" s="258">
        <f t="shared" si="162"/>
        <v>0</v>
      </c>
      <c r="DI154" s="257">
        <f t="shared" si="162"/>
        <v>31573916.83403369</v>
      </c>
      <c r="DJ154" s="257">
        <f t="shared" si="163"/>
        <v>33521326.93634852</v>
      </c>
      <c r="DK154" s="257"/>
      <c r="DL154" s="257">
        <f t="shared" si="164"/>
        <v>0</v>
      </c>
      <c r="DM154" s="257">
        <f t="shared" si="165"/>
        <v>0</v>
      </c>
      <c r="DN154" s="257">
        <f t="shared" si="166"/>
        <v>0</v>
      </c>
      <c r="DO154" s="258">
        <f t="shared" si="167"/>
        <v>0</v>
      </c>
      <c r="DP154" s="258">
        <f t="shared" si="168"/>
        <v>0</v>
      </c>
      <c r="DQ154" s="257">
        <f t="shared" si="169"/>
        <v>0</v>
      </c>
      <c r="DR154" s="257">
        <f t="shared" si="170"/>
        <v>0</v>
      </c>
      <c r="DS154" s="257"/>
      <c r="DT154" s="32" t="str">
        <f t="shared" si="171"/>
        <v>BERTAHAP</v>
      </c>
      <c r="DU154" s="259">
        <f t="shared" si="172"/>
        <v>0</v>
      </c>
      <c r="DV154" s="260">
        <v>2</v>
      </c>
      <c r="DW154" s="261"/>
      <c r="DX154" s="257" t="e">
        <f>IF(DW154&gt;#REF!,"LB","KR")</f>
        <v>#REF!</v>
      </c>
      <c r="DY154" s="261">
        <f t="shared" si="230"/>
        <v>0</v>
      </c>
      <c r="DZ154" s="261">
        <f t="shared" si="230"/>
        <v>0</v>
      </c>
      <c r="EA154" s="261">
        <f t="shared" si="230"/>
        <v>0</v>
      </c>
      <c r="EB154" s="262">
        <f t="shared" si="230"/>
        <v>0</v>
      </c>
      <c r="EC154" s="262">
        <f t="shared" si="230"/>
        <v>0</v>
      </c>
      <c r="ED154" s="261">
        <f t="shared" si="230"/>
        <v>0</v>
      </c>
      <c r="EE154" s="261">
        <f t="shared" si="229"/>
        <v>0</v>
      </c>
      <c r="EF154" s="261">
        <f t="shared" si="190"/>
        <v>0</v>
      </c>
      <c r="EG154" s="51">
        <f t="shared" si="191"/>
        <v>0</v>
      </c>
      <c r="EH154" s="42">
        <f t="shared" si="191"/>
        <v>0</v>
      </c>
      <c r="EI154" s="58">
        <f t="shared" si="173"/>
        <v>0</v>
      </c>
      <c r="EJ154" s="58">
        <f t="shared" si="174"/>
        <v>0</v>
      </c>
      <c r="EK154" s="336">
        <f t="shared" si="175"/>
        <v>0</v>
      </c>
      <c r="EL154" s="131">
        <f t="shared" si="176"/>
        <v>0</v>
      </c>
      <c r="EM154" s="5">
        <f t="shared" si="177"/>
        <v>0</v>
      </c>
      <c r="EN154" s="5">
        <f t="shared" si="178"/>
        <v>0</v>
      </c>
      <c r="EO154" s="266">
        <f t="shared" si="192"/>
        <v>0</v>
      </c>
    </row>
    <row r="155" spans="1:145">
      <c r="A155" s="3">
        <f t="shared" si="179"/>
        <v>116</v>
      </c>
      <c r="B155" s="249">
        <v>8</v>
      </c>
      <c r="C155" s="522"/>
      <c r="D155" s="250" t="s">
        <v>159</v>
      </c>
      <c r="E155" s="285">
        <v>17</v>
      </c>
      <c r="F155" s="252"/>
      <c r="G155" s="40" t="s">
        <v>67</v>
      </c>
      <c r="H155" s="253">
        <f t="shared" si="127"/>
        <v>85</v>
      </c>
      <c r="I155" s="253">
        <f t="shared" si="128"/>
        <v>74</v>
      </c>
      <c r="J155" s="254">
        <f t="shared" si="129"/>
        <v>27506142.120000001</v>
      </c>
      <c r="K155" s="254">
        <f t="shared" si="130"/>
        <v>1</v>
      </c>
      <c r="L155" s="255">
        <f t="shared" si="131"/>
        <v>1.06</v>
      </c>
      <c r="M155" s="305">
        <f t="shared" si="235"/>
        <v>1.02</v>
      </c>
      <c r="N155" s="257">
        <f t="shared" si="133"/>
        <v>24851779.771825496</v>
      </c>
      <c r="O155" s="257">
        <f t="shared" si="134"/>
        <v>28011926.525916401</v>
      </c>
      <c r="P155" s="257">
        <f t="shared" si="135"/>
        <v>29739640.860144004</v>
      </c>
      <c r="Q155" s="257">
        <f t="shared" si="136"/>
        <v>31573916.83403369</v>
      </c>
      <c r="R155" s="257">
        <f t="shared" si="180"/>
        <v>35468737.038663335</v>
      </c>
      <c r="S155" s="258">
        <f t="shared" si="137"/>
        <v>29739640.860144004</v>
      </c>
      <c r="T155" s="257">
        <f t="shared" si="137"/>
        <v>31573916.83403369</v>
      </c>
      <c r="U155" s="257">
        <f t="shared" si="138"/>
        <v>33521326.93634852</v>
      </c>
      <c r="V155" s="257">
        <f t="shared" si="181"/>
        <v>39851413.463910654</v>
      </c>
      <c r="W155" s="257"/>
      <c r="X155" s="257">
        <f t="shared" si="139"/>
        <v>1839031703.1150868</v>
      </c>
      <c r="Y155" s="257">
        <f t="shared" si="140"/>
        <v>2072882562.9178138</v>
      </c>
      <c r="Z155" s="257">
        <f t="shared" si="141"/>
        <v>2200733423.6506562</v>
      </c>
      <c r="AA155" s="258">
        <f t="shared" si="182"/>
        <v>2336469845.718493</v>
      </c>
      <c r="AB155" s="258">
        <f t="shared" si="183"/>
        <v>2624686540.8610868</v>
      </c>
      <c r="AC155" s="258">
        <f t="shared" si="142"/>
        <v>2200733423.6506562</v>
      </c>
      <c r="AD155" s="257">
        <f t="shared" si="143"/>
        <v>2336469845.718493</v>
      </c>
      <c r="AE155" s="257">
        <f t="shared" si="184"/>
        <v>2480578193.2897906</v>
      </c>
      <c r="AF155" s="257">
        <f t="shared" si="185"/>
        <v>2949004596.3293886</v>
      </c>
      <c r="AG155" s="257"/>
      <c r="AH155" s="32" t="str">
        <f t="shared" si="144"/>
        <v>BERTAHAP</v>
      </c>
      <c r="AI155" s="259">
        <f t="shared" si="145"/>
        <v>0</v>
      </c>
      <c r="AJ155" s="260">
        <v>2</v>
      </c>
      <c r="AK155" s="261"/>
      <c r="AL155" s="257" t="e">
        <f>IF(AK155&gt;#REF!,"LB","KR")</f>
        <v>#REF!</v>
      </c>
      <c r="AM155" s="51">
        <f t="shared" si="146"/>
        <v>2022935000</v>
      </c>
      <c r="AN155" s="51">
        <f t="shared" si="146"/>
        <v>2280171000</v>
      </c>
      <c r="AO155" s="51">
        <f t="shared" si="146"/>
        <v>2420807000</v>
      </c>
      <c r="AP155" s="418">
        <f t="shared" si="146"/>
        <v>2570117000</v>
      </c>
      <c r="AQ155" s="418">
        <f t="shared" si="147"/>
        <v>2420807000</v>
      </c>
      <c r="AR155" s="51">
        <f t="shared" si="147"/>
        <v>2570117000</v>
      </c>
      <c r="AS155" s="51">
        <f t="shared" si="147"/>
        <v>2728637000</v>
      </c>
      <c r="AT155" s="42"/>
      <c r="AU155" s="42"/>
      <c r="AV155" s="297">
        <f t="shared" si="186"/>
        <v>-1273534.3801559955</v>
      </c>
      <c r="AW155" s="297"/>
      <c r="AX155" s="297"/>
      <c r="AY155" s="297"/>
      <c r="AZ155" s="297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6"/>
      <c r="BY155" s="424"/>
      <c r="BZ155" s="424" t="str">
        <f>G134</f>
        <v>2BR-9</v>
      </c>
      <c r="CA155" s="425" t="str">
        <f>E134</f>
        <v>09</v>
      </c>
      <c r="CB155" s="424">
        <f>H134</f>
        <v>101</v>
      </c>
      <c r="CC155" s="424">
        <f>I134</f>
        <v>90</v>
      </c>
      <c r="CD155" s="424">
        <f>P134</f>
        <v>29448075.753672004</v>
      </c>
      <c r="CE155" s="424">
        <f t="shared" si="238"/>
        <v>2436206000</v>
      </c>
      <c r="CF155" s="424">
        <f t="shared" si="238"/>
        <v>2745993000</v>
      </c>
      <c r="CG155" s="424">
        <f t="shared" si="238"/>
        <v>2915360000</v>
      </c>
      <c r="CH155" s="424">
        <f t="shared" si="238"/>
        <v>3095173000</v>
      </c>
      <c r="CI155" s="424">
        <f>AS134</f>
        <v>3286076000</v>
      </c>
      <c r="CJ155" s="42"/>
      <c r="CK155" s="418">
        <f t="shared" si="188"/>
        <v>2728635954.0171294</v>
      </c>
      <c r="CL155" s="42">
        <f t="shared" si="189"/>
        <v>2566056000</v>
      </c>
      <c r="CM155" s="42">
        <f t="shared" si="189"/>
        <v>2724325000</v>
      </c>
      <c r="CN155" s="43">
        <f t="shared" si="148"/>
        <v>38490840</v>
      </c>
      <c r="CO155" s="43">
        <f t="shared" si="149"/>
        <v>27243250</v>
      </c>
      <c r="CP155" s="43">
        <f t="shared" si="150"/>
        <v>60520175</v>
      </c>
      <c r="CQ155" s="43">
        <f t="shared" si="151"/>
        <v>53544104.166666664</v>
      </c>
      <c r="CR155" s="420">
        <f t="shared" si="152"/>
        <v>2892356000</v>
      </c>
      <c r="CT155" s="250" t="s">
        <v>163</v>
      </c>
      <c r="CU155" s="285">
        <v>18</v>
      </c>
      <c r="CV155" s="252"/>
      <c r="CW155" s="40" t="s">
        <v>54</v>
      </c>
      <c r="CX155" s="253">
        <f t="shared" si="153"/>
        <v>0</v>
      </c>
      <c r="CY155" s="253">
        <f t="shared" si="154"/>
        <v>0</v>
      </c>
      <c r="CZ155" s="254">
        <f t="shared" si="155"/>
        <v>27506142.120000001</v>
      </c>
      <c r="DA155" s="254">
        <f t="shared" si="156"/>
        <v>0</v>
      </c>
      <c r="DB155" s="255">
        <f t="shared" si="157"/>
        <v>0</v>
      </c>
      <c r="DC155" s="256">
        <f t="shared" si="237"/>
        <v>0</v>
      </c>
      <c r="DD155" s="257">
        <f t="shared" si="158"/>
        <v>24851779.771825496</v>
      </c>
      <c r="DE155" s="257">
        <f t="shared" si="159"/>
        <v>28011926.525916401</v>
      </c>
      <c r="DF155" s="257">
        <f t="shared" si="160"/>
        <v>0</v>
      </c>
      <c r="DG155" s="257">
        <f t="shared" si="161"/>
        <v>31573916.83403369</v>
      </c>
      <c r="DH155" s="258">
        <f t="shared" si="162"/>
        <v>0</v>
      </c>
      <c r="DI155" s="257">
        <f t="shared" si="162"/>
        <v>31573916.83403369</v>
      </c>
      <c r="DJ155" s="257">
        <f t="shared" si="163"/>
        <v>33521326.93634852</v>
      </c>
      <c r="DK155" s="257"/>
      <c r="DL155" s="257">
        <f t="shared" si="164"/>
        <v>0</v>
      </c>
      <c r="DM155" s="257">
        <f t="shared" si="165"/>
        <v>0</v>
      </c>
      <c r="DN155" s="257">
        <f t="shared" si="166"/>
        <v>0</v>
      </c>
      <c r="DO155" s="258">
        <f t="shared" si="167"/>
        <v>0</v>
      </c>
      <c r="DP155" s="258">
        <f t="shared" si="168"/>
        <v>0</v>
      </c>
      <c r="DQ155" s="257">
        <f t="shared" si="169"/>
        <v>0</v>
      </c>
      <c r="DR155" s="257">
        <f t="shared" si="170"/>
        <v>0</v>
      </c>
      <c r="DS155" s="257"/>
      <c r="DT155" s="32" t="str">
        <f t="shared" si="171"/>
        <v>BERTAHAP</v>
      </c>
      <c r="DU155" s="259">
        <f t="shared" si="172"/>
        <v>0</v>
      </c>
      <c r="DV155" s="260">
        <v>2</v>
      </c>
      <c r="DW155" s="261"/>
      <c r="DX155" s="257" t="e">
        <f>IF(DW155&gt;#REF!,"LB","KR")</f>
        <v>#REF!</v>
      </c>
      <c r="DY155" s="261">
        <f t="shared" si="230"/>
        <v>0</v>
      </c>
      <c r="DZ155" s="261">
        <f t="shared" si="230"/>
        <v>0</v>
      </c>
      <c r="EA155" s="261">
        <f t="shared" si="230"/>
        <v>0</v>
      </c>
      <c r="EB155" s="262">
        <f t="shared" si="230"/>
        <v>0</v>
      </c>
      <c r="EC155" s="262">
        <f t="shared" si="230"/>
        <v>0</v>
      </c>
      <c r="ED155" s="261">
        <f t="shared" si="230"/>
        <v>0</v>
      </c>
      <c r="EE155" s="261">
        <f t="shared" si="229"/>
        <v>0</v>
      </c>
      <c r="EF155" s="261">
        <f t="shared" si="190"/>
        <v>0</v>
      </c>
      <c r="EG155" s="51">
        <f t="shared" si="191"/>
        <v>0</v>
      </c>
      <c r="EH155" s="42">
        <f t="shared" si="191"/>
        <v>0</v>
      </c>
      <c r="EI155" s="58">
        <f t="shared" si="173"/>
        <v>0</v>
      </c>
      <c r="EJ155" s="58">
        <f t="shared" si="174"/>
        <v>0</v>
      </c>
      <c r="EK155" s="336">
        <f t="shared" si="175"/>
        <v>0</v>
      </c>
      <c r="EL155" s="131">
        <f t="shared" si="176"/>
        <v>0</v>
      </c>
      <c r="EM155" s="5">
        <f t="shared" si="177"/>
        <v>0</v>
      </c>
      <c r="EN155" s="5">
        <f t="shared" si="178"/>
        <v>0</v>
      </c>
      <c r="EO155" s="266">
        <f t="shared" si="192"/>
        <v>0</v>
      </c>
    </row>
    <row r="156" spans="1:145">
      <c r="A156" s="3">
        <f t="shared" si="179"/>
        <v>117</v>
      </c>
      <c r="B156" s="249">
        <v>9</v>
      </c>
      <c r="C156" s="522"/>
      <c r="D156" s="250" t="s">
        <v>159</v>
      </c>
      <c r="E156" s="285">
        <v>19</v>
      </c>
      <c r="F156" s="252"/>
      <c r="G156" s="40" t="s">
        <v>78</v>
      </c>
      <c r="H156" s="253">
        <f t="shared" si="127"/>
        <v>138</v>
      </c>
      <c r="I156" s="253">
        <f t="shared" si="128"/>
        <v>120</v>
      </c>
      <c r="J156" s="254">
        <f t="shared" si="129"/>
        <v>27506142.120000001</v>
      </c>
      <c r="K156" s="254">
        <f t="shared" si="130"/>
        <v>1</v>
      </c>
      <c r="L156" s="255">
        <f t="shared" si="131"/>
        <v>1.06</v>
      </c>
      <c r="M156" s="305">
        <f t="shared" si="235"/>
        <v>1.02</v>
      </c>
      <c r="N156" s="257">
        <f t="shared" si="133"/>
        <v>24851779.771825496</v>
      </c>
      <c r="O156" s="257">
        <f t="shared" si="134"/>
        <v>28011926.525916401</v>
      </c>
      <c r="P156" s="257">
        <f t="shared" si="135"/>
        <v>29739640.860144004</v>
      </c>
      <c r="Q156" s="257">
        <f t="shared" si="136"/>
        <v>31573916.83403369</v>
      </c>
      <c r="R156" s="257">
        <f t="shared" si="180"/>
        <v>35468737.038663335</v>
      </c>
      <c r="S156" s="258">
        <f t="shared" si="137"/>
        <v>29739640.860144004</v>
      </c>
      <c r="T156" s="257">
        <f t="shared" si="137"/>
        <v>31573916.83403369</v>
      </c>
      <c r="U156" s="257">
        <f t="shared" si="138"/>
        <v>33521326.93634852</v>
      </c>
      <c r="V156" s="257">
        <f t="shared" si="181"/>
        <v>39851413.463910654</v>
      </c>
      <c r="W156" s="257"/>
      <c r="X156" s="257">
        <f t="shared" si="139"/>
        <v>2982213572.6190596</v>
      </c>
      <c r="Y156" s="257">
        <f t="shared" si="140"/>
        <v>3361431183.1099682</v>
      </c>
      <c r="Z156" s="257">
        <f t="shared" si="141"/>
        <v>3568756903.2172804</v>
      </c>
      <c r="AA156" s="258">
        <f t="shared" si="182"/>
        <v>3788870020.084043</v>
      </c>
      <c r="AB156" s="258">
        <f t="shared" si="183"/>
        <v>4256248444.6396003</v>
      </c>
      <c r="AC156" s="258">
        <f t="shared" si="142"/>
        <v>3568756903.2172804</v>
      </c>
      <c r="AD156" s="257">
        <f t="shared" si="143"/>
        <v>3788870020.084043</v>
      </c>
      <c r="AE156" s="257">
        <f t="shared" si="184"/>
        <v>4022559232.3618226</v>
      </c>
      <c r="AF156" s="257">
        <f t="shared" si="185"/>
        <v>4782169615.6692781</v>
      </c>
      <c r="AG156" s="257"/>
      <c r="AH156" s="32" t="str">
        <f t="shared" si="144"/>
        <v>BERTAHAP</v>
      </c>
      <c r="AI156" s="259">
        <f t="shared" si="145"/>
        <v>0</v>
      </c>
      <c r="AJ156" s="260">
        <v>2</v>
      </c>
      <c r="AK156" s="261"/>
      <c r="AL156" s="257" t="e">
        <f>IF(AK156&gt;#REF!,"LB","KR")</f>
        <v>#REF!</v>
      </c>
      <c r="AM156" s="51">
        <f t="shared" si="146"/>
        <v>3280435000</v>
      </c>
      <c r="AN156" s="51">
        <f t="shared" si="146"/>
        <v>3697575000</v>
      </c>
      <c r="AO156" s="51">
        <f t="shared" si="146"/>
        <v>3925633000</v>
      </c>
      <c r="AP156" s="418">
        <f t="shared" si="146"/>
        <v>4167758000</v>
      </c>
      <c r="AQ156" s="418">
        <f t="shared" si="147"/>
        <v>3925633000</v>
      </c>
      <c r="AR156" s="51">
        <f t="shared" si="147"/>
        <v>4167758000</v>
      </c>
      <c r="AS156" s="51">
        <f t="shared" si="147"/>
        <v>4424816000</v>
      </c>
      <c r="AT156" s="42"/>
      <c r="AU156" s="42"/>
      <c r="AV156" s="297">
        <f t="shared" si="186"/>
        <v>-1273534.3801559955</v>
      </c>
      <c r="AW156" s="297"/>
      <c r="AX156" s="297"/>
      <c r="AY156" s="297"/>
      <c r="AZ156" s="297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6">
        <v>33</v>
      </c>
      <c r="BY156" s="429" t="s">
        <v>61</v>
      </c>
      <c r="BZ156" s="424" t="str">
        <f>G183</f>
        <v>2BR-17</v>
      </c>
      <c r="CA156" s="425">
        <f>E183</f>
        <v>17</v>
      </c>
      <c r="CB156" s="424">
        <f>H183</f>
        <v>85</v>
      </c>
      <c r="CC156" s="424">
        <f>I183</f>
        <v>74</v>
      </c>
      <c r="CD156" s="424">
        <f>P183</f>
        <v>29448075.753672004</v>
      </c>
      <c r="CE156" s="424">
        <f>AM183</f>
        <v>2003103000</v>
      </c>
      <c r="CF156" s="424">
        <f>AN183</f>
        <v>2257817000</v>
      </c>
      <c r="CG156" s="424">
        <f>AO183</f>
        <v>2397074000</v>
      </c>
      <c r="CH156" s="424">
        <f>AP183</f>
        <v>2544920000</v>
      </c>
      <c r="CI156" s="424">
        <f>AS183</f>
        <v>2701885000</v>
      </c>
      <c r="CJ156" s="42">
        <v>1</v>
      </c>
      <c r="CK156" s="418">
        <f t="shared" si="188"/>
        <v>4424815806.6121206</v>
      </c>
      <c r="CL156" s="42">
        <f t="shared" si="189"/>
        <v>4161171000</v>
      </c>
      <c r="CM156" s="42">
        <f t="shared" si="189"/>
        <v>4417824000</v>
      </c>
      <c r="CN156" s="43">
        <f t="shared" si="148"/>
        <v>62417565</v>
      </c>
      <c r="CO156" s="43">
        <f t="shared" si="149"/>
        <v>44178240</v>
      </c>
      <c r="CP156" s="43">
        <f t="shared" si="150"/>
        <v>98140825</v>
      </c>
      <c r="CQ156" s="43">
        <f t="shared" si="151"/>
        <v>86828291.666666672</v>
      </c>
      <c r="CR156" s="420">
        <f t="shared" si="152"/>
        <v>4690306000</v>
      </c>
      <c r="CT156" s="250" t="s">
        <v>165</v>
      </c>
      <c r="CU156" s="251" t="s">
        <v>24</v>
      </c>
      <c r="CV156" s="252"/>
      <c r="CW156" s="40" t="s">
        <v>39</v>
      </c>
      <c r="CX156" s="253">
        <f t="shared" si="153"/>
        <v>0</v>
      </c>
      <c r="CY156" s="253">
        <f t="shared" si="154"/>
        <v>0</v>
      </c>
      <c r="CZ156" s="254">
        <f t="shared" si="155"/>
        <v>27506142.120000001</v>
      </c>
      <c r="DA156" s="254">
        <f t="shared" si="156"/>
        <v>0</v>
      </c>
      <c r="DB156" s="255">
        <f t="shared" si="157"/>
        <v>0</v>
      </c>
      <c r="DC156" s="305">
        <f t="shared" ref="DC156:DC162" si="239">SUMIF($AO$4:$AO$22,CU156,$BM$4:$BM$22)</f>
        <v>0</v>
      </c>
      <c r="DD156" s="257">
        <f t="shared" si="158"/>
        <v>24851779.771825496</v>
      </c>
      <c r="DE156" s="257">
        <f t="shared" si="159"/>
        <v>28011926.525916401</v>
      </c>
      <c r="DF156" s="257">
        <f t="shared" si="160"/>
        <v>0</v>
      </c>
      <c r="DG156" s="257">
        <f t="shared" si="161"/>
        <v>31573916.83403369</v>
      </c>
      <c r="DH156" s="258">
        <f t="shared" si="162"/>
        <v>0</v>
      </c>
      <c r="DI156" s="257">
        <f t="shared" si="162"/>
        <v>31573916.83403369</v>
      </c>
      <c r="DJ156" s="257">
        <f t="shared" si="163"/>
        <v>33521326.93634852</v>
      </c>
      <c r="DK156" s="257"/>
      <c r="DL156" s="257">
        <f t="shared" si="164"/>
        <v>0</v>
      </c>
      <c r="DM156" s="257">
        <f t="shared" si="165"/>
        <v>0</v>
      </c>
      <c r="DN156" s="257">
        <f t="shared" si="166"/>
        <v>0</v>
      </c>
      <c r="DO156" s="258">
        <f t="shared" si="167"/>
        <v>0</v>
      </c>
      <c r="DP156" s="258">
        <f t="shared" si="168"/>
        <v>0</v>
      </c>
      <c r="DQ156" s="257">
        <f t="shared" si="169"/>
        <v>0</v>
      </c>
      <c r="DR156" s="257">
        <f t="shared" si="170"/>
        <v>0</v>
      </c>
      <c r="DS156" s="257"/>
      <c r="DT156" s="32" t="str">
        <f t="shared" si="171"/>
        <v>BERTAHAP</v>
      </c>
      <c r="DU156" s="259">
        <f t="shared" si="172"/>
        <v>0</v>
      </c>
      <c r="DV156" s="260">
        <v>2</v>
      </c>
      <c r="DW156" s="261"/>
      <c r="DX156" s="257" t="e">
        <f>IF(DW156&gt;#REF!,"LB","KR")</f>
        <v>#REF!</v>
      </c>
      <c r="DY156" s="261">
        <f t="shared" si="230"/>
        <v>0</v>
      </c>
      <c r="DZ156" s="261">
        <f t="shared" si="230"/>
        <v>0</v>
      </c>
      <c r="EA156" s="261">
        <f t="shared" si="230"/>
        <v>0</v>
      </c>
      <c r="EB156" s="262">
        <f t="shared" si="230"/>
        <v>0</v>
      </c>
      <c r="EC156" s="262">
        <f t="shared" si="230"/>
        <v>0</v>
      </c>
      <c r="ED156" s="261">
        <f t="shared" si="230"/>
        <v>0</v>
      </c>
      <c r="EE156" s="261">
        <f t="shared" si="229"/>
        <v>0</v>
      </c>
      <c r="EF156" s="261">
        <f t="shared" si="190"/>
        <v>0</v>
      </c>
      <c r="EG156" s="51">
        <f t="shared" si="191"/>
        <v>0</v>
      </c>
      <c r="EH156" s="42">
        <f t="shared" si="191"/>
        <v>0</v>
      </c>
      <c r="EI156" s="58">
        <f t="shared" si="173"/>
        <v>0</v>
      </c>
      <c r="EJ156" s="58">
        <f t="shared" si="174"/>
        <v>0</v>
      </c>
      <c r="EK156" s="336">
        <f t="shared" si="175"/>
        <v>0</v>
      </c>
      <c r="EL156" s="131">
        <f t="shared" si="176"/>
        <v>0</v>
      </c>
      <c r="EM156" s="5">
        <f t="shared" si="177"/>
        <v>0</v>
      </c>
      <c r="EN156" s="5">
        <f t="shared" si="178"/>
        <v>0</v>
      </c>
      <c r="EO156" s="266">
        <f t="shared" si="192"/>
        <v>0</v>
      </c>
    </row>
    <row r="157" spans="1:145">
      <c r="A157" s="3">
        <f t="shared" si="179"/>
        <v>118</v>
      </c>
      <c r="B157" s="249">
        <v>10</v>
      </c>
      <c r="C157" s="522"/>
      <c r="D157" s="250" t="s">
        <v>159</v>
      </c>
      <c r="E157" s="285">
        <v>21</v>
      </c>
      <c r="F157" s="252"/>
      <c r="G157" s="40" t="s">
        <v>84</v>
      </c>
      <c r="H157" s="253">
        <f t="shared" si="127"/>
        <v>132</v>
      </c>
      <c r="I157" s="253">
        <f t="shared" si="128"/>
        <v>112</v>
      </c>
      <c r="J157" s="254">
        <f t="shared" si="129"/>
        <v>27506142.120000001</v>
      </c>
      <c r="K157" s="254">
        <f t="shared" si="130"/>
        <v>3</v>
      </c>
      <c r="L157" s="255">
        <f t="shared" si="131"/>
        <v>1.1000000000000001</v>
      </c>
      <c r="M157" s="305">
        <f t="shared" si="235"/>
        <v>1.02</v>
      </c>
      <c r="N157" s="257">
        <f t="shared" si="133"/>
        <v>25789582.782083057</v>
      </c>
      <c r="O157" s="257">
        <f t="shared" si="134"/>
        <v>29068980.357083056</v>
      </c>
      <c r="P157" s="257">
        <f t="shared" si="135"/>
        <v>30861891.458640002</v>
      </c>
      <c r="Q157" s="257">
        <f t="shared" si="136"/>
        <v>32765385.393808544</v>
      </c>
      <c r="R157" s="257">
        <f t="shared" si="180"/>
        <v>36807179.945782706</v>
      </c>
      <c r="S157" s="258">
        <f t="shared" si="137"/>
        <v>30861891.458640002</v>
      </c>
      <c r="T157" s="257">
        <f t="shared" si="137"/>
        <v>32765385.393808544</v>
      </c>
      <c r="U157" s="257">
        <f t="shared" si="138"/>
        <v>34786282.669795632</v>
      </c>
      <c r="V157" s="257">
        <f t="shared" si="181"/>
        <v>41355240.387077093</v>
      </c>
      <c r="W157" s="257"/>
      <c r="X157" s="257">
        <f t="shared" si="139"/>
        <v>2888433271.5933022</v>
      </c>
      <c r="Y157" s="257">
        <f t="shared" si="140"/>
        <v>3255725799.9933023</v>
      </c>
      <c r="Z157" s="257">
        <f t="shared" si="141"/>
        <v>3456531843.3676801</v>
      </c>
      <c r="AA157" s="258">
        <f t="shared" si="182"/>
        <v>3669723164.1065569</v>
      </c>
      <c r="AB157" s="258">
        <f t="shared" si="183"/>
        <v>4122404153.9276628</v>
      </c>
      <c r="AC157" s="258">
        <f t="shared" si="142"/>
        <v>3456531843.3676801</v>
      </c>
      <c r="AD157" s="257">
        <f t="shared" si="143"/>
        <v>3669723164.1065569</v>
      </c>
      <c r="AE157" s="257">
        <f t="shared" si="184"/>
        <v>3896063659.0171108</v>
      </c>
      <c r="AF157" s="257">
        <f t="shared" si="185"/>
        <v>4631786923.3526344</v>
      </c>
      <c r="AG157" s="257"/>
      <c r="AH157" s="32" t="str">
        <f t="shared" si="144"/>
        <v>BERTAHAP</v>
      </c>
      <c r="AI157" s="259">
        <f t="shared" si="145"/>
        <v>0</v>
      </c>
      <c r="AJ157" s="260">
        <v>2</v>
      </c>
      <c r="AK157" s="261"/>
      <c r="AL157" s="257" t="e">
        <f>IF(AK157&gt;#REF!,"LB","KR")</f>
        <v>#REF!</v>
      </c>
      <c r="AM157" s="51">
        <f t="shared" si="146"/>
        <v>3177277000</v>
      </c>
      <c r="AN157" s="51">
        <f t="shared" si="146"/>
        <v>3581299000</v>
      </c>
      <c r="AO157" s="51">
        <f t="shared" si="146"/>
        <v>3802186000</v>
      </c>
      <c r="AP157" s="418">
        <f t="shared" si="146"/>
        <v>4036696000</v>
      </c>
      <c r="AQ157" s="418">
        <f t="shared" si="147"/>
        <v>3802186000</v>
      </c>
      <c r="AR157" s="51">
        <f t="shared" si="147"/>
        <v>4036696000</v>
      </c>
      <c r="AS157" s="51">
        <f t="shared" si="147"/>
        <v>4285671000</v>
      </c>
      <c r="AT157" s="42"/>
      <c r="AU157" s="42"/>
      <c r="AV157" s="297">
        <f t="shared" si="186"/>
        <v>-151283.781659998</v>
      </c>
      <c r="AW157" s="297"/>
      <c r="AX157" s="297"/>
      <c r="AY157" s="297"/>
      <c r="AZ157" s="297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2"/>
      <c r="BR157" s="42"/>
      <c r="BS157" s="42"/>
      <c r="BT157" s="42"/>
      <c r="BU157" s="42"/>
      <c r="BV157" s="42"/>
      <c r="BW157" s="42"/>
      <c r="BX157" s="426">
        <v>34</v>
      </c>
      <c r="BY157" s="429" t="s">
        <v>65</v>
      </c>
      <c r="BZ157" s="424" t="str">
        <f t="shared" ref="BZ157:BZ164" si="240">G193</f>
        <v>2BR-3</v>
      </c>
      <c r="CA157" s="425" t="str">
        <f t="shared" ref="CA157:CA164" si="241">E193</f>
        <v>03</v>
      </c>
      <c r="CB157" s="424">
        <f t="shared" ref="CB157:CC164" si="242">H193</f>
        <v>85</v>
      </c>
      <c r="CC157" s="424">
        <f t="shared" si="242"/>
        <v>74</v>
      </c>
      <c r="CD157" s="424">
        <f t="shared" ref="CD157:CD164" si="243">P193</f>
        <v>30031205.966616005</v>
      </c>
      <c r="CE157" s="424">
        <f t="shared" ref="CE157:CH164" si="244">AM193</f>
        <v>2042768000</v>
      </c>
      <c r="CF157" s="424">
        <f t="shared" si="244"/>
        <v>2302526000</v>
      </c>
      <c r="CG157" s="424">
        <f t="shared" si="244"/>
        <v>2444541000</v>
      </c>
      <c r="CH157" s="424">
        <f t="shared" si="244"/>
        <v>2595315000</v>
      </c>
      <c r="CI157" s="424">
        <f t="shared" ref="CI157:CI164" si="245">AS193</f>
        <v>2755388000</v>
      </c>
      <c r="CJ157" s="42">
        <v>8</v>
      </c>
      <c r="CK157" s="418">
        <f t="shared" si="188"/>
        <v>4285670201.4099474</v>
      </c>
      <c r="CL157" s="42">
        <f t="shared" si="189"/>
        <v>4030318000</v>
      </c>
      <c r="CM157" s="42">
        <f t="shared" si="189"/>
        <v>4278898000</v>
      </c>
      <c r="CN157" s="43">
        <f t="shared" si="148"/>
        <v>60454770</v>
      </c>
      <c r="CO157" s="43">
        <f t="shared" si="149"/>
        <v>42788980</v>
      </c>
      <c r="CP157" s="43">
        <f t="shared" si="150"/>
        <v>95054650</v>
      </c>
      <c r="CQ157" s="43">
        <f t="shared" si="151"/>
        <v>84097833.333333328</v>
      </c>
      <c r="CR157" s="420">
        <f t="shared" si="152"/>
        <v>4542811000</v>
      </c>
      <c r="CT157" s="250" t="s">
        <v>165</v>
      </c>
      <c r="CU157" s="251" t="s">
        <v>35</v>
      </c>
      <c r="CV157" s="252"/>
      <c r="CW157" s="40" t="s">
        <v>42</v>
      </c>
      <c r="CX157" s="253">
        <f t="shared" si="153"/>
        <v>0</v>
      </c>
      <c r="CY157" s="253">
        <f t="shared" si="154"/>
        <v>0</v>
      </c>
      <c r="CZ157" s="254">
        <f t="shared" si="155"/>
        <v>27506142.120000001</v>
      </c>
      <c r="DA157" s="254">
        <f t="shared" si="156"/>
        <v>0</v>
      </c>
      <c r="DB157" s="255">
        <f t="shared" si="157"/>
        <v>0</v>
      </c>
      <c r="DC157" s="305">
        <f t="shared" si="239"/>
        <v>0</v>
      </c>
      <c r="DD157" s="257">
        <f t="shared" si="158"/>
        <v>25789582.782083057</v>
      </c>
      <c r="DE157" s="257">
        <f t="shared" si="159"/>
        <v>29068980.357083056</v>
      </c>
      <c r="DF157" s="257">
        <f t="shared" si="160"/>
        <v>0</v>
      </c>
      <c r="DG157" s="257">
        <f t="shared" si="161"/>
        <v>32765385.393808544</v>
      </c>
      <c r="DH157" s="258">
        <f t="shared" si="162"/>
        <v>0</v>
      </c>
      <c r="DI157" s="257">
        <f t="shared" si="162"/>
        <v>32765385.393808544</v>
      </c>
      <c r="DJ157" s="257">
        <f t="shared" si="163"/>
        <v>34786282.669795632</v>
      </c>
      <c r="DK157" s="257"/>
      <c r="DL157" s="257">
        <f t="shared" si="164"/>
        <v>0</v>
      </c>
      <c r="DM157" s="257">
        <f t="shared" si="165"/>
        <v>0</v>
      </c>
      <c r="DN157" s="257">
        <f t="shared" si="166"/>
        <v>0</v>
      </c>
      <c r="DO157" s="258">
        <f t="shared" si="167"/>
        <v>0</v>
      </c>
      <c r="DP157" s="258">
        <f t="shared" si="168"/>
        <v>0</v>
      </c>
      <c r="DQ157" s="257">
        <f t="shared" si="169"/>
        <v>0</v>
      </c>
      <c r="DR157" s="257">
        <f t="shared" si="170"/>
        <v>0</v>
      </c>
      <c r="DS157" s="257"/>
      <c r="DT157" s="32" t="str">
        <f t="shared" si="171"/>
        <v>BERTAHAP</v>
      </c>
      <c r="DU157" s="259">
        <f t="shared" si="172"/>
        <v>0</v>
      </c>
      <c r="DV157" s="260">
        <v>2</v>
      </c>
      <c r="DW157" s="261"/>
      <c r="DX157" s="257" t="e">
        <f>IF(DW157&gt;#REF!,"LB","KR")</f>
        <v>#REF!</v>
      </c>
      <c r="DY157" s="261">
        <f t="shared" si="230"/>
        <v>0</v>
      </c>
      <c r="DZ157" s="261">
        <f t="shared" si="230"/>
        <v>0</v>
      </c>
      <c r="EA157" s="261">
        <f t="shared" si="230"/>
        <v>0</v>
      </c>
      <c r="EB157" s="262">
        <f t="shared" si="230"/>
        <v>0</v>
      </c>
      <c r="EC157" s="262">
        <f t="shared" si="230"/>
        <v>0</v>
      </c>
      <c r="ED157" s="261">
        <f t="shared" si="230"/>
        <v>0</v>
      </c>
      <c r="EE157" s="261">
        <f t="shared" si="229"/>
        <v>0</v>
      </c>
      <c r="EF157" s="261">
        <f t="shared" si="190"/>
        <v>0</v>
      </c>
      <c r="EG157" s="51">
        <f t="shared" si="191"/>
        <v>0</v>
      </c>
      <c r="EH157" s="42">
        <f t="shared" si="191"/>
        <v>0</v>
      </c>
      <c r="EI157" s="58">
        <f t="shared" si="173"/>
        <v>0</v>
      </c>
      <c r="EJ157" s="58">
        <f t="shared" si="174"/>
        <v>0</v>
      </c>
      <c r="EK157" s="336">
        <f t="shared" si="175"/>
        <v>0</v>
      </c>
      <c r="EL157" s="131">
        <f t="shared" si="176"/>
        <v>0</v>
      </c>
      <c r="EM157" s="5">
        <f t="shared" si="177"/>
        <v>0</v>
      </c>
      <c r="EN157" s="5">
        <f t="shared" si="178"/>
        <v>0</v>
      </c>
      <c r="EO157" s="266">
        <f t="shared" si="192"/>
        <v>0</v>
      </c>
    </row>
    <row r="158" spans="1:145">
      <c r="A158" s="3">
        <f t="shared" si="179"/>
        <v>119</v>
      </c>
      <c r="B158" s="249">
        <v>1</v>
      </c>
      <c r="C158" s="522"/>
      <c r="D158" s="250" t="s">
        <v>163</v>
      </c>
      <c r="E158" s="251" t="s">
        <v>19</v>
      </c>
      <c r="F158" s="252"/>
      <c r="G158" s="40" t="s">
        <v>72</v>
      </c>
      <c r="H158" s="253">
        <f t="shared" si="127"/>
        <v>175</v>
      </c>
      <c r="I158" s="253">
        <f t="shared" si="128"/>
        <v>156</v>
      </c>
      <c r="J158" s="254">
        <f t="shared" si="129"/>
        <v>27506142.120000001</v>
      </c>
      <c r="K158" s="254">
        <f t="shared" si="130"/>
        <v>5</v>
      </c>
      <c r="L158" s="255">
        <f t="shared" si="131"/>
        <v>1.08</v>
      </c>
      <c r="M158" s="256">
        <f t="shared" ref="M158:M167" si="246">SUMIF($AS$4:$AS$22,E158,$AY$4:$AY$22)</f>
        <v>1.01</v>
      </c>
      <c r="N158" s="257">
        <f t="shared" si="133"/>
        <v>25072439.303650804</v>
      </c>
      <c r="O158" s="257">
        <f t="shared" si="134"/>
        <v>28260645.074426204</v>
      </c>
      <c r="P158" s="257">
        <f t="shared" si="135"/>
        <v>30003699.824496005</v>
      </c>
      <c r="Q158" s="257">
        <f t="shared" si="136"/>
        <v>31854262.37751013</v>
      </c>
      <c r="R158" s="257">
        <f t="shared" si="180"/>
        <v>35783664.781514958</v>
      </c>
      <c r="S158" s="258">
        <f t="shared" si="137"/>
        <v>30003699.824496005</v>
      </c>
      <c r="T158" s="257">
        <f t="shared" si="137"/>
        <v>31854262.37751013</v>
      </c>
      <c r="U158" s="257">
        <f t="shared" si="138"/>
        <v>33818963.579512551</v>
      </c>
      <c r="V158" s="257">
        <f t="shared" si="181"/>
        <v>40205255.092891</v>
      </c>
      <c r="W158" s="257"/>
      <c r="X158" s="257">
        <f t="shared" si="139"/>
        <v>3911300531.3695254</v>
      </c>
      <c r="Y158" s="257">
        <f t="shared" si="140"/>
        <v>4408660631.6104879</v>
      </c>
      <c r="Z158" s="257">
        <f t="shared" si="141"/>
        <v>4680577172.621377</v>
      </c>
      <c r="AA158" s="258">
        <f t="shared" si="182"/>
        <v>4969264930.8915806</v>
      </c>
      <c r="AB158" s="258">
        <f t="shared" si="183"/>
        <v>5582251705.9163332</v>
      </c>
      <c r="AC158" s="258">
        <f t="shared" si="142"/>
        <v>4680577172.621377</v>
      </c>
      <c r="AD158" s="257">
        <f t="shared" si="143"/>
        <v>4969264930.8915806</v>
      </c>
      <c r="AE158" s="257">
        <f t="shared" si="184"/>
        <v>5275758318.4039583</v>
      </c>
      <c r="AF158" s="257">
        <f t="shared" si="185"/>
        <v>6272019794.4909964</v>
      </c>
      <c r="AG158" s="257"/>
      <c r="AH158" s="32" t="str">
        <f t="shared" si="144"/>
        <v>BERTAHAP</v>
      </c>
      <c r="AI158" s="259">
        <f t="shared" si="145"/>
        <v>0</v>
      </c>
      <c r="AJ158" s="260">
        <v>2</v>
      </c>
      <c r="AK158" s="261"/>
      <c r="AL158" s="257" t="e">
        <f>IF(AK158&gt;#REF!,"LB","KR")</f>
        <v>#REF!</v>
      </c>
      <c r="AM158" s="51">
        <f t="shared" si="146"/>
        <v>4302431000</v>
      </c>
      <c r="AN158" s="51">
        <f t="shared" si="146"/>
        <v>4849527000</v>
      </c>
      <c r="AO158" s="51">
        <f t="shared" si="146"/>
        <v>5148635000</v>
      </c>
      <c r="AP158" s="418">
        <f t="shared" si="146"/>
        <v>5466192000</v>
      </c>
      <c r="AQ158" s="418">
        <f t="shared" si="147"/>
        <v>5148635000</v>
      </c>
      <c r="AR158" s="51">
        <f t="shared" si="147"/>
        <v>5466192000</v>
      </c>
      <c r="AS158" s="51">
        <f t="shared" si="147"/>
        <v>5803335000</v>
      </c>
      <c r="AT158" s="42"/>
      <c r="AU158" s="42"/>
      <c r="AV158" s="297">
        <f t="shared" si="186"/>
        <v>-1009475.415803995</v>
      </c>
      <c r="AW158" s="297"/>
      <c r="AX158" s="297"/>
      <c r="AY158" s="297"/>
      <c r="AZ158" s="297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6"/>
      <c r="BY158" s="429"/>
      <c r="BZ158" s="424" t="str">
        <f t="shared" si="240"/>
        <v>2BR-5</v>
      </c>
      <c r="CA158" s="425" t="str">
        <f t="shared" si="241"/>
        <v>05</v>
      </c>
      <c r="CB158" s="424">
        <f t="shared" si="242"/>
        <v>85</v>
      </c>
      <c r="CC158" s="424">
        <f t="shared" si="242"/>
        <v>74</v>
      </c>
      <c r="CD158" s="424">
        <f t="shared" si="243"/>
        <v>30031205.966616005</v>
      </c>
      <c r="CE158" s="424">
        <f t="shared" si="244"/>
        <v>2042768000</v>
      </c>
      <c r="CF158" s="424">
        <f t="shared" si="244"/>
        <v>2302526000</v>
      </c>
      <c r="CG158" s="424">
        <f t="shared" si="244"/>
        <v>2444541000</v>
      </c>
      <c r="CH158" s="424">
        <f t="shared" si="244"/>
        <v>2595315000</v>
      </c>
      <c r="CI158" s="424">
        <f t="shared" si="245"/>
        <v>2755388000</v>
      </c>
      <c r="CJ158" s="42"/>
      <c r="CK158" s="418">
        <f t="shared" si="188"/>
        <v>5803334253.9506178</v>
      </c>
      <c r="CL158" s="42">
        <f t="shared" si="189"/>
        <v>5457554000</v>
      </c>
      <c r="CM158" s="42">
        <f t="shared" si="189"/>
        <v>5794164000</v>
      </c>
      <c r="CN158" s="43">
        <f t="shared" si="148"/>
        <v>81863310</v>
      </c>
      <c r="CO158" s="43">
        <f t="shared" si="149"/>
        <v>57941640</v>
      </c>
      <c r="CP158" s="43">
        <f t="shared" si="150"/>
        <v>128715875</v>
      </c>
      <c r="CQ158" s="43">
        <f t="shared" si="151"/>
        <v>113879000</v>
      </c>
      <c r="CR158" s="420">
        <f t="shared" si="152"/>
        <v>6151535000</v>
      </c>
      <c r="CT158" s="250" t="s">
        <v>165</v>
      </c>
      <c r="CU158" s="251" t="s">
        <v>41</v>
      </c>
      <c r="CV158" s="252"/>
      <c r="CW158" s="40" t="s">
        <v>45</v>
      </c>
      <c r="CX158" s="253">
        <f t="shared" si="153"/>
        <v>0</v>
      </c>
      <c r="CY158" s="253">
        <f t="shared" si="154"/>
        <v>0</v>
      </c>
      <c r="CZ158" s="254">
        <f t="shared" si="155"/>
        <v>27506142.120000001</v>
      </c>
      <c r="DA158" s="254">
        <f t="shared" si="156"/>
        <v>0</v>
      </c>
      <c r="DB158" s="255">
        <f t="shared" si="157"/>
        <v>0</v>
      </c>
      <c r="DC158" s="305">
        <f t="shared" si="239"/>
        <v>0</v>
      </c>
      <c r="DD158" s="257">
        <f t="shared" si="158"/>
        <v>25072439.303650804</v>
      </c>
      <c r="DE158" s="257">
        <f t="shared" si="159"/>
        <v>28260645.074426204</v>
      </c>
      <c r="DF158" s="257">
        <f t="shared" si="160"/>
        <v>0</v>
      </c>
      <c r="DG158" s="257">
        <f t="shared" si="161"/>
        <v>31854262.37751013</v>
      </c>
      <c r="DH158" s="258">
        <f t="shared" si="162"/>
        <v>0</v>
      </c>
      <c r="DI158" s="257">
        <f t="shared" si="162"/>
        <v>31854262.37751013</v>
      </c>
      <c r="DJ158" s="257">
        <f t="shared" si="163"/>
        <v>33818963.579512551</v>
      </c>
      <c r="DK158" s="257"/>
      <c r="DL158" s="257">
        <f t="shared" si="164"/>
        <v>0</v>
      </c>
      <c r="DM158" s="257">
        <f t="shared" si="165"/>
        <v>0</v>
      </c>
      <c r="DN158" s="257">
        <f t="shared" si="166"/>
        <v>0</v>
      </c>
      <c r="DO158" s="258">
        <f t="shared" si="167"/>
        <v>0</v>
      </c>
      <c r="DP158" s="258">
        <f t="shared" si="168"/>
        <v>0</v>
      </c>
      <c r="DQ158" s="257">
        <f t="shared" si="169"/>
        <v>0</v>
      </c>
      <c r="DR158" s="257">
        <f t="shared" si="170"/>
        <v>0</v>
      </c>
      <c r="DS158" s="257"/>
      <c r="DT158" s="32" t="str">
        <f t="shared" si="171"/>
        <v>BERTAHAP</v>
      </c>
      <c r="DU158" s="259">
        <f t="shared" si="172"/>
        <v>0</v>
      </c>
      <c r="DV158" s="260">
        <v>2</v>
      </c>
      <c r="DW158" s="261"/>
      <c r="DX158" s="257" t="e">
        <f>IF(DW158&gt;#REF!,"LB","KR")</f>
        <v>#REF!</v>
      </c>
      <c r="DY158" s="261">
        <f t="shared" si="230"/>
        <v>0</v>
      </c>
      <c r="DZ158" s="261">
        <f t="shared" si="230"/>
        <v>0</v>
      </c>
      <c r="EA158" s="261">
        <f t="shared" si="230"/>
        <v>0</v>
      </c>
      <c r="EB158" s="262">
        <f t="shared" si="230"/>
        <v>0</v>
      </c>
      <c r="EC158" s="262">
        <f t="shared" si="230"/>
        <v>0</v>
      </c>
      <c r="ED158" s="261">
        <f t="shared" si="230"/>
        <v>0</v>
      </c>
      <c r="EE158" s="261">
        <f t="shared" si="229"/>
        <v>0</v>
      </c>
      <c r="EF158" s="261">
        <f t="shared" si="190"/>
        <v>0</v>
      </c>
      <c r="EG158" s="51">
        <f t="shared" si="191"/>
        <v>0</v>
      </c>
      <c r="EH158" s="42">
        <f t="shared" si="191"/>
        <v>0</v>
      </c>
      <c r="EI158" s="58">
        <f t="shared" si="173"/>
        <v>0</v>
      </c>
      <c r="EJ158" s="58">
        <f t="shared" si="174"/>
        <v>0</v>
      </c>
      <c r="EK158" s="336">
        <f t="shared" si="175"/>
        <v>0</v>
      </c>
      <c r="EL158" s="131">
        <f t="shared" si="176"/>
        <v>0</v>
      </c>
      <c r="EM158" s="5">
        <f t="shared" si="177"/>
        <v>0</v>
      </c>
      <c r="EN158" s="5">
        <f t="shared" si="178"/>
        <v>0</v>
      </c>
      <c r="EO158" s="266">
        <f t="shared" si="192"/>
        <v>0</v>
      </c>
    </row>
    <row r="159" spans="1:145">
      <c r="A159" s="3">
        <f t="shared" si="179"/>
        <v>120</v>
      </c>
      <c r="B159" s="249">
        <v>2</v>
      </c>
      <c r="C159" s="522"/>
      <c r="D159" s="250" t="s">
        <v>163</v>
      </c>
      <c r="E159" s="251" t="s">
        <v>29</v>
      </c>
      <c r="F159" s="252"/>
      <c r="G159" s="40" t="s">
        <v>74</v>
      </c>
      <c r="H159" s="253">
        <f t="shared" si="127"/>
        <v>85</v>
      </c>
      <c r="I159" s="253">
        <f t="shared" si="128"/>
        <v>74</v>
      </c>
      <c r="J159" s="254">
        <f t="shared" si="129"/>
        <v>27506142.120000001</v>
      </c>
      <c r="K159" s="254">
        <f t="shared" si="130"/>
        <v>1</v>
      </c>
      <c r="L159" s="255">
        <f t="shared" si="131"/>
        <v>1.06</v>
      </c>
      <c r="M159" s="256">
        <f t="shared" si="246"/>
        <v>1.01</v>
      </c>
      <c r="N159" s="257">
        <f t="shared" si="133"/>
        <v>24608134.872101717</v>
      </c>
      <c r="O159" s="257">
        <f t="shared" si="134"/>
        <v>27737299.795270164</v>
      </c>
      <c r="P159" s="257">
        <f t="shared" si="135"/>
        <v>29448075.753672004</v>
      </c>
      <c r="Q159" s="257">
        <f t="shared" si="136"/>
        <v>31264368.62977846</v>
      </c>
      <c r="R159" s="257">
        <f t="shared" si="180"/>
        <v>35121004.32259801</v>
      </c>
      <c r="S159" s="258">
        <f t="shared" si="137"/>
        <v>29448075.753672004</v>
      </c>
      <c r="T159" s="257">
        <f t="shared" si="137"/>
        <v>31264368.62977846</v>
      </c>
      <c r="U159" s="257">
        <f t="shared" si="138"/>
        <v>33192686.476188242</v>
      </c>
      <c r="V159" s="257">
        <f t="shared" si="181"/>
        <v>39460713.331911534</v>
      </c>
      <c r="W159" s="257"/>
      <c r="X159" s="257">
        <f t="shared" si="139"/>
        <v>1821001980.535527</v>
      </c>
      <c r="Y159" s="257">
        <f t="shared" si="140"/>
        <v>2052560184.849992</v>
      </c>
      <c r="Z159" s="257">
        <f t="shared" si="141"/>
        <v>2179157605.7717285</v>
      </c>
      <c r="AA159" s="258">
        <f t="shared" si="182"/>
        <v>2313563278.6036062</v>
      </c>
      <c r="AB159" s="258">
        <f t="shared" si="183"/>
        <v>2598954319.8722529</v>
      </c>
      <c r="AC159" s="258">
        <f t="shared" si="142"/>
        <v>2179157605.7717285</v>
      </c>
      <c r="AD159" s="257">
        <f t="shared" si="143"/>
        <v>2313563278.6036062</v>
      </c>
      <c r="AE159" s="257">
        <f t="shared" si="184"/>
        <v>2456258799.2379298</v>
      </c>
      <c r="AF159" s="257">
        <f t="shared" si="185"/>
        <v>2920092786.5614533</v>
      </c>
      <c r="AG159" s="257"/>
      <c r="AH159" s="32" t="str">
        <f t="shared" si="144"/>
        <v>BERTAHAP</v>
      </c>
      <c r="AI159" s="259">
        <f t="shared" si="145"/>
        <v>0</v>
      </c>
      <c r="AJ159" s="260">
        <v>2</v>
      </c>
      <c r="AK159" s="261"/>
      <c r="AL159" s="257" t="e">
        <f>IF(AK159&gt;#REF!,"LB","KR")</f>
        <v>#REF!</v>
      </c>
      <c r="AM159" s="51">
        <f t="shared" si="146"/>
        <v>2003103000</v>
      </c>
      <c r="AN159" s="51">
        <f t="shared" si="146"/>
        <v>2257817000</v>
      </c>
      <c r="AO159" s="51">
        <f t="shared" si="146"/>
        <v>2397074000</v>
      </c>
      <c r="AP159" s="418">
        <f t="shared" si="146"/>
        <v>2544920000</v>
      </c>
      <c r="AQ159" s="418">
        <f t="shared" si="147"/>
        <v>2397074000</v>
      </c>
      <c r="AR159" s="51">
        <f t="shared" si="147"/>
        <v>2544920000</v>
      </c>
      <c r="AS159" s="51">
        <f t="shared" si="147"/>
        <v>2701885000</v>
      </c>
      <c r="AT159" s="42"/>
      <c r="AU159" s="42"/>
      <c r="AV159" s="297">
        <f t="shared" si="186"/>
        <v>-1565099.486627996</v>
      </c>
      <c r="AW159" s="297"/>
      <c r="AX159" s="297"/>
      <c r="AY159" s="297"/>
      <c r="AZ159" s="297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/>
      <c r="BW159" s="42"/>
      <c r="BX159" s="426"/>
      <c r="BY159" s="424"/>
      <c r="BZ159" s="424" t="str">
        <f t="shared" si="240"/>
        <v>2BR-7</v>
      </c>
      <c r="CA159" s="425" t="str">
        <f t="shared" si="241"/>
        <v>07</v>
      </c>
      <c r="CB159" s="424">
        <f t="shared" si="242"/>
        <v>101</v>
      </c>
      <c r="CC159" s="424">
        <f t="shared" si="242"/>
        <v>90</v>
      </c>
      <c r="CD159" s="424">
        <f t="shared" si="243"/>
        <v>30031205.966616005</v>
      </c>
      <c r="CE159" s="424">
        <f t="shared" si="244"/>
        <v>2484448000</v>
      </c>
      <c r="CF159" s="424">
        <f t="shared" si="244"/>
        <v>2800369000</v>
      </c>
      <c r="CG159" s="424">
        <f t="shared" si="244"/>
        <v>2973090000</v>
      </c>
      <c r="CH159" s="424">
        <f t="shared" si="244"/>
        <v>3156464000</v>
      </c>
      <c r="CI159" s="424">
        <f t="shared" si="245"/>
        <v>3351147000</v>
      </c>
      <c r="CJ159" s="42"/>
      <c r="CK159" s="418">
        <f t="shared" si="188"/>
        <v>2701884860.5325255</v>
      </c>
      <c r="CL159" s="42">
        <f t="shared" si="189"/>
        <v>2540899000</v>
      </c>
      <c r="CM159" s="42">
        <f t="shared" si="189"/>
        <v>2697616000</v>
      </c>
      <c r="CN159" s="43">
        <f t="shared" si="148"/>
        <v>38113485</v>
      </c>
      <c r="CO159" s="43">
        <f t="shared" si="149"/>
        <v>26976160</v>
      </c>
      <c r="CP159" s="43">
        <f t="shared" si="150"/>
        <v>59926850</v>
      </c>
      <c r="CQ159" s="43">
        <f t="shared" si="151"/>
        <v>53019166.666666664</v>
      </c>
      <c r="CR159" s="420">
        <f t="shared" si="152"/>
        <v>2863999000</v>
      </c>
      <c r="CT159" s="250" t="s">
        <v>165</v>
      </c>
      <c r="CU159" s="251">
        <v>10</v>
      </c>
      <c r="CV159" s="252"/>
      <c r="CW159" s="40" t="s">
        <v>48</v>
      </c>
      <c r="CX159" s="253">
        <f t="shared" si="153"/>
        <v>0</v>
      </c>
      <c r="CY159" s="253">
        <f t="shared" si="154"/>
        <v>0</v>
      </c>
      <c r="CZ159" s="254">
        <f t="shared" si="155"/>
        <v>27506142.120000001</v>
      </c>
      <c r="DA159" s="254">
        <f t="shared" si="156"/>
        <v>0</v>
      </c>
      <c r="DB159" s="255">
        <f t="shared" si="157"/>
        <v>0</v>
      </c>
      <c r="DC159" s="305">
        <f t="shared" si="239"/>
        <v>0</v>
      </c>
      <c r="DD159" s="257">
        <f t="shared" si="158"/>
        <v>24608134.872101717</v>
      </c>
      <c r="DE159" s="257">
        <f t="shared" si="159"/>
        <v>27737299.795270164</v>
      </c>
      <c r="DF159" s="257">
        <f t="shared" si="160"/>
        <v>0</v>
      </c>
      <c r="DG159" s="257">
        <f t="shared" si="161"/>
        <v>31264368.62977846</v>
      </c>
      <c r="DH159" s="258">
        <f t="shared" si="162"/>
        <v>0</v>
      </c>
      <c r="DI159" s="257">
        <f t="shared" si="162"/>
        <v>31264368.62977846</v>
      </c>
      <c r="DJ159" s="257">
        <f t="shared" si="163"/>
        <v>33192686.476188242</v>
      </c>
      <c r="DK159" s="257"/>
      <c r="DL159" s="257">
        <f t="shared" si="164"/>
        <v>0</v>
      </c>
      <c r="DM159" s="257">
        <f t="shared" si="165"/>
        <v>0</v>
      </c>
      <c r="DN159" s="257">
        <f t="shared" si="166"/>
        <v>0</v>
      </c>
      <c r="DO159" s="258">
        <f t="shared" si="167"/>
        <v>0</v>
      </c>
      <c r="DP159" s="258">
        <f t="shared" si="168"/>
        <v>0</v>
      </c>
      <c r="DQ159" s="257">
        <f t="shared" si="169"/>
        <v>0</v>
      </c>
      <c r="DR159" s="257">
        <f t="shared" si="170"/>
        <v>0</v>
      </c>
      <c r="DS159" s="257"/>
      <c r="DT159" s="32" t="str">
        <f t="shared" si="171"/>
        <v>BERTAHAP</v>
      </c>
      <c r="DU159" s="259">
        <f t="shared" si="172"/>
        <v>0</v>
      </c>
      <c r="DV159" s="260">
        <v>2</v>
      </c>
      <c r="DW159" s="261"/>
      <c r="DX159" s="257" t="e">
        <f>IF(DW159&gt;#REF!,"LB","KR")</f>
        <v>#REF!</v>
      </c>
      <c r="DY159" s="261">
        <f t="shared" si="230"/>
        <v>0</v>
      </c>
      <c r="DZ159" s="261">
        <f t="shared" si="230"/>
        <v>0</v>
      </c>
      <c r="EA159" s="261">
        <f t="shared" si="230"/>
        <v>0</v>
      </c>
      <c r="EB159" s="262">
        <f t="shared" si="230"/>
        <v>0</v>
      </c>
      <c r="EC159" s="262">
        <f t="shared" si="230"/>
        <v>0</v>
      </c>
      <c r="ED159" s="261">
        <f t="shared" si="230"/>
        <v>0</v>
      </c>
      <c r="EE159" s="261">
        <f t="shared" si="229"/>
        <v>0</v>
      </c>
      <c r="EF159" s="261">
        <f t="shared" si="190"/>
        <v>0</v>
      </c>
      <c r="EG159" s="51">
        <f t="shared" si="191"/>
        <v>0</v>
      </c>
      <c r="EH159" s="42">
        <f t="shared" si="191"/>
        <v>0</v>
      </c>
      <c r="EI159" s="58">
        <f t="shared" si="173"/>
        <v>0</v>
      </c>
      <c r="EJ159" s="58">
        <f t="shared" si="174"/>
        <v>0</v>
      </c>
      <c r="EK159" s="336">
        <f t="shared" si="175"/>
        <v>0</v>
      </c>
      <c r="EL159" s="131">
        <f t="shared" si="176"/>
        <v>0</v>
      </c>
      <c r="EM159" s="5">
        <f t="shared" si="177"/>
        <v>0</v>
      </c>
      <c r="EN159" s="5">
        <f t="shared" si="178"/>
        <v>0</v>
      </c>
      <c r="EO159" s="266">
        <f t="shared" si="192"/>
        <v>0</v>
      </c>
    </row>
    <row r="160" spans="1:145">
      <c r="A160" s="3">
        <f t="shared" si="179"/>
        <v>121</v>
      </c>
      <c r="B160" s="249">
        <v>3</v>
      </c>
      <c r="C160" s="522"/>
      <c r="D160" s="250" t="s">
        <v>163</v>
      </c>
      <c r="E160" s="251" t="s">
        <v>32</v>
      </c>
      <c r="F160" s="252"/>
      <c r="G160" s="40" t="s">
        <v>56</v>
      </c>
      <c r="H160" s="253">
        <f t="shared" si="127"/>
        <v>85</v>
      </c>
      <c r="I160" s="253">
        <f t="shared" si="128"/>
        <v>74</v>
      </c>
      <c r="J160" s="254">
        <f t="shared" si="129"/>
        <v>27506142.120000001</v>
      </c>
      <c r="K160" s="254">
        <f t="shared" si="130"/>
        <v>1</v>
      </c>
      <c r="L160" s="255">
        <f t="shared" si="131"/>
        <v>1.06</v>
      </c>
      <c r="M160" s="256">
        <f t="shared" si="246"/>
        <v>1.01</v>
      </c>
      <c r="N160" s="257">
        <f t="shared" si="133"/>
        <v>24608134.872101717</v>
      </c>
      <c r="O160" s="257">
        <f t="shared" si="134"/>
        <v>27737299.795270164</v>
      </c>
      <c r="P160" s="257">
        <f t="shared" si="135"/>
        <v>29448075.753672004</v>
      </c>
      <c r="Q160" s="257">
        <f t="shared" si="136"/>
        <v>31264368.62977846</v>
      </c>
      <c r="R160" s="257">
        <f t="shared" si="180"/>
        <v>35121004.32259801</v>
      </c>
      <c r="S160" s="258">
        <f t="shared" si="137"/>
        <v>29448075.753672004</v>
      </c>
      <c r="T160" s="257">
        <f t="shared" si="137"/>
        <v>31264368.62977846</v>
      </c>
      <c r="U160" s="257">
        <f t="shared" si="138"/>
        <v>33192686.476188242</v>
      </c>
      <c r="V160" s="257">
        <f t="shared" si="181"/>
        <v>39460713.331911534</v>
      </c>
      <c r="W160" s="257"/>
      <c r="X160" s="257">
        <f t="shared" si="139"/>
        <v>1821001980.535527</v>
      </c>
      <c r="Y160" s="257">
        <f t="shared" si="140"/>
        <v>2052560184.849992</v>
      </c>
      <c r="Z160" s="257">
        <f t="shared" si="141"/>
        <v>2179157605.7717285</v>
      </c>
      <c r="AA160" s="258">
        <f t="shared" si="182"/>
        <v>2313563278.6036062</v>
      </c>
      <c r="AB160" s="258">
        <f t="shared" si="183"/>
        <v>2598954319.8722529</v>
      </c>
      <c r="AC160" s="258">
        <f t="shared" si="142"/>
        <v>2179157605.7717285</v>
      </c>
      <c r="AD160" s="257">
        <f t="shared" si="143"/>
        <v>2313563278.6036062</v>
      </c>
      <c r="AE160" s="257">
        <f t="shared" si="184"/>
        <v>2456258799.2379298</v>
      </c>
      <c r="AF160" s="257">
        <f t="shared" si="185"/>
        <v>2920092786.5614533</v>
      </c>
      <c r="AG160" s="257"/>
      <c r="AH160" s="32" t="str">
        <f t="shared" si="144"/>
        <v>BERTAHAP</v>
      </c>
      <c r="AI160" s="259">
        <f t="shared" si="145"/>
        <v>0</v>
      </c>
      <c r="AJ160" s="260">
        <v>2</v>
      </c>
      <c r="AK160" s="261"/>
      <c r="AL160" s="257" t="e">
        <f>IF(AK160&gt;#REF!,"LB","KR")</f>
        <v>#REF!</v>
      </c>
      <c r="AM160" s="51">
        <f t="shared" si="146"/>
        <v>2003103000</v>
      </c>
      <c r="AN160" s="51">
        <f t="shared" si="146"/>
        <v>2257817000</v>
      </c>
      <c r="AO160" s="51">
        <f t="shared" si="146"/>
        <v>2397074000</v>
      </c>
      <c r="AP160" s="418">
        <f t="shared" si="146"/>
        <v>2544920000</v>
      </c>
      <c r="AQ160" s="418">
        <f t="shared" si="147"/>
        <v>2397074000</v>
      </c>
      <c r="AR160" s="51">
        <f t="shared" si="147"/>
        <v>2544920000</v>
      </c>
      <c r="AS160" s="51">
        <f t="shared" si="147"/>
        <v>2701885000</v>
      </c>
      <c r="AT160" s="42"/>
      <c r="AU160" s="42"/>
      <c r="AV160" s="297">
        <f t="shared" si="186"/>
        <v>-1565099.486627996</v>
      </c>
      <c r="AW160" s="297"/>
      <c r="AX160" s="297"/>
      <c r="AY160" s="297"/>
      <c r="AZ160" s="297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"/>
      <c r="BX160" s="426"/>
      <c r="BY160" s="424"/>
      <c r="BZ160" s="424" t="str">
        <f t="shared" si="240"/>
        <v>2BR-9</v>
      </c>
      <c r="CA160" s="425" t="str">
        <f t="shared" si="241"/>
        <v>09</v>
      </c>
      <c r="CB160" s="424">
        <f t="shared" si="242"/>
        <v>101</v>
      </c>
      <c r="CC160" s="424">
        <f t="shared" si="242"/>
        <v>90</v>
      </c>
      <c r="CD160" s="424">
        <f t="shared" si="243"/>
        <v>30031205.966616005</v>
      </c>
      <c r="CE160" s="424">
        <f t="shared" si="244"/>
        <v>2484448000</v>
      </c>
      <c r="CF160" s="424">
        <f t="shared" si="244"/>
        <v>2800369000</v>
      </c>
      <c r="CG160" s="424">
        <f t="shared" si="244"/>
        <v>2973090000</v>
      </c>
      <c r="CH160" s="424">
        <f t="shared" si="244"/>
        <v>3156464000</v>
      </c>
      <c r="CI160" s="424">
        <f t="shared" si="245"/>
        <v>3351147000</v>
      </c>
      <c r="CJ160" s="42"/>
      <c r="CK160" s="418">
        <f t="shared" si="188"/>
        <v>2701884860.5325255</v>
      </c>
      <c r="CL160" s="42">
        <f t="shared" si="189"/>
        <v>2540899000</v>
      </c>
      <c r="CM160" s="42">
        <f t="shared" si="189"/>
        <v>2697616000</v>
      </c>
      <c r="CN160" s="43">
        <f t="shared" si="148"/>
        <v>38113485</v>
      </c>
      <c r="CO160" s="43">
        <f t="shared" si="149"/>
        <v>26976160</v>
      </c>
      <c r="CP160" s="43">
        <f t="shared" si="150"/>
        <v>59926850</v>
      </c>
      <c r="CQ160" s="43">
        <f t="shared" si="151"/>
        <v>53019166.666666664</v>
      </c>
      <c r="CR160" s="420">
        <f t="shared" si="152"/>
        <v>2863999000</v>
      </c>
      <c r="CT160" s="250" t="s">
        <v>165</v>
      </c>
      <c r="CU160" s="285">
        <v>12</v>
      </c>
      <c r="CV160" s="252"/>
      <c r="CW160" s="40" t="s">
        <v>50</v>
      </c>
      <c r="CX160" s="253">
        <f t="shared" si="153"/>
        <v>0</v>
      </c>
      <c r="CY160" s="253">
        <f t="shared" si="154"/>
        <v>0</v>
      </c>
      <c r="CZ160" s="254">
        <f t="shared" si="155"/>
        <v>27506142.120000001</v>
      </c>
      <c r="DA160" s="254">
        <f t="shared" si="156"/>
        <v>0</v>
      </c>
      <c r="DB160" s="255">
        <f t="shared" si="157"/>
        <v>0</v>
      </c>
      <c r="DC160" s="305">
        <f t="shared" si="239"/>
        <v>0</v>
      </c>
      <c r="DD160" s="257">
        <f t="shared" si="158"/>
        <v>24608134.872101717</v>
      </c>
      <c r="DE160" s="257">
        <f t="shared" si="159"/>
        <v>27737299.795270164</v>
      </c>
      <c r="DF160" s="257">
        <f t="shared" si="160"/>
        <v>0</v>
      </c>
      <c r="DG160" s="257">
        <f t="shared" si="161"/>
        <v>31264368.62977846</v>
      </c>
      <c r="DH160" s="258">
        <f t="shared" si="162"/>
        <v>0</v>
      </c>
      <c r="DI160" s="257">
        <f t="shared" si="162"/>
        <v>31264368.62977846</v>
      </c>
      <c r="DJ160" s="257">
        <f t="shared" si="163"/>
        <v>33192686.476188242</v>
      </c>
      <c r="DK160" s="257"/>
      <c r="DL160" s="257">
        <f t="shared" si="164"/>
        <v>0</v>
      </c>
      <c r="DM160" s="257">
        <f t="shared" si="165"/>
        <v>0</v>
      </c>
      <c r="DN160" s="257">
        <f t="shared" si="166"/>
        <v>0</v>
      </c>
      <c r="DO160" s="258">
        <f t="shared" si="167"/>
        <v>0</v>
      </c>
      <c r="DP160" s="258">
        <f t="shared" si="168"/>
        <v>0</v>
      </c>
      <c r="DQ160" s="257">
        <f t="shared" si="169"/>
        <v>0</v>
      </c>
      <c r="DR160" s="257">
        <f t="shared" si="170"/>
        <v>0</v>
      </c>
      <c r="DS160" s="257"/>
      <c r="DT160" s="32" t="str">
        <f t="shared" si="171"/>
        <v>BERTAHAP</v>
      </c>
      <c r="DU160" s="259">
        <f t="shared" si="172"/>
        <v>0</v>
      </c>
      <c r="DV160" s="260">
        <v>2</v>
      </c>
      <c r="DW160" s="261"/>
      <c r="DX160" s="257" t="e">
        <f>IF(DW160&gt;#REF!,"LB","KR")</f>
        <v>#REF!</v>
      </c>
      <c r="DY160" s="261">
        <f t="shared" si="230"/>
        <v>0</v>
      </c>
      <c r="DZ160" s="261">
        <f t="shared" si="230"/>
        <v>0</v>
      </c>
      <c r="EA160" s="261">
        <f t="shared" si="230"/>
        <v>0</v>
      </c>
      <c r="EB160" s="262">
        <f t="shared" si="230"/>
        <v>0</v>
      </c>
      <c r="EC160" s="262">
        <f t="shared" si="230"/>
        <v>0</v>
      </c>
      <c r="ED160" s="261">
        <f t="shared" si="230"/>
        <v>0</v>
      </c>
      <c r="EE160" s="261">
        <f t="shared" si="229"/>
        <v>0</v>
      </c>
      <c r="EF160" s="261">
        <f t="shared" si="190"/>
        <v>0</v>
      </c>
      <c r="EG160" s="51">
        <f t="shared" si="191"/>
        <v>0</v>
      </c>
      <c r="EH160" s="42">
        <f t="shared" si="191"/>
        <v>0</v>
      </c>
      <c r="EI160" s="58">
        <f t="shared" si="173"/>
        <v>0</v>
      </c>
      <c r="EJ160" s="58">
        <f t="shared" si="174"/>
        <v>0</v>
      </c>
      <c r="EK160" s="336">
        <f t="shared" si="175"/>
        <v>0</v>
      </c>
      <c r="EL160" s="131">
        <f t="shared" si="176"/>
        <v>0</v>
      </c>
      <c r="EM160" s="5">
        <f t="shared" si="177"/>
        <v>0</v>
      </c>
      <c r="EN160" s="5">
        <f t="shared" si="178"/>
        <v>0</v>
      </c>
      <c r="EO160" s="266">
        <f t="shared" si="192"/>
        <v>0</v>
      </c>
    </row>
    <row r="161" spans="1:145">
      <c r="A161" s="3">
        <f t="shared" si="179"/>
        <v>122</v>
      </c>
      <c r="B161" s="249">
        <v>4</v>
      </c>
      <c r="C161" s="522"/>
      <c r="D161" s="250" t="s">
        <v>163</v>
      </c>
      <c r="E161" s="251" t="s">
        <v>38</v>
      </c>
      <c r="F161" s="252"/>
      <c r="G161" s="40" t="s">
        <v>58</v>
      </c>
      <c r="H161" s="253">
        <f t="shared" si="127"/>
        <v>101</v>
      </c>
      <c r="I161" s="253">
        <f t="shared" si="128"/>
        <v>90</v>
      </c>
      <c r="J161" s="254">
        <f t="shared" si="129"/>
        <v>27506142.120000001</v>
      </c>
      <c r="K161" s="254">
        <f t="shared" si="130"/>
        <v>1</v>
      </c>
      <c r="L161" s="255">
        <f t="shared" si="131"/>
        <v>1.06</v>
      </c>
      <c r="M161" s="256">
        <f t="shared" si="246"/>
        <v>1.01</v>
      </c>
      <c r="N161" s="257">
        <f t="shared" si="133"/>
        <v>24608134.872101717</v>
      </c>
      <c r="O161" s="257">
        <f t="shared" si="134"/>
        <v>27737299.795270164</v>
      </c>
      <c r="P161" s="257">
        <f t="shared" si="135"/>
        <v>29448075.753672004</v>
      </c>
      <c r="Q161" s="257">
        <f t="shared" si="136"/>
        <v>31264368.62977846</v>
      </c>
      <c r="R161" s="257">
        <f t="shared" si="180"/>
        <v>35121004.32259801</v>
      </c>
      <c r="S161" s="258">
        <f t="shared" si="137"/>
        <v>29448075.753672004</v>
      </c>
      <c r="T161" s="257">
        <f t="shared" si="137"/>
        <v>31264368.62977846</v>
      </c>
      <c r="U161" s="257">
        <f t="shared" si="138"/>
        <v>33192686.476188242</v>
      </c>
      <c r="V161" s="257">
        <f t="shared" si="181"/>
        <v>39460713.331911534</v>
      </c>
      <c r="W161" s="257"/>
      <c r="X161" s="257">
        <f t="shared" si="139"/>
        <v>2214732138.4891543</v>
      </c>
      <c r="Y161" s="257">
        <f t="shared" si="140"/>
        <v>2496356981.5743146</v>
      </c>
      <c r="Z161" s="257">
        <f t="shared" si="141"/>
        <v>2650326817.8304806</v>
      </c>
      <c r="AA161" s="258">
        <f t="shared" si="182"/>
        <v>2813793176.6800613</v>
      </c>
      <c r="AB161" s="258">
        <f t="shared" si="183"/>
        <v>3160890389.0338211</v>
      </c>
      <c r="AC161" s="258">
        <f t="shared" si="142"/>
        <v>2650326817.8304806</v>
      </c>
      <c r="AD161" s="257">
        <f t="shared" si="143"/>
        <v>2813793176.6800613</v>
      </c>
      <c r="AE161" s="257">
        <f t="shared" si="184"/>
        <v>2987341782.8569417</v>
      </c>
      <c r="AF161" s="257">
        <f t="shared" si="185"/>
        <v>3551464199.8720379</v>
      </c>
      <c r="AG161" s="257"/>
      <c r="AH161" s="32" t="str">
        <f t="shared" si="144"/>
        <v>BERTAHAP</v>
      </c>
      <c r="AI161" s="259">
        <f t="shared" si="145"/>
        <v>0</v>
      </c>
      <c r="AJ161" s="260">
        <v>2</v>
      </c>
      <c r="AK161" s="261"/>
      <c r="AL161" s="257" t="e">
        <f>IF(AK161&gt;#REF!,"LB","KR")</f>
        <v>#REF!</v>
      </c>
      <c r="AM161" s="51">
        <f t="shared" si="146"/>
        <v>2436206000</v>
      </c>
      <c r="AN161" s="51">
        <f t="shared" si="146"/>
        <v>2745993000</v>
      </c>
      <c r="AO161" s="51">
        <f t="shared" si="146"/>
        <v>2915360000</v>
      </c>
      <c r="AP161" s="418">
        <f t="shared" si="146"/>
        <v>3095173000</v>
      </c>
      <c r="AQ161" s="418">
        <f t="shared" si="147"/>
        <v>2915360000</v>
      </c>
      <c r="AR161" s="51">
        <f t="shared" si="147"/>
        <v>3095173000</v>
      </c>
      <c r="AS161" s="51">
        <f t="shared" si="147"/>
        <v>3286076000</v>
      </c>
      <c r="AT161" s="42"/>
      <c r="AU161" s="42"/>
      <c r="AV161" s="297">
        <f t="shared" si="186"/>
        <v>-1565099.486627996</v>
      </c>
      <c r="AW161" s="297"/>
      <c r="AX161" s="297"/>
      <c r="AY161" s="297"/>
      <c r="AZ161" s="297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2"/>
      <c r="BR161" s="42"/>
      <c r="BS161" s="42"/>
      <c r="BT161" s="42"/>
      <c r="BU161" s="42"/>
      <c r="BV161" s="42"/>
      <c r="BW161" s="42"/>
      <c r="BX161" s="426"/>
      <c r="BY161" s="424"/>
      <c r="BZ161" s="424" t="str">
        <f t="shared" si="240"/>
        <v>2BR-11</v>
      </c>
      <c r="CA161" s="425">
        <f t="shared" si="241"/>
        <v>11</v>
      </c>
      <c r="CB161" s="424">
        <f t="shared" si="242"/>
        <v>101</v>
      </c>
      <c r="CC161" s="424">
        <f t="shared" si="242"/>
        <v>90</v>
      </c>
      <c r="CD161" s="424">
        <f t="shared" si="243"/>
        <v>30031205.966616005</v>
      </c>
      <c r="CE161" s="424">
        <f t="shared" si="244"/>
        <v>2484448000</v>
      </c>
      <c r="CF161" s="424">
        <f t="shared" si="244"/>
        <v>2800369000</v>
      </c>
      <c r="CG161" s="424">
        <f t="shared" si="244"/>
        <v>2973090000</v>
      </c>
      <c r="CH161" s="424">
        <f t="shared" si="244"/>
        <v>3156464000</v>
      </c>
      <c r="CI161" s="424">
        <f t="shared" si="245"/>
        <v>3351147000</v>
      </c>
      <c r="CJ161" s="42"/>
      <c r="CK161" s="418">
        <f t="shared" si="188"/>
        <v>3286076210.4227395</v>
      </c>
      <c r="CL161" s="42">
        <f t="shared" si="189"/>
        <v>3090282000</v>
      </c>
      <c r="CM161" s="42">
        <f t="shared" si="189"/>
        <v>3280884000</v>
      </c>
      <c r="CN161" s="43">
        <f t="shared" si="148"/>
        <v>46354230</v>
      </c>
      <c r="CO161" s="43">
        <f t="shared" si="149"/>
        <v>32808840</v>
      </c>
      <c r="CP161" s="43">
        <f t="shared" si="150"/>
        <v>72884000</v>
      </c>
      <c r="CQ161" s="43">
        <f t="shared" si="151"/>
        <v>64482770.833333336</v>
      </c>
      <c r="CR161" s="420">
        <f t="shared" si="152"/>
        <v>3483242000</v>
      </c>
      <c r="CT161" s="250" t="s">
        <v>165</v>
      </c>
      <c r="CU161" s="251">
        <v>16</v>
      </c>
      <c r="CV161" s="252"/>
      <c r="CW161" s="40" t="s">
        <v>52</v>
      </c>
      <c r="CX161" s="253">
        <f t="shared" si="153"/>
        <v>0</v>
      </c>
      <c r="CY161" s="253">
        <f t="shared" si="154"/>
        <v>0</v>
      </c>
      <c r="CZ161" s="254">
        <f t="shared" si="155"/>
        <v>27506142.120000001</v>
      </c>
      <c r="DA161" s="254">
        <f t="shared" si="156"/>
        <v>0</v>
      </c>
      <c r="DB161" s="255">
        <f t="shared" si="157"/>
        <v>0</v>
      </c>
      <c r="DC161" s="305">
        <f t="shared" si="239"/>
        <v>0</v>
      </c>
      <c r="DD161" s="257">
        <f t="shared" si="158"/>
        <v>24608134.872101717</v>
      </c>
      <c r="DE161" s="257">
        <f t="shared" si="159"/>
        <v>27737299.795270164</v>
      </c>
      <c r="DF161" s="257">
        <f t="shared" si="160"/>
        <v>0</v>
      </c>
      <c r="DG161" s="257">
        <f t="shared" si="161"/>
        <v>31264368.62977846</v>
      </c>
      <c r="DH161" s="258">
        <f t="shared" si="162"/>
        <v>0</v>
      </c>
      <c r="DI161" s="257">
        <f t="shared" si="162"/>
        <v>31264368.62977846</v>
      </c>
      <c r="DJ161" s="257">
        <f t="shared" si="163"/>
        <v>33192686.476188242</v>
      </c>
      <c r="DK161" s="257"/>
      <c r="DL161" s="257">
        <f t="shared" si="164"/>
        <v>0</v>
      </c>
      <c r="DM161" s="257">
        <f t="shared" si="165"/>
        <v>0</v>
      </c>
      <c r="DN161" s="257">
        <f t="shared" si="166"/>
        <v>0</v>
      </c>
      <c r="DO161" s="258">
        <f t="shared" si="167"/>
        <v>0</v>
      </c>
      <c r="DP161" s="258">
        <f t="shared" si="168"/>
        <v>0</v>
      </c>
      <c r="DQ161" s="257">
        <f t="shared" si="169"/>
        <v>0</v>
      </c>
      <c r="DR161" s="257">
        <f t="shared" si="170"/>
        <v>0</v>
      </c>
      <c r="DS161" s="257"/>
      <c r="DT161" s="32" t="str">
        <f t="shared" si="171"/>
        <v>BERTAHAP</v>
      </c>
      <c r="DU161" s="259">
        <f t="shared" si="172"/>
        <v>0</v>
      </c>
      <c r="DV161" s="260">
        <v>2</v>
      </c>
      <c r="DW161" s="261"/>
      <c r="DX161" s="257" t="e">
        <f>IF(DW161&gt;#REF!,"LB","KR")</f>
        <v>#REF!</v>
      </c>
      <c r="DY161" s="261">
        <f t="shared" si="230"/>
        <v>0</v>
      </c>
      <c r="DZ161" s="261">
        <f t="shared" si="230"/>
        <v>0</v>
      </c>
      <c r="EA161" s="261">
        <f t="shared" si="230"/>
        <v>0</v>
      </c>
      <c r="EB161" s="262">
        <f t="shared" si="230"/>
        <v>0</v>
      </c>
      <c r="EC161" s="262">
        <f t="shared" si="230"/>
        <v>0</v>
      </c>
      <c r="ED161" s="261">
        <f t="shared" si="230"/>
        <v>0</v>
      </c>
      <c r="EE161" s="261">
        <f t="shared" si="229"/>
        <v>0</v>
      </c>
      <c r="EF161" s="261">
        <f t="shared" si="190"/>
        <v>0</v>
      </c>
      <c r="EG161" s="51">
        <f t="shared" si="191"/>
        <v>0</v>
      </c>
      <c r="EH161" s="42">
        <f t="shared" si="191"/>
        <v>0</v>
      </c>
      <c r="EI161" s="58">
        <f t="shared" si="173"/>
        <v>0</v>
      </c>
      <c r="EJ161" s="58">
        <f t="shared" si="174"/>
        <v>0</v>
      </c>
      <c r="EK161" s="336">
        <f t="shared" si="175"/>
        <v>0</v>
      </c>
      <c r="EL161" s="131">
        <f t="shared" si="176"/>
        <v>0</v>
      </c>
      <c r="EM161" s="5">
        <f t="shared" si="177"/>
        <v>0</v>
      </c>
      <c r="EN161" s="5">
        <f t="shared" si="178"/>
        <v>0</v>
      </c>
      <c r="EO161" s="266">
        <f t="shared" si="192"/>
        <v>0</v>
      </c>
    </row>
    <row r="162" spans="1:145">
      <c r="A162" s="3">
        <f t="shared" si="179"/>
        <v>123</v>
      </c>
      <c r="B162" s="249">
        <v>5</v>
      </c>
      <c r="C162" s="522"/>
      <c r="D162" s="250" t="s">
        <v>163</v>
      </c>
      <c r="E162" s="251" t="s">
        <v>44</v>
      </c>
      <c r="F162" s="252"/>
      <c r="G162" s="40" t="s">
        <v>60</v>
      </c>
      <c r="H162" s="253">
        <f t="shared" si="127"/>
        <v>101</v>
      </c>
      <c r="I162" s="253">
        <f t="shared" si="128"/>
        <v>90</v>
      </c>
      <c r="J162" s="254">
        <f t="shared" si="129"/>
        <v>27506142.120000001</v>
      </c>
      <c r="K162" s="254">
        <f t="shared" si="130"/>
        <v>1</v>
      </c>
      <c r="L162" s="255">
        <f t="shared" si="131"/>
        <v>1.06</v>
      </c>
      <c r="M162" s="256">
        <f t="shared" si="246"/>
        <v>1.01</v>
      </c>
      <c r="N162" s="257">
        <f t="shared" si="133"/>
        <v>24608134.872101717</v>
      </c>
      <c r="O162" s="257">
        <f t="shared" si="134"/>
        <v>27737299.795270164</v>
      </c>
      <c r="P162" s="257">
        <f t="shared" si="135"/>
        <v>29448075.753672004</v>
      </c>
      <c r="Q162" s="257">
        <f t="shared" si="136"/>
        <v>31264368.62977846</v>
      </c>
      <c r="R162" s="257">
        <f t="shared" si="180"/>
        <v>35121004.32259801</v>
      </c>
      <c r="S162" s="258">
        <f t="shared" si="137"/>
        <v>29448075.753672004</v>
      </c>
      <c r="T162" s="257">
        <f t="shared" si="137"/>
        <v>31264368.62977846</v>
      </c>
      <c r="U162" s="257">
        <f t="shared" si="138"/>
        <v>33192686.476188242</v>
      </c>
      <c r="V162" s="257">
        <f t="shared" si="181"/>
        <v>39460713.331911534</v>
      </c>
      <c r="W162" s="257"/>
      <c r="X162" s="257">
        <f t="shared" si="139"/>
        <v>2214732138.4891543</v>
      </c>
      <c r="Y162" s="257">
        <f t="shared" si="140"/>
        <v>2496356981.5743146</v>
      </c>
      <c r="Z162" s="257">
        <f t="shared" si="141"/>
        <v>2650326817.8304806</v>
      </c>
      <c r="AA162" s="258">
        <f t="shared" si="182"/>
        <v>2813793176.6800613</v>
      </c>
      <c r="AB162" s="258">
        <f t="shared" si="183"/>
        <v>3160890389.0338211</v>
      </c>
      <c r="AC162" s="258">
        <f t="shared" si="142"/>
        <v>2650326817.8304806</v>
      </c>
      <c r="AD162" s="257">
        <f t="shared" si="143"/>
        <v>2813793176.6800613</v>
      </c>
      <c r="AE162" s="257">
        <f t="shared" si="184"/>
        <v>2987341782.8569417</v>
      </c>
      <c r="AF162" s="257">
        <f t="shared" si="185"/>
        <v>3551464199.8720379</v>
      </c>
      <c r="AG162" s="257"/>
      <c r="AH162" s="32" t="str">
        <f t="shared" si="144"/>
        <v>BERTAHAP</v>
      </c>
      <c r="AI162" s="259">
        <f t="shared" si="145"/>
        <v>0</v>
      </c>
      <c r="AJ162" s="260">
        <v>2</v>
      </c>
      <c r="AK162" s="261"/>
      <c r="AL162" s="257" t="e">
        <f>IF(AK162&gt;#REF!,"LB","KR")</f>
        <v>#REF!</v>
      </c>
      <c r="AM162" s="51">
        <f t="shared" si="146"/>
        <v>2436206000</v>
      </c>
      <c r="AN162" s="51">
        <f t="shared" si="146"/>
        <v>2745993000</v>
      </c>
      <c r="AO162" s="51">
        <f t="shared" si="146"/>
        <v>2915360000</v>
      </c>
      <c r="AP162" s="418">
        <f t="shared" si="146"/>
        <v>3095173000</v>
      </c>
      <c r="AQ162" s="418">
        <f t="shared" si="147"/>
        <v>2915360000</v>
      </c>
      <c r="AR162" s="51">
        <f t="shared" si="147"/>
        <v>3095173000</v>
      </c>
      <c r="AS162" s="51">
        <f t="shared" si="147"/>
        <v>3286076000</v>
      </c>
      <c r="AT162" s="42"/>
      <c r="AU162" s="42"/>
      <c r="AV162" s="297">
        <f t="shared" si="186"/>
        <v>-1565099.486627996</v>
      </c>
      <c r="AW162" s="297"/>
      <c r="AX162" s="297"/>
      <c r="AY162" s="297"/>
      <c r="AZ162" s="297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2"/>
      <c r="BR162" s="42"/>
      <c r="BS162" s="42"/>
      <c r="BT162" s="42"/>
      <c r="BU162" s="42"/>
      <c r="BV162" s="42"/>
      <c r="BW162" s="42"/>
      <c r="BX162" s="426"/>
      <c r="BY162" s="424"/>
      <c r="BZ162" s="424" t="str">
        <f t="shared" si="240"/>
        <v>2BR-15</v>
      </c>
      <c r="CA162" s="425">
        <f t="shared" si="241"/>
        <v>15</v>
      </c>
      <c r="CB162" s="424">
        <f t="shared" si="242"/>
        <v>101</v>
      </c>
      <c r="CC162" s="424">
        <f t="shared" si="242"/>
        <v>90</v>
      </c>
      <c r="CD162" s="424">
        <f t="shared" si="243"/>
        <v>30031205.966616005</v>
      </c>
      <c r="CE162" s="424">
        <f t="shared" si="244"/>
        <v>2484448000</v>
      </c>
      <c r="CF162" s="424">
        <f t="shared" si="244"/>
        <v>2800369000</v>
      </c>
      <c r="CG162" s="424">
        <f t="shared" si="244"/>
        <v>2973090000</v>
      </c>
      <c r="CH162" s="424">
        <f t="shared" si="244"/>
        <v>3156464000</v>
      </c>
      <c r="CI162" s="424">
        <f t="shared" si="245"/>
        <v>3351147000</v>
      </c>
      <c r="CJ162" s="42"/>
      <c r="CK162" s="418">
        <f t="shared" si="188"/>
        <v>3286076210.4227395</v>
      </c>
      <c r="CL162" s="42">
        <f t="shared" si="189"/>
        <v>3090282000</v>
      </c>
      <c r="CM162" s="42">
        <f t="shared" si="189"/>
        <v>3280884000</v>
      </c>
      <c r="CN162" s="43">
        <f t="shared" si="148"/>
        <v>46354230</v>
      </c>
      <c r="CO162" s="43">
        <f t="shared" si="149"/>
        <v>32808840</v>
      </c>
      <c r="CP162" s="43">
        <f t="shared" si="150"/>
        <v>72884000</v>
      </c>
      <c r="CQ162" s="43">
        <f t="shared" si="151"/>
        <v>64482770.833333336</v>
      </c>
      <c r="CR162" s="420">
        <f t="shared" si="152"/>
        <v>3483242000</v>
      </c>
      <c r="CT162" s="250" t="s">
        <v>165</v>
      </c>
      <c r="CU162" s="285">
        <v>18</v>
      </c>
      <c r="CV162" s="252"/>
      <c r="CW162" s="40" t="s">
        <v>54</v>
      </c>
      <c r="CX162" s="253">
        <f t="shared" si="153"/>
        <v>0</v>
      </c>
      <c r="CY162" s="253">
        <f t="shared" si="154"/>
        <v>0</v>
      </c>
      <c r="CZ162" s="254">
        <f t="shared" si="155"/>
        <v>27506142.120000001</v>
      </c>
      <c r="DA162" s="254">
        <f t="shared" si="156"/>
        <v>0</v>
      </c>
      <c r="DB162" s="255">
        <f t="shared" si="157"/>
        <v>0</v>
      </c>
      <c r="DC162" s="305">
        <f t="shared" si="239"/>
        <v>0</v>
      </c>
      <c r="DD162" s="257">
        <f t="shared" si="158"/>
        <v>24608134.872101717</v>
      </c>
      <c r="DE162" s="257">
        <f t="shared" si="159"/>
        <v>27737299.795270164</v>
      </c>
      <c r="DF162" s="257">
        <f t="shared" si="160"/>
        <v>0</v>
      </c>
      <c r="DG162" s="257">
        <f t="shared" si="161"/>
        <v>31264368.62977846</v>
      </c>
      <c r="DH162" s="258">
        <f t="shared" si="162"/>
        <v>0</v>
      </c>
      <c r="DI162" s="257">
        <f t="shared" si="162"/>
        <v>31264368.62977846</v>
      </c>
      <c r="DJ162" s="257">
        <f t="shared" si="163"/>
        <v>33192686.476188242</v>
      </c>
      <c r="DK162" s="257"/>
      <c r="DL162" s="257">
        <f t="shared" si="164"/>
        <v>0</v>
      </c>
      <c r="DM162" s="257">
        <f t="shared" si="165"/>
        <v>0</v>
      </c>
      <c r="DN162" s="257">
        <f t="shared" si="166"/>
        <v>0</v>
      </c>
      <c r="DO162" s="258">
        <f t="shared" si="167"/>
        <v>0</v>
      </c>
      <c r="DP162" s="258">
        <f t="shared" si="168"/>
        <v>0</v>
      </c>
      <c r="DQ162" s="257">
        <f t="shared" si="169"/>
        <v>0</v>
      </c>
      <c r="DR162" s="257">
        <f t="shared" si="170"/>
        <v>0</v>
      </c>
      <c r="DS162" s="257"/>
      <c r="DT162" s="32" t="str">
        <f t="shared" si="171"/>
        <v>BERTAHAP</v>
      </c>
      <c r="DU162" s="259">
        <f t="shared" si="172"/>
        <v>0</v>
      </c>
      <c r="DV162" s="260">
        <v>2</v>
      </c>
      <c r="DW162" s="261"/>
      <c r="DX162" s="257" t="e">
        <f>IF(DW162&gt;#REF!,"LB","KR")</f>
        <v>#REF!</v>
      </c>
      <c r="DY162" s="261">
        <f t="shared" si="230"/>
        <v>0</v>
      </c>
      <c r="DZ162" s="261">
        <f t="shared" si="230"/>
        <v>0</v>
      </c>
      <c r="EA162" s="261">
        <f t="shared" si="230"/>
        <v>0</v>
      </c>
      <c r="EB162" s="262">
        <f t="shared" si="230"/>
        <v>0</v>
      </c>
      <c r="EC162" s="262">
        <f t="shared" si="230"/>
        <v>0</v>
      </c>
      <c r="ED162" s="261">
        <f t="shared" si="230"/>
        <v>0</v>
      </c>
      <c r="EE162" s="261">
        <f t="shared" si="229"/>
        <v>0</v>
      </c>
      <c r="EF162" s="261">
        <f t="shared" si="190"/>
        <v>0</v>
      </c>
      <c r="EG162" s="51">
        <f t="shared" si="191"/>
        <v>0</v>
      </c>
      <c r="EH162" s="42">
        <f t="shared" si="191"/>
        <v>0</v>
      </c>
      <c r="EI162" s="58">
        <f t="shared" si="173"/>
        <v>0</v>
      </c>
      <c r="EJ162" s="58">
        <f t="shared" si="174"/>
        <v>0</v>
      </c>
      <c r="EK162" s="336">
        <f t="shared" si="175"/>
        <v>0</v>
      </c>
      <c r="EL162" s="131">
        <f t="shared" si="176"/>
        <v>0</v>
      </c>
      <c r="EM162" s="5">
        <f t="shared" si="177"/>
        <v>0</v>
      </c>
      <c r="EN162" s="5">
        <f t="shared" si="178"/>
        <v>0</v>
      </c>
      <c r="EO162" s="266">
        <f t="shared" si="192"/>
        <v>0</v>
      </c>
    </row>
    <row r="163" spans="1:145">
      <c r="A163" s="3">
        <f t="shared" si="179"/>
        <v>124</v>
      </c>
      <c r="B163" s="249">
        <v>6</v>
      </c>
      <c r="C163" s="522"/>
      <c r="D163" s="250" t="s">
        <v>163</v>
      </c>
      <c r="E163" s="285">
        <v>11</v>
      </c>
      <c r="F163" s="252"/>
      <c r="G163" s="40" t="s">
        <v>62</v>
      </c>
      <c r="H163" s="253">
        <f t="shared" si="127"/>
        <v>101</v>
      </c>
      <c r="I163" s="253">
        <f t="shared" si="128"/>
        <v>90</v>
      </c>
      <c r="J163" s="254">
        <f t="shared" si="129"/>
        <v>27506142.120000001</v>
      </c>
      <c r="K163" s="254">
        <f t="shared" si="130"/>
        <v>1</v>
      </c>
      <c r="L163" s="255">
        <f t="shared" si="131"/>
        <v>1.06</v>
      </c>
      <c r="M163" s="256">
        <f t="shared" si="246"/>
        <v>1.01</v>
      </c>
      <c r="N163" s="257">
        <f t="shared" si="133"/>
        <v>24608134.872101717</v>
      </c>
      <c r="O163" s="257">
        <f t="shared" si="134"/>
        <v>27737299.795270164</v>
      </c>
      <c r="P163" s="257">
        <f t="shared" si="135"/>
        <v>29448075.753672004</v>
      </c>
      <c r="Q163" s="257">
        <f t="shared" si="136"/>
        <v>31264368.62977846</v>
      </c>
      <c r="R163" s="257">
        <f t="shared" si="180"/>
        <v>35121004.32259801</v>
      </c>
      <c r="S163" s="258">
        <f t="shared" si="137"/>
        <v>29448075.753672004</v>
      </c>
      <c r="T163" s="257">
        <f t="shared" si="137"/>
        <v>31264368.62977846</v>
      </c>
      <c r="U163" s="257">
        <f t="shared" si="138"/>
        <v>33192686.476188242</v>
      </c>
      <c r="V163" s="257">
        <f t="shared" si="181"/>
        <v>39460713.331911534</v>
      </c>
      <c r="W163" s="257"/>
      <c r="X163" s="257">
        <f t="shared" si="139"/>
        <v>2214732138.4891543</v>
      </c>
      <c r="Y163" s="257">
        <f t="shared" si="140"/>
        <v>2496356981.5743146</v>
      </c>
      <c r="Z163" s="257">
        <f t="shared" si="141"/>
        <v>2650326817.8304806</v>
      </c>
      <c r="AA163" s="258">
        <f t="shared" si="182"/>
        <v>2813793176.6800613</v>
      </c>
      <c r="AB163" s="258">
        <f t="shared" si="183"/>
        <v>3160890389.0338211</v>
      </c>
      <c r="AC163" s="258">
        <f t="shared" si="142"/>
        <v>2650326817.8304806</v>
      </c>
      <c r="AD163" s="257">
        <f t="shared" si="143"/>
        <v>2813793176.6800613</v>
      </c>
      <c r="AE163" s="257">
        <f t="shared" si="184"/>
        <v>2987341782.8569417</v>
      </c>
      <c r="AF163" s="257">
        <f t="shared" si="185"/>
        <v>3551464199.8720379</v>
      </c>
      <c r="AG163" s="257"/>
      <c r="AH163" s="32" t="str">
        <f t="shared" si="144"/>
        <v>BERTAHAP</v>
      </c>
      <c r="AI163" s="259">
        <f t="shared" si="145"/>
        <v>0</v>
      </c>
      <c r="AJ163" s="260">
        <v>2</v>
      </c>
      <c r="AK163" s="261"/>
      <c r="AL163" s="257" t="e">
        <f>IF(AK163&gt;#REF!,"LB","KR")</f>
        <v>#REF!</v>
      </c>
      <c r="AM163" s="51">
        <f t="shared" si="146"/>
        <v>2436206000</v>
      </c>
      <c r="AN163" s="51">
        <f t="shared" si="146"/>
        <v>2745993000</v>
      </c>
      <c r="AO163" s="51">
        <f t="shared" si="146"/>
        <v>2915360000</v>
      </c>
      <c r="AP163" s="418">
        <f t="shared" si="146"/>
        <v>3095173000</v>
      </c>
      <c r="AQ163" s="418">
        <f t="shared" si="147"/>
        <v>2915360000</v>
      </c>
      <c r="AR163" s="51">
        <f t="shared" si="147"/>
        <v>3095173000</v>
      </c>
      <c r="AS163" s="51">
        <f t="shared" si="147"/>
        <v>3286076000</v>
      </c>
      <c r="AT163" s="42"/>
      <c r="AU163" s="42"/>
      <c r="AV163" s="297">
        <f t="shared" si="186"/>
        <v>-1565099.486627996</v>
      </c>
      <c r="AW163" s="297"/>
      <c r="AX163" s="297"/>
      <c r="AY163" s="297"/>
      <c r="AZ163" s="297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2"/>
      <c r="BR163" s="42"/>
      <c r="BS163" s="42"/>
      <c r="BT163" s="42"/>
      <c r="BU163" s="42"/>
      <c r="BV163" s="42"/>
      <c r="BW163" s="42"/>
      <c r="BX163" s="426"/>
      <c r="BY163" s="429"/>
      <c r="BZ163" s="424" t="str">
        <f t="shared" si="240"/>
        <v>2BR-17</v>
      </c>
      <c r="CA163" s="425">
        <f t="shared" si="241"/>
        <v>17</v>
      </c>
      <c r="CB163" s="424">
        <f t="shared" si="242"/>
        <v>85</v>
      </c>
      <c r="CC163" s="424">
        <f t="shared" si="242"/>
        <v>74</v>
      </c>
      <c r="CD163" s="424">
        <f t="shared" si="243"/>
        <v>30031205.966616005</v>
      </c>
      <c r="CE163" s="424">
        <f t="shared" si="244"/>
        <v>2042768000</v>
      </c>
      <c r="CF163" s="424">
        <f t="shared" si="244"/>
        <v>2302526000</v>
      </c>
      <c r="CG163" s="424">
        <f t="shared" si="244"/>
        <v>2444541000</v>
      </c>
      <c r="CH163" s="424">
        <f t="shared" si="244"/>
        <v>2595315000</v>
      </c>
      <c r="CI163" s="424">
        <f t="shared" si="245"/>
        <v>2755388000</v>
      </c>
      <c r="CJ163" s="42"/>
      <c r="CK163" s="418">
        <f t="shared" si="188"/>
        <v>3286076210.4227395</v>
      </c>
      <c r="CL163" s="42">
        <f t="shared" si="189"/>
        <v>3090282000</v>
      </c>
      <c r="CM163" s="42">
        <f t="shared" si="189"/>
        <v>3280884000</v>
      </c>
      <c r="CN163" s="43">
        <f t="shared" si="148"/>
        <v>46354230</v>
      </c>
      <c r="CO163" s="43">
        <f t="shared" si="149"/>
        <v>32808840</v>
      </c>
      <c r="CP163" s="43">
        <f t="shared" si="150"/>
        <v>72884000</v>
      </c>
      <c r="CQ163" s="43">
        <f t="shared" si="151"/>
        <v>64482770.833333336</v>
      </c>
      <c r="CR163" s="420">
        <f t="shared" si="152"/>
        <v>3483242000</v>
      </c>
      <c r="CT163" s="250" t="s">
        <v>167</v>
      </c>
      <c r="CU163" s="251" t="s">
        <v>24</v>
      </c>
      <c r="CV163" s="252"/>
      <c r="CW163" s="40" t="s">
        <v>39</v>
      </c>
      <c r="CX163" s="253">
        <f t="shared" si="153"/>
        <v>0</v>
      </c>
      <c r="CY163" s="253">
        <f t="shared" si="154"/>
        <v>0</v>
      </c>
      <c r="CZ163" s="254">
        <f t="shared" si="155"/>
        <v>27506142.120000001</v>
      </c>
      <c r="DA163" s="254">
        <f t="shared" si="156"/>
        <v>0</v>
      </c>
      <c r="DB163" s="255">
        <f t="shared" si="157"/>
        <v>0</v>
      </c>
      <c r="DC163" s="256">
        <f t="shared" ref="DC163:DC171" si="247">SUMIF($AO$4:$AO$22,CU163,$AX$4:$AX$22)</f>
        <v>0</v>
      </c>
      <c r="DD163" s="257">
        <f t="shared" si="158"/>
        <v>24608134.872101717</v>
      </c>
      <c r="DE163" s="257">
        <f t="shared" si="159"/>
        <v>27737299.795270164</v>
      </c>
      <c r="DF163" s="257">
        <f t="shared" si="160"/>
        <v>0</v>
      </c>
      <c r="DG163" s="257">
        <f t="shared" si="161"/>
        <v>31264368.62977846</v>
      </c>
      <c r="DH163" s="258">
        <f t="shared" si="162"/>
        <v>0</v>
      </c>
      <c r="DI163" s="257">
        <f t="shared" si="162"/>
        <v>31264368.62977846</v>
      </c>
      <c r="DJ163" s="257">
        <f t="shared" si="163"/>
        <v>33192686.476188242</v>
      </c>
      <c r="DK163" s="257"/>
      <c r="DL163" s="257">
        <f t="shared" si="164"/>
        <v>0</v>
      </c>
      <c r="DM163" s="257">
        <f t="shared" si="165"/>
        <v>0</v>
      </c>
      <c r="DN163" s="257">
        <f t="shared" si="166"/>
        <v>0</v>
      </c>
      <c r="DO163" s="258">
        <f t="shared" si="167"/>
        <v>0</v>
      </c>
      <c r="DP163" s="258">
        <f t="shared" si="168"/>
        <v>0</v>
      </c>
      <c r="DQ163" s="257">
        <f t="shared" si="169"/>
        <v>0</v>
      </c>
      <c r="DR163" s="257">
        <f t="shared" si="170"/>
        <v>0</v>
      </c>
      <c r="DS163" s="257"/>
      <c r="DT163" s="32" t="str">
        <f t="shared" si="171"/>
        <v>BERTAHAP</v>
      </c>
      <c r="DU163" s="259">
        <f t="shared" si="172"/>
        <v>0</v>
      </c>
      <c r="DV163" s="260">
        <v>2</v>
      </c>
      <c r="DW163" s="261"/>
      <c r="DX163" s="257" t="e">
        <f>IF(DW163&gt;#REF!,"LB","KR")</f>
        <v>#REF!</v>
      </c>
      <c r="DY163" s="261">
        <f t="shared" si="230"/>
        <v>0</v>
      </c>
      <c r="DZ163" s="261">
        <f t="shared" si="230"/>
        <v>0</v>
      </c>
      <c r="EA163" s="261">
        <f t="shared" si="230"/>
        <v>0</v>
      </c>
      <c r="EB163" s="262">
        <f t="shared" si="230"/>
        <v>0</v>
      </c>
      <c r="EC163" s="262">
        <f t="shared" si="230"/>
        <v>0</v>
      </c>
      <c r="ED163" s="261">
        <f t="shared" si="230"/>
        <v>0</v>
      </c>
      <c r="EE163" s="261">
        <f t="shared" si="229"/>
        <v>0</v>
      </c>
      <c r="EF163" s="261">
        <f t="shared" si="190"/>
        <v>0</v>
      </c>
      <c r="EG163" s="51">
        <f t="shared" si="191"/>
        <v>0</v>
      </c>
      <c r="EH163" s="42">
        <f t="shared" si="191"/>
        <v>0</v>
      </c>
      <c r="EI163" s="58">
        <f t="shared" si="173"/>
        <v>0</v>
      </c>
      <c r="EJ163" s="58">
        <f t="shared" si="174"/>
        <v>0</v>
      </c>
      <c r="EK163" s="336">
        <f t="shared" si="175"/>
        <v>0</v>
      </c>
      <c r="EL163" s="131">
        <f t="shared" si="176"/>
        <v>0</v>
      </c>
      <c r="EM163" s="5">
        <f t="shared" si="177"/>
        <v>0</v>
      </c>
      <c r="EN163" s="5">
        <f t="shared" si="178"/>
        <v>0</v>
      </c>
      <c r="EO163" s="266">
        <f t="shared" si="192"/>
        <v>0</v>
      </c>
    </row>
    <row r="164" spans="1:145">
      <c r="A164" s="3">
        <f t="shared" si="179"/>
        <v>125</v>
      </c>
      <c r="B164" s="249">
        <v>7</v>
      </c>
      <c r="C164" s="522"/>
      <c r="D164" s="250" t="s">
        <v>163</v>
      </c>
      <c r="E164" s="285">
        <v>15</v>
      </c>
      <c r="F164" s="252"/>
      <c r="G164" s="40" t="s">
        <v>64</v>
      </c>
      <c r="H164" s="253">
        <f t="shared" si="127"/>
        <v>101</v>
      </c>
      <c r="I164" s="253">
        <f t="shared" si="128"/>
        <v>90</v>
      </c>
      <c r="J164" s="254">
        <f t="shared" si="129"/>
        <v>27506142.120000001</v>
      </c>
      <c r="K164" s="254">
        <f t="shared" si="130"/>
        <v>1</v>
      </c>
      <c r="L164" s="255">
        <f t="shared" si="131"/>
        <v>1.06</v>
      </c>
      <c r="M164" s="256">
        <f t="shared" si="246"/>
        <v>1.01</v>
      </c>
      <c r="N164" s="257">
        <f t="shared" si="133"/>
        <v>24608134.872101717</v>
      </c>
      <c r="O164" s="257">
        <f t="shared" si="134"/>
        <v>27737299.795270164</v>
      </c>
      <c r="P164" s="257">
        <f t="shared" si="135"/>
        <v>29448075.753672004</v>
      </c>
      <c r="Q164" s="257">
        <f t="shared" si="136"/>
        <v>31264368.62977846</v>
      </c>
      <c r="R164" s="257">
        <f t="shared" si="180"/>
        <v>35121004.32259801</v>
      </c>
      <c r="S164" s="258">
        <f t="shared" si="137"/>
        <v>29448075.753672004</v>
      </c>
      <c r="T164" s="257">
        <f t="shared" si="137"/>
        <v>31264368.62977846</v>
      </c>
      <c r="U164" s="257">
        <f t="shared" si="138"/>
        <v>33192686.476188242</v>
      </c>
      <c r="V164" s="257">
        <f t="shared" si="181"/>
        <v>39460713.331911534</v>
      </c>
      <c r="W164" s="257"/>
      <c r="X164" s="257">
        <f t="shared" si="139"/>
        <v>2214732138.4891543</v>
      </c>
      <c r="Y164" s="257">
        <f t="shared" si="140"/>
        <v>2496356981.5743146</v>
      </c>
      <c r="Z164" s="257">
        <f t="shared" si="141"/>
        <v>2650326817.8304806</v>
      </c>
      <c r="AA164" s="258">
        <f t="shared" si="182"/>
        <v>2813793176.6800613</v>
      </c>
      <c r="AB164" s="258">
        <f t="shared" si="183"/>
        <v>3160890389.0338211</v>
      </c>
      <c r="AC164" s="258">
        <f t="shared" si="142"/>
        <v>2650326817.8304806</v>
      </c>
      <c r="AD164" s="257">
        <f t="shared" si="143"/>
        <v>2813793176.6800613</v>
      </c>
      <c r="AE164" s="257">
        <f t="shared" si="184"/>
        <v>2987341782.8569417</v>
      </c>
      <c r="AF164" s="257">
        <f t="shared" si="185"/>
        <v>3551464199.8720379</v>
      </c>
      <c r="AG164" s="257"/>
      <c r="AH164" s="32" t="str">
        <f t="shared" si="144"/>
        <v>BERTAHAP</v>
      </c>
      <c r="AI164" s="259">
        <f t="shared" si="145"/>
        <v>0</v>
      </c>
      <c r="AJ164" s="260">
        <v>2</v>
      </c>
      <c r="AK164" s="261"/>
      <c r="AL164" s="257" t="e">
        <f>IF(AK164&gt;#REF!,"LB","KR")</f>
        <v>#REF!</v>
      </c>
      <c r="AM164" s="51">
        <f t="shared" si="146"/>
        <v>2436206000</v>
      </c>
      <c r="AN164" s="51">
        <f t="shared" si="146"/>
        <v>2745993000</v>
      </c>
      <c r="AO164" s="51">
        <f t="shared" si="146"/>
        <v>2915360000</v>
      </c>
      <c r="AP164" s="418">
        <f t="shared" si="146"/>
        <v>3095173000</v>
      </c>
      <c r="AQ164" s="418">
        <f t="shared" si="147"/>
        <v>2915360000</v>
      </c>
      <c r="AR164" s="51">
        <f t="shared" si="147"/>
        <v>3095173000</v>
      </c>
      <c r="AS164" s="51">
        <f t="shared" si="147"/>
        <v>3286076000</v>
      </c>
      <c r="AT164" s="42"/>
      <c r="AU164" s="42"/>
      <c r="AV164" s="297">
        <f t="shared" si="186"/>
        <v>-1565099.486627996</v>
      </c>
      <c r="AW164" s="297"/>
      <c r="AX164" s="297"/>
      <c r="AY164" s="297"/>
      <c r="AZ164" s="297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2"/>
      <c r="BR164" s="42"/>
      <c r="BS164" s="42"/>
      <c r="BT164" s="42"/>
      <c r="BU164" s="42"/>
      <c r="BV164" s="42"/>
      <c r="BW164" s="42"/>
      <c r="BX164" s="426"/>
      <c r="BY164" s="424"/>
      <c r="BZ164" s="424" t="str">
        <f t="shared" si="240"/>
        <v>3BR-19</v>
      </c>
      <c r="CA164" s="425">
        <f t="shared" si="241"/>
        <v>19</v>
      </c>
      <c r="CB164" s="424">
        <f t="shared" si="242"/>
        <v>138</v>
      </c>
      <c r="CC164" s="424">
        <f t="shared" si="242"/>
        <v>120</v>
      </c>
      <c r="CD164" s="424">
        <f t="shared" si="243"/>
        <v>30031205.966616005</v>
      </c>
      <c r="CE164" s="424">
        <f t="shared" si="244"/>
        <v>3312597000</v>
      </c>
      <c r="CF164" s="424">
        <f t="shared" si="244"/>
        <v>3733826000</v>
      </c>
      <c r="CG164" s="424">
        <f t="shared" si="244"/>
        <v>3964120000</v>
      </c>
      <c r="CH164" s="424">
        <f t="shared" si="244"/>
        <v>4208618000</v>
      </c>
      <c r="CI164" s="424">
        <f t="shared" si="245"/>
        <v>4468196000</v>
      </c>
      <c r="CJ164" s="42"/>
      <c r="CK164" s="418">
        <f t="shared" si="188"/>
        <v>3286076210.4227395</v>
      </c>
      <c r="CL164" s="42">
        <f t="shared" si="189"/>
        <v>3090282000</v>
      </c>
      <c r="CM164" s="42">
        <f t="shared" si="189"/>
        <v>3280884000</v>
      </c>
      <c r="CN164" s="43">
        <f t="shared" si="148"/>
        <v>46354230</v>
      </c>
      <c r="CO164" s="43">
        <f t="shared" si="149"/>
        <v>32808840</v>
      </c>
      <c r="CP164" s="43">
        <f t="shared" si="150"/>
        <v>72884000</v>
      </c>
      <c r="CQ164" s="43">
        <f t="shared" si="151"/>
        <v>64482770.833333336</v>
      </c>
      <c r="CR164" s="420">
        <f t="shared" si="152"/>
        <v>3483242000</v>
      </c>
      <c r="CT164" s="250" t="s">
        <v>167</v>
      </c>
      <c r="CU164" s="251" t="s">
        <v>35</v>
      </c>
      <c r="CV164" s="252"/>
      <c r="CW164" s="40" t="s">
        <v>42</v>
      </c>
      <c r="CX164" s="253">
        <f t="shared" si="153"/>
        <v>0</v>
      </c>
      <c r="CY164" s="253">
        <f t="shared" si="154"/>
        <v>0</v>
      </c>
      <c r="CZ164" s="254">
        <f t="shared" si="155"/>
        <v>27506142.120000001</v>
      </c>
      <c r="DA164" s="254">
        <f t="shared" si="156"/>
        <v>0</v>
      </c>
      <c r="DB164" s="255">
        <f t="shared" si="157"/>
        <v>0</v>
      </c>
      <c r="DC164" s="256">
        <f t="shared" si="247"/>
        <v>0</v>
      </c>
      <c r="DD164" s="257">
        <f t="shared" si="158"/>
        <v>24608134.872101717</v>
      </c>
      <c r="DE164" s="257">
        <f t="shared" si="159"/>
        <v>27737299.795270164</v>
      </c>
      <c r="DF164" s="257">
        <f t="shared" si="160"/>
        <v>0</v>
      </c>
      <c r="DG164" s="257">
        <f t="shared" si="161"/>
        <v>31264368.62977846</v>
      </c>
      <c r="DH164" s="258">
        <f t="shared" si="162"/>
        <v>0</v>
      </c>
      <c r="DI164" s="257">
        <f t="shared" si="162"/>
        <v>31264368.62977846</v>
      </c>
      <c r="DJ164" s="257">
        <f t="shared" si="163"/>
        <v>33192686.476188242</v>
      </c>
      <c r="DK164" s="257"/>
      <c r="DL164" s="257">
        <f t="shared" si="164"/>
        <v>0</v>
      </c>
      <c r="DM164" s="257">
        <f t="shared" si="165"/>
        <v>0</v>
      </c>
      <c r="DN164" s="257">
        <f t="shared" si="166"/>
        <v>0</v>
      </c>
      <c r="DO164" s="258">
        <f t="shared" si="167"/>
        <v>0</v>
      </c>
      <c r="DP164" s="258">
        <f t="shared" si="168"/>
        <v>0</v>
      </c>
      <c r="DQ164" s="257">
        <f t="shared" si="169"/>
        <v>0</v>
      </c>
      <c r="DR164" s="257">
        <f t="shared" si="170"/>
        <v>0</v>
      </c>
      <c r="DS164" s="257"/>
      <c r="DT164" s="32" t="str">
        <f t="shared" si="171"/>
        <v>BERTAHAP</v>
      </c>
      <c r="DU164" s="259">
        <f t="shared" si="172"/>
        <v>0</v>
      </c>
      <c r="DV164" s="260">
        <v>2</v>
      </c>
      <c r="DW164" s="261"/>
      <c r="DX164" s="257" t="e">
        <f>IF(DW164&gt;#REF!,"LB","KR")</f>
        <v>#REF!</v>
      </c>
      <c r="DY164" s="261">
        <f t="shared" si="230"/>
        <v>0</v>
      </c>
      <c r="DZ164" s="261">
        <f t="shared" si="230"/>
        <v>0</v>
      </c>
      <c r="EA164" s="261">
        <f t="shared" si="230"/>
        <v>0</v>
      </c>
      <c r="EB164" s="262">
        <f t="shared" si="230"/>
        <v>0</v>
      </c>
      <c r="EC164" s="262">
        <f t="shared" si="230"/>
        <v>0</v>
      </c>
      <c r="ED164" s="261">
        <f t="shared" si="230"/>
        <v>0</v>
      </c>
      <c r="EE164" s="261">
        <f t="shared" si="229"/>
        <v>0</v>
      </c>
      <c r="EF164" s="261">
        <f t="shared" si="190"/>
        <v>0</v>
      </c>
      <c r="EG164" s="51">
        <f t="shared" si="191"/>
        <v>0</v>
      </c>
      <c r="EH164" s="42">
        <f t="shared" si="191"/>
        <v>0</v>
      </c>
      <c r="EI164" s="58">
        <f t="shared" si="173"/>
        <v>0</v>
      </c>
      <c r="EJ164" s="58">
        <f t="shared" si="174"/>
        <v>0</v>
      </c>
      <c r="EK164" s="336">
        <f t="shared" si="175"/>
        <v>0</v>
      </c>
      <c r="EL164" s="131">
        <f t="shared" si="176"/>
        <v>0</v>
      </c>
      <c r="EM164" s="5">
        <f t="shared" si="177"/>
        <v>0</v>
      </c>
      <c r="EN164" s="5">
        <f t="shared" si="178"/>
        <v>0</v>
      </c>
      <c r="EO164" s="266">
        <f t="shared" si="192"/>
        <v>0</v>
      </c>
    </row>
    <row r="165" spans="1:145">
      <c r="A165" s="3">
        <f t="shared" si="179"/>
        <v>126</v>
      </c>
      <c r="B165" s="249">
        <v>8</v>
      </c>
      <c r="C165" s="522"/>
      <c r="D165" s="250" t="s">
        <v>163</v>
      </c>
      <c r="E165" s="285">
        <v>17</v>
      </c>
      <c r="F165" s="252"/>
      <c r="G165" s="40" t="s">
        <v>67</v>
      </c>
      <c r="H165" s="253">
        <f t="shared" si="127"/>
        <v>85</v>
      </c>
      <c r="I165" s="253">
        <f t="shared" si="128"/>
        <v>74</v>
      </c>
      <c r="J165" s="254">
        <f t="shared" si="129"/>
        <v>27506142.120000001</v>
      </c>
      <c r="K165" s="254">
        <f t="shared" si="130"/>
        <v>1</v>
      </c>
      <c r="L165" s="255">
        <f t="shared" si="131"/>
        <v>1.06</v>
      </c>
      <c r="M165" s="256">
        <f t="shared" si="246"/>
        <v>1.01</v>
      </c>
      <c r="N165" s="257">
        <f t="shared" si="133"/>
        <v>24608134.872101717</v>
      </c>
      <c r="O165" s="257">
        <f t="shared" si="134"/>
        <v>27737299.795270164</v>
      </c>
      <c r="P165" s="257">
        <f t="shared" si="135"/>
        <v>29448075.753672004</v>
      </c>
      <c r="Q165" s="257">
        <f t="shared" si="136"/>
        <v>31264368.62977846</v>
      </c>
      <c r="R165" s="257">
        <f t="shared" si="180"/>
        <v>35121004.32259801</v>
      </c>
      <c r="S165" s="258">
        <f t="shared" si="137"/>
        <v>29448075.753672004</v>
      </c>
      <c r="T165" s="257">
        <f t="shared" si="137"/>
        <v>31264368.62977846</v>
      </c>
      <c r="U165" s="257">
        <f t="shared" si="138"/>
        <v>33192686.476188242</v>
      </c>
      <c r="V165" s="257">
        <f t="shared" si="181"/>
        <v>39460713.331911534</v>
      </c>
      <c r="W165" s="257"/>
      <c r="X165" s="257">
        <f t="shared" si="139"/>
        <v>1821001980.535527</v>
      </c>
      <c r="Y165" s="257">
        <f t="shared" si="140"/>
        <v>2052560184.849992</v>
      </c>
      <c r="Z165" s="257">
        <f t="shared" si="141"/>
        <v>2179157605.7717285</v>
      </c>
      <c r="AA165" s="258">
        <f t="shared" si="182"/>
        <v>2313563278.6036062</v>
      </c>
      <c r="AB165" s="258">
        <f t="shared" si="183"/>
        <v>2598954319.8722529</v>
      </c>
      <c r="AC165" s="258">
        <f t="shared" si="142"/>
        <v>2179157605.7717285</v>
      </c>
      <c r="AD165" s="257">
        <f t="shared" si="143"/>
        <v>2313563278.6036062</v>
      </c>
      <c r="AE165" s="257">
        <f t="shared" si="184"/>
        <v>2456258799.2379298</v>
      </c>
      <c r="AF165" s="257">
        <f t="shared" si="185"/>
        <v>2920092786.5614533</v>
      </c>
      <c r="AG165" s="257"/>
      <c r="AH165" s="32" t="str">
        <f t="shared" si="144"/>
        <v>BERTAHAP</v>
      </c>
      <c r="AI165" s="259">
        <f t="shared" si="145"/>
        <v>0</v>
      </c>
      <c r="AJ165" s="260">
        <v>2</v>
      </c>
      <c r="AK165" s="261"/>
      <c r="AL165" s="257" t="e">
        <f>IF(AK165&gt;#REF!,"LB","KR")</f>
        <v>#REF!</v>
      </c>
      <c r="AM165" s="51">
        <f t="shared" si="146"/>
        <v>2003103000</v>
      </c>
      <c r="AN165" s="51">
        <f t="shared" si="146"/>
        <v>2257817000</v>
      </c>
      <c r="AO165" s="51">
        <f t="shared" si="146"/>
        <v>2397074000</v>
      </c>
      <c r="AP165" s="418">
        <f t="shared" si="146"/>
        <v>2544920000</v>
      </c>
      <c r="AQ165" s="418">
        <f t="shared" si="147"/>
        <v>2397074000</v>
      </c>
      <c r="AR165" s="51">
        <f t="shared" si="147"/>
        <v>2544920000</v>
      </c>
      <c r="AS165" s="51">
        <f t="shared" si="147"/>
        <v>2701885000</v>
      </c>
      <c r="AT165" s="42"/>
      <c r="AU165" s="42"/>
      <c r="AV165" s="297">
        <f t="shared" si="186"/>
        <v>-1565099.486627996</v>
      </c>
      <c r="AW165" s="297"/>
      <c r="AX165" s="297"/>
      <c r="AY165" s="297"/>
      <c r="AZ165" s="297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"/>
      <c r="BX165" s="426">
        <v>35</v>
      </c>
      <c r="BY165" s="429" t="s">
        <v>164</v>
      </c>
      <c r="BZ165" s="424" t="str">
        <f t="shared" ref="BZ165:BZ171" si="248">G213</f>
        <v>2BR-5</v>
      </c>
      <c r="CA165" s="425" t="str">
        <f t="shared" ref="CA165:CA171" si="249">E213</f>
        <v>05</v>
      </c>
      <c r="CB165" s="424">
        <f t="shared" ref="CB165:CC171" si="250">H213</f>
        <v>85</v>
      </c>
      <c r="CC165" s="424">
        <f t="shared" si="250"/>
        <v>74</v>
      </c>
      <c r="CD165" s="424">
        <f t="shared" ref="CD165:CD171" si="251">P213</f>
        <v>30031205.966616005</v>
      </c>
      <c r="CE165" s="424">
        <f t="shared" ref="CE165:CH171" si="252">AM213</f>
        <v>2042768000</v>
      </c>
      <c r="CF165" s="424">
        <f t="shared" si="252"/>
        <v>2302526000</v>
      </c>
      <c r="CG165" s="424">
        <f t="shared" si="252"/>
        <v>2444541000</v>
      </c>
      <c r="CH165" s="424">
        <f t="shared" si="252"/>
        <v>2595315000</v>
      </c>
      <c r="CI165" s="424">
        <f t="shared" ref="CI165:CI171" si="253">AS213</f>
        <v>2755388000</v>
      </c>
      <c r="CJ165" s="42">
        <v>7</v>
      </c>
      <c r="CK165" s="418">
        <f t="shared" si="188"/>
        <v>2701884860.5325255</v>
      </c>
      <c r="CL165" s="42">
        <f t="shared" si="189"/>
        <v>2540899000</v>
      </c>
      <c r="CM165" s="42">
        <f t="shared" si="189"/>
        <v>2697616000</v>
      </c>
      <c r="CN165" s="43">
        <f t="shared" si="148"/>
        <v>38113485</v>
      </c>
      <c r="CO165" s="43">
        <f t="shared" si="149"/>
        <v>26976160</v>
      </c>
      <c r="CP165" s="43">
        <f t="shared" si="150"/>
        <v>59926850</v>
      </c>
      <c r="CQ165" s="43">
        <f t="shared" si="151"/>
        <v>53019166.666666664</v>
      </c>
      <c r="CR165" s="420">
        <f t="shared" si="152"/>
        <v>2863999000</v>
      </c>
      <c r="CT165" s="250" t="s">
        <v>167</v>
      </c>
      <c r="CU165" s="251" t="s">
        <v>41</v>
      </c>
      <c r="CV165" s="252"/>
      <c r="CW165" s="40" t="s">
        <v>45</v>
      </c>
      <c r="CX165" s="253">
        <f t="shared" si="153"/>
        <v>0</v>
      </c>
      <c r="CY165" s="253">
        <f t="shared" si="154"/>
        <v>0</v>
      </c>
      <c r="CZ165" s="254">
        <f t="shared" si="155"/>
        <v>27506142.120000001</v>
      </c>
      <c r="DA165" s="254">
        <f t="shared" si="156"/>
        <v>0</v>
      </c>
      <c r="DB165" s="255">
        <f t="shared" si="157"/>
        <v>0</v>
      </c>
      <c r="DC165" s="256">
        <f t="shared" si="247"/>
        <v>0</v>
      </c>
      <c r="DD165" s="257">
        <f t="shared" si="158"/>
        <v>24608134.872101717</v>
      </c>
      <c r="DE165" s="257">
        <f t="shared" si="159"/>
        <v>27737299.795270164</v>
      </c>
      <c r="DF165" s="257">
        <f t="shared" si="160"/>
        <v>0</v>
      </c>
      <c r="DG165" s="257">
        <f t="shared" si="161"/>
        <v>31264368.62977846</v>
      </c>
      <c r="DH165" s="258">
        <f t="shared" si="162"/>
        <v>0</v>
      </c>
      <c r="DI165" s="257">
        <f t="shared" si="162"/>
        <v>31264368.62977846</v>
      </c>
      <c r="DJ165" s="257">
        <f t="shared" si="163"/>
        <v>33192686.476188242</v>
      </c>
      <c r="DK165" s="257"/>
      <c r="DL165" s="257">
        <f t="shared" si="164"/>
        <v>0</v>
      </c>
      <c r="DM165" s="257">
        <f t="shared" si="165"/>
        <v>0</v>
      </c>
      <c r="DN165" s="257">
        <f t="shared" si="166"/>
        <v>0</v>
      </c>
      <c r="DO165" s="258">
        <f t="shared" si="167"/>
        <v>0</v>
      </c>
      <c r="DP165" s="258">
        <f t="shared" si="168"/>
        <v>0</v>
      </c>
      <c r="DQ165" s="257">
        <f t="shared" si="169"/>
        <v>0</v>
      </c>
      <c r="DR165" s="257">
        <f t="shared" si="170"/>
        <v>0</v>
      </c>
      <c r="DS165" s="257"/>
      <c r="DT165" s="32" t="str">
        <f t="shared" si="171"/>
        <v>BERTAHAP</v>
      </c>
      <c r="DU165" s="259">
        <f t="shared" si="172"/>
        <v>0</v>
      </c>
      <c r="DV165" s="260">
        <v>2</v>
      </c>
      <c r="DW165" s="261"/>
      <c r="DX165" s="257" t="e">
        <f>IF(DW165&gt;#REF!,"LB","KR")</f>
        <v>#REF!</v>
      </c>
      <c r="DY165" s="261">
        <f t="shared" si="230"/>
        <v>0</v>
      </c>
      <c r="DZ165" s="261">
        <f t="shared" si="230"/>
        <v>0</v>
      </c>
      <c r="EA165" s="261">
        <f t="shared" si="230"/>
        <v>0</v>
      </c>
      <c r="EB165" s="262">
        <f t="shared" si="230"/>
        <v>0</v>
      </c>
      <c r="EC165" s="262">
        <f t="shared" si="230"/>
        <v>0</v>
      </c>
      <c r="ED165" s="261">
        <f t="shared" si="230"/>
        <v>0</v>
      </c>
      <c r="EE165" s="261">
        <f t="shared" si="229"/>
        <v>0</v>
      </c>
      <c r="EF165" s="261">
        <f t="shared" si="190"/>
        <v>0</v>
      </c>
      <c r="EG165" s="51">
        <f t="shared" si="191"/>
        <v>0</v>
      </c>
      <c r="EH165" s="42">
        <f t="shared" si="191"/>
        <v>0</v>
      </c>
      <c r="EI165" s="58">
        <f t="shared" si="173"/>
        <v>0</v>
      </c>
      <c r="EJ165" s="58">
        <f t="shared" si="174"/>
        <v>0</v>
      </c>
      <c r="EK165" s="336">
        <f t="shared" si="175"/>
        <v>0</v>
      </c>
      <c r="EL165" s="131">
        <f t="shared" si="176"/>
        <v>0</v>
      </c>
      <c r="EM165" s="5">
        <f t="shared" si="177"/>
        <v>0</v>
      </c>
      <c r="EN165" s="5">
        <f t="shared" si="178"/>
        <v>0</v>
      </c>
      <c r="EO165" s="266">
        <f t="shared" si="192"/>
        <v>0</v>
      </c>
    </row>
    <row r="166" spans="1:145">
      <c r="A166" s="3">
        <f t="shared" si="179"/>
        <v>127</v>
      </c>
      <c r="B166" s="249">
        <v>9</v>
      </c>
      <c r="C166" s="522"/>
      <c r="D166" s="250" t="s">
        <v>163</v>
      </c>
      <c r="E166" s="285">
        <v>19</v>
      </c>
      <c r="F166" s="252"/>
      <c r="G166" s="40" t="s">
        <v>78</v>
      </c>
      <c r="H166" s="253">
        <f t="shared" si="127"/>
        <v>138</v>
      </c>
      <c r="I166" s="253">
        <f t="shared" si="128"/>
        <v>120</v>
      </c>
      <c r="J166" s="254">
        <f t="shared" si="129"/>
        <v>27506142.120000001</v>
      </c>
      <c r="K166" s="254">
        <f t="shared" si="130"/>
        <v>1</v>
      </c>
      <c r="L166" s="255">
        <f t="shared" si="131"/>
        <v>1.06</v>
      </c>
      <c r="M166" s="256">
        <f t="shared" si="246"/>
        <v>1.01</v>
      </c>
      <c r="N166" s="257">
        <f t="shared" si="133"/>
        <v>24608134.872101717</v>
      </c>
      <c r="O166" s="257">
        <f t="shared" si="134"/>
        <v>27737299.795270164</v>
      </c>
      <c r="P166" s="257">
        <f t="shared" si="135"/>
        <v>29448075.753672004</v>
      </c>
      <c r="Q166" s="257">
        <f t="shared" si="136"/>
        <v>31264368.62977846</v>
      </c>
      <c r="R166" s="257">
        <f t="shared" si="180"/>
        <v>35121004.32259801</v>
      </c>
      <c r="S166" s="258">
        <f t="shared" si="137"/>
        <v>29448075.753672004</v>
      </c>
      <c r="T166" s="257">
        <f t="shared" si="137"/>
        <v>31264368.62977846</v>
      </c>
      <c r="U166" s="257">
        <f t="shared" si="138"/>
        <v>33192686.476188242</v>
      </c>
      <c r="V166" s="257">
        <f t="shared" si="181"/>
        <v>39460713.331911534</v>
      </c>
      <c r="W166" s="257"/>
      <c r="X166" s="257">
        <f t="shared" si="139"/>
        <v>2952976184.6522059</v>
      </c>
      <c r="Y166" s="257">
        <f t="shared" si="140"/>
        <v>3328475975.4324198</v>
      </c>
      <c r="Z166" s="257">
        <f t="shared" si="141"/>
        <v>3533769090.4406404</v>
      </c>
      <c r="AA166" s="258">
        <f t="shared" si="182"/>
        <v>3751724235.5734153</v>
      </c>
      <c r="AB166" s="258">
        <f t="shared" si="183"/>
        <v>4214520518.7117615</v>
      </c>
      <c r="AC166" s="258">
        <f t="shared" si="142"/>
        <v>3533769090.4406404</v>
      </c>
      <c r="AD166" s="257">
        <f t="shared" si="143"/>
        <v>3751724235.5734153</v>
      </c>
      <c r="AE166" s="257">
        <f t="shared" si="184"/>
        <v>3983122377.1425891</v>
      </c>
      <c r="AF166" s="257">
        <f t="shared" si="185"/>
        <v>4735285599.8293839</v>
      </c>
      <c r="AG166" s="257"/>
      <c r="AH166" s="32" t="str">
        <f t="shared" si="144"/>
        <v>BERTAHAP</v>
      </c>
      <c r="AI166" s="259">
        <f t="shared" si="145"/>
        <v>0</v>
      </c>
      <c r="AJ166" s="260">
        <v>2</v>
      </c>
      <c r="AK166" s="261"/>
      <c r="AL166" s="257" t="e">
        <f>IF(AK166&gt;#REF!,"LB","KR")</f>
        <v>#REF!</v>
      </c>
      <c r="AM166" s="51">
        <f t="shared" si="146"/>
        <v>3248274000</v>
      </c>
      <c r="AN166" s="51">
        <f t="shared" si="146"/>
        <v>3661324000</v>
      </c>
      <c r="AO166" s="51">
        <f t="shared" si="146"/>
        <v>3887146000</v>
      </c>
      <c r="AP166" s="418">
        <f t="shared" si="146"/>
        <v>4126897000</v>
      </c>
      <c r="AQ166" s="418">
        <f t="shared" si="147"/>
        <v>3887146000</v>
      </c>
      <c r="AR166" s="51">
        <f t="shared" si="147"/>
        <v>4126897000</v>
      </c>
      <c r="AS166" s="51">
        <f t="shared" si="147"/>
        <v>4381435000</v>
      </c>
      <c r="AT166" s="42"/>
      <c r="AU166" s="42"/>
      <c r="AV166" s="297">
        <f t="shared" si="186"/>
        <v>-1565099.486627996</v>
      </c>
      <c r="AW166" s="297"/>
      <c r="AX166" s="297"/>
      <c r="AY166" s="297"/>
      <c r="AZ166" s="297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2"/>
      <c r="BR166" s="42"/>
      <c r="BS166" s="42"/>
      <c r="BT166" s="42"/>
      <c r="BU166" s="42"/>
      <c r="BV166" s="42"/>
      <c r="BW166" s="42"/>
      <c r="BX166" s="426"/>
      <c r="BY166" s="424"/>
      <c r="BZ166" s="424" t="str">
        <f t="shared" si="248"/>
        <v>2BR-7</v>
      </c>
      <c r="CA166" s="425" t="str">
        <f t="shared" si="249"/>
        <v>07</v>
      </c>
      <c r="CB166" s="424">
        <f t="shared" si="250"/>
        <v>101</v>
      </c>
      <c r="CC166" s="424">
        <f t="shared" si="250"/>
        <v>90</v>
      </c>
      <c r="CD166" s="424">
        <f t="shared" si="251"/>
        <v>30031205.966616005</v>
      </c>
      <c r="CE166" s="424">
        <f t="shared" si="252"/>
        <v>2484448000</v>
      </c>
      <c r="CF166" s="424">
        <f t="shared" si="252"/>
        <v>2800369000</v>
      </c>
      <c r="CG166" s="424">
        <f t="shared" si="252"/>
        <v>2973090000</v>
      </c>
      <c r="CH166" s="424">
        <f t="shared" si="252"/>
        <v>3156464000</v>
      </c>
      <c r="CI166" s="424">
        <f t="shared" si="253"/>
        <v>3351147000</v>
      </c>
      <c r="CJ166" s="42"/>
      <c r="CK166" s="418">
        <f t="shared" si="188"/>
        <v>4381434593.3377466</v>
      </c>
      <c r="CL166" s="42">
        <f t="shared" si="189"/>
        <v>4120375000</v>
      </c>
      <c r="CM166" s="42">
        <f t="shared" si="189"/>
        <v>4374511000</v>
      </c>
      <c r="CN166" s="43">
        <f t="shared" si="148"/>
        <v>61805625</v>
      </c>
      <c r="CO166" s="43">
        <f t="shared" si="149"/>
        <v>43745110</v>
      </c>
      <c r="CP166" s="43">
        <f t="shared" si="150"/>
        <v>97178650</v>
      </c>
      <c r="CQ166" s="43">
        <f t="shared" si="151"/>
        <v>85977020.833333328</v>
      </c>
      <c r="CR166" s="420">
        <f t="shared" si="152"/>
        <v>4644321000</v>
      </c>
      <c r="CT166" s="250" t="s">
        <v>167</v>
      </c>
      <c r="CU166" s="251">
        <v>10</v>
      </c>
      <c r="CV166" s="252"/>
      <c r="CW166" s="40" t="s">
        <v>48</v>
      </c>
      <c r="CX166" s="253">
        <f t="shared" si="153"/>
        <v>0</v>
      </c>
      <c r="CY166" s="253">
        <f t="shared" si="154"/>
        <v>0</v>
      </c>
      <c r="CZ166" s="254">
        <f t="shared" si="155"/>
        <v>27506142.120000001</v>
      </c>
      <c r="DA166" s="254">
        <f t="shared" si="156"/>
        <v>0</v>
      </c>
      <c r="DB166" s="255">
        <f t="shared" si="157"/>
        <v>0</v>
      </c>
      <c r="DC166" s="256">
        <f t="shared" si="247"/>
        <v>0</v>
      </c>
      <c r="DD166" s="257">
        <f t="shared" si="158"/>
        <v>24608134.872101717</v>
      </c>
      <c r="DE166" s="257">
        <f t="shared" si="159"/>
        <v>27737299.795270164</v>
      </c>
      <c r="DF166" s="257">
        <f t="shared" si="160"/>
        <v>0</v>
      </c>
      <c r="DG166" s="257">
        <f t="shared" si="161"/>
        <v>31264368.62977846</v>
      </c>
      <c r="DH166" s="258">
        <f t="shared" si="162"/>
        <v>0</v>
      </c>
      <c r="DI166" s="257">
        <f t="shared" si="162"/>
        <v>31264368.62977846</v>
      </c>
      <c r="DJ166" s="257">
        <f t="shared" si="163"/>
        <v>33192686.476188242</v>
      </c>
      <c r="DK166" s="257"/>
      <c r="DL166" s="257">
        <f t="shared" si="164"/>
        <v>0</v>
      </c>
      <c r="DM166" s="257">
        <f t="shared" si="165"/>
        <v>0</v>
      </c>
      <c r="DN166" s="257">
        <f t="shared" si="166"/>
        <v>0</v>
      </c>
      <c r="DO166" s="258">
        <f t="shared" si="167"/>
        <v>0</v>
      </c>
      <c r="DP166" s="258">
        <f t="shared" si="168"/>
        <v>0</v>
      </c>
      <c r="DQ166" s="257">
        <f t="shared" si="169"/>
        <v>0</v>
      </c>
      <c r="DR166" s="257">
        <f t="shared" si="170"/>
        <v>0</v>
      </c>
      <c r="DS166" s="257"/>
      <c r="DT166" s="32" t="str">
        <f t="shared" si="171"/>
        <v>BERTAHAP</v>
      </c>
      <c r="DU166" s="259">
        <f t="shared" si="172"/>
        <v>0</v>
      </c>
      <c r="DV166" s="260">
        <v>2</v>
      </c>
      <c r="DW166" s="261"/>
      <c r="DX166" s="257" t="e">
        <f>IF(DW166&gt;#REF!,"LB","KR")</f>
        <v>#REF!</v>
      </c>
      <c r="DY166" s="261">
        <f t="shared" si="230"/>
        <v>0</v>
      </c>
      <c r="DZ166" s="261">
        <f t="shared" si="230"/>
        <v>0</v>
      </c>
      <c r="EA166" s="261">
        <f t="shared" si="230"/>
        <v>0</v>
      </c>
      <c r="EB166" s="262">
        <f t="shared" si="230"/>
        <v>0</v>
      </c>
      <c r="EC166" s="262">
        <f t="shared" si="230"/>
        <v>0</v>
      </c>
      <c r="ED166" s="261">
        <f t="shared" si="230"/>
        <v>0</v>
      </c>
      <c r="EE166" s="261">
        <f t="shared" si="229"/>
        <v>0</v>
      </c>
      <c r="EF166" s="261">
        <f t="shared" si="190"/>
        <v>0</v>
      </c>
      <c r="EG166" s="51">
        <f t="shared" si="191"/>
        <v>0</v>
      </c>
      <c r="EH166" s="42">
        <f t="shared" si="191"/>
        <v>0</v>
      </c>
      <c r="EI166" s="58">
        <f t="shared" si="173"/>
        <v>0</v>
      </c>
      <c r="EJ166" s="58">
        <f t="shared" si="174"/>
        <v>0</v>
      </c>
      <c r="EK166" s="336">
        <f t="shared" si="175"/>
        <v>0</v>
      </c>
      <c r="EL166" s="131">
        <f t="shared" si="176"/>
        <v>0</v>
      </c>
      <c r="EM166" s="5">
        <f t="shared" si="177"/>
        <v>0</v>
      </c>
      <c r="EN166" s="5">
        <f t="shared" si="178"/>
        <v>0</v>
      </c>
      <c r="EO166" s="266">
        <f t="shared" si="192"/>
        <v>0</v>
      </c>
    </row>
    <row r="167" spans="1:145">
      <c r="A167" s="3">
        <f t="shared" si="179"/>
        <v>128</v>
      </c>
      <c r="B167" s="249">
        <v>10</v>
      </c>
      <c r="C167" s="522"/>
      <c r="D167" s="250" t="s">
        <v>163</v>
      </c>
      <c r="E167" s="285">
        <v>21</v>
      </c>
      <c r="F167" s="252"/>
      <c r="G167" s="40" t="s">
        <v>84</v>
      </c>
      <c r="H167" s="253">
        <f t="shared" si="127"/>
        <v>132</v>
      </c>
      <c r="I167" s="253">
        <f t="shared" si="128"/>
        <v>112</v>
      </c>
      <c r="J167" s="254">
        <f t="shared" si="129"/>
        <v>27506142.120000001</v>
      </c>
      <c r="K167" s="254">
        <f t="shared" si="130"/>
        <v>3</v>
      </c>
      <c r="L167" s="255">
        <f t="shared" si="131"/>
        <v>1.1000000000000001</v>
      </c>
      <c r="M167" s="256">
        <f t="shared" si="246"/>
        <v>1.01</v>
      </c>
      <c r="N167" s="257">
        <f t="shared" si="133"/>
        <v>25536743.735199891</v>
      </c>
      <c r="O167" s="257">
        <f t="shared" si="134"/>
        <v>28783990.353582241</v>
      </c>
      <c r="P167" s="257">
        <f t="shared" si="135"/>
        <v>30559323.895320002</v>
      </c>
      <c r="Q167" s="257">
        <f t="shared" si="136"/>
        <v>32444156.125241794</v>
      </c>
      <c r="R167" s="257">
        <f t="shared" si="180"/>
        <v>36446325.240431897</v>
      </c>
      <c r="S167" s="258">
        <f t="shared" si="137"/>
        <v>30559323.895320002</v>
      </c>
      <c r="T167" s="257">
        <f t="shared" si="137"/>
        <v>32444156.125241794</v>
      </c>
      <c r="U167" s="257">
        <f t="shared" si="138"/>
        <v>34445240.682836853</v>
      </c>
      <c r="V167" s="257">
        <f t="shared" si="181"/>
        <v>40949796.853870459</v>
      </c>
      <c r="W167" s="257"/>
      <c r="X167" s="257">
        <f t="shared" si="139"/>
        <v>2860115298.3423877</v>
      </c>
      <c r="Y167" s="257">
        <f t="shared" si="140"/>
        <v>3223806919.6012111</v>
      </c>
      <c r="Z167" s="257">
        <f t="shared" si="141"/>
        <v>3422644276.2758403</v>
      </c>
      <c r="AA167" s="258">
        <f t="shared" si="182"/>
        <v>3633745486.027081</v>
      </c>
      <c r="AB167" s="258">
        <f t="shared" si="183"/>
        <v>4081988426.9283724</v>
      </c>
      <c r="AC167" s="258">
        <f t="shared" si="142"/>
        <v>3422644276.2758403</v>
      </c>
      <c r="AD167" s="257">
        <f t="shared" si="143"/>
        <v>3633745486.027081</v>
      </c>
      <c r="AE167" s="257">
        <f t="shared" si="184"/>
        <v>3857866956.4777274</v>
      </c>
      <c r="AF167" s="257">
        <f t="shared" si="185"/>
        <v>4586377247.6334915</v>
      </c>
      <c r="AG167" s="257"/>
      <c r="AH167" s="32" t="str">
        <f t="shared" si="144"/>
        <v>BERTAHAP</v>
      </c>
      <c r="AI167" s="259">
        <f t="shared" si="145"/>
        <v>0</v>
      </c>
      <c r="AJ167" s="260">
        <v>2</v>
      </c>
      <c r="AK167" s="261"/>
      <c r="AL167" s="257" t="e">
        <f>IF(AK167&gt;#REF!,"LB","KR")</f>
        <v>#REF!</v>
      </c>
      <c r="AM167" s="51">
        <f t="shared" si="146"/>
        <v>3146127000</v>
      </c>
      <c r="AN167" s="51">
        <f t="shared" si="146"/>
        <v>3546188000</v>
      </c>
      <c r="AO167" s="51">
        <f t="shared" si="146"/>
        <v>3764909000</v>
      </c>
      <c r="AP167" s="418">
        <f t="shared" ref="AP167:AP230" si="254">ROUNDUP((AA167*(1+$K$5)),-3)</f>
        <v>3997121000</v>
      </c>
      <c r="AQ167" s="418">
        <f t="shared" si="147"/>
        <v>3764909000</v>
      </c>
      <c r="AR167" s="51">
        <f t="shared" si="147"/>
        <v>3997121000</v>
      </c>
      <c r="AS167" s="51">
        <f t="shared" si="147"/>
        <v>4243654000</v>
      </c>
      <c r="AT167" s="42"/>
      <c r="AU167" s="42"/>
      <c r="AV167" s="297">
        <f t="shared" si="186"/>
        <v>-453851.34497999772</v>
      </c>
      <c r="AW167" s="297"/>
      <c r="AX167" s="297"/>
      <c r="AY167" s="297"/>
      <c r="AZ167" s="297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2"/>
      <c r="BR167" s="42"/>
      <c r="BS167" s="42"/>
      <c r="BT167" s="42"/>
      <c r="BU167" s="42"/>
      <c r="BV167" s="42"/>
      <c r="BW167" s="42"/>
      <c r="BX167" s="426"/>
      <c r="BY167" s="424"/>
      <c r="BZ167" s="424" t="str">
        <f t="shared" si="248"/>
        <v>2BR-9</v>
      </c>
      <c r="CA167" s="425" t="str">
        <f t="shared" si="249"/>
        <v>09</v>
      </c>
      <c r="CB167" s="424">
        <f t="shared" si="250"/>
        <v>101</v>
      </c>
      <c r="CC167" s="424">
        <f t="shared" si="250"/>
        <v>90</v>
      </c>
      <c r="CD167" s="424">
        <f t="shared" si="251"/>
        <v>30031205.966616005</v>
      </c>
      <c r="CE167" s="424">
        <f t="shared" si="252"/>
        <v>2484448000</v>
      </c>
      <c r="CF167" s="424">
        <f t="shared" si="252"/>
        <v>2800369000</v>
      </c>
      <c r="CG167" s="424">
        <f t="shared" si="252"/>
        <v>2973090000</v>
      </c>
      <c r="CH167" s="424">
        <f t="shared" si="252"/>
        <v>3156464000</v>
      </c>
      <c r="CI167" s="424">
        <f t="shared" si="253"/>
        <v>3351147000</v>
      </c>
      <c r="CJ167" s="42"/>
      <c r="CK167" s="418">
        <f t="shared" si="188"/>
        <v>4243654305.6821547</v>
      </c>
      <c r="CL167" s="42">
        <f t="shared" si="189"/>
        <v>3990804000</v>
      </c>
      <c r="CM167" s="42">
        <f t="shared" si="189"/>
        <v>4236949000</v>
      </c>
      <c r="CN167" s="43">
        <f t="shared" si="148"/>
        <v>59862060</v>
      </c>
      <c r="CO167" s="43">
        <f t="shared" si="149"/>
        <v>42369490</v>
      </c>
      <c r="CP167" s="43">
        <f t="shared" si="150"/>
        <v>94122725</v>
      </c>
      <c r="CQ167" s="43">
        <f t="shared" si="151"/>
        <v>83273354.166666672</v>
      </c>
      <c r="CR167" s="420">
        <f t="shared" si="152"/>
        <v>4498275000</v>
      </c>
      <c r="CT167" s="250" t="s">
        <v>167</v>
      </c>
      <c r="CU167" s="285">
        <v>12</v>
      </c>
      <c r="CV167" s="252"/>
      <c r="CW167" s="40" t="s">
        <v>50</v>
      </c>
      <c r="CX167" s="253">
        <f t="shared" si="153"/>
        <v>0</v>
      </c>
      <c r="CY167" s="253">
        <f t="shared" si="154"/>
        <v>0</v>
      </c>
      <c r="CZ167" s="254">
        <f t="shared" si="155"/>
        <v>27506142.120000001</v>
      </c>
      <c r="DA167" s="254">
        <f t="shared" si="156"/>
        <v>0</v>
      </c>
      <c r="DB167" s="255">
        <f t="shared" si="157"/>
        <v>0</v>
      </c>
      <c r="DC167" s="256">
        <f t="shared" si="247"/>
        <v>0</v>
      </c>
      <c r="DD167" s="257">
        <f t="shared" si="158"/>
        <v>25536743.735199891</v>
      </c>
      <c r="DE167" s="257">
        <f t="shared" si="159"/>
        <v>28783990.353582241</v>
      </c>
      <c r="DF167" s="257">
        <f t="shared" si="160"/>
        <v>0</v>
      </c>
      <c r="DG167" s="257">
        <f t="shared" si="161"/>
        <v>32444156.125241794</v>
      </c>
      <c r="DH167" s="258">
        <f t="shared" si="162"/>
        <v>0</v>
      </c>
      <c r="DI167" s="257">
        <f t="shared" si="162"/>
        <v>32444156.125241794</v>
      </c>
      <c r="DJ167" s="257">
        <f t="shared" si="163"/>
        <v>34445240.682836853</v>
      </c>
      <c r="DK167" s="257"/>
      <c r="DL167" s="257">
        <f t="shared" si="164"/>
        <v>0</v>
      </c>
      <c r="DM167" s="257">
        <f t="shared" si="165"/>
        <v>0</v>
      </c>
      <c r="DN167" s="257">
        <f t="shared" si="166"/>
        <v>0</v>
      </c>
      <c r="DO167" s="258">
        <f t="shared" si="167"/>
        <v>0</v>
      </c>
      <c r="DP167" s="258">
        <f t="shared" si="168"/>
        <v>0</v>
      </c>
      <c r="DQ167" s="257">
        <f t="shared" si="169"/>
        <v>0</v>
      </c>
      <c r="DR167" s="257">
        <f t="shared" si="170"/>
        <v>0</v>
      </c>
      <c r="DS167" s="257"/>
      <c r="DT167" s="32" t="str">
        <f t="shared" si="171"/>
        <v>BERTAHAP</v>
      </c>
      <c r="DU167" s="259">
        <f t="shared" si="172"/>
        <v>0</v>
      </c>
      <c r="DV167" s="260">
        <v>2</v>
      </c>
      <c r="DW167" s="261"/>
      <c r="DX167" s="257" t="e">
        <f>IF(DW167&gt;#REF!,"LB","KR")</f>
        <v>#REF!</v>
      </c>
      <c r="DY167" s="261">
        <f t="shared" si="230"/>
        <v>0</v>
      </c>
      <c r="DZ167" s="261">
        <f t="shared" si="230"/>
        <v>0</v>
      </c>
      <c r="EA167" s="261">
        <f t="shared" si="230"/>
        <v>0</v>
      </c>
      <c r="EB167" s="262">
        <f t="shared" si="230"/>
        <v>0</v>
      </c>
      <c r="EC167" s="262">
        <f t="shared" si="230"/>
        <v>0</v>
      </c>
      <c r="ED167" s="261">
        <f t="shared" si="230"/>
        <v>0</v>
      </c>
      <c r="EE167" s="261">
        <f t="shared" si="229"/>
        <v>0</v>
      </c>
      <c r="EF167" s="261">
        <f t="shared" si="190"/>
        <v>0</v>
      </c>
      <c r="EG167" s="51">
        <f t="shared" si="191"/>
        <v>0</v>
      </c>
      <c r="EH167" s="42">
        <f t="shared" si="191"/>
        <v>0</v>
      </c>
      <c r="EI167" s="58">
        <f t="shared" si="173"/>
        <v>0</v>
      </c>
      <c r="EJ167" s="58">
        <f t="shared" si="174"/>
        <v>0</v>
      </c>
      <c r="EK167" s="336">
        <f t="shared" si="175"/>
        <v>0</v>
      </c>
      <c r="EL167" s="131">
        <f t="shared" si="176"/>
        <v>0</v>
      </c>
      <c r="EM167" s="5">
        <f t="shared" si="177"/>
        <v>0</v>
      </c>
      <c r="EN167" s="5">
        <f t="shared" si="178"/>
        <v>0</v>
      </c>
      <c r="EO167" s="266">
        <f t="shared" si="192"/>
        <v>0</v>
      </c>
    </row>
    <row r="168" spans="1:145">
      <c r="A168" s="3">
        <f t="shared" si="179"/>
        <v>129</v>
      </c>
      <c r="B168" s="249">
        <v>1</v>
      </c>
      <c r="C168" s="522"/>
      <c r="D168" s="250" t="s">
        <v>165</v>
      </c>
      <c r="E168" s="251" t="s">
        <v>19</v>
      </c>
      <c r="F168" s="252"/>
      <c r="G168" s="40" t="s">
        <v>72</v>
      </c>
      <c r="H168" s="253">
        <f t="shared" ref="H168:H231" si="255">SUMIF($Y$10:$Y$28,G168,$AE$10:$AE$28)</f>
        <v>175</v>
      </c>
      <c r="I168" s="253">
        <f t="shared" ref="I168:I231" si="256">SUMIF($Y$10:$Y$28,G168,$AA$10:$AA$28)</f>
        <v>156</v>
      </c>
      <c r="J168" s="254">
        <f t="shared" ref="J168:J231" si="257">$J$27</f>
        <v>27506142.120000001</v>
      </c>
      <c r="K168" s="254">
        <f t="shared" ref="K168:K231" si="258">SUMIF($AS$4:$AS$22,E168,$AT$4:$AT$22)</f>
        <v>5</v>
      </c>
      <c r="L168" s="255">
        <f t="shared" ref="L168:L231" si="259">IF(K168=$AO$25,$AN$25,IF(K168=$AO$26,$AN$26,IF(K168=$AO$27,$AN$27,IF(K168=$AO$28,$AN$28,IF(K168=$AO$29,$AN$29,IF(K168=$AO$30,$AN$30))))))</f>
        <v>1.08</v>
      </c>
      <c r="M168" s="305">
        <f t="shared" ref="M168:M175" si="260">SUMIF($AS$4:$AS$22,E168,$BM$4:$BM$22)</f>
        <v>1.02</v>
      </c>
      <c r="N168" s="257">
        <f t="shared" ref="N168:N231" si="261">$P168/(1+6%/12)^36</f>
        <v>25320681.276954275</v>
      </c>
      <c r="O168" s="257">
        <f t="shared" ref="O168:O231" si="262">$P168/(1+6%/12)^12</f>
        <v>28540453.441499729</v>
      </c>
      <c r="P168" s="257">
        <f t="shared" ref="P168:P231" si="263">$J$27*L168*M168</f>
        <v>30300766.159392003</v>
      </c>
      <c r="Q168" s="257">
        <f t="shared" ref="Q168:Q231" si="264">$P168*(1+6%/12)^12</f>
        <v>32169651.113921117</v>
      </c>
      <c r="R168" s="257">
        <f t="shared" si="180"/>
        <v>36137958.492223024</v>
      </c>
      <c r="S168" s="258">
        <f t="shared" ref="S168:T231" si="265">P168</f>
        <v>30300766.159392003</v>
      </c>
      <c r="T168" s="257">
        <f t="shared" si="265"/>
        <v>32169651.113921117</v>
      </c>
      <c r="U168" s="257">
        <f t="shared" ref="U168:U231" si="266">$P168*(1+6%/12)^24</f>
        <v>34153804.80307208</v>
      </c>
      <c r="V168" s="257">
        <f t="shared" si="181"/>
        <v>40603326.925493881</v>
      </c>
      <c r="W168" s="257"/>
      <c r="X168" s="257">
        <f t="shared" ref="X168:X231" si="267">N168*I168</f>
        <v>3950026279.2048669</v>
      </c>
      <c r="Y168" s="257">
        <f t="shared" ref="Y168:Y231" si="268">O168*I168</f>
        <v>4452310736.8739576</v>
      </c>
      <c r="Z168" s="257">
        <f t="shared" ref="Z168:Z231" si="269">P168*I168</f>
        <v>4726919520.8651524</v>
      </c>
      <c r="AA168" s="258">
        <f t="shared" si="182"/>
        <v>5018465573.7716942</v>
      </c>
      <c r="AB168" s="258">
        <f t="shared" si="183"/>
        <v>5637521524.7867918</v>
      </c>
      <c r="AC168" s="258">
        <f t="shared" ref="AC168:AC231" si="270">S168*I168</f>
        <v>4726919520.8651524</v>
      </c>
      <c r="AD168" s="257">
        <f t="shared" ref="AD168:AD231" si="271">T168*I168</f>
        <v>5018465573.7716942</v>
      </c>
      <c r="AE168" s="257">
        <f t="shared" si="184"/>
        <v>5327993549.2792444</v>
      </c>
      <c r="AF168" s="257">
        <f t="shared" si="185"/>
        <v>6334119000.3770456</v>
      </c>
      <c r="AG168" s="257"/>
      <c r="AH168" s="32" t="str">
        <f t="shared" ref="AH168:AH231" si="272">IF(AJ168=$I$32,$N$32,IF(AJ168=$I$33,$N$33,IF(AJ168=$I$34,$N$34)))</f>
        <v>BERTAHAP</v>
      </c>
      <c r="AI168" s="259">
        <f t="shared" ref="AI168:AI231" si="273">IF(AH168=$N$32,$O$32,IF(AH168=$N$33,$O$33,$O$34))</f>
        <v>0</v>
      </c>
      <c r="AJ168" s="260">
        <v>2</v>
      </c>
      <c r="AK168" s="261"/>
      <c r="AL168" s="257" t="e">
        <f>IF(AK168&gt;#REF!,"LB","KR")</f>
        <v>#REF!</v>
      </c>
      <c r="AM168" s="51">
        <f t="shared" ref="AM168:AP231" si="274">ROUNDUP((X168*(1+$K$5)),-3)</f>
        <v>4345029000</v>
      </c>
      <c r="AN168" s="51">
        <f t="shared" si="274"/>
        <v>4897542000</v>
      </c>
      <c r="AO168" s="51">
        <f t="shared" si="274"/>
        <v>5199612000</v>
      </c>
      <c r="AP168" s="418">
        <f t="shared" si="254"/>
        <v>5520313000</v>
      </c>
      <c r="AQ168" s="418">
        <f t="shared" ref="AQ168:AS231" si="275">ROUNDUP((AC168*(1+$K$5)),-3)</f>
        <v>5199612000</v>
      </c>
      <c r="AR168" s="51">
        <f t="shared" si="275"/>
        <v>5520313000</v>
      </c>
      <c r="AS168" s="51">
        <f t="shared" si="275"/>
        <v>5860793000</v>
      </c>
      <c r="AT168" s="42"/>
      <c r="AU168" s="42"/>
      <c r="AV168" s="297">
        <f t="shared" si="186"/>
        <v>-712409.08090799674</v>
      </c>
      <c r="AW168" s="297"/>
      <c r="AX168" s="297"/>
      <c r="AY168" s="297"/>
      <c r="AZ168" s="297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6"/>
      <c r="BY168" s="424"/>
      <c r="BZ168" s="424" t="str">
        <f t="shared" si="248"/>
        <v>2BR-11</v>
      </c>
      <c r="CA168" s="425">
        <f t="shared" si="249"/>
        <v>11</v>
      </c>
      <c r="CB168" s="424">
        <f t="shared" si="250"/>
        <v>101</v>
      </c>
      <c r="CC168" s="424">
        <f t="shared" si="250"/>
        <v>90</v>
      </c>
      <c r="CD168" s="424">
        <f t="shared" si="251"/>
        <v>30031205.966616005</v>
      </c>
      <c r="CE168" s="424">
        <f t="shared" si="252"/>
        <v>2484448000</v>
      </c>
      <c r="CF168" s="424">
        <f t="shared" si="252"/>
        <v>2800369000</v>
      </c>
      <c r="CG168" s="424">
        <f t="shared" si="252"/>
        <v>2973090000</v>
      </c>
      <c r="CH168" s="424">
        <f t="shared" si="252"/>
        <v>3156464000</v>
      </c>
      <c r="CI168" s="424">
        <f t="shared" si="253"/>
        <v>3351147000</v>
      </c>
      <c r="CJ168" s="42"/>
      <c r="CK168" s="418">
        <f t="shared" si="188"/>
        <v>5860793313.7783852</v>
      </c>
      <c r="CL168" s="42">
        <f t="shared" si="189"/>
        <v>5511589000</v>
      </c>
      <c r="CM168" s="42">
        <f t="shared" si="189"/>
        <v>5851532000</v>
      </c>
      <c r="CN168" s="43">
        <f t="shared" ref="CN168:CN231" si="276">(CL168*90%)*40%/24</f>
        <v>82673835</v>
      </c>
      <c r="CO168" s="43">
        <f t="shared" ref="CO168:CO231" si="277">(CM168*90%)*40%/36</f>
        <v>58515320</v>
      </c>
      <c r="CP168" s="43">
        <f t="shared" ref="CP168:CP231" si="278">(AO168*90%)/36</f>
        <v>129990300</v>
      </c>
      <c r="CQ168" s="43">
        <f t="shared" ref="CQ168:CQ231" si="279">AP168/48</f>
        <v>115006520.83333333</v>
      </c>
      <c r="CR168" s="420">
        <f t="shared" ref="CR168:CR231" si="280">ROUNDUP(CM168*$CR$39, -3)</f>
        <v>6212442000</v>
      </c>
      <c r="CT168" s="250" t="s">
        <v>167</v>
      </c>
      <c r="CU168" s="251">
        <v>16</v>
      </c>
      <c r="CV168" s="252"/>
      <c r="CW168" s="40" t="s">
        <v>52</v>
      </c>
      <c r="CX168" s="253">
        <f t="shared" ref="CX168:CX188" si="281">SUMIF($W$10:$W$28,CW168,$AB$10:$AB$28)</f>
        <v>0</v>
      </c>
      <c r="CY168" s="253">
        <f t="shared" ref="CY168:CY188" si="282">SUMIF($W$10:$W$28,CW168,$Y$10:$Y$28)</f>
        <v>0</v>
      </c>
      <c r="CZ168" s="254">
        <f t="shared" ref="CZ168:CZ188" si="283">$J$27</f>
        <v>27506142.120000001</v>
      </c>
      <c r="DA168" s="254">
        <f t="shared" ref="DA168:DA188" si="284">SUMIF($AO$4:$AO$22,CU168,$AR$4:$AR$22)</f>
        <v>0</v>
      </c>
      <c r="DB168" s="255">
        <f t="shared" ref="DB168:DB188" si="285">IF(DA168=$AK$25,$AJ$25,IF(DA168=$AK$26,$AJ$26,IF(DA168=$AK$27,$AJ$27,IF(DA168=$AK$28,$AJ$28,IF(DA168=$AK$29,$AJ$29,IF(DA168=$AK$30,$AJ$30))))))</f>
        <v>0</v>
      </c>
      <c r="DC168" s="256">
        <f t="shared" si="247"/>
        <v>0</v>
      </c>
      <c r="DD168" s="257">
        <f t="shared" ref="DD168:DD188" si="286">$P168/(1+6%/12)^36</f>
        <v>25320681.276954275</v>
      </c>
      <c r="DE168" s="257">
        <f t="shared" ref="DE168:DE188" si="287">$P168/(1+6%/12)^12</f>
        <v>28540453.441499729</v>
      </c>
      <c r="DF168" s="257">
        <f t="shared" ref="DF168:DF188" si="288">$J$27*DB168*DC168</f>
        <v>0</v>
      </c>
      <c r="DG168" s="257">
        <f t="shared" ref="DG168:DG188" si="289">$P168*(1+6%/12)^12</f>
        <v>32169651.113921117</v>
      </c>
      <c r="DH168" s="258">
        <f t="shared" ref="DH168:DI188" si="290">DF168</f>
        <v>0</v>
      </c>
      <c r="DI168" s="257">
        <f t="shared" si="290"/>
        <v>32169651.113921117</v>
      </c>
      <c r="DJ168" s="257">
        <f t="shared" ref="DJ168:DJ188" si="291">$P168*(1+6%/12)^24</f>
        <v>34153804.80307208</v>
      </c>
      <c r="DK168" s="257"/>
      <c r="DL168" s="257">
        <f t="shared" ref="DL168:DL188" si="292">DD168*CY168</f>
        <v>0</v>
      </c>
      <c r="DM168" s="257">
        <f t="shared" ref="DM168:DM188" si="293">DE168*CY168</f>
        <v>0</v>
      </c>
      <c r="DN168" s="257">
        <f t="shared" ref="DN168:DN188" si="294">DF168*CY168</f>
        <v>0</v>
      </c>
      <c r="DO168" s="258">
        <f t="shared" ref="DO168:DO188" si="295">DG168*CY168</f>
        <v>0</v>
      </c>
      <c r="DP168" s="258">
        <f t="shared" ref="DP168:DP188" si="296">DH168*CY168</f>
        <v>0</v>
      </c>
      <c r="DQ168" s="257">
        <f t="shared" ref="DQ168:DQ188" si="297">DI168*CY168</f>
        <v>0</v>
      </c>
      <c r="DR168" s="257">
        <f t="shared" ref="DR168:DR188" si="298">DJ168*CY168</f>
        <v>0</v>
      </c>
      <c r="DS168" s="257"/>
      <c r="DT168" s="32" t="str">
        <f t="shared" ref="DT168:DT188" si="299">IF(DV168=$I$32,$N$32,IF(DV168=$I$33,$N$33,IF(DV168=$I$34,$N$34)))</f>
        <v>BERTAHAP</v>
      </c>
      <c r="DU168" s="259">
        <f t="shared" ref="DU168:DU188" si="300">IF(DT168=$N$32,$O$32,IF(DT168=$N$33,$O$33,$O$34))</f>
        <v>0</v>
      </c>
      <c r="DV168" s="260">
        <v>2</v>
      </c>
      <c r="DW168" s="261"/>
      <c r="DX168" s="257" t="e">
        <f>IF(DW168&gt;#REF!,"LB","KR")</f>
        <v>#REF!</v>
      </c>
      <c r="DY168" s="261">
        <f t="shared" si="230"/>
        <v>0</v>
      </c>
      <c r="DZ168" s="261">
        <f t="shared" si="230"/>
        <v>0</v>
      </c>
      <c r="EA168" s="261">
        <f t="shared" si="230"/>
        <v>0</v>
      </c>
      <c r="EB168" s="262">
        <f t="shared" si="230"/>
        <v>0</v>
      </c>
      <c r="EC168" s="262">
        <f t="shared" si="230"/>
        <v>0</v>
      </c>
      <c r="ED168" s="261">
        <f t="shared" si="230"/>
        <v>0</v>
      </c>
      <c r="EE168" s="261">
        <f t="shared" si="229"/>
        <v>0</v>
      </c>
      <c r="EF168" s="261">
        <f t="shared" si="190"/>
        <v>0</v>
      </c>
      <c r="EG168" s="51">
        <f t="shared" si="191"/>
        <v>0</v>
      </c>
      <c r="EH168" s="42">
        <f t="shared" si="191"/>
        <v>0</v>
      </c>
      <c r="EI168" s="58">
        <f t="shared" ref="EI168:EI188" si="301">EG168-(EG168*10%)</f>
        <v>0</v>
      </c>
      <c r="EJ168" s="58">
        <f t="shared" ref="EJ168:EJ188" si="302">(EI168*40%)/24</f>
        <v>0</v>
      </c>
      <c r="EK168" s="336">
        <f t="shared" ref="EK168:EK188" si="303">(EB168*90%)/48</f>
        <v>0</v>
      </c>
      <c r="EL168" s="131">
        <f t="shared" ref="EL168:EL188" si="304">(EH168*90%)*40%/36</f>
        <v>0</v>
      </c>
      <c r="EM168" s="5">
        <f t="shared" ref="EM168:EM188" si="305">(EG168*90%)*40%/24</f>
        <v>0</v>
      </c>
      <c r="EN168" s="5">
        <f t="shared" ref="EN168:EN188" si="306">EA168*90%/36</f>
        <v>0</v>
      </c>
      <c r="EO168" s="266">
        <f t="shared" si="192"/>
        <v>0</v>
      </c>
    </row>
    <row r="169" spans="1:145">
      <c r="A169" s="3">
        <f t="shared" ref="A169:A232" si="307">A168+1</f>
        <v>130</v>
      </c>
      <c r="B169" s="249">
        <v>2</v>
      </c>
      <c r="C169" s="522"/>
      <c r="D169" s="250" t="s">
        <v>165</v>
      </c>
      <c r="E169" s="251" t="s">
        <v>29</v>
      </c>
      <c r="F169" s="252"/>
      <c r="G169" s="40" t="s">
        <v>74</v>
      </c>
      <c r="H169" s="253">
        <f t="shared" si="255"/>
        <v>85</v>
      </c>
      <c r="I169" s="253">
        <f t="shared" si="256"/>
        <v>74</v>
      </c>
      <c r="J169" s="254">
        <f t="shared" si="257"/>
        <v>27506142.120000001</v>
      </c>
      <c r="K169" s="254">
        <f t="shared" si="258"/>
        <v>1</v>
      </c>
      <c r="L169" s="255">
        <f t="shared" si="259"/>
        <v>1.06</v>
      </c>
      <c r="M169" s="305">
        <f t="shared" si="260"/>
        <v>1.02</v>
      </c>
      <c r="N169" s="257">
        <f t="shared" si="261"/>
        <v>24851779.771825496</v>
      </c>
      <c r="O169" s="257">
        <f t="shared" si="262"/>
        <v>28011926.525916401</v>
      </c>
      <c r="P169" s="257">
        <f t="shared" si="263"/>
        <v>29739640.860144004</v>
      </c>
      <c r="Q169" s="257">
        <f t="shared" si="264"/>
        <v>31573916.83403369</v>
      </c>
      <c r="R169" s="257">
        <f t="shared" ref="R169:R232" si="308">Q169*$R$39</f>
        <v>35468737.038663335</v>
      </c>
      <c r="S169" s="258">
        <f t="shared" si="265"/>
        <v>29739640.860144004</v>
      </c>
      <c r="T169" s="257">
        <f t="shared" si="265"/>
        <v>31573916.83403369</v>
      </c>
      <c r="U169" s="257">
        <f t="shared" si="266"/>
        <v>33521326.93634852</v>
      </c>
      <c r="V169" s="257">
        <f t="shared" ref="V169:V232" si="309">U169*$V$39</f>
        <v>39851413.463910654</v>
      </c>
      <c r="W169" s="257"/>
      <c r="X169" s="257">
        <f t="shared" si="267"/>
        <v>1839031703.1150868</v>
      </c>
      <c r="Y169" s="257">
        <f t="shared" si="268"/>
        <v>2072882562.9178138</v>
      </c>
      <c r="Z169" s="257">
        <f t="shared" si="269"/>
        <v>2200733423.6506562</v>
      </c>
      <c r="AA169" s="258">
        <f t="shared" ref="AA169:AA232" si="310">Q169*I169</f>
        <v>2336469845.718493</v>
      </c>
      <c r="AB169" s="258">
        <f t="shared" ref="AB169:AB232" si="311">I169*R169</f>
        <v>2624686540.8610868</v>
      </c>
      <c r="AC169" s="258">
        <f t="shared" si="270"/>
        <v>2200733423.6506562</v>
      </c>
      <c r="AD169" s="257">
        <f t="shared" si="271"/>
        <v>2336469845.718493</v>
      </c>
      <c r="AE169" s="257">
        <f t="shared" ref="AE169:AE232" si="312">U169*I169</f>
        <v>2480578193.2897906</v>
      </c>
      <c r="AF169" s="257">
        <f t="shared" ref="AF169:AF232" si="313">I169*V169</f>
        <v>2949004596.3293886</v>
      </c>
      <c r="AG169" s="257"/>
      <c r="AH169" s="32" t="str">
        <f t="shared" si="272"/>
        <v>BERTAHAP</v>
      </c>
      <c r="AI169" s="259">
        <f t="shared" si="273"/>
        <v>0</v>
      </c>
      <c r="AJ169" s="260">
        <v>2</v>
      </c>
      <c r="AK169" s="261"/>
      <c r="AL169" s="257" t="e">
        <f>IF(AK169&gt;#REF!,"LB","KR")</f>
        <v>#REF!</v>
      </c>
      <c r="AM169" s="51">
        <f t="shared" si="274"/>
        <v>2022935000</v>
      </c>
      <c r="AN169" s="51">
        <f t="shared" si="274"/>
        <v>2280171000</v>
      </c>
      <c r="AO169" s="51">
        <f t="shared" si="274"/>
        <v>2420807000</v>
      </c>
      <c r="AP169" s="418">
        <f t="shared" si="254"/>
        <v>2570117000</v>
      </c>
      <c r="AQ169" s="418">
        <f t="shared" si="275"/>
        <v>2420807000</v>
      </c>
      <c r="AR169" s="51">
        <f t="shared" si="275"/>
        <v>2570117000</v>
      </c>
      <c r="AS169" s="51">
        <f t="shared" si="275"/>
        <v>2728637000</v>
      </c>
      <c r="AT169" s="42"/>
      <c r="AU169" s="42"/>
      <c r="AV169" s="297">
        <f t="shared" ref="AV169:AV232" si="314">P169-$P$318</f>
        <v>-1273534.3801559955</v>
      </c>
      <c r="AW169" s="297"/>
      <c r="AX169" s="297"/>
      <c r="AY169" s="297"/>
      <c r="AZ169" s="297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2"/>
      <c r="BR169" s="42"/>
      <c r="BS169" s="42"/>
      <c r="BT169" s="42"/>
      <c r="BU169" s="42"/>
      <c r="BV169" s="42"/>
      <c r="BW169" s="42"/>
      <c r="BX169" s="426"/>
      <c r="BY169" s="429"/>
      <c r="BZ169" s="424" t="str">
        <f t="shared" si="248"/>
        <v>2BR-15</v>
      </c>
      <c r="CA169" s="425">
        <f t="shared" si="249"/>
        <v>15</v>
      </c>
      <c r="CB169" s="424">
        <f t="shared" si="250"/>
        <v>101</v>
      </c>
      <c r="CC169" s="424">
        <f t="shared" si="250"/>
        <v>90</v>
      </c>
      <c r="CD169" s="424">
        <f t="shared" si="251"/>
        <v>30031205.966616005</v>
      </c>
      <c r="CE169" s="424">
        <f t="shared" si="252"/>
        <v>2484448000</v>
      </c>
      <c r="CF169" s="424">
        <f t="shared" si="252"/>
        <v>2800369000</v>
      </c>
      <c r="CG169" s="424">
        <f t="shared" si="252"/>
        <v>2973090000</v>
      </c>
      <c r="CH169" s="424">
        <f t="shared" si="252"/>
        <v>3156464000</v>
      </c>
      <c r="CI169" s="424">
        <f t="shared" si="253"/>
        <v>3351147000</v>
      </c>
      <c r="CJ169" s="42"/>
      <c r="CK169" s="418">
        <f t="shared" ref="CK169:CK232" si="315">AP169*$CK$38</f>
        <v>2728635954.0171294</v>
      </c>
      <c r="CL169" s="42">
        <f t="shared" ref="CL169:CM232" si="316">ROUNDUP(AO169+(AO169*6%),-3)</f>
        <v>2566056000</v>
      </c>
      <c r="CM169" s="42">
        <f t="shared" si="316"/>
        <v>2724325000</v>
      </c>
      <c r="CN169" s="43">
        <f t="shared" si="276"/>
        <v>38490840</v>
      </c>
      <c r="CO169" s="43">
        <f t="shared" si="277"/>
        <v>27243250</v>
      </c>
      <c r="CP169" s="43">
        <f t="shared" si="278"/>
        <v>60520175</v>
      </c>
      <c r="CQ169" s="43">
        <f t="shared" si="279"/>
        <v>53544104.166666664</v>
      </c>
      <c r="CR169" s="420">
        <f t="shared" si="280"/>
        <v>2892356000</v>
      </c>
      <c r="CT169" s="250" t="s">
        <v>167</v>
      </c>
      <c r="CU169" s="285">
        <v>18</v>
      </c>
      <c r="CV169" s="252"/>
      <c r="CW169" s="40" t="s">
        <v>54</v>
      </c>
      <c r="CX169" s="253">
        <f t="shared" si="281"/>
        <v>0</v>
      </c>
      <c r="CY169" s="253">
        <f t="shared" si="282"/>
        <v>0</v>
      </c>
      <c r="CZ169" s="254">
        <f t="shared" si="283"/>
        <v>27506142.120000001</v>
      </c>
      <c r="DA169" s="254">
        <f t="shared" si="284"/>
        <v>0</v>
      </c>
      <c r="DB169" s="255">
        <f t="shared" si="285"/>
        <v>0</v>
      </c>
      <c r="DC169" s="256">
        <f t="shared" si="247"/>
        <v>0</v>
      </c>
      <c r="DD169" s="257">
        <f t="shared" si="286"/>
        <v>24851779.771825496</v>
      </c>
      <c r="DE169" s="257">
        <f t="shared" si="287"/>
        <v>28011926.525916401</v>
      </c>
      <c r="DF169" s="257">
        <f t="shared" si="288"/>
        <v>0</v>
      </c>
      <c r="DG169" s="257">
        <f t="shared" si="289"/>
        <v>31573916.83403369</v>
      </c>
      <c r="DH169" s="258">
        <f t="shared" si="290"/>
        <v>0</v>
      </c>
      <c r="DI169" s="257">
        <f t="shared" si="290"/>
        <v>31573916.83403369</v>
      </c>
      <c r="DJ169" s="257">
        <f t="shared" si="291"/>
        <v>33521326.93634852</v>
      </c>
      <c r="DK169" s="257"/>
      <c r="DL169" s="257">
        <f t="shared" si="292"/>
        <v>0</v>
      </c>
      <c r="DM169" s="257">
        <f t="shared" si="293"/>
        <v>0</v>
      </c>
      <c r="DN169" s="257">
        <f t="shared" si="294"/>
        <v>0</v>
      </c>
      <c r="DO169" s="258">
        <f t="shared" si="295"/>
        <v>0</v>
      </c>
      <c r="DP169" s="258">
        <f t="shared" si="296"/>
        <v>0</v>
      </c>
      <c r="DQ169" s="257">
        <f t="shared" si="297"/>
        <v>0</v>
      </c>
      <c r="DR169" s="257">
        <f t="shared" si="298"/>
        <v>0</v>
      </c>
      <c r="DS169" s="257"/>
      <c r="DT169" s="32" t="str">
        <f t="shared" si="299"/>
        <v>BERTAHAP</v>
      </c>
      <c r="DU169" s="259">
        <f t="shared" si="300"/>
        <v>0</v>
      </c>
      <c r="DV169" s="260">
        <v>2</v>
      </c>
      <c r="DW169" s="261"/>
      <c r="DX169" s="257" t="e">
        <f>IF(DW169&gt;#REF!,"LB","KR")</f>
        <v>#REF!</v>
      </c>
      <c r="DY169" s="261">
        <f t="shared" si="230"/>
        <v>0</v>
      </c>
      <c r="DZ169" s="261">
        <f t="shared" si="230"/>
        <v>0</v>
      </c>
      <c r="EA169" s="261">
        <f t="shared" si="230"/>
        <v>0</v>
      </c>
      <c r="EB169" s="262">
        <f t="shared" si="230"/>
        <v>0</v>
      </c>
      <c r="EC169" s="262">
        <f t="shared" si="230"/>
        <v>0</v>
      </c>
      <c r="ED169" s="261">
        <f t="shared" si="230"/>
        <v>0</v>
      </c>
      <c r="EE169" s="261">
        <f t="shared" si="229"/>
        <v>0</v>
      </c>
      <c r="EF169" s="261">
        <f t="shared" ref="EF169:EF188" si="317">EB169*$AP$38</f>
        <v>0</v>
      </c>
      <c r="EG169" s="51">
        <f t="shared" ref="EG169:EH188" si="318">ROUNDUP(EA169+(EA169*6%),-3)</f>
        <v>0</v>
      </c>
      <c r="EH169" s="42">
        <f t="shared" si="318"/>
        <v>0</v>
      </c>
      <c r="EI169" s="58">
        <f t="shared" si="301"/>
        <v>0</v>
      </c>
      <c r="EJ169" s="58">
        <f t="shared" si="302"/>
        <v>0</v>
      </c>
      <c r="EK169" s="336">
        <f t="shared" si="303"/>
        <v>0</v>
      </c>
      <c r="EL169" s="131">
        <f t="shared" si="304"/>
        <v>0</v>
      </c>
      <c r="EM169" s="5">
        <f t="shared" si="305"/>
        <v>0</v>
      </c>
      <c r="EN169" s="5">
        <f t="shared" si="306"/>
        <v>0</v>
      </c>
      <c r="EO169" s="266">
        <f t="shared" ref="EO169:EO188" si="319">EH169*$AY$38</f>
        <v>0</v>
      </c>
    </row>
    <row r="170" spans="1:145">
      <c r="A170" s="3">
        <f t="shared" si="307"/>
        <v>131</v>
      </c>
      <c r="B170" s="249">
        <v>3</v>
      </c>
      <c r="C170" s="522"/>
      <c r="D170" s="250" t="s">
        <v>165</v>
      </c>
      <c r="E170" s="251" t="s">
        <v>32</v>
      </c>
      <c r="F170" s="252"/>
      <c r="G170" s="40" t="s">
        <v>56</v>
      </c>
      <c r="H170" s="253">
        <f t="shared" si="255"/>
        <v>85</v>
      </c>
      <c r="I170" s="253">
        <f t="shared" si="256"/>
        <v>74</v>
      </c>
      <c r="J170" s="254">
        <f t="shared" si="257"/>
        <v>27506142.120000001</v>
      </c>
      <c r="K170" s="254">
        <f t="shared" si="258"/>
        <v>1</v>
      </c>
      <c r="L170" s="255">
        <f t="shared" si="259"/>
        <v>1.06</v>
      </c>
      <c r="M170" s="305">
        <f t="shared" si="260"/>
        <v>1.02</v>
      </c>
      <c r="N170" s="257">
        <f t="shared" si="261"/>
        <v>24851779.771825496</v>
      </c>
      <c r="O170" s="257">
        <f t="shared" si="262"/>
        <v>28011926.525916401</v>
      </c>
      <c r="P170" s="257">
        <f t="shared" si="263"/>
        <v>29739640.860144004</v>
      </c>
      <c r="Q170" s="257">
        <f t="shared" si="264"/>
        <v>31573916.83403369</v>
      </c>
      <c r="R170" s="257">
        <f t="shared" si="308"/>
        <v>35468737.038663335</v>
      </c>
      <c r="S170" s="258">
        <f t="shared" si="265"/>
        <v>29739640.860144004</v>
      </c>
      <c r="T170" s="257">
        <f t="shared" si="265"/>
        <v>31573916.83403369</v>
      </c>
      <c r="U170" s="257">
        <f t="shared" si="266"/>
        <v>33521326.93634852</v>
      </c>
      <c r="V170" s="257">
        <f t="shared" si="309"/>
        <v>39851413.463910654</v>
      </c>
      <c r="W170" s="257"/>
      <c r="X170" s="257">
        <f t="shared" si="267"/>
        <v>1839031703.1150868</v>
      </c>
      <c r="Y170" s="257">
        <f t="shared" si="268"/>
        <v>2072882562.9178138</v>
      </c>
      <c r="Z170" s="257">
        <f t="shared" si="269"/>
        <v>2200733423.6506562</v>
      </c>
      <c r="AA170" s="258">
        <f t="shared" si="310"/>
        <v>2336469845.718493</v>
      </c>
      <c r="AB170" s="258">
        <f t="shared" si="311"/>
        <v>2624686540.8610868</v>
      </c>
      <c r="AC170" s="258">
        <f t="shared" si="270"/>
        <v>2200733423.6506562</v>
      </c>
      <c r="AD170" s="257">
        <f t="shared" si="271"/>
        <v>2336469845.718493</v>
      </c>
      <c r="AE170" s="257">
        <f t="shared" si="312"/>
        <v>2480578193.2897906</v>
      </c>
      <c r="AF170" s="257">
        <f t="shared" si="313"/>
        <v>2949004596.3293886</v>
      </c>
      <c r="AG170" s="257"/>
      <c r="AH170" s="32" t="str">
        <f t="shared" si="272"/>
        <v>BERTAHAP</v>
      </c>
      <c r="AI170" s="259">
        <f t="shared" si="273"/>
        <v>0</v>
      </c>
      <c r="AJ170" s="260">
        <v>2</v>
      </c>
      <c r="AK170" s="261"/>
      <c r="AL170" s="257" t="e">
        <f>IF(AK170&gt;#REF!,"LB","KR")</f>
        <v>#REF!</v>
      </c>
      <c r="AM170" s="51">
        <f t="shared" si="274"/>
        <v>2022935000</v>
      </c>
      <c r="AN170" s="51">
        <f t="shared" si="274"/>
        <v>2280171000</v>
      </c>
      <c r="AO170" s="51">
        <f t="shared" si="274"/>
        <v>2420807000</v>
      </c>
      <c r="AP170" s="418">
        <f t="shared" si="254"/>
        <v>2570117000</v>
      </c>
      <c r="AQ170" s="418">
        <f t="shared" si="275"/>
        <v>2420807000</v>
      </c>
      <c r="AR170" s="51">
        <f t="shared" si="275"/>
        <v>2570117000</v>
      </c>
      <c r="AS170" s="51">
        <f t="shared" si="275"/>
        <v>2728637000</v>
      </c>
      <c r="AT170" s="42"/>
      <c r="AU170" s="42"/>
      <c r="AV170" s="297">
        <f t="shared" si="314"/>
        <v>-1273534.3801559955</v>
      </c>
      <c r="AW170" s="297"/>
      <c r="AX170" s="297"/>
      <c r="AY170" s="297"/>
      <c r="AZ170" s="297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"/>
      <c r="BX170" s="426"/>
      <c r="BY170" s="424"/>
      <c r="BZ170" s="424" t="str">
        <f t="shared" si="248"/>
        <v>2BR-17</v>
      </c>
      <c r="CA170" s="425">
        <f t="shared" si="249"/>
        <v>17</v>
      </c>
      <c r="CB170" s="424">
        <f t="shared" si="250"/>
        <v>85</v>
      </c>
      <c r="CC170" s="424">
        <f t="shared" si="250"/>
        <v>74</v>
      </c>
      <c r="CD170" s="424">
        <f t="shared" si="251"/>
        <v>30031205.966616005</v>
      </c>
      <c r="CE170" s="424">
        <f t="shared" si="252"/>
        <v>2042768000</v>
      </c>
      <c r="CF170" s="424">
        <f t="shared" si="252"/>
        <v>2302526000</v>
      </c>
      <c r="CG170" s="424">
        <f t="shared" si="252"/>
        <v>2444541000</v>
      </c>
      <c r="CH170" s="424">
        <f t="shared" si="252"/>
        <v>2595315000</v>
      </c>
      <c r="CI170" s="424">
        <f t="shared" si="253"/>
        <v>2755388000</v>
      </c>
      <c r="CJ170" s="42"/>
      <c r="CK170" s="418">
        <f t="shared" si="315"/>
        <v>2728635954.0171294</v>
      </c>
      <c r="CL170" s="42">
        <f t="shared" si="316"/>
        <v>2566056000</v>
      </c>
      <c r="CM170" s="42">
        <f t="shared" si="316"/>
        <v>2724325000</v>
      </c>
      <c r="CN170" s="43">
        <f t="shared" si="276"/>
        <v>38490840</v>
      </c>
      <c r="CO170" s="43">
        <f t="shared" si="277"/>
        <v>27243250</v>
      </c>
      <c r="CP170" s="43">
        <f t="shared" si="278"/>
        <v>60520175</v>
      </c>
      <c r="CQ170" s="43">
        <f t="shared" si="279"/>
        <v>53544104.166666664</v>
      </c>
      <c r="CR170" s="420">
        <f t="shared" si="280"/>
        <v>2892356000</v>
      </c>
      <c r="CT170" s="250" t="s">
        <v>167</v>
      </c>
      <c r="CU170" s="285">
        <v>20</v>
      </c>
      <c r="CV170" s="252"/>
      <c r="CW170" s="40" t="s">
        <v>70</v>
      </c>
      <c r="CX170" s="253">
        <f t="shared" si="281"/>
        <v>0</v>
      </c>
      <c r="CY170" s="253">
        <f t="shared" si="282"/>
        <v>0</v>
      </c>
      <c r="CZ170" s="254">
        <f t="shared" si="283"/>
        <v>27506142.120000001</v>
      </c>
      <c r="DA170" s="254">
        <f t="shared" si="284"/>
        <v>0</v>
      </c>
      <c r="DB170" s="255">
        <f t="shared" si="285"/>
        <v>0</v>
      </c>
      <c r="DC170" s="256">
        <f t="shared" si="247"/>
        <v>0</v>
      </c>
      <c r="DD170" s="257">
        <f t="shared" si="286"/>
        <v>24851779.771825496</v>
      </c>
      <c r="DE170" s="257">
        <f t="shared" si="287"/>
        <v>28011926.525916401</v>
      </c>
      <c r="DF170" s="257">
        <f t="shared" si="288"/>
        <v>0</v>
      </c>
      <c r="DG170" s="257">
        <f t="shared" si="289"/>
        <v>31573916.83403369</v>
      </c>
      <c r="DH170" s="258">
        <f t="shared" si="290"/>
        <v>0</v>
      </c>
      <c r="DI170" s="257">
        <f t="shared" si="290"/>
        <v>31573916.83403369</v>
      </c>
      <c r="DJ170" s="257">
        <f t="shared" si="291"/>
        <v>33521326.93634852</v>
      </c>
      <c r="DK170" s="257"/>
      <c r="DL170" s="257">
        <f t="shared" si="292"/>
        <v>0</v>
      </c>
      <c r="DM170" s="257">
        <f t="shared" si="293"/>
        <v>0</v>
      </c>
      <c r="DN170" s="257">
        <f t="shared" si="294"/>
        <v>0</v>
      </c>
      <c r="DO170" s="258">
        <f t="shared" si="295"/>
        <v>0</v>
      </c>
      <c r="DP170" s="258">
        <f t="shared" si="296"/>
        <v>0</v>
      </c>
      <c r="DQ170" s="257">
        <f t="shared" si="297"/>
        <v>0</v>
      </c>
      <c r="DR170" s="257">
        <f t="shared" si="298"/>
        <v>0</v>
      </c>
      <c r="DS170" s="257"/>
      <c r="DT170" s="32" t="str">
        <f t="shared" si="299"/>
        <v>BERTAHAP</v>
      </c>
      <c r="DU170" s="259">
        <f t="shared" si="300"/>
        <v>0</v>
      </c>
      <c r="DV170" s="260">
        <v>2</v>
      </c>
      <c r="DW170" s="261"/>
      <c r="DX170" s="257" t="e">
        <f>IF(DW170&gt;#REF!,"LB","KR")</f>
        <v>#REF!</v>
      </c>
      <c r="DY170" s="261">
        <f t="shared" si="230"/>
        <v>0</v>
      </c>
      <c r="DZ170" s="261">
        <f t="shared" si="230"/>
        <v>0</v>
      </c>
      <c r="EA170" s="261">
        <f t="shared" si="230"/>
        <v>0</v>
      </c>
      <c r="EB170" s="262">
        <f t="shared" si="230"/>
        <v>0</v>
      </c>
      <c r="EC170" s="262">
        <f t="shared" si="230"/>
        <v>0</v>
      </c>
      <c r="ED170" s="261">
        <f t="shared" si="230"/>
        <v>0</v>
      </c>
      <c r="EE170" s="261">
        <f t="shared" si="229"/>
        <v>0</v>
      </c>
      <c r="EF170" s="261">
        <f t="shared" si="317"/>
        <v>0</v>
      </c>
      <c r="EG170" s="51">
        <f t="shared" si="318"/>
        <v>0</v>
      </c>
      <c r="EH170" s="42">
        <f t="shared" si="318"/>
        <v>0</v>
      </c>
      <c r="EI170" s="58">
        <f t="shared" si="301"/>
        <v>0</v>
      </c>
      <c r="EJ170" s="58">
        <f t="shared" si="302"/>
        <v>0</v>
      </c>
      <c r="EK170" s="336">
        <f t="shared" si="303"/>
        <v>0</v>
      </c>
      <c r="EL170" s="131">
        <f t="shared" si="304"/>
        <v>0</v>
      </c>
      <c r="EM170" s="5">
        <f t="shared" si="305"/>
        <v>0</v>
      </c>
      <c r="EN170" s="5">
        <f t="shared" si="306"/>
        <v>0</v>
      </c>
      <c r="EO170" s="266">
        <f t="shared" si="319"/>
        <v>0</v>
      </c>
    </row>
    <row r="171" spans="1:145">
      <c r="A171" s="3">
        <f t="shared" si="307"/>
        <v>132</v>
      </c>
      <c r="B171" s="249">
        <v>4</v>
      </c>
      <c r="C171" s="522"/>
      <c r="D171" s="250" t="s">
        <v>165</v>
      </c>
      <c r="E171" s="251" t="s">
        <v>38</v>
      </c>
      <c r="F171" s="252"/>
      <c r="G171" s="40" t="s">
        <v>58</v>
      </c>
      <c r="H171" s="253">
        <f t="shared" si="255"/>
        <v>101</v>
      </c>
      <c r="I171" s="253">
        <f t="shared" si="256"/>
        <v>90</v>
      </c>
      <c r="J171" s="254">
        <f t="shared" si="257"/>
        <v>27506142.120000001</v>
      </c>
      <c r="K171" s="254">
        <f t="shared" si="258"/>
        <v>1</v>
      </c>
      <c r="L171" s="255">
        <f t="shared" si="259"/>
        <v>1.06</v>
      </c>
      <c r="M171" s="305">
        <f t="shared" si="260"/>
        <v>1.02</v>
      </c>
      <c r="N171" s="257">
        <f t="shared" si="261"/>
        <v>24851779.771825496</v>
      </c>
      <c r="O171" s="257">
        <f t="shared" si="262"/>
        <v>28011926.525916401</v>
      </c>
      <c r="P171" s="257">
        <f t="shared" si="263"/>
        <v>29739640.860144004</v>
      </c>
      <c r="Q171" s="257">
        <f t="shared" si="264"/>
        <v>31573916.83403369</v>
      </c>
      <c r="R171" s="257">
        <f t="shared" si="308"/>
        <v>35468737.038663335</v>
      </c>
      <c r="S171" s="258">
        <f t="shared" si="265"/>
        <v>29739640.860144004</v>
      </c>
      <c r="T171" s="257">
        <f t="shared" si="265"/>
        <v>31573916.83403369</v>
      </c>
      <c r="U171" s="257">
        <f t="shared" si="266"/>
        <v>33521326.93634852</v>
      </c>
      <c r="V171" s="257">
        <f t="shared" si="309"/>
        <v>39851413.463910654</v>
      </c>
      <c r="W171" s="257"/>
      <c r="X171" s="257">
        <f t="shared" si="267"/>
        <v>2236660179.4642944</v>
      </c>
      <c r="Y171" s="257">
        <f t="shared" si="268"/>
        <v>2521073387.3324761</v>
      </c>
      <c r="Z171" s="257">
        <f t="shared" si="269"/>
        <v>2676567677.4129605</v>
      </c>
      <c r="AA171" s="258">
        <f t="shared" si="310"/>
        <v>2841652515.0630322</v>
      </c>
      <c r="AB171" s="258">
        <f t="shared" si="311"/>
        <v>3192186333.4797001</v>
      </c>
      <c r="AC171" s="258">
        <f t="shared" si="270"/>
        <v>2676567677.4129605</v>
      </c>
      <c r="AD171" s="257">
        <f t="shared" si="271"/>
        <v>2841652515.0630322</v>
      </c>
      <c r="AE171" s="257">
        <f t="shared" si="312"/>
        <v>3016919424.2713666</v>
      </c>
      <c r="AF171" s="257">
        <f t="shared" si="313"/>
        <v>3586627211.7519588</v>
      </c>
      <c r="AG171" s="257"/>
      <c r="AH171" s="32" t="str">
        <f t="shared" si="272"/>
        <v>BERTAHAP</v>
      </c>
      <c r="AI171" s="259">
        <f t="shared" si="273"/>
        <v>0</v>
      </c>
      <c r="AJ171" s="260">
        <v>2</v>
      </c>
      <c r="AK171" s="261"/>
      <c r="AL171" s="257" t="e">
        <f>IF(AK171&gt;#REF!,"LB","KR")</f>
        <v>#REF!</v>
      </c>
      <c r="AM171" s="51">
        <f t="shared" si="274"/>
        <v>2460327000</v>
      </c>
      <c r="AN171" s="51">
        <f t="shared" si="274"/>
        <v>2773181000</v>
      </c>
      <c r="AO171" s="51">
        <f t="shared" si="274"/>
        <v>2944225000</v>
      </c>
      <c r="AP171" s="418">
        <f t="shared" si="254"/>
        <v>3125818000</v>
      </c>
      <c r="AQ171" s="418">
        <f t="shared" si="275"/>
        <v>2944225000</v>
      </c>
      <c r="AR171" s="51">
        <f t="shared" si="275"/>
        <v>3125818000</v>
      </c>
      <c r="AS171" s="51">
        <f t="shared" si="275"/>
        <v>3318612000</v>
      </c>
      <c r="AT171" s="42"/>
      <c r="AU171" s="42"/>
      <c r="AV171" s="297">
        <f t="shared" si="314"/>
        <v>-1273534.3801559955</v>
      </c>
      <c r="AW171" s="297"/>
      <c r="AX171" s="297"/>
      <c r="AY171" s="297"/>
      <c r="AZ171" s="297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2"/>
      <c r="BR171" s="42"/>
      <c r="BS171" s="42"/>
      <c r="BT171" s="42"/>
      <c r="BU171" s="42"/>
      <c r="BV171" s="42"/>
      <c r="BW171" s="42"/>
      <c r="BX171" s="426"/>
      <c r="BY171" s="424"/>
      <c r="BZ171" s="424" t="str">
        <f t="shared" si="248"/>
        <v>3BR-19</v>
      </c>
      <c r="CA171" s="425">
        <f t="shared" si="249"/>
        <v>19</v>
      </c>
      <c r="CB171" s="424">
        <f t="shared" si="250"/>
        <v>138</v>
      </c>
      <c r="CC171" s="424">
        <f t="shared" si="250"/>
        <v>120</v>
      </c>
      <c r="CD171" s="424">
        <f t="shared" si="251"/>
        <v>30031205.966616005</v>
      </c>
      <c r="CE171" s="424">
        <f t="shared" si="252"/>
        <v>3312597000</v>
      </c>
      <c r="CF171" s="424">
        <f t="shared" si="252"/>
        <v>3733826000</v>
      </c>
      <c r="CG171" s="424">
        <f t="shared" si="252"/>
        <v>3964120000</v>
      </c>
      <c r="CH171" s="424">
        <f t="shared" si="252"/>
        <v>4208618000</v>
      </c>
      <c r="CI171" s="424">
        <f t="shared" si="253"/>
        <v>4468196000</v>
      </c>
      <c r="CJ171" s="42"/>
      <c r="CK171" s="418">
        <f t="shared" si="315"/>
        <v>3318611324.1202307</v>
      </c>
      <c r="CL171" s="42">
        <f t="shared" si="316"/>
        <v>3120879000</v>
      </c>
      <c r="CM171" s="42">
        <f t="shared" si="316"/>
        <v>3313368000</v>
      </c>
      <c r="CN171" s="43">
        <f t="shared" si="276"/>
        <v>46813185</v>
      </c>
      <c r="CO171" s="43">
        <f t="shared" si="277"/>
        <v>33133680</v>
      </c>
      <c r="CP171" s="43">
        <f t="shared" si="278"/>
        <v>73605625</v>
      </c>
      <c r="CQ171" s="43">
        <f t="shared" si="279"/>
        <v>65121208.333333336</v>
      </c>
      <c r="CR171" s="420">
        <f t="shared" si="280"/>
        <v>3517730000</v>
      </c>
      <c r="CT171" s="250" t="s">
        <v>167</v>
      </c>
      <c r="CU171" s="285">
        <v>22</v>
      </c>
      <c r="CV171" s="252"/>
      <c r="CW171" s="40" t="s">
        <v>89</v>
      </c>
      <c r="CX171" s="253">
        <f t="shared" si="281"/>
        <v>0</v>
      </c>
      <c r="CY171" s="253">
        <f t="shared" si="282"/>
        <v>0</v>
      </c>
      <c r="CZ171" s="254">
        <f t="shared" si="283"/>
        <v>27506142.120000001</v>
      </c>
      <c r="DA171" s="254">
        <f t="shared" si="284"/>
        <v>0</v>
      </c>
      <c r="DB171" s="255">
        <f t="shared" si="285"/>
        <v>0</v>
      </c>
      <c r="DC171" s="256">
        <f t="shared" si="247"/>
        <v>0</v>
      </c>
      <c r="DD171" s="257">
        <f t="shared" si="286"/>
        <v>24851779.771825496</v>
      </c>
      <c r="DE171" s="257">
        <f t="shared" si="287"/>
        <v>28011926.525916401</v>
      </c>
      <c r="DF171" s="257">
        <f t="shared" si="288"/>
        <v>0</v>
      </c>
      <c r="DG171" s="257">
        <f t="shared" si="289"/>
        <v>31573916.83403369</v>
      </c>
      <c r="DH171" s="258">
        <f t="shared" si="290"/>
        <v>0</v>
      </c>
      <c r="DI171" s="257">
        <f t="shared" si="290"/>
        <v>31573916.83403369</v>
      </c>
      <c r="DJ171" s="257">
        <f t="shared" si="291"/>
        <v>33521326.93634852</v>
      </c>
      <c r="DK171" s="257"/>
      <c r="DL171" s="257">
        <f t="shared" si="292"/>
        <v>0</v>
      </c>
      <c r="DM171" s="257">
        <f t="shared" si="293"/>
        <v>0</v>
      </c>
      <c r="DN171" s="257">
        <f t="shared" si="294"/>
        <v>0</v>
      </c>
      <c r="DO171" s="258">
        <f t="shared" si="295"/>
        <v>0</v>
      </c>
      <c r="DP171" s="258">
        <f t="shared" si="296"/>
        <v>0</v>
      </c>
      <c r="DQ171" s="257">
        <f t="shared" si="297"/>
        <v>0</v>
      </c>
      <c r="DR171" s="257">
        <f t="shared" si="298"/>
        <v>0</v>
      </c>
      <c r="DS171" s="257"/>
      <c r="DT171" s="32" t="str">
        <f t="shared" si="299"/>
        <v>BERTAHAP</v>
      </c>
      <c r="DU171" s="259">
        <f t="shared" si="300"/>
        <v>0</v>
      </c>
      <c r="DV171" s="260">
        <v>2</v>
      </c>
      <c r="DW171" s="261"/>
      <c r="DX171" s="257" t="e">
        <f>IF(DW171&gt;#REF!,"LB","KR")</f>
        <v>#REF!</v>
      </c>
      <c r="DY171" s="261">
        <f t="shared" si="230"/>
        <v>0</v>
      </c>
      <c r="DZ171" s="261">
        <f t="shared" si="230"/>
        <v>0</v>
      </c>
      <c r="EA171" s="261">
        <f t="shared" si="230"/>
        <v>0</v>
      </c>
      <c r="EB171" s="262">
        <f t="shared" si="230"/>
        <v>0</v>
      </c>
      <c r="EC171" s="262">
        <f t="shared" si="230"/>
        <v>0</v>
      </c>
      <c r="ED171" s="261">
        <f t="shared" si="230"/>
        <v>0</v>
      </c>
      <c r="EE171" s="261">
        <f t="shared" si="229"/>
        <v>0</v>
      </c>
      <c r="EF171" s="261">
        <f t="shared" si="317"/>
        <v>0</v>
      </c>
      <c r="EG171" s="51">
        <f t="shared" si="318"/>
        <v>0</v>
      </c>
      <c r="EH171" s="42">
        <f t="shared" si="318"/>
        <v>0</v>
      </c>
      <c r="EI171" s="58">
        <f t="shared" si="301"/>
        <v>0</v>
      </c>
      <c r="EJ171" s="58">
        <f t="shared" si="302"/>
        <v>0</v>
      </c>
      <c r="EK171" s="336">
        <f t="shared" si="303"/>
        <v>0</v>
      </c>
      <c r="EL171" s="131">
        <f t="shared" si="304"/>
        <v>0</v>
      </c>
      <c r="EM171" s="5">
        <f t="shared" si="305"/>
        <v>0</v>
      </c>
      <c r="EN171" s="5">
        <f t="shared" si="306"/>
        <v>0</v>
      </c>
      <c r="EO171" s="266">
        <f t="shared" si="319"/>
        <v>0</v>
      </c>
    </row>
    <row r="172" spans="1:145">
      <c r="A172" s="3">
        <f t="shared" si="307"/>
        <v>133</v>
      </c>
      <c r="B172" s="249">
        <v>5</v>
      </c>
      <c r="C172" s="522"/>
      <c r="D172" s="250" t="s">
        <v>165</v>
      </c>
      <c r="E172" s="251" t="s">
        <v>44</v>
      </c>
      <c r="F172" s="252"/>
      <c r="G172" s="40" t="s">
        <v>60</v>
      </c>
      <c r="H172" s="253">
        <f t="shared" si="255"/>
        <v>101</v>
      </c>
      <c r="I172" s="253">
        <f t="shared" si="256"/>
        <v>90</v>
      </c>
      <c r="J172" s="254">
        <f t="shared" si="257"/>
        <v>27506142.120000001</v>
      </c>
      <c r="K172" s="254">
        <f t="shared" si="258"/>
        <v>1</v>
      </c>
      <c r="L172" s="255">
        <f t="shared" si="259"/>
        <v>1.06</v>
      </c>
      <c r="M172" s="305">
        <f t="shared" si="260"/>
        <v>1.02</v>
      </c>
      <c r="N172" s="257">
        <f t="shared" si="261"/>
        <v>24851779.771825496</v>
      </c>
      <c r="O172" s="257">
        <f t="shared" si="262"/>
        <v>28011926.525916401</v>
      </c>
      <c r="P172" s="257">
        <f t="shared" si="263"/>
        <v>29739640.860144004</v>
      </c>
      <c r="Q172" s="257">
        <f t="shared" si="264"/>
        <v>31573916.83403369</v>
      </c>
      <c r="R172" s="257">
        <f t="shared" si="308"/>
        <v>35468737.038663335</v>
      </c>
      <c r="S172" s="258">
        <f t="shared" si="265"/>
        <v>29739640.860144004</v>
      </c>
      <c r="T172" s="257">
        <f t="shared" si="265"/>
        <v>31573916.83403369</v>
      </c>
      <c r="U172" s="257">
        <f t="shared" si="266"/>
        <v>33521326.93634852</v>
      </c>
      <c r="V172" s="257">
        <f t="shared" si="309"/>
        <v>39851413.463910654</v>
      </c>
      <c r="W172" s="257"/>
      <c r="X172" s="257">
        <f t="shared" si="267"/>
        <v>2236660179.4642944</v>
      </c>
      <c r="Y172" s="257">
        <f t="shared" si="268"/>
        <v>2521073387.3324761</v>
      </c>
      <c r="Z172" s="257">
        <f t="shared" si="269"/>
        <v>2676567677.4129605</v>
      </c>
      <c r="AA172" s="258">
        <f t="shared" si="310"/>
        <v>2841652515.0630322</v>
      </c>
      <c r="AB172" s="258">
        <f t="shared" si="311"/>
        <v>3192186333.4797001</v>
      </c>
      <c r="AC172" s="258">
        <f t="shared" si="270"/>
        <v>2676567677.4129605</v>
      </c>
      <c r="AD172" s="257">
        <f t="shared" si="271"/>
        <v>2841652515.0630322</v>
      </c>
      <c r="AE172" s="257">
        <f t="shared" si="312"/>
        <v>3016919424.2713666</v>
      </c>
      <c r="AF172" s="257">
        <f t="shared" si="313"/>
        <v>3586627211.7519588</v>
      </c>
      <c r="AG172" s="257"/>
      <c r="AH172" s="32" t="str">
        <f t="shared" si="272"/>
        <v>BERTAHAP</v>
      </c>
      <c r="AI172" s="259">
        <f t="shared" si="273"/>
        <v>0</v>
      </c>
      <c r="AJ172" s="260">
        <v>2</v>
      </c>
      <c r="AK172" s="261"/>
      <c r="AL172" s="257" t="e">
        <f>IF(AK172&gt;#REF!,"LB","KR")</f>
        <v>#REF!</v>
      </c>
      <c r="AM172" s="51">
        <f t="shared" si="274"/>
        <v>2460327000</v>
      </c>
      <c r="AN172" s="51">
        <f t="shared" si="274"/>
        <v>2773181000</v>
      </c>
      <c r="AO172" s="51">
        <f t="shared" si="274"/>
        <v>2944225000</v>
      </c>
      <c r="AP172" s="418">
        <f t="shared" si="254"/>
        <v>3125818000</v>
      </c>
      <c r="AQ172" s="418">
        <f t="shared" si="275"/>
        <v>2944225000</v>
      </c>
      <c r="AR172" s="51">
        <f t="shared" si="275"/>
        <v>3125818000</v>
      </c>
      <c r="AS172" s="51">
        <f t="shared" si="275"/>
        <v>3318612000</v>
      </c>
      <c r="AT172" s="42"/>
      <c r="AU172" s="42"/>
      <c r="AV172" s="297">
        <f t="shared" si="314"/>
        <v>-1273534.3801559955</v>
      </c>
      <c r="AW172" s="297"/>
      <c r="AX172" s="297"/>
      <c r="AY172" s="297"/>
      <c r="AZ172" s="297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6">
        <v>36</v>
      </c>
      <c r="BY172" s="429" t="s">
        <v>166</v>
      </c>
      <c r="BZ172" s="424" t="str">
        <f>G240</f>
        <v>2BR-3</v>
      </c>
      <c r="CA172" s="425" t="str">
        <f>E240</f>
        <v>03</v>
      </c>
      <c r="CB172" s="424">
        <f t="shared" ref="CB172:CC175" si="320">H240</f>
        <v>85</v>
      </c>
      <c r="CC172" s="424">
        <f t="shared" si="320"/>
        <v>74</v>
      </c>
      <c r="CD172" s="424">
        <f>P240</f>
        <v>30031205.966616005</v>
      </c>
      <c r="CE172" s="424">
        <f t="shared" ref="CE172:CH175" si="321">AM240</f>
        <v>2042768000</v>
      </c>
      <c r="CF172" s="424">
        <f t="shared" si="321"/>
        <v>2302526000</v>
      </c>
      <c r="CG172" s="424">
        <f t="shared" si="321"/>
        <v>2444541000</v>
      </c>
      <c r="CH172" s="424">
        <f t="shared" si="321"/>
        <v>2595315000</v>
      </c>
      <c r="CI172" s="424">
        <f>AS240</f>
        <v>2755388000</v>
      </c>
      <c r="CJ172" s="42">
        <v>7</v>
      </c>
      <c r="CK172" s="418">
        <f t="shared" si="315"/>
        <v>3318611324.1202307</v>
      </c>
      <c r="CL172" s="42">
        <f t="shared" si="316"/>
        <v>3120879000</v>
      </c>
      <c r="CM172" s="42">
        <f t="shared" si="316"/>
        <v>3313368000</v>
      </c>
      <c r="CN172" s="43">
        <f t="shared" si="276"/>
        <v>46813185</v>
      </c>
      <c r="CO172" s="43">
        <f t="shared" si="277"/>
        <v>33133680</v>
      </c>
      <c r="CP172" s="43">
        <f t="shared" si="278"/>
        <v>73605625</v>
      </c>
      <c r="CQ172" s="43">
        <f t="shared" si="279"/>
        <v>65121208.333333336</v>
      </c>
      <c r="CR172" s="420">
        <f t="shared" si="280"/>
        <v>3517730000</v>
      </c>
      <c r="CT172" s="250" t="s">
        <v>169</v>
      </c>
      <c r="CU172" s="251" t="s">
        <v>24</v>
      </c>
      <c r="CV172" s="252"/>
      <c r="CW172" s="40" t="s">
        <v>39</v>
      </c>
      <c r="CX172" s="253">
        <f t="shared" si="281"/>
        <v>0</v>
      </c>
      <c r="CY172" s="253">
        <f t="shared" si="282"/>
        <v>0</v>
      </c>
      <c r="CZ172" s="254">
        <f t="shared" si="283"/>
        <v>27506142.120000001</v>
      </c>
      <c r="DA172" s="254">
        <f t="shared" si="284"/>
        <v>0</v>
      </c>
      <c r="DB172" s="255">
        <f t="shared" si="285"/>
        <v>0</v>
      </c>
      <c r="DC172" s="256">
        <f t="shared" ref="DC172:DC180" si="322">SUMIF($AO$4:$AO$22,CU172,$AZ$4:$AZ$22)</f>
        <v>0</v>
      </c>
      <c r="DD172" s="257">
        <f t="shared" si="286"/>
        <v>24851779.771825496</v>
      </c>
      <c r="DE172" s="257">
        <f t="shared" si="287"/>
        <v>28011926.525916401</v>
      </c>
      <c r="DF172" s="257">
        <f t="shared" si="288"/>
        <v>0</v>
      </c>
      <c r="DG172" s="257">
        <f t="shared" si="289"/>
        <v>31573916.83403369</v>
      </c>
      <c r="DH172" s="258">
        <f t="shared" si="290"/>
        <v>0</v>
      </c>
      <c r="DI172" s="257">
        <f t="shared" si="290"/>
        <v>31573916.83403369</v>
      </c>
      <c r="DJ172" s="257">
        <f t="shared" si="291"/>
        <v>33521326.93634852</v>
      </c>
      <c r="DK172" s="257"/>
      <c r="DL172" s="257">
        <f t="shared" si="292"/>
        <v>0</v>
      </c>
      <c r="DM172" s="257">
        <f t="shared" si="293"/>
        <v>0</v>
      </c>
      <c r="DN172" s="257">
        <f t="shared" si="294"/>
        <v>0</v>
      </c>
      <c r="DO172" s="258">
        <f t="shared" si="295"/>
        <v>0</v>
      </c>
      <c r="DP172" s="258">
        <f t="shared" si="296"/>
        <v>0</v>
      </c>
      <c r="DQ172" s="257">
        <f t="shared" si="297"/>
        <v>0</v>
      </c>
      <c r="DR172" s="257">
        <f t="shared" si="298"/>
        <v>0</v>
      </c>
      <c r="DS172" s="257"/>
      <c r="DT172" s="32" t="str">
        <f t="shared" si="299"/>
        <v>BERTAHAP</v>
      </c>
      <c r="DU172" s="259">
        <f t="shared" si="300"/>
        <v>0</v>
      </c>
      <c r="DV172" s="260">
        <v>2</v>
      </c>
      <c r="DW172" s="261"/>
      <c r="DX172" s="257" t="e">
        <f>IF(DW172&gt;#REF!,"LB","KR")</f>
        <v>#REF!</v>
      </c>
      <c r="DY172" s="261">
        <f t="shared" si="230"/>
        <v>0</v>
      </c>
      <c r="DZ172" s="261">
        <f t="shared" si="230"/>
        <v>0</v>
      </c>
      <c r="EA172" s="261">
        <f t="shared" si="230"/>
        <v>0</v>
      </c>
      <c r="EB172" s="262">
        <f t="shared" si="230"/>
        <v>0</v>
      </c>
      <c r="EC172" s="262">
        <f t="shared" si="230"/>
        <v>0</v>
      </c>
      <c r="ED172" s="261">
        <f t="shared" si="230"/>
        <v>0</v>
      </c>
      <c r="EE172" s="261">
        <f t="shared" si="229"/>
        <v>0</v>
      </c>
      <c r="EF172" s="261">
        <f t="shared" si="317"/>
        <v>0</v>
      </c>
      <c r="EG172" s="51">
        <f t="shared" si="318"/>
        <v>0</v>
      </c>
      <c r="EH172" s="42">
        <f t="shared" si="318"/>
        <v>0</v>
      </c>
      <c r="EI172" s="58">
        <f t="shared" si="301"/>
        <v>0</v>
      </c>
      <c r="EJ172" s="58">
        <f t="shared" si="302"/>
        <v>0</v>
      </c>
      <c r="EK172" s="336">
        <f t="shared" si="303"/>
        <v>0</v>
      </c>
      <c r="EL172" s="131">
        <f t="shared" si="304"/>
        <v>0</v>
      </c>
      <c r="EM172" s="5">
        <f t="shared" si="305"/>
        <v>0</v>
      </c>
      <c r="EN172" s="5">
        <f t="shared" si="306"/>
        <v>0</v>
      </c>
      <c r="EO172" s="266">
        <f t="shared" si="319"/>
        <v>0</v>
      </c>
    </row>
    <row r="173" spans="1:145">
      <c r="A173" s="3">
        <f t="shared" si="307"/>
        <v>134</v>
      </c>
      <c r="B173" s="249">
        <v>6</v>
      </c>
      <c r="C173" s="522"/>
      <c r="D173" s="250" t="s">
        <v>165</v>
      </c>
      <c r="E173" s="285">
        <v>11</v>
      </c>
      <c r="F173" s="252"/>
      <c r="G173" s="40" t="s">
        <v>62</v>
      </c>
      <c r="H173" s="253">
        <f t="shared" si="255"/>
        <v>101</v>
      </c>
      <c r="I173" s="253">
        <f t="shared" si="256"/>
        <v>90</v>
      </c>
      <c r="J173" s="254">
        <f t="shared" si="257"/>
        <v>27506142.120000001</v>
      </c>
      <c r="K173" s="254">
        <f t="shared" si="258"/>
        <v>1</v>
      </c>
      <c r="L173" s="255">
        <f t="shared" si="259"/>
        <v>1.06</v>
      </c>
      <c r="M173" s="305">
        <f t="shared" si="260"/>
        <v>1.02</v>
      </c>
      <c r="N173" s="257">
        <f t="shared" si="261"/>
        <v>24851779.771825496</v>
      </c>
      <c r="O173" s="257">
        <f t="shared" si="262"/>
        <v>28011926.525916401</v>
      </c>
      <c r="P173" s="257">
        <f t="shared" si="263"/>
        <v>29739640.860144004</v>
      </c>
      <c r="Q173" s="257">
        <f t="shared" si="264"/>
        <v>31573916.83403369</v>
      </c>
      <c r="R173" s="257">
        <f t="shared" si="308"/>
        <v>35468737.038663335</v>
      </c>
      <c r="S173" s="258">
        <f t="shared" si="265"/>
        <v>29739640.860144004</v>
      </c>
      <c r="T173" s="257">
        <f t="shared" si="265"/>
        <v>31573916.83403369</v>
      </c>
      <c r="U173" s="257">
        <f t="shared" si="266"/>
        <v>33521326.93634852</v>
      </c>
      <c r="V173" s="257">
        <f t="shared" si="309"/>
        <v>39851413.463910654</v>
      </c>
      <c r="W173" s="257"/>
      <c r="X173" s="257">
        <f t="shared" si="267"/>
        <v>2236660179.4642944</v>
      </c>
      <c r="Y173" s="257">
        <f t="shared" si="268"/>
        <v>2521073387.3324761</v>
      </c>
      <c r="Z173" s="257">
        <f t="shared" si="269"/>
        <v>2676567677.4129605</v>
      </c>
      <c r="AA173" s="258">
        <f t="shared" si="310"/>
        <v>2841652515.0630322</v>
      </c>
      <c r="AB173" s="258">
        <f t="shared" si="311"/>
        <v>3192186333.4797001</v>
      </c>
      <c r="AC173" s="258">
        <f t="shared" si="270"/>
        <v>2676567677.4129605</v>
      </c>
      <c r="AD173" s="257">
        <f t="shared" si="271"/>
        <v>2841652515.0630322</v>
      </c>
      <c r="AE173" s="257">
        <f t="shared" si="312"/>
        <v>3016919424.2713666</v>
      </c>
      <c r="AF173" s="257">
        <f t="shared" si="313"/>
        <v>3586627211.7519588</v>
      </c>
      <c r="AG173" s="257"/>
      <c r="AH173" s="32" t="str">
        <f t="shared" si="272"/>
        <v>BERTAHAP</v>
      </c>
      <c r="AI173" s="259">
        <f t="shared" si="273"/>
        <v>0</v>
      </c>
      <c r="AJ173" s="260">
        <v>2</v>
      </c>
      <c r="AK173" s="261"/>
      <c r="AL173" s="257" t="e">
        <f>IF(AK173&gt;#REF!,"LB","KR")</f>
        <v>#REF!</v>
      </c>
      <c r="AM173" s="51">
        <f t="shared" si="274"/>
        <v>2460327000</v>
      </c>
      <c r="AN173" s="51">
        <f t="shared" si="274"/>
        <v>2773181000</v>
      </c>
      <c r="AO173" s="51">
        <f t="shared" si="274"/>
        <v>2944225000</v>
      </c>
      <c r="AP173" s="418">
        <f t="shared" si="254"/>
        <v>3125818000</v>
      </c>
      <c r="AQ173" s="418">
        <f t="shared" si="275"/>
        <v>2944225000</v>
      </c>
      <c r="AR173" s="51">
        <f t="shared" si="275"/>
        <v>3125818000</v>
      </c>
      <c r="AS173" s="51">
        <f t="shared" si="275"/>
        <v>3318612000</v>
      </c>
      <c r="AT173" s="42"/>
      <c r="AU173" s="42"/>
      <c r="AV173" s="297">
        <f t="shared" si="314"/>
        <v>-1273534.3801559955</v>
      </c>
      <c r="AW173" s="297"/>
      <c r="AX173" s="297"/>
      <c r="AY173" s="297"/>
      <c r="AZ173" s="297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"/>
      <c r="BX173" s="426"/>
      <c r="BY173" s="424"/>
      <c r="BZ173" s="424" t="str">
        <f>G241</f>
        <v>2BR-5</v>
      </c>
      <c r="CA173" s="425" t="str">
        <f>E241</f>
        <v>05</v>
      </c>
      <c r="CB173" s="424">
        <f t="shared" si="320"/>
        <v>85</v>
      </c>
      <c r="CC173" s="424">
        <f t="shared" si="320"/>
        <v>74</v>
      </c>
      <c r="CD173" s="424">
        <f>P241</f>
        <v>30031205.966616005</v>
      </c>
      <c r="CE173" s="424">
        <f t="shared" si="321"/>
        <v>2042768000</v>
      </c>
      <c r="CF173" s="424">
        <f t="shared" si="321"/>
        <v>2302526000</v>
      </c>
      <c r="CG173" s="424">
        <f t="shared" si="321"/>
        <v>2444541000</v>
      </c>
      <c r="CH173" s="424">
        <f t="shared" si="321"/>
        <v>2595315000</v>
      </c>
      <c r="CI173" s="424">
        <f>AS241</f>
        <v>2755388000</v>
      </c>
      <c r="CJ173" s="42"/>
      <c r="CK173" s="418">
        <f t="shared" si="315"/>
        <v>3318611324.1202307</v>
      </c>
      <c r="CL173" s="42">
        <f t="shared" si="316"/>
        <v>3120879000</v>
      </c>
      <c r="CM173" s="42">
        <f t="shared" si="316"/>
        <v>3313368000</v>
      </c>
      <c r="CN173" s="43">
        <f t="shared" si="276"/>
        <v>46813185</v>
      </c>
      <c r="CO173" s="43">
        <f t="shared" si="277"/>
        <v>33133680</v>
      </c>
      <c r="CP173" s="43">
        <f t="shared" si="278"/>
        <v>73605625</v>
      </c>
      <c r="CQ173" s="43">
        <f t="shared" si="279"/>
        <v>65121208.333333336</v>
      </c>
      <c r="CR173" s="420">
        <f t="shared" si="280"/>
        <v>3517730000</v>
      </c>
      <c r="CT173" s="250" t="s">
        <v>169</v>
      </c>
      <c r="CU173" s="251" t="s">
        <v>35</v>
      </c>
      <c r="CV173" s="252"/>
      <c r="CW173" s="40" t="s">
        <v>42</v>
      </c>
      <c r="CX173" s="253">
        <f t="shared" si="281"/>
        <v>0</v>
      </c>
      <c r="CY173" s="253">
        <f t="shared" si="282"/>
        <v>0</v>
      </c>
      <c r="CZ173" s="254">
        <f t="shared" si="283"/>
        <v>27506142.120000001</v>
      </c>
      <c r="DA173" s="254">
        <f t="shared" si="284"/>
        <v>0</v>
      </c>
      <c r="DB173" s="255">
        <f t="shared" si="285"/>
        <v>0</v>
      </c>
      <c r="DC173" s="256">
        <f t="shared" si="322"/>
        <v>0</v>
      </c>
      <c r="DD173" s="257">
        <f t="shared" si="286"/>
        <v>24851779.771825496</v>
      </c>
      <c r="DE173" s="257">
        <f t="shared" si="287"/>
        <v>28011926.525916401</v>
      </c>
      <c r="DF173" s="257">
        <f t="shared" si="288"/>
        <v>0</v>
      </c>
      <c r="DG173" s="257">
        <f t="shared" si="289"/>
        <v>31573916.83403369</v>
      </c>
      <c r="DH173" s="258">
        <f t="shared" si="290"/>
        <v>0</v>
      </c>
      <c r="DI173" s="257">
        <f t="shared" si="290"/>
        <v>31573916.83403369</v>
      </c>
      <c r="DJ173" s="257">
        <f t="shared" si="291"/>
        <v>33521326.93634852</v>
      </c>
      <c r="DK173" s="257"/>
      <c r="DL173" s="257">
        <f t="shared" si="292"/>
        <v>0</v>
      </c>
      <c r="DM173" s="257">
        <f t="shared" si="293"/>
        <v>0</v>
      </c>
      <c r="DN173" s="257">
        <f t="shared" si="294"/>
        <v>0</v>
      </c>
      <c r="DO173" s="258">
        <f t="shared" si="295"/>
        <v>0</v>
      </c>
      <c r="DP173" s="258">
        <f t="shared" si="296"/>
        <v>0</v>
      </c>
      <c r="DQ173" s="257">
        <f t="shared" si="297"/>
        <v>0</v>
      </c>
      <c r="DR173" s="257">
        <f t="shared" si="298"/>
        <v>0</v>
      </c>
      <c r="DS173" s="257"/>
      <c r="DT173" s="32" t="str">
        <f t="shared" si="299"/>
        <v>BERTAHAP</v>
      </c>
      <c r="DU173" s="259">
        <f t="shared" si="300"/>
        <v>0</v>
      </c>
      <c r="DV173" s="260">
        <v>2</v>
      </c>
      <c r="DW173" s="261"/>
      <c r="DX173" s="257" t="e">
        <f>IF(DW173&gt;#REF!,"LB","KR")</f>
        <v>#REF!</v>
      </c>
      <c r="DY173" s="261">
        <f t="shared" si="230"/>
        <v>0</v>
      </c>
      <c r="DZ173" s="261">
        <f t="shared" si="230"/>
        <v>0</v>
      </c>
      <c r="EA173" s="261">
        <f t="shared" si="230"/>
        <v>0</v>
      </c>
      <c r="EB173" s="262">
        <f t="shared" si="230"/>
        <v>0</v>
      </c>
      <c r="EC173" s="262">
        <f t="shared" si="230"/>
        <v>0</v>
      </c>
      <c r="ED173" s="261">
        <f t="shared" si="230"/>
        <v>0</v>
      </c>
      <c r="EE173" s="261">
        <f t="shared" si="229"/>
        <v>0</v>
      </c>
      <c r="EF173" s="261">
        <f t="shared" si="317"/>
        <v>0</v>
      </c>
      <c r="EG173" s="51">
        <f t="shared" si="318"/>
        <v>0</v>
      </c>
      <c r="EH173" s="42">
        <f t="shared" si="318"/>
        <v>0</v>
      </c>
      <c r="EI173" s="58">
        <f t="shared" si="301"/>
        <v>0</v>
      </c>
      <c r="EJ173" s="58">
        <f t="shared" si="302"/>
        <v>0</v>
      </c>
      <c r="EK173" s="336">
        <f t="shared" si="303"/>
        <v>0</v>
      </c>
      <c r="EL173" s="131">
        <f t="shared" si="304"/>
        <v>0</v>
      </c>
      <c r="EM173" s="5">
        <f t="shared" si="305"/>
        <v>0</v>
      </c>
      <c r="EN173" s="5">
        <f t="shared" si="306"/>
        <v>0</v>
      </c>
      <c r="EO173" s="266">
        <f t="shared" si="319"/>
        <v>0</v>
      </c>
    </row>
    <row r="174" spans="1:145">
      <c r="A174" s="3">
        <f t="shared" si="307"/>
        <v>135</v>
      </c>
      <c r="B174" s="249">
        <v>7</v>
      </c>
      <c r="C174" s="522"/>
      <c r="D174" s="250" t="s">
        <v>165</v>
      </c>
      <c r="E174" s="285">
        <v>15</v>
      </c>
      <c r="F174" s="252"/>
      <c r="G174" s="40" t="s">
        <v>64</v>
      </c>
      <c r="H174" s="253">
        <f t="shared" si="255"/>
        <v>101</v>
      </c>
      <c r="I174" s="253">
        <f t="shared" si="256"/>
        <v>90</v>
      </c>
      <c r="J174" s="254">
        <f t="shared" si="257"/>
        <v>27506142.120000001</v>
      </c>
      <c r="K174" s="254">
        <f t="shared" si="258"/>
        <v>1</v>
      </c>
      <c r="L174" s="255">
        <f t="shared" si="259"/>
        <v>1.06</v>
      </c>
      <c r="M174" s="305">
        <f t="shared" si="260"/>
        <v>1.02</v>
      </c>
      <c r="N174" s="257">
        <f t="shared" si="261"/>
        <v>24851779.771825496</v>
      </c>
      <c r="O174" s="257">
        <f t="shared" si="262"/>
        <v>28011926.525916401</v>
      </c>
      <c r="P174" s="257">
        <f t="shared" si="263"/>
        <v>29739640.860144004</v>
      </c>
      <c r="Q174" s="257">
        <f t="shared" si="264"/>
        <v>31573916.83403369</v>
      </c>
      <c r="R174" s="257">
        <f t="shared" si="308"/>
        <v>35468737.038663335</v>
      </c>
      <c r="S174" s="258">
        <f t="shared" si="265"/>
        <v>29739640.860144004</v>
      </c>
      <c r="T174" s="257">
        <f t="shared" si="265"/>
        <v>31573916.83403369</v>
      </c>
      <c r="U174" s="257">
        <f t="shared" si="266"/>
        <v>33521326.93634852</v>
      </c>
      <c r="V174" s="257">
        <f t="shared" si="309"/>
        <v>39851413.463910654</v>
      </c>
      <c r="W174" s="257"/>
      <c r="X174" s="257">
        <f t="shared" si="267"/>
        <v>2236660179.4642944</v>
      </c>
      <c r="Y174" s="257">
        <f t="shared" si="268"/>
        <v>2521073387.3324761</v>
      </c>
      <c r="Z174" s="257">
        <f t="shared" si="269"/>
        <v>2676567677.4129605</v>
      </c>
      <c r="AA174" s="258">
        <f t="shared" si="310"/>
        <v>2841652515.0630322</v>
      </c>
      <c r="AB174" s="258">
        <f t="shared" si="311"/>
        <v>3192186333.4797001</v>
      </c>
      <c r="AC174" s="258">
        <f t="shared" si="270"/>
        <v>2676567677.4129605</v>
      </c>
      <c r="AD174" s="257">
        <f t="shared" si="271"/>
        <v>2841652515.0630322</v>
      </c>
      <c r="AE174" s="257">
        <f t="shared" si="312"/>
        <v>3016919424.2713666</v>
      </c>
      <c r="AF174" s="257">
        <f t="shared" si="313"/>
        <v>3586627211.7519588</v>
      </c>
      <c r="AG174" s="257"/>
      <c r="AH174" s="32" t="str">
        <f t="shared" si="272"/>
        <v>BERTAHAP</v>
      </c>
      <c r="AI174" s="259">
        <f t="shared" si="273"/>
        <v>0</v>
      </c>
      <c r="AJ174" s="260">
        <v>2</v>
      </c>
      <c r="AK174" s="261"/>
      <c r="AL174" s="257" t="e">
        <f>IF(AK174&gt;#REF!,"LB","KR")</f>
        <v>#REF!</v>
      </c>
      <c r="AM174" s="51">
        <f t="shared" si="274"/>
        <v>2460327000</v>
      </c>
      <c r="AN174" s="51">
        <f t="shared" si="274"/>
        <v>2773181000</v>
      </c>
      <c r="AO174" s="51">
        <f t="shared" si="274"/>
        <v>2944225000</v>
      </c>
      <c r="AP174" s="418">
        <f t="shared" si="254"/>
        <v>3125818000</v>
      </c>
      <c r="AQ174" s="418">
        <f t="shared" si="275"/>
        <v>2944225000</v>
      </c>
      <c r="AR174" s="51">
        <f t="shared" si="275"/>
        <v>3125818000</v>
      </c>
      <c r="AS174" s="51">
        <f t="shared" si="275"/>
        <v>3318612000</v>
      </c>
      <c r="AT174" s="42"/>
      <c r="AU174" s="42"/>
      <c r="AV174" s="297">
        <f t="shared" si="314"/>
        <v>-1273534.3801559955</v>
      </c>
      <c r="AW174" s="297"/>
      <c r="AX174" s="297"/>
      <c r="AY174" s="297"/>
      <c r="AZ174" s="297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"/>
      <c r="BX174" s="426"/>
      <c r="BY174" s="424"/>
      <c r="BZ174" s="424" t="str">
        <f>G242</f>
        <v>2BR-7</v>
      </c>
      <c r="CA174" s="425" t="str">
        <f>E242</f>
        <v>07</v>
      </c>
      <c r="CB174" s="424">
        <f t="shared" si="320"/>
        <v>101</v>
      </c>
      <c r="CC174" s="424">
        <f t="shared" si="320"/>
        <v>90</v>
      </c>
      <c r="CD174" s="424">
        <f>P242</f>
        <v>30031205.966616005</v>
      </c>
      <c r="CE174" s="424">
        <f t="shared" si="321"/>
        <v>2484448000</v>
      </c>
      <c r="CF174" s="424">
        <f t="shared" si="321"/>
        <v>2800369000</v>
      </c>
      <c r="CG174" s="424">
        <f t="shared" si="321"/>
        <v>2973090000</v>
      </c>
      <c r="CH174" s="424">
        <f t="shared" si="321"/>
        <v>3156464000</v>
      </c>
      <c r="CI174" s="424">
        <f>AS242</f>
        <v>3351147000</v>
      </c>
      <c r="CJ174" s="42"/>
      <c r="CK174" s="418">
        <f t="shared" si="315"/>
        <v>3318611324.1202307</v>
      </c>
      <c r="CL174" s="42">
        <f t="shared" si="316"/>
        <v>3120879000</v>
      </c>
      <c r="CM174" s="42">
        <f t="shared" si="316"/>
        <v>3313368000</v>
      </c>
      <c r="CN174" s="43">
        <f t="shared" si="276"/>
        <v>46813185</v>
      </c>
      <c r="CO174" s="43">
        <f t="shared" si="277"/>
        <v>33133680</v>
      </c>
      <c r="CP174" s="43">
        <f t="shared" si="278"/>
        <v>73605625</v>
      </c>
      <c r="CQ174" s="43">
        <f t="shared" si="279"/>
        <v>65121208.333333336</v>
      </c>
      <c r="CR174" s="420">
        <f t="shared" si="280"/>
        <v>3517730000</v>
      </c>
      <c r="CT174" s="250" t="s">
        <v>169</v>
      </c>
      <c r="CU174" s="251" t="s">
        <v>41</v>
      </c>
      <c r="CV174" s="252"/>
      <c r="CW174" s="40" t="s">
        <v>45</v>
      </c>
      <c r="CX174" s="253">
        <f t="shared" si="281"/>
        <v>0</v>
      </c>
      <c r="CY174" s="253">
        <f t="shared" si="282"/>
        <v>0</v>
      </c>
      <c r="CZ174" s="254">
        <f t="shared" si="283"/>
        <v>27506142.120000001</v>
      </c>
      <c r="DA174" s="254">
        <f t="shared" si="284"/>
        <v>0</v>
      </c>
      <c r="DB174" s="255">
        <f t="shared" si="285"/>
        <v>0</v>
      </c>
      <c r="DC174" s="256">
        <f t="shared" si="322"/>
        <v>0</v>
      </c>
      <c r="DD174" s="257">
        <f t="shared" si="286"/>
        <v>24851779.771825496</v>
      </c>
      <c r="DE174" s="257">
        <f t="shared" si="287"/>
        <v>28011926.525916401</v>
      </c>
      <c r="DF174" s="257">
        <f t="shared" si="288"/>
        <v>0</v>
      </c>
      <c r="DG174" s="257">
        <f t="shared" si="289"/>
        <v>31573916.83403369</v>
      </c>
      <c r="DH174" s="258">
        <f t="shared" si="290"/>
        <v>0</v>
      </c>
      <c r="DI174" s="257">
        <f t="shared" si="290"/>
        <v>31573916.83403369</v>
      </c>
      <c r="DJ174" s="257">
        <f t="shared" si="291"/>
        <v>33521326.93634852</v>
      </c>
      <c r="DK174" s="257"/>
      <c r="DL174" s="257">
        <f t="shared" si="292"/>
        <v>0</v>
      </c>
      <c r="DM174" s="257">
        <f t="shared" si="293"/>
        <v>0</v>
      </c>
      <c r="DN174" s="257">
        <f t="shared" si="294"/>
        <v>0</v>
      </c>
      <c r="DO174" s="258">
        <f t="shared" si="295"/>
        <v>0</v>
      </c>
      <c r="DP174" s="258">
        <f t="shared" si="296"/>
        <v>0</v>
      </c>
      <c r="DQ174" s="257">
        <f t="shared" si="297"/>
        <v>0</v>
      </c>
      <c r="DR174" s="257">
        <f t="shared" si="298"/>
        <v>0</v>
      </c>
      <c r="DS174" s="257"/>
      <c r="DT174" s="32" t="str">
        <f t="shared" si="299"/>
        <v>BERTAHAP</v>
      </c>
      <c r="DU174" s="259">
        <f t="shared" si="300"/>
        <v>0</v>
      </c>
      <c r="DV174" s="260">
        <v>2</v>
      </c>
      <c r="DW174" s="261"/>
      <c r="DX174" s="257" t="e">
        <f>IF(DW174&gt;#REF!,"LB","KR")</f>
        <v>#REF!</v>
      </c>
      <c r="DY174" s="261">
        <f t="shared" si="230"/>
        <v>0</v>
      </c>
      <c r="DZ174" s="261">
        <f t="shared" si="230"/>
        <v>0</v>
      </c>
      <c r="EA174" s="261">
        <f t="shared" si="230"/>
        <v>0</v>
      </c>
      <c r="EB174" s="262">
        <f t="shared" si="230"/>
        <v>0</v>
      </c>
      <c r="EC174" s="262">
        <f t="shared" si="230"/>
        <v>0</v>
      </c>
      <c r="ED174" s="261">
        <f t="shared" si="230"/>
        <v>0</v>
      </c>
      <c r="EE174" s="261">
        <f t="shared" si="229"/>
        <v>0</v>
      </c>
      <c r="EF174" s="261">
        <f t="shared" si="317"/>
        <v>0</v>
      </c>
      <c r="EG174" s="51">
        <f t="shared" si="318"/>
        <v>0</v>
      </c>
      <c r="EH174" s="42">
        <f t="shared" si="318"/>
        <v>0</v>
      </c>
      <c r="EI174" s="58">
        <f t="shared" si="301"/>
        <v>0</v>
      </c>
      <c r="EJ174" s="58">
        <f t="shared" si="302"/>
        <v>0</v>
      </c>
      <c r="EK174" s="336">
        <f t="shared" si="303"/>
        <v>0</v>
      </c>
      <c r="EL174" s="131">
        <f t="shared" si="304"/>
        <v>0</v>
      </c>
      <c r="EM174" s="5">
        <f t="shared" si="305"/>
        <v>0</v>
      </c>
      <c r="EN174" s="5">
        <f t="shared" si="306"/>
        <v>0</v>
      </c>
      <c r="EO174" s="266">
        <f t="shared" si="319"/>
        <v>0</v>
      </c>
    </row>
    <row r="175" spans="1:145">
      <c r="A175" s="3">
        <f t="shared" si="307"/>
        <v>136</v>
      </c>
      <c r="B175" s="249">
        <v>8</v>
      </c>
      <c r="C175" s="522"/>
      <c r="D175" s="250" t="s">
        <v>165</v>
      </c>
      <c r="E175" s="285">
        <v>17</v>
      </c>
      <c r="F175" s="252"/>
      <c r="G175" s="40" t="s">
        <v>67</v>
      </c>
      <c r="H175" s="253">
        <f t="shared" si="255"/>
        <v>85</v>
      </c>
      <c r="I175" s="253">
        <f t="shared" si="256"/>
        <v>74</v>
      </c>
      <c r="J175" s="254">
        <f t="shared" si="257"/>
        <v>27506142.120000001</v>
      </c>
      <c r="K175" s="254">
        <f t="shared" si="258"/>
        <v>1</v>
      </c>
      <c r="L175" s="255">
        <f t="shared" si="259"/>
        <v>1.06</v>
      </c>
      <c r="M175" s="305">
        <f t="shared" si="260"/>
        <v>1.02</v>
      </c>
      <c r="N175" s="257">
        <f t="shared" si="261"/>
        <v>24851779.771825496</v>
      </c>
      <c r="O175" s="257">
        <f t="shared" si="262"/>
        <v>28011926.525916401</v>
      </c>
      <c r="P175" s="257">
        <f t="shared" si="263"/>
        <v>29739640.860144004</v>
      </c>
      <c r="Q175" s="257">
        <f t="shared" si="264"/>
        <v>31573916.83403369</v>
      </c>
      <c r="R175" s="257">
        <f t="shared" si="308"/>
        <v>35468737.038663335</v>
      </c>
      <c r="S175" s="258">
        <f t="shared" si="265"/>
        <v>29739640.860144004</v>
      </c>
      <c r="T175" s="257">
        <f t="shared" si="265"/>
        <v>31573916.83403369</v>
      </c>
      <c r="U175" s="257">
        <f t="shared" si="266"/>
        <v>33521326.93634852</v>
      </c>
      <c r="V175" s="257">
        <f t="shared" si="309"/>
        <v>39851413.463910654</v>
      </c>
      <c r="W175" s="257"/>
      <c r="X175" s="257">
        <f t="shared" si="267"/>
        <v>1839031703.1150868</v>
      </c>
      <c r="Y175" s="257">
        <f t="shared" si="268"/>
        <v>2072882562.9178138</v>
      </c>
      <c r="Z175" s="257">
        <f t="shared" si="269"/>
        <v>2200733423.6506562</v>
      </c>
      <c r="AA175" s="258">
        <f t="shared" si="310"/>
        <v>2336469845.718493</v>
      </c>
      <c r="AB175" s="258">
        <f t="shared" si="311"/>
        <v>2624686540.8610868</v>
      </c>
      <c r="AC175" s="258">
        <f t="shared" si="270"/>
        <v>2200733423.6506562</v>
      </c>
      <c r="AD175" s="257">
        <f t="shared" si="271"/>
        <v>2336469845.718493</v>
      </c>
      <c r="AE175" s="257">
        <f t="shared" si="312"/>
        <v>2480578193.2897906</v>
      </c>
      <c r="AF175" s="257">
        <f t="shared" si="313"/>
        <v>2949004596.3293886</v>
      </c>
      <c r="AG175" s="257"/>
      <c r="AH175" s="32" t="str">
        <f t="shared" si="272"/>
        <v>BERTAHAP</v>
      </c>
      <c r="AI175" s="259">
        <f t="shared" si="273"/>
        <v>0</v>
      </c>
      <c r="AJ175" s="260">
        <v>2</v>
      </c>
      <c r="AK175" s="261"/>
      <c r="AL175" s="257" t="e">
        <f>IF(AK175&gt;#REF!,"LB","KR")</f>
        <v>#REF!</v>
      </c>
      <c r="AM175" s="51">
        <f t="shared" si="274"/>
        <v>2022935000</v>
      </c>
      <c r="AN175" s="51">
        <f t="shared" si="274"/>
        <v>2280171000</v>
      </c>
      <c r="AO175" s="51">
        <f t="shared" si="274"/>
        <v>2420807000</v>
      </c>
      <c r="AP175" s="418">
        <f t="shared" si="254"/>
        <v>2570117000</v>
      </c>
      <c r="AQ175" s="418">
        <f t="shared" si="275"/>
        <v>2420807000</v>
      </c>
      <c r="AR175" s="51">
        <f t="shared" si="275"/>
        <v>2570117000</v>
      </c>
      <c r="AS175" s="51">
        <f t="shared" si="275"/>
        <v>2728637000</v>
      </c>
      <c r="AT175" s="42"/>
      <c r="AU175" s="42"/>
      <c r="AV175" s="297">
        <f t="shared" si="314"/>
        <v>-1273534.3801559955</v>
      </c>
      <c r="AW175" s="297"/>
      <c r="AX175" s="297"/>
      <c r="AY175" s="297"/>
      <c r="AZ175" s="297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"/>
      <c r="BX175" s="426"/>
      <c r="BY175" s="424"/>
      <c r="BZ175" s="424" t="str">
        <f>G243</f>
        <v>2BR-9</v>
      </c>
      <c r="CA175" s="425" t="str">
        <f>E243</f>
        <v>09</v>
      </c>
      <c r="CB175" s="424">
        <f t="shared" si="320"/>
        <v>101</v>
      </c>
      <c r="CC175" s="424">
        <f t="shared" si="320"/>
        <v>90</v>
      </c>
      <c r="CD175" s="424">
        <f>P243</f>
        <v>30031205.966616005</v>
      </c>
      <c r="CE175" s="424">
        <f t="shared" si="321"/>
        <v>2484448000</v>
      </c>
      <c r="CF175" s="424">
        <f t="shared" si="321"/>
        <v>2800369000</v>
      </c>
      <c r="CG175" s="424">
        <f t="shared" si="321"/>
        <v>2973090000</v>
      </c>
      <c r="CH175" s="424">
        <f t="shared" si="321"/>
        <v>3156464000</v>
      </c>
      <c r="CI175" s="424">
        <f>AS243</f>
        <v>3351147000</v>
      </c>
      <c r="CJ175" s="42"/>
      <c r="CK175" s="418">
        <f t="shared" si="315"/>
        <v>2728635954.0171294</v>
      </c>
      <c r="CL175" s="42">
        <f t="shared" si="316"/>
        <v>2566056000</v>
      </c>
      <c r="CM175" s="42">
        <f t="shared" si="316"/>
        <v>2724325000</v>
      </c>
      <c r="CN175" s="43">
        <f t="shared" si="276"/>
        <v>38490840</v>
      </c>
      <c r="CO175" s="43">
        <f t="shared" si="277"/>
        <v>27243250</v>
      </c>
      <c r="CP175" s="43">
        <f t="shared" si="278"/>
        <v>60520175</v>
      </c>
      <c r="CQ175" s="43">
        <f t="shared" si="279"/>
        <v>53544104.166666664</v>
      </c>
      <c r="CR175" s="420">
        <f t="shared" si="280"/>
        <v>2892356000</v>
      </c>
      <c r="CT175" s="250" t="s">
        <v>169</v>
      </c>
      <c r="CU175" s="251">
        <v>10</v>
      </c>
      <c r="CV175" s="252"/>
      <c r="CW175" s="40" t="s">
        <v>48</v>
      </c>
      <c r="CX175" s="253">
        <f t="shared" si="281"/>
        <v>0</v>
      </c>
      <c r="CY175" s="253">
        <f t="shared" si="282"/>
        <v>0</v>
      </c>
      <c r="CZ175" s="254">
        <f t="shared" si="283"/>
        <v>27506142.120000001</v>
      </c>
      <c r="DA175" s="254">
        <f t="shared" si="284"/>
        <v>0</v>
      </c>
      <c r="DB175" s="255">
        <f t="shared" si="285"/>
        <v>0</v>
      </c>
      <c r="DC175" s="256">
        <f t="shared" si="322"/>
        <v>0</v>
      </c>
      <c r="DD175" s="257">
        <f t="shared" si="286"/>
        <v>24851779.771825496</v>
      </c>
      <c r="DE175" s="257">
        <f t="shared" si="287"/>
        <v>28011926.525916401</v>
      </c>
      <c r="DF175" s="257">
        <f t="shared" si="288"/>
        <v>0</v>
      </c>
      <c r="DG175" s="257">
        <f t="shared" si="289"/>
        <v>31573916.83403369</v>
      </c>
      <c r="DH175" s="258">
        <f t="shared" si="290"/>
        <v>0</v>
      </c>
      <c r="DI175" s="257">
        <f t="shared" si="290"/>
        <v>31573916.83403369</v>
      </c>
      <c r="DJ175" s="257">
        <f t="shared" si="291"/>
        <v>33521326.93634852</v>
      </c>
      <c r="DK175" s="257"/>
      <c r="DL175" s="257">
        <f t="shared" si="292"/>
        <v>0</v>
      </c>
      <c r="DM175" s="257">
        <f t="shared" si="293"/>
        <v>0</v>
      </c>
      <c r="DN175" s="257">
        <f t="shared" si="294"/>
        <v>0</v>
      </c>
      <c r="DO175" s="258">
        <f t="shared" si="295"/>
        <v>0</v>
      </c>
      <c r="DP175" s="258">
        <f t="shared" si="296"/>
        <v>0</v>
      </c>
      <c r="DQ175" s="257">
        <f t="shared" si="297"/>
        <v>0</v>
      </c>
      <c r="DR175" s="257">
        <f t="shared" si="298"/>
        <v>0</v>
      </c>
      <c r="DS175" s="257"/>
      <c r="DT175" s="32" t="str">
        <f t="shared" si="299"/>
        <v>BERTAHAP</v>
      </c>
      <c r="DU175" s="259">
        <f t="shared" si="300"/>
        <v>0</v>
      </c>
      <c r="DV175" s="260">
        <v>2</v>
      </c>
      <c r="DW175" s="261"/>
      <c r="DX175" s="257" t="e">
        <f>IF(DW175&gt;#REF!,"LB","KR")</f>
        <v>#REF!</v>
      </c>
      <c r="DY175" s="261">
        <f t="shared" si="230"/>
        <v>0</v>
      </c>
      <c r="DZ175" s="261">
        <f t="shared" si="230"/>
        <v>0</v>
      </c>
      <c r="EA175" s="261">
        <f t="shared" si="230"/>
        <v>0</v>
      </c>
      <c r="EB175" s="262">
        <f t="shared" si="230"/>
        <v>0</v>
      </c>
      <c r="EC175" s="262">
        <f t="shared" si="230"/>
        <v>0</v>
      </c>
      <c r="ED175" s="261">
        <f t="shared" si="230"/>
        <v>0</v>
      </c>
      <c r="EE175" s="261">
        <f t="shared" si="229"/>
        <v>0</v>
      </c>
      <c r="EF175" s="261">
        <f t="shared" si="317"/>
        <v>0</v>
      </c>
      <c r="EG175" s="51">
        <f t="shared" si="318"/>
        <v>0</v>
      </c>
      <c r="EH175" s="42">
        <f t="shared" si="318"/>
        <v>0</v>
      </c>
      <c r="EI175" s="58">
        <f t="shared" si="301"/>
        <v>0</v>
      </c>
      <c r="EJ175" s="58">
        <f t="shared" si="302"/>
        <v>0</v>
      </c>
      <c r="EK175" s="336">
        <f t="shared" si="303"/>
        <v>0</v>
      </c>
      <c r="EL175" s="131">
        <f t="shared" si="304"/>
        <v>0</v>
      </c>
      <c r="EM175" s="5">
        <f t="shared" si="305"/>
        <v>0</v>
      </c>
      <c r="EN175" s="5">
        <f t="shared" si="306"/>
        <v>0</v>
      </c>
      <c r="EO175" s="266">
        <f t="shared" si="319"/>
        <v>0</v>
      </c>
    </row>
    <row r="176" spans="1:145">
      <c r="A176" s="3">
        <f t="shared" si="307"/>
        <v>137</v>
      </c>
      <c r="B176" s="249">
        <v>1</v>
      </c>
      <c r="C176" s="522"/>
      <c r="D176" s="250" t="s">
        <v>167</v>
      </c>
      <c r="E176" s="251" t="s">
        <v>19</v>
      </c>
      <c r="F176" s="252"/>
      <c r="G176" s="40" t="s">
        <v>72</v>
      </c>
      <c r="H176" s="253">
        <f t="shared" si="255"/>
        <v>175</v>
      </c>
      <c r="I176" s="253">
        <f t="shared" si="256"/>
        <v>156</v>
      </c>
      <c r="J176" s="254">
        <f t="shared" si="257"/>
        <v>27506142.120000001</v>
      </c>
      <c r="K176" s="254">
        <f t="shared" si="258"/>
        <v>5</v>
      </c>
      <c r="L176" s="255">
        <f t="shared" si="259"/>
        <v>1.08</v>
      </c>
      <c r="M176" s="256">
        <f t="shared" ref="M176:M183" si="323">SUMIF($AS$4:$AS$22,E176,$AY$4:$AY$22)</f>
        <v>1.01</v>
      </c>
      <c r="N176" s="257">
        <f t="shared" si="261"/>
        <v>25072439.303650804</v>
      </c>
      <c r="O176" s="257">
        <f t="shared" si="262"/>
        <v>28260645.074426204</v>
      </c>
      <c r="P176" s="257">
        <f t="shared" si="263"/>
        <v>30003699.824496005</v>
      </c>
      <c r="Q176" s="257">
        <f t="shared" si="264"/>
        <v>31854262.37751013</v>
      </c>
      <c r="R176" s="257">
        <f t="shared" si="308"/>
        <v>35783664.781514958</v>
      </c>
      <c r="S176" s="258">
        <f t="shared" si="265"/>
        <v>30003699.824496005</v>
      </c>
      <c r="T176" s="257">
        <f t="shared" si="265"/>
        <v>31854262.37751013</v>
      </c>
      <c r="U176" s="257">
        <f t="shared" si="266"/>
        <v>33818963.579512551</v>
      </c>
      <c r="V176" s="257">
        <f t="shared" si="309"/>
        <v>40205255.092891</v>
      </c>
      <c r="W176" s="257"/>
      <c r="X176" s="257">
        <f t="shared" si="267"/>
        <v>3911300531.3695254</v>
      </c>
      <c r="Y176" s="257">
        <f t="shared" si="268"/>
        <v>4408660631.6104879</v>
      </c>
      <c r="Z176" s="257">
        <f t="shared" si="269"/>
        <v>4680577172.621377</v>
      </c>
      <c r="AA176" s="258">
        <f t="shared" si="310"/>
        <v>4969264930.8915806</v>
      </c>
      <c r="AB176" s="258">
        <f t="shared" si="311"/>
        <v>5582251705.9163332</v>
      </c>
      <c r="AC176" s="258">
        <f t="shared" si="270"/>
        <v>4680577172.621377</v>
      </c>
      <c r="AD176" s="257">
        <f t="shared" si="271"/>
        <v>4969264930.8915806</v>
      </c>
      <c r="AE176" s="257">
        <f t="shared" si="312"/>
        <v>5275758318.4039583</v>
      </c>
      <c r="AF176" s="257">
        <f t="shared" si="313"/>
        <v>6272019794.4909964</v>
      </c>
      <c r="AG176" s="257"/>
      <c r="AH176" s="32" t="str">
        <f t="shared" si="272"/>
        <v>BERTAHAP</v>
      </c>
      <c r="AI176" s="259">
        <f t="shared" si="273"/>
        <v>0</v>
      </c>
      <c r="AJ176" s="260">
        <v>2</v>
      </c>
      <c r="AK176" s="261"/>
      <c r="AL176" s="257" t="e">
        <f>IF(AK176&gt;#REF!,"LB","KR")</f>
        <v>#REF!</v>
      </c>
      <c r="AM176" s="51">
        <f t="shared" si="274"/>
        <v>4302431000</v>
      </c>
      <c r="AN176" s="51">
        <f t="shared" si="274"/>
        <v>4849527000</v>
      </c>
      <c r="AO176" s="51">
        <f t="shared" si="274"/>
        <v>5148635000</v>
      </c>
      <c r="AP176" s="418">
        <f t="shared" si="254"/>
        <v>5466192000</v>
      </c>
      <c r="AQ176" s="418">
        <f t="shared" si="275"/>
        <v>5148635000</v>
      </c>
      <c r="AR176" s="51">
        <f t="shared" si="275"/>
        <v>5466192000</v>
      </c>
      <c r="AS176" s="51">
        <f t="shared" si="275"/>
        <v>5803335000</v>
      </c>
      <c r="AT176" s="42"/>
      <c r="AU176" s="42"/>
      <c r="AV176" s="297">
        <f t="shared" si="314"/>
        <v>-1009475.415803995</v>
      </c>
      <c r="AW176" s="297"/>
      <c r="AX176" s="297"/>
      <c r="AY176" s="297"/>
      <c r="AZ176" s="297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2"/>
      <c r="BR176" s="42"/>
      <c r="BS176" s="42"/>
      <c r="BT176" s="42"/>
      <c r="BU176" s="42"/>
      <c r="BV176" s="42"/>
      <c r="BW176" s="42"/>
      <c r="BX176" s="426"/>
      <c r="BY176" s="429"/>
      <c r="BZ176" s="424" t="str">
        <f>G245</f>
        <v>2BR-15</v>
      </c>
      <c r="CA176" s="425">
        <f>E245</f>
        <v>15</v>
      </c>
      <c r="CB176" s="424">
        <f t="shared" ref="CB176:CC178" si="324">H245</f>
        <v>101</v>
      </c>
      <c r="CC176" s="424">
        <f t="shared" si="324"/>
        <v>90</v>
      </c>
      <c r="CD176" s="424">
        <f>P245</f>
        <v>30031205.966616005</v>
      </c>
      <c r="CE176" s="424">
        <f t="shared" ref="CE176:CH178" si="325">AM245</f>
        <v>2484448000</v>
      </c>
      <c r="CF176" s="424">
        <f t="shared" si="325"/>
        <v>2800369000</v>
      </c>
      <c r="CG176" s="424">
        <f t="shared" si="325"/>
        <v>2973090000</v>
      </c>
      <c r="CH176" s="424">
        <f t="shared" si="325"/>
        <v>3156464000</v>
      </c>
      <c r="CI176" s="424">
        <f>AS245</f>
        <v>3351147000</v>
      </c>
      <c r="CJ176" s="42"/>
      <c r="CK176" s="418">
        <f t="shared" si="315"/>
        <v>5803334253.9506178</v>
      </c>
      <c r="CL176" s="42">
        <f t="shared" si="316"/>
        <v>5457554000</v>
      </c>
      <c r="CM176" s="42">
        <f t="shared" si="316"/>
        <v>5794164000</v>
      </c>
      <c r="CN176" s="43">
        <f t="shared" si="276"/>
        <v>81863310</v>
      </c>
      <c r="CO176" s="43">
        <f t="shared" si="277"/>
        <v>57941640</v>
      </c>
      <c r="CP176" s="43">
        <f t="shared" si="278"/>
        <v>128715875</v>
      </c>
      <c r="CQ176" s="43">
        <f t="shared" si="279"/>
        <v>113879000</v>
      </c>
      <c r="CR176" s="420">
        <f t="shared" si="280"/>
        <v>6151535000</v>
      </c>
      <c r="CT176" s="250" t="s">
        <v>169</v>
      </c>
      <c r="CU176" s="285">
        <v>12</v>
      </c>
      <c r="CV176" s="252"/>
      <c r="CW176" s="40" t="s">
        <v>50</v>
      </c>
      <c r="CX176" s="253">
        <f t="shared" si="281"/>
        <v>0</v>
      </c>
      <c r="CY176" s="253">
        <f t="shared" si="282"/>
        <v>0</v>
      </c>
      <c r="CZ176" s="254">
        <f t="shared" si="283"/>
        <v>27506142.120000001</v>
      </c>
      <c r="DA176" s="254">
        <f t="shared" si="284"/>
        <v>0</v>
      </c>
      <c r="DB176" s="255">
        <f t="shared" si="285"/>
        <v>0</v>
      </c>
      <c r="DC176" s="256">
        <f t="shared" si="322"/>
        <v>0</v>
      </c>
      <c r="DD176" s="257">
        <f t="shared" si="286"/>
        <v>25072439.303650804</v>
      </c>
      <c r="DE176" s="257">
        <f t="shared" si="287"/>
        <v>28260645.074426204</v>
      </c>
      <c r="DF176" s="257">
        <f t="shared" si="288"/>
        <v>0</v>
      </c>
      <c r="DG176" s="257">
        <f t="shared" si="289"/>
        <v>31854262.37751013</v>
      </c>
      <c r="DH176" s="258">
        <f t="shared" si="290"/>
        <v>0</v>
      </c>
      <c r="DI176" s="257">
        <f t="shared" si="290"/>
        <v>31854262.37751013</v>
      </c>
      <c r="DJ176" s="257">
        <f t="shared" si="291"/>
        <v>33818963.579512551</v>
      </c>
      <c r="DK176" s="257"/>
      <c r="DL176" s="257">
        <f t="shared" si="292"/>
        <v>0</v>
      </c>
      <c r="DM176" s="257">
        <f t="shared" si="293"/>
        <v>0</v>
      </c>
      <c r="DN176" s="257">
        <f t="shared" si="294"/>
        <v>0</v>
      </c>
      <c r="DO176" s="258">
        <f t="shared" si="295"/>
        <v>0</v>
      </c>
      <c r="DP176" s="258">
        <f t="shared" si="296"/>
        <v>0</v>
      </c>
      <c r="DQ176" s="257">
        <f t="shared" si="297"/>
        <v>0</v>
      </c>
      <c r="DR176" s="257">
        <f t="shared" si="298"/>
        <v>0</v>
      </c>
      <c r="DS176" s="257"/>
      <c r="DT176" s="32" t="str">
        <f t="shared" si="299"/>
        <v>BERTAHAP</v>
      </c>
      <c r="DU176" s="259">
        <f t="shared" si="300"/>
        <v>0</v>
      </c>
      <c r="DV176" s="260">
        <v>2</v>
      </c>
      <c r="DW176" s="261"/>
      <c r="DX176" s="257" t="e">
        <f>IF(DW176&gt;#REF!,"LB","KR")</f>
        <v>#REF!</v>
      </c>
      <c r="DY176" s="261">
        <f t="shared" si="230"/>
        <v>0</v>
      </c>
      <c r="DZ176" s="261">
        <f t="shared" si="230"/>
        <v>0</v>
      </c>
      <c r="EA176" s="261">
        <f t="shared" si="230"/>
        <v>0</v>
      </c>
      <c r="EB176" s="262">
        <f t="shared" si="230"/>
        <v>0</v>
      </c>
      <c r="EC176" s="262">
        <f t="shared" si="230"/>
        <v>0</v>
      </c>
      <c r="ED176" s="261">
        <f t="shared" si="230"/>
        <v>0</v>
      </c>
      <c r="EE176" s="261">
        <f t="shared" si="229"/>
        <v>0</v>
      </c>
      <c r="EF176" s="261">
        <f t="shared" si="317"/>
        <v>0</v>
      </c>
      <c r="EG176" s="51">
        <f t="shared" si="318"/>
        <v>0</v>
      </c>
      <c r="EH176" s="42">
        <f t="shared" si="318"/>
        <v>0</v>
      </c>
      <c r="EI176" s="58">
        <f t="shared" si="301"/>
        <v>0</v>
      </c>
      <c r="EJ176" s="58">
        <f t="shared" si="302"/>
        <v>0</v>
      </c>
      <c r="EK176" s="336">
        <f t="shared" si="303"/>
        <v>0</v>
      </c>
      <c r="EL176" s="131">
        <f t="shared" si="304"/>
        <v>0</v>
      </c>
      <c r="EM176" s="5">
        <f t="shared" si="305"/>
        <v>0</v>
      </c>
      <c r="EN176" s="5">
        <f t="shared" si="306"/>
        <v>0</v>
      </c>
      <c r="EO176" s="266">
        <f t="shared" si="319"/>
        <v>0</v>
      </c>
    </row>
    <row r="177" spans="1:145">
      <c r="A177" s="3">
        <f t="shared" si="307"/>
        <v>138</v>
      </c>
      <c r="B177" s="249">
        <v>2</v>
      </c>
      <c r="C177" s="522"/>
      <c r="D177" s="250" t="s">
        <v>167</v>
      </c>
      <c r="E177" s="251" t="s">
        <v>29</v>
      </c>
      <c r="F177" s="252"/>
      <c r="G177" s="40" t="s">
        <v>74</v>
      </c>
      <c r="H177" s="253">
        <f t="shared" si="255"/>
        <v>85</v>
      </c>
      <c r="I177" s="253">
        <f t="shared" si="256"/>
        <v>74</v>
      </c>
      <c r="J177" s="254">
        <f t="shared" si="257"/>
        <v>27506142.120000001</v>
      </c>
      <c r="K177" s="254">
        <f t="shared" si="258"/>
        <v>1</v>
      </c>
      <c r="L177" s="255">
        <f t="shared" si="259"/>
        <v>1.06</v>
      </c>
      <c r="M177" s="256">
        <f t="shared" si="323"/>
        <v>1.01</v>
      </c>
      <c r="N177" s="257">
        <f t="shared" si="261"/>
        <v>24608134.872101717</v>
      </c>
      <c r="O177" s="257">
        <f t="shared" si="262"/>
        <v>27737299.795270164</v>
      </c>
      <c r="P177" s="257">
        <f t="shared" si="263"/>
        <v>29448075.753672004</v>
      </c>
      <c r="Q177" s="257">
        <f t="shared" si="264"/>
        <v>31264368.62977846</v>
      </c>
      <c r="R177" s="257">
        <f t="shared" si="308"/>
        <v>35121004.32259801</v>
      </c>
      <c r="S177" s="258">
        <f t="shared" si="265"/>
        <v>29448075.753672004</v>
      </c>
      <c r="T177" s="257">
        <f t="shared" si="265"/>
        <v>31264368.62977846</v>
      </c>
      <c r="U177" s="257">
        <f t="shared" si="266"/>
        <v>33192686.476188242</v>
      </c>
      <c r="V177" s="257">
        <f t="shared" si="309"/>
        <v>39460713.331911534</v>
      </c>
      <c r="W177" s="257"/>
      <c r="X177" s="257">
        <f t="shared" si="267"/>
        <v>1821001980.535527</v>
      </c>
      <c r="Y177" s="257">
        <f t="shared" si="268"/>
        <v>2052560184.849992</v>
      </c>
      <c r="Z177" s="257">
        <f t="shared" si="269"/>
        <v>2179157605.7717285</v>
      </c>
      <c r="AA177" s="258">
        <f t="shared" si="310"/>
        <v>2313563278.6036062</v>
      </c>
      <c r="AB177" s="258">
        <f t="shared" si="311"/>
        <v>2598954319.8722529</v>
      </c>
      <c r="AC177" s="258">
        <f t="shared" si="270"/>
        <v>2179157605.7717285</v>
      </c>
      <c r="AD177" s="257">
        <f t="shared" si="271"/>
        <v>2313563278.6036062</v>
      </c>
      <c r="AE177" s="257">
        <f t="shared" si="312"/>
        <v>2456258799.2379298</v>
      </c>
      <c r="AF177" s="257">
        <f t="shared" si="313"/>
        <v>2920092786.5614533</v>
      </c>
      <c r="AG177" s="257"/>
      <c r="AH177" s="32" t="str">
        <f t="shared" si="272"/>
        <v>BERTAHAP</v>
      </c>
      <c r="AI177" s="259">
        <f t="shared" si="273"/>
        <v>0</v>
      </c>
      <c r="AJ177" s="260">
        <v>2</v>
      </c>
      <c r="AK177" s="261"/>
      <c r="AL177" s="257" t="e">
        <f>IF(AK177&gt;#REF!,"LB","KR")</f>
        <v>#REF!</v>
      </c>
      <c r="AM177" s="51">
        <f t="shared" si="274"/>
        <v>2003103000</v>
      </c>
      <c r="AN177" s="51">
        <f t="shared" si="274"/>
        <v>2257817000</v>
      </c>
      <c r="AO177" s="51">
        <f t="shared" si="274"/>
        <v>2397074000</v>
      </c>
      <c r="AP177" s="418">
        <f t="shared" si="254"/>
        <v>2544920000</v>
      </c>
      <c r="AQ177" s="418">
        <f t="shared" si="275"/>
        <v>2397074000</v>
      </c>
      <c r="AR177" s="51">
        <f t="shared" si="275"/>
        <v>2544920000</v>
      </c>
      <c r="AS177" s="51">
        <f t="shared" si="275"/>
        <v>2701885000</v>
      </c>
      <c r="AT177" s="42"/>
      <c r="AU177" s="42"/>
      <c r="AV177" s="297">
        <f t="shared" si="314"/>
        <v>-1565099.486627996</v>
      </c>
      <c r="AW177" s="297"/>
      <c r="AX177" s="297"/>
      <c r="AY177" s="297"/>
      <c r="AZ177" s="297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2"/>
      <c r="BS177" s="42"/>
      <c r="BT177" s="42"/>
      <c r="BU177" s="42"/>
      <c r="BV177" s="42"/>
      <c r="BW177" s="42"/>
      <c r="BX177" s="426"/>
      <c r="BY177" s="429"/>
      <c r="BZ177" s="424" t="str">
        <f>G246</f>
        <v>2BR-17</v>
      </c>
      <c r="CA177" s="425">
        <f>E246</f>
        <v>17</v>
      </c>
      <c r="CB177" s="424">
        <f t="shared" si="324"/>
        <v>85</v>
      </c>
      <c r="CC177" s="424">
        <f t="shared" si="324"/>
        <v>74</v>
      </c>
      <c r="CD177" s="424">
        <f>P246</f>
        <v>30031205.966616005</v>
      </c>
      <c r="CE177" s="424">
        <f t="shared" si="325"/>
        <v>2042768000</v>
      </c>
      <c r="CF177" s="424">
        <f t="shared" si="325"/>
        <v>2302526000</v>
      </c>
      <c r="CG177" s="424">
        <f t="shared" si="325"/>
        <v>2444541000</v>
      </c>
      <c r="CH177" s="424">
        <f t="shared" si="325"/>
        <v>2595315000</v>
      </c>
      <c r="CI177" s="424">
        <f>AS246</f>
        <v>2755388000</v>
      </c>
      <c r="CJ177" s="42"/>
      <c r="CK177" s="418">
        <f t="shared" si="315"/>
        <v>2701884860.5325255</v>
      </c>
      <c r="CL177" s="42">
        <f t="shared" si="316"/>
        <v>2540899000</v>
      </c>
      <c r="CM177" s="42">
        <f t="shared" si="316"/>
        <v>2697616000</v>
      </c>
      <c r="CN177" s="43">
        <f t="shared" si="276"/>
        <v>38113485</v>
      </c>
      <c r="CO177" s="43">
        <f t="shared" si="277"/>
        <v>26976160</v>
      </c>
      <c r="CP177" s="43">
        <f t="shared" si="278"/>
        <v>59926850</v>
      </c>
      <c r="CQ177" s="43">
        <f t="shared" si="279"/>
        <v>53019166.666666664</v>
      </c>
      <c r="CR177" s="420">
        <f t="shared" si="280"/>
        <v>2863999000</v>
      </c>
      <c r="CT177" s="250" t="s">
        <v>169</v>
      </c>
      <c r="CU177" s="251">
        <v>16</v>
      </c>
      <c r="CV177" s="252"/>
      <c r="CW177" s="40" t="s">
        <v>52</v>
      </c>
      <c r="CX177" s="253">
        <f t="shared" si="281"/>
        <v>0</v>
      </c>
      <c r="CY177" s="253">
        <f t="shared" si="282"/>
        <v>0</v>
      </c>
      <c r="CZ177" s="254">
        <f t="shared" si="283"/>
        <v>27506142.120000001</v>
      </c>
      <c r="DA177" s="254">
        <f t="shared" si="284"/>
        <v>0</v>
      </c>
      <c r="DB177" s="255">
        <f t="shared" si="285"/>
        <v>0</v>
      </c>
      <c r="DC177" s="256">
        <f t="shared" si="322"/>
        <v>0</v>
      </c>
      <c r="DD177" s="257">
        <f t="shared" si="286"/>
        <v>24608134.872101717</v>
      </c>
      <c r="DE177" s="257">
        <f t="shared" si="287"/>
        <v>27737299.795270164</v>
      </c>
      <c r="DF177" s="257">
        <f t="shared" si="288"/>
        <v>0</v>
      </c>
      <c r="DG177" s="257">
        <f t="shared" si="289"/>
        <v>31264368.62977846</v>
      </c>
      <c r="DH177" s="258">
        <f t="shared" si="290"/>
        <v>0</v>
      </c>
      <c r="DI177" s="257">
        <f t="shared" si="290"/>
        <v>31264368.62977846</v>
      </c>
      <c r="DJ177" s="257">
        <f t="shared" si="291"/>
        <v>33192686.476188242</v>
      </c>
      <c r="DK177" s="257"/>
      <c r="DL177" s="257">
        <f t="shared" si="292"/>
        <v>0</v>
      </c>
      <c r="DM177" s="257">
        <f t="shared" si="293"/>
        <v>0</v>
      </c>
      <c r="DN177" s="257">
        <f t="shared" si="294"/>
        <v>0</v>
      </c>
      <c r="DO177" s="258">
        <f t="shared" si="295"/>
        <v>0</v>
      </c>
      <c r="DP177" s="258">
        <f t="shared" si="296"/>
        <v>0</v>
      </c>
      <c r="DQ177" s="257">
        <f t="shared" si="297"/>
        <v>0</v>
      </c>
      <c r="DR177" s="257">
        <f t="shared" si="298"/>
        <v>0</v>
      </c>
      <c r="DS177" s="257"/>
      <c r="DT177" s="32" t="str">
        <f t="shared" si="299"/>
        <v>BERTAHAP</v>
      </c>
      <c r="DU177" s="259">
        <f t="shared" si="300"/>
        <v>0</v>
      </c>
      <c r="DV177" s="260">
        <v>2</v>
      </c>
      <c r="DW177" s="261"/>
      <c r="DX177" s="257" t="e">
        <f>IF(DW177&gt;#REF!,"LB","KR")</f>
        <v>#REF!</v>
      </c>
      <c r="DY177" s="261">
        <f t="shared" si="230"/>
        <v>0</v>
      </c>
      <c r="DZ177" s="261">
        <f t="shared" si="230"/>
        <v>0</v>
      </c>
      <c r="EA177" s="261">
        <f t="shared" si="230"/>
        <v>0</v>
      </c>
      <c r="EB177" s="262">
        <f t="shared" si="230"/>
        <v>0</v>
      </c>
      <c r="EC177" s="262">
        <f t="shared" si="230"/>
        <v>0</v>
      </c>
      <c r="ED177" s="261">
        <f t="shared" si="230"/>
        <v>0</v>
      </c>
      <c r="EE177" s="261">
        <f t="shared" si="229"/>
        <v>0</v>
      </c>
      <c r="EF177" s="261">
        <f t="shared" si="317"/>
        <v>0</v>
      </c>
      <c r="EG177" s="51">
        <f t="shared" si="318"/>
        <v>0</v>
      </c>
      <c r="EH177" s="42">
        <f t="shared" si="318"/>
        <v>0</v>
      </c>
      <c r="EI177" s="58">
        <f t="shared" si="301"/>
        <v>0</v>
      </c>
      <c r="EJ177" s="58">
        <f t="shared" si="302"/>
        <v>0</v>
      </c>
      <c r="EK177" s="336">
        <f t="shared" si="303"/>
        <v>0</v>
      </c>
      <c r="EL177" s="131">
        <f t="shared" si="304"/>
        <v>0</v>
      </c>
      <c r="EM177" s="5">
        <f t="shared" si="305"/>
        <v>0</v>
      </c>
      <c r="EN177" s="5">
        <f t="shared" si="306"/>
        <v>0</v>
      </c>
      <c r="EO177" s="266">
        <f t="shared" si="319"/>
        <v>0</v>
      </c>
    </row>
    <row r="178" spans="1:145">
      <c r="A178" s="3">
        <f t="shared" si="307"/>
        <v>139</v>
      </c>
      <c r="B178" s="249">
        <v>3</v>
      </c>
      <c r="C178" s="522"/>
      <c r="D178" s="250" t="s">
        <v>167</v>
      </c>
      <c r="E178" s="251" t="s">
        <v>32</v>
      </c>
      <c r="F178" s="252"/>
      <c r="G178" s="40" t="s">
        <v>56</v>
      </c>
      <c r="H178" s="253">
        <f t="shared" si="255"/>
        <v>85</v>
      </c>
      <c r="I178" s="253">
        <f t="shared" si="256"/>
        <v>74</v>
      </c>
      <c r="J178" s="254">
        <f t="shared" si="257"/>
        <v>27506142.120000001</v>
      </c>
      <c r="K178" s="254">
        <f t="shared" si="258"/>
        <v>1</v>
      </c>
      <c r="L178" s="255">
        <f t="shared" si="259"/>
        <v>1.06</v>
      </c>
      <c r="M178" s="256">
        <f t="shared" si="323"/>
        <v>1.01</v>
      </c>
      <c r="N178" s="257">
        <f t="shared" si="261"/>
        <v>24608134.872101717</v>
      </c>
      <c r="O178" s="257">
        <f t="shared" si="262"/>
        <v>27737299.795270164</v>
      </c>
      <c r="P178" s="257">
        <f t="shared" si="263"/>
        <v>29448075.753672004</v>
      </c>
      <c r="Q178" s="257">
        <f t="shared" si="264"/>
        <v>31264368.62977846</v>
      </c>
      <c r="R178" s="257">
        <f t="shared" si="308"/>
        <v>35121004.32259801</v>
      </c>
      <c r="S178" s="258">
        <f t="shared" si="265"/>
        <v>29448075.753672004</v>
      </c>
      <c r="T178" s="257">
        <f t="shared" si="265"/>
        <v>31264368.62977846</v>
      </c>
      <c r="U178" s="257">
        <f t="shared" si="266"/>
        <v>33192686.476188242</v>
      </c>
      <c r="V178" s="257">
        <f t="shared" si="309"/>
        <v>39460713.331911534</v>
      </c>
      <c r="W178" s="257"/>
      <c r="X178" s="257">
        <f t="shared" si="267"/>
        <v>1821001980.535527</v>
      </c>
      <c r="Y178" s="257">
        <f t="shared" si="268"/>
        <v>2052560184.849992</v>
      </c>
      <c r="Z178" s="257">
        <f t="shared" si="269"/>
        <v>2179157605.7717285</v>
      </c>
      <c r="AA178" s="258">
        <f t="shared" si="310"/>
        <v>2313563278.6036062</v>
      </c>
      <c r="AB178" s="258">
        <f t="shared" si="311"/>
        <v>2598954319.8722529</v>
      </c>
      <c r="AC178" s="258">
        <f t="shared" si="270"/>
        <v>2179157605.7717285</v>
      </c>
      <c r="AD178" s="257">
        <f t="shared" si="271"/>
        <v>2313563278.6036062</v>
      </c>
      <c r="AE178" s="257">
        <f t="shared" si="312"/>
        <v>2456258799.2379298</v>
      </c>
      <c r="AF178" s="257">
        <f t="shared" si="313"/>
        <v>2920092786.5614533</v>
      </c>
      <c r="AG178" s="257"/>
      <c r="AH178" s="32" t="str">
        <f t="shared" si="272"/>
        <v>BERTAHAP</v>
      </c>
      <c r="AI178" s="259">
        <f t="shared" si="273"/>
        <v>0</v>
      </c>
      <c r="AJ178" s="260">
        <v>2</v>
      </c>
      <c r="AK178" s="261"/>
      <c r="AL178" s="257" t="e">
        <f>IF(AK178&gt;#REF!,"LB","KR")</f>
        <v>#REF!</v>
      </c>
      <c r="AM178" s="51">
        <f t="shared" si="274"/>
        <v>2003103000</v>
      </c>
      <c r="AN178" s="51">
        <f t="shared" si="274"/>
        <v>2257817000</v>
      </c>
      <c r="AO178" s="51">
        <f t="shared" si="274"/>
        <v>2397074000</v>
      </c>
      <c r="AP178" s="418">
        <f t="shared" si="254"/>
        <v>2544920000</v>
      </c>
      <c r="AQ178" s="418">
        <f t="shared" si="275"/>
        <v>2397074000</v>
      </c>
      <c r="AR178" s="51">
        <f t="shared" si="275"/>
        <v>2544920000</v>
      </c>
      <c r="AS178" s="51">
        <f t="shared" si="275"/>
        <v>2701885000</v>
      </c>
      <c r="AT178" s="42"/>
      <c r="AU178" s="42"/>
      <c r="AV178" s="297">
        <f t="shared" si="314"/>
        <v>-1565099.486627996</v>
      </c>
      <c r="AW178" s="297"/>
      <c r="AX178" s="297"/>
      <c r="AY178" s="297"/>
      <c r="AZ178" s="297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"/>
      <c r="BX178" s="426"/>
      <c r="BY178" s="424"/>
      <c r="BZ178" s="424" t="str">
        <f>G247</f>
        <v>3BR-19</v>
      </c>
      <c r="CA178" s="425">
        <f>E247</f>
        <v>19</v>
      </c>
      <c r="CB178" s="424">
        <f t="shared" si="324"/>
        <v>138</v>
      </c>
      <c r="CC178" s="424">
        <f t="shared" si="324"/>
        <v>120</v>
      </c>
      <c r="CD178" s="424">
        <f>P247</f>
        <v>30031205.966616005</v>
      </c>
      <c r="CE178" s="424">
        <f t="shared" si="325"/>
        <v>3312597000</v>
      </c>
      <c r="CF178" s="424">
        <f t="shared" si="325"/>
        <v>3733826000</v>
      </c>
      <c r="CG178" s="424">
        <f t="shared" si="325"/>
        <v>3964120000</v>
      </c>
      <c r="CH178" s="424">
        <f t="shared" si="325"/>
        <v>4208618000</v>
      </c>
      <c r="CI178" s="424">
        <f>AS247</f>
        <v>4468196000</v>
      </c>
      <c r="CJ178" s="42"/>
      <c r="CK178" s="418">
        <f t="shared" si="315"/>
        <v>2701884860.5325255</v>
      </c>
      <c r="CL178" s="42">
        <f t="shared" si="316"/>
        <v>2540899000</v>
      </c>
      <c r="CM178" s="42">
        <f t="shared" si="316"/>
        <v>2697616000</v>
      </c>
      <c r="CN178" s="43">
        <f t="shared" si="276"/>
        <v>38113485</v>
      </c>
      <c r="CO178" s="43">
        <f t="shared" si="277"/>
        <v>26976160</v>
      </c>
      <c r="CP178" s="43">
        <f t="shared" si="278"/>
        <v>59926850</v>
      </c>
      <c r="CQ178" s="43">
        <f t="shared" si="279"/>
        <v>53019166.666666664</v>
      </c>
      <c r="CR178" s="420">
        <f t="shared" si="280"/>
        <v>2863999000</v>
      </c>
      <c r="CT178" s="250" t="s">
        <v>169</v>
      </c>
      <c r="CU178" s="285">
        <v>18</v>
      </c>
      <c r="CV178" s="252"/>
      <c r="CW178" s="40" t="s">
        <v>54</v>
      </c>
      <c r="CX178" s="253">
        <f t="shared" si="281"/>
        <v>0</v>
      </c>
      <c r="CY178" s="253">
        <f t="shared" si="282"/>
        <v>0</v>
      </c>
      <c r="CZ178" s="254">
        <f t="shared" si="283"/>
        <v>27506142.120000001</v>
      </c>
      <c r="DA178" s="254">
        <f t="shared" si="284"/>
        <v>0</v>
      </c>
      <c r="DB178" s="255">
        <f t="shared" si="285"/>
        <v>0</v>
      </c>
      <c r="DC178" s="256">
        <f t="shared" si="322"/>
        <v>0</v>
      </c>
      <c r="DD178" s="257">
        <f t="shared" si="286"/>
        <v>24608134.872101717</v>
      </c>
      <c r="DE178" s="257">
        <f t="shared" si="287"/>
        <v>27737299.795270164</v>
      </c>
      <c r="DF178" s="257">
        <f t="shared" si="288"/>
        <v>0</v>
      </c>
      <c r="DG178" s="257">
        <f t="shared" si="289"/>
        <v>31264368.62977846</v>
      </c>
      <c r="DH178" s="258">
        <f t="shared" si="290"/>
        <v>0</v>
      </c>
      <c r="DI178" s="257">
        <f t="shared" si="290"/>
        <v>31264368.62977846</v>
      </c>
      <c r="DJ178" s="257">
        <f t="shared" si="291"/>
        <v>33192686.476188242</v>
      </c>
      <c r="DK178" s="257"/>
      <c r="DL178" s="257">
        <f t="shared" si="292"/>
        <v>0</v>
      </c>
      <c r="DM178" s="257">
        <f t="shared" si="293"/>
        <v>0</v>
      </c>
      <c r="DN178" s="257">
        <f t="shared" si="294"/>
        <v>0</v>
      </c>
      <c r="DO178" s="258">
        <f t="shared" si="295"/>
        <v>0</v>
      </c>
      <c r="DP178" s="258">
        <f t="shared" si="296"/>
        <v>0</v>
      </c>
      <c r="DQ178" s="257">
        <f t="shared" si="297"/>
        <v>0</v>
      </c>
      <c r="DR178" s="257">
        <f t="shared" si="298"/>
        <v>0</v>
      </c>
      <c r="DS178" s="257"/>
      <c r="DT178" s="32" t="str">
        <f t="shared" si="299"/>
        <v>BERTAHAP</v>
      </c>
      <c r="DU178" s="259">
        <f t="shared" si="300"/>
        <v>0</v>
      </c>
      <c r="DV178" s="260">
        <v>2</v>
      </c>
      <c r="DW178" s="261"/>
      <c r="DX178" s="257" t="e">
        <f>IF(DW178&gt;#REF!,"LB","KR")</f>
        <v>#REF!</v>
      </c>
      <c r="DY178" s="261">
        <f t="shared" si="230"/>
        <v>0</v>
      </c>
      <c r="DZ178" s="261">
        <f t="shared" si="230"/>
        <v>0</v>
      </c>
      <c r="EA178" s="261">
        <f t="shared" si="230"/>
        <v>0</v>
      </c>
      <c r="EB178" s="262">
        <f t="shared" si="230"/>
        <v>0</v>
      </c>
      <c r="EC178" s="262">
        <f t="shared" si="230"/>
        <v>0</v>
      </c>
      <c r="ED178" s="261">
        <f t="shared" si="230"/>
        <v>0</v>
      </c>
      <c r="EE178" s="261">
        <f t="shared" si="229"/>
        <v>0</v>
      </c>
      <c r="EF178" s="261">
        <f t="shared" si="317"/>
        <v>0</v>
      </c>
      <c r="EG178" s="51">
        <f t="shared" si="318"/>
        <v>0</v>
      </c>
      <c r="EH178" s="42">
        <f t="shared" si="318"/>
        <v>0</v>
      </c>
      <c r="EI178" s="58">
        <f t="shared" si="301"/>
        <v>0</v>
      </c>
      <c r="EJ178" s="58">
        <f t="shared" si="302"/>
        <v>0</v>
      </c>
      <c r="EK178" s="336">
        <f t="shared" si="303"/>
        <v>0</v>
      </c>
      <c r="EL178" s="131">
        <f t="shared" si="304"/>
        <v>0</v>
      </c>
      <c r="EM178" s="5">
        <f t="shared" si="305"/>
        <v>0</v>
      </c>
      <c r="EN178" s="5">
        <f t="shared" si="306"/>
        <v>0</v>
      </c>
      <c r="EO178" s="266">
        <f t="shared" si="319"/>
        <v>0</v>
      </c>
    </row>
    <row r="179" spans="1:145">
      <c r="A179" s="3">
        <f t="shared" si="307"/>
        <v>140</v>
      </c>
      <c r="B179" s="249">
        <v>4</v>
      </c>
      <c r="C179" s="522"/>
      <c r="D179" s="250" t="s">
        <v>167</v>
      </c>
      <c r="E179" s="251" t="s">
        <v>38</v>
      </c>
      <c r="F179" s="252"/>
      <c r="G179" s="40" t="s">
        <v>58</v>
      </c>
      <c r="H179" s="253">
        <f t="shared" si="255"/>
        <v>101</v>
      </c>
      <c r="I179" s="253">
        <f t="shared" si="256"/>
        <v>90</v>
      </c>
      <c r="J179" s="254">
        <f t="shared" si="257"/>
        <v>27506142.120000001</v>
      </c>
      <c r="K179" s="254">
        <f t="shared" si="258"/>
        <v>1</v>
      </c>
      <c r="L179" s="255">
        <f t="shared" si="259"/>
        <v>1.06</v>
      </c>
      <c r="M179" s="256">
        <f t="shared" si="323"/>
        <v>1.01</v>
      </c>
      <c r="N179" s="257">
        <f t="shared" si="261"/>
        <v>24608134.872101717</v>
      </c>
      <c r="O179" s="257">
        <f t="shared" si="262"/>
        <v>27737299.795270164</v>
      </c>
      <c r="P179" s="257">
        <f t="shared" si="263"/>
        <v>29448075.753672004</v>
      </c>
      <c r="Q179" s="257">
        <f t="shared" si="264"/>
        <v>31264368.62977846</v>
      </c>
      <c r="R179" s="257">
        <f t="shared" si="308"/>
        <v>35121004.32259801</v>
      </c>
      <c r="S179" s="258">
        <f t="shared" si="265"/>
        <v>29448075.753672004</v>
      </c>
      <c r="T179" s="257">
        <f t="shared" si="265"/>
        <v>31264368.62977846</v>
      </c>
      <c r="U179" s="257">
        <f t="shared" si="266"/>
        <v>33192686.476188242</v>
      </c>
      <c r="V179" s="257">
        <f t="shared" si="309"/>
        <v>39460713.331911534</v>
      </c>
      <c r="W179" s="257"/>
      <c r="X179" s="257">
        <f t="shared" si="267"/>
        <v>2214732138.4891543</v>
      </c>
      <c r="Y179" s="257">
        <f t="shared" si="268"/>
        <v>2496356981.5743146</v>
      </c>
      <c r="Z179" s="257">
        <f t="shared" si="269"/>
        <v>2650326817.8304806</v>
      </c>
      <c r="AA179" s="258">
        <f t="shared" si="310"/>
        <v>2813793176.6800613</v>
      </c>
      <c r="AB179" s="258">
        <f t="shared" si="311"/>
        <v>3160890389.0338211</v>
      </c>
      <c r="AC179" s="258">
        <f t="shared" si="270"/>
        <v>2650326817.8304806</v>
      </c>
      <c r="AD179" s="257">
        <f t="shared" si="271"/>
        <v>2813793176.6800613</v>
      </c>
      <c r="AE179" s="257">
        <f t="shared" si="312"/>
        <v>2987341782.8569417</v>
      </c>
      <c r="AF179" s="257">
        <f t="shared" si="313"/>
        <v>3551464199.8720379</v>
      </c>
      <c r="AG179" s="257"/>
      <c r="AH179" s="32" t="str">
        <f t="shared" si="272"/>
        <v>BERTAHAP</v>
      </c>
      <c r="AI179" s="259">
        <f t="shared" si="273"/>
        <v>0</v>
      </c>
      <c r="AJ179" s="260">
        <v>2</v>
      </c>
      <c r="AK179" s="261"/>
      <c r="AL179" s="257" t="e">
        <f>IF(AK179&gt;#REF!,"LB","KR")</f>
        <v>#REF!</v>
      </c>
      <c r="AM179" s="51">
        <f t="shared" si="274"/>
        <v>2436206000</v>
      </c>
      <c r="AN179" s="51">
        <f t="shared" si="274"/>
        <v>2745993000</v>
      </c>
      <c r="AO179" s="51">
        <f t="shared" si="274"/>
        <v>2915360000</v>
      </c>
      <c r="AP179" s="418">
        <f t="shared" si="254"/>
        <v>3095173000</v>
      </c>
      <c r="AQ179" s="418">
        <f t="shared" si="275"/>
        <v>2915360000</v>
      </c>
      <c r="AR179" s="51">
        <f t="shared" si="275"/>
        <v>3095173000</v>
      </c>
      <c r="AS179" s="51">
        <f t="shared" si="275"/>
        <v>3286076000</v>
      </c>
      <c r="AT179" s="42"/>
      <c r="AU179" s="42"/>
      <c r="AV179" s="297">
        <f t="shared" si="314"/>
        <v>-1565099.486627996</v>
      </c>
      <c r="AW179" s="297"/>
      <c r="AX179" s="297"/>
      <c r="AY179" s="297"/>
      <c r="AZ179" s="297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"/>
      <c r="BX179" s="426">
        <v>37</v>
      </c>
      <c r="BY179" s="429" t="s">
        <v>168</v>
      </c>
      <c r="BZ179" s="424" t="str">
        <f>G260</f>
        <v>2BR-3</v>
      </c>
      <c r="CA179" s="425" t="str">
        <f>E260</f>
        <v>03</v>
      </c>
      <c r="CB179" s="424">
        <f>H260</f>
        <v>85</v>
      </c>
      <c r="CC179" s="424">
        <f>I260</f>
        <v>74</v>
      </c>
      <c r="CD179" s="424">
        <f>P260</f>
        <v>30031205.966616005</v>
      </c>
      <c r="CE179" s="424">
        <f t="shared" ref="CE179:CH180" si="326">AM260</f>
        <v>2042768000</v>
      </c>
      <c r="CF179" s="424">
        <f t="shared" si="326"/>
        <v>2302526000</v>
      </c>
      <c r="CG179" s="424">
        <f t="shared" si="326"/>
        <v>2444541000</v>
      </c>
      <c r="CH179" s="424">
        <f t="shared" si="326"/>
        <v>2595315000</v>
      </c>
      <c r="CI179" s="424">
        <f>AS260</f>
        <v>2755388000</v>
      </c>
      <c r="CJ179" s="42">
        <v>4</v>
      </c>
      <c r="CK179" s="418">
        <f t="shared" si="315"/>
        <v>3286076210.4227395</v>
      </c>
      <c r="CL179" s="42">
        <f t="shared" si="316"/>
        <v>3090282000</v>
      </c>
      <c r="CM179" s="42">
        <f t="shared" si="316"/>
        <v>3280884000</v>
      </c>
      <c r="CN179" s="43">
        <f t="shared" si="276"/>
        <v>46354230</v>
      </c>
      <c r="CO179" s="43">
        <f t="shared" si="277"/>
        <v>32808840</v>
      </c>
      <c r="CP179" s="43">
        <f t="shared" si="278"/>
        <v>72884000</v>
      </c>
      <c r="CQ179" s="43">
        <f t="shared" si="279"/>
        <v>64482770.833333336</v>
      </c>
      <c r="CR179" s="420">
        <f t="shared" si="280"/>
        <v>3483242000</v>
      </c>
      <c r="CT179" s="250" t="s">
        <v>169</v>
      </c>
      <c r="CU179" s="285">
        <v>20</v>
      </c>
      <c r="CV179" s="252"/>
      <c r="CW179" s="40" t="s">
        <v>70</v>
      </c>
      <c r="CX179" s="253">
        <f t="shared" si="281"/>
        <v>0</v>
      </c>
      <c r="CY179" s="253">
        <f t="shared" si="282"/>
        <v>0</v>
      </c>
      <c r="CZ179" s="254">
        <f t="shared" si="283"/>
        <v>27506142.120000001</v>
      </c>
      <c r="DA179" s="254">
        <f t="shared" si="284"/>
        <v>0</v>
      </c>
      <c r="DB179" s="255">
        <f t="shared" si="285"/>
        <v>0</v>
      </c>
      <c r="DC179" s="256">
        <f t="shared" si="322"/>
        <v>0</v>
      </c>
      <c r="DD179" s="257">
        <f t="shared" si="286"/>
        <v>24608134.872101717</v>
      </c>
      <c r="DE179" s="257">
        <f t="shared" si="287"/>
        <v>27737299.795270164</v>
      </c>
      <c r="DF179" s="257">
        <f t="shared" si="288"/>
        <v>0</v>
      </c>
      <c r="DG179" s="257">
        <f t="shared" si="289"/>
        <v>31264368.62977846</v>
      </c>
      <c r="DH179" s="258">
        <f t="shared" si="290"/>
        <v>0</v>
      </c>
      <c r="DI179" s="257">
        <f t="shared" si="290"/>
        <v>31264368.62977846</v>
      </c>
      <c r="DJ179" s="257">
        <f t="shared" si="291"/>
        <v>33192686.476188242</v>
      </c>
      <c r="DK179" s="257"/>
      <c r="DL179" s="257">
        <f t="shared" si="292"/>
        <v>0</v>
      </c>
      <c r="DM179" s="257">
        <f t="shared" si="293"/>
        <v>0</v>
      </c>
      <c r="DN179" s="257">
        <f t="shared" si="294"/>
        <v>0</v>
      </c>
      <c r="DO179" s="258">
        <f t="shared" si="295"/>
        <v>0</v>
      </c>
      <c r="DP179" s="258">
        <f t="shared" si="296"/>
        <v>0</v>
      </c>
      <c r="DQ179" s="257">
        <f t="shared" si="297"/>
        <v>0</v>
      </c>
      <c r="DR179" s="257">
        <f t="shared" si="298"/>
        <v>0</v>
      </c>
      <c r="DS179" s="257"/>
      <c r="DT179" s="32" t="str">
        <f t="shared" si="299"/>
        <v>BERTAHAP</v>
      </c>
      <c r="DU179" s="259">
        <f t="shared" si="300"/>
        <v>0</v>
      </c>
      <c r="DV179" s="260">
        <v>2</v>
      </c>
      <c r="DW179" s="261"/>
      <c r="DX179" s="257" t="e">
        <f>IF(DW179&gt;#REF!,"LB","KR")</f>
        <v>#REF!</v>
      </c>
      <c r="DY179" s="261">
        <f t="shared" si="230"/>
        <v>0</v>
      </c>
      <c r="DZ179" s="261">
        <f t="shared" si="230"/>
        <v>0</v>
      </c>
      <c r="EA179" s="261">
        <f t="shared" si="230"/>
        <v>0</v>
      </c>
      <c r="EB179" s="262">
        <f t="shared" si="230"/>
        <v>0</v>
      </c>
      <c r="EC179" s="262">
        <f t="shared" si="230"/>
        <v>0</v>
      </c>
      <c r="ED179" s="261">
        <f t="shared" si="230"/>
        <v>0</v>
      </c>
      <c r="EE179" s="261">
        <f t="shared" si="229"/>
        <v>0</v>
      </c>
      <c r="EF179" s="261">
        <f t="shared" si="317"/>
        <v>0</v>
      </c>
      <c r="EG179" s="51">
        <f t="shared" si="318"/>
        <v>0</v>
      </c>
      <c r="EH179" s="42">
        <f t="shared" si="318"/>
        <v>0</v>
      </c>
      <c r="EI179" s="58">
        <f t="shared" si="301"/>
        <v>0</v>
      </c>
      <c r="EJ179" s="58">
        <f t="shared" si="302"/>
        <v>0</v>
      </c>
      <c r="EK179" s="336">
        <f t="shared" si="303"/>
        <v>0</v>
      </c>
      <c r="EL179" s="131">
        <f t="shared" si="304"/>
        <v>0</v>
      </c>
      <c r="EM179" s="5">
        <f t="shared" si="305"/>
        <v>0</v>
      </c>
      <c r="EN179" s="5">
        <f t="shared" si="306"/>
        <v>0</v>
      </c>
      <c r="EO179" s="266">
        <f t="shared" si="319"/>
        <v>0</v>
      </c>
    </row>
    <row r="180" spans="1:145">
      <c r="A180" s="3">
        <f t="shared" si="307"/>
        <v>141</v>
      </c>
      <c r="B180" s="249">
        <v>5</v>
      </c>
      <c r="C180" s="522"/>
      <c r="D180" s="250" t="s">
        <v>167</v>
      </c>
      <c r="E180" s="251" t="s">
        <v>44</v>
      </c>
      <c r="F180" s="252"/>
      <c r="G180" s="40" t="s">
        <v>60</v>
      </c>
      <c r="H180" s="253">
        <f t="shared" si="255"/>
        <v>101</v>
      </c>
      <c r="I180" s="253">
        <f t="shared" si="256"/>
        <v>90</v>
      </c>
      <c r="J180" s="254">
        <f t="shared" si="257"/>
        <v>27506142.120000001</v>
      </c>
      <c r="K180" s="254">
        <f t="shared" si="258"/>
        <v>1</v>
      </c>
      <c r="L180" s="255">
        <f t="shared" si="259"/>
        <v>1.06</v>
      </c>
      <c r="M180" s="256">
        <f t="shared" si="323"/>
        <v>1.01</v>
      </c>
      <c r="N180" s="257">
        <f t="shared" si="261"/>
        <v>24608134.872101717</v>
      </c>
      <c r="O180" s="257">
        <f t="shared" si="262"/>
        <v>27737299.795270164</v>
      </c>
      <c r="P180" s="257">
        <f t="shared" si="263"/>
        <v>29448075.753672004</v>
      </c>
      <c r="Q180" s="257">
        <f t="shared" si="264"/>
        <v>31264368.62977846</v>
      </c>
      <c r="R180" s="257">
        <f t="shared" si="308"/>
        <v>35121004.32259801</v>
      </c>
      <c r="S180" s="258">
        <f t="shared" si="265"/>
        <v>29448075.753672004</v>
      </c>
      <c r="T180" s="257">
        <f t="shared" si="265"/>
        <v>31264368.62977846</v>
      </c>
      <c r="U180" s="257">
        <f t="shared" si="266"/>
        <v>33192686.476188242</v>
      </c>
      <c r="V180" s="257">
        <f t="shared" si="309"/>
        <v>39460713.331911534</v>
      </c>
      <c r="W180" s="257"/>
      <c r="X180" s="257">
        <f t="shared" si="267"/>
        <v>2214732138.4891543</v>
      </c>
      <c r="Y180" s="257">
        <f t="shared" si="268"/>
        <v>2496356981.5743146</v>
      </c>
      <c r="Z180" s="257">
        <f t="shared" si="269"/>
        <v>2650326817.8304806</v>
      </c>
      <c r="AA180" s="258">
        <f t="shared" si="310"/>
        <v>2813793176.6800613</v>
      </c>
      <c r="AB180" s="258">
        <f t="shared" si="311"/>
        <v>3160890389.0338211</v>
      </c>
      <c r="AC180" s="258">
        <f t="shared" si="270"/>
        <v>2650326817.8304806</v>
      </c>
      <c r="AD180" s="257">
        <f t="shared" si="271"/>
        <v>2813793176.6800613</v>
      </c>
      <c r="AE180" s="257">
        <f t="shared" si="312"/>
        <v>2987341782.8569417</v>
      </c>
      <c r="AF180" s="257">
        <f t="shared" si="313"/>
        <v>3551464199.8720379</v>
      </c>
      <c r="AG180" s="257"/>
      <c r="AH180" s="32" t="str">
        <f t="shared" si="272"/>
        <v>BERTAHAP</v>
      </c>
      <c r="AI180" s="259">
        <f t="shared" si="273"/>
        <v>0</v>
      </c>
      <c r="AJ180" s="260">
        <v>2</v>
      </c>
      <c r="AK180" s="261"/>
      <c r="AL180" s="257" t="e">
        <f>IF(AK180&gt;#REF!,"LB","KR")</f>
        <v>#REF!</v>
      </c>
      <c r="AM180" s="51">
        <f t="shared" si="274"/>
        <v>2436206000</v>
      </c>
      <c r="AN180" s="51">
        <f t="shared" si="274"/>
        <v>2745993000</v>
      </c>
      <c r="AO180" s="51">
        <f t="shared" si="274"/>
        <v>2915360000</v>
      </c>
      <c r="AP180" s="418">
        <f t="shared" si="254"/>
        <v>3095173000</v>
      </c>
      <c r="AQ180" s="418">
        <f t="shared" si="275"/>
        <v>2915360000</v>
      </c>
      <c r="AR180" s="51">
        <f t="shared" si="275"/>
        <v>3095173000</v>
      </c>
      <c r="AS180" s="51">
        <f t="shared" si="275"/>
        <v>3286076000</v>
      </c>
      <c r="AT180" s="42"/>
      <c r="AU180" s="42"/>
      <c r="AV180" s="297">
        <f t="shared" si="314"/>
        <v>-1565099.486627996</v>
      </c>
      <c r="AW180" s="297"/>
      <c r="AX180" s="297"/>
      <c r="AY180" s="297"/>
      <c r="AZ180" s="297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/>
      <c r="BW180" s="42"/>
      <c r="BX180" s="426"/>
      <c r="BY180" s="424"/>
      <c r="BZ180" s="424" t="str">
        <f>G261</f>
        <v>2BR-5</v>
      </c>
      <c r="CA180" s="425" t="str">
        <f>E261</f>
        <v>05</v>
      </c>
      <c r="CB180" s="424">
        <f>H261</f>
        <v>85</v>
      </c>
      <c r="CC180" s="424">
        <f>I261</f>
        <v>74</v>
      </c>
      <c r="CD180" s="424">
        <f>P261</f>
        <v>30031205.966616005</v>
      </c>
      <c r="CE180" s="424">
        <f t="shared" si="326"/>
        <v>2042768000</v>
      </c>
      <c r="CF180" s="424">
        <f t="shared" si="326"/>
        <v>2302526000</v>
      </c>
      <c r="CG180" s="424">
        <f t="shared" si="326"/>
        <v>2444541000</v>
      </c>
      <c r="CH180" s="424">
        <f t="shared" si="326"/>
        <v>2595315000</v>
      </c>
      <c r="CI180" s="424">
        <f>AS261</f>
        <v>2755388000</v>
      </c>
      <c r="CJ180" s="42"/>
      <c r="CK180" s="418">
        <f t="shared" si="315"/>
        <v>3286076210.4227395</v>
      </c>
      <c r="CL180" s="42">
        <f t="shared" si="316"/>
        <v>3090282000</v>
      </c>
      <c r="CM180" s="42">
        <f t="shared" si="316"/>
        <v>3280884000</v>
      </c>
      <c r="CN180" s="43">
        <f t="shared" si="276"/>
        <v>46354230</v>
      </c>
      <c r="CO180" s="43">
        <f t="shared" si="277"/>
        <v>32808840</v>
      </c>
      <c r="CP180" s="43">
        <f t="shared" si="278"/>
        <v>72884000</v>
      </c>
      <c r="CQ180" s="43">
        <f t="shared" si="279"/>
        <v>64482770.833333336</v>
      </c>
      <c r="CR180" s="420">
        <f t="shared" si="280"/>
        <v>3483242000</v>
      </c>
      <c r="CT180" s="250" t="s">
        <v>169</v>
      </c>
      <c r="CU180" s="285">
        <v>22</v>
      </c>
      <c r="CV180" s="252"/>
      <c r="CW180" s="40" t="s">
        <v>89</v>
      </c>
      <c r="CX180" s="253">
        <f t="shared" si="281"/>
        <v>0</v>
      </c>
      <c r="CY180" s="253">
        <f t="shared" si="282"/>
        <v>0</v>
      </c>
      <c r="CZ180" s="254">
        <f t="shared" si="283"/>
        <v>27506142.120000001</v>
      </c>
      <c r="DA180" s="254">
        <f t="shared" si="284"/>
        <v>0</v>
      </c>
      <c r="DB180" s="255">
        <f t="shared" si="285"/>
        <v>0</v>
      </c>
      <c r="DC180" s="256">
        <f t="shared" si="322"/>
        <v>0</v>
      </c>
      <c r="DD180" s="257">
        <f t="shared" si="286"/>
        <v>24608134.872101717</v>
      </c>
      <c r="DE180" s="257">
        <f t="shared" si="287"/>
        <v>27737299.795270164</v>
      </c>
      <c r="DF180" s="257">
        <f t="shared" si="288"/>
        <v>0</v>
      </c>
      <c r="DG180" s="257">
        <f t="shared" si="289"/>
        <v>31264368.62977846</v>
      </c>
      <c r="DH180" s="258">
        <f t="shared" si="290"/>
        <v>0</v>
      </c>
      <c r="DI180" s="257">
        <f t="shared" si="290"/>
        <v>31264368.62977846</v>
      </c>
      <c r="DJ180" s="257">
        <f t="shared" si="291"/>
        <v>33192686.476188242</v>
      </c>
      <c r="DK180" s="257"/>
      <c r="DL180" s="257">
        <f t="shared" si="292"/>
        <v>0</v>
      </c>
      <c r="DM180" s="257">
        <f t="shared" si="293"/>
        <v>0</v>
      </c>
      <c r="DN180" s="257">
        <f t="shared" si="294"/>
        <v>0</v>
      </c>
      <c r="DO180" s="258">
        <f t="shared" si="295"/>
        <v>0</v>
      </c>
      <c r="DP180" s="258">
        <f t="shared" si="296"/>
        <v>0</v>
      </c>
      <c r="DQ180" s="257">
        <f t="shared" si="297"/>
        <v>0</v>
      </c>
      <c r="DR180" s="257">
        <f t="shared" si="298"/>
        <v>0</v>
      </c>
      <c r="DS180" s="257"/>
      <c r="DT180" s="32" t="str">
        <f t="shared" si="299"/>
        <v>BERTAHAP</v>
      </c>
      <c r="DU180" s="259">
        <f t="shared" si="300"/>
        <v>0</v>
      </c>
      <c r="DV180" s="260">
        <v>2</v>
      </c>
      <c r="DW180" s="261"/>
      <c r="DX180" s="257" t="e">
        <f>IF(DW180&gt;#REF!,"LB","KR")</f>
        <v>#REF!</v>
      </c>
      <c r="DY180" s="261">
        <f t="shared" si="230"/>
        <v>0</v>
      </c>
      <c r="DZ180" s="261">
        <f t="shared" si="230"/>
        <v>0</v>
      </c>
      <c r="EA180" s="261">
        <f t="shared" si="230"/>
        <v>0</v>
      </c>
      <c r="EB180" s="262">
        <f t="shared" si="230"/>
        <v>0</v>
      </c>
      <c r="EC180" s="262">
        <f t="shared" si="230"/>
        <v>0</v>
      </c>
      <c r="ED180" s="261">
        <f t="shared" si="230"/>
        <v>0</v>
      </c>
      <c r="EE180" s="261">
        <f t="shared" si="229"/>
        <v>0</v>
      </c>
      <c r="EF180" s="261">
        <f t="shared" si="317"/>
        <v>0</v>
      </c>
      <c r="EG180" s="51">
        <f t="shared" si="318"/>
        <v>0</v>
      </c>
      <c r="EH180" s="42">
        <f t="shared" si="318"/>
        <v>0</v>
      </c>
      <c r="EI180" s="58">
        <f t="shared" si="301"/>
        <v>0</v>
      </c>
      <c r="EJ180" s="58">
        <f t="shared" si="302"/>
        <v>0</v>
      </c>
      <c r="EK180" s="336">
        <f t="shared" si="303"/>
        <v>0</v>
      </c>
      <c r="EL180" s="131">
        <f t="shared" si="304"/>
        <v>0</v>
      </c>
      <c r="EM180" s="5">
        <f t="shared" si="305"/>
        <v>0</v>
      </c>
      <c r="EN180" s="5">
        <f t="shared" si="306"/>
        <v>0</v>
      </c>
      <c r="EO180" s="266">
        <f t="shared" si="319"/>
        <v>0</v>
      </c>
    </row>
    <row r="181" spans="1:145">
      <c r="A181" s="3">
        <f t="shared" si="307"/>
        <v>142</v>
      </c>
      <c r="B181" s="249">
        <v>6</v>
      </c>
      <c r="C181" s="522"/>
      <c r="D181" s="250" t="s">
        <v>167</v>
      </c>
      <c r="E181" s="285">
        <v>11</v>
      </c>
      <c r="F181" s="252"/>
      <c r="G181" s="40" t="s">
        <v>62</v>
      </c>
      <c r="H181" s="253">
        <f t="shared" si="255"/>
        <v>101</v>
      </c>
      <c r="I181" s="253">
        <f t="shared" si="256"/>
        <v>90</v>
      </c>
      <c r="J181" s="254">
        <f t="shared" si="257"/>
        <v>27506142.120000001</v>
      </c>
      <c r="K181" s="254">
        <f t="shared" si="258"/>
        <v>1</v>
      </c>
      <c r="L181" s="255">
        <f t="shared" si="259"/>
        <v>1.06</v>
      </c>
      <c r="M181" s="256">
        <f t="shared" si="323"/>
        <v>1.01</v>
      </c>
      <c r="N181" s="257">
        <f t="shared" si="261"/>
        <v>24608134.872101717</v>
      </c>
      <c r="O181" s="257">
        <f t="shared" si="262"/>
        <v>27737299.795270164</v>
      </c>
      <c r="P181" s="257">
        <f t="shared" si="263"/>
        <v>29448075.753672004</v>
      </c>
      <c r="Q181" s="257">
        <f t="shared" si="264"/>
        <v>31264368.62977846</v>
      </c>
      <c r="R181" s="257">
        <f t="shared" si="308"/>
        <v>35121004.32259801</v>
      </c>
      <c r="S181" s="258">
        <f t="shared" si="265"/>
        <v>29448075.753672004</v>
      </c>
      <c r="T181" s="257">
        <f t="shared" si="265"/>
        <v>31264368.62977846</v>
      </c>
      <c r="U181" s="257">
        <f t="shared" si="266"/>
        <v>33192686.476188242</v>
      </c>
      <c r="V181" s="257">
        <f t="shared" si="309"/>
        <v>39460713.331911534</v>
      </c>
      <c r="W181" s="257"/>
      <c r="X181" s="257">
        <f t="shared" si="267"/>
        <v>2214732138.4891543</v>
      </c>
      <c r="Y181" s="257">
        <f t="shared" si="268"/>
        <v>2496356981.5743146</v>
      </c>
      <c r="Z181" s="257">
        <f t="shared" si="269"/>
        <v>2650326817.8304806</v>
      </c>
      <c r="AA181" s="258">
        <f t="shared" si="310"/>
        <v>2813793176.6800613</v>
      </c>
      <c r="AB181" s="258">
        <f t="shared" si="311"/>
        <v>3160890389.0338211</v>
      </c>
      <c r="AC181" s="258">
        <f t="shared" si="270"/>
        <v>2650326817.8304806</v>
      </c>
      <c r="AD181" s="257">
        <f t="shared" si="271"/>
        <v>2813793176.6800613</v>
      </c>
      <c r="AE181" s="257">
        <f t="shared" si="312"/>
        <v>2987341782.8569417</v>
      </c>
      <c r="AF181" s="257">
        <f t="shared" si="313"/>
        <v>3551464199.8720379</v>
      </c>
      <c r="AG181" s="257"/>
      <c r="AH181" s="32" t="str">
        <f t="shared" si="272"/>
        <v>BERTAHAP</v>
      </c>
      <c r="AI181" s="259">
        <f t="shared" si="273"/>
        <v>0</v>
      </c>
      <c r="AJ181" s="260">
        <v>2</v>
      </c>
      <c r="AK181" s="261"/>
      <c r="AL181" s="257" t="e">
        <f>IF(AK181&gt;#REF!,"LB","KR")</f>
        <v>#REF!</v>
      </c>
      <c r="AM181" s="51">
        <f t="shared" si="274"/>
        <v>2436206000</v>
      </c>
      <c r="AN181" s="51">
        <f t="shared" si="274"/>
        <v>2745993000</v>
      </c>
      <c r="AO181" s="51">
        <f t="shared" si="274"/>
        <v>2915360000</v>
      </c>
      <c r="AP181" s="418">
        <f t="shared" si="254"/>
        <v>3095173000</v>
      </c>
      <c r="AQ181" s="418">
        <f t="shared" si="275"/>
        <v>2915360000</v>
      </c>
      <c r="AR181" s="51">
        <f t="shared" si="275"/>
        <v>3095173000</v>
      </c>
      <c r="AS181" s="51">
        <f t="shared" si="275"/>
        <v>3286076000</v>
      </c>
      <c r="AT181" s="42"/>
      <c r="AU181" s="42"/>
      <c r="AV181" s="297">
        <f t="shared" si="314"/>
        <v>-1565099.486627996</v>
      </c>
      <c r="AW181" s="297"/>
      <c r="AX181" s="297"/>
      <c r="AY181" s="297"/>
      <c r="AZ181" s="297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6"/>
      <c r="BY181" s="424"/>
      <c r="BZ181" s="424" t="str">
        <f>G264</f>
        <v>2BR-17</v>
      </c>
      <c r="CA181" s="425">
        <f>E264</f>
        <v>17</v>
      </c>
      <c r="CB181" s="424">
        <f>H264</f>
        <v>85</v>
      </c>
      <c r="CC181" s="424">
        <f>I264</f>
        <v>74</v>
      </c>
      <c r="CD181" s="424">
        <f>P264</f>
        <v>30031205.966616005</v>
      </c>
      <c r="CE181" s="424">
        <f t="shared" ref="CE181:CH182" si="327">AM264</f>
        <v>2042768000</v>
      </c>
      <c r="CF181" s="424">
        <f t="shared" si="327"/>
        <v>2302526000</v>
      </c>
      <c r="CG181" s="424">
        <f t="shared" si="327"/>
        <v>2444541000</v>
      </c>
      <c r="CH181" s="424">
        <f t="shared" si="327"/>
        <v>2595315000</v>
      </c>
      <c r="CI181" s="424">
        <f>AS264</f>
        <v>2755388000</v>
      </c>
      <c r="CJ181" s="42"/>
      <c r="CK181" s="418">
        <f t="shared" si="315"/>
        <v>3286076210.4227395</v>
      </c>
      <c r="CL181" s="42">
        <f t="shared" si="316"/>
        <v>3090282000</v>
      </c>
      <c r="CM181" s="42">
        <f t="shared" si="316"/>
        <v>3280884000</v>
      </c>
      <c r="CN181" s="43">
        <f t="shared" si="276"/>
        <v>46354230</v>
      </c>
      <c r="CO181" s="43">
        <f t="shared" si="277"/>
        <v>32808840</v>
      </c>
      <c r="CP181" s="43">
        <f t="shared" si="278"/>
        <v>72884000</v>
      </c>
      <c r="CQ181" s="43">
        <f t="shared" si="279"/>
        <v>64482770.833333336</v>
      </c>
      <c r="CR181" s="420">
        <f t="shared" si="280"/>
        <v>3483242000</v>
      </c>
      <c r="CT181" s="250" t="s">
        <v>173</v>
      </c>
      <c r="CU181" s="251" t="s">
        <v>35</v>
      </c>
      <c r="CV181" s="252"/>
      <c r="CW181" s="40" t="s">
        <v>42</v>
      </c>
      <c r="CX181" s="253">
        <f t="shared" si="281"/>
        <v>0</v>
      </c>
      <c r="CY181" s="253">
        <f t="shared" si="282"/>
        <v>0</v>
      </c>
      <c r="CZ181" s="254">
        <f t="shared" si="283"/>
        <v>27506142.120000001</v>
      </c>
      <c r="DA181" s="254">
        <f t="shared" si="284"/>
        <v>0</v>
      </c>
      <c r="DB181" s="255">
        <f t="shared" si="285"/>
        <v>0</v>
      </c>
      <c r="DC181" s="305">
        <f t="shared" ref="DC181:DC188" si="328">SUMIF($AO$4:$AO$22,CU181,$BN$4:$BN$22)</f>
        <v>0</v>
      </c>
      <c r="DD181" s="257">
        <f t="shared" si="286"/>
        <v>24608134.872101717</v>
      </c>
      <c r="DE181" s="257">
        <f t="shared" si="287"/>
        <v>27737299.795270164</v>
      </c>
      <c r="DF181" s="257">
        <f t="shared" si="288"/>
        <v>0</v>
      </c>
      <c r="DG181" s="257">
        <f t="shared" si="289"/>
        <v>31264368.62977846</v>
      </c>
      <c r="DH181" s="258">
        <f t="shared" si="290"/>
        <v>0</v>
      </c>
      <c r="DI181" s="257">
        <f t="shared" si="290"/>
        <v>31264368.62977846</v>
      </c>
      <c r="DJ181" s="257">
        <f t="shared" si="291"/>
        <v>33192686.476188242</v>
      </c>
      <c r="DK181" s="257"/>
      <c r="DL181" s="257">
        <f t="shared" si="292"/>
        <v>0</v>
      </c>
      <c r="DM181" s="257">
        <f t="shared" si="293"/>
        <v>0</v>
      </c>
      <c r="DN181" s="257">
        <f t="shared" si="294"/>
        <v>0</v>
      </c>
      <c r="DO181" s="258">
        <f t="shared" si="295"/>
        <v>0</v>
      </c>
      <c r="DP181" s="258">
        <f t="shared" si="296"/>
        <v>0</v>
      </c>
      <c r="DQ181" s="257">
        <f t="shared" si="297"/>
        <v>0</v>
      </c>
      <c r="DR181" s="257">
        <f t="shared" si="298"/>
        <v>0</v>
      </c>
      <c r="DS181" s="257"/>
      <c r="DT181" s="32" t="str">
        <f t="shared" si="299"/>
        <v>BERTAHAP</v>
      </c>
      <c r="DU181" s="259">
        <f t="shared" si="300"/>
        <v>0</v>
      </c>
      <c r="DV181" s="260">
        <v>2</v>
      </c>
      <c r="DW181" s="261"/>
      <c r="DX181" s="257" t="e">
        <f>IF(DW181&gt;#REF!,"LB","KR")</f>
        <v>#REF!</v>
      </c>
      <c r="DY181" s="261">
        <f t="shared" si="230"/>
        <v>0</v>
      </c>
      <c r="DZ181" s="261">
        <f t="shared" si="230"/>
        <v>0</v>
      </c>
      <c r="EA181" s="261">
        <f t="shared" si="230"/>
        <v>0</v>
      </c>
      <c r="EB181" s="262">
        <f t="shared" si="230"/>
        <v>0</v>
      </c>
      <c r="EC181" s="262">
        <f t="shared" si="230"/>
        <v>0</v>
      </c>
      <c r="ED181" s="261">
        <f t="shared" si="230"/>
        <v>0</v>
      </c>
      <c r="EE181" s="261">
        <f t="shared" si="229"/>
        <v>0</v>
      </c>
      <c r="EF181" s="261">
        <f t="shared" si="317"/>
        <v>0</v>
      </c>
      <c r="EG181" s="51">
        <f t="shared" si="318"/>
        <v>0</v>
      </c>
      <c r="EH181" s="42">
        <f t="shared" si="318"/>
        <v>0</v>
      </c>
      <c r="EI181" s="58">
        <f t="shared" si="301"/>
        <v>0</v>
      </c>
      <c r="EJ181" s="58">
        <f t="shared" si="302"/>
        <v>0</v>
      </c>
      <c r="EK181" s="336">
        <f t="shared" si="303"/>
        <v>0</v>
      </c>
      <c r="EL181" s="131">
        <f t="shared" si="304"/>
        <v>0</v>
      </c>
      <c r="EM181" s="5">
        <f t="shared" si="305"/>
        <v>0</v>
      </c>
      <c r="EN181" s="5">
        <f t="shared" si="306"/>
        <v>0</v>
      </c>
      <c r="EO181" s="266">
        <f t="shared" si="319"/>
        <v>0</v>
      </c>
    </row>
    <row r="182" spans="1:145">
      <c r="A182" s="3">
        <f t="shared" si="307"/>
        <v>143</v>
      </c>
      <c r="B182" s="249">
        <v>7</v>
      </c>
      <c r="C182" s="522"/>
      <c r="D182" s="250" t="s">
        <v>167</v>
      </c>
      <c r="E182" s="285">
        <v>15</v>
      </c>
      <c r="F182" s="252"/>
      <c r="G182" s="40" t="s">
        <v>64</v>
      </c>
      <c r="H182" s="253">
        <f t="shared" si="255"/>
        <v>101</v>
      </c>
      <c r="I182" s="253">
        <f t="shared" si="256"/>
        <v>90</v>
      </c>
      <c r="J182" s="254">
        <f t="shared" si="257"/>
        <v>27506142.120000001</v>
      </c>
      <c r="K182" s="254">
        <f t="shared" si="258"/>
        <v>1</v>
      </c>
      <c r="L182" s="255">
        <f t="shared" si="259"/>
        <v>1.06</v>
      </c>
      <c r="M182" s="256">
        <f t="shared" si="323"/>
        <v>1.01</v>
      </c>
      <c r="N182" s="257">
        <f t="shared" si="261"/>
        <v>24608134.872101717</v>
      </c>
      <c r="O182" s="257">
        <f t="shared" si="262"/>
        <v>27737299.795270164</v>
      </c>
      <c r="P182" s="257">
        <f t="shared" si="263"/>
        <v>29448075.753672004</v>
      </c>
      <c r="Q182" s="257">
        <f t="shared" si="264"/>
        <v>31264368.62977846</v>
      </c>
      <c r="R182" s="257">
        <f t="shared" si="308"/>
        <v>35121004.32259801</v>
      </c>
      <c r="S182" s="258">
        <f t="shared" si="265"/>
        <v>29448075.753672004</v>
      </c>
      <c r="T182" s="257">
        <f t="shared" si="265"/>
        <v>31264368.62977846</v>
      </c>
      <c r="U182" s="257">
        <f t="shared" si="266"/>
        <v>33192686.476188242</v>
      </c>
      <c r="V182" s="257">
        <f t="shared" si="309"/>
        <v>39460713.331911534</v>
      </c>
      <c r="W182" s="257"/>
      <c r="X182" s="257">
        <f t="shared" si="267"/>
        <v>2214732138.4891543</v>
      </c>
      <c r="Y182" s="257">
        <f t="shared" si="268"/>
        <v>2496356981.5743146</v>
      </c>
      <c r="Z182" s="257">
        <f t="shared" si="269"/>
        <v>2650326817.8304806</v>
      </c>
      <c r="AA182" s="258">
        <f t="shared" si="310"/>
        <v>2813793176.6800613</v>
      </c>
      <c r="AB182" s="258">
        <f t="shared" si="311"/>
        <v>3160890389.0338211</v>
      </c>
      <c r="AC182" s="258">
        <f t="shared" si="270"/>
        <v>2650326817.8304806</v>
      </c>
      <c r="AD182" s="257">
        <f t="shared" si="271"/>
        <v>2813793176.6800613</v>
      </c>
      <c r="AE182" s="257">
        <f t="shared" si="312"/>
        <v>2987341782.8569417</v>
      </c>
      <c r="AF182" s="257">
        <f t="shared" si="313"/>
        <v>3551464199.8720379</v>
      </c>
      <c r="AG182" s="257"/>
      <c r="AH182" s="32" t="str">
        <f t="shared" si="272"/>
        <v>BERTAHAP</v>
      </c>
      <c r="AI182" s="259">
        <f t="shared" si="273"/>
        <v>0</v>
      </c>
      <c r="AJ182" s="260">
        <v>2</v>
      </c>
      <c r="AK182" s="261"/>
      <c r="AL182" s="257" t="e">
        <f>IF(AK182&gt;#REF!,"LB","KR")</f>
        <v>#REF!</v>
      </c>
      <c r="AM182" s="51">
        <f t="shared" si="274"/>
        <v>2436206000</v>
      </c>
      <c r="AN182" s="51">
        <f t="shared" si="274"/>
        <v>2745993000</v>
      </c>
      <c r="AO182" s="51">
        <f t="shared" si="274"/>
        <v>2915360000</v>
      </c>
      <c r="AP182" s="418">
        <f t="shared" si="254"/>
        <v>3095173000</v>
      </c>
      <c r="AQ182" s="418">
        <f t="shared" si="275"/>
        <v>2915360000</v>
      </c>
      <c r="AR182" s="51">
        <f t="shared" si="275"/>
        <v>3095173000</v>
      </c>
      <c r="AS182" s="51">
        <f t="shared" si="275"/>
        <v>3286076000</v>
      </c>
      <c r="AT182" s="42"/>
      <c r="AU182" s="42"/>
      <c r="AV182" s="297">
        <f t="shared" si="314"/>
        <v>-1565099.486627996</v>
      </c>
      <c r="AW182" s="297"/>
      <c r="AX182" s="297"/>
      <c r="AY182" s="297"/>
      <c r="AZ182" s="297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/>
      <c r="BW182" s="42"/>
      <c r="BX182" s="426"/>
      <c r="BY182" s="424"/>
      <c r="BZ182" s="424" t="str">
        <f>G265</f>
        <v>3BR-19</v>
      </c>
      <c r="CA182" s="425">
        <f>E265</f>
        <v>19</v>
      </c>
      <c r="CB182" s="424">
        <f>H265</f>
        <v>138</v>
      </c>
      <c r="CC182" s="424">
        <f>I265</f>
        <v>120</v>
      </c>
      <c r="CD182" s="424">
        <f>P265</f>
        <v>30031205.966616005</v>
      </c>
      <c r="CE182" s="424">
        <f t="shared" si="327"/>
        <v>3312597000</v>
      </c>
      <c r="CF182" s="424">
        <f t="shared" si="327"/>
        <v>3733826000</v>
      </c>
      <c r="CG182" s="424">
        <f t="shared" si="327"/>
        <v>3964120000</v>
      </c>
      <c r="CH182" s="424">
        <f t="shared" si="327"/>
        <v>4208618000</v>
      </c>
      <c r="CI182" s="424">
        <f>AS265</f>
        <v>4468196000</v>
      </c>
      <c r="CJ182" s="42"/>
      <c r="CK182" s="418">
        <f t="shared" si="315"/>
        <v>3286076210.4227395</v>
      </c>
      <c r="CL182" s="42">
        <f t="shared" si="316"/>
        <v>3090282000</v>
      </c>
      <c r="CM182" s="42">
        <f t="shared" si="316"/>
        <v>3280884000</v>
      </c>
      <c r="CN182" s="43">
        <f t="shared" si="276"/>
        <v>46354230</v>
      </c>
      <c r="CO182" s="43">
        <f t="shared" si="277"/>
        <v>32808840</v>
      </c>
      <c r="CP182" s="43">
        <f t="shared" si="278"/>
        <v>72884000</v>
      </c>
      <c r="CQ182" s="43">
        <f t="shared" si="279"/>
        <v>64482770.833333336</v>
      </c>
      <c r="CR182" s="420">
        <f t="shared" si="280"/>
        <v>3483242000</v>
      </c>
      <c r="CT182" s="250" t="s">
        <v>173</v>
      </c>
      <c r="CU182" s="251" t="s">
        <v>41</v>
      </c>
      <c r="CV182" s="252"/>
      <c r="CW182" s="40" t="s">
        <v>45</v>
      </c>
      <c r="CX182" s="253">
        <f t="shared" si="281"/>
        <v>0</v>
      </c>
      <c r="CY182" s="253">
        <f t="shared" si="282"/>
        <v>0</v>
      </c>
      <c r="CZ182" s="254">
        <f t="shared" si="283"/>
        <v>27506142.120000001</v>
      </c>
      <c r="DA182" s="254">
        <f t="shared" si="284"/>
        <v>0</v>
      </c>
      <c r="DB182" s="255">
        <f t="shared" si="285"/>
        <v>0</v>
      </c>
      <c r="DC182" s="305">
        <f t="shared" si="328"/>
        <v>0</v>
      </c>
      <c r="DD182" s="257">
        <f t="shared" si="286"/>
        <v>24608134.872101717</v>
      </c>
      <c r="DE182" s="257">
        <f t="shared" si="287"/>
        <v>27737299.795270164</v>
      </c>
      <c r="DF182" s="257">
        <f t="shared" si="288"/>
        <v>0</v>
      </c>
      <c r="DG182" s="257">
        <f t="shared" si="289"/>
        <v>31264368.62977846</v>
      </c>
      <c r="DH182" s="258">
        <f t="shared" si="290"/>
        <v>0</v>
      </c>
      <c r="DI182" s="257">
        <f t="shared" si="290"/>
        <v>31264368.62977846</v>
      </c>
      <c r="DJ182" s="257">
        <f t="shared" si="291"/>
        <v>33192686.476188242</v>
      </c>
      <c r="DK182" s="257"/>
      <c r="DL182" s="257">
        <f t="shared" si="292"/>
        <v>0</v>
      </c>
      <c r="DM182" s="257">
        <f t="shared" si="293"/>
        <v>0</v>
      </c>
      <c r="DN182" s="257">
        <f t="shared" si="294"/>
        <v>0</v>
      </c>
      <c r="DO182" s="258">
        <f t="shared" si="295"/>
        <v>0</v>
      </c>
      <c r="DP182" s="258">
        <f t="shared" si="296"/>
        <v>0</v>
      </c>
      <c r="DQ182" s="257">
        <f t="shared" si="297"/>
        <v>0</v>
      </c>
      <c r="DR182" s="257">
        <f t="shared" si="298"/>
        <v>0</v>
      </c>
      <c r="DS182" s="257"/>
      <c r="DT182" s="32" t="str">
        <f t="shared" si="299"/>
        <v>BERTAHAP</v>
      </c>
      <c r="DU182" s="259">
        <f t="shared" si="300"/>
        <v>0</v>
      </c>
      <c r="DV182" s="260">
        <v>2</v>
      </c>
      <c r="DW182" s="261"/>
      <c r="DX182" s="257" t="e">
        <f>IF(DW182&gt;#REF!,"LB","KR")</f>
        <v>#REF!</v>
      </c>
      <c r="DY182" s="261">
        <f t="shared" si="230"/>
        <v>0</v>
      </c>
      <c r="DZ182" s="261">
        <f t="shared" si="230"/>
        <v>0</v>
      </c>
      <c r="EA182" s="261">
        <f t="shared" si="230"/>
        <v>0</v>
      </c>
      <c r="EB182" s="262">
        <f t="shared" si="230"/>
        <v>0</v>
      </c>
      <c r="EC182" s="262">
        <f t="shared" si="230"/>
        <v>0</v>
      </c>
      <c r="ED182" s="261">
        <f t="shared" si="230"/>
        <v>0</v>
      </c>
      <c r="EE182" s="261">
        <f t="shared" si="229"/>
        <v>0</v>
      </c>
      <c r="EF182" s="261">
        <f t="shared" si="317"/>
        <v>0</v>
      </c>
      <c r="EG182" s="51">
        <f t="shared" si="318"/>
        <v>0</v>
      </c>
      <c r="EH182" s="42">
        <f t="shared" si="318"/>
        <v>0</v>
      </c>
      <c r="EI182" s="58">
        <f t="shared" si="301"/>
        <v>0</v>
      </c>
      <c r="EJ182" s="58">
        <f t="shared" si="302"/>
        <v>0</v>
      </c>
      <c r="EK182" s="336">
        <f t="shared" si="303"/>
        <v>0</v>
      </c>
      <c r="EL182" s="131">
        <f t="shared" si="304"/>
        <v>0</v>
      </c>
      <c r="EM182" s="5">
        <f t="shared" si="305"/>
        <v>0</v>
      </c>
      <c r="EN182" s="5">
        <f t="shared" si="306"/>
        <v>0</v>
      </c>
      <c r="EO182" s="266">
        <f t="shared" si="319"/>
        <v>0</v>
      </c>
    </row>
    <row r="183" spans="1:145">
      <c r="A183" s="3">
        <f t="shared" si="307"/>
        <v>144</v>
      </c>
      <c r="B183" s="249">
        <v>8</v>
      </c>
      <c r="C183" s="522"/>
      <c r="D183" s="250" t="s">
        <v>167</v>
      </c>
      <c r="E183" s="285">
        <v>17</v>
      </c>
      <c r="F183" s="252"/>
      <c r="G183" s="40" t="s">
        <v>67</v>
      </c>
      <c r="H183" s="253">
        <f t="shared" si="255"/>
        <v>85</v>
      </c>
      <c r="I183" s="253">
        <f t="shared" si="256"/>
        <v>74</v>
      </c>
      <c r="J183" s="254">
        <f t="shared" si="257"/>
        <v>27506142.120000001</v>
      </c>
      <c r="K183" s="254">
        <f t="shared" si="258"/>
        <v>1</v>
      </c>
      <c r="L183" s="255">
        <f t="shared" si="259"/>
        <v>1.06</v>
      </c>
      <c r="M183" s="256">
        <f t="shared" si="323"/>
        <v>1.01</v>
      </c>
      <c r="N183" s="257">
        <f t="shared" si="261"/>
        <v>24608134.872101717</v>
      </c>
      <c r="O183" s="257">
        <f t="shared" si="262"/>
        <v>27737299.795270164</v>
      </c>
      <c r="P183" s="257">
        <f t="shared" si="263"/>
        <v>29448075.753672004</v>
      </c>
      <c r="Q183" s="257">
        <f t="shared" si="264"/>
        <v>31264368.62977846</v>
      </c>
      <c r="R183" s="257">
        <f t="shared" si="308"/>
        <v>35121004.32259801</v>
      </c>
      <c r="S183" s="258">
        <f t="shared" si="265"/>
        <v>29448075.753672004</v>
      </c>
      <c r="T183" s="257">
        <f t="shared" si="265"/>
        <v>31264368.62977846</v>
      </c>
      <c r="U183" s="257">
        <f t="shared" si="266"/>
        <v>33192686.476188242</v>
      </c>
      <c r="V183" s="257">
        <f t="shared" si="309"/>
        <v>39460713.331911534</v>
      </c>
      <c r="W183" s="257"/>
      <c r="X183" s="257">
        <f t="shared" si="267"/>
        <v>1821001980.535527</v>
      </c>
      <c r="Y183" s="257">
        <f t="shared" si="268"/>
        <v>2052560184.849992</v>
      </c>
      <c r="Z183" s="257">
        <f t="shared" si="269"/>
        <v>2179157605.7717285</v>
      </c>
      <c r="AA183" s="258">
        <f t="shared" si="310"/>
        <v>2313563278.6036062</v>
      </c>
      <c r="AB183" s="258">
        <f t="shared" si="311"/>
        <v>2598954319.8722529</v>
      </c>
      <c r="AC183" s="258">
        <f t="shared" si="270"/>
        <v>2179157605.7717285</v>
      </c>
      <c r="AD183" s="257">
        <f t="shared" si="271"/>
        <v>2313563278.6036062</v>
      </c>
      <c r="AE183" s="257">
        <f t="shared" si="312"/>
        <v>2456258799.2379298</v>
      </c>
      <c r="AF183" s="257">
        <f t="shared" si="313"/>
        <v>2920092786.5614533</v>
      </c>
      <c r="AG183" s="257"/>
      <c r="AH183" s="32" t="str">
        <f t="shared" si="272"/>
        <v>BERTAHAP</v>
      </c>
      <c r="AI183" s="259">
        <f t="shared" si="273"/>
        <v>0</v>
      </c>
      <c r="AJ183" s="260">
        <v>2</v>
      </c>
      <c r="AK183" s="261"/>
      <c r="AL183" s="257" t="e">
        <f>IF(AK183&gt;#REF!,"LB","KR")</f>
        <v>#REF!</v>
      </c>
      <c r="AM183" s="51">
        <f t="shared" si="274"/>
        <v>2003103000</v>
      </c>
      <c r="AN183" s="51">
        <f t="shared" si="274"/>
        <v>2257817000</v>
      </c>
      <c r="AO183" s="51">
        <f t="shared" si="274"/>
        <v>2397074000</v>
      </c>
      <c r="AP183" s="418">
        <f t="shared" si="254"/>
        <v>2544920000</v>
      </c>
      <c r="AQ183" s="418">
        <f t="shared" si="275"/>
        <v>2397074000</v>
      </c>
      <c r="AR183" s="51">
        <f t="shared" si="275"/>
        <v>2544920000</v>
      </c>
      <c r="AS183" s="51">
        <f t="shared" si="275"/>
        <v>2701885000</v>
      </c>
      <c r="AT183" s="42"/>
      <c r="AU183" s="42"/>
      <c r="AV183" s="297">
        <f t="shared" si="314"/>
        <v>-1565099.486627996</v>
      </c>
      <c r="AW183" s="297"/>
      <c r="AX183" s="297"/>
      <c r="AY183" s="297"/>
      <c r="AZ183" s="297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6">
        <v>38</v>
      </c>
      <c r="BY183" s="424" t="s">
        <v>160</v>
      </c>
      <c r="BZ183" s="424" t="str">
        <f>G157</f>
        <v>3BR-21</v>
      </c>
      <c r="CA183" s="425">
        <f>E157</f>
        <v>21</v>
      </c>
      <c r="CB183" s="424">
        <f>H157</f>
        <v>132</v>
      </c>
      <c r="CC183" s="424">
        <f>I157</f>
        <v>112</v>
      </c>
      <c r="CD183" s="424">
        <f>P157</f>
        <v>30861891.458640002</v>
      </c>
      <c r="CE183" s="424">
        <f>AM157</f>
        <v>3177277000</v>
      </c>
      <c r="CF183" s="424">
        <f>AN157</f>
        <v>3581299000</v>
      </c>
      <c r="CG183" s="424">
        <f>AO157</f>
        <v>3802186000</v>
      </c>
      <c r="CH183" s="424">
        <f>AP157</f>
        <v>4036696000</v>
      </c>
      <c r="CI183" s="424">
        <f>AS157</f>
        <v>4285671000</v>
      </c>
      <c r="CJ183" s="42">
        <v>2</v>
      </c>
      <c r="CK183" s="418">
        <f t="shared" si="315"/>
        <v>2701884860.5325255</v>
      </c>
      <c r="CL183" s="42">
        <f t="shared" si="316"/>
        <v>2540899000</v>
      </c>
      <c r="CM183" s="42">
        <f t="shared" si="316"/>
        <v>2697616000</v>
      </c>
      <c r="CN183" s="43">
        <f t="shared" si="276"/>
        <v>38113485</v>
      </c>
      <c r="CO183" s="43">
        <f t="shared" si="277"/>
        <v>26976160</v>
      </c>
      <c r="CP183" s="43">
        <f t="shared" si="278"/>
        <v>59926850</v>
      </c>
      <c r="CQ183" s="43">
        <f t="shared" si="279"/>
        <v>53019166.666666664</v>
      </c>
      <c r="CR183" s="420">
        <f t="shared" si="280"/>
        <v>2863999000</v>
      </c>
      <c r="CT183" s="250" t="s">
        <v>173</v>
      </c>
      <c r="CU183" s="251">
        <v>10</v>
      </c>
      <c r="CV183" s="252"/>
      <c r="CW183" s="40" t="s">
        <v>48</v>
      </c>
      <c r="CX183" s="253">
        <f t="shared" si="281"/>
        <v>0</v>
      </c>
      <c r="CY183" s="253">
        <f t="shared" si="282"/>
        <v>0</v>
      </c>
      <c r="CZ183" s="254">
        <f t="shared" si="283"/>
        <v>27506142.120000001</v>
      </c>
      <c r="DA183" s="254">
        <f t="shared" si="284"/>
        <v>0</v>
      </c>
      <c r="DB183" s="255">
        <f t="shared" si="285"/>
        <v>0</v>
      </c>
      <c r="DC183" s="305">
        <f t="shared" si="328"/>
        <v>0</v>
      </c>
      <c r="DD183" s="257">
        <f t="shared" si="286"/>
        <v>24608134.872101717</v>
      </c>
      <c r="DE183" s="257">
        <f t="shared" si="287"/>
        <v>27737299.795270164</v>
      </c>
      <c r="DF183" s="257">
        <f t="shared" si="288"/>
        <v>0</v>
      </c>
      <c r="DG183" s="257">
        <f t="shared" si="289"/>
        <v>31264368.62977846</v>
      </c>
      <c r="DH183" s="258">
        <f t="shared" si="290"/>
        <v>0</v>
      </c>
      <c r="DI183" s="257">
        <f t="shared" si="290"/>
        <v>31264368.62977846</v>
      </c>
      <c r="DJ183" s="257">
        <f t="shared" si="291"/>
        <v>33192686.476188242</v>
      </c>
      <c r="DK183" s="257"/>
      <c r="DL183" s="257">
        <f t="shared" si="292"/>
        <v>0</v>
      </c>
      <c r="DM183" s="257">
        <f t="shared" si="293"/>
        <v>0</v>
      </c>
      <c r="DN183" s="257">
        <f t="shared" si="294"/>
        <v>0</v>
      </c>
      <c r="DO183" s="258">
        <f t="shared" si="295"/>
        <v>0</v>
      </c>
      <c r="DP183" s="258">
        <f t="shared" si="296"/>
        <v>0</v>
      </c>
      <c r="DQ183" s="257">
        <f t="shared" si="297"/>
        <v>0</v>
      </c>
      <c r="DR183" s="257">
        <f t="shared" si="298"/>
        <v>0</v>
      </c>
      <c r="DS183" s="257"/>
      <c r="DT183" s="32" t="str">
        <f t="shared" si="299"/>
        <v>BERTAHAP</v>
      </c>
      <c r="DU183" s="259">
        <f t="shared" si="300"/>
        <v>0</v>
      </c>
      <c r="DV183" s="260">
        <v>2</v>
      </c>
      <c r="DW183" s="261"/>
      <c r="DX183" s="257" t="e">
        <f>IF(DW183&gt;#REF!,"LB","KR")</f>
        <v>#REF!</v>
      </c>
      <c r="DY183" s="261">
        <f t="shared" si="230"/>
        <v>0</v>
      </c>
      <c r="DZ183" s="261">
        <f t="shared" si="230"/>
        <v>0</v>
      </c>
      <c r="EA183" s="261">
        <f t="shared" si="230"/>
        <v>0</v>
      </c>
      <c r="EB183" s="262">
        <f t="shared" ref="EB183:ED188" si="329">ROUNDUP((DO183*(1+$K$5)),-3)</f>
        <v>0</v>
      </c>
      <c r="EC183" s="262">
        <f t="shared" si="329"/>
        <v>0</v>
      </c>
      <c r="ED183" s="261">
        <f t="shared" si="329"/>
        <v>0</v>
      </c>
      <c r="EE183" s="261">
        <f t="shared" si="229"/>
        <v>0</v>
      </c>
      <c r="EF183" s="261">
        <f t="shared" si="317"/>
        <v>0</v>
      </c>
      <c r="EG183" s="51">
        <f t="shared" si="318"/>
        <v>0</v>
      </c>
      <c r="EH183" s="42">
        <f t="shared" si="318"/>
        <v>0</v>
      </c>
      <c r="EI183" s="58">
        <f t="shared" si="301"/>
        <v>0</v>
      </c>
      <c r="EJ183" s="58">
        <f t="shared" si="302"/>
        <v>0</v>
      </c>
      <c r="EK183" s="336">
        <f t="shared" si="303"/>
        <v>0</v>
      </c>
      <c r="EL183" s="131">
        <f t="shared" si="304"/>
        <v>0</v>
      </c>
      <c r="EM183" s="5">
        <f t="shared" si="305"/>
        <v>0</v>
      </c>
      <c r="EN183" s="5">
        <f t="shared" si="306"/>
        <v>0</v>
      </c>
      <c r="EO183" s="266">
        <f t="shared" si="319"/>
        <v>0</v>
      </c>
    </row>
    <row r="184" spans="1:145">
      <c r="A184" s="3">
        <f t="shared" si="307"/>
        <v>145</v>
      </c>
      <c r="B184" s="249">
        <v>1</v>
      </c>
      <c r="C184" s="522"/>
      <c r="D184" s="250" t="s">
        <v>169</v>
      </c>
      <c r="E184" s="251" t="s">
        <v>19</v>
      </c>
      <c r="F184" s="252"/>
      <c r="G184" s="40" t="s">
        <v>72</v>
      </c>
      <c r="H184" s="253">
        <f t="shared" si="255"/>
        <v>175</v>
      </c>
      <c r="I184" s="253">
        <f t="shared" si="256"/>
        <v>156</v>
      </c>
      <c r="J184" s="254">
        <f t="shared" si="257"/>
        <v>27506142.120000001</v>
      </c>
      <c r="K184" s="254">
        <f t="shared" si="258"/>
        <v>5</v>
      </c>
      <c r="L184" s="255">
        <f t="shared" si="259"/>
        <v>1.08</v>
      </c>
      <c r="M184" s="256">
        <f t="shared" ref="M184:M191" si="330">SUMIF($AS$4:$AS$22,E184,$AZ$4:$AZ$22)</f>
        <v>1.02</v>
      </c>
      <c r="N184" s="257">
        <f t="shared" si="261"/>
        <v>25320681.276954275</v>
      </c>
      <c r="O184" s="257">
        <f t="shared" si="262"/>
        <v>28540453.441499729</v>
      </c>
      <c r="P184" s="257">
        <f t="shared" si="263"/>
        <v>30300766.159392003</v>
      </c>
      <c r="Q184" s="257">
        <f t="shared" si="264"/>
        <v>32169651.113921117</v>
      </c>
      <c r="R184" s="257">
        <f t="shared" si="308"/>
        <v>36137958.492223024</v>
      </c>
      <c r="S184" s="258">
        <f t="shared" si="265"/>
        <v>30300766.159392003</v>
      </c>
      <c r="T184" s="257">
        <f t="shared" si="265"/>
        <v>32169651.113921117</v>
      </c>
      <c r="U184" s="257">
        <f t="shared" si="266"/>
        <v>34153804.80307208</v>
      </c>
      <c r="V184" s="257">
        <f t="shared" si="309"/>
        <v>40603326.925493881</v>
      </c>
      <c r="W184" s="257"/>
      <c r="X184" s="257">
        <f t="shared" si="267"/>
        <v>3950026279.2048669</v>
      </c>
      <c r="Y184" s="257">
        <f t="shared" si="268"/>
        <v>4452310736.8739576</v>
      </c>
      <c r="Z184" s="257">
        <f t="shared" si="269"/>
        <v>4726919520.8651524</v>
      </c>
      <c r="AA184" s="258">
        <f t="shared" si="310"/>
        <v>5018465573.7716942</v>
      </c>
      <c r="AB184" s="258">
        <f t="shared" si="311"/>
        <v>5637521524.7867918</v>
      </c>
      <c r="AC184" s="258">
        <f t="shared" si="270"/>
        <v>4726919520.8651524</v>
      </c>
      <c r="AD184" s="257">
        <f t="shared" si="271"/>
        <v>5018465573.7716942</v>
      </c>
      <c r="AE184" s="257">
        <f t="shared" si="312"/>
        <v>5327993549.2792444</v>
      </c>
      <c r="AF184" s="257">
        <f t="shared" si="313"/>
        <v>6334119000.3770456</v>
      </c>
      <c r="AG184" s="257"/>
      <c r="AH184" s="32" t="str">
        <f t="shared" si="272"/>
        <v>BERTAHAP</v>
      </c>
      <c r="AI184" s="259">
        <f t="shared" si="273"/>
        <v>0</v>
      </c>
      <c r="AJ184" s="260">
        <v>2</v>
      </c>
      <c r="AK184" s="261"/>
      <c r="AL184" s="257" t="e">
        <f>IF(AK184&gt;#REF!,"LB","KR")</f>
        <v>#REF!</v>
      </c>
      <c r="AM184" s="51">
        <f t="shared" si="274"/>
        <v>4345029000</v>
      </c>
      <c r="AN184" s="51">
        <f t="shared" si="274"/>
        <v>4897542000</v>
      </c>
      <c r="AO184" s="51">
        <f t="shared" si="274"/>
        <v>5199612000</v>
      </c>
      <c r="AP184" s="418">
        <f t="shared" si="254"/>
        <v>5520313000</v>
      </c>
      <c r="AQ184" s="418">
        <f t="shared" si="275"/>
        <v>5199612000</v>
      </c>
      <c r="AR184" s="51">
        <f t="shared" si="275"/>
        <v>5520313000</v>
      </c>
      <c r="AS184" s="51">
        <f t="shared" si="275"/>
        <v>5860793000</v>
      </c>
      <c r="AT184" s="42"/>
      <c r="AU184" s="42"/>
      <c r="AV184" s="297">
        <f t="shared" si="314"/>
        <v>-712409.08090799674</v>
      </c>
      <c r="AW184" s="297"/>
      <c r="AX184" s="297"/>
      <c r="AY184" s="297"/>
      <c r="AZ184" s="297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2"/>
      <c r="BS184" s="42"/>
      <c r="BT184" s="42"/>
      <c r="BU184" s="42"/>
      <c r="BV184" s="42"/>
      <c r="BW184" s="42"/>
      <c r="BX184" s="426">
        <v>39</v>
      </c>
      <c r="BY184" s="429" t="s">
        <v>63</v>
      </c>
      <c r="BZ184" s="424" t="str">
        <f>G191</f>
        <v>2BR-17</v>
      </c>
      <c r="CA184" s="425">
        <f>E191</f>
        <v>17</v>
      </c>
      <c r="CB184" s="424">
        <f>H191</f>
        <v>85</v>
      </c>
      <c r="CC184" s="424">
        <f>I191</f>
        <v>74</v>
      </c>
      <c r="CD184" s="424">
        <f>P191</f>
        <v>29739640.860144004</v>
      </c>
      <c r="CE184" s="424">
        <f>AM191</f>
        <v>2022935000</v>
      </c>
      <c r="CF184" s="424">
        <f>AN191</f>
        <v>2280171000</v>
      </c>
      <c r="CG184" s="424">
        <f>AO191</f>
        <v>2420807000</v>
      </c>
      <c r="CH184" s="424">
        <f>AP191</f>
        <v>2570117000</v>
      </c>
      <c r="CI184" s="424">
        <f>AS191</f>
        <v>2728637000</v>
      </c>
      <c r="CJ184" s="42">
        <v>1</v>
      </c>
      <c r="CK184" s="418">
        <f t="shared" si="315"/>
        <v>5860793313.7783852</v>
      </c>
      <c r="CL184" s="42">
        <f t="shared" si="316"/>
        <v>5511589000</v>
      </c>
      <c r="CM184" s="42">
        <f t="shared" si="316"/>
        <v>5851532000</v>
      </c>
      <c r="CN184" s="43">
        <f t="shared" si="276"/>
        <v>82673835</v>
      </c>
      <c r="CO184" s="43">
        <f t="shared" si="277"/>
        <v>58515320</v>
      </c>
      <c r="CP184" s="43">
        <f t="shared" si="278"/>
        <v>129990300</v>
      </c>
      <c r="CQ184" s="43">
        <f t="shared" si="279"/>
        <v>115006520.83333333</v>
      </c>
      <c r="CR184" s="420">
        <f t="shared" si="280"/>
        <v>6212442000</v>
      </c>
      <c r="CT184" s="250" t="s">
        <v>173</v>
      </c>
      <c r="CU184" s="285">
        <v>12</v>
      </c>
      <c r="CV184" s="252"/>
      <c r="CW184" s="40" t="s">
        <v>50</v>
      </c>
      <c r="CX184" s="253">
        <f t="shared" si="281"/>
        <v>0</v>
      </c>
      <c r="CY184" s="253">
        <f t="shared" si="282"/>
        <v>0</v>
      </c>
      <c r="CZ184" s="254">
        <f t="shared" si="283"/>
        <v>27506142.120000001</v>
      </c>
      <c r="DA184" s="254">
        <f t="shared" si="284"/>
        <v>0</v>
      </c>
      <c r="DB184" s="255">
        <f t="shared" si="285"/>
        <v>0</v>
      </c>
      <c r="DC184" s="305">
        <f t="shared" si="328"/>
        <v>0</v>
      </c>
      <c r="DD184" s="257">
        <f t="shared" si="286"/>
        <v>25320681.276954275</v>
      </c>
      <c r="DE184" s="257">
        <f t="shared" si="287"/>
        <v>28540453.441499729</v>
      </c>
      <c r="DF184" s="257">
        <f t="shared" si="288"/>
        <v>0</v>
      </c>
      <c r="DG184" s="257">
        <f t="shared" si="289"/>
        <v>32169651.113921117</v>
      </c>
      <c r="DH184" s="258">
        <f t="shared" si="290"/>
        <v>0</v>
      </c>
      <c r="DI184" s="257">
        <f t="shared" si="290"/>
        <v>32169651.113921117</v>
      </c>
      <c r="DJ184" s="257">
        <f t="shared" si="291"/>
        <v>34153804.80307208</v>
      </c>
      <c r="DK184" s="257"/>
      <c r="DL184" s="257">
        <f t="shared" si="292"/>
        <v>0</v>
      </c>
      <c r="DM184" s="257">
        <f t="shared" si="293"/>
        <v>0</v>
      </c>
      <c r="DN184" s="257">
        <f t="shared" si="294"/>
        <v>0</v>
      </c>
      <c r="DO184" s="258">
        <f t="shared" si="295"/>
        <v>0</v>
      </c>
      <c r="DP184" s="258">
        <f t="shared" si="296"/>
        <v>0</v>
      </c>
      <c r="DQ184" s="257">
        <f t="shared" si="297"/>
        <v>0</v>
      </c>
      <c r="DR184" s="257">
        <f t="shared" si="298"/>
        <v>0</v>
      </c>
      <c r="DS184" s="257"/>
      <c r="DT184" s="32" t="str">
        <f t="shared" si="299"/>
        <v>BERTAHAP</v>
      </c>
      <c r="DU184" s="259">
        <f t="shared" si="300"/>
        <v>0</v>
      </c>
      <c r="DV184" s="260">
        <v>2</v>
      </c>
      <c r="DW184" s="261"/>
      <c r="DX184" s="257" t="e">
        <f>IF(DW184&gt;#REF!,"LB","KR")</f>
        <v>#REF!</v>
      </c>
      <c r="DY184" s="261">
        <f t="shared" ref="DY184:EA188" si="331">ROUNDUP((DL184*(1+$K$5)),-3)</f>
        <v>0</v>
      </c>
      <c r="DZ184" s="261">
        <f t="shared" si="331"/>
        <v>0</v>
      </c>
      <c r="EA184" s="261">
        <f t="shared" si="331"/>
        <v>0</v>
      </c>
      <c r="EB184" s="262">
        <f t="shared" si="329"/>
        <v>0</v>
      </c>
      <c r="EC184" s="262">
        <f t="shared" si="329"/>
        <v>0</v>
      </c>
      <c r="ED184" s="261">
        <f t="shared" si="329"/>
        <v>0</v>
      </c>
      <c r="EE184" s="261">
        <f t="shared" si="229"/>
        <v>0</v>
      </c>
      <c r="EF184" s="261">
        <f t="shared" si="317"/>
        <v>0</v>
      </c>
      <c r="EG184" s="51">
        <f t="shared" si="318"/>
        <v>0</v>
      </c>
      <c r="EH184" s="42">
        <f t="shared" si="318"/>
        <v>0</v>
      </c>
      <c r="EI184" s="58">
        <f t="shared" si="301"/>
        <v>0</v>
      </c>
      <c r="EJ184" s="58">
        <f t="shared" si="302"/>
        <v>0</v>
      </c>
      <c r="EK184" s="336">
        <f t="shared" si="303"/>
        <v>0</v>
      </c>
      <c r="EL184" s="131">
        <f t="shared" si="304"/>
        <v>0</v>
      </c>
      <c r="EM184" s="5">
        <f t="shared" si="305"/>
        <v>0</v>
      </c>
      <c r="EN184" s="5">
        <f t="shared" si="306"/>
        <v>0</v>
      </c>
      <c r="EO184" s="266">
        <f t="shared" si="319"/>
        <v>0</v>
      </c>
    </row>
    <row r="185" spans="1:145">
      <c r="A185" s="3">
        <f t="shared" si="307"/>
        <v>146</v>
      </c>
      <c r="B185" s="249">
        <v>2</v>
      </c>
      <c r="C185" s="522"/>
      <c r="D185" s="250" t="s">
        <v>169</v>
      </c>
      <c r="E185" s="251" t="s">
        <v>29</v>
      </c>
      <c r="F185" s="252"/>
      <c r="G185" s="40" t="s">
        <v>74</v>
      </c>
      <c r="H185" s="253">
        <f t="shared" si="255"/>
        <v>85</v>
      </c>
      <c r="I185" s="253">
        <f t="shared" si="256"/>
        <v>74</v>
      </c>
      <c r="J185" s="254">
        <f t="shared" si="257"/>
        <v>27506142.120000001</v>
      </c>
      <c r="K185" s="254">
        <f t="shared" si="258"/>
        <v>1</v>
      </c>
      <c r="L185" s="255">
        <f t="shared" si="259"/>
        <v>1.06</v>
      </c>
      <c r="M185" s="256">
        <f t="shared" si="330"/>
        <v>1.02</v>
      </c>
      <c r="N185" s="257">
        <f t="shared" si="261"/>
        <v>24851779.771825496</v>
      </c>
      <c r="O185" s="257">
        <f t="shared" si="262"/>
        <v>28011926.525916401</v>
      </c>
      <c r="P185" s="257">
        <f t="shared" si="263"/>
        <v>29739640.860144004</v>
      </c>
      <c r="Q185" s="257">
        <f t="shared" si="264"/>
        <v>31573916.83403369</v>
      </c>
      <c r="R185" s="257">
        <f t="shared" si="308"/>
        <v>35468737.038663335</v>
      </c>
      <c r="S185" s="258">
        <f t="shared" si="265"/>
        <v>29739640.860144004</v>
      </c>
      <c r="T185" s="257">
        <f t="shared" si="265"/>
        <v>31573916.83403369</v>
      </c>
      <c r="U185" s="257">
        <f t="shared" si="266"/>
        <v>33521326.93634852</v>
      </c>
      <c r="V185" s="257">
        <f t="shared" si="309"/>
        <v>39851413.463910654</v>
      </c>
      <c r="W185" s="257"/>
      <c r="X185" s="257">
        <f t="shared" si="267"/>
        <v>1839031703.1150868</v>
      </c>
      <c r="Y185" s="257">
        <f t="shared" si="268"/>
        <v>2072882562.9178138</v>
      </c>
      <c r="Z185" s="257">
        <f t="shared" si="269"/>
        <v>2200733423.6506562</v>
      </c>
      <c r="AA185" s="258">
        <f t="shared" si="310"/>
        <v>2336469845.718493</v>
      </c>
      <c r="AB185" s="258">
        <f t="shared" si="311"/>
        <v>2624686540.8610868</v>
      </c>
      <c r="AC185" s="258">
        <f t="shared" si="270"/>
        <v>2200733423.6506562</v>
      </c>
      <c r="AD185" s="257">
        <f t="shared" si="271"/>
        <v>2336469845.718493</v>
      </c>
      <c r="AE185" s="257">
        <f t="shared" si="312"/>
        <v>2480578193.2897906</v>
      </c>
      <c r="AF185" s="257">
        <f t="shared" si="313"/>
        <v>2949004596.3293886</v>
      </c>
      <c r="AG185" s="257"/>
      <c r="AH185" s="32" t="str">
        <f t="shared" si="272"/>
        <v>BERTAHAP</v>
      </c>
      <c r="AI185" s="259">
        <f t="shared" si="273"/>
        <v>0</v>
      </c>
      <c r="AJ185" s="260">
        <v>2</v>
      </c>
      <c r="AK185" s="261"/>
      <c r="AL185" s="257" t="e">
        <f>IF(AK185&gt;#REF!,"LB","KR")</f>
        <v>#REF!</v>
      </c>
      <c r="AM185" s="51">
        <f t="shared" si="274"/>
        <v>2022935000</v>
      </c>
      <c r="AN185" s="51">
        <f t="shared" si="274"/>
        <v>2280171000</v>
      </c>
      <c r="AO185" s="51">
        <f t="shared" si="274"/>
        <v>2420807000</v>
      </c>
      <c r="AP185" s="418">
        <f t="shared" si="254"/>
        <v>2570117000</v>
      </c>
      <c r="AQ185" s="418">
        <f t="shared" si="275"/>
        <v>2420807000</v>
      </c>
      <c r="AR185" s="51">
        <f t="shared" si="275"/>
        <v>2570117000</v>
      </c>
      <c r="AS185" s="51">
        <f t="shared" si="275"/>
        <v>2728637000</v>
      </c>
      <c r="AT185" s="42"/>
      <c r="AU185" s="42"/>
      <c r="AV185" s="297">
        <f t="shared" si="314"/>
        <v>-1273534.3801559955</v>
      </c>
      <c r="AW185" s="297"/>
      <c r="AX185" s="297"/>
      <c r="AY185" s="297"/>
      <c r="AZ185" s="297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2"/>
      <c r="BR185" s="42"/>
      <c r="BS185" s="42"/>
      <c r="BT185" s="42"/>
      <c r="BU185" s="42"/>
      <c r="BV185" s="42"/>
      <c r="BW185" s="42"/>
      <c r="BX185" s="426">
        <v>40</v>
      </c>
      <c r="BY185" s="424" t="s">
        <v>156</v>
      </c>
      <c r="BZ185" s="424" t="str">
        <f>G221</f>
        <v>2BR-3</v>
      </c>
      <c r="CA185" s="425" t="str">
        <f>E221</f>
        <v>03</v>
      </c>
      <c r="CB185" s="424">
        <f>H221</f>
        <v>85</v>
      </c>
      <c r="CC185" s="424">
        <f>I221</f>
        <v>74</v>
      </c>
      <c r="CD185" s="424">
        <f>P221</f>
        <v>29739640.860144004</v>
      </c>
      <c r="CE185" s="424">
        <f>AM221</f>
        <v>2022935000</v>
      </c>
      <c r="CF185" s="424">
        <f>AN221</f>
        <v>2280171000</v>
      </c>
      <c r="CG185" s="424">
        <f>AO221</f>
        <v>2420807000</v>
      </c>
      <c r="CH185" s="424">
        <f>AP221</f>
        <v>2570117000</v>
      </c>
      <c r="CI185" s="424">
        <f>AS221</f>
        <v>2728637000</v>
      </c>
      <c r="CJ185" s="42">
        <v>2</v>
      </c>
      <c r="CK185" s="418">
        <f t="shared" si="315"/>
        <v>2728635954.0171294</v>
      </c>
      <c r="CL185" s="42">
        <f t="shared" si="316"/>
        <v>2566056000</v>
      </c>
      <c r="CM185" s="42">
        <f t="shared" si="316"/>
        <v>2724325000</v>
      </c>
      <c r="CN185" s="43">
        <f t="shared" si="276"/>
        <v>38490840</v>
      </c>
      <c r="CO185" s="43">
        <f t="shared" si="277"/>
        <v>27243250</v>
      </c>
      <c r="CP185" s="43">
        <f t="shared" si="278"/>
        <v>60520175</v>
      </c>
      <c r="CQ185" s="43">
        <f t="shared" si="279"/>
        <v>53544104.166666664</v>
      </c>
      <c r="CR185" s="420">
        <f t="shared" si="280"/>
        <v>2892356000</v>
      </c>
      <c r="CT185" s="250" t="s">
        <v>173</v>
      </c>
      <c r="CU185" s="251">
        <v>16</v>
      </c>
      <c r="CV185" s="252"/>
      <c r="CW185" s="40" t="s">
        <v>52</v>
      </c>
      <c r="CX185" s="253">
        <f t="shared" si="281"/>
        <v>0</v>
      </c>
      <c r="CY185" s="253">
        <f t="shared" si="282"/>
        <v>0</v>
      </c>
      <c r="CZ185" s="254">
        <f t="shared" si="283"/>
        <v>27506142.120000001</v>
      </c>
      <c r="DA185" s="254">
        <f t="shared" si="284"/>
        <v>0</v>
      </c>
      <c r="DB185" s="255">
        <f t="shared" si="285"/>
        <v>0</v>
      </c>
      <c r="DC185" s="305">
        <f t="shared" si="328"/>
        <v>0</v>
      </c>
      <c r="DD185" s="257">
        <f t="shared" si="286"/>
        <v>24851779.771825496</v>
      </c>
      <c r="DE185" s="257">
        <f t="shared" si="287"/>
        <v>28011926.525916401</v>
      </c>
      <c r="DF185" s="257">
        <f t="shared" si="288"/>
        <v>0</v>
      </c>
      <c r="DG185" s="257">
        <f t="shared" si="289"/>
        <v>31573916.83403369</v>
      </c>
      <c r="DH185" s="258">
        <f t="shared" si="290"/>
        <v>0</v>
      </c>
      <c r="DI185" s="257">
        <f t="shared" si="290"/>
        <v>31573916.83403369</v>
      </c>
      <c r="DJ185" s="257">
        <f t="shared" si="291"/>
        <v>33521326.93634852</v>
      </c>
      <c r="DK185" s="257"/>
      <c r="DL185" s="257">
        <f t="shared" si="292"/>
        <v>0</v>
      </c>
      <c r="DM185" s="257">
        <f t="shared" si="293"/>
        <v>0</v>
      </c>
      <c r="DN185" s="257">
        <f t="shared" si="294"/>
        <v>0</v>
      </c>
      <c r="DO185" s="258">
        <f t="shared" si="295"/>
        <v>0</v>
      </c>
      <c r="DP185" s="258">
        <f t="shared" si="296"/>
        <v>0</v>
      </c>
      <c r="DQ185" s="257">
        <f t="shared" si="297"/>
        <v>0</v>
      </c>
      <c r="DR185" s="257">
        <f t="shared" si="298"/>
        <v>0</v>
      </c>
      <c r="DS185" s="257"/>
      <c r="DT185" s="32" t="str">
        <f t="shared" si="299"/>
        <v>BERTAHAP</v>
      </c>
      <c r="DU185" s="259">
        <f t="shared" si="300"/>
        <v>0</v>
      </c>
      <c r="DV185" s="260">
        <v>2</v>
      </c>
      <c r="DW185" s="261"/>
      <c r="DX185" s="257" t="e">
        <f>IF(DW185&gt;#REF!,"LB","KR")</f>
        <v>#REF!</v>
      </c>
      <c r="DY185" s="261">
        <f t="shared" si="331"/>
        <v>0</v>
      </c>
      <c r="DZ185" s="261">
        <f t="shared" si="331"/>
        <v>0</v>
      </c>
      <c r="EA185" s="261">
        <f t="shared" si="331"/>
        <v>0</v>
      </c>
      <c r="EB185" s="262">
        <f t="shared" si="329"/>
        <v>0</v>
      </c>
      <c r="EC185" s="262">
        <f t="shared" si="329"/>
        <v>0</v>
      </c>
      <c r="ED185" s="261">
        <f t="shared" si="329"/>
        <v>0</v>
      </c>
      <c r="EE185" s="261">
        <f t="shared" si="229"/>
        <v>0</v>
      </c>
      <c r="EF185" s="261">
        <f t="shared" si="317"/>
        <v>0</v>
      </c>
      <c r="EG185" s="51">
        <f t="shared" si="318"/>
        <v>0</v>
      </c>
      <c r="EH185" s="42">
        <f t="shared" si="318"/>
        <v>0</v>
      </c>
      <c r="EI185" s="58">
        <f t="shared" si="301"/>
        <v>0</v>
      </c>
      <c r="EJ185" s="58">
        <f t="shared" si="302"/>
        <v>0</v>
      </c>
      <c r="EK185" s="336">
        <f t="shared" si="303"/>
        <v>0</v>
      </c>
      <c r="EL185" s="131">
        <f t="shared" si="304"/>
        <v>0</v>
      </c>
      <c r="EM185" s="5">
        <f t="shared" si="305"/>
        <v>0</v>
      </c>
      <c r="EN185" s="5">
        <f t="shared" si="306"/>
        <v>0</v>
      </c>
      <c r="EO185" s="266">
        <f t="shared" si="319"/>
        <v>0</v>
      </c>
    </row>
    <row r="186" spans="1:145">
      <c r="A186" s="3">
        <f t="shared" si="307"/>
        <v>147</v>
      </c>
      <c r="B186" s="249">
        <v>3</v>
      </c>
      <c r="C186" s="522"/>
      <c r="D186" s="250" t="s">
        <v>169</v>
      </c>
      <c r="E186" s="251" t="s">
        <v>32</v>
      </c>
      <c r="F186" s="252"/>
      <c r="G186" s="40" t="s">
        <v>56</v>
      </c>
      <c r="H186" s="253">
        <f t="shared" si="255"/>
        <v>85</v>
      </c>
      <c r="I186" s="253">
        <f t="shared" si="256"/>
        <v>74</v>
      </c>
      <c r="J186" s="254">
        <f t="shared" si="257"/>
        <v>27506142.120000001</v>
      </c>
      <c r="K186" s="254">
        <f t="shared" si="258"/>
        <v>1</v>
      </c>
      <c r="L186" s="255">
        <f t="shared" si="259"/>
        <v>1.06</v>
      </c>
      <c r="M186" s="256">
        <f t="shared" si="330"/>
        <v>1.02</v>
      </c>
      <c r="N186" s="257">
        <f t="shared" si="261"/>
        <v>24851779.771825496</v>
      </c>
      <c r="O186" s="257">
        <f t="shared" si="262"/>
        <v>28011926.525916401</v>
      </c>
      <c r="P186" s="257">
        <f t="shared" si="263"/>
        <v>29739640.860144004</v>
      </c>
      <c r="Q186" s="257">
        <f t="shared" si="264"/>
        <v>31573916.83403369</v>
      </c>
      <c r="R186" s="257">
        <f t="shared" si="308"/>
        <v>35468737.038663335</v>
      </c>
      <c r="S186" s="258">
        <f t="shared" si="265"/>
        <v>29739640.860144004</v>
      </c>
      <c r="T186" s="257">
        <f t="shared" si="265"/>
        <v>31573916.83403369</v>
      </c>
      <c r="U186" s="257">
        <f t="shared" si="266"/>
        <v>33521326.93634852</v>
      </c>
      <c r="V186" s="257">
        <f t="shared" si="309"/>
        <v>39851413.463910654</v>
      </c>
      <c r="W186" s="257"/>
      <c r="X186" s="257">
        <f t="shared" si="267"/>
        <v>1839031703.1150868</v>
      </c>
      <c r="Y186" s="257">
        <f t="shared" si="268"/>
        <v>2072882562.9178138</v>
      </c>
      <c r="Z186" s="257">
        <f t="shared" si="269"/>
        <v>2200733423.6506562</v>
      </c>
      <c r="AA186" s="258">
        <f t="shared" si="310"/>
        <v>2336469845.718493</v>
      </c>
      <c r="AB186" s="258">
        <f t="shared" si="311"/>
        <v>2624686540.8610868</v>
      </c>
      <c r="AC186" s="258">
        <f t="shared" si="270"/>
        <v>2200733423.6506562</v>
      </c>
      <c r="AD186" s="257">
        <f t="shared" si="271"/>
        <v>2336469845.718493</v>
      </c>
      <c r="AE186" s="257">
        <f t="shared" si="312"/>
        <v>2480578193.2897906</v>
      </c>
      <c r="AF186" s="257">
        <f t="shared" si="313"/>
        <v>2949004596.3293886</v>
      </c>
      <c r="AG186" s="257"/>
      <c r="AH186" s="32" t="str">
        <f t="shared" si="272"/>
        <v>BERTAHAP</v>
      </c>
      <c r="AI186" s="259">
        <f t="shared" si="273"/>
        <v>0</v>
      </c>
      <c r="AJ186" s="260">
        <v>2</v>
      </c>
      <c r="AK186" s="261"/>
      <c r="AL186" s="257" t="e">
        <f>IF(AK186&gt;#REF!,"LB","KR")</f>
        <v>#REF!</v>
      </c>
      <c r="AM186" s="51">
        <f t="shared" si="274"/>
        <v>2022935000</v>
      </c>
      <c r="AN186" s="51">
        <f t="shared" si="274"/>
        <v>2280171000</v>
      </c>
      <c r="AO186" s="51">
        <f t="shared" si="274"/>
        <v>2420807000</v>
      </c>
      <c r="AP186" s="418">
        <f t="shared" si="254"/>
        <v>2570117000</v>
      </c>
      <c r="AQ186" s="418">
        <f t="shared" si="275"/>
        <v>2420807000</v>
      </c>
      <c r="AR186" s="51">
        <f t="shared" si="275"/>
        <v>2570117000</v>
      </c>
      <c r="AS186" s="51">
        <f t="shared" si="275"/>
        <v>2728637000</v>
      </c>
      <c r="AT186" s="42"/>
      <c r="AU186" s="42"/>
      <c r="AV186" s="297">
        <f t="shared" si="314"/>
        <v>-1273534.3801559955</v>
      </c>
      <c r="AW186" s="297"/>
      <c r="AX186" s="297"/>
      <c r="AY186" s="297"/>
      <c r="AZ186" s="297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2"/>
      <c r="BR186" s="42"/>
      <c r="BS186" s="42"/>
      <c r="BT186" s="42"/>
      <c r="BU186" s="42"/>
      <c r="BV186" s="42"/>
      <c r="BW186" s="42"/>
      <c r="BX186" s="426">
        <v>41</v>
      </c>
      <c r="BY186" s="424" t="s">
        <v>170</v>
      </c>
      <c r="BZ186" s="424" t="str">
        <f>G192</f>
        <v>3BR-1</v>
      </c>
      <c r="CA186" s="425" t="str">
        <f>E192</f>
        <v>01</v>
      </c>
      <c r="CB186" s="424">
        <f>H192</f>
        <v>175</v>
      </c>
      <c r="CC186" s="424">
        <f>I192</f>
        <v>156</v>
      </c>
      <c r="CD186" s="424">
        <f>P192</f>
        <v>30597832.494288005</v>
      </c>
      <c r="CE186" s="424">
        <f>AM192</f>
        <v>4387628000</v>
      </c>
      <c r="CF186" s="424">
        <f>AN192</f>
        <v>4945557000</v>
      </c>
      <c r="CG186" s="424">
        <f>AO192</f>
        <v>5250589000</v>
      </c>
      <c r="CH186" s="424">
        <f>AP192</f>
        <v>5574433000</v>
      </c>
      <c r="CI186" s="424">
        <f>AS192</f>
        <v>5918252000</v>
      </c>
      <c r="CJ186" s="42">
        <v>2</v>
      </c>
      <c r="CK186" s="418">
        <f t="shared" si="315"/>
        <v>2728635954.0171294</v>
      </c>
      <c r="CL186" s="42">
        <f t="shared" si="316"/>
        <v>2566056000</v>
      </c>
      <c r="CM186" s="42">
        <f t="shared" si="316"/>
        <v>2724325000</v>
      </c>
      <c r="CN186" s="43">
        <f t="shared" si="276"/>
        <v>38490840</v>
      </c>
      <c r="CO186" s="43">
        <f t="shared" si="277"/>
        <v>27243250</v>
      </c>
      <c r="CP186" s="43">
        <f t="shared" si="278"/>
        <v>60520175</v>
      </c>
      <c r="CQ186" s="43">
        <f t="shared" si="279"/>
        <v>53544104.166666664</v>
      </c>
      <c r="CR186" s="420">
        <f t="shared" si="280"/>
        <v>2892356000</v>
      </c>
      <c r="CT186" s="250" t="s">
        <v>173</v>
      </c>
      <c r="CU186" s="285">
        <v>18</v>
      </c>
      <c r="CV186" s="252"/>
      <c r="CW186" s="40" t="s">
        <v>54</v>
      </c>
      <c r="CX186" s="253">
        <f t="shared" si="281"/>
        <v>0</v>
      </c>
      <c r="CY186" s="253">
        <f t="shared" si="282"/>
        <v>0</v>
      </c>
      <c r="CZ186" s="254">
        <f t="shared" si="283"/>
        <v>27506142.120000001</v>
      </c>
      <c r="DA186" s="254">
        <f t="shared" si="284"/>
        <v>0</v>
      </c>
      <c r="DB186" s="255">
        <f t="shared" si="285"/>
        <v>0</v>
      </c>
      <c r="DC186" s="305">
        <f t="shared" si="328"/>
        <v>0</v>
      </c>
      <c r="DD186" s="257">
        <f t="shared" si="286"/>
        <v>24851779.771825496</v>
      </c>
      <c r="DE186" s="257">
        <f t="shared" si="287"/>
        <v>28011926.525916401</v>
      </c>
      <c r="DF186" s="257">
        <f t="shared" si="288"/>
        <v>0</v>
      </c>
      <c r="DG186" s="257">
        <f t="shared" si="289"/>
        <v>31573916.83403369</v>
      </c>
      <c r="DH186" s="258">
        <f t="shared" si="290"/>
        <v>0</v>
      </c>
      <c r="DI186" s="257">
        <f t="shared" si="290"/>
        <v>31573916.83403369</v>
      </c>
      <c r="DJ186" s="257">
        <f t="shared" si="291"/>
        <v>33521326.93634852</v>
      </c>
      <c r="DK186" s="257"/>
      <c r="DL186" s="257">
        <f t="shared" si="292"/>
        <v>0</v>
      </c>
      <c r="DM186" s="257">
        <f t="shared" si="293"/>
        <v>0</v>
      </c>
      <c r="DN186" s="257">
        <f t="shared" si="294"/>
        <v>0</v>
      </c>
      <c r="DO186" s="258">
        <f t="shared" si="295"/>
        <v>0</v>
      </c>
      <c r="DP186" s="258">
        <f t="shared" si="296"/>
        <v>0</v>
      </c>
      <c r="DQ186" s="257">
        <f t="shared" si="297"/>
        <v>0</v>
      </c>
      <c r="DR186" s="257">
        <f t="shared" si="298"/>
        <v>0</v>
      </c>
      <c r="DS186" s="257"/>
      <c r="DT186" s="32" t="str">
        <f t="shared" si="299"/>
        <v>BERTAHAP</v>
      </c>
      <c r="DU186" s="259">
        <f t="shared" si="300"/>
        <v>0</v>
      </c>
      <c r="DV186" s="260">
        <v>2</v>
      </c>
      <c r="DW186" s="261"/>
      <c r="DX186" s="257" t="e">
        <f>IF(DW186&gt;#REF!,"LB","KR")</f>
        <v>#REF!</v>
      </c>
      <c r="DY186" s="261">
        <f t="shared" si="331"/>
        <v>0</v>
      </c>
      <c r="DZ186" s="261">
        <f t="shared" si="331"/>
        <v>0</v>
      </c>
      <c r="EA186" s="261">
        <f t="shared" si="331"/>
        <v>0</v>
      </c>
      <c r="EB186" s="262">
        <f t="shared" si="329"/>
        <v>0</v>
      </c>
      <c r="EC186" s="262">
        <f t="shared" si="329"/>
        <v>0</v>
      </c>
      <c r="ED186" s="261">
        <f t="shared" si="329"/>
        <v>0</v>
      </c>
      <c r="EE186" s="261">
        <f t="shared" si="229"/>
        <v>0</v>
      </c>
      <c r="EF186" s="261">
        <f t="shared" si="317"/>
        <v>0</v>
      </c>
      <c r="EG186" s="51">
        <f t="shared" si="318"/>
        <v>0</v>
      </c>
      <c r="EH186" s="42">
        <f t="shared" si="318"/>
        <v>0</v>
      </c>
      <c r="EI186" s="58">
        <f t="shared" si="301"/>
        <v>0</v>
      </c>
      <c r="EJ186" s="58">
        <f t="shared" si="302"/>
        <v>0</v>
      </c>
      <c r="EK186" s="336">
        <f t="shared" si="303"/>
        <v>0</v>
      </c>
      <c r="EL186" s="131">
        <f t="shared" si="304"/>
        <v>0</v>
      </c>
      <c r="EM186" s="5">
        <f t="shared" si="305"/>
        <v>0</v>
      </c>
      <c r="EN186" s="5">
        <f t="shared" si="306"/>
        <v>0</v>
      </c>
      <c r="EO186" s="266">
        <f t="shared" si="319"/>
        <v>0</v>
      </c>
    </row>
    <row r="187" spans="1:145">
      <c r="A187" s="3">
        <f t="shared" si="307"/>
        <v>148</v>
      </c>
      <c r="B187" s="249">
        <v>4</v>
      </c>
      <c r="C187" s="522"/>
      <c r="D187" s="250" t="s">
        <v>169</v>
      </c>
      <c r="E187" s="251" t="s">
        <v>38</v>
      </c>
      <c r="F187" s="252"/>
      <c r="G187" s="40" t="s">
        <v>58</v>
      </c>
      <c r="H187" s="253">
        <f t="shared" si="255"/>
        <v>101</v>
      </c>
      <c r="I187" s="253">
        <f t="shared" si="256"/>
        <v>90</v>
      </c>
      <c r="J187" s="254">
        <f t="shared" si="257"/>
        <v>27506142.120000001</v>
      </c>
      <c r="K187" s="254">
        <f t="shared" si="258"/>
        <v>1</v>
      </c>
      <c r="L187" s="255">
        <f t="shared" si="259"/>
        <v>1.06</v>
      </c>
      <c r="M187" s="256">
        <f t="shared" si="330"/>
        <v>1.02</v>
      </c>
      <c r="N187" s="257">
        <f t="shared" si="261"/>
        <v>24851779.771825496</v>
      </c>
      <c r="O187" s="257">
        <f t="shared" si="262"/>
        <v>28011926.525916401</v>
      </c>
      <c r="P187" s="257">
        <f t="shared" si="263"/>
        <v>29739640.860144004</v>
      </c>
      <c r="Q187" s="257">
        <f t="shared" si="264"/>
        <v>31573916.83403369</v>
      </c>
      <c r="R187" s="257">
        <f t="shared" si="308"/>
        <v>35468737.038663335</v>
      </c>
      <c r="S187" s="258">
        <f t="shared" si="265"/>
        <v>29739640.860144004</v>
      </c>
      <c r="T187" s="257">
        <f t="shared" si="265"/>
        <v>31573916.83403369</v>
      </c>
      <c r="U187" s="257">
        <f t="shared" si="266"/>
        <v>33521326.93634852</v>
      </c>
      <c r="V187" s="257">
        <f t="shared" si="309"/>
        <v>39851413.463910654</v>
      </c>
      <c r="W187" s="257"/>
      <c r="X187" s="257">
        <f t="shared" si="267"/>
        <v>2236660179.4642944</v>
      </c>
      <c r="Y187" s="257">
        <f t="shared" si="268"/>
        <v>2521073387.3324761</v>
      </c>
      <c r="Z187" s="257">
        <f t="shared" si="269"/>
        <v>2676567677.4129605</v>
      </c>
      <c r="AA187" s="258">
        <f t="shared" si="310"/>
        <v>2841652515.0630322</v>
      </c>
      <c r="AB187" s="258">
        <f t="shared" si="311"/>
        <v>3192186333.4797001</v>
      </c>
      <c r="AC187" s="258">
        <f t="shared" si="270"/>
        <v>2676567677.4129605</v>
      </c>
      <c r="AD187" s="257">
        <f t="shared" si="271"/>
        <v>2841652515.0630322</v>
      </c>
      <c r="AE187" s="257">
        <f t="shared" si="312"/>
        <v>3016919424.2713666</v>
      </c>
      <c r="AF187" s="257">
        <f t="shared" si="313"/>
        <v>3586627211.7519588</v>
      </c>
      <c r="AG187" s="257"/>
      <c r="AH187" s="32" t="str">
        <f t="shared" si="272"/>
        <v>BERTAHAP</v>
      </c>
      <c r="AI187" s="259">
        <f t="shared" si="273"/>
        <v>0</v>
      </c>
      <c r="AJ187" s="260">
        <v>2</v>
      </c>
      <c r="AK187" s="261"/>
      <c r="AL187" s="257" t="e">
        <f>IF(AK187&gt;#REF!,"LB","KR")</f>
        <v>#REF!</v>
      </c>
      <c r="AM187" s="51">
        <f t="shared" si="274"/>
        <v>2460327000</v>
      </c>
      <c r="AN187" s="51">
        <f t="shared" si="274"/>
        <v>2773181000</v>
      </c>
      <c r="AO187" s="51">
        <f t="shared" si="274"/>
        <v>2944225000</v>
      </c>
      <c r="AP187" s="418">
        <f t="shared" si="254"/>
        <v>3125818000</v>
      </c>
      <c r="AQ187" s="418">
        <f t="shared" si="275"/>
        <v>2944225000</v>
      </c>
      <c r="AR187" s="51">
        <f t="shared" si="275"/>
        <v>3125818000</v>
      </c>
      <c r="AS187" s="51">
        <f t="shared" si="275"/>
        <v>3318612000</v>
      </c>
      <c r="AT187" s="42"/>
      <c r="AU187" s="42"/>
      <c r="AV187" s="297">
        <f t="shared" si="314"/>
        <v>-1273534.3801559955</v>
      </c>
      <c r="AW187" s="297"/>
      <c r="AX187" s="297"/>
      <c r="AY187" s="297"/>
      <c r="AZ187" s="297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2"/>
      <c r="BR187" s="42"/>
      <c r="BS187" s="42"/>
      <c r="BT187" s="42"/>
      <c r="BU187" s="42"/>
      <c r="BV187" s="42"/>
      <c r="BW187" s="42"/>
      <c r="BX187" s="426">
        <v>42</v>
      </c>
      <c r="BY187" s="424" t="s">
        <v>171</v>
      </c>
      <c r="BZ187" s="424" t="str">
        <f>G201</f>
        <v>3BR-21</v>
      </c>
      <c r="CA187" s="425">
        <f>E201</f>
        <v>21</v>
      </c>
      <c r="CB187" s="424">
        <f>H201</f>
        <v>132</v>
      </c>
      <c r="CC187" s="424">
        <f>I201</f>
        <v>112</v>
      </c>
      <c r="CD187" s="424">
        <f>P201</f>
        <v>31164459.021960001</v>
      </c>
      <c r="CE187" s="424">
        <f>AM201</f>
        <v>3208427000</v>
      </c>
      <c r="CF187" s="424">
        <f>AN201</f>
        <v>3616410000</v>
      </c>
      <c r="CG187" s="424">
        <f>AO201</f>
        <v>3839462000</v>
      </c>
      <c r="CH187" s="424">
        <f>AP201</f>
        <v>4076271000</v>
      </c>
      <c r="CI187" s="424">
        <f>AS201</f>
        <v>4327687000</v>
      </c>
      <c r="CJ187" s="42">
        <v>4</v>
      </c>
      <c r="CK187" s="418">
        <f t="shared" si="315"/>
        <v>3318611324.1202307</v>
      </c>
      <c r="CL187" s="42">
        <f t="shared" si="316"/>
        <v>3120879000</v>
      </c>
      <c r="CM187" s="42">
        <f t="shared" si="316"/>
        <v>3313368000</v>
      </c>
      <c r="CN187" s="43">
        <f t="shared" si="276"/>
        <v>46813185</v>
      </c>
      <c r="CO187" s="43">
        <f t="shared" si="277"/>
        <v>33133680</v>
      </c>
      <c r="CP187" s="43">
        <f t="shared" si="278"/>
        <v>73605625</v>
      </c>
      <c r="CQ187" s="43">
        <f t="shared" si="279"/>
        <v>65121208.333333336</v>
      </c>
      <c r="CR187" s="420">
        <f t="shared" si="280"/>
        <v>3517730000</v>
      </c>
      <c r="CT187" s="250" t="s">
        <v>173</v>
      </c>
      <c r="CU187" s="285">
        <v>20</v>
      </c>
      <c r="CV187" s="252"/>
      <c r="CW187" s="40" t="s">
        <v>70</v>
      </c>
      <c r="CX187" s="253">
        <f t="shared" si="281"/>
        <v>0</v>
      </c>
      <c r="CY187" s="253">
        <f t="shared" si="282"/>
        <v>0</v>
      </c>
      <c r="CZ187" s="254">
        <f t="shared" si="283"/>
        <v>27506142.120000001</v>
      </c>
      <c r="DA187" s="254">
        <f t="shared" si="284"/>
        <v>0</v>
      </c>
      <c r="DB187" s="255">
        <f t="shared" si="285"/>
        <v>0</v>
      </c>
      <c r="DC187" s="305">
        <f t="shared" si="328"/>
        <v>0</v>
      </c>
      <c r="DD187" s="257">
        <f t="shared" si="286"/>
        <v>24851779.771825496</v>
      </c>
      <c r="DE187" s="257">
        <f t="shared" si="287"/>
        <v>28011926.525916401</v>
      </c>
      <c r="DF187" s="257">
        <f t="shared" si="288"/>
        <v>0</v>
      </c>
      <c r="DG187" s="257">
        <f t="shared" si="289"/>
        <v>31573916.83403369</v>
      </c>
      <c r="DH187" s="258">
        <f t="shared" si="290"/>
        <v>0</v>
      </c>
      <c r="DI187" s="257">
        <f t="shared" si="290"/>
        <v>31573916.83403369</v>
      </c>
      <c r="DJ187" s="257">
        <f t="shared" si="291"/>
        <v>33521326.93634852</v>
      </c>
      <c r="DK187" s="257"/>
      <c r="DL187" s="257">
        <f t="shared" si="292"/>
        <v>0</v>
      </c>
      <c r="DM187" s="257">
        <f t="shared" si="293"/>
        <v>0</v>
      </c>
      <c r="DN187" s="257">
        <f t="shared" si="294"/>
        <v>0</v>
      </c>
      <c r="DO187" s="258">
        <f t="shared" si="295"/>
        <v>0</v>
      </c>
      <c r="DP187" s="258">
        <f t="shared" si="296"/>
        <v>0</v>
      </c>
      <c r="DQ187" s="257">
        <f t="shared" si="297"/>
        <v>0</v>
      </c>
      <c r="DR187" s="257">
        <f t="shared" si="298"/>
        <v>0</v>
      </c>
      <c r="DS187" s="257"/>
      <c r="DT187" s="32" t="str">
        <f t="shared" si="299"/>
        <v>BERTAHAP</v>
      </c>
      <c r="DU187" s="259">
        <f t="shared" si="300"/>
        <v>0</v>
      </c>
      <c r="DV187" s="260">
        <v>2</v>
      </c>
      <c r="DW187" s="261"/>
      <c r="DX187" s="257" t="e">
        <f>IF(DW187&gt;#REF!,"LB","KR")</f>
        <v>#REF!</v>
      </c>
      <c r="DY187" s="261">
        <f t="shared" si="331"/>
        <v>0</v>
      </c>
      <c r="DZ187" s="261">
        <f t="shared" si="331"/>
        <v>0</v>
      </c>
      <c r="EA187" s="261">
        <f t="shared" si="331"/>
        <v>0</v>
      </c>
      <c r="EB187" s="262">
        <f t="shared" si="329"/>
        <v>0</v>
      </c>
      <c r="EC187" s="262">
        <f t="shared" si="329"/>
        <v>0</v>
      </c>
      <c r="ED187" s="261">
        <f t="shared" si="329"/>
        <v>0</v>
      </c>
      <c r="EE187" s="261">
        <f t="shared" si="229"/>
        <v>0</v>
      </c>
      <c r="EF187" s="261">
        <f t="shared" si="317"/>
        <v>0</v>
      </c>
      <c r="EG187" s="51">
        <f t="shared" si="318"/>
        <v>0</v>
      </c>
      <c r="EH187" s="42">
        <f t="shared" si="318"/>
        <v>0</v>
      </c>
      <c r="EI187" s="58">
        <f t="shared" si="301"/>
        <v>0</v>
      </c>
      <c r="EJ187" s="58">
        <f t="shared" si="302"/>
        <v>0</v>
      </c>
      <c r="EK187" s="336">
        <f t="shared" si="303"/>
        <v>0</v>
      </c>
      <c r="EL187" s="131">
        <f t="shared" si="304"/>
        <v>0</v>
      </c>
      <c r="EM187" s="5">
        <f t="shared" si="305"/>
        <v>0</v>
      </c>
      <c r="EN187" s="5">
        <f t="shared" si="306"/>
        <v>0</v>
      </c>
      <c r="EO187" s="266">
        <f t="shared" si="319"/>
        <v>0</v>
      </c>
    </row>
    <row r="188" spans="1:145">
      <c r="A188" s="3">
        <f t="shared" si="307"/>
        <v>149</v>
      </c>
      <c r="B188" s="249">
        <v>5</v>
      </c>
      <c r="C188" s="522"/>
      <c r="D188" s="250" t="s">
        <v>169</v>
      </c>
      <c r="E188" s="251" t="s">
        <v>44</v>
      </c>
      <c r="F188" s="252"/>
      <c r="G188" s="40" t="s">
        <v>60</v>
      </c>
      <c r="H188" s="253">
        <f t="shared" si="255"/>
        <v>101</v>
      </c>
      <c r="I188" s="253">
        <f t="shared" si="256"/>
        <v>90</v>
      </c>
      <c r="J188" s="254">
        <f t="shared" si="257"/>
        <v>27506142.120000001</v>
      </c>
      <c r="K188" s="254">
        <f t="shared" si="258"/>
        <v>1</v>
      </c>
      <c r="L188" s="255">
        <f t="shared" si="259"/>
        <v>1.06</v>
      </c>
      <c r="M188" s="256">
        <f t="shared" si="330"/>
        <v>1.02</v>
      </c>
      <c r="N188" s="257">
        <f t="shared" si="261"/>
        <v>24851779.771825496</v>
      </c>
      <c r="O188" s="257">
        <f t="shared" si="262"/>
        <v>28011926.525916401</v>
      </c>
      <c r="P188" s="257">
        <f t="shared" si="263"/>
        <v>29739640.860144004</v>
      </c>
      <c r="Q188" s="257">
        <f t="shared" si="264"/>
        <v>31573916.83403369</v>
      </c>
      <c r="R188" s="257">
        <f t="shared" si="308"/>
        <v>35468737.038663335</v>
      </c>
      <c r="S188" s="258">
        <f t="shared" si="265"/>
        <v>29739640.860144004</v>
      </c>
      <c r="T188" s="257">
        <f t="shared" si="265"/>
        <v>31573916.83403369</v>
      </c>
      <c r="U188" s="257">
        <f t="shared" si="266"/>
        <v>33521326.93634852</v>
      </c>
      <c r="V188" s="257">
        <f t="shared" si="309"/>
        <v>39851413.463910654</v>
      </c>
      <c r="W188" s="257"/>
      <c r="X188" s="257">
        <f t="shared" si="267"/>
        <v>2236660179.4642944</v>
      </c>
      <c r="Y188" s="257">
        <f t="shared" si="268"/>
        <v>2521073387.3324761</v>
      </c>
      <c r="Z188" s="257">
        <f t="shared" si="269"/>
        <v>2676567677.4129605</v>
      </c>
      <c r="AA188" s="258">
        <f t="shared" si="310"/>
        <v>2841652515.0630322</v>
      </c>
      <c r="AB188" s="258">
        <f t="shared" si="311"/>
        <v>3192186333.4797001</v>
      </c>
      <c r="AC188" s="258">
        <f t="shared" si="270"/>
        <v>2676567677.4129605</v>
      </c>
      <c r="AD188" s="257">
        <f t="shared" si="271"/>
        <v>2841652515.0630322</v>
      </c>
      <c r="AE188" s="257">
        <f t="shared" si="312"/>
        <v>3016919424.2713666</v>
      </c>
      <c r="AF188" s="257">
        <f t="shared" si="313"/>
        <v>3586627211.7519588</v>
      </c>
      <c r="AG188" s="257"/>
      <c r="AH188" s="32" t="str">
        <f t="shared" si="272"/>
        <v>BERTAHAP</v>
      </c>
      <c r="AI188" s="259">
        <f t="shared" si="273"/>
        <v>0</v>
      </c>
      <c r="AJ188" s="260">
        <v>2</v>
      </c>
      <c r="AK188" s="261"/>
      <c r="AL188" s="257" t="e">
        <f>IF(AK188&gt;#REF!,"LB","KR")</f>
        <v>#REF!</v>
      </c>
      <c r="AM188" s="51">
        <f t="shared" si="274"/>
        <v>2460327000</v>
      </c>
      <c r="AN188" s="51">
        <f t="shared" si="274"/>
        <v>2773181000</v>
      </c>
      <c r="AO188" s="51">
        <f t="shared" si="274"/>
        <v>2944225000</v>
      </c>
      <c r="AP188" s="418">
        <f t="shared" si="254"/>
        <v>3125818000</v>
      </c>
      <c r="AQ188" s="418">
        <f t="shared" si="275"/>
        <v>2944225000</v>
      </c>
      <c r="AR188" s="51">
        <f t="shared" si="275"/>
        <v>3125818000</v>
      </c>
      <c r="AS188" s="51">
        <f t="shared" si="275"/>
        <v>3318612000</v>
      </c>
      <c r="AT188" s="42"/>
      <c r="AU188" s="42"/>
      <c r="AV188" s="297">
        <f t="shared" si="314"/>
        <v>-1273534.3801559955</v>
      </c>
      <c r="AW188" s="297"/>
      <c r="AX188" s="297"/>
      <c r="AY188" s="297"/>
      <c r="AZ188" s="297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"/>
      <c r="BX188" s="426">
        <v>43</v>
      </c>
      <c r="BY188" s="429" t="s">
        <v>164</v>
      </c>
      <c r="BZ188" s="424" t="str">
        <f>G212</f>
        <v>2BR-3</v>
      </c>
      <c r="CA188" s="425" t="str">
        <f>E212</f>
        <v>03</v>
      </c>
      <c r="CB188" s="424">
        <f>H212</f>
        <v>85</v>
      </c>
      <c r="CC188" s="424">
        <f>I212</f>
        <v>74</v>
      </c>
      <c r="CD188" s="424">
        <f>P212</f>
        <v>30031205.966616005</v>
      </c>
      <c r="CE188" s="424">
        <f>AM212</f>
        <v>2042768000</v>
      </c>
      <c r="CF188" s="424">
        <f>AN212</f>
        <v>2302526000</v>
      </c>
      <c r="CG188" s="424">
        <f>AO212</f>
        <v>2444541000</v>
      </c>
      <c r="CH188" s="424">
        <f>AP212</f>
        <v>2595315000</v>
      </c>
      <c r="CI188" s="424">
        <f>AS212</f>
        <v>2755388000</v>
      </c>
      <c r="CJ188" s="42">
        <v>1</v>
      </c>
      <c r="CK188" s="418">
        <f t="shared" si="315"/>
        <v>3318611324.1202307</v>
      </c>
      <c r="CL188" s="42">
        <f t="shared" si="316"/>
        <v>3120879000</v>
      </c>
      <c r="CM188" s="42">
        <f t="shared" si="316"/>
        <v>3313368000</v>
      </c>
      <c r="CN188" s="43">
        <f t="shared" si="276"/>
        <v>46813185</v>
      </c>
      <c r="CO188" s="43">
        <f t="shared" si="277"/>
        <v>33133680</v>
      </c>
      <c r="CP188" s="43">
        <f t="shared" si="278"/>
        <v>73605625</v>
      </c>
      <c r="CQ188" s="43">
        <f t="shared" si="279"/>
        <v>65121208.333333336</v>
      </c>
      <c r="CR188" s="420">
        <f t="shared" si="280"/>
        <v>3517730000</v>
      </c>
      <c r="CT188" s="250" t="s">
        <v>173</v>
      </c>
      <c r="CU188" s="285">
        <v>22</v>
      </c>
      <c r="CV188" s="252"/>
      <c r="CW188" s="40" t="s">
        <v>89</v>
      </c>
      <c r="CX188" s="253">
        <f t="shared" si="281"/>
        <v>0</v>
      </c>
      <c r="CY188" s="253">
        <f t="shared" si="282"/>
        <v>0</v>
      </c>
      <c r="CZ188" s="254">
        <f t="shared" si="283"/>
        <v>27506142.120000001</v>
      </c>
      <c r="DA188" s="254">
        <f t="shared" si="284"/>
        <v>0</v>
      </c>
      <c r="DB188" s="255">
        <f t="shared" si="285"/>
        <v>0</v>
      </c>
      <c r="DC188" s="305">
        <f t="shared" si="328"/>
        <v>0</v>
      </c>
      <c r="DD188" s="257">
        <f t="shared" si="286"/>
        <v>24851779.771825496</v>
      </c>
      <c r="DE188" s="257">
        <f t="shared" si="287"/>
        <v>28011926.525916401</v>
      </c>
      <c r="DF188" s="257">
        <f t="shared" si="288"/>
        <v>0</v>
      </c>
      <c r="DG188" s="257">
        <f t="shared" si="289"/>
        <v>31573916.83403369</v>
      </c>
      <c r="DH188" s="258">
        <f t="shared" si="290"/>
        <v>0</v>
      </c>
      <c r="DI188" s="257">
        <f t="shared" si="290"/>
        <v>31573916.83403369</v>
      </c>
      <c r="DJ188" s="257">
        <f t="shared" si="291"/>
        <v>33521326.93634852</v>
      </c>
      <c r="DK188" s="257"/>
      <c r="DL188" s="257">
        <f t="shared" si="292"/>
        <v>0</v>
      </c>
      <c r="DM188" s="257">
        <f t="shared" si="293"/>
        <v>0</v>
      </c>
      <c r="DN188" s="257">
        <f t="shared" si="294"/>
        <v>0</v>
      </c>
      <c r="DO188" s="258">
        <f t="shared" si="295"/>
        <v>0</v>
      </c>
      <c r="DP188" s="258">
        <f t="shared" si="296"/>
        <v>0</v>
      </c>
      <c r="DQ188" s="257">
        <f t="shared" si="297"/>
        <v>0</v>
      </c>
      <c r="DR188" s="257">
        <f t="shared" si="298"/>
        <v>0</v>
      </c>
      <c r="DS188" s="257"/>
      <c r="DT188" s="32" t="str">
        <f t="shared" si="299"/>
        <v>BERTAHAP</v>
      </c>
      <c r="DU188" s="259">
        <f t="shared" si="300"/>
        <v>0</v>
      </c>
      <c r="DV188" s="260">
        <v>2</v>
      </c>
      <c r="DW188" s="261"/>
      <c r="DX188" s="257" t="e">
        <f>IF(DW188&gt;#REF!,"LB","KR")</f>
        <v>#REF!</v>
      </c>
      <c r="DY188" s="261">
        <f t="shared" si="331"/>
        <v>0</v>
      </c>
      <c r="DZ188" s="261">
        <f t="shared" si="331"/>
        <v>0</v>
      </c>
      <c r="EA188" s="261">
        <f t="shared" si="331"/>
        <v>0</v>
      </c>
      <c r="EB188" s="262">
        <f t="shared" si="329"/>
        <v>0</v>
      </c>
      <c r="EC188" s="262">
        <f t="shared" si="329"/>
        <v>0</v>
      </c>
      <c r="ED188" s="261">
        <f t="shared" si="329"/>
        <v>0</v>
      </c>
      <c r="EE188" s="261">
        <f t="shared" si="229"/>
        <v>0</v>
      </c>
      <c r="EF188" s="261">
        <f t="shared" si="317"/>
        <v>0</v>
      </c>
      <c r="EG188" s="51">
        <f t="shared" si="318"/>
        <v>0</v>
      </c>
      <c r="EH188" s="42">
        <f t="shared" si="318"/>
        <v>0</v>
      </c>
      <c r="EI188" s="58">
        <f t="shared" si="301"/>
        <v>0</v>
      </c>
      <c r="EJ188" s="58">
        <f t="shared" si="302"/>
        <v>0</v>
      </c>
      <c r="EK188" s="336">
        <f t="shared" si="303"/>
        <v>0</v>
      </c>
      <c r="EL188" s="131">
        <f t="shared" si="304"/>
        <v>0</v>
      </c>
      <c r="EM188" s="5">
        <f t="shared" si="305"/>
        <v>0</v>
      </c>
      <c r="EN188" s="5">
        <f t="shared" si="306"/>
        <v>0</v>
      </c>
      <c r="EO188" s="266">
        <f t="shared" si="319"/>
        <v>0</v>
      </c>
    </row>
    <row r="189" spans="1:145">
      <c r="A189" s="3">
        <f t="shared" si="307"/>
        <v>150</v>
      </c>
      <c r="B189" s="249">
        <v>6</v>
      </c>
      <c r="C189" s="522"/>
      <c r="D189" s="250" t="s">
        <v>169</v>
      </c>
      <c r="E189" s="285">
        <v>11</v>
      </c>
      <c r="F189" s="252"/>
      <c r="G189" s="40" t="s">
        <v>62</v>
      </c>
      <c r="H189" s="253">
        <f t="shared" si="255"/>
        <v>101</v>
      </c>
      <c r="I189" s="253">
        <f t="shared" si="256"/>
        <v>90</v>
      </c>
      <c r="J189" s="254">
        <f t="shared" si="257"/>
        <v>27506142.120000001</v>
      </c>
      <c r="K189" s="254">
        <f t="shared" si="258"/>
        <v>1</v>
      </c>
      <c r="L189" s="255">
        <f t="shared" si="259"/>
        <v>1.06</v>
      </c>
      <c r="M189" s="256">
        <f t="shared" si="330"/>
        <v>1.02</v>
      </c>
      <c r="N189" s="257">
        <f t="shared" si="261"/>
        <v>24851779.771825496</v>
      </c>
      <c r="O189" s="257">
        <f t="shared" si="262"/>
        <v>28011926.525916401</v>
      </c>
      <c r="P189" s="257">
        <f t="shared" si="263"/>
        <v>29739640.860144004</v>
      </c>
      <c r="Q189" s="257">
        <f t="shared" si="264"/>
        <v>31573916.83403369</v>
      </c>
      <c r="R189" s="257">
        <f t="shared" si="308"/>
        <v>35468737.038663335</v>
      </c>
      <c r="S189" s="258">
        <f t="shared" si="265"/>
        <v>29739640.860144004</v>
      </c>
      <c r="T189" s="257">
        <f t="shared" si="265"/>
        <v>31573916.83403369</v>
      </c>
      <c r="U189" s="257">
        <f t="shared" si="266"/>
        <v>33521326.93634852</v>
      </c>
      <c r="V189" s="257">
        <f t="shared" si="309"/>
        <v>39851413.463910654</v>
      </c>
      <c r="W189" s="257"/>
      <c r="X189" s="257">
        <f t="shared" si="267"/>
        <v>2236660179.4642944</v>
      </c>
      <c r="Y189" s="257">
        <f t="shared" si="268"/>
        <v>2521073387.3324761</v>
      </c>
      <c r="Z189" s="257">
        <f t="shared" si="269"/>
        <v>2676567677.4129605</v>
      </c>
      <c r="AA189" s="258">
        <f t="shared" si="310"/>
        <v>2841652515.0630322</v>
      </c>
      <c r="AB189" s="258">
        <f t="shared" si="311"/>
        <v>3192186333.4797001</v>
      </c>
      <c r="AC189" s="258">
        <f t="shared" si="270"/>
        <v>2676567677.4129605</v>
      </c>
      <c r="AD189" s="257">
        <f t="shared" si="271"/>
        <v>2841652515.0630322</v>
      </c>
      <c r="AE189" s="257">
        <f t="shared" si="312"/>
        <v>3016919424.2713666</v>
      </c>
      <c r="AF189" s="257">
        <f t="shared" si="313"/>
        <v>3586627211.7519588</v>
      </c>
      <c r="AG189" s="257"/>
      <c r="AH189" s="32" t="str">
        <f t="shared" si="272"/>
        <v>BERTAHAP</v>
      </c>
      <c r="AI189" s="259">
        <f t="shared" si="273"/>
        <v>0</v>
      </c>
      <c r="AJ189" s="260">
        <v>2</v>
      </c>
      <c r="AK189" s="261"/>
      <c r="AL189" s="257" t="e">
        <f>IF(AK189&gt;#REF!,"LB","KR")</f>
        <v>#REF!</v>
      </c>
      <c r="AM189" s="51">
        <f t="shared" si="274"/>
        <v>2460327000</v>
      </c>
      <c r="AN189" s="51">
        <f t="shared" si="274"/>
        <v>2773181000</v>
      </c>
      <c r="AO189" s="51">
        <f t="shared" si="274"/>
        <v>2944225000</v>
      </c>
      <c r="AP189" s="418">
        <f t="shared" si="254"/>
        <v>3125818000</v>
      </c>
      <c r="AQ189" s="418">
        <f t="shared" si="275"/>
        <v>2944225000</v>
      </c>
      <c r="AR189" s="51">
        <f t="shared" si="275"/>
        <v>3125818000</v>
      </c>
      <c r="AS189" s="51">
        <f t="shared" si="275"/>
        <v>3318612000</v>
      </c>
      <c r="AT189" s="42"/>
      <c r="AU189" s="42"/>
      <c r="AV189" s="297">
        <f t="shared" si="314"/>
        <v>-1273534.3801559955</v>
      </c>
      <c r="AW189" s="297"/>
      <c r="AX189" s="297"/>
      <c r="AY189" s="297"/>
      <c r="AZ189" s="297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/>
      <c r="BW189" s="42"/>
      <c r="BX189" s="426">
        <v>44</v>
      </c>
      <c r="BY189" s="424" t="s">
        <v>172</v>
      </c>
      <c r="BZ189" s="424" t="str">
        <f>G244</f>
        <v>2BR-11</v>
      </c>
      <c r="CA189" s="425">
        <f>E244</f>
        <v>11</v>
      </c>
      <c r="CB189" s="424">
        <f>H244</f>
        <v>101</v>
      </c>
      <c r="CC189" s="424">
        <f>I244</f>
        <v>90</v>
      </c>
      <c r="CD189" s="424">
        <f>P244</f>
        <v>30031205.966616005</v>
      </c>
      <c r="CE189" s="424">
        <f>AM244</f>
        <v>2484448000</v>
      </c>
      <c r="CF189" s="424">
        <f>AN244</f>
        <v>2800369000</v>
      </c>
      <c r="CG189" s="424">
        <f>AO244</f>
        <v>2973090000</v>
      </c>
      <c r="CH189" s="424">
        <f>AP244</f>
        <v>3156464000</v>
      </c>
      <c r="CI189" s="424">
        <f>AS244</f>
        <v>3351147000</v>
      </c>
      <c r="CJ189" s="42">
        <v>2</v>
      </c>
      <c r="CK189" s="418">
        <f t="shared" si="315"/>
        <v>3318611324.1202307</v>
      </c>
      <c r="CL189" s="42">
        <f t="shared" si="316"/>
        <v>3120879000</v>
      </c>
      <c r="CM189" s="42">
        <f t="shared" si="316"/>
        <v>3313368000</v>
      </c>
      <c r="CN189" s="43">
        <f t="shared" si="276"/>
        <v>46813185</v>
      </c>
      <c r="CO189" s="43">
        <f t="shared" si="277"/>
        <v>33133680</v>
      </c>
      <c r="CP189" s="43">
        <f t="shared" si="278"/>
        <v>73605625</v>
      </c>
      <c r="CQ189" s="43">
        <f t="shared" si="279"/>
        <v>65121208.333333336</v>
      </c>
      <c r="CR189" s="420">
        <f t="shared" si="280"/>
        <v>3517730000</v>
      </c>
    </row>
    <row r="190" spans="1:145">
      <c r="A190" s="3">
        <f t="shared" si="307"/>
        <v>151</v>
      </c>
      <c r="B190" s="249">
        <v>7</v>
      </c>
      <c r="C190" s="522"/>
      <c r="D190" s="250" t="s">
        <v>169</v>
      </c>
      <c r="E190" s="285">
        <v>15</v>
      </c>
      <c r="F190" s="252"/>
      <c r="G190" s="40" t="s">
        <v>64</v>
      </c>
      <c r="H190" s="253">
        <f t="shared" si="255"/>
        <v>101</v>
      </c>
      <c r="I190" s="253">
        <f t="shared" si="256"/>
        <v>90</v>
      </c>
      <c r="J190" s="254">
        <f t="shared" si="257"/>
        <v>27506142.120000001</v>
      </c>
      <c r="K190" s="254">
        <f t="shared" si="258"/>
        <v>1</v>
      </c>
      <c r="L190" s="255">
        <f t="shared" si="259"/>
        <v>1.06</v>
      </c>
      <c r="M190" s="256">
        <f t="shared" si="330"/>
        <v>1.02</v>
      </c>
      <c r="N190" s="257">
        <f t="shared" si="261"/>
        <v>24851779.771825496</v>
      </c>
      <c r="O190" s="257">
        <f t="shared" si="262"/>
        <v>28011926.525916401</v>
      </c>
      <c r="P190" s="257">
        <f t="shared" si="263"/>
        <v>29739640.860144004</v>
      </c>
      <c r="Q190" s="257">
        <f t="shared" si="264"/>
        <v>31573916.83403369</v>
      </c>
      <c r="R190" s="257">
        <f t="shared" si="308"/>
        <v>35468737.038663335</v>
      </c>
      <c r="S190" s="258">
        <f t="shared" si="265"/>
        <v>29739640.860144004</v>
      </c>
      <c r="T190" s="257">
        <f t="shared" si="265"/>
        <v>31573916.83403369</v>
      </c>
      <c r="U190" s="257">
        <f t="shared" si="266"/>
        <v>33521326.93634852</v>
      </c>
      <c r="V190" s="257">
        <f t="shared" si="309"/>
        <v>39851413.463910654</v>
      </c>
      <c r="W190" s="257"/>
      <c r="X190" s="257">
        <f t="shared" si="267"/>
        <v>2236660179.4642944</v>
      </c>
      <c r="Y190" s="257">
        <f t="shared" si="268"/>
        <v>2521073387.3324761</v>
      </c>
      <c r="Z190" s="257">
        <f t="shared" si="269"/>
        <v>2676567677.4129605</v>
      </c>
      <c r="AA190" s="258">
        <f t="shared" si="310"/>
        <v>2841652515.0630322</v>
      </c>
      <c r="AB190" s="258">
        <f t="shared" si="311"/>
        <v>3192186333.4797001</v>
      </c>
      <c r="AC190" s="258">
        <f t="shared" si="270"/>
        <v>2676567677.4129605</v>
      </c>
      <c r="AD190" s="257">
        <f t="shared" si="271"/>
        <v>2841652515.0630322</v>
      </c>
      <c r="AE190" s="257">
        <f t="shared" si="312"/>
        <v>3016919424.2713666</v>
      </c>
      <c r="AF190" s="257">
        <f t="shared" si="313"/>
        <v>3586627211.7519588</v>
      </c>
      <c r="AG190" s="257"/>
      <c r="AH190" s="32" t="str">
        <f t="shared" si="272"/>
        <v>BERTAHAP</v>
      </c>
      <c r="AI190" s="259">
        <f t="shared" si="273"/>
        <v>0</v>
      </c>
      <c r="AJ190" s="260">
        <v>2</v>
      </c>
      <c r="AK190" s="261"/>
      <c r="AL190" s="257" t="e">
        <f>IF(AK190&gt;#REF!,"LB","KR")</f>
        <v>#REF!</v>
      </c>
      <c r="AM190" s="51">
        <f t="shared" si="274"/>
        <v>2460327000</v>
      </c>
      <c r="AN190" s="51">
        <f t="shared" si="274"/>
        <v>2773181000</v>
      </c>
      <c r="AO190" s="51">
        <f t="shared" si="274"/>
        <v>2944225000</v>
      </c>
      <c r="AP190" s="418">
        <f t="shared" si="254"/>
        <v>3125818000</v>
      </c>
      <c r="AQ190" s="418">
        <f t="shared" si="275"/>
        <v>2944225000</v>
      </c>
      <c r="AR190" s="51">
        <f t="shared" si="275"/>
        <v>3125818000</v>
      </c>
      <c r="AS190" s="51">
        <f t="shared" si="275"/>
        <v>3318612000</v>
      </c>
      <c r="AT190" s="42"/>
      <c r="AU190" s="42"/>
      <c r="AV190" s="297">
        <f t="shared" si="314"/>
        <v>-1273534.3801559955</v>
      </c>
      <c r="AW190" s="297"/>
      <c r="AX190" s="297"/>
      <c r="AY190" s="297"/>
      <c r="AZ190" s="297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2"/>
      <c r="BR190" s="42"/>
      <c r="BS190" s="42"/>
      <c r="BT190" s="42"/>
      <c r="BU190" s="42"/>
      <c r="BV190" s="42"/>
      <c r="BW190" s="42"/>
      <c r="BX190" s="426">
        <v>45</v>
      </c>
      <c r="BY190" s="429" t="s">
        <v>168</v>
      </c>
      <c r="BZ190" s="424" t="str">
        <f>G262</f>
        <v>2BR-7</v>
      </c>
      <c r="CA190" s="425" t="str">
        <f>E262</f>
        <v>07</v>
      </c>
      <c r="CB190" s="424">
        <f>H262</f>
        <v>101</v>
      </c>
      <c r="CC190" s="424">
        <f>I262</f>
        <v>90</v>
      </c>
      <c r="CD190" s="424">
        <f>P262</f>
        <v>30031205.966616005</v>
      </c>
      <c r="CE190" s="424">
        <f t="shared" ref="CE190:CH191" si="332">AM262</f>
        <v>2484448000</v>
      </c>
      <c r="CF190" s="424">
        <f t="shared" si="332"/>
        <v>2800369000</v>
      </c>
      <c r="CG190" s="424">
        <f t="shared" si="332"/>
        <v>2973090000</v>
      </c>
      <c r="CH190" s="424">
        <f t="shared" si="332"/>
        <v>3156464000</v>
      </c>
      <c r="CI190" s="424">
        <f>AS262</f>
        <v>3351147000</v>
      </c>
      <c r="CJ190" s="42">
        <v>2</v>
      </c>
      <c r="CK190" s="418">
        <f t="shared" si="315"/>
        <v>3318611324.1202307</v>
      </c>
      <c r="CL190" s="42">
        <f t="shared" si="316"/>
        <v>3120879000</v>
      </c>
      <c r="CM190" s="42">
        <f t="shared" si="316"/>
        <v>3313368000</v>
      </c>
      <c r="CN190" s="43">
        <f t="shared" si="276"/>
        <v>46813185</v>
      </c>
      <c r="CO190" s="43">
        <f t="shared" si="277"/>
        <v>33133680</v>
      </c>
      <c r="CP190" s="43">
        <f t="shared" si="278"/>
        <v>73605625</v>
      </c>
      <c r="CQ190" s="43">
        <f t="shared" si="279"/>
        <v>65121208.333333336</v>
      </c>
      <c r="CR190" s="420">
        <f t="shared" si="280"/>
        <v>3517730000</v>
      </c>
    </row>
    <row r="191" spans="1:145">
      <c r="A191" s="3">
        <f t="shared" si="307"/>
        <v>152</v>
      </c>
      <c r="B191" s="249">
        <v>8</v>
      </c>
      <c r="C191" s="522"/>
      <c r="D191" s="250" t="s">
        <v>169</v>
      </c>
      <c r="E191" s="285">
        <v>17</v>
      </c>
      <c r="F191" s="252"/>
      <c r="G191" s="40" t="s">
        <v>67</v>
      </c>
      <c r="H191" s="253">
        <f t="shared" si="255"/>
        <v>85</v>
      </c>
      <c r="I191" s="253">
        <f t="shared" si="256"/>
        <v>74</v>
      </c>
      <c r="J191" s="254">
        <f t="shared" si="257"/>
        <v>27506142.120000001</v>
      </c>
      <c r="K191" s="254">
        <f t="shared" si="258"/>
        <v>1</v>
      </c>
      <c r="L191" s="255">
        <f t="shared" si="259"/>
        <v>1.06</v>
      </c>
      <c r="M191" s="256">
        <f t="shared" si="330"/>
        <v>1.02</v>
      </c>
      <c r="N191" s="257">
        <f t="shared" si="261"/>
        <v>24851779.771825496</v>
      </c>
      <c r="O191" s="257">
        <f t="shared" si="262"/>
        <v>28011926.525916401</v>
      </c>
      <c r="P191" s="257">
        <f t="shared" si="263"/>
        <v>29739640.860144004</v>
      </c>
      <c r="Q191" s="257">
        <f t="shared" si="264"/>
        <v>31573916.83403369</v>
      </c>
      <c r="R191" s="257">
        <f t="shared" si="308"/>
        <v>35468737.038663335</v>
      </c>
      <c r="S191" s="258">
        <f t="shared" si="265"/>
        <v>29739640.860144004</v>
      </c>
      <c r="T191" s="257">
        <f t="shared" si="265"/>
        <v>31573916.83403369</v>
      </c>
      <c r="U191" s="257">
        <f t="shared" si="266"/>
        <v>33521326.93634852</v>
      </c>
      <c r="V191" s="257">
        <f t="shared" si="309"/>
        <v>39851413.463910654</v>
      </c>
      <c r="W191" s="257"/>
      <c r="X191" s="257">
        <f t="shared" si="267"/>
        <v>1839031703.1150868</v>
      </c>
      <c r="Y191" s="257">
        <f t="shared" si="268"/>
        <v>2072882562.9178138</v>
      </c>
      <c r="Z191" s="257">
        <f t="shared" si="269"/>
        <v>2200733423.6506562</v>
      </c>
      <c r="AA191" s="258">
        <f t="shared" si="310"/>
        <v>2336469845.718493</v>
      </c>
      <c r="AB191" s="258">
        <f t="shared" si="311"/>
        <v>2624686540.8610868</v>
      </c>
      <c r="AC191" s="258">
        <f t="shared" si="270"/>
        <v>2200733423.6506562</v>
      </c>
      <c r="AD191" s="257">
        <f t="shared" si="271"/>
        <v>2336469845.718493</v>
      </c>
      <c r="AE191" s="257">
        <f t="shared" si="312"/>
        <v>2480578193.2897906</v>
      </c>
      <c r="AF191" s="257">
        <f t="shared" si="313"/>
        <v>2949004596.3293886</v>
      </c>
      <c r="AG191" s="257"/>
      <c r="AH191" s="32" t="str">
        <f t="shared" si="272"/>
        <v>BERTAHAP</v>
      </c>
      <c r="AI191" s="259">
        <f t="shared" si="273"/>
        <v>0</v>
      </c>
      <c r="AJ191" s="260">
        <v>2</v>
      </c>
      <c r="AK191" s="261"/>
      <c r="AL191" s="257" t="e">
        <f>IF(AK191&gt;#REF!,"LB","KR")</f>
        <v>#REF!</v>
      </c>
      <c r="AM191" s="51">
        <f t="shared" si="274"/>
        <v>2022935000</v>
      </c>
      <c r="AN191" s="51">
        <f t="shared" si="274"/>
        <v>2280171000</v>
      </c>
      <c r="AO191" s="51">
        <f t="shared" si="274"/>
        <v>2420807000</v>
      </c>
      <c r="AP191" s="418">
        <f t="shared" si="254"/>
        <v>2570117000</v>
      </c>
      <c r="AQ191" s="418">
        <f t="shared" si="275"/>
        <v>2420807000</v>
      </c>
      <c r="AR191" s="51">
        <f t="shared" si="275"/>
        <v>2570117000</v>
      </c>
      <c r="AS191" s="51">
        <f t="shared" si="275"/>
        <v>2728637000</v>
      </c>
      <c r="AT191" s="42"/>
      <c r="AU191" s="42"/>
      <c r="AV191" s="297">
        <f t="shared" si="314"/>
        <v>-1273534.3801559955</v>
      </c>
      <c r="AW191" s="297"/>
      <c r="AX191" s="297"/>
      <c r="AY191" s="297"/>
      <c r="AZ191" s="297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2"/>
      <c r="BR191" s="42"/>
      <c r="BS191" s="42"/>
      <c r="BT191" s="42"/>
      <c r="BU191" s="42"/>
      <c r="BV191" s="42"/>
      <c r="BW191" s="42"/>
      <c r="BX191" s="426"/>
      <c r="BY191" s="424"/>
      <c r="BZ191" s="424" t="str">
        <f>G263</f>
        <v>2BR-15</v>
      </c>
      <c r="CA191" s="425">
        <f>E263</f>
        <v>15</v>
      </c>
      <c r="CB191" s="424">
        <f>H263</f>
        <v>101</v>
      </c>
      <c r="CC191" s="424">
        <f>I263</f>
        <v>90</v>
      </c>
      <c r="CD191" s="424">
        <f>P263</f>
        <v>30031205.966616005</v>
      </c>
      <c r="CE191" s="424">
        <f t="shared" si="332"/>
        <v>2484448000</v>
      </c>
      <c r="CF191" s="424">
        <f t="shared" si="332"/>
        <v>2800369000</v>
      </c>
      <c r="CG191" s="424">
        <f t="shared" si="332"/>
        <v>2973090000</v>
      </c>
      <c r="CH191" s="424">
        <f t="shared" si="332"/>
        <v>3156464000</v>
      </c>
      <c r="CI191" s="424">
        <f>AS263</f>
        <v>3351147000</v>
      </c>
      <c r="CJ191" s="42"/>
      <c r="CK191" s="418">
        <f t="shared" si="315"/>
        <v>2728635954.0171294</v>
      </c>
      <c r="CL191" s="42">
        <f t="shared" si="316"/>
        <v>2566056000</v>
      </c>
      <c r="CM191" s="42">
        <f t="shared" si="316"/>
        <v>2724325000</v>
      </c>
      <c r="CN191" s="43">
        <f t="shared" si="276"/>
        <v>38490840</v>
      </c>
      <c r="CO191" s="43">
        <f t="shared" si="277"/>
        <v>27243250</v>
      </c>
      <c r="CP191" s="43">
        <f t="shared" si="278"/>
        <v>60520175</v>
      </c>
      <c r="CQ191" s="43">
        <f t="shared" si="279"/>
        <v>53544104.166666664</v>
      </c>
      <c r="CR191" s="420">
        <f t="shared" si="280"/>
        <v>2892356000</v>
      </c>
    </row>
    <row r="192" spans="1:145">
      <c r="A192" s="3">
        <f t="shared" si="307"/>
        <v>153</v>
      </c>
      <c r="B192" s="249">
        <v>1</v>
      </c>
      <c r="C192" s="522"/>
      <c r="D192" s="250" t="s">
        <v>173</v>
      </c>
      <c r="E192" s="251" t="s">
        <v>19</v>
      </c>
      <c r="F192" s="252"/>
      <c r="G192" s="40" t="s">
        <v>72</v>
      </c>
      <c r="H192" s="253">
        <f t="shared" si="255"/>
        <v>175</v>
      </c>
      <c r="I192" s="253">
        <f t="shared" si="256"/>
        <v>156</v>
      </c>
      <c r="J192" s="254">
        <f t="shared" si="257"/>
        <v>27506142.120000001</v>
      </c>
      <c r="K192" s="254">
        <f t="shared" si="258"/>
        <v>5</v>
      </c>
      <c r="L192" s="255">
        <f t="shared" si="259"/>
        <v>1.08</v>
      </c>
      <c r="M192" s="305">
        <f t="shared" ref="M192:M201" si="333">SUMIF($AS$4:$AS$22,E192,$BN$4:$BN$22)</f>
        <v>1.03</v>
      </c>
      <c r="N192" s="257">
        <f t="shared" si="261"/>
        <v>25568923.250257753</v>
      </c>
      <c r="O192" s="257">
        <f t="shared" si="262"/>
        <v>28820261.808573257</v>
      </c>
      <c r="P192" s="257">
        <f t="shared" si="263"/>
        <v>30597832.494288005</v>
      </c>
      <c r="Q192" s="257">
        <f t="shared" si="264"/>
        <v>32485039.850332111</v>
      </c>
      <c r="R192" s="257">
        <f t="shared" si="308"/>
        <v>36492252.202931091</v>
      </c>
      <c r="S192" s="258">
        <f t="shared" si="265"/>
        <v>30597832.494288005</v>
      </c>
      <c r="T192" s="257">
        <f t="shared" si="265"/>
        <v>32485039.850332111</v>
      </c>
      <c r="U192" s="257">
        <f t="shared" si="266"/>
        <v>34488646.026631609</v>
      </c>
      <c r="V192" s="257">
        <f t="shared" si="309"/>
        <v>41001398.758096755</v>
      </c>
      <c r="W192" s="257"/>
      <c r="X192" s="257">
        <f t="shared" si="267"/>
        <v>3988752027.0402093</v>
      </c>
      <c r="Y192" s="257">
        <f t="shared" si="268"/>
        <v>4495960842.1374283</v>
      </c>
      <c r="Z192" s="257">
        <f t="shared" si="269"/>
        <v>4773261869.1089287</v>
      </c>
      <c r="AA192" s="258">
        <f t="shared" si="310"/>
        <v>5067666216.6518097</v>
      </c>
      <c r="AB192" s="258">
        <f t="shared" si="311"/>
        <v>5692791343.6572504</v>
      </c>
      <c r="AC192" s="258">
        <f t="shared" si="270"/>
        <v>4773261869.1089287</v>
      </c>
      <c r="AD192" s="257">
        <f t="shared" si="271"/>
        <v>5067666216.6518097</v>
      </c>
      <c r="AE192" s="257">
        <f t="shared" si="312"/>
        <v>5380228780.1545305</v>
      </c>
      <c r="AF192" s="257">
        <f t="shared" si="313"/>
        <v>6396218206.2630939</v>
      </c>
      <c r="AG192" s="257"/>
      <c r="AH192" s="32" t="str">
        <f t="shared" si="272"/>
        <v>BERTAHAP</v>
      </c>
      <c r="AI192" s="259">
        <f t="shared" si="273"/>
        <v>0</v>
      </c>
      <c r="AJ192" s="260">
        <v>2</v>
      </c>
      <c r="AK192" s="261"/>
      <c r="AL192" s="257" t="e">
        <f>IF(AK192&gt;#REF!,"LB","KR")</f>
        <v>#REF!</v>
      </c>
      <c r="AM192" s="51">
        <f t="shared" si="274"/>
        <v>4387628000</v>
      </c>
      <c r="AN192" s="51">
        <f t="shared" si="274"/>
        <v>4945557000</v>
      </c>
      <c r="AO192" s="51">
        <f t="shared" si="274"/>
        <v>5250589000</v>
      </c>
      <c r="AP192" s="418">
        <f t="shared" si="254"/>
        <v>5574433000</v>
      </c>
      <c r="AQ192" s="418">
        <f t="shared" si="275"/>
        <v>5250589000</v>
      </c>
      <c r="AR192" s="51">
        <f t="shared" si="275"/>
        <v>5574433000</v>
      </c>
      <c r="AS192" s="51">
        <f t="shared" si="275"/>
        <v>5918252000</v>
      </c>
      <c r="AT192" s="42"/>
      <c r="AU192" s="42"/>
      <c r="AV192" s="297">
        <f t="shared" si="314"/>
        <v>-415342.74601199478</v>
      </c>
      <c r="AW192" s="297"/>
      <c r="AX192" s="297"/>
      <c r="AY192" s="297"/>
      <c r="AZ192" s="297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/>
      <c r="BW192" s="42"/>
      <c r="BX192" s="426">
        <v>46</v>
      </c>
      <c r="BY192" s="424" t="s">
        <v>174</v>
      </c>
      <c r="BZ192" s="424" t="str">
        <f>G239</f>
        <v>3BR-1</v>
      </c>
      <c r="CA192" s="425" t="str">
        <f>E239</f>
        <v>01</v>
      </c>
      <c r="CB192" s="424">
        <f>H239</f>
        <v>175</v>
      </c>
      <c r="CC192" s="424">
        <f>I239</f>
        <v>156</v>
      </c>
      <c r="CD192" s="424">
        <f>P239</f>
        <v>30597832.494288005</v>
      </c>
      <c r="CE192" s="424">
        <f>AM239</f>
        <v>4387628000</v>
      </c>
      <c r="CF192" s="424">
        <f>AN239</f>
        <v>4945557000</v>
      </c>
      <c r="CG192" s="424">
        <f>AO239</f>
        <v>5250589000</v>
      </c>
      <c r="CH192" s="424">
        <f>AP239</f>
        <v>5574433000</v>
      </c>
      <c r="CI192" s="424">
        <f>AS239</f>
        <v>5918252000</v>
      </c>
      <c r="CJ192" s="42">
        <v>2</v>
      </c>
      <c r="CK192" s="418">
        <f t="shared" si="315"/>
        <v>5918251311.9284325</v>
      </c>
      <c r="CL192" s="42">
        <f t="shared" si="316"/>
        <v>5565625000</v>
      </c>
      <c r="CM192" s="42">
        <f t="shared" si="316"/>
        <v>5908899000</v>
      </c>
      <c r="CN192" s="43">
        <f t="shared" si="276"/>
        <v>83484375</v>
      </c>
      <c r="CO192" s="43">
        <f t="shared" si="277"/>
        <v>59088990</v>
      </c>
      <c r="CP192" s="43">
        <f t="shared" si="278"/>
        <v>131264725</v>
      </c>
      <c r="CQ192" s="43">
        <f t="shared" si="279"/>
        <v>116134020.83333333</v>
      </c>
      <c r="CR192" s="420">
        <f t="shared" si="280"/>
        <v>6273347000</v>
      </c>
    </row>
    <row r="193" spans="1:99">
      <c r="A193" s="3">
        <f t="shared" si="307"/>
        <v>154</v>
      </c>
      <c r="B193" s="249">
        <v>2</v>
      </c>
      <c r="C193" s="522"/>
      <c r="D193" s="250" t="s">
        <v>173</v>
      </c>
      <c r="E193" s="251" t="s">
        <v>29</v>
      </c>
      <c r="F193" s="252"/>
      <c r="G193" s="40" t="s">
        <v>74</v>
      </c>
      <c r="H193" s="253">
        <f t="shared" si="255"/>
        <v>85</v>
      </c>
      <c r="I193" s="253">
        <f t="shared" si="256"/>
        <v>74</v>
      </c>
      <c r="J193" s="254">
        <f t="shared" si="257"/>
        <v>27506142.120000001</v>
      </c>
      <c r="K193" s="254">
        <f t="shared" si="258"/>
        <v>1</v>
      </c>
      <c r="L193" s="255">
        <f t="shared" si="259"/>
        <v>1.06</v>
      </c>
      <c r="M193" s="305">
        <f t="shared" si="333"/>
        <v>1.03</v>
      </c>
      <c r="N193" s="257">
        <f t="shared" si="261"/>
        <v>25095424.671549276</v>
      </c>
      <c r="O193" s="257">
        <f t="shared" si="262"/>
        <v>28286553.256562643</v>
      </c>
      <c r="P193" s="257">
        <f t="shared" si="263"/>
        <v>30031205.966616005</v>
      </c>
      <c r="Q193" s="257">
        <f t="shared" si="264"/>
        <v>31883465.038288925</v>
      </c>
      <c r="R193" s="257">
        <f t="shared" si="308"/>
        <v>35816469.754728667</v>
      </c>
      <c r="S193" s="258">
        <f t="shared" si="265"/>
        <v>30031205.966616005</v>
      </c>
      <c r="T193" s="257">
        <f t="shared" si="265"/>
        <v>31883465.038288925</v>
      </c>
      <c r="U193" s="257">
        <f t="shared" si="266"/>
        <v>33849967.396508798</v>
      </c>
      <c r="V193" s="257">
        <f t="shared" si="309"/>
        <v>40242113.595909774</v>
      </c>
      <c r="W193" s="257"/>
      <c r="X193" s="257">
        <f t="shared" si="267"/>
        <v>1857061425.6946464</v>
      </c>
      <c r="Y193" s="257">
        <f t="shared" si="268"/>
        <v>2093204940.9856355</v>
      </c>
      <c r="Z193" s="257">
        <f t="shared" si="269"/>
        <v>2222309241.5295844</v>
      </c>
      <c r="AA193" s="258">
        <f t="shared" si="310"/>
        <v>2359376412.8333802</v>
      </c>
      <c r="AB193" s="258">
        <f t="shared" si="311"/>
        <v>2650418761.8499212</v>
      </c>
      <c r="AC193" s="258">
        <f t="shared" si="270"/>
        <v>2222309241.5295844</v>
      </c>
      <c r="AD193" s="257">
        <f t="shared" si="271"/>
        <v>2359376412.8333802</v>
      </c>
      <c r="AE193" s="257">
        <f t="shared" si="312"/>
        <v>2504897587.341651</v>
      </c>
      <c r="AF193" s="257">
        <f t="shared" si="313"/>
        <v>2977916406.0973234</v>
      </c>
      <c r="AG193" s="257"/>
      <c r="AH193" s="32" t="str">
        <f t="shared" si="272"/>
        <v>BERTAHAP</v>
      </c>
      <c r="AI193" s="259">
        <f t="shared" si="273"/>
        <v>0</v>
      </c>
      <c r="AJ193" s="260">
        <v>2</v>
      </c>
      <c r="AK193" s="261"/>
      <c r="AL193" s="257" t="e">
        <f>IF(AK193&gt;#REF!,"LB","KR")</f>
        <v>#REF!</v>
      </c>
      <c r="AM193" s="51">
        <f t="shared" si="274"/>
        <v>2042768000</v>
      </c>
      <c r="AN193" s="51">
        <f t="shared" si="274"/>
        <v>2302526000</v>
      </c>
      <c r="AO193" s="51">
        <f t="shared" si="274"/>
        <v>2444541000</v>
      </c>
      <c r="AP193" s="418">
        <f t="shared" si="254"/>
        <v>2595315000</v>
      </c>
      <c r="AQ193" s="418">
        <f t="shared" si="275"/>
        <v>2444541000</v>
      </c>
      <c r="AR193" s="51">
        <f t="shared" si="275"/>
        <v>2595315000</v>
      </c>
      <c r="AS193" s="51">
        <f t="shared" si="275"/>
        <v>2755388000</v>
      </c>
      <c r="AT193" s="42"/>
      <c r="AU193" s="42"/>
      <c r="AV193" s="297">
        <f t="shared" si="314"/>
        <v>-981969.27368399501</v>
      </c>
      <c r="AW193" s="297"/>
      <c r="AX193" s="297"/>
      <c r="AY193" s="297"/>
      <c r="AZ193" s="297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2"/>
      <c r="BR193" s="42"/>
      <c r="BS193" s="42"/>
      <c r="BT193" s="42"/>
      <c r="BU193" s="42"/>
      <c r="BV193" s="42"/>
      <c r="BW193" s="42"/>
      <c r="BX193" s="426">
        <v>47</v>
      </c>
      <c r="BY193" s="424" t="s">
        <v>175</v>
      </c>
      <c r="BZ193" s="424" t="str">
        <f>G267</f>
        <v>3BR-1</v>
      </c>
      <c r="CA193" s="425" t="str">
        <f>E267</f>
        <v>01</v>
      </c>
      <c r="CB193" s="424">
        <f t="shared" ref="CB193:CC195" si="334">H267</f>
        <v>175</v>
      </c>
      <c r="CC193" s="424">
        <f t="shared" si="334"/>
        <v>156</v>
      </c>
      <c r="CD193" s="424">
        <f>P267</f>
        <v>30152232.991944</v>
      </c>
      <c r="CE193" s="424">
        <f t="shared" ref="CE193:CH195" si="335">AM267</f>
        <v>4323730000</v>
      </c>
      <c r="CF193" s="424">
        <f t="shared" si="335"/>
        <v>4873535000</v>
      </c>
      <c r="CG193" s="424">
        <f t="shared" si="335"/>
        <v>5174124000</v>
      </c>
      <c r="CH193" s="424">
        <f t="shared" si="335"/>
        <v>5493252000</v>
      </c>
      <c r="CI193" s="424">
        <f>AS267</f>
        <v>5832064000</v>
      </c>
      <c r="CJ193" s="42">
        <v>5</v>
      </c>
      <c r="CK193" s="418">
        <f t="shared" si="315"/>
        <v>2755388109.1794519</v>
      </c>
      <c r="CL193" s="42">
        <f t="shared" si="316"/>
        <v>2591214000</v>
      </c>
      <c r="CM193" s="42">
        <f t="shared" si="316"/>
        <v>2751034000</v>
      </c>
      <c r="CN193" s="43">
        <f t="shared" si="276"/>
        <v>38868210</v>
      </c>
      <c r="CO193" s="43">
        <f t="shared" si="277"/>
        <v>27510340</v>
      </c>
      <c r="CP193" s="43">
        <f t="shared" si="278"/>
        <v>61113525</v>
      </c>
      <c r="CQ193" s="43">
        <f t="shared" si="279"/>
        <v>54069062.5</v>
      </c>
      <c r="CR193" s="420">
        <f t="shared" si="280"/>
        <v>2920712000</v>
      </c>
    </row>
    <row r="194" spans="1:99">
      <c r="A194" s="3">
        <f t="shared" si="307"/>
        <v>155</v>
      </c>
      <c r="B194" s="249">
        <v>3</v>
      </c>
      <c r="C194" s="522"/>
      <c r="D194" s="250" t="s">
        <v>173</v>
      </c>
      <c r="E194" s="251" t="s">
        <v>32</v>
      </c>
      <c r="F194" s="252"/>
      <c r="G194" s="40" t="s">
        <v>56</v>
      </c>
      <c r="H194" s="253">
        <f t="shared" si="255"/>
        <v>85</v>
      </c>
      <c r="I194" s="253">
        <f t="shared" si="256"/>
        <v>74</v>
      </c>
      <c r="J194" s="254">
        <f t="shared" si="257"/>
        <v>27506142.120000001</v>
      </c>
      <c r="K194" s="254">
        <f t="shared" si="258"/>
        <v>1</v>
      </c>
      <c r="L194" s="255">
        <f t="shared" si="259"/>
        <v>1.06</v>
      </c>
      <c r="M194" s="305">
        <f t="shared" si="333"/>
        <v>1.03</v>
      </c>
      <c r="N194" s="257">
        <f t="shared" si="261"/>
        <v>25095424.671549276</v>
      </c>
      <c r="O194" s="257">
        <f t="shared" si="262"/>
        <v>28286553.256562643</v>
      </c>
      <c r="P194" s="257">
        <f t="shared" si="263"/>
        <v>30031205.966616005</v>
      </c>
      <c r="Q194" s="257">
        <f t="shared" si="264"/>
        <v>31883465.038288925</v>
      </c>
      <c r="R194" s="257">
        <f t="shared" si="308"/>
        <v>35816469.754728667</v>
      </c>
      <c r="S194" s="258">
        <f t="shared" si="265"/>
        <v>30031205.966616005</v>
      </c>
      <c r="T194" s="257">
        <f t="shared" si="265"/>
        <v>31883465.038288925</v>
      </c>
      <c r="U194" s="257">
        <f t="shared" si="266"/>
        <v>33849967.396508798</v>
      </c>
      <c r="V194" s="257">
        <f t="shared" si="309"/>
        <v>40242113.595909774</v>
      </c>
      <c r="W194" s="257"/>
      <c r="X194" s="257">
        <f t="shared" si="267"/>
        <v>1857061425.6946464</v>
      </c>
      <c r="Y194" s="257">
        <f t="shared" si="268"/>
        <v>2093204940.9856355</v>
      </c>
      <c r="Z194" s="257">
        <f t="shared" si="269"/>
        <v>2222309241.5295844</v>
      </c>
      <c r="AA194" s="258">
        <f t="shared" si="310"/>
        <v>2359376412.8333802</v>
      </c>
      <c r="AB194" s="258">
        <f t="shared" si="311"/>
        <v>2650418761.8499212</v>
      </c>
      <c r="AC194" s="258">
        <f t="shared" si="270"/>
        <v>2222309241.5295844</v>
      </c>
      <c r="AD194" s="257">
        <f t="shared" si="271"/>
        <v>2359376412.8333802</v>
      </c>
      <c r="AE194" s="257">
        <f t="shared" si="312"/>
        <v>2504897587.341651</v>
      </c>
      <c r="AF194" s="257">
        <f t="shared" si="313"/>
        <v>2977916406.0973234</v>
      </c>
      <c r="AG194" s="257"/>
      <c r="AH194" s="32" t="str">
        <f t="shared" si="272"/>
        <v>BERTAHAP</v>
      </c>
      <c r="AI194" s="259">
        <f t="shared" si="273"/>
        <v>0</v>
      </c>
      <c r="AJ194" s="260">
        <v>2</v>
      </c>
      <c r="AK194" s="261"/>
      <c r="AL194" s="257" t="e">
        <f>IF(AK194&gt;#REF!,"LB","KR")</f>
        <v>#REF!</v>
      </c>
      <c r="AM194" s="51">
        <f t="shared" si="274"/>
        <v>2042768000</v>
      </c>
      <c r="AN194" s="51">
        <f t="shared" si="274"/>
        <v>2302526000</v>
      </c>
      <c r="AO194" s="51">
        <f t="shared" si="274"/>
        <v>2444541000</v>
      </c>
      <c r="AP194" s="418">
        <f t="shared" si="254"/>
        <v>2595315000</v>
      </c>
      <c r="AQ194" s="418">
        <f t="shared" si="275"/>
        <v>2444541000</v>
      </c>
      <c r="AR194" s="51">
        <f t="shared" si="275"/>
        <v>2595315000</v>
      </c>
      <c r="AS194" s="51">
        <f t="shared" si="275"/>
        <v>2755388000</v>
      </c>
      <c r="AT194" s="42"/>
      <c r="AU194" s="42"/>
      <c r="AV194" s="297">
        <f t="shared" si="314"/>
        <v>-981969.27368399501</v>
      </c>
      <c r="AW194" s="297"/>
      <c r="AX194" s="297"/>
      <c r="AY194" s="297"/>
      <c r="AZ194" s="297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"/>
      <c r="BX194" s="426">
        <v>48</v>
      </c>
      <c r="BY194" s="424" t="s">
        <v>176</v>
      </c>
      <c r="BZ194" s="424" t="str">
        <f>G268</f>
        <v>2BR-3</v>
      </c>
      <c r="CA194" s="425" t="str">
        <f>E268</f>
        <v>03</v>
      </c>
      <c r="CB194" s="424">
        <f t="shared" si="334"/>
        <v>85</v>
      </c>
      <c r="CC194" s="424">
        <f t="shared" si="334"/>
        <v>74</v>
      </c>
      <c r="CD194" s="424">
        <f>P268</f>
        <v>29593858.306908</v>
      </c>
      <c r="CE194" s="424">
        <f t="shared" si="335"/>
        <v>2013019000</v>
      </c>
      <c r="CF194" s="424">
        <f t="shared" si="335"/>
        <v>2268994000</v>
      </c>
      <c r="CG194" s="424">
        <f t="shared" si="335"/>
        <v>2408941000</v>
      </c>
      <c r="CH194" s="424">
        <f t="shared" si="335"/>
        <v>2557519000</v>
      </c>
      <c r="CI194" s="424">
        <f>AS268</f>
        <v>2715261000</v>
      </c>
      <c r="CJ194" s="42">
        <v>8</v>
      </c>
      <c r="CK194" s="418">
        <f t="shared" si="315"/>
        <v>2755388109.1794519</v>
      </c>
      <c r="CL194" s="42">
        <f t="shared" si="316"/>
        <v>2591214000</v>
      </c>
      <c r="CM194" s="42">
        <f t="shared" si="316"/>
        <v>2751034000</v>
      </c>
      <c r="CN194" s="43">
        <f t="shared" si="276"/>
        <v>38868210</v>
      </c>
      <c r="CO194" s="43">
        <f t="shared" si="277"/>
        <v>27510340</v>
      </c>
      <c r="CP194" s="43">
        <f t="shared" si="278"/>
        <v>61113525</v>
      </c>
      <c r="CQ194" s="43">
        <f t="shared" si="279"/>
        <v>54069062.5</v>
      </c>
      <c r="CR194" s="420">
        <f t="shared" si="280"/>
        <v>2920712000</v>
      </c>
    </row>
    <row r="195" spans="1:99">
      <c r="A195" s="3">
        <f t="shared" si="307"/>
        <v>156</v>
      </c>
      <c r="B195" s="249">
        <v>4</v>
      </c>
      <c r="C195" s="522"/>
      <c r="D195" s="250" t="s">
        <v>173</v>
      </c>
      <c r="E195" s="251" t="s">
        <v>38</v>
      </c>
      <c r="F195" s="252"/>
      <c r="G195" s="40" t="s">
        <v>58</v>
      </c>
      <c r="H195" s="253">
        <f t="shared" si="255"/>
        <v>101</v>
      </c>
      <c r="I195" s="253">
        <f t="shared" si="256"/>
        <v>90</v>
      </c>
      <c r="J195" s="254">
        <f t="shared" si="257"/>
        <v>27506142.120000001</v>
      </c>
      <c r="K195" s="254">
        <f t="shared" si="258"/>
        <v>1</v>
      </c>
      <c r="L195" s="255">
        <f t="shared" si="259"/>
        <v>1.06</v>
      </c>
      <c r="M195" s="305">
        <f t="shared" si="333"/>
        <v>1.03</v>
      </c>
      <c r="N195" s="257">
        <f t="shared" si="261"/>
        <v>25095424.671549276</v>
      </c>
      <c r="O195" s="257">
        <f t="shared" si="262"/>
        <v>28286553.256562643</v>
      </c>
      <c r="P195" s="257">
        <f t="shared" si="263"/>
        <v>30031205.966616005</v>
      </c>
      <c r="Q195" s="257">
        <f t="shared" si="264"/>
        <v>31883465.038288925</v>
      </c>
      <c r="R195" s="257">
        <f t="shared" si="308"/>
        <v>35816469.754728667</v>
      </c>
      <c r="S195" s="258">
        <f t="shared" si="265"/>
        <v>30031205.966616005</v>
      </c>
      <c r="T195" s="257">
        <f t="shared" si="265"/>
        <v>31883465.038288925</v>
      </c>
      <c r="U195" s="257">
        <f t="shared" si="266"/>
        <v>33849967.396508798</v>
      </c>
      <c r="V195" s="257">
        <f t="shared" si="309"/>
        <v>40242113.595909774</v>
      </c>
      <c r="W195" s="257"/>
      <c r="X195" s="257">
        <f t="shared" si="267"/>
        <v>2258588220.439435</v>
      </c>
      <c r="Y195" s="257">
        <f t="shared" si="268"/>
        <v>2545789793.0906377</v>
      </c>
      <c r="Z195" s="257">
        <f t="shared" si="269"/>
        <v>2702808536.9954405</v>
      </c>
      <c r="AA195" s="258">
        <f t="shared" si="310"/>
        <v>2869511853.4460034</v>
      </c>
      <c r="AB195" s="258">
        <f t="shared" si="311"/>
        <v>3223482277.92558</v>
      </c>
      <c r="AC195" s="258">
        <f t="shared" si="270"/>
        <v>2702808536.9954405</v>
      </c>
      <c r="AD195" s="257">
        <f t="shared" si="271"/>
        <v>2869511853.4460034</v>
      </c>
      <c r="AE195" s="257">
        <f t="shared" si="312"/>
        <v>3046497065.685792</v>
      </c>
      <c r="AF195" s="257">
        <f t="shared" si="313"/>
        <v>3621790223.6318798</v>
      </c>
      <c r="AG195" s="257"/>
      <c r="AH195" s="32" t="str">
        <f t="shared" si="272"/>
        <v>BERTAHAP</v>
      </c>
      <c r="AI195" s="259">
        <f t="shared" si="273"/>
        <v>0</v>
      </c>
      <c r="AJ195" s="260">
        <v>2</v>
      </c>
      <c r="AK195" s="261"/>
      <c r="AL195" s="257" t="e">
        <f>IF(AK195&gt;#REF!,"LB","KR")</f>
        <v>#REF!</v>
      </c>
      <c r="AM195" s="51">
        <f t="shared" si="274"/>
        <v>2484448000</v>
      </c>
      <c r="AN195" s="51">
        <f t="shared" si="274"/>
        <v>2800369000</v>
      </c>
      <c r="AO195" s="51">
        <f t="shared" si="274"/>
        <v>2973090000</v>
      </c>
      <c r="AP195" s="418">
        <f t="shared" si="254"/>
        <v>3156464000</v>
      </c>
      <c r="AQ195" s="418">
        <f t="shared" si="275"/>
        <v>2973090000</v>
      </c>
      <c r="AR195" s="51">
        <f t="shared" si="275"/>
        <v>3156464000</v>
      </c>
      <c r="AS195" s="51">
        <f t="shared" si="275"/>
        <v>3351147000</v>
      </c>
      <c r="AT195" s="42"/>
      <c r="AU195" s="42"/>
      <c r="AV195" s="297">
        <f t="shared" si="314"/>
        <v>-981969.27368399501</v>
      </c>
      <c r="AW195" s="297"/>
      <c r="AX195" s="297"/>
      <c r="AY195" s="297"/>
      <c r="AZ195" s="297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2"/>
      <c r="BR195" s="42"/>
      <c r="BS195" s="42"/>
      <c r="BT195" s="42"/>
      <c r="BU195" s="42"/>
      <c r="BV195" s="42"/>
      <c r="BW195" s="42"/>
      <c r="BX195" s="426"/>
      <c r="BY195" s="424"/>
      <c r="BZ195" s="424" t="str">
        <f>G269</f>
        <v>2BR-5</v>
      </c>
      <c r="CA195" s="425" t="str">
        <f>E269</f>
        <v>05</v>
      </c>
      <c r="CB195" s="424">
        <f t="shared" si="334"/>
        <v>85</v>
      </c>
      <c r="CC195" s="424">
        <f t="shared" si="334"/>
        <v>74</v>
      </c>
      <c r="CD195" s="424">
        <f>P269</f>
        <v>29593858.306908</v>
      </c>
      <c r="CE195" s="424">
        <f t="shared" si="335"/>
        <v>2013019000</v>
      </c>
      <c r="CF195" s="424">
        <f t="shared" si="335"/>
        <v>2268994000</v>
      </c>
      <c r="CG195" s="424">
        <f t="shared" si="335"/>
        <v>2408941000</v>
      </c>
      <c r="CH195" s="424">
        <f t="shared" si="335"/>
        <v>2557519000</v>
      </c>
      <c r="CI195" s="424">
        <f>AS269</f>
        <v>2715261000</v>
      </c>
      <c r="CJ195" s="42"/>
      <c r="CK195" s="418">
        <f t="shared" si="315"/>
        <v>3351147499.495441</v>
      </c>
      <c r="CL195" s="42">
        <f t="shared" si="316"/>
        <v>3151476000</v>
      </c>
      <c r="CM195" s="42">
        <f t="shared" si="316"/>
        <v>3345852000</v>
      </c>
      <c r="CN195" s="43">
        <f t="shared" si="276"/>
        <v>47272140</v>
      </c>
      <c r="CO195" s="43">
        <f t="shared" si="277"/>
        <v>33458520</v>
      </c>
      <c r="CP195" s="43">
        <f t="shared" si="278"/>
        <v>74327250</v>
      </c>
      <c r="CQ195" s="43">
        <f t="shared" si="279"/>
        <v>65759666.666666664</v>
      </c>
      <c r="CR195" s="420">
        <f t="shared" si="280"/>
        <v>3552217000</v>
      </c>
    </row>
    <row r="196" spans="1:99">
      <c r="A196" s="3">
        <f t="shared" si="307"/>
        <v>157</v>
      </c>
      <c r="B196" s="249">
        <v>5</v>
      </c>
      <c r="C196" s="522"/>
      <c r="D196" s="250" t="s">
        <v>173</v>
      </c>
      <c r="E196" s="251" t="s">
        <v>44</v>
      </c>
      <c r="F196" s="252"/>
      <c r="G196" s="40" t="s">
        <v>60</v>
      </c>
      <c r="H196" s="253">
        <f t="shared" si="255"/>
        <v>101</v>
      </c>
      <c r="I196" s="253">
        <f t="shared" si="256"/>
        <v>90</v>
      </c>
      <c r="J196" s="254">
        <f t="shared" si="257"/>
        <v>27506142.120000001</v>
      </c>
      <c r="K196" s="254">
        <f t="shared" si="258"/>
        <v>1</v>
      </c>
      <c r="L196" s="255">
        <f t="shared" si="259"/>
        <v>1.06</v>
      </c>
      <c r="M196" s="305">
        <f t="shared" si="333"/>
        <v>1.03</v>
      </c>
      <c r="N196" s="257">
        <f t="shared" si="261"/>
        <v>25095424.671549276</v>
      </c>
      <c r="O196" s="257">
        <f t="shared" si="262"/>
        <v>28286553.256562643</v>
      </c>
      <c r="P196" s="257">
        <f t="shared" si="263"/>
        <v>30031205.966616005</v>
      </c>
      <c r="Q196" s="257">
        <f t="shared" si="264"/>
        <v>31883465.038288925</v>
      </c>
      <c r="R196" s="257">
        <f t="shared" si="308"/>
        <v>35816469.754728667</v>
      </c>
      <c r="S196" s="258">
        <f t="shared" si="265"/>
        <v>30031205.966616005</v>
      </c>
      <c r="T196" s="257">
        <f t="shared" si="265"/>
        <v>31883465.038288925</v>
      </c>
      <c r="U196" s="257">
        <f t="shared" si="266"/>
        <v>33849967.396508798</v>
      </c>
      <c r="V196" s="257">
        <f t="shared" si="309"/>
        <v>40242113.595909774</v>
      </c>
      <c r="W196" s="257"/>
      <c r="X196" s="257">
        <f t="shared" si="267"/>
        <v>2258588220.439435</v>
      </c>
      <c r="Y196" s="257">
        <f t="shared" si="268"/>
        <v>2545789793.0906377</v>
      </c>
      <c r="Z196" s="257">
        <f t="shared" si="269"/>
        <v>2702808536.9954405</v>
      </c>
      <c r="AA196" s="258">
        <f t="shared" si="310"/>
        <v>2869511853.4460034</v>
      </c>
      <c r="AB196" s="258">
        <f t="shared" si="311"/>
        <v>3223482277.92558</v>
      </c>
      <c r="AC196" s="258">
        <f t="shared" si="270"/>
        <v>2702808536.9954405</v>
      </c>
      <c r="AD196" s="257">
        <f t="shared" si="271"/>
        <v>2869511853.4460034</v>
      </c>
      <c r="AE196" s="257">
        <f t="shared" si="312"/>
        <v>3046497065.685792</v>
      </c>
      <c r="AF196" s="257">
        <f t="shared" si="313"/>
        <v>3621790223.6318798</v>
      </c>
      <c r="AG196" s="257"/>
      <c r="AH196" s="32" t="str">
        <f t="shared" si="272"/>
        <v>BERTAHAP</v>
      </c>
      <c r="AI196" s="259">
        <f t="shared" si="273"/>
        <v>0</v>
      </c>
      <c r="AJ196" s="260">
        <v>2</v>
      </c>
      <c r="AK196" s="261"/>
      <c r="AL196" s="257" t="e">
        <f>IF(AK196&gt;#REF!,"LB","KR")</f>
        <v>#REF!</v>
      </c>
      <c r="AM196" s="51">
        <f t="shared" si="274"/>
        <v>2484448000</v>
      </c>
      <c r="AN196" s="51">
        <f t="shared" si="274"/>
        <v>2800369000</v>
      </c>
      <c r="AO196" s="51">
        <f t="shared" si="274"/>
        <v>2973090000</v>
      </c>
      <c r="AP196" s="418">
        <f t="shared" si="254"/>
        <v>3156464000</v>
      </c>
      <c r="AQ196" s="418">
        <f t="shared" si="275"/>
        <v>2973090000</v>
      </c>
      <c r="AR196" s="51">
        <f t="shared" si="275"/>
        <v>3156464000</v>
      </c>
      <c r="AS196" s="51">
        <f t="shared" si="275"/>
        <v>3351147000</v>
      </c>
      <c r="AT196" s="42"/>
      <c r="AU196" s="42"/>
      <c r="AV196" s="297">
        <f t="shared" si="314"/>
        <v>-981969.27368399501</v>
      </c>
      <c r="AW196" s="297"/>
      <c r="AX196" s="297"/>
      <c r="AY196" s="297"/>
      <c r="AZ196" s="297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2"/>
      <c r="BR196" s="42"/>
      <c r="BS196" s="42"/>
      <c r="BT196" s="42"/>
      <c r="BU196" s="42"/>
      <c r="BV196" s="42"/>
      <c r="BW196" s="42"/>
      <c r="BX196" s="426"/>
      <c r="BY196" s="424"/>
      <c r="BZ196" s="424" t="str">
        <f>G272</f>
        <v>2BR-17</v>
      </c>
      <c r="CA196" s="425">
        <f>E272</f>
        <v>17</v>
      </c>
      <c r="CB196" s="424">
        <f>H272</f>
        <v>85</v>
      </c>
      <c r="CC196" s="424">
        <f>I272</f>
        <v>74</v>
      </c>
      <c r="CD196" s="424">
        <f>P272</f>
        <v>29593858.306908</v>
      </c>
      <c r="CE196" s="424">
        <f t="shared" ref="CE196:CH197" si="336">AM272</f>
        <v>2013019000</v>
      </c>
      <c r="CF196" s="424">
        <f t="shared" si="336"/>
        <v>2268994000</v>
      </c>
      <c r="CG196" s="424">
        <f t="shared" si="336"/>
        <v>2408941000</v>
      </c>
      <c r="CH196" s="424">
        <f t="shared" si="336"/>
        <v>2557519000</v>
      </c>
      <c r="CI196" s="424">
        <f>AS272</f>
        <v>2715261000</v>
      </c>
      <c r="CJ196" s="42"/>
      <c r="CK196" s="418">
        <f t="shared" si="315"/>
        <v>3351147499.495441</v>
      </c>
      <c r="CL196" s="42">
        <f t="shared" si="316"/>
        <v>3151476000</v>
      </c>
      <c r="CM196" s="42">
        <f t="shared" si="316"/>
        <v>3345852000</v>
      </c>
      <c r="CN196" s="43">
        <f t="shared" si="276"/>
        <v>47272140</v>
      </c>
      <c r="CO196" s="43">
        <f t="shared" si="277"/>
        <v>33458520</v>
      </c>
      <c r="CP196" s="43">
        <f t="shared" si="278"/>
        <v>74327250</v>
      </c>
      <c r="CQ196" s="43">
        <f t="shared" si="279"/>
        <v>65759666.666666664</v>
      </c>
      <c r="CR196" s="420">
        <f t="shared" si="280"/>
        <v>3552217000</v>
      </c>
    </row>
    <row r="197" spans="1:99">
      <c r="A197" s="3">
        <f t="shared" si="307"/>
        <v>158</v>
      </c>
      <c r="B197" s="249">
        <v>6</v>
      </c>
      <c r="C197" s="522"/>
      <c r="D197" s="250" t="s">
        <v>173</v>
      </c>
      <c r="E197" s="285">
        <v>11</v>
      </c>
      <c r="F197" s="252"/>
      <c r="G197" s="40" t="s">
        <v>62</v>
      </c>
      <c r="H197" s="253">
        <f t="shared" si="255"/>
        <v>101</v>
      </c>
      <c r="I197" s="253">
        <f t="shared" si="256"/>
        <v>90</v>
      </c>
      <c r="J197" s="254">
        <f t="shared" si="257"/>
        <v>27506142.120000001</v>
      </c>
      <c r="K197" s="254">
        <f t="shared" si="258"/>
        <v>1</v>
      </c>
      <c r="L197" s="255">
        <f t="shared" si="259"/>
        <v>1.06</v>
      </c>
      <c r="M197" s="305">
        <f t="shared" si="333"/>
        <v>1.03</v>
      </c>
      <c r="N197" s="257">
        <f t="shared" si="261"/>
        <v>25095424.671549276</v>
      </c>
      <c r="O197" s="257">
        <f t="shared" si="262"/>
        <v>28286553.256562643</v>
      </c>
      <c r="P197" s="257">
        <f t="shared" si="263"/>
        <v>30031205.966616005</v>
      </c>
      <c r="Q197" s="257">
        <f t="shared" si="264"/>
        <v>31883465.038288925</v>
      </c>
      <c r="R197" s="257">
        <f t="shared" si="308"/>
        <v>35816469.754728667</v>
      </c>
      <c r="S197" s="258">
        <f t="shared" si="265"/>
        <v>30031205.966616005</v>
      </c>
      <c r="T197" s="257">
        <f t="shared" si="265"/>
        <v>31883465.038288925</v>
      </c>
      <c r="U197" s="257">
        <f t="shared" si="266"/>
        <v>33849967.396508798</v>
      </c>
      <c r="V197" s="257">
        <f t="shared" si="309"/>
        <v>40242113.595909774</v>
      </c>
      <c r="W197" s="257"/>
      <c r="X197" s="257">
        <f t="shared" si="267"/>
        <v>2258588220.439435</v>
      </c>
      <c r="Y197" s="257">
        <f t="shared" si="268"/>
        <v>2545789793.0906377</v>
      </c>
      <c r="Z197" s="257">
        <f t="shared" si="269"/>
        <v>2702808536.9954405</v>
      </c>
      <c r="AA197" s="258">
        <f t="shared" si="310"/>
        <v>2869511853.4460034</v>
      </c>
      <c r="AB197" s="258">
        <f t="shared" si="311"/>
        <v>3223482277.92558</v>
      </c>
      <c r="AC197" s="258">
        <f t="shared" si="270"/>
        <v>2702808536.9954405</v>
      </c>
      <c r="AD197" s="257">
        <f t="shared" si="271"/>
        <v>2869511853.4460034</v>
      </c>
      <c r="AE197" s="257">
        <f t="shared" si="312"/>
        <v>3046497065.685792</v>
      </c>
      <c r="AF197" s="257">
        <f t="shared" si="313"/>
        <v>3621790223.6318798</v>
      </c>
      <c r="AG197" s="257"/>
      <c r="AH197" s="32" t="str">
        <f t="shared" si="272"/>
        <v>BERTAHAP</v>
      </c>
      <c r="AI197" s="259">
        <f t="shared" si="273"/>
        <v>0</v>
      </c>
      <c r="AJ197" s="260">
        <v>2</v>
      </c>
      <c r="AK197" s="261"/>
      <c r="AL197" s="257" t="e">
        <f>IF(AK197&gt;#REF!,"LB","KR")</f>
        <v>#REF!</v>
      </c>
      <c r="AM197" s="51">
        <f t="shared" si="274"/>
        <v>2484448000</v>
      </c>
      <c r="AN197" s="51">
        <f t="shared" si="274"/>
        <v>2800369000</v>
      </c>
      <c r="AO197" s="51">
        <f t="shared" si="274"/>
        <v>2973090000</v>
      </c>
      <c r="AP197" s="418">
        <f t="shared" si="254"/>
        <v>3156464000</v>
      </c>
      <c r="AQ197" s="418">
        <f t="shared" si="275"/>
        <v>2973090000</v>
      </c>
      <c r="AR197" s="51">
        <f t="shared" si="275"/>
        <v>3156464000</v>
      </c>
      <c r="AS197" s="51">
        <f t="shared" si="275"/>
        <v>3351147000</v>
      </c>
      <c r="AT197" s="42"/>
      <c r="AU197" s="42"/>
      <c r="AV197" s="297">
        <f t="shared" si="314"/>
        <v>-981969.27368399501</v>
      </c>
      <c r="AW197" s="297"/>
      <c r="AX197" s="297"/>
      <c r="AY197" s="297"/>
      <c r="AZ197" s="297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"/>
      <c r="BX197" s="426"/>
      <c r="BY197" s="424"/>
      <c r="BZ197" s="424" t="str">
        <f>G273</f>
        <v>3BR-19</v>
      </c>
      <c r="CA197" s="425">
        <f>E273</f>
        <v>19</v>
      </c>
      <c r="CB197" s="424">
        <f>H273</f>
        <v>138</v>
      </c>
      <c r="CC197" s="424">
        <f>I273</f>
        <v>120</v>
      </c>
      <c r="CD197" s="424">
        <f>P273</f>
        <v>29593858.306908</v>
      </c>
      <c r="CE197" s="424">
        <f t="shared" si="336"/>
        <v>3264355000</v>
      </c>
      <c r="CF197" s="424">
        <f t="shared" si="336"/>
        <v>3679449000</v>
      </c>
      <c r="CG197" s="424">
        <f t="shared" si="336"/>
        <v>3906390000</v>
      </c>
      <c r="CH197" s="424">
        <f t="shared" si="336"/>
        <v>4147327000</v>
      </c>
      <c r="CI197" s="424">
        <f>AS273</f>
        <v>4403125000</v>
      </c>
      <c r="CJ197" s="42"/>
      <c r="CK197" s="418">
        <f t="shared" si="315"/>
        <v>3351147499.495441</v>
      </c>
      <c r="CL197" s="42">
        <f t="shared" si="316"/>
        <v>3151476000</v>
      </c>
      <c r="CM197" s="42">
        <f t="shared" si="316"/>
        <v>3345852000</v>
      </c>
      <c r="CN197" s="43">
        <f t="shared" si="276"/>
        <v>47272140</v>
      </c>
      <c r="CO197" s="43">
        <f t="shared" si="277"/>
        <v>33458520</v>
      </c>
      <c r="CP197" s="43">
        <f t="shared" si="278"/>
        <v>74327250</v>
      </c>
      <c r="CQ197" s="43">
        <f t="shared" si="279"/>
        <v>65759666.666666664</v>
      </c>
      <c r="CR197" s="420">
        <f t="shared" si="280"/>
        <v>3552217000</v>
      </c>
    </row>
    <row r="198" spans="1:99">
      <c r="A198" s="3">
        <f t="shared" si="307"/>
        <v>159</v>
      </c>
      <c r="B198" s="249">
        <v>7</v>
      </c>
      <c r="C198" s="522"/>
      <c r="D198" s="250" t="s">
        <v>173</v>
      </c>
      <c r="E198" s="285">
        <v>15</v>
      </c>
      <c r="F198" s="252"/>
      <c r="G198" s="40" t="s">
        <v>64</v>
      </c>
      <c r="H198" s="253">
        <f t="shared" si="255"/>
        <v>101</v>
      </c>
      <c r="I198" s="253">
        <f t="shared" si="256"/>
        <v>90</v>
      </c>
      <c r="J198" s="254">
        <f t="shared" si="257"/>
        <v>27506142.120000001</v>
      </c>
      <c r="K198" s="254">
        <f t="shared" si="258"/>
        <v>1</v>
      </c>
      <c r="L198" s="255">
        <f t="shared" si="259"/>
        <v>1.06</v>
      </c>
      <c r="M198" s="305">
        <f t="shared" si="333"/>
        <v>1.03</v>
      </c>
      <c r="N198" s="257">
        <f t="shared" si="261"/>
        <v>25095424.671549276</v>
      </c>
      <c r="O198" s="257">
        <f t="shared" si="262"/>
        <v>28286553.256562643</v>
      </c>
      <c r="P198" s="257">
        <f t="shared" si="263"/>
        <v>30031205.966616005</v>
      </c>
      <c r="Q198" s="257">
        <f t="shared" si="264"/>
        <v>31883465.038288925</v>
      </c>
      <c r="R198" s="257">
        <f t="shared" si="308"/>
        <v>35816469.754728667</v>
      </c>
      <c r="S198" s="258">
        <f t="shared" si="265"/>
        <v>30031205.966616005</v>
      </c>
      <c r="T198" s="257">
        <f t="shared" si="265"/>
        <v>31883465.038288925</v>
      </c>
      <c r="U198" s="257">
        <f t="shared" si="266"/>
        <v>33849967.396508798</v>
      </c>
      <c r="V198" s="257">
        <f t="shared" si="309"/>
        <v>40242113.595909774</v>
      </c>
      <c r="W198" s="257"/>
      <c r="X198" s="257">
        <f t="shared" si="267"/>
        <v>2258588220.439435</v>
      </c>
      <c r="Y198" s="257">
        <f t="shared" si="268"/>
        <v>2545789793.0906377</v>
      </c>
      <c r="Z198" s="257">
        <f t="shared" si="269"/>
        <v>2702808536.9954405</v>
      </c>
      <c r="AA198" s="258">
        <f t="shared" si="310"/>
        <v>2869511853.4460034</v>
      </c>
      <c r="AB198" s="258">
        <f t="shared" si="311"/>
        <v>3223482277.92558</v>
      </c>
      <c r="AC198" s="258">
        <f t="shared" si="270"/>
        <v>2702808536.9954405</v>
      </c>
      <c r="AD198" s="257">
        <f t="shared" si="271"/>
        <v>2869511853.4460034</v>
      </c>
      <c r="AE198" s="257">
        <f t="shared" si="312"/>
        <v>3046497065.685792</v>
      </c>
      <c r="AF198" s="257">
        <f t="shared" si="313"/>
        <v>3621790223.6318798</v>
      </c>
      <c r="AG198" s="257"/>
      <c r="AH198" s="32" t="str">
        <f t="shared" si="272"/>
        <v>BERTAHAP</v>
      </c>
      <c r="AI198" s="259">
        <f t="shared" si="273"/>
        <v>0</v>
      </c>
      <c r="AJ198" s="260">
        <v>2</v>
      </c>
      <c r="AK198" s="261"/>
      <c r="AL198" s="257" t="e">
        <f>IF(AK198&gt;#REF!,"LB","KR")</f>
        <v>#REF!</v>
      </c>
      <c r="AM198" s="51">
        <f t="shared" si="274"/>
        <v>2484448000</v>
      </c>
      <c r="AN198" s="51">
        <f t="shared" si="274"/>
        <v>2800369000</v>
      </c>
      <c r="AO198" s="51">
        <f t="shared" si="274"/>
        <v>2973090000</v>
      </c>
      <c r="AP198" s="418">
        <f t="shared" si="254"/>
        <v>3156464000</v>
      </c>
      <c r="AQ198" s="418">
        <f t="shared" si="275"/>
        <v>2973090000</v>
      </c>
      <c r="AR198" s="51">
        <f t="shared" si="275"/>
        <v>3156464000</v>
      </c>
      <c r="AS198" s="51">
        <f t="shared" si="275"/>
        <v>3351147000</v>
      </c>
      <c r="AT198" s="42"/>
      <c r="AU198" s="42"/>
      <c r="AV198" s="297">
        <f t="shared" si="314"/>
        <v>-981969.27368399501</v>
      </c>
      <c r="AW198" s="297"/>
      <c r="AX198" s="297"/>
      <c r="AY198" s="297"/>
      <c r="AZ198" s="297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6">
        <v>49</v>
      </c>
      <c r="BY198" s="424" t="s">
        <v>177</v>
      </c>
      <c r="BZ198" s="424" t="str">
        <f t="shared" ref="BZ198:BZ205" si="337">G284</f>
        <v>2BR-3</v>
      </c>
      <c r="CA198" s="425" t="str">
        <f t="shared" ref="CA198:CA205" si="338">E284</f>
        <v>03</v>
      </c>
      <c r="CB198" s="424">
        <f t="shared" ref="CB198:CC205" si="339">H284</f>
        <v>85</v>
      </c>
      <c r="CC198" s="424">
        <f t="shared" si="339"/>
        <v>74</v>
      </c>
      <c r="CD198" s="424">
        <f t="shared" ref="CD198:CD205" si="340">P284</f>
        <v>29593858.306908</v>
      </c>
      <c r="CE198" s="424">
        <f t="shared" ref="CE198:CH205" si="341">AM284</f>
        <v>2013019000</v>
      </c>
      <c r="CF198" s="424">
        <f t="shared" si="341"/>
        <v>2268994000</v>
      </c>
      <c r="CG198" s="424">
        <f t="shared" si="341"/>
        <v>2408941000</v>
      </c>
      <c r="CH198" s="424">
        <f t="shared" si="341"/>
        <v>2557519000</v>
      </c>
      <c r="CI198" s="424">
        <f t="shared" ref="CI198:CI205" si="342">AS284</f>
        <v>2715261000</v>
      </c>
      <c r="CJ198" s="42">
        <v>24</v>
      </c>
      <c r="CK198" s="418">
        <f t="shared" si="315"/>
        <v>3351147499.495441</v>
      </c>
      <c r="CL198" s="42">
        <f t="shared" si="316"/>
        <v>3151476000</v>
      </c>
      <c r="CM198" s="42">
        <f t="shared" si="316"/>
        <v>3345852000</v>
      </c>
      <c r="CN198" s="43">
        <f t="shared" si="276"/>
        <v>47272140</v>
      </c>
      <c r="CO198" s="43">
        <f t="shared" si="277"/>
        <v>33458520</v>
      </c>
      <c r="CP198" s="43">
        <f t="shared" si="278"/>
        <v>74327250</v>
      </c>
      <c r="CQ198" s="43">
        <f t="shared" si="279"/>
        <v>65759666.666666664</v>
      </c>
      <c r="CR198" s="420">
        <f t="shared" si="280"/>
        <v>3552217000</v>
      </c>
    </row>
    <row r="199" spans="1:99">
      <c r="A199" s="3">
        <f t="shared" si="307"/>
        <v>160</v>
      </c>
      <c r="B199" s="249">
        <v>8</v>
      </c>
      <c r="C199" s="522"/>
      <c r="D199" s="250" t="s">
        <v>173</v>
      </c>
      <c r="E199" s="285">
        <v>17</v>
      </c>
      <c r="F199" s="252"/>
      <c r="G199" s="40" t="s">
        <v>67</v>
      </c>
      <c r="H199" s="253">
        <f t="shared" si="255"/>
        <v>85</v>
      </c>
      <c r="I199" s="253">
        <f t="shared" si="256"/>
        <v>74</v>
      </c>
      <c r="J199" s="254">
        <f t="shared" si="257"/>
        <v>27506142.120000001</v>
      </c>
      <c r="K199" s="254">
        <f t="shared" si="258"/>
        <v>1</v>
      </c>
      <c r="L199" s="255">
        <f t="shared" si="259"/>
        <v>1.06</v>
      </c>
      <c r="M199" s="305">
        <f t="shared" si="333"/>
        <v>1.03</v>
      </c>
      <c r="N199" s="257">
        <f t="shared" si="261"/>
        <v>25095424.671549276</v>
      </c>
      <c r="O199" s="257">
        <f t="shared" si="262"/>
        <v>28286553.256562643</v>
      </c>
      <c r="P199" s="257">
        <f t="shared" si="263"/>
        <v>30031205.966616005</v>
      </c>
      <c r="Q199" s="257">
        <f t="shared" si="264"/>
        <v>31883465.038288925</v>
      </c>
      <c r="R199" s="257">
        <f t="shared" si="308"/>
        <v>35816469.754728667</v>
      </c>
      <c r="S199" s="258">
        <f t="shared" si="265"/>
        <v>30031205.966616005</v>
      </c>
      <c r="T199" s="257">
        <f t="shared" si="265"/>
        <v>31883465.038288925</v>
      </c>
      <c r="U199" s="257">
        <f t="shared" si="266"/>
        <v>33849967.396508798</v>
      </c>
      <c r="V199" s="257">
        <f t="shared" si="309"/>
        <v>40242113.595909774</v>
      </c>
      <c r="W199" s="257"/>
      <c r="X199" s="257">
        <f t="shared" si="267"/>
        <v>1857061425.6946464</v>
      </c>
      <c r="Y199" s="257">
        <f t="shared" si="268"/>
        <v>2093204940.9856355</v>
      </c>
      <c r="Z199" s="257">
        <f t="shared" si="269"/>
        <v>2222309241.5295844</v>
      </c>
      <c r="AA199" s="258">
        <f t="shared" si="310"/>
        <v>2359376412.8333802</v>
      </c>
      <c r="AB199" s="258">
        <f t="shared" si="311"/>
        <v>2650418761.8499212</v>
      </c>
      <c r="AC199" s="258">
        <f t="shared" si="270"/>
        <v>2222309241.5295844</v>
      </c>
      <c r="AD199" s="257">
        <f t="shared" si="271"/>
        <v>2359376412.8333802</v>
      </c>
      <c r="AE199" s="257">
        <f t="shared" si="312"/>
        <v>2504897587.341651</v>
      </c>
      <c r="AF199" s="257">
        <f t="shared" si="313"/>
        <v>2977916406.0973234</v>
      </c>
      <c r="AG199" s="257"/>
      <c r="AH199" s="32" t="str">
        <f t="shared" si="272"/>
        <v>BERTAHAP</v>
      </c>
      <c r="AI199" s="259">
        <f t="shared" si="273"/>
        <v>0</v>
      </c>
      <c r="AJ199" s="260">
        <v>2</v>
      </c>
      <c r="AK199" s="261"/>
      <c r="AL199" s="257" t="e">
        <f>IF(AK199&gt;#REF!,"LB","KR")</f>
        <v>#REF!</v>
      </c>
      <c r="AM199" s="51">
        <f t="shared" si="274"/>
        <v>2042768000</v>
      </c>
      <c r="AN199" s="51">
        <f t="shared" si="274"/>
        <v>2302526000</v>
      </c>
      <c r="AO199" s="51">
        <f t="shared" si="274"/>
        <v>2444541000</v>
      </c>
      <c r="AP199" s="418">
        <f t="shared" si="254"/>
        <v>2595315000</v>
      </c>
      <c r="AQ199" s="418">
        <f t="shared" si="275"/>
        <v>2444541000</v>
      </c>
      <c r="AR199" s="51">
        <f t="shared" si="275"/>
        <v>2595315000</v>
      </c>
      <c r="AS199" s="51">
        <f t="shared" si="275"/>
        <v>2755388000</v>
      </c>
      <c r="AT199" s="42"/>
      <c r="AU199" s="42"/>
      <c r="AV199" s="297">
        <f t="shared" si="314"/>
        <v>-981969.27368399501</v>
      </c>
      <c r="AW199" s="297"/>
      <c r="AX199" s="297"/>
      <c r="AY199" s="297"/>
      <c r="AZ199" s="297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2"/>
      <c r="BR199" s="42"/>
      <c r="BS199" s="42"/>
      <c r="BT199" s="42"/>
      <c r="BU199" s="42"/>
      <c r="BV199" s="42"/>
      <c r="BW199" s="42"/>
      <c r="BX199" s="426"/>
      <c r="BY199" s="424"/>
      <c r="BZ199" s="424" t="str">
        <f t="shared" si="337"/>
        <v>2BR-5</v>
      </c>
      <c r="CA199" s="425" t="str">
        <f t="shared" si="338"/>
        <v>05</v>
      </c>
      <c r="CB199" s="424">
        <f t="shared" si="339"/>
        <v>85</v>
      </c>
      <c r="CC199" s="424">
        <f t="shared" si="339"/>
        <v>74</v>
      </c>
      <c r="CD199" s="424">
        <f t="shared" si="340"/>
        <v>29593858.306908</v>
      </c>
      <c r="CE199" s="424">
        <f t="shared" si="341"/>
        <v>2013019000</v>
      </c>
      <c r="CF199" s="424">
        <f t="shared" si="341"/>
        <v>2268994000</v>
      </c>
      <c r="CG199" s="424">
        <f t="shared" si="341"/>
        <v>2408941000</v>
      </c>
      <c r="CH199" s="424">
        <f t="shared" si="341"/>
        <v>2557519000</v>
      </c>
      <c r="CI199" s="424">
        <f t="shared" si="342"/>
        <v>2715261000</v>
      </c>
      <c r="CJ199" s="42"/>
      <c r="CK199" s="418">
        <f t="shared" si="315"/>
        <v>2755388109.1794519</v>
      </c>
      <c r="CL199" s="42">
        <f t="shared" si="316"/>
        <v>2591214000</v>
      </c>
      <c r="CM199" s="42">
        <f t="shared" si="316"/>
        <v>2751034000</v>
      </c>
      <c r="CN199" s="43">
        <f t="shared" si="276"/>
        <v>38868210</v>
      </c>
      <c r="CO199" s="43">
        <f t="shared" si="277"/>
        <v>27510340</v>
      </c>
      <c r="CP199" s="43">
        <f t="shared" si="278"/>
        <v>61113525</v>
      </c>
      <c r="CQ199" s="43">
        <f t="shared" si="279"/>
        <v>54069062.5</v>
      </c>
      <c r="CR199" s="420">
        <f t="shared" si="280"/>
        <v>2920712000</v>
      </c>
    </row>
    <row r="200" spans="1:99">
      <c r="A200" s="3">
        <f t="shared" si="307"/>
        <v>161</v>
      </c>
      <c r="B200" s="249">
        <v>9</v>
      </c>
      <c r="C200" s="522"/>
      <c r="D200" s="250" t="s">
        <v>173</v>
      </c>
      <c r="E200" s="285">
        <v>19</v>
      </c>
      <c r="F200" s="252"/>
      <c r="G200" s="40" t="s">
        <v>78</v>
      </c>
      <c r="H200" s="253">
        <f t="shared" si="255"/>
        <v>138</v>
      </c>
      <c r="I200" s="253">
        <f t="shared" si="256"/>
        <v>120</v>
      </c>
      <c r="J200" s="254">
        <f t="shared" si="257"/>
        <v>27506142.120000001</v>
      </c>
      <c r="K200" s="254">
        <f t="shared" si="258"/>
        <v>1</v>
      </c>
      <c r="L200" s="255">
        <f t="shared" si="259"/>
        <v>1.06</v>
      </c>
      <c r="M200" s="305">
        <f t="shared" si="333"/>
        <v>1.03</v>
      </c>
      <c r="N200" s="257">
        <f t="shared" si="261"/>
        <v>25095424.671549276</v>
      </c>
      <c r="O200" s="257">
        <f t="shared" si="262"/>
        <v>28286553.256562643</v>
      </c>
      <c r="P200" s="257">
        <f t="shared" si="263"/>
        <v>30031205.966616005</v>
      </c>
      <c r="Q200" s="257">
        <f t="shared" si="264"/>
        <v>31883465.038288925</v>
      </c>
      <c r="R200" s="257">
        <f t="shared" si="308"/>
        <v>35816469.754728667</v>
      </c>
      <c r="S200" s="258">
        <f t="shared" si="265"/>
        <v>30031205.966616005</v>
      </c>
      <c r="T200" s="257">
        <f t="shared" si="265"/>
        <v>31883465.038288925</v>
      </c>
      <c r="U200" s="257">
        <f t="shared" si="266"/>
        <v>33849967.396508798</v>
      </c>
      <c r="V200" s="257">
        <f t="shared" si="309"/>
        <v>40242113.595909774</v>
      </c>
      <c r="W200" s="257"/>
      <c r="X200" s="257">
        <f t="shared" si="267"/>
        <v>3011450960.5859132</v>
      </c>
      <c r="Y200" s="257">
        <f t="shared" si="268"/>
        <v>3394386390.7875171</v>
      </c>
      <c r="Z200" s="257">
        <f t="shared" si="269"/>
        <v>3603744715.9939203</v>
      </c>
      <c r="AA200" s="258">
        <f t="shared" si="310"/>
        <v>3826015804.5946708</v>
      </c>
      <c r="AB200" s="258">
        <f t="shared" si="311"/>
        <v>4297976370.56744</v>
      </c>
      <c r="AC200" s="258">
        <f t="shared" si="270"/>
        <v>3603744715.9939203</v>
      </c>
      <c r="AD200" s="257">
        <f t="shared" si="271"/>
        <v>3826015804.5946708</v>
      </c>
      <c r="AE200" s="257">
        <f t="shared" si="312"/>
        <v>4061996087.5810556</v>
      </c>
      <c r="AF200" s="257">
        <f t="shared" si="313"/>
        <v>4829053631.5091724</v>
      </c>
      <c r="AG200" s="257"/>
      <c r="AH200" s="32" t="str">
        <f t="shared" si="272"/>
        <v>BERTAHAP</v>
      </c>
      <c r="AI200" s="259">
        <f t="shared" si="273"/>
        <v>0</v>
      </c>
      <c r="AJ200" s="260">
        <v>2</v>
      </c>
      <c r="AK200" s="261"/>
      <c r="AL200" s="257" t="e">
        <f>IF(AK200&gt;#REF!,"LB","KR")</f>
        <v>#REF!</v>
      </c>
      <c r="AM200" s="51">
        <f t="shared" si="274"/>
        <v>3312597000</v>
      </c>
      <c r="AN200" s="51">
        <f t="shared" si="274"/>
        <v>3733826000</v>
      </c>
      <c r="AO200" s="51">
        <f t="shared" si="274"/>
        <v>3964120000</v>
      </c>
      <c r="AP200" s="418">
        <f t="shared" si="254"/>
        <v>4208618000</v>
      </c>
      <c r="AQ200" s="418">
        <f t="shared" si="275"/>
        <v>3964120000</v>
      </c>
      <c r="AR200" s="51">
        <f t="shared" si="275"/>
        <v>4208618000</v>
      </c>
      <c r="AS200" s="51">
        <f t="shared" si="275"/>
        <v>4468196000</v>
      </c>
      <c r="AT200" s="42"/>
      <c r="AU200" s="42"/>
      <c r="AV200" s="297">
        <f t="shared" si="314"/>
        <v>-981969.27368399501</v>
      </c>
      <c r="AW200" s="297"/>
      <c r="AX200" s="297"/>
      <c r="AY200" s="297"/>
      <c r="AZ200" s="297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6"/>
      <c r="BY200" s="429"/>
      <c r="BZ200" s="424" t="str">
        <f t="shared" si="337"/>
        <v>2BR-7</v>
      </c>
      <c r="CA200" s="425" t="str">
        <f t="shared" si="338"/>
        <v>07</v>
      </c>
      <c r="CB200" s="424">
        <f t="shared" si="339"/>
        <v>101</v>
      </c>
      <c r="CC200" s="424">
        <f t="shared" si="339"/>
        <v>90</v>
      </c>
      <c r="CD200" s="424">
        <f t="shared" si="340"/>
        <v>29593858.306908</v>
      </c>
      <c r="CE200" s="424">
        <f t="shared" si="341"/>
        <v>2448266000</v>
      </c>
      <c r="CF200" s="424">
        <f t="shared" si="341"/>
        <v>2759587000</v>
      </c>
      <c r="CG200" s="424">
        <f t="shared" si="341"/>
        <v>2929792000</v>
      </c>
      <c r="CH200" s="424">
        <f t="shared" si="341"/>
        <v>3110496000</v>
      </c>
      <c r="CI200" s="424">
        <f t="shared" si="342"/>
        <v>3302344000</v>
      </c>
      <c r="CJ200" s="42"/>
      <c r="CK200" s="418">
        <f t="shared" si="315"/>
        <v>4468195958.2087755</v>
      </c>
      <c r="CL200" s="42">
        <f t="shared" si="316"/>
        <v>4201968000</v>
      </c>
      <c r="CM200" s="42">
        <f t="shared" si="316"/>
        <v>4461136000</v>
      </c>
      <c r="CN200" s="43">
        <f t="shared" si="276"/>
        <v>63029520</v>
      </c>
      <c r="CO200" s="43">
        <f t="shared" si="277"/>
        <v>44611360</v>
      </c>
      <c r="CP200" s="43">
        <f t="shared" si="278"/>
        <v>99103000</v>
      </c>
      <c r="CQ200" s="43">
        <f t="shared" si="279"/>
        <v>87679541.666666672</v>
      </c>
      <c r="CR200" s="420">
        <f t="shared" si="280"/>
        <v>4736289000</v>
      </c>
    </row>
    <row r="201" spans="1:99">
      <c r="A201" s="3">
        <f t="shared" si="307"/>
        <v>162</v>
      </c>
      <c r="B201" s="249">
        <v>10</v>
      </c>
      <c r="C201" s="522"/>
      <c r="D201" s="250" t="s">
        <v>173</v>
      </c>
      <c r="E201" s="285">
        <v>21</v>
      </c>
      <c r="F201" s="252"/>
      <c r="G201" s="40" t="s">
        <v>84</v>
      </c>
      <c r="H201" s="253">
        <f t="shared" si="255"/>
        <v>132</v>
      </c>
      <c r="I201" s="253">
        <f t="shared" si="256"/>
        <v>112</v>
      </c>
      <c r="J201" s="254">
        <f t="shared" si="257"/>
        <v>27506142.120000001</v>
      </c>
      <c r="K201" s="254">
        <f t="shared" si="258"/>
        <v>3</v>
      </c>
      <c r="L201" s="255">
        <f t="shared" si="259"/>
        <v>1.1000000000000001</v>
      </c>
      <c r="M201" s="305">
        <f t="shared" si="333"/>
        <v>1.03</v>
      </c>
      <c r="N201" s="257">
        <f t="shared" si="261"/>
        <v>26042421.828966226</v>
      </c>
      <c r="O201" s="257">
        <f t="shared" si="262"/>
        <v>29353970.360583872</v>
      </c>
      <c r="P201" s="257">
        <f t="shared" si="263"/>
        <v>31164459.021960001</v>
      </c>
      <c r="Q201" s="257">
        <f t="shared" si="264"/>
        <v>33086614.662375297</v>
      </c>
      <c r="R201" s="257">
        <f t="shared" si="308"/>
        <v>37168034.651133522</v>
      </c>
      <c r="S201" s="258">
        <f t="shared" si="265"/>
        <v>31164459.021960001</v>
      </c>
      <c r="T201" s="257">
        <f t="shared" si="265"/>
        <v>33086614.662375297</v>
      </c>
      <c r="U201" s="257">
        <f t="shared" si="266"/>
        <v>35127324.656754412</v>
      </c>
      <c r="V201" s="257">
        <f t="shared" si="309"/>
        <v>41760683.920283727</v>
      </c>
      <c r="W201" s="257"/>
      <c r="X201" s="257">
        <f t="shared" si="267"/>
        <v>2916751244.8442173</v>
      </c>
      <c r="Y201" s="257">
        <f t="shared" si="268"/>
        <v>3287644680.3853936</v>
      </c>
      <c r="Z201" s="257">
        <f t="shared" si="269"/>
        <v>3490419410.4595203</v>
      </c>
      <c r="AA201" s="258">
        <f t="shared" si="310"/>
        <v>3705700842.1860332</v>
      </c>
      <c r="AB201" s="258">
        <f t="shared" si="311"/>
        <v>4162819880.9269543</v>
      </c>
      <c r="AC201" s="258">
        <f t="shared" si="270"/>
        <v>3490419410.4595203</v>
      </c>
      <c r="AD201" s="257">
        <f t="shared" si="271"/>
        <v>3705700842.1860332</v>
      </c>
      <c r="AE201" s="257">
        <f t="shared" si="312"/>
        <v>3934260361.5564942</v>
      </c>
      <c r="AF201" s="257">
        <f t="shared" si="313"/>
        <v>4677196599.0717773</v>
      </c>
      <c r="AG201" s="257"/>
      <c r="AH201" s="32" t="str">
        <f t="shared" si="272"/>
        <v>BERTAHAP</v>
      </c>
      <c r="AI201" s="259">
        <f t="shared" si="273"/>
        <v>0</v>
      </c>
      <c r="AJ201" s="260">
        <v>2</v>
      </c>
      <c r="AK201" s="261"/>
      <c r="AL201" s="257" t="e">
        <f>IF(AK201&gt;#REF!,"LB","KR")</f>
        <v>#REF!</v>
      </c>
      <c r="AM201" s="51">
        <f t="shared" si="274"/>
        <v>3208427000</v>
      </c>
      <c r="AN201" s="51">
        <f t="shared" si="274"/>
        <v>3616410000</v>
      </c>
      <c r="AO201" s="51">
        <f t="shared" si="274"/>
        <v>3839462000</v>
      </c>
      <c r="AP201" s="418">
        <f t="shared" si="254"/>
        <v>4076271000</v>
      </c>
      <c r="AQ201" s="418">
        <f t="shared" si="275"/>
        <v>3839462000</v>
      </c>
      <c r="AR201" s="51">
        <f t="shared" si="275"/>
        <v>4076271000</v>
      </c>
      <c r="AS201" s="51">
        <f t="shared" si="275"/>
        <v>4327687000</v>
      </c>
      <c r="AT201" s="42"/>
      <c r="AU201" s="42"/>
      <c r="AV201" s="297">
        <f t="shared" si="314"/>
        <v>151283.78166000172</v>
      </c>
      <c r="AW201" s="297"/>
      <c r="AX201" s="297"/>
      <c r="AY201" s="297"/>
      <c r="AZ201" s="297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2"/>
      <c r="BR201" s="42"/>
      <c r="BS201" s="42"/>
      <c r="BT201" s="42"/>
      <c r="BU201" s="42"/>
      <c r="BV201" s="42"/>
      <c r="BW201" s="42"/>
      <c r="BX201" s="426"/>
      <c r="BY201" s="424"/>
      <c r="BZ201" s="424" t="str">
        <f t="shared" si="337"/>
        <v>2BR-9</v>
      </c>
      <c r="CA201" s="425" t="str">
        <f t="shared" si="338"/>
        <v>09</v>
      </c>
      <c r="CB201" s="424">
        <f t="shared" si="339"/>
        <v>101</v>
      </c>
      <c r="CC201" s="424">
        <f t="shared" si="339"/>
        <v>90</v>
      </c>
      <c r="CD201" s="424">
        <f t="shared" si="340"/>
        <v>29593858.306908</v>
      </c>
      <c r="CE201" s="424">
        <f t="shared" si="341"/>
        <v>2448266000</v>
      </c>
      <c r="CF201" s="424">
        <f t="shared" si="341"/>
        <v>2759587000</v>
      </c>
      <c r="CG201" s="424">
        <f t="shared" si="341"/>
        <v>2929792000</v>
      </c>
      <c r="CH201" s="424">
        <f t="shared" si="341"/>
        <v>3110496000</v>
      </c>
      <c r="CI201" s="424">
        <f t="shared" si="342"/>
        <v>3302344000</v>
      </c>
      <c r="CJ201" s="42"/>
      <c r="CK201" s="418">
        <f t="shared" si="315"/>
        <v>4327686097.1377401</v>
      </c>
      <c r="CL201" s="42">
        <f t="shared" si="316"/>
        <v>4069830000</v>
      </c>
      <c r="CM201" s="42">
        <f t="shared" si="316"/>
        <v>4320848000</v>
      </c>
      <c r="CN201" s="43">
        <f t="shared" si="276"/>
        <v>61047450</v>
      </c>
      <c r="CO201" s="43">
        <f t="shared" si="277"/>
        <v>43208480</v>
      </c>
      <c r="CP201" s="43">
        <f t="shared" si="278"/>
        <v>95986550</v>
      </c>
      <c r="CQ201" s="43">
        <f t="shared" si="279"/>
        <v>84922312.5</v>
      </c>
      <c r="CR201" s="420">
        <f t="shared" si="280"/>
        <v>4587349000</v>
      </c>
    </row>
    <row r="202" spans="1:99">
      <c r="A202" s="3">
        <f t="shared" si="307"/>
        <v>163</v>
      </c>
      <c r="B202" s="249">
        <v>1</v>
      </c>
      <c r="C202" s="522"/>
      <c r="D202" s="250" t="s">
        <v>178</v>
      </c>
      <c r="E202" s="251" t="s">
        <v>19</v>
      </c>
      <c r="F202" s="252"/>
      <c r="G202" s="40" t="s">
        <v>72</v>
      </c>
      <c r="H202" s="253">
        <f t="shared" si="255"/>
        <v>175</v>
      </c>
      <c r="I202" s="253">
        <f t="shared" si="256"/>
        <v>156</v>
      </c>
      <c r="J202" s="254">
        <f t="shared" si="257"/>
        <v>27506142.120000001</v>
      </c>
      <c r="K202" s="254">
        <f t="shared" si="258"/>
        <v>5</v>
      </c>
      <c r="L202" s="255">
        <f t="shared" si="259"/>
        <v>1.08</v>
      </c>
      <c r="M202" s="256">
        <f t="shared" ref="M202:M211" si="343">SUMIF($AS$4:$AS$22,E202,$AZ$4:$AZ$22)</f>
        <v>1.02</v>
      </c>
      <c r="N202" s="257">
        <f t="shared" si="261"/>
        <v>25320681.276954275</v>
      </c>
      <c r="O202" s="257">
        <f t="shared" si="262"/>
        <v>28540453.441499729</v>
      </c>
      <c r="P202" s="257">
        <f t="shared" si="263"/>
        <v>30300766.159392003</v>
      </c>
      <c r="Q202" s="257">
        <f t="shared" si="264"/>
        <v>32169651.113921117</v>
      </c>
      <c r="R202" s="257">
        <f t="shared" si="308"/>
        <v>36137958.492223024</v>
      </c>
      <c r="S202" s="258">
        <f t="shared" si="265"/>
        <v>30300766.159392003</v>
      </c>
      <c r="T202" s="257">
        <f t="shared" si="265"/>
        <v>32169651.113921117</v>
      </c>
      <c r="U202" s="257">
        <f t="shared" si="266"/>
        <v>34153804.80307208</v>
      </c>
      <c r="V202" s="257">
        <f t="shared" si="309"/>
        <v>40603326.925493881</v>
      </c>
      <c r="W202" s="257"/>
      <c r="X202" s="257">
        <f t="shared" si="267"/>
        <v>3950026279.2048669</v>
      </c>
      <c r="Y202" s="257">
        <f t="shared" si="268"/>
        <v>4452310736.8739576</v>
      </c>
      <c r="Z202" s="257">
        <f t="shared" si="269"/>
        <v>4726919520.8651524</v>
      </c>
      <c r="AA202" s="258">
        <f t="shared" si="310"/>
        <v>5018465573.7716942</v>
      </c>
      <c r="AB202" s="258">
        <f t="shared" si="311"/>
        <v>5637521524.7867918</v>
      </c>
      <c r="AC202" s="258">
        <f t="shared" si="270"/>
        <v>4726919520.8651524</v>
      </c>
      <c r="AD202" s="257">
        <f t="shared" si="271"/>
        <v>5018465573.7716942</v>
      </c>
      <c r="AE202" s="257">
        <f t="shared" si="312"/>
        <v>5327993549.2792444</v>
      </c>
      <c r="AF202" s="257">
        <f t="shared" si="313"/>
        <v>6334119000.3770456</v>
      </c>
      <c r="AG202" s="257"/>
      <c r="AH202" s="32" t="str">
        <f t="shared" si="272"/>
        <v>BERTAHAP</v>
      </c>
      <c r="AI202" s="259">
        <f t="shared" si="273"/>
        <v>0</v>
      </c>
      <c r="AJ202" s="260">
        <v>2</v>
      </c>
      <c r="AK202" s="261"/>
      <c r="AL202" s="257" t="e">
        <f>IF(AK202&gt;#REF!,"LB","KR")</f>
        <v>#REF!</v>
      </c>
      <c r="AM202" s="51">
        <f t="shared" si="274"/>
        <v>4345029000</v>
      </c>
      <c r="AN202" s="51">
        <f t="shared" si="274"/>
        <v>4897542000</v>
      </c>
      <c r="AO202" s="51">
        <f t="shared" si="274"/>
        <v>5199612000</v>
      </c>
      <c r="AP202" s="418">
        <f t="shared" si="254"/>
        <v>5520313000</v>
      </c>
      <c r="AQ202" s="418">
        <f t="shared" si="275"/>
        <v>5199612000</v>
      </c>
      <c r="AR202" s="51">
        <f t="shared" si="275"/>
        <v>5520313000</v>
      </c>
      <c r="AS202" s="51">
        <f t="shared" si="275"/>
        <v>5860793000</v>
      </c>
      <c r="AT202" s="42"/>
      <c r="AU202" s="42"/>
      <c r="AV202" s="297">
        <f t="shared" si="314"/>
        <v>-712409.08090799674</v>
      </c>
      <c r="AW202" s="297"/>
      <c r="AX202" s="297"/>
      <c r="AY202" s="297"/>
      <c r="AZ202" s="297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"/>
      <c r="BX202" s="426"/>
      <c r="BY202" s="424"/>
      <c r="BZ202" s="424" t="str">
        <f t="shared" si="337"/>
        <v>2BR-11</v>
      </c>
      <c r="CA202" s="425">
        <f t="shared" si="338"/>
        <v>11</v>
      </c>
      <c r="CB202" s="424">
        <f t="shared" si="339"/>
        <v>101</v>
      </c>
      <c r="CC202" s="424">
        <f t="shared" si="339"/>
        <v>90</v>
      </c>
      <c r="CD202" s="424">
        <f t="shared" si="340"/>
        <v>29593858.306908</v>
      </c>
      <c r="CE202" s="424">
        <f t="shared" si="341"/>
        <v>2448266000</v>
      </c>
      <c r="CF202" s="424">
        <f t="shared" si="341"/>
        <v>2759587000</v>
      </c>
      <c r="CG202" s="424">
        <f t="shared" si="341"/>
        <v>2929792000</v>
      </c>
      <c r="CH202" s="424">
        <f t="shared" si="341"/>
        <v>3110496000</v>
      </c>
      <c r="CI202" s="424">
        <f t="shared" si="342"/>
        <v>3302344000</v>
      </c>
      <c r="CJ202" s="42"/>
      <c r="CK202" s="418">
        <f t="shared" si="315"/>
        <v>5860793313.7783852</v>
      </c>
      <c r="CL202" s="42">
        <f t="shared" si="316"/>
        <v>5511589000</v>
      </c>
      <c r="CM202" s="42">
        <f t="shared" si="316"/>
        <v>5851532000</v>
      </c>
      <c r="CN202" s="43">
        <f t="shared" si="276"/>
        <v>82673835</v>
      </c>
      <c r="CO202" s="43">
        <f t="shared" si="277"/>
        <v>58515320</v>
      </c>
      <c r="CP202" s="43">
        <f t="shared" si="278"/>
        <v>129990300</v>
      </c>
      <c r="CQ202" s="43">
        <f t="shared" si="279"/>
        <v>115006520.83333333</v>
      </c>
      <c r="CR202" s="420">
        <f t="shared" si="280"/>
        <v>6212442000</v>
      </c>
    </row>
    <row r="203" spans="1:99">
      <c r="A203" s="3">
        <f t="shared" si="307"/>
        <v>164</v>
      </c>
      <c r="B203" s="249">
        <v>2</v>
      </c>
      <c r="C203" s="522"/>
      <c r="D203" s="250" t="s">
        <v>178</v>
      </c>
      <c r="E203" s="251" t="s">
        <v>29</v>
      </c>
      <c r="F203" s="252"/>
      <c r="G203" s="40" t="s">
        <v>74</v>
      </c>
      <c r="H203" s="253">
        <f t="shared" si="255"/>
        <v>85</v>
      </c>
      <c r="I203" s="253">
        <f t="shared" si="256"/>
        <v>74</v>
      </c>
      <c r="J203" s="254">
        <f t="shared" si="257"/>
        <v>27506142.120000001</v>
      </c>
      <c r="K203" s="254">
        <f t="shared" si="258"/>
        <v>1</v>
      </c>
      <c r="L203" s="255">
        <f t="shared" si="259"/>
        <v>1.06</v>
      </c>
      <c r="M203" s="256">
        <f t="shared" si="343"/>
        <v>1.02</v>
      </c>
      <c r="N203" s="257">
        <f t="shared" si="261"/>
        <v>24851779.771825496</v>
      </c>
      <c r="O203" s="257">
        <f t="shared" si="262"/>
        <v>28011926.525916401</v>
      </c>
      <c r="P203" s="257">
        <f t="shared" si="263"/>
        <v>29739640.860144004</v>
      </c>
      <c r="Q203" s="257">
        <f t="shared" si="264"/>
        <v>31573916.83403369</v>
      </c>
      <c r="R203" s="257">
        <f t="shared" si="308"/>
        <v>35468737.038663335</v>
      </c>
      <c r="S203" s="258">
        <f t="shared" si="265"/>
        <v>29739640.860144004</v>
      </c>
      <c r="T203" s="257">
        <f t="shared" si="265"/>
        <v>31573916.83403369</v>
      </c>
      <c r="U203" s="257">
        <f t="shared" si="266"/>
        <v>33521326.93634852</v>
      </c>
      <c r="V203" s="257">
        <f t="shared" si="309"/>
        <v>39851413.463910654</v>
      </c>
      <c r="W203" s="257"/>
      <c r="X203" s="257">
        <f t="shared" si="267"/>
        <v>1839031703.1150868</v>
      </c>
      <c r="Y203" s="257">
        <f t="shared" si="268"/>
        <v>2072882562.9178138</v>
      </c>
      <c r="Z203" s="257">
        <f t="shared" si="269"/>
        <v>2200733423.6506562</v>
      </c>
      <c r="AA203" s="258">
        <f t="shared" si="310"/>
        <v>2336469845.718493</v>
      </c>
      <c r="AB203" s="258">
        <f t="shared" si="311"/>
        <v>2624686540.8610868</v>
      </c>
      <c r="AC203" s="258">
        <f t="shared" si="270"/>
        <v>2200733423.6506562</v>
      </c>
      <c r="AD203" s="257">
        <f t="shared" si="271"/>
        <v>2336469845.718493</v>
      </c>
      <c r="AE203" s="257">
        <f t="shared" si="312"/>
        <v>2480578193.2897906</v>
      </c>
      <c r="AF203" s="257">
        <f t="shared" si="313"/>
        <v>2949004596.3293886</v>
      </c>
      <c r="AG203" s="257"/>
      <c r="AH203" s="32" t="str">
        <f t="shared" si="272"/>
        <v>BERTAHAP</v>
      </c>
      <c r="AI203" s="259">
        <f t="shared" si="273"/>
        <v>0</v>
      </c>
      <c r="AJ203" s="260">
        <v>2</v>
      </c>
      <c r="AK203" s="261"/>
      <c r="AL203" s="257" t="e">
        <f>IF(AK203&gt;#REF!,"LB","KR")</f>
        <v>#REF!</v>
      </c>
      <c r="AM203" s="51">
        <f t="shared" si="274"/>
        <v>2022935000</v>
      </c>
      <c r="AN203" s="51">
        <f t="shared" si="274"/>
        <v>2280171000</v>
      </c>
      <c r="AO203" s="51">
        <f t="shared" si="274"/>
        <v>2420807000</v>
      </c>
      <c r="AP203" s="418">
        <f t="shared" si="254"/>
        <v>2570117000</v>
      </c>
      <c r="AQ203" s="418">
        <f t="shared" si="275"/>
        <v>2420807000</v>
      </c>
      <c r="AR203" s="51">
        <f t="shared" si="275"/>
        <v>2570117000</v>
      </c>
      <c r="AS203" s="51">
        <f t="shared" si="275"/>
        <v>2728637000</v>
      </c>
      <c r="AT203" s="42"/>
      <c r="AU203" s="42"/>
      <c r="AV203" s="297">
        <f t="shared" si="314"/>
        <v>-1273534.3801559955</v>
      </c>
      <c r="AW203" s="297"/>
      <c r="AX203" s="297"/>
      <c r="AY203" s="297"/>
      <c r="AZ203" s="297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2"/>
      <c r="BR203" s="42"/>
      <c r="BS203" s="42"/>
      <c r="BT203" s="42"/>
      <c r="BU203" s="42"/>
      <c r="BV203" s="42"/>
      <c r="BW203" s="42"/>
      <c r="BX203" s="426"/>
      <c r="BY203" s="424"/>
      <c r="BZ203" s="424" t="str">
        <f t="shared" si="337"/>
        <v>2BR-15</v>
      </c>
      <c r="CA203" s="425">
        <f t="shared" si="338"/>
        <v>15</v>
      </c>
      <c r="CB203" s="424">
        <f t="shared" si="339"/>
        <v>101</v>
      </c>
      <c r="CC203" s="424">
        <f t="shared" si="339"/>
        <v>90</v>
      </c>
      <c r="CD203" s="424">
        <f t="shared" si="340"/>
        <v>29593858.306908</v>
      </c>
      <c r="CE203" s="424">
        <f t="shared" si="341"/>
        <v>2448266000</v>
      </c>
      <c r="CF203" s="424">
        <f t="shared" si="341"/>
        <v>2759587000</v>
      </c>
      <c r="CG203" s="424">
        <f t="shared" si="341"/>
        <v>2929792000</v>
      </c>
      <c r="CH203" s="424">
        <f t="shared" si="341"/>
        <v>3110496000</v>
      </c>
      <c r="CI203" s="424">
        <f t="shared" si="342"/>
        <v>3302344000</v>
      </c>
      <c r="CJ203" s="42"/>
      <c r="CK203" s="418">
        <f t="shared" si="315"/>
        <v>2728635954.0171294</v>
      </c>
      <c r="CL203" s="42">
        <f t="shared" si="316"/>
        <v>2566056000</v>
      </c>
      <c r="CM203" s="42">
        <f t="shared" si="316"/>
        <v>2724325000</v>
      </c>
      <c r="CN203" s="43">
        <f t="shared" si="276"/>
        <v>38490840</v>
      </c>
      <c r="CO203" s="43">
        <f t="shared" si="277"/>
        <v>27243250</v>
      </c>
      <c r="CP203" s="43">
        <f t="shared" si="278"/>
        <v>60520175</v>
      </c>
      <c r="CQ203" s="43">
        <f t="shared" si="279"/>
        <v>53544104.166666664</v>
      </c>
      <c r="CR203" s="420">
        <f t="shared" si="280"/>
        <v>2892356000</v>
      </c>
    </row>
    <row r="204" spans="1:99">
      <c r="A204" s="3">
        <f t="shared" si="307"/>
        <v>165</v>
      </c>
      <c r="B204" s="249">
        <v>3</v>
      </c>
      <c r="C204" s="522"/>
      <c r="D204" s="250" t="s">
        <v>178</v>
      </c>
      <c r="E204" s="251" t="s">
        <v>32</v>
      </c>
      <c r="F204" s="252"/>
      <c r="G204" s="40" t="s">
        <v>56</v>
      </c>
      <c r="H204" s="253">
        <f t="shared" si="255"/>
        <v>85</v>
      </c>
      <c r="I204" s="253">
        <f t="shared" si="256"/>
        <v>74</v>
      </c>
      <c r="J204" s="254">
        <f t="shared" si="257"/>
        <v>27506142.120000001</v>
      </c>
      <c r="K204" s="254">
        <f t="shared" si="258"/>
        <v>1</v>
      </c>
      <c r="L204" s="255">
        <f t="shared" si="259"/>
        <v>1.06</v>
      </c>
      <c r="M204" s="256">
        <f t="shared" si="343"/>
        <v>1.02</v>
      </c>
      <c r="N204" s="257">
        <f t="shared" si="261"/>
        <v>24851779.771825496</v>
      </c>
      <c r="O204" s="257">
        <f t="shared" si="262"/>
        <v>28011926.525916401</v>
      </c>
      <c r="P204" s="257">
        <f t="shared" si="263"/>
        <v>29739640.860144004</v>
      </c>
      <c r="Q204" s="257">
        <f t="shared" si="264"/>
        <v>31573916.83403369</v>
      </c>
      <c r="R204" s="257">
        <f t="shared" si="308"/>
        <v>35468737.038663335</v>
      </c>
      <c r="S204" s="258">
        <f t="shared" si="265"/>
        <v>29739640.860144004</v>
      </c>
      <c r="T204" s="257">
        <f t="shared" si="265"/>
        <v>31573916.83403369</v>
      </c>
      <c r="U204" s="257">
        <f t="shared" si="266"/>
        <v>33521326.93634852</v>
      </c>
      <c r="V204" s="257">
        <f t="shared" si="309"/>
        <v>39851413.463910654</v>
      </c>
      <c r="W204" s="257"/>
      <c r="X204" s="257">
        <f t="shared" si="267"/>
        <v>1839031703.1150868</v>
      </c>
      <c r="Y204" s="257">
        <f t="shared" si="268"/>
        <v>2072882562.9178138</v>
      </c>
      <c r="Z204" s="257">
        <f t="shared" si="269"/>
        <v>2200733423.6506562</v>
      </c>
      <c r="AA204" s="258">
        <f t="shared" si="310"/>
        <v>2336469845.718493</v>
      </c>
      <c r="AB204" s="258">
        <f t="shared" si="311"/>
        <v>2624686540.8610868</v>
      </c>
      <c r="AC204" s="258">
        <f t="shared" si="270"/>
        <v>2200733423.6506562</v>
      </c>
      <c r="AD204" s="257">
        <f t="shared" si="271"/>
        <v>2336469845.718493</v>
      </c>
      <c r="AE204" s="257">
        <f t="shared" si="312"/>
        <v>2480578193.2897906</v>
      </c>
      <c r="AF204" s="257">
        <f t="shared" si="313"/>
        <v>2949004596.3293886</v>
      </c>
      <c r="AG204" s="257"/>
      <c r="AH204" s="32" t="str">
        <f t="shared" si="272"/>
        <v>BERTAHAP</v>
      </c>
      <c r="AI204" s="259">
        <f t="shared" si="273"/>
        <v>0</v>
      </c>
      <c r="AJ204" s="260">
        <v>2</v>
      </c>
      <c r="AK204" s="261"/>
      <c r="AL204" s="257" t="e">
        <f>IF(AK204&gt;#REF!,"LB","KR")</f>
        <v>#REF!</v>
      </c>
      <c r="AM204" s="51">
        <f t="shared" si="274"/>
        <v>2022935000</v>
      </c>
      <c r="AN204" s="51">
        <f t="shared" si="274"/>
        <v>2280171000</v>
      </c>
      <c r="AO204" s="51">
        <f t="shared" si="274"/>
        <v>2420807000</v>
      </c>
      <c r="AP204" s="418">
        <f t="shared" si="254"/>
        <v>2570117000</v>
      </c>
      <c r="AQ204" s="418">
        <f t="shared" si="275"/>
        <v>2420807000</v>
      </c>
      <c r="AR204" s="51">
        <f t="shared" si="275"/>
        <v>2570117000</v>
      </c>
      <c r="AS204" s="51">
        <f t="shared" si="275"/>
        <v>2728637000</v>
      </c>
      <c r="AT204" s="42"/>
      <c r="AU204" s="42"/>
      <c r="AV204" s="297">
        <f t="shared" si="314"/>
        <v>-1273534.3801559955</v>
      </c>
      <c r="AW204" s="297"/>
      <c r="AX204" s="297"/>
      <c r="AY204" s="297"/>
      <c r="AZ204" s="297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2"/>
      <c r="BR204" s="42"/>
      <c r="BS204" s="42"/>
      <c r="BT204" s="42"/>
      <c r="BU204" s="42"/>
      <c r="BV204" s="42"/>
      <c r="BW204" s="42"/>
      <c r="BX204" s="426"/>
      <c r="BY204" s="424"/>
      <c r="BZ204" s="424" t="str">
        <f t="shared" si="337"/>
        <v>2BR-17</v>
      </c>
      <c r="CA204" s="425">
        <f t="shared" si="338"/>
        <v>17</v>
      </c>
      <c r="CB204" s="424">
        <f t="shared" si="339"/>
        <v>85</v>
      </c>
      <c r="CC204" s="424">
        <f t="shared" si="339"/>
        <v>74</v>
      </c>
      <c r="CD204" s="424">
        <f t="shared" si="340"/>
        <v>29593858.306908</v>
      </c>
      <c r="CE204" s="424">
        <f t="shared" si="341"/>
        <v>2013019000</v>
      </c>
      <c r="CF204" s="424">
        <f t="shared" si="341"/>
        <v>2268994000</v>
      </c>
      <c r="CG204" s="424">
        <f t="shared" si="341"/>
        <v>2408941000</v>
      </c>
      <c r="CH204" s="424">
        <f t="shared" si="341"/>
        <v>2557519000</v>
      </c>
      <c r="CI204" s="424">
        <f t="shared" si="342"/>
        <v>2715261000</v>
      </c>
      <c r="CJ204" s="42"/>
      <c r="CK204" s="418">
        <f t="shared" si="315"/>
        <v>2728635954.0171294</v>
      </c>
      <c r="CL204" s="42">
        <f t="shared" si="316"/>
        <v>2566056000</v>
      </c>
      <c r="CM204" s="42">
        <f t="shared" si="316"/>
        <v>2724325000</v>
      </c>
      <c r="CN204" s="43">
        <f t="shared" si="276"/>
        <v>38490840</v>
      </c>
      <c r="CO204" s="43">
        <f t="shared" si="277"/>
        <v>27243250</v>
      </c>
      <c r="CP204" s="43">
        <f t="shared" si="278"/>
        <v>60520175</v>
      </c>
      <c r="CQ204" s="43">
        <f t="shared" si="279"/>
        <v>53544104.166666664</v>
      </c>
      <c r="CR204" s="420">
        <f t="shared" si="280"/>
        <v>2892356000</v>
      </c>
    </row>
    <row r="205" spans="1:99">
      <c r="A205" s="3">
        <f t="shared" si="307"/>
        <v>166</v>
      </c>
      <c r="B205" s="249">
        <v>4</v>
      </c>
      <c r="C205" s="522"/>
      <c r="D205" s="250" t="s">
        <v>178</v>
      </c>
      <c r="E205" s="251" t="s">
        <v>38</v>
      </c>
      <c r="F205" s="252"/>
      <c r="G205" s="40" t="s">
        <v>58</v>
      </c>
      <c r="H205" s="253">
        <f t="shared" si="255"/>
        <v>101</v>
      </c>
      <c r="I205" s="253">
        <f t="shared" si="256"/>
        <v>90</v>
      </c>
      <c r="J205" s="254">
        <f t="shared" si="257"/>
        <v>27506142.120000001</v>
      </c>
      <c r="K205" s="254">
        <f t="shared" si="258"/>
        <v>1</v>
      </c>
      <c r="L205" s="255">
        <f t="shared" si="259"/>
        <v>1.06</v>
      </c>
      <c r="M205" s="256">
        <f t="shared" si="343"/>
        <v>1.02</v>
      </c>
      <c r="N205" s="257">
        <f t="shared" si="261"/>
        <v>24851779.771825496</v>
      </c>
      <c r="O205" s="257">
        <f t="shared" si="262"/>
        <v>28011926.525916401</v>
      </c>
      <c r="P205" s="257">
        <f t="shared" si="263"/>
        <v>29739640.860144004</v>
      </c>
      <c r="Q205" s="257">
        <f t="shared" si="264"/>
        <v>31573916.83403369</v>
      </c>
      <c r="R205" s="257">
        <f t="shared" si="308"/>
        <v>35468737.038663335</v>
      </c>
      <c r="S205" s="258">
        <f t="shared" si="265"/>
        <v>29739640.860144004</v>
      </c>
      <c r="T205" s="257">
        <f t="shared" si="265"/>
        <v>31573916.83403369</v>
      </c>
      <c r="U205" s="257">
        <f t="shared" si="266"/>
        <v>33521326.93634852</v>
      </c>
      <c r="V205" s="257">
        <f t="shared" si="309"/>
        <v>39851413.463910654</v>
      </c>
      <c r="W205" s="257"/>
      <c r="X205" s="257">
        <f t="shared" si="267"/>
        <v>2236660179.4642944</v>
      </c>
      <c r="Y205" s="257">
        <f t="shared" si="268"/>
        <v>2521073387.3324761</v>
      </c>
      <c r="Z205" s="257">
        <f t="shared" si="269"/>
        <v>2676567677.4129605</v>
      </c>
      <c r="AA205" s="258">
        <f t="shared" si="310"/>
        <v>2841652515.0630322</v>
      </c>
      <c r="AB205" s="258">
        <f t="shared" si="311"/>
        <v>3192186333.4797001</v>
      </c>
      <c r="AC205" s="258">
        <f t="shared" si="270"/>
        <v>2676567677.4129605</v>
      </c>
      <c r="AD205" s="257">
        <f t="shared" si="271"/>
        <v>2841652515.0630322</v>
      </c>
      <c r="AE205" s="257">
        <f t="shared" si="312"/>
        <v>3016919424.2713666</v>
      </c>
      <c r="AF205" s="257">
        <f t="shared" si="313"/>
        <v>3586627211.7519588</v>
      </c>
      <c r="AG205" s="257"/>
      <c r="AH205" s="32" t="str">
        <f t="shared" si="272"/>
        <v>BERTAHAP</v>
      </c>
      <c r="AI205" s="259">
        <f t="shared" si="273"/>
        <v>0</v>
      </c>
      <c r="AJ205" s="260">
        <v>2</v>
      </c>
      <c r="AK205" s="261"/>
      <c r="AL205" s="257" t="e">
        <f>IF(AK205&gt;#REF!,"LB","KR")</f>
        <v>#REF!</v>
      </c>
      <c r="AM205" s="51">
        <f t="shared" si="274"/>
        <v>2460327000</v>
      </c>
      <c r="AN205" s="51">
        <f t="shared" si="274"/>
        <v>2773181000</v>
      </c>
      <c r="AO205" s="51">
        <f t="shared" si="274"/>
        <v>2944225000</v>
      </c>
      <c r="AP205" s="418">
        <f t="shared" si="254"/>
        <v>3125818000</v>
      </c>
      <c r="AQ205" s="418">
        <f t="shared" si="275"/>
        <v>2944225000</v>
      </c>
      <c r="AR205" s="51">
        <f t="shared" si="275"/>
        <v>3125818000</v>
      </c>
      <c r="AS205" s="51">
        <f t="shared" si="275"/>
        <v>3318612000</v>
      </c>
      <c r="AT205" s="42"/>
      <c r="AU205" s="42"/>
      <c r="AV205" s="297">
        <f t="shared" si="314"/>
        <v>-1273534.3801559955</v>
      </c>
      <c r="AW205" s="297"/>
      <c r="AX205" s="297"/>
      <c r="AY205" s="297"/>
      <c r="AZ205" s="297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2"/>
      <c r="BR205" s="42"/>
      <c r="BS205" s="42"/>
      <c r="BT205" s="42"/>
      <c r="BU205" s="42"/>
      <c r="BV205" s="42"/>
      <c r="BW205" s="42"/>
      <c r="BX205" s="426"/>
      <c r="BY205" s="424"/>
      <c r="BZ205" s="424" t="str">
        <f t="shared" si="337"/>
        <v>3BR-19</v>
      </c>
      <c r="CA205" s="425">
        <f t="shared" si="338"/>
        <v>19</v>
      </c>
      <c r="CB205" s="424">
        <f t="shared" si="339"/>
        <v>138</v>
      </c>
      <c r="CC205" s="424">
        <f t="shared" si="339"/>
        <v>120</v>
      </c>
      <c r="CD205" s="424">
        <f t="shared" si="340"/>
        <v>29593858.306908</v>
      </c>
      <c r="CE205" s="424">
        <f t="shared" si="341"/>
        <v>3264355000</v>
      </c>
      <c r="CF205" s="424">
        <f t="shared" si="341"/>
        <v>3679449000</v>
      </c>
      <c r="CG205" s="424">
        <f t="shared" si="341"/>
        <v>3906390000</v>
      </c>
      <c r="CH205" s="424">
        <f t="shared" si="341"/>
        <v>4147327000</v>
      </c>
      <c r="CI205" s="424">
        <f t="shared" si="342"/>
        <v>4403125000</v>
      </c>
      <c r="CJ205" s="42"/>
      <c r="CK205" s="418">
        <f t="shared" si="315"/>
        <v>3318611324.1202307</v>
      </c>
      <c r="CL205" s="42">
        <f t="shared" si="316"/>
        <v>3120879000</v>
      </c>
      <c r="CM205" s="42">
        <f t="shared" si="316"/>
        <v>3313368000</v>
      </c>
      <c r="CN205" s="43">
        <f t="shared" si="276"/>
        <v>46813185</v>
      </c>
      <c r="CO205" s="43">
        <f t="shared" si="277"/>
        <v>33133680</v>
      </c>
      <c r="CP205" s="43">
        <f t="shared" si="278"/>
        <v>73605625</v>
      </c>
      <c r="CQ205" s="43">
        <f t="shared" si="279"/>
        <v>65121208.333333336</v>
      </c>
      <c r="CR205" s="420">
        <f t="shared" si="280"/>
        <v>3517730000</v>
      </c>
    </row>
    <row r="206" spans="1:99">
      <c r="A206" s="3">
        <f t="shared" si="307"/>
        <v>167</v>
      </c>
      <c r="B206" s="249">
        <v>5</v>
      </c>
      <c r="C206" s="522"/>
      <c r="D206" s="250" t="s">
        <v>178</v>
      </c>
      <c r="E206" s="251" t="s">
        <v>44</v>
      </c>
      <c r="F206" s="252"/>
      <c r="G206" s="40" t="s">
        <v>60</v>
      </c>
      <c r="H206" s="253">
        <f t="shared" si="255"/>
        <v>101</v>
      </c>
      <c r="I206" s="253">
        <f t="shared" si="256"/>
        <v>90</v>
      </c>
      <c r="J206" s="254">
        <f t="shared" si="257"/>
        <v>27506142.120000001</v>
      </c>
      <c r="K206" s="254">
        <f t="shared" si="258"/>
        <v>1</v>
      </c>
      <c r="L206" s="255">
        <f t="shared" si="259"/>
        <v>1.06</v>
      </c>
      <c r="M206" s="256">
        <f t="shared" si="343"/>
        <v>1.02</v>
      </c>
      <c r="N206" s="257">
        <f t="shared" si="261"/>
        <v>24851779.771825496</v>
      </c>
      <c r="O206" s="257">
        <f t="shared" si="262"/>
        <v>28011926.525916401</v>
      </c>
      <c r="P206" s="257">
        <f t="shared" si="263"/>
        <v>29739640.860144004</v>
      </c>
      <c r="Q206" s="257">
        <f t="shared" si="264"/>
        <v>31573916.83403369</v>
      </c>
      <c r="R206" s="257">
        <f t="shared" si="308"/>
        <v>35468737.038663335</v>
      </c>
      <c r="S206" s="258">
        <f t="shared" si="265"/>
        <v>29739640.860144004</v>
      </c>
      <c r="T206" s="257">
        <f t="shared" si="265"/>
        <v>31573916.83403369</v>
      </c>
      <c r="U206" s="257">
        <f t="shared" si="266"/>
        <v>33521326.93634852</v>
      </c>
      <c r="V206" s="257">
        <f t="shared" si="309"/>
        <v>39851413.463910654</v>
      </c>
      <c r="W206" s="257"/>
      <c r="X206" s="257">
        <f t="shared" si="267"/>
        <v>2236660179.4642944</v>
      </c>
      <c r="Y206" s="257">
        <f t="shared" si="268"/>
        <v>2521073387.3324761</v>
      </c>
      <c r="Z206" s="257">
        <f t="shared" si="269"/>
        <v>2676567677.4129605</v>
      </c>
      <c r="AA206" s="258">
        <f t="shared" si="310"/>
        <v>2841652515.0630322</v>
      </c>
      <c r="AB206" s="258">
        <f t="shared" si="311"/>
        <v>3192186333.4797001</v>
      </c>
      <c r="AC206" s="258">
        <f t="shared" si="270"/>
        <v>2676567677.4129605</v>
      </c>
      <c r="AD206" s="257">
        <f t="shared" si="271"/>
        <v>2841652515.0630322</v>
      </c>
      <c r="AE206" s="257">
        <f t="shared" si="312"/>
        <v>3016919424.2713666</v>
      </c>
      <c r="AF206" s="257">
        <f t="shared" si="313"/>
        <v>3586627211.7519588</v>
      </c>
      <c r="AG206" s="257"/>
      <c r="AH206" s="32" t="str">
        <f t="shared" si="272"/>
        <v>BERTAHAP</v>
      </c>
      <c r="AI206" s="259">
        <f t="shared" si="273"/>
        <v>0</v>
      </c>
      <c r="AJ206" s="260">
        <v>2</v>
      </c>
      <c r="AK206" s="261"/>
      <c r="AL206" s="257" t="e">
        <f>IF(AK206&gt;#REF!,"LB","KR")</f>
        <v>#REF!</v>
      </c>
      <c r="AM206" s="51">
        <f t="shared" si="274"/>
        <v>2460327000</v>
      </c>
      <c r="AN206" s="51">
        <f t="shared" si="274"/>
        <v>2773181000</v>
      </c>
      <c r="AO206" s="51">
        <f t="shared" si="274"/>
        <v>2944225000</v>
      </c>
      <c r="AP206" s="418">
        <f t="shared" si="254"/>
        <v>3125818000</v>
      </c>
      <c r="AQ206" s="418">
        <f t="shared" si="275"/>
        <v>2944225000</v>
      </c>
      <c r="AR206" s="51">
        <f t="shared" si="275"/>
        <v>3125818000</v>
      </c>
      <c r="AS206" s="51">
        <f t="shared" si="275"/>
        <v>3318612000</v>
      </c>
      <c r="AT206" s="42"/>
      <c r="AU206" s="42"/>
      <c r="AV206" s="297">
        <f t="shared" si="314"/>
        <v>-1273534.3801559955</v>
      </c>
      <c r="AW206" s="297"/>
      <c r="AX206" s="297"/>
      <c r="AY206" s="297"/>
      <c r="AZ206" s="297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/>
      <c r="BW206" s="42"/>
      <c r="BX206" s="426">
        <v>50</v>
      </c>
      <c r="BY206" s="424" t="s">
        <v>176</v>
      </c>
      <c r="BZ206" s="424" t="str">
        <f>G270</f>
        <v>2BR-7</v>
      </c>
      <c r="CA206" s="425" t="str">
        <f>E270</f>
        <v>07</v>
      </c>
      <c r="CB206" s="424">
        <f>H270</f>
        <v>101</v>
      </c>
      <c r="CC206" s="424">
        <f>I270</f>
        <v>90</v>
      </c>
      <c r="CD206" s="424">
        <f>P270</f>
        <v>29593858.306908</v>
      </c>
      <c r="CE206" s="424">
        <f t="shared" ref="CE206:CH207" si="344">AM270</f>
        <v>2448266000</v>
      </c>
      <c r="CF206" s="424">
        <f t="shared" si="344"/>
        <v>2759587000</v>
      </c>
      <c r="CG206" s="424">
        <f t="shared" si="344"/>
        <v>2929792000</v>
      </c>
      <c r="CH206" s="424">
        <f t="shared" si="344"/>
        <v>3110496000</v>
      </c>
      <c r="CI206" s="424">
        <f>AS270</f>
        <v>3302344000</v>
      </c>
      <c r="CJ206" s="42">
        <v>4</v>
      </c>
      <c r="CK206" s="418">
        <f t="shared" si="315"/>
        <v>3318611324.1202307</v>
      </c>
      <c r="CL206" s="42">
        <f t="shared" si="316"/>
        <v>3120879000</v>
      </c>
      <c r="CM206" s="42">
        <f t="shared" si="316"/>
        <v>3313368000</v>
      </c>
      <c r="CN206" s="43">
        <f t="shared" si="276"/>
        <v>46813185</v>
      </c>
      <c r="CO206" s="43">
        <f t="shared" si="277"/>
        <v>33133680</v>
      </c>
      <c r="CP206" s="43">
        <f t="shared" si="278"/>
        <v>73605625</v>
      </c>
      <c r="CQ206" s="43">
        <f t="shared" si="279"/>
        <v>65121208.333333336</v>
      </c>
      <c r="CR206" s="420">
        <f t="shared" si="280"/>
        <v>3517730000</v>
      </c>
      <c r="CU206" s="43"/>
    </row>
    <row r="207" spans="1:99">
      <c r="A207" s="3">
        <f t="shared" si="307"/>
        <v>168</v>
      </c>
      <c r="B207" s="249">
        <v>6</v>
      </c>
      <c r="C207" s="522"/>
      <c r="D207" s="250" t="s">
        <v>178</v>
      </c>
      <c r="E207" s="285">
        <v>11</v>
      </c>
      <c r="F207" s="252"/>
      <c r="G207" s="40" t="s">
        <v>62</v>
      </c>
      <c r="H207" s="253">
        <f t="shared" si="255"/>
        <v>101</v>
      </c>
      <c r="I207" s="253">
        <f t="shared" si="256"/>
        <v>90</v>
      </c>
      <c r="J207" s="254">
        <f t="shared" si="257"/>
        <v>27506142.120000001</v>
      </c>
      <c r="K207" s="254">
        <f t="shared" si="258"/>
        <v>1</v>
      </c>
      <c r="L207" s="255">
        <f t="shared" si="259"/>
        <v>1.06</v>
      </c>
      <c r="M207" s="256">
        <f t="shared" si="343"/>
        <v>1.02</v>
      </c>
      <c r="N207" s="257">
        <f t="shared" si="261"/>
        <v>24851779.771825496</v>
      </c>
      <c r="O207" s="257">
        <f t="shared" si="262"/>
        <v>28011926.525916401</v>
      </c>
      <c r="P207" s="257">
        <f t="shared" si="263"/>
        <v>29739640.860144004</v>
      </c>
      <c r="Q207" s="257">
        <f t="shared" si="264"/>
        <v>31573916.83403369</v>
      </c>
      <c r="R207" s="257">
        <f t="shared" si="308"/>
        <v>35468737.038663335</v>
      </c>
      <c r="S207" s="258">
        <f t="shared" si="265"/>
        <v>29739640.860144004</v>
      </c>
      <c r="T207" s="257">
        <f t="shared" si="265"/>
        <v>31573916.83403369</v>
      </c>
      <c r="U207" s="257">
        <f t="shared" si="266"/>
        <v>33521326.93634852</v>
      </c>
      <c r="V207" s="257">
        <f t="shared" si="309"/>
        <v>39851413.463910654</v>
      </c>
      <c r="W207" s="257"/>
      <c r="X207" s="257">
        <f t="shared" si="267"/>
        <v>2236660179.4642944</v>
      </c>
      <c r="Y207" s="257">
        <f t="shared" si="268"/>
        <v>2521073387.3324761</v>
      </c>
      <c r="Z207" s="257">
        <f t="shared" si="269"/>
        <v>2676567677.4129605</v>
      </c>
      <c r="AA207" s="258">
        <f t="shared" si="310"/>
        <v>2841652515.0630322</v>
      </c>
      <c r="AB207" s="258">
        <f t="shared" si="311"/>
        <v>3192186333.4797001</v>
      </c>
      <c r="AC207" s="258">
        <f t="shared" si="270"/>
        <v>2676567677.4129605</v>
      </c>
      <c r="AD207" s="257">
        <f t="shared" si="271"/>
        <v>2841652515.0630322</v>
      </c>
      <c r="AE207" s="257">
        <f t="shared" si="312"/>
        <v>3016919424.2713666</v>
      </c>
      <c r="AF207" s="257">
        <f t="shared" si="313"/>
        <v>3586627211.7519588</v>
      </c>
      <c r="AG207" s="257"/>
      <c r="AH207" s="32" t="str">
        <f t="shared" si="272"/>
        <v>BERTAHAP</v>
      </c>
      <c r="AI207" s="259">
        <f t="shared" si="273"/>
        <v>0</v>
      </c>
      <c r="AJ207" s="260">
        <v>2</v>
      </c>
      <c r="AK207" s="261"/>
      <c r="AL207" s="257" t="e">
        <f>IF(AK207&gt;#REF!,"LB","KR")</f>
        <v>#REF!</v>
      </c>
      <c r="AM207" s="51">
        <f t="shared" si="274"/>
        <v>2460327000</v>
      </c>
      <c r="AN207" s="51">
        <f t="shared" si="274"/>
        <v>2773181000</v>
      </c>
      <c r="AO207" s="51">
        <f t="shared" si="274"/>
        <v>2944225000</v>
      </c>
      <c r="AP207" s="418">
        <f t="shared" si="254"/>
        <v>3125818000</v>
      </c>
      <c r="AQ207" s="418">
        <f t="shared" si="275"/>
        <v>2944225000</v>
      </c>
      <c r="AR207" s="51">
        <f t="shared" si="275"/>
        <v>3125818000</v>
      </c>
      <c r="AS207" s="51">
        <f t="shared" si="275"/>
        <v>3318612000</v>
      </c>
      <c r="AT207" s="42"/>
      <c r="AU207" s="42"/>
      <c r="AV207" s="297">
        <f t="shared" si="314"/>
        <v>-1273534.3801559955</v>
      </c>
      <c r="AW207" s="297"/>
      <c r="AX207" s="297"/>
      <c r="AY207" s="297"/>
      <c r="AZ207" s="297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2"/>
      <c r="BR207" s="42"/>
      <c r="BS207" s="42"/>
      <c r="BT207" s="42"/>
      <c r="BU207" s="42"/>
      <c r="BV207" s="42"/>
      <c r="BW207" s="42"/>
      <c r="BX207" s="426"/>
      <c r="BY207" s="429"/>
      <c r="BZ207" s="424" t="str">
        <f>G271</f>
        <v>2BR-15</v>
      </c>
      <c r="CA207" s="425">
        <f>E271</f>
        <v>15</v>
      </c>
      <c r="CB207" s="424">
        <f>H271</f>
        <v>101</v>
      </c>
      <c r="CC207" s="424">
        <f>I271</f>
        <v>90</v>
      </c>
      <c r="CD207" s="424">
        <f>P271</f>
        <v>29593858.306908</v>
      </c>
      <c r="CE207" s="424">
        <f t="shared" si="344"/>
        <v>2448266000</v>
      </c>
      <c r="CF207" s="424">
        <f t="shared" si="344"/>
        <v>2759587000</v>
      </c>
      <c r="CG207" s="424">
        <f t="shared" si="344"/>
        <v>2929792000</v>
      </c>
      <c r="CH207" s="424">
        <f t="shared" si="344"/>
        <v>3110496000</v>
      </c>
      <c r="CI207" s="424">
        <f>AS271</f>
        <v>3302344000</v>
      </c>
      <c r="CJ207" s="42"/>
      <c r="CK207" s="418">
        <f t="shared" si="315"/>
        <v>3318611324.1202307</v>
      </c>
      <c r="CL207" s="42">
        <f t="shared" si="316"/>
        <v>3120879000</v>
      </c>
      <c r="CM207" s="42">
        <f t="shared" si="316"/>
        <v>3313368000</v>
      </c>
      <c r="CN207" s="43">
        <f t="shared" si="276"/>
        <v>46813185</v>
      </c>
      <c r="CO207" s="43">
        <f t="shared" si="277"/>
        <v>33133680</v>
      </c>
      <c r="CP207" s="43">
        <f t="shared" si="278"/>
        <v>73605625</v>
      </c>
      <c r="CQ207" s="43">
        <f t="shared" si="279"/>
        <v>65121208.333333336</v>
      </c>
      <c r="CR207" s="420">
        <f t="shared" si="280"/>
        <v>3517730000</v>
      </c>
    </row>
    <row r="208" spans="1:99">
      <c r="A208" s="3">
        <f t="shared" si="307"/>
        <v>169</v>
      </c>
      <c r="B208" s="249">
        <v>7</v>
      </c>
      <c r="C208" s="522"/>
      <c r="D208" s="250" t="s">
        <v>178</v>
      </c>
      <c r="E208" s="285">
        <v>15</v>
      </c>
      <c r="F208" s="252"/>
      <c r="G208" s="40" t="s">
        <v>64</v>
      </c>
      <c r="H208" s="253">
        <f t="shared" si="255"/>
        <v>101</v>
      </c>
      <c r="I208" s="253">
        <f t="shared" si="256"/>
        <v>90</v>
      </c>
      <c r="J208" s="254">
        <f t="shared" si="257"/>
        <v>27506142.120000001</v>
      </c>
      <c r="K208" s="254">
        <f t="shared" si="258"/>
        <v>1</v>
      </c>
      <c r="L208" s="255">
        <f t="shared" si="259"/>
        <v>1.06</v>
      </c>
      <c r="M208" s="256">
        <f t="shared" si="343"/>
        <v>1.02</v>
      </c>
      <c r="N208" s="257">
        <f t="shared" si="261"/>
        <v>24851779.771825496</v>
      </c>
      <c r="O208" s="257">
        <f t="shared" si="262"/>
        <v>28011926.525916401</v>
      </c>
      <c r="P208" s="257">
        <f t="shared" si="263"/>
        <v>29739640.860144004</v>
      </c>
      <c r="Q208" s="257">
        <f t="shared" si="264"/>
        <v>31573916.83403369</v>
      </c>
      <c r="R208" s="257">
        <f t="shared" si="308"/>
        <v>35468737.038663335</v>
      </c>
      <c r="S208" s="258">
        <f t="shared" si="265"/>
        <v>29739640.860144004</v>
      </c>
      <c r="T208" s="257">
        <f t="shared" si="265"/>
        <v>31573916.83403369</v>
      </c>
      <c r="U208" s="257">
        <f t="shared" si="266"/>
        <v>33521326.93634852</v>
      </c>
      <c r="V208" s="257">
        <f t="shared" si="309"/>
        <v>39851413.463910654</v>
      </c>
      <c r="W208" s="257"/>
      <c r="X208" s="257">
        <f t="shared" si="267"/>
        <v>2236660179.4642944</v>
      </c>
      <c r="Y208" s="257">
        <f t="shared" si="268"/>
        <v>2521073387.3324761</v>
      </c>
      <c r="Z208" s="257">
        <f t="shared" si="269"/>
        <v>2676567677.4129605</v>
      </c>
      <c r="AA208" s="258">
        <f t="shared" si="310"/>
        <v>2841652515.0630322</v>
      </c>
      <c r="AB208" s="258">
        <f t="shared" si="311"/>
        <v>3192186333.4797001</v>
      </c>
      <c r="AC208" s="258">
        <f t="shared" si="270"/>
        <v>2676567677.4129605</v>
      </c>
      <c r="AD208" s="257">
        <f t="shared" si="271"/>
        <v>2841652515.0630322</v>
      </c>
      <c r="AE208" s="257">
        <f t="shared" si="312"/>
        <v>3016919424.2713666</v>
      </c>
      <c r="AF208" s="257">
        <f t="shared" si="313"/>
        <v>3586627211.7519588</v>
      </c>
      <c r="AG208" s="257"/>
      <c r="AH208" s="32" t="str">
        <f t="shared" si="272"/>
        <v>BERTAHAP</v>
      </c>
      <c r="AI208" s="259">
        <f t="shared" si="273"/>
        <v>0</v>
      </c>
      <c r="AJ208" s="260">
        <v>2</v>
      </c>
      <c r="AK208" s="261"/>
      <c r="AL208" s="257" t="e">
        <f>IF(AK208&gt;#REF!,"LB","KR")</f>
        <v>#REF!</v>
      </c>
      <c r="AM208" s="51">
        <f t="shared" si="274"/>
        <v>2460327000</v>
      </c>
      <c r="AN208" s="51">
        <f t="shared" si="274"/>
        <v>2773181000</v>
      </c>
      <c r="AO208" s="51">
        <f t="shared" si="274"/>
        <v>2944225000</v>
      </c>
      <c r="AP208" s="418">
        <f t="shared" si="254"/>
        <v>3125818000</v>
      </c>
      <c r="AQ208" s="418">
        <f t="shared" si="275"/>
        <v>2944225000</v>
      </c>
      <c r="AR208" s="51">
        <f t="shared" si="275"/>
        <v>3125818000</v>
      </c>
      <c r="AS208" s="51">
        <f t="shared" si="275"/>
        <v>3318612000</v>
      </c>
      <c r="AT208" s="42"/>
      <c r="AU208" s="42"/>
      <c r="AV208" s="297">
        <f t="shared" si="314"/>
        <v>-1273534.3801559955</v>
      </c>
      <c r="AW208" s="297"/>
      <c r="AX208" s="297"/>
      <c r="AY208" s="297"/>
      <c r="AZ208" s="297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2"/>
      <c r="BR208" s="42"/>
      <c r="BS208" s="42"/>
      <c r="BT208" s="42"/>
      <c r="BU208" s="42"/>
      <c r="BV208" s="42"/>
      <c r="BW208" s="42"/>
      <c r="BX208" s="426">
        <v>51</v>
      </c>
      <c r="BY208" s="424" t="s">
        <v>175</v>
      </c>
      <c r="BZ208" s="424" t="str">
        <f>G274</f>
        <v>3BR-21</v>
      </c>
      <c r="CA208" s="425">
        <f>E274</f>
        <v>21</v>
      </c>
      <c r="CB208" s="424">
        <f>H274</f>
        <v>132</v>
      </c>
      <c r="CC208" s="424">
        <f>I274</f>
        <v>112</v>
      </c>
      <c r="CD208" s="424">
        <f>P274</f>
        <v>30710607.67698</v>
      </c>
      <c r="CE208" s="424">
        <f>AM274</f>
        <v>3161702000</v>
      </c>
      <c r="CF208" s="424">
        <f>AN274</f>
        <v>3563743000</v>
      </c>
      <c r="CG208" s="424">
        <f>AO274</f>
        <v>3783547000</v>
      </c>
      <c r="CH208" s="424">
        <f>AP274</f>
        <v>4016908000</v>
      </c>
      <c r="CI208" s="424">
        <f>AS274</f>
        <v>4264662000</v>
      </c>
      <c r="CJ208" s="42">
        <v>5</v>
      </c>
      <c r="CK208" s="418">
        <f t="shared" si="315"/>
        <v>3318611324.1202307</v>
      </c>
      <c r="CL208" s="42">
        <f t="shared" si="316"/>
        <v>3120879000</v>
      </c>
      <c r="CM208" s="42">
        <f t="shared" si="316"/>
        <v>3313368000</v>
      </c>
      <c r="CN208" s="43">
        <f t="shared" si="276"/>
        <v>46813185</v>
      </c>
      <c r="CO208" s="43">
        <f t="shared" si="277"/>
        <v>33133680</v>
      </c>
      <c r="CP208" s="43">
        <f t="shared" si="278"/>
        <v>73605625</v>
      </c>
      <c r="CQ208" s="43">
        <f t="shared" si="279"/>
        <v>65121208.333333336</v>
      </c>
      <c r="CR208" s="420">
        <f t="shared" si="280"/>
        <v>3517730000</v>
      </c>
      <c r="CU208" s="58"/>
    </row>
    <row r="209" spans="1:100">
      <c r="A209" s="3">
        <f t="shared" si="307"/>
        <v>170</v>
      </c>
      <c r="B209" s="249">
        <v>8</v>
      </c>
      <c r="C209" s="522"/>
      <c r="D209" s="250" t="s">
        <v>178</v>
      </c>
      <c r="E209" s="285">
        <v>17</v>
      </c>
      <c r="F209" s="252"/>
      <c r="G209" s="40" t="s">
        <v>67</v>
      </c>
      <c r="H209" s="253">
        <f t="shared" si="255"/>
        <v>85</v>
      </c>
      <c r="I209" s="253">
        <f t="shared" si="256"/>
        <v>74</v>
      </c>
      <c r="J209" s="254">
        <f t="shared" si="257"/>
        <v>27506142.120000001</v>
      </c>
      <c r="K209" s="254">
        <f t="shared" si="258"/>
        <v>1</v>
      </c>
      <c r="L209" s="255">
        <f t="shared" si="259"/>
        <v>1.06</v>
      </c>
      <c r="M209" s="256">
        <f t="shared" si="343"/>
        <v>1.02</v>
      </c>
      <c r="N209" s="257">
        <f t="shared" si="261"/>
        <v>24851779.771825496</v>
      </c>
      <c r="O209" s="257">
        <f t="shared" si="262"/>
        <v>28011926.525916401</v>
      </c>
      <c r="P209" s="257">
        <f t="shared" si="263"/>
        <v>29739640.860144004</v>
      </c>
      <c r="Q209" s="257">
        <f t="shared" si="264"/>
        <v>31573916.83403369</v>
      </c>
      <c r="R209" s="257">
        <f t="shared" si="308"/>
        <v>35468737.038663335</v>
      </c>
      <c r="S209" s="258">
        <f t="shared" si="265"/>
        <v>29739640.860144004</v>
      </c>
      <c r="T209" s="257">
        <f t="shared" si="265"/>
        <v>31573916.83403369</v>
      </c>
      <c r="U209" s="257">
        <f t="shared" si="266"/>
        <v>33521326.93634852</v>
      </c>
      <c r="V209" s="257">
        <f t="shared" si="309"/>
        <v>39851413.463910654</v>
      </c>
      <c r="W209" s="257"/>
      <c r="X209" s="257">
        <f t="shared" si="267"/>
        <v>1839031703.1150868</v>
      </c>
      <c r="Y209" s="257">
        <f t="shared" si="268"/>
        <v>2072882562.9178138</v>
      </c>
      <c r="Z209" s="257">
        <f t="shared" si="269"/>
        <v>2200733423.6506562</v>
      </c>
      <c r="AA209" s="258">
        <f t="shared" si="310"/>
        <v>2336469845.718493</v>
      </c>
      <c r="AB209" s="258">
        <f t="shared" si="311"/>
        <v>2624686540.8610868</v>
      </c>
      <c r="AC209" s="258">
        <f t="shared" si="270"/>
        <v>2200733423.6506562</v>
      </c>
      <c r="AD209" s="257">
        <f t="shared" si="271"/>
        <v>2336469845.718493</v>
      </c>
      <c r="AE209" s="257">
        <f t="shared" si="312"/>
        <v>2480578193.2897906</v>
      </c>
      <c r="AF209" s="257">
        <f t="shared" si="313"/>
        <v>2949004596.3293886</v>
      </c>
      <c r="AG209" s="257"/>
      <c r="AH209" s="32" t="str">
        <f t="shared" si="272"/>
        <v>BERTAHAP</v>
      </c>
      <c r="AI209" s="259">
        <f t="shared" si="273"/>
        <v>0</v>
      </c>
      <c r="AJ209" s="260">
        <v>2</v>
      </c>
      <c r="AK209" s="261"/>
      <c r="AL209" s="257" t="e">
        <f>IF(AK209&gt;#REF!,"LB","KR")</f>
        <v>#REF!</v>
      </c>
      <c r="AM209" s="51">
        <f t="shared" si="274"/>
        <v>2022935000</v>
      </c>
      <c r="AN209" s="51">
        <f t="shared" si="274"/>
        <v>2280171000</v>
      </c>
      <c r="AO209" s="51">
        <f t="shared" si="274"/>
        <v>2420807000</v>
      </c>
      <c r="AP209" s="418">
        <f t="shared" si="254"/>
        <v>2570117000</v>
      </c>
      <c r="AQ209" s="418">
        <f t="shared" si="275"/>
        <v>2420807000</v>
      </c>
      <c r="AR209" s="51">
        <f t="shared" si="275"/>
        <v>2570117000</v>
      </c>
      <c r="AS209" s="51">
        <f t="shared" si="275"/>
        <v>2728637000</v>
      </c>
      <c r="AT209" s="42"/>
      <c r="AU209" s="42"/>
      <c r="AV209" s="297">
        <f t="shared" si="314"/>
        <v>-1273534.3801559955</v>
      </c>
      <c r="AW209" s="297"/>
      <c r="AX209" s="297"/>
      <c r="AY209" s="297"/>
      <c r="AZ209" s="297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"/>
      <c r="BX209" s="426">
        <v>52</v>
      </c>
      <c r="BY209" s="429" t="s">
        <v>179</v>
      </c>
      <c r="BZ209" s="424" t="str">
        <f t="shared" ref="BZ209:BZ214" si="345">G313</f>
        <v>3BR-1</v>
      </c>
      <c r="CA209" s="425" t="str">
        <f t="shared" ref="CA209:CA214" si="346">E313</f>
        <v>01</v>
      </c>
      <c r="CB209" s="424">
        <f t="shared" ref="CB209:CC214" si="347">H313</f>
        <v>175</v>
      </c>
      <c r="CC209" s="424">
        <f t="shared" si="347"/>
        <v>156</v>
      </c>
      <c r="CD209" s="424">
        <f t="shared" ref="CD209:CD214" si="348">P313</f>
        <v>30449299.326839998</v>
      </c>
      <c r="CE209" s="424">
        <f t="shared" ref="CE209:CH214" si="349">AM313</f>
        <v>4366329000</v>
      </c>
      <c r="CF209" s="424">
        <f t="shared" si="349"/>
        <v>4921550000</v>
      </c>
      <c r="CG209" s="424">
        <f t="shared" si="349"/>
        <v>5225100000</v>
      </c>
      <c r="CH209" s="424">
        <f t="shared" si="349"/>
        <v>5547373000</v>
      </c>
      <c r="CI209" s="424">
        <f t="shared" ref="CI209:CI214" si="350">AS313</f>
        <v>5889523000</v>
      </c>
      <c r="CJ209" s="42">
        <v>1</v>
      </c>
      <c r="CK209" s="418">
        <f t="shared" si="315"/>
        <v>2728635954.0171294</v>
      </c>
      <c r="CL209" s="42">
        <f t="shared" si="316"/>
        <v>2566056000</v>
      </c>
      <c r="CM209" s="42">
        <f t="shared" si="316"/>
        <v>2724325000</v>
      </c>
      <c r="CN209" s="43">
        <f t="shared" si="276"/>
        <v>38490840</v>
      </c>
      <c r="CO209" s="43">
        <f t="shared" si="277"/>
        <v>27243250</v>
      </c>
      <c r="CP209" s="43">
        <f t="shared" si="278"/>
        <v>60520175</v>
      </c>
      <c r="CQ209" s="43">
        <f t="shared" si="279"/>
        <v>53544104.166666664</v>
      </c>
      <c r="CR209" s="420">
        <f t="shared" si="280"/>
        <v>2892356000</v>
      </c>
    </row>
    <row r="210" spans="1:100">
      <c r="A210" s="3">
        <f t="shared" si="307"/>
        <v>171</v>
      </c>
      <c r="B210" s="249">
        <v>9</v>
      </c>
      <c r="C210" s="522"/>
      <c r="D210" s="250" t="s">
        <v>178</v>
      </c>
      <c r="E210" s="285">
        <v>19</v>
      </c>
      <c r="F210" s="252"/>
      <c r="G210" s="40" t="s">
        <v>78</v>
      </c>
      <c r="H210" s="253">
        <f t="shared" si="255"/>
        <v>138</v>
      </c>
      <c r="I210" s="253">
        <f t="shared" si="256"/>
        <v>120</v>
      </c>
      <c r="J210" s="254">
        <f t="shared" si="257"/>
        <v>27506142.120000001</v>
      </c>
      <c r="K210" s="254">
        <f t="shared" si="258"/>
        <v>1</v>
      </c>
      <c r="L210" s="255">
        <f t="shared" si="259"/>
        <v>1.06</v>
      </c>
      <c r="M210" s="256">
        <f t="shared" si="343"/>
        <v>1.02</v>
      </c>
      <c r="N210" s="257">
        <f t="shared" si="261"/>
        <v>24851779.771825496</v>
      </c>
      <c r="O210" s="257">
        <f t="shared" si="262"/>
        <v>28011926.525916401</v>
      </c>
      <c r="P210" s="257">
        <f t="shared" si="263"/>
        <v>29739640.860144004</v>
      </c>
      <c r="Q210" s="257">
        <f t="shared" si="264"/>
        <v>31573916.83403369</v>
      </c>
      <c r="R210" s="257">
        <f t="shared" si="308"/>
        <v>35468737.038663335</v>
      </c>
      <c r="S210" s="258">
        <f t="shared" si="265"/>
        <v>29739640.860144004</v>
      </c>
      <c r="T210" s="257">
        <f t="shared" si="265"/>
        <v>31573916.83403369</v>
      </c>
      <c r="U210" s="257">
        <f t="shared" si="266"/>
        <v>33521326.93634852</v>
      </c>
      <c r="V210" s="257">
        <f t="shared" si="309"/>
        <v>39851413.463910654</v>
      </c>
      <c r="W210" s="257"/>
      <c r="X210" s="257">
        <f t="shared" si="267"/>
        <v>2982213572.6190596</v>
      </c>
      <c r="Y210" s="257">
        <f t="shared" si="268"/>
        <v>3361431183.1099682</v>
      </c>
      <c r="Z210" s="257">
        <f t="shared" si="269"/>
        <v>3568756903.2172804</v>
      </c>
      <c r="AA210" s="258">
        <f t="shared" si="310"/>
        <v>3788870020.084043</v>
      </c>
      <c r="AB210" s="258">
        <f t="shared" si="311"/>
        <v>4256248444.6396003</v>
      </c>
      <c r="AC210" s="258">
        <f t="shared" si="270"/>
        <v>3568756903.2172804</v>
      </c>
      <c r="AD210" s="257">
        <f t="shared" si="271"/>
        <v>3788870020.084043</v>
      </c>
      <c r="AE210" s="257">
        <f t="shared" si="312"/>
        <v>4022559232.3618226</v>
      </c>
      <c r="AF210" s="257">
        <f t="shared" si="313"/>
        <v>4782169615.6692781</v>
      </c>
      <c r="AG210" s="257"/>
      <c r="AH210" s="32" t="str">
        <f t="shared" si="272"/>
        <v>BERTAHAP</v>
      </c>
      <c r="AI210" s="259">
        <f t="shared" si="273"/>
        <v>0</v>
      </c>
      <c r="AJ210" s="260">
        <v>2</v>
      </c>
      <c r="AK210" s="261"/>
      <c r="AL210" s="257" t="e">
        <f>IF(AK210&gt;#REF!,"LB","KR")</f>
        <v>#REF!</v>
      </c>
      <c r="AM210" s="51">
        <f t="shared" si="274"/>
        <v>3280435000</v>
      </c>
      <c r="AN210" s="51">
        <f t="shared" si="274"/>
        <v>3697575000</v>
      </c>
      <c r="AO210" s="51">
        <f t="shared" si="274"/>
        <v>3925633000</v>
      </c>
      <c r="AP210" s="418">
        <f t="shared" si="254"/>
        <v>4167758000</v>
      </c>
      <c r="AQ210" s="418">
        <f t="shared" si="275"/>
        <v>3925633000</v>
      </c>
      <c r="AR210" s="51">
        <f t="shared" si="275"/>
        <v>4167758000</v>
      </c>
      <c r="AS210" s="51">
        <f t="shared" si="275"/>
        <v>4424816000</v>
      </c>
      <c r="AT210" s="42"/>
      <c r="AU210" s="42"/>
      <c r="AV210" s="297">
        <f t="shared" si="314"/>
        <v>-1273534.3801559955</v>
      </c>
      <c r="AW210" s="297"/>
      <c r="AX210" s="297"/>
      <c r="AY210" s="297"/>
      <c r="AZ210" s="297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/>
      <c r="BW210" s="42"/>
      <c r="BX210" s="426">
        <v>53</v>
      </c>
      <c r="BY210" s="429" t="s">
        <v>179</v>
      </c>
      <c r="BZ210" s="424" t="str">
        <f t="shared" si="345"/>
        <v>2BR-3</v>
      </c>
      <c r="CA210" s="425" t="str">
        <f t="shared" si="346"/>
        <v>03</v>
      </c>
      <c r="CB210" s="424">
        <f t="shared" si="347"/>
        <v>85</v>
      </c>
      <c r="CC210" s="424">
        <f t="shared" si="347"/>
        <v>74</v>
      </c>
      <c r="CD210" s="424">
        <f t="shared" si="348"/>
        <v>29885423.413380001</v>
      </c>
      <c r="CE210" s="424">
        <f t="shared" si="349"/>
        <v>2032852000</v>
      </c>
      <c r="CF210" s="424">
        <f t="shared" si="349"/>
        <v>2291349000</v>
      </c>
      <c r="CG210" s="424">
        <f t="shared" si="349"/>
        <v>2432674000</v>
      </c>
      <c r="CH210" s="424">
        <f t="shared" si="349"/>
        <v>2582716000</v>
      </c>
      <c r="CI210" s="424">
        <f t="shared" si="350"/>
        <v>2742012000</v>
      </c>
      <c r="CJ210" s="42">
        <v>4</v>
      </c>
      <c r="CK210" s="418">
        <f t="shared" si="315"/>
        <v>4424815806.6121206</v>
      </c>
      <c r="CL210" s="42">
        <f t="shared" si="316"/>
        <v>4161171000</v>
      </c>
      <c r="CM210" s="42">
        <f t="shared" si="316"/>
        <v>4417824000</v>
      </c>
      <c r="CN210" s="43">
        <f t="shared" si="276"/>
        <v>62417565</v>
      </c>
      <c r="CO210" s="43">
        <f t="shared" si="277"/>
        <v>44178240</v>
      </c>
      <c r="CP210" s="43">
        <f t="shared" si="278"/>
        <v>98140825</v>
      </c>
      <c r="CQ210" s="43">
        <f t="shared" si="279"/>
        <v>86828291.666666672</v>
      </c>
      <c r="CR210" s="420">
        <f t="shared" si="280"/>
        <v>4690306000</v>
      </c>
      <c r="CV210" s="48"/>
    </row>
    <row r="211" spans="1:100">
      <c r="A211" s="3">
        <f t="shared" si="307"/>
        <v>172</v>
      </c>
      <c r="B211" s="249">
        <v>10</v>
      </c>
      <c r="C211" s="522"/>
      <c r="D211" s="250" t="s">
        <v>178</v>
      </c>
      <c r="E211" s="285">
        <v>21</v>
      </c>
      <c r="F211" s="252"/>
      <c r="G211" s="40" t="s">
        <v>84</v>
      </c>
      <c r="H211" s="253">
        <f t="shared" si="255"/>
        <v>132</v>
      </c>
      <c r="I211" s="253">
        <f t="shared" si="256"/>
        <v>112</v>
      </c>
      <c r="J211" s="254">
        <f t="shared" si="257"/>
        <v>27506142.120000001</v>
      </c>
      <c r="K211" s="254">
        <f t="shared" si="258"/>
        <v>3</v>
      </c>
      <c r="L211" s="255">
        <f t="shared" si="259"/>
        <v>1.1000000000000001</v>
      </c>
      <c r="M211" s="256">
        <f t="shared" si="343"/>
        <v>1.02</v>
      </c>
      <c r="N211" s="257">
        <f t="shared" si="261"/>
        <v>25789582.782083057</v>
      </c>
      <c r="O211" s="257">
        <f t="shared" si="262"/>
        <v>29068980.357083056</v>
      </c>
      <c r="P211" s="257">
        <f t="shared" si="263"/>
        <v>30861891.458640002</v>
      </c>
      <c r="Q211" s="257">
        <f t="shared" si="264"/>
        <v>32765385.393808544</v>
      </c>
      <c r="R211" s="257">
        <f t="shared" si="308"/>
        <v>36807179.945782706</v>
      </c>
      <c r="S211" s="258">
        <f t="shared" si="265"/>
        <v>30861891.458640002</v>
      </c>
      <c r="T211" s="257">
        <f t="shared" si="265"/>
        <v>32765385.393808544</v>
      </c>
      <c r="U211" s="257">
        <f t="shared" si="266"/>
        <v>34786282.669795632</v>
      </c>
      <c r="V211" s="257">
        <f t="shared" si="309"/>
        <v>41355240.387077093</v>
      </c>
      <c r="W211" s="257"/>
      <c r="X211" s="257">
        <f t="shared" si="267"/>
        <v>2888433271.5933022</v>
      </c>
      <c r="Y211" s="257">
        <f t="shared" si="268"/>
        <v>3255725799.9933023</v>
      </c>
      <c r="Z211" s="257">
        <f t="shared" si="269"/>
        <v>3456531843.3676801</v>
      </c>
      <c r="AA211" s="258">
        <f t="shared" si="310"/>
        <v>3669723164.1065569</v>
      </c>
      <c r="AB211" s="258">
        <f t="shared" si="311"/>
        <v>4122404153.9276628</v>
      </c>
      <c r="AC211" s="258">
        <f t="shared" si="270"/>
        <v>3456531843.3676801</v>
      </c>
      <c r="AD211" s="257">
        <f t="shared" si="271"/>
        <v>3669723164.1065569</v>
      </c>
      <c r="AE211" s="257">
        <f t="shared" si="312"/>
        <v>3896063659.0171108</v>
      </c>
      <c r="AF211" s="257">
        <f t="shared" si="313"/>
        <v>4631786923.3526344</v>
      </c>
      <c r="AG211" s="257"/>
      <c r="AH211" s="32" t="str">
        <f t="shared" si="272"/>
        <v>BERTAHAP</v>
      </c>
      <c r="AI211" s="259">
        <f t="shared" si="273"/>
        <v>0</v>
      </c>
      <c r="AJ211" s="260">
        <v>2</v>
      </c>
      <c r="AK211" s="261"/>
      <c r="AL211" s="257" t="e">
        <f>IF(AK211&gt;#REF!,"LB","KR")</f>
        <v>#REF!</v>
      </c>
      <c r="AM211" s="51">
        <f t="shared" si="274"/>
        <v>3177277000</v>
      </c>
      <c r="AN211" s="51">
        <f t="shared" si="274"/>
        <v>3581299000</v>
      </c>
      <c r="AO211" s="51">
        <f t="shared" si="274"/>
        <v>3802186000</v>
      </c>
      <c r="AP211" s="418">
        <f t="shared" si="254"/>
        <v>4036696000</v>
      </c>
      <c r="AQ211" s="418">
        <f t="shared" si="275"/>
        <v>3802186000</v>
      </c>
      <c r="AR211" s="51">
        <f t="shared" si="275"/>
        <v>4036696000</v>
      </c>
      <c r="AS211" s="51">
        <f t="shared" si="275"/>
        <v>4285671000</v>
      </c>
      <c r="AT211" s="42"/>
      <c r="AU211" s="42"/>
      <c r="AV211" s="297">
        <f t="shared" si="314"/>
        <v>-151283.781659998</v>
      </c>
      <c r="AW211" s="297"/>
      <c r="AX211" s="297"/>
      <c r="AY211" s="297"/>
      <c r="AZ211" s="297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6"/>
      <c r="BY211" s="429"/>
      <c r="BZ211" s="424" t="str">
        <f t="shared" si="345"/>
        <v>2BR-9</v>
      </c>
      <c r="CA211" s="425" t="str">
        <f t="shared" si="346"/>
        <v>09</v>
      </c>
      <c r="CB211" s="424">
        <f t="shared" si="347"/>
        <v>101</v>
      </c>
      <c r="CC211" s="424">
        <f t="shared" si="347"/>
        <v>90</v>
      </c>
      <c r="CD211" s="424">
        <f t="shared" si="348"/>
        <v>29885423.413380001</v>
      </c>
      <c r="CE211" s="424">
        <f t="shared" si="349"/>
        <v>2472387000</v>
      </c>
      <c r="CF211" s="424">
        <f t="shared" si="349"/>
        <v>2786775000</v>
      </c>
      <c r="CG211" s="424">
        <f t="shared" si="349"/>
        <v>2958657000</v>
      </c>
      <c r="CH211" s="424">
        <f t="shared" si="349"/>
        <v>3141141000</v>
      </c>
      <c r="CI211" s="424">
        <f t="shared" si="350"/>
        <v>3334880000</v>
      </c>
      <c r="CJ211" s="42"/>
      <c r="CK211" s="418">
        <f t="shared" si="315"/>
        <v>4285670201.4099474</v>
      </c>
      <c r="CL211" s="42">
        <f t="shared" si="316"/>
        <v>4030318000</v>
      </c>
      <c r="CM211" s="42">
        <f t="shared" si="316"/>
        <v>4278898000</v>
      </c>
      <c r="CN211" s="43">
        <f t="shared" si="276"/>
        <v>60454770</v>
      </c>
      <c r="CO211" s="43">
        <f t="shared" si="277"/>
        <v>42788980</v>
      </c>
      <c r="CP211" s="43">
        <f t="shared" si="278"/>
        <v>95054650</v>
      </c>
      <c r="CQ211" s="43">
        <f t="shared" si="279"/>
        <v>84097833.333333328</v>
      </c>
      <c r="CR211" s="420">
        <f t="shared" si="280"/>
        <v>4542811000</v>
      </c>
    </row>
    <row r="212" spans="1:100">
      <c r="A212" s="3">
        <f t="shared" si="307"/>
        <v>173</v>
      </c>
      <c r="B212" s="249">
        <v>1</v>
      </c>
      <c r="C212" s="522"/>
      <c r="D212" s="250" t="s">
        <v>180</v>
      </c>
      <c r="E212" s="251" t="s">
        <v>29</v>
      </c>
      <c r="F212" s="252"/>
      <c r="G212" s="40" t="s">
        <v>74</v>
      </c>
      <c r="H212" s="253">
        <f t="shared" si="255"/>
        <v>85</v>
      </c>
      <c r="I212" s="253">
        <f t="shared" si="256"/>
        <v>74</v>
      </c>
      <c r="J212" s="254">
        <f t="shared" si="257"/>
        <v>27506142.120000001</v>
      </c>
      <c r="K212" s="254">
        <f t="shared" si="258"/>
        <v>1</v>
      </c>
      <c r="L212" s="255">
        <f t="shared" si="259"/>
        <v>1.06</v>
      </c>
      <c r="M212" s="305">
        <f t="shared" ref="M212:M220" si="351">SUMIF($AS$4:$AS$22,E212,$BO$4:$BO$22)</f>
        <v>1.03</v>
      </c>
      <c r="N212" s="257">
        <f t="shared" si="261"/>
        <v>25095424.671549276</v>
      </c>
      <c r="O212" s="257">
        <f t="shared" si="262"/>
        <v>28286553.256562643</v>
      </c>
      <c r="P212" s="257">
        <f t="shared" si="263"/>
        <v>30031205.966616005</v>
      </c>
      <c r="Q212" s="257">
        <f t="shared" si="264"/>
        <v>31883465.038288925</v>
      </c>
      <c r="R212" s="257">
        <f t="shared" si="308"/>
        <v>35816469.754728667</v>
      </c>
      <c r="S212" s="258">
        <f t="shared" si="265"/>
        <v>30031205.966616005</v>
      </c>
      <c r="T212" s="257">
        <f t="shared" si="265"/>
        <v>31883465.038288925</v>
      </c>
      <c r="U212" s="257">
        <f t="shared" si="266"/>
        <v>33849967.396508798</v>
      </c>
      <c r="V212" s="257">
        <f t="shared" si="309"/>
        <v>40242113.595909774</v>
      </c>
      <c r="W212" s="257"/>
      <c r="X212" s="257">
        <f t="shared" si="267"/>
        <v>1857061425.6946464</v>
      </c>
      <c r="Y212" s="257">
        <f t="shared" si="268"/>
        <v>2093204940.9856355</v>
      </c>
      <c r="Z212" s="257">
        <f t="shared" si="269"/>
        <v>2222309241.5295844</v>
      </c>
      <c r="AA212" s="258">
        <f t="shared" si="310"/>
        <v>2359376412.8333802</v>
      </c>
      <c r="AB212" s="258">
        <f t="shared" si="311"/>
        <v>2650418761.8499212</v>
      </c>
      <c r="AC212" s="258">
        <f t="shared" si="270"/>
        <v>2222309241.5295844</v>
      </c>
      <c r="AD212" s="257">
        <f t="shared" si="271"/>
        <v>2359376412.8333802</v>
      </c>
      <c r="AE212" s="257">
        <f t="shared" si="312"/>
        <v>2504897587.341651</v>
      </c>
      <c r="AF212" s="257">
        <f t="shared" si="313"/>
        <v>2977916406.0973234</v>
      </c>
      <c r="AG212" s="257"/>
      <c r="AH212" s="32" t="str">
        <f t="shared" si="272"/>
        <v>BERTAHAP</v>
      </c>
      <c r="AI212" s="259">
        <f t="shared" si="273"/>
        <v>0</v>
      </c>
      <c r="AJ212" s="260">
        <v>2</v>
      </c>
      <c r="AK212" s="261"/>
      <c r="AL212" s="257" t="e">
        <f>IF(AK212&gt;#REF!,"LB","KR")</f>
        <v>#REF!</v>
      </c>
      <c r="AM212" s="51">
        <f t="shared" si="274"/>
        <v>2042768000</v>
      </c>
      <c r="AN212" s="51">
        <f t="shared" si="274"/>
        <v>2302526000</v>
      </c>
      <c r="AO212" s="51">
        <f t="shared" si="274"/>
        <v>2444541000</v>
      </c>
      <c r="AP212" s="418">
        <f t="shared" si="254"/>
        <v>2595315000</v>
      </c>
      <c r="AQ212" s="418">
        <f t="shared" si="275"/>
        <v>2444541000</v>
      </c>
      <c r="AR212" s="51">
        <f t="shared" si="275"/>
        <v>2595315000</v>
      </c>
      <c r="AS212" s="51">
        <f t="shared" si="275"/>
        <v>2755388000</v>
      </c>
      <c r="AT212" s="42"/>
      <c r="AU212" s="42"/>
      <c r="AV212" s="297">
        <f t="shared" si="314"/>
        <v>-981969.27368399501</v>
      </c>
      <c r="AW212" s="297"/>
      <c r="AX212" s="297"/>
      <c r="AY212" s="297"/>
      <c r="AZ212" s="297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2"/>
      <c r="BR212" s="42"/>
      <c r="BS212" s="42"/>
      <c r="BT212" s="42"/>
      <c r="BU212" s="42"/>
      <c r="BV212" s="42"/>
      <c r="BW212" s="42"/>
      <c r="BX212" s="426"/>
      <c r="BY212" s="424"/>
      <c r="BZ212" s="424" t="str">
        <f t="shared" si="345"/>
        <v>2BR-11</v>
      </c>
      <c r="CA212" s="425">
        <f t="shared" si="346"/>
        <v>11</v>
      </c>
      <c r="CB212" s="424">
        <f t="shared" si="347"/>
        <v>101</v>
      </c>
      <c r="CC212" s="424">
        <f t="shared" si="347"/>
        <v>90</v>
      </c>
      <c r="CD212" s="424">
        <f t="shared" si="348"/>
        <v>29885423.413380001</v>
      </c>
      <c r="CE212" s="424">
        <f t="shared" si="349"/>
        <v>2472387000</v>
      </c>
      <c r="CF212" s="424">
        <f t="shared" si="349"/>
        <v>2786775000</v>
      </c>
      <c r="CG212" s="424">
        <f t="shared" si="349"/>
        <v>2958657000</v>
      </c>
      <c r="CH212" s="424">
        <f t="shared" si="349"/>
        <v>3141141000</v>
      </c>
      <c r="CI212" s="424">
        <f t="shared" si="350"/>
        <v>3334880000</v>
      </c>
      <c r="CJ212" s="42"/>
      <c r="CK212" s="418">
        <f t="shared" si="315"/>
        <v>2755388109.1794519</v>
      </c>
      <c r="CL212" s="42">
        <f t="shared" si="316"/>
        <v>2591214000</v>
      </c>
      <c r="CM212" s="42">
        <f t="shared" si="316"/>
        <v>2751034000</v>
      </c>
      <c r="CN212" s="43">
        <f t="shared" si="276"/>
        <v>38868210</v>
      </c>
      <c r="CO212" s="43">
        <f t="shared" si="277"/>
        <v>27510340</v>
      </c>
      <c r="CP212" s="43">
        <f t="shared" si="278"/>
        <v>61113525</v>
      </c>
      <c r="CQ212" s="43">
        <f t="shared" si="279"/>
        <v>54069062.5</v>
      </c>
      <c r="CR212" s="420">
        <f t="shared" si="280"/>
        <v>2920712000</v>
      </c>
    </row>
    <row r="213" spans="1:100">
      <c r="A213" s="3">
        <f t="shared" si="307"/>
        <v>174</v>
      </c>
      <c r="B213" s="249">
        <v>2</v>
      </c>
      <c r="C213" s="522"/>
      <c r="D213" s="250" t="s">
        <v>180</v>
      </c>
      <c r="E213" s="251" t="s">
        <v>32</v>
      </c>
      <c r="F213" s="252"/>
      <c r="G213" s="40" t="s">
        <v>56</v>
      </c>
      <c r="H213" s="253">
        <f t="shared" si="255"/>
        <v>85</v>
      </c>
      <c r="I213" s="253">
        <f t="shared" si="256"/>
        <v>74</v>
      </c>
      <c r="J213" s="254">
        <f t="shared" si="257"/>
        <v>27506142.120000001</v>
      </c>
      <c r="K213" s="254">
        <f t="shared" si="258"/>
        <v>1</v>
      </c>
      <c r="L213" s="255">
        <f t="shared" si="259"/>
        <v>1.06</v>
      </c>
      <c r="M213" s="305">
        <f t="shared" si="351"/>
        <v>1.03</v>
      </c>
      <c r="N213" s="257">
        <f t="shared" si="261"/>
        <v>25095424.671549276</v>
      </c>
      <c r="O213" s="257">
        <f t="shared" si="262"/>
        <v>28286553.256562643</v>
      </c>
      <c r="P213" s="257">
        <f t="shared" si="263"/>
        <v>30031205.966616005</v>
      </c>
      <c r="Q213" s="257">
        <f t="shared" si="264"/>
        <v>31883465.038288925</v>
      </c>
      <c r="R213" s="257">
        <f t="shared" si="308"/>
        <v>35816469.754728667</v>
      </c>
      <c r="S213" s="258">
        <f t="shared" si="265"/>
        <v>30031205.966616005</v>
      </c>
      <c r="T213" s="257">
        <f t="shared" si="265"/>
        <v>31883465.038288925</v>
      </c>
      <c r="U213" s="257">
        <f t="shared" si="266"/>
        <v>33849967.396508798</v>
      </c>
      <c r="V213" s="257">
        <f t="shared" si="309"/>
        <v>40242113.595909774</v>
      </c>
      <c r="W213" s="257"/>
      <c r="X213" s="257">
        <f t="shared" si="267"/>
        <v>1857061425.6946464</v>
      </c>
      <c r="Y213" s="257">
        <f t="shared" si="268"/>
        <v>2093204940.9856355</v>
      </c>
      <c r="Z213" s="257">
        <f t="shared" si="269"/>
        <v>2222309241.5295844</v>
      </c>
      <c r="AA213" s="258">
        <f t="shared" si="310"/>
        <v>2359376412.8333802</v>
      </c>
      <c r="AB213" s="258">
        <f t="shared" si="311"/>
        <v>2650418761.8499212</v>
      </c>
      <c r="AC213" s="258">
        <f t="shared" si="270"/>
        <v>2222309241.5295844</v>
      </c>
      <c r="AD213" s="257">
        <f t="shared" si="271"/>
        <v>2359376412.8333802</v>
      </c>
      <c r="AE213" s="257">
        <f t="shared" si="312"/>
        <v>2504897587.341651</v>
      </c>
      <c r="AF213" s="257">
        <f t="shared" si="313"/>
        <v>2977916406.0973234</v>
      </c>
      <c r="AG213" s="257"/>
      <c r="AH213" s="32" t="str">
        <f t="shared" si="272"/>
        <v>BERTAHAP</v>
      </c>
      <c r="AI213" s="259">
        <f t="shared" si="273"/>
        <v>0</v>
      </c>
      <c r="AJ213" s="260">
        <v>2</v>
      </c>
      <c r="AK213" s="261"/>
      <c r="AL213" s="257" t="e">
        <f>IF(AK213&gt;#REF!,"LB","KR")</f>
        <v>#REF!</v>
      </c>
      <c r="AM213" s="51">
        <f t="shared" si="274"/>
        <v>2042768000</v>
      </c>
      <c r="AN213" s="51">
        <f t="shared" si="274"/>
        <v>2302526000</v>
      </c>
      <c r="AO213" s="51">
        <f t="shared" si="274"/>
        <v>2444541000</v>
      </c>
      <c r="AP213" s="418">
        <f t="shared" si="254"/>
        <v>2595315000</v>
      </c>
      <c r="AQ213" s="418">
        <f t="shared" si="275"/>
        <v>2444541000</v>
      </c>
      <c r="AR213" s="51">
        <f t="shared" si="275"/>
        <v>2595315000</v>
      </c>
      <c r="AS213" s="51">
        <f t="shared" si="275"/>
        <v>2755388000</v>
      </c>
      <c r="AT213" s="42"/>
      <c r="AU213" s="42"/>
      <c r="AV213" s="297">
        <f t="shared" si="314"/>
        <v>-981969.27368399501</v>
      </c>
      <c r="AW213" s="297"/>
      <c r="AX213" s="297"/>
      <c r="AY213" s="297"/>
      <c r="AZ213" s="297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6"/>
      <c r="BY213" s="424"/>
      <c r="BZ213" s="424" t="str">
        <f t="shared" si="345"/>
        <v>3BR-19</v>
      </c>
      <c r="CA213" s="425">
        <f t="shared" si="346"/>
        <v>19</v>
      </c>
      <c r="CB213" s="424">
        <f t="shared" si="347"/>
        <v>138</v>
      </c>
      <c r="CC213" s="424">
        <f t="shared" si="347"/>
        <v>120</v>
      </c>
      <c r="CD213" s="424">
        <f t="shared" si="348"/>
        <v>29885423.413380001</v>
      </c>
      <c r="CE213" s="424">
        <f t="shared" si="349"/>
        <v>3296516000</v>
      </c>
      <c r="CF213" s="424">
        <f t="shared" si="349"/>
        <v>3715700000</v>
      </c>
      <c r="CG213" s="424">
        <f t="shared" si="349"/>
        <v>3944876000</v>
      </c>
      <c r="CH213" s="424">
        <f t="shared" si="349"/>
        <v>4188188000</v>
      </c>
      <c r="CI213" s="424">
        <f t="shared" si="350"/>
        <v>4446506000</v>
      </c>
      <c r="CJ213" s="42"/>
      <c r="CK213" s="418">
        <f t="shared" si="315"/>
        <v>2755388109.1794519</v>
      </c>
      <c r="CL213" s="42">
        <f t="shared" si="316"/>
        <v>2591214000</v>
      </c>
      <c r="CM213" s="42">
        <f t="shared" si="316"/>
        <v>2751034000</v>
      </c>
      <c r="CN213" s="43">
        <f t="shared" si="276"/>
        <v>38868210</v>
      </c>
      <c r="CO213" s="43">
        <f t="shared" si="277"/>
        <v>27510340</v>
      </c>
      <c r="CP213" s="43">
        <f t="shared" si="278"/>
        <v>61113525</v>
      </c>
      <c r="CQ213" s="43">
        <f t="shared" si="279"/>
        <v>54069062.5</v>
      </c>
      <c r="CR213" s="420">
        <f t="shared" si="280"/>
        <v>2920712000</v>
      </c>
    </row>
    <row r="214" spans="1:100">
      <c r="A214" s="3">
        <f t="shared" si="307"/>
        <v>175</v>
      </c>
      <c r="B214" s="249">
        <v>3</v>
      </c>
      <c r="C214" s="522"/>
      <c r="D214" s="250" t="s">
        <v>180</v>
      </c>
      <c r="E214" s="251" t="s">
        <v>38</v>
      </c>
      <c r="F214" s="252"/>
      <c r="G214" s="40" t="s">
        <v>58</v>
      </c>
      <c r="H214" s="253">
        <f t="shared" si="255"/>
        <v>101</v>
      </c>
      <c r="I214" s="253">
        <f t="shared" si="256"/>
        <v>90</v>
      </c>
      <c r="J214" s="254">
        <f t="shared" si="257"/>
        <v>27506142.120000001</v>
      </c>
      <c r="K214" s="254">
        <f t="shared" si="258"/>
        <v>1</v>
      </c>
      <c r="L214" s="255">
        <f t="shared" si="259"/>
        <v>1.06</v>
      </c>
      <c r="M214" s="305">
        <f t="shared" si="351"/>
        <v>1.03</v>
      </c>
      <c r="N214" s="257">
        <f t="shared" si="261"/>
        <v>25095424.671549276</v>
      </c>
      <c r="O214" s="257">
        <f t="shared" si="262"/>
        <v>28286553.256562643</v>
      </c>
      <c r="P214" s="257">
        <f t="shared" si="263"/>
        <v>30031205.966616005</v>
      </c>
      <c r="Q214" s="257">
        <f t="shared" si="264"/>
        <v>31883465.038288925</v>
      </c>
      <c r="R214" s="257">
        <f t="shared" si="308"/>
        <v>35816469.754728667</v>
      </c>
      <c r="S214" s="258">
        <f t="shared" si="265"/>
        <v>30031205.966616005</v>
      </c>
      <c r="T214" s="257">
        <f t="shared" si="265"/>
        <v>31883465.038288925</v>
      </c>
      <c r="U214" s="257">
        <f t="shared" si="266"/>
        <v>33849967.396508798</v>
      </c>
      <c r="V214" s="257">
        <f t="shared" si="309"/>
        <v>40242113.595909774</v>
      </c>
      <c r="W214" s="257"/>
      <c r="X214" s="257">
        <f t="shared" si="267"/>
        <v>2258588220.439435</v>
      </c>
      <c r="Y214" s="257">
        <f t="shared" si="268"/>
        <v>2545789793.0906377</v>
      </c>
      <c r="Z214" s="257">
        <f t="shared" si="269"/>
        <v>2702808536.9954405</v>
      </c>
      <c r="AA214" s="258">
        <f t="shared" si="310"/>
        <v>2869511853.4460034</v>
      </c>
      <c r="AB214" s="258">
        <f t="shared" si="311"/>
        <v>3223482277.92558</v>
      </c>
      <c r="AC214" s="258">
        <f t="shared" si="270"/>
        <v>2702808536.9954405</v>
      </c>
      <c r="AD214" s="257">
        <f t="shared" si="271"/>
        <v>2869511853.4460034</v>
      </c>
      <c r="AE214" s="257">
        <f t="shared" si="312"/>
        <v>3046497065.685792</v>
      </c>
      <c r="AF214" s="257">
        <f t="shared" si="313"/>
        <v>3621790223.6318798</v>
      </c>
      <c r="AG214" s="257"/>
      <c r="AH214" s="32" t="str">
        <f t="shared" si="272"/>
        <v>BERTAHAP</v>
      </c>
      <c r="AI214" s="259">
        <f t="shared" si="273"/>
        <v>0</v>
      </c>
      <c r="AJ214" s="260">
        <v>2</v>
      </c>
      <c r="AK214" s="261"/>
      <c r="AL214" s="257" t="e">
        <f>IF(AK214&gt;#REF!,"LB","KR")</f>
        <v>#REF!</v>
      </c>
      <c r="AM214" s="51">
        <f t="shared" si="274"/>
        <v>2484448000</v>
      </c>
      <c r="AN214" s="51">
        <f t="shared" si="274"/>
        <v>2800369000</v>
      </c>
      <c r="AO214" s="51">
        <f t="shared" si="274"/>
        <v>2973090000</v>
      </c>
      <c r="AP214" s="418">
        <f t="shared" si="254"/>
        <v>3156464000</v>
      </c>
      <c r="AQ214" s="418">
        <f t="shared" si="275"/>
        <v>2973090000</v>
      </c>
      <c r="AR214" s="51">
        <f t="shared" si="275"/>
        <v>3156464000</v>
      </c>
      <c r="AS214" s="51">
        <f t="shared" si="275"/>
        <v>3351147000</v>
      </c>
      <c r="AT214" s="42"/>
      <c r="AU214" s="42"/>
      <c r="AV214" s="297">
        <f t="shared" si="314"/>
        <v>-981969.27368399501</v>
      </c>
      <c r="AW214" s="297"/>
      <c r="AX214" s="297"/>
      <c r="AY214" s="297"/>
      <c r="AZ214" s="297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2"/>
      <c r="BR214" s="42"/>
      <c r="BS214" s="42"/>
      <c r="BT214" s="42"/>
      <c r="BU214" s="42"/>
      <c r="BV214" s="42"/>
      <c r="BW214" s="42"/>
      <c r="BX214" s="426">
        <v>54</v>
      </c>
      <c r="BY214" s="429" t="s">
        <v>179</v>
      </c>
      <c r="BZ214" s="424" t="str">
        <f t="shared" si="345"/>
        <v>3BR-21</v>
      </c>
      <c r="CA214" s="425">
        <f t="shared" si="346"/>
        <v>21</v>
      </c>
      <c r="CB214" s="424">
        <f t="shared" si="347"/>
        <v>132</v>
      </c>
      <c r="CC214" s="424">
        <f t="shared" si="347"/>
        <v>112</v>
      </c>
      <c r="CD214" s="424">
        <f t="shared" si="348"/>
        <v>31013175.2403</v>
      </c>
      <c r="CE214" s="424">
        <f t="shared" si="349"/>
        <v>3192852000</v>
      </c>
      <c r="CF214" s="424">
        <f t="shared" si="349"/>
        <v>3598854000</v>
      </c>
      <c r="CG214" s="424">
        <f t="shared" si="349"/>
        <v>3820824000</v>
      </c>
      <c r="CH214" s="424">
        <f t="shared" si="349"/>
        <v>4056484000</v>
      </c>
      <c r="CI214" s="424">
        <f t="shared" si="350"/>
        <v>4306679000</v>
      </c>
      <c r="CJ214" s="42">
        <v>1</v>
      </c>
      <c r="CK214" s="418">
        <f t="shared" si="315"/>
        <v>3351147499.495441</v>
      </c>
      <c r="CL214" s="42">
        <f t="shared" si="316"/>
        <v>3151476000</v>
      </c>
      <c r="CM214" s="42">
        <f t="shared" si="316"/>
        <v>3345852000</v>
      </c>
      <c r="CN214" s="43">
        <f t="shared" si="276"/>
        <v>47272140</v>
      </c>
      <c r="CO214" s="43">
        <f t="shared" si="277"/>
        <v>33458520</v>
      </c>
      <c r="CP214" s="43">
        <f t="shared" si="278"/>
        <v>74327250</v>
      </c>
      <c r="CQ214" s="43">
        <f t="shared" si="279"/>
        <v>65759666.666666664</v>
      </c>
      <c r="CR214" s="420">
        <f t="shared" si="280"/>
        <v>3552217000</v>
      </c>
    </row>
    <row r="215" spans="1:100">
      <c r="A215" s="3">
        <f t="shared" si="307"/>
        <v>176</v>
      </c>
      <c r="B215" s="249">
        <v>4</v>
      </c>
      <c r="C215" s="522"/>
      <c r="D215" s="250" t="s">
        <v>180</v>
      </c>
      <c r="E215" s="251" t="s">
        <v>44</v>
      </c>
      <c r="F215" s="252"/>
      <c r="G215" s="40" t="s">
        <v>60</v>
      </c>
      <c r="H215" s="253">
        <f t="shared" si="255"/>
        <v>101</v>
      </c>
      <c r="I215" s="253">
        <f t="shared" si="256"/>
        <v>90</v>
      </c>
      <c r="J215" s="254">
        <f t="shared" si="257"/>
        <v>27506142.120000001</v>
      </c>
      <c r="K215" s="254">
        <f t="shared" si="258"/>
        <v>1</v>
      </c>
      <c r="L215" s="255">
        <f t="shared" si="259"/>
        <v>1.06</v>
      </c>
      <c r="M215" s="305">
        <f t="shared" si="351"/>
        <v>1.03</v>
      </c>
      <c r="N215" s="257">
        <f t="shared" si="261"/>
        <v>25095424.671549276</v>
      </c>
      <c r="O215" s="257">
        <f t="shared" si="262"/>
        <v>28286553.256562643</v>
      </c>
      <c r="P215" s="257">
        <f t="shared" si="263"/>
        <v>30031205.966616005</v>
      </c>
      <c r="Q215" s="257">
        <f t="shared" si="264"/>
        <v>31883465.038288925</v>
      </c>
      <c r="R215" s="257">
        <f t="shared" si="308"/>
        <v>35816469.754728667</v>
      </c>
      <c r="S215" s="258">
        <f t="shared" si="265"/>
        <v>30031205.966616005</v>
      </c>
      <c r="T215" s="257">
        <f t="shared" si="265"/>
        <v>31883465.038288925</v>
      </c>
      <c r="U215" s="257">
        <f t="shared" si="266"/>
        <v>33849967.396508798</v>
      </c>
      <c r="V215" s="257">
        <f t="shared" si="309"/>
        <v>40242113.595909774</v>
      </c>
      <c r="W215" s="257"/>
      <c r="X215" s="257">
        <f t="shared" si="267"/>
        <v>2258588220.439435</v>
      </c>
      <c r="Y215" s="257">
        <f t="shared" si="268"/>
        <v>2545789793.0906377</v>
      </c>
      <c r="Z215" s="257">
        <f t="shared" si="269"/>
        <v>2702808536.9954405</v>
      </c>
      <c r="AA215" s="258">
        <f t="shared" si="310"/>
        <v>2869511853.4460034</v>
      </c>
      <c r="AB215" s="258">
        <f t="shared" si="311"/>
        <v>3223482277.92558</v>
      </c>
      <c r="AC215" s="258">
        <f t="shared" si="270"/>
        <v>2702808536.9954405</v>
      </c>
      <c r="AD215" s="257">
        <f t="shared" si="271"/>
        <v>2869511853.4460034</v>
      </c>
      <c r="AE215" s="257">
        <f t="shared" si="312"/>
        <v>3046497065.685792</v>
      </c>
      <c r="AF215" s="257">
        <f t="shared" si="313"/>
        <v>3621790223.6318798</v>
      </c>
      <c r="AG215" s="257"/>
      <c r="AH215" s="32" t="str">
        <f t="shared" si="272"/>
        <v>BERTAHAP</v>
      </c>
      <c r="AI215" s="259">
        <f t="shared" si="273"/>
        <v>0</v>
      </c>
      <c r="AJ215" s="260">
        <v>2</v>
      </c>
      <c r="AK215" s="261"/>
      <c r="AL215" s="257" t="e">
        <f>IF(AK215&gt;#REF!,"LB","KR")</f>
        <v>#REF!</v>
      </c>
      <c r="AM215" s="51">
        <f t="shared" si="274"/>
        <v>2484448000</v>
      </c>
      <c r="AN215" s="51">
        <f t="shared" si="274"/>
        <v>2800369000</v>
      </c>
      <c r="AO215" s="51">
        <f t="shared" si="274"/>
        <v>2973090000</v>
      </c>
      <c r="AP215" s="418">
        <f t="shared" si="254"/>
        <v>3156464000</v>
      </c>
      <c r="AQ215" s="418">
        <f t="shared" si="275"/>
        <v>2973090000</v>
      </c>
      <c r="AR215" s="51">
        <f t="shared" si="275"/>
        <v>3156464000</v>
      </c>
      <c r="AS215" s="51">
        <f t="shared" si="275"/>
        <v>3351147000</v>
      </c>
      <c r="AT215" s="42"/>
      <c r="AU215" s="42"/>
      <c r="AV215" s="297">
        <f t="shared" si="314"/>
        <v>-981969.27368399501</v>
      </c>
      <c r="AW215" s="297"/>
      <c r="AX215" s="297"/>
      <c r="AY215" s="297"/>
      <c r="AZ215" s="297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45"/>
      <c r="BY215" s="42"/>
      <c r="BZ215" s="42"/>
      <c r="CA215" s="297"/>
      <c r="CB215" s="42"/>
      <c r="CC215" s="42"/>
      <c r="CD215" s="42"/>
      <c r="CE215" s="42"/>
      <c r="CF215" s="42"/>
      <c r="CG215" s="42"/>
      <c r="CH215" s="42"/>
      <c r="CI215" s="42"/>
      <c r="CJ215" s="42">
        <f>SUM(CJ40:CJ214)</f>
        <v>8112286277</v>
      </c>
      <c r="CK215" s="418">
        <f t="shared" si="315"/>
        <v>3351147499.495441</v>
      </c>
      <c r="CL215" s="42">
        <f t="shared" si="316"/>
        <v>3151476000</v>
      </c>
      <c r="CM215" s="42">
        <f t="shared" si="316"/>
        <v>3345852000</v>
      </c>
      <c r="CN215" s="43">
        <f t="shared" si="276"/>
        <v>47272140</v>
      </c>
      <c r="CO215" s="43">
        <f t="shared" si="277"/>
        <v>33458520</v>
      </c>
      <c r="CP215" s="43">
        <f t="shared" si="278"/>
        <v>74327250</v>
      </c>
      <c r="CQ215" s="43">
        <f t="shared" si="279"/>
        <v>65759666.666666664</v>
      </c>
      <c r="CR215" s="420">
        <f t="shared" si="280"/>
        <v>3552217000</v>
      </c>
    </row>
    <row r="216" spans="1:100">
      <c r="A216" s="3">
        <f t="shared" si="307"/>
        <v>177</v>
      </c>
      <c r="B216" s="249">
        <v>5</v>
      </c>
      <c r="C216" s="522"/>
      <c r="D216" s="250" t="s">
        <v>180</v>
      </c>
      <c r="E216" s="285">
        <v>11</v>
      </c>
      <c r="F216" s="252"/>
      <c r="G216" s="40" t="s">
        <v>62</v>
      </c>
      <c r="H216" s="253">
        <f t="shared" si="255"/>
        <v>101</v>
      </c>
      <c r="I216" s="253">
        <f t="shared" si="256"/>
        <v>90</v>
      </c>
      <c r="J216" s="254">
        <f t="shared" si="257"/>
        <v>27506142.120000001</v>
      </c>
      <c r="K216" s="254">
        <f t="shared" si="258"/>
        <v>1</v>
      </c>
      <c r="L216" s="255">
        <f t="shared" si="259"/>
        <v>1.06</v>
      </c>
      <c r="M216" s="305">
        <f t="shared" si="351"/>
        <v>1.03</v>
      </c>
      <c r="N216" s="257">
        <f t="shared" si="261"/>
        <v>25095424.671549276</v>
      </c>
      <c r="O216" s="257">
        <f t="shared" si="262"/>
        <v>28286553.256562643</v>
      </c>
      <c r="P216" s="257">
        <f t="shared" si="263"/>
        <v>30031205.966616005</v>
      </c>
      <c r="Q216" s="257">
        <f t="shared" si="264"/>
        <v>31883465.038288925</v>
      </c>
      <c r="R216" s="257">
        <f t="shared" si="308"/>
        <v>35816469.754728667</v>
      </c>
      <c r="S216" s="258">
        <f t="shared" si="265"/>
        <v>30031205.966616005</v>
      </c>
      <c r="T216" s="257">
        <f t="shared" si="265"/>
        <v>31883465.038288925</v>
      </c>
      <c r="U216" s="257">
        <f t="shared" si="266"/>
        <v>33849967.396508798</v>
      </c>
      <c r="V216" s="257">
        <f t="shared" si="309"/>
        <v>40242113.595909774</v>
      </c>
      <c r="W216" s="257"/>
      <c r="X216" s="257">
        <f t="shared" si="267"/>
        <v>2258588220.439435</v>
      </c>
      <c r="Y216" s="257">
        <f t="shared" si="268"/>
        <v>2545789793.0906377</v>
      </c>
      <c r="Z216" s="257">
        <f t="shared" si="269"/>
        <v>2702808536.9954405</v>
      </c>
      <c r="AA216" s="258">
        <f t="shared" si="310"/>
        <v>2869511853.4460034</v>
      </c>
      <c r="AB216" s="258">
        <f t="shared" si="311"/>
        <v>3223482277.92558</v>
      </c>
      <c r="AC216" s="258">
        <f t="shared" si="270"/>
        <v>2702808536.9954405</v>
      </c>
      <c r="AD216" s="257">
        <f t="shared" si="271"/>
        <v>2869511853.4460034</v>
      </c>
      <c r="AE216" s="257">
        <f t="shared" si="312"/>
        <v>3046497065.685792</v>
      </c>
      <c r="AF216" s="257">
        <f t="shared" si="313"/>
        <v>3621790223.6318798</v>
      </c>
      <c r="AG216" s="257"/>
      <c r="AH216" s="32" t="str">
        <f t="shared" si="272"/>
        <v>BERTAHAP</v>
      </c>
      <c r="AI216" s="259">
        <f t="shared" si="273"/>
        <v>0</v>
      </c>
      <c r="AJ216" s="260">
        <v>2</v>
      </c>
      <c r="AK216" s="261"/>
      <c r="AL216" s="257" t="e">
        <f>IF(AK216&gt;#REF!,"LB","KR")</f>
        <v>#REF!</v>
      </c>
      <c r="AM216" s="51">
        <f t="shared" si="274"/>
        <v>2484448000</v>
      </c>
      <c r="AN216" s="51">
        <f t="shared" si="274"/>
        <v>2800369000</v>
      </c>
      <c r="AO216" s="51">
        <f t="shared" si="274"/>
        <v>2973090000</v>
      </c>
      <c r="AP216" s="418">
        <f t="shared" si="254"/>
        <v>3156464000</v>
      </c>
      <c r="AQ216" s="418">
        <f t="shared" si="275"/>
        <v>2973090000</v>
      </c>
      <c r="AR216" s="51">
        <f t="shared" si="275"/>
        <v>3156464000</v>
      </c>
      <c r="AS216" s="51">
        <f t="shared" si="275"/>
        <v>3351147000</v>
      </c>
      <c r="AT216" s="42"/>
      <c r="AU216" s="42"/>
      <c r="AV216" s="297">
        <f t="shared" si="314"/>
        <v>-981969.27368399501</v>
      </c>
      <c r="AW216" s="297"/>
      <c r="AX216" s="297"/>
      <c r="AY216" s="297"/>
      <c r="AZ216" s="297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2"/>
      <c r="BR216" s="42"/>
      <c r="BS216" s="42"/>
      <c r="BT216" s="42"/>
      <c r="BU216" s="42"/>
      <c r="BV216" s="42"/>
      <c r="BW216" s="42"/>
      <c r="BX216" s="445"/>
      <c r="BY216" s="446"/>
      <c r="BZ216" s="42"/>
      <c r="CA216" s="297"/>
      <c r="CB216" s="42"/>
      <c r="CC216" s="42"/>
      <c r="CD216" s="42"/>
      <c r="CE216" s="42"/>
      <c r="CF216" s="42"/>
      <c r="CG216" s="42"/>
      <c r="CH216" s="42"/>
      <c r="CI216" s="42"/>
      <c r="CJ216" s="42"/>
      <c r="CK216" s="418">
        <f t="shared" si="315"/>
        <v>3351147499.495441</v>
      </c>
      <c r="CL216" s="42">
        <f t="shared" si="316"/>
        <v>3151476000</v>
      </c>
      <c r="CM216" s="42">
        <f t="shared" si="316"/>
        <v>3345852000</v>
      </c>
      <c r="CN216" s="43">
        <f t="shared" si="276"/>
        <v>47272140</v>
      </c>
      <c r="CO216" s="43">
        <f t="shared" si="277"/>
        <v>33458520</v>
      </c>
      <c r="CP216" s="43">
        <f t="shared" si="278"/>
        <v>74327250</v>
      </c>
      <c r="CQ216" s="43">
        <f t="shared" si="279"/>
        <v>65759666.666666664</v>
      </c>
      <c r="CR216" s="420">
        <f t="shared" si="280"/>
        <v>3552217000</v>
      </c>
    </row>
    <row r="217" spans="1:100">
      <c r="A217" s="3">
        <f t="shared" si="307"/>
        <v>178</v>
      </c>
      <c r="B217" s="249">
        <v>6</v>
      </c>
      <c r="C217" s="522"/>
      <c r="D217" s="250" t="s">
        <v>180</v>
      </c>
      <c r="E217" s="285">
        <v>15</v>
      </c>
      <c r="F217" s="252"/>
      <c r="G217" s="40" t="s">
        <v>64</v>
      </c>
      <c r="H217" s="253">
        <f t="shared" si="255"/>
        <v>101</v>
      </c>
      <c r="I217" s="253">
        <f t="shared" si="256"/>
        <v>90</v>
      </c>
      <c r="J217" s="254">
        <f t="shared" si="257"/>
        <v>27506142.120000001</v>
      </c>
      <c r="K217" s="254">
        <f t="shared" si="258"/>
        <v>1</v>
      </c>
      <c r="L217" s="255">
        <f t="shared" si="259"/>
        <v>1.06</v>
      </c>
      <c r="M217" s="305">
        <f t="shared" si="351"/>
        <v>1.03</v>
      </c>
      <c r="N217" s="257">
        <f t="shared" si="261"/>
        <v>25095424.671549276</v>
      </c>
      <c r="O217" s="257">
        <f t="shared" si="262"/>
        <v>28286553.256562643</v>
      </c>
      <c r="P217" s="257">
        <f t="shared" si="263"/>
        <v>30031205.966616005</v>
      </c>
      <c r="Q217" s="257">
        <f t="shared" si="264"/>
        <v>31883465.038288925</v>
      </c>
      <c r="R217" s="257">
        <f t="shared" si="308"/>
        <v>35816469.754728667</v>
      </c>
      <c r="S217" s="258">
        <f t="shared" si="265"/>
        <v>30031205.966616005</v>
      </c>
      <c r="T217" s="257">
        <f t="shared" si="265"/>
        <v>31883465.038288925</v>
      </c>
      <c r="U217" s="257">
        <f t="shared" si="266"/>
        <v>33849967.396508798</v>
      </c>
      <c r="V217" s="257">
        <f t="shared" si="309"/>
        <v>40242113.595909774</v>
      </c>
      <c r="W217" s="257"/>
      <c r="X217" s="257">
        <f t="shared" si="267"/>
        <v>2258588220.439435</v>
      </c>
      <c r="Y217" s="257">
        <f t="shared" si="268"/>
        <v>2545789793.0906377</v>
      </c>
      <c r="Z217" s="257">
        <f t="shared" si="269"/>
        <v>2702808536.9954405</v>
      </c>
      <c r="AA217" s="258">
        <f t="shared" si="310"/>
        <v>2869511853.4460034</v>
      </c>
      <c r="AB217" s="258">
        <f t="shared" si="311"/>
        <v>3223482277.92558</v>
      </c>
      <c r="AC217" s="258">
        <f t="shared" si="270"/>
        <v>2702808536.9954405</v>
      </c>
      <c r="AD217" s="257">
        <f t="shared" si="271"/>
        <v>2869511853.4460034</v>
      </c>
      <c r="AE217" s="257">
        <f t="shared" si="312"/>
        <v>3046497065.685792</v>
      </c>
      <c r="AF217" s="257">
        <f t="shared" si="313"/>
        <v>3621790223.6318798</v>
      </c>
      <c r="AG217" s="257"/>
      <c r="AH217" s="32" t="str">
        <f t="shared" si="272"/>
        <v>BERTAHAP</v>
      </c>
      <c r="AI217" s="259">
        <f t="shared" si="273"/>
        <v>0</v>
      </c>
      <c r="AJ217" s="260">
        <v>2</v>
      </c>
      <c r="AK217" s="261"/>
      <c r="AL217" s="257" t="e">
        <f>IF(AK217&gt;#REF!,"LB","KR")</f>
        <v>#REF!</v>
      </c>
      <c r="AM217" s="51">
        <f t="shared" si="274"/>
        <v>2484448000</v>
      </c>
      <c r="AN217" s="51">
        <f t="shared" si="274"/>
        <v>2800369000</v>
      </c>
      <c r="AO217" s="51">
        <f t="shared" si="274"/>
        <v>2973090000</v>
      </c>
      <c r="AP217" s="418">
        <f t="shared" si="254"/>
        <v>3156464000</v>
      </c>
      <c r="AQ217" s="418">
        <f t="shared" si="275"/>
        <v>2973090000</v>
      </c>
      <c r="AR217" s="51">
        <f t="shared" si="275"/>
        <v>3156464000</v>
      </c>
      <c r="AS217" s="51">
        <f t="shared" si="275"/>
        <v>3351147000</v>
      </c>
      <c r="AT217" s="42"/>
      <c r="AU217" s="42"/>
      <c r="AV217" s="297">
        <f t="shared" si="314"/>
        <v>-981969.27368399501</v>
      </c>
      <c r="AW217" s="297"/>
      <c r="AX217" s="297"/>
      <c r="AY217" s="297"/>
      <c r="AZ217" s="297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2"/>
      <c r="BX217" s="445"/>
      <c r="BY217" s="446"/>
      <c r="BZ217" s="42"/>
      <c r="CA217" s="297"/>
      <c r="CB217" s="42"/>
      <c r="CC217" s="42"/>
      <c r="CD217" s="42"/>
      <c r="CE217" s="42"/>
      <c r="CF217" s="42"/>
      <c r="CG217" s="42"/>
      <c r="CH217" s="42"/>
      <c r="CI217" s="42"/>
      <c r="CJ217" s="42"/>
      <c r="CK217" s="418">
        <f t="shared" si="315"/>
        <v>3351147499.495441</v>
      </c>
      <c r="CL217" s="42">
        <f t="shared" si="316"/>
        <v>3151476000</v>
      </c>
      <c r="CM217" s="42">
        <f t="shared" si="316"/>
        <v>3345852000</v>
      </c>
      <c r="CN217" s="43">
        <f t="shared" si="276"/>
        <v>47272140</v>
      </c>
      <c r="CO217" s="43">
        <f t="shared" si="277"/>
        <v>33458520</v>
      </c>
      <c r="CP217" s="43">
        <f t="shared" si="278"/>
        <v>74327250</v>
      </c>
      <c r="CQ217" s="43">
        <f t="shared" si="279"/>
        <v>65759666.666666664</v>
      </c>
      <c r="CR217" s="420">
        <f t="shared" si="280"/>
        <v>3552217000</v>
      </c>
    </row>
    <row r="218" spans="1:100">
      <c r="A218" s="3">
        <f t="shared" si="307"/>
        <v>179</v>
      </c>
      <c r="B218" s="249">
        <v>7</v>
      </c>
      <c r="C218" s="522"/>
      <c r="D218" s="250" t="s">
        <v>180</v>
      </c>
      <c r="E218" s="285">
        <v>17</v>
      </c>
      <c r="F218" s="252"/>
      <c r="G218" s="40" t="s">
        <v>67</v>
      </c>
      <c r="H218" s="253">
        <f t="shared" si="255"/>
        <v>85</v>
      </c>
      <c r="I218" s="253">
        <f t="shared" si="256"/>
        <v>74</v>
      </c>
      <c r="J218" s="254">
        <f t="shared" si="257"/>
        <v>27506142.120000001</v>
      </c>
      <c r="K218" s="254">
        <f t="shared" si="258"/>
        <v>1</v>
      </c>
      <c r="L218" s="255">
        <f t="shared" si="259"/>
        <v>1.06</v>
      </c>
      <c r="M218" s="305">
        <f t="shared" si="351"/>
        <v>1.03</v>
      </c>
      <c r="N218" s="257">
        <f t="shared" si="261"/>
        <v>25095424.671549276</v>
      </c>
      <c r="O218" s="257">
        <f t="shared" si="262"/>
        <v>28286553.256562643</v>
      </c>
      <c r="P218" s="257">
        <f t="shared" si="263"/>
        <v>30031205.966616005</v>
      </c>
      <c r="Q218" s="257">
        <f t="shared" si="264"/>
        <v>31883465.038288925</v>
      </c>
      <c r="R218" s="257">
        <f t="shared" si="308"/>
        <v>35816469.754728667</v>
      </c>
      <c r="S218" s="258">
        <f t="shared" si="265"/>
        <v>30031205.966616005</v>
      </c>
      <c r="T218" s="257">
        <f t="shared" si="265"/>
        <v>31883465.038288925</v>
      </c>
      <c r="U218" s="257">
        <f t="shared" si="266"/>
        <v>33849967.396508798</v>
      </c>
      <c r="V218" s="257">
        <f t="shared" si="309"/>
        <v>40242113.595909774</v>
      </c>
      <c r="W218" s="257"/>
      <c r="X218" s="257">
        <f t="shared" si="267"/>
        <v>1857061425.6946464</v>
      </c>
      <c r="Y218" s="257">
        <f t="shared" si="268"/>
        <v>2093204940.9856355</v>
      </c>
      <c r="Z218" s="257">
        <f t="shared" si="269"/>
        <v>2222309241.5295844</v>
      </c>
      <c r="AA218" s="258">
        <f t="shared" si="310"/>
        <v>2359376412.8333802</v>
      </c>
      <c r="AB218" s="258">
        <f t="shared" si="311"/>
        <v>2650418761.8499212</v>
      </c>
      <c r="AC218" s="258">
        <f t="shared" si="270"/>
        <v>2222309241.5295844</v>
      </c>
      <c r="AD218" s="257">
        <f t="shared" si="271"/>
        <v>2359376412.8333802</v>
      </c>
      <c r="AE218" s="257">
        <f t="shared" si="312"/>
        <v>2504897587.341651</v>
      </c>
      <c r="AF218" s="257">
        <f t="shared" si="313"/>
        <v>2977916406.0973234</v>
      </c>
      <c r="AG218" s="257"/>
      <c r="AH218" s="32" t="str">
        <f t="shared" si="272"/>
        <v>BERTAHAP</v>
      </c>
      <c r="AI218" s="259">
        <f t="shared" si="273"/>
        <v>0</v>
      </c>
      <c r="AJ218" s="260">
        <v>2</v>
      </c>
      <c r="AK218" s="261"/>
      <c r="AL218" s="257" t="e">
        <f>IF(AK218&gt;#REF!,"LB","KR")</f>
        <v>#REF!</v>
      </c>
      <c r="AM218" s="51">
        <f t="shared" si="274"/>
        <v>2042768000</v>
      </c>
      <c r="AN218" s="51">
        <f t="shared" si="274"/>
        <v>2302526000</v>
      </c>
      <c r="AO218" s="51">
        <f t="shared" si="274"/>
        <v>2444541000</v>
      </c>
      <c r="AP218" s="418">
        <f t="shared" si="254"/>
        <v>2595315000</v>
      </c>
      <c r="AQ218" s="418">
        <f t="shared" si="275"/>
        <v>2444541000</v>
      </c>
      <c r="AR218" s="51">
        <f t="shared" si="275"/>
        <v>2595315000</v>
      </c>
      <c r="AS218" s="51">
        <f t="shared" si="275"/>
        <v>2755388000</v>
      </c>
      <c r="AT218" s="42"/>
      <c r="AU218" s="42"/>
      <c r="AV218" s="297">
        <f t="shared" si="314"/>
        <v>-981969.27368399501</v>
      </c>
      <c r="AW218" s="297"/>
      <c r="AX218" s="297"/>
      <c r="AY218" s="297"/>
      <c r="AZ218" s="297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2"/>
      <c r="BR218" s="42"/>
      <c r="BS218" s="42"/>
      <c r="BT218" s="42"/>
      <c r="BU218" s="42"/>
      <c r="BV218" s="42"/>
      <c r="BW218" s="42"/>
      <c r="BX218" s="445"/>
      <c r="BY218" s="446"/>
      <c r="BZ218" s="42"/>
      <c r="CA218" s="297"/>
      <c r="CB218" s="42"/>
      <c r="CC218" s="42"/>
      <c r="CD218" s="42"/>
      <c r="CE218" s="42"/>
      <c r="CF218" s="42"/>
      <c r="CG218" s="42"/>
      <c r="CH218" s="42"/>
      <c r="CI218" s="42"/>
      <c r="CJ218" s="42"/>
      <c r="CK218" s="418">
        <f t="shared" si="315"/>
        <v>2755388109.1794519</v>
      </c>
      <c r="CL218" s="42">
        <f t="shared" si="316"/>
        <v>2591214000</v>
      </c>
      <c r="CM218" s="42">
        <f t="shared" si="316"/>
        <v>2751034000</v>
      </c>
      <c r="CN218" s="43">
        <f t="shared" si="276"/>
        <v>38868210</v>
      </c>
      <c r="CO218" s="43">
        <f t="shared" si="277"/>
        <v>27510340</v>
      </c>
      <c r="CP218" s="43">
        <f t="shared" si="278"/>
        <v>61113525</v>
      </c>
      <c r="CQ218" s="43">
        <f t="shared" si="279"/>
        <v>54069062.5</v>
      </c>
      <c r="CR218" s="420">
        <f t="shared" si="280"/>
        <v>2920712000</v>
      </c>
    </row>
    <row r="219" spans="1:100">
      <c r="A219" s="3">
        <f t="shared" si="307"/>
        <v>180</v>
      </c>
      <c r="B219" s="249">
        <v>8</v>
      </c>
      <c r="C219" s="522"/>
      <c r="D219" s="250" t="s">
        <v>180</v>
      </c>
      <c r="E219" s="285">
        <v>19</v>
      </c>
      <c r="F219" s="252"/>
      <c r="G219" s="40" t="s">
        <v>78</v>
      </c>
      <c r="H219" s="253">
        <f t="shared" si="255"/>
        <v>138</v>
      </c>
      <c r="I219" s="253">
        <f t="shared" si="256"/>
        <v>120</v>
      </c>
      <c r="J219" s="254">
        <f t="shared" si="257"/>
        <v>27506142.120000001</v>
      </c>
      <c r="K219" s="254">
        <f t="shared" si="258"/>
        <v>1</v>
      </c>
      <c r="L219" s="255">
        <f t="shared" si="259"/>
        <v>1.06</v>
      </c>
      <c r="M219" s="305">
        <f t="shared" si="351"/>
        <v>1.03</v>
      </c>
      <c r="N219" s="257">
        <f t="shared" si="261"/>
        <v>25095424.671549276</v>
      </c>
      <c r="O219" s="257">
        <f t="shared" si="262"/>
        <v>28286553.256562643</v>
      </c>
      <c r="P219" s="257">
        <f t="shared" si="263"/>
        <v>30031205.966616005</v>
      </c>
      <c r="Q219" s="257">
        <f t="shared" si="264"/>
        <v>31883465.038288925</v>
      </c>
      <c r="R219" s="257">
        <f t="shared" si="308"/>
        <v>35816469.754728667</v>
      </c>
      <c r="S219" s="258">
        <f t="shared" si="265"/>
        <v>30031205.966616005</v>
      </c>
      <c r="T219" s="257">
        <f t="shared" si="265"/>
        <v>31883465.038288925</v>
      </c>
      <c r="U219" s="257">
        <f t="shared" si="266"/>
        <v>33849967.396508798</v>
      </c>
      <c r="V219" s="257">
        <f t="shared" si="309"/>
        <v>40242113.595909774</v>
      </c>
      <c r="W219" s="257"/>
      <c r="X219" s="257">
        <f t="shared" si="267"/>
        <v>3011450960.5859132</v>
      </c>
      <c r="Y219" s="257">
        <f t="shared" si="268"/>
        <v>3394386390.7875171</v>
      </c>
      <c r="Z219" s="257">
        <f t="shared" si="269"/>
        <v>3603744715.9939203</v>
      </c>
      <c r="AA219" s="258">
        <f t="shared" si="310"/>
        <v>3826015804.5946708</v>
      </c>
      <c r="AB219" s="258">
        <f t="shared" si="311"/>
        <v>4297976370.56744</v>
      </c>
      <c r="AC219" s="258">
        <f t="shared" si="270"/>
        <v>3603744715.9939203</v>
      </c>
      <c r="AD219" s="257">
        <f t="shared" si="271"/>
        <v>3826015804.5946708</v>
      </c>
      <c r="AE219" s="257">
        <f t="shared" si="312"/>
        <v>4061996087.5810556</v>
      </c>
      <c r="AF219" s="257">
        <f t="shared" si="313"/>
        <v>4829053631.5091724</v>
      </c>
      <c r="AG219" s="257"/>
      <c r="AH219" s="32" t="str">
        <f t="shared" si="272"/>
        <v>BERTAHAP</v>
      </c>
      <c r="AI219" s="259">
        <f t="shared" si="273"/>
        <v>0</v>
      </c>
      <c r="AJ219" s="260">
        <v>2</v>
      </c>
      <c r="AK219" s="261"/>
      <c r="AL219" s="257" t="e">
        <f>IF(AK219&gt;#REF!,"LB","KR")</f>
        <v>#REF!</v>
      </c>
      <c r="AM219" s="51">
        <f t="shared" si="274"/>
        <v>3312597000</v>
      </c>
      <c r="AN219" s="51">
        <f t="shared" si="274"/>
        <v>3733826000</v>
      </c>
      <c r="AO219" s="51">
        <f t="shared" si="274"/>
        <v>3964120000</v>
      </c>
      <c r="AP219" s="418">
        <f t="shared" si="254"/>
        <v>4208618000</v>
      </c>
      <c r="AQ219" s="418">
        <f t="shared" si="275"/>
        <v>3964120000</v>
      </c>
      <c r="AR219" s="51">
        <f t="shared" si="275"/>
        <v>4208618000</v>
      </c>
      <c r="AS219" s="51">
        <f t="shared" si="275"/>
        <v>4468196000</v>
      </c>
      <c r="AT219" s="42"/>
      <c r="AU219" s="42"/>
      <c r="AV219" s="297">
        <f t="shared" si="314"/>
        <v>-981969.27368399501</v>
      </c>
      <c r="AW219" s="297"/>
      <c r="AX219" s="297"/>
      <c r="AY219" s="297"/>
      <c r="AZ219" s="297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/>
      <c r="BW219" s="42"/>
      <c r="BX219" s="445"/>
      <c r="BY219" s="42"/>
      <c r="BZ219" s="42"/>
      <c r="CA219" s="297"/>
      <c r="CB219" s="42"/>
      <c r="CC219" s="42"/>
      <c r="CD219" s="42"/>
      <c r="CE219" s="42"/>
      <c r="CF219" s="42"/>
      <c r="CG219" s="42"/>
      <c r="CH219" s="42"/>
      <c r="CI219" s="42"/>
      <c r="CJ219" s="42"/>
      <c r="CK219" s="418">
        <f t="shared" si="315"/>
        <v>4468195958.2087755</v>
      </c>
      <c r="CL219" s="42">
        <f t="shared" si="316"/>
        <v>4201968000</v>
      </c>
      <c r="CM219" s="42">
        <f t="shared" si="316"/>
        <v>4461136000</v>
      </c>
      <c r="CN219" s="43">
        <f t="shared" si="276"/>
        <v>63029520</v>
      </c>
      <c r="CO219" s="43">
        <f t="shared" si="277"/>
        <v>44611360</v>
      </c>
      <c r="CP219" s="43">
        <f t="shared" si="278"/>
        <v>99103000</v>
      </c>
      <c r="CQ219" s="43">
        <f t="shared" si="279"/>
        <v>87679541.666666672</v>
      </c>
      <c r="CR219" s="420">
        <f t="shared" si="280"/>
        <v>4736289000</v>
      </c>
    </row>
    <row r="220" spans="1:100">
      <c r="A220" s="3">
        <f t="shared" si="307"/>
        <v>181</v>
      </c>
      <c r="B220" s="249">
        <v>9</v>
      </c>
      <c r="C220" s="522"/>
      <c r="D220" s="250" t="s">
        <v>180</v>
      </c>
      <c r="E220" s="285">
        <v>21</v>
      </c>
      <c r="F220" s="252"/>
      <c r="G220" s="40" t="s">
        <v>84</v>
      </c>
      <c r="H220" s="253">
        <f t="shared" si="255"/>
        <v>132</v>
      </c>
      <c r="I220" s="253">
        <f t="shared" si="256"/>
        <v>112</v>
      </c>
      <c r="J220" s="254">
        <f t="shared" si="257"/>
        <v>27506142.120000001</v>
      </c>
      <c r="K220" s="254">
        <f t="shared" si="258"/>
        <v>3</v>
      </c>
      <c r="L220" s="255">
        <f t="shared" si="259"/>
        <v>1.1000000000000001</v>
      </c>
      <c r="M220" s="305">
        <f t="shared" si="351"/>
        <v>1.03</v>
      </c>
      <c r="N220" s="257">
        <f t="shared" si="261"/>
        <v>26042421.828966226</v>
      </c>
      <c r="O220" s="257">
        <f t="shared" si="262"/>
        <v>29353970.360583872</v>
      </c>
      <c r="P220" s="257">
        <f t="shared" si="263"/>
        <v>31164459.021960001</v>
      </c>
      <c r="Q220" s="257">
        <f t="shared" si="264"/>
        <v>33086614.662375297</v>
      </c>
      <c r="R220" s="257">
        <f t="shared" si="308"/>
        <v>37168034.651133522</v>
      </c>
      <c r="S220" s="258">
        <f t="shared" si="265"/>
        <v>31164459.021960001</v>
      </c>
      <c r="T220" s="257">
        <f t="shared" si="265"/>
        <v>33086614.662375297</v>
      </c>
      <c r="U220" s="257">
        <f t="shared" si="266"/>
        <v>35127324.656754412</v>
      </c>
      <c r="V220" s="257">
        <f t="shared" si="309"/>
        <v>41760683.920283727</v>
      </c>
      <c r="W220" s="257"/>
      <c r="X220" s="257">
        <f t="shared" si="267"/>
        <v>2916751244.8442173</v>
      </c>
      <c r="Y220" s="257">
        <f t="shared" si="268"/>
        <v>3287644680.3853936</v>
      </c>
      <c r="Z220" s="257">
        <f t="shared" si="269"/>
        <v>3490419410.4595203</v>
      </c>
      <c r="AA220" s="258">
        <f t="shared" si="310"/>
        <v>3705700842.1860332</v>
      </c>
      <c r="AB220" s="258">
        <f t="shared" si="311"/>
        <v>4162819880.9269543</v>
      </c>
      <c r="AC220" s="258">
        <f t="shared" si="270"/>
        <v>3490419410.4595203</v>
      </c>
      <c r="AD220" s="257">
        <f t="shared" si="271"/>
        <v>3705700842.1860332</v>
      </c>
      <c r="AE220" s="257">
        <f t="shared" si="312"/>
        <v>3934260361.5564942</v>
      </c>
      <c r="AF220" s="257">
        <f t="shared" si="313"/>
        <v>4677196599.0717773</v>
      </c>
      <c r="AG220" s="257"/>
      <c r="AH220" s="32" t="str">
        <f t="shared" si="272"/>
        <v>BERTAHAP</v>
      </c>
      <c r="AI220" s="259">
        <f t="shared" si="273"/>
        <v>0</v>
      </c>
      <c r="AJ220" s="260">
        <v>2</v>
      </c>
      <c r="AK220" s="261"/>
      <c r="AL220" s="257" t="e">
        <f>IF(AK220&gt;#REF!,"LB","KR")</f>
        <v>#REF!</v>
      </c>
      <c r="AM220" s="51">
        <f t="shared" si="274"/>
        <v>3208427000</v>
      </c>
      <c r="AN220" s="51">
        <f t="shared" si="274"/>
        <v>3616410000</v>
      </c>
      <c r="AO220" s="51">
        <f t="shared" si="274"/>
        <v>3839462000</v>
      </c>
      <c r="AP220" s="418">
        <f t="shared" si="254"/>
        <v>4076271000</v>
      </c>
      <c r="AQ220" s="418">
        <f t="shared" si="275"/>
        <v>3839462000</v>
      </c>
      <c r="AR220" s="51">
        <f t="shared" si="275"/>
        <v>4076271000</v>
      </c>
      <c r="AS220" s="51">
        <f t="shared" si="275"/>
        <v>4327687000</v>
      </c>
      <c r="AT220" s="42"/>
      <c r="AU220" s="42"/>
      <c r="AV220" s="297">
        <f t="shared" si="314"/>
        <v>151283.78166000172</v>
      </c>
      <c r="AW220" s="297"/>
      <c r="AX220" s="297"/>
      <c r="AY220" s="297"/>
      <c r="AZ220" s="297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42"/>
      <c r="BW220" s="42"/>
      <c r="BX220" s="445"/>
      <c r="BY220" s="446"/>
      <c r="BZ220" s="42"/>
      <c r="CA220" s="297"/>
      <c r="CB220" s="42"/>
      <c r="CC220" s="42"/>
      <c r="CD220" s="42"/>
      <c r="CE220" s="42"/>
      <c r="CF220" s="42"/>
      <c r="CG220" s="42"/>
      <c r="CH220" s="42"/>
      <c r="CI220" s="42"/>
      <c r="CJ220" s="42"/>
      <c r="CK220" s="418">
        <f t="shared" si="315"/>
        <v>4327686097.1377401</v>
      </c>
      <c r="CL220" s="42">
        <f t="shared" si="316"/>
        <v>4069830000</v>
      </c>
      <c r="CM220" s="42">
        <f t="shared" si="316"/>
        <v>4320848000</v>
      </c>
      <c r="CN220" s="43">
        <f t="shared" si="276"/>
        <v>61047450</v>
      </c>
      <c r="CO220" s="43">
        <f t="shared" si="277"/>
        <v>43208480</v>
      </c>
      <c r="CP220" s="43">
        <f t="shared" si="278"/>
        <v>95986550</v>
      </c>
      <c r="CQ220" s="43">
        <f t="shared" si="279"/>
        <v>84922312.5</v>
      </c>
      <c r="CR220" s="420">
        <f t="shared" si="280"/>
        <v>4587349000</v>
      </c>
    </row>
    <row r="221" spans="1:100">
      <c r="A221" s="3">
        <f t="shared" si="307"/>
        <v>182</v>
      </c>
      <c r="B221" s="249">
        <v>1</v>
      </c>
      <c r="C221" s="522"/>
      <c r="D221" s="250" t="s">
        <v>181</v>
      </c>
      <c r="E221" s="251" t="s">
        <v>29</v>
      </c>
      <c r="F221" s="252"/>
      <c r="G221" s="40" t="s">
        <v>74</v>
      </c>
      <c r="H221" s="253">
        <f t="shared" si="255"/>
        <v>85</v>
      </c>
      <c r="I221" s="253">
        <f t="shared" si="256"/>
        <v>74</v>
      </c>
      <c r="J221" s="254">
        <f t="shared" si="257"/>
        <v>27506142.120000001</v>
      </c>
      <c r="K221" s="254">
        <f t="shared" si="258"/>
        <v>1</v>
      </c>
      <c r="L221" s="255">
        <f t="shared" si="259"/>
        <v>1.06</v>
      </c>
      <c r="M221" s="256">
        <f t="shared" ref="M221:M238" si="352">SUMIF($AS$4:$AS$22,E221,$AZ$4:$AZ$22)</f>
        <v>1.02</v>
      </c>
      <c r="N221" s="257">
        <f t="shared" si="261"/>
        <v>24851779.771825496</v>
      </c>
      <c r="O221" s="257">
        <f t="shared" si="262"/>
        <v>28011926.525916401</v>
      </c>
      <c r="P221" s="257">
        <f t="shared" si="263"/>
        <v>29739640.860144004</v>
      </c>
      <c r="Q221" s="257">
        <f t="shared" si="264"/>
        <v>31573916.83403369</v>
      </c>
      <c r="R221" s="257">
        <f t="shared" si="308"/>
        <v>35468737.038663335</v>
      </c>
      <c r="S221" s="258">
        <f t="shared" si="265"/>
        <v>29739640.860144004</v>
      </c>
      <c r="T221" s="257">
        <f t="shared" si="265"/>
        <v>31573916.83403369</v>
      </c>
      <c r="U221" s="257">
        <f t="shared" si="266"/>
        <v>33521326.93634852</v>
      </c>
      <c r="V221" s="257">
        <f t="shared" si="309"/>
        <v>39851413.463910654</v>
      </c>
      <c r="W221" s="257"/>
      <c r="X221" s="257">
        <f t="shared" si="267"/>
        <v>1839031703.1150868</v>
      </c>
      <c r="Y221" s="257">
        <f t="shared" si="268"/>
        <v>2072882562.9178138</v>
      </c>
      <c r="Z221" s="257">
        <f t="shared" si="269"/>
        <v>2200733423.6506562</v>
      </c>
      <c r="AA221" s="258">
        <f t="shared" si="310"/>
        <v>2336469845.718493</v>
      </c>
      <c r="AB221" s="258">
        <f t="shared" si="311"/>
        <v>2624686540.8610868</v>
      </c>
      <c r="AC221" s="258">
        <f t="shared" si="270"/>
        <v>2200733423.6506562</v>
      </c>
      <c r="AD221" s="257">
        <f t="shared" si="271"/>
        <v>2336469845.718493</v>
      </c>
      <c r="AE221" s="257">
        <f t="shared" si="312"/>
        <v>2480578193.2897906</v>
      </c>
      <c r="AF221" s="257">
        <f t="shared" si="313"/>
        <v>2949004596.3293886</v>
      </c>
      <c r="AG221" s="257"/>
      <c r="AH221" s="32" t="str">
        <f t="shared" si="272"/>
        <v>BERTAHAP</v>
      </c>
      <c r="AI221" s="259">
        <f t="shared" si="273"/>
        <v>0</v>
      </c>
      <c r="AJ221" s="260">
        <v>2</v>
      </c>
      <c r="AK221" s="261"/>
      <c r="AL221" s="257" t="e">
        <f>IF(AK221&gt;#REF!,"LB","KR")</f>
        <v>#REF!</v>
      </c>
      <c r="AM221" s="51">
        <f t="shared" si="274"/>
        <v>2022935000</v>
      </c>
      <c r="AN221" s="51">
        <f t="shared" si="274"/>
        <v>2280171000</v>
      </c>
      <c r="AO221" s="51">
        <f t="shared" si="274"/>
        <v>2420807000</v>
      </c>
      <c r="AP221" s="418">
        <f t="shared" si="254"/>
        <v>2570117000</v>
      </c>
      <c r="AQ221" s="418">
        <f t="shared" si="275"/>
        <v>2420807000</v>
      </c>
      <c r="AR221" s="51">
        <f t="shared" si="275"/>
        <v>2570117000</v>
      </c>
      <c r="AS221" s="51">
        <f t="shared" si="275"/>
        <v>2728637000</v>
      </c>
      <c r="AT221" s="42"/>
      <c r="AU221" s="42"/>
      <c r="AV221" s="297">
        <f t="shared" si="314"/>
        <v>-1273534.3801559955</v>
      </c>
      <c r="AW221" s="297"/>
      <c r="AX221" s="297"/>
      <c r="AY221" s="297"/>
      <c r="AZ221" s="297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42"/>
      <c r="BW221" s="42"/>
      <c r="BX221" s="445"/>
      <c r="BY221" s="42"/>
      <c r="BZ221" s="42"/>
      <c r="CA221" s="297"/>
      <c r="CB221" s="42"/>
      <c r="CC221" s="42"/>
      <c r="CD221" s="42"/>
      <c r="CE221" s="42"/>
      <c r="CF221" s="42"/>
      <c r="CG221" s="42"/>
      <c r="CH221" s="42"/>
      <c r="CI221" s="42"/>
      <c r="CJ221" s="42"/>
      <c r="CK221" s="418">
        <f t="shared" si="315"/>
        <v>2728635954.0171294</v>
      </c>
      <c r="CL221" s="42">
        <f t="shared" si="316"/>
        <v>2566056000</v>
      </c>
      <c r="CM221" s="42">
        <f t="shared" si="316"/>
        <v>2724325000</v>
      </c>
      <c r="CN221" s="43">
        <f t="shared" si="276"/>
        <v>38490840</v>
      </c>
      <c r="CO221" s="43">
        <f t="shared" si="277"/>
        <v>27243250</v>
      </c>
      <c r="CP221" s="43">
        <f t="shared" si="278"/>
        <v>60520175</v>
      </c>
      <c r="CQ221" s="43">
        <f t="shared" si="279"/>
        <v>53544104.166666664</v>
      </c>
      <c r="CR221" s="420">
        <f t="shared" si="280"/>
        <v>2892356000</v>
      </c>
    </row>
    <row r="222" spans="1:100">
      <c r="A222" s="3">
        <f t="shared" si="307"/>
        <v>183</v>
      </c>
      <c r="B222" s="249">
        <v>2</v>
      </c>
      <c r="C222" s="522"/>
      <c r="D222" s="250" t="s">
        <v>181</v>
      </c>
      <c r="E222" s="251" t="s">
        <v>32</v>
      </c>
      <c r="F222" s="252"/>
      <c r="G222" s="40" t="s">
        <v>56</v>
      </c>
      <c r="H222" s="253">
        <f t="shared" si="255"/>
        <v>85</v>
      </c>
      <c r="I222" s="253">
        <f t="shared" si="256"/>
        <v>74</v>
      </c>
      <c r="J222" s="254">
        <f t="shared" si="257"/>
        <v>27506142.120000001</v>
      </c>
      <c r="K222" s="254">
        <f t="shared" si="258"/>
        <v>1</v>
      </c>
      <c r="L222" s="255">
        <f t="shared" si="259"/>
        <v>1.06</v>
      </c>
      <c r="M222" s="256">
        <f t="shared" si="352"/>
        <v>1.02</v>
      </c>
      <c r="N222" s="257">
        <f t="shared" si="261"/>
        <v>24851779.771825496</v>
      </c>
      <c r="O222" s="257">
        <f t="shared" si="262"/>
        <v>28011926.525916401</v>
      </c>
      <c r="P222" s="257">
        <f t="shared" si="263"/>
        <v>29739640.860144004</v>
      </c>
      <c r="Q222" s="257">
        <f t="shared" si="264"/>
        <v>31573916.83403369</v>
      </c>
      <c r="R222" s="257">
        <f t="shared" si="308"/>
        <v>35468737.038663335</v>
      </c>
      <c r="S222" s="258">
        <f t="shared" si="265"/>
        <v>29739640.860144004</v>
      </c>
      <c r="T222" s="257">
        <f t="shared" si="265"/>
        <v>31573916.83403369</v>
      </c>
      <c r="U222" s="257">
        <f t="shared" si="266"/>
        <v>33521326.93634852</v>
      </c>
      <c r="V222" s="257">
        <f t="shared" si="309"/>
        <v>39851413.463910654</v>
      </c>
      <c r="W222" s="257"/>
      <c r="X222" s="257">
        <f t="shared" si="267"/>
        <v>1839031703.1150868</v>
      </c>
      <c r="Y222" s="257">
        <f t="shared" si="268"/>
        <v>2072882562.9178138</v>
      </c>
      <c r="Z222" s="257">
        <f t="shared" si="269"/>
        <v>2200733423.6506562</v>
      </c>
      <c r="AA222" s="258">
        <f t="shared" si="310"/>
        <v>2336469845.718493</v>
      </c>
      <c r="AB222" s="258">
        <f t="shared" si="311"/>
        <v>2624686540.8610868</v>
      </c>
      <c r="AC222" s="258">
        <f t="shared" si="270"/>
        <v>2200733423.6506562</v>
      </c>
      <c r="AD222" s="257">
        <f t="shared" si="271"/>
        <v>2336469845.718493</v>
      </c>
      <c r="AE222" s="257">
        <f t="shared" si="312"/>
        <v>2480578193.2897906</v>
      </c>
      <c r="AF222" s="257">
        <f t="shared" si="313"/>
        <v>2949004596.3293886</v>
      </c>
      <c r="AG222" s="257"/>
      <c r="AH222" s="32" t="str">
        <f t="shared" si="272"/>
        <v>BERTAHAP</v>
      </c>
      <c r="AI222" s="259">
        <f t="shared" si="273"/>
        <v>0</v>
      </c>
      <c r="AJ222" s="260">
        <v>2</v>
      </c>
      <c r="AK222" s="261"/>
      <c r="AL222" s="257" t="e">
        <f>IF(AK222&gt;#REF!,"LB","KR")</f>
        <v>#REF!</v>
      </c>
      <c r="AM222" s="51">
        <f t="shared" si="274"/>
        <v>2022935000</v>
      </c>
      <c r="AN222" s="51">
        <f t="shared" si="274"/>
        <v>2280171000</v>
      </c>
      <c r="AO222" s="51">
        <f t="shared" si="274"/>
        <v>2420807000</v>
      </c>
      <c r="AP222" s="418">
        <f t="shared" si="254"/>
        <v>2570117000</v>
      </c>
      <c r="AQ222" s="418">
        <f t="shared" si="275"/>
        <v>2420807000</v>
      </c>
      <c r="AR222" s="51">
        <f t="shared" si="275"/>
        <v>2570117000</v>
      </c>
      <c r="AS222" s="51">
        <f t="shared" si="275"/>
        <v>2728637000</v>
      </c>
      <c r="AT222" s="42"/>
      <c r="AU222" s="42"/>
      <c r="AV222" s="297">
        <f t="shared" si="314"/>
        <v>-1273534.3801559955</v>
      </c>
      <c r="AW222" s="297"/>
      <c r="AX222" s="297"/>
      <c r="AY222" s="297"/>
      <c r="AZ222" s="297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2"/>
      <c r="BX222" s="445"/>
      <c r="BY222" s="42"/>
      <c r="BZ222" s="42"/>
      <c r="CA222" s="297"/>
      <c r="CB222" s="42"/>
      <c r="CC222" s="42"/>
      <c r="CD222" s="42"/>
      <c r="CE222" s="42"/>
      <c r="CF222" s="42"/>
      <c r="CG222" s="42"/>
      <c r="CH222" s="42"/>
      <c r="CI222" s="42"/>
      <c r="CJ222" s="42"/>
      <c r="CK222" s="418">
        <f t="shared" si="315"/>
        <v>2728635954.0171294</v>
      </c>
      <c r="CL222" s="42">
        <f t="shared" si="316"/>
        <v>2566056000</v>
      </c>
      <c r="CM222" s="42">
        <f t="shared" si="316"/>
        <v>2724325000</v>
      </c>
      <c r="CN222" s="43">
        <f t="shared" si="276"/>
        <v>38490840</v>
      </c>
      <c r="CO222" s="43">
        <f t="shared" si="277"/>
        <v>27243250</v>
      </c>
      <c r="CP222" s="43">
        <f t="shared" si="278"/>
        <v>60520175</v>
      </c>
      <c r="CQ222" s="43">
        <f t="shared" si="279"/>
        <v>53544104.166666664</v>
      </c>
      <c r="CR222" s="420">
        <f t="shared" si="280"/>
        <v>2892356000</v>
      </c>
    </row>
    <row r="223" spans="1:100">
      <c r="A223" s="3">
        <f t="shared" si="307"/>
        <v>184</v>
      </c>
      <c r="B223" s="249">
        <v>3</v>
      </c>
      <c r="C223" s="522"/>
      <c r="D223" s="250" t="s">
        <v>181</v>
      </c>
      <c r="E223" s="251" t="s">
        <v>38</v>
      </c>
      <c r="F223" s="252"/>
      <c r="G223" s="40" t="s">
        <v>58</v>
      </c>
      <c r="H223" s="253">
        <f t="shared" si="255"/>
        <v>101</v>
      </c>
      <c r="I223" s="253">
        <f t="shared" si="256"/>
        <v>90</v>
      </c>
      <c r="J223" s="254">
        <f t="shared" si="257"/>
        <v>27506142.120000001</v>
      </c>
      <c r="K223" s="254">
        <f t="shared" si="258"/>
        <v>1</v>
      </c>
      <c r="L223" s="255">
        <f t="shared" si="259"/>
        <v>1.06</v>
      </c>
      <c r="M223" s="256">
        <f t="shared" si="352"/>
        <v>1.02</v>
      </c>
      <c r="N223" s="257">
        <f t="shared" si="261"/>
        <v>24851779.771825496</v>
      </c>
      <c r="O223" s="257">
        <f t="shared" si="262"/>
        <v>28011926.525916401</v>
      </c>
      <c r="P223" s="257">
        <f t="shared" si="263"/>
        <v>29739640.860144004</v>
      </c>
      <c r="Q223" s="257">
        <f t="shared" si="264"/>
        <v>31573916.83403369</v>
      </c>
      <c r="R223" s="257">
        <f t="shared" si="308"/>
        <v>35468737.038663335</v>
      </c>
      <c r="S223" s="258">
        <f t="shared" si="265"/>
        <v>29739640.860144004</v>
      </c>
      <c r="T223" s="257">
        <f t="shared" si="265"/>
        <v>31573916.83403369</v>
      </c>
      <c r="U223" s="257">
        <f t="shared" si="266"/>
        <v>33521326.93634852</v>
      </c>
      <c r="V223" s="257">
        <f t="shared" si="309"/>
        <v>39851413.463910654</v>
      </c>
      <c r="W223" s="257"/>
      <c r="X223" s="257">
        <f t="shared" si="267"/>
        <v>2236660179.4642944</v>
      </c>
      <c r="Y223" s="257">
        <f t="shared" si="268"/>
        <v>2521073387.3324761</v>
      </c>
      <c r="Z223" s="257">
        <f t="shared" si="269"/>
        <v>2676567677.4129605</v>
      </c>
      <c r="AA223" s="258">
        <f t="shared" si="310"/>
        <v>2841652515.0630322</v>
      </c>
      <c r="AB223" s="258">
        <f t="shared" si="311"/>
        <v>3192186333.4797001</v>
      </c>
      <c r="AC223" s="258">
        <f t="shared" si="270"/>
        <v>2676567677.4129605</v>
      </c>
      <c r="AD223" s="257">
        <f t="shared" si="271"/>
        <v>2841652515.0630322</v>
      </c>
      <c r="AE223" s="257">
        <f t="shared" si="312"/>
        <v>3016919424.2713666</v>
      </c>
      <c r="AF223" s="257">
        <f t="shared" si="313"/>
        <v>3586627211.7519588</v>
      </c>
      <c r="AG223" s="257"/>
      <c r="AH223" s="32" t="str">
        <f t="shared" si="272"/>
        <v>BERTAHAP</v>
      </c>
      <c r="AI223" s="259">
        <f t="shared" si="273"/>
        <v>0</v>
      </c>
      <c r="AJ223" s="260">
        <v>2</v>
      </c>
      <c r="AK223" s="261"/>
      <c r="AL223" s="257" t="e">
        <f>IF(AK223&gt;#REF!,"LB","KR")</f>
        <v>#REF!</v>
      </c>
      <c r="AM223" s="51">
        <f t="shared" si="274"/>
        <v>2460327000</v>
      </c>
      <c r="AN223" s="51">
        <f t="shared" si="274"/>
        <v>2773181000</v>
      </c>
      <c r="AO223" s="51">
        <f t="shared" si="274"/>
        <v>2944225000</v>
      </c>
      <c r="AP223" s="418">
        <f t="shared" si="254"/>
        <v>3125818000</v>
      </c>
      <c r="AQ223" s="418">
        <f t="shared" si="275"/>
        <v>2944225000</v>
      </c>
      <c r="AR223" s="51">
        <f t="shared" si="275"/>
        <v>3125818000</v>
      </c>
      <c r="AS223" s="51">
        <f t="shared" si="275"/>
        <v>3318612000</v>
      </c>
      <c r="AT223" s="42"/>
      <c r="AU223" s="42"/>
      <c r="AV223" s="297">
        <f t="shared" si="314"/>
        <v>-1273534.3801559955</v>
      </c>
      <c r="AW223" s="297"/>
      <c r="AX223" s="297"/>
      <c r="AY223" s="297"/>
      <c r="AZ223" s="297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42"/>
      <c r="BW223" s="42"/>
      <c r="BX223" s="445"/>
      <c r="BY223" s="42"/>
      <c r="BZ223" s="42"/>
      <c r="CA223" s="297"/>
      <c r="CB223" s="42"/>
      <c r="CC223" s="42"/>
      <c r="CD223" s="42"/>
      <c r="CE223" s="42"/>
      <c r="CF223" s="42"/>
      <c r="CG223" s="42"/>
      <c r="CH223" s="42"/>
      <c r="CI223" s="42"/>
      <c r="CJ223" s="42"/>
      <c r="CK223" s="418">
        <f t="shared" si="315"/>
        <v>3318611324.1202307</v>
      </c>
      <c r="CL223" s="42">
        <f t="shared" si="316"/>
        <v>3120879000</v>
      </c>
      <c r="CM223" s="42">
        <f t="shared" si="316"/>
        <v>3313368000</v>
      </c>
      <c r="CN223" s="43">
        <f t="shared" si="276"/>
        <v>46813185</v>
      </c>
      <c r="CO223" s="43">
        <f t="shared" si="277"/>
        <v>33133680</v>
      </c>
      <c r="CP223" s="43">
        <f t="shared" si="278"/>
        <v>73605625</v>
      </c>
      <c r="CQ223" s="43">
        <f t="shared" si="279"/>
        <v>65121208.333333336</v>
      </c>
      <c r="CR223" s="420">
        <f t="shared" si="280"/>
        <v>3517730000</v>
      </c>
    </row>
    <row r="224" spans="1:100">
      <c r="A224" s="3">
        <f t="shared" si="307"/>
        <v>185</v>
      </c>
      <c r="B224" s="249">
        <v>4</v>
      </c>
      <c r="C224" s="522"/>
      <c r="D224" s="250" t="s">
        <v>181</v>
      </c>
      <c r="E224" s="251" t="s">
        <v>44</v>
      </c>
      <c r="F224" s="252"/>
      <c r="G224" s="40" t="s">
        <v>60</v>
      </c>
      <c r="H224" s="253">
        <f t="shared" si="255"/>
        <v>101</v>
      </c>
      <c r="I224" s="253">
        <f t="shared" si="256"/>
        <v>90</v>
      </c>
      <c r="J224" s="254">
        <f t="shared" si="257"/>
        <v>27506142.120000001</v>
      </c>
      <c r="K224" s="254">
        <f t="shared" si="258"/>
        <v>1</v>
      </c>
      <c r="L224" s="255">
        <f t="shared" si="259"/>
        <v>1.06</v>
      </c>
      <c r="M224" s="256">
        <f t="shared" si="352"/>
        <v>1.02</v>
      </c>
      <c r="N224" s="257">
        <f t="shared" si="261"/>
        <v>24851779.771825496</v>
      </c>
      <c r="O224" s="257">
        <f t="shared" si="262"/>
        <v>28011926.525916401</v>
      </c>
      <c r="P224" s="257">
        <f t="shared" si="263"/>
        <v>29739640.860144004</v>
      </c>
      <c r="Q224" s="257">
        <f t="shared" si="264"/>
        <v>31573916.83403369</v>
      </c>
      <c r="R224" s="257">
        <f t="shared" si="308"/>
        <v>35468737.038663335</v>
      </c>
      <c r="S224" s="258">
        <f t="shared" si="265"/>
        <v>29739640.860144004</v>
      </c>
      <c r="T224" s="257">
        <f t="shared" si="265"/>
        <v>31573916.83403369</v>
      </c>
      <c r="U224" s="257">
        <f t="shared" si="266"/>
        <v>33521326.93634852</v>
      </c>
      <c r="V224" s="257">
        <f t="shared" si="309"/>
        <v>39851413.463910654</v>
      </c>
      <c r="W224" s="257"/>
      <c r="X224" s="257">
        <f t="shared" si="267"/>
        <v>2236660179.4642944</v>
      </c>
      <c r="Y224" s="257">
        <f t="shared" si="268"/>
        <v>2521073387.3324761</v>
      </c>
      <c r="Z224" s="257">
        <f t="shared" si="269"/>
        <v>2676567677.4129605</v>
      </c>
      <c r="AA224" s="258">
        <f t="shared" si="310"/>
        <v>2841652515.0630322</v>
      </c>
      <c r="AB224" s="258">
        <f t="shared" si="311"/>
        <v>3192186333.4797001</v>
      </c>
      <c r="AC224" s="258">
        <f t="shared" si="270"/>
        <v>2676567677.4129605</v>
      </c>
      <c r="AD224" s="257">
        <f t="shared" si="271"/>
        <v>2841652515.0630322</v>
      </c>
      <c r="AE224" s="257">
        <f t="shared" si="312"/>
        <v>3016919424.2713666</v>
      </c>
      <c r="AF224" s="257">
        <f t="shared" si="313"/>
        <v>3586627211.7519588</v>
      </c>
      <c r="AG224" s="257"/>
      <c r="AH224" s="32" t="str">
        <f t="shared" si="272"/>
        <v>BERTAHAP</v>
      </c>
      <c r="AI224" s="259">
        <f t="shared" si="273"/>
        <v>0</v>
      </c>
      <c r="AJ224" s="260">
        <v>2</v>
      </c>
      <c r="AK224" s="261"/>
      <c r="AL224" s="257" t="e">
        <f>IF(AK224&gt;#REF!,"LB","KR")</f>
        <v>#REF!</v>
      </c>
      <c r="AM224" s="51">
        <f t="shared" si="274"/>
        <v>2460327000</v>
      </c>
      <c r="AN224" s="51">
        <f t="shared" si="274"/>
        <v>2773181000</v>
      </c>
      <c r="AO224" s="51">
        <f t="shared" si="274"/>
        <v>2944225000</v>
      </c>
      <c r="AP224" s="418">
        <f t="shared" si="254"/>
        <v>3125818000</v>
      </c>
      <c r="AQ224" s="418">
        <f t="shared" si="275"/>
        <v>2944225000</v>
      </c>
      <c r="AR224" s="51">
        <f t="shared" si="275"/>
        <v>3125818000</v>
      </c>
      <c r="AS224" s="51">
        <f t="shared" si="275"/>
        <v>3318612000</v>
      </c>
      <c r="AT224" s="42"/>
      <c r="AU224" s="42"/>
      <c r="AV224" s="297">
        <f t="shared" si="314"/>
        <v>-1273534.3801559955</v>
      </c>
      <c r="AW224" s="297"/>
      <c r="AX224" s="297"/>
      <c r="AY224" s="297"/>
      <c r="AZ224" s="297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/>
      <c r="BW224" s="42"/>
      <c r="BX224" s="445"/>
      <c r="BY224" s="42"/>
      <c r="BZ224" s="42"/>
      <c r="CA224" s="297"/>
      <c r="CB224" s="42"/>
      <c r="CC224" s="42"/>
      <c r="CD224" s="42"/>
      <c r="CE224" s="42"/>
      <c r="CF224" s="42"/>
      <c r="CG224" s="42"/>
      <c r="CH224" s="42"/>
      <c r="CI224" s="42"/>
      <c r="CJ224" s="42"/>
      <c r="CK224" s="418">
        <f t="shared" si="315"/>
        <v>3318611324.1202307</v>
      </c>
      <c r="CL224" s="42">
        <f t="shared" si="316"/>
        <v>3120879000</v>
      </c>
      <c r="CM224" s="42">
        <f t="shared" si="316"/>
        <v>3313368000</v>
      </c>
      <c r="CN224" s="43">
        <f t="shared" si="276"/>
        <v>46813185</v>
      </c>
      <c r="CO224" s="43">
        <f t="shared" si="277"/>
        <v>33133680</v>
      </c>
      <c r="CP224" s="43">
        <f t="shared" si="278"/>
        <v>73605625</v>
      </c>
      <c r="CQ224" s="43">
        <f t="shared" si="279"/>
        <v>65121208.333333336</v>
      </c>
      <c r="CR224" s="420">
        <f t="shared" si="280"/>
        <v>3517730000</v>
      </c>
    </row>
    <row r="225" spans="1:96">
      <c r="A225" s="3">
        <f t="shared" si="307"/>
        <v>186</v>
      </c>
      <c r="B225" s="249">
        <v>5</v>
      </c>
      <c r="C225" s="522"/>
      <c r="D225" s="250" t="s">
        <v>181</v>
      </c>
      <c r="E225" s="285">
        <v>11</v>
      </c>
      <c r="F225" s="252"/>
      <c r="G225" s="40" t="s">
        <v>62</v>
      </c>
      <c r="H225" s="253">
        <f t="shared" si="255"/>
        <v>101</v>
      </c>
      <c r="I225" s="253">
        <f t="shared" si="256"/>
        <v>90</v>
      </c>
      <c r="J225" s="254">
        <f t="shared" si="257"/>
        <v>27506142.120000001</v>
      </c>
      <c r="K225" s="254">
        <f t="shared" si="258"/>
        <v>1</v>
      </c>
      <c r="L225" s="255">
        <f t="shared" si="259"/>
        <v>1.06</v>
      </c>
      <c r="M225" s="256">
        <f t="shared" si="352"/>
        <v>1.02</v>
      </c>
      <c r="N225" s="257">
        <f t="shared" si="261"/>
        <v>24851779.771825496</v>
      </c>
      <c r="O225" s="257">
        <f t="shared" si="262"/>
        <v>28011926.525916401</v>
      </c>
      <c r="P225" s="257">
        <f t="shared" si="263"/>
        <v>29739640.860144004</v>
      </c>
      <c r="Q225" s="257">
        <f t="shared" si="264"/>
        <v>31573916.83403369</v>
      </c>
      <c r="R225" s="257">
        <f t="shared" si="308"/>
        <v>35468737.038663335</v>
      </c>
      <c r="S225" s="258">
        <f t="shared" si="265"/>
        <v>29739640.860144004</v>
      </c>
      <c r="T225" s="257">
        <f t="shared" si="265"/>
        <v>31573916.83403369</v>
      </c>
      <c r="U225" s="257">
        <f t="shared" si="266"/>
        <v>33521326.93634852</v>
      </c>
      <c r="V225" s="257">
        <f t="shared" si="309"/>
        <v>39851413.463910654</v>
      </c>
      <c r="W225" s="257"/>
      <c r="X225" s="257">
        <f t="shared" si="267"/>
        <v>2236660179.4642944</v>
      </c>
      <c r="Y225" s="257">
        <f t="shared" si="268"/>
        <v>2521073387.3324761</v>
      </c>
      <c r="Z225" s="257">
        <f t="shared" si="269"/>
        <v>2676567677.4129605</v>
      </c>
      <c r="AA225" s="258">
        <f t="shared" si="310"/>
        <v>2841652515.0630322</v>
      </c>
      <c r="AB225" s="258">
        <f t="shared" si="311"/>
        <v>3192186333.4797001</v>
      </c>
      <c r="AC225" s="258">
        <f t="shared" si="270"/>
        <v>2676567677.4129605</v>
      </c>
      <c r="AD225" s="257">
        <f t="shared" si="271"/>
        <v>2841652515.0630322</v>
      </c>
      <c r="AE225" s="257">
        <f t="shared" si="312"/>
        <v>3016919424.2713666</v>
      </c>
      <c r="AF225" s="257">
        <f t="shared" si="313"/>
        <v>3586627211.7519588</v>
      </c>
      <c r="AG225" s="257"/>
      <c r="AH225" s="32" t="str">
        <f t="shared" si="272"/>
        <v>BERTAHAP</v>
      </c>
      <c r="AI225" s="259">
        <f t="shared" si="273"/>
        <v>0</v>
      </c>
      <c r="AJ225" s="260">
        <v>2</v>
      </c>
      <c r="AK225" s="261"/>
      <c r="AL225" s="257" t="e">
        <f>IF(AK225&gt;#REF!,"LB","KR")</f>
        <v>#REF!</v>
      </c>
      <c r="AM225" s="51">
        <f t="shared" si="274"/>
        <v>2460327000</v>
      </c>
      <c r="AN225" s="51">
        <f t="shared" si="274"/>
        <v>2773181000</v>
      </c>
      <c r="AO225" s="51">
        <f t="shared" si="274"/>
        <v>2944225000</v>
      </c>
      <c r="AP225" s="418">
        <f t="shared" si="254"/>
        <v>3125818000</v>
      </c>
      <c r="AQ225" s="418">
        <f t="shared" si="275"/>
        <v>2944225000</v>
      </c>
      <c r="AR225" s="51">
        <f t="shared" si="275"/>
        <v>3125818000</v>
      </c>
      <c r="AS225" s="51">
        <f t="shared" si="275"/>
        <v>3318612000</v>
      </c>
      <c r="AT225" s="42"/>
      <c r="AU225" s="42"/>
      <c r="AV225" s="297">
        <f t="shared" si="314"/>
        <v>-1273534.3801559955</v>
      </c>
      <c r="AW225" s="297"/>
      <c r="AX225" s="297"/>
      <c r="AY225" s="297"/>
      <c r="AZ225" s="297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42"/>
      <c r="BS225" s="42"/>
      <c r="BT225" s="42"/>
      <c r="BU225" s="42"/>
      <c r="BV225" s="42"/>
      <c r="BW225" s="42"/>
      <c r="BX225" s="445"/>
      <c r="BY225" s="42"/>
      <c r="BZ225" s="42"/>
      <c r="CA225" s="297"/>
      <c r="CB225" s="42"/>
      <c r="CC225" s="42"/>
      <c r="CD225" s="42"/>
      <c r="CE225" s="42"/>
      <c r="CF225" s="42"/>
      <c r="CG225" s="42"/>
      <c r="CH225" s="42"/>
      <c r="CI225" s="42"/>
      <c r="CJ225" s="42"/>
      <c r="CK225" s="418">
        <f t="shared" si="315"/>
        <v>3318611324.1202307</v>
      </c>
      <c r="CL225" s="42">
        <f t="shared" si="316"/>
        <v>3120879000</v>
      </c>
      <c r="CM225" s="42">
        <f t="shared" si="316"/>
        <v>3313368000</v>
      </c>
      <c r="CN225" s="43">
        <f t="shared" si="276"/>
        <v>46813185</v>
      </c>
      <c r="CO225" s="43">
        <f t="shared" si="277"/>
        <v>33133680</v>
      </c>
      <c r="CP225" s="43">
        <f t="shared" si="278"/>
        <v>73605625</v>
      </c>
      <c r="CQ225" s="43">
        <f t="shared" si="279"/>
        <v>65121208.333333336</v>
      </c>
      <c r="CR225" s="420">
        <f t="shared" si="280"/>
        <v>3517730000</v>
      </c>
    </row>
    <row r="226" spans="1:96">
      <c r="A226" s="3">
        <f t="shared" si="307"/>
        <v>187</v>
      </c>
      <c r="B226" s="249">
        <v>6</v>
      </c>
      <c r="C226" s="522"/>
      <c r="D226" s="250" t="s">
        <v>181</v>
      </c>
      <c r="E226" s="285">
        <v>15</v>
      </c>
      <c r="F226" s="252"/>
      <c r="G226" s="40" t="s">
        <v>64</v>
      </c>
      <c r="H226" s="253">
        <f t="shared" si="255"/>
        <v>101</v>
      </c>
      <c r="I226" s="253">
        <f t="shared" si="256"/>
        <v>90</v>
      </c>
      <c r="J226" s="254">
        <f t="shared" si="257"/>
        <v>27506142.120000001</v>
      </c>
      <c r="K226" s="254">
        <f t="shared" si="258"/>
        <v>1</v>
      </c>
      <c r="L226" s="255">
        <f t="shared" si="259"/>
        <v>1.06</v>
      </c>
      <c r="M226" s="256">
        <f t="shared" si="352"/>
        <v>1.02</v>
      </c>
      <c r="N226" s="257">
        <f t="shared" si="261"/>
        <v>24851779.771825496</v>
      </c>
      <c r="O226" s="257">
        <f t="shared" si="262"/>
        <v>28011926.525916401</v>
      </c>
      <c r="P226" s="257">
        <f t="shared" si="263"/>
        <v>29739640.860144004</v>
      </c>
      <c r="Q226" s="257">
        <f t="shared" si="264"/>
        <v>31573916.83403369</v>
      </c>
      <c r="R226" s="257">
        <f t="shared" si="308"/>
        <v>35468737.038663335</v>
      </c>
      <c r="S226" s="258">
        <f t="shared" si="265"/>
        <v>29739640.860144004</v>
      </c>
      <c r="T226" s="257">
        <f t="shared" si="265"/>
        <v>31573916.83403369</v>
      </c>
      <c r="U226" s="257">
        <f t="shared" si="266"/>
        <v>33521326.93634852</v>
      </c>
      <c r="V226" s="257">
        <f t="shared" si="309"/>
        <v>39851413.463910654</v>
      </c>
      <c r="W226" s="257"/>
      <c r="X226" s="257">
        <f t="shared" si="267"/>
        <v>2236660179.4642944</v>
      </c>
      <c r="Y226" s="257">
        <f t="shared" si="268"/>
        <v>2521073387.3324761</v>
      </c>
      <c r="Z226" s="257">
        <f t="shared" si="269"/>
        <v>2676567677.4129605</v>
      </c>
      <c r="AA226" s="258">
        <f t="shared" si="310"/>
        <v>2841652515.0630322</v>
      </c>
      <c r="AB226" s="258">
        <f t="shared" si="311"/>
        <v>3192186333.4797001</v>
      </c>
      <c r="AC226" s="258">
        <f t="shared" si="270"/>
        <v>2676567677.4129605</v>
      </c>
      <c r="AD226" s="257">
        <f t="shared" si="271"/>
        <v>2841652515.0630322</v>
      </c>
      <c r="AE226" s="257">
        <f t="shared" si="312"/>
        <v>3016919424.2713666</v>
      </c>
      <c r="AF226" s="257">
        <f t="shared" si="313"/>
        <v>3586627211.7519588</v>
      </c>
      <c r="AG226" s="257"/>
      <c r="AH226" s="32" t="str">
        <f t="shared" si="272"/>
        <v>BERTAHAP</v>
      </c>
      <c r="AI226" s="259">
        <f t="shared" si="273"/>
        <v>0</v>
      </c>
      <c r="AJ226" s="260">
        <v>2</v>
      </c>
      <c r="AK226" s="261"/>
      <c r="AL226" s="257" t="e">
        <f>IF(AK226&gt;#REF!,"LB","KR")</f>
        <v>#REF!</v>
      </c>
      <c r="AM226" s="51">
        <f t="shared" si="274"/>
        <v>2460327000</v>
      </c>
      <c r="AN226" s="51">
        <f t="shared" si="274"/>
        <v>2773181000</v>
      </c>
      <c r="AO226" s="51">
        <f t="shared" si="274"/>
        <v>2944225000</v>
      </c>
      <c r="AP226" s="418">
        <f t="shared" si="254"/>
        <v>3125818000</v>
      </c>
      <c r="AQ226" s="418">
        <f t="shared" si="275"/>
        <v>2944225000</v>
      </c>
      <c r="AR226" s="51">
        <f t="shared" si="275"/>
        <v>3125818000</v>
      </c>
      <c r="AS226" s="51">
        <f t="shared" si="275"/>
        <v>3318612000</v>
      </c>
      <c r="AT226" s="42"/>
      <c r="AU226" s="42"/>
      <c r="AV226" s="297">
        <f t="shared" si="314"/>
        <v>-1273534.3801559955</v>
      </c>
      <c r="AW226" s="297"/>
      <c r="AX226" s="297"/>
      <c r="AY226" s="297"/>
      <c r="AZ226" s="297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2"/>
      <c r="BR226" s="42"/>
      <c r="BS226" s="42"/>
      <c r="BT226" s="42"/>
      <c r="BU226" s="42"/>
      <c r="BV226" s="42"/>
      <c r="BW226" s="42"/>
      <c r="BX226" s="445"/>
      <c r="BY226" s="42"/>
      <c r="BZ226" s="42"/>
      <c r="CA226" s="297"/>
      <c r="CB226" s="42"/>
      <c r="CC226" s="42"/>
      <c r="CD226" s="42"/>
      <c r="CE226" s="42"/>
      <c r="CF226" s="42"/>
      <c r="CG226" s="42"/>
      <c r="CH226" s="42"/>
      <c r="CI226" s="42"/>
      <c r="CJ226" s="42"/>
      <c r="CK226" s="418">
        <f t="shared" si="315"/>
        <v>3318611324.1202307</v>
      </c>
      <c r="CL226" s="42">
        <f t="shared" si="316"/>
        <v>3120879000</v>
      </c>
      <c r="CM226" s="42">
        <f t="shared" si="316"/>
        <v>3313368000</v>
      </c>
      <c r="CN226" s="43">
        <f t="shared" si="276"/>
        <v>46813185</v>
      </c>
      <c r="CO226" s="43">
        <f t="shared" si="277"/>
        <v>33133680</v>
      </c>
      <c r="CP226" s="43">
        <f t="shared" si="278"/>
        <v>73605625</v>
      </c>
      <c r="CQ226" s="43">
        <f t="shared" si="279"/>
        <v>65121208.333333336</v>
      </c>
      <c r="CR226" s="420">
        <f t="shared" si="280"/>
        <v>3517730000</v>
      </c>
    </row>
    <row r="227" spans="1:96">
      <c r="A227" s="3">
        <f t="shared" si="307"/>
        <v>188</v>
      </c>
      <c r="B227" s="249">
        <v>7</v>
      </c>
      <c r="C227" s="522"/>
      <c r="D227" s="250" t="s">
        <v>181</v>
      </c>
      <c r="E227" s="285">
        <v>17</v>
      </c>
      <c r="F227" s="252"/>
      <c r="G227" s="40" t="s">
        <v>67</v>
      </c>
      <c r="H227" s="253">
        <f t="shared" si="255"/>
        <v>85</v>
      </c>
      <c r="I227" s="253">
        <f t="shared" si="256"/>
        <v>74</v>
      </c>
      <c r="J227" s="254">
        <f t="shared" si="257"/>
        <v>27506142.120000001</v>
      </c>
      <c r="K227" s="254">
        <f t="shared" si="258"/>
        <v>1</v>
      </c>
      <c r="L227" s="255">
        <f t="shared" si="259"/>
        <v>1.06</v>
      </c>
      <c r="M227" s="256">
        <f t="shared" si="352"/>
        <v>1.02</v>
      </c>
      <c r="N227" s="257">
        <f t="shared" si="261"/>
        <v>24851779.771825496</v>
      </c>
      <c r="O227" s="257">
        <f t="shared" si="262"/>
        <v>28011926.525916401</v>
      </c>
      <c r="P227" s="257">
        <f t="shared" si="263"/>
        <v>29739640.860144004</v>
      </c>
      <c r="Q227" s="257">
        <f t="shared" si="264"/>
        <v>31573916.83403369</v>
      </c>
      <c r="R227" s="257">
        <f t="shared" si="308"/>
        <v>35468737.038663335</v>
      </c>
      <c r="S227" s="258">
        <f t="shared" si="265"/>
        <v>29739640.860144004</v>
      </c>
      <c r="T227" s="257">
        <f t="shared" si="265"/>
        <v>31573916.83403369</v>
      </c>
      <c r="U227" s="257">
        <f t="shared" si="266"/>
        <v>33521326.93634852</v>
      </c>
      <c r="V227" s="257">
        <f t="shared" si="309"/>
        <v>39851413.463910654</v>
      </c>
      <c r="W227" s="257"/>
      <c r="X227" s="257">
        <f t="shared" si="267"/>
        <v>1839031703.1150868</v>
      </c>
      <c r="Y227" s="257">
        <f t="shared" si="268"/>
        <v>2072882562.9178138</v>
      </c>
      <c r="Z227" s="257">
        <f t="shared" si="269"/>
        <v>2200733423.6506562</v>
      </c>
      <c r="AA227" s="258">
        <f t="shared" si="310"/>
        <v>2336469845.718493</v>
      </c>
      <c r="AB227" s="258">
        <f t="shared" si="311"/>
        <v>2624686540.8610868</v>
      </c>
      <c r="AC227" s="258">
        <f t="shared" si="270"/>
        <v>2200733423.6506562</v>
      </c>
      <c r="AD227" s="257">
        <f t="shared" si="271"/>
        <v>2336469845.718493</v>
      </c>
      <c r="AE227" s="257">
        <f t="shared" si="312"/>
        <v>2480578193.2897906</v>
      </c>
      <c r="AF227" s="257">
        <f t="shared" si="313"/>
        <v>2949004596.3293886</v>
      </c>
      <c r="AG227" s="257"/>
      <c r="AH227" s="32" t="str">
        <f t="shared" si="272"/>
        <v>BERTAHAP</v>
      </c>
      <c r="AI227" s="259">
        <f t="shared" si="273"/>
        <v>0</v>
      </c>
      <c r="AJ227" s="260">
        <v>2</v>
      </c>
      <c r="AK227" s="261"/>
      <c r="AL227" s="257" t="e">
        <f>IF(AK227&gt;#REF!,"LB","KR")</f>
        <v>#REF!</v>
      </c>
      <c r="AM227" s="51">
        <f t="shared" si="274"/>
        <v>2022935000</v>
      </c>
      <c r="AN227" s="51">
        <f t="shared" si="274"/>
        <v>2280171000</v>
      </c>
      <c r="AO227" s="51">
        <f t="shared" si="274"/>
        <v>2420807000</v>
      </c>
      <c r="AP227" s="418">
        <f t="shared" si="254"/>
        <v>2570117000</v>
      </c>
      <c r="AQ227" s="418">
        <f t="shared" si="275"/>
        <v>2420807000</v>
      </c>
      <c r="AR227" s="51">
        <f t="shared" si="275"/>
        <v>2570117000</v>
      </c>
      <c r="AS227" s="51">
        <f t="shared" si="275"/>
        <v>2728637000</v>
      </c>
      <c r="AT227" s="42"/>
      <c r="AU227" s="42"/>
      <c r="AV227" s="297">
        <f t="shared" si="314"/>
        <v>-1273534.3801559955</v>
      </c>
      <c r="AW227" s="297"/>
      <c r="AX227" s="297"/>
      <c r="AY227" s="297"/>
      <c r="AZ227" s="297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2"/>
      <c r="BR227" s="42"/>
      <c r="BS227" s="42"/>
      <c r="BT227" s="42"/>
      <c r="BU227" s="42"/>
      <c r="BV227" s="42"/>
      <c r="BW227" s="42"/>
      <c r="BX227" s="445"/>
      <c r="BY227" s="42"/>
      <c r="BZ227" s="42"/>
      <c r="CA227" s="297"/>
      <c r="CB227" s="42"/>
      <c r="CC227" s="42"/>
      <c r="CD227" s="42"/>
      <c r="CE227" s="42"/>
      <c r="CF227" s="42"/>
      <c r="CG227" s="42"/>
      <c r="CH227" s="42"/>
      <c r="CI227" s="42"/>
      <c r="CJ227" s="42"/>
      <c r="CK227" s="418">
        <f t="shared" si="315"/>
        <v>2728635954.0171294</v>
      </c>
      <c r="CL227" s="42">
        <f t="shared" si="316"/>
        <v>2566056000</v>
      </c>
      <c r="CM227" s="42">
        <f t="shared" si="316"/>
        <v>2724325000</v>
      </c>
      <c r="CN227" s="43">
        <f t="shared" si="276"/>
        <v>38490840</v>
      </c>
      <c r="CO227" s="43">
        <f t="shared" si="277"/>
        <v>27243250</v>
      </c>
      <c r="CP227" s="43">
        <f t="shared" si="278"/>
        <v>60520175</v>
      </c>
      <c r="CQ227" s="43">
        <f t="shared" si="279"/>
        <v>53544104.166666664</v>
      </c>
      <c r="CR227" s="420">
        <f t="shared" si="280"/>
        <v>2892356000</v>
      </c>
    </row>
    <row r="228" spans="1:96">
      <c r="A228" s="3">
        <f t="shared" si="307"/>
        <v>189</v>
      </c>
      <c r="B228" s="249">
        <v>8</v>
      </c>
      <c r="C228" s="522"/>
      <c r="D228" s="250" t="s">
        <v>181</v>
      </c>
      <c r="E228" s="285">
        <v>19</v>
      </c>
      <c r="F228" s="252"/>
      <c r="G228" s="40" t="s">
        <v>78</v>
      </c>
      <c r="H228" s="253">
        <f t="shared" si="255"/>
        <v>138</v>
      </c>
      <c r="I228" s="253">
        <f t="shared" si="256"/>
        <v>120</v>
      </c>
      <c r="J228" s="254">
        <f t="shared" si="257"/>
        <v>27506142.120000001</v>
      </c>
      <c r="K228" s="254">
        <f t="shared" si="258"/>
        <v>1</v>
      </c>
      <c r="L228" s="255">
        <f t="shared" si="259"/>
        <v>1.06</v>
      </c>
      <c r="M228" s="256">
        <f t="shared" si="352"/>
        <v>1.02</v>
      </c>
      <c r="N228" s="257">
        <f t="shared" si="261"/>
        <v>24851779.771825496</v>
      </c>
      <c r="O228" s="257">
        <f t="shared" si="262"/>
        <v>28011926.525916401</v>
      </c>
      <c r="P228" s="257">
        <f t="shared" si="263"/>
        <v>29739640.860144004</v>
      </c>
      <c r="Q228" s="257">
        <f t="shared" si="264"/>
        <v>31573916.83403369</v>
      </c>
      <c r="R228" s="257">
        <f t="shared" si="308"/>
        <v>35468737.038663335</v>
      </c>
      <c r="S228" s="258">
        <f t="shared" si="265"/>
        <v>29739640.860144004</v>
      </c>
      <c r="T228" s="257">
        <f t="shared" si="265"/>
        <v>31573916.83403369</v>
      </c>
      <c r="U228" s="257">
        <f t="shared" si="266"/>
        <v>33521326.93634852</v>
      </c>
      <c r="V228" s="257">
        <f t="shared" si="309"/>
        <v>39851413.463910654</v>
      </c>
      <c r="W228" s="257"/>
      <c r="X228" s="257">
        <f t="shared" si="267"/>
        <v>2982213572.6190596</v>
      </c>
      <c r="Y228" s="257">
        <f t="shared" si="268"/>
        <v>3361431183.1099682</v>
      </c>
      <c r="Z228" s="257">
        <f t="shared" si="269"/>
        <v>3568756903.2172804</v>
      </c>
      <c r="AA228" s="258">
        <f t="shared" si="310"/>
        <v>3788870020.084043</v>
      </c>
      <c r="AB228" s="258">
        <f t="shared" si="311"/>
        <v>4256248444.6396003</v>
      </c>
      <c r="AC228" s="258">
        <f t="shared" si="270"/>
        <v>3568756903.2172804</v>
      </c>
      <c r="AD228" s="257">
        <f t="shared" si="271"/>
        <v>3788870020.084043</v>
      </c>
      <c r="AE228" s="257">
        <f t="shared" si="312"/>
        <v>4022559232.3618226</v>
      </c>
      <c r="AF228" s="257">
        <f t="shared" si="313"/>
        <v>4782169615.6692781</v>
      </c>
      <c r="AG228" s="257"/>
      <c r="AH228" s="32" t="str">
        <f t="shared" si="272"/>
        <v>BERTAHAP</v>
      </c>
      <c r="AI228" s="259">
        <f t="shared" si="273"/>
        <v>0</v>
      </c>
      <c r="AJ228" s="260">
        <v>2</v>
      </c>
      <c r="AK228" s="261"/>
      <c r="AL228" s="257" t="e">
        <f>IF(AK228&gt;#REF!,"LB","KR")</f>
        <v>#REF!</v>
      </c>
      <c r="AM228" s="51">
        <f t="shared" si="274"/>
        <v>3280435000</v>
      </c>
      <c r="AN228" s="51">
        <f t="shared" si="274"/>
        <v>3697575000</v>
      </c>
      <c r="AO228" s="51">
        <f t="shared" si="274"/>
        <v>3925633000</v>
      </c>
      <c r="AP228" s="418">
        <f t="shared" si="254"/>
        <v>4167758000</v>
      </c>
      <c r="AQ228" s="418">
        <f t="shared" si="275"/>
        <v>3925633000</v>
      </c>
      <c r="AR228" s="51">
        <f t="shared" si="275"/>
        <v>4167758000</v>
      </c>
      <c r="AS228" s="51">
        <f t="shared" si="275"/>
        <v>4424816000</v>
      </c>
      <c r="AT228" s="42"/>
      <c r="AU228" s="42"/>
      <c r="AV228" s="297">
        <f t="shared" si="314"/>
        <v>-1273534.3801559955</v>
      </c>
      <c r="AW228" s="297"/>
      <c r="AX228" s="297"/>
      <c r="AY228" s="297"/>
      <c r="AZ228" s="297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2"/>
      <c r="BR228" s="42"/>
      <c r="BS228" s="42"/>
      <c r="BT228" s="42"/>
      <c r="BU228" s="42"/>
      <c r="BV228" s="42"/>
      <c r="BW228" s="42"/>
      <c r="BX228" s="445"/>
      <c r="BY228" s="42"/>
      <c r="BZ228" s="42"/>
      <c r="CA228" s="297"/>
      <c r="CB228" s="42"/>
      <c r="CC228" s="42"/>
      <c r="CD228" s="42"/>
      <c r="CE228" s="42"/>
      <c r="CF228" s="42"/>
      <c r="CG228" s="42"/>
      <c r="CH228" s="42"/>
      <c r="CI228" s="42"/>
      <c r="CJ228" s="42"/>
      <c r="CK228" s="418">
        <f t="shared" si="315"/>
        <v>4424815806.6121206</v>
      </c>
      <c r="CL228" s="42">
        <f t="shared" si="316"/>
        <v>4161171000</v>
      </c>
      <c r="CM228" s="42">
        <f t="shared" si="316"/>
        <v>4417824000</v>
      </c>
      <c r="CN228" s="43">
        <f t="shared" si="276"/>
        <v>62417565</v>
      </c>
      <c r="CO228" s="43">
        <f t="shared" si="277"/>
        <v>44178240</v>
      </c>
      <c r="CP228" s="43">
        <f t="shared" si="278"/>
        <v>98140825</v>
      </c>
      <c r="CQ228" s="43">
        <f t="shared" si="279"/>
        <v>86828291.666666672</v>
      </c>
      <c r="CR228" s="420">
        <f t="shared" si="280"/>
        <v>4690306000</v>
      </c>
    </row>
    <row r="229" spans="1:96">
      <c r="A229" s="3">
        <f t="shared" si="307"/>
        <v>190</v>
      </c>
      <c r="B229" s="249">
        <v>9</v>
      </c>
      <c r="C229" s="522"/>
      <c r="D229" s="250" t="s">
        <v>181</v>
      </c>
      <c r="E229" s="285">
        <v>21</v>
      </c>
      <c r="F229" s="252"/>
      <c r="G229" s="40" t="s">
        <v>84</v>
      </c>
      <c r="H229" s="253">
        <f t="shared" si="255"/>
        <v>132</v>
      </c>
      <c r="I229" s="253">
        <f t="shared" si="256"/>
        <v>112</v>
      </c>
      <c r="J229" s="254">
        <f t="shared" si="257"/>
        <v>27506142.120000001</v>
      </c>
      <c r="K229" s="254">
        <f t="shared" si="258"/>
        <v>3</v>
      </c>
      <c r="L229" s="255">
        <f t="shared" si="259"/>
        <v>1.1000000000000001</v>
      </c>
      <c r="M229" s="256">
        <f t="shared" si="352"/>
        <v>1.02</v>
      </c>
      <c r="N229" s="257">
        <f t="shared" si="261"/>
        <v>25789582.782083057</v>
      </c>
      <c r="O229" s="257">
        <f t="shared" si="262"/>
        <v>29068980.357083056</v>
      </c>
      <c r="P229" s="257">
        <f t="shared" si="263"/>
        <v>30861891.458640002</v>
      </c>
      <c r="Q229" s="257">
        <f t="shared" si="264"/>
        <v>32765385.393808544</v>
      </c>
      <c r="R229" s="257">
        <f t="shared" si="308"/>
        <v>36807179.945782706</v>
      </c>
      <c r="S229" s="258">
        <f t="shared" si="265"/>
        <v>30861891.458640002</v>
      </c>
      <c r="T229" s="257">
        <f t="shared" si="265"/>
        <v>32765385.393808544</v>
      </c>
      <c r="U229" s="257">
        <f t="shared" si="266"/>
        <v>34786282.669795632</v>
      </c>
      <c r="V229" s="257">
        <f t="shared" si="309"/>
        <v>41355240.387077093</v>
      </c>
      <c r="W229" s="257"/>
      <c r="X229" s="257">
        <f t="shared" si="267"/>
        <v>2888433271.5933022</v>
      </c>
      <c r="Y229" s="257">
        <f t="shared" si="268"/>
        <v>3255725799.9933023</v>
      </c>
      <c r="Z229" s="257">
        <f t="shared" si="269"/>
        <v>3456531843.3676801</v>
      </c>
      <c r="AA229" s="258">
        <f t="shared" si="310"/>
        <v>3669723164.1065569</v>
      </c>
      <c r="AB229" s="258">
        <f t="shared" si="311"/>
        <v>4122404153.9276628</v>
      </c>
      <c r="AC229" s="258">
        <f t="shared" si="270"/>
        <v>3456531843.3676801</v>
      </c>
      <c r="AD229" s="257">
        <f t="shared" si="271"/>
        <v>3669723164.1065569</v>
      </c>
      <c r="AE229" s="257">
        <f t="shared" si="312"/>
        <v>3896063659.0171108</v>
      </c>
      <c r="AF229" s="257">
        <f t="shared" si="313"/>
        <v>4631786923.3526344</v>
      </c>
      <c r="AG229" s="257"/>
      <c r="AH229" s="32" t="str">
        <f t="shared" si="272"/>
        <v>BERTAHAP</v>
      </c>
      <c r="AI229" s="259">
        <f t="shared" si="273"/>
        <v>0</v>
      </c>
      <c r="AJ229" s="260">
        <v>2</v>
      </c>
      <c r="AK229" s="261"/>
      <c r="AL229" s="257" t="e">
        <f>IF(AK229&gt;#REF!,"LB","KR")</f>
        <v>#REF!</v>
      </c>
      <c r="AM229" s="51">
        <f t="shared" si="274"/>
        <v>3177277000</v>
      </c>
      <c r="AN229" s="51">
        <f t="shared" si="274"/>
        <v>3581299000</v>
      </c>
      <c r="AO229" s="51">
        <f t="shared" si="274"/>
        <v>3802186000</v>
      </c>
      <c r="AP229" s="418">
        <f t="shared" si="254"/>
        <v>4036696000</v>
      </c>
      <c r="AQ229" s="418">
        <f t="shared" si="275"/>
        <v>3802186000</v>
      </c>
      <c r="AR229" s="51">
        <f t="shared" si="275"/>
        <v>4036696000</v>
      </c>
      <c r="AS229" s="51">
        <f t="shared" si="275"/>
        <v>4285671000</v>
      </c>
      <c r="AT229" s="42"/>
      <c r="AU229" s="42"/>
      <c r="AV229" s="297">
        <f t="shared" si="314"/>
        <v>-151283.781659998</v>
      </c>
      <c r="AW229" s="297"/>
      <c r="AX229" s="297"/>
      <c r="AY229" s="297"/>
      <c r="AZ229" s="297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2"/>
      <c r="BX229" s="445"/>
      <c r="BY229" s="42"/>
      <c r="BZ229" s="42"/>
      <c r="CA229" s="297"/>
      <c r="CB229" s="42"/>
      <c r="CC229" s="42"/>
      <c r="CD229" s="42"/>
      <c r="CE229" s="42"/>
      <c r="CF229" s="42"/>
      <c r="CG229" s="42"/>
      <c r="CH229" s="42"/>
      <c r="CI229" s="42"/>
      <c r="CJ229" s="42"/>
      <c r="CK229" s="418">
        <f t="shared" si="315"/>
        <v>4285670201.4099474</v>
      </c>
      <c r="CL229" s="42">
        <f t="shared" si="316"/>
        <v>4030318000</v>
      </c>
      <c r="CM229" s="42">
        <f t="shared" si="316"/>
        <v>4278898000</v>
      </c>
      <c r="CN229" s="43">
        <f t="shared" si="276"/>
        <v>60454770</v>
      </c>
      <c r="CO229" s="43">
        <f t="shared" si="277"/>
        <v>42788980</v>
      </c>
      <c r="CP229" s="43">
        <f t="shared" si="278"/>
        <v>95054650</v>
      </c>
      <c r="CQ229" s="43">
        <f t="shared" si="279"/>
        <v>84097833.333333328</v>
      </c>
      <c r="CR229" s="420">
        <f t="shared" si="280"/>
        <v>4542811000</v>
      </c>
    </row>
    <row r="230" spans="1:96">
      <c r="A230" s="3">
        <f t="shared" si="307"/>
        <v>191</v>
      </c>
      <c r="B230" s="249">
        <v>1</v>
      </c>
      <c r="C230" s="522"/>
      <c r="D230" s="250" t="s">
        <v>182</v>
      </c>
      <c r="E230" s="251" t="s">
        <v>29</v>
      </c>
      <c r="F230" s="252"/>
      <c r="G230" s="40" t="s">
        <v>74</v>
      </c>
      <c r="H230" s="253">
        <f t="shared" si="255"/>
        <v>85</v>
      </c>
      <c r="I230" s="253">
        <f t="shared" si="256"/>
        <v>74</v>
      </c>
      <c r="J230" s="254">
        <f t="shared" si="257"/>
        <v>27506142.120000001</v>
      </c>
      <c r="K230" s="254">
        <f t="shared" si="258"/>
        <v>1</v>
      </c>
      <c r="L230" s="255">
        <f t="shared" si="259"/>
        <v>1.06</v>
      </c>
      <c r="M230" s="256">
        <f t="shared" si="352"/>
        <v>1.02</v>
      </c>
      <c r="N230" s="257">
        <f t="shared" si="261"/>
        <v>24851779.771825496</v>
      </c>
      <c r="O230" s="257">
        <f t="shared" si="262"/>
        <v>28011926.525916401</v>
      </c>
      <c r="P230" s="257">
        <f t="shared" si="263"/>
        <v>29739640.860144004</v>
      </c>
      <c r="Q230" s="257">
        <f t="shared" si="264"/>
        <v>31573916.83403369</v>
      </c>
      <c r="R230" s="257">
        <f t="shared" si="308"/>
        <v>35468737.038663335</v>
      </c>
      <c r="S230" s="258">
        <f t="shared" si="265"/>
        <v>29739640.860144004</v>
      </c>
      <c r="T230" s="257">
        <f t="shared" si="265"/>
        <v>31573916.83403369</v>
      </c>
      <c r="U230" s="257">
        <f t="shared" si="266"/>
        <v>33521326.93634852</v>
      </c>
      <c r="V230" s="257">
        <f t="shared" si="309"/>
        <v>39851413.463910654</v>
      </c>
      <c r="W230" s="257"/>
      <c r="X230" s="257">
        <f t="shared" si="267"/>
        <v>1839031703.1150868</v>
      </c>
      <c r="Y230" s="257">
        <f t="shared" si="268"/>
        <v>2072882562.9178138</v>
      </c>
      <c r="Z230" s="257">
        <f t="shared" si="269"/>
        <v>2200733423.6506562</v>
      </c>
      <c r="AA230" s="258">
        <f t="shared" si="310"/>
        <v>2336469845.718493</v>
      </c>
      <c r="AB230" s="258">
        <f t="shared" si="311"/>
        <v>2624686540.8610868</v>
      </c>
      <c r="AC230" s="258">
        <f t="shared" si="270"/>
        <v>2200733423.6506562</v>
      </c>
      <c r="AD230" s="257">
        <f t="shared" si="271"/>
        <v>2336469845.718493</v>
      </c>
      <c r="AE230" s="257">
        <f t="shared" si="312"/>
        <v>2480578193.2897906</v>
      </c>
      <c r="AF230" s="257">
        <f t="shared" si="313"/>
        <v>2949004596.3293886</v>
      </c>
      <c r="AG230" s="257"/>
      <c r="AH230" s="32" t="str">
        <f t="shared" si="272"/>
        <v>BERTAHAP</v>
      </c>
      <c r="AI230" s="259">
        <f t="shared" si="273"/>
        <v>0</v>
      </c>
      <c r="AJ230" s="260">
        <v>2</v>
      </c>
      <c r="AK230" s="261"/>
      <c r="AL230" s="257" t="e">
        <f>IF(AK230&gt;#REF!,"LB","KR")</f>
        <v>#REF!</v>
      </c>
      <c r="AM230" s="51">
        <f t="shared" si="274"/>
        <v>2022935000</v>
      </c>
      <c r="AN230" s="51">
        <f t="shared" si="274"/>
        <v>2280171000</v>
      </c>
      <c r="AO230" s="51">
        <f t="shared" si="274"/>
        <v>2420807000</v>
      </c>
      <c r="AP230" s="418">
        <f t="shared" si="254"/>
        <v>2570117000</v>
      </c>
      <c r="AQ230" s="418">
        <f t="shared" si="275"/>
        <v>2420807000</v>
      </c>
      <c r="AR230" s="51">
        <f t="shared" si="275"/>
        <v>2570117000</v>
      </c>
      <c r="AS230" s="51">
        <f t="shared" si="275"/>
        <v>2728637000</v>
      </c>
      <c r="AT230" s="42"/>
      <c r="AU230" s="42"/>
      <c r="AV230" s="297">
        <f t="shared" si="314"/>
        <v>-1273534.3801559955</v>
      </c>
      <c r="AW230" s="297"/>
      <c r="AX230" s="297"/>
      <c r="AY230" s="297"/>
      <c r="AZ230" s="297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45"/>
      <c r="BY230" s="42"/>
      <c r="BZ230" s="42"/>
      <c r="CA230" s="297"/>
      <c r="CB230" s="42"/>
      <c r="CC230" s="42"/>
      <c r="CD230" s="42"/>
      <c r="CE230" s="42"/>
      <c r="CF230" s="42"/>
      <c r="CG230" s="42"/>
      <c r="CH230" s="42"/>
      <c r="CI230" s="42"/>
      <c r="CJ230" s="42"/>
      <c r="CK230" s="418">
        <f t="shared" si="315"/>
        <v>2728635954.0171294</v>
      </c>
      <c r="CL230" s="42">
        <f t="shared" si="316"/>
        <v>2566056000</v>
      </c>
      <c r="CM230" s="42">
        <f t="shared" si="316"/>
        <v>2724325000</v>
      </c>
      <c r="CN230" s="43">
        <f t="shared" si="276"/>
        <v>38490840</v>
      </c>
      <c r="CO230" s="43">
        <f t="shared" si="277"/>
        <v>27243250</v>
      </c>
      <c r="CP230" s="43">
        <f t="shared" si="278"/>
        <v>60520175</v>
      </c>
      <c r="CQ230" s="43">
        <f t="shared" si="279"/>
        <v>53544104.166666664</v>
      </c>
      <c r="CR230" s="420">
        <f t="shared" si="280"/>
        <v>2892356000</v>
      </c>
    </row>
    <row r="231" spans="1:96">
      <c r="A231" s="3">
        <f t="shared" si="307"/>
        <v>192</v>
      </c>
      <c r="B231" s="249">
        <v>2</v>
      </c>
      <c r="C231" s="522"/>
      <c r="D231" s="250" t="s">
        <v>182</v>
      </c>
      <c r="E231" s="251" t="s">
        <v>32</v>
      </c>
      <c r="F231" s="252"/>
      <c r="G231" s="40" t="s">
        <v>56</v>
      </c>
      <c r="H231" s="253">
        <f t="shared" si="255"/>
        <v>85</v>
      </c>
      <c r="I231" s="253">
        <f t="shared" si="256"/>
        <v>74</v>
      </c>
      <c r="J231" s="254">
        <f t="shared" si="257"/>
        <v>27506142.120000001</v>
      </c>
      <c r="K231" s="254">
        <f t="shared" si="258"/>
        <v>1</v>
      </c>
      <c r="L231" s="255">
        <f t="shared" si="259"/>
        <v>1.06</v>
      </c>
      <c r="M231" s="256">
        <f t="shared" si="352"/>
        <v>1.02</v>
      </c>
      <c r="N231" s="257">
        <f t="shared" si="261"/>
        <v>24851779.771825496</v>
      </c>
      <c r="O231" s="257">
        <f t="shared" si="262"/>
        <v>28011926.525916401</v>
      </c>
      <c r="P231" s="257">
        <f t="shared" si="263"/>
        <v>29739640.860144004</v>
      </c>
      <c r="Q231" s="257">
        <f t="shared" si="264"/>
        <v>31573916.83403369</v>
      </c>
      <c r="R231" s="257">
        <f t="shared" si="308"/>
        <v>35468737.038663335</v>
      </c>
      <c r="S231" s="258">
        <f t="shared" si="265"/>
        <v>29739640.860144004</v>
      </c>
      <c r="T231" s="257">
        <f t="shared" si="265"/>
        <v>31573916.83403369</v>
      </c>
      <c r="U231" s="257">
        <f t="shared" si="266"/>
        <v>33521326.93634852</v>
      </c>
      <c r="V231" s="257">
        <f t="shared" si="309"/>
        <v>39851413.463910654</v>
      </c>
      <c r="W231" s="257"/>
      <c r="X231" s="257">
        <f t="shared" si="267"/>
        <v>1839031703.1150868</v>
      </c>
      <c r="Y231" s="257">
        <f t="shared" si="268"/>
        <v>2072882562.9178138</v>
      </c>
      <c r="Z231" s="257">
        <f t="shared" si="269"/>
        <v>2200733423.6506562</v>
      </c>
      <c r="AA231" s="258">
        <f t="shared" si="310"/>
        <v>2336469845.718493</v>
      </c>
      <c r="AB231" s="258">
        <f t="shared" si="311"/>
        <v>2624686540.8610868</v>
      </c>
      <c r="AC231" s="258">
        <f t="shared" si="270"/>
        <v>2200733423.6506562</v>
      </c>
      <c r="AD231" s="257">
        <f t="shared" si="271"/>
        <v>2336469845.718493</v>
      </c>
      <c r="AE231" s="257">
        <f t="shared" si="312"/>
        <v>2480578193.2897906</v>
      </c>
      <c r="AF231" s="257">
        <f t="shared" si="313"/>
        <v>2949004596.3293886</v>
      </c>
      <c r="AG231" s="257"/>
      <c r="AH231" s="32" t="str">
        <f t="shared" si="272"/>
        <v>BERTAHAP</v>
      </c>
      <c r="AI231" s="259">
        <f t="shared" si="273"/>
        <v>0</v>
      </c>
      <c r="AJ231" s="260">
        <v>2</v>
      </c>
      <c r="AK231" s="261"/>
      <c r="AL231" s="257" t="e">
        <f>IF(AK231&gt;#REF!,"LB","KR")</f>
        <v>#REF!</v>
      </c>
      <c r="AM231" s="51">
        <f t="shared" si="274"/>
        <v>2022935000</v>
      </c>
      <c r="AN231" s="51">
        <f t="shared" si="274"/>
        <v>2280171000</v>
      </c>
      <c r="AO231" s="51">
        <f t="shared" si="274"/>
        <v>2420807000</v>
      </c>
      <c r="AP231" s="418">
        <f t="shared" si="274"/>
        <v>2570117000</v>
      </c>
      <c r="AQ231" s="418">
        <f t="shared" si="275"/>
        <v>2420807000</v>
      </c>
      <c r="AR231" s="51">
        <f t="shared" si="275"/>
        <v>2570117000</v>
      </c>
      <c r="AS231" s="51">
        <f t="shared" si="275"/>
        <v>2728637000</v>
      </c>
      <c r="AT231" s="42"/>
      <c r="AU231" s="42"/>
      <c r="AV231" s="297">
        <f t="shared" si="314"/>
        <v>-1273534.3801559955</v>
      </c>
      <c r="AW231" s="297"/>
      <c r="AX231" s="297"/>
      <c r="AY231" s="297"/>
      <c r="AZ231" s="297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45"/>
      <c r="BY231" s="42"/>
      <c r="BZ231" s="42"/>
      <c r="CA231" s="297"/>
      <c r="CB231" s="42"/>
      <c r="CC231" s="42"/>
      <c r="CD231" s="42"/>
      <c r="CE231" s="42"/>
      <c r="CF231" s="42"/>
      <c r="CG231" s="42"/>
      <c r="CH231" s="42"/>
      <c r="CI231" s="42"/>
      <c r="CJ231" s="42"/>
      <c r="CK231" s="418">
        <f t="shared" si="315"/>
        <v>2728635954.0171294</v>
      </c>
      <c r="CL231" s="42">
        <f t="shared" si="316"/>
        <v>2566056000</v>
      </c>
      <c r="CM231" s="42">
        <f t="shared" si="316"/>
        <v>2724325000</v>
      </c>
      <c r="CN231" s="43">
        <f t="shared" si="276"/>
        <v>38490840</v>
      </c>
      <c r="CO231" s="43">
        <f t="shared" si="277"/>
        <v>27243250</v>
      </c>
      <c r="CP231" s="43">
        <f t="shared" si="278"/>
        <v>60520175</v>
      </c>
      <c r="CQ231" s="43">
        <f t="shared" si="279"/>
        <v>53544104.166666664</v>
      </c>
      <c r="CR231" s="420">
        <f t="shared" si="280"/>
        <v>2892356000</v>
      </c>
    </row>
    <row r="232" spans="1:96">
      <c r="A232" s="3">
        <f t="shared" si="307"/>
        <v>193</v>
      </c>
      <c r="B232" s="249">
        <v>3</v>
      </c>
      <c r="C232" s="522"/>
      <c r="D232" s="250" t="s">
        <v>182</v>
      </c>
      <c r="E232" s="251" t="s">
        <v>38</v>
      </c>
      <c r="F232" s="252"/>
      <c r="G232" s="40" t="s">
        <v>58</v>
      </c>
      <c r="H232" s="253">
        <f t="shared" ref="H232:H295" si="353">SUMIF($Y$10:$Y$28,G232,$AE$10:$AE$28)</f>
        <v>101</v>
      </c>
      <c r="I232" s="253">
        <f t="shared" ref="I232:I295" si="354">SUMIF($Y$10:$Y$28,G232,$AA$10:$AA$28)</f>
        <v>90</v>
      </c>
      <c r="J232" s="254">
        <f t="shared" ref="J232:J295" si="355">$J$27</f>
        <v>27506142.120000001</v>
      </c>
      <c r="K232" s="254">
        <f t="shared" ref="K232:K295" si="356">SUMIF($AS$4:$AS$22,E232,$AT$4:$AT$22)</f>
        <v>1</v>
      </c>
      <c r="L232" s="255">
        <f t="shared" ref="L232:L295" si="357">IF(K232=$AO$25,$AN$25,IF(K232=$AO$26,$AN$26,IF(K232=$AO$27,$AN$27,IF(K232=$AO$28,$AN$28,IF(K232=$AO$29,$AN$29,IF(K232=$AO$30,$AN$30))))))</f>
        <v>1.06</v>
      </c>
      <c r="M232" s="256">
        <f t="shared" si="352"/>
        <v>1.02</v>
      </c>
      <c r="N232" s="257">
        <f t="shared" ref="N232:N295" si="358">$P232/(1+6%/12)^36</f>
        <v>24851779.771825496</v>
      </c>
      <c r="O232" s="257">
        <f t="shared" ref="O232:O295" si="359">$P232/(1+6%/12)^12</f>
        <v>28011926.525916401</v>
      </c>
      <c r="P232" s="257">
        <f t="shared" ref="P232:P295" si="360">$J$27*L232*M232</f>
        <v>29739640.860144004</v>
      </c>
      <c r="Q232" s="257">
        <f t="shared" ref="Q232:Q295" si="361">$P232*(1+6%/12)^12</f>
        <v>31573916.83403369</v>
      </c>
      <c r="R232" s="257">
        <f t="shared" si="308"/>
        <v>35468737.038663335</v>
      </c>
      <c r="S232" s="258">
        <f t="shared" ref="S232:T295" si="362">P232</f>
        <v>29739640.860144004</v>
      </c>
      <c r="T232" s="257">
        <f t="shared" si="362"/>
        <v>31573916.83403369</v>
      </c>
      <c r="U232" s="257">
        <f t="shared" ref="U232:U295" si="363">$P232*(1+6%/12)^24</f>
        <v>33521326.93634852</v>
      </c>
      <c r="V232" s="257">
        <f t="shared" si="309"/>
        <v>39851413.463910654</v>
      </c>
      <c r="W232" s="257"/>
      <c r="X232" s="257">
        <f t="shared" ref="X232:X295" si="364">N232*I232</f>
        <v>2236660179.4642944</v>
      </c>
      <c r="Y232" s="257">
        <f t="shared" ref="Y232:Y295" si="365">O232*I232</f>
        <v>2521073387.3324761</v>
      </c>
      <c r="Z232" s="257">
        <f t="shared" ref="Z232:Z295" si="366">P232*I232</f>
        <v>2676567677.4129605</v>
      </c>
      <c r="AA232" s="258">
        <f t="shared" si="310"/>
        <v>2841652515.0630322</v>
      </c>
      <c r="AB232" s="258">
        <f t="shared" si="311"/>
        <v>3192186333.4797001</v>
      </c>
      <c r="AC232" s="258">
        <f t="shared" ref="AC232:AC295" si="367">S232*I232</f>
        <v>2676567677.4129605</v>
      </c>
      <c r="AD232" s="257">
        <f t="shared" ref="AD232:AD295" si="368">T232*I232</f>
        <v>2841652515.0630322</v>
      </c>
      <c r="AE232" s="257">
        <f t="shared" si="312"/>
        <v>3016919424.2713666</v>
      </c>
      <c r="AF232" s="257">
        <f t="shared" si="313"/>
        <v>3586627211.7519588</v>
      </c>
      <c r="AG232" s="257"/>
      <c r="AH232" s="32" t="str">
        <f t="shared" ref="AH232:AH295" si="369">IF(AJ232=$I$32,$N$32,IF(AJ232=$I$33,$N$33,IF(AJ232=$I$34,$N$34)))</f>
        <v>BERTAHAP</v>
      </c>
      <c r="AI232" s="259">
        <f t="shared" ref="AI232:AI295" si="370">IF(AH232=$N$32,$O$32,IF(AH232=$N$33,$O$33,$O$34))</f>
        <v>0</v>
      </c>
      <c r="AJ232" s="260">
        <v>2</v>
      </c>
      <c r="AK232" s="261"/>
      <c r="AL232" s="257" t="e">
        <f>IF(AK232&gt;#REF!,"LB","KR")</f>
        <v>#REF!</v>
      </c>
      <c r="AM232" s="51">
        <f t="shared" ref="AM232:AP295" si="371">ROUNDUP((X232*(1+$K$5)),-3)</f>
        <v>2460327000</v>
      </c>
      <c r="AN232" s="51">
        <f t="shared" si="371"/>
        <v>2773181000</v>
      </c>
      <c r="AO232" s="51">
        <f t="shared" si="371"/>
        <v>2944225000</v>
      </c>
      <c r="AP232" s="418">
        <f t="shared" si="371"/>
        <v>3125818000</v>
      </c>
      <c r="AQ232" s="418">
        <f t="shared" ref="AQ232:AS295" si="372">ROUNDUP((AC232*(1+$K$5)),-3)</f>
        <v>2944225000</v>
      </c>
      <c r="AR232" s="51">
        <f t="shared" si="372"/>
        <v>3125818000</v>
      </c>
      <c r="AS232" s="51">
        <f t="shared" si="372"/>
        <v>3318612000</v>
      </c>
      <c r="AT232" s="42"/>
      <c r="AU232" s="42"/>
      <c r="AV232" s="297">
        <f t="shared" si="314"/>
        <v>-1273534.3801559955</v>
      </c>
      <c r="AW232" s="297"/>
      <c r="AX232" s="297"/>
      <c r="AY232" s="297"/>
      <c r="AZ232" s="297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45"/>
      <c r="BY232" s="42"/>
      <c r="BZ232" s="42"/>
      <c r="CA232" s="297"/>
      <c r="CB232" s="42"/>
      <c r="CC232" s="42"/>
      <c r="CD232" s="42"/>
      <c r="CE232" s="42"/>
      <c r="CF232" s="42"/>
      <c r="CG232" s="42"/>
      <c r="CH232" s="42"/>
      <c r="CI232" s="42"/>
      <c r="CJ232" s="42"/>
      <c r="CK232" s="418">
        <f t="shared" si="315"/>
        <v>3318611324.1202307</v>
      </c>
      <c r="CL232" s="42">
        <f t="shared" si="316"/>
        <v>3120879000</v>
      </c>
      <c r="CM232" s="42">
        <f t="shared" si="316"/>
        <v>3313368000</v>
      </c>
      <c r="CN232" s="43">
        <f t="shared" ref="CN232:CN295" si="373">(CL232*90%)*40%/24</f>
        <v>46813185</v>
      </c>
      <c r="CO232" s="43">
        <f t="shared" ref="CO232:CO295" si="374">(CM232*90%)*40%/36</f>
        <v>33133680</v>
      </c>
      <c r="CP232" s="43">
        <f t="shared" ref="CP232:CP295" si="375">(AO232*90%)/36</f>
        <v>73605625</v>
      </c>
      <c r="CQ232" s="43">
        <f t="shared" ref="CQ232:CQ295" si="376">AP232/48</f>
        <v>65121208.333333336</v>
      </c>
      <c r="CR232" s="420">
        <f t="shared" ref="CR232:CR295" si="377">ROUNDUP(CM232*$CR$39, -3)</f>
        <v>3517730000</v>
      </c>
    </row>
    <row r="233" spans="1:96">
      <c r="A233" s="3">
        <f t="shared" ref="A233:A296" si="378">A232+1</f>
        <v>194</v>
      </c>
      <c r="B233" s="249">
        <v>4</v>
      </c>
      <c r="C233" s="522"/>
      <c r="D233" s="250" t="s">
        <v>182</v>
      </c>
      <c r="E233" s="251" t="s">
        <v>44</v>
      </c>
      <c r="F233" s="252"/>
      <c r="G233" s="40" t="s">
        <v>60</v>
      </c>
      <c r="H233" s="253">
        <f t="shared" si="353"/>
        <v>101</v>
      </c>
      <c r="I233" s="253">
        <f t="shared" si="354"/>
        <v>90</v>
      </c>
      <c r="J233" s="254">
        <f t="shared" si="355"/>
        <v>27506142.120000001</v>
      </c>
      <c r="K233" s="254">
        <f t="shared" si="356"/>
        <v>1</v>
      </c>
      <c r="L233" s="255">
        <f t="shared" si="357"/>
        <v>1.06</v>
      </c>
      <c r="M233" s="256">
        <f t="shared" si="352"/>
        <v>1.02</v>
      </c>
      <c r="N233" s="257">
        <f t="shared" si="358"/>
        <v>24851779.771825496</v>
      </c>
      <c r="O233" s="257">
        <f t="shared" si="359"/>
        <v>28011926.525916401</v>
      </c>
      <c r="P233" s="257">
        <f t="shared" si="360"/>
        <v>29739640.860144004</v>
      </c>
      <c r="Q233" s="257">
        <f t="shared" si="361"/>
        <v>31573916.83403369</v>
      </c>
      <c r="R233" s="257">
        <f t="shared" ref="R233:R296" si="379">Q233*$R$39</f>
        <v>35468737.038663335</v>
      </c>
      <c r="S233" s="258">
        <f t="shared" si="362"/>
        <v>29739640.860144004</v>
      </c>
      <c r="T233" s="257">
        <f t="shared" si="362"/>
        <v>31573916.83403369</v>
      </c>
      <c r="U233" s="257">
        <f t="shared" si="363"/>
        <v>33521326.93634852</v>
      </c>
      <c r="V233" s="257">
        <f t="shared" ref="V233:V296" si="380">U233*$V$39</f>
        <v>39851413.463910654</v>
      </c>
      <c r="W233" s="257"/>
      <c r="X233" s="257">
        <f t="shared" si="364"/>
        <v>2236660179.4642944</v>
      </c>
      <c r="Y233" s="257">
        <f t="shared" si="365"/>
        <v>2521073387.3324761</v>
      </c>
      <c r="Z233" s="257">
        <f t="shared" si="366"/>
        <v>2676567677.4129605</v>
      </c>
      <c r="AA233" s="258">
        <f t="shared" ref="AA233:AA296" si="381">Q233*I233</f>
        <v>2841652515.0630322</v>
      </c>
      <c r="AB233" s="258">
        <f t="shared" ref="AB233:AB296" si="382">I233*R233</f>
        <v>3192186333.4797001</v>
      </c>
      <c r="AC233" s="258">
        <f t="shared" si="367"/>
        <v>2676567677.4129605</v>
      </c>
      <c r="AD233" s="257">
        <f t="shared" si="368"/>
        <v>2841652515.0630322</v>
      </c>
      <c r="AE233" s="257">
        <f t="shared" ref="AE233:AE296" si="383">U233*I233</f>
        <v>3016919424.2713666</v>
      </c>
      <c r="AF233" s="257">
        <f t="shared" ref="AF233:AF296" si="384">I233*V233</f>
        <v>3586627211.7519588</v>
      </c>
      <c r="AG233" s="257"/>
      <c r="AH233" s="32" t="str">
        <f t="shared" si="369"/>
        <v>BERTAHAP</v>
      </c>
      <c r="AI233" s="259">
        <f t="shared" si="370"/>
        <v>0</v>
      </c>
      <c r="AJ233" s="260">
        <v>2</v>
      </c>
      <c r="AK233" s="261"/>
      <c r="AL233" s="257" t="e">
        <f>IF(AK233&gt;#REF!,"LB","KR")</f>
        <v>#REF!</v>
      </c>
      <c r="AM233" s="51">
        <f t="shared" si="371"/>
        <v>2460327000</v>
      </c>
      <c r="AN233" s="51">
        <f t="shared" si="371"/>
        <v>2773181000</v>
      </c>
      <c r="AO233" s="51">
        <f t="shared" si="371"/>
        <v>2944225000</v>
      </c>
      <c r="AP233" s="418">
        <f t="shared" si="371"/>
        <v>3125818000</v>
      </c>
      <c r="AQ233" s="418">
        <f t="shared" si="372"/>
        <v>2944225000</v>
      </c>
      <c r="AR233" s="51">
        <f t="shared" si="372"/>
        <v>3125818000</v>
      </c>
      <c r="AS233" s="51">
        <f t="shared" si="372"/>
        <v>3318612000</v>
      </c>
      <c r="AT233" s="42"/>
      <c r="AU233" s="42"/>
      <c r="AV233" s="297">
        <f t="shared" ref="AV233:AV296" si="385">P233-$P$318</f>
        <v>-1273534.3801559955</v>
      </c>
      <c r="AW233" s="297"/>
      <c r="AX233" s="297"/>
      <c r="AY233" s="297"/>
      <c r="AZ233" s="297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45"/>
      <c r="BY233" s="42"/>
      <c r="BZ233" s="42"/>
      <c r="CA233" s="297"/>
      <c r="CB233" s="42"/>
      <c r="CC233" s="42"/>
      <c r="CD233" s="42"/>
      <c r="CE233" s="42"/>
      <c r="CF233" s="42"/>
      <c r="CG233" s="42"/>
      <c r="CH233" s="42"/>
      <c r="CI233" s="42"/>
      <c r="CJ233" s="42"/>
      <c r="CK233" s="418">
        <f t="shared" ref="CK233:CK296" si="386">AP233*$CK$38</f>
        <v>3318611324.1202307</v>
      </c>
      <c r="CL233" s="42">
        <f t="shared" ref="CL233:CM296" si="387">ROUNDUP(AO233+(AO233*6%),-3)</f>
        <v>3120879000</v>
      </c>
      <c r="CM233" s="42">
        <f t="shared" si="387"/>
        <v>3313368000</v>
      </c>
      <c r="CN233" s="43">
        <f t="shared" si="373"/>
        <v>46813185</v>
      </c>
      <c r="CO233" s="43">
        <f t="shared" si="374"/>
        <v>33133680</v>
      </c>
      <c r="CP233" s="43">
        <f t="shared" si="375"/>
        <v>73605625</v>
      </c>
      <c r="CQ233" s="43">
        <f t="shared" si="376"/>
        <v>65121208.333333336</v>
      </c>
      <c r="CR233" s="420">
        <f t="shared" si="377"/>
        <v>3517730000</v>
      </c>
    </row>
    <row r="234" spans="1:96">
      <c r="A234" s="3">
        <f t="shared" si="378"/>
        <v>195</v>
      </c>
      <c r="B234" s="249">
        <v>5</v>
      </c>
      <c r="C234" s="522"/>
      <c r="D234" s="250" t="s">
        <v>182</v>
      </c>
      <c r="E234" s="285">
        <v>11</v>
      </c>
      <c r="F234" s="252"/>
      <c r="G234" s="40" t="s">
        <v>62</v>
      </c>
      <c r="H234" s="253">
        <f t="shared" si="353"/>
        <v>101</v>
      </c>
      <c r="I234" s="253">
        <f t="shared" si="354"/>
        <v>90</v>
      </c>
      <c r="J234" s="254">
        <f t="shared" si="355"/>
        <v>27506142.120000001</v>
      </c>
      <c r="K234" s="254">
        <f t="shared" si="356"/>
        <v>1</v>
      </c>
      <c r="L234" s="255">
        <f t="shared" si="357"/>
        <v>1.06</v>
      </c>
      <c r="M234" s="256">
        <f t="shared" si="352"/>
        <v>1.02</v>
      </c>
      <c r="N234" s="257">
        <f t="shared" si="358"/>
        <v>24851779.771825496</v>
      </c>
      <c r="O234" s="257">
        <f t="shared" si="359"/>
        <v>28011926.525916401</v>
      </c>
      <c r="P234" s="257">
        <f t="shared" si="360"/>
        <v>29739640.860144004</v>
      </c>
      <c r="Q234" s="257">
        <f t="shared" si="361"/>
        <v>31573916.83403369</v>
      </c>
      <c r="R234" s="257">
        <f t="shared" si="379"/>
        <v>35468737.038663335</v>
      </c>
      <c r="S234" s="258">
        <f t="shared" si="362"/>
        <v>29739640.860144004</v>
      </c>
      <c r="T234" s="257">
        <f t="shared" si="362"/>
        <v>31573916.83403369</v>
      </c>
      <c r="U234" s="257">
        <f t="shared" si="363"/>
        <v>33521326.93634852</v>
      </c>
      <c r="V234" s="257">
        <f t="shared" si="380"/>
        <v>39851413.463910654</v>
      </c>
      <c r="W234" s="257"/>
      <c r="X234" s="257">
        <f t="shared" si="364"/>
        <v>2236660179.4642944</v>
      </c>
      <c r="Y234" s="257">
        <f t="shared" si="365"/>
        <v>2521073387.3324761</v>
      </c>
      <c r="Z234" s="257">
        <f t="shared" si="366"/>
        <v>2676567677.4129605</v>
      </c>
      <c r="AA234" s="258">
        <f t="shared" si="381"/>
        <v>2841652515.0630322</v>
      </c>
      <c r="AB234" s="258">
        <f t="shared" si="382"/>
        <v>3192186333.4797001</v>
      </c>
      <c r="AC234" s="258">
        <f t="shared" si="367"/>
        <v>2676567677.4129605</v>
      </c>
      <c r="AD234" s="257">
        <f t="shared" si="368"/>
        <v>2841652515.0630322</v>
      </c>
      <c r="AE234" s="257">
        <f t="shared" si="383"/>
        <v>3016919424.2713666</v>
      </c>
      <c r="AF234" s="257">
        <f t="shared" si="384"/>
        <v>3586627211.7519588</v>
      </c>
      <c r="AG234" s="257"/>
      <c r="AH234" s="32" t="str">
        <f t="shared" si="369"/>
        <v>BERTAHAP</v>
      </c>
      <c r="AI234" s="259">
        <f t="shared" si="370"/>
        <v>0</v>
      </c>
      <c r="AJ234" s="260">
        <v>2</v>
      </c>
      <c r="AK234" s="261"/>
      <c r="AL234" s="257" t="e">
        <f>IF(AK234&gt;#REF!,"LB","KR")</f>
        <v>#REF!</v>
      </c>
      <c r="AM234" s="51">
        <f t="shared" si="371"/>
        <v>2460327000</v>
      </c>
      <c r="AN234" s="51">
        <f t="shared" si="371"/>
        <v>2773181000</v>
      </c>
      <c r="AO234" s="51">
        <f t="shared" si="371"/>
        <v>2944225000</v>
      </c>
      <c r="AP234" s="418">
        <f t="shared" si="371"/>
        <v>3125818000</v>
      </c>
      <c r="AQ234" s="418">
        <f t="shared" si="372"/>
        <v>2944225000</v>
      </c>
      <c r="AR234" s="51">
        <f t="shared" si="372"/>
        <v>3125818000</v>
      </c>
      <c r="AS234" s="51">
        <f t="shared" si="372"/>
        <v>3318612000</v>
      </c>
      <c r="AT234" s="42"/>
      <c r="AU234" s="42"/>
      <c r="AV234" s="297">
        <f t="shared" si="385"/>
        <v>-1273534.3801559955</v>
      </c>
      <c r="AW234" s="297"/>
      <c r="AX234" s="297"/>
      <c r="AY234" s="297"/>
      <c r="AZ234" s="297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45"/>
      <c r="BY234" s="42"/>
      <c r="BZ234" s="42"/>
      <c r="CA234" s="297"/>
      <c r="CB234" s="42"/>
      <c r="CC234" s="42"/>
      <c r="CD234" s="42"/>
      <c r="CE234" s="42"/>
      <c r="CF234" s="42"/>
      <c r="CG234" s="42"/>
      <c r="CH234" s="42"/>
      <c r="CI234" s="42"/>
      <c r="CJ234" s="42"/>
      <c r="CK234" s="418">
        <f t="shared" si="386"/>
        <v>3318611324.1202307</v>
      </c>
      <c r="CL234" s="42">
        <f t="shared" si="387"/>
        <v>3120879000</v>
      </c>
      <c r="CM234" s="42">
        <f t="shared" si="387"/>
        <v>3313368000</v>
      </c>
      <c r="CN234" s="43">
        <f t="shared" si="373"/>
        <v>46813185</v>
      </c>
      <c r="CO234" s="43">
        <f t="shared" si="374"/>
        <v>33133680</v>
      </c>
      <c r="CP234" s="43">
        <f t="shared" si="375"/>
        <v>73605625</v>
      </c>
      <c r="CQ234" s="43">
        <f t="shared" si="376"/>
        <v>65121208.333333336</v>
      </c>
      <c r="CR234" s="420">
        <f t="shared" si="377"/>
        <v>3517730000</v>
      </c>
    </row>
    <row r="235" spans="1:96">
      <c r="A235" s="3">
        <f t="shared" si="378"/>
        <v>196</v>
      </c>
      <c r="B235" s="249">
        <v>6</v>
      </c>
      <c r="C235" s="522"/>
      <c r="D235" s="250" t="s">
        <v>182</v>
      </c>
      <c r="E235" s="285">
        <v>15</v>
      </c>
      <c r="F235" s="252"/>
      <c r="G235" s="40" t="s">
        <v>64</v>
      </c>
      <c r="H235" s="253">
        <f t="shared" si="353"/>
        <v>101</v>
      </c>
      <c r="I235" s="253">
        <f t="shared" si="354"/>
        <v>90</v>
      </c>
      <c r="J235" s="254">
        <f t="shared" si="355"/>
        <v>27506142.120000001</v>
      </c>
      <c r="K235" s="254">
        <f t="shared" si="356"/>
        <v>1</v>
      </c>
      <c r="L235" s="255">
        <f t="shared" si="357"/>
        <v>1.06</v>
      </c>
      <c r="M235" s="256">
        <f t="shared" si="352"/>
        <v>1.02</v>
      </c>
      <c r="N235" s="257">
        <f t="shared" si="358"/>
        <v>24851779.771825496</v>
      </c>
      <c r="O235" s="257">
        <f t="shared" si="359"/>
        <v>28011926.525916401</v>
      </c>
      <c r="P235" s="257">
        <f t="shared" si="360"/>
        <v>29739640.860144004</v>
      </c>
      <c r="Q235" s="257">
        <f t="shared" si="361"/>
        <v>31573916.83403369</v>
      </c>
      <c r="R235" s="257">
        <f t="shared" si="379"/>
        <v>35468737.038663335</v>
      </c>
      <c r="S235" s="258">
        <f t="shared" si="362"/>
        <v>29739640.860144004</v>
      </c>
      <c r="T235" s="257">
        <f t="shared" si="362"/>
        <v>31573916.83403369</v>
      </c>
      <c r="U235" s="257">
        <f t="shared" si="363"/>
        <v>33521326.93634852</v>
      </c>
      <c r="V235" s="257">
        <f t="shared" si="380"/>
        <v>39851413.463910654</v>
      </c>
      <c r="W235" s="257"/>
      <c r="X235" s="257">
        <f t="shared" si="364"/>
        <v>2236660179.4642944</v>
      </c>
      <c r="Y235" s="257">
        <f t="shared" si="365"/>
        <v>2521073387.3324761</v>
      </c>
      <c r="Z235" s="257">
        <f t="shared" si="366"/>
        <v>2676567677.4129605</v>
      </c>
      <c r="AA235" s="258">
        <f t="shared" si="381"/>
        <v>2841652515.0630322</v>
      </c>
      <c r="AB235" s="258">
        <f t="shared" si="382"/>
        <v>3192186333.4797001</v>
      </c>
      <c r="AC235" s="258">
        <f t="shared" si="367"/>
        <v>2676567677.4129605</v>
      </c>
      <c r="AD235" s="257">
        <f t="shared" si="368"/>
        <v>2841652515.0630322</v>
      </c>
      <c r="AE235" s="257">
        <f t="shared" si="383"/>
        <v>3016919424.2713666</v>
      </c>
      <c r="AF235" s="257">
        <f t="shared" si="384"/>
        <v>3586627211.7519588</v>
      </c>
      <c r="AG235" s="257"/>
      <c r="AH235" s="32" t="str">
        <f t="shared" si="369"/>
        <v>BERTAHAP</v>
      </c>
      <c r="AI235" s="259">
        <f t="shared" si="370"/>
        <v>0</v>
      </c>
      <c r="AJ235" s="260">
        <v>2</v>
      </c>
      <c r="AK235" s="261"/>
      <c r="AL235" s="257" t="e">
        <f>IF(AK235&gt;#REF!,"LB","KR")</f>
        <v>#REF!</v>
      </c>
      <c r="AM235" s="51">
        <f t="shared" si="371"/>
        <v>2460327000</v>
      </c>
      <c r="AN235" s="51">
        <f t="shared" si="371"/>
        <v>2773181000</v>
      </c>
      <c r="AO235" s="51">
        <f t="shared" si="371"/>
        <v>2944225000</v>
      </c>
      <c r="AP235" s="418">
        <f t="shared" si="371"/>
        <v>3125818000</v>
      </c>
      <c r="AQ235" s="418">
        <f t="shared" si="372"/>
        <v>2944225000</v>
      </c>
      <c r="AR235" s="51">
        <f t="shared" si="372"/>
        <v>3125818000</v>
      </c>
      <c r="AS235" s="51">
        <f t="shared" si="372"/>
        <v>3318612000</v>
      </c>
      <c r="AT235" s="42"/>
      <c r="AU235" s="42"/>
      <c r="AV235" s="297">
        <f t="shared" si="385"/>
        <v>-1273534.3801559955</v>
      </c>
      <c r="AW235" s="297"/>
      <c r="AX235" s="297"/>
      <c r="AY235" s="297"/>
      <c r="AZ235" s="297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45"/>
      <c r="BY235" s="42"/>
      <c r="BZ235" s="42"/>
      <c r="CA235" s="297"/>
      <c r="CB235" s="42"/>
      <c r="CC235" s="42"/>
      <c r="CD235" s="42"/>
      <c r="CE235" s="42"/>
      <c r="CF235" s="42"/>
      <c r="CG235" s="42"/>
      <c r="CH235" s="42"/>
      <c r="CI235" s="42"/>
      <c r="CJ235" s="42"/>
      <c r="CK235" s="418">
        <f t="shared" si="386"/>
        <v>3318611324.1202307</v>
      </c>
      <c r="CL235" s="42">
        <f t="shared" si="387"/>
        <v>3120879000</v>
      </c>
      <c r="CM235" s="42">
        <f t="shared" si="387"/>
        <v>3313368000</v>
      </c>
      <c r="CN235" s="43">
        <f t="shared" si="373"/>
        <v>46813185</v>
      </c>
      <c r="CO235" s="43">
        <f t="shared" si="374"/>
        <v>33133680</v>
      </c>
      <c r="CP235" s="43">
        <f t="shared" si="375"/>
        <v>73605625</v>
      </c>
      <c r="CQ235" s="43">
        <f t="shared" si="376"/>
        <v>65121208.333333336</v>
      </c>
      <c r="CR235" s="420">
        <f t="shared" si="377"/>
        <v>3517730000</v>
      </c>
    </row>
    <row r="236" spans="1:96">
      <c r="A236" s="3">
        <f t="shared" si="378"/>
        <v>197</v>
      </c>
      <c r="B236" s="249">
        <v>7</v>
      </c>
      <c r="C236" s="522"/>
      <c r="D236" s="250" t="s">
        <v>182</v>
      </c>
      <c r="E236" s="285">
        <v>17</v>
      </c>
      <c r="F236" s="252"/>
      <c r="G236" s="40" t="s">
        <v>67</v>
      </c>
      <c r="H236" s="253">
        <f t="shared" si="353"/>
        <v>85</v>
      </c>
      <c r="I236" s="253">
        <f t="shared" si="354"/>
        <v>74</v>
      </c>
      <c r="J236" s="254">
        <f t="shared" si="355"/>
        <v>27506142.120000001</v>
      </c>
      <c r="K236" s="254">
        <f t="shared" si="356"/>
        <v>1</v>
      </c>
      <c r="L236" s="255">
        <f t="shared" si="357"/>
        <v>1.06</v>
      </c>
      <c r="M236" s="256">
        <f t="shared" si="352"/>
        <v>1.02</v>
      </c>
      <c r="N236" s="257">
        <f t="shared" si="358"/>
        <v>24851779.771825496</v>
      </c>
      <c r="O236" s="257">
        <f t="shared" si="359"/>
        <v>28011926.525916401</v>
      </c>
      <c r="P236" s="257">
        <f t="shared" si="360"/>
        <v>29739640.860144004</v>
      </c>
      <c r="Q236" s="257">
        <f t="shared" si="361"/>
        <v>31573916.83403369</v>
      </c>
      <c r="R236" s="257">
        <f t="shared" si="379"/>
        <v>35468737.038663335</v>
      </c>
      <c r="S236" s="258">
        <f t="shared" si="362"/>
        <v>29739640.860144004</v>
      </c>
      <c r="T236" s="257">
        <f t="shared" si="362"/>
        <v>31573916.83403369</v>
      </c>
      <c r="U236" s="257">
        <f t="shared" si="363"/>
        <v>33521326.93634852</v>
      </c>
      <c r="V236" s="257">
        <f t="shared" si="380"/>
        <v>39851413.463910654</v>
      </c>
      <c r="W236" s="257"/>
      <c r="X236" s="257">
        <f t="shared" si="364"/>
        <v>1839031703.1150868</v>
      </c>
      <c r="Y236" s="257">
        <f t="shared" si="365"/>
        <v>2072882562.9178138</v>
      </c>
      <c r="Z236" s="257">
        <f t="shared" si="366"/>
        <v>2200733423.6506562</v>
      </c>
      <c r="AA236" s="258">
        <f t="shared" si="381"/>
        <v>2336469845.718493</v>
      </c>
      <c r="AB236" s="258">
        <f t="shared" si="382"/>
        <v>2624686540.8610868</v>
      </c>
      <c r="AC236" s="258">
        <f t="shared" si="367"/>
        <v>2200733423.6506562</v>
      </c>
      <c r="AD236" s="257">
        <f t="shared" si="368"/>
        <v>2336469845.718493</v>
      </c>
      <c r="AE236" s="257">
        <f t="shared" si="383"/>
        <v>2480578193.2897906</v>
      </c>
      <c r="AF236" s="257">
        <f t="shared" si="384"/>
        <v>2949004596.3293886</v>
      </c>
      <c r="AG236" s="257"/>
      <c r="AH236" s="32" t="str">
        <f t="shared" si="369"/>
        <v>BERTAHAP</v>
      </c>
      <c r="AI236" s="259">
        <f t="shared" si="370"/>
        <v>0</v>
      </c>
      <c r="AJ236" s="260">
        <v>2</v>
      </c>
      <c r="AK236" s="261"/>
      <c r="AL236" s="257" t="e">
        <f>IF(AK236&gt;#REF!,"LB","KR")</f>
        <v>#REF!</v>
      </c>
      <c r="AM236" s="51">
        <f t="shared" si="371"/>
        <v>2022935000</v>
      </c>
      <c r="AN236" s="51">
        <f t="shared" si="371"/>
        <v>2280171000</v>
      </c>
      <c r="AO236" s="51">
        <f t="shared" si="371"/>
        <v>2420807000</v>
      </c>
      <c r="AP236" s="418">
        <f t="shared" si="371"/>
        <v>2570117000</v>
      </c>
      <c r="AQ236" s="418">
        <f t="shared" si="372"/>
        <v>2420807000</v>
      </c>
      <c r="AR236" s="51">
        <f t="shared" si="372"/>
        <v>2570117000</v>
      </c>
      <c r="AS236" s="51">
        <f t="shared" si="372"/>
        <v>2728637000</v>
      </c>
      <c r="AT236" s="42"/>
      <c r="AU236" s="42"/>
      <c r="AV236" s="297">
        <f t="shared" si="385"/>
        <v>-1273534.3801559955</v>
      </c>
      <c r="AW236" s="297"/>
      <c r="AX236" s="297"/>
      <c r="AY236" s="297"/>
      <c r="AZ236" s="297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45"/>
      <c r="BY236" s="42"/>
      <c r="BZ236" s="42"/>
      <c r="CA236" s="297"/>
      <c r="CB236" s="42"/>
      <c r="CC236" s="42"/>
      <c r="CD236" s="42"/>
      <c r="CE236" s="42"/>
      <c r="CF236" s="42"/>
      <c r="CG236" s="42"/>
      <c r="CH236" s="42"/>
      <c r="CI236" s="42"/>
      <c r="CJ236" s="42"/>
      <c r="CK236" s="418">
        <f t="shared" si="386"/>
        <v>2728635954.0171294</v>
      </c>
      <c r="CL236" s="42">
        <f t="shared" si="387"/>
        <v>2566056000</v>
      </c>
      <c r="CM236" s="42">
        <f t="shared" si="387"/>
        <v>2724325000</v>
      </c>
      <c r="CN236" s="43">
        <f t="shared" si="373"/>
        <v>38490840</v>
      </c>
      <c r="CO236" s="43">
        <f t="shared" si="374"/>
        <v>27243250</v>
      </c>
      <c r="CP236" s="43">
        <f t="shared" si="375"/>
        <v>60520175</v>
      </c>
      <c r="CQ236" s="43">
        <f t="shared" si="376"/>
        <v>53544104.166666664</v>
      </c>
      <c r="CR236" s="420">
        <f t="shared" si="377"/>
        <v>2892356000</v>
      </c>
    </row>
    <row r="237" spans="1:96">
      <c r="A237" s="3">
        <f t="shared" si="378"/>
        <v>198</v>
      </c>
      <c r="B237" s="249">
        <v>8</v>
      </c>
      <c r="C237" s="522"/>
      <c r="D237" s="250" t="s">
        <v>182</v>
      </c>
      <c r="E237" s="285">
        <v>19</v>
      </c>
      <c r="F237" s="252"/>
      <c r="G237" s="40" t="s">
        <v>78</v>
      </c>
      <c r="H237" s="253">
        <f t="shared" si="353"/>
        <v>138</v>
      </c>
      <c r="I237" s="253">
        <f t="shared" si="354"/>
        <v>120</v>
      </c>
      <c r="J237" s="254">
        <f t="shared" si="355"/>
        <v>27506142.120000001</v>
      </c>
      <c r="K237" s="254">
        <f t="shared" si="356"/>
        <v>1</v>
      </c>
      <c r="L237" s="255">
        <f t="shared" si="357"/>
        <v>1.06</v>
      </c>
      <c r="M237" s="256">
        <f t="shared" si="352"/>
        <v>1.02</v>
      </c>
      <c r="N237" s="257">
        <f t="shared" si="358"/>
        <v>24851779.771825496</v>
      </c>
      <c r="O237" s="257">
        <f t="shared" si="359"/>
        <v>28011926.525916401</v>
      </c>
      <c r="P237" s="257">
        <f t="shared" si="360"/>
        <v>29739640.860144004</v>
      </c>
      <c r="Q237" s="257">
        <f t="shared" si="361"/>
        <v>31573916.83403369</v>
      </c>
      <c r="R237" s="257">
        <f t="shared" si="379"/>
        <v>35468737.038663335</v>
      </c>
      <c r="S237" s="258">
        <f t="shared" si="362"/>
        <v>29739640.860144004</v>
      </c>
      <c r="T237" s="257">
        <f t="shared" si="362"/>
        <v>31573916.83403369</v>
      </c>
      <c r="U237" s="257">
        <f t="shared" si="363"/>
        <v>33521326.93634852</v>
      </c>
      <c r="V237" s="257">
        <f t="shared" si="380"/>
        <v>39851413.463910654</v>
      </c>
      <c r="W237" s="257"/>
      <c r="X237" s="257">
        <f t="shared" si="364"/>
        <v>2982213572.6190596</v>
      </c>
      <c r="Y237" s="257">
        <f t="shared" si="365"/>
        <v>3361431183.1099682</v>
      </c>
      <c r="Z237" s="257">
        <f t="shared" si="366"/>
        <v>3568756903.2172804</v>
      </c>
      <c r="AA237" s="258">
        <f t="shared" si="381"/>
        <v>3788870020.084043</v>
      </c>
      <c r="AB237" s="258">
        <f t="shared" si="382"/>
        <v>4256248444.6396003</v>
      </c>
      <c r="AC237" s="258">
        <f t="shared" si="367"/>
        <v>3568756903.2172804</v>
      </c>
      <c r="AD237" s="257">
        <f t="shared" si="368"/>
        <v>3788870020.084043</v>
      </c>
      <c r="AE237" s="257">
        <f t="shared" si="383"/>
        <v>4022559232.3618226</v>
      </c>
      <c r="AF237" s="257">
        <f t="shared" si="384"/>
        <v>4782169615.6692781</v>
      </c>
      <c r="AG237" s="257"/>
      <c r="AH237" s="32" t="str">
        <f t="shared" si="369"/>
        <v>BERTAHAP</v>
      </c>
      <c r="AI237" s="259">
        <f t="shared" si="370"/>
        <v>0</v>
      </c>
      <c r="AJ237" s="260">
        <v>2</v>
      </c>
      <c r="AK237" s="261"/>
      <c r="AL237" s="257" t="e">
        <f>IF(AK237&gt;#REF!,"LB","KR")</f>
        <v>#REF!</v>
      </c>
      <c r="AM237" s="51">
        <f t="shared" si="371"/>
        <v>3280435000</v>
      </c>
      <c r="AN237" s="51">
        <f t="shared" si="371"/>
        <v>3697575000</v>
      </c>
      <c r="AO237" s="51">
        <f t="shared" si="371"/>
        <v>3925633000</v>
      </c>
      <c r="AP237" s="418">
        <f t="shared" si="371"/>
        <v>4167758000</v>
      </c>
      <c r="AQ237" s="418">
        <f t="shared" si="372"/>
        <v>3925633000</v>
      </c>
      <c r="AR237" s="51">
        <f t="shared" si="372"/>
        <v>4167758000</v>
      </c>
      <c r="AS237" s="51">
        <f t="shared" si="372"/>
        <v>4424816000</v>
      </c>
      <c r="AT237" s="42"/>
      <c r="AU237" s="42"/>
      <c r="AV237" s="297">
        <f t="shared" si="385"/>
        <v>-1273534.3801559955</v>
      </c>
      <c r="AW237" s="297"/>
      <c r="AX237" s="297"/>
      <c r="AY237" s="297"/>
      <c r="AZ237" s="297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45"/>
      <c r="BY237" s="42"/>
      <c r="BZ237" s="42"/>
      <c r="CA237" s="297"/>
      <c r="CB237" s="42"/>
      <c r="CC237" s="42"/>
      <c r="CD237" s="42"/>
      <c r="CE237" s="42"/>
      <c r="CF237" s="42"/>
      <c r="CG237" s="42"/>
      <c r="CH237" s="42"/>
      <c r="CI237" s="42"/>
      <c r="CJ237" s="42"/>
      <c r="CK237" s="418">
        <f t="shared" si="386"/>
        <v>4424815806.6121206</v>
      </c>
      <c r="CL237" s="42">
        <f t="shared" si="387"/>
        <v>4161171000</v>
      </c>
      <c r="CM237" s="42">
        <f t="shared" si="387"/>
        <v>4417824000</v>
      </c>
      <c r="CN237" s="43">
        <f t="shared" si="373"/>
        <v>62417565</v>
      </c>
      <c r="CO237" s="43">
        <f t="shared" si="374"/>
        <v>44178240</v>
      </c>
      <c r="CP237" s="43">
        <f t="shared" si="375"/>
        <v>98140825</v>
      </c>
      <c r="CQ237" s="43">
        <f t="shared" si="376"/>
        <v>86828291.666666672</v>
      </c>
      <c r="CR237" s="420">
        <f t="shared" si="377"/>
        <v>4690306000</v>
      </c>
    </row>
    <row r="238" spans="1:96">
      <c r="A238" s="3">
        <f t="shared" si="378"/>
        <v>199</v>
      </c>
      <c r="B238" s="249">
        <v>9</v>
      </c>
      <c r="C238" s="522"/>
      <c r="D238" s="250" t="s">
        <v>182</v>
      </c>
      <c r="E238" s="285">
        <v>21</v>
      </c>
      <c r="F238" s="252"/>
      <c r="G238" s="40" t="s">
        <v>84</v>
      </c>
      <c r="H238" s="253">
        <f t="shared" si="353"/>
        <v>132</v>
      </c>
      <c r="I238" s="253">
        <f t="shared" si="354"/>
        <v>112</v>
      </c>
      <c r="J238" s="254">
        <f t="shared" si="355"/>
        <v>27506142.120000001</v>
      </c>
      <c r="K238" s="254">
        <f t="shared" si="356"/>
        <v>3</v>
      </c>
      <c r="L238" s="255">
        <f t="shared" si="357"/>
        <v>1.1000000000000001</v>
      </c>
      <c r="M238" s="256">
        <f t="shared" si="352"/>
        <v>1.02</v>
      </c>
      <c r="N238" s="257">
        <f t="shared" si="358"/>
        <v>25789582.782083057</v>
      </c>
      <c r="O238" s="257">
        <f t="shared" si="359"/>
        <v>29068980.357083056</v>
      </c>
      <c r="P238" s="257">
        <f t="shared" si="360"/>
        <v>30861891.458640002</v>
      </c>
      <c r="Q238" s="257">
        <f t="shared" si="361"/>
        <v>32765385.393808544</v>
      </c>
      <c r="R238" s="257">
        <f t="shared" si="379"/>
        <v>36807179.945782706</v>
      </c>
      <c r="S238" s="258">
        <f t="shared" si="362"/>
        <v>30861891.458640002</v>
      </c>
      <c r="T238" s="257">
        <f t="shared" si="362"/>
        <v>32765385.393808544</v>
      </c>
      <c r="U238" s="257">
        <f t="shared" si="363"/>
        <v>34786282.669795632</v>
      </c>
      <c r="V238" s="257">
        <f t="shared" si="380"/>
        <v>41355240.387077093</v>
      </c>
      <c r="W238" s="257"/>
      <c r="X238" s="257">
        <f t="shared" si="364"/>
        <v>2888433271.5933022</v>
      </c>
      <c r="Y238" s="257">
        <f t="shared" si="365"/>
        <v>3255725799.9933023</v>
      </c>
      <c r="Z238" s="257">
        <f t="shared" si="366"/>
        <v>3456531843.3676801</v>
      </c>
      <c r="AA238" s="258">
        <f t="shared" si="381"/>
        <v>3669723164.1065569</v>
      </c>
      <c r="AB238" s="258">
        <f t="shared" si="382"/>
        <v>4122404153.9276628</v>
      </c>
      <c r="AC238" s="258">
        <f t="shared" si="367"/>
        <v>3456531843.3676801</v>
      </c>
      <c r="AD238" s="257">
        <f t="shared" si="368"/>
        <v>3669723164.1065569</v>
      </c>
      <c r="AE238" s="257">
        <f t="shared" si="383"/>
        <v>3896063659.0171108</v>
      </c>
      <c r="AF238" s="257">
        <f t="shared" si="384"/>
        <v>4631786923.3526344</v>
      </c>
      <c r="AG238" s="257"/>
      <c r="AH238" s="32" t="str">
        <f t="shared" si="369"/>
        <v>BERTAHAP</v>
      </c>
      <c r="AI238" s="259">
        <f t="shared" si="370"/>
        <v>0</v>
      </c>
      <c r="AJ238" s="260">
        <v>2</v>
      </c>
      <c r="AK238" s="261"/>
      <c r="AL238" s="257" t="e">
        <f>IF(AK238&gt;#REF!,"LB","KR")</f>
        <v>#REF!</v>
      </c>
      <c r="AM238" s="51">
        <f t="shared" si="371"/>
        <v>3177277000</v>
      </c>
      <c r="AN238" s="51">
        <f t="shared" si="371"/>
        <v>3581299000</v>
      </c>
      <c r="AO238" s="51">
        <f t="shared" si="371"/>
        <v>3802186000</v>
      </c>
      <c r="AP238" s="418">
        <f t="shared" si="371"/>
        <v>4036696000</v>
      </c>
      <c r="AQ238" s="418">
        <f t="shared" si="372"/>
        <v>3802186000</v>
      </c>
      <c r="AR238" s="51">
        <f t="shared" si="372"/>
        <v>4036696000</v>
      </c>
      <c r="AS238" s="51">
        <f t="shared" si="372"/>
        <v>4285671000</v>
      </c>
      <c r="AT238" s="42"/>
      <c r="AU238" s="42"/>
      <c r="AV238" s="297">
        <f t="shared" si="385"/>
        <v>-151283.781659998</v>
      </c>
      <c r="AW238" s="297"/>
      <c r="AX238" s="297"/>
      <c r="AY238" s="297"/>
      <c r="AZ238" s="297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45"/>
      <c r="BY238" s="42"/>
      <c r="BZ238" s="42"/>
      <c r="CA238" s="297"/>
      <c r="CB238" s="42"/>
      <c r="CC238" s="42"/>
      <c r="CD238" s="42"/>
      <c r="CE238" s="42"/>
      <c r="CF238" s="42"/>
      <c r="CG238" s="42"/>
      <c r="CH238" s="42"/>
      <c r="CI238" s="42"/>
      <c r="CJ238" s="42"/>
      <c r="CK238" s="418">
        <f t="shared" si="386"/>
        <v>4285670201.4099474</v>
      </c>
      <c r="CL238" s="42">
        <f t="shared" si="387"/>
        <v>4030318000</v>
      </c>
      <c r="CM238" s="42">
        <f t="shared" si="387"/>
        <v>4278898000</v>
      </c>
      <c r="CN238" s="43">
        <f t="shared" si="373"/>
        <v>60454770</v>
      </c>
      <c r="CO238" s="43">
        <f t="shared" si="374"/>
        <v>42788980</v>
      </c>
      <c r="CP238" s="43">
        <f t="shared" si="375"/>
        <v>95054650</v>
      </c>
      <c r="CQ238" s="43">
        <f t="shared" si="376"/>
        <v>84097833.333333328</v>
      </c>
      <c r="CR238" s="420">
        <f t="shared" si="377"/>
        <v>4542811000</v>
      </c>
    </row>
    <row r="239" spans="1:96">
      <c r="A239" s="3">
        <f t="shared" si="378"/>
        <v>200</v>
      </c>
      <c r="B239" s="249">
        <v>1</v>
      </c>
      <c r="C239" s="522"/>
      <c r="D239" s="250" t="s">
        <v>183</v>
      </c>
      <c r="E239" s="251" t="s">
        <v>19</v>
      </c>
      <c r="F239" s="252"/>
      <c r="G239" s="40" t="s">
        <v>72</v>
      </c>
      <c r="H239" s="253">
        <f t="shared" si="353"/>
        <v>175</v>
      </c>
      <c r="I239" s="253">
        <f t="shared" si="354"/>
        <v>156</v>
      </c>
      <c r="J239" s="254">
        <f t="shared" si="355"/>
        <v>27506142.120000001</v>
      </c>
      <c r="K239" s="254">
        <f t="shared" si="356"/>
        <v>5</v>
      </c>
      <c r="L239" s="255">
        <f t="shared" si="357"/>
        <v>1.08</v>
      </c>
      <c r="M239" s="305">
        <f t="shared" ref="M239:M248" si="388">SUMIF($AS$4:$AS$22,E239,$BP$4:$BP$22)</f>
        <v>1.03</v>
      </c>
      <c r="N239" s="257">
        <f t="shared" si="358"/>
        <v>25568923.250257753</v>
      </c>
      <c r="O239" s="257">
        <f t="shared" si="359"/>
        <v>28820261.808573257</v>
      </c>
      <c r="P239" s="257">
        <f t="shared" si="360"/>
        <v>30597832.494288005</v>
      </c>
      <c r="Q239" s="257">
        <f t="shared" si="361"/>
        <v>32485039.850332111</v>
      </c>
      <c r="R239" s="257">
        <f t="shared" si="379"/>
        <v>36492252.202931091</v>
      </c>
      <c r="S239" s="258">
        <f t="shared" si="362"/>
        <v>30597832.494288005</v>
      </c>
      <c r="T239" s="257">
        <f t="shared" si="362"/>
        <v>32485039.850332111</v>
      </c>
      <c r="U239" s="257">
        <f t="shared" si="363"/>
        <v>34488646.026631609</v>
      </c>
      <c r="V239" s="257">
        <f t="shared" si="380"/>
        <v>41001398.758096755</v>
      </c>
      <c r="W239" s="257"/>
      <c r="X239" s="257">
        <f t="shared" si="364"/>
        <v>3988752027.0402093</v>
      </c>
      <c r="Y239" s="257">
        <f t="shared" si="365"/>
        <v>4495960842.1374283</v>
      </c>
      <c r="Z239" s="257">
        <f t="shared" si="366"/>
        <v>4773261869.1089287</v>
      </c>
      <c r="AA239" s="258">
        <f t="shared" si="381"/>
        <v>5067666216.6518097</v>
      </c>
      <c r="AB239" s="258">
        <f t="shared" si="382"/>
        <v>5692791343.6572504</v>
      </c>
      <c r="AC239" s="258">
        <f t="shared" si="367"/>
        <v>4773261869.1089287</v>
      </c>
      <c r="AD239" s="257">
        <f t="shared" si="368"/>
        <v>5067666216.6518097</v>
      </c>
      <c r="AE239" s="257">
        <f t="shared" si="383"/>
        <v>5380228780.1545305</v>
      </c>
      <c r="AF239" s="257">
        <f t="shared" si="384"/>
        <v>6396218206.2630939</v>
      </c>
      <c r="AG239" s="257"/>
      <c r="AH239" s="32" t="str">
        <f t="shared" si="369"/>
        <v>BERTAHAP</v>
      </c>
      <c r="AI239" s="259">
        <f t="shared" si="370"/>
        <v>0</v>
      </c>
      <c r="AJ239" s="260">
        <v>2</v>
      </c>
      <c r="AK239" s="261"/>
      <c r="AL239" s="257" t="e">
        <f>IF(AK239&gt;#REF!,"LB","KR")</f>
        <v>#REF!</v>
      </c>
      <c r="AM239" s="51">
        <f t="shared" si="371"/>
        <v>4387628000</v>
      </c>
      <c r="AN239" s="51">
        <f t="shared" si="371"/>
        <v>4945557000</v>
      </c>
      <c r="AO239" s="51">
        <f t="shared" si="371"/>
        <v>5250589000</v>
      </c>
      <c r="AP239" s="418">
        <f t="shared" si="371"/>
        <v>5574433000</v>
      </c>
      <c r="AQ239" s="418">
        <f t="shared" si="372"/>
        <v>5250589000</v>
      </c>
      <c r="AR239" s="51">
        <f t="shared" si="372"/>
        <v>5574433000</v>
      </c>
      <c r="AS239" s="51">
        <f t="shared" si="372"/>
        <v>5918252000</v>
      </c>
      <c r="AT239" s="42"/>
      <c r="AU239" s="42"/>
      <c r="AV239" s="297">
        <f t="shared" si="385"/>
        <v>-415342.74601199478</v>
      </c>
      <c r="AW239" s="297"/>
      <c r="AX239" s="297"/>
      <c r="AY239" s="297"/>
      <c r="AZ239" s="297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45"/>
      <c r="BY239" s="42"/>
      <c r="BZ239" s="42"/>
      <c r="CA239" s="297"/>
      <c r="CB239" s="42"/>
      <c r="CC239" s="42"/>
      <c r="CD239" s="42"/>
      <c r="CE239" s="42"/>
      <c r="CF239" s="42"/>
      <c r="CG239" s="42"/>
      <c r="CH239" s="42"/>
      <c r="CI239" s="42"/>
      <c r="CJ239" s="42"/>
      <c r="CK239" s="418">
        <f t="shared" si="386"/>
        <v>5918251311.9284325</v>
      </c>
      <c r="CL239" s="42">
        <f t="shared" si="387"/>
        <v>5565625000</v>
      </c>
      <c r="CM239" s="42">
        <f t="shared" si="387"/>
        <v>5908899000</v>
      </c>
      <c r="CN239" s="43">
        <f t="shared" si="373"/>
        <v>83484375</v>
      </c>
      <c r="CO239" s="43">
        <f t="shared" si="374"/>
        <v>59088990</v>
      </c>
      <c r="CP239" s="43">
        <f t="shared" si="375"/>
        <v>131264725</v>
      </c>
      <c r="CQ239" s="43">
        <f t="shared" si="376"/>
        <v>116134020.83333333</v>
      </c>
      <c r="CR239" s="420">
        <f t="shared" si="377"/>
        <v>6273347000</v>
      </c>
    </row>
    <row r="240" spans="1:96">
      <c r="A240" s="3">
        <f t="shared" si="378"/>
        <v>201</v>
      </c>
      <c r="B240" s="249">
        <v>2</v>
      </c>
      <c r="C240" s="522"/>
      <c r="D240" s="250" t="s">
        <v>183</v>
      </c>
      <c r="E240" s="251" t="s">
        <v>29</v>
      </c>
      <c r="F240" s="252"/>
      <c r="G240" s="40" t="s">
        <v>74</v>
      </c>
      <c r="H240" s="253">
        <f t="shared" si="353"/>
        <v>85</v>
      </c>
      <c r="I240" s="253">
        <f t="shared" si="354"/>
        <v>74</v>
      </c>
      <c r="J240" s="254">
        <f t="shared" si="355"/>
        <v>27506142.120000001</v>
      </c>
      <c r="K240" s="254">
        <f t="shared" si="356"/>
        <v>1</v>
      </c>
      <c r="L240" s="255">
        <f t="shared" si="357"/>
        <v>1.06</v>
      </c>
      <c r="M240" s="305">
        <f t="shared" si="388"/>
        <v>1.03</v>
      </c>
      <c r="N240" s="257">
        <f t="shared" si="358"/>
        <v>25095424.671549276</v>
      </c>
      <c r="O240" s="257">
        <f t="shared" si="359"/>
        <v>28286553.256562643</v>
      </c>
      <c r="P240" s="257">
        <f t="shared" si="360"/>
        <v>30031205.966616005</v>
      </c>
      <c r="Q240" s="257">
        <f t="shared" si="361"/>
        <v>31883465.038288925</v>
      </c>
      <c r="R240" s="257">
        <f t="shared" si="379"/>
        <v>35816469.754728667</v>
      </c>
      <c r="S240" s="258">
        <f t="shared" si="362"/>
        <v>30031205.966616005</v>
      </c>
      <c r="T240" s="257">
        <f t="shared" si="362"/>
        <v>31883465.038288925</v>
      </c>
      <c r="U240" s="257">
        <f t="shared" si="363"/>
        <v>33849967.396508798</v>
      </c>
      <c r="V240" s="257">
        <f t="shared" si="380"/>
        <v>40242113.595909774</v>
      </c>
      <c r="W240" s="257"/>
      <c r="X240" s="257">
        <f t="shared" si="364"/>
        <v>1857061425.6946464</v>
      </c>
      <c r="Y240" s="257">
        <f t="shared" si="365"/>
        <v>2093204940.9856355</v>
      </c>
      <c r="Z240" s="257">
        <f t="shared" si="366"/>
        <v>2222309241.5295844</v>
      </c>
      <c r="AA240" s="258">
        <f t="shared" si="381"/>
        <v>2359376412.8333802</v>
      </c>
      <c r="AB240" s="258">
        <f t="shared" si="382"/>
        <v>2650418761.8499212</v>
      </c>
      <c r="AC240" s="258">
        <f t="shared" si="367"/>
        <v>2222309241.5295844</v>
      </c>
      <c r="AD240" s="257">
        <f t="shared" si="368"/>
        <v>2359376412.8333802</v>
      </c>
      <c r="AE240" s="257">
        <f t="shared" si="383"/>
        <v>2504897587.341651</v>
      </c>
      <c r="AF240" s="257">
        <f t="shared" si="384"/>
        <v>2977916406.0973234</v>
      </c>
      <c r="AG240" s="257"/>
      <c r="AH240" s="32" t="str">
        <f t="shared" si="369"/>
        <v>BERTAHAP</v>
      </c>
      <c r="AI240" s="259">
        <f t="shared" si="370"/>
        <v>0</v>
      </c>
      <c r="AJ240" s="260">
        <v>2</v>
      </c>
      <c r="AK240" s="261"/>
      <c r="AL240" s="257" t="e">
        <f>IF(AK240&gt;#REF!,"LB","KR")</f>
        <v>#REF!</v>
      </c>
      <c r="AM240" s="51">
        <f t="shared" si="371"/>
        <v>2042768000</v>
      </c>
      <c r="AN240" s="51">
        <f t="shared" si="371"/>
        <v>2302526000</v>
      </c>
      <c r="AO240" s="51">
        <f t="shared" si="371"/>
        <v>2444541000</v>
      </c>
      <c r="AP240" s="418">
        <f t="shared" si="371"/>
        <v>2595315000</v>
      </c>
      <c r="AQ240" s="418">
        <f t="shared" si="372"/>
        <v>2444541000</v>
      </c>
      <c r="AR240" s="51">
        <f t="shared" si="372"/>
        <v>2595315000</v>
      </c>
      <c r="AS240" s="51">
        <f t="shared" si="372"/>
        <v>2755388000</v>
      </c>
      <c r="AT240" s="42"/>
      <c r="AU240" s="42"/>
      <c r="AV240" s="297">
        <f t="shared" si="385"/>
        <v>-981969.27368399501</v>
      </c>
      <c r="AW240" s="297"/>
      <c r="AX240" s="297"/>
      <c r="AY240" s="297"/>
      <c r="AZ240" s="297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45"/>
      <c r="BY240" s="42"/>
      <c r="BZ240" s="42"/>
      <c r="CA240" s="297"/>
      <c r="CB240" s="42"/>
      <c r="CC240" s="42"/>
      <c r="CD240" s="42"/>
      <c r="CE240" s="42"/>
      <c r="CF240" s="42"/>
      <c r="CG240" s="42"/>
      <c r="CH240" s="42"/>
      <c r="CI240" s="42"/>
      <c r="CJ240" s="42"/>
      <c r="CK240" s="418">
        <f t="shared" si="386"/>
        <v>2755388109.1794519</v>
      </c>
      <c r="CL240" s="42">
        <f t="shared" si="387"/>
        <v>2591214000</v>
      </c>
      <c r="CM240" s="42">
        <f t="shared" si="387"/>
        <v>2751034000</v>
      </c>
      <c r="CN240" s="43">
        <f t="shared" si="373"/>
        <v>38868210</v>
      </c>
      <c r="CO240" s="43">
        <f t="shared" si="374"/>
        <v>27510340</v>
      </c>
      <c r="CP240" s="43">
        <f t="shared" si="375"/>
        <v>61113525</v>
      </c>
      <c r="CQ240" s="43">
        <f t="shared" si="376"/>
        <v>54069062.5</v>
      </c>
      <c r="CR240" s="420">
        <f t="shared" si="377"/>
        <v>2920712000</v>
      </c>
    </row>
    <row r="241" spans="1:96">
      <c r="A241" s="3">
        <f t="shared" si="378"/>
        <v>202</v>
      </c>
      <c r="B241" s="249">
        <v>3</v>
      </c>
      <c r="C241" s="522"/>
      <c r="D241" s="250" t="s">
        <v>183</v>
      </c>
      <c r="E241" s="251" t="s">
        <v>32</v>
      </c>
      <c r="F241" s="252"/>
      <c r="G241" s="40" t="s">
        <v>56</v>
      </c>
      <c r="H241" s="253">
        <f t="shared" si="353"/>
        <v>85</v>
      </c>
      <c r="I241" s="253">
        <f t="shared" si="354"/>
        <v>74</v>
      </c>
      <c r="J241" s="254">
        <f t="shared" si="355"/>
        <v>27506142.120000001</v>
      </c>
      <c r="K241" s="254">
        <f t="shared" si="356"/>
        <v>1</v>
      </c>
      <c r="L241" s="255">
        <f t="shared" si="357"/>
        <v>1.06</v>
      </c>
      <c r="M241" s="305">
        <f t="shared" si="388"/>
        <v>1.03</v>
      </c>
      <c r="N241" s="257">
        <f t="shared" si="358"/>
        <v>25095424.671549276</v>
      </c>
      <c r="O241" s="257">
        <f t="shared" si="359"/>
        <v>28286553.256562643</v>
      </c>
      <c r="P241" s="257">
        <f t="shared" si="360"/>
        <v>30031205.966616005</v>
      </c>
      <c r="Q241" s="257">
        <f t="shared" si="361"/>
        <v>31883465.038288925</v>
      </c>
      <c r="R241" s="257">
        <f t="shared" si="379"/>
        <v>35816469.754728667</v>
      </c>
      <c r="S241" s="258">
        <f t="shared" si="362"/>
        <v>30031205.966616005</v>
      </c>
      <c r="T241" s="257">
        <f t="shared" si="362"/>
        <v>31883465.038288925</v>
      </c>
      <c r="U241" s="257">
        <f t="shared" si="363"/>
        <v>33849967.396508798</v>
      </c>
      <c r="V241" s="257">
        <f t="shared" si="380"/>
        <v>40242113.595909774</v>
      </c>
      <c r="W241" s="257"/>
      <c r="X241" s="257">
        <f t="shared" si="364"/>
        <v>1857061425.6946464</v>
      </c>
      <c r="Y241" s="257">
        <f t="shared" si="365"/>
        <v>2093204940.9856355</v>
      </c>
      <c r="Z241" s="257">
        <f t="shared" si="366"/>
        <v>2222309241.5295844</v>
      </c>
      <c r="AA241" s="258">
        <f t="shared" si="381"/>
        <v>2359376412.8333802</v>
      </c>
      <c r="AB241" s="258">
        <f t="shared" si="382"/>
        <v>2650418761.8499212</v>
      </c>
      <c r="AC241" s="258">
        <f t="shared" si="367"/>
        <v>2222309241.5295844</v>
      </c>
      <c r="AD241" s="257">
        <f t="shared" si="368"/>
        <v>2359376412.8333802</v>
      </c>
      <c r="AE241" s="257">
        <f t="shared" si="383"/>
        <v>2504897587.341651</v>
      </c>
      <c r="AF241" s="257">
        <f t="shared" si="384"/>
        <v>2977916406.0973234</v>
      </c>
      <c r="AG241" s="257"/>
      <c r="AH241" s="32" t="str">
        <f t="shared" si="369"/>
        <v>BERTAHAP</v>
      </c>
      <c r="AI241" s="259">
        <f t="shared" si="370"/>
        <v>0</v>
      </c>
      <c r="AJ241" s="260">
        <v>2</v>
      </c>
      <c r="AK241" s="261"/>
      <c r="AL241" s="257" t="e">
        <f>IF(AK241&gt;#REF!,"LB","KR")</f>
        <v>#REF!</v>
      </c>
      <c r="AM241" s="51">
        <f t="shared" si="371"/>
        <v>2042768000</v>
      </c>
      <c r="AN241" s="51">
        <f t="shared" si="371"/>
        <v>2302526000</v>
      </c>
      <c r="AO241" s="51">
        <f t="shared" si="371"/>
        <v>2444541000</v>
      </c>
      <c r="AP241" s="418">
        <f t="shared" si="371"/>
        <v>2595315000</v>
      </c>
      <c r="AQ241" s="418">
        <f t="shared" si="372"/>
        <v>2444541000</v>
      </c>
      <c r="AR241" s="51">
        <f t="shared" si="372"/>
        <v>2595315000</v>
      </c>
      <c r="AS241" s="51">
        <f t="shared" si="372"/>
        <v>2755388000</v>
      </c>
      <c r="AT241" s="42"/>
      <c r="AU241" s="42"/>
      <c r="AV241" s="297">
        <f t="shared" si="385"/>
        <v>-981969.27368399501</v>
      </c>
      <c r="AW241" s="297"/>
      <c r="AX241" s="297"/>
      <c r="AY241" s="297"/>
      <c r="AZ241" s="297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45"/>
      <c r="BY241" s="42"/>
      <c r="BZ241" s="42"/>
      <c r="CA241" s="297"/>
      <c r="CB241" s="42"/>
      <c r="CC241" s="42"/>
      <c r="CD241" s="42"/>
      <c r="CE241" s="42"/>
      <c r="CF241" s="42"/>
      <c r="CG241" s="42"/>
      <c r="CH241" s="42"/>
      <c r="CI241" s="42"/>
      <c r="CJ241" s="42"/>
      <c r="CK241" s="418">
        <f t="shared" si="386"/>
        <v>2755388109.1794519</v>
      </c>
      <c r="CL241" s="42">
        <f t="shared" si="387"/>
        <v>2591214000</v>
      </c>
      <c r="CM241" s="42">
        <f t="shared" si="387"/>
        <v>2751034000</v>
      </c>
      <c r="CN241" s="43">
        <f t="shared" si="373"/>
        <v>38868210</v>
      </c>
      <c r="CO241" s="43">
        <f t="shared" si="374"/>
        <v>27510340</v>
      </c>
      <c r="CP241" s="43">
        <f t="shared" si="375"/>
        <v>61113525</v>
      </c>
      <c r="CQ241" s="43">
        <f t="shared" si="376"/>
        <v>54069062.5</v>
      </c>
      <c r="CR241" s="420">
        <f t="shared" si="377"/>
        <v>2920712000</v>
      </c>
    </row>
    <row r="242" spans="1:96">
      <c r="A242" s="3">
        <f t="shared" si="378"/>
        <v>203</v>
      </c>
      <c r="B242" s="249">
        <v>4</v>
      </c>
      <c r="C242" s="522"/>
      <c r="D242" s="250" t="s">
        <v>183</v>
      </c>
      <c r="E242" s="251" t="s">
        <v>38</v>
      </c>
      <c r="F242" s="252"/>
      <c r="G242" s="40" t="s">
        <v>58</v>
      </c>
      <c r="H242" s="253">
        <f t="shared" si="353"/>
        <v>101</v>
      </c>
      <c r="I242" s="253">
        <f t="shared" si="354"/>
        <v>90</v>
      </c>
      <c r="J242" s="254">
        <f t="shared" si="355"/>
        <v>27506142.120000001</v>
      </c>
      <c r="K242" s="254">
        <f t="shared" si="356"/>
        <v>1</v>
      </c>
      <c r="L242" s="255">
        <f t="shared" si="357"/>
        <v>1.06</v>
      </c>
      <c r="M242" s="305">
        <f t="shared" si="388"/>
        <v>1.03</v>
      </c>
      <c r="N242" s="257">
        <f t="shared" si="358"/>
        <v>25095424.671549276</v>
      </c>
      <c r="O242" s="257">
        <f t="shared" si="359"/>
        <v>28286553.256562643</v>
      </c>
      <c r="P242" s="257">
        <f t="shared" si="360"/>
        <v>30031205.966616005</v>
      </c>
      <c r="Q242" s="257">
        <f t="shared" si="361"/>
        <v>31883465.038288925</v>
      </c>
      <c r="R242" s="257">
        <f t="shared" si="379"/>
        <v>35816469.754728667</v>
      </c>
      <c r="S242" s="258">
        <f t="shared" si="362"/>
        <v>30031205.966616005</v>
      </c>
      <c r="T242" s="257">
        <f t="shared" si="362"/>
        <v>31883465.038288925</v>
      </c>
      <c r="U242" s="257">
        <f t="shared" si="363"/>
        <v>33849967.396508798</v>
      </c>
      <c r="V242" s="257">
        <f t="shared" si="380"/>
        <v>40242113.595909774</v>
      </c>
      <c r="W242" s="257"/>
      <c r="X242" s="257">
        <f t="shared" si="364"/>
        <v>2258588220.439435</v>
      </c>
      <c r="Y242" s="257">
        <f t="shared" si="365"/>
        <v>2545789793.0906377</v>
      </c>
      <c r="Z242" s="257">
        <f t="shared" si="366"/>
        <v>2702808536.9954405</v>
      </c>
      <c r="AA242" s="258">
        <f t="shared" si="381"/>
        <v>2869511853.4460034</v>
      </c>
      <c r="AB242" s="258">
        <f t="shared" si="382"/>
        <v>3223482277.92558</v>
      </c>
      <c r="AC242" s="258">
        <f t="shared" si="367"/>
        <v>2702808536.9954405</v>
      </c>
      <c r="AD242" s="257">
        <f t="shared" si="368"/>
        <v>2869511853.4460034</v>
      </c>
      <c r="AE242" s="257">
        <f t="shared" si="383"/>
        <v>3046497065.685792</v>
      </c>
      <c r="AF242" s="257">
        <f t="shared" si="384"/>
        <v>3621790223.6318798</v>
      </c>
      <c r="AG242" s="257"/>
      <c r="AH242" s="32" t="str">
        <f t="shared" si="369"/>
        <v>BERTAHAP</v>
      </c>
      <c r="AI242" s="259">
        <f t="shared" si="370"/>
        <v>0</v>
      </c>
      <c r="AJ242" s="260">
        <v>2</v>
      </c>
      <c r="AK242" s="261"/>
      <c r="AL242" s="257" t="e">
        <f>IF(AK242&gt;#REF!,"LB","KR")</f>
        <v>#REF!</v>
      </c>
      <c r="AM242" s="51">
        <f t="shared" si="371"/>
        <v>2484448000</v>
      </c>
      <c r="AN242" s="51">
        <f t="shared" si="371"/>
        <v>2800369000</v>
      </c>
      <c r="AO242" s="51">
        <f t="shared" si="371"/>
        <v>2973090000</v>
      </c>
      <c r="AP242" s="418">
        <f t="shared" si="371"/>
        <v>3156464000</v>
      </c>
      <c r="AQ242" s="418">
        <f t="shared" si="372"/>
        <v>2973090000</v>
      </c>
      <c r="AR242" s="51">
        <f t="shared" si="372"/>
        <v>3156464000</v>
      </c>
      <c r="AS242" s="51">
        <f t="shared" si="372"/>
        <v>3351147000</v>
      </c>
      <c r="AT242" s="42"/>
      <c r="AU242" s="42"/>
      <c r="AV242" s="297">
        <f t="shared" si="385"/>
        <v>-981969.27368399501</v>
      </c>
      <c r="AW242" s="297"/>
      <c r="AX242" s="297"/>
      <c r="AY242" s="297"/>
      <c r="AZ242" s="297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45"/>
      <c r="BY242" s="42"/>
      <c r="BZ242" s="42"/>
      <c r="CA242" s="297"/>
      <c r="CB242" s="42"/>
      <c r="CC242" s="42"/>
      <c r="CD242" s="42"/>
      <c r="CE242" s="42"/>
      <c r="CF242" s="42"/>
      <c r="CG242" s="42"/>
      <c r="CH242" s="42"/>
      <c r="CI242" s="42"/>
      <c r="CJ242" s="42"/>
      <c r="CK242" s="418">
        <f t="shared" si="386"/>
        <v>3351147499.495441</v>
      </c>
      <c r="CL242" s="42">
        <f t="shared" si="387"/>
        <v>3151476000</v>
      </c>
      <c r="CM242" s="42">
        <f t="shared" si="387"/>
        <v>3345852000</v>
      </c>
      <c r="CN242" s="43">
        <f t="shared" si="373"/>
        <v>47272140</v>
      </c>
      <c r="CO242" s="43">
        <f t="shared" si="374"/>
        <v>33458520</v>
      </c>
      <c r="CP242" s="43">
        <f t="shared" si="375"/>
        <v>74327250</v>
      </c>
      <c r="CQ242" s="43">
        <f t="shared" si="376"/>
        <v>65759666.666666664</v>
      </c>
      <c r="CR242" s="420">
        <f t="shared" si="377"/>
        <v>3552217000</v>
      </c>
    </row>
    <row r="243" spans="1:96">
      <c r="A243" s="3">
        <f t="shared" si="378"/>
        <v>204</v>
      </c>
      <c r="B243" s="249">
        <v>5</v>
      </c>
      <c r="C243" s="522"/>
      <c r="D243" s="250" t="s">
        <v>183</v>
      </c>
      <c r="E243" s="251" t="s">
        <v>44</v>
      </c>
      <c r="F243" s="252"/>
      <c r="G243" s="40" t="s">
        <v>60</v>
      </c>
      <c r="H243" s="253">
        <f t="shared" si="353"/>
        <v>101</v>
      </c>
      <c r="I243" s="253">
        <f t="shared" si="354"/>
        <v>90</v>
      </c>
      <c r="J243" s="254">
        <f t="shared" si="355"/>
        <v>27506142.120000001</v>
      </c>
      <c r="K243" s="254">
        <f t="shared" si="356"/>
        <v>1</v>
      </c>
      <c r="L243" s="255">
        <f t="shared" si="357"/>
        <v>1.06</v>
      </c>
      <c r="M243" s="305">
        <f t="shared" si="388"/>
        <v>1.03</v>
      </c>
      <c r="N243" s="257">
        <f t="shared" si="358"/>
        <v>25095424.671549276</v>
      </c>
      <c r="O243" s="257">
        <f t="shared" si="359"/>
        <v>28286553.256562643</v>
      </c>
      <c r="P243" s="257">
        <f t="shared" si="360"/>
        <v>30031205.966616005</v>
      </c>
      <c r="Q243" s="257">
        <f t="shared" si="361"/>
        <v>31883465.038288925</v>
      </c>
      <c r="R243" s="257">
        <f t="shared" si="379"/>
        <v>35816469.754728667</v>
      </c>
      <c r="S243" s="258">
        <f t="shared" si="362"/>
        <v>30031205.966616005</v>
      </c>
      <c r="T243" s="257">
        <f t="shared" si="362"/>
        <v>31883465.038288925</v>
      </c>
      <c r="U243" s="257">
        <f t="shared" si="363"/>
        <v>33849967.396508798</v>
      </c>
      <c r="V243" s="257">
        <f t="shared" si="380"/>
        <v>40242113.595909774</v>
      </c>
      <c r="W243" s="257"/>
      <c r="X243" s="257">
        <f t="shared" si="364"/>
        <v>2258588220.439435</v>
      </c>
      <c r="Y243" s="257">
        <f t="shared" si="365"/>
        <v>2545789793.0906377</v>
      </c>
      <c r="Z243" s="257">
        <f t="shared" si="366"/>
        <v>2702808536.9954405</v>
      </c>
      <c r="AA243" s="258">
        <f t="shared" si="381"/>
        <v>2869511853.4460034</v>
      </c>
      <c r="AB243" s="258">
        <f t="shared" si="382"/>
        <v>3223482277.92558</v>
      </c>
      <c r="AC243" s="258">
        <f t="shared" si="367"/>
        <v>2702808536.9954405</v>
      </c>
      <c r="AD243" s="257">
        <f t="shared" si="368"/>
        <v>2869511853.4460034</v>
      </c>
      <c r="AE243" s="257">
        <f t="shared" si="383"/>
        <v>3046497065.685792</v>
      </c>
      <c r="AF243" s="257">
        <f t="shared" si="384"/>
        <v>3621790223.6318798</v>
      </c>
      <c r="AG243" s="257"/>
      <c r="AH243" s="32" t="str">
        <f t="shared" si="369"/>
        <v>BERTAHAP</v>
      </c>
      <c r="AI243" s="259">
        <f t="shared" si="370"/>
        <v>0</v>
      </c>
      <c r="AJ243" s="260">
        <v>2</v>
      </c>
      <c r="AK243" s="261"/>
      <c r="AL243" s="257" t="e">
        <f>IF(AK243&gt;#REF!,"LB","KR")</f>
        <v>#REF!</v>
      </c>
      <c r="AM243" s="51">
        <f t="shared" si="371"/>
        <v>2484448000</v>
      </c>
      <c r="AN243" s="51">
        <f t="shared" si="371"/>
        <v>2800369000</v>
      </c>
      <c r="AO243" s="51">
        <f t="shared" si="371"/>
        <v>2973090000</v>
      </c>
      <c r="AP243" s="418">
        <f t="shared" si="371"/>
        <v>3156464000</v>
      </c>
      <c r="AQ243" s="418">
        <f t="shared" si="372"/>
        <v>2973090000</v>
      </c>
      <c r="AR243" s="51">
        <f t="shared" si="372"/>
        <v>3156464000</v>
      </c>
      <c r="AS243" s="51">
        <f t="shared" si="372"/>
        <v>3351147000</v>
      </c>
      <c r="AT243" s="42"/>
      <c r="AU243" s="42"/>
      <c r="AV243" s="297">
        <f t="shared" si="385"/>
        <v>-981969.27368399501</v>
      </c>
      <c r="AW243" s="297"/>
      <c r="AX243" s="297"/>
      <c r="AY243" s="297"/>
      <c r="AZ243" s="297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45"/>
      <c r="BY243" s="42"/>
      <c r="BZ243" s="42"/>
      <c r="CA243" s="297"/>
      <c r="CB243" s="42"/>
      <c r="CC243" s="42"/>
      <c r="CD243" s="42"/>
      <c r="CE243" s="42"/>
      <c r="CF243" s="42"/>
      <c r="CG243" s="42"/>
      <c r="CH243" s="42"/>
      <c r="CI243" s="42"/>
      <c r="CJ243" s="42"/>
      <c r="CK243" s="418">
        <f t="shared" si="386"/>
        <v>3351147499.495441</v>
      </c>
      <c r="CL243" s="42">
        <f t="shared" si="387"/>
        <v>3151476000</v>
      </c>
      <c r="CM243" s="42">
        <f t="shared" si="387"/>
        <v>3345852000</v>
      </c>
      <c r="CN243" s="43">
        <f t="shared" si="373"/>
        <v>47272140</v>
      </c>
      <c r="CO243" s="43">
        <f t="shared" si="374"/>
        <v>33458520</v>
      </c>
      <c r="CP243" s="43">
        <f t="shared" si="375"/>
        <v>74327250</v>
      </c>
      <c r="CQ243" s="43">
        <f t="shared" si="376"/>
        <v>65759666.666666664</v>
      </c>
      <c r="CR243" s="420">
        <f t="shared" si="377"/>
        <v>3552217000</v>
      </c>
    </row>
    <row r="244" spans="1:96">
      <c r="A244" s="3">
        <f t="shared" si="378"/>
        <v>205</v>
      </c>
      <c r="B244" s="249">
        <v>6</v>
      </c>
      <c r="C244" s="522"/>
      <c r="D244" s="250" t="s">
        <v>183</v>
      </c>
      <c r="E244" s="285">
        <v>11</v>
      </c>
      <c r="F244" s="252"/>
      <c r="G244" s="40" t="s">
        <v>62</v>
      </c>
      <c r="H244" s="253">
        <f t="shared" si="353"/>
        <v>101</v>
      </c>
      <c r="I244" s="253">
        <f t="shared" si="354"/>
        <v>90</v>
      </c>
      <c r="J244" s="254">
        <f t="shared" si="355"/>
        <v>27506142.120000001</v>
      </c>
      <c r="K244" s="254">
        <f t="shared" si="356"/>
        <v>1</v>
      </c>
      <c r="L244" s="255">
        <f t="shared" si="357"/>
        <v>1.06</v>
      </c>
      <c r="M244" s="305">
        <f t="shared" si="388"/>
        <v>1.03</v>
      </c>
      <c r="N244" s="257">
        <f t="shared" si="358"/>
        <v>25095424.671549276</v>
      </c>
      <c r="O244" s="257">
        <f t="shared" si="359"/>
        <v>28286553.256562643</v>
      </c>
      <c r="P244" s="257">
        <f t="shared" si="360"/>
        <v>30031205.966616005</v>
      </c>
      <c r="Q244" s="257">
        <f t="shared" si="361"/>
        <v>31883465.038288925</v>
      </c>
      <c r="R244" s="257">
        <f t="shared" si="379"/>
        <v>35816469.754728667</v>
      </c>
      <c r="S244" s="258">
        <f t="shared" si="362"/>
        <v>30031205.966616005</v>
      </c>
      <c r="T244" s="257">
        <f t="shared" si="362"/>
        <v>31883465.038288925</v>
      </c>
      <c r="U244" s="257">
        <f t="shared" si="363"/>
        <v>33849967.396508798</v>
      </c>
      <c r="V244" s="257">
        <f t="shared" si="380"/>
        <v>40242113.595909774</v>
      </c>
      <c r="W244" s="257"/>
      <c r="X244" s="257">
        <f t="shared" si="364"/>
        <v>2258588220.439435</v>
      </c>
      <c r="Y244" s="257">
        <f t="shared" si="365"/>
        <v>2545789793.0906377</v>
      </c>
      <c r="Z244" s="257">
        <f t="shared" si="366"/>
        <v>2702808536.9954405</v>
      </c>
      <c r="AA244" s="258">
        <f t="shared" si="381"/>
        <v>2869511853.4460034</v>
      </c>
      <c r="AB244" s="258">
        <f t="shared" si="382"/>
        <v>3223482277.92558</v>
      </c>
      <c r="AC244" s="258">
        <f t="shared" si="367"/>
        <v>2702808536.9954405</v>
      </c>
      <c r="AD244" s="257">
        <f t="shared" si="368"/>
        <v>2869511853.4460034</v>
      </c>
      <c r="AE244" s="257">
        <f t="shared" si="383"/>
        <v>3046497065.685792</v>
      </c>
      <c r="AF244" s="257">
        <f t="shared" si="384"/>
        <v>3621790223.6318798</v>
      </c>
      <c r="AG244" s="257"/>
      <c r="AH244" s="32" t="str">
        <f t="shared" si="369"/>
        <v>BERTAHAP</v>
      </c>
      <c r="AI244" s="259">
        <f t="shared" si="370"/>
        <v>0</v>
      </c>
      <c r="AJ244" s="260">
        <v>2</v>
      </c>
      <c r="AK244" s="261"/>
      <c r="AL244" s="257" t="e">
        <f>IF(AK244&gt;#REF!,"LB","KR")</f>
        <v>#REF!</v>
      </c>
      <c r="AM244" s="51">
        <f t="shared" si="371"/>
        <v>2484448000</v>
      </c>
      <c r="AN244" s="51">
        <f t="shared" si="371"/>
        <v>2800369000</v>
      </c>
      <c r="AO244" s="51">
        <f t="shared" si="371"/>
        <v>2973090000</v>
      </c>
      <c r="AP244" s="418">
        <f t="shared" si="371"/>
        <v>3156464000</v>
      </c>
      <c r="AQ244" s="418">
        <f t="shared" si="372"/>
        <v>2973090000</v>
      </c>
      <c r="AR244" s="51">
        <f t="shared" si="372"/>
        <v>3156464000</v>
      </c>
      <c r="AS244" s="51">
        <f t="shared" si="372"/>
        <v>3351147000</v>
      </c>
      <c r="AT244" s="42"/>
      <c r="AU244" s="42"/>
      <c r="AV244" s="297">
        <f t="shared" si="385"/>
        <v>-981969.27368399501</v>
      </c>
      <c r="AW244" s="297"/>
      <c r="AX244" s="297"/>
      <c r="AY244" s="297"/>
      <c r="AZ244" s="297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45"/>
      <c r="BY244" s="42"/>
      <c r="BZ244" s="42"/>
      <c r="CA244" s="297"/>
      <c r="CB244" s="42"/>
      <c r="CC244" s="42"/>
      <c r="CD244" s="42"/>
      <c r="CE244" s="42"/>
      <c r="CF244" s="42"/>
      <c r="CG244" s="42"/>
      <c r="CH244" s="42"/>
      <c r="CI244" s="42"/>
      <c r="CJ244" s="42"/>
      <c r="CK244" s="418">
        <f t="shared" si="386"/>
        <v>3351147499.495441</v>
      </c>
      <c r="CL244" s="42">
        <f t="shared" si="387"/>
        <v>3151476000</v>
      </c>
      <c r="CM244" s="42">
        <f t="shared" si="387"/>
        <v>3345852000</v>
      </c>
      <c r="CN244" s="43">
        <f t="shared" si="373"/>
        <v>47272140</v>
      </c>
      <c r="CO244" s="43">
        <f t="shared" si="374"/>
        <v>33458520</v>
      </c>
      <c r="CP244" s="43">
        <f t="shared" si="375"/>
        <v>74327250</v>
      </c>
      <c r="CQ244" s="43">
        <f t="shared" si="376"/>
        <v>65759666.666666664</v>
      </c>
      <c r="CR244" s="420">
        <f t="shared" si="377"/>
        <v>3552217000</v>
      </c>
    </row>
    <row r="245" spans="1:96">
      <c r="A245" s="3">
        <f t="shared" si="378"/>
        <v>206</v>
      </c>
      <c r="B245" s="249">
        <v>7</v>
      </c>
      <c r="C245" s="522"/>
      <c r="D245" s="250" t="s">
        <v>183</v>
      </c>
      <c r="E245" s="285">
        <v>15</v>
      </c>
      <c r="F245" s="252"/>
      <c r="G245" s="40" t="s">
        <v>64</v>
      </c>
      <c r="H245" s="253">
        <f t="shared" si="353"/>
        <v>101</v>
      </c>
      <c r="I245" s="253">
        <f t="shared" si="354"/>
        <v>90</v>
      </c>
      <c r="J245" s="254">
        <f t="shared" si="355"/>
        <v>27506142.120000001</v>
      </c>
      <c r="K245" s="254">
        <f t="shared" si="356"/>
        <v>1</v>
      </c>
      <c r="L245" s="255">
        <f t="shared" si="357"/>
        <v>1.06</v>
      </c>
      <c r="M245" s="305">
        <f t="shared" si="388"/>
        <v>1.03</v>
      </c>
      <c r="N245" s="257">
        <f t="shared" si="358"/>
        <v>25095424.671549276</v>
      </c>
      <c r="O245" s="257">
        <f t="shared" si="359"/>
        <v>28286553.256562643</v>
      </c>
      <c r="P245" s="257">
        <f t="shared" si="360"/>
        <v>30031205.966616005</v>
      </c>
      <c r="Q245" s="257">
        <f t="shared" si="361"/>
        <v>31883465.038288925</v>
      </c>
      <c r="R245" s="257">
        <f t="shared" si="379"/>
        <v>35816469.754728667</v>
      </c>
      <c r="S245" s="258">
        <f t="shared" si="362"/>
        <v>30031205.966616005</v>
      </c>
      <c r="T245" s="257">
        <f t="shared" si="362"/>
        <v>31883465.038288925</v>
      </c>
      <c r="U245" s="257">
        <f t="shared" si="363"/>
        <v>33849967.396508798</v>
      </c>
      <c r="V245" s="257">
        <f t="shared" si="380"/>
        <v>40242113.595909774</v>
      </c>
      <c r="W245" s="257"/>
      <c r="X245" s="257">
        <f t="shared" si="364"/>
        <v>2258588220.439435</v>
      </c>
      <c r="Y245" s="257">
        <f t="shared" si="365"/>
        <v>2545789793.0906377</v>
      </c>
      <c r="Z245" s="257">
        <f t="shared" si="366"/>
        <v>2702808536.9954405</v>
      </c>
      <c r="AA245" s="258">
        <f t="shared" si="381"/>
        <v>2869511853.4460034</v>
      </c>
      <c r="AB245" s="258">
        <f t="shared" si="382"/>
        <v>3223482277.92558</v>
      </c>
      <c r="AC245" s="258">
        <f t="shared" si="367"/>
        <v>2702808536.9954405</v>
      </c>
      <c r="AD245" s="257">
        <f t="shared" si="368"/>
        <v>2869511853.4460034</v>
      </c>
      <c r="AE245" s="257">
        <f t="shared" si="383"/>
        <v>3046497065.685792</v>
      </c>
      <c r="AF245" s="257">
        <f t="shared" si="384"/>
        <v>3621790223.6318798</v>
      </c>
      <c r="AG245" s="257"/>
      <c r="AH245" s="32" t="str">
        <f t="shared" si="369"/>
        <v>BERTAHAP</v>
      </c>
      <c r="AI245" s="259">
        <f t="shared" si="370"/>
        <v>0</v>
      </c>
      <c r="AJ245" s="260">
        <v>2</v>
      </c>
      <c r="AK245" s="261"/>
      <c r="AL245" s="257" t="e">
        <f>IF(AK245&gt;#REF!,"LB","KR")</f>
        <v>#REF!</v>
      </c>
      <c r="AM245" s="51">
        <f t="shared" si="371"/>
        <v>2484448000</v>
      </c>
      <c r="AN245" s="51">
        <f t="shared" si="371"/>
        <v>2800369000</v>
      </c>
      <c r="AO245" s="51">
        <f t="shared" si="371"/>
        <v>2973090000</v>
      </c>
      <c r="AP245" s="418">
        <f t="shared" si="371"/>
        <v>3156464000</v>
      </c>
      <c r="AQ245" s="418">
        <f t="shared" si="372"/>
        <v>2973090000</v>
      </c>
      <c r="AR245" s="51">
        <f t="shared" si="372"/>
        <v>3156464000</v>
      </c>
      <c r="AS245" s="51">
        <f t="shared" si="372"/>
        <v>3351147000</v>
      </c>
      <c r="AT245" s="42"/>
      <c r="AU245" s="42"/>
      <c r="AV245" s="297">
        <f t="shared" si="385"/>
        <v>-981969.27368399501</v>
      </c>
      <c r="AW245" s="297"/>
      <c r="AX245" s="297"/>
      <c r="AY245" s="297"/>
      <c r="AZ245" s="297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2"/>
      <c r="BX245" s="445"/>
      <c r="BY245" s="42"/>
      <c r="BZ245" s="42"/>
      <c r="CA245" s="297"/>
      <c r="CB245" s="42"/>
      <c r="CC245" s="42"/>
      <c r="CD245" s="42"/>
      <c r="CE245" s="42"/>
      <c r="CF245" s="42"/>
      <c r="CG245" s="42"/>
      <c r="CH245" s="42"/>
      <c r="CI245" s="42"/>
      <c r="CJ245" s="42"/>
      <c r="CK245" s="418">
        <f t="shared" si="386"/>
        <v>3351147499.495441</v>
      </c>
      <c r="CL245" s="42">
        <f t="shared" si="387"/>
        <v>3151476000</v>
      </c>
      <c r="CM245" s="42">
        <f t="shared" si="387"/>
        <v>3345852000</v>
      </c>
      <c r="CN245" s="43">
        <f t="shared" si="373"/>
        <v>47272140</v>
      </c>
      <c r="CO245" s="43">
        <f t="shared" si="374"/>
        <v>33458520</v>
      </c>
      <c r="CP245" s="43">
        <f t="shared" si="375"/>
        <v>74327250</v>
      </c>
      <c r="CQ245" s="43">
        <f t="shared" si="376"/>
        <v>65759666.666666664</v>
      </c>
      <c r="CR245" s="420">
        <f t="shared" si="377"/>
        <v>3552217000</v>
      </c>
    </row>
    <row r="246" spans="1:96">
      <c r="A246" s="3">
        <f t="shared" si="378"/>
        <v>207</v>
      </c>
      <c r="B246" s="249">
        <v>8</v>
      </c>
      <c r="C246" s="522"/>
      <c r="D246" s="250" t="s">
        <v>183</v>
      </c>
      <c r="E246" s="285">
        <v>17</v>
      </c>
      <c r="F246" s="252"/>
      <c r="G246" s="40" t="s">
        <v>67</v>
      </c>
      <c r="H246" s="253">
        <f t="shared" si="353"/>
        <v>85</v>
      </c>
      <c r="I246" s="253">
        <f t="shared" si="354"/>
        <v>74</v>
      </c>
      <c r="J246" s="254">
        <f t="shared" si="355"/>
        <v>27506142.120000001</v>
      </c>
      <c r="K246" s="254">
        <f t="shared" si="356"/>
        <v>1</v>
      </c>
      <c r="L246" s="255">
        <f t="shared" si="357"/>
        <v>1.06</v>
      </c>
      <c r="M246" s="305">
        <f t="shared" si="388"/>
        <v>1.03</v>
      </c>
      <c r="N246" s="257">
        <f t="shared" si="358"/>
        <v>25095424.671549276</v>
      </c>
      <c r="O246" s="257">
        <f t="shared" si="359"/>
        <v>28286553.256562643</v>
      </c>
      <c r="P246" s="257">
        <f t="shared" si="360"/>
        <v>30031205.966616005</v>
      </c>
      <c r="Q246" s="257">
        <f t="shared" si="361"/>
        <v>31883465.038288925</v>
      </c>
      <c r="R246" s="257">
        <f t="shared" si="379"/>
        <v>35816469.754728667</v>
      </c>
      <c r="S246" s="258">
        <f t="shared" si="362"/>
        <v>30031205.966616005</v>
      </c>
      <c r="T246" s="257">
        <f t="shared" si="362"/>
        <v>31883465.038288925</v>
      </c>
      <c r="U246" s="257">
        <f t="shared" si="363"/>
        <v>33849967.396508798</v>
      </c>
      <c r="V246" s="257">
        <f t="shared" si="380"/>
        <v>40242113.595909774</v>
      </c>
      <c r="W246" s="257"/>
      <c r="X246" s="257">
        <f t="shared" si="364"/>
        <v>1857061425.6946464</v>
      </c>
      <c r="Y246" s="257">
        <f t="shared" si="365"/>
        <v>2093204940.9856355</v>
      </c>
      <c r="Z246" s="257">
        <f t="shared" si="366"/>
        <v>2222309241.5295844</v>
      </c>
      <c r="AA246" s="258">
        <f t="shared" si="381"/>
        <v>2359376412.8333802</v>
      </c>
      <c r="AB246" s="258">
        <f t="shared" si="382"/>
        <v>2650418761.8499212</v>
      </c>
      <c r="AC246" s="258">
        <f t="shared" si="367"/>
        <v>2222309241.5295844</v>
      </c>
      <c r="AD246" s="257">
        <f t="shared" si="368"/>
        <v>2359376412.8333802</v>
      </c>
      <c r="AE246" s="257">
        <f t="shared" si="383"/>
        <v>2504897587.341651</v>
      </c>
      <c r="AF246" s="257">
        <f t="shared" si="384"/>
        <v>2977916406.0973234</v>
      </c>
      <c r="AG246" s="257"/>
      <c r="AH246" s="32" t="str">
        <f t="shared" si="369"/>
        <v>BERTAHAP</v>
      </c>
      <c r="AI246" s="259">
        <f t="shared" si="370"/>
        <v>0</v>
      </c>
      <c r="AJ246" s="260">
        <v>2</v>
      </c>
      <c r="AK246" s="261"/>
      <c r="AL246" s="257" t="e">
        <f>IF(AK246&gt;#REF!,"LB","KR")</f>
        <v>#REF!</v>
      </c>
      <c r="AM246" s="51">
        <f t="shared" si="371"/>
        <v>2042768000</v>
      </c>
      <c r="AN246" s="51">
        <f t="shared" si="371"/>
        <v>2302526000</v>
      </c>
      <c r="AO246" s="51">
        <f t="shared" si="371"/>
        <v>2444541000</v>
      </c>
      <c r="AP246" s="418">
        <f t="shared" si="371"/>
        <v>2595315000</v>
      </c>
      <c r="AQ246" s="418">
        <f t="shared" si="372"/>
        <v>2444541000</v>
      </c>
      <c r="AR246" s="51">
        <f t="shared" si="372"/>
        <v>2595315000</v>
      </c>
      <c r="AS246" s="51">
        <f t="shared" si="372"/>
        <v>2755388000</v>
      </c>
      <c r="AT246" s="42"/>
      <c r="AU246" s="42"/>
      <c r="AV246" s="297">
        <f t="shared" si="385"/>
        <v>-981969.27368399501</v>
      </c>
      <c r="AW246" s="297"/>
      <c r="AX246" s="297"/>
      <c r="AY246" s="297"/>
      <c r="AZ246" s="297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45"/>
      <c r="BY246" s="42"/>
      <c r="BZ246" s="42"/>
      <c r="CA246" s="297"/>
      <c r="CB246" s="42"/>
      <c r="CC246" s="42"/>
      <c r="CD246" s="42"/>
      <c r="CE246" s="42"/>
      <c r="CF246" s="42"/>
      <c r="CG246" s="42"/>
      <c r="CH246" s="42"/>
      <c r="CI246" s="42"/>
      <c r="CJ246" s="42"/>
      <c r="CK246" s="418">
        <f t="shared" si="386"/>
        <v>2755388109.1794519</v>
      </c>
      <c r="CL246" s="42">
        <f t="shared" si="387"/>
        <v>2591214000</v>
      </c>
      <c r="CM246" s="42">
        <f t="shared" si="387"/>
        <v>2751034000</v>
      </c>
      <c r="CN246" s="43">
        <f t="shared" si="373"/>
        <v>38868210</v>
      </c>
      <c r="CO246" s="43">
        <f t="shared" si="374"/>
        <v>27510340</v>
      </c>
      <c r="CP246" s="43">
        <f t="shared" si="375"/>
        <v>61113525</v>
      </c>
      <c r="CQ246" s="43">
        <f t="shared" si="376"/>
        <v>54069062.5</v>
      </c>
      <c r="CR246" s="420">
        <f t="shared" si="377"/>
        <v>2920712000</v>
      </c>
    </row>
    <row r="247" spans="1:96">
      <c r="A247" s="3">
        <f t="shared" si="378"/>
        <v>208</v>
      </c>
      <c r="B247" s="249">
        <v>9</v>
      </c>
      <c r="C247" s="522"/>
      <c r="D247" s="250" t="s">
        <v>183</v>
      </c>
      <c r="E247" s="285">
        <v>19</v>
      </c>
      <c r="F247" s="252"/>
      <c r="G247" s="40" t="s">
        <v>78</v>
      </c>
      <c r="H247" s="253">
        <f t="shared" si="353"/>
        <v>138</v>
      </c>
      <c r="I247" s="253">
        <f t="shared" si="354"/>
        <v>120</v>
      </c>
      <c r="J247" s="254">
        <f t="shared" si="355"/>
        <v>27506142.120000001</v>
      </c>
      <c r="K247" s="254">
        <f t="shared" si="356"/>
        <v>1</v>
      </c>
      <c r="L247" s="255">
        <f t="shared" si="357"/>
        <v>1.06</v>
      </c>
      <c r="M247" s="305">
        <f t="shared" si="388"/>
        <v>1.03</v>
      </c>
      <c r="N247" s="257">
        <f t="shared" si="358"/>
        <v>25095424.671549276</v>
      </c>
      <c r="O247" s="257">
        <f t="shared" si="359"/>
        <v>28286553.256562643</v>
      </c>
      <c r="P247" s="257">
        <f t="shared" si="360"/>
        <v>30031205.966616005</v>
      </c>
      <c r="Q247" s="257">
        <f t="shared" si="361"/>
        <v>31883465.038288925</v>
      </c>
      <c r="R247" s="257">
        <f t="shared" si="379"/>
        <v>35816469.754728667</v>
      </c>
      <c r="S247" s="258">
        <f t="shared" si="362"/>
        <v>30031205.966616005</v>
      </c>
      <c r="T247" s="257">
        <f t="shared" si="362"/>
        <v>31883465.038288925</v>
      </c>
      <c r="U247" s="257">
        <f t="shared" si="363"/>
        <v>33849967.396508798</v>
      </c>
      <c r="V247" s="257">
        <f t="shared" si="380"/>
        <v>40242113.595909774</v>
      </c>
      <c r="W247" s="257"/>
      <c r="X247" s="257">
        <f t="shared" si="364"/>
        <v>3011450960.5859132</v>
      </c>
      <c r="Y247" s="257">
        <f t="shared" si="365"/>
        <v>3394386390.7875171</v>
      </c>
      <c r="Z247" s="257">
        <f t="shared" si="366"/>
        <v>3603744715.9939203</v>
      </c>
      <c r="AA247" s="258">
        <f t="shared" si="381"/>
        <v>3826015804.5946708</v>
      </c>
      <c r="AB247" s="258">
        <f t="shared" si="382"/>
        <v>4297976370.56744</v>
      </c>
      <c r="AC247" s="258">
        <f t="shared" si="367"/>
        <v>3603744715.9939203</v>
      </c>
      <c r="AD247" s="257">
        <f t="shared" si="368"/>
        <v>3826015804.5946708</v>
      </c>
      <c r="AE247" s="257">
        <f t="shared" si="383"/>
        <v>4061996087.5810556</v>
      </c>
      <c r="AF247" s="257">
        <f t="shared" si="384"/>
        <v>4829053631.5091724</v>
      </c>
      <c r="AG247" s="257"/>
      <c r="AH247" s="32" t="str">
        <f t="shared" si="369"/>
        <v>BERTAHAP</v>
      </c>
      <c r="AI247" s="259">
        <f t="shared" si="370"/>
        <v>0</v>
      </c>
      <c r="AJ247" s="260">
        <v>2</v>
      </c>
      <c r="AK247" s="261"/>
      <c r="AL247" s="257" t="e">
        <f>IF(AK247&gt;#REF!,"LB","KR")</f>
        <v>#REF!</v>
      </c>
      <c r="AM247" s="51">
        <f t="shared" si="371"/>
        <v>3312597000</v>
      </c>
      <c r="AN247" s="51">
        <f t="shared" si="371"/>
        <v>3733826000</v>
      </c>
      <c r="AO247" s="51">
        <f t="shared" si="371"/>
        <v>3964120000</v>
      </c>
      <c r="AP247" s="418">
        <f t="shared" si="371"/>
        <v>4208618000</v>
      </c>
      <c r="AQ247" s="418">
        <f t="shared" si="372"/>
        <v>3964120000</v>
      </c>
      <c r="AR247" s="51">
        <f t="shared" si="372"/>
        <v>4208618000</v>
      </c>
      <c r="AS247" s="51">
        <f t="shared" si="372"/>
        <v>4468196000</v>
      </c>
      <c r="AT247" s="42"/>
      <c r="AU247" s="42"/>
      <c r="AV247" s="297">
        <f t="shared" si="385"/>
        <v>-981969.27368399501</v>
      </c>
      <c r="AW247" s="297"/>
      <c r="AX247" s="297"/>
      <c r="AY247" s="297"/>
      <c r="AZ247" s="297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45"/>
      <c r="BY247" s="42"/>
      <c r="BZ247" s="42"/>
      <c r="CA247" s="297"/>
      <c r="CB247" s="42"/>
      <c r="CC247" s="42"/>
      <c r="CD247" s="42"/>
      <c r="CE247" s="42"/>
      <c r="CF247" s="42"/>
      <c r="CG247" s="42"/>
      <c r="CH247" s="42"/>
      <c r="CI247" s="42"/>
      <c r="CJ247" s="42"/>
      <c r="CK247" s="418">
        <f t="shared" si="386"/>
        <v>4468195958.2087755</v>
      </c>
      <c r="CL247" s="42">
        <f t="shared" si="387"/>
        <v>4201968000</v>
      </c>
      <c r="CM247" s="42">
        <f t="shared" si="387"/>
        <v>4461136000</v>
      </c>
      <c r="CN247" s="43">
        <f t="shared" si="373"/>
        <v>63029520</v>
      </c>
      <c r="CO247" s="43">
        <f t="shared" si="374"/>
        <v>44611360</v>
      </c>
      <c r="CP247" s="43">
        <f t="shared" si="375"/>
        <v>99103000</v>
      </c>
      <c r="CQ247" s="43">
        <f t="shared" si="376"/>
        <v>87679541.666666672</v>
      </c>
      <c r="CR247" s="420">
        <f t="shared" si="377"/>
        <v>4736289000</v>
      </c>
    </row>
    <row r="248" spans="1:96">
      <c r="A248" s="3">
        <f t="shared" si="378"/>
        <v>209</v>
      </c>
      <c r="B248" s="249">
        <v>10</v>
      </c>
      <c r="C248" s="522"/>
      <c r="D248" s="250" t="s">
        <v>183</v>
      </c>
      <c r="E248" s="285">
        <v>21</v>
      </c>
      <c r="F248" s="252"/>
      <c r="G248" s="40" t="s">
        <v>84</v>
      </c>
      <c r="H248" s="253">
        <f t="shared" si="353"/>
        <v>132</v>
      </c>
      <c r="I248" s="253">
        <f t="shared" si="354"/>
        <v>112</v>
      </c>
      <c r="J248" s="254">
        <f t="shared" si="355"/>
        <v>27506142.120000001</v>
      </c>
      <c r="K248" s="254">
        <f t="shared" si="356"/>
        <v>3</v>
      </c>
      <c r="L248" s="255">
        <f t="shared" si="357"/>
        <v>1.1000000000000001</v>
      </c>
      <c r="M248" s="305">
        <f t="shared" si="388"/>
        <v>1.03</v>
      </c>
      <c r="N248" s="257">
        <f t="shared" si="358"/>
        <v>26042421.828966226</v>
      </c>
      <c r="O248" s="257">
        <f t="shared" si="359"/>
        <v>29353970.360583872</v>
      </c>
      <c r="P248" s="257">
        <f t="shared" si="360"/>
        <v>31164459.021960001</v>
      </c>
      <c r="Q248" s="257">
        <f t="shared" si="361"/>
        <v>33086614.662375297</v>
      </c>
      <c r="R248" s="257">
        <f t="shared" si="379"/>
        <v>37168034.651133522</v>
      </c>
      <c r="S248" s="258">
        <f t="shared" si="362"/>
        <v>31164459.021960001</v>
      </c>
      <c r="T248" s="257">
        <f t="shared" si="362"/>
        <v>33086614.662375297</v>
      </c>
      <c r="U248" s="257">
        <f t="shared" si="363"/>
        <v>35127324.656754412</v>
      </c>
      <c r="V248" s="257">
        <f t="shared" si="380"/>
        <v>41760683.920283727</v>
      </c>
      <c r="W248" s="257"/>
      <c r="X248" s="257">
        <f t="shared" si="364"/>
        <v>2916751244.8442173</v>
      </c>
      <c r="Y248" s="257">
        <f t="shared" si="365"/>
        <v>3287644680.3853936</v>
      </c>
      <c r="Z248" s="257">
        <f t="shared" si="366"/>
        <v>3490419410.4595203</v>
      </c>
      <c r="AA248" s="258">
        <f t="shared" si="381"/>
        <v>3705700842.1860332</v>
      </c>
      <c r="AB248" s="258">
        <f t="shared" si="382"/>
        <v>4162819880.9269543</v>
      </c>
      <c r="AC248" s="258">
        <f t="shared" si="367"/>
        <v>3490419410.4595203</v>
      </c>
      <c r="AD248" s="257">
        <f t="shared" si="368"/>
        <v>3705700842.1860332</v>
      </c>
      <c r="AE248" s="257">
        <f t="shared" si="383"/>
        <v>3934260361.5564942</v>
      </c>
      <c r="AF248" s="257">
        <f t="shared" si="384"/>
        <v>4677196599.0717773</v>
      </c>
      <c r="AG248" s="257"/>
      <c r="AH248" s="32" t="str">
        <f t="shared" si="369"/>
        <v>BERTAHAP</v>
      </c>
      <c r="AI248" s="259">
        <f t="shared" si="370"/>
        <v>0</v>
      </c>
      <c r="AJ248" s="260">
        <v>2</v>
      </c>
      <c r="AK248" s="261"/>
      <c r="AL248" s="257" t="e">
        <f>IF(AK248&gt;#REF!,"LB","KR")</f>
        <v>#REF!</v>
      </c>
      <c r="AM248" s="51">
        <f t="shared" si="371"/>
        <v>3208427000</v>
      </c>
      <c r="AN248" s="51">
        <f t="shared" si="371"/>
        <v>3616410000</v>
      </c>
      <c r="AO248" s="51">
        <f t="shared" si="371"/>
        <v>3839462000</v>
      </c>
      <c r="AP248" s="418">
        <f t="shared" si="371"/>
        <v>4076271000</v>
      </c>
      <c r="AQ248" s="418">
        <f t="shared" si="372"/>
        <v>3839462000</v>
      </c>
      <c r="AR248" s="51">
        <f t="shared" si="372"/>
        <v>4076271000</v>
      </c>
      <c r="AS248" s="51">
        <f t="shared" si="372"/>
        <v>4327687000</v>
      </c>
      <c r="AT248" s="42"/>
      <c r="AU248" s="42"/>
      <c r="AV248" s="297">
        <f t="shared" si="385"/>
        <v>151283.78166000172</v>
      </c>
      <c r="AW248" s="297"/>
      <c r="AX248" s="297"/>
      <c r="AY248" s="297"/>
      <c r="AZ248" s="297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45"/>
      <c r="BY248" s="42"/>
      <c r="BZ248" s="42"/>
      <c r="CA248" s="297"/>
      <c r="CB248" s="42"/>
      <c r="CC248" s="42"/>
      <c r="CD248" s="42"/>
      <c r="CE248" s="42"/>
      <c r="CF248" s="42"/>
      <c r="CG248" s="42"/>
      <c r="CH248" s="42"/>
      <c r="CI248" s="42"/>
      <c r="CJ248" s="42"/>
      <c r="CK248" s="418">
        <f t="shared" si="386"/>
        <v>4327686097.1377401</v>
      </c>
      <c r="CL248" s="42">
        <f t="shared" si="387"/>
        <v>4069830000</v>
      </c>
      <c r="CM248" s="42">
        <f t="shared" si="387"/>
        <v>4320848000</v>
      </c>
      <c r="CN248" s="43">
        <f t="shared" si="373"/>
        <v>61047450</v>
      </c>
      <c r="CO248" s="43">
        <f t="shared" si="374"/>
        <v>43208480</v>
      </c>
      <c r="CP248" s="43">
        <f t="shared" si="375"/>
        <v>95986550</v>
      </c>
      <c r="CQ248" s="43">
        <f t="shared" si="376"/>
        <v>84922312.5</v>
      </c>
      <c r="CR248" s="420">
        <f t="shared" si="377"/>
        <v>4587349000</v>
      </c>
    </row>
    <row r="249" spans="1:96">
      <c r="A249" s="3">
        <f t="shared" si="378"/>
        <v>210</v>
      </c>
      <c r="B249" s="249">
        <v>1</v>
      </c>
      <c r="C249" s="522"/>
      <c r="D249" s="250" t="s">
        <v>184</v>
      </c>
      <c r="E249" s="251" t="s">
        <v>19</v>
      </c>
      <c r="F249" s="252"/>
      <c r="G249" s="40" t="s">
        <v>72</v>
      </c>
      <c r="H249" s="253">
        <f t="shared" si="353"/>
        <v>175</v>
      </c>
      <c r="I249" s="253">
        <f t="shared" si="354"/>
        <v>156</v>
      </c>
      <c r="J249" s="254">
        <f t="shared" si="355"/>
        <v>27506142.120000001</v>
      </c>
      <c r="K249" s="254">
        <f t="shared" si="356"/>
        <v>5</v>
      </c>
      <c r="L249" s="255">
        <f t="shared" si="357"/>
        <v>1.08</v>
      </c>
      <c r="M249" s="256">
        <f t="shared" ref="M249:M258" si="389">SUMIF($AS$4:$AS$22,E249,$BG$4:$BG$22)</f>
        <v>1.02</v>
      </c>
      <c r="N249" s="257">
        <f t="shared" si="358"/>
        <v>25320681.276954275</v>
      </c>
      <c r="O249" s="257">
        <f t="shared" si="359"/>
        <v>28540453.441499729</v>
      </c>
      <c r="P249" s="257">
        <f t="shared" si="360"/>
        <v>30300766.159392003</v>
      </c>
      <c r="Q249" s="257">
        <f t="shared" si="361"/>
        <v>32169651.113921117</v>
      </c>
      <c r="R249" s="257">
        <f t="shared" si="379"/>
        <v>36137958.492223024</v>
      </c>
      <c r="S249" s="258">
        <f t="shared" si="362"/>
        <v>30300766.159392003</v>
      </c>
      <c r="T249" s="257">
        <f t="shared" si="362"/>
        <v>32169651.113921117</v>
      </c>
      <c r="U249" s="257">
        <f t="shared" si="363"/>
        <v>34153804.80307208</v>
      </c>
      <c r="V249" s="257">
        <f t="shared" si="380"/>
        <v>40603326.925493881</v>
      </c>
      <c r="W249" s="257"/>
      <c r="X249" s="257">
        <f t="shared" si="364"/>
        <v>3950026279.2048669</v>
      </c>
      <c r="Y249" s="257">
        <f t="shared" si="365"/>
        <v>4452310736.8739576</v>
      </c>
      <c r="Z249" s="257">
        <f t="shared" si="366"/>
        <v>4726919520.8651524</v>
      </c>
      <c r="AA249" s="258">
        <f t="shared" si="381"/>
        <v>5018465573.7716942</v>
      </c>
      <c r="AB249" s="258">
        <f t="shared" si="382"/>
        <v>5637521524.7867918</v>
      </c>
      <c r="AC249" s="258">
        <f t="shared" si="367"/>
        <v>4726919520.8651524</v>
      </c>
      <c r="AD249" s="257">
        <f t="shared" si="368"/>
        <v>5018465573.7716942</v>
      </c>
      <c r="AE249" s="257">
        <f t="shared" si="383"/>
        <v>5327993549.2792444</v>
      </c>
      <c r="AF249" s="257">
        <f t="shared" si="384"/>
        <v>6334119000.3770456</v>
      </c>
      <c r="AG249" s="257"/>
      <c r="AH249" s="32" t="str">
        <f t="shared" si="369"/>
        <v>BERTAHAP</v>
      </c>
      <c r="AI249" s="259">
        <f t="shared" si="370"/>
        <v>0</v>
      </c>
      <c r="AJ249" s="260">
        <v>2</v>
      </c>
      <c r="AK249" s="261"/>
      <c r="AL249" s="257" t="e">
        <f>IF(AK249&gt;#REF!,"LB","KR")</f>
        <v>#REF!</v>
      </c>
      <c r="AM249" s="51">
        <f t="shared" si="371"/>
        <v>4345029000</v>
      </c>
      <c r="AN249" s="51">
        <f t="shared" si="371"/>
        <v>4897542000</v>
      </c>
      <c r="AO249" s="51">
        <f t="shared" si="371"/>
        <v>5199612000</v>
      </c>
      <c r="AP249" s="418">
        <f t="shared" si="371"/>
        <v>5520313000</v>
      </c>
      <c r="AQ249" s="418">
        <f t="shared" si="372"/>
        <v>5199612000</v>
      </c>
      <c r="AR249" s="51">
        <f t="shared" si="372"/>
        <v>5520313000</v>
      </c>
      <c r="AS249" s="51">
        <f t="shared" si="372"/>
        <v>5860793000</v>
      </c>
      <c r="AT249" s="42"/>
      <c r="AU249" s="42"/>
      <c r="AV249" s="297">
        <f t="shared" si="385"/>
        <v>-712409.08090799674</v>
      </c>
      <c r="AW249" s="297"/>
      <c r="AX249" s="297"/>
      <c r="AY249" s="297"/>
      <c r="AZ249" s="297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45"/>
      <c r="BY249" s="42"/>
      <c r="BZ249" s="42"/>
      <c r="CA249" s="297"/>
      <c r="CB249" s="42"/>
      <c r="CC249" s="42"/>
      <c r="CD249" s="42"/>
      <c r="CE249" s="42"/>
      <c r="CF249" s="42"/>
      <c r="CG249" s="42"/>
      <c r="CH249" s="42"/>
      <c r="CI249" s="42"/>
      <c r="CJ249" s="42"/>
      <c r="CK249" s="418">
        <f t="shared" si="386"/>
        <v>5860793313.7783852</v>
      </c>
      <c r="CL249" s="42">
        <f t="shared" si="387"/>
        <v>5511589000</v>
      </c>
      <c r="CM249" s="42">
        <f t="shared" si="387"/>
        <v>5851532000</v>
      </c>
      <c r="CN249" s="43">
        <f t="shared" si="373"/>
        <v>82673835</v>
      </c>
      <c r="CO249" s="43">
        <f t="shared" si="374"/>
        <v>58515320</v>
      </c>
      <c r="CP249" s="43">
        <f t="shared" si="375"/>
        <v>129990300</v>
      </c>
      <c r="CQ249" s="43">
        <f t="shared" si="376"/>
        <v>115006520.83333333</v>
      </c>
      <c r="CR249" s="420">
        <f t="shared" si="377"/>
        <v>6212442000</v>
      </c>
    </row>
    <row r="250" spans="1:96">
      <c r="A250" s="3">
        <f t="shared" si="378"/>
        <v>211</v>
      </c>
      <c r="B250" s="249">
        <v>2</v>
      </c>
      <c r="C250" s="522"/>
      <c r="D250" s="250" t="s">
        <v>184</v>
      </c>
      <c r="E250" s="251" t="s">
        <v>29</v>
      </c>
      <c r="F250" s="252"/>
      <c r="G250" s="40" t="s">
        <v>74</v>
      </c>
      <c r="H250" s="253">
        <f t="shared" si="353"/>
        <v>85</v>
      </c>
      <c r="I250" s="253">
        <f t="shared" si="354"/>
        <v>74</v>
      </c>
      <c r="J250" s="254">
        <f t="shared" si="355"/>
        <v>27506142.120000001</v>
      </c>
      <c r="K250" s="254">
        <f t="shared" si="356"/>
        <v>1</v>
      </c>
      <c r="L250" s="255">
        <f t="shared" si="357"/>
        <v>1.06</v>
      </c>
      <c r="M250" s="256">
        <f t="shared" si="389"/>
        <v>1.02</v>
      </c>
      <c r="N250" s="257">
        <f t="shared" si="358"/>
        <v>24851779.771825496</v>
      </c>
      <c r="O250" s="257">
        <f t="shared" si="359"/>
        <v>28011926.525916401</v>
      </c>
      <c r="P250" s="257">
        <f t="shared" si="360"/>
        <v>29739640.860144004</v>
      </c>
      <c r="Q250" s="257">
        <f t="shared" si="361"/>
        <v>31573916.83403369</v>
      </c>
      <c r="R250" s="257">
        <f t="shared" si="379"/>
        <v>35468737.038663335</v>
      </c>
      <c r="S250" s="258">
        <f t="shared" si="362"/>
        <v>29739640.860144004</v>
      </c>
      <c r="T250" s="257">
        <f t="shared" si="362"/>
        <v>31573916.83403369</v>
      </c>
      <c r="U250" s="257">
        <f t="shared" si="363"/>
        <v>33521326.93634852</v>
      </c>
      <c r="V250" s="257">
        <f t="shared" si="380"/>
        <v>39851413.463910654</v>
      </c>
      <c r="W250" s="257"/>
      <c r="X250" s="257">
        <f t="shared" si="364"/>
        <v>1839031703.1150868</v>
      </c>
      <c r="Y250" s="257">
        <f t="shared" si="365"/>
        <v>2072882562.9178138</v>
      </c>
      <c r="Z250" s="257">
        <f t="shared" si="366"/>
        <v>2200733423.6506562</v>
      </c>
      <c r="AA250" s="258">
        <f t="shared" si="381"/>
        <v>2336469845.718493</v>
      </c>
      <c r="AB250" s="258">
        <f t="shared" si="382"/>
        <v>2624686540.8610868</v>
      </c>
      <c r="AC250" s="258">
        <f t="shared" si="367"/>
        <v>2200733423.6506562</v>
      </c>
      <c r="AD250" s="257">
        <f t="shared" si="368"/>
        <v>2336469845.718493</v>
      </c>
      <c r="AE250" s="257">
        <f t="shared" si="383"/>
        <v>2480578193.2897906</v>
      </c>
      <c r="AF250" s="257">
        <f t="shared" si="384"/>
        <v>2949004596.3293886</v>
      </c>
      <c r="AG250" s="257"/>
      <c r="AH250" s="32" t="str">
        <f t="shared" si="369"/>
        <v>BERTAHAP</v>
      </c>
      <c r="AI250" s="259">
        <f t="shared" si="370"/>
        <v>0</v>
      </c>
      <c r="AJ250" s="260">
        <v>2</v>
      </c>
      <c r="AK250" s="261"/>
      <c r="AL250" s="257" t="e">
        <f>IF(AK250&gt;#REF!,"LB","KR")</f>
        <v>#REF!</v>
      </c>
      <c r="AM250" s="51">
        <f t="shared" si="371"/>
        <v>2022935000</v>
      </c>
      <c r="AN250" s="51">
        <f t="shared" si="371"/>
        <v>2280171000</v>
      </c>
      <c r="AO250" s="51">
        <f t="shared" si="371"/>
        <v>2420807000</v>
      </c>
      <c r="AP250" s="418">
        <f t="shared" si="371"/>
        <v>2570117000</v>
      </c>
      <c r="AQ250" s="418">
        <f t="shared" si="372"/>
        <v>2420807000</v>
      </c>
      <c r="AR250" s="51">
        <f t="shared" si="372"/>
        <v>2570117000</v>
      </c>
      <c r="AS250" s="51">
        <f t="shared" si="372"/>
        <v>2728637000</v>
      </c>
      <c r="AT250" s="42"/>
      <c r="AU250" s="42"/>
      <c r="AV250" s="297">
        <f t="shared" si="385"/>
        <v>-1273534.3801559955</v>
      </c>
      <c r="AW250" s="297"/>
      <c r="AX250" s="297"/>
      <c r="AY250" s="297"/>
      <c r="AZ250" s="297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45"/>
      <c r="BY250" s="42"/>
      <c r="BZ250" s="42"/>
      <c r="CA250" s="297"/>
      <c r="CB250" s="42"/>
      <c r="CC250" s="42"/>
      <c r="CD250" s="42"/>
      <c r="CE250" s="42"/>
      <c r="CF250" s="42"/>
      <c r="CG250" s="42"/>
      <c r="CH250" s="42"/>
      <c r="CI250" s="42"/>
      <c r="CJ250" s="42"/>
      <c r="CK250" s="418">
        <f t="shared" si="386"/>
        <v>2728635954.0171294</v>
      </c>
      <c r="CL250" s="42">
        <f t="shared" si="387"/>
        <v>2566056000</v>
      </c>
      <c r="CM250" s="42">
        <f t="shared" si="387"/>
        <v>2724325000</v>
      </c>
      <c r="CN250" s="43">
        <f t="shared" si="373"/>
        <v>38490840</v>
      </c>
      <c r="CO250" s="43">
        <f t="shared" si="374"/>
        <v>27243250</v>
      </c>
      <c r="CP250" s="43">
        <f t="shared" si="375"/>
        <v>60520175</v>
      </c>
      <c r="CQ250" s="43">
        <f t="shared" si="376"/>
        <v>53544104.166666664</v>
      </c>
      <c r="CR250" s="420">
        <f t="shared" si="377"/>
        <v>2892356000</v>
      </c>
    </row>
    <row r="251" spans="1:96">
      <c r="A251" s="3">
        <f t="shared" si="378"/>
        <v>212</v>
      </c>
      <c r="B251" s="249">
        <v>3</v>
      </c>
      <c r="C251" s="522"/>
      <c r="D251" s="250" t="s">
        <v>184</v>
      </c>
      <c r="E251" s="251" t="s">
        <v>32</v>
      </c>
      <c r="F251" s="252"/>
      <c r="G251" s="40" t="s">
        <v>56</v>
      </c>
      <c r="H251" s="253">
        <f t="shared" si="353"/>
        <v>85</v>
      </c>
      <c r="I251" s="253">
        <f t="shared" si="354"/>
        <v>74</v>
      </c>
      <c r="J251" s="254">
        <f t="shared" si="355"/>
        <v>27506142.120000001</v>
      </c>
      <c r="K251" s="254">
        <f t="shared" si="356"/>
        <v>1</v>
      </c>
      <c r="L251" s="255">
        <f t="shared" si="357"/>
        <v>1.06</v>
      </c>
      <c r="M251" s="256">
        <f t="shared" si="389"/>
        <v>1.02</v>
      </c>
      <c r="N251" s="257">
        <f t="shared" si="358"/>
        <v>24851779.771825496</v>
      </c>
      <c r="O251" s="257">
        <f t="shared" si="359"/>
        <v>28011926.525916401</v>
      </c>
      <c r="P251" s="257">
        <f t="shared" si="360"/>
        <v>29739640.860144004</v>
      </c>
      <c r="Q251" s="257">
        <f t="shared" si="361"/>
        <v>31573916.83403369</v>
      </c>
      <c r="R251" s="257">
        <f t="shared" si="379"/>
        <v>35468737.038663335</v>
      </c>
      <c r="S251" s="258">
        <f t="shared" si="362"/>
        <v>29739640.860144004</v>
      </c>
      <c r="T251" s="257">
        <f t="shared" si="362"/>
        <v>31573916.83403369</v>
      </c>
      <c r="U251" s="257">
        <f t="shared" si="363"/>
        <v>33521326.93634852</v>
      </c>
      <c r="V251" s="257">
        <f t="shared" si="380"/>
        <v>39851413.463910654</v>
      </c>
      <c r="W251" s="257"/>
      <c r="X251" s="257">
        <f t="shared" si="364"/>
        <v>1839031703.1150868</v>
      </c>
      <c r="Y251" s="257">
        <f t="shared" si="365"/>
        <v>2072882562.9178138</v>
      </c>
      <c r="Z251" s="257">
        <f t="shared" si="366"/>
        <v>2200733423.6506562</v>
      </c>
      <c r="AA251" s="258">
        <f t="shared" si="381"/>
        <v>2336469845.718493</v>
      </c>
      <c r="AB251" s="258">
        <f t="shared" si="382"/>
        <v>2624686540.8610868</v>
      </c>
      <c r="AC251" s="258">
        <f t="shared" si="367"/>
        <v>2200733423.6506562</v>
      </c>
      <c r="AD251" s="257">
        <f t="shared" si="368"/>
        <v>2336469845.718493</v>
      </c>
      <c r="AE251" s="257">
        <f t="shared" si="383"/>
        <v>2480578193.2897906</v>
      </c>
      <c r="AF251" s="257">
        <f t="shared" si="384"/>
        <v>2949004596.3293886</v>
      </c>
      <c r="AG251" s="257"/>
      <c r="AH251" s="32" t="str">
        <f t="shared" si="369"/>
        <v>BERTAHAP</v>
      </c>
      <c r="AI251" s="259">
        <f t="shared" si="370"/>
        <v>0</v>
      </c>
      <c r="AJ251" s="260">
        <v>2</v>
      </c>
      <c r="AK251" s="261"/>
      <c r="AL251" s="257" t="e">
        <f>IF(AK251&gt;#REF!,"LB","KR")</f>
        <v>#REF!</v>
      </c>
      <c r="AM251" s="51">
        <f t="shared" si="371"/>
        <v>2022935000</v>
      </c>
      <c r="AN251" s="51">
        <f t="shared" si="371"/>
        <v>2280171000</v>
      </c>
      <c r="AO251" s="51">
        <f t="shared" si="371"/>
        <v>2420807000</v>
      </c>
      <c r="AP251" s="418">
        <f t="shared" si="371"/>
        <v>2570117000</v>
      </c>
      <c r="AQ251" s="418">
        <f t="shared" si="372"/>
        <v>2420807000</v>
      </c>
      <c r="AR251" s="51">
        <f t="shared" si="372"/>
        <v>2570117000</v>
      </c>
      <c r="AS251" s="51">
        <f t="shared" si="372"/>
        <v>2728637000</v>
      </c>
      <c r="AT251" s="42"/>
      <c r="AU251" s="42"/>
      <c r="AV251" s="297">
        <f t="shared" si="385"/>
        <v>-1273534.3801559955</v>
      </c>
      <c r="AW251" s="297"/>
      <c r="AX251" s="297"/>
      <c r="AY251" s="297"/>
      <c r="AZ251" s="297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45"/>
      <c r="BY251" s="42"/>
      <c r="BZ251" s="42"/>
      <c r="CA251" s="297"/>
      <c r="CB251" s="42"/>
      <c r="CC251" s="42"/>
      <c r="CD251" s="42"/>
      <c r="CE251" s="42"/>
      <c r="CF251" s="42"/>
      <c r="CG251" s="42"/>
      <c r="CH251" s="42"/>
      <c r="CI251" s="42"/>
      <c r="CJ251" s="42"/>
      <c r="CK251" s="418">
        <f t="shared" si="386"/>
        <v>2728635954.0171294</v>
      </c>
      <c r="CL251" s="42">
        <f t="shared" si="387"/>
        <v>2566056000</v>
      </c>
      <c r="CM251" s="42">
        <f t="shared" si="387"/>
        <v>2724325000</v>
      </c>
      <c r="CN251" s="43">
        <f t="shared" si="373"/>
        <v>38490840</v>
      </c>
      <c r="CO251" s="43">
        <f t="shared" si="374"/>
        <v>27243250</v>
      </c>
      <c r="CP251" s="43">
        <f t="shared" si="375"/>
        <v>60520175</v>
      </c>
      <c r="CQ251" s="43">
        <f t="shared" si="376"/>
        <v>53544104.166666664</v>
      </c>
      <c r="CR251" s="420">
        <f t="shared" si="377"/>
        <v>2892356000</v>
      </c>
    </row>
    <row r="252" spans="1:96">
      <c r="A252" s="3">
        <f t="shared" si="378"/>
        <v>213</v>
      </c>
      <c r="B252" s="249">
        <v>4</v>
      </c>
      <c r="C252" s="522"/>
      <c r="D252" s="250" t="s">
        <v>184</v>
      </c>
      <c r="E252" s="251" t="s">
        <v>38</v>
      </c>
      <c r="F252" s="252"/>
      <c r="G252" s="40" t="s">
        <v>58</v>
      </c>
      <c r="H252" s="253">
        <f t="shared" si="353"/>
        <v>101</v>
      </c>
      <c r="I252" s="253">
        <f t="shared" si="354"/>
        <v>90</v>
      </c>
      <c r="J252" s="254">
        <f t="shared" si="355"/>
        <v>27506142.120000001</v>
      </c>
      <c r="K252" s="254">
        <f t="shared" si="356"/>
        <v>1</v>
      </c>
      <c r="L252" s="255">
        <f t="shared" si="357"/>
        <v>1.06</v>
      </c>
      <c r="M252" s="256">
        <f t="shared" si="389"/>
        <v>1.02</v>
      </c>
      <c r="N252" s="257">
        <f t="shared" si="358"/>
        <v>24851779.771825496</v>
      </c>
      <c r="O252" s="257">
        <f t="shared" si="359"/>
        <v>28011926.525916401</v>
      </c>
      <c r="P252" s="257">
        <f t="shared" si="360"/>
        <v>29739640.860144004</v>
      </c>
      <c r="Q252" s="257">
        <f t="shared" si="361"/>
        <v>31573916.83403369</v>
      </c>
      <c r="R252" s="257">
        <f t="shared" si="379"/>
        <v>35468737.038663335</v>
      </c>
      <c r="S252" s="258">
        <f t="shared" si="362"/>
        <v>29739640.860144004</v>
      </c>
      <c r="T252" s="257">
        <f t="shared" si="362"/>
        <v>31573916.83403369</v>
      </c>
      <c r="U252" s="257">
        <f t="shared" si="363"/>
        <v>33521326.93634852</v>
      </c>
      <c r="V252" s="257">
        <f t="shared" si="380"/>
        <v>39851413.463910654</v>
      </c>
      <c r="W252" s="257"/>
      <c r="X252" s="257">
        <f t="shared" si="364"/>
        <v>2236660179.4642944</v>
      </c>
      <c r="Y252" s="257">
        <f t="shared" si="365"/>
        <v>2521073387.3324761</v>
      </c>
      <c r="Z252" s="257">
        <f t="shared" si="366"/>
        <v>2676567677.4129605</v>
      </c>
      <c r="AA252" s="258">
        <f t="shared" si="381"/>
        <v>2841652515.0630322</v>
      </c>
      <c r="AB252" s="258">
        <f t="shared" si="382"/>
        <v>3192186333.4797001</v>
      </c>
      <c r="AC252" s="258">
        <f t="shared" si="367"/>
        <v>2676567677.4129605</v>
      </c>
      <c r="AD252" s="257">
        <f t="shared" si="368"/>
        <v>2841652515.0630322</v>
      </c>
      <c r="AE252" s="257">
        <f t="shared" si="383"/>
        <v>3016919424.2713666</v>
      </c>
      <c r="AF252" s="257">
        <f t="shared" si="384"/>
        <v>3586627211.7519588</v>
      </c>
      <c r="AG252" s="257"/>
      <c r="AH252" s="32" t="str">
        <f t="shared" si="369"/>
        <v>BERTAHAP</v>
      </c>
      <c r="AI252" s="259">
        <f t="shared" si="370"/>
        <v>0</v>
      </c>
      <c r="AJ252" s="260">
        <v>2</v>
      </c>
      <c r="AK252" s="261"/>
      <c r="AL252" s="257" t="e">
        <f>IF(AK252&gt;#REF!,"LB","KR")</f>
        <v>#REF!</v>
      </c>
      <c r="AM252" s="51">
        <f t="shared" si="371"/>
        <v>2460327000</v>
      </c>
      <c r="AN252" s="51">
        <f t="shared" si="371"/>
        <v>2773181000</v>
      </c>
      <c r="AO252" s="51">
        <f t="shared" si="371"/>
        <v>2944225000</v>
      </c>
      <c r="AP252" s="418">
        <f t="shared" si="371"/>
        <v>3125818000</v>
      </c>
      <c r="AQ252" s="418">
        <f t="shared" si="372"/>
        <v>2944225000</v>
      </c>
      <c r="AR252" s="51">
        <f t="shared" si="372"/>
        <v>3125818000</v>
      </c>
      <c r="AS252" s="51">
        <f t="shared" si="372"/>
        <v>3318612000</v>
      </c>
      <c r="AT252" s="42"/>
      <c r="AU252" s="42"/>
      <c r="AV252" s="297">
        <f t="shared" si="385"/>
        <v>-1273534.3801559955</v>
      </c>
      <c r="AW252" s="297"/>
      <c r="AX252" s="297"/>
      <c r="AY252" s="297"/>
      <c r="AZ252" s="297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45"/>
      <c r="BY252" s="42"/>
      <c r="BZ252" s="42"/>
      <c r="CA252" s="297"/>
      <c r="CB252" s="42"/>
      <c r="CC252" s="42"/>
      <c r="CD252" s="42"/>
      <c r="CE252" s="42"/>
      <c r="CF252" s="42"/>
      <c r="CG252" s="42"/>
      <c r="CH252" s="42"/>
      <c r="CI252" s="42"/>
      <c r="CJ252" s="42"/>
      <c r="CK252" s="418">
        <f t="shared" si="386"/>
        <v>3318611324.1202307</v>
      </c>
      <c r="CL252" s="42">
        <f t="shared" si="387"/>
        <v>3120879000</v>
      </c>
      <c r="CM252" s="42">
        <f t="shared" si="387"/>
        <v>3313368000</v>
      </c>
      <c r="CN252" s="43">
        <f t="shared" si="373"/>
        <v>46813185</v>
      </c>
      <c r="CO252" s="43">
        <f t="shared" si="374"/>
        <v>33133680</v>
      </c>
      <c r="CP252" s="43">
        <f t="shared" si="375"/>
        <v>73605625</v>
      </c>
      <c r="CQ252" s="43">
        <f t="shared" si="376"/>
        <v>65121208.333333336</v>
      </c>
      <c r="CR252" s="420">
        <f t="shared" si="377"/>
        <v>3517730000</v>
      </c>
    </row>
    <row r="253" spans="1:96">
      <c r="A253" s="3">
        <f t="shared" si="378"/>
        <v>214</v>
      </c>
      <c r="B253" s="249">
        <v>5</v>
      </c>
      <c r="C253" s="522"/>
      <c r="D253" s="250" t="s">
        <v>184</v>
      </c>
      <c r="E253" s="251" t="s">
        <v>44</v>
      </c>
      <c r="F253" s="252"/>
      <c r="G253" s="40" t="s">
        <v>60</v>
      </c>
      <c r="H253" s="253">
        <f t="shared" si="353"/>
        <v>101</v>
      </c>
      <c r="I253" s="253">
        <f t="shared" si="354"/>
        <v>90</v>
      </c>
      <c r="J253" s="254">
        <f t="shared" si="355"/>
        <v>27506142.120000001</v>
      </c>
      <c r="K253" s="254">
        <f t="shared" si="356"/>
        <v>1</v>
      </c>
      <c r="L253" s="255">
        <f t="shared" si="357"/>
        <v>1.06</v>
      </c>
      <c r="M253" s="256">
        <f t="shared" si="389"/>
        <v>1.02</v>
      </c>
      <c r="N253" s="257">
        <f t="shared" si="358"/>
        <v>24851779.771825496</v>
      </c>
      <c r="O253" s="257">
        <f t="shared" si="359"/>
        <v>28011926.525916401</v>
      </c>
      <c r="P253" s="257">
        <f t="shared" si="360"/>
        <v>29739640.860144004</v>
      </c>
      <c r="Q253" s="257">
        <f t="shared" si="361"/>
        <v>31573916.83403369</v>
      </c>
      <c r="R253" s="257">
        <f t="shared" si="379"/>
        <v>35468737.038663335</v>
      </c>
      <c r="S253" s="258">
        <f t="shared" si="362"/>
        <v>29739640.860144004</v>
      </c>
      <c r="T253" s="257">
        <f t="shared" si="362"/>
        <v>31573916.83403369</v>
      </c>
      <c r="U253" s="257">
        <f t="shared" si="363"/>
        <v>33521326.93634852</v>
      </c>
      <c r="V253" s="257">
        <f t="shared" si="380"/>
        <v>39851413.463910654</v>
      </c>
      <c r="W253" s="257"/>
      <c r="X253" s="257">
        <f t="shared" si="364"/>
        <v>2236660179.4642944</v>
      </c>
      <c r="Y253" s="257">
        <f t="shared" si="365"/>
        <v>2521073387.3324761</v>
      </c>
      <c r="Z253" s="257">
        <f t="shared" si="366"/>
        <v>2676567677.4129605</v>
      </c>
      <c r="AA253" s="258">
        <f t="shared" si="381"/>
        <v>2841652515.0630322</v>
      </c>
      <c r="AB253" s="258">
        <f t="shared" si="382"/>
        <v>3192186333.4797001</v>
      </c>
      <c r="AC253" s="258">
        <f t="shared" si="367"/>
        <v>2676567677.4129605</v>
      </c>
      <c r="AD253" s="257">
        <f t="shared" si="368"/>
        <v>2841652515.0630322</v>
      </c>
      <c r="AE253" s="257">
        <f t="shared" si="383"/>
        <v>3016919424.2713666</v>
      </c>
      <c r="AF253" s="257">
        <f t="shared" si="384"/>
        <v>3586627211.7519588</v>
      </c>
      <c r="AG253" s="257"/>
      <c r="AH253" s="32" t="str">
        <f t="shared" si="369"/>
        <v>BERTAHAP</v>
      </c>
      <c r="AI253" s="259">
        <f t="shared" si="370"/>
        <v>0</v>
      </c>
      <c r="AJ253" s="260">
        <v>2</v>
      </c>
      <c r="AK253" s="261"/>
      <c r="AL253" s="257" t="e">
        <f>IF(AK253&gt;#REF!,"LB","KR")</f>
        <v>#REF!</v>
      </c>
      <c r="AM253" s="51">
        <f t="shared" si="371"/>
        <v>2460327000</v>
      </c>
      <c r="AN253" s="51">
        <f t="shared" si="371"/>
        <v>2773181000</v>
      </c>
      <c r="AO253" s="51">
        <f t="shared" si="371"/>
        <v>2944225000</v>
      </c>
      <c r="AP253" s="418">
        <f t="shared" si="371"/>
        <v>3125818000</v>
      </c>
      <c r="AQ253" s="418">
        <f t="shared" si="372"/>
        <v>2944225000</v>
      </c>
      <c r="AR253" s="51">
        <f t="shared" si="372"/>
        <v>3125818000</v>
      </c>
      <c r="AS253" s="51">
        <f t="shared" si="372"/>
        <v>3318612000</v>
      </c>
      <c r="AT253" s="42"/>
      <c r="AU253" s="42"/>
      <c r="AV253" s="297">
        <f t="shared" si="385"/>
        <v>-1273534.3801559955</v>
      </c>
      <c r="AW253" s="297"/>
      <c r="AX253" s="297"/>
      <c r="AY253" s="297"/>
      <c r="AZ253" s="297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45"/>
      <c r="BY253" s="42"/>
      <c r="BZ253" s="42"/>
      <c r="CA253" s="297"/>
      <c r="CB253" s="42"/>
      <c r="CC253" s="42"/>
      <c r="CD253" s="42"/>
      <c r="CE253" s="42"/>
      <c r="CF253" s="42"/>
      <c r="CG253" s="42"/>
      <c r="CH253" s="42"/>
      <c r="CI253" s="42"/>
      <c r="CJ253" s="42"/>
      <c r="CK253" s="418">
        <f t="shared" si="386"/>
        <v>3318611324.1202307</v>
      </c>
      <c r="CL253" s="42">
        <f t="shared" si="387"/>
        <v>3120879000</v>
      </c>
      <c r="CM253" s="42">
        <f t="shared" si="387"/>
        <v>3313368000</v>
      </c>
      <c r="CN253" s="43">
        <f t="shared" si="373"/>
        <v>46813185</v>
      </c>
      <c r="CO253" s="43">
        <f t="shared" si="374"/>
        <v>33133680</v>
      </c>
      <c r="CP253" s="43">
        <f t="shared" si="375"/>
        <v>73605625</v>
      </c>
      <c r="CQ253" s="43">
        <f t="shared" si="376"/>
        <v>65121208.333333336</v>
      </c>
      <c r="CR253" s="420">
        <f t="shared" si="377"/>
        <v>3517730000</v>
      </c>
    </row>
    <row r="254" spans="1:96">
      <c r="A254" s="3">
        <f t="shared" si="378"/>
        <v>215</v>
      </c>
      <c r="B254" s="249">
        <v>6</v>
      </c>
      <c r="C254" s="522"/>
      <c r="D254" s="250" t="s">
        <v>184</v>
      </c>
      <c r="E254" s="285">
        <v>11</v>
      </c>
      <c r="F254" s="252"/>
      <c r="G254" s="40" t="s">
        <v>62</v>
      </c>
      <c r="H254" s="253">
        <f t="shared" si="353"/>
        <v>101</v>
      </c>
      <c r="I254" s="253">
        <f t="shared" si="354"/>
        <v>90</v>
      </c>
      <c r="J254" s="254">
        <f t="shared" si="355"/>
        <v>27506142.120000001</v>
      </c>
      <c r="K254" s="254">
        <f t="shared" si="356"/>
        <v>1</v>
      </c>
      <c r="L254" s="255">
        <f t="shared" si="357"/>
        <v>1.06</v>
      </c>
      <c r="M254" s="256">
        <f t="shared" si="389"/>
        <v>1.02</v>
      </c>
      <c r="N254" s="257">
        <f t="shared" si="358"/>
        <v>24851779.771825496</v>
      </c>
      <c r="O254" s="257">
        <f t="shared" si="359"/>
        <v>28011926.525916401</v>
      </c>
      <c r="P254" s="257">
        <f t="shared" si="360"/>
        <v>29739640.860144004</v>
      </c>
      <c r="Q254" s="257">
        <f t="shared" si="361"/>
        <v>31573916.83403369</v>
      </c>
      <c r="R254" s="257">
        <f t="shared" si="379"/>
        <v>35468737.038663335</v>
      </c>
      <c r="S254" s="258">
        <f t="shared" si="362"/>
        <v>29739640.860144004</v>
      </c>
      <c r="T254" s="257">
        <f t="shared" si="362"/>
        <v>31573916.83403369</v>
      </c>
      <c r="U254" s="257">
        <f t="shared" si="363"/>
        <v>33521326.93634852</v>
      </c>
      <c r="V254" s="257">
        <f t="shared" si="380"/>
        <v>39851413.463910654</v>
      </c>
      <c r="W254" s="257"/>
      <c r="X254" s="257">
        <f t="shared" si="364"/>
        <v>2236660179.4642944</v>
      </c>
      <c r="Y254" s="257">
        <f t="shared" si="365"/>
        <v>2521073387.3324761</v>
      </c>
      <c r="Z254" s="257">
        <f t="shared" si="366"/>
        <v>2676567677.4129605</v>
      </c>
      <c r="AA254" s="258">
        <f t="shared" si="381"/>
        <v>2841652515.0630322</v>
      </c>
      <c r="AB254" s="258">
        <f t="shared" si="382"/>
        <v>3192186333.4797001</v>
      </c>
      <c r="AC254" s="258">
        <f t="shared" si="367"/>
        <v>2676567677.4129605</v>
      </c>
      <c r="AD254" s="257">
        <f t="shared" si="368"/>
        <v>2841652515.0630322</v>
      </c>
      <c r="AE254" s="257">
        <f t="shared" si="383"/>
        <v>3016919424.2713666</v>
      </c>
      <c r="AF254" s="257">
        <f t="shared" si="384"/>
        <v>3586627211.7519588</v>
      </c>
      <c r="AG254" s="257"/>
      <c r="AH254" s="32" t="str">
        <f t="shared" si="369"/>
        <v>BERTAHAP</v>
      </c>
      <c r="AI254" s="259">
        <f t="shared" si="370"/>
        <v>0</v>
      </c>
      <c r="AJ254" s="260">
        <v>2</v>
      </c>
      <c r="AK254" s="261"/>
      <c r="AL254" s="257" t="e">
        <f>IF(AK254&gt;#REF!,"LB","KR")</f>
        <v>#REF!</v>
      </c>
      <c r="AM254" s="51">
        <f t="shared" si="371"/>
        <v>2460327000</v>
      </c>
      <c r="AN254" s="51">
        <f t="shared" si="371"/>
        <v>2773181000</v>
      </c>
      <c r="AO254" s="51">
        <f t="shared" si="371"/>
        <v>2944225000</v>
      </c>
      <c r="AP254" s="418">
        <f t="shared" si="371"/>
        <v>3125818000</v>
      </c>
      <c r="AQ254" s="418">
        <f t="shared" si="372"/>
        <v>2944225000</v>
      </c>
      <c r="AR254" s="51">
        <f t="shared" si="372"/>
        <v>3125818000</v>
      </c>
      <c r="AS254" s="51">
        <f t="shared" si="372"/>
        <v>3318612000</v>
      </c>
      <c r="AT254" s="42"/>
      <c r="AU254" s="42"/>
      <c r="AV254" s="297">
        <f t="shared" si="385"/>
        <v>-1273534.3801559955</v>
      </c>
      <c r="AW254" s="297"/>
      <c r="AX254" s="297"/>
      <c r="AY254" s="297"/>
      <c r="AZ254" s="297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45"/>
      <c r="BY254" s="42"/>
      <c r="BZ254" s="42"/>
      <c r="CA254" s="297"/>
      <c r="CB254" s="42"/>
      <c r="CC254" s="42"/>
      <c r="CD254" s="42"/>
      <c r="CE254" s="42"/>
      <c r="CF254" s="42"/>
      <c r="CG254" s="42"/>
      <c r="CH254" s="42"/>
      <c r="CI254" s="42"/>
      <c r="CJ254" s="42"/>
      <c r="CK254" s="418">
        <f t="shared" si="386"/>
        <v>3318611324.1202307</v>
      </c>
      <c r="CL254" s="42">
        <f t="shared" si="387"/>
        <v>3120879000</v>
      </c>
      <c r="CM254" s="42">
        <f t="shared" si="387"/>
        <v>3313368000</v>
      </c>
      <c r="CN254" s="43">
        <f t="shared" si="373"/>
        <v>46813185</v>
      </c>
      <c r="CO254" s="43">
        <f t="shared" si="374"/>
        <v>33133680</v>
      </c>
      <c r="CP254" s="43">
        <f t="shared" si="375"/>
        <v>73605625</v>
      </c>
      <c r="CQ254" s="43">
        <f t="shared" si="376"/>
        <v>65121208.333333336</v>
      </c>
      <c r="CR254" s="420">
        <f t="shared" si="377"/>
        <v>3517730000</v>
      </c>
    </row>
    <row r="255" spans="1:96">
      <c r="A255" s="3">
        <f t="shared" si="378"/>
        <v>216</v>
      </c>
      <c r="B255" s="249">
        <v>7</v>
      </c>
      <c r="C255" s="522"/>
      <c r="D255" s="250" t="s">
        <v>184</v>
      </c>
      <c r="E255" s="285">
        <v>15</v>
      </c>
      <c r="F255" s="252"/>
      <c r="G255" s="40" t="s">
        <v>64</v>
      </c>
      <c r="H255" s="253">
        <f t="shared" si="353"/>
        <v>101</v>
      </c>
      <c r="I255" s="253">
        <f t="shared" si="354"/>
        <v>90</v>
      </c>
      <c r="J255" s="254">
        <f t="shared" si="355"/>
        <v>27506142.120000001</v>
      </c>
      <c r="K255" s="254">
        <f t="shared" si="356"/>
        <v>1</v>
      </c>
      <c r="L255" s="255">
        <f t="shared" si="357"/>
        <v>1.06</v>
      </c>
      <c r="M255" s="256">
        <f t="shared" si="389"/>
        <v>1.02</v>
      </c>
      <c r="N255" s="257">
        <f t="shared" si="358"/>
        <v>24851779.771825496</v>
      </c>
      <c r="O255" s="257">
        <f t="shared" si="359"/>
        <v>28011926.525916401</v>
      </c>
      <c r="P255" s="257">
        <f t="shared" si="360"/>
        <v>29739640.860144004</v>
      </c>
      <c r="Q255" s="257">
        <f t="shared" si="361"/>
        <v>31573916.83403369</v>
      </c>
      <c r="R255" s="257">
        <f t="shared" si="379"/>
        <v>35468737.038663335</v>
      </c>
      <c r="S255" s="258">
        <f t="shared" si="362"/>
        <v>29739640.860144004</v>
      </c>
      <c r="T255" s="257">
        <f t="shared" si="362"/>
        <v>31573916.83403369</v>
      </c>
      <c r="U255" s="257">
        <f t="shared" si="363"/>
        <v>33521326.93634852</v>
      </c>
      <c r="V255" s="257">
        <f t="shared" si="380"/>
        <v>39851413.463910654</v>
      </c>
      <c r="W255" s="257"/>
      <c r="X255" s="257">
        <f t="shared" si="364"/>
        <v>2236660179.4642944</v>
      </c>
      <c r="Y255" s="257">
        <f t="shared" si="365"/>
        <v>2521073387.3324761</v>
      </c>
      <c r="Z255" s="257">
        <f t="shared" si="366"/>
        <v>2676567677.4129605</v>
      </c>
      <c r="AA255" s="258">
        <f t="shared" si="381"/>
        <v>2841652515.0630322</v>
      </c>
      <c r="AB255" s="258">
        <f t="shared" si="382"/>
        <v>3192186333.4797001</v>
      </c>
      <c r="AC255" s="258">
        <f t="shared" si="367"/>
        <v>2676567677.4129605</v>
      </c>
      <c r="AD255" s="257">
        <f t="shared" si="368"/>
        <v>2841652515.0630322</v>
      </c>
      <c r="AE255" s="257">
        <f t="shared" si="383"/>
        <v>3016919424.2713666</v>
      </c>
      <c r="AF255" s="257">
        <f t="shared" si="384"/>
        <v>3586627211.7519588</v>
      </c>
      <c r="AG255" s="257"/>
      <c r="AH255" s="32" t="str">
        <f t="shared" si="369"/>
        <v>BERTAHAP</v>
      </c>
      <c r="AI255" s="259">
        <f t="shared" si="370"/>
        <v>0</v>
      </c>
      <c r="AJ255" s="260">
        <v>2</v>
      </c>
      <c r="AK255" s="261"/>
      <c r="AL255" s="257" t="e">
        <f>IF(AK255&gt;#REF!,"LB","KR")</f>
        <v>#REF!</v>
      </c>
      <c r="AM255" s="51">
        <f t="shared" si="371"/>
        <v>2460327000</v>
      </c>
      <c r="AN255" s="51">
        <f t="shared" si="371"/>
        <v>2773181000</v>
      </c>
      <c r="AO255" s="51">
        <f t="shared" si="371"/>
        <v>2944225000</v>
      </c>
      <c r="AP255" s="418">
        <f t="shared" si="371"/>
        <v>3125818000</v>
      </c>
      <c r="AQ255" s="418">
        <f t="shared" si="372"/>
        <v>2944225000</v>
      </c>
      <c r="AR255" s="51">
        <f t="shared" si="372"/>
        <v>3125818000</v>
      </c>
      <c r="AS255" s="51">
        <f t="shared" si="372"/>
        <v>3318612000</v>
      </c>
      <c r="AT255" s="42"/>
      <c r="AU255" s="42"/>
      <c r="AV255" s="297">
        <f t="shared" si="385"/>
        <v>-1273534.3801559955</v>
      </c>
      <c r="AW255" s="297"/>
      <c r="AX255" s="297"/>
      <c r="AY255" s="297"/>
      <c r="AZ255" s="297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45"/>
      <c r="BY255" s="42"/>
      <c r="BZ255" s="42"/>
      <c r="CA255" s="297"/>
      <c r="CB255" s="42"/>
      <c r="CC255" s="42"/>
      <c r="CD255" s="42"/>
      <c r="CE255" s="42"/>
      <c r="CF255" s="42"/>
      <c r="CG255" s="42"/>
      <c r="CH255" s="42"/>
      <c r="CI255" s="42"/>
      <c r="CJ255" s="42"/>
      <c r="CK255" s="418">
        <f t="shared" si="386"/>
        <v>3318611324.1202307</v>
      </c>
      <c r="CL255" s="42">
        <f t="shared" si="387"/>
        <v>3120879000</v>
      </c>
      <c r="CM255" s="42">
        <f t="shared" si="387"/>
        <v>3313368000</v>
      </c>
      <c r="CN255" s="43">
        <f t="shared" si="373"/>
        <v>46813185</v>
      </c>
      <c r="CO255" s="43">
        <f t="shared" si="374"/>
        <v>33133680</v>
      </c>
      <c r="CP255" s="43">
        <f t="shared" si="375"/>
        <v>73605625</v>
      </c>
      <c r="CQ255" s="43">
        <f t="shared" si="376"/>
        <v>65121208.333333336</v>
      </c>
      <c r="CR255" s="420">
        <f t="shared" si="377"/>
        <v>3517730000</v>
      </c>
    </row>
    <row r="256" spans="1:96">
      <c r="A256" s="3">
        <f t="shared" si="378"/>
        <v>217</v>
      </c>
      <c r="B256" s="249">
        <v>8</v>
      </c>
      <c r="C256" s="522"/>
      <c r="D256" s="250" t="s">
        <v>184</v>
      </c>
      <c r="E256" s="285">
        <v>17</v>
      </c>
      <c r="F256" s="252"/>
      <c r="G256" s="40" t="s">
        <v>67</v>
      </c>
      <c r="H256" s="253">
        <f t="shared" si="353"/>
        <v>85</v>
      </c>
      <c r="I256" s="253">
        <f t="shared" si="354"/>
        <v>74</v>
      </c>
      <c r="J256" s="254">
        <f t="shared" si="355"/>
        <v>27506142.120000001</v>
      </c>
      <c r="K256" s="254">
        <f t="shared" si="356"/>
        <v>1</v>
      </c>
      <c r="L256" s="255">
        <f t="shared" si="357"/>
        <v>1.06</v>
      </c>
      <c r="M256" s="256">
        <f t="shared" si="389"/>
        <v>1.02</v>
      </c>
      <c r="N256" s="257">
        <f t="shared" si="358"/>
        <v>24851779.771825496</v>
      </c>
      <c r="O256" s="257">
        <f t="shared" si="359"/>
        <v>28011926.525916401</v>
      </c>
      <c r="P256" s="257">
        <f t="shared" si="360"/>
        <v>29739640.860144004</v>
      </c>
      <c r="Q256" s="257">
        <f t="shared" si="361"/>
        <v>31573916.83403369</v>
      </c>
      <c r="R256" s="257">
        <f t="shared" si="379"/>
        <v>35468737.038663335</v>
      </c>
      <c r="S256" s="258">
        <f t="shared" si="362"/>
        <v>29739640.860144004</v>
      </c>
      <c r="T256" s="257">
        <f t="shared" si="362"/>
        <v>31573916.83403369</v>
      </c>
      <c r="U256" s="257">
        <f t="shared" si="363"/>
        <v>33521326.93634852</v>
      </c>
      <c r="V256" s="257">
        <f t="shared" si="380"/>
        <v>39851413.463910654</v>
      </c>
      <c r="W256" s="257"/>
      <c r="X256" s="257">
        <f t="shared" si="364"/>
        <v>1839031703.1150868</v>
      </c>
      <c r="Y256" s="257">
        <f t="shared" si="365"/>
        <v>2072882562.9178138</v>
      </c>
      <c r="Z256" s="257">
        <f t="shared" si="366"/>
        <v>2200733423.6506562</v>
      </c>
      <c r="AA256" s="258">
        <f t="shared" si="381"/>
        <v>2336469845.718493</v>
      </c>
      <c r="AB256" s="258">
        <f t="shared" si="382"/>
        <v>2624686540.8610868</v>
      </c>
      <c r="AC256" s="258">
        <f t="shared" si="367"/>
        <v>2200733423.6506562</v>
      </c>
      <c r="AD256" s="257">
        <f t="shared" si="368"/>
        <v>2336469845.718493</v>
      </c>
      <c r="AE256" s="257">
        <f t="shared" si="383"/>
        <v>2480578193.2897906</v>
      </c>
      <c r="AF256" s="257">
        <f t="shared" si="384"/>
        <v>2949004596.3293886</v>
      </c>
      <c r="AG256" s="257"/>
      <c r="AH256" s="32" t="str">
        <f t="shared" si="369"/>
        <v>BERTAHAP</v>
      </c>
      <c r="AI256" s="259">
        <f t="shared" si="370"/>
        <v>0</v>
      </c>
      <c r="AJ256" s="260">
        <v>2</v>
      </c>
      <c r="AK256" s="261"/>
      <c r="AL256" s="257" t="e">
        <f>IF(AK256&gt;#REF!,"LB","KR")</f>
        <v>#REF!</v>
      </c>
      <c r="AM256" s="51">
        <f t="shared" si="371"/>
        <v>2022935000</v>
      </c>
      <c r="AN256" s="51">
        <f t="shared" si="371"/>
        <v>2280171000</v>
      </c>
      <c r="AO256" s="51">
        <f t="shared" si="371"/>
        <v>2420807000</v>
      </c>
      <c r="AP256" s="418">
        <f t="shared" si="371"/>
        <v>2570117000</v>
      </c>
      <c r="AQ256" s="418">
        <f t="shared" si="372"/>
        <v>2420807000</v>
      </c>
      <c r="AR256" s="51">
        <f t="shared" si="372"/>
        <v>2570117000</v>
      </c>
      <c r="AS256" s="51">
        <f t="shared" si="372"/>
        <v>2728637000</v>
      </c>
      <c r="AT256" s="42"/>
      <c r="AU256" s="42"/>
      <c r="AV256" s="297">
        <f t="shared" si="385"/>
        <v>-1273534.3801559955</v>
      </c>
      <c r="AW256" s="297"/>
      <c r="AX256" s="297"/>
      <c r="AY256" s="297"/>
      <c r="AZ256" s="297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45"/>
      <c r="BY256" s="42"/>
      <c r="BZ256" s="42"/>
      <c r="CA256" s="297"/>
      <c r="CB256" s="42"/>
      <c r="CC256" s="42"/>
      <c r="CD256" s="42"/>
      <c r="CE256" s="42"/>
      <c r="CF256" s="42"/>
      <c r="CG256" s="42"/>
      <c r="CH256" s="42"/>
      <c r="CI256" s="42"/>
      <c r="CJ256" s="42"/>
      <c r="CK256" s="418">
        <f t="shared" si="386"/>
        <v>2728635954.0171294</v>
      </c>
      <c r="CL256" s="42">
        <f t="shared" si="387"/>
        <v>2566056000</v>
      </c>
      <c r="CM256" s="42">
        <f t="shared" si="387"/>
        <v>2724325000</v>
      </c>
      <c r="CN256" s="43">
        <f t="shared" si="373"/>
        <v>38490840</v>
      </c>
      <c r="CO256" s="43">
        <f t="shared" si="374"/>
        <v>27243250</v>
      </c>
      <c r="CP256" s="43">
        <f t="shared" si="375"/>
        <v>60520175</v>
      </c>
      <c r="CQ256" s="43">
        <f t="shared" si="376"/>
        <v>53544104.166666664</v>
      </c>
      <c r="CR256" s="420">
        <f t="shared" si="377"/>
        <v>2892356000</v>
      </c>
    </row>
    <row r="257" spans="1:98">
      <c r="A257" s="3">
        <f t="shared" si="378"/>
        <v>218</v>
      </c>
      <c r="B257" s="249">
        <v>9</v>
      </c>
      <c r="C257" s="522"/>
      <c r="D257" s="250" t="s">
        <v>184</v>
      </c>
      <c r="E257" s="285">
        <v>19</v>
      </c>
      <c r="F257" s="252"/>
      <c r="G257" s="40" t="s">
        <v>78</v>
      </c>
      <c r="H257" s="253">
        <f t="shared" si="353"/>
        <v>138</v>
      </c>
      <c r="I257" s="253">
        <f t="shared" si="354"/>
        <v>120</v>
      </c>
      <c r="J257" s="254">
        <f t="shared" si="355"/>
        <v>27506142.120000001</v>
      </c>
      <c r="K257" s="254">
        <f t="shared" si="356"/>
        <v>1</v>
      </c>
      <c r="L257" s="255">
        <f t="shared" si="357"/>
        <v>1.06</v>
      </c>
      <c r="M257" s="256">
        <f t="shared" si="389"/>
        <v>1.02</v>
      </c>
      <c r="N257" s="257">
        <f t="shared" si="358"/>
        <v>24851779.771825496</v>
      </c>
      <c r="O257" s="257">
        <f t="shared" si="359"/>
        <v>28011926.525916401</v>
      </c>
      <c r="P257" s="257">
        <f t="shared" si="360"/>
        <v>29739640.860144004</v>
      </c>
      <c r="Q257" s="257">
        <f t="shared" si="361"/>
        <v>31573916.83403369</v>
      </c>
      <c r="R257" s="257">
        <f t="shared" si="379"/>
        <v>35468737.038663335</v>
      </c>
      <c r="S257" s="258">
        <f t="shared" si="362"/>
        <v>29739640.860144004</v>
      </c>
      <c r="T257" s="257">
        <f t="shared" si="362"/>
        <v>31573916.83403369</v>
      </c>
      <c r="U257" s="257">
        <f t="shared" si="363"/>
        <v>33521326.93634852</v>
      </c>
      <c r="V257" s="257">
        <f t="shared" si="380"/>
        <v>39851413.463910654</v>
      </c>
      <c r="W257" s="257"/>
      <c r="X257" s="257">
        <f t="shared" si="364"/>
        <v>2982213572.6190596</v>
      </c>
      <c r="Y257" s="257">
        <f t="shared" si="365"/>
        <v>3361431183.1099682</v>
      </c>
      <c r="Z257" s="257">
        <f t="shared" si="366"/>
        <v>3568756903.2172804</v>
      </c>
      <c r="AA257" s="258">
        <f t="shared" si="381"/>
        <v>3788870020.084043</v>
      </c>
      <c r="AB257" s="258">
        <f t="shared" si="382"/>
        <v>4256248444.6396003</v>
      </c>
      <c r="AC257" s="258">
        <f t="shared" si="367"/>
        <v>3568756903.2172804</v>
      </c>
      <c r="AD257" s="257">
        <f t="shared" si="368"/>
        <v>3788870020.084043</v>
      </c>
      <c r="AE257" s="257">
        <f t="shared" si="383"/>
        <v>4022559232.3618226</v>
      </c>
      <c r="AF257" s="257">
        <f t="shared" si="384"/>
        <v>4782169615.6692781</v>
      </c>
      <c r="AG257" s="257"/>
      <c r="AH257" s="32" t="str">
        <f t="shared" si="369"/>
        <v>BERTAHAP</v>
      </c>
      <c r="AI257" s="259">
        <f t="shared" si="370"/>
        <v>0</v>
      </c>
      <c r="AJ257" s="260">
        <v>2</v>
      </c>
      <c r="AK257" s="261"/>
      <c r="AL257" s="257" t="e">
        <f>IF(AK257&gt;#REF!,"LB","KR")</f>
        <v>#REF!</v>
      </c>
      <c r="AM257" s="51">
        <f t="shared" si="371"/>
        <v>3280435000</v>
      </c>
      <c r="AN257" s="51">
        <f t="shared" si="371"/>
        <v>3697575000</v>
      </c>
      <c r="AO257" s="51">
        <f t="shared" si="371"/>
        <v>3925633000</v>
      </c>
      <c r="AP257" s="418">
        <f t="shared" si="371"/>
        <v>4167758000</v>
      </c>
      <c r="AQ257" s="418">
        <f t="shared" si="372"/>
        <v>3925633000</v>
      </c>
      <c r="AR257" s="51">
        <f t="shared" si="372"/>
        <v>4167758000</v>
      </c>
      <c r="AS257" s="51">
        <f t="shared" si="372"/>
        <v>4424816000</v>
      </c>
      <c r="AT257" s="42"/>
      <c r="AU257" s="42"/>
      <c r="AV257" s="297">
        <f t="shared" si="385"/>
        <v>-1273534.3801559955</v>
      </c>
      <c r="AW257" s="297"/>
      <c r="AX257" s="297"/>
      <c r="AY257" s="297"/>
      <c r="AZ257" s="297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45"/>
      <c r="BY257" s="42"/>
      <c r="BZ257" s="42"/>
      <c r="CA257" s="297"/>
      <c r="CB257" s="42"/>
      <c r="CC257" s="42"/>
      <c r="CD257" s="42"/>
      <c r="CE257" s="42"/>
      <c r="CF257" s="42"/>
      <c r="CG257" s="42"/>
      <c r="CH257" s="42"/>
      <c r="CI257" s="42"/>
      <c r="CJ257" s="42"/>
      <c r="CK257" s="418">
        <f t="shared" si="386"/>
        <v>4424815806.6121206</v>
      </c>
      <c r="CL257" s="42">
        <f t="shared" si="387"/>
        <v>4161171000</v>
      </c>
      <c r="CM257" s="42">
        <f t="shared" si="387"/>
        <v>4417824000</v>
      </c>
      <c r="CN257" s="43">
        <f t="shared" si="373"/>
        <v>62417565</v>
      </c>
      <c r="CO257" s="43">
        <f t="shared" si="374"/>
        <v>44178240</v>
      </c>
      <c r="CP257" s="43">
        <f t="shared" si="375"/>
        <v>98140825</v>
      </c>
      <c r="CQ257" s="43">
        <f t="shared" si="376"/>
        <v>86828291.666666672</v>
      </c>
      <c r="CR257" s="420">
        <f t="shared" si="377"/>
        <v>4690306000</v>
      </c>
    </row>
    <row r="258" spans="1:98">
      <c r="A258" s="3">
        <f t="shared" si="378"/>
        <v>219</v>
      </c>
      <c r="B258" s="249">
        <v>10</v>
      </c>
      <c r="C258" s="522"/>
      <c r="D258" s="250" t="s">
        <v>184</v>
      </c>
      <c r="E258" s="285">
        <v>21</v>
      </c>
      <c r="F258" s="252"/>
      <c r="G258" s="40" t="s">
        <v>84</v>
      </c>
      <c r="H258" s="253">
        <f t="shared" si="353"/>
        <v>132</v>
      </c>
      <c r="I258" s="253">
        <f t="shared" si="354"/>
        <v>112</v>
      </c>
      <c r="J258" s="254">
        <f t="shared" si="355"/>
        <v>27506142.120000001</v>
      </c>
      <c r="K258" s="254">
        <f t="shared" si="356"/>
        <v>3</v>
      </c>
      <c r="L258" s="255">
        <f t="shared" si="357"/>
        <v>1.1000000000000001</v>
      </c>
      <c r="M258" s="256">
        <f t="shared" si="389"/>
        <v>1.02</v>
      </c>
      <c r="N258" s="257">
        <f t="shared" si="358"/>
        <v>25789582.782083057</v>
      </c>
      <c r="O258" s="257">
        <f t="shared" si="359"/>
        <v>29068980.357083056</v>
      </c>
      <c r="P258" s="257">
        <f t="shared" si="360"/>
        <v>30861891.458640002</v>
      </c>
      <c r="Q258" s="257">
        <f t="shared" si="361"/>
        <v>32765385.393808544</v>
      </c>
      <c r="R258" s="257">
        <f t="shared" si="379"/>
        <v>36807179.945782706</v>
      </c>
      <c r="S258" s="258">
        <f t="shared" si="362"/>
        <v>30861891.458640002</v>
      </c>
      <c r="T258" s="257">
        <f t="shared" si="362"/>
        <v>32765385.393808544</v>
      </c>
      <c r="U258" s="257">
        <f t="shared" si="363"/>
        <v>34786282.669795632</v>
      </c>
      <c r="V258" s="257">
        <f t="shared" si="380"/>
        <v>41355240.387077093</v>
      </c>
      <c r="W258" s="257"/>
      <c r="X258" s="257">
        <f t="shared" si="364"/>
        <v>2888433271.5933022</v>
      </c>
      <c r="Y258" s="257">
        <f t="shared" si="365"/>
        <v>3255725799.9933023</v>
      </c>
      <c r="Z258" s="257">
        <f t="shared" si="366"/>
        <v>3456531843.3676801</v>
      </c>
      <c r="AA258" s="258">
        <f t="shared" si="381"/>
        <v>3669723164.1065569</v>
      </c>
      <c r="AB258" s="258">
        <f t="shared" si="382"/>
        <v>4122404153.9276628</v>
      </c>
      <c r="AC258" s="258">
        <f t="shared" si="367"/>
        <v>3456531843.3676801</v>
      </c>
      <c r="AD258" s="257">
        <f t="shared" si="368"/>
        <v>3669723164.1065569</v>
      </c>
      <c r="AE258" s="257">
        <f t="shared" si="383"/>
        <v>3896063659.0171108</v>
      </c>
      <c r="AF258" s="257">
        <f t="shared" si="384"/>
        <v>4631786923.3526344</v>
      </c>
      <c r="AG258" s="257"/>
      <c r="AH258" s="32" t="str">
        <f t="shared" si="369"/>
        <v>BERTAHAP</v>
      </c>
      <c r="AI258" s="259">
        <f t="shared" si="370"/>
        <v>0</v>
      </c>
      <c r="AJ258" s="260">
        <v>2</v>
      </c>
      <c r="AK258" s="261"/>
      <c r="AL258" s="257" t="e">
        <f>IF(AK258&gt;#REF!,"LB","KR")</f>
        <v>#REF!</v>
      </c>
      <c r="AM258" s="51">
        <f t="shared" si="371"/>
        <v>3177277000</v>
      </c>
      <c r="AN258" s="51">
        <f t="shared" si="371"/>
        <v>3581299000</v>
      </c>
      <c r="AO258" s="51">
        <f t="shared" si="371"/>
        <v>3802186000</v>
      </c>
      <c r="AP258" s="418">
        <f t="shared" si="371"/>
        <v>4036696000</v>
      </c>
      <c r="AQ258" s="418">
        <f t="shared" si="372"/>
        <v>3802186000</v>
      </c>
      <c r="AR258" s="51">
        <f t="shared" si="372"/>
        <v>4036696000</v>
      </c>
      <c r="AS258" s="51">
        <f t="shared" si="372"/>
        <v>4285671000</v>
      </c>
      <c r="AT258" s="42"/>
      <c r="AU258" s="42"/>
      <c r="AV258" s="297">
        <f t="shared" si="385"/>
        <v>-151283.781659998</v>
      </c>
      <c r="AW258" s="297"/>
      <c r="AX258" s="297"/>
      <c r="AY258" s="297"/>
      <c r="AZ258" s="297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45"/>
      <c r="BY258" s="42"/>
      <c r="BZ258" s="42"/>
      <c r="CA258" s="297"/>
      <c r="CB258" s="42"/>
      <c r="CC258" s="42"/>
      <c r="CD258" s="42"/>
      <c r="CE258" s="42"/>
      <c r="CF258" s="42"/>
      <c r="CG258" s="42"/>
      <c r="CH258" s="42"/>
      <c r="CI258" s="42"/>
      <c r="CJ258" s="42"/>
      <c r="CK258" s="418">
        <f t="shared" si="386"/>
        <v>4285670201.4099474</v>
      </c>
      <c r="CL258" s="42">
        <f t="shared" si="387"/>
        <v>4030318000</v>
      </c>
      <c r="CM258" s="42">
        <f t="shared" si="387"/>
        <v>4278898000</v>
      </c>
      <c r="CN258" s="43">
        <f t="shared" si="373"/>
        <v>60454770</v>
      </c>
      <c r="CO258" s="43">
        <f t="shared" si="374"/>
        <v>42788980</v>
      </c>
      <c r="CP258" s="43">
        <f t="shared" si="375"/>
        <v>95054650</v>
      </c>
      <c r="CQ258" s="43">
        <f t="shared" si="376"/>
        <v>84097833.333333328</v>
      </c>
      <c r="CR258" s="420">
        <f t="shared" si="377"/>
        <v>4542811000</v>
      </c>
    </row>
    <row r="259" spans="1:98">
      <c r="A259" s="3">
        <f t="shared" si="378"/>
        <v>220</v>
      </c>
      <c r="B259" s="249">
        <v>1</v>
      </c>
      <c r="C259" s="522"/>
      <c r="D259" s="250" t="s">
        <v>185</v>
      </c>
      <c r="E259" s="251" t="s">
        <v>19</v>
      </c>
      <c r="F259" s="252"/>
      <c r="G259" s="40" t="s">
        <v>72</v>
      </c>
      <c r="H259" s="253">
        <f t="shared" si="353"/>
        <v>175</v>
      </c>
      <c r="I259" s="253">
        <f t="shared" si="354"/>
        <v>156</v>
      </c>
      <c r="J259" s="254">
        <f t="shared" si="355"/>
        <v>27506142.120000001</v>
      </c>
      <c r="K259" s="254">
        <f t="shared" si="356"/>
        <v>5</v>
      </c>
      <c r="L259" s="255">
        <f t="shared" si="357"/>
        <v>1.08</v>
      </c>
      <c r="M259" s="305">
        <f t="shared" ref="M259:M266" si="390">SUMIF($AS$4:$AS$22,E259,$BQ$4:$BQ$22)</f>
        <v>1.03</v>
      </c>
      <c r="N259" s="257">
        <f t="shared" si="358"/>
        <v>25568923.250257753</v>
      </c>
      <c r="O259" s="257">
        <f t="shared" si="359"/>
        <v>28820261.808573257</v>
      </c>
      <c r="P259" s="257">
        <f t="shared" si="360"/>
        <v>30597832.494288005</v>
      </c>
      <c r="Q259" s="257">
        <f t="shared" si="361"/>
        <v>32485039.850332111</v>
      </c>
      <c r="R259" s="257">
        <f t="shared" si="379"/>
        <v>36492252.202931091</v>
      </c>
      <c r="S259" s="258">
        <f t="shared" si="362"/>
        <v>30597832.494288005</v>
      </c>
      <c r="T259" s="257">
        <f t="shared" si="362"/>
        <v>32485039.850332111</v>
      </c>
      <c r="U259" s="257">
        <f t="shared" si="363"/>
        <v>34488646.026631609</v>
      </c>
      <c r="V259" s="257">
        <f t="shared" si="380"/>
        <v>41001398.758096755</v>
      </c>
      <c r="W259" s="257"/>
      <c r="X259" s="257">
        <f t="shared" si="364"/>
        <v>3988752027.0402093</v>
      </c>
      <c r="Y259" s="257">
        <f t="shared" si="365"/>
        <v>4495960842.1374283</v>
      </c>
      <c r="Z259" s="257">
        <f t="shared" si="366"/>
        <v>4773261869.1089287</v>
      </c>
      <c r="AA259" s="258">
        <f t="shared" si="381"/>
        <v>5067666216.6518097</v>
      </c>
      <c r="AB259" s="258">
        <f t="shared" si="382"/>
        <v>5692791343.6572504</v>
      </c>
      <c r="AC259" s="258">
        <f t="shared" si="367"/>
        <v>4773261869.1089287</v>
      </c>
      <c r="AD259" s="257">
        <f t="shared" si="368"/>
        <v>5067666216.6518097</v>
      </c>
      <c r="AE259" s="257">
        <f t="shared" si="383"/>
        <v>5380228780.1545305</v>
      </c>
      <c r="AF259" s="257">
        <f t="shared" si="384"/>
        <v>6396218206.2630939</v>
      </c>
      <c r="AG259" s="257"/>
      <c r="AH259" s="32" t="str">
        <f t="shared" si="369"/>
        <v>BERTAHAP</v>
      </c>
      <c r="AI259" s="259">
        <f t="shared" si="370"/>
        <v>0</v>
      </c>
      <c r="AJ259" s="260">
        <v>2</v>
      </c>
      <c r="AK259" s="261"/>
      <c r="AL259" s="257" t="e">
        <f>IF(AK259&gt;#REF!,"LB","KR")</f>
        <v>#REF!</v>
      </c>
      <c r="AM259" s="51">
        <f t="shared" si="371"/>
        <v>4387628000</v>
      </c>
      <c r="AN259" s="51">
        <f t="shared" si="371"/>
        <v>4945557000</v>
      </c>
      <c r="AO259" s="51">
        <f t="shared" si="371"/>
        <v>5250589000</v>
      </c>
      <c r="AP259" s="418">
        <f t="shared" si="371"/>
        <v>5574433000</v>
      </c>
      <c r="AQ259" s="418">
        <f t="shared" si="372"/>
        <v>5250589000</v>
      </c>
      <c r="AR259" s="51">
        <f t="shared" si="372"/>
        <v>5574433000</v>
      </c>
      <c r="AS259" s="51">
        <f t="shared" si="372"/>
        <v>5918252000</v>
      </c>
      <c r="AT259" s="42"/>
      <c r="AU259" s="42"/>
      <c r="AV259" s="297">
        <f t="shared" si="385"/>
        <v>-415342.74601199478</v>
      </c>
      <c r="AW259" s="297"/>
      <c r="AX259" s="297"/>
      <c r="AY259" s="297"/>
      <c r="AZ259" s="297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45"/>
      <c r="BY259" s="42"/>
      <c r="BZ259" s="42"/>
      <c r="CA259" s="297"/>
      <c r="CB259" s="42"/>
      <c r="CC259" s="42"/>
      <c r="CD259" s="42"/>
      <c r="CE259" s="42"/>
      <c r="CF259" s="42"/>
      <c r="CG259" s="42"/>
      <c r="CH259" s="42"/>
      <c r="CI259" s="42"/>
      <c r="CJ259" s="42"/>
      <c r="CK259" s="418">
        <f t="shared" si="386"/>
        <v>5918251311.9284325</v>
      </c>
      <c r="CL259" s="42">
        <f t="shared" si="387"/>
        <v>5565625000</v>
      </c>
      <c r="CM259" s="42">
        <f t="shared" si="387"/>
        <v>5908899000</v>
      </c>
      <c r="CN259" s="43">
        <f t="shared" si="373"/>
        <v>83484375</v>
      </c>
      <c r="CO259" s="43">
        <f t="shared" si="374"/>
        <v>59088990</v>
      </c>
      <c r="CP259" s="43">
        <f t="shared" si="375"/>
        <v>131264725</v>
      </c>
      <c r="CQ259" s="43">
        <f t="shared" si="376"/>
        <v>116134020.83333333</v>
      </c>
      <c r="CR259" s="420">
        <f t="shared" si="377"/>
        <v>6273347000</v>
      </c>
      <c r="CT259" s="48"/>
    </row>
    <row r="260" spans="1:98">
      <c r="A260" s="3">
        <f t="shared" si="378"/>
        <v>221</v>
      </c>
      <c r="B260" s="249">
        <v>2</v>
      </c>
      <c r="C260" s="522"/>
      <c r="D260" s="250" t="s">
        <v>185</v>
      </c>
      <c r="E260" s="251" t="s">
        <v>29</v>
      </c>
      <c r="F260" s="252"/>
      <c r="G260" s="40" t="s">
        <v>74</v>
      </c>
      <c r="H260" s="253">
        <f t="shared" si="353"/>
        <v>85</v>
      </c>
      <c r="I260" s="253">
        <f t="shared" si="354"/>
        <v>74</v>
      </c>
      <c r="J260" s="254">
        <f t="shared" si="355"/>
        <v>27506142.120000001</v>
      </c>
      <c r="K260" s="254">
        <f t="shared" si="356"/>
        <v>1</v>
      </c>
      <c r="L260" s="255">
        <f t="shared" si="357"/>
        <v>1.06</v>
      </c>
      <c r="M260" s="305">
        <f t="shared" si="390"/>
        <v>1.03</v>
      </c>
      <c r="N260" s="257">
        <f t="shared" si="358"/>
        <v>25095424.671549276</v>
      </c>
      <c r="O260" s="257">
        <f t="shared" si="359"/>
        <v>28286553.256562643</v>
      </c>
      <c r="P260" s="257">
        <f t="shared" si="360"/>
        <v>30031205.966616005</v>
      </c>
      <c r="Q260" s="257">
        <f t="shared" si="361"/>
        <v>31883465.038288925</v>
      </c>
      <c r="R260" s="257">
        <f t="shared" si="379"/>
        <v>35816469.754728667</v>
      </c>
      <c r="S260" s="258">
        <f t="shared" si="362"/>
        <v>30031205.966616005</v>
      </c>
      <c r="T260" s="257">
        <f t="shared" si="362"/>
        <v>31883465.038288925</v>
      </c>
      <c r="U260" s="257">
        <f t="shared" si="363"/>
        <v>33849967.396508798</v>
      </c>
      <c r="V260" s="257">
        <f t="shared" si="380"/>
        <v>40242113.595909774</v>
      </c>
      <c r="W260" s="257"/>
      <c r="X260" s="257">
        <f t="shared" si="364"/>
        <v>1857061425.6946464</v>
      </c>
      <c r="Y260" s="257">
        <f t="shared" si="365"/>
        <v>2093204940.9856355</v>
      </c>
      <c r="Z260" s="257">
        <f t="shared" si="366"/>
        <v>2222309241.5295844</v>
      </c>
      <c r="AA260" s="258">
        <f t="shared" si="381"/>
        <v>2359376412.8333802</v>
      </c>
      <c r="AB260" s="258">
        <f t="shared" si="382"/>
        <v>2650418761.8499212</v>
      </c>
      <c r="AC260" s="258">
        <f t="shared" si="367"/>
        <v>2222309241.5295844</v>
      </c>
      <c r="AD260" s="257">
        <f t="shared" si="368"/>
        <v>2359376412.8333802</v>
      </c>
      <c r="AE260" s="257">
        <f t="shared" si="383"/>
        <v>2504897587.341651</v>
      </c>
      <c r="AF260" s="257">
        <f t="shared" si="384"/>
        <v>2977916406.0973234</v>
      </c>
      <c r="AG260" s="257"/>
      <c r="AH260" s="32" t="str">
        <f t="shared" si="369"/>
        <v>BERTAHAP</v>
      </c>
      <c r="AI260" s="259">
        <f t="shared" si="370"/>
        <v>0</v>
      </c>
      <c r="AJ260" s="260">
        <v>2</v>
      </c>
      <c r="AK260" s="261"/>
      <c r="AL260" s="257" t="e">
        <f>IF(AK260&gt;#REF!,"LB","KR")</f>
        <v>#REF!</v>
      </c>
      <c r="AM260" s="51">
        <f t="shared" si="371"/>
        <v>2042768000</v>
      </c>
      <c r="AN260" s="51">
        <f t="shared" si="371"/>
        <v>2302526000</v>
      </c>
      <c r="AO260" s="51">
        <f t="shared" si="371"/>
        <v>2444541000</v>
      </c>
      <c r="AP260" s="418">
        <f t="shared" si="371"/>
        <v>2595315000</v>
      </c>
      <c r="AQ260" s="418">
        <f t="shared" si="372"/>
        <v>2444541000</v>
      </c>
      <c r="AR260" s="51">
        <f t="shared" si="372"/>
        <v>2595315000</v>
      </c>
      <c r="AS260" s="51">
        <f t="shared" si="372"/>
        <v>2755388000</v>
      </c>
      <c r="AT260" s="42"/>
      <c r="AU260" s="42"/>
      <c r="AV260" s="297">
        <f t="shared" si="385"/>
        <v>-981969.27368399501</v>
      </c>
      <c r="AW260" s="297"/>
      <c r="AX260" s="297"/>
      <c r="AY260" s="297"/>
      <c r="AZ260" s="297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45"/>
      <c r="BY260" s="42"/>
      <c r="BZ260" s="42"/>
      <c r="CA260" s="297"/>
      <c r="CB260" s="42"/>
      <c r="CC260" s="42"/>
      <c r="CD260" s="42"/>
      <c r="CE260" s="42"/>
      <c r="CF260" s="42"/>
      <c r="CG260" s="42"/>
      <c r="CH260" s="42"/>
      <c r="CI260" s="42"/>
      <c r="CJ260" s="42"/>
      <c r="CK260" s="418">
        <f t="shared" si="386"/>
        <v>2755388109.1794519</v>
      </c>
      <c r="CL260" s="42">
        <f t="shared" si="387"/>
        <v>2591214000</v>
      </c>
      <c r="CM260" s="42">
        <f t="shared" si="387"/>
        <v>2751034000</v>
      </c>
      <c r="CN260" s="43">
        <f t="shared" si="373"/>
        <v>38868210</v>
      </c>
      <c r="CO260" s="43">
        <f t="shared" si="374"/>
        <v>27510340</v>
      </c>
      <c r="CP260" s="43">
        <f t="shared" si="375"/>
        <v>61113525</v>
      </c>
      <c r="CQ260" s="43">
        <f t="shared" si="376"/>
        <v>54069062.5</v>
      </c>
      <c r="CR260" s="420">
        <f t="shared" si="377"/>
        <v>2920712000</v>
      </c>
    </row>
    <row r="261" spans="1:98">
      <c r="A261" s="3">
        <f t="shared" si="378"/>
        <v>222</v>
      </c>
      <c r="B261" s="249">
        <v>3</v>
      </c>
      <c r="C261" s="522"/>
      <c r="D261" s="250" t="s">
        <v>185</v>
      </c>
      <c r="E261" s="251" t="s">
        <v>32</v>
      </c>
      <c r="F261" s="252"/>
      <c r="G261" s="40" t="s">
        <v>56</v>
      </c>
      <c r="H261" s="253">
        <f t="shared" si="353"/>
        <v>85</v>
      </c>
      <c r="I261" s="253">
        <f t="shared" si="354"/>
        <v>74</v>
      </c>
      <c r="J261" s="254">
        <f t="shared" si="355"/>
        <v>27506142.120000001</v>
      </c>
      <c r="K261" s="254">
        <f t="shared" si="356"/>
        <v>1</v>
      </c>
      <c r="L261" s="255">
        <f t="shared" si="357"/>
        <v>1.06</v>
      </c>
      <c r="M261" s="305">
        <f t="shared" si="390"/>
        <v>1.03</v>
      </c>
      <c r="N261" s="257">
        <f t="shared" si="358"/>
        <v>25095424.671549276</v>
      </c>
      <c r="O261" s="257">
        <f t="shared" si="359"/>
        <v>28286553.256562643</v>
      </c>
      <c r="P261" s="257">
        <f t="shared" si="360"/>
        <v>30031205.966616005</v>
      </c>
      <c r="Q261" s="257">
        <f t="shared" si="361"/>
        <v>31883465.038288925</v>
      </c>
      <c r="R261" s="257">
        <f t="shared" si="379"/>
        <v>35816469.754728667</v>
      </c>
      <c r="S261" s="258">
        <f t="shared" si="362"/>
        <v>30031205.966616005</v>
      </c>
      <c r="T261" s="257">
        <f t="shared" si="362"/>
        <v>31883465.038288925</v>
      </c>
      <c r="U261" s="257">
        <f t="shared" si="363"/>
        <v>33849967.396508798</v>
      </c>
      <c r="V261" s="257">
        <f t="shared" si="380"/>
        <v>40242113.595909774</v>
      </c>
      <c r="W261" s="257"/>
      <c r="X261" s="257">
        <f t="shared" si="364"/>
        <v>1857061425.6946464</v>
      </c>
      <c r="Y261" s="257">
        <f t="shared" si="365"/>
        <v>2093204940.9856355</v>
      </c>
      <c r="Z261" s="257">
        <f t="shared" si="366"/>
        <v>2222309241.5295844</v>
      </c>
      <c r="AA261" s="258">
        <f t="shared" si="381"/>
        <v>2359376412.8333802</v>
      </c>
      <c r="AB261" s="258">
        <f t="shared" si="382"/>
        <v>2650418761.8499212</v>
      </c>
      <c r="AC261" s="258">
        <f t="shared" si="367"/>
        <v>2222309241.5295844</v>
      </c>
      <c r="AD261" s="257">
        <f t="shared" si="368"/>
        <v>2359376412.8333802</v>
      </c>
      <c r="AE261" s="257">
        <f t="shared" si="383"/>
        <v>2504897587.341651</v>
      </c>
      <c r="AF261" s="257">
        <f t="shared" si="384"/>
        <v>2977916406.0973234</v>
      </c>
      <c r="AG261" s="257"/>
      <c r="AH261" s="32" t="str">
        <f t="shared" si="369"/>
        <v>BERTAHAP</v>
      </c>
      <c r="AI261" s="259">
        <f t="shared" si="370"/>
        <v>0</v>
      </c>
      <c r="AJ261" s="260">
        <v>2</v>
      </c>
      <c r="AK261" s="261"/>
      <c r="AL261" s="257" t="e">
        <f>IF(AK261&gt;#REF!,"LB","KR")</f>
        <v>#REF!</v>
      </c>
      <c r="AM261" s="51">
        <f t="shared" si="371"/>
        <v>2042768000</v>
      </c>
      <c r="AN261" s="51">
        <f t="shared" si="371"/>
        <v>2302526000</v>
      </c>
      <c r="AO261" s="51">
        <f t="shared" si="371"/>
        <v>2444541000</v>
      </c>
      <c r="AP261" s="418">
        <f t="shared" si="371"/>
        <v>2595315000</v>
      </c>
      <c r="AQ261" s="418">
        <f t="shared" si="372"/>
        <v>2444541000</v>
      </c>
      <c r="AR261" s="51">
        <f t="shared" si="372"/>
        <v>2595315000</v>
      </c>
      <c r="AS261" s="51">
        <f t="shared" si="372"/>
        <v>2755388000</v>
      </c>
      <c r="AT261" s="42"/>
      <c r="AU261" s="42"/>
      <c r="AV261" s="297">
        <f t="shared" si="385"/>
        <v>-981969.27368399501</v>
      </c>
      <c r="AW261" s="297"/>
      <c r="AX261" s="297"/>
      <c r="AY261" s="297"/>
      <c r="AZ261" s="297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2"/>
      <c r="BR261" s="42"/>
      <c r="BS261" s="42"/>
      <c r="BT261" s="42"/>
      <c r="BU261" s="42"/>
      <c r="BV261" s="42"/>
      <c r="BW261" s="42"/>
      <c r="BX261" s="445"/>
      <c r="BY261" s="42"/>
      <c r="BZ261" s="42"/>
      <c r="CA261" s="297"/>
      <c r="CB261" s="42"/>
      <c r="CC261" s="42"/>
      <c r="CD261" s="42"/>
      <c r="CE261" s="42"/>
      <c r="CF261" s="42"/>
      <c r="CG261" s="42"/>
      <c r="CH261" s="42"/>
      <c r="CI261" s="42"/>
      <c r="CJ261" s="42"/>
      <c r="CK261" s="418">
        <f t="shared" si="386"/>
        <v>2755388109.1794519</v>
      </c>
      <c r="CL261" s="42">
        <f t="shared" si="387"/>
        <v>2591214000</v>
      </c>
      <c r="CM261" s="42">
        <f t="shared" si="387"/>
        <v>2751034000</v>
      </c>
      <c r="CN261" s="43">
        <f t="shared" si="373"/>
        <v>38868210</v>
      </c>
      <c r="CO261" s="43">
        <f t="shared" si="374"/>
        <v>27510340</v>
      </c>
      <c r="CP261" s="43">
        <f t="shared" si="375"/>
        <v>61113525</v>
      </c>
      <c r="CQ261" s="43">
        <f t="shared" si="376"/>
        <v>54069062.5</v>
      </c>
      <c r="CR261" s="420">
        <f t="shared" si="377"/>
        <v>2920712000</v>
      </c>
    </row>
    <row r="262" spans="1:98">
      <c r="A262" s="3">
        <f t="shared" si="378"/>
        <v>223</v>
      </c>
      <c r="B262" s="249">
        <v>4</v>
      </c>
      <c r="C262" s="522"/>
      <c r="D262" s="250" t="s">
        <v>185</v>
      </c>
      <c r="E262" s="251" t="s">
        <v>38</v>
      </c>
      <c r="F262" s="252"/>
      <c r="G262" s="40" t="s">
        <v>58</v>
      </c>
      <c r="H262" s="253">
        <f t="shared" si="353"/>
        <v>101</v>
      </c>
      <c r="I262" s="253">
        <f t="shared" si="354"/>
        <v>90</v>
      </c>
      <c r="J262" s="254">
        <f t="shared" si="355"/>
        <v>27506142.120000001</v>
      </c>
      <c r="K262" s="254">
        <f t="shared" si="356"/>
        <v>1</v>
      </c>
      <c r="L262" s="255">
        <f t="shared" si="357"/>
        <v>1.06</v>
      </c>
      <c r="M262" s="305">
        <f t="shared" si="390"/>
        <v>1.03</v>
      </c>
      <c r="N262" s="257">
        <f t="shared" si="358"/>
        <v>25095424.671549276</v>
      </c>
      <c r="O262" s="257">
        <f t="shared" si="359"/>
        <v>28286553.256562643</v>
      </c>
      <c r="P262" s="257">
        <f t="shared" si="360"/>
        <v>30031205.966616005</v>
      </c>
      <c r="Q262" s="257">
        <f t="shared" si="361"/>
        <v>31883465.038288925</v>
      </c>
      <c r="R262" s="257">
        <f t="shared" si="379"/>
        <v>35816469.754728667</v>
      </c>
      <c r="S262" s="258">
        <f t="shared" si="362"/>
        <v>30031205.966616005</v>
      </c>
      <c r="T262" s="257">
        <f t="shared" si="362"/>
        <v>31883465.038288925</v>
      </c>
      <c r="U262" s="257">
        <f t="shared" si="363"/>
        <v>33849967.396508798</v>
      </c>
      <c r="V262" s="257">
        <f t="shared" si="380"/>
        <v>40242113.595909774</v>
      </c>
      <c r="W262" s="257"/>
      <c r="X262" s="257">
        <f t="shared" si="364"/>
        <v>2258588220.439435</v>
      </c>
      <c r="Y262" s="257">
        <f t="shared" si="365"/>
        <v>2545789793.0906377</v>
      </c>
      <c r="Z262" s="257">
        <f t="shared" si="366"/>
        <v>2702808536.9954405</v>
      </c>
      <c r="AA262" s="258">
        <f t="shared" si="381"/>
        <v>2869511853.4460034</v>
      </c>
      <c r="AB262" s="258">
        <f t="shared" si="382"/>
        <v>3223482277.92558</v>
      </c>
      <c r="AC262" s="258">
        <f t="shared" si="367"/>
        <v>2702808536.9954405</v>
      </c>
      <c r="AD262" s="257">
        <f t="shared" si="368"/>
        <v>2869511853.4460034</v>
      </c>
      <c r="AE262" s="257">
        <f t="shared" si="383"/>
        <v>3046497065.685792</v>
      </c>
      <c r="AF262" s="257">
        <f t="shared" si="384"/>
        <v>3621790223.6318798</v>
      </c>
      <c r="AG262" s="257"/>
      <c r="AH262" s="32" t="str">
        <f t="shared" si="369"/>
        <v>BERTAHAP</v>
      </c>
      <c r="AI262" s="259">
        <f t="shared" si="370"/>
        <v>0</v>
      </c>
      <c r="AJ262" s="260">
        <v>2</v>
      </c>
      <c r="AK262" s="261"/>
      <c r="AL262" s="257" t="e">
        <f>IF(AK262&gt;#REF!,"LB","KR")</f>
        <v>#REF!</v>
      </c>
      <c r="AM262" s="51">
        <f t="shared" si="371"/>
        <v>2484448000</v>
      </c>
      <c r="AN262" s="51">
        <f t="shared" si="371"/>
        <v>2800369000</v>
      </c>
      <c r="AO262" s="51">
        <f t="shared" si="371"/>
        <v>2973090000</v>
      </c>
      <c r="AP262" s="418">
        <f t="shared" si="371"/>
        <v>3156464000</v>
      </c>
      <c r="AQ262" s="418">
        <f t="shared" si="372"/>
        <v>2973090000</v>
      </c>
      <c r="AR262" s="51">
        <f t="shared" si="372"/>
        <v>3156464000</v>
      </c>
      <c r="AS262" s="51">
        <f t="shared" si="372"/>
        <v>3351147000</v>
      </c>
      <c r="AT262" s="42"/>
      <c r="AU262" s="42"/>
      <c r="AV262" s="297">
        <f t="shared" si="385"/>
        <v>-981969.27368399501</v>
      </c>
      <c r="AW262" s="297"/>
      <c r="AX262" s="297"/>
      <c r="AY262" s="297"/>
      <c r="AZ262" s="297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2"/>
      <c r="BX262" s="445"/>
      <c r="BY262" s="42"/>
      <c r="BZ262" s="42"/>
      <c r="CA262" s="297"/>
      <c r="CB262" s="42"/>
      <c r="CC262" s="42"/>
      <c r="CD262" s="42"/>
      <c r="CE262" s="42"/>
      <c r="CF262" s="42"/>
      <c r="CG262" s="42"/>
      <c r="CH262" s="42"/>
      <c r="CI262" s="42"/>
      <c r="CJ262" s="42"/>
      <c r="CK262" s="418">
        <f t="shared" si="386"/>
        <v>3351147499.495441</v>
      </c>
      <c r="CL262" s="42">
        <f t="shared" si="387"/>
        <v>3151476000</v>
      </c>
      <c r="CM262" s="42">
        <f t="shared" si="387"/>
        <v>3345852000</v>
      </c>
      <c r="CN262" s="43">
        <f t="shared" si="373"/>
        <v>47272140</v>
      </c>
      <c r="CO262" s="43">
        <f t="shared" si="374"/>
        <v>33458520</v>
      </c>
      <c r="CP262" s="43">
        <f t="shared" si="375"/>
        <v>74327250</v>
      </c>
      <c r="CQ262" s="43">
        <f t="shared" si="376"/>
        <v>65759666.666666664</v>
      </c>
      <c r="CR262" s="420">
        <f t="shared" si="377"/>
        <v>3552217000</v>
      </c>
    </row>
    <row r="263" spans="1:98">
      <c r="A263" s="3">
        <f t="shared" si="378"/>
        <v>224</v>
      </c>
      <c r="B263" s="249">
        <v>5</v>
      </c>
      <c r="C263" s="522"/>
      <c r="D263" s="250" t="s">
        <v>185</v>
      </c>
      <c r="E263" s="285">
        <v>15</v>
      </c>
      <c r="F263" s="252"/>
      <c r="G263" s="40" t="s">
        <v>64</v>
      </c>
      <c r="H263" s="253">
        <f t="shared" si="353"/>
        <v>101</v>
      </c>
      <c r="I263" s="253">
        <f t="shared" si="354"/>
        <v>90</v>
      </c>
      <c r="J263" s="254">
        <f t="shared" si="355"/>
        <v>27506142.120000001</v>
      </c>
      <c r="K263" s="254">
        <f t="shared" si="356"/>
        <v>1</v>
      </c>
      <c r="L263" s="255">
        <f t="shared" si="357"/>
        <v>1.06</v>
      </c>
      <c r="M263" s="305">
        <f t="shared" si="390"/>
        <v>1.03</v>
      </c>
      <c r="N263" s="257">
        <f t="shared" si="358"/>
        <v>25095424.671549276</v>
      </c>
      <c r="O263" s="257">
        <f t="shared" si="359"/>
        <v>28286553.256562643</v>
      </c>
      <c r="P263" s="257">
        <f t="shared" si="360"/>
        <v>30031205.966616005</v>
      </c>
      <c r="Q263" s="257">
        <f t="shared" si="361"/>
        <v>31883465.038288925</v>
      </c>
      <c r="R263" s="257">
        <f t="shared" si="379"/>
        <v>35816469.754728667</v>
      </c>
      <c r="S263" s="258">
        <f t="shared" si="362"/>
        <v>30031205.966616005</v>
      </c>
      <c r="T263" s="257">
        <f t="shared" si="362"/>
        <v>31883465.038288925</v>
      </c>
      <c r="U263" s="257">
        <f t="shared" si="363"/>
        <v>33849967.396508798</v>
      </c>
      <c r="V263" s="257">
        <f t="shared" si="380"/>
        <v>40242113.595909774</v>
      </c>
      <c r="W263" s="257"/>
      <c r="X263" s="257">
        <f t="shared" si="364"/>
        <v>2258588220.439435</v>
      </c>
      <c r="Y263" s="257">
        <f t="shared" si="365"/>
        <v>2545789793.0906377</v>
      </c>
      <c r="Z263" s="257">
        <f t="shared" si="366"/>
        <v>2702808536.9954405</v>
      </c>
      <c r="AA263" s="258">
        <f t="shared" si="381"/>
        <v>2869511853.4460034</v>
      </c>
      <c r="AB263" s="258">
        <f t="shared" si="382"/>
        <v>3223482277.92558</v>
      </c>
      <c r="AC263" s="258">
        <f t="shared" si="367"/>
        <v>2702808536.9954405</v>
      </c>
      <c r="AD263" s="257">
        <f t="shared" si="368"/>
        <v>2869511853.4460034</v>
      </c>
      <c r="AE263" s="257">
        <f t="shared" si="383"/>
        <v>3046497065.685792</v>
      </c>
      <c r="AF263" s="257">
        <f t="shared" si="384"/>
        <v>3621790223.6318798</v>
      </c>
      <c r="AG263" s="257"/>
      <c r="AH263" s="32" t="str">
        <f t="shared" si="369"/>
        <v>BERTAHAP</v>
      </c>
      <c r="AI263" s="259">
        <f t="shared" si="370"/>
        <v>0</v>
      </c>
      <c r="AJ263" s="260">
        <v>2</v>
      </c>
      <c r="AK263" s="261"/>
      <c r="AL263" s="257" t="e">
        <f>IF(AK263&gt;#REF!,"LB","KR")</f>
        <v>#REF!</v>
      </c>
      <c r="AM263" s="51">
        <f t="shared" si="371"/>
        <v>2484448000</v>
      </c>
      <c r="AN263" s="51">
        <f t="shared" si="371"/>
        <v>2800369000</v>
      </c>
      <c r="AO263" s="51">
        <f t="shared" si="371"/>
        <v>2973090000</v>
      </c>
      <c r="AP263" s="418">
        <f t="shared" si="371"/>
        <v>3156464000</v>
      </c>
      <c r="AQ263" s="418">
        <f t="shared" si="372"/>
        <v>2973090000</v>
      </c>
      <c r="AR263" s="51">
        <f t="shared" si="372"/>
        <v>3156464000</v>
      </c>
      <c r="AS263" s="51">
        <f t="shared" si="372"/>
        <v>3351147000</v>
      </c>
      <c r="AT263" s="42"/>
      <c r="AU263" s="42"/>
      <c r="AV263" s="297">
        <f t="shared" si="385"/>
        <v>-981969.27368399501</v>
      </c>
      <c r="AW263" s="297"/>
      <c r="AX263" s="297"/>
      <c r="AY263" s="297"/>
      <c r="AZ263" s="297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2"/>
      <c r="BX263" s="445"/>
      <c r="BY263" s="42"/>
      <c r="BZ263" s="42"/>
      <c r="CA263" s="297"/>
      <c r="CB263" s="42"/>
      <c r="CC263" s="42"/>
      <c r="CD263" s="42"/>
      <c r="CE263" s="42"/>
      <c r="CF263" s="42"/>
      <c r="CG263" s="42"/>
      <c r="CH263" s="42"/>
      <c r="CI263" s="42"/>
      <c r="CJ263" s="42"/>
      <c r="CK263" s="418">
        <f t="shared" si="386"/>
        <v>3351147499.495441</v>
      </c>
      <c r="CL263" s="42">
        <f t="shared" si="387"/>
        <v>3151476000</v>
      </c>
      <c r="CM263" s="42">
        <f t="shared" si="387"/>
        <v>3345852000</v>
      </c>
      <c r="CN263" s="43">
        <f t="shared" si="373"/>
        <v>47272140</v>
      </c>
      <c r="CO263" s="43">
        <f t="shared" si="374"/>
        <v>33458520</v>
      </c>
      <c r="CP263" s="43">
        <f t="shared" si="375"/>
        <v>74327250</v>
      </c>
      <c r="CQ263" s="43">
        <f t="shared" si="376"/>
        <v>65759666.666666664</v>
      </c>
      <c r="CR263" s="420">
        <f t="shared" si="377"/>
        <v>3552217000</v>
      </c>
    </row>
    <row r="264" spans="1:98">
      <c r="A264" s="3">
        <f t="shared" si="378"/>
        <v>225</v>
      </c>
      <c r="B264" s="249">
        <v>6</v>
      </c>
      <c r="C264" s="522"/>
      <c r="D264" s="250" t="s">
        <v>185</v>
      </c>
      <c r="E264" s="285">
        <v>17</v>
      </c>
      <c r="F264" s="252"/>
      <c r="G264" s="40" t="s">
        <v>67</v>
      </c>
      <c r="H264" s="253">
        <f t="shared" si="353"/>
        <v>85</v>
      </c>
      <c r="I264" s="253">
        <f t="shared" si="354"/>
        <v>74</v>
      </c>
      <c r="J264" s="254">
        <f t="shared" si="355"/>
        <v>27506142.120000001</v>
      </c>
      <c r="K264" s="254">
        <f t="shared" si="356"/>
        <v>1</v>
      </c>
      <c r="L264" s="255">
        <f t="shared" si="357"/>
        <v>1.06</v>
      </c>
      <c r="M264" s="305">
        <f t="shared" si="390"/>
        <v>1.03</v>
      </c>
      <c r="N264" s="257">
        <f t="shared" si="358"/>
        <v>25095424.671549276</v>
      </c>
      <c r="O264" s="257">
        <f t="shared" si="359"/>
        <v>28286553.256562643</v>
      </c>
      <c r="P264" s="257">
        <f t="shared" si="360"/>
        <v>30031205.966616005</v>
      </c>
      <c r="Q264" s="257">
        <f t="shared" si="361"/>
        <v>31883465.038288925</v>
      </c>
      <c r="R264" s="257">
        <f t="shared" si="379"/>
        <v>35816469.754728667</v>
      </c>
      <c r="S264" s="258">
        <f t="shared" si="362"/>
        <v>30031205.966616005</v>
      </c>
      <c r="T264" s="257">
        <f t="shared" si="362"/>
        <v>31883465.038288925</v>
      </c>
      <c r="U264" s="257">
        <f t="shared" si="363"/>
        <v>33849967.396508798</v>
      </c>
      <c r="V264" s="257">
        <f t="shared" si="380"/>
        <v>40242113.595909774</v>
      </c>
      <c r="W264" s="257"/>
      <c r="X264" s="257">
        <f t="shared" si="364"/>
        <v>1857061425.6946464</v>
      </c>
      <c r="Y264" s="257">
        <f t="shared" si="365"/>
        <v>2093204940.9856355</v>
      </c>
      <c r="Z264" s="257">
        <f t="shared" si="366"/>
        <v>2222309241.5295844</v>
      </c>
      <c r="AA264" s="258">
        <f t="shared" si="381"/>
        <v>2359376412.8333802</v>
      </c>
      <c r="AB264" s="258">
        <f t="shared" si="382"/>
        <v>2650418761.8499212</v>
      </c>
      <c r="AC264" s="258">
        <f t="shared" si="367"/>
        <v>2222309241.5295844</v>
      </c>
      <c r="AD264" s="257">
        <f t="shared" si="368"/>
        <v>2359376412.8333802</v>
      </c>
      <c r="AE264" s="257">
        <f t="shared" si="383"/>
        <v>2504897587.341651</v>
      </c>
      <c r="AF264" s="257">
        <f t="shared" si="384"/>
        <v>2977916406.0973234</v>
      </c>
      <c r="AG264" s="257"/>
      <c r="AH264" s="32" t="str">
        <f t="shared" si="369"/>
        <v>BERTAHAP</v>
      </c>
      <c r="AI264" s="259">
        <f t="shared" si="370"/>
        <v>0</v>
      </c>
      <c r="AJ264" s="260">
        <v>2</v>
      </c>
      <c r="AK264" s="261"/>
      <c r="AL264" s="257" t="e">
        <f>IF(AK264&gt;#REF!,"LB","KR")</f>
        <v>#REF!</v>
      </c>
      <c r="AM264" s="51">
        <f t="shared" si="371"/>
        <v>2042768000</v>
      </c>
      <c r="AN264" s="51">
        <f t="shared" si="371"/>
        <v>2302526000</v>
      </c>
      <c r="AO264" s="51">
        <f t="shared" si="371"/>
        <v>2444541000</v>
      </c>
      <c r="AP264" s="418">
        <f t="shared" si="371"/>
        <v>2595315000</v>
      </c>
      <c r="AQ264" s="418">
        <f t="shared" si="372"/>
        <v>2444541000</v>
      </c>
      <c r="AR264" s="51">
        <f t="shared" si="372"/>
        <v>2595315000</v>
      </c>
      <c r="AS264" s="51">
        <f t="shared" si="372"/>
        <v>2755388000</v>
      </c>
      <c r="AT264" s="42"/>
      <c r="AU264" s="42"/>
      <c r="AV264" s="297">
        <f t="shared" si="385"/>
        <v>-981969.27368399501</v>
      </c>
      <c r="AW264" s="297"/>
      <c r="AX264" s="297"/>
      <c r="AY264" s="297"/>
      <c r="AZ264" s="297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45"/>
      <c r="BY264" s="42"/>
      <c r="BZ264" s="42"/>
      <c r="CA264" s="297"/>
      <c r="CB264" s="42"/>
      <c r="CC264" s="42"/>
      <c r="CD264" s="42"/>
      <c r="CE264" s="42"/>
      <c r="CF264" s="42"/>
      <c r="CG264" s="42"/>
      <c r="CH264" s="42"/>
      <c r="CI264" s="42"/>
      <c r="CJ264" s="42"/>
      <c r="CK264" s="418">
        <f t="shared" si="386"/>
        <v>2755388109.1794519</v>
      </c>
      <c r="CL264" s="42">
        <f t="shared" si="387"/>
        <v>2591214000</v>
      </c>
      <c r="CM264" s="42">
        <f t="shared" si="387"/>
        <v>2751034000</v>
      </c>
      <c r="CN264" s="43">
        <f t="shared" si="373"/>
        <v>38868210</v>
      </c>
      <c r="CO264" s="43">
        <f t="shared" si="374"/>
        <v>27510340</v>
      </c>
      <c r="CP264" s="43">
        <f t="shared" si="375"/>
        <v>61113525</v>
      </c>
      <c r="CQ264" s="43">
        <f t="shared" si="376"/>
        <v>54069062.5</v>
      </c>
      <c r="CR264" s="420">
        <f t="shared" si="377"/>
        <v>2920712000</v>
      </c>
    </row>
    <row r="265" spans="1:98">
      <c r="A265" s="3">
        <f t="shared" si="378"/>
        <v>226</v>
      </c>
      <c r="B265" s="249">
        <v>7</v>
      </c>
      <c r="C265" s="522"/>
      <c r="D265" s="250" t="s">
        <v>185</v>
      </c>
      <c r="E265" s="285">
        <v>19</v>
      </c>
      <c r="F265" s="252"/>
      <c r="G265" s="40" t="s">
        <v>78</v>
      </c>
      <c r="H265" s="253">
        <f t="shared" si="353"/>
        <v>138</v>
      </c>
      <c r="I265" s="253">
        <f t="shared" si="354"/>
        <v>120</v>
      </c>
      <c r="J265" s="254">
        <f t="shared" si="355"/>
        <v>27506142.120000001</v>
      </c>
      <c r="K265" s="254">
        <f t="shared" si="356"/>
        <v>1</v>
      </c>
      <c r="L265" s="255">
        <f t="shared" si="357"/>
        <v>1.06</v>
      </c>
      <c r="M265" s="305">
        <f t="shared" si="390"/>
        <v>1.03</v>
      </c>
      <c r="N265" s="257">
        <f t="shared" si="358"/>
        <v>25095424.671549276</v>
      </c>
      <c r="O265" s="257">
        <f t="shared" si="359"/>
        <v>28286553.256562643</v>
      </c>
      <c r="P265" s="257">
        <f t="shared" si="360"/>
        <v>30031205.966616005</v>
      </c>
      <c r="Q265" s="257">
        <f t="shared" si="361"/>
        <v>31883465.038288925</v>
      </c>
      <c r="R265" s="257">
        <f t="shared" si="379"/>
        <v>35816469.754728667</v>
      </c>
      <c r="S265" s="258">
        <f t="shared" si="362"/>
        <v>30031205.966616005</v>
      </c>
      <c r="T265" s="257">
        <f t="shared" si="362"/>
        <v>31883465.038288925</v>
      </c>
      <c r="U265" s="257">
        <f t="shared" si="363"/>
        <v>33849967.396508798</v>
      </c>
      <c r="V265" s="257">
        <f t="shared" si="380"/>
        <v>40242113.595909774</v>
      </c>
      <c r="W265" s="257"/>
      <c r="X265" s="257">
        <f t="shared" si="364"/>
        <v>3011450960.5859132</v>
      </c>
      <c r="Y265" s="257">
        <f t="shared" si="365"/>
        <v>3394386390.7875171</v>
      </c>
      <c r="Z265" s="257">
        <f t="shared" si="366"/>
        <v>3603744715.9939203</v>
      </c>
      <c r="AA265" s="258">
        <f t="shared" si="381"/>
        <v>3826015804.5946708</v>
      </c>
      <c r="AB265" s="258">
        <f t="shared" si="382"/>
        <v>4297976370.56744</v>
      </c>
      <c r="AC265" s="258">
        <f t="shared" si="367"/>
        <v>3603744715.9939203</v>
      </c>
      <c r="AD265" s="257">
        <f t="shared" si="368"/>
        <v>3826015804.5946708</v>
      </c>
      <c r="AE265" s="257">
        <f t="shared" si="383"/>
        <v>4061996087.5810556</v>
      </c>
      <c r="AF265" s="257">
        <f t="shared" si="384"/>
        <v>4829053631.5091724</v>
      </c>
      <c r="AG265" s="257"/>
      <c r="AH265" s="32" t="str">
        <f t="shared" si="369"/>
        <v>BERTAHAP</v>
      </c>
      <c r="AI265" s="259">
        <f t="shared" si="370"/>
        <v>0</v>
      </c>
      <c r="AJ265" s="260">
        <v>2</v>
      </c>
      <c r="AK265" s="261"/>
      <c r="AL265" s="257" t="e">
        <f>IF(AK265&gt;#REF!,"LB","KR")</f>
        <v>#REF!</v>
      </c>
      <c r="AM265" s="51">
        <f t="shared" si="371"/>
        <v>3312597000</v>
      </c>
      <c r="AN265" s="51">
        <f t="shared" si="371"/>
        <v>3733826000</v>
      </c>
      <c r="AO265" s="51">
        <f t="shared" si="371"/>
        <v>3964120000</v>
      </c>
      <c r="AP265" s="418">
        <f t="shared" si="371"/>
        <v>4208618000</v>
      </c>
      <c r="AQ265" s="418">
        <f t="shared" si="372"/>
        <v>3964120000</v>
      </c>
      <c r="AR265" s="51">
        <f t="shared" si="372"/>
        <v>4208618000</v>
      </c>
      <c r="AS265" s="51">
        <f t="shared" si="372"/>
        <v>4468196000</v>
      </c>
      <c r="AT265" s="42"/>
      <c r="AU265" s="42"/>
      <c r="AV265" s="297">
        <f t="shared" si="385"/>
        <v>-981969.27368399501</v>
      </c>
      <c r="AW265" s="297"/>
      <c r="AX265" s="297"/>
      <c r="AY265" s="297"/>
      <c r="AZ265" s="297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45"/>
      <c r="BY265" s="42"/>
      <c r="BZ265" s="42"/>
      <c r="CA265" s="297"/>
      <c r="CB265" s="42"/>
      <c r="CC265" s="42"/>
      <c r="CD265" s="42"/>
      <c r="CE265" s="42"/>
      <c r="CF265" s="42"/>
      <c r="CG265" s="42"/>
      <c r="CH265" s="42"/>
      <c r="CI265" s="42"/>
      <c r="CJ265" s="42"/>
      <c r="CK265" s="418">
        <f t="shared" si="386"/>
        <v>4468195958.2087755</v>
      </c>
      <c r="CL265" s="42">
        <f t="shared" si="387"/>
        <v>4201968000</v>
      </c>
      <c r="CM265" s="42">
        <f t="shared" si="387"/>
        <v>4461136000</v>
      </c>
      <c r="CN265" s="43">
        <f t="shared" si="373"/>
        <v>63029520</v>
      </c>
      <c r="CO265" s="43">
        <f t="shared" si="374"/>
        <v>44611360</v>
      </c>
      <c r="CP265" s="43">
        <f t="shared" si="375"/>
        <v>99103000</v>
      </c>
      <c r="CQ265" s="43">
        <f t="shared" si="376"/>
        <v>87679541.666666672</v>
      </c>
      <c r="CR265" s="420">
        <f t="shared" si="377"/>
        <v>4736289000</v>
      </c>
    </row>
    <row r="266" spans="1:98">
      <c r="A266" s="3">
        <f t="shared" si="378"/>
        <v>227</v>
      </c>
      <c r="B266" s="249">
        <v>8</v>
      </c>
      <c r="C266" s="522"/>
      <c r="D266" s="250" t="s">
        <v>185</v>
      </c>
      <c r="E266" s="285">
        <v>21</v>
      </c>
      <c r="F266" s="252"/>
      <c r="G266" s="40" t="s">
        <v>84</v>
      </c>
      <c r="H266" s="253">
        <f t="shared" si="353"/>
        <v>132</v>
      </c>
      <c r="I266" s="253">
        <f t="shared" si="354"/>
        <v>112</v>
      </c>
      <c r="J266" s="254">
        <f t="shared" si="355"/>
        <v>27506142.120000001</v>
      </c>
      <c r="K266" s="254">
        <f t="shared" si="356"/>
        <v>3</v>
      </c>
      <c r="L266" s="255">
        <f t="shared" si="357"/>
        <v>1.1000000000000001</v>
      </c>
      <c r="M266" s="305">
        <f t="shared" si="390"/>
        <v>1.03</v>
      </c>
      <c r="N266" s="257">
        <f t="shared" si="358"/>
        <v>26042421.828966226</v>
      </c>
      <c r="O266" s="257">
        <f t="shared" si="359"/>
        <v>29353970.360583872</v>
      </c>
      <c r="P266" s="257">
        <f t="shared" si="360"/>
        <v>31164459.021960001</v>
      </c>
      <c r="Q266" s="257">
        <f t="shared" si="361"/>
        <v>33086614.662375297</v>
      </c>
      <c r="R266" s="257">
        <f t="shared" si="379"/>
        <v>37168034.651133522</v>
      </c>
      <c r="S266" s="258">
        <f t="shared" si="362"/>
        <v>31164459.021960001</v>
      </c>
      <c r="T266" s="257">
        <f t="shared" si="362"/>
        <v>33086614.662375297</v>
      </c>
      <c r="U266" s="257">
        <f t="shared" si="363"/>
        <v>35127324.656754412</v>
      </c>
      <c r="V266" s="257">
        <f t="shared" si="380"/>
        <v>41760683.920283727</v>
      </c>
      <c r="W266" s="257"/>
      <c r="X266" s="257">
        <f t="shared" si="364"/>
        <v>2916751244.8442173</v>
      </c>
      <c r="Y266" s="257">
        <f t="shared" si="365"/>
        <v>3287644680.3853936</v>
      </c>
      <c r="Z266" s="257">
        <f t="shared" si="366"/>
        <v>3490419410.4595203</v>
      </c>
      <c r="AA266" s="258">
        <f t="shared" si="381"/>
        <v>3705700842.1860332</v>
      </c>
      <c r="AB266" s="258">
        <f t="shared" si="382"/>
        <v>4162819880.9269543</v>
      </c>
      <c r="AC266" s="258">
        <f t="shared" si="367"/>
        <v>3490419410.4595203</v>
      </c>
      <c r="AD266" s="257">
        <f t="shared" si="368"/>
        <v>3705700842.1860332</v>
      </c>
      <c r="AE266" s="257">
        <f t="shared" si="383"/>
        <v>3934260361.5564942</v>
      </c>
      <c r="AF266" s="257">
        <f t="shared" si="384"/>
        <v>4677196599.0717773</v>
      </c>
      <c r="AG266" s="257"/>
      <c r="AH266" s="32" t="str">
        <f t="shared" si="369"/>
        <v>BERTAHAP</v>
      </c>
      <c r="AI266" s="259">
        <f t="shared" si="370"/>
        <v>0</v>
      </c>
      <c r="AJ266" s="260">
        <v>2</v>
      </c>
      <c r="AK266" s="261"/>
      <c r="AL266" s="257" t="e">
        <f>IF(AK266&gt;#REF!,"LB","KR")</f>
        <v>#REF!</v>
      </c>
      <c r="AM266" s="51">
        <f t="shared" si="371"/>
        <v>3208427000</v>
      </c>
      <c r="AN266" s="51">
        <f t="shared" si="371"/>
        <v>3616410000</v>
      </c>
      <c r="AO266" s="51">
        <f t="shared" si="371"/>
        <v>3839462000</v>
      </c>
      <c r="AP266" s="418">
        <f t="shared" si="371"/>
        <v>4076271000</v>
      </c>
      <c r="AQ266" s="418">
        <f t="shared" si="372"/>
        <v>3839462000</v>
      </c>
      <c r="AR266" s="51">
        <f t="shared" si="372"/>
        <v>4076271000</v>
      </c>
      <c r="AS266" s="51">
        <f t="shared" si="372"/>
        <v>4327687000</v>
      </c>
      <c r="AT266" s="42"/>
      <c r="AU266" s="42"/>
      <c r="AV266" s="297">
        <f t="shared" si="385"/>
        <v>151283.78166000172</v>
      </c>
      <c r="AW266" s="297"/>
      <c r="AX266" s="297"/>
      <c r="AY266" s="297"/>
      <c r="AZ266" s="297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45"/>
      <c r="BY266" s="42"/>
      <c r="BZ266" s="42"/>
      <c r="CA266" s="297"/>
      <c r="CB266" s="42"/>
      <c r="CC266" s="42"/>
      <c r="CD266" s="42"/>
      <c r="CE266" s="42"/>
      <c r="CF266" s="42"/>
      <c r="CG266" s="42"/>
      <c r="CH266" s="42"/>
      <c r="CI266" s="42"/>
      <c r="CJ266" s="42"/>
      <c r="CK266" s="418">
        <f t="shared" si="386"/>
        <v>4327686097.1377401</v>
      </c>
      <c r="CL266" s="42">
        <f t="shared" si="387"/>
        <v>4069830000</v>
      </c>
      <c r="CM266" s="42">
        <f t="shared" si="387"/>
        <v>4320848000</v>
      </c>
      <c r="CN266" s="43">
        <f t="shared" si="373"/>
        <v>61047450</v>
      </c>
      <c r="CO266" s="43">
        <f t="shared" si="374"/>
        <v>43208480</v>
      </c>
      <c r="CP266" s="43">
        <f t="shared" si="375"/>
        <v>95986550</v>
      </c>
      <c r="CQ266" s="43">
        <f t="shared" si="376"/>
        <v>84922312.5</v>
      </c>
      <c r="CR266" s="420">
        <f t="shared" si="377"/>
        <v>4587349000</v>
      </c>
    </row>
    <row r="267" spans="1:98">
      <c r="A267" s="3">
        <f t="shared" si="378"/>
        <v>228</v>
      </c>
      <c r="B267" s="249">
        <v>1</v>
      </c>
      <c r="C267" s="522"/>
      <c r="D267" s="250" t="s">
        <v>186</v>
      </c>
      <c r="E267" s="251" t="s">
        <v>19</v>
      </c>
      <c r="F267" s="252"/>
      <c r="G267" s="40" t="s">
        <v>72</v>
      </c>
      <c r="H267" s="253">
        <f t="shared" si="353"/>
        <v>175</v>
      </c>
      <c r="I267" s="253">
        <f t="shared" si="354"/>
        <v>156</v>
      </c>
      <c r="J267" s="254">
        <f t="shared" si="355"/>
        <v>27506142.120000001</v>
      </c>
      <c r="K267" s="254">
        <f t="shared" si="356"/>
        <v>5</v>
      </c>
      <c r="L267" s="255">
        <f t="shared" si="357"/>
        <v>1.08</v>
      </c>
      <c r="M267" s="256">
        <f t="shared" ref="M267:M302" si="391">SUMIF($AS$4:$AS$22,E267,$BB$4:$BB$22)</f>
        <v>1.0149999999999999</v>
      </c>
      <c r="N267" s="257">
        <f t="shared" si="358"/>
        <v>25196560.290302537</v>
      </c>
      <c r="O267" s="257">
        <f t="shared" si="359"/>
        <v>28400549.257962964</v>
      </c>
      <c r="P267" s="257">
        <f t="shared" si="360"/>
        <v>30152232.991944</v>
      </c>
      <c r="Q267" s="257">
        <f t="shared" si="361"/>
        <v>32011956.745715622</v>
      </c>
      <c r="R267" s="257">
        <f t="shared" si="379"/>
        <v>35960811.636868991</v>
      </c>
      <c r="S267" s="258">
        <f t="shared" si="362"/>
        <v>30152232.991944</v>
      </c>
      <c r="T267" s="257">
        <f t="shared" si="362"/>
        <v>32011956.745715622</v>
      </c>
      <c r="U267" s="257">
        <f t="shared" si="363"/>
        <v>33986384.191292308</v>
      </c>
      <c r="V267" s="257">
        <f t="shared" si="380"/>
        <v>40404291.009192429</v>
      </c>
      <c r="W267" s="257"/>
      <c r="X267" s="257">
        <f t="shared" si="364"/>
        <v>3930663405.2871957</v>
      </c>
      <c r="Y267" s="257">
        <f t="shared" si="365"/>
        <v>4430485684.2422228</v>
      </c>
      <c r="Z267" s="257">
        <f t="shared" si="366"/>
        <v>4703748346.7432642</v>
      </c>
      <c r="AA267" s="258">
        <f t="shared" si="381"/>
        <v>4993865252.3316374</v>
      </c>
      <c r="AB267" s="258">
        <f t="shared" si="382"/>
        <v>5609886615.3515625</v>
      </c>
      <c r="AC267" s="258">
        <f t="shared" si="367"/>
        <v>4703748346.7432642</v>
      </c>
      <c r="AD267" s="257">
        <f t="shared" si="368"/>
        <v>4993865252.3316374</v>
      </c>
      <c r="AE267" s="257">
        <f t="shared" si="383"/>
        <v>5301875933.8416004</v>
      </c>
      <c r="AF267" s="257">
        <f t="shared" si="384"/>
        <v>6303069397.4340191</v>
      </c>
      <c r="AG267" s="257"/>
      <c r="AH267" s="32" t="str">
        <f t="shared" si="369"/>
        <v>BERTAHAP</v>
      </c>
      <c r="AI267" s="259">
        <f t="shared" si="370"/>
        <v>0</v>
      </c>
      <c r="AJ267" s="260">
        <v>2</v>
      </c>
      <c r="AK267" s="261"/>
      <c r="AL267" s="257" t="e">
        <f>IF(AK267&gt;#REF!,"LB","KR")</f>
        <v>#REF!</v>
      </c>
      <c r="AM267" s="51">
        <f t="shared" si="371"/>
        <v>4323730000</v>
      </c>
      <c r="AN267" s="51">
        <f t="shared" si="371"/>
        <v>4873535000</v>
      </c>
      <c r="AO267" s="51">
        <f t="shared" si="371"/>
        <v>5174124000</v>
      </c>
      <c r="AP267" s="418">
        <f t="shared" si="371"/>
        <v>5493252000</v>
      </c>
      <c r="AQ267" s="418">
        <f t="shared" si="372"/>
        <v>5174124000</v>
      </c>
      <c r="AR267" s="51">
        <f t="shared" si="372"/>
        <v>5493252000</v>
      </c>
      <c r="AS267" s="51">
        <f t="shared" si="372"/>
        <v>5832064000</v>
      </c>
      <c r="AT267" s="42"/>
      <c r="AU267" s="42"/>
      <c r="AV267" s="297">
        <f t="shared" si="385"/>
        <v>-860942.24835599959</v>
      </c>
      <c r="AW267" s="297"/>
      <c r="AX267" s="297"/>
      <c r="AY267" s="297"/>
      <c r="AZ267" s="297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45"/>
      <c r="BY267" s="42"/>
      <c r="BZ267" s="42"/>
      <c r="CA267" s="297"/>
      <c r="CB267" s="42"/>
      <c r="CC267" s="42"/>
      <c r="CD267" s="42"/>
      <c r="CE267" s="42"/>
      <c r="CF267" s="42"/>
      <c r="CG267" s="42"/>
      <c r="CH267" s="42"/>
      <c r="CI267" s="42"/>
      <c r="CJ267" s="42"/>
      <c r="CK267" s="418">
        <f t="shared" si="386"/>
        <v>5832063253.0256414</v>
      </c>
      <c r="CL267" s="42">
        <f t="shared" si="387"/>
        <v>5484572000</v>
      </c>
      <c r="CM267" s="42">
        <f t="shared" si="387"/>
        <v>5822848000</v>
      </c>
      <c r="CN267" s="43">
        <f t="shared" si="373"/>
        <v>82268580</v>
      </c>
      <c r="CO267" s="43">
        <f t="shared" si="374"/>
        <v>58228480</v>
      </c>
      <c r="CP267" s="43">
        <f t="shared" si="375"/>
        <v>129353100</v>
      </c>
      <c r="CQ267" s="43">
        <f t="shared" si="376"/>
        <v>114442750</v>
      </c>
      <c r="CR267" s="420">
        <f t="shared" si="377"/>
        <v>6181989000</v>
      </c>
    </row>
    <row r="268" spans="1:98">
      <c r="A268" s="3">
        <f t="shared" si="378"/>
        <v>229</v>
      </c>
      <c r="B268" s="249">
        <v>2</v>
      </c>
      <c r="C268" s="522"/>
      <c r="D268" s="250" t="s">
        <v>186</v>
      </c>
      <c r="E268" s="251" t="s">
        <v>29</v>
      </c>
      <c r="F268" s="252"/>
      <c r="G268" s="40" t="s">
        <v>74</v>
      </c>
      <c r="H268" s="253">
        <f t="shared" si="353"/>
        <v>85</v>
      </c>
      <c r="I268" s="253">
        <f t="shared" si="354"/>
        <v>74</v>
      </c>
      <c r="J268" s="254">
        <f t="shared" si="355"/>
        <v>27506142.120000001</v>
      </c>
      <c r="K268" s="254">
        <f t="shared" si="356"/>
        <v>1</v>
      </c>
      <c r="L268" s="255">
        <f t="shared" si="357"/>
        <v>1.06</v>
      </c>
      <c r="M268" s="256">
        <f t="shared" si="391"/>
        <v>1.0149999999999999</v>
      </c>
      <c r="N268" s="257">
        <f t="shared" si="358"/>
        <v>24729957.321963601</v>
      </c>
      <c r="O268" s="257">
        <f t="shared" si="359"/>
        <v>27874613.160593279</v>
      </c>
      <c r="P268" s="257">
        <f t="shared" si="360"/>
        <v>29593858.306908</v>
      </c>
      <c r="Q268" s="257">
        <f t="shared" si="361"/>
        <v>31419142.731906071</v>
      </c>
      <c r="R268" s="257">
        <f t="shared" si="379"/>
        <v>35294870.680630669</v>
      </c>
      <c r="S268" s="258">
        <f t="shared" si="362"/>
        <v>29593858.306908</v>
      </c>
      <c r="T268" s="257">
        <f t="shared" si="362"/>
        <v>31419142.731906071</v>
      </c>
      <c r="U268" s="257">
        <f t="shared" si="363"/>
        <v>33357006.706268378</v>
      </c>
      <c r="V268" s="257">
        <f t="shared" si="380"/>
        <v>39656063.397911087</v>
      </c>
      <c r="W268" s="257"/>
      <c r="X268" s="257">
        <f t="shared" si="364"/>
        <v>1830016841.8253064</v>
      </c>
      <c r="Y268" s="257">
        <f t="shared" si="365"/>
        <v>2062721373.8839025</v>
      </c>
      <c r="Z268" s="257">
        <f t="shared" si="366"/>
        <v>2189945514.7111921</v>
      </c>
      <c r="AA268" s="258">
        <f t="shared" si="381"/>
        <v>2325016562.1610494</v>
      </c>
      <c r="AB268" s="258">
        <f t="shared" si="382"/>
        <v>2611820430.3666697</v>
      </c>
      <c r="AC268" s="258">
        <f t="shared" si="367"/>
        <v>2189945514.7111921</v>
      </c>
      <c r="AD268" s="257">
        <f t="shared" si="368"/>
        <v>2325016562.1610494</v>
      </c>
      <c r="AE268" s="257">
        <f t="shared" si="383"/>
        <v>2468418496.2638597</v>
      </c>
      <c r="AF268" s="257">
        <f t="shared" si="384"/>
        <v>2934548691.4454203</v>
      </c>
      <c r="AG268" s="257"/>
      <c r="AH268" s="32" t="str">
        <f t="shared" si="369"/>
        <v>BERTAHAP</v>
      </c>
      <c r="AI268" s="259">
        <f t="shared" si="370"/>
        <v>0</v>
      </c>
      <c r="AJ268" s="260">
        <v>2</v>
      </c>
      <c r="AK268" s="261"/>
      <c r="AL268" s="257" t="e">
        <f>IF(AK268&gt;#REF!,"LB","KR")</f>
        <v>#REF!</v>
      </c>
      <c r="AM268" s="51">
        <f t="shared" si="371"/>
        <v>2013019000</v>
      </c>
      <c r="AN268" s="51">
        <f t="shared" si="371"/>
        <v>2268994000</v>
      </c>
      <c r="AO268" s="51">
        <f t="shared" si="371"/>
        <v>2408941000</v>
      </c>
      <c r="AP268" s="418">
        <f t="shared" si="371"/>
        <v>2557519000</v>
      </c>
      <c r="AQ268" s="418">
        <f t="shared" si="372"/>
        <v>2408941000</v>
      </c>
      <c r="AR268" s="51">
        <f t="shared" si="372"/>
        <v>2557519000</v>
      </c>
      <c r="AS268" s="51">
        <f t="shared" si="372"/>
        <v>2715261000</v>
      </c>
      <c r="AT268" s="42"/>
      <c r="AU268" s="42"/>
      <c r="AV268" s="297">
        <f t="shared" si="385"/>
        <v>-1419316.9333919995</v>
      </c>
      <c r="AW268" s="297"/>
      <c r="AX268" s="297"/>
      <c r="AY268" s="297"/>
      <c r="AZ268" s="297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45"/>
      <c r="BY268" s="42"/>
      <c r="BZ268" s="42"/>
      <c r="CA268" s="297"/>
      <c r="CB268" s="42"/>
      <c r="CC268" s="42"/>
      <c r="CD268" s="42"/>
      <c r="CE268" s="42"/>
      <c r="CF268" s="42"/>
      <c r="CG268" s="42"/>
      <c r="CH268" s="42"/>
      <c r="CI268" s="42"/>
      <c r="CJ268" s="42"/>
      <c r="CK268" s="418">
        <f t="shared" si="386"/>
        <v>2715260938.113687</v>
      </c>
      <c r="CL268" s="42">
        <f t="shared" si="387"/>
        <v>2553478000</v>
      </c>
      <c r="CM268" s="42">
        <f t="shared" si="387"/>
        <v>2710971000</v>
      </c>
      <c r="CN268" s="43">
        <f t="shared" si="373"/>
        <v>38302170</v>
      </c>
      <c r="CO268" s="43">
        <f t="shared" si="374"/>
        <v>27109710</v>
      </c>
      <c r="CP268" s="43">
        <f t="shared" si="375"/>
        <v>60223525</v>
      </c>
      <c r="CQ268" s="43">
        <f t="shared" si="376"/>
        <v>53281645.833333336</v>
      </c>
      <c r="CR268" s="420">
        <f t="shared" si="377"/>
        <v>2878178000</v>
      </c>
    </row>
    <row r="269" spans="1:98">
      <c r="A269" s="3">
        <f t="shared" si="378"/>
        <v>230</v>
      </c>
      <c r="B269" s="249">
        <v>3</v>
      </c>
      <c r="C269" s="522"/>
      <c r="D269" s="250" t="s">
        <v>186</v>
      </c>
      <c r="E269" s="251" t="s">
        <v>32</v>
      </c>
      <c r="F269" s="252"/>
      <c r="G269" s="40" t="s">
        <v>56</v>
      </c>
      <c r="H269" s="253">
        <f t="shared" si="353"/>
        <v>85</v>
      </c>
      <c r="I269" s="253">
        <f t="shared" si="354"/>
        <v>74</v>
      </c>
      <c r="J269" s="254">
        <f t="shared" si="355"/>
        <v>27506142.120000001</v>
      </c>
      <c r="K269" s="254">
        <f t="shared" si="356"/>
        <v>1</v>
      </c>
      <c r="L269" s="255">
        <f t="shared" si="357"/>
        <v>1.06</v>
      </c>
      <c r="M269" s="256">
        <f t="shared" si="391"/>
        <v>1.0149999999999999</v>
      </c>
      <c r="N269" s="257">
        <f t="shared" si="358"/>
        <v>24729957.321963601</v>
      </c>
      <c r="O269" s="257">
        <f t="shared" si="359"/>
        <v>27874613.160593279</v>
      </c>
      <c r="P269" s="257">
        <f t="shared" si="360"/>
        <v>29593858.306908</v>
      </c>
      <c r="Q269" s="257">
        <f t="shared" si="361"/>
        <v>31419142.731906071</v>
      </c>
      <c r="R269" s="257">
        <f t="shared" si="379"/>
        <v>35294870.680630669</v>
      </c>
      <c r="S269" s="258">
        <f t="shared" si="362"/>
        <v>29593858.306908</v>
      </c>
      <c r="T269" s="257">
        <f t="shared" si="362"/>
        <v>31419142.731906071</v>
      </c>
      <c r="U269" s="257">
        <f t="shared" si="363"/>
        <v>33357006.706268378</v>
      </c>
      <c r="V269" s="257">
        <f t="shared" si="380"/>
        <v>39656063.397911087</v>
      </c>
      <c r="W269" s="257"/>
      <c r="X269" s="257">
        <f t="shared" si="364"/>
        <v>1830016841.8253064</v>
      </c>
      <c r="Y269" s="257">
        <f t="shared" si="365"/>
        <v>2062721373.8839025</v>
      </c>
      <c r="Z269" s="257">
        <f t="shared" si="366"/>
        <v>2189945514.7111921</v>
      </c>
      <c r="AA269" s="258">
        <f t="shared" si="381"/>
        <v>2325016562.1610494</v>
      </c>
      <c r="AB269" s="258">
        <f t="shared" si="382"/>
        <v>2611820430.3666697</v>
      </c>
      <c r="AC269" s="258">
        <f t="shared" si="367"/>
        <v>2189945514.7111921</v>
      </c>
      <c r="AD269" s="257">
        <f t="shared" si="368"/>
        <v>2325016562.1610494</v>
      </c>
      <c r="AE269" s="257">
        <f t="shared" si="383"/>
        <v>2468418496.2638597</v>
      </c>
      <c r="AF269" s="257">
        <f t="shared" si="384"/>
        <v>2934548691.4454203</v>
      </c>
      <c r="AG269" s="257"/>
      <c r="AH269" s="32" t="str">
        <f t="shared" si="369"/>
        <v>BERTAHAP</v>
      </c>
      <c r="AI269" s="259">
        <f t="shared" si="370"/>
        <v>0</v>
      </c>
      <c r="AJ269" s="260">
        <v>2</v>
      </c>
      <c r="AK269" s="261"/>
      <c r="AL269" s="257" t="e">
        <f>IF(AK269&gt;#REF!,"LB","KR")</f>
        <v>#REF!</v>
      </c>
      <c r="AM269" s="51">
        <f t="shared" si="371"/>
        <v>2013019000</v>
      </c>
      <c r="AN269" s="51">
        <f t="shared" si="371"/>
        <v>2268994000</v>
      </c>
      <c r="AO269" s="51">
        <f t="shared" si="371"/>
        <v>2408941000</v>
      </c>
      <c r="AP269" s="418">
        <f t="shared" si="371"/>
        <v>2557519000</v>
      </c>
      <c r="AQ269" s="418">
        <f t="shared" si="372"/>
        <v>2408941000</v>
      </c>
      <c r="AR269" s="51">
        <f t="shared" si="372"/>
        <v>2557519000</v>
      </c>
      <c r="AS269" s="51">
        <f t="shared" si="372"/>
        <v>2715261000</v>
      </c>
      <c r="AT269" s="42"/>
      <c r="AU269" s="42"/>
      <c r="AV269" s="297">
        <f t="shared" si="385"/>
        <v>-1419316.9333919995</v>
      </c>
      <c r="AW269" s="297"/>
      <c r="AX269" s="297"/>
      <c r="AY269" s="297"/>
      <c r="AZ269" s="297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45"/>
      <c r="BY269" s="42"/>
      <c r="BZ269" s="42"/>
      <c r="CA269" s="297"/>
      <c r="CB269" s="42"/>
      <c r="CC269" s="42"/>
      <c r="CD269" s="42"/>
      <c r="CE269" s="42"/>
      <c r="CF269" s="42"/>
      <c r="CG269" s="42"/>
      <c r="CH269" s="42"/>
      <c r="CI269" s="42"/>
      <c r="CJ269" s="42"/>
      <c r="CK269" s="418">
        <f t="shared" si="386"/>
        <v>2715260938.113687</v>
      </c>
      <c r="CL269" s="42">
        <f t="shared" si="387"/>
        <v>2553478000</v>
      </c>
      <c r="CM269" s="42">
        <f t="shared" si="387"/>
        <v>2710971000</v>
      </c>
      <c r="CN269" s="43">
        <f t="shared" si="373"/>
        <v>38302170</v>
      </c>
      <c r="CO269" s="43">
        <f t="shared" si="374"/>
        <v>27109710</v>
      </c>
      <c r="CP269" s="43">
        <f t="shared" si="375"/>
        <v>60223525</v>
      </c>
      <c r="CQ269" s="43">
        <f t="shared" si="376"/>
        <v>53281645.833333336</v>
      </c>
      <c r="CR269" s="420">
        <f t="shared" si="377"/>
        <v>2878178000</v>
      </c>
    </row>
    <row r="270" spans="1:98">
      <c r="A270" s="3">
        <f t="shared" si="378"/>
        <v>231</v>
      </c>
      <c r="B270" s="249">
        <v>4</v>
      </c>
      <c r="C270" s="522"/>
      <c r="D270" s="250" t="s">
        <v>186</v>
      </c>
      <c r="E270" s="251" t="s">
        <v>38</v>
      </c>
      <c r="F270" s="252"/>
      <c r="G270" s="40" t="s">
        <v>58</v>
      </c>
      <c r="H270" s="253">
        <f t="shared" si="353"/>
        <v>101</v>
      </c>
      <c r="I270" s="253">
        <f t="shared" si="354"/>
        <v>90</v>
      </c>
      <c r="J270" s="254">
        <f t="shared" si="355"/>
        <v>27506142.120000001</v>
      </c>
      <c r="K270" s="254">
        <f t="shared" si="356"/>
        <v>1</v>
      </c>
      <c r="L270" s="255">
        <f t="shared" si="357"/>
        <v>1.06</v>
      </c>
      <c r="M270" s="256">
        <f t="shared" si="391"/>
        <v>1.0149999999999999</v>
      </c>
      <c r="N270" s="257">
        <f t="shared" si="358"/>
        <v>24729957.321963601</v>
      </c>
      <c r="O270" s="257">
        <f t="shared" si="359"/>
        <v>27874613.160593279</v>
      </c>
      <c r="P270" s="257">
        <f t="shared" si="360"/>
        <v>29593858.306908</v>
      </c>
      <c r="Q270" s="257">
        <f t="shared" si="361"/>
        <v>31419142.731906071</v>
      </c>
      <c r="R270" s="257">
        <f t="shared" si="379"/>
        <v>35294870.680630669</v>
      </c>
      <c r="S270" s="258">
        <f t="shared" si="362"/>
        <v>29593858.306908</v>
      </c>
      <c r="T270" s="257">
        <f t="shared" si="362"/>
        <v>31419142.731906071</v>
      </c>
      <c r="U270" s="257">
        <f t="shared" si="363"/>
        <v>33357006.706268378</v>
      </c>
      <c r="V270" s="257">
        <f t="shared" si="380"/>
        <v>39656063.397911087</v>
      </c>
      <c r="W270" s="257"/>
      <c r="X270" s="257">
        <f t="shared" si="364"/>
        <v>2225696158.9767241</v>
      </c>
      <c r="Y270" s="257">
        <f t="shared" si="365"/>
        <v>2508715184.4533949</v>
      </c>
      <c r="Z270" s="257">
        <f t="shared" si="366"/>
        <v>2663447247.6217198</v>
      </c>
      <c r="AA270" s="258">
        <f t="shared" si="381"/>
        <v>2827722845.8715463</v>
      </c>
      <c r="AB270" s="258">
        <f t="shared" si="382"/>
        <v>3176538361.2567601</v>
      </c>
      <c r="AC270" s="258">
        <f t="shared" si="367"/>
        <v>2663447247.6217198</v>
      </c>
      <c r="AD270" s="257">
        <f t="shared" si="368"/>
        <v>2827722845.8715463</v>
      </c>
      <c r="AE270" s="257">
        <f t="shared" si="383"/>
        <v>3002130603.5641541</v>
      </c>
      <c r="AF270" s="257">
        <f t="shared" si="384"/>
        <v>3569045705.8119979</v>
      </c>
      <c r="AG270" s="257"/>
      <c r="AH270" s="32" t="str">
        <f t="shared" si="369"/>
        <v>BERTAHAP</v>
      </c>
      <c r="AI270" s="259">
        <f t="shared" si="370"/>
        <v>0</v>
      </c>
      <c r="AJ270" s="260">
        <v>2</v>
      </c>
      <c r="AK270" s="261"/>
      <c r="AL270" s="257" t="e">
        <f>IF(AK270&gt;#REF!,"LB","KR")</f>
        <v>#REF!</v>
      </c>
      <c r="AM270" s="51">
        <f t="shared" si="371"/>
        <v>2448266000</v>
      </c>
      <c r="AN270" s="51">
        <f t="shared" si="371"/>
        <v>2759587000</v>
      </c>
      <c r="AO270" s="51">
        <f t="shared" si="371"/>
        <v>2929792000</v>
      </c>
      <c r="AP270" s="418">
        <f t="shared" si="371"/>
        <v>3110496000</v>
      </c>
      <c r="AQ270" s="418">
        <f t="shared" si="372"/>
        <v>2929792000</v>
      </c>
      <c r="AR270" s="51">
        <f t="shared" si="372"/>
        <v>3110496000</v>
      </c>
      <c r="AS270" s="51">
        <f t="shared" si="372"/>
        <v>3302344000</v>
      </c>
      <c r="AT270" s="42"/>
      <c r="AU270" s="42"/>
      <c r="AV270" s="297">
        <f t="shared" si="385"/>
        <v>-1419316.9333919995</v>
      </c>
      <c r="AW270" s="297"/>
      <c r="AX270" s="297"/>
      <c r="AY270" s="297"/>
      <c r="AZ270" s="297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45"/>
      <c r="BY270" s="42"/>
      <c r="BZ270" s="42"/>
      <c r="CA270" s="297"/>
      <c r="CB270" s="42"/>
      <c r="CC270" s="42"/>
      <c r="CD270" s="42"/>
      <c r="CE270" s="42"/>
      <c r="CF270" s="42"/>
      <c r="CG270" s="42"/>
      <c r="CH270" s="42"/>
      <c r="CI270" s="42"/>
      <c r="CJ270" s="42"/>
      <c r="CK270" s="418">
        <f t="shared" si="386"/>
        <v>3302344298.1103444</v>
      </c>
      <c r="CL270" s="42">
        <f t="shared" si="387"/>
        <v>3105580000</v>
      </c>
      <c r="CM270" s="42">
        <f t="shared" si="387"/>
        <v>3297126000</v>
      </c>
      <c r="CN270" s="43">
        <f t="shared" si="373"/>
        <v>46583700</v>
      </c>
      <c r="CO270" s="43">
        <f t="shared" si="374"/>
        <v>32971260</v>
      </c>
      <c r="CP270" s="43">
        <f t="shared" si="375"/>
        <v>73244800</v>
      </c>
      <c r="CQ270" s="43">
        <f t="shared" si="376"/>
        <v>64802000</v>
      </c>
      <c r="CR270" s="420">
        <f t="shared" si="377"/>
        <v>3500486000</v>
      </c>
    </row>
    <row r="271" spans="1:98">
      <c r="A271" s="3">
        <f t="shared" si="378"/>
        <v>232</v>
      </c>
      <c r="B271" s="249">
        <v>5</v>
      </c>
      <c r="C271" s="522"/>
      <c r="D271" s="250" t="s">
        <v>186</v>
      </c>
      <c r="E271" s="285">
        <v>15</v>
      </c>
      <c r="F271" s="252"/>
      <c r="G271" s="40" t="s">
        <v>64</v>
      </c>
      <c r="H271" s="253">
        <f t="shared" si="353"/>
        <v>101</v>
      </c>
      <c r="I271" s="253">
        <f t="shared" si="354"/>
        <v>90</v>
      </c>
      <c r="J271" s="254">
        <f t="shared" si="355"/>
        <v>27506142.120000001</v>
      </c>
      <c r="K271" s="254">
        <f t="shared" si="356"/>
        <v>1</v>
      </c>
      <c r="L271" s="255">
        <f t="shared" si="357"/>
        <v>1.06</v>
      </c>
      <c r="M271" s="256">
        <f t="shared" si="391"/>
        <v>1.0149999999999999</v>
      </c>
      <c r="N271" s="257">
        <f t="shared" si="358"/>
        <v>24729957.321963601</v>
      </c>
      <c r="O271" s="257">
        <f t="shared" si="359"/>
        <v>27874613.160593279</v>
      </c>
      <c r="P271" s="257">
        <f t="shared" si="360"/>
        <v>29593858.306908</v>
      </c>
      <c r="Q271" s="257">
        <f t="shared" si="361"/>
        <v>31419142.731906071</v>
      </c>
      <c r="R271" s="257">
        <f t="shared" si="379"/>
        <v>35294870.680630669</v>
      </c>
      <c r="S271" s="258">
        <f t="shared" si="362"/>
        <v>29593858.306908</v>
      </c>
      <c r="T271" s="257">
        <f t="shared" si="362"/>
        <v>31419142.731906071</v>
      </c>
      <c r="U271" s="257">
        <f t="shared" si="363"/>
        <v>33357006.706268378</v>
      </c>
      <c r="V271" s="257">
        <f t="shared" si="380"/>
        <v>39656063.397911087</v>
      </c>
      <c r="W271" s="257"/>
      <c r="X271" s="257">
        <f t="shared" si="364"/>
        <v>2225696158.9767241</v>
      </c>
      <c r="Y271" s="257">
        <f t="shared" si="365"/>
        <v>2508715184.4533949</v>
      </c>
      <c r="Z271" s="257">
        <f t="shared" si="366"/>
        <v>2663447247.6217198</v>
      </c>
      <c r="AA271" s="258">
        <f t="shared" si="381"/>
        <v>2827722845.8715463</v>
      </c>
      <c r="AB271" s="258">
        <f t="shared" si="382"/>
        <v>3176538361.2567601</v>
      </c>
      <c r="AC271" s="258">
        <f t="shared" si="367"/>
        <v>2663447247.6217198</v>
      </c>
      <c r="AD271" s="257">
        <f t="shared" si="368"/>
        <v>2827722845.8715463</v>
      </c>
      <c r="AE271" s="257">
        <f t="shared" si="383"/>
        <v>3002130603.5641541</v>
      </c>
      <c r="AF271" s="257">
        <f t="shared" si="384"/>
        <v>3569045705.8119979</v>
      </c>
      <c r="AG271" s="257"/>
      <c r="AH271" s="32" t="str">
        <f t="shared" si="369"/>
        <v>BERTAHAP</v>
      </c>
      <c r="AI271" s="259">
        <f t="shared" si="370"/>
        <v>0</v>
      </c>
      <c r="AJ271" s="260">
        <v>2</v>
      </c>
      <c r="AK271" s="261"/>
      <c r="AL271" s="257" t="e">
        <f>IF(AK271&gt;#REF!,"LB","KR")</f>
        <v>#REF!</v>
      </c>
      <c r="AM271" s="51">
        <f t="shared" si="371"/>
        <v>2448266000</v>
      </c>
      <c r="AN271" s="51">
        <f t="shared" si="371"/>
        <v>2759587000</v>
      </c>
      <c r="AO271" s="51">
        <f t="shared" si="371"/>
        <v>2929792000</v>
      </c>
      <c r="AP271" s="418">
        <f t="shared" si="371"/>
        <v>3110496000</v>
      </c>
      <c r="AQ271" s="418">
        <f t="shared" si="372"/>
        <v>2929792000</v>
      </c>
      <c r="AR271" s="51">
        <f t="shared" si="372"/>
        <v>3110496000</v>
      </c>
      <c r="AS271" s="51">
        <f t="shared" si="372"/>
        <v>3302344000</v>
      </c>
      <c r="AT271" s="42"/>
      <c r="AU271" s="42"/>
      <c r="AV271" s="297">
        <f t="shared" si="385"/>
        <v>-1419316.9333919995</v>
      </c>
      <c r="AW271" s="297"/>
      <c r="AX271" s="297"/>
      <c r="AY271" s="297"/>
      <c r="AZ271" s="297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45"/>
      <c r="BY271" s="42"/>
      <c r="BZ271" s="42"/>
      <c r="CA271" s="297"/>
      <c r="CB271" s="42"/>
      <c r="CC271" s="42"/>
      <c r="CD271" s="42"/>
      <c r="CE271" s="42"/>
      <c r="CF271" s="42"/>
      <c r="CG271" s="42"/>
      <c r="CH271" s="42"/>
      <c r="CI271" s="42"/>
      <c r="CJ271" s="42"/>
      <c r="CK271" s="418">
        <f t="shared" si="386"/>
        <v>3302344298.1103444</v>
      </c>
      <c r="CL271" s="42">
        <f t="shared" si="387"/>
        <v>3105580000</v>
      </c>
      <c r="CM271" s="42">
        <f t="shared" si="387"/>
        <v>3297126000</v>
      </c>
      <c r="CN271" s="43">
        <f t="shared" si="373"/>
        <v>46583700</v>
      </c>
      <c r="CO271" s="43">
        <f t="shared" si="374"/>
        <v>32971260</v>
      </c>
      <c r="CP271" s="43">
        <f t="shared" si="375"/>
        <v>73244800</v>
      </c>
      <c r="CQ271" s="43">
        <f t="shared" si="376"/>
        <v>64802000</v>
      </c>
      <c r="CR271" s="420">
        <f t="shared" si="377"/>
        <v>3500486000</v>
      </c>
    </row>
    <row r="272" spans="1:98">
      <c r="A272" s="3">
        <f t="shared" si="378"/>
        <v>233</v>
      </c>
      <c r="B272" s="249">
        <v>6</v>
      </c>
      <c r="C272" s="522"/>
      <c r="D272" s="250" t="s">
        <v>186</v>
      </c>
      <c r="E272" s="285">
        <v>17</v>
      </c>
      <c r="F272" s="252"/>
      <c r="G272" s="40" t="s">
        <v>67</v>
      </c>
      <c r="H272" s="253">
        <f t="shared" si="353"/>
        <v>85</v>
      </c>
      <c r="I272" s="253">
        <f t="shared" si="354"/>
        <v>74</v>
      </c>
      <c r="J272" s="254">
        <f t="shared" si="355"/>
        <v>27506142.120000001</v>
      </c>
      <c r="K272" s="254">
        <f t="shared" si="356"/>
        <v>1</v>
      </c>
      <c r="L272" s="255">
        <f t="shared" si="357"/>
        <v>1.06</v>
      </c>
      <c r="M272" s="256">
        <f t="shared" si="391"/>
        <v>1.0149999999999999</v>
      </c>
      <c r="N272" s="257">
        <f t="shared" si="358"/>
        <v>24729957.321963601</v>
      </c>
      <c r="O272" s="257">
        <f t="shared" si="359"/>
        <v>27874613.160593279</v>
      </c>
      <c r="P272" s="257">
        <f t="shared" si="360"/>
        <v>29593858.306908</v>
      </c>
      <c r="Q272" s="257">
        <f t="shared" si="361"/>
        <v>31419142.731906071</v>
      </c>
      <c r="R272" s="257">
        <f t="shared" si="379"/>
        <v>35294870.680630669</v>
      </c>
      <c r="S272" s="258">
        <f t="shared" si="362"/>
        <v>29593858.306908</v>
      </c>
      <c r="T272" s="257">
        <f t="shared" si="362"/>
        <v>31419142.731906071</v>
      </c>
      <c r="U272" s="257">
        <f t="shared" si="363"/>
        <v>33357006.706268378</v>
      </c>
      <c r="V272" s="257">
        <f t="shared" si="380"/>
        <v>39656063.397911087</v>
      </c>
      <c r="W272" s="257"/>
      <c r="X272" s="257">
        <f t="shared" si="364"/>
        <v>1830016841.8253064</v>
      </c>
      <c r="Y272" s="257">
        <f t="shared" si="365"/>
        <v>2062721373.8839025</v>
      </c>
      <c r="Z272" s="257">
        <f t="shared" si="366"/>
        <v>2189945514.7111921</v>
      </c>
      <c r="AA272" s="258">
        <f t="shared" si="381"/>
        <v>2325016562.1610494</v>
      </c>
      <c r="AB272" s="258">
        <f t="shared" si="382"/>
        <v>2611820430.3666697</v>
      </c>
      <c r="AC272" s="258">
        <f t="shared" si="367"/>
        <v>2189945514.7111921</v>
      </c>
      <c r="AD272" s="257">
        <f t="shared" si="368"/>
        <v>2325016562.1610494</v>
      </c>
      <c r="AE272" s="257">
        <f t="shared" si="383"/>
        <v>2468418496.2638597</v>
      </c>
      <c r="AF272" s="257">
        <f t="shared" si="384"/>
        <v>2934548691.4454203</v>
      </c>
      <c r="AG272" s="257"/>
      <c r="AH272" s="32" t="str">
        <f t="shared" si="369"/>
        <v>BERTAHAP</v>
      </c>
      <c r="AI272" s="259">
        <f t="shared" si="370"/>
        <v>0</v>
      </c>
      <c r="AJ272" s="260">
        <v>2</v>
      </c>
      <c r="AK272" s="261"/>
      <c r="AL272" s="257" t="e">
        <f>IF(AK272&gt;#REF!,"LB","KR")</f>
        <v>#REF!</v>
      </c>
      <c r="AM272" s="51">
        <f t="shared" si="371"/>
        <v>2013019000</v>
      </c>
      <c r="AN272" s="51">
        <f t="shared" si="371"/>
        <v>2268994000</v>
      </c>
      <c r="AO272" s="51">
        <f t="shared" si="371"/>
        <v>2408941000</v>
      </c>
      <c r="AP272" s="418">
        <f t="shared" si="371"/>
        <v>2557519000</v>
      </c>
      <c r="AQ272" s="418">
        <f t="shared" si="372"/>
        <v>2408941000</v>
      </c>
      <c r="AR272" s="51">
        <f t="shared" si="372"/>
        <v>2557519000</v>
      </c>
      <c r="AS272" s="51">
        <f t="shared" si="372"/>
        <v>2715261000</v>
      </c>
      <c r="AT272" s="42"/>
      <c r="AU272" s="42"/>
      <c r="AV272" s="297">
        <f t="shared" si="385"/>
        <v>-1419316.9333919995</v>
      </c>
      <c r="AW272" s="297"/>
      <c r="AX272" s="297"/>
      <c r="AY272" s="297"/>
      <c r="AZ272" s="297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45"/>
      <c r="BY272" s="42"/>
      <c r="BZ272" s="42"/>
      <c r="CA272" s="297"/>
      <c r="CB272" s="42"/>
      <c r="CC272" s="42"/>
      <c r="CD272" s="42"/>
      <c r="CE272" s="42"/>
      <c r="CF272" s="42"/>
      <c r="CG272" s="42"/>
      <c r="CH272" s="42"/>
      <c r="CI272" s="42"/>
      <c r="CJ272" s="42"/>
      <c r="CK272" s="418">
        <f t="shared" si="386"/>
        <v>2715260938.113687</v>
      </c>
      <c r="CL272" s="42">
        <f t="shared" si="387"/>
        <v>2553478000</v>
      </c>
      <c r="CM272" s="42">
        <f t="shared" si="387"/>
        <v>2710971000</v>
      </c>
      <c r="CN272" s="43">
        <f t="shared" si="373"/>
        <v>38302170</v>
      </c>
      <c r="CO272" s="43">
        <f t="shared" si="374"/>
        <v>27109710</v>
      </c>
      <c r="CP272" s="43">
        <f t="shared" si="375"/>
        <v>60223525</v>
      </c>
      <c r="CQ272" s="43">
        <f t="shared" si="376"/>
        <v>53281645.833333336</v>
      </c>
      <c r="CR272" s="420">
        <f t="shared" si="377"/>
        <v>2878178000</v>
      </c>
    </row>
    <row r="273" spans="1:96">
      <c r="A273" s="3">
        <f t="shared" si="378"/>
        <v>234</v>
      </c>
      <c r="B273" s="249">
        <v>7</v>
      </c>
      <c r="C273" s="522"/>
      <c r="D273" s="250" t="s">
        <v>186</v>
      </c>
      <c r="E273" s="285">
        <v>19</v>
      </c>
      <c r="F273" s="252"/>
      <c r="G273" s="40" t="s">
        <v>78</v>
      </c>
      <c r="H273" s="253">
        <f t="shared" si="353"/>
        <v>138</v>
      </c>
      <c r="I273" s="253">
        <f t="shared" si="354"/>
        <v>120</v>
      </c>
      <c r="J273" s="254">
        <f t="shared" si="355"/>
        <v>27506142.120000001</v>
      </c>
      <c r="K273" s="254">
        <f t="shared" si="356"/>
        <v>1</v>
      </c>
      <c r="L273" s="255">
        <f t="shared" si="357"/>
        <v>1.06</v>
      </c>
      <c r="M273" s="256">
        <f t="shared" si="391"/>
        <v>1.0149999999999999</v>
      </c>
      <c r="N273" s="257">
        <f t="shared" si="358"/>
        <v>24729957.321963601</v>
      </c>
      <c r="O273" s="257">
        <f t="shared" si="359"/>
        <v>27874613.160593279</v>
      </c>
      <c r="P273" s="257">
        <f t="shared" si="360"/>
        <v>29593858.306908</v>
      </c>
      <c r="Q273" s="257">
        <f t="shared" si="361"/>
        <v>31419142.731906071</v>
      </c>
      <c r="R273" s="257">
        <f t="shared" si="379"/>
        <v>35294870.680630669</v>
      </c>
      <c r="S273" s="258">
        <f t="shared" si="362"/>
        <v>29593858.306908</v>
      </c>
      <c r="T273" s="257">
        <f t="shared" si="362"/>
        <v>31419142.731906071</v>
      </c>
      <c r="U273" s="257">
        <f t="shared" si="363"/>
        <v>33357006.706268378</v>
      </c>
      <c r="V273" s="257">
        <f t="shared" si="380"/>
        <v>39656063.397911087</v>
      </c>
      <c r="W273" s="257"/>
      <c r="X273" s="257">
        <f t="shared" si="364"/>
        <v>2967594878.635632</v>
      </c>
      <c r="Y273" s="257">
        <f t="shared" si="365"/>
        <v>3344953579.2711935</v>
      </c>
      <c r="Z273" s="257">
        <f t="shared" si="366"/>
        <v>3551262996.8289599</v>
      </c>
      <c r="AA273" s="258">
        <f t="shared" si="381"/>
        <v>3770297127.8287287</v>
      </c>
      <c r="AB273" s="258">
        <f t="shared" si="382"/>
        <v>4235384481.6756802</v>
      </c>
      <c r="AC273" s="258">
        <f t="shared" si="367"/>
        <v>3551262996.8289599</v>
      </c>
      <c r="AD273" s="257">
        <f t="shared" si="368"/>
        <v>3770297127.8287287</v>
      </c>
      <c r="AE273" s="257">
        <f t="shared" si="383"/>
        <v>4002840804.7522054</v>
      </c>
      <c r="AF273" s="257">
        <f t="shared" si="384"/>
        <v>4758727607.7493305</v>
      </c>
      <c r="AG273" s="257"/>
      <c r="AH273" s="32" t="str">
        <f t="shared" si="369"/>
        <v>BERTAHAP</v>
      </c>
      <c r="AI273" s="259">
        <f t="shared" si="370"/>
        <v>0</v>
      </c>
      <c r="AJ273" s="260">
        <v>2</v>
      </c>
      <c r="AK273" s="261"/>
      <c r="AL273" s="257" t="e">
        <f>IF(AK273&gt;#REF!,"LB","KR")</f>
        <v>#REF!</v>
      </c>
      <c r="AM273" s="51">
        <f t="shared" si="371"/>
        <v>3264355000</v>
      </c>
      <c r="AN273" s="51">
        <f t="shared" si="371"/>
        <v>3679449000</v>
      </c>
      <c r="AO273" s="51">
        <f t="shared" si="371"/>
        <v>3906390000</v>
      </c>
      <c r="AP273" s="418">
        <f t="shared" si="371"/>
        <v>4147327000</v>
      </c>
      <c r="AQ273" s="418">
        <f t="shared" si="372"/>
        <v>3906390000</v>
      </c>
      <c r="AR273" s="51">
        <f t="shared" si="372"/>
        <v>4147327000</v>
      </c>
      <c r="AS273" s="51">
        <f t="shared" si="372"/>
        <v>4403125000</v>
      </c>
      <c r="AT273" s="42"/>
      <c r="AU273" s="42"/>
      <c r="AV273" s="297">
        <f t="shared" si="385"/>
        <v>-1419316.9333919995</v>
      </c>
      <c r="AW273" s="297"/>
      <c r="AX273" s="297"/>
      <c r="AY273" s="297"/>
      <c r="AZ273" s="297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45"/>
      <c r="BY273" s="42"/>
      <c r="BZ273" s="42"/>
      <c r="CA273" s="297"/>
      <c r="CB273" s="42"/>
      <c r="CC273" s="42"/>
      <c r="CD273" s="42"/>
      <c r="CE273" s="42"/>
      <c r="CF273" s="42"/>
      <c r="CG273" s="42"/>
      <c r="CH273" s="42"/>
      <c r="CI273" s="42"/>
      <c r="CJ273" s="42"/>
      <c r="CK273" s="418">
        <f t="shared" si="386"/>
        <v>4403124669.1360741</v>
      </c>
      <c r="CL273" s="42">
        <f t="shared" si="387"/>
        <v>4140774000</v>
      </c>
      <c r="CM273" s="42">
        <f t="shared" si="387"/>
        <v>4396167000</v>
      </c>
      <c r="CN273" s="43">
        <f t="shared" si="373"/>
        <v>62111610</v>
      </c>
      <c r="CO273" s="43">
        <f t="shared" si="374"/>
        <v>43961670</v>
      </c>
      <c r="CP273" s="43">
        <f t="shared" si="375"/>
        <v>97659750</v>
      </c>
      <c r="CQ273" s="43">
        <f t="shared" si="376"/>
        <v>86402645.833333328</v>
      </c>
      <c r="CR273" s="420">
        <f t="shared" si="377"/>
        <v>4667313000</v>
      </c>
    </row>
    <row r="274" spans="1:96">
      <c r="A274" s="3">
        <f t="shared" si="378"/>
        <v>235</v>
      </c>
      <c r="B274" s="249">
        <v>8</v>
      </c>
      <c r="C274" s="522"/>
      <c r="D274" s="250" t="s">
        <v>186</v>
      </c>
      <c r="E274" s="285">
        <v>21</v>
      </c>
      <c r="F274" s="252"/>
      <c r="G274" s="40" t="s">
        <v>84</v>
      </c>
      <c r="H274" s="253">
        <f t="shared" si="353"/>
        <v>132</v>
      </c>
      <c r="I274" s="253">
        <f t="shared" si="354"/>
        <v>112</v>
      </c>
      <c r="J274" s="254">
        <f t="shared" si="355"/>
        <v>27506142.120000001</v>
      </c>
      <c r="K274" s="254">
        <f t="shared" si="356"/>
        <v>3</v>
      </c>
      <c r="L274" s="255">
        <f t="shared" si="357"/>
        <v>1.1000000000000001</v>
      </c>
      <c r="M274" s="256">
        <f t="shared" si="391"/>
        <v>1.0149999999999999</v>
      </c>
      <c r="N274" s="257">
        <f t="shared" si="358"/>
        <v>25663163.258641474</v>
      </c>
      <c r="O274" s="257">
        <f t="shared" si="359"/>
        <v>28926485.355332647</v>
      </c>
      <c r="P274" s="257">
        <f t="shared" si="360"/>
        <v>30710607.67698</v>
      </c>
      <c r="Q274" s="257">
        <f t="shared" si="361"/>
        <v>32604770.759525169</v>
      </c>
      <c r="R274" s="257">
        <f t="shared" si="379"/>
        <v>36626752.593107298</v>
      </c>
      <c r="S274" s="258">
        <f t="shared" si="362"/>
        <v>30710607.67698</v>
      </c>
      <c r="T274" s="257">
        <f t="shared" si="362"/>
        <v>32604770.759525169</v>
      </c>
      <c r="U274" s="257">
        <f t="shared" si="363"/>
        <v>34615761.676316239</v>
      </c>
      <c r="V274" s="257">
        <f t="shared" si="380"/>
        <v>41152518.620473772</v>
      </c>
      <c r="W274" s="257"/>
      <c r="X274" s="257">
        <f t="shared" si="364"/>
        <v>2874274284.967845</v>
      </c>
      <c r="Y274" s="257">
        <f t="shared" si="365"/>
        <v>3239766359.7972565</v>
      </c>
      <c r="Z274" s="257">
        <f t="shared" si="366"/>
        <v>3439588059.8217602</v>
      </c>
      <c r="AA274" s="258">
        <f t="shared" si="381"/>
        <v>3651734325.0668187</v>
      </c>
      <c r="AB274" s="258">
        <f t="shared" si="382"/>
        <v>4102196290.4280176</v>
      </c>
      <c r="AC274" s="258">
        <f t="shared" si="367"/>
        <v>3439588059.8217602</v>
      </c>
      <c r="AD274" s="257">
        <f t="shared" si="368"/>
        <v>3651734325.0668187</v>
      </c>
      <c r="AE274" s="257">
        <f t="shared" si="383"/>
        <v>3876965307.7474189</v>
      </c>
      <c r="AF274" s="257">
        <f t="shared" si="384"/>
        <v>4609082085.493063</v>
      </c>
      <c r="AG274" s="257"/>
      <c r="AH274" s="32" t="str">
        <f t="shared" si="369"/>
        <v>BERTAHAP</v>
      </c>
      <c r="AI274" s="259">
        <f t="shared" si="370"/>
        <v>0</v>
      </c>
      <c r="AJ274" s="260">
        <v>2</v>
      </c>
      <c r="AK274" s="261"/>
      <c r="AL274" s="257" t="e">
        <f>IF(AK274&gt;#REF!,"LB","KR")</f>
        <v>#REF!</v>
      </c>
      <c r="AM274" s="51">
        <f t="shared" si="371"/>
        <v>3161702000</v>
      </c>
      <c r="AN274" s="51">
        <f t="shared" si="371"/>
        <v>3563743000</v>
      </c>
      <c r="AO274" s="51">
        <f t="shared" si="371"/>
        <v>3783547000</v>
      </c>
      <c r="AP274" s="418">
        <f t="shared" si="371"/>
        <v>4016908000</v>
      </c>
      <c r="AQ274" s="418">
        <f t="shared" si="372"/>
        <v>3783547000</v>
      </c>
      <c r="AR274" s="51">
        <f t="shared" si="372"/>
        <v>4016908000</v>
      </c>
      <c r="AS274" s="51">
        <f t="shared" si="372"/>
        <v>4264662000</v>
      </c>
      <c r="AT274" s="42"/>
      <c r="AU274" s="42"/>
      <c r="AV274" s="297">
        <f t="shared" si="385"/>
        <v>-302567.56331999972</v>
      </c>
      <c r="AW274" s="297"/>
      <c r="AX274" s="297"/>
      <c r="AY274" s="297"/>
      <c r="AZ274" s="297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45"/>
      <c r="BY274" s="42"/>
      <c r="BZ274" s="42"/>
      <c r="CA274" s="297"/>
      <c r="CB274" s="42"/>
      <c r="CC274" s="42"/>
      <c r="CD274" s="42"/>
      <c r="CE274" s="42"/>
      <c r="CF274" s="42"/>
      <c r="CG274" s="42"/>
      <c r="CH274" s="42"/>
      <c r="CI274" s="42"/>
      <c r="CJ274" s="42"/>
      <c r="CK274" s="418">
        <f t="shared" si="386"/>
        <v>4264661722.7071915</v>
      </c>
      <c r="CL274" s="42">
        <f t="shared" si="387"/>
        <v>4010560000</v>
      </c>
      <c r="CM274" s="42">
        <f t="shared" si="387"/>
        <v>4257923000</v>
      </c>
      <c r="CN274" s="43">
        <f t="shared" si="373"/>
        <v>60158400</v>
      </c>
      <c r="CO274" s="43">
        <f t="shared" si="374"/>
        <v>42579230</v>
      </c>
      <c r="CP274" s="43">
        <f t="shared" si="375"/>
        <v>94588675</v>
      </c>
      <c r="CQ274" s="43">
        <f t="shared" si="376"/>
        <v>83685583.333333328</v>
      </c>
      <c r="CR274" s="420">
        <f t="shared" si="377"/>
        <v>4520543000</v>
      </c>
    </row>
    <row r="275" spans="1:96">
      <c r="A275" s="3">
        <f t="shared" si="378"/>
        <v>236</v>
      </c>
      <c r="B275" s="249">
        <v>1</v>
      </c>
      <c r="C275" s="522"/>
      <c r="D275" s="250" t="s">
        <v>187</v>
      </c>
      <c r="E275" s="251" t="s">
        <v>19</v>
      </c>
      <c r="F275" s="252"/>
      <c r="G275" s="40" t="s">
        <v>72</v>
      </c>
      <c r="H275" s="253">
        <f t="shared" si="353"/>
        <v>175</v>
      </c>
      <c r="I275" s="253">
        <f t="shared" si="354"/>
        <v>156</v>
      </c>
      <c r="J275" s="254">
        <f t="shared" si="355"/>
        <v>27506142.120000001</v>
      </c>
      <c r="K275" s="254">
        <f t="shared" si="356"/>
        <v>5</v>
      </c>
      <c r="L275" s="255">
        <f t="shared" si="357"/>
        <v>1.08</v>
      </c>
      <c r="M275" s="256">
        <f t="shared" si="391"/>
        <v>1.0149999999999999</v>
      </c>
      <c r="N275" s="257">
        <f t="shared" si="358"/>
        <v>25196560.290302537</v>
      </c>
      <c r="O275" s="257">
        <f t="shared" si="359"/>
        <v>28400549.257962964</v>
      </c>
      <c r="P275" s="257">
        <f t="shared" si="360"/>
        <v>30152232.991944</v>
      </c>
      <c r="Q275" s="257">
        <f t="shared" si="361"/>
        <v>32011956.745715622</v>
      </c>
      <c r="R275" s="257">
        <f t="shared" si="379"/>
        <v>35960811.636868991</v>
      </c>
      <c r="S275" s="258">
        <f t="shared" si="362"/>
        <v>30152232.991944</v>
      </c>
      <c r="T275" s="257">
        <f t="shared" si="362"/>
        <v>32011956.745715622</v>
      </c>
      <c r="U275" s="257">
        <f t="shared" si="363"/>
        <v>33986384.191292308</v>
      </c>
      <c r="V275" s="257">
        <f t="shared" si="380"/>
        <v>40404291.009192429</v>
      </c>
      <c r="W275" s="257"/>
      <c r="X275" s="257">
        <f t="shared" si="364"/>
        <v>3930663405.2871957</v>
      </c>
      <c r="Y275" s="257">
        <f t="shared" si="365"/>
        <v>4430485684.2422228</v>
      </c>
      <c r="Z275" s="257">
        <f t="shared" si="366"/>
        <v>4703748346.7432642</v>
      </c>
      <c r="AA275" s="258">
        <f t="shared" si="381"/>
        <v>4993865252.3316374</v>
      </c>
      <c r="AB275" s="258">
        <f t="shared" si="382"/>
        <v>5609886615.3515625</v>
      </c>
      <c r="AC275" s="258">
        <f t="shared" si="367"/>
        <v>4703748346.7432642</v>
      </c>
      <c r="AD275" s="257">
        <f t="shared" si="368"/>
        <v>4993865252.3316374</v>
      </c>
      <c r="AE275" s="257">
        <f t="shared" si="383"/>
        <v>5301875933.8416004</v>
      </c>
      <c r="AF275" s="257">
        <f t="shared" si="384"/>
        <v>6303069397.4340191</v>
      </c>
      <c r="AG275" s="257"/>
      <c r="AH275" s="32" t="str">
        <f t="shared" si="369"/>
        <v>BERTAHAP</v>
      </c>
      <c r="AI275" s="259">
        <f t="shared" si="370"/>
        <v>0</v>
      </c>
      <c r="AJ275" s="260">
        <v>2</v>
      </c>
      <c r="AK275" s="261"/>
      <c r="AL275" s="257" t="e">
        <f>IF(AK275&gt;#REF!,"LB","KR")</f>
        <v>#REF!</v>
      </c>
      <c r="AM275" s="51">
        <f t="shared" si="371"/>
        <v>4323730000</v>
      </c>
      <c r="AN275" s="51">
        <f t="shared" si="371"/>
        <v>4873535000</v>
      </c>
      <c r="AO275" s="51">
        <f t="shared" si="371"/>
        <v>5174124000</v>
      </c>
      <c r="AP275" s="418">
        <f t="shared" si="371"/>
        <v>5493252000</v>
      </c>
      <c r="AQ275" s="418">
        <f t="shared" si="372"/>
        <v>5174124000</v>
      </c>
      <c r="AR275" s="51">
        <f t="shared" si="372"/>
        <v>5493252000</v>
      </c>
      <c r="AS275" s="51">
        <f t="shared" si="372"/>
        <v>5832064000</v>
      </c>
      <c r="AT275" s="42"/>
      <c r="AU275" s="42"/>
      <c r="AV275" s="297">
        <f t="shared" si="385"/>
        <v>-860942.24835599959</v>
      </c>
      <c r="AW275" s="297"/>
      <c r="AX275" s="297"/>
      <c r="AY275" s="297"/>
      <c r="AZ275" s="297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45"/>
      <c r="BY275" s="42"/>
      <c r="BZ275" s="42"/>
      <c r="CA275" s="297"/>
      <c r="CB275" s="42"/>
      <c r="CC275" s="42"/>
      <c r="CD275" s="42"/>
      <c r="CE275" s="42"/>
      <c r="CF275" s="42"/>
      <c r="CG275" s="42"/>
      <c r="CH275" s="42"/>
      <c r="CI275" s="42"/>
      <c r="CJ275" s="42"/>
      <c r="CK275" s="418">
        <f t="shared" si="386"/>
        <v>5832063253.0256414</v>
      </c>
      <c r="CL275" s="42">
        <f t="shared" si="387"/>
        <v>5484572000</v>
      </c>
      <c r="CM275" s="42">
        <f t="shared" si="387"/>
        <v>5822848000</v>
      </c>
      <c r="CN275" s="43">
        <f t="shared" si="373"/>
        <v>82268580</v>
      </c>
      <c r="CO275" s="43">
        <f t="shared" si="374"/>
        <v>58228480</v>
      </c>
      <c r="CP275" s="43">
        <f t="shared" si="375"/>
        <v>129353100</v>
      </c>
      <c r="CQ275" s="43">
        <f t="shared" si="376"/>
        <v>114442750</v>
      </c>
      <c r="CR275" s="420">
        <f t="shared" si="377"/>
        <v>6181989000</v>
      </c>
    </row>
    <row r="276" spans="1:96">
      <c r="A276" s="3">
        <f t="shared" si="378"/>
        <v>237</v>
      </c>
      <c r="B276" s="249">
        <v>2</v>
      </c>
      <c r="C276" s="522"/>
      <c r="D276" s="250" t="s">
        <v>187</v>
      </c>
      <c r="E276" s="251" t="s">
        <v>29</v>
      </c>
      <c r="F276" s="252"/>
      <c r="G276" s="40" t="s">
        <v>74</v>
      </c>
      <c r="H276" s="253">
        <f t="shared" si="353"/>
        <v>85</v>
      </c>
      <c r="I276" s="253">
        <f t="shared" si="354"/>
        <v>74</v>
      </c>
      <c r="J276" s="254">
        <f t="shared" si="355"/>
        <v>27506142.120000001</v>
      </c>
      <c r="K276" s="254">
        <f t="shared" si="356"/>
        <v>1</v>
      </c>
      <c r="L276" s="255">
        <f t="shared" si="357"/>
        <v>1.06</v>
      </c>
      <c r="M276" s="256">
        <f t="shared" si="391"/>
        <v>1.0149999999999999</v>
      </c>
      <c r="N276" s="257">
        <f t="shared" si="358"/>
        <v>24729957.321963601</v>
      </c>
      <c r="O276" s="257">
        <f t="shared" si="359"/>
        <v>27874613.160593279</v>
      </c>
      <c r="P276" s="257">
        <f t="shared" si="360"/>
        <v>29593858.306908</v>
      </c>
      <c r="Q276" s="257">
        <f t="shared" si="361"/>
        <v>31419142.731906071</v>
      </c>
      <c r="R276" s="257">
        <f t="shared" si="379"/>
        <v>35294870.680630669</v>
      </c>
      <c r="S276" s="258">
        <f t="shared" si="362"/>
        <v>29593858.306908</v>
      </c>
      <c r="T276" s="257">
        <f t="shared" si="362"/>
        <v>31419142.731906071</v>
      </c>
      <c r="U276" s="257">
        <f t="shared" si="363"/>
        <v>33357006.706268378</v>
      </c>
      <c r="V276" s="257">
        <f t="shared" si="380"/>
        <v>39656063.397911087</v>
      </c>
      <c r="W276" s="257"/>
      <c r="X276" s="257">
        <f t="shared" si="364"/>
        <v>1830016841.8253064</v>
      </c>
      <c r="Y276" s="257">
        <f t="shared" si="365"/>
        <v>2062721373.8839025</v>
      </c>
      <c r="Z276" s="257">
        <f t="shared" si="366"/>
        <v>2189945514.7111921</v>
      </c>
      <c r="AA276" s="258">
        <f t="shared" si="381"/>
        <v>2325016562.1610494</v>
      </c>
      <c r="AB276" s="258">
        <f t="shared" si="382"/>
        <v>2611820430.3666697</v>
      </c>
      <c r="AC276" s="258">
        <f t="shared" si="367"/>
        <v>2189945514.7111921</v>
      </c>
      <c r="AD276" s="257">
        <f t="shared" si="368"/>
        <v>2325016562.1610494</v>
      </c>
      <c r="AE276" s="257">
        <f t="shared" si="383"/>
        <v>2468418496.2638597</v>
      </c>
      <c r="AF276" s="257">
        <f t="shared" si="384"/>
        <v>2934548691.4454203</v>
      </c>
      <c r="AG276" s="257"/>
      <c r="AH276" s="32" t="str">
        <f t="shared" si="369"/>
        <v>BERTAHAP</v>
      </c>
      <c r="AI276" s="259">
        <f t="shared" si="370"/>
        <v>0</v>
      </c>
      <c r="AJ276" s="260">
        <v>2</v>
      </c>
      <c r="AK276" s="261"/>
      <c r="AL276" s="257" t="e">
        <f>IF(AK276&gt;#REF!,"LB","KR")</f>
        <v>#REF!</v>
      </c>
      <c r="AM276" s="51">
        <f t="shared" si="371"/>
        <v>2013019000</v>
      </c>
      <c r="AN276" s="51">
        <f t="shared" si="371"/>
        <v>2268994000</v>
      </c>
      <c r="AO276" s="51">
        <f t="shared" si="371"/>
        <v>2408941000</v>
      </c>
      <c r="AP276" s="418">
        <f t="shared" si="371"/>
        <v>2557519000</v>
      </c>
      <c r="AQ276" s="418">
        <f t="shared" si="372"/>
        <v>2408941000</v>
      </c>
      <c r="AR276" s="51">
        <f t="shared" si="372"/>
        <v>2557519000</v>
      </c>
      <c r="AS276" s="51">
        <f t="shared" si="372"/>
        <v>2715261000</v>
      </c>
      <c r="AT276" s="42"/>
      <c r="AU276" s="42"/>
      <c r="AV276" s="297">
        <f t="shared" si="385"/>
        <v>-1419316.9333919995</v>
      </c>
      <c r="AW276" s="297"/>
      <c r="AX276" s="297"/>
      <c r="AY276" s="297"/>
      <c r="AZ276" s="297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45"/>
      <c r="BY276" s="42"/>
      <c r="BZ276" s="42"/>
      <c r="CA276" s="297"/>
      <c r="CB276" s="42"/>
      <c r="CC276" s="42"/>
      <c r="CD276" s="42"/>
      <c r="CE276" s="42"/>
      <c r="CF276" s="42"/>
      <c r="CG276" s="42"/>
      <c r="CH276" s="42"/>
      <c r="CI276" s="42"/>
      <c r="CJ276" s="42"/>
      <c r="CK276" s="418">
        <f t="shared" si="386"/>
        <v>2715260938.113687</v>
      </c>
      <c r="CL276" s="42">
        <f t="shared" si="387"/>
        <v>2553478000</v>
      </c>
      <c r="CM276" s="42">
        <f t="shared" si="387"/>
        <v>2710971000</v>
      </c>
      <c r="CN276" s="43">
        <f t="shared" si="373"/>
        <v>38302170</v>
      </c>
      <c r="CO276" s="43">
        <f t="shared" si="374"/>
        <v>27109710</v>
      </c>
      <c r="CP276" s="43">
        <f t="shared" si="375"/>
        <v>60223525</v>
      </c>
      <c r="CQ276" s="43">
        <f t="shared" si="376"/>
        <v>53281645.833333336</v>
      </c>
      <c r="CR276" s="420">
        <f t="shared" si="377"/>
        <v>2878178000</v>
      </c>
    </row>
    <row r="277" spans="1:96">
      <c r="A277" s="3">
        <f t="shared" si="378"/>
        <v>238</v>
      </c>
      <c r="B277" s="249">
        <v>3</v>
      </c>
      <c r="C277" s="522"/>
      <c r="D277" s="250" t="s">
        <v>187</v>
      </c>
      <c r="E277" s="251" t="s">
        <v>32</v>
      </c>
      <c r="F277" s="252"/>
      <c r="G277" s="40" t="s">
        <v>56</v>
      </c>
      <c r="H277" s="253">
        <f t="shared" si="353"/>
        <v>85</v>
      </c>
      <c r="I277" s="253">
        <f t="shared" si="354"/>
        <v>74</v>
      </c>
      <c r="J277" s="254">
        <f t="shared" si="355"/>
        <v>27506142.120000001</v>
      </c>
      <c r="K277" s="254">
        <f t="shared" si="356"/>
        <v>1</v>
      </c>
      <c r="L277" s="255">
        <f t="shared" si="357"/>
        <v>1.06</v>
      </c>
      <c r="M277" s="256">
        <f t="shared" si="391"/>
        <v>1.0149999999999999</v>
      </c>
      <c r="N277" s="257">
        <f t="shared" si="358"/>
        <v>24729957.321963601</v>
      </c>
      <c r="O277" s="257">
        <f t="shared" si="359"/>
        <v>27874613.160593279</v>
      </c>
      <c r="P277" s="257">
        <f t="shared" si="360"/>
        <v>29593858.306908</v>
      </c>
      <c r="Q277" s="257">
        <f t="shared" si="361"/>
        <v>31419142.731906071</v>
      </c>
      <c r="R277" s="257">
        <f t="shared" si="379"/>
        <v>35294870.680630669</v>
      </c>
      <c r="S277" s="258">
        <f t="shared" si="362"/>
        <v>29593858.306908</v>
      </c>
      <c r="T277" s="257">
        <f t="shared" si="362"/>
        <v>31419142.731906071</v>
      </c>
      <c r="U277" s="257">
        <f t="shared" si="363"/>
        <v>33357006.706268378</v>
      </c>
      <c r="V277" s="257">
        <f t="shared" si="380"/>
        <v>39656063.397911087</v>
      </c>
      <c r="W277" s="257"/>
      <c r="X277" s="257">
        <f t="shared" si="364"/>
        <v>1830016841.8253064</v>
      </c>
      <c r="Y277" s="257">
        <f t="shared" si="365"/>
        <v>2062721373.8839025</v>
      </c>
      <c r="Z277" s="257">
        <f t="shared" si="366"/>
        <v>2189945514.7111921</v>
      </c>
      <c r="AA277" s="258">
        <f t="shared" si="381"/>
        <v>2325016562.1610494</v>
      </c>
      <c r="AB277" s="258">
        <f t="shared" si="382"/>
        <v>2611820430.3666697</v>
      </c>
      <c r="AC277" s="258">
        <f t="shared" si="367"/>
        <v>2189945514.7111921</v>
      </c>
      <c r="AD277" s="257">
        <f t="shared" si="368"/>
        <v>2325016562.1610494</v>
      </c>
      <c r="AE277" s="257">
        <f t="shared" si="383"/>
        <v>2468418496.2638597</v>
      </c>
      <c r="AF277" s="257">
        <f t="shared" si="384"/>
        <v>2934548691.4454203</v>
      </c>
      <c r="AG277" s="257"/>
      <c r="AH277" s="32" t="str">
        <f t="shared" si="369"/>
        <v>BERTAHAP</v>
      </c>
      <c r="AI277" s="259">
        <f t="shared" si="370"/>
        <v>0</v>
      </c>
      <c r="AJ277" s="260">
        <v>2</v>
      </c>
      <c r="AK277" s="261"/>
      <c r="AL277" s="257" t="e">
        <f>IF(AK277&gt;#REF!,"LB","KR")</f>
        <v>#REF!</v>
      </c>
      <c r="AM277" s="51">
        <f t="shared" si="371"/>
        <v>2013019000</v>
      </c>
      <c r="AN277" s="51">
        <f t="shared" si="371"/>
        <v>2268994000</v>
      </c>
      <c r="AO277" s="51">
        <f t="shared" si="371"/>
        <v>2408941000</v>
      </c>
      <c r="AP277" s="418">
        <f t="shared" si="371"/>
        <v>2557519000</v>
      </c>
      <c r="AQ277" s="418">
        <f t="shared" si="372"/>
        <v>2408941000</v>
      </c>
      <c r="AR277" s="51">
        <f t="shared" si="372"/>
        <v>2557519000</v>
      </c>
      <c r="AS277" s="51">
        <f t="shared" si="372"/>
        <v>2715261000</v>
      </c>
      <c r="AT277" s="42"/>
      <c r="AU277" s="42"/>
      <c r="AV277" s="297">
        <f t="shared" si="385"/>
        <v>-1419316.9333919995</v>
      </c>
      <c r="AW277" s="297"/>
      <c r="AX277" s="297"/>
      <c r="AY277" s="297"/>
      <c r="AZ277" s="297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45"/>
      <c r="BY277" s="42"/>
      <c r="BZ277" s="42"/>
      <c r="CA277" s="297"/>
      <c r="CB277" s="42"/>
      <c r="CC277" s="42"/>
      <c r="CD277" s="42"/>
      <c r="CE277" s="42"/>
      <c r="CF277" s="42"/>
      <c r="CG277" s="42"/>
      <c r="CH277" s="42"/>
      <c r="CI277" s="42"/>
      <c r="CJ277" s="42"/>
      <c r="CK277" s="418">
        <f t="shared" si="386"/>
        <v>2715260938.113687</v>
      </c>
      <c r="CL277" s="42">
        <f t="shared" si="387"/>
        <v>2553478000</v>
      </c>
      <c r="CM277" s="42">
        <f t="shared" si="387"/>
        <v>2710971000</v>
      </c>
      <c r="CN277" s="43">
        <f t="shared" si="373"/>
        <v>38302170</v>
      </c>
      <c r="CO277" s="43">
        <f t="shared" si="374"/>
        <v>27109710</v>
      </c>
      <c r="CP277" s="43">
        <f t="shared" si="375"/>
        <v>60223525</v>
      </c>
      <c r="CQ277" s="43">
        <f t="shared" si="376"/>
        <v>53281645.833333336</v>
      </c>
      <c r="CR277" s="420">
        <f t="shared" si="377"/>
        <v>2878178000</v>
      </c>
    </row>
    <row r="278" spans="1:96">
      <c r="A278" s="3">
        <f t="shared" si="378"/>
        <v>239</v>
      </c>
      <c r="B278" s="249">
        <v>4</v>
      </c>
      <c r="C278" s="522"/>
      <c r="D278" s="250" t="s">
        <v>187</v>
      </c>
      <c r="E278" s="251" t="s">
        <v>38</v>
      </c>
      <c r="F278" s="252"/>
      <c r="G278" s="40" t="s">
        <v>58</v>
      </c>
      <c r="H278" s="253">
        <f t="shared" si="353"/>
        <v>101</v>
      </c>
      <c r="I278" s="253">
        <f t="shared" si="354"/>
        <v>90</v>
      </c>
      <c r="J278" s="254">
        <f t="shared" si="355"/>
        <v>27506142.120000001</v>
      </c>
      <c r="K278" s="254">
        <f t="shared" si="356"/>
        <v>1</v>
      </c>
      <c r="L278" s="255">
        <f t="shared" si="357"/>
        <v>1.06</v>
      </c>
      <c r="M278" s="256">
        <f t="shared" si="391"/>
        <v>1.0149999999999999</v>
      </c>
      <c r="N278" s="257">
        <f t="shared" si="358"/>
        <v>24729957.321963601</v>
      </c>
      <c r="O278" s="257">
        <f t="shared" si="359"/>
        <v>27874613.160593279</v>
      </c>
      <c r="P278" s="257">
        <f t="shared" si="360"/>
        <v>29593858.306908</v>
      </c>
      <c r="Q278" s="257">
        <f t="shared" si="361"/>
        <v>31419142.731906071</v>
      </c>
      <c r="R278" s="257">
        <f t="shared" si="379"/>
        <v>35294870.680630669</v>
      </c>
      <c r="S278" s="258">
        <f t="shared" si="362"/>
        <v>29593858.306908</v>
      </c>
      <c r="T278" s="257">
        <f t="shared" si="362"/>
        <v>31419142.731906071</v>
      </c>
      <c r="U278" s="257">
        <f t="shared" si="363"/>
        <v>33357006.706268378</v>
      </c>
      <c r="V278" s="257">
        <f t="shared" si="380"/>
        <v>39656063.397911087</v>
      </c>
      <c r="W278" s="257"/>
      <c r="X278" s="257">
        <f t="shared" si="364"/>
        <v>2225696158.9767241</v>
      </c>
      <c r="Y278" s="257">
        <f t="shared" si="365"/>
        <v>2508715184.4533949</v>
      </c>
      <c r="Z278" s="257">
        <f t="shared" si="366"/>
        <v>2663447247.6217198</v>
      </c>
      <c r="AA278" s="258">
        <f t="shared" si="381"/>
        <v>2827722845.8715463</v>
      </c>
      <c r="AB278" s="258">
        <f t="shared" si="382"/>
        <v>3176538361.2567601</v>
      </c>
      <c r="AC278" s="258">
        <f t="shared" si="367"/>
        <v>2663447247.6217198</v>
      </c>
      <c r="AD278" s="257">
        <f t="shared" si="368"/>
        <v>2827722845.8715463</v>
      </c>
      <c r="AE278" s="257">
        <f t="shared" si="383"/>
        <v>3002130603.5641541</v>
      </c>
      <c r="AF278" s="257">
        <f t="shared" si="384"/>
        <v>3569045705.8119979</v>
      </c>
      <c r="AG278" s="257"/>
      <c r="AH278" s="32" t="str">
        <f t="shared" si="369"/>
        <v>BERTAHAP</v>
      </c>
      <c r="AI278" s="259">
        <f t="shared" si="370"/>
        <v>0</v>
      </c>
      <c r="AJ278" s="260">
        <v>2</v>
      </c>
      <c r="AK278" s="261"/>
      <c r="AL278" s="257" t="e">
        <f>IF(AK278&gt;#REF!,"LB","KR")</f>
        <v>#REF!</v>
      </c>
      <c r="AM278" s="51">
        <f t="shared" si="371"/>
        <v>2448266000</v>
      </c>
      <c r="AN278" s="51">
        <f t="shared" si="371"/>
        <v>2759587000</v>
      </c>
      <c r="AO278" s="51">
        <f t="shared" si="371"/>
        <v>2929792000</v>
      </c>
      <c r="AP278" s="418">
        <f t="shared" si="371"/>
        <v>3110496000</v>
      </c>
      <c r="AQ278" s="418">
        <f t="shared" si="372"/>
        <v>2929792000</v>
      </c>
      <c r="AR278" s="51">
        <f t="shared" si="372"/>
        <v>3110496000</v>
      </c>
      <c r="AS278" s="51">
        <f t="shared" si="372"/>
        <v>3302344000</v>
      </c>
      <c r="AT278" s="42"/>
      <c r="AU278" s="42"/>
      <c r="AV278" s="297">
        <f t="shared" si="385"/>
        <v>-1419316.9333919995</v>
      </c>
      <c r="AW278" s="297"/>
      <c r="AX278" s="297"/>
      <c r="AY278" s="297"/>
      <c r="AZ278" s="297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45"/>
      <c r="BY278" s="42"/>
      <c r="BZ278" s="42"/>
      <c r="CA278" s="297"/>
      <c r="CB278" s="42"/>
      <c r="CC278" s="42"/>
      <c r="CD278" s="42"/>
      <c r="CE278" s="42"/>
      <c r="CF278" s="42"/>
      <c r="CG278" s="42"/>
      <c r="CH278" s="42"/>
      <c r="CI278" s="42"/>
      <c r="CJ278" s="42"/>
      <c r="CK278" s="418">
        <f t="shared" si="386"/>
        <v>3302344298.1103444</v>
      </c>
      <c r="CL278" s="42">
        <f t="shared" si="387"/>
        <v>3105580000</v>
      </c>
      <c r="CM278" s="42">
        <f t="shared" si="387"/>
        <v>3297126000</v>
      </c>
      <c r="CN278" s="43">
        <f t="shared" si="373"/>
        <v>46583700</v>
      </c>
      <c r="CO278" s="43">
        <f t="shared" si="374"/>
        <v>32971260</v>
      </c>
      <c r="CP278" s="43">
        <f t="shared" si="375"/>
        <v>73244800</v>
      </c>
      <c r="CQ278" s="43">
        <f t="shared" si="376"/>
        <v>64802000</v>
      </c>
      <c r="CR278" s="420">
        <f t="shared" si="377"/>
        <v>3500486000</v>
      </c>
    </row>
    <row r="279" spans="1:96">
      <c r="A279" s="3">
        <f t="shared" si="378"/>
        <v>240</v>
      </c>
      <c r="B279" s="249">
        <v>5</v>
      </c>
      <c r="C279" s="522"/>
      <c r="D279" s="250" t="s">
        <v>187</v>
      </c>
      <c r="E279" s="285">
        <v>15</v>
      </c>
      <c r="F279" s="252"/>
      <c r="G279" s="40" t="s">
        <v>64</v>
      </c>
      <c r="H279" s="253">
        <f t="shared" si="353"/>
        <v>101</v>
      </c>
      <c r="I279" s="253">
        <f t="shared" si="354"/>
        <v>90</v>
      </c>
      <c r="J279" s="254">
        <f t="shared" si="355"/>
        <v>27506142.120000001</v>
      </c>
      <c r="K279" s="254">
        <f t="shared" si="356"/>
        <v>1</v>
      </c>
      <c r="L279" s="255">
        <f t="shared" si="357"/>
        <v>1.06</v>
      </c>
      <c r="M279" s="256">
        <f t="shared" si="391"/>
        <v>1.0149999999999999</v>
      </c>
      <c r="N279" s="257">
        <f t="shared" si="358"/>
        <v>24729957.321963601</v>
      </c>
      <c r="O279" s="257">
        <f t="shared" si="359"/>
        <v>27874613.160593279</v>
      </c>
      <c r="P279" s="257">
        <f t="shared" si="360"/>
        <v>29593858.306908</v>
      </c>
      <c r="Q279" s="257">
        <f t="shared" si="361"/>
        <v>31419142.731906071</v>
      </c>
      <c r="R279" s="257">
        <f t="shared" si="379"/>
        <v>35294870.680630669</v>
      </c>
      <c r="S279" s="258">
        <f t="shared" si="362"/>
        <v>29593858.306908</v>
      </c>
      <c r="T279" s="257">
        <f t="shared" si="362"/>
        <v>31419142.731906071</v>
      </c>
      <c r="U279" s="257">
        <f t="shared" si="363"/>
        <v>33357006.706268378</v>
      </c>
      <c r="V279" s="257">
        <f t="shared" si="380"/>
        <v>39656063.397911087</v>
      </c>
      <c r="W279" s="257"/>
      <c r="X279" s="257">
        <f t="shared" si="364"/>
        <v>2225696158.9767241</v>
      </c>
      <c r="Y279" s="257">
        <f t="shared" si="365"/>
        <v>2508715184.4533949</v>
      </c>
      <c r="Z279" s="257">
        <f t="shared" si="366"/>
        <v>2663447247.6217198</v>
      </c>
      <c r="AA279" s="258">
        <f t="shared" si="381"/>
        <v>2827722845.8715463</v>
      </c>
      <c r="AB279" s="258">
        <f t="shared" si="382"/>
        <v>3176538361.2567601</v>
      </c>
      <c r="AC279" s="258">
        <f t="shared" si="367"/>
        <v>2663447247.6217198</v>
      </c>
      <c r="AD279" s="257">
        <f t="shared" si="368"/>
        <v>2827722845.8715463</v>
      </c>
      <c r="AE279" s="257">
        <f t="shared" si="383"/>
        <v>3002130603.5641541</v>
      </c>
      <c r="AF279" s="257">
        <f t="shared" si="384"/>
        <v>3569045705.8119979</v>
      </c>
      <c r="AG279" s="257"/>
      <c r="AH279" s="32" t="str">
        <f t="shared" si="369"/>
        <v>BERTAHAP</v>
      </c>
      <c r="AI279" s="259">
        <f t="shared" si="370"/>
        <v>0</v>
      </c>
      <c r="AJ279" s="260">
        <v>2</v>
      </c>
      <c r="AK279" s="261"/>
      <c r="AL279" s="257" t="e">
        <f>IF(AK279&gt;#REF!,"LB","KR")</f>
        <v>#REF!</v>
      </c>
      <c r="AM279" s="51">
        <f t="shared" si="371"/>
        <v>2448266000</v>
      </c>
      <c r="AN279" s="51">
        <f t="shared" si="371"/>
        <v>2759587000</v>
      </c>
      <c r="AO279" s="51">
        <f t="shared" si="371"/>
        <v>2929792000</v>
      </c>
      <c r="AP279" s="418">
        <f t="shared" si="371"/>
        <v>3110496000</v>
      </c>
      <c r="AQ279" s="418">
        <f t="shared" si="372"/>
        <v>2929792000</v>
      </c>
      <c r="AR279" s="51">
        <f t="shared" si="372"/>
        <v>3110496000</v>
      </c>
      <c r="AS279" s="51">
        <f t="shared" si="372"/>
        <v>3302344000</v>
      </c>
      <c r="AT279" s="42"/>
      <c r="AU279" s="42"/>
      <c r="AV279" s="297">
        <f t="shared" si="385"/>
        <v>-1419316.9333919995</v>
      </c>
      <c r="AW279" s="297"/>
      <c r="AX279" s="297"/>
      <c r="AY279" s="297"/>
      <c r="AZ279" s="297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45"/>
      <c r="BY279" s="42"/>
      <c r="BZ279" s="42"/>
      <c r="CA279" s="297"/>
      <c r="CB279" s="42"/>
      <c r="CC279" s="42"/>
      <c r="CD279" s="42"/>
      <c r="CE279" s="42"/>
      <c r="CF279" s="42"/>
      <c r="CG279" s="42"/>
      <c r="CH279" s="42"/>
      <c r="CI279" s="42"/>
      <c r="CJ279" s="42"/>
      <c r="CK279" s="418">
        <f t="shared" si="386"/>
        <v>3302344298.1103444</v>
      </c>
      <c r="CL279" s="42">
        <f t="shared" si="387"/>
        <v>3105580000</v>
      </c>
      <c r="CM279" s="42">
        <f t="shared" si="387"/>
        <v>3297126000</v>
      </c>
      <c r="CN279" s="43">
        <f t="shared" si="373"/>
        <v>46583700</v>
      </c>
      <c r="CO279" s="43">
        <f t="shared" si="374"/>
        <v>32971260</v>
      </c>
      <c r="CP279" s="43">
        <f t="shared" si="375"/>
        <v>73244800</v>
      </c>
      <c r="CQ279" s="43">
        <f t="shared" si="376"/>
        <v>64802000</v>
      </c>
      <c r="CR279" s="420">
        <f t="shared" si="377"/>
        <v>3500486000</v>
      </c>
    </row>
    <row r="280" spans="1:96">
      <c r="A280" s="3">
        <f t="shared" si="378"/>
        <v>241</v>
      </c>
      <c r="B280" s="249">
        <v>6</v>
      </c>
      <c r="C280" s="522"/>
      <c r="D280" s="250" t="s">
        <v>187</v>
      </c>
      <c r="E280" s="285">
        <v>17</v>
      </c>
      <c r="F280" s="252"/>
      <c r="G280" s="40" t="s">
        <v>67</v>
      </c>
      <c r="H280" s="253">
        <f t="shared" si="353"/>
        <v>85</v>
      </c>
      <c r="I280" s="253">
        <f t="shared" si="354"/>
        <v>74</v>
      </c>
      <c r="J280" s="254">
        <f t="shared" si="355"/>
        <v>27506142.120000001</v>
      </c>
      <c r="K280" s="254">
        <f t="shared" si="356"/>
        <v>1</v>
      </c>
      <c r="L280" s="255">
        <f t="shared" si="357"/>
        <v>1.06</v>
      </c>
      <c r="M280" s="256">
        <f t="shared" si="391"/>
        <v>1.0149999999999999</v>
      </c>
      <c r="N280" s="257">
        <f t="shared" si="358"/>
        <v>24729957.321963601</v>
      </c>
      <c r="O280" s="257">
        <f t="shared" si="359"/>
        <v>27874613.160593279</v>
      </c>
      <c r="P280" s="257">
        <f t="shared" si="360"/>
        <v>29593858.306908</v>
      </c>
      <c r="Q280" s="257">
        <f t="shared" si="361"/>
        <v>31419142.731906071</v>
      </c>
      <c r="R280" s="257">
        <f t="shared" si="379"/>
        <v>35294870.680630669</v>
      </c>
      <c r="S280" s="258">
        <f t="shared" si="362"/>
        <v>29593858.306908</v>
      </c>
      <c r="T280" s="257">
        <f t="shared" si="362"/>
        <v>31419142.731906071</v>
      </c>
      <c r="U280" s="257">
        <f t="shared" si="363"/>
        <v>33357006.706268378</v>
      </c>
      <c r="V280" s="257">
        <f t="shared" si="380"/>
        <v>39656063.397911087</v>
      </c>
      <c r="W280" s="257"/>
      <c r="X280" s="257">
        <f t="shared" si="364"/>
        <v>1830016841.8253064</v>
      </c>
      <c r="Y280" s="257">
        <f t="shared" si="365"/>
        <v>2062721373.8839025</v>
      </c>
      <c r="Z280" s="257">
        <f t="shared" si="366"/>
        <v>2189945514.7111921</v>
      </c>
      <c r="AA280" s="258">
        <f t="shared" si="381"/>
        <v>2325016562.1610494</v>
      </c>
      <c r="AB280" s="258">
        <f t="shared" si="382"/>
        <v>2611820430.3666697</v>
      </c>
      <c r="AC280" s="258">
        <f t="shared" si="367"/>
        <v>2189945514.7111921</v>
      </c>
      <c r="AD280" s="257">
        <f t="shared" si="368"/>
        <v>2325016562.1610494</v>
      </c>
      <c r="AE280" s="257">
        <f t="shared" si="383"/>
        <v>2468418496.2638597</v>
      </c>
      <c r="AF280" s="257">
        <f t="shared" si="384"/>
        <v>2934548691.4454203</v>
      </c>
      <c r="AG280" s="257"/>
      <c r="AH280" s="32" t="str">
        <f t="shared" si="369"/>
        <v>BERTAHAP</v>
      </c>
      <c r="AI280" s="259">
        <f t="shared" si="370"/>
        <v>0</v>
      </c>
      <c r="AJ280" s="260">
        <v>2</v>
      </c>
      <c r="AK280" s="261"/>
      <c r="AL280" s="257" t="e">
        <f>IF(AK280&gt;#REF!,"LB","KR")</f>
        <v>#REF!</v>
      </c>
      <c r="AM280" s="51">
        <f t="shared" si="371"/>
        <v>2013019000</v>
      </c>
      <c r="AN280" s="51">
        <f t="shared" si="371"/>
        <v>2268994000</v>
      </c>
      <c r="AO280" s="51">
        <f t="shared" si="371"/>
        <v>2408941000</v>
      </c>
      <c r="AP280" s="418">
        <f t="shared" si="371"/>
        <v>2557519000</v>
      </c>
      <c r="AQ280" s="418">
        <f t="shared" si="372"/>
        <v>2408941000</v>
      </c>
      <c r="AR280" s="51">
        <f t="shared" si="372"/>
        <v>2557519000</v>
      </c>
      <c r="AS280" s="51">
        <f t="shared" si="372"/>
        <v>2715261000</v>
      </c>
      <c r="AT280" s="42"/>
      <c r="AU280" s="42"/>
      <c r="AV280" s="297">
        <f t="shared" si="385"/>
        <v>-1419316.9333919995</v>
      </c>
      <c r="AW280" s="297"/>
      <c r="AX280" s="297"/>
      <c r="AY280" s="297"/>
      <c r="AZ280" s="297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45"/>
      <c r="BY280" s="42"/>
      <c r="BZ280" s="42"/>
      <c r="CA280" s="297"/>
      <c r="CB280" s="42"/>
      <c r="CC280" s="42"/>
      <c r="CD280" s="42"/>
      <c r="CE280" s="42"/>
      <c r="CF280" s="42"/>
      <c r="CG280" s="42"/>
      <c r="CH280" s="42"/>
      <c r="CI280" s="42"/>
      <c r="CJ280" s="42"/>
      <c r="CK280" s="418">
        <f t="shared" si="386"/>
        <v>2715260938.113687</v>
      </c>
      <c r="CL280" s="42">
        <f t="shared" si="387"/>
        <v>2553478000</v>
      </c>
      <c r="CM280" s="42">
        <f t="shared" si="387"/>
        <v>2710971000</v>
      </c>
      <c r="CN280" s="43">
        <f t="shared" si="373"/>
        <v>38302170</v>
      </c>
      <c r="CO280" s="43">
        <f t="shared" si="374"/>
        <v>27109710</v>
      </c>
      <c r="CP280" s="43">
        <f t="shared" si="375"/>
        <v>60223525</v>
      </c>
      <c r="CQ280" s="43">
        <f t="shared" si="376"/>
        <v>53281645.833333336</v>
      </c>
      <c r="CR280" s="420">
        <f t="shared" si="377"/>
        <v>2878178000</v>
      </c>
    </row>
    <row r="281" spans="1:96">
      <c r="A281" s="3">
        <f t="shared" si="378"/>
        <v>242</v>
      </c>
      <c r="B281" s="249">
        <v>7</v>
      </c>
      <c r="C281" s="522"/>
      <c r="D281" s="250" t="s">
        <v>187</v>
      </c>
      <c r="E281" s="285">
        <v>19</v>
      </c>
      <c r="F281" s="252"/>
      <c r="G281" s="40" t="s">
        <v>78</v>
      </c>
      <c r="H281" s="253">
        <f t="shared" si="353"/>
        <v>138</v>
      </c>
      <c r="I281" s="253">
        <f t="shared" si="354"/>
        <v>120</v>
      </c>
      <c r="J281" s="254">
        <f t="shared" si="355"/>
        <v>27506142.120000001</v>
      </c>
      <c r="K281" s="254">
        <f t="shared" si="356"/>
        <v>1</v>
      </c>
      <c r="L281" s="255">
        <f t="shared" si="357"/>
        <v>1.06</v>
      </c>
      <c r="M281" s="256">
        <f t="shared" si="391"/>
        <v>1.0149999999999999</v>
      </c>
      <c r="N281" s="257">
        <f t="shared" si="358"/>
        <v>24729957.321963601</v>
      </c>
      <c r="O281" s="257">
        <f t="shared" si="359"/>
        <v>27874613.160593279</v>
      </c>
      <c r="P281" s="257">
        <f t="shared" si="360"/>
        <v>29593858.306908</v>
      </c>
      <c r="Q281" s="257">
        <f t="shared" si="361"/>
        <v>31419142.731906071</v>
      </c>
      <c r="R281" s="257">
        <f t="shared" si="379"/>
        <v>35294870.680630669</v>
      </c>
      <c r="S281" s="258">
        <f t="shared" si="362"/>
        <v>29593858.306908</v>
      </c>
      <c r="T281" s="257">
        <f t="shared" si="362"/>
        <v>31419142.731906071</v>
      </c>
      <c r="U281" s="257">
        <f t="shared" si="363"/>
        <v>33357006.706268378</v>
      </c>
      <c r="V281" s="257">
        <f t="shared" si="380"/>
        <v>39656063.397911087</v>
      </c>
      <c r="W281" s="257"/>
      <c r="X281" s="257">
        <f t="shared" si="364"/>
        <v>2967594878.635632</v>
      </c>
      <c r="Y281" s="257">
        <f t="shared" si="365"/>
        <v>3344953579.2711935</v>
      </c>
      <c r="Z281" s="257">
        <f t="shared" si="366"/>
        <v>3551262996.8289599</v>
      </c>
      <c r="AA281" s="258">
        <f t="shared" si="381"/>
        <v>3770297127.8287287</v>
      </c>
      <c r="AB281" s="258">
        <f t="shared" si="382"/>
        <v>4235384481.6756802</v>
      </c>
      <c r="AC281" s="258">
        <f t="shared" si="367"/>
        <v>3551262996.8289599</v>
      </c>
      <c r="AD281" s="257">
        <f t="shared" si="368"/>
        <v>3770297127.8287287</v>
      </c>
      <c r="AE281" s="257">
        <f t="shared" si="383"/>
        <v>4002840804.7522054</v>
      </c>
      <c r="AF281" s="257">
        <f t="shared" si="384"/>
        <v>4758727607.7493305</v>
      </c>
      <c r="AG281" s="257"/>
      <c r="AH281" s="32" t="str">
        <f t="shared" si="369"/>
        <v>BERTAHAP</v>
      </c>
      <c r="AI281" s="259">
        <f t="shared" si="370"/>
        <v>0</v>
      </c>
      <c r="AJ281" s="260">
        <v>2</v>
      </c>
      <c r="AK281" s="261"/>
      <c r="AL281" s="257" t="e">
        <f>IF(AK281&gt;#REF!,"LB","KR")</f>
        <v>#REF!</v>
      </c>
      <c r="AM281" s="51">
        <f t="shared" si="371"/>
        <v>3264355000</v>
      </c>
      <c r="AN281" s="51">
        <f t="shared" si="371"/>
        <v>3679449000</v>
      </c>
      <c r="AO281" s="51">
        <f t="shared" si="371"/>
        <v>3906390000</v>
      </c>
      <c r="AP281" s="418">
        <f t="shared" si="371"/>
        <v>4147327000</v>
      </c>
      <c r="AQ281" s="418">
        <f t="shared" si="372"/>
        <v>3906390000</v>
      </c>
      <c r="AR281" s="51">
        <f t="shared" si="372"/>
        <v>4147327000</v>
      </c>
      <c r="AS281" s="51">
        <f t="shared" si="372"/>
        <v>4403125000</v>
      </c>
      <c r="AT281" s="42"/>
      <c r="AU281" s="42"/>
      <c r="AV281" s="297">
        <f t="shared" si="385"/>
        <v>-1419316.9333919995</v>
      </c>
      <c r="AW281" s="297"/>
      <c r="AX281" s="297"/>
      <c r="AY281" s="297"/>
      <c r="AZ281" s="297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45"/>
      <c r="BY281" s="42"/>
      <c r="BZ281" s="42"/>
      <c r="CA281" s="297"/>
      <c r="CB281" s="42"/>
      <c r="CC281" s="42"/>
      <c r="CD281" s="42"/>
      <c r="CE281" s="42"/>
      <c r="CF281" s="42"/>
      <c r="CG281" s="42"/>
      <c r="CH281" s="42"/>
      <c r="CI281" s="42"/>
      <c r="CJ281" s="42"/>
      <c r="CK281" s="418">
        <f t="shared" si="386"/>
        <v>4403124669.1360741</v>
      </c>
      <c r="CL281" s="42">
        <f t="shared" si="387"/>
        <v>4140774000</v>
      </c>
      <c r="CM281" s="42">
        <f t="shared" si="387"/>
        <v>4396167000</v>
      </c>
      <c r="CN281" s="43">
        <f t="shared" si="373"/>
        <v>62111610</v>
      </c>
      <c r="CO281" s="43">
        <f t="shared" si="374"/>
        <v>43961670</v>
      </c>
      <c r="CP281" s="43">
        <f t="shared" si="375"/>
        <v>97659750</v>
      </c>
      <c r="CQ281" s="43">
        <f t="shared" si="376"/>
        <v>86402645.833333328</v>
      </c>
      <c r="CR281" s="420">
        <f t="shared" si="377"/>
        <v>4667313000</v>
      </c>
    </row>
    <row r="282" spans="1:96">
      <c r="A282" s="3">
        <f t="shared" si="378"/>
        <v>243</v>
      </c>
      <c r="B282" s="249">
        <v>8</v>
      </c>
      <c r="C282" s="522"/>
      <c r="D282" s="250" t="s">
        <v>187</v>
      </c>
      <c r="E282" s="285">
        <v>21</v>
      </c>
      <c r="F282" s="252"/>
      <c r="G282" s="40" t="s">
        <v>84</v>
      </c>
      <c r="H282" s="253">
        <f t="shared" si="353"/>
        <v>132</v>
      </c>
      <c r="I282" s="253">
        <f t="shared" si="354"/>
        <v>112</v>
      </c>
      <c r="J282" s="254">
        <f t="shared" si="355"/>
        <v>27506142.120000001</v>
      </c>
      <c r="K282" s="254">
        <f t="shared" si="356"/>
        <v>3</v>
      </c>
      <c r="L282" s="255">
        <f t="shared" si="357"/>
        <v>1.1000000000000001</v>
      </c>
      <c r="M282" s="256">
        <f t="shared" si="391"/>
        <v>1.0149999999999999</v>
      </c>
      <c r="N282" s="257">
        <f t="shared" si="358"/>
        <v>25663163.258641474</v>
      </c>
      <c r="O282" s="257">
        <f t="shared" si="359"/>
        <v>28926485.355332647</v>
      </c>
      <c r="P282" s="257">
        <f t="shared" si="360"/>
        <v>30710607.67698</v>
      </c>
      <c r="Q282" s="257">
        <f t="shared" si="361"/>
        <v>32604770.759525169</v>
      </c>
      <c r="R282" s="257">
        <f t="shared" si="379"/>
        <v>36626752.593107298</v>
      </c>
      <c r="S282" s="258">
        <f t="shared" si="362"/>
        <v>30710607.67698</v>
      </c>
      <c r="T282" s="257">
        <f t="shared" si="362"/>
        <v>32604770.759525169</v>
      </c>
      <c r="U282" s="257">
        <f t="shared" si="363"/>
        <v>34615761.676316239</v>
      </c>
      <c r="V282" s="257">
        <f t="shared" si="380"/>
        <v>41152518.620473772</v>
      </c>
      <c r="W282" s="257"/>
      <c r="X282" s="257">
        <f t="shared" si="364"/>
        <v>2874274284.967845</v>
      </c>
      <c r="Y282" s="257">
        <f t="shared" si="365"/>
        <v>3239766359.7972565</v>
      </c>
      <c r="Z282" s="257">
        <f t="shared" si="366"/>
        <v>3439588059.8217602</v>
      </c>
      <c r="AA282" s="258">
        <f t="shared" si="381"/>
        <v>3651734325.0668187</v>
      </c>
      <c r="AB282" s="258">
        <f t="shared" si="382"/>
        <v>4102196290.4280176</v>
      </c>
      <c r="AC282" s="258">
        <f t="shared" si="367"/>
        <v>3439588059.8217602</v>
      </c>
      <c r="AD282" s="257">
        <f t="shared" si="368"/>
        <v>3651734325.0668187</v>
      </c>
      <c r="AE282" s="257">
        <f t="shared" si="383"/>
        <v>3876965307.7474189</v>
      </c>
      <c r="AF282" s="257">
        <f t="shared" si="384"/>
        <v>4609082085.493063</v>
      </c>
      <c r="AG282" s="257"/>
      <c r="AH282" s="32" t="str">
        <f t="shared" si="369"/>
        <v>BERTAHAP</v>
      </c>
      <c r="AI282" s="259">
        <f t="shared" si="370"/>
        <v>0</v>
      </c>
      <c r="AJ282" s="260">
        <v>2</v>
      </c>
      <c r="AK282" s="261"/>
      <c r="AL282" s="257" t="e">
        <f>IF(AK282&gt;#REF!,"LB","KR")</f>
        <v>#REF!</v>
      </c>
      <c r="AM282" s="51">
        <f t="shared" si="371"/>
        <v>3161702000</v>
      </c>
      <c r="AN282" s="51">
        <f t="shared" si="371"/>
        <v>3563743000</v>
      </c>
      <c r="AO282" s="51">
        <f t="shared" si="371"/>
        <v>3783547000</v>
      </c>
      <c r="AP282" s="418">
        <f t="shared" si="371"/>
        <v>4016908000</v>
      </c>
      <c r="AQ282" s="418">
        <f t="shared" si="372"/>
        <v>3783547000</v>
      </c>
      <c r="AR282" s="51">
        <f t="shared" si="372"/>
        <v>4016908000</v>
      </c>
      <c r="AS282" s="51">
        <f t="shared" si="372"/>
        <v>4264662000</v>
      </c>
      <c r="AT282" s="42"/>
      <c r="AU282" s="42"/>
      <c r="AV282" s="297">
        <f t="shared" si="385"/>
        <v>-302567.56331999972</v>
      </c>
      <c r="AW282" s="297"/>
      <c r="AX282" s="297"/>
      <c r="AY282" s="297"/>
      <c r="AZ282" s="297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45"/>
      <c r="BY282" s="42"/>
      <c r="BZ282" s="42"/>
      <c r="CA282" s="297"/>
      <c r="CB282" s="42"/>
      <c r="CC282" s="42"/>
      <c r="CD282" s="42"/>
      <c r="CE282" s="42"/>
      <c r="CF282" s="42"/>
      <c r="CG282" s="42"/>
      <c r="CH282" s="42"/>
      <c r="CI282" s="42"/>
      <c r="CJ282" s="42"/>
      <c r="CK282" s="418">
        <f t="shared" si="386"/>
        <v>4264661722.7071915</v>
      </c>
      <c r="CL282" s="42">
        <f t="shared" si="387"/>
        <v>4010560000</v>
      </c>
      <c r="CM282" s="42">
        <f t="shared" si="387"/>
        <v>4257923000</v>
      </c>
      <c r="CN282" s="43">
        <f t="shared" si="373"/>
        <v>60158400</v>
      </c>
      <c r="CO282" s="43">
        <f t="shared" si="374"/>
        <v>42579230</v>
      </c>
      <c r="CP282" s="43">
        <f t="shared" si="375"/>
        <v>94588675</v>
      </c>
      <c r="CQ282" s="43">
        <f t="shared" si="376"/>
        <v>83685583.333333328</v>
      </c>
      <c r="CR282" s="420">
        <f t="shared" si="377"/>
        <v>4520543000</v>
      </c>
    </row>
    <row r="283" spans="1:96">
      <c r="A283" s="3">
        <f t="shared" si="378"/>
        <v>244</v>
      </c>
      <c r="B283" s="249">
        <v>1</v>
      </c>
      <c r="C283" s="522"/>
      <c r="D283" s="250" t="s">
        <v>188</v>
      </c>
      <c r="E283" s="251" t="s">
        <v>19</v>
      </c>
      <c r="F283" s="252"/>
      <c r="G283" s="40" t="s">
        <v>72</v>
      </c>
      <c r="H283" s="253">
        <f t="shared" si="353"/>
        <v>175</v>
      </c>
      <c r="I283" s="253">
        <f t="shared" si="354"/>
        <v>156</v>
      </c>
      <c r="J283" s="254">
        <f t="shared" si="355"/>
        <v>27506142.120000001</v>
      </c>
      <c r="K283" s="254">
        <f t="shared" si="356"/>
        <v>5</v>
      </c>
      <c r="L283" s="255">
        <f t="shared" si="357"/>
        <v>1.08</v>
      </c>
      <c r="M283" s="256">
        <f t="shared" si="391"/>
        <v>1.0149999999999999</v>
      </c>
      <c r="N283" s="257">
        <f t="shared" si="358"/>
        <v>25196560.290302537</v>
      </c>
      <c r="O283" s="257">
        <f t="shared" si="359"/>
        <v>28400549.257962964</v>
      </c>
      <c r="P283" s="257">
        <f t="shared" si="360"/>
        <v>30152232.991944</v>
      </c>
      <c r="Q283" s="257">
        <f t="shared" si="361"/>
        <v>32011956.745715622</v>
      </c>
      <c r="R283" s="257">
        <f t="shared" si="379"/>
        <v>35960811.636868991</v>
      </c>
      <c r="S283" s="258">
        <f t="shared" si="362"/>
        <v>30152232.991944</v>
      </c>
      <c r="T283" s="257">
        <f t="shared" si="362"/>
        <v>32011956.745715622</v>
      </c>
      <c r="U283" s="257">
        <f t="shared" si="363"/>
        <v>33986384.191292308</v>
      </c>
      <c r="V283" s="257">
        <f t="shared" si="380"/>
        <v>40404291.009192429</v>
      </c>
      <c r="W283" s="257"/>
      <c r="X283" s="257">
        <f t="shared" si="364"/>
        <v>3930663405.2871957</v>
      </c>
      <c r="Y283" s="257">
        <f t="shared" si="365"/>
        <v>4430485684.2422228</v>
      </c>
      <c r="Z283" s="257">
        <f t="shared" si="366"/>
        <v>4703748346.7432642</v>
      </c>
      <c r="AA283" s="258">
        <f t="shared" si="381"/>
        <v>4993865252.3316374</v>
      </c>
      <c r="AB283" s="258">
        <f t="shared" si="382"/>
        <v>5609886615.3515625</v>
      </c>
      <c r="AC283" s="258">
        <f t="shared" si="367"/>
        <v>4703748346.7432642</v>
      </c>
      <c r="AD283" s="257">
        <f t="shared" si="368"/>
        <v>4993865252.3316374</v>
      </c>
      <c r="AE283" s="257">
        <f t="shared" si="383"/>
        <v>5301875933.8416004</v>
      </c>
      <c r="AF283" s="257">
        <f t="shared" si="384"/>
        <v>6303069397.4340191</v>
      </c>
      <c r="AG283" s="257"/>
      <c r="AH283" s="32" t="str">
        <f t="shared" si="369"/>
        <v>BERTAHAP</v>
      </c>
      <c r="AI283" s="259">
        <f t="shared" si="370"/>
        <v>0</v>
      </c>
      <c r="AJ283" s="260">
        <v>2</v>
      </c>
      <c r="AK283" s="261"/>
      <c r="AL283" s="257" t="e">
        <f>IF(AK283&gt;#REF!,"LB","KR")</f>
        <v>#REF!</v>
      </c>
      <c r="AM283" s="51">
        <f t="shared" si="371"/>
        <v>4323730000</v>
      </c>
      <c r="AN283" s="51">
        <f t="shared" si="371"/>
        <v>4873535000</v>
      </c>
      <c r="AO283" s="51">
        <f t="shared" si="371"/>
        <v>5174124000</v>
      </c>
      <c r="AP283" s="418">
        <f t="shared" si="371"/>
        <v>5493252000</v>
      </c>
      <c r="AQ283" s="418">
        <f t="shared" si="372"/>
        <v>5174124000</v>
      </c>
      <c r="AR283" s="51">
        <f t="shared" si="372"/>
        <v>5493252000</v>
      </c>
      <c r="AS283" s="51">
        <f t="shared" si="372"/>
        <v>5832064000</v>
      </c>
      <c r="AT283" s="42"/>
      <c r="AU283" s="42"/>
      <c r="AV283" s="297">
        <f t="shared" si="385"/>
        <v>-860942.24835599959</v>
      </c>
      <c r="AW283" s="297"/>
      <c r="AX283" s="297"/>
      <c r="AY283" s="297"/>
      <c r="AZ283" s="297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45"/>
      <c r="BY283" s="42"/>
      <c r="BZ283" s="42"/>
      <c r="CA283" s="297"/>
      <c r="CB283" s="42"/>
      <c r="CC283" s="42"/>
      <c r="CD283" s="42"/>
      <c r="CE283" s="42"/>
      <c r="CF283" s="42"/>
      <c r="CG283" s="42"/>
      <c r="CH283" s="42"/>
      <c r="CI283" s="42"/>
      <c r="CJ283" s="42"/>
      <c r="CK283" s="418">
        <f t="shared" si="386"/>
        <v>5832063253.0256414</v>
      </c>
      <c r="CL283" s="42">
        <f t="shared" si="387"/>
        <v>5484572000</v>
      </c>
      <c r="CM283" s="42">
        <f t="shared" si="387"/>
        <v>5822848000</v>
      </c>
      <c r="CN283" s="43">
        <f t="shared" si="373"/>
        <v>82268580</v>
      </c>
      <c r="CO283" s="43">
        <f t="shared" si="374"/>
        <v>58228480</v>
      </c>
      <c r="CP283" s="43">
        <f t="shared" si="375"/>
        <v>129353100</v>
      </c>
      <c r="CQ283" s="43">
        <f t="shared" si="376"/>
        <v>114442750</v>
      </c>
      <c r="CR283" s="420">
        <f t="shared" si="377"/>
        <v>6181989000</v>
      </c>
    </row>
    <row r="284" spans="1:96">
      <c r="A284" s="3">
        <f t="shared" si="378"/>
        <v>245</v>
      </c>
      <c r="B284" s="249">
        <v>2</v>
      </c>
      <c r="C284" s="522"/>
      <c r="D284" s="250" t="s">
        <v>188</v>
      </c>
      <c r="E284" s="251" t="s">
        <v>29</v>
      </c>
      <c r="F284" s="252"/>
      <c r="G284" s="40" t="s">
        <v>74</v>
      </c>
      <c r="H284" s="253">
        <f t="shared" si="353"/>
        <v>85</v>
      </c>
      <c r="I284" s="253">
        <f t="shared" si="354"/>
        <v>74</v>
      </c>
      <c r="J284" s="254">
        <f t="shared" si="355"/>
        <v>27506142.120000001</v>
      </c>
      <c r="K284" s="254">
        <f t="shared" si="356"/>
        <v>1</v>
      </c>
      <c r="L284" s="255">
        <f t="shared" si="357"/>
        <v>1.06</v>
      </c>
      <c r="M284" s="256">
        <f t="shared" si="391"/>
        <v>1.0149999999999999</v>
      </c>
      <c r="N284" s="257">
        <f t="shared" si="358"/>
        <v>24729957.321963601</v>
      </c>
      <c r="O284" s="257">
        <f t="shared" si="359"/>
        <v>27874613.160593279</v>
      </c>
      <c r="P284" s="257">
        <f t="shared" si="360"/>
        <v>29593858.306908</v>
      </c>
      <c r="Q284" s="257">
        <f t="shared" si="361"/>
        <v>31419142.731906071</v>
      </c>
      <c r="R284" s="257">
        <f t="shared" si="379"/>
        <v>35294870.680630669</v>
      </c>
      <c r="S284" s="258">
        <f t="shared" si="362"/>
        <v>29593858.306908</v>
      </c>
      <c r="T284" s="257">
        <f t="shared" si="362"/>
        <v>31419142.731906071</v>
      </c>
      <c r="U284" s="257">
        <f t="shared" si="363"/>
        <v>33357006.706268378</v>
      </c>
      <c r="V284" s="257">
        <f t="shared" si="380"/>
        <v>39656063.397911087</v>
      </c>
      <c r="W284" s="257"/>
      <c r="X284" s="257">
        <f t="shared" si="364"/>
        <v>1830016841.8253064</v>
      </c>
      <c r="Y284" s="257">
        <f t="shared" si="365"/>
        <v>2062721373.8839025</v>
      </c>
      <c r="Z284" s="257">
        <f t="shared" si="366"/>
        <v>2189945514.7111921</v>
      </c>
      <c r="AA284" s="258">
        <f t="shared" si="381"/>
        <v>2325016562.1610494</v>
      </c>
      <c r="AB284" s="258">
        <f t="shared" si="382"/>
        <v>2611820430.3666697</v>
      </c>
      <c r="AC284" s="258">
        <f t="shared" si="367"/>
        <v>2189945514.7111921</v>
      </c>
      <c r="AD284" s="257">
        <f t="shared" si="368"/>
        <v>2325016562.1610494</v>
      </c>
      <c r="AE284" s="257">
        <f t="shared" si="383"/>
        <v>2468418496.2638597</v>
      </c>
      <c r="AF284" s="257">
        <f t="shared" si="384"/>
        <v>2934548691.4454203</v>
      </c>
      <c r="AG284" s="257"/>
      <c r="AH284" s="32" t="str">
        <f t="shared" si="369"/>
        <v>BERTAHAP</v>
      </c>
      <c r="AI284" s="259">
        <f t="shared" si="370"/>
        <v>0</v>
      </c>
      <c r="AJ284" s="260">
        <v>2</v>
      </c>
      <c r="AK284" s="261"/>
      <c r="AL284" s="257" t="e">
        <f>IF(AK284&gt;#REF!,"LB","KR")</f>
        <v>#REF!</v>
      </c>
      <c r="AM284" s="51">
        <f t="shared" si="371"/>
        <v>2013019000</v>
      </c>
      <c r="AN284" s="51">
        <f t="shared" si="371"/>
        <v>2268994000</v>
      </c>
      <c r="AO284" s="51">
        <f t="shared" si="371"/>
        <v>2408941000</v>
      </c>
      <c r="AP284" s="418">
        <f t="shared" si="371"/>
        <v>2557519000</v>
      </c>
      <c r="AQ284" s="418">
        <f t="shared" si="372"/>
        <v>2408941000</v>
      </c>
      <c r="AR284" s="51">
        <f t="shared" si="372"/>
        <v>2557519000</v>
      </c>
      <c r="AS284" s="51">
        <f t="shared" si="372"/>
        <v>2715261000</v>
      </c>
      <c r="AT284" s="42"/>
      <c r="AU284" s="42"/>
      <c r="AV284" s="297">
        <f t="shared" si="385"/>
        <v>-1419316.9333919995</v>
      </c>
      <c r="AW284" s="297"/>
      <c r="AX284" s="297"/>
      <c r="AY284" s="297"/>
      <c r="AZ284" s="297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2"/>
      <c r="BX284" s="445"/>
      <c r="BY284" s="42"/>
      <c r="BZ284" s="42"/>
      <c r="CA284" s="297"/>
      <c r="CB284" s="42"/>
      <c r="CC284" s="42"/>
      <c r="CD284" s="42"/>
      <c r="CE284" s="42"/>
      <c r="CF284" s="42"/>
      <c r="CG284" s="42"/>
      <c r="CH284" s="42"/>
      <c r="CI284" s="42"/>
      <c r="CJ284" s="42"/>
      <c r="CK284" s="418">
        <f t="shared" si="386"/>
        <v>2715260938.113687</v>
      </c>
      <c r="CL284" s="42">
        <f t="shared" si="387"/>
        <v>2553478000</v>
      </c>
      <c r="CM284" s="42">
        <f t="shared" si="387"/>
        <v>2710971000</v>
      </c>
      <c r="CN284" s="43">
        <f t="shared" si="373"/>
        <v>38302170</v>
      </c>
      <c r="CO284" s="43">
        <f t="shared" si="374"/>
        <v>27109710</v>
      </c>
      <c r="CP284" s="43">
        <f t="shared" si="375"/>
        <v>60223525</v>
      </c>
      <c r="CQ284" s="43">
        <f t="shared" si="376"/>
        <v>53281645.833333336</v>
      </c>
      <c r="CR284" s="420">
        <f t="shared" si="377"/>
        <v>2878178000</v>
      </c>
    </row>
    <row r="285" spans="1:96">
      <c r="A285" s="3">
        <f t="shared" si="378"/>
        <v>246</v>
      </c>
      <c r="B285" s="249">
        <v>3</v>
      </c>
      <c r="C285" s="522"/>
      <c r="D285" s="250" t="s">
        <v>188</v>
      </c>
      <c r="E285" s="251" t="s">
        <v>32</v>
      </c>
      <c r="F285" s="252"/>
      <c r="G285" s="40" t="s">
        <v>56</v>
      </c>
      <c r="H285" s="253">
        <f t="shared" si="353"/>
        <v>85</v>
      </c>
      <c r="I285" s="253">
        <f t="shared" si="354"/>
        <v>74</v>
      </c>
      <c r="J285" s="254">
        <f t="shared" si="355"/>
        <v>27506142.120000001</v>
      </c>
      <c r="K285" s="254">
        <f t="shared" si="356"/>
        <v>1</v>
      </c>
      <c r="L285" s="255">
        <f t="shared" si="357"/>
        <v>1.06</v>
      </c>
      <c r="M285" s="256">
        <f t="shared" si="391"/>
        <v>1.0149999999999999</v>
      </c>
      <c r="N285" s="257">
        <f t="shared" si="358"/>
        <v>24729957.321963601</v>
      </c>
      <c r="O285" s="257">
        <f t="shared" si="359"/>
        <v>27874613.160593279</v>
      </c>
      <c r="P285" s="257">
        <f t="shared" si="360"/>
        <v>29593858.306908</v>
      </c>
      <c r="Q285" s="257">
        <f t="shared" si="361"/>
        <v>31419142.731906071</v>
      </c>
      <c r="R285" s="257">
        <f t="shared" si="379"/>
        <v>35294870.680630669</v>
      </c>
      <c r="S285" s="258">
        <f t="shared" si="362"/>
        <v>29593858.306908</v>
      </c>
      <c r="T285" s="257">
        <f t="shared" si="362"/>
        <v>31419142.731906071</v>
      </c>
      <c r="U285" s="257">
        <f t="shared" si="363"/>
        <v>33357006.706268378</v>
      </c>
      <c r="V285" s="257">
        <f t="shared" si="380"/>
        <v>39656063.397911087</v>
      </c>
      <c r="W285" s="257"/>
      <c r="X285" s="257">
        <f t="shared" si="364"/>
        <v>1830016841.8253064</v>
      </c>
      <c r="Y285" s="257">
        <f t="shared" si="365"/>
        <v>2062721373.8839025</v>
      </c>
      <c r="Z285" s="257">
        <f t="shared" si="366"/>
        <v>2189945514.7111921</v>
      </c>
      <c r="AA285" s="258">
        <f t="shared" si="381"/>
        <v>2325016562.1610494</v>
      </c>
      <c r="AB285" s="258">
        <f t="shared" si="382"/>
        <v>2611820430.3666697</v>
      </c>
      <c r="AC285" s="258">
        <f t="shared" si="367"/>
        <v>2189945514.7111921</v>
      </c>
      <c r="AD285" s="257">
        <f t="shared" si="368"/>
        <v>2325016562.1610494</v>
      </c>
      <c r="AE285" s="257">
        <f t="shared" si="383"/>
        <v>2468418496.2638597</v>
      </c>
      <c r="AF285" s="257">
        <f t="shared" si="384"/>
        <v>2934548691.4454203</v>
      </c>
      <c r="AG285" s="257"/>
      <c r="AH285" s="32" t="str">
        <f t="shared" si="369"/>
        <v>BERTAHAP</v>
      </c>
      <c r="AI285" s="259">
        <f t="shared" si="370"/>
        <v>0</v>
      </c>
      <c r="AJ285" s="260">
        <v>2</v>
      </c>
      <c r="AK285" s="261"/>
      <c r="AL285" s="257" t="e">
        <f>IF(AK285&gt;#REF!,"LB","KR")</f>
        <v>#REF!</v>
      </c>
      <c r="AM285" s="51">
        <f t="shared" si="371"/>
        <v>2013019000</v>
      </c>
      <c r="AN285" s="51">
        <f t="shared" si="371"/>
        <v>2268994000</v>
      </c>
      <c r="AO285" s="51">
        <f t="shared" si="371"/>
        <v>2408941000</v>
      </c>
      <c r="AP285" s="418">
        <f t="shared" si="371"/>
        <v>2557519000</v>
      </c>
      <c r="AQ285" s="418">
        <f t="shared" si="372"/>
        <v>2408941000</v>
      </c>
      <c r="AR285" s="51">
        <f t="shared" si="372"/>
        <v>2557519000</v>
      </c>
      <c r="AS285" s="51">
        <f t="shared" si="372"/>
        <v>2715261000</v>
      </c>
      <c r="AT285" s="42"/>
      <c r="AU285" s="42"/>
      <c r="AV285" s="297">
        <f t="shared" si="385"/>
        <v>-1419316.9333919995</v>
      </c>
      <c r="AW285" s="297"/>
      <c r="AX285" s="297"/>
      <c r="AY285" s="297"/>
      <c r="AZ285" s="297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45"/>
      <c r="BY285" s="42"/>
      <c r="BZ285" s="42"/>
      <c r="CA285" s="297"/>
      <c r="CB285" s="42"/>
      <c r="CC285" s="42"/>
      <c r="CD285" s="42"/>
      <c r="CE285" s="42"/>
      <c r="CF285" s="42"/>
      <c r="CG285" s="42"/>
      <c r="CH285" s="42"/>
      <c r="CI285" s="42"/>
      <c r="CJ285" s="42"/>
      <c r="CK285" s="418">
        <f t="shared" si="386"/>
        <v>2715260938.113687</v>
      </c>
      <c r="CL285" s="42">
        <f t="shared" si="387"/>
        <v>2553478000</v>
      </c>
      <c r="CM285" s="42">
        <f t="shared" si="387"/>
        <v>2710971000</v>
      </c>
      <c r="CN285" s="43">
        <f t="shared" si="373"/>
        <v>38302170</v>
      </c>
      <c r="CO285" s="43">
        <f t="shared" si="374"/>
        <v>27109710</v>
      </c>
      <c r="CP285" s="43">
        <f t="shared" si="375"/>
        <v>60223525</v>
      </c>
      <c r="CQ285" s="43">
        <f t="shared" si="376"/>
        <v>53281645.833333336</v>
      </c>
      <c r="CR285" s="420">
        <f t="shared" si="377"/>
        <v>2878178000</v>
      </c>
    </row>
    <row r="286" spans="1:96">
      <c r="A286" s="3">
        <f t="shared" si="378"/>
        <v>247</v>
      </c>
      <c r="B286" s="249">
        <v>4</v>
      </c>
      <c r="C286" s="522"/>
      <c r="D286" s="250" t="s">
        <v>188</v>
      </c>
      <c r="E286" s="251" t="s">
        <v>38</v>
      </c>
      <c r="F286" s="252"/>
      <c r="G286" s="40" t="s">
        <v>58</v>
      </c>
      <c r="H286" s="253">
        <f t="shared" si="353"/>
        <v>101</v>
      </c>
      <c r="I286" s="253">
        <f t="shared" si="354"/>
        <v>90</v>
      </c>
      <c r="J286" s="254">
        <f t="shared" si="355"/>
        <v>27506142.120000001</v>
      </c>
      <c r="K286" s="254">
        <f t="shared" si="356"/>
        <v>1</v>
      </c>
      <c r="L286" s="255">
        <f t="shared" si="357"/>
        <v>1.06</v>
      </c>
      <c r="M286" s="256">
        <f t="shared" si="391"/>
        <v>1.0149999999999999</v>
      </c>
      <c r="N286" s="257">
        <f t="shared" si="358"/>
        <v>24729957.321963601</v>
      </c>
      <c r="O286" s="257">
        <f t="shared" si="359"/>
        <v>27874613.160593279</v>
      </c>
      <c r="P286" s="257">
        <f t="shared" si="360"/>
        <v>29593858.306908</v>
      </c>
      <c r="Q286" s="257">
        <f t="shared" si="361"/>
        <v>31419142.731906071</v>
      </c>
      <c r="R286" s="257">
        <f t="shared" si="379"/>
        <v>35294870.680630669</v>
      </c>
      <c r="S286" s="258">
        <f t="shared" si="362"/>
        <v>29593858.306908</v>
      </c>
      <c r="T286" s="257">
        <f t="shared" si="362"/>
        <v>31419142.731906071</v>
      </c>
      <c r="U286" s="257">
        <f t="shared" si="363"/>
        <v>33357006.706268378</v>
      </c>
      <c r="V286" s="257">
        <f t="shared" si="380"/>
        <v>39656063.397911087</v>
      </c>
      <c r="W286" s="257"/>
      <c r="X286" s="257">
        <f t="shared" si="364"/>
        <v>2225696158.9767241</v>
      </c>
      <c r="Y286" s="257">
        <f t="shared" si="365"/>
        <v>2508715184.4533949</v>
      </c>
      <c r="Z286" s="257">
        <f t="shared" si="366"/>
        <v>2663447247.6217198</v>
      </c>
      <c r="AA286" s="258">
        <f t="shared" si="381"/>
        <v>2827722845.8715463</v>
      </c>
      <c r="AB286" s="258">
        <f t="shared" si="382"/>
        <v>3176538361.2567601</v>
      </c>
      <c r="AC286" s="258">
        <f t="shared" si="367"/>
        <v>2663447247.6217198</v>
      </c>
      <c r="AD286" s="257">
        <f t="shared" si="368"/>
        <v>2827722845.8715463</v>
      </c>
      <c r="AE286" s="257">
        <f t="shared" si="383"/>
        <v>3002130603.5641541</v>
      </c>
      <c r="AF286" s="257">
        <f t="shared" si="384"/>
        <v>3569045705.8119979</v>
      </c>
      <c r="AG286" s="257"/>
      <c r="AH286" s="32" t="str">
        <f t="shared" si="369"/>
        <v>BERTAHAP</v>
      </c>
      <c r="AI286" s="259">
        <f t="shared" si="370"/>
        <v>0</v>
      </c>
      <c r="AJ286" s="260">
        <v>2</v>
      </c>
      <c r="AK286" s="261"/>
      <c r="AL286" s="257" t="e">
        <f>IF(AK286&gt;#REF!,"LB","KR")</f>
        <v>#REF!</v>
      </c>
      <c r="AM286" s="51">
        <f t="shared" si="371"/>
        <v>2448266000</v>
      </c>
      <c r="AN286" s="51">
        <f t="shared" si="371"/>
        <v>2759587000</v>
      </c>
      <c r="AO286" s="51">
        <f t="shared" si="371"/>
        <v>2929792000</v>
      </c>
      <c r="AP286" s="418">
        <f t="shared" si="371"/>
        <v>3110496000</v>
      </c>
      <c r="AQ286" s="418">
        <f t="shared" si="372"/>
        <v>2929792000</v>
      </c>
      <c r="AR286" s="51">
        <f t="shared" si="372"/>
        <v>3110496000</v>
      </c>
      <c r="AS286" s="51">
        <f t="shared" si="372"/>
        <v>3302344000</v>
      </c>
      <c r="AT286" s="42"/>
      <c r="AU286" s="42"/>
      <c r="AV286" s="297">
        <f t="shared" si="385"/>
        <v>-1419316.9333919995</v>
      </c>
      <c r="AW286" s="297"/>
      <c r="AX286" s="297"/>
      <c r="AY286" s="297"/>
      <c r="AZ286" s="297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45"/>
      <c r="BY286" s="42"/>
      <c r="BZ286" s="42"/>
      <c r="CA286" s="297"/>
      <c r="CB286" s="42"/>
      <c r="CC286" s="42"/>
      <c r="CD286" s="42"/>
      <c r="CE286" s="42"/>
      <c r="CF286" s="42"/>
      <c r="CG286" s="42"/>
      <c r="CH286" s="42"/>
      <c r="CI286" s="42"/>
      <c r="CJ286" s="42"/>
      <c r="CK286" s="418">
        <f t="shared" si="386"/>
        <v>3302344298.1103444</v>
      </c>
      <c r="CL286" s="42">
        <f t="shared" si="387"/>
        <v>3105580000</v>
      </c>
      <c r="CM286" s="42">
        <f t="shared" si="387"/>
        <v>3297126000</v>
      </c>
      <c r="CN286" s="43">
        <f t="shared" si="373"/>
        <v>46583700</v>
      </c>
      <c r="CO286" s="43">
        <f t="shared" si="374"/>
        <v>32971260</v>
      </c>
      <c r="CP286" s="43">
        <f t="shared" si="375"/>
        <v>73244800</v>
      </c>
      <c r="CQ286" s="43">
        <f t="shared" si="376"/>
        <v>64802000</v>
      </c>
      <c r="CR286" s="420">
        <f t="shared" si="377"/>
        <v>3500486000</v>
      </c>
    </row>
    <row r="287" spans="1:96">
      <c r="A287" s="3">
        <f t="shared" si="378"/>
        <v>248</v>
      </c>
      <c r="B287" s="249">
        <v>5</v>
      </c>
      <c r="C287" s="522"/>
      <c r="D287" s="250" t="s">
        <v>188</v>
      </c>
      <c r="E287" s="251" t="s">
        <v>44</v>
      </c>
      <c r="F287" s="252"/>
      <c r="G287" s="40" t="s">
        <v>60</v>
      </c>
      <c r="H287" s="253">
        <f t="shared" si="353"/>
        <v>101</v>
      </c>
      <c r="I287" s="253">
        <f t="shared" si="354"/>
        <v>90</v>
      </c>
      <c r="J287" s="254">
        <f t="shared" si="355"/>
        <v>27506142.120000001</v>
      </c>
      <c r="K287" s="254">
        <f t="shared" si="356"/>
        <v>1</v>
      </c>
      <c r="L287" s="255">
        <f t="shared" si="357"/>
        <v>1.06</v>
      </c>
      <c r="M287" s="256">
        <f t="shared" si="391"/>
        <v>1.0149999999999999</v>
      </c>
      <c r="N287" s="257">
        <f t="shared" si="358"/>
        <v>24729957.321963601</v>
      </c>
      <c r="O287" s="257">
        <f t="shared" si="359"/>
        <v>27874613.160593279</v>
      </c>
      <c r="P287" s="257">
        <f t="shared" si="360"/>
        <v>29593858.306908</v>
      </c>
      <c r="Q287" s="257">
        <f t="shared" si="361"/>
        <v>31419142.731906071</v>
      </c>
      <c r="R287" s="257">
        <f t="shared" si="379"/>
        <v>35294870.680630669</v>
      </c>
      <c r="S287" s="258">
        <f t="shared" si="362"/>
        <v>29593858.306908</v>
      </c>
      <c r="T287" s="257">
        <f t="shared" si="362"/>
        <v>31419142.731906071</v>
      </c>
      <c r="U287" s="257">
        <f t="shared" si="363"/>
        <v>33357006.706268378</v>
      </c>
      <c r="V287" s="257">
        <f t="shared" si="380"/>
        <v>39656063.397911087</v>
      </c>
      <c r="W287" s="257"/>
      <c r="X287" s="257">
        <f t="shared" si="364"/>
        <v>2225696158.9767241</v>
      </c>
      <c r="Y287" s="257">
        <f t="shared" si="365"/>
        <v>2508715184.4533949</v>
      </c>
      <c r="Z287" s="257">
        <f t="shared" si="366"/>
        <v>2663447247.6217198</v>
      </c>
      <c r="AA287" s="258">
        <f t="shared" si="381"/>
        <v>2827722845.8715463</v>
      </c>
      <c r="AB287" s="258">
        <f t="shared" si="382"/>
        <v>3176538361.2567601</v>
      </c>
      <c r="AC287" s="258">
        <f t="shared" si="367"/>
        <v>2663447247.6217198</v>
      </c>
      <c r="AD287" s="257">
        <f t="shared" si="368"/>
        <v>2827722845.8715463</v>
      </c>
      <c r="AE287" s="257">
        <f t="shared" si="383"/>
        <v>3002130603.5641541</v>
      </c>
      <c r="AF287" s="257">
        <f t="shared" si="384"/>
        <v>3569045705.8119979</v>
      </c>
      <c r="AG287" s="257"/>
      <c r="AH287" s="32" t="str">
        <f t="shared" si="369"/>
        <v>BERTAHAP</v>
      </c>
      <c r="AI287" s="259">
        <f t="shared" si="370"/>
        <v>0</v>
      </c>
      <c r="AJ287" s="260">
        <v>2</v>
      </c>
      <c r="AK287" s="261"/>
      <c r="AL287" s="257" t="e">
        <f>IF(AK287&gt;#REF!,"LB","KR")</f>
        <v>#REF!</v>
      </c>
      <c r="AM287" s="51">
        <f t="shared" si="371"/>
        <v>2448266000</v>
      </c>
      <c r="AN287" s="51">
        <f t="shared" si="371"/>
        <v>2759587000</v>
      </c>
      <c r="AO287" s="51">
        <f t="shared" si="371"/>
        <v>2929792000</v>
      </c>
      <c r="AP287" s="418">
        <f t="shared" si="371"/>
        <v>3110496000</v>
      </c>
      <c r="AQ287" s="418">
        <f t="shared" si="372"/>
        <v>2929792000</v>
      </c>
      <c r="AR287" s="51">
        <f t="shared" si="372"/>
        <v>3110496000</v>
      </c>
      <c r="AS287" s="51">
        <f t="shared" si="372"/>
        <v>3302344000</v>
      </c>
      <c r="AT287" s="42"/>
      <c r="AU287" s="42"/>
      <c r="AV287" s="297">
        <f t="shared" si="385"/>
        <v>-1419316.9333919995</v>
      </c>
      <c r="AW287" s="297"/>
      <c r="AX287" s="297"/>
      <c r="AY287" s="297"/>
      <c r="AZ287" s="297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45"/>
      <c r="BY287" s="42"/>
      <c r="BZ287" s="42"/>
      <c r="CA287" s="297"/>
      <c r="CB287" s="42"/>
      <c r="CC287" s="42"/>
      <c r="CD287" s="42"/>
      <c r="CE287" s="42"/>
      <c r="CF287" s="42"/>
      <c r="CG287" s="42"/>
      <c r="CH287" s="42"/>
      <c r="CI287" s="42"/>
      <c r="CJ287" s="42"/>
      <c r="CK287" s="418">
        <f t="shared" si="386"/>
        <v>3302344298.1103444</v>
      </c>
      <c r="CL287" s="42">
        <f t="shared" si="387"/>
        <v>3105580000</v>
      </c>
      <c r="CM287" s="42">
        <f t="shared" si="387"/>
        <v>3297126000</v>
      </c>
      <c r="CN287" s="43">
        <f t="shared" si="373"/>
        <v>46583700</v>
      </c>
      <c r="CO287" s="43">
        <f t="shared" si="374"/>
        <v>32971260</v>
      </c>
      <c r="CP287" s="43">
        <f t="shared" si="375"/>
        <v>73244800</v>
      </c>
      <c r="CQ287" s="43">
        <f t="shared" si="376"/>
        <v>64802000</v>
      </c>
      <c r="CR287" s="420">
        <f t="shared" si="377"/>
        <v>3500486000</v>
      </c>
    </row>
    <row r="288" spans="1:96">
      <c r="A288" s="3">
        <f t="shared" si="378"/>
        <v>249</v>
      </c>
      <c r="B288" s="249">
        <v>6</v>
      </c>
      <c r="C288" s="522"/>
      <c r="D288" s="250" t="s">
        <v>188</v>
      </c>
      <c r="E288" s="285">
        <v>11</v>
      </c>
      <c r="F288" s="252"/>
      <c r="G288" s="40" t="s">
        <v>62</v>
      </c>
      <c r="H288" s="253">
        <f t="shared" si="353"/>
        <v>101</v>
      </c>
      <c r="I288" s="253">
        <f t="shared" si="354"/>
        <v>90</v>
      </c>
      <c r="J288" s="254">
        <f t="shared" si="355"/>
        <v>27506142.120000001</v>
      </c>
      <c r="K288" s="254">
        <f t="shared" si="356"/>
        <v>1</v>
      </c>
      <c r="L288" s="255">
        <f t="shared" si="357"/>
        <v>1.06</v>
      </c>
      <c r="M288" s="256">
        <f t="shared" si="391"/>
        <v>1.0149999999999999</v>
      </c>
      <c r="N288" s="257">
        <f t="shared" si="358"/>
        <v>24729957.321963601</v>
      </c>
      <c r="O288" s="257">
        <f t="shared" si="359"/>
        <v>27874613.160593279</v>
      </c>
      <c r="P288" s="257">
        <f t="shared" si="360"/>
        <v>29593858.306908</v>
      </c>
      <c r="Q288" s="257">
        <f t="shared" si="361"/>
        <v>31419142.731906071</v>
      </c>
      <c r="R288" s="257">
        <f t="shared" si="379"/>
        <v>35294870.680630669</v>
      </c>
      <c r="S288" s="258">
        <f t="shared" si="362"/>
        <v>29593858.306908</v>
      </c>
      <c r="T288" s="257">
        <f t="shared" si="362"/>
        <v>31419142.731906071</v>
      </c>
      <c r="U288" s="257">
        <f t="shared" si="363"/>
        <v>33357006.706268378</v>
      </c>
      <c r="V288" s="257">
        <f t="shared" si="380"/>
        <v>39656063.397911087</v>
      </c>
      <c r="W288" s="257"/>
      <c r="X288" s="257">
        <f t="shared" si="364"/>
        <v>2225696158.9767241</v>
      </c>
      <c r="Y288" s="257">
        <f t="shared" si="365"/>
        <v>2508715184.4533949</v>
      </c>
      <c r="Z288" s="257">
        <f t="shared" si="366"/>
        <v>2663447247.6217198</v>
      </c>
      <c r="AA288" s="258">
        <f t="shared" si="381"/>
        <v>2827722845.8715463</v>
      </c>
      <c r="AB288" s="258">
        <f t="shared" si="382"/>
        <v>3176538361.2567601</v>
      </c>
      <c r="AC288" s="258">
        <f t="shared" si="367"/>
        <v>2663447247.6217198</v>
      </c>
      <c r="AD288" s="257">
        <f t="shared" si="368"/>
        <v>2827722845.8715463</v>
      </c>
      <c r="AE288" s="257">
        <f t="shared" si="383"/>
        <v>3002130603.5641541</v>
      </c>
      <c r="AF288" s="257">
        <f t="shared" si="384"/>
        <v>3569045705.8119979</v>
      </c>
      <c r="AG288" s="257"/>
      <c r="AH288" s="32" t="str">
        <f t="shared" si="369"/>
        <v>BERTAHAP</v>
      </c>
      <c r="AI288" s="259">
        <f t="shared" si="370"/>
        <v>0</v>
      </c>
      <c r="AJ288" s="260">
        <v>2</v>
      </c>
      <c r="AK288" s="261"/>
      <c r="AL288" s="257" t="e">
        <f>IF(AK288&gt;#REF!,"LB","KR")</f>
        <v>#REF!</v>
      </c>
      <c r="AM288" s="51">
        <f t="shared" si="371"/>
        <v>2448266000</v>
      </c>
      <c r="AN288" s="51">
        <f t="shared" si="371"/>
        <v>2759587000</v>
      </c>
      <c r="AO288" s="51">
        <f t="shared" si="371"/>
        <v>2929792000</v>
      </c>
      <c r="AP288" s="418">
        <f t="shared" si="371"/>
        <v>3110496000</v>
      </c>
      <c r="AQ288" s="418">
        <f t="shared" si="372"/>
        <v>2929792000</v>
      </c>
      <c r="AR288" s="51">
        <f t="shared" si="372"/>
        <v>3110496000</v>
      </c>
      <c r="AS288" s="51">
        <f t="shared" si="372"/>
        <v>3302344000</v>
      </c>
      <c r="AT288" s="42"/>
      <c r="AU288" s="42"/>
      <c r="AV288" s="297">
        <f t="shared" si="385"/>
        <v>-1419316.9333919995</v>
      </c>
      <c r="AW288" s="297"/>
      <c r="AX288" s="297"/>
      <c r="AY288" s="297"/>
      <c r="AZ288" s="297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45"/>
      <c r="BY288" s="42"/>
      <c r="BZ288" s="42"/>
      <c r="CA288" s="297"/>
      <c r="CB288" s="42"/>
      <c r="CC288" s="42"/>
      <c r="CD288" s="42"/>
      <c r="CE288" s="42"/>
      <c r="CF288" s="42"/>
      <c r="CG288" s="42"/>
      <c r="CH288" s="42"/>
      <c r="CI288" s="42"/>
      <c r="CJ288" s="42"/>
      <c r="CK288" s="418">
        <f t="shared" si="386"/>
        <v>3302344298.1103444</v>
      </c>
      <c r="CL288" s="42">
        <f t="shared" si="387"/>
        <v>3105580000</v>
      </c>
      <c r="CM288" s="42">
        <f t="shared" si="387"/>
        <v>3297126000</v>
      </c>
      <c r="CN288" s="43">
        <f t="shared" si="373"/>
        <v>46583700</v>
      </c>
      <c r="CO288" s="43">
        <f t="shared" si="374"/>
        <v>32971260</v>
      </c>
      <c r="CP288" s="43">
        <f t="shared" si="375"/>
        <v>73244800</v>
      </c>
      <c r="CQ288" s="43">
        <f t="shared" si="376"/>
        <v>64802000</v>
      </c>
      <c r="CR288" s="420">
        <f t="shared" si="377"/>
        <v>3500486000</v>
      </c>
    </row>
    <row r="289" spans="1:96">
      <c r="A289" s="3">
        <f t="shared" si="378"/>
        <v>250</v>
      </c>
      <c r="B289" s="249">
        <v>7</v>
      </c>
      <c r="C289" s="522"/>
      <c r="D289" s="250" t="s">
        <v>188</v>
      </c>
      <c r="E289" s="285">
        <v>15</v>
      </c>
      <c r="F289" s="252"/>
      <c r="G289" s="40" t="s">
        <v>64</v>
      </c>
      <c r="H289" s="253">
        <f t="shared" si="353"/>
        <v>101</v>
      </c>
      <c r="I289" s="253">
        <f t="shared" si="354"/>
        <v>90</v>
      </c>
      <c r="J289" s="254">
        <f t="shared" si="355"/>
        <v>27506142.120000001</v>
      </c>
      <c r="K289" s="254">
        <f t="shared" si="356"/>
        <v>1</v>
      </c>
      <c r="L289" s="255">
        <f t="shared" si="357"/>
        <v>1.06</v>
      </c>
      <c r="M289" s="256">
        <f t="shared" si="391"/>
        <v>1.0149999999999999</v>
      </c>
      <c r="N289" s="257">
        <f t="shared" si="358"/>
        <v>24729957.321963601</v>
      </c>
      <c r="O289" s="257">
        <f t="shared" si="359"/>
        <v>27874613.160593279</v>
      </c>
      <c r="P289" s="257">
        <f t="shared" si="360"/>
        <v>29593858.306908</v>
      </c>
      <c r="Q289" s="257">
        <f t="shared" si="361"/>
        <v>31419142.731906071</v>
      </c>
      <c r="R289" s="257">
        <f t="shared" si="379"/>
        <v>35294870.680630669</v>
      </c>
      <c r="S289" s="258">
        <f t="shared" si="362"/>
        <v>29593858.306908</v>
      </c>
      <c r="T289" s="257">
        <f t="shared" si="362"/>
        <v>31419142.731906071</v>
      </c>
      <c r="U289" s="257">
        <f t="shared" si="363"/>
        <v>33357006.706268378</v>
      </c>
      <c r="V289" s="257">
        <f t="shared" si="380"/>
        <v>39656063.397911087</v>
      </c>
      <c r="W289" s="257"/>
      <c r="X289" s="257">
        <f t="shared" si="364"/>
        <v>2225696158.9767241</v>
      </c>
      <c r="Y289" s="257">
        <f t="shared" si="365"/>
        <v>2508715184.4533949</v>
      </c>
      <c r="Z289" s="257">
        <f t="shared" si="366"/>
        <v>2663447247.6217198</v>
      </c>
      <c r="AA289" s="258">
        <f t="shared" si="381"/>
        <v>2827722845.8715463</v>
      </c>
      <c r="AB289" s="258">
        <f t="shared" si="382"/>
        <v>3176538361.2567601</v>
      </c>
      <c r="AC289" s="258">
        <f t="shared" si="367"/>
        <v>2663447247.6217198</v>
      </c>
      <c r="AD289" s="257">
        <f t="shared" si="368"/>
        <v>2827722845.8715463</v>
      </c>
      <c r="AE289" s="257">
        <f t="shared" si="383"/>
        <v>3002130603.5641541</v>
      </c>
      <c r="AF289" s="257">
        <f t="shared" si="384"/>
        <v>3569045705.8119979</v>
      </c>
      <c r="AG289" s="257"/>
      <c r="AH289" s="32" t="str">
        <f t="shared" si="369"/>
        <v>BERTAHAP</v>
      </c>
      <c r="AI289" s="259">
        <f t="shared" si="370"/>
        <v>0</v>
      </c>
      <c r="AJ289" s="260">
        <v>2</v>
      </c>
      <c r="AK289" s="261"/>
      <c r="AL289" s="257" t="e">
        <f>IF(AK289&gt;#REF!,"LB","KR")</f>
        <v>#REF!</v>
      </c>
      <c r="AM289" s="51">
        <f t="shared" si="371"/>
        <v>2448266000</v>
      </c>
      <c r="AN289" s="51">
        <f t="shared" si="371"/>
        <v>2759587000</v>
      </c>
      <c r="AO289" s="51">
        <f t="shared" si="371"/>
        <v>2929792000</v>
      </c>
      <c r="AP289" s="418">
        <f t="shared" si="371"/>
        <v>3110496000</v>
      </c>
      <c r="AQ289" s="418">
        <f t="shared" si="372"/>
        <v>2929792000</v>
      </c>
      <c r="AR289" s="51">
        <f t="shared" si="372"/>
        <v>3110496000</v>
      </c>
      <c r="AS289" s="51">
        <f t="shared" si="372"/>
        <v>3302344000</v>
      </c>
      <c r="AT289" s="42"/>
      <c r="AU289" s="42"/>
      <c r="AV289" s="297">
        <f t="shared" si="385"/>
        <v>-1419316.9333919995</v>
      </c>
      <c r="AW289" s="297"/>
      <c r="AX289" s="297"/>
      <c r="AY289" s="297"/>
      <c r="AZ289" s="297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45"/>
      <c r="BY289" s="42"/>
      <c r="BZ289" s="42"/>
      <c r="CA289" s="297"/>
      <c r="CB289" s="42"/>
      <c r="CC289" s="42"/>
      <c r="CD289" s="42"/>
      <c r="CE289" s="42"/>
      <c r="CF289" s="42"/>
      <c r="CG289" s="42"/>
      <c r="CH289" s="42"/>
      <c r="CI289" s="42"/>
      <c r="CJ289" s="42"/>
      <c r="CK289" s="418">
        <f t="shared" si="386"/>
        <v>3302344298.1103444</v>
      </c>
      <c r="CL289" s="42">
        <f t="shared" si="387"/>
        <v>3105580000</v>
      </c>
      <c r="CM289" s="42">
        <f t="shared" si="387"/>
        <v>3297126000</v>
      </c>
      <c r="CN289" s="43">
        <f t="shared" si="373"/>
        <v>46583700</v>
      </c>
      <c r="CO289" s="43">
        <f t="shared" si="374"/>
        <v>32971260</v>
      </c>
      <c r="CP289" s="43">
        <f t="shared" si="375"/>
        <v>73244800</v>
      </c>
      <c r="CQ289" s="43">
        <f t="shared" si="376"/>
        <v>64802000</v>
      </c>
      <c r="CR289" s="420">
        <f t="shared" si="377"/>
        <v>3500486000</v>
      </c>
    </row>
    <row r="290" spans="1:96">
      <c r="A290" s="3">
        <f t="shared" si="378"/>
        <v>251</v>
      </c>
      <c r="B290" s="249">
        <v>8</v>
      </c>
      <c r="C290" s="522"/>
      <c r="D290" s="250" t="s">
        <v>188</v>
      </c>
      <c r="E290" s="285">
        <v>17</v>
      </c>
      <c r="F290" s="252"/>
      <c r="G290" s="40" t="s">
        <v>67</v>
      </c>
      <c r="H290" s="253">
        <f t="shared" si="353"/>
        <v>85</v>
      </c>
      <c r="I290" s="253">
        <f t="shared" si="354"/>
        <v>74</v>
      </c>
      <c r="J290" s="254">
        <f t="shared" si="355"/>
        <v>27506142.120000001</v>
      </c>
      <c r="K290" s="254">
        <f t="shared" si="356"/>
        <v>1</v>
      </c>
      <c r="L290" s="255">
        <f t="shared" si="357"/>
        <v>1.06</v>
      </c>
      <c r="M290" s="256">
        <f t="shared" si="391"/>
        <v>1.0149999999999999</v>
      </c>
      <c r="N290" s="257">
        <f t="shared" si="358"/>
        <v>24729957.321963601</v>
      </c>
      <c r="O290" s="257">
        <f t="shared" si="359"/>
        <v>27874613.160593279</v>
      </c>
      <c r="P290" s="257">
        <f t="shared" si="360"/>
        <v>29593858.306908</v>
      </c>
      <c r="Q290" s="257">
        <f t="shared" si="361"/>
        <v>31419142.731906071</v>
      </c>
      <c r="R290" s="257">
        <f t="shared" si="379"/>
        <v>35294870.680630669</v>
      </c>
      <c r="S290" s="258">
        <f t="shared" si="362"/>
        <v>29593858.306908</v>
      </c>
      <c r="T290" s="257">
        <f t="shared" si="362"/>
        <v>31419142.731906071</v>
      </c>
      <c r="U290" s="257">
        <f t="shared" si="363"/>
        <v>33357006.706268378</v>
      </c>
      <c r="V290" s="257">
        <f t="shared" si="380"/>
        <v>39656063.397911087</v>
      </c>
      <c r="W290" s="257"/>
      <c r="X290" s="257">
        <f t="shared" si="364"/>
        <v>1830016841.8253064</v>
      </c>
      <c r="Y290" s="257">
        <f t="shared" si="365"/>
        <v>2062721373.8839025</v>
      </c>
      <c r="Z290" s="257">
        <f t="shared" si="366"/>
        <v>2189945514.7111921</v>
      </c>
      <c r="AA290" s="258">
        <f t="shared" si="381"/>
        <v>2325016562.1610494</v>
      </c>
      <c r="AB290" s="258">
        <f t="shared" si="382"/>
        <v>2611820430.3666697</v>
      </c>
      <c r="AC290" s="258">
        <f t="shared" si="367"/>
        <v>2189945514.7111921</v>
      </c>
      <c r="AD290" s="257">
        <f t="shared" si="368"/>
        <v>2325016562.1610494</v>
      </c>
      <c r="AE290" s="257">
        <f t="shared" si="383"/>
        <v>2468418496.2638597</v>
      </c>
      <c r="AF290" s="257">
        <f t="shared" si="384"/>
        <v>2934548691.4454203</v>
      </c>
      <c r="AG290" s="257"/>
      <c r="AH290" s="32" t="str">
        <f t="shared" si="369"/>
        <v>BERTAHAP</v>
      </c>
      <c r="AI290" s="259">
        <f t="shared" si="370"/>
        <v>0</v>
      </c>
      <c r="AJ290" s="260">
        <v>2</v>
      </c>
      <c r="AK290" s="261"/>
      <c r="AL290" s="257" t="e">
        <f>IF(AK290&gt;#REF!,"LB","KR")</f>
        <v>#REF!</v>
      </c>
      <c r="AM290" s="51">
        <f t="shared" si="371"/>
        <v>2013019000</v>
      </c>
      <c r="AN290" s="51">
        <f t="shared" si="371"/>
        <v>2268994000</v>
      </c>
      <c r="AO290" s="51">
        <f t="shared" si="371"/>
        <v>2408941000</v>
      </c>
      <c r="AP290" s="418">
        <f t="shared" si="371"/>
        <v>2557519000</v>
      </c>
      <c r="AQ290" s="418">
        <f t="shared" si="372"/>
        <v>2408941000</v>
      </c>
      <c r="AR290" s="51">
        <f t="shared" si="372"/>
        <v>2557519000</v>
      </c>
      <c r="AS290" s="51">
        <f t="shared" si="372"/>
        <v>2715261000</v>
      </c>
      <c r="AT290" s="42"/>
      <c r="AU290" s="42"/>
      <c r="AV290" s="297">
        <f t="shared" si="385"/>
        <v>-1419316.9333919995</v>
      </c>
      <c r="AW290" s="297"/>
      <c r="AX290" s="297"/>
      <c r="AY290" s="297"/>
      <c r="AZ290" s="297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45"/>
      <c r="BY290" s="42"/>
      <c r="BZ290" s="42"/>
      <c r="CA290" s="297"/>
      <c r="CB290" s="42"/>
      <c r="CC290" s="42"/>
      <c r="CD290" s="42"/>
      <c r="CE290" s="42"/>
      <c r="CF290" s="42"/>
      <c r="CG290" s="42"/>
      <c r="CH290" s="42"/>
      <c r="CI290" s="42"/>
      <c r="CJ290" s="42"/>
      <c r="CK290" s="418">
        <f t="shared" si="386"/>
        <v>2715260938.113687</v>
      </c>
      <c r="CL290" s="42">
        <f t="shared" si="387"/>
        <v>2553478000</v>
      </c>
      <c r="CM290" s="42">
        <f t="shared" si="387"/>
        <v>2710971000</v>
      </c>
      <c r="CN290" s="43">
        <f t="shared" si="373"/>
        <v>38302170</v>
      </c>
      <c r="CO290" s="43">
        <f t="shared" si="374"/>
        <v>27109710</v>
      </c>
      <c r="CP290" s="43">
        <f t="shared" si="375"/>
        <v>60223525</v>
      </c>
      <c r="CQ290" s="43">
        <f t="shared" si="376"/>
        <v>53281645.833333336</v>
      </c>
      <c r="CR290" s="420">
        <f t="shared" si="377"/>
        <v>2878178000</v>
      </c>
    </row>
    <row r="291" spans="1:96">
      <c r="A291" s="3">
        <f t="shared" si="378"/>
        <v>252</v>
      </c>
      <c r="B291" s="249">
        <v>9</v>
      </c>
      <c r="C291" s="522"/>
      <c r="D291" s="250" t="s">
        <v>188</v>
      </c>
      <c r="E291" s="285">
        <v>19</v>
      </c>
      <c r="F291" s="252"/>
      <c r="G291" s="40" t="s">
        <v>78</v>
      </c>
      <c r="H291" s="253">
        <f t="shared" si="353"/>
        <v>138</v>
      </c>
      <c r="I291" s="253">
        <f t="shared" si="354"/>
        <v>120</v>
      </c>
      <c r="J291" s="254">
        <f t="shared" si="355"/>
        <v>27506142.120000001</v>
      </c>
      <c r="K291" s="254">
        <f t="shared" si="356"/>
        <v>1</v>
      </c>
      <c r="L291" s="255">
        <f t="shared" si="357"/>
        <v>1.06</v>
      </c>
      <c r="M291" s="256">
        <f t="shared" si="391"/>
        <v>1.0149999999999999</v>
      </c>
      <c r="N291" s="257">
        <f t="shared" si="358"/>
        <v>24729957.321963601</v>
      </c>
      <c r="O291" s="257">
        <f t="shared" si="359"/>
        <v>27874613.160593279</v>
      </c>
      <c r="P291" s="257">
        <f t="shared" si="360"/>
        <v>29593858.306908</v>
      </c>
      <c r="Q291" s="257">
        <f t="shared" si="361"/>
        <v>31419142.731906071</v>
      </c>
      <c r="R291" s="257">
        <f t="shared" si="379"/>
        <v>35294870.680630669</v>
      </c>
      <c r="S291" s="258">
        <f t="shared" si="362"/>
        <v>29593858.306908</v>
      </c>
      <c r="T291" s="257">
        <f t="shared" si="362"/>
        <v>31419142.731906071</v>
      </c>
      <c r="U291" s="257">
        <f t="shared" si="363"/>
        <v>33357006.706268378</v>
      </c>
      <c r="V291" s="257">
        <f t="shared" si="380"/>
        <v>39656063.397911087</v>
      </c>
      <c r="W291" s="257"/>
      <c r="X291" s="257">
        <f t="shared" si="364"/>
        <v>2967594878.635632</v>
      </c>
      <c r="Y291" s="257">
        <f t="shared" si="365"/>
        <v>3344953579.2711935</v>
      </c>
      <c r="Z291" s="257">
        <f t="shared" si="366"/>
        <v>3551262996.8289599</v>
      </c>
      <c r="AA291" s="258">
        <f t="shared" si="381"/>
        <v>3770297127.8287287</v>
      </c>
      <c r="AB291" s="258">
        <f t="shared" si="382"/>
        <v>4235384481.6756802</v>
      </c>
      <c r="AC291" s="258">
        <f t="shared" si="367"/>
        <v>3551262996.8289599</v>
      </c>
      <c r="AD291" s="257">
        <f t="shared" si="368"/>
        <v>3770297127.8287287</v>
      </c>
      <c r="AE291" s="257">
        <f t="shared" si="383"/>
        <v>4002840804.7522054</v>
      </c>
      <c r="AF291" s="257">
        <f t="shared" si="384"/>
        <v>4758727607.7493305</v>
      </c>
      <c r="AG291" s="257"/>
      <c r="AH291" s="32" t="str">
        <f t="shared" si="369"/>
        <v>BERTAHAP</v>
      </c>
      <c r="AI291" s="259">
        <f t="shared" si="370"/>
        <v>0</v>
      </c>
      <c r="AJ291" s="260">
        <v>2</v>
      </c>
      <c r="AK291" s="261"/>
      <c r="AL291" s="257" t="e">
        <f>IF(AK291&gt;#REF!,"LB","KR")</f>
        <v>#REF!</v>
      </c>
      <c r="AM291" s="51">
        <f t="shared" si="371"/>
        <v>3264355000</v>
      </c>
      <c r="AN291" s="51">
        <f t="shared" si="371"/>
        <v>3679449000</v>
      </c>
      <c r="AO291" s="51">
        <f t="shared" si="371"/>
        <v>3906390000</v>
      </c>
      <c r="AP291" s="418">
        <f t="shared" si="371"/>
        <v>4147327000</v>
      </c>
      <c r="AQ291" s="418">
        <f t="shared" si="372"/>
        <v>3906390000</v>
      </c>
      <c r="AR291" s="51">
        <f t="shared" si="372"/>
        <v>4147327000</v>
      </c>
      <c r="AS291" s="51">
        <f t="shared" si="372"/>
        <v>4403125000</v>
      </c>
      <c r="AT291" s="42"/>
      <c r="AU291" s="42"/>
      <c r="AV291" s="297">
        <f t="shared" si="385"/>
        <v>-1419316.9333919995</v>
      </c>
      <c r="AW291" s="297"/>
      <c r="AX291" s="297"/>
      <c r="AY291" s="297"/>
      <c r="AZ291" s="297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45"/>
      <c r="BY291" s="42"/>
      <c r="BZ291" s="42"/>
      <c r="CA291" s="297"/>
      <c r="CB291" s="42"/>
      <c r="CC291" s="42"/>
      <c r="CD291" s="42"/>
      <c r="CE291" s="42"/>
      <c r="CF291" s="42"/>
      <c r="CG291" s="42"/>
      <c r="CH291" s="42"/>
      <c r="CI291" s="42"/>
      <c r="CJ291" s="42"/>
      <c r="CK291" s="418">
        <f t="shared" si="386"/>
        <v>4403124669.1360741</v>
      </c>
      <c r="CL291" s="42">
        <f t="shared" si="387"/>
        <v>4140774000</v>
      </c>
      <c r="CM291" s="42">
        <f t="shared" si="387"/>
        <v>4396167000</v>
      </c>
      <c r="CN291" s="43">
        <f t="shared" si="373"/>
        <v>62111610</v>
      </c>
      <c r="CO291" s="43">
        <f t="shared" si="374"/>
        <v>43961670</v>
      </c>
      <c r="CP291" s="43">
        <f t="shared" si="375"/>
        <v>97659750</v>
      </c>
      <c r="CQ291" s="43">
        <f t="shared" si="376"/>
        <v>86402645.833333328</v>
      </c>
      <c r="CR291" s="420">
        <f t="shared" si="377"/>
        <v>4667313000</v>
      </c>
    </row>
    <row r="292" spans="1:96">
      <c r="A292" s="3">
        <f t="shared" si="378"/>
        <v>253</v>
      </c>
      <c r="B292" s="249">
        <v>10</v>
      </c>
      <c r="C292" s="522"/>
      <c r="D292" s="250" t="s">
        <v>188</v>
      </c>
      <c r="E292" s="285">
        <v>21</v>
      </c>
      <c r="F292" s="252"/>
      <c r="G292" s="40" t="s">
        <v>84</v>
      </c>
      <c r="H292" s="253">
        <f t="shared" si="353"/>
        <v>132</v>
      </c>
      <c r="I292" s="253">
        <f t="shared" si="354"/>
        <v>112</v>
      </c>
      <c r="J292" s="254">
        <f t="shared" si="355"/>
        <v>27506142.120000001</v>
      </c>
      <c r="K292" s="254">
        <f t="shared" si="356"/>
        <v>3</v>
      </c>
      <c r="L292" s="255">
        <f t="shared" si="357"/>
        <v>1.1000000000000001</v>
      </c>
      <c r="M292" s="256">
        <f t="shared" si="391"/>
        <v>1.0149999999999999</v>
      </c>
      <c r="N292" s="257">
        <f t="shared" si="358"/>
        <v>25663163.258641474</v>
      </c>
      <c r="O292" s="257">
        <f t="shared" si="359"/>
        <v>28926485.355332647</v>
      </c>
      <c r="P292" s="257">
        <f t="shared" si="360"/>
        <v>30710607.67698</v>
      </c>
      <c r="Q292" s="257">
        <f t="shared" si="361"/>
        <v>32604770.759525169</v>
      </c>
      <c r="R292" s="257">
        <f t="shared" si="379"/>
        <v>36626752.593107298</v>
      </c>
      <c r="S292" s="258">
        <f t="shared" si="362"/>
        <v>30710607.67698</v>
      </c>
      <c r="T292" s="257">
        <f t="shared" si="362"/>
        <v>32604770.759525169</v>
      </c>
      <c r="U292" s="257">
        <f t="shared" si="363"/>
        <v>34615761.676316239</v>
      </c>
      <c r="V292" s="257">
        <f t="shared" si="380"/>
        <v>41152518.620473772</v>
      </c>
      <c r="W292" s="257"/>
      <c r="X292" s="257">
        <f t="shared" si="364"/>
        <v>2874274284.967845</v>
      </c>
      <c r="Y292" s="257">
        <f t="shared" si="365"/>
        <v>3239766359.7972565</v>
      </c>
      <c r="Z292" s="257">
        <f t="shared" si="366"/>
        <v>3439588059.8217602</v>
      </c>
      <c r="AA292" s="258">
        <f t="shared" si="381"/>
        <v>3651734325.0668187</v>
      </c>
      <c r="AB292" s="258">
        <f t="shared" si="382"/>
        <v>4102196290.4280176</v>
      </c>
      <c r="AC292" s="258">
        <f t="shared" si="367"/>
        <v>3439588059.8217602</v>
      </c>
      <c r="AD292" s="257">
        <f t="shared" si="368"/>
        <v>3651734325.0668187</v>
      </c>
      <c r="AE292" s="257">
        <f t="shared" si="383"/>
        <v>3876965307.7474189</v>
      </c>
      <c r="AF292" s="257">
        <f t="shared" si="384"/>
        <v>4609082085.493063</v>
      </c>
      <c r="AG292" s="257"/>
      <c r="AH292" s="32" t="str">
        <f t="shared" si="369"/>
        <v>BERTAHAP</v>
      </c>
      <c r="AI292" s="259">
        <f t="shared" si="370"/>
        <v>0</v>
      </c>
      <c r="AJ292" s="260">
        <v>2</v>
      </c>
      <c r="AK292" s="261"/>
      <c r="AL292" s="257" t="e">
        <f>IF(AK292&gt;#REF!,"LB","KR")</f>
        <v>#REF!</v>
      </c>
      <c r="AM292" s="51">
        <f t="shared" si="371"/>
        <v>3161702000</v>
      </c>
      <c r="AN292" s="51">
        <f t="shared" si="371"/>
        <v>3563743000</v>
      </c>
      <c r="AO292" s="51">
        <f t="shared" si="371"/>
        <v>3783547000</v>
      </c>
      <c r="AP292" s="418">
        <f t="shared" si="371"/>
        <v>4016908000</v>
      </c>
      <c r="AQ292" s="418">
        <f t="shared" si="372"/>
        <v>3783547000</v>
      </c>
      <c r="AR292" s="51">
        <f t="shared" si="372"/>
        <v>4016908000</v>
      </c>
      <c r="AS292" s="51">
        <f t="shared" si="372"/>
        <v>4264662000</v>
      </c>
      <c r="AT292" s="42"/>
      <c r="AU292" s="42"/>
      <c r="AV292" s="297">
        <f t="shared" si="385"/>
        <v>-302567.56331999972</v>
      </c>
      <c r="AW292" s="297"/>
      <c r="AX292" s="297"/>
      <c r="AY292" s="297"/>
      <c r="AZ292" s="297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45"/>
      <c r="BY292" s="42"/>
      <c r="BZ292" s="42"/>
      <c r="CA292" s="297"/>
      <c r="CB292" s="42"/>
      <c r="CC292" s="42"/>
      <c r="CD292" s="42"/>
      <c r="CE292" s="42"/>
      <c r="CF292" s="42"/>
      <c r="CG292" s="42"/>
      <c r="CH292" s="42"/>
      <c r="CI292" s="42"/>
      <c r="CJ292" s="42"/>
      <c r="CK292" s="418">
        <f t="shared" si="386"/>
        <v>4264661722.7071915</v>
      </c>
      <c r="CL292" s="42">
        <f t="shared" si="387"/>
        <v>4010560000</v>
      </c>
      <c r="CM292" s="42">
        <f t="shared" si="387"/>
        <v>4257923000</v>
      </c>
      <c r="CN292" s="43">
        <f t="shared" si="373"/>
        <v>60158400</v>
      </c>
      <c r="CO292" s="43">
        <f t="shared" si="374"/>
        <v>42579230</v>
      </c>
      <c r="CP292" s="43">
        <f t="shared" si="375"/>
        <v>94588675</v>
      </c>
      <c r="CQ292" s="43">
        <f t="shared" si="376"/>
        <v>83685583.333333328</v>
      </c>
      <c r="CR292" s="420">
        <f t="shared" si="377"/>
        <v>4520543000</v>
      </c>
    </row>
    <row r="293" spans="1:96">
      <c r="A293" s="3">
        <f t="shared" si="378"/>
        <v>254</v>
      </c>
      <c r="B293" s="249">
        <v>1</v>
      </c>
      <c r="C293" s="522"/>
      <c r="D293" s="250" t="s">
        <v>189</v>
      </c>
      <c r="E293" s="251" t="s">
        <v>19</v>
      </c>
      <c r="F293" s="252"/>
      <c r="G293" s="40" t="s">
        <v>72</v>
      </c>
      <c r="H293" s="253">
        <f t="shared" si="353"/>
        <v>175</v>
      </c>
      <c r="I293" s="253">
        <f t="shared" si="354"/>
        <v>156</v>
      </c>
      <c r="J293" s="254">
        <f t="shared" si="355"/>
        <v>27506142.120000001</v>
      </c>
      <c r="K293" s="254">
        <f t="shared" si="356"/>
        <v>5</v>
      </c>
      <c r="L293" s="255">
        <f t="shared" si="357"/>
        <v>1.08</v>
      </c>
      <c r="M293" s="256">
        <f t="shared" si="391"/>
        <v>1.0149999999999999</v>
      </c>
      <c r="N293" s="257">
        <f t="shared" si="358"/>
        <v>25196560.290302537</v>
      </c>
      <c r="O293" s="257">
        <f t="shared" si="359"/>
        <v>28400549.257962964</v>
      </c>
      <c r="P293" s="257">
        <f t="shared" si="360"/>
        <v>30152232.991944</v>
      </c>
      <c r="Q293" s="257">
        <f t="shared" si="361"/>
        <v>32011956.745715622</v>
      </c>
      <c r="R293" s="257">
        <f t="shared" si="379"/>
        <v>35960811.636868991</v>
      </c>
      <c r="S293" s="258">
        <f t="shared" si="362"/>
        <v>30152232.991944</v>
      </c>
      <c r="T293" s="257">
        <f t="shared" si="362"/>
        <v>32011956.745715622</v>
      </c>
      <c r="U293" s="257">
        <f t="shared" si="363"/>
        <v>33986384.191292308</v>
      </c>
      <c r="V293" s="257">
        <f t="shared" si="380"/>
        <v>40404291.009192429</v>
      </c>
      <c r="W293" s="257"/>
      <c r="X293" s="257">
        <f t="shared" si="364"/>
        <v>3930663405.2871957</v>
      </c>
      <c r="Y293" s="257">
        <f t="shared" si="365"/>
        <v>4430485684.2422228</v>
      </c>
      <c r="Z293" s="257">
        <f t="shared" si="366"/>
        <v>4703748346.7432642</v>
      </c>
      <c r="AA293" s="258">
        <f t="shared" si="381"/>
        <v>4993865252.3316374</v>
      </c>
      <c r="AB293" s="258">
        <f t="shared" si="382"/>
        <v>5609886615.3515625</v>
      </c>
      <c r="AC293" s="258">
        <f t="shared" si="367"/>
        <v>4703748346.7432642</v>
      </c>
      <c r="AD293" s="257">
        <f t="shared" si="368"/>
        <v>4993865252.3316374</v>
      </c>
      <c r="AE293" s="257">
        <f t="shared" si="383"/>
        <v>5301875933.8416004</v>
      </c>
      <c r="AF293" s="257">
        <f t="shared" si="384"/>
        <v>6303069397.4340191</v>
      </c>
      <c r="AG293" s="257"/>
      <c r="AH293" s="32" t="str">
        <f t="shared" si="369"/>
        <v>BERTAHAP</v>
      </c>
      <c r="AI293" s="259">
        <f t="shared" si="370"/>
        <v>0</v>
      </c>
      <c r="AJ293" s="260">
        <v>2</v>
      </c>
      <c r="AK293" s="261"/>
      <c r="AL293" s="257" t="e">
        <f>IF(AK293&gt;#REF!,"LB","KR")</f>
        <v>#REF!</v>
      </c>
      <c r="AM293" s="51">
        <f t="shared" si="371"/>
        <v>4323730000</v>
      </c>
      <c r="AN293" s="51">
        <f t="shared" si="371"/>
        <v>4873535000</v>
      </c>
      <c r="AO293" s="51">
        <f t="shared" si="371"/>
        <v>5174124000</v>
      </c>
      <c r="AP293" s="418">
        <f t="shared" si="371"/>
        <v>5493252000</v>
      </c>
      <c r="AQ293" s="418">
        <f t="shared" si="372"/>
        <v>5174124000</v>
      </c>
      <c r="AR293" s="51">
        <f t="shared" si="372"/>
        <v>5493252000</v>
      </c>
      <c r="AS293" s="51">
        <f t="shared" si="372"/>
        <v>5832064000</v>
      </c>
      <c r="AT293" s="42"/>
      <c r="AU293" s="42"/>
      <c r="AV293" s="297">
        <f t="shared" si="385"/>
        <v>-860942.24835599959</v>
      </c>
      <c r="AW293" s="297"/>
      <c r="AX293" s="297"/>
      <c r="AY293" s="297"/>
      <c r="AZ293" s="297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45"/>
      <c r="BY293" s="42"/>
      <c r="BZ293" s="42"/>
      <c r="CA293" s="297"/>
      <c r="CB293" s="42"/>
      <c r="CC293" s="42"/>
      <c r="CD293" s="42"/>
      <c r="CE293" s="42"/>
      <c r="CF293" s="42"/>
      <c r="CG293" s="42"/>
      <c r="CH293" s="42"/>
      <c r="CI293" s="42"/>
      <c r="CJ293" s="42"/>
      <c r="CK293" s="418">
        <f t="shared" si="386"/>
        <v>5832063253.0256414</v>
      </c>
      <c r="CL293" s="42">
        <f t="shared" si="387"/>
        <v>5484572000</v>
      </c>
      <c r="CM293" s="42">
        <f t="shared" si="387"/>
        <v>5822848000</v>
      </c>
      <c r="CN293" s="43">
        <f t="shared" si="373"/>
        <v>82268580</v>
      </c>
      <c r="CO293" s="43">
        <f t="shared" si="374"/>
        <v>58228480</v>
      </c>
      <c r="CP293" s="43">
        <f t="shared" si="375"/>
        <v>129353100</v>
      </c>
      <c r="CQ293" s="43">
        <f t="shared" si="376"/>
        <v>114442750</v>
      </c>
      <c r="CR293" s="420">
        <f t="shared" si="377"/>
        <v>6181989000</v>
      </c>
    </row>
    <row r="294" spans="1:96">
      <c r="A294" s="3">
        <f t="shared" si="378"/>
        <v>255</v>
      </c>
      <c r="B294" s="249">
        <v>2</v>
      </c>
      <c r="C294" s="522"/>
      <c r="D294" s="250" t="s">
        <v>189</v>
      </c>
      <c r="E294" s="251" t="s">
        <v>29</v>
      </c>
      <c r="F294" s="252"/>
      <c r="G294" s="40" t="s">
        <v>74</v>
      </c>
      <c r="H294" s="253">
        <f t="shared" si="353"/>
        <v>85</v>
      </c>
      <c r="I294" s="253">
        <f t="shared" si="354"/>
        <v>74</v>
      </c>
      <c r="J294" s="254">
        <f t="shared" si="355"/>
        <v>27506142.120000001</v>
      </c>
      <c r="K294" s="254">
        <f t="shared" si="356"/>
        <v>1</v>
      </c>
      <c r="L294" s="255">
        <f t="shared" si="357"/>
        <v>1.06</v>
      </c>
      <c r="M294" s="256">
        <f t="shared" si="391"/>
        <v>1.0149999999999999</v>
      </c>
      <c r="N294" s="257">
        <f t="shared" si="358"/>
        <v>24729957.321963601</v>
      </c>
      <c r="O294" s="257">
        <f t="shared" si="359"/>
        <v>27874613.160593279</v>
      </c>
      <c r="P294" s="257">
        <f t="shared" si="360"/>
        <v>29593858.306908</v>
      </c>
      <c r="Q294" s="257">
        <f t="shared" si="361"/>
        <v>31419142.731906071</v>
      </c>
      <c r="R294" s="257">
        <f t="shared" si="379"/>
        <v>35294870.680630669</v>
      </c>
      <c r="S294" s="258">
        <f t="shared" si="362"/>
        <v>29593858.306908</v>
      </c>
      <c r="T294" s="257">
        <f t="shared" si="362"/>
        <v>31419142.731906071</v>
      </c>
      <c r="U294" s="257">
        <f t="shared" si="363"/>
        <v>33357006.706268378</v>
      </c>
      <c r="V294" s="257">
        <f t="shared" si="380"/>
        <v>39656063.397911087</v>
      </c>
      <c r="W294" s="257"/>
      <c r="X294" s="257">
        <f t="shared" si="364"/>
        <v>1830016841.8253064</v>
      </c>
      <c r="Y294" s="257">
        <f t="shared" si="365"/>
        <v>2062721373.8839025</v>
      </c>
      <c r="Z294" s="257">
        <f t="shared" si="366"/>
        <v>2189945514.7111921</v>
      </c>
      <c r="AA294" s="258">
        <f t="shared" si="381"/>
        <v>2325016562.1610494</v>
      </c>
      <c r="AB294" s="258">
        <f t="shared" si="382"/>
        <v>2611820430.3666697</v>
      </c>
      <c r="AC294" s="258">
        <f t="shared" si="367"/>
        <v>2189945514.7111921</v>
      </c>
      <c r="AD294" s="257">
        <f t="shared" si="368"/>
        <v>2325016562.1610494</v>
      </c>
      <c r="AE294" s="257">
        <f t="shared" si="383"/>
        <v>2468418496.2638597</v>
      </c>
      <c r="AF294" s="257">
        <f t="shared" si="384"/>
        <v>2934548691.4454203</v>
      </c>
      <c r="AG294" s="257"/>
      <c r="AH294" s="32" t="str">
        <f t="shared" si="369"/>
        <v>BERTAHAP</v>
      </c>
      <c r="AI294" s="259">
        <f t="shared" si="370"/>
        <v>0</v>
      </c>
      <c r="AJ294" s="260">
        <v>2</v>
      </c>
      <c r="AK294" s="261"/>
      <c r="AL294" s="257" t="e">
        <f>IF(AK294&gt;#REF!,"LB","KR")</f>
        <v>#REF!</v>
      </c>
      <c r="AM294" s="51">
        <f t="shared" si="371"/>
        <v>2013019000</v>
      </c>
      <c r="AN294" s="51">
        <f t="shared" si="371"/>
        <v>2268994000</v>
      </c>
      <c r="AO294" s="51">
        <f t="shared" si="371"/>
        <v>2408941000</v>
      </c>
      <c r="AP294" s="418">
        <f t="shared" si="371"/>
        <v>2557519000</v>
      </c>
      <c r="AQ294" s="418">
        <f t="shared" si="372"/>
        <v>2408941000</v>
      </c>
      <c r="AR294" s="51">
        <f t="shared" si="372"/>
        <v>2557519000</v>
      </c>
      <c r="AS294" s="51">
        <f t="shared" si="372"/>
        <v>2715261000</v>
      </c>
      <c r="AT294" s="42"/>
      <c r="AU294" s="42"/>
      <c r="AV294" s="297">
        <f t="shared" si="385"/>
        <v>-1419316.9333919995</v>
      </c>
      <c r="AW294" s="297"/>
      <c r="AX294" s="297"/>
      <c r="AY294" s="297"/>
      <c r="AZ294" s="297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45"/>
      <c r="BY294" s="42"/>
      <c r="BZ294" s="42"/>
      <c r="CA294" s="297"/>
      <c r="CB294" s="42"/>
      <c r="CC294" s="42"/>
      <c r="CD294" s="42"/>
      <c r="CE294" s="42"/>
      <c r="CF294" s="42"/>
      <c r="CG294" s="42"/>
      <c r="CH294" s="42"/>
      <c r="CI294" s="42"/>
      <c r="CJ294" s="42"/>
      <c r="CK294" s="418">
        <f t="shared" si="386"/>
        <v>2715260938.113687</v>
      </c>
      <c r="CL294" s="42">
        <f t="shared" si="387"/>
        <v>2553478000</v>
      </c>
      <c r="CM294" s="42">
        <f t="shared" si="387"/>
        <v>2710971000</v>
      </c>
      <c r="CN294" s="43">
        <f t="shared" si="373"/>
        <v>38302170</v>
      </c>
      <c r="CO294" s="43">
        <f t="shared" si="374"/>
        <v>27109710</v>
      </c>
      <c r="CP294" s="43">
        <f t="shared" si="375"/>
        <v>60223525</v>
      </c>
      <c r="CQ294" s="43">
        <f t="shared" si="376"/>
        <v>53281645.833333336</v>
      </c>
      <c r="CR294" s="420">
        <f t="shared" si="377"/>
        <v>2878178000</v>
      </c>
    </row>
    <row r="295" spans="1:96">
      <c r="A295" s="3">
        <f t="shared" si="378"/>
        <v>256</v>
      </c>
      <c r="B295" s="249">
        <v>3</v>
      </c>
      <c r="C295" s="522"/>
      <c r="D295" s="250" t="s">
        <v>189</v>
      </c>
      <c r="E295" s="251" t="s">
        <v>32</v>
      </c>
      <c r="F295" s="252"/>
      <c r="G295" s="40" t="s">
        <v>56</v>
      </c>
      <c r="H295" s="253">
        <f t="shared" si="353"/>
        <v>85</v>
      </c>
      <c r="I295" s="253">
        <f t="shared" si="354"/>
        <v>74</v>
      </c>
      <c r="J295" s="254">
        <f t="shared" si="355"/>
        <v>27506142.120000001</v>
      </c>
      <c r="K295" s="254">
        <f t="shared" si="356"/>
        <v>1</v>
      </c>
      <c r="L295" s="255">
        <f t="shared" si="357"/>
        <v>1.06</v>
      </c>
      <c r="M295" s="256">
        <f t="shared" si="391"/>
        <v>1.0149999999999999</v>
      </c>
      <c r="N295" s="257">
        <f t="shared" si="358"/>
        <v>24729957.321963601</v>
      </c>
      <c r="O295" s="257">
        <f t="shared" si="359"/>
        <v>27874613.160593279</v>
      </c>
      <c r="P295" s="257">
        <f t="shared" si="360"/>
        <v>29593858.306908</v>
      </c>
      <c r="Q295" s="257">
        <f t="shared" si="361"/>
        <v>31419142.731906071</v>
      </c>
      <c r="R295" s="257">
        <f t="shared" si="379"/>
        <v>35294870.680630669</v>
      </c>
      <c r="S295" s="258">
        <f t="shared" si="362"/>
        <v>29593858.306908</v>
      </c>
      <c r="T295" s="257">
        <f t="shared" si="362"/>
        <v>31419142.731906071</v>
      </c>
      <c r="U295" s="257">
        <f t="shared" si="363"/>
        <v>33357006.706268378</v>
      </c>
      <c r="V295" s="257">
        <f t="shared" si="380"/>
        <v>39656063.397911087</v>
      </c>
      <c r="W295" s="257"/>
      <c r="X295" s="257">
        <f t="shared" si="364"/>
        <v>1830016841.8253064</v>
      </c>
      <c r="Y295" s="257">
        <f t="shared" si="365"/>
        <v>2062721373.8839025</v>
      </c>
      <c r="Z295" s="257">
        <f t="shared" si="366"/>
        <v>2189945514.7111921</v>
      </c>
      <c r="AA295" s="258">
        <f t="shared" si="381"/>
        <v>2325016562.1610494</v>
      </c>
      <c r="AB295" s="258">
        <f t="shared" si="382"/>
        <v>2611820430.3666697</v>
      </c>
      <c r="AC295" s="258">
        <f t="shared" si="367"/>
        <v>2189945514.7111921</v>
      </c>
      <c r="AD295" s="257">
        <f t="shared" si="368"/>
        <v>2325016562.1610494</v>
      </c>
      <c r="AE295" s="257">
        <f t="shared" si="383"/>
        <v>2468418496.2638597</v>
      </c>
      <c r="AF295" s="257">
        <f t="shared" si="384"/>
        <v>2934548691.4454203</v>
      </c>
      <c r="AG295" s="257"/>
      <c r="AH295" s="32" t="str">
        <f t="shared" si="369"/>
        <v>BERTAHAP</v>
      </c>
      <c r="AI295" s="259">
        <f t="shared" si="370"/>
        <v>0</v>
      </c>
      <c r="AJ295" s="260">
        <v>2</v>
      </c>
      <c r="AK295" s="261"/>
      <c r="AL295" s="257" t="e">
        <f>IF(AK295&gt;#REF!,"LB","KR")</f>
        <v>#REF!</v>
      </c>
      <c r="AM295" s="51">
        <f t="shared" si="371"/>
        <v>2013019000</v>
      </c>
      <c r="AN295" s="51">
        <f t="shared" si="371"/>
        <v>2268994000</v>
      </c>
      <c r="AO295" s="51">
        <f t="shared" si="371"/>
        <v>2408941000</v>
      </c>
      <c r="AP295" s="418">
        <f t="shared" ref="AP295:AP318" si="392">ROUNDUP((AA295*(1+$K$5)),-3)</f>
        <v>2557519000</v>
      </c>
      <c r="AQ295" s="418">
        <f t="shared" si="372"/>
        <v>2408941000</v>
      </c>
      <c r="AR295" s="51">
        <f t="shared" si="372"/>
        <v>2557519000</v>
      </c>
      <c r="AS295" s="51">
        <f t="shared" si="372"/>
        <v>2715261000</v>
      </c>
      <c r="AT295" s="42"/>
      <c r="AU295" s="42"/>
      <c r="AV295" s="297">
        <f t="shared" si="385"/>
        <v>-1419316.9333919995</v>
      </c>
      <c r="AW295" s="297"/>
      <c r="AX295" s="297"/>
      <c r="AY295" s="297"/>
      <c r="AZ295" s="297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45"/>
      <c r="BY295" s="42"/>
      <c r="BZ295" s="42"/>
      <c r="CA295" s="297"/>
      <c r="CB295" s="42"/>
      <c r="CC295" s="42"/>
      <c r="CD295" s="42"/>
      <c r="CE295" s="42"/>
      <c r="CF295" s="42"/>
      <c r="CG295" s="42"/>
      <c r="CH295" s="42"/>
      <c r="CI295" s="42"/>
      <c r="CJ295" s="42"/>
      <c r="CK295" s="418">
        <f t="shared" si="386"/>
        <v>2715260938.113687</v>
      </c>
      <c r="CL295" s="42">
        <f t="shared" si="387"/>
        <v>2553478000</v>
      </c>
      <c r="CM295" s="42">
        <f t="shared" si="387"/>
        <v>2710971000</v>
      </c>
      <c r="CN295" s="43">
        <f t="shared" si="373"/>
        <v>38302170</v>
      </c>
      <c r="CO295" s="43">
        <f t="shared" si="374"/>
        <v>27109710</v>
      </c>
      <c r="CP295" s="43">
        <f t="shared" si="375"/>
        <v>60223525</v>
      </c>
      <c r="CQ295" s="43">
        <f t="shared" si="376"/>
        <v>53281645.833333336</v>
      </c>
      <c r="CR295" s="420">
        <f t="shared" si="377"/>
        <v>2878178000</v>
      </c>
    </row>
    <row r="296" spans="1:96">
      <c r="A296" s="3">
        <f t="shared" si="378"/>
        <v>257</v>
      </c>
      <c r="B296" s="249">
        <v>4</v>
      </c>
      <c r="C296" s="522"/>
      <c r="D296" s="250" t="s">
        <v>189</v>
      </c>
      <c r="E296" s="251" t="s">
        <v>38</v>
      </c>
      <c r="F296" s="252"/>
      <c r="G296" s="40" t="s">
        <v>58</v>
      </c>
      <c r="H296" s="253">
        <f t="shared" ref="H296:H318" si="393">SUMIF($Y$10:$Y$28,G296,$AE$10:$AE$28)</f>
        <v>101</v>
      </c>
      <c r="I296" s="253">
        <f t="shared" ref="I296:I318" si="394">SUMIF($Y$10:$Y$28,G296,$AA$10:$AA$28)</f>
        <v>90</v>
      </c>
      <c r="J296" s="254">
        <f t="shared" ref="J296:J318" si="395">$J$27</f>
        <v>27506142.120000001</v>
      </c>
      <c r="K296" s="254">
        <f t="shared" ref="K296:K318" si="396">SUMIF($AS$4:$AS$22,E296,$AT$4:$AT$22)</f>
        <v>1</v>
      </c>
      <c r="L296" s="255">
        <f t="shared" ref="L296:L318" si="397">IF(K296=$AO$25,$AN$25,IF(K296=$AO$26,$AN$26,IF(K296=$AO$27,$AN$27,IF(K296=$AO$28,$AN$28,IF(K296=$AO$29,$AN$29,IF(K296=$AO$30,$AN$30))))))</f>
        <v>1.06</v>
      </c>
      <c r="M296" s="256">
        <f t="shared" si="391"/>
        <v>1.0149999999999999</v>
      </c>
      <c r="N296" s="257">
        <f t="shared" ref="N296:N318" si="398">$P296/(1+6%/12)^36</f>
        <v>24729957.321963601</v>
      </c>
      <c r="O296" s="257">
        <f t="shared" ref="O296:O318" si="399">$P296/(1+6%/12)^12</f>
        <v>27874613.160593279</v>
      </c>
      <c r="P296" s="257">
        <f t="shared" ref="P296:P318" si="400">$J$27*L296*M296</f>
        <v>29593858.306908</v>
      </c>
      <c r="Q296" s="257">
        <f t="shared" ref="Q296:Q318" si="401">$P296*(1+6%/12)^12</f>
        <v>31419142.731906071</v>
      </c>
      <c r="R296" s="257">
        <f t="shared" si="379"/>
        <v>35294870.680630669</v>
      </c>
      <c r="S296" s="258">
        <f t="shared" ref="S296:T318" si="402">P296</f>
        <v>29593858.306908</v>
      </c>
      <c r="T296" s="257">
        <f t="shared" si="402"/>
        <v>31419142.731906071</v>
      </c>
      <c r="U296" s="257">
        <f t="shared" ref="U296:U318" si="403">$P296*(1+6%/12)^24</f>
        <v>33357006.706268378</v>
      </c>
      <c r="V296" s="257">
        <f t="shared" si="380"/>
        <v>39656063.397911087</v>
      </c>
      <c r="W296" s="257"/>
      <c r="X296" s="257">
        <f t="shared" ref="X296:X318" si="404">N296*I296</f>
        <v>2225696158.9767241</v>
      </c>
      <c r="Y296" s="257">
        <f t="shared" ref="Y296:Y318" si="405">O296*I296</f>
        <v>2508715184.4533949</v>
      </c>
      <c r="Z296" s="257">
        <f t="shared" ref="Z296:Z318" si="406">P296*I296</f>
        <v>2663447247.6217198</v>
      </c>
      <c r="AA296" s="258">
        <f t="shared" si="381"/>
        <v>2827722845.8715463</v>
      </c>
      <c r="AB296" s="258">
        <f t="shared" si="382"/>
        <v>3176538361.2567601</v>
      </c>
      <c r="AC296" s="258">
        <f t="shared" ref="AC296:AC318" si="407">S296*I296</f>
        <v>2663447247.6217198</v>
      </c>
      <c r="AD296" s="257">
        <f t="shared" ref="AD296:AD318" si="408">T296*I296</f>
        <v>2827722845.8715463</v>
      </c>
      <c r="AE296" s="257">
        <f t="shared" si="383"/>
        <v>3002130603.5641541</v>
      </c>
      <c r="AF296" s="257">
        <f t="shared" si="384"/>
        <v>3569045705.8119979</v>
      </c>
      <c r="AG296" s="257"/>
      <c r="AH296" s="32" t="str">
        <f t="shared" ref="AH296:AH318" si="409">IF(AJ296=$I$32,$N$32,IF(AJ296=$I$33,$N$33,IF(AJ296=$I$34,$N$34)))</f>
        <v>BERTAHAP</v>
      </c>
      <c r="AI296" s="259">
        <f t="shared" ref="AI296:AI318" si="410">IF(AH296=$N$32,$O$32,IF(AH296=$N$33,$O$33,$O$34))</f>
        <v>0</v>
      </c>
      <c r="AJ296" s="260">
        <v>2</v>
      </c>
      <c r="AK296" s="261"/>
      <c r="AL296" s="257" t="e">
        <f>IF(AK296&gt;#REF!,"LB","KR")</f>
        <v>#REF!</v>
      </c>
      <c r="AM296" s="51">
        <f t="shared" ref="AM296:AO318" si="411">ROUNDUP((X296*(1+$K$5)),-3)</f>
        <v>2448266000</v>
      </c>
      <c r="AN296" s="51">
        <f t="shared" si="411"/>
        <v>2759587000</v>
      </c>
      <c r="AO296" s="51">
        <f t="shared" si="411"/>
        <v>2929792000</v>
      </c>
      <c r="AP296" s="418">
        <f t="shared" si="392"/>
        <v>3110496000</v>
      </c>
      <c r="AQ296" s="418">
        <f t="shared" ref="AQ296:AS318" si="412">ROUNDUP((AC296*(1+$K$5)),-3)</f>
        <v>2929792000</v>
      </c>
      <c r="AR296" s="51">
        <f t="shared" si="412"/>
        <v>3110496000</v>
      </c>
      <c r="AS296" s="51">
        <f t="shared" si="412"/>
        <v>3302344000</v>
      </c>
      <c r="AT296" s="42"/>
      <c r="AU296" s="42"/>
      <c r="AV296" s="297">
        <f t="shared" si="385"/>
        <v>-1419316.9333919995</v>
      </c>
      <c r="AW296" s="297"/>
      <c r="AX296" s="297"/>
      <c r="AY296" s="297"/>
      <c r="AZ296" s="297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45"/>
      <c r="BY296" s="42"/>
      <c r="BZ296" s="42"/>
      <c r="CA296" s="297"/>
      <c r="CB296" s="42"/>
      <c r="CC296" s="42"/>
      <c r="CD296" s="42"/>
      <c r="CE296" s="42"/>
      <c r="CF296" s="42"/>
      <c r="CG296" s="42"/>
      <c r="CH296" s="42"/>
      <c r="CI296" s="42"/>
      <c r="CJ296" s="42"/>
      <c r="CK296" s="418">
        <f t="shared" si="386"/>
        <v>3302344298.1103444</v>
      </c>
      <c r="CL296" s="42">
        <f t="shared" si="387"/>
        <v>3105580000</v>
      </c>
      <c r="CM296" s="42">
        <f t="shared" si="387"/>
        <v>3297126000</v>
      </c>
      <c r="CN296" s="43">
        <f t="shared" ref="CN296:CN318" si="413">(CL296*90%)*40%/24</f>
        <v>46583700</v>
      </c>
      <c r="CO296" s="43">
        <f t="shared" ref="CO296:CO318" si="414">(CM296*90%)*40%/36</f>
        <v>32971260</v>
      </c>
      <c r="CP296" s="43">
        <f t="shared" ref="CP296:CP318" si="415">(AO296*90%)/36</f>
        <v>73244800</v>
      </c>
      <c r="CQ296" s="43">
        <f t="shared" ref="CQ296:CQ318" si="416">AP296/48</f>
        <v>64802000</v>
      </c>
      <c r="CR296" s="420">
        <f t="shared" ref="CR296:CR318" si="417">ROUNDUP(CM296*$CR$39, -3)</f>
        <v>3500486000</v>
      </c>
    </row>
    <row r="297" spans="1:96">
      <c r="A297" s="3">
        <f t="shared" ref="A297:A318" si="418">A296+1</f>
        <v>258</v>
      </c>
      <c r="B297" s="249">
        <v>5</v>
      </c>
      <c r="C297" s="522"/>
      <c r="D297" s="250" t="s">
        <v>189</v>
      </c>
      <c r="E297" s="251" t="s">
        <v>44</v>
      </c>
      <c r="F297" s="252"/>
      <c r="G297" s="40" t="s">
        <v>60</v>
      </c>
      <c r="H297" s="253">
        <f t="shared" si="393"/>
        <v>101</v>
      </c>
      <c r="I297" s="253">
        <f t="shared" si="394"/>
        <v>90</v>
      </c>
      <c r="J297" s="254">
        <f t="shared" si="395"/>
        <v>27506142.120000001</v>
      </c>
      <c r="K297" s="254">
        <f t="shared" si="396"/>
        <v>1</v>
      </c>
      <c r="L297" s="255">
        <f t="shared" si="397"/>
        <v>1.06</v>
      </c>
      <c r="M297" s="256">
        <f t="shared" si="391"/>
        <v>1.0149999999999999</v>
      </c>
      <c r="N297" s="257">
        <f t="shared" si="398"/>
        <v>24729957.321963601</v>
      </c>
      <c r="O297" s="257">
        <f t="shared" si="399"/>
        <v>27874613.160593279</v>
      </c>
      <c r="P297" s="257">
        <f t="shared" si="400"/>
        <v>29593858.306908</v>
      </c>
      <c r="Q297" s="257">
        <f t="shared" si="401"/>
        <v>31419142.731906071</v>
      </c>
      <c r="R297" s="257">
        <f t="shared" ref="R297:R318" si="419">Q297*$R$39</f>
        <v>35294870.680630669</v>
      </c>
      <c r="S297" s="258">
        <f t="shared" si="402"/>
        <v>29593858.306908</v>
      </c>
      <c r="T297" s="257">
        <f t="shared" si="402"/>
        <v>31419142.731906071</v>
      </c>
      <c r="U297" s="257">
        <f t="shared" si="403"/>
        <v>33357006.706268378</v>
      </c>
      <c r="V297" s="257">
        <f t="shared" ref="V297:V318" si="420">U297*$V$39</f>
        <v>39656063.397911087</v>
      </c>
      <c r="W297" s="257"/>
      <c r="X297" s="257">
        <f t="shared" si="404"/>
        <v>2225696158.9767241</v>
      </c>
      <c r="Y297" s="257">
        <f t="shared" si="405"/>
        <v>2508715184.4533949</v>
      </c>
      <c r="Z297" s="257">
        <f t="shared" si="406"/>
        <v>2663447247.6217198</v>
      </c>
      <c r="AA297" s="258">
        <f t="shared" ref="AA297:AA318" si="421">Q297*I297</f>
        <v>2827722845.8715463</v>
      </c>
      <c r="AB297" s="258">
        <f t="shared" ref="AB297:AB318" si="422">I297*R297</f>
        <v>3176538361.2567601</v>
      </c>
      <c r="AC297" s="258">
        <f t="shared" si="407"/>
        <v>2663447247.6217198</v>
      </c>
      <c r="AD297" s="257">
        <f t="shared" si="408"/>
        <v>2827722845.8715463</v>
      </c>
      <c r="AE297" s="257">
        <f t="shared" ref="AE297:AE318" si="423">U297*I297</f>
        <v>3002130603.5641541</v>
      </c>
      <c r="AF297" s="257">
        <f t="shared" ref="AF297:AF318" si="424">I297*V297</f>
        <v>3569045705.8119979</v>
      </c>
      <c r="AG297" s="257"/>
      <c r="AH297" s="32" t="str">
        <f t="shared" si="409"/>
        <v>BERTAHAP</v>
      </c>
      <c r="AI297" s="259">
        <f t="shared" si="410"/>
        <v>0</v>
      </c>
      <c r="AJ297" s="260">
        <v>2</v>
      </c>
      <c r="AK297" s="261"/>
      <c r="AL297" s="257" t="e">
        <f>IF(AK297&gt;#REF!,"LB","KR")</f>
        <v>#REF!</v>
      </c>
      <c r="AM297" s="51">
        <f t="shared" si="411"/>
        <v>2448266000</v>
      </c>
      <c r="AN297" s="51">
        <f t="shared" si="411"/>
        <v>2759587000</v>
      </c>
      <c r="AO297" s="51">
        <f t="shared" si="411"/>
        <v>2929792000</v>
      </c>
      <c r="AP297" s="418">
        <f t="shared" si="392"/>
        <v>3110496000</v>
      </c>
      <c r="AQ297" s="418">
        <f t="shared" si="412"/>
        <v>2929792000</v>
      </c>
      <c r="AR297" s="51">
        <f t="shared" si="412"/>
        <v>3110496000</v>
      </c>
      <c r="AS297" s="51">
        <f t="shared" si="412"/>
        <v>3302344000</v>
      </c>
      <c r="AT297" s="42"/>
      <c r="AU297" s="42"/>
      <c r="AV297" s="297">
        <f t="shared" ref="AV297:AV318" si="425">P297-$P$318</f>
        <v>-1419316.9333919995</v>
      </c>
      <c r="AW297" s="297"/>
      <c r="AX297" s="297"/>
      <c r="AY297" s="297"/>
      <c r="AZ297" s="297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45"/>
      <c r="BY297" s="42"/>
      <c r="BZ297" s="42"/>
      <c r="CA297" s="297"/>
      <c r="CB297" s="42"/>
      <c r="CC297" s="42"/>
      <c r="CD297" s="42"/>
      <c r="CE297" s="42"/>
      <c r="CF297" s="42"/>
      <c r="CG297" s="42"/>
      <c r="CH297" s="42"/>
      <c r="CI297" s="42"/>
      <c r="CJ297" s="42"/>
      <c r="CK297" s="418">
        <f t="shared" ref="CK297:CK318" si="426">AP297*$CK$38</f>
        <v>3302344298.1103444</v>
      </c>
      <c r="CL297" s="42">
        <f t="shared" ref="CL297:CM318" si="427">ROUNDUP(AO297+(AO297*6%),-3)</f>
        <v>3105580000</v>
      </c>
      <c r="CM297" s="42">
        <f t="shared" si="427"/>
        <v>3297126000</v>
      </c>
      <c r="CN297" s="43">
        <f t="shared" si="413"/>
        <v>46583700</v>
      </c>
      <c r="CO297" s="43">
        <f t="shared" si="414"/>
        <v>32971260</v>
      </c>
      <c r="CP297" s="43">
        <f t="shared" si="415"/>
        <v>73244800</v>
      </c>
      <c r="CQ297" s="43">
        <f t="shared" si="416"/>
        <v>64802000</v>
      </c>
      <c r="CR297" s="420">
        <f t="shared" si="417"/>
        <v>3500486000</v>
      </c>
    </row>
    <row r="298" spans="1:96">
      <c r="A298" s="3">
        <f t="shared" si="418"/>
        <v>259</v>
      </c>
      <c r="B298" s="249">
        <v>6</v>
      </c>
      <c r="C298" s="522"/>
      <c r="D298" s="250" t="s">
        <v>189</v>
      </c>
      <c r="E298" s="285">
        <v>11</v>
      </c>
      <c r="F298" s="252"/>
      <c r="G298" s="40" t="s">
        <v>62</v>
      </c>
      <c r="H298" s="253">
        <f t="shared" si="393"/>
        <v>101</v>
      </c>
      <c r="I298" s="253">
        <f t="shared" si="394"/>
        <v>90</v>
      </c>
      <c r="J298" s="254">
        <f t="shared" si="395"/>
        <v>27506142.120000001</v>
      </c>
      <c r="K298" s="254">
        <f t="shared" si="396"/>
        <v>1</v>
      </c>
      <c r="L298" s="255">
        <f t="shared" si="397"/>
        <v>1.06</v>
      </c>
      <c r="M298" s="256">
        <f t="shared" si="391"/>
        <v>1.0149999999999999</v>
      </c>
      <c r="N298" s="257">
        <f t="shared" si="398"/>
        <v>24729957.321963601</v>
      </c>
      <c r="O298" s="257">
        <f t="shared" si="399"/>
        <v>27874613.160593279</v>
      </c>
      <c r="P298" s="257">
        <f t="shared" si="400"/>
        <v>29593858.306908</v>
      </c>
      <c r="Q298" s="257">
        <f t="shared" si="401"/>
        <v>31419142.731906071</v>
      </c>
      <c r="R298" s="257">
        <f t="shared" si="419"/>
        <v>35294870.680630669</v>
      </c>
      <c r="S298" s="258">
        <f t="shared" si="402"/>
        <v>29593858.306908</v>
      </c>
      <c r="T298" s="257">
        <f t="shared" si="402"/>
        <v>31419142.731906071</v>
      </c>
      <c r="U298" s="257">
        <f t="shared" si="403"/>
        <v>33357006.706268378</v>
      </c>
      <c r="V298" s="257">
        <f t="shared" si="420"/>
        <v>39656063.397911087</v>
      </c>
      <c r="W298" s="257"/>
      <c r="X298" s="257">
        <f t="shared" si="404"/>
        <v>2225696158.9767241</v>
      </c>
      <c r="Y298" s="257">
        <f t="shared" si="405"/>
        <v>2508715184.4533949</v>
      </c>
      <c r="Z298" s="257">
        <f t="shared" si="406"/>
        <v>2663447247.6217198</v>
      </c>
      <c r="AA298" s="258">
        <f t="shared" si="421"/>
        <v>2827722845.8715463</v>
      </c>
      <c r="AB298" s="258">
        <f t="shared" si="422"/>
        <v>3176538361.2567601</v>
      </c>
      <c r="AC298" s="258">
        <f t="shared" si="407"/>
        <v>2663447247.6217198</v>
      </c>
      <c r="AD298" s="257">
        <f t="shared" si="408"/>
        <v>2827722845.8715463</v>
      </c>
      <c r="AE298" s="257">
        <f t="shared" si="423"/>
        <v>3002130603.5641541</v>
      </c>
      <c r="AF298" s="257">
        <f t="shared" si="424"/>
        <v>3569045705.8119979</v>
      </c>
      <c r="AG298" s="257"/>
      <c r="AH298" s="32" t="str">
        <f t="shared" si="409"/>
        <v>BERTAHAP</v>
      </c>
      <c r="AI298" s="259">
        <f t="shared" si="410"/>
        <v>0</v>
      </c>
      <c r="AJ298" s="260">
        <v>2</v>
      </c>
      <c r="AK298" s="261"/>
      <c r="AL298" s="257" t="e">
        <f>IF(AK298&gt;#REF!,"LB","KR")</f>
        <v>#REF!</v>
      </c>
      <c r="AM298" s="51">
        <f t="shared" si="411"/>
        <v>2448266000</v>
      </c>
      <c r="AN298" s="51">
        <f t="shared" si="411"/>
        <v>2759587000</v>
      </c>
      <c r="AO298" s="51">
        <f t="shared" si="411"/>
        <v>2929792000</v>
      </c>
      <c r="AP298" s="418">
        <f t="shared" si="392"/>
        <v>3110496000</v>
      </c>
      <c r="AQ298" s="418">
        <f t="shared" si="412"/>
        <v>2929792000</v>
      </c>
      <c r="AR298" s="51">
        <f t="shared" si="412"/>
        <v>3110496000</v>
      </c>
      <c r="AS298" s="51">
        <f t="shared" si="412"/>
        <v>3302344000</v>
      </c>
      <c r="AT298" s="42"/>
      <c r="AU298" s="42"/>
      <c r="AV298" s="297">
        <f t="shared" si="425"/>
        <v>-1419316.9333919995</v>
      </c>
      <c r="AW298" s="297"/>
      <c r="AX298" s="297"/>
      <c r="AY298" s="297"/>
      <c r="AZ298" s="297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45"/>
      <c r="BY298" s="42"/>
      <c r="BZ298" s="42"/>
      <c r="CA298" s="297"/>
      <c r="CB298" s="42"/>
      <c r="CC298" s="42"/>
      <c r="CD298" s="42"/>
      <c r="CE298" s="42"/>
      <c r="CF298" s="42"/>
      <c r="CG298" s="42"/>
      <c r="CH298" s="42"/>
      <c r="CI298" s="42"/>
      <c r="CJ298" s="42"/>
      <c r="CK298" s="418">
        <f t="shared" si="426"/>
        <v>3302344298.1103444</v>
      </c>
      <c r="CL298" s="42">
        <f t="shared" si="427"/>
        <v>3105580000</v>
      </c>
      <c r="CM298" s="42">
        <f t="shared" si="427"/>
        <v>3297126000</v>
      </c>
      <c r="CN298" s="43">
        <f t="shared" si="413"/>
        <v>46583700</v>
      </c>
      <c r="CO298" s="43">
        <f t="shared" si="414"/>
        <v>32971260</v>
      </c>
      <c r="CP298" s="43">
        <f t="shared" si="415"/>
        <v>73244800</v>
      </c>
      <c r="CQ298" s="43">
        <f t="shared" si="416"/>
        <v>64802000</v>
      </c>
      <c r="CR298" s="420">
        <f t="shared" si="417"/>
        <v>3500486000</v>
      </c>
    </row>
    <row r="299" spans="1:96">
      <c r="A299" s="3">
        <f t="shared" si="418"/>
        <v>260</v>
      </c>
      <c r="B299" s="249">
        <v>7</v>
      </c>
      <c r="C299" s="522"/>
      <c r="D299" s="250" t="s">
        <v>189</v>
      </c>
      <c r="E299" s="285">
        <v>15</v>
      </c>
      <c r="F299" s="252"/>
      <c r="G299" s="40" t="s">
        <v>64</v>
      </c>
      <c r="H299" s="253">
        <f t="shared" si="393"/>
        <v>101</v>
      </c>
      <c r="I299" s="253">
        <f t="shared" si="394"/>
        <v>90</v>
      </c>
      <c r="J299" s="254">
        <f t="shared" si="395"/>
        <v>27506142.120000001</v>
      </c>
      <c r="K299" s="254">
        <f t="shared" si="396"/>
        <v>1</v>
      </c>
      <c r="L299" s="255">
        <f t="shared" si="397"/>
        <v>1.06</v>
      </c>
      <c r="M299" s="256">
        <f t="shared" si="391"/>
        <v>1.0149999999999999</v>
      </c>
      <c r="N299" s="257">
        <f t="shared" si="398"/>
        <v>24729957.321963601</v>
      </c>
      <c r="O299" s="257">
        <f t="shared" si="399"/>
        <v>27874613.160593279</v>
      </c>
      <c r="P299" s="257">
        <f t="shared" si="400"/>
        <v>29593858.306908</v>
      </c>
      <c r="Q299" s="257">
        <f t="shared" si="401"/>
        <v>31419142.731906071</v>
      </c>
      <c r="R299" s="257">
        <f t="shared" si="419"/>
        <v>35294870.680630669</v>
      </c>
      <c r="S299" s="258">
        <f t="shared" si="402"/>
        <v>29593858.306908</v>
      </c>
      <c r="T299" s="257">
        <f t="shared" si="402"/>
        <v>31419142.731906071</v>
      </c>
      <c r="U299" s="257">
        <f t="shared" si="403"/>
        <v>33357006.706268378</v>
      </c>
      <c r="V299" s="257">
        <f t="shared" si="420"/>
        <v>39656063.397911087</v>
      </c>
      <c r="W299" s="257"/>
      <c r="X299" s="257">
        <f t="shared" si="404"/>
        <v>2225696158.9767241</v>
      </c>
      <c r="Y299" s="257">
        <f t="shared" si="405"/>
        <v>2508715184.4533949</v>
      </c>
      <c r="Z299" s="257">
        <f t="shared" si="406"/>
        <v>2663447247.6217198</v>
      </c>
      <c r="AA299" s="258">
        <f t="shared" si="421"/>
        <v>2827722845.8715463</v>
      </c>
      <c r="AB299" s="258">
        <f t="shared" si="422"/>
        <v>3176538361.2567601</v>
      </c>
      <c r="AC299" s="258">
        <f t="shared" si="407"/>
        <v>2663447247.6217198</v>
      </c>
      <c r="AD299" s="257">
        <f t="shared" si="408"/>
        <v>2827722845.8715463</v>
      </c>
      <c r="AE299" s="257">
        <f t="shared" si="423"/>
        <v>3002130603.5641541</v>
      </c>
      <c r="AF299" s="257">
        <f t="shared" si="424"/>
        <v>3569045705.8119979</v>
      </c>
      <c r="AG299" s="257"/>
      <c r="AH299" s="32" t="str">
        <f t="shared" si="409"/>
        <v>BERTAHAP</v>
      </c>
      <c r="AI299" s="259">
        <f t="shared" si="410"/>
        <v>0</v>
      </c>
      <c r="AJ299" s="260">
        <v>2</v>
      </c>
      <c r="AK299" s="261"/>
      <c r="AL299" s="257" t="e">
        <f>IF(AK299&gt;#REF!,"LB","KR")</f>
        <v>#REF!</v>
      </c>
      <c r="AM299" s="51">
        <f t="shared" si="411"/>
        <v>2448266000</v>
      </c>
      <c r="AN299" s="51">
        <f t="shared" si="411"/>
        <v>2759587000</v>
      </c>
      <c r="AO299" s="51">
        <f t="shared" si="411"/>
        <v>2929792000</v>
      </c>
      <c r="AP299" s="418">
        <f t="shared" si="392"/>
        <v>3110496000</v>
      </c>
      <c r="AQ299" s="418">
        <f t="shared" si="412"/>
        <v>2929792000</v>
      </c>
      <c r="AR299" s="51">
        <f t="shared" si="412"/>
        <v>3110496000</v>
      </c>
      <c r="AS299" s="51">
        <f t="shared" si="412"/>
        <v>3302344000</v>
      </c>
      <c r="AT299" s="42"/>
      <c r="AU299" s="42"/>
      <c r="AV299" s="297">
        <f t="shared" si="425"/>
        <v>-1419316.9333919995</v>
      </c>
      <c r="AW299" s="297"/>
      <c r="AX299" s="297"/>
      <c r="AY299" s="297"/>
      <c r="AZ299" s="297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45"/>
      <c r="BY299" s="42"/>
      <c r="BZ299" s="42"/>
      <c r="CA299" s="297"/>
      <c r="CB299" s="42"/>
      <c r="CC299" s="42"/>
      <c r="CD299" s="42"/>
      <c r="CE299" s="42"/>
      <c r="CF299" s="42"/>
      <c r="CG299" s="42"/>
      <c r="CH299" s="42"/>
      <c r="CI299" s="42"/>
      <c r="CJ299" s="42"/>
      <c r="CK299" s="418">
        <f t="shared" si="426"/>
        <v>3302344298.1103444</v>
      </c>
      <c r="CL299" s="42">
        <f t="shared" si="427"/>
        <v>3105580000</v>
      </c>
      <c r="CM299" s="42">
        <f t="shared" si="427"/>
        <v>3297126000</v>
      </c>
      <c r="CN299" s="43">
        <f t="shared" si="413"/>
        <v>46583700</v>
      </c>
      <c r="CO299" s="43">
        <f t="shared" si="414"/>
        <v>32971260</v>
      </c>
      <c r="CP299" s="43">
        <f t="shared" si="415"/>
        <v>73244800</v>
      </c>
      <c r="CQ299" s="43">
        <f t="shared" si="416"/>
        <v>64802000</v>
      </c>
      <c r="CR299" s="420">
        <f t="shared" si="417"/>
        <v>3500486000</v>
      </c>
    </row>
    <row r="300" spans="1:96">
      <c r="A300" s="3">
        <f t="shared" si="418"/>
        <v>261</v>
      </c>
      <c r="B300" s="249">
        <v>8</v>
      </c>
      <c r="C300" s="522"/>
      <c r="D300" s="250" t="s">
        <v>189</v>
      </c>
      <c r="E300" s="285">
        <v>17</v>
      </c>
      <c r="F300" s="252"/>
      <c r="G300" s="40" t="s">
        <v>67</v>
      </c>
      <c r="H300" s="253">
        <f t="shared" si="393"/>
        <v>85</v>
      </c>
      <c r="I300" s="253">
        <f t="shared" si="394"/>
        <v>74</v>
      </c>
      <c r="J300" s="254">
        <f t="shared" si="395"/>
        <v>27506142.120000001</v>
      </c>
      <c r="K300" s="254">
        <f t="shared" si="396"/>
        <v>1</v>
      </c>
      <c r="L300" s="255">
        <f t="shared" si="397"/>
        <v>1.06</v>
      </c>
      <c r="M300" s="256">
        <f t="shared" si="391"/>
        <v>1.0149999999999999</v>
      </c>
      <c r="N300" s="257">
        <f t="shared" si="398"/>
        <v>24729957.321963601</v>
      </c>
      <c r="O300" s="257">
        <f t="shared" si="399"/>
        <v>27874613.160593279</v>
      </c>
      <c r="P300" s="257">
        <f t="shared" si="400"/>
        <v>29593858.306908</v>
      </c>
      <c r="Q300" s="257">
        <f t="shared" si="401"/>
        <v>31419142.731906071</v>
      </c>
      <c r="R300" s="257">
        <f t="shared" si="419"/>
        <v>35294870.680630669</v>
      </c>
      <c r="S300" s="258">
        <f t="shared" si="402"/>
        <v>29593858.306908</v>
      </c>
      <c r="T300" s="257">
        <f t="shared" si="402"/>
        <v>31419142.731906071</v>
      </c>
      <c r="U300" s="257">
        <f t="shared" si="403"/>
        <v>33357006.706268378</v>
      </c>
      <c r="V300" s="257">
        <f t="shared" si="420"/>
        <v>39656063.397911087</v>
      </c>
      <c r="W300" s="257"/>
      <c r="X300" s="257">
        <f t="shared" si="404"/>
        <v>1830016841.8253064</v>
      </c>
      <c r="Y300" s="257">
        <f t="shared" si="405"/>
        <v>2062721373.8839025</v>
      </c>
      <c r="Z300" s="257">
        <f t="shared" si="406"/>
        <v>2189945514.7111921</v>
      </c>
      <c r="AA300" s="258">
        <f t="shared" si="421"/>
        <v>2325016562.1610494</v>
      </c>
      <c r="AB300" s="258">
        <f t="shared" si="422"/>
        <v>2611820430.3666697</v>
      </c>
      <c r="AC300" s="258">
        <f t="shared" si="407"/>
        <v>2189945514.7111921</v>
      </c>
      <c r="AD300" s="257">
        <f t="shared" si="408"/>
        <v>2325016562.1610494</v>
      </c>
      <c r="AE300" s="257">
        <f t="shared" si="423"/>
        <v>2468418496.2638597</v>
      </c>
      <c r="AF300" s="257">
        <f t="shared" si="424"/>
        <v>2934548691.4454203</v>
      </c>
      <c r="AG300" s="257"/>
      <c r="AH300" s="32" t="str">
        <f t="shared" si="409"/>
        <v>BERTAHAP</v>
      </c>
      <c r="AI300" s="259">
        <f t="shared" si="410"/>
        <v>0</v>
      </c>
      <c r="AJ300" s="260">
        <v>2</v>
      </c>
      <c r="AK300" s="261"/>
      <c r="AL300" s="257" t="e">
        <f>IF(AK300&gt;#REF!,"LB","KR")</f>
        <v>#REF!</v>
      </c>
      <c r="AM300" s="51">
        <f t="shared" si="411"/>
        <v>2013019000</v>
      </c>
      <c r="AN300" s="51">
        <f t="shared" si="411"/>
        <v>2268994000</v>
      </c>
      <c r="AO300" s="51">
        <f t="shared" si="411"/>
        <v>2408941000</v>
      </c>
      <c r="AP300" s="418">
        <f t="shared" si="392"/>
        <v>2557519000</v>
      </c>
      <c r="AQ300" s="418">
        <f t="shared" si="412"/>
        <v>2408941000</v>
      </c>
      <c r="AR300" s="51">
        <f t="shared" si="412"/>
        <v>2557519000</v>
      </c>
      <c r="AS300" s="51">
        <f t="shared" si="412"/>
        <v>2715261000</v>
      </c>
      <c r="AT300" s="42"/>
      <c r="AU300" s="42"/>
      <c r="AV300" s="297">
        <f t="shared" si="425"/>
        <v>-1419316.9333919995</v>
      </c>
      <c r="AW300" s="297"/>
      <c r="AX300" s="297"/>
      <c r="AY300" s="297"/>
      <c r="AZ300" s="297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/>
      <c r="BW300" s="42"/>
      <c r="BX300" s="445"/>
      <c r="BY300" s="42"/>
      <c r="BZ300" s="42"/>
      <c r="CA300" s="297"/>
      <c r="CB300" s="42"/>
      <c r="CC300" s="42"/>
      <c r="CD300" s="42"/>
      <c r="CE300" s="42"/>
      <c r="CF300" s="42"/>
      <c r="CG300" s="42"/>
      <c r="CH300" s="42"/>
      <c r="CI300" s="42"/>
      <c r="CJ300" s="42"/>
      <c r="CK300" s="418">
        <f t="shared" si="426"/>
        <v>2715260938.113687</v>
      </c>
      <c r="CL300" s="42">
        <f t="shared" si="427"/>
        <v>2553478000</v>
      </c>
      <c r="CM300" s="42">
        <f t="shared" si="427"/>
        <v>2710971000</v>
      </c>
      <c r="CN300" s="43">
        <f t="shared" si="413"/>
        <v>38302170</v>
      </c>
      <c r="CO300" s="43">
        <f t="shared" si="414"/>
        <v>27109710</v>
      </c>
      <c r="CP300" s="43">
        <f t="shared" si="415"/>
        <v>60223525</v>
      </c>
      <c r="CQ300" s="43">
        <f t="shared" si="416"/>
        <v>53281645.833333336</v>
      </c>
      <c r="CR300" s="420">
        <f t="shared" si="417"/>
        <v>2878178000</v>
      </c>
    </row>
    <row r="301" spans="1:96">
      <c r="A301" s="3">
        <f t="shared" si="418"/>
        <v>262</v>
      </c>
      <c r="B301" s="249">
        <v>9</v>
      </c>
      <c r="C301" s="522"/>
      <c r="D301" s="250" t="s">
        <v>189</v>
      </c>
      <c r="E301" s="285">
        <v>19</v>
      </c>
      <c r="F301" s="252"/>
      <c r="G301" s="40" t="s">
        <v>78</v>
      </c>
      <c r="H301" s="253">
        <f t="shared" si="393"/>
        <v>138</v>
      </c>
      <c r="I301" s="253">
        <f t="shared" si="394"/>
        <v>120</v>
      </c>
      <c r="J301" s="254">
        <f t="shared" si="395"/>
        <v>27506142.120000001</v>
      </c>
      <c r="K301" s="254">
        <f t="shared" si="396"/>
        <v>1</v>
      </c>
      <c r="L301" s="255">
        <f t="shared" si="397"/>
        <v>1.06</v>
      </c>
      <c r="M301" s="256">
        <f t="shared" si="391"/>
        <v>1.0149999999999999</v>
      </c>
      <c r="N301" s="257">
        <f t="shared" si="398"/>
        <v>24729957.321963601</v>
      </c>
      <c r="O301" s="257">
        <f t="shared" si="399"/>
        <v>27874613.160593279</v>
      </c>
      <c r="P301" s="257">
        <f t="shared" si="400"/>
        <v>29593858.306908</v>
      </c>
      <c r="Q301" s="257">
        <f t="shared" si="401"/>
        <v>31419142.731906071</v>
      </c>
      <c r="R301" s="257">
        <f t="shared" si="419"/>
        <v>35294870.680630669</v>
      </c>
      <c r="S301" s="258">
        <f t="shared" si="402"/>
        <v>29593858.306908</v>
      </c>
      <c r="T301" s="257">
        <f t="shared" si="402"/>
        <v>31419142.731906071</v>
      </c>
      <c r="U301" s="257">
        <f t="shared" si="403"/>
        <v>33357006.706268378</v>
      </c>
      <c r="V301" s="257">
        <f t="shared" si="420"/>
        <v>39656063.397911087</v>
      </c>
      <c r="W301" s="257"/>
      <c r="X301" s="257">
        <f t="shared" si="404"/>
        <v>2967594878.635632</v>
      </c>
      <c r="Y301" s="257">
        <f t="shared" si="405"/>
        <v>3344953579.2711935</v>
      </c>
      <c r="Z301" s="257">
        <f t="shared" si="406"/>
        <v>3551262996.8289599</v>
      </c>
      <c r="AA301" s="258">
        <f t="shared" si="421"/>
        <v>3770297127.8287287</v>
      </c>
      <c r="AB301" s="258">
        <f t="shared" si="422"/>
        <v>4235384481.6756802</v>
      </c>
      <c r="AC301" s="258">
        <f t="shared" si="407"/>
        <v>3551262996.8289599</v>
      </c>
      <c r="AD301" s="257">
        <f t="shared" si="408"/>
        <v>3770297127.8287287</v>
      </c>
      <c r="AE301" s="257">
        <f t="shared" si="423"/>
        <v>4002840804.7522054</v>
      </c>
      <c r="AF301" s="257">
        <f t="shared" si="424"/>
        <v>4758727607.7493305</v>
      </c>
      <c r="AG301" s="257"/>
      <c r="AH301" s="32" t="str">
        <f t="shared" si="409"/>
        <v>BERTAHAP</v>
      </c>
      <c r="AI301" s="259">
        <f t="shared" si="410"/>
        <v>0</v>
      </c>
      <c r="AJ301" s="260">
        <v>2</v>
      </c>
      <c r="AK301" s="261"/>
      <c r="AL301" s="257" t="e">
        <f>IF(AK301&gt;#REF!,"LB","KR")</f>
        <v>#REF!</v>
      </c>
      <c r="AM301" s="51">
        <f t="shared" si="411"/>
        <v>3264355000</v>
      </c>
      <c r="AN301" s="51">
        <f t="shared" si="411"/>
        <v>3679449000</v>
      </c>
      <c r="AO301" s="51">
        <f t="shared" si="411"/>
        <v>3906390000</v>
      </c>
      <c r="AP301" s="418">
        <f t="shared" si="392"/>
        <v>4147327000</v>
      </c>
      <c r="AQ301" s="418">
        <f t="shared" si="412"/>
        <v>3906390000</v>
      </c>
      <c r="AR301" s="51">
        <f t="shared" si="412"/>
        <v>4147327000</v>
      </c>
      <c r="AS301" s="51">
        <f t="shared" si="412"/>
        <v>4403125000</v>
      </c>
      <c r="AT301" s="42"/>
      <c r="AU301" s="42"/>
      <c r="AV301" s="297">
        <f t="shared" si="425"/>
        <v>-1419316.9333919995</v>
      </c>
      <c r="AW301" s="297"/>
      <c r="AX301" s="297"/>
      <c r="AY301" s="297"/>
      <c r="AZ301" s="297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2"/>
      <c r="BX301" s="445"/>
      <c r="BY301" s="42"/>
      <c r="BZ301" s="42"/>
      <c r="CA301" s="297"/>
      <c r="CB301" s="42"/>
      <c r="CC301" s="42"/>
      <c r="CD301" s="42"/>
      <c r="CE301" s="42"/>
      <c r="CF301" s="42"/>
      <c r="CG301" s="42"/>
      <c r="CH301" s="42"/>
      <c r="CI301" s="42"/>
      <c r="CJ301" s="42"/>
      <c r="CK301" s="418">
        <f t="shared" si="426"/>
        <v>4403124669.1360741</v>
      </c>
      <c r="CL301" s="42">
        <f t="shared" si="427"/>
        <v>4140774000</v>
      </c>
      <c r="CM301" s="42">
        <f t="shared" si="427"/>
        <v>4396167000</v>
      </c>
      <c r="CN301" s="43">
        <f t="shared" si="413"/>
        <v>62111610</v>
      </c>
      <c r="CO301" s="43">
        <f t="shared" si="414"/>
        <v>43961670</v>
      </c>
      <c r="CP301" s="43">
        <f t="shared" si="415"/>
        <v>97659750</v>
      </c>
      <c r="CQ301" s="43">
        <f t="shared" si="416"/>
        <v>86402645.833333328</v>
      </c>
      <c r="CR301" s="420">
        <f t="shared" si="417"/>
        <v>4667313000</v>
      </c>
    </row>
    <row r="302" spans="1:96">
      <c r="A302" s="3">
        <f t="shared" si="418"/>
        <v>263</v>
      </c>
      <c r="B302" s="249">
        <v>10</v>
      </c>
      <c r="C302" s="522"/>
      <c r="D302" s="250" t="s">
        <v>189</v>
      </c>
      <c r="E302" s="285">
        <v>21</v>
      </c>
      <c r="F302" s="252"/>
      <c r="G302" s="40" t="s">
        <v>84</v>
      </c>
      <c r="H302" s="253">
        <f t="shared" si="393"/>
        <v>132</v>
      </c>
      <c r="I302" s="253">
        <f t="shared" si="394"/>
        <v>112</v>
      </c>
      <c r="J302" s="254">
        <f t="shared" si="395"/>
        <v>27506142.120000001</v>
      </c>
      <c r="K302" s="254">
        <f t="shared" si="396"/>
        <v>3</v>
      </c>
      <c r="L302" s="255">
        <f t="shared" si="397"/>
        <v>1.1000000000000001</v>
      </c>
      <c r="M302" s="256">
        <f t="shared" si="391"/>
        <v>1.0149999999999999</v>
      </c>
      <c r="N302" s="257">
        <f t="shared" si="398"/>
        <v>25663163.258641474</v>
      </c>
      <c r="O302" s="257">
        <f t="shared" si="399"/>
        <v>28926485.355332647</v>
      </c>
      <c r="P302" s="257">
        <f t="shared" si="400"/>
        <v>30710607.67698</v>
      </c>
      <c r="Q302" s="257">
        <f t="shared" si="401"/>
        <v>32604770.759525169</v>
      </c>
      <c r="R302" s="257">
        <f t="shared" si="419"/>
        <v>36626752.593107298</v>
      </c>
      <c r="S302" s="258">
        <f t="shared" si="402"/>
        <v>30710607.67698</v>
      </c>
      <c r="T302" s="257">
        <f t="shared" si="402"/>
        <v>32604770.759525169</v>
      </c>
      <c r="U302" s="257">
        <f t="shared" si="403"/>
        <v>34615761.676316239</v>
      </c>
      <c r="V302" s="257">
        <f t="shared" si="420"/>
        <v>41152518.620473772</v>
      </c>
      <c r="W302" s="257"/>
      <c r="X302" s="257">
        <f t="shared" si="404"/>
        <v>2874274284.967845</v>
      </c>
      <c r="Y302" s="257">
        <f t="shared" si="405"/>
        <v>3239766359.7972565</v>
      </c>
      <c r="Z302" s="257">
        <f t="shared" si="406"/>
        <v>3439588059.8217602</v>
      </c>
      <c r="AA302" s="258">
        <f t="shared" si="421"/>
        <v>3651734325.0668187</v>
      </c>
      <c r="AB302" s="258">
        <f t="shared" si="422"/>
        <v>4102196290.4280176</v>
      </c>
      <c r="AC302" s="258">
        <f t="shared" si="407"/>
        <v>3439588059.8217602</v>
      </c>
      <c r="AD302" s="257">
        <f t="shared" si="408"/>
        <v>3651734325.0668187</v>
      </c>
      <c r="AE302" s="257">
        <f t="shared" si="423"/>
        <v>3876965307.7474189</v>
      </c>
      <c r="AF302" s="257">
        <f t="shared" si="424"/>
        <v>4609082085.493063</v>
      </c>
      <c r="AG302" s="257"/>
      <c r="AH302" s="32" t="str">
        <f t="shared" si="409"/>
        <v>BERTAHAP</v>
      </c>
      <c r="AI302" s="259">
        <f t="shared" si="410"/>
        <v>0</v>
      </c>
      <c r="AJ302" s="260">
        <v>2</v>
      </c>
      <c r="AK302" s="261"/>
      <c r="AL302" s="257" t="e">
        <f>IF(AK302&gt;#REF!,"LB","KR")</f>
        <v>#REF!</v>
      </c>
      <c r="AM302" s="51">
        <f t="shared" si="411"/>
        <v>3161702000</v>
      </c>
      <c r="AN302" s="51">
        <f t="shared" si="411"/>
        <v>3563743000</v>
      </c>
      <c r="AO302" s="51">
        <f t="shared" si="411"/>
        <v>3783547000</v>
      </c>
      <c r="AP302" s="418">
        <f t="shared" si="392"/>
        <v>4016908000</v>
      </c>
      <c r="AQ302" s="418">
        <f t="shared" si="412"/>
        <v>3783547000</v>
      </c>
      <c r="AR302" s="51">
        <f t="shared" si="412"/>
        <v>4016908000</v>
      </c>
      <c r="AS302" s="51">
        <f t="shared" si="412"/>
        <v>4264662000</v>
      </c>
      <c r="AT302" s="42"/>
      <c r="AU302" s="42"/>
      <c r="AV302" s="297">
        <f t="shared" si="425"/>
        <v>-302567.56331999972</v>
      </c>
      <c r="AW302" s="297"/>
      <c r="AX302" s="297"/>
      <c r="AY302" s="297"/>
      <c r="AZ302" s="297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  <c r="BO302" s="42"/>
      <c r="BP302" s="42"/>
      <c r="BQ302" s="42"/>
      <c r="BR302" s="42"/>
      <c r="BS302" s="42"/>
      <c r="BT302" s="42"/>
      <c r="BU302" s="42"/>
      <c r="BV302" s="42"/>
      <c r="BW302" s="42"/>
      <c r="BX302" s="445"/>
      <c r="BY302" s="42"/>
      <c r="BZ302" s="42"/>
      <c r="CA302" s="297"/>
      <c r="CB302" s="42"/>
      <c r="CC302" s="42"/>
      <c r="CD302" s="42"/>
      <c r="CE302" s="42"/>
      <c r="CF302" s="42"/>
      <c r="CG302" s="42"/>
      <c r="CH302" s="42"/>
      <c r="CI302" s="42"/>
      <c r="CJ302" s="42"/>
      <c r="CK302" s="418">
        <f t="shared" si="426"/>
        <v>4264661722.7071915</v>
      </c>
      <c r="CL302" s="42">
        <f t="shared" si="427"/>
        <v>4010560000</v>
      </c>
      <c r="CM302" s="42">
        <f t="shared" si="427"/>
        <v>4257923000</v>
      </c>
      <c r="CN302" s="43">
        <f t="shared" si="413"/>
        <v>60158400</v>
      </c>
      <c r="CO302" s="43">
        <f t="shared" si="414"/>
        <v>42579230</v>
      </c>
      <c r="CP302" s="43">
        <f t="shared" si="415"/>
        <v>94588675</v>
      </c>
      <c r="CQ302" s="43">
        <f t="shared" si="416"/>
        <v>83685583.333333328</v>
      </c>
      <c r="CR302" s="420">
        <f t="shared" si="417"/>
        <v>4520543000</v>
      </c>
    </row>
    <row r="303" spans="1:96">
      <c r="A303" s="3">
        <f t="shared" si="418"/>
        <v>264</v>
      </c>
      <c r="B303" s="249">
        <v>1</v>
      </c>
      <c r="C303" s="522"/>
      <c r="D303" s="250" t="s">
        <v>190</v>
      </c>
      <c r="E303" s="251" t="s">
        <v>19</v>
      </c>
      <c r="F303" s="252"/>
      <c r="G303" s="40" t="s">
        <v>72</v>
      </c>
      <c r="H303" s="253">
        <f t="shared" si="393"/>
        <v>175</v>
      </c>
      <c r="I303" s="253">
        <f t="shared" si="394"/>
        <v>156</v>
      </c>
      <c r="J303" s="254">
        <f t="shared" si="395"/>
        <v>27506142.120000001</v>
      </c>
      <c r="K303" s="254">
        <f t="shared" si="396"/>
        <v>5</v>
      </c>
      <c r="L303" s="255">
        <f t="shared" si="397"/>
        <v>1.08</v>
      </c>
      <c r="M303" s="256">
        <f t="shared" ref="M303:M312" si="428">SUMIF($AS$4:$AS$22,E303,$BC$4:$BC$22)</f>
        <v>1.0149999999999999</v>
      </c>
      <c r="N303" s="257">
        <f t="shared" si="398"/>
        <v>25196560.290302537</v>
      </c>
      <c r="O303" s="257">
        <f t="shared" si="399"/>
        <v>28400549.257962964</v>
      </c>
      <c r="P303" s="257">
        <f t="shared" si="400"/>
        <v>30152232.991944</v>
      </c>
      <c r="Q303" s="257">
        <f t="shared" si="401"/>
        <v>32011956.745715622</v>
      </c>
      <c r="R303" s="257">
        <f t="shared" si="419"/>
        <v>35960811.636868991</v>
      </c>
      <c r="S303" s="258">
        <f t="shared" si="402"/>
        <v>30152232.991944</v>
      </c>
      <c r="T303" s="257">
        <f t="shared" si="402"/>
        <v>32011956.745715622</v>
      </c>
      <c r="U303" s="257">
        <f t="shared" si="403"/>
        <v>33986384.191292308</v>
      </c>
      <c r="V303" s="257">
        <f t="shared" si="420"/>
        <v>40404291.009192429</v>
      </c>
      <c r="W303" s="257"/>
      <c r="X303" s="257">
        <f t="shared" si="404"/>
        <v>3930663405.2871957</v>
      </c>
      <c r="Y303" s="257">
        <f t="shared" si="405"/>
        <v>4430485684.2422228</v>
      </c>
      <c r="Z303" s="257">
        <f t="shared" si="406"/>
        <v>4703748346.7432642</v>
      </c>
      <c r="AA303" s="258">
        <f t="shared" si="421"/>
        <v>4993865252.3316374</v>
      </c>
      <c r="AB303" s="258">
        <f t="shared" si="422"/>
        <v>5609886615.3515625</v>
      </c>
      <c r="AC303" s="258">
        <f t="shared" si="407"/>
        <v>4703748346.7432642</v>
      </c>
      <c r="AD303" s="257">
        <f t="shared" si="408"/>
        <v>4993865252.3316374</v>
      </c>
      <c r="AE303" s="257">
        <f t="shared" si="423"/>
        <v>5301875933.8416004</v>
      </c>
      <c r="AF303" s="257">
        <f t="shared" si="424"/>
        <v>6303069397.4340191</v>
      </c>
      <c r="AG303" s="257"/>
      <c r="AH303" s="32" t="str">
        <f t="shared" si="409"/>
        <v>BERTAHAP</v>
      </c>
      <c r="AI303" s="259">
        <f t="shared" si="410"/>
        <v>0</v>
      </c>
      <c r="AJ303" s="260">
        <v>2</v>
      </c>
      <c r="AK303" s="261"/>
      <c r="AL303" s="257" t="e">
        <f>IF(AK303&gt;#REF!,"LB","KR")</f>
        <v>#REF!</v>
      </c>
      <c r="AM303" s="51">
        <f t="shared" si="411"/>
        <v>4323730000</v>
      </c>
      <c r="AN303" s="51">
        <f t="shared" si="411"/>
        <v>4873535000</v>
      </c>
      <c r="AO303" s="51">
        <f t="shared" si="411"/>
        <v>5174124000</v>
      </c>
      <c r="AP303" s="418">
        <f t="shared" si="392"/>
        <v>5493252000</v>
      </c>
      <c r="AQ303" s="418">
        <f t="shared" si="412"/>
        <v>5174124000</v>
      </c>
      <c r="AR303" s="51">
        <f t="shared" si="412"/>
        <v>5493252000</v>
      </c>
      <c r="AS303" s="51">
        <f t="shared" si="412"/>
        <v>5832064000</v>
      </c>
      <c r="AT303" s="42"/>
      <c r="AU303" s="42"/>
      <c r="AV303" s="297">
        <f t="shared" si="425"/>
        <v>-860942.24835599959</v>
      </c>
      <c r="AW303" s="297"/>
      <c r="AX303" s="297"/>
      <c r="AY303" s="297"/>
      <c r="AZ303" s="297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2"/>
      <c r="BX303" s="445"/>
      <c r="BY303" s="42"/>
      <c r="BZ303" s="42"/>
      <c r="CA303" s="297"/>
      <c r="CB303" s="42"/>
      <c r="CC303" s="42"/>
      <c r="CD303" s="42"/>
      <c r="CE303" s="42"/>
      <c r="CF303" s="42"/>
      <c r="CG303" s="42"/>
      <c r="CH303" s="42"/>
      <c r="CI303" s="42"/>
      <c r="CJ303" s="42"/>
      <c r="CK303" s="418">
        <f t="shared" si="426"/>
        <v>5832063253.0256414</v>
      </c>
      <c r="CL303" s="42">
        <f t="shared" si="427"/>
        <v>5484572000</v>
      </c>
      <c r="CM303" s="42">
        <f t="shared" si="427"/>
        <v>5822848000</v>
      </c>
      <c r="CN303" s="43">
        <f t="shared" si="413"/>
        <v>82268580</v>
      </c>
      <c r="CO303" s="43">
        <f t="shared" si="414"/>
        <v>58228480</v>
      </c>
      <c r="CP303" s="43">
        <f t="shared" si="415"/>
        <v>129353100</v>
      </c>
      <c r="CQ303" s="43">
        <f t="shared" si="416"/>
        <v>114442750</v>
      </c>
      <c r="CR303" s="420">
        <f t="shared" si="417"/>
        <v>6181989000</v>
      </c>
    </row>
    <row r="304" spans="1:96">
      <c r="A304" s="3">
        <f t="shared" si="418"/>
        <v>265</v>
      </c>
      <c r="B304" s="249">
        <v>2</v>
      </c>
      <c r="C304" s="522"/>
      <c r="D304" s="250" t="s">
        <v>190</v>
      </c>
      <c r="E304" s="251" t="s">
        <v>29</v>
      </c>
      <c r="F304" s="252"/>
      <c r="G304" s="40" t="s">
        <v>74</v>
      </c>
      <c r="H304" s="253">
        <f t="shared" si="393"/>
        <v>85</v>
      </c>
      <c r="I304" s="253">
        <f t="shared" si="394"/>
        <v>74</v>
      </c>
      <c r="J304" s="254">
        <f t="shared" si="395"/>
        <v>27506142.120000001</v>
      </c>
      <c r="K304" s="254">
        <f t="shared" si="396"/>
        <v>1</v>
      </c>
      <c r="L304" s="255">
        <f t="shared" si="397"/>
        <v>1.06</v>
      </c>
      <c r="M304" s="256">
        <f t="shared" si="428"/>
        <v>1.0149999999999999</v>
      </c>
      <c r="N304" s="257">
        <f t="shared" si="398"/>
        <v>24729957.321963601</v>
      </c>
      <c r="O304" s="257">
        <f t="shared" si="399"/>
        <v>27874613.160593279</v>
      </c>
      <c r="P304" s="257">
        <f t="shared" si="400"/>
        <v>29593858.306908</v>
      </c>
      <c r="Q304" s="257">
        <f t="shared" si="401"/>
        <v>31419142.731906071</v>
      </c>
      <c r="R304" s="257">
        <f t="shared" si="419"/>
        <v>35294870.680630669</v>
      </c>
      <c r="S304" s="258">
        <f t="shared" si="402"/>
        <v>29593858.306908</v>
      </c>
      <c r="T304" s="257">
        <f t="shared" si="402"/>
        <v>31419142.731906071</v>
      </c>
      <c r="U304" s="257">
        <f t="shared" si="403"/>
        <v>33357006.706268378</v>
      </c>
      <c r="V304" s="257">
        <f t="shared" si="420"/>
        <v>39656063.397911087</v>
      </c>
      <c r="W304" s="257"/>
      <c r="X304" s="257">
        <f t="shared" si="404"/>
        <v>1830016841.8253064</v>
      </c>
      <c r="Y304" s="257">
        <f t="shared" si="405"/>
        <v>2062721373.8839025</v>
      </c>
      <c r="Z304" s="257">
        <f t="shared" si="406"/>
        <v>2189945514.7111921</v>
      </c>
      <c r="AA304" s="258">
        <f t="shared" si="421"/>
        <v>2325016562.1610494</v>
      </c>
      <c r="AB304" s="258">
        <f t="shared" si="422"/>
        <v>2611820430.3666697</v>
      </c>
      <c r="AC304" s="258">
        <f t="shared" si="407"/>
        <v>2189945514.7111921</v>
      </c>
      <c r="AD304" s="257">
        <f t="shared" si="408"/>
        <v>2325016562.1610494</v>
      </c>
      <c r="AE304" s="257">
        <f t="shared" si="423"/>
        <v>2468418496.2638597</v>
      </c>
      <c r="AF304" s="257">
        <f t="shared" si="424"/>
        <v>2934548691.4454203</v>
      </c>
      <c r="AG304" s="257"/>
      <c r="AH304" s="32" t="str">
        <f t="shared" si="409"/>
        <v>BERTAHAP</v>
      </c>
      <c r="AI304" s="259">
        <f t="shared" si="410"/>
        <v>0</v>
      </c>
      <c r="AJ304" s="260">
        <v>2</v>
      </c>
      <c r="AK304" s="261"/>
      <c r="AL304" s="257" t="e">
        <f>IF(AK304&gt;#REF!,"LB","KR")</f>
        <v>#REF!</v>
      </c>
      <c r="AM304" s="51">
        <f t="shared" si="411"/>
        <v>2013019000</v>
      </c>
      <c r="AN304" s="51">
        <f t="shared" si="411"/>
        <v>2268994000</v>
      </c>
      <c r="AO304" s="51">
        <f t="shared" si="411"/>
        <v>2408941000</v>
      </c>
      <c r="AP304" s="418">
        <f t="shared" si="392"/>
        <v>2557519000</v>
      </c>
      <c r="AQ304" s="418">
        <f t="shared" si="412"/>
        <v>2408941000</v>
      </c>
      <c r="AR304" s="51">
        <f t="shared" si="412"/>
        <v>2557519000</v>
      </c>
      <c r="AS304" s="51">
        <f t="shared" si="412"/>
        <v>2715261000</v>
      </c>
      <c r="AT304" s="42"/>
      <c r="AU304" s="42"/>
      <c r="AV304" s="297">
        <f t="shared" si="425"/>
        <v>-1419316.9333919995</v>
      </c>
      <c r="AW304" s="297"/>
      <c r="AX304" s="297"/>
      <c r="AY304" s="297"/>
      <c r="AZ304" s="297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  <c r="BO304" s="42"/>
      <c r="BP304" s="42"/>
      <c r="BQ304" s="42"/>
      <c r="BR304" s="42"/>
      <c r="BS304" s="42"/>
      <c r="BT304" s="42"/>
      <c r="BU304" s="42"/>
      <c r="BV304" s="42"/>
      <c r="BW304" s="42"/>
      <c r="BX304" s="445"/>
      <c r="BY304" s="42"/>
      <c r="BZ304" s="42"/>
      <c r="CA304" s="297"/>
      <c r="CB304" s="42"/>
      <c r="CC304" s="42"/>
      <c r="CD304" s="42"/>
      <c r="CE304" s="42"/>
      <c r="CF304" s="42"/>
      <c r="CG304" s="42"/>
      <c r="CH304" s="42"/>
      <c r="CI304" s="42"/>
      <c r="CJ304" s="42"/>
      <c r="CK304" s="418">
        <f t="shared" si="426"/>
        <v>2715260938.113687</v>
      </c>
      <c r="CL304" s="42">
        <f t="shared" si="427"/>
        <v>2553478000</v>
      </c>
      <c r="CM304" s="42">
        <f t="shared" si="427"/>
        <v>2710971000</v>
      </c>
      <c r="CN304" s="43">
        <f t="shared" si="413"/>
        <v>38302170</v>
      </c>
      <c r="CO304" s="43">
        <f t="shared" si="414"/>
        <v>27109710</v>
      </c>
      <c r="CP304" s="43">
        <f t="shared" si="415"/>
        <v>60223525</v>
      </c>
      <c r="CQ304" s="43">
        <f t="shared" si="416"/>
        <v>53281645.833333336</v>
      </c>
      <c r="CR304" s="420">
        <f t="shared" si="417"/>
        <v>2878178000</v>
      </c>
    </row>
    <row r="305" spans="1:96">
      <c r="A305" s="3">
        <f t="shared" si="418"/>
        <v>266</v>
      </c>
      <c r="B305" s="249">
        <v>3</v>
      </c>
      <c r="C305" s="522"/>
      <c r="D305" s="250" t="s">
        <v>190</v>
      </c>
      <c r="E305" s="251" t="s">
        <v>32</v>
      </c>
      <c r="F305" s="252"/>
      <c r="G305" s="40" t="s">
        <v>56</v>
      </c>
      <c r="H305" s="253">
        <f t="shared" si="393"/>
        <v>85</v>
      </c>
      <c r="I305" s="253">
        <f t="shared" si="394"/>
        <v>74</v>
      </c>
      <c r="J305" s="254">
        <f t="shared" si="395"/>
        <v>27506142.120000001</v>
      </c>
      <c r="K305" s="254">
        <f t="shared" si="396"/>
        <v>1</v>
      </c>
      <c r="L305" s="255">
        <f t="shared" si="397"/>
        <v>1.06</v>
      </c>
      <c r="M305" s="256">
        <f t="shared" si="428"/>
        <v>1.0149999999999999</v>
      </c>
      <c r="N305" s="257">
        <f t="shared" si="398"/>
        <v>24729957.321963601</v>
      </c>
      <c r="O305" s="257">
        <f t="shared" si="399"/>
        <v>27874613.160593279</v>
      </c>
      <c r="P305" s="257">
        <f t="shared" si="400"/>
        <v>29593858.306908</v>
      </c>
      <c r="Q305" s="257">
        <f t="shared" si="401"/>
        <v>31419142.731906071</v>
      </c>
      <c r="R305" s="257">
        <f t="shared" si="419"/>
        <v>35294870.680630669</v>
      </c>
      <c r="S305" s="258">
        <f t="shared" si="402"/>
        <v>29593858.306908</v>
      </c>
      <c r="T305" s="257">
        <f t="shared" si="402"/>
        <v>31419142.731906071</v>
      </c>
      <c r="U305" s="257">
        <f t="shared" si="403"/>
        <v>33357006.706268378</v>
      </c>
      <c r="V305" s="257">
        <f t="shared" si="420"/>
        <v>39656063.397911087</v>
      </c>
      <c r="W305" s="257"/>
      <c r="X305" s="257">
        <f t="shared" si="404"/>
        <v>1830016841.8253064</v>
      </c>
      <c r="Y305" s="257">
        <f t="shared" si="405"/>
        <v>2062721373.8839025</v>
      </c>
      <c r="Z305" s="257">
        <f t="shared" si="406"/>
        <v>2189945514.7111921</v>
      </c>
      <c r="AA305" s="258">
        <f t="shared" si="421"/>
        <v>2325016562.1610494</v>
      </c>
      <c r="AB305" s="258">
        <f t="shared" si="422"/>
        <v>2611820430.3666697</v>
      </c>
      <c r="AC305" s="258">
        <f t="shared" si="407"/>
        <v>2189945514.7111921</v>
      </c>
      <c r="AD305" s="257">
        <f t="shared" si="408"/>
        <v>2325016562.1610494</v>
      </c>
      <c r="AE305" s="257">
        <f t="shared" si="423"/>
        <v>2468418496.2638597</v>
      </c>
      <c r="AF305" s="257">
        <f t="shared" si="424"/>
        <v>2934548691.4454203</v>
      </c>
      <c r="AG305" s="257"/>
      <c r="AH305" s="32" t="str">
        <f t="shared" si="409"/>
        <v>BERTAHAP</v>
      </c>
      <c r="AI305" s="259">
        <f t="shared" si="410"/>
        <v>0</v>
      </c>
      <c r="AJ305" s="260">
        <v>2</v>
      </c>
      <c r="AK305" s="261"/>
      <c r="AL305" s="257" t="e">
        <f>IF(AK305&gt;#REF!,"LB","KR")</f>
        <v>#REF!</v>
      </c>
      <c r="AM305" s="51">
        <f t="shared" si="411"/>
        <v>2013019000</v>
      </c>
      <c r="AN305" s="51">
        <f t="shared" si="411"/>
        <v>2268994000</v>
      </c>
      <c r="AO305" s="51">
        <f t="shared" si="411"/>
        <v>2408941000</v>
      </c>
      <c r="AP305" s="418">
        <f t="shared" si="392"/>
        <v>2557519000</v>
      </c>
      <c r="AQ305" s="418">
        <f t="shared" si="412"/>
        <v>2408941000</v>
      </c>
      <c r="AR305" s="51">
        <f t="shared" si="412"/>
        <v>2557519000</v>
      </c>
      <c r="AS305" s="51">
        <f t="shared" si="412"/>
        <v>2715261000</v>
      </c>
      <c r="AT305" s="42"/>
      <c r="AU305" s="42"/>
      <c r="AV305" s="297">
        <f t="shared" si="425"/>
        <v>-1419316.9333919995</v>
      </c>
      <c r="AW305" s="297"/>
      <c r="AX305" s="297"/>
      <c r="AY305" s="297"/>
      <c r="AZ305" s="297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2"/>
      <c r="BR305" s="42"/>
      <c r="BS305" s="42"/>
      <c r="BT305" s="42"/>
      <c r="BU305" s="42"/>
      <c r="BV305" s="42"/>
      <c r="BW305" s="42"/>
      <c r="BX305" s="445"/>
      <c r="BY305" s="42"/>
      <c r="BZ305" s="42"/>
      <c r="CA305" s="297"/>
      <c r="CB305" s="42"/>
      <c r="CC305" s="42"/>
      <c r="CD305" s="42"/>
      <c r="CE305" s="42"/>
      <c r="CF305" s="42"/>
      <c r="CG305" s="42"/>
      <c r="CH305" s="42"/>
      <c r="CI305" s="42"/>
      <c r="CJ305" s="42"/>
      <c r="CK305" s="418">
        <f t="shared" si="426"/>
        <v>2715260938.113687</v>
      </c>
      <c r="CL305" s="42">
        <f t="shared" si="427"/>
        <v>2553478000</v>
      </c>
      <c r="CM305" s="42">
        <f t="shared" si="427"/>
        <v>2710971000</v>
      </c>
      <c r="CN305" s="43">
        <f t="shared" si="413"/>
        <v>38302170</v>
      </c>
      <c r="CO305" s="43">
        <f t="shared" si="414"/>
        <v>27109710</v>
      </c>
      <c r="CP305" s="43">
        <f t="shared" si="415"/>
        <v>60223525</v>
      </c>
      <c r="CQ305" s="43">
        <f t="shared" si="416"/>
        <v>53281645.833333336</v>
      </c>
      <c r="CR305" s="420">
        <f t="shared" si="417"/>
        <v>2878178000</v>
      </c>
    </row>
    <row r="306" spans="1:96">
      <c r="A306" s="3">
        <f t="shared" si="418"/>
        <v>267</v>
      </c>
      <c r="B306" s="249">
        <v>4</v>
      </c>
      <c r="C306" s="522"/>
      <c r="D306" s="250" t="s">
        <v>190</v>
      </c>
      <c r="E306" s="251" t="s">
        <v>38</v>
      </c>
      <c r="F306" s="252"/>
      <c r="G306" s="40" t="s">
        <v>58</v>
      </c>
      <c r="H306" s="253">
        <f t="shared" si="393"/>
        <v>101</v>
      </c>
      <c r="I306" s="253">
        <f t="shared" si="394"/>
        <v>90</v>
      </c>
      <c r="J306" s="254">
        <f t="shared" si="395"/>
        <v>27506142.120000001</v>
      </c>
      <c r="K306" s="254">
        <f t="shared" si="396"/>
        <v>1</v>
      </c>
      <c r="L306" s="255">
        <f t="shared" si="397"/>
        <v>1.06</v>
      </c>
      <c r="M306" s="256">
        <f t="shared" si="428"/>
        <v>1.0149999999999999</v>
      </c>
      <c r="N306" s="257">
        <f t="shared" si="398"/>
        <v>24729957.321963601</v>
      </c>
      <c r="O306" s="257">
        <f t="shared" si="399"/>
        <v>27874613.160593279</v>
      </c>
      <c r="P306" s="257">
        <f t="shared" si="400"/>
        <v>29593858.306908</v>
      </c>
      <c r="Q306" s="257">
        <f t="shared" si="401"/>
        <v>31419142.731906071</v>
      </c>
      <c r="R306" s="257">
        <f t="shared" si="419"/>
        <v>35294870.680630669</v>
      </c>
      <c r="S306" s="258">
        <f t="shared" si="402"/>
        <v>29593858.306908</v>
      </c>
      <c r="T306" s="257">
        <f t="shared" si="402"/>
        <v>31419142.731906071</v>
      </c>
      <c r="U306" s="257">
        <f t="shared" si="403"/>
        <v>33357006.706268378</v>
      </c>
      <c r="V306" s="257">
        <f t="shared" si="420"/>
        <v>39656063.397911087</v>
      </c>
      <c r="W306" s="257"/>
      <c r="X306" s="257">
        <f t="shared" si="404"/>
        <v>2225696158.9767241</v>
      </c>
      <c r="Y306" s="257">
        <f t="shared" si="405"/>
        <v>2508715184.4533949</v>
      </c>
      <c r="Z306" s="257">
        <f t="shared" si="406"/>
        <v>2663447247.6217198</v>
      </c>
      <c r="AA306" s="258">
        <f t="shared" si="421"/>
        <v>2827722845.8715463</v>
      </c>
      <c r="AB306" s="258">
        <f t="shared" si="422"/>
        <v>3176538361.2567601</v>
      </c>
      <c r="AC306" s="258">
        <f t="shared" si="407"/>
        <v>2663447247.6217198</v>
      </c>
      <c r="AD306" s="257">
        <f t="shared" si="408"/>
        <v>2827722845.8715463</v>
      </c>
      <c r="AE306" s="257">
        <f t="shared" si="423"/>
        <v>3002130603.5641541</v>
      </c>
      <c r="AF306" s="257">
        <f t="shared" si="424"/>
        <v>3569045705.8119979</v>
      </c>
      <c r="AG306" s="257"/>
      <c r="AH306" s="32" t="str">
        <f t="shared" si="409"/>
        <v>BERTAHAP</v>
      </c>
      <c r="AI306" s="259">
        <f t="shared" si="410"/>
        <v>0</v>
      </c>
      <c r="AJ306" s="260">
        <v>2</v>
      </c>
      <c r="AK306" s="261"/>
      <c r="AL306" s="257" t="e">
        <f>IF(AK306&gt;#REF!,"LB","KR")</f>
        <v>#REF!</v>
      </c>
      <c r="AM306" s="51">
        <f t="shared" si="411"/>
        <v>2448266000</v>
      </c>
      <c r="AN306" s="51">
        <f t="shared" si="411"/>
        <v>2759587000</v>
      </c>
      <c r="AO306" s="51">
        <f t="shared" si="411"/>
        <v>2929792000</v>
      </c>
      <c r="AP306" s="418">
        <f t="shared" si="392"/>
        <v>3110496000</v>
      </c>
      <c r="AQ306" s="418">
        <f t="shared" si="412"/>
        <v>2929792000</v>
      </c>
      <c r="AR306" s="51">
        <f t="shared" si="412"/>
        <v>3110496000</v>
      </c>
      <c r="AS306" s="51">
        <f t="shared" si="412"/>
        <v>3302344000</v>
      </c>
      <c r="AT306" s="42"/>
      <c r="AU306" s="42"/>
      <c r="AV306" s="297">
        <f t="shared" si="425"/>
        <v>-1419316.9333919995</v>
      </c>
      <c r="AW306" s="297"/>
      <c r="AX306" s="297"/>
      <c r="AY306" s="297"/>
      <c r="AZ306" s="297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2"/>
      <c r="BX306" s="445"/>
      <c r="BY306" s="42"/>
      <c r="BZ306" s="42"/>
      <c r="CA306" s="297"/>
      <c r="CB306" s="42"/>
      <c r="CC306" s="42"/>
      <c r="CD306" s="42"/>
      <c r="CE306" s="42"/>
      <c r="CF306" s="42"/>
      <c r="CG306" s="42"/>
      <c r="CH306" s="42"/>
      <c r="CI306" s="42"/>
      <c r="CJ306" s="42"/>
      <c r="CK306" s="418">
        <f t="shared" si="426"/>
        <v>3302344298.1103444</v>
      </c>
      <c r="CL306" s="42">
        <f t="shared" si="427"/>
        <v>3105580000</v>
      </c>
      <c r="CM306" s="42">
        <f t="shared" si="427"/>
        <v>3297126000</v>
      </c>
      <c r="CN306" s="43">
        <f t="shared" si="413"/>
        <v>46583700</v>
      </c>
      <c r="CO306" s="43">
        <f t="shared" si="414"/>
        <v>32971260</v>
      </c>
      <c r="CP306" s="43">
        <f t="shared" si="415"/>
        <v>73244800</v>
      </c>
      <c r="CQ306" s="43">
        <f t="shared" si="416"/>
        <v>64802000</v>
      </c>
      <c r="CR306" s="420">
        <f t="shared" si="417"/>
        <v>3500486000</v>
      </c>
    </row>
    <row r="307" spans="1:96">
      <c r="A307" s="3">
        <f t="shared" si="418"/>
        <v>268</v>
      </c>
      <c r="B307" s="249">
        <v>5</v>
      </c>
      <c r="C307" s="522"/>
      <c r="D307" s="250" t="s">
        <v>190</v>
      </c>
      <c r="E307" s="251" t="s">
        <v>44</v>
      </c>
      <c r="F307" s="252"/>
      <c r="G307" s="40" t="s">
        <v>60</v>
      </c>
      <c r="H307" s="253">
        <f t="shared" si="393"/>
        <v>101</v>
      </c>
      <c r="I307" s="253">
        <f t="shared" si="394"/>
        <v>90</v>
      </c>
      <c r="J307" s="254">
        <f t="shared" si="395"/>
        <v>27506142.120000001</v>
      </c>
      <c r="K307" s="254">
        <f t="shared" si="396"/>
        <v>1</v>
      </c>
      <c r="L307" s="255">
        <f t="shared" si="397"/>
        <v>1.06</v>
      </c>
      <c r="M307" s="256">
        <f t="shared" si="428"/>
        <v>1.0149999999999999</v>
      </c>
      <c r="N307" s="257">
        <f t="shared" si="398"/>
        <v>24729957.321963601</v>
      </c>
      <c r="O307" s="257">
        <f t="shared" si="399"/>
        <v>27874613.160593279</v>
      </c>
      <c r="P307" s="257">
        <f t="shared" si="400"/>
        <v>29593858.306908</v>
      </c>
      <c r="Q307" s="257">
        <f t="shared" si="401"/>
        <v>31419142.731906071</v>
      </c>
      <c r="R307" s="257">
        <f t="shared" si="419"/>
        <v>35294870.680630669</v>
      </c>
      <c r="S307" s="258">
        <f t="shared" si="402"/>
        <v>29593858.306908</v>
      </c>
      <c r="T307" s="257">
        <f t="shared" si="402"/>
        <v>31419142.731906071</v>
      </c>
      <c r="U307" s="257">
        <f t="shared" si="403"/>
        <v>33357006.706268378</v>
      </c>
      <c r="V307" s="257">
        <f t="shared" si="420"/>
        <v>39656063.397911087</v>
      </c>
      <c r="W307" s="257"/>
      <c r="X307" s="257">
        <f t="shared" si="404"/>
        <v>2225696158.9767241</v>
      </c>
      <c r="Y307" s="257">
        <f t="shared" si="405"/>
        <v>2508715184.4533949</v>
      </c>
      <c r="Z307" s="257">
        <f t="shared" si="406"/>
        <v>2663447247.6217198</v>
      </c>
      <c r="AA307" s="258">
        <f t="shared" si="421"/>
        <v>2827722845.8715463</v>
      </c>
      <c r="AB307" s="258">
        <f t="shared" si="422"/>
        <v>3176538361.2567601</v>
      </c>
      <c r="AC307" s="258">
        <f t="shared" si="407"/>
        <v>2663447247.6217198</v>
      </c>
      <c r="AD307" s="257">
        <f t="shared" si="408"/>
        <v>2827722845.8715463</v>
      </c>
      <c r="AE307" s="257">
        <f t="shared" si="423"/>
        <v>3002130603.5641541</v>
      </c>
      <c r="AF307" s="257">
        <f t="shared" si="424"/>
        <v>3569045705.8119979</v>
      </c>
      <c r="AG307" s="257"/>
      <c r="AH307" s="32" t="str">
        <f t="shared" si="409"/>
        <v>BERTAHAP</v>
      </c>
      <c r="AI307" s="259">
        <f t="shared" si="410"/>
        <v>0</v>
      </c>
      <c r="AJ307" s="260">
        <v>2</v>
      </c>
      <c r="AK307" s="261"/>
      <c r="AL307" s="257" t="e">
        <f>IF(AK307&gt;#REF!,"LB","KR")</f>
        <v>#REF!</v>
      </c>
      <c r="AM307" s="51">
        <f t="shared" si="411"/>
        <v>2448266000</v>
      </c>
      <c r="AN307" s="51">
        <f t="shared" si="411"/>
        <v>2759587000</v>
      </c>
      <c r="AO307" s="51">
        <f t="shared" si="411"/>
        <v>2929792000</v>
      </c>
      <c r="AP307" s="418">
        <f t="shared" si="392"/>
        <v>3110496000</v>
      </c>
      <c r="AQ307" s="418">
        <f t="shared" si="412"/>
        <v>2929792000</v>
      </c>
      <c r="AR307" s="51">
        <f t="shared" si="412"/>
        <v>3110496000</v>
      </c>
      <c r="AS307" s="51">
        <f t="shared" si="412"/>
        <v>3302344000</v>
      </c>
      <c r="AT307" s="42"/>
      <c r="AU307" s="42"/>
      <c r="AV307" s="297">
        <f t="shared" si="425"/>
        <v>-1419316.9333919995</v>
      </c>
      <c r="AW307" s="297"/>
      <c r="AX307" s="297"/>
      <c r="AY307" s="297"/>
      <c r="AZ307" s="297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  <c r="BO307" s="42"/>
      <c r="BP307" s="42"/>
      <c r="BQ307" s="42"/>
      <c r="BR307" s="42"/>
      <c r="BS307" s="42"/>
      <c r="BT307" s="42"/>
      <c r="BU307" s="42"/>
      <c r="BV307" s="42"/>
      <c r="BW307" s="42"/>
      <c r="BX307" s="445"/>
      <c r="BY307" s="42"/>
      <c r="BZ307" s="42"/>
      <c r="CA307" s="297"/>
      <c r="CB307" s="42"/>
      <c r="CC307" s="42"/>
      <c r="CD307" s="42"/>
      <c r="CE307" s="42"/>
      <c r="CF307" s="42"/>
      <c r="CG307" s="42"/>
      <c r="CH307" s="42"/>
      <c r="CI307" s="42"/>
      <c r="CJ307" s="42"/>
      <c r="CK307" s="418">
        <f t="shared" si="426"/>
        <v>3302344298.1103444</v>
      </c>
      <c r="CL307" s="42">
        <f t="shared" si="427"/>
        <v>3105580000</v>
      </c>
      <c r="CM307" s="42">
        <f t="shared" si="427"/>
        <v>3297126000</v>
      </c>
      <c r="CN307" s="43">
        <f t="shared" si="413"/>
        <v>46583700</v>
      </c>
      <c r="CO307" s="43">
        <f t="shared" si="414"/>
        <v>32971260</v>
      </c>
      <c r="CP307" s="43">
        <f t="shared" si="415"/>
        <v>73244800</v>
      </c>
      <c r="CQ307" s="43">
        <f t="shared" si="416"/>
        <v>64802000</v>
      </c>
      <c r="CR307" s="420">
        <f t="shared" si="417"/>
        <v>3500486000</v>
      </c>
    </row>
    <row r="308" spans="1:96">
      <c r="A308" s="3">
        <f t="shared" si="418"/>
        <v>269</v>
      </c>
      <c r="B308" s="249">
        <v>6</v>
      </c>
      <c r="C308" s="522"/>
      <c r="D308" s="250" t="s">
        <v>190</v>
      </c>
      <c r="E308" s="285">
        <v>11</v>
      </c>
      <c r="F308" s="252"/>
      <c r="G308" s="40" t="s">
        <v>62</v>
      </c>
      <c r="H308" s="253">
        <f t="shared" si="393"/>
        <v>101</v>
      </c>
      <c r="I308" s="253">
        <f t="shared" si="394"/>
        <v>90</v>
      </c>
      <c r="J308" s="254">
        <f t="shared" si="395"/>
        <v>27506142.120000001</v>
      </c>
      <c r="K308" s="254">
        <f t="shared" si="396"/>
        <v>1</v>
      </c>
      <c r="L308" s="255">
        <f t="shared" si="397"/>
        <v>1.06</v>
      </c>
      <c r="M308" s="256">
        <f t="shared" si="428"/>
        <v>1.0149999999999999</v>
      </c>
      <c r="N308" s="257">
        <f t="shared" si="398"/>
        <v>24729957.321963601</v>
      </c>
      <c r="O308" s="257">
        <f t="shared" si="399"/>
        <v>27874613.160593279</v>
      </c>
      <c r="P308" s="257">
        <f t="shared" si="400"/>
        <v>29593858.306908</v>
      </c>
      <c r="Q308" s="257">
        <f t="shared" si="401"/>
        <v>31419142.731906071</v>
      </c>
      <c r="R308" s="257">
        <f t="shared" si="419"/>
        <v>35294870.680630669</v>
      </c>
      <c r="S308" s="258">
        <f t="shared" si="402"/>
        <v>29593858.306908</v>
      </c>
      <c r="T308" s="257">
        <f t="shared" si="402"/>
        <v>31419142.731906071</v>
      </c>
      <c r="U308" s="257">
        <f t="shared" si="403"/>
        <v>33357006.706268378</v>
      </c>
      <c r="V308" s="257">
        <f t="shared" si="420"/>
        <v>39656063.397911087</v>
      </c>
      <c r="W308" s="257"/>
      <c r="X308" s="257">
        <f t="shared" si="404"/>
        <v>2225696158.9767241</v>
      </c>
      <c r="Y308" s="257">
        <f t="shared" si="405"/>
        <v>2508715184.4533949</v>
      </c>
      <c r="Z308" s="257">
        <f t="shared" si="406"/>
        <v>2663447247.6217198</v>
      </c>
      <c r="AA308" s="258">
        <f t="shared" si="421"/>
        <v>2827722845.8715463</v>
      </c>
      <c r="AB308" s="258">
        <f t="shared" si="422"/>
        <v>3176538361.2567601</v>
      </c>
      <c r="AC308" s="258">
        <f t="shared" si="407"/>
        <v>2663447247.6217198</v>
      </c>
      <c r="AD308" s="257">
        <f t="shared" si="408"/>
        <v>2827722845.8715463</v>
      </c>
      <c r="AE308" s="257">
        <f t="shared" si="423"/>
        <v>3002130603.5641541</v>
      </c>
      <c r="AF308" s="257">
        <f t="shared" si="424"/>
        <v>3569045705.8119979</v>
      </c>
      <c r="AG308" s="257"/>
      <c r="AH308" s="32" t="str">
        <f t="shared" si="409"/>
        <v>BERTAHAP</v>
      </c>
      <c r="AI308" s="259">
        <f t="shared" si="410"/>
        <v>0</v>
      </c>
      <c r="AJ308" s="260">
        <v>2</v>
      </c>
      <c r="AK308" s="261"/>
      <c r="AL308" s="257" t="e">
        <f>IF(AK308&gt;#REF!,"LB","KR")</f>
        <v>#REF!</v>
      </c>
      <c r="AM308" s="51">
        <f t="shared" si="411"/>
        <v>2448266000</v>
      </c>
      <c r="AN308" s="51">
        <f t="shared" si="411"/>
        <v>2759587000</v>
      </c>
      <c r="AO308" s="51">
        <f t="shared" si="411"/>
        <v>2929792000</v>
      </c>
      <c r="AP308" s="418">
        <f t="shared" si="392"/>
        <v>3110496000</v>
      </c>
      <c r="AQ308" s="418">
        <f t="shared" si="412"/>
        <v>2929792000</v>
      </c>
      <c r="AR308" s="51">
        <f t="shared" si="412"/>
        <v>3110496000</v>
      </c>
      <c r="AS308" s="51">
        <f t="shared" si="412"/>
        <v>3302344000</v>
      </c>
      <c r="AT308" s="42"/>
      <c r="AU308" s="42"/>
      <c r="AV308" s="297">
        <f t="shared" si="425"/>
        <v>-1419316.9333919995</v>
      </c>
      <c r="AW308" s="297"/>
      <c r="AX308" s="297"/>
      <c r="AY308" s="297"/>
      <c r="AZ308" s="297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2"/>
      <c r="BX308" s="445"/>
      <c r="BY308" s="42"/>
      <c r="BZ308" s="42"/>
      <c r="CA308" s="297"/>
      <c r="CB308" s="42"/>
      <c r="CC308" s="42"/>
      <c r="CD308" s="42"/>
      <c r="CE308" s="42"/>
      <c r="CF308" s="42"/>
      <c r="CG308" s="42"/>
      <c r="CH308" s="42"/>
      <c r="CI308" s="42"/>
      <c r="CJ308" s="42"/>
      <c r="CK308" s="418">
        <f t="shared" si="426"/>
        <v>3302344298.1103444</v>
      </c>
      <c r="CL308" s="42">
        <f t="shared" si="427"/>
        <v>3105580000</v>
      </c>
      <c r="CM308" s="42">
        <f t="shared" si="427"/>
        <v>3297126000</v>
      </c>
      <c r="CN308" s="43">
        <f t="shared" si="413"/>
        <v>46583700</v>
      </c>
      <c r="CO308" s="43">
        <f t="shared" si="414"/>
        <v>32971260</v>
      </c>
      <c r="CP308" s="43">
        <f t="shared" si="415"/>
        <v>73244800</v>
      </c>
      <c r="CQ308" s="43">
        <f t="shared" si="416"/>
        <v>64802000</v>
      </c>
      <c r="CR308" s="420">
        <f t="shared" si="417"/>
        <v>3500486000</v>
      </c>
    </row>
    <row r="309" spans="1:96">
      <c r="A309" s="3">
        <f t="shared" si="418"/>
        <v>270</v>
      </c>
      <c r="B309" s="249">
        <v>7</v>
      </c>
      <c r="C309" s="522"/>
      <c r="D309" s="250" t="s">
        <v>190</v>
      </c>
      <c r="E309" s="285">
        <v>15</v>
      </c>
      <c r="F309" s="252"/>
      <c r="G309" s="40" t="s">
        <v>64</v>
      </c>
      <c r="H309" s="253">
        <f t="shared" si="393"/>
        <v>101</v>
      </c>
      <c r="I309" s="253">
        <f t="shared" si="394"/>
        <v>90</v>
      </c>
      <c r="J309" s="254">
        <f t="shared" si="395"/>
        <v>27506142.120000001</v>
      </c>
      <c r="K309" s="254">
        <f t="shared" si="396"/>
        <v>1</v>
      </c>
      <c r="L309" s="255">
        <f t="shared" si="397"/>
        <v>1.06</v>
      </c>
      <c r="M309" s="256">
        <f t="shared" si="428"/>
        <v>1.0149999999999999</v>
      </c>
      <c r="N309" s="257">
        <f t="shared" si="398"/>
        <v>24729957.321963601</v>
      </c>
      <c r="O309" s="257">
        <f t="shared" si="399"/>
        <v>27874613.160593279</v>
      </c>
      <c r="P309" s="257">
        <f t="shared" si="400"/>
        <v>29593858.306908</v>
      </c>
      <c r="Q309" s="257">
        <f t="shared" si="401"/>
        <v>31419142.731906071</v>
      </c>
      <c r="R309" s="257">
        <f t="shared" si="419"/>
        <v>35294870.680630669</v>
      </c>
      <c r="S309" s="258">
        <f t="shared" si="402"/>
        <v>29593858.306908</v>
      </c>
      <c r="T309" s="257">
        <f t="shared" si="402"/>
        <v>31419142.731906071</v>
      </c>
      <c r="U309" s="257">
        <f t="shared" si="403"/>
        <v>33357006.706268378</v>
      </c>
      <c r="V309" s="257">
        <f t="shared" si="420"/>
        <v>39656063.397911087</v>
      </c>
      <c r="W309" s="257"/>
      <c r="X309" s="257">
        <f t="shared" si="404"/>
        <v>2225696158.9767241</v>
      </c>
      <c r="Y309" s="257">
        <f t="shared" si="405"/>
        <v>2508715184.4533949</v>
      </c>
      <c r="Z309" s="257">
        <f t="shared" si="406"/>
        <v>2663447247.6217198</v>
      </c>
      <c r="AA309" s="258">
        <f t="shared" si="421"/>
        <v>2827722845.8715463</v>
      </c>
      <c r="AB309" s="258">
        <f t="shared" si="422"/>
        <v>3176538361.2567601</v>
      </c>
      <c r="AC309" s="258">
        <f t="shared" si="407"/>
        <v>2663447247.6217198</v>
      </c>
      <c r="AD309" s="257">
        <f t="shared" si="408"/>
        <v>2827722845.8715463</v>
      </c>
      <c r="AE309" s="257">
        <f t="shared" si="423"/>
        <v>3002130603.5641541</v>
      </c>
      <c r="AF309" s="257">
        <f t="shared" si="424"/>
        <v>3569045705.8119979</v>
      </c>
      <c r="AG309" s="257"/>
      <c r="AH309" s="32" t="str">
        <f t="shared" si="409"/>
        <v>BERTAHAP</v>
      </c>
      <c r="AI309" s="259">
        <f t="shared" si="410"/>
        <v>0</v>
      </c>
      <c r="AJ309" s="260">
        <v>2</v>
      </c>
      <c r="AK309" s="261"/>
      <c r="AL309" s="257" t="e">
        <f>IF(AK309&gt;#REF!,"LB","KR")</f>
        <v>#REF!</v>
      </c>
      <c r="AM309" s="51">
        <f t="shared" si="411"/>
        <v>2448266000</v>
      </c>
      <c r="AN309" s="51">
        <f t="shared" si="411"/>
        <v>2759587000</v>
      </c>
      <c r="AO309" s="51">
        <f t="shared" si="411"/>
        <v>2929792000</v>
      </c>
      <c r="AP309" s="418">
        <f t="shared" si="392"/>
        <v>3110496000</v>
      </c>
      <c r="AQ309" s="418">
        <f t="shared" si="412"/>
        <v>2929792000</v>
      </c>
      <c r="AR309" s="51">
        <f t="shared" si="412"/>
        <v>3110496000</v>
      </c>
      <c r="AS309" s="51">
        <f t="shared" si="412"/>
        <v>3302344000</v>
      </c>
      <c r="AT309" s="42"/>
      <c r="AU309" s="42"/>
      <c r="AV309" s="297">
        <f t="shared" si="425"/>
        <v>-1419316.9333919995</v>
      </c>
      <c r="AW309" s="297"/>
      <c r="AX309" s="297"/>
      <c r="AY309" s="297"/>
      <c r="AZ309" s="297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  <c r="BO309" s="42"/>
      <c r="BP309" s="42"/>
      <c r="BQ309" s="42"/>
      <c r="BR309" s="42"/>
      <c r="BS309" s="42"/>
      <c r="BT309" s="42"/>
      <c r="BU309" s="42"/>
      <c r="BV309" s="42"/>
      <c r="BW309" s="42"/>
      <c r="BX309" s="445"/>
      <c r="BY309" s="42"/>
      <c r="BZ309" s="42"/>
      <c r="CA309" s="297"/>
      <c r="CB309" s="42"/>
      <c r="CC309" s="42"/>
      <c r="CD309" s="42"/>
      <c r="CE309" s="42"/>
      <c r="CF309" s="42"/>
      <c r="CG309" s="42"/>
      <c r="CH309" s="42"/>
      <c r="CI309" s="42"/>
      <c r="CJ309" s="42"/>
      <c r="CK309" s="418">
        <f t="shared" si="426"/>
        <v>3302344298.1103444</v>
      </c>
      <c r="CL309" s="42">
        <f t="shared" si="427"/>
        <v>3105580000</v>
      </c>
      <c r="CM309" s="42">
        <f t="shared" si="427"/>
        <v>3297126000</v>
      </c>
      <c r="CN309" s="43">
        <f t="shared" si="413"/>
        <v>46583700</v>
      </c>
      <c r="CO309" s="43">
        <f t="shared" si="414"/>
        <v>32971260</v>
      </c>
      <c r="CP309" s="43">
        <f t="shared" si="415"/>
        <v>73244800</v>
      </c>
      <c r="CQ309" s="43">
        <f t="shared" si="416"/>
        <v>64802000</v>
      </c>
      <c r="CR309" s="420">
        <f t="shared" si="417"/>
        <v>3500486000</v>
      </c>
    </row>
    <row r="310" spans="1:96">
      <c r="A310" s="3">
        <f t="shared" si="418"/>
        <v>271</v>
      </c>
      <c r="B310" s="249">
        <v>8</v>
      </c>
      <c r="C310" s="522"/>
      <c r="D310" s="250" t="s">
        <v>190</v>
      </c>
      <c r="E310" s="285">
        <v>17</v>
      </c>
      <c r="F310" s="252"/>
      <c r="G310" s="40" t="s">
        <v>67</v>
      </c>
      <c r="H310" s="253">
        <f t="shared" si="393"/>
        <v>85</v>
      </c>
      <c r="I310" s="253">
        <f t="shared" si="394"/>
        <v>74</v>
      </c>
      <c r="J310" s="254">
        <f t="shared" si="395"/>
        <v>27506142.120000001</v>
      </c>
      <c r="K310" s="254">
        <f t="shared" si="396"/>
        <v>1</v>
      </c>
      <c r="L310" s="255">
        <f t="shared" si="397"/>
        <v>1.06</v>
      </c>
      <c r="M310" s="256">
        <f t="shared" si="428"/>
        <v>1.0149999999999999</v>
      </c>
      <c r="N310" s="257">
        <f t="shared" si="398"/>
        <v>24729957.321963601</v>
      </c>
      <c r="O310" s="257">
        <f t="shared" si="399"/>
        <v>27874613.160593279</v>
      </c>
      <c r="P310" s="257">
        <f t="shared" si="400"/>
        <v>29593858.306908</v>
      </c>
      <c r="Q310" s="257">
        <f t="shared" si="401"/>
        <v>31419142.731906071</v>
      </c>
      <c r="R310" s="257">
        <f t="shared" si="419"/>
        <v>35294870.680630669</v>
      </c>
      <c r="S310" s="258">
        <f t="shared" si="402"/>
        <v>29593858.306908</v>
      </c>
      <c r="T310" s="257">
        <f t="shared" si="402"/>
        <v>31419142.731906071</v>
      </c>
      <c r="U310" s="257">
        <f t="shared" si="403"/>
        <v>33357006.706268378</v>
      </c>
      <c r="V310" s="257">
        <f t="shared" si="420"/>
        <v>39656063.397911087</v>
      </c>
      <c r="W310" s="257"/>
      <c r="X310" s="257">
        <f t="shared" si="404"/>
        <v>1830016841.8253064</v>
      </c>
      <c r="Y310" s="257">
        <f t="shared" si="405"/>
        <v>2062721373.8839025</v>
      </c>
      <c r="Z310" s="257">
        <f t="shared" si="406"/>
        <v>2189945514.7111921</v>
      </c>
      <c r="AA310" s="258">
        <f t="shared" si="421"/>
        <v>2325016562.1610494</v>
      </c>
      <c r="AB310" s="258">
        <f t="shared" si="422"/>
        <v>2611820430.3666697</v>
      </c>
      <c r="AC310" s="258">
        <f t="shared" si="407"/>
        <v>2189945514.7111921</v>
      </c>
      <c r="AD310" s="257">
        <f t="shared" si="408"/>
        <v>2325016562.1610494</v>
      </c>
      <c r="AE310" s="257">
        <f t="shared" si="423"/>
        <v>2468418496.2638597</v>
      </c>
      <c r="AF310" s="257">
        <f t="shared" si="424"/>
        <v>2934548691.4454203</v>
      </c>
      <c r="AG310" s="257"/>
      <c r="AH310" s="32" t="str">
        <f t="shared" si="409"/>
        <v>BERTAHAP</v>
      </c>
      <c r="AI310" s="259">
        <f t="shared" si="410"/>
        <v>0</v>
      </c>
      <c r="AJ310" s="260">
        <v>2</v>
      </c>
      <c r="AK310" s="261"/>
      <c r="AL310" s="257" t="e">
        <f>IF(AK310&gt;#REF!,"LB","KR")</f>
        <v>#REF!</v>
      </c>
      <c r="AM310" s="51">
        <f t="shared" si="411"/>
        <v>2013019000</v>
      </c>
      <c r="AN310" s="51">
        <f t="shared" si="411"/>
        <v>2268994000</v>
      </c>
      <c r="AO310" s="51">
        <f t="shared" si="411"/>
        <v>2408941000</v>
      </c>
      <c r="AP310" s="418">
        <f t="shared" si="392"/>
        <v>2557519000</v>
      </c>
      <c r="AQ310" s="418">
        <f t="shared" si="412"/>
        <v>2408941000</v>
      </c>
      <c r="AR310" s="51">
        <f t="shared" si="412"/>
        <v>2557519000</v>
      </c>
      <c r="AS310" s="51">
        <f t="shared" si="412"/>
        <v>2715261000</v>
      </c>
      <c r="AT310" s="42"/>
      <c r="AU310" s="42"/>
      <c r="AV310" s="297">
        <f t="shared" si="425"/>
        <v>-1419316.9333919995</v>
      </c>
      <c r="AW310" s="297"/>
      <c r="AX310" s="297"/>
      <c r="AY310" s="297"/>
      <c r="AZ310" s="297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2"/>
      <c r="BX310" s="445"/>
      <c r="BY310" s="42"/>
      <c r="BZ310" s="42"/>
      <c r="CA310" s="297"/>
      <c r="CB310" s="42"/>
      <c r="CC310" s="42"/>
      <c r="CD310" s="42"/>
      <c r="CE310" s="42"/>
      <c r="CF310" s="42"/>
      <c r="CG310" s="42"/>
      <c r="CH310" s="42"/>
      <c r="CI310" s="42"/>
      <c r="CJ310" s="42"/>
      <c r="CK310" s="418">
        <f t="shared" si="426"/>
        <v>2715260938.113687</v>
      </c>
      <c r="CL310" s="42">
        <f t="shared" si="427"/>
        <v>2553478000</v>
      </c>
      <c r="CM310" s="42">
        <f t="shared" si="427"/>
        <v>2710971000</v>
      </c>
      <c r="CN310" s="43">
        <f t="shared" si="413"/>
        <v>38302170</v>
      </c>
      <c r="CO310" s="43">
        <f t="shared" si="414"/>
        <v>27109710</v>
      </c>
      <c r="CP310" s="43">
        <f t="shared" si="415"/>
        <v>60223525</v>
      </c>
      <c r="CQ310" s="43">
        <f t="shared" si="416"/>
        <v>53281645.833333336</v>
      </c>
      <c r="CR310" s="420">
        <f t="shared" si="417"/>
        <v>2878178000</v>
      </c>
    </row>
    <row r="311" spans="1:96">
      <c r="A311" s="3">
        <f t="shared" si="418"/>
        <v>272</v>
      </c>
      <c r="B311" s="249">
        <v>9</v>
      </c>
      <c r="C311" s="522"/>
      <c r="D311" s="250" t="s">
        <v>190</v>
      </c>
      <c r="E311" s="285">
        <v>19</v>
      </c>
      <c r="F311" s="252"/>
      <c r="G311" s="40" t="s">
        <v>78</v>
      </c>
      <c r="H311" s="253">
        <f t="shared" si="393"/>
        <v>138</v>
      </c>
      <c r="I311" s="253">
        <f t="shared" si="394"/>
        <v>120</v>
      </c>
      <c r="J311" s="254">
        <f t="shared" si="395"/>
        <v>27506142.120000001</v>
      </c>
      <c r="K311" s="254">
        <f t="shared" si="396"/>
        <v>1</v>
      </c>
      <c r="L311" s="255">
        <f t="shared" si="397"/>
        <v>1.06</v>
      </c>
      <c r="M311" s="256">
        <f t="shared" si="428"/>
        <v>1.0149999999999999</v>
      </c>
      <c r="N311" s="257">
        <f t="shared" si="398"/>
        <v>24729957.321963601</v>
      </c>
      <c r="O311" s="257">
        <f t="shared" si="399"/>
        <v>27874613.160593279</v>
      </c>
      <c r="P311" s="257">
        <f t="shared" si="400"/>
        <v>29593858.306908</v>
      </c>
      <c r="Q311" s="257">
        <f t="shared" si="401"/>
        <v>31419142.731906071</v>
      </c>
      <c r="R311" s="257">
        <f t="shared" si="419"/>
        <v>35294870.680630669</v>
      </c>
      <c r="S311" s="258">
        <f t="shared" si="402"/>
        <v>29593858.306908</v>
      </c>
      <c r="T311" s="257">
        <f t="shared" si="402"/>
        <v>31419142.731906071</v>
      </c>
      <c r="U311" s="257">
        <f t="shared" si="403"/>
        <v>33357006.706268378</v>
      </c>
      <c r="V311" s="257">
        <f t="shared" si="420"/>
        <v>39656063.397911087</v>
      </c>
      <c r="W311" s="257"/>
      <c r="X311" s="257">
        <f t="shared" si="404"/>
        <v>2967594878.635632</v>
      </c>
      <c r="Y311" s="257">
        <f t="shared" si="405"/>
        <v>3344953579.2711935</v>
      </c>
      <c r="Z311" s="257">
        <f t="shared" si="406"/>
        <v>3551262996.8289599</v>
      </c>
      <c r="AA311" s="258">
        <f t="shared" si="421"/>
        <v>3770297127.8287287</v>
      </c>
      <c r="AB311" s="258">
        <f t="shared" si="422"/>
        <v>4235384481.6756802</v>
      </c>
      <c r="AC311" s="258">
        <f t="shared" si="407"/>
        <v>3551262996.8289599</v>
      </c>
      <c r="AD311" s="257">
        <f t="shared" si="408"/>
        <v>3770297127.8287287</v>
      </c>
      <c r="AE311" s="257">
        <f t="shared" si="423"/>
        <v>4002840804.7522054</v>
      </c>
      <c r="AF311" s="257">
        <f t="shared" si="424"/>
        <v>4758727607.7493305</v>
      </c>
      <c r="AG311" s="257"/>
      <c r="AH311" s="32" t="str">
        <f t="shared" si="409"/>
        <v>BERTAHAP</v>
      </c>
      <c r="AI311" s="259">
        <f t="shared" si="410"/>
        <v>0</v>
      </c>
      <c r="AJ311" s="260">
        <v>2</v>
      </c>
      <c r="AK311" s="261"/>
      <c r="AL311" s="257" t="e">
        <f>IF(AK311&gt;#REF!,"LB","KR")</f>
        <v>#REF!</v>
      </c>
      <c r="AM311" s="51">
        <f t="shared" si="411"/>
        <v>3264355000</v>
      </c>
      <c r="AN311" s="51">
        <f t="shared" si="411"/>
        <v>3679449000</v>
      </c>
      <c r="AO311" s="51">
        <f t="shared" si="411"/>
        <v>3906390000</v>
      </c>
      <c r="AP311" s="418">
        <f t="shared" si="392"/>
        <v>4147327000</v>
      </c>
      <c r="AQ311" s="418">
        <f t="shared" si="412"/>
        <v>3906390000</v>
      </c>
      <c r="AR311" s="51">
        <f t="shared" si="412"/>
        <v>4147327000</v>
      </c>
      <c r="AS311" s="51">
        <f t="shared" si="412"/>
        <v>4403125000</v>
      </c>
      <c r="AT311" s="42"/>
      <c r="AU311" s="42"/>
      <c r="AV311" s="297">
        <f t="shared" si="425"/>
        <v>-1419316.9333919995</v>
      </c>
      <c r="AW311" s="297"/>
      <c r="AX311" s="297"/>
      <c r="AY311" s="297"/>
      <c r="AZ311" s="297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2"/>
      <c r="BX311" s="445"/>
      <c r="BY311" s="42"/>
      <c r="BZ311" s="42"/>
      <c r="CA311" s="297"/>
      <c r="CB311" s="42"/>
      <c r="CC311" s="42"/>
      <c r="CD311" s="42"/>
      <c r="CE311" s="42"/>
      <c r="CF311" s="42"/>
      <c r="CG311" s="42"/>
      <c r="CH311" s="42"/>
      <c r="CI311" s="42"/>
      <c r="CJ311" s="42"/>
      <c r="CK311" s="418">
        <f t="shared" si="426"/>
        <v>4403124669.1360741</v>
      </c>
      <c r="CL311" s="42">
        <f t="shared" si="427"/>
        <v>4140774000</v>
      </c>
      <c r="CM311" s="42">
        <f t="shared" si="427"/>
        <v>4396167000</v>
      </c>
      <c r="CN311" s="43">
        <f t="shared" si="413"/>
        <v>62111610</v>
      </c>
      <c r="CO311" s="43">
        <f t="shared" si="414"/>
        <v>43961670</v>
      </c>
      <c r="CP311" s="43">
        <f t="shared" si="415"/>
        <v>97659750</v>
      </c>
      <c r="CQ311" s="43">
        <f t="shared" si="416"/>
        <v>86402645.833333328</v>
      </c>
      <c r="CR311" s="420">
        <f t="shared" si="417"/>
        <v>4667313000</v>
      </c>
    </row>
    <row r="312" spans="1:96">
      <c r="A312" s="3">
        <f t="shared" si="418"/>
        <v>273</v>
      </c>
      <c r="B312" s="249">
        <v>10</v>
      </c>
      <c r="C312" s="522"/>
      <c r="D312" s="250" t="s">
        <v>190</v>
      </c>
      <c r="E312" s="285">
        <v>21</v>
      </c>
      <c r="F312" s="252"/>
      <c r="G312" s="40" t="s">
        <v>84</v>
      </c>
      <c r="H312" s="253">
        <f t="shared" si="393"/>
        <v>132</v>
      </c>
      <c r="I312" s="253">
        <f t="shared" si="394"/>
        <v>112</v>
      </c>
      <c r="J312" s="254">
        <f t="shared" si="395"/>
        <v>27506142.120000001</v>
      </c>
      <c r="K312" s="254">
        <f t="shared" si="396"/>
        <v>3</v>
      </c>
      <c r="L312" s="255">
        <f t="shared" si="397"/>
        <v>1.1000000000000001</v>
      </c>
      <c r="M312" s="256">
        <f t="shared" si="428"/>
        <v>1.0149999999999999</v>
      </c>
      <c r="N312" s="257">
        <f t="shared" si="398"/>
        <v>25663163.258641474</v>
      </c>
      <c r="O312" s="257">
        <f t="shared" si="399"/>
        <v>28926485.355332647</v>
      </c>
      <c r="P312" s="257">
        <f t="shared" si="400"/>
        <v>30710607.67698</v>
      </c>
      <c r="Q312" s="257">
        <f t="shared" si="401"/>
        <v>32604770.759525169</v>
      </c>
      <c r="R312" s="257">
        <f t="shared" si="419"/>
        <v>36626752.593107298</v>
      </c>
      <c r="S312" s="258">
        <f t="shared" si="402"/>
        <v>30710607.67698</v>
      </c>
      <c r="T312" s="257">
        <f t="shared" si="402"/>
        <v>32604770.759525169</v>
      </c>
      <c r="U312" s="257">
        <f t="shared" si="403"/>
        <v>34615761.676316239</v>
      </c>
      <c r="V312" s="257">
        <f t="shared" si="420"/>
        <v>41152518.620473772</v>
      </c>
      <c r="W312" s="257"/>
      <c r="X312" s="257">
        <f t="shared" si="404"/>
        <v>2874274284.967845</v>
      </c>
      <c r="Y312" s="257">
        <f t="shared" si="405"/>
        <v>3239766359.7972565</v>
      </c>
      <c r="Z312" s="257">
        <f t="shared" si="406"/>
        <v>3439588059.8217602</v>
      </c>
      <c r="AA312" s="258">
        <f t="shared" si="421"/>
        <v>3651734325.0668187</v>
      </c>
      <c r="AB312" s="258">
        <f t="shared" si="422"/>
        <v>4102196290.4280176</v>
      </c>
      <c r="AC312" s="258">
        <f t="shared" si="407"/>
        <v>3439588059.8217602</v>
      </c>
      <c r="AD312" s="257">
        <f t="shared" si="408"/>
        <v>3651734325.0668187</v>
      </c>
      <c r="AE312" s="257">
        <f t="shared" si="423"/>
        <v>3876965307.7474189</v>
      </c>
      <c r="AF312" s="257">
        <f t="shared" si="424"/>
        <v>4609082085.493063</v>
      </c>
      <c r="AG312" s="257"/>
      <c r="AH312" s="32" t="str">
        <f t="shared" si="409"/>
        <v>BERTAHAP</v>
      </c>
      <c r="AI312" s="259">
        <f t="shared" si="410"/>
        <v>0</v>
      </c>
      <c r="AJ312" s="260">
        <v>2</v>
      </c>
      <c r="AK312" s="261"/>
      <c r="AL312" s="257" t="e">
        <f>IF(AK312&gt;#REF!,"LB","KR")</f>
        <v>#REF!</v>
      </c>
      <c r="AM312" s="51">
        <f t="shared" si="411"/>
        <v>3161702000</v>
      </c>
      <c r="AN312" s="51">
        <f t="shared" si="411"/>
        <v>3563743000</v>
      </c>
      <c r="AO312" s="51">
        <f t="shared" si="411"/>
        <v>3783547000</v>
      </c>
      <c r="AP312" s="418">
        <f t="shared" si="392"/>
        <v>4016908000</v>
      </c>
      <c r="AQ312" s="418">
        <f t="shared" si="412"/>
        <v>3783547000</v>
      </c>
      <c r="AR312" s="51">
        <f t="shared" si="412"/>
        <v>4016908000</v>
      </c>
      <c r="AS312" s="51">
        <f t="shared" si="412"/>
        <v>4264662000</v>
      </c>
      <c r="AT312" s="42"/>
      <c r="AU312" s="42"/>
      <c r="AV312" s="297">
        <f t="shared" si="425"/>
        <v>-302567.56331999972</v>
      </c>
      <c r="AW312" s="297"/>
      <c r="AX312" s="297"/>
      <c r="AY312" s="297"/>
      <c r="AZ312" s="297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2"/>
      <c r="BX312" s="445"/>
      <c r="BY312" s="42"/>
      <c r="BZ312" s="42"/>
      <c r="CA312" s="297"/>
      <c r="CB312" s="42"/>
      <c r="CC312" s="42"/>
      <c r="CD312" s="42"/>
      <c r="CE312" s="42"/>
      <c r="CF312" s="42"/>
      <c r="CG312" s="42"/>
      <c r="CH312" s="42"/>
      <c r="CI312" s="42"/>
      <c r="CJ312" s="42"/>
      <c r="CK312" s="418">
        <f t="shared" si="426"/>
        <v>4264661722.7071915</v>
      </c>
      <c r="CL312" s="42">
        <f t="shared" si="427"/>
        <v>4010560000</v>
      </c>
      <c r="CM312" s="42">
        <f t="shared" si="427"/>
        <v>4257923000</v>
      </c>
      <c r="CN312" s="43">
        <f t="shared" si="413"/>
        <v>60158400</v>
      </c>
      <c r="CO312" s="43">
        <f t="shared" si="414"/>
        <v>42579230</v>
      </c>
      <c r="CP312" s="43">
        <f t="shared" si="415"/>
        <v>94588675</v>
      </c>
      <c r="CQ312" s="43">
        <f t="shared" si="416"/>
        <v>83685583.333333328</v>
      </c>
      <c r="CR312" s="420">
        <f t="shared" si="417"/>
        <v>4520543000</v>
      </c>
    </row>
    <row r="313" spans="1:96">
      <c r="A313" s="3">
        <f t="shared" si="418"/>
        <v>274</v>
      </c>
      <c r="B313" s="249">
        <v>1</v>
      </c>
      <c r="C313" s="522"/>
      <c r="D313" s="250" t="s">
        <v>191</v>
      </c>
      <c r="E313" s="251" t="s">
        <v>19</v>
      </c>
      <c r="F313" s="252"/>
      <c r="G313" s="40" t="s">
        <v>72</v>
      </c>
      <c r="H313" s="253">
        <f t="shared" si="393"/>
        <v>175</v>
      </c>
      <c r="I313" s="253">
        <f t="shared" si="394"/>
        <v>156</v>
      </c>
      <c r="J313" s="254">
        <f t="shared" si="395"/>
        <v>27506142.120000001</v>
      </c>
      <c r="K313" s="254">
        <f t="shared" si="396"/>
        <v>5</v>
      </c>
      <c r="L313" s="255">
        <f t="shared" si="397"/>
        <v>1.08</v>
      </c>
      <c r="M313" s="305">
        <f t="shared" ref="M313:M318" si="429">SUMIF($AS$4:$AS$22,E313,$BR$4:$BR$22)</f>
        <v>1.0249999999999999</v>
      </c>
      <c r="N313" s="257">
        <f t="shared" si="398"/>
        <v>25444802.263606008</v>
      </c>
      <c r="O313" s="257">
        <f t="shared" si="399"/>
        <v>28680357.625036489</v>
      </c>
      <c r="P313" s="257">
        <f t="shared" si="400"/>
        <v>30449299.326839998</v>
      </c>
      <c r="Q313" s="257">
        <f t="shared" si="401"/>
        <v>32327345.482126608</v>
      </c>
      <c r="R313" s="257">
        <f t="shared" si="419"/>
        <v>36315105.34757705</v>
      </c>
      <c r="S313" s="258">
        <f t="shared" si="402"/>
        <v>30449299.326839998</v>
      </c>
      <c r="T313" s="257">
        <f t="shared" si="402"/>
        <v>32327345.482126608</v>
      </c>
      <c r="U313" s="257">
        <f t="shared" si="403"/>
        <v>34321225.414851837</v>
      </c>
      <c r="V313" s="257">
        <f t="shared" si="420"/>
        <v>40802362.84179531</v>
      </c>
      <c r="W313" s="257"/>
      <c r="X313" s="257">
        <f t="shared" si="404"/>
        <v>3969389153.1225371</v>
      </c>
      <c r="Y313" s="257">
        <f t="shared" si="405"/>
        <v>4474135789.5056925</v>
      </c>
      <c r="Z313" s="257">
        <f t="shared" si="406"/>
        <v>4750090694.9870396</v>
      </c>
      <c r="AA313" s="258">
        <f t="shared" si="421"/>
        <v>5043065895.211751</v>
      </c>
      <c r="AB313" s="258">
        <f t="shared" si="422"/>
        <v>5665156434.2220201</v>
      </c>
      <c r="AC313" s="258">
        <f t="shared" si="407"/>
        <v>4750090694.9870396</v>
      </c>
      <c r="AD313" s="257">
        <f t="shared" si="408"/>
        <v>5043065895.211751</v>
      </c>
      <c r="AE313" s="257">
        <f t="shared" si="423"/>
        <v>5354111164.7168865</v>
      </c>
      <c r="AF313" s="257">
        <f t="shared" si="424"/>
        <v>6365168603.3200684</v>
      </c>
      <c r="AG313" s="257"/>
      <c r="AH313" s="32" t="str">
        <f t="shared" si="409"/>
        <v>BERTAHAP</v>
      </c>
      <c r="AI313" s="259">
        <f t="shared" si="410"/>
        <v>0</v>
      </c>
      <c r="AJ313" s="260">
        <v>2</v>
      </c>
      <c r="AK313" s="261"/>
      <c r="AL313" s="257" t="e">
        <f>IF(AK313&gt;#REF!,"LB","KR")</f>
        <v>#REF!</v>
      </c>
      <c r="AM313" s="51">
        <f t="shared" si="411"/>
        <v>4366329000</v>
      </c>
      <c r="AN313" s="51">
        <f t="shared" si="411"/>
        <v>4921550000</v>
      </c>
      <c r="AO313" s="51">
        <f t="shared" si="411"/>
        <v>5225100000</v>
      </c>
      <c r="AP313" s="418">
        <f t="shared" si="392"/>
        <v>5547373000</v>
      </c>
      <c r="AQ313" s="418">
        <f t="shared" si="412"/>
        <v>5225100000</v>
      </c>
      <c r="AR313" s="51">
        <f t="shared" si="412"/>
        <v>5547373000</v>
      </c>
      <c r="AS313" s="51">
        <f t="shared" si="412"/>
        <v>5889523000</v>
      </c>
      <c r="AT313" s="42"/>
      <c r="AU313" s="42"/>
      <c r="AV313" s="297">
        <f t="shared" si="425"/>
        <v>-563875.91346000135</v>
      </c>
      <c r="AW313" s="297"/>
      <c r="AX313" s="297"/>
      <c r="AY313" s="297"/>
      <c r="AZ313" s="297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2"/>
      <c r="BX313" s="445"/>
      <c r="BY313" s="42"/>
      <c r="BZ313" s="42"/>
      <c r="CA313" s="297"/>
      <c r="CB313" s="42"/>
      <c r="CC313" s="42"/>
      <c r="CD313" s="42"/>
      <c r="CE313" s="42"/>
      <c r="CF313" s="42"/>
      <c r="CG313" s="42"/>
      <c r="CH313" s="42"/>
      <c r="CI313" s="42"/>
      <c r="CJ313" s="42"/>
      <c r="CK313" s="418">
        <f t="shared" si="426"/>
        <v>5889522312.8534088</v>
      </c>
      <c r="CL313" s="42">
        <f t="shared" si="427"/>
        <v>5538606000</v>
      </c>
      <c r="CM313" s="42">
        <f t="shared" si="427"/>
        <v>5880216000</v>
      </c>
      <c r="CN313" s="43">
        <f t="shared" si="413"/>
        <v>83079090</v>
      </c>
      <c r="CO313" s="43">
        <f t="shared" si="414"/>
        <v>58802160</v>
      </c>
      <c r="CP313" s="43">
        <f t="shared" si="415"/>
        <v>130627500</v>
      </c>
      <c r="CQ313" s="43">
        <f t="shared" si="416"/>
        <v>115570270.83333333</v>
      </c>
      <c r="CR313" s="420">
        <f t="shared" si="417"/>
        <v>6242895000</v>
      </c>
    </row>
    <row r="314" spans="1:96">
      <c r="A314" s="3">
        <f t="shared" si="418"/>
        <v>275</v>
      </c>
      <c r="B314" s="249">
        <v>2</v>
      </c>
      <c r="C314" s="522"/>
      <c r="D314" s="250" t="s">
        <v>191</v>
      </c>
      <c r="E314" s="251" t="s">
        <v>29</v>
      </c>
      <c r="F314" s="252"/>
      <c r="G314" s="40" t="s">
        <v>74</v>
      </c>
      <c r="H314" s="253">
        <f t="shared" si="393"/>
        <v>85</v>
      </c>
      <c r="I314" s="253">
        <f t="shared" si="394"/>
        <v>74</v>
      </c>
      <c r="J314" s="254">
        <f t="shared" si="395"/>
        <v>27506142.120000001</v>
      </c>
      <c r="K314" s="254">
        <f t="shared" si="396"/>
        <v>1</v>
      </c>
      <c r="L314" s="255">
        <f t="shared" si="397"/>
        <v>1.06</v>
      </c>
      <c r="M314" s="305">
        <f t="shared" si="429"/>
        <v>1.0249999999999999</v>
      </c>
      <c r="N314" s="257">
        <f t="shared" si="398"/>
        <v>24973602.22168738</v>
      </c>
      <c r="O314" s="257">
        <f t="shared" si="399"/>
        <v>28149239.89123952</v>
      </c>
      <c r="P314" s="257">
        <f t="shared" si="400"/>
        <v>29885423.413380001</v>
      </c>
      <c r="Q314" s="257">
        <f t="shared" si="401"/>
        <v>31728690.936161306</v>
      </c>
      <c r="R314" s="257">
        <f t="shared" si="419"/>
        <v>35642603.396696001</v>
      </c>
      <c r="S314" s="258">
        <f t="shared" si="402"/>
        <v>29885423.413380001</v>
      </c>
      <c r="T314" s="257">
        <f t="shared" si="402"/>
        <v>31728690.936161306</v>
      </c>
      <c r="U314" s="257">
        <f t="shared" si="403"/>
        <v>33685647.166428655</v>
      </c>
      <c r="V314" s="257">
        <f t="shared" si="420"/>
        <v>40046763.529910214</v>
      </c>
      <c r="W314" s="257"/>
      <c r="X314" s="257">
        <f t="shared" si="404"/>
        <v>1848046564.4048662</v>
      </c>
      <c r="Y314" s="257">
        <f t="shared" si="405"/>
        <v>2083043751.9517245</v>
      </c>
      <c r="Z314" s="257">
        <f t="shared" si="406"/>
        <v>2211521332.5901198</v>
      </c>
      <c r="AA314" s="258">
        <f t="shared" si="421"/>
        <v>2347923129.2759366</v>
      </c>
      <c r="AB314" s="258">
        <f t="shared" si="422"/>
        <v>2637552651.355504</v>
      </c>
      <c r="AC314" s="258">
        <f t="shared" si="407"/>
        <v>2211521332.5901198</v>
      </c>
      <c r="AD314" s="257">
        <f t="shared" si="408"/>
        <v>2347923129.2759366</v>
      </c>
      <c r="AE314" s="257">
        <f t="shared" si="423"/>
        <v>2492737890.3157206</v>
      </c>
      <c r="AF314" s="257">
        <f t="shared" si="424"/>
        <v>2963460501.213356</v>
      </c>
      <c r="AG314" s="257"/>
      <c r="AH314" s="32" t="str">
        <f t="shared" si="409"/>
        <v>BERTAHAP</v>
      </c>
      <c r="AI314" s="259">
        <f t="shared" si="410"/>
        <v>0</v>
      </c>
      <c r="AJ314" s="260">
        <v>2</v>
      </c>
      <c r="AK314" s="261"/>
      <c r="AL314" s="257" t="e">
        <f>IF(AK314&gt;#REF!,"LB","KR")</f>
        <v>#REF!</v>
      </c>
      <c r="AM314" s="51">
        <f t="shared" si="411"/>
        <v>2032852000</v>
      </c>
      <c r="AN314" s="51">
        <f t="shared" si="411"/>
        <v>2291349000</v>
      </c>
      <c r="AO314" s="51">
        <f t="shared" si="411"/>
        <v>2432674000</v>
      </c>
      <c r="AP314" s="418">
        <f t="shared" si="392"/>
        <v>2582716000</v>
      </c>
      <c r="AQ314" s="418">
        <f t="shared" si="412"/>
        <v>2432674000</v>
      </c>
      <c r="AR314" s="51">
        <f t="shared" si="412"/>
        <v>2582716000</v>
      </c>
      <c r="AS314" s="51">
        <f t="shared" si="412"/>
        <v>2742012000</v>
      </c>
      <c r="AT314" s="42"/>
      <c r="AU314" s="42"/>
      <c r="AV314" s="297">
        <f t="shared" si="425"/>
        <v>-1127751.826919999</v>
      </c>
      <c r="AW314" s="297"/>
      <c r="AX314" s="297"/>
      <c r="AY314" s="297"/>
      <c r="AZ314" s="297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2"/>
      <c r="BX314" s="445"/>
      <c r="BY314" s="42"/>
      <c r="BZ314" s="42"/>
      <c r="CA314" s="297"/>
      <c r="CB314" s="42"/>
      <c r="CC314" s="42"/>
      <c r="CD314" s="42"/>
      <c r="CE314" s="42"/>
      <c r="CF314" s="42"/>
      <c r="CG314" s="42"/>
      <c r="CH314" s="42"/>
      <c r="CI314" s="42"/>
      <c r="CJ314" s="42"/>
      <c r="CK314" s="418">
        <f t="shared" si="426"/>
        <v>2742012031.5982904</v>
      </c>
      <c r="CL314" s="42">
        <f t="shared" si="427"/>
        <v>2578635000</v>
      </c>
      <c r="CM314" s="42">
        <f t="shared" si="427"/>
        <v>2737679000</v>
      </c>
      <c r="CN314" s="43">
        <f t="shared" si="413"/>
        <v>38679525</v>
      </c>
      <c r="CO314" s="43">
        <f t="shared" si="414"/>
        <v>27376790</v>
      </c>
      <c r="CP314" s="43">
        <f t="shared" si="415"/>
        <v>60816850</v>
      </c>
      <c r="CQ314" s="43">
        <f t="shared" si="416"/>
        <v>53806583.333333336</v>
      </c>
      <c r="CR314" s="420">
        <f t="shared" si="417"/>
        <v>2906533000</v>
      </c>
    </row>
    <row r="315" spans="1:96">
      <c r="A315" s="3">
        <f t="shared" si="418"/>
        <v>276</v>
      </c>
      <c r="B315" s="249">
        <v>3</v>
      </c>
      <c r="C315" s="522"/>
      <c r="D315" s="250" t="s">
        <v>191</v>
      </c>
      <c r="E315" s="251" t="s">
        <v>44</v>
      </c>
      <c r="F315" s="252"/>
      <c r="G315" s="40" t="s">
        <v>60</v>
      </c>
      <c r="H315" s="253">
        <f t="shared" si="393"/>
        <v>101</v>
      </c>
      <c r="I315" s="253">
        <f t="shared" si="394"/>
        <v>90</v>
      </c>
      <c r="J315" s="254">
        <f t="shared" si="395"/>
        <v>27506142.120000001</v>
      </c>
      <c r="K315" s="254">
        <f t="shared" si="396"/>
        <v>1</v>
      </c>
      <c r="L315" s="255">
        <f t="shared" si="397"/>
        <v>1.06</v>
      </c>
      <c r="M315" s="305">
        <f t="shared" si="429"/>
        <v>1.0249999999999999</v>
      </c>
      <c r="N315" s="257">
        <f t="shared" si="398"/>
        <v>24973602.22168738</v>
      </c>
      <c r="O315" s="257">
        <f t="shared" si="399"/>
        <v>28149239.89123952</v>
      </c>
      <c r="P315" s="257">
        <f t="shared" si="400"/>
        <v>29885423.413380001</v>
      </c>
      <c r="Q315" s="257">
        <f t="shared" si="401"/>
        <v>31728690.936161306</v>
      </c>
      <c r="R315" s="257">
        <f t="shared" si="419"/>
        <v>35642603.396696001</v>
      </c>
      <c r="S315" s="258">
        <f t="shared" si="402"/>
        <v>29885423.413380001</v>
      </c>
      <c r="T315" s="257">
        <f t="shared" si="402"/>
        <v>31728690.936161306</v>
      </c>
      <c r="U315" s="257">
        <f t="shared" si="403"/>
        <v>33685647.166428655</v>
      </c>
      <c r="V315" s="257">
        <f t="shared" si="420"/>
        <v>40046763.529910214</v>
      </c>
      <c r="W315" s="257"/>
      <c r="X315" s="257">
        <f t="shared" si="404"/>
        <v>2247624199.9518642</v>
      </c>
      <c r="Y315" s="257">
        <f t="shared" si="405"/>
        <v>2533431590.2115569</v>
      </c>
      <c r="Z315" s="257">
        <f t="shared" si="406"/>
        <v>2689688107.2042003</v>
      </c>
      <c r="AA315" s="258">
        <f t="shared" si="421"/>
        <v>2855582184.2545176</v>
      </c>
      <c r="AB315" s="258">
        <f t="shared" si="422"/>
        <v>3207834305.7026401</v>
      </c>
      <c r="AC315" s="258">
        <f t="shared" si="407"/>
        <v>2689688107.2042003</v>
      </c>
      <c r="AD315" s="257">
        <f t="shared" si="408"/>
        <v>2855582184.2545176</v>
      </c>
      <c r="AE315" s="257">
        <f t="shared" si="423"/>
        <v>3031708244.978579</v>
      </c>
      <c r="AF315" s="257">
        <f t="shared" si="424"/>
        <v>3604208717.6919193</v>
      </c>
      <c r="AG315" s="257"/>
      <c r="AH315" s="32" t="str">
        <f t="shared" si="409"/>
        <v>BERTAHAP</v>
      </c>
      <c r="AI315" s="259">
        <f t="shared" si="410"/>
        <v>0</v>
      </c>
      <c r="AJ315" s="260">
        <v>2</v>
      </c>
      <c r="AK315" s="261"/>
      <c r="AL315" s="257" t="e">
        <f>IF(AK315&gt;#REF!,"LB","KR")</f>
        <v>#REF!</v>
      </c>
      <c r="AM315" s="51">
        <f t="shared" si="411"/>
        <v>2472387000</v>
      </c>
      <c r="AN315" s="51">
        <f t="shared" si="411"/>
        <v>2786775000</v>
      </c>
      <c r="AO315" s="51">
        <f t="shared" si="411"/>
        <v>2958657000</v>
      </c>
      <c r="AP315" s="418">
        <f t="shared" si="392"/>
        <v>3141141000</v>
      </c>
      <c r="AQ315" s="418">
        <f t="shared" si="412"/>
        <v>2958657000</v>
      </c>
      <c r="AR315" s="51">
        <f t="shared" si="412"/>
        <v>3141141000</v>
      </c>
      <c r="AS315" s="51">
        <f t="shared" si="412"/>
        <v>3334880000</v>
      </c>
      <c r="AT315" s="42"/>
      <c r="AU315" s="42"/>
      <c r="AV315" s="297">
        <f t="shared" si="425"/>
        <v>-1127751.826919999</v>
      </c>
      <c r="AW315" s="297"/>
      <c r="AX315" s="297"/>
      <c r="AY315" s="297"/>
      <c r="AZ315" s="297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  <c r="BO315" s="42"/>
      <c r="BP315" s="42"/>
      <c r="BQ315" s="42"/>
      <c r="BR315" s="42"/>
      <c r="BS315" s="42"/>
      <c r="BT315" s="42"/>
      <c r="BU315" s="42"/>
      <c r="BV315" s="42"/>
      <c r="BW315" s="42"/>
      <c r="BX315" s="445"/>
      <c r="BY315" s="42"/>
      <c r="BZ315" s="42"/>
      <c r="CA315" s="297"/>
      <c r="CB315" s="42"/>
      <c r="CC315" s="42"/>
      <c r="CD315" s="42"/>
      <c r="CE315" s="42"/>
      <c r="CF315" s="42"/>
      <c r="CG315" s="42"/>
      <c r="CH315" s="42"/>
      <c r="CI315" s="42"/>
      <c r="CJ315" s="42"/>
      <c r="CK315" s="418">
        <f t="shared" si="426"/>
        <v>3334879411.8078356</v>
      </c>
      <c r="CL315" s="42">
        <f t="shared" si="427"/>
        <v>3136177000</v>
      </c>
      <c r="CM315" s="42">
        <f t="shared" si="427"/>
        <v>3329610000</v>
      </c>
      <c r="CN315" s="43">
        <f t="shared" si="413"/>
        <v>47042655</v>
      </c>
      <c r="CO315" s="43">
        <f t="shared" si="414"/>
        <v>33296100</v>
      </c>
      <c r="CP315" s="43">
        <f t="shared" si="415"/>
        <v>73966425</v>
      </c>
      <c r="CQ315" s="43">
        <f t="shared" si="416"/>
        <v>65440437.5</v>
      </c>
      <c r="CR315" s="420">
        <f t="shared" si="417"/>
        <v>3534973000</v>
      </c>
    </row>
    <row r="316" spans="1:96">
      <c r="A316" s="3">
        <f t="shared" si="418"/>
        <v>277</v>
      </c>
      <c r="B316" s="249">
        <v>4</v>
      </c>
      <c r="C316" s="522"/>
      <c r="D316" s="250" t="s">
        <v>191</v>
      </c>
      <c r="E316" s="285">
        <v>11</v>
      </c>
      <c r="F316" s="252"/>
      <c r="G316" s="40" t="s">
        <v>62</v>
      </c>
      <c r="H316" s="253">
        <f t="shared" si="393"/>
        <v>101</v>
      </c>
      <c r="I316" s="253">
        <f t="shared" si="394"/>
        <v>90</v>
      </c>
      <c r="J316" s="254">
        <f t="shared" si="395"/>
        <v>27506142.120000001</v>
      </c>
      <c r="K316" s="254">
        <f t="shared" si="396"/>
        <v>1</v>
      </c>
      <c r="L316" s="255">
        <f t="shared" si="397"/>
        <v>1.06</v>
      </c>
      <c r="M316" s="305">
        <f t="shared" si="429"/>
        <v>1.0249999999999999</v>
      </c>
      <c r="N316" s="257">
        <f t="shared" si="398"/>
        <v>24973602.22168738</v>
      </c>
      <c r="O316" s="257">
        <f t="shared" si="399"/>
        <v>28149239.89123952</v>
      </c>
      <c r="P316" s="257">
        <f t="shared" si="400"/>
        <v>29885423.413380001</v>
      </c>
      <c r="Q316" s="257">
        <f t="shared" si="401"/>
        <v>31728690.936161306</v>
      </c>
      <c r="R316" s="257">
        <f t="shared" si="419"/>
        <v>35642603.396696001</v>
      </c>
      <c r="S316" s="258">
        <f t="shared" si="402"/>
        <v>29885423.413380001</v>
      </c>
      <c r="T316" s="257">
        <f t="shared" si="402"/>
        <v>31728690.936161306</v>
      </c>
      <c r="U316" s="257">
        <f t="shared" si="403"/>
        <v>33685647.166428655</v>
      </c>
      <c r="V316" s="257">
        <f t="shared" si="420"/>
        <v>40046763.529910214</v>
      </c>
      <c r="W316" s="257"/>
      <c r="X316" s="257">
        <f t="shared" si="404"/>
        <v>2247624199.9518642</v>
      </c>
      <c r="Y316" s="257">
        <f t="shared" si="405"/>
        <v>2533431590.2115569</v>
      </c>
      <c r="Z316" s="257">
        <f t="shared" si="406"/>
        <v>2689688107.2042003</v>
      </c>
      <c r="AA316" s="258">
        <f t="shared" si="421"/>
        <v>2855582184.2545176</v>
      </c>
      <c r="AB316" s="258">
        <f t="shared" si="422"/>
        <v>3207834305.7026401</v>
      </c>
      <c r="AC316" s="258">
        <f t="shared" si="407"/>
        <v>2689688107.2042003</v>
      </c>
      <c r="AD316" s="257">
        <f t="shared" si="408"/>
        <v>2855582184.2545176</v>
      </c>
      <c r="AE316" s="257">
        <f t="shared" si="423"/>
        <v>3031708244.978579</v>
      </c>
      <c r="AF316" s="257">
        <f t="shared" si="424"/>
        <v>3604208717.6919193</v>
      </c>
      <c r="AG316" s="257"/>
      <c r="AH316" s="32" t="str">
        <f t="shared" si="409"/>
        <v>BERTAHAP</v>
      </c>
      <c r="AI316" s="259">
        <f t="shared" si="410"/>
        <v>0</v>
      </c>
      <c r="AJ316" s="260">
        <v>2</v>
      </c>
      <c r="AK316" s="261"/>
      <c r="AL316" s="257" t="e">
        <f>IF(AK316&gt;#REF!,"LB","KR")</f>
        <v>#REF!</v>
      </c>
      <c r="AM316" s="51">
        <f t="shared" si="411"/>
        <v>2472387000</v>
      </c>
      <c r="AN316" s="51">
        <f t="shared" si="411"/>
        <v>2786775000</v>
      </c>
      <c r="AO316" s="51">
        <f t="shared" si="411"/>
        <v>2958657000</v>
      </c>
      <c r="AP316" s="418">
        <f t="shared" si="392"/>
        <v>3141141000</v>
      </c>
      <c r="AQ316" s="418">
        <f t="shared" si="412"/>
        <v>2958657000</v>
      </c>
      <c r="AR316" s="51">
        <f t="shared" si="412"/>
        <v>3141141000</v>
      </c>
      <c r="AS316" s="51">
        <f t="shared" si="412"/>
        <v>3334880000</v>
      </c>
      <c r="AT316" s="42"/>
      <c r="AU316" s="42"/>
      <c r="AV316" s="297">
        <f t="shared" si="425"/>
        <v>-1127751.826919999</v>
      </c>
      <c r="AW316" s="297"/>
      <c r="AX316" s="297"/>
      <c r="AY316" s="297"/>
      <c r="AZ316" s="297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  <c r="BO316" s="42"/>
      <c r="BP316" s="42"/>
      <c r="BQ316" s="42"/>
      <c r="BR316" s="42"/>
      <c r="BS316" s="42"/>
      <c r="BT316" s="42"/>
      <c r="BU316" s="42"/>
      <c r="BV316" s="42"/>
      <c r="BW316" s="42"/>
      <c r="BX316" s="445"/>
      <c r="BY316" s="42"/>
      <c r="BZ316" s="42"/>
      <c r="CA316" s="297"/>
      <c r="CB316" s="42"/>
      <c r="CC316" s="42"/>
      <c r="CD316" s="42"/>
      <c r="CE316" s="42"/>
      <c r="CF316" s="42"/>
      <c r="CG316" s="42"/>
      <c r="CH316" s="42"/>
      <c r="CI316" s="42"/>
      <c r="CJ316" s="42"/>
      <c r="CK316" s="418">
        <f t="shared" si="426"/>
        <v>3334879411.8078356</v>
      </c>
      <c r="CL316" s="42">
        <f t="shared" si="427"/>
        <v>3136177000</v>
      </c>
      <c r="CM316" s="42">
        <f t="shared" si="427"/>
        <v>3329610000</v>
      </c>
      <c r="CN316" s="43">
        <f t="shared" si="413"/>
        <v>47042655</v>
      </c>
      <c r="CO316" s="43">
        <f t="shared" si="414"/>
        <v>33296100</v>
      </c>
      <c r="CP316" s="43">
        <f t="shared" si="415"/>
        <v>73966425</v>
      </c>
      <c r="CQ316" s="43">
        <f t="shared" si="416"/>
        <v>65440437.5</v>
      </c>
      <c r="CR316" s="420">
        <f t="shared" si="417"/>
        <v>3534973000</v>
      </c>
    </row>
    <row r="317" spans="1:96">
      <c r="A317" s="3">
        <f t="shared" si="418"/>
        <v>278</v>
      </c>
      <c r="B317" s="249">
        <v>5</v>
      </c>
      <c r="C317" s="522"/>
      <c r="D317" s="250" t="s">
        <v>191</v>
      </c>
      <c r="E317" s="285">
        <v>19</v>
      </c>
      <c r="F317" s="252"/>
      <c r="G317" s="40" t="s">
        <v>78</v>
      </c>
      <c r="H317" s="253">
        <f t="shared" si="393"/>
        <v>138</v>
      </c>
      <c r="I317" s="253">
        <f t="shared" si="394"/>
        <v>120</v>
      </c>
      <c r="J317" s="254">
        <f t="shared" si="395"/>
        <v>27506142.120000001</v>
      </c>
      <c r="K317" s="254">
        <f t="shared" si="396"/>
        <v>1</v>
      </c>
      <c r="L317" s="255">
        <f t="shared" si="397"/>
        <v>1.06</v>
      </c>
      <c r="M317" s="305">
        <f t="shared" si="429"/>
        <v>1.0249999999999999</v>
      </c>
      <c r="N317" s="257">
        <f t="shared" si="398"/>
        <v>24973602.22168738</v>
      </c>
      <c r="O317" s="257">
        <f t="shared" si="399"/>
        <v>28149239.89123952</v>
      </c>
      <c r="P317" s="257">
        <f t="shared" si="400"/>
        <v>29885423.413380001</v>
      </c>
      <c r="Q317" s="257">
        <f t="shared" si="401"/>
        <v>31728690.936161306</v>
      </c>
      <c r="R317" s="257">
        <f t="shared" si="419"/>
        <v>35642603.396696001</v>
      </c>
      <c r="S317" s="258">
        <f t="shared" si="402"/>
        <v>29885423.413380001</v>
      </c>
      <c r="T317" s="257">
        <f t="shared" si="402"/>
        <v>31728690.936161306</v>
      </c>
      <c r="U317" s="257">
        <f t="shared" si="403"/>
        <v>33685647.166428655</v>
      </c>
      <c r="V317" s="257">
        <f t="shared" si="420"/>
        <v>40046763.529910214</v>
      </c>
      <c r="W317" s="257"/>
      <c r="X317" s="257">
        <f t="shared" si="404"/>
        <v>2996832266.6024857</v>
      </c>
      <c r="Y317" s="257">
        <f t="shared" si="405"/>
        <v>3377908786.9487424</v>
      </c>
      <c r="Z317" s="257">
        <f t="shared" si="406"/>
        <v>3586250809.6055999</v>
      </c>
      <c r="AA317" s="258">
        <f t="shared" si="421"/>
        <v>3807442912.3393569</v>
      </c>
      <c r="AB317" s="258">
        <f t="shared" si="422"/>
        <v>4277112407.6035204</v>
      </c>
      <c r="AC317" s="258">
        <f t="shared" si="407"/>
        <v>3586250809.6055999</v>
      </c>
      <c r="AD317" s="257">
        <f t="shared" si="408"/>
        <v>3807442912.3393569</v>
      </c>
      <c r="AE317" s="257">
        <f t="shared" si="423"/>
        <v>4042277659.9714384</v>
      </c>
      <c r="AF317" s="257">
        <f t="shared" si="424"/>
        <v>4805611623.5892258</v>
      </c>
      <c r="AG317" s="257"/>
      <c r="AH317" s="32" t="str">
        <f t="shared" si="409"/>
        <v>BERTAHAP</v>
      </c>
      <c r="AI317" s="259">
        <f t="shared" si="410"/>
        <v>0</v>
      </c>
      <c r="AJ317" s="260">
        <v>2</v>
      </c>
      <c r="AK317" s="261"/>
      <c r="AL317" s="257" t="e">
        <f>IF(AK317&gt;#REF!,"LB","KR")</f>
        <v>#REF!</v>
      </c>
      <c r="AM317" s="51">
        <f t="shared" si="411"/>
        <v>3296516000</v>
      </c>
      <c r="AN317" s="51">
        <f t="shared" si="411"/>
        <v>3715700000</v>
      </c>
      <c r="AO317" s="51">
        <f t="shared" si="411"/>
        <v>3944876000</v>
      </c>
      <c r="AP317" s="418">
        <f t="shared" si="392"/>
        <v>4188188000</v>
      </c>
      <c r="AQ317" s="418">
        <f t="shared" si="412"/>
        <v>3944876000</v>
      </c>
      <c r="AR317" s="51">
        <f t="shared" si="412"/>
        <v>4188188000</v>
      </c>
      <c r="AS317" s="51">
        <f t="shared" si="412"/>
        <v>4446506000</v>
      </c>
      <c r="AT317" s="42"/>
      <c r="AU317" s="42"/>
      <c r="AV317" s="297">
        <f t="shared" si="425"/>
        <v>-1127751.826919999</v>
      </c>
      <c r="AW317" s="297"/>
      <c r="AX317" s="297"/>
      <c r="AY317" s="297"/>
      <c r="AZ317" s="297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  <c r="BO317" s="42"/>
      <c r="BP317" s="42"/>
      <c r="BQ317" s="42"/>
      <c r="BR317" s="42"/>
      <c r="BS317" s="42"/>
      <c r="BT317" s="42"/>
      <c r="BU317" s="42"/>
      <c r="BV317" s="42"/>
      <c r="BW317" s="42"/>
      <c r="BX317" s="445"/>
      <c r="BY317" s="42"/>
      <c r="BZ317" s="42"/>
      <c r="CA317" s="297"/>
      <c r="CB317" s="42"/>
      <c r="CC317" s="42"/>
      <c r="CD317" s="42"/>
      <c r="CE317" s="42"/>
      <c r="CF317" s="42"/>
      <c r="CG317" s="42"/>
      <c r="CH317" s="42"/>
      <c r="CI317" s="42"/>
      <c r="CJ317" s="42"/>
      <c r="CK317" s="418">
        <f t="shared" si="426"/>
        <v>4446505882.4104481</v>
      </c>
      <c r="CL317" s="42">
        <f t="shared" si="427"/>
        <v>4181569000</v>
      </c>
      <c r="CM317" s="42">
        <f t="shared" si="427"/>
        <v>4439480000</v>
      </c>
      <c r="CN317" s="43">
        <f t="shared" si="413"/>
        <v>62723535</v>
      </c>
      <c r="CO317" s="43">
        <f t="shared" si="414"/>
        <v>44394800</v>
      </c>
      <c r="CP317" s="43">
        <f t="shared" si="415"/>
        <v>98621900</v>
      </c>
      <c r="CQ317" s="43">
        <f t="shared" si="416"/>
        <v>87253916.666666672</v>
      </c>
      <c r="CR317" s="420">
        <f t="shared" si="417"/>
        <v>4713298000</v>
      </c>
    </row>
    <row r="318" spans="1:96">
      <c r="A318" s="3">
        <f t="shared" si="418"/>
        <v>279</v>
      </c>
      <c r="B318" s="249">
        <v>6</v>
      </c>
      <c r="C318" s="522"/>
      <c r="D318" s="250" t="s">
        <v>191</v>
      </c>
      <c r="E318" s="285">
        <v>21</v>
      </c>
      <c r="F318" s="252"/>
      <c r="G318" s="40" t="s">
        <v>84</v>
      </c>
      <c r="H318" s="253">
        <f t="shared" si="393"/>
        <v>132</v>
      </c>
      <c r="I318" s="253">
        <f t="shared" si="394"/>
        <v>112</v>
      </c>
      <c r="J318" s="254">
        <f t="shared" si="395"/>
        <v>27506142.120000001</v>
      </c>
      <c r="K318" s="254">
        <f t="shared" si="396"/>
        <v>3</v>
      </c>
      <c r="L318" s="255">
        <f t="shared" si="397"/>
        <v>1.1000000000000001</v>
      </c>
      <c r="M318" s="305">
        <f t="shared" si="429"/>
        <v>1.0249999999999999</v>
      </c>
      <c r="N318" s="257">
        <f t="shared" si="398"/>
        <v>25916002.30552464</v>
      </c>
      <c r="O318" s="257">
        <f t="shared" si="399"/>
        <v>29211475.358833462</v>
      </c>
      <c r="P318" s="257">
        <f t="shared" si="400"/>
        <v>31013175.2403</v>
      </c>
      <c r="Q318" s="257">
        <f t="shared" si="401"/>
        <v>32926000.028091919</v>
      </c>
      <c r="R318" s="257">
        <f t="shared" si="419"/>
        <v>36987607.298458114</v>
      </c>
      <c r="S318" s="258">
        <f t="shared" si="402"/>
        <v>31013175.2403</v>
      </c>
      <c r="T318" s="257">
        <f t="shared" si="402"/>
        <v>32926000.028091919</v>
      </c>
      <c r="U318" s="257">
        <f t="shared" si="403"/>
        <v>34956803.663275018</v>
      </c>
      <c r="V318" s="257">
        <f t="shared" si="420"/>
        <v>41557962.153680407</v>
      </c>
      <c r="W318" s="257"/>
      <c r="X318" s="257">
        <f t="shared" si="404"/>
        <v>2902592258.2187595</v>
      </c>
      <c r="Y318" s="257">
        <f t="shared" si="405"/>
        <v>3271685240.1893477</v>
      </c>
      <c r="Z318" s="257">
        <f t="shared" si="406"/>
        <v>3473475626.9136</v>
      </c>
      <c r="AA318" s="258">
        <f t="shared" si="421"/>
        <v>3687712003.1462951</v>
      </c>
      <c r="AB318" s="258">
        <f t="shared" si="422"/>
        <v>4142612017.427309</v>
      </c>
      <c r="AC318" s="258">
        <f t="shared" si="407"/>
        <v>3473475626.9136</v>
      </c>
      <c r="AD318" s="257">
        <f t="shared" si="408"/>
        <v>3687712003.1462951</v>
      </c>
      <c r="AE318" s="257">
        <f t="shared" si="423"/>
        <v>3915162010.2868023</v>
      </c>
      <c r="AF318" s="257">
        <f t="shared" si="424"/>
        <v>4654491761.2122059</v>
      </c>
      <c r="AG318" s="257"/>
      <c r="AH318" s="32" t="str">
        <f t="shared" si="409"/>
        <v>BERTAHAP</v>
      </c>
      <c r="AI318" s="259">
        <f t="shared" si="410"/>
        <v>0</v>
      </c>
      <c r="AJ318" s="260">
        <v>2</v>
      </c>
      <c r="AK318" s="261"/>
      <c r="AL318" s="257" t="e">
        <f>IF(AK318&gt;#REF!,"LB","KR")</f>
        <v>#REF!</v>
      </c>
      <c r="AM318" s="51">
        <f t="shared" si="411"/>
        <v>3192852000</v>
      </c>
      <c r="AN318" s="51">
        <f t="shared" si="411"/>
        <v>3598854000</v>
      </c>
      <c r="AO318" s="51">
        <f t="shared" si="411"/>
        <v>3820824000</v>
      </c>
      <c r="AP318" s="418">
        <f t="shared" si="392"/>
        <v>4056484000</v>
      </c>
      <c r="AQ318" s="418">
        <f t="shared" si="412"/>
        <v>3820824000</v>
      </c>
      <c r="AR318" s="51">
        <f t="shared" si="412"/>
        <v>4056484000</v>
      </c>
      <c r="AS318" s="51">
        <f t="shared" si="412"/>
        <v>4306679000</v>
      </c>
      <c r="AT318" s="42"/>
      <c r="AU318" s="42"/>
      <c r="AV318" s="297">
        <f t="shared" si="425"/>
        <v>0</v>
      </c>
      <c r="AW318" s="297"/>
      <c r="AX318" s="297"/>
      <c r="AY318" s="297"/>
      <c r="AZ318" s="297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  <c r="BO318" s="42"/>
      <c r="BP318" s="42"/>
      <c r="BQ318" s="42"/>
      <c r="BR318" s="42"/>
      <c r="BS318" s="42"/>
      <c r="BT318" s="42"/>
      <c r="BU318" s="42"/>
      <c r="BV318" s="42"/>
      <c r="BW318" s="42"/>
      <c r="BX318" s="445"/>
      <c r="BY318" s="42"/>
      <c r="BZ318" s="42"/>
      <c r="CA318" s="297"/>
      <c r="CB318" s="42"/>
      <c r="CC318" s="42"/>
      <c r="CD318" s="42"/>
      <c r="CE318" s="42"/>
      <c r="CF318" s="42"/>
      <c r="CG318" s="42"/>
      <c r="CH318" s="42"/>
      <c r="CI318" s="42"/>
      <c r="CJ318" s="42"/>
      <c r="CK318" s="418">
        <f t="shared" si="426"/>
        <v>4306678680.1127033</v>
      </c>
      <c r="CL318" s="42">
        <f t="shared" si="427"/>
        <v>4050074000</v>
      </c>
      <c r="CM318" s="42">
        <f t="shared" si="427"/>
        <v>4299874000</v>
      </c>
      <c r="CN318" s="43">
        <f t="shared" si="413"/>
        <v>60751110</v>
      </c>
      <c r="CO318" s="43">
        <f t="shared" si="414"/>
        <v>42998740</v>
      </c>
      <c r="CP318" s="43">
        <f t="shared" si="415"/>
        <v>95520600</v>
      </c>
      <c r="CQ318" s="43">
        <f t="shared" si="416"/>
        <v>84510083.333333328</v>
      </c>
      <c r="CR318" s="420">
        <f t="shared" si="417"/>
        <v>4565081000</v>
      </c>
    </row>
    <row r="319" spans="1:96" hidden="1">
      <c r="A319" s="134"/>
      <c r="B319" s="135"/>
      <c r="C319" s="318"/>
      <c r="D319" s="317"/>
      <c r="E319" s="318"/>
      <c r="F319" s="318"/>
      <c r="G319" s="319"/>
      <c r="H319" s="319"/>
      <c r="I319" s="320"/>
      <c r="J319" s="321"/>
      <c r="K319" s="321"/>
      <c r="L319" s="321"/>
      <c r="M319" s="322"/>
      <c r="N319" s="322"/>
      <c r="O319" s="322"/>
      <c r="P319" s="322"/>
      <c r="Q319" s="322"/>
      <c r="R319" s="322"/>
      <c r="S319" s="322"/>
      <c r="T319" s="322"/>
      <c r="U319" s="322"/>
      <c r="V319" s="322"/>
      <c r="W319" s="323"/>
      <c r="X319" s="324"/>
      <c r="Y319" s="324"/>
      <c r="Z319" s="324"/>
      <c r="AA319" s="325"/>
      <c r="AB319" s="325"/>
      <c r="AC319" s="325"/>
      <c r="AD319" s="325"/>
      <c r="AE319" s="326"/>
      <c r="AF319" s="326"/>
      <c r="AG319" s="323"/>
      <c r="AH319" s="319"/>
      <c r="AI319" s="327"/>
      <c r="AJ319" s="328"/>
      <c r="AK319" s="326"/>
      <c r="AL319" s="324"/>
      <c r="AM319" s="326"/>
      <c r="AN319" s="326"/>
      <c r="AO319" s="326"/>
      <c r="AP319" s="329"/>
      <c r="AQ319" s="329"/>
      <c r="AR319" s="329"/>
      <c r="AS319" s="319"/>
      <c r="AX319" s="5"/>
      <c r="AY319" s="5"/>
      <c r="BA319" s="2"/>
      <c r="BB319" s="2"/>
    </row>
    <row r="320" spans="1:96" hidden="1">
      <c r="A320" s="134"/>
      <c r="B320" s="135"/>
      <c r="C320" s="135"/>
      <c r="D320" s="147"/>
      <c r="E320" s="135"/>
      <c r="F320" s="135"/>
      <c r="G320" s="137"/>
      <c r="H320" s="137"/>
      <c r="I320" s="138"/>
      <c r="J320" s="82"/>
      <c r="K320" s="82"/>
      <c r="L320" s="82"/>
      <c r="M320" s="139"/>
      <c r="N320" s="139"/>
      <c r="O320" s="139"/>
      <c r="P320" s="139"/>
      <c r="Q320" s="139"/>
      <c r="R320" s="139"/>
      <c r="S320" s="139"/>
      <c r="T320" s="139"/>
      <c r="U320" s="139"/>
      <c r="V320" s="139"/>
      <c r="W320" s="140"/>
      <c r="X320" s="141"/>
      <c r="Y320" s="141"/>
      <c r="Z320" s="141"/>
      <c r="AA320" s="142"/>
      <c r="AB320" s="142"/>
      <c r="AC320" s="142"/>
      <c r="AD320" s="142"/>
      <c r="AE320" s="143"/>
      <c r="AF320" s="143"/>
      <c r="AG320" s="140"/>
      <c r="AH320" s="137"/>
      <c r="AI320" s="144"/>
      <c r="AJ320" s="145"/>
      <c r="AK320" s="143"/>
      <c r="AL320" s="141"/>
      <c r="AM320" s="143"/>
      <c r="AN320" s="143"/>
      <c r="AO320" s="143"/>
      <c r="AP320" s="146"/>
      <c r="AQ320" s="146"/>
      <c r="AR320" s="146"/>
      <c r="AS320" s="137"/>
      <c r="AX320" s="5"/>
      <c r="AY320" s="5"/>
      <c r="BA320" s="2"/>
      <c r="BB320" s="2"/>
    </row>
    <row r="321" spans="1:96" hidden="1">
      <c r="A321" s="148"/>
      <c r="B321" s="149"/>
      <c r="C321" s="149"/>
      <c r="D321" s="150"/>
      <c r="E321" s="150"/>
      <c r="F321" s="150"/>
      <c r="G321" s="150"/>
      <c r="H321" s="150"/>
      <c r="I321" s="151"/>
      <c r="J321" s="152"/>
      <c r="K321" s="152"/>
      <c r="L321" s="152"/>
      <c r="M321" s="153"/>
      <c r="N321" s="153"/>
      <c r="O321" s="153"/>
      <c r="P321" s="153"/>
      <c r="Q321" s="153"/>
      <c r="R321" s="153"/>
      <c r="S321" s="153"/>
      <c r="T321" s="153"/>
      <c r="U321" s="153"/>
      <c r="V321" s="153"/>
      <c r="W321" s="154"/>
      <c r="X321" s="155"/>
      <c r="Y321" s="155"/>
      <c r="Z321" s="155"/>
      <c r="AA321" s="155"/>
      <c r="AB321" s="155"/>
      <c r="AC321" s="155"/>
      <c r="AD321" s="155"/>
      <c r="AE321" s="151"/>
      <c r="AF321" s="151"/>
      <c r="AG321" s="154"/>
      <c r="AH321" s="150"/>
      <c r="AI321" s="156"/>
      <c r="AJ321" s="157"/>
      <c r="AK321" s="151"/>
      <c r="AL321" s="151"/>
      <c r="AM321" s="158"/>
      <c r="AN321" s="151"/>
      <c r="AO321" s="158"/>
      <c r="AP321" s="150"/>
      <c r="AQ321" s="150"/>
      <c r="AR321" s="150"/>
      <c r="AS321" s="150"/>
      <c r="AX321" s="5"/>
      <c r="AY321" s="5"/>
      <c r="BA321" s="2"/>
      <c r="BB321" s="2"/>
    </row>
    <row r="322" spans="1:96" hidden="1">
      <c r="A322" s="159">
        <f>COUNT(A40:A320)</f>
        <v>279</v>
      </c>
      <c r="B322" s="160"/>
      <c r="C322" s="161"/>
      <c r="D322" s="161"/>
      <c r="E322" s="162" t="s">
        <v>192</v>
      </c>
      <c r="F322" s="163"/>
      <c r="G322" s="163"/>
      <c r="H322" s="163"/>
      <c r="I322" s="164">
        <f>SUM(I40:I321)</f>
        <v>27054</v>
      </c>
      <c r="M322" s="165" t="s">
        <v>193</v>
      </c>
      <c r="N322" s="166">
        <f>Z322/I322</f>
        <v>29808529.847693622</v>
      </c>
      <c r="O322" s="167"/>
      <c r="P322" s="167"/>
      <c r="Q322" s="168"/>
      <c r="R322" s="168"/>
      <c r="S322" s="168"/>
      <c r="T322" s="168"/>
      <c r="U322" s="168"/>
      <c r="V322" s="168"/>
      <c r="W322" s="168"/>
      <c r="X322" s="169">
        <f t="shared" ref="X322:AE322" si="430">SUM(X40:X320)</f>
        <v>673897460325.51733</v>
      </c>
      <c r="Y322" s="169">
        <f t="shared" si="430"/>
        <v>759590110565.88757</v>
      </c>
      <c r="Z322" s="170">
        <f t="shared" si="430"/>
        <v>806439966499.5033</v>
      </c>
      <c r="AA322" s="169">
        <f t="shared" si="430"/>
        <v>856179419033.27148</v>
      </c>
      <c r="AB322" s="169"/>
      <c r="AC322" s="169">
        <f t="shared" si="430"/>
        <v>806439966499.5033</v>
      </c>
      <c r="AD322" s="169">
        <f t="shared" si="430"/>
        <v>856179419033.27148</v>
      </c>
      <c r="AE322" s="169">
        <f t="shared" si="430"/>
        <v>908986692162.66223</v>
      </c>
      <c r="AF322" s="447"/>
      <c r="AG322" s="171"/>
      <c r="AH322" s="172" t="e">
        <f>#REF!/I322</f>
        <v>#REF!</v>
      </c>
      <c r="AI322" s="173"/>
      <c r="AJ322" s="173"/>
      <c r="AK322" s="173"/>
      <c r="AL322" s="174"/>
      <c r="AM322" s="175">
        <f t="shared" ref="AM322:AS322" si="431">SUM(AM40:AM320)</f>
        <v>741287347000</v>
      </c>
      <c r="AN322" s="175">
        <f t="shared" si="431"/>
        <v>835549233000</v>
      </c>
      <c r="AO322" s="175">
        <f t="shared" si="431"/>
        <v>887084100000</v>
      </c>
      <c r="AP322" s="175">
        <f t="shared" si="431"/>
        <v>941797508000</v>
      </c>
      <c r="AQ322" s="175">
        <f t="shared" si="431"/>
        <v>888068577000</v>
      </c>
      <c r="AR322" s="175">
        <f t="shared" si="431"/>
        <v>941482310000</v>
      </c>
      <c r="AS322" s="175">
        <f t="shared" si="431"/>
        <v>999550864000</v>
      </c>
      <c r="AT322" s="137"/>
      <c r="AU322" s="137"/>
      <c r="CN322" s="58">
        <f>MIN(CN40:CN318)</f>
        <v>37736115</v>
      </c>
      <c r="CO322" s="58">
        <f>MIN(CO40:CO318)</f>
        <v>26709070</v>
      </c>
      <c r="CP322" s="58">
        <f>MIN(CP40:CP318)</f>
        <v>59333500</v>
      </c>
      <c r="CQ322" s="58">
        <f>MIN(CQ40:CQ318)</f>
        <v>52494229.166666664</v>
      </c>
    </row>
    <row r="323" spans="1:96" s="3" customFormat="1" hidden="1">
      <c r="B323" s="176"/>
      <c r="C323" s="176"/>
      <c r="D323" s="176"/>
      <c r="E323" s="177"/>
      <c r="F323" s="177"/>
      <c r="G323" s="177"/>
      <c r="H323" s="177"/>
      <c r="I323" s="178"/>
      <c r="M323" s="179"/>
      <c r="N323" s="180">
        <v>24461000</v>
      </c>
      <c r="O323" s="179">
        <f>N323/N322</f>
        <v>0.8206040393465639</v>
      </c>
      <c r="P323" s="179"/>
      <c r="Q323" s="179"/>
      <c r="R323" s="179"/>
      <c r="S323" s="179"/>
      <c r="T323" s="179"/>
      <c r="U323" s="179"/>
      <c r="V323" s="179"/>
      <c r="W323" s="179"/>
      <c r="X323" s="181"/>
      <c r="Y323" s="181"/>
      <c r="Z323" s="181"/>
      <c r="AA323" s="181"/>
      <c r="AB323" s="181"/>
      <c r="AC323" s="181"/>
      <c r="AD323" s="181"/>
      <c r="AE323" s="181"/>
      <c r="AF323" s="181"/>
      <c r="AG323" s="177"/>
      <c r="AH323" s="182"/>
      <c r="AI323" s="176"/>
      <c r="AJ323" s="176"/>
      <c r="AK323" s="176"/>
      <c r="AL323" s="176"/>
      <c r="AM323" s="178"/>
      <c r="AN323" s="178"/>
      <c r="AO323" s="178"/>
      <c r="AP323" s="178"/>
      <c r="AQ323" s="178"/>
      <c r="AR323" s="178"/>
      <c r="AS323" s="178"/>
      <c r="AT323" s="107"/>
      <c r="AU323" s="107"/>
      <c r="AV323" s="84"/>
      <c r="AW323" s="84"/>
      <c r="AX323" s="84"/>
      <c r="AY323" s="84"/>
      <c r="AZ323" s="183"/>
      <c r="BA323" s="184"/>
      <c r="BB323" s="184"/>
      <c r="BX323" s="84"/>
      <c r="CA323" s="84"/>
    </row>
    <row r="324" spans="1:96" s="3" customFormat="1" hidden="1">
      <c r="B324" s="176"/>
      <c r="C324" s="176"/>
      <c r="D324" s="176"/>
      <c r="E324" s="177"/>
      <c r="F324" s="177"/>
      <c r="G324" s="177"/>
      <c r="H324" s="177"/>
      <c r="I324" s="178"/>
      <c r="M324" s="179"/>
      <c r="N324" s="180"/>
      <c r="O324" s="180"/>
      <c r="P324" s="180"/>
      <c r="Q324" s="180"/>
      <c r="R324" s="180"/>
      <c r="S324" s="180"/>
      <c r="T324" s="180"/>
      <c r="U324" s="180"/>
      <c r="V324" s="180"/>
      <c r="W324" s="179"/>
      <c r="X324" s="180">
        <f t="shared" ref="X324:AE324" si="432">SUM(X40:X318)</f>
        <v>673897460325.51733</v>
      </c>
      <c r="Y324" s="180">
        <f t="shared" si="432"/>
        <v>759590110565.88757</v>
      </c>
      <c r="Z324" s="180">
        <f t="shared" si="432"/>
        <v>806439966499.5033</v>
      </c>
      <c r="AA324" s="180">
        <f t="shared" si="432"/>
        <v>856179419033.27148</v>
      </c>
      <c r="AB324" s="180"/>
      <c r="AC324" s="180">
        <f t="shared" si="432"/>
        <v>806439966499.5033</v>
      </c>
      <c r="AD324" s="180">
        <f t="shared" si="432"/>
        <v>856179419033.27148</v>
      </c>
      <c r="AE324" s="180">
        <f t="shared" si="432"/>
        <v>908986692162.66223</v>
      </c>
      <c r="AF324" s="180"/>
      <c r="AG324" s="177"/>
      <c r="AH324" s="182"/>
      <c r="AI324" s="176"/>
      <c r="AJ324" s="176"/>
      <c r="AK324" s="176"/>
      <c r="AL324" s="176"/>
      <c r="AM324" s="178"/>
      <c r="AN324" s="178"/>
      <c r="AO324" s="178"/>
      <c r="AP324" s="178"/>
      <c r="AQ324" s="178"/>
      <c r="AR324" s="178"/>
      <c r="AS324" s="178"/>
      <c r="AT324" s="107"/>
      <c r="AU324" s="107"/>
      <c r="AV324" s="84"/>
      <c r="AW324" s="84"/>
      <c r="AX324" s="84"/>
      <c r="AY324" s="84"/>
      <c r="AZ324" s="183"/>
      <c r="BA324" s="184"/>
      <c r="BB324" s="184"/>
      <c r="BX324" s="84"/>
      <c r="CA324" s="84"/>
    </row>
    <row r="325" spans="1:96" s="3" customFormat="1" hidden="1">
      <c r="B325" s="176"/>
      <c r="C325" s="176"/>
      <c r="D325" s="176"/>
      <c r="E325" s="177"/>
      <c r="F325" s="177"/>
      <c r="G325" s="177"/>
      <c r="H325" s="177"/>
      <c r="I325" s="178"/>
      <c r="M325" s="185"/>
      <c r="N325" s="180"/>
      <c r="O325" s="180"/>
      <c r="P325" s="180"/>
      <c r="Q325" s="180"/>
      <c r="R325" s="180"/>
      <c r="S325" s="180"/>
      <c r="T325" s="180"/>
      <c r="U325" s="180"/>
      <c r="V325" s="180"/>
      <c r="W325" s="179"/>
      <c r="X325" s="186">
        <f t="shared" ref="X325:AE325" si="433">X324/$I$322</f>
        <v>24909346.504232917</v>
      </c>
      <c r="Y325" s="186">
        <f t="shared" si="433"/>
        <v>28076813.431133568</v>
      </c>
      <c r="Z325" s="186">
        <f t="shared" si="433"/>
        <v>29808529.847693622</v>
      </c>
      <c r="AA325" s="186">
        <f t="shared" si="433"/>
        <v>31647054.743596934</v>
      </c>
      <c r="AB325" s="186"/>
      <c r="AC325" s="186">
        <f t="shared" si="433"/>
        <v>29808529.847693622</v>
      </c>
      <c r="AD325" s="186">
        <f t="shared" si="433"/>
        <v>31647054.743596934</v>
      </c>
      <c r="AE325" s="186">
        <f t="shared" si="433"/>
        <v>33598975.832138032</v>
      </c>
      <c r="AF325" s="186"/>
      <c r="AG325" s="177"/>
      <c r="AH325" s="182"/>
      <c r="AI325" s="176"/>
      <c r="AJ325" s="176"/>
      <c r="AK325" s="176"/>
      <c r="AL325" s="176"/>
      <c r="AM325" s="178"/>
      <c r="AN325" s="178"/>
      <c r="AO325" s="178"/>
      <c r="AP325" s="178"/>
      <c r="AQ325" s="178"/>
      <c r="AR325" s="178"/>
      <c r="AS325" s="178"/>
      <c r="AT325" s="107"/>
      <c r="AU325" s="107"/>
      <c r="AV325" s="84"/>
      <c r="AW325" s="84"/>
      <c r="AX325" s="84"/>
      <c r="AY325" s="84"/>
      <c r="AZ325" s="183"/>
      <c r="BA325" s="184"/>
      <c r="BB325" s="184"/>
      <c r="BX325" s="84"/>
      <c r="CA325" s="84"/>
    </row>
    <row r="326" spans="1:96" s="3" customFormat="1" hidden="1">
      <c r="B326" s="176"/>
      <c r="C326" s="176"/>
      <c r="D326" s="176"/>
      <c r="E326" s="177"/>
      <c r="F326" s="177"/>
      <c r="G326" s="177"/>
      <c r="H326" s="177"/>
      <c r="I326" s="178"/>
      <c r="M326" s="179"/>
      <c r="N326" s="87" t="s">
        <v>116</v>
      </c>
      <c r="O326" s="87" t="s">
        <v>117</v>
      </c>
      <c r="P326" s="87" t="s">
        <v>118</v>
      </c>
      <c r="Q326" s="87" t="s">
        <v>119</v>
      </c>
      <c r="R326" s="87"/>
      <c r="S326" s="87" t="s">
        <v>120</v>
      </c>
      <c r="T326" s="87" t="s">
        <v>121</v>
      </c>
      <c r="U326" s="87" t="s">
        <v>122</v>
      </c>
      <c r="V326" s="448"/>
      <c r="W326" s="179"/>
      <c r="X326" s="181"/>
      <c r="Y326" s="181"/>
      <c r="Z326" s="181"/>
      <c r="AA326" s="181"/>
      <c r="AB326" s="181"/>
      <c r="AC326" s="181"/>
      <c r="AD326" s="181"/>
      <c r="AE326" s="181"/>
      <c r="AF326" s="181"/>
      <c r="AG326" s="177"/>
      <c r="AH326" s="182"/>
      <c r="AI326" s="176"/>
      <c r="AJ326" s="176"/>
      <c r="AK326" s="176"/>
      <c r="AL326" s="176"/>
      <c r="AM326" s="87" t="s">
        <v>116</v>
      </c>
      <c r="AN326" s="87" t="s">
        <v>117</v>
      </c>
      <c r="AO326" s="87" t="s">
        <v>118</v>
      </c>
      <c r="AP326" s="87" t="s">
        <v>119</v>
      </c>
      <c r="AQ326" s="87" t="s">
        <v>120</v>
      </c>
      <c r="AR326" s="87" t="s">
        <v>121</v>
      </c>
      <c r="AS326" s="87" t="s">
        <v>122</v>
      </c>
      <c r="AT326" s="107"/>
      <c r="AU326" s="107"/>
      <c r="AV326" s="84"/>
      <c r="AW326" s="84"/>
      <c r="AX326" s="84"/>
      <c r="AY326" s="84"/>
      <c r="AZ326" s="183"/>
      <c r="BA326" s="184"/>
      <c r="BB326" s="184"/>
      <c r="BX326" s="84"/>
      <c r="CA326" s="84"/>
    </row>
    <row r="327" spans="1:96" hidden="1">
      <c r="M327" s="15" t="s">
        <v>194</v>
      </c>
      <c r="N327" s="187">
        <f t="shared" ref="N327:U327" si="434">MIN(N40:N318)</f>
        <v>24364489.972377934</v>
      </c>
      <c r="O327" s="187">
        <f t="shared" si="434"/>
        <v>27462673.064623922</v>
      </c>
      <c r="P327" s="187">
        <f t="shared" si="434"/>
        <v>29156510.647200003</v>
      </c>
      <c r="Q327" s="187">
        <f t="shared" si="434"/>
        <v>30954820.425523225</v>
      </c>
      <c r="R327" s="187"/>
      <c r="S327" s="187">
        <f t="shared" si="434"/>
        <v>29156510.647200003</v>
      </c>
      <c r="T327" s="187">
        <f t="shared" si="434"/>
        <v>30954820.425523225</v>
      </c>
      <c r="U327" s="187">
        <f t="shared" si="434"/>
        <v>32864046.016027961</v>
      </c>
      <c r="V327" s="188"/>
      <c r="X327" s="187">
        <f t="shared" ref="X327:AE327" si="435">MIN(X40:X318)</f>
        <v>1802972257.9559672</v>
      </c>
      <c r="Y327" s="187">
        <f t="shared" si="435"/>
        <v>2032237806.7821703</v>
      </c>
      <c r="Z327" s="187">
        <f t="shared" si="435"/>
        <v>2157581787.8928003</v>
      </c>
      <c r="AA327" s="187">
        <f t="shared" si="435"/>
        <v>2290656711.4887185</v>
      </c>
      <c r="AB327" s="187"/>
      <c r="AC327" s="187">
        <f t="shared" si="435"/>
        <v>2157581787.8928003</v>
      </c>
      <c r="AD327" s="187">
        <f t="shared" si="435"/>
        <v>2290656711.4887185</v>
      </c>
      <c r="AE327" s="187">
        <f t="shared" si="435"/>
        <v>2431939405.186069</v>
      </c>
      <c r="AF327" s="188"/>
      <c r="AM327" s="187">
        <f t="shared" ref="AM327:CR327" si="436">MIN(AM40:AM318)</f>
        <v>1983270000</v>
      </c>
      <c r="AN327" s="187">
        <f t="shared" si="436"/>
        <v>2235462000</v>
      </c>
      <c r="AO327" s="187">
        <f t="shared" si="436"/>
        <v>2373340000</v>
      </c>
      <c r="AP327" s="187">
        <f t="shared" si="436"/>
        <v>2519723000</v>
      </c>
      <c r="AQ327" s="187">
        <f t="shared" si="436"/>
        <v>2373340000</v>
      </c>
      <c r="AR327" s="187">
        <f t="shared" si="436"/>
        <v>2519723000</v>
      </c>
      <c r="AS327" s="187">
        <f t="shared" si="436"/>
        <v>2675134000</v>
      </c>
      <c r="AT327" s="187">
        <f t="shared" si="436"/>
        <v>5760241000</v>
      </c>
      <c r="AU327" s="187">
        <f t="shared" si="436"/>
        <v>2</v>
      </c>
      <c r="AV327" s="187">
        <f t="shared" si="436"/>
        <v>-1856664.5930999964</v>
      </c>
      <c r="AW327" s="187" t="e">
        <f t="shared" si="436"/>
        <v>#VALUE!</v>
      </c>
      <c r="AX327" s="187">
        <f t="shared" si="436"/>
        <v>0</v>
      </c>
      <c r="AY327" s="187">
        <f t="shared" si="436"/>
        <v>1000</v>
      </c>
      <c r="AZ327" s="187">
        <f t="shared" si="436"/>
        <v>0</v>
      </c>
      <c r="BA327" s="187" t="e">
        <f t="shared" si="436"/>
        <v>#REF!</v>
      </c>
      <c r="BB327" s="187">
        <f t="shared" si="436"/>
        <v>4697531000</v>
      </c>
      <c r="BC327" s="187">
        <f t="shared" si="436"/>
        <v>5294868000</v>
      </c>
      <c r="BD327" s="187">
        <f t="shared" si="436"/>
        <v>5621444000</v>
      </c>
      <c r="BE327" s="187">
        <f t="shared" si="436"/>
        <v>5968162000</v>
      </c>
      <c r="BF327" s="187">
        <f t="shared" si="436"/>
        <v>6704368000</v>
      </c>
      <c r="BG327" s="187">
        <f t="shared" si="436"/>
        <v>5621444000</v>
      </c>
      <c r="BH327" s="187">
        <f t="shared" si="436"/>
        <v>5968162000</v>
      </c>
      <c r="BI327" s="187">
        <f t="shared" si="436"/>
        <v>6336266000</v>
      </c>
      <c r="BJ327" s="187">
        <f t="shared" si="436"/>
        <v>7532789000</v>
      </c>
      <c r="BK327" s="187">
        <f t="shared" si="436"/>
        <v>0</v>
      </c>
      <c r="BL327" s="187" t="e">
        <f t="shared" si="436"/>
        <v>#VALUE!</v>
      </c>
      <c r="BM327" s="187">
        <f t="shared" si="436"/>
        <v>0</v>
      </c>
      <c r="BN327" s="187">
        <f t="shared" si="436"/>
        <v>2000</v>
      </c>
      <c r="BO327" s="187">
        <f t="shared" si="436"/>
        <v>0</v>
      </c>
      <c r="BP327" s="187" t="e">
        <f t="shared" si="436"/>
        <v>#REF!</v>
      </c>
      <c r="BQ327" s="187">
        <f t="shared" si="436"/>
        <v>5167285000</v>
      </c>
      <c r="BR327" s="187">
        <f t="shared" si="436"/>
        <v>5824355000</v>
      </c>
      <c r="BS327" s="187">
        <f t="shared" si="436"/>
        <v>6183589000</v>
      </c>
      <c r="BT327" s="187">
        <f t="shared" si="436"/>
        <v>6564979000</v>
      </c>
      <c r="BU327" s="187">
        <f t="shared" si="436"/>
        <v>7374805000</v>
      </c>
      <c r="BV327" s="187">
        <f t="shared" si="436"/>
        <v>29156510.647200003</v>
      </c>
      <c r="BW327" s="187">
        <f t="shared" si="436"/>
        <v>6564979000</v>
      </c>
      <c r="BX327" s="187">
        <f t="shared" si="436"/>
        <v>2</v>
      </c>
      <c r="BY327" s="187">
        <f t="shared" si="436"/>
        <v>8286068000</v>
      </c>
      <c r="BZ327" s="187">
        <f t="shared" si="436"/>
        <v>0</v>
      </c>
      <c r="CA327" s="187" t="e">
        <f t="shared" si="436"/>
        <v>#VALUE!</v>
      </c>
      <c r="CB327" s="187">
        <f t="shared" si="436"/>
        <v>0</v>
      </c>
      <c r="CC327" s="187">
        <f t="shared" si="436"/>
        <v>74</v>
      </c>
      <c r="CD327" s="187">
        <f t="shared" si="436"/>
        <v>0</v>
      </c>
      <c r="CE327" s="187" t="e">
        <f t="shared" si="436"/>
        <v>#REF!</v>
      </c>
      <c r="CF327" s="187">
        <f t="shared" si="436"/>
        <v>2235462000</v>
      </c>
      <c r="CG327" s="187">
        <f t="shared" si="436"/>
        <v>2373340000</v>
      </c>
      <c r="CH327" s="187">
        <f t="shared" si="436"/>
        <v>2519723000</v>
      </c>
      <c r="CI327" s="187">
        <f t="shared" si="436"/>
        <v>2675134000</v>
      </c>
      <c r="CJ327" s="187">
        <f t="shared" si="436"/>
        <v>1</v>
      </c>
      <c r="CK327" s="187">
        <f t="shared" si="436"/>
        <v>2675133767.0479217</v>
      </c>
      <c r="CL327" s="187">
        <f t="shared" si="436"/>
        <v>2515741000</v>
      </c>
      <c r="CM327" s="187">
        <f t="shared" si="436"/>
        <v>2670907000</v>
      </c>
      <c r="CN327" s="187">
        <f t="shared" si="436"/>
        <v>37736115</v>
      </c>
      <c r="CO327" s="187">
        <f t="shared" si="436"/>
        <v>26709070</v>
      </c>
      <c r="CP327" s="187">
        <f t="shared" si="436"/>
        <v>59333500</v>
      </c>
      <c r="CQ327" s="187">
        <f t="shared" si="436"/>
        <v>52494229.166666664</v>
      </c>
      <c r="CR327" s="187">
        <f t="shared" si="436"/>
        <v>2835643000</v>
      </c>
    </row>
    <row r="328" spans="1:96" hidden="1">
      <c r="I328" s="53"/>
      <c r="M328" s="15" t="s">
        <v>195</v>
      </c>
      <c r="N328" s="187">
        <f t="shared" ref="N328:U328" si="437">MAX(N40:N318)</f>
        <v>26042421.828966226</v>
      </c>
      <c r="O328" s="187">
        <f t="shared" si="437"/>
        <v>29353970.360583872</v>
      </c>
      <c r="P328" s="187">
        <f t="shared" si="437"/>
        <v>31164459.021960001</v>
      </c>
      <c r="Q328" s="187">
        <f t="shared" si="437"/>
        <v>33086614.662375297</v>
      </c>
      <c r="R328" s="187"/>
      <c r="S328" s="187">
        <f t="shared" si="437"/>
        <v>31164459.021960001</v>
      </c>
      <c r="T328" s="187">
        <f t="shared" si="437"/>
        <v>33086614.662375297</v>
      </c>
      <c r="U328" s="187">
        <f t="shared" si="437"/>
        <v>35127324.656754412</v>
      </c>
      <c r="V328" s="188"/>
      <c r="X328" s="187">
        <f t="shared" ref="X328:AE328" si="438">MAX(X40:X318)</f>
        <v>3988752027.0402093</v>
      </c>
      <c r="Y328" s="187">
        <f t="shared" si="438"/>
        <v>4495960842.1374283</v>
      </c>
      <c r="Z328" s="187">
        <f t="shared" si="438"/>
        <v>4773261869.1089287</v>
      </c>
      <c r="AA328" s="187">
        <f t="shared" si="438"/>
        <v>5067666216.6518097</v>
      </c>
      <c r="AB328" s="187"/>
      <c r="AC328" s="187">
        <f t="shared" si="438"/>
        <v>4773261869.1089287</v>
      </c>
      <c r="AD328" s="187">
        <f t="shared" si="438"/>
        <v>5067666216.6518097</v>
      </c>
      <c r="AE328" s="187">
        <f t="shared" si="438"/>
        <v>5380228780.1545305</v>
      </c>
      <c r="AF328" s="188"/>
      <c r="AM328" s="187">
        <f t="shared" ref="AM328:CR328" si="439">MAX(AM40:AM318)</f>
        <v>4387628000</v>
      </c>
      <c r="AN328" s="187">
        <f t="shared" si="439"/>
        <v>4945557000</v>
      </c>
      <c r="AO328" s="187">
        <f t="shared" si="439"/>
        <v>5250589000</v>
      </c>
      <c r="AP328" s="187">
        <f t="shared" si="439"/>
        <v>5574433000</v>
      </c>
      <c r="AQ328" s="187">
        <f t="shared" si="439"/>
        <v>6094880000</v>
      </c>
      <c r="AR328" s="187">
        <f t="shared" si="439"/>
        <v>5574433000</v>
      </c>
      <c r="AS328" s="187">
        <f t="shared" si="439"/>
        <v>5918252000</v>
      </c>
      <c r="AT328" s="187">
        <f t="shared" si="439"/>
        <v>5760241000</v>
      </c>
      <c r="AU328" s="187">
        <f t="shared" si="439"/>
        <v>6847990000</v>
      </c>
      <c r="AV328" s="187">
        <f t="shared" si="439"/>
        <v>151283.78166000172</v>
      </c>
      <c r="AW328" s="187" t="e">
        <f t="shared" si="439"/>
        <v>#VALUE!</v>
      </c>
      <c r="AX328" s="187">
        <f t="shared" si="439"/>
        <v>0</v>
      </c>
      <c r="AY328" s="187">
        <f t="shared" si="439"/>
        <v>1000</v>
      </c>
      <c r="AZ328" s="187">
        <f t="shared" si="439"/>
        <v>0</v>
      </c>
      <c r="BA328" s="187" t="e">
        <f t="shared" si="439"/>
        <v>#REF!</v>
      </c>
      <c r="BB328" s="187">
        <f t="shared" si="439"/>
        <v>4697531000</v>
      </c>
      <c r="BC328" s="187">
        <f t="shared" si="439"/>
        <v>5294868000</v>
      </c>
      <c r="BD328" s="187">
        <f t="shared" si="439"/>
        <v>5621444000</v>
      </c>
      <c r="BE328" s="187">
        <f t="shared" si="439"/>
        <v>5968162000</v>
      </c>
      <c r="BF328" s="187">
        <f t="shared" si="439"/>
        <v>6704368000</v>
      </c>
      <c r="BG328" s="187">
        <f t="shared" si="439"/>
        <v>5621444000</v>
      </c>
      <c r="BH328" s="187">
        <f t="shared" si="439"/>
        <v>5968162000</v>
      </c>
      <c r="BI328" s="187">
        <f t="shared" si="439"/>
        <v>6336266000</v>
      </c>
      <c r="BJ328" s="187">
        <f t="shared" si="439"/>
        <v>7532789000</v>
      </c>
      <c r="BK328" s="187">
        <f t="shared" si="439"/>
        <v>0</v>
      </c>
      <c r="BL328" s="187" t="e">
        <f t="shared" si="439"/>
        <v>#VALUE!</v>
      </c>
      <c r="BM328" s="187">
        <f t="shared" si="439"/>
        <v>0</v>
      </c>
      <c r="BN328" s="187">
        <f t="shared" si="439"/>
        <v>2000</v>
      </c>
      <c r="BO328" s="187">
        <f t="shared" si="439"/>
        <v>0</v>
      </c>
      <c r="BP328" s="187" t="e">
        <f t="shared" si="439"/>
        <v>#REF!</v>
      </c>
      <c r="BQ328" s="187">
        <f t="shared" si="439"/>
        <v>5167285000</v>
      </c>
      <c r="BR328" s="187">
        <f t="shared" si="439"/>
        <v>5824355000</v>
      </c>
      <c r="BS328" s="187">
        <f t="shared" si="439"/>
        <v>6183589000</v>
      </c>
      <c r="BT328" s="187">
        <f t="shared" si="439"/>
        <v>6564979000</v>
      </c>
      <c r="BU328" s="187">
        <f t="shared" si="439"/>
        <v>7374805000</v>
      </c>
      <c r="BV328" s="187">
        <f t="shared" si="439"/>
        <v>6183589000</v>
      </c>
      <c r="BW328" s="187">
        <f t="shared" si="439"/>
        <v>6564979000</v>
      </c>
      <c r="BX328" s="187">
        <f t="shared" si="439"/>
        <v>6969893000</v>
      </c>
      <c r="BY328" s="187">
        <f t="shared" si="439"/>
        <v>8286068000</v>
      </c>
      <c r="BZ328" s="187">
        <f t="shared" si="439"/>
        <v>0</v>
      </c>
      <c r="CA328" s="187" t="e">
        <f t="shared" si="439"/>
        <v>#VALUE!</v>
      </c>
      <c r="CB328" s="187">
        <f t="shared" si="439"/>
        <v>175</v>
      </c>
      <c r="CC328" s="187">
        <f t="shared" si="439"/>
        <v>3000</v>
      </c>
      <c r="CD328" s="187">
        <f t="shared" si="439"/>
        <v>31164459.021960001</v>
      </c>
      <c r="CE328" s="187" t="e">
        <f t="shared" si="439"/>
        <v>#REF!</v>
      </c>
      <c r="CF328" s="187">
        <f t="shared" si="439"/>
        <v>5684014000</v>
      </c>
      <c r="CG328" s="187">
        <f t="shared" si="439"/>
        <v>6406791000</v>
      </c>
      <c r="CH328" s="187">
        <f t="shared" si="439"/>
        <v>6801948000</v>
      </c>
      <c r="CI328" s="187">
        <f t="shared" si="439"/>
        <v>7221477000</v>
      </c>
      <c r="CJ328" s="187">
        <f t="shared" si="439"/>
        <v>8112286277</v>
      </c>
      <c r="CK328" s="187">
        <f t="shared" si="439"/>
        <v>5918251311.9284325</v>
      </c>
      <c r="CL328" s="187">
        <f t="shared" si="439"/>
        <v>5565625000</v>
      </c>
      <c r="CM328" s="187">
        <f t="shared" si="439"/>
        <v>5908899000</v>
      </c>
      <c r="CN328" s="187">
        <f t="shared" si="439"/>
        <v>83484375</v>
      </c>
      <c r="CO328" s="187">
        <f t="shared" si="439"/>
        <v>59088990</v>
      </c>
      <c r="CP328" s="187">
        <f t="shared" si="439"/>
        <v>131264725</v>
      </c>
      <c r="CQ328" s="187">
        <f t="shared" si="439"/>
        <v>116134020.83333333</v>
      </c>
      <c r="CR328" s="187">
        <f t="shared" si="439"/>
        <v>6273347000</v>
      </c>
    </row>
    <row r="329" spans="1:96" hidden="1">
      <c r="I329" s="53"/>
      <c r="M329" s="15" t="s">
        <v>196</v>
      </c>
      <c r="N329" s="187">
        <f>N330</f>
        <v>24909346.504232917</v>
      </c>
      <c r="O329" s="187">
        <f>N331</f>
        <v>28076813.431133568</v>
      </c>
      <c r="P329" s="187">
        <f>N332</f>
        <v>29808529.847693622</v>
      </c>
      <c r="Q329" s="187">
        <f>N333</f>
        <v>31647054.743596934</v>
      </c>
      <c r="R329" s="187"/>
      <c r="S329" s="187">
        <f>N334</f>
        <v>29808529.847693622</v>
      </c>
      <c r="T329" s="187">
        <f>N335</f>
        <v>31647054.743596934</v>
      </c>
      <c r="U329" s="187">
        <f>N336</f>
        <v>33598975.832138032</v>
      </c>
      <c r="V329" s="188"/>
      <c r="X329" s="188"/>
      <c r="Y329" s="57"/>
      <c r="Z329" s="57"/>
      <c r="AA329" s="57"/>
      <c r="AB329" s="57"/>
      <c r="AC329" s="57"/>
      <c r="AD329" s="57"/>
      <c r="AE329" s="57"/>
      <c r="AF329" s="57"/>
      <c r="AT329" s="137"/>
      <c r="AU329" s="137"/>
      <c r="AZ329" s="4"/>
      <c r="BA329" s="2"/>
      <c r="BB329" s="2"/>
    </row>
    <row r="330" spans="1:96" hidden="1">
      <c r="J330" s="53"/>
      <c r="M330" s="2" t="s">
        <v>197</v>
      </c>
      <c r="N330" s="189">
        <f>X322/I322</f>
        <v>24909346.504232917</v>
      </c>
      <c r="O330" s="17" t="s">
        <v>198</v>
      </c>
      <c r="AH330" s="6" t="e">
        <f>#REF!/J330</f>
        <v>#REF!</v>
      </c>
      <c r="AT330" s="137"/>
      <c r="AU330" s="137"/>
      <c r="AZ330" s="4"/>
      <c r="BA330" s="2"/>
      <c r="BB330" s="2"/>
    </row>
    <row r="331" spans="1:96" hidden="1">
      <c r="J331" s="46"/>
      <c r="N331" s="189">
        <f>Y322/I322</f>
        <v>28076813.431133568</v>
      </c>
      <c r="O331" s="17" t="s">
        <v>199</v>
      </c>
      <c r="X331" s="190"/>
      <c r="Y331" s="190"/>
      <c r="Z331" s="190"/>
      <c r="AA331" s="190"/>
      <c r="AB331" s="190"/>
      <c r="AC331" s="190"/>
      <c r="AD331" s="190"/>
      <c r="AE331" s="190"/>
      <c r="AF331" s="190"/>
      <c r="AH331" s="6"/>
      <c r="AT331" s="137"/>
      <c r="AU331" s="137"/>
      <c r="AZ331" s="4"/>
      <c r="BA331" s="2"/>
      <c r="BB331" s="2"/>
    </row>
    <row r="332" spans="1:96" hidden="1">
      <c r="J332" s="53"/>
      <c r="N332" s="189">
        <f>Z322/I322</f>
        <v>29808529.847693622</v>
      </c>
      <c r="O332" s="17" t="s">
        <v>200</v>
      </c>
      <c r="X332" s="57"/>
      <c r="Y332" s="57"/>
      <c r="Z332" s="57"/>
      <c r="AA332" s="57"/>
      <c r="AB332" s="57"/>
      <c r="AC332" s="57"/>
      <c r="AD332" s="57"/>
      <c r="AH332" s="6"/>
      <c r="AT332" s="137"/>
      <c r="AU332" s="137"/>
      <c r="AZ332" s="4"/>
      <c r="BA332" s="2"/>
      <c r="BB332" s="2"/>
    </row>
    <row r="333" spans="1:96" hidden="1">
      <c r="I333" s="53"/>
      <c r="J333" s="53"/>
      <c r="N333" s="189">
        <f>AA322/I322</f>
        <v>31647054.743596934</v>
      </c>
      <c r="O333" s="17" t="s">
        <v>201</v>
      </c>
      <c r="AH333" s="6"/>
      <c r="AT333" s="137"/>
      <c r="AU333" s="137"/>
      <c r="AZ333" s="4"/>
      <c r="BA333" s="2"/>
      <c r="BB333" s="2"/>
    </row>
    <row r="334" spans="1:96" hidden="1">
      <c r="N334" s="189">
        <f>AC322/I322</f>
        <v>29808529.847693622</v>
      </c>
      <c r="O334" s="17" t="s">
        <v>202</v>
      </c>
      <c r="U334" s="53"/>
      <c r="V334" s="53"/>
      <c r="X334" s="190"/>
      <c r="Y334" s="190"/>
      <c r="Z334" s="190"/>
      <c r="AA334" s="190"/>
      <c r="AB334" s="190"/>
      <c r="AC334" s="190"/>
      <c r="AD334" s="190"/>
      <c r="AE334" s="190"/>
      <c r="AF334" s="190"/>
      <c r="AM334" s="53">
        <f t="shared" ref="AM334:AS335" si="440">AM327*90%</f>
        <v>1784943000</v>
      </c>
      <c r="AN334" s="53">
        <f t="shared" si="440"/>
        <v>2011915800</v>
      </c>
      <c r="AO334" s="53">
        <f t="shared" si="440"/>
        <v>2136006000</v>
      </c>
      <c r="AP334" s="53">
        <f t="shared" si="440"/>
        <v>2267750700</v>
      </c>
      <c r="AQ334" s="53">
        <f t="shared" si="440"/>
        <v>2136006000</v>
      </c>
      <c r="AR334" s="53">
        <f t="shared" si="440"/>
        <v>2267750700</v>
      </c>
      <c r="AS334" s="53">
        <f t="shared" si="440"/>
        <v>2407620600</v>
      </c>
      <c r="AT334" s="137"/>
      <c r="AU334" s="137"/>
      <c r="AZ334" s="4"/>
      <c r="BA334" s="2"/>
      <c r="BB334" s="2"/>
    </row>
    <row r="335" spans="1:96" hidden="1">
      <c r="N335" s="189">
        <f>AD322/I322</f>
        <v>31647054.743596934</v>
      </c>
      <c r="O335" s="17" t="s">
        <v>203</v>
      </c>
      <c r="X335" s="57"/>
      <c r="Y335" s="57"/>
      <c r="Z335" s="57"/>
      <c r="AA335" s="57"/>
      <c r="AB335" s="57"/>
      <c r="AC335" s="57"/>
      <c r="AD335" s="57"/>
      <c r="AM335" s="53">
        <f t="shared" si="440"/>
        <v>3948865200</v>
      </c>
      <c r="AN335" s="53">
        <f t="shared" si="440"/>
        <v>4451001300</v>
      </c>
      <c r="AO335" s="53">
        <f t="shared" si="440"/>
        <v>4725530100</v>
      </c>
      <c r="AP335" s="53">
        <f t="shared" si="440"/>
        <v>5016989700</v>
      </c>
      <c r="AQ335" s="53">
        <f t="shared" si="440"/>
        <v>5485392000</v>
      </c>
      <c r="AR335" s="53">
        <f t="shared" si="440"/>
        <v>5016989700</v>
      </c>
      <c r="AS335" s="53">
        <f t="shared" si="440"/>
        <v>5326426800</v>
      </c>
      <c r="AT335" s="137"/>
      <c r="AU335" s="137"/>
      <c r="AZ335" s="4"/>
      <c r="BA335" s="2"/>
      <c r="BB335" s="2"/>
    </row>
    <row r="336" spans="1:96" hidden="1">
      <c r="N336" s="189">
        <f>AE322/I322</f>
        <v>33598975.832138032</v>
      </c>
      <c r="O336" s="17" t="s">
        <v>204</v>
      </c>
      <c r="AT336" s="137"/>
      <c r="AU336" s="137"/>
      <c r="AZ336" s="4"/>
      <c r="BA336" s="2"/>
      <c r="BB336" s="2"/>
    </row>
    <row r="337" spans="1:147" hidden="1">
      <c r="AT337" s="137"/>
      <c r="AU337" s="137"/>
      <c r="AZ337" s="4"/>
      <c r="BA337" s="2"/>
      <c r="BB337" s="2"/>
    </row>
    <row r="338" spans="1:147" hidden="1">
      <c r="N338" s="46">
        <f t="shared" ref="N338:U339" si="441">N327/1.15</f>
        <v>21186513.019459073</v>
      </c>
      <c r="O338" s="46">
        <f t="shared" si="441"/>
        <v>23880585.27358602</v>
      </c>
      <c r="P338" s="46">
        <f t="shared" si="441"/>
        <v>25353487.519304354</v>
      </c>
      <c r="Q338" s="46">
        <f t="shared" si="441"/>
        <v>26917235.152628895</v>
      </c>
      <c r="R338" s="46"/>
      <c r="S338" s="46">
        <f t="shared" si="441"/>
        <v>25353487.519304354</v>
      </c>
      <c r="T338" s="46">
        <f t="shared" si="441"/>
        <v>26917235.152628895</v>
      </c>
      <c r="U338" s="46">
        <f t="shared" si="441"/>
        <v>28577431.318285186</v>
      </c>
      <c r="V338" s="46"/>
      <c r="AT338" s="137"/>
      <c r="AU338" s="137"/>
      <c r="AZ338" s="4"/>
      <c r="BA338" s="2"/>
      <c r="BB338" s="2"/>
    </row>
    <row r="339" spans="1:147" hidden="1">
      <c r="N339" s="46">
        <f t="shared" si="441"/>
        <v>22645584.199101068</v>
      </c>
      <c r="O339" s="46">
        <f t="shared" si="441"/>
        <v>25525191.617899019</v>
      </c>
      <c r="P339" s="46">
        <f t="shared" si="441"/>
        <v>27099529.584313046</v>
      </c>
      <c r="Q339" s="46">
        <f t="shared" si="441"/>
        <v>28770969.271630697</v>
      </c>
      <c r="R339" s="46"/>
      <c r="S339" s="46">
        <f t="shared" si="441"/>
        <v>27099529.584313046</v>
      </c>
      <c r="T339" s="46">
        <f t="shared" si="441"/>
        <v>28770969.271630697</v>
      </c>
      <c r="U339" s="46">
        <f t="shared" si="441"/>
        <v>30545499.701525576</v>
      </c>
      <c r="V339" s="46"/>
      <c r="AT339" s="137"/>
      <c r="AU339" s="137"/>
      <c r="AZ339" s="4"/>
      <c r="BA339" s="2"/>
      <c r="BB339" s="2"/>
    </row>
    <row r="340" spans="1:147" hidden="1">
      <c r="AT340" s="137"/>
      <c r="AU340" s="137"/>
      <c r="AZ340" s="4"/>
      <c r="BA340" s="2"/>
      <c r="BB340" s="2"/>
    </row>
    <row r="341" spans="1:147" hidden="1">
      <c r="AT341" s="137"/>
      <c r="AU341" s="137"/>
      <c r="AZ341" s="4"/>
      <c r="BA341" s="2"/>
      <c r="BB341" s="2"/>
    </row>
    <row r="342" spans="1:147" hidden="1">
      <c r="AT342" s="137"/>
      <c r="AU342" s="137"/>
      <c r="AZ342" s="4"/>
      <c r="BA342" s="2"/>
      <c r="BB342" s="2"/>
    </row>
    <row r="343" spans="1:147" hidden="1">
      <c r="AT343" s="137"/>
      <c r="AU343" s="137"/>
      <c r="AZ343" s="4"/>
      <c r="BA343" s="2"/>
      <c r="BB343" s="2"/>
    </row>
    <row r="344" spans="1:147" hidden="1">
      <c r="AT344" s="137"/>
      <c r="AU344" s="137"/>
      <c r="AZ344" s="4"/>
      <c r="BA344" s="2"/>
      <c r="BB344" s="2"/>
    </row>
    <row r="345" spans="1:147">
      <c r="AT345" s="137"/>
      <c r="AU345" s="137"/>
      <c r="AZ345" s="4"/>
      <c r="BA345" s="2"/>
      <c r="BB345" s="2"/>
    </row>
    <row r="346" spans="1:147">
      <c r="C346" s="524" t="s">
        <v>258</v>
      </c>
      <c r="D346" s="524"/>
      <c r="E346" s="524"/>
      <c r="F346" s="524"/>
      <c r="G346" s="524"/>
      <c r="H346" s="524"/>
      <c r="I346" s="525"/>
      <c r="J346" s="525"/>
      <c r="K346" s="525"/>
      <c r="L346" s="526"/>
      <c r="M346" s="527"/>
      <c r="N346" s="527"/>
      <c r="O346" s="528"/>
      <c r="P346" s="529"/>
      <c r="Q346" s="529"/>
      <c r="R346" s="524"/>
      <c r="S346" s="524"/>
      <c r="T346" s="524"/>
      <c r="U346" s="530"/>
      <c r="V346" s="524"/>
      <c r="W346" s="524"/>
      <c r="X346" s="524"/>
      <c r="Y346" s="524"/>
      <c r="Z346" s="524"/>
      <c r="AA346" s="524"/>
      <c r="AB346" s="524"/>
      <c r="AC346" s="530"/>
      <c r="AD346" s="524"/>
      <c r="AE346" s="524"/>
      <c r="AF346" s="524"/>
      <c r="AG346" s="524"/>
      <c r="AH346" s="524"/>
      <c r="AI346" s="524"/>
      <c r="AJ346" s="524"/>
      <c r="AK346" s="524"/>
      <c r="AL346" s="524"/>
      <c r="AM346" s="524"/>
      <c r="AN346" s="524"/>
      <c r="AO346" s="524"/>
      <c r="AP346" s="524"/>
      <c r="AQ346" s="524"/>
      <c r="AR346" s="524"/>
      <c r="AS346" s="524"/>
      <c r="AT346" s="524"/>
      <c r="AU346" s="531"/>
      <c r="AV346" s="531"/>
      <c r="AW346" s="531"/>
      <c r="AX346" s="531"/>
      <c r="AY346" s="531"/>
      <c r="AZ346" s="532"/>
      <c r="BA346" s="533"/>
      <c r="BB346" s="533"/>
      <c r="BC346" s="524"/>
      <c r="BD346" s="524"/>
      <c r="BE346" s="524"/>
      <c r="BF346" s="524"/>
      <c r="BG346" s="524"/>
      <c r="BH346" s="524"/>
      <c r="BI346" s="524"/>
      <c r="BJ346" s="524"/>
      <c r="BK346" s="524"/>
      <c r="BL346" s="524"/>
      <c r="BM346" s="524"/>
      <c r="BN346" s="524"/>
      <c r="BO346" s="524"/>
      <c r="BP346" s="524"/>
      <c r="BQ346" s="524"/>
      <c r="BR346" s="524"/>
      <c r="BS346" s="524"/>
      <c r="BT346" s="524"/>
      <c r="BU346" s="524"/>
      <c r="BV346" s="524"/>
      <c r="BW346" s="524"/>
      <c r="BX346" s="524"/>
      <c r="BY346" s="534"/>
      <c r="BZ346" s="524"/>
      <c r="CA346" s="524"/>
      <c r="CB346" s="531"/>
      <c r="CC346" s="524"/>
      <c r="CD346" s="524"/>
      <c r="CE346" s="524"/>
      <c r="CF346" s="524"/>
      <c r="CG346" s="524"/>
      <c r="CH346" s="524"/>
      <c r="CI346" s="524"/>
      <c r="CJ346" s="524"/>
      <c r="CK346" s="524"/>
      <c r="CL346" s="524"/>
      <c r="CM346" s="524"/>
      <c r="CN346" s="524"/>
      <c r="CO346" s="524"/>
      <c r="CP346" s="524"/>
      <c r="CQ346" s="524"/>
      <c r="CR346" s="524"/>
      <c r="CS346" s="524"/>
      <c r="CT346" s="524"/>
      <c r="CU346" s="524"/>
      <c r="CV346" s="524"/>
      <c r="CW346" s="524"/>
      <c r="CX346" s="524"/>
      <c r="CY346" s="524"/>
      <c r="CZ346" s="524"/>
      <c r="DA346" s="524"/>
      <c r="DB346" s="524"/>
      <c r="DC346" s="524"/>
      <c r="DD346" s="524"/>
      <c r="DE346" s="524"/>
      <c r="DF346" s="524"/>
      <c r="DG346" s="524"/>
      <c r="DH346" s="524"/>
      <c r="DI346" s="524"/>
      <c r="DJ346" s="524"/>
      <c r="DK346" s="524"/>
      <c r="DL346" s="524"/>
      <c r="DM346" s="524"/>
      <c r="DN346" s="524"/>
      <c r="DO346" s="524"/>
      <c r="DP346" s="524"/>
      <c r="DQ346" s="524"/>
      <c r="DR346" s="524"/>
      <c r="DS346" s="524"/>
      <c r="DT346" s="524"/>
      <c r="DU346" s="524"/>
      <c r="DV346" s="524"/>
      <c r="DW346" s="524"/>
      <c r="DX346" s="524"/>
      <c r="DY346" s="524"/>
      <c r="DZ346" s="524"/>
      <c r="EA346" s="524"/>
      <c r="EB346" s="524"/>
      <c r="EC346" s="524"/>
      <c r="ED346" s="524"/>
      <c r="EE346" s="524"/>
      <c r="EF346" s="524"/>
      <c r="EG346" s="524"/>
      <c r="EH346" s="524"/>
      <c r="EI346" s="524"/>
      <c r="EJ346" s="524"/>
      <c r="EK346" s="524"/>
      <c r="EL346" s="524"/>
      <c r="EM346" s="524"/>
      <c r="EN346" s="524"/>
      <c r="EO346" s="524"/>
      <c r="EP346" s="524"/>
      <c r="EQ346" s="524"/>
    </row>
    <row r="347" spans="1:147">
      <c r="C347" s="524">
        <v>1</v>
      </c>
      <c r="D347" s="524" t="s">
        <v>259</v>
      </c>
      <c r="E347" s="524"/>
      <c r="F347" s="524"/>
      <c r="G347" s="524"/>
      <c r="H347" s="524"/>
      <c r="I347" s="525"/>
      <c r="J347" s="525"/>
      <c r="K347" s="525"/>
      <c r="L347" s="526"/>
      <c r="M347" s="527"/>
      <c r="N347" s="527"/>
      <c r="O347" s="528"/>
      <c r="P347" s="529"/>
      <c r="Q347" s="529"/>
      <c r="R347" s="524"/>
      <c r="S347" s="524"/>
      <c r="T347" s="524"/>
      <c r="U347" s="530"/>
      <c r="V347" s="524"/>
      <c r="W347" s="524"/>
      <c r="X347" s="524"/>
      <c r="Y347" s="524"/>
      <c r="Z347" s="524"/>
      <c r="AA347" s="524"/>
      <c r="AB347" s="524"/>
      <c r="AC347" s="530"/>
      <c r="AD347" s="524"/>
      <c r="AE347" s="524"/>
      <c r="AF347" s="524"/>
      <c r="AG347" s="524"/>
      <c r="AH347" s="524"/>
      <c r="AI347" s="524"/>
      <c r="AJ347" s="524"/>
      <c r="AK347" s="524"/>
      <c r="AL347" s="524"/>
      <c r="AM347" s="524"/>
      <c r="AN347" s="524"/>
      <c r="AO347" s="524"/>
      <c r="AP347" s="524"/>
      <c r="AQ347" s="524"/>
      <c r="AR347" s="524"/>
      <c r="AS347" s="524"/>
      <c r="AT347" s="524"/>
      <c r="AU347" s="531"/>
      <c r="AV347" s="531"/>
      <c r="AW347" s="531"/>
      <c r="AX347" s="531"/>
      <c r="AY347" s="531"/>
      <c r="AZ347" s="532"/>
      <c r="BA347" s="533"/>
      <c r="BB347" s="533"/>
      <c r="BC347" s="524"/>
      <c r="BD347" s="524"/>
      <c r="BE347" s="524"/>
      <c r="BF347" s="524"/>
      <c r="BG347" s="524"/>
      <c r="BH347" s="524"/>
      <c r="BI347" s="524"/>
      <c r="BJ347" s="524"/>
      <c r="BK347" s="524"/>
      <c r="BL347" s="524"/>
      <c r="BM347" s="524"/>
      <c r="BN347" s="524"/>
      <c r="BO347" s="524"/>
      <c r="BP347" s="524"/>
      <c r="BQ347" s="524"/>
      <c r="BR347" s="524"/>
      <c r="BS347" s="524"/>
      <c r="BT347" s="524"/>
      <c r="BU347" s="524"/>
      <c r="BV347" s="524"/>
      <c r="BW347" s="524"/>
      <c r="BX347" s="524"/>
      <c r="BY347" s="534"/>
      <c r="BZ347" s="524"/>
      <c r="CA347" s="524"/>
      <c r="CB347" s="531"/>
      <c r="CC347" s="524"/>
      <c r="CD347" s="524"/>
      <c r="CE347" s="524"/>
      <c r="CF347" s="524"/>
      <c r="CG347" s="524"/>
      <c r="CH347" s="524"/>
      <c r="CI347" s="524"/>
      <c r="CJ347" s="524"/>
      <c r="CK347" s="524"/>
      <c r="CL347" s="524"/>
      <c r="CM347" s="524"/>
      <c r="CN347" s="524"/>
      <c r="CO347" s="524"/>
      <c r="CP347" s="524"/>
      <c r="CQ347" s="524"/>
      <c r="CR347" s="524"/>
      <c r="CS347" s="524"/>
      <c r="CT347" s="524"/>
      <c r="CU347" s="524"/>
      <c r="CV347" s="524"/>
      <c r="CW347" s="524"/>
      <c r="CX347" s="524"/>
      <c r="CY347" s="524"/>
      <c r="CZ347" s="524"/>
      <c r="DA347" s="524"/>
      <c r="DB347" s="524"/>
      <c r="DC347" s="524"/>
      <c r="DD347" s="524"/>
      <c r="DE347" s="524"/>
      <c r="DF347" s="524"/>
      <c r="DG347" s="524"/>
      <c r="DH347" s="524"/>
      <c r="DI347" s="524"/>
      <c r="DJ347" s="524"/>
      <c r="DK347" s="524"/>
      <c r="DL347" s="524"/>
      <c r="DM347" s="524"/>
      <c r="DN347" s="524"/>
      <c r="DO347" s="524"/>
      <c r="DP347" s="524"/>
      <c r="DQ347" s="524"/>
      <c r="DR347" s="524"/>
      <c r="DS347" s="524"/>
      <c r="DT347" s="524"/>
      <c r="DU347" s="524"/>
      <c r="DV347" s="524"/>
      <c r="DW347" s="524"/>
      <c r="DX347" s="524"/>
      <c r="DY347" s="524"/>
      <c r="DZ347" s="524"/>
      <c r="EA347" s="524"/>
      <c r="EB347" s="524"/>
      <c r="EC347" s="524"/>
      <c r="ED347" s="524"/>
      <c r="EE347" s="524"/>
      <c r="EF347" s="524"/>
      <c r="EG347" s="524"/>
      <c r="EH347" s="524"/>
      <c r="EI347" s="524"/>
      <c r="EJ347" s="524"/>
      <c r="EK347" s="524"/>
      <c r="EL347" s="524"/>
      <c r="EM347" s="524"/>
      <c r="EN347" s="524"/>
      <c r="EO347" s="524"/>
      <c r="EP347" s="524"/>
      <c r="EQ347" s="524"/>
    </row>
    <row r="348" spans="1:147">
      <c r="C348" s="524">
        <v>2</v>
      </c>
      <c r="D348" s="524" t="s">
        <v>260</v>
      </c>
      <c r="E348" s="524"/>
      <c r="F348" s="524"/>
      <c r="G348" s="524"/>
      <c r="H348" s="524"/>
      <c r="I348" s="525"/>
      <c r="J348" s="525"/>
      <c r="K348" s="525"/>
      <c r="L348" s="526"/>
      <c r="M348" s="527"/>
      <c r="N348" s="527"/>
      <c r="O348" s="528"/>
      <c r="P348" s="529"/>
      <c r="Q348" s="529"/>
      <c r="R348" s="524"/>
      <c r="S348" s="524"/>
      <c r="T348" s="524"/>
      <c r="U348" s="530"/>
      <c r="V348" s="524"/>
      <c r="W348" s="524"/>
      <c r="X348" s="524"/>
      <c r="Y348" s="524"/>
      <c r="Z348" s="524"/>
      <c r="AA348" s="524"/>
      <c r="AB348" s="524"/>
      <c r="AC348" s="530"/>
      <c r="AD348" s="524"/>
      <c r="AE348" s="524"/>
      <c r="AF348" s="524"/>
      <c r="AG348" s="524"/>
      <c r="AH348" s="524"/>
      <c r="AI348" s="524"/>
      <c r="AJ348" s="524"/>
      <c r="AK348" s="524"/>
      <c r="AL348" s="524"/>
      <c r="AM348" s="524"/>
      <c r="AN348" s="524"/>
      <c r="AO348" s="524"/>
      <c r="AP348" s="524"/>
      <c r="AQ348" s="524"/>
      <c r="AR348" s="524"/>
      <c r="AS348" s="524"/>
      <c r="AT348" s="524"/>
      <c r="AU348" s="531"/>
      <c r="AV348" s="531"/>
      <c r="AW348" s="531"/>
      <c r="AX348" s="531"/>
      <c r="AY348" s="531"/>
      <c r="AZ348" s="532"/>
      <c r="BA348" s="533"/>
      <c r="BB348" s="533"/>
      <c r="BC348" s="524"/>
      <c r="BD348" s="524"/>
      <c r="BE348" s="524"/>
      <c r="BF348" s="524"/>
      <c r="BG348" s="524"/>
      <c r="BH348" s="524"/>
      <c r="BI348" s="524"/>
      <c r="BJ348" s="524"/>
      <c r="BK348" s="524"/>
      <c r="BL348" s="524"/>
      <c r="BM348" s="524"/>
      <c r="BN348" s="524"/>
      <c r="BO348" s="524"/>
      <c r="BP348" s="524"/>
      <c r="BQ348" s="524"/>
      <c r="BR348" s="524"/>
      <c r="BS348" s="524"/>
      <c r="BT348" s="524"/>
      <c r="BU348" s="524"/>
      <c r="BV348" s="524"/>
      <c r="BW348" s="524"/>
      <c r="BX348" s="524"/>
      <c r="BY348" s="534"/>
      <c r="BZ348" s="524"/>
      <c r="CA348" s="524"/>
      <c r="CB348" s="531"/>
      <c r="CC348" s="524"/>
      <c r="CD348" s="524"/>
      <c r="CE348" s="524"/>
      <c r="CF348" s="524"/>
      <c r="CG348" s="524"/>
      <c r="CH348" s="524"/>
      <c r="CI348" s="524"/>
      <c r="CJ348" s="524"/>
      <c r="CK348" s="524"/>
      <c r="CL348" s="524"/>
      <c r="CM348" s="524"/>
      <c r="CN348" s="524"/>
      <c r="CO348" s="524"/>
      <c r="CP348" s="524"/>
      <c r="CQ348" s="524"/>
      <c r="CR348" s="524"/>
      <c r="CS348" s="524"/>
      <c r="CT348" s="524"/>
      <c r="CU348" s="524"/>
      <c r="CV348" s="524"/>
      <c r="CW348" s="524"/>
      <c r="CX348" s="524"/>
      <c r="CY348" s="524"/>
      <c r="CZ348" s="524"/>
      <c r="DA348" s="524"/>
      <c r="DB348" s="524"/>
      <c r="DC348" s="524"/>
      <c r="DD348" s="524"/>
      <c r="DE348" s="524"/>
      <c r="DF348" s="524"/>
      <c r="DG348" s="524"/>
      <c r="DH348" s="524"/>
      <c r="DI348" s="524"/>
      <c r="DJ348" s="524"/>
      <c r="DK348" s="524"/>
      <c r="DL348" s="524"/>
      <c r="DM348" s="524"/>
      <c r="DN348" s="524"/>
      <c r="DO348" s="524"/>
      <c r="DP348" s="524"/>
      <c r="DQ348" s="524"/>
      <c r="DR348" s="524"/>
      <c r="DS348" s="524"/>
      <c r="DT348" s="524"/>
      <c r="DU348" s="524"/>
      <c r="DV348" s="524"/>
      <c r="DW348" s="524"/>
      <c r="DX348" s="524"/>
      <c r="DY348" s="524"/>
      <c r="DZ348" s="524"/>
      <c r="EA348" s="524"/>
      <c r="EB348" s="524"/>
      <c r="EC348" s="524"/>
      <c r="ED348" s="524"/>
      <c r="EE348" s="524"/>
      <c r="EF348" s="524"/>
      <c r="EG348" s="524"/>
      <c r="EH348" s="524"/>
      <c r="EI348" s="524"/>
      <c r="EJ348" s="524"/>
      <c r="EK348" s="524"/>
      <c r="EL348" s="524"/>
      <c r="EM348" s="524"/>
      <c r="EN348" s="524"/>
      <c r="EO348" s="524"/>
      <c r="EP348" s="524"/>
      <c r="EQ348" s="524"/>
    </row>
    <row r="349" spans="1:147" s="14" customFormat="1">
      <c r="A349" s="2"/>
      <c r="B349" s="2"/>
      <c r="C349" s="524">
        <v>3</v>
      </c>
      <c r="D349" s="524" t="s">
        <v>261</v>
      </c>
      <c r="E349" s="524"/>
      <c r="F349" s="524"/>
      <c r="G349" s="524"/>
      <c r="H349" s="524"/>
      <c r="I349" s="525"/>
      <c r="J349" s="525"/>
      <c r="K349" s="525"/>
      <c r="L349" s="526"/>
      <c r="M349" s="527"/>
      <c r="N349" s="527"/>
      <c r="O349" s="528"/>
      <c r="P349" s="529"/>
      <c r="Q349" s="529"/>
      <c r="R349" s="524"/>
      <c r="S349" s="524"/>
      <c r="T349" s="524"/>
      <c r="U349" s="530"/>
      <c r="V349" s="524"/>
      <c r="W349" s="524"/>
      <c r="X349" s="524"/>
      <c r="Y349" s="524"/>
      <c r="Z349" s="524"/>
      <c r="AA349" s="524"/>
      <c r="AB349" s="524"/>
      <c r="AC349" s="530"/>
      <c r="AD349" s="524"/>
      <c r="AE349" s="524"/>
      <c r="AF349" s="524"/>
      <c r="AG349" s="524"/>
      <c r="AH349" s="524"/>
      <c r="AI349" s="524"/>
      <c r="AJ349" s="524"/>
      <c r="AK349" s="524"/>
      <c r="AL349" s="524"/>
      <c r="AM349" s="524"/>
      <c r="AN349" s="524"/>
      <c r="AO349" s="524"/>
      <c r="AP349" s="524"/>
      <c r="AQ349" s="524"/>
      <c r="AR349" s="524"/>
      <c r="AS349" s="524"/>
      <c r="AT349" s="524"/>
      <c r="AU349" s="531"/>
      <c r="AV349" s="531"/>
      <c r="AW349" s="531"/>
      <c r="AX349" s="531"/>
      <c r="AY349" s="531"/>
      <c r="AZ349" s="532"/>
      <c r="BA349" s="533"/>
      <c r="BB349" s="533"/>
      <c r="BC349" s="524"/>
      <c r="BD349" s="524"/>
      <c r="BE349" s="524"/>
      <c r="BF349" s="524"/>
      <c r="BG349" s="524"/>
      <c r="BH349" s="524"/>
      <c r="BI349" s="524"/>
      <c r="BJ349" s="524"/>
      <c r="BK349" s="524"/>
      <c r="BL349" s="524"/>
      <c r="BM349" s="524"/>
      <c r="BN349" s="524"/>
      <c r="BO349" s="524"/>
      <c r="BP349" s="524"/>
      <c r="BQ349" s="524"/>
      <c r="BR349" s="524"/>
      <c r="BS349" s="524"/>
      <c r="BT349" s="524"/>
      <c r="BU349" s="524"/>
      <c r="BV349" s="524"/>
      <c r="BW349" s="524"/>
      <c r="BX349" s="524"/>
      <c r="BY349" s="534"/>
      <c r="BZ349" s="524"/>
      <c r="CA349" s="524"/>
      <c r="CB349" s="531"/>
      <c r="CC349" s="524"/>
      <c r="CD349" s="524"/>
      <c r="CE349" s="524"/>
      <c r="CF349" s="524"/>
      <c r="CG349" s="524"/>
      <c r="CH349" s="524"/>
      <c r="CI349" s="524"/>
      <c r="CJ349" s="524"/>
      <c r="CK349" s="524"/>
      <c r="CL349" s="524"/>
      <c r="CM349" s="524"/>
      <c r="CN349" s="524"/>
      <c r="CO349" s="524"/>
      <c r="CP349" s="524"/>
      <c r="CQ349" s="524"/>
      <c r="CR349" s="524"/>
      <c r="CS349" s="524"/>
      <c r="CT349" s="524"/>
      <c r="CU349" s="524"/>
      <c r="CV349" s="524"/>
      <c r="CW349" s="524"/>
      <c r="CX349" s="524"/>
      <c r="CY349" s="524"/>
      <c r="CZ349" s="524"/>
      <c r="DA349" s="524"/>
      <c r="DB349" s="524"/>
      <c r="DC349" s="524"/>
      <c r="DD349" s="524"/>
      <c r="DE349" s="524"/>
      <c r="DF349" s="524"/>
      <c r="DG349" s="524"/>
      <c r="DH349" s="524"/>
      <c r="DI349" s="524"/>
      <c r="DJ349" s="589"/>
      <c r="DK349" s="589"/>
      <c r="DL349" s="589"/>
      <c r="DM349" s="589"/>
      <c r="DN349" s="589"/>
      <c r="DO349" s="589"/>
      <c r="DP349" s="589"/>
      <c r="DQ349" s="589"/>
      <c r="DR349" s="589"/>
      <c r="DS349" s="589"/>
      <c r="DT349" s="589"/>
      <c r="DU349" s="589"/>
      <c r="DV349" s="589"/>
      <c r="DW349" s="589"/>
      <c r="DX349" s="589"/>
      <c r="DY349" s="589"/>
      <c r="DZ349" s="589"/>
      <c r="EA349" s="589"/>
      <c r="EB349" s="589"/>
      <c r="EC349" s="589"/>
      <c r="ED349" s="589"/>
      <c r="EE349" s="589"/>
      <c r="EF349" s="589"/>
      <c r="EG349" s="589"/>
      <c r="EH349" s="589"/>
      <c r="EI349" s="589"/>
      <c r="EJ349" s="589"/>
      <c r="EK349" s="589"/>
      <c r="EL349" s="589"/>
      <c r="EM349" s="589"/>
      <c r="EN349" s="589"/>
      <c r="EO349" s="589"/>
      <c r="EP349" s="589"/>
      <c r="EQ349" s="589"/>
    </row>
    <row r="350" spans="1:147">
      <c r="C350" s="524"/>
      <c r="D350" s="524"/>
      <c r="E350" s="524"/>
      <c r="F350" s="524"/>
      <c r="G350" s="524"/>
      <c r="H350" s="524"/>
      <c r="I350" s="525"/>
      <c r="J350" s="525"/>
      <c r="K350" s="525"/>
      <c r="L350" s="526"/>
      <c r="M350" s="527"/>
      <c r="N350" s="527"/>
      <c r="O350" s="528"/>
      <c r="P350" s="529"/>
      <c r="Q350" s="529"/>
      <c r="R350" s="524"/>
      <c r="S350" s="524"/>
      <c r="T350" s="524"/>
      <c r="U350" s="530"/>
      <c r="V350" s="524"/>
      <c r="W350" s="524"/>
      <c r="X350" s="524"/>
      <c r="Y350" s="524"/>
      <c r="Z350" s="524"/>
      <c r="AA350" s="524"/>
      <c r="AB350" s="524"/>
      <c r="AC350" s="530"/>
      <c r="AD350" s="524"/>
      <c r="AE350" s="524"/>
      <c r="AF350" s="524"/>
      <c r="AG350" s="524"/>
      <c r="AH350" s="524"/>
      <c r="AI350" s="524"/>
      <c r="AJ350" s="524"/>
      <c r="AK350" s="524"/>
      <c r="AL350" s="524"/>
      <c r="AM350" s="524"/>
      <c r="AN350" s="524"/>
      <c r="AO350" s="524"/>
      <c r="AP350" s="524"/>
      <c r="AQ350" s="524"/>
      <c r="AR350" s="524"/>
      <c r="AS350" s="524"/>
      <c r="AT350" s="524"/>
      <c r="AU350" s="531"/>
      <c r="AV350" s="531"/>
      <c r="AW350" s="531"/>
      <c r="AX350" s="531"/>
      <c r="AY350" s="531"/>
      <c r="AZ350" s="532"/>
      <c r="BA350" s="533"/>
      <c r="BB350" s="533"/>
      <c r="BC350" s="524"/>
      <c r="BD350" s="524"/>
      <c r="BE350" s="524"/>
      <c r="BF350" s="524"/>
      <c r="BG350" s="524"/>
      <c r="BH350" s="524"/>
      <c r="BI350" s="524"/>
      <c r="BJ350" s="524"/>
      <c r="BK350" s="524"/>
      <c r="BL350" s="524"/>
      <c r="BM350" s="524"/>
      <c r="BN350" s="524"/>
      <c r="BO350" s="524"/>
      <c r="BP350" s="524"/>
      <c r="BQ350" s="524"/>
      <c r="BR350" s="524"/>
      <c r="BS350" s="524"/>
      <c r="BT350" s="524"/>
      <c r="BU350" s="524"/>
      <c r="BV350" s="524"/>
      <c r="BW350" s="524"/>
      <c r="BX350" s="524"/>
      <c r="BY350" s="534"/>
      <c r="BZ350" s="524"/>
      <c r="CA350" s="524"/>
      <c r="CB350" s="531"/>
      <c r="CC350" s="524"/>
      <c r="CD350" s="524"/>
      <c r="CE350" s="524"/>
      <c r="CF350" s="524"/>
      <c r="CG350" s="524"/>
      <c r="CH350" s="524"/>
      <c r="CI350" s="524"/>
      <c r="CJ350" s="524"/>
      <c r="CK350" s="524"/>
      <c r="CL350" s="524"/>
      <c r="CM350" s="524"/>
      <c r="CN350" s="524"/>
      <c r="CO350" s="524"/>
      <c r="CP350" s="524"/>
      <c r="CQ350" s="524"/>
      <c r="CR350" s="524"/>
      <c r="CS350" s="524"/>
      <c r="CT350" s="524"/>
      <c r="CU350" s="524"/>
      <c r="CV350" s="524"/>
      <c r="CW350" s="524"/>
      <c r="CX350" s="524"/>
      <c r="CY350" s="524"/>
      <c r="CZ350" s="524"/>
      <c r="DA350" s="524"/>
      <c r="DB350" s="524"/>
      <c r="DC350" s="524"/>
      <c r="DD350" s="524"/>
      <c r="DE350" s="524"/>
      <c r="DF350" s="524"/>
      <c r="DG350" s="524"/>
      <c r="DH350" s="524"/>
      <c r="DI350" s="524"/>
      <c r="DJ350" s="524"/>
      <c r="DK350" s="524"/>
      <c r="DL350" s="524"/>
      <c r="DM350" s="524"/>
      <c r="DN350" s="524"/>
      <c r="DO350" s="524"/>
      <c r="DP350" s="524"/>
      <c r="DQ350" s="524"/>
      <c r="DR350" s="524"/>
      <c r="DS350" s="524"/>
      <c r="DT350" s="524"/>
      <c r="DU350" s="524"/>
      <c r="DV350" s="524"/>
      <c r="DW350" s="524"/>
      <c r="DX350" s="524"/>
      <c r="DY350" s="524"/>
      <c r="DZ350" s="524"/>
      <c r="EA350" s="524"/>
      <c r="EB350" s="524"/>
      <c r="EC350" s="524"/>
      <c r="ED350" s="524"/>
      <c r="EE350" s="524"/>
      <c r="EF350" s="524"/>
      <c r="EG350" s="524"/>
      <c r="EH350" s="524"/>
      <c r="EI350" s="524"/>
      <c r="EJ350" s="524"/>
      <c r="EK350" s="524"/>
      <c r="EL350" s="524"/>
      <c r="EM350" s="524"/>
      <c r="EN350" s="524"/>
      <c r="EO350" s="524"/>
      <c r="EP350" s="524"/>
      <c r="EQ350" s="524"/>
    </row>
    <row r="351" spans="1:147">
      <c r="C351" s="524" t="s">
        <v>262</v>
      </c>
      <c r="D351" s="524"/>
      <c r="E351" s="524"/>
      <c r="F351" s="524"/>
      <c r="G351" s="524"/>
      <c r="H351" s="524"/>
      <c r="I351" s="525"/>
      <c r="J351" s="525"/>
      <c r="K351" s="525"/>
      <c r="L351" s="526"/>
      <c r="M351" s="527"/>
      <c r="N351" s="527"/>
      <c r="O351" s="528"/>
      <c r="P351" s="529"/>
      <c r="Q351" s="529"/>
      <c r="R351" s="524"/>
      <c r="S351" s="524"/>
      <c r="T351" s="524"/>
      <c r="U351" s="530"/>
      <c r="V351" s="524"/>
      <c r="W351" s="524"/>
      <c r="X351" s="524"/>
      <c r="Y351" s="524"/>
      <c r="Z351" s="524"/>
      <c r="AA351" s="524"/>
      <c r="AB351" s="524"/>
      <c r="AC351" s="530"/>
      <c r="AD351" s="524"/>
      <c r="AE351" s="524"/>
      <c r="AF351" s="524"/>
      <c r="AG351" s="524"/>
      <c r="AH351" s="524"/>
      <c r="AI351" s="524"/>
      <c r="AJ351" s="524"/>
      <c r="AK351" s="524"/>
      <c r="AL351" s="524"/>
      <c r="AM351" s="524"/>
      <c r="AN351" s="524"/>
      <c r="AO351" s="524"/>
      <c r="AP351" s="524"/>
      <c r="AQ351" s="524"/>
      <c r="AR351" s="524"/>
      <c r="AS351" s="524"/>
      <c r="AT351" s="524"/>
      <c r="AU351" s="531"/>
      <c r="AV351" s="531"/>
      <c r="AW351" s="531"/>
      <c r="AX351" s="531"/>
      <c r="AY351" s="531"/>
      <c r="AZ351" s="532"/>
      <c r="BA351" s="533"/>
      <c r="BB351" s="533"/>
      <c r="BC351" s="524"/>
      <c r="BD351" s="524"/>
      <c r="BE351" s="524"/>
      <c r="BF351" s="524"/>
      <c r="BG351" s="524"/>
      <c r="BH351" s="524"/>
      <c r="BI351" s="524"/>
      <c r="BJ351" s="524"/>
      <c r="BK351" s="524"/>
      <c r="BL351" s="524"/>
      <c r="BM351" s="524"/>
      <c r="BN351" s="524"/>
      <c r="BO351" s="524"/>
      <c r="BP351" s="524"/>
      <c r="BQ351" s="524"/>
      <c r="BR351" s="524"/>
      <c r="BS351" s="524"/>
      <c r="BT351" s="524"/>
      <c r="BU351" s="524"/>
      <c r="BV351" s="524"/>
      <c r="BW351" s="524"/>
      <c r="BX351" s="524"/>
      <c r="BY351" s="534"/>
      <c r="BZ351" s="524"/>
      <c r="CA351" s="524"/>
      <c r="CB351" s="531"/>
      <c r="CC351" s="524"/>
      <c r="CD351" s="524"/>
      <c r="CE351" s="524"/>
      <c r="CF351" s="524"/>
      <c r="CG351" s="524"/>
      <c r="CH351" s="524"/>
      <c r="CI351" s="524"/>
      <c r="CJ351" s="524"/>
      <c r="CK351" s="524"/>
      <c r="CL351" s="524"/>
      <c r="CM351" s="524"/>
      <c r="CN351" s="524"/>
      <c r="CO351" s="524"/>
      <c r="CP351" s="524"/>
      <c r="CQ351" s="524"/>
      <c r="CR351" s="524"/>
      <c r="CS351" s="524"/>
      <c r="CT351" s="524"/>
      <c r="CU351" s="524"/>
      <c r="CV351" s="524"/>
      <c r="CW351" s="524"/>
      <c r="CX351" s="524"/>
      <c r="CY351" s="524"/>
      <c r="CZ351" s="524"/>
      <c r="DA351" s="524"/>
      <c r="DB351" s="524"/>
      <c r="DC351" s="524"/>
      <c r="DD351" s="524"/>
      <c r="DE351" s="524"/>
      <c r="DF351" s="524"/>
      <c r="DG351" s="524"/>
      <c r="DH351" s="524"/>
      <c r="DI351" s="524"/>
      <c r="DJ351" s="524"/>
      <c r="DK351" s="524"/>
      <c r="DL351" s="524"/>
      <c r="DM351" s="524"/>
      <c r="DN351" s="524"/>
      <c r="DO351" s="524"/>
      <c r="DP351" s="524"/>
      <c r="DQ351" s="524"/>
      <c r="DR351" s="524"/>
      <c r="DS351" s="524"/>
      <c r="DT351" s="524"/>
      <c r="DU351" s="524"/>
      <c r="DV351" s="524"/>
      <c r="DW351" s="524"/>
      <c r="DX351" s="524"/>
      <c r="DY351" s="524"/>
      <c r="DZ351" s="524"/>
      <c r="EA351" s="524"/>
      <c r="EB351" s="524"/>
      <c r="EC351" s="524"/>
      <c r="ED351" s="524"/>
      <c r="EE351" s="524"/>
      <c r="EF351" s="524"/>
      <c r="EG351" s="524"/>
      <c r="EH351" s="524"/>
      <c r="EI351" s="524"/>
      <c r="EJ351" s="524"/>
      <c r="EK351" s="524"/>
      <c r="EL351" s="524"/>
      <c r="EM351" s="524"/>
      <c r="EN351" s="524"/>
      <c r="EO351" s="524"/>
      <c r="EP351" s="524"/>
      <c r="EQ351" s="524"/>
    </row>
    <row r="352" spans="1:147">
      <c r="C352" s="524">
        <v>1</v>
      </c>
      <c r="D352" s="524" t="s">
        <v>263</v>
      </c>
      <c r="E352" s="524"/>
      <c r="F352" s="524"/>
      <c r="G352" s="524"/>
      <c r="H352" s="524"/>
      <c r="I352" s="525"/>
      <c r="J352" s="525"/>
      <c r="K352" s="525"/>
      <c r="L352" s="526"/>
      <c r="M352" s="527"/>
      <c r="N352" s="527"/>
      <c r="O352" s="528"/>
      <c r="P352" s="529"/>
      <c r="Q352" s="529"/>
      <c r="R352" s="524"/>
      <c r="S352" s="524"/>
      <c r="T352" s="524"/>
      <c r="U352" s="530"/>
      <c r="V352" s="524"/>
      <c r="W352" s="524"/>
      <c r="X352" s="524"/>
      <c r="Y352" s="524"/>
      <c r="Z352" s="524"/>
      <c r="AA352" s="524"/>
      <c r="AB352" s="524"/>
      <c r="AC352" s="530"/>
      <c r="AD352" s="524"/>
      <c r="AE352" s="524"/>
      <c r="AF352" s="524"/>
      <c r="AG352" s="524"/>
      <c r="AH352" s="524"/>
      <c r="AI352" s="524"/>
      <c r="AJ352" s="524"/>
      <c r="AK352" s="524"/>
      <c r="AL352" s="524"/>
      <c r="AM352" s="524"/>
      <c r="AN352" s="524"/>
      <c r="AO352" s="524"/>
      <c r="AP352" s="524"/>
      <c r="AQ352" s="524"/>
      <c r="AR352" s="524"/>
      <c r="AS352" s="524"/>
      <c r="AT352" s="524"/>
      <c r="AU352" s="531"/>
      <c r="AV352" s="531"/>
      <c r="AW352" s="531"/>
      <c r="AX352" s="531"/>
      <c r="AY352" s="531"/>
      <c r="AZ352" s="532"/>
      <c r="BA352" s="533"/>
      <c r="BB352" s="533"/>
      <c r="BC352" s="524"/>
      <c r="BD352" s="524"/>
      <c r="BE352" s="524"/>
      <c r="BF352" s="524"/>
      <c r="BG352" s="524"/>
      <c r="BH352" s="524"/>
      <c r="BI352" s="524"/>
      <c r="BJ352" s="524"/>
      <c r="BK352" s="524"/>
      <c r="BL352" s="524"/>
      <c r="BM352" s="524"/>
      <c r="BN352" s="524"/>
      <c r="BO352" s="524"/>
      <c r="BP352" s="524"/>
      <c r="BQ352" s="524"/>
      <c r="BR352" s="524"/>
      <c r="BS352" s="524"/>
      <c r="BT352" s="524"/>
      <c r="BU352" s="524"/>
      <c r="BV352" s="524"/>
      <c r="BW352" s="524"/>
      <c r="BX352" s="524"/>
      <c r="BY352" s="534"/>
      <c r="BZ352" s="524"/>
      <c r="CA352" s="524"/>
      <c r="CB352" s="531"/>
      <c r="CC352" s="524"/>
      <c r="CD352" s="524"/>
      <c r="CE352" s="524"/>
      <c r="CF352" s="524"/>
      <c r="CG352" s="524"/>
      <c r="CH352" s="524"/>
      <c r="CI352" s="524"/>
      <c r="CJ352" s="524"/>
      <c r="CK352" s="524"/>
      <c r="CL352" s="524"/>
      <c r="CM352" s="524"/>
      <c r="CN352" s="524"/>
      <c r="CO352" s="524"/>
      <c r="CP352" s="524"/>
      <c r="CQ352" s="524"/>
      <c r="CR352" s="524"/>
      <c r="CS352" s="524"/>
      <c r="CT352" s="524"/>
      <c r="CU352" s="524"/>
      <c r="CV352" s="524"/>
      <c r="CW352" s="524"/>
      <c r="CX352" s="524"/>
      <c r="CY352" s="524"/>
      <c r="CZ352" s="524"/>
      <c r="DA352" s="524"/>
      <c r="DB352" s="524"/>
      <c r="DC352" s="524"/>
      <c r="DD352" s="524"/>
      <c r="DE352" s="524"/>
      <c r="DF352" s="524"/>
      <c r="DG352" s="524"/>
      <c r="DH352" s="524"/>
      <c r="DI352" s="524"/>
      <c r="DJ352" s="524"/>
      <c r="DK352" s="524"/>
      <c r="DL352" s="524"/>
      <c r="DM352" s="524"/>
      <c r="DN352" s="524"/>
      <c r="DO352" s="524"/>
      <c r="DP352" s="524"/>
      <c r="DQ352" s="524"/>
      <c r="DR352" s="524"/>
      <c r="DS352" s="524"/>
      <c r="DT352" s="524"/>
      <c r="DU352" s="524"/>
      <c r="DV352" s="524"/>
      <c r="DW352" s="524"/>
      <c r="DX352" s="524"/>
      <c r="DY352" s="524"/>
      <c r="DZ352" s="524"/>
      <c r="EA352" s="524"/>
      <c r="EB352" s="524"/>
      <c r="EC352" s="524"/>
      <c r="ED352" s="524"/>
      <c r="EE352" s="524"/>
      <c r="EF352" s="524"/>
      <c r="EG352" s="524"/>
      <c r="EH352" s="524"/>
      <c r="EI352" s="524"/>
      <c r="EJ352" s="524"/>
      <c r="EK352" s="524"/>
      <c r="EL352" s="524"/>
      <c r="EM352" s="524"/>
      <c r="EN352" s="524"/>
      <c r="EO352" s="524"/>
      <c r="EP352" s="524"/>
      <c r="EQ352" s="524"/>
    </row>
    <row r="353" spans="3:147">
      <c r="C353" s="524">
        <v>2</v>
      </c>
      <c r="D353" s="524" t="s">
        <v>264</v>
      </c>
      <c r="E353" s="524"/>
      <c r="F353" s="524"/>
      <c r="G353" s="524"/>
      <c r="H353" s="524"/>
      <c r="I353" s="525"/>
      <c r="J353" s="525"/>
      <c r="K353" s="525"/>
      <c r="L353" s="526"/>
      <c r="M353" s="527"/>
      <c r="N353" s="527"/>
      <c r="O353" s="528"/>
      <c r="P353" s="529"/>
      <c r="Q353" s="529"/>
      <c r="R353" s="524"/>
      <c r="S353" s="524"/>
      <c r="T353" s="524"/>
      <c r="U353" s="530"/>
      <c r="V353" s="524"/>
      <c r="W353" s="524"/>
      <c r="X353" s="524"/>
      <c r="Y353" s="524"/>
      <c r="Z353" s="524"/>
      <c r="AA353" s="524"/>
      <c r="AB353" s="524"/>
      <c r="AC353" s="530"/>
      <c r="AD353" s="524"/>
      <c r="AE353" s="524"/>
      <c r="AF353" s="524"/>
      <c r="AG353" s="524"/>
      <c r="AH353" s="524"/>
      <c r="AI353" s="524"/>
      <c r="AJ353" s="524"/>
      <c r="AK353" s="524"/>
      <c r="AL353" s="524"/>
      <c r="AM353" s="524"/>
      <c r="AN353" s="524"/>
      <c r="AO353" s="524"/>
      <c r="AP353" s="524"/>
      <c r="AQ353" s="524"/>
      <c r="AR353" s="524"/>
      <c r="AS353" s="524"/>
      <c r="AT353" s="524"/>
      <c r="AU353" s="531"/>
      <c r="AV353" s="531"/>
      <c r="AW353" s="531"/>
      <c r="AX353" s="531"/>
      <c r="AY353" s="531"/>
      <c r="AZ353" s="532"/>
      <c r="BA353" s="533"/>
      <c r="BB353" s="533"/>
      <c r="BC353" s="524"/>
      <c r="BD353" s="524"/>
      <c r="BE353" s="524"/>
      <c r="BF353" s="524"/>
      <c r="BG353" s="524"/>
      <c r="BH353" s="524"/>
      <c r="BI353" s="524"/>
      <c r="BJ353" s="524"/>
      <c r="BK353" s="524"/>
      <c r="BL353" s="524"/>
      <c r="BM353" s="524"/>
      <c r="BN353" s="524"/>
      <c r="BO353" s="524"/>
      <c r="BP353" s="524"/>
      <c r="BQ353" s="524"/>
      <c r="BR353" s="524"/>
      <c r="BS353" s="524"/>
      <c r="BT353" s="524"/>
      <c r="BU353" s="524"/>
      <c r="BV353" s="524"/>
      <c r="BW353" s="524"/>
      <c r="BX353" s="524"/>
      <c r="BY353" s="534"/>
      <c r="BZ353" s="524"/>
      <c r="CA353" s="524"/>
      <c r="CB353" s="531"/>
      <c r="CC353" s="524"/>
      <c r="CD353" s="524"/>
      <c r="CE353" s="524"/>
      <c r="CF353" s="524"/>
      <c r="CG353" s="524"/>
      <c r="CH353" s="524"/>
      <c r="CI353" s="524"/>
      <c r="CJ353" s="524"/>
      <c r="CK353" s="524"/>
      <c r="CL353" s="524"/>
      <c r="CM353" s="524"/>
      <c r="CN353" s="524"/>
      <c r="CO353" s="524"/>
      <c r="CP353" s="524"/>
      <c r="CQ353" s="524"/>
      <c r="CR353" s="524"/>
      <c r="CS353" s="524"/>
      <c r="CT353" s="524"/>
      <c r="CU353" s="524"/>
      <c r="CV353" s="524"/>
      <c r="CW353" s="524"/>
      <c r="CX353" s="524"/>
      <c r="CY353" s="524"/>
      <c r="CZ353" s="524"/>
      <c r="DA353" s="524"/>
      <c r="DB353" s="524"/>
      <c r="DC353" s="524"/>
      <c r="DD353" s="524"/>
      <c r="DE353" s="524"/>
      <c r="DF353" s="524"/>
      <c r="DG353" s="524"/>
      <c r="DH353" s="524"/>
      <c r="DI353" s="524"/>
      <c r="DJ353" s="524"/>
      <c r="DK353" s="524"/>
      <c r="DL353" s="524"/>
      <c r="DM353" s="524"/>
      <c r="DN353" s="524"/>
      <c r="DO353" s="524"/>
      <c r="DP353" s="524"/>
      <c r="DQ353" s="524"/>
      <c r="DR353" s="524"/>
      <c r="DS353" s="524"/>
      <c r="DT353" s="524"/>
      <c r="DU353" s="524"/>
      <c r="DV353" s="524"/>
      <c r="DW353" s="524"/>
      <c r="DX353" s="524"/>
      <c r="DY353" s="524"/>
      <c r="DZ353" s="524"/>
      <c r="EA353" s="524"/>
      <c r="EB353" s="524"/>
      <c r="EC353" s="524"/>
      <c r="ED353" s="524"/>
      <c r="EE353" s="524"/>
      <c r="EF353" s="524"/>
      <c r="EG353" s="524"/>
      <c r="EH353" s="524"/>
      <c r="EI353" s="524"/>
      <c r="EJ353" s="524"/>
      <c r="EK353" s="524"/>
      <c r="EL353" s="524"/>
      <c r="EM353" s="524"/>
      <c r="EN353" s="524"/>
      <c r="EO353" s="524"/>
      <c r="EP353" s="524"/>
      <c r="EQ353" s="524"/>
    </row>
    <row r="354" spans="3:147">
      <c r="C354" s="524">
        <v>3</v>
      </c>
      <c r="D354" s="524" t="s">
        <v>265</v>
      </c>
      <c r="E354" s="524"/>
      <c r="F354" s="524"/>
      <c r="G354" s="524"/>
      <c r="H354" s="524"/>
      <c r="I354" s="525"/>
      <c r="J354" s="525"/>
      <c r="K354" s="525"/>
      <c r="L354" s="526"/>
      <c r="M354" s="527"/>
      <c r="N354" s="527"/>
      <c r="O354" s="528"/>
      <c r="P354" s="529"/>
      <c r="Q354" s="529"/>
      <c r="R354" s="524"/>
      <c r="S354" s="524"/>
      <c r="T354" s="524"/>
      <c r="U354" s="530"/>
      <c r="V354" s="524"/>
      <c r="W354" s="524"/>
      <c r="X354" s="524"/>
      <c r="Y354" s="524"/>
      <c r="Z354" s="524"/>
      <c r="AA354" s="524"/>
      <c r="AB354" s="524"/>
      <c r="AC354" s="530"/>
      <c r="AD354" s="524"/>
      <c r="AE354" s="524"/>
      <c r="AF354" s="524"/>
      <c r="AG354" s="524"/>
      <c r="AH354" s="524"/>
      <c r="AI354" s="524"/>
      <c r="AJ354" s="524"/>
      <c r="AK354" s="524"/>
      <c r="AL354" s="524"/>
      <c r="AM354" s="524"/>
      <c r="AN354" s="524"/>
      <c r="AO354" s="524"/>
      <c r="AP354" s="524"/>
      <c r="AQ354" s="524"/>
      <c r="AR354" s="524"/>
      <c r="AS354" s="524"/>
      <c r="AT354" s="524"/>
      <c r="AU354" s="531"/>
      <c r="AV354" s="531"/>
      <c r="AW354" s="531"/>
      <c r="AX354" s="531"/>
      <c r="AY354" s="531"/>
      <c r="AZ354" s="532"/>
      <c r="BA354" s="533"/>
      <c r="BB354" s="533"/>
      <c r="BC354" s="524"/>
      <c r="BD354" s="524"/>
      <c r="BE354" s="524"/>
      <c r="BF354" s="524"/>
      <c r="BG354" s="524"/>
      <c r="BH354" s="524"/>
      <c r="BI354" s="524"/>
      <c r="BJ354" s="524"/>
      <c r="BK354" s="524"/>
      <c r="BL354" s="524"/>
      <c r="BM354" s="524"/>
      <c r="BN354" s="524"/>
      <c r="BO354" s="524"/>
      <c r="BP354" s="524"/>
      <c r="BQ354" s="524"/>
      <c r="BR354" s="524"/>
      <c r="BS354" s="524"/>
      <c r="BT354" s="524"/>
      <c r="BU354" s="524"/>
      <c r="BV354" s="524"/>
      <c r="BW354" s="524"/>
      <c r="BX354" s="524"/>
      <c r="BY354" s="534"/>
      <c r="BZ354" s="524"/>
      <c r="CA354" s="524"/>
      <c r="CB354" s="531"/>
      <c r="CC354" s="524"/>
      <c r="CD354" s="524"/>
      <c r="CE354" s="524"/>
      <c r="CF354" s="524"/>
      <c r="CG354" s="524"/>
      <c r="CH354" s="524"/>
      <c r="CI354" s="524"/>
      <c r="CJ354" s="524"/>
      <c r="CK354" s="524"/>
      <c r="CL354" s="524"/>
      <c r="CM354" s="524"/>
      <c r="CN354" s="524"/>
      <c r="CO354" s="524"/>
      <c r="CP354" s="524"/>
      <c r="CQ354" s="524"/>
      <c r="CR354" s="524"/>
      <c r="CS354" s="524"/>
      <c r="CT354" s="524"/>
      <c r="CU354" s="524"/>
      <c r="CV354" s="524"/>
      <c r="CW354" s="524"/>
      <c r="CX354" s="524"/>
      <c r="CY354" s="524"/>
      <c r="CZ354" s="524"/>
      <c r="DA354" s="524"/>
      <c r="DB354" s="524"/>
      <c r="DC354" s="524"/>
      <c r="DD354" s="524"/>
      <c r="DE354" s="524"/>
      <c r="DF354" s="524"/>
      <c r="DG354" s="524"/>
      <c r="DH354" s="524"/>
      <c r="DI354" s="524"/>
      <c r="DJ354" s="524"/>
      <c r="DK354" s="524"/>
      <c r="DL354" s="524"/>
      <c r="DM354" s="524"/>
      <c r="DN354" s="524"/>
      <c r="DO354" s="524"/>
      <c r="DP354" s="524"/>
      <c r="DQ354" s="524"/>
      <c r="DR354" s="524"/>
      <c r="DS354" s="524"/>
      <c r="DT354" s="524"/>
      <c r="DU354" s="524"/>
      <c r="DV354" s="524"/>
      <c r="DW354" s="524"/>
      <c r="DX354" s="524"/>
      <c r="DY354" s="524"/>
      <c r="DZ354" s="524"/>
      <c r="EA354" s="524"/>
      <c r="EB354" s="524"/>
      <c r="EC354" s="524"/>
      <c r="ED354" s="524"/>
      <c r="EE354" s="524"/>
      <c r="EF354" s="524"/>
      <c r="EG354" s="524"/>
      <c r="EH354" s="524"/>
      <c r="EI354" s="524"/>
      <c r="EJ354" s="524"/>
      <c r="EK354" s="524"/>
      <c r="EL354" s="524"/>
      <c r="EM354" s="524"/>
      <c r="EN354" s="524"/>
      <c r="EO354" s="524"/>
      <c r="EP354" s="524"/>
      <c r="EQ354" s="524"/>
    </row>
    <row r="355" spans="3:147">
      <c r="C355" s="524">
        <v>4</v>
      </c>
      <c r="D355" s="524" t="s">
        <v>266</v>
      </c>
      <c r="E355" s="524"/>
      <c r="F355" s="524"/>
      <c r="G355" s="524"/>
      <c r="H355" s="524"/>
      <c r="I355" s="525"/>
      <c r="J355" s="525"/>
      <c r="K355" s="525"/>
      <c r="L355" s="526"/>
      <c r="M355" s="527"/>
      <c r="N355" s="527"/>
      <c r="O355" s="528"/>
      <c r="P355" s="529"/>
      <c r="Q355" s="529"/>
      <c r="R355" s="524"/>
      <c r="S355" s="524"/>
      <c r="T355" s="524"/>
      <c r="U355" s="530"/>
      <c r="V355" s="524"/>
      <c r="W355" s="524"/>
      <c r="X355" s="524"/>
      <c r="Y355" s="524"/>
      <c r="Z355" s="524"/>
      <c r="AA355" s="524"/>
      <c r="AB355" s="524"/>
      <c r="AC355" s="530"/>
      <c r="AD355" s="524"/>
      <c r="AE355" s="524"/>
      <c r="AF355" s="524"/>
      <c r="AG355" s="524"/>
      <c r="AH355" s="524"/>
      <c r="AI355" s="524"/>
      <c r="AJ355" s="524"/>
      <c r="AK355" s="524"/>
      <c r="AL355" s="524"/>
      <c r="AM355" s="524"/>
      <c r="AN355" s="524"/>
      <c r="AO355" s="524"/>
      <c r="AP355" s="524"/>
      <c r="AQ355" s="524"/>
      <c r="AR355" s="524"/>
      <c r="AS355" s="524"/>
      <c r="AT355" s="524"/>
      <c r="AU355" s="531"/>
      <c r="AV355" s="531"/>
      <c r="AW355" s="531"/>
      <c r="AX355" s="531"/>
      <c r="AY355" s="531"/>
      <c r="AZ355" s="532"/>
      <c r="BA355" s="533"/>
      <c r="BB355" s="533"/>
      <c r="BC355" s="524"/>
      <c r="BD355" s="524"/>
      <c r="BE355" s="524"/>
      <c r="BF355" s="524"/>
      <c r="BG355" s="524"/>
      <c r="BH355" s="524"/>
      <c r="BI355" s="524"/>
      <c r="BJ355" s="524"/>
      <c r="BK355" s="524"/>
      <c r="BL355" s="524"/>
      <c r="BM355" s="524"/>
      <c r="BN355" s="524"/>
      <c r="BO355" s="524"/>
      <c r="BP355" s="524"/>
      <c r="BQ355" s="524"/>
      <c r="BR355" s="524"/>
      <c r="BS355" s="524"/>
      <c r="BT355" s="524"/>
      <c r="BU355" s="524"/>
      <c r="BV355" s="524"/>
      <c r="BW355" s="524"/>
      <c r="BX355" s="524"/>
      <c r="BY355" s="534"/>
      <c r="BZ355" s="524"/>
      <c r="CA355" s="524"/>
      <c r="CB355" s="531"/>
      <c r="CC355" s="524"/>
      <c r="CD355" s="524"/>
      <c r="CE355" s="524"/>
      <c r="CF355" s="524"/>
      <c r="CG355" s="524"/>
      <c r="CH355" s="524"/>
      <c r="CI355" s="524"/>
      <c r="CJ355" s="524"/>
      <c r="CK355" s="524"/>
      <c r="CL355" s="524"/>
      <c r="CM355" s="524"/>
      <c r="CN355" s="524"/>
      <c r="CO355" s="524"/>
      <c r="CP355" s="524"/>
      <c r="CQ355" s="524"/>
      <c r="CR355" s="524"/>
      <c r="CS355" s="524"/>
      <c r="CT355" s="524"/>
      <c r="CU355" s="524"/>
      <c r="CV355" s="524"/>
      <c r="CW355" s="524"/>
      <c r="CX355" s="524"/>
      <c r="CY355" s="524"/>
      <c r="CZ355" s="524"/>
      <c r="DA355" s="524"/>
      <c r="DB355" s="524"/>
      <c r="DC355" s="524"/>
      <c r="DD355" s="524"/>
      <c r="DE355" s="524"/>
      <c r="DF355" s="524"/>
      <c r="DG355" s="524"/>
      <c r="DH355" s="524"/>
      <c r="DI355" s="524"/>
      <c r="DJ355" s="524"/>
      <c r="DK355" s="524"/>
      <c r="DL355" s="524"/>
      <c r="DM355" s="524"/>
      <c r="DN355" s="524"/>
      <c r="DO355" s="524"/>
      <c r="DP355" s="524"/>
      <c r="DQ355" s="524"/>
      <c r="DR355" s="524"/>
      <c r="DS355" s="524"/>
      <c r="DT355" s="524"/>
      <c r="DU355" s="524"/>
      <c r="DV355" s="524"/>
      <c r="DW355" s="524"/>
      <c r="DX355" s="524"/>
      <c r="DY355" s="524"/>
      <c r="DZ355" s="524"/>
      <c r="EA355" s="524"/>
      <c r="EB355" s="524"/>
      <c r="EC355" s="524"/>
      <c r="ED355" s="524"/>
      <c r="EE355" s="524"/>
      <c r="EF355" s="524"/>
      <c r="EG355" s="524"/>
      <c r="EH355" s="524"/>
      <c r="EI355" s="524"/>
      <c r="EJ355" s="524"/>
      <c r="EK355" s="524"/>
      <c r="EL355" s="524"/>
      <c r="EM355" s="524"/>
      <c r="EN355" s="524"/>
      <c r="EO355" s="524"/>
      <c r="EP355" s="524"/>
      <c r="EQ355" s="524"/>
    </row>
    <row r="356" spans="3:147">
      <c r="C356" s="524">
        <v>5</v>
      </c>
      <c r="D356" s="524" t="s">
        <v>267</v>
      </c>
      <c r="E356" s="524"/>
      <c r="F356" s="524"/>
      <c r="G356" s="524"/>
      <c r="H356" s="524"/>
      <c r="I356" s="525"/>
      <c r="J356" s="525"/>
      <c r="K356" s="525"/>
      <c r="L356" s="526"/>
      <c r="M356" s="527"/>
      <c r="N356" s="527"/>
      <c r="O356" s="528"/>
      <c r="P356" s="529"/>
      <c r="Q356" s="529"/>
      <c r="R356" s="524"/>
      <c r="S356" s="524"/>
      <c r="T356" s="524"/>
      <c r="U356" s="530"/>
      <c r="V356" s="524"/>
      <c r="W356" s="524"/>
      <c r="X356" s="524"/>
      <c r="Y356" s="524"/>
      <c r="Z356" s="524"/>
      <c r="AA356" s="524"/>
      <c r="AB356" s="524"/>
      <c r="AC356" s="530"/>
      <c r="AD356" s="524"/>
      <c r="AE356" s="524"/>
      <c r="AF356" s="524"/>
      <c r="AG356" s="524"/>
      <c r="AH356" s="524"/>
      <c r="AI356" s="524"/>
      <c r="AJ356" s="524"/>
      <c r="AK356" s="524"/>
      <c r="AL356" s="524"/>
      <c r="AM356" s="524"/>
      <c r="AN356" s="524"/>
      <c r="AO356" s="524"/>
      <c r="AP356" s="524"/>
      <c r="AQ356" s="524"/>
      <c r="AR356" s="524"/>
      <c r="AS356" s="524"/>
      <c r="AT356" s="524"/>
      <c r="AU356" s="531"/>
      <c r="AV356" s="531"/>
      <c r="AW356" s="531"/>
      <c r="AX356" s="531"/>
      <c r="AY356" s="531"/>
      <c r="AZ356" s="532"/>
      <c r="BA356" s="533"/>
      <c r="BB356" s="533"/>
      <c r="BC356" s="524"/>
      <c r="BD356" s="524"/>
      <c r="BE356" s="524"/>
      <c r="BF356" s="524"/>
      <c r="BG356" s="524"/>
      <c r="BH356" s="524"/>
      <c r="BI356" s="524"/>
      <c r="BJ356" s="524"/>
      <c r="BK356" s="524"/>
      <c r="BL356" s="524"/>
      <c r="BM356" s="524"/>
      <c r="BN356" s="524"/>
      <c r="BO356" s="524"/>
      <c r="BP356" s="524"/>
      <c r="BQ356" s="524"/>
      <c r="BR356" s="524"/>
      <c r="BS356" s="524"/>
      <c r="BT356" s="524"/>
      <c r="BU356" s="524"/>
      <c r="BV356" s="524"/>
      <c r="BW356" s="524"/>
      <c r="BX356" s="524"/>
      <c r="BY356" s="534"/>
      <c r="BZ356" s="524"/>
      <c r="CA356" s="524"/>
      <c r="CB356" s="531"/>
      <c r="CC356" s="524"/>
      <c r="CD356" s="524"/>
      <c r="CE356" s="524"/>
      <c r="CF356" s="524"/>
      <c r="CG356" s="524"/>
      <c r="CH356" s="524"/>
      <c r="CI356" s="524"/>
      <c r="CJ356" s="524"/>
      <c r="CK356" s="524"/>
      <c r="CL356" s="524"/>
      <c r="CM356" s="524"/>
      <c r="CN356" s="524"/>
      <c r="CO356" s="524"/>
      <c r="CP356" s="524"/>
      <c r="CQ356" s="524"/>
      <c r="CR356" s="524"/>
      <c r="CS356" s="524"/>
      <c r="CT356" s="524"/>
      <c r="CU356" s="524"/>
      <c r="CV356" s="524"/>
      <c r="CW356" s="524"/>
      <c r="CX356" s="524"/>
      <c r="CY356" s="524"/>
      <c r="CZ356" s="524"/>
      <c r="DA356" s="524"/>
      <c r="DB356" s="524"/>
      <c r="DC356" s="524"/>
      <c r="DD356" s="524"/>
      <c r="DE356" s="524"/>
      <c r="DF356" s="524"/>
      <c r="DG356" s="524"/>
      <c r="DH356" s="524"/>
      <c r="DI356" s="524"/>
      <c r="DJ356" s="524"/>
      <c r="DK356" s="524"/>
      <c r="DL356" s="524"/>
      <c r="DM356" s="524"/>
      <c r="DN356" s="524"/>
      <c r="DO356" s="524"/>
      <c r="DP356" s="524"/>
      <c r="DQ356" s="524"/>
      <c r="DR356" s="524"/>
      <c r="DS356" s="524"/>
      <c r="DT356" s="524"/>
      <c r="DU356" s="524"/>
      <c r="DV356" s="524"/>
      <c r="DW356" s="524"/>
      <c r="DX356" s="524"/>
      <c r="DY356" s="524"/>
      <c r="DZ356" s="524"/>
      <c r="EA356" s="524"/>
      <c r="EB356" s="524"/>
      <c r="EC356" s="524"/>
      <c r="ED356" s="524"/>
      <c r="EE356" s="524"/>
      <c r="EF356" s="524"/>
      <c r="EG356" s="524"/>
      <c r="EH356" s="524"/>
      <c r="EI356" s="524"/>
      <c r="EJ356" s="524"/>
      <c r="EK356" s="524"/>
      <c r="EL356" s="524"/>
      <c r="EM356" s="524"/>
      <c r="EN356" s="524"/>
      <c r="EO356" s="524"/>
      <c r="EP356" s="524"/>
      <c r="EQ356" s="524"/>
    </row>
    <row r="357" spans="3:147">
      <c r="C357" s="524">
        <v>6</v>
      </c>
      <c r="D357" s="524" t="s">
        <v>268</v>
      </c>
      <c r="E357" s="524"/>
      <c r="F357" s="524"/>
      <c r="G357" s="524"/>
      <c r="H357" s="524"/>
      <c r="I357" s="525"/>
      <c r="J357" s="525"/>
      <c r="K357" s="525"/>
      <c r="L357" s="526"/>
      <c r="M357" s="527"/>
      <c r="N357" s="527"/>
      <c r="O357" s="528"/>
      <c r="P357" s="529"/>
      <c r="Q357" s="529"/>
      <c r="R357" s="524"/>
      <c r="S357" s="524"/>
      <c r="T357" s="524"/>
      <c r="U357" s="530"/>
      <c r="V357" s="524"/>
      <c r="W357" s="524"/>
      <c r="X357" s="524"/>
      <c r="Y357" s="524"/>
      <c r="Z357" s="524"/>
      <c r="AA357" s="524"/>
      <c r="AB357" s="524"/>
      <c r="AC357" s="530"/>
      <c r="AD357" s="524"/>
      <c r="AE357" s="524"/>
      <c r="AF357" s="524"/>
      <c r="AG357" s="524"/>
      <c r="AH357" s="524"/>
      <c r="AI357" s="524"/>
      <c r="AJ357" s="524"/>
      <c r="AK357" s="524"/>
      <c r="AL357" s="524"/>
      <c r="AM357" s="524"/>
      <c r="AN357" s="524"/>
      <c r="AO357" s="524"/>
      <c r="AP357" s="524"/>
      <c r="AQ357" s="524"/>
      <c r="AR357" s="524"/>
      <c r="AS357" s="524"/>
      <c r="AT357" s="524"/>
      <c r="AU357" s="531"/>
      <c r="AV357" s="531"/>
      <c r="AW357" s="531"/>
      <c r="AX357" s="531"/>
      <c r="AY357" s="531"/>
      <c r="AZ357" s="532"/>
      <c r="BA357" s="533"/>
      <c r="BB357" s="533"/>
      <c r="BC357" s="524"/>
      <c r="BD357" s="524"/>
      <c r="BE357" s="524"/>
      <c r="BF357" s="524"/>
      <c r="BG357" s="524"/>
      <c r="BH357" s="524"/>
      <c r="BI357" s="524"/>
      <c r="BJ357" s="524"/>
      <c r="BK357" s="524"/>
      <c r="BL357" s="524"/>
      <c r="BM357" s="524"/>
      <c r="BN357" s="524"/>
      <c r="BO357" s="524"/>
      <c r="BP357" s="524"/>
      <c r="BQ357" s="524"/>
      <c r="BR357" s="524"/>
      <c r="BS357" s="524"/>
      <c r="BT357" s="524"/>
      <c r="BU357" s="524"/>
      <c r="BV357" s="524"/>
      <c r="BW357" s="524"/>
      <c r="BX357" s="524"/>
      <c r="BY357" s="534"/>
      <c r="BZ357" s="524"/>
      <c r="CA357" s="524"/>
      <c r="CB357" s="531"/>
      <c r="CC357" s="524"/>
      <c r="CD357" s="524"/>
      <c r="CE357" s="524"/>
      <c r="CF357" s="524"/>
      <c r="CG357" s="524"/>
      <c r="CH357" s="524"/>
      <c r="CI357" s="524"/>
      <c r="CJ357" s="524"/>
      <c r="CK357" s="524"/>
      <c r="CL357" s="524"/>
      <c r="CM357" s="524"/>
      <c r="CN357" s="524"/>
      <c r="CO357" s="524"/>
      <c r="CP357" s="524"/>
      <c r="CQ357" s="524"/>
      <c r="CR357" s="524"/>
      <c r="CS357" s="524"/>
      <c r="CT357" s="524"/>
      <c r="CU357" s="524"/>
      <c r="CV357" s="524"/>
      <c r="CW357" s="524"/>
      <c r="CX357" s="524"/>
      <c r="CY357" s="524"/>
      <c r="CZ357" s="524"/>
      <c r="DA357" s="524"/>
      <c r="DB357" s="524"/>
      <c r="DC357" s="524"/>
      <c r="DD357" s="524"/>
      <c r="DE357" s="524"/>
      <c r="DF357" s="524"/>
      <c r="DG357" s="524"/>
      <c r="DH357" s="524"/>
      <c r="DI357" s="524"/>
      <c r="DJ357" s="524"/>
      <c r="DK357" s="524"/>
      <c r="DL357" s="524"/>
      <c r="DM357" s="524"/>
      <c r="DN357" s="524"/>
      <c r="DO357" s="524"/>
      <c r="DP357" s="524"/>
      <c r="DQ357" s="524"/>
      <c r="DR357" s="524"/>
      <c r="DS357" s="524"/>
      <c r="DT357" s="524"/>
      <c r="DU357" s="524"/>
      <c r="DV357" s="524"/>
      <c r="DW357" s="524"/>
      <c r="DX357" s="524"/>
      <c r="DY357" s="524"/>
      <c r="DZ357" s="524"/>
      <c r="EA357" s="524"/>
      <c r="EB357" s="524"/>
      <c r="EC357" s="524"/>
      <c r="ED357" s="524"/>
      <c r="EE357" s="524"/>
      <c r="EF357" s="524"/>
      <c r="EG357" s="524"/>
      <c r="EH357" s="524"/>
      <c r="EI357" s="524"/>
      <c r="EJ357" s="524"/>
      <c r="EK357" s="524"/>
      <c r="EL357" s="524"/>
      <c r="EM357" s="524"/>
      <c r="EN357" s="524"/>
      <c r="EO357" s="524"/>
      <c r="EP357" s="524"/>
      <c r="EQ357" s="524"/>
    </row>
    <row r="358" spans="3:147">
      <c r="C358" s="524">
        <v>7</v>
      </c>
      <c r="D358" s="524" t="s">
        <v>269</v>
      </c>
      <c r="E358" s="524"/>
      <c r="F358" s="524"/>
      <c r="G358" s="524"/>
      <c r="H358" s="524"/>
      <c r="I358" s="525"/>
      <c r="J358" s="525"/>
      <c r="K358" s="525"/>
      <c r="L358" s="526"/>
      <c r="M358" s="527"/>
      <c r="N358" s="527"/>
      <c r="O358" s="528"/>
      <c r="P358" s="529"/>
      <c r="Q358" s="529"/>
      <c r="R358" s="524"/>
      <c r="S358" s="524"/>
      <c r="T358" s="524"/>
      <c r="U358" s="530"/>
      <c r="V358" s="524"/>
      <c r="W358" s="524"/>
      <c r="X358" s="524"/>
      <c r="Y358" s="524"/>
      <c r="Z358" s="524"/>
      <c r="AA358" s="524"/>
      <c r="AB358" s="524"/>
      <c r="AC358" s="530"/>
      <c r="AD358" s="524"/>
      <c r="AE358" s="524"/>
      <c r="AF358" s="524"/>
      <c r="AG358" s="524"/>
      <c r="AH358" s="524"/>
      <c r="AI358" s="524"/>
      <c r="AJ358" s="524"/>
      <c r="AK358" s="524"/>
      <c r="AL358" s="524"/>
      <c r="AM358" s="524"/>
      <c r="AN358" s="524"/>
      <c r="AO358" s="524"/>
      <c r="AP358" s="524"/>
      <c r="AQ358" s="524"/>
      <c r="AR358" s="524"/>
      <c r="AS358" s="524"/>
      <c r="AT358" s="524"/>
      <c r="AU358" s="531"/>
      <c r="AV358" s="531"/>
      <c r="AW358" s="531"/>
      <c r="AX358" s="531"/>
      <c r="AY358" s="531"/>
      <c r="AZ358" s="532"/>
      <c r="BA358" s="533"/>
      <c r="BB358" s="533"/>
      <c r="BC358" s="524"/>
      <c r="BD358" s="524"/>
      <c r="BE358" s="524"/>
      <c r="BF358" s="524"/>
      <c r="BG358" s="524"/>
      <c r="BH358" s="524"/>
      <c r="BI358" s="524"/>
      <c r="BJ358" s="524"/>
      <c r="BK358" s="524"/>
      <c r="BL358" s="524"/>
      <c r="BM358" s="524"/>
      <c r="BN358" s="524"/>
      <c r="BO358" s="524"/>
      <c r="BP358" s="524"/>
      <c r="BQ358" s="524"/>
      <c r="BR358" s="524"/>
      <c r="BS358" s="524"/>
      <c r="BT358" s="524"/>
      <c r="BU358" s="524"/>
      <c r="BV358" s="524"/>
      <c r="BW358" s="524"/>
      <c r="BX358" s="524"/>
      <c r="BY358" s="534"/>
      <c r="BZ358" s="524"/>
      <c r="CA358" s="524"/>
      <c r="CB358" s="531"/>
      <c r="CC358" s="524"/>
      <c r="CD358" s="524"/>
      <c r="CE358" s="524"/>
      <c r="CF358" s="524"/>
      <c r="CG358" s="524"/>
      <c r="CH358" s="524"/>
      <c r="CI358" s="524"/>
      <c r="CJ358" s="524"/>
      <c r="CK358" s="524"/>
      <c r="CL358" s="524"/>
      <c r="CM358" s="524"/>
      <c r="CN358" s="524"/>
      <c r="CO358" s="524"/>
      <c r="CP358" s="524"/>
      <c r="CQ358" s="524"/>
      <c r="CR358" s="524"/>
      <c r="CS358" s="524"/>
      <c r="CT358" s="524"/>
      <c r="CU358" s="524"/>
      <c r="CV358" s="524"/>
      <c r="CW358" s="524"/>
      <c r="CX358" s="524"/>
      <c r="CY358" s="524"/>
      <c r="CZ358" s="524"/>
      <c r="DA358" s="524"/>
      <c r="DB358" s="524"/>
      <c r="DC358" s="524"/>
      <c r="DD358" s="524"/>
      <c r="DE358" s="524"/>
      <c r="DF358" s="524"/>
      <c r="DG358" s="524"/>
      <c r="DH358" s="524"/>
      <c r="DI358" s="524"/>
      <c r="DJ358" s="524"/>
      <c r="DK358" s="524"/>
      <c r="DL358" s="524"/>
      <c r="DM358" s="524"/>
      <c r="DN358" s="524"/>
      <c r="DO358" s="524"/>
      <c r="DP358" s="524"/>
      <c r="DQ358" s="524"/>
      <c r="DR358" s="524"/>
      <c r="DS358" s="524"/>
      <c r="DT358" s="524"/>
      <c r="DU358" s="524"/>
      <c r="DV358" s="524"/>
      <c r="DW358" s="524"/>
      <c r="DX358" s="524"/>
      <c r="DY358" s="524"/>
      <c r="DZ358" s="524"/>
      <c r="EA358" s="524"/>
      <c r="EB358" s="524"/>
      <c r="EC358" s="524"/>
      <c r="ED358" s="524"/>
      <c r="EE358" s="524"/>
      <c r="EF358" s="524"/>
      <c r="EG358" s="524"/>
      <c r="EH358" s="524"/>
      <c r="EI358" s="524"/>
      <c r="EJ358" s="524"/>
      <c r="EK358" s="524"/>
      <c r="EL358" s="524"/>
      <c r="EM358" s="524"/>
      <c r="EN358" s="524"/>
      <c r="EO358" s="524"/>
      <c r="EP358" s="524"/>
      <c r="EQ358" s="524"/>
    </row>
    <row r="359" spans="3:147">
      <c r="C359" s="524"/>
      <c r="D359" s="524"/>
      <c r="E359" s="524"/>
      <c r="F359" s="524"/>
      <c r="G359" s="524"/>
      <c r="H359" s="524"/>
      <c r="I359" s="525"/>
      <c r="J359" s="525"/>
      <c r="K359" s="525"/>
      <c r="L359" s="525"/>
      <c r="M359" s="525"/>
      <c r="N359" s="525"/>
      <c r="O359" s="536"/>
      <c r="P359" s="525"/>
      <c r="Q359" s="525"/>
      <c r="R359" s="525"/>
      <c r="S359" s="524"/>
      <c r="T359" s="524"/>
      <c r="U359" s="530"/>
      <c r="V359" s="524"/>
      <c r="W359" s="524"/>
      <c r="X359" s="524"/>
      <c r="Y359" s="524"/>
      <c r="Z359" s="524"/>
      <c r="AA359" s="524"/>
      <c r="AB359" s="524"/>
      <c r="AC359" s="530"/>
      <c r="AD359" s="524"/>
      <c r="AE359" s="524"/>
      <c r="AF359" s="524"/>
      <c r="AG359" s="524"/>
      <c r="AH359" s="524"/>
      <c r="AI359" s="524"/>
      <c r="AJ359" s="524"/>
      <c r="AK359" s="524"/>
      <c r="AL359" s="524"/>
      <c r="AM359" s="524"/>
      <c r="AN359" s="524"/>
      <c r="AO359" s="524"/>
      <c r="AP359" s="524"/>
      <c r="AQ359" s="524"/>
      <c r="AR359" s="524"/>
      <c r="AS359" s="524"/>
      <c r="AT359" s="524"/>
      <c r="AU359" s="531"/>
      <c r="AV359" s="531"/>
      <c r="AW359" s="531"/>
      <c r="AX359" s="531"/>
      <c r="AY359" s="531"/>
      <c r="AZ359" s="532"/>
      <c r="BA359" s="533"/>
      <c r="BB359" s="533"/>
      <c r="BC359" s="524"/>
      <c r="BD359" s="524"/>
      <c r="BE359" s="524"/>
      <c r="BF359" s="524"/>
      <c r="BG359" s="524"/>
      <c r="BH359" s="524"/>
      <c r="BI359" s="524"/>
      <c r="BJ359" s="524"/>
      <c r="BK359" s="524"/>
      <c r="BL359" s="524"/>
      <c r="BM359" s="524"/>
      <c r="BN359" s="524"/>
      <c r="BO359" s="524"/>
      <c r="BP359" s="524"/>
      <c r="BQ359" s="524"/>
      <c r="BR359" s="524"/>
      <c r="BS359" s="524"/>
      <c r="BT359" s="524"/>
      <c r="BU359" s="524"/>
      <c r="BV359" s="524"/>
      <c r="BW359" s="524"/>
      <c r="BX359" s="524"/>
      <c r="BY359" s="534"/>
      <c r="BZ359" s="524"/>
      <c r="CA359" s="524"/>
      <c r="CB359" s="531"/>
      <c r="CC359" s="524"/>
      <c r="CD359" s="524"/>
      <c r="CE359" s="524"/>
      <c r="CF359" s="524"/>
      <c r="CG359" s="524"/>
      <c r="CH359" s="524"/>
      <c r="CI359" s="524"/>
      <c r="CJ359" s="524"/>
      <c r="CK359" s="524"/>
      <c r="CL359" s="524"/>
      <c r="CM359" s="524"/>
      <c r="CN359" s="524"/>
      <c r="CO359" s="524"/>
      <c r="CP359" s="524"/>
      <c r="CQ359" s="524"/>
      <c r="CR359" s="524"/>
      <c r="CS359" s="524"/>
      <c r="CT359" s="524"/>
      <c r="CU359" s="524"/>
      <c r="CV359" s="524"/>
      <c r="CW359" s="524"/>
      <c r="CX359" s="524"/>
      <c r="CY359" s="524"/>
      <c r="CZ359" s="524"/>
      <c r="DA359" s="524"/>
      <c r="DB359" s="524"/>
      <c r="DC359" s="524"/>
      <c r="DD359" s="524"/>
      <c r="DE359" s="524"/>
      <c r="DF359" s="524"/>
      <c r="DG359" s="524"/>
      <c r="DH359" s="524"/>
      <c r="DI359" s="524"/>
      <c r="DJ359" s="524"/>
      <c r="DK359" s="524"/>
      <c r="DL359" s="524"/>
      <c r="DM359" s="524"/>
      <c r="DN359" s="524"/>
      <c r="DO359" s="524"/>
      <c r="DP359" s="524"/>
      <c r="DQ359" s="524"/>
      <c r="DR359" s="524"/>
      <c r="DS359" s="524"/>
      <c r="DT359" s="524"/>
      <c r="DU359" s="524"/>
      <c r="DV359" s="524"/>
      <c r="DW359" s="524"/>
      <c r="DX359" s="524"/>
      <c r="DY359" s="524"/>
      <c r="DZ359" s="524"/>
      <c r="EA359" s="524"/>
      <c r="EB359" s="524"/>
      <c r="EC359" s="524"/>
      <c r="ED359" s="524"/>
      <c r="EE359" s="524"/>
      <c r="EF359" s="524"/>
      <c r="EG359" s="524"/>
      <c r="EH359" s="524"/>
      <c r="EI359" s="524"/>
      <c r="EJ359" s="524"/>
      <c r="EK359" s="524"/>
      <c r="EL359" s="524"/>
      <c r="EM359" s="524"/>
      <c r="EN359" s="524"/>
      <c r="EO359" s="524"/>
      <c r="EP359" s="524"/>
      <c r="EQ359" s="524"/>
    </row>
    <row r="360" spans="3:147">
      <c r="C360" s="524" t="s">
        <v>270</v>
      </c>
      <c r="D360" s="524"/>
      <c r="E360" s="524"/>
      <c r="F360" s="524"/>
      <c r="G360" s="524"/>
      <c r="H360" s="524"/>
      <c r="I360" s="525"/>
      <c r="J360" s="525"/>
      <c r="K360" s="525"/>
      <c r="L360" s="525"/>
      <c r="M360" s="525"/>
      <c r="N360" s="525"/>
      <c r="O360" s="536"/>
      <c r="P360" s="525"/>
      <c r="Q360" s="525"/>
      <c r="R360" s="525"/>
      <c r="S360" s="524"/>
      <c r="T360" s="524"/>
      <c r="U360" s="530"/>
      <c r="V360" s="524"/>
      <c r="W360" s="524"/>
      <c r="X360" s="524"/>
      <c r="Y360" s="524"/>
      <c r="Z360" s="524"/>
      <c r="AA360" s="524"/>
      <c r="AB360" s="524"/>
      <c r="AC360" s="530"/>
      <c r="AD360" s="524"/>
      <c r="AE360" s="524"/>
      <c r="AF360" s="524"/>
      <c r="AG360" s="524"/>
      <c r="AH360" s="524"/>
      <c r="AI360" s="524"/>
      <c r="AJ360" s="524"/>
      <c r="AK360" s="524"/>
      <c r="AL360" s="524"/>
      <c r="AM360" s="524"/>
      <c r="AN360" s="524"/>
      <c r="AO360" s="524"/>
      <c r="AP360" s="524"/>
      <c r="AQ360" s="524"/>
      <c r="AR360" s="524"/>
      <c r="AS360" s="524"/>
      <c r="AT360" s="524"/>
      <c r="AU360" s="531"/>
      <c r="AV360" s="531"/>
      <c r="AW360" s="531"/>
      <c r="AX360" s="531"/>
      <c r="AY360" s="531"/>
      <c r="AZ360" s="532"/>
      <c r="BA360" s="533"/>
      <c r="BB360" s="533"/>
      <c r="BC360" s="524"/>
      <c r="BD360" s="524"/>
      <c r="BE360" s="524"/>
      <c r="BF360" s="524"/>
      <c r="BG360" s="524"/>
      <c r="BH360" s="524"/>
      <c r="BI360" s="524"/>
      <c r="BJ360" s="524"/>
      <c r="BK360" s="524"/>
      <c r="BL360" s="524"/>
      <c r="BM360" s="524"/>
      <c r="BN360" s="524"/>
      <c r="BO360" s="524"/>
      <c r="BP360" s="524"/>
      <c r="BQ360" s="524"/>
      <c r="BR360" s="524"/>
      <c r="BS360" s="524"/>
      <c r="BT360" s="524"/>
      <c r="BU360" s="524"/>
      <c r="BV360" s="524"/>
      <c r="BW360" s="524"/>
      <c r="BX360" s="524"/>
      <c r="BY360" s="534"/>
      <c r="BZ360" s="524"/>
      <c r="CA360" s="524"/>
      <c r="CB360" s="531"/>
      <c r="CC360" s="524"/>
      <c r="CD360" s="524"/>
      <c r="CE360" s="524"/>
      <c r="CF360" s="524"/>
      <c r="CG360" s="524"/>
      <c r="CH360" s="524"/>
      <c r="CI360" s="524"/>
      <c r="CJ360" s="524"/>
      <c r="CK360" s="524"/>
      <c r="CL360" s="524"/>
      <c r="CM360" s="524"/>
      <c r="CN360" s="524"/>
      <c r="CO360" s="524"/>
      <c r="CP360" s="524"/>
      <c r="CQ360" s="524"/>
      <c r="CR360" s="524"/>
      <c r="CS360" s="524"/>
      <c r="CT360" s="524"/>
      <c r="CU360" s="524"/>
      <c r="CV360" s="524"/>
      <c r="CW360" s="524"/>
      <c r="CX360" s="524"/>
      <c r="CY360" s="524"/>
      <c r="CZ360" s="524"/>
      <c r="DA360" s="524"/>
      <c r="DB360" s="524"/>
      <c r="DC360" s="524"/>
      <c r="DD360" s="524"/>
      <c r="DE360" s="524"/>
      <c r="DF360" s="524"/>
      <c r="DG360" s="524"/>
      <c r="DH360" s="524"/>
      <c r="DI360" s="524"/>
      <c r="DJ360" s="524"/>
      <c r="DK360" s="524"/>
      <c r="DL360" s="524"/>
      <c r="DM360" s="524"/>
      <c r="DN360" s="524"/>
      <c r="DO360" s="524"/>
      <c r="DP360" s="524"/>
      <c r="DQ360" s="524"/>
      <c r="DR360" s="524"/>
      <c r="DS360" s="524"/>
      <c r="DT360" s="524"/>
      <c r="DU360" s="524"/>
      <c r="DV360" s="524"/>
      <c r="DW360" s="524"/>
      <c r="DX360" s="524"/>
      <c r="DY360" s="524"/>
      <c r="DZ360" s="524"/>
      <c r="EA360" s="524"/>
      <c r="EB360" s="524"/>
      <c r="EC360" s="524"/>
      <c r="ED360" s="524"/>
      <c r="EE360" s="524"/>
      <c r="EF360" s="524"/>
      <c r="EG360" s="524"/>
      <c r="EH360" s="524"/>
      <c r="EI360" s="524"/>
      <c r="EJ360" s="524"/>
      <c r="EK360" s="524"/>
      <c r="EL360" s="524"/>
      <c r="EM360" s="524"/>
      <c r="EN360" s="524"/>
      <c r="EO360" s="524"/>
      <c r="EP360" s="524"/>
      <c r="EQ360" s="524"/>
    </row>
    <row r="361" spans="3:147">
      <c r="C361" s="524">
        <v>1</v>
      </c>
      <c r="D361" s="524" t="s">
        <v>271</v>
      </c>
      <c r="E361" s="524"/>
      <c r="F361" s="524"/>
      <c r="G361" s="524"/>
      <c r="H361" s="524"/>
      <c r="I361" s="525"/>
      <c r="J361" s="525"/>
      <c r="K361" s="525"/>
      <c r="L361" s="525"/>
      <c r="M361" s="525"/>
      <c r="N361" s="525"/>
      <c r="O361" s="536"/>
      <c r="P361" s="525"/>
      <c r="Q361" s="525"/>
      <c r="R361" s="525"/>
      <c r="S361" s="524"/>
      <c r="T361" s="524"/>
      <c r="U361" s="530"/>
      <c r="V361" s="524"/>
      <c r="W361" s="524"/>
      <c r="X361" s="524"/>
      <c r="Y361" s="524"/>
      <c r="Z361" s="524"/>
      <c r="AA361" s="524"/>
      <c r="AB361" s="524"/>
      <c r="AC361" s="530"/>
      <c r="AD361" s="524"/>
      <c r="AE361" s="524"/>
      <c r="AF361" s="524"/>
      <c r="AG361" s="524"/>
      <c r="AH361" s="524"/>
      <c r="AI361" s="524"/>
      <c r="AJ361" s="524"/>
      <c r="AK361" s="524"/>
      <c r="AL361" s="524"/>
      <c r="AM361" s="524"/>
      <c r="AN361" s="524"/>
      <c r="AO361" s="524"/>
      <c r="AP361" s="524"/>
      <c r="AQ361" s="524"/>
      <c r="AR361" s="524"/>
      <c r="AS361" s="524"/>
      <c r="AT361" s="524"/>
      <c r="AU361" s="531"/>
      <c r="AV361" s="531"/>
      <c r="AW361" s="531"/>
      <c r="AX361" s="531"/>
      <c r="AY361" s="531"/>
      <c r="AZ361" s="532"/>
      <c r="BA361" s="533"/>
      <c r="BB361" s="533"/>
      <c r="BC361" s="524"/>
      <c r="BD361" s="524"/>
      <c r="BE361" s="524"/>
      <c r="BF361" s="524"/>
      <c r="BG361" s="524"/>
      <c r="BH361" s="524"/>
      <c r="BI361" s="524"/>
      <c r="BJ361" s="524"/>
      <c r="BK361" s="524"/>
      <c r="BL361" s="524"/>
      <c r="BM361" s="524"/>
      <c r="BN361" s="524"/>
      <c r="BO361" s="524"/>
      <c r="BP361" s="524"/>
      <c r="BQ361" s="524"/>
      <c r="BR361" s="524"/>
      <c r="BS361" s="524"/>
      <c r="BT361" s="524"/>
      <c r="BU361" s="524"/>
      <c r="BV361" s="524"/>
      <c r="BW361" s="524"/>
      <c r="BX361" s="524"/>
      <c r="BY361" s="534"/>
      <c r="BZ361" s="524"/>
      <c r="CA361" s="524"/>
      <c r="CB361" s="531"/>
      <c r="CC361" s="524"/>
      <c r="CD361" s="524"/>
      <c r="CE361" s="524"/>
      <c r="CF361" s="524"/>
      <c r="CG361" s="524"/>
      <c r="CH361" s="524"/>
      <c r="CI361" s="524"/>
      <c r="CJ361" s="524"/>
      <c r="CK361" s="524"/>
      <c r="CL361" s="524"/>
      <c r="CM361" s="524"/>
      <c r="CN361" s="524"/>
      <c r="CO361" s="524"/>
      <c r="CP361" s="524"/>
      <c r="CQ361" s="524"/>
      <c r="CR361" s="524"/>
      <c r="CS361" s="524"/>
      <c r="CT361" s="524"/>
      <c r="CU361" s="524"/>
      <c r="CV361" s="524"/>
      <c r="CW361" s="524"/>
      <c r="CX361" s="524"/>
      <c r="CY361" s="524"/>
      <c r="CZ361" s="524"/>
      <c r="DA361" s="524"/>
      <c r="DB361" s="524"/>
      <c r="DC361" s="524"/>
      <c r="DD361" s="524"/>
      <c r="DE361" s="524"/>
      <c r="DF361" s="524"/>
      <c r="DG361" s="524"/>
      <c r="DH361" s="524"/>
      <c r="DI361" s="524"/>
      <c r="DJ361" s="524"/>
      <c r="DK361" s="524"/>
      <c r="DL361" s="524"/>
      <c r="DM361" s="524"/>
      <c r="DN361" s="524"/>
      <c r="DO361" s="524"/>
      <c r="DP361" s="524"/>
      <c r="DQ361" s="524"/>
      <c r="DR361" s="524"/>
      <c r="DS361" s="524"/>
      <c r="DT361" s="524"/>
      <c r="DU361" s="524"/>
      <c r="DV361" s="524"/>
      <c r="DW361" s="524"/>
      <c r="DX361" s="524"/>
      <c r="DY361" s="524"/>
      <c r="DZ361" s="524"/>
      <c r="EA361" s="524"/>
      <c r="EB361" s="524"/>
      <c r="EC361" s="524"/>
      <c r="ED361" s="524"/>
      <c r="EE361" s="524"/>
      <c r="EF361" s="524"/>
      <c r="EG361" s="524"/>
      <c r="EH361" s="524"/>
      <c r="EI361" s="524"/>
      <c r="EJ361" s="524"/>
      <c r="EK361" s="524"/>
      <c r="EL361" s="524"/>
      <c r="EM361" s="524"/>
      <c r="EN361" s="524"/>
      <c r="EO361" s="524"/>
      <c r="EP361" s="524"/>
      <c r="EQ361" s="524"/>
    </row>
    <row r="362" spans="3:147">
      <c r="C362" s="524">
        <v>2</v>
      </c>
      <c r="D362" s="524" t="s">
        <v>272</v>
      </c>
      <c r="E362" s="524"/>
      <c r="F362" s="524"/>
      <c r="G362" s="524"/>
      <c r="H362" s="524"/>
      <c r="I362" s="525"/>
      <c r="J362" s="525"/>
      <c r="K362" s="525"/>
      <c r="L362" s="525"/>
      <c r="M362" s="525"/>
      <c r="N362" s="524"/>
      <c r="O362" s="524"/>
      <c r="P362" s="524"/>
      <c r="Q362" s="524"/>
      <c r="R362" s="524"/>
      <c r="S362" s="524"/>
      <c r="T362" s="524"/>
      <c r="U362" s="530"/>
      <c r="V362" s="524"/>
      <c r="W362" s="524"/>
      <c r="X362" s="524"/>
      <c r="Y362" s="524"/>
      <c r="Z362" s="524"/>
      <c r="AA362" s="524"/>
      <c r="AB362" s="524"/>
      <c r="AC362" s="530"/>
      <c r="AD362" s="524"/>
      <c r="AE362" s="524"/>
      <c r="AF362" s="524"/>
      <c r="AG362" s="524"/>
      <c r="AH362" s="524"/>
      <c r="AI362" s="524"/>
      <c r="AJ362" s="524"/>
      <c r="AK362" s="524"/>
      <c r="AL362" s="524"/>
      <c r="AM362" s="524"/>
      <c r="AN362" s="524"/>
      <c r="AO362" s="524"/>
      <c r="AP362" s="524"/>
      <c r="AQ362" s="524"/>
      <c r="AR362" s="524"/>
      <c r="AS362" s="524"/>
      <c r="AT362" s="524"/>
      <c r="AU362" s="531"/>
      <c r="AV362" s="531"/>
      <c r="AW362" s="531"/>
      <c r="AX362" s="531"/>
      <c r="AY362" s="531"/>
      <c r="AZ362" s="532"/>
      <c r="BA362" s="533"/>
      <c r="BB362" s="533"/>
      <c r="BC362" s="524"/>
      <c r="BD362" s="524"/>
      <c r="BE362" s="524"/>
      <c r="BF362" s="524"/>
      <c r="BG362" s="524"/>
      <c r="BH362" s="524"/>
      <c r="BI362" s="524"/>
      <c r="BJ362" s="524"/>
      <c r="BK362" s="524"/>
      <c r="BL362" s="524"/>
      <c r="BM362" s="524"/>
      <c r="BN362" s="524"/>
      <c r="BO362" s="524"/>
      <c r="BP362" s="524"/>
      <c r="BQ362" s="524"/>
      <c r="BR362" s="524"/>
      <c r="BS362" s="524"/>
      <c r="BT362" s="524"/>
      <c r="BU362" s="524"/>
      <c r="BV362" s="524"/>
      <c r="BW362" s="524"/>
      <c r="BX362" s="524"/>
      <c r="BY362" s="534"/>
      <c r="BZ362" s="524"/>
      <c r="CA362" s="524"/>
      <c r="CB362" s="531"/>
      <c r="CC362" s="524"/>
      <c r="CD362" s="524"/>
      <c r="CE362" s="524"/>
      <c r="CF362" s="524"/>
      <c r="CG362" s="524"/>
      <c r="CH362" s="524"/>
      <c r="CI362" s="524"/>
      <c r="CJ362" s="524"/>
      <c r="CK362" s="524"/>
      <c r="CL362" s="524"/>
      <c r="CM362" s="524"/>
      <c r="CN362" s="524"/>
      <c r="CO362" s="524"/>
      <c r="CP362" s="524"/>
      <c r="CQ362" s="524"/>
      <c r="CR362" s="524"/>
      <c r="CS362" s="524"/>
      <c r="CT362" s="524"/>
      <c r="CU362" s="524"/>
      <c r="CV362" s="524"/>
      <c r="CW362" s="524"/>
      <c r="CX362" s="524"/>
      <c r="CY362" s="524"/>
      <c r="CZ362" s="524"/>
      <c r="DA362" s="524"/>
      <c r="DB362" s="524"/>
      <c r="DC362" s="524"/>
      <c r="DD362" s="524"/>
      <c r="DE362" s="524"/>
      <c r="DF362" s="524"/>
      <c r="DG362" s="524"/>
      <c r="DH362" s="524"/>
      <c r="DI362" s="524"/>
      <c r="DJ362" s="524"/>
      <c r="DK362" s="524"/>
      <c r="DL362" s="524"/>
      <c r="DM362" s="524"/>
      <c r="DN362" s="524"/>
      <c r="DO362" s="524"/>
      <c r="DP362" s="524"/>
      <c r="DQ362" s="524"/>
      <c r="DR362" s="524"/>
      <c r="DS362" s="524"/>
      <c r="DT362" s="524"/>
      <c r="DU362" s="524"/>
      <c r="DV362" s="524"/>
      <c r="DW362" s="524"/>
      <c r="DX362" s="524"/>
      <c r="DY362" s="524"/>
      <c r="DZ362" s="524"/>
      <c r="EA362" s="524"/>
      <c r="EB362" s="524"/>
      <c r="EC362" s="524"/>
      <c r="ED362" s="524"/>
      <c r="EE362" s="524"/>
      <c r="EF362" s="524"/>
      <c r="EG362" s="524"/>
      <c r="EH362" s="524"/>
      <c r="EI362" s="524"/>
      <c r="EJ362" s="524"/>
      <c r="EK362" s="524"/>
      <c r="EL362" s="524"/>
      <c r="EM362" s="524"/>
      <c r="EN362" s="524"/>
      <c r="EO362" s="524"/>
      <c r="EP362" s="524"/>
      <c r="EQ362" s="524"/>
    </row>
    <row r="363" spans="3:147">
      <c r="C363" s="524">
        <v>3</v>
      </c>
      <c r="D363" s="524" t="s">
        <v>273</v>
      </c>
      <c r="E363" s="524"/>
      <c r="F363" s="524"/>
      <c r="G363" s="524"/>
      <c r="H363" s="524"/>
      <c r="I363" s="524"/>
      <c r="J363" s="524"/>
      <c r="K363" s="524"/>
      <c r="L363" s="524"/>
      <c r="M363" s="537" t="s">
        <v>220</v>
      </c>
      <c r="N363" s="538"/>
      <c r="O363" s="539" t="s">
        <v>221</v>
      </c>
      <c r="P363" s="540"/>
      <c r="Q363" s="540"/>
      <c r="R363" s="524"/>
      <c r="S363" s="524"/>
      <c r="T363" s="524"/>
      <c r="U363" s="530"/>
      <c r="V363" s="524"/>
      <c r="W363" s="524"/>
      <c r="X363" s="524"/>
      <c r="Y363" s="524"/>
      <c r="Z363" s="524"/>
      <c r="AA363" s="524"/>
      <c r="AB363" s="524"/>
      <c r="AC363" s="530"/>
      <c r="AD363" s="524"/>
      <c r="AE363" s="524"/>
      <c r="AF363" s="524"/>
      <c r="AG363" s="524"/>
      <c r="AH363" s="524"/>
      <c r="AI363" s="524"/>
      <c r="AJ363" s="524"/>
      <c r="AK363" s="524"/>
      <c r="AL363" s="524"/>
      <c r="AM363" s="524"/>
      <c r="AN363" s="524"/>
      <c r="AO363" s="524"/>
      <c r="AP363" s="524"/>
      <c r="AQ363" s="524"/>
      <c r="AR363" s="524"/>
      <c r="AS363" s="524"/>
      <c r="AT363" s="524"/>
      <c r="AU363" s="531"/>
      <c r="AV363" s="531"/>
      <c r="AW363" s="531"/>
      <c r="AX363" s="531"/>
      <c r="AY363" s="531"/>
      <c r="AZ363" s="532"/>
      <c r="BA363" s="533"/>
      <c r="BB363" s="533"/>
      <c r="BC363" s="524"/>
      <c r="BD363" s="524"/>
      <c r="BE363" s="524"/>
      <c r="BF363" s="524"/>
      <c r="BG363" s="524"/>
      <c r="BH363" s="524"/>
      <c r="BI363" s="524"/>
      <c r="BJ363" s="524"/>
      <c r="BK363" s="524"/>
      <c r="BL363" s="524"/>
      <c r="BM363" s="524"/>
      <c r="BN363" s="524"/>
      <c r="BO363" s="524"/>
      <c r="BP363" s="524"/>
      <c r="BQ363" s="524"/>
      <c r="BR363" s="524"/>
      <c r="BS363" s="524"/>
      <c r="BT363" s="524"/>
      <c r="BU363" s="524"/>
      <c r="BV363" s="524"/>
      <c r="BW363" s="524"/>
      <c r="BX363" s="524"/>
      <c r="BY363" s="534"/>
      <c r="BZ363" s="524"/>
      <c r="CA363" s="524"/>
      <c r="CB363" s="531"/>
      <c r="CC363" s="524"/>
      <c r="CD363" s="524"/>
      <c r="CE363" s="524"/>
      <c r="CF363" s="524"/>
      <c r="CG363" s="524"/>
      <c r="CH363" s="524"/>
      <c r="CI363" s="524"/>
      <c r="CJ363" s="524"/>
      <c r="CK363" s="524"/>
      <c r="CL363" s="524"/>
      <c r="CM363" s="524"/>
      <c r="CN363" s="524"/>
      <c r="CO363" s="524"/>
      <c r="CP363" s="524"/>
      <c r="CQ363" s="524"/>
      <c r="CR363" s="524"/>
      <c r="CS363" s="524"/>
      <c r="CT363" s="524"/>
      <c r="CU363" s="524"/>
      <c r="CV363" s="524"/>
      <c r="CW363" s="524"/>
      <c r="CX363" s="524"/>
      <c r="CY363" s="524"/>
      <c r="CZ363" s="524"/>
      <c r="DA363" s="524"/>
      <c r="DB363" s="524"/>
      <c r="DC363" s="524"/>
      <c r="DD363" s="524"/>
      <c r="DE363" s="524"/>
      <c r="DF363" s="524"/>
      <c r="DG363" s="524"/>
      <c r="DH363" s="524"/>
      <c r="DI363" s="524"/>
      <c r="DJ363" s="524"/>
      <c r="DK363" s="524"/>
      <c r="DL363" s="524"/>
      <c r="DM363" s="524"/>
      <c r="DN363" s="524"/>
      <c r="DO363" s="524"/>
      <c r="DP363" s="524"/>
      <c r="DQ363" s="524"/>
      <c r="DR363" s="524"/>
      <c r="DS363" s="524"/>
      <c r="DT363" s="524"/>
      <c r="DU363" s="524"/>
      <c r="DV363" s="524"/>
      <c r="DW363" s="524"/>
      <c r="DX363" s="524"/>
      <c r="DY363" s="524"/>
      <c r="DZ363" s="524"/>
      <c r="EA363" s="524"/>
      <c r="EB363" s="524"/>
      <c r="EC363" s="524"/>
      <c r="ED363" s="524"/>
      <c r="EE363" s="524"/>
      <c r="EF363" s="524"/>
      <c r="EG363" s="524"/>
      <c r="EH363" s="524"/>
      <c r="EI363" s="524"/>
      <c r="EJ363" s="524"/>
      <c r="EK363" s="524"/>
      <c r="EL363" s="524"/>
      <c r="EM363" s="524"/>
      <c r="EN363" s="524"/>
      <c r="EO363" s="524"/>
      <c r="EP363" s="524"/>
      <c r="EQ363" s="524"/>
    </row>
    <row r="364" spans="3:147">
      <c r="C364" s="524"/>
      <c r="D364" s="524"/>
      <c r="E364" s="524"/>
      <c r="F364" s="524"/>
      <c r="G364" s="524"/>
      <c r="H364" s="524"/>
      <c r="I364" s="524"/>
      <c r="J364" s="524"/>
      <c r="K364" s="524"/>
      <c r="L364" s="524"/>
      <c r="M364" s="538" t="s">
        <v>75</v>
      </c>
      <c r="N364" s="541">
        <v>1.08</v>
      </c>
      <c r="O364" s="542" t="s">
        <v>13</v>
      </c>
      <c r="P364" s="543" t="s">
        <v>222</v>
      </c>
      <c r="Q364" s="544">
        <v>101</v>
      </c>
      <c r="R364" s="545">
        <v>0.02</v>
      </c>
      <c r="S364" s="538" t="s">
        <v>21</v>
      </c>
      <c r="T364" s="524"/>
      <c r="U364" s="530"/>
      <c r="V364" s="524"/>
      <c r="W364" s="524"/>
      <c r="X364" s="524"/>
      <c r="Y364" s="524"/>
      <c r="Z364" s="524"/>
      <c r="AA364" s="524"/>
      <c r="AB364" s="524"/>
      <c r="AC364" s="530"/>
      <c r="AD364" s="524"/>
      <c r="AE364" s="524"/>
      <c r="AF364" s="524"/>
      <c r="AG364" s="524"/>
      <c r="AH364" s="524"/>
      <c r="AI364" s="524"/>
      <c r="AJ364" s="524"/>
      <c r="AK364" s="524"/>
      <c r="AL364" s="524"/>
      <c r="AM364" s="524"/>
      <c r="AN364" s="524"/>
      <c r="AO364" s="524"/>
      <c r="AP364" s="524"/>
      <c r="AQ364" s="524"/>
      <c r="AR364" s="524"/>
      <c r="AS364" s="524"/>
      <c r="AT364" s="524"/>
      <c r="AU364" s="531"/>
      <c r="AV364" s="531"/>
      <c r="AW364" s="531"/>
      <c r="AX364" s="531"/>
      <c r="AY364" s="531"/>
      <c r="AZ364" s="532"/>
      <c r="BA364" s="533"/>
      <c r="BB364" s="533"/>
      <c r="BC364" s="524"/>
      <c r="BD364" s="524"/>
      <c r="BE364" s="524"/>
      <c r="BF364" s="524"/>
      <c r="BG364" s="524"/>
      <c r="BH364" s="524"/>
      <c r="BI364" s="524"/>
      <c r="BJ364" s="524"/>
      <c r="BK364" s="524"/>
      <c r="BL364" s="524"/>
      <c r="BM364" s="524"/>
      <c r="BN364" s="524"/>
      <c r="BO364" s="524"/>
      <c r="BP364" s="524"/>
      <c r="BQ364" s="524"/>
      <c r="BR364" s="524"/>
      <c r="BS364" s="524"/>
      <c r="BT364" s="524"/>
      <c r="BU364" s="524"/>
      <c r="BV364" s="524"/>
      <c r="BW364" s="524"/>
      <c r="BX364" s="524"/>
      <c r="BY364" s="534"/>
      <c r="BZ364" s="524"/>
      <c r="CA364" s="524"/>
      <c r="CB364" s="531"/>
      <c r="CC364" s="524"/>
      <c r="CD364" s="524"/>
      <c r="CE364" s="524"/>
      <c r="CF364" s="524"/>
      <c r="CG364" s="524"/>
      <c r="CH364" s="524"/>
      <c r="CI364" s="524"/>
      <c r="CJ364" s="524"/>
      <c r="CK364" s="524"/>
      <c r="CL364" s="524"/>
      <c r="CM364" s="524"/>
      <c r="CN364" s="524"/>
      <c r="CO364" s="524"/>
      <c r="CP364" s="524"/>
      <c r="CQ364" s="524"/>
      <c r="CR364" s="524"/>
      <c r="CS364" s="524"/>
      <c r="CT364" s="524"/>
      <c r="CU364" s="524"/>
      <c r="CV364" s="524"/>
      <c r="CW364" s="524"/>
      <c r="CX364" s="524"/>
      <c r="CY364" s="524"/>
      <c r="CZ364" s="524"/>
      <c r="DA364" s="524"/>
      <c r="DB364" s="524"/>
      <c r="DC364" s="524"/>
      <c r="DD364" s="524"/>
      <c r="DE364" s="524"/>
      <c r="DF364" s="524"/>
      <c r="DG364" s="524"/>
      <c r="DH364" s="524"/>
      <c r="DI364" s="524"/>
      <c r="DJ364" s="524"/>
      <c r="DK364" s="524"/>
      <c r="DL364" s="524"/>
      <c r="DM364" s="524"/>
      <c r="DN364" s="524"/>
      <c r="DO364" s="524"/>
      <c r="DP364" s="524"/>
      <c r="DQ364" s="524"/>
      <c r="DR364" s="524"/>
      <c r="DS364" s="524"/>
      <c r="DT364" s="524"/>
      <c r="DU364" s="524"/>
      <c r="DV364" s="524"/>
      <c r="DW364" s="524"/>
      <c r="DX364" s="524"/>
      <c r="DY364" s="524"/>
      <c r="DZ364" s="524"/>
      <c r="EA364" s="524"/>
      <c r="EB364" s="524"/>
      <c r="EC364" s="524"/>
      <c r="ED364" s="524"/>
      <c r="EE364" s="524"/>
      <c r="EF364" s="524"/>
      <c r="EG364" s="524"/>
      <c r="EH364" s="524"/>
      <c r="EI364" s="524"/>
      <c r="EJ364" s="524"/>
      <c r="EK364" s="524"/>
      <c r="EL364" s="524"/>
      <c r="EM364" s="524"/>
      <c r="EN364" s="524"/>
      <c r="EO364" s="524"/>
      <c r="EP364" s="524"/>
      <c r="EQ364" s="524"/>
    </row>
    <row r="365" spans="3:147">
      <c r="C365" s="524" t="s">
        <v>274</v>
      </c>
      <c r="D365" s="524"/>
      <c r="E365" s="524"/>
      <c r="F365" s="524"/>
      <c r="G365" s="524"/>
      <c r="H365" s="524"/>
      <c r="I365" s="525"/>
      <c r="J365" s="525"/>
      <c r="K365" s="525"/>
      <c r="L365" s="525"/>
      <c r="M365" s="525"/>
      <c r="N365" s="525"/>
      <c r="O365" s="536"/>
      <c r="P365" s="525"/>
      <c r="Q365" s="525"/>
      <c r="R365" s="525"/>
      <c r="S365" s="524"/>
      <c r="T365" s="524"/>
      <c r="U365" s="530"/>
      <c r="V365" s="524"/>
      <c r="W365" s="524"/>
      <c r="X365" s="524"/>
      <c r="Y365" s="524"/>
      <c r="Z365" s="524"/>
      <c r="AA365" s="524"/>
      <c r="AB365" s="524"/>
      <c r="AC365" s="530"/>
      <c r="AD365" s="524"/>
      <c r="AE365" s="524"/>
      <c r="AF365" s="524"/>
      <c r="AG365" s="524"/>
      <c r="AH365" s="524"/>
      <c r="AI365" s="524"/>
      <c r="AJ365" s="524"/>
      <c r="AK365" s="524"/>
      <c r="AL365" s="524"/>
      <c r="AM365" s="524"/>
      <c r="AN365" s="524"/>
      <c r="AO365" s="524"/>
      <c r="AP365" s="524"/>
      <c r="AQ365" s="524"/>
      <c r="AR365" s="524"/>
      <c r="AS365" s="524"/>
      <c r="AT365" s="524"/>
      <c r="AU365" s="531"/>
      <c r="AV365" s="531"/>
      <c r="AW365" s="531"/>
      <c r="AX365" s="531"/>
      <c r="AY365" s="531"/>
      <c r="AZ365" s="532"/>
      <c r="BA365" s="533"/>
      <c r="BB365" s="533"/>
      <c r="BC365" s="524"/>
      <c r="BD365" s="524"/>
      <c r="BE365" s="524"/>
      <c r="BF365" s="524"/>
      <c r="BG365" s="524"/>
      <c r="BH365" s="524"/>
      <c r="BI365" s="524"/>
      <c r="BJ365" s="524"/>
      <c r="BK365" s="524"/>
      <c r="BL365" s="524"/>
      <c r="BM365" s="524"/>
      <c r="BN365" s="524"/>
      <c r="BO365" s="524"/>
      <c r="BP365" s="524"/>
      <c r="BQ365" s="524"/>
      <c r="BR365" s="524"/>
      <c r="BS365" s="524"/>
      <c r="BT365" s="524"/>
      <c r="BU365" s="524"/>
      <c r="BV365" s="524"/>
      <c r="BW365" s="524"/>
      <c r="BX365" s="524"/>
      <c r="BY365" s="534"/>
      <c r="BZ365" s="524"/>
      <c r="CA365" s="524"/>
      <c r="CB365" s="531"/>
      <c r="CC365" s="524"/>
      <c r="CD365" s="524"/>
      <c r="CE365" s="524"/>
      <c r="CF365" s="524"/>
      <c r="CG365" s="524"/>
      <c r="CH365" s="524"/>
      <c r="CI365" s="524"/>
      <c r="CJ365" s="524"/>
      <c r="CK365" s="524"/>
      <c r="CL365" s="524"/>
      <c r="CM365" s="524"/>
      <c r="CN365" s="524"/>
      <c r="CO365" s="524"/>
      <c r="CP365" s="524"/>
      <c r="CQ365" s="524"/>
      <c r="CR365" s="524"/>
      <c r="CS365" s="524"/>
      <c r="CT365" s="524"/>
      <c r="CU365" s="524"/>
      <c r="CV365" s="524"/>
      <c r="CW365" s="524"/>
      <c r="CX365" s="524"/>
      <c r="CY365" s="524"/>
      <c r="CZ365" s="524"/>
      <c r="DA365" s="524"/>
      <c r="DB365" s="524"/>
      <c r="DC365" s="524"/>
      <c r="DD365" s="524"/>
      <c r="DE365" s="524"/>
      <c r="DF365" s="524"/>
      <c r="DG365" s="524"/>
      <c r="DH365" s="524"/>
      <c r="DI365" s="524"/>
      <c r="DJ365" s="524"/>
      <c r="DK365" s="524"/>
      <c r="DL365" s="524"/>
      <c r="DM365" s="524"/>
      <c r="DN365" s="524"/>
      <c r="DO365" s="524"/>
      <c r="DP365" s="524"/>
      <c r="DQ365" s="524"/>
      <c r="DR365" s="524"/>
      <c r="DS365" s="524"/>
      <c r="DT365" s="524"/>
      <c r="DU365" s="524"/>
      <c r="DV365" s="524"/>
      <c r="DW365" s="524"/>
      <c r="DX365" s="524"/>
      <c r="DY365" s="524"/>
      <c r="DZ365" s="524"/>
      <c r="EA365" s="524"/>
      <c r="EB365" s="524"/>
      <c r="EC365" s="524"/>
      <c r="ED365" s="524"/>
      <c r="EE365" s="524"/>
      <c r="EF365" s="524"/>
      <c r="EG365" s="524"/>
      <c r="EH365" s="524"/>
      <c r="EI365" s="524"/>
      <c r="EJ365" s="524"/>
      <c r="EK365" s="524"/>
      <c r="EL365" s="524"/>
      <c r="EM365" s="524"/>
      <c r="EN365" s="524"/>
      <c r="EO365" s="524"/>
      <c r="EP365" s="524"/>
      <c r="EQ365" s="524"/>
    </row>
    <row r="366" spans="3:147">
      <c r="C366" s="524">
        <v>1</v>
      </c>
      <c r="D366" s="524" t="s">
        <v>271</v>
      </c>
      <c r="E366" s="524"/>
      <c r="F366" s="524"/>
      <c r="G366" s="524"/>
      <c r="H366" s="524"/>
      <c r="I366" s="525"/>
      <c r="J366" s="525"/>
      <c r="K366" s="525"/>
      <c r="L366" s="525"/>
      <c r="M366" s="525"/>
      <c r="N366" s="525"/>
      <c r="O366" s="536"/>
      <c r="P366" s="525"/>
      <c r="Q366" s="525"/>
      <c r="R366" s="525"/>
      <c r="S366" s="524"/>
      <c r="T366" s="524"/>
      <c r="U366" s="530"/>
      <c r="V366" s="524"/>
      <c r="W366" s="524"/>
      <c r="X366" s="524"/>
      <c r="Y366" s="524"/>
      <c r="Z366" s="524"/>
      <c r="AA366" s="524"/>
      <c r="AB366" s="524"/>
      <c r="AC366" s="530"/>
      <c r="AD366" s="524"/>
      <c r="AE366" s="524"/>
      <c r="AF366" s="524"/>
      <c r="AG366" s="524"/>
      <c r="AH366" s="524"/>
      <c r="AI366" s="524"/>
      <c r="AJ366" s="524"/>
      <c r="AK366" s="524"/>
      <c r="AL366" s="524"/>
      <c r="AM366" s="524"/>
      <c r="AN366" s="524"/>
      <c r="AO366" s="524"/>
      <c r="AP366" s="524"/>
      <c r="AQ366" s="524"/>
      <c r="AR366" s="524"/>
      <c r="AS366" s="524"/>
      <c r="AT366" s="524"/>
      <c r="AU366" s="531"/>
      <c r="AV366" s="531"/>
      <c r="AW366" s="531"/>
      <c r="AX366" s="531"/>
      <c r="AY366" s="531"/>
      <c r="AZ366" s="532"/>
      <c r="BA366" s="533"/>
      <c r="BB366" s="533"/>
      <c r="BC366" s="524"/>
      <c r="BD366" s="524"/>
      <c r="BE366" s="524"/>
      <c r="BF366" s="524"/>
      <c r="BG366" s="524"/>
      <c r="BH366" s="524"/>
      <c r="BI366" s="524"/>
      <c r="BJ366" s="524"/>
      <c r="BK366" s="524"/>
      <c r="BL366" s="524"/>
      <c r="BM366" s="524"/>
      <c r="BN366" s="524"/>
      <c r="BO366" s="524"/>
      <c r="BP366" s="524"/>
      <c r="BQ366" s="524"/>
      <c r="BR366" s="524"/>
      <c r="BS366" s="524"/>
      <c r="BT366" s="524"/>
      <c r="BU366" s="524"/>
      <c r="BV366" s="524"/>
      <c r="BW366" s="524"/>
      <c r="BX366" s="524"/>
      <c r="BY366" s="534"/>
      <c r="BZ366" s="524"/>
      <c r="CA366" s="524"/>
      <c r="CB366" s="531"/>
      <c r="CC366" s="524"/>
      <c r="CD366" s="524"/>
      <c r="CE366" s="524"/>
      <c r="CF366" s="524"/>
      <c r="CG366" s="524"/>
      <c r="CH366" s="524"/>
      <c r="CI366" s="524"/>
      <c r="CJ366" s="524"/>
      <c r="CK366" s="524"/>
      <c r="CL366" s="524"/>
      <c r="CM366" s="524"/>
      <c r="CN366" s="524"/>
      <c r="CO366" s="524"/>
      <c r="CP366" s="524"/>
      <c r="CQ366" s="524"/>
      <c r="CR366" s="524"/>
      <c r="CS366" s="524"/>
      <c r="CT366" s="524"/>
      <c r="CU366" s="524"/>
      <c r="CV366" s="524"/>
      <c r="CW366" s="524"/>
      <c r="CX366" s="524"/>
      <c r="CY366" s="524"/>
      <c r="CZ366" s="524"/>
      <c r="DA366" s="524"/>
      <c r="DB366" s="524"/>
      <c r="DC366" s="524"/>
      <c r="DD366" s="524"/>
      <c r="DE366" s="524"/>
      <c r="DF366" s="524"/>
      <c r="DG366" s="524"/>
      <c r="DH366" s="524"/>
      <c r="DI366" s="524"/>
      <c r="DJ366" s="524"/>
      <c r="DK366" s="524"/>
      <c r="DL366" s="524"/>
      <c r="DM366" s="524"/>
      <c r="DN366" s="524"/>
      <c r="DO366" s="524"/>
      <c r="DP366" s="524"/>
      <c r="DQ366" s="524"/>
      <c r="DR366" s="524"/>
      <c r="DS366" s="524"/>
      <c r="DT366" s="524"/>
      <c r="DU366" s="524"/>
      <c r="DV366" s="524"/>
      <c r="DW366" s="524"/>
      <c r="DX366" s="524"/>
      <c r="DY366" s="524"/>
      <c r="DZ366" s="524"/>
      <c r="EA366" s="524"/>
      <c r="EB366" s="524"/>
      <c r="EC366" s="524"/>
      <c r="ED366" s="524"/>
      <c r="EE366" s="524"/>
      <c r="EF366" s="524"/>
      <c r="EG366" s="524"/>
      <c r="EH366" s="524"/>
      <c r="EI366" s="524"/>
      <c r="EJ366" s="524"/>
      <c r="EK366" s="524"/>
      <c r="EL366" s="524"/>
      <c r="EM366" s="524"/>
      <c r="EN366" s="524"/>
      <c r="EO366" s="524"/>
      <c r="EP366" s="524"/>
      <c r="EQ366" s="524"/>
    </row>
    <row r="367" spans="3:147">
      <c r="C367" s="524">
        <v>2</v>
      </c>
      <c r="D367" s="524" t="s">
        <v>275</v>
      </c>
      <c r="E367" s="524"/>
      <c r="F367" s="524"/>
      <c r="G367" s="524"/>
      <c r="H367" s="524"/>
      <c r="I367" s="525"/>
      <c r="J367" s="525"/>
      <c r="K367" s="525"/>
      <c r="L367" s="525"/>
      <c r="M367" s="525"/>
      <c r="N367" s="524"/>
      <c r="O367" s="524"/>
      <c r="P367" s="524"/>
      <c r="Q367" s="524"/>
      <c r="R367" s="524"/>
      <c r="S367" s="524"/>
      <c r="T367" s="524"/>
      <c r="U367" s="530"/>
      <c r="V367" s="524"/>
      <c r="W367" s="524"/>
      <c r="X367" s="524"/>
      <c r="Y367" s="524"/>
      <c r="Z367" s="524"/>
      <c r="AA367" s="524"/>
      <c r="AB367" s="524"/>
      <c r="AC367" s="530"/>
      <c r="AD367" s="524"/>
      <c r="AE367" s="524"/>
      <c r="AF367" s="524"/>
      <c r="AG367" s="524"/>
      <c r="AH367" s="524"/>
      <c r="AI367" s="524"/>
      <c r="AJ367" s="524"/>
      <c r="AK367" s="524"/>
      <c r="AL367" s="524"/>
      <c r="AM367" s="524"/>
      <c r="AN367" s="524"/>
      <c r="AO367" s="524"/>
      <c r="AP367" s="524"/>
      <c r="AQ367" s="524"/>
      <c r="AR367" s="524"/>
      <c r="AS367" s="524"/>
      <c r="AT367" s="524"/>
      <c r="AU367" s="531"/>
      <c r="AV367" s="531"/>
      <c r="AW367" s="531"/>
      <c r="AX367" s="531"/>
      <c r="AY367" s="531"/>
      <c r="AZ367" s="532"/>
      <c r="BA367" s="533"/>
      <c r="BB367" s="533"/>
      <c r="BC367" s="524"/>
      <c r="BD367" s="524"/>
      <c r="BE367" s="524"/>
      <c r="BF367" s="524"/>
      <c r="BG367" s="524"/>
      <c r="BH367" s="524"/>
      <c r="BI367" s="524"/>
      <c r="BJ367" s="524"/>
      <c r="BK367" s="524"/>
      <c r="BL367" s="524"/>
      <c r="BM367" s="524"/>
      <c r="BN367" s="524"/>
      <c r="BO367" s="524"/>
      <c r="BP367" s="524"/>
      <c r="BQ367" s="524"/>
      <c r="BR367" s="524"/>
      <c r="BS367" s="524"/>
      <c r="BT367" s="524"/>
      <c r="BU367" s="524"/>
      <c r="BV367" s="524"/>
      <c r="BW367" s="524"/>
      <c r="BX367" s="524"/>
      <c r="BY367" s="534"/>
      <c r="BZ367" s="524"/>
      <c r="CA367" s="524"/>
      <c r="CB367" s="531"/>
      <c r="CC367" s="524"/>
      <c r="CD367" s="524"/>
      <c r="CE367" s="524"/>
      <c r="CF367" s="524"/>
      <c r="CG367" s="524"/>
      <c r="CH367" s="524"/>
      <c r="CI367" s="524"/>
      <c r="CJ367" s="524"/>
      <c r="CK367" s="524"/>
      <c r="CL367" s="524"/>
      <c r="CM367" s="524"/>
      <c r="CN367" s="524"/>
      <c r="CO367" s="524"/>
      <c r="CP367" s="524"/>
      <c r="CQ367" s="524"/>
      <c r="CR367" s="524"/>
      <c r="CS367" s="524"/>
      <c r="CT367" s="524"/>
      <c r="CU367" s="524"/>
      <c r="CV367" s="524"/>
      <c r="CW367" s="524"/>
      <c r="CX367" s="524"/>
      <c r="CY367" s="524"/>
      <c r="CZ367" s="524"/>
      <c r="DA367" s="524"/>
      <c r="DB367" s="524"/>
      <c r="DC367" s="524"/>
      <c r="DD367" s="524"/>
      <c r="DE367" s="524"/>
      <c r="DF367" s="524"/>
      <c r="DG367" s="524"/>
      <c r="DH367" s="524"/>
      <c r="DI367" s="524"/>
      <c r="DJ367" s="524"/>
      <c r="DK367" s="524"/>
      <c r="DL367" s="524"/>
      <c r="DM367" s="524"/>
      <c r="DN367" s="524"/>
      <c r="DO367" s="524"/>
      <c r="DP367" s="524"/>
      <c r="DQ367" s="524"/>
      <c r="DR367" s="524"/>
      <c r="DS367" s="524"/>
      <c r="DT367" s="524"/>
      <c r="DU367" s="524"/>
      <c r="DV367" s="524"/>
      <c r="DW367" s="524"/>
      <c r="DX367" s="524"/>
      <c r="DY367" s="524"/>
      <c r="DZ367" s="524"/>
      <c r="EA367" s="524"/>
      <c r="EB367" s="524"/>
      <c r="EC367" s="524"/>
      <c r="ED367" s="524"/>
      <c r="EE367" s="524"/>
      <c r="EF367" s="524"/>
      <c r="EG367" s="524"/>
      <c r="EH367" s="524"/>
      <c r="EI367" s="524"/>
      <c r="EJ367" s="524"/>
      <c r="EK367" s="524"/>
      <c r="EL367" s="524"/>
      <c r="EM367" s="524"/>
      <c r="EN367" s="524"/>
      <c r="EO367" s="524"/>
      <c r="EP367" s="524"/>
      <c r="EQ367" s="524"/>
    </row>
    <row r="368" spans="3:147">
      <c r="C368" s="524">
        <v>3</v>
      </c>
      <c r="D368" s="524" t="s">
        <v>276</v>
      </c>
      <c r="E368" s="524"/>
      <c r="F368" s="524"/>
      <c r="G368" s="524"/>
      <c r="H368" s="524"/>
      <c r="I368" s="524"/>
      <c r="J368" s="524"/>
      <c r="K368" s="524"/>
      <c r="L368" s="524"/>
      <c r="M368" s="538" t="s">
        <v>91</v>
      </c>
      <c r="N368" s="541">
        <v>1.1000000000000001</v>
      </c>
      <c r="O368" s="546" t="s">
        <v>14</v>
      </c>
      <c r="P368" s="543" t="s">
        <v>222</v>
      </c>
      <c r="Q368" s="544">
        <v>101.5</v>
      </c>
      <c r="R368" s="524"/>
      <c r="S368" s="524"/>
      <c r="T368" s="524"/>
      <c r="U368" s="530"/>
      <c r="V368" s="524"/>
      <c r="W368" s="524"/>
      <c r="X368" s="524"/>
      <c r="Y368" s="524"/>
      <c r="Z368" s="524"/>
      <c r="AA368" s="524"/>
      <c r="AB368" s="524"/>
      <c r="AC368" s="530"/>
      <c r="AD368" s="524"/>
      <c r="AE368" s="524"/>
      <c r="AF368" s="524"/>
      <c r="AG368" s="524"/>
      <c r="AH368" s="524"/>
      <c r="AI368" s="524"/>
      <c r="AJ368" s="524"/>
      <c r="AK368" s="524"/>
      <c r="AL368" s="524"/>
      <c r="AM368" s="524"/>
      <c r="AN368" s="524"/>
      <c r="AO368" s="524"/>
      <c r="AP368" s="524"/>
      <c r="AQ368" s="524"/>
      <c r="AR368" s="524"/>
      <c r="AS368" s="524"/>
      <c r="AT368" s="524"/>
      <c r="AU368" s="531"/>
      <c r="AV368" s="531"/>
      <c r="AW368" s="531"/>
      <c r="AX368" s="531"/>
      <c r="AY368" s="531"/>
      <c r="AZ368" s="532"/>
      <c r="BA368" s="533"/>
      <c r="BB368" s="533"/>
      <c r="BC368" s="524"/>
      <c r="BD368" s="524"/>
      <c r="BE368" s="524"/>
      <c r="BF368" s="524"/>
      <c r="BG368" s="524"/>
      <c r="BH368" s="524"/>
      <c r="BI368" s="524"/>
      <c r="BJ368" s="524"/>
      <c r="BK368" s="524"/>
      <c r="BL368" s="524"/>
      <c r="BM368" s="524"/>
      <c r="BN368" s="524"/>
      <c r="BO368" s="524"/>
      <c r="BP368" s="524"/>
      <c r="BQ368" s="524"/>
      <c r="BR368" s="524"/>
      <c r="BS368" s="524"/>
      <c r="BT368" s="524"/>
      <c r="BU368" s="524"/>
      <c r="BV368" s="524"/>
      <c r="BW368" s="524"/>
      <c r="BX368" s="524"/>
      <c r="BY368" s="534"/>
      <c r="BZ368" s="524"/>
      <c r="CA368" s="524"/>
      <c r="CB368" s="531"/>
      <c r="CC368" s="524"/>
      <c r="CD368" s="524"/>
      <c r="CE368" s="524"/>
      <c r="CF368" s="524"/>
      <c r="CG368" s="524"/>
      <c r="CH368" s="524"/>
      <c r="CI368" s="524"/>
      <c r="CJ368" s="524"/>
      <c r="CK368" s="524"/>
      <c r="CL368" s="524"/>
      <c r="CM368" s="524"/>
      <c r="CN368" s="524"/>
      <c r="CO368" s="524"/>
      <c r="CP368" s="524"/>
      <c r="CQ368" s="524"/>
      <c r="CR368" s="524"/>
      <c r="CS368" s="524"/>
      <c r="CT368" s="524"/>
      <c r="CU368" s="524"/>
      <c r="CV368" s="524"/>
      <c r="CW368" s="524"/>
      <c r="CX368" s="524"/>
      <c r="CY368" s="524"/>
      <c r="CZ368" s="524"/>
      <c r="DA368" s="524"/>
      <c r="DB368" s="524"/>
      <c r="DC368" s="524"/>
      <c r="DD368" s="524"/>
      <c r="DE368" s="524"/>
      <c r="DF368" s="524"/>
      <c r="DG368" s="524"/>
      <c r="DH368" s="524"/>
      <c r="DI368" s="524"/>
      <c r="DJ368" s="524"/>
      <c r="DK368" s="524"/>
      <c r="DL368" s="524"/>
      <c r="DM368" s="524"/>
      <c r="DN368" s="524"/>
      <c r="DO368" s="524"/>
      <c r="DP368" s="524"/>
      <c r="DQ368" s="524"/>
      <c r="DR368" s="524"/>
      <c r="DS368" s="524"/>
      <c r="DT368" s="524"/>
      <c r="DU368" s="524"/>
      <c r="DV368" s="524"/>
      <c r="DW368" s="524"/>
      <c r="DX368" s="524"/>
      <c r="DY368" s="524"/>
      <c r="DZ368" s="524"/>
      <c r="EA368" s="524"/>
      <c r="EB368" s="524"/>
      <c r="EC368" s="524"/>
      <c r="ED368" s="524"/>
      <c r="EE368" s="524"/>
      <c r="EF368" s="524"/>
      <c r="EG368" s="524"/>
      <c r="EH368" s="524"/>
      <c r="EI368" s="524"/>
      <c r="EJ368" s="524"/>
      <c r="EK368" s="524"/>
      <c r="EL368" s="524"/>
      <c r="EM368" s="524"/>
      <c r="EN368" s="524"/>
      <c r="EO368" s="524"/>
      <c r="EP368" s="524"/>
      <c r="EQ368" s="524"/>
    </row>
    <row r="369" spans="3:147">
      <c r="C369" s="524">
        <v>4</v>
      </c>
      <c r="D369" s="524" t="s">
        <v>277</v>
      </c>
      <c r="E369" s="524"/>
      <c r="F369" s="524"/>
      <c r="G369" s="524"/>
      <c r="H369" s="524"/>
      <c r="I369" s="524"/>
      <c r="J369" s="524"/>
      <c r="K369" s="524"/>
      <c r="L369" s="524"/>
      <c r="M369" s="538" t="s">
        <v>92</v>
      </c>
      <c r="N369" s="547">
        <v>0.93</v>
      </c>
      <c r="O369" s="546"/>
      <c r="P369" s="543" t="s">
        <v>223</v>
      </c>
      <c r="Q369" s="544">
        <v>101.5</v>
      </c>
      <c r="R369" s="524"/>
      <c r="S369" s="524"/>
      <c r="T369" s="524"/>
      <c r="U369" s="530"/>
      <c r="V369" s="524"/>
      <c r="W369" s="524"/>
      <c r="X369" s="524"/>
      <c r="Y369" s="524"/>
      <c r="Z369" s="524"/>
      <c r="AA369" s="524"/>
      <c r="AB369" s="524"/>
      <c r="AC369" s="530"/>
      <c r="AD369" s="524"/>
      <c r="AE369" s="524"/>
      <c r="AF369" s="524"/>
      <c r="AG369" s="524"/>
      <c r="AH369" s="524"/>
      <c r="AI369" s="524"/>
      <c r="AJ369" s="524"/>
      <c r="AK369" s="524"/>
      <c r="AL369" s="524"/>
      <c r="AM369" s="524"/>
      <c r="AN369" s="524"/>
      <c r="AO369" s="524"/>
      <c r="AP369" s="524"/>
      <c r="AQ369" s="524"/>
      <c r="AR369" s="524"/>
      <c r="AS369" s="524"/>
      <c r="AT369" s="524"/>
      <c r="AU369" s="531"/>
      <c r="AV369" s="531"/>
      <c r="AW369" s="531"/>
      <c r="AX369" s="531"/>
      <c r="AY369" s="531"/>
      <c r="AZ369" s="532"/>
      <c r="BA369" s="533"/>
      <c r="BB369" s="533"/>
      <c r="BC369" s="524"/>
      <c r="BD369" s="524"/>
      <c r="BE369" s="524"/>
      <c r="BF369" s="524"/>
      <c r="BG369" s="524"/>
      <c r="BH369" s="524"/>
      <c r="BI369" s="524"/>
      <c r="BJ369" s="524"/>
      <c r="BK369" s="524"/>
      <c r="BL369" s="524"/>
      <c r="BM369" s="524"/>
      <c r="BN369" s="524"/>
      <c r="BO369" s="524"/>
      <c r="BP369" s="524"/>
      <c r="BQ369" s="524"/>
      <c r="BR369" s="524"/>
      <c r="BS369" s="524"/>
      <c r="BT369" s="524"/>
      <c r="BU369" s="524"/>
      <c r="BV369" s="524"/>
      <c r="BW369" s="524"/>
      <c r="BX369" s="524"/>
      <c r="BY369" s="534"/>
      <c r="BZ369" s="524"/>
      <c r="CA369" s="524"/>
      <c r="CB369" s="531"/>
      <c r="CC369" s="524"/>
      <c r="CD369" s="524"/>
      <c r="CE369" s="524"/>
      <c r="CF369" s="524"/>
      <c r="CG369" s="524"/>
      <c r="CH369" s="524"/>
      <c r="CI369" s="524"/>
      <c r="CJ369" s="524"/>
      <c r="CK369" s="524"/>
      <c r="CL369" s="524"/>
      <c r="CM369" s="524"/>
      <c r="CN369" s="524"/>
      <c r="CO369" s="524"/>
      <c r="CP369" s="524"/>
      <c r="CQ369" s="524"/>
      <c r="CR369" s="524"/>
      <c r="CS369" s="524"/>
      <c r="CT369" s="524"/>
      <c r="CU369" s="524"/>
      <c r="CV369" s="524"/>
      <c r="CW369" s="524"/>
      <c r="CX369" s="524"/>
      <c r="CY369" s="524"/>
      <c r="CZ369" s="524"/>
      <c r="DA369" s="524"/>
      <c r="DB369" s="524"/>
      <c r="DC369" s="524"/>
      <c r="DD369" s="524"/>
      <c r="DE369" s="524"/>
      <c r="DF369" s="524"/>
      <c r="DG369" s="524"/>
      <c r="DH369" s="524"/>
      <c r="DI369" s="524"/>
      <c r="DJ369" s="524"/>
      <c r="DK369" s="524"/>
      <c r="DL369" s="524"/>
      <c r="DM369" s="524"/>
      <c r="DN369" s="524"/>
      <c r="DO369" s="524"/>
      <c r="DP369" s="524"/>
      <c r="DQ369" s="524"/>
      <c r="DR369" s="524"/>
      <c r="DS369" s="524"/>
      <c r="DT369" s="524"/>
      <c r="DU369" s="524"/>
      <c r="DV369" s="524"/>
      <c r="DW369" s="524"/>
      <c r="DX369" s="524"/>
      <c r="DY369" s="524"/>
      <c r="DZ369" s="524"/>
      <c r="EA369" s="524"/>
      <c r="EB369" s="524"/>
      <c r="EC369" s="524"/>
      <c r="ED369" s="524"/>
      <c r="EE369" s="524"/>
      <c r="EF369" s="524"/>
      <c r="EG369" s="524"/>
      <c r="EH369" s="524"/>
      <c r="EI369" s="524"/>
      <c r="EJ369" s="524"/>
      <c r="EK369" s="524"/>
      <c r="EL369" s="524"/>
      <c r="EM369" s="524"/>
      <c r="EN369" s="524"/>
      <c r="EO369" s="524"/>
      <c r="EP369" s="524"/>
      <c r="EQ369" s="524"/>
    </row>
    <row r="370" spans="3:147">
      <c r="C370" s="524"/>
      <c r="D370" s="524"/>
      <c r="E370" s="524"/>
      <c r="F370" s="524"/>
      <c r="G370" s="524"/>
      <c r="H370" s="524"/>
      <c r="I370" s="524"/>
      <c r="J370" s="524"/>
      <c r="K370" s="524"/>
      <c r="L370" s="524"/>
      <c r="M370" s="538"/>
      <c r="N370" s="547"/>
      <c r="O370" s="546"/>
      <c r="P370" s="543"/>
      <c r="Q370" s="544"/>
      <c r="R370" s="524"/>
      <c r="S370" s="524"/>
      <c r="T370" s="524"/>
      <c r="U370" s="530"/>
      <c r="V370" s="524"/>
      <c r="W370" s="524"/>
      <c r="X370" s="524"/>
      <c r="Y370" s="524"/>
      <c r="Z370" s="524"/>
      <c r="AA370" s="524"/>
      <c r="AB370" s="524"/>
      <c r="AC370" s="530"/>
      <c r="AD370" s="524"/>
      <c r="AE370" s="524"/>
      <c r="AF370" s="524"/>
      <c r="AG370" s="524"/>
      <c r="AH370" s="524"/>
      <c r="AI370" s="524"/>
      <c r="AJ370" s="524"/>
      <c r="AK370" s="524"/>
      <c r="AL370" s="524"/>
      <c r="AM370" s="524"/>
      <c r="AN370" s="524"/>
      <c r="AO370" s="524"/>
      <c r="AP370" s="524"/>
      <c r="AQ370" s="524"/>
      <c r="AR370" s="524"/>
      <c r="AS370" s="524"/>
      <c r="AT370" s="524"/>
      <c r="AU370" s="531"/>
      <c r="AV370" s="531"/>
      <c r="AW370" s="531"/>
      <c r="AX370" s="531"/>
      <c r="AY370" s="531"/>
      <c r="AZ370" s="532"/>
      <c r="BA370" s="533"/>
      <c r="BB370" s="533"/>
      <c r="BC370" s="524"/>
      <c r="BD370" s="524"/>
      <c r="BE370" s="524"/>
      <c r="BF370" s="524"/>
      <c r="BG370" s="524"/>
      <c r="BH370" s="524"/>
      <c r="BI370" s="524"/>
      <c r="BJ370" s="524"/>
      <c r="BK370" s="524"/>
      <c r="BL370" s="524"/>
      <c r="BM370" s="524"/>
      <c r="BN370" s="524"/>
      <c r="BO370" s="524"/>
      <c r="BP370" s="524"/>
      <c r="BQ370" s="524"/>
      <c r="BR370" s="524"/>
      <c r="BS370" s="524"/>
      <c r="BT370" s="524"/>
      <c r="BU370" s="524"/>
      <c r="BV370" s="524"/>
      <c r="BW370" s="524"/>
      <c r="BX370" s="524"/>
      <c r="BY370" s="534"/>
      <c r="BZ370" s="524"/>
      <c r="CA370" s="524"/>
      <c r="CB370" s="531"/>
      <c r="CC370" s="524"/>
      <c r="CD370" s="524"/>
      <c r="CE370" s="524"/>
      <c r="CF370" s="524"/>
      <c r="CG370" s="524"/>
      <c r="CH370" s="524"/>
      <c r="CI370" s="524"/>
      <c r="CJ370" s="524"/>
      <c r="CK370" s="524"/>
      <c r="CL370" s="524"/>
      <c r="CM370" s="524"/>
      <c r="CN370" s="524"/>
      <c r="CO370" s="524"/>
      <c r="CP370" s="524"/>
      <c r="CQ370" s="524"/>
      <c r="CR370" s="524"/>
      <c r="CS370" s="524"/>
      <c r="CT370" s="524"/>
      <c r="CU370" s="524"/>
      <c r="CV370" s="524"/>
      <c r="CW370" s="524"/>
      <c r="CX370" s="524"/>
      <c r="CY370" s="524"/>
      <c r="CZ370" s="524"/>
      <c r="DA370" s="524"/>
      <c r="DB370" s="524"/>
      <c r="DC370" s="524"/>
      <c r="DD370" s="524"/>
      <c r="DE370" s="524"/>
      <c r="DF370" s="524"/>
      <c r="DG370" s="524"/>
      <c r="DH370" s="524"/>
      <c r="DI370" s="524"/>
      <c r="DJ370" s="524"/>
      <c r="DK370" s="524"/>
      <c r="DL370" s="524"/>
      <c r="DM370" s="524"/>
      <c r="DN370" s="524"/>
      <c r="DO370" s="524"/>
      <c r="DP370" s="524"/>
      <c r="DQ370" s="524"/>
      <c r="DR370" s="524"/>
      <c r="DS370" s="524"/>
      <c r="DT370" s="524"/>
      <c r="DU370" s="524"/>
      <c r="DV370" s="524"/>
      <c r="DW370" s="524"/>
      <c r="DX370" s="524"/>
      <c r="DY370" s="524"/>
      <c r="DZ370" s="524"/>
      <c r="EA370" s="524"/>
      <c r="EB370" s="524"/>
      <c r="EC370" s="524"/>
      <c r="ED370" s="524"/>
      <c r="EE370" s="524"/>
      <c r="EF370" s="524"/>
      <c r="EG370" s="524"/>
      <c r="EH370" s="524"/>
      <c r="EI370" s="524"/>
      <c r="EJ370" s="524"/>
      <c r="EK370" s="524"/>
      <c r="EL370" s="524"/>
      <c r="EM370" s="524"/>
      <c r="EN370" s="524"/>
      <c r="EO370" s="524"/>
      <c r="EP370" s="524"/>
      <c r="EQ370" s="524"/>
    </row>
    <row r="371" spans="3:147">
      <c r="C371" s="524" t="s">
        <v>278</v>
      </c>
      <c r="D371" s="524"/>
      <c r="E371" s="524"/>
      <c r="F371" s="524"/>
      <c r="G371" s="524"/>
      <c r="H371" s="524"/>
      <c r="I371" s="524"/>
      <c r="J371" s="524"/>
      <c r="K371" s="524"/>
      <c r="L371" s="524"/>
      <c r="M371" s="524"/>
      <c r="N371" s="524"/>
      <c r="O371" s="548"/>
      <c r="P371" s="549"/>
      <c r="Q371" s="550"/>
      <c r="R371" s="524"/>
      <c r="S371" s="524"/>
      <c r="T371" s="524"/>
      <c r="U371" s="530"/>
      <c r="V371" s="524"/>
      <c r="W371" s="524"/>
      <c r="X371" s="524"/>
      <c r="Y371" s="524"/>
      <c r="Z371" s="524"/>
      <c r="AA371" s="524"/>
      <c r="AB371" s="524"/>
      <c r="AC371" s="530"/>
      <c r="AD371" s="524"/>
      <c r="AE371" s="524"/>
      <c r="AF371" s="524"/>
      <c r="AG371" s="524"/>
      <c r="AH371" s="524"/>
      <c r="AI371" s="524"/>
      <c r="AJ371" s="524"/>
      <c r="AK371" s="524"/>
      <c r="AL371" s="524"/>
      <c r="AM371" s="524"/>
      <c r="AN371" s="524"/>
      <c r="AO371" s="524"/>
      <c r="AP371" s="524"/>
      <c r="AQ371" s="524"/>
      <c r="AR371" s="524"/>
      <c r="AS371" s="524"/>
      <c r="AT371" s="524"/>
      <c r="AU371" s="531"/>
      <c r="AV371" s="531"/>
      <c r="AW371" s="531"/>
      <c r="AX371" s="531"/>
      <c r="AY371" s="531"/>
      <c r="AZ371" s="532"/>
      <c r="BA371" s="533"/>
      <c r="BB371" s="533"/>
      <c r="BC371" s="524"/>
      <c r="BD371" s="524"/>
      <c r="BE371" s="524"/>
      <c r="BF371" s="524"/>
      <c r="BG371" s="524"/>
      <c r="BH371" s="524"/>
      <c r="BI371" s="524"/>
      <c r="BJ371" s="524"/>
      <c r="BK371" s="524"/>
      <c r="BL371" s="524"/>
      <c r="BM371" s="524"/>
      <c r="BN371" s="524"/>
      <c r="BO371" s="524"/>
      <c r="BP371" s="524"/>
      <c r="BQ371" s="524"/>
      <c r="BR371" s="524"/>
      <c r="BS371" s="524"/>
      <c r="BT371" s="524"/>
      <c r="BU371" s="524"/>
      <c r="BV371" s="524"/>
      <c r="BW371" s="524"/>
      <c r="BX371" s="524"/>
      <c r="BY371" s="534"/>
      <c r="BZ371" s="524"/>
      <c r="CA371" s="524"/>
      <c r="CB371" s="531"/>
      <c r="CC371" s="524"/>
      <c r="CD371" s="524"/>
      <c r="CE371" s="524"/>
      <c r="CF371" s="524"/>
      <c r="CG371" s="524"/>
      <c r="CH371" s="524"/>
      <c r="CI371" s="524"/>
      <c r="CJ371" s="524"/>
      <c r="CK371" s="524"/>
      <c r="CL371" s="524"/>
      <c r="CM371" s="524"/>
      <c r="CN371" s="524"/>
      <c r="CO371" s="524"/>
      <c r="CP371" s="524"/>
      <c r="CQ371" s="524"/>
      <c r="CR371" s="524"/>
      <c r="CS371" s="524"/>
      <c r="CT371" s="524"/>
      <c r="CU371" s="524"/>
      <c r="CV371" s="524"/>
      <c r="CW371" s="524"/>
      <c r="CX371" s="524"/>
      <c r="CY371" s="524"/>
      <c r="CZ371" s="524"/>
      <c r="DA371" s="524"/>
      <c r="DB371" s="524"/>
      <c r="DC371" s="524"/>
      <c r="DD371" s="524"/>
      <c r="DE371" s="524"/>
      <c r="DF371" s="524"/>
      <c r="DG371" s="524"/>
      <c r="DH371" s="524"/>
      <c r="DI371" s="524"/>
      <c r="DJ371" s="524"/>
      <c r="DK371" s="524"/>
      <c r="DL371" s="524"/>
      <c r="DM371" s="524"/>
      <c r="DN371" s="524"/>
      <c r="DO371" s="524"/>
      <c r="DP371" s="524"/>
      <c r="DQ371" s="524"/>
      <c r="DR371" s="524"/>
      <c r="DS371" s="524"/>
      <c r="DT371" s="524"/>
      <c r="DU371" s="524"/>
      <c r="DV371" s="524"/>
      <c r="DW371" s="524"/>
      <c r="DX371" s="524"/>
      <c r="DY371" s="524"/>
      <c r="DZ371" s="524"/>
      <c r="EA371" s="524"/>
      <c r="EB371" s="524"/>
      <c r="EC371" s="524"/>
      <c r="ED371" s="524"/>
      <c r="EE371" s="524"/>
      <c r="EF371" s="524"/>
      <c r="EG371" s="524"/>
      <c r="EH371" s="524"/>
      <c r="EI371" s="524"/>
      <c r="EJ371" s="524"/>
      <c r="EK371" s="524"/>
      <c r="EL371" s="524"/>
      <c r="EM371" s="524"/>
      <c r="EN371" s="524"/>
      <c r="EO371" s="524"/>
      <c r="EP371" s="524"/>
      <c r="EQ371" s="524"/>
    </row>
    <row r="372" spans="3:147">
      <c r="C372" s="524">
        <v>1</v>
      </c>
      <c r="D372" s="524" t="s">
        <v>271</v>
      </c>
      <c r="E372" s="524"/>
      <c r="F372" s="524"/>
      <c r="G372" s="524"/>
      <c r="H372" s="524"/>
      <c r="I372" s="524"/>
      <c r="J372" s="524"/>
      <c r="K372" s="524"/>
      <c r="L372" s="524"/>
      <c r="M372" s="524"/>
      <c r="N372" s="524"/>
      <c r="O372" s="548"/>
      <c r="P372" s="549"/>
      <c r="Q372" s="550"/>
      <c r="R372" s="524"/>
      <c r="S372" s="524"/>
      <c r="T372" s="524"/>
      <c r="U372" s="530"/>
      <c r="V372" s="524"/>
      <c r="W372" s="524"/>
      <c r="X372" s="524"/>
      <c r="Y372" s="524"/>
      <c r="Z372" s="524"/>
      <c r="AA372" s="524"/>
      <c r="AB372" s="524"/>
      <c r="AC372" s="530"/>
      <c r="AD372" s="524"/>
      <c r="AE372" s="524"/>
      <c r="AF372" s="524"/>
      <c r="AG372" s="524"/>
      <c r="AH372" s="524"/>
      <c r="AI372" s="524"/>
      <c r="AJ372" s="524"/>
      <c r="AK372" s="524"/>
      <c r="AL372" s="524"/>
      <c r="AM372" s="524"/>
      <c r="AN372" s="524"/>
      <c r="AO372" s="524"/>
      <c r="AP372" s="524"/>
      <c r="AQ372" s="524"/>
      <c r="AR372" s="524"/>
      <c r="AS372" s="524"/>
      <c r="AT372" s="524"/>
      <c r="AU372" s="531"/>
      <c r="AV372" s="531"/>
      <c r="AW372" s="531"/>
      <c r="AX372" s="531"/>
      <c r="AY372" s="531"/>
      <c r="AZ372" s="532"/>
      <c r="BA372" s="533"/>
      <c r="BB372" s="533"/>
      <c r="BC372" s="524"/>
      <c r="BD372" s="524"/>
      <c r="BE372" s="524"/>
      <c r="BF372" s="524"/>
      <c r="BG372" s="524"/>
      <c r="BH372" s="524"/>
      <c r="BI372" s="524"/>
      <c r="BJ372" s="524"/>
      <c r="BK372" s="524"/>
      <c r="BL372" s="524"/>
      <c r="BM372" s="524"/>
      <c r="BN372" s="524"/>
      <c r="BO372" s="524"/>
      <c r="BP372" s="524"/>
      <c r="BQ372" s="524"/>
      <c r="BR372" s="524"/>
      <c r="BS372" s="524"/>
      <c r="BT372" s="524"/>
      <c r="BU372" s="524"/>
      <c r="BV372" s="524"/>
      <c r="BW372" s="524"/>
      <c r="BX372" s="524"/>
      <c r="BY372" s="534"/>
      <c r="BZ372" s="524"/>
      <c r="CA372" s="524"/>
      <c r="CB372" s="531"/>
      <c r="CC372" s="524"/>
      <c r="CD372" s="524"/>
      <c r="CE372" s="524"/>
      <c r="CF372" s="524"/>
      <c r="CG372" s="524"/>
      <c r="CH372" s="524"/>
      <c r="CI372" s="524"/>
      <c r="CJ372" s="524"/>
      <c r="CK372" s="524"/>
      <c r="CL372" s="524"/>
      <c r="CM372" s="524"/>
      <c r="CN372" s="524"/>
      <c r="CO372" s="524"/>
      <c r="CP372" s="524"/>
      <c r="CQ372" s="524"/>
      <c r="CR372" s="524"/>
      <c r="CS372" s="524"/>
      <c r="CT372" s="524"/>
      <c r="CU372" s="524"/>
      <c r="CV372" s="524"/>
      <c r="CW372" s="524"/>
      <c r="CX372" s="524"/>
      <c r="CY372" s="524"/>
      <c r="CZ372" s="524"/>
      <c r="DA372" s="524"/>
      <c r="DB372" s="524"/>
      <c r="DC372" s="524"/>
      <c r="DD372" s="524"/>
      <c r="DE372" s="524"/>
      <c r="DF372" s="524"/>
      <c r="DG372" s="524"/>
      <c r="DH372" s="524"/>
      <c r="DI372" s="524"/>
      <c r="DJ372" s="524"/>
      <c r="DK372" s="524"/>
      <c r="DL372" s="524"/>
      <c r="DM372" s="524"/>
      <c r="DN372" s="524"/>
      <c r="DO372" s="524"/>
      <c r="DP372" s="524"/>
      <c r="DQ372" s="524"/>
      <c r="DR372" s="524"/>
      <c r="DS372" s="524"/>
      <c r="DT372" s="524"/>
      <c r="DU372" s="524"/>
      <c r="DV372" s="524"/>
      <c r="DW372" s="524"/>
      <c r="DX372" s="524"/>
      <c r="DY372" s="524"/>
      <c r="DZ372" s="524"/>
      <c r="EA372" s="524"/>
      <c r="EB372" s="524"/>
      <c r="EC372" s="524"/>
      <c r="ED372" s="524"/>
      <c r="EE372" s="524"/>
      <c r="EF372" s="524"/>
      <c r="EG372" s="524"/>
      <c r="EH372" s="524"/>
      <c r="EI372" s="524"/>
      <c r="EJ372" s="524"/>
      <c r="EK372" s="524"/>
      <c r="EL372" s="524"/>
      <c r="EM372" s="524"/>
      <c r="EN372" s="524"/>
      <c r="EO372" s="524"/>
      <c r="EP372" s="524"/>
      <c r="EQ372" s="524"/>
    </row>
    <row r="373" spans="3:147">
      <c r="C373" s="524">
        <v>2</v>
      </c>
      <c r="D373" s="524" t="s">
        <v>279</v>
      </c>
      <c r="E373" s="524"/>
      <c r="F373" s="524"/>
      <c r="G373" s="524"/>
      <c r="H373" s="524"/>
      <c r="I373" s="524"/>
      <c r="J373" s="524"/>
      <c r="K373" s="524"/>
      <c r="L373" s="524"/>
      <c r="M373" s="524"/>
      <c r="N373" s="524"/>
      <c r="O373" s="548"/>
      <c r="P373" s="549"/>
      <c r="Q373" s="550"/>
      <c r="R373" s="524"/>
      <c r="S373" s="524"/>
      <c r="T373" s="524"/>
      <c r="U373" s="530"/>
      <c r="V373" s="524"/>
      <c r="W373" s="524"/>
      <c r="X373" s="524"/>
      <c r="Y373" s="524"/>
      <c r="Z373" s="524"/>
      <c r="AA373" s="524"/>
      <c r="AB373" s="524"/>
      <c r="AC373" s="530"/>
      <c r="AD373" s="524"/>
      <c r="AE373" s="524"/>
      <c r="AF373" s="524"/>
      <c r="AG373" s="524"/>
      <c r="AH373" s="524"/>
      <c r="AI373" s="524"/>
      <c r="AJ373" s="524"/>
      <c r="AK373" s="524"/>
      <c r="AL373" s="524"/>
      <c r="AM373" s="524"/>
      <c r="AN373" s="524"/>
      <c r="AO373" s="524"/>
      <c r="AP373" s="524"/>
      <c r="AQ373" s="524"/>
      <c r="AR373" s="524"/>
      <c r="AS373" s="524"/>
      <c r="AT373" s="524"/>
      <c r="AU373" s="531"/>
      <c r="AV373" s="531"/>
      <c r="AW373" s="531"/>
      <c r="AX373" s="531"/>
      <c r="AY373" s="531"/>
      <c r="AZ373" s="532"/>
      <c r="BA373" s="533"/>
      <c r="BB373" s="533"/>
      <c r="BC373" s="524"/>
      <c r="BD373" s="524"/>
      <c r="BE373" s="524"/>
      <c r="BF373" s="524"/>
      <c r="BG373" s="524"/>
      <c r="BH373" s="524"/>
      <c r="BI373" s="524"/>
      <c r="BJ373" s="524"/>
      <c r="BK373" s="524"/>
      <c r="BL373" s="524"/>
      <c r="BM373" s="524"/>
      <c r="BN373" s="524"/>
      <c r="BO373" s="524"/>
      <c r="BP373" s="524"/>
      <c r="BQ373" s="524"/>
      <c r="BR373" s="524"/>
      <c r="BS373" s="524"/>
      <c r="BT373" s="524"/>
      <c r="BU373" s="524"/>
      <c r="BV373" s="524"/>
      <c r="BW373" s="524"/>
      <c r="BX373" s="524"/>
      <c r="BY373" s="534"/>
      <c r="BZ373" s="524"/>
      <c r="CA373" s="524"/>
      <c r="CB373" s="531"/>
      <c r="CC373" s="524"/>
      <c r="CD373" s="524"/>
      <c r="CE373" s="524"/>
      <c r="CF373" s="524"/>
      <c r="CG373" s="524"/>
      <c r="CH373" s="524"/>
      <c r="CI373" s="524"/>
      <c r="CJ373" s="524"/>
      <c r="CK373" s="524"/>
      <c r="CL373" s="524"/>
      <c r="CM373" s="524"/>
      <c r="CN373" s="524"/>
      <c r="CO373" s="524"/>
      <c r="CP373" s="524"/>
      <c r="CQ373" s="524"/>
      <c r="CR373" s="524"/>
      <c r="CS373" s="524"/>
      <c r="CT373" s="524"/>
      <c r="CU373" s="524"/>
      <c r="CV373" s="524"/>
      <c r="CW373" s="524"/>
      <c r="CX373" s="524"/>
      <c r="CY373" s="524"/>
      <c r="CZ373" s="524"/>
      <c r="DA373" s="524"/>
      <c r="DB373" s="524"/>
      <c r="DC373" s="524"/>
      <c r="DD373" s="524"/>
      <c r="DE373" s="524"/>
      <c r="DF373" s="524"/>
      <c r="DG373" s="524"/>
      <c r="DH373" s="524"/>
      <c r="DI373" s="524"/>
      <c r="DJ373" s="524"/>
      <c r="DK373" s="524"/>
      <c r="DL373" s="524"/>
      <c r="DM373" s="524"/>
      <c r="DN373" s="524"/>
      <c r="DO373" s="524"/>
      <c r="DP373" s="524"/>
      <c r="DQ373" s="524"/>
      <c r="DR373" s="524"/>
      <c r="DS373" s="524"/>
      <c r="DT373" s="524"/>
      <c r="DU373" s="524"/>
      <c r="DV373" s="524"/>
      <c r="DW373" s="524"/>
      <c r="DX373" s="524"/>
      <c r="DY373" s="524"/>
      <c r="DZ373" s="524"/>
      <c r="EA373" s="524"/>
      <c r="EB373" s="524"/>
      <c r="EC373" s="524"/>
      <c r="ED373" s="524"/>
      <c r="EE373" s="524"/>
      <c r="EF373" s="524"/>
      <c r="EG373" s="524"/>
      <c r="EH373" s="524"/>
      <c r="EI373" s="524"/>
      <c r="EJ373" s="524"/>
      <c r="EK373" s="524"/>
      <c r="EL373" s="524"/>
      <c r="EM373" s="524"/>
      <c r="EN373" s="524"/>
      <c r="EO373" s="524"/>
      <c r="EP373" s="524"/>
      <c r="EQ373" s="524"/>
    </row>
    <row r="374" spans="3:147">
      <c r="C374" s="524">
        <v>3</v>
      </c>
      <c r="D374" s="524" t="s">
        <v>280</v>
      </c>
      <c r="E374" s="524"/>
      <c r="F374" s="524"/>
      <c r="G374" s="524"/>
      <c r="H374" s="524"/>
      <c r="I374" s="524"/>
      <c r="J374" s="524"/>
      <c r="K374" s="524"/>
      <c r="L374" s="524"/>
      <c r="M374" s="524"/>
      <c r="N374" s="524"/>
      <c r="O374" s="548"/>
      <c r="P374" s="549"/>
      <c r="Q374" s="550"/>
      <c r="R374" s="524"/>
      <c r="S374" s="524"/>
      <c r="T374" s="524"/>
      <c r="U374" s="530"/>
      <c r="V374" s="524"/>
      <c r="W374" s="524"/>
      <c r="X374" s="524"/>
      <c r="Y374" s="524"/>
      <c r="Z374" s="524"/>
      <c r="AA374" s="524"/>
      <c r="AB374" s="524"/>
      <c r="AC374" s="530"/>
      <c r="AD374" s="524"/>
      <c r="AE374" s="524"/>
      <c r="AF374" s="524"/>
      <c r="AG374" s="524"/>
      <c r="AH374" s="524"/>
      <c r="AI374" s="524"/>
      <c r="AJ374" s="524"/>
      <c r="AK374" s="524"/>
      <c r="AL374" s="524"/>
      <c r="AM374" s="524"/>
      <c r="AN374" s="524"/>
      <c r="AO374" s="524"/>
      <c r="AP374" s="524"/>
      <c r="AQ374" s="524"/>
      <c r="AR374" s="524"/>
      <c r="AS374" s="524"/>
      <c r="AT374" s="524"/>
      <c r="AU374" s="531"/>
      <c r="AV374" s="531"/>
      <c r="AW374" s="531"/>
      <c r="AX374" s="531"/>
      <c r="AY374" s="531"/>
      <c r="AZ374" s="532"/>
      <c r="BA374" s="533"/>
      <c r="BB374" s="533"/>
      <c r="BC374" s="524"/>
      <c r="BD374" s="524"/>
      <c r="BE374" s="524"/>
      <c r="BF374" s="524"/>
      <c r="BG374" s="524"/>
      <c r="BH374" s="524"/>
      <c r="BI374" s="524"/>
      <c r="BJ374" s="524"/>
      <c r="BK374" s="524"/>
      <c r="BL374" s="524"/>
      <c r="BM374" s="524"/>
      <c r="BN374" s="524"/>
      <c r="BO374" s="524"/>
      <c r="BP374" s="524"/>
      <c r="BQ374" s="524"/>
      <c r="BR374" s="524"/>
      <c r="BS374" s="524"/>
      <c r="BT374" s="524"/>
      <c r="BU374" s="524"/>
      <c r="BV374" s="524"/>
      <c r="BW374" s="524"/>
      <c r="BX374" s="524"/>
      <c r="BY374" s="534"/>
      <c r="BZ374" s="524"/>
      <c r="CA374" s="524"/>
      <c r="CB374" s="531"/>
      <c r="CC374" s="524"/>
      <c r="CD374" s="524"/>
      <c r="CE374" s="524"/>
      <c r="CF374" s="524"/>
      <c r="CG374" s="524"/>
      <c r="CH374" s="524"/>
      <c r="CI374" s="524"/>
      <c r="CJ374" s="524"/>
      <c r="CK374" s="524"/>
      <c r="CL374" s="524"/>
      <c r="CM374" s="524"/>
      <c r="CN374" s="524"/>
      <c r="CO374" s="524"/>
      <c r="CP374" s="524"/>
      <c r="CQ374" s="524"/>
      <c r="CR374" s="524"/>
      <c r="CS374" s="524"/>
      <c r="CT374" s="524"/>
      <c r="CU374" s="524"/>
      <c r="CV374" s="524"/>
      <c r="CW374" s="524"/>
      <c r="CX374" s="524"/>
      <c r="CY374" s="524"/>
      <c r="CZ374" s="524"/>
      <c r="DA374" s="524"/>
      <c r="DB374" s="524"/>
      <c r="DC374" s="524"/>
      <c r="DD374" s="524"/>
      <c r="DE374" s="524"/>
      <c r="DF374" s="524"/>
      <c r="DG374" s="524"/>
      <c r="DH374" s="524"/>
      <c r="DI374" s="524"/>
      <c r="DJ374" s="524"/>
      <c r="DK374" s="524"/>
      <c r="DL374" s="524"/>
      <c r="DM374" s="524"/>
      <c r="DN374" s="524"/>
      <c r="DO374" s="524"/>
      <c r="DP374" s="524"/>
      <c r="DQ374" s="524"/>
      <c r="DR374" s="524"/>
      <c r="DS374" s="524"/>
      <c r="DT374" s="524"/>
      <c r="DU374" s="524"/>
      <c r="DV374" s="524"/>
      <c r="DW374" s="524"/>
      <c r="DX374" s="524"/>
      <c r="DY374" s="524"/>
      <c r="DZ374" s="524"/>
      <c r="EA374" s="524"/>
      <c r="EB374" s="524"/>
      <c r="EC374" s="524"/>
      <c r="ED374" s="524"/>
      <c r="EE374" s="524"/>
      <c r="EF374" s="524"/>
      <c r="EG374" s="524"/>
      <c r="EH374" s="524"/>
      <c r="EI374" s="524"/>
      <c r="EJ374" s="524"/>
      <c r="EK374" s="524"/>
      <c r="EL374" s="524"/>
      <c r="EM374" s="524"/>
      <c r="EN374" s="524"/>
      <c r="EO374" s="524"/>
      <c r="EP374" s="524"/>
      <c r="EQ374" s="524"/>
    </row>
    <row r="375" spans="3:147">
      <c r="C375" s="524">
        <v>4</v>
      </c>
      <c r="D375" s="524" t="s">
        <v>281</v>
      </c>
      <c r="E375" s="524"/>
      <c r="F375" s="524"/>
      <c r="G375" s="524"/>
      <c r="H375" s="524"/>
      <c r="I375" s="524"/>
      <c r="J375" s="524"/>
      <c r="K375" s="524"/>
      <c r="L375" s="524"/>
      <c r="M375" s="524"/>
      <c r="N375" s="524"/>
      <c r="O375" s="549"/>
      <c r="P375" s="549"/>
      <c r="Q375" s="550"/>
      <c r="R375" s="524"/>
      <c r="S375" s="524"/>
      <c r="T375" s="524"/>
      <c r="U375" s="530"/>
      <c r="V375" s="524"/>
      <c r="W375" s="524"/>
      <c r="X375" s="524"/>
      <c r="Y375" s="524"/>
      <c r="Z375" s="524"/>
      <c r="AA375" s="524"/>
      <c r="AB375" s="524"/>
      <c r="AC375" s="530"/>
      <c r="AD375" s="524"/>
      <c r="AE375" s="524"/>
      <c r="AF375" s="524"/>
      <c r="AG375" s="524"/>
      <c r="AH375" s="524"/>
      <c r="AI375" s="524"/>
      <c r="AJ375" s="524"/>
      <c r="AK375" s="524"/>
      <c r="AL375" s="524"/>
      <c r="AM375" s="524"/>
      <c r="AN375" s="524"/>
      <c r="AO375" s="524"/>
      <c r="AP375" s="524"/>
      <c r="AQ375" s="524"/>
      <c r="AR375" s="524"/>
      <c r="AS375" s="524"/>
      <c r="AT375" s="524"/>
      <c r="AU375" s="531"/>
      <c r="AV375" s="531"/>
      <c r="AW375" s="531"/>
      <c r="AX375" s="531"/>
      <c r="AY375" s="531"/>
      <c r="AZ375" s="532"/>
      <c r="BA375" s="533"/>
      <c r="BB375" s="533"/>
      <c r="BC375" s="524"/>
      <c r="BD375" s="524"/>
      <c r="BE375" s="524"/>
      <c r="BF375" s="524"/>
      <c r="BG375" s="524"/>
      <c r="BH375" s="524"/>
      <c r="BI375" s="524"/>
      <c r="BJ375" s="524"/>
      <c r="BK375" s="524"/>
      <c r="BL375" s="524"/>
      <c r="BM375" s="524"/>
      <c r="BN375" s="524"/>
      <c r="BO375" s="524"/>
      <c r="BP375" s="524"/>
      <c r="BQ375" s="524"/>
      <c r="BR375" s="524"/>
      <c r="BS375" s="524"/>
      <c r="BT375" s="524"/>
      <c r="BU375" s="524"/>
      <c r="BV375" s="524"/>
      <c r="BW375" s="524"/>
      <c r="BX375" s="524"/>
      <c r="BY375" s="534"/>
      <c r="BZ375" s="524"/>
      <c r="CA375" s="524"/>
      <c r="CB375" s="531"/>
      <c r="CC375" s="524"/>
      <c r="CD375" s="524"/>
      <c r="CE375" s="524"/>
      <c r="CF375" s="524"/>
      <c r="CG375" s="524"/>
      <c r="CH375" s="524"/>
      <c r="CI375" s="524"/>
      <c r="CJ375" s="524"/>
      <c r="CK375" s="524"/>
      <c r="CL375" s="524"/>
      <c r="CM375" s="524"/>
      <c r="CN375" s="524"/>
      <c r="CO375" s="524"/>
      <c r="CP375" s="524"/>
      <c r="CQ375" s="524"/>
      <c r="CR375" s="524"/>
      <c r="CS375" s="524"/>
      <c r="CT375" s="524"/>
      <c r="CU375" s="524"/>
      <c r="CV375" s="524"/>
      <c r="CW375" s="524"/>
      <c r="CX375" s="524"/>
      <c r="CY375" s="524"/>
      <c r="CZ375" s="524"/>
      <c r="DA375" s="524"/>
      <c r="DB375" s="524"/>
      <c r="DC375" s="524"/>
      <c r="DD375" s="524"/>
      <c r="DE375" s="524"/>
      <c r="DF375" s="524"/>
      <c r="DG375" s="524"/>
      <c r="DH375" s="524"/>
      <c r="DI375" s="524"/>
      <c r="DJ375" s="524"/>
      <c r="DK375" s="524"/>
      <c r="DL375" s="524"/>
      <c r="DM375" s="524"/>
      <c r="DN375" s="524"/>
      <c r="DO375" s="524"/>
      <c r="DP375" s="524"/>
      <c r="DQ375" s="524"/>
      <c r="DR375" s="524"/>
      <c r="DS375" s="524"/>
      <c r="DT375" s="524"/>
      <c r="DU375" s="524"/>
      <c r="DV375" s="524"/>
      <c r="DW375" s="524"/>
      <c r="DX375" s="524"/>
      <c r="DY375" s="524"/>
      <c r="DZ375" s="524"/>
      <c r="EA375" s="524"/>
      <c r="EB375" s="524"/>
      <c r="EC375" s="524"/>
      <c r="ED375" s="524"/>
      <c r="EE375" s="524"/>
      <c r="EF375" s="524"/>
      <c r="EG375" s="524"/>
      <c r="EH375" s="524"/>
      <c r="EI375" s="524"/>
      <c r="EJ375" s="524"/>
      <c r="EK375" s="524"/>
      <c r="EL375" s="524"/>
      <c r="EM375" s="524"/>
      <c r="EN375" s="524"/>
      <c r="EO375" s="524"/>
      <c r="EP375" s="524"/>
      <c r="EQ375" s="524"/>
    </row>
    <row r="376" spans="3:147">
      <c r="C376" s="524"/>
      <c r="D376" s="524"/>
      <c r="E376" s="524"/>
      <c r="F376" s="524"/>
      <c r="G376" s="524"/>
      <c r="H376" s="524"/>
      <c r="I376" s="524"/>
      <c r="J376" s="524"/>
      <c r="K376" s="524"/>
      <c r="L376" s="524"/>
      <c r="M376" s="524"/>
      <c r="N376" s="524"/>
      <c r="O376" s="548"/>
      <c r="P376" s="549"/>
      <c r="Q376" s="550"/>
      <c r="R376" s="524"/>
      <c r="S376" s="524"/>
      <c r="T376" s="524"/>
      <c r="U376" s="530"/>
      <c r="V376" s="524"/>
      <c r="W376" s="524"/>
      <c r="X376" s="524"/>
      <c r="Y376" s="524"/>
      <c r="Z376" s="524"/>
      <c r="AA376" s="524"/>
      <c r="AB376" s="524"/>
      <c r="AC376" s="530"/>
      <c r="AD376" s="524"/>
      <c r="AE376" s="524"/>
      <c r="AF376" s="524"/>
      <c r="AG376" s="524"/>
      <c r="AH376" s="524"/>
      <c r="AI376" s="524"/>
      <c r="AJ376" s="524"/>
      <c r="AK376" s="524"/>
      <c r="AL376" s="524"/>
      <c r="AM376" s="524"/>
      <c r="AN376" s="524"/>
      <c r="AO376" s="524"/>
      <c r="AP376" s="524"/>
      <c r="AQ376" s="524"/>
      <c r="AR376" s="524"/>
      <c r="AS376" s="524"/>
      <c r="AT376" s="524"/>
      <c r="AU376" s="531"/>
      <c r="AV376" s="531"/>
      <c r="AW376" s="531"/>
      <c r="AX376" s="531"/>
      <c r="AY376" s="531"/>
      <c r="AZ376" s="532"/>
      <c r="BA376" s="533"/>
      <c r="BB376" s="533"/>
      <c r="BC376" s="524"/>
      <c r="BD376" s="524"/>
      <c r="BE376" s="524"/>
      <c r="BF376" s="524"/>
      <c r="BG376" s="524"/>
      <c r="BH376" s="524"/>
      <c r="BI376" s="524"/>
      <c r="BJ376" s="524"/>
      <c r="BK376" s="524"/>
      <c r="BL376" s="524"/>
      <c r="BM376" s="524"/>
      <c r="BN376" s="524"/>
      <c r="BO376" s="524"/>
      <c r="BP376" s="524"/>
      <c r="BQ376" s="524"/>
      <c r="BR376" s="524"/>
      <c r="BS376" s="524"/>
      <c r="BT376" s="524"/>
      <c r="BU376" s="524"/>
      <c r="BV376" s="524"/>
      <c r="BW376" s="524"/>
      <c r="BX376" s="524"/>
      <c r="BY376" s="534"/>
      <c r="BZ376" s="524"/>
      <c r="CA376" s="524"/>
      <c r="CB376" s="531"/>
      <c r="CC376" s="524"/>
      <c r="CD376" s="524"/>
      <c r="CE376" s="524"/>
      <c r="CF376" s="524"/>
      <c r="CG376" s="524"/>
      <c r="CH376" s="524"/>
      <c r="CI376" s="524"/>
      <c r="CJ376" s="524"/>
      <c r="CK376" s="524"/>
      <c r="CL376" s="524"/>
      <c r="CM376" s="524"/>
      <c r="CN376" s="524"/>
      <c r="CO376" s="524"/>
      <c r="CP376" s="524"/>
      <c r="CQ376" s="524"/>
      <c r="CR376" s="524"/>
      <c r="CS376" s="524"/>
      <c r="CT376" s="524"/>
      <c r="CU376" s="524"/>
      <c r="CV376" s="524"/>
      <c r="CW376" s="524"/>
      <c r="CX376" s="524"/>
      <c r="CY376" s="524"/>
      <c r="CZ376" s="524"/>
      <c r="DA376" s="524"/>
      <c r="DB376" s="524"/>
      <c r="DC376" s="524"/>
      <c r="DD376" s="524"/>
      <c r="DE376" s="524"/>
      <c r="DF376" s="524"/>
      <c r="DG376" s="524"/>
      <c r="DH376" s="524"/>
      <c r="DI376" s="524"/>
      <c r="DJ376" s="524"/>
      <c r="DK376" s="524"/>
      <c r="DL376" s="524"/>
      <c r="DM376" s="524"/>
      <c r="DN376" s="524"/>
      <c r="DO376" s="524"/>
      <c r="DP376" s="524"/>
      <c r="DQ376" s="524"/>
      <c r="DR376" s="524"/>
      <c r="DS376" s="524"/>
      <c r="DT376" s="524"/>
      <c r="DU376" s="524"/>
      <c r="DV376" s="524"/>
      <c r="DW376" s="524"/>
      <c r="DX376" s="524"/>
      <c r="DY376" s="524"/>
      <c r="DZ376" s="524"/>
      <c r="EA376" s="524"/>
      <c r="EB376" s="524"/>
      <c r="EC376" s="524"/>
      <c r="ED376" s="524"/>
      <c r="EE376" s="524"/>
      <c r="EF376" s="524"/>
      <c r="EG376" s="524"/>
      <c r="EH376" s="524"/>
      <c r="EI376" s="524"/>
      <c r="EJ376" s="524"/>
      <c r="EK376" s="524"/>
      <c r="EL376" s="524"/>
      <c r="EM376" s="524"/>
      <c r="EN376" s="524"/>
      <c r="EO376" s="524"/>
      <c r="EP376" s="524"/>
      <c r="EQ376" s="524"/>
    </row>
    <row r="377" spans="3:147">
      <c r="C377" s="524" t="s">
        <v>282</v>
      </c>
      <c r="D377" s="524"/>
      <c r="E377" s="524"/>
      <c r="F377" s="524"/>
      <c r="G377" s="524"/>
      <c r="H377" s="524"/>
      <c r="I377" s="524"/>
      <c r="J377" s="524"/>
      <c r="K377" s="524"/>
      <c r="L377" s="524"/>
      <c r="M377" s="524"/>
      <c r="N377" s="524"/>
      <c r="O377" s="549" t="s">
        <v>227</v>
      </c>
      <c r="P377" s="549" t="s">
        <v>16</v>
      </c>
      <c r="Q377" s="550">
        <v>102</v>
      </c>
      <c r="R377" s="524"/>
      <c r="S377" s="524"/>
      <c r="T377" s="524"/>
      <c r="U377" s="530"/>
      <c r="V377" s="524"/>
      <c r="W377" s="524"/>
      <c r="X377" s="524"/>
      <c r="Y377" s="524"/>
      <c r="Z377" s="524"/>
      <c r="AA377" s="524"/>
      <c r="AB377" s="524"/>
      <c r="AC377" s="530"/>
      <c r="AD377" s="524"/>
      <c r="AE377" s="524"/>
      <c r="AF377" s="524"/>
      <c r="AG377" s="524"/>
      <c r="AH377" s="524"/>
      <c r="AI377" s="524"/>
      <c r="AJ377" s="524"/>
      <c r="AK377" s="524"/>
      <c r="AL377" s="524"/>
      <c r="AM377" s="524"/>
      <c r="AN377" s="524"/>
      <c r="AO377" s="524"/>
      <c r="AP377" s="524"/>
      <c r="AQ377" s="524"/>
      <c r="AR377" s="524"/>
      <c r="AS377" s="524"/>
      <c r="AT377" s="524"/>
      <c r="AU377" s="531"/>
      <c r="AV377" s="531"/>
      <c r="AW377" s="531"/>
      <c r="AX377" s="531"/>
      <c r="AY377" s="531"/>
      <c r="AZ377" s="532"/>
      <c r="BA377" s="533"/>
      <c r="BB377" s="533"/>
      <c r="BC377" s="524"/>
      <c r="BD377" s="524"/>
      <c r="BE377" s="524"/>
      <c r="BF377" s="524"/>
      <c r="BG377" s="524"/>
      <c r="BH377" s="524"/>
      <c r="BI377" s="524"/>
      <c r="BJ377" s="524"/>
      <c r="BK377" s="524"/>
      <c r="BL377" s="524"/>
      <c r="BM377" s="524"/>
      <c r="BN377" s="524"/>
      <c r="BO377" s="524"/>
      <c r="BP377" s="524"/>
      <c r="BQ377" s="524"/>
      <c r="BR377" s="524"/>
      <c r="BS377" s="524"/>
      <c r="BT377" s="524"/>
      <c r="BU377" s="524"/>
      <c r="BV377" s="524"/>
      <c r="BW377" s="524"/>
      <c r="BX377" s="524"/>
      <c r="BY377" s="534"/>
      <c r="BZ377" s="524"/>
      <c r="CA377" s="524"/>
      <c r="CB377" s="531"/>
      <c r="CC377" s="524"/>
      <c r="CD377" s="524"/>
      <c r="CE377" s="524"/>
      <c r="CF377" s="524"/>
      <c r="CG377" s="524"/>
      <c r="CH377" s="524"/>
      <c r="CI377" s="524"/>
      <c r="CJ377" s="524"/>
      <c r="CK377" s="524"/>
      <c r="CL377" s="524"/>
      <c r="CM377" s="524"/>
      <c r="CN377" s="524"/>
      <c r="CO377" s="524"/>
      <c r="CP377" s="524"/>
      <c r="CQ377" s="524"/>
      <c r="CR377" s="524"/>
      <c r="CS377" s="524"/>
      <c r="CT377" s="524"/>
      <c r="CU377" s="524"/>
      <c r="CV377" s="524"/>
      <c r="CW377" s="524"/>
      <c r="CX377" s="524"/>
      <c r="CY377" s="524"/>
      <c r="CZ377" s="524"/>
      <c r="DA377" s="524"/>
      <c r="DB377" s="524"/>
      <c r="DC377" s="524"/>
      <c r="DD377" s="524"/>
      <c r="DE377" s="524"/>
      <c r="DF377" s="524"/>
      <c r="DG377" s="524"/>
      <c r="DH377" s="524"/>
      <c r="DI377" s="524"/>
      <c r="DJ377" s="524"/>
      <c r="DK377" s="524"/>
      <c r="DL377" s="524"/>
      <c r="DM377" s="524"/>
      <c r="DN377" s="524"/>
      <c r="DO377" s="524"/>
      <c r="DP377" s="524"/>
      <c r="DQ377" s="524"/>
      <c r="DR377" s="524"/>
      <c r="DS377" s="524"/>
      <c r="DT377" s="524"/>
      <c r="DU377" s="524"/>
      <c r="DV377" s="524"/>
      <c r="DW377" s="524"/>
      <c r="DX377" s="524"/>
      <c r="DY377" s="524"/>
      <c r="DZ377" s="524"/>
      <c r="EA377" s="524"/>
      <c r="EB377" s="524"/>
      <c r="EC377" s="524"/>
      <c r="ED377" s="524"/>
      <c r="EE377" s="524"/>
      <c r="EF377" s="524"/>
      <c r="EG377" s="524"/>
      <c r="EH377" s="524"/>
      <c r="EI377" s="524"/>
      <c r="EJ377" s="524"/>
      <c r="EK377" s="524"/>
      <c r="EL377" s="524"/>
      <c r="EM377" s="524"/>
      <c r="EN377" s="524"/>
      <c r="EO377" s="524"/>
      <c r="EP377" s="524"/>
      <c r="EQ377" s="524"/>
    </row>
    <row r="378" spans="3:147">
      <c r="C378" s="524"/>
      <c r="D378" s="524"/>
      <c r="E378" s="524"/>
      <c r="F378" s="524"/>
      <c r="G378" s="524"/>
      <c r="H378" s="524"/>
      <c r="I378" s="524"/>
      <c r="J378" s="524"/>
      <c r="K378" s="524"/>
      <c r="L378" s="524"/>
      <c r="M378" s="524"/>
      <c r="N378" s="524"/>
      <c r="O378" s="548"/>
      <c r="P378" s="549" t="s">
        <v>225</v>
      </c>
      <c r="Q378" s="550">
        <v>102.5</v>
      </c>
      <c r="R378" s="590"/>
      <c r="S378" s="524"/>
      <c r="T378" s="524"/>
      <c r="U378" s="524"/>
      <c r="V378" s="524"/>
      <c r="W378" s="530"/>
      <c r="X378" s="524"/>
      <c r="Y378" s="524"/>
      <c r="Z378" s="524"/>
      <c r="AA378" s="524"/>
      <c r="AB378" s="524"/>
      <c r="AC378" s="524"/>
      <c r="AD378" s="524"/>
      <c r="AE378" s="524"/>
      <c r="AF378" s="524"/>
      <c r="AG378" s="530"/>
      <c r="AH378" s="524"/>
      <c r="AI378" s="524"/>
      <c r="AJ378" s="524"/>
      <c r="AK378" s="524"/>
      <c r="AL378" s="524"/>
      <c r="AM378" s="524"/>
      <c r="AN378" s="524"/>
      <c r="AO378" s="524"/>
      <c r="AP378" s="524"/>
      <c r="AQ378" s="524"/>
      <c r="AR378" s="524"/>
      <c r="AS378" s="524"/>
      <c r="AT378" s="524"/>
      <c r="AU378" s="524"/>
      <c r="AV378" s="531"/>
      <c r="AW378" s="531"/>
      <c r="AX378" s="531"/>
      <c r="AY378" s="531"/>
      <c r="AZ378" s="532"/>
      <c r="BA378" s="533"/>
      <c r="BB378" s="533"/>
      <c r="BC378" s="524"/>
      <c r="BD378" s="524"/>
      <c r="BE378" s="524"/>
      <c r="BF378" s="524"/>
      <c r="BG378" s="524"/>
      <c r="BH378" s="524"/>
      <c r="BI378" s="524"/>
      <c r="BJ378" s="524"/>
      <c r="BK378" s="524"/>
      <c r="BL378" s="524"/>
      <c r="BM378" s="524"/>
      <c r="BN378" s="524"/>
      <c r="BO378" s="524"/>
      <c r="BP378" s="524"/>
      <c r="BQ378" s="524"/>
      <c r="BR378" s="524"/>
      <c r="BS378" s="524"/>
      <c r="BT378" s="524"/>
      <c r="BU378" s="524"/>
      <c r="BV378" s="524"/>
      <c r="BW378" s="524"/>
      <c r="BX378" s="534"/>
      <c r="BY378" s="524"/>
      <c r="BZ378" s="524"/>
      <c r="CA378" s="531"/>
      <c r="CB378" s="524"/>
      <c r="CC378" s="524"/>
      <c r="CD378" s="524"/>
      <c r="CE378" s="524"/>
      <c r="CF378" s="524"/>
      <c r="CG378" s="524"/>
      <c r="CH378" s="524"/>
      <c r="CI378" s="524"/>
      <c r="CJ378" s="524"/>
      <c r="CK378" s="524"/>
      <c r="CL378" s="524"/>
      <c r="CM378" s="524"/>
      <c r="CN378" s="524"/>
      <c r="CO378" s="524"/>
      <c r="CP378" s="524"/>
      <c r="CQ378" s="524"/>
      <c r="CR378" s="524"/>
      <c r="CS378" s="524"/>
      <c r="CT378" s="524"/>
      <c r="CU378" s="524"/>
      <c r="CV378" s="524"/>
      <c r="CW378" s="524"/>
      <c r="CX378" s="524"/>
      <c r="CY378" s="524"/>
      <c r="CZ378" s="524"/>
      <c r="DA378" s="524"/>
      <c r="DB378" s="524"/>
      <c r="DC378" s="524"/>
      <c r="DD378" s="524"/>
      <c r="DE378" s="524"/>
      <c r="DF378" s="524"/>
      <c r="DG378" s="524"/>
      <c r="DH378" s="524"/>
      <c r="DI378" s="524"/>
      <c r="DJ378" s="524"/>
      <c r="DK378" s="524"/>
      <c r="DL378" s="524"/>
      <c r="DM378" s="524"/>
      <c r="DN378" s="524"/>
      <c r="DO378" s="524"/>
      <c r="DP378" s="524"/>
      <c r="DQ378" s="524"/>
      <c r="DR378" s="524"/>
      <c r="DS378" s="524"/>
      <c r="DT378" s="524"/>
      <c r="DU378" s="524"/>
      <c r="DV378" s="524"/>
      <c r="DW378" s="524"/>
      <c r="DX378" s="524"/>
      <c r="DY378" s="524"/>
      <c r="DZ378" s="524"/>
      <c r="EA378" s="524"/>
      <c r="EB378" s="524"/>
      <c r="EC378" s="524"/>
      <c r="ED378" s="524"/>
      <c r="EE378" s="524"/>
      <c r="EF378" s="524"/>
      <c r="EG378" s="524"/>
      <c r="EH378" s="524"/>
      <c r="EI378" s="524"/>
      <c r="EJ378" s="524"/>
      <c r="EK378" s="524"/>
      <c r="EL378" s="524"/>
      <c r="EM378" s="524"/>
      <c r="EN378" s="524"/>
      <c r="EO378" s="524"/>
      <c r="EP378" s="524"/>
      <c r="EQ378" s="524"/>
    </row>
    <row r="379" spans="3:147">
      <c r="O379" s="217" t="s">
        <v>227</v>
      </c>
      <c r="P379" s="217" t="s">
        <v>16</v>
      </c>
      <c r="Q379" s="218">
        <v>102</v>
      </c>
      <c r="R379" s="452"/>
    </row>
    <row r="380" spans="3:147">
      <c r="O380" s="219"/>
      <c r="P380" s="202" t="s">
        <v>225</v>
      </c>
      <c r="Q380" s="220">
        <v>102</v>
      </c>
      <c r="R380" s="453"/>
    </row>
    <row r="381" spans="3:147">
      <c r="O381" s="219"/>
      <c r="P381" s="202"/>
      <c r="Q381" s="202"/>
      <c r="R381" s="454"/>
    </row>
  </sheetData>
  <mergeCells count="14">
    <mergeCell ref="N36:U36"/>
    <mergeCell ref="X36:AE36"/>
    <mergeCell ref="AM36:CM36"/>
    <mergeCell ref="J26:K26"/>
    <mergeCell ref="J27:K27"/>
    <mergeCell ref="J28:K28"/>
    <mergeCell ref="D36:E39"/>
    <mergeCell ref="G36:G39"/>
    <mergeCell ref="H36:H39"/>
    <mergeCell ref="CT36:CU36"/>
    <mergeCell ref="DD36:DJ36"/>
    <mergeCell ref="DL36:DR36"/>
    <mergeCell ref="DY36:EO36"/>
    <mergeCell ref="BH2:BR2"/>
  </mergeCells>
  <printOptions horizontalCentered="1"/>
  <pageMargins left="0.45" right="0.45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DJ366"/>
  <sheetViews>
    <sheetView tabSelected="1" topLeftCell="C1" workbookViewId="0">
      <selection activeCell="DH40" sqref="DH40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2.7109375" style="2" customWidth="1"/>
    <col min="4" max="4" width="5.140625" style="2" customWidth="1"/>
    <col min="5" max="5" width="6.7109375" style="2" customWidth="1"/>
    <col min="6" max="6" width="15" style="2" hidden="1" customWidth="1"/>
    <col min="7" max="7" width="10" style="2" customWidth="1"/>
    <col min="8" max="8" width="11" style="2" customWidth="1"/>
    <col min="9" max="9" width="11.85546875" style="2" hidden="1" customWidth="1"/>
    <col min="10" max="10" width="16.140625" style="2" hidden="1" customWidth="1"/>
    <col min="11" max="11" width="13.140625" style="2" hidden="1" customWidth="1"/>
    <col min="12" max="12" width="13.5703125" style="2" hidden="1" customWidth="1"/>
    <col min="13" max="13" width="15" style="2" hidden="1" customWidth="1"/>
    <col min="14" max="14" width="18.85546875" style="2" hidden="1" customWidth="1"/>
    <col min="15" max="15" width="19.28515625" style="2" hidden="1" customWidth="1"/>
    <col min="16" max="16" width="16.42578125" style="2" hidden="1" customWidth="1"/>
    <col min="17" max="18" width="19.28515625" style="2" hidden="1" customWidth="1"/>
    <col min="19" max="19" width="22.5703125" style="2" hidden="1" customWidth="1"/>
    <col min="20" max="20" width="19.28515625" style="2" hidden="1" customWidth="1"/>
    <col min="21" max="21" width="2.28515625" style="3" hidden="1" customWidth="1"/>
    <col min="22" max="22" width="20.140625" style="2" hidden="1" customWidth="1"/>
    <col min="23" max="28" width="22.42578125" style="2" hidden="1" customWidth="1"/>
    <col min="29" max="29" width="2.28515625" style="3" hidden="1" customWidth="1"/>
    <col min="30" max="30" width="16.5703125" style="2" hidden="1" customWidth="1"/>
    <col min="31" max="31" width="14.85546875" style="2" hidden="1" customWidth="1"/>
    <col min="32" max="32" width="12.5703125" style="2" hidden="1" customWidth="1"/>
    <col min="33" max="33" width="9.140625" style="2" hidden="1" customWidth="1"/>
    <col min="34" max="34" width="9" style="2" hidden="1" customWidth="1"/>
    <col min="35" max="35" width="18" style="2" hidden="1" customWidth="1"/>
    <col min="36" max="36" width="24.5703125" style="2" hidden="1" customWidth="1"/>
    <col min="37" max="37" width="18.140625" style="2" hidden="1" customWidth="1"/>
    <col min="38" max="38" width="17.42578125" style="2" hidden="1" customWidth="1"/>
    <col min="39" max="40" width="17.5703125" style="2" hidden="1" customWidth="1"/>
    <col min="41" max="41" width="20.7109375" style="2" hidden="1" customWidth="1"/>
    <col min="42" max="42" width="17.28515625" style="2" hidden="1" customWidth="1"/>
    <col min="43" max="43" width="20.42578125" style="2" hidden="1" customWidth="1"/>
    <col min="44" max="44" width="19.42578125" style="2" hidden="1" customWidth="1"/>
    <col min="45" max="45" width="19" style="2" hidden="1" customWidth="1"/>
    <col min="46" max="46" width="21.28515625" style="2" hidden="1" customWidth="1"/>
    <col min="47" max="47" width="17.7109375" style="4" hidden="1" customWidth="1"/>
    <col min="48" max="48" width="16" style="4" hidden="1" customWidth="1"/>
    <col min="49" max="49" width="15.42578125" style="4" hidden="1" customWidth="1"/>
    <col min="50" max="50" width="17.140625" style="4" hidden="1" customWidth="1"/>
    <col min="51" max="51" width="17.85546875" style="4" customWidth="1"/>
    <col min="52" max="52" width="20.28515625" style="5" hidden="1" customWidth="1"/>
    <col min="53" max="53" width="23.7109375" style="6" hidden="1" customWidth="1"/>
    <col min="54" max="54" width="14.7109375" style="6" hidden="1" customWidth="1"/>
    <col min="55" max="55" width="20.140625" style="2" hidden="1" customWidth="1"/>
    <col min="56" max="56" width="11" style="2" hidden="1" customWidth="1"/>
    <col min="57" max="70" width="14.7109375" style="2" hidden="1" customWidth="1"/>
    <col min="71" max="71" width="18" style="2" hidden="1" customWidth="1"/>
    <col min="72" max="72" width="11.7109375" style="2" hidden="1" customWidth="1"/>
    <col min="73" max="73" width="23.5703125" style="2" hidden="1" customWidth="1"/>
    <col min="74" max="74" width="3.28515625" style="2" hidden="1" customWidth="1"/>
    <col min="75" max="75" width="14.28515625" style="2" hidden="1" customWidth="1"/>
    <col min="76" max="76" width="14.5703125" style="2" hidden="1" customWidth="1"/>
    <col min="77" max="77" width="3.42578125" style="84" hidden="1" customWidth="1"/>
    <col min="78" max="78" width="16.7109375" style="2" hidden="1" customWidth="1"/>
    <col min="79" max="79" width="9.140625" style="2" hidden="1" customWidth="1"/>
    <col min="80" max="80" width="9.140625" style="4" hidden="1" customWidth="1"/>
    <col min="81" max="81" width="10.140625" style="2" hidden="1" customWidth="1"/>
    <col min="82" max="82" width="9.140625" style="2" hidden="1" customWidth="1"/>
    <col min="83" max="83" width="14.28515625" style="2" hidden="1" customWidth="1"/>
    <col min="84" max="84" width="9.5703125" style="2" hidden="1" customWidth="1"/>
    <col min="85" max="85" width="11.28515625" style="2" hidden="1" customWidth="1"/>
    <col min="86" max="86" width="8.42578125" style="2" hidden="1" customWidth="1"/>
    <col min="87" max="87" width="8.5703125" style="2" hidden="1" customWidth="1"/>
    <col min="88" max="88" width="10.85546875" style="2" hidden="1" customWidth="1"/>
    <col min="89" max="100" width="9" style="2" hidden="1" customWidth="1"/>
    <col min="101" max="101" width="20" style="2" hidden="1" customWidth="1"/>
    <col min="102" max="102" width="17.85546875" style="2" hidden="1" customWidth="1"/>
    <col min="103" max="103" width="22.42578125" style="2" hidden="1" customWidth="1"/>
    <col min="104" max="104" width="0" style="2" hidden="1" customWidth="1"/>
    <col min="105" max="105" width="17.85546875" style="2" hidden="1" customWidth="1"/>
    <col min="106" max="106" width="17.42578125" style="2" hidden="1" customWidth="1"/>
    <col min="107" max="107" width="17.5703125" style="2" hidden="1" customWidth="1"/>
    <col min="108" max="108" width="17.7109375" style="2" hidden="1" customWidth="1"/>
    <col min="109" max="109" width="0" style="2" hidden="1" customWidth="1"/>
    <col min="110" max="111" width="9" style="2"/>
    <col min="112" max="112" width="18.5703125" style="2" customWidth="1"/>
    <col min="113" max="16384" width="9" style="2"/>
  </cols>
  <sheetData>
    <row r="1" spans="2:114" ht="18">
      <c r="D1" s="488" t="s">
        <v>0</v>
      </c>
      <c r="E1" s="489"/>
      <c r="F1" s="489"/>
      <c r="G1" s="489"/>
      <c r="H1" s="489"/>
      <c r="I1" s="489"/>
      <c r="J1" s="489"/>
      <c r="K1" s="489"/>
      <c r="L1" s="489"/>
      <c r="M1" s="489"/>
      <c r="N1" s="489"/>
      <c r="O1" s="489"/>
      <c r="P1" s="489"/>
      <c r="Q1" s="489"/>
      <c r="R1" s="489"/>
      <c r="S1" s="489"/>
      <c r="T1" s="489"/>
      <c r="U1" s="489"/>
      <c r="V1" s="489"/>
      <c r="W1" s="489"/>
      <c r="X1" s="489"/>
      <c r="Y1" s="489"/>
      <c r="Z1" s="489"/>
      <c r="AA1" s="489"/>
      <c r="AB1" s="489"/>
      <c r="AC1" s="489"/>
      <c r="AD1" s="489"/>
      <c r="AE1" s="489"/>
      <c r="AF1" s="489"/>
      <c r="AG1" s="489"/>
      <c r="AH1" s="489"/>
      <c r="AI1" s="489"/>
      <c r="AJ1" s="489"/>
      <c r="AK1" s="489"/>
      <c r="AL1" s="489"/>
      <c r="AM1" s="489"/>
      <c r="AN1" s="489"/>
      <c r="AO1" s="489"/>
      <c r="AP1" s="489"/>
      <c r="AQ1" s="489"/>
      <c r="AR1" s="489"/>
      <c r="AS1" s="489"/>
      <c r="AT1" s="489"/>
      <c r="AU1" s="490"/>
      <c r="AV1" s="490"/>
      <c r="AW1" s="490"/>
      <c r="AX1" s="490"/>
      <c r="AY1" s="490"/>
      <c r="AZ1" s="491"/>
      <c r="BA1" s="492"/>
      <c r="BB1" s="492"/>
      <c r="BC1" s="493"/>
      <c r="BD1" s="493"/>
      <c r="BE1" s="493"/>
      <c r="BF1" s="493"/>
      <c r="BG1" s="493"/>
      <c r="BH1" s="493"/>
      <c r="BI1" s="493"/>
      <c r="BJ1" s="493"/>
      <c r="BK1" s="493"/>
      <c r="BL1" s="493"/>
      <c r="BM1" s="493"/>
      <c r="BN1" s="493"/>
      <c r="BO1" s="493"/>
      <c r="BP1" s="493"/>
      <c r="BQ1" s="493"/>
      <c r="BR1" s="493"/>
      <c r="BS1" s="493"/>
      <c r="BT1" s="493"/>
      <c r="BU1" s="493"/>
      <c r="BV1" s="493"/>
      <c r="BW1" s="493"/>
      <c r="BX1" s="493"/>
      <c r="BY1" s="494"/>
      <c r="BZ1" s="493"/>
      <c r="CA1" s="493"/>
      <c r="CB1" s="495"/>
      <c r="CC1" s="493"/>
      <c r="CD1" s="493"/>
      <c r="CE1" s="493"/>
      <c r="CF1" s="493"/>
      <c r="CG1" s="493"/>
      <c r="CH1" s="493"/>
      <c r="CI1" s="493"/>
      <c r="CJ1" s="493"/>
      <c r="CK1" s="493"/>
      <c r="CL1" s="493"/>
      <c r="CM1" s="493"/>
      <c r="CN1" s="493"/>
      <c r="CO1" s="493"/>
      <c r="CP1" s="493"/>
      <c r="CQ1" s="493"/>
      <c r="CR1" s="493"/>
      <c r="CS1" s="493"/>
      <c r="CT1" s="493"/>
      <c r="CU1" s="493"/>
      <c r="CV1" s="493"/>
      <c r="CW1" s="493"/>
      <c r="CX1" s="493"/>
      <c r="CY1" s="493"/>
      <c r="CZ1" s="493"/>
      <c r="DA1" s="493"/>
      <c r="DB1" s="493"/>
      <c r="DC1" s="493"/>
      <c r="DD1" s="493"/>
      <c r="DE1" s="493"/>
      <c r="DF1" s="493"/>
      <c r="DG1" s="493"/>
      <c r="DH1" s="493"/>
      <c r="DI1" s="493"/>
      <c r="DJ1" s="493"/>
    </row>
    <row r="2" spans="2:114" ht="18">
      <c r="D2" s="488" t="s">
        <v>228</v>
      </c>
      <c r="E2" s="496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90"/>
      <c r="AV2" s="490"/>
      <c r="AW2" s="490"/>
      <c r="AX2" s="490"/>
      <c r="AY2" s="490"/>
      <c r="AZ2" s="491"/>
      <c r="BA2" s="492"/>
      <c r="BB2" s="492"/>
      <c r="BC2" s="493"/>
      <c r="BD2" s="493"/>
      <c r="BE2" s="493"/>
      <c r="BF2" s="493"/>
      <c r="BG2" s="493"/>
      <c r="BH2" s="681" t="s">
        <v>2</v>
      </c>
      <c r="BI2" s="681"/>
      <c r="BJ2" s="681"/>
      <c r="BK2" s="681"/>
      <c r="BL2" s="681"/>
      <c r="BM2" s="681"/>
      <c r="BN2" s="681"/>
      <c r="BO2" s="681"/>
      <c r="BP2" s="681"/>
      <c r="BQ2" s="681"/>
      <c r="BR2" s="681"/>
      <c r="BS2" s="493"/>
      <c r="BT2" s="493"/>
      <c r="BU2" s="493"/>
      <c r="BV2" s="493"/>
      <c r="BW2" s="493"/>
      <c r="BX2" s="493"/>
      <c r="BY2" s="494"/>
      <c r="BZ2" s="493"/>
      <c r="CA2" s="493"/>
      <c r="CB2" s="495"/>
      <c r="CC2" s="493"/>
      <c r="CD2" s="493"/>
      <c r="CE2" s="493"/>
      <c r="CF2" s="493"/>
      <c r="CG2" s="493"/>
      <c r="CH2" s="493"/>
      <c r="CI2" s="493"/>
      <c r="CJ2" s="493"/>
      <c r="CK2" s="493"/>
      <c r="CL2" s="493"/>
      <c r="CM2" s="493"/>
      <c r="CN2" s="493"/>
      <c r="CO2" s="493"/>
      <c r="CP2" s="493"/>
      <c r="CQ2" s="493"/>
      <c r="CR2" s="493"/>
      <c r="CS2" s="493"/>
      <c r="CT2" s="493"/>
      <c r="CU2" s="493"/>
      <c r="CV2" s="493"/>
      <c r="CW2" s="493"/>
      <c r="CX2" s="493"/>
      <c r="CY2" s="493"/>
      <c r="CZ2" s="493"/>
      <c r="DA2" s="493"/>
      <c r="DB2" s="493"/>
      <c r="DC2" s="493"/>
      <c r="DD2" s="493"/>
      <c r="DE2" s="493"/>
      <c r="DF2" s="493"/>
      <c r="DG2" s="497"/>
      <c r="DH2" s="493"/>
      <c r="DI2" s="493"/>
      <c r="DJ2" s="493"/>
    </row>
    <row r="3" spans="2:114" ht="22.5">
      <c r="B3" s="221"/>
      <c r="C3" s="221"/>
      <c r="D3" s="498" t="s">
        <v>256</v>
      </c>
      <c r="E3" s="489"/>
      <c r="F3" s="489"/>
      <c r="G3" s="489"/>
      <c r="H3" s="489"/>
      <c r="I3" s="489"/>
      <c r="J3" s="489"/>
      <c r="K3" s="489"/>
      <c r="L3" s="489"/>
      <c r="M3" s="489"/>
      <c r="N3" s="489"/>
      <c r="O3" s="489"/>
      <c r="P3" s="489"/>
      <c r="Q3" s="489"/>
      <c r="R3" s="489"/>
      <c r="S3" s="489"/>
      <c r="T3" s="489"/>
      <c r="U3" s="489"/>
      <c r="V3" s="489"/>
      <c r="W3" s="489"/>
      <c r="X3" s="489"/>
      <c r="Y3" s="489"/>
      <c r="Z3" s="489"/>
      <c r="AA3" s="489"/>
      <c r="AB3" s="489"/>
      <c r="AC3" s="489"/>
      <c r="AD3" s="489"/>
      <c r="AE3" s="489"/>
      <c r="AF3" s="489"/>
      <c r="AG3" s="489"/>
      <c r="AH3" s="489"/>
      <c r="AI3" s="489"/>
      <c r="AJ3" s="489"/>
      <c r="AK3" s="489"/>
      <c r="AL3" s="489"/>
      <c r="AM3" s="489"/>
      <c r="AN3" s="489"/>
      <c r="AO3" s="499" t="s">
        <v>4</v>
      </c>
      <c r="AP3" s="499"/>
      <c r="AQ3" s="499"/>
      <c r="AR3" s="489"/>
      <c r="AS3" s="489"/>
      <c r="AT3" s="489"/>
      <c r="AU3" s="500" t="s">
        <v>5</v>
      </c>
      <c r="AV3" s="501" t="s">
        <v>6</v>
      </c>
      <c r="AW3" s="501" t="s">
        <v>7</v>
      </c>
      <c r="AX3" s="490" t="s">
        <v>8</v>
      </c>
      <c r="AY3" s="490"/>
      <c r="AZ3" s="502" t="s">
        <v>9</v>
      </c>
      <c r="BA3" s="502" t="s">
        <v>10</v>
      </c>
      <c r="BB3" s="502" t="s">
        <v>11</v>
      </c>
      <c r="BC3" s="503" t="s">
        <v>12</v>
      </c>
      <c r="BD3" s="504" t="s">
        <v>13</v>
      </c>
      <c r="BE3" s="504" t="s">
        <v>14</v>
      </c>
      <c r="BF3" s="505">
        <v>18</v>
      </c>
      <c r="BG3" s="505">
        <v>28</v>
      </c>
      <c r="BH3" s="505">
        <v>3</v>
      </c>
      <c r="BI3" s="505">
        <v>6</v>
      </c>
      <c r="BJ3" s="505">
        <v>9</v>
      </c>
      <c r="BK3" s="505">
        <v>11</v>
      </c>
      <c r="BL3" s="505">
        <v>16</v>
      </c>
      <c r="BM3" s="505">
        <v>18</v>
      </c>
      <c r="BN3" s="505">
        <v>21</v>
      </c>
      <c r="BO3" s="505">
        <v>23</v>
      </c>
      <c r="BP3" s="505">
        <v>27</v>
      </c>
      <c r="BQ3" s="505">
        <v>29</v>
      </c>
      <c r="BR3" s="505">
        <v>36</v>
      </c>
      <c r="BS3" s="493"/>
      <c r="BT3" s="506" t="s">
        <v>15</v>
      </c>
      <c r="BU3" s="493"/>
      <c r="BV3" s="493"/>
      <c r="BW3" s="493"/>
      <c r="BX3" s="493"/>
      <c r="BY3" s="494"/>
      <c r="BZ3" s="493"/>
      <c r="CA3" s="493"/>
      <c r="CB3" s="495"/>
      <c r="CC3" s="493"/>
      <c r="CD3" s="493"/>
      <c r="CE3" s="493"/>
      <c r="CF3" s="493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3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</row>
    <row r="4" spans="2:114" ht="12.75" hidden="1" customHeight="1"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  <c r="AE4" s="340"/>
      <c r="AF4" s="340"/>
      <c r="AG4" s="340"/>
      <c r="AH4" s="340"/>
      <c r="AI4" s="340"/>
      <c r="AJ4" s="351"/>
      <c r="AK4" s="351" t="s">
        <v>16</v>
      </c>
      <c r="AL4" s="351" t="s">
        <v>17</v>
      </c>
      <c r="AM4" s="340" t="s">
        <v>18</v>
      </c>
      <c r="AN4" s="340"/>
      <c r="AO4" s="352" t="s">
        <v>19</v>
      </c>
      <c r="AP4" s="352"/>
      <c r="AQ4" s="352"/>
      <c r="AR4" s="340">
        <v>5</v>
      </c>
      <c r="AS4" s="340" t="s">
        <v>20</v>
      </c>
      <c r="AT4" s="340"/>
      <c r="AU4" s="353">
        <v>1</v>
      </c>
      <c r="AV4" s="353">
        <v>1</v>
      </c>
      <c r="AW4" s="354">
        <v>1.01</v>
      </c>
      <c r="AX4" s="354">
        <v>1.01</v>
      </c>
      <c r="AY4" s="354"/>
      <c r="AZ4" s="19">
        <v>1.02</v>
      </c>
      <c r="BA4" s="19">
        <v>1.02</v>
      </c>
      <c r="BB4" s="19">
        <v>1.0149999999999999</v>
      </c>
      <c r="BC4" s="19">
        <v>1.0149999999999999</v>
      </c>
      <c r="BD4" s="19">
        <v>1.0024999999999999</v>
      </c>
      <c r="BE4" s="18">
        <v>1</v>
      </c>
      <c r="BF4" s="19">
        <v>1.01</v>
      </c>
      <c r="BG4" s="19">
        <v>1.02</v>
      </c>
      <c r="BH4" s="19">
        <v>1.01</v>
      </c>
      <c r="BI4" s="19">
        <v>1.01</v>
      </c>
      <c r="BJ4" s="19">
        <v>1.01</v>
      </c>
      <c r="BK4" s="19">
        <v>1.02</v>
      </c>
      <c r="BL4" s="19">
        <v>1.02</v>
      </c>
      <c r="BM4" s="19">
        <v>1.02</v>
      </c>
      <c r="BN4" s="19">
        <v>1.03</v>
      </c>
      <c r="BO4" s="19">
        <v>1.03</v>
      </c>
      <c r="BP4" s="19">
        <v>1.03</v>
      </c>
      <c r="BQ4" s="19">
        <v>1.03</v>
      </c>
      <c r="BR4" s="19">
        <v>1.0249999999999999</v>
      </c>
      <c r="BS4" s="17" t="s">
        <v>20</v>
      </c>
      <c r="BT4" s="18">
        <v>0.02</v>
      </c>
      <c r="BU4" s="17" t="s">
        <v>21</v>
      </c>
    </row>
    <row r="5" spans="2:114" ht="12.75" hidden="1" customHeight="1">
      <c r="D5" s="340" t="s">
        <v>22</v>
      </c>
      <c r="E5" s="340"/>
      <c r="F5" s="340"/>
      <c r="G5" s="340"/>
      <c r="H5" s="340"/>
      <c r="I5" s="340"/>
      <c r="J5" s="340"/>
      <c r="K5" s="355">
        <v>0.1</v>
      </c>
      <c r="L5" s="340"/>
      <c r="M5" s="340"/>
      <c r="N5" s="340"/>
      <c r="O5" s="340"/>
      <c r="P5" s="340"/>
      <c r="Q5" s="340"/>
      <c r="R5" s="340"/>
      <c r="S5" s="340"/>
      <c r="T5" s="340"/>
      <c r="U5" s="340"/>
      <c r="V5" s="340"/>
      <c r="W5" s="340"/>
      <c r="X5" s="340"/>
      <c r="Y5" s="340"/>
      <c r="Z5" s="340"/>
      <c r="AA5" s="340"/>
      <c r="AB5" s="340"/>
      <c r="AC5" s="340"/>
      <c r="AD5" s="340"/>
      <c r="AE5" s="340"/>
      <c r="AF5" s="340"/>
      <c r="AG5" s="340"/>
      <c r="AH5" s="340"/>
      <c r="AI5" s="340"/>
      <c r="AJ5" s="351" t="s">
        <v>23</v>
      </c>
      <c r="AK5" s="351">
        <v>109</v>
      </c>
      <c r="AL5" s="351">
        <v>105</v>
      </c>
      <c r="AM5" s="340"/>
      <c r="AN5" s="340"/>
      <c r="AO5" s="352" t="s">
        <v>24</v>
      </c>
      <c r="AP5" s="352"/>
      <c r="AQ5" s="352"/>
      <c r="AR5" s="340">
        <v>6</v>
      </c>
      <c r="AS5" s="340" t="s">
        <v>25</v>
      </c>
      <c r="AT5" s="340"/>
      <c r="AU5" s="353">
        <v>1</v>
      </c>
      <c r="AV5" s="353">
        <v>1</v>
      </c>
      <c r="AW5" s="354">
        <v>1.01</v>
      </c>
      <c r="AX5" s="354">
        <v>1.01</v>
      </c>
      <c r="AY5" s="354"/>
      <c r="AZ5" s="19">
        <v>1.02</v>
      </c>
      <c r="BA5" s="19">
        <v>1.02</v>
      </c>
      <c r="BB5" s="19">
        <v>1.0149999999999999</v>
      </c>
      <c r="BC5" s="19">
        <v>1.0149999999999999</v>
      </c>
      <c r="BD5" s="19">
        <v>1</v>
      </c>
      <c r="BE5" s="18">
        <v>1</v>
      </c>
      <c r="BF5" s="19">
        <v>1.01</v>
      </c>
      <c r="BG5" s="19">
        <v>1.02</v>
      </c>
      <c r="BH5" s="19">
        <v>1.01</v>
      </c>
      <c r="BI5" s="19">
        <v>1.01</v>
      </c>
      <c r="BJ5" s="19">
        <v>1.01</v>
      </c>
      <c r="BK5" s="19">
        <v>1.02</v>
      </c>
      <c r="BL5" s="19">
        <v>1.02</v>
      </c>
      <c r="BM5" s="19">
        <v>1.02</v>
      </c>
      <c r="BN5" s="19">
        <v>1.03</v>
      </c>
      <c r="BO5" s="19">
        <v>1.03</v>
      </c>
      <c r="BP5" s="19">
        <v>1.03</v>
      </c>
      <c r="BQ5" s="19">
        <v>1.03</v>
      </c>
      <c r="BR5" s="19">
        <v>1.0249999999999999</v>
      </c>
      <c r="BS5" s="17" t="s">
        <v>25</v>
      </c>
      <c r="BT5" s="18">
        <v>0.05</v>
      </c>
      <c r="BU5" s="17" t="s">
        <v>26</v>
      </c>
    </row>
    <row r="6" spans="2:114" ht="12.75" hidden="1" customHeight="1">
      <c r="D6" s="340"/>
      <c r="E6" s="340"/>
      <c r="F6" s="340"/>
      <c r="G6" s="340"/>
      <c r="H6" s="340"/>
      <c r="I6" s="340"/>
      <c r="J6" s="340"/>
      <c r="K6" s="355"/>
      <c r="L6" s="340"/>
      <c r="M6" s="340"/>
      <c r="N6" s="340"/>
      <c r="O6" s="340"/>
      <c r="P6" s="340"/>
      <c r="Q6" s="340"/>
      <c r="R6" s="340"/>
      <c r="S6" s="340"/>
      <c r="T6" s="340"/>
      <c r="U6" s="340"/>
      <c r="V6" s="340"/>
      <c r="W6" s="340"/>
      <c r="X6" s="340"/>
      <c r="Y6" s="340"/>
      <c r="Z6" s="340"/>
      <c r="AA6" s="340"/>
      <c r="AB6" s="340"/>
      <c r="AC6" s="340"/>
      <c r="AD6" s="340"/>
      <c r="AE6" s="340"/>
      <c r="AF6" s="340"/>
      <c r="AG6" s="356" t="s">
        <v>27</v>
      </c>
      <c r="AH6" s="357">
        <v>100</v>
      </c>
      <c r="AI6" s="358"/>
      <c r="AJ6" s="359" t="s">
        <v>28</v>
      </c>
      <c r="AK6" s="351">
        <v>108</v>
      </c>
      <c r="AL6" s="351">
        <v>104</v>
      </c>
      <c r="AM6" s="340"/>
      <c r="AN6" s="340"/>
      <c r="AO6" s="352" t="s">
        <v>29</v>
      </c>
      <c r="AP6" s="352"/>
      <c r="AQ6" s="352"/>
      <c r="AR6" s="340">
        <v>1</v>
      </c>
      <c r="AS6" s="340" t="s">
        <v>20</v>
      </c>
      <c r="AT6" s="340"/>
      <c r="AU6" s="353">
        <v>1</v>
      </c>
      <c r="AV6" s="353">
        <v>1</v>
      </c>
      <c r="AW6" s="354">
        <v>1.01</v>
      </c>
      <c r="AX6" s="354">
        <v>1.01</v>
      </c>
      <c r="AY6" s="354"/>
      <c r="AZ6" s="19">
        <v>1.02</v>
      </c>
      <c r="BA6" s="19">
        <v>1.02</v>
      </c>
      <c r="BB6" s="19">
        <v>1.0149999999999999</v>
      </c>
      <c r="BC6" s="19">
        <v>1.0149999999999999</v>
      </c>
      <c r="BD6" s="19">
        <v>1.0024999999999999</v>
      </c>
      <c r="BE6" s="18">
        <v>1</v>
      </c>
      <c r="BF6" s="19">
        <v>1.01</v>
      </c>
      <c r="BG6" s="19">
        <v>1.02</v>
      </c>
      <c r="BH6" s="19">
        <v>1.01</v>
      </c>
      <c r="BI6" s="19">
        <v>1.01</v>
      </c>
      <c r="BJ6" s="19">
        <v>1.01</v>
      </c>
      <c r="BK6" s="19">
        <v>1.02</v>
      </c>
      <c r="BL6" s="19">
        <v>1.02</v>
      </c>
      <c r="BM6" s="19">
        <v>1.02</v>
      </c>
      <c r="BN6" s="19">
        <v>1.03</v>
      </c>
      <c r="BO6" s="19">
        <v>1.03</v>
      </c>
      <c r="BP6" s="19">
        <v>1.03</v>
      </c>
      <c r="BQ6" s="19">
        <v>1.03</v>
      </c>
      <c r="BR6" s="19">
        <v>1.0249999999999999</v>
      </c>
      <c r="BS6" s="17" t="s">
        <v>20</v>
      </c>
      <c r="BT6" s="18">
        <v>0.05</v>
      </c>
      <c r="BU6" s="17" t="s">
        <v>30</v>
      </c>
    </row>
    <row r="7" spans="2:114" ht="12.75" hidden="1" customHeight="1">
      <c r="D7" s="340"/>
      <c r="E7" s="340"/>
      <c r="F7" s="340"/>
      <c r="G7" s="340"/>
      <c r="H7" s="340"/>
      <c r="I7" s="340"/>
      <c r="J7" s="340"/>
      <c r="K7" s="355"/>
      <c r="L7" s="340"/>
      <c r="M7" s="340"/>
      <c r="N7" s="340"/>
      <c r="O7" s="340"/>
      <c r="P7" s="340"/>
      <c r="Q7" s="340"/>
      <c r="R7" s="340"/>
      <c r="S7" s="340"/>
      <c r="T7" s="340"/>
      <c r="U7" s="340"/>
      <c r="V7" s="340"/>
      <c r="W7" s="340"/>
      <c r="X7" s="340"/>
      <c r="Y7" s="340"/>
      <c r="Z7" s="340"/>
      <c r="AA7" s="340"/>
      <c r="AB7" s="340"/>
      <c r="AC7" s="340"/>
      <c r="AD7" s="340"/>
      <c r="AE7" s="340"/>
      <c r="AF7" s="340"/>
      <c r="AG7" s="340"/>
      <c r="AH7" s="340"/>
      <c r="AI7" s="340"/>
      <c r="AJ7" s="351" t="s">
        <v>31</v>
      </c>
      <c r="AK7" s="351">
        <v>107</v>
      </c>
      <c r="AL7" s="351">
        <v>103</v>
      </c>
      <c r="AM7" s="340"/>
      <c r="AN7" s="340"/>
      <c r="AO7" s="352" t="s">
        <v>32</v>
      </c>
      <c r="AP7" s="352"/>
      <c r="AQ7" s="352"/>
      <c r="AR7" s="340">
        <v>1</v>
      </c>
      <c r="AS7" s="340" t="s">
        <v>20</v>
      </c>
      <c r="AT7" s="340"/>
      <c r="AU7" s="353">
        <v>1</v>
      </c>
      <c r="AV7" s="353">
        <v>1</v>
      </c>
      <c r="AW7" s="354">
        <v>1.01</v>
      </c>
      <c r="AX7" s="354">
        <v>1.01</v>
      </c>
      <c r="AY7" s="354"/>
      <c r="AZ7" s="19">
        <v>1.02</v>
      </c>
      <c r="BA7" s="19">
        <v>1.02</v>
      </c>
      <c r="BB7" s="19">
        <v>1.0149999999999999</v>
      </c>
      <c r="BC7" s="19">
        <v>1.0149999999999999</v>
      </c>
      <c r="BD7" s="19">
        <v>1.0024999999999999</v>
      </c>
      <c r="BE7" s="18">
        <v>1</v>
      </c>
      <c r="BF7" s="19">
        <v>1.01</v>
      </c>
      <c r="BG7" s="19">
        <v>1.02</v>
      </c>
      <c r="BH7" s="19">
        <v>1.01</v>
      </c>
      <c r="BI7" s="19">
        <v>1.01</v>
      </c>
      <c r="BJ7" s="19">
        <v>1.01</v>
      </c>
      <c r="BK7" s="19">
        <v>1.02</v>
      </c>
      <c r="BL7" s="19">
        <v>1.02</v>
      </c>
      <c r="BM7" s="19">
        <v>1.02</v>
      </c>
      <c r="BN7" s="19">
        <v>1.03</v>
      </c>
      <c r="BO7" s="19">
        <v>1.03</v>
      </c>
      <c r="BP7" s="19">
        <v>1.03</v>
      </c>
      <c r="BQ7" s="19">
        <v>1.03</v>
      </c>
      <c r="BR7" s="19">
        <v>1.0249999999999999</v>
      </c>
      <c r="BS7" s="17" t="s">
        <v>20</v>
      </c>
      <c r="BT7" s="18">
        <v>0.05</v>
      </c>
      <c r="BU7" s="17" t="s">
        <v>33</v>
      </c>
    </row>
    <row r="8" spans="2:114" ht="12.75" hidden="1" customHeight="1">
      <c r="D8" s="340"/>
      <c r="E8" s="340"/>
      <c r="F8" s="340"/>
      <c r="G8" s="340"/>
      <c r="H8" s="340"/>
      <c r="I8" s="340"/>
      <c r="J8" s="340"/>
      <c r="K8" s="355"/>
      <c r="L8" s="340"/>
      <c r="M8" s="340"/>
      <c r="N8" s="340"/>
      <c r="O8" s="340"/>
      <c r="P8" s="340"/>
      <c r="Q8" s="340"/>
      <c r="R8" s="340"/>
      <c r="S8" s="340"/>
      <c r="T8" s="340"/>
      <c r="U8" s="340"/>
      <c r="V8" s="340"/>
      <c r="W8" s="340"/>
      <c r="X8" s="340"/>
      <c r="Y8" s="340"/>
      <c r="Z8" s="340"/>
      <c r="AA8" s="340"/>
      <c r="AB8" s="340"/>
      <c r="AC8" s="340"/>
      <c r="AD8" s="340"/>
      <c r="AE8" s="340"/>
      <c r="AF8" s="340"/>
      <c r="AG8" s="340"/>
      <c r="AH8" s="340"/>
      <c r="AI8" s="340"/>
      <c r="AJ8" s="351" t="s">
        <v>34</v>
      </c>
      <c r="AK8" s="351">
        <v>106</v>
      </c>
      <c r="AL8" s="351">
        <v>101</v>
      </c>
      <c r="AM8" s="340"/>
      <c r="AN8" s="340"/>
      <c r="AO8" s="352" t="s">
        <v>35</v>
      </c>
      <c r="AP8" s="352"/>
      <c r="AQ8" s="352"/>
      <c r="AR8" s="340">
        <v>2</v>
      </c>
      <c r="AS8" s="340" t="s">
        <v>25</v>
      </c>
      <c r="AT8" s="340"/>
      <c r="AU8" s="353">
        <v>1</v>
      </c>
      <c r="AV8" s="353">
        <v>1</v>
      </c>
      <c r="AW8" s="354">
        <v>1.01</v>
      </c>
      <c r="AX8" s="354">
        <v>1.01</v>
      </c>
      <c r="AY8" s="354"/>
      <c r="AZ8" s="19">
        <v>1.02</v>
      </c>
      <c r="BA8" s="19">
        <v>1.02</v>
      </c>
      <c r="BB8" s="19">
        <v>1.0149999999999999</v>
      </c>
      <c r="BC8" s="19">
        <v>1.0149999999999999</v>
      </c>
      <c r="BD8" s="19">
        <v>1</v>
      </c>
      <c r="BE8" s="18">
        <v>1</v>
      </c>
      <c r="BF8" s="19">
        <v>1.01</v>
      </c>
      <c r="BG8" s="19">
        <v>1.02</v>
      </c>
      <c r="BH8" s="19">
        <v>1.01</v>
      </c>
      <c r="BI8" s="19">
        <v>1.01</v>
      </c>
      <c r="BJ8" s="19">
        <v>1.01</v>
      </c>
      <c r="BK8" s="19">
        <v>1.02</v>
      </c>
      <c r="BL8" s="19">
        <v>1.02</v>
      </c>
      <c r="BM8" s="19">
        <v>1.02</v>
      </c>
      <c r="BN8" s="19">
        <v>1.03</v>
      </c>
      <c r="BO8" s="19">
        <v>1.03</v>
      </c>
      <c r="BP8" s="19">
        <v>1.03</v>
      </c>
      <c r="BQ8" s="19">
        <v>1.03</v>
      </c>
      <c r="BR8" s="19">
        <v>1.0249999999999999</v>
      </c>
      <c r="BS8" s="17" t="s">
        <v>25</v>
      </c>
      <c r="BT8" s="26"/>
    </row>
    <row r="9" spans="2:114" ht="12.75" hidden="1" customHeight="1">
      <c r="D9" s="340"/>
      <c r="E9" s="340"/>
      <c r="F9" s="340"/>
      <c r="G9" s="340"/>
      <c r="H9" s="340"/>
      <c r="I9" s="340"/>
      <c r="J9" s="340"/>
      <c r="K9" s="355"/>
      <c r="L9" s="340"/>
      <c r="M9" s="340"/>
      <c r="N9" s="340"/>
      <c r="O9" s="340"/>
      <c r="P9" s="340"/>
      <c r="Q9" s="340"/>
      <c r="R9" s="340"/>
      <c r="S9" s="340"/>
      <c r="T9" s="340"/>
      <c r="U9" s="340"/>
      <c r="V9" s="340"/>
      <c r="W9" s="340"/>
      <c r="X9" s="340"/>
      <c r="Y9" s="340" t="s">
        <v>36</v>
      </c>
      <c r="Z9" s="340"/>
      <c r="AA9" s="340"/>
      <c r="AB9" s="340" t="s">
        <v>37</v>
      </c>
      <c r="AC9" s="340"/>
      <c r="AD9" s="340"/>
      <c r="AE9" s="340"/>
      <c r="AF9" s="340"/>
      <c r="AG9" s="340"/>
      <c r="AH9" s="340"/>
      <c r="AI9" s="340"/>
      <c r="AJ9" s="356" t="s">
        <v>27</v>
      </c>
      <c r="AK9" s="351">
        <v>100</v>
      </c>
      <c r="AL9" s="351">
        <v>100</v>
      </c>
      <c r="AM9" s="340"/>
      <c r="AN9" s="340"/>
      <c r="AO9" s="352" t="s">
        <v>38</v>
      </c>
      <c r="AP9" s="352"/>
      <c r="AQ9" s="352"/>
      <c r="AR9" s="340">
        <v>1</v>
      </c>
      <c r="AS9" s="340" t="s">
        <v>20</v>
      </c>
      <c r="AT9" s="340"/>
      <c r="AU9" s="353">
        <v>1</v>
      </c>
      <c r="AV9" s="353">
        <v>1</v>
      </c>
      <c r="AW9" s="354">
        <v>1.01</v>
      </c>
      <c r="AX9" s="354">
        <v>1.01</v>
      </c>
      <c r="AY9" s="354"/>
      <c r="AZ9" s="19">
        <v>1.02</v>
      </c>
      <c r="BA9" s="19">
        <v>1.02</v>
      </c>
      <c r="BB9" s="19">
        <v>1.0149999999999999</v>
      </c>
      <c r="BC9" s="19">
        <v>1.0149999999999999</v>
      </c>
      <c r="BD9" s="19">
        <v>1.0024999999999999</v>
      </c>
      <c r="BE9" s="18">
        <v>1</v>
      </c>
      <c r="BF9" s="19">
        <v>1.01</v>
      </c>
      <c r="BG9" s="19">
        <v>1.02</v>
      </c>
      <c r="BH9" s="19">
        <v>1.01</v>
      </c>
      <c r="BI9" s="19">
        <v>1.01</v>
      </c>
      <c r="BJ9" s="19">
        <v>1.01</v>
      </c>
      <c r="BK9" s="19">
        <v>1.02</v>
      </c>
      <c r="BL9" s="19">
        <v>1.02</v>
      </c>
      <c r="BM9" s="19">
        <v>1.02</v>
      </c>
      <c r="BN9" s="19">
        <v>1.03</v>
      </c>
      <c r="BO9" s="19">
        <v>1.03</v>
      </c>
      <c r="BP9" s="19">
        <v>1.03</v>
      </c>
      <c r="BQ9" s="19">
        <v>1.03</v>
      </c>
      <c r="BR9" s="19">
        <v>1.0249999999999999</v>
      </c>
      <c r="BS9" s="17" t="s">
        <v>20</v>
      </c>
      <c r="BT9" s="26"/>
    </row>
    <row r="10" spans="2:114" ht="12.75" hidden="1" customHeight="1">
      <c r="D10" s="340"/>
      <c r="E10" s="340"/>
      <c r="F10" s="340"/>
      <c r="G10" s="340"/>
      <c r="H10" s="340"/>
      <c r="I10" s="340"/>
      <c r="J10" s="340"/>
      <c r="K10" s="355"/>
      <c r="L10" s="340"/>
      <c r="M10" s="360"/>
      <c r="N10" s="340"/>
      <c r="O10" s="340"/>
      <c r="P10" s="340"/>
      <c r="Q10" s="340"/>
      <c r="R10" s="340"/>
      <c r="S10" s="340"/>
      <c r="T10" s="340"/>
      <c r="U10" s="340"/>
      <c r="V10" s="340"/>
      <c r="W10" s="361" t="s">
        <v>39</v>
      </c>
      <c r="X10" s="362">
        <f t="shared" ref="X10:X28" si="0">Z10/$Z$29</f>
        <v>0.10810810810810811</v>
      </c>
      <c r="Y10" s="363">
        <v>101</v>
      </c>
      <c r="Z10" s="351">
        <f>COUNTIF($I$40:$I$298,Y10)</f>
        <v>28</v>
      </c>
      <c r="AA10" s="364">
        <f t="shared" ref="AA10:AA28" si="1">Y10*Z10</f>
        <v>2828</v>
      </c>
      <c r="AB10" s="365">
        <v>113</v>
      </c>
      <c r="AC10" s="340"/>
      <c r="AD10" s="340"/>
      <c r="AE10" s="340"/>
      <c r="AF10" s="340"/>
      <c r="AG10" s="340"/>
      <c r="AH10" s="340"/>
      <c r="AI10" s="366"/>
      <c r="AJ10" s="367" t="s">
        <v>40</v>
      </c>
      <c r="AK10" s="351">
        <v>101</v>
      </c>
      <c r="AL10" s="351">
        <v>102</v>
      </c>
      <c r="AM10" s="368"/>
      <c r="AN10" s="340"/>
      <c r="AO10" s="352" t="s">
        <v>41</v>
      </c>
      <c r="AP10" s="352"/>
      <c r="AQ10" s="352"/>
      <c r="AR10" s="340">
        <v>2</v>
      </c>
      <c r="AS10" s="340" t="s">
        <v>25</v>
      </c>
      <c r="AT10" s="340"/>
      <c r="AU10" s="353">
        <v>1</v>
      </c>
      <c r="AV10" s="353">
        <v>1</v>
      </c>
      <c r="AW10" s="354">
        <v>1.01</v>
      </c>
      <c r="AX10" s="354">
        <v>1.01</v>
      </c>
      <c r="AY10" s="354"/>
      <c r="AZ10" s="19">
        <v>1.02</v>
      </c>
      <c r="BA10" s="19">
        <v>1.02</v>
      </c>
      <c r="BB10" s="19">
        <v>1.0149999999999999</v>
      </c>
      <c r="BC10" s="19">
        <v>1.0149999999999999</v>
      </c>
      <c r="BD10" s="19">
        <v>1</v>
      </c>
      <c r="BE10" s="18">
        <v>1</v>
      </c>
      <c r="BF10" s="19">
        <v>1.01</v>
      </c>
      <c r="BG10" s="19">
        <v>1.02</v>
      </c>
      <c r="BH10" s="19">
        <v>1.01</v>
      </c>
      <c r="BI10" s="19">
        <v>1.01</v>
      </c>
      <c r="BJ10" s="19">
        <v>1.01</v>
      </c>
      <c r="BK10" s="19">
        <v>1.02</v>
      </c>
      <c r="BL10" s="19">
        <v>1.02</v>
      </c>
      <c r="BM10" s="19">
        <v>1.02</v>
      </c>
      <c r="BN10" s="19">
        <v>1.03</v>
      </c>
      <c r="BO10" s="19">
        <v>1.03</v>
      </c>
      <c r="BP10" s="19">
        <v>1.03</v>
      </c>
      <c r="BQ10" s="19">
        <v>1.03</v>
      </c>
      <c r="BR10" s="19">
        <v>1.0249999999999999</v>
      </c>
      <c r="BS10" s="17" t="s">
        <v>25</v>
      </c>
      <c r="BT10" s="26"/>
    </row>
    <row r="11" spans="2:114" ht="12.75" hidden="1" customHeight="1">
      <c r="D11" s="340"/>
      <c r="E11" s="340"/>
      <c r="F11" s="340"/>
      <c r="G11" s="340"/>
      <c r="H11" s="340"/>
      <c r="I11" s="340"/>
      <c r="J11" s="340"/>
      <c r="K11" s="355"/>
      <c r="L11" s="340"/>
      <c r="M11" s="369"/>
      <c r="N11" s="340"/>
      <c r="O11" s="340"/>
      <c r="P11" s="368"/>
      <c r="Q11" s="340"/>
      <c r="R11" s="340"/>
      <c r="S11" s="340"/>
      <c r="T11" s="340"/>
      <c r="U11" s="340"/>
      <c r="V11" s="340"/>
      <c r="W11" s="361" t="s">
        <v>42</v>
      </c>
      <c r="X11" s="362">
        <f t="shared" si="0"/>
        <v>0.11969111969111969</v>
      </c>
      <c r="Y11" s="363">
        <v>66</v>
      </c>
      <c r="Z11" s="351">
        <f>COUNTIF($I$40:$I$298,Y11)</f>
        <v>31</v>
      </c>
      <c r="AA11" s="364">
        <f t="shared" si="1"/>
        <v>2046</v>
      </c>
      <c r="AB11" s="365">
        <v>78</v>
      </c>
      <c r="AC11" s="340"/>
      <c r="AD11" s="340"/>
      <c r="AE11" s="340"/>
      <c r="AF11" s="340"/>
      <c r="AG11" s="340"/>
      <c r="AH11" s="340"/>
      <c r="AI11" s="366"/>
      <c r="AJ11" s="351" t="s">
        <v>43</v>
      </c>
      <c r="AK11" s="351">
        <v>102</v>
      </c>
      <c r="AL11" s="351">
        <v>106</v>
      </c>
      <c r="AM11" s="368"/>
      <c r="AN11" s="340"/>
      <c r="AO11" s="352" t="s">
        <v>44</v>
      </c>
      <c r="AP11" s="352"/>
      <c r="AQ11" s="352"/>
      <c r="AR11" s="340">
        <v>1</v>
      </c>
      <c r="AS11" s="340" t="s">
        <v>20</v>
      </c>
      <c r="AT11" s="340"/>
      <c r="AU11" s="353">
        <v>1</v>
      </c>
      <c r="AV11" s="353">
        <v>1</v>
      </c>
      <c r="AW11" s="354">
        <v>1.01</v>
      </c>
      <c r="AX11" s="354">
        <v>1.01</v>
      </c>
      <c r="AY11" s="354"/>
      <c r="AZ11" s="19">
        <v>1.02</v>
      </c>
      <c r="BA11" s="19">
        <v>1.02</v>
      </c>
      <c r="BB11" s="19">
        <v>1.0149999999999999</v>
      </c>
      <c r="BC11" s="19">
        <v>1.0149999999999999</v>
      </c>
      <c r="BD11" s="19">
        <v>1.0024999999999999</v>
      </c>
      <c r="BE11" s="18">
        <v>1</v>
      </c>
      <c r="BF11" s="19">
        <v>1.01</v>
      </c>
      <c r="BG11" s="19">
        <v>1.02</v>
      </c>
      <c r="BH11" s="19">
        <v>1.01</v>
      </c>
      <c r="BI11" s="19">
        <v>1.01</v>
      </c>
      <c r="BJ11" s="19">
        <v>1.01</v>
      </c>
      <c r="BK11" s="19">
        <v>1.02</v>
      </c>
      <c r="BL11" s="19">
        <v>1.02</v>
      </c>
      <c r="BM11" s="19">
        <v>1.02</v>
      </c>
      <c r="BN11" s="19">
        <v>1.03</v>
      </c>
      <c r="BO11" s="19">
        <v>1.03</v>
      </c>
      <c r="BP11" s="19">
        <v>1.03</v>
      </c>
      <c r="BQ11" s="19">
        <v>1.03</v>
      </c>
      <c r="BR11" s="19">
        <v>1.0249999999999999</v>
      </c>
      <c r="BS11" s="17" t="s">
        <v>20</v>
      </c>
      <c r="BT11" s="26"/>
    </row>
    <row r="12" spans="2:114" ht="12.75" hidden="1" customHeight="1">
      <c r="D12" s="340"/>
      <c r="E12" s="340"/>
      <c r="F12" s="340"/>
      <c r="G12" s="340"/>
      <c r="H12" s="340"/>
      <c r="I12" s="340"/>
      <c r="J12" s="340"/>
      <c r="K12" s="355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61" t="s">
        <v>45</v>
      </c>
      <c r="X12" s="362">
        <f t="shared" si="0"/>
        <v>0.10424710424710425</v>
      </c>
      <c r="Y12" s="363">
        <v>52</v>
      </c>
      <c r="Z12" s="351">
        <f>COUNTIF($I$40:$I$298,Y12)</f>
        <v>27</v>
      </c>
      <c r="AA12" s="364">
        <f t="shared" si="1"/>
        <v>1404</v>
      </c>
      <c r="AB12" s="365">
        <v>60</v>
      </c>
      <c r="AC12" s="340"/>
      <c r="AD12" s="340"/>
      <c r="AE12" s="340"/>
      <c r="AF12" s="340"/>
      <c r="AG12" s="340"/>
      <c r="AH12" s="340"/>
      <c r="AI12" s="366"/>
      <c r="AJ12" s="351" t="s">
        <v>46</v>
      </c>
      <c r="AK12" s="351">
        <v>103</v>
      </c>
      <c r="AL12" s="351">
        <v>107</v>
      </c>
      <c r="AM12" s="368"/>
      <c r="AN12" s="340"/>
      <c r="AO12" s="352" t="s">
        <v>47</v>
      </c>
      <c r="AP12" s="352"/>
      <c r="AQ12" s="352"/>
      <c r="AR12" s="340">
        <v>2</v>
      </c>
      <c r="AS12" s="340" t="s">
        <v>25</v>
      </c>
      <c r="AT12" s="340"/>
      <c r="AU12" s="353">
        <v>1</v>
      </c>
      <c r="AV12" s="353">
        <v>1</v>
      </c>
      <c r="AW12" s="354">
        <v>1.01</v>
      </c>
      <c r="AX12" s="354">
        <v>1.01</v>
      </c>
      <c r="AY12" s="354"/>
      <c r="AZ12" s="19">
        <v>1.02</v>
      </c>
      <c r="BA12" s="19">
        <v>1.02</v>
      </c>
      <c r="BB12" s="19">
        <v>1.0149999999999999</v>
      </c>
      <c r="BC12" s="19">
        <v>1.0149999999999999</v>
      </c>
      <c r="BD12" s="19">
        <v>1</v>
      </c>
      <c r="BE12" s="18">
        <v>1</v>
      </c>
      <c r="BF12" s="19">
        <v>1.01</v>
      </c>
      <c r="BG12" s="19">
        <v>1.02</v>
      </c>
      <c r="BH12" s="19">
        <v>1.01</v>
      </c>
      <c r="BI12" s="19">
        <v>1.01</v>
      </c>
      <c r="BJ12" s="19">
        <v>1.01</v>
      </c>
      <c r="BK12" s="19">
        <v>1.02</v>
      </c>
      <c r="BL12" s="19">
        <v>1.02</v>
      </c>
      <c r="BM12" s="19">
        <v>1.02</v>
      </c>
      <c r="BN12" s="19">
        <v>1.03</v>
      </c>
      <c r="BO12" s="19">
        <v>1.03</v>
      </c>
      <c r="BP12" s="19">
        <v>1.03</v>
      </c>
      <c r="BQ12" s="19">
        <v>1.03</v>
      </c>
      <c r="BR12" s="19">
        <v>1.0249999999999999</v>
      </c>
      <c r="BS12" s="17" t="s">
        <v>25</v>
      </c>
      <c r="BT12" s="26"/>
    </row>
    <row r="13" spans="2:114" ht="12.75" hidden="1" customHeight="1">
      <c r="D13" s="340"/>
      <c r="E13" s="340"/>
      <c r="F13" s="340"/>
      <c r="G13" s="340"/>
      <c r="H13" s="340"/>
      <c r="I13" s="340"/>
      <c r="J13" s="340"/>
      <c r="K13" s="355"/>
      <c r="L13" s="340"/>
      <c r="M13" s="340"/>
      <c r="N13" s="340"/>
      <c r="O13" s="340"/>
      <c r="P13" s="340"/>
      <c r="Q13" s="340"/>
      <c r="R13" s="340"/>
      <c r="S13" s="340"/>
      <c r="T13" s="340"/>
      <c r="U13" s="340"/>
      <c r="V13" s="340"/>
      <c r="W13" s="361" t="s">
        <v>48</v>
      </c>
      <c r="X13" s="362">
        <f t="shared" si="0"/>
        <v>0.11196911196911197</v>
      </c>
      <c r="Y13" s="363">
        <v>63</v>
      </c>
      <c r="Z13" s="351">
        <f>COUNTIF($I$40:$I$298,Y13)/2</f>
        <v>29</v>
      </c>
      <c r="AA13" s="364">
        <f t="shared" si="1"/>
        <v>1827</v>
      </c>
      <c r="AB13" s="365">
        <v>74</v>
      </c>
      <c r="AC13" s="340"/>
      <c r="AD13" s="340"/>
      <c r="AE13" s="340"/>
      <c r="AF13" s="340"/>
      <c r="AG13" s="340"/>
      <c r="AH13" s="340"/>
      <c r="AI13" s="366"/>
      <c r="AJ13" s="351" t="s">
        <v>11</v>
      </c>
      <c r="AK13" s="351">
        <v>104</v>
      </c>
      <c r="AL13" s="351">
        <v>108</v>
      </c>
      <c r="AM13" s="368"/>
      <c r="AN13" s="340"/>
      <c r="AO13" s="352" t="s">
        <v>49</v>
      </c>
      <c r="AP13" s="352"/>
      <c r="AQ13" s="352"/>
      <c r="AR13" s="340">
        <v>1</v>
      </c>
      <c r="AS13" s="340" t="s">
        <v>20</v>
      </c>
      <c r="AT13" s="340"/>
      <c r="AU13" s="353">
        <v>1</v>
      </c>
      <c r="AV13" s="353">
        <v>1</v>
      </c>
      <c r="AW13" s="354">
        <v>1.01</v>
      </c>
      <c r="AX13" s="354">
        <v>1.01</v>
      </c>
      <c r="AY13" s="354"/>
      <c r="AZ13" s="19">
        <v>1.02</v>
      </c>
      <c r="BA13" s="19">
        <v>1.02</v>
      </c>
      <c r="BB13" s="19">
        <v>1.0149999999999999</v>
      </c>
      <c r="BC13" s="19">
        <v>1.0149999999999999</v>
      </c>
      <c r="BD13" s="19">
        <v>1.0024999999999999</v>
      </c>
      <c r="BE13" s="18">
        <v>1</v>
      </c>
      <c r="BF13" s="19">
        <v>1.01</v>
      </c>
      <c r="BG13" s="19">
        <v>1.02</v>
      </c>
      <c r="BH13" s="19">
        <v>1.01</v>
      </c>
      <c r="BI13" s="19">
        <v>1.01</v>
      </c>
      <c r="BJ13" s="19">
        <v>1.01</v>
      </c>
      <c r="BK13" s="19">
        <v>1.02</v>
      </c>
      <c r="BL13" s="19">
        <v>1.02</v>
      </c>
      <c r="BM13" s="19">
        <v>1.02</v>
      </c>
      <c r="BN13" s="19">
        <v>1.03</v>
      </c>
      <c r="BO13" s="19">
        <v>1.03</v>
      </c>
      <c r="BP13" s="19">
        <v>1.03</v>
      </c>
      <c r="BQ13" s="19">
        <v>1.03</v>
      </c>
      <c r="BR13" s="19">
        <v>1.0249999999999999</v>
      </c>
      <c r="BS13" s="17" t="s">
        <v>20</v>
      </c>
      <c r="BT13" s="26"/>
    </row>
    <row r="14" spans="2:114" ht="12.75" hidden="1" customHeight="1">
      <c r="D14" s="340"/>
      <c r="E14" s="340"/>
      <c r="F14" s="340"/>
      <c r="G14" s="340"/>
      <c r="H14" s="340"/>
      <c r="I14" s="340"/>
      <c r="J14" s="340"/>
      <c r="K14" s="355"/>
      <c r="L14" s="340"/>
      <c r="M14" s="340"/>
      <c r="N14" s="340"/>
      <c r="O14" s="340"/>
      <c r="P14" s="340"/>
      <c r="Q14" s="340"/>
      <c r="R14" s="340"/>
      <c r="S14" s="340"/>
      <c r="T14" s="340"/>
      <c r="U14" s="340"/>
      <c r="V14" s="340"/>
      <c r="W14" s="361" t="s">
        <v>50</v>
      </c>
      <c r="X14" s="362">
        <f t="shared" si="0"/>
        <v>0.10810810810810811</v>
      </c>
      <c r="Y14" s="363">
        <v>57</v>
      </c>
      <c r="Z14" s="351">
        <f>COUNTIF($I$40:$I$298,Y14)</f>
        <v>28</v>
      </c>
      <c r="AA14" s="364">
        <f t="shared" si="1"/>
        <v>1596</v>
      </c>
      <c r="AB14" s="365">
        <v>67</v>
      </c>
      <c r="AC14" s="340"/>
      <c r="AD14" s="340"/>
      <c r="AE14" s="340"/>
      <c r="AF14" s="340"/>
      <c r="AG14" s="340"/>
      <c r="AH14" s="340"/>
      <c r="AI14" s="366"/>
      <c r="AJ14" s="351" t="s">
        <v>12</v>
      </c>
      <c r="AK14" s="351">
        <v>105</v>
      </c>
      <c r="AL14" s="351">
        <v>109</v>
      </c>
      <c r="AM14" s="368"/>
      <c r="AN14" s="340"/>
      <c r="AO14" s="352" t="s">
        <v>51</v>
      </c>
      <c r="AP14" s="352"/>
      <c r="AQ14" s="352"/>
      <c r="AR14" s="340">
        <v>2</v>
      </c>
      <c r="AS14" s="340" t="s">
        <v>25</v>
      </c>
      <c r="AT14" s="340"/>
      <c r="AU14" s="353">
        <v>1</v>
      </c>
      <c r="AV14" s="353">
        <v>1</v>
      </c>
      <c r="AW14" s="354">
        <v>1.01</v>
      </c>
      <c r="AX14" s="354">
        <v>1.01</v>
      </c>
      <c r="AY14" s="354"/>
      <c r="AZ14" s="19">
        <v>1.02</v>
      </c>
      <c r="BA14" s="19">
        <v>1.02</v>
      </c>
      <c r="BB14" s="19">
        <v>1.0149999999999999</v>
      </c>
      <c r="BC14" s="19">
        <v>1.0149999999999999</v>
      </c>
      <c r="BD14" s="19">
        <v>1</v>
      </c>
      <c r="BE14" s="18">
        <v>1</v>
      </c>
      <c r="BF14" s="19">
        <v>1.01</v>
      </c>
      <c r="BG14" s="19">
        <v>1.02</v>
      </c>
      <c r="BH14" s="19">
        <v>1.01</v>
      </c>
      <c r="BI14" s="19">
        <v>1.01</v>
      </c>
      <c r="BJ14" s="19">
        <v>1.01</v>
      </c>
      <c r="BK14" s="19">
        <v>1.02</v>
      </c>
      <c r="BL14" s="19">
        <v>1.02</v>
      </c>
      <c r="BM14" s="19">
        <v>1.02</v>
      </c>
      <c r="BN14" s="19">
        <v>1.03</v>
      </c>
      <c r="BO14" s="19">
        <v>1.03</v>
      </c>
      <c r="BP14" s="19">
        <v>1.03</v>
      </c>
      <c r="BQ14" s="19">
        <v>1.03</v>
      </c>
      <c r="BR14" s="19">
        <v>1.0249999999999999</v>
      </c>
      <c r="BS14" s="17" t="s">
        <v>25</v>
      </c>
      <c r="BT14" s="26"/>
    </row>
    <row r="15" spans="2:114" ht="12.75" hidden="1" customHeight="1">
      <c r="D15" s="340"/>
      <c r="E15" s="340"/>
      <c r="F15" s="340"/>
      <c r="G15" s="340"/>
      <c r="H15" s="340"/>
      <c r="I15" s="340"/>
      <c r="J15" s="340"/>
      <c r="K15" s="355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61" t="s">
        <v>52</v>
      </c>
      <c r="X15" s="362">
        <f t="shared" si="0"/>
        <v>0.11196911196911197</v>
      </c>
      <c r="Y15" s="363">
        <v>63</v>
      </c>
      <c r="Z15" s="351">
        <f>COUNTIF($I$40:$I$298,Y15)/2</f>
        <v>29</v>
      </c>
      <c r="AA15" s="364">
        <f t="shared" si="1"/>
        <v>1827</v>
      </c>
      <c r="AB15" s="365">
        <v>71</v>
      </c>
      <c r="AC15" s="340"/>
      <c r="AD15" s="340"/>
      <c r="AE15" s="340"/>
      <c r="AF15" s="340"/>
      <c r="AG15" s="340"/>
      <c r="AH15" s="340"/>
      <c r="AI15" s="366"/>
      <c r="AJ15" s="340"/>
      <c r="AK15" s="340"/>
      <c r="AL15" s="340"/>
      <c r="AM15" s="368"/>
      <c r="AN15" s="340"/>
      <c r="AO15" s="352" t="s">
        <v>53</v>
      </c>
      <c r="AP15" s="352"/>
      <c r="AQ15" s="352"/>
      <c r="AR15" s="340">
        <v>1</v>
      </c>
      <c r="AS15" s="340" t="s">
        <v>20</v>
      </c>
      <c r="AT15" s="340"/>
      <c r="AU15" s="353">
        <v>1</v>
      </c>
      <c r="AV15" s="353">
        <v>1</v>
      </c>
      <c r="AW15" s="354">
        <v>1.01</v>
      </c>
      <c r="AX15" s="354">
        <v>1.01</v>
      </c>
      <c r="AY15" s="354"/>
      <c r="AZ15" s="19">
        <v>1.02</v>
      </c>
      <c r="BA15" s="19">
        <v>1.02</v>
      </c>
      <c r="BB15" s="19">
        <v>1.0149999999999999</v>
      </c>
      <c r="BC15" s="19">
        <v>1.0149999999999999</v>
      </c>
      <c r="BD15" s="19">
        <v>1.0024999999999999</v>
      </c>
      <c r="BE15" s="18">
        <v>1</v>
      </c>
      <c r="BF15" s="19">
        <v>1.01</v>
      </c>
      <c r="BG15" s="19">
        <v>1.02</v>
      </c>
      <c r="BH15" s="19">
        <v>1.01</v>
      </c>
      <c r="BI15" s="19">
        <v>1.01</v>
      </c>
      <c r="BJ15" s="19">
        <v>1.01</v>
      </c>
      <c r="BK15" s="19">
        <v>1.02</v>
      </c>
      <c r="BL15" s="19">
        <v>1.02</v>
      </c>
      <c r="BM15" s="19">
        <v>1.02</v>
      </c>
      <c r="BN15" s="19">
        <v>1.03</v>
      </c>
      <c r="BO15" s="19">
        <v>1.03</v>
      </c>
      <c r="BP15" s="19">
        <v>1.03</v>
      </c>
      <c r="BQ15" s="19">
        <v>1.03</v>
      </c>
      <c r="BR15" s="19">
        <v>1.0249999999999999</v>
      </c>
      <c r="BS15" s="17" t="s">
        <v>20</v>
      </c>
      <c r="BT15" s="26"/>
    </row>
    <row r="16" spans="2:114" ht="12.75" hidden="1" customHeight="1">
      <c r="D16" s="340"/>
      <c r="E16" s="340"/>
      <c r="F16" s="340"/>
      <c r="G16" s="340"/>
      <c r="H16" s="340"/>
      <c r="I16" s="340"/>
      <c r="J16" s="340"/>
      <c r="K16" s="355"/>
      <c r="L16" s="340"/>
      <c r="M16" s="340"/>
      <c r="N16" s="340"/>
      <c r="O16" s="340"/>
      <c r="P16" s="340"/>
      <c r="Q16" s="340"/>
      <c r="R16" s="340"/>
      <c r="S16" s="340"/>
      <c r="T16" s="340"/>
      <c r="U16" s="340"/>
      <c r="V16" s="340"/>
      <c r="W16" s="361" t="s">
        <v>54</v>
      </c>
      <c r="X16" s="362">
        <f t="shared" si="0"/>
        <v>0.11969111969111969</v>
      </c>
      <c r="Y16" s="363">
        <v>85</v>
      </c>
      <c r="Z16" s="351">
        <f>COUNTIF($I$40:$I$298,Y16)</f>
        <v>31</v>
      </c>
      <c r="AA16" s="364">
        <f t="shared" si="1"/>
        <v>2635</v>
      </c>
      <c r="AB16" s="365">
        <v>97</v>
      </c>
      <c r="AC16" s="340"/>
      <c r="AD16" s="340"/>
      <c r="AE16" s="340"/>
      <c r="AF16" s="340"/>
      <c r="AG16" s="340"/>
      <c r="AH16" s="340"/>
      <c r="AI16" s="366"/>
      <c r="AJ16" s="340"/>
      <c r="AK16" s="340"/>
      <c r="AL16" s="340"/>
      <c r="AM16" s="368"/>
      <c r="AN16" s="340"/>
      <c r="AO16" s="352" t="s">
        <v>55</v>
      </c>
      <c r="AP16" s="352"/>
      <c r="AQ16" s="352"/>
      <c r="AR16" s="340">
        <v>2</v>
      </c>
      <c r="AS16" s="340" t="s">
        <v>25</v>
      </c>
      <c r="AT16" s="340"/>
      <c r="AU16" s="353">
        <v>1</v>
      </c>
      <c r="AV16" s="353">
        <v>1</v>
      </c>
      <c r="AW16" s="354">
        <v>1.01</v>
      </c>
      <c r="AX16" s="354">
        <v>1.01</v>
      </c>
      <c r="AY16" s="354"/>
      <c r="AZ16" s="19">
        <v>1.02</v>
      </c>
      <c r="BA16" s="19">
        <v>1.02</v>
      </c>
      <c r="BB16" s="19">
        <v>1.0149999999999999</v>
      </c>
      <c r="BC16" s="19">
        <v>1.0149999999999999</v>
      </c>
      <c r="BD16" s="19">
        <v>1</v>
      </c>
      <c r="BE16" s="18">
        <v>1</v>
      </c>
      <c r="BF16" s="19">
        <v>1.01</v>
      </c>
      <c r="BG16" s="19">
        <v>1.02</v>
      </c>
      <c r="BH16" s="19">
        <v>1.01</v>
      </c>
      <c r="BI16" s="19">
        <v>1.01</v>
      </c>
      <c r="BJ16" s="19">
        <v>1.01</v>
      </c>
      <c r="BK16" s="19">
        <v>1.02</v>
      </c>
      <c r="BL16" s="19">
        <v>1.02</v>
      </c>
      <c r="BM16" s="19">
        <v>1.02</v>
      </c>
      <c r="BN16" s="19">
        <v>1.03</v>
      </c>
      <c r="BO16" s="19">
        <v>1.03</v>
      </c>
      <c r="BP16" s="19">
        <v>1.03</v>
      </c>
      <c r="BQ16" s="19">
        <v>1.03</v>
      </c>
      <c r="BR16" s="19">
        <v>1.0249999999999999</v>
      </c>
      <c r="BS16" s="17" t="s">
        <v>25</v>
      </c>
      <c r="BT16" s="26"/>
    </row>
    <row r="17" spans="4:72" ht="12.75" hidden="1" customHeight="1">
      <c r="D17" s="340"/>
      <c r="E17" s="340"/>
      <c r="F17" s="340"/>
      <c r="G17" s="340"/>
      <c r="H17" s="340"/>
      <c r="I17" s="340"/>
      <c r="J17" s="340"/>
      <c r="K17" s="355"/>
      <c r="L17" s="340"/>
      <c r="M17" s="340"/>
      <c r="N17" s="340"/>
      <c r="O17" s="340"/>
      <c r="P17" s="340"/>
      <c r="Q17" s="340"/>
      <c r="R17" s="340"/>
      <c r="S17" s="340"/>
      <c r="T17" s="340"/>
      <c r="U17" s="340"/>
      <c r="V17" s="340"/>
      <c r="W17" s="361" t="s">
        <v>56</v>
      </c>
      <c r="X17" s="362">
        <f t="shared" si="0"/>
        <v>0</v>
      </c>
      <c r="Y17" s="363">
        <v>74</v>
      </c>
      <c r="Z17" s="370">
        <f>COUNTIF($I$40:$I$298,Y17)/3</f>
        <v>0</v>
      </c>
      <c r="AA17" s="364">
        <f t="shared" si="1"/>
        <v>0</v>
      </c>
      <c r="AB17" s="365">
        <v>85</v>
      </c>
      <c r="AC17" s="340"/>
      <c r="AD17" s="340"/>
      <c r="AE17" s="340"/>
      <c r="AF17" s="340"/>
      <c r="AG17" s="340"/>
      <c r="AH17" s="340"/>
      <c r="AI17" s="366"/>
      <c r="AJ17" s="340"/>
      <c r="AK17" s="340"/>
      <c r="AL17" s="340"/>
      <c r="AM17" s="368"/>
      <c r="AN17" s="340"/>
      <c r="AO17" s="352" t="s">
        <v>57</v>
      </c>
      <c r="AP17" s="352"/>
      <c r="AQ17" s="352"/>
      <c r="AR17" s="340">
        <v>1</v>
      </c>
      <c r="AS17" s="340" t="s">
        <v>20</v>
      </c>
      <c r="AT17" s="340"/>
      <c r="AU17" s="353">
        <v>1</v>
      </c>
      <c r="AV17" s="353">
        <v>1</v>
      </c>
      <c r="AW17" s="354">
        <v>1.01</v>
      </c>
      <c r="AX17" s="354">
        <v>1.01</v>
      </c>
      <c r="AY17" s="354"/>
      <c r="AZ17" s="19">
        <v>1.02</v>
      </c>
      <c r="BA17" s="19">
        <v>1.02</v>
      </c>
      <c r="BB17" s="19">
        <v>1.0149999999999999</v>
      </c>
      <c r="BC17" s="19">
        <v>1.0149999999999999</v>
      </c>
      <c r="BD17" s="19">
        <v>1.0024999999999999</v>
      </c>
      <c r="BE17" s="18">
        <v>1</v>
      </c>
      <c r="BF17" s="19">
        <v>1.01</v>
      </c>
      <c r="BG17" s="19">
        <v>1.02</v>
      </c>
      <c r="BH17" s="19">
        <v>1.01</v>
      </c>
      <c r="BI17" s="19">
        <v>1.01</v>
      </c>
      <c r="BJ17" s="19">
        <v>1.01</v>
      </c>
      <c r="BK17" s="19">
        <v>1.02</v>
      </c>
      <c r="BL17" s="19">
        <v>1.02</v>
      </c>
      <c r="BM17" s="19">
        <v>1.02</v>
      </c>
      <c r="BN17" s="19">
        <v>1.03</v>
      </c>
      <c r="BO17" s="19">
        <v>1.03</v>
      </c>
      <c r="BP17" s="19">
        <v>1.03</v>
      </c>
      <c r="BQ17" s="19">
        <v>1.03</v>
      </c>
      <c r="BR17" s="19">
        <v>1.0249999999999999</v>
      </c>
      <c r="BS17" s="17" t="s">
        <v>20</v>
      </c>
      <c r="BT17" s="26"/>
    </row>
    <row r="18" spans="4:72" ht="12.75" hidden="1" customHeight="1">
      <c r="D18" s="340"/>
      <c r="E18" s="340"/>
      <c r="F18" s="340"/>
      <c r="G18" s="340"/>
      <c r="H18" s="340"/>
      <c r="I18" s="340"/>
      <c r="J18" s="371">
        <v>23794050</v>
      </c>
      <c r="K18" s="355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61" t="s">
        <v>58</v>
      </c>
      <c r="X18" s="362">
        <f t="shared" si="0"/>
        <v>0</v>
      </c>
      <c r="Y18" s="363">
        <v>90</v>
      </c>
      <c r="Z18" s="372">
        <f>COUNTIF($I$40:$I$298,Y18)/4</f>
        <v>0</v>
      </c>
      <c r="AA18" s="364">
        <f t="shared" si="1"/>
        <v>0</v>
      </c>
      <c r="AB18" s="365">
        <v>101</v>
      </c>
      <c r="AC18" s="340"/>
      <c r="AD18" s="340"/>
      <c r="AE18" s="340"/>
      <c r="AF18" s="340"/>
      <c r="AG18" s="340"/>
      <c r="AH18" s="340"/>
      <c r="AI18" s="366"/>
      <c r="AJ18" s="352"/>
      <c r="AK18" s="340"/>
      <c r="AL18" s="340"/>
      <c r="AM18" s="368"/>
      <c r="AN18" s="340"/>
      <c r="AO18" s="352" t="s">
        <v>59</v>
      </c>
      <c r="AP18" s="352"/>
      <c r="AQ18" s="352"/>
      <c r="AR18" s="340">
        <v>2</v>
      </c>
      <c r="AS18" s="340" t="s">
        <v>25</v>
      </c>
      <c r="AT18" s="340"/>
      <c r="AU18" s="353">
        <v>1</v>
      </c>
      <c r="AV18" s="353">
        <v>1</v>
      </c>
      <c r="AW18" s="354">
        <v>1.01</v>
      </c>
      <c r="AX18" s="354">
        <v>1.01</v>
      </c>
      <c r="AY18" s="354"/>
      <c r="AZ18" s="19">
        <v>1.02</v>
      </c>
      <c r="BA18" s="19">
        <v>1.02</v>
      </c>
      <c r="BB18" s="19">
        <v>1.0149999999999999</v>
      </c>
      <c r="BC18" s="19">
        <v>1.0149999999999999</v>
      </c>
      <c r="BD18" s="19">
        <v>1</v>
      </c>
      <c r="BE18" s="18">
        <v>1</v>
      </c>
      <c r="BF18" s="19">
        <v>1.01</v>
      </c>
      <c r="BG18" s="19">
        <v>1.02</v>
      </c>
      <c r="BH18" s="19">
        <v>1.01</v>
      </c>
      <c r="BI18" s="19">
        <v>1.01</v>
      </c>
      <c r="BJ18" s="19">
        <v>1.01</v>
      </c>
      <c r="BK18" s="19">
        <v>1.02</v>
      </c>
      <c r="BL18" s="19">
        <v>1.02</v>
      </c>
      <c r="BM18" s="19">
        <v>1.02</v>
      </c>
      <c r="BN18" s="19">
        <v>1.03</v>
      </c>
      <c r="BO18" s="19">
        <v>1.03</v>
      </c>
      <c r="BP18" s="19">
        <v>1.03</v>
      </c>
      <c r="BQ18" s="19">
        <v>1.03</v>
      </c>
      <c r="BR18" s="19">
        <v>1.0249999999999999</v>
      </c>
      <c r="BS18" s="17" t="s">
        <v>25</v>
      </c>
      <c r="BT18" s="26"/>
    </row>
    <row r="19" spans="4:72" ht="12.75" hidden="1" customHeight="1">
      <c r="D19" s="340"/>
      <c r="E19" s="340"/>
      <c r="F19" s="340"/>
      <c r="G19" s="340"/>
      <c r="H19" s="340"/>
      <c r="I19" s="340"/>
      <c r="J19" s="371">
        <f>J18+(J18*5%)</f>
        <v>24983752.5</v>
      </c>
      <c r="K19" s="355"/>
      <c r="L19" s="340"/>
      <c r="M19" s="340"/>
      <c r="N19" s="340"/>
      <c r="O19" s="340"/>
      <c r="P19" s="340"/>
      <c r="Q19" s="340"/>
      <c r="R19" s="340"/>
      <c r="S19" s="340"/>
      <c r="T19" s="340"/>
      <c r="U19" s="340"/>
      <c r="V19" s="340"/>
      <c r="W19" s="361" t="s">
        <v>60</v>
      </c>
      <c r="X19" s="362">
        <f t="shared" si="0"/>
        <v>0</v>
      </c>
      <c r="Y19" s="363">
        <v>90</v>
      </c>
      <c r="Z19" s="372">
        <f>COUNTIF($I$40:$I$298,Y19)/4</f>
        <v>0</v>
      </c>
      <c r="AA19" s="364">
        <f t="shared" si="1"/>
        <v>0</v>
      </c>
      <c r="AB19" s="365">
        <v>101</v>
      </c>
      <c r="AC19" s="340"/>
      <c r="AD19" s="340"/>
      <c r="AE19" s="340"/>
      <c r="AF19" s="340"/>
      <c r="AG19" s="340"/>
      <c r="AH19" s="340"/>
      <c r="AI19" s="340"/>
      <c r="AJ19" s="340"/>
      <c r="AK19" s="340"/>
      <c r="AL19" s="340"/>
      <c r="AM19" s="368"/>
      <c r="AN19" s="340"/>
      <c r="AO19" s="352" t="s">
        <v>61</v>
      </c>
      <c r="AP19" s="352"/>
      <c r="AQ19" s="352"/>
      <c r="AR19" s="340">
        <v>1</v>
      </c>
      <c r="AS19" s="340" t="s">
        <v>20</v>
      </c>
      <c r="AT19" s="340"/>
      <c r="AU19" s="353">
        <v>1</v>
      </c>
      <c r="AV19" s="353">
        <v>1</v>
      </c>
      <c r="AW19" s="354">
        <v>1.01</v>
      </c>
      <c r="AX19" s="354">
        <v>1.01</v>
      </c>
      <c r="AY19" s="354"/>
      <c r="AZ19" s="19">
        <v>1.02</v>
      </c>
      <c r="BA19" s="19">
        <v>1.02</v>
      </c>
      <c r="BB19" s="19">
        <v>1.0149999999999999</v>
      </c>
      <c r="BC19" s="19">
        <v>1.0149999999999999</v>
      </c>
      <c r="BD19" s="19">
        <v>1.0024999999999999</v>
      </c>
      <c r="BE19" s="18">
        <v>1</v>
      </c>
      <c r="BF19" s="19">
        <v>1.01</v>
      </c>
      <c r="BG19" s="19">
        <v>1.02</v>
      </c>
      <c r="BH19" s="19">
        <v>1.01</v>
      </c>
      <c r="BI19" s="19">
        <v>1.01</v>
      </c>
      <c r="BJ19" s="19">
        <v>1.01</v>
      </c>
      <c r="BK19" s="19">
        <v>1.02</v>
      </c>
      <c r="BL19" s="19">
        <v>1.02</v>
      </c>
      <c r="BM19" s="19">
        <v>1.02</v>
      </c>
      <c r="BN19" s="19">
        <v>1.03</v>
      </c>
      <c r="BO19" s="19">
        <v>1.03</v>
      </c>
      <c r="BP19" s="19">
        <v>1.03</v>
      </c>
      <c r="BQ19" s="19">
        <v>1.03</v>
      </c>
      <c r="BR19" s="19">
        <v>1.0249999999999999</v>
      </c>
      <c r="BS19" s="17" t="s">
        <v>20</v>
      </c>
      <c r="BT19" s="26"/>
    </row>
    <row r="20" spans="4:72" ht="12.75" hidden="1" customHeight="1">
      <c r="D20" s="340"/>
      <c r="E20" s="340"/>
      <c r="F20" s="340"/>
      <c r="G20" s="340"/>
      <c r="H20" s="340"/>
      <c r="I20" s="340"/>
      <c r="J20" s="371">
        <f>J18+(J18*11.112%)</f>
        <v>26438044.835999999</v>
      </c>
      <c r="K20" s="355"/>
      <c r="L20" s="340"/>
      <c r="M20" s="340"/>
      <c r="N20" s="340"/>
      <c r="O20" s="340"/>
      <c r="P20" s="340"/>
      <c r="Q20" s="340"/>
      <c r="R20" s="340"/>
      <c r="S20" s="340"/>
      <c r="T20" s="340"/>
      <c r="U20" s="340"/>
      <c r="V20" s="340"/>
      <c r="W20" s="361" t="s">
        <v>62</v>
      </c>
      <c r="X20" s="362">
        <f t="shared" si="0"/>
        <v>0</v>
      </c>
      <c r="Y20" s="363">
        <v>90</v>
      </c>
      <c r="Z20" s="372">
        <f>COUNTIF($I$40:$I$298,Y20)/4</f>
        <v>0</v>
      </c>
      <c r="AA20" s="364">
        <f t="shared" si="1"/>
        <v>0</v>
      </c>
      <c r="AB20" s="365">
        <v>101</v>
      </c>
      <c r="AC20" s="340"/>
      <c r="AD20" s="340"/>
      <c r="AE20" s="340"/>
      <c r="AF20" s="340"/>
      <c r="AG20" s="340"/>
      <c r="AH20" s="340"/>
      <c r="AI20" s="340"/>
      <c r="AJ20" s="340"/>
      <c r="AK20" s="340"/>
      <c r="AL20" s="340"/>
      <c r="AM20" s="368"/>
      <c r="AN20" s="340"/>
      <c r="AO20" s="352" t="s">
        <v>63</v>
      </c>
      <c r="AP20" s="352"/>
      <c r="AQ20" s="352"/>
      <c r="AR20" s="340">
        <v>2</v>
      </c>
      <c r="AS20" s="340" t="s">
        <v>25</v>
      </c>
      <c r="AT20" s="340"/>
      <c r="AU20" s="353">
        <v>1</v>
      </c>
      <c r="AV20" s="353">
        <v>1</v>
      </c>
      <c r="AW20" s="354">
        <v>1.01</v>
      </c>
      <c r="AX20" s="354">
        <v>1.01</v>
      </c>
      <c r="AY20" s="354"/>
      <c r="AZ20" s="19">
        <v>1.02</v>
      </c>
      <c r="BA20" s="19">
        <v>1.02</v>
      </c>
      <c r="BB20" s="19">
        <v>1.0149999999999999</v>
      </c>
      <c r="BC20" s="19">
        <v>1.0149999999999999</v>
      </c>
      <c r="BD20" s="19">
        <v>1</v>
      </c>
      <c r="BE20" s="18">
        <v>1</v>
      </c>
      <c r="BF20" s="19">
        <v>1.01</v>
      </c>
      <c r="BG20" s="19">
        <v>1.02</v>
      </c>
      <c r="BH20" s="19">
        <v>1.01</v>
      </c>
      <c r="BI20" s="19">
        <v>1.01</v>
      </c>
      <c r="BJ20" s="19">
        <v>1.01</v>
      </c>
      <c r="BK20" s="19">
        <v>1.02</v>
      </c>
      <c r="BL20" s="19">
        <v>1.02</v>
      </c>
      <c r="BM20" s="19">
        <v>1.02</v>
      </c>
      <c r="BN20" s="19">
        <v>1.03</v>
      </c>
      <c r="BO20" s="19">
        <v>1.03</v>
      </c>
      <c r="BP20" s="19">
        <v>1.03</v>
      </c>
      <c r="BQ20" s="19">
        <v>1.03</v>
      </c>
      <c r="BR20" s="19">
        <v>1.0249999999999999</v>
      </c>
      <c r="BS20" s="17" t="s">
        <v>25</v>
      </c>
      <c r="BT20" s="26"/>
    </row>
    <row r="21" spans="4:72" ht="12.75" hidden="1" customHeight="1">
      <c r="D21" s="340"/>
      <c r="E21" s="340"/>
      <c r="F21" s="340"/>
      <c r="G21" s="340"/>
      <c r="H21" s="340"/>
      <c r="I21" s="340"/>
      <c r="J21" s="373">
        <f>J20+(J20*2%)</f>
        <v>26966805.732719999</v>
      </c>
      <c r="K21" s="355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61" t="s">
        <v>64</v>
      </c>
      <c r="X21" s="362">
        <f t="shared" si="0"/>
        <v>0</v>
      </c>
      <c r="Y21" s="363">
        <v>90</v>
      </c>
      <c r="Z21" s="372">
        <f>COUNTIF($I$40:$I$298,Y21)/4</f>
        <v>0</v>
      </c>
      <c r="AA21" s="364">
        <f t="shared" si="1"/>
        <v>0</v>
      </c>
      <c r="AB21" s="365">
        <v>101</v>
      </c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68"/>
      <c r="AN21" s="340"/>
      <c r="AO21" s="352" t="s">
        <v>65</v>
      </c>
      <c r="AP21" s="352"/>
      <c r="AQ21" s="352"/>
      <c r="AR21" s="340">
        <v>3</v>
      </c>
      <c r="AS21" s="340" t="s">
        <v>20</v>
      </c>
      <c r="AT21" s="340"/>
      <c r="AU21" s="353">
        <v>1</v>
      </c>
      <c r="AV21" s="353">
        <v>1</v>
      </c>
      <c r="AW21" s="354">
        <v>1.01</v>
      </c>
      <c r="AX21" s="354">
        <v>1.01</v>
      </c>
      <c r="AY21" s="354"/>
      <c r="AZ21" s="19">
        <v>1.02</v>
      </c>
      <c r="BA21" s="19">
        <v>1.02</v>
      </c>
      <c r="BB21" s="19">
        <v>1.0149999999999999</v>
      </c>
      <c r="BC21" s="19">
        <v>1.0149999999999999</v>
      </c>
      <c r="BD21" s="19">
        <v>1.0024999999999999</v>
      </c>
      <c r="BE21" s="18">
        <v>1</v>
      </c>
      <c r="BF21" s="19">
        <v>1.01</v>
      </c>
      <c r="BG21" s="19">
        <v>1.02</v>
      </c>
      <c r="BH21" s="19">
        <v>1.01</v>
      </c>
      <c r="BI21" s="19">
        <v>1.01</v>
      </c>
      <c r="BJ21" s="19">
        <v>1.01</v>
      </c>
      <c r="BK21" s="19">
        <v>1.02</v>
      </c>
      <c r="BL21" s="19">
        <v>1.02</v>
      </c>
      <c r="BM21" s="19">
        <v>1.02</v>
      </c>
      <c r="BN21" s="19">
        <v>1.03</v>
      </c>
      <c r="BO21" s="19">
        <v>1.03</v>
      </c>
      <c r="BP21" s="19">
        <v>1.03</v>
      </c>
      <c r="BQ21" s="19">
        <v>1.03</v>
      </c>
      <c r="BR21" s="19">
        <v>1.0249999999999999</v>
      </c>
      <c r="BS21" s="17" t="s">
        <v>20</v>
      </c>
      <c r="BT21" s="26"/>
    </row>
    <row r="22" spans="4:72" ht="12.75" hidden="1" customHeight="1">
      <c r="D22" s="340"/>
      <c r="E22" s="340"/>
      <c r="F22" s="340"/>
      <c r="G22" s="340"/>
      <c r="H22" s="340"/>
      <c r="I22" s="340"/>
      <c r="J22" s="340"/>
      <c r="K22" s="355"/>
      <c r="L22" s="340"/>
      <c r="M22" s="340"/>
      <c r="N22" s="340"/>
      <c r="O22" s="340"/>
      <c r="P22" s="340"/>
      <c r="Q22" s="340"/>
      <c r="R22" s="340"/>
      <c r="S22" s="340"/>
      <c r="T22" s="374"/>
      <c r="U22" s="340"/>
      <c r="V22" s="357" t="s">
        <v>66</v>
      </c>
      <c r="W22" s="361" t="s">
        <v>67</v>
      </c>
      <c r="X22" s="362">
        <f t="shared" si="0"/>
        <v>0</v>
      </c>
      <c r="Y22" s="363">
        <v>74</v>
      </c>
      <c r="Z22" s="370">
        <f>COUNTIF($I$40:$I$298,Y22)/3</f>
        <v>0</v>
      </c>
      <c r="AA22" s="364">
        <f t="shared" si="1"/>
        <v>0</v>
      </c>
      <c r="AB22" s="365">
        <v>85</v>
      </c>
      <c r="AC22" s="340"/>
      <c r="AD22" s="340"/>
      <c r="AE22" s="340"/>
      <c r="AF22" s="340"/>
      <c r="AG22" s="340"/>
      <c r="AH22" s="340"/>
      <c r="AI22" s="350" t="s">
        <v>68</v>
      </c>
      <c r="AJ22" s="340"/>
      <c r="AK22" s="340"/>
      <c r="AL22" s="340"/>
      <c r="AM22" s="368"/>
      <c r="AN22" s="340"/>
      <c r="AO22" s="352" t="s">
        <v>69</v>
      </c>
      <c r="AP22" s="352"/>
      <c r="AQ22" s="352"/>
      <c r="AR22" s="340">
        <v>4</v>
      </c>
      <c r="AS22" s="340" t="s">
        <v>25</v>
      </c>
      <c r="AT22" s="340"/>
      <c r="AU22" s="353">
        <v>1</v>
      </c>
      <c r="AV22" s="353">
        <v>1</v>
      </c>
      <c r="AW22" s="354">
        <v>1.01</v>
      </c>
      <c r="AX22" s="354">
        <v>1.01</v>
      </c>
      <c r="AY22" s="354"/>
      <c r="AZ22" s="19">
        <v>1.02</v>
      </c>
      <c r="BA22" s="19">
        <v>1.02</v>
      </c>
      <c r="BB22" s="19">
        <v>1.0149999999999999</v>
      </c>
      <c r="BC22" s="19">
        <v>1.0149999999999999</v>
      </c>
      <c r="BD22" s="19">
        <v>1</v>
      </c>
      <c r="BE22" s="18">
        <v>1</v>
      </c>
      <c r="BF22" s="19">
        <v>1.01</v>
      </c>
      <c r="BG22" s="19">
        <v>1.02</v>
      </c>
      <c r="BH22" s="19">
        <v>1.01</v>
      </c>
      <c r="BI22" s="19">
        <v>1.01</v>
      </c>
      <c r="BJ22" s="19">
        <v>1.01</v>
      </c>
      <c r="BK22" s="19">
        <v>1.02</v>
      </c>
      <c r="BL22" s="19">
        <v>1.02</v>
      </c>
      <c r="BM22" s="19">
        <v>1.02</v>
      </c>
      <c r="BN22" s="19">
        <v>1.03</v>
      </c>
      <c r="BO22" s="19">
        <v>1.03</v>
      </c>
      <c r="BP22" s="19">
        <v>1.03</v>
      </c>
      <c r="BQ22" s="19">
        <v>1.03</v>
      </c>
      <c r="BR22" s="19">
        <v>1.0249999999999999</v>
      </c>
      <c r="BS22" s="17" t="s">
        <v>25</v>
      </c>
      <c r="BT22" s="26"/>
    </row>
    <row r="23" spans="4:72" ht="12.75" hidden="1" customHeight="1">
      <c r="D23" s="340"/>
      <c r="E23" s="340"/>
      <c r="F23" s="340"/>
      <c r="G23" s="340"/>
      <c r="H23" s="340"/>
      <c r="I23" s="340"/>
      <c r="J23" s="340"/>
      <c r="K23" s="355"/>
      <c r="L23" s="340"/>
      <c r="M23" s="340"/>
      <c r="N23" s="340"/>
      <c r="O23" s="340"/>
      <c r="P23" s="340"/>
      <c r="Q23" s="340"/>
      <c r="R23" s="340"/>
      <c r="S23" s="340"/>
      <c r="T23" s="374"/>
      <c r="U23" s="340"/>
      <c r="V23" s="357" t="s">
        <v>66</v>
      </c>
      <c r="W23" s="361" t="s">
        <v>70</v>
      </c>
      <c r="X23" s="362">
        <f t="shared" si="0"/>
        <v>0.10810810810810811</v>
      </c>
      <c r="Y23" s="375">
        <v>51</v>
      </c>
      <c r="Z23" s="351">
        <f>COUNTIF($I$40:$I$298,Y23)</f>
        <v>28</v>
      </c>
      <c r="AA23" s="364">
        <f t="shared" si="1"/>
        <v>1428</v>
      </c>
      <c r="AB23" s="365">
        <v>60</v>
      </c>
      <c r="AC23" s="340"/>
      <c r="AD23" s="340"/>
      <c r="AE23" s="340"/>
      <c r="AF23" s="340"/>
      <c r="AG23" s="340"/>
      <c r="AH23" s="340"/>
      <c r="AI23" s="340" t="s">
        <v>71</v>
      </c>
      <c r="AJ23" s="340"/>
      <c r="AK23" s="340"/>
      <c r="AL23" s="340"/>
      <c r="AM23" s="368"/>
      <c r="AN23" s="340"/>
      <c r="AO23" s="340"/>
      <c r="AP23" s="340"/>
      <c r="AQ23" s="340"/>
      <c r="AR23" s="340"/>
      <c r="AS23" s="340"/>
      <c r="AT23" s="340"/>
      <c r="AU23" s="341"/>
      <c r="AV23" s="341"/>
      <c r="AW23" s="341"/>
      <c r="AX23" s="341"/>
      <c r="AY23" s="341"/>
      <c r="AZ23" s="4"/>
      <c r="BA23" s="4"/>
      <c r="BB23" s="4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</row>
    <row r="24" spans="4:72" ht="12.75" hidden="1" customHeight="1">
      <c r="D24" s="340"/>
      <c r="E24" s="340"/>
      <c r="F24" s="340"/>
      <c r="G24" s="340"/>
      <c r="H24" s="340"/>
      <c r="I24" s="340"/>
      <c r="J24" s="340"/>
      <c r="K24" s="376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57" t="s">
        <v>66</v>
      </c>
      <c r="W24" s="377" t="s">
        <v>72</v>
      </c>
      <c r="X24" s="362">
        <f t="shared" si="0"/>
        <v>0</v>
      </c>
      <c r="Y24" s="375">
        <v>156</v>
      </c>
      <c r="Z24" s="351">
        <f>COUNTIF($I$40:$I$298,Y24)</f>
        <v>0</v>
      </c>
      <c r="AA24" s="364">
        <f t="shared" si="1"/>
        <v>0</v>
      </c>
      <c r="AB24" s="365">
        <v>175</v>
      </c>
      <c r="AC24" s="340"/>
      <c r="AD24" s="340"/>
      <c r="AE24" s="340"/>
      <c r="AF24" s="340"/>
      <c r="AG24" s="340"/>
      <c r="AH24" s="340"/>
      <c r="AI24" s="340" t="s">
        <v>73</v>
      </c>
      <c r="AJ24" s="340"/>
      <c r="AK24" s="340"/>
      <c r="AL24" s="340"/>
      <c r="AM24" s="368"/>
      <c r="AN24" s="340"/>
      <c r="AO24" s="340"/>
      <c r="AP24" s="340"/>
      <c r="AQ24" s="340"/>
      <c r="AR24" s="340"/>
      <c r="AS24" s="340"/>
      <c r="AT24" s="340"/>
      <c r="AU24" s="341"/>
      <c r="AV24" s="341"/>
      <c r="AW24" s="341"/>
      <c r="AX24" s="341"/>
      <c r="AY24" s="341"/>
      <c r="AZ24" s="4"/>
      <c r="BA24" s="4"/>
      <c r="BB24" s="4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</row>
    <row r="25" spans="4:72" ht="12.75" hidden="1" customHeight="1">
      <c r="D25" s="340"/>
      <c r="E25" s="340"/>
      <c r="F25" s="340"/>
      <c r="G25" s="340"/>
      <c r="H25" s="340"/>
      <c r="I25" s="340"/>
      <c r="J25" s="340"/>
      <c r="K25" s="355"/>
      <c r="L25" s="340"/>
      <c r="M25" s="340"/>
      <c r="N25" s="340"/>
      <c r="O25" s="340"/>
      <c r="P25" s="340"/>
      <c r="Q25" s="340"/>
      <c r="R25" s="340"/>
      <c r="S25" s="340"/>
      <c r="T25" s="374"/>
      <c r="U25" s="340"/>
      <c r="V25" s="357" t="s">
        <v>66</v>
      </c>
      <c r="W25" s="377" t="s">
        <v>74</v>
      </c>
      <c r="X25" s="362">
        <f t="shared" si="0"/>
        <v>0</v>
      </c>
      <c r="Y25" s="375">
        <v>74</v>
      </c>
      <c r="Z25" s="370">
        <f>COUNTIF($I$40:$I$298,Y25)/3</f>
        <v>0</v>
      </c>
      <c r="AA25" s="364">
        <f t="shared" si="1"/>
        <v>0</v>
      </c>
      <c r="AB25" s="365">
        <v>85</v>
      </c>
      <c r="AC25" s="340"/>
      <c r="AD25" s="340"/>
      <c r="AE25" s="340"/>
      <c r="AF25" s="340"/>
      <c r="AG25" s="340"/>
      <c r="AH25" s="340"/>
      <c r="AI25" s="340">
        <v>19</v>
      </c>
      <c r="AJ25" s="355">
        <v>1.06</v>
      </c>
      <c r="AK25" s="340">
        <v>1</v>
      </c>
      <c r="AL25" s="340" t="s">
        <v>75</v>
      </c>
      <c r="AM25" s="368"/>
      <c r="AN25" s="340"/>
      <c r="AO25" s="340"/>
      <c r="AP25" s="340"/>
      <c r="AQ25" s="340"/>
      <c r="AR25" s="340"/>
      <c r="AS25" s="340"/>
      <c r="AT25" s="340"/>
      <c r="AU25" s="341"/>
      <c r="AV25" s="341"/>
      <c r="AW25" s="341"/>
      <c r="AX25" s="341"/>
      <c r="AY25" s="341"/>
      <c r="AZ25" s="4"/>
      <c r="BA25" s="2"/>
      <c r="BB25" s="2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</row>
    <row r="26" spans="4:72" ht="12.75" hidden="1" customHeight="1">
      <c r="D26" s="378"/>
      <c r="E26" s="378"/>
      <c r="F26" s="378"/>
      <c r="G26" s="378"/>
      <c r="H26" s="378"/>
      <c r="I26" s="378"/>
      <c r="J26" s="668">
        <v>0</v>
      </c>
      <c r="K26" s="669"/>
      <c r="L26" s="352" t="s">
        <v>76</v>
      </c>
      <c r="M26" s="340" t="s">
        <v>77</v>
      </c>
      <c r="N26" s="379">
        <f>N310</f>
        <v>21865954.354636911</v>
      </c>
      <c r="O26" s="380">
        <f>N26/N27</f>
        <v>0.83564491880367453</v>
      </c>
      <c r="P26" s="340"/>
      <c r="Q26" s="340"/>
      <c r="R26" s="340"/>
      <c r="S26" s="340"/>
      <c r="T26" s="374"/>
      <c r="U26" s="340"/>
      <c r="V26" s="357" t="s">
        <v>66</v>
      </c>
      <c r="W26" s="377" t="s">
        <v>78</v>
      </c>
      <c r="X26" s="362">
        <f t="shared" si="0"/>
        <v>0</v>
      </c>
      <c r="Y26" s="375">
        <v>120</v>
      </c>
      <c r="Z26" s="351">
        <f>COUNTIF($I$40:$I$298,Y26)</f>
        <v>0</v>
      </c>
      <c r="AA26" s="364">
        <f t="shared" si="1"/>
        <v>0</v>
      </c>
      <c r="AB26" s="365">
        <v>138</v>
      </c>
      <c r="AC26" s="340"/>
      <c r="AD26" s="340"/>
      <c r="AE26" s="340"/>
      <c r="AF26" s="340"/>
      <c r="AG26" s="340"/>
      <c r="AH26" s="340"/>
      <c r="AI26" s="358" t="s">
        <v>79</v>
      </c>
      <c r="AJ26" s="355">
        <v>0.93</v>
      </c>
      <c r="AK26" s="340">
        <v>2</v>
      </c>
      <c r="AL26" s="340" t="s">
        <v>80</v>
      </c>
      <c r="AM26" s="368"/>
      <c r="AN26" s="340"/>
      <c r="AO26" s="352"/>
      <c r="AP26" s="352"/>
      <c r="AQ26" s="352"/>
      <c r="AR26" s="340"/>
      <c r="AS26" s="340"/>
      <c r="AT26" s="340"/>
      <c r="AU26" s="341"/>
      <c r="AV26" s="341"/>
      <c r="AW26" s="341"/>
      <c r="AX26" s="341"/>
      <c r="AY26" s="341"/>
      <c r="AZ26" s="4"/>
      <c r="BA26" s="2"/>
      <c r="BB26" s="2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</row>
    <row r="27" spans="4:72" ht="12.75" hidden="1" customHeight="1">
      <c r="D27" s="378" t="s">
        <v>81</v>
      </c>
      <c r="E27" s="378"/>
      <c r="F27" s="378"/>
      <c r="G27" s="378"/>
      <c r="H27" s="378"/>
      <c r="I27" s="378"/>
      <c r="J27" s="668">
        <f>26966806*1.02</f>
        <v>27506142.120000001</v>
      </c>
      <c r="K27" s="669"/>
      <c r="L27" s="352" t="s">
        <v>76</v>
      </c>
      <c r="M27" s="340" t="s">
        <v>82</v>
      </c>
      <c r="N27" s="379">
        <f>N312</f>
        <v>26166561.732871704</v>
      </c>
      <c r="O27" s="381"/>
      <c r="P27" s="382">
        <f>N27*95%</f>
        <v>24858233.646228116</v>
      </c>
      <c r="Q27" s="340"/>
      <c r="R27" s="379"/>
      <c r="S27" s="379"/>
      <c r="T27" s="379"/>
      <c r="U27" s="379"/>
      <c r="V27" s="357" t="s">
        <v>83</v>
      </c>
      <c r="W27" s="377" t="s">
        <v>84</v>
      </c>
      <c r="X27" s="362">
        <f t="shared" si="0"/>
        <v>0</v>
      </c>
      <c r="Y27" s="375">
        <v>112</v>
      </c>
      <c r="Z27" s="351">
        <f>COUNTIF($I$40:$I$298,Y27)</f>
        <v>0</v>
      </c>
      <c r="AA27" s="364">
        <f t="shared" si="1"/>
        <v>0</v>
      </c>
      <c r="AB27" s="365">
        <v>132</v>
      </c>
      <c r="AC27" s="379"/>
      <c r="AD27" s="379"/>
      <c r="AE27" s="379"/>
      <c r="AF27" s="379"/>
      <c r="AG27" s="379"/>
      <c r="AH27" s="379"/>
      <c r="AI27" s="358">
        <v>21</v>
      </c>
      <c r="AJ27" s="355">
        <v>1.1000000000000001</v>
      </c>
      <c r="AK27" s="340">
        <v>3</v>
      </c>
      <c r="AL27" s="340" t="s">
        <v>85</v>
      </c>
      <c r="AM27" s="368"/>
      <c r="AN27" s="340"/>
      <c r="AO27" s="352"/>
      <c r="AP27" s="352"/>
      <c r="AQ27" s="352"/>
      <c r="AR27" s="340"/>
      <c r="AS27" s="340"/>
      <c r="AT27" s="340"/>
      <c r="AU27" s="341"/>
      <c r="AV27" s="341"/>
      <c r="AW27" s="341"/>
      <c r="AX27" s="341"/>
      <c r="AY27" s="341"/>
      <c r="AZ27" s="4"/>
      <c r="BA27" s="2"/>
      <c r="BB27" s="2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</row>
    <row r="28" spans="4:72" ht="12.75" hidden="1" customHeight="1">
      <c r="D28" s="455" t="s">
        <v>86</v>
      </c>
      <c r="E28" s="383"/>
      <c r="F28" s="383"/>
      <c r="G28" s="384"/>
      <c r="H28" s="384"/>
      <c r="I28" s="378"/>
      <c r="J28" s="668">
        <f>COUNT(B40:B300)</f>
        <v>259</v>
      </c>
      <c r="K28" s="669"/>
      <c r="L28" s="340" t="s">
        <v>87</v>
      </c>
      <c r="M28" s="340" t="s">
        <v>88</v>
      </c>
      <c r="N28" s="379">
        <f>N316</f>
        <v>29493895.866888139</v>
      </c>
      <c r="O28" s="380">
        <f>N28/N27</f>
        <v>1.127159776205388</v>
      </c>
      <c r="P28" s="340"/>
      <c r="Q28" s="340"/>
      <c r="R28" s="340"/>
      <c r="S28" s="340"/>
      <c r="T28" s="340"/>
      <c r="U28" s="340"/>
      <c r="V28" s="357" t="s">
        <v>83</v>
      </c>
      <c r="W28" s="377" t="s">
        <v>89</v>
      </c>
      <c r="X28" s="362">
        <f t="shared" si="0"/>
        <v>0.10810810810810811</v>
      </c>
      <c r="Y28" s="375">
        <v>70</v>
      </c>
      <c r="Z28" s="351">
        <f>COUNTIF($I$40:$I$298,Y28)</f>
        <v>28</v>
      </c>
      <c r="AA28" s="364">
        <f t="shared" si="1"/>
        <v>1960</v>
      </c>
      <c r="AB28" s="365">
        <v>81</v>
      </c>
      <c r="AC28" s="340"/>
      <c r="AD28" s="340"/>
      <c r="AE28" s="340"/>
      <c r="AF28" s="340"/>
      <c r="AG28" s="340"/>
      <c r="AH28" s="340"/>
      <c r="AI28" s="358">
        <v>22</v>
      </c>
      <c r="AJ28" s="355">
        <v>0.97</v>
      </c>
      <c r="AK28" s="340">
        <v>4</v>
      </c>
      <c r="AL28" s="340" t="s">
        <v>90</v>
      </c>
      <c r="AM28" s="368"/>
      <c r="AN28" s="340"/>
      <c r="AO28" s="352"/>
      <c r="AP28" s="352"/>
      <c r="AQ28" s="352"/>
      <c r="AR28" s="340"/>
      <c r="AS28" s="340"/>
      <c r="AT28" s="340"/>
      <c r="AU28" s="341"/>
      <c r="AV28" s="341"/>
      <c r="AW28" s="341"/>
      <c r="AX28" s="341"/>
      <c r="AY28" s="341"/>
      <c r="AZ28" s="4"/>
      <c r="BA28" s="2"/>
      <c r="BB28" s="2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</row>
    <row r="29" spans="4:72" ht="12.75" hidden="1" customHeight="1">
      <c r="D29" s="385"/>
      <c r="E29" s="385"/>
      <c r="F29" s="385"/>
      <c r="G29" s="385"/>
      <c r="H29" s="385"/>
      <c r="I29" s="385"/>
      <c r="J29" s="386"/>
      <c r="K29" s="386"/>
      <c r="L29" s="340"/>
      <c r="M29" s="340"/>
      <c r="N29" s="340"/>
      <c r="O29" s="340"/>
      <c r="P29" s="340"/>
      <c r="Q29" s="340"/>
      <c r="R29" s="340"/>
      <c r="S29" s="340"/>
      <c r="T29" s="340"/>
      <c r="U29" s="340"/>
      <c r="V29" s="340"/>
      <c r="W29" s="340"/>
      <c r="X29" s="366">
        <f>SUM(X10:X28)</f>
        <v>1</v>
      </c>
      <c r="Y29" s="387">
        <f>SUM(Y10:Y28)</f>
        <v>1578</v>
      </c>
      <c r="Z29" s="379">
        <f>SUM(Z10:Z28)</f>
        <v>259</v>
      </c>
      <c r="AA29" s="388">
        <f>SUM(AA10:AA28)</f>
        <v>17551</v>
      </c>
      <c r="AB29" s="371">
        <f>SUM(AB10:AB28)</f>
        <v>1805</v>
      </c>
      <c r="AC29" s="340"/>
      <c r="AD29" s="340"/>
      <c r="AE29" s="340"/>
      <c r="AF29" s="340"/>
      <c r="AG29" s="340"/>
      <c r="AH29" s="340"/>
      <c r="AI29" s="358">
        <v>1</v>
      </c>
      <c r="AJ29" s="355">
        <v>1.08</v>
      </c>
      <c r="AK29" s="340">
        <v>5</v>
      </c>
      <c r="AL29" s="340" t="s">
        <v>91</v>
      </c>
      <c r="AM29" s="389"/>
      <c r="AN29" s="340"/>
      <c r="AO29" s="352"/>
      <c r="AP29" s="352"/>
      <c r="AQ29" s="352"/>
      <c r="AR29" s="340"/>
      <c r="AS29" s="340"/>
      <c r="AT29" s="340"/>
      <c r="AU29" s="341"/>
      <c r="AV29" s="341"/>
      <c r="AW29" s="341"/>
      <c r="AX29" s="341"/>
      <c r="AY29" s="341"/>
      <c r="AZ29" s="4"/>
      <c r="BA29" s="2"/>
      <c r="BB29" s="2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</row>
    <row r="30" spans="4:72" ht="12.75" hidden="1" customHeight="1">
      <c r="D30" s="390" t="s">
        <v>4</v>
      </c>
      <c r="E30" s="390"/>
      <c r="F30" s="390"/>
      <c r="G30" s="390"/>
      <c r="H30" s="390"/>
      <c r="I30" s="390"/>
      <c r="J30" s="391"/>
      <c r="K30" s="392">
        <v>0.01</v>
      </c>
      <c r="L30" s="340"/>
      <c r="M30" s="340"/>
      <c r="N30" s="381">
        <f>[43]HPP!$G$18</f>
        <v>0.41727741322426332</v>
      </c>
      <c r="O30" s="340"/>
      <c r="P30" s="340"/>
      <c r="Q30" s="340"/>
      <c r="R30" s="340"/>
      <c r="S30" s="340"/>
      <c r="T30" s="340"/>
      <c r="U30" s="340"/>
      <c r="V30" s="358"/>
      <c r="W30" s="358"/>
      <c r="X30" s="358"/>
      <c r="Y30" s="358"/>
      <c r="Z30" s="340"/>
      <c r="AA30" s="340"/>
      <c r="AB30" s="340"/>
      <c r="AC30" s="340"/>
      <c r="AD30" s="340"/>
      <c r="AE30" s="340"/>
      <c r="AF30" s="340"/>
      <c r="AG30" s="340"/>
      <c r="AH30" s="340"/>
      <c r="AI30" s="358">
        <v>2</v>
      </c>
      <c r="AJ30" s="393">
        <v>0.95</v>
      </c>
      <c r="AK30" s="340">
        <v>6</v>
      </c>
      <c r="AL30" s="340" t="s">
        <v>92</v>
      </c>
      <c r="AM30" s="340"/>
      <c r="AN30" s="340"/>
      <c r="AO30" s="352"/>
      <c r="AP30" s="352"/>
      <c r="AQ30" s="352"/>
      <c r="AR30" s="340"/>
      <c r="AS30" s="340"/>
      <c r="AT30" s="340"/>
      <c r="AU30" s="341"/>
      <c r="AV30" s="341"/>
      <c r="AW30" s="341"/>
      <c r="AX30" s="341"/>
      <c r="AY30" s="341"/>
      <c r="AZ30" s="4"/>
      <c r="BA30" s="2"/>
      <c r="BB30" s="2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35"/>
      <c r="BT30" s="6"/>
    </row>
    <row r="31" spans="4:72" ht="12.75" hidden="1" customHeight="1">
      <c r="D31" s="394"/>
      <c r="E31" s="394"/>
      <c r="F31" s="394"/>
      <c r="G31" s="394"/>
      <c r="H31" s="394"/>
      <c r="I31" s="394"/>
      <c r="J31" s="395"/>
      <c r="K31" s="395"/>
      <c r="L31" s="340"/>
      <c r="M31" s="340"/>
      <c r="N31" s="340"/>
      <c r="O31" s="340"/>
      <c r="P31" s="340"/>
      <c r="Q31" s="340"/>
      <c r="R31" s="340"/>
      <c r="S31" s="340"/>
      <c r="T31" s="340"/>
      <c r="U31" s="340"/>
      <c r="V31" s="358"/>
      <c r="W31" s="358"/>
      <c r="X31" s="358"/>
      <c r="Y31" s="358"/>
      <c r="Z31" s="340"/>
      <c r="AA31" s="340"/>
      <c r="AB31" s="340"/>
      <c r="AC31" s="340"/>
      <c r="AD31" s="340"/>
      <c r="AE31" s="340"/>
      <c r="AF31" s="340"/>
      <c r="AG31" s="340"/>
      <c r="AH31" s="340"/>
      <c r="AI31" s="358"/>
      <c r="AJ31" s="396" t="s">
        <v>93</v>
      </c>
      <c r="AK31" s="358"/>
      <c r="AL31" s="340"/>
      <c r="AM31" s="340"/>
      <c r="AN31" s="340"/>
      <c r="AO31" s="340"/>
      <c r="AP31" s="340"/>
      <c r="AQ31" s="340"/>
      <c r="AR31" s="340"/>
      <c r="AS31" s="340"/>
      <c r="AT31" s="340"/>
      <c r="AU31" s="341"/>
      <c r="AV31" s="341"/>
      <c r="AW31" s="341"/>
      <c r="AX31" s="341"/>
      <c r="AY31" s="341"/>
      <c r="AZ31" s="4"/>
      <c r="BA31" s="2"/>
      <c r="BB31" s="2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35"/>
      <c r="BT31" s="6"/>
    </row>
    <row r="32" spans="4:72" ht="12.75" hidden="1" customHeight="1">
      <c r="D32" s="378" t="s">
        <v>94</v>
      </c>
      <c r="E32" s="378"/>
      <c r="F32" s="378"/>
      <c r="G32" s="378"/>
      <c r="H32" s="378"/>
      <c r="I32" s="397">
        <v>1</v>
      </c>
      <c r="J32" s="398">
        <f>K32/$J$28</f>
        <v>0</v>
      </c>
      <c r="K32" s="399">
        <f>COUNTIF(AF41:AF301,I32)</f>
        <v>0</v>
      </c>
      <c r="L32" s="340" t="s">
        <v>87</v>
      </c>
      <c r="M32" s="340"/>
      <c r="N32" s="340" t="s">
        <v>95</v>
      </c>
      <c r="O32" s="355">
        <v>0.2</v>
      </c>
      <c r="P32" s="340" t="s">
        <v>95</v>
      </c>
      <c r="Q32" s="355">
        <v>0.2</v>
      </c>
      <c r="R32" s="340"/>
      <c r="S32" s="340"/>
      <c r="T32" s="366"/>
      <c r="U32" s="340"/>
      <c r="V32" s="400" t="s">
        <v>96</v>
      </c>
      <c r="W32" s="400"/>
      <c r="X32" s="400"/>
      <c r="Y32" s="401">
        <f>MIN(AG41:AG301)</f>
        <v>0</v>
      </c>
      <c r="Z32" s="401"/>
      <c r="AA32" s="401"/>
      <c r="AB32" s="401" t="e">
        <f>MIN(#REF!)</f>
        <v>#REF!</v>
      </c>
      <c r="AC32" s="340"/>
      <c r="AD32" s="340"/>
      <c r="AE32" s="340"/>
      <c r="AF32" s="340"/>
      <c r="AG32" s="340"/>
      <c r="AH32" s="340"/>
      <c r="AI32" s="340"/>
      <c r="AJ32" s="403"/>
      <c r="AK32" s="340"/>
      <c r="AL32" s="340"/>
      <c r="AM32" s="340"/>
      <c r="AN32" s="340"/>
      <c r="AO32" s="340"/>
      <c r="AP32" s="340"/>
      <c r="AQ32" s="340"/>
      <c r="AR32" s="340"/>
      <c r="AS32" s="340"/>
      <c r="AT32" s="340"/>
      <c r="AU32" s="341"/>
      <c r="AV32" s="341"/>
      <c r="AW32" s="341"/>
      <c r="AX32" s="341"/>
      <c r="AY32" s="341"/>
      <c r="AZ32" s="4"/>
      <c r="BA32" s="2"/>
      <c r="BB32" s="2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35"/>
      <c r="BT32" s="6"/>
    </row>
    <row r="33" spans="1:112" ht="12.75" hidden="1" customHeight="1">
      <c r="D33" s="378" t="s">
        <v>97</v>
      </c>
      <c r="E33" s="378"/>
      <c r="F33" s="378"/>
      <c r="G33" s="378"/>
      <c r="H33" s="378"/>
      <c r="I33" s="397">
        <v>2</v>
      </c>
      <c r="J33" s="398">
        <f>K33/$J$28</f>
        <v>0</v>
      </c>
      <c r="K33" s="399"/>
      <c r="L33" s="340" t="s">
        <v>87</v>
      </c>
      <c r="M33" s="340"/>
      <c r="N33" s="340" t="s">
        <v>98</v>
      </c>
      <c r="O33" s="355">
        <v>0</v>
      </c>
      <c r="P33" s="340" t="s">
        <v>98</v>
      </c>
      <c r="Q33" s="355">
        <v>0</v>
      </c>
      <c r="R33" s="340"/>
      <c r="S33" s="340"/>
      <c r="T33" s="366"/>
      <c r="U33" s="340"/>
      <c r="V33" s="378" t="s">
        <v>99</v>
      </c>
      <c r="W33" s="378"/>
      <c r="X33" s="378"/>
      <c r="Y33" s="401">
        <f>MAX(AG41:AG301)</f>
        <v>0</v>
      </c>
      <c r="Z33" s="401"/>
      <c r="AA33" s="401"/>
      <c r="AB33" s="401" t="e">
        <f>MAX(#REF!)</f>
        <v>#REF!</v>
      </c>
      <c r="AC33" s="340"/>
      <c r="AD33" s="340"/>
      <c r="AE33" s="340"/>
      <c r="AF33" s="340"/>
      <c r="AG33" s="340"/>
      <c r="AH33" s="340"/>
      <c r="AI33" s="340"/>
      <c r="AJ33" s="403"/>
      <c r="AK33" s="340"/>
      <c r="AL33" s="340"/>
      <c r="AM33" s="340"/>
      <c r="AN33" s="340"/>
      <c r="AO33" s="340"/>
      <c r="AP33" s="340"/>
      <c r="AQ33" s="340"/>
      <c r="AR33" s="340"/>
      <c r="AS33" s="340"/>
      <c r="AT33" s="340"/>
      <c r="AU33" s="341"/>
      <c r="AV33" s="341"/>
      <c r="AW33" s="341"/>
      <c r="AX33" s="341"/>
      <c r="AY33" s="341"/>
      <c r="AZ33" s="4"/>
      <c r="BA33" s="2"/>
      <c r="BB33" s="2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35"/>
      <c r="BT33" s="6"/>
    </row>
    <row r="34" spans="1:112" ht="12.75" hidden="1" customHeight="1">
      <c r="D34" s="455" t="s">
        <v>100</v>
      </c>
      <c r="E34" s="383"/>
      <c r="F34" s="383"/>
      <c r="G34" s="384"/>
      <c r="H34" s="384"/>
      <c r="I34" s="397">
        <v>3</v>
      </c>
      <c r="J34" s="398">
        <f>K34/$J$28</f>
        <v>0</v>
      </c>
      <c r="K34" s="399">
        <f>COUNTIF(AF41:AF301,I34)</f>
        <v>0</v>
      </c>
      <c r="L34" s="340" t="s">
        <v>87</v>
      </c>
      <c r="M34" s="340"/>
      <c r="N34" s="340" t="s">
        <v>100</v>
      </c>
      <c r="O34" s="355">
        <v>0.1</v>
      </c>
      <c r="P34" s="340" t="s">
        <v>100</v>
      </c>
      <c r="Q34" s="355">
        <v>0.1</v>
      </c>
      <c r="R34" s="340"/>
      <c r="S34" s="376"/>
      <c r="T34" s="366"/>
      <c r="U34" s="340"/>
      <c r="V34" s="378" t="s">
        <v>101</v>
      </c>
      <c r="W34" s="378"/>
      <c r="X34" s="378"/>
      <c r="Y34" s="401" t="e">
        <f>AVERAGE(AG41:AG301)</f>
        <v>#DIV/0!</v>
      </c>
      <c r="Z34" s="401" t="e">
        <f>#REF!-#REF!</f>
        <v>#REF!</v>
      </c>
      <c r="AA34" s="401"/>
      <c r="AB34" s="401" t="e">
        <f>AVERAGE(#REF!)</f>
        <v>#REF!</v>
      </c>
      <c r="AC34" s="340"/>
      <c r="AD34" s="340"/>
      <c r="AE34" s="340"/>
      <c r="AF34" s="340"/>
      <c r="AG34" s="340"/>
      <c r="AH34" s="340"/>
      <c r="AI34" s="340"/>
      <c r="AJ34" s="403"/>
      <c r="AK34" s="340"/>
      <c r="AL34" s="340"/>
      <c r="AM34" s="340"/>
      <c r="AN34" s="340"/>
      <c r="AO34" s="371"/>
      <c r="AP34" s="371"/>
      <c r="AQ34" s="371"/>
      <c r="AR34" s="340"/>
      <c r="AS34" s="340"/>
      <c r="AT34" s="340"/>
      <c r="AU34" s="341"/>
      <c r="AV34" s="341"/>
      <c r="AW34" s="341"/>
      <c r="AX34" s="341"/>
      <c r="AY34" s="341"/>
      <c r="AZ34" s="4"/>
      <c r="BA34" s="2"/>
      <c r="BB34" s="2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</row>
    <row r="35" spans="1:112"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  <c r="Y35" s="340"/>
      <c r="Z35" s="340"/>
      <c r="AA35" s="340"/>
      <c r="AB35" s="340"/>
      <c r="AC35" s="340"/>
      <c r="AD35" s="340"/>
      <c r="AE35" s="340"/>
      <c r="AF35" s="340"/>
      <c r="AG35" s="340"/>
      <c r="AH35" s="340"/>
      <c r="AI35" s="340"/>
      <c r="AJ35" s="340"/>
      <c r="AK35" s="340"/>
      <c r="AL35" s="340"/>
      <c r="AM35" s="340"/>
      <c r="AN35" s="340"/>
      <c r="AO35" s="341"/>
      <c r="AP35" s="341"/>
      <c r="AQ35" s="341"/>
      <c r="AR35" s="341"/>
      <c r="AS35" s="341"/>
      <c r="AT35" s="341"/>
      <c r="AU35" s="341"/>
      <c r="AV35" s="341"/>
      <c r="AW35" s="341"/>
      <c r="AX35" s="341"/>
      <c r="AY35" s="341"/>
    </row>
    <row r="36" spans="1:112" s="4" customFormat="1" ht="25.5" customHeight="1">
      <c r="A36" s="86"/>
      <c r="B36" s="91"/>
      <c r="C36" s="507"/>
      <c r="D36" s="682" t="s">
        <v>102</v>
      </c>
      <c r="E36" s="683"/>
      <c r="F36" s="243"/>
      <c r="G36" s="682" t="s">
        <v>103</v>
      </c>
      <c r="H36" s="688" t="s">
        <v>104</v>
      </c>
      <c r="I36" s="243" t="s">
        <v>105</v>
      </c>
      <c r="J36" s="244" t="s">
        <v>106</v>
      </c>
      <c r="K36" s="244" t="s">
        <v>107</v>
      </c>
      <c r="L36" s="244" t="s">
        <v>108</v>
      </c>
      <c r="M36" s="244" t="s">
        <v>109</v>
      </c>
      <c r="N36" s="674"/>
      <c r="O36" s="674"/>
      <c r="P36" s="674"/>
      <c r="Q36" s="674"/>
      <c r="R36" s="674"/>
      <c r="S36" s="674"/>
      <c r="T36" s="673"/>
      <c r="U36" s="456"/>
      <c r="V36" s="674" t="s">
        <v>110</v>
      </c>
      <c r="W36" s="674"/>
      <c r="X36" s="674"/>
      <c r="Y36" s="674"/>
      <c r="Z36" s="674"/>
      <c r="AA36" s="674"/>
      <c r="AB36" s="673"/>
      <c r="AC36" s="456"/>
      <c r="AD36" s="244" t="s">
        <v>111</v>
      </c>
      <c r="AE36" s="244" t="s">
        <v>112</v>
      </c>
      <c r="AF36" s="244" t="s">
        <v>113</v>
      </c>
      <c r="AG36" s="244"/>
      <c r="AH36" s="242" t="s">
        <v>114</v>
      </c>
      <c r="AI36" s="508"/>
      <c r="AJ36" s="508"/>
      <c r="AK36" s="508"/>
      <c r="AL36" s="508"/>
      <c r="AM36" s="508"/>
      <c r="AN36" s="508"/>
      <c r="AO36" s="508"/>
      <c r="AP36" s="508"/>
      <c r="AQ36" s="508"/>
      <c r="AR36" s="508"/>
      <c r="AS36" s="508"/>
      <c r="AT36" s="508"/>
      <c r="AU36" s="508"/>
      <c r="AV36" s="508"/>
      <c r="AW36" s="508"/>
      <c r="AX36" s="508"/>
      <c r="AY36" s="509"/>
      <c r="AZ36" s="5"/>
      <c r="BY36" s="84"/>
    </row>
    <row r="37" spans="1:112" s="4" customFormat="1">
      <c r="A37" s="86"/>
      <c r="B37" s="91"/>
      <c r="C37" s="507"/>
      <c r="D37" s="684"/>
      <c r="E37" s="685"/>
      <c r="F37" s="510"/>
      <c r="G37" s="684"/>
      <c r="H37" s="689"/>
      <c r="I37" s="510"/>
      <c r="J37" s="457"/>
      <c r="K37" s="457"/>
      <c r="L37" s="457"/>
      <c r="M37" s="457"/>
      <c r="N37" s="457" t="s">
        <v>116</v>
      </c>
      <c r="O37" s="457" t="s">
        <v>117</v>
      </c>
      <c r="P37" s="457" t="s">
        <v>118</v>
      </c>
      <c r="Q37" s="457" t="s">
        <v>119</v>
      </c>
      <c r="R37" s="457" t="s">
        <v>120</v>
      </c>
      <c r="S37" s="457" t="s">
        <v>121</v>
      </c>
      <c r="T37" s="457" t="s">
        <v>122</v>
      </c>
      <c r="U37" s="458"/>
      <c r="V37" s="457" t="s">
        <v>116</v>
      </c>
      <c r="W37" s="457" t="s">
        <v>117</v>
      </c>
      <c r="X37" s="457" t="s">
        <v>118</v>
      </c>
      <c r="Y37" s="457" t="s">
        <v>119</v>
      </c>
      <c r="Z37" s="457" t="s">
        <v>120</v>
      </c>
      <c r="AA37" s="457" t="s">
        <v>121</v>
      </c>
      <c r="AB37" s="457" t="s">
        <v>122</v>
      </c>
      <c r="AC37" s="458"/>
      <c r="AD37" s="457"/>
      <c r="AE37" s="457"/>
      <c r="AF37" s="457"/>
      <c r="AG37" s="457"/>
      <c r="AH37" s="511"/>
      <c r="AI37" s="691" t="s">
        <v>257</v>
      </c>
      <c r="AJ37" s="691"/>
      <c r="AK37" s="691"/>
      <c r="AL37" s="691"/>
      <c r="AM37" s="691"/>
      <c r="AN37" s="691"/>
      <c r="AO37" s="691"/>
      <c r="AP37" s="691"/>
      <c r="AQ37" s="691"/>
      <c r="AR37" s="691"/>
      <c r="AS37" s="691"/>
      <c r="AT37" s="691"/>
      <c r="AU37" s="691"/>
      <c r="AV37" s="691"/>
      <c r="AW37" s="691"/>
      <c r="AX37" s="691"/>
      <c r="AY37" s="691"/>
      <c r="AZ37" s="5" t="s">
        <v>255</v>
      </c>
      <c r="BY37" s="84"/>
      <c r="CY37" s="4" t="s">
        <v>243</v>
      </c>
    </row>
    <row r="38" spans="1:112" s="4" customFormat="1">
      <c r="A38" s="86"/>
      <c r="B38" s="91"/>
      <c r="C38" s="507"/>
      <c r="D38" s="684"/>
      <c r="E38" s="685"/>
      <c r="F38" s="510"/>
      <c r="G38" s="684"/>
      <c r="H38" s="689"/>
      <c r="I38" s="510"/>
      <c r="J38" s="457"/>
      <c r="K38" s="457"/>
      <c r="L38" s="457"/>
      <c r="M38" s="457"/>
      <c r="N38" s="463">
        <f t="shared" ref="N38:T38" si="2">1-N39</f>
        <v>0.1643550811963248</v>
      </c>
      <c r="O38" s="463">
        <f t="shared" si="2"/>
        <v>5.8094660334080395E-2</v>
      </c>
      <c r="P38" s="463">
        <f t="shared" si="2"/>
        <v>0</v>
      </c>
      <c r="Q38" s="463">
        <f t="shared" si="2"/>
        <v>-6.1677811864497611E-2</v>
      </c>
      <c r="R38" s="463">
        <f t="shared" si="2"/>
        <v>0</v>
      </c>
      <c r="S38" s="463">
        <f t="shared" si="2"/>
        <v>-6.1677811864497611E-2</v>
      </c>
      <c r="T38" s="463">
        <f t="shared" si="2"/>
        <v>-0.12715977620538776</v>
      </c>
      <c r="U38" s="464"/>
      <c r="V38" s="457"/>
      <c r="W38" s="457"/>
      <c r="X38" s="457"/>
      <c r="Y38" s="457"/>
      <c r="Z38" s="457"/>
      <c r="AA38" s="457"/>
      <c r="AB38" s="457"/>
      <c r="AC38" s="464"/>
      <c r="AD38" s="457"/>
      <c r="AE38" s="457"/>
      <c r="AF38" s="457"/>
      <c r="AG38" s="457"/>
      <c r="AH38" s="511"/>
      <c r="AI38" s="512"/>
      <c r="AJ38" s="513"/>
      <c r="AK38" s="512"/>
      <c r="AL38" s="512"/>
      <c r="AM38" s="512"/>
      <c r="AN38" s="512"/>
      <c r="AO38" s="512"/>
      <c r="AP38" s="512">
        <f>AL40/AK40</f>
        <v>1.0616777856772814</v>
      </c>
      <c r="AQ38" s="512"/>
      <c r="AR38" s="512"/>
      <c r="AS38" s="514"/>
      <c r="AT38" s="514"/>
      <c r="AU38" s="514"/>
      <c r="AV38" s="514"/>
      <c r="AW38" s="515"/>
      <c r="AX38" s="515"/>
      <c r="AY38" s="508"/>
      <c r="AZ38" s="5"/>
      <c r="BY38" s="84"/>
      <c r="DG38" s="516"/>
    </row>
    <row r="39" spans="1:112" s="4" customFormat="1">
      <c r="A39" s="86"/>
      <c r="B39" s="91"/>
      <c r="C39" s="507"/>
      <c r="D39" s="686"/>
      <c r="E39" s="687"/>
      <c r="F39" s="510"/>
      <c r="G39" s="686"/>
      <c r="H39" s="690"/>
      <c r="I39" s="510"/>
      <c r="J39" s="457"/>
      <c r="K39" s="457"/>
      <c r="L39" s="457"/>
      <c r="M39" s="457"/>
      <c r="N39" s="463">
        <f t="shared" ref="N39:T39" si="3">N40/$P$40</f>
        <v>0.8356449188036752</v>
      </c>
      <c r="O39" s="463">
        <f t="shared" si="3"/>
        <v>0.94190533966591961</v>
      </c>
      <c r="P39" s="463">
        <f t="shared" si="3"/>
        <v>1</v>
      </c>
      <c r="Q39" s="463">
        <f t="shared" si="3"/>
        <v>1.0616778118644976</v>
      </c>
      <c r="R39" s="463">
        <f t="shared" si="3"/>
        <v>1</v>
      </c>
      <c r="S39" s="463">
        <f t="shared" si="3"/>
        <v>1.0616778118644976</v>
      </c>
      <c r="T39" s="463">
        <f t="shared" si="3"/>
        <v>1.1271597762053878</v>
      </c>
      <c r="U39" s="464"/>
      <c r="V39" s="457"/>
      <c r="W39" s="457"/>
      <c r="X39" s="457"/>
      <c r="Y39" s="457"/>
      <c r="Z39" s="457"/>
      <c r="AA39" s="457"/>
      <c r="AB39" s="457"/>
      <c r="AC39" s="464"/>
      <c r="AD39" s="457"/>
      <c r="AE39" s="457"/>
      <c r="AF39" s="457"/>
      <c r="AG39" s="457"/>
      <c r="AH39" s="511"/>
      <c r="AI39" s="517"/>
      <c r="AJ39" s="448"/>
      <c r="AK39" s="517"/>
      <c r="AL39" s="517"/>
      <c r="AM39" s="517"/>
      <c r="AN39" s="517"/>
      <c r="AO39" s="517"/>
      <c r="AP39" s="517"/>
      <c r="AQ39" s="517"/>
      <c r="AR39" s="518"/>
      <c r="AS39" s="519"/>
      <c r="AT39" s="519"/>
      <c r="AU39" s="519"/>
      <c r="AV39" s="519"/>
      <c r="AW39" s="117"/>
      <c r="AX39" s="117"/>
      <c r="AY39" s="520">
        <f>AR40/AQ40</f>
        <v>1.0616775933643667</v>
      </c>
      <c r="AZ39" s="470">
        <f>AR40/AQ40</f>
        <v>1.0616775933643667</v>
      </c>
      <c r="BY39" s="84" t="s">
        <v>123</v>
      </c>
      <c r="BZ39" s="4" t="s">
        <v>124</v>
      </c>
      <c r="CA39" s="4" t="s">
        <v>125</v>
      </c>
      <c r="CB39" s="4" t="s">
        <v>126</v>
      </c>
      <c r="CC39" s="4" t="s">
        <v>127</v>
      </c>
      <c r="CD39" s="4" t="s">
        <v>128</v>
      </c>
      <c r="CE39" s="4" t="s">
        <v>129</v>
      </c>
      <c r="CF39" s="4" t="s">
        <v>130</v>
      </c>
      <c r="CG39" s="4" t="s">
        <v>117</v>
      </c>
      <c r="CH39" s="4" t="s">
        <v>118</v>
      </c>
      <c r="CI39" s="4" t="s">
        <v>119</v>
      </c>
      <c r="CJ39" s="4" t="s">
        <v>131</v>
      </c>
      <c r="CX39" s="335"/>
      <c r="DH39" s="521"/>
    </row>
    <row r="40" spans="1:112">
      <c r="A40" s="3">
        <v>1</v>
      </c>
      <c r="B40" s="249">
        <v>1</v>
      </c>
      <c r="C40" s="522"/>
      <c r="D40" s="471" t="s">
        <v>132</v>
      </c>
      <c r="E40" s="472" t="s">
        <v>24</v>
      </c>
      <c r="F40" s="473"/>
      <c r="G40" s="474" t="s">
        <v>39</v>
      </c>
      <c r="H40" s="475">
        <f t="shared" ref="H40:H103" si="4">SUMIF($W$10:$W$28,G40,$AB$10:$AB$28)</f>
        <v>113</v>
      </c>
      <c r="I40" s="475">
        <f t="shared" ref="I40:I103" si="5">SUMIF($W$10:$W$28,G40,$Y$10:$Y$28)</f>
        <v>101</v>
      </c>
      <c r="J40" s="476">
        <f t="shared" ref="J40:J103" si="6">$J$27</f>
        <v>27506142.120000001</v>
      </c>
      <c r="K40" s="476">
        <f t="shared" ref="K40:K103" si="7">SUMIF($AO$4:$AO$22,E40,$AR$4:$AR$22)</f>
        <v>6</v>
      </c>
      <c r="L40" s="477">
        <f t="shared" ref="L40:L103" si="8">IF(K40=$AK$25,$AJ$25,IF(K40=$AK$26,$AJ$26,IF(K40=$AK$27,$AJ$27,IF(K40=$AK$28,$AJ$28,IF(K40=$AK$29,$AJ$29,IF(K40=$AK$30,$AJ$30))))))</f>
        <v>0.95</v>
      </c>
      <c r="M40" s="478">
        <f t="shared" ref="M40:M57" si="9">SUMIF($AO$4:$AO$22,E40,$BD$4:$BD$22)</f>
        <v>1</v>
      </c>
      <c r="N40" s="479">
        <f t="shared" ref="N40:N103" si="10">$P40/(1+6%/12)^36</f>
        <v>21836099.50354626</v>
      </c>
      <c r="O40" s="479">
        <f t="shared" ref="O40:O103" si="11">$P40/(1+6%/12)^12</f>
        <v>24612773.029615775</v>
      </c>
      <c r="P40" s="479">
        <f t="shared" ref="P40:P103" si="12">$J$27*L40*M40</f>
        <v>26130835.013999999</v>
      </c>
      <c r="Q40" s="479">
        <f t="shared" ref="Q40:Q103" si="13">$P40*(1+6%/12)^12</f>
        <v>27742527.739855718</v>
      </c>
      <c r="R40" s="480">
        <f t="shared" ref="R40:S103" si="14">P40</f>
        <v>26130835.013999999</v>
      </c>
      <c r="S40" s="479">
        <f t="shared" si="14"/>
        <v>27742527.739855718</v>
      </c>
      <c r="T40" s="479">
        <f t="shared" ref="T40:T103" si="15">$P40*(1+6%/12)^24</f>
        <v>29453626.146440148</v>
      </c>
      <c r="U40" s="479"/>
      <c r="V40" s="479">
        <f t="shared" ref="V40:V103" si="16">N40*I40</f>
        <v>2205446049.8581724</v>
      </c>
      <c r="W40" s="479">
        <f t="shared" ref="W40:W103" si="17">O40*I40</f>
        <v>2485890075.9911933</v>
      </c>
      <c r="X40" s="479">
        <f t="shared" ref="X40:X103" si="18">P40*I40</f>
        <v>2639214336.414</v>
      </c>
      <c r="Y40" s="480">
        <f t="shared" ref="Y40:Y103" si="19">Q40*I40</f>
        <v>2801995301.7254276</v>
      </c>
      <c r="Z40" s="480">
        <f t="shared" ref="Z40:Z103" si="20">R40*I40</f>
        <v>2639214336.414</v>
      </c>
      <c r="AA40" s="479">
        <f t="shared" ref="AA40:AA103" si="21">S40*I40</f>
        <v>2801995301.7254276</v>
      </c>
      <c r="AB40" s="479">
        <f t="shared" ref="AB40:AB103" si="22">T40*I40</f>
        <v>2974816240.7904549</v>
      </c>
      <c r="AC40" s="479"/>
      <c r="AD40" s="481" t="str">
        <f t="shared" ref="AD40:AD103" si="23">IF(AF40=$I$32,$N$32,IF(AF40=$I$33,$N$33,IF(AF40=$I$34,$N$34)))</f>
        <v>BERTAHAP</v>
      </c>
      <c r="AE40" s="482">
        <f t="shared" ref="AE40:AE103" si="24">IF(AD40=$N$32,$O$32,IF(AD40=$N$33,$O$33,$O$34))</f>
        <v>0</v>
      </c>
      <c r="AF40" s="483">
        <v>2</v>
      </c>
      <c r="AG40" s="484"/>
      <c r="AH40" s="479" t="str">
        <f t="shared" ref="AH40:AH70" si="25">IF(AG40&gt;$BC$42,"LB","KR")</f>
        <v>KR</v>
      </c>
      <c r="AI40" s="484">
        <f t="shared" ref="AI40:AO76" si="26">ROUNDUP((V40*(1+$K$5)),-3)</f>
        <v>2425991000</v>
      </c>
      <c r="AJ40" s="484">
        <f t="shared" si="26"/>
        <v>2734480000</v>
      </c>
      <c r="AK40" s="484">
        <f t="shared" si="26"/>
        <v>2903136000</v>
      </c>
      <c r="AL40" s="485">
        <f t="shared" si="26"/>
        <v>3082195000</v>
      </c>
      <c r="AM40" s="485">
        <f t="shared" si="26"/>
        <v>2903136000</v>
      </c>
      <c r="AN40" s="484">
        <f t="shared" si="26"/>
        <v>3082195000</v>
      </c>
      <c r="AO40" s="484">
        <f t="shared" si="26"/>
        <v>3272298000</v>
      </c>
      <c r="AP40" s="484">
        <f>AL40*$AP$38</f>
        <v>3272297962.6255884</v>
      </c>
      <c r="AQ40" s="486">
        <f>ROUNDUP(AK40+(AK40*6%),-3)</f>
        <v>3077325000</v>
      </c>
      <c r="AR40" s="420">
        <f>ROUNDUP(AL40+(AL40*6%),-3)</f>
        <v>3267127000</v>
      </c>
      <c r="AS40" s="58">
        <f t="shared" ref="AS40:AS103" si="27">AQ40-(AQ40*10%)</f>
        <v>2769592500</v>
      </c>
      <c r="AT40" s="58">
        <f t="shared" ref="AT40:AT103" si="28">(AS40*40%)/24</f>
        <v>46159875</v>
      </c>
      <c r="AU40" s="336">
        <f t="shared" ref="AU40:AU103" si="29">(AL40*90%)/48</f>
        <v>57791156.25</v>
      </c>
      <c r="AV40" s="131">
        <f t="shared" ref="AV40:AV103" si="30">(AR40*90%)*40%/36</f>
        <v>32671270</v>
      </c>
      <c r="AW40" s="5">
        <f t="shared" ref="AW40:AW103" si="31">(AQ40*90%)*40%/24</f>
        <v>46159875</v>
      </c>
      <c r="AX40" s="5">
        <f t="shared" ref="AX40:AX103" si="32">AK40*90%/36</f>
        <v>72578400</v>
      </c>
      <c r="AY40" s="487">
        <f t="shared" ref="AY40:AY103" si="33">ROUNDUP(AR40*$AY$39,-3)</f>
        <v>3468636000</v>
      </c>
      <c r="AZ40" s="5">
        <f>AR40*$AZ$39</f>
        <v>3468635530.5757432</v>
      </c>
      <c r="BA40" s="2"/>
      <c r="BB40" s="2"/>
      <c r="BW40" s="53">
        <f t="shared" ref="BW40:BW103" si="34">P40-$P$298</f>
        <v>-1217146.7888099998</v>
      </c>
      <c r="BX40" s="223">
        <f>P40</f>
        <v>26130835.013999999</v>
      </c>
      <c r="BY40" s="116">
        <v>1</v>
      </c>
      <c r="BZ40" s="112" t="s">
        <v>229</v>
      </c>
      <c r="CA40" s="112" t="str">
        <f t="shared" ref="CA40:CA47" si="35">G40</f>
        <v>2BR-2</v>
      </c>
      <c r="CB40" s="113" t="str">
        <f t="shared" ref="CB40:CB47" si="36">E40</f>
        <v>02</v>
      </c>
      <c r="CC40" s="114">
        <f t="shared" ref="CC40:CD47" si="37">H40</f>
        <v>113</v>
      </c>
      <c r="CD40" s="114">
        <f t="shared" si="37"/>
        <v>101</v>
      </c>
      <c r="CE40" s="115">
        <f t="shared" ref="CE40:CE47" si="38">P40</f>
        <v>26130835.013999999</v>
      </c>
      <c r="CF40" s="115">
        <f t="shared" ref="CF40:CI47" si="39">AI40</f>
        <v>2425991000</v>
      </c>
      <c r="CG40" s="115">
        <f t="shared" si="39"/>
        <v>2734480000</v>
      </c>
      <c r="CH40" s="115">
        <f t="shared" si="39"/>
        <v>2903136000</v>
      </c>
      <c r="CI40" s="115">
        <f t="shared" si="39"/>
        <v>3082195000</v>
      </c>
      <c r="CJ40" s="115">
        <f t="shared" ref="CJ40:CJ47" si="40">AO40</f>
        <v>3272298000</v>
      </c>
      <c r="CK40" s="2">
        <v>5</v>
      </c>
      <c r="CW40" s="58">
        <f t="shared" ref="CW40:CW103" si="41">AR40-(AR40*10%)</f>
        <v>2940414300</v>
      </c>
      <c r="CX40" s="43">
        <f t="shared" ref="CX40:CX103" si="42">(CW40*40%)/36</f>
        <v>32671270</v>
      </c>
      <c r="CY40" s="35">
        <f>40%/3</f>
        <v>0.13333333333333333</v>
      </c>
      <c r="DA40" s="53">
        <f t="shared" ref="DA40:DA103" si="43">AK40*90%</f>
        <v>2612822400</v>
      </c>
      <c r="DB40" s="43">
        <f t="shared" ref="DB40:DB103" si="44">(DA40*40%)/24</f>
        <v>43547040</v>
      </c>
      <c r="DC40" s="48">
        <f t="shared" ref="DC40:DC103" si="45">(AK40*90%)/36</f>
        <v>72578400</v>
      </c>
      <c r="DH40" s="692" t="str">
        <f>D40 &amp; "-" &amp; E40</f>
        <v>A1-02</v>
      </c>
    </row>
    <row r="41" spans="1:112" ht="15" customHeight="1">
      <c r="A41" s="3">
        <f t="shared" ref="A41:A104" si="46">A40+1</f>
        <v>2</v>
      </c>
      <c r="B41" s="249">
        <v>2</v>
      </c>
      <c r="C41" s="522"/>
      <c r="D41" s="250" t="s">
        <v>132</v>
      </c>
      <c r="E41" s="251" t="s">
        <v>35</v>
      </c>
      <c r="F41" s="252"/>
      <c r="G41" s="40" t="s">
        <v>42</v>
      </c>
      <c r="H41" s="253">
        <f t="shared" si="4"/>
        <v>78</v>
      </c>
      <c r="I41" s="253">
        <f t="shared" si="5"/>
        <v>66</v>
      </c>
      <c r="J41" s="254">
        <f t="shared" si="6"/>
        <v>27506142.120000001</v>
      </c>
      <c r="K41" s="254">
        <f t="shared" si="7"/>
        <v>2</v>
      </c>
      <c r="L41" s="255">
        <f t="shared" si="8"/>
        <v>0.93</v>
      </c>
      <c r="M41" s="256">
        <f t="shared" si="9"/>
        <v>1</v>
      </c>
      <c r="N41" s="257">
        <f t="shared" si="10"/>
        <v>21376392.145576868</v>
      </c>
      <c r="O41" s="257">
        <f t="shared" si="11"/>
        <v>24094609.386887025</v>
      </c>
      <c r="P41" s="257">
        <f t="shared" si="12"/>
        <v>25580712.171600003</v>
      </c>
      <c r="Q41" s="257">
        <f t="shared" si="13"/>
        <v>27158474.52427981</v>
      </c>
      <c r="R41" s="258">
        <f t="shared" si="14"/>
        <v>25580712.171600003</v>
      </c>
      <c r="S41" s="257">
        <f t="shared" si="14"/>
        <v>27158474.52427981</v>
      </c>
      <c r="T41" s="257">
        <f t="shared" si="15"/>
        <v>28833549.806515098</v>
      </c>
      <c r="U41" s="257"/>
      <c r="V41" s="257">
        <f t="shared" si="16"/>
        <v>1410841881.6080732</v>
      </c>
      <c r="W41" s="257">
        <f t="shared" si="17"/>
        <v>1590244219.5345438</v>
      </c>
      <c r="X41" s="257">
        <f t="shared" si="18"/>
        <v>1688327003.3256001</v>
      </c>
      <c r="Y41" s="258">
        <f t="shared" si="19"/>
        <v>1792459318.6024675</v>
      </c>
      <c r="Z41" s="258">
        <f t="shared" si="20"/>
        <v>1688327003.3256001</v>
      </c>
      <c r="AA41" s="257">
        <f t="shared" si="21"/>
        <v>1792459318.6024675</v>
      </c>
      <c r="AB41" s="257">
        <f t="shared" si="22"/>
        <v>1903014287.2299964</v>
      </c>
      <c r="AC41" s="257"/>
      <c r="AD41" s="32" t="str">
        <f t="shared" si="23"/>
        <v>BERTAHAP</v>
      </c>
      <c r="AE41" s="259">
        <f t="shared" si="24"/>
        <v>0</v>
      </c>
      <c r="AF41" s="260">
        <v>2</v>
      </c>
      <c r="AG41" s="261"/>
      <c r="AH41" s="257" t="str">
        <f t="shared" si="25"/>
        <v>KR</v>
      </c>
      <c r="AI41" s="261">
        <f t="shared" si="26"/>
        <v>1551927000</v>
      </c>
      <c r="AJ41" s="261">
        <f t="shared" si="26"/>
        <v>1749269000</v>
      </c>
      <c r="AK41" s="261">
        <f t="shared" si="26"/>
        <v>1857160000</v>
      </c>
      <c r="AL41" s="262">
        <f t="shared" si="26"/>
        <v>1971706000</v>
      </c>
      <c r="AM41" s="262">
        <f t="shared" si="26"/>
        <v>1857160000</v>
      </c>
      <c r="AN41" s="261">
        <f t="shared" si="26"/>
        <v>1971706000</v>
      </c>
      <c r="AO41" s="261">
        <f t="shared" si="26"/>
        <v>2093316000</v>
      </c>
      <c r="AP41" s="261">
        <f t="shared" ref="AP41:AP104" si="47">AL41*$AP$38</f>
        <v>2093316460.0866098</v>
      </c>
      <c r="AQ41" s="51">
        <f t="shared" ref="AQ41:AR104" si="48">ROUNDUP(AK41+(AK41*6%),-3)</f>
        <v>1968590000</v>
      </c>
      <c r="AR41" s="42">
        <f t="shared" si="48"/>
        <v>2090009000</v>
      </c>
      <c r="AS41" s="58">
        <f t="shared" si="27"/>
        <v>1771731000</v>
      </c>
      <c r="AT41" s="58">
        <f t="shared" si="28"/>
        <v>29528850</v>
      </c>
      <c r="AU41" s="336">
        <f t="shared" si="29"/>
        <v>36969487.5</v>
      </c>
      <c r="AV41" s="131">
        <f t="shared" si="30"/>
        <v>20900090</v>
      </c>
      <c r="AW41" s="5">
        <f t="shared" si="31"/>
        <v>29528850</v>
      </c>
      <c r="AX41" s="5">
        <f t="shared" si="32"/>
        <v>46429000</v>
      </c>
      <c r="AY41" s="487">
        <f t="shared" si="33"/>
        <v>2218916000</v>
      </c>
      <c r="AZ41" s="117">
        <f>AR41*$AZ$39</f>
        <v>2218915725.229867</v>
      </c>
      <c r="BA41" s="224"/>
      <c r="BB41" s="224"/>
      <c r="BC41" s="224"/>
      <c r="BD41" s="24"/>
      <c r="BE41" s="224"/>
      <c r="BF41" s="224"/>
      <c r="BG41" s="224"/>
      <c r="BH41" s="224"/>
      <c r="BI41" s="224"/>
      <c r="BJ41" s="224"/>
      <c r="BK41" s="224"/>
      <c r="BL41" s="224"/>
      <c r="BM41" s="224"/>
      <c r="BN41" s="224"/>
      <c r="BO41" s="224"/>
      <c r="BP41" s="224"/>
      <c r="BQ41" s="224"/>
      <c r="BR41" s="224"/>
      <c r="BS41" s="224"/>
      <c r="BT41" s="224"/>
      <c r="BW41" s="53">
        <f t="shared" si="34"/>
        <v>-1767269.6312099956</v>
      </c>
      <c r="BX41" s="127">
        <f>P41</f>
        <v>25580712.171600003</v>
      </c>
      <c r="BY41" s="116">
        <v>2</v>
      </c>
      <c r="BZ41" s="112" t="s">
        <v>133</v>
      </c>
      <c r="CA41" s="112" t="str">
        <f t="shared" si="35"/>
        <v>1BR-6</v>
      </c>
      <c r="CB41" s="113" t="str">
        <f t="shared" si="36"/>
        <v>06</v>
      </c>
      <c r="CC41" s="114">
        <f t="shared" si="37"/>
        <v>78</v>
      </c>
      <c r="CD41" s="114">
        <f t="shared" si="37"/>
        <v>66</v>
      </c>
      <c r="CE41" s="115">
        <f t="shared" si="38"/>
        <v>25580712.171600003</v>
      </c>
      <c r="CF41" s="115">
        <f t="shared" si="39"/>
        <v>1551927000</v>
      </c>
      <c r="CG41" s="115">
        <f t="shared" si="39"/>
        <v>1749269000</v>
      </c>
      <c r="CH41" s="115">
        <f t="shared" si="39"/>
        <v>1857160000</v>
      </c>
      <c r="CI41" s="115">
        <f t="shared" si="39"/>
        <v>1971706000</v>
      </c>
      <c r="CJ41" s="115">
        <f t="shared" si="40"/>
        <v>2093316000</v>
      </c>
      <c r="CK41" s="2">
        <v>14</v>
      </c>
      <c r="CW41" s="58">
        <f t="shared" si="41"/>
        <v>1881008100</v>
      </c>
      <c r="CX41" s="43">
        <f t="shared" si="42"/>
        <v>20900090</v>
      </c>
      <c r="DA41" s="53">
        <f t="shared" si="43"/>
        <v>1671444000</v>
      </c>
      <c r="DB41" s="43">
        <f t="shared" si="44"/>
        <v>27857400</v>
      </c>
      <c r="DC41" s="48">
        <f t="shared" si="45"/>
        <v>46429000</v>
      </c>
      <c r="DH41" s="692" t="str">
        <f t="shared" ref="DH41:DH104" si="49">D41 &amp; "-" &amp; E41</f>
        <v>A1-06</v>
      </c>
    </row>
    <row r="42" spans="1:112">
      <c r="A42" s="3">
        <f t="shared" si="46"/>
        <v>3</v>
      </c>
      <c r="B42" s="249">
        <v>3</v>
      </c>
      <c r="C42" s="522"/>
      <c r="D42" s="250" t="s">
        <v>132</v>
      </c>
      <c r="E42" s="251" t="s">
        <v>41</v>
      </c>
      <c r="F42" s="252"/>
      <c r="G42" s="40" t="s">
        <v>45</v>
      </c>
      <c r="H42" s="253">
        <f t="shared" si="4"/>
        <v>60</v>
      </c>
      <c r="I42" s="253">
        <f t="shared" si="5"/>
        <v>52</v>
      </c>
      <c r="J42" s="254">
        <f t="shared" si="6"/>
        <v>27506142.120000001</v>
      </c>
      <c r="K42" s="254">
        <f t="shared" si="7"/>
        <v>2</v>
      </c>
      <c r="L42" s="255">
        <f t="shared" si="8"/>
        <v>0.93</v>
      </c>
      <c r="M42" s="256">
        <f t="shared" si="9"/>
        <v>1</v>
      </c>
      <c r="N42" s="257">
        <f t="shared" si="10"/>
        <v>21376392.145576868</v>
      </c>
      <c r="O42" s="257">
        <f t="shared" si="11"/>
        <v>24094609.386887025</v>
      </c>
      <c r="P42" s="257">
        <f t="shared" si="12"/>
        <v>25580712.171600003</v>
      </c>
      <c r="Q42" s="257">
        <f t="shared" si="13"/>
        <v>27158474.52427981</v>
      </c>
      <c r="R42" s="258">
        <f t="shared" si="14"/>
        <v>25580712.171600003</v>
      </c>
      <c r="S42" s="257">
        <f t="shared" si="14"/>
        <v>27158474.52427981</v>
      </c>
      <c r="T42" s="257">
        <f t="shared" si="15"/>
        <v>28833549.806515098</v>
      </c>
      <c r="U42" s="257"/>
      <c r="V42" s="257">
        <f t="shared" si="16"/>
        <v>1111572391.5699971</v>
      </c>
      <c r="W42" s="257">
        <f t="shared" si="17"/>
        <v>1252919688.1181252</v>
      </c>
      <c r="X42" s="257">
        <f t="shared" si="18"/>
        <v>1330197032.9232001</v>
      </c>
      <c r="Y42" s="258">
        <f t="shared" si="19"/>
        <v>1412240675.2625501</v>
      </c>
      <c r="Z42" s="258">
        <f t="shared" si="20"/>
        <v>1330197032.9232001</v>
      </c>
      <c r="AA42" s="257">
        <f t="shared" si="21"/>
        <v>1412240675.2625501</v>
      </c>
      <c r="AB42" s="257">
        <f t="shared" si="22"/>
        <v>1499344589.9387851</v>
      </c>
      <c r="AC42" s="257"/>
      <c r="AD42" s="32" t="str">
        <f t="shared" si="23"/>
        <v>BERTAHAP</v>
      </c>
      <c r="AE42" s="259">
        <f t="shared" si="24"/>
        <v>0</v>
      </c>
      <c r="AF42" s="260">
        <v>2</v>
      </c>
      <c r="AG42" s="261"/>
      <c r="AH42" s="257" t="str">
        <f t="shared" si="25"/>
        <v>KR</v>
      </c>
      <c r="AI42" s="261">
        <f t="shared" si="26"/>
        <v>1222730000</v>
      </c>
      <c r="AJ42" s="261">
        <f t="shared" si="26"/>
        <v>1378212000</v>
      </c>
      <c r="AK42" s="261">
        <f t="shared" si="26"/>
        <v>1463217000</v>
      </c>
      <c r="AL42" s="262">
        <f t="shared" si="26"/>
        <v>1553465000</v>
      </c>
      <c r="AM42" s="262">
        <f t="shared" si="26"/>
        <v>1463217000</v>
      </c>
      <c r="AN42" s="261">
        <f t="shared" si="26"/>
        <v>1553465000</v>
      </c>
      <c r="AO42" s="261">
        <f t="shared" si="26"/>
        <v>1649280000</v>
      </c>
      <c r="AP42" s="261">
        <f t="shared" si="47"/>
        <v>1649279281.327158</v>
      </c>
      <c r="AQ42" s="51">
        <f t="shared" si="48"/>
        <v>1551011000</v>
      </c>
      <c r="AR42" s="42">
        <f t="shared" si="48"/>
        <v>1646673000</v>
      </c>
      <c r="AS42" s="58">
        <f t="shared" si="27"/>
        <v>1395909900</v>
      </c>
      <c r="AT42" s="58">
        <f t="shared" si="28"/>
        <v>23265165</v>
      </c>
      <c r="AU42" s="336">
        <f t="shared" si="29"/>
        <v>29127468.75</v>
      </c>
      <c r="AV42" s="131">
        <f t="shared" si="30"/>
        <v>16466730</v>
      </c>
      <c r="AW42" s="5">
        <f t="shared" si="31"/>
        <v>23265165</v>
      </c>
      <c r="AX42" s="5">
        <f t="shared" si="32"/>
        <v>36580425</v>
      </c>
      <c r="AY42" s="487">
        <f t="shared" si="33"/>
        <v>1748236000</v>
      </c>
      <c r="AZ42" s="117">
        <f t="shared" ref="AZ42:AZ105" si="50">AR42*$AZ$39</f>
        <v>1748235827.698082</v>
      </c>
      <c r="BA42" s="228"/>
      <c r="BB42" s="228"/>
      <c r="BC42" s="118"/>
      <c r="BD42" s="24"/>
      <c r="BE42" s="228"/>
      <c r="BF42" s="228"/>
      <c r="BG42" s="228"/>
      <c r="BH42" s="228"/>
      <c r="BI42" s="228"/>
      <c r="BJ42" s="228"/>
      <c r="BK42" s="228"/>
      <c r="BL42" s="228"/>
      <c r="BM42" s="228"/>
      <c r="BN42" s="228"/>
      <c r="BO42" s="228"/>
      <c r="BP42" s="228"/>
      <c r="BQ42" s="228"/>
      <c r="BR42" s="228"/>
      <c r="BS42" s="24"/>
      <c r="BT42" s="118"/>
      <c r="BW42" s="53">
        <f t="shared" si="34"/>
        <v>-1767269.6312099956</v>
      </c>
      <c r="BX42" s="126">
        <f>P48</f>
        <v>26680957.856400002</v>
      </c>
      <c r="BY42" s="116"/>
      <c r="BZ42" s="112"/>
      <c r="CA42" s="112" t="str">
        <f t="shared" si="35"/>
        <v>1BR-8</v>
      </c>
      <c r="CB42" s="113" t="str">
        <f t="shared" si="36"/>
        <v>08</v>
      </c>
      <c r="CC42" s="114">
        <f t="shared" si="37"/>
        <v>60</v>
      </c>
      <c r="CD42" s="114">
        <f t="shared" si="37"/>
        <v>52</v>
      </c>
      <c r="CE42" s="115">
        <f t="shared" si="38"/>
        <v>25580712.171600003</v>
      </c>
      <c r="CF42" s="115">
        <f t="shared" si="39"/>
        <v>1222730000</v>
      </c>
      <c r="CG42" s="115">
        <f t="shared" si="39"/>
        <v>1378212000</v>
      </c>
      <c r="CH42" s="115">
        <f t="shared" si="39"/>
        <v>1463217000</v>
      </c>
      <c r="CI42" s="115">
        <f t="shared" si="39"/>
        <v>1553465000</v>
      </c>
      <c r="CJ42" s="115">
        <f t="shared" si="40"/>
        <v>1649280000</v>
      </c>
      <c r="CW42" s="58">
        <f t="shared" si="41"/>
        <v>1482005700</v>
      </c>
      <c r="CX42" s="43">
        <f t="shared" si="42"/>
        <v>16466730</v>
      </c>
      <c r="DA42" s="53">
        <f t="shared" si="43"/>
        <v>1316895300</v>
      </c>
      <c r="DB42" s="43">
        <f t="shared" si="44"/>
        <v>21948255</v>
      </c>
      <c r="DC42" s="48">
        <f t="shared" si="45"/>
        <v>36580425</v>
      </c>
      <c r="DH42" s="692" t="str">
        <f t="shared" si="49"/>
        <v>A1-08</v>
      </c>
    </row>
    <row r="43" spans="1:112">
      <c r="A43" s="3">
        <f t="shared" si="46"/>
        <v>4</v>
      </c>
      <c r="B43" s="249">
        <v>4</v>
      </c>
      <c r="C43" s="522"/>
      <c r="D43" s="250" t="s">
        <v>132</v>
      </c>
      <c r="E43" s="251">
        <v>10</v>
      </c>
      <c r="F43" s="252"/>
      <c r="G43" s="40" t="s">
        <v>48</v>
      </c>
      <c r="H43" s="253">
        <f t="shared" si="4"/>
        <v>74</v>
      </c>
      <c r="I43" s="253">
        <f t="shared" si="5"/>
        <v>63</v>
      </c>
      <c r="J43" s="254">
        <f t="shared" si="6"/>
        <v>27506142.120000001</v>
      </c>
      <c r="K43" s="254">
        <f t="shared" si="7"/>
        <v>2</v>
      </c>
      <c r="L43" s="255">
        <f t="shared" si="8"/>
        <v>0.93</v>
      </c>
      <c r="M43" s="256">
        <f t="shared" si="9"/>
        <v>1</v>
      </c>
      <c r="N43" s="257">
        <f t="shared" si="10"/>
        <v>21376392.145576868</v>
      </c>
      <c r="O43" s="257">
        <f t="shared" si="11"/>
        <v>24094609.386887025</v>
      </c>
      <c r="P43" s="257">
        <f t="shared" si="12"/>
        <v>25580712.171600003</v>
      </c>
      <c r="Q43" s="257">
        <f t="shared" si="13"/>
        <v>27158474.52427981</v>
      </c>
      <c r="R43" s="258">
        <f t="shared" si="14"/>
        <v>25580712.171600003</v>
      </c>
      <c r="S43" s="257">
        <f t="shared" si="14"/>
        <v>27158474.52427981</v>
      </c>
      <c r="T43" s="257">
        <f t="shared" si="15"/>
        <v>28833549.806515098</v>
      </c>
      <c r="U43" s="257"/>
      <c r="V43" s="257">
        <f t="shared" si="16"/>
        <v>1346712705.1713426</v>
      </c>
      <c r="W43" s="257">
        <f t="shared" si="17"/>
        <v>1517960391.3738825</v>
      </c>
      <c r="X43" s="257">
        <f t="shared" si="18"/>
        <v>1611584866.8108001</v>
      </c>
      <c r="Y43" s="258">
        <f t="shared" si="19"/>
        <v>1710983895.029628</v>
      </c>
      <c r="Z43" s="258">
        <f t="shared" si="20"/>
        <v>1611584866.8108001</v>
      </c>
      <c r="AA43" s="257">
        <f t="shared" si="21"/>
        <v>1710983895.029628</v>
      </c>
      <c r="AB43" s="257">
        <f t="shared" si="22"/>
        <v>1816513637.810451</v>
      </c>
      <c r="AC43" s="257"/>
      <c r="AD43" s="32" t="str">
        <f t="shared" si="23"/>
        <v>BERTAHAP</v>
      </c>
      <c r="AE43" s="259">
        <f t="shared" si="24"/>
        <v>0</v>
      </c>
      <c r="AF43" s="260">
        <v>2</v>
      </c>
      <c r="AG43" s="261"/>
      <c r="AH43" s="257" t="str">
        <f t="shared" si="25"/>
        <v>KR</v>
      </c>
      <c r="AI43" s="261">
        <f t="shared" si="26"/>
        <v>1481384000</v>
      </c>
      <c r="AJ43" s="261">
        <f t="shared" si="26"/>
        <v>1669757000</v>
      </c>
      <c r="AK43" s="261">
        <f t="shared" si="26"/>
        <v>1772744000</v>
      </c>
      <c r="AL43" s="262">
        <f t="shared" si="26"/>
        <v>1882083000</v>
      </c>
      <c r="AM43" s="262">
        <f t="shared" si="26"/>
        <v>1772744000</v>
      </c>
      <c r="AN43" s="261">
        <f t="shared" si="26"/>
        <v>1882083000</v>
      </c>
      <c r="AO43" s="261">
        <f t="shared" si="26"/>
        <v>1998166000</v>
      </c>
      <c r="AP43" s="261">
        <f t="shared" si="47"/>
        <v>1998165711.9008548</v>
      </c>
      <c r="AQ43" s="51">
        <f t="shared" si="48"/>
        <v>1879109000</v>
      </c>
      <c r="AR43" s="42">
        <f t="shared" si="48"/>
        <v>1995008000</v>
      </c>
      <c r="AS43" s="58">
        <f t="shared" si="27"/>
        <v>1691198100</v>
      </c>
      <c r="AT43" s="58">
        <f t="shared" si="28"/>
        <v>28186635</v>
      </c>
      <c r="AU43" s="336">
        <f t="shared" si="29"/>
        <v>35289056.25</v>
      </c>
      <c r="AV43" s="131">
        <f t="shared" si="30"/>
        <v>19950080</v>
      </c>
      <c r="AW43" s="5">
        <f t="shared" si="31"/>
        <v>28186635</v>
      </c>
      <c r="AX43" s="5">
        <f t="shared" si="32"/>
        <v>44318600</v>
      </c>
      <c r="AY43" s="487">
        <f t="shared" si="33"/>
        <v>2118056000</v>
      </c>
      <c r="AZ43" s="117">
        <f t="shared" si="50"/>
        <v>2118055292.1826584</v>
      </c>
      <c r="BA43" s="2"/>
      <c r="BB43" s="2"/>
      <c r="BW43" s="53">
        <f t="shared" si="34"/>
        <v>-1767269.6312099956</v>
      </c>
      <c r="BX43" s="68">
        <f>P58</f>
        <v>26392143.36414</v>
      </c>
      <c r="BY43" s="116"/>
      <c r="BZ43" s="112"/>
      <c r="CA43" s="112" t="str">
        <f t="shared" si="35"/>
        <v>1BR-10</v>
      </c>
      <c r="CB43" s="113">
        <f t="shared" si="36"/>
        <v>10</v>
      </c>
      <c r="CC43" s="114">
        <f t="shared" si="37"/>
        <v>74</v>
      </c>
      <c r="CD43" s="114">
        <f t="shared" si="37"/>
        <v>63</v>
      </c>
      <c r="CE43" s="115">
        <f t="shared" si="38"/>
        <v>25580712.171600003</v>
      </c>
      <c r="CF43" s="115">
        <f t="shared" si="39"/>
        <v>1481384000</v>
      </c>
      <c r="CG43" s="115">
        <f t="shared" si="39"/>
        <v>1669757000</v>
      </c>
      <c r="CH43" s="115">
        <f t="shared" si="39"/>
        <v>1772744000</v>
      </c>
      <c r="CI43" s="115">
        <f t="shared" si="39"/>
        <v>1882083000</v>
      </c>
      <c r="CJ43" s="115">
        <f t="shared" si="40"/>
        <v>1998166000</v>
      </c>
      <c r="CW43" s="58">
        <f t="shared" si="41"/>
        <v>1795507200</v>
      </c>
      <c r="CX43" s="43">
        <f t="shared" si="42"/>
        <v>19950080</v>
      </c>
      <c r="CY43" s="35"/>
      <c r="DA43" s="53">
        <f t="shared" si="43"/>
        <v>1595469600</v>
      </c>
      <c r="DB43" s="43">
        <f t="shared" si="44"/>
        <v>26591160</v>
      </c>
      <c r="DC43" s="48">
        <f t="shared" si="45"/>
        <v>44318600</v>
      </c>
      <c r="DH43" s="692" t="str">
        <f t="shared" si="49"/>
        <v>A1-10</v>
      </c>
    </row>
    <row r="44" spans="1:112">
      <c r="A44" s="3">
        <f t="shared" si="46"/>
        <v>5</v>
      </c>
      <c r="B44" s="249">
        <v>5</v>
      </c>
      <c r="C44" s="522"/>
      <c r="D44" s="250" t="s">
        <v>132</v>
      </c>
      <c r="E44" s="285">
        <v>12</v>
      </c>
      <c r="F44" s="252"/>
      <c r="G44" s="40" t="s">
        <v>50</v>
      </c>
      <c r="H44" s="253">
        <f t="shared" si="4"/>
        <v>67</v>
      </c>
      <c r="I44" s="253">
        <f t="shared" si="5"/>
        <v>57</v>
      </c>
      <c r="J44" s="254">
        <f t="shared" si="6"/>
        <v>27506142.120000001</v>
      </c>
      <c r="K44" s="254">
        <f t="shared" si="7"/>
        <v>2</v>
      </c>
      <c r="L44" s="255">
        <f t="shared" si="8"/>
        <v>0.93</v>
      </c>
      <c r="M44" s="256">
        <f t="shared" si="9"/>
        <v>1</v>
      </c>
      <c r="N44" s="257">
        <f t="shared" si="10"/>
        <v>21376392.145576868</v>
      </c>
      <c r="O44" s="257">
        <f t="shared" si="11"/>
        <v>24094609.386887025</v>
      </c>
      <c r="P44" s="257">
        <f t="shared" si="12"/>
        <v>25580712.171600003</v>
      </c>
      <c r="Q44" s="257">
        <f t="shared" si="13"/>
        <v>27158474.52427981</v>
      </c>
      <c r="R44" s="258">
        <f t="shared" si="14"/>
        <v>25580712.171600003</v>
      </c>
      <c r="S44" s="257">
        <f t="shared" si="14"/>
        <v>27158474.52427981</v>
      </c>
      <c r="T44" s="257">
        <f t="shared" si="15"/>
        <v>28833549.806515098</v>
      </c>
      <c r="U44" s="257"/>
      <c r="V44" s="257">
        <f t="shared" si="16"/>
        <v>1218454352.2978816</v>
      </c>
      <c r="W44" s="257">
        <f t="shared" si="17"/>
        <v>1373392735.0525603</v>
      </c>
      <c r="X44" s="257">
        <f t="shared" si="18"/>
        <v>1458100593.7812002</v>
      </c>
      <c r="Y44" s="258">
        <f t="shared" si="19"/>
        <v>1548033047.8839493</v>
      </c>
      <c r="Z44" s="258">
        <f t="shared" si="20"/>
        <v>1458100593.7812002</v>
      </c>
      <c r="AA44" s="257">
        <f t="shared" si="21"/>
        <v>1548033047.8839493</v>
      </c>
      <c r="AB44" s="257">
        <f t="shared" si="22"/>
        <v>1643512338.9713607</v>
      </c>
      <c r="AC44" s="257"/>
      <c r="AD44" s="32" t="str">
        <f t="shared" si="23"/>
        <v>BERTAHAP</v>
      </c>
      <c r="AE44" s="259">
        <f t="shared" si="24"/>
        <v>0</v>
      </c>
      <c r="AF44" s="260">
        <v>2</v>
      </c>
      <c r="AG44" s="261"/>
      <c r="AH44" s="257" t="str">
        <f t="shared" si="25"/>
        <v>KR</v>
      </c>
      <c r="AI44" s="261">
        <f t="shared" si="26"/>
        <v>1340300000</v>
      </c>
      <c r="AJ44" s="261">
        <f t="shared" si="26"/>
        <v>1510733000</v>
      </c>
      <c r="AK44" s="261">
        <f t="shared" si="26"/>
        <v>1603911000</v>
      </c>
      <c r="AL44" s="262">
        <f t="shared" si="26"/>
        <v>1702837000</v>
      </c>
      <c r="AM44" s="262">
        <f t="shared" si="26"/>
        <v>1603911000</v>
      </c>
      <c r="AN44" s="261">
        <f t="shared" si="26"/>
        <v>1702837000</v>
      </c>
      <c r="AO44" s="261">
        <f t="shared" si="26"/>
        <v>1807864000</v>
      </c>
      <c r="AP44" s="261">
        <f t="shared" si="47"/>
        <v>1807864215.5293448</v>
      </c>
      <c r="AQ44" s="51">
        <f t="shared" si="48"/>
        <v>1700146000</v>
      </c>
      <c r="AR44" s="42">
        <f t="shared" si="48"/>
        <v>1805008000</v>
      </c>
      <c r="AS44" s="58">
        <f t="shared" si="27"/>
        <v>1530131400</v>
      </c>
      <c r="AT44" s="58">
        <f t="shared" si="28"/>
        <v>25502190</v>
      </c>
      <c r="AU44" s="336">
        <f t="shared" si="29"/>
        <v>31928193.75</v>
      </c>
      <c r="AV44" s="131">
        <f t="shared" si="30"/>
        <v>18050080</v>
      </c>
      <c r="AW44" s="5">
        <f t="shared" si="31"/>
        <v>25502190</v>
      </c>
      <c r="AX44" s="5">
        <f t="shared" si="32"/>
        <v>40097775</v>
      </c>
      <c r="AY44" s="487">
        <f t="shared" si="33"/>
        <v>1916337000</v>
      </c>
      <c r="AZ44" s="117">
        <f t="shared" si="50"/>
        <v>1916336549.4434288</v>
      </c>
      <c r="BA44" s="2"/>
      <c r="BB44" s="53"/>
      <c r="BW44" s="53">
        <f t="shared" si="34"/>
        <v>-1767269.6312099956</v>
      </c>
      <c r="BX44" s="129">
        <f>P59</f>
        <v>25836519.293316003</v>
      </c>
      <c r="BY44" s="116"/>
      <c r="BZ44" s="112"/>
      <c r="CA44" s="112" t="str">
        <f t="shared" si="35"/>
        <v>1BR-12</v>
      </c>
      <c r="CB44" s="113">
        <f t="shared" si="36"/>
        <v>12</v>
      </c>
      <c r="CC44" s="114">
        <f t="shared" si="37"/>
        <v>67</v>
      </c>
      <c r="CD44" s="114">
        <f t="shared" si="37"/>
        <v>57</v>
      </c>
      <c r="CE44" s="115">
        <f t="shared" si="38"/>
        <v>25580712.171600003</v>
      </c>
      <c r="CF44" s="115">
        <f t="shared" si="39"/>
        <v>1340300000</v>
      </c>
      <c r="CG44" s="115">
        <f t="shared" si="39"/>
        <v>1510733000</v>
      </c>
      <c r="CH44" s="115">
        <f t="shared" si="39"/>
        <v>1603911000</v>
      </c>
      <c r="CI44" s="115">
        <f t="shared" si="39"/>
        <v>1702837000</v>
      </c>
      <c r="CJ44" s="115">
        <f t="shared" si="40"/>
        <v>1807864000</v>
      </c>
      <c r="CW44" s="58">
        <f t="shared" si="41"/>
        <v>1624507200</v>
      </c>
      <c r="CX44" s="43">
        <f t="shared" si="42"/>
        <v>18050080</v>
      </c>
      <c r="DA44" s="53">
        <f t="shared" si="43"/>
        <v>1443519900</v>
      </c>
      <c r="DB44" s="43">
        <f t="shared" si="44"/>
        <v>24058665</v>
      </c>
      <c r="DC44" s="48">
        <f t="shared" si="45"/>
        <v>40097775</v>
      </c>
      <c r="DH44" s="692" t="str">
        <f t="shared" si="49"/>
        <v>A1-12</v>
      </c>
    </row>
    <row r="45" spans="1:112">
      <c r="A45" s="3">
        <f t="shared" si="46"/>
        <v>6</v>
      </c>
      <c r="B45" s="249">
        <v>6</v>
      </c>
      <c r="C45" s="522"/>
      <c r="D45" s="250" t="s">
        <v>132</v>
      </c>
      <c r="E45" s="251">
        <v>16</v>
      </c>
      <c r="F45" s="252"/>
      <c r="G45" s="40" t="s">
        <v>52</v>
      </c>
      <c r="H45" s="253">
        <f t="shared" si="4"/>
        <v>71</v>
      </c>
      <c r="I45" s="253">
        <f t="shared" si="5"/>
        <v>63</v>
      </c>
      <c r="J45" s="254">
        <f t="shared" si="6"/>
        <v>27506142.120000001</v>
      </c>
      <c r="K45" s="254">
        <f t="shared" si="7"/>
        <v>2</v>
      </c>
      <c r="L45" s="255">
        <f t="shared" si="8"/>
        <v>0.93</v>
      </c>
      <c r="M45" s="256">
        <f t="shared" si="9"/>
        <v>1</v>
      </c>
      <c r="N45" s="257">
        <f t="shared" si="10"/>
        <v>21376392.145576868</v>
      </c>
      <c r="O45" s="257">
        <f t="shared" si="11"/>
        <v>24094609.386887025</v>
      </c>
      <c r="P45" s="257">
        <f t="shared" si="12"/>
        <v>25580712.171600003</v>
      </c>
      <c r="Q45" s="257">
        <f t="shared" si="13"/>
        <v>27158474.52427981</v>
      </c>
      <c r="R45" s="258">
        <f t="shared" si="14"/>
        <v>25580712.171600003</v>
      </c>
      <c r="S45" s="257">
        <f t="shared" si="14"/>
        <v>27158474.52427981</v>
      </c>
      <c r="T45" s="257">
        <f t="shared" si="15"/>
        <v>28833549.806515098</v>
      </c>
      <c r="U45" s="257"/>
      <c r="V45" s="257">
        <f t="shared" si="16"/>
        <v>1346712705.1713426</v>
      </c>
      <c r="W45" s="257">
        <f t="shared" si="17"/>
        <v>1517960391.3738825</v>
      </c>
      <c r="X45" s="257">
        <f t="shared" si="18"/>
        <v>1611584866.8108001</v>
      </c>
      <c r="Y45" s="258">
        <f t="shared" si="19"/>
        <v>1710983895.029628</v>
      </c>
      <c r="Z45" s="258">
        <f t="shared" si="20"/>
        <v>1611584866.8108001</v>
      </c>
      <c r="AA45" s="257">
        <f t="shared" si="21"/>
        <v>1710983895.029628</v>
      </c>
      <c r="AB45" s="257">
        <f t="shared" si="22"/>
        <v>1816513637.810451</v>
      </c>
      <c r="AC45" s="257"/>
      <c r="AD45" s="32" t="str">
        <f t="shared" si="23"/>
        <v>BERTAHAP</v>
      </c>
      <c r="AE45" s="259">
        <f t="shared" si="24"/>
        <v>0</v>
      </c>
      <c r="AF45" s="260">
        <v>2</v>
      </c>
      <c r="AG45" s="261"/>
      <c r="AH45" s="257" t="str">
        <f t="shared" si="25"/>
        <v>KR</v>
      </c>
      <c r="AI45" s="261">
        <f t="shared" si="26"/>
        <v>1481384000</v>
      </c>
      <c r="AJ45" s="261">
        <f t="shared" si="26"/>
        <v>1669757000</v>
      </c>
      <c r="AK45" s="261">
        <f t="shared" si="26"/>
        <v>1772744000</v>
      </c>
      <c r="AL45" s="262">
        <f t="shared" si="26"/>
        <v>1882083000</v>
      </c>
      <c r="AM45" s="262">
        <f t="shared" si="26"/>
        <v>1772744000</v>
      </c>
      <c r="AN45" s="261">
        <f t="shared" si="26"/>
        <v>1882083000</v>
      </c>
      <c r="AO45" s="261">
        <f t="shared" si="26"/>
        <v>1998166000</v>
      </c>
      <c r="AP45" s="261">
        <f t="shared" si="47"/>
        <v>1998165711.9008548</v>
      </c>
      <c r="AQ45" s="51">
        <f t="shared" si="48"/>
        <v>1879109000</v>
      </c>
      <c r="AR45" s="42">
        <f t="shared" si="48"/>
        <v>1995008000</v>
      </c>
      <c r="AS45" s="58">
        <f t="shared" si="27"/>
        <v>1691198100</v>
      </c>
      <c r="AT45" s="58">
        <f t="shared" si="28"/>
        <v>28186635</v>
      </c>
      <c r="AU45" s="336">
        <f t="shared" si="29"/>
        <v>35289056.25</v>
      </c>
      <c r="AV45" s="131">
        <f t="shared" si="30"/>
        <v>19950080</v>
      </c>
      <c r="AW45" s="5">
        <f t="shared" si="31"/>
        <v>28186635</v>
      </c>
      <c r="AX45" s="5">
        <f t="shared" si="32"/>
        <v>44318600</v>
      </c>
      <c r="AY45" s="487">
        <f t="shared" si="33"/>
        <v>2118056000</v>
      </c>
      <c r="AZ45" s="117">
        <f t="shared" si="50"/>
        <v>2118055292.1826584</v>
      </c>
      <c r="BA45" s="224"/>
      <c r="BB45" s="224"/>
      <c r="BW45" s="53">
        <f t="shared" si="34"/>
        <v>-1767269.6312099956</v>
      </c>
      <c r="BX45" s="128">
        <f>P62</f>
        <v>25836519.293316003</v>
      </c>
      <c r="BY45" s="116"/>
      <c r="BZ45" s="112"/>
      <c r="CA45" s="112" t="str">
        <f t="shared" si="35"/>
        <v>1BR-16</v>
      </c>
      <c r="CB45" s="113">
        <f t="shared" si="36"/>
        <v>16</v>
      </c>
      <c r="CC45" s="114">
        <f t="shared" si="37"/>
        <v>71</v>
      </c>
      <c r="CD45" s="114">
        <f t="shared" si="37"/>
        <v>63</v>
      </c>
      <c r="CE45" s="115">
        <f t="shared" si="38"/>
        <v>25580712.171600003</v>
      </c>
      <c r="CF45" s="115">
        <f t="shared" si="39"/>
        <v>1481384000</v>
      </c>
      <c r="CG45" s="115">
        <f t="shared" si="39"/>
        <v>1669757000</v>
      </c>
      <c r="CH45" s="115">
        <f t="shared" si="39"/>
        <v>1772744000</v>
      </c>
      <c r="CI45" s="115">
        <f t="shared" si="39"/>
        <v>1882083000</v>
      </c>
      <c r="CJ45" s="115">
        <f t="shared" si="40"/>
        <v>1998166000</v>
      </c>
      <c r="CW45" s="58">
        <f t="shared" si="41"/>
        <v>1795507200</v>
      </c>
      <c r="CX45" s="43">
        <f t="shared" si="42"/>
        <v>19950080</v>
      </c>
      <c r="DA45" s="53">
        <f t="shared" si="43"/>
        <v>1595469600</v>
      </c>
      <c r="DB45" s="43">
        <f t="shared" si="44"/>
        <v>26591160</v>
      </c>
      <c r="DC45" s="48">
        <f t="shared" si="45"/>
        <v>44318600</v>
      </c>
      <c r="DH45" s="692" t="str">
        <f t="shared" si="49"/>
        <v>A1-16</v>
      </c>
    </row>
    <row r="46" spans="1:112">
      <c r="A46" s="3">
        <f t="shared" si="46"/>
        <v>7</v>
      </c>
      <c r="B46" s="249">
        <v>7</v>
      </c>
      <c r="C46" s="522"/>
      <c r="D46" s="250" t="s">
        <v>132</v>
      </c>
      <c r="E46" s="285">
        <v>18</v>
      </c>
      <c r="F46" s="252"/>
      <c r="G46" s="40" t="s">
        <v>54</v>
      </c>
      <c r="H46" s="253">
        <f t="shared" si="4"/>
        <v>97</v>
      </c>
      <c r="I46" s="253">
        <f t="shared" si="5"/>
        <v>85</v>
      </c>
      <c r="J46" s="254">
        <f t="shared" si="6"/>
        <v>27506142.120000001</v>
      </c>
      <c r="K46" s="254">
        <f t="shared" si="7"/>
        <v>2</v>
      </c>
      <c r="L46" s="255">
        <f t="shared" si="8"/>
        <v>0.93</v>
      </c>
      <c r="M46" s="256">
        <f t="shared" si="9"/>
        <v>1</v>
      </c>
      <c r="N46" s="257">
        <f t="shared" si="10"/>
        <v>21376392.145576868</v>
      </c>
      <c r="O46" s="257">
        <f t="shared" si="11"/>
        <v>24094609.386887025</v>
      </c>
      <c r="P46" s="257">
        <f t="shared" si="12"/>
        <v>25580712.171600003</v>
      </c>
      <c r="Q46" s="257">
        <f t="shared" si="13"/>
        <v>27158474.52427981</v>
      </c>
      <c r="R46" s="258">
        <f t="shared" si="14"/>
        <v>25580712.171600003</v>
      </c>
      <c r="S46" s="257">
        <f t="shared" si="14"/>
        <v>27158474.52427981</v>
      </c>
      <c r="T46" s="257">
        <f t="shared" si="15"/>
        <v>28833549.806515098</v>
      </c>
      <c r="U46" s="257"/>
      <c r="V46" s="257">
        <f t="shared" si="16"/>
        <v>1816993332.3740337</v>
      </c>
      <c r="W46" s="257">
        <f t="shared" si="17"/>
        <v>2048041797.8853972</v>
      </c>
      <c r="X46" s="257">
        <f t="shared" si="18"/>
        <v>2174360534.5860004</v>
      </c>
      <c r="Y46" s="258">
        <f t="shared" si="19"/>
        <v>2308470334.5637841</v>
      </c>
      <c r="Z46" s="258">
        <f t="shared" si="20"/>
        <v>2174360534.5860004</v>
      </c>
      <c r="AA46" s="257">
        <f t="shared" si="21"/>
        <v>2308470334.5637841</v>
      </c>
      <c r="AB46" s="257">
        <f t="shared" si="22"/>
        <v>2450851733.5537834</v>
      </c>
      <c r="AC46" s="257"/>
      <c r="AD46" s="32" t="str">
        <f t="shared" si="23"/>
        <v>BERTAHAP</v>
      </c>
      <c r="AE46" s="259">
        <f t="shared" si="24"/>
        <v>0</v>
      </c>
      <c r="AF46" s="260">
        <v>2</v>
      </c>
      <c r="AG46" s="261"/>
      <c r="AH46" s="257" t="str">
        <f t="shared" si="25"/>
        <v>KR</v>
      </c>
      <c r="AI46" s="261">
        <f t="shared" si="26"/>
        <v>1998693000</v>
      </c>
      <c r="AJ46" s="261">
        <f t="shared" si="26"/>
        <v>2252846000</v>
      </c>
      <c r="AK46" s="261">
        <f t="shared" si="26"/>
        <v>2391797000</v>
      </c>
      <c r="AL46" s="262">
        <f t="shared" si="26"/>
        <v>2539318000</v>
      </c>
      <c r="AM46" s="262">
        <f t="shared" si="26"/>
        <v>2391797000</v>
      </c>
      <c r="AN46" s="261">
        <f t="shared" si="26"/>
        <v>2539318000</v>
      </c>
      <c r="AO46" s="261">
        <f t="shared" si="26"/>
        <v>2695937000</v>
      </c>
      <c r="AP46" s="261">
        <f t="shared" si="47"/>
        <v>2695937511.3704629</v>
      </c>
      <c r="AQ46" s="51">
        <f t="shared" si="48"/>
        <v>2535305000</v>
      </c>
      <c r="AR46" s="42">
        <f t="shared" si="48"/>
        <v>2691678000</v>
      </c>
      <c r="AS46" s="58">
        <f t="shared" si="27"/>
        <v>2281774500</v>
      </c>
      <c r="AT46" s="58">
        <f t="shared" si="28"/>
        <v>38029575</v>
      </c>
      <c r="AU46" s="336">
        <f t="shared" si="29"/>
        <v>47612212.5</v>
      </c>
      <c r="AV46" s="131">
        <f t="shared" si="30"/>
        <v>26916780</v>
      </c>
      <c r="AW46" s="5">
        <f t="shared" si="31"/>
        <v>38029575</v>
      </c>
      <c r="AX46" s="5">
        <f t="shared" si="32"/>
        <v>59794925</v>
      </c>
      <c r="AY46" s="487">
        <f t="shared" si="33"/>
        <v>2857695000</v>
      </c>
      <c r="AZ46" s="117">
        <f t="shared" si="50"/>
        <v>2857694221.1518121</v>
      </c>
      <c r="BA46" s="120"/>
      <c r="BB46" s="120"/>
      <c r="BT46" s="58"/>
      <c r="BU46" s="6"/>
      <c r="BV46" s="231"/>
      <c r="BW46" s="53">
        <f t="shared" si="34"/>
        <v>-1767269.6312099956</v>
      </c>
      <c r="BX46" s="232">
        <f>P65</f>
        <v>26947767.434964001</v>
      </c>
      <c r="BY46" s="116"/>
      <c r="BZ46" s="112"/>
      <c r="CA46" s="112" t="str">
        <f t="shared" si="35"/>
        <v>2BR-18</v>
      </c>
      <c r="CB46" s="113">
        <f t="shared" si="36"/>
        <v>18</v>
      </c>
      <c r="CC46" s="114">
        <f t="shared" si="37"/>
        <v>97</v>
      </c>
      <c r="CD46" s="114">
        <f t="shared" si="37"/>
        <v>85</v>
      </c>
      <c r="CE46" s="115">
        <f t="shared" si="38"/>
        <v>25580712.171600003</v>
      </c>
      <c r="CF46" s="115">
        <f t="shared" si="39"/>
        <v>1998693000</v>
      </c>
      <c r="CG46" s="115">
        <f t="shared" si="39"/>
        <v>2252846000</v>
      </c>
      <c r="CH46" s="115">
        <f t="shared" si="39"/>
        <v>2391797000</v>
      </c>
      <c r="CI46" s="115">
        <f t="shared" si="39"/>
        <v>2539318000</v>
      </c>
      <c r="CJ46" s="115">
        <f t="shared" si="40"/>
        <v>2695937000</v>
      </c>
      <c r="CW46" s="58">
        <f t="shared" si="41"/>
        <v>2422510200</v>
      </c>
      <c r="CX46" s="43">
        <f t="shared" si="42"/>
        <v>26916780</v>
      </c>
      <c r="DA46" s="53">
        <f t="shared" si="43"/>
        <v>2152617300</v>
      </c>
      <c r="DB46" s="43">
        <f t="shared" si="44"/>
        <v>35876955</v>
      </c>
      <c r="DC46" s="48">
        <f t="shared" si="45"/>
        <v>59794925</v>
      </c>
      <c r="DH46" s="692" t="str">
        <f t="shared" si="49"/>
        <v>A1-18</v>
      </c>
    </row>
    <row r="47" spans="1:112">
      <c r="A47" s="3">
        <f t="shared" si="46"/>
        <v>8</v>
      </c>
      <c r="B47" s="249">
        <v>8</v>
      </c>
      <c r="C47" s="522"/>
      <c r="D47" s="250" t="s">
        <v>132</v>
      </c>
      <c r="E47" s="285">
        <v>20</v>
      </c>
      <c r="F47" s="252"/>
      <c r="G47" s="40" t="s">
        <v>70</v>
      </c>
      <c r="H47" s="253">
        <f t="shared" si="4"/>
        <v>60</v>
      </c>
      <c r="I47" s="253">
        <f t="shared" si="5"/>
        <v>51</v>
      </c>
      <c r="J47" s="254">
        <f t="shared" si="6"/>
        <v>27506142.120000001</v>
      </c>
      <c r="K47" s="254">
        <f t="shared" si="7"/>
        <v>2</v>
      </c>
      <c r="L47" s="255">
        <f t="shared" si="8"/>
        <v>0.93</v>
      </c>
      <c r="M47" s="256">
        <f t="shared" si="9"/>
        <v>1</v>
      </c>
      <c r="N47" s="257">
        <f t="shared" si="10"/>
        <v>21376392.145576868</v>
      </c>
      <c r="O47" s="257">
        <f t="shared" si="11"/>
        <v>24094609.386887025</v>
      </c>
      <c r="P47" s="257">
        <f t="shared" si="12"/>
        <v>25580712.171600003</v>
      </c>
      <c r="Q47" s="257">
        <f t="shared" si="13"/>
        <v>27158474.52427981</v>
      </c>
      <c r="R47" s="258">
        <f t="shared" si="14"/>
        <v>25580712.171600003</v>
      </c>
      <c r="S47" s="257">
        <f t="shared" si="14"/>
        <v>27158474.52427981</v>
      </c>
      <c r="T47" s="257">
        <f t="shared" si="15"/>
        <v>28833549.806515098</v>
      </c>
      <c r="U47" s="257"/>
      <c r="V47" s="257">
        <f t="shared" si="16"/>
        <v>1090195999.4244204</v>
      </c>
      <c r="W47" s="257">
        <f t="shared" si="17"/>
        <v>1228825078.7312384</v>
      </c>
      <c r="X47" s="257">
        <f t="shared" si="18"/>
        <v>1304616320.7516</v>
      </c>
      <c r="Y47" s="258">
        <f t="shared" si="19"/>
        <v>1385082200.7382703</v>
      </c>
      <c r="Z47" s="258">
        <f t="shared" si="20"/>
        <v>1304616320.7516</v>
      </c>
      <c r="AA47" s="257">
        <f t="shared" si="21"/>
        <v>1385082200.7382703</v>
      </c>
      <c r="AB47" s="257">
        <f t="shared" si="22"/>
        <v>1470511040.1322699</v>
      </c>
      <c r="AC47" s="257"/>
      <c r="AD47" s="32" t="str">
        <f t="shared" si="23"/>
        <v>BERTAHAP</v>
      </c>
      <c r="AE47" s="259">
        <f t="shared" si="24"/>
        <v>0</v>
      </c>
      <c r="AF47" s="260">
        <v>2</v>
      </c>
      <c r="AG47" s="261"/>
      <c r="AH47" s="257" t="str">
        <f t="shared" si="25"/>
        <v>KR</v>
      </c>
      <c r="AI47" s="261">
        <f t="shared" si="26"/>
        <v>1199216000</v>
      </c>
      <c r="AJ47" s="261">
        <f t="shared" si="26"/>
        <v>1351708000</v>
      </c>
      <c r="AK47" s="261">
        <f t="shared" si="26"/>
        <v>1435078000</v>
      </c>
      <c r="AL47" s="262">
        <f t="shared" si="26"/>
        <v>1523591000</v>
      </c>
      <c r="AM47" s="262">
        <f t="shared" si="26"/>
        <v>1435078000</v>
      </c>
      <c r="AN47" s="261">
        <f t="shared" si="26"/>
        <v>1523591000</v>
      </c>
      <c r="AO47" s="261">
        <f t="shared" si="26"/>
        <v>1617563000</v>
      </c>
      <c r="AP47" s="261">
        <f t="shared" si="47"/>
        <v>1617562719.157835</v>
      </c>
      <c r="AQ47" s="51">
        <f t="shared" si="48"/>
        <v>1521183000</v>
      </c>
      <c r="AR47" s="42">
        <f t="shared" si="48"/>
        <v>1615007000</v>
      </c>
      <c r="AS47" s="58">
        <f t="shared" si="27"/>
        <v>1369064700</v>
      </c>
      <c r="AT47" s="58">
        <f t="shared" si="28"/>
        <v>22817745</v>
      </c>
      <c r="AU47" s="336">
        <f t="shared" si="29"/>
        <v>28567331.25</v>
      </c>
      <c r="AV47" s="131">
        <f t="shared" si="30"/>
        <v>16150070</v>
      </c>
      <c r="AW47" s="5">
        <f t="shared" si="31"/>
        <v>22817745</v>
      </c>
      <c r="AX47" s="5">
        <f t="shared" si="32"/>
        <v>35876950</v>
      </c>
      <c r="AY47" s="487">
        <f t="shared" si="33"/>
        <v>1714617000</v>
      </c>
      <c r="AZ47" s="117">
        <f t="shared" si="50"/>
        <v>1714616745.0266058</v>
      </c>
      <c r="BA47" s="120"/>
      <c r="BB47" s="120"/>
      <c r="BU47" s="6"/>
      <c r="BV47" s="21"/>
      <c r="BW47" s="53">
        <f t="shared" si="34"/>
        <v>-1767269.6312099956</v>
      </c>
      <c r="BX47" s="130">
        <f>P70</f>
        <v>25580712.171600003</v>
      </c>
      <c r="BY47" s="116"/>
      <c r="BZ47" s="112"/>
      <c r="CA47" s="112" t="str">
        <f t="shared" si="35"/>
        <v>1BR-20</v>
      </c>
      <c r="CB47" s="113">
        <f t="shared" si="36"/>
        <v>20</v>
      </c>
      <c r="CC47" s="114">
        <f t="shared" si="37"/>
        <v>60</v>
      </c>
      <c r="CD47" s="114">
        <f t="shared" si="37"/>
        <v>51</v>
      </c>
      <c r="CE47" s="115">
        <f t="shared" si="38"/>
        <v>25580712.171600003</v>
      </c>
      <c r="CF47" s="115">
        <f t="shared" si="39"/>
        <v>1199216000</v>
      </c>
      <c r="CG47" s="115">
        <f t="shared" si="39"/>
        <v>1351708000</v>
      </c>
      <c r="CH47" s="115">
        <f t="shared" si="39"/>
        <v>1435078000</v>
      </c>
      <c r="CI47" s="115">
        <f t="shared" si="39"/>
        <v>1523591000</v>
      </c>
      <c r="CJ47" s="115">
        <f t="shared" si="40"/>
        <v>1617563000</v>
      </c>
      <c r="CW47" s="58">
        <f t="shared" si="41"/>
        <v>1453506300</v>
      </c>
      <c r="CX47" s="43">
        <f t="shared" si="42"/>
        <v>16150070</v>
      </c>
      <c r="DA47" s="53">
        <f t="shared" si="43"/>
        <v>1291570200</v>
      </c>
      <c r="DB47" s="43">
        <f t="shared" si="44"/>
        <v>21526170</v>
      </c>
      <c r="DC47" s="48">
        <f t="shared" si="45"/>
        <v>35876950</v>
      </c>
      <c r="DH47" s="692" t="str">
        <f t="shared" si="49"/>
        <v>A1-20</v>
      </c>
    </row>
    <row r="48" spans="1:112">
      <c r="A48" s="3">
        <f t="shared" si="46"/>
        <v>9</v>
      </c>
      <c r="B48" s="249">
        <v>9</v>
      </c>
      <c r="C48" s="522"/>
      <c r="D48" s="250" t="s">
        <v>132</v>
      </c>
      <c r="E48" s="285">
        <v>22</v>
      </c>
      <c r="F48" s="252"/>
      <c r="G48" s="40" t="s">
        <v>89</v>
      </c>
      <c r="H48" s="253">
        <f t="shared" si="4"/>
        <v>81</v>
      </c>
      <c r="I48" s="253">
        <f t="shared" si="5"/>
        <v>70</v>
      </c>
      <c r="J48" s="254">
        <f t="shared" si="6"/>
        <v>27506142.120000001</v>
      </c>
      <c r="K48" s="254">
        <f t="shared" si="7"/>
        <v>4</v>
      </c>
      <c r="L48" s="255">
        <f t="shared" si="8"/>
        <v>0.97</v>
      </c>
      <c r="M48" s="256">
        <f t="shared" si="9"/>
        <v>1</v>
      </c>
      <c r="N48" s="257">
        <f t="shared" si="10"/>
        <v>22295806.861515656</v>
      </c>
      <c r="O48" s="257">
        <f t="shared" si="11"/>
        <v>25130936.672344532</v>
      </c>
      <c r="P48" s="257">
        <f t="shared" si="12"/>
        <v>26680957.856400002</v>
      </c>
      <c r="Q48" s="257">
        <f t="shared" si="13"/>
        <v>28326580.955431629</v>
      </c>
      <c r="R48" s="258">
        <f t="shared" si="14"/>
        <v>26680957.856400002</v>
      </c>
      <c r="S48" s="257">
        <f t="shared" si="14"/>
        <v>28326580.955431629</v>
      </c>
      <c r="T48" s="257">
        <f t="shared" si="15"/>
        <v>30073702.48636521</v>
      </c>
      <c r="U48" s="257"/>
      <c r="V48" s="257">
        <f t="shared" si="16"/>
        <v>1560706480.3060958</v>
      </c>
      <c r="W48" s="257">
        <f t="shared" si="17"/>
        <v>1759165567.0641172</v>
      </c>
      <c r="X48" s="257">
        <f t="shared" si="18"/>
        <v>1867667049.9480002</v>
      </c>
      <c r="Y48" s="258">
        <f t="shared" si="19"/>
        <v>1982860666.880214</v>
      </c>
      <c r="Z48" s="258">
        <f t="shared" si="20"/>
        <v>1867667049.9480002</v>
      </c>
      <c r="AA48" s="257">
        <f t="shared" si="21"/>
        <v>1982860666.880214</v>
      </c>
      <c r="AB48" s="257">
        <f t="shared" si="22"/>
        <v>2105159174.0455647</v>
      </c>
      <c r="AC48" s="257"/>
      <c r="AD48" s="32" t="str">
        <f t="shared" si="23"/>
        <v>BERTAHAP</v>
      </c>
      <c r="AE48" s="259">
        <f t="shared" si="24"/>
        <v>0</v>
      </c>
      <c r="AF48" s="260">
        <v>2</v>
      </c>
      <c r="AG48" s="261"/>
      <c r="AH48" s="257" t="str">
        <f t="shared" si="25"/>
        <v>KR</v>
      </c>
      <c r="AI48" s="261">
        <f t="shared" si="26"/>
        <v>1716778000</v>
      </c>
      <c r="AJ48" s="261">
        <f t="shared" si="26"/>
        <v>1935083000</v>
      </c>
      <c r="AK48" s="261">
        <f t="shared" si="26"/>
        <v>2054434000</v>
      </c>
      <c r="AL48" s="262">
        <f t="shared" si="26"/>
        <v>2181147000</v>
      </c>
      <c r="AM48" s="262">
        <f t="shared" si="26"/>
        <v>2054434000</v>
      </c>
      <c r="AN48" s="261">
        <f t="shared" si="26"/>
        <v>2181147000</v>
      </c>
      <c r="AO48" s="261">
        <f t="shared" si="26"/>
        <v>2315676000</v>
      </c>
      <c r="AP48" s="261">
        <f t="shared" si="47"/>
        <v>2315675317.1966453</v>
      </c>
      <c r="AQ48" s="51">
        <f t="shared" si="48"/>
        <v>2177701000</v>
      </c>
      <c r="AR48" s="42">
        <f t="shared" si="48"/>
        <v>2312016000</v>
      </c>
      <c r="AS48" s="58">
        <f t="shared" si="27"/>
        <v>1959930900</v>
      </c>
      <c r="AT48" s="58">
        <f t="shared" si="28"/>
        <v>32665515</v>
      </c>
      <c r="AU48" s="336">
        <f t="shared" si="29"/>
        <v>40896506.25</v>
      </c>
      <c r="AV48" s="131">
        <f t="shared" si="30"/>
        <v>23120160</v>
      </c>
      <c r="AW48" s="5">
        <f t="shared" si="31"/>
        <v>32665515</v>
      </c>
      <c r="AX48" s="5">
        <f t="shared" si="32"/>
        <v>51360850</v>
      </c>
      <c r="AY48" s="487">
        <f t="shared" si="33"/>
        <v>2454616000</v>
      </c>
      <c r="AZ48" s="117">
        <f t="shared" si="50"/>
        <v>2454615582.6999097</v>
      </c>
      <c r="BA48" s="120"/>
      <c r="BB48" s="120"/>
      <c r="BW48" s="53">
        <f t="shared" si="34"/>
        <v>-667023.9464099966</v>
      </c>
      <c r="BX48" s="132">
        <f>P109</f>
        <v>25836519.293316003</v>
      </c>
      <c r="BY48" s="116">
        <v>3</v>
      </c>
      <c r="BZ48" s="121" t="s">
        <v>148</v>
      </c>
      <c r="CA48" s="112" t="str">
        <f>G67</f>
        <v>1BR-6</v>
      </c>
      <c r="CB48" s="113" t="str">
        <f>E67</f>
        <v>06</v>
      </c>
      <c r="CC48" s="114">
        <f t="shared" ref="CC48:CD50" si="51">H67</f>
        <v>78</v>
      </c>
      <c r="CD48" s="114">
        <f t="shared" si="51"/>
        <v>66</v>
      </c>
      <c r="CE48" s="115">
        <f>P67</f>
        <v>25580712.171600003</v>
      </c>
      <c r="CF48" s="115">
        <f t="shared" ref="CF48:CI50" si="52">AI67</f>
        <v>1551927000</v>
      </c>
      <c r="CG48" s="115">
        <f t="shared" si="52"/>
        <v>1749269000</v>
      </c>
      <c r="CH48" s="115">
        <f t="shared" si="52"/>
        <v>1857160000</v>
      </c>
      <c r="CI48" s="115">
        <f t="shared" si="52"/>
        <v>1971706000</v>
      </c>
      <c r="CJ48" s="115">
        <f>AO67</f>
        <v>2093316000</v>
      </c>
      <c r="CK48" s="2">
        <v>4</v>
      </c>
      <c r="CW48" s="58">
        <f t="shared" si="41"/>
        <v>2080814400</v>
      </c>
      <c r="CX48" s="43">
        <f t="shared" si="42"/>
        <v>23120160</v>
      </c>
      <c r="DA48" s="53">
        <f t="shared" si="43"/>
        <v>1848990600</v>
      </c>
      <c r="DB48" s="43">
        <f t="shared" si="44"/>
        <v>30816510</v>
      </c>
      <c r="DC48" s="48">
        <f t="shared" si="45"/>
        <v>51360850</v>
      </c>
      <c r="DF48" s="523"/>
      <c r="DH48" s="692" t="str">
        <f t="shared" si="49"/>
        <v>A1-22</v>
      </c>
    </row>
    <row r="49" spans="1:112">
      <c r="A49" s="3">
        <f t="shared" si="46"/>
        <v>10</v>
      </c>
      <c r="B49" s="249">
        <v>1</v>
      </c>
      <c r="C49" s="522"/>
      <c r="D49" s="250" t="s">
        <v>134</v>
      </c>
      <c r="E49" s="251" t="s">
        <v>24</v>
      </c>
      <c r="F49" s="252"/>
      <c r="G49" s="40" t="s">
        <v>39</v>
      </c>
      <c r="H49" s="253">
        <f t="shared" si="4"/>
        <v>113</v>
      </c>
      <c r="I49" s="253">
        <f t="shared" si="5"/>
        <v>101</v>
      </c>
      <c r="J49" s="254">
        <f t="shared" si="6"/>
        <v>27506142.120000001</v>
      </c>
      <c r="K49" s="254">
        <f t="shared" si="7"/>
        <v>6</v>
      </c>
      <c r="L49" s="255">
        <f t="shared" si="8"/>
        <v>0.95</v>
      </c>
      <c r="M49" s="256">
        <f t="shared" si="9"/>
        <v>1</v>
      </c>
      <c r="N49" s="257">
        <f t="shared" si="10"/>
        <v>21836099.50354626</v>
      </c>
      <c r="O49" s="257">
        <f t="shared" si="11"/>
        <v>24612773.029615775</v>
      </c>
      <c r="P49" s="257">
        <f t="shared" si="12"/>
        <v>26130835.013999999</v>
      </c>
      <c r="Q49" s="257">
        <f t="shared" si="13"/>
        <v>27742527.739855718</v>
      </c>
      <c r="R49" s="258">
        <f t="shared" si="14"/>
        <v>26130835.013999999</v>
      </c>
      <c r="S49" s="257">
        <f t="shared" si="14"/>
        <v>27742527.739855718</v>
      </c>
      <c r="T49" s="257">
        <f t="shared" si="15"/>
        <v>29453626.146440148</v>
      </c>
      <c r="U49" s="257"/>
      <c r="V49" s="257">
        <f t="shared" si="16"/>
        <v>2205446049.8581724</v>
      </c>
      <c r="W49" s="257">
        <f t="shared" si="17"/>
        <v>2485890075.9911933</v>
      </c>
      <c r="X49" s="257">
        <f t="shared" si="18"/>
        <v>2639214336.414</v>
      </c>
      <c r="Y49" s="258">
        <f t="shared" si="19"/>
        <v>2801995301.7254276</v>
      </c>
      <c r="Z49" s="258">
        <f t="shared" si="20"/>
        <v>2639214336.414</v>
      </c>
      <c r="AA49" s="257">
        <f t="shared" si="21"/>
        <v>2801995301.7254276</v>
      </c>
      <c r="AB49" s="257">
        <f t="shared" si="22"/>
        <v>2974816240.7904549</v>
      </c>
      <c r="AC49" s="257"/>
      <c r="AD49" s="32" t="str">
        <f t="shared" si="23"/>
        <v>BERTAHAP</v>
      </c>
      <c r="AE49" s="259">
        <f t="shared" si="24"/>
        <v>0</v>
      </c>
      <c r="AF49" s="260">
        <v>2</v>
      </c>
      <c r="AG49" s="261"/>
      <c r="AH49" s="257" t="str">
        <f t="shared" si="25"/>
        <v>KR</v>
      </c>
      <c r="AI49" s="261">
        <f t="shared" si="26"/>
        <v>2425991000</v>
      </c>
      <c r="AJ49" s="261">
        <f t="shared" si="26"/>
        <v>2734480000</v>
      </c>
      <c r="AK49" s="261">
        <f t="shared" si="26"/>
        <v>2903136000</v>
      </c>
      <c r="AL49" s="262">
        <f t="shared" si="26"/>
        <v>3082195000</v>
      </c>
      <c r="AM49" s="262">
        <f t="shared" si="26"/>
        <v>2903136000</v>
      </c>
      <c r="AN49" s="261">
        <f t="shared" si="26"/>
        <v>3082195000</v>
      </c>
      <c r="AO49" s="261">
        <f t="shared" si="26"/>
        <v>3272298000</v>
      </c>
      <c r="AP49" s="261">
        <f t="shared" si="47"/>
        <v>3272297962.6255884</v>
      </c>
      <c r="AQ49" s="51">
        <f t="shared" si="48"/>
        <v>3077325000</v>
      </c>
      <c r="AR49" s="42">
        <f t="shared" si="48"/>
        <v>3267127000</v>
      </c>
      <c r="AS49" s="58">
        <f t="shared" si="27"/>
        <v>2769592500</v>
      </c>
      <c r="AT49" s="58">
        <f t="shared" si="28"/>
        <v>46159875</v>
      </c>
      <c r="AU49" s="336">
        <f t="shared" si="29"/>
        <v>57791156.25</v>
      </c>
      <c r="AV49" s="131">
        <f t="shared" si="30"/>
        <v>32671270</v>
      </c>
      <c r="AW49" s="5">
        <f t="shared" si="31"/>
        <v>46159875</v>
      </c>
      <c r="AX49" s="5">
        <f t="shared" si="32"/>
        <v>72578400</v>
      </c>
      <c r="AY49" s="487">
        <f t="shared" si="33"/>
        <v>3468636000</v>
      </c>
      <c r="AZ49" s="117">
        <f t="shared" si="50"/>
        <v>3468635530.5757432</v>
      </c>
      <c r="BA49" s="120"/>
      <c r="BB49" s="120"/>
      <c r="BW49" s="53">
        <f t="shared" si="34"/>
        <v>-1217146.7888099998</v>
      </c>
      <c r="BX49" s="233">
        <f>P116</f>
        <v>26653451.714279998</v>
      </c>
      <c r="BY49" s="116"/>
      <c r="BZ49" s="112"/>
      <c r="CA49" s="112" t="str">
        <f>G68</f>
        <v>1BR-8</v>
      </c>
      <c r="CB49" s="113" t="str">
        <f>E68</f>
        <v>08</v>
      </c>
      <c r="CC49" s="114">
        <f t="shared" si="51"/>
        <v>60</v>
      </c>
      <c r="CD49" s="114">
        <f t="shared" si="51"/>
        <v>52</v>
      </c>
      <c r="CE49" s="115">
        <f>P68</f>
        <v>25580712.171600003</v>
      </c>
      <c r="CF49" s="115">
        <f t="shared" si="52"/>
        <v>1222730000</v>
      </c>
      <c r="CG49" s="115">
        <f t="shared" si="52"/>
        <v>1378212000</v>
      </c>
      <c r="CH49" s="115">
        <f t="shared" si="52"/>
        <v>1463217000</v>
      </c>
      <c r="CI49" s="115">
        <f t="shared" si="52"/>
        <v>1553465000</v>
      </c>
      <c r="CJ49" s="115">
        <f>AO68</f>
        <v>1649280000</v>
      </c>
      <c r="CW49" s="58">
        <f t="shared" si="41"/>
        <v>2940414300</v>
      </c>
      <c r="CX49" s="43">
        <f t="shared" si="42"/>
        <v>32671270</v>
      </c>
      <c r="DA49" s="53">
        <f t="shared" si="43"/>
        <v>2612822400</v>
      </c>
      <c r="DB49" s="43">
        <f t="shared" si="44"/>
        <v>43547040</v>
      </c>
      <c r="DC49" s="48">
        <f t="shared" si="45"/>
        <v>72578400</v>
      </c>
      <c r="DH49" s="692" t="str">
        <f t="shared" si="49"/>
        <v>A2-02</v>
      </c>
    </row>
    <row r="50" spans="1:112">
      <c r="A50" s="3">
        <f t="shared" si="46"/>
        <v>11</v>
      </c>
      <c r="B50" s="249">
        <v>2</v>
      </c>
      <c r="C50" s="522"/>
      <c r="D50" s="250" t="s">
        <v>134</v>
      </c>
      <c r="E50" s="251" t="s">
        <v>35</v>
      </c>
      <c r="F50" s="252"/>
      <c r="G50" s="40" t="s">
        <v>42</v>
      </c>
      <c r="H50" s="253">
        <f t="shared" si="4"/>
        <v>78</v>
      </c>
      <c r="I50" s="253">
        <f t="shared" si="5"/>
        <v>66</v>
      </c>
      <c r="J50" s="254">
        <f t="shared" si="6"/>
        <v>27506142.120000001</v>
      </c>
      <c r="K50" s="254">
        <f t="shared" si="7"/>
        <v>2</v>
      </c>
      <c r="L50" s="255">
        <f t="shared" si="8"/>
        <v>0.93</v>
      </c>
      <c r="M50" s="256">
        <f t="shared" si="9"/>
        <v>1</v>
      </c>
      <c r="N50" s="257">
        <f t="shared" si="10"/>
        <v>21376392.145576868</v>
      </c>
      <c r="O50" s="257">
        <f t="shared" si="11"/>
        <v>24094609.386887025</v>
      </c>
      <c r="P50" s="257">
        <f t="shared" si="12"/>
        <v>25580712.171600003</v>
      </c>
      <c r="Q50" s="257">
        <f t="shared" si="13"/>
        <v>27158474.52427981</v>
      </c>
      <c r="R50" s="258">
        <f t="shared" si="14"/>
        <v>25580712.171600003</v>
      </c>
      <c r="S50" s="257">
        <f t="shared" si="14"/>
        <v>27158474.52427981</v>
      </c>
      <c r="T50" s="257">
        <f t="shared" si="15"/>
        <v>28833549.806515098</v>
      </c>
      <c r="U50" s="257"/>
      <c r="V50" s="257">
        <f t="shared" si="16"/>
        <v>1410841881.6080732</v>
      </c>
      <c r="W50" s="257">
        <f t="shared" si="17"/>
        <v>1590244219.5345438</v>
      </c>
      <c r="X50" s="257">
        <f t="shared" si="18"/>
        <v>1688327003.3256001</v>
      </c>
      <c r="Y50" s="258">
        <f t="shared" si="19"/>
        <v>1792459318.6024675</v>
      </c>
      <c r="Z50" s="258">
        <f t="shared" si="20"/>
        <v>1688327003.3256001</v>
      </c>
      <c r="AA50" s="257">
        <f t="shared" si="21"/>
        <v>1792459318.6024675</v>
      </c>
      <c r="AB50" s="257">
        <f t="shared" si="22"/>
        <v>1903014287.2299964</v>
      </c>
      <c r="AC50" s="257"/>
      <c r="AD50" s="32" t="str">
        <f t="shared" si="23"/>
        <v>BERTAHAP</v>
      </c>
      <c r="AE50" s="259">
        <f t="shared" si="24"/>
        <v>0</v>
      </c>
      <c r="AF50" s="260">
        <v>2</v>
      </c>
      <c r="AG50" s="261"/>
      <c r="AH50" s="257" t="str">
        <f t="shared" si="25"/>
        <v>KR</v>
      </c>
      <c r="AI50" s="261">
        <f t="shared" si="26"/>
        <v>1551927000</v>
      </c>
      <c r="AJ50" s="261">
        <f t="shared" si="26"/>
        <v>1749269000</v>
      </c>
      <c r="AK50" s="261">
        <f t="shared" si="26"/>
        <v>1857160000</v>
      </c>
      <c r="AL50" s="262">
        <f t="shared" si="26"/>
        <v>1971706000</v>
      </c>
      <c r="AM50" s="262">
        <f t="shared" si="26"/>
        <v>1857160000</v>
      </c>
      <c r="AN50" s="261">
        <f t="shared" si="26"/>
        <v>1971706000</v>
      </c>
      <c r="AO50" s="261">
        <f t="shared" si="26"/>
        <v>2093316000</v>
      </c>
      <c r="AP50" s="261">
        <f t="shared" si="47"/>
        <v>2093316460.0866098</v>
      </c>
      <c r="AQ50" s="51">
        <f t="shared" si="48"/>
        <v>1968590000</v>
      </c>
      <c r="AR50" s="42">
        <f t="shared" si="48"/>
        <v>2090009000</v>
      </c>
      <c r="AS50" s="58">
        <f t="shared" si="27"/>
        <v>1771731000</v>
      </c>
      <c r="AT50" s="58">
        <f t="shared" si="28"/>
        <v>29528850</v>
      </c>
      <c r="AU50" s="336">
        <f t="shared" si="29"/>
        <v>36969487.5</v>
      </c>
      <c r="AV50" s="131">
        <f t="shared" si="30"/>
        <v>20900090</v>
      </c>
      <c r="AW50" s="5">
        <f t="shared" si="31"/>
        <v>29528850</v>
      </c>
      <c r="AX50" s="5">
        <f t="shared" si="32"/>
        <v>46429000</v>
      </c>
      <c r="AY50" s="487">
        <f t="shared" si="33"/>
        <v>2218916000</v>
      </c>
      <c r="AZ50" s="117">
        <f t="shared" si="50"/>
        <v>2218915725.229867</v>
      </c>
      <c r="BA50" s="120"/>
      <c r="BB50" s="120"/>
      <c r="BW50" s="53">
        <f t="shared" si="34"/>
        <v>-1767269.6312099956</v>
      </c>
      <c r="BX50" s="234">
        <f>P123</f>
        <v>27214577.013528001</v>
      </c>
      <c r="BY50" s="116"/>
      <c r="BZ50" s="112"/>
      <c r="CA50" s="112" t="str">
        <f>G69</f>
        <v>1BR-10</v>
      </c>
      <c r="CB50" s="113">
        <f>E69</f>
        <v>10</v>
      </c>
      <c r="CC50" s="114">
        <f t="shared" si="51"/>
        <v>74</v>
      </c>
      <c r="CD50" s="114">
        <f t="shared" si="51"/>
        <v>63</v>
      </c>
      <c r="CE50" s="115">
        <f>P69</f>
        <v>25580712.171600003</v>
      </c>
      <c r="CF50" s="115">
        <f t="shared" si="52"/>
        <v>1481384000</v>
      </c>
      <c r="CG50" s="115">
        <f t="shared" si="52"/>
        <v>1669757000</v>
      </c>
      <c r="CH50" s="115">
        <f t="shared" si="52"/>
        <v>1772744000</v>
      </c>
      <c r="CI50" s="115">
        <f t="shared" si="52"/>
        <v>1882083000</v>
      </c>
      <c r="CJ50" s="115">
        <f>AO69</f>
        <v>1998166000</v>
      </c>
      <c r="CW50" s="58">
        <f t="shared" si="41"/>
        <v>1881008100</v>
      </c>
      <c r="CX50" s="43">
        <f t="shared" si="42"/>
        <v>20900090</v>
      </c>
      <c r="DA50" s="53">
        <f t="shared" si="43"/>
        <v>1671444000</v>
      </c>
      <c r="DB50" s="43">
        <f t="shared" si="44"/>
        <v>27857400</v>
      </c>
      <c r="DC50" s="48">
        <f t="shared" si="45"/>
        <v>46429000</v>
      </c>
      <c r="DH50" s="692" t="str">
        <f t="shared" si="49"/>
        <v>A2-06</v>
      </c>
    </row>
    <row r="51" spans="1:112">
      <c r="A51" s="3">
        <f t="shared" si="46"/>
        <v>12</v>
      </c>
      <c r="B51" s="249">
        <v>3</v>
      </c>
      <c r="C51" s="522"/>
      <c r="D51" s="250" t="s">
        <v>134</v>
      </c>
      <c r="E51" s="251" t="s">
        <v>41</v>
      </c>
      <c r="F51" s="252"/>
      <c r="G51" s="40" t="s">
        <v>45</v>
      </c>
      <c r="H51" s="253">
        <f t="shared" si="4"/>
        <v>60</v>
      </c>
      <c r="I51" s="253">
        <f t="shared" si="5"/>
        <v>52</v>
      </c>
      <c r="J51" s="254">
        <f t="shared" si="6"/>
        <v>27506142.120000001</v>
      </c>
      <c r="K51" s="254">
        <f t="shared" si="7"/>
        <v>2</v>
      </c>
      <c r="L51" s="255">
        <f t="shared" si="8"/>
        <v>0.93</v>
      </c>
      <c r="M51" s="256">
        <f t="shared" si="9"/>
        <v>1</v>
      </c>
      <c r="N51" s="257">
        <f t="shared" si="10"/>
        <v>21376392.145576868</v>
      </c>
      <c r="O51" s="257">
        <f t="shared" si="11"/>
        <v>24094609.386887025</v>
      </c>
      <c r="P51" s="257">
        <f t="shared" si="12"/>
        <v>25580712.171600003</v>
      </c>
      <c r="Q51" s="257">
        <f t="shared" si="13"/>
        <v>27158474.52427981</v>
      </c>
      <c r="R51" s="258">
        <f t="shared" si="14"/>
        <v>25580712.171600003</v>
      </c>
      <c r="S51" s="257">
        <f t="shared" si="14"/>
        <v>27158474.52427981</v>
      </c>
      <c r="T51" s="257">
        <f t="shared" si="15"/>
        <v>28833549.806515098</v>
      </c>
      <c r="U51" s="257"/>
      <c r="V51" s="257">
        <f t="shared" si="16"/>
        <v>1111572391.5699971</v>
      </c>
      <c r="W51" s="257">
        <f t="shared" si="17"/>
        <v>1252919688.1181252</v>
      </c>
      <c r="X51" s="257">
        <f t="shared" si="18"/>
        <v>1330197032.9232001</v>
      </c>
      <c r="Y51" s="258">
        <f t="shared" si="19"/>
        <v>1412240675.2625501</v>
      </c>
      <c r="Z51" s="258">
        <f t="shared" si="20"/>
        <v>1330197032.9232001</v>
      </c>
      <c r="AA51" s="257">
        <f t="shared" si="21"/>
        <v>1412240675.2625501</v>
      </c>
      <c r="AB51" s="257">
        <f t="shared" si="22"/>
        <v>1499344589.9387851</v>
      </c>
      <c r="AC51" s="257"/>
      <c r="AD51" s="32" t="str">
        <f t="shared" si="23"/>
        <v>BERTAHAP</v>
      </c>
      <c r="AE51" s="259">
        <f t="shared" si="24"/>
        <v>0</v>
      </c>
      <c r="AF51" s="260">
        <v>2</v>
      </c>
      <c r="AG51" s="261"/>
      <c r="AH51" s="257" t="str">
        <f t="shared" si="25"/>
        <v>KR</v>
      </c>
      <c r="AI51" s="261">
        <f t="shared" si="26"/>
        <v>1222730000</v>
      </c>
      <c r="AJ51" s="261">
        <f t="shared" si="26"/>
        <v>1378212000</v>
      </c>
      <c r="AK51" s="261">
        <f t="shared" si="26"/>
        <v>1463217000</v>
      </c>
      <c r="AL51" s="262">
        <f t="shared" si="26"/>
        <v>1553465000</v>
      </c>
      <c r="AM51" s="262">
        <f t="shared" si="26"/>
        <v>1463217000</v>
      </c>
      <c r="AN51" s="261">
        <f t="shared" si="26"/>
        <v>1553465000</v>
      </c>
      <c r="AO51" s="261">
        <f t="shared" si="26"/>
        <v>1649280000</v>
      </c>
      <c r="AP51" s="261">
        <f t="shared" si="47"/>
        <v>1649279281.327158</v>
      </c>
      <c r="AQ51" s="51">
        <f t="shared" si="48"/>
        <v>1551011000</v>
      </c>
      <c r="AR51" s="42">
        <f t="shared" si="48"/>
        <v>1646673000</v>
      </c>
      <c r="AS51" s="58">
        <f t="shared" si="27"/>
        <v>1395909900</v>
      </c>
      <c r="AT51" s="58">
        <f t="shared" si="28"/>
        <v>23265165</v>
      </c>
      <c r="AU51" s="336">
        <f t="shared" si="29"/>
        <v>29127468.75</v>
      </c>
      <c r="AV51" s="131">
        <f t="shared" si="30"/>
        <v>16466730</v>
      </c>
      <c r="AW51" s="5">
        <f t="shared" si="31"/>
        <v>23265165</v>
      </c>
      <c r="AX51" s="5">
        <f t="shared" si="32"/>
        <v>36580425</v>
      </c>
      <c r="AY51" s="487">
        <f t="shared" si="33"/>
        <v>1748236000</v>
      </c>
      <c r="AZ51" s="117">
        <f t="shared" si="50"/>
        <v>1748235827.698082</v>
      </c>
      <c r="BA51" s="120"/>
      <c r="BB51" s="120"/>
      <c r="BW51" s="53">
        <f t="shared" si="34"/>
        <v>-1767269.6312099956</v>
      </c>
      <c r="BX51" s="235">
        <f>P126</f>
        <v>25836519.293316003</v>
      </c>
      <c r="BY51" s="116"/>
      <c r="BZ51" s="112"/>
      <c r="CA51" s="112" t="str">
        <f>G72</f>
        <v>1BR-20</v>
      </c>
      <c r="CB51" s="113">
        <f>E72</f>
        <v>20</v>
      </c>
      <c r="CC51" s="114">
        <f>H72</f>
        <v>60</v>
      </c>
      <c r="CD51" s="114">
        <f>I72</f>
        <v>51</v>
      </c>
      <c r="CE51" s="115">
        <f>P72</f>
        <v>25580712.171600003</v>
      </c>
      <c r="CF51" s="115">
        <f>AI72</f>
        <v>1199216000</v>
      </c>
      <c r="CG51" s="115">
        <f>AJ72</f>
        <v>1351708000</v>
      </c>
      <c r="CH51" s="115">
        <f>AK72</f>
        <v>1435078000</v>
      </c>
      <c r="CI51" s="115">
        <f>AL72</f>
        <v>1523591000</v>
      </c>
      <c r="CJ51" s="115">
        <f>AO72</f>
        <v>1617563000</v>
      </c>
      <c r="CW51" s="58">
        <f t="shared" si="41"/>
        <v>1482005700</v>
      </c>
      <c r="CX51" s="43">
        <f t="shared" si="42"/>
        <v>16466730</v>
      </c>
      <c r="DA51" s="53">
        <f t="shared" si="43"/>
        <v>1316895300</v>
      </c>
      <c r="DB51" s="43">
        <f t="shared" si="44"/>
        <v>21948255</v>
      </c>
      <c r="DC51" s="48">
        <f t="shared" si="45"/>
        <v>36580425</v>
      </c>
      <c r="DH51" s="692" t="str">
        <f t="shared" si="49"/>
        <v>A2-08</v>
      </c>
    </row>
    <row r="52" spans="1:112">
      <c r="A52" s="3">
        <f t="shared" si="46"/>
        <v>13</v>
      </c>
      <c r="B52" s="249">
        <v>4</v>
      </c>
      <c r="C52" s="522"/>
      <c r="D52" s="250" t="s">
        <v>134</v>
      </c>
      <c r="E52" s="251">
        <v>10</v>
      </c>
      <c r="F52" s="252"/>
      <c r="G52" s="40" t="s">
        <v>48</v>
      </c>
      <c r="H52" s="253">
        <f t="shared" si="4"/>
        <v>74</v>
      </c>
      <c r="I52" s="253">
        <f t="shared" si="5"/>
        <v>63</v>
      </c>
      <c r="J52" s="254">
        <f t="shared" si="6"/>
        <v>27506142.120000001</v>
      </c>
      <c r="K52" s="254">
        <f t="shared" si="7"/>
        <v>2</v>
      </c>
      <c r="L52" s="255">
        <f t="shared" si="8"/>
        <v>0.93</v>
      </c>
      <c r="M52" s="256">
        <f t="shared" si="9"/>
        <v>1</v>
      </c>
      <c r="N52" s="257">
        <f t="shared" si="10"/>
        <v>21376392.145576868</v>
      </c>
      <c r="O52" s="257">
        <f t="shared" si="11"/>
        <v>24094609.386887025</v>
      </c>
      <c r="P52" s="257">
        <f t="shared" si="12"/>
        <v>25580712.171600003</v>
      </c>
      <c r="Q52" s="257">
        <f t="shared" si="13"/>
        <v>27158474.52427981</v>
      </c>
      <c r="R52" s="258">
        <f t="shared" si="14"/>
        <v>25580712.171600003</v>
      </c>
      <c r="S52" s="257">
        <f t="shared" si="14"/>
        <v>27158474.52427981</v>
      </c>
      <c r="T52" s="257">
        <f t="shared" si="15"/>
        <v>28833549.806515098</v>
      </c>
      <c r="U52" s="257"/>
      <c r="V52" s="257">
        <f t="shared" si="16"/>
        <v>1346712705.1713426</v>
      </c>
      <c r="W52" s="257">
        <f t="shared" si="17"/>
        <v>1517960391.3738825</v>
      </c>
      <c r="X52" s="257">
        <f t="shared" si="18"/>
        <v>1611584866.8108001</v>
      </c>
      <c r="Y52" s="258">
        <f t="shared" si="19"/>
        <v>1710983895.029628</v>
      </c>
      <c r="Z52" s="258">
        <f t="shared" si="20"/>
        <v>1611584866.8108001</v>
      </c>
      <c r="AA52" s="257">
        <f t="shared" si="21"/>
        <v>1710983895.029628</v>
      </c>
      <c r="AB52" s="257">
        <f t="shared" si="22"/>
        <v>1816513637.810451</v>
      </c>
      <c r="AC52" s="257"/>
      <c r="AD52" s="32" t="str">
        <f t="shared" si="23"/>
        <v>BERTAHAP</v>
      </c>
      <c r="AE52" s="259">
        <f t="shared" si="24"/>
        <v>0</v>
      </c>
      <c r="AF52" s="260">
        <v>2</v>
      </c>
      <c r="AG52" s="261"/>
      <c r="AH52" s="257" t="str">
        <f t="shared" si="25"/>
        <v>KR</v>
      </c>
      <c r="AI52" s="261">
        <f t="shared" si="26"/>
        <v>1481384000</v>
      </c>
      <c r="AJ52" s="261">
        <f t="shared" si="26"/>
        <v>1669757000</v>
      </c>
      <c r="AK52" s="261">
        <f t="shared" si="26"/>
        <v>1772744000</v>
      </c>
      <c r="AL52" s="262">
        <f t="shared" si="26"/>
        <v>1882083000</v>
      </c>
      <c r="AM52" s="262">
        <f t="shared" si="26"/>
        <v>1772744000</v>
      </c>
      <c r="AN52" s="261">
        <f t="shared" si="26"/>
        <v>1882083000</v>
      </c>
      <c r="AO52" s="261">
        <f t="shared" si="26"/>
        <v>1998166000</v>
      </c>
      <c r="AP52" s="261">
        <f t="shared" si="47"/>
        <v>1998165711.9008548</v>
      </c>
      <c r="AQ52" s="51">
        <f t="shared" si="48"/>
        <v>1879109000</v>
      </c>
      <c r="AR52" s="42">
        <f t="shared" si="48"/>
        <v>1995008000</v>
      </c>
      <c r="AS52" s="58">
        <f t="shared" si="27"/>
        <v>1691198100</v>
      </c>
      <c r="AT52" s="58">
        <f t="shared" si="28"/>
        <v>28186635</v>
      </c>
      <c r="AU52" s="336">
        <f t="shared" si="29"/>
        <v>35289056.25</v>
      </c>
      <c r="AV52" s="131">
        <f t="shared" si="30"/>
        <v>19950080</v>
      </c>
      <c r="AW52" s="5">
        <f t="shared" si="31"/>
        <v>28186635</v>
      </c>
      <c r="AX52" s="5">
        <f t="shared" si="32"/>
        <v>44318600</v>
      </c>
      <c r="AY52" s="487">
        <f t="shared" si="33"/>
        <v>2118056000</v>
      </c>
      <c r="AZ52" s="117">
        <f t="shared" si="50"/>
        <v>2118055292.1826584</v>
      </c>
      <c r="BA52" s="120"/>
      <c r="BB52" s="120"/>
      <c r="BW52" s="53">
        <f t="shared" si="34"/>
        <v>-1767269.6312099956</v>
      </c>
      <c r="BX52" s="236">
        <f>P171</f>
        <v>26947767.434964001</v>
      </c>
      <c r="BY52" s="116">
        <v>4</v>
      </c>
      <c r="BZ52" s="112" t="s">
        <v>150</v>
      </c>
      <c r="CA52" s="112" t="str">
        <f>G83</f>
        <v>1BR-6</v>
      </c>
      <c r="CB52" s="113" t="str">
        <f>E83</f>
        <v>06</v>
      </c>
      <c r="CC52" s="114">
        <f t="shared" ref="CC52:CD55" si="53">H83</f>
        <v>78</v>
      </c>
      <c r="CD52" s="114">
        <f t="shared" si="53"/>
        <v>66</v>
      </c>
      <c r="CE52" s="115">
        <f>P83</f>
        <v>25580712.171600003</v>
      </c>
      <c r="CF52" s="115">
        <f t="shared" ref="CF52:CI55" si="54">AI83</f>
        <v>1551927000</v>
      </c>
      <c r="CG52" s="115">
        <f t="shared" si="54"/>
        <v>1749269000</v>
      </c>
      <c r="CH52" s="115">
        <f t="shared" si="54"/>
        <v>1857160000</v>
      </c>
      <c r="CI52" s="115">
        <f t="shared" si="54"/>
        <v>1971706000</v>
      </c>
      <c r="CJ52" s="115">
        <f>AO83</f>
        <v>2093316000</v>
      </c>
      <c r="CK52" s="2">
        <v>12</v>
      </c>
      <c r="CW52" s="58">
        <f t="shared" si="41"/>
        <v>1795507200</v>
      </c>
      <c r="CX52" s="43">
        <f t="shared" si="42"/>
        <v>19950080</v>
      </c>
      <c r="DA52" s="53">
        <f t="shared" si="43"/>
        <v>1595469600</v>
      </c>
      <c r="DB52" s="43">
        <f t="shared" si="44"/>
        <v>26591160</v>
      </c>
      <c r="DC52" s="48">
        <f t="shared" si="45"/>
        <v>44318600</v>
      </c>
      <c r="DH52" s="692" t="str">
        <f t="shared" si="49"/>
        <v>A2-10</v>
      </c>
    </row>
    <row r="53" spans="1:112">
      <c r="A53" s="3">
        <f t="shared" si="46"/>
        <v>14</v>
      </c>
      <c r="B53" s="249">
        <v>5</v>
      </c>
      <c r="C53" s="522"/>
      <c r="D53" s="250" t="s">
        <v>134</v>
      </c>
      <c r="E53" s="285">
        <v>12</v>
      </c>
      <c r="F53" s="252"/>
      <c r="G53" s="40" t="s">
        <v>50</v>
      </c>
      <c r="H53" s="253">
        <f t="shared" si="4"/>
        <v>67</v>
      </c>
      <c r="I53" s="253">
        <f t="shared" si="5"/>
        <v>57</v>
      </c>
      <c r="J53" s="254">
        <f t="shared" si="6"/>
        <v>27506142.120000001</v>
      </c>
      <c r="K53" s="254">
        <f t="shared" si="7"/>
        <v>2</v>
      </c>
      <c r="L53" s="255">
        <f t="shared" si="8"/>
        <v>0.93</v>
      </c>
      <c r="M53" s="256">
        <f t="shared" si="9"/>
        <v>1</v>
      </c>
      <c r="N53" s="257">
        <f t="shared" si="10"/>
        <v>21376392.145576868</v>
      </c>
      <c r="O53" s="257">
        <f t="shared" si="11"/>
        <v>24094609.386887025</v>
      </c>
      <c r="P53" s="257">
        <f t="shared" si="12"/>
        <v>25580712.171600003</v>
      </c>
      <c r="Q53" s="257">
        <f t="shared" si="13"/>
        <v>27158474.52427981</v>
      </c>
      <c r="R53" s="258">
        <f t="shared" si="14"/>
        <v>25580712.171600003</v>
      </c>
      <c r="S53" s="257">
        <f t="shared" si="14"/>
        <v>27158474.52427981</v>
      </c>
      <c r="T53" s="257">
        <f t="shared" si="15"/>
        <v>28833549.806515098</v>
      </c>
      <c r="U53" s="257"/>
      <c r="V53" s="257">
        <f t="shared" si="16"/>
        <v>1218454352.2978816</v>
      </c>
      <c r="W53" s="257">
        <f t="shared" si="17"/>
        <v>1373392735.0525603</v>
      </c>
      <c r="X53" s="257">
        <f t="shared" si="18"/>
        <v>1458100593.7812002</v>
      </c>
      <c r="Y53" s="258">
        <f t="shared" si="19"/>
        <v>1548033047.8839493</v>
      </c>
      <c r="Z53" s="258">
        <f t="shared" si="20"/>
        <v>1458100593.7812002</v>
      </c>
      <c r="AA53" s="257">
        <f t="shared" si="21"/>
        <v>1548033047.8839493</v>
      </c>
      <c r="AB53" s="257">
        <f t="shared" si="22"/>
        <v>1643512338.9713607</v>
      </c>
      <c r="AC53" s="257"/>
      <c r="AD53" s="32" t="str">
        <f t="shared" si="23"/>
        <v>BERTAHAP</v>
      </c>
      <c r="AE53" s="259">
        <f t="shared" si="24"/>
        <v>0</v>
      </c>
      <c r="AF53" s="260">
        <v>2</v>
      </c>
      <c r="AG53" s="261"/>
      <c r="AH53" s="257" t="str">
        <f t="shared" si="25"/>
        <v>KR</v>
      </c>
      <c r="AI53" s="261">
        <f t="shared" si="26"/>
        <v>1340300000</v>
      </c>
      <c r="AJ53" s="261">
        <f t="shared" si="26"/>
        <v>1510733000</v>
      </c>
      <c r="AK53" s="261">
        <f t="shared" si="26"/>
        <v>1603911000</v>
      </c>
      <c r="AL53" s="262">
        <f t="shared" si="26"/>
        <v>1702837000</v>
      </c>
      <c r="AM53" s="262">
        <f t="shared" si="26"/>
        <v>1603911000</v>
      </c>
      <c r="AN53" s="261">
        <f t="shared" si="26"/>
        <v>1702837000</v>
      </c>
      <c r="AO53" s="261">
        <f t="shared" si="26"/>
        <v>1807864000</v>
      </c>
      <c r="AP53" s="261">
        <f t="shared" si="47"/>
        <v>1807864215.5293448</v>
      </c>
      <c r="AQ53" s="51">
        <f t="shared" si="48"/>
        <v>1700146000</v>
      </c>
      <c r="AR53" s="42">
        <f t="shared" si="48"/>
        <v>1805008000</v>
      </c>
      <c r="AS53" s="58">
        <f t="shared" si="27"/>
        <v>1530131400</v>
      </c>
      <c r="AT53" s="58">
        <f t="shared" si="28"/>
        <v>25502190</v>
      </c>
      <c r="AU53" s="336">
        <f t="shared" si="29"/>
        <v>31928193.75</v>
      </c>
      <c r="AV53" s="131">
        <f t="shared" si="30"/>
        <v>18050080</v>
      </c>
      <c r="AW53" s="5">
        <f t="shared" si="31"/>
        <v>25502190</v>
      </c>
      <c r="AX53" s="5">
        <f t="shared" si="32"/>
        <v>40097775</v>
      </c>
      <c r="AY53" s="487">
        <f t="shared" si="33"/>
        <v>1916337000</v>
      </c>
      <c r="AZ53" s="117">
        <f t="shared" si="50"/>
        <v>1916336549.4434288</v>
      </c>
      <c r="BA53" s="120"/>
      <c r="BB53" s="120"/>
      <c r="BW53" s="53">
        <f t="shared" si="34"/>
        <v>-1767269.6312099956</v>
      </c>
      <c r="BX53" s="123">
        <f>P179</f>
        <v>26092326.415032003</v>
      </c>
      <c r="BY53" s="116"/>
      <c r="BZ53" s="112"/>
      <c r="CA53" s="112" t="str">
        <f>G84</f>
        <v>1BR-8</v>
      </c>
      <c r="CB53" s="113" t="str">
        <f>E84</f>
        <v>08</v>
      </c>
      <c r="CC53" s="114">
        <f t="shared" si="53"/>
        <v>60</v>
      </c>
      <c r="CD53" s="114">
        <f t="shared" si="53"/>
        <v>52</v>
      </c>
      <c r="CE53" s="115">
        <f>P84</f>
        <v>25580712.171600003</v>
      </c>
      <c r="CF53" s="115">
        <f t="shared" si="54"/>
        <v>1222730000</v>
      </c>
      <c r="CG53" s="115">
        <f t="shared" si="54"/>
        <v>1378212000</v>
      </c>
      <c r="CH53" s="115">
        <f t="shared" si="54"/>
        <v>1463217000</v>
      </c>
      <c r="CI53" s="115">
        <f t="shared" si="54"/>
        <v>1553465000</v>
      </c>
      <c r="CJ53" s="115">
        <f>AO84</f>
        <v>1649280000</v>
      </c>
      <c r="CW53" s="58">
        <f t="shared" si="41"/>
        <v>1624507200</v>
      </c>
      <c r="CX53" s="43">
        <f t="shared" si="42"/>
        <v>18050080</v>
      </c>
      <c r="DA53" s="53">
        <f t="shared" si="43"/>
        <v>1443519900</v>
      </c>
      <c r="DB53" s="43">
        <f t="shared" si="44"/>
        <v>24058665</v>
      </c>
      <c r="DC53" s="48">
        <f t="shared" si="45"/>
        <v>40097775</v>
      </c>
      <c r="DH53" s="692" t="str">
        <f t="shared" si="49"/>
        <v>A2-12</v>
      </c>
    </row>
    <row r="54" spans="1:112">
      <c r="A54" s="3">
        <f t="shared" si="46"/>
        <v>15</v>
      </c>
      <c r="B54" s="249">
        <v>6</v>
      </c>
      <c r="C54" s="522"/>
      <c r="D54" s="250" t="s">
        <v>134</v>
      </c>
      <c r="E54" s="251">
        <v>16</v>
      </c>
      <c r="F54" s="252"/>
      <c r="G54" s="40" t="s">
        <v>52</v>
      </c>
      <c r="H54" s="253">
        <f t="shared" si="4"/>
        <v>71</v>
      </c>
      <c r="I54" s="253">
        <f t="shared" si="5"/>
        <v>63</v>
      </c>
      <c r="J54" s="254">
        <f t="shared" si="6"/>
        <v>27506142.120000001</v>
      </c>
      <c r="K54" s="254">
        <f t="shared" si="7"/>
        <v>2</v>
      </c>
      <c r="L54" s="255">
        <f t="shared" si="8"/>
        <v>0.93</v>
      </c>
      <c r="M54" s="256">
        <f t="shared" si="9"/>
        <v>1</v>
      </c>
      <c r="N54" s="257">
        <f t="shared" si="10"/>
        <v>21376392.145576868</v>
      </c>
      <c r="O54" s="257">
        <f t="shared" si="11"/>
        <v>24094609.386887025</v>
      </c>
      <c r="P54" s="257">
        <f t="shared" si="12"/>
        <v>25580712.171600003</v>
      </c>
      <c r="Q54" s="257">
        <f t="shared" si="13"/>
        <v>27158474.52427981</v>
      </c>
      <c r="R54" s="258">
        <f t="shared" si="14"/>
        <v>25580712.171600003</v>
      </c>
      <c r="S54" s="257">
        <f t="shared" si="14"/>
        <v>27158474.52427981</v>
      </c>
      <c r="T54" s="257">
        <f t="shared" si="15"/>
        <v>28833549.806515098</v>
      </c>
      <c r="U54" s="257"/>
      <c r="V54" s="257">
        <f t="shared" si="16"/>
        <v>1346712705.1713426</v>
      </c>
      <c r="W54" s="257">
        <f t="shared" si="17"/>
        <v>1517960391.3738825</v>
      </c>
      <c r="X54" s="257">
        <f t="shared" si="18"/>
        <v>1611584866.8108001</v>
      </c>
      <c r="Y54" s="258">
        <f t="shared" si="19"/>
        <v>1710983895.029628</v>
      </c>
      <c r="Z54" s="258">
        <f t="shared" si="20"/>
        <v>1611584866.8108001</v>
      </c>
      <c r="AA54" s="257">
        <f t="shared" si="21"/>
        <v>1710983895.029628</v>
      </c>
      <c r="AB54" s="257">
        <f t="shared" si="22"/>
        <v>1816513637.810451</v>
      </c>
      <c r="AC54" s="257"/>
      <c r="AD54" s="32" t="str">
        <f t="shared" si="23"/>
        <v>BERTAHAP</v>
      </c>
      <c r="AE54" s="259">
        <f t="shared" si="24"/>
        <v>0</v>
      </c>
      <c r="AF54" s="260">
        <v>2</v>
      </c>
      <c r="AG54" s="261"/>
      <c r="AH54" s="257" t="str">
        <f t="shared" si="25"/>
        <v>KR</v>
      </c>
      <c r="AI54" s="261">
        <f t="shared" si="26"/>
        <v>1481384000</v>
      </c>
      <c r="AJ54" s="261">
        <f t="shared" si="26"/>
        <v>1669757000</v>
      </c>
      <c r="AK54" s="261">
        <f t="shared" si="26"/>
        <v>1772744000</v>
      </c>
      <c r="AL54" s="262">
        <f t="shared" si="26"/>
        <v>1882083000</v>
      </c>
      <c r="AM54" s="262">
        <f t="shared" si="26"/>
        <v>1772744000</v>
      </c>
      <c r="AN54" s="261">
        <f t="shared" si="26"/>
        <v>1882083000</v>
      </c>
      <c r="AO54" s="261">
        <f t="shared" si="26"/>
        <v>1998166000</v>
      </c>
      <c r="AP54" s="261">
        <f t="shared" si="47"/>
        <v>1998165711.9008548</v>
      </c>
      <c r="AQ54" s="51">
        <f t="shared" si="48"/>
        <v>1879109000</v>
      </c>
      <c r="AR54" s="42">
        <f t="shared" si="48"/>
        <v>1995008000</v>
      </c>
      <c r="AS54" s="58">
        <f t="shared" si="27"/>
        <v>1691198100</v>
      </c>
      <c r="AT54" s="58">
        <f t="shared" si="28"/>
        <v>28186635</v>
      </c>
      <c r="AU54" s="336">
        <f t="shared" si="29"/>
        <v>35289056.25</v>
      </c>
      <c r="AV54" s="131">
        <f t="shared" si="30"/>
        <v>19950080</v>
      </c>
      <c r="AW54" s="5">
        <f t="shared" si="31"/>
        <v>28186635</v>
      </c>
      <c r="AX54" s="5">
        <f t="shared" si="32"/>
        <v>44318600</v>
      </c>
      <c r="AY54" s="487">
        <f t="shared" si="33"/>
        <v>2118056000</v>
      </c>
      <c r="AZ54" s="117">
        <f t="shared" si="50"/>
        <v>2118055292.1826584</v>
      </c>
      <c r="BA54" s="120"/>
      <c r="BB54" s="120"/>
      <c r="BW54" s="53">
        <f t="shared" si="34"/>
        <v>-1767269.6312099956</v>
      </c>
      <c r="BX54" s="237">
        <f>P180</f>
        <v>27214577.013528001</v>
      </c>
      <c r="BY54" s="116"/>
      <c r="BZ54" s="121"/>
      <c r="CA54" s="112" t="str">
        <f>G85</f>
        <v>1BR-10</v>
      </c>
      <c r="CB54" s="113">
        <f>E85</f>
        <v>10</v>
      </c>
      <c r="CC54" s="114">
        <f t="shared" si="53"/>
        <v>74</v>
      </c>
      <c r="CD54" s="114">
        <f t="shared" si="53"/>
        <v>63</v>
      </c>
      <c r="CE54" s="115">
        <f>P85</f>
        <v>25580712.171600003</v>
      </c>
      <c r="CF54" s="115">
        <f t="shared" si="54"/>
        <v>1481384000</v>
      </c>
      <c r="CG54" s="115">
        <f t="shared" si="54"/>
        <v>1669757000</v>
      </c>
      <c r="CH54" s="115">
        <f t="shared" si="54"/>
        <v>1772744000</v>
      </c>
      <c r="CI54" s="115">
        <f t="shared" si="54"/>
        <v>1882083000</v>
      </c>
      <c r="CJ54" s="115">
        <f>AO85</f>
        <v>1998166000</v>
      </c>
      <c r="CW54" s="58">
        <f t="shared" si="41"/>
        <v>1795507200</v>
      </c>
      <c r="CX54" s="43">
        <f t="shared" si="42"/>
        <v>19950080</v>
      </c>
      <c r="DA54" s="53">
        <f t="shared" si="43"/>
        <v>1595469600</v>
      </c>
      <c r="DB54" s="43">
        <f t="shared" si="44"/>
        <v>26591160</v>
      </c>
      <c r="DC54" s="48">
        <f t="shared" si="45"/>
        <v>44318600</v>
      </c>
      <c r="DH54" s="692" t="str">
        <f t="shared" si="49"/>
        <v>A2-16</v>
      </c>
    </row>
    <row r="55" spans="1:112">
      <c r="A55" s="3">
        <f t="shared" si="46"/>
        <v>16</v>
      </c>
      <c r="B55" s="249">
        <v>7</v>
      </c>
      <c r="C55" s="522"/>
      <c r="D55" s="250" t="s">
        <v>134</v>
      </c>
      <c r="E55" s="285">
        <v>18</v>
      </c>
      <c r="F55" s="252"/>
      <c r="G55" s="40" t="s">
        <v>54</v>
      </c>
      <c r="H55" s="253">
        <f t="shared" si="4"/>
        <v>97</v>
      </c>
      <c r="I55" s="253">
        <f t="shared" si="5"/>
        <v>85</v>
      </c>
      <c r="J55" s="254">
        <f t="shared" si="6"/>
        <v>27506142.120000001</v>
      </c>
      <c r="K55" s="254">
        <f t="shared" si="7"/>
        <v>2</v>
      </c>
      <c r="L55" s="255">
        <f t="shared" si="8"/>
        <v>0.93</v>
      </c>
      <c r="M55" s="256">
        <f t="shared" si="9"/>
        <v>1</v>
      </c>
      <c r="N55" s="257">
        <f t="shared" si="10"/>
        <v>21376392.145576868</v>
      </c>
      <c r="O55" s="257">
        <f t="shared" si="11"/>
        <v>24094609.386887025</v>
      </c>
      <c r="P55" s="257">
        <f t="shared" si="12"/>
        <v>25580712.171600003</v>
      </c>
      <c r="Q55" s="257">
        <f t="shared" si="13"/>
        <v>27158474.52427981</v>
      </c>
      <c r="R55" s="258">
        <f t="shared" si="14"/>
        <v>25580712.171600003</v>
      </c>
      <c r="S55" s="257">
        <f t="shared" si="14"/>
        <v>27158474.52427981</v>
      </c>
      <c r="T55" s="257">
        <f t="shared" si="15"/>
        <v>28833549.806515098</v>
      </c>
      <c r="U55" s="257"/>
      <c r="V55" s="257">
        <f t="shared" si="16"/>
        <v>1816993332.3740337</v>
      </c>
      <c r="W55" s="257">
        <f t="shared" si="17"/>
        <v>2048041797.8853972</v>
      </c>
      <c r="X55" s="257">
        <f t="shared" si="18"/>
        <v>2174360534.5860004</v>
      </c>
      <c r="Y55" s="258">
        <f t="shared" si="19"/>
        <v>2308470334.5637841</v>
      </c>
      <c r="Z55" s="258">
        <f t="shared" si="20"/>
        <v>2174360534.5860004</v>
      </c>
      <c r="AA55" s="257">
        <f t="shared" si="21"/>
        <v>2308470334.5637841</v>
      </c>
      <c r="AB55" s="257">
        <f t="shared" si="22"/>
        <v>2450851733.5537834</v>
      </c>
      <c r="AC55" s="257"/>
      <c r="AD55" s="32" t="str">
        <f t="shared" si="23"/>
        <v>BERTAHAP</v>
      </c>
      <c r="AE55" s="259">
        <f t="shared" si="24"/>
        <v>0</v>
      </c>
      <c r="AF55" s="260">
        <v>2</v>
      </c>
      <c r="AG55" s="261"/>
      <c r="AH55" s="257" t="str">
        <f t="shared" si="25"/>
        <v>KR</v>
      </c>
      <c r="AI55" s="261">
        <f t="shared" si="26"/>
        <v>1998693000</v>
      </c>
      <c r="AJ55" s="261">
        <f t="shared" si="26"/>
        <v>2252846000</v>
      </c>
      <c r="AK55" s="261">
        <f t="shared" si="26"/>
        <v>2391797000</v>
      </c>
      <c r="AL55" s="262">
        <f t="shared" si="26"/>
        <v>2539318000</v>
      </c>
      <c r="AM55" s="262">
        <f t="shared" si="26"/>
        <v>2391797000</v>
      </c>
      <c r="AN55" s="261">
        <f t="shared" si="26"/>
        <v>2539318000</v>
      </c>
      <c r="AO55" s="261">
        <f t="shared" si="26"/>
        <v>2695937000</v>
      </c>
      <c r="AP55" s="261">
        <f t="shared" si="47"/>
        <v>2695937511.3704629</v>
      </c>
      <c r="AQ55" s="51">
        <f t="shared" si="48"/>
        <v>2535305000</v>
      </c>
      <c r="AR55" s="42">
        <f t="shared" si="48"/>
        <v>2691678000</v>
      </c>
      <c r="AS55" s="58">
        <f t="shared" si="27"/>
        <v>2281774500</v>
      </c>
      <c r="AT55" s="58">
        <f t="shared" si="28"/>
        <v>38029575</v>
      </c>
      <c r="AU55" s="336">
        <f t="shared" si="29"/>
        <v>47612212.5</v>
      </c>
      <c r="AV55" s="131">
        <f t="shared" si="30"/>
        <v>26916780</v>
      </c>
      <c r="AW55" s="5">
        <f t="shared" si="31"/>
        <v>38029575</v>
      </c>
      <c r="AX55" s="5">
        <f t="shared" si="32"/>
        <v>59794925</v>
      </c>
      <c r="AY55" s="487">
        <f t="shared" si="33"/>
        <v>2857695000</v>
      </c>
      <c r="AZ55" s="117">
        <f t="shared" si="50"/>
        <v>2857694221.1518121</v>
      </c>
      <c r="BA55" s="120"/>
      <c r="BB55" s="120"/>
      <c r="BW55" s="53">
        <f t="shared" si="34"/>
        <v>-1767269.6312099956</v>
      </c>
      <c r="BX55" s="127">
        <f>P188</f>
        <v>27481386.592092004</v>
      </c>
      <c r="BY55" s="116"/>
      <c r="BZ55" s="112"/>
      <c r="CA55" s="112" t="str">
        <f>G86</f>
        <v>1BR-12</v>
      </c>
      <c r="CB55" s="113">
        <f>E86</f>
        <v>12</v>
      </c>
      <c r="CC55" s="114">
        <f t="shared" si="53"/>
        <v>67</v>
      </c>
      <c r="CD55" s="114">
        <f t="shared" si="53"/>
        <v>57</v>
      </c>
      <c r="CE55" s="115">
        <f>P86</f>
        <v>25580712.171600003</v>
      </c>
      <c r="CF55" s="115">
        <f t="shared" si="54"/>
        <v>1340300000</v>
      </c>
      <c r="CG55" s="115">
        <f t="shared" si="54"/>
        <v>1510733000</v>
      </c>
      <c r="CH55" s="115">
        <f t="shared" si="54"/>
        <v>1603911000</v>
      </c>
      <c r="CI55" s="115">
        <f t="shared" si="54"/>
        <v>1702837000</v>
      </c>
      <c r="CJ55" s="115">
        <f>AO86</f>
        <v>1807864000</v>
      </c>
      <c r="CW55" s="58">
        <f t="shared" si="41"/>
        <v>2422510200</v>
      </c>
      <c r="CX55" s="43">
        <f t="shared" si="42"/>
        <v>26916780</v>
      </c>
      <c r="DA55" s="53">
        <f t="shared" si="43"/>
        <v>2152617300</v>
      </c>
      <c r="DB55" s="43">
        <f t="shared" si="44"/>
        <v>35876955</v>
      </c>
      <c r="DC55" s="48">
        <f t="shared" si="45"/>
        <v>59794925</v>
      </c>
      <c r="DH55" s="692" t="str">
        <f t="shared" si="49"/>
        <v>A2-18</v>
      </c>
    </row>
    <row r="56" spans="1:112">
      <c r="A56" s="3">
        <f t="shared" si="46"/>
        <v>17</v>
      </c>
      <c r="B56" s="249">
        <v>8</v>
      </c>
      <c r="C56" s="522"/>
      <c r="D56" s="250" t="s">
        <v>134</v>
      </c>
      <c r="E56" s="285">
        <v>20</v>
      </c>
      <c r="F56" s="252"/>
      <c r="G56" s="40" t="s">
        <v>70</v>
      </c>
      <c r="H56" s="253">
        <f t="shared" si="4"/>
        <v>60</v>
      </c>
      <c r="I56" s="253">
        <f t="shared" si="5"/>
        <v>51</v>
      </c>
      <c r="J56" s="254">
        <f t="shared" si="6"/>
        <v>27506142.120000001</v>
      </c>
      <c r="K56" s="254">
        <f t="shared" si="7"/>
        <v>2</v>
      </c>
      <c r="L56" s="255">
        <f t="shared" si="8"/>
        <v>0.93</v>
      </c>
      <c r="M56" s="256">
        <f t="shared" si="9"/>
        <v>1</v>
      </c>
      <c r="N56" s="257">
        <f t="shared" si="10"/>
        <v>21376392.145576868</v>
      </c>
      <c r="O56" s="257">
        <f t="shared" si="11"/>
        <v>24094609.386887025</v>
      </c>
      <c r="P56" s="257">
        <f t="shared" si="12"/>
        <v>25580712.171600003</v>
      </c>
      <c r="Q56" s="257">
        <f t="shared" si="13"/>
        <v>27158474.52427981</v>
      </c>
      <c r="R56" s="258">
        <f t="shared" si="14"/>
        <v>25580712.171600003</v>
      </c>
      <c r="S56" s="257">
        <f t="shared" si="14"/>
        <v>27158474.52427981</v>
      </c>
      <c r="T56" s="257">
        <f t="shared" si="15"/>
        <v>28833549.806515098</v>
      </c>
      <c r="U56" s="257"/>
      <c r="V56" s="257">
        <f t="shared" si="16"/>
        <v>1090195999.4244204</v>
      </c>
      <c r="W56" s="257">
        <f t="shared" si="17"/>
        <v>1228825078.7312384</v>
      </c>
      <c r="X56" s="257">
        <f t="shared" si="18"/>
        <v>1304616320.7516</v>
      </c>
      <c r="Y56" s="258">
        <f t="shared" si="19"/>
        <v>1385082200.7382703</v>
      </c>
      <c r="Z56" s="258">
        <f t="shared" si="20"/>
        <v>1304616320.7516</v>
      </c>
      <c r="AA56" s="257">
        <f t="shared" si="21"/>
        <v>1385082200.7382703</v>
      </c>
      <c r="AB56" s="257">
        <f t="shared" si="22"/>
        <v>1470511040.1322699</v>
      </c>
      <c r="AC56" s="257"/>
      <c r="AD56" s="32" t="str">
        <f t="shared" si="23"/>
        <v>BERTAHAP</v>
      </c>
      <c r="AE56" s="259">
        <f t="shared" si="24"/>
        <v>0</v>
      </c>
      <c r="AF56" s="260">
        <v>2</v>
      </c>
      <c r="AG56" s="261"/>
      <c r="AH56" s="257" t="str">
        <f t="shared" si="25"/>
        <v>KR</v>
      </c>
      <c r="AI56" s="261">
        <f t="shared" si="26"/>
        <v>1199216000</v>
      </c>
      <c r="AJ56" s="261">
        <f t="shared" si="26"/>
        <v>1351708000</v>
      </c>
      <c r="AK56" s="261">
        <f t="shared" si="26"/>
        <v>1435078000</v>
      </c>
      <c r="AL56" s="262">
        <f t="shared" si="26"/>
        <v>1523591000</v>
      </c>
      <c r="AM56" s="262">
        <f t="shared" si="26"/>
        <v>1435078000</v>
      </c>
      <c r="AN56" s="261">
        <f t="shared" si="26"/>
        <v>1523591000</v>
      </c>
      <c r="AO56" s="261">
        <f t="shared" si="26"/>
        <v>1617563000</v>
      </c>
      <c r="AP56" s="261">
        <f t="shared" si="47"/>
        <v>1617562719.157835</v>
      </c>
      <c r="AQ56" s="51">
        <f t="shared" si="48"/>
        <v>1521183000</v>
      </c>
      <c r="AR56" s="42">
        <f t="shared" si="48"/>
        <v>1615007000</v>
      </c>
      <c r="AS56" s="58">
        <f t="shared" si="27"/>
        <v>1369064700</v>
      </c>
      <c r="AT56" s="58">
        <f t="shared" si="28"/>
        <v>22817745</v>
      </c>
      <c r="AU56" s="336">
        <f t="shared" si="29"/>
        <v>28567331.25</v>
      </c>
      <c r="AV56" s="131">
        <f t="shared" si="30"/>
        <v>16150070</v>
      </c>
      <c r="AW56" s="5">
        <f t="shared" si="31"/>
        <v>22817745</v>
      </c>
      <c r="AX56" s="5">
        <f t="shared" si="32"/>
        <v>35876950</v>
      </c>
      <c r="AY56" s="487">
        <f t="shared" si="33"/>
        <v>1714617000</v>
      </c>
      <c r="AZ56" s="117">
        <f t="shared" si="50"/>
        <v>1714616745.0266058</v>
      </c>
      <c r="BA56" s="120"/>
      <c r="BB56" s="120"/>
      <c r="BW56" s="53">
        <f t="shared" si="34"/>
        <v>-1767269.6312099956</v>
      </c>
      <c r="BX56" s="68">
        <f>P189</f>
        <v>26092326.415032003</v>
      </c>
      <c r="BY56" s="116"/>
      <c r="BZ56" s="112"/>
      <c r="CA56" s="112" t="str">
        <f>G88</f>
        <v>2BR-18</v>
      </c>
      <c r="CB56" s="113">
        <f>E88</f>
        <v>18</v>
      </c>
      <c r="CC56" s="114">
        <f>H88</f>
        <v>97</v>
      </c>
      <c r="CD56" s="114">
        <f>I88</f>
        <v>85</v>
      </c>
      <c r="CE56" s="115">
        <f>P88</f>
        <v>25580712.171600003</v>
      </c>
      <c r="CF56" s="115">
        <f t="shared" ref="CF56:CI57" si="55">AI88</f>
        <v>1998693000</v>
      </c>
      <c r="CG56" s="115">
        <f t="shared" si="55"/>
        <v>2252846000</v>
      </c>
      <c r="CH56" s="115">
        <f t="shared" si="55"/>
        <v>2391797000</v>
      </c>
      <c r="CI56" s="115">
        <f t="shared" si="55"/>
        <v>2539318000</v>
      </c>
      <c r="CJ56" s="115">
        <f>AO88</f>
        <v>2695937000</v>
      </c>
      <c r="CW56" s="58">
        <f t="shared" si="41"/>
        <v>1453506300</v>
      </c>
      <c r="CX56" s="43">
        <f t="shared" si="42"/>
        <v>16150070</v>
      </c>
      <c r="DA56" s="53">
        <f t="shared" si="43"/>
        <v>1291570200</v>
      </c>
      <c r="DB56" s="43">
        <f t="shared" si="44"/>
        <v>21526170</v>
      </c>
      <c r="DC56" s="48">
        <f t="shared" si="45"/>
        <v>35876950</v>
      </c>
      <c r="DH56" s="692" t="str">
        <f t="shared" si="49"/>
        <v>A2-20</v>
      </c>
    </row>
    <row r="57" spans="1:112">
      <c r="A57" s="3">
        <f t="shared" si="46"/>
        <v>18</v>
      </c>
      <c r="B57" s="249">
        <v>9</v>
      </c>
      <c r="C57" s="522"/>
      <c r="D57" s="250" t="s">
        <v>134</v>
      </c>
      <c r="E57" s="285">
        <v>22</v>
      </c>
      <c r="F57" s="252"/>
      <c r="G57" s="40" t="s">
        <v>89</v>
      </c>
      <c r="H57" s="253">
        <f t="shared" si="4"/>
        <v>81</v>
      </c>
      <c r="I57" s="253">
        <f t="shared" si="5"/>
        <v>70</v>
      </c>
      <c r="J57" s="254">
        <f t="shared" si="6"/>
        <v>27506142.120000001</v>
      </c>
      <c r="K57" s="254">
        <f t="shared" si="7"/>
        <v>4</v>
      </c>
      <c r="L57" s="255">
        <f t="shared" si="8"/>
        <v>0.97</v>
      </c>
      <c r="M57" s="256">
        <f t="shared" si="9"/>
        <v>1</v>
      </c>
      <c r="N57" s="257">
        <f t="shared" si="10"/>
        <v>22295806.861515656</v>
      </c>
      <c r="O57" s="257">
        <f t="shared" si="11"/>
        <v>25130936.672344532</v>
      </c>
      <c r="P57" s="257">
        <f t="shared" si="12"/>
        <v>26680957.856400002</v>
      </c>
      <c r="Q57" s="257">
        <f t="shared" si="13"/>
        <v>28326580.955431629</v>
      </c>
      <c r="R57" s="258">
        <f t="shared" si="14"/>
        <v>26680957.856400002</v>
      </c>
      <c r="S57" s="257">
        <f t="shared" si="14"/>
        <v>28326580.955431629</v>
      </c>
      <c r="T57" s="257">
        <f t="shared" si="15"/>
        <v>30073702.48636521</v>
      </c>
      <c r="U57" s="257"/>
      <c r="V57" s="257">
        <f t="shared" si="16"/>
        <v>1560706480.3060958</v>
      </c>
      <c r="W57" s="257">
        <f t="shared" si="17"/>
        <v>1759165567.0641172</v>
      </c>
      <c r="X57" s="257">
        <f t="shared" si="18"/>
        <v>1867667049.9480002</v>
      </c>
      <c r="Y57" s="258">
        <f t="shared" si="19"/>
        <v>1982860666.880214</v>
      </c>
      <c r="Z57" s="258">
        <f t="shared" si="20"/>
        <v>1867667049.9480002</v>
      </c>
      <c r="AA57" s="257">
        <f t="shared" si="21"/>
        <v>1982860666.880214</v>
      </c>
      <c r="AB57" s="257">
        <f t="shared" si="22"/>
        <v>2105159174.0455647</v>
      </c>
      <c r="AC57" s="257"/>
      <c r="AD57" s="32" t="str">
        <f t="shared" si="23"/>
        <v>BERTAHAP</v>
      </c>
      <c r="AE57" s="259">
        <f t="shared" si="24"/>
        <v>0</v>
      </c>
      <c r="AF57" s="260">
        <v>2</v>
      </c>
      <c r="AG57" s="261"/>
      <c r="AH57" s="257" t="str">
        <f t="shared" si="25"/>
        <v>KR</v>
      </c>
      <c r="AI57" s="261">
        <f t="shared" si="26"/>
        <v>1716778000</v>
      </c>
      <c r="AJ57" s="261">
        <f t="shared" si="26"/>
        <v>1935083000</v>
      </c>
      <c r="AK57" s="261">
        <f t="shared" si="26"/>
        <v>2054434000</v>
      </c>
      <c r="AL57" s="262">
        <f t="shared" si="26"/>
        <v>2181147000</v>
      </c>
      <c r="AM57" s="262">
        <f t="shared" si="26"/>
        <v>2054434000</v>
      </c>
      <c r="AN57" s="261">
        <f t="shared" si="26"/>
        <v>2181147000</v>
      </c>
      <c r="AO57" s="261">
        <f t="shared" si="26"/>
        <v>2315676000</v>
      </c>
      <c r="AP57" s="261">
        <f t="shared" si="47"/>
        <v>2315675317.1966453</v>
      </c>
      <c r="AQ57" s="51">
        <f t="shared" si="48"/>
        <v>2177701000</v>
      </c>
      <c r="AR57" s="42">
        <f t="shared" si="48"/>
        <v>2312016000</v>
      </c>
      <c r="AS57" s="58">
        <f t="shared" si="27"/>
        <v>1959930900</v>
      </c>
      <c r="AT57" s="58">
        <f t="shared" si="28"/>
        <v>32665515</v>
      </c>
      <c r="AU57" s="336">
        <f t="shared" si="29"/>
        <v>40896506.25</v>
      </c>
      <c r="AV57" s="131">
        <f t="shared" si="30"/>
        <v>23120160</v>
      </c>
      <c r="AW57" s="5">
        <f t="shared" si="31"/>
        <v>32665515</v>
      </c>
      <c r="AX57" s="5">
        <f t="shared" si="32"/>
        <v>51360850</v>
      </c>
      <c r="AY57" s="487">
        <f t="shared" si="33"/>
        <v>2454616000</v>
      </c>
      <c r="AZ57" s="117">
        <f t="shared" si="50"/>
        <v>2454615582.6999097</v>
      </c>
      <c r="BA57" s="120"/>
      <c r="BB57" s="120"/>
      <c r="BW57" s="53">
        <f t="shared" si="34"/>
        <v>-667023.9464099966</v>
      </c>
      <c r="BX57" s="126">
        <f>P205</f>
        <v>26653451.714279998</v>
      </c>
      <c r="BY57" s="116"/>
      <c r="BZ57" s="112"/>
      <c r="CA57" s="112" t="str">
        <f>G89</f>
        <v>1BR-20</v>
      </c>
      <c r="CB57" s="113">
        <f>E89</f>
        <v>20</v>
      </c>
      <c r="CC57" s="114">
        <f>H89</f>
        <v>60</v>
      </c>
      <c r="CD57" s="114">
        <f>I89</f>
        <v>51</v>
      </c>
      <c r="CE57" s="115">
        <f>P89</f>
        <v>25580712.171600003</v>
      </c>
      <c r="CF57" s="115">
        <f t="shared" si="55"/>
        <v>1199216000</v>
      </c>
      <c r="CG57" s="115">
        <f t="shared" si="55"/>
        <v>1351708000</v>
      </c>
      <c r="CH57" s="115">
        <f t="shared" si="55"/>
        <v>1435078000</v>
      </c>
      <c r="CI57" s="115">
        <f t="shared" si="55"/>
        <v>1523591000</v>
      </c>
      <c r="CJ57" s="115">
        <f>AO89</f>
        <v>1617563000</v>
      </c>
      <c r="CW57" s="58">
        <f t="shared" si="41"/>
        <v>2080814400</v>
      </c>
      <c r="CX57" s="43">
        <f t="shared" si="42"/>
        <v>23120160</v>
      </c>
      <c r="DA57" s="53">
        <f t="shared" si="43"/>
        <v>1848990600</v>
      </c>
      <c r="DB57" s="43">
        <f t="shared" si="44"/>
        <v>30816510</v>
      </c>
      <c r="DC57" s="48">
        <f t="shared" si="45"/>
        <v>51360850</v>
      </c>
      <c r="DH57" s="692" t="str">
        <f t="shared" si="49"/>
        <v>A2-22</v>
      </c>
    </row>
    <row r="58" spans="1:112">
      <c r="A58" s="3">
        <f t="shared" si="46"/>
        <v>19</v>
      </c>
      <c r="B58" s="249">
        <v>1</v>
      </c>
      <c r="C58" s="522"/>
      <c r="D58" s="250" t="s">
        <v>139</v>
      </c>
      <c r="E58" s="251" t="s">
        <v>24</v>
      </c>
      <c r="F58" s="252"/>
      <c r="G58" s="40" t="s">
        <v>39</v>
      </c>
      <c r="H58" s="253">
        <f t="shared" si="4"/>
        <v>113</v>
      </c>
      <c r="I58" s="253">
        <f t="shared" si="5"/>
        <v>101</v>
      </c>
      <c r="J58" s="254">
        <f t="shared" si="6"/>
        <v>27506142.120000001</v>
      </c>
      <c r="K58" s="254">
        <f t="shared" si="7"/>
        <v>6</v>
      </c>
      <c r="L58" s="255">
        <f t="shared" si="8"/>
        <v>0.95</v>
      </c>
      <c r="M58" s="305">
        <f t="shared" ref="M58:M65" si="56">SUMIF($AO$4:$AO$22,E58,$BH$4:$BH$22)</f>
        <v>1.01</v>
      </c>
      <c r="N58" s="257">
        <f t="shared" si="10"/>
        <v>22054460.498581722</v>
      </c>
      <c r="O58" s="257">
        <f t="shared" si="11"/>
        <v>24858900.759911936</v>
      </c>
      <c r="P58" s="257">
        <f t="shared" si="12"/>
        <v>26392143.36414</v>
      </c>
      <c r="Q58" s="257">
        <f t="shared" si="13"/>
        <v>28019953.017254278</v>
      </c>
      <c r="R58" s="258">
        <f t="shared" si="14"/>
        <v>26392143.36414</v>
      </c>
      <c r="S58" s="257">
        <f t="shared" si="14"/>
        <v>28019953.017254278</v>
      </c>
      <c r="T58" s="257">
        <f t="shared" si="15"/>
        <v>29748162.407904554</v>
      </c>
      <c r="U58" s="257"/>
      <c r="V58" s="257">
        <f t="shared" si="16"/>
        <v>2227500510.3567538</v>
      </c>
      <c r="W58" s="257">
        <f t="shared" si="17"/>
        <v>2510748976.7511053</v>
      </c>
      <c r="X58" s="257">
        <f t="shared" si="18"/>
        <v>2665606479.7781401</v>
      </c>
      <c r="Y58" s="258">
        <f t="shared" si="19"/>
        <v>2830015254.742682</v>
      </c>
      <c r="Z58" s="258">
        <f t="shared" si="20"/>
        <v>2665606479.7781401</v>
      </c>
      <c r="AA58" s="257">
        <f t="shared" si="21"/>
        <v>2830015254.742682</v>
      </c>
      <c r="AB58" s="257">
        <f t="shared" si="22"/>
        <v>3004564403.19836</v>
      </c>
      <c r="AC58" s="257"/>
      <c r="AD58" s="32" t="str">
        <f t="shared" si="23"/>
        <v>BERTAHAP</v>
      </c>
      <c r="AE58" s="259">
        <f t="shared" si="24"/>
        <v>0</v>
      </c>
      <c r="AF58" s="260">
        <v>2</v>
      </c>
      <c r="AG58" s="261"/>
      <c r="AH58" s="257" t="str">
        <f t="shared" si="25"/>
        <v>KR</v>
      </c>
      <c r="AI58" s="261">
        <f t="shared" si="26"/>
        <v>2450251000</v>
      </c>
      <c r="AJ58" s="261">
        <f t="shared" si="26"/>
        <v>2761824000</v>
      </c>
      <c r="AK58" s="261">
        <f t="shared" si="26"/>
        <v>2932168000</v>
      </c>
      <c r="AL58" s="262">
        <f t="shared" si="26"/>
        <v>3113017000</v>
      </c>
      <c r="AM58" s="262">
        <f t="shared" si="26"/>
        <v>2932168000</v>
      </c>
      <c r="AN58" s="261">
        <f t="shared" si="26"/>
        <v>3113017000</v>
      </c>
      <c r="AO58" s="261">
        <f t="shared" si="26"/>
        <v>3305021000</v>
      </c>
      <c r="AP58" s="261">
        <f t="shared" si="47"/>
        <v>3305020995.3357334</v>
      </c>
      <c r="AQ58" s="51">
        <f t="shared" si="48"/>
        <v>3108099000</v>
      </c>
      <c r="AR58" s="42">
        <f t="shared" si="48"/>
        <v>3299799000</v>
      </c>
      <c r="AS58" s="58">
        <f t="shared" si="27"/>
        <v>2797289100</v>
      </c>
      <c r="AT58" s="58">
        <f t="shared" si="28"/>
        <v>46621485</v>
      </c>
      <c r="AU58" s="336">
        <f t="shared" si="29"/>
        <v>58369068.75</v>
      </c>
      <c r="AV58" s="131">
        <f t="shared" si="30"/>
        <v>32997990</v>
      </c>
      <c r="AW58" s="5">
        <f t="shared" si="31"/>
        <v>46621485</v>
      </c>
      <c r="AX58" s="5">
        <f t="shared" si="32"/>
        <v>73304200</v>
      </c>
      <c r="AY58" s="487">
        <f t="shared" si="33"/>
        <v>3503323000</v>
      </c>
      <c r="AZ58" s="117">
        <f t="shared" si="50"/>
        <v>3503322660.9061441</v>
      </c>
      <c r="BA58" s="120"/>
      <c r="BB58" s="120"/>
      <c r="BW58" s="53">
        <f t="shared" si="34"/>
        <v>-955838.4386699982</v>
      </c>
      <c r="BX58" s="130">
        <f>P223</f>
        <v>26914760.06442</v>
      </c>
      <c r="BY58" s="116">
        <v>5</v>
      </c>
      <c r="BZ58" s="112" t="s">
        <v>229</v>
      </c>
      <c r="CA58" s="112" t="str">
        <f>G48</f>
        <v>2BR-22</v>
      </c>
      <c r="CB58" s="113">
        <f>E48</f>
        <v>22</v>
      </c>
      <c r="CC58" s="114">
        <f>H48</f>
        <v>81</v>
      </c>
      <c r="CD58" s="114">
        <f>I48</f>
        <v>70</v>
      </c>
      <c r="CE58" s="115">
        <f>P48</f>
        <v>26680957.856400002</v>
      </c>
      <c r="CF58" s="115">
        <f>AI48</f>
        <v>1716778000</v>
      </c>
      <c r="CG58" s="115">
        <f>AJ48</f>
        <v>1935083000</v>
      </c>
      <c r="CH58" s="115">
        <f>AK48</f>
        <v>2054434000</v>
      </c>
      <c r="CI58" s="115">
        <f>AL48</f>
        <v>2181147000</v>
      </c>
      <c r="CJ58" s="115">
        <f>AO48</f>
        <v>2315676000</v>
      </c>
      <c r="CK58" s="2">
        <v>5</v>
      </c>
      <c r="CW58" s="58">
        <f t="shared" si="41"/>
        <v>2969819100</v>
      </c>
      <c r="CX58" s="43">
        <f t="shared" si="42"/>
        <v>32997990</v>
      </c>
      <c r="DA58" s="53">
        <f t="shared" si="43"/>
        <v>2638951200</v>
      </c>
      <c r="DB58" s="43">
        <f t="shared" si="44"/>
        <v>43982520</v>
      </c>
      <c r="DC58" s="48">
        <f t="shared" si="45"/>
        <v>73304200</v>
      </c>
      <c r="DH58" s="692" t="str">
        <f t="shared" si="49"/>
        <v>A3-02</v>
      </c>
    </row>
    <row r="59" spans="1:112">
      <c r="A59" s="3">
        <f t="shared" si="46"/>
        <v>20</v>
      </c>
      <c r="B59" s="249">
        <v>2</v>
      </c>
      <c r="C59" s="522"/>
      <c r="D59" s="250" t="s">
        <v>139</v>
      </c>
      <c r="E59" s="251" t="s">
        <v>35</v>
      </c>
      <c r="F59" s="252"/>
      <c r="G59" s="40" t="s">
        <v>42</v>
      </c>
      <c r="H59" s="253">
        <f t="shared" si="4"/>
        <v>78</v>
      </c>
      <c r="I59" s="253">
        <f t="shared" si="5"/>
        <v>66</v>
      </c>
      <c r="J59" s="254">
        <f t="shared" si="6"/>
        <v>27506142.120000001</v>
      </c>
      <c r="K59" s="254">
        <f t="shared" si="7"/>
        <v>2</v>
      </c>
      <c r="L59" s="255">
        <f t="shared" si="8"/>
        <v>0.93</v>
      </c>
      <c r="M59" s="305">
        <f t="shared" si="56"/>
        <v>1.01</v>
      </c>
      <c r="N59" s="257">
        <f t="shared" si="10"/>
        <v>21590156.067032635</v>
      </c>
      <c r="O59" s="257">
        <f t="shared" si="11"/>
        <v>24335555.480755895</v>
      </c>
      <c r="P59" s="257">
        <f t="shared" si="12"/>
        <v>25836519.293316003</v>
      </c>
      <c r="Q59" s="257">
        <f t="shared" si="13"/>
        <v>27430059.269522611</v>
      </c>
      <c r="R59" s="258">
        <f t="shared" si="14"/>
        <v>25836519.293316003</v>
      </c>
      <c r="S59" s="257">
        <f t="shared" si="14"/>
        <v>27430059.269522611</v>
      </c>
      <c r="T59" s="257">
        <f t="shared" si="15"/>
        <v>29121885.304580249</v>
      </c>
      <c r="U59" s="257"/>
      <c r="V59" s="257">
        <f t="shared" si="16"/>
        <v>1424950300.4241538</v>
      </c>
      <c r="W59" s="257">
        <f t="shared" si="17"/>
        <v>1606146661.7298892</v>
      </c>
      <c r="X59" s="257">
        <f t="shared" si="18"/>
        <v>1705210273.3588562</v>
      </c>
      <c r="Y59" s="258">
        <f t="shared" si="19"/>
        <v>1810383911.7884924</v>
      </c>
      <c r="Z59" s="258">
        <f t="shared" si="20"/>
        <v>1705210273.3588562</v>
      </c>
      <c r="AA59" s="257">
        <f t="shared" si="21"/>
        <v>1810383911.7884924</v>
      </c>
      <c r="AB59" s="257">
        <f t="shared" si="22"/>
        <v>1922044430.1022964</v>
      </c>
      <c r="AC59" s="257"/>
      <c r="AD59" s="32" t="str">
        <f t="shared" si="23"/>
        <v>BERTAHAP</v>
      </c>
      <c r="AE59" s="259">
        <f t="shared" si="24"/>
        <v>0</v>
      </c>
      <c r="AF59" s="260">
        <v>2</v>
      </c>
      <c r="AG59" s="261"/>
      <c r="AH59" s="257" t="str">
        <f t="shared" si="25"/>
        <v>KR</v>
      </c>
      <c r="AI59" s="261">
        <f t="shared" si="26"/>
        <v>1567446000</v>
      </c>
      <c r="AJ59" s="261">
        <f t="shared" si="26"/>
        <v>1766762000</v>
      </c>
      <c r="AK59" s="261">
        <f t="shared" si="26"/>
        <v>1875732000</v>
      </c>
      <c r="AL59" s="262">
        <f t="shared" si="26"/>
        <v>1991423000</v>
      </c>
      <c r="AM59" s="262">
        <f t="shared" si="26"/>
        <v>1875732000</v>
      </c>
      <c r="AN59" s="261">
        <f t="shared" si="26"/>
        <v>1991423000</v>
      </c>
      <c r="AO59" s="261">
        <f t="shared" si="26"/>
        <v>2114249000</v>
      </c>
      <c r="AP59" s="261">
        <f t="shared" si="47"/>
        <v>2114249560.9868088</v>
      </c>
      <c r="AQ59" s="51">
        <f t="shared" si="48"/>
        <v>1988276000</v>
      </c>
      <c r="AR59" s="42">
        <f t="shared" si="48"/>
        <v>2110909000</v>
      </c>
      <c r="AS59" s="58">
        <f t="shared" si="27"/>
        <v>1789448400</v>
      </c>
      <c r="AT59" s="58">
        <f t="shared" si="28"/>
        <v>29824140</v>
      </c>
      <c r="AU59" s="336">
        <f t="shared" si="29"/>
        <v>37339181.25</v>
      </c>
      <c r="AV59" s="131">
        <f t="shared" si="30"/>
        <v>21109090</v>
      </c>
      <c r="AW59" s="5">
        <f t="shared" si="31"/>
        <v>29824140</v>
      </c>
      <c r="AX59" s="5">
        <f t="shared" si="32"/>
        <v>46893300</v>
      </c>
      <c r="AY59" s="487">
        <f t="shared" si="33"/>
        <v>2241105000</v>
      </c>
      <c r="AZ59" s="117">
        <f t="shared" si="50"/>
        <v>2241104786.9311819</v>
      </c>
      <c r="BA59" s="120"/>
      <c r="BB59" s="120"/>
      <c r="BW59" s="53">
        <f t="shared" si="34"/>
        <v>-1511462.5094939955</v>
      </c>
      <c r="BX59" s="132">
        <f>P247</f>
        <v>26522797.539209995</v>
      </c>
      <c r="BY59" s="116">
        <v>6</v>
      </c>
      <c r="BZ59" s="112" t="s">
        <v>135</v>
      </c>
      <c r="CA59" s="112" t="str">
        <f>G58</f>
        <v>2BR-2</v>
      </c>
      <c r="CB59" s="113" t="str">
        <f>E58</f>
        <v>02</v>
      </c>
      <c r="CC59" s="114">
        <f>H58</f>
        <v>113</v>
      </c>
      <c r="CD59" s="114">
        <f>I58</f>
        <v>101</v>
      </c>
      <c r="CE59" s="115">
        <f>P58</f>
        <v>26392143.36414</v>
      </c>
      <c r="CF59" s="115">
        <f>AI58</f>
        <v>2450251000</v>
      </c>
      <c r="CG59" s="115">
        <f>AJ58</f>
        <v>2761824000</v>
      </c>
      <c r="CH59" s="115">
        <f>AK58</f>
        <v>2932168000</v>
      </c>
      <c r="CI59" s="115">
        <f>AL58</f>
        <v>3113017000</v>
      </c>
      <c r="CJ59" s="115">
        <f>AO58</f>
        <v>3305021000</v>
      </c>
      <c r="CK59" s="2">
        <v>8</v>
      </c>
      <c r="CW59" s="58">
        <f t="shared" si="41"/>
        <v>1899818100</v>
      </c>
      <c r="CX59" s="43">
        <f t="shared" si="42"/>
        <v>21109090</v>
      </c>
      <c r="DA59" s="53">
        <f t="shared" si="43"/>
        <v>1688158800</v>
      </c>
      <c r="DB59" s="43">
        <f t="shared" si="44"/>
        <v>28135980</v>
      </c>
      <c r="DC59" s="48">
        <f t="shared" si="45"/>
        <v>46893300</v>
      </c>
      <c r="DH59" s="692" t="str">
        <f t="shared" si="49"/>
        <v>A3-06</v>
      </c>
    </row>
    <row r="60" spans="1:112">
      <c r="A60" s="3">
        <f t="shared" si="46"/>
        <v>21</v>
      </c>
      <c r="B60" s="249">
        <v>3</v>
      </c>
      <c r="C60" s="522"/>
      <c r="D60" s="250" t="s">
        <v>139</v>
      </c>
      <c r="E60" s="251" t="s">
        <v>41</v>
      </c>
      <c r="F60" s="252"/>
      <c r="G60" s="40" t="s">
        <v>45</v>
      </c>
      <c r="H60" s="253">
        <f t="shared" si="4"/>
        <v>60</v>
      </c>
      <c r="I60" s="253">
        <f t="shared" si="5"/>
        <v>52</v>
      </c>
      <c r="J60" s="254">
        <f t="shared" si="6"/>
        <v>27506142.120000001</v>
      </c>
      <c r="K60" s="254">
        <f t="shared" si="7"/>
        <v>2</v>
      </c>
      <c r="L60" s="255">
        <f t="shared" si="8"/>
        <v>0.93</v>
      </c>
      <c r="M60" s="305">
        <f t="shared" si="56"/>
        <v>1.01</v>
      </c>
      <c r="N60" s="257">
        <f t="shared" si="10"/>
        <v>21590156.067032635</v>
      </c>
      <c r="O60" s="257">
        <f t="shared" si="11"/>
        <v>24335555.480755895</v>
      </c>
      <c r="P60" s="257">
        <f t="shared" si="12"/>
        <v>25836519.293316003</v>
      </c>
      <c r="Q60" s="257">
        <f t="shared" si="13"/>
        <v>27430059.269522611</v>
      </c>
      <c r="R60" s="258">
        <f t="shared" si="14"/>
        <v>25836519.293316003</v>
      </c>
      <c r="S60" s="257">
        <f t="shared" si="14"/>
        <v>27430059.269522611</v>
      </c>
      <c r="T60" s="257">
        <f t="shared" si="15"/>
        <v>29121885.304580249</v>
      </c>
      <c r="U60" s="257"/>
      <c r="V60" s="257">
        <f t="shared" si="16"/>
        <v>1122688115.485697</v>
      </c>
      <c r="W60" s="257">
        <f t="shared" si="17"/>
        <v>1265448884.9993067</v>
      </c>
      <c r="X60" s="257">
        <f t="shared" si="18"/>
        <v>1343499003.2524321</v>
      </c>
      <c r="Y60" s="258">
        <f t="shared" si="19"/>
        <v>1426363082.0151758</v>
      </c>
      <c r="Z60" s="258">
        <f t="shared" si="20"/>
        <v>1343499003.2524321</v>
      </c>
      <c r="AA60" s="257">
        <f t="shared" si="21"/>
        <v>1426363082.0151758</v>
      </c>
      <c r="AB60" s="257">
        <f t="shared" si="22"/>
        <v>1514338035.8381729</v>
      </c>
      <c r="AC60" s="257"/>
      <c r="AD60" s="32" t="str">
        <f t="shared" si="23"/>
        <v>BERTAHAP</v>
      </c>
      <c r="AE60" s="259">
        <f t="shared" si="24"/>
        <v>0</v>
      </c>
      <c r="AF60" s="260">
        <v>2</v>
      </c>
      <c r="AG60" s="261"/>
      <c r="AH60" s="257" t="str">
        <f t="shared" si="25"/>
        <v>KR</v>
      </c>
      <c r="AI60" s="261">
        <f t="shared" si="26"/>
        <v>1234957000</v>
      </c>
      <c r="AJ60" s="261">
        <f t="shared" si="26"/>
        <v>1391994000</v>
      </c>
      <c r="AK60" s="261">
        <f t="shared" si="26"/>
        <v>1477849000</v>
      </c>
      <c r="AL60" s="262">
        <f t="shared" si="26"/>
        <v>1569000000</v>
      </c>
      <c r="AM60" s="262">
        <f t="shared" si="26"/>
        <v>1477849000</v>
      </c>
      <c r="AN60" s="261">
        <f t="shared" si="26"/>
        <v>1569000000</v>
      </c>
      <c r="AO60" s="261">
        <f t="shared" si="26"/>
        <v>1665772000</v>
      </c>
      <c r="AP60" s="261">
        <f t="shared" si="47"/>
        <v>1665772445.7276547</v>
      </c>
      <c r="AQ60" s="51">
        <f t="shared" si="48"/>
        <v>1566520000</v>
      </c>
      <c r="AR60" s="42">
        <f t="shared" si="48"/>
        <v>1663140000</v>
      </c>
      <c r="AS60" s="58">
        <f t="shared" si="27"/>
        <v>1409868000</v>
      </c>
      <c r="AT60" s="58">
        <f t="shared" si="28"/>
        <v>23497800</v>
      </c>
      <c r="AU60" s="336">
        <f t="shared" si="29"/>
        <v>29418750</v>
      </c>
      <c r="AV60" s="131">
        <f t="shared" si="30"/>
        <v>16631400</v>
      </c>
      <c r="AW60" s="5">
        <f t="shared" si="31"/>
        <v>23497800</v>
      </c>
      <c r="AX60" s="5">
        <f t="shared" si="32"/>
        <v>36946225</v>
      </c>
      <c r="AY60" s="487">
        <f t="shared" si="33"/>
        <v>1765719000</v>
      </c>
      <c r="AZ60" s="117">
        <f t="shared" si="50"/>
        <v>1765718472.6280129</v>
      </c>
      <c r="BA60" s="120"/>
      <c r="BB60" s="120"/>
      <c r="BW60" s="53">
        <f t="shared" si="34"/>
        <v>-1511462.5094939955</v>
      </c>
      <c r="BX60" s="133">
        <f>P248</f>
        <v>25964422.854173999</v>
      </c>
      <c r="BY60" s="116"/>
      <c r="BZ60" s="112" t="s">
        <v>136</v>
      </c>
      <c r="CA60" s="112"/>
      <c r="CB60" s="113"/>
      <c r="CC60" s="114"/>
      <c r="CD60" s="114"/>
      <c r="CE60" s="115"/>
      <c r="CF60" s="115"/>
      <c r="CG60" s="115"/>
      <c r="CH60" s="115"/>
      <c r="CI60" s="115"/>
      <c r="CJ60" s="115"/>
      <c r="CW60" s="58">
        <f t="shared" si="41"/>
        <v>1496826000</v>
      </c>
      <c r="CX60" s="43">
        <f t="shared" si="42"/>
        <v>16631400</v>
      </c>
      <c r="DA60" s="53">
        <f t="shared" si="43"/>
        <v>1330064100</v>
      </c>
      <c r="DB60" s="43">
        <f t="shared" si="44"/>
        <v>22167735</v>
      </c>
      <c r="DC60" s="48">
        <f t="shared" si="45"/>
        <v>36946225</v>
      </c>
      <c r="DH60" s="692" t="str">
        <f t="shared" si="49"/>
        <v>A3-08</v>
      </c>
    </row>
    <row r="61" spans="1:112">
      <c r="A61" s="3">
        <f t="shared" si="46"/>
        <v>22</v>
      </c>
      <c r="B61" s="249">
        <v>4</v>
      </c>
      <c r="C61" s="522"/>
      <c r="D61" s="250" t="s">
        <v>139</v>
      </c>
      <c r="E61" s="251">
        <v>10</v>
      </c>
      <c r="F61" s="252"/>
      <c r="G61" s="40" t="s">
        <v>48</v>
      </c>
      <c r="H61" s="253">
        <f t="shared" si="4"/>
        <v>74</v>
      </c>
      <c r="I61" s="253">
        <f t="shared" si="5"/>
        <v>63</v>
      </c>
      <c r="J61" s="254">
        <f t="shared" si="6"/>
        <v>27506142.120000001</v>
      </c>
      <c r="K61" s="254">
        <f t="shared" si="7"/>
        <v>2</v>
      </c>
      <c r="L61" s="255">
        <f t="shared" si="8"/>
        <v>0.93</v>
      </c>
      <c r="M61" s="305">
        <f t="shared" si="56"/>
        <v>1.01</v>
      </c>
      <c r="N61" s="257">
        <f t="shared" si="10"/>
        <v>21590156.067032635</v>
      </c>
      <c r="O61" s="257">
        <f t="shared" si="11"/>
        <v>24335555.480755895</v>
      </c>
      <c r="P61" s="257">
        <f t="shared" si="12"/>
        <v>25836519.293316003</v>
      </c>
      <c r="Q61" s="257">
        <f t="shared" si="13"/>
        <v>27430059.269522611</v>
      </c>
      <c r="R61" s="258">
        <f t="shared" si="14"/>
        <v>25836519.293316003</v>
      </c>
      <c r="S61" s="257">
        <f t="shared" si="14"/>
        <v>27430059.269522611</v>
      </c>
      <c r="T61" s="257">
        <f t="shared" si="15"/>
        <v>29121885.304580249</v>
      </c>
      <c r="U61" s="257"/>
      <c r="V61" s="257">
        <f t="shared" si="16"/>
        <v>1360179832.2230561</v>
      </c>
      <c r="W61" s="257">
        <f t="shared" si="17"/>
        <v>1533139995.2876215</v>
      </c>
      <c r="X61" s="257">
        <f t="shared" si="18"/>
        <v>1627700715.4789083</v>
      </c>
      <c r="Y61" s="258">
        <f t="shared" si="19"/>
        <v>1728093733.9799244</v>
      </c>
      <c r="Z61" s="258">
        <f t="shared" si="20"/>
        <v>1627700715.4789083</v>
      </c>
      <c r="AA61" s="257">
        <f t="shared" si="21"/>
        <v>1728093733.9799244</v>
      </c>
      <c r="AB61" s="257">
        <f t="shared" si="22"/>
        <v>1834678774.1885557</v>
      </c>
      <c r="AC61" s="257"/>
      <c r="AD61" s="32" t="str">
        <f t="shared" si="23"/>
        <v>BERTAHAP</v>
      </c>
      <c r="AE61" s="259">
        <f t="shared" si="24"/>
        <v>0</v>
      </c>
      <c r="AF61" s="260">
        <v>2</v>
      </c>
      <c r="AG61" s="261"/>
      <c r="AH61" s="257" t="str">
        <f t="shared" si="25"/>
        <v>KR</v>
      </c>
      <c r="AI61" s="261">
        <f t="shared" si="26"/>
        <v>1496198000</v>
      </c>
      <c r="AJ61" s="261">
        <f t="shared" si="26"/>
        <v>1686454000</v>
      </c>
      <c r="AK61" s="261">
        <f t="shared" si="26"/>
        <v>1790471000</v>
      </c>
      <c r="AL61" s="262">
        <f t="shared" si="26"/>
        <v>1900904000</v>
      </c>
      <c r="AM61" s="262">
        <f t="shared" si="26"/>
        <v>1790471000</v>
      </c>
      <c r="AN61" s="261">
        <f t="shared" si="26"/>
        <v>1900904000</v>
      </c>
      <c r="AO61" s="261">
        <f t="shared" si="26"/>
        <v>2018147000</v>
      </c>
      <c r="AP61" s="261">
        <f t="shared" si="47"/>
        <v>2018147549.5050869</v>
      </c>
      <c r="AQ61" s="51">
        <f t="shared" si="48"/>
        <v>1897900000</v>
      </c>
      <c r="AR61" s="42">
        <f t="shared" si="48"/>
        <v>2014959000</v>
      </c>
      <c r="AS61" s="58">
        <f t="shared" si="27"/>
        <v>1708110000</v>
      </c>
      <c r="AT61" s="58">
        <f t="shared" si="28"/>
        <v>28468500</v>
      </c>
      <c r="AU61" s="336">
        <f t="shared" si="29"/>
        <v>35641950</v>
      </c>
      <c r="AV61" s="131">
        <f t="shared" si="30"/>
        <v>20149590</v>
      </c>
      <c r="AW61" s="5">
        <f t="shared" si="31"/>
        <v>28468500</v>
      </c>
      <c r="AX61" s="5">
        <f t="shared" si="32"/>
        <v>44761775</v>
      </c>
      <c r="AY61" s="487">
        <f t="shared" si="33"/>
        <v>2139237000</v>
      </c>
      <c r="AZ61" s="117">
        <f t="shared" si="50"/>
        <v>2139236821.8478711</v>
      </c>
      <c r="BA61" s="2"/>
      <c r="BB61" s="2"/>
      <c r="BW61" s="53">
        <f t="shared" si="34"/>
        <v>-1511462.5094939955</v>
      </c>
      <c r="BX61" s="123">
        <f>P250</f>
        <v>25964422.854173999</v>
      </c>
      <c r="BY61" s="116">
        <v>7</v>
      </c>
      <c r="BZ61" s="112" t="s">
        <v>230</v>
      </c>
      <c r="CA61" s="112" t="str">
        <f>G59</f>
        <v>1BR-6</v>
      </c>
      <c r="CB61" s="113" t="str">
        <f>E59</f>
        <v>06</v>
      </c>
      <c r="CC61" s="114">
        <f t="shared" ref="CC61:CD63" si="57">H59</f>
        <v>78</v>
      </c>
      <c r="CD61" s="114">
        <f t="shared" si="57"/>
        <v>66</v>
      </c>
      <c r="CE61" s="115">
        <f>P59</f>
        <v>25836519.293316003</v>
      </c>
      <c r="CF61" s="115">
        <f t="shared" ref="CF61:CI63" si="58">AI59</f>
        <v>1567446000</v>
      </c>
      <c r="CG61" s="115">
        <f t="shared" si="58"/>
        <v>1766762000</v>
      </c>
      <c r="CH61" s="115">
        <f t="shared" si="58"/>
        <v>1875732000</v>
      </c>
      <c r="CI61" s="115">
        <f t="shared" si="58"/>
        <v>1991423000</v>
      </c>
      <c r="CJ61" s="115">
        <f>AO59</f>
        <v>2114249000</v>
      </c>
      <c r="CK61" s="2">
        <v>8</v>
      </c>
      <c r="CW61" s="58">
        <f t="shared" si="41"/>
        <v>1813463100</v>
      </c>
      <c r="CX61" s="43">
        <f t="shared" si="42"/>
        <v>20149590</v>
      </c>
      <c r="DA61" s="53">
        <f t="shared" si="43"/>
        <v>1611423900</v>
      </c>
      <c r="DB61" s="43">
        <f t="shared" si="44"/>
        <v>26857065</v>
      </c>
      <c r="DC61" s="48">
        <f t="shared" si="45"/>
        <v>44761775</v>
      </c>
      <c r="DH61" s="692" t="str">
        <f t="shared" si="49"/>
        <v>A3-10</v>
      </c>
    </row>
    <row r="62" spans="1:112">
      <c r="A62" s="3">
        <f t="shared" si="46"/>
        <v>23</v>
      </c>
      <c r="B62" s="249">
        <v>5</v>
      </c>
      <c r="C62" s="522"/>
      <c r="D62" s="250" t="s">
        <v>139</v>
      </c>
      <c r="E62" s="285">
        <v>12</v>
      </c>
      <c r="F62" s="252"/>
      <c r="G62" s="40" t="s">
        <v>50</v>
      </c>
      <c r="H62" s="253">
        <f t="shared" si="4"/>
        <v>67</v>
      </c>
      <c r="I62" s="253">
        <f t="shared" si="5"/>
        <v>57</v>
      </c>
      <c r="J62" s="254">
        <f t="shared" si="6"/>
        <v>27506142.120000001</v>
      </c>
      <c r="K62" s="254">
        <f t="shared" si="7"/>
        <v>2</v>
      </c>
      <c r="L62" s="255">
        <f t="shared" si="8"/>
        <v>0.93</v>
      </c>
      <c r="M62" s="305">
        <f t="shared" si="56"/>
        <v>1.01</v>
      </c>
      <c r="N62" s="257">
        <f t="shared" si="10"/>
        <v>21590156.067032635</v>
      </c>
      <c r="O62" s="257">
        <f t="shared" si="11"/>
        <v>24335555.480755895</v>
      </c>
      <c r="P62" s="257">
        <f t="shared" si="12"/>
        <v>25836519.293316003</v>
      </c>
      <c r="Q62" s="257">
        <f t="shared" si="13"/>
        <v>27430059.269522611</v>
      </c>
      <c r="R62" s="258">
        <f t="shared" si="14"/>
        <v>25836519.293316003</v>
      </c>
      <c r="S62" s="257">
        <f t="shared" si="14"/>
        <v>27430059.269522611</v>
      </c>
      <c r="T62" s="257">
        <f t="shared" si="15"/>
        <v>29121885.304580249</v>
      </c>
      <c r="U62" s="257"/>
      <c r="V62" s="257">
        <f t="shared" si="16"/>
        <v>1230638895.8208601</v>
      </c>
      <c r="W62" s="257">
        <f t="shared" si="17"/>
        <v>1387126662.4030859</v>
      </c>
      <c r="X62" s="257">
        <f t="shared" si="18"/>
        <v>1472681599.7190123</v>
      </c>
      <c r="Y62" s="258">
        <f t="shared" si="19"/>
        <v>1563513378.3627889</v>
      </c>
      <c r="Z62" s="258">
        <f t="shared" si="20"/>
        <v>1472681599.7190123</v>
      </c>
      <c r="AA62" s="257">
        <f t="shared" si="21"/>
        <v>1563513378.3627889</v>
      </c>
      <c r="AB62" s="257">
        <f t="shared" si="22"/>
        <v>1659947462.3610742</v>
      </c>
      <c r="AC62" s="257"/>
      <c r="AD62" s="32" t="str">
        <f t="shared" si="23"/>
        <v>BERTAHAP</v>
      </c>
      <c r="AE62" s="259">
        <f t="shared" si="24"/>
        <v>0</v>
      </c>
      <c r="AF62" s="260">
        <v>2</v>
      </c>
      <c r="AG62" s="261"/>
      <c r="AH62" s="257" t="str">
        <f t="shared" si="25"/>
        <v>KR</v>
      </c>
      <c r="AI62" s="261">
        <f t="shared" si="26"/>
        <v>1353703000</v>
      </c>
      <c r="AJ62" s="261">
        <f t="shared" si="26"/>
        <v>1525840000</v>
      </c>
      <c r="AK62" s="261">
        <f t="shared" si="26"/>
        <v>1619950000</v>
      </c>
      <c r="AL62" s="262">
        <f t="shared" si="26"/>
        <v>1719865000</v>
      </c>
      <c r="AM62" s="262">
        <f t="shared" si="26"/>
        <v>1619950000</v>
      </c>
      <c r="AN62" s="261">
        <f t="shared" si="26"/>
        <v>1719865000</v>
      </c>
      <c r="AO62" s="261">
        <f t="shared" si="26"/>
        <v>1825943000</v>
      </c>
      <c r="AP62" s="261">
        <f t="shared" si="47"/>
        <v>1825942464.8638577</v>
      </c>
      <c r="AQ62" s="51">
        <f t="shared" si="48"/>
        <v>1717147000</v>
      </c>
      <c r="AR62" s="42">
        <f t="shared" si="48"/>
        <v>1823057000</v>
      </c>
      <c r="AS62" s="58">
        <f t="shared" si="27"/>
        <v>1545432300</v>
      </c>
      <c r="AT62" s="58">
        <f t="shared" si="28"/>
        <v>25757205</v>
      </c>
      <c r="AU62" s="336">
        <f t="shared" si="29"/>
        <v>32247468.75</v>
      </c>
      <c r="AV62" s="131">
        <f t="shared" si="30"/>
        <v>18230570</v>
      </c>
      <c r="AW62" s="5">
        <f t="shared" si="31"/>
        <v>25757205</v>
      </c>
      <c r="AX62" s="5">
        <f t="shared" si="32"/>
        <v>40498750</v>
      </c>
      <c r="AY62" s="487">
        <f t="shared" si="33"/>
        <v>1935499000</v>
      </c>
      <c r="AZ62" s="117">
        <f t="shared" si="50"/>
        <v>1935498768.3260624</v>
      </c>
      <c r="BA62" s="2"/>
      <c r="BB62" s="2"/>
      <c r="BW62" s="53">
        <f t="shared" si="34"/>
        <v>-1511462.5094939955</v>
      </c>
      <c r="BX62" s="238">
        <f>P255</f>
        <v>27081172.224245999</v>
      </c>
      <c r="BY62" s="116"/>
      <c r="BZ62" s="112"/>
      <c r="CA62" s="112" t="str">
        <f>G60</f>
        <v>1BR-8</v>
      </c>
      <c r="CB62" s="113" t="str">
        <f>E60</f>
        <v>08</v>
      </c>
      <c r="CC62" s="114">
        <f t="shared" si="57"/>
        <v>60</v>
      </c>
      <c r="CD62" s="114">
        <f t="shared" si="57"/>
        <v>52</v>
      </c>
      <c r="CE62" s="115">
        <f>P60</f>
        <v>25836519.293316003</v>
      </c>
      <c r="CF62" s="115">
        <f t="shared" si="58"/>
        <v>1234957000</v>
      </c>
      <c r="CG62" s="115">
        <f t="shared" si="58"/>
        <v>1391994000</v>
      </c>
      <c r="CH62" s="115">
        <f t="shared" si="58"/>
        <v>1477849000</v>
      </c>
      <c r="CI62" s="115">
        <f t="shared" si="58"/>
        <v>1569000000</v>
      </c>
      <c r="CJ62" s="115">
        <f>AO60</f>
        <v>1665772000</v>
      </c>
      <c r="CW62" s="58">
        <f t="shared" si="41"/>
        <v>1640751300</v>
      </c>
      <c r="CX62" s="43">
        <f t="shared" si="42"/>
        <v>18230570</v>
      </c>
      <c r="DA62" s="53">
        <f t="shared" si="43"/>
        <v>1457955000</v>
      </c>
      <c r="DB62" s="43">
        <f t="shared" si="44"/>
        <v>24299250</v>
      </c>
      <c r="DC62" s="48">
        <f t="shared" si="45"/>
        <v>40498750</v>
      </c>
      <c r="DH62" s="692" t="str">
        <f t="shared" si="49"/>
        <v>A3-12</v>
      </c>
    </row>
    <row r="63" spans="1:112">
      <c r="A63" s="3">
        <f t="shared" si="46"/>
        <v>24</v>
      </c>
      <c r="B63" s="249">
        <v>6</v>
      </c>
      <c r="C63" s="522"/>
      <c r="D63" s="250" t="s">
        <v>139</v>
      </c>
      <c r="E63" s="285">
        <v>18</v>
      </c>
      <c r="F63" s="252"/>
      <c r="G63" s="40" t="s">
        <v>54</v>
      </c>
      <c r="H63" s="253">
        <f t="shared" si="4"/>
        <v>97</v>
      </c>
      <c r="I63" s="253">
        <f t="shared" si="5"/>
        <v>85</v>
      </c>
      <c r="J63" s="254">
        <f t="shared" si="6"/>
        <v>27506142.120000001</v>
      </c>
      <c r="K63" s="254">
        <f t="shared" si="7"/>
        <v>2</v>
      </c>
      <c r="L63" s="255">
        <f t="shared" si="8"/>
        <v>0.93</v>
      </c>
      <c r="M63" s="305">
        <f t="shared" si="56"/>
        <v>1.01</v>
      </c>
      <c r="N63" s="257">
        <f t="shared" si="10"/>
        <v>21590156.067032635</v>
      </c>
      <c r="O63" s="257">
        <f t="shared" si="11"/>
        <v>24335555.480755895</v>
      </c>
      <c r="P63" s="257">
        <f t="shared" si="12"/>
        <v>25836519.293316003</v>
      </c>
      <c r="Q63" s="257">
        <f t="shared" si="13"/>
        <v>27430059.269522611</v>
      </c>
      <c r="R63" s="258">
        <f t="shared" si="14"/>
        <v>25836519.293316003</v>
      </c>
      <c r="S63" s="257">
        <f t="shared" si="14"/>
        <v>27430059.269522611</v>
      </c>
      <c r="T63" s="257">
        <f t="shared" si="15"/>
        <v>29121885.304580249</v>
      </c>
      <c r="U63" s="257"/>
      <c r="V63" s="257">
        <f t="shared" si="16"/>
        <v>1835163265.6977739</v>
      </c>
      <c r="W63" s="257">
        <f t="shared" si="17"/>
        <v>2068522215.8642511</v>
      </c>
      <c r="X63" s="257">
        <f t="shared" si="18"/>
        <v>2196104139.9318604</v>
      </c>
      <c r="Y63" s="258">
        <f t="shared" si="19"/>
        <v>2331555037.9094219</v>
      </c>
      <c r="Z63" s="258">
        <f t="shared" si="20"/>
        <v>2196104139.9318604</v>
      </c>
      <c r="AA63" s="257">
        <f t="shared" si="21"/>
        <v>2331555037.9094219</v>
      </c>
      <c r="AB63" s="257">
        <f t="shared" si="22"/>
        <v>2475360250.8893213</v>
      </c>
      <c r="AC63" s="257"/>
      <c r="AD63" s="32" t="str">
        <f t="shared" si="23"/>
        <v>BERTAHAP</v>
      </c>
      <c r="AE63" s="259">
        <f t="shared" si="24"/>
        <v>0</v>
      </c>
      <c r="AF63" s="260">
        <v>2</v>
      </c>
      <c r="AG63" s="261"/>
      <c r="AH63" s="257" t="str">
        <f t="shared" si="25"/>
        <v>KR</v>
      </c>
      <c r="AI63" s="261">
        <f t="shared" si="26"/>
        <v>2018680000</v>
      </c>
      <c r="AJ63" s="261">
        <f t="shared" si="26"/>
        <v>2275375000</v>
      </c>
      <c r="AK63" s="261">
        <f t="shared" si="26"/>
        <v>2415715000</v>
      </c>
      <c r="AL63" s="262">
        <f t="shared" si="26"/>
        <v>2564711000</v>
      </c>
      <c r="AM63" s="262">
        <f t="shared" si="26"/>
        <v>2415715000</v>
      </c>
      <c r="AN63" s="261">
        <f t="shared" si="26"/>
        <v>2564711000</v>
      </c>
      <c r="AO63" s="261">
        <f t="shared" si="26"/>
        <v>2722897000</v>
      </c>
      <c r="AP63" s="261">
        <f t="shared" si="47"/>
        <v>2722896695.3821664</v>
      </c>
      <c r="AQ63" s="51">
        <f t="shared" si="48"/>
        <v>2560658000</v>
      </c>
      <c r="AR63" s="42">
        <f t="shared" si="48"/>
        <v>2718594000</v>
      </c>
      <c r="AS63" s="58">
        <f t="shared" si="27"/>
        <v>2304592200</v>
      </c>
      <c r="AT63" s="58">
        <f t="shared" si="28"/>
        <v>38409870</v>
      </c>
      <c r="AU63" s="336">
        <f t="shared" si="29"/>
        <v>48088331.25</v>
      </c>
      <c r="AV63" s="131">
        <f t="shared" si="30"/>
        <v>27185940</v>
      </c>
      <c r="AW63" s="5">
        <f t="shared" si="31"/>
        <v>38409870</v>
      </c>
      <c r="AX63" s="5">
        <f t="shared" si="32"/>
        <v>60392875</v>
      </c>
      <c r="AY63" s="487">
        <f t="shared" si="33"/>
        <v>2886271000</v>
      </c>
      <c r="AZ63" s="117">
        <f t="shared" si="50"/>
        <v>2886270335.254807</v>
      </c>
      <c r="BA63" s="2"/>
      <c r="BB63" s="2"/>
      <c r="BW63" s="53">
        <f t="shared" si="34"/>
        <v>-1511462.5094939955</v>
      </c>
      <c r="BX63" s="125">
        <f>P292</f>
        <v>26784105.889349997</v>
      </c>
      <c r="BY63" s="116"/>
      <c r="BZ63" s="112"/>
      <c r="CA63" s="112" t="str">
        <f>G61</f>
        <v>1BR-10</v>
      </c>
      <c r="CB63" s="113">
        <f>E61</f>
        <v>10</v>
      </c>
      <c r="CC63" s="114">
        <f t="shared" si="57"/>
        <v>74</v>
      </c>
      <c r="CD63" s="114">
        <f t="shared" si="57"/>
        <v>63</v>
      </c>
      <c r="CE63" s="115">
        <f>P61</f>
        <v>25836519.293316003</v>
      </c>
      <c r="CF63" s="115">
        <f t="shared" si="58"/>
        <v>1496198000</v>
      </c>
      <c r="CG63" s="115">
        <f t="shared" si="58"/>
        <v>1686454000</v>
      </c>
      <c r="CH63" s="115">
        <f t="shared" si="58"/>
        <v>1790471000</v>
      </c>
      <c r="CI63" s="115">
        <f t="shared" si="58"/>
        <v>1900904000</v>
      </c>
      <c r="CJ63" s="115">
        <f>AO61</f>
        <v>2018147000</v>
      </c>
      <c r="CW63" s="58">
        <f t="shared" si="41"/>
        <v>2446734600</v>
      </c>
      <c r="CX63" s="43">
        <f t="shared" si="42"/>
        <v>27185940</v>
      </c>
      <c r="DA63" s="53">
        <f t="shared" si="43"/>
        <v>2174143500</v>
      </c>
      <c r="DB63" s="43">
        <f t="shared" si="44"/>
        <v>36235725</v>
      </c>
      <c r="DC63" s="48">
        <f t="shared" si="45"/>
        <v>60392875</v>
      </c>
      <c r="DH63" s="692" t="str">
        <f t="shared" si="49"/>
        <v>A3-18</v>
      </c>
    </row>
    <row r="64" spans="1:112">
      <c r="A64" s="3">
        <f t="shared" si="46"/>
        <v>25</v>
      </c>
      <c r="B64" s="249">
        <v>7</v>
      </c>
      <c r="C64" s="522"/>
      <c r="D64" s="250" t="s">
        <v>139</v>
      </c>
      <c r="E64" s="285">
        <v>20</v>
      </c>
      <c r="F64" s="252"/>
      <c r="G64" s="40" t="s">
        <v>70</v>
      </c>
      <c r="H64" s="253">
        <f t="shared" si="4"/>
        <v>60</v>
      </c>
      <c r="I64" s="253">
        <f t="shared" si="5"/>
        <v>51</v>
      </c>
      <c r="J64" s="254">
        <f t="shared" si="6"/>
        <v>27506142.120000001</v>
      </c>
      <c r="K64" s="254">
        <f t="shared" si="7"/>
        <v>2</v>
      </c>
      <c r="L64" s="255">
        <f t="shared" si="8"/>
        <v>0.93</v>
      </c>
      <c r="M64" s="305">
        <f t="shared" si="56"/>
        <v>1.01</v>
      </c>
      <c r="N64" s="257">
        <f t="shared" si="10"/>
        <v>21590156.067032635</v>
      </c>
      <c r="O64" s="257">
        <f t="shared" si="11"/>
        <v>24335555.480755895</v>
      </c>
      <c r="P64" s="257">
        <f t="shared" si="12"/>
        <v>25836519.293316003</v>
      </c>
      <c r="Q64" s="257">
        <f t="shared" si="13"/>
        <v>27430059.269522611</v>
      </c>
      <c r="R64" s="258">
        <f t="shared" si="14"/>
        <v>25836519.293316003</v>
      </c>
      <c r="S64" s="257">
        <f t="shared" si="14"/>
        <v>27430059.269522611</v>
      </c>
      <c r="T64" s="257">
        <f t="shared" si="15"/>
        <v>29121885.304580249</v>
      </c>
      <c r="U64" s="257"/>
      <c r="V64" s="257">
        <f t="shared" si="16"/>
        <v>1101097959.4186645</v>
      </c>
      <c r="W64" s="257">
        <f t="shared" si="17"/>
        <v>1241113329.5185506</v>
      </c>
      <c r="X64" s="257">
        <f t="shared" si="18"/>
        <v>1317662483.9591162</v>
      </c>
      <c r="Y64" s="258">
        <f t="shared" si="19"/>
        <v>1398933022.7456532</v>
      </c>
      <c r="Z64" s="258">
        <f t="shared" si="20"/>
        <v>1317662483.9591162</v>
      </c>
      <c r="AA64" s="257">
        <f t="shared" si="21"/>
        <v>1398933022.7456532</v>
      </c>
      <c r="AB64" s="257">
        <f t="shared" si="22"/>
        <v>1485216150.5335927</v>
      </c>
      <c r="AC64" s="257"/>
      <c r="AD64" s="32" t="str">
        <f t="shared" si="23"/>
        <v>BERTAHAP</v>
      </c>
      <c r="AE64" s="259">
        <f t="shared" si="24"/>
        <v>0</v>
      </c>
      <c r="AF64" s="260">
        <v>2</v>
      </c>
      <c r="AG64" s="261"/>
      <c r="AH64" s="257" t="str">
        <f t="shared" si="25"/>
        <v>KR</v>
      </c>
      <c r="AI64" s="261">
        <f t="shared" si="26"/>
        <v>1211208000</v>
      </c>
      <c r="AJ64" s="261">
        <f t="shared" si="26"/>
        <v>1365225000</v>
      </c>
      <c r="AK64" s="261">
        <f t="shared" si="26"/>
        <v>1449429000</v>
      </c>
      <c r="AL64" s="262">
        <f t="shared" si="26"/>
        <v>1538827000</v>
      </c>
      <c r="AM64" s="262">
        <f t="shared" si="26"/>
        <v>1449429000</v>
      </c>
      <c r="AN64" s="261">
        <f t="shared" si="26"/>
        <v>1538827000</v>
      </c>
      <c r="AO64" s="261">
        <f t="shared" si="26"/>
        <v>1633738000</v>
      </c>
      <c r="AP64" s="261">
        <f t="shared" si="47"/>
        <v>1633738441.900414</v>
      </c>
      <c r="AQ64" s="51">
        <f t="shared" si="48"/>
        <v>1536395000</v>
      </c>
      <c r="AR64" s="42">
        <f t="shared" si="48"/>
        <v>1631157000</v>
      </c>
      <c r="AS64" s="58">
        <f t="shared" si="27"/>
        <v>1382755500</v>
      </c>
      <c r="AT64" s="58">
        <f t="shared" si="28"/>
        <v>23045925</v>
      </c>
      <c r="AU64" s="336">
        <f t="shared" si="29"/>
        <v>28853006.25</v>
      </c>
      <c r="AV64" s="131">
        <f t="shared" si="30"/>
        <v>16311570</v>
      </c>
      <c r="AW64" s="5">
        <f t="shared" si="31"/>
        <v>23045925</v>
      </c>
      <c r="AX64" s="5">
        <f t="shared" si="32"/>
        <v>36235725</v>
      </c>
      <c r="AY64" s="487">
        <f t="shared" si="33"/>
        <v>1731763000</v>
      </c>
      <c r="AZ64" s="117">
        <f t="shared" si="50"/>
        <v>1731762838.1594403</v>
      </c>
      <c r="BA64" s="2"/>
      <c r="BB64" s="2"/>
      <c r="BW64" s="53">
        <f t="shared" si="34"/>
        <v>-1511462.5094939955</v>
      </c>
      <c r="BX64" s="122">
        <f>P297</f>
        <v>26220229.975889999</v>
      </c>
      <c r="BY64" s="116"/>
      <c r="BZ64" s="112"/>
      <c r="CA64" s="112" t="str">
        <f>G64</f>
        <v>1BR-20</v>
      </c>
      <c r="CB64" s="113">
        <f>E64</f>
        <v>20</v>
      </c>
      <c r="CC64" s="114">
        <f>H64</f>
        <v>60</v>
      </c>
      <c r="CD64" s="114">
        <f>I64</f>
        <v>51</v>
      </c>
      <c r="CE64" s="115">
        <f>P64</f>
        <v>25836519.293316003</v>
      </c>
      <c r="CF64" s="115">
        <f>AI64</f>
        <v>1211208000</v>
      </c>
      <c r="CG64" s="115">
        <f>AJ64</f>
        <v>1365225000</v>
      </c>
      <c r="CH64" s="115">
        <f>AK64</f>
        <v>1449429000</v>
      </c>
      <c r="CI64" s="115">
        <f>AL64</f>
        <v>1538827000</v>
      </c>
      <c r="CJ64" s="115">
        <f>AO64</f>
        <v>1633738000</v>
      </c>
      <c r="CW64" s="58">
        <f t="shared" si="41"/>
        <v>1468041300</v>
      </c>
      <c r="CX64" s="43">
        <f t="shared" si="42"/>
        <v>16311570</v>
      </c>
      <c r="DA64" s="53">
        <f t="shared" si="43"/>
        <v>1304486100</v>
      </c>
      <c r="DB64" s="43">
        <f t="shared" si="44"/>
        <v>21741435</v>
      </c>
      <c r="DC64" s="48">
        <f t="shared" si="45"/>
        <v>36235725</v>
      </c>
      <c r="DH64" s="692" t="str">
        <f t="shared" si="49"/>
        <v>A3-20</v>
      </c>
    </row>
    <row r="65" spans="1:112">
      <c r="A65" s="3">
        <f t="shared" si="46"/>
        <v>26</v>
      </c>
      <c r="B65" s="249">
        <v>8</v>
      </c>
      <c r="C65" s="522"/>
      <c r="D65" s="250" t="s">
        <v>139</v>
      </c>
      <c r="E65" s="285">
        <v>22</v>
      </c>
      <c r="F65" s="252"/>
      <c r="G65" s="40" t="s">
        <v>89</v>
      </c>
      <c r="H65" s="253">
        <f t="shared" si="4"/>
        <v>81</v>
      </c>
      <c r="I65" s="253">
        <f t="shared" si="5"/>
        <v>70</v>
      </c>
      <c r="J65" s="254">
        <f t="shared" si="6"/>
        <v>27506142.120000001</v>
      </c>
      <c r="K65" s="254">
        <f t="shared" si="7"/>
        <v>4</v>
      </c>
      <c r="L65" s="255">
        <f t="shared" si="8"/>
        <v>0.97</v>
      </c>
      <c r="M65" s="305">
        <f t="shared" si="56"/>
        <v>1.01</v>
      </c>
      <c r="N65" s="257">
        <f t="shared" si="10"/>
        <v>22518764.930130813</v>
      </c>
      <c r="O65" s="257">
        <f t="shared" si="11"/>
        <v>25382246.039067976</v>
      </c>
      <c r="P65" s="257">
        <f t="shared" si="12"/>
        <v>26947767.434964001</v>
      </c>
      <c r="Q65" s="257">
        <f t="shared" si="13"/>
        <v>28609846.764985945</v>
      </c>
      <c r="R65" s="258">
        <f t="shared" si="14"/>
        <v>26947767.434964001</v>
      </c>
      <c r="S65" s="257">
        <f t="shared" si="14"/>
        <v>28609846.764985945</v>
      </c>
      <c r="T65" s="257">
        <f t="shared" si="15"/>
        <v>30374439.511228859</v>
      </c>
      <c r="U65" s="257"/>
      <c r="V65" s="257">
        <f t="shared" si="16"/>
        <v>1576313545.1091568</v>
      </c>
      <c r="W65" s="257">
        <f t="shared" si="17"/>
        <v>1776757222.7347584</v>
      </c>
      <c r="X65" s="257">
        <f t="shared" si="18"/>
        <v>1886343720.4474802</v>
      </c>
      <c r="Y65" s="258">
        <f t="shared" si="19"/>
        <v>2002689273.5490162</v>
      </c>
      <c r="Z65" s="258">
        <f t="shared" si="20"/>
        <v>1886343720.4474802</v>
      </c>
      <c r="AA65" s="257">
        <f t="shared" si="21"/>
        <v>2002689273.5490162</v>
      </c>
      <c r="AB65" s="257">
        <f t="shared" si="22"/>
        <v>2126210765.7860203</v>
      </c>
      <c r="AC65" s="257"/>
      <c r="AD65" s="32" t="str">
        <f t="shared" si="23"/>
        <v>BERTAHAP</v>
      </c>
      <c r="AE65" s="259">
        <f t="shared" si="24"/>
        <v>0</v>
      </c>
      <c r="AF65" s="260">
        <v>2</v>
      </c>
      <c r="AG65" s="261"/>
      <c r="AH65" s="257" t="str">
        <f t="shared" si="25"/>
        <v>KR</v>
      </c>
      <c r="AI65" s="261">
        <f t="shared" si="26"/>
        <v>1733945000</v>
      </c>
      <c r="AJ65" s="261">
        <f t="shared" si="26"/>
        <v>1954433000</v>
      </c>
      <c r="AK65" s="261">
        <f t="shared" si="26"/>
        <v>2074979000</v>
      </c>
      <c r="AL65" s="262">
        <f t="shared" si="26"/>
        <v>2202959000</v>
      </c>
      <c r="AM65" s="262">
        <f t="shared" si="26"/>
        <v>2074979000</v>
      </c>
      <c r="AN65" s="261">
        <f t="shared" si="26"/>
        <v>2202959000</v>
      </c>
      <c r="AO65" s="261">
        <f t="shared" si="26"/>
        <v>2338832000</v>
      </c>
      <c r="AP65" s="261">
        <f t="shared" si="47"/>
        <v>2338832633.0578384</v>
      </c>
      <c r="AQ65" s="51">
        <f t="shared" si="48"/>
        <v>2199478000</v>
      </c>
      <c r="AR65" s="42">
        <f t="shared" si="48"/>
        <v>2335137000</v>
      </c>
      <c r="AS65" s="58">
        <f t="shared" si="27"/>
        <v>1979530200</v>
      </c>
      <c r="AT65" s="58">
        <f t="shared" si="28"/>
        <v>32992170</v>
      </c>
      <c r="AU65" s="336">
        <f t="shared" si="29"/>
        <v>41305481.25</v>
      </c>
      <c r="AV65" s="131">
        <f t="shared" si="30"/>
        <v>23351370</v>
      </c>
      <c r="AW65" s="5">
        <f t="shared" si="31"/>
        <v>32992170</v>
      </c>
      <c r="AX65" s="5">
        <f t="shared" si="32"/>
        <v>51874475</v>
      </c>
      <c r="AY65" s="487">
        <f t="shared" si="33"/>
        <v>2479163000</v>
      </c>
      <c r="AZ65" s="117">
        <f t="shared" si="50"/>
        <v>2479162630.3360872</v>
      </c>
      <c r="BA65" s="2"/>
      <c r="BB65" s="2"/>
      <c r="BW65" s="53">
        <f t="shared" si="34"/>
        <v>-400214.36784599721</v>
      </c>
      <c r="BX65" s="124">
        <f>P298</f>
        <v>27347981.802809998</v>
      </c>
      <c r="BY65" s="116">
        <v>8</v>
      </c>
      <c r="BZ65" s="112" t="s">
        <v>140</v>
      </c>
      <c r="CA65" s="112" t="str">
        <f>G103</f>
        <v>1BR-12</v>
      </c>
      <c r="CB65" s="113">
        <f>E103</f>
        <v>12</v>
      </c>
      <c r="CC65" s="114">
        <f t="shared" ref="CC65:CD68" si="59">H103</f>
        <v>67</v>
      </c>
      <c r="CD65" s="114">
        <f t="shared" si="59"/>
        <v>57</v>
      </c>
      <c r="CE65" s="115">
        <f>P103</f>
        <v>25836519.293316003</v>
      </c>
      <c r="CF65" s="115">
        <f t="shared" ref="CF65:CI68" si="60">AI103</f>
        <v>1353703000</v>
      </c>
      <c r="CG65" s="115">
        <f t="shared" si="60"/>
        <v>1525840000</v>
      </c>
      <c r="CH65" s="115">
        <f t="shared" si="60"/>
        <v>1619950000</v>
      </c>
      <c r="CI65" s="115">
        <f t="shared" si="60"/>
        <v>1719865000</v>
      </c>
      <c r="CJ65" s="115">
        <f>AO103</f>
        <v>1825943000</v>
      </c>
      <c r="CK65" s="2">
        <v>8</v>
      </c>
      <c r="CW65" s="58">
        <f t="shared" si="41"/>
        <v>2101623300</v>
      </c>
      <c r="CX65" s="43">
        <f t="shared" si="42"/>
        <v>23351370</v>
      </c>
      <c r="DA65" s="53">
        <f t="shared" si="43"/>
        <v>1867481100</v>
      </c>
      <c r="DB65" s="43">
        <f t="shared" si="44"/>
        <v>31124685</v>
      </c>
      <c r="DC65" s="48">
        <f t="shared" si="45"/>
        <v>51874475</v>
      </c>
      <c r="DH65" s="692" t="str">
        <f t="shared" si="49"/>
        <v>A3-22</v>
      </c>
    </row>
    <row r="66" spans="1:112">
      <c r="A66" s="3">
        <f t="shared" si="46"/>
        <v>27</v>
      </c>
      <c r="B66" s="249">
        <v>1</v>
      </c>
      <c r="C66" s="522"/>
      <c r="D66" s="250" t="s">
        <v>142</v>
      </c>
      <c r="E66" s="251" t="s">
        <v>24</v>
      </c>
      <c r="F66" s="252"/>
      <c r="G66" s="40" t="s">
        <v>39</v>
      </c>
      <c r="H66" s="253">
        <f t="shared" si="4"/>
        <v>113</v>
      </c>
      <c r="I66" s="253">
        <f t="shared" si="5"/>
        <v>101</v>
      </c>
      <c r="J66" s="254">
        <f t="shared" si="6"/>
        <v>27506142.120000001</v>
      </c>
      <c r="K66" s="254">
        <f t="shared" si="7"/>
        <v>6</v>
      </c>
      <c r="L66" s="255">
        <f t="shared" si="8"/>
        <v>0.95</v>
      </c>
      <c r="M66" s="256">
        <f t="shared" ref="M66:M73" si="61">SUMIF($AO$4:$AO$22,E66,$AU$4:$AU$22)</f>
        <v>1</v>
      </c>
      <c r="N66" s="257">
        <f t="shared" si="10"/>
        <v>21836099.50354626</v>
      </c>
      <c r="O66" s="257">
        <f t="shared" si="11"/>
        <v>24612773.029615775</v>
      </c>
      <c r="P66" s="257">
        <f t="shared" si="12"/>
        <v>26130835.013999999</v>
      </c>
      <c r="Q66" s="257">
        <f t="shared" si="13"/>
        <v>27742527.739855718</v>
      </c>
      <c r="R66" s="258">
        <f t="shared" si="14"/>
        <v>26130835.013999999</v>
      </c>
      <c r="S66" s="257">
        <f t="shared" si="14"/>
        <v>27742527.739855718</v>
      </c>
      <c r="T66" s="257">
        <f t="shared" si="15"/>
        <v>29453626.146440148</v>
      </c>
      <c r="U66" s="257"/>
      <c r="V66" s="257">
        <f t="shared" si="16"/>
        <v>2205446049.8581724</v>
      </c>
      <c r="W66" s="257">
        <f t="shared" si="17"/>
        <v>2485890075.9911933</v>
      </c>
      <c r="X66" s="257">
        <f t="shared" si="18"/>
        <v>2639214336.414</v>
      </c>
      <c r="Y66" s="258">
        <f t="shared" si="19"/>
        <v>2801995301.7254276</v>
      </c>
      <c r="Z66" s="258">
        <f t="shared" si="20"/>
        <v>2639214336.414</v>
      </c>
      <c r="AA66" s="257">
        <f t="shared" si="21"/>
        <v>2801995301.7254276</v>
      </c>
      <c r="AB66" s="257">
        <f t="shared" si="22"/>
        <v>2974816240.7904549</v>
      </c>
      <c r="AC66" s="257"/>
      <c r="AD66" s="32" t="str">
        <f t="shared" si="23"/>
        <v>BERTAHAP</v>
      </c>
      <c r="AE66" s="259">
        <f t="shared" si="24"/>
        <v>0</v>
      </c>
      <c r="AF66" s="260">
        <v>2</v>
      </c>
      <c r="AG66" s="261"/>
      <c r="AH66" s="257" t="str">
        <f t="shared" si="25"/>
        <v>KR</v>
      </c>
      <c r="AI66" s="261">
        <f t="shared" si="26"/>
        <v>2425991000</v>
      </c>
      <c r="AJ66" s="261">
        <f t="shared" si="26"/>
        <v>2734480000</v>
      </c>
      <c r="AK66" s="261">
        <f t="shared" si="26"/>
        <v>2903136000</v>
      </c>
      <c r="AL66" s="262">
        <f t="shared" si="26"/>
        <v>3082195000</v>
      </c>
      <c r="AM66" s="262">
        <f t="shared" si="26"/>
        <v>2903136000</v>
      </c>
      <c r="AN66" s="261">
        <f t="shared" si="26"/>
        <v>3082195000</v>
      </c>
      <c r="AO66" s="261">
        <f t="shared" si="26"/>
        <v>3272298000</v>
      </c>
      <c r="AP66" s="261">
        <f t="shared" si="47"/>
        <v>3272297962.6255884</v>
      </c>
      <c r="AQ66" s="51">
        <f t="shared" si="48"/>
        <v>3077325000</v>
      </c>
      <c r="AR66" s="42">
        <f t="shared" si="48"/>
        <v>3267127000</v>
      </c>
      <c r="AS66" s="58">
        <f t="shared" si="27"/>
        <v>2769592500</v>
      </c>
      <c r="AT66" s="58">
        <f t="shared" si="28"/>
        <v>46159875</v>
      </c>
      <c r="AU66" s="336">
        <f t="shared" si="29"/>
        <v>57791156.25</v>
      </c>
      <c r="AV66" s="131">
        <f t="shared" si="30"/>
        <v>32671270</v>
      </c>
      <c r="AW66" s="5">
        <f t="shared" si="31"/>
        <v>46159875</v>
      </c>
      <c r="AX66" s="5">
        <f t="shared" si="32"/>
        <v>72578400</v>
      </c>
      <c r="AY66" s="487">
        <f t="shared" si="33"/>
        <v>3468636000</v>
      </c>
      <c r="AZ66" s="117">
        <f t="shared" si="50"/>
        <v>3468635530.5757432</v>
      </c>
      <c r="BA66" s="2"/>
      <c r="BB66" s="2"/>
      <c r="BW66" s="53">
        <f t="shared" si="34"/>
        <v>-1217146.7888099998</v>
      </c>
      <c r="BX66" s="59"/>
      <c r="BY66" s="116"/>
      <c r="BZ66" s="121"/>
      <c r="CA66" s="112" t="str">
        <f>G104</f>
        <v>1BR-16</v>
      </c>
      <c r="CB66" s="113">
        <f>E104</f>
        <v>16</v>
      </c>
      <c r="CC66" s="114">
        <f t="shared" si="59"/>
        <v>71</v>
      </c>
      <c r="CD66" s="114">
        <f t="shared" si="59"/>
        <v>63</v>
      </c>
      <c r="CE66" s="115">
        <f>P104</f>
        <v>25836519.293316003</v>
      </c>
      <c r="CF66" s="115">
        <f t="shared" si="60"/>
        <v>1496198000</v>
      </c>
      <c r="CG66" s="115">
        <f t="shared" si="60"/>
        <v>1686454000</v>
      </c>
      <c r="CH66" s="115">
        <f t="shared" si="60"/>
        <v>1790471000</v>
      </c>
      <c r="CI66" s="115">
        <f t="shared" si="60"/>
        <v>1900904000</v>
      </c>
      <c r="CJ66" s="115">
        <f>AO104</f>
        <v>2018147000</v>
      </c>
      <c r="CW66" s="58">
        <f t="shared" si="41"/>
        <v>2940414300</v>
      </c>
      <c r="CX66" s="43">
        <f t="shared" si="42"/>
        <v>32671270</v>
      </c>
      <c r="DA66" s="53">
        <f t="shared" si="43"/>
        <v>2612822400</v>
      </c>
      <c r="DB66" s="43">
        <f t="shared" si="44"/>
        <v>43547040</v>
      </c>
      <c r="DC66" s="48">
        <f t="shared" si="45"/>
        <v>72578400</v>
      </c>
      <c r="DH66" s="692" t="str">
        <f t="shared" si="49"/>
        <v>A5-02</v>
      </c>
    </row>
    <row r="67" spans="1:112">
      <c r="A67" s="3">
        <f t="shared" si="46"/>
        <v>28</v>
      </c>
      <c r="B67" s="249">
        <v>2</v>
      </c>
      <c r="C67" s="522"/>
      <c r="D67" s="250" t="s">
        <v>142</v>
      </c>
      <c r="E67" s="251" t="s">
        <v>35</v>
      </c>
      <c r="F67" s="252"/>
      <c r="G67" s="40" t="s">
        <v>42</v>
      </c>
      <c r="H67" s="253">
        <f t="shared" si="4"/>
        <v>78</v>
      </c>
      <c r="I67" s="253">
        <f t="shared" si="5"/>
        <v>66</v>
      </c>
      <c r="J67" s="254">
        <f t="shared" si="6"/>
        <v>27506142.120000001</v>
      </c>
      <c r="K67" s="254">
        <f t="shared" si="7"/>
        <v>2</v>
      </c>
      <c r="L67" s="255">
        <f t="shared" si="8"/>
        <v>0.93</v>
      </c>
      <c r="M67" s="256">
        <f t="shared" si="61"/>
        <v>1</v>
      </c>
      <c r="N67" s="257">
        <f t="shared" si="10"/>
        <v>21376392.145576868</v>
      </c>
      <c r="O67" s="257">
        <f t="shared" si="11"/>
        <v>24094609.386887025</v>
      </c>
      <c r="P67" s="257">
        <f t="shared" si="12"/>
        <v>25580712.171600003</v>
      </c>
      <c r="Q67" s="257">
        <f t="shared" si="13"/>
        <v>27158474.52427981</v>
      </c>
      <c r="R67" s="258">
        <f t="shared" si="14"/>
        <v>25580712.171600003</v>
      </c>
      <c r="S67" s="257">
        <f t="shared" si="14"/>
        <v>27158474.52427981</v>
      </c>
      <c r="T67" s="257">
        <f t="shared" si="15"/>
        <v>28833549.806515098</v>
      </c>
      <c r="U67" s="257"/>
      <c r="V67" s="257">
        <f t="shared" si="16"/>
        <v>1410841881.6080732</v>
      </c>
      <c r="W67" s="257">
        <f t="shared" si="17"/>
        <v>1590244219.5345438</v>
      </c>
      <c r="X67" s="257">
        <f t="shared" si="18"/>
        <v>1688327003.3256001</v>
      </c>
      <c r="Y67" s="258">
        <f t="shared" si="19"/>
        <v>1792459318.6024675</v>
      </c>
      <c r="Z67" s="258">
        <f t="shared" si="20"/>
        <v>1688327003.3256001</v>
      </c>
      <c r="AA67" s="257">
        <f t="shared" si="21"/>
        <v>1792459318.6024675</v>
      </c>
      <c r="AB67" s="257">
        <f t="shared" si="22"/>
        <v>1903014287.2299964</v>
      </c>
      <c r="AC67" s="257"/>
      <c r="AD67" s="32" t="str">
        <f t="shared" si="23"/>
        <v>BERTAHAP</v>
      </c>
      <c r="AE67" s="259">
        <f t="shared" si="24"/>
        <v>0</v>
      </c>
      <c r="AF67" s="260">
        <v>2</v>
      </c>
      <c r="AG67" s="261"/>
      <c r="AH67" s="257" t="str">
        <f t="shared" si="25"/>
        <v>KR</v>
      </c>
      <c r="AI67" s="261">
        <f t="shared" si="26"/>
        <v>1551927000</v>
      </c>
      <c r="AJ67" s="261">
        <f t="shared" si="26"/>
        <v>1749269000</v>
      </c>
      <c r="AK67" s="261">
        <f t="shared" si="26"/>
        <v>1857160000</v>
      </c>
      <c r="AL67" s="262">
        <f t="shared" si="26"/>
        <v>1971706000</v>
      </c>
      <c r="AM67" s="262">
        <f t="shared" si="26"/>
        <v>1857160000</v>
      </c>
      <c r="AN67" s="261">
        <f t="shared" si="26"/>
        <v>1971706000</v>
      </c>
      <c r="AO67" s="261">
        <f t="shared" si="26"/>
        <v>2093316000</v>
      </c>
      <c r="AP67" s="261">
        <f t="shared" si="47"/>
        <v>2093316460.0866098</v>
      </c>
      <c r="AQ67" s="51">
        <f t="shared" si="48"/>
        <v>1968590000</v>
      </c>
      <c r="AR67" s="42">
        <f t="shared" si="48"/>
        <v>2090009000</v>
      </c>
      <c r="AS67" s="58">
        <f t="shared" si="27"/>
        <v>1771731000</v>
      </c>
      <c r="AT67" s="58">
        <f t="shared" si="28"/>
        <v>29528850</v>
      </c>
      <c r="AU67" s="336">
        <f t="shared" si="29"/>
        <v>36969487.5</v>
      </c>
      <c r="AV67" s="131">
        <f t="shared" si="30"/>
        <v>20900090</v>
      </c>
      <c r="AW67" s="5">
        <f t="shared" si="31"/>
        <v>29528850</v>
      </c>
      <c r="AX67" s="5">
        <f t="shared" si="32"/>
        <v>46429000</v>
      </c>
      <c r="AY67" s="487">
        <f t="shared" si="33"/>
        <v>2218916000</v>
      </c>
      <c r="AZ67" s="117">
        <f t="shared" si="50"/>
        <v>2218915725.229867</v>
      </c>
      <c r="BA67" s="2"/>
      <c r="BB67" s="2"/>
      <c r="BW67" s="53">
        <f t="shared" si="34"/>
        <v>-1767269.6312099956</v>
      </c>
      <c r="BX67" s="59"/>
      <c r="BY67" s="116"/>
      <c r="BZ67" s="112"/>
      <c r="CA67" s="112" t="str">
        <f>G105</f>
        <v>2BR-18</v>
      </c>
      <c r="CB67" s="113">
        <f>E105</f>
        <v>18</v>
      </c>
      <c r="CC67" s="114">
        <f t="shared" si="59"/>
        <v>97</v>
      </c>
      <c r="CD67" s="114">
        <f t="shared" si="59"/>
        <v>85</v>
      </c>
      <c r="CE67" s="115">
        <f>P105</f>
        <v>25836519.293316003</v>
      </c>
      <c r="CF67" s="115">
        <f t="shared" si="60"/>
        <v>2018680000</v>
      </c>
      <c r="CG67" s="115">
        <f t="shared" si="60"/>
        <v>2275375000</v>
      </c>
      <c r="CH67" s="115">
        <f t="shared" si="60"/>
        <v>2415715000</v>
      </c>
      <c r="CI67" s="115">
        <f t="shared" si="60"/>
        <v>2564711000</v>
      </c>
      <c r="CJ67" s="115">
        <f>AO105</f>
        <v>2722897000</v>
      </c>
      <c r="CW67" s="58">
        <f t="shared" si="41"/>
        <v>1881008100</v>
      </c>
      <c r="CX67" s="43">
        <f t="shared" si="42"/>
        <v>20900090</v>
      </c>
      <c r="DA67" s="53">
        <f t="shared" si="43"/>
        <v>1671444000</v>
      </c>
      <c r="DB67" s="43">
        <f t="shared" si="44"/>
        <v>27857400</v>
      </c>
      <c r="DC67" s="48">
        <f t="shared" si="45"/>
        <v>46429000</v>
      </c>
      <c r="DH67" s="692" t="str">
        <f t="shared" si="49"/>
        <v>A5-06</v>
      </c>
    </row>
    <row r="68" spans="1:112">
      <c r="A68" s="3">
        <f t="shared" si="46"/>
        <v>29</v>
      </c>
      <c r="B68" s="249">
        <v>3</v>
      </c>
      <c r="C68" s="522"/>
      <c r="D68" s="250" t="s">
        <v>142</v>
      </c>
      <c r="E68" s="251" t="s">
        <v>41</v>
      </c>
      <c r="F68" s="252"/>
      <c r="G68" s="40" t="s">
        <v>45</v>
      </c>
      <c r="H68" s="253">
        <f t="shared" si="4"/>
        <v>60</v>
      </c>
      <c r="I68" s="253">
        <f t="shared" si="5"/>
        <v>52</v>
      </c>
      <c r="J68" s="254">
        <f t="shared" si="6"/>
        <v>27506142.120000001</v>
      </c>
      <c r="K68" s="254">
        <f t="shared" si="7"/>
        <v>2</v>
      </c>
      <c r="L68" s="255">
        <f t="shared" si="8"/>
        <v>0.93</v>
      </c>
      <c r="M68" s="256">
        <f t="shared" si="61"/>
        <v>1</v>
      </c>
      <c r="N68" s="257">
        <f t="shared" si="10"/>
        <v>21376392.145576868</v>
      </c>
      <c r="O68" s="257">
        <f t="shared" si="11"/>
        <v>24094609.386887025</v>
      </c>
      <c r="P68" s="257">
        <f t="shared" si="12"/>
        <v>25580712.171600003</v>
      </c>
      <c r="Q68" s="257">
        <f t="shared" si="13"/>
        <v>27158474.52427981</v>
      </c>
      <c r="R68" s="258">
        <f t="shared" si="14"/>
        <v>25580712.171600003</v>
      </c>
      <c r="S68" s="257">
        <f t="shared" si="14"/>
        <v>27158474.52427981</v>
      </c>
      <c r="T68" s="257">
        <f t="shared" si="15"/>
        <v>28833549.806515098</v>
      </c>
      <c r="U68" s="257"/>
      <c r="V68" s="257">
        <f t="shared" si="16"/>
        <v>1111572391.5699971</v>
      </c>
      <c r="W68" s="257">
        <f t="shared" si="17"/>
        <v>1252919688.1181252</v>
      </c>
      <c r="X68" s="257">
        <f t="shared" si="18"/>
        <v>1330197032.9232001</v>
      </c>
      <c r="Y68" s="258">
        <f t="shared" si="19"/>
        <v>1412240675.2625501</v>
      </c>
      <c r="Z68" s="258">
        <f t="shared" si="20"/>
        <v>1330197032.9232001</v>
      </c>
      <c r="AA68" s="257">
        <f t="shared" si="21"/>
        <v>1412240675.2625501</v>
      </c>
      <c r="AB68" s="257">
        <f t="shared" si="22"/>
        <v>1499344589.9387851</v>
      </c>
      <c r="AC68" s="257"/>
      <c r="AD68" s="32" t="str">
        <f t="shared" si="23"/>
        <v>BERTAHAP</v>
      </c>
      <c r="AE68" s="259">
        <f t="shared" si="24"/>
        <v>0</v>
      </c>
      <c r="AF68" s="260">
        <v>2</v>
      </c>
      <c r="AG68" s="261"/>
      <c r="AH68" s="257" t="str">
        <f t="shared" si="25"/>
        <v>KR</v>
      </c>
      <c r="AI68" s="261">
        <f t="shared" si="26"/>
        <v>1222730000</v>
      </c>
      <c r="AJ68" s="261">
        <f t="shared" si="26"/>
        <v>1378212000</v>
      </c>
      <c r="AK68" s="261">
        <f t="shared" si="26"/>
        <v>1463217000</v>
      </c>
      <c r="AL68" s="262">
        <f t="shared" si="26"/>
        <v>1553465000</v>
      </c>
      <c r="AM68" s="262">
        <f t="shared" si="26"/>
        <v>1463217000</v>
      </c>
      <c r="AN68" s="261">
        <f t="shared" si="26"/>
        <v>1553465000</v>
      </c>
      <c r="AO68" s="261">
        <f t="shared" si="26"/>
        <v>1649280000</v>
      </c>
      <c r="AP68" s="261">
        <f t="shared" si="47"/>
        <v>1649279281.327158</v>
      </c>
      <c r="AQ68" s="51">
        <f t="shared" si="48"/>
        <v>1551011000</v>
      </c>
      <c r="AR68" s="42">
        <f t="shared" si="48"/>
        <v>1646673000</v>
      </c>
      <c r="AS68" s="58">
        <f t="shared" si="27"/>
        <v>1395909900</v>
      </c>
      <c r="AT68" s="58">
        <f t="shared" si="28"/>
        <v>23265165</v>
      </c>
      <c r="AU68" s="336">
        <f t="shared" si="29"/>
        <v>29127468.75</v>
      </c>
      <c r="AV68" s="131">
        <f t="shared" si="30"/>
        <v>16466730</v>
      </c>
      <c r="AW68" s="5">
        <f t="shared" si="31"/>
        <v>23265165</v>
      </c>
      <c r="AX68" s="5">
        <f t="shared" si="32"/>
        <v>36580425</v>
      </c>
      <c r="AY68" s="487">
        <f t="shared" si="33"/>
        <v>1748236000</v>
      </c>
      <c r="AZ68" s="117">
        <f t="shared" si="50"/>
        <v>1748235827.698082</v>
      </c>
      <c r="BA68" s="2"/>
      <c r="BB68" s="2"/>
      <c r="BW68" s="53">
        <f t="shared" si="34"/>
        <v>-1767269.6312099956</v>
      </c>
      <c r="BX68" s="59"/>
      <c r="BY68" s="116"/>
      <c r="BZ68" s="112"/>
      <c r="CA68" s="112" t="str">
        <f>G106</f>
        <v>1BR-20</v>
      </c>
      <c r="CB68" s="113">
        <f>E106</f>
        <v>20</v>
      </c>
      <c r="CC68" s="114">
        <f t="shared" si="59"/>
        <v>60</v>
      </c>
      <c r="CD68" s="114">
        <f t="shared" si="59"/>
        <v>51</v>
      </c>
      <c r="CE68" s="115">
        <f>P106</f>
        <v>25836519.293316003</v>
      </c>
      <c r="CF68" s="115">
        <f t="shared" si="60"/>
        <v>1211208000</v>
      </c>
      <c r="CG68" s="115">
        <f t="shared" si="60"/>
        <v>1365225000</v>
      </c>
      <c r="CH68" s="115">
        <f t="shared" si="60"/>
        <v>1449429000</v>
      </c>
      <c r="CI68" s="115">
        <f t="shared" si="60"/>
        <v>1538827000</v>
      </c>
      <c r="CJ68" s="115">
        <f>AO106</f>
        <v>1633738000</v>
      </c>
      <c r="CW68" s="58">
        <f t="shared" si="41"/>
        <v>1482005700</v>
      </c>
      <c r="CX68" s="43">
        <f t="shared" si="42"/>
        <v>16466730</v>
      </c>
      <c r="DA68" s="53">
        <f t="shared" si="43"/>
        <v>1316895300</v>
      </c>
      <c r="DB68" s="43">
        <f t="shared" si="44"/>
        <v>21948255</v>
      </c>
      <c r="DC68" s="48">
        <f t="shared" si="45"/>
        <v>36580425</v>
      </c>
      <c r="DH68" s="692" t="str">
        <f t="shared" si="49"/>
        <v>A5-08</v>
      </c>
    </row>
    <row r="69" spans="1:112">
      <c r="A69" s="3">
        <f t="shared" si="46"/>
        <v>30</v>
      </c>
      <c r="B69" s="249">
        <v>4</v>
      </c>
      <c r="C69" s="522"/>
      <c r="D69" s="250" t="s">
        <v>142</v>
      </c>
      <c r="E69" s="251">
        <v>10</v>
      </c>
      <c r="F69" s="252"/>
      <c r="G69" s="40" t="s">
        <v>48</v>
      </c>
      <c r="H69" s="253">
        <f t="shared" si="4"/>
        <v>74</v>
      </c>
      <c r="I69" s="253">
        <f t="shared" si="5"/>
        <v>63</v>
      </c>
      <c r="J69" s="254">
        <f t="shared" si="6"/>
        <v>27506142.120000001</v>
      </c>
      <c r="K69" s="254">
        <f t="shared" si="7"/>
        <v>2</v>
      </c>
      <c r="L69" s="255">
        <f t="shared" si="8"/>
        <v>0.93</v>
      </c>
      <c r="M69" s="256">
        <f t="shared" si="61"/>
        <v>1</v>
      </c>
      <c r="N69" s="257">
        <f t="shared" si="10"/>
        <v>21376392.145576868</v>
      </c>
      <c r="O69" s="257">
        <f t="shared" si="11"/>
        <v>24094609.386887025</v>
      </c>
      <c r="P69" s="257">
        <f t="shared" si="12"/>
        <v>25580712.171600003</v>
      </c>
      <c r="Q69" s="257">
        <f t="shared" si="13"/>
        <v>27158474.52427981</v>
      </c>
      <c r="R69" s="258">
        <f t="shared" si="14"/>
        <v>25580712.171600003</v>
      </c>
      <c r="S69" s="257">
        <f t="shared" si="14"/>
        <v>27158474.52427981</v>
      </c>
      <c r="T69" s="257">
        <f t="shared" si="15"/>
        <v>28833549.806515098</v>
      </c>
      <c r="U69" s="257"/>
      <c r="V69" s="257">
        <f t="shared" si="16"/>
        <v>1346712705.1713426</v>
      </c>
      <c r="W69" s="257">
        <f t="shared" si="17"/>
        <v>1517960391.3738825</v>
      </c>
      <c r="X69" s="257">
        <f t="shared" si="18"/>
        <v>1611584866.8108001</v>
      </c>
      <c r="Y69" s="258">
        <f t="shared" si="19"/>
        <v>1710983895.029628</v>
      </c>
      <c r="Z69" s="258">
        <f t="shared" si="20"/>
        <v>1611584866.8108001</v>
      </c>
      <c r="AA69" s="257">
        <f t="shared" si="21"/>
        <v>1710983895.029628</v>
      </c>
      <c r="AB69" s="257">
        <f t="shared" si="22"/>
        <v>1816513637.810451</v>
      </c>
      <c r="AC69" s="257"/>
      <c r="AD69" s="32" t="str">
        <f t="shared" si="23"/>
        <v>BERTAHAP</v>
      </c>
      <c r="AE69" s="259">
        <f t="shared" si="24"/>
        <v>0</v>
      </c>
      <c r="AF69" s="260">
        <v>2</v>
      </c>
      <c r="AG69" s="261"/>
      <c r="AH69" s="257" t="str">
        <f t="shared" si="25"/>
        <v>KR</v>
      </c>
      <c r="AI69" s="261">
        <f t="shared" si="26"/>
        <v>1481384000</v>
      </c>
      <c r="AJ69" s="261">
        <f t="shared" si="26"/>
        <v>1669757000</v>
      </c>
      <c r="AK69" s="261">
        <f t="shared" si="26"/>
        <v>1772744000</v>
      </c>
      <c r="AL69" s="262">
        <f t="shared" si="26"/>
        <v>1882083000</v>
      </c>
      <c r="AM69" s="262">
        <f t="shared" si="26"/>
        <v>1772744000</v>
      </c>
      <c r="AN69" s="261">
        <f t="shared" si="26"/>
        <v>1882083000</v>
      </c>
      <c r="AO69" s="261">
        <f t="shared" si="26"/>
        <v>1998166000</v>
      </c>
      <c r="AP69" s="261">
        <f t="shared" si="47"/>
        <v>1998165711.9008548</v>
      </c>
      <c r="AQ69" s="51">
        <f t="shared" si="48"/>
        <v>1879109000</v>
      </c>
      <c r="AR69" s="42">
        <f t="shared" si="48"/>
        <v>1995008000</v>
      </c>
      <c r="AS69" s="58">
        <f t="shared" si="27"/>
        <v>1691198100</v>
      </c>
      <c r="AT69" s="58">
        <f t="shared" si="28"/>
        <v>28186635</v>
      </c>
      <c r="AU69" s="336">
        <f t="shared" si="29"/>
        <v>35289056.25</v>
      </c>
      <c r="AV69" s="131">
        <f t="shared" si="30"/>
        <v>19950080</v>
      </c>
      <c r="AW69" s="5">
        <f t="shared" si="31"/>
        <v>28186635</v>
      </c>
      <c r="AX69" s="5">
        <f t="shared" si="32"/>
        <v>44318600</v>
      </c>
      <c r="AY69" s="487">
        <f t="shared" si="33"/>
        <v>2118056000</v>
      </c>
      <c r="AZ69" s="117">
        <f t="shared" si="50"/>
        <v>2118055292.1826584</v>
      </c>
      <c r="BA69" s="2"/>
      <c r="BB69" s="2"/>
      <c r="BW69" s="53">
        <f t="shared" si="34"/>
        <v>-1767269.6312099956</v>
      </c>
      <c r="BX69" s="59"/>
      <c r="BY69" s="116">
        <v>9</v>
      </c>
      <c r="BZ69" s="121" t="s">
        <v>141</v>
      </c>
      <c r="CA69" s="112" t="str">
        <f>G125</f>
        <v>1BR-6</v>
      </c>
      <c r="CB69" s="113" t="str">
        <f>E125</f>
        <v>06</v>
      </c>
      <c r="CC69" s="114">
        <f>H125</f>
        <v>78</v>
      </c>
      <c r="CD69" s="114">
        <f>I125</f>
        <v>66</v>
      </c>
      <c r="CE69" s="115">
        <f>P125</f>
        <v>25836519.293316003</v>
      </c>
      <c r="CF69" s="115">
        <f>AI125</f>
        <v>1567446000</v>
      </c>
      <c r="CG69" s="115">
        <f>AJ125</f>
        <v>1766762000</v>
      </c>
      <c r="CH69" s="115">
        <f>AK125</f>
        <v>1875732000</v>
      </c>
      <c r="CI69" s="115">
        <f>AL125</f>
        <v>1991423000</v>
      </c>
      <c r="CJ69" s="115">
        <f>AO125</f>
        <v>2114249000</v>
      </c>
      <c r="CK69" s="2">
        <v>12</v>
      </c>
      <c r="CW69" s="58">
        <f t="shared" si="41"/>
        <v>1795507200</v>
      </c>
      <c r="CX69" s="43">
        <f t="shared" si="42"/>
        <v>19950080</v>
      </c>
      <c r="DA69" s="53">
        <f t="shared" si="43"/>
        <v>1595469600</v>
      </c>
      <c r="DB69" s="43">
        <f t="shared" si="44"/>
        <v>26591160</v>
      </c>
      <c r="DC69" s="48">
        <f t="shared" si="45"/>
        <v>44318600</v>
      </c>
      <c r="DH69" s="692" t="str">
        <f t="shared" si="49"/>
        <v>A5-10</v>
      </c>
    </row>
    <row r="70" spans="1:112">
      <c r="A70" s="3">
        <f t="shared" si="46"/>
        <v>31</v>
      </c>
      <c r="B70" s="249">
        <v>5</v>
      </c>
      <c r="C70" s="522"/>
      <c r="D70" s="250" t="s">
        <v>142</v>
      </c>
      <c r="E70" s="285">
        <v>12</v>
      </c>
      <c r="F70" s="252"/>
      <c r="G70" s="40" t="s">
        <v>50</v>
      </c>
      <c r="H70" s="253">
        <f t="shared" si="4"/>
        <v>67</v>
      </c>
      <c r="I70" s="253">
        <f t="shared" si="5"/>
        <v>57</v>
      </c>
      <c r="J70" s="254">
        <f t="shared" si="6"/>
        <v>27506142.120000001</v>
      </c>
      <c r="K70" s="254">
        <f t="shared" si="7"/>
        <v>2</v>
      </c>
      <c r="L70" s="255">
        <f t="shared" si="8"/>
        <v>0.93</v>
      </c>
      <c r="M70" s="256">
        <f t="shared" si="61"/>
        <v>1</v>
      </c>
      <c r="N70" s="257">
        <f t="shared" si="10"/>
        <v>21376392.145576868</v>
      </c>
      <c r="O70" s="257">
        <f t="shared" si="11"/>
        <v>24094609.386887025</v>
      </c>
      <c r="P70" s="257">
        <f t="shared" si="12"/>
        <v>25580712.171600003</v>
      </c>
      <c r="Q70" s="257">
        <f t="shared" si="13"/>
        <v>27158474.52427981</v>
      </c>
      <c r="R70" s="258">
        <f t="shared" si="14"/>
        <v>25580712.171600003</v>
      </c>
      <c r="S70" s="257">
        <f t="shared" si="14"/>
        <v>27158474.52427981</v>
      </c>
      <c r="T70" s="257">
        <f t="shared" si="15"/>
        <v>28833549.806515098</v>
      </c>
      <c r="U70" s="257"/>
      <c r="V70" s="257">
        <f t="shared" si="16"/>
        <v>1218454352.2978816</v>
      </c>
      <c r="W70" s="257">
        <f t="shared" si="17"/>
        <v>1373392735.0525603</v>
      </c>
      <c r="X70" s="257">
        <f t="shared" si="18"/>
        <v>1458100593.7812002</v>
      </c>
      <c r="Y70" s="258">
        <f t="shared" si="19"/>
        <v>1548033047.8839493</v>
      </c>
      <c r="Z70" s="258">
        <f t="shared" si="20"/>
        <v>1458100593.7812002</v>
      </c>
      <c r="AA70" s="257">
        <f t="shared" si="21"/>
        <v>1548033047.8839493</v>
      </c>
      <c r="AB70" s="257">
        <f t="shared" si="22"/>
        <v>1643512338.9713607</v>
      </c>
      <c r="AC70" s="257"/>
      <c r="AD70" s="32" t="str">
        <f t="shared" si="23"/>
        <v>BERTAHAP</v>
      </c>
      <c r="AE70" s="259">
        <f t="shared" si="24"/>
        <v>0</v>
      </c>
      <c r="AF70" s="260">
        <v>2</v>
      </c>
      <c r="AG70" s="261"/>
      <c r="AH70" s="257" t="str">
        <f t="shared" si="25"/>
        <v>KR</v>
      </c>
      <c r="AI70" s="261">
        <f t="shared" si="26"/>
        <v>1340300000</v>
      </c>
      <c r="AJ70" s="261">
        <f t="shared" si="26"/>
        <v>1510733000</v>
      </c>
      <c r="AK70" s="261">
        <f t="shared" si="26"/>
        <v>1603911000</v>
      </c>
      <c r="AL70" s="262">
        <f t="shared" si="26"/>
        <v>1702837000</v>
      </c>
      <c r="AM70" s="262">
        <f t="shared" si="26"/>
        <v>1603911000</v>
      </c>
      <c r="AN70" s="261">
        <f t="shared" si="26"/>
        <v>1702837000</v>
      </c>
      <c r="AO70" s="261">
        <f t="shared" si="26"/>
        <v>1807864000</v>
      </c>
      <c r="AP70" s="261">
        <f t="shared" si="47"/>
        <v>1807864215.5293448</v>
      </c>
      <c r="AQ70" s="51">
        <f t="shared" si="48"/>
        <v>1700146000</v>
      </c>
      <c r="AR70" s="42">
        <f t="shared" si="48"/>
        <v>1805008000</v>
      </c>
      <c r="AS70" s="58">
        <f t="shared" si="27"/>
        <v>1530131400</v>
      </c>
      <c r="AT70" s="58">
        <f t="shared" si="28"/>
        <v>25502190</v>
      </c>
      <c r="AU70" s="336">
        <f t="shared" si="29"/>
        <v>31928193.75</v>
      </c>
      <c r="AV70" s="131">
        <f t="shared" si="30"/>
        <v>18050080</v>
      </c>
      <c r="AW70" s="5">
        <f t="shared" si="31"/>
        <v>25502190</v>
      </c>
      <c r="AX70" s="5">
        <f t="shared" si="32"/>
        <v>40097775</v>
      </c>
      <c r="AY70" s="487">
        <f t="shared" si="33"/>
        <v>1916337000</v>
      </c>
      <c r="AZ70" s="117">
        <f t="shared" si="50"/>
        <v>1916336549.4434288</v>
      </c>
      <c r="BA70" s="2"/>
      <c r="BB70" s="2"/>
      <c r="BW70" s="53">
        <f t="shared" si="34"/>
        <v>-1767269.6312099956</v>
      </c>
      <c r="BX70" s="59"/>
      <c r="BY70" s="116"/>
      <c r="BZ70" s="121"/>
      <c r="CA70" s="112" t="str">
        <f>G127</f>
        <v>1BR-10</v>
      </c>
      <c r="CB70" s="113">
        <f>E127</f>
        <v>10</v>
      </c>
      <c r="CC70" s="114">
        <f t="shared" ref="CC70:CD74" si="62">H127</f>
        <v>74</v>
      </c>
      <c r="CD70" s="114">
        <f t="shared" si="62"/>
        <v>63</v>
      </c>
      <c r="CE70" s="115">
        <f>P127</f>
        <v>25836519.293316003</v>
      </c>
      <c r="CF70" s="115">
        <f t="shared" ref="CF70:CI74" si="63">AI127</f>
        <v>1496198000</v>
      </c>
      <c r="CG70" s="115">
        <f t="shared" si="63"/>
        <v>1686454000</v>
      </c>
      <c r="CH70" s="115">
        <f t="shared" si="63"/>
        <v>1790471000</v>
      </c>
      <c r="CI70" s="115">
        <f t="shared" si="63"/>
        <v>1900904000</v>
      </c>
      <c r="CJ70" s="115">
        <f>AO127</f>
        <v>2018147000</v>
      </c>
      <c r="CW70" s="58">
        <f t="shared" si="41"/>
        <v>1624507200</v>
      </c>
      <c r="CX70" s="43">
        <f t="shared" si="42"/>
        <v>18050080</v>
      </c>
      <c r="DA70" s="53">
        <f t="shared" si="43"/>
        <v>1443519900</v>
      </c>
      <c r="DB70" s="43">
        <f t="shared" si="44"/>
        <v>24058665</v>
      </c>
      <c r="DC70" s="48">
        <f t="shared" si="45"/>
        <v>40097775</v>
      </c>
      <c r="DH70" s="692" t="str">
        <f t="shared" si="49"/>
        <v>A5-12</v>
      </c>
    </row>
    <row r="71" spans="1:112">
      <c r="A71" s="3">
        <f t="shared" si="46"/>
        <v>32</v>
      </c>
      <c r="B71" s="249">
        <v>6</v>
      </c>
      <c r="C71" s="522"/>
      <c r="D71" s="250" t="s">
        <v>142</v>
      </c>
      <c r="E71" s="285">
        <v>18</v>
      </c>
      <c r="F71" s="252"/>
      <c r="G71" s="40" t="s">
        <v>54</v>
      </c>
      <c r="H71" s="253">
        <f t="shared" si="4"/>
        <v>97</v>
      </c>
      <c r="I71" s="253">
        <f t="shared" si="5"/>
        <v>85</v>
      </c>
      <c r="J71" s="254">
        <f t="shared" si="6"/>
        <v>27506142.120000001</v>
      </c>
      <c r="K71" s="254">
        <f t="shared" si="7"/>
        <v>2</v>
      </c>
      <c r="L71" s="255">
        <f t="shared" si="8"/>
        <v>0.93</v>
      </c>
      <c r="M71" s="256">
        <f t="shared" si="61"/>
        <v>1</v>
      </c>
      <c r="N71" s="257">
        <f t="shared" si="10"/>
        <v>21376392.145576868</v>
      </c>
      <c r="O71" s="257">
        <f t="shared" si="11"/>
        <v>24094609.386887025</v>
      </c>
      <c r="P71" s="257">
        <f t="shared" si="12"/>
        <v>25580712.171600003</v>
      </c>
      <c r="Q71" s="257">
        <f t="shared" si="13"/>
        <v>27158474.52427981</v>
      </c>
      <c r="R71" s="258">
        <f t="shared" si="14"/>
        <v>25580712.171600003</v>
      </c>
      <c r="S71" s="257">
        <f t="shared" si="14"/>
        <v>27158474.52427981</v>
      </c>
      <c r="T71" s="257">
        <f t="shared" si="15"/>
        <v>28833549.806515098</v>
      </c>
      <c r="U71" s="257"/>
      <c r="V71" s="257">
        <f t="shared" si="16"/>
        <v>1816993332.3740337</v>
      </c>
      <c r="W71" s="257">
        <f t="shared" si="17"/>
        <v>2048041797.8853972</v>
      </c>
      <c r="X71" s="257">
        <f t="shared" si="18"/>
        <v>2174360534.5860004</v>
      </c>
      <c r="Y71" s="258">
        <f t="shared" si="19"/>
        <v>2308470334.5637841</v>
      </c>
      <c r="Z71" s="258">
        <f t="shared" si="20"/>
        <v>2174360534.5860004</v>
      </c>
      <c r="AA71" s="257">
        <f t="shared" si="21"/>
        <v>2308470334.5637841</v>
      </c>
      <c r="AB71" s="257">
        <f t="shared" si="22"/>
        <v>2450851733.5537834</v>
      </c>
      <c r="AC71" s="257"/>
      <c r="AD71" s="32" t="str">
        <f t="shared" si="23"/>
        <v>BERTAHAP</v>
      </c>
      <c r="AE71" s="259">
        <f t="shared" si="24"/>
        <v>0</v>
      </c>
      <c r="AF71" s="260">
        <v>2</v>
      </c>
      <c r="AG71" s="261"/>
      <c r="AH71" s="257" t="e">
        <f>IF(AG71&gt;#REF!,"LB","KR")</f>
        <v>#REF!</v>
      </c>
      <c r="AI71" s="261">
        <f t="shared" si="26"/>
        <v>1998693000</v>
      </c>
      <c r="AJ71" s="261">
        <f t="shared" si="26"/>
        <v>2252846000</v>
      </c>
      <c r="AK71" s="261">
        <f t="shared" si="26"/>
        <v>2391797000</v>
      </c>
      <c r="AL71" s="262">
        <f t="shared" si="26"/>
        <v>2539318000</v>
      </c>
      <c r="AM71" s="262">
        <f t="shared" si="26"/>
        <v>2391797000</v>
      </c>
      <c r="AN71" s="261">
        <f t="shared" si="26"/>
        <v>2539318000</v>
      </c>
      <c r="AO71" s="261">
        <f t="shared" si="26"/>
        <v>2695937000</v>
      </c>
      <c r="AP71" s="261">
        <f t="shared" si="47"/>
        <v>2695937511.3704629</v>
      </c>
      <c r="AQ71" s="51">
        <f t="shared" si="48"/>
        <v>2535305000</v>
      </c>
      <c r="AR71" s="42">
        <f t="shared" si="48"/>
        <v>2691678000</v>
      </c>
      <c r="AS71" s="58">
        <f t="shared" si="27"/>
        <v>2281774500</v>
      </c>
      <c r="AT71" s="58">
        <f t="shared" si="28"/>
        <v>38029575</v>
      </c>
      <c r="AU71" s="336">
        <f t="shared" si="29"/>
        <v>47612212.5</v>
      </c>
      <c r="AV71" s="131">
        <f t="shared" si="30"/>
        <v>26916780</v>
      </c>
      <c r="AW71" s="5">
        <f t="shared" si="31"/>
        <v>38029575</v>
      </c>
      <c r="AX71" s="5">
        <f t="shared" si="32"/>
        <v>59794925</v>
      </c>
      <c r="AY71" s="487">
        <f t="shared" si="33"/>
        <v>2857695000</v>
      </c>
      <c r="AZ71" s="117">
        <f t="shared" si="50"/>
        <v>2857694221.1518121</v>
      </c>
      <c r="BA71" s="2"/>
      <c r="BB71" s="2"/>
      <c r="BW71" s="53">
        <f t="shared" si="34"/>
        <v>-1767269.6312099956</v>
      </c>
      <c r="BX71" s="59"/>
      <c r="BY71" s="116"/>
      <c r="BZ71" s="121"/>
      <c r="CA71" s="112" t="str">
        <f>G128</f>
        <v>1BR-12</v>
      </c>
      <c r="CB71" s="113">
        <f>E128</f>
        <v>12</v>
      </c>
      <c r="CC71" s="114">
        <f t="shared" si="62"/>
        <v>67</v>
      </c>
      <c r="CD71" s="114">
        <f t="shared" si="62"/>
        <v>57</v>
      </c>
      <c r="CE71" s="115">
        <f>P128</f>
        <v>25836519.293316003</v>
      </c>
      <c r="CF71" s="115">
        <f t="shared" si="63"/>
        <v>1353703000</v>
      </c>
      <c r="CG71" s="115">
        <f t="shared" si="63"/>
        <v>1525840000</v>
      </c>
      <c r="CH71" s="115">
        <f t="shared" si="63"/>
        <v>1619950000</v>
      </c>
      <c r="CI71" s="115">
        <f t="shared" si="63"/>
        <v>1719865000</v>
      </c>
      <c r="CJ71" s="115">
        <f>AO128</f>
        <v>1825943000</v>
      </c>
      <c r="CW71" s="58">
        <f t="shared" si="41"/>
        <v>2422510200</v>
      </c>
      <c r="CX71" s="43">
        <f t="shared" si="42"/>
        <v>26916780</v>
      </c>
      <c r="DA71" s="53">
        <f t="shared" si="43"/>
        <v>2152617300</v>
      </c>
      <c r="DB71" s="43">
        <f t="shared" si="44"/>
        <v>35876955</v>
      </c>
      <c r="DC71" s="48">
        <f t="shared" si="45"/>
        <v>59794925</v>
      </c>
      <c r="DH71" s="692" t="str">
        <f t="shared" si="49"/>
        <v>A5-18</v>
      </c>
    </row>
    <row r="72" spans="1:112">
      <c r="A72" s="3">
        <f t="shared" si="46"/>
        <v>33</v>
      </c>
      <c r="B72" s="249">
        <v>7</v>
      </c>
      <c r="C72" s="522"/>
      <c r="D72" s="250" t="s">
        <v>142</v>
      </c>
      <c r="E72" s="285">
        <v>20</v>
      </c>
      <c r="F72" s="252"/>
      <c r="G72" s="40" t="s">
        <v>70</v>
      </c>
      <c r="H72" s="253">
        <f t="shared" si="4"/>
        <v>60</v>
      </c>
      <c r="I72" s="253">
        <f t="shared" si="5"/>
        <v>51</v>
      </c>
      <c r="J72" s="254">
        <f t="shared" si="6"/>
        <v>27506142.120000001</v>
      </c>
      <c r="K72" s="254">
        <f t="shared" si="7"/>
        <v>2</v>
      </c>
      <c r="L72" s="255">
        <f t="shared" si="8"/>
        <v>0.93</v>
      </c>
      <c r="M72" s="256">
        <f t="shared" si="61"/>
        <v>1</v>
      </c>
      <c r="N72" s="257">
        <f t="shared" si="10"/>
        <v>21376392.145576868</v>
      </c>
      <c r="O72" s="257">
        <f t="shared" si="11"/>
        <v>24094609.386887025</v>
      </c>
      <c r="P72" s="257">
        <f t="shared" si="12"/>
        <v>25580712.171600003</v>
      </c>
      <c r="Q72" s="257">
        <f t="shared" si="13"/>
        <v>27158474.52427981</v>
      </c>
      <c r="R72" s="258">
        <f t="shared" si="14"/>
        <v>25580712.171600003</v>
      </c>
      <c r="S72" s="257">
        <f t="shared" si="14"/>
        <v>27158474.52427981</v>
      </c>
      <c r="T72" s="257">
        <f t="shared" si="15"/>
        <v>28833549.806515098</v>
      </c>
      <c r="U72" s="257"/>
      <c r="V72" s="257">
        <f t="shared" si="16"/>
        <v>1090195999.4244204</v>
      </c>
      <c r="W72" s="257">
        <f t="shared" si="17"/>
        <v>1228825078.7312384</v>
      </c>
      <c r="X72" s="257">
        <f t="shared" si="18"/>
        <v>1304616320.7516</v>
      </c>
      <c r="Y72" s="258">
        <f t="shared" si="19"/>
        <v>1385082200.7382703</v>
      </c>
      <c r="Z72" s="258">
        <f t="shared" si="20"/>
        <v>1304616320.7516</v>
      </c>
      <c r="AA72" s="257">
        <f t="shared" si="21"/>
        <v>1385082200.7382703</v>
      </c>
      <c r="AB72" s="257">
        <f t="shared" si="22"/>
        <v>1470511040.1322699</v>
      </c>
      <c r="AC72" s="257"/>
      <c r="AD72" s="32" t="str">
        <f t="shared" si="23"/>
        <v>BERTAHAP</v>
      </c>
      <c r="AE72" s="259">
        <f t="shared" si="24"/>
        <v>0</v>
      </c>
      <c r="AF72" s="260">
        <v>2</v>
      </c>
      <c r="AG72" s="261"/>
      <c r="AH72" s="257" t="e">
        <f>IF(AG72&gt;#REF!,"LB","KR")</f>
        <v>#REF!</v>
      </c>
      <c r="AI72" s="261">
        <f t="shared" si="26"/>
        <v>1199216000</v>
      </c>
      <c r="AJ72" s="261">
        <f t="shared" si="26"/>
        <v>1351708000</v>
      </c>
      <c r="AK72" s="261">
        <f t="shared" si="26"/>
        <v>1435078000</v>
      </c>
      <c r="AL72" s="262">
        <f t="shared" si="26"/>
        <v>1523591000</v>
      </c>
      <c r="AM72" s="262">
        <f t="shared" si="26"/>
        <v>1435078000</v>
      </c>
      <c r="AN72" s="261">
        <f t="shared" si="26"/>
        <v>1523591000</v>
      </c>
      <c r="AO72" s="261">
        <f t="shared" si="26"/>
        <v>1617563000</v>
      </c>
      <c r="AP72" s="261">
        <f t="shared" si="47"/>
        <v>1617562719.157835</v>
      </c>
      <c r="AQ72" s="51">
        <f t="shared" si="48"/>
        <v>1521183000</v>
      </c>
      <c r="AR72" s="42">
        <f t="shared" si="48"/>
        <v>1615007000</v>
      </c>
      <c r="AS72" s="58">
        <f t="shared" si="27"/>
        <v>1369064700</v>
      </c>
      <c r="AT72" s="58">
        <f t="shared" si="28"/>
        <v>22817745</v>
      </c>
      <c r="AU72" s="336">
        <f t="shared" si="29"/>
        <v>28567331.25</v>
      </c>
      <c r="AV72" s="131">
        <f t="shared" si="30"/>
        <v>16150070</v>
      </c>
      <c r="AW72" s="5">
        <f t="shared" si="31"/>
        <v>22817745</v>
      </c>
      <c r="AX72" s="5">
        <f t="shared" si="32"/>
        <v>35876950</v>
      </c>
      <c r="AY72" s="487">
        <f t="shared" si="33"/>
        <v>1714617000</v>
      </c>
      <c r="AZ72" s="117">
        <f t="shared" si="50"/>
        <v>1714616745.0266058</v>
      </c>
      <c r="BA72" s="2"/>
      <c r="BB72" s="2"/>
      <c r="BW72" s="53">
        <f t="shared" si="34"/>
        <v>-1767269.6312099956</v>
      </c>
      <c r="BX72" s="59"/>
      <c r="BY72" s="116"/>
      <c r="BZ72" s="112"/>
      <c r="CA72" s="112" t="str">
        <f>G129</f>
        <v>1BR-16</v>
      </c>
      <c r="CB72" s="113">
        <f>E129</f>
        <v>16</v>
      </c>
      <c r="CC72" s="114">
        <f t="shared" si="62"/>
        <v>71</v>
      </c>
      <c r="CD72" s="114">
        <f t="shared" si="62"/>
        <v>63</v>
      </c>
      <c r="CE72" s="115">
        <f>P129</f>
        <v>25836519.293316003</v>
      </c>
      <c r="CF72" s="115">
        <f t="shared" si="63"/>
        <v>1496198000</v>
      </c>
      <c r="CG72" s="115">
        <f t="shared" si="63"/>
        <v>1686454000</v>
      </c>
      <c r="CH72" s="115">
        <f t="shared" si="63"/>
        <v>1790471000</v>
      </c>
      <c r="CI72" s="115">
        <f t="shared" si="63"/>
        <v>1900904000</v>
      </c>
      <c r="CJ72" s="115">
        <f>AO129</f>
        <v>2018147000</v>
      </c>
      <c r="CW72" s="58">
        <f t="shared" si="41"/>
        <v>1453506300</v>
      </c>
      <c r="CX72" s="43">
        <f t="shared" si="42"/>
        <v>16150070</v>
      </c>
      <c r="DA72" s="53">
        <f t="shared" si="43"/>
        <v>1291570200</v>
      </c>
      <c r="DB72" s="43">
        <f t="shared" si="44"/>
        <v>21526170</v>
      </c>
      <c r="DC72" s="48">
        <f t="shared" si="45"/>
        <v>35876950</v>
      </c>
      <c r="DH72" s="692" t="str">
        <f t="shared" si="49"/>
        <v>A5-20</v>
      </c>
    </row>
    <row r="73" spans="1:112">
      <c r="A73" s="3">
        <f t="shared" si="46"/>
        <v>34</v>
      </c>
      <c r="B73" s="249">
        <v>8</v>
      </c>
      <c r="C73" s="522"/>
      <c r="D73" s="250" t="s">
        <v>142</v>
      </c>
      <c r="E73" s="285">
        <v>22</v>
      </c>
      <c r="F73" s="252"/>
      <c r="G73" s="40" t="s">
        <v>89</v>
      </c>
      <c r="H73" s="253">
        <f t="shared" si="4"/>
        <v>81</v>
      </c>
      <c r="I73" s="253">
        <f t="shared" si="5"/>
        <v>70</v>
      </c>
      <c r="J73" s="254">
        <f t="shared" si="6"/>
        <v>27506142.120000001</v>
      </c>
      <c r="K73" s="254">
        <f t="shared" si="7"/>
        <v>4</v>
      </c>
      <c r="L73" s="255">
        <f t="shared" si="8"/>
        <v>0.97</v>
      </c>
      <c r="M73" s="256">
        <f t="shared" si="61"/>
        <v>1</v>
      </c>
      <c r="N73" s="257">
        <f t="shared" si="10"/>
        <v>22295806.861515656</v>
      </c>
      <c r="O73" s="257">
        <f t="shared" si="11"/>
        <v>25130936.672344532</v>
      </c>
      <c r="P73" s="257">
        <f t="shared" si="12"/>
        <v>26680957.856400002</v>
      </c>
      <c r="Q73" s="257">
        <f t="shared" si="13"/>
        <v>28326580.955431629</v>
      </c>
      <c r="R73" s="258">
        <f t="shared" si="14"/>
        <v>26680957.856400002</v>
      </c>
      <c r="S73" s="257">
        <f t="shared" si="14"/>
        <v>28326580.955431629</v>
      </c>
      <c r="T73" s="257">
        <f t="shared" si="15"/>
        <v>30073702.48636521</v>
      </c>
      <c r="U73" s="257"/>
      <c r="V73" s="257">
        <f t="shared" si="16"/>
        <v>1560706480.3060958</v>
      </c>
      <c r="W73" s="257">
        <f t="shared" si="17"/>
        <v>1759165567.0641172</v>
      </c>
      <c r="X73" s="257">
        <f t="shared" si="18"/>
        <v>1867667049.9480002</v>
      </c>
      <c r="Y73" s="258">
        <f t="shared" si="19"/>
        <v>1982860666.880214</v>
      </c>
      <c r="Z73" s="258">
        <f t="shared" si="20"/>
        <v>1867667049.9480002</v>
      </c>
      <c r="AA73" s="257">
        <f t="shared" si="21"/>
        <v>1982860666.880214</v>
      </c>
      <c r="AB73" s="257">
        <f t="shared" si="22"/>
        <v>2105159174.0455647</v>
      </c>
      <c r="AC73" s="257"/>
      <c r="AD73" s="32" t="str">
        <f t="shared" si="23"/>
        <v>BERTAHAP</v>
      </c>
      <c r="AE73" s="259">
        <f t="shared" si="24"/>
        <v>0</v>
      </c>
      <c r="AF73" s="260">
        <v>2</v>
      </c>
      <c r="AG73" s="261"/>
      <c r="AH73" s="257" t="e">
        <f>IF(AG73&gt;#REF!,"LB","KR")</f>
        <v>#REF!</v>
      </c>
      <c r="AI73" s="261">
        <f t="shared" si="26"/>
        <v>1716778000</v>
      </c>
      <c r="AJ73" s="261">
        <f t="shared" si="26"/>
        <v>1935083000</v>
      </c>
      <c r="AK73" s="261">
        <f t="shared" si="26"/>
        <v>2054434000</v>
      </c>
      <c r="AL73" s="262">
        <f t="shared" si="26"/>
        <v>2181147000</v>
      </c>
      <c r="AM73" s="262">
        <f t="shared" si="26"/>
        <v>2054434000</v>
      </c>
      <c r="AN73" s="261">
        <f t="shared" si="26"/>
        <v>2181147000</v>
      </c>
      <c r="AO73" s="261">
        <f t="shared" si="26"/>
        <v>2315676000</v>
      </c>
      <c r="AP73" s="261">
        <f t="shared" si="47"/>
        <v>2315675317.1966453</v>
      </c>
      <c r="AQ73" s="51">
        <f t="shared" si="48"/>
        <v>2177701000</v>
      </c>
      <c r="AR73" s="42">
        <f t="shared" si="48"/>
        <v>2312016000</v>
      </c>
      <c r="AS73" s="58">
        <f t="shared" si="27"/>
        <v>1959930900</v>
      </c>
      <c r="AT73" s="58">
        <f t="shared" si="28"/>
        <v>32665515</v>
      </c>
      <c r="AU73" s="336">
        <f t="shared" si="29"/>
        <v>40896506.25</v>
      </c>
      <c r="AV73" s="131">
        <f t="shared" si="30"/>
        <v>23120160</v>
      </c>
      <c r="AW73" s="5">
        <f t="shared" si="31"/>
        <v>32665515</v>
      </c>
      <c r="AX73" s="5">
        <f t="shared" si="32"/>
        <v>51360850</v>
      </c>
      <c r="AY73" s="487">
        <f t="shared" si="33"/>
        <v>2454616000</v>
      </c>
      <c r="AZ73" s="117">
        <f t="shared" si="50"/>
        <v>2454615582.6999097</v>
      </c>
      <c r="BA73" s="2"/>
      <c r="BB73" s="2"/>
      <c r="BW73" s="53">
        <f t="shared" si="34"/>
        <v>-667023.9464099966</v>
      </c>
      <c r="BY73" s="116"/>
      <c r="BZ73" s="112"/>
      <c r="CA73" s="112" t="str">
        <f>G130</f>
        <v>2BR-18</v>
      </c>
      <c r="CB73" s="113">
        <f>E130</f>
        <v>18</v>
      </c>
      <c r="CC73" s="114">
        <f t="shared" si="62"/>
        <v>97</v>
      </c>
      <c r="CD73" s="114">
        <f t="shared" si="62"/>
        <v>85</v>
      </c>
      <c r="CE73" s="115">
        <f>P130</f>
        <v>25836519.293316003</v>
      </c>
      <c r="CF73" s="115">
        <f t="shared" si="63"/>
        <v>2018680000</v>
      </c>
      <c r="CG73" s="115">
        <f t="shared" si="63"/>
        <v>2275375000</v>
      </c>
      <c r="CH73" s="115">
        <f t="shared" si="63"/>
        <v>2415715000</v>
      </c>
      <c r="CI73" s="115">
        <f t="shared" si="63"/>
        <v>2564711000</v>
      </c>
      <c r="CJ73" s="115">
        <f>AO130</f>
        <v>2722897000</v>
      </c>
      <c r="CW73" s="58">
        <f t="shared" si="41"/>
        <v>2080814400</v>
      </c>
      <c r="CX73" s="43">
        <f t="shared" si="42"/>
        <v>23120160</v>
      </c>
      <c r="DA73" s="53">
        <f t="shared" si="43"/>
        <v>1848990600</v>
      </c>
      <c r="DB73" s="43">
        <f t="shared" si="44"/>
        <v>30816510</v>
      </c>
      <c r="DC73" s="48">
        <f t="shared" si="45"/>
        <v>51360850</v>
      </c>
      <c r="DH73" s="692" t="str">
        <f t="shared" si="49"/>
        <v>A5-22</v>
      </c>
    </row>
    <row r="74" spans="1:112">
      <c r="A74" s="3">
        <f t="shared" si="46"/>
        <v>35</v>
      </c>
      <c r="B74" s="249">
        <v>1</v>
      </c>
      <c r="C74" s="522"/>
      <c r="D74" s="250" t="s">
        <v>143</v>
      </c>
      <c r="E74" s="251" t="s">
        <v>24</v>
      </c>
      <c r="F74" s="252"/>
      <c r="G74" s="40" t="s">
        <v>39</v>
      </c>
      <c r="H74" s="253">
        <f t="shared" si="4"/>
        <v>113</v>
      </c>
      <c r="I74" s="253">
        <f t="shared" si="5"/>
        <v>101</v>
      </c>
      <c r="J74" s="254">
        <f t="shared" si="6"/>
        <v>27506142.120000001</v>
      </c>
      <c r="K74" s="254">
        <f t="shared" si="7"/>
        <v>6</v>
      </c>
      <c r="L74" s="255">
        <f t="shared" si="8"/>
        <v>0.95</v>
      </c>
      <c r="M74" s="305">
        <f t="shared" ref="M74:M81" si="64">SUMIF($AO$4:$AO$22,E74,$BI$4:$BI$22)</f>
        <v>1.01</v>
      </c>
      <c r="N74" s="257">
        <f t="shared" si="10"/>
        <v>22054460.498581722</v>
      </c>
      <c r="O74" s="257">
        <f t="shared" si="11"/>
        <v>24858900.759911936</v>
      </c>
      <c r="P74" s="257">
        <f t="shared" si="12"/>
        <v>26392143.36414</v>
      </c>
      <c r="Q74" s="257">
        <f t="shared" si="13"/>
        <v>28019953.017254278</v>
      </c>
      <c r="R74" s="258">
        <f t="shared" si="14"/>
        <v>26392143.36414</v>
      </c>
      <c r="S74" s="257">
        <f t="shared" si="14"/>
        <v>28019953.017254278</v>
      </c>
      <c r="T74" s="257">
        <f t="shared" si="15"/>
        <v>29748162.407904554</v>
      </c>
      <c r="U74" s="257"/>
      <c r="V74" s="257">
        <f t="shared" si="16"/>
        <v>2227500510.3567538</v>
      </c>
      <c r="W74" s="257">
        <f t="shared" si="17"/>
        <v>2510748976.7511053</v>
      </c>
      <c r="X74" s="257">
        <f t="shared" si="18"/>
        <v>2665606479.7781401</v>
      </c>
      <c r="Y74" s="258">
        <f t="shared" si="19"/>
        <v>2830015254.742682</v>
      </c>
      <c r="Z74" s="258">
        <f t="shared" si="20"/>
        <v>2665606479.7781401</v>
      </c>
      <c r="AA74" s="257">
        <f t="shared" si="21"/>
        <v>2830015254.742682</v>
      </c>
      <c r="AB74" s="257">
        <f t="shared" si="22"/>
        <v>3004564403.19836</v>
      </c>
      <c r="AC74" s="257"/>
      <c r="AD74" s="32" t="str">
        <f t="shared" si="23"/>
        <v>BERTAHAP</v>
      </c>
      <c r="AE74" s="259">
        <f t="shared" si="24"/>
        <v>0</v>
      </c>
      <c r="AF74" s="260">
        <v>2</v>
      </c>
      <c r="AG74" s="261"/>
      <c r="AH74" s="257" t="e">
        <f>IF(AG74&gt;#REF!,"LB","KR")</f>
        <v>#REF!</v>
      </c>
      <c r="AI74" s="261">
        <f t="shared" si="26"/>
        <v>2450251000</v>
      </c>
      <c r="AJ74" s="261">
        <f t="shared" si="26"/>
        <v>2761824000</v>
      </c>
      <c r="AK74" s="261">
        <f t="shared" si="26"/>
        <v>2932168000</v>
      </c>
      <c r="AL74" s="262">
        <f t="shared" si="26"/>
        <v>3113017000</v>
      </c>
      <c r="AM74" s="262">
        <f t="shared" si="26"/>
        <v>2932168000</v>
      </c>
      <c r="AN74" s="261">
        <f t="shared" si="26"/>
        <v>3113017000</v>
      </c>
      <c r="AO74" s="261">
        <f t="shared" si="26"/>
        <v>3305021000</v>
      </c>
      <c r="AP74" s="261">
        <f t="shared" si="47"/>
        <v>3305020995.3357334</v>
      </c>
      <c r="AQ74" s="51">
        <f t="shared" si="48"/>
        <v>3108099000</v>
      </c>
      <c r="AR74" s="42">
        <f t="shared" si="48"/>
        <v>3299799000</v>
      </c>
      <c r="AS74" s="58">
        <f t="shared" si="27"/>
        <v>2797289100</v>
      </c>
      <c r="AT74" s="58">
        <f t="shared" si="28"/>
        <v>46621485</v>
      </c>
      <c r="AU74" s="336">
        <f t="shared" si="29"/>
        <v>58369068.75</v>
      </c>
      <c r="AV74" s="131">
        <f t="shared" si="30"/>
        <v>32997990</v>
      </c>
      <c r="AW74" s="5">
        <f t="shared" si="31"/>
        <v>46621485</v>
      </c>
      <c r="AX74" s="5">
        <f t="shared" si="32"/>
        <v>73304200</v>
      </c>
      <c r="AY74" s="487">
        <f t="shared" si="33"/>
        <v>3503323000</v>
      </c>
      <c r="AZ74" s="117">
        <f t="shared" si="50"/>
        <v>3503322660.9061441</v>
      </c>
      <c r="BA74" s="2"/>
      <c r="BB74" s="2"/>
      <c r="BW74" s="53">
        <f t="shared" si="34"/>
        <v>-955838.4386699982</v>
      </c>
      <c r="BY74" s="116"/>
      <c r="BZ74" s="121"/>
      <c r="CA74" s="112" t="str">
        <f>G131</f>
        <v>1BR-20</v>
      </c>
      <c r="CB74" s="113">
        <f>E131</f>
        <v>20</v>
      </c>
      <c r="CC74" s="114">
        <f t="shared" si="62"/>
        <v>60</v>
      </c>
      <c r="CD74" s="114">
        <f t="shared" si="62"/>
        <v>51</v>
      </c>
      <c r="CE74" s="115">
        <f>P131</f>
        <v>25836519.293316003</v>
      </c>
      <c r="CF74" s="115">
        <f t="shared" si="63"/>
        <v>1211208000</v>
      </c>
      <c r="CG74" s="115">
        <f t="shared" si="63"/>
        <v>1365225000</v>
      </c>
      <c r="CH74" s="115">
        <f t="shared" si="63"/>
        <v>1449429000</v>
      </c>
      <c r="CI74" s="115">
        <f t="shared" si="63"/>
        <v>1538827000</v>
      </c>
      <c r="CJ74" s="115">
        <f>AO131</f>
        <v>1633738000</v>
      </c>
      <c r="CW74" s="58">
        <f t="shared" si="41"/>
        <v>2969819100</v>
      </c>
      <c r="CX74" s="43">
        <f t="shared" si="42"/>
        <v>32997990</v>
      </c>
      <c r="DA74" s="53">
        <f t="shared" si="43"/>
        <v>2638951200</v>
      </c>
      <c r="DB74" s="43">
        <f t="shared" si="44"/>
        <v>43982520</v>
      </c>
      <c r="DC74" s="48">
        <f t="shared" si="45"/>
        <v>73304200</v>
      </c>
      <c r="DH74" s="692" t="str">
        <f t="shared" si="49"/>
        <v>A6-02</v>
      </c>
    </row>
    <row r="75" spans="1:112">
      <c r="A75" s="3">
        <f t="shared" si="46"/>
        <v>36</v>
      </c>
      <c r="B75" s="249">
        <v>2</v>
      </c>
      <c r="C75" s="522"/>
      <c r="D75" s="250" t="s">
        <v>143</v>
      </c>
      <c r="E75" s="251" t="s">
        <v>35</v>
      </c>
      <c r="F75" s="252"/>
      <c r="G75" s="40" t="s">
        <v>42</v>
      </c>
      <c r="H75" s="253">
        <f t="shared" si="4"/>
        <v>78</v>
      </c>
      <c r="I75" s="253">
        <f t="shared" si="5"/>
        <v>66</v>
      </c>
      <c r="J75" s="254">
        <f t="shared" si="6"/>
        <v>27506142.120000001</v>
      </c>
      <c r="K75" s="254">
        <f t="shared" si="7"/>
        <v>2</v>
      </c>
      <c r="L75" s="255">
        <f t="shared" si="8"/>
        <v>0.93</v>
      </c>
      <c r="M75" s="305">
        <f t="shared" si="64"/>
        <v>1.01</v>
      </c>
      <c r="N75" s="257">
        <f t="shared" si="10"/>
        <v>21590156.067032635</v>
      </c>
      <c r="O75" s="257">
        <f t="shared" si="11"/>
        <v>24335555.480755895</v>
      </c>
      <c r="P75" s="257">
        <f t="shared" si="12"/>
        <v>25836519.293316003</v>
      </c>
      <c r="Q75" s="257">
        <f t="shared" si="13"/>
        <v>27430059.269522611</v>
      </c>
      <c r="R75" s="258">
        <f t="shared" si="14"/>
        <v>25836519.293316003</v>
      </c>
      <c r="S75" s="257">
        <f t="shared" si="14"/>
        <v>27430059.269522611</v>
      </c>
      <c r="T75" s="257">
        <f t="shared" si="15"/>
        <v>29121885.304580249</v>
      </c>
      <c r="U75" s="257"/>
      <c r="V75" s="257">
        <f t="shared" si="16"/>
        <v>1424950300.4241538</v>
      </c>
      <c r="W75" s="257">
        <f t="shared" si="17"/>
        <v>1606146661.7298892</v>
      </c>
      <c r="X75" s="257">
        <f t="shared" si="18"/>
        <v>1705210273.3588562</v>
      </c>
      <c r="Y75" s="258">
        <f t="shared" si="19"/>
        <v>1810383911.7884924</v>
      </c>
      <c r="Z75" s="258">
        <f t="shared" si="20"/>
        <v>1705210273.3588562</v>
      </c>
      <c r="AA75" s="257">
        <f t="shared" si="21"/>
        <v>1810383911.7884924</v>
      </c>
      <c r="AB75" s="257">
        <f t="shared" si="22"/>
        <v>1922044430.1022964</v>
      </c>
      <c r="AC75" s="257"/>
      <c r="AD75" s="32" t="str">
        <f t="shared" si="23"/>
        <v>BERTAHAP</v>
      </c>
      <c r="AE75" s="259">
        <f t="shared" si="24"/>
        <v>0</v>
      </c>
      <c r="AF75" s="260">
        <v>2</v>
      </c>
      <c r="AG75" s="261"/>
      <c r="AH75" s="257" t="str">
        <f t="shared" ref="AH75:AH89" si="65">IF(AG75&gt;$BC$42,"LB","KR")</f>
        <v>KR</v>
      </c>
      <c r="AI75" s="261">
        <f t="shared" si="26"/>
        <v>1567446000</v>
      </c>
      <c r="AJ75" s="261">
        <f t="shared" si="26"/>
        <v>1766762000</v>
      </c>
      <c r="AK75" s="261">
        <f t="shared" si="26"/>
        <v>1875732000</v>
      </c>
      <c r="AL75" s="262">
        <f t="shared" si="26"/>
        <v>1991423000</v>
      </c>
      <c r="AM75" s="262">
        <f t="shared" si="26"/>
        <v>1875732000</v>
      </c>
      <c r="AN75" s="261">
        <f t="shared" si="26"/>
        <v>1991423000</v>
      </c>
      <c r="AO75" s="261">
        <f t="shared" si="26"/>
        <v>2114249000</v>
      </c>
      <c r="AP75" s="261">
        <f t="shared" si="47"/>
        <v>2114249560.9868088</v>
      </c>
      <c r="AQ75" s="51">
        <f t="shared" si="48"/>
        <v>1988276000</v>
      </c>
      <c r="AR75" s="42">
        <f t="shared" si="48"/>
        <v>2110909000</v>
      </c>
      <c r="AS75" s="58">
        <f t="shared" si="27"/>
        <v>1789448400</v>
      </c>
      <c r="AT75" s="58">
        <f t="shared" si="28"/>
        <v>29824140</v>
      </c>
      <c r="AU75" s="336">
        <f t="shared" si="29"/>
        <v>37339181.25</v>
      </c>
      <c r="AV75" s="131">
        <f t="shared" si="30"/>
        <v>21109090</v>
      </c>
      <c r="AW75" s="5">
        <f t="shared" si="31"/>
        <v>29824140</v>
      </c>
      <c r="AX75" s="5">
        <f t="shared" si="32"/>
        <v>46893300</v>
      </c>
      <c r="AY75" s="487">
        <f t="shared" si="33"/>
        <v>2241105000</v>
      </c>
      <c r="AZ75" s="117">
        <f t="shared" si="50"/>
        <v>2241104786.9311819</v>
      </c>
      <c r="BA75" s="2"/>
      <c r="BB75" s="2"/>
      <c r="BW75" s="53">
        <f t="shared" si="34"/>
        <v>-1511462.5094939955</v>
      </c>
      <c r="BY75" s="116">
        <v>10</v>
      </c>
      <c r="BZ75" s="121" t="s">
        <v>57</v>
      </c>
      <c r="CA75" s="112" t="str">
        <f>G150</f>
        <v>1BR-6</v>
      </c>
      <c r="CB75" s="113" t="str">
        <f>E150</f>
        <v>06</v>
      </c>
      <c r="CC75" s="114">
        <f t="shared" ref="CC75:CD79" si="66">H150</f>
        <v>78</v>
      </c>
      <c r="CD75" s="114">
        <f t="shared" si="66"/>
        <v>66</v>
      </c>
      <c r="CE75" s="115">
        <f>P150</f>
        <v>25836519.293316003</v>
      </c>
      <c r="CF75" s="115">
        <f t="shared" ref="CF75:CI79" si="67">AI150</f>
        <v>1567446000</v>
      </c>
      <c r="CG75" s="115">
        <f t="shared" si="67"/>
        <v>1766762000</v>
      </c>
      <c r="CH75" s="115">
        <f t="shared" si="67"/>
        <v>1875732000</v>
      </c>
      <c r="CI75" s="115">
        <f t="shared" si="67"/>
        <v>1991423000</v>
      </c>
      <c r="CJ75" s="115">
        <f>AO150</f>
        <v>2114249000</v>
      </c>
      <c r="CK75" s="2">
        <v>5</v>
      </c>
      <c r="CW75" s="58">
        <f t="shared" si="41"/>
        <v>1899818100</v>
      </c>
      <c r="CX75" s="43">
        <f t="shared" si="42"/>
        <v>21109090</v>
      </c>
      <c r="DA75" s="53">
        <f t="shared" si="43"/>
        <v>1688158800</v>
      </c>
      <c r="DB75" s="43">
        <f t="shared" si="44"/>
        <v>28135980</v>
      </c>
      <c r="DC75" s="48">
        <f t="shared" si="45"/>
        <v>46893300</v>
      </c>
      <c r="DH75" s="692" t="str">
        <f t="shared" si="49"/>
        <v>A6-06</v>
      </c>
    </row>
    <row r="76" spans="1:112">
      <c r="A76" s="3">
        <f t="shared" si="46"/>
        <v>37</v>
      </c>
      <c r="B76" s="249">
        <v>3</v>
      </c>
      <c r="C76" s="522"/>
      <c r="D76" s="250" t="s">
        <v>143</v>
      </c>
      <c r="E76" s="251" t="s">
        <v>41</v>
      </c>
      <c r="F76" s="252"/>
      <c r="G76" s="40" t="s">
        <v>45</v>
      </c>
      <c r="H76" s="253">
        <f t="shared" si="4"/>
        <v>60</v>
      </c>
      <c r="I76" s="253">
        <f t="shared" si="5"/>
        <v>52</v>
      </c>
      <c r="J76" s="254">
        <f t="shared" si="6"/>
        <v>27506142.120000001</v>
      </c>
      <c r="K76" s="254">
        <f t="shared" si="7"/>
        <v>2</v>
      </c>
      <c r="L76" s="255">
        <f t="shared" si="8"/>
        <v>0.93</v>
      </c>
      <c r="M76" s="305">
        <f t="shared" si="64"/>
        <v>1.01</v>
      </c>
      <c r="N76" s="257">
        <f t="shared" si="10"/>
        <v>21590156.067032635</v>
      </c>
      <c r="O76" s="257">
        <f t="shared" si="11"/>
        <v>24335555.480755895</v>
      </c>
      <c r="P76" s="257">
        <f t="shared" si="12"/>
        <v>25836519.293316003</v>
      </c>
      <c r="Q76" s="257">
        <f t="shared" si="13"/>
        <v>27430059.269522611</v>
      </c>
      <c r="R76" s="258">
        <f t="shared" si="14"/>
        <v>25836519.293316003</v>
      </c>
      <c r="S76" s="257">
        <f t="shared" si="14"/>
        <v>27430059.269522611</v>
      </c>
      <c r="T76" s="257">
        <f t="shared" si="15"/>
        <v>29121885.304580249</v>
      </c>
      <c r="U76" s="257"/>
      <c r="V76" s="257">
        <f t="shared" si="16"/>
        <v>1122688115.485697</v>
      </c>
      <c r="W76" s="257">
        <f t="shared" si="17"/>
        <v>1265448884.9993067</v>
      </c>
      <c r="X76" s="257">
        <f t="shared" si="18"/>
        <v>1343499003.2524321</v>
      </c>
      <c r="Y76" s="258">
        <f t="shared" si="19"/>
        <v>1426363082.0151758</v>
      </c>
      <c r="Z76" s="258">
        <f t="shared" si="20"/>
        <v>1343499003.2524321</v>
      </c>
      <c r="AA76" s="257">
        <f t="shared" si="21"/>
        <v>1426363082.0151758</v>
      </c>
      <c r="AB76" s="257">
        <f t="shared" si="22"/>
        <v>1514338035.8381729</v>
      </c>
      <c r="AC76" s="257"/>
      <c r="AD76" s="32" t="str">
        <f t="shared" si="23"/>
        <v>BERTAHAP</v>
      </c>
      <c r="AE76" s="259">
        <f t="shared" si="24"/>
        <v>0</v>
      </c>
      <c r="AF76" s="260">
        <v>2</v>
      </c>
      <c r="AG76" s="261"/>
      <c r="AH76" s="257" t="str">
        <f t="shared" si="65"/>
        <v>KR</v>
      </c>
      <c r="AI76" s="261">
        <f t="shared" si="26"/>
        <v>1234957000</v>
      </c>
      <c r="AJ76" s="261">
        <f t="shared" si="26"/>
        <v>1391994000</v>
      </c>
      <c r="AK76" s="261">
        <f t="shared" si="26"/>
        <v>1477849000</v>
      </c>
      <c r="AL76" s="262">
        <f t="shared" ref="AL76:AO139" si="68">ROUNDUP((Y76*(1+$K$5)),-3)</f>
        <v>1569000000</v>
      </c>
      <c r="AM76" s="262">
        <f t="shared" si="68"/>
        <v>1477849000</v>
      </c>
      <c r="AN76" s="261">
        <f t="shared" si="68"/>
        <v>1569000000</v>
      </c>
      <c r="AO76" s="261">
        <f t="shared" si="68"/>
        <v>1665772000</v>
      </c>
      <c r="AP76" s="261">
        <f t="shared" si="47"/>
        <v>1665772445.7276547</v>
      </c>
      <c r="AQ76" s="51">
        <f t="shared" si="48"/>
        <v>1566520000</v>
      </c>
      <c r="AR76" s="42">
        <f t="shared" si="48"/>
        <v>1663140000</v>
      </c>
      <c r="AS76" s="58">
        <f t="shared" si="27"/>
        <v>1409868000</v>
      </c>
      <c r="AT76" s="58">
        <f t="shared" si="28"/>
        <v>23497800</v>
      </c>
      <c r="AU76" s="336">
        <f t="shared" si="29"/>
        <v>29418750</v>
      </c>
      <c r="AV76" s="131">
        <f t="shared" si="30"/>
        <v>16631400</v>
      </c>
      <c r="AW76" s="5">
        <f t="shared" si="31"/>
        <v>23497800</v>
      </c>
      <c r="AX76" s="5">
        <f t="shared" si="32"/>
        <v>36946225</v>
      </c>
      <c r="AY76" s="487">
        <f t="shared" si="33"/>
        <v>1765719000</v>
      </c>
      <c r="AZ76" s="117">
        <f t="shared" si="50"/>
        <v>1765718472.6280129</v>
      </c>
      <c r="BA76" s="2"/>
      <c r="BB76" s="2"/>
      <c r="BW76" s="53">
        <f t="shared" si="34"/>
        <v>-1511462.5094939955</v>
      </c>
      <c r="BY76" s="116"/>
      <c r="BZ76" s="121"/>
      <c r="CA76" s="112" t="str">
        <f>G151</f>
        <v>1BR-8</v>
      </c>
      <c r="CB76" s="113" t="str">
        <f>E151</f>
        <v>08</v>
      </c>
      <c r="CC76" s="114">
        <f t="shared" si="66"/>
        <v>60</v>
      </c>
      <c r="CD76" s="114">
        <f t="shared" si="66"/>
        <v>52</v>
      </c>
      <c r="CE76" s="115">
        <f>P151</f>
        <v>25836519.293316003</v>
      </c>
      <c r="CF76" s="115">
        <f t="shared" si="67"/>
        <v>1234957000</v>
      </c>
      <c r="CG76" s="115">
        <f t="shared" si="67"/>
        <v>1391994000</v>
      </c>
      <c r="CH76" s="115">
        <f t="shared" si="67"/>
        <v>1477849000</v>
      </c>
      <c r="CI76" s="115">
        <f t="shared" si="67"/>
        <v>1569000000</v>
      </c>
      <c r="CJ76" s="115">
        <f>AO151</f>
        <v>1665772000</v>
      </c>
      <c r="CW76" s="58">
        <f t="shared" si="41"/>
        <v>1496826000</v>
      </c>
      <c r="CX76" s="43">
        <f t="shared" si="42"/>
        <v>16631400</v>
      </c>
      <c r="DA76" s="53">
        <f t="shared" si="43"/>
        <v>1330064100</v>
      </c>
      <c r="DB76" s="43">
        <f t="shared" si="44"/>
        <v>22167735</v>
      </c>
      <c r="DC76" s="48">
        <f t="shared" si="45"/>
        <v>36946225</v>
      </c>
      <c r="DH76" s="692" t="str">
        <f t="shared" si="49"/>
        <v>A6-08</v>
      </c>
    </row>
    <row r="77" spans="1:112">
      <c r="A77" s="3">
        <f t="shared" si="46"/>
        <v>38</v>
      </c>
      <c r="B77" s="249">
        <v>4</v>
      </c>
      <c r="C77" s="522"/>
      <c r="D77" s="250" t="s">
        <v>143</v>
      </c>
      <c r="E77" s="251">
        <v>10</v>
      </c>
      <c r="F77" s="252"/>
      <c r="G77" s="40" t="s">
        <v>48</v>
      </c>
      <c r="H77" s="253">
        <f t="shared" si="4"/>
        <v>74</v>
      </c>
      <c r="I77" s="253">
        <f t="shared" si="5"/>
        <v>63</v>
      </c>
      <c r="J77" s="254">
        <f t="shared" si="6"/>
        <v>27506142.120000001</v>
      </c>
      <c r="K77" s="254">
        <f t="shared" si="7"/>
        <v>2</v>
      </c>
      <c r="L77" s="255">
        <f t="shared" si="8"/>
        <v>0.93</v>
      </c>
      <c r="M77" s="305">
        <f t="shared" si="64"/>
        <v>1.01</v>
      </c>
      <c r="N77" s="257">
        <f t="shared" si="10"/>
        <v>21590156.067032635</v>
      </c>
      <c r="O77" s="257">
        <f t="shared" si="11"/>
        <v>24335555.480755895</v>
      </c>
      <c r="P77" s="257">
        <f t="shared" si="12"/>
        <v>25836519.293316003</v>
      </c>
      <c r="Q77" s="257">
        <f t="shared" si="13"/>
        <v>27430059.269522611</v>
      </c>
      <c r="R77" s="258">
        <f t="shared" si="14"/>
        <v>25836519.293316003</v>
      </c>
      <c r="S77" s="257">
        <f t="shared" si="14"/>
        <v>27430059.269522611</v>
      </c>
      <c r="T77" s="257">
        <f t="shared" si="15"/>
        <v>29121885.304580249</v>
      </c>
      <c r="U77" s="257"/>
      <c r="V77" s="257">
        <f t="shared" si="16"/>
        <v>1360179832.2230561</v>
      </c>
      <c r="W77" s="257">
        <f t="shared" si="17"/>
        <v>1533139995.2876215</v>
      </c>
      <c r="X77" s="257">
        <f t="shared" si="18"/>
        <v>1627700715.4789083</v>
      </c>
      <c r="Y77" s="258">
        <f t="shared" si="19"/>
        <v>1728093733.9799244</v>
      </c>
      <c r="Z77" s="258">
        <f t="shared" si="20"/>
        <v>1627700715.4789083</v>
      </c>
      <c r="AA77" s="257">
        <f t="shared" si="21"/>
        <v>1728093733.9799244</v>
      </c>
      <c r="AB77" s="257">
        <f t="shared" si="22"/>
        <v>1834678774.1885557</v>
      </c>
      <c r="AC77" s="257"/>
      <c r="AD77" s="32" t="str">
        <f t="shared" si="23"/>
        <v>BERTAHAP</v>
      </c>
      <c r="AE77" s="259">
        <f t="shared" si="24"/>
        <v>0</v>
      </c>
      <c r="AF77" s="260">
        <v>2</v>
      </c>
      <c r="AG77" s="261"/>
      <c r="AH77" s="257" t="str">
        <f t="shared" si="65"/>
        <v>KR</v>
      </c>
      <c r="AI77" s="261">
        <f t="shared" ref="AI77:AN140" si="69">ROUNDUP((V77*(1+$K$5)),-3)</f>
        <v>1496198000</v>
      </c>
      <c r="AJ77" s="261">
        <f t="shared" si="69"/>
        <v>1686454000</v>
      </c>
      <c r="AK77" s="261">
        <f t="shared" si="69"/>
        <v>1790471000</v>
      </c>
      <c r="AL77" s="262">
        <f t="shared" si="68"/>
        <v>1900904000</v>
      </c>
      <c r="AM77" s="262">
        <f t="shared" si="68"/>
        <v>1790471000</v>
      </c>
      <c r="AN77" s="261">
        <f t="shared" si="68"/>
        <v>1900904000</v>
      </c>
      <c r="AO77" s="261">
        <f t="shared" si="68"/>
        <v>2018147000</v>
      </c>
      <c r="AP77" s="261">
        <f t="shared" si="47"/>
        <v>2018147549.5050869</v>
      </c>
      <c r="AQ77" s="51">
        <f t="shared" si="48"/>
        <v>1897900000</v>
      </c>
      <c r="AR77" s="42">
        <f t="shared" si="48"/>
        <v>2014959000</v>
      </c>
      <c r="AS77" s="58">
        <f t="shared" si="27"/>
        <v>1708110000</v>
      </c>
      <c r="AT77" s="58">
        <f t="shared" si="28"/>
        <v>28468500</v>
      </c>
      <c r="AU77" s="336">
        <f t="shared" si="29"/>
        <v>35641950</v>
      </c>
      <c r="AV77" s="131">
        <f t="shared" si="30"/>
        <v>20149590</v>
      </c>
      <c r="AW77" s="5">
        <f t="shared" si="31"/>
        <v>28468500</v>
      </c>
      <c r="AX77" s="5">
        <f t="shared" si="32"/>
        <v>44761775</v>
      </c>
      <c r="AY77" s="487">
        <f t="shared" si="33"/>
        <v>2139237000</v>
      </c>
      <c r="AZ77" s="117">
        <f t="shared" si="50"/>
        <v>2139236821.8478711</v>
      </c>
      <c r="BA77" s="2"/>
      <c r="BB77" s="2"/>
      <c r="BW77" s="53">
        <f t="shared" si="34"/>
        <v>-1511462.5094939955</v>
      </c>
      <c r="BY77" s="116"/>
      <c r="BZ77" s="121"/>
      <c r="CA77" s="112" t="str">
        <f>G152</f>
        <v>1BR-10</v>
      </c>
      <c r="CB77" s="113">
        <f>E152</f>
        <v>10</v>
      </c>
      <c r="CC77" s="114">
        <f t="shared" si="66"/>
        <v>74</v>
      </c>
      <c r="CD77" s="114">
        <f t="shared" si="66"/>
        <v>63</v>
      </c>
      <c r="CE77" s="115">
        <f>P152</f>
        <v>25836519.293316003</v>
      </c>
      <c r="CF77" s="115">
        <f t="shared" si="67"/>
        <v>1496198000</v>
      </c>
      <c r="CG77" s="115">
        <f t="shared" si="67"/>
        <v>1686454000</v>
      </c>
      <c r="CH77" s="115">
        <f t="shared" si="67"/>
        <v>1790471000</v>
      </c>
      <c r="CI77" s="115">
        <f t="shared" si="67"/>
        <v>1900904000</v>
      </c>
      <c r="CJ77" s="115">
        <f>AO152</f>
        <v>2018147000</v>
      </c>
      <c r="CW77" s="58">
        <f t="shared" si="41"/>
        <v>1813463100</v>
      </c>
      <c r="CX77" s="43">
        <f t="shared" si="42"/>
        <v>20149590</v>
      </c>
      <c r="DA77" s="53">
        <f t="shared" si="43"/>
        <v>1611423900</v>
      </c>
      <c r="DB77" s="43">
        <f t="shared" si="44"/>
        <v>26857065</v>
      </c>
      <c r="DC77" s="48">
        <f t="shared" si="45"/>
        <v>44761775</v>
      </c>
      <c r="DH77" s="692" t="str">
        <f t="shared" si="49"/>
        <v>A6-10</v>
      </c>
    </row>
    <row r="78" spans="1:112">
      <c r="A78" s="3">
        <f t="shared" si="46"/>
        <v>39</v>
      </c>
      <c r="B78" s="249">
        <v>5</v>
      </c>
      <c r="C78" s="522"/>
      <c r="D78" s="250" t="s">
        <v>143</v>
      </c>
      <c r="E78" s="285">
        <v>12</v>
      </c>
      <c r="F78" s="252"/>
      <c r="G78" s="40" t="s">
        <v>50</v>
      </c>
      <c r="H78" s="253">
        <f t="shared" si="4"/>
        <v>67</v>
      </c>
      <c r="I78" s="253">
        <f t="shared" si="5"/>
        <v>57</v>
      </c>
      <c r="J78" s="254">
        <f t="shared" si="6"/>
        <v>27506142.120000001</v>
      </c>
      <c r="K78" s="254">
        <f t="shared" si="7"/>
        <v>2</v>
      </c>
      <c r="L78" s="255">
        <f t="shared" si="8"/>
        <v>0.93</v>
      </c>
      <c r="M78" s="305">
        <f t="shared" si="64"/>
        <v>1.01</v>
      </c>
      <c r="N78" s="257">
        <f t="shared" si="10"/>
        <v>21590156.067032635</v>
      </c>
      <c r="O78" s="257">
        <f t="shared" si="11"/>
        <v>24335555.480755895</v>
      </c>
      <c r="P78" s="257">
        <f t="shared" si="12"/>
        <v>25836519.293316003</v>
      </c>
      <c r="Q78" s="257">
        <f t="shared" si="13"/>
        <v>27430059.269522611</v>
      </c>
      <c r="R78" s="258">
        <f t="shared" si="14"/>
        <v>25836519.293316003</v>
      </c>
      <c r="S78" s="257">
        <f t="shared" si="14"/>
        <v>27430059.269522611</v>
      </c>
      <c r="T78" s="257">
        <f t="shared" si="15"/>
        <v>29121885.304580249</v>
      </c>
      <c r="U78" s="257"/>
      <c r="V78" s="257">
        <f t="shared" si="16"/>
        <v>1230638895.8208601</v>
      </c>
      <c r="W78" s="257">
        <f t="shared" si="17"/>
        <v>1387126662.4030859</v>
      </c>
      <c r="X78" s="257">
        <f t="shared" si="18"/>
        <v>1472681599.7190123</v>
      </c>
      <c r="Y78" s="258">
        <f t="shared" si="19"/>
        <v>1563513378.3627889</v>
      </c>
      <c r="Z78" s="258">
        <f t="shared" si="20"/>
        <v>1472681599.7190123</v>
      </c>
      <c r="AA78" s="257">
        <f t="shared" si="21"/>
        <v>1563513378.3627889</v>
      </c>
      <c r="AB78" s="257">
        <f t="shared" si="22"/>
        <v>1659947462.3610742</v>
      </c>
      <c r="AC78" s="257"/>
      <c r="AD78" s="32" t="str">
        <f t="shared" si="23"/>
        <v>BERTAHAP</v>
      </c>
      <c r="AE78" s="259">
        <f t="shared" si="24"/>
        <v>0</v>
      </c>
      <c r="AF78" s="260">
        <v>2</v>
      </c>
      <c r="AG78" s="261"/>
      <c r="AH78" s="257" t="str">
        <f t="shared" si="65"/>
        <v>KR</v>
      </c>
      <c r="AI78" s="261">
        <f t="shared" si="69"/>
        <v>1353703000</v>
      </c>
      <c r="AJ78" s="261">
        <f t="shared" si="69"/>
        <v>1525840000</v>
      </c>
      <c r="AK78" s="261">
        <f t="shared" si="69"/>
        <v>1619950000</v>
      </c>
      <c r="AL78" s="262">
        <f t="shared" si="68"/>
        <v>1719865000</v>
      </c>
      <c r="AM78" s="262">
        <f t="shared" si="68"/>
        <v>1619950000</v>
      </c>
      <c r="AN78" s="261">
        <f t="shared" si="68"/>
        <v>1719865000</v>
      </c>
      <c r="AO78" s="261">
        <f t="shared" si="68"/>
        <v>1825943000</v>
      </c>
      <c r="AP78" s="261">
        <f t="shared" si="47"/>
        <v>1825942464.8638577</v>
      </c>
      <c r="AQ78" s="51">
        <f t="shared" si="48"/>
        <v>1717147000</v>
      </c>
      <c r="AR78" s="42">
        <f t="shared" si="48"/>
        <v>1823057000</v>
      </c>
      <c r="AS78" s="58">
        <f t="shared" si="27"/>
        <v>1545432300</v>
      </c>
      <c r="AT78" s="58">
        <f t="shared" si="28"/>
        <v>25757205</v>
      </c>
      <c r="AU78" s="336">
        <f t="shared" si="29"/>
        <v>32247468.75</v>
      </c>
      <c r="AV78" s="131">
        <f t="shared" si="30"/>
        <v>18230570</v>
      </c>
      <c r="AW78" s="5">
        <f t="shared" si="31"/>
        <v>25757205</v>
      </c>
      <c r="AX78" s="5">
        <f t="shared" si="32"/>
        <v>40498750</v>
      </c>
      <c r="AY78" s="487">
        <f t="shared" si="33"/>
        <v>1935499000</v>
      </c>
      <c r="AZ78" s="117">
        <f t="shared" si="50"/>
        <v>1935498768.3260624</v>
      </c>
      <c r="BA78" s="2"/>
      <c r="BB78" s="2"/>
      <c r="BW78" s="53">
        <f t="shared" si="34"/>
        <v>-1511462.5094939955</v>
      </c>
      <c r="BY78" s="116"/>
      <c r="BZ78" s="112"/>
      <c r="CA78" s="112" t="str">
        <f>G153</f>
        <v>1BR-12</v>
      </c>
      <c r="CB78" s="113">
        <f>E153</f>
        <v>12</v>
      </c>
      <c r="CC78" s="114">
        <f t="shared" si="66"/>
        <v>67</v>
      </c>
      <c r="CD78" s="114">
        <f t="shared" si="66"/>
        <v>57</v>
      </c>
      <c r="CE78" s="115">
        <f>P153</f>
        <v>25836519.293316003</v>
      </c>
      <c r="CF78" s="115">
        <f t="shared" si="67"/>
        <v>1353703000</v>
      </c>
      <c r="CG78" s="115">
        <f t="shared" si="67"/>
        <v>1525840000</v>
      </c>
      <c r="CH78" s="115">
        <f t="shared" si="67"/>
        <v>1619950000</v>
      </c>
      <c r="CI78" s="115">
        <f t="shared" si="67"/>
        <v>1719865000</v>
      </c>
      <c r="CJ78" s="115">
        <f>AO153</f>
        <v>1825943000</v>
      </c>
      <c r="CW78" s="58">
        <f t="shared" si="41"/>
        <v>1640751300</v>
      </c>
      <c r="CX78" s="43">
        <f t="shared" si="42"/>
        <v>18230570</v>
      </c>
      <c r="DA78" s="53">
        <f t="shared" si="43"/>
        <v>1457955000</v>
      </c>
      <c r="DB78" s="43">
        <f t="shared" si="44"/>
        <v>24299250</v>
      </c>
      <c r="DC78" s="48">
        <f t="shared" si="45"/>
        <v>40498750</v>
      </c>
      <c r="DH78" s="692" t="str">
        <f t="shared" si="49"/>
        <v>A6-12</v>
      </c>
    </row>
    <row r="79" spans="1:112">
      <c r="A79" s="3">
        <f t="shared" si="46"/>
        <v>40</v>
      </c>
      <c r="B79" s="249">
        <v>6</v>
      </c>
      <c r="C79" s="522"/>
      <c r="D79" s="250" t="s">
        <v>143</v>
      </c>
      <c r="E79" s="285">
        <v>18</v>
      </c>
      <c r="F79" s="252"/>
      <c r="G79" s="40" t="s">
        <v>54</v>
      </c>
      <c r="H79" s="253">
        <f t="shared" si="4"/>
        <v>97</v>
      </c>
      <c r="I79" s="253">
        <f t="shared" si="5"/>
        <v>85</v>
      </c>
      <c r="J79" s="254">
        <f t="shared" si="6"/>
        <v>27506142.120000001</v>
      </c>
      <c r="K79" s="254">
        <f t="shared" si="7"/>
        <v>2</v>
      </c>
      <c r="L79" s="255">
        <f t="shared" si="8"/>
        <v>0.93</v>
      </c>
      <c r="M79" s="305">
        <f t="shared" si="64"/>
        <v>1.01</v>
      </c>
      <c r="N79" s="257">
        <f t="shared" si="10"/>
        <v>21590156.067032635</v>
      </c>
      <c r="O79" s="257">
        <f t="shared" si="11"/>
        <v>24335555.480755895</v>
      </c>
      <c r="P79" s="257">
        <f t="shared" si="12"/>
        <v>25836519.293316003</v>
      </c>
      <c r="Q79" s="257">
        <f t="shared" si="13"/>
        <v>27430059.269522611</v>
      </c>
      <c r="R79" s="258">
        <f t="shared" si="14"/>
        <v>25836519.293316003</v>
      </c>
      <c r="S79" s="257">
        <f t="shared" si="14"/>
        <v>27430059.269522611</v>
      </c>
      <c r="T79" s="257">
        <f t="shared" si="15"/>
        <v>29121885.304580249</v>
      </c>
      <c r="U79" s="257"/>
      <c r="V79" s="257">
        <f t="shared" si="16"/>
        <v>1835163265.6977739</v>
      </c>
      <c r="W79" s="257">
        <f t="shared" si="17"/>
        <v>2068522215.8642511</v>
      </c>
      <c r="X79" s="257">
        <f t="shared" si="18"/>
        <v>2196104139.9318604</v>
      </c>
      <c r="Y79" s="258">
        <f t="shared" si="19"/>
        <v>2331555037.9094219</v>
      </c>
      <c r="Z79" s="258">
        <f t="shared" si="20"/>
        <v>2196104139.9318604</v>
      </c>
      <c r="AA79" s="257">
        <f t="shared" si="21"/>
        <v>2331555037.9094219</v>
      </c>
      <c r="AB79" s="257">
        <f t="shared" si="22"/>
        <v>2475360250.8893213</v>
      </c>
      <c r="AC79" s="257"/>
      <c r="AD79" s="32" t="str">
        <f t="shared" si="23"/>
        <v>BERTAHAP</v>
      </c>
      <c r="AE79" s="259">
        <f t="shared" si="24"/>
        <v>0</v>
      </c>
      <c r="AF79" s="260">
        <v>2</v>
      </c>
      <c r="AG79" s="261"/>
      <c r="AH79" s="257" t="str">
        <f t="shared" si="65"/>
        <v>KR</v>
      </c>
      <c r="AI79" s="261">
        <f t="shared" si="69"/>
        <v>2018680000</v>
      </c>
      <c r="AJ79" s="261">
        <f t="shared" si="69"/>
        <v>2275375000</v>
      </c>
      <c r="AK79" s="261">
        <f t="shared" si="69"/>
        <v>2415715000</v>
      </c>
      <c r="AL79" s="262">
        <f t="shared" si="68"/>
        <v>2564711000</v>
      </c>
      <c r="AM79" s="262">
        <f t="shared" si="68"/>
        <v>2415715000</v>
      </c>
      <c r="AN79" s="261">
        <f t="shared" si="68"/>
        <v>2564711000</v>
      </c>
      <c r="AO79" s="261">
        <f t="shared" si="68"/>
        <v>2722897000</v>
      </c>
      <c r="AP79" s="261">
        <f t="shared" si="47"/>
        <v>2722896695.3821664</v>
      </c>
      <c r="AQ79" s="51">
        <f t="shared" si="48"/>
        <v>2560658000</v>
      </c>
      <c r="AR79" s="42">
        <f t="shared" si="48"/>
        <v>2718594000</v>
      </c>
      <c r="AS79" s="58">
        <f t="shared" si="27"/>
        <v>2304592200</v>
      </c>
      <c r="AT79" s="58">
        <f t="shared" si="28"/>
        <v>38409870</v>
      </c>
      <c r="AU79" s="336">
        <f t="shared" si="29"/>
        <v>48088331.25</v>
      </c>
      <c r="AV79" s="131">
        <f t="shared" si="30"/>
        <v>27185940</v>
      </c>
      <c r="AW79" s="5">
        <f t="shared" si="31"/>
        <v>38409870</v>
      </c>
      <c r="AX79" s="5">
        <f t="shared" si="32"/>
        <v>60392875</v>
      </c>
      <c r="AY79" s="487">
        <f t="shared" si="33"/>
        <v>2886271000</v>
      </c>
      <c r="AZ79" s="117">
        <f t="shared" si="50"/>
        <v>2886270335.254807</v>
      </c>
      <c r="BA79" s="2"/>
      <c r="BB79" s="2"/>
      <c r="BW79" s="53">
        <f t="shared" si="34"/>
        <v>-1511462.5094939955</v>
      </c>
      <c r="BY79" s="116"/>
      <c r="BZ79" s="112"/>
      <c r="CA79" s="112" t="str">
        <f>G154</f>
        <v>1BR-16</v>
      </c>
      <c r="CB79" s="113">
        <f>E154</f>
        <v>16</v>
      </c>
      <c r="CC79" s="114">
        <f t="shared" si="66"/>
        <v>71</v>
      </c>
      <c r="CD79" s="114">
        <f t="shared" si="66"/>
        <v>63</v>
      </c>
      <c r="CE79" s="115">
        <f>P154</f>
        <v>25836519.293316003</v>
      </c>
      <c r="CF79" s="115">
        <f t="shared" si="67"/>
        <v>1496198000</v>
      </c>
      <c r="CG79" s="115">
        <f t="shared" si="67"/>
        <v>1686454000</v>
      </c>
      <c r="CH79" s="115">
        <f t="shared" si="67"/>
        <v>1790471000</v>
      </c>
      <c r="CI79" s="115">
        <f t="shared" si="67"/>
        <v>1900904000</v>
      </c>
      <c r="CJ79" s="115">
        <f>AO154</f>
        <v>2018147000</v>
      </c>
      <c r="CW79" s="58">
        <f t="shared" si="41"/>
        <v>2446734600</v>
      </c>
      <c r="CX79" s="43">
        <f t="shared" si="42"/>
        <v>27185940</v>
      </c>
      <c r="DA79" s="53">
        <f t="shared" si="43"/>
        <v>2174143500</v>
      </c>
      <c r="DB79" s="43">
        <f t="shared" si="44"/>
        <v>36235725</v>
      </c>
      <c r="DC79" s="48">
        <f t="shared" si="45"/>
        <v>60392875</v>
      </c>
      <c r="DH79" s="692" t="str">
        <f t="shared" si="49"/>
        <v>A6-18</v>
      </c>
    </row>
    <row r="80" spans="1:112">
      <c r="A80" s="3">
        <f t="shared" si="46"/>
        <v>41</v>
      </c>
      <c r="B80" s="249">
        <v>7</v>
      </c>
      <c r="C80" s="522"/>
      <c r="D80" s="250" t="s">
        <v>143</v>
      </c>
      <c r="E80" s="285">
        <v>20</v>
      </c>
      <c r="F80" s="252"/>
      <c r="G80" s="40" t="s">
        <v>70</v>
      </c>
      <c r="H80" s="253">
        <f t="shared" si="4"/>
        <v>60</v>
      </c>
      <c r="I80" s="253">
        <f t="shared" si="5"/>
        <v>51</v>
      </c>
      <c r="J80" s="254">
        <f t="shared" si="6"/>
        <v>27506142.120000001</v>
      </c>
      <c r="K80" s="254">
        <f t="shared" si="7"/>
        <v>2</v>
      </c>
      <c r="L80" s="255">
        <f t="shared" si="8"/>
        <v>0.93</v>
      </c>
      <c r="M80" s="305">
        <f t="shared" si="64"/>
        <v>1.01</v>
      </c>
      <c r="N80" s="257">
        <f t="shared" si="10"/>
        <v>21590156.067032635</v>
      </c>
      <c r="O80" s="257">
        <f t="shared" si="11"/>
        <v>24335555.480755895</v>
      </c>
      <c r="P80" s="257">
        <f t="shared" si="12"/>
        <v>25836519.293316003</v>
      </c>
      <c r="Q80" s="257">
        <f t="shared" si="13"/>
        <v>27430059.269522611</v>
      </c>
      <c r="R80" s="258">
        <f t="shared" si="14"/>
        <v>25836519.293316003</v>
      </c>
      <c r="S80" s="257">
        <f t="shared" si="14"/>
        <v>27430059.269522611</v>
      </c>
      <c r="T80" s="257">
        <f t="shared" si="15"/>
        <v>29121885.304580249</v>
      </c>
      <c r="U80" s="257"/>
      <c r="V80" s="257">
        <f t="shared" si="16"/>
        <v>1101097959.4186645</v>
      </c>
      <c r="W80" s="257">
        <f t="shared" si="17"/>
        <v>1241113329.5185506</v>
      </c>
      <c r="X80" s="257">
        <f t="shared" si="18"/>
        <v>1317662483.9591162</v>
      </c>
      <c r="Y80" s="258">
        <f t="shared" si="19"/>
        <v>1398933022.7456532</v>
      </c>
      <c r="Z80" s="258">
        <f t="shared" si="20"/>
        <v>1317662483.9591162</v>
      </c>
      <c r="AA80" s="257">
        <f t="shared" si="21"/>
        <v>1398933022.7456532</v>
      </c>
      <c r="AB80" s="257">
        <f t="shared" si="22"/>
        <v>1485216150.5335927</v>
      </c>
      <c r="AC80" s="257"/>
      <c r="AD80" s="32" t="str">
        <f t="shared" si="23"/>
        <v>BERTAHAP</v>
      </c>
      <c r="AE80" s="259">
        <f t="shared" si="24"/>
        <v>0</v>
      </c>
      <c r="AF80" s="260">
        <v>2</v>
      </c>
      <c r="AG80" s="261"/>
      <c r="AH80" s="257" t="str">
        <f t="shared" si="65"/>
        <v>KR</v>
      </c>
      <c r="AI80" s="261">
        <f t="shared" si="69"/>
        <v>1211208000</v>
      </c>
      <c r="AJ80" s="261">
        <f t="shared" si="69"/>
        <v>1365225000</v>
      </c>
      <c r="AK80" s="261">
        <f t="shared" si="69"/>
        <v>1449429000</v>
      </c>
      <c r="AL80" s="262">
        <f t="shared" si="68"/>
        <v>1538827000</v>
      </c>
      <c r="AM80" s="262">
        <f t="shared" si="68"/>
        <v>1449429000</v>
      </c>
      <c r="AN80" s="261">
        <f t="shared" si="68"/>
        <v>1538827000</v>
      </c>
      <c r="AO80" s="261">
        <f t="shared" si="68"/>
        <v>1633738000</v>
      </c>
      <c r="AP80" s="261">
        <f t="shared" si="47"/>
        <v>1633738441.900414</v>
      </c>
      <c r="AQ80" s="51">
        <f t="shared" si="48"/>
        <v>1536395000</v>
      </c>
      <c r="AR80" s="42">
        <f t="shared" si="48"/>
        <v>1631157000</v>
      </c>
      <c r="AS80" s="58">
        <f t="shared" si="27"/>
        <v>1382755500</v>
      </c>
      <c r="AT80" s="58">
        <f t="shared" si="28"/>
        <v>23045925</v>
      </c>
      <c r="AU80" s="336">
        <f t="shared" si="29"/>
        <v>28853006.25</v>
      </c>
      <c r="AV80" s="131">
        <f t="shared" si="30"/>
        <v>16311570</v>
      </c>
      <c r="AW80" s="5">
        <f t="shared" si="31"/>
        <v>23045925</v>
      </c>
      <c r="AX80" s="5">
        <f t="shared" si="32"/>
        <v>36235725</v>
      </c>
      <c r="AY80" s="487">
        <f t="shared" si="33"/>
        <v>1731763000</v>
      </c>
      <c r="AZ80" s="117">
        <f t="shared" si="50"/>
        <v>1731762838.1594403</v>
      </c>
      <c r="BA80" s="2"/>
      <c r="BB80" s="2"/>
      <c r="BW80" s="53">
        <f t="shared" si="34"/>
        <v>-1511462.5094939955</v>
      </c>
      <c r="BY80" s="116">
        <v>11</v>
      </c>
      <c r="BZ80" s="121" t="s">
        <v>61</v>
      </c>
      <c r="CA80" s="112" t="str">
        <f t="shared" ref="CA80:CA85" si="70">G164</f>
        <v>1BR-6</v>
      </c>
      <c r="CB80" s="113" t="str">
        <f t="shared" ref="CB80:CB85" si="71">E164</f>
        <v>06</v>
      </c>
      <c r="CC80" s="114">
        <f t="shared" ref="CC80:CD85" si="72">H164</f>
        <v>78</v>
      </c>
      <c r="CD80" s="114">
        <f t="shared" si="72"/>
        <v>66</v>
      </c>
      <c r="CE80" s="115">
        <f t="shared" ref="CE80:CE85" si="73">P164</f>
        <v>25836519.293316003</v>
      </c>
      <c r="CF80" s="115">
        <f t="shared" ref="CF80:CI85" si="74">AI164</f>
        <v>1567446000</v>
      </c>
      <c r="CG80" s="115">
        <f t="shared" si="74"/>
        <v>1766762000</v>
      </c>
      <c r="CH80" s="115">
        <f t="shared" si="74"/>
        <v>1875732000</v>
      </c>
      <c r="CI80" s="115">
        <f t="shared" si="74"/>
        <v>1991423000</v>
      </c>
      <c r="CJ80" s="115">
        <f t="shared" ref="CJ80:CJ85" si="75">AO164</f>
        <v>2114249000</v>
      </c>
      <c r="CK80" s="2">
        <v>6</v>
      </c>
      <c r="CW80" s="58">
        <f t="shared" si="41"/>
        <v>1468041300</v>
      </c>
      <c r="CX80" s="43">
        <f t="shared" si="42"/>
        <v>16311570</v>
      </c>
      <c r="DA80" s="53">
        <f t="shared" si="43"/>
        <v>1304486100</v>
      </c>
      <c r="DB80" s="43">
        <f t="shared" si="44"/>
        <v>21741435</v>
      </c>
      <c r="DC80" s="48">
        <f t="shared" si="45"/>
        <v>36235725</v>
      </c>
      <c r="DH80" s="692" t="str">
        <f t="shared" si="49"/>
        <v>A6-20</v>
      </c>
    </row>
    <row r="81" spans="1:112">
      <c r="A81" s="3">
        <f t="shared" si="46"/>
        <v>42</v>
      </c>
      <c r="B81" s="249">
        <v>8</v>
      </c>
      <c r="C81" s="522"/>
      <c r="D81" s="250" t="s">
        <v>143</v>
      </c>
      <c r="E81" s="285">
        <v>22</v>
      </c>
      <c r="F81" s="252"/>
      <c r="G81" s="40" t="s">
        <v>89</v>
      </c>
      <c r="H81" s="253">
        <f t="shared" si="4"/>
        <v>81</v>
      </c>
      <c r="I81" s="253">
        <f t="shared" si="5"/>
        <v>70</v>
      </c>
      <c r="J81" s="254">
        <f t="shared" si="6"/>
        <v>27506142.120000001</v>
      </c>
      <c r="K81" s="254">
        <f t="shared" si="7"/>
        <v>4</v>
      </c>
      <c r="L81" s="255">
        <f t="shared" si="8"/>
        <v>0.97</v>
      </c>
      <c r="M81" s="305">
        <f t="shared" si="64"/>
        <v>1.01</v>
      </c>
      <c r="N81" s="257">
        <f t="shared" si="10"/>
        <v>22518764.930130813</v>
      </c>
      <c r="O81" s="257">
        <f t="shared" si="11"/>
        <v>25382246.039067976</v>
      </c>
      <c r="P81" s="257">
        <f t="shared" si="12"/>
        <v>26947767.434964001</v>
      </c>
      <c r="Q81" s="257">
        <f t="shared" si="13"/>
        <v>28609846.764985945</v>
      </c>
      <c r="R81" s="258">
        <f t="shared" si="14"/>
        <v>26947767.434964001</v>
      </c>
      <c r="S81" s="257">
        <f t="shared" si="14"/>
        <v>28609846.764985945</v>
      </c>
      <c r="T81" s="257">
        <f t="shared" si="15"/>
        <v>30374439.511228859</v>
      </c>
      <c r="U81" s="257"/>
      <c r="V81" s="257">
        <f t="shared" si="16"/>
        <v>1576313545.1091568</v>
      </c>
      <c r="W81" s="257">
        <f t="shared" si="17"/>
        <v>1776757222.7347584</v>
      </c>
      <c r="X81" s="257">
        <f t="shared" si="18"/>
        <v>1886343720.4474802</v>
      </c>
      <c r="Y81" s="258">
        <f t="shared" si="19"/>
        <v>2002689273.5490162</v>
      </c>
      <c r="Z81" s="258">
        <f t="shared" si="20"/>
        <v>1886343720.4474802</v>
      </c>
      <c r="AA81" s="257">
        <f t="shared" si="21"/>
        <v>2002689273.5490162</v>
      </c>
      <c r="AB81" s="257">
        <f t="shared" si="22"/>
        <v>2126210765.7860203</v>
      </c>
      <c r="AC81" s="257"/>
      <c r="AD81" s="32" t="str">
        <f t="shared" si="23"/>
        <v>BERTAHAP</v>
      </c>
      <c r="AE81" s="259">
        <f t="shared" si="24"/>
        <v>0</v>
      </c>
      <c r="AF81" s="260">
        <v>2</v>
      </c>
      <c r="AG81" s="261"/>
      <c r="AH81" s="257" t="str">
        <f t="shared" si="65"/>
        <v>KR</v>
      </c>
      <c r="AI81" s="261">
        <f t="shared" si="69"/>
        <v>1733945000</v>
      </c>
      <c r="AJ81" s="261">
        <f t="shared" si="69"/>
        <v>1954433000</v>
      </c>
      <c r="AK81" s="261">
        <f t="shared" si="69"/>
        <v>2074979000</v>
      </c>
      <c r="AL81" s="262">
        <f t="shared" si="68"/>
        <v>2202959000</v>
      </c>
      <c r="AM81" s="262">
        <f t="shared" si="68"/>
        <v>2074979000</v>
      </c>
      <c r="AN81" s="261">
        <f t="shared" si="68"/>
        <v>2202959000</v>
      </c>
      <c r="AO81" s="261">
        <f t="shared" si="68"/>
        <v>2338832000</v>
      </c>
      <c r="AP81" s="261">
        <f t="shared" si="47"/>
        <v>2338832633.0578384</v>
      </c>
      <c r="AQ81" s="51">
        <f t="shared" si="48"/>
        <v>2199478000</v>
      </c>
      <c r="AR81" s="42">
        <f t="shared" si="48"/>
        <v>2335137000</v>
      </c>
      <c r="AS81" s="58">
        <f t="shared" si="27"/>
        <v>1979530200</v>
      </c>
      <c r="AT81" s="58">
        <f t="shared" si="28"/>
        <v>32992170</v>
      </c>
      <c r="AU81" s="336">
        <f t="shared" si="29"/>
        <v>41305481.25</v>
      </c>
      <c r="AV81" s="131">
        <f t="shared" si="30"/>
        <v>23351370</v>
      </c>
      <c r="AW81" s="5">
        <f t="shared" si="31"/>
        <v>32992170</v>
      </c>
      <c r="AX81" s="5">
        <f t="shared" si="32"/>
        <v>51874475</v>
      </c>
      <c r="AY81" s="487">
        <f t="shared" si="33"/>
        <v>2479163000</v>
      </c>
      <c r="AZ81" s="117">
        <f t="shared" si="50"/>
        <v>2479162630.3360872</v>
      </c>
      <c r="BA81" s="2"/>
      <c r="BB81" s="2"/>
      <c r="BW81" s="53">
        <f t="shared" si="34"/>
        <v>-400214.36784599721</v>
      </c>
      <c r="BY81" s="116"/>
      <c r="BZ81" s="112"/>
      <c r="CA81" s="112" t="str">
        <f t="shared" si="70"/>
        <v>1BR-8</v>
      </c>
      <c r="CB81" s="113" t="str">
        <f t="shared" si="71"/>
        <v>08</v>
      </c>
      <c r="CC81" s="114">
        <f t="shared" si="72"/>
        <v>60</v>
      </c>
      <c r="CD81" s="114">
        <f t="shared" si="72"/>
        <v>52</v>
      </c>
      <c r="CE81" s="115">
        <f t="shared" si="73"/>
        <v>25836519.293316003</v>
      </c>
      <c r="CF81" s="115">
        <f t="shared" si="74"/>
        <v>1234957000</v>
      </c>
      <c r="CG81" s="115">
        <f t="shared" si="74"/>
        <v>1391994000</v>
      </c>
      <c r="CH81" s="115">
        <f t="shared" si="74"/>
        <v>1477849000</v>
      </c>
      <c r="CI81" s="115">
        <f t="shared" si="74"/>
        <v>1569000000</v>
      </c>
      <c r="CJ81" s="115">
        <f t="shared" si="75"/>
        <v>1665772000</v>
      </c>
      <c r="CW81" s="58">
        <f t="shared" si="41"/>
        <v>2101623300</v>
      </c>
      <c r="CX81" s="43">
        <f t="shared" si="42"/>
        <v>23351370</v>
      </c>
      <c r="DA81" s="53">
        <f t="shared" si="43"/>
        <v>1867481100</v>
      </c>
      <c r="DB81" s="43">
        <f t="shared" si="44"/>
        <v>31124685</v>
      </c>
      <c r="DC81" s="48">
        <f t="shared" si="45"/>
        <v>51874475</v>
      </c>
      <c r="DH81" s="692" t="str">
        <f t="shared" si="49"/>
        <v>A6-22</v>
      </c>
    </row>
    <row r="82" spans="1:112">
      <c r="A82" s="3">
        <f t="shared" si="46"/>
        <v>43</v>
      </c>
      <c r="B82" s="249">
        <v>1</v>
      </c>
      <c r="C82" s="522"/>
      <c r="D82" s="250" t="s">
        <v>145</v>
      </c>
      <c r="E82" s="251" t="s">
        <v>24</v>
      </c>
      <c r="F82" s="252"/>
      <c r="G82" s="40" t="s">
        <v>39</v>
      </c>
      <c r="H82" s="253">
        <f t="shared" si="4"/>
        <v>113</v>
      </c>
      <c r="I82" s="253">
        <f t="shared" si="5"/>
        <v>101</v>
      </c>
      <c r="J82" s="254">
        <f t="shared" si="6"/>
        <v>27506142.120000001</v>
      </c>
      <c r="K82" s="254">
        <f t="shared" si="7"/>
        <v>6</v>
      </c>
      <c r="L82" s="255">
        <f t="shared" si="8"/>
        <v>0.95</v>
      </c>
      <c r="M82" s="256">
        <f t="shared" ref="M82:M90" si="76">SUMIF($AO$4:$AO$22,E82,$AV$4:$AV$22)</f>
        <v>1</v>
      </c>
      <c r="N82" s="257">
        <f t="shared" si="10"/>
        <v>21836099.50354626</v>
      </c>
      <c r="O82" s="257">
        <f t="shared" si="11"/>
        <v>24612773.029615775</v>
      </c>
      <c r="P82" s="257">
        <f t="shared" si="12"/>
        <v>26130835.013999999</v>
      </c>
      <c r="Q82" s="257">
        <f t="shared" si="13"/>
        <v>27742527.739855718</v>
      </c>
      <c r="R82" s="258">
        <f t="shared" si="14"/>
        <v>26130835.013999999</v>
      </c>
      <c r="S82" s="257">
        <f t="shared" si="14"/>
        <v>27742527.739855718</v>
      </c>
      <c r="T82" s="257">
        <f t="shared" si="15"/>
        <v>29453626.146440148</v>
      </c>
      <c r="U82" s="257"/>
      <c r="V82" s="257">
        <f t="shared" si="16"/>
        <v>2205446049.8581724</v>
      </c>
      <c r="W82" s="257">
        <f t="shared" si="17"/>
        <v>2485890075.9911933</v>
      </c>
      <c r="X82" s="257">
        <f t="shared" si="18"/>
        <v>2639214336.414</v>
      </c>
      <c r="Y82" s="258">
        <f t="shared" si="19"/>
        <v>2801995301.7254276</v>
      </c>
      <c r="Z82" s="258">
        <f t="shared" si="20"/>
        <v>2639214336.414</v>
      </c>
      <c r="AA82" s="257">
        <f t="shared" si="21"/>
        <v>2801995301.7254276</v>
      </c>
      <c r="AB82" s="257">
        <f t="shared" si="22"/>
        <v>2974816240.7904549</v>
      </c>
      <c r="AC82" s="257"/>
      <c r="AD82" s="32" t="str">
        <f t="shared" si="23"/>
        <v>BERTAHAP</v>
      </c>
      <c r="AE82" s="259">
        <f t="shared" si="24"/>
        <v>0</v>
      </c>
      <c r="AF82" s="260">
        <v>2</v>
      </c>
      <c r="AG82" s="261"/>
      <c r="AH82" s="257" t="str">
        <f t="shared" si="65"/>
        <v>KR</v>
      </c>
      <c r="AI82" s="261">
        <f t="shared" si="69"/>
        <v>2425991000</v>
      </c>
      <c r="AJ82" s="261">
        <f t="shared" si="69"/>
        <v>2734480000</v>
      </c>
      <c r="AK82" s="261">
        <f t="shared" si="69"/>
        <v>2903136000</v>
      </c>
      <c r="AL82" s="262">
        <f t="shared" si="68"/>
        <v>3082195000</v>
      </c>
      <c r="AM82" s="262">
        <f t="shared" si="68"/>
        <v>2903136000</v>
      </c>
      <c r="AN82" s="261">
        <f t="shared" si="68"/>
        <v>3082195000</v>
      </c>
      <c r="AO82" s="261">
        <f t="shared" si="68"/>
        <v>3272298000</v>
      </c>
      <c r="AP82" s="261">
        <f t="shared" si="47"/>
        <v>3272297962.6255884</v>
      </c>
      <c r="AQ82" s="51">
        <f t="shared" si="48"/>
        <v>3077325000</v>
      </c>
      <c r="AR82" s="42">
        <f t="shared" si="48"/>
        <v>3267127000</v>
      </c>
      <c r="AS82" s="58">
        <f t="shared" si="27"/>
        <v>2769592500</v>
      </c>
      <c r="AT82" s="58">
        <f t="shared" si="28"/>
        <v>46159875</v>
      </c>
      <c r="AU82" s="336">
        <f t="shared" si="29"/>
        <v>57791156.25</v>
      </c>
      <c r="AV82" s="131">
        <f t="shared" si="30"/>
        <v>32671270</v>
      </c>
      <c r="AW82" s="5">
        <f t="shared" si="31"/>
        <v>46159875</v>
      </c>
      <c r="AX82" s="5">
        <f t="shared" si="32"/>
        <v>72578400</v>
      </c>
      <c r="AY82" s="487">
        <f t="shared" si="33"/>
        <v>3468636000</v>
      </c>
      <c r="AZ82" s="117">
        <f t="shared" si="50"/>
        <v>3468635530.5757432</v>
      </c>
      <c r="BA82" s="2"/>
      <c r="BB82" s="2"/>
      <c r="BW82" s="53">
        <f t="shared" si="34"/>
        <v>-1217146.7888099998</v>
      </c>
      <c r="BY82" s="116"/>
      <c r="BZ82" s="112"/>
      <c r="CA82" s="112" t="str">
        <f t="shared" si="70"/>
        <v>1BR-10</v>
      </c>
      <c r="CB82" s="113">
        <f t="shared" si="71"/>
        <v>10</v>
      </c>
      <c r="CC82" s="114">
        <f t="shared" si="72"/>
        <v>74</v>
      </c>
      <c r="CD82" s="114">
        <f t="shared" si="72"/>
        <v>63</v>
      </c>
      <c r="CE82" s="115">
        <f t="shared" si="73"/>
        <v>25836519.293316003</v>
      </c>
      <c r="CF82" s="115">
        <f t="shared" si="74"/>
        <v>1496198000</v>
      </c>
      <c r="CG82" s="115">
        <f t="shared" si="74"/>
        <v>1686454000</v>
      </c>
      <c r="CH82" s="115">
        <f t="shared" si="74"/>
        <v>1790471000</v>
      </c>
      <c r="CI82" s="115">
        <f t="shared" si="74"/>
        <v>1900904000</v>
      </c>
      <c r="CJ82" s="115">
        <f t="shared" si="75"/>
        <v>2018147000</v>
      </c>
      <c r="CW82" s="58">
        <f t="shared" si="41"/>
        <v>2940414300</v>
      </c>
      <c r="CX82" s="43">
        <f t="shared" si="42"/>
        <v>32671270</v>
      </c>
      <c r="DA82" s="53">
        <f t="shared" si="43"/>
        <v>2612822400</v>
      </c>
      <c r="DB82" s="43">
        <f t="shared" si="44"/>
        <v>43547040</v>
      </c>
      <c r="DC82" s="48">
        <f t="shared" si="45"/>
        <v>72578400</v>
      </c>
      <c r="DH82" s="692" t="str">
        <f t="shared" si="49"/>
        <v>A7-02</v>
      </c>
    </row>
    <row r="83" spans="1:112">
      <c r="A83" s="3">
        <f t="shared" si="46"/>
        <v>44</v>
      </c>
      <c r="B83" s="249">
        <v>2</v>
      </c>
      <c r="C83" s="522"/>
      <c r="D83" s="250" t="s">
        <v>145</v>
      </c>
      <c r="E83" s="251" t="s">
        <v>35</v>
      </c>
      <c r="F83" s="252"/>
      <c r="G83" s="40" t="s">
        <v>42</v>
      </c>
      <c r="H83" s="253">
        <f t="shared" si="4"/>
        <v>78</v>
      </c>
      <c r="I83" s="253">
        <f t="shared" si="5"/>
        <v>66</v>
      </c>
      <c r="J83" s="254">
        <f t="shared" si="6"/>
        <v>27506142.120000001</v>
      </c>
      <c r="K83" s="254">
        <f t="shared" si="7"/>
        <v>2</v>
      </c>
      <c r="L83" s="255">
        <f t="shared" si="8"/>
        <v>0.93</v>
      </c>
      <c r="M83" s="256">
        <f t="shared" si="76"/>
        <v>1</v>
      </c>
      <c r="N83" s="257">
        <f t="shared" si="10"/>
        <v>21376392.145576868</v>
      </c>
      <c r="O83" s="257">
        <f t="shared" si="11"/>
        <v>24094609.386887025</v>
      </c>
      <c r="P83" s="257">
        <f t="shared" si="12"/>
        <v>25580712.171600003</v>
      </c>
      <c r="Q83" s="257">
        <f t="shared" si="13"/>
        <v>27158474.52427981</v>
      </c>
      <c r="R83" s="258">
        <f t="shared" si="14"/>
        <v>25580712.171600003</v>
      </c>
      <c r="S83" s="257">
        <f t="shared" si="14"/>
        <v>27158474.52427981</v>
      </c>
      <c r="T83" s="257">
        <f t="shared" si="15"/>
        <v>28833549.806515098</v>
      </c>
      <c r="U83" s="257"/>
      <c r="V83" s="257">
        <f t="shared" si="16"/>
        <v>1410841881.6080732</v>
      </c>
      <c r="W83" s="257">
        <f t="shared" si="17"/>
        <v>1590244219.5345438</v>
      </c>
      <c r="X83" s="257">
        <f t="shared" si="18"/>
        <v>1688327003.3256001</v>
      </c>
      <c r="Y83" s="258">
        <f t="shared" si="19"/>
        <v>1792459318.6024675</v>
      </c>
      <c r="Z83" s="258">
        <f t="shared" si="20"/>
        <v>1688327003.3256001</v>
      </c>
      <c r="AA83" s="257">
        <f t="shared" si="21"/>
        <v>1792459318.6024675</v>
      </c>
      <c r="AB83" s="257">
        <f t="shared" si="22"/>
        <v>1903014287.2299964</v>
      </c>
      <c r="AC83" s="257"/>
      <c r="AD83" s="32" t="str">
        <f t="shared" si="23"/>
        <v>BERTAHAP</v>
      </c>
      <c r="AE83" s="259">
        <f t="shared" si="24"/>
        <v>0</v>
      </c>
      <c r="AF83" s="260">
        <v>2</v>
      </c>
      <c r="AG83" s="261"/>
      <c r="AH83" s="257" t="str">
        <f t="shared" si="65"/>
        <v>KR</v>
      </c>
      <c r="AI83" s="261">
        <f t="shared" si="69"/>
        <v>1551927000</v>
      </c>
      <c r="AJ83" s="261">
        <f t="shared" si="69"/>
        <v>1749269000</v>
      </c>
      <c r="AK83" s="261">
        <f t="shared" si="69"/>
        <v>1857160000</v>
      </c>
      <c r="AL83" s="262">
        <f t="shared" si="68"/>
        <v>1971706000</v>
      </c>
      <c r="AM83" s="262">
        <f t="shared" si="68"/>
        <v>1857160000</v>
      </c>
      <c r="AN83" s="261">
        <f t="shared" si="68"/>
        <v>1971706000</v>
      </c>
      <c r="AO83" s="261">
        <f t="shared" si="68"/>
        <v>2093316000</v>
      </c>
      <c r="AP83" s="261">
        <f t="shared" si="47"/>
        <v>2093316460.0866098</v>
      </c>
      <c r="AQ83" s="51">
        <f t="shared" si="48"/>
        <v>1968590000</v>
      </c>
      <c r="AR83" s="42">
        <f t="shared" si="48"/>
        <v>2090009000</v>
      </c>
      <c r="AS83" s="58">
        <f t="shared" si="27"/>
        <v>1771731000</v>
      </c>
      <c r="AT83" s="58">
        <f t="shared" si="28"/>
        <v>29528850</v>
      </c>
      <c r="AU83" s="336">
        <f t="shared" si="29"/>
        <v>36969487.5</v>
      </c>
      <c r="AV83" s="131">
        <f t="shared" si="30"/>
        <v>20900090</v>
      </c>
      <c r="AW83" s="5">
        <f t="shared" si="31"/>
        <v>29528850</v>
      </c>
      <c r="AX83" s="5">
        <f t="shared" si="32"/>
        <v>46429000</v>
      </c>
      <c r="AY83" s="487">
        <f t="shared" si="33"/>
        <v>2218916000</v>
      </c>
      <c r="AZ83" s="117">
        <f t="shared" si="50"/>
        <v>2218915725.229867</v>
      </c>
      <c r="BA83" s="2"/>
      <c r="BB83" s="2"/>
      <c r="BW83" s="53">
        <f t="shared" si="34"/>
        <v>-1767269.6312099956</v>
      </c>
      <c r="BY83" s="116"/>
      <c r="BZ83" s="121"/>
      <c r="CA83" s="112" t="str">
        <f t="shared" si="70"/>
        <v>1BR-12</v>
      </c>
      <c r="CB83" s="113">
        <f t="shared" si="71"/>
        <v>12</v>
      </c>
      <c r="CC83" s="114">
        <f t="shared" si="72"/>
        <v>67</v>
      </c>
      <c r="CD83" s="114">
        <f t="shared" si="72"/>
        <v>57</v>
      </c>
      <c r="CE83" s="115">
        <f t="shared" si="73"/>
        <v>25836519.293316003</v>
      </c>
      <c r="CF83" s="115">
        <f t="shared" si="74"/>
        <v>1353703000</v>
      </c>
      <c r="CG83" s="115">
        <f t="shared" si="74"/>
        <v>1525840000</v>
      </c>
      <c r="CH83" s="115">
        <f t="shared" si="74"/>
        <v>1619950000</v>
      </c>
      <c r="CI83" s="115">
        <f t="shared" si="74"/>
        <v>1719865000</v>
      </c>
      <c r="CJ83" s="115">
        <f t="shared" si="75"/>
        <v>1825943000</v>
      </c>
      <c r="CW83" s="58">
        <f t="shared" si="41"/>
        <v>1881008100</v>
      </c>
      <c r="CX83" s="43">
        <f t="shared" si="42"/>
        <v>20900090</v>
      </c>
      <c r="DA83" s="53">
        <f t="shared" si="43"/>
        <v>1671444000</v>
      </c>
      <c r="DB83" s="43">
        <f t="shared" si="44"/>
        <v>27857400</v>
      </c>
      <c r="DC83" s="48">
        <f t="shared" si="45"/>
        <v>46429000</v>
      </c>
      <c r="DH83" s="692" t="str">
        <f t="shared" si="49"/>
        <v>A7-06</v>
      </c>
    </row>
    <row r="84" spans="1:112">
      <c r="A84" s="3">
        <f t="shared" si="46"/>
        <v>45</v>
      </c>
      <c r="B84" s="249">
        <v>3</v>
      </c>
      <c r="C84" s="522"/>
      <c r="D84" s="250" t="s">
        <v>145</v>
      </c>
      <c r="E84" s="251" t="s">
        <v>41</v>
      </c>
      <c r="F84" s="252"/>
      <c r="G84" s="40" t="s">
        <v>45</v>
      </c>
      <c r="H84" s="253">
        <f t="shared" si="4"/>
        <v>60</v>
      </c>
      <c r="I84" s="253">
        <f t="shared" si="5"/>
        <v>52</v>
      </c>
      <c r="J84" s="254">
        <f t="shared" si="6"/>
        <v>27506142.120000001</v>
      </c>
      <c r="K84" s="254">
        <f t="shared" si="7"/>
        <v>2</v>
      </c>
      <c r="L84" s="255">
        <f t="shared" si="8"/>
        <v>0.93</v>
      </c>
      <c r="M84" s="256">
        <f t="shared" si="76"/>
        <v>1</v>
      </c>
      <c r="N84" s="257">
        <f t="shared" si="10"/>
        <v>21376392.145576868</v>
      </c>
      <c r="O84" s="257">
        <f t="shared" si="11"/>
        <v>24094609.386887025</v>
      </c>
      <c r="P84" s="257">
        <f t="shared" si="12"/>
        <v>25580712.171600003</v>
      </c>
      <c r="Q84" s="257">
        <f t="shared" si="13"/>
        <v>27158474.52427981</v>
      </c>
      <c r="R84" s="258">
        <f t="shared" si="14"/>
        <v>25580712.171600003</v>
      </c>
      <c r="S84" s="257">
        <f t="shared" si="14"/>
        <v>27158474.52427981</v>
      </c>
      <c r="T84" s="257">
        <f t="shared" si="15"/>
        <v>28833549.806515098</v>
      </c>
      <c r="U84" s="257"/>
      <c r="V84" s="257">
        <f t="shared" si="16"/>
        <v>1111572391.5699971</v>
      </c>
      <c r="W84" s="257">
        <f t="shared" si="17"/>
        <v>1252919688.1181252</v>
      </c>
      <c r="X84" s="257">
        <f t="shared" si="18"/>
        <v>1330197032.9232001</v>
      </c>
      <c r="Y84" s="258">
        <f t="shared" si="19"/>
        <v>1412240675.2625501</v>
      </c>
      <c r="Z84" s="258">
        <f t="shared" si="20"/>
        <v>1330197032.9232001</v>
      </c>
      <c r="AA84" s="257">
        <f t="shared" si="21"/>
        <v>1412240675.2625501</v>
      </c>
      <c r="AB84" s="257">
        <f t="shared" si="22"/>
        <v>1499344589.9387851</v>
      </c>
      <c r="AC84" s="257"/>
      <c r="AD84" s="32" t="str">
        <f t="shared" si="23"/>
        <v>BERTAHAP</v>
      </c>
      <c r="AE84" s="259">
        <f t="shared" si="24"/>
        <v>0</v>
      </c>
      <c r="AF84" s="260">
        <v>2</v>
      </c>
      <c r="AG84" s="261"/>
      <c r="AH84" s="257" t="str">
        <f t="shared" si="65"/>
        <v>KR</v>
      </c>
      <c r="AI84" s="261">
        <f t="shared" si="69"/>
        <v>1222730000</v>
      </c>
      <c r="AJ84" s="261">
        <f t="shared" si="69"/>
        <v>1378212000</v>
      </c>
      <c r="AK84" s="261">
        <f t="shared" si="69"/>
        <v>1463217000</v>
      </c>
      <c r="AL84" s="262">
        <f t="shared" si="68"/>
        <v>1553465000</v>
      </c>
      <c r="AM84" s="262">
        <f t="shared" si="68"/>
        <v>1463217000</v>
      </c>
      <c r="AN84" s="261">
        <f t="shared" si="68"/>
        <v>1553465000</v>
      </c>
      <c r="AO84" s="261">
        <f t="shared" si="68"/>
        <v>1649280000</v>
      </c>
      <c r="AP84" s="261">
        <f t="shared" si="47"/>
        <v>1649279281.327158</v>
      </c>
      <c r="AQ84" s="51">
        <f t="shared" si="48"/>
        <v>1551011000</v>
      </c>
      <c r="AR84" s="42">
        <f t="shared" si="48"/>
        <v>1646673000</v>
      </c>
      <c r="AS84" s="58">
        <f t="shared" si="27"/>
        <v>1395909900</v>
      </c>
      <c r="AT84" s="58">
        <f t="shared" si="28"/>
        <v>23265165</v>
      </c>
      <c r="AU84" s="336">
        <f t="shared" si="29"/>
        <v>29127468.75</v>
      </c>
      <c r="AV84" s="131">
        <f t="shared" si="30"/>
        <v>16466730</v>
      </c>
      <c r="AW84" s="5">
        <f t="shared" si="31"/>
        <v>23265165</v>
      </c>
      <c r="AX84" s="5">
        <f t="shared" si="32"/>
        <v>36580425</v>
      </c>
      <c r="AY84" s="487">
        <f t="shared" si="33"/>
        <v>1748236000</v>
      </c>
      <c r="AZ84" s="117">
        <f t="shared" si="50"/>
        <v>1748235827.698082</v>
      </c>
      <c r="BA84" s="2"/>
      <c r="BB84" s="2"/>
      <c r="BW84" s="53">
        <f t="shared" si="34"/>
        <v>-1767269.6312099956</v>
      </c>
      <c r="BY84" s="116"/>
      <c r="BZ84" s="112"/>
      <c r="CA84" s="112" t="str">
        <f t="shared" si="70"/>
        <v>1BR-16</v>
      </c>
      <c r="CB84" s="113">
        <f t="shared" si="71"/>
        <v>16</v>
      </c>
      <c r="CC84" s="114">
        <f t="shared" si="72"/>
        <v>71</v>
      </c>
      <c r="CD84" s="114">
        <f t="shared" si="72"/>
        <v>63</v>
      </c>
      <c r="CE84" s="115">
        <f t="shared" si="73"/>
        <v>25836519.293316003</v>
      </c>
      <c r="CF84" s="115">
        <f t="shared" si="74"/>
        <v>1496198000</v>
      </c>
      <c r="CG84" s="115">
        <f t="shared" si="74"/>
        <v>1686454000</v>
      </c>
      <c r="CH84" s="115">
        <f t="shared" si="74"/>
        <v>1790471000</v>
      </c>
      <c r="CI84" s="115">
        <f t="shared" si="74"/>
        <v>1900904000</v>
      </c>
      <c r="CJ84" s="115">
        <f t="shared" si="75"/>
        <v>2018147000</v>
      </c>
      <c r="CW84" s="58">
        <f t="shared" si="41"/>
        <v>1482005700</v>
      </c>
      <c r="CX84" s="43">
        <f t="shared" si="42"/>
        <v>16466730</v>
      </c>
      <c r="DA84" s="53">
        <f t="shared" si="43"/>
        <v>1316895300</v>
      </c>
      <c r="DB84" s="43">
        <f t="shared" si="44"/>
        <v>21948255</v>
      </c>
      <c r="DC84" s="48">
        <f t="shared" si="45"/>
        <v>36580425</v>
      </c>
      <c r="DH84" s="692" t="str">
        <f t="shared" si="49"/>
        <v>A7-08</v>
      </c>
    </row>
    <row r="85" spans="1:112">
      <c r="A85" s="3">
        <f t="shared" si="46"/>
        <v>46</v>
      </c>
      <c r="B85" s="249">
        <v>4</v>
      </c>
      <c r="C85" s="522"/>
      <c r="D85" s="250" t="s">
        <v>145</v>
      </c>
      <c r="E85" s="251">
        <v>10</v>
      </c>
      <c r="F85" s="252"/>
      <c r="G85" s="40" t="s">
        <v>48</v>
      </c>
      <c r="H85" s="253">
        <f t="shared" si="4"/>
        <v>74</v>
      </c>
      <c r="I85" s="253">
        <f t="shared" si="5"/>
        <v>63</v>
      </c>
      <c r="J85" s="254">
        <f t="shared" si="6"/>
        <v>27506142.120000001</v>
      </c>
      <c r="K85" s="254">
        <f t="shared" si="7"/>
        <v>2</v>
      </c>
      <c r="L85" s="255">
        <f t="shared" si="8"/>
        <v>0.93</v>
      </c>
      <c r="M85" s="256">
        <f t="shared" si="76"/>
        <v>1</v>
      </c>
      <c r="N85" s="257">
        <f t="shared" si="10"/>
        <v>21376392.145576868</v>
      </c>
      <c r="O85" s="257">
        <f t="shared" si="11"/>
        <v>24094609.386887025</v>
      </c>
      <c r="P85" s="257">
        <f t="shared" si="12"/>
        <v>25580712.171600003</v>
      </c>
      <c r="Q85" s="257">
        <f t="shared" si="13"/>
        <v>27158474.52427981</v>
      </c>
      <c r="R85" s="258">
        <f t="shared" si="14"/>
        <v>25580712.171600003</v>
      </c>
      <c r="S85" s="257">
        <f t="shared" si="14"/>
        <v>27158474.52427981</v>
      </c>
      <c r="T85" s="257">
        <f t="shared" si="15"/>
        <v>28833549.806515098</v>
      </c>
      <c r="U85" s="257"/>
      <c r="V85" s="257">
        <f t="shared" si="16"/>
        <v>1346712705.1713426</v>
      </c>
      <c r="W85" s="257">
        <f t="shared" si="17"/>
        <v>1517960391.3738825</v>
      </c>
      <c r="X85" s="257">
        <f t="shared" si="18"/>
        <v>1611584866.8108001</v>
      </c>
      <c r="Y85" s="258">
        <f t="shared" si="19"/>
        <v>1710983895.029628</v>
      </c>
      <c r="Z85" s="258">
        <f t="shared" si="20"/>
        <v>1611584866.8108001</v>
      </c>
      <c r="AA85" s="257">
        <f t="shared" si="21"/>
        <v>1710983895.029628</v>
      </c>
      <c r="AB85" s="257">
        <f t="shared" si="22"/>
        <v>1816513637.810451</v>
      </c>
      <c r="AC85" s="257"/>
      <c r="AD85" s="32" t="str">
        <f t="shared" si="23"/>
        <v>BERTAHAP</v>
      </c>
      <c r="AE85" s="259">
        <f t="shared" si="24"/>
        <v>0</v>
      </c>
      <c r="AF85" s="260">
        <v>2</v>
      </c>
      <c r="AG85" s="261"/>
      <c r="AH85" s="257" t="str">
        <f t="shared" si="65"/>
        <v>KR</v>
      </c>
      <c r="AI85" s="261">
        <f t="shared" si="69"/>
        <v>1481384000</v>
      </c>
      <c r="AJ85" s="261">
        <f t="shared" si="69"/>
        <v>1669757000</v>
      </c>
      <c r="AK85" s="261">
        <f t="shared" si="69"/>
        <v>1772744000</v>
      </c>
      <c r="AL85" s="262">
        <f t="shared" si="68"/>
        <v>1882083000</v>
      </c>
      <c r="AM85" s="262">
        <f t="shared" si="68"/>
        <v>1772744000</v>
      </c>
      <c r="AN85" s="261">
        <f t="shared" si="68"/>
        <v>1882083000</v>
      </c>
      <c r="AO85" s="261">
        <f t="shared" si="68"/>
        <v>1998166000</v>
      </c>
      <c r="AP85" s="261">
        <f t="shared" si="47"/>
        <v>1998165711.9008548</v>
      </c>
      <c r="AQ85" s="51">
        <f t="shared" si="48"/>
        <v>1879109000</v>
      </c>
      <c r="AR85" s="42">
        <f t="shared" si="48"/>
        <v>1995008000</v>
      </c>
      <c r="AS85" s="58">
        <f t="shared" si="27"/>
        <v>1691198100</v>
      </c>
      <c r="AT85" s="58">
        <f t="shared" si="28"/>
        <v>28186635</v>
      </c>
      <c r="AU85" s="336">
        <f t="shared" si="29"/>
        <v>35289056.25</v>
      </c>
      <c r="AV85" s="131">
        <f t="shared" si="30"/>
        <v>19950080</v>
      </c>
      <c r="AW85" s="5">
        <f t="shared" si="31"/>
        <v>28186635</v>
      </c>
      <c r="AX85" s="5">
        <f t="shared" si="32"/>
        <v>44318600</v>
      </c>
      <c r="AY85" s="487">
        <f t="shared" si="33"/>
        <v>2118056000</v>
      </c>
      <c r="AZ85" s="117">
        <f t="shared" si="50"/>
        <v>2118055292.1826584</v>
      </c>
      <c r="BA85" s="2"/>
      <c r="BB85" s="2"/>
      <c r="BW85" s="53">
        <f t="shared" si="34"/>
        <v>-1767269.6312099956</v>
      </c>
      <c r="BY85" s="116"/>
      <c r="BZ85" s="112"/>
      <c r="CA85" s="112" t="str">
        <f t="shared" si="70"/>
        <v>2BR-18</v>
      </c>
      <c r="CB85" s="113">
        <f t="shared" si="71"/>
        <v>18</v>
      </c>
      <c r="CC85" s="114">
        <f t="shared" si="72"/>
        <v>97</v>
      </c>
      <c r="CD85" s="114">
        <f t="shared" si="72"/>
        <v>85</v>
      </c>
      <c r="CE85" s="115">
        <f t="shared" si="73"/>
        <v>25836519.293316003</v>
      </c>
      <c r="CF85" s="115">
        <f t="shared" si="74"/>
        <v>2018680000</v>
      </c>
      <c r="CG85" s="115">
        <f t="shared" si="74"/>
        <v>2275375000</v>
      </c>
      <c r="CH85" s="115">
        <f t="shared" si="74"/>
        <v>2415715000</v>
      </c>
      <c r="CI85" s="115">
        <f t="shared" si="74"/>
        <v>2564711000</v>
      </c>
      <c r="CJ85" s="115">
        <f t="shared" si="75"/>
        <v>2722897000</v>
      </c>
      <c r="CW85" s="58">
        <f t="shared" si="41"/>
        <v>1795507200</v>
      </c>
      <c r="CX85" s="43">
        <f t="shared" si="42"/>
        <v>19950080</v>
      </c>
      <c r="DA85" s="53">
        <f t="shared" si="43"/>
        <v>1595469600</v>
      </c>
      <c r="DB85" s="43">
        <f t="shared" si="44"/>
        <v>26591160</v>
      </c>
      <c r="DC85" s="48">
        <f t="shared" si="45"/>
        <v>44318600</v>
      </c>
      <c r="DH85" s="692" t="str">
        <f t="shared" si="49"/>
        <v>A7-10</v>
      </c>
    </row>
    <row r="86" spans="1:112">
      <c r="A86" s="3">
        <f t="shared" si="46"/>
        <v>47</v>
      </c>
      <c r="B86" s="249">
        <v>5</v>
      </c>
      <c r="C86" s="522"/>
      <c r="D86" s="250" t="s">
        <v>145</v>
      </c>
      <c r="E86" s="285">
        <v>12</v>
      </c>
      <c r="F86" s="252"/>
      <c r="G86" s="40" t="s">
        <v>50</v>
      </c>
      <c r="H86" s="253">
        <f t="shared" si="4"/>
        <v>67</v>
      </c>
      <c r="I86" s="253">
        <f t="shared" si="5"/>
        <v>57</v>
      </c>
      <c r="J86" s="254">
        <f t="shared" si="6"/>
        <v>27506142.120000001</v>
      </c>
      <c r="K86" s="254">
        <f t="shared" si="7"/>
        <v>2</v>
      </c>
      <c r="L86" s="255">
        <f t="shared" si="8"/>
        <v>0.93</v>
      </c>
      <c r="M86" s="256">
        <f t="shared" si="76"/>
        <v>1</v>
      </c>
      <c r="N86" s="257">
        <f t="shared" si="10"/>
        <v>21376392.145576868</v>
      </c>
      <c r="O86" s="257">
        <f t="shared" si="11"/>
        <v>24094609.386887025</v>
      </c>
      <c r="P86" s="257">
        <f t="shared" si="12"/>
        <v>25580712.171600003</v>
      </c>
      <c r="Q86" s="257">
        <f t="shared" si="13"/>
        <v>27158474.52427981</v>
      </c>
      <c r="R86" s="258">
        <f t="shared" si="14"/>
        <v>25580712.171600003</v>
      </c>
      <c r="S86" s="257">
        <f t="shared" si="14"/>
        <v>27158474.52427981</v>
      </c>
      <c r="T86" s="257">
        <f t="shared" si="15"/>
        <v>28833549.806515098</v>
      </c>
      <c r="U86" s="257"/>
      <c r="V86" s="257">
        <f t="shared" si="16"/>
        <v>1218454352.2978816</v>
      </c>
      <c r="W86" s="257">
        <f t="shared" si="17"/>
        <v>1373392735.0525603</v>
      </c>
      <c r="X86" s="257">
        <f t="shared" si="18"/>
        <v>1458100593.7812002</v>
      </c>
      <c r="Y86" s="258">
        <f t="shared" si="19"/>
        <v>1548033047.8839493</v>
      </c>
      <c r="Z86" s="258">
        <f t="shared" si="20"/>
        <v>1458100593.7812002</v>
      </c>
      <c r="AA86" s="257">
        <f t="shared" si="21"/>
        <v>1548033047.8839493</v>
      </c>
      <c r="AB86" s="257">
        <f t="shared" si="22"/>
        <v>1643512338.9713607</v>
      </c>
      <c r="AC86" s="257"/>
      <c r="AD86" s="32" t="str">
        <f t="shared" si="23"/>
        <v>BERTAHAP</v>
      </c>
      <c r="AE86" s="259">
        <f t="shared" si="24"/>
        <v>0</v>
      </c>
      <c r="AF86" s="260">
        <v>2</v>
      </c>
      <c r="AG86" s="261"/>
      <c r="AH86" s="257" t="str">
        <f t="shared" si="65"/>
        <v>KR</v>
      </c>
      <c r="AI86" s="261">
        <f t="shared" si="69"/>
        <v>1340300000</v>
      </c>
      <c r="AJ86" s="261">
        <f t="shared" si="69"/>
        <v>1510733000</v>
      </c>
      <c r="AK86" s="261">
        <f t="shared" si="69"/>
        <v>1603911000</v>
      </c>
      <c r="AL86" s="262">
        <f t="shared" si="68"/>
        <v>1702837000</v>
      </c>
      <c r="AM86" s="262">
        <f t="shared" si="68"/>
        <v>1603911000</v>
      </c>
      <c r="AN86" s="261">
        <f t="shared" si="68"/>
        <v>1702837000</v>
      </c>
      <c r="AO86" s="261">
        <f t="shared" si="68"/>
        <v>1807864000</v>
      </c>
      <c r="AP86" s="261">
        <f t="shared" si="47"/>
        <v>1807864215.5293448</v>
      </c>
      <c r="AQ86" s="51">
        <f t="shared" si="48"/>
        <v>1700146000</v>
      </c>
      <c r="AR86" s="42">
        <f t="shared" si="48"/>
        <v>1805008000</v>
      </c>
      <c r="AS86" s="58">
        <f t="shared" si="27"/>
        <v>1530131400</v>
      </c>
      <c r="AT86" s="58">
        <f t="shared" si="28"/>
        <v>25502190</v>
      </c>
      <c r="AU86" s="336">
        <f t="shared" si="29"/>
        <v>31928193.75</v>
      </c>
      <c r="AV86" s="131">
        <f t="shared" si="30"/>
        <v>18050080</v>
      </c>
      <c r="AW86" s="5">
        <f t="shared" si="31"/>
        <v>25502190</v>
      </c>
      <c r="AX86" s="5">
        <f t="shared" si="32"/>
        <v>40097775</v>
      </c>
      <c r="AY86" s="487">
        <f t="shared" si="33"/>
        <v>1916337000</v>
      </c>
      <c r="AZ86" s="117">
        <f t="shared" si="50"/>
        <v>1916336549.4434288</v>
      </c>
      <c r="BA86" s="2"/>
      <c r="BB86" s="2"/>
      <c r="BW86" s="53">
        <f t="shared" si="34"/>
        <v>-1767269.6312099956</v>
      </c>
      <c r="BY86" s="116">
        <v>12</v>
      </c>
      <c r="BZ86" s="121" t="s">
        <v>137</v>
      </c>
      <c r="CA86" s="112" t="str">
        <f>G62</f>
        <v>1BR-12</v>
      </c>
      <c r="CB86" s="113">
        <f>E62</f>
        <v>12</v>
      </c>
      <c r="CC86" s="114">
        <f>H62</f>
        <v>67</v>
      </c>
      <c r="CD86" s="114">
        <f>I62</f>
        <v>57</v>
      </c>
      <c r="CE86" s="115">
        <f>P62</f>
        <v>25836519.293316003</v>
      </c>
      <c r="CF86" s="115">
        <f t="shared" ref="CF86:CI87" si="77">AI62</f>
        <v>1353703000</v>
      </c>
      <c r="CG86" s="115">
        <f t="shared" si="77"/>
        <v>1525840000</v>
      </c>
      <c r="CH86" s="115">
        <f t="shared" si="77"/>
        <v>1619950000</v>
      </c>
      <c r="CI86" s="115">
        <f t="shared" si="77"/>
        <v>1719865000</v>
      </c>
      <c r="CJ86" s="115">
        <f>AO62</f>
        <v>1825943000</v>
      </c>
      <c r="CK86" s="2">
        <v>2</v>
      </c>
      <c r="CW86" s="58">
        <f t="shared" si="41"/>
        <v>1624507200</v>
      </c>
      <c r="CX86" s="43">
        <f t="shared" si="42"/>
        <v>18050080</v>
      </c>
      <c r="DA86" s="53">
        <f t="shared" si="43"/>
        <v>1443519900</v>
      </c>
      <c r="DB86" s="43">
        <f t="shared" si="44"/>
        <v>24058665</v>
      </c>
      <c r="DC86" s="48">
        <f t="shared" si="45"/>
        <v>40097775</v>
      </c>
      <c r="DH86" s="692" t="str">
        <f t="shared" si="49"/>
        <v>A7-12</v>
      </c>
    </row>
    <row r="87" spans="1:112">
      <c r="A87" s="3">
        <f t="shared" si="46"/>
        <v>48</v>
      </c>
      <c r="B87" s="249">
        <v>6</v>
      </c>
      <c r="C87" s="522"/>
      <c r="D87" s="250" t="s">
        <v>145</v>
      </c>
      <c r="E87" s="251">
        <v>16</v>
      </c>
      <c r="F87" s="252"/>
      <c r="G87" s="40" t="s">
        <v>52</v>
      </c>
      <c r="H87" s="253">
        <f t="shared" si="4"/>
        <v>71</v>
      </c>
      <c r="I87" s="253">
        <f t="shared" si="5"/>
        <v>63</v>
      </c>
      <c r="J87" s="254">
        <f t="shared" si="6"/>
        <v>27506142.120000001</v>
      </c>
      <c r="K87" s="254">
        <f t="shared" si="7"/>
        <v>2</v>
      </c>
      <c r="L87" s="255">
        <f t="shared" si="8"/>
        <v>0.93</v>
      </c>
      <c r="M87" s="256">
        <f t="shared" si="76"/>
        <v>1</v>
      </c>
      <c r="N87" s="257">
        <f t="shared" si="10"/>
        <v>21376392.145576868</v>
      </c>
      <c r="O87" s="257">
        <f t="shared" si="11"/>
        <v>24094609.386887025</v>
      </c>
      <c r="P87" s="257">
        <f t="shared" si="12"/>
        <v>25580712.171600003</v>
      </c>
      <c r="Q87" s="257">
        <f t="shared" si="13"/>
        <v>27158474.52427981</v>
      </c>
      <c r="R87" s="258">
        <f t="shared" si="14"/>
        <v>25580712.171600003</v>
      </c>
      <c r="S87" s="257">
        <f t="shared" si="14"/>
        <v>27158474.52427981</v>
      </c>
      <c r="T87" s="257">
        <f t="shared" si="15"/>
        <v>28833549.806515098</v>
      </c>
      <c r="U87" s="257"/>
      <c r="V87" s="257">
        <f t="shared" si="16"/>
        <v>1346712705.1713426</v>
      </c>
      <c r="W87" s="257">
        <f t="shared" si="17"/>
        <v>1517960391.3738825</v>
      </c>
      <c r="X87" s="257">
        <f t="shared" si="18"/>
        <v>1611584866.8108001</v>
      </c>
      <c r="Y87" s="258">
        <f t="shared" si="19"/>
        <v>1710983895.029628</v>
      </c>
      <c r="Z87" s="258">
        <f t="shared" si="20"/>
        <v>1611584866.8108001</v>
      </c>
      <c r="AA87" s="257">
        <f t="shared" si="21"/>
        <v>1710983895.029628</v>
      </c>
      <c r="AB87" s="257">
        <f t="shared" si="22"/>
        <v>1816513637.810451</v>
      </c>
      <c r="AC87" s="257"/>
      <c r="AD87" s="32" t="str">
        <f t="shared" si="23"/>
        <v>BERTAHAP</v>
      </c>
      <c r="AE87" s="259">
        <f t="shared" si="24"/>
        <v>0</v>
      </c>
      <c r="AF87" s="260">
        <v>2</v>
      </c>
      <c r="AG87" s="261"/>
      <c r="AH87" s="257" t="str">
        <f t="shared" si="65"/>
        <v>KR</v>
      </c>
      <c r="AI87" s="261">
        <f t="shared" si="69"/>
        <v>1481384000</v>
      </c>
      <c r="AJ87" s="261">
        <f t="shared" si="69"/>
        <v>1669757000</v>
      </c>
      <c r="AK87" s="261">
        <f t="shared" si="69"/>
        <v>1772744000</v>
      </c>
      <c r="AL87" s="262">
        <f t="shared" si="68"/>
        <v>1882083000</v>
      </c>
      <c r="AM87" s="262">
        <f t="shared" si="68"/>
        <v>1772744000</v>
      </c>
      <c r="AN87" s="261">
        <f t="shared" si="68"/>
        <v>1882083000</v>
      </c>
      <c r="AO87" s="261">
        <f t="shared" si="68"/>
        <v>1998166000</v>
      </c>
      <c r="AP87" s="261">
        <f t="shared" si="47"/>
        <v>1998165711.9008548</v>
      </c>
      <c r="AQ87" s="51">
        <f t="shared" si="48"/>
        <v>1879109000</v>
      </c>
      <c r="AR87" s="42">
        <f t="shared" si="48"/>
        <v>1995008000</v>
      </c>
      <c r="AS87" s="58">
        <f t="shared" si="27"/>
        <v>1691198100</v>
      </c>
      <c r="AT87" s="58">
        <f t="shared" si="28"/>
        <v>28186635</v>
      </c>
      <c r="AU87" s="336">
        <f t="shared" si="29"/>
        <v>35289056.25</v>
      </c>
      <c r="AV87" s="131">
        <f t="shared" si="30"/>
        <v>19950080</v>
      </c>
      <c r="AW87" s="5">
        <f t="shared" si="31"/>
        <v>28186635</v>
      </c>
      <c r="AX87" s="5">
        <f t="shared" si="32"/>
        <v>44318600</v>
      </c>
      <c r="AY87" s="487">
        <f t="shared" si="33"/>
        <v>2118056000</v>
      </c>
      <c r="AZ87" s="117">
        <f t="shared" si="50"/>
        <v>2118055292.1826584</v>
      </c>
      <c r="BA87" s="2"/>
      <c r="BB87" s="2"/>
      <c r="BW87" s="53">
        <f t="shared" si="34"/>
        <v>-1767269.6312099956</v>
      </c>
      <c r="BY87" s="116"/>
      <c r="BZ87" s="112"/>
      <c r="CA87" s="112" t="str">
        <f>G63</f>
        <v>2BR-18</v>
      </c>
      <c r="CB87" s="113">
        <f>E63</f>
        <v>18</v>
      </c>
      <c r="CC87" s="114">
        <f>H63</f>
        <v>97</v>
      </c>
      <c r="CD87" s="114">
        <f>I63</f>
        <v>85</v>
      </c>
      <c r="CE87" s="115">
        <f>P63</f>
        <v>25836519.293316003</v>
      </c>
      <c r="CF87" s="115">
        <f t="shared" si="77"/>
        <v>2018680000</v>
      </c>
      <c r="CG87" s="115">
        <f t="shared" si="77"/>
        <v>2275375000</v>
      </c>
      <c r="CH87" s="115">
        <f t="shared" si="77"/>
        <v>2415715000</v>
      </c>
      <c r="CI87" s="115">
        <f t="shared" si="77"/>
        <v>2564711000</v>
      </c>
      <c r="CJ87" s="115">
        <f>AO63</f>
        <v>2722897000</v>
      </c>
      <c r="CW87" s="58">
        <f t="shared" si="41"/>
        <v>1795507200</v>
      </c>
      <c r="CX87" s="43">
        <f t="shared" si="42"/>
        <v>19950080</v>
      </c>
      <c r="DA87" s="53">
        <f t="shared" si="43"/>
        <v>1595469600</v>
      </c>
      <c r="DB87" s="43">
        <f t="shared" si="44"/>
        <v>26591160</v>
      </c>
      <c r="DC87" s="48">
        <f t="shared" si="45"/>
        <v>44318600</v>
      </c>
      <c r="DH87" s="692" t="str">
        <f t="shared" si="49"/>
        <v>A7-16</v>
      </c>
    </row>
    <row r="88" spans="1:112">
      <c r="A88" s="3">
        <f t="shared" si="46"/>
        <v>49</v>
      </c>
      <c r="B88" s="249">
        <v>7</v>
      </c>
      <c r="C88" s="522"/>
      <c r="D88" s="250" t="s">
        <v>145</v>
      </c>
      <c r="E88" s="285">
        <v>18</v>
      </c>
      <c r="F88" s="252"/>
      <c r="G88" s="40" t="s">
        <v>54</v>
      </c>
      <c r="H88" s="253">
        <f t="shared" si="4"/>
        <v>97</v>
      </c>
      <c r="I88" s="253">
        <f t="shared" si="5"/>
        <v>85</v>
      </c>
      <c r="J88" s="254">
        <f t="shared" si="6"/>
        <v>27506142.120000001</v>
      </c>
      <c r="K88" s="254">
        <f t="shared" si="7"/>
        <v>2</v>
      </c>
      <c r="L88" s="255">
        <f t="shared" si="8"/>
        <v>0.93</v>
      </c>
      <c r="M88" s="256">
        <f t="shared" si="76"/>
        <v>1</v>
      </c>
      <c r="N88" s="257">
        <f t="shared" si="10"/>
        <v>21376392.145576868</v>
      </c>
      <c r="O88" s="257">
        <f t="shared" si="11"/>
        <v>24094609.386887025</v>
      </c>
      <c r="P88" s="257">
        <f t="shared" si="12"/>
        <v>25580712.171600003</v>
      </c>
      <c r="Q88" s="257">
        <f t="shared" si="13"/>
        <v>27158474.52427981</v>
      </c>
      <c r="R88" s="258">
        <f t="shared" si="14"/>
        <v>25580712.171600003</v>
      </c>
      <c r="S88" s="257">
        <f t="shared" si="14"/>
        <v>27158474.52427981</v>
      </c>
      <c r="T88" s="257">
        <f t="shared" si="15"/>
        <v>28833549.806515098</v>
      </c>
      <c r="U88" s="257"/>
      <c r="V88" s="257">
        <f t="shared" si="16"/>
        <v>1816993332.3740337</v>
      </c>
      <c r="W88" s="257">
        <f t="shared" si="17"/>
        <v>2048041797.8853972</v>
      </c>
      <c r="X88" s="257">
        <f t="shared" si="18"/>
        <v>2174360534.5860004</v>
      </c>
      <c r="Y88" s="258">
        <f t="shared" si="19"/>
        <v>2308470334.5637841</v>
      </c>
      <c r="Z88" s="258">
        <f t="shared" si="20"/>
        <v>2174360534.5860004</v>
      </c>
      <c r="AA88" s="257">
        <f t="shared" si="21"/>
        <v>2308470334.5637841</v>
      </c>
      <c r="AB88" s="257">
        <f t="shared" si="22"/>
        <v>2450851733.5537834</v>
      </c>
      <c r="AC88" s="257"/>
      <c r="AD88" s="32" t="str">
        <f t="shared" si="23"/>
        <v>BERTAHAP</v>
      </c>
      <c r="AE88" s="259">
        <f t="shared" si="24"/>
        <v>0</v>
      </c>
      <c r="AF88" s="260">
        <v>2</v>
      </c>
      <c r="AG88" s="261"/>
      <c r="AH88" s="257" t="str">
        <f t="shared" si="65"/>
        <v>KR</v>
      </c>
      <c r="AI88" s="261">
        <f t="shared" si="69"/>
        <v>1998693000</v>
      </c>
      <c r="AJ88" s="261">
        <f t="shared" si="69"/>
        <v>2252846000</v>
      </c>
      <c r="AK88" s="261">
        <f t="shared" si="69"/>
        <v>2391797000</v>
      </c>
      <c r="AL88" s="262">
        <f t="shared" si="68"/>
        <v>2539318000</v>
      </c>
      <c r="AM88" s="262">
        <f t="shared" si="68"/>
        <v>2391797000</v>
      </c>
      <c r="AN88" s="261">
        <f t="shared" si="68"/>
        <v>2539318000</v>
      </c>
      <c r="AO88" s="261">
        <f t="shared" si="68"/>
        <v>2695937000</v>
      </c>
      <c r="AP88" s="261">
        <f t="shared" si="47"/>
        <v>2695937511.3704629</v>
      </c>
      <c r="AQ88" s="51">
        <f t="shared" si="48"/>
        <v>2535305000</v>
      </c>
      <c r="AR88" s="42">
        <f t="shared" si="48"/>
        <v>2691678000</v>
      </c>
      <c r="AS88" s="58">
        <f t="shared" si="27"/>
        <v>2281774500</v>
      </c>
      <c r="AT88" s="58">
        <f t="shared" si="28"/>
        <v>38029575</v>
      </c>
      <c r="AU88" s="336">
        <f t="shared" si="29"/>
        <v>47612212.5</v>
      </c>
      <c r="AV88" s="131">
        <f t="shared" si="30"/>
        <v>26916780</v>
      </c>
      <c r="AW88" s="5">
        <f t="shared" si="31"/>
        <v>38029575</v>
      </c>
      <c r="AX88" s="5">
        <f t="shared" si="32"/>
        <v>59794925</v>
      </c>
      <c r="AY88" s="487">
        <f t="shared" si="33"/>
        <v>2857695000</v>
      </c>
      <c r="AZ88" s="117">
        <f t="shared" si="50"/>
        <v>2857694221.1518121</v>
      </c>
      <c r="BA88" s="2"/>
      <c r="BB88" s="2"/>
      <c r="BW88" s="53">
        <f t="shared" si="34"/>
        <v>-1767269.6312099956</v>
      </c>
      <c r="BY88" s="116">
        <v>13</v>
      </c>
      <c r="BZ88" s="112" t="s">
        <v>150</v>
      </c>
      <c r="CA88" s="112" t="str">
        <f>G87</f>
        <v>1BR-16</v>
      </c>
      <c r="CB88" s="113">
        <f>E87</f>
        <v>16</v>
      </c>
      <c r="CC88" s="114">
        <f>H87</f>
        <v>71</v>
      </c>
      <c r="CD88" s="114">
        <f>I87</f>
        <v>63</v>
      </c>
      <c r="CE88" s="115">
        <f>P87</f>
        <v>25580712.171600003</v>
      </c>
      <c r="CF88" s="115">
        <f>AI87</f>
        <v>1481384000</v>
      </c>
      <c r="CG88" s="115">
        <f>AJ87</f>
        <v>1669757000</v>
      </c>
      <c r="CH88" s="115">
        <f>AK87</f>
        <v>1772744000</v>
      </c>
      <c r="CI88" s="115">
        <f>AL87</f>
        <v>1882083000</v>
      </c>
      <c r="CJ88" s="115">
        <f>AO87</f>
        <v>1998166000</v>
      </c>
      <c r="CK88" s="2">
        <v>2</v>
      </c>
      <c r="CW88" s="58">
        <f t="shared" si="41"/>
        <v>2422510200</v>
      </c>
      <c r="CX88" s="43">
        <f t="shared" si="42"/>
        <v>26916780</v>
      </c>
      <c r="DA88" s="53">
        <f t="shared" si="43"/>
        <v>2152617300</v>
      </c>
      <c r="DB88" s="43">
        <f t="shared" si="44"/>
        <v>35876955</v>
      </c>
      <c r="DC88" s="48">
        <f t="shared" si="45"/>
        <v>59794925</v>
      </c>
      <c r="DH88" s="692" t="str">
        <f t="shared" si="49"/>
        <v>A7-18</v>
      </c>
    </row>
    <row r="89" spans="1:112">
      <c r="A89" s="3">
        <f t="shared" si="46"/>
        <v>50</v>
      </c>
      <c r="B89" s="249">
        <v>8</v>
      </c>
      <c r="C89" s="522"/>
      <c r="D89" s="250" t="s">
        <v>145</v>
      </c>
      <c r="E89" s="285">
        <v>20</v>
      </c>
      <c r="F89" s="252"/>
      <c r="G89" s="40" t="s">
        <v>70</v>
      </c>
      <c r="H89" s="253">
        <f t="shared" si="4"/>
        <v>60</v>
      </c>
      <c r="I89" s="253">
        <f t="shared" si="5"/>
        <v>51</v>
      </c>
      <c r="J89" s="254">
        <f t="shared" si="6"/>
        <v>27506142.120000001</v>
      </c>
      <c r="K89" s="254">
        <f t="shared" si="7"/>
        <v>2</v>
      </c>
      <c r="L89" s="255">
        <f t="shared" si="8"/>
        <v>0.93</v>
      </c>
      <c r="M89" s="256">
        <f t="shared" si="76"/>
        <v>1</v>
      </c>
      <c r="N89" s="257">
        <f t="shared" si="10"/>
        <v>21376392.145576868</v>
      </c>
      <c r="O89" s="257">
        <f t="shared" si="11"/>
        <v>24094609.386887025</v>
      </c>
      <c r="P89" s="257">
        <f t="shared" si="12"/>
        <v>25580712.171600003</v>
      </c>
      <c r="Q89" s="257">
        <f t="shared" si="13"/>
        <v>27158474.52427981</v>
      </c>
      <c r="R89" s="258">
        <f t="shared" si="14"/>
        <v>25580712.171600003</v>
      </c>
      <c r="S89" s="257">
        <f t="shared" si="14"/>
        <v>27158474.52427981</v>
      </c>
      <c r="T89" s="257">
        <f t="shared" si="15"/>
        <v>28833549.806515098</v>
      </c>
      <c r="U89" s="257"/>
      <c r="V89" s="257">
        <f t="shared" si="16"/>
        <v>1090195999.4244204</v>
      </c>
      <c r="W89" s="257">
        <f t="shared" si="17"/>
        <v>1228825078.7312384</v>
      </c>
      <c r="X89" s="257">
        <f t="shared" si="18"/>
        <v>1304616320.7516</v>
      </c>
      <c r="Y89" s="258">
        <f t="shared" si="19"/>
        <v>1385082200.7382703</v>
      </c>
      <c r="Z89" s="258">
        <f t="shared" si="20"/>
        <v>1304616320.7516</v>
      </c>
      <c r="AA89" s="257">
        <f t="shared" si="21"/>
        <v>1385082200.7382703</v>
      </c>
      <c r="AB89" s="257">
        <f t="shared" si="22"/>
        <v>1470511040.1322699</v>
      </c>
      <c r="AC89" s="257"/>
      <c r="AD89" s="32" t="str">
        <f t="shared" si="23"/>
        <v>BERTAHAP</v>
      </c>
      <c r="AE89" s="259">
        <f t="shared" si="24"/>
        <v>0</v>
      </c>
      <c r="AF89" s="260">
        <v>2</v>
      </c>
      <c r="AG89" s="261"/>
      <c r="AH89" s="257" t="str">
        <f t="shared" si="65"/>
        <v>KR</v>
      </c>
      <c r="AI89" s="261">
        <f t="shared" si="69"/>
        <v>1199216000</v>
      </c>
      <c r="AJ89" s="261">
        <f t="shared" si="69"/>
        <v>1351708000</v>
      </c>
      <c r="AK89" s="261">
        <f t="shared" si="69"/>
        <v>1435078000</v>
      </c>
      <c r="AL89" s="262">
        <f t="shared" si="68"/>
        <v>1523591000</v>
      </c>
      <c r="AM89" s="262">
        <f t="shared" si="68"/>
        <v>1435078000</v>
      </c>
      <c r="AN89" s="261">
        <f t="shared" si="68"/>
        <v>1523591000</v>
      </c>
      <c r="AO89" s="261">
        <f t="shared" si="68"/>
        <v>1617563000</v>
      </c>
      <c r="AP89" s="261">
        <f t="shared" si="47"/>
        <v>1617562719.157835</v>
      </c>
      <c r="AQ89" s="51">
        <f t="shared" si="48"/>
        <v>1521183000</v>
      </c>
      <c r="AR89" s="42">
        <f t="shared" si="48"/>
        <v>1615007000</v>
      </c>
      <c r="AS89" s="58">
        <f t="shared" si="27"/>
        <v>1369064700</v>
      </c>
      <c r="AT89" s="58">
        <f t="shared" si="28"/>
        <v>22817745</v>
      </c>
      <c r="AU89" s="336">
        <f t="shared" si="29"/>
        <v>28567331.25</v>
      </c>
      <c r="AV89" s="131">
        <f t="shared" si="30"/>
        <v>16150070</v>
      </c>
      <c r="AW89" s="5">
        <f t="shared" si="31"/>
        <v>22817745</v>
      </c>
      <c r="AX89" s="5">
        <f t="shared" si="32"/>
        <v>35876950</v>
      </c>
      <c r="AY89" s="487">
        <f t="shared" si="33"/>
        <v>1714617000</v>
      </c>
      <c r="AZ89" s="117">
        <f t="shared" si="50"/>
        <v>1714616745.0266058</v>
      </c>
      <c r="BA89" s="2"/>
      <c r="BB89" s="2"/>
      <c r="BW89" s="53">
        <f t="shared" si="34"/>
        <v>-1767269.6312099956</v>
      </c>
      <c r="BY89" s="116">
        <v>14</v>
      </c>
      <c r="BZ89" s="121" t="s">
        <v>146</v>
      </c>
      <c r="CA89" s="112" t="str">
        <f>G101</f>
        <v>1BR-6</v>
      </c>
      <c r="CB89" s="113" t="str">
        <f>E101</f>
        <v>06</v>
      </c>
      <c r="CC89" s="114">
        <f>H101</f>
        <v>78</v>
      </c>
      <c r="CD89" s="114">
        <f>I101</f>
        <v>66</v>
      </c>
      <c r="CE89" s="115">
        <f>P101</f>
        <v>25836519.293316003</v>
      </c>
      <c r="CF89" s="115">
        <f t="shared" ref="CF89:CI90" si="78">AI101</f>
        <v>1567446000</v>
      </c>
      <c r="CG89" s="115">
        <f t="shared" si="78"/>
        <v>1766762000</v>
      </c>
      <c r="CH89" s="115">
        <f t="shared" si="78"/>
        <v>1875732000</v>
      </c>
      <c r="CI89" s="115">
        <f t="shared" si="78"/>
        <v>1991423000</v>
      </c>
      <c r="CJ89" s="115">
        <f>AO101</f>
        <v>2114249000</v>
      </c>
      <c r="CK89" s="2">
        <v>2</v>
      </c>
      <c r="CW89" s="58">
        <f t="shared" si="41"/>
        <v>1453506300</v>
      </c>
      <c r="CX89" s="43">
        <f t="shared" si="42"/>
        <v>16150070</v>
      </c>
      <c r="DA89" s="53">
        <f t="shared" si="43"/>
        <v>1291570200</v>
      </c>
      <c r="DB89" s="43">
        <f t="shared" si="44"/>
        <v>21526170</v>
      </c>
      <c r="DC89" s="48">
        <f t="shared" si="45"/>
        <v>35876950</v>
      </c>
      <c r="DH89" s="692" t="str">
        <f t="shared" si="49"/>
        <v>A7-20</v>
      </c>
    </row>
    <row r="90" spans="1:112">
      <c r="A90" s="3">
        <f t="shared" si="46"/>
        <v>51</v>
      </c>
      <c r="B90" s="249">
        <v>9</v>
      </c>
      <c r="C90" s="522"/>
      <c r="D90" s="250" t="s">
        <v>145</v>
      </c>
      <c r="E90" s="285">
        <v>22</v>
      </c>
      <c r="F90" s="252"/>
      <c r="G90" s="40" t="s">
        <v>89</v>
      </c>
      <c r="H90" s="253">
        <f t="shared" si="4"/>
        <v>81</v>
      </c>
      <c r="I90" s="253">
        <f t="shared" si="5"/>
        <v>70</v>
      </c>
      <c r="J90" s="254">
        <f t="shared" si="6"/>
        <v>27506142.120000001</v>
      </c>
      <c r="K90" s="254">
        <f t="shared" si="7"/>
        <v>4</v>
      </c>
      <c r="L90" s="255">
        <f t="shared" si="8"/>
        <v>0.97</v>
      </c>
      <c r="M90" s="256">
        <f t="shared" si="76"/>
        <v>1</v>
      </c>
      <c r="N90" s="257">
        <f t="shared" si="10"/>
        <v>22295806.861515656</v>
      </c>
      <c r="O90" s="257">
        <f t="shared" si="11"/>
        <v>25130936.672344532</v>
      </c>
      <c r="P90" s="257">
        <f t="shared" si="12"/>
        <v>26680957.856400002</v>
      </c>
      <c r="Q90" s="257">
        <f t="shared" si="13"/>
        <v>28326580.955431629</v>
      </c>
      <c r="R90" s="258">
        <f t="shared" si="14"/>
        <v>26680957.856400002</v>
      </c>
      <c r="S90" s="257">
        <f t="shared" si="14"/>
        <v>28326580.955431629</v>
      </c>
      <c r="T90" s="257">
        <f t="shared" si="15"/>
        <v>30073702.48636521</v>
      </c>
      <c r="U90" s="257"/>
      <c r="V90" s="257">
        <f t="shared" si="16"/>
        <v>1560706480.3060958</v>
      </c>
      <c r="W90" s="257">
        <f t="shared" si="17"/>
        <v>1759165567.0641172</v>
      </c>
      <c r="X90" s="257">
        <f t="shared" si="18"/>
        <v>1867667049.9480002</v>
      </c>
      <c r="Y90" s="258">
        <f t="shared" si="19"/>
        <v>1982860666.880214</v>
      </c>
      <c r="Z90" s="258">
        <f t="shared" si="20"/>
        <v>1867667049.9480002</v>
      </c>
      <c r="AA90" s="257">
        <f t="shared" si="21"/>
        <v>1982860666.880214</v>
      </c>
      <c r="AB90" s="257">
        <f t="shared" si="22"/>
        <v>2105159174.0455647</v>
      </c>
      <c r="AC90" s="257"/>
      <c r="AD90" s="32" t="str">
        <f t="shared" si="23"/>
        <v>BERTAHAP</v>
      </c>
      <c r="AE90" s="259">
        <f t="shared" si="24"/>
        <v>0</v>
      </c>
      <c r="AF90" s="260">
        <v>2</v>
      </c>
      <c r="AG90" s="261"/>
      <c r="AH90" s="257" t="e">
        <f>IF(AG90&gt;#REF!,"LB","KR")</f>
        <v>#REF!</v>
      </c>
      <c r="AI90" s="261">
        <f t="shared" si="69"/>
        <v>1716778000</v>
      </c>
      <c r="AJ90" s="261">
        <f t="shared" si="69"/>
        <v>1935083000</v>
      </c>
      <c r="AK90" s="261">
        <f t="shared" si="69"/>
        <v>2054434000</v>
      </c>
      <c r="AL90" s="262">
        <f t="shared" si="68"/>
        <v>2181147000</v>
      </c>
      <c r="AM90" s="262">
        <f t="shared" si="68"/>
        <v>2054434000</v>
      </c>
      <c r="AN90" s="261">
        <f t="shared" si="68"/>
        <v>2181147000</v>
      </c>
      <c r="AO90" s="261">
        <f t="shared" si="68"/>
        <v>2315676000</v>
      </c>
      <c r="AP90" s="261">
        <f t="shared" si="47"/>
        <v>2315675317.1966453</v>
      </c>
      <c r="AQ90" s="51">
        <f t="shared" si="48"/>
        <v>2177701000</v>
      </c>
      <c r="AR90" s="42">
        <f t="shared" si="48"/>
        <v>2312016000</v>
      </c>
      <c r="AS90" s="58">
        <f t="shared" si="27"/>
        <v>1959930900</v>
      </c>
      <c r="AT90" s="58">
        <f t="shared" si="28"/>
        <v>32665515</v>
      </c>
      <c r="AU90" s="336">
        <f t="shared" si="29"/>
        <v>40896506.25</v>
      </c>
      <c r="AV90" s="131">
        <f t="shared" si="30"/>
        <v>23120160</v>
      </c>
      <c r="AW90" s="5">
        <f t="shared" si="31"/>
        <v>32665515</v>
      </c>
      <c r="AX90" s="5">
        <f t="shared" si="32"/>
        <v>51360850</v>
      </c>
      <c r="AY90" s="487">
        <f t="shared" si="33"/>
        <v>2454616000</v>
      </c>
      <c r="AZ90" s="117">
        <f t="shared" si="50"/>
        <v>2454615582.6999097</v>
      </c>
      <c r="BA90" s="2"/>
      <c r="BB90" s="2"/>
      <c r="BW90" s="53">
        <f t="shared" si="34"/>
        <v>-667023.9464099966</v>
      </c>
      <c r="BY90" s="116"/>
      <c r="BZ90" s="112"/>
      <c r="CA90" s="112" t="str">
        <f>G102</f>
        <v>1BR-10</v>
      </c>
      <c r="CB90" s="113">
        <f>E102</f>
        <v>10</v>
      </c>
      <c r="CC90" s="114">
        <f>H102</f>
        <v>74</v>
      </c>
      <c r="CD90" s="114">
        <f>I102</f>
        <v>63</v>
      </c>
      <c r="CE90" s="115">
        <f>P102</f>
        <v>25836519.293316003</v>
      </c>
      <c r="CF90" s="115">
        <f t="shared" si="78"/>
        <v>1496198000</v>
      </c>
      <c r="CG90" s="115">
        <f t="shared" si="78"/>
        <v>1686454000</v>
      </c>
      <c r="CH90" s="115">
        <f t="shared" si="78"/>
        <v>1790471000</v>
      </c>
      <c r="CI90" s="115">
        <f t="shared" si="78"/>
        <v>1900904000</v>
      </c>
      <c r="CJ90" s="115">
        <f>AO102</f>
        <v>2018147000</v>
      </c>
      <c r="CW90" s="58">
        <f t="shared" si="41"/>
        <v>2080814400</v>
      </c>
      <c r="CX90" s="43">
        <f t="shared" si="42"/>
        <v>23120160</v>
      </c>
      <c r="DA90" s="53">
        <f t="shared" si="43"/>
        <v>1848990600</v>
      </c>
      <c r="DB90" s="43">
        <f t="shared" si="44"/>
        <v>30816510</v>
      </c>
      <c r="DC90" s="48">
        <f t="shared" si="45"/>
        <v>51360850</v>
      </c>
      <c r="DH90" s="692" t="str">
        <f t="shared" si="49"/>
        <v>A7-22</v>
      </c>
    </row>
    <row r="91" spans="1:112">
      <c r="A91" s="3">
        <f t="shared" si="46"/>
        <v>52</v>
      </c>
      <c r="B91" s="249">
        <v>1</v>
      </c>
      <c r="C91" s="522"/>
      <c r="D91" s="250" t="s">
        <v>149</v>
      </c>
      <c r="E91" s="251" t="s">
        <v>24</v>
      </c>
      <c r="F91" s="252"/>
      <c r="G91" s="40" t="s">
        <v>39</v>
      </c>
      <c r="H91" s="253">
        <f t="shared" si="4"/>
        <v>113</v>
      </c>
      <c r="I91" s="253">
        <f t="shared" si="5"/>
        <v>101</v>
      </c>
      <c r="J91" s="254">
        <f t="shared" si="6"/>
        <v>27506142.120000001</v>
      </c>
      <c r="K91" s="254">
        <f t="shared" si="7"/>
        <v>6</v>
      </c>
      <c r="L91" s="255">
        <f t="shared" si="8"/>
        <v>0.95</v>
      </c>
      <c r="M91" s="256">
        <f t="shared" ref="M91:M99" si="79">SUMIF($AO$4:$AO$22,E91,$BE$4:$BE$22)</f>
        <v>1</v>
      </c>
      <c r="N91" s="257">
        <f t="shared" si="10"/>
        <v>21836099.50354626</v>
      </c>
      <c r="O91" s="257">
        <f t="shared" si="11"/>
        <v>24612773.029615775</v>
      </c>
      <c r="P91" s="257">
        <f t="shared" si="12"/>
        <v>26130835.013999999</v>
      </c>
      <c r="Q91" s="257">
        <f t="shared" si="13"/>
        <v>27742527.739855718</v>
      </c>
      <c r="R91" s="258">
        <f t="shared" si="14"/>
        <v>26130835.013999999</v>
      </c>
      <c r="S91" s="257">
        <f t="shared" si="14"/>
        <v>27742527.739855718</v>
      </c>
      <c r="T91" s="257">
        <f t="shared" si="15"/>
        <v>29453626.146440148</v>
      </c>
      <c r="U91" s="257"/>
      <c r="V91" s="257">
        <f t="shared" si="16"/>
        <v>2205446049.8581724</v>
      </c>
      <c r="W91" s="257">
        <f t="shared" si="17"/>
        <v>2485890075.9911933</v>
      </c>
      <c r="X91" s="257">
        <f t="shared" si="18"/>
        <v>2639214336.414</v>
      </c>
      <c r="Y91" s="258">
        <f t="shared" si="19"/>
        <v>2801995301.7254276</v>
      </c>
      <c r="Z91" s="258">
        <f t="shared" si="20"/>
        <v>2639214336.414</v>
      </c>
      <c r="AA91" s="257">
        <f t="shared" si="21"/>
        <v>2801995301.7254276</v>
      </c>
      <c r="AB91" s="257">
        <f t="shared" si="22"/>
        <v>2974816240.7904549</v>
      </c>
      <c r="AC91" s="257"/>
      <c r="AD91" s="32" t="str">
        <f t="shared" si="23"/>
        <v>BERTAHAP</v>
      </c>
      <c r="AE91" s="259">
        <f t="shared" si="24"/>
        <v>0</v>
      </c>
      <c r="AF91" s="260">
        <v>2</v>
      </c>
      <c r="AG91" s="261"/>
      <c r="AH91" s="257" t="e">
        <f>IF(AG91&gt;#REF!,"LB","KR")</f>
        <v>#REF!</v>
      </c>
      <c r="AI91" s="261">
        <f t="shared" si="69"/>
        <v>2425991000</v>
      </c>
      <c r="AJ91" s="261">
        <f t="shared" si="69"/>
        <v>2734480000</v>
      </c>
      <c r="AK91" s="261">
        <f t="shared" si="69"/>
        <v>2903136000</v>
      </c>
      <c r="AL91" s="262">
        <f t="shared" si="68"/>
        <v>3082195000</v>
      </c>
      <c r="AM91" s="262">
        <f t="shared" si="68"/>
        <v>2903136000</v>
      </c>
      <c r="AN91" s="261">
        <f t="shared" si="68"/>
        <v>3082195000</v>
      </c>
      <c r="AO91" s="261">
        <f t="shared" si="68"/>
        <v>3272298000</v>
      </c>
      <c r="AP91" s="261">
        <f t="shared" si="47"/>
        <v>3272297962.6255884</v>
      </c>
      <c r="AQ91" s="51">
        <f t="shared" si="48"/>
        <v>3077325000</v>
      </c>
      <c r="AR91" s="42">
        <f t="shared" si="48"/>
        <v>3267127000</v>
      </c>
      <c r="AS91" s="58">
        <f t="shared" si="27"/>
        <v>2769592500</v>
      </c>
      <c r="AT91" s="58">
        <f t="shared" si="28"/>
        <v>46159875</v>
      </c>
      <c r="AU91" s="336">
        <f t="shared" si="29"/>
        <v>57791156.25</v>
      </c>
      <c r="AV91" s="131">
        <f t="shared" si="30"/>
        <v>32671270</v>
      </c>
      <c r="AW91" s="5">
        <f t="shared" si="31"/>
        <v>46159875</v>
      </c>
      <c r="AX91" s="5">
        <f t="shared" si="32"/>
        <v>72578400</v>
      </c>
      <c r="AY91" s="487">
        <f t="shared" si="33"/>
        <v>3468636000</v>
      </c>
      <c r="AZ91" s="117">
        <f t="shared" si="50"/>
        <v>3468635530.5757432</v>
      </c>
      <c r="BA91" s="2"/>
      <c r="BB91" s="2"/>
      <c r="BW91" s="53">
        <f t="shared" si="34"/>
        <v>-1217146.7888099998</v>
      </c>
      <c r="BY91" s="116">
        <v>15</v>
      </c>
      <c r="BZ91" s="112" t="s">
        <v>135</v>
      </c>
      <c r="CA91" s="112" t="str">
        <f>G65</f>
        <v>2BR-22</v>
      </c>
      <c r="CB91" s="113">
        <f>E65</f>
        <v>22</v>
      </c>
      <c r="CC91" s="114">
        <f>H65</f>
        <v>81</v>
      </c>
      <c r="CD91" s="114">
        <f>I65</f>
        <v>70</v>
      </c>
      <c r="CE91" s="115">
        <f>P65</f>
        <v>26947767.434964001</v>
      </c>
      <c r="CF91" s="115">
        <f>AI65</f>
        <v>1733945000</v>
      </c>
      <c r="CG91" s="115">
        <f>AJ65</f>
        <v>1954433000</v>
      </c>
      <c r="CH91" s="115">
        <f>AK65</f>
        <v>2074979000</v>
      </c>
      <c r="CI91" s="115">
        <f>AL65</f>
        <v>2202959000</v>
      </c>
      <c r="CJ91" s="115">
        <f>AO65</f>
        <v>2338832000</v>
      </c>
      <c r="CK91" s="2">
        <v>6</v>
      </c>
      <c r="CW91" s="58">
        <f t="shared" si="41"/>
        <v>2940414300</v>
      </c>
      <c r="CX91" s="43">
        <f t="shared" si="42"/>
        <v>32671270</v>
      </c>
      <c r="DA91" s="53">
        <f t="shared" si="43"/>
        <v>2612822400</v>
      </c>
      <c r="DB91" s="43">
        <f t="shared" si="44"/>
        <v>43547040</v>
      </c>
      <c r="DC91" s="48">
        <f t="shared" si="45"/>
        <v>72578400</v>
      </c>
      <c r="DH91" s="692" t="str">
        <f t="shared" si="49"/>
        <v>A8-02</v>
      </c>
    </row>
    <row r="92" spans="1:112">
      <c r="A92" s="3">
        <f t="shared" si="46"/>
        <v>53</v>
      </c>
      <c r="B92" s="249">
        <v>2</v>
      </c>
      <c r="C92" s="522"/>
      <c r="D92" s="250" t="s">
        <v>149</v>
      </c>
      <c r="E92" s="251" t="s">
        <v>35</v>
      </c>
      <c r="F92" s="252"/>
      <c r="G92" s="40" t="s">
        <v>42</v>
      </c>
      <c r="H92" s="253">
        <f t="shared" si="4"/>
        <v>78</v>
      </c>
      <c r="I92" s="253">
        <f t="shared" si="5"/>
        <v>66</v>
      </c>
      <c r="J92" s="254">
        <f t="shared" si="6"/>
        <v>27506142.120000001</v>
      </c>
      <c r="K92" s="254">
        <f t="shared" si="7"/>
        <v>2</v>
      </c>
      <c r="L92" s="255">
        <f t="shared" si="8"/>
        <v>0.93</v>
      </c>
      <c r="M92" s="256">
        <f t="shared" si="79"/>
        <v>1</v>
      </c>
      <c r="N92" s="257">
        <f t="shared" si="10"/>
        <v>21376392.145576868</v>
      </c>
      <c r="O92" s="257">
        <f t="shared" si="11"/>
        <v>24094609.386887025</v>
      </c>
      <c r="P92" s="257">
        <f t="shared" si="12"/>
        <v>25580712.171600003</v>
      </c>
      <c r="Q92" s="257">
        <f t="shared" si="13"/>
        <v>27158474.52427981</v>
      </c>
      <c r="R92" s="258">
        <f t="shared" si="14"/>
        <v>25580712.171600003</v>
      </c>
      <c r="S92" s="257">
        <f t="shared" si="14"/>
        <v>27158474.52427981</v>
      </c>
      <c r="T92" s="257">
        <f t="shared" si="15"/>
        <v>28833549.806515098</v>
      </c>
      <c r="U92" s="257"/>
      <c r="V92" s="257">
        <f t="shared" si="16"/>
        <v>1410841881.6080732</v>
      </c>
      <c r="W92" s="257">
        <f t="shared" si="17"/>
        <v>1590244219.5345438</v>
      </c>
      <c r="X92" s="257">
        <f t="shared" si="18"/>
        <v>1688327003.3256001</v>
      </c>
      <c r="Y92" s="258">
        <f t="shared" si="19"/>
        <v>1792459318.6024675</v>
      </c>
      <c r="Z92" s="258">
        <f t="shared" si="20"/>
        <v>1688327003.3256001</v>
      </c>
      <c r="AA92" s="257">
        <f t="shared" si="21"/>
        <v>1792459318.6024675</v>
      </c>
      <c r="AB92" s="257">
        <f t="shared" si="22"/>
        <v>1903014287.2299964</v>
      </c>
      <c r="AC92" s="257"/>
      <c r="AD92" s="32" t="str">
        <f t="shared" si="23"/>
        <v>BERTAHAP</v>
      </c>
      <c r="AE92" s="259">
        <f t="shared" si="24"/>
        <v>0</v>
      </c>
      <c r="AF92" s="260">
        <v>2</v>
      </c>
      <c r="AG92" s="261"/>
      <c r="AH92" s="257" t="str">
        <f t="shared" ref="AH92:AH100" si="80">IF(AG92&gt;$BC$42,"LB","KR")</f>
        <v>KR</v>
      </c>
      <c r="AI92" s="261">
        <f t="shared" si="69"/>
        <v>1551927000</v>
      </c>
      <c r="AJ92" s="261">
        <f t="shared" si="69"/>
        <v>1749269000</v>
      </c>
      <c r="AK92" s="261">
        <f t="shared" si="69"/>
        <v>1857160000</v>
      </c>
      <c r="AL92" s="262">
        <f t="shared" si="68"/>
        <v>1971706000</v>
      </c>
      <c r="AM92" s="262">
        <f t="shared" si="68"/>
        <v>1857160000</v>
      </c>
      <c r="AN92" s="261">
        <f t="shared" si="68"/>
        <v>1971706000</v>
      </c>
      <c r="AO92" s="261">
        <f t="shared" si="68"/>
        <v>2093316000</v>
      </c>
      <c r="AP92" s="261">
        <f t="shared" si="47"/>
        <v>2093316460.0866098</v>
      </c>
      <c r="AQ92" s="51">
        <f t="shared" si="48"/>
        <v>1968590000</v>
      </c>
      <c r="AR92" s="42">
        <f t="shared" si="48"/>
        <v>2090009000</v>
      </c>
      <c r="AS92" s="58">
        <f t="shared" si="27"/>
        <v>1771731000</v>
      </c>
      <c r="AT92" s="58">
        <f t="shared" si="28"/>
        <v>29528850</v>
      </c>
      <c r="AU92" s="336">
        <f t="shared" si="29"/>
        <v>36969487.5</v>
      </c>
      <c r="AV92" s="131">
        <f t="shared" si="30"/>
        <v>20900090</v>
      </c>
      <c r="AW92" s="5">
        <f t="shared" si="31"/>
        <v>29528850</v>
      </c>
      <c r="AX92" s="5">
        <f t="shared" si="32"/>
        <v>46429000</v>
      </c>
      <c r="AY92" s="487">
        <f t="shared" si="33"/>
        <v>2218916000</v>
      </c>
      <c r="AZ92" s="117">
        <f t="shared" si="50"/>
        <v>2218915725.229867</v>
      </c>
      <c r="BA92" s="2"/>
      <c r="BB92" s="2"/>
      <c r="BW92" s="53">
        <f t="shared" si="34"/>
        <v>-1767269.6312099956</v>
      </c>
      <c r="BY92" s="116"/>
      <c r="BZ92" s="121" t="s">
        <v>53</v>
      </c>
      <c r="CA92" s="112"/>
      <c r="CB92" s="113"/>
      <c r="CC92" s="114"/>
      <c r="CD92" s="114"/>
      <c r="CE92" s="115"/>
      <c r="CF92" s="115"/>
      <c r="CG92" s="115"/>
      <c r="CH92" s="115"/>
      <c r="CI92" s="115"/>
      <c r="CJ92" s="115"/>
      <c r="CW92" s="58">
        <f t="shared" si="41"/>
        <v>1881008100</v>
      </c>
      <c r="CX92" s="43">
        <f t="shared" si="42"/>
        <v>20900090</v>
      </c>
      <c r="DA92" s="53">
        <f t="shared" si="43"/>
        <v>1671444000</v>
      </c>
      <c r="DB92" s="43">
        <f t="shared" si="44"/>
        <v>27857400</v>
      </c>
      <c r="DC92" s="48">
        <f t="shared" si="45"/>
        <v>46429000</v>
      </c>
      <c r="DH92" s="692" t="str">
        <f t="shared" si="49"/>
        <v>A8-06</v>
      </c>
    </row>
    <row r="93" spans="1:112">
      <c r="A93" s="3">
        <f t="shared" si="46"/>
        <v>54</v>
      </c>
      <c r="B93" s="249">
        <v>3</v>
      </c>
      <c r="C93" s="522"/>
      <c r="D93" s="250" t="s">
        <v>149</v>
      </c>
      <c r="E93" s="251" t="s">
        <v>41</v>
      </c>
      <c r="F93" s="252"/>
      <c r="G93" s="40" t="s">
        <v>45</v>
      </c>
      <c r="H93" s="253">
        <f t="shared" si="4"/>
        <v>60</v>
      </c>
      <c r="I93" s="253">
        <f t="shared" si="5"/>
        <v>52</v>
      </c>
      <c r="J93" s="254">
        <f t="shared" si="6"/>
        <v>27506142.120000001</v>
      </c>
      <c r="K93" s="254">
        <f t="shared" si="7"/>
        <v>2</v>
      </c>
      <c r="L93" s="255">
        <f t="shared" si="8"/>
        <v>0.93</v>
      </c>
      <c r="M93" s="256">
        <f t="shared" si="79"/>
        <v>1</v>
      </c>
      <c r="N93" s="257">
        <f t="shared" si="10"/>
        <v>21376392.145576868</v>
      </c>
      <c r="O93" s="257">
        <f t="shared" si="11"/>
        <v>24094609.386887025</v>
      </c>
      <c r="P93" s="257">
        <f t="shared" si="12"/>
        <v>25580712.171600003</v>
      </c>
      <c r="Q93" s="257">
        <f t="shared" si="13"/>
        <v>27158474.52427981</v>
      </c>
      <c r="R93" s="258">
        <f t="shared" si="14"/>
        <v>25580712.171600003</v>
      </c>
      <c r="S93" s="257">
        <f t="shared" si="14"/>
        <v>27158474.52427981</v>
      </c>
      <c r="T93" s="257">
        <f t="shared" si="15"/>
        <v>28833549.806515098</v>
      </c>
      <c r="U93" s="257"/>
      <c r="V93" s="257">
        <f t="shared" si="16"/>
        <v>1111572391.5699971</v>
      </c>
      <c r="W93" s="257">
        <f t="shared" si="17"/>
        <v>1252919688.1181252</v>
      </c>
      <c r="X93" s="257">
        <f t="shared" si="18"/>
        <v>1330197032.9232001</v>
      </c>
      <c r="Y93" s="258">
        <f t="shared" si="19"/>
        <v>1412240675.2625501</v>
      </c>
      <c r="Z93" s="258">
        <f t="shared" si="20"/>
        <v>1330197032.9232001</v>
      </c>
      <c r="AA93" s="257">
        <f t="shared" si="21"/>
        <v>1412240675.2625501</v>
      </c>
      <c r="AB93" s="257">
        <f t="shared" si="22"/>
        <v>1499344589.9387851</v>
      </c>
      <c r="AC93" s="257"/>
      <c r="AD93" s="32" t="str">
        <f t="shared" si="23"/>
        <v>BERTAHAP</v>
      </c>
      <c r="AE93" s="259">
        <f t="shared" si="24"/>
        <v>0</v>
      </c>
      <c r="AF93" s="260">
        <v>2</v>
      </c>
      <c r="AG93" s="261"/>
      <c r="AH93" s="257" t="str">
        <f t="shared" si="80"/>
        <v>KR</v>
      </c>
      <c r="AI93" s="261">
        <f t="shared" si="69"/>
        <v>1222730000</v>
      </c>
      <c r="AJ93" s="261">
        <f t="shared" si="69"/>
        <v>1378212000</v>
      </c>
      <c r="AK93" s="261">
        <f t="shared" si="69"/>
        <v>1463217000</v>
      </c>
      <c r="AL93" s="262">
        <f t="shared" si="68"/>
        <v>1553465000</v>
      </c>
      <c r="AM93" s="262">
        <f t="shared" si="68"/>
        <v>1463217000</v>
      </c>
      <c r="AN93" s="261">
        <f t="shared" si="68"/>
        <v>1553465000</v>
      </c>
      <c r="AO93" s="261">
        <f t="shared" si="68"/>
        <v>1649280000</v>
      </c>
      <c r="AP93" s="261">
        <f t="shared" si="47"/>
        <v>1649279281.327158</v>
      </c>
      <c r="AQ93" s="51">
        <f t="shared" si="48"/>
        <v>1551011000</v>
      </c>
      <c r="AR93" s="42">
        <f t="shared" si="48"/>
        <v>1646673000</v>
      </c>
      <c r="AS93" s="58">
        <f t="shared" si="27"/>
        <v>1395909900</v>
      </c>
      <c r="AT93" s="58">
        <f t="shared" si="28"/>
        <v>23265165</v>
      </c>
      <c r="AU93" s="336">
        <f t="shared" si="29"/>
        <v>29127468.75</v>
      </c>
      <c r="AV93" s="131">
        <f t="shared" si="30"/>
        <v>16466730</v>
      </c>
      <c r="AW93" s="5">
        <f t="shared" si="31"/>
        <v>23265165</v>
      </c>
      <c r="AX93" s="5">
        <f t="shared" si="32"/>
        <v>36580425</v>
      </c>
      <c r="AY93" s="487">
        <f t="shared" si="33"/>
        <v>1748236000</v>
      </c>
      <c r="AZ93" s="117">
        <f t="shared" si="50"/>
        <v>1748235827.698082</v>
      </c>
      <c r="BA93" s="2"/>
      <c r="BB93" s="2"/>
      <c r="BW93" s="53">
        <f t="shared" si="34"/>
        <v>-1767269.6312099956</v>
      </c>
      <c r="BY93" s="116">
        <v>16</v>
      </c>
      <c r="BZ93" s="112" t="s">
        <v>231</v>
      </c>
      <c r="CA93" s="112" t="str">
        <f>G70</f>
        <v>1BR-12</v>
      </c>
      <c r="CB93" s="113">
        <f>E70</f>
        <v>12</v>
      </c>
      <c r="CC93" s="114">
        <f>H70</f>
        <v>67</v>
      </c>
      <c r="CD93" s="114">
        <f>I70</f>
        <v>57</v>
      </c>
      <c r="CE93" s="115">
        <f>P70</f>
        <v>25580712.171600003</v>
      </c>
      <c r="CF93" s="115">
        <f t="shared" ref="CF93:CI94" si="81">AI70</f>
        <v>1340300000</v>
      </c>
      <c r="CG93" s="115">
        <f t="shared" si="81"/>
        <v>1510733000</v>
      </c>
      <c r="CH93" s="115">
        <f t="shared" si="81"/>
        <v>1603911000</v>
      </c>
      <c r="CI93" s="115">
        <f t="shared" si="81"/>
        <v>1702837000</v>
      </c>
      <c r="CJ93" s="115">
        <f>AO70</f>
        <v>1807864000</v>
      </c>
      <c r="CK93" s="2">
        <v>4</v>
      </c>
      <c r="CW93" s="58">
        <f t="shared" si="41"/>
        <v>1482005700</v>
      </c>
      <c r="CX93" s="43">
        <f t="shared" si="42"/>
        <v>16466730</v>
      </c>
      <c r="DA93" s="53">
        <f t="shared" si="43"/>
        <v>1316895300</v>
      </c>
      <c r="DB93" s="43">
        <f t="shared" si="44"/>
        <v>21948255</v>
      </c>
      <c r="DC93" s="48">
        <f t="shared" si="45"/>
        <v>36580425</v>
      </c>
      <c r="DH93" s="692" t="str">
        <f t="shared" si="49"/>
        <v>A8-08</v>
      </c>
    </row>
    <row r="94" spans="1:112">
      <c r="A94" s="3">
        <f t="shared" si="46"/>
        <v>55</v>
      </c>
      <c r="B94" s="249">
        <v>4</v>
      </c>
      <c r="C94" s="522"/>
      <c r="D94" s="250" t="s">
        <v>149</v>
      </c>
      <c r="E94" s="251">
        <v>10</v>
      </c>
      <c r="F94" s="252"/>
      <c r="G94" s="40" t="s">
        <v>48</v>
      </c>
      <c r="H94" s="253">
        <f t="shared" si="4"/>
        <v>74</v>
      </c>
      <c r="I94" s="253">
        <f t="shared" si="5"/>
        <v>63</v>
      </c>
      <c r="J94" s="254">
        <f t="shared" si="6"/>
        <v>27506142.120000001</v>
      </c>
      <c r="K94" s="254">
        <f t="shared" si="7"/>
        <v>2</v>
      </c>
      <c r="L94" s="255">
        <f t="shared" si="8"/>
        <v>0.93</v>
      </c>
      <c r="M94" s="256">
        <f t="shared" si="79"/>
        <v>1</v>
      </c>
      <c r="N94" s="257">
        <f t="shared" si="10"/>
        <v>21376392.145576868</v>
      </c>
      <c r="O94" s="257">
        <f t="shared" si="11"/>
        <v>24094609.386887025</v>
      </c>
      <c r="P94" s="257">
        <f t="shared" si="12"/>
        <v>25580712.171600003</v>
      </c>
      <c r="Q94" s="257">
        <f t="shared" si="13"/>
        <v>27158474.52427981</v>
      </c>
      <c r="R94" s="258">
        <f t="shared" si="14"/>
        <v>25580712.171600003</v>
      </c>
      <c r="S94" s="257">
        <f t="shared" si="14"/>
        <v>27158474.52427981</v>
      </c>
      <c r="T94" s="257">
        <f t="shared" si="15"/>
        <v>28833549.806515098</v>
      </c>
      <c r="U94" s="257"/>
      <c r="V94" s="257">
        <f t="shared" si="16"/>
        <v>1346712705.1713426</v>
      </c>
      <c r="W94" s="257">
        <f t="shared" si="17"/>
        <v>1517960391.3738825</v>
      </c>
      <c r="X94" s="257">
        <f t="shared" si="18"/>
        <v>1611584866.8108001</v>
      </c>
      <c r="Y94" s="258">
        <f t="shared" si="19"/>
        <v>1710983895.029628</v>
      </c>
      <c r="Z94" s="258">
        <f t="shared" si="20"/>
        <v>1611584866.8108001</v>
      </c>
      <c r="AA94" s="257">
        <f t="shared" si="21"/>
        <v>1710983895.029628</v>
      </c>
      <c r="AB94" s="257">
        <f t="shared" si="22"/>
        <v>1816513637.810451</v>
      </c>
      <c r="AC94" s="257"/>
      <c r="AD94" s="32" t="str">
        <f t="shared" si="23"/>
        <v>BERTAHAP</v>
      </c>
      <c r="AE94" s="259">
        <f t="shared" si="24"/>
        <v>0</v>
      </c>
      <c r="AF94" s="260">
        <v>2</v>
      </c>
      <c r="AG94" s="261"/>
      <c r="AH94" s="257" t="str">
        <f t="shared" si="80"/>
        <v>KR</v>
      </c>
      <c r="AI94" s="261">
        <f t="shared" si="69"/>
        <v>1481384000</v>
      </c>
      <c r="AJ94" s="261">
        <f t="shared" si="69"/>
        <v>1669757000</v>
      </c>
      <c r="AK94" s="261">
        <f t="shared" si="69"/>
        <v>1772744000</v>
      </c>
      <c r="AL94" s="262">
        <f t="shared" si="68"/>
        <v>1882083000</v>
      </c>
      <c r="AM94" s="262">
        <f t="shared" si="68"/>
        <v>1772744000</v>
      </c>
      <c r="AN94" s="261">
        <f t="shared" si="68"/>
        <v>1882083000</v>
      </c>
      <c r="AO94" s="261">
        <f t="shared" si="68"/>
        <v>1998166000</v>
      </c>
      <c r="AP94" s="261">
        <f t="shared" si="47"/>
        <v>1998165711.9008548</v>
      </c>
      <c r="AQ94" s="51">
        <f t="shared" si="48"/>
        <v>1879109000</v>
      </c>
      <c r="AR94" s="42">
        <f t="shared" si="48"/>
        <v>1995008000</v>
      </c>
      <c r="AS94" s="58">
        <f t="shared" si="27"/>
        <v>1691198100</v>
      </c>
      <c r="AT94" s="58">
        <f t="shared" si="28"/>
        <v>28186635</v>
      </c>
      <c r="AU94" s="336">
        <f t="shared" si="29"/>
        <v>35289056.25</v>
      </c>
      <c r="AV94" s="131">
        <f t="shared" si="30"/>
        <v>19950080</v>
      </c>
      <c r="AW94" s="5">
        <f t="shared" si="31"/>
        <v>28186635</v>
      </c>
      <c r="AX94" s="5">
        <f t="shared" si="32"/>
        <v>44318600</v>
      </c>
      <c r="AY94" s="487">
        <f t="shared" si="33"/>
        <v>2118056000</v>
      </c>
      <c r="AZ94" s="117">
        <f t="shared" si="50"/>
        <v>2118055292.1826584</v>
      </c>
      <c r="BA94" s="2"/>
      <c r="BB94" s="2"/>
      <c r="BW94" s="53">
        <f t="shared" si="34"/>
        <v>-1767269.6312099956</v>
      </c>
      <c r="BY94" s="116"/>
      <c r="BZ94" s="112"/>
      <c r="CA94" s="112" t="str">
        <f>G71</f>
        <v>2BR-18</v>
      </c>
      <c r="CB94" s="113">
        <f>E71</f>
        <v>18</v>
      </c>
      <c r="CC94" s="114">
        <f>H71</f>
        <v>97</v>
      </c>
      <c r="CD94" s="114">
        <f>I71</f>
        <v>85</v>
      </c>
      <c r="CE94" s="115">
        <f>P71</f>
        <v>25580712.171600003</v>
      </c>
      <c r="CF94" s="115">
        <f t="shared" si="81"/>
        <v>1998693000</v>
      </c>
      <c r="CG94" s="115">
        <f t="shared" si="81"/>
        <v>2252846000</v>
      </c>
      <c r="CH94" s="115">
        <f t="shared" si="81"/>
        <v>2391797000</v>
      </c>
      <c r="CI94" s="115">
        <f t="shared" si="81"/>
        <v>2539318000</v>
      </c>
      <c r="CJ94" s="115">
        <f>AO71</f>
        <v>2695937000</v>
      </c>
      <c r="CW94" s="58">
        <f t="shared" si="41"/>
        <v>1795507200</v>
      </c>
      <c r="CX94" s="43">
        <f t="shared" si="42"/>
        <v>19950080</v>
      </c>
      <c r="DA94" s="53">
        <f t="shared" si="43"/>
        <v>1595469600</v>
      </c>
      <c r="DB94" s="43">
        <f t="shared" si="44"/>
        <v>26591160</v>
      </c>
      <c r="DC94" s="48">
        <f t="shared" si="45"/>
        <v>44318600</v>
      </c>
      <c r="DH94" s="692" t="str">
        <f t="shared" si="49"/>
        <v>A8-10</v>
      </c>
    </row>
    <row r="95" spans="1:112">
      <c r="A95" s="3">
        <f t="shared" si="46"/>
        <v>56</v>
      </c>
      <c r="B95" s="249">
        <v>5</v>
      </c>
      <c r="C95" s="522"/>
      <c r="D95" s="250" t="s">
        <v>149</v>
      </c>
      <c r="E95" s="285">
        <v>12</v>
      </c>
      <c r="F95" s="252"/>
      <c r="G95" s="40" t="s">
        <v>50</v>
      </c>
      <c r="H95" s="253">
        <f t="shared" si="4"/>
        <v>67</v>
      </c>
      <c r="I95" s="253">
        <f t="shared" si="5"/>
        <v>57</v>
      </c>
      <c r="J95" s="254">
        <f t="shared" si="6"/>
        <v>27506142.120000001</v>
      </c>
      <c r="K95" s="254">
        <f t="shared" si="7"/>
        <v>2</v>
      </c>
      <c r="L95" s="255">
        <f t="shared" si="8"/>
        <v>0.93</v>
      </c>
      <c r="M95" s="256">
        <f t="shared" si="79"/>
        <v>1</v>
      </c>
      <c r="N95" s="257">
        <f t="shared" si="10"/>
        <v>21376392.145576868</v>
      </c>
      <c r="O95" s="257">
        <f t="shared" si="11"/>
        <v>24094609.386887025</v>
      </c>
      <c r="P95" s="257">
        <f t="shared" si="12"/>
        <v>25580712.171600003</v>
      </c>
      <c r="Q95" s="257">
        <f t="shared" si="13"/>
        <v>27158474.52427981</v>
      </c>
      <c r="R95" s="258">
        <f t="shared" si="14"/>
        <v>25580712.171600003</v>
      </c>
      <c r="S95" s="257">
        <f t="shared" si="14"/>
        <v>27158474.52427981</v>
      </c>
      <c r="T95" s="257">
        <f t="shared" si="15"/>
        <v>28833549.806515098</v>
      </c>
      <c r="U95" s="257"/>
      <c r="V95" s="257">
        <f t="shared" si="16"/>
        <v>1218454352.2978816</v>
      </c>
      <c r="W95" s="257">
        <f t="shared" si="17"/>
        <v>1373392735.0525603</v>
      </c>
      <c r="X95" s="257">
        <f t="shared" si="18"/>
        <v>1458100593.7812002</v>
      </c>
      <c r="Y95" s="258">
        <f t="shared" si="19"/>
        <v>1548033047.8839493</v>
      </c>
      <c r="Z95" s="258">
        <f t="shared" si="20"/>
        <v>1458100593.7812002</v>
      </c>
      <c r="AA95" s="257">
        <f t="shared" si="21"/>
        <v>1548033047.8839493</v>
      </c>
      <c r="AB95" s="257">
        <f t="shared" si="22"/>
        <v>1643512338.9713607</v>
      </c>
      <c r="AC95" s="257"/>
      <c r="AD95" s="32" t="str">
        <f t="shared" si="23"/>
        <v>BERTAHAP</v>
      </c>
      <c r="AE95" s="259">
        <f t="shared" si="24"/>
        <v>0</v>
      </c>
      <c r="AF95" s="260">
        <v>2</v>
      </c>
      <c r="AG95" s="261"/>
      <c r="AH95" s="257" t="str">
        <f t="shared" si="80"/>
        <v>KR</v>
      </c>
      <c r="AI95" s="261">
        <f t="shared" si="69"/>
        <v>1340300000</v>
      </c>
      <c r="AJ95" s="261">
        <f t="shared" si="69"/>
        <v>1510733000</v>
      </c>
      <c r="AK95" s="261">
        <f t="shared" si="69"/>
        <v>1603911000</v>
      </c>
      <c r="AL95" s="262">
        <f t="shared" si="68"/>
        <v>1702837000</v>
      </c>
      <c r="AM95" s="262">
        <f t="shared" si="68"/>
        <v>1603911000</v>
      </c>
      <c r="AN95" s="261">
        <f t="shared" si="68"/>
        <v>1702837000</v>
      </c>
      <c r="AO95" s="261">
        <f t="shared" si="68"/>
        <v>1807864000</v>
      </c>
      <c r="AP95" s="261">
        <f t="shared" si="47"/>
        <v>1807864215.5293448</v>
      </c>
      <c r="AQ95" s="51">
        <f t="shared" si="48"/>
        <v>1700146000</v>
      </c>
      <c r="AR95" s="42">
        <f t="shared" si="48"/>
        <v>1805008000</v>
      </c>
      <c r="AS95" s="58">
        <f t="shared" si="27"/>
        <v>1530131400</v>
      </c>
      <c r="AT95" s="58">
        <f t="shared" si="28"/>
        <v>25502190</v>
      </c>
      <c r="AU95" s="336">
        <f t="shared" si="29"/>
        <v>31928193.75</v>
      </c>
      <c r="AV95" s="131">
        <f t="shared" si="30"/>
        <v>18050080</v>
      </c>
      <c r="AW95" s="5">
        <f t="shared" si="31"/>
        <v>25502190</v>
      </c>
      <c r="AX95" s="5">
        <f t="shared" si="32"/>
        <v>40097775</v>
      </c>
      <c r="AY95" s="487">
        <f t="shared" si="33"/>
        <v>1916337000</v>
      </c>
      <c r="AZ95" s="117">
        <f t="shared" si="50"/>
        <v>1916336549.4434288</v>
      </c>
      <c r="BA95" s="2"/>
      <c r="BB95" s="2"/>
      <c r="BW95" s="53">
        <f t="shared" si="34"/>
        <v>-1767269.6312099956</v>
      </c>
      <c r="BY95" s="116">
        <v>17</v>
      </c>
      <c r="BZ95" s="121" t="s">
        <v>49</v>
      </c>
      <c r="CA95" s="112" t="str">
        <f>G119</f>
        <v>1BR-12</v>
      </c>
      <c r="CB95" s="113">
        <f>E119</f>
        <v>12</v>
      </c>
      <c r="CC95" s="114">
        <f t="shared" ref="CC95:CD98" si="82">H119</f>
        <v>67</v>
      </c>
      <c r="CD95" s="114">
        <f t="shared" si="82"/>
        <v>57</v>
      </c>
      <c r="CE95" s="115">
        <f>P119</f>
        <v>26092326.415032003</v>
      </c>
      <c r="CF95" s="115">
        <f t="shared" ref="CF95:CI98" si="83">AI119</f>
        <v>1367106000</v>
      </c>
      <c r="CG95" s="115">
        <f t="shared" si="83"/>
        <v>1540947000</v>
      </c>
      <c r="CH95" s="115">
        <f t="shared" si="83"/>
        <v>1635989000</v>
      </c>
      <c r="CI95" s="115">
        <f t="shared" si="83"/>
        <v>1736894000</v>
      </c>
      <c r="CJ95" s="115">
        <f>AO119</f>
        <v>1844021000</v>
      </c>
      <c r="CK95" s="2">
        <v>4</v>
      </c>
      <c r="CW95" s="58">
        <f t="shared" si="41"/>
        <v>1624507200</v>
      </c>
      <c r="CX95" s="43">
        <f t="shared" si="42"/>
        <v>18050080</v>
      </c>
      <c r="DA95" s="53">
        <f t="shared" si="43"/>
        <v>1443519900</v>
      </c>
      <c r="DB95" s="43">
        <f t="shared" si="44"/>
        <v>24058665</v>
      </c>
      <c r="DC95" s="48">
        <f t="shared" si="45"/>
        <v>40097775</v>
      </c>
      <c r="DH95" s="692" t="str">
        <f t="shared" si="49"/>
        <v>A8-12</v>
      </c>
    </row>
    <row r="96" spans="1:112">
      <c r="A96" s="3">
        <f t="shared" si="46"/>
        <v>57</v>
      </c>
      <c r="B96" s="249">
        <v>6</v>
      </c>
      <c r="C96" s="522"/>
      <c r="D96" s="250" t="s">
        <v>149</v>
      </c>
      <c r="E96" s="251">
        <v>16</v>
      </c>
      <c r="F96" s="252"/>
      <c r="G96" s="40" t="s">
        <v>52</v>
      </c>
      <c r="H96" s="253">
        <f t="shared" si="4"/>
        <v>71</v>
      </c>
      <c r="I96" s="253">
        <f t="shared" si="5"/>
        <v>63</v>
      </c>
      <c r="J96" s="254">
        <f t="shared" si="6"/>
        <v>27506142.120000001</v>
      </c>
      <c r="K96" s="254">
        <f t="shared" si="7"/>
        <v>2</v>
      </c>
      <c r="L96" s="255">
        <f t="shared" si="8"/>
        <v>0.93</v>
      </c>
      <c r="M96" s="256">
        <f t="shared" si="79"/>
        <v>1</v>
      </c>
      <c r="N96" s="257">
        <f t="shared" si="10"/>
        <v>21376392.145576868</v>
      </c>
      <c r="O96" s="257">
        <f t="shared" si="11"/>
        <v>24094609.386887025</v>
      </c>
      <c r="P96" s="257">
        <f t="shared" si="12"/>
        <v>25580712.171600003</v>
      </c>
      <c r="Q96" s="257">
        <f t="shared" si="13"/>
        <v>27158474.52427981</v>
      </c>
      <c r="R96" s="258">
        <f t="shared" si="14"/>
        <v>25580712.171600003</v>
      </c>
      <c r="S96" s="257">
        <f t="shared" si="14"/>
        <v>27158474.52427981</v>
      </c>
      <c r="T96" s="257">
        <f t="shared" si="15"/>
        <v>28833549.806515098</v>
      </c>
      <c r="U96" s="257"/>
      <c r="V96" s="257">
        <f t="shared" si="16"/>
        <v>1346712705.1713426</v>
      </c>
      <c r="W96" s="257">
        <f t="shared" si="17"/>
        <v>1517960391.3738825</v>
      </c>
      <c r="X96" s="257">
        <f t="shared" si="18"/>
        <v>1611584866.8108001</v>
      </c>
      <c r="Y96" s="258">
        <f t="shared" si="19"/>
        <v>1710983895.029628</v>
      </c>
      <c r="Z96" s="258">
        <f t="shared" si="20"/>
        <v>1611584866.8108001</v>
      </c>
      <c r="AA96" s="257">
        <f t="shared" si="21"/>
        <v>1710983895.029628</v>
      </c>
      <c r="AB96" s="257">
        <f t="shared" si="22"/>
        <v>1816513637.810451</v>
      </c>
      <c r="AC96" s="257"/>
      <c r="AD96" s="32" t="str">
        <f t="shared" si="23"/>
        <v>BERTAHAP</v>
      </c>
      <c r="AE96" s="259">
        <f t="shared" si="24"/>
        <v>0</v>
      </c>
      <c r="AF96" s="260">
        <v>2</v>
      </c>
      <c r="AG96" s="261"/>
      <c r="AH96" s="257" t="str">
        <f t="shared" si="80"/>
        <v>KR</v>
      </c>
      <c r="AI96" s="261">
        <f t="shared" si="69"/>
        <v>1481384000</v>
      </c>
      <c r="AJ96" s="261">
        <f t="shared" si="69"/>
        <v>1669757000</v>
      </c>
      <c r="AK96" s="261">
        <f t="shared" si="69"/>
        <v>1772744000</v>
      </c>
      <c r="AL96" s="262">
        <f t="shared" si="68"/>
        <v>1882083000</v>
      </c>
      <c r="AM96" s="262">
        <f t="shared" si="68"/>
        <v>1772744000</v>
      </c>
      <c r="AN96" s="261">
        <f t="shared" si="68"/>
        <v>1882083000</v>
      </c>
      <c r="AO96" s="261">
        <f t="shared" si="68"/>
        <v>1998166000</v>
      </c>
      <c r="AP96" s="261">
        <f t="shared" si="47"/>
        <v>1998165711.9008548</v>
      </c>
      <c r="AQ96" s="51">
        <f t="shared" si="48"/>
        <v>1879109000</v>
      </c>
      <c r="AR96" s="42">
        <f t="shared" si="48"/>
        <v>1995008000</v>
      </c>
      <c r="AS96" s="58">
        <f t="shared" si="27"/>
        <v>1691198100</v>
      </c>
      <c r="AT96" s="58">
        <f t="shared" si="28"/>
        <v>28186635</v>
      </c>
      <c r="AU96" s="336">
        <f t="shared" si="29"/>
        <v>35289056.25</v>
      </c>
      <c r="AV96" s="131">
        <f t="shared" si="30"/>
        <v>19950080</v>
      </c>
      <c r="AW96" s="5">
        <f t="shared" si="31"/>
        <v>28186635</v>
      </c>
      <c r="AX96" s="5">
        <f t="shared" si="32"/>
        <v>44318600</v>
      </c>
      <c r="AY96" s="487">
        <f t="shared" si="33"/>
        <v>2118056000</v>
      </c>
      <c r="AZ96" s="117">
        <f t="shared" si="50"/>
        <v>2118055292.1826584</v>
      </c>
      <c r="BA96" s="2"/>
      <c r="BB96" s="2"/>
      <c r="BW96" s="53">
        <f t="shared" si="34"/>
        <v>-1767269.6312099956</v>
      </c>
      <c r="BY96" s="116"/>
      <c r="BZ96" s="112"/>
      <c r="CA96" s="112" t="str">
        <f>G120</f>
        <v>1BR-16</v>
      </c>
      <c r="CB96" s="113">
        <f>E120</f>
        <v>16</v>
      </c>
      <c r="CC96" s="114">
        <f t="shared" si="82"/>
        <v>71</v>
      </c>
      <c r="CD96" s="114">
        <f t="shared" si="82"/>
        <v>63</v>
      </c>
      <c r="CE96" s="115">
        <f>P120</f>
        <v>26092326.415032003</v>
      </c>
      <c r="CF96" s="115">
        <f t="shared" si="83"/>
        <v>1511012000</v>
      </c>
      <c r="CG96" s="115">
        <f t="shared" si="83"/>
        <v>1703152000</v>
      </c>
      <c r="CH96" s="115">
        <f t="shared" si="83"/>
        <v>1808199000</v>
      </c>
      <c r="CI96" s="115">
        <f t="shared" si="83"/>
        <v>1919724000</v>
      </c>
      <c r="CJ96" s="115">
        <f>AO120</f>
        <v>2038129000</v>
      </c>
      <c r="CW96" s="58">
        <f t="shared" si="41"/>
        <v>1795507200</v>
      </c>
      <c r="CX96" s="43">
        <f t="shared" si="42"/>
        <v>19950080</v>
      </c>
      <c r="DA96" s="53">
        <f t="shared" si="43"/>
        <v>1595469600</v>
      </c>
      <c r="DB96" s="43">
        <f t="shared" si="44"/>
        <v>26591160</v>
      </c>
      <c r="DC96" s="48">
        <f t="shared" si="45"/>
        <v>44318600</v>
      </c>
      <c r="DH96" s="692" t="str">
        <f t="shared" si="49"/>
        <v>A8-16</v>
      </c>
    </row>
    <row r="97" spans="1:112">
      <c r="A97" s="3">
        <f t="shared" si="46"/>
        <v>58</v>
      </c>
      <c r="B97" s="249">
        <v>7</v>
      </c>
      <c r="C97" s="522"/>
      <c r="D97" s="250" t="s">
        <v>149</v>
      </c>
      <c r="E97" s="285">
        <v>18</v>
      </c>
      <c r="F97" s="252"/>
      <c r="G97" s="40" t="s">
        <v>54</v>
      </c>
      <c r="H97" s="253">
        <f t="shared" si="4"/>
        <v>97</v>
      </c>
      <c r="I97" s="253">
        <f t="shared" si="5"/>
        <v>85</v>
      </c>
      <c r="J97" s="254">
        <f t="shared" si="6"/>
        <v>27506142.120000001</v>
      </c>
      <c r="K97" s="254">
        <f t="shared" si="7"/>
        <v>2</v>
      </c>
      <c r="L97" s="255">
        <f t="shared" si="8"/>
        <v>0.93</v>
      </c>
      <c r="M97" s="256">
        <f t="shared" si="79"/>
        <v>1</v>
      </c>
      <c r="N97" s="257">
        <f t="shared" si="10"/>
        <v>21376392.145576868</v>
      </c>
      <c r="O97" s="257">
        <f t="shared" si="11"/>
        <v>24094609.386887025</v>
      </c>
      <c r="P97" s="257">
        <f t="shared" si="12"/>
        <v>25580712.171600003</v>
      </c>
      <c r="Q97" s="257">
        <f t="shared" si="13"/>
        <v>27158474.52427981</v>
      </c>
      <c r="R97" s="258">
        <f t="shared" si="14"/>
        <v>25580712.171600003</v>
      </c>
      <c r="S97" s="257">
        <f t="shared" si="14"/>
        <v>27158474.52427981</v>
      </c>
      <c r="T97" s="257">
        <f t="shared" si="15"/>
        <v>28833549.806515098</v>
      </c>
      <c r="U97" s="257"/>
      <c r="V97" s="257">
        <f t="shared" si="16"/>
        <v>1816993332.3740337</v>
      </c>
      <c r="W97" s="257">
        <f t="shared" si="17"/>
        <v>2048041797.8853972</v>
      </c>
      <c r="X97" s="257">
        <f t="shared" si="18"/>
        <v>2174360534.5860004</v>
      </c>
      <c r="Y97" s="258">
        <f t="shared" si="19"/>
        <v>2308470334.5637841</v>
      </c>
      <c r="Z97" s="258">
        <f t="shared" si="20"/>
        <v>2174360534.5860004</v>
      </c>
      <c r="AA97" s="257">
        <f t="shared" si="21"/>
        <v>2308470334.5637841</v>
      </c>
      <c r="AB97" s="257">
        <f t="shared" si="22"/>
        <v>2450851733.5537834</v>
      </c>
      <c r="AC97" s="257"/>
      <c r="AD97" s="32" t="str">
        <f t="shared" si="23"/>
        <v>BERTAHAP</v>
      </c>
      <c r="AE97" s="259">
        <f t="shared" si="24"/>
        <v>0</v>
      </c>
      <c r="AF97" s="260">
        <v>2</v>
      </c>
      <c r="AG97" s="261"/>
      <c r="AH97" s="257" t="str">
        <f t="shared" si="80"/>
        <v>KR</v>
      </c>
      <c r="AI97" s="261">
        <f t="shared" si="69"/>
        <v>1998693000</v>
      </c>
      <c r="AJ97" s="261">
        <f t="shared" si="69"/>
        <v>2252846000</v>
      </c>
      <c r="AK97" s="261">
        <f t="shared" si="69"/>
        <v>2391797000</v>
      </c>
      <c r="AL97" s="262">
        <f t="shared" si="68"/>
        <v>2539318000</v>
      </c>
      <c r="AM97" s="262">
        <f t="shared" si="68"/>
        <v>2391797000</v>
      </c>
      <c r="AN97" s="261">
        <f t="shared" si="68"/>
        <v>2539318000</v>
      </c>
      <c r="AO97" s="261">
        <f t="shared" si="68"/>
        <v>2695937000</v>
      </c>
      <c r="AP97" s="261">
        <f t="shared" si="47"/>
        <v>2695937511.3704629</v>
      </c>
      <c r="AQ97" s="51">
        <f t="shared" si="48"/>
        <v>2535305000</v>
      </c>
      <c r="AR97" s="42">
        <f t="shared" si="48"/>
        <v>2691678000</v>
      </c>
      <c r="AS97" s="58">
        <f t="shared" si="27"/>
        <v>2281774500</v>
      </c>
      <c r="AT97" s="58">
        <f t="shared" si="28"/>
        <v>38029575</v>
      </c>
      <c r="AU97" s="336">
        <f t="shared" si="29"/>
        <v>47612212.5</v>
      </c>
      <c r="AV97" s="131">
        <f t="shared" si="30"/>
        <v>26916780</v>
      </c>
      <c r="AW97" s="5">
        <f t="shared" si="31"/>
        <v>38029575</v>
      </c>
      <c r="AX97" s="5">
        <f t="shared" si="32"/>
        <v>59794925</v>
      </c>
      <c r="AY97" s="487">
        <f t="shared" si="33"/>
        <v>2857695000</v>
      </c>
      <c r="AZ97" s="117">
        <f t="shared" si="50"/>
        <v>2857694221.1518121</v>
      </c>
      <c r="BA97" s="2"/>
      <c r="BB97" s="2"/>
      <c r="BW97" s="53">
        <f t="shared" si="34"/>
        <v>-1767269.6312099956</v>
      </c>
      <c r="BY97" s="116"/>
      <c r="BZ97" s="112"/>
      <c r="CA97" s="112" t="str">
        <f>G121</f>
        <v>2BR-18</v>
      </c>
      <c r="CB97" s="113">
        <f>E121</f>
        <v>18</v>
      </c>
      <c r="CC97" s="114">
        <f t="shared" si="82"/>
        <v>97</v>
      </c>
      <c r="CD97" s="114">
        <f t="shared" si="82"/>
        <v>85</v>
      </c>
      <c r="CE97" s="115">
        <f>P121</f>
        <v>26092326.415032003</v>
      </c>
      <c r="CF97" s="115">
        <f t="shared" si="83"/>
        <v>2038667000</v>
      </c>
      <c r="CG97" s="115">
        <f t="shared" si="83"/>
        <v>2297903000</v>
      </c>
      <c r="CH97" s="115">
        <f t="shared" si="83"/>
        <v>2439633000</v>
      </c>
      <c r="CI97" s="115">
        <f t="shared" si="83"/>
        <v>2590104000</v>
      </c>
      <c r="CJ97" s="115">
        <f>AO121</f>
        <v>2749856000</v>
      </c>
      <c r="CW97" s="58">
        <f t="shared" si="41"/>
        <v>2422510200</v>
      </c>
      <c r="CX97" s="43">
        <f t="shared" si="42"/>
        <v>26916780</v>
      </c>
      <c r="DA97" s="53">
        <f t="shared" si="43"/>
        <v>2152617300</v>
      </c>
      <c r="DB97" s="43">
        <f t="shared" si="44"/>
        <v>35876955</v>
      </c>
      <c r="DC97" s="48">
        <f t="shared" si="45"/>
        <v>59794925</v>
      </c>
      <c r="DH97" s="692" t="str">
        <f t="shared" si="49"/>
        <v>A8-18</v>
      </c>
    </row>
    <row r="98" spans="1:112">
      <c r="A98" s="3">
        <f t="shared" si="46"/>
        <v>59</v>
      </c>
      <c r="B98" s="249">
        <v>8</v>
      </c>
      <c r="C98" s="522"/>
      <c r="D98" s="250" t="s">
        <v>149</v>
      </c>
      <c r="E98" s="285">
        <v>20</v>
      </c>
      <c r="F98" s="252"/>
      <c r="G98" s="40" t="s">
        <v>70</v>
      </c>
      <c r="H98" s="253">
        <f t="shared" si="4"/>
        <v>60</v>
      </c>
      <c r="I98" s="253">
        <f t="shared" si="5"/>
        <v>51</v>
      </c>
      <c r="J98" s="254">
        <f t="shared" si="6"/>
        <v>27506142.120000001</v>
      </c>
      <c r="K98" s="254">
        <f t="shared" si="7"/>
        <v>2</v>
      </c>
      <c r="L98" s="255">
        <f t="shared" si="8"/>
        <v>0.93</v>
      </c>
      <c r="M98" s="256">
        <f t="shared" si="79"/>
        <v>1</v>
      </c>
      <c r="N98" s="257">
        <f t="shared" si="10"/>
        <v>21376392.145576868</v>
      </c>
      <c r="O98" s="257">
        <f t="shared" si="11"/>
        <v>24094609.386887025</v>
      </c>
      <c r="P98" s="257">
        <f t="shared" si="12"/>
        <v>25580712.171600003</v>
      </c>
      <c r="Q98" s="257">
        <f t="shared" si="13"/>
        <v>27158474.52427981</v>
      </c>
      <c r="R98" s="258">
        <f t="shared" si="14"/>
        <v>25580712.171600003</v>
      </c>
      <c r="S98" s="257">
        <f t="shared" si="14"/>
        <v>27158474.52427981</v>
      </c>
      <c r="T98" s="257">
        <f t="shared" si="15"/>
        <v>28833549.806515098</v>
      </c>
      <c r="U98" s="257"/>
      <c r="V98" s="257">
        <f t="shared" si="16"/>
        <v>1090195999.4244204</v>
      </c>
      <c r="W98" s="257">
        <f t="shared" si="17"/>
        <v>1228825078.7312384</v>
      </c>
      <c r="X98" s="257">
        <f t="shared" si="18"/>
        <v>1304616320.7516</v>
      </c>
      <c r="Y98" s="258">
        <f t="shared" si="19"/>
        <v>1385082200.7382703</v>
      </c>
      <c r="Z98" s="258">
        <f t="shared" si="20"/>
        <v>1304616320.7516</v>
      </c>
      <c r="AA98" s="257">
        <f t="shared" si="21"/>
        <v>1385082200.7382703</v>
      </c>
      <c r="AB98" s="257">
        <f t="shared" si="22"/>
        <v>1470511040.1322699</v>
      </c>
      <c r="AC98" s="257"/>
      <c r="AD98" s="32" t="str">
        <f t="shared" si="23"/>
        <v>BERTAHAP</v>
      </c>
      <c r="AE98" s="259">
        <f t="shared" si="24"/>
        <v>0</v>
      </c>
      <c r="AF98" s="260">
        <v>2</v>
      </c>
      <c r="AG98" s="261"/>
      <c r="AH98" s="257" t="str">
        <f t="shared" si="80"/>
        <v>KR</v>
      </c>
      <c r="AI98" s="261">
        <f t="shared" si="69"/>
        <v>1199216000</v>
      </c>
      <c r="AJ98" s="261">
        <f t="shared" si="69"/>
        <v>1351708000</v>
      </c>
      <c r="AK98" s="261">
        <f t="shared" si="69"/>
        <v>1435078000</v>
      </c>
      <c r="AL98" s="262">
        <f t="shared" si="68"/>
        <v>1523591000</v>
      </c>
      <c r="AM98" s="262">
        <f t="shared" si="68"/>
        <v>1435078000</v>
      </c>
      <c r="AN98" s="261">
        <f t="shared" si="68"/>
        <v>1523591000</v>
      </c>
      <c r="AO98" s="261">
        <f t="shared" si="68"/>
        <v>1617563000</v>
      </c>
      <c r="AP98" s="261">
        <f t="shared" si="47"/>
        <v>1617562719.157835</v>
      </c>
      <c r="AQ98" s="51">
        <f t="shared" si="48"/>
        <v>1521183000</v>
      </c>
      <c r="AR98" s="42">
        <f t="shared" si="48"/>
        <v>1615007000</v>
      </c>
      <c r="AS98" s="58">
        <f t="shared" si="27"/>
        <v>1369064700</v>
      </c>
      <c r="AT98" s="58">
        <f t="shared" si="28"/>
        <v>22817745</v>
      </c>
      <c r="AU98" s="336">
        <f t="shared" si="29"/>
        <v>28567331.25</v>
      </c>
      <c r="AV98" s="131">
        <f t="shared" si="30"/>
        <v>16150070</v>
      </c>
      <c r="AW98" s="5">
        <f t="shared" si="31"/>
        <v>22817745</v>
      </c>
      <c r="AX98" s="5">
        <f t="shared" si="32"/>
        <v>35876950</v>
      </c>
      <c r="AY98" s="487">
        <f t="shared" si="33"/>
        <v>1714617000</v>
      </c>
      <c r="AZ98" s="117">
        <f t="shared" si="50"/>
        <v>1714616745.0266058</v>
      </c>
      <c r="BA98" s="2"/>
      <c r="BB98" s="2"/>
      <c r="BW98" s="53">
        <f t="shared" si="34"/>
        <v>-1767269.6312099956</v>
      </c>
      <c r="BY98" s="116"/>
      <c r="BZ98" s="112"/>
      <c r="CA98" s="112" t="str">
        <f>G122</f>
        <v>1BR-20</v>
      </c>
      <c r="CB98" s="113">
        <f>E122</f>
        <v>20</v>
      </c>
      <c r="CC98" s="114">
        <f t="shared" si="82"/>
        <v>60</v>
      </c>
      <c r="CD98" s="114">
        <f t="shared" si="82"/>
        <v>51</v>
      </c>
      <c r="CE98" s="115">
        <f>P122</f>
        <v>26092326.415032003</v>
      </c>
      <c r="CF98" s="115">
        <f t="shared" si="83"/>
        <v>1223200000</v>
      </c>
      <c r="CG98" s="115">
        <f t="shared" si="83"/>
        <v>1378742000</v>
      </c>
      <c r="CH98" s="115">
        <f t="shared" si="83"/>
        <v>1463780000</v>
      </c>
      <c r="CI98" s="115">
        <f t="shared" si="83"/>
        <v>1554063000</v>
      </c>
      <c r="CJ98" s="115">
        <f>AO122</f>
        <v>1649914000</v>
      </c>
      <c r="CW98" s="58">
        <f t="shared" si="41"/>
        <v>1453506300</v>
      </c>
      <c r="CX98" s="43">
        <f t="shared" si="42"/>
        <v>16150070</v>
      </c>
      <c r="DA98" s="53">
        <f t="shared" si="43"/>
        <v>1291570200</v>
      </c>
      <c r="DB98" s="43">
        <f t="shared" si="44"/>
        <v>21526170</v>
      </c>
      <c r="DC98" s="48">
        <f t="shared" si="45"/>
        <v>35876950</v>
      </c>
      <c r="DH98" s="692" t="str">
        <f t="shared" si="49"/>
        <v>A8-20</v>
      </c>
    </row>
    <row r="99" spans="1:112">
      <c r="A99" s="3">
        <f t="shared" si="46"/>
        <v>60</v>
      </c>
      <c r="B99" s="249">
        <v>9</v>
      </c>
      <c r="C99" s="522"/>
      <c r="D99" s="250" t="s">
        <v>149</v>
      </c>
      <c r="E99" s="285">
        <v>22</v>
      </c>
      <c r="F99" s="252"/>
      <c r="G99" s="40" t="s">
        <v>89</v>
      </c>
      <c r="H99" s="253">
        <f t="shared" si="4"/>
        <v>81</v>
      </c>
      <c r="I99" s="253">
        <f t="shared" si="5"/>
        <v>70</v>
      </c>
      <c r="J99" s="254">
        <f t="shared" si="6"/>
        <v>27506142.120000001</v>
      </c>
      <c r="K99" s="254">
        <f t="shared" si="7"/>
        <v>4</v>
      </c>
      <c r="L99" s="255">
        <f t="shared" si="8"/>
        <v>0.97</v>
      </c>
      <c r="M99" s="256">
        <f t="shared" si="79"/>
        <v>1</v>
      </c>
      <c r="N99" s="257">
        <f t="shared" si="10"/>
        <v>22295806.861515656</v>
      </c>
      <c r="O99" s="257">
        <f t="shared" si="11"/>
        <v>25130936.672344532</v>
      </c>
      <c r="P99" s="257">
        <f t="shared" si="12"/>
        <v>26680957.856400002</v>
      </c>
      <c r="Q99" s="257">
        <f t="shared" si="13"/>
        <v>28326580.955431629</v>
      </c>
      <c r="R99" s="258">
        <f t="shared" si="14"/>
        <v>26680957.856400002</v>
      </c>
      <c r="S99" s="257">
        <f t="shared" si="14"/>
        <v>28326580.955431629</v>
      </c>
      <c r="T99" s="257">
        <f t="shared" si="15"/>
        <v>30073702.48636521</v>
      </c>
      <c r="U99" s="257"/>
      <c r="V99" s="257">
        <f t="shared" si="16"/>
        <v>1560706480.3060958</v>
      </c>
      <c r="W99" s="257">
        <f t="shared" si="17"/>
        <v>1759165567.0641172</v>
      </c>
      <c r="X99" s="257">
        <f t="shared" si="18"/>
        <v>1867667049.9480002</v>
      </c>
      <c r="Y99" s="258">
        <f t="shared" si="19"/>
        <v>1982860666.880214</v>
      </c>
      <c r="Z99" s="258">
        <f t="shared" si="20"/>
        <v>1867667049.9480002</v>
      </c>
      <c r="AA99" s="257">
        <f t="shared" si="21"/>
        <v>1982860666.880214</v>
      </c>
      <c r="AB99" s="257">
        <f t="shared" si="22"/>
        <v>2105159174.0455647</v>
      </c>
      <c r="AC99" s="257"/>
      <c r="AD99" s="32" t="str">
        <f t="shared" si="23"/>
        <v>BERTAHAP</v>
      </c>
      <c r="AE99" s="259">
        <f t="shared" si="24"/>
        <v>0</v>
      </c>
      <c r="AF99" s="260">
        <v>2</v>
      </c>
      <c r="AG99" s="261"/>
      <c r="AH99" s="257" t="str">
        <f t="shared" si="80"/>
        <v>KR</v>
      </c>
      <c r="AI99" s="261">
        <f t="shared" si="69"/>
        <v>1716778000</v>
      </c>
      <c r="AJ99" s="261">
        <f t="shared" si="69"/>
        <v>1935083000</v>
      </c>
      <c r="AK99" s="261">
        <f t="shared" si="69"/>
        <v>2054434000</v>
      </c>
      <c r="AL99" s="262">
        <f t="shared" si="68"/>
        <v>2181147000</v>
      </c>
      <c r="AM99" s="262">
        <f t="shared" si="68"/>
        <v>2054434000</v>
      </c>
      <c r="AN99" s="261">
        <f t="shared" si="68"/>
        <v>2181147000</v>
      </c>
      <c r="AO99" s="261">
        <f t="shared" si="68"/>
        <v>2315676000</v>
      </c>
      <c r="AP99" s="261">
        <f t="shared" si="47"/>
        <v>2315675317.1966453</v>
      </c>
      <c r="AQ99" s="51">
        <f t="shared" si="48"/>
        <v>2177701000</v>
      </c>
      <c r="AR99" s="42">
        <f t="shared" si="48"/>
        <v>2312016000</v>
      </c>
      <c r="AS99" s="58">
        <f t="shared" si="27"/>
        <v>1959930900</v>
      </c>
      <c r="AT99" s="58">
        <f t="shared" si="28"/>
        <v>32665515</v>
      </c>
      <c r="AU99" s="336">
        <f t="shared" si="29"/>
        <v>40896506.25</v>
      </c>
      <c r="AV99" s="131">
        <f t="shared" si="30"/>
        <v>23120160</v>
      </c>
      <c r="AW99" s="5">
        <f t="shared" si="31"/>
        <v>32665515</v>
      </c>
      <c r="AX99" s="5">
        <f t="shared" si="32"/>
        <v>51360850</v>
      </c>
      <c r="AY99" s="487">
        <f t="shared" si="33"/>
        <v>2454616000</v>
      </c>
      <c r="AZ99" s="117">
        <f t="shared" si="50"/>
        <v>2454615582.6999097</v>
      </c>
      <c r="BA99" s="2"/>
      <c r="BB99" s="2"/>
      <c r="BW99" s="53">
        <f t="shared" si="34"/>
        <v>-667023.9464099966</v>
      </c>
      <c r="BY99" s="116">
        <v>18</v>
      </c>
      <c r="BZ99" s="112" t="s">
        <v>232</v>
      </c>
      <c r="CA99" s="112" t="str">
        <f>G143</f>
        <v>1BR-6</v>
      </c>
      <c r="CB99" s="113" t="str">
        <f>E143</f>
        <v>06</v>
      </c>
      <c r="CC99" s="114">
        <f t="shared" ref="CC99:CD103" si="84">H143</f>
        <v>78</v>
      </c>
      <c r="CD99" s="114">
        <f t="shared" si="84"/>
        <v>66</v>
      </c>
      <c r="CE99" s="115">
        <f>P143</f>
        <v>26092326.415032003</v>
      </c>
      <c r="CF99" s="115">
        <f t="shared" ref="CF99:CI103" si="85">AI143</f>
        <v>1582965000</v>
      </c>
      <c r="CG99" s="115">
        <f t="shared" si="85"/>
        <v>1784255000</v>
      </c>
      <c r="CH99" s="115">
        <f t="shared" si="85"/>
        <v>1894303000</v>
      </c>
      <c r="CI99" s="115">
        <f t="shared" si="85"/>
        <v>2011140000</v>
      </c>
      <c r="CJ99" s="115">
        <f>AO143</f>
        <v>2135183000</v>
      </c>
      <c r="CK99" s="2">
        <v>10</v>
      </c>
      <c r="CW99" s="58">
        <f t="shared" si="41"/>
        <v>2080814400</v>
      </c>
      <c r="CX99" s="43">
        <f t="shared" si="42"/>
        <v>23120160</v>
      </c>
      <c r="DA99" s="53">
        <f t="shared" si="43"/>
        <v>1848990600</v>
      </c>
      <c r="DB99" s="43">
        <f t="shared" si="44"/>
        <v>30816510</v>
      </c>
      <c r="DC99" s="48">
        <f t="shared" si="45"/>
        <v>51360850</v>
      </c>
      <c r="DH99" s="692" t="str">
        <f t="shared" si="49"/>
        <v>A8-22</v>
      </c>
    </row>
    <row r="100" spans="1:112">
      <c r="A100" s="3">
        <f t="shared" si="46"/>
        <v>61</v>
      </c>
      <c r="B100" s="249">
        <v>1</v>
      </c>
      <c r="C100" s="522"/>
      <c r="D100" s="250" t="s">
        <v>151</v>
      </c>
      <c r="E100" s="251" t="s">
        <v>24</v>
      </c>
      <c r="F100" s="252"/>
      <c r="G100" s="40" t="s">
        <v>39</v>
      </c>
      <c r="H100" s="253">
        <f t="shared" si="4"/>
        <v>113</v>
      </c>
      <c r="I100" s="253">
        <f t="shared" si="5"/>
        <v>101</v>
      </c>
      <c r="J100" s="254">
        <f t="shared" si="6"/>
        <v>27506142.120000001</v>
      </c>
      <c r="K100" s="254">
        <f t="shared" si="7"/>
        <v>6</v>
      </c>
      <c r="L100" s="255">
        <f t="shared" si="8"/>
        <v>0.95</v>
      </c>
      <c r="M100" s="305">
        <f t="shared" ref="M100:M107" si="86">SUMIF($AO$4:$AO$22,E100,$BJ$4:$BJ$22)</f>
        <v>1.01</v>
      </c>
      <c r="N100" s="257">
        <f t="shared" si="10"/>
        <v>22054460.498581722</v>
      </c>
      <c r="O100" s="257">
        <f t="shared" si="11"/>
        <v>24858900.759911936</v>
      </c>
      <c r="P100" s="257">
        <f t="shared" si="12"/>
        <v>26392143.36414</v>
      </c>
      <c r="Q100" s="257">
        <f t="shared" si="13"/>
        <v>28019953.017254278</v>
      </c>
      <c r="R100" s="258">
        <f t="shared" si="14"/>
        <v>26392143.36414</v>
      </c>
      <c r="S100" s="257">
        <f t="shared" si="14"/>
        <v>28019953.017254278</v>
      </c>
      <c r="T100" s="257">
        <f t="shared" si="15"/>
        <v>29748162.407904554</v>
      </c>
      <c r="U100" s="257"/>
      <c r="V100" s="257">
        <f t="shared" si="16"/>
        <v>2227500510.3567538</v>
      </c>
      <c r="W100" s="257">
        <f t="shared" si="17"/>
        <v>2510748976.7511053</v>
      </c>
      <c r="X100" s="257">
        <f t="shared" si="18"/>
        <v>2665606479.7781401</v>
      </c>
      <c r="Y100" s="258">
        <f t="shared" si="19"/>
        <v>2830015254.742682</v>
      </c>
      <c r="Z100" s="258">
        <f t="shared" si="20"/>
        <v>2665606479.7781401</v>
      </c>
      <c r="AA100" s="257">
        <f t="shared" si="21"/>
        <v>2830015254.742682</v>
      </c>
      <c r="AB100" s="257">
        <f t="shared" si="22"/>
        <v>3004564403.19836</v>
      </c>
      <c r="AC100" s="257"/>
      <c r="AD100" s="32" t="str">
        <f t="shared" si="23"/>
        <v>BERTAHAP</v>
      </c>
      <c r="AE100" s="259">
        <f t="shared" si="24"/>
        <v>0</v>
      </c>
      <c r="AF100" s="260">
        <v>2</v>
      </c>
      <c r="AG100" s="261"/>
      <c r="AH100" s="257" t="str">
        <f t="shared" si="80"/>
        <v>KR</v>
      </c>
      <c r="AI100" s="261">
        <f t="shared" si="69"/>
        <v>2450251000</v>
      </c>
      <c r="AJ100" s="261">
        <f t="shared" si="69"/>
        <v>2761824000</v>
      </c>
      <c r="AK100" s="261">
        <f t="shared" si="69"/>
        <v>2932168000</v>
      </c>
      <c r="AL100" s="262">
        <f t="shared" si="68"/>
        <v>3113017000</v>
      </c>
      <c r="AM100" s="262">
        <f t="shared" si="68"/>
        <v>2932168000</v>
      </c>
      <c r="AN100" s="261">
        <f t="shared" si="68"/>
        <v>3113017000</v>
      </c>
      <c r="AO100" s="261">
        <f t="shared" si="68"/>
        <v>3305021000</v>
      </c>
      <c r="AP100" s="261">
        <f t="shared" si="47"/>
        <v>3305020995.3357334</v>
      </c>
      <c r="AQ100" s="51">
        <f t="shared" si="48"/>
        <v>3108099000</v>
      </c>
      <c r="AR100" s="42">
        <f t="shared" si="48"/>
        <v>3299799000</v>
      </c>
      <c r="AS100" s="58">
        <f t="shared" si="27"/>
        <v>2797289100</v>
      </c>
      <c r="AT100" s="58">
        <f t="shared" si="28"/>
        <v>46621485</v>
      </c>
      <c r="AU100" s="336">
        <f t="shared" si="29"/>
        <v>58369068.75</v>
      </c>
      <c r="AV100" s="131">
        <f t="shared" si="30"/>
        <v>32997990</v>
      </c>
      <c r="AW100" s="5">
        <f t="shared" si="31"/>
        <v>46621485</v>
      </c>
      <c r="AX100" s="5">
        <f t="shared" si="32"/>
        <v>73304200</v>
      </c>
      <c r="AY100" s="487">
        <f t="shared" si="33"/>
        <v>3503323000</v>
      </c>
      <c r="AZ100" s="117">
        <f t="shared" si="50"/>
        <v>3503322660.9061441</v>
      </c>
      <c r="BA100" s="2"/>
      <c r="BB100" s="2"/>
      <c r="BW100" s="53">
        <f t="shared" si="34"/>
        <v>-955838.4386699982</v>
      </c>
      <c r="BY100" s="116"/>
      <c r="BZ100" s="112"/>
      <c r="CA100" s="112" t="str">
        <f>G144</f>
        <v>1BR-8</v>
      </c>
      <c r="CB100" s="113" t="str">
        <f>E144</f>
        <v>08</v>
      </c>
      <c r="CC100" s="114">
        <f t="shared" si="84"/>
        <v>60</v>
      </c>
      <c r="CD100" s="114">
        <f t="shared" si="84"/>
        <v>52</v>
      </c>
      <c r="CE100" s="115">
        <f>P144</f>
        <v>26092326.415032003</v>
      </c>
      <c r="CF100" s="115">
        <f t="shared" si="85"/>
        <v>1247185000</v>
      </c>
      <c r="CG100" s="115">
        <f t="shared" si="85"/>
        <v>1405776000</v>
      </c>
      <c r="CH100" s="115">
        <f t="shared" si="85"/>
        <v>1492482000</v>
      </c>
      <c r="CI100" s="115">
        <f t="shared" si="85"/>
        <v>1584535000</v>
      </c>
      <c r="CJ100" s="115">
        <f>AO144</f>
        <v>1682265000</v>
      </c>
      <c r="CW100" s="58">
        <f t="shared" si="41"/>
        <v>2969819100</v>
      </c>
      <c r="CX100" s="43">
        <f t="shared" si="42"/>
        <v>32997990</v>
      </c>
      <c r="DA100" s="53">
        <f t="shared" si="43"/>
        <v>2638951200</v>
      </c>
      <c r="DB100" s="43">
        <f t="shared" si="44"/>
        <v>43982520</v>
      </c>
      <c r="DC100" s="48">
        <f t="shared" si="45"/>
        <v>73304200</v>
      </c>
      <c r="DH100" s="692" t="str">
        <f t="shared" si="49"/>
        <v>A9-02</v>
      </c>
    </row>
    <row r="101" spans="1:112">
      <c r="A101" s="3">
        <f t="shared" si="46"/>
        <v>62</v>
      </c>
      <c r="B101" s="249">
        <v>2</v>
      </c>
      <c r="C101" s="522"/>
      <c r="D101" s="250" t="s">
        <v>151</v>
      </c>
      <c r="E101" s="251" t="s">
        <v>35</v>
      </c>
      <c r="F101" s="252"/>
      <c r="G101" s="40" t="s">
        <v>42</v>
      </c>
      <c r="H101" s="253">
        <f t="shared" si="4"/>
        <v>78</v>
      </c>
      <c r="I101" s="253">
        <f t="shared" si="5"/>
        <v>66</v>
      </c>
      <c r="J101" s="254">
        <f t="shared" si="6"/>
        <v>27506142.120000001</v>
      </c>
      <c r="K101" s="254">
        <f t="shared" si="7"/>
        <v>2</v>
      </c>
      <c r="L101" s="255">
        <f t="shared" si="8"/>
        <v>0.93</v>
      </c>
      <c r="M101" s="305">
        <f t="shared" si="86"/>
        <v>1.01</v>
      </c>
      <c r="N101" s="257">
        <f t="shared" si="10"/>
        <v>21590156.067032635</v>
      </c>
      <c r="O101" s="257">
        <f t="shared" si="11"/>
        <v>24335555.480755895</v>
      </c>
      <c r="P101" s="257">
        <f t="shared" si="12"/>
        <v>25836519.293316003</v>
      </c>
      <c r="Q101" s="257">
        <f t="shared" si="13"/>
        <v>27430059.269522611</v>
      </c>
      <c r="R101" s="258">
        <f t="shared" si="14"/>
        <v>25836519.293316003</v>
      </c>
      <c r="S101" s="257">
        <f t="shared" si="14"/>
        <v>27430059.269522611</v>
      </c>
      <c r="T101" s="257">
        <f t="shared" si="15"/>
        <v>29121885.304580249</v>
      </c>
      <c r="U101" s="257"/>
      <c r="V101" s="257">
        <f t="shared" si="16"/>
        <v>1424950300.4241538</v>
      </c>
      <c r="W101" s="257">
        <f t="shared" si="17"/>
        <v>1606146661.7298892</v>
      </c>
      <c r="X101" s="257">
        <f t="shared" si="18"/>
        <v>1705210273.3588562</v>
      </c>
      <c r="Y101" s="258">
        <f t="shared" si="19"/>
        <v>1810383911.7884924</v>
      </c>
      <c r="Z101" s="258">
        <f t="shared" si="20"/>
        <v>1705210273.3588562</v>
      </c>
      <c r="AA101" s="257">
        <f t="shared" si="21"/>
        <v>1810383911.7884924</v>
      </c>
      <c r="AB101" s="257">
        <f t="shared" si="22"/>
        <v>1922044430.1022964</v>
      </c>
      <c r="AC101" s="257"/>
      <c r="AD101" s="32" t="str">
        <f t="shared" si="23"/>
        <v>BERTAHAP</v>
      </c>
      <c r="AE101" s="259">
        <f t="shared" si="24"/>
        <v>0</v>
      </c>
      <c r="AF101" s="260">
        <v>2</v>
      </c>
      <c r="AG101" s="261"/>
      <c r="AH101" s="257" t="e">
        <f>IF(AG101&gt;#REF!,"LB","KR")</f>
        <v>#REF!</v>
      </c>
      <c r="AI101" s="261">
        <f t="shared" si="69"/>
        <v>1567446000</v>
      </c>
      <c r="AJ101" s="261">
        <f t="shared" si="69"/>
        <v>1766762000</v>
      </c>
      <c r="AK101" s="261">
        <f t="shared" si="69"/>
        <v>1875732000</v>
      </c>
      <c r="AL101" s="262">
        <f t="shared" si="68"/>
        <v>1991423000</v>
      </c>
      <c r="AM101" s="262">
        <f t="shared" si="68"/>
        <v>1875732000</v>
      </c>
      <c r="AN101" s="261">
        <f t="shared" si="68"/>
        <v>1991423000</v>
      </c>
      <c r="AO101" s="261">
        <f t="shared" si="68"/>
        <v>2114249000</v>
      </c>
      <c r="AP101" s="261">
        <f t="shared" si="47"/>
        <v>2114249560.9868088</v>
      </c>
      <c r="AQ101" s="51">
        <f t="shared" si="48"/>
        <v>1988276000</v>
      </c>
      <c r="AR101" s="42">
        <f t="shared" si="48"/>
        <v>2110909000</v>
      </c>
      <c r="AS101" s="58">
        <f t="shared" si="27"/>
        <v>1789448400</v>
      </c>
      <c r="AT101" s="58">
        <f t="shared" si="28"/>
        <v>29824140</v>
      </c>
      <c r="AU101" s="336">
        <f t="shared" si="29"/>
        <v>37339181.25</v>
      </c>
      <c r="AV101" s="131">
        <f t="shared" si="30"/>
        <v>21109090</v>
      </c>
      <c r="AW101" s="5">
        <f t="shared" si="31"/>
        <v>29824140</v>
      </c>
      <c r="AX101" s="5">
        <f t="shared" si="32"/>
        <v>46893300</v>
      </c>
      <c r="AY101" s="487">
        <f t="shared" si="33"/>
        <v>2241105000</v>
      </c>
      <c r="AZ101" s="117">
        <f t="shared" si="50"/>
        <v>2241104786.9311819</v>
      </c>
      <c r="BA101" s="2"/>
      <c r="BB101" s="2"/>
      <c r="BW101" s="53">
        <f t="shared" si="34"/>
        <v>-1511462.5094939955</v>
      </c>
      <c r="BY101" s="116"/>
      <c r="BZ101" s="112"/>
      <c r="CA101" s="112" t="str">
        <f>G145</f>
        <v>1BR-10</v>
      </c>
      <c r="CB101" s="113">
        <f>E145</f>
        <v>10</v>
      </c>
      <c r="CC101" s="114">
        <f t="shared" si="84"/>
        <v>74</v>
      </c>
      <c r="CD101" s="114">
        <f t="shared" si="84"/>
        <v>63</v>
      </c>
      <c r="CE101" s="115">
        <f>P145</f>
        <v>26092326.415032003</v>
      </c>
      <c r="CF101" s="115">
        <f t="shared" si="85"/>
        <v>1511012000</v>
      </c>
      <c r="CG101" s="115">
        <f t="shared" si="85"/>
        <v>1703152000</v>
      </c>
      <c r="CH101" s="115">
        <f t="shared" si="85"/>
        <v>1808199000</v>
      </c>
      <c r="CI101" s="115">
        <f t="shared" si="85"/>
        <v>1919724000</v>
      </c>
      <c r="CJ101" s="115">
        <f>AO145</f>
        <v>2038129000</v>
      </c>
      <c r="CW101" s="58">
        <f t="shared" si="41"/>
        <v>1899818100</v>
      </c>
      <c r="CX101" s="43">
        <f t="shared" si="42"/>
        <v>21109090</v>
      </c>
      <c r="DA101" s="53">
        <f t="shared" si="43"/>
        <v>1688158800</v>
      </c>
      <c r="DB101" s="43">
        <f t="shared" si="44"/>
        <v>28135980</v>
      </c>
      <c r="DC101" s="48">
        <f t="shared" si="45"/>
        <v>46893300</v>
      </c>
      <c r="DH101" s="692" t="str">
        <f t="shared" si="49"/>
        <v>A9-06</v>
      </c>
    </row>
    <row r="102" spans="1:112">
      <c r="A102" s="3">
        <f t="shared" si="46"/>
        <v>63</v>
      </c>
      <c r="B102" s="249">
        <v>3</v>
      </c>
      <c r="C102" s="522"/>
      <c r="D102" s="250" t="s">
        <v>151</v>
      </c>
      <c r="E102" s="251">
        <v>10</v>
      </c>
      <c r="F102" s="252"/>
      <c r="G102" s="40" t="s">
        <v>48</v>
      </c>
      <c r="H102" s="253">
        <f t="shared" si="4"/>
        <v>74</v>
      </c>
      <c r="I102" s="253">
        <f t="shared" si="5"/>
        <v>63</v>
      </c>
      <c r="J102" s="254">
        <f t="shared" si="6"/>
        <v>27506142.120000001</v>
      </c>
      <c r="K102" s="254">
        <f t="shared" si="7"/>
        <v>2</v>
      </c>
      <c r="L102" s="255">
        <f t="shared" si="8"/>
        <v>0.93</v>
      </c>
      <c r="M102" s="305">
        <f t="shared" si="86"/>
        <v>1.01</v>
      </c>
      <c r="N102" s="257">
        <f t="shared" si="10"/>
        <v>21590156.067032635</v>
      </c>
      <c r="O102" s="257">
        <f t="shared" si="11"/>
        <v>24335555.480755895</v>
      </c>
      <c r="P102" s="257">
        <f t="shared" si="12"/>
        <v>25836519.293316003</v>
      </c>
      <c r="Q102" s="257">
        <f t="shared" si="13"/>
        <v>27430059.269522611</v>
      </c>
      <c r="R102" s="258">
        <f t="shared" si="14"/>
        <v>25836519.293316003</v>
      </c>
      <c r="S102" s="257">
        <f t="shared" si="14"/>
        <v>27430059.269522611</v>
      </c>
      <c r="T102" s="257">
        <f t="shared" si="15"/>
        <v>29121885.304580249</v>
      </c>
      <c r="U102" s="257"/>
      <c r="V102" s="257">
        <f t="shared" si="16"/>
        <v>1360179832.2230561</v>
      </c>
      <c r="W102" s="257">
        <f t="shared" si="17"/>
        <v>1533139995.2876215</v>
      </c>
      <c r="X102" s="257">
        <f t="shared" si="18"/>
        <v>1627700715.4789083</v>
      </c>
      <c r="Y102" s="258">
        <f t="shared" si="19"/>
        <v>1728093733.9799244</v>
      </c>
      <c r="Z102" s="258">
        <f t="shared" si="20"/>
        <v>1627700715.4789083</v>
      </c>
      <c r="AA102" s="257">
        <f t="shared" si="21"/>
        <v>1728093733.9799244</v>
      </c>
      <c r="AB102" s="257">
        <f t="shared" si="22"/>
        <v>1834678774.1885557</v>
      </c>
      <c r="AC102" s="257"/>
      <c r="AD102" s="32" t="str">
        <f t="shared" si="23"/>
        <v>BERTAHAP</v>
      </c>
      <c r="AE102" s="259">
        <f t="shared" si="24"/>
        <v>0</v>
      </c>
      <c r="AF102" s="260">
        <v>2</v>
      </c>
      <c r="AG102" s="261"/>
      <c r="AH102" s="257" t="str">
        <f t="shared" ref="AH102:AH108" si="87">IF(AG102&gt;$BC$42,"LB","KR")</f>
        <v>KR</v>
      </c>
      <c r="AI102" s="261">
        <f t="shared" si="69"/>
        <v>1496198000</v>
      </c>
      <c r="AJ102" s="261">
        <f t="shared" si="69"/>
        <v>1686454000</v>
      </c>
      <c r="AK102" s="261">
        <f t="shared" si="69"/>
        <v>1790471000</v>
      </c>
      <c r="AL102" s="262">
        <f t="shared" si="68"/>
        <v>1900904000</v>
      </c>
      <c r="AM102" s="262">
        <f t="shared" si="68"/>
        <v>1790471000</v>
      </c>
      <c r="AN102" s="261">
        <f t="shared" si="68"/>
        <v>1900904000</v>
      </c>
      <c r="AO102" s="261">
        <f t="shared" si="68"/>
        <v>2018147000</v>
      </c>
      <c r="AP102" s="261">
        <f t="shared" si="47"/>
        <v>2018147549.5050869</v>
      </c>
      <c r="AQ102" s="51">
        <f t="shared" si="48"/>
        <v>1897900000</v>
      </c>
      <c r="AR102" s="42">
        <f t="shared" si="48"/>
        <v>2014959000</v>
      </c>
      <c r="AS102" s="58">
        <f t="shared" si="27"/>
        <v>1708110000</v>
      </c>
      <c r="AT102" s="58">
        <f t="shared" si="28"/>
        <v>28468500</v>
      </c>
      <c r="AU102" s="336">
        <f t="shared" si="29"/>
        <v>35641950</v>
      </c>
      <c r="AV102" s="131">
        <f t="shared" si="30"/>
        <v>20149590</v>
      </c>
      <c r="AW102" s="5">
        <f t="shared" si="31"/>
        <v>28468500</v>
      </c>
      <c r="AX102" s="5">
        <f t="shared" si="32"/>
        <v>44761775</v>
      </c>
      <c r="AY102" s="487">
        <f t="shared" si="33"/>
        <v>2139237000</v>
      </c>
      <c r="AZ102" s="117">
        <f t="shared" si="50"/>
        <v>2139236821.8478711</v>
      </c>
      <c r="BA102" s="2"/>
      <c r="BB102" s="2"/>
      <c r="BW102" s="53">
        <f t="shared" si="34"/>
        <v>-1511462.5094939955</v>
      </c>
      <c r="BY102" s="116"/>
      <c r="BZ102" s="112"/>
      <c r="CA102" s="112" t="str">
        <f>G146</f>
        <v>1BR-12</v>
      </c>
      <c r="CB102" s="113">
        <f>E146</f>
        <v>12</v>
      </c>
      <c r="CC102" s="114">
        <f t="shared" si="84"/>
        <v>67</v>
      </c>
      <c r="CD102" s="114">
        <f t="shared" si="84"/>
        <v>57</v>
      </c>
      <c r="CE102" s="115">
        <f>P146</f>
        <v>26092326.415032003</v>
      </c>
      <c r="CF102" s="115">
        <f t="shared" si="85"/>
        <v>1367106000</v>
      </c>
      <c r="CG102" s="115">
        <f t="shared" si="85"/>
        <v>1540947000</v>
      </c>
      <c r="CH102" s="115">
        <f t="shared" si="85"/>
        <v>1635989000</v>
      </c>
      <c r="CI102" s="115">
        <f t="shared" si="85"/>
        <v>1736894000</v>
      </c>
      <c r="CJ102" s="115">
        <f>AO146</f>
        <v>1844021000</v>
      </c>
      <c r="CW102" s="58">
        <f t="shared" si="41"/>
        <v>1813463100</v>
      </c>
      <c r="CX102" s="43">
        <f t="shared" si="42"/>
        <v>20149590</v>
      </c>
      <c r="DA102" s="53">
        <f t="shared" si="43"/>
        <v>1611423900</v>
      </c>
      <c r="DB102" s="43">
        <f t="shared" si="44"/>
        <v>26857065</v>
      </c>
      <c r="DC102" s="48">
        <f t="shared" si="45"/>
        <v>44761775</v>
      </c>
      <c r="DH102" s="692" t="str">
        <f t="shared" si="49"/>
        <v>A9-10</v>
      </c>
    </row>
    <row r="103" spans="1:112">
      <c r="A103" s="3">
        <f t="shared" si="46"/>
        <v>64</v>
      </c>
      <c r="B103" s="249">
        <v>4</v>
      </c>
      <c r="C103" s="522"/>
      <c r="D103" s="250" t="s">
        <v>151</v>
      </c>
      <c r="E103" s="285">
        <v>12</v>
      </c>
      <c r="F103" s="252"/>
      <c r="G103" s="40" t="s">
        <v>50</v>
      </c>
      <c r="H103" s="253">
        <f t="shared" si="4"/>
        <v>67</v>
      </c>
      <c r="I103" s="253">
        <f t="shared" si="5"/>
        <v>57</v>
      </c>
      <c r="J103" s="254">
        <f t="shared" si="6"/>
        <v>27506142.120000001</v>
      </c>
      <c r="K103" s="254">
        <f t="shared" si="7"/>
        <v>2</v>
      </c>
      <c r="L103" s="255">
        <f t="shared" si="8"/>
        <v>0.93</v>
      </c>
      <c r="M103" s="305">
        <f t="shared" si="86"/>
        <v>1.01</v>
      </c>
      <c r="N103" s="257">
        <f t="shared" si="10"/>
        <v>21590156.067032635</v>
      </c>
      <c r="O103" s="257">
        <f t="shared" si="11"/>
        <v>24335555.480755895</v>
      </c>
      <c r="P103" s="257">
        <f t="shared" si="12"/>
        <v>25836519.293316003</v>
      </c>
      <c r="Q103" s="257">
        <f t="shared" si="13"/>
        <v>27430059.269522611</v>
      </c>
      <c r="R103" s="258">
        <f t="shared" si="14"/>
        <v>25836519.293316003</v>
      </c>
      <c r="S103" s="257">
        <f t="shared" si="14"/>
        <v>27430059.269522611</v>
      </c>
      <c r="T103" s="257">
        <f t="shared" si="15"/>
        <v>29121885.304580249</v>
      </c>
      <c r="U103" s="257"/>
      <c r="V103" s="257">
        <f t="shared" si="16"/>
        <v>1230638895.8208601</v>
      </c>
      <c r="W103" s="257">
        <f t="shared" si="17"/>
        <v>1387126662.4030859</v>
      </c>
      <c r="X103" s="257">
        <f t="shared" si="18"/>
        <v>1472681599.7190123</v>
      </c>
      <c r="Y103" s="258">
        <f t="shared" si="19"/>
        <v>1563513378.3627889</v>
      </c>
      <c r="Z103" s="258">
        <f t="shared" si="20"/>
        <v>1472681599.7190123</v>
      </c>
      <c r="AA103" s="257">
        <f t="shared" si="21"/>
        <v>1563513378.3627889</v>
      </c>
      <c r="AB103" s="257">
        <f t="shared" si="22"/>
        <v>1659947462.3610742</v>
      </c>
      <c r="AC103" s="257"/>
      <c r="AD103" s="32" t="str">
        <f t="shared" si="23"/>
        <v>BERTAHAP</v>
      </c>
      <c r="AE103" s="259">
        <f t="shared" si="24"/>
        <v>0</v>
      </c>
      <c r="AF103" s="260">
        <v>2</v>
      </c>
      <c r="AG103" s="261"/>
      <c r="AH103" s="257" t="str">
        <f t="shared" si="87"/>
        <v>KR</v>
      </c>
      <c r="AI103" s="261">
        <f t="shared" si="69"/>
        <v>1353703000</v>
      </c>
      <c r="AJ103" s="261">
        <f t="shared" si="69"/>
        <v>1525840000</v>
      </c>
      <c r="AK103" s="261">
        <f t="shared" si="69"/>
        <v>1619950000</v>
      </c>
      <c r="AL103" s="262">
        <f t="shared" si="68"/>
        <v>1719865000</v>
      </c>
      <c r="AM103" s="262">
        <f t="shared" si="68"/>
        <v>1619950000</v>
      </c>
      <c r="AN103" s="261">
        <f t="shared" si="68"/>
        <v>1719865000</v>
      </c>
      <c r="AO103" s="261">
        <f t="shared" si="68"/>
        <v>1825943000</v>
      </c>
      <c r="AP103" s="261">
        <f t="shared" si="47"/>
        <v>1825942464.8638577</v>
      </c>
      <c r="AQ103" s="51">
        <f t="shared" si="48"/>
        <v>1717147000</v>
      </c>
      <c r="AR103" s="42">
        <f t="shared" si="48"/>
        <v>1823057000</v>
      </c>
      <c r="AS103" s="58">
        <f t="shared" si="27"/>
        <v>1545432300</v>
      </c>
      <c r="AT103" s="58">
        <f t="shared" si="28"/>
        <v>25757205</v>
      </c>
      <c r="AU103" s="336">
        <f t="shared" si="29"/>
        <v>32247468.75</v>
      </c>
      <c r="AV103" s="131">
        <f t="shared" si="30"/>
        <v>18230570</v>
      </c>
      <c r="AW103" s="5">
        <f t="shared" si="31"/>
        <v>25757205</v>
      </c>
      <c r="AX103" s="5">
        <f t="shared" si="32"/>
        <v>40498750</v>
      </c>
      <c r="AY103" s="487">
        <f t="shared" si="33"/>
        <v>1935499000</v>
      </c>
      <c r="AZ103" s="117">
        <f t="shared" si="50"/>
        <v>1935498768.3260624</v>
      </c>
      <c r="BA103" s="2"/>
      <c r="BB103" s="2"/>
      <c r="BW103" s="53">
        <f t="shared" si="34"/>
        <v>-1511462.5094939955</v>
      </c>
      <c r="BY103" s="116"/>
      <c r="BZ103" s="112"/>
      <c r="CA103" s="112" t="str">
        <f>G147</f>
        <v>1BR-16</v>
      </c>
      <c r="CB103" s="113">
        <f>E147</f>
        <v>16</v>
      </c>
      <c r="CC103" s="114">
        <f t="shared" si="84"/>
        <v>71</v>
      </c>
      <c r="CD103" s="114">
        <f t="shared" si="84"/>
        <v>63</v>
      </c>
      <c r="CE103" s="115">
        <f>P147</f>
        <v>26092326.415032003</v>
      </c>
      <c r="CF103" s="115">
        <f t="shared" si="85"/>
        <v>1511012000</v>
      </c>
      <c r="CG103" s="115">
        <f t="shared" si="85"/>
        <v>1703152000</v>
      </c>
      <c r="CH103" s="115">
        <f t="shared" si="85"/>
        <v>1808199000</v>
      </c>
      <c r="CI103" s="115">
        <f t="shared" si="85"/>
        <v>1919724000</v>
      </c>
      <c r="CJ103" s="115">
        <f>AO147</f>
        <v>2038129000</v>
      </c>
      <c r="CW103" s="58">
        <f t="shared" si="41"/>
        <v>1640751300</v>
      </c>
      <c r="CX103" s="43">
        <f t="shared" si="42"/>
        <v>18230570</v>
      </c>
      <c r="DA103" s="53">
        <f t="shared" si="43"/>
        <v>1457955000</v>
      </c>
      <c r="DB103" s="43">
        <f t="shared" si="44"/>
        <v>24299250</v>
      </c>
      <c r="DC103" s="48">
        <f t="shared" si="45"/>
        <v>40498750</v>
      </c>
      <c r="DH103" s="692" t="str">
        <f t="shared" si="49"/>
        <v>A9-12</v>
      </c>
    </row>
    <row r="104" spans="1:112">
      <c r="A104" s="3">
        <f t="shared" si="46"/>
        <v>65</v>
      </c>
      <c r="B104" s="249">
        <v>5</v>
      </c>
      <c r="C104" s="522"/>
      <c r="D104" s="250" t="s">
        <v>151</v>
      </c>
      <c r="E104" s="251">
        <v>16</v>
      </c>
      <c r="F104" s="252"/>
      <c r="G104" s="40" t="s">
        <v>52</v>
      </c>
      <c r="H104" s="253">
        <f t="shared" ref="H104:H167" si="88">SUMIF($W$10:$W$28,G104,$AB$10:$AB$28)</f>
        <v>71</v>
      </c>
      <c r="I104" s="253">
        <f t="shared" ref="I104:I167" si="89">SUMIF($W$10:$W$28,G104,$Y$10:$Y$28)</f>
        <v>63</v>
      </c>
      <c r="J104" s="254">
        <f t="shared" ref="J104:J167" si="90">$J$27</f>
        <v>27506142.120000001</v>
      </c>
      <c r="K104" s="254">
        <f t="shared" ref="K104:K167" si="91">SUMIF($AO$4:$AO$22,E104,$AR$4:$AR$22)</f>
        <v>2</v>
      </c>
      <c r="L104" s="255">
        <f t="shared" ref="L104:L167" si="92">IF(K104=$AK$25,$AJ$25,IF(K104=$AK$26,$AJ$26,IF(K104=$AK$27,$AJ$27,IF(K104=$AK$28,$AJ$28,IF(K104=$AK$29,$AJ$29,IF(K104=$AK$30,$AJ$30))))))</f>
        <v>0.93</v>
      </c>
      <c r="M104" s="305">
        <f t="shared" si="86"/>
        <v>1.01</v>
      </c>
      <c r="N104" s="257">
        <f t="shared" ref="N104:N167" si="93">$P104/(1+6%/12)^36</f>
        <v>21590156.067032635</v>
      </c>
      <c r="O104" s="257">
        <f t="shared" ref="O104:O167" si="94">$P104/(1+6%/12)^12</f>
        <v>24335555.480755895</v>
      </c>
      <c r="P104" s="257">
        <f t="shared" ref="P104:P167" si="95">$J$27*L104*M104</f>
        <v>25836519.293316003</v>
      </c>
      <c r="Q104" s="257">
        <f t="shared" ref="Q104:Q167" si="96">$P104*(1+6%/12)^12</f>
        <v>27430059.269522611</v>
      </c>
      <c r="R104" s="258">
        <f t="shared" ref="R104:S167" si="97">P104</f>
        <v>25836519.293316003</v>
      </c>
      <c r="S104" s="257">
        <f t="shared" si="97"/>
        <v>27430059.269522611</v>
      </c>
      <c r="T104" s="257">
        <f t="shared" ref="T104:T167" si="98">$P104*(1+6%/12)^24</f>
        <v>29121885.304580249</v>
      </c>
      <c r="U104" s="257"/>
      <c r="V104" s="257">
        <f t="shared" ref="V104:V167" si="99">N104*I104</f>
        <v>1360179832.2230561</v>
      </c>
      <c r="W104" s="257">
        <f t="shared" ref="W104:W167" si="100">O104*I104</f>
        <v>1533139995.2876215</v>
      </c>
      <c r="X104" s="257">
        <f t="shared" ref="X104:X167" si="101">P104*I104</f>
        <v>1627700715.4789083</v>
      </c>
      <c r="Y104" s="258">
        <f t="shared" ref="Y104:Y167" si="102">Q104*I104</f>
        <v>1728093733.9799244</v>
      </c>
      <c r="Z104" s="258">
        <f t="shared" ref="Z104:Z167" si="103">R104*I104</f>
        <v>1627700715.4789083</v>
      </c>
      <c r="AA104" s="257">
        <f t="shared" ref="AA104:AA167" si="104">S104*I104</f>
        <v>1728093733.9799244</v>
      </c>
      <c r="AB104" s="257">
        <f t="shared" ref="AB104:AB167" si="105">T104*I104</f>
        <v>1834678774.1885557</v>
      </c>
      <c r="AC104" s="257"/>
      <c r="AD104" s="32" t="str">
        <f t="shared" ref="AD104:AD167" si="106">IF(AF104=$I$32,$N$32,IF(AF104=$I$33,$N$33,IF(AF104=$I$34,$N$34)))</f>
        <v>BERTAHAP</v>
      </c>
      <c r="AE104" s="259">
        <f t="shared" ref="AE104:AE167" si="107">IF(AD104=$N$32,$O$32,IF(AD104=$N$33,$O$33,$O$34))</f>
        <v>0</v>
      </c>
      <c r="AF104" s="260">
        <v>2</v>
      </c>
      <c r="AG104" s="261"/>
      <c r="AH104" s="257" t="str">
        <f t="shared" si="87"/>
        <v>KR</v>
      </c>
      <c r="AI104" s="261">
        <f t="shared" si="69"/>
        <v>1496198000</v>
      </c>
      <c r="AJ104" s="261">
        <f t="shared" si="69"/>
        <v>1686454000</v>
      </c>
      <c r="AK104" s="261">
        <f t="shared" si="69"/>
        <v>1790471000</v>
      </c>
      <c r="AL104" s="262">
        <f t="shared" si="68"/>
        <v>1900904000</v>
      </c>
      <c r="AM104" s="262">
        <f t="shared" si="68"/>
        <v>1790471000</v>
      </c>
      <c r="AN104" s="261">
        <f t="shared" si="68"/>
        <v>1900904000</v>
      </c>
      <c r="AO104" s="261">
        <f t="shared" si="68"/>
        <v>2018147000</v>
      </c>
      <c r="AP104" s="261">
        <f t="shared" si="47"/>
        <v>2018147549.5050869</v>
      </c>
      <c r="AQ104" s="51">
        <f t="shared" si="48"/>
        <v>1897900000</v>
      </c>
      <c r="AR104" s="42">
        <f t="shared" si="48"/>
        <v>2014959000</v>
      </c>
      <c r="AS104" s="58">
        <f t="shared" ref="AS104:AS167" si="108">AQ104-(AQ104*10%)</f>
        <v>1708110000</v>
      </c>
      <c r="AT104" s="58">
        <f t="shared" ref="AT104:AT167" si="109">(AS104*40%)/24</f>
        <v>28468500</v>
      </c>
      <c r="AU104" s="336">
        <f t="shared" ref="AU104:AU167" si="110">(AL104*90%)/48</f>
        <v>35641950</v>
      </c>
      <c r="AV104" s="131">
        <f t="shared" ref="AV104:AV167" si="111">(AR104*90%)*40%/36</f>
        <v>20149590</v>
      </c>
      <c r="AW104" s="5">
        <f t="shared" ref="AW104:AW167" si="112">(AQ104*90%)*40%/24</f>
        <v>28468500</v>
      </c>
      <c r="AX104" s="5">
        <f t="shared" ref="AX104:AX167" si="113">AK104*90%/36</f>
        <v>44761775</v>
      </c>
      <c r="AY104" s="487">
        <f t="shared" ref="AY104:AY167" si="114">ROUNDUP(AR104*$AY$39,-3)</f>
        <v>2139237000</v>
      </c>
      <c r="AZ104" s="117">
        <f t="shared" si="50"/>
        <v>2139236821.8478711</v>
      </c>
      <c r="BA104" s="2"/>
      <c r="BB104" s="2"/>
      <c r="BW104" s="53">
        <f t="shared" ref="BW104:BW167" si="115">P104-$P$298</f>
        <v>-1511462.5094939955</v>
      </c>
      <c r="BY104" s="116">
        <v>19</v>
      </c>
      <c r="BZ104" s="121" t="s">
        <v>63</v>
      </c>
      <c r="CA104" s="112" t="str">
        <f t="shared" ref="CA104:CA109" si="116">G173</f>
        <v>1BR-6</v>
      </c>
      <c r="CB104" s="113" t="str">
        <f t="shared" ref="CB104:CB109" si="117">E173</f>
        <v>06</v>
      </c>
      <c r="CC104" s="114">
        <f t="shared" ref="CC104:CD109" si="118">H173</f>
        <v>78</v>
      </c>
      <c r="CD104" s="114">
        <f t="shared" si="118"/>
        <v>66</v>
      </c>
      <c r="CE104" s="115">
        <f t="shared" ref="CE104:CE109" si="119">P173</f>
        <v>26092326.415032003</v>
      </c>
      <c r="CF104" s="115">
        <f t="shared" ref="CF104:CI109" si="120">AI173</f>
        <v>1582965000</v>
      </c>
      <c r="CG104" s="115">
        <f t="shared" si="120"/>
        <v>1784255000</v>
      </c>
      <c r="CH104" s="115">
        <f t="shared" si="120"/>
        <v>1894303000</v>
      </c>
      <c r="CI104" s="115">
        <f t="shared" si="120"/>
        <v>2011140000</v>
      </c>
      <c r="CJ104" s="115">
        <f t="shared" ref="CJ104:CJ109" si="121">AO173</f>
        <v>2135183000</v>
      </c>
      <c r="CK104" s="2">
        <v>6</v>
      </c>
      <c r="CW104" s="58">
        <f t="shared" ref="CW104:CW167" si="122">AR104-(AR104*10%)</f>
        <v>1813463100</v>
      </c>
      <c r="CX104" s="43">
        <f t="shared" ref="CX104:CX167" si="123">(CW104*40%)/36</f>
        <v>20149590</v>
      </c>
      <c r="DA104" s="53">
        <f t="shared" ref="DA104:DA167" si="124">AK104*90%</f>
        <v>1611423900</v>
      </c>
      <c r="DB104" s="43">
        <f t="shared" ref="DB104:DB167" si="125">(DA104*40%)/24</f>
        <v>26857065</v>
      </c>
      <c r="DC104" s="48">
        <f t="shared" ref="DC104:DC167" si="126">(AK104*90%)/36</f>
        <v>44761775</v>
      </c>
      <c r="DH104" s="692" t="str">
        <f t="shared" si="49"/>
        <v>A9-16</v>
      </c>
    </row>
    <row r="105" spans="1:112">
      <c r="A105" s="3">
        <f t="shared" ref="A105:A168" si="127">A104+1</f>
        <v>66</v>
      </c>
      <c r="B105" s="249">
        <v>6</v>
      </c>
      <c r="C105" s="522"/>
      <c r="D105" s="250" t="s">
        <v>151</v>
      </c>
      <c r="E105" s="285">
        <v>18</v>
      </c>
      <c r="F105" s="252"/>
      <c r="G105" s="40" t="s">
        <v>54</v>
      </c>
      <c r="H105" s="253">
        <f t="shared" si="88"/>
        <v>97</v>
      </c>
      <c r="I105" s="253">
        <f t="shared" si="89"/>
        <v>85</v>
      </c>
      <c r="J105" s="254">
        <f t="shared" si="90"/>
        <v>27506142.120000001</v>
      </c>
      <c r="K105" s="254">
        <f t="shared" si="91"/>
        <v>2</v>
      </c>
      <c r="L105" s="255">
        <f t="shared" si="92"/>
        <v>0.93</v>
      </c>
      <c r="M105" s="305">
        <f t="shared" si="86"/>
        <v>1.01</v>
      </c>
      <c r="N105" s="257">
        <f t="shared" si="93"/>
        <v>21590156.067032635</v>
      </c>
      <c r="O105" s="257">
        <f t="shared" si="94"/>
        <v>24335555.480755895</v>
      </c>
      <c r="P105" s="257">
        <f t="shared" si="95"/>
        <v>25836519.293316003</v>
      </c>
      <c r="Q105" s="257">
        <f t="shared" si="96"/>
        <v>27430059.269522611</v>
      </c>
      <c r="R105" s="258">
        <f t="shared" si="97"/>
        <v>25836519.293316003</v>
      </c>
      <c r="S105" s="257">
        <f t="shared" si="97"/>
        <v>27430059.269522611</v>
      </c>
      <c r="T105" s="257">
        <f t="shared" si="98"/>
        <v>29121885.304580249</v>
      </c>
      <c r="U105" s="257"/>
      <c r="V105" s="257">
        <f t="shared" si="99"/>
        <v>1835163265.6977739</v>
      </c>
      <c r="W105" s="257">
        <f t="shared" si="100"/>
        <v>2068522215.8642511</v>
      </c>
      <c r="X105" s="257">
        <f t="shared" si="101"/>
        <v>2196104139.9318604</v>
      </c>
      <c r="Y105" s="258">
        <f t="shared" si="102"/>
        <v>2331555037.9094219</v>
      </c>
      <c r="Z105" s="258">
        <f t="shared" si="103"/>
        <v>2196104139.9318604</v>
      </c>
      <c r="AA105" s="257">
        <f t="shared" si="104"/>
        <v>2331555037.9094219</v>
      </c>
      <c r="AB105" s="257">
        <f t="shared" si="105"/>
        <v>2475360250.8893213</v>
      </c>
      <c r="AC105" s="257"/>
      <c r="AD105" s="32" t="str">
        <f t="shared" si="106"/>
        <v>BERTAHAP</v>
      </c>
      <c r="AE105" s="259">
        <f t="shared" si="107"/>
        <v>0</v>
      </c>
      <c r="AF105" s="260">
        <v>2</v>
      </c>
      <c r="AG105" s="261"/>
      <c r="AH105" s="257" t="str">
        <f t="shared" si="87"/>
        <v>KR</v>
      </c>
      <c r="AI105" s="261">
        <f t="shared" si="69"/>
        <v>2018680000</v>
      </c>
      <c r="AJ105" s="261">
        <f t="shared" si="69"/>
        <v>2275375000</v>
      </c>
      <c r="AK105" s="261">
        <f t="shared" si="69"/>
        <v>2415715000</v>
      </c>
      <c r="AL105" s="262">
        <f t="shared" si="68"/>
        <v>2564711000</v>
      </c>
      <c r="AM105" s="262">
        <f t="shared" si="68"/>
        <v>2415715000</v>
      </c>
      <c r="AN105" s="261">
        <f t="shared" si="68"/>
        <v>2564711000</v>
      </c>
      <c r="AO105" s="261">
        <f t="shared" si="68"/>
        <v>2722897000</v>
      </c>
      <c r="AP105" s="261">
        <f t="shared" ref="AP105:AP168" si="128">AL105*$AP$38</f>
        <v>2722896695.3821664</v>
      </c>
      <c r="AQ105" s="51">
        <f t="shared" ref="AQ105:AR168" si="129">ROUNDUP(AK105+(AK105*6%),-3)</f>
        <v>2560658000</v>
      </c>
      <c r="AR105" s="42">
        <f t="shared" si="129"/>
        <v>2718594000</v>
      </c>
      <c r="AS105" s="58">
        <f t="shared" si="108"/>
        <v>2304592200</v>
      </c>
      <c r="AT105" s="58">
        <f t="shared" si="109"/>
        <v>38409870</v>
      </c>
      <c r="AU105" s="336">
        <f t="shared" si="110"/>
        <v>48088331.25</v>
      </c>
      <c r="AV105" s="131">
        <f t="shared" si="111"/>
        <v>27185940</v>
      </c>
      <c r="AW105" s="5">
        <f t="shared" si="112"/>
        <v>38409870</v>
      </c>
      <c r="AX105" s="5">
        <f t="shared" si="113"/>
        <v>60392875</v>
      </c>
      <c r="AY105" s="487">
        <f t="shared" si="114"/>
        <v>2886271000</v>
      </c>
      <c r="AZ105" s="117">
        <f t="shared" si="50"/>
        <v>2886270335.254807</v>
      </c>
      <c r="BA105" s="2"/>
      <c r="BB105" s="2"/>
      <c r="BW105" s="53">
        <f t="shared" si="115"/>
        <v>-1511462.5094939955</v>
      </c>
      <c r="BY105" s="116"/>
      <c r="BZ105" s="112"/>
      <c r="CA105" s="112" t="str">
        <f t="shared" si="116"/>
        <v>1BR-8</v>
      </c>
      <c r="CB105" s="113" t="str">
        <f t="shared" si="117"/>
        <v>08</v>
      </c>
      <c r="CC105" s="114">
        <f t="shared" si="118"/>
        <v>60</v>
      </c>
      <c r="CD105" s="114">
        <f t="shared" si="118"/>
        <v>52</v>
      </c>
      <c r="CE105" s="115">
        <f t="shared" si="119"/>
        <v>26092326.415032003</v>
      </c>
      <c r="CF105" s="115">
        <f t="shared" si="120"/>
        <v>1247185000</v>
      </c>
      <c r="CG105" s="115">
        <f t="shared" si="120"/>
        <v>1405776000</v>
      </c>
      <c r="CH105" s="115">
        <f t="shared" si="120"/>
        <v>1492482000</v>
      </c>
      <c r="CI105" s="115">
        <f t="shared" si="120"/>
        <v>1584535000</v>
      </c>
      <c r="CJ105" s="115">
        <f t="shared" si="121"/>
        <v>1682265000</v>
      </c>
      <c r="CW105" s="58">
        <f t="shared" si="122"/>
        <v>2446734600</v>
      </c>
      <c r="CX105" s="43">
        <f t="shared" si="123"/>
        <v>27185940</v>
      </c>
      <c r="DA105" s="53">
        <f t="shared" si="124"/>
        <v>2174143500</v>
      </c>
      <c r="DB105" s="43">
        <f t="shared" si="125"/>
        <v>36235725</v>
      </c>
      <c r="DC105" s="48">
        <f t="shared" si="126"/>
        <v>60392875</v>
      </c>
      <c r="DH105" s="692" t="str">
        <f t="shared" ref="DH105:DH168" si="130">D105 &amp; "-" &amp; E105</f>
        <v>A9-18</v>
      </c>
    </row>
    <row r="106" spans="1:112">
      <c r="A106" s="3">
        <f t="shared" si="127"/>
        <v>67</v>
      </c>
      <c r="B106" s="249">
        <v>7</v>
      </c>
      <c r="C106" s="522"/>
      <c r="D106" s="250" t="s">
        <v>151</v>
      </c>
      <c r="E106" s="285">
        <v>20</v>
      </c>
      <c r="F106" s="252"/>
      <c r="G106" s="40" t="s">
        <v>70</v>
      </c>
      <c r="H106" s="253">
        <f t="shared" si="88"/>
        <v>60</v>
      </c>
      <c r="I106" s="253">
        <f t="shared" si="89"/>
        <v>51</v>
      </c>
      <c r="J106" s="254">
        <f t="shared" si="90"/>
        <v>27506142.120000001</v>
      </c>
      <c r="K106" s="254">
        <f t="shared" si="91"/>
        <v>2</v>
      </c>
      <c r="L106" s="255">
        <f t="shared" si="92"/>
        <v>0.93</v>
      </c>
      <c r="M106" s="305">
        <f t="shared" si="86"/>
        <v>1.01</v>
      </c>
      <c r="N106" s="257">
        <f t="shared" si="93"/>
        <v>21590156.067032635</v>
      </c>
      <c r="O106" s="257">
        <f t="shared" si="94"/>
        <v>24335555.480755895</v>
      </c>
      <c r="P106" s="257">
        <f t="shared" si="95"/>
        <v>25836519.293316003</v>
      </c>
      <c r="Q106" s="257">
        <f t="shared" si="96"/>
        <v>27430059.269522611</v>
      </c>
      <c r="R106" s="258">
        <f t="shared" si="97"/>
        <v>25836519.293316003</v>
      </c>
      <c r="S106" s="257">
        <f t="shared" si="97"/>
        <v>27430059.269522611</v>
      </c>
      <c r="T106" s="257">
        <f t="shared" si="98"/>
        <v>29121885.304580249</v>
      </c>
      <c r="U106" s="257"/>
      <c r="V106" s="257">
        <f t="shared" si="99"/>
        <v>1101097959.4186645</v>
      </c>
      <c r="W106" s="257">
        <f t="shared" si="100"/>
        <v>1241113329.5185506</v>
      </c>
      <c r="X106" s="257">
        <f t="shared" si="101"/>
        <v>1317662483.9591162</v>
      </c>
      <c r="Y106" s="258">
        <f t="shared" si="102"/>
        <v>1398933022.7456532</v>
      </c>
      <c r="Z106" s="258">
        <f t="shared" si="103"/>
        <v>1317662483.9591162</v>
      </c>
      <c r="AA106" s="257">
        <f t="shared" si="104"/>
        <v>1398933022.7456532</v>
      </c>
      <c r="AB106" s="257">
        <f t="shared" si="105"/>
        <v>1485216150.5335927</v>
      </c>
      <c r="AC106" s="257"/>
      <c r="AD106" s="32" t="str">
        <f t="shared" si="106"/>
        <v>BERTAHAP</v>
      </c>
      <c r="AE106" s="259">
        <f t="shared" si="107"/>
        <v>0</v>
      </c>
      <c r="AF106" s="260">
        <v>2</v>
      </c>
      <c r="AG106" s="261"/>
      <c r="AH106" s="257" t="str">
        <f t="shared" si="87"/>
        <v>KR</v>
      </c>
      <c r="AI106" s="261">
        <f t="shared" si="69"/>
        <v>1211208000</v>
      </c>
      <c r="AJ106" s="261">
        <f t="shared" si="69"/>
        <v>1365225000</v>
      </c>
      <c r="AK106" s="261">
        <f t="shared" si="69"/>
        <v>1449429000</v>
      </c>
      <c r="AL106" s="262">
        <f t="shared" si="68"/>
        <v>1538827000</v>
      </c>
      <c r="AM106" s="262">
        <f t="shared" si="68"/>
        <v>1449429000</v>
      </c>
      <c r="AN106" s="261">
        <f t="shared" si="68"/>
        <v>1538827000</v>
      </c>
      <c r="AO106" s="261">
        <f t="shared" si="68"/>
        <v>1633738000</v>
      </c>
      <c r="AP106" s="261">
        <f t="shared" si="128"/>
        <v>1633738441.900414</v>
      </c>
      <c r="AQ106" s="51">
        <f t="shared" si="129"/>
        <v>1536395000</v>
      </c>
      <c r="AR106" s="42">
        <f t="shared" si="129"/>
        <v>1631157000</v>
      </c>
      <c r="AS106" s="58">
        <f t="shared" si="108"/>
        <v>1382755500</v>
      </c>
      <c r="AT106" s="58">
        <f t="shared" si="109"/>
        <v>23045925</v>
      </c>
      <c r="AU106" s="336">
        <f t="shared" si="110"/>
        <v>28853006.25</v>
      </c>
      <c r="AV106" s="131">
        <f t="shared" si="111"/>
        <v>16311570</v>
      </c>
      <c r="AW106" s="5">
        <f t="shared" si="112"/>
        <v>23045925</v>
      </c>
      <c r="AX106" s="5">
        <f t="shared" si="113"/>
        <v>36235725</v>
      </c>
      <c r="AY106" s="487">
        <f t="shared" si="114"/>
        <v>1731763000</v>
      </c>
      <c r="AZ106" s="117">
        <f t="shared" ref="AZ106:AZ169" si="131">AR106*$AZ$39</f>
        <v>1731762838.1594403</v>
      </c>
      <c r="BA106" s="2"/>
      <c r="BB106" s="2"/>
      <c r="BW106" s="53">
        <f t="shared" si="115"/>
        <v>-1511462.5094939955</v>
      </c>
      <c r="BY106" s="116"/>
      <c r="BZ106" s="112"/>
      <c r="CA106" s="112" t="str">
        <f t="shared" si="116"/>
        <v>1BR-10</v>
      </c>
      <c r="CB106" s="113">
        <f t="shared" si="117"/>
        <v>10</v>
      </c>
      <c r="CC106" s="114">
        <f t="shared" si="118"/>
        <v>74</v>
      </c>
      <c r="CD106" s="114">
        <f t="shared" si="118"/>
        <v>63</v>
      </c>
      <c r="CE106" s="115">
        <f t="shared" si="119"/>
        <v>26092326.415032003</v>
      </c>
      <c r="CF106" s="115">
        <f t="shared" si="120"/>
        <v>1511012000</v>
      </c>
      <c r="CG106" s="115">
        <f t="shared" si="120"/>
        <v>1703152000</v>
      </c>
      <c r="CH106" s="115">
        <f t="shared" si="120"/>
        <v>1808199000</v>
      </c>
      <c r="CI106" s="115">
        <f t="shared" si="120"/>
        <v>1919724000</v>
      </c>
      <c r="CJ106" s="115">
        <f t="shared" si="121"/>
        <v>2038129000</v>
      </c>
      <c r="CW106" s="58">
        <f t="shared" si="122"/>
        <v>1468041300</v>
      </c>
      <c r="CX106" s="43">
        <f t="shared" si="123"/>
        <v>16311570</v>
      </c>
      <c r="DA106" s="53">
        <f t="shared" si="124"/>
        <v>1304486100</v>
      </c>
      <c r="DB106" s="43">
        <f t="shared" si="125"/>
        <v>21741435</v>
      </c>
      <c r="DC106" s="48">
        <f t="shared" si="126"/>
        <v>36235725</v>
      </c>
      <c r="DH106" s="692" t="str">
        <f t="shared" si="130"/>
        <v>A9-20</v>
      </c>
    </row>
    <row r="107" spans="1:112">
      <c r="A107" s="3">
        <f t="shared" si="127"/>
        <v>68</v>
      </c>
      <c r="B107" s="249">
        <v>8</v>
      </c>
      <c r="C107" s="522"/>
      <c r="D107" s="250" t="s">
        <v>151</v>
      </c>
      <c r="E107" s="285">
        <v>22</v>
      </c>
      <c r="F107" s="252"/>
      <c r="G107" s="40" t="s">
        <v>89</v>
      </c>
      <c r="H107" s="253">
        <f t="shared" si="88"/>
        <v>81</v>
      </c>
      <c r="I107" s="253">
        <f t="shared" si="89"/>
        <v>70</v>
      </c>
      <c r="J107" s="254">
        <f t="shared" si="90"/>
        <v>27506142.120000001</v>
      </c>
      <c r="K107" s="254">
        <f t="shared" si="91"/>
        <v>4</v>
      </c>
      <c r="L107" s="255">
        <f t="shared" si="92"/>
        <v>0.97</v>
      </c>
      <c r="M107" s="305">
        <f t="shared" si="86"/>
        <v>1.01</v>
      </c>
      <c r="N107" s="257">
        <f t="shared" si="93"/>
        <v>22518764.930130813</v>
      </c>
      <c r="O107" s="257">
        <f t="shared" si="94"/>
        <v>25382246.039067976</v>
      </c>
      <c r="P107" s="257">
        <f t="shared" si="95"/>
        <v>26947767.434964001</v>
      </c>
      <c r="Q107" s="257">
        <f t="shared" si="96"/>
        <v>28609846.764985945</v>
      </c>
      <c r="R107" s="258">
        <f t="shared" si="97"/>
        <v>26947767.434964001</v>
      </c>
      <c r="S107" s="257">
        <f t="shared" si="97"/>
        <v>28609846.764985945</v>
      </c>
      <c r="T107" s="257">
        <f t="shared" si="98"/>
        <v>30374439.511228859</v>
      </c>
      <c r="U107" s="257"/>
      <c r="V107" s="257">
        <f t="shared" si="99"/>
        <v>1576313545.1091568</v>
      </c>
      <c r="W107" s="257">
        <f t="shared" si="100"/>
        <v>1776757222.7347584</v>
      </c>
      <c r="X107" s="257">
        <f t="shared" si="101"/>
        <v>1886343720.4474802</v>
      </c>
      <c r="Y107" s="258">
        <f t="shared" si="102"/>
        <v>2002689273.5490162</v>
      </c>
      <c r="Z107" s="258">
        <f t="shared" si="103"/>
        <v>1886343720.4474802</v>
      </c>
      <c r="AA107" s="257">
        <f t="shared" si="104"/>
        <v>2002689273.5490162</v>
      </c>
      <c r="AB107" s="257">
        <f t="shared" si="105"/>
        <v>2126210765.7860203</v>
      </c>
      <c r="AC107" s="257"/>
      <c r="AD107" s="32" t="str">
        <f t="shared" si="106"/>
        <v>BERTAHAP</v>
      </c>
      <c r="AE107" s="259">
        <f t="shared" si="107"/>
        <v>0</v>
      </c>
      <c r="AF107" s="260">
        <v>2</v>
      </c>
      <c r="AG107" s="261"/>
      <c r="AH107" s="257" t="str">
        <f t="shared" si="87"/>
        <v>KR</v>
      </c>
      <c r="AI107" s="261">
        <f t="shared" si="69"/>
        <v>1733945000</v>
      </c>
      <c r="AJ107" s="261">
        <f t="shared" si="69"/>
        <v>1954433000</v>
      </c>
      <c r="AK107" s="261">
        <f t="shared" si="69"/>
        <v>2074979000</v>
      </c>
      <c r="AL107" s="262">
        <f t="shared" si="68"/>
        <v>2202959000</v>
      </c>
      <c r="AM107" s="262">
        <f t="shared" si="68"/>
        <v>2074979000</v>
      </c>
      <c r="AN107" s="261">
        <f t="shared" si="68"/>
        <v>2202959000</v>
      </c>
      <c r="AO107" s="261">
        <f t="shared" si="68"/>
        <v>2338832000</v>
      </c>
      <c r="AP107" s="261">
        <f t="shared" si="128"/>
        <v>2338832633.0578384</v>
      </c>
      <c r="AQ107" s="51">
        <f t="shared" si="129"/>
        <v>2199478000</v>
      </c>
      <c r="AR107" s="42">
        <f t="shared" si="129"/>
        <v>2335137000</v>
      </c>
      <c r="AS107" s="58">
        <f t="shared" si="108"/>
        <v>1979530200</v>
      </c>
      <c r="AT107" s="58">
        <f t="shared" si="109"/>
        <v>32992170</v>
      </c>
      <c r="AU107" s="336">
        <f t="shared" si="110"/>
        <v>41305481.25</v>
      </c>
      <c r="AV107" s="131">
        <f t="shared" si="111"/>
        <v>23351370</v>
      </c>
      <c r="AW107" s="5">
        <f t="shared" si="112"/>
        <v>32992170</v>
      </c>
      <c r="AX107" s="5">
        <f t="shared" si="113"/>
        <v>51874475</v>
      </c>
      <c r="AY107" s="487">
        <f t="shared" si="114"/>
        <v>2479163000</v>
      </c>
      <c r="AZ107" s="117">
        <f t="shared" si="131"/>
        <v>2479162630.3360872</v>
      </c>
      <c r="BA107" s="2"/>
      <c r="BB107" s="2"/>
      <c r="BW107" s="53">
        <f t="shared" si="115"/>
        <v>-400214.36784599721</v>
      </c>
      <c r="BY107" s="116"/>
      <c r="BZ107" s="112"/>
      <c r="CA107" s="112" t="str">
        <f t="shared" si="116"/>
        <v>1BR-12</v>
      </c>
      <c r="CB107" s="113">
        <f t="shared" si="117"/>
        <v>12</v>
      </c>
      <c r="CC107" s="114">
        <f t="shared" si="118"/>
        <v>67</v>
      </c>
      <c r="CD107" s="114">
        <f t="shared" si="118"/>
        <v>57</v>
      </c>
      <c r="CE107" s="115">
        <f t="shared" si="119"/>
        <v>26092326.415032003</v>
      </c>
      <c r="CF107" s="115">
        <f t="shared" si="120"/>
        <v>1367106000</v>
      </c>
      <c r="CG107" s="115">
        <f t="shared" si="120"/>
        <v>1540947000</v>
      </c>
      <c r="CH107" s="115">
        <f t="shared" si="120"/>
        <v>1635989000</v>
      </c>
      <c r="CI107" s="115">
        <f t="shared" si="120"/>
        <v>1736894000</v>
      </c>
      <c r="CJ107" s="115">
        <f t="shared" si="121"/>
        <v>1844021000</v>
      </c>
      <c r="CW107" s="58">
        <f t="shared" si="122"/>
        <v>2101623300</v>
      </c>
      <c r="CX107" s="43">
        <f t="shared" si="123"/>
        <v>23351370</v>
      </c>
      <c r="DA107" s="53">
        <f t="shared" si="124"/>
        <v>1867481100</v>
      </c>
      <c r="DB107" s="43">
        <f t="shared" si="125"/>
        <v>31124685</v>
      </c>
      <c r="DC107" s="48">
        <f t="shared" si="126"/>
        <v>51874475</v>
      </c>
      <c r="DH107" s="692" t="str">
        <f t="shared" si="130"/>
        <v>A9-22</v>
      </c>
    </row>
    <row r="108" spans="1:112">
      <c r="A108" s="3">
        <f t="shared" si="127"/>
        <v>69</v>
      </c>
      <c r="B108" s="249">
        <v>1</v>
      </c>
      <c r="C108" s="522"/>
      <c r="D108" s="250" t="s">
        <v>152</v>
      </c>
      <c r="E108" s="251" t="s">
        <v>24</v>
      </c>
      <c r="F108" s="252"/>
      <c r="G108" s="40" t="s">
        <v>39</v>
      </c>
      <c r="H108" s="253">
        <f t="shared" si="88"/>
        <v>113</v>
      </c>
      <c r="I108" s="253">
        <f t="shared" si="89"/>
        <v>101</v>
      </c>
      <c r="J108" s="254">
        <f t="shared" si="90"/>
        <v>27506142.120000001</v>
      </c>
      <c r="K108" s="254">
        <f t="shared" si="91"/>
        <v>6</v>
      </c>
      <c r="L108" s="255">
        <f t="shared" si="92"/>
        <v>0.95</v>
      </c>
      <c r="M108" s="256">
        <f t="shared" ref="M108:M115" si="132">SUMIF($AO$4:$AO$22,E108,$AW$4:$AW$22)</f>
        <v>1.01</v>
      </c>
      <c r="N108" s="257">
        <f t="shared" si="93"/>
        <v>22054460.498581722</v>
      </c>
      <c r="O108" s="257">
        <f t="shared" si="94"/>
        <v>24858900.759911936</v>
      </c>
      <c r="P108" s="257">
        <f t="shared" si="95"/>
        <v>26392143.36414</v>
      </c>
      <c r="Q108" s="257">
        <f t="shared" si="96"/>
        <v>28019953.017254278</v>
      </c>
      <c r="R108" s="258">
        <f t="shared" si="97"/>
        <v>26392143.36414</v>
      </c>
      <c r="S108" s="257">
        <f t="shared" si="97"/>
        <v>28019953.017254278</v>
      </c>
      <c r="T108" s="257">
        <f t="shared" si="98"/>
        <v>29748162.407904554</v>
      </c>
      <c r="U108" s="257"/>
      <c r="V108" s="257">
        <f t="shared" si="99"/>
        <v>2227500510.3567538</v>
      </c>
      <c r="W108" s="257">
        <f t="shared" si="100"/>
        <v>2510748976.7511053</v>
      </c>
      <c r="X108" s="257">
        <f t="shared" si="101"/>
        <v>2665606479.7781401</v>
      </c>
      <c r="Y108" s="258">
        <f t="shared" si="102"/>
        <v>2830015254.742682</v>
      </c>
      <c r="Z108" s="258">
        <f t="shared" si="103"/>
        <v>2665606479.7781401</v>
      </c>
      <c r="AA108" s="257">
        <f t="shared" si="104"/>
        <v>2830015254.742682</v>
      </c>
      <c r="AB108" s="257">
        <f t="shared" si="105"/>
        <v>3004564403.19836</v>
      </c>
      <c r="AC108" s="257"/>
      <c r="AD108" s="32" t="str">
        <f t="shared" si="106"/>
        <v>BERTAHAP</v>
      </c>
      <c r="AE108" s="259">
        <f t="shared" si="107"/>
        <v>0</v>
      </c>
      <c r="AF108" s="260">
        <v>2</v>
      </c>
      <c r="AG108" s="261"/>
      <c r="AH108" s="257" t="str">
        <f t="shared" si="87"/>
        <v>KR</v>
      </c>
      <c r="AI108" s="261">
        <f t="shared" si="69"/>
        <v>2450251000</v>
      </c>
      <c r="AJ108" s="261">
        <f t="shared" si="69"/>
        <v>2761824000</v>
      </c>
      <c r="AK108" s="261">
        <f t="shared" si="69"/>
        <v>2932168000</v>
      </c>
      <c r="AL108" s="262">
        <f t="shared" si="68"/>
        <v>3113017000</v>
      </c>
      <c r="AM108" s="262">
        <f t="shared" si="68"/>
        <v>2932168000</v>
      </c>
      <c r="AN108" s="261">
        <f t="shared" si="68"/>
        <v>3113017000</v>
      </c>
      <c r="AO108" s="261">
        <f t="shared" si="68"/>
        <v>3305021000</v>
      </c>
      <c r="AP108" s="261">
        <f t="shared" si="128"/>
        <v>3305020995.3357334</v>
      </c>
      <c r="AQ108" s="51">
        <f t="shared" si="129"/>
        <v>3108099000</v>
      </c>
      <c r="AR108" s="42">
        <f t="shared" si="129"/>
        <v>3299799000</v>
      </c>
      <c r="AS108" s="58">
        <f t="shared" si="108"/>
        <v>2797289100</v>
      </c>
      <c r="AT108" s="58">
        <f t="shared" si="109"/>
        <v>46621485</v>
      </c>
      <c r="AU108" s="336">
        <f t="shared" si="110"/>
        <v>58369068.75</v>
      </c>
      <c r="AV108" s="131">
        <f t="shared" si="111"/>
        <v>32997990</v>
      </c>
      <c r="AW108" s="5">
        <f t="shared" si="112"/>
        <v>46621485</v>
      </c>
      <c r="AX108" s="5">
        <f t="shared" si="113"/>
        <v>73304200</v>
      </c>
      <c r="AY108" s="487">
        <f t="shared" si="114"/>
        <v>3503323000</v>
      </c>
      <c r="AZ108" s="117">
        <f t="shared" si="131"/>
        <v>3503322660.9061441</v>
      </c>
      <c r="BA108" s="2"/>
      <c r="BB108" s="2"/>
      <c r="BW108" s="53">
        <f t="shared" si="115"/>
        <v>-955838.4386699982</v>
      </c>
      <c r="BY108" s="116"/>
      <c r="BZ108" s="112"/>
      <c r="CA108" s="112" t="str">
        <f t="shared" si="116"/>
        <v>1BR-16</v>
      </c>
      <c r="CB108" s="113">
        <f t="shared" si="117"/>
        <v>16</v>
      </c>
      <c r="CC108" s="114">
        <f t="shared" si="118"/>
        <v>71</v>
      </c>
      <c r="CD108" s="114">
        <f t="shared" si="118"/>
        <v>63</v>
      </c>
      <c r="CE108" s="115">
        <f t="shared" si="119"/>
        <v>26092326.415032003</v>
      </c>
      <c r="CF108" s="115">
        <f t="shared" si="120"/>
        <v>1511012000</v>
      </c>
      <c r="CG108" s="115">
        <f t="shared" si="120"/>
        <v>1703152000</v>
      </c>
      <c r="CH108" s="115">
        <f t="shared" si="120"/>
        <v>1808199000</v>
      </c>
      <c r="CI108" s="115">
        <f t="shared" si="120"/>
        <v>1919724000</v>
      </c>
      <c r="CJ108" s="115">
        <f t="shared" si="121"/>
        <v>2038129000</v>
      </c>
      <c r="CW108" s="58">
        <f t="shared" si="122"/>
        <v>2969819100</v>
      </c>
      <c r="CX108" s="43">
        <f t="shared" si="123"/>
        <v>32997990</v>
      </c>
      <c r="DA108" s="53">
        <f t="shared" si="124"/>
        <v>2638951200</v>
      </c>
      <c r="DB108" s="43">
        <f t="shared" si="125"/>
        <v>43982520</v>
      </c>
      <c r="DC108" s="48">
        <f t="shared" si="126"/>
        <v>73304200</v>
      </c>
      <c r="DH108" s="692" t="str">
        <f t="shared" si="130"/>
        <v>A10-02</v>
      </c>
    </row>
    <row r="109" spans="1:112">
      <c r="A109" s="3">
        <f t="shared" si="127"/>
        <v>70</v>
      </c>
      <c r="B109" s="249">
        <v>2</v>
      </c>
      <c r="C109" s="522"/>
      <c r="D109" s="250" t="s">
        <v>152</v>
      </c>
      <c r="E109" s="251" t="s">
        <v>35</v>
      </c>
      <c r="F109" s="252"/>
      <c r="G109" s="40" t="s">
        <v>42</v>
      </c>
      <c r="H109" s="253">
        <f t="shared" si="88"/>
        <v>78</v>
      </c>
      <c r="I109" s="253">
        <f t="shared" si="89"/>
        <v>66</v>
      </c>
      <c r="J109" s="254">
        <f t="shared" si="90"/>
        <v>27506142.120000001</v>
      </c>
      <c r="K109" s="254">
        <f t="shared" si="91"/>
        <v>2</v>
      </c>
      <c r="L109" s="255">
        <f t="shared" si="92"/>
        <v>0.93</v>
      </c>
      <c r="M109" s="256">
        <f t="shared" si="132"/>
        <v>1.01</v>
      </c>
      <c r="N109" s="257">
        <f t="shared" si="93"/>
        <v>21590156.067032635</v>
      </c>
      <c r="O109" s="257">
        <f t="shared" si="94"/>
        <v>24335555.480755895</v>
      </c>
      <c r="P109" s="257">
        <f t="shared" si="95"/>
        <v>25836519.293316003</v>
      </c>
      <c r="Q109" s="257">
        <f t="shared" si="96"/>
        <v>27430059.269522611</v>
      </c>
      <c r="R109" s="258">
        <f t="shared" si="97"/>
        <v>25836519.293316003</v>
      </c>
      <c r="S109" s="257">
        <f t="shared" si="97"/>
        <v>27430059.269522611</v>
      </c>
      <c r="T109" s="257">
        <f t="shared" si="98"/>
        <v>29121885.304580249</v>
      </c>
      <c r="U109" s="257"/>
      <c r="V109" s="257">
        <f t="shared" si="99"/>
        <v>1424950300.4241538</v>
      </c>
      <c r="W109" s="257">
        <f t="shared" si="100"/>
        <v>1606146661.7298892</v>
      </c>
      <c r="X109" s="257">
        <f t="shared" si="101"/>
        <v>1705210273.3588562</v>
      </c>
      <c r="Y109" s="258">
        <f t="shared" si="102"/>
        <v>1810383911.7884924</v>
      </c>
      <c r="Z109" s="258">
        <f t="shared" si="103"/>
        <v>1705210273.3588562</v>
      </c>
      <c r="AA109" s="257">
        <f t="shared" si="104"/>
        <v>1810383911.7884924</v>
      </c>
      <c r="AB109" s="257">
        <f t="shared" si="105"/>
        <v>1922044430.1022964</v>
      </c>
      <c r="AC109" s="257"/>
      <c r="AD109" s="32" t="str">
        <f t="shared" si="106"/>
        <v>BERTAHAP</v>
      </c>
      <c r="AE109" s="259">
        <f t="shared" si="107"/>
        <v>0</v>
      </c>
      <c r="AF109" s="260">
        <v>2</v>
      </c>
      <c r="AG109" s="261"/>
      <c r="AH109" s="257" t="e">
        <f>IF(AG109&gt;#REF!,"LB","KR")</f>
        <v>#REF!</v>
      </c>
      <c r="AI109" s="261">
        <f t="shared" si="69"/>
        <v>1567446000</v>
      </c>
      <c r="AJ109" s="261">
        <f t="shared" si="69"/>
        <v>1766762000</v>
      </c>
      <c r="AK109" s="261">
        <f t="shared" si="69"/>
        <v>1875732000</v>
      </c>
      <c r="AL109" s="262">
        <f t="shared" si="68"/>
        <v>1991423000</v>
      </c>
      <c r="AM109" s="262">
        <f t="shared" si="68"/>
        <v>1875732000</v>
      </c>
      <c r="AN109" s="261">
        <f t="shared" si="68"/>
        <v>1991423000</v>
      </c>
      <c r="AO109" s="261">
        <f t="shared" si="68"/>
        <v>2114249000</v>
      </c>
      <c r="AP109" s="261">
        <f t="shared" si="128"/>
        <v>2114249560.9868088</v>
      </c>
      <c r="AQ109" s="51">
        <f t="shared" si="129"/>
        <v>1988276000</v>
      </c>
      <c r="AR109" s="42">
        <f t="shared" si="129"/>
        <v>2110909000</v>
      </c>
      <c r="AS109" s="58">
        <f t="shared" si="108"/>
        <v>1789448400</v>
      </c>
      <c r="AT109" s="58">
        <f t="shared" si="109"/>
        <v>29824140</v>
      </c>
      <c r="AU109" s="336">
        <f t="shared" si="110"/>
        <v>37339181.25</v>
      </c>
      <c r="AV109" s="131">
        <f t="shared" si="111"/>
        <v>21109090</v>
      </c>
      <c r="AW109" s="5">
        <f t="shared" si="112"/>
        <v>29824140</v>
      </c>
      <c r="AX109" s="5">
        <f t="shared" si="113"/>
        <v>46893300</v>
      </c>
      <c r="AY109" s="487">
        <f t="shared" si="114"/>
        <v>2241105000</v>
      </c>
      <c r="AZ109" s="117">
        <f t="shared" si="131"/>
        <v>2241104786.9311819</v>
      </c>
      <c r="BA109" s="2"/>
      <c r="BB109" s="2"/>
      <c r="BW109" s="53">
        <f t="shared" si="115"/>
        <v>-1511462.5094939955</v>
      </c>
      <c r="BY109" s="116"/>
      <c r="BZ109" s="112"/>
      <c r="CA109" s="112" t="str">
        <f t="shared" si="116"/>
        <v>2BR-18</v>
      </c>
      <c r="CB109" s="113">
        <f t="shared" si="117"/>
        <v>18</v>
      </c>
      <c r="CC109" s="114">
        <f t="shared" si="118"/>
        <v>97</v>
      </c>
      <c r="CD109" s="114">
        <f t="shared" si="118"/>
        <v>85</v>
      </c>
      <c r="CE109" s="115">
        <f t="shared" si="119"/>
        <v>26092326.415032003</v>
      </c>
      <c r="CF109" s="115">
        <f t="shared" si="120"/>
        <v>2038667000</v>
      </c>
      <c r="CG109" s="115">
        <f t="shared" si="120"/>
        <v>2297903000</v>
      </c>
      <c r="CH109" s="115">
        <f t="shared" si="120"/>
        <v>2439633000</v>
      </c>
      <c r="CI109" s="115">
        <f t="shared" si="120"/>
        <v>2590104000</v>
      </c>
      <c r="CJ109" s="115">
        <f t="shared" si="121"/>
        <v>2749856000</v>
      </c>
      <c r="CW109" s="58">
        <f t="shared" si="122"/>
        <v>1899818100</v>
      </c>
      <c r="CX109" s="43">
        <f t="shared" si="123"/>
        <v>21109090</v>
      </c>
      <c r="DA109" s="53">
        <f t="shared" si="124"/>
        <v>1688158800</v>
      </c>
      <c r="DB109" s="43">
        <f t="shared" si="125"/>
        <v>28135980</v>
      </c>
      <c r="DC109" s="48">
        <f t="shared" si="126"/>
        <v>46893300</v>
      </c>
      <c r="DH109" s="692" t="str">
        <f t="shared" si="130"/>
        <v>A10-06</v>
      </c>
    </row>
    <row r="110" spans="1:112">
      <c r="A110" s="3">
        <f t="shared" si="127"/>
        <v>71</v>
      </c>
      <c r="B110" s="249">
        <v>3</v>
      </c>
      <c r="C110" s="522"/>
      <c r="D110" s="250" t="s">
        <v>152</v>
      </c>
      <c r="E110" s="251">
        <v>10</v>
      </c>
      <c r="F110" s="252"/>
      <c r="G110" s="40" t="s">
        <v>48</v>
      </c>
      <c r="H110" s="253">
        <f t="shared" si="88"/>
        <v>74</v>
      </c>
      <c r="I110" s="253">
        <f t="shared" si="89"/>
        <v>63</v>
      </c>
      <c r="J110" s="254">
        <f t="shared" si="90"/>
        <v>27506142.120000001</v>
      </c>
      <c r="K110" s="254">
        <f t="shared" si="91"/>
        <v>2</v>
      </c>
      <c r="L110" s="255">
        <f t="shared" si="92"/>
        <v>0.93</v>
      </c>
      <c r="M110" s="256">
        <f t="shared" si="132"/>
        <v>1.01</v>
      </c>
      <c r="N110" s="257">
        <f t="shared" si="93"/>
        <v>21590156.067032635</v>
      </c>
      <c r="O110" s="257">
        <f t="shared" si="94"/>
        <v>24335555.480755895</v>
      </c>
      <c r="P110" s="257">
        <f t="shared" si="95"/>
        <v>25836519.293316003</v>
      </c>
      <c r="Q110" s="257">
        <f t="shared" si="96"/>
        <v>27430059.269522611</v>
      </c>
      <c r="R110" s="258">
        <f t="shared" si="97"/>
        <v>25836519.293316003</v>
      </c>
      <c r="S110" s="257">
        <f t="shared" si="97"/>
        <v>27430059.269522611</v>
      </c>
      <c r="T110" s="257">
        <f t="shared" si="98"/>
        <v>29121885.304580249</v>
      </c>
      <c r="U110" s="257"/>
      <c r="V110" s="257">
        <f t="shared" si="99"/>
        <v>1360179832.2230561</v>
      </c>
      <c r="W110" s="257">
        <f t="shared" si="100"/>
        <v>1533139995.2876215</v>
      </c>
      <c r="X110" s="257">
        <f t="shared" si="101"/>
        <v>1627700715.4789083</v>
      </c>
      <c r="Y110" s="258">
        <f t="shared" si="102"/>
        <v>1728093733.9799244</v>
      </c>
      <c r="Z110" s="258">
        <f t="shared" si="103"/>
        <v>1627700715.4789083</v>
      </c>
      <c r="AA110" s="257">
        <f t="shared" si="104"/>
        <v>1728093733.9799244</v>
      </c>
      <c r="AB110" s="257">
        <f t="shared" si="105"/>
        <v>1834678774.1885557</v>
      </c>
      <c r="AC110" s="257"/>
      <c r="AD110" s="32" t="str">
        <f t="shared" si="106"/>
        <v>BERTAHAP</v>
      </c>
      <c r="AE110" s="259">
        <f t="shared" si="107"/>
        <v>0</v>
      </c>
      <c r="AF110" s="260">
        <v>2</v>
      </c>
      <c r="AG110" s="261"/>
      <c r="AH110" s="257" t="str">
        <f t="shared" ref="AH110:AH116" si="133">IF(AG110&gt;$BC$42,"LB","KR")</f>
        <v>KR</v>
      </c>
      <c r="AI110" s="261">
        <f t="shared" si="69"/>
        <v>1496198000</v>
      </c>
      <c r="AJ110" s="261">
        <f t="shared" si="69"/>
        <v>1686454000</v>
      </c>
      <c r="AK110" s="261">
        <f t="shared" si="69"/>
        <v>1790471000</v>
      </c>
      <c r="AL110" s="262">
        <f t="shared" si="68"/>
        <v>1900904000</v>
      </c>
      <c r="AM110" s="262">
        <f t="shared" si="68"/>
        <v>1790471000</v>
      </c>
      <c r="AN110" s="261">
        <f t="shared" si="68"/>
        <v>1900904000</v>
      </c>
      <c r="AO110" s="261">
        <f t="shared" si="68"/>
        <v>2018147000</v>
      </c>
      <c r="AP110" s="261">
        <f t="shared" si="128"/>
        <v>2018147549.5050869</v>
      </c>
      <c r="AQ110" s="51">
        <f t="shared" si="129"/>
        <v>1897900000</v>
      </c>
      <c r="AR110" s="42">
        <f t="shared" si="129"/>
        <v>2014959000</v>
      </c>
      <c r="AS110" s="58">
        <f t="shared" si="108"/>
        <v>1708110000</v>
      </c>
      <c r="AT110" s="58">
        <f t="shared" si="109"/>
        <v>28468500</v>
      </c>
      <c r="AU110" s="336">
        <f t="shared" si="110"/>
        <v>35641950</v>
      </c>
      <c r="AV110" s="131">
        <f t="shared" si="111"/>
        <v>20149590</v>
      </c>
      <c r="AW110" s="5">
        <f t="shared" si="112"/>
        <v>28468500</v>
      </c>
      <c r="AX110" s="5">
        <f t="shared" si="113"/>
        <v>44761775</v>
      </c>
      <c r="AY110" s="487">
        <f t="shared" si="114"/>
        <v>2139237000</v>
      </c>
      <c r="AZ110" s="117">
        <f t="shared" si="131"/>
        <v>2139236821.8478711</v>
      </c>
      <c r="BA110" s="2"/>
      <c r="BB110" s="2"/>
      <c r="BW110" s="53">
        <f t="shared" si="115"/>
        <v>-1511462.5094939955</v>
      </c>
      <c r="BY110" s="116">
        <v>20</v>
      </c>
      <c r="BZ110" s="121" t="s">
        <v>69</v>
      </c>
      <c r="CA110" s="112" t="str">
        <f t="shared" ref="CA110:CA115" si="134">G190</f>
        <v>1BR-8</v>
      </c>
      <c r="CB110" s="113" t="str">
        <f t="shared" ref="CB110:CB115" si="135">E190</f>
        <v>08</v>
      </c>
      <c r="CC110" s="114">
        <f t="shared" ref="CC110:CD115" si="136">H190</f>
        <v>60</v>
      </c>
      <c r="CD110" s="114">
        <f t="shared" si="136"/>
        <v>52</v>
      </c>
      <c r="CE110" s="115">
        <f t="shared" ref="CE110:CE115" si="137">P190</f>
        <v>26092326.415032003</v>
      </c>
      <c r="CF110" s="115">
        <f t="shared" ref="CF110:CI115" si="138">AI190</f>
        <v>1247185000</v>
      </c>
      <c r="CG110" s="115">
        <f t="shared" si="138"/>
        <v>1405776000</v>
      </c>
      <c r="CH110" s="115">
        <f t="shared" si="138"/>
        <v>1492482000</v>
      </c>
      <c r="CI110" s="115">
        <f t="shared" si="138"/>
        <v>1584535000</v>
      </c>
      <c r="CJ110" s="115">
        <f t="shared" ref="CJ110:CJ115" si="139">AO190</f>
        <v>1682265000</v>
      </c>
      <c r="CK110" s="2">
        <v>6</v>
      </c>
      <c r="CW110" s="58">
        <f t="shared" si="122"/>
        <v>1813463100</v>
      </c>
      <c r="CX110" s="43">
        <f t="shared" si="123"/>
        <v>20149590</v>
      </c>
      <c r="DA110" s="53">
        <f t="shared" si="124"/>
        <v>1611423900</v>
      </c>
      <c r="DB110" s="43">
        <f t="shared" si="125"/>
        <v>26857065</v>
      </c>
      <c r="DC110" s="48">
        <f t="shared" si="126"/>
        <v>44761775</v>
      </c>
      <c r="DH110" s="692" t="str">
        <f t="shared" si="130"/>
        <v>A10-10</v>
      </c>
    </row>
    <row r="111" spans="1:112">
      <c r="A111" s="3">
        <f t="shared" si="127"/>
        <v>72</v>
      </c>
      <c r="B111" s="249">
        <v>4</v>
      </c>
      <c r="C111" s="522"/>
      <c r="D111" s="250" t="s">
        <v>152</v>
      </c>
      <c r="E111" s="285">
        <v>12</v>
      </c>
      <c r="F111" s="252"/>
      <c r="G111" s="40" t="s">
        <v>50</v>
      </c>
      <c r="H111" s="253">
        <f t="shared" si="88"/>
        <v>67</v>
      </c>
      <c r="I111" s="253">
        <f t="shared" si="89"/>
        <v>57</v>
      </c>
      <c r="J111" s="254">
        <f t="shared" si="90"/>
        <v>27506142.120000001</v>
      </c>
      <c r="K111" s="254">
        <f t="shared" si="91"/>
        <v>2</v>
      </c>
      <c r="L111" s="255">
        <f t="shared" si="92"/>
        <v>0.93</v>
      </c>
      <c r="M111" s="256">
        <f t="shared" si="132"/>
        <v>1.01</v>
      </c>
      <c r="N111" s="257">
        <f t="shared" si="93"/>
        <v>21590156.067032635</v>
      </c>
      <c r="O111" s="257">
        <f t="shared" si="94"/>
        <v>24335555.480755895</v>
      </c>
      <c r="P111" s="257">
        <f t="shared" si="95"/>
        <v>25836519.293316003</v>
      </c>
      <c r="Q111" s="257">
        <f t="shared" si="96"/>
        <v>27430059.269522611</v>
      </c>
      <c r="R111" s="258">
        <f t="shared" si="97"/>
        <v>25836519.293316003</v>
      </c>
      <c r="S111" s="257">
        <f t="shared" si="97"/>
        <v>27430059.269522611</v>
      </c>
      <c r="T111" s="257">
        <f t="shared" si="98"/>
        <v>29121885.304580249</v>
      </c>
      <c r="U111" s="257"/>
      <c r="V111" s="257">
        <f t="shared" si="99"/>
        <v>1230638895.8208601</v>
      </c>
      <c r="W111" s="257">
        <f t="shared" si="100"/>
        <v>1387126662.4030859</v>
      </c>
      <c r="X111" s="257">
        <f t="shared" si="101"/>
        <v>1472681599.7190123</v>
      </c>
      <c r="Y111" s="258">
        <f t="shared" si="102"/>
        <v>1563513378.3627889</v>
      </c>
      <c r="Z111" s="258">
        <f t="shared" si="103"/>
        <v>1472681599.7190123</v>
      </c>
      <c r="AA111" s="257">
        <f t="shared" si="104"/>
        <v>1563513378.3627889</v>
      </c>
      <c r="AB111" s="257">
        <f t="shared" si="105"/>
        <v>1659947462.3610742</v>
      </c>
      <c r="AC111" s="257"/>
      <c r="AD111" s="32" t="str">
        <f t="shared" si="106"/>
        <v>BERTAHAP</v>
      </c>
      <c r="AE111" s="259">
        <f t="shared" si="107"/>
        <v>0</v>
      </c>
      <c r="AF111" s="260">
        <v>2</v>
      </c>
      <c r="AG111" s="261"/>
      <c r="AH111" s="257" t="str">
        <f t="shared" si="133"/>
        <v>KR</v>
      </c>
      <c r="AI111" s="261">
        <f t="shared" si="69"/>
        <v>1353703000</v>
      </c>
      <c r="AJ111" s="261">
        <f t="shared" si="69"/>
        <v>1525840000</v>
      </c>
      <c r="AK111" s="261">
        <f t="shared" si="69"/>
        <v>1619950000</v>
      </c>
      <c r="AL111" s="262">
        <f t="shared" si="68"/>
        <v>1719865000</v>
      </c>
      <c r="AM111" s="262">
        <f t="shared" si="68"/>
        <v>1619950000</v>
      </c>
      <c r="AN111" s="261">
        <f t="shared" si="68"/>
        <v>1719865000</v>
      </c>
      <c r="AO111" s="261">
        <f t="shared" si="68"/>
        <v>1825943000</v>
      </c>
      <c r="AP111" s="261">
        <f t="shared" si="128"/>
        <v>1825942464.8638577</v>
      </c>
      <c r="AQ111" s="51">
        <f t="shared" si="129"/>
        <v>1717147000</v>
      </c>
      <c r="AR111" s="42">
        <f t="shared" si="129"/>
        <v>1823057000</v>
      </c>
      <c r="AS111" s="58">
        <f t="shared" si="108"/>
        <v>1545432300</v>
      </c>
      <c r="AT111" s="58">
        <f t="shared" si="109"/>
        <v>25757205</v>
      </c>
      <c r="AU111" s="336">
        <f t="shared" si="110"/>
        <v>32247468.75</v>
      </c>
      <c r="AV111" s="131">
        <f t="shared" si="111"/>
        <v>18230570</v>
      </c>
      <c r="AW111" s="5">
        <f t="shared" si="112"/>
        <v>25757205</v>
      </c>
      <c r="AX111" s="5">
        <f t="shared" si="113"/>
        <v>40498750</v>
      </c>
      <c r="AY111" s="487">
        <f t="shared" si="114"/>
        <v>1935499000</v>
      </c>
      <c r="AZ111" s="117">
        <f t="shared" si="131"/>
        <v>1935498768.3260624</v>
      </c>
      <c r="BA111" s="2"/>
      <c r="BB111" s="2"/>
      <c r="BW111" s="53">
        <f t="shared" si="115"/>
        <v>-1511462.5094939955</v>
      </c>
      <c r="BY111" s="116"/>
      <c r="BZ111" s="112"/>
      <c r="CA111" s="112" t="str">
        <f t="shared" si="134"/>
        <v>1BR-10</v>
      </c>
      <c r="CB111" s="113">
        <f t="shared" si="135"/>
        <v>10</v>
      </c>
      <c r="CC111" s="114">
        <f t="shared" si="136"/>
        <v>74</v>
      </c>
      <c r="CD111" s="114">
        <f t="shared" si="136"/>
        <v>63</v>
      </c>
      <c r="CE111" s="115">
        <f t="shared" si="137"/>
        <v>26092326.415032003</v>
      </c>
      <c r="CF111" s="115">
        <f t="shared" si="138"/>
        <v>1511012000</v>
      </c>
      <c r="CG111" s="115">
        <f t="shared" si="138"/>
        <v>1703152000</v>
      </c>
      <c r="CH111" s="115">
        <f t="shared" si="138"/>
        <v>1808199000</v>
      </c>
      <c r="CI111" s="115">
        <f t="shared" si="138"/>
        <v>1919724000</v>
      </c>
      <c r="CJ111" s="115">
        <f t="shared" si="139"/>
        <v>2038129000</v>
      </c>
      <c r="CW111" s="58">
        <f t="shared" si="122"/>
        <v>1640751300</v>
      </c>
      <c r="CX111" s="43">
        <f t="shared" si="123"/>
        <v>18230570</v>
      </c>
      <c r="DA111" s="53">
        <f t="shared" si="124"/>
        <v>1457955000</v>
      </c>
      <c r="DB111" s="43">
        <f t="shared" si="125"/>
        <v>24299250</v>
      </c>
      <c r="DC111" s="48">
        <f t="shared" si="126"/>
        <v>40498750</v>
      </c>
      <c r="DH111" s="692" t="str">
        <f t="shared" si="130"/>
        <v>A10-12</v>
      </c>
    </row>
    <row r="112" spans="1:112">
      <c r="A112" s="3">
        <f t="shared" si="127"/>
        <v>73</v>
      </c>
      <c r="B112" s="249">
        <v>5</v>
      </c>
      <c r="C112" s="522"/>
      <c r="D112" s="250" t="s">
        <v>152</v>
      </c>
      <c r="E112" s="251">
        <v>16</v>
      </c>
      <c r="F112" s="252"/>
      <c r="G112" s="40" t="s">
        <v>52</v>
      </c>
      <c r="H112" s="253">
        <f t="shared" si="88"/>
        <v>71</v>
      </c>
      <c r="I112" s="253">
        <f t="shared" si="89"/>
        <v>63</v>
      </c>
      <c r="J112" s="254">
        <f t="shared" si="90"/>
        <v>27506142.120000001</v>
      </c>
      <c r="K112" s="254">
        <f t="shared" si="91"/>
        <v>2</v>
      </c>
      <c r="L112" s="255">
        <f t="shared" si="92"/>
        <v>0.93</v>
      </c>
      <c r="M112" s="256">
        <f t="shared" si="132"/>
        <v>1.01</v>
      </c>
      <c r="N112" s="257">
        <f t="shared" si="93"/>
        <v>21590156.067032635</v>
      </c>
      <c r="O112" s="257">
        <f t="shared" si="94"/>
        <v>24335555.480755895</v>
      </c>
      <c r="P112" s="257">
        <f t="shared" si="95"/>
        <v>25836519.293316003</v>
      </c>
      <c r="Q112" s="257">
        <f t="shared" si="96"/>
        <v>27430059.269522611</v>
      </c>
      <c r="R112" s="258">
        <f t="shared" si="97"/>
        <v>25836519.293316003</v>
      </c>
      <c r="S112" s="257">
        <f t="shared" si="97"/>
        <v>27430059.269522611</v>
      </c>
      <c r="T112" s="257">
        <f t="shared" si="98"/>
        <v>29121885.304580249</v>
      </c>
      <c r="U112" s="257"/>
      <c r="V112" s="257">
        <f t="shared" si="99"/>
        <v>1360179832.2230561</v>
      </c>
      <c r="W112" s="257">
        <f t="shared" si="100"/>
        <v>1533139995.2876215</v>
      </c>
      <c r="X112" s="257">
        <f t="shared" si="101"/>
        <v>1627700715.4789083</v>
      </c>
      <c r="Y112" s="258">
        <f t="shared" si="102"/>
        <v>1728093733.9799244</v>
      </c>
      <c r="Z112" s="258">
        <f t="shared" si="103"/>
        <v>1627700715.4789083</v>
      </c>
      <c r="AA112" s="257">
        <f t="shared" si="104"/>
        <v>1728093733.9799244</v>
      </c>
      <c r="AB112" s="257">
        <f t="shared" si="105"/>
        <v>1834678774.1885557</v>
      </c>
      <c r="AC112" s="257"/>
      <c r="AD112" s="32" t="str">
        <f t="shared" si="106"/>
        <v>BERTAHAP</v>
      </c>
      <c r="AE112" s="259">
        <f t="shared" si="107"/>
        <v>0</v>
      </c>
      <c r="AF112" s="260">
        <v>2</v>
      </c>
      <c r="AG112" s="261"/>
      <c r="AH112" s="257" t="str">
        <f t="shared" si="133"/>
        <v>KR</v>
      </c>
      <c r="AI112" s="261">
        <f t="shared" si="69"/>
        <v>1496198000</v>
      </c>
      <c r="AJ112" s="261">
        <f t="shared" si="69"/>
        <v>1686454000</v>
      </c>
      <c r="AK112" s="261">
        <f t="shared" si="69"/>
        <v>1790471000</v>
      </c>
      <c r="AL112" s="262">
        <f t="shared" si="68"/>
        <v>1900904000</v>
      </c>
      <c r="AM112" s="262">
        <f t="shared" si="68"/>
        <v>1790471000</v>
      </c>
      <c r="AN112" s="261">
        <f t="shared" si="68"/>
        <v>1900904000</v>
      </c>
      <c r="AO112" s="261">
        <f t="shared" si="68"/>
        <v>2018147000</v>
      </c>
      <c r="AP112" s="261">
        <f t="shared" si="128"/>
        <v>2018147549.5050869</v>
      </c>
      <c r="AQ112" s="51">
        <f t="shared" si="129"/>
        <v>1897900000</v>
      </c>
      <c r="AR112" s="42">
        <f t="shared" si="129"/>
        <v>2014959000</v>
      </c>
      <c r="AS112" s="58">
        <f t="shared" si="108"/>
        <v>1708110000</v>
      </c>
      <c r="AT112" s="58">
        <f t="shared" si="109"/>
        <v>28468500</v>
      </c>
      <c r="AU112" s="336">
        <f t="shared" si="110"/>
        <v>35641950</v>
      </c>
      <c r="AV112" s="131">
        <f t="shared" si="111"/>
        <v>20149590</v>
      </c>
      <c r="AW112" s="5">
        <f t="shared" si="112"/>
        <v>28468500</v>
      </c>
      <c r="AX112" s="5">
        <f t="shared" si="113"/>
        <v>44761775</v>
      </c>
      <c r="AY112" s="487">
        <f t="shared" si="114"/>
        <v>2139237000</v>
      </c>
      <c r="AZ112" s="117">
        <f t="shared" si="131"/>
        <v>2139236821.8478711</v>
      </c>
      <c r="BA112" s="2"/>
      <c r="BB112" s="2"/>
      <c r="BW112" s="53">
        <f t="shared" si="115"/>
        <v>-1511462.5094939955</v>
      </c>
      <c r="BY112" s="116"/>
      <c r="BZ112" s="112"/>
      <c r="CA112" s="112" t="str">
        <f t="shared" si="134"/>
        <v>1BR-12</v>
      </c>
      <c r="CB112" s="113">
        <f t="shared" si="135"/>
        <v>12</v>
      </c>
      <c r="CC112" s="114">
        <f t="shared" si="136"/>
        <v>67</v>
      </c>
      <c r="CD112" s="114">
        <f t="shared" si="136"/>
        <v>57</v>
      </c>
      <c r="CE112" s="115">
        <f t="shared" si="137"/>
        <v>26092326.415032003</v>
      </c>
      <c r="CF112" s="115">
        <f t="shared" si="138"/>
        <v>1367106000</v>
      </c>
      <c r="CG112" s="115">
        <f t="shared" si="138"/>
        <v>1540947000</v>
      </c>
      <c r="CH112" s="115">
        <f t="shared" si="138"/>
        <v>1635989000</v>
      </c>
      <c r="CI112" s="115">
        <f t="shared" si="138"/>
        <v>1736894000</v>
      </c>
      <c r="CJ112" s="115">
        <f t="shared" si="139"/>
        <v>1844021000</v>
      </c>
      <c r="CW112" s="58">
        <f t="shared" si="122"/>
        <v>1813463100</v>
      </c>
      <c r="CX112" s="43">
        <f t="shared" si="123"/>
        <v>20149590</v>
      </c>
      <c r="DA112" s="53">
        <f t="shared" si="124"/>
        <v>1611423900</v>
      </c>
      <c r="DB112" s="43">
        <f t="shared" si="125"/>
        <v>26857065</v>
      </c>
      <c r="DC112" s="48">
        <f t="shared" si="126"/>
        <v>44761775</v>
      </c>
      <c r="DH112" s="692" t="str">
        <f t="shared" si="130"/>
        <v>A10-16</v>
      </c>
    </row>
    <row r="113" spans="1:112">
      <c r="A113" s="3">
        <f t="shared" si="127"/>
        <v>74</v>
      </c>
      <c r="B113" s="249">
        <v>6</v>
      </c>
      <c r="C113" s="522"/>
      <c r="D113" s="250" t="s">
        <v>152</v>
      </c>
      <c r="E113" s="285">
        <v>18</v>
      </c>
      <c r="F113" s="252"/>
      <c r="G113" s="40" t="s">
        <v>54</v>
      </c>
      <c r="H113" s="253">
        <f t="shared" si="88"/>
        <v>97</v>
      </c>
      <c r="I113" s="253">
        <f t="shared" si="89"/>
        <v>85</v>
      </c>
      <c r="J113" s="254">
        <f t="shared" si="90"/>
        <v>27506142.120000001</v>
      </c>
      <c r="K113" s="254">
        <f t="shared" si="91"/>
        <v>2</v>
      </c>
      <c r="L113" s="255">
        <f t="shared" si="92"/>
        <v>0.93</v>
      </c>
      <c r="M113" s="256">
        <f t="shared" si="132"/>
        <v>1.01</v>
      </c>
      <c r="N113" s="257">
        <f t="shared" si="93"/>
        <v>21590156.067032635</v>
      </c>
      <c r="O113" s="257">
        <f t="shared" si="94"/>
        <v>24335555.480755895</v>
      </c>
      <c r="P113" s="257">
        <f t="shared" si="95"/>
        <v>25836519.293316003</v>
      </c>
      <c r="Q113" s="257">
        <f t="shared" si="96"/>
        <v>27430059.269522611</v>
      </c>
      <c r="R113" s="258">
        <f t="shared" si="97"/>
        <v>25836519.293316003</v>
      </c>
      <c r="S113" s="257">
        <f t="shared" si="97"/>
        <v>27430059.269522611</v>
      </c>
      <c r="T113" s="257">
        <f t="shared" si="98"/>
        <v>29121885.304580249</v>
      </c>
      <c r="U113" s="257"/>
      <c r="V113" s="257">
        <f t="shared" si="99"/>
        <v>1835163265.6977739</v>
      </c>
      <c r="W113" s="257">
        <f t="shared" si="100"/>
        <v>2068522215.8642511</v>
      </c>
      <c r="X113" s="257">
        <f t="shared" si="101"/>
        <v>2196104139.9318604</v>
      </c>
      <c r="Y113" s="258">
        <f t="shared" si="102"/>
        <v>2331555037.9094219</v>
      </c>
      <c r="Z113" s="258">
        <f t="shared" si="103"/>
        <v>2196104139.9318604</v>
      </c>
      <c r="AA113" s="257">
        <f t="shared" si="104"/>
        <v>2331555037.9094219</v>
      </c>
      <c r="AB113" s="257">
        <f t="shared" si="105"/>
        <v>2475360250.8893213</v>
      </c>
      <c r="AC113" s="257"/>
      <c r="AD113" s="32" t="str">
        <f t="shared" si="106"/>
        <v>BERTAHAP</v>
      </c>
      <c r="AE113" s="259">
        <f t="shared" si="107"/>
        <v>0</v>
      </c>
      <c r="AF113" s="260">
        <v>2</v>
      </c>
      <c r="AG113" s="261"/>
      <c r="AH113" s="257" t="str">
        <f t="shared" si="133"/>
        <v>KR</v>
      </c>
      <c r="AI113" s="261">
        <f t="shared" si="69"/>
        <v>2018680000</v>
      </c>
      <c r="AJ113" s="261">
        <f t="shared" si="69"/>
        <v>2275375000</v>
      </c>
      <c r="AK113" s="261">
        <f t="shared" si="69"/>
        <v>2415715000</v>
      </c>
      <c r="AL113" s="262">
        <f t="shared" si="68"/>
        <v>2564711000</v>
      </c>
      <c r="AM113" s="262">
        <f t="shared" si="68"/>
        <v>2415715000</v>
      </c>
      <c r="AN113" s="261">
        <f t="shared" si="68"/>
        <v>2564711000</v>
      </c>
      <c r="AO113" s="261">
        <f t="shared" si="68"/>
        <v>2722897000</v>
      </c>
      <c r="AP113" s="261">
        <f t="shared" si="128"/>
        <v>2722896695.3821664</v>
      </c>
      <c r="AQ113" s="51">
        <f t="shared" si="129"/>
        <v>2560658000</v>
      </c>
      <c r="AR113" s="42">
        <f t="shared" si="129"/>
        <v>2718594000</v>
      </c>
      <c r="AS113" s="58">
        <f t="shared" si="108"/>
        <v>2304592200</v>
      </c>
      <c r="AT113" s="58">
        <f t="shared" si="109"/>
        <v>38409870</v>
      </c>
      <c r="AU113" s="336">
        <f t="shared" si="110"/>
        <v>48088331.25</v>
      </c>
      <c r="AV113" s="131">
        <f t="shared" si="111"/>
        <v>27185940</v>
      </c>
      <c r="AW113" s="5">
        <f t="shared" si="112"/>
        <v>38409870</v>
      </c>
      <c r="AX113" s="5">
        <f t="shared" si="113"/>
        <v>60392875</v>
      </c>
      <c r="AY113" s="487">
        <f t="shared" si="114"/>
        <v>2886271000</v>
      </c>
      <c r="AZ113" s="117">
        <f t="shared" si="131"/>
        <v>2886270335.254807</v>
      </c>
      <c r="BA113" s="2"/>
      <c r="BB113" s="2"/>
      <c r="BW113" s="53">
        <f t="shared" si="115"/>
        <v>-1511462.5094939955</v>
      </c>
      <c r="BY113" s="116"/>
      <c r="BZ113" s="112"/>
      <c r="CA113" s="112" t="str">
        <f t="shared" si="134"/>
        <v>1BR-16</v>
      </c>
      <c r="CB113" s="113">
        <f t="shared" si="135"/>
        <v>16</v>
      </c>
      <c r="CC113" s="114">
        <f t="shared" si="136"/>
        <v>71</v>
      </c>
      <c r="CD113" s="114">
        <f t="shared" si="136"/>
        <v>63</v>
      </c>
      <c r="CE113" s="115">
        <f t="shared" si="137"/>
        <v>26092326.415032003</v>
      </c>
      <c r="CF113" s="115">
        <f t="shared" si="138"/>
        <v>1511012000</v>
      </c>
      <c r="CG113" s="115">
        <f t="shared" si="138"/>
        <v>1703152000</v>
      </c>
      <c r="CH113" s="115">
        <f t="shared" si="138"/>
        <v>1808199000</v>
      </c>
      <c r="CI113" s="115">
        <f t="shared" si="138"/>
        <v>1919724000</v>
      </c>
      <c r="CJ113" s="115">
        <f t="shared" si="139"/>
        <v>2038129000</v>
      </c>
      <c r="CW113" s="58">
        <f t="shared" si="122"/>
        <v>2446734600</v>
      </c>
      <c r="CX113" s="43">
        <f t="shared" si="123"/>
        <v>27185940</v>
      </c>
      <c r="DA113" s="53">
        <f t="shared" si="124"/>
        <v>2174143500</v>
      </c>
      <c r="DB113" s="43">
        <f t="shared" si="125"/>
        <v>36235725</v>
      </c>
      <c r="DC113" s="48">
        <f t="shared" si="126"/>
        <v>60392875</v>
      </c>
      <c r="DH113" s="692" t="str">
        <f t="shared" si="130"/>
        <v>A10-18</v>
      </c>
    </row>
    <row r="114" spans="1:112">
      <c r="A114" s="3">
        <f t="shared" si="127"/>
        <v>75</v>
      </c>
      <c r="B114" s="249">
        <v>7</v>
      </c>
      <c r="C114" s="522"/>
      <c r="D114" s="250" t="s">
        <v>152</v>
      </c>
      <c r="E114" s="285">
        <v>20</v>
      </c>
      <c r="F114" s="252"/>
      <c r="G114" s="40" t="s">
        <v>70</v>
      </c>
      <c r="H114" s="253">
        <f t="shared" si="88"/>
        <v>60</v>
      </c>
      <c r="I114" s="253">
        <f t="shared" si="89"/>
        <v>51</v>
      </c>
      <c r="J114" s="254">
        <f t="shared" si="90"/>
        <v>27506142.120000001</v>
      </c>
      <c r="K114" s="254">
        <f t="shared" si="91"/>
        <v>2</v>
      </c>
      <c r="L114" s="255">
        <f t="shared" si="92"/>
        <v>0.93</v>
      </c>
      <c r="M114" s="256">
        <f t="shared" si="132"/>
        <v>1.01</v>
      </c>
      <c r="N114" s="257">
        <f t="shared" si="93"/>
        <v>21590156.067032635</v>
      </c>
      <c r="O114" s="257">
        <f t="shared" si="94"/>
        <v>24335555.480755895</v>
      </c>
      <c r="P114" s="257">
        <f t="shared" si="95"/>
        <v>25836519.293316003</v>
      </c>
      <c r="Q114" s="257">
        <f t="shared" si="96"/>
        <v>27430059.269522611</v>
      </c>
      <c r="R114" s="258">
        <f t="shared" si="97"/>
        <v>25836519.293316003</v>
      </c>
      <c r="S114" s="257">
        <f t="shared" si="97"/>
        <v>27430059.269522611</v>
      </c>
      <c r="T114" s="257">
        <f t="shared" si="98"/>
        <v>29121885.304580249</v>
      </c>
      <c r="U114" s="257"/>
      <c r="V114" s="257">
        <f t="shared" si="99"/>
        <v>1101097959.4186645</v>
      </c>
      <c r="W114" s="257">
        <f t="shared" si="100"/>
        <v>1241113329.5185506</v>
      </c>
      <c r="X114" s="257">
        <f t="shared" si="101"/>
        <v>1317662483.9591162</v>
      </c>
      <c r="Y114" s="258">
        <f t="shared" si="102"/>
        <v>1398933022.7456532</v>
      </c>
      <c r="Z114" s="258">
        <f t="shared" si="103"/>
        <v>1317662483.9591162</v>
      </c>
      <c r="AA114" s="257">
        <f t="shared" si="104"/>
        <v>1398933022.7456532</v>
      </c>
      <c r="AB114" s="257">
        <f t="shared" si="105"/>
        <v>1485216150.5335927</v>
      </c>
      <c r="AC114" s="257"/>
      <c r="AD114" s="32" t="str">
        <f t="shared" si="106"/>
        <v>BERTAHAP</v>
      </c>
      <c r="AE114" s="259">
        <f t="shared" si="107"/>
        <v>0</v>
      </c>
      <c r="AF114" s="260">
        <v>2</v>
      </c>
      <c r="AG114" s="261"/>
      <c r="AH114" s="257" t="str">
        <f t="shared" si="133"/>
        <v>KR</v>
      </c>
      <c r="AI114" s="261">
        <f t="shared" si="69"/>
        <v>1211208000</v>
      </c>
      <c r="AJ114" s="261">
        <f t="shared" si="69"/>
        <v>1365225000</v>
      </c>
      <c r="AK114" s="261">
        <f t="shared" si="69"/>
        <v>1449429000</v>
      </c>
      <c r="AL114" s="262">
        <f t="shared" si="68"/>
        <v>1538827000</v>
      </c>
      <c r="AM114" s="262">
        <f t="shared" si="68"/>
        <v>1449429000</v>
      </c>
      <c r="AN114" s="261">
        <f t="shared" si="68"/>
        <v>1538827000</v>
      </c>
      <c r="AO114" s="261">
        <f t="shared" si="68"/>
        <v>1633738000</v>
      </c>
      <c r="AP114" s="261">
        <f t="shared" si="128"/>
        <v>1633738441.900414</v>
      </c>
      <c r="AQ114" s="51">
        <f t="shared" si="129"/>
        <v>1536395000</v>
      </c>
      <c r="AR114" s="42">
        <f t="shared" si="129"/>
        <v>1631157000</v>
      </c>
      <c r="AS114" s="58">
        <f t="shared" si="108"/>
        <v>1382755500</v>
      </c>
      <c r="AT114" s="58">
        <f t="shared" si="109"/>
        <v>23045925</v>
      </c>
      <c r="AU114" s="336">
        <f t="shared" si="110"/>
        <v>28853006.25</v>
      </c>
      <c r="AV114" s="131">
        <f t="shared" si="111"/>
        <v>16311570</v>
      </c>
      <c r="AW114" s="5">
        <f t="shared" si="112"/>
        <v>23045925</v>
      </c>
      <c r="AX114" s="5">
        <f t="shared" si="113"/>
        <v>36235725</v>
      </c>
      <c r="AY114" s="487">
        <f t="shared" si="114"/>
        <v>1731763000</v>
      </c>
      <c r="AZ114" s="117">
        <f t="shared" si="131"/>
        <v>1731762838.1594403</v>
      </c>
      <c r="BA114" s="2"/>
      <c r="BB114" s="2"/>
      <c r="BW114" s="53">
        <f t="shared" si="115"/>
        <v>-1511462.5094939955</v>
      </c>
      <c r="BY114" s="116"/>
      <c r="BZ114" s="112"/>
      <c r="CA114" s="112" t="str">
        <f t="shared" si="134"/>
        <v>2BR-18</v>
      </c>
      <c r="CB114" s="113">
        <f t="shared" si="135"/>
        <v>18</v>
      </c>
      <c r="CC114" s="114">
        <f t="shared" si="136"/>
        <v>97</v>
      </c>
      <c r="CD114" s="114">
        <f t="shared" si="136"/>
        <v>85</v>
      </c>
      <c r="CE114" s="115">
        <f t="shared" si="137"/>
        <v>26092326.415032003</v>
      </c>
      <c r="CF114" s="115">
        <f t="shared" si="138"/>
        <v>2038667000</v>
      </c>
      <c r="CG114" s="115">
        <f t="shared" si="138"/>
        <v>2297903000</v>
      </c>
      <c r="CH114" s="115">
        <f t="shared" si="138"/>
        <v>2439633000</v>
      </c>
      <c r="CI114" s="115">
        <f t="shared" si="138"/>
        <v>2590104000</v>
      </c>
      <c r="CJ114" s="115">
        <f t="shared" si="139"/>
        <v>2749856000</v>
      </c>
      <c r="CW114" s="58">
        <f t="shared" si="122"/>
        <v>1468041300</v>
      </c>
      <c r="CX114" s="43">
        <f t="shared" si="123"/>
        <v>16311570</v>
      </c>
      <c r="DA114" s="53">
        <f t="shared" si="124"/>
        <v>1304486100</v>
      </c>
      <c r="DB114" s="43">
        <f t="shared" si="125"/>
        <v>21741435</v>
      </c>
      <c r="DC114" s="48">
        <f t="shared" si="126"/>
        <v>36235725</v>
      </c>
      <c r="DH114" s="692" t="str">
        <f t="shared" si="130"/>
        <v>A10-20</v>
      </c>
    </row>
    <row r="115" spans="1:112">
      <c r="A115" s="3">
        <f t="shared" si="127"/>
        <v>76</v>
      </c>
      <c r="B115" s="249">
        <v>8</v>
      </c>
      <c r="C115" s="522"/>
      <c r="D115" s="250" t="s">
        <v>152</v>
      </c>
      <c r="E115" s="285">
        <v>22</v>
      </c>
      <c r="F115" s="252"/>
      <c r="G115" s="40" t="s">
        <v>89</v>
      </c>
      <c r="H115" s="253">
        <f t="shared" si="88"/>
        <v>81</v>
      </c>
      <c r="I115" s="253">
        <f t="shared" si="89"/>
        <v>70</v>
      </c>
      <c r="J115" s="254">
        <f t="shared" si="90"/>
        <v>27506142.120000001</v>
      </c>
      <c r="K115" s="254">
        <f t="shared" si="91"/>
        <v>4</v>
      </c>
      <c r="L115" s="255">
        <f t="shared" si="92"/>
        <v>0.97</v>
      </c>
      <c r="M115" s="256">
        <f t="shared" si="132"/>
        <v>1.01</v>
      </c>
      <c r="N115" s="257">
        <f t="shared" si="93"/>
        <v>22518764.930130813</v>
      </c>
      <c r="O115" s="257">
        <f t="shared" si="94"/>
        <v>25382246.039067976</v>
      </c>
      <c r="P115" s="257">
        <f t="shared" si="95"/>
        <v>26947767.434964001</v>
      </c>
      <c r="Q115" s="257">
        <f t="shared" si="96"/>
        <v>28609846.764985945</v>
      </c>
      <c r="R115" s="258">
        <f t="shared" si="97"/>
        <v>26947767.434964001</v>
      </c>
      <c r="S115" s="257">
        <f t="shared" si="97"/>
        <v>28609846.764985945</v>
      </c>
      <c r="T115" s="257">
        <f t="shared" si="98"/>
        <v>30374439.511228859</v>
      </c>
      <c r="U115" s="257"/>
      <c r="V115" s="257">
        <f t="shared" si="99"/>
        <v>1576313545.1091568</v>
      </c>
      <c r="W115" s="257">
        <f t="shared" si="100"/>
        <v>1776757222.7347584</v>
      </c>
      <c r="X115" s="257">
        <f t="shared" si="101"/>
        <v>1886343720.4474802</v>
      </c>
      <c r="Y115" s="258">
        <f t="shared" si="102"/>
        <v>2002689273.5490162</v>
      </c>
      <c r="Z115" s="258">
        <f t="shared" si="103"/>
        <v>1886343720.4474802</v>
      </c>
      <c r="AA115" s="257">
        <f t="shared" si="104"/>
        <v>2002689273.5490162</v>
      </c>
      <c r="AB115" s="257">
        <f t="shared" si="105"/>
        <v>2126210765.7860203</v>
      </c>
      <c r="AC115" s="257"/>
      <c r="AD115" s="32" t="str">
        <f t="shared" si="106"/>
        <v>BERTAHAP</v>
      </c>
      <c r="AE115" s="259">
        <f t="shared" si="107"/>
        <v>0</v>
      </c>
      <c r="AF115" s="260">
        <v>2</v>
      </c>
      <c r="AG115" s="261"/>
      <c r="AH115" s="257" t="str">
        <f t="shared" si="133"/>
        <v>KR</v>
      </c>
      <c r="AI115" s="261">
        <f t="shared" si="69"/>
        <v>1733945000</v>
      </c>
      <c r="AJ115" s="261">
        <f t="shared" si="69"/>
        <v>1954433000</v>
      </c>
      <c r="AK115" s="261">
        <f t="shared" si="69"/>
        <v>2074979000</v>
      </c>
      <c r="AL115" s="262">
        <f t="shared" si="68"/>
        <v>2202959000</v>
      </c>
      <c r="AM115" s="262">
        <f t="shared" si="68"/>
        <v>2074979000</v>
      </c>
      <c r="AN115" s="261">
        <f t="shared" si="68"/>
        <v>2202959000</v>
      </c>
      <c r="AO115" s="261">
        <f t="shared" si="68"/>
        <v>2338832000</v>
      </c>
      <c r="AP115" s="261">
        <f t="shared" si="128"/>
        <v>2338832633.0578384</v>
      </c>
      <c r="AQ115" s="51">
        <f t="shared" si="129"/>
        <v>2199478000</v>
      </c>
      <c r="AR115" s="42">
        <f t="shared" si="129"/>
        <v>2335137000</v>
      </c>
      <c r="AS115" s="58">
        <f t="shared" si="108"/>
        <v>1979530200</v>
      </c>
      <c r="AT115" s="58">
        <f t="shared" si="109"/>
        <v>32992170</v>
      </c>
      <c r="AU115" s="336">
        <f t="shared" si="110"/>
        <v>41305481.25</v>
      </c>
      <c r="AV115" s="131">
        <f t="shared" si="111"/>
        <v>23351370</v>
      </c>
      <c r="AW115" s="5">
        <f t="shared" si="112"/>
        <v>32992170</v>
      </c>
      <c r="AX115" s="5">
        <f t="shared" si="113"/>
        <v>51874475</v>
      </c>
      <c r="AY115" s="487">
        <f t="shared" si="114"/>
        <v>2479163000</v>
      </c>
      <c r="AZ115" s="117">
        <f t="shared" si="131"/>
        <v>2479162630.3360872</v>
      </c>
      <c r="BA115" s="2"/>
      <c r="BB115" s="2"/>
      <c r="BW115" s="53">
        <f t="shared" si="115"/>
        <v>-400214.36784599721</v>
      </c>
      <c r="BY115" s="116"/>
      <c r="BZ115" s="112"/>
      <c r="CA115" s="112" t="str">
        <f t="shared" si="134"/>
        <v>1BR-20</v>
      </c>
      <c r="CB115" s="113">
        <f t="shared" si="135"/>
        <v>20</v>
      </c>
      <c r="CC115" s="114">
        <f t="shared" si="136"/>
        <v>60</v>
      </c>
      <c r="CD115" s="114">
        <f t="shared" si="136"/>
        <v>51</v>
      </c>
      <c r="CE115" s="115">
        <f t="shared" si="137"/>
        <v>26092326.415032003</v>
      </c>
      <c r="CF115" s="115">
        <f t="shared" si="138"/>
        <v>1223200000</v>
      </c>
      <c r="CG115" s="115">
        <f t="shared" si="138"/>
        <v>1378742000</v>
      </c>
      <c r="CH115" s="115">
        <f t="shared" si="138"/>
        <v>1463780000</v>
      </c>
      <c r="CI115" s="115">
        <f t="shared" si="138"/>
        <v>1554063000</v>
      </c>
      <c r="CJ115" s="115">
        <f t="shared" si="139"/>
        <v>1649914000</v>
      </c>
      <c r="CW115" s="58">
        <f t="shared" si="122"/>
        <v>2101623300</v>
      </c>
      <c r="CX115" s="43">
        <f t="shared" si="123"/>
        <v>23351370</v>
      </c>
      <c r="DA115" s="53">
        <f t="shared" si="124"/>
        <v>1867481100</v>
      </c>
      <c r="DB115" s="43">
        <f t="shared" si="125"/>
        <v>31124685</v>
      </c>
      <c r="DC115" s="48">
        <f t="shared" si="126"/>
        <v>51874475</v>
      </c>
      <c r="DH115" s="692" t="str">
        <f t="shared" si="130"/>
        <v>A10-22</v>
      </c>
    </row>
    <row r="116" spans="1:112">
      <c r="A116" s="3">
        <f t="shared" si="127"/>
        <v>77</v>
      </c>
      <c r="B116" s="249">
        <v>1</v>
      </c>
      <c r="C116" s="522"/>
      <c r="D116" s="250" t="s">
        <v>154</v>
      </c>
      <c r="E116" s="251" t="s">
        <v>24</v>
      </c>
      <c r="F116" s="252"/>
      <c r="G116" s="40" t="s">
        <v>39</v>
      </c>
      <c r="H116" s="253">
        <f t="shared" si="88"/>
        <v>113</v>
      </c>
      <c r="I116" s="253">
        <f t="shared" si="89"/>
        <v>101</v>
      </c>
      <c r="J116" s="254">
        <f t="shared" si="90"/>
        <v>27506142.120000001</v>
      </c>
      <c r="K116" s="254">
        <f t="shared" si="91"/>
        <v>6</v>
      </c>
      <c r="L116" s="255">
        <f t="shared" si="92"/>
        <v>0.95</v>
      </c>
      <c r="M116" s="305">
        <f t="shared" ref="M116:M123" si="140">SUMIF($AO$4:$AO$22,E116,$BK$4:$BK$22)</f>
        <v>1.02</v>
      </c>
      <c r="N116" s="257">
        <f t="shared" si="93"/>
        <v>22272821.493617184</v>
      </c>
      <c r="O116" s="257">
        <f t="shared" si="94"/>
        <v>25105028.490208089</v>
      </c>
      <c r="P116" s="257">
        <f t="shared" si="95"/>
        <v>26653451.714279998</v>
      </c>
      <c r="Q116" s="257">
        <f t="shared" si="96"/>
        <v>28297378.294652831</v>
      </c>
      <c r="R116" s="258">
        <f t="shared" si="97"/>
        <v>26653451.714279998</v>
      </c>
      <c r="S116" s="257">
        <f t="shared" si="97"/>
        <v>28297378.294652831</v>
      </c>
      <c r="T116" s="257">
        <f t="shared" si="98"/>
        <v>30042698.669368953</v>
      </c>
      <c r="U116" s="257"/>
      <c r="V116" s="257">
        <f t="shared" si="99"/>
        <v>2249554970.8553357</v>
      </c>
      <c r="W116" s="257">
        <f t="shared" si="100"/>
        <v>2535607877.5110168</v>
      </c>
      <c r="X116" s="257">
        <f t="shared" si="101"/>
        <v>2691998623.1422796</v>
      </c>
      <c r="Y116" s="258">
        <f t="shared" si="102"/>
        <v>2858035207.7599359</v>
      </c>
      <c r="Z116" s="258">
        <f t="shared" si="103"/>
        <v>2691998623.1422796</v>
      </c>
      <c r="AA116" s="257">
        <f t="shared" si="104"/>
        <v>2858035207.7599359</v>
      </c>
      <c r="AB116" s="257">
        <f t="shared" si="105"/>
        <v>3034312565.6062641</v>
      </c>
      <c r="AC116" s="257"/>
      <c r="AD116" s="32" t="str">
        <f t="shared" si="106"/>
        <v>BERTAHAP</v>
      </c>
      <c r="AE116" s="259">
        <f t="shared" si="107"/>
        <v>0</v>
      </c>
      <c r="AF116" s="260">
        <v>2</v>
      </c>
      <c r="AG116" s="261"/>
      <c r="AH116" s="257" t="str">
        <f t="shared" si="133"/>
        <v>KR</v>
      </c>
      <c r="AI116" s="261">
        <f t="shared" si="69"/>
        <v>2474511000</v>
      </c>
      <c r="AJ116" s="261">
        <f t="shared" si="69"/>
        <v>2789169000</v>
      </c>
      <c r="AK116" s="261">
        <f t="shared" si="69"/>
        <v>2961199000</v>
      </c>
      <c r="AL116" s="262">
        <f t="shared" si="68"/>
        <v>3143839000</v>
      </c>
      <c r="AM116" s="262">
        <f t="shared" si="68"/>
        <v>2961199000</v>
      </c>
      <c r="AN116" s="261">
        <f t="shared" si="68"/>
        <v>3143839000</v>
      </c>
      <c r="AO116" s="261">
        <f t="shared" si="68"/>
        <v>3337744000</v>
      </c>
      <c r="AP116" s="261">
        <f t="shared" si="128"/>
        <v>3337744028.0458789</v>
      </c>
      <c r="AQ116" s="51">
        <f t="shared" si="129"/>
        <v>3138871000</v>
      </c>
      <c r="AR116" s="42">
        <f t="shared" si="129"/>
        <v>3332470000</v>
      </c>
      <c r="AS116" s="58">
        <f t="shared" si="108"/>
        <v>2824983900</v>
      </c>
      <c r="AT116" s="58">
        <f t="shared" si="109"/>
        <v>47083065</v>
      </c>
      <c r="AU116" s="336">
        <f t="shared" si="110"/>
        <v>58946981.25</v>
      </c>
      <c r="AV116" s="131">
        <f t="shared" si="111"/>
        <v>33324700</v>
      </c>
      <c r="AW116" s="5">
        <f t="shared" si="112"/>
        <v>47083065</v>
      </c>
      <c r="AX116" s="5">
        <f t="shared" si="113"/>
        <v>74029975</v>
      </c>
      <c r="AY116" s="487">
        <f t="shared" si="114"/>
        <v>3538009000</v>
      </c>
      <c r="AZ116" s="117">
        <f t="shared" si="131"/>
        <v>3538008729.5589514</v>
      </c>
      <c r="BA116" s="2"/>
      <c r="BB116" s="2"/>
      <c r="BW116" s="53">
        <f t="shared" si="115"/>
        <v>-694530.0885300003</v>
      </c>
      <c r="BY116" s="116">
        <v>21</v>
      </c>
      <c r="BZ116" s="112" t="s">
        <v>156</v>
      </c>
      <c r="CA116" s="112" t="str">
        <f t="shared" ref="CA116:CA122" si="141">G206</f>
        <v>1BR-6</v>
      </c>
      <c r="CB116" s="113" t="str">
        <f t="shared" ref="CB116:CB122" si="142">E206</f>
        <v>06</v>
      </c>
      <c r="CC116" s="114">
        <f t="shared" ref="CC116:CD122" si="143">H206</f>
        <v>78</v>
      </c>
      <c r="CD116" s="114">
        <f t="shared" si="143"/>
        <v>66</v>
      </c>
      <c r="CE116" s="115">
        <f t="shared" ref="CE116:CE122" si="144">P206</f>
        <v>26092326.415032003</v>
      </c>
      <c r="CF116" s="115">
        <f t="shared" ref="CF116:CI122" si="145">AI206</f>
        <v>1582965000</v>
      </c>
      <c r="CG116" s="115">
        <f t="shared" si="145"/>
        <v>1784255000</v>
      </c>
      <c r="CH116" s="115">
        <f t="shared" si="145"/>
        <v>1894303000</v>
      </c>
      <c r="CI116" s="115">
        <f t="shared" si="145"/>
        <v>2011140000</v>
      </c>
      <c r="CJ116" s="115">
        <f t="shared" ref="CJ116:CJ122" si="146">AO206</f>
        <v>2135183000</v>
      </c>
      <c r="CW116" s="58">
        <f t="shared" si="122"/>
        <v>2999223000</v>
      </c>
      <c r="CX116" s="43">
        <f t="shared" si="123"/>
        <v>33324700</v>
      </c>
      <c r="DA116" s="53">
        <f t="shared" si="124"/>
        <v>2665079100</v>
      </c>
      <c r="DB116" s="43">
        <f t="shared" si="125"/>
        <v>44417985</v>
      </c>
      <c r="DC116" s="48">
        <f t="shared" si="126"/>
        <v>74029975</v>
      </c>
      <c r="DH116" s="692" t="str">
        <f t="shared" si="130"/>
        <v>A11-02</v>
      </c>
    </row>
    <row r="117" spans="1:112">
      <c r="A117" s="3">
        <f t="shared" si="127"/>
        <v>78</v>
      </c>
      <c r="B117" s="249">
        <v>2</v>
      </c>
      <c r="C117" s="522"/>
      <c r="D117" s="250" t="s">
        <v>154</v>
      </c>
      <c r="E117" s="251" t="s">
        <v>35</v>
      </c>
      <c r="F117" s="252"/>
      <c r="G117" s="40" t="s">
        <v>42</v>
      </c>
      <c r="H117" s="253">
        <f t="shared" si="88"/>
        <v>78</v>
      </c>
      <c r="I117" s="253">
        <f t="shared" si="89"/>
        <v>66</v>
      </c>
      <c r="J117" s="254">
        <f t="shared" si="90"/>
        <v>27506142.120000001</v>
      </c>
      <c r="K117" s="254">
        <f t="shared" si="91"/>
        <v>2</v>
      </c>
      <c r="L117" s="255">
        <f t="shared" si="92"/>
        <v>0.93</v>
      </c>
      <c r="M117" s="305">
        <f t="shared" si="140"/>
        <v>1.02</v>
      </c>
      <c r="N117" s="257">
        <f t="shared" si="93"/>
        <v>21803919.988488406</v>
      </c>
      <c r="O117" s="257">
        <f t="shared" si="94"/>
        <v>24576501.574624766</v>
      </c>
      <c r="P117" s="257">
        <f t="shared" si="95"/>
        <v>26092326.415032003</v>
      </c>
      <c r="Q117" s="257">
        <f t="shared" si="96"/>
        <v>27701644.014765408</v>
      </c>
      <c r="R117" s="258">
        <f t="shared" si="97"/>
        <v>26092326.415032003</v>
      </c>
      <c r="S117" s="257">
        <f t="shared" si="97"/>
        <v>27701644.014765408</v>
      </c>
      <c r="T117" s="257">
        <f t="shared" si="98"/>
        <v>29410220.8026454</v>
      </c>
      <c r="U117" s="257"/>
      <c r="V117" s="257">
        <f t="shared" si="99"/>
        <v>1439058719.2402349</v>
      </c>
      <c r="W117" s="257">
        <f t="shared" si="100"/>
        <v>1622049103.9252346</v>
      </c>
      <c r="X117" s="257">
        <f t="shared" si="101"/>
        <v>1722093543.3921123</v>
      </c>
      <c r="Y117" s="258">
        <f t="shared" si="102"/>
        <v>1828308504.9745169</v>
      </c>
      <c r="Z117" s="258">
        <f t="shared" si="103"/>
        <v>1722093543.3921123</v>
      </c>
      <c r="AA117" s="257">
        <f t="shared" si="104"/>
        <v>1828308504.9745169</v>
      </c>
      <c r="AB117" s="257">
        <f t="shared" si="105"/>
        <v>1941074572.9745965</v>
      </c>
      <c r="AC117" s="257"/>
      <c r="AD117" s="32" t="str">
        <f t="shared" si="106"/>
        <v>BERTAHAP</v>
      </c>
      <c r="AE117" s="259">
        <f t="shared" si="107"/>
        <v>0</v>
      </c>
      <c r="AF117" s="260">
        <v>2</v>
      </c>
      <c r="AG117" s="261"/>
      <c r="AH117" s="257" t="e">
        <f>IF(AG117&gt;#REF!,"LB","KR")</f>
        <v>#REF!</v>
      </c>
      <c r="AI117" s="261">
        <f t="shared" si="69"/>
        <v>1582965000</v>
      </c>
      <c r="AJ117" s="261">
        <f t="shared" si="69"/>
        <v>1784255000</v>
      </c>
      <c r="AK117" s="261">
        <f t="shared" si="69"/>
        <v>1894303000</v>
      </c>
      <c r="AL117" s="262">
        <f t="shared" si="68"/>
        <v>2011140000</v>
      </c>
      <c r="AM117" s="262">
        <f t="shared" si="68"/>
        <v>1894303000</v>
      </c>
      <c r="AN117" s="261">
        <f t="shared" si="68"/>
        <v>2011140000</v>
      </c>
      <c r="AO117" s="261">
        <f t="shared" si="68"/>
        <v>2135183000</v>
      </c>
      <c r="AP117" s="261">
        <f t="shared" si="128"/>
        <v>2135182661.8870077</v>
      </c>
      <c r="AQ117" s="51">
        <f t="shared" si="129"/>
        <v>2007962000</v>
      </c>
      <c r="AR117" s="42">
        <f t="shared" si="129"/>
        <v>2131809000</v>
      </c>
      <c r="AS117" s="58">
        <f t="shared" si="108"/>
        <v>1807165800</v>
      </c>
      <c r="AT117" s="58">
        <f t="shared" si="109"/>
        <v>30119430</v>
      </c>
      <c r="AU117" s="336">
        <f t="shared" si="110"/>
        <v>37708875</v>
      </c>
      <c r="AV117" s="131">
        <f t="shared" si="111"/>
        <v>21318090</v>
      </c>
      <c r="AW117" s="5">
        <f t="shared" si="112"/>
        <v>30119430</v>
      </c>
      <c r="AX117" s="5">
        <f t="shared" si="113"/>
        <v>47357575</v>
      </c>
      <c r="AY117" s="487">
        <f t="shared" si="114"/>
        <v>2263294000</v>
      </c>
      <c r="AZ117" s="117">
        <f t="shared" si="131"/>
        <v>2263293848.6324973</v>
      </c>
      <c r="BA117" s="2"/>
      <c r="BB117" s="2"/>
      <c r="BW117" s="53">
        <f t="shared" si="115"/>
        <v>-1255655.3877779953</v>
      </c>
      <c r="BY117" s="116"/>
      <c r="BZ117" s="121"/>
      <c r="CA117" s="112" t="str">
        <f t="shared" si="141"/>
        <v>1BR-8</v>
      </c>
      <c r="CB117" s="113" t="str">
        <f t="shared" si="142"/>
        <v>08</v>
      </c>
      <c r="CC117" s="114">
        <f t="shared" si="143"/>
        <v>60</v>
      </c>
      <c r="CD117" s="114">
        <f t="shared" si="143"/>
        <v>52</v>
      </c>
      <c r="CE117" s="115">
        <f t="shared" si="144"/>
        <v>26092326.415032003</v>
      </c>
      <c r="CF117" s="115">
        <f t="shared" si="145"/>
        <v>1247185000</v>
      </c>
      <c r="CG117" s="115">
        <f t="shared" si="145"/>
        <v>1405776000</v>
      </c>
      <c r="CH117" s="115">
        <f t="shared" si="145"/>
        <v>1492482000</v>
      </c>
      <c r="CI117" s="115">
        <f t="shared" si="145"/>
        <v>1584535000</v>
      </c>
      <c r="CJ117" s="115">
        <f t="shared" si="146"/>
        <v>1682265000</v>
      </c>
      <c r="CK117" s="2">
        <v>14</v>
      </c>
      <c r="CW117" s="58">
        <f t="shared" si="122"/>
        <v>1918628100</v>
      </c>
      <c r="CX117" s="43">
        <f t="shared" si="123"/>
        <v>21318090</v>
      </c>
      <c r="DA117" s="53">
        <f t="shared" si="124"/>
        <v>1704872700</v>
      </c>
      <c r="DB117" s="43">
        <f t="shared" si="125"/>
        <v>28414545</v>
      </c>
      <c r="DC117" s="48">
        <f t="shared" si="126"/>
        <v>47357575</v>
      </c>
      <c r="DH117" s="692" t="str">
        <f t="shared" si="130"/>
        <v>A11-06</v>
      </c>
    </row>
    <row r="118" spans="1:112">
      <c r="A118" s="3">
        <f t="shared" si="127"/>
        <v>79</v>
      </c>
      <c r="B118" s="249">
        <v>3</v>
      </c>
      <c r="C118" s="522"/>
      <c r="D118" s="250" t="s">
        <v>154</v>
      </c>
      <c r="E118" s="251">
        <v>10</v>
      </c>
      <c r="F118" s="252"/>
      <c r="G118" s="40" t="s">
        <v>48</v>
      </c>
      <c r="H118" s="253">
        <f t="shared" si="88"/>
        <v>74</v>
      </c>
      <c r="I118" s="253">
        <f t="shared" si="89"/>
        <v>63</v>
      </c>
      <c r="J118" s="254">
        <f t="shared" si="90"/>
        <v>27506142.120000001</v>
      </c>
      <c r="K118" s="254">
        <f t="shared" si="91"/>
        <v>2</v>
      </c>
      <c r="L118" s="255">
        <f t="shared" si="92"/>
        <v>0.93</v>
      </c>
      <c r="M118" s="305">
        <f t="shared" si="140"/>
        <v>1.02</v>
      </c>
      <c r="N118" s="257">
        <f t="shared" si="93"/>
        <v>21803919.988488406</v>
      </c>
      <c r="O118" s="257">
        <f t="shared" si="94"/>
        <v>24576501.574624766</v>
      </c>
      <c r="P118" s="257">
        <f t="shared" si="95"/>
        <v>26092326.415032003</v>
      </c>
      <c r="Q118" s="257">
        <f t="shared" si="96"/>
        <v>27701644.014765408</v>
      </c>
      <c r="R118" s="258">
        <f t="shared" si="97"/>
        <v>26092326.415032003</v>
      </c>
      <c r="S118" s="257">
        <f t="shared" si="97"/>
        <v>27701644.014765408</v>
      </c>
      <c r="T118" s="257">
        <f t="shared" si="98"/>
        <v>29410220.8026454</v>
      </c>
      <c r="U118" s="257"/>
      <c r="V118" s="257">
        <f t="shared" si="99"/>
        <v>1373646959.2747695</v>
      </c>
      <c r="W118" s="257">
        <f t="shared" si="100"/>
        <v>1548319599.2013602</v>
      </c>
      <c r="X118" s="257">
        <f t="shared" si="101"/>
        <v>1643816564.1470163</v>
      </c>
      <c r="Y118" s="258">
        <f t="shared" si="102"/>
        <v>1745203572.9302206</v>
      </c>
      <c r="Z118" s="258">
        <f t="shared" si="103"/>
        <v>1643816564.1470163</v>
      </c>
      <c r="AA118" s="257">
        <f t="shared" si="104"/>
        <v>1745203572.9302206</v>
      </c>
      <c r="AB118" s="257">
        <f t="shared" si="105"/>
        <v>1852843910.5666602</v>
      </c>
      <c r="AC118" s="257"/>
      <c r="AD118" s="32" t="str">
        <f t="shared" si="106"/>
        <v>BERTAHAP</v>
      </c>
      <c r="AE118" s="259">
        <f t="shared" si="107"/>
        <v>0</v>
      </c>
      <c r="AF118" s="260">
        <v>2</v>
      </c>
      <c r="AG118" s="261"/>
      <c r="AH118" s="257" t="str">
        <f t="shared" ref="AH118:AH137" si="147">IF(AG118&gt;$BC$42,"LB","KR")</f>
        <v>KR</v>
      </c>
      <c r="AI118" s="261">
        <f t="shared" si="69"/>
        <v>1511012000</v>
      </c>
      <c r="AJ118" s="261">
        <f t="shared" si="69"/>
        <v>1703152000</v>
      </c>
      <c r="AK118" s="261">
        <f t="shared" si="69"/>
        <v>1808199000</v>
      </c>
      <c r="AL118" s="262">
        <f t="shared" si="68"/>
        <v>1919724000</v>
      </c>
      <c r="AM118" s="262">
        <f t="shared" si="68"/>
        <v>1808199000</v>
      </c>
      <c r="AN118" s="261">
        <f t="shared" si="68"/>
        <v>1919724000</v>
      </c>
      <c r="AO118" s="261">
        <f t="shared" si="68"/>
        <v>2038129000</v>
      </c>
      <c r="AP118" s="261">
        <f t="shared" si="128"/>
        <v>2038128325.4315333</v>
      </c>
      <c r="AQ118" s="51">
        <f t="shared" si="129"/>
        <v>1916691000</v>
      </c>
      <c r="AR118" s="42">
        <f t="shared" si="129"/>
        <v>2034908000</v>
      </c>
      <c r="AS118" s="58">
        <f t="shared" si="108"/>
        <v>1725021900</v>
      </c>
      <c r="AT118" s="58">
        <f t="shared" si="109"/>
        <v>28750365</v>
      </c>
      <c r="AU118" s="336">
        <f t="shared" si="110"/>
        <v>35994825</v>
      </c>
      <c r="AV118" s="131">
        <f t="shared" si="111"/>
        <v>20349080</v>
      </c>
      <c r="AW118" s="5">
        <f t="shared" si="112"/>
        <v>28750365</v>
      </c>
      <c r="AX118" s="5">
        <f t="shared" si="113"/>
        <v>45204975</v>
      </c>
      <c r="AY118" s="487">
        <f t="shared" si="114"/>
        <v>2160417000</v>
      </c>
      <c r="AZ118" s="117">
        <f t="shared" si="131"/>
        <v>2160416228.157897</v>
      </c>
      <c r="BA118" s="2"/>
      <c r="BB118" s="2"/>
      <c r="BW118" s="53">
        <f t="shared" si="115"/>
        <v>-1255655.3877779953</v>
      </c>
      <c r="BY118" s="116"/>
      <c r="BZ118" s="112"/>
      <c r="CA118" s="112" t="str">
        <f t="shared" si="141"/>
        <v>1BR-10</v>
      </c>
      <c r="CB118" s="113">
        <f t="shared" si="142"/>
        <v>10</v>
      </c>
      <c r="CC118" s="114">
        <f t="shared" si="143"/>
        <v>74</v>
      </c>
      <c r="CD118" s="114">
        <f t="shared" si="143"/>
        <v>63</v>
      </c>
      <c r="CE118" s="115">
        <f t="shared" si="144"/>
        <v>26092326.415032003</v>
      </c>
      <c r="CF118" s="115">
        <f t="shared" si="145"/>
        <v>1511012000</v>
      </c>
      <c r="CG118" s="115">
        <f t="shared" si="145"/>
        <v>1703152000</v>
      </c>
      <c r="CH118" s="115">
        <f t="shared" si="145"/>
        <v>1808199000</v>
      </c>
      <c r="CI118" s="115">
        <f t="shared" si="145"/>
        <v>1919724000</v>
      </c>
      <c r="CJ118" s="115">
        <f t="shared" si="146"/>
        <v>2038129000</v>
      </c>
      <c r="CW118" s="58">
        <f t="shared" si="122"/>
        <v>1831417200</v>
      </c>
      <c r="CX118" s="43">
        <f t="shared" si="123"/>
        <v>20349080</v>
      </c>
      <c r="DA118" s="53">
        <f t="shared" si="124"/>
        <v>1627379100</v>
      </c>
      <c r="DB118" s="43">
        <f t="shared" si="125"/>
        <v>27122985</v>
      </c>
      <c r="DC118" s="48">
        <f t="shared" si="126"/>
        <v>45204975</v>
      </c>
      <c r="DH118" s="692" t="str">
        <f t="shared" si="130"/>
        <v>A11-10</v>
      </c>
    </row>
    <row r="119" spans="1:112">
      <c r="A119" s="3">
        <f t="shared" si="127"/>
        <v>80</v>
      </c>
      <c r="B119" s="249">
        <v>4</v>
      </c>
      <c r="C119" s="522"/>
      <c r="D119" s="250" t="s">
        <v>154</v>
      </c>
      <c r="E119" s="285">
        <v>12</v>
      </c>
      <c r="F119" s="252"/>
      <c r="G119" s="40" t="s">
        <v>50</v>
      </c>
      <c r="H119" s="253">
        <f t="shared" si="88"/>
        <v>67</v>
      </c>
      <c r="I119" s="253">
        <f t="shared" si="89"/>
        <v>57</v>
      </c>
      <c r="J119" s="254">
        <f t="shared" si="90"/>
        <v>27506142.120000001</v>
      </c>
      <c r="K119" s="254">
        <f t="shared" si="91"/>
        <v>2</v>
      </c>
      <c r="L119" s="255">
        <f t="shared" si="92"/>
        <v>0.93</v>
      </c>
      <c r="M119" s="305">
        <f t="shared" si="140"/>
        <v>1.02</v>
      </c>
      <c r="N119" s="257">
        <f t="shared" si="93"/>
        <v>21803919.988488406</v>
      </c>
      <c r="O119" s="257">
        <f t="shared" si="94"/>
        <v>24576501.574624766</v>
      </c>
      <c r="P119" s="257">
        <f t="shared" si="95"/>
        <v>26092326.415032003</v>
      </c>
      <c r="Q119" s="257">
        <f t="shared" si="96"/>
        <v>27701644.014765408</v>
      </c>
      <c r="R119" s="258">
        <f t="shared" si="97"/>
        <v>26092326.415032003</v>
      </c>
      <c r="S119" s="257">
        <f t="shared" si="97"/>
        <v>27701644.014765408</v>
      </c>
      <c r="T119" s="257">
        <f t="shared" si="98"/>
        <v>29410220.8026454</v>
      </c>
      <c r="U119" s="257"/>
      <c r="V119" s="257">
        <f t="shared" si="99"/>
        <v>1242823439.3438392</v>
      </c>
      <c r="W119" s="257">
        <f t="shared" si="100"/>
        <v>1400860589.7536116</v>
      </c>
      <c r="X119" s="257">
        <f t="shared" si="101"/>
        <v>1487262605.6568241</v>
      </c>
      <c r="Y119" s="258">
        <f t="shared" si="102"/>
        <v>1578993708.8416283</v>
      </c>
      <c r="Z119" s="258">
        <f t="shared" si="103"/>
        <v>1487262605.6568241</v>
      </c>
      <c r="AA119" s="257">
        <f t="shared" si="104"/>
        <v>1578993708.8416283</v>
      </c>
      <c r="AB119" s="257">
        <f t="shared" si="105"/>
        <v>1676382585.7507877</v>
      </c>
      <c r="AC119" s="257"/>
      <c r="AD119" s="32" t="str">
        <f t="shared" si="106"/>
        <v>BERTAHAP</v>
      </c>
      <c r="AE119" s="259">
        <f t="shared" si="107"/>
        <v>0</v>
      </c>
      <c r="AF119" s="260">
        <v>2</v>
      </c>
      <c r="AG119" s="261"/>
      <c r="AH119" s="257" t="str">
        <f t="shared" si="147"/>
        <v>KR</v>
      </c>
      <c r="AI119" s="261">
        <f t="shared" si="69"/>
        <v>1367106000</v>
      </c>
      <c r="AJ119" s="261">
        <f t="shared" si="69"/>
        <v>1540947000</v>
      </c>
      <c r="AK119" s="261">
        <f t="shared" si="69"/>
        <v>1635989000</v>
      </c>
      <c r="AL119" s="262">
        <f t="shared" si="68"/>
        <v>1736894000</v>
      </c>
      <c r="AM119" s="262">
        <f t="shared" si="68"/>
        <v>1635989000</v>
      </c>
      <c r="AN119" s="261">
        <f t="shared" si="68"/>
        <v>1736894000</v>
      </c>
      <c r="AO119" s="261">
        <f t="shared" si="68"/>
        <v>1844021000</v>
      </c>
      <c r="AP119" s="261">
        <f t="shared" si="128"/>
        <v>1844021775.8761561</v>
      </c>
      <c r="AQ119" s="51">
        <f t="shared" si="129"/>
        <v>1734149000</v>
      </c>
      <c r="AR119" s="42">
        <f t="shared" si="129"/>
        <v>1841108000</v>
      </c>
      <c r="AS119" s="58">
        <f t="shared" si="108"/>
        <v>1560734100</v>
      </c>
      <c r="AT119" s="58">
        <f t="shared" si="109"/>
        <v>26012235</v>
      </c>
      <c r="AU119" s="336">
        <f t="shared" si="110"/>
        <v>32566762.5</v>
      </c>
      <c r="AV119" s="131">
        <f t="shared" si="111"/>
        <v>18411080</v>
      </c>
      <c r="AW119" s="5">
        <f t="shared" si="112"/>
        <v>26012235</v>
      </c>
      <c r="AX119" s="5">
        <f t="shared" si="113"/>
        <v>40899725</v>
      </c>
      <c r="AY119" s="487">
        <f t="shared" si="114"/>
        <v>1954664000</v>
      </c>
      <c r="AZ119" s="117">
        <f t="shared" si="131"/>
        <v>1954663110.5638826</v>
      </c>
      <c r="BA119" s="2"/>
      <c r="BB119" s="2"/>
      <c r="BW119" s="53">
        <f t="shared" si="115"/>
        <v>-1255655.3877779953</v>
      </c>
      <c r="BY119" s="116"/>
      <c r="BZ119" s="112"/>
      <c r="CA119" s="112" t="str">
        <f t="shared" si="141"/>
        <v>1BR-12</v>
      </c>
      <c r="CB119" s="113">
        <f t="shared" si="142"/>
        <v>12</v>
      </c>
      <c r="CC119" s="114">
        <f t="shared" si="143"/>
        <v>67</v>
      </c>
      <c r="CD119" s="114">
        <f t="shared" si="143"/>
        <v>57</v>
      </c>
      <c r="CE119" s="115">
        <f t="shared" si="144"/>
        <v>26092326.415032003</v>
      </c>
      <c r="CF119" s="115">
        <f t="shared" si="145"/>
        <v>1367106000</v>
      </c>
      <c r="CG119" s="115">
        <f t="shared" si="145"/>
        <v>1540947000</v>
      </c>
      <c r="CH119" s="115">
        <f t="shared" si="145"/>
        <v>1635989000</v>
      </c>
      <c r="CI119" s="115">
        <f t="shared" si="145"/>
        <v>1736894000</v>
      </c>
      <c r="CJ119" s="115">
        <f t="shared" si="146"/>
        <v>1844021000</v>
      </c>
      <c r="CW119" s="58">
        <f t="shared" si="122"/>
        <v>1656997200</v>
      </c>
      <c r="CX119" s="43">
        <f t="shared" si="123"/>
        <v>18411080</v>
      </c>
      <c r="DA119" s="53">
        <f t="shared" si="124"/>
        <v>1472390100</v>
      </c>
      <c r="DB119" s="43">
        <f t="shared" si="125"/>
        <v>24539835</v>
      </c>
      <c r="DC119" s="48">
        <f t="shared" si="126"/>
        <v>40899725</v>
      </c>
      <c r="DH119" s="692" t="str">
        <f t="shared" si="130"/>
        <v>A11-12</v>
      </c>
    </row>
    <row r="120" spans="1:112">
      <c r="A120" s="3">
        <f t="shared" si="127"/>
        <v>81</v>
      </c>
      <c r="B120" s="249">
        <v>5</v>
      </c>
      <c r="C120" s="522"/>
      <c r="D120" s="250" t="s">
        <v>154</v>
      </c>
      <c r="E120" s="251">
        <v>16</v>
      </c>
      <c r="F120" s="252"/>
      <c r="G120" s="40" t="s">
        <v>52</v>
      </c>
      <c r="H120" s="253">
        <f t="shared" si="88"/>
        <v>71</v>
      </c>
      <c r="I120" s="253">
        <f t="shared" si="89"/>
        <v>63</v>
      </c>
      <c r="J120" s="254">
        <f t="shared" si="90"/>
        <v>27506142.120000001</v>
      </c>
      <c r="K120" s="254">
        <f t="shared" si="91"/>
        <v>2</v>
      </c>
      <c r="L120" s="255">
        <f t="shared" si="92"/>
        <v>0.93</v>
      </c>
      <c r="M120" s="305">
        <f t="shared" si="140"/>
        <v>1.02</v>
      </c>
      <c r="N120" s="257">
        <f t="shared" si="93"/>
        <v>21803919.988488406</v>
      </c>
      <c r="O120" s="257">
        <f t="shared" si="94"/>
        <v>24576501.574624766</v>
      </c>
      <c r="P120" s="257">
        <f t="shared" si="95"/>
        <v>26092326.415032003</v>
      </c>
      <c r="Q120" s="257">
        <f t="shared" si="96"/>
        <v>27701644.014765408</v>
      </c>
      <c r="R120" s="258">
        <f t="shared" si="97"/>
        <v>26092326.415032003</v>
      </c>
      <c r="S120" s="257">
        <f t="shared" si="97"/>
        <v>27701644.014765408</v>
      </c>
      <c r="T120" s="257">
        <f t="shared" si="98"/>
        <v>29410220.8026454</v>
      </c>
      <c r="U120" s="257"/>
      <c r="V120" s="257">
        <f t="shared" si="99"/>
        <v>1373646959.2747695</v>
      </c>
      <c r="W120" s="257">
        <f t="shared" si="100"/>
        <v>1548319599.2013602</v>
      </c>
      <c r="X120" s="257">
        <f t="shared" si="101"/>
        <v>1643816564.1470163</v>
      </c>
      <c r="Y120" s="258">
        <f t="shared" si="102"/>
        <v>1745203572.9302206</v>
      </c>
      <c r="Z120" s="258">
        <f t="shared" si="103"/>
        <v>1643816564.1470163</v>
      </c>
      <c r="AA120" s="257">
        <f t="shared" si="104"/>
        <v>1745203572.9302206</v>
      </c>
      <c r="AB120" s="257">
        <f t="shared" si="105"/>
        <v>1852843910.5666602</v>
      </c>
      <c r="AC120" s="257"/>
      <c r="AD120" s="32" t="str">
        <f t="shared" si="106"/>
        <v>BERTAHAP</v>
      </c>
      <c r="AE120" s="259">
        <f t="shared" si="107"/>
        <v>0</v>
      </c>
      <c r="AF120" s="260">
        <v>2</v>
      </c>
      <c r="AG120" s="261"/>
      <c r="AH120" s="257" t="str">
        <f t="shared" si="147"/>
        <v>KR</v>
      </c>
      <c r="AI120" s="261">
        <f t="shared" si="69"/>
        <v>1511012000</v>
      </c>
      <c r="AJ120" s="261">
        <f t="shared" si="69"/>
        <v>1703152000</v>
      </c>
      <c r="AK120" s="261">
        <f t="shared" si="69"/>
        <v>1808199000</v>
      </c>
      <c r="AL120" s="262">
        <f t="shared" si="68"/>
        <v>1919724000</v>
      </c>
      <c r="AM120" s="262">
        <f t="shared" si="68"/>
        <v>1808199000</v>
      </c>
      <c r="AN120" s="261">
        <f t="shared" si="68"/>
        <v>1919724000</v>
      </c>
      <c r="AO120" s="261">
        <f t="shared" si="68"/>
        <v>2038129000</v>
      </c>
      <c r="AP120" s="261">
        <f t="shared" si="128"/>
        <v>2038128325.4315333</v>
      </c>
      <c r="AQ120" s="51">
        <f t="shared" si="129"/>
        <v>1916691000</v>
      </c>
      <c r="AR120" s="42">
        <f t="shared" si="129"/>
        <v>2034908000</v>
      </c>
      <c r="AS120" s="58">
        <f t="shared" si="108"/>
        <v>1725021900</v>
      </c>
      <c r="AT120" s="58">
        <f t="shared" si="109"/>
        <v>28750365</v>
      </c>
      <c r="AU120" s="336">
        <f t="shared" si="110"/>
        <v>35994825</v>
      </c>
      <c r="AV120" s="131">
        <f t="shared" si="111"/>
        <v>20349080</v>
      </c>
      <c r="AW120" s="5">
        <f t="shared" si="112"/>
        <v>28750365</v>
      </c>
      <c r="AX120" s="5">
        <f t="shared" si="113"/>
        <v>45204975</v>
      </c>
      <c r="AY120" s="487">
        <f t="shared" si="114"/>
        <v>2160417000</v>
      </c>
      <c r="AZ120" s="117">
        <f t="shared" si="131"/>
        <v>2160416228.157897</v>
      </c>
      <c r="BA120" s="2"/>
      <c r="BB120" s="2"/>
      <c r="BW120" s="53">
        <f t="shared" si="115"/>
        <v>-1255655.3877779953</v>
      </c>
      <c r="BY120" s="116"/>
      <c r="BZ120" s="112"/>
      <c r="CA120" s="112" t="str">
        <f t="shared" si="141"/>
        <v>1BR-16</v>
      </c>
      <c r="CB120" s="113">
        <f t="shared" si="142"/>
        <v>16</v>
      </c>
      <c r="CC120" s="114">
        <f t="shared" si="143"/>
        <v>71</v>
      </c>
      <c r="CD120" s="114">
        <f t="shared" si="143"/>
        <v>63</v>
      </c>
      <c r="CE120" s="115">
        <f t="shared" si="144"/>
        <v>26092326.415032003</v>
      </c>
      <c r="CF120" s="115">
        <f t="shared" si="145"/>
        <v>1511012000</v>
      </c>
      <c r="CG120" s="115">
        <f t="shared" si="145"/>
        <v>1703152000</v>
      </c>
      <c r="CH120" s="115">
        <f t="shared" si="145"/>
        <v>1808199000</v>
      </c>
      <c r="CI120" s="115">
        <f t="shared" si="145"/>
        <v>1919724000</v>
      </c>
      <c r="CJ120" s="115">
        <f t="shared" si="146"/>
        <v>2038129000</v>
      </c>
      <c r="CW120" s="58">
        <f t="shared" si="122"/>
        <v>1831417200</v>
      </c>
      <c r="CX120" s="43">
        <f t="shared" si="123"/>
        <v>20349080</v>
      </c>
      <c r="DA120" s="53">
        <f t="shared" si="124"/>
        <v>1627379100</v>
      </c>
      <c r="DB120" s="43">
        <f t="shared" si="125"/>
        <v>27122985</v>
      </c>
      <c r="DC120" s="48">
        <f t="shared" si="126"/>
        <v>45204975</v>
      </c>
      <c r="DH120" s="692" t="str">
        <f t="shared" si="130"/>
        <v>A11-16</v>
      </c>
    </row>
    <row r="121" spans="1:112">
      <c r="A121" s="3">
        <f t="shared" si="127"/>
        <v>82</v>
      </c>
      <c r="B121" s="249">
        <v>6</v>
      </c>
      <c r="C121" s="522"/>
      <c r="D121" s="250" t="s">
        <v>154</v>
      </c>
      <c r="E121" s="285">
        <v>18</v>
      </c>
      <c r="F121" s="252"/>
      <c r="G121" s="40" t="s">
        <v>54</v>
      </c>
      <c r="H121" s="253">
        <f t="shared" si="88"/>
        <v>97</v>
      </c>
      <c r="I121" s="253">
        <f t="shared" si="89"/>
        <v>85</v>
      </c>
      <c r="J121" s="254">
        <f t="shared" si="90"/>
        <v>27506142.120000001</v>
      </c>
      <c r="K121" s="254">
        <f t="shared" si="91"/>
        <v>2</v>
      </c>
      <c r="L121" s="255">
        <f t="shared" si="92"/>
        <v>0.93</v>
      </c>
      <c r="M121" s="305">
        <f t="shared" si="140"/>
        <v>1.02</v>
      </c>
      <c r="N121" s="257">
        <f t="shared" si="93"/>
        <v>21803919.988488406</v>
      </c>
      <c r="O121" s="257">
        <f t="shared" si="94"/>
        <v>24576501.574624766</v>
      </c>
      <c r="P121" s="257">
        <f t="shared" si="95"/>
        <v>26092326.415032003</v>
      </c>
      <c r="Q121" s="257">
        <f t="shared" si="96"/>
        <v>27701644.014765408</v>
      </c>
      <c r="R121" s="258">
        <f t="shared" si="97"/>
        <v>26092326.415032003</v>
      </c>
      <c r="S121" s="257">
        <f t="shared" si="97"/>
        <v>27701644.014765408</v>
      </c>
      <c r="T121" s="257">
        <f t="shared" si="98"/>
        <v>29410220.8026454</v>
      </c>
      <c r="U121" s="257"/>
      <c r="V121" s="257">
        <f t="shared" si="99"/>
        <v>1853333199.0215144</v>
      </c>
      <c r="W121" s="257">
        <f t="shared" si="100"/>
        <v>2089002633.8431051</v>
      </c>
      <c r="X121" s="257">
        <f t="shared" si="101"/>
        <v>2217847745.2777205</v>
      </c>
      <c r="Y121" s="258">
        <f t="shared" si="102"/>
        <v>2354639741.2550597</v>
      </c>
      <c r="Z121" s="258">
        <f t="shared" si="103"/>
        <v>2217847745.2777205</v>
      </c>
      <c r="AA121" s="257">
        <f t="shared" si="104"/>
        <v>2354639741.2550597</v>
      </c>
      <c r="AB121" s="257">
        <f t="shared" si="105"/>
        <v>2499868768.2248592</v>
      </c>
      <c r="AC121" s="257"/>
      <c r="AD121" s="32" t="str">
        <f t="shared" si="106"/>
        <v>BERTAHAP</v>
      </c>
      <c r="AE121" s="259">
        <f t="shared" si="107"/>
        <v>0</v>
      </c>
      <c r="AF121" s="260">
        <v>2</v>
      </c>
      <c r="AG121" s="261"/>
      <c r="AH121" s="257" t="str">
        <f t="shared" si="147"/>
        <v>KR</v>
      </c>
      <c r="AI121" s="261">
        <f t="shared" si="69"/>
        <v>2038667000</v>
      </c>
      <c r="AJ121" s="261">
        <f t="shared" si="69"/>
        <v>2297903000</v>
      </c>
      <c r="AK121" s="261">
        <f t="shared" si="69"/>
        <v>2439633000</v>
      </c>
      <c r="AL121" s="262">
        <f t="shared" si="68"/>
        <v>2590104000</v>
      </c>
      <c r="AM121" s="262">
        <f t="shared" si="68"/>
        <v>2439633000</v>
      </c>
      <c r="AN121" s="261">
        <f t="shared" si="68"/>
        <v>2590104000</v>
      </c>
      <c r="AO121" s="261">
        <f t="shared" si="68"/>
        <v>2749856000</v>
      </c>
      <c r="AP121" s="261">
        <f t="shared" si="128"/>
        <v>2749855879.3938694</v>
      </c>
      <c r="AQ121" s="51">
        <f t="shared" si="129"/>
        <v>2586011000</v>
      </c>
      <c r="AR121" s="42">
        <f t="shared" si="129"/>
        <v>2745511000</v>
      </c>
      <c r="AS121" s="58">
        <f t="shared" si="108"/>
        <v>2327409900</v>
      </c>
      <c r="AT121" s="58">
        <f t="shared" si="109"/>
        <v>38790165</v>
      </c>
      <c r="AU121" s="336">
        <f t="shared" si="110"/>
        <v>48564450</v>
      </c>
      <c r="AV121" s="131">
        <f t="shared" si="111"/>
        <v>27455110</v>
      </c>
      <c r="AW121" s="5">
        <f t="shared" si="112"/>
        <v>38790165</v>
      </c>
      <c r="AX121" s="5">
        <f t="shared" si="113"/>
        <v>60990825</v>
      </c>
      <c r="AY121" s="487">
        <f t="shared" si="114"/>
        <v>2914848000</v>
      </c>
      <c r="AZ121" s="117">
        <f t="shared" si="131"/>
        <v>2914847511.0353961</v>
      </c>
      <c r="BA121" s="2"/>
      <c r="BB121" s="2"/>
      <c r="BW121" s="53">
        <f t="shared" si="115"/>
        <v>-1255655.3877779953</v>
      </c>
      <c r="BY121" s="116"/>
      <c r="BZ121" s="121"/>
      <c r="CA121" s="112" t="str">
        <f t="shared" si="141"/>
        <v>2BR-18</v>
      </c>
      <c r="CB121" s="113">
        <f t="shared" si="142"/>
        <v>18</v>
      </c>
      <c r="CC121" s="114">
        <f t="shared" si="143"/>
        <v>97</v>
      </c>
      <c r="CD121" s="114">
        <f t="shared" si="143"/>
        <v>85</v>
      </c>
      <c r="CE121" s="115">
        <f t="shared" si="144"/>
        <v>26092326.415032003</v>
      </c>
      <c r="CF121" s="115">
        <f t="shared" si="145"/>
        <v>2038667000</v>
      </c>
      <c r="CG121" s="115">
        <f t="shared" si="145"/>
        <v>2297903000</v>
      </c>
      <c r="CH121" s="115">
        <f t="shared" si="145"/>
        <v>2439633000</v>
      </c>
      <c r="CI121" s="115">
        <f t="shared" si="145"/>
        <v>2590104000</v>
      </c>
      <c r="CJ121" s="115">
        <f t="shared" si="146"/>
        <v>2749856000</v>
      </c>
      <c r="CW121" s="58">
        <f t="shared" si="122"/>
        <v>2470959900</v>
      </c>
      <c r="CX121" s="43">
        <f t="shared" si="123"/>
        <v>27455110</v>
      </c>
      <c r="DA121" s="53">
        <f t="shared" si="124"/>
        <v>2195669700</v>
      </c>
      <c r="DB121" s="43">
        <f t="shared" si="125"/>
        <v>36594495</v>
      </c>
      <c r="DC121" s="48">
        <f t="shared" si="126"/>
        <v>60990825</v>
      </c>
      <c r="DH121" s="692" t="str">
        <f t="shared" si="130"/>
        <v>A11-18</v>
      </c>
    </row>
    <row r="122" spans="1:112">
      <c r="A122" s="3">
        <f t="shared" si="127"/>
        <v>83</v>
      </c>
      <c r="B122" s="249">
        <v>7</v>
      </c>
      <c r="C122" s="522"/>
      <c r="D122" s="250" t="s">
        <v>154</v>
      </c>
      <c r="E122" s="285">
        <v>20</v>
      </c>
      <c r="F122" s="252"/>
      <c r="G122" s="40" t="s">
        <v>70</v>
      </c>
      <c r="H122" s="253">
        <f t="shared" si="88"/>
        <v>60</v>
      </c>
      <c r="I122" s="253">
        <f t="shared" si="89"/>
        <v>51</v>
      </c>
      <c r="J122" s="254">
        <f t="shared" si="90"/>
        <v>27506142.120000001</v>
      </c>
      <c r="K122" s="254">
        <f t="shared" si="91"/>
        <v>2</v>
      </c>
      <c r="L122" s="255">
        <f t="shared" si="92"/>
        <v>0.93</v>
      </c>
      <c r="M122" s="305">
        <f t="shared" si="140"/>
        <v>1.02</v>
      </c>
      <c r="N122" s="257">
        <f t="shared" si="93"/>
        <v>21803919.988488406</v>
      </c>
      <c r="O122" s="257">
        <f t="shared" si="94"/>
        <v>24576501.574624766</v>
      </c>
      <c r="P122" s="257">
        <f t="shared" si="95"/>
        <v>26092326.415032003</v>
      </c>
      <c r="Q122" s="257">
        <f t="shared" si="96"/>
        <v>27701644.014765408</v>
      </c>
      <c r="R122" s="258">
        <f t="shared" si="97"/>
        <v>26092326.415032003</v>
      </c>
      <c r="S122" s="257">
        <f t="shared" si="97"/>
        <v>27701644.014765408</v>
      </c>
      <c r="T122" s="257">
        <f t="shared" si="98"/>
        <v>29410220.8026454</v>
      </c>
      <c r="U122" s="257"/>
      <c r="V122" s="257">
        <f t="shared" si="99"/>
        <v>1111999919.4129088</v>
      </c>
      <c r="W122" s="257">
        <f t="shared" si="100"/>
        <v>1253401580.3058631</v>
      </c>
      <c r="X122" s="257">
        <f t="shared" si="101"/>
        <v>1330708647.1666322</v>
      </c>
      <c r="Y122" s="258">
        <f t="shared" si="102"/>
        <v>1412783844.7530358</v>
      </c>
      <c r="Z122" s="258">
        <f t="shared" si="103"/>
        <v>1330708647.1666322</v>
      </c>
      <c r="AA122" s="257">
        <f t="shared" si="104"/>
        <v>1412783844.7530358</v>
      </c>
      <c r="AB122" s="257">
        <f t="shared" si="105"/>
        <v>1499921260.9349153</v>
      </c>
      <c r="AC122" s="257"/>
      <c r="AD122" s="32" t="str">
        <f t="shared" si="106"/>
        <v>BERTAHAP</v>
      </c>
      <c r="AE122" s="259">
        <f t="shared" si="107"/>
        <v>0</v>
      </c>
      <c r="AF122" s="260">
        <v>2</v>
      </c>
      <c r="AG122" s="261"/>
      <c r="AH122" s="257" t="str">
        <f t="shared" si="147"/>
        <v>KR</v>
      </c>
      <c r="AI122" s="261">
        <f t="shared" si="69"/>
        <v>1223200000</v>
      </c>
      <c r="AJ122" s="261">
        <f t="shared" si="69"/>
        <v>1378742000</v>
      </c>
      <c r="AK122" s="261">
        <f t="shared" si="69"/>
        <v>1463780000</v>
      </c>
      <c r="AL122" s="262">
        <f t="shared" si="68"/>
        <v>1554063000</v>
      </c>
      <c r="AM122" s="262">
        <f t="shared" si="68"/>
        <v>1463780000</v>
      </c>
      <c r="AN122" s="261">
        <f t="shared" si="68"/>
        <v>1554063000</v>
      </c>
      <c r="AO122" s="261">
        <f t="shared" si="68"/>
        <v>1649914000</v>
      </c>
      <c r="AP122" s="261">
        <f t="shared" si="128"/>
        <v>1649914164.642993</v>
      </c>
      <c r="AQ122" s="51">
        <f t="shared" si="129"/>
        <v>1551607000</v>
      </c>
      <c r="AR122" s="42">
        <f t="shared" si="129"/>
        <v>1647307000</v>
      </c>
      <c r="AS122" s="58">
        <f t="shared" si="108"/>
        <v>1396446300</v>
      </c>
      <c r="AT122" s="58">
        <f t="shared" si="109"/>
        <v>23274105</v>
      </c>
      <c r="AU122" s="336">
        <f t="shared" si="110"/>
        <v>29138681.25</v>
      </c>
      <c r="AV122" s="131">
        <f t="shared" si="111"/>
        <v>16473070</v>
      </c>
      <c r="AW122" s="5">
        <f t="shared" si="112"/>
        <v>23274105</v>
      </c>
      <c r="AX122" s="5">
        <f t="shared" si="113"/>
        <v>36594500</v>
      </c>
      <c r="AY122" s="487">
        <f t="shared" si="114"/>
        <v>1748909000</v>
      </c>
      <c r="AZ122" s="117">
        <f t="shared" si="131"/>
        <v>1748908931.292275</v>
      </c>
      <c r="BA122" s="2"/>
      <c r="BB122" s="2"/>
      <c r="BW122" s="53">
        <f t="shared" si="115"/>
        <v>-1255655.3877779953</v>
      </c>
      <c r="BY122" s="116"/>
      <c r="BZ122" s="121"/>
      <c r="CA122" s="112" t="str">
        <f t="shared" si="141"/>
        <v>1BR-20</v>
      </c>
      <c r="CB122" s="113">
        <f t="shared" si="142"/>
        <v>20</v>
      </c>
      <c r="CC122" s="114">
        <f t="shared" si="143"/>
        <v>60</v>
      </c>
      <c r="CD122" s="114">
        <f t="shared" si="143"/>
        <v>51</v>
      </c>
      <c r="CE122" s="115">
        <f t="shared" si="144"/>
        <v>26092326.415032003</v>
      </c>
      <c r="CF122" s="115">
        <f t="shared" si="145"/>
        <v>1223200000</v>
      </c>
      <c r="CG122" s="115">
        <f t="shared" si="145"/>
        <v>1378742000</v>
      </c>
      <c r="CH122" s="115">
        <f t="shared" si="145"/>
        <v>1463780000</v>
      </c>
      <c r="CI122" s="115">
        <f t="shared" si="145"/>
        <v>1554063000</v>
      </c>
      <c r="CJ122" s="115">
        <f t="shared" si="146"/>
        <v>1649914000</v>
      </c>
      <c r="CW122" s="58">
        <f t="shared" si="122"/>
        <v>1482576300</v>
      </c>
      <c r="CX122" s="43">
        <f t="shared" si="123"/>
        <v>16473070</v>
      </c>
      <c r="DA122" s="53">
        <f t="shared" si="124"/>
        <v>1317402000</v>
      </c>
      <c r="DB122" s="43">
        <f t="shared" si="125"/>
        <v>21956700</v>
      </c>
      <c r="DC122" s="48">
        <f t="shared" si="126"/>
        <v>36594500</v>
      </c>
      <c r="DH122" s="692" t="str">
        <f t="shared" si="130"/>
        <v>A11-20</v>
      </c>
    </row>
    <row r="123" spans="1:112">
      <c r="A123" s="3">
        <f t="shared" si="127"/>
        <v>84</v>
      </c>
      <c r="B123" s="249">
        <v>8</v>
      </c>
      <c r="C123" s="522"/>
      <c r="D123" s="250" t="s">
        <v>154</v>
      </c>
      <c r="E123" s="285">
        <v>22</v>
      </c>
      <c r="F123" s="252"/>
      <c r="G123" s="40" t="s">
        <v>89</v>
      </c>
      <c r="H123" s="253">
        <f t="shared" si="88"/>
        <v>81</v>
      </c>
      <c r="I123" s="253">
        <f t="shared" si="89"/>
        <v>70</v>
      </c>
      <c r="J123" s="254">
        <f t="shared" si="90"/>
        <v>27506142.120000001</v>
      </c>
      <c r="K123" s="254">
        <f t="shared" si="91"/>
        <v>4</v>
      </c>
      <c r="L123" s="255">
        <f t="shared" si="92"/>
        <v>0.97</v>
      </c>
      <c r="M123" s="305">
        <f t="shared" si="140"/>
        <v>1.02</v>
      </c>
      <c r="N123" s="257">
        <f t="shared" si="93"/>
        <v>22741722.99874597</v>
      </c>
      <c r="O123" s="257">
        <f t="shared" si="94"/>
        <v>25633555.40579142</v>
      </c>
      <c r="P123" s="257">
        <f t="shared" si="95"/>
        <v>27214577.013528001</v>
      </c>
      <c r="Q123" s="257">
        <f t="shared" si="96"/>
        <v>28893112.574540261</v>
      </c>
      <c r="R123" s="258">
        <f t="shared" si="97"/>
        <v>27214577.013528001</v>
      </c>
      <c r="S123" s="257">
        <f t="shared" si="97"/>
        <v>28893112.574540261</v>
      </c>
      <c r="T123" s="257">
        <f t="shared" si="98"/>
        <v>30675176.536092512</v>
      </c>
      <c r="U123" s="257"/>
      <c r="V123" s="257">
        <f t="shared" si="99"/>
        <v>1591920609.9122179</v>
      </c>
      <c r="W123" s="257">
        <f t="shared" si="100"/>
        <v>1794348878.4053993</v>
      </c>
      <c r="X123" s="257">
        <f t="shared" si="101"/>
        <v>1905020390.94696</v>
      </c>
      <c r="Y123" s="258">
        <f t="shared" si="102"/>
        <v>2022517880.2178183</v>
      </c>
      <c r="Z123" s="258">
        <f t="shared" si="103"/>
        <v>1905020390.94696</v>
      </c>
      <c r="AA123" s="257">
        <f t="shared" si="104"/>
        <v>2022517880.2178183</v>
      </c>
      <c r="AB123" s="257">
        <f t="shared" si="105"/>
        <v>2147262357.5264759</v>
      </c>
      <c r="AC123" s="257"/>
      <c r="AD123" s="32" t="str">
        <f t="shared" si="106"/>
        <v>BERTAHAP</v>
      </c>
      <c r="AE123" s="259">
        <f t="shared" si="107"/>
        <v>0</v>
      </c>
      <c r="AF123" s="260">
        <v>2</v>
      </c>
      <c r="AG123" s="261"/>
      <c r="AH123" s="257" t="str">
        <f t="shared" si="147"/>
        <v>KR</v>
      </c>
      <c r="AI123" s="261">
        <f t="shared" si="69"/>
        <v>1751113000</v>
      </c>
      <c r="AJ123" s="261">
        <f t="shared" si="69"/>
        <v>1973784000</v>
      </c>
      <c r="AK123" s="261">
        <f t="shared" si="69"/>
        <v>2095523000</v>
      </c>
      <c r="AL123" s="262">
        <f t="shared" si="68"/>
        <v>2224770000</v>
      </c>
      <c r="AM123" s="262">
        <f t="shared" si="68"/>
        <v>2095523000</v>
      </c>
      <c r="AN123" s="261">
        <f t="shared" si="68"/>
        <v>2224770000</v>
      </c>
      <c r="AO123" s="261">
        <f t="shared" si="68"/>
        <v>2361989000</v>
      </c>
      <c r="AP123" s="261">
        <f t="shared" si="128"/>
        <v>2361988887.2412453</v>
      </c>
      <c r="AQ123" s="51">
        <f t="shared" si="129"/>
        <v>2221255000</v>
      </c>
      <c r="AR123" s="42">
        <f t="shared" si="129"/>
        <v>2358257000</v>
      </c>
      <c r="AS123" s="58">
        <f t="shared" si="108"/>
        <v>1999129500</v>
      </c>
      <c r="AT123" s="58">
        <f t="shared" si="109"/>
        <v>33318825</v>
      </c>
      <c r="AU123" s="336">
        <f t="shared" si="110"/>
        <v>41714437.5</v>
      </c>
      <c r="AV123" s="131">
        <f t="shared" si="111"/>
        <v>23582570</v>
      </c>
      <c r="AW123" s="5">
        <f t="shared" si="112"/>
        <v>33318825</v>
      </c>
      <c r="AX123" s="5">
        <f t="shared" si="113"/>
        <v>52388075</v>
      </c>
      <c r="AY123" s="487">
        <f t="shared" si="114"/>
        <v>2503709000</v>
      </c>
      <c r="AZ123" s="117">
        <f t="shared" si="131"/>
        <v>2503708616.2946715</v>
      </c>
      <c r="BA123" s="2"/>
      <c r="BB123" s="2"/>
      <c r="BW123" s="53">
        <f t="shared" si="115"/>
        <v>-133404.78928199783</v>
      </c>
      <c r="BY123" s="116">
        <v>22</v>
      </c>
      <c r="BZ123" s="121" t="s">
        <v>157</v>
      </c>
      <c r="CA123" s="112" t="str">
        <f>G232</f>
        <v>1BR-6</v>
      </c>
      <c r="CB123" s="113" t="str">
        <f>E232</f>
        <v>06</v>
      </c>
      <c r="CC123" s="114">
        <f>H232</f>
        <v>78</v>
      </c>
      <c r="CD123" s="114">
        <f>I232</f>
        <v>66</v>
      </c>
      <c r="CE123" s="115">
        <f>P232</f>
        <v>26092326.415032003</v>
      </c>
      <c r="CF123" s="115">
        <f t="shared" ref="CF123:CI124" si="148">AI232</f>
        <v>1582965000</v>
      </c>
      <c r="CG123" s="115">
        <f t="shared" si="148"/>
        <v>1784255000</v>
      </c>
      <c r="CH123" s="115">
        <f t="shared" si="148"/>
        <v>1894303000</v>
      </c>
      <c r="CI123" s="115">
        <f t="shared" si="148"/>
        <v>2011140000</v>
      </c>
      <c r="CJ123" s="115">
        <f>AO232</f>
        <v>2135183000</v>
      </c>
      <c r="CK123" s="2">
        <v>4</v>
      </c>
      <c r="CW123" s="58">
        <f t="shared" si="122"/>
        <v>2122431300</v>
      </c>
      <c r="CX123" s="43">
        <f t="shared" si="123"/>
        <v>23582570</v>
      </c>
      <c r="DA123" s="53">
        <f t="shared" si="124"/>
        <v>1885970700</v>
      </c>
      <c r="DB123" s="43">
        <f t="shared" si="125"/>
        <v>31432845</v>
      </c>
      <c r="DC123" s="48">
        <f t="shared" si="126"/>
        <v>52388075</v>
      </c>
      <c r="DH123" s="692" t="str">
        <f t="shared" si="130"/>
        <v>A11-22</v>
      </c>
    </row>
    <row r="124" spans="1:112">
      <c r="A124" s="3">
        <f t="shared" si="127"/>
        <v>85</v>
      </c>
      <c r="B124" s="249">
        <v>1</v>
      </c>
      <c r="C124" s="522"/>
      <c r="D124" s="250" t="s">
        <v>155</v>
      </c>
      <c r="E124" s="251" t="s">
        <v>24</v>
      </c>
      <c r="F124" s="252"/>
      <c r="G124" s="40" t="s">
        <v>39</v>
      </c>
      <c r="H124" s="253">
        <f t="shared" si="88"/>
        <v>113</v>
      </c>
      <c r="I124" s="253">
        <f t="shared" si="89"/>
        <v>101</v>
      </c>
      <c r="J124" s="254">
        <f t="shared" si="90"/>
        <v>27506142.120000001</v>
      </c>
      <c r="K124" s="254">
        <f t="shared" si="91"/>
        <v>6</v>
      </c>
      <c r="L124" s="255">
        <f t="shared" si="92"/>
        <v>0.95</v>
      </c>
      <c r="M124" s="256">
        <f t="shared" ref="M124:M141" si="149">SUMIF($AO$4:$AO$22,E124,$AW$4:$AW$22)</f>
        <v>1.01</v>
      </c>
      <c r="N124" s="257">
        <f t="shared" si="93"/>
        <v>22054460.498581722</v>
      </c>
      <c r="O124" s="257">
        <f t="shared" si="94"/>
        <v>24858900.759911936</v>
      </c>
      <c r="P124" s="257">
        <f t="shared" si="95"/>
        <v>26392143.36414</v>
      </c>
      <c r="Q124" s="257">
        <f t="shared" si="96"/>
        <v>28019953.017254278</v>
      </c>
      <c r="R124" s="258">
        <f t="shared" si="97"/>
        <v>26392143.36414</v>
      </c>
      <c r="S124" s="257">
        <f t="shared" si="97"/>
        <v>28019953.017254278</v>
      </c>
      <c r="T124" s="257">
        <f t="shared" si="98"/>
        <v>29748162.407904554</v>
      </c>
      <c r="U124" s="257"/>
      <c r="V124" s="257">
        <f t="shared" si="99"/>
        <v>2227500510.3567538</v>
      </c>
      <c r="W124" s="257">
        <f t="shared" si="100"/>
        <v>2510748976.7511053</v>
      </c>
      <c r="X124" s="257">
        <f t="shared" si="101"/>
        <v>2665606479.7781401</v>
      </c>
      <c r="Y124" s="258">
        <f t="shared" si="102"/>
        <v>2830015254.742682</v>
      </c>
      <c r="Z124" s="258">
        <f t="shared" si="103"/>
        <v>2665606479.7781401</v>
      </c>
      <c r="AA124" s="257">
        <f t="shared" si="104"/>
        <v>2830015254.742682</v>
      </c>
      <c r="AB124" s="257">
        <f t="shared" si="105"/>
        <v>3004564403.19836</v>
      </c>
      <c r="AC124" s="257"/>
      <c r="AD124" s="32" t="str">
        <f t="shared" si="106"/>
        <v>BERTAHAP</v>
      </c>
      <c r="AE124" s="259">
        <f t="shared" si="107"/>
        <v>0</v>
      </c>
      <c r="AF124" s="260">
        <v>2</v>
      </c>
      <c r="AG124" s="261"/>
      <c r="AH124" s="257" t="str">
        <f t="shared" si="147"/>
        <v>KR</v>
      </c>
      <c r="AI124" s="261">
        <f t="shared" si="69"/>
        <v>2450251000</v>
      </c>
      <c r="AJ124" s="261">
        <f t="shared" si="69"/>
        <v>2761824000</v>
      </c>
      <c r="AK124" s="261">
        <f t="shared" si="69"/>
        <v>2932168000</v>
      </c>
      <c r="AL124" s="262">
        <f t="shared" si="68"/>
        <v>3113017000</v>
      </c>
      <c r="AM124" s="262">
        <f t="shared" si="68"/>
        <v>2932168000</v>
      </c>
      <c r="AN124" s="261">
        <f t="shared" si="68"/>
        <v>3113017000</v>
      </c>
      <c r="AO124" s="261">
        <f t="shared" si="68"/>
        <v>3305021000</v>
      </c>
      <c r="AP124" s="261">
        <f t="shared" si="128"/>
        <v>3305020995.3357334</v>
      </c>
      <c r="AQ124" s="51">
        <f t="shared" si="129"/>
        <v>3108099000</v>
      </c>
      <c r="AR124" s="42">
        <f t="shared" si="129"/>
        <v>3299799000</v>
      </c>
      <c r="AS124" s="58">
        <f t="shared" si="108"/>
        <v>2797289100</v>
      </c>
      <c r="AT124" s="58">
        <f t="shared" si="109"/>
        <v>46621485</v>
      </c>
      <c r="AU124" s="336">
        <f t="shared" si="110"/>
        <v>58369068.75</v>
      </c>
      <c r="AV124" s="131">
        <f t="shared" si="111"/>
        <v>32997990</v>
      </c>
      <c r="AW124" s="5">
        <f t="shared" si="112"/>
        <v>46621485</v>
      </c>
      <c r="AX124" s="5">
        <f t="shared" si="113"/>
        <v>73304200</v>
      </c>
      <c r="AY124" s="487">
        <f t="shared" si="114"/>
        <v>3503323000</v>
      </c>
      <c r="AZ124" s="117">
        <f t="shared" si="131"/>
        <v>3503322660.9061441</v>
      </c>
      <c r="BA124" s="2"/>
      <c r="BB124" s="2"/>
      <c r="BW124" s="53">
        <f t="shared" si="115"/>
        <v>-955838.4386699982</v>
      </c>
      <c r="BY124" s="116"/>
      <c r="BZ124" s="112"/>
      <c r="CA124" s="112" t="str">
        <f>G233</f>
        <v>1BR-8</v>
      </c>
      <c r="CB124" s="113" t="str">
        <f>E233</f>
        <v>08</v>
      </c>
      <c r="CC124" s="114">
        <f>H233</f>
        <v>60</v>
      </c>
      <c r="CD124" s="114">
        <f>I233</f>
        <v>52</v>
      </c>
      <c r="CE124" s="115">
        <f>P233</f>
        <v>26092326.415032003</v>
      </c>
      <c r="CF124" s="115">
        <f t="shared" si="148"/>
        <v>1247185000</v>
      </c>
      <c r="CG124" s="115">
        <f t="shared" si="148"/>
        <v>1405776000</v>
      </c>
      <c r="CH124" s="115">
        <f t="shared" si="148"/>
        <v>1492482000</v>
      </c>
      <c r="CI124" s="115">
        <f t="shared" si="148"/>
        <v>1584535000</v>
      </c>
      <c r="CJ124" s="115">
        <f>AO233</f>
        <v>1682265000</v>
      </c>
      <c r="CW124" s="58">
        <f t="shared" si="122"/>
        <v>2969819100</v>
      </c>
      <c r="CX124" s="43">
        <f t="shared" si="123"/>
        <v>32997990</v>
      </c>
      <c r="DA124" s="53">
        <f t="shared" si="124"/>
        <v>2638951200</v>
      </c>
      <c r="DB124" s="43">
        <f t="shared" si="125"/>
        <v>43982520</v>
      </c>
      <c r="DC124" s="48">
        <f t="shared" si="126"/>
        <v>73304200</v>
      </c>
      <c r="DH124" s="692" t="str">
        <f t="shared" si="130"/>
        <v>A12-02</v>
      </c>
    </row>
    <row r="125" spans="1:112">
      <c r="A125" s="3">
        <f t="shared" si="127"/>
        <v>86</v>
      </c>
      <c r="B125" s="249">
        <v>2</v>
      </c>
      <c r="C125" s="522"/>
      <c r="D125" s="250" t="s">
        <v>155</v>
      </c>
      <c r="E125" s="251" t="s">
        <v>35</v>
      </c>
      <c r="F125" s="252"/>
      <c r="G125" s="40" t="s">
        <v>42</v>
      </c>
      <c r="H125" s="253">
        <f t="shared" si="88"/>
        <v>78</v>
      </c>
      <c r="I125" s="253">
        <f t="shared" si="89"/>
        <v>66</v>
      </c>
      <c r="J125" s="254">
        <f t="shared" si="90"/>
        <v>27506142.120000001</v>
      </c>
      <c r="K125" s="254">
        <f t="shared" si="91"/>
        <v>2</v>
      </c>
      <c r="L125" s="255">
        <f t="shared" si="92"/>
        <v>0.93</v>
      </c>
      <c r="M125" s="256">
        <f t="shared" si="149"/>
        <v>1.01</v>
      </c>
      <c r="N125" s="257">
        <f t="shared" si="93"/>
        <v>21590156.067032635</v>
      </c>
      <c r="O125" s="257">
        <f t="shared" si="94"/>
        <v>24335555.480755895</v>
      </c>
      <c r="P125" s="257">
        <f t="shared" si="95"/>
        <v>25836519.293316003</v>
      </c>
      <c r="Q125" s="257">
        <f t="shared" si="96"/>
        <v>27430059.269522611</v>
      </c>
      <c r="R125" s="258">
        <f t="shared" si="97"/>
        <v>25836519.293316003</v>
      </c>
      <c r="S125" s="257">
        <f t="shared" si="97"/>
        <v>27430059.269522611</v>
      </c>
      <c r="T125" s="257">
        <f t="shared" si="98"/>
        <v>29121885.304580249</v>
      </c>
      <c r="U125" s="257"/>
      <c r="V125" s="257">
        <f t="shared" si="99"/>
        <v>1424950300.4241538</v>
      </c>
      <c r="W125" s="257">
        <f t="shared" si="100"/>
        <v>1606146661.7298892</v>
      </c>
      <c r="X125" s="257">
        <f t="shared" si="101"/>
        <v>1705210273.3588562</v>
      </c>
      <c r="Y125" s="258">
        <f t="shared" si="102"/>
        <v>1810383911.7884924</v>
      </c>
      <c r="Z125" s="258">
        <f t="shared" si="103"/>
        <v>1705210273.3588562</v>
      </c>
      <c r="AA125" s="257">
        <f t="shared" si="104"/>
        <v>1810383911.7884924</v>
      </c>
      <c r="AB125" s="257">
        <f t="shared" si="105"/>
        <v>1922044430.1022964</v>
      </c>
      <c r="AC125" s="257"/>
      <c r="AD125" s="32" t="str">
        <f t="shared" si="106"/>
        <v>BERTAHAP</v>
      </c>
      <c r="AE125" s="259">
        <f t="shared" si="107"/>
        <v>0</v>
      </c>
      <c r="AF125" s="260">
        <v>2</v>
      </c>
      <c r="AG125" s="261"/>
      <c r="AH125" s="257" t="str">
        <f t="shared" si="147"/>
        <v>KR</v>
      </c>
      <c r="AI125" s="261">
        <f t="shared" si="69"/>
        <v>1567446000</v>
      </c>
      <c r="AJ125" s="261">
        <f t="shared" si="69"/>
        <v>1766762000</v>
      </c>
      <c r="AK125" s="261">
        <f t="shared" si="69"/>
        <v>1875732000</v>
      </c>
      <c r="AL125" s="262">
        <f t="shared" si="68"/>
        <v>1991423000</v>
      </c>
      <c r="AM125" s="262">
        <f t="shared" si="68"/>
        <v>1875732000</v>
      </c>
      <c r="AN125" s="261">
        <f t="shared" si="68"/>
        <v>1991423000</v>
      </c>
      <c r="AO125" s="261">
        <f t="shared" si="68"/>
        <v>2114249000</v>
      </c>
      <c r="AP125" s="261">
        <f t="shared" si="128"/>
        <v>2114249560.9868088</v>
      </c>
      <c r="AQ125" s="51">
        <f t="shared" si="129"/>
        <v>1988276000</v>
      </c>
      <c r="AR125" s="42">
        <f t="shared" si="129"/>
        <v>2110909000</v>
      </c>
      <c r="AS125" s="58">
        <f t="shared" si="108"/>
        <v>1789448400</v>
      </c>
      <c r="AT125" s="58">
        <f t="shared" si="109"/>
        <v>29824140</v>
      </c>
      <c r="AU125" s="336">
        <f t="shared" si="110"/>
        <v>37339181.25</v>
      </c>
      <c r="AV125" s="131">
        <f t="shared" si="111"/>
        <v>21109090</v>
      </c>
      <c r="AW125" s="5">
        <f t="shared" si="112"/>
        <v>29824140</v>
      </c>
      <c r="AX125" s="5">
        <f t="shared" si="113"/>
        <v>46893300</v>
      </c>
      <c r="AY125" s="487">
        <f t="shared" si="114"/>
        <v>2241105000</v>
      </c>
      <c r="AZ125" s="117">
        <f t="shared" si="131"/>
        <v>2241104786.9311819</v>
      </c>
      <c r="BA125" s="2"/>
      <c r="BB125" s="2"/>
      <c r="BW125" s="53">
        <f t="shared" si="115"/>
        <v>-1511462.5094939955</v>
      </c>
      <c r="BY125" s="116"/>
      <c r="BZ125" s="121"/>
      <c r="CA125" s="112" t="str">
        <f>G236</f>
        <v>2BR-18</v>
      </c>
      <c r="CB125" s="113">
        <f>E236</f>
        <v>18</v>
      </c>
      <c r="CC125" s="114">
        <f>H236</f>
        <v>97</v>
      </c>
      <c r="CD125" s="114">
        <f>I236</f>
        <v>85</v>
      </c>
      <c r="CE125" s="115">
        <f>P236</f>
        <v>26092326.415032003</v>
      </c>
      <c r="CF125" s="115">
        <f t="shared" ref="CF125:CI126" si="150">AI236</f>
        <v>2038667000</v>
      </c>
      <c r="CG125" s="115">
        <f t="shared" si="150"/>
        <v>2297903000</v>
      </c>
      <c r="CH125" s="115">
        <f t="shared" si="150"/>
        <v>2439633000</v>
      </c>
      <c r="CI125" s="115">
        <f t="shared" si="150"/>
        <v>2590104000</v>
      </c>
      <c r="CJ125" s="115">
        <f>AO236</f>
        <v>2749856000</v>
      </c>
      <c r="CW125" s="58">
        <f t="shared" si="122"/>
        <v>1899818100</v>
      </c>
      <c r="CX125" s="43">
        <f t="shared" si="123"/>
        <v>21109090</v>
      </c>
      <c r="DA125" s="53">
        <f t="shared" si="124"/>
        <v>1688158800</v>
      </c>
      <c r="DB125" s="43">
        <f t="shared" si="125"/>
        <v>28135980</v>
      </c>
      <c r="DC125" s="48">
        <f t="shared" si="126"/>
        <v>46893300</v>
      </c>
      <c r="DH125" s="692" t="str">
        <f t="shared" si="130"/>
        <v>A12-06</v>
      </c>
    </row>
    <row r="126" spans="1:112">
      <c r="A126" s="3">
        <f t="shared" si="127"/>
        <v>87</v>
      </c>
      <c r="B126" s="249">
        <v>3</v>
      </c>
      <c r="C126" s="522"/>
      <c r="D126" s="250" t="s">
        <v>155</v>
      </c>
      <c r="E126" s="251" t="s">
        <v>41</v>
      </c>
      <c r="F126" s="252"/>
      <c r="G126" s="40" t="s">
        <v>45</v>
      </c>
      <c r="H126" s="253">
        <f t="shared" si="88"/>
        <v>60</v>
      </c>
      <c r="I126" s="253">
        <f t="shared" si="89"/>
        <v>52</v>
      </c>
      <c r="J126" s="254">
        <f t="shared" si="90"/>
        <v>27506142.120000001</v>
      </c>
      <c r="K126" s="254">
        <f t="shared" si="91"/>
        <v>2</v>
      </c>
      <c r="L126" s="255">
        <f t="shared" si="92"/>
        <v>0.93</v>
      </c>
      <c r="M126" s="256">
        <f t="shared" si="149"/>
        <v>1.01</v>
      </c>
      <c r="N126" s="257">
        <f t="shared" si="93"/>
        <v>21590156.067032635</v>
      </c>
      <c r="O126" s="257">
        <f t="shared" si="94"/>
        <v>24335555.480755895</v>
      </c>
      <c r="P126" s="257">
        <f t="shared" si="95"/>
        <v>25836519.293316003</v>
      </c>
      <c r="Q126" s="257">
        <f t="shared" si="96"/>
        <v>27430059.269522611</v>
      </c>
      <c r="R126" s="258">
        <f t="shared" si="97"/>
        <v>25836519.293316003</v>
      </c>
      <c r="S126" s="257">
        <f t="shared" si="97"/>
        <v>27430059.269522611</v>
      </c>
      <c r="T126" s="257">
        <f t="shared" si="98"/>
        <v>29121885.304580249</v>
      </c>
      <c r="U126" s="257"/>
      <c r="V126" s="257">
        <f t="shared" si="99"/>
        <v>1122688115.485697</v>
      </c>
      <c r="W126" s="257">
        <f t="shared" si="100"/>
        <v>1265448884.9993067</v>
      </c>
      <c r="X126" s="257">
        <f t="shared" si="101"/>
        <v>1343499003.2524321</v>
      </c>
      <c r="Y126" s="258">
        <f t="shared" si="102"/>
        <v>1426363082.0151758</v>
      </c>
      <c r="Z126" s="258">
        <f t="shared" si="103"/>
        <v>1343499003.2524321</v>
      </c>
      <c r="AA126" s="257">
        <f t="shared" si="104"/>
        <v>1426363082.0151758</v>
      </c>
      <c r="AB126" s="257">
        <f t="shared" si="105"/>
        <v>1514338035.8381729</v>
      </c>
      <c r="AC126" s="257"/>
      <c r="AD126" s="32" t="str">
        <f t="shared" si="106"/>
        <v>BERTAHAP</v>
      </c>
      <c r="AE126" s="259">
        <f t="shared" si="107"/>
        <v>0</v>
      </c>
      <c r="AF126" s="260">
        <v>2</v>
      </c>
      <c r="AG126" s="261"/>
      <c r="AH126" s="257" t="str">
        <f t="shared" si="147"/>
        <v>KR</v>
      </c>
      <c r="AI126" s="261">
        <f t="shared" si="69"/>
        <v>1234957000</v>
      </c>
      <c r="AJ126" s="261">
        <f t="shared" si="69"/>
        <v>1391994000</v>
      </c>
      <c r="AK126" s="261">
        <f t="shared" si="69"/>
        <v>1477849000</v>
      </c>
      <c r="AL126" s="262">
        <f t="shared" si="68"/>
        <v>1569000000</v>
      </c>
      <c r="AM126" s="262">
        <f t="shared" si="68"/>
        <v>1477849000</v>
      </c>
      <c r="AN126" s="261">
        <f t="shared" si="68"/>
        <v>1569000000</v>
      </c>
      <c r="AO126" s="261">
        <f t="shared" si="68"/>
        <v>1665772000</v>
      </c>
      <c r="AP126" s="261">
        <f t="shared" si="128"/>
        <v>1665772445.7276547</v>
      </c>
      <c r="AQ126" s="51">
        <f t="shared" si="129"/>
        <v>1566520000</v>
      </c>
      <c r="AR126" s="42">
        <f t="shared" si="129"/>
        <v>1663140000</v>
      </c>
      <c r="AS126" s="58">
        <f t="shared" si="108"/>
        <v>1409868000</v>
      </c>
      <c r="AT126" s="58">
        <f t="shared" si="109"/>
        <v>23497800</v>
      </c>
      <c r="AU126" s="336">
        <f t="shared" si="110"/>
        <v>29418750</v>
      </c>
      <c r="AV126" s="131">
        <f t="shared" si="111"/>
        <v>16631400</v>
      </c>
      <c r="AW126" s="5">
        <f t="shared" si="112"/>
        <v>23497800</v>
      </c>
      <c r="AX126" s="5">
        <f t="shared" si="113"/>
        <v>36946225</v>
      </c>
      <c r="AY126" s="487">
        <f t="shared" si="114"/>
        <v>1765719000</v>
      </c>
      <c r="AZ126" s="117">
        <f t="shared" si="131"/>
        <v>1765718472.6280129</v>
      </c>
      <c r="BA126" s="2"/>
      <c r="BB126" s="2"/>
      <c r="BW126" s="53">
        <f t="shared" si="115"/>
        <v>-1511462.5094939955</v>
      </c>
      <c r="BY126" s="116"/>
      <c r="BZ126" s="112"/>
      <c r="CA126" s="112" t="str">
        <f>G237</f>
        <v>1BR-20</v>
      </c>
      <c r="CB126" s="113">
        <f>E237</f>
        <v>20</v>
      </c>
      <c r="CC126" s="114">
        <f>H237</f>
        <v>60</v>
      </c>
      <c r="CD126" s="114">
        <f>I237</f>
        <v>51</v>
      </c>
      <c r="CE126" s="115">
        <f>P237</f>
        <v>26092326.415032003</v>
      </c>
      <c r="CF126" s="115">
        <f t="shared" si="150"/>
        <v>1223200000</v>
      </c>
      <c r="CG126" s="115">
        <f t="shared" si="150"/>
        <v>1378742000</v>
      </c>
      <c r="CH126" s="115">
        <f t="shared" si="150"/>
        <v>1463780000</v>
      </c>
      <c r="CI126" s="115">
        <f t="shared" si="150"/>
        <v>1554063000</v>
      </c>
      <c r="CJ126" s="115">
        <f>AO237</f>
        <v>1649914000</v>
      </c>
      <c r="CW126" s="58">
        <f t="shared" si="122"/>
        <v>1496826000</v>
      </c>
      <c r="CX126" s="43">
        <f t="shared" si="123"/>
        <v>16631400</v>
      </c>
      <c r="DA126" s="53">
        <f t="shared" si="124"/>
        <v>1330064100</v>
      </c>
      <c r="DB126" s="43">
        <f t="shared" si="125"/>
        <v>22167735</v>
      </c>
      <c r="DC126" s="48">
        <f t="shared" si="126"/>
        <v>36946225</v>
      </c>
      <c r="DH126" s="692" t="str">
        <f t="shared" si="130"/>
        <v>A12-08</v>
      </c>
    </row>
    <row r="127" spans="1:112">
      <c r="A127" s="3">
        <f t="shared" si="127"/>
        <v>88</v>
      </c>
      <c r="B127" s="249">
        <v>4</v>
      </c>
      <c r="C127" s="522"/>
      <c r="D127" s="250" t="s">
        <v>155</v>
      </c>
      <c r="E127" s="251">
        <v>10</v>
      </c>
      <c r="F127" s="252"/>
      <c r="G127" s="40" t="s">
        <v>48</v>
      </c>
      <c r="H127" s="253">
        <f t="shared" si="88"/>
        <v>74</v>
      </c>
      <c r="I127" s="253">
        <f t="shared" si="89"/>
        <v>63</v>
      </c>
      <c r="J127" s="254">
        <f t="shared" si="90"/>
        <v>27506142.120000001</v>
      </c>
      <c r="K127" s="254">
        <f t="shared" si="91"/>
        <v>2</v>
      </c>
      <c r="L127" s="255">
        <f t="shared" si="92"/>
        <v>0.93</v>
      </c>
      <c r="M127" s="256">
        <f t="shared" si="149"/>
        <v>1.01</v>
      </c>
      <c r="N127" s="257">
        <f t="shared" si="93"/>
        <v>21590156.067032635</v>
      </c>
      <c r="O127" s="257">
        <f t="shared" si="94"/>
        <v>24335555.480755895</v>
      </c>
      <c r="P127" s="257">
        <f t="shared" si="95"/>
        <v>25836519.293316003</v>
      </c>
      <c r="Q127" s="257">
        <f t="shared" si="96"/>
        <v>27430059.269522611</v>
      </c>
      <c r="R127" s="258">
        <f t="shared" si="97"/>
        <v>25836519.293316003</v>
      </c>
      <c r="S127" s="257">
        <f t="shared" si="97"/>
        <v>27430059.269522611</v>
      </c>
      <c r="T127" s="257">
        <f t="shared" si="98"/>
        <v>29121885.304580249</v>
      </c>
      <c r="U127" s="257"/>
      <c r="V127" s="257">
        <f t="shared" si="99"/>
        <v>1360179832.2230561</v>
      </c>
      <c r="W127" s="257">
        <f t="shared" si="100"/>
        <v>1533139995.2876215</v>
      </c>
      <c r="X127" s="257">
        <f t="shared" si="101"/>
        <v>1627700715.4789083</v>
      </c>
      <c r="Y127" s="258">
        <f t="shared" si="102"/>
        <v>1728093733.9799244</v>
      </c>
      <c r="Z127" s="258">
        <f t="shared" si="103"/>
        <v>1627700715.4789083</v>
      </c>
      <c r="AA127" s="257">
        <f t="shared" si="104"/>
        <v>1728093733.9799244</v>
      </c>
      <c r="AB127" s="257">
        <f t="shared" si="105"/>
        <v>1834678774.1885557</v>
      </c>
      <c r="AC127" s="257"/>
      <c r="AD127" s="32" t="str">
        <f t="shared" si="106"/>
        <v>BERTAHAP</v>
      </c>
      <c r="AE127" s="259">
        <f t="shared" si="107"/>
        <v>0</v>
      </c>
      <c r="AF127" s="260">
        <v>2</v>
      </c>
      <c r="AG127" s="261"/>
      <c r="AH127" s="257" t="str">
        <f t="shared" si="147"/>
        <v>KR</v>
      </c>
      <c r="AI127" s="261">
        <f t="shared" si="69"/>
        <v>1496198000</v>
      </c>
      <c r="AJ127" s="261">
        <f t="shared" si="69"/>
        <v>1686454000</v>
      </c>
      <c r="AK127" s="261">
        <f t="shared" si="69"/>
        <v>1790471000</v>
      </c>
      <c r="AL127" s="262">
        <f t="shared" si="68"/>
        <v>1900904000</v>
      </c>
      <c r="AM127" s="262">
        <f t="shared" si="68"/>
        <v>1790471000</v>
      </c>
      <c r="AN127" s="261">
        <f t="shared" si="68"/>
        <v>1900904000</v>
      </c>
      <c r="AO127" s="261">
        <f t="shared" si="68"/>
        <v>2018147000</v>
      </c>
      <c r="AP127" s="261">
        <f t="shared" si="128"/>
        <v>2018147549.5050869</v>
      </c>
      <c r="AQ127" s="51">
        <f t="shared" si="129"/>
        <v>1897900000</v>
      </c>
      <c r="AR127" s="42">
        <f t="shared" si="129"/>
        <v>2014959000</v>
      </c>
      <c r="AS127" s="58">
        <f t="shared" si="108"/>
        <v>1708110000</v>
      </c>
      <c r="AT127" s="58">
        <f t="shared" si="109"/>
        <v>28468500</v>
      </c>
      <c r="AU127" s="336">
        <f t="shared" si="110"/>
        <v>35641950</v>
      </c>
      <c r="AV127" s="131">
        <f t="shared" si="111"/>
        <v>20149590</v>
      </c>
      <c r="AW127" s="5">
        <f t="shared" si="112"/>
        <v>28468500</v>
      </c>
      <c r="AX127" s="5">
        <f t="shared" si="113"/>
        <v>44761775</v>
      </c>
      <c r="AY127" s="487">
        <f t="shared" si="114"/>
        <v>2139237000</v>
      </c>
      <c r="AZ127" s="117">
        <f t="shared" si="131"/>
        <v>2139236821.8478711</v>
      </c>
      <c r="BA127" s="2"/>
      <c r="BB127" s="2"/>
      <c r="BW127" s="53">
        <f t="shared" si="115"/>
        <v>-1511462.5094939955</v>
      </c>
      <c r="BY127" s="116">
        <v>23</v>
      </c>
      <c r="BZ127" s="112" t="s">
        <v>233</v>
      </c>
      <c r="CA127" s="112" t="str">
        <f>G109</f>
        <v>1BR-6</v>
      </c>
      <c r="CB127" s="113" t="str">
        <f>E109</f>
        <v>06</v>
      </c>
      <c r="CC127" s="114">
        <f>H109</f>
        <v>78</v>
      </c>
      <c r="CD127" s="114">
        <f>I109</f>
        <v>66</v>
      </c>
      <c r="CE127" s="115">
        <f>P109</f>
        <v>25836519.293316003</v>
      </c>
      <c r="CF127" s="115">
        <f t="shared" ref="CF127:CI128" si="151">AI109</f>
        <v>1567446000</v>
      </c>
      <c r="CG127" s="115">
        <f t="shared" si="151"/>
        <v>1766762000</v>
      </c>
      <c r="CH127" s="115">
        <f t="shared" si="151"/>
        <v>1875732000</v>
      </c>
      <c r="CI127" s="115">
        <f t="shared" si="151"/>
        <v>1991423000</v>
      </c>
      <c r="CJ127" s="115">
        <f>AO109</f>
        <v>2114249000</v>
      </c>
      <c r="CK127" s="2">
        <v>4</v>
      </c>
      <c r="CW127" s="58">
        <f t="shared" si="122"/>
        <v>1813463100</v>
      </c>
      <c r="CX127" s="43">
        <f t="shared" si="123"/>
        <v>20149590</v>
      </c>
      <c r="DA127" s="53">
        <f t="shared" si="124"/>
        <v>1611423900</v>
      </c>
      <c r="DB127" s="43">
        <f t="shared" si="125"/>
        <v>26857065</v>
      </c>
      <c r="DC127" s="48">
        <f t="shared" si="126"/>
        <v>44761775</v>
      </c>
      <c r="DH127" s="692" t="str">
        <f t="shared" si="130"/>
        <v>A12-10</v>
      </c>
    </row>
    <row r="128" spans="1:112">
      <c r="A128" s="3">
        <f t="shared" si="127"/>
        <v>89</v>
      </c>
      <c r="B128" s="249">
        <v>5</v>
      </c>
      <c r="C128" s="522"/>
      <c r="D128" s="250" t="s">
        <v>155</v>
      </c>
      <c r="E128" s="285">
        <v>12</v>
      </c>
      <c r="F128" s="252"/>
      <c r="G128" s="40" t="s">
        <v>50</v>
      </c>
      <c r="H128" s="253">
        <f t="shared" si="88"/>
        <v>67</v>
      </c>
      <c r="I128" s="253">
        <f t="shared" si="89"/>
        <v>57</v>
      </c>
      <c r="J128" s="254">
        <f t="shared" si="90"/>
        <v>27506142.120000001</v>
      </c>
      <c r="K128" s="254">
        <f t="shared" si="91"/>
        <v>2</v>
      </c>
      <c r="L128" s="255">
        <f t="shared" si="92"/>
        <v>0.93</v>
      </c>
      <c r="M128" s="256">
        <f t="shared" si="149"/>
        <v>1.01</v>
      </c>
      <c r="N128" s="257">
        <f t="shared" si="93"/>
        <v>21590156.067032635</v>
      </c>
      <c r="O128" s="257">
        <f t="shared" si="94"/>
        <v>24335555.480755895</v>
      </c>
      <c r="P128" s="257">
        <f t="shared" si="95"/>
        <v>25836519.293316003</v>
      </c>
      <c r="Q128" s="257">
        <f t="shared" si="96"/>
        <v>27430059.269522611</v>
      </c>
      <c r="R128" s="258">
        <f t="shared" si="97"/>
        <v>25836519.293316003</v>
      </c>
      <c r="S128" s="257">
        <f t="shared" si="97"/>
        <v>27430059.269522611</v>
      </c>
      <c r="T128" s="257">
        <f t="shared" si="98"/>
        <v>29121885.304580249</v>
      </c>
      <c r="U128" s="257"/>
      <c r="V128" s="257">
        <f t="shared" si="99"/>
        <v>1230638895.8208601</v>
      </c>
      <c r="W128" s="257">
        <f t="shared" si="100"/>
        <v>1387126662.4030859</v>
      </c>
      <c r="X128" s="257">
        <f t="shared" si="101"/>
        <v>1472681599.7190123</v>
      </c>
      <c r="Y128" s="258">
        <f t="shared" si="102"/>
        <v>1563513378.3627889</v>
      </c>
      <c r="Z128" s="258">
        <f t="shared" si="103"/>
        <v>1472681599.7190123</v>
      </c>
      <c r="AA128" s="257">
        <f t="shared" si="104"/>
        <v>1563513378.3627889</v>
      </c>
      <c r="AB128" s="257">
        <f t="shared" si="105"/>
        <v>1659947462.3610742</v>
      </c>
      <c r="AC128" s="257"/>
      <c r="AD128" s="32" t="str">
        <f t="shared" si="106"/>
        <v>BERTAHAP</v>
      </c>
      <c r="AE128" s="259">
        <f t="shared" si="107"/>
        <v>0</v>
      </c>
      <c r="AF128" s="260">
        <v>2</v>
      </c>
      <c r="AG128" s="261"/>
      <c r="AH128" s="257" t="str">
        <f t="shared" si="147"/>
        <v>KR</v>
      </c>
      <c r="AI128" s="261">
        <f t="shared" si="69"/>
        <v>1353703000</v>
      </c>
      <c r="AJ128" s="261">
        <f t="shared" si="69"/>
        <v>1525840000</v>
      </c>
      <c r="AK128" s="261">
        <f t="shared" si="69"/>
        <v>1619950000</v>
      </c>
      <c r="AL128" s="262">
        <f t="shared" si="68"/>
        <v>1719865000</v>
      </c>
      <c r="AM128" s="262">
        <f t="shared" si="68"/>
        <v>1619950000</v>
      </c>
      <c r="AN128" s="261">
        <f t="shared" si="68"/>
        <v>1719865000</v>
      </c>
      <c r="AO128" s="261">
        <f t="shared" si="68"/>
        <v>1825943000</v>
      </c>
      <c r="AP128" s="261">
        <f t="shared" si="128"/>
        <v>1825942464.8638577</v>
      </c>
      <c r="AQ128" s="51">
        <f t="shared" si="129"/>
        <v>1717147000</v>
      </c>
      <c r="AR128" s="42">
        <f t="shared" si="129"/>
        <v>1823057000</v>
      </c>
      <c r="AS128" s="58">
        <f t="shared" si="108"/>
        <v>1545432300</v>
      </c>
      <c r="AT128" s="58">
        <f t="shared" si="109"/>
        <v>25757205</v>
      </c>
      <c r="AU128" s="336">
        <f t="shared" si="110"/>
        <v>32247468.75</v>
      </c>
      <c r="AV128" s="131">
        <f t="shared" si="111"/>
        <v>18230570</v>
      </c>
      <c r="AW128" s="5">
        <f t="shared" si="112"/>
        <v>25757205</v>
      </c>
      <c r="AX128" s="5">
        <f t="shared" si="113"/>
        <v>40498750</v>
      </c>
      <c r="AY128" s="487">
        <f t="shared" si="114"/>
        <v>1935499000</v>
      </c>
      <c r="AZ128" s="117">
        <f t="shared" si="131"/>
        <v>1935498768.3260624</v>
      </c>
      <c r="BA128" s="2"/>
      <c r="BB128" s="2"/>
      <c r="BW128" s="53">
        <f t="shared" si="115"/>
        <v>-1511462.5094939955</v>
      </c>
      <c r="BY128" s="116"/>
      <c r="BZ128" s="112"/>
      <c r="CA128" s="112" t="str">
        <f>G110</f>
        <v>1BR-10</v>
      </c>
      <c r="CB128" s="113">
        <f>E110</f>
        <v>10</v>
      </c>
      <c r="CC128" s="114">
        <f>H110</f>
        <v>74</v>
      </c>
      <c r="CD128" s="114">
        <f>I110</f>
        <v>63</v>
      </c>
      <c r="CE128" s="115">
        <f>P110</f>
        <v>25836519.293316003</v>
      </c>
      <c r="CF128" s="115">
        <f t="shared" si="151"/>
        <v>1496198000</v>
      </c>
      <c r="CG128" s="115">
        <f t="shared" si="151"/>
        <v>1686454000</v>
      </c>
      <c r="CH128" s="115">
        <f t="shared" si="151"/>
        <v>1790471000</v>
      </c>
      <c r="CI128" s="115">
        <f t="shared" si="151"/>
        <v>1900904000</v>
      </c>
      <c r="CJ128" s="115">
        <f>AO110</f>
        <v>2018147000</v>
      </c>
      <c r="CW128" s="58">
        <f t="shared" si="122"/>
        <v>1640751300</v>
      </c>
      <c r="CX128" s="43">
        <f t="shared" si="123"/>
        <v>18230570</v>
      </c>
      <c r="DA128" s="53">
        <f t="shared" si="124"/>
        <v>1457955000</v>
      </c>
      <c r="DB128" s="43">
        <f t="shared" si="125"/>
        <v>24299250</v>
      </c>
      <c r="DC128" s="48">
        <f t="shared" si="126"/>
        <v>40498750</v>
      </c>
      <c r="DH128" s="692" t="str">
        <f t="shared" si="130"/>
        <v>A12-12</v>
      </c>
    </row>
    <row r="129" spans="1:112">
      <c r="A129" s="3">
        <f t="shared" si="127"/>
        <v>90</v>
      </c>
      <c r="B129" s="249">
        <v>6</v>
      </c>
      <c r="C129" s="522"/>
      <c r="D129" s="250" t="s">
        <v>155</v>
      </c>
      <c r="E129" s="251">
        <v>16</v>
      </c>
      <c r="F129" s="252"/>
      <c r="G129" s="40" t="s">
        <v>52</v>
      </c>
      <c r="H129" s="253">
        <f t="shared" si="88"/>
        <v>71</v>
      </c>
      <c r="I129" s="253">
        <f t="shared" si="89"/>
        <v>63</v>
      </c>
      <c r="J129" s="254">
        <f t="shared" si="90"/>
        <v>27506142.120000001</v>
      </c>
      <c r="K129" s="254">
        <f t="shared" si="91"/>
        <v>2</v>
      </c>
      <c r="L129" s="255">
        <f t="shared" si="92"/>
        <v>0.93</v>
      </c>
      <c r="M129" s="256">
        <f t="shared" si="149"/>
        <v>1.01</v>
      </c>
      <c r="N129" s="257">
        <f t="shared" si="93"/>
        <v>21590156.067032635</v>
      </c>
      <c r="O129" s="257">
        <f t="shared" si="94"/>
        <v>24335555.480755895</v>
      </c>
      <c r="P129" s="257">
        <f t="shared" si="95"/>
        <v>25836519.293316003</v>
      </c>
      <c r="Q129" s="257">
        <f t="shared" si="96"/>
        <v>27430059.269522611</v>
      </c>
      <c r="R129" s="258">
        <f t="shared" si="97"/>
        <v>25836519.293316003</v>
      </c>
      <c r="S129" s="257">
        <f t="shared" si="97"/>
        <v>27430059.269522611</v>
      </c>
      <c r="T129" s="257">
        <f t="shared" si="98"/>
        <v>29121885.304580249</v>
      </c>
      <c r="U129" s="257"/>
      <c r="V129" s="257">
        <f t="shared" si="99"/>
        <v>1360179832.2230561</v>
      </c>
      <c r="W129" s="257">
        <f t="shared" si="100"/>
        <v>1533139995.2876215</v>
      </c>
      <c r="X129" s="257">
        <f t="shared" si="101"/>
        <v>1627700715.4789083</v>
      </c>
      <c r="Y129" s="258">
        <f t="shared" si="102"/>
        <v>1728093733.9799244</v>
      </c>
      <c r="Z129" s="258">
        <f t="shared" si="103"/>
        <v>1627700715.4789083</v>
      </c>
      <c r="AA129" s="257">
        <f t="shared" si="104"/>
        <v>1728093733.9799244</v>
      </c>
      <c r="AB129" s="257">
        <f t="shared" si="105"/>
        <v>1834678774.1885557</v>
      </c>
      <c r="AC129" s="257"/>
      <c r="AD129" s="32" t="str">
        <f t="shared" si="106"/>
        <v>BERTAHAP</v>
      </c>
      <c r="AE129" s="259">
        <f t="shared" si="107"/>
        <v>0</v>
      </c>
      <c r="AF129" s="260">
        <v>2</v>
      </c>
      <c r="AG129" s="261"/>
      <c r="AH129" s="257" t="str">
        <f t="shared" si="147"/>
        <v>KR</v>
      </c>
      <c r="AI129" s="261">
        <f t="shared" si="69"/>
        <v>1496198000</v>
      </c>
      <c r="AJ129" s="261">
        <f t="shared" si="69"/>
        <v>1686454000</v>
      </c>
      <c r="AK129" s="261">
        <f t="shared" si="69"/>
        <v>1790471000</v>
      </c>
      <c r="AL129" s="262">
        <f t="shared" si="68"/>
        <v>1900904000</v>
      </c>
      <c r="AM129" s="262">
        <f t="shared" si="68"/>
        <v>1790471000</v>
      </c>
      <c r="AN129" s="261">
        <f t="shared" si="68"/>
        <v>1900904000</v>
      </c>
      <c r="AO129" s="261">
        <f t="shared" si="68"/>
        <v>2018147000</v>
      </c>
      <c r="AP129" s="261">
        <f t="shared" si="128"/>
        <v>2018147549.5050869</v>
      </c>
      <c r="AQ129" s="51">
        <f t="shared" si="129"/>
        <v>1897900000</v>
      </c>
      <c r="AR129" s="42">
        <f t="shared" si="129"/>
        <v>2014959000</v>
      </c>
      <c r="AS129" s="58">
        <f t="shared" si="108"/>
        <v>1708110000</v>
      </c>
      <c r="AT129" s="58">
        <f t="shared" si="109"/>
        <v>28468500</v>
      </c>
      <c r="AU129" s="336">
        <f t="shared" si="110"/>
        <v>35641950</v>
      </c>
      <c r="AV129" s="131">
        <f t="shared" si="111"/>
        <v>20149590</v>
      </c>
      <c r="AW129" s="5">
        <f t="shared" si="112"/>
        <v>28468500</v>
      </c>
      <c r="AX129" s="5">
        <f t="shared" si="113"/>
        <v>44761775</v>
      </c>
      <c r="AY129" s="487">
        <f t="shared" si="114"/>
        <v>2139237000</v>
      </c>
      <c r="AZ129" s="117">
        <f t="shared" si="131"/>
        <v>2139236821.8478711</v>
      </c>
      <c r="BA129" s="2"/>
      <c r="BB129" s="2"/>
      <c r="BW129" s="53">
        <f t="shared" si="115"/>
        <v>-1511462.5094939955</v>
      </c>
      <c r="BY129" s="116">
        <v>24</v>
      </c>
      <c r="BZ129" s="112" t="s">
        <v>234</v>
      </c>
      <c r="CA129" s="112" t="str">
        <f>G155</f>
        <v>2BR-18</v>
      </c>
      <c r="CB129" s="113">
        <f>E155</f>
        <v>18</v>
      </c>
      <c r="CC129" s="114">
        <f>H155</f>
        <v>97</v>
      </c>
      <c r="CD129" s="114">
        <f>I155</f>
        <v>85</v>
      </c>
      <c r="CE129" s="115">
        <f>P155</f>
        <v>25836519.293316003</v>
      </c>
      <c r="CF129" s="115">
        <f>AI155</f>
        <v>2018680000</v>
      </c>
      <c r="CG129" s="115">
        <f>AJ155</f>
        <v>2275375000</v>
      </c>
      <c r="CH129" s="115">
        <f>AK155</f>
        <v>2415715000</v>
      </c>
      <c r="CI129" s="115">
        <f>AL155</f>
        <v>2564711000</v>
      </c>
      <c r="CJ129" s="115">
        <f>AO155</f>
        <v>2722897000</v>
      </c>
      <c r="CK129" s="2">
        <v>2</v>
      </c>
      <c r="CW129" s="58">
        <f t="shared" si="122"/>
        <v>1813463100</v>
      </c>
      <c r="CX129" s="43">
        <f t="shared" si="123"/>
        <v>20149590</v>
      </c>
      <c r="DA129" s="53">
        <f t="shared" si="124"/>
        <v>1611423900</v>
      </c>
      <c r="DB129" s="43">
        <f t="shared" si="125"/>
        <v>26857065</v>
      </c>
      <c r="DC129" s="48">
        <f t="shared" si="126"/>
        <v>44761775</v>
      </c>
      <c r="DH129" s="692" t="str">
        <f t="shared" si="130"/>
        <v>A12-16</v>
      </c>
    </row>
    <row r="130" spans="1:112">
      <c r="A130" s="3">
        <f t="shared" si="127"/>
        <v>91</v>
      </c>
      <c r="B130" s="249">
        <v>7</v>
      </c>
      <c r="C130" s="522"/>
      <c r="D130" s="250" t="s">
        <v>155</v>
      </c>
      <c r="E130" s="285">
        <v>18</v>
      </c>
      <c r="F130" s="252"/>
      <c r="G130" s="40" t="s">
        <v>54</v>
      </c>
      <c r="H130" s="253">
        <f t="shared" si="88"/>
        <v>97</v>
      </c>
      <c r="I130" s="253">
        <f t="shared" si="89"/>
        <v>85</v>
      </c>
      <c r="J130" s="254">
        <f t="shared" si="90"/>
        <v>27506142.120000001</v>
      </c>
      <c r="K130" s="254">
        <f t="shared" si="91"/>
        <v>2</v>
      </c>
      <c r="L130" s="255">
        <f t="shared" si="92"/>
        <v>0.93</v>
      </c>
      <c r="M130" s="256">
        <f t="shared" si="149"/>
        <v>1.01</v>
      </c>
      <c r="N130" s="257">
        <f t="shared" si="93"/>
        <v>21590156.067032635</v>
      </c>
      <c r="O130" s="257">
        <f t="shared" si="94"/>
        <v>24335555.480755895</v>
      </c>
      <c r="P130" s="257">
        <f t="shared" si="95"/>
        <v>25836519.293316003</v>
      </c>
      <c r="Q130" s="257">
        <f t="shared" si="96"/>
        <v>27430059.269522611</v>
      </c>
      <c r="R130" s="258">
        <f t="shared" si="97"/>
        <v>25836519.293316003</v>
      </c>
      <c r="S130" s="257">
        <f t="shared" si="97"/>
        <v>27430059.269522611</v>
      </c>
      <c r="T130" s="257">
        <f t="shared" si="98"/>
        <v>29121885.304580249</v>
      </c>
      <c r="U130" s="257"/>
      <c r="V130" s="257">
        <f t="shared" si="99"/>
        <v>1835163265.6977739</v>
      </c>
      <c r="W130" s="257">
        <f t="shared" si="100"/>
        <v>2068522215.8642511</v>
      </c>
      <c r="X130" s="257">
        <f t="shared" si="101"/>
        <v>2196104139.9318604</v>
      </c>
      <c r="Y130" s="258">
        <f t="shared" si="102"/>
        <v>2331555037.9094219</v>
      </c>
      <c r="Z130" s="258">
        <f t="shared" si="103"/>
        <v>2196104139.9318604</v>
      </c>
      <c r="AA130" s="257">
        <f t="shared" si="104"/>
        <v>2331555037.9094219</v>
      </c>
      <c r="AB130" s="257">
        <f t="shared" si="105"/>
        <v>2475360250.8893213</v>
      </c>
      <c r="AC130" s="257"/>
      <c r="AD130" s="32" t="str">
        <f t="shared" si="106"/>
        <v>BERTAHAP</v>
      </c>
      <c r="AE130" s="259">
        <f t="shared" si="107"/>
        <v>0</v>
      </c>
      <c r="AF130" s="260">
        <v>2</v>
      </c>
      <c r="AG130" s="261"/>
      <c r="AH130" s="257" t="str">
        <f t="shared" si="147"/>
        <v>KR</v>
      </c>
      <c r="AI130" s="261">
        <f t="shared" si="69"/>
        <v>2018680000</v>
      </c>
      <c r="AJ130" s="261">
        <f t="shared" si="69"/>
        <v>2275375000</v>
      </c>
      <c r="AK130" s="261">
        <f t="shared" si="69"/>
        <v>2415715000</v>
      </c>
      <c r="AL130" s="262">
        <f t="shared" si="68"/>
        <v>2564711000</v>
      </c>
      <c r="AM130" s="262">
        <f t="shared" si="68"/>
        <v>2415715000</v>
      </c>
      <c r="AN130" s="261">
        <f t="shared" si="68"/>
        <v>2564711000</v>
      </c>
      <c r="AO130" s="261">
        <f t="shared" si="68"/>
        <v>2722897000</v>
      </c>
      <c r="AP130" s="261">
        <f t="shared" si="128"/>
        <v>2722896695.3821664</v>
      </c>
      <c r="AQ130" s="51">
        <f t="shared" si="129"/>
        <v>2560658000</v>
      </c>
      <c r="AR130" s="42">
        <f t="shared" si="129"/>
        <v>2718594000</v>
      </c>
      <c r="AS130" s="58">
        <f t="shared" si="108"/>
        <v>2304592200</v>
      </c>
      <c r="AT130" s="58">
        <f t="shared" si="109"/>
        <v>38409870</v>
      </c>
      <c r="AU130" s="336">
        <f t="shared" si="110"/>
        <v>48088331.25</v>
      </c>
      <c r="AV130" s="131">
        <f t="shared" si="111"/>
        <v>27185940</v>
      </c>
      <c r="AW130" s="5">
        <f t="shared" si="112"/>
        <v>38409870</v>
      </c>
      <c r="AX130" s="5">
        <f t="shared" si="113"/>
        <v>60392875</v>
      </c>
      <c r="AY130" s="487">
        <f t="shared" si="114"/>
        <v>2886271000</v>
      </c>
      <c r="AZ130" s="117">
        <f t="shared" si="131"/>
        <v>2886270335.254807</v>
      </c>
      <c r="BA130" s="2"/>
      <c r="BB130" s="2"/>
      <c r="BW130" s="53">
        <f t="shared" si="115"/>
        <v>-1511462.5094939955</v>
      </c>
      <c r="BY130" s="116">
        <v>25</v>
      </c>
      <c r="BZ130" s="112" t="s">
        <v>235</v>
      </c>
      <c r="CA130" s="112" t="str">
        <f t="shared" ref="CA130:CA135" si="152">G182</f>
        <v>1BR-8</v>
      </c>
      <c r="CB130" s="113" t="str">
        <f t="shared" ref="CB130:CB135" si="153">E182</f>
        <v>08</v>
      </c>
      <c r="CC130" s="114">
        <f t="shared" ref="CC130:CD135" si="154">H182</f>
        <v>60</v>
      </c>
      <c r="CD130" s="114">
        <f t="shared" si="154"/>
        <v>52</v>
      </c>
      <c r="CE130" s="115">
        <f t="shared" ref="CE130:CE135" si="155">P182</f>
        <v>26348133.536748003</v>
      </c>
      <c r="CF130" s="115">
        <f t="shared" ref="CF130:CI135" si="156">AI182</f>
        <v>1259412000</v>
      </c>
      <c r="CG130" s="115">
        <f t="shared" si="156"/>
        <v>1419559000</v>
      </c>
      <c r="CH130" s="115">
        <f t="shared" si="156"/>
        <v>1507114000</v>
      </c>
      <c r="CI130" s="115">
        <f t="shared" si="156"/>
        <v>1600069000</v>
      </c>
      <c r="CJ130" s="115">
        <f t="shared" ref="CJ130:CJ135" si="157">AO182</f>
        <v>1698758000</v>
      </c>
      <c r="CK130" s="2">
        <v>12</v>
      </c>
      <c r="CW130" s="58">
        <f t="shared" si="122"/>
        <v>2446734600</v>
      </c>
      <c r="CX130" s="43">
        <f t="shared" si="123"/>
        <v>27185940</v>
      </c>
      <c r="DA130" s="53">
        <f t="shared" si="124"/>
        <v>2174143500</v>
      </c>
      <c r="DB130" s="43">
        <f t="shared" si="125"/>
        <v>36235725</v>
      </c>
      <c r="DC130" s="48">
        <f t="shared" si="126"/>
        <v>60392875</v>
      </c>
      <c r="DH130" s="692" t="str">
        <f t="shared" si="130"/>
        <v>A12-18</v>
      </c>
    </row>
    <row r="131" spans="1:112">
      <c r="A131" s="3">
        <f t="shared" si="127"/>
        <v>92</v>
      </c>
      <c r="B131" s="249">
        <v>8</v>
      </c>
      <c r="C131" s="522"/>
      <c r="D131" s="250" t="s">
        <v>155</v>
      </c>
      <c r="E131" s="285">
        <v>20</v>
      </c>
      <c r="F131" s="252"/>
      <c r="G131" s="40" t="s">
        <v>70</v>
      </c>
      <c r="H131" s="253">
        <f t="shared" si="88"/>
        <v>60</v>
      </c>
      <c r="I131" s="253">
        <f t="shared" si="89"/>
        <v>51</v>
      </c>
      <c r="J131" s="254">
        <f t="shared" si="90"/>
        <v>27506142.120000001</v>
      </c>
      <c r="K131" s="254">
        <f t="shared" si="91"/>
        <v>2</v>
      </c>
      <c r="L131" s="255">
        <f t="shared" si="92"/>
        <v>0.93</v>
      </c>
      <c r="M131" s="256">
        <f t="shared" si="149"/>
        <v>1.01</v>
      </c>
      <c r="N131" s="257">
        <f t="shared" si="93"/>
        <v>21590156.067032635</v>
      </c>
      <c r="O131" s="257">
        <f t="shared" si="94"/>
        <v>24335555.480755895</v>
      </c>
      <c r="P131" s="257">
        <f t="shared" si="95"/>
        <v>25836519.293316003</v>
      </c>
      <c r="Q131" s="257">
        <f t="shared" si="96"/>
        <v>27430059.269522611</v>
      </c>
      <c r="R131" s="258">
        <f t="shared" si="97"/>
        <v>25836519.293316003</v>
      </c>
      <c r="S131" s="257">
        <f t="shared" si="97"/>
        <v>27430059.269522611</v>
      </c>
      <c r="T131" s="257">
        <f t="shared" si="98"/>
        <v>29121885.304580249</v>
      </c>
      <c r="U131" s="257"/>
      <c r="V131" s="257">
        <f t="shared" si="99"/>
        <v>1101097959.4186645</v>
      </c>
      <c r="W131" s="257">
        <f t="shared" si="100"/>
        <v>1241113329.5185506</v>
      </c>
      <c r="X131" s="257">
        <f t="shared" si="101"/>
        <v>1317662483.9591162</v>
      </c>
      <c r="Y131" s="258">
        <f t="shared" si="102"/>
        <v>1398933022.7456532</v>
      </c>
      <c r="Z131" s="258">
        <f t="shared" si="103"/>
        <v>1317662483.9591162</v>
      </c>
      <c r="AA131" s="257">
        <f t="shared" si="104"/>
        <v>1398933022.7456532</v>
      </c>
      <c r="AB131" s="257">
        <f t="shared" si="105"/>
        <v>1485216150.5335927</v>
      </c>
      <c r="AC131" s="257"/>
      <c r="AD131" s="32" t="str">
        <f t="shared" si="106"/>
        <v>BERTAHAP</v>
      </c>
      <c r="AE131" s="259">
        <f t="shared" si="107"/>
        <v>0</v>
      </c>
      <c r="AF131" s="260">
        <v>2</v>
      </c>
      <c r="AG131" s="261"/>
      <c r="AH131" s="257" t="str">
        <f t="shared" si="147"/>
        <v>KR</v>
      </c>
      <c r="AI131" s="261">
        <f t="shared" si="69"/>
        <v>1211208000</v>
      </c>
      <c r="AJ131" s="261">
        <f t="shared" si="69"/>
        <v>1365225000</v>
      </c>
      <c r="AK131" s="261">
        <f t="shared" si="69"/>
        <v>1449429000</v>
      </c>
      <c r="AL131" s="262">
        <f t="shared" si="68"/>
        <v>1538827000</v>
      </c>
      <c r="AM131" s="262">
        <f t="shared" si="68"/>
        <v>1449429000</v>
      </c>
      <c r="AN131" s="261">
        <f t="shared" si="68"/>
        <v>1538827000</v>
      </c>
      <c r="AO131" s="261">
        <f t="shared" si="68"/>
        <v>1633738000</v>
      </c>
      <c r="AP131" s="261">
        <f t="shared" si="128"/>
        <v>1633738441.900414</v>
      </c>
      <c r="AQ131" s="51">
        <f t="shared" si="129"/>
        <v>1536395000</v>
      </c>
      <c r="AR131" s="42">
        <f t="shared" si="129"/>
        <v>1631157000</v>
      </c>
      <c r="AS131" s="58">
        <f t="shared" si="108"/>
        <v>1382755500</v>
      </c>
      <c r="AT131" s="58">
        <f t="shared" si="109"/>
        <v>23045925</v>
      </c>
      <c r="AU131" s="336">
        <f t="shared" si="110"/>
        <v>28853006.25</v>
      </c>
      <c r="AV131" s="131">
        <f t="shared" si="111"/>
        <v>16311570</v>
      </c>
      <c r="AW131" s="5">
        <f t="shared" si="112"/>
        <v>23045925</v>
      </c>
      <c r="AX131" s="5">
        <f t="shared" si="113"/>
        <v>36235725</v>
      </c>
      <c r="AY131" s="487">
        <f t="shared" si="114"/>
        <v>1731763000</v>
      </c>
      <c r="AZ131" s="117">
        <f t="shared" si="131"/>
        <v>1731762838.1594403</v>
      </c>
      <c r="BA131" s="2"/>
      <c r="BB131" s="2"/>
      <c r="BW131" s="53">
        <f t="shared" si="115"/>
        <v>-1511462.5094939955</v>
      </c>
      <c r="BY131" s="116"/>
      <c r="BZ131" s="112"/>
      <c r="CA131" s="112" t="str">
        <f t="shared" si="152"/>
        <v>1BR-10</v>
      </c>
      <c r="CB131" s="113">
        <f t="shared" si="153"/>
        <v>10</v>
      </c>
      <c r="CC131" s="114">
        <f t="shared" si="154"/>
        <v>74</v>
      </c>
      <c r="CD131" s="114">
        <f t="shared" si="154"/>
        <v>63</v>
      </c>
      <c r="CE131" s="115">
        <f t="shared" si="155"/>
        <v>26348133.536748003</v>
      </c>
      <c r="CF131" s="115">
        <f t="shared" si="156"/>
        <v>1525826000</v>
      </c>
      <c r="CG131" s="115">
        <f t="shared" si="156"/>
        <v>1719850000</v>
      </c>
      <c r="CH131" s="115">
        <f t="shared" si="156"/>
        <v>1825926000</v>
      </c>
      <c r="CI131" s="115">
        <f t="shared" si="156"/>
        <v>1938545000</v>
      </c>
      <c r="CJ131" s="115">
        <f t="shared" si="157"/>
        <v>2058110000</v>
      </c>
      <c r="CW131" s="58">
        <f t="shared" si="122"/>
        <v>1468041300</v>
      </c>
      <c r="CX131" s="43">
        <f t="shared" si="123"/>
        <v>16311570</v>
      </c>
      <c r="DA131" s="53">
        <f t="shared" si="124"/>
        <v>1304486100</v>
      </c>
      <c r="DB131" s="43">
        <f t="shared" si="125"/>
        <v>21741435</v>
      </c>
      <c r="DC131" s="48">
        <f t="shared" si="126"/>
        <v>36235725</v>
      </c>
      <c r="DH131" s="692" t="str">
        <f t="shared" si="130"/>
        <v>A12-20</v>
      </c>
    </row>
    <row r="132" spans="1:112">
      <c r="A132" s="3">
        <f t="shared" si="127"/>
        <v>93</v>
      </c>
      <c r="B132" s="249">
        <v>9</v>
      </c>
      <c r="C132" s="522"/>
      <c r="D132" s="250" t="s">
        <v>155</v>
      </c>
      <c r="E132" s="285">
        <v>22</v>
      </c>
      <c r="F132" s="252"/>
      <c r="G132" s="40" t="s">
        <v>89</v>
      </c>
      <c r="H132" s="253">
        <f t="shared" si="88"/>
        <v>81</v>
      </c>
      <c r="I132" s="253">
        <f t="shared" si="89"/>
        <v>70</v>
      </c>
      <c r="J132" s="254">
        <f t="shared" si="90"/>
        <v>27506142.120000001</v>
      </c>
      <c r="K132" s="254">
        <f t="shared" si="91"/>
        <v>4</v>
      </c>
      <c r="L132" s="255">
        <f t="shared" si="92"/>
        <v>0.97</v>
      </c>
      <c r="M132" s="256">
        <f t="shared" si="149"/>
        <v>1.01</v>
      </c>
      <c r="N132" s="257">
        <f t="shared" si="93"/>
        <v>22518764.930130813</v>
      </c>
      <c r="O132" s="257">
        <f t="shared" si="94"/>
        <v>25382246.039067976</v>
      </c>
      <c r="P132" s="257">
        <f t="shared" si="95"/>
        <v>26947767.434964001</v>
      </c>
      <c r="Q132" s="257">
        <f t="shared" si="96"/>
        <v>28609846.764985945</v>
      </c>
      <c r="R132" s="258">
        <f t="shared" si="97"/>
        <v>26947767.434964001</v>
      </c>
      <c r="S132" s="257">
        <f t="shared" si="97"/>
        <v>28609846.764985945</v>
      </c>
      <c r="T132" s="257">
        <f t="shared" si="98"/>
        <v>30374439.511228859</v>
      </c>
      <c r="U132" s="257"/>
      <c r="V132" s="257">
        <f t="shared" si="99"/>
        <v>1576313545.1091568</v>
      </c>
      <c r="W132" s="257">
        <f t="shared" si="100"/>
        <v>1776757222.7347584</v>
      </c>
      <c r="X132" s="257">
        <f t="shared" si="101"/>
        <v>1886343720.4474802</v>
      </c>
      <c r="Y132" s="258">
        <f t="shared" si="102"/>
        <v>2002689273.5490162</v>
      </c>
      <c r="Z132" s="258">
        <f t="shared" si="103"/>
        <v>1886343720.4474802</v>
      </c>
      <c r="AA132" s="257">
        <f t="shared" si="104"/>
        <v>2002689273.5490162</v>
      </c>
      <c r="AB132" s="257">
        <f t="shared" si="105"/>
        <v>2126210765.7860203</v>
      </c>
      <c r="AC132" s="257"/>
      <c r="AD132" s="32" t="str">
        <f t="shared" si="106"/>
        <v>BERTAHAP</v>
      </c>
      <c r="AE132" s="259">
        <f t="shared" si="107"/>
        <v>0</v>
      </c>
      <c r="AF132" s="260">
        <v>2</v>
      </c>
      <c r="AG132" s="261"/>
      <c r="AH132" s="257" t="str">
        <f t="shared" si="147"/>
        <v>KR</v>
      </c>
      <c r="AI132" s="261">
        <f t="shared" si="69"/>
        <v>1733945000</v>
      </c>
      <c r="AJ132" s="261">
        <f t="shared" si="69"/>
        <v>1954433000</v>
      </c>
      <c r="AK132" s="261">
        <f t="shared" si="69"/>
        <v>2074979000</v>
      </c>
      <c r="AL132" s="262">
        <f t="shared" si="68"/>
        <v>2202959000</v>
      </c>
      <c r="AM132" s="262">
        <f t="shared" si="68"/>
        <v>2074979000</v>
      </c>
      <c r="AN132" s="261">
        <f t="shared" si="68"/>
        <v>2202959000</v>
      </c>
      <c r="AO132" s="261">
        <f t="shared" si="68"/>
        <v>2338832000</v>
      </c>
      <c r="AP132" s="261">
        <f t="shared" si="128"/>
        <v>2338832633.0578384</v>
      </c>
      <c r="AQ132" s="51">
        <f t="shared" si="129"/>
        <v>2199478000</v>
      </c>
      <c r="AR132" s="42">
        <f t="shared" si="129"/>
        <v>2335137000</v>
      </c>
      <c r="AS132" s="58">
        <f t="shared" si="108"/>
        <v>1979530200</v>
      </c>
      <c r="AT132" s="58">
        <f t="shared" si="109"/>
        <v>32992170</v>
      </c>
      <c r="AU132" s="336">
        <f t="shared" si="110"/>
        <v>41305481.25</v>
      </c>
      <c r="AV132" s="131">
        <f t="shared" si="111"/>
        <v>23351370</v>
      </c>
      <c r="AW132" s="5">
        <f t="shared" si="112"/>
        <v>32992170</v>
      </c>
      <c r="AX132" s="5">
        <f t="shared" si="113"/>
        <v>51874475</v>
      </c>
      <c r="AY132" s="487">
        <f t="shared" si="114"/>
        <v>2479163000</v>
      </c>
      <c r="AZ132" s="117">
        <f t="shared" si="131"/>
        <v>2479162630.3360872</v>
      </c>
      <c r="BA132" s="2"/>
      <c r="BB132" s="2"/>
      <c r="BW132" s="53">
        <f t="shared" si="115"/>
        <v>-400214.36784599721</v>
      </c>
      <c r="BY132" s="116"/>
      <c r="BZ132" s="112"/>
      <c r="CA132" s="112" t="str">
        <f t="shared" si="152"/>
        <v>1BR-12</v>
      </c>
      <c r="CB132" s="113">
        <f t="shared" si="153"/>
        <v>12</v>
      </c>
      <c r="CC132" s="114">
        <f t="shared" si="154"/>
        <v>67</v>
      </c>
      <c r="CD132" s="114">
        <f t="shared" si="154"/>
        <v>57</v>
      </c>
      <c r="CE132" s="115">
        <f t="shared" si="155"/>
        <v>26348133.536748003</v>
      </c>
      <c r="CF132" s="115">
        <f t="shared" si="156"/>
        <v>1380509000</v>
      </c>
      <c r="CG132" s="115">
        <f t="shared" si="156"/>
        <v>1556054000</v>
      </c>
      <c r="CH132" s="115">
        <f t="shared" si="156"/>
        <v>1652028000</v>
      </c>
      <c r="CI132" s="115">
        <f t="shared" si="156"/>
        <v>1753922000</v>
      </c>
      <c r="CJ132" s="115">
        <f t="shared" si="157"/>
        <v>1862100000</v>
      </c>
      <c r="CW132" s="58">
        <f t="shared" si="122"/>
        <v>2101623300</v>
      </c>
      <c r="CX132" s="43">
        <f t="shared" si="123"/>
        <v>23351370</v>
      </c>
      <c r="DA132" s="53">
        <f t="shared" si="124"/>
        <v>1867481100</v>
      </c>
      <c r="DB132" s="43">
        <f t="shared" si="125"/>
        <v>31124685</v>
      </c>
      <c r="DC132" s="48">
        <f t="shared" si="126"/>
        <v>51874475</v>
      </c>
      <c r="DH132" s="692" t="str">
        <f t="shared" si="130"/>
        <v>A12-22</v>
      </c>
    </row>
    <row r="133" spans="1:112">
      <c r="A133" s="3">
        <f t="shared" si="127"/>
        <v>94</v>
      </c>
      <c r="B133" s="249">
        <v>1</v>
      </c>
      <c r="C133" s="522"/>
      <c r="D133" s="250" t="s">
        <v>158</v>
      </c>
      <c r="E133" s="251" t="s">
        <v>24</v>
      </c>
      <c r="F133" s="252"/>
      <c r="G133" s="40" t="s">
        <v>39</v>
      </c>
      <c r="H133" s="253">
        <f t="shared" si="88"/>
        <v>113</v>
      </c>
      <c r="I133" s="253">
        <f t="shared" si="89"/>
        <v>101</v>
      </c>
      <c r="J133" s="254">
        <f t="shared" si="90"/>
        <v>27506142.120000001</v>
      </c>
      <c r="K133" s="254">
        <f t="shared" si="91"/>
        <v>6</v>
      </c>
      <c r="L133" s="255">
        <f t="shared" si="92"/>
        <v>0.95</v>
      </c>
      <c r="M133" s="256">
        <f t="shared" si="149"/>
        <v>1.01</v>
      </c>
      <c r="N133" s="257">
        <f t="shared" si="93"/>
        <v>22054460.498581722</v>
      </c>
      <c r="O133" s="257">
        <f t="shared" si="94"/>
        <v>24858900.759911936</v>
      </c>
      <c r="P133" s="257">
        <f t="shared" si="95"/>
        <v>26392143.36414</v>
      </c>
      <c r="Q133" s="257">
        <f t="shared" si="96"/>
        <v>28019953.017254278</v>
      </c>
      <c r="R133" s="258">
        <f t="shared" si="97"/>
        <v>26392143.36414</v>
      </c>
      <c r="S133" s="257">
        <f t="shared" si="97"/>
        <v>28019953.017254278</v>
      </c>
      <c r="T133" s="257">
        <f t="shared" si="98"/>
        <v>29748162.407904554</v>
      </c>
      <c r="U133" s="257"/>
      <c r="V133" s="257">
        <f t="shared" si="99"/>
        <v>2227500510.3567538</v>
      </c>
      <c r="W133" s="257">
        <f t="shared" si="100"/>
        <v>2510748976.7511053</v>
      </c>
      <c r="X133" s="257">
        <f t="shared" si="101"/>
        <v>2665606479.7781401</v>
      </c>
      <c r="Y133" s="258">
        <f t="shared" si="102"/>
        <v>2830015254.742682</v>
      </c>
      <c r="Z133" s="258">
        <f t="shared" si="103"/>
        <v>2665606479.7781401</v>
      </c>
      <c r="AA133" s="257">
        <f t="shared" si="104"/>
        <v>2830015254.742682</v>
      </c>
      <c r="AB133" s="257">
        <f t="shared" si="105"/>
        <v>3004564403.19836</v>
      </c>
      <c r="AC133" s="257"/>
      <c r="AD133" s="32" t="str">
        <f t="shared" si="106"/>
        <v>BERTAHAP</v>
      </c>
      <c r="AE133" s="259">
        <f t="shared" si="107"/>
        <v>0</v>
      </c>
      <c r="AF133" s="260">
        <v>2</v>
      </c>
      <c r="AG133" s="261"/>
      <c r="AH133" s="257" t="str">
        <f t="shared" si="147"/>
        <v>KR</v>
      </c>
      <c r="AI133" s="261">
        <f t="shared" si="69"/>
        <v>2450251000</v>
      </c>
      <c r="AJ133" s="261">
        <f t="shared" si="69"/>
        <v>2761824000</v>
      </c>
      <c r="AK133" s="261">
        <f t="shared" si="69"/>
        <v>2932168000</v>
      </c>
      <c r="AL133" s="262">
        <f t="shared" si="68"/>
        <v>3113017000</v>
      </c>
      <c r="AM133" s="262">
        <f t="shared" si="68"/>
        <v>2932168000</v>
      </c>
      <c r="AN133" s="261">
        <f t="shared" si="68"/>
        <v>3113017000</v>
      </c>
      <c r="AO133" s="261">
        <f t="shared" si="68"/>
        <v>3305021000</v>
      </c>
      <c r="AP133" s="261">
        <f t="shared" si="128"/>
        <v>3305020995.3357334</v>
      </c>
      <c r="AQ133" s="51">
        <f t="shared" si="129"/>
        <v>3108099000</v>
      </c>
      <c r="AR133" s="42">
        <f t="shared" si="129"/>
        <v>3299799000</v>
      </c>
      <c r="AS133" s="58">
        <f t="shared" si="108"/>
        <v>2797289100</v>
      </c>
      <c r="AT133" s="58">
        <f t="shared" si="109"/>
        <v>46621485</v>
      </c>
      <c r="AU133" s="336">
        <f t="shared" si="110"/>
        <v>58369068.75</v>
      </c>
      <c r="AV133" s="131">
        <f t="shared" si="111"/>
        <v>32997990</v>
      </c>
      <c r="AW133" s="5">
        <f t="shared" si="112"/>
        <v>46621485</v>
      </c>
      <c r="AX133" s="5">
        <f t="shared" si="113"/>
        <v>73304200</v>
      </c>
      <c r="AY133" s="487">
        <f t="shared" si="114"/>
        <v>3503323000</v>
      </c>
      <c r="AZ133" s="117">
        <f t="shared" si="131"/>
        <v>3503322660.9061441</v>
      </c>
      <c r="BA133" s="2"/>
      <c r="BB133" s="2"/>
      <c r="BW133" s="53">
        <f t="shared" si="115"/>
        <v>-955838.4386699982</v>
      </c>
      <c r="BY133" s="116"/>
      <c r="BZ133" s="112"/>
      <c r="CA133" s="112" t="str">
        <f t="shared" si="152"/>
        <v>1BR-16</v>
      </c>
      <c r="CB133" s="113">
        <f t="shared" si="153"/>
        <v>16</v>
      </c>
      <c r="CC133" s="114">
        <f t="shared" si="154"/>
        <v>71</v>
      </c>
      <c r="CD133" s="114">
        <f t="shared" si="154"/>
        <v>63</v>
      </c>
      <c r="CE133" s="115">
        <f t="shared" si="155"/>
        <v>26348133.536748003</v>
      </c>
      <c r="CF133" s="115">
        <f t="shared" si="156"/>
        <v>1525826000</v>
      </c>
      <c r="CG133" s="115">
        <f t="shared" si="156"/>
        <v>1719850000</v>
      </c>
      <c r="CH133" s="115">
        <f t="shared" si="156"/>
        <v>1825926000</v>
      </c>
      <c r="CI133" s="115">
        <f t="shared" si="156"/>
        <v>1938545000</v>
      </c>
      <c r="CJ133" s="115">
        <f t="shared" si="157"/>
        <v>2058110000</v>
      </c>
      <c r="CW133" s="58">
        <f t="shared" si="122"/>
        <v>2969819100</v>
      </c>
      <c r="CX133" s="43">
        <f t="shared" si="123"/>
        <v>32997990</v>
      </c>
      <c r="DA133" s="53">
        <f t="shared" si="124"/>
        <v>2638951200</v>
      </c>
      <c r="DB133" s="43">
        <f t="shared" si="125"/>
        <v>43982520</v>
      </c>
      <c r="DC133" s="48">
        <f t="shared" si="126"/>
        <v>73304200</v>
      </c>
      <c r="DH133" s="692" t="str">
        <f t="shared" si="130"/>
        <v>A15-02</v>
      </c>
    </row>
    <row r="134" spans="1:112">
      <c r="A134" s="3">
        <f t="shared" si="127"/>
        <v>95</v>
      </c>
      <c r="B134" s="249">
        <v>2</v>
      </c>
      <c r="C134" s="522"/>
      <c r="D134" s="250" t="s">
        <v>158</v>
      </c>
      <c r="E134" s="251" t="s">
        <v>35</v>
      </c>
      <c r="F134" s="252"/>
      <c r="G134" s="40" t="s">
        <v>42</v>
      </c>
      <c r="H134" s="253">
        <f t="shared" si="88"/>
        <v>78</v>
      </c>
      <c r="I134" s="253">
        <f t="shared" si="89"/>
        <v>66</v>
      </c>
      <c r="J134" s="254">
        <f t="shared" si="90"/>
        <v>27506142.120000001</v>
      </c>
      <c r="K134" s="254">
        <f t="shared" si="91"/>
        <v>2</v>
      </c>
      <c r="L134" s="255">
        <f t="shared" si="92"/>
        <v>0.93</v>
      </c>
      <c r="M134" s="256">
        <f t="shared" si="149"/>
        <v>1.01</v>
      </c>
      <c r="N134" s="257">
        <f t="shared" si="93"/>
        <v>21590156.067032635</v>
      </c>
      <c r="O134" s="257">
        <f t="shared" si="94"/>
        <v>24335555.480755895</v>
      </c>
      <c r="P134" s="257">
        <f t="shared" si="95"/>
        <v>25836519.293316003</v>
      </c>
      <c r="Q134" s="257">
        <f t="shared" si="96"/>
        <v>27430059.269522611</v>
      </c>
      <c r="R134" s="258">
        <f t="shared" si="97"/>
        <v>25836519.293316003</v>
      </c>
      <c r="S134" s="257">
        <f t="shared" si="97"/>
        <v>27430059.269522611</v>
      </c>
      <c r="T134" s="257">
        <f t="shared" si="98"/>
        <v>29121885.304580249</v>
      </c>
      <c r="U134" s="257"/>
      <c r="V134" s="257">
        <f t="shared" si="99"/>
        <v>1424950300.4241538</v>
      </c>
      <c r="W134" s="257">
        <f t="shared" si="100"/>
        <v>1606146661.7298892</v>
      </c>
      <c r="X134" s="257">
        <f t="shared" si="101"/>
        <v>1705210273.3588562</v>
      </c>
      <c r="Y134" s="258">
        <f t="shared" si="102"/>
        <v>1810383911.7884924</v>
      </c>
      <c r="Z134" s="258">
        <f t="shared" si="103"/>
        <v>1705210273.3588562</v>
      </c>
      <c r="AA134" s="257">
        <f t="shared" si="104"/>
        <v>1810383911.7884924</v>
      </c>
      <c r="AB134" s="257">
        <f t="shared" si="105"/>
        <v>1922044430.1022964</v>
      </c>
      <c r="AC134" s="257"/>
      <c r="AD134" s="32" t="str">
        <f t="shared" si="106"/>
        <v>BERTAHAP</v>
      </c>
      <c r="AE134" s="259">
        <f t="shared" si="107"/>
        <v>0</v>
      </c>
      <c r="AF134" s="260">
        <v>2</v>
      </c>
      <c r="AG134" s="261"/>
      <c r="AH134" s="257" t="str">
        <f t="shared" si="147"/>
        <v>KR</v>
      </c>
      <c r="AI134" s="261">
        <f t="shared" si="69"/>
        <v>1567446000</v>
      </c>
      <c r="AJ134" s="261">
        <f t="shared" si="69"/>
        <v>1766762000</v>
      </c>
      <c r="AK134" s="261">
        <f t="shared" si="69"/>
        <v>1875732000</v>
      </c>
      <c r="AL134" s="262">
        <f t="shared" si="68"/>
        <v>1991423000</v>
      </c>
      <c r="AM134" s="262">
        <f t="shared" si="68"/>
        <v>1875732000</v>
      </c>
      <c r="AN134" s="261">
        <f t="shared" si="68"/>
        <v>1991423000</v>
      </c>
      <c r="AO134" s="261">
        <f t="shared" si="68"/>
        <v>2114249000</v>
      </c>
      <c r="AP134" s="261">
        <f t="shared" si="128"/>
        <v>2114249560.9868088</v>
      </c>
      <c r="AQ134" s="51">
        <f t="shared" si="129"/>
        <v>1988276000</v>
      </c>
      <c r="AR134" s="42">
        <f t="shared" si="129"/>
        <v>2110909000</v>
      </c>
      <c r="AS134" s="58">
        <f t="shared" si="108"/>
        <v>1789448400</v>
      </c>
      <c r="AT134" s="58">
        <f t="shared" si="109"/>
        <v>29824140</v>
      </c>
      <c r="AU134" s="336">
        <f t="shared" si="110"/>
        <v>37339181.25</v>
      </c>
      <c r="AV134" s="131">
        <f t="shared" si="111"/>
        <v>21109090</v>
      </c>
      <c r="AW134" s="5">
        <f t="shared" si="112"/>
        <v>29824140</v>
      </c>
      <c r="AX134" s="5">
        <f t="shared" si="113"/>
        <v>46893300</v>
      </c>
      <c r="AY134" s="487">
        <f t="shared" si="114"/>
        <v>2241105000</v>
      </c>
      <c r="AZ134" s="117">
        <f t="shared" si="131"/>
        <v>2241104786.9311819</v>
      </c>
      <c r="BA134" s="2"/>
      <c r="BB134" s="2"/>
      <c r="BW134" s="53">
        <f t="shared" si="115"/>
        <v>-1511462.5094939955</v>
      </c>
      <c r="BY134" s="116"/>
      <c r="BZ134" s="112"/>
      <c r="CA134" s="112" t="str">
        <f t="shared" si="152"/>
        <v>2BR-18</v>
      </c>
      <c r="CB134" s="113">
        <f t="shared" si="153"/>
        <v>18</v>
      </c>
      <c r="CC134" s="114">
        <f t="shared" si="154"/>
        <v>97</v>
      </c>
      <c r="CD134" s="114">
        <f t="shared" si="154"/>
        <v>85</v>
      </c>
      <c r="CE134" s="115">
        <f t="shared" si="155"/>
        <v>26348133.536748003</v>
      </c>
      <c r="CF134" s="115">
        <f t="shared" si="156"/>
        <v>2058654000</v>
      </c>
      <c r="CG134" s="115">
        <f t="shared" si="156"/>
        <v>2320432000</v>
      </c>
      <c r="CH134" s="115">
        <f t="shared" si="156"/>
        <v>2463551000</v>
      </c>
      <c r="CI134" s="115">
        <f t="shared" si="156"/>
        <v>2615497000</v>
      </c>
      <c r="CJ134" s="115">
        <f t="shared" si="157"/>
        <v>2776816000</v>
      </c>
      <c r="CW134" s="58">
        <f t="shared" si="122"/>
        <v>1899818100</v>
      </c>
      <c r="CX134" s="43">
        <f t="shared" si="123"/>
        <v>21109090</v>
      </c>
      <c r="DA134" s="53">
        <f t="shared" si="124"/>
        <v>1688158800</v>
      </c>
      <c r="DB134" s="43">
        <f t="shared" si="125"/>
        <v>28135980</v>
      </c>
      <c r="DC134" s="48">
        <f t="shared" si="126"/>
        <v>46893300</v>
      </c>
      <c r="DH134" s="692" t="str">
        <f t="shared" si="130"/>
        <v>A15-06</v>
      </c>
    </row>
    <row r="135" spans="1:112">
      <c r="A135" s="3">
        <f t="shared" si="127"/>
        <v>96</v>
      </c>
      <c r="B135" s="249">
        <v>3</v>
      </c>
      <c r="C135" s="522"/>
      <c r="D135" s="250" t="s">
        <v>158</v>
      </c>
      <c r="E135" s="251" t="s">
        <v>41</v>
      </c>
      <c r="F135" s="252"/>
      <c r="G135" s="40" t="s">
        <v>45</v>
      </c>
      <c r="H135" s="253">
        <f t="shared" si="88"/>
        <v>60</v>
      </c>
      <c r="I135" s="253">
        <f t="shared" si="89"/>
        <v>52</v>
      </c>
      <c r="J135" s="254">
        <f t="shared" si="90"/>
        <v>27506142.120000001</v>
      </c>
      <c r="K135" s="254">
        <f t="shared" si="91"/>
        <v>2</v>
      </c>
      <c r="L135" s="255">
        <f t="shared" si="92"/>
        <v>0.93</v>
      </c>
      <c r="M135" s="256">
        <f t="shared" si="149"/>
        <v>1.01</v>
      </c>
      <c r="N135" s="257">
        <f t="shared" si="93"/>
        <v>21590156.067032635</v>
      </c>
      <c r="O135" s="257">
        <f t="shared" si="94"/>
        <v>24335555.480755895</v>
      </c>
      <c r="P135" s="257">
        <f t="shared" si="95"/>
        <v>25836519.293316003</v>
      </c>
      <c r="Q135" s="257">
        <f t="shared" si="96"/>
        <v>27430059.269522611</v>
      </c>
      <c r="R135" s="258">
        <f t="shared" si="97"/>
        <v>25836519.293316003</v>
      </c>
      <c r="S135" s="257">
        <f t="shared" si="97"/>
        <v>27430059.269522611</v>
      </c>
      <c r="T135" s="257">
        <f t="shared" si="98"/>
        <v>29121885.304580249</v>
      </c>
      <c r="U135" s="257"/>
      <c r="V135" s="257">
        <f t="shared" si="99"/>
        <v>1122688115.485697</v>
      </c>
      <c r="W135" s="257">
        <f t="shared" si="100"/>
        <v>1265448884.9993067</v>
      </c>
      <c r="X135" s="257">
        <f t="shared" si="101"/>
        <v>1343499003.2524321</v>
      </c>
      <c r="Y135" s="258">
        <f t="shared" si="102"/>
        <v>1426363082.0151758</v>
      </c>
      <c r="Z135" s="258">
        <f t="shared" si="103"/>
        <v>1343499003.2524321</v>
      </c>
      <c r="AA135" s="257">
        <f t="shared" si="104"/>
        <v>1426363082.0151758</v>
      </c>
      <c r="AB135" s="257">
        <f t="shared" si="105"/>
        <v>1514338035.8381729</v>
      </c>
      <c r="AC135" s="257"/>
      <c r="AD135" s="32" t="str">
        <f t="shared" si="106"/>
        <v>BERTAHAP</v>
      </c>
      <c r="AE135" s="259">
        <f t="shared" si="107"/>
        <v>0</v>
      </c>
      <c r="AF135" s="260">
        <v>2</v>
      </c>
      <c r="AG135" s="261"/>
      <c r="AH135" s="257" t="str">
        <f t="shared" si="147"/>
        <v>KR</v>
      </c>
      <c r="AI135" s="261">
        <f t="shared" si="69"/>
        <v>1234957000</v>
      </c>
      <c r="AJ135" s="261">
        <f t="shared" si="69"/>
        <v>1391994000</v>
      </c>
      <c r="AK135" s="261">
        <f t="shared" si="69"/>
        <v>1477849000</v>
      </c>
      <c r="AL135" s="262">
        <f t="shared" si="68"/>
        <v>1569000000</v>
      </c>
      <c r="AM135" s="262">
        <f t="shared" si="68"/>
        <v>1477849000</v>
      </c>
      <c r="AN135" s="261">
        <f t="shared" si="68"/>
        <v>1569000000</v>
      </c>
      <c r="AO135" s="261">
        <f t="shared" si="68"/>
        <v>1665772000</v>
      </c>
      <c r="AP135" s="261">
        <f t="shared" si="128"/>
        <v>1665772445.7276547</v>
      </c>
      <c r="AQ135" s="51">
        <f t="shared" si="129"/>
        <v>1566520000</v>
      </c>
      <c r="AR135" s="42">
        <f t="shared" si="129"/>
        <v>1663140000</v>
      </c>
      <c r="AS135" s="58">
        <f t="shared" si="108"/>
        <v>1409868000</v>
      </c>
      <c r="AT135" s="58">
        <f t="shared" si="109"/>
        <v>23497800</v>
      </c>
      <c r="AU135" s="336">
        <f t="shared" si="110"/>
        <v>29418750</v>
      </c>
      <c r="AV135" s="131">
        <f t="shared" si="111"/>
        <v>16631400</v>
      </c>
      <c r="AW135" s="5">
        <f t="shared" si="112"/>
        <v>23497800</v>
      </c>
      <c r="AX135" s="5">
        <f t="shared" si="113"/>
        <v>36946225</v>
      </c>
      <c r="AY135" s="487">
        <f t="shared" si="114"/>
        <v>1765719000</v>
      </c>
      <c r="AZ135" s="117">
        <f t="shared" si="131"/>
        <v>1765718472.6280129</v>
      </c>
      <c r="BA135" s="2"/>
      <c r="BB135" s="2"/>
      <c r="BW135" s="53">
        <f t="shared" si="115"/>
        <v>-1511462.5094939955</v>
      </c>
      <c r="BY135" s="116"/>
      <c r="BZ135" s="121"/>
      <c r="CA135" s="112" t="str">
        <f t="shared" si="152"/>
        <v>1BR-20</v>
      </c>
      <c r="CB135" s="113">
        <f t="shared" si="153"/>
        <v>20</v>
      </c>
      <c r="CC135" s="114">
        <f t="shared" si="154"/>
        <v>60</v>
      </c>
      <c r="CD135" s="114">
        <f t="shared" si="154"/>
        <v>51</v>
      </c>
      <c r="CE135" s="115">
        <f t="shared" si="155"/>
        <v>26348133.536748003</v>
      </c>
      <c r="CF135" s="115">
        <f t="shared" si="156"/>
        <v>1235193000</v>
      </c>
      <c r="CG135" s="115">
        <f t="shared" si="156"/>
        <v>1392259000</v>
      </c>
      <c r="CH135" s="115">
        <f t="shared" si="156"/>
        <v>1478131000</v>
      </c>
      <c r="CI135" s="115">
        <f t="shared" si="156"/>
        <v>1569299000</v>
      </c>
      <c r="CJ135" s="115">
        <f t="shared" si="157"/>
        <v>1666090000</v>
      </c>
      <c r="CW135" s="58">
        <f t="shared" si="122"/>
        <v>1496826000</v>
      </c>
      <c r="CX135" s="43">
        <f t="shared" si="123"/>
        <v>16631400</v>
      </c>
      <c r="DA135" s="53">
        <f t="shared" si="124"/>
        <v>1330064100</v>
      </c>
      <c r="DB135" s="43">
        <f t="shared" si="125"/>
        <v>22167735</v>
      </c>
      <c r="DC135" s="48">
        <f t="shared" si="126"/>
        <v>36946225</v>
      </c>
      <c r="DH135" s="692" t="str">
        <f t="shared" si="130"/>
        <v>A15-08</v>
      </c>
    </row>
    <row r="136" spans="1:112">
      <c r="A136" s="3">
        <f t="shared" si="127"/>
        <v>97</v>
      </c>
      <c r="B136" s="249">
        <v>4</v>
      </c>
      <c r="C136" s="522"/>
      <c r="D136" s="250" t="s">
        <v>158</v>
      </c>
      <c r="E136" s="251">
        <v>10</v>
      </c>
      <c r="F136" s="252"/>
      <c r="G136" s="40" t="s">
        <v>48</v>
      </c>
      <c r="H136" s="253">
        <f t="shared" si="88"/>
        <v>74</v>
      </c>
      <c r="I136" s="253">
        <f t="shared" si="89"/>
        <v>63</v>
      </c>
      <c r="J136" s="254">
        <f t="shared" si="90"/>
        <v>27506142.120000001</v>
      </c>
      <c r="K136" s="254">
        <f t="shared" si="91"/>
        <v>2</v>
      </c>
      <c r="L136" s="255">
        <f t="shared" si="92"/>
        <v>0.93</v>
      </c>
      <c r="M136" s="256">
        <f t="shared" si="149"/>
        <v>1.01</v>
      </c>
      <c r="N136" s="257">
        <f t="shared" si="93"/>
        <v>21590156.067032635</v>
      </c>
      <c r="O136" s="257">
        <f t="shared" si="94"/>
        <v>24335555.480755895</v>
      </c>
      <c r="P136" s="257">
        <f t="shared" si="95"/>
        <v>25836519.293316003</v>
      </c>
      <c r="Q136" s="257">
        <f t="shared" si="96"/>
        <v>27430059.269522611</v>
      </c>
      <c r="R136" s="258">
        <f t="shared" si="97"/>
        <v>25836519.293316003</v>
      </c>
      <c r="S136" s="257">
        <f t="shared" si="97"/>
        <v>27430059.269522611</v>
      </c>
      <c r="T136" s="257">
        <f t="shared" si="98"/>
        <v>29121885.304580249</v>
      </c>
      <c r="U136" s="257"/>
      <c r="V136" s="257">
        <f t="shared" si="99"/>
        <v>1360179832.2230561</v>
      </c>
      <c r="W136" s="257">
        <f t="shared" si="100"/>
        <v>1533139995.2876215</v>
      </c>
      <c r="X136" s="257">
        <f t="shared" si="101"/>
        <v>1627700715.4789083</v>
      </c>
      <c r="Y136" s="258">
        <f t="shared" si="102"/>
        <v>1728093733.9799244</v>
      </c>
      <c r="Z136" s="258">
        <f t="shared" si="103"/>
        <v>1627700715.4789083</v>
      </c>
      <c r="AA136" s="257">
        <f t="shared" si="104"/>
        <v>1728093733.9799244</v>
      </c>
      <c r="AB136" s="257">
        <f t="shared" si="105"/>
        <v>1834678774.1885557</v>
      </c>
      <c r="AC136" s="257"/>
      <c r="AD136" s="32" t="str">
        <f t="shared" si="106"/>
        <v>BERTAHAP</v>
      </c>
      <c r="AE136" s="259">
        <f t="shared" si="107"/>
        <v>0</v>
      </c>
      <c r="AF136" s="260">
        <v>2</v>
      </c>
      <c r="AG136" s="261"/>
      <c r="AH136" s="257" t="str">
        <f t="shared" si="147"/>
        <v>KR</v>
      </c>
      <c r="AI136" s="261">
        <f t="shared" si="69"/>
        <v>1496198000</v>
      </c>
      <c r="AJ136" s="261">
        <f t="shared" si="69"/>
        <v>1686454000</v>
      </c>
      <c r="AK136" s="261">
        <f t="shared" si="69"/>
        <v>1790471000</v>
      </c>
      <c r="AL136" s="262">
        <f t="shared" si="68"/>
        <v>1900904000</v>
      </c>
      <c r="AM136" s="262">
        <f t="shared" si="68"/>
        <v>1790471000</v>
      </c>
      <c r="AN136" s="261">
        <f t="shared" si="68"/>
        <v>1900904000</v>
      </c>
      <c r="AO136" s="261">
        <f t="shared" si="68"/>
        <v>2018147000</v>
      </c>
      <c r="AP136" s="261">
        <f t="shared" si="128"/>
        <v>2018147549.5050869</v>
      </c>
      <c r="AQ136" s="51">
        <f t="shared" si="129"/>
        <v>1897900000</v>
      </c>
      <c r="AR136" s="42">
        <f t="shared" si="129"/>
        <v>2014959000</v>
      </c>
      <c r="AS136" s="58">
        <f t="shared" si="108"/>
        <v>1708110000</v>
      </c>
      <c r="AT136" s="58">
        <f t="shared" si="109"/>
        <v>28468500</v>
      </c>
      <c r="AU136" s="336">
        <f t="shared" si="110"/>
        <v>35641950</v>
      </c>
      <c r="AV136" s="131">
        <f t="shared" si="111"/>
        <v>20149590</v>
      </c>
      <c r="AW136" s="5">
        <f t="shared" si="112"/>
        <v>28468500</v>
      </c>
      <c r="AX136" s="5">
        <f t="shared" si="113"/>
        <v>44761775</v>
      </c>
      <c r="AY136" s="487">
        <f t="shared" si="114"/>
        <v>2139237000</v>
      </c>
      <c r="AZ136" s="117">
        <f t="shared" si="131"/>
        <v>2139236821.8478711</v>
      </c>
      <c r="BA136" s="2"/>
      <c r="BB136" s="2"/>
      <c r="BW136" s="53">
        <f t="shared" si="115"/>
        <v>-1511462.5094939955</v>
      </c>
      <c r="BY136" s="116">
        <v>26</v>
      </c>
      <c r="BZ136" s="112" t="s">
        <v>174</v>
      </c>
      <c r="CA136" s="112" t="str">
        <f>G224</f>
        <v>1BR-6</v>
      </c>
      <c r="CB136" s="113" t="str">
        <f>E224</f>
        <v>06</v>
      </c>
      <c r="CC136" s="114">
        <f>H224</f>
        <v>78</v>
      </c>
      <c r="CD136" s="114">
        <f>I224</f>
        <v>66</v>
      </c>
      <c r="CE136" s="115">
        <f>P224</f>
        <v>26348133.536748003</v>
      </c>
      <c r="CF136" s="115">
        <f t="shared" ref="CF136:CI137" si="158">AI224</f>
        <v>1598484000</v>
      </c>
      <c r="CG136" s="115">
        <f t="shared" si="158"/>
        <v>1801747000</v>
      </c>
      <c r="CH136" s="115">
        <f t="shared" si="158"/>
        <v>1912875000</v>
      </c>
      <c r="CI136" s="115">
        <f t="shared" si="158"/>
        <v>2030857000</v>
      </c>
      <c r="CJ136" s="115">
        <f>AO224</f>
        <v>2156116000</v>
      </c>
      <c r="CK136" s="2">
        <v>8</v>
      </c>
      <c r="CW136" s="58">
        <f t="shared" si="122"/>
        <v>1813463100</v>
      </c>
      <c r="CX136" s="43">
        <f t="shared" si="123"/>
        <v>20149590</v>
      </c>
      <c r="DA136" s="53">
        <f t="shared" si="124"/>
        <v>1611423900</v>
      </c>
      <c r="DB136" s="43">
        <f t="shared" si="125"/>
        <v>26857065</v>
      </c>
      <c r="DC136" s="48">
        <f t="shared" si="126"/>
        <v>44761775</v>
      </c>
      <c r="DH136" s="692" t="str">
        <f t="shared" si="130"/>
        <v>A15-10</v>
      </c>
    </row>
    <row r="137" spans="1:112">
      <c r="A137" s="3">
        <f t="shared" si="127"/>
        <v>98</v>
      </c>
      <c r="B137" s="249">
        <v>5</v>
      </c>
      <c r="C137" s="522"/>
      <c r="D137" s="250" t="s">
        <v>158</v>
      </c>
      <c r="E137" s="285">
        <v>12</v>
      </c>
      <c r="F137" s="252"/>
      <c r="G137" s="40" t="s">
        <v>50</v>
      </c>
      <c r="H137" s="253">
        <f t="shared" si="88"/>
        <v>67</v>
      </c>
      <c r="I137" s="253">
        <f t="shared" si="89"/>
        <v>57</v>
      </c>
      <c r="J137" s="254">
        <f t="shared" si="90"/>
        <v>27506142.120000001</v>
      </c>
      <c r="K137" s="254">
        <f t="shared" si="91"/>
        <v>2</v>
      </c>
      <c r="L137" s="255">
        <f t="shared" si="92"/>
        <v>0.93</v>
      </c>
      <c r="M137" s="256">
        <f t="shared" si="149"/>
        <v>1.01</v>
      </c>
      <c r="N137" s="257">
        <f t="shared" si="93"/>
        <v>21590156.067032635</v>
      </c>
      <c r="O137" s="257">
        <f t="shared" si="94"/>
        <v>24335555.480755895</v>
      </c>
      <c r="P137" s="257">
        <f t="shared" si="95"/>
        <v>25836519.293316003</v>
      </c>
      <c r="Q137" s="257">
        <f t="shared" si="96"/>
        <v>27430059.269522611</v>
      </c>
      <c r="R137" s="258">
        <f t="shared" si="97"/>
        <v>25836519.293316003</v>
      </c>
      <c r="S137" s="257">
        <f t="shared" si="97"/>
        <v>27430059.269522611</v>
      </c>
      <c r="T137" s="257">
        <f t="shared" si="98"/>
        <v>29121885.304580249</v>
      </c>
      <c r="U137" s="257"/>
      <c r="V137" s="257">
        <f t="shared" si="99"/>
        <v>1230638895.8208601</v>
      </c>
      <c r="W137" s="257">
        <f t="shared" si="100"/>
        <v>1387126662.4030859</v>
      </c>
      <c r="X137" s="257">
        <f t="shared" si="101"/>
        <v>1472681599.7190123</v>
      </c>
      <c r="Y137" s="258">
        <f t="shared" si="102"/>
        <v>1563513378.3627889</v>
      </c>
      <c r="Z137" s="258">
        <f t="shared" si="103"/>
        <v>1472681599.7190123</v>
      </c>
      <c r="AA137" s="257">
        <f t="shared" si="104"/>
        <v>1563513378.3627889</v>
      </c>
      <c r="AB137" s="257">
        <f t="shared" si="105"/>
        <v>1659947462.3610742</v>
      </c>
      <c r="AC137" s="257"/>
      <c r="AD137" s="32" t="str">
        <f t="shared" si="106"/>
        <v>BERTAHAP</v>
      </c>
      <c r="AE137" s="259">
        <f t="shared" si="107"/>
        <v>0</v>
      </c>
      <c r="AF137" s="260">
        <v>2</v>
      </c>
      <c r="AG137" s="261"/>
      <c r="AH137" s="257" t="str">
        <f t="shared" si="147"/>
        <v>KR</v>
      </c>
      <c r="AI137" s="261">
        <f t="shared" si="69"/>
        <v>1353703000</v>
      </c>
      <c r="AJ137" s="261">
        <f t="shared" si="69"/>
        <v>1525840000</v>
      </c>
      <c r="AK137" s="261">
        <f t="shared" si="69"/>
        <v>1619950000</v>
      </c>
      <c r="AL137" s="262">
        <f t="shared" si="68"/>
        <v>1719865000</v>
      </c>
      <c r="AM137" s="262">
        <f t="shared" si="68"/>
        <v>1619950000</v>
      </c>
      <c r="AN137" s="261">
        <f t="shared" si="68"/>
        <v>1719865000</v>
      </c>
      <c r="AO137" s="261">
        <f t="shared" si="68"/>
        <v>1825943000</v>
      </c>
      <c r="AP137" s="261">
        <f t="shared" si="128"/>
        <v>1825942464.8638577</v>
      </c>
      <c r="AQ137" s="51">
        <f t="shared" si="129"/>
        <v>1717147000</v>
      </c>
      <c r="AR137" s="42">
        <f t="shared" si="129"/>
        <v>1823057000</v>
      </c>
      <c r="AS137" s="58">
        <f t="shared" si="108"/>
        <v>1545432300</v>
      </c>
      <c r="AT137" s="58">
        <f t="shared" si="109"/>
        <v>25757205</v>
      </c>
      <c r="AU137" s="336">
        <f t="shared" si="110"/>
        <v>32247468.75</v>
      </c>
      <c r="AV137" s="131">
        <f t="shared" si="111"/>
        <v>18230570</v>
      </c>
      <c r="AW137" s="5">
        <f t="shared" si="112"/>
        <v>25757205</v>
      </c>
      <c r="AX137" s="5">
        <f t="shared" si="113"/>
        <v>40498750</v>
      </c>
      <c r="AY137" s="487">
        <f t="shared" si="114"/>
        <v>1935499000</v>
      </c>
      <c r="AZ137" s="117">
        <f t="shared" si="131"/>
        <v>1935498768.3260624</v>
      </c>
      <c r="BA137" s="2"/>
      <c r="BB137" s="2"/>
      <c r="BW137" s="53">
        <f t="shared" si="115"/>
        <v>-1511462.5094939955</v>
      </c>
      <c r="BY137" s="116"/>
      <c r="BZ137" s="112"/>
      <c r="CA137" s="112" t="str">
        <f>G225</f>
        <v>1BR-8</v>
      </c>
      <c r="CB137" s="113" t="str">
        <f>E225</f>
        <v>08</v>
      </c>
      <c r="CC137" s="114">
        <f>H225</f>
        <v>60</v>
      </c>
      <c r="CD137" s="114">
        <f>I225</f>
        <v>52</v>
      </c>
      <c r="CE137" s="115">
        <f>P225</f>
        <v>26348133.536748003</v>
      </c>
      <c r="CF137" s="115">
        <f t="shared" si="158"/>
        <v>1259412000</v>
      </c>
      <c r="CG137" s="115">
        <f t="shared" si="158"/>
        <v>1419559000</v>
      </c>
      <c r="CH137" s="115">
        <f t="shared" si="158"/>
        <v>1507114000</v>
      </c>
      <c r="CI137" s="115">
        <f t="shared" si="158"/>
        <v>1600069000</v>
      </c>
      <c r="CJ137" s="115">
        <f>AO225</f>
        <v>1698758000</v>
      </c>
      <c r="CW137" s="58">
        <f t="shared" si="122"/>
        <v>1640751300</v>
      </c>
      <c r="CX137" s="43">
        <f t="shared" si="123"/>
        <v>18230570</v>
      </c>
      <c r="DA137" s="53">
        <f t="shared" si="124"/>
        <v>1457955000</v>
      </c>
      <c r="DB137" s="43">
        <f t="shared" si="125"/>
        <v>24299250</v>
      </c>
      <c r="DC137" s="48">
        <f t="shared" si="126"/>
        <v>40498750</v>
      </c>
      <c r="DH137" s="692" t="str">
        <f t="shared" si="130"/>
        <v>A15-12</v>
      </c>
    </row>
    <row r="138" spans="1:112">
      <c r="A138" s="3">
        <f t="shared" si="127"/>
        <v>99</v>
      </c>
      <c r="B138" s="249">
        <v>6</v>
      </c>
      <c r="C138" s="522"/>
      <c r="D138" s="250" t="s">
        <v>158</v>
      </c>
      <c r="E138" s="251">
        <v>16</v>
      </c>
      <c r="F138" s="252"/>
      <c r="G138" s="40" t="s">
        <v>52</v>
      </c>
      <c r="H138" s="253">
        <f t="shared" si="88"/>
        <v>71</v>
      </c>
      <c r="I138" s="253">
        <f t="shared" si="89"/>
        <v>63</v>
      </c>
      <c r="J138" s="254">
        <f t="shared" si="90"/>
        <v>27506142.120000001</v>
      </c>
      <c r="K138" s="254">
        <f t="shared" si="91"/>
        <v>2</v>
      </c>
      <c r="L138" s="255">
        <f t="shared" si="92"/>
        <v>0.93</v>
      </c>
      <c r="M138" s="256">
        <f t="shared" si="149"/>
        <v>1.01</v>
      </c>
      <c r="N138" s="257">
        <f t="shared" si="93"/>
        <v>21590156.067032635</v>
      </c>
      <c r="O138" s="257">
        <f t="shared" si="94"/>
        <v>24335555.480755895</v>
      </c>
      <c r="P138" s="257">
        <f t="shared" si="95"/>
        <v>25836519.293316003</v>
      </c>
      <c r="Q138" s="257">
        <f t="shared" si="96"/>
        <v>27430059.269522611</v>
      </c>
      <c r="R138" s="258">
        <f t="shared" si="97"/>
        <v>25836519.293316003</v>
      </c>
      <c r="S138" s="257">
        <f t="shared" si="97"/>
        <v>27430059.269522611</v>
      </c>
      <c r="T138" s="257">
        <f t="shared" si="98"/>
        <v>29121885.304580249</v>
      </c>
      <c r="U138" s="257"/>
      <c r="V138" s="257">
        <f t="shared" si="99"/>
        <v>1360179832.2230561</v>
      </c>
      <c r="W138" s="257">
        <f t="shared" si="100"/>
        <v>1533139995.2876215</v>
      </c>
      <c r="X138" s="257">
        <f t="shared" si="101"/>
        <v>1627700715.4789083</v>
      </c>
      <c r="Y138" s="258">
        <f t="shared" si="102"/>
        <v>1728093733.9799244</v>
      </c>
      <c r="Z138" s="258">
        <f t="shared" si="103"/>
        <v>1627700715.4789083</v>
      </c>
      <c r="AA138" s="257">
        <f t="shared" si="104"/>
        <v>1728093733.9799244</v>
      </c>
      <c r="AB138" s="257">
        <f t="shared" si="105"/>
        <v>1834678774.1885557</v>
      </c>
      <c r="AC138" s="257"/>
      <c r="AD138" s="32" t="str">
        <f t="shared" si="106"/>
        <v>BERTAHAP</v>
      </c>
      <c r="AE138" s="259">
        <f t="shared" si="107"/>
        <v>0</v>
      </c>
      <c r="AF138" s="260">
        <v>2</v>
      </c>
      <c r="AG138" s="261"/>
      <c r="AH138" s="257" t="e">
        <f>IF(AG138&gt;#REF!,"LB","KR")</f>
        <v>#REF!</v>
      </c>
      <c r="AI138" s="261">
        <f t="shared" si="69"/>
        <v>1496198000</v>
      </c>
      <c r="AJ138" s="261">
        <f t="shared" si="69"/>
        <v>1686454000</v>
      </c>
      <c r="AK138" s="261">
        <f t="shared" si="69"/>
        <v>1790471000</v>
      </c>
      <c r="AL138" s="262">
        <f t="shared" si="68"/>
        <v>1900904000</v>
      </c>
      <c r="AM138" s="262">
        <f t="shared" si="68"/>
        <v>1790471000</v>
      </c>
      <c r="AN138" s="261">
        <f t="shared" si="68"/>
        <v>1900904000</v>
      </c>
      <c r="AO138" s="261">
        <f t="shared" si="68"/>
        <v>2018147000</v>
      </c>
      <c r="AP138" s="261">
        <f t="shared" si="128"/>
        <v>2018147549.5050869</v>
      </c>
      <c r="AQ138" s="51">
        <f t="shared" si="129"/>
        <v>1897900000</v>
      </c>
      <c r="AR138" s="42">
        <f t="shared" si="129"/>
        <v>2014959000</v>
      </c>
      <c r="AS138" s="58">
        <f t="shared" si="108"/>
        <v>1708110000</v>
      </c>
      <c r="AT138" s="58">
        <f t="shared" si="109"/>
        <v>28468500</v>
      </c>
      <c r="AU138" s="336">
        <f t="shared" si="110"/>
        <v>35641950</v>
      </c>
      <c r="AV138" s="131">
        <f t="shared" si="111"/>
        <v>20149590</v>
      </c>
      <c r="AW138" s="5">
        <f t="shared" si="112"/>
        <v>28468500</v>
      </c>
      <c r="AX138" s="5">
        <f t="shared" si="113"/>
        <v>44761775</v>
      </c>
      <c r="AY138" s="487">
        <f t="shared" si="114"/>
        <v>2139237000</v>
      </c>
      <c r="AZ138" s="117">
        <f t="shared" si="131"/>
        <v>2139236821.8478711</v>
      </c>
      <c r="BA138" s="2"/>
      <c r="BB138" s="2"/>
      <c r="BW138" s="53">
        <f t="shared" si="115"/>
        <v>-1511462.5094939955</v>
      </c>
      <c r="BY138" s="116"/>
      <c r="BZ138" s="112"/>
      <c r="CA138" s="112" t="str">
        <f>G228</f>
        <v>2BR-18</v>
      </c>
      <c r="CB138" s="113">
        <f>E228</f>
        <v>18</v>
      </c>
      <c r="CC138" s="114">
        <f>H228</f>
        <v>97</v>
      </c>
      <c r="CD138" s="114">
        <f>I228</f>
        <v>85</v>
      </c>
      <c r="CE138" s="115">
        <f>P228</f>
        <v>26348133.536748003</v>
      </c>
      <c r="CF138" s="115">
        <f t="shared" ref="CF138:CI139" si="159">AI228</f>
        <v>2058654000</v>
      </c>
      <c r="CG138" s="115">
        <f t="shared" si="159"/>
        <v>2320432000</v>
      </c>
      <c r="CH138" s="115">
        <f t="shared" si="159"/>
        <v>2463551000</v>
      </c>
      <c r="CI138" s="115">
        <f t="shared" si="159"/>
        <v>2615497000</v>
      </c>
      <c r="CJ138" s="115">
        <f>AO228</f>
        <v>2776816000</v>
      </c>
      <c r="CW138" s="58">
        <f t="shared" si="122"/>
        <v>1813463100</v>
      </c>
      <c r="CX138" s="43">
        <f t="shared" si="123"/>
        <v>20149590</v>
      </c>
      <c r="DA138" s="53">
        <f t="shared" si="124"/>
        <v>1611423900</v>
      </c>
      <c r="DB138" s="43">
        <f t="shared" si="125"/>
        <v>26857065</v>
      </c>
      <c r="DC138" s="48">
        <f t="shared" si="126"/>
        <v>44761775</v>
      </c>
      <c r="DH138" s="692" t="str">
        <f t="shared" si="130"/>
        <v>A15-16</v>
      </c>
    </row>
    <row r="139" spans="1:112">
      <c r="A139" s="3">
        <f t="shared" si="127"/>
        <v>100</v>
      </c>
      <c r="B139" s="249">
        <v>7</v>
      </c>
      <c r="C139" s="522"/>
      <c r="D139" s="250" t="s">
        <v>158</v>
      </c>
      <c r="E139" s="285">
        <v>18</v>
      </c>
      <c r="F139" s="252"/>
      <c r="G139" s="40" t="s">
        <v>54</v>
      </c>
      <c r="H139" s="253">
        <f t="shared" si="88"/>
        <v>97</v>
      </c>
      <c r="I139" s="253">
        <f t="shared" si="89"/>
        <v>85</v>
      </c>
      <c r="J139" s="254">
        <f t="shared" si="90"/>
        <v>27506142.120000001</v>
      </c>
      <c r="K139" s="254">
        <f t="shared" si="91"/>
        <v>2</v>
      </c>
      <c r="L139" s="255">
        <f t="shared" si="92"/>
        <v>0.93</v>
      </c>
      <c r="M139" s="256">
        <f t="shared" si="149"/>
        <v>1.01</v>
      </c>
      <c r="N139" s="257">
        <f t="shared" si="93"/>
        <v>21590156.067032635</v>
      </c>
      <c r="O139" s="257">
        <f t="shared" si="94"/>
        <v>24335555.480755895</v>
      </c>
      <c r="P139" s="257">
        <f t="shared" si="95"/>
        <v>25836519.293316003</v>
      </c>
      <c r="Q139" s="257">
        <f t="shared" si="96"/>
        <v>27430059.269522611</v>
      </c>
      <c r="R139" s="258">
        <f t="shared" si="97"/>
        <v>25836519.293316003</v>
      </c>
      <c r="S139" s="257">
        <f t="shared" si="97"/>
        <v>27430059.269522611</v>
      </c>
      <c r="T139" s="257">
        <f t="shared" si="98"/>
        <v>29121885.304580249</v>
      </c>
      <c r="U139" s="257"/>
      <c r="V139" s="257">
        <f t="shared" si="99"/>
        <v>1835163265.6977739</v>
      </c>
      <c r="W139" s="257">
        <f t="shared" si="100"/>
        <v>2068522215.8642511</v>
      </c>
      <c r="X139" s="257">
        <f t="shared" si="101"/>
        <v>2196104139.9318604</v>
      </c>
      <c r="Y139" s="258">
        <f t="shared" si="102"/>
        <v>2331555037.9094219</v>
      </c>
      <c r="Z139" s="258">
        <f t="shared" si="103"/>
        <v>2196104139.9318604</v>
      </c>
      <c r="AA139" s="257">
        <f t="shared" si="104"/>
        <v>2331555037.9094219</v>
      </c>
      <c r="AB139" s="257">
        <f t="shared" si="105"/>
        <v>2475360250.8893213</v>
      </c>
      <c r="AC139" s="257"/>
      <c r="AD139" s="32" t="str">
        <f t="shared" si="106"/>
        <v>BERTAHAP</v>
      </c>
      <c r="AE139" s="259">
        <f t="shared" si="107"/>
        <v>0</v>
      </c>
      <c r="AF139" s="260">
        <v>2</v>
      </c>
      <c r="AG139" s="261"/>
      <c r="AH139" s="257" t="str">
        <f>IF(AG139&gt;$BC$42,"LB","KR")</f>
        <v>KR</v>
      </c>
      <c r="AI139" s="261">
        <f t="shared" si="69"/>
        <v>2018680000</v>
      </c>
      <c r="AJ139" s="261">
        <f t="shared" si="69"/>
        <v>2275375000</v>
      </c>
      <c r="AK139" s="261">
        <f t="shared" si="69"/>
        <v>2415715000</v>
      </c>
      <c r="AL139" s="262">
        <f t="shared" si="68"/>
        <v>2564711000</v>
      </c>
      <c r="AM139" s="262">
        <f t="shared" si="68"/>
        <v>2415715000</v>
      </c>
      <c r="AN139" s="261">
        <f t="shared" si="68"/>
        <v>2564711000</v>
      </c>
      <c r="AO139" s="261">
        <f t="shared" ref="AO139:AO202" si="160">ROUNDUP((AB139*(1+$K$5)),-3)</f>
        <v>2722897000</v>
      </c>
      <c r="AP139" s="261">
        <f t="shared" si="128"/>
        <v>2722896695.3821664</v>
      </c>
      <c r="AQ139" s="51">
        <f t="shared" si="129"/>
        <v>2560658000</v>
      </c>
      <c r="AR139" s="42">
        <f t="shared" si="129"/>
        <v>2718594000</v>
      </c>
      <c r="AS139" s="58">
        <f t="shared" si="108"/>
        <v>2304592200</v>
      </c>
      <c r="AT139" s="58">
        <f t="shared" si="109"/>
        <v>38409870</v>
      </c>
      <c r="AU139" s="336">
        <f t="shared" si="110"/>
        <v>48088331.25</v>
      </c>
      <c r="AV139" s="131">
        <f t="shared" si="111"/>
        <v>27185940</v>
      </c>
      <c r="AW139" s="5">
        <f t="shared" si="112"/>
        <v>38409870</v>
      </c>
      <c r="AX139" s="5">
        <f t="shared" si="113"/>
        <v>60392875</v>
      </c>
      <c r="AY139" s="487">
        <f t="shared" si="114"/>
        <v>2886271000</v>
      </c>
      <c r="AZ139" s="117">
        <f t="shared" si="131"/>
        <v>2886270335.254807</v>
      </c>
      <c r="BA139" s="2"/>
      <c r="BB139" s="2"/>
      <c r="BW139" s="53">
        <f t="shared" si="115"/>
        <v>-1511462.5094939955</v>
      </c>
      <c r="BY139" s="116"/>
      <c r="BZ139" s="121"/>
      <c r="CA139" s="112" t="str">
        <f>G229</f>
        <v>1BR-20</v>
      </c>
      <c r="CB139" s="113">
        <f>E229</f>
        <v>20</v>
      </c>
      <c r="CC139" s="114">
        <f>H229</f>
        <v>60</v>
      </c>
      <c r="CD139" s="114">
        <f>I229</f>
        <v>51</v>
      </c>
      <c r="CE139" s="115">
        <f>P229</f>
        <v>26348133.536748003</v>
      </c>
      <c r="CF139" s="115">
        <f t="shared" si="159"/>
        <v>1235193000</v>
      </c>
      <c r="CG139" s="115">
        <f t="shared" si="159"/>
        <v>1392259000</v>
      </c>
      <c r="CH139" s="115">
        <f t="shared" si="159"/>
        <v>1478131000</v>
      </c>
      <c r="CI139" s="115">
        <f t="shared" si="159"/>
        <v>1569299000</v>
      </c>
      <c r="CJ139" s="115">
        <f>AO229</f>
        <v>1666090000</v>
      </c>
      <c r="CW139" s="58">
        <f t="shared" si="122"/>
        <v>2446734600</v>
      </c>
      <c r="CX139" s="43">
        <f t="shared" si="123"/>
        <v>27185940</v>
      </c>
      <c r="DA139" s="53">
        <f t="shared" si="124"/>
        <v>2174143500</v>
      </c>
      <c r="DB139" s="43">
        <f t="shared" si="125"/>
        <v>36235725</v>
      </c>
      <c r="DC139" s="48">
        <f t="shared" si="126"/>
        <v>60392875</v>
      </c>
      <c r="DH139" s="692" t="str">
        <f t="shared" si="130"/>
        <v>A15-18</v>
      </c>
    </row>
    <row r="140" spans="1:112">
      <c r="A140" s="3">
        <f t="shared" si="127"/>
        <v>101</v>
      </c>
      <c r="B140" s="249">
        <v>8</v>
      </c>
      <c r="C140" s="522"/>
      <c r="D140" s="250" t="s">
        <v>158</v>
      </c>
      <c r="E140" s="285">
        <v>20</v>
      </c>
      <c r="F140" s="252"/>
      <c r="G140" s="40" t="s">
        <v>70</v>
      </c>
      <c r="H140" s="253">
        <f t="shared" si="88"/>
        <v>60</v>
      </c>
      <c r="I140" s="253">
        <f t="shared" si="89"/>
        <v>51</v>
      </c>
      <c r="J140" s="254">
        <f t="shared" si="90"/>
        <v>27506142.120000001</v>
      </c>
      <c r="K140" s="254">
        <f t="shared" si="91"/>
        <v>2</v>
      </c>
      <c r="L140" s="255">
        <f t="shared" si="92"/>
        <v>0.93</v>
      </c>
      <c r="M140" s="256">
        <f t="shared" si="149"/>
        <v>1.01</v>
      </c>
      <c r="N140" s="257">
        <f t="shared" si="93"/>
        <v>21590156.067032635</v>
      </c>
      <c r="O140" s="257">
        <f t="shared" si="94"/>
        <v>24335555.480755895</v>
      </c>
      <c r="P140" s="257">
        <f t="shared" si="95"/>
        <v>25836519.293316003</v>
      </c>
      <c r="Q140" s="257">
        <f t="shared" si="96"/>
        <v>27430059.269522611</v>
      </c>
      <c r="R140" s="258">
        <f t="shared" si="97"/>
        <v>25836519.293316003</v>
      </c>
      <c r="S140" s="257">
        <f t="shared" si="97"/>
        <v>27430059.269522611</v>
      </c>
      <c r="T140" s="257">
        <f t="shared" si="98"/>
        <v>29121885.304580249</v>
      </c>
      <c r="U140" s="257"/>
      <c r="V140" s="257">
        <f t="shared" si="99"/>
        <v>1101097959.4186645</v>
      </c>
      <c r="W140" s="257">
        <f t="shared" si="100"/>
        <v>1241113329.5185506</v>
      </c>
      <c r="X140" s="257">
        <f t="shared" si="101"/>
        <v>1317662483.9591162</v>
      </c>
      <c r="Y140" s="258">
        <f t="shared" si="102"/>
        <v>1398933022.7456532</v>
      </c>
      <c r="Z140" s="258">
        <f t="shared" si="103"/>
        <v>1317662483.9591162</v>
      </c>
      <c r="AA140" s="257">
        <f t="shared" si="104"/>
        <v>1398933022.7456532</v>
      </c>
      <c r="AB140" s="257">
        <f t="shared" si="105"/>
        <v>1485216150.5335927</v>
      </c>
      <c r="AC140" s="257"/>
      <c r="AD140" s="32" t="str">
        <f t="shared" si="106"/>
        <v>BERTAHAP</v>
      </c>
      <c r="AE140" s="259">
        <f t="shared" si="107"/>
        <v>0</v>
      </c>
      <c r="AF140" s="260">
        <v>2</v>
      </c>
      <c r="AG140" s="261"/>
      <c r="AH140" s="257" t="str">
        <f>IF(AG140&gt;$BC$42,"LB","KR")</f>
        <v>KR</v>
      </c>
      <c r="AI140" s="261">
        <f t="shared" si="69"/>
        <v>1211208000</v>
      </c>
      <c r="AJ140" s="261">
        <f t="shared" si="69"/>
        <v>1365225000</v>
      </c>
      <c r="AK140" s="261">
        <f t="shared" si="69"/>
        <v>1449429000</v>
      </c>
      <c r="AL140" s="262">
        <f t="shared" si="69"/>
        <v>1538827000</v>
      </c>
      <c r="AM140" s="262">
        <f t="shared" si="69"/>
        <v>1449429000</v>
      </c>
      <c r="AN140" s="261">
        <f t="shared" si="69"/>
        <v>1538827000</v>
      </c>
      <c r="AO140" s="261">
        <f t="shared" si="160"/>
        <v>1633738000</v>
      </c>
      <c r="AP140" s="261">
        <f t="shared" si="128"/>
        <v>1633738441.900414</v>
      </c>
      <c r="AQ140" s="51">
        <f t="shared" si="129"/>
        <v>1536395000</v>
      </c>
      <c r="AR140" s="42">
        <f t="shared" si="129"/>
        <v>1631157000</v>
      </c>
      <c r="AS140" s="58">
        <f t="shared" si="108"/>
        <v>1382755500</v>
      </c>
      <c r="AT140" s="58">
        <f t="shared" si="109"/>
        <v>23045925</v>
      </c>
      <c r="AU140" s="336">
        <f t="shared" si="110"/>
        <v>28853006.25</v>
      </c>
      <c r="AV140" s="131">
        <f t="shared" si="111"/>
        <v>16311570</v>
      </c>
      <c r="AW140" s="5">
        <f t="shared" si="112"/>
        <v>23045925</v>
      </c>
      <c r="AX140" s="5">
        <f t="shared" si="113"/>
        <v>36235725</v>
      </c>
      <c r="AY140" s="487">
        <f t="shared" si="114"/>
        <v>1731763000</v>
      </c>
      <c r="AZ140" s="117">
        <f t="shared" si="131"/>
        <v>1731762838.1594403</v>
      </c>
      <c r="BA140" s="2"/>
      <c r="BB140" s="2"/>
      <c r="BW140" s="53">
        <f t="shared" si="115"/>
        <v>-1511462.5094939955</v>
      </c>
      <c r="BY140" s="116">
        <v>27</v>
      </c>
      <c r="BZ140" s="112" t="s">
        <v>161</v>
      </c>
      <c r="CA140" s="112" t="str">
        <f>G116</f>
        <v>2BR-2</v>
      </c>
      <c r="CB140" s="113" t="str">
        <f>E116</f>
        <v>02</v>
      </c>
      <c r="CC140" s="114">
        <f>H116</f>
        <v>113</v>
      </c>
      <c r="CD140" s="114">
        <f>I116</f>
        <v>101</v>
      </c>
      <c r="CE140" s="115">
        <f>P116</f>
        <v>26653451.714279998</v>
      </c>
      <c r="CF140" s="115">
        <f>AI116</f>
        <v>2474511000</v>
      </c>
      <c r="CG140" s="115">
        <f>AJ116</f>
        <v>2789169000</v>
      </c>
      <c r="CH140" s="115">
        <f>AK116</f>
        <v>2961199000</v>
      </c>
      <c r="CI140" s="115">
        <f>AL116</f>
        <v>3143839000</v>
      </c>
      <c r="CJ140" s="115">
        <f>AO116</f>
        <v>3337744000</v>
      </c>
      <c r="CK140" s="2">
        <v>5</v>
      </c>
      <c r="CW140" s="58">
        <f t="shared" si="122"/>
        <v>1468041300</v>
      </c>
      <c r="CX140" s="43">
        <f t="shared" si="123"/>
        <v>16311570</v>
      </c>
      <c r="DA140" s="53">
        <f t="shared" si="124"/>
        <v>1304486100</v>
      </c>
      <c r="DB140" s="43">
        <f t="shared" si="125"/>
        <v>21741435</v>
      </c>
      <c r="DC140" s="48">
        <f t="shared" si="126"/>
        <v>36235725</v>
      </c>
      <c r="DH140" s="692" t="str">
        <f t="shared" si="130"/>
        <v>A15-20</v>
      </c>
    </row>
    <row r="141" spans="1:112">
      <c r="A141" s="3">
        <f t="shared" si="127"/>
        <v>102</v>
      </c>
      <c r="B141" s="249">
        <v>9</v>
      </c>
      <c r="C141" s="522"/>
      <c r="D141" s="250" t="s">
        <v>158</v>
      </c>
      <c r="E141" s="285">
        <v>22</v>
      </c>
      <c r="F141" s="252"/>
      <c r="G141" s="40" t="s">
        <v>89</v>
      </c>
      <c r="H141" s="253">
        <f t="shared" si="88"/>
        <v>81</v>
      </c>
      <c r="I141" s="253">
        <f t="shared" si="89"/>
        <v>70</v>
      </c>
      <c r="J141" s="254">
        <f t="shared" si="90"/>
        <v>27506142.120000001</v>
      </c>
      <c r="K141" s="254">
        <f t="shared" si="91"/>
        <v>4</v>
      </c>
      <c r="L141" s="255">
        <f t="shared" si="92"/>
        <v>0.97</v>
      </c>
      <c r="M141" s="256">
        <f t="shared" si="149"/>
        <v>1.01</v>
      </c>
      <c r="N141" s="257">
        <f t="shared" si="93"/>
        <v>22518764.930130813</v>
      </c>
      <c r="O141" s="257">
        <f t="shared" si="94"/>
        <v>25382246.039067976</v>
      </c>
      <c r="P141" s="257">
        <f t="shared" si="95"/>
        <v>26947767.434964001</v>
      </c>
      <c r="Q141" s="257">
        <f t="shared" si="96"/>
        <v>28609846.764985945</v>
      </c>
      <c r="R141" s="258">
        <f t="shared" si="97"/>
        <v>26947767.434964001</v>
      </c>
      <c r="S141" s="257">
        <f t="shared" si="97"/>
        <v>28609846.764985945</v>
      </c>
      <c r="T141" s="257">
        <f t="shared" si="98"/>
        <v>30374439.511228859</v>
      </c>
      <c r="U141" s="257"/>
      <c r="V141" s="257">
        <f t="shared" si="99"/>
        <v>1576313545.1091568</v>
      </c>
      <c r="W141" s="257">
        <f t="shared" si="100"/>
        <v>1776757222.7347584</v>
      </c>
      <c r="X141" s="257">
        <f t="shared" si="101"/>
        <v>1886343720.4474802</v>
      </c>
      <c r="Y141" s="258">
        <f t="shared" si="102"/>
        <v>2002689273.5490162</v>
      </c>
      <c r="Z141" s="258">
        <f t="shared" si="103"/>
        <v>1886343720.4474802</v>
      </c>
      <c r="AA141" s="257">
        <f t="shared" si="104"/>
        <v>2002689273.5490162</v>
      </c>
      <c r="AB141" s="257">
        <f t="shared" si="105"/>
        <v>2126210765.7860203</v>
      </c>
      <c r="AC141" s="257"/>
      <c r="AD141" s="32" t="str">
        <f t="shared" si="106"/>
        <v>BERTAHAP</v>
      </c>
      <c r="AE141" s="259">
        <f t="shared" si="107"/>
        <v>0</v>
      </c>
      <c r="AF141" s="260">
        <v>2</v>
      </c>
      <c r="AG141" s="261"/>
      <c r="AH141" s="257" t="str">
        <f>IF(AG141&gt;$BC$42,"LB","KR")</f>
        <v>KR</v>
      </c>
      <c r="AI141" s="261">
        <f t="shared" ref="AI141:AN183" si="161">ROUNDUP((V141*(1+$K$5)),-3)</f>
        <v>1733945000</v>
      </c>
      <c r="AJ141" s="261">
        <f t="shared" si="161"/>
        <v>1954433000</v>
      </c>
      <c r="AK141" s="261">
        <f t="shared" si="161"/>
        <v>2074979000</v>
      </c>
      <c r="AL141" s="262">
        <f t="shared" si="161"/>
        <v>2202959000</v>
      </c>
      <c r="AM141" s="262">
        <f t="shared" si="161"/>
        <v>2074979000</v>
      </c>
      <c r="AN141" s="261">
        <f t="shared" si="161"/>
        <v>2202959000</v>
      </c>
      <c r="AO141" s="261">
        <f t="shared" si="160"/>
        <v>2338832000</v>
      </c>
      <c r="AP141" s="261">
        <f t="shared" si="128"/>
        <v>2338832633.0578384</v>
      </c>
      <c r="AQ141" s="51">
        <f t="shared" si="129"/>
        <v>2199478000</v>
      </c>
      <c r="AR141" s="42">
        <f t="shared" si="129"/>
        <v>2335137000</v>
      </c>
      <c r="AS141" s="58">
        <f t="shared" si="108"/>
        <v>1979530200</v>
      </c>
      <c r="AT141" s="58">
        <f t="shared" si="109"/>
        <v>32992170</v>
      </c>
      <c r="AU141" s="336">
        <f t="shared" si="110"/>
        <v>41305481.25</v>
      </c>
      <c r="AV141" s="131">
        <f t="shared" si="111"/>
        <v>23351370</v>
      </c>
      <c r="AW141" s="5">
        <f t="shared" si="112"/>
        <v>32992170</v>
      </c>
      <c r="AX141" s="5">
        <f t="shared" si="113"/>
        <v>51874475</v>
      </c>
      <c r="AY141" s="487">
        <f t="shared" si="114"/>
        <v>2479163000</v>
      </c>
      <c r="AZ141" s="117">
        <f t="shared" si="131"/>
        <v>2479162630.3360872</v>
      </c>
      <c r="BA141" s="2"/>
      <c r="BB141" s="2"/>
      <c r="BW141" s="53">
        <f t="shared" si="115"/>
        <v>-400214.36784599721</v>
      </c>
      <c r="BY141" s="116">
        <v>28</v>
      </c>
      <c r="BZ141" s="112" t="s">
        <v>162</v>
      </c>
      <c r="CA141" s="112" t="str">
        <f>G123</f>
        <v>2BR-22</v>
      </c>
      <c r="CB141" s="113">
        <f>E123</f>
        <v>22</v>
      </c>
      <c r="CC141" s="114">
        <f>H123</f>
        <v>81</v>
      </c>
      <c r="CD141" s="114">
        <f>I123</f>
        <v>70</v>
      </c>
      <c r="CE141" s="115">
        <f>P123</f>
        <v>27214577.013528001</v>
      </c>
      <c r="CF141" s="115">
        <f>AI123</f>
        <v>1751113000</v>
      </c>
      <c r="CG141" s="115">
        <f>AJ123</f>
        <v>1973784000</v>
      </c>
      <c r="CH141" s="115">
        <f>AK123</f>
        <v>2095523000</v>
      </c>
      <c r="CI141" s="115">
        <f>AL123</f>
        <v>2224770000</v>
      </c>
      <c r="CJ141" s="115">
        <f>AO123</f>
        <v>2361989000</v>
      </c>
      <c r="CK141" s="2">
        <v>5</v>
      </c>
      <c r="CW141" s="58">
        <f t="shared" si="122"/>
        <v>2101623300</v>
      </c>
      <c r="CX141" s="43">
        <f t="shared" si="123"/>
        <v>23351370</v>
      </c>
      <c r="DA141" s="53">
        <f t="shared" si="124"/>
        <v>1867481100</v>
      </c>
      <c r="DB141" s="43">
        <f t="shared" si="125"/>
        <v>31124685</v>
      </c>
      <c r="DC141" s="48">
        <f t="shared" si="126"/>
        <v>51874475</v>
      </c>
      <c r="DH141" s="692" t="str">
        <f t="shared" si="130"/>
        <v>A15-22</v>
      </c>
    </row>
    <row r="142" spans="1:112">
      <c r="A142" s="3">
        <f t="shared" si="127"/>
        <v>103</v>
      </c>
      <c r="B142" s="249">
        <v>1</v>
      </c>
      <c r="C142" s="522"/>
      <c r="D142" s="250" t="s">
        <v>159</v>
      </c>
      <c r="E142" s="251" t="s">
        <v>24</v>
      </c>
      <c r="F142" s="252"/>
      <c r="G142" s="40" t="s">
        <v>39</v>
      </c>
      <c r="H142" s="253">
        <f t="shared" si="88"/>
        <v>113</v>
      </c>
      <c r="I142" s="253">
        <f t="shared" si="89"/>
        <v>101</v>
      </c>
      <c r="J142" s="254">
        <f t="shared" si="90"/>
        <v>27506142.120000001</v>
      </c>
      <c r="K142" s="254">
        <f t="shared" si="91"/>
        <v>6</v>
      </c>
      <c r="L142" s="255">
        <f t="shared" si="92"/>
        <v>0.95</v>
      </c>
      <c r="M142" s="305">
        <f t="shared" ref="M142:M148" si="162">SUMIF($AO$4:$AO$22,E142,$BL$4:$BL$22)</f>
        <v>1.02</v>
      </c>
      <c r="N142" s="257">
        <f t="shared" si="93"/>
        <v>22272821.493617184</v>
      </c>
      <c r="O142" s="257">
        <f t="shared" si="94"/>
        <v>25105028.490208089</v>
      </c>
      <c r="P142" s="257">
        <f t="shared" si="95"/>
        <v>26653451.714279998</v>
      </c>
      <c r="Q142" s="257">
        <f t="shared" si="96"/>
        <v>28297378.294652831</v>
      </c>
      <c r="R142" s="258">
        <f t="shared" si="97"/>
        <v>26653451.714279998</v>
      </c>
      <c r="S142" s="257">
        <f t="shared" si="97"/>
        <v>28297378.294652831</v>
      </c>
      <c r="T142" s="257">
        <f t="shared" si="98"/>
        <v>30042698.669368953</v>
      </c>
      <c r="U142" s="257"/>
      <c r="V142" s="257">
        <f t="shared" si="99"/>
        <v>2249554970.8553357</v>
      </c>
      <c r="W142" s="257">
        <f t="shared" si="100"/>
        <v>2535607877.5110168</v>
      </c>
      <c r="X142" s="257">
        <f t="shared" si="101"/>
        <v>2691998623.1422796</v>
      </c>
      <c r="Y142" s="258">
        <f t="shared" si="102"/>
        <v>2858035207.7599359</v>
      </c>
      <c r="Z142" s="258">
        <f t="shared" si="103"/>
        <v>2691998623.1422796</v>
      </c>
      <c r="AA142" s="257">
        <f t="shared" si="104"/>
        <v>2858035207.7599359</v>
      </c>
      <c r="AB142" s="257">
        <f t="shared" si="105"/>
        <v>3034312565.6062641</v>
      </c>
      <c r="AC142" s="257"/>
      <c r="AD142" s="32" t="str">
        <f t="shared" si="106"/>
        <v>BERTAHAP</v>
      </c>
      <c r="AE142" s="259">
        <f t="shared" si="107"/>
        <v>0</v>
      </c>
      <c r="AF142" s="260">
        <v>2</v>
      </c>
      <c r="AG142" s="261"/>
      <c r="AH142" s="257" t="str">
        <f>IF(AG142&gt;$BC$42,"LB","KR")</f>
        <v>KR</v>
      </c>
      <c r="AI142" s="261">
        <f t="shared" si="161"/>
        <v>2474511000</v>
      </c>
      <c r="AJ142" s="261">
        <f t="shared" si="161"/>
        <v>2789169000</v>
      </c>
      <c r="AK142" s="261">
        <f t="shared" si="161"/>
        <v>2961199000</v>
      </c>
      <c r="AL142" s="262">
        <f t="shared" si="161"/>
        <v>3143839000</v>
      </c>
      <c r="AM142" s="262">
        <f t="shared" si="161"/>
        <v>2961199000</v>
      </c>
      <c r="AN142" s="261">
        <f t="shared" si="161"/>
        <v>3143839000</v>
      </c>
      <c r="AO142" s="261">
        <f t="shared" si="160"/>
        <v>3337744000</v>
      </c>
      <c r="AP142" s="261">
        <f t="shared" si="128"/>
        <v>3337744028.0458789</v>
      </c>
      <c r="AQ142" s="51">
        <f t="shared" si="129"/>
        <v>3138871000</v>
      </c>
      <c r="AR142" s="42">
        <f t="shared" si="129"/>
        <v>3332470000</v>
      </c>
      <c r="AS142" s="58">
        <f t="shared" si="108"/>
        <v>2824983900</v>
      </c>
      <c r="AT142" s="58">
        <f t="shared" si="109"/>
        <v>47083065</v>
      </c>
      <c r="AU142" s="336">
        <f t="shared" si="110"/>
        <v>58946981.25</v>
      </c>
      <c r="AV142" s="131">
        <f t="shared" si="111"/>
        <v>33324700</v>
      </c>
      <c r="AW142" s="5">
        <f t="shared" si="112"/>
        <v>47083065</v>
      </c>
      <c r="AX142" s="5">
        <f t="shared" si="113"/>
        <v>74029975</v>
      </c>
      <c r="AY142" s="487">
        <f t="shared" si="114"/>
        <v>3538009000</v>
      </c>
      <c r="AZ142" s="117">
        <f t="shared" si="131"/>
        <v>3538008729.5589514</v>
      </c>
      <c r="BA142" s="2"/>
      <c r="BB142" s="2"/>
      <c r="BW142" s="53">
        <f t="shared" si="115"/>
        <v>-694530.0885300003</v>
      </c>
      <c r="BY142" s="116">
        <v>29</v>
      </c>
      <c r="BZ142" s="112" t="s">
        <v>141</v>
      </c>
      <c r="CA142" s="112" t="str">
        <f>G126</f>
        <v>1BR-8</v>
      </c>
      <c r="CB142" s="113" t="str">
        <f>E126</f>
        <v>08</v>
      </c>
      <c r="CC142" s="114">
        <f>H126</f>
        <v>60</v>
      </c>
      <c r="CD142" s="114">
        <f>I126</f>
        <v>52</v>
      </c>
      <c r="CE142" s="115">
        <f>P126</f>
        <v>25836519.293316003</v>
      </c>
      <c r="CF142" s="115">
        <f>AI126</f>
        <v>1234957000</v>
      </c>
      <c r="CG142" s="115">
        <f>AJ126</f>
        <v>1391994000</v>
      </c>
      <c r="CH142" s="115">
        <f>AK126</f>
        <v>1477849000</v>
      </c>
      <c r="CI142" s="115">
        <f>AL126</f>
        <v>1569000000</v>
      </c>
      <c r="CJ142" s="115">
        <f>AO126</f>
        <v>1665772000</v>
      </c>
      <c r="CK142" s="2">
        <v>2</v>
      </c>
      <c r="CW142" s="58">
        <f t="shared" si="122"/>
        <v>2999223000</v>
      </c>
      <c r="CX142" s="43">
        <f t="shared" si="123"/>
        <v>33324700</v>
      </c>
      <c r="DA142" s="53">
        <f t="shared" si="124"/>
        <v>2665079100</v>
      </c>
      <c r="DB142" s="43">
        <f t="shared" si="125"/>
        <v>44417985</v>
      </c>
      <c r="DC142" s="48">
        <f t="shared" si="126"/>
        <v>74029975</v>
      </c>
      <c r="DH142" s="692" t="str">
        <f t="shared" si="130"/>
        <v>A16-02</v>
      </c>
    </row>
    <row r="143" spans="1:112">
      <c r="A143" s="3">
        <f t="shared" si="127"/>
        <v>104</v>
      </c>
      <c r="B143" s="249">
        <v>2</v>
      </c>
      <c r="C143" s="522"/>
      <c r="D143" s="250" t="s">
        <v>159</v>
      </c>
      <c r="E143" s="251" t="s">
        <v>35</v>
      </c>
      <c r="F143" s="252"/>
      <c r="G143" s="40" t="s">
        <v>42</v>
      </c>
      <c r="H143" s="253">
        <f t="shared" si="88"/>
        <v>78</v>
      </c>
      <c r="I143" s="253">
        <f t="shared" si="89"/>
        <v>66</v>
      </c>
      <c r="J143" s="254">
        <f t="shared" si="90"/>
        <v>27506142.120000001</v>
      </c>
      <c r="K143" s="254">
        <f t="shared" si="91"/>
        <v>2</v>
      </c>
      <c r="L143" s="255">
        <f t="shared" si="92"/>
        <v>0.93</v>
      </c>
      <c r="M143" s="305">
        <f t="shared" si="162"/>
        <v>1.02</v>
      </c>
      <c r="N143" s="257">
        <f t="shared" si="93"/>
        <v>21803919.988488406</v>
      </c>
      <c r="O143" s="257">
        <f t="shared" si="94"/>
        <v>24576501.574624766</v>
      </c>
      <c r="P143" s="257">
        <f t="shared" si="95"/>
        <v>26092326.415032003</v>
      </c>
      <c r="Q143" s="257">
        <f t="shared" si="96"/>
        <v>27701644.014765408</v>
      </c>
      <c r="R143" s="258">
        <f t="shared" si="97"/>
        <v>26092326.415032003</v>
      </c>
      <c r="S143" s="257">
        <f t="shared" si="97"/>
        <v>27701644.014765408</v>
      </c>
      <c r="T143" s="257">
        <f t="shared" si="98"/>
        <v>29410220.8026454</v>
      </c>
      <c r="U143" s="257"/>
      <c r="V143" s="257">
        <f t="shared" si="99"/>
        <v>1439058719.2402349</v>
      </c>
      <c r="W143" s="257">
        <f t="shared" si="100"/>
        <v>1622049103.9252346</v>
      </c>
      <c r="X143" s="257">
        <f t="shared" si="101"/>
        <v>1722093543.3921123</v>
      </c>
      <c r="Y143" s="258">
        <f t="shared" si="102"/>
        <v>1828308504.9745169</v>
      </c>
      <c r="Z143" s="258">
        <f t="shared" si="103"/>
        <v>1722093543.3921123</v>
      </c>
      <c r="AA143" s="257">
        <f t="shared" si="104"/>
        <v>1828308504.9745169</v>
      </c>
      <c r="AB143" s="257">
        <f t="shared" si="105"/>
        <v>1941074572.9745965</v>
      </c>
      <c r="AC143" s="257"/>
      <c r="AD143" s="32" t="str">
        <f t="shared" si="106"/>
        <v>BERTAHAP</v>
      </c>
      <c r="AE143" s="259">
        <f t="shared" si="107"/>
        <v>0</v>
      </c>
      <c r="AF143" s="260">
        <v>2</v>
      </c>
      <c r="AG143" s="261"/>
      <c r="AH143" s="257" t="str">
        <f>IF(AG143&gt;$BC$42,"LB","KR")</f>
        <v>KR</v>
      </c>
      <c r="AI143" s="261">
        <f t="shared" si="161"/>
        <v>1582965000</v>
      </c>
      <c r="AJ143" s="261">
        <f t="shared" si="161"/>
        <v>1784255000</v>
      </c>
      <c r="AK143" s="261">
        <f t="shared" si="161"/>
        <v>1894303000</v>
      </c>
      <c r="AL143" s="262">
        <f t="shared" si="161"/>
        <v>2011140000</v>
      </c>
      <c r="AM143" s="262">
        <f t="shared" si="161"/>
        <v>1894303000</v>
      </c>
      <c r="AN143" s="261">
        <f t="shared" si="161"/>
        <v>2011140000</v>
      </c>
      <c r="AO143" s="261">
        <f t="shared" si="160"/>
        <v>2135183000</v>
      </c>
      <c r="AP143" s="261">
        <f t="shared" si="128"/>
        <v>2135182661.8870077</v>
      </c>
      <c r="AQ143" s="51">
        <f t="shared" si="129"/>
        <v>2007962000</v>
      </c>
      <c r="AR143" s="42">
        <f t="shared" si="129"/>
        <v>2131809000</v>
      </c>
      <c r="AS143" s="58">
        <f t="shared" si="108"/>
        <v>1807165800</v>
      </c>
      <c r="AT143" s="58">
        <f t="shared" si="109"/>
        <v>30119430</v>
      </c>
      <c r="AU143" s="336">
        <f t="shared" si="110"/>
        <v>37708875</v>
      </c>
      <c r="AV143" s="131">
        <f t="shared" si="111"/>
        <v>21318090</v>
      </c>
      <c r="AW143" s="5">
        <f t="shared" si="112"/>
        <v>30119430</v>
      </c>
      <c r="AX143" s="5">
        <f t="shared" si="113"/>
        <v>47357575</v>
      </c>
      <c r="AY143" s="487">
        <f t="shared" si="114"/>
        <v>2263294000</v>
      </c>
      <c r="AZ143" s="117">
        <f t="shared" si="131"/>
        <v>2263293848.6324973</v>
      </c>
      <c r="BA143" s="2"/>
      <c r="BB143" s="2"/>
      <c r="BW143" s="53">
        <f t="shared" si="115"/>
        <v>-1255655.3877779953</v>
      </c>
      <c r="BY143" s="116">
        <v>30</v>
      </c>
      <c r="BZ143" s="121" t="s">
        <v>55</v>
      </c>
      <c r="CA143" s="112" t="str">
        <f>G148</f>
        <v>2BR-18</v>
      </c>
      <c r="CB143" s="113">
        <f>E148</f>
        <v>18</v>
      </c>
      <c r="CC143" s="114">
        <f>H148</f>
        <v>97</v>
      </c>
      <c r="CD143" s="114">
        <f>I148</f>
        <v>85</v>
      </c>
      <c r="CE143" s="115">
        <f>P148</f>
        <v>26092326.415032003</v>
      </c>
      <c r="CF143" s="115">
        <f>AI148</f>
        <v>2038667000</v>
      </c>
      <c r="CG143" s="115">
        <f>AJ148</f>
        <v>2297903000</v>
      </c>
      <c r="CH143" s="115">
        <f>AK148</f>
        <v>2439633000</v>
      </c>
      <c r="CI143" s="115">
        <f>AL148</f>
        <v>2590104000</v>
      </c>
      <c r="CJ143" s="115">
        <f>AO148</f>
        <v>2749856000</v>
      </c>
      <c r="CK143" s="2">
        <v>1</v>
      </c>
      <c r="CW143" s="58">
        <f t="shared" si="122"/>
        <v>1918628100</v>
      </c>
      <c r="CX143" s="43">
        <f t="shared" si="123"/>
        <v>21318090</v>
      </c>
      <c r="DA143" s="53">
        <f t="shared" si="124"/>
        <v>1704872700</v>
      </c>
      <c r="DB143" s="43">
        <f t="shared" si="125"/>
        <v>28414545</v>
      </c>
      <c r="DC143" s="48">
        <f t="shared" si="126"/>
        <v>47357575</v>
      </c>
      <c r="DH143" s="692" t="str">
        <f t="shared" si="130"/>
        <v>A16-06</v>
      </c>
    </row>
    <row r="144" spans="1:112">
      <c r="A144" s="3">
        <f t="shared" si="127"/>
        <v>105</v>
      </c>
      <c r="B144" s="249">
        <v>3</v>
      </c>
      <c r="C144" s="522"/>
      <c r="D144" s="250" t="s">
        <v>159</v>
      </c>
      <c r="E144" s="251" t="s">
        <v>41</v>
      </c>
      <c r="F144" s="252"/>
      <c r="G144" s="40" t="s">
        <v>45</v>
      </c>
      <c r="H144" s="253">
        <f t="shared" si="88"/>
        <v>60</v>
      </c>
      <c r="I144" s="253">
        <f t="shared" si="89"/>
        <v>52</v>
      </c>
      <c r="J144" s="254">
        <f t="shared" si="90"/>
        <v>27506142.120000001</v>
      </c>
      <c r="K144" s="254">
        <f t="shared" si="91"/>
        <v>2</v>
      </c>
      <c r="L144" s="255">
        <f t="shared" si="92"/>
        <v>0.93</v>
      </c>
      <c r="M144" s="305">
        <f t="shared" si="162"/>
        <v>1.02</v>
      </c>
      <c r="N144" s="257">
        <f t="shared" si="93"/>
        <v>21803919.988488406</v>
      </c>
      <c r="O144" s="257">
        <f t="shared" si="94"/>
        <v>24576501.574624766</v>
      </c>
      <c r="P144" s="257">
        <f t="shared" si="95"/>
        <v>26092326.415032003</v>
      </c>
      <c r="Q144" s="257">
        <f t="shared" si="96"/>
        <v>27701644.014765408</v>
      </c>
      <c r="R144" s="258">
        <f t="shared" si="97"/>
        <v>26092326.415032003</v>
      </c>
      <c r="S144" s="257">
        <f t="shared" si="97"/>
        <v>27701644.014765408</v>
      </c>
      <c r="T144" s="257">
        <f t="shared" si="98"/>
        <v>29410220.8026454</v>
      </c>
      <c r="U144" s="257"/>
      <c r="V144" s="257">
        <f t="shared" si="99"/>
        <v>1133803839.4013972</v>
      </c>
      <c r="W144" s="257">
        <f t="shared" si="100"/>
        <v>1277978081.8804879</v>
      </c>
      <c r="X144" s="257">
        <f t="shared" si="101"/>
        <v>1356800973.5816641</v>
      </c>
      <c r="Y144" s="258">
        <f t="shared" si="102"/>
        <v>1440485488.7678013</v>
      </c>
      <c r="Z144" s="258">
        <f t="shared" si="103"/>
        <v>1356800973.5816641</v>
      </c>
      <c r="AA144" s="257">
        <f t="shared" si="104"/>
        <v>1440485488.7678013</v>
      </c>
      <c r="AB144" s="257">
        <f t="shared" si="105"/>
        <v>1529331481.7375607</v>
      </c>
      <c r="AC144" s="257"/>
      <c r="AD144" s="32" t="str">
        <f t="shared" si="106"/>
        <v>BERTAHAP</v>
      </c>
      <c r="AE144" s="259">
        <f t="shared" si="107"/>
        <v>0</v>
      </c>
      <c r="AF144" s="260">
        <v>2</v>
      </c>
      <c r="AG144" s="261"/>
      <c r="AH144" s="257" t="e">
        <f>IF(AG144&gt;#REF!,"LB","KR")</f>
        <v>#REF!</v>
      </c>
      <c r="AI144" s="261">
        <f t="shared" si="161"/>
        <v>1247185000</v>
      </c>
      <c r="AJ144" s="261">
        <f t="shared" si="161"/>
        <v>1405776000</v>
      </c>
      <c r="AK144" s="261">
        <f t="shared" si="161"/>
        <v>1492482000</v>
      </c>
      <c r="AL144" s="262">
        <f t="shared" si="161"/>
        <v>1584535000</v>
      </c>
      <c r="AM144" s="262">
        <f t="shared" si="161"/>
        <v>1492482000</v>
      </c>
      <c r="AN144" s="261">
        <f t="shared" si="161"/>
        <v>1584535000</v>
      </c>
      <c r="AO144" s="261">
        <f t="shared" si="160"/>
        <v>1682265000</v>
      </c>
      <c r="AP144" s="261">
        <f t="shared" si="128"/>
        <v>1682265610.1281512</v>
      </c>
      <c r="AQ144" s="51">
        <f t="shared" si="129"/>
        <v>1582031000</v>
      </c>
      <c r="AR144" s="42">
        <f t="shared" si="129"/>
        <v>1679608000</v>
      </c>
      <c r="AS144" s="58">
        <f t="shared" si="108"/>
        <v>1423827900</v>
      </c>
      <c r="AT144" s="58">
        <f t="shared" si="109"/>
        <v>23730465</v>
      </c>
      <c r="AU144" s="336">
        <f t="shared" si="110"/>
        <v>29710031.25</v>
      </c>
      <c r="AV144" s="131">
        <f t="shared" si="111"/>
        <v>16796080</v>
      </c>
      <c r="AW144" s="5">
        <f t="shared" si="112"/>
        <v>23730465</v>
      </c>
      <c r="AX144" s="5">
        <f t="shared" si="113"/>
        <v>37312050</v>
      </c>
      <c r="AY144" s="487">
        <f t="shared" si="114"/>
        <v>1783203000</v>
      </c>
      <c r="AZ144" s="117">
        <f t="shared" si="131"/>
        <v>1783202179.2355373</v>
      </c>
      <c r="BA144" s="2"/>
      <c r="BB144" s="2"/>
      <c r="BW144" s="53">
        <f t="shared" si="115"/>
        <v>-1255655.3877779953</v>
      </c>
      <c r="BY144" s="116">
        <v>31</v>
      </c>
      <c r="BZ144" s="121" t="s">
        <v>61</v>
      </c>
      <c r="CA144" s="112" t="str">
        <f>G170</f>
        <v>1BR-20</v>
      </c>
      <c r="CB144" s="113">
        <f>E170</f>
        <v>20</v>
      </c>
      <c r="CC144" s="114">
        <f>H170</f>
        <v>60</v>
      </c>
      <c r="CD144" s="114">
        <f>I170</f>
        <v>51</v>
      </c>
      <c r="CE144" s="115">
        <f>P170</f>
        <v>25836519.293316003</v>
      </c>
      <c r="CF144" s="115">
        <f t="shared" ref="CF144:CI145" si="163">AI170</f>
        <v>1211208000</v>
      </c>
      <c r="CG144" s="115">
        <f t="shared" si="163"/>
        <v>1365225000</v>
      </c>
      <c r="CH144" s="115">
        <f t="shared" si="163"/>
        <v>1449429000</v>
      </c>
      <c r="CI144" s="115">
        <f t="shared" si="163"/>
        <v>1538827000</v>
      </c>
      <c r="CJ144" s="115">
        <f>AO170</f>
        <v>1633738000</v>
      </c>
      <c r="CK144" s="2">
        <v>1</v>
      </c>
      <c r="CW144" s="58">
        <f t="shared" si="122"/>
        <v>1511647200</v>
      </c>
      <c r="CX144" s="43">
        <f t="shared" si="123"/>
        <v>16796080</v>
      </c>
      <c r="DA144" s="53">
        <f t="shared" si="124"/>
        <v>1343233800</v>
      </c>
      <c r="DB144" s="43">
        <f t="shared" si="125"/>
        <v>22387230</v>
      </c>
      <c r="DC144" s="48">
        <f t="shared" si="126"/>
        <v>37312050</v>
      </c>
      <c r="DH144" s="692" t="str">
        <f t="shared" si="130"/>
        <v>A16-08</v>
      </c>
    </row>
    <row r="145" spans="1:112">
      <c r="A145" s="3">
        <f t="shared" si="127"/>
        <v>106</v>
      </c>
      <c r="B145" s="249">
        <v>4</v>
      </c>
      <c r="C145" s="522"/>
      <c r="D145" s="250" t="s">
        <v>159</v>
      </c>
      <c r="E145" s="251">
        <v>10</v>
      </c>
      <c r="F145" s="252"/>
      <c r="G145" s="40" t="s">
        <v>48</v>
      </c>
      <c r="H145" s="253">
        <f t="shared" si="88"/>
        <v>74</v>
      </c>
      <c r="I145" s="253">
        <f t="shared" si="89"/>
        <v>63</v>
      </c>
      <c r="J145" s="254">
        <f t="shared" si="90"/>
        <v>27506142.120000001</v>
      </c>
      <c r="K145" s="254">
        <f t="shared" si="91"/>
        <v>2</v>
      </c>
      <c r="L145" s="255">
        <f t="shared" si="92"/>
        <v>0.93</v>
      </c>
      <c r="M145" s="305">
        <f t="shared" si="162"/>
        <v>1.02</v>
      </c>
      <c r="N145" s="257">
        <f t="shared" si="93"/>
        <v>21803919.988488406</v>
      </c>
      <c r="O145" s="257">
        <f t="shared" si="94"/>
        <v>24576501.574624766</v>
      </c>
      <c r="P145" s="257">
        <f t="shared" si="95"/>
        <v>26092326.415032003</v>
      </c>
      <c r="Q145" s="257">
        <f t="shared" si="96"/>
        <v>27701644.014765408</v>
      </c>
      <c r="R145" s="258">
        <f t="shared" si="97"/>
        <v>26092326.415032003</v>
      </c>
      <c r="S145" s="257">
        <f t="shared" si="97"/>
        <v>27701644.014765408</v>
      </c>
      <c r="T145" s="257">
        <f t="shared" si="98"/>
        <v>29410220.8026454</v>
      </c>
      <c r="U145" s="257"/>
      <c r="V145" s="257">
        <f t="shared" si="99"/>
        <v>1373646959.2747695</v>
      </c>
      <c r="W145" s="257">
        <f t="shared" si="100"/>
        <v>1548319599.2013602</v>
      </c>
      <c r="X145" s="257">
        <f t="shared" si="101"/>
        <v>1643816564.1470163</v>
      </c>
      <c r="Y145" s="258">
        <f t="shared" si="102"/>
        <v>1745203572.9302206</v>
      </c>
      <c r="Z145" s="258">
        <f t="shared" si="103"/>
        <v>1643816564.1470163</v>
      </c>
      <c r="AA145" s="257">
        <f t="shared" si="104"/>
        <v>1745203572.9302206</v>
      </c>
      <c r="AB145" s="257">
        <f t="shared" si="105"/>
        <v>1852843910.5666602</v>
      </c>
      <c r="AC145" s="257"/>
      <c r="AD145" s="32" t="str">
        <f t="shared" si="106"/>
        <v>BERTAHAP</v>
      </c>
      <c r="AE145" s="259">
        <f t="shared" si="107"/>
        <v>0</v>
      </c>
      <c r="AF145" s="260">
        <v>2</v>
      </c>
      <c r="AG145" s="261"/>
      <c r="AH145" s="257" t="e">
        <f>IF(AG145&gt;#REF!,"LB","KR")</f>
        <v>#REF!</v>
      </c>
      <c r="AI145" s="261">
        <f t="shared" si="161"/>
        <v>1511012000</v>
      </c>
      <c r="AJ145" s="261">
        <f t="shared" si="161"/>
        <v>1703152000</v>
      </c>
      <c r="AK145" s="261">
        <f t="shared" si="161"/>
        <v>1808199000</v>
      </c>
      <c r="AL145" s="262">
        <f t="shared" si="161"/>
        <v>1919724000</v>
      </c>
      <c r="AM145" s="262">
        <f t="shared" si="161"/>
        <v>1808199000</v>
      </c>
      <c r="AN145" s="261">
        <f t="shared" si="161"/>
        <v>1919724000</v>
      </c>
      <c r="AO145" s="261">
        <f t="shared" si="160"/>
        <v>2038129000</v>
      </c>
      <c r="AP145" s="261">
        <f t="shared" si="128"/>
        <v>2038128325.4315333</v>
      </c>
      <c r="AQ145" s="51">
        <f t="shared" si="129"/>
        <v>1916691000</v>
      </c>
      <c r="AR145" s="42">
        <f t="shared" si="129"/>
        <v>2034908000</v>
      </c>
      <c r="AS145" s="58">
        <f t="shared" si="108"/>
        <v>1725021900</v>
      </c>
      <c r="AT145" s="58">
        <f t="shared" si="109"/>
        <v>28750365</v>
      </c>
      <c r="AU145" s="336">
        <f t="shared" si="110"/>
        <v>35994825</v>
      </c>
      <c r="AV145" s="131">
        <f t="shared" si="111"/>
        <v>20349080</v>
      </c>
      <c r="AW145" s="5">
        <f t="shared" si="112"/>
        <v>28750365</v>
      </c>
      <c r="AX145" s="5">
        <f t="shared" si="113"/>
        <v>45204975</v>
      </c>
      <c r="AY145" s="487">
        <f t="shared" si="114"/>
        <v>2160417000</v>
      </c>
      <c r="AZ145" s="117">
        <f t="shared" si="131"/>
        <v>2160416228.157897</v>
      </c>
      <c r="BA145" s="2"/>
      <c r="BB145" s="2"/>
      <c r="BW145" s="53">
        <f t="shared" si="115"/>
        <v>-1255655.3877779953</v>
      </c>
      <c r="BY145" s="116">
        <v>32</v>
      </c>
      <c r="BZ145" s="121" t="s">
        <v>61</v>
      </c>
      <c r="CA145" s="112" t="str">
        <f>G171</f>
        <v>2BR-22</v>
      </c>
      <c r="CB145" s="113">
        <f>E171</f>
        <v>22</v>
      </c>
      <c r="CC145" s="114">
        <f>H171</f>
        <v>81</v>
      </c>
      <c r="CD145" s="114">
        <f>I171</f>
        <v>70</v>
      </c>
      <c r="CE145" s="115">
        <f>P171</f>
        <v>26947767.434964001</v>
      </c>
      <c r="CF145" s="115">
        <f t="shared" si="163"/>
        <v>1733945000</v>
      </c>
      <c r="CG145" s="115">
        <f t="shared" si="163"/>
        <v>1954433000</v>
      </c>
      <c r="CH145" s="115">
        <f t="shared" si="163"/>
        <v>2074979000</v>
      </c>
      <c r="CI145" s="115">
        <f t="shared" si="163"/>
        <v>2202959000</v>
      </c>
      <c r="CJ145" s="115">
        <f>AO171</f>
        <v>2338832000</v>
      </c>
      <c r="CK145" s="2">
        <v>1</v>
      </c>
      <c r="CW145" s="58">
        <f t="shared" si="122"/>
        <v>1831417200</v>
      </c>
      <c r="CX145" s="43">
        <f t="shared" si="123"/>
        <v>20349080</v>
      </c>
      <c r="DA145" s="53">
        <f t="shared" si="124"/>
        <v>1627379100</v>
      </c>
      <c r="DB145" s="43">
        <f t="shared" si="125"/>
        <v>27122985</v>
      </c>
      <c r="DC145" s="48">
        <f t="shared" si="126"/>
        <v>45204975</v>
      </c>
      <c r="DH145" s="692" t="str">
        <f t="shared" si="130"/>
        <v>A16-10</v>
      </c>
    </row>
    <row r="146" spans="1:112">
      <c r="A146" s="3">
        <f t="shared" si="127"/>
        <v>107</v>
      </c>
      <c r="B146" s="249">
        <v>5</v>
      </c>
      <c r="C146" s="522"/>
      <c r="D146" s="250" t="s">
        <v>159</v>
      </c>
      <c r="E146" s="285">
        <v>12</v>
      </c>
      <c r="F146" s="252"/>
      <c r="G146" s="40" t="s">
        <v>50</v>
      </c>
      <c r="H146" s="253">
        <f t="shared" si="88"/>
        <v>67</v>
      </c>
      <c r="I146" s="253">
        <f t="shared" si="89"/>
        <v>57</v>
      </c>
      <c r="J146" s="254">
        <f t="shared" si="90"/>
        <v>27506142.120000001</v>
      </c>
      <c r="K146" s="254">
        <f t="shared" si="91"/>
        <v>2</v>
      </c>
      <c r="L146" s="255">
        <f t="shared" si="92"/>
        <v>0.93</v>
      </c>
      <c r="M146" s="305">
        <f t="shared" si="162"/>
        <v>1.02</v>
      </c>
      <c r="N146" s="257">
        <f t="shared" si="93"/>
        <v>21803919.988488406</v>
      </c>
      <c r="O146" s="257">
        <f t="shared" si="94"/>
        <v>24576501.574624766</v>
      </c>
      <c r="P146" s="257">
        <f t="shared" si="95"/>
        <v>26092326.415032003</v>
      </c>
      <c r="Q146" s="257">
        <f t="shared" si="96"/>
        <v>27701644.014765408</v>
      </c>
      <c r="R146" s="258">
        <f t="shared" si="97"/>
        <v>26092326.415032003</v>
      </c>
      <c r="S146" s="257">
        <f t="shared" si="97"/>
        <v>27701644.014765408</v>
      </c>
      <c r="T146" s="257">
        <f t="shared" si="98"/>
        <v>29410220.8026454</v>
      </c>
      <c r="U146" s="257"/>
      <c r="V146" s="257">
        <f t="shared" si="99"/>
        <v>1242823439.3438392</v>
      </c>
      <c r="W146" s="257">
        <f t="shared" si="100"/>
        <v>1400860589.7536116</v>
      </c>
      <c r="X146" s="257">
        <f t="shared" si="101"/>
        <v>1487262605.6568241</v>
      </c>
      <c r="Y146" s="258">
        <f t="shared" si="102"/>
        <v>1578993708.8416283</v>
      </c>
      <c r="Z146" s="258">
        <f t="shared" si="103"/>
        <v>1487262605.6568241</v>
      </c>
      <c r="AA146" s="257">
        <f t="shared" si="104"/>
        <v>1578993708.8416283</v>
      </c>
      <c r="AB146" s="257">
        <f t="shared" si="105"/>
        <v>1676382585.7507877</v>
      </c>
      <c r="AC146" s="257"/>
      <c r="AD146" s="32" t="str">
        <f t="shared" si="106"/>
        <v>BERTAHAP</v>
      </c>
      <c r="AE146" s="259">
        <f t="shared" si="107"/>
        <v>0</v>
      </c>
      <c r="AF146" s="260">
        <v>2</v>
      </c>
      <c r="AG146" s="261"/>
      <c r="AH146" s="257" t="e">
        <f>IF(AG146&gt;#REF!,"LB","KR")</f>
        <v>#REF!</v>
      </c>
      <c r="AI146" s="261">
        <f t="shared" si="161"/>
        <v>1367106000</v>
      </c>
      <c r="AJ146" s="261">
        <f t="shared" si="161"/>
        <v>1540947000</v>
      </c>
      <c r="AK146" s="261">
        <f t="shared" si="161"/>
        <v>1635989000</v>
      </c>
      <c r="AL146" s="262">
        <f t="shared" si="161"/>
        <v>1736894000</v>
      </c>
      <c r="AM146" s="262">
        <f t="shared" si="161"/>
        <v>1635989000</v>
      </c>
      <c r="AN146" s="261">
        <f t="shared" si="161"/>
        <v>1736894000</v>
      </c>
      <c r="AO146" s="261">
        <f t="shared" si="160"/>
        <v>1844021000</v>
      </c>
      <c r="AP146" s="261">
        <f t="shared" si="128"/>
        <v>1844021775.8761561</v>
      </c>
      <c r="AQ146" s="51">
        <f t="shared" si="129"/>
        <v>1734149000</v>
      </c>
      <c r="AR146" s="42">
        <f t="shared" si="129"/>
        <v>1841108000</v>
      </c>
      <c r="AS146" s="58">
        <f t="shared" si="108"/>
        <v>1560734100</v>
      </c>
      <c r="AT146" s="58">
        <f t="shared" si="109"/>
        <v>26012235</v>
      </c>
      <c r="AU146" s="336">
        <f t="shared" si="110"/>
        <v>32566762.5</v>
      </c>
      <c r="AV146" s="131">
        <f t="shared" si="111"/>
        <v>18411080</v>
      </c>
      <c r="AW146" s="5">
        <f t="shared" si="112"/>
        <v>26012235</v>
      </c>
      <c r="AX146" s="5">
        <f t="shared" si="113"/>
        <v>40899725</v>
      </c>
      <c r="AY146" s="487">
        <f t="shared" si="114"/>
        <v>1954664000</v>
      </c>
      <c r="AZ146" s="117">
        <f t="shared" si="131"/>
        <v>1954663110.5638826</v>
      </c>
      <c r="BA146" s="2"/>
      <c r="BB146" s="2"/>
      <c r="BW146" s="53">
        <f t="shared" si="115"/>
        <v>-1255655.3877779953</v>
      </c>
      <c r="BY146" s="116">
        <v>33</v>
      </c>
      <c r="BZ146" s="121" t="s">
        <v>63</v>
      </c>
      <c r="CA146" s="112" t="str">
        <f>G179</f>
        <v>1BR-20</v>
      </c>
      <c r="CB146" s="113">
        <f>E179</f>
        <v>20</v>
      </c>
      <c r="CC146" s="114">
        <f>H179</f>
        <v>60</v>
      </c>
      <c r="CD146" s="114">
        <f>I179</f>
        <v>51</v>
      </c>
      <c r="CE146" s="115">
        <f>P179</f>
        <v>26092326.415032003</v>
      </c>
      <c r="CF146" s="115">
        <f>AI179</f>
        <v>1223200000</v>
      </c>
      <c r="CG146" s="115">
        <f>AJ179</f>
        <v>1378742000</v>
      </c>
      <c r="CH146" s="115">
        <f>AK179</f>
        <v>1463780000</v>
      </c>
      <c r="CI146" s="115">
        <f>AL179</f>
        <v>1554063000</v>
      </c>
      <c r="CJ146" s="115">
        <f>AO179</f>
        <v>1649914000</v>
      </c>
      <c r="CK146" s="2">
        <v>1</v>
      </c>
      <c r="CW146" s="58">
        <f t="shared" si="122"/>
        <v>1656997200</v>
      </c>
      <c r="CX146" s="43">
        <f t="shared" si="123"/>
        <v>18411080</v>
      </c>
      <c r="DA146" s="53">
        <f t="shared" si="124"/>
        <v>1472390100</v>
      </c>
      <c r="DB146" s="43">
        <f t="shared" si="125"/>
        <v>24539835</v>
      </c>
      <c r="DC146" s="48">
        <f t="shared" si="126"/>
        <v>40899725</v>
      </c>
      <c r="DH146" s="692" t="str">
        <f t="shared" si="130"/>
        <v>A16-12</v>
      </c>
    </row>
    <row r="147" spans="1:112">
      <c r="A147" s="3">
        <f t="shared" si="127"/>
        <v>108</v>
      </c>
      <c r="B147" s="249">
        <v>6</v>
      </c>
      <c r="C147" s="522"/>
      <c r="D147" s="250" t="s">
        <v>159</v>
      </c>
      <c r="E147" s="251">
        <v>16</v>
      </c>
      <c r="F147" s="252"/>
      <c r="G147" s="40" t="s">
        <v>52</v>
      </c>
      <c r="H147" s="253">
        <f t="shared" si="88"/>
        <v>71</v>
      </c>
      <c r="I147" s="253">
        <f t="shared" si="89"/>
        <v>63</v>
      </c>
      <c r="J147" s="254">
        <f t="shared" si="90"/>
        <v>27506142.120000001</v>
      </c>
      <c r="K147" s="254">
        <f t="shared" si="91"/>
        <v>2</v>
      </c>
      <c r="L147" s="255">
        <f t="shared" si="92"/>
        <v>0.93</v>
      </c>
      <c r="M147" s="305">
        <f t="shared" si="162"/>
        <v>1.02</v>
      </c>
      <c r="N147" s="257">
        <f t="shared" si="93"/>
        <v>21803919.988488406</v>
      </c>
      <c r="O147" s="257">
        <f t="shared" si="94"/>
        <v>24576501.574624766</v>
      </c>
      <c r="P147" s="257">
        <f t="shared" si="95"/>
        <v>26092326.415032003</v>
      </c>
      <c r="Q147" s="257">
        <f t="shared" si="96"/>
        <v>27701644.014765408</v>
      </c>
      <c r="R147" s="258">
        <f t="shared" si="97"/>
        <v>26092326.415032003</v>
      </c>
      <c r="S147" s="257">
        <f t="shared" si="97"/>
        <v>27701644.014765408</v>
      </c>
      <c r="T147" s="257">
        <f t="shared" si="98"/>
        <v>29410220.8026454</v>
      </c>
      <c r="U147" s="257"/>
      <c r="V147" s="257">
        <f t="shared" si="99"/>
        <v>1373646959.2747695</v>
      </c>
      <c r="W147" s="257">
        <f t="shared" si="100"/>
        <v>1548319599.2013602</v>
      </c>
      <c r="X147" s="257">
        <f t="shared" si="101"/>
        <v>1643816564.1470163</v>
      </c>
      <c r="Y147" s="258">
        <f t="shared" si="102"/>
        <v>1745203572.9302206</v>
      </c>
      <c r="Z147" s="258">
        <f t="shared" si="103"/>
        <v>1643816564.1470163</v>
      </c>
      <c r="AA147" s="257">
        <f t="shared" si="104"/>
        <v>1745203572.9302206</v>
      </c>
      <c r="AB147" s="257">
        <f t="shared" si="105"/>
        <v>1852843910.5666602</v>
      </c>
      <c r="AC147" s="257"/>
      <c r="AD147" s="32" t="str">
        <f t="shared" si="106"/>
        <v>BERTAHAP</v>
      </c>
      <c r="AE147" s="259">
        <f t="shared" si="107"/>
        <v>0</v>
      </c>
      <c r="AF147" s="260">
        <v>2</v>
      </c>
      <c r="AG147" s="261"/>
      <c r="AH147" s="257" t="e">
        <f>IF(AG147&gt;#REF!,"LB","KR")</f>
        <v>#REF!</v>
      </c>
      <c r="AI147" s="261">
        <f t="shared" si="161"/>
        <v>1511012000</v>
      </c>
      <c r="AJ147" s="261">
        <f t="shared" si="161"/>
        <v>1703152000</v>
      </c>
      <c r="AK147" s="261">
        <f t="shared" si="161"/>
        <v>1808199000</v>
      </c>
      <c r="AL147" s="262">
        <f t="shared" si="161"/>
        <v>1919724000</v>
      </c>
      <c r="AM147" s="262">
        <f t="shared" si="161"/>
        <v>1808199000</v>
      </c>
      <c r="AN147" s="261">
        <f t="shared" si="161"/>
        <v>1919724000</v>
      </c>
      <c r="AO147" s="261">
        <f t="shared" si="160"/>
        <v>2038129000</v>
      </c>
      <c r="AP147" s="261">
        <f t="shared" si="128"/>
        <v>2038128325.4315333</v>
      </c>
      <c r="AQ147" s="51">
        <f t="shared" si="129"/>
        <v>1916691000</v>
      </c>
      <c r="AR147" s="42">
        <f t="shared" si="129"/>
        <v>2034908000</v>
      </c>
      <c r="AS147" s="58">
        <f t="shared" si="108"/>
        <v>1725021900</v>
      </c>
      <c r="AT147" s="58">
        <f t="shared" si="109"/>
        <v>28750365</v>
      </c>
      <c r="AU147" s="336">
        <f t="shared" si="110"/>
        <v>35994825</v>
      </c>
      <c r="AV147" s="131">
        <f t="shared" si="111"/>
        <v>20349080</v>
      </c>
      <c r="AW147" s="5">
        <f t="shared" si="112"/>
        <v>28750365</v>
      </c>
      <c r="AX147" s="5">
        <f t="shared" si="113"/>
        <v>45204975</v>
      </c>
      <c r="AY147" s="487">
        <f t="shared" si="114"/>
        <v>2160417000</v>
      </c>
      <c r="AZ147" s="117">
        <f t="shared" si="131"/>
        <v>2160416228.157897</v>
      </c>
      <c r="BA147" s="2"/>
      <c r="BB147" s="2"/>
      <c r="BW147" s="53">
        <f t="shared" si="115"/>
        <v>-1255655.3877779953</v>
      </c>
      <c r="BY147" s="116">
        <v>34</v>
      </c>
      <c r="BZ147" s="121" t="s">
        <v>65</v>
      </c>
      <c r="CA147" s="112" t="str">
        <f>G181</f>
        <v>1BR-6</v>
      </c>
      <c r="CB147" s="113" t="str">
        <f>E181</f>
        <v>06</v>
      </c>
      <c r="CC147" s="114">
        <f>H181</f>
        <v>78</v>
      </c>
      <c r="CD147" s="114">
        <f>I181</f>
        <v>66</v>
      </c>
      <c r="CE147" s="115">
        <f>P181</f>
        <v>26348133.536748003</v>
      </c>
      <c r="CF147" s="115">
        <f>AI181</f>
        <v>1598484000</v>
      </c>
      <c r="CG147" s="115">
        <f>AJ181</f>
        <v>1801747000</v>
      </c>
      <c r="CH147" s="115">
        <f>AK181</f>
        <v>1912875000</v>
      </c>
      <c r="CI147" s="115">
        <f>AL181</f>
        <v>2030857000</v>
      </c>
      <c r="CJ147" s="115">
        <f>AO181</f>
        <v>2156116000</v>
      </c>
      <c r="CK147" s="2">
        <v>1</v>
      </c>
      <c r="CW147" s="58">
        <f t="shared" si="122"/>
        <v>1831417200</v>
      </c>
      <c r="CX147" s="43">
        <f t="shared" si="123"/>
        <v>20349080</v>
      </c>
      <c r="DA147" s="53">
        <f t="shared" si="124"/>
        <v>1627379100</v>
      </c>
      <c r="DB147" s="43">
        <f t="shared" si="125"/>
        <v>27122985</v>
      </c>
      <c r="DC147" s="48">
        <f t="shared" si="126"/>
        <v>45204975</v>
      </c>
      <c r="DH147" s="692" t="str">
        <f t="shared" si="130"/>
        <v>A16-16</v>
      </c>
    </row>
    <row r="148" spans="1:112">
      <c r="A148" s="3">
        <f t="shared" si="127"/>
        <v>109</v>
      </c>
      <c r="B148" s="249">
        <v>7</v>
      </c>
      <c r="C148" s="522"/>
      <c r="D148" s="250" t="s">
        <v>159</v>
      </c>
      <c r="E148" s="285">
        <v>18</v>
      </c>
      <c r="F148" s="252"/>
      <c r="G148" s="40" t="s">
        <v>54</v>
      </c>
      <c r="H148" s="253">
        <f t="shared" si="88"/>
        <v>97</v>
      </c>
      <c r="I148" s="253">
        <f t="shared" si="89"/>
        <v>85</v>
      </c>
      <c r="J148" s="254">
        <f t="shared" si="90"/>
        <v>27506142.120000001</v>
      </c>
      <c r="K148" s="254">
        <f t="shared" si="91"/>
        <v>2</v>
      </c>
      <c r="L148" s="255">
        <f t="shared" si="92"/>
        <v>0.93</v>
      </c>
      <c r="M148" s="305">
        <f t="shared" si="162"/>
        <v>1.02</v>
      </c>
      <c r="N148" s="257">
        <f t="shared" si="93"/>
        <v>21803919.988488406</v>
      </c>
      <c r="O148" s="257">
        <f t="shared" si="94"/>
        <v>24576501.574624766</v>
      </c>
      <c r="P148" s="257">
        <f t="shared" si="95"/>
        <v>26092326.415032003</v>
      </c>
      <c r="Q148" s="257">
        <f t="shared" si="96"/>
        <v>27701644.014765408</v>
      </c>
      <c r="R148" s="258">
        <f t="shared" si="97"/>
        <v>26092326.415032003</v>
      </c>
      <c r="S148" s="257">
        <f t="shared" si="97"/>
        <v>27701644.014765408</v>
      </c>
      <c r="T148" s="257">
        <f t="shared" si="98"/>
        <v>29410220.8026454</v>
      </c>
      <c r="U148" s="257"/>
      <c r="V148" s="257">
        <f t="shared" si="99"/>
        <v>1853333199.0215144</v>
      </c>
      <c r="W148" s="257">
        <f t="shared" si="100"/>
        <v>2089002633.8431051</v>
      </c>
      <c r="X148" s="257">
        <f t="shared" si="101"/>
        <v>2217847745.2777205</v>
      </c>
      <c r="Y148" s="258">
        <f t="shared" si="102"/>
        <v>2354639741.2550597</v>
      </c>
      <c r="Z148" s="258">
        <f t="shared" si="103"/>
        <v>2217847745.2777205</v>
      </c>
      <c r="AA148" s="257">
        <f t="shared" si="104"/>
        <v>2354639741.2550597</v>
      </c>
      <c r="AB148" s="257">
        <f t="shared" si="105"/>
        <v>2499868768.2248592</v>
      </c>
      <c r="AC148" s="257"/>
      <c r="AD148" s="32" t="str">
        <f t="shared" si="106"/>
        <v>BERTAHAP</v>
      </c>
      <c r="AE148" s="259">
        <f t="shared" si="107"/>
        <v>0</v>
      </c>
      <c r="AF148" s="260">
        <v>2</v>
      </c>
      <c r="AG148" s="261"/>
      <c r="AH148" s="257" t="e">
        <f>IF(AG148&gt;#REF!,"LB","KR")</f>
        <v>#REF!</v>
      </c>
      <c r="AI148" s="261">
        <f t="shared" si="161"/>
        <v>2038667000</v>
      </c>
      <c r="AJ148" s="261">
        <f t="shared" si="161"/>
        <v>2297903000</v>
      </c>
      <c r="AK148" s="261">
        <f t="shared" si="161"/>
        <v>2439633000</v>
      </c>
      <c r="AL148" s="262">
        <f t="shared" si="161"/>
        <v>2590104000</v>
      </c>
      <c r="AM148" s="262">
        <f t="shared" si="161"/>
        <v>2439633000</v>
      </c>
      <c r="AN148" s="261">
        <f t="shared" si="161"/>
        <v>2590104000</v>
      </c>
      <c r="AO148" s="261">
        <f t="shared" si="160"/>
        <v>2749856000</v>
      </c>
      <c r="AP148" s="261">
        <f t="shared" si="128"/>
        <v>2749855879.3938694</v>
      </c>
      <c r="AQ148" s="51">
        <f t="shared" si="129"/>
        <v>2586011000</v>
      </c>
      <c r="AR148" s="42">
        <f t="shared" si="129"/>
        <v>2745511000</v>
      </c>
      <c r="AS148" s="58">
        <f t="shared" si="108"/>
        <v>2327409900</v>
      </c>
      <c r="AT148" s="58">
        <f t="shared" si="109"/>
        <v>38790165</v>
      </c>
      <c r="AU148" s="336">
        <f t="shared" si="110"/>
        <v>48564450</v>
      </c>
      <c r="AV148" s="131">
        <f t="shared" si="111"/>
        <v>27455110</v>
      </c>
      <c r="AW148" s="5">
        <f t="shared" si="112"/>
        <v>38790165</v>
      </c>
      <c r="AX148" s="5">
        <f t="shared" si="113"/>
        <v>60990825</v>
      </c>
      <c r="AY148" s="487">
        <f t="shared" si="114"/>
        <v>2914848000</v>
      </c>
      <c r="AZ148" s="117">
        <f t="shared" si="131"/>
        <v>2914847511.0353961</v>
      </c>
      <c r="BA148" s="2"/>
      <c r="BB148" s="2"/>
      <c r="BW148" s="53">
        <f t="shared" si="115"/>
        <v>-1255655.3877779953</v>
      </c>
      <c r="BY148" s="116">
        <v>35</v>
      </c>
      <c r="BZ148" s="121" t="s">
        <v>166</v>
      </c>
      <c r="CA148" s="112" t="str">
        <f>G226</f>
        <v>1BR-10</v>
      </c>
      <c r="CB148" s="113">
        <f>E226</f>
        <v>10</v>
      </c>
      <c r="CC148" s="114">
        <f>H226</f>
        <v>74</v>
      </c>
      <c r="CD148" s="114">
        <f>I226</f>
        <v>63</v>
      </c>
      <c r="CE148" s="115">
        <f>P226</f>
        <v>26348133.536748003</v>
      </c>
      <c r="CF148" s="115">
        <f t="shared" ref="CF148:CI149" si="164">AI226</f>
        <v>1525826000</v>
      </c>
      <c r="CG148" s="115">
        <f t="shared" si="164"/>
        <v>1719850000</v>
      </c>
      <c r="CH148" s="115">
        <f t="shared" si="164"/>
        <v>1825926000</v>
      </c>
      <c r="CI148" s="115">
        <f t="shared" si="164"/>
        <v>1938545000</v>
      </c>
      <c r="CJ148" s="115">
        <f>AO226</f>
        <v>2058110000</v>
      </c>
      <c r="CK148" s="2">
        <v>2</v>
      </c>
      <c r="CW148" s="58">
        <f t="shared" si="122"/>
        <v>2470959900</v>
      </c>
      <c r="CX148" s="43">
        <f t="shared" si="123"/>
        <v>27455110</v>
      </c>
      <c r="DA148" s="53">
        <f t="shared" si="124"/>
        <v>2195669700</v>
      </c>
      <c r="DB148" s="43">
        <f t="shared" si="125"/>
        <v>36594495</v>
      </c>
      <c r="DC148" s="48">
        <f t="shared" si="126"/>
        <v>60990825</v>
      </c>
      <c r="DH148" s="692" t="str">
        <f t="shared" si="130"/>
        <v>A16-18</v>
      </c>
    </row>
    <row r="149" spans="1:112">
      <c r="A149" s="3">
        <f t="shared" si="127"/>
        <v>110</v>
      </c>
      <c r="B149" s="249">
        <v>1</v>
      </c>
      <c r="C149" s="522"/>
      <c r="D149" s="250" t="s">
        <v>163</v>
      </c>
      <c r="E149" s="251" t="s">
        <v>24</v>
      </c>
      <c r="F149" s="252"/>
      <c r="G149" s="40" t="s">
        <v>39</v>
      </c>
      <c r="H149" s="253">
        <f t="shared" si="88"/>
        <v>113</v>
      </c>
      <c r="I149" s="253">
        <f t="shared" si="89"/>
        <v>101</v>
      </c>
      <c r="J149" s="254">
        <f t="shared" si="90"/>
        <v>27506142.120000001</v>
      </c>
      <c r="K149" s="254">
        <f t="shared" si="91"/>
        <v>6</v>
      </c>
      <c r="L149" s="255">
        <f t="shared" si="92"/>
        <v>0.95</v>
      </c>
      <c r="M149" s="256">
        <f t="shared" ref="M149:M155" si="165">SUMIF($AO$4:$AO$22,E149,$AX$4:$AX$22)</f>
        <v>1.01</v>
      </c>
      <c r="N149" s="257">
        <f t="shared" si="93"/>
        <v>22054460.498581722</v>
      </c>
      <c r="O149" s="257">
        <f t="shared" si="94"/>
        <v>24858900.759911936</v>
      </c>
      <c r="P149" s="257">
        <f t="shared" si="95"/>
        <v>26392143.36414</v>
      </c>
      <c r="Q149" s="257">
        <f t="shared" si="96"/>
        <v>28019953.017254278</v>
      </c>
      <c r="R149" s="258">
        <f t="shared" si="97"/>
        <v>26392143.36414</v>
      </c>
      <c r="S149" s="257">
        <f t="shared" si="97"/>
        <v>28019953.017254278</v>
      </c>
      <c r="T149" s="257">
        <f t="shared" si="98"/>
        <v>29748162.407904554</v>
      </c>
      <c r="U149" s="257"/>
      <c r="V149" s="257">
        <f t="shared" si="99"/>
        <v>2227500510.3567538</v>
      </c>
      <c r="W149" s="257">
        <f t="shared" si="100"/>
        <v>2510748976.7511053</v>
      </c>
      <c r="X149" s="257">
        <f t="shared" si="101"/>
        <v>2665606479.7781401</v>
      </c>
      <c r="Y149" s="258">
        <f t="shared" si="102"/>
        <v>2830015254.742682</v>
      </c>
      <c r="Z149" s="258">
        <f t="shared" si="103"/>
        <v>2665606479.7781401</v>
      </c>
      <c r="AA149" s="257">
        <f t="shared" si="104"/>
        <v>2830015254.742682</v>
      </c>
      <c r="AB149" s="257">
        <f t="shared" si="105"/>
        <v>3004564403.19836</v>
      </c>
      <c r="AC149" s="257"/>
      <c r="AD149" s="32" t="str">
        <f t="shared" si="106"/>
        <v>BERTAHAP</v>
      </c>
      <c r="AE149" s="259">
        <f t="shared" si="107"/>
        <v>0</v>
      </c>
      <c r="AF149" s="260">
        <v>2</v>
      </c>
      <c r="AG149" s="261"/>
      <c r="AH149" s="257" t="e">
        <f>IF(AG149&gt;#REF!,"LB","KR")</f>
        <v>#REF!</v>
      </c>
      <c r="AI149" s="261">
        <f t="shared" si="161"/>
        <v>2450251000</v>
      </c>
      <c r="AJ149" s="261">
        <f t="shared" si="161"/>
        <v>2761824000</v>
      </c>
      <c r="AK149" s="261">
        <f t="shared" si="161"/>
        <v>2932168000</v>
      </c>
      <c r="AL149" s="262">
        <f t="shared" si="161"/>
        <v>3113017000</v>
      </c>
      <c r="AM149" s="262">
        <f t="shared" si="161"/>
        <v>2932168000</v>
      </c>
      <c r="AN149" s="261">
        <f t="shared" si="161"/>
        <v>3113017000</v>
      </c>
      <c r="AO149" s="261">
        <f t="shared" si="160"/>
        <v>3305021000</v>
      </c>
      <c r="AP149" s="261">
        <f t="shared" si="128"/>
        <v>3305020995.3357334</v>
      </c>
      <c r="AQ149" s="51">
        <f t="shared" si="129"/>
        <v>3108099000</v>
      </c>
      <c r="AR149" s="42">
        <f t="shared" si="129"/>
        <v>3299799000</v>
      </c>
      <c r="AS149" s="58">
        <f t="shared" si="108"/>
        <v>2797289100</v>
      </c>
      <c r="AT149" s="58">
        <f t="shared" si="109"/>
        <v>46621485</v>
      </c>
      <c r="AU149" s="336">
        <f t="shared" si="110"/>
        <v>58369068.75</v>
      </c>
      <c r="AV149" s="131">
        <f t="shared" si="111"/>
        <v>32997990</v>
      </c>
      <c r="AW149" s="5">
        <f t="shared" si="112"/>
        <v>46621485</v>
      </c>
      <c r="AX149" s="5">
        <f t="shared" si="113"/>
        <v>73304200</v>
      </c>
      <c r="AY149" s="487">
        <f t="shared" si="114"/>
        <v>3503323000</v>
      </c>
      <c r="AZ149" s="117">
        <f t="shared" si="131"/>
        <v>3503322660.9061441</v>
      </c>
      <c r="BA149" s="2"/>
      <c r="BB149" s="2"/>
      <c r="BW149" s="53">
        <f t="shared" si="115"/>
        <v>-955838.4386699982</v>
      </c>
      <c r="BY149" s="116"/>
      <c r="BZ149" s="112"/>
      <c r="CA149" s="112" t="str">
        <f>G227</f>
        <v>1BR-16</v>
      </c>
      <c r="CB149" s="113">
        <f>E227</f>
        <v>16</v>
      </c>
      <c r="CC149" s="114">
        <f>H227</f>
        <v>71</v>
      </c>
      <c r="CD149" s="114">
        <f>I227</f>
        <v>63</v>
      </c>
      <c r="CE149" s="115">
        <f>P227</f>
        <v>26348133.536748003</v>
      </c>
      <c r="CF149" s="115">
        <f t="shared" si="164"/>
        <v>1525826000</v>
      </c>
      <c r="CG149" s="115">
        <f t="shared" si="164"/>
        <v>1719850000</v>
      </c>
      <c r="CH149" s="115">
        <f t="shared" si="164"/>
        <v>1825926000</v>
      </c>
      <c r="CI149" s="115">
        <f t="shared" si="164"/>
        <v>1938545000</v>
      </c>
      <c r="CJ149" s="115">
        <f>AO227</f>
        <v>2058110000</v>
      </c>
      <c r="CW149" s="58">
        <f t="shared" si="122"/>
        <v>2969819100</v>
      </c>
      <c r="CX149" s="43">
        <f t="shared" si="123"/>
        <v>32997990</v>
      </c>
      <c r="DA149" s="53">
        <f t="shared" si="124"/>
        <v>2638951200</v>
      </c>
      <c r="DB149" s="43">
        <f t="shared" si="125"/>
        <v>43982520</v>
      </c>
      <c r="DC149" s="48">
        <f t="shared" si="126"/>
        <v>73304200</v>
      </c>
      <c r="DH149" s="692" t="str">
        <f t="shared" si="130"/>
        <v>A17-02</v>
      </c>
    </row>
    <row r="150" spans="1:112">
      <c r="A150" s="3">
        <f t="shared" si="127"/>
        <v>111</v>
      </c>
      <c r="B150" s="249">
        <v>2</v>
      </c>
      <c r="C150" s="522"/>
      <c r="D150" s="250" t="s">
        <v>163</v>
      </c>
      <c r="E150" s="251" t="s">
        <v>35</v>
      </c>
      <c r="F150" s="252"/>
      <c r="G150" s="40" t="s">
        <v>42</v>
      </c>
      <c r="H150" s="253">
        <f t="shared" si="88"/>
        <v>78</v>
      </c>
      <c r="I150" s="253">
        <f t="shared" si="89"/>
        <v>66</v>
      </c>
      <c r="J150" s="254">
        <f t="shared" si="90"/>
        <v>27506142.120000001</v>
      </c>
      <c r="K150" s="254">
        <f t="shared" si="91"/>
        <v>2</v>
      </c>
      <c r="L150" s="255">
        <f t="shared" si="92"/>
        <v>0.93</v>
      </c>
      <c r="M150" s="256">
        <f t="shared" si="165"/>
        <v>1.01</v>
      </c>
      <c r="N150" s="257">
        <f t="shared" si="93"/>
        <v>21590156.067032635</v>
      </c>
      <c r="O150" s="257">
        <f t="shared" si="94"/>
        <v>24335555.480755895</v>
      </c>
      <c r="P150" s="257">
        <f t="shared" si="95"/>
        <v>25836519.293316003</v>
      </c>
      <c r="Q150" s="257">
        <f t="shared" si="96"/>
        <v>27430059.269522611</v>
      </c>
      <c r="R150" s="258">
        <f t="shared" si="97"/>
        <v>25836519.293316003</v>
      </c>
      <c r="S150" s="257">
        <f t="shared" si="97"/>
        <v>27430059.269522611</v>
      </c>
      <c r="T150" s="257">
        <f t="shared" si="98"/>
        <v>29121885.304580249</v>
      </c>
      <c r="U150" s="257"/>
      <c r="V150" s="257">
        <f t="shared" si="99"/>
        <v>1424950300.4241538</v>
      </c>
      <c r="W150" s="257">
        <f t="shared" si="100"/>
        <v>1606146661.7298892</v>
      </c>
      <c r="X150" s="257">
        <f t="shared" si="101"/>
        <v>1705210273.3588562</v>
      </c>
      <c r="Y150" s="258">
        <f t="shared" si="102"/>
        <v>1810383911.7884924</v>
      </c>
      <c r="Z150" s="258">
        <f t="shared" si="103"/>
        <v>1705210273.3588562</v>
      </c>
      <c r="AA150" s="257">
        <f t="shared" si="104"/>
        <v>1810383911.7884924</v>
      </c>
      <c r="AB150" s="257">
        <f t="shared" si="105"/>
        <v>1922044430.1022964</v>
      </c>
      <c r="AC150" s="257"/>
      <c r="AD150" s="32" t="str">
        <f t="shared" si="106"/>
        <v>BERTAHAP</v>
      </c>
      <c r="AE150" s="259">
        <f t="shared" si="107"/>
        <v>0</v>
      </c>
      <c r="AF150" s="260">
        <v>2</v>
      </c>
      <c r="AG150" s="261"/>
      <c r="AH150" s="257" t="e">
        <f>IF(AG150&gt;#REF!,"LB","KR")</f>
        <v>#REF!</v>
      </c>
      <c r="AI150" s="261">
        <f t="shared" si="161"/>
        <v>1567446000</v>
      </c>
      <c r="AJ150" s="261">
        <f t="shared" si="161"/>
        <v>1766762000</v>
      </c>
      <c r="AK150" s="261">
        <f t="shared" si="161"/>
        <v>1875732000</v>
      </c>
      <c r="AL150" s="262">
        <f t="shared" si="161"/>
        <v>1991423000</v>
      </c>
      <c r="AM150" s="262">
        <f t="shared" si="161"/>
        <v>1875732000</v>
      </c>
      <c r="AN150" s="261">
        <f t="shared" si="161"/>
        <v>1991423000</v>
      </c>
      <c r="AO150" s="261">
        <f t="shared" si="160"/>
        <v>2114249000</v>
      </c>
      <c r="AP150" s="261">
        <f t="shared" si="128"/>
        <v>2114249560.9868088</v>
      </c>
      <c r="AQ150" s="51">
        <f t="shared" si="129"/>
        <v>1988276000</v>
      </c>
      <c r="AR150" s="42">
        <f t="shared" si="129"/>
        <v>2110909000</v>
      </c>
      <c r="AS150" s="58">
        <f t="shared" si="108"/>
        <v>1789448400</v>
      </c>
      <c r="AT150" s="58">
        <f t="shared" si="109"/>
        <v>29824140</v>
      </c>
      <c r="AU150" s="336">
        <f t="shared" si="110"/>
        <v>37339181.25</v>
      </c>
      <c r="AV150" s="131">
        <f t="shared" si="111"/>
        <v>21109090</v>
      </c>
      <c r="AW150" s="5">
        <f t="shared" si="112"/>
        <v>29824140</v>
      </c>
      <c r="AX150" s="5">
        <f t="shared" si="113"/>
        <v>46893300</v>
      </c>
      <c r="AY150" s="487">
        <f t="shared" si="114"/>
        <v>2241105000</v>
      </c>
      <c r="AZ150" s="117">
        <f t="shared" si="131"/>
        <v>2241104786.9311819</v>
      </c>
      <c r="BA150" s="2"/>
      <c r="BB150" s="2"/>
      <c r="BW150" s="53">
        <f t="shared" si="115"/>
        <v>-1511462.5094939955</v>
      </c>
      <c r="BY150" s="116">
        <v>36</v>
      </c>
      <c r="BZ150" s="121" t="s">
        <v>63</v>
      </c>
      <c r="CA150" s="112" t="str">
        <f>G180</f>
        <v>2BR-22</v>
      </c>
      <c r="CB150" s="113">
        <f>E180</f>
        <v>22</v>
      </c>
      <c r="CC150" s="114">
        <f>H180</f>
        <v>81</v>
      </c>
      <c r="CD150" s="114">
        <f>I180</f>
        <v>70</v>
      </c>
      <c r="CE150" s="115">
        <f>P180</f>
        <v>27214577.013528001</v>
      </c>
      <c r="CF150" s="115">
        <f>AI180</f>
        <v>1751113000</v>
      </c>
      <c r="CG150" s="115">
        <f>AJ180</f>
        <v>1973784000</v>
      </c>
      <c r="CH150" s="115">
        <f>AK180</f>
        <v>2095523000</v>
      </c>
      <c r="CI150" s="115">
        <f>AL180</f>
        <v>2224770000</v>
      </c>
      <c r="CJ150" s="115">
        <f>AO180</f>
        <v>2361989000</v>
      </c>
      <c r="CK150" s="2">
        <v>1</v>
      </c>
      <c r="CW150" s="58">
        <f t="shared" si="122"/>
        <v>1899818100</v>
      </c>
      <c r="CX150" s="43">
        <f t="shared" si="123"/>
        <v>21109090</v>
      </c>
      <c r="DA150" s="53">
        <f t="shared" si="124"/>
        <v>1688158800</v>
      </c>
      <c r="DB150" s="43">
        <f t="shared" si="125"/>
        <v>28135980</v>
      </c>
      <c r="DC150" s="48">
        <f t="shared" si="126"/>
        <v>46893300</v>
      </c>
      <c r="DH150" s="692" t="str">
        <f t="shared" si="130"/>
        <v>A17-06</v>
      </c>
    </row>
    <row r="151" spans="1:112">
      <c r="A151" s="3">
        <f t="shared" si="127"/>
        <v>112</v>
      </c>
      <c r="B151" s="249">
        <v>3</v>
      </c>
      <c r="C151" s="522"/>
      <c r="D151" s="250" t="s">
        <v>163</v>
      </c>
      <c r="E151" s="251" t="s">
        <v>41</v>
      </c>
      <c r="F151" s="252"/>
      <c r="G151" s="40" t="s">
        <v>45</v>
      </c>
      <c r="H151" s="253">
        <f t="shared" si="88"/>
        <v>60</v>
      </c>
      <c r="I151" s="253">
        <f t="shared" si="89"/>
        <v>52</v>
      </c>
      <c r="J151" s="254">
        <f t="shared" si="90"/>
        <v>27506142.120000001</v>
      </c>
      <c r="K151" s="254">
        <f t="shared" si="91"/>
        <v>2</v>
      </c>
      <c r="L151" s="255">
        <f t="shared" si="92"/>
        <v>0.93</v>
      </c>
      <c r="M151" s="256">
        <f t="shared" si="165"/>
        <v>1.01</v>
      </c>
      <c r="N151" s="257">
        <f t="shared" si="93"/>
        <v>21590156.067032635</v>
      </c>
      <c r="O151" s="257">
        <f t="shared" si="94"/>
        <v>24335555.480755895</v>
      </c>
      <c r="P151" s="257">
        <f t="shared" si="95"/>
        <v>25836519.293316003</v>
      </c>
      <c r="Q151" s="257">
        <f t="shared" si="96"/>
        <v>27430059.269522611</v>
      </c>
      <c r="R151" s="258">
        <f t="shared" si="97"/>
        <v>25836519.293316003</v>
      </c>
      <c r="S151" s="257">
        <f t="shared" si="97"/>
        <v>27430059.269522611</v>
      </c>
      <c r="T151" s="257">
        <f t="shared" si="98"/>
        <v>29121885.304580249</v>
      </c>
      <c r="U151" s="257"/>
      <c r="V151" s="257">
        <f t="shared" si="99"/>
        <v>1122688115.485697</v>
      </c>
      <c r="W151" s="257">
        <f t="shared" si="100"/>
        <v>1265448884.9993067</v>
      </c>
      <c r="X151" s="257">
        <f t="shared" si="101"/>
        <v>1343499003.2524321</v>
      </c>
      <c r="Y151" s="258">
        <f t="shared" si="102"/>
        <v>1426363082.0151758</v>
      </c>
      <c r="Z151" s="258">
        <f t="shared" si="103"/>
        <v>1343499003.2524321</v>
      </c>
      <c r="AA151" s="257">
        <f t="shared" si="104"/>
        <v>1426363082.0151758</v>
      </c>
      <c r="AB151" s="257">
        <f t="shared" si="105"/>
        <v>1514338035.8381729</v>
      </c>
      <c r="AC151" s="257"/>
      <c r="AD151" s="32" t="str">
        <f t="shared" si="106"/>
        <v>BERTAHAP</v>
      </c>
      <c r="AE151" s="259">
        <f t="shared" si="107"/>
        <v>0</v>
      </c>
      <c r="AF151" s="260">
        <v>2</v>
      </c>
      <c r="AG151" s="261"/>
      <c r="AH151" s="257" t="e">
        <f>IF(AG151&gt;#REF!,"LB","KR")</f>
        <v>#REF!</v>
      </c>
      <c r="AI151" s="261">
        <f t="shared" si="161"/>
        <v>1234957000</v>
      </c>
      <c r="AJ151" s="261">
        <f t="shared" si="161"/>
        <v>1391994000</v>
      </c>
      <c r="AK151" s="261">
        <f t="shared" si="161"/>
        <v>1477849000</v>
      </c>
      <c r="AL151" s="262">
        <f t="shared" si="161"/>
        <v>1569000000</v>
      </c>
      <c r="AM151" s="262">
        <f t="shared" si="161"/>
        <v>1477849000</v>
      </c>
      <c r="AN151" s="261">
        <f t="shared" si="161"/>
        <v>1569000000</v>
      </c>
      <c r="AO151" s="261">
        <f t="shared" si="160"/>
        <v>1665772000</v>
      </c>
      <c r="AP151" s="261">
        <f t="shared" si="128"/>
        <v>1665772445.7276547</v>
      </c>
      <c r="AQ151" s="51">
        <f t="shared" si="129"/>
        <v>1566520000</v>
      </c>
      <c r="AR151" s="42">
        <f t="shared" si="129"/>
        <v>1663140000</v>
      </c>
      <c r="AS151" s="58">
        <f t="shared" si="108"/>
        <v>1409868000</v>
      </c>
      <c r="AT151" s="58">
        <f t="shared" si="109"/>
        <v>23497800</v>
      </c>
      <c r="AU151" s="336">
        <f t="shared" si="110"/>
        <v>29418750</v>
      </c>
      <c r="AV151" s="131">
        <f t="shared" si="111"/>
        <v>16631400</v>
      </c>
      <c r="AW151" s="5">
        <f t="shared" si="112"/>
        <v>23497800</v>
      </c>
      <c r="AX151" s="5">
        <f t="shared" si="113"/>
        <v>36946225</v>
      </c>
      <c r="AY151" s="487">
        <f t="shared" si="114"/>
        <v>1765719000</v>
      </c>
      <c r="AZ151" s="117">
        <f t="shared" si="131"/>
        <v>1765718472.6280129</v>
      </c>
      <c r="BA151" s="2"/>
      <c r="BB151" s="2"/>
      <c r="BW151" s="53">
        <f t="shared" si="115"/>
        <v>-1511462.5094939955</v>
      </c>
      <c r="BY151" s="116">
        <v>37</v>
      </c>
      <c r="BZ151" s="112" t="s">
        <v>171</v>
      </c>
      <c r="CA151" s="112" t="str">
        <f>G188</f>
        <v>2BR-22</v>
      </c>
      <c r="CB151" s="113">
        <f>E188</f>
        <v>22</v>
      </c>
      <c r="CC151" s="114">
        <f>H188</f>
        <v>81</v>
      </c>
      <c r="CD151" s="114">
        <f>I188</f>
        <v>70</v>
      </c>
      <c r="CE151" s="115">
        <f>P188</f>
        <v>27481386.592092004</v>
      </c>
      <c r="CF151" s="115">
        <f t="shared" ref="CF151:CI152" si="166">AI188</f>
        <v>1768281000</v>
      </c>
      <c r="CG151" s="115">
        <f t="shared" si="166"/>
        <v>1993135000</v>
      </c>
      <c r="CH151" s="115">
        <f t="shared" si="166"/>
        <v>2116067000</v>
      </c>
      <c r="CI151" s="115">
        <f t="shared" si="166"/>
        <v>2246582000</v>
      </c>
      <c r="CJ151" s="115">
        <f>AO188</f>
        <v>2385146000</v>
      </c>
      <c r="CK151" s="2">
        <v>4</v>
      </c>
      <c r="CW151" s="58">
        <f t="shared" si="122"/>
        <v>1496826000</v>
      </c>
      <c r="CX151" s="43">
        <f t="shared" si="123"/>
        <v>16631400</v>
      </c>
      <c r="DA151" s="53">
        <f t="shared" si="124"/>
        <v>1330064100</v>
      </c>
      <c r="DB151" s="43">
        <f t="shared" si="125"/>
        <v>22167735</v>
      </c>
      <c r="DC151" s="48">
        <f t="shared" si="126"/>
        <v>36946225</v>
      </c>
      <c r="DH151" s="692" t="str">
        <f t="shared" si="130"/>
        <v>A17-08</v>
      </c>
    </row>
    <row r="152" spans="1:112">
      <c r="A152" s="3">
        <f t="shared" si="127"/>
        <v>113</v>
      </c>
      <c r="B152" s="249">
        <v>4</v>
      </c>
      <c r="C152" s="522"/>
      <c r="D152" s="250" t="s">
        <v>163</v>
      </c>
      <c r="E152" s="251">
        <v>10</v>
      </c>
      <c r="F152" s="252"/>
      <c r="G152" s="40" t="s">
        <v>48</v>
      </c>
      <c r="H152" s="253">
        <f t="shared" si="88"/>
        <v>74</v>
      </c>
      <c r="I152" s="253">
        <f t="shared" si="89"/>
        <v>63</v>
      </c>
      <c r="J152" s="254">
        <f t="shared" si="90"/>
        <v>27506142.120000001</v>
      </c>
      <c r="K152" s="254">
        <f t="shared" si="91"/>
        <v>2</v>
      </c>
      <c r="L152" s="255">
        <f t="shared" si="92"/>
        <v>0.93</v>
      </c>
      <c r="M152" s="256">
        <f t="shared" si="165"/>
        <v>1.01</v>
      </c>
      <c r="N152" s="257">
        <f t="shared" si="93"/>
        <v>21590156.067032635</v>
      </c>
      <c r="O152" s="257">
        <f t="shared" si="94"/>
        <v>24335555.480755895</v>
      </c>
      <c r="P152" s="257">
        <f t="shared" si="95"/>
        <v>25836519.293316003</v>
      </c>
      <c r="Q152" s="257">
        <f t="shared" si="96"/>
        <v>27430059.269522611</v>
      </c>
      <c r="R152" s="258">
        <f t="shared" si="97"/>
        <v>25836519.293316003</v>
      </c>
      <c r="S152" s="257">
        <f t="shared" si="97"/>
        <v>27430059.269522611</v>
      </c>
      <c r="T152" s="257">
        <f t="shared" si="98"/>
        <v>29121885.304580249</v>
      </c>
      <c r="U152" s="257"/>
      <c r="V152" s="257">
        <f t="shared" si="99"/>
        <v>1360179832.2230561</v>
      </c>
      <c r="W152" s="257">
        <f t="shared" si="100"/>
        <v>1533139995.2876215</v>
      </c>
      <c r="X152" s="257">
        <f t="shared" si="101"/>
        <v>1627700715.4789083</v>
      </c>
      <c r="Y152" s="258">
        <f t="shared" si="102"/>
        <v>1728093733.9799244</v>
      </c>
      <c r="Z152" s="258">
        <f t="shared" si="103"/>
        <v>1627700715.4789083</v>
      </c>
      <c r="AA152" s="257">
        <f t="shared" si="104"/>
        <v>1728093733.9799244</v>
      </c>
      <c r="AB152" s="257">
        <f t="shared" si="105"/>
        <v>1834678774.1885557</v>
      </c>
      <c r="AC152" s="257"/>
      <c r="AD152" s="32" t="str">
        <f t="shared" si="106"/>
        <v>BERTAHAP</v>
      </c>
      <c r="AE152" s="259">
        <f t="shared" si="107"/>
        <v>0</v>
      </c>
      <c r="AF152" s="260">
        <v>2</v>
      </c>
      <c r="AG152" s="261"/>
      <c r="AH152" s="257" t="e">
        <f>IF(AG152&gt;#REF!,"LB","KR")</f>
        <v>#REF!</v>
      </c>
      <c r="AI152" s="261">
        <f t="shared" si="161"/>
        <v>1496198000</v>
      </c>
      <c r="AJ152" s="261">
        <f t="shared" si="161"/>
        <v>1686454000</v>
      </c>
      <c r="AK152" s="261">
        <f t="shared" si="161"/>
        <v>1790471000</v>
      </c>
      <c r="AL152" s="262">
        <f t="shared" si="161"/>
        <v>1900904000</v>
      </c>
      <c r="AM152" s="262">
        <f t="shared" si="161"/>
        <v>1790471000</v>
      </c>
      <c r="AN152" s="261">
        <f t="shared" si="161"/>
        <v>1900904000</v>
      </c>
      <c r="AO152" s="261">
        <f t="shared" si="160"/>
        <v>2018147000</v>
      </c>
      <c r="AP152" s="261">
        <f t="shared" si="128"/>
        <v>2018147549.5050869</v>
      </c>
      <c r="AQ152" s="51">
        <f t="shared" si="129"/>
        <v>1897900000</v>
      </c>
      <c r="AR152" s="42">
        <f t="shared" si="129"/>
        <v>2014959000</v>
      </c>
      <c r="AS152" s="58">
        <f t="shared" si="108"/>
        <v>1708110000</v>
      </c>
      <c r="AT152" s="58">
        <f t="shared" si="109"/>
        <v>28468500</v>
      </c>
      <c r="AU152" s="336">
        <f t="shared" si="110"/>
        <v>35641950</v>
      </c>
      <c r="AV152" s="131">
        <f t="shared" si="111"/>
        <v>20149590</v>
      </c>
      <c r="AW152" s="5">
        <f t="shared" si="112"/>
        <v>28468500</v>
      </c>
      <c r="AX152" s="5">
        <f t="shared" si="113"/>
        <v>44761775</v>
      </c>
      <c r="AY152" s="487">
        <f t="shared" si="114"/>
        <v>2139237000</v>
      </c>
      <c r="AZ152" s="117">
        <f t="shared" si="131"/>
        <v>2139236821.8478711</v>
      </c>
      <c r="BA152" s="2"/>
      <c r="BB152" s="2"/>
      <c r="BW152" s="53">
        <f t="shared" si="115"/>
        <v>-1511462.5094939955</v>
      </c>
      <c r="BY152" s="116">
        <v>38</v>
      </c>
      <c r="BZ152" s="112" t="s">
        <v>236</v>
      </c>
      <c r="CA152" s="112" t="str">
        <f>G189</f>
        <v>1BR-6</v>
      </c>
      <c r="CB152" s="113" t="str">
        <f>E189</f>
        <v>06</v>
      </c>
      <c r="CC152" s="114">
        <f>H189</f>
        <v>78</v>
      </c>
      <c r="CD152" s="114">
        <f>I189</f>
        <v>66</v>
      </c>
      <c r="CE152" s="115">
        <f>P189</f>
        <v>26092326.415032003</v>
      </c>
      <c r="CF152" s="115">
        <f t="shared" si="166"/>
        <v>1582965000</v>
      </c>
      <c r="CG152" s="115">
        <f t="shared" si="166"/>
        <v>1784255000</v>
      </c>
      <c r="CH152" s="115">
        <f t="shared" si="166"/>
        <v>1894303000</v>
      </c>
      <c r="CI152" s="115">
        <f t="shared" si="166"/>
        <v>2011140000</v>
      </c>
      <c r="CJ152" s="115">
        <f>AO189</f>
        <v>2135183000</v>
      </c>
      <c r="CK152" s="2">
        <v>2</v>
      </c>
      <c r="CW152" s="58">
        <f t="shared" si="122"/>
        <v>1813463100</v>
      </c>
      <c r="CX152" s="43">
        <f t="shared" si="123"/>
        <v>20149590</v>
      </c>
      <c r="DA152" s="53">
        <f t="shared" si="124"/>
        <v>1611423900</v>
      </c>
      <c r="DB152" s="43">
        <f t="shared" si="125"/>
        <v>26857065</v>
      </c>
      <c r="DC152" s="48">
        <f t="shared" si="126"/>
        <v>44761775</v>
      </c>
      <c r="DH152" s="692" t="str">
        <f t="shared" si="130"/>
        <v>A17-10</v>
      </c>
    </row>
    <row r="153" spans="1:112">
      <c r="A153" s="3">
        <f t="shared" si="127"/>
        <v>114</v>
      </c>
      <c r="B153" s="249">
        <v>5</v>
      </c>
      <c r="C153" s="522"/>
      <c r="D153" s="250" t="s">
        <v>163</v>
      </c>
      <c r="E153" s="285">
        <v>12</v>
      </c>
      <c r="F153" s="252"/>
      <c r="G153" s="40" t="s">
        <v>50</v>
      </c>
      <c r="H153" s="253">
        <f t="shared" si="88"/>
        <v>67</v>
      </c>
      <c r="I153" s="253">
        <f t="shared" si="89"/>
        <v>57</v>
      </c>
      <c r="J153" s="254">
        <f t="shared" si="90"/>
        <v>27506142.120000001</v>
      </c>
      <c r="K153" s="254">
        <f t="shared" si="91"/>
        <v>2</v>
      </c>
      <c r="L153" s="255">
        <f t="shared" si="92"/>
        <v>0.93</v>
      </c>
      <c r="M153" s="256">
        <f t="shared" si="165"/>
        <v>1.01</v>
      </c>
      <c r="N153" s="257">
        <f t="shared" si="93"/>
        <v>21590156.067032635</v>
      </c>
      <c r="O153" s="257">
        <f t="shared" si="94"/>
        <v>24335555.480755895</v>
      </c>
      <c r="P153" s="257">
        <f t="shared" si="95"/>
        <v>25836519.293316003</v>
      </c>
      <c r="Q153" s="257">
        <f t="shared" si="96"/>
        <v>27430059.269522611</v>
      </c>
      <c r="R153" s="258">
        <f t="shared" si="97"/>
        <v>25836519.293316003</v>
      </c>
      <c r="S153" s="257">
        <f t="shared" si="97"/>
        <v>27430059.269522611</v>
      </c>
      <c r="T153" s="257">
        <f t="shared" si="98"/>
        <v>29121885.304580249</v>
      </c>
      <c r="U153" s="257"/>
      <c r="V153" s="257">
        <f t="shared" si="99"/>
        <v>1230638895.8208601</v>
      </c>
      <c r="W153" s="257">
        <f t="shared" si="100"/>
        <v>1387126662.4030859</v>
      </c>
      <c r="X153" s="257">
        <f t="shared" si="101"/>
        <v>1472681599.7190123</v>
      </c>
      <c r="Y153" s="258">
        <f t="shared" si="102"/>
        <v>1563513378.3627889</v>
      </c>
      <c r="Z153" s="258">
        <f t="shared" si="103"/>
        <v>1472681599.7190123</v>
      </c>
      <c r="AA153" s="257">
        <f t="shared" si="104"/>
        <v>1563513378.3627889</v>
      </c>
      <c r="AB153" s="257">
        <f t="shared" si="105"/>
        <v>1659947462.3610742</v>
      </c>
      <c r="AC153" s="257"/>
      <c r="AD153" s="32" t="str">
        <f t="shared" si="106"/>
        <v>BERTAHAP</v>
      </c>
      <c r="AE153" s="259">
        <f t="shared" si="107"/>
        <v>0</v>
      </c>
      <c r="AF153" s="260">
        <v>2</v>
      </c>
      <c r="AG153" s="261"/>
      <c r="AH153" s="257" t="e">
        <f>IF(AG153&gt;#REF!,"LB","KR")</f>
        <v>#REF!</v>
      </c>
      <c r="AI153" s="261">
        <f t="shared" si="161"/>
        <v>1353703000</v>
      </c>
      <c r="AJ153" s="261">
        <f t="shared" si="161"/>
        <v>1525840000</v>
      </c>
      <c r="AK153" s="261">
        <f t="shared" si="161"/>
        <v>1619950000</v>
      </c>
      <c r="AL153" s="262">
        <f t="shared" si="161"/>
        <v>1719865000</v>
      </c>
      <c r="AM153" s="262">
        <f t="shared" si="161"/>
        <v>1619950000</v>
      </c>
      <c r="AN153" s="261">
        <f t="shared" si="161"/>
        <v>1719865000</v>
      </c>
      <c r="AO153" s="261">
        <f t="shared" si="160"/>
        <v>1825943000</v>
      </c>
      <c r="AP153" s="261">
        <f t="shared" si="128"/>
        <v>1825942464.8638577</v>
      </c>
      <c r="AQ153" s="51">
        <f t="shared" si="129"/>
        <v>1717147000</v>
      </c>
      <c r="AR153" s="42">
        <f t="shared" si="129"/>
        <v>1823057000</v>
      </c>
      <c r="AS153" s="58">
        <f t="shared" si="108"/>
        <v>1545432300</v>
      </c>
      <c r="AT153" s="58">
        <f t="shared" si="109"/>
        <v>25757205</v>
      </c>
      <c r="AU153" s="336">
        <f t="shared" si="110"/>
        <v>32247468.75</v>
      </c>
      <c r="AV153" s="131">
        <f t="shared" si="111"/>
        <v>18230570</v>
      </c>
      <c r="AW153" s="5">
        <f t="shared" si="112"/>
        <v>25757205</v>
      </c>
      <c r="AX153" s="5">
        <f t="shared" si="113"/>
        <v>40498750</v>
      </c>
      <c r="AY153" s="487">
        <f t="shared" si="114"/>
        <v>1935499000</v>
      </c>
      <c r="AZ153" s="117">
        <f t="shared" si="131"/>
        <v>1935498768.3260624</v>
      </c>
      <c r="BA153" s="2"/>
      <c r="BB153" s="2"/>
      <c r="BW153" s="53">
        <f t="shared" si="115"/>
        <v>-1511462.5094939955</v>
      </c>
      <c r="BY153" s="116">
        <v>39</v>
      </c>
      <c r="BZ153" s="112" t="s">
        <v>237</v>
      </c>
      <c r="CA153" s="112" t="str">
        <f>G234</f>
        <v>1BR-10</v>
      </c>
      <c r="CB153" s="113">
        <f>E234</f>
        <v>10</v>
      </c>
      <c r="CC153" s="114">
        <f>H234</f>
        <v>74</v>
      </c>
      <c r="CD153" s="114">
        <f>I234</f>
        <v>63</v>
      </c>
      <c r="CE153" s="115">
        <f>P234</f>
        <v>26092326.415032003</v>
      </c>
      <c r="CF153" s="115">
        <f t="shared" ref="CF153:CI154" si="167">AI234</f>
        <v>1511012000</v>
      </c>
      <c r="CG153" s="115">
        <f t="shared" si="167"/>
        <v>1703152000</v>
      </c>
      <c r="CH153" s="115">
        <f t="shared" si="167"/>
        <v>1808199000</v>
      </c>
      <c r="CI153" s="115">
        <f t="shared" si="167"/>
        <v>1919724000</v>
      </c>
      <c r="CJ153" s="115">
        <f>AO234</f>
        <v>2038129000</v>
      </c>
      <c r="CK153" s="2">
        <v>4</v>
      </c>
      <c r="CW153" s="58">
        <f t="shared" si="122"/>
        <v>1640751300</v>
      </c>
      <c r="CX153" s="43">
        <f t="shared" si="123"/>
        <v>18230570</v>
      </c>
      <c r="DA153" s="53">
        <f t="shared" si="124"/>
        <v>1457955000</v>
      </c>
      <c r="DB153" s="43">
        <f t="shared" si="125"/>
        <v>24299250</v>
      </c>
      <c r="DC153" s="48">
        <f t="shared" si="126"/>
        <v>40498750</v>
      </c>
      <c r="DH153" s="692" t="str">
        <f t="shared" si="130"/>
        <v>A17-12</v>
      </c>
    </row>
    <row r="154" spans="1:112">
      <c r="A154" s="3">
        <f t="shared" si="127"/>
        <v>115</v>
      </c>
      <c r="B154" s="249">
        <v>6</v>
      </c>
      <c r="C154" s="522"/>
      <c r="D154" s="250" t="s">
        <v>163</v>
      </c>
      <c r="E154" s="251">
        <v>16</v>
      </c>
      <c r="F154" s="252"/>
      <c r="G154" s="40" t="s">
        <v>52</v>
      </c>
      <c r="H154" s="253">
        <f t="shared" si="88"/>
        <v>71</v>
      </c>
      <c r="I154" s="253">
        <f t="shared" si="89"/>
        <v>63</v>
      </c>
      <c r="J154" s="254">
        <f t="shared" si="90"/>
        <v>27506142.120000001</v>
      </c>
      <c r="K154" s="254">
        <f t="shared" si="91"/>
        <v>2</v>
      </c>
      <c r="L154" s="255">
        <f t="shared" si="92"/>
        <v>0.93</v>
      </c>
      <c r="M154" s="256">
        <f t="shared" si="165"/>
        <v>1.01</v>
      </c>
      <c r="N154" s="257">
        <f t="shared" si="93"/>
        <v>21590156.067032635</v>
      </c>
      <c r="O154" s="257">
        <f t="shared" si="94"/>
        <v>24335555.480755895</v>
      </c>
      <c r="P154" s="257">
        <f t="shared" si="95"/>
        <v>25836519.293316003</v>
      </c>
      <c r="Q154" s="257">
        <f t="shared" si="96"/>
        <v>27430059.269522611</v>
      </c>
      <c r="R154" s="258">
        <f t="shared" si="97"/>
        <v>25836519.293316003</v>
      </c>
      <c r="S154" s="257">
        <f t="shared" si="97"/>
        <v>27430059.269522611</v>
      </c>
      <c r="T154" s="257">
        <f t="shared" si="98"/>
        <v>29121885.304580249</v>
      </c>
      <c r="U154" s="257"/>
      <c r="V154" s="257">
        <f t="shared" si="99"/>
        <v>1360179832.2230561</v>
      </c>
      <c r="W154" s="257">
        <f t="shared" si="100"/>
        <v>1533139995.2876215</v>
      </c>
      <c r="X154" s="257">
        <f t="shared" si="101"/>
        <v>1627700715.4789083</v>
      </c>
      <c r="Y154" s="258">
        <f t="shared" si="102"/>
        <v>1728093733.9799244</v>
      </c>
      <c r="Z154" s="258">
        <f t="shared" si="103"/>
        <v>1627700715.4789083</v>
      </c>
      <c r="AA154" s="257">
        <f t="shared" si="104"/>
        <v>1728093733.9799244</v>
      </c>
      <c r="AB154" s="257">
        <f t="shared" si="105"/>
        <v>1834678774.1885557</v>
      </c>
      <c r="AC154" s="257"/>
      <c r="AD154" s="32" t="str">
        <f t="shared" si="106"/>
        <v>BERTAHAP</v>
      </c>
      <c r="AE154" s="259">
        <f t="shared" si="107"/>
        <v>0</v>
      </c>
      <c r="AF154" s="260">
        <v>2</v>
      </c>
      <c r="AG154" s="261"/>
      <c r="AH154" s="257" t="e">
        <f>IF(AG154&gt;#REF!,"LB","KR")</f>
        <v>#REF!</v>
      </c>
      <c r="AI154" s="261">
        <f t="shared" si="161"/>
        <v>1496198000</v>
      </c>
      <c r="AJ154" s="261">
        <f t="shared" si="161"/>
        <v>1686454000</v>
      </c>
      <c r="AK154" s="261">
        <f t="shared" si="161"/>
        <v>1790471000</v>
      </c>
      <c r="AL154" s="262">
        <f t="shared" si="161"/>
        <v>1900904000</v>
      </c>
      <c r="AM154" s="262">
        <f t="shared" si="161"/>
        <v>1790471000</v>
      </c>
      <c r="AN154" s="261">
        <f t="shared" si="161"/>
        <v>1900904000</v>
      </c>
      <c r="AO154" s="261">
        <f t="shared" si="160"/>
        <v>2018147000</v>
      </c>
      <c r="AP154" s="261">
        <f t="shared" si="128"/>
        <v>2018147549.5050869</v>
      </c>
      <c r="AQ154" s="51">
        <f t="shared" si="129"/>
        <v>1897900000</v>
      </c>
      <c r="AR154" s="42">
        <f t="shared" si="129"/>
        <v>2014959000</v>
      </c>
      <c r="AS154" s="58">
        <f t="shared" si="108"/>
        <v>1708110000</v>
      </c>
      <c r="AT154" s="58">
        <f t="shared" si="109"/>
        <v>28468500</v>
      </c>
      <c r="AU154" s="336">
        <f t="shared" si="110"/>
        <v>35641950</v>
      </c>
      <c r="AV154" s="131">
        <f t="shared" si="111"/>
        <v>20149590</v>
      </c>
      <c r="AW154" s="5">
        <f t="shared" si="112"/>
        <v>28468500</v>
      </c>
      <c r="AX154" s="5">
        <f t="shared" si="113"/>
        <v>44761775</v>
      </c>
      <c r="AY154" s="487">
        <f t="shared" si="114"/>
        <v>2139237000</v>
      </c>
      <c r="AZ154" s="117">
        <f t="shared" si="131"/>
        <v>2139236821.8478711</v>
      </c>
      <c r="BA154" s="2"/>
      <c r="BB154" s="2"/>
      <c r="BW154" s="53">
        <f t="shared" si="115"/>
        <v>-1511462.5094939955</v>
      </c>
      <c r="BY154" s="116"/>
      <c r="BZ154" s="112"/>
      <c r="CA154" s="112" t="str">
        <f>G235</f>
        <v>1BR-16</v>
      </c>
      <c r="CB154" s="113">
        <f>E235</f>
        <v>16</v>
      </c>
      <c r="CC154" s="114">
        <f>H235</f>
        <v>71</v>
      </c>
      <c r="CD154" s="114">
        <f>I235</f>
        <v>63</v>
      </c>
      <c r="CE154" s="115">
        <f>P235</f>
        <v>26092326.415032003</v>
      </c>
      <c r="CF154" s="115">
        <f t="shared" si="167"/>
        <v>1511012000</v>
      </c>
      <c r="CG154" s="115">
        <f t="shared" si="167"/>
        <v>1703152000</v>
      </c>
      <c r="CH154" s="115">
        <f t="shared" si="167"/>
        <v>1808199000</v>
      </c>
      <c r="CI154" s="115">
        <f t="shared" si="167"/>
        <v>1919724000</v>
      </c>
      <c r="CJ154" s="115">
        <f>AO235</f>
        <v>2038129000</v>
      </c>
      <c r="CW154" s="58">
        <f t="shared" si="122"/>
        <v>1813463100</v>
      </c>
      <c r="CX154" s="43">
        <f t="shared" si="123"/>
        <v>20149590</v>
      </c>
      <c r="DA154" s="53">
        <f t="shared" si="124"/>
        <v>1611423900</v>
      </c>
      <c r="DB154" s="43">
        <f t="shared" si="125"/>
        <v>26857065</v>
      </c>
      <c r="DC154" s="48">
        <f t="shared" si="126"/>
        <v>44761775</v>
      </c>
      <c r="DH154" s="692" t="str">
        <f t="shared" si="130"/>
        <v>A17-16</v>
      </c>
    </row>
    <row r="155" spans="1:112">
      <c r="A155" s="3">
        <f t="shared" si="127"/>
        <v>116</v>
      </c>
      <c r="B155" s="249">
        <v>7</v>
      </c>
      <c r="C155" s="522"/>
      <c r="D155" s="250" t="s">
        <v>163</v>
      </c>
      <c r="E155" s="285">
        <v>18</v>
      </c>
      <c r="F155" s="252"/>
      <c r="G155" s="40" t="s">
        <v>54</v>
      </c>
      <c r="H155" s="253">
        <f t="shared" si="88"/>
        <v>97</v>
      </c>
      <c r="I155" s="253">
        <f t="shared" si="89"/>
        <v>85</v>
      </c>
      <c r="J155" s="254">
        <f t="shared" si="90"/>
        <v>27506142.120000001</v>
      </c>
      <c r="K155" s="254">
        <f t="shared" si="91"/>
        <v>2</v>
      </c>
      <c r="L155" s="255">
        <f t="shared" si="92"/>
        <v>0.93</v>
      </c>
      <c r="M155" s="256">
        <f t="shared" si="165"/>
        <v>1.01</v>
      </c>
      <c r="N155" s="257">
        <f t="shared" si="93"/>
        <v>21590156.067032635</v>
      </c>
      <c r="O155" s="257">
        <f t="shared" si="94"/>
        <v>24335555.480755895</v>
      </c>
      <c r="P155" s="257">
        <f t="shared" si="95"/>
        <v>25836519.293316003</v>
      </c>
      <c r="Q155" s="257">
        <f t="shared" si="96"/>
        <v>27430059.269522611</v>
      </c>
      <c r="R155" s="258">
        <f t="shared" si="97"/>
        <v>25836519.293316003</v>
      </c>
      <c r="S155" s="257">
        <f t="shared" si="97"/>
        <v>27430059.269522611</v>
      </c>
      <c r="T155" s="257">
        <f t="shared" si="98"/>
        <v>29121885.304580249</v>
      </c>
      <c r="U155" s="257"/>
      <c r="V155" s="257">
        <f t="shared" si="99"/>
        <v>1835163265.6977739</v>
      </c>
      <c r="W155" s="257">
        <f t="shared" si="100"/>
        <v>2068522215.8642511</v>
      </c>
      <c r="X155" s="257">
        <f t="shared" si="101"/>
        <v>2196104139.9318604</v>
      </c>
      <c r="Y155" s="258">
        <f t="shared" si="102"/>
        <v>2331555037.9094219</v>
      </c>
      <c r="Z155" s="258">
        <f t="shared" si="103"/>
        <v>2196104139.9318604</v>
      </c>
      <c r="AA155" s="257">
        <f t="shared" si="104"/>
        <v>2331555037.9094219</v>
      </c>
      <c r="AB155" s="257">
        <f t="shared" si="105"/>
        <v>2475360250.8893213</v>
      </c>
      <c r="AC155" s="257"/>
      <c r="AD155" s="32" t="str">
        <f t="shared" si="106"/>
        <v>BERTAHAP</v>
      </c>
      <c r="AE155" s="259">
        <f t="shared" si="107"/>
        <v>0</v>
      </c>
      <c r="AF155" s="260">
        <v>2</v>
      </c>
      <c r="AG155" s="261"/>
      <c r="AH155" s="257" t="e">
        <f>IF(AG155&gt;#REF!,"LB","KR")</f>
        <v>#REF!</v>
      </c>
      <c r="AI155" s="261">
        <f t="shared" si="161"/>
        <v>2018680000</v>
      </c>
      <c r="AJ155" s="261">
        <f t="shared" si="161"/>
        <v>2275375000</v>
      </c>
      <c r="AK155" s="261">
        <f t="shared" si="161"/>
        <v>2415715000</v>
      </c>
      <c r="AL155" s="262">
        <f t="shared" si="161"/>
        <v>2564711000</v>
      </c>
      <c r="AM155" s="262">
        <f t="shared" si="161"/>
        <v>2415715000</v>
      </c>
      <c r="AN155" s="261">
        <f t="shared" si="161"/>
        <v>2564711000</v>
      </c>
      <c r="AO155" s="261">
        <f t="shared" si="160"/>
        <v>2722897000</v>
      </c>
      <c r="AP155" s="261">
        <f t="shared" si="128"/>
        <v>2722896695.3821664</v>
      </c>
      <c r="AQ155" s="51">
        <f t="shared" si="129"/>
        <v>2560658000</v>
      </c>
      <c r="AR155" s="42">
        <f t="shared" si="129"/>
        <v>2718594000</v>
      </c>
      <c r="AS155" s="58">
        <f t="shared" si="108"/>
        <v>2304592200</v>
      </c>
      <c r="AT155" s="58">
        <f t="shared" si="109"/>
        <v>38409870</v>
      </c>
      <c r="AU155" s="336">
        <f t="shared" si="110"/>
        <v>48088331.25</v>
      </c>
      <c r="AV155" s="131">
        <f t="shared" si="111"/>
        <v>27185940</v>
      </c>
      <c r="AW155" s="5">
        <f t="shared" si="112"/>
        <v>38409870</v>
      </c>
      <c r="AX155" s="5">
        <f t="shared" si="113"/>
        <v>60392875</v>
      </c>
      <c r="AY155" s="487">
        <f t="shared" si="114"/>
        <v>2886271000</v>
      </c>
      <c r="AZ155" s="117">
        <f t="shared" si="131"/>
        <v>2886270335.254807</v>
      </c>
      <c r="BA155" s="2"/>
      <c r="BB155" s="2"/>
      <c r="BW155" s="53">
        <f t="shared" si="115"/>
        <v>-1511462.5094939955</v>
      </c>
      <c r="BY155" s="116">
        <v>40</v>
      </c>
      <c r="BZ155" s="112" t="s">
        <v>156</v>
      </c>
      <c r="CA155" s="112" t="str">
        <f>G205</f>
        <v>2BR-2</v>
      </c>
      <c r="CB155" s="113" t="str">
        <f>E205</f>
        <v>02</v>
      </c>
      <c r="CC155" s="114">
        <f>H205</f>
        <v>113</v>
      </c>
      <c r="CD155" s="114">
        <f>I205</f>
        <v>101</v>
      </c>
      <c r="CE155" s="115">
        <f>P205</f>
        <v>26653451.714279998</v>
      </c>
      <c r="CF155" s="115">
        <f>AI205</f>
        <v>2474511000</v>
      </c>
      <c r="CG155" s="115">
        <f>AJ205</f>
        <v>2789169000</v>
      </c>
      <c r="CH155" s="115">
        <f>AK205</f>
        <v>2961199000</v>
      </c>
      <c r="CI155" s="115">
        <f>AL205</f>
        <v>3143839000</v>
      </c>
      <c r="CJ155" s="115">
        <f>AO205</f>
        <v>3337744000</v>
      </c>
      <c r="CK155" s="2">
        <v>2</v>
      </c>
      <c r="CW155" s="58">
        <f t="shared" si="122"/>
        <v>2446734600</v>
      </c>
      <c r="CX155" s="43">
        <f t="shared" si="123"/>
        <v>27185940</v>
      </c>
      <c r="DA155" s="53">
        <f t="shared" si="124"/>
        <v>2174143500</v>
      </c>
      <c r="DB155" s="43">
        <f t="shared" si="125"/>
        <v>36235725</v>
      </c>
      <c r="DC155" s="48">
        <f t="shared" si="126"/>
        <v>60392875</v>
      </c>
      <c r="DH155" s="692" t="str">
        <f t="shared" si="130"/>
        <v>A17-18</v>
      </c>
    </row>
    <row r="156" spans="1:112">
      <c r="A156" s="3">
        <f t="shared" si="127"/>
        <v>117</v>
      </c>
      <c r="B156" s="249">
        <v>1</v>
      </c>
      <c r="C156" s="522"/>
      <c r="D156" s="250" t="s">
        <v>165</v>
      </c>
      <c r="E156" s="251" t="s">
        <v>24</v>
      </c>
      <c r="F156" s="252"/>
      <c r="G156" s="40" t="s">
        <v>39</v>
      </c>
      <c r="H156" s="253">
        <f t="shared" si="88"/>
        <v>113</v>
      </c>
      <c r="I156" s="253">
        <f t="shared" si="89"/>
        <v>101</v>
      </c>
      <c r="J156" s="254">
        <f t="shared" si="90"/>
        <v>27506142.120000001</v>
      </c>
      <c r="K156" s="254">
        <f t="shared" si="91"/>
        <v>6</v>
      </c>
      <c r="L156" s="255">
        <f t="shared" si="92"/>
        <v>0.95</v>
      </c>
      <c r="M156" s="305">
        <f t="shared" ref="M156:M162" si="168">SUMIF($AO$4:$AO$22,E156,$BM$4:$BM$22)</f>
        <v>1.02</v>
      </c>
      <c r="N156" s="257">
        <f t="shared" si="93"/>
        <v>22272821.493617184</v>
      </c>
      <c r="O156" s="257">
        <f t="shared" si="94"/>
        <v>25105028.490208089</v>
      </c>
      <c r="P156" s="257">
        <f t="shared" si="95"/>
        <v>26653451.714279998</v>
      </c>
      <c r="Q156" s="257">
        <f t="shared" si="96"/>
        <v>28297378.294652831</v>
      </c>
      <c r="R156" s="258">
        <f t="shared" si="97"/>
        <v>26653451.714279998</v>
      </c>
      <c r="S156" s="257">
        <f t="shared" si="97"/>
        <v>28297378.294652831</v>
      </c>
      <c r="T156" s="257">
        <f t="shared" si="98"/>
        <v>30042698.669368953</v>
      </c>
      <c r="U156" s="257"/>
      <c r="V156" s="257">
        <f t="shared" si="99"/>
        <v>2249554970.8553357</v>
      </c>
      <c r="W156" s="257">
        <f t="shared" si="100"/>
        <v>2535607877.5110168</v>
      </c>
      <c r="X156" s="257">
        <f t="shared" si="101"/>
        <v>2691998623.1422796</v>
      </c>
      <c r="Y156" s="258">
        <f t="shared" si="102"/>
        <v>2858035207.7599359</v>
      </c>
      <c r="Z156" s="258">
        <f t="shared" si="103"/>
        <v>2691998623.1422796</v>
      </c>
      <c r="AA156" s="257">
        <f t="shared" si="104"/>
        <v>2858035207.7599359</v>
      </c>
      <c r="AB156" s="257">
        <f t="shared" si="105"/>
        <v>3034312565.6062641</v>
      </c>
      <c r="AC156" s="257"/>
      <c r="AD156" s="32" t="str">
        <f t="shared" si="106"/>
        <v>BERTAHAP</v>
      </c>
      <c r="AE156" s="259">
        <f t="shared" si="107"/>
        <v>0</v>
      </c>
      <c r="AF156" s="260">
        <v>2</v>
      </c>
      <c r="AG156" s="261"/>
      <c r="AH156" s="257" t="e">
        <f>IF(AG156&gt;#REF!,"LB","KR")</f>
        <v>#REF!</v>
      </c>
      <c r="AI156" s="261">
        <f t="shared" si="161"/>
        <v>2474511000</v>
      </c>
      <c r="AJ156" s="261">
        <f t="shared" si="161"/>
        <v>2789169000</v>
      </c>
      <c r="AK156" s="261">
        <f t="shared" si="161"/>
        <v>2961199000</v>
      </c>
      <c r="AL156" s="262">
        <f t="shared" si="161"/>
        <v>3143839000</v>
      </c>
      <c r="AM156" s="262">
        <f t="shared" si="161"/>
        <v>2961199000</v>
      </c>
      <c r="AN156" s="261">
        <f t="shared" si="161"/>
        <v>3143839000</v>
      </c>
      <c r="AO156" s="261">
        <f t="shared" si="160"/>
        <v>3337744000</v>
      </c>
      <c r="AP156" s="261">
        <f t="shared" si="128"/>
        <v>3337744028.0458789</v>
      </c>
      <c r="AQ156" s="51">
        <f t="shared" si="129"/>
        <v>3138871000</v>
      </c>
      <c r="AR156" s="42">
        <f t="shared" si="129"/>
        <v>3332470000</v>
      </c>
      <c r="AS156" s="58">
        <f t="shared" si="108"/>
        <v>2824983900</v>
      </c>
      <c r="AT156" s="58">
        <f t="shared" si="109"/>
        <v>47083065</v>
      </c>
      <c r="AU156" s="336">
        <f t="shared" si="110"/>
        <v>58946981.25</v>
      </c>
      <c r="AV156" s="131">
        <f t="shared" si="111"/>
        <v>33324700</v>
      </c>
      <c r="AW156" s="5">
        <f t="shared" si="112"/>
        <v>47083065</v>
      </c>
      <c r="AX156" s="5">
        <f t="shared" si="113"/>
        <v>74029975</v>
      </c>
      <c r="AY156" s="487">
        <f t="shared" si="114"/>
        <v>3538009000</v>
      </c>
      <c r="AZ156" s="117">
        <f t="shared" si="131"/>
        <v>3538008729.5589514</v>
      </c>
      <c r="BA156" s="2"/>
      <c r="BB156" s="2"/>
      <c r="BW156" s="53">
        <f t="shared" si="115"/>
        <v>-694530.0885300003</v>
      </c>
      <c r="BY156" s="116">
        <v>41</v>
      </c>
      <c r="BZ156" s="112" t="s">
        <v>174</v>
      </c>
      <c r="CA156" s="112" t="str">
        <f>G223</f>
        <v>2BR-2</v>
      </c>
      <c r="CB156" s="113" t="str">
        <f>E223</f>
        <v>02</v>
      </c>
      <c r="CC156" s="114">
        <f>H223</f>
        <v>113</v>
      </c>
      <c r="CD156" s="114">
        <f>I223</f>
        <v>101</v>
      </c>
      <c r="CE156" s="115">
        <f>P223</f>
        <v>26914760.06442</v>
      </c>
      <c r="CF156" s="115">
        <f>AI223</f>
        <v>2498771000</v>
      </c>
      <c r="CG156" s="115">
        <f>AJ223</f>
        <v>2816514000</v>
      </c>
      <c r="CH156" s="115">
        <f>AK223</f>
        <v>2990230000</v>
      </c>
      <c r="CI156" s="115">
        <f>AL223</f>
        <v>3174661000</v>
      </c>
      <c r="CJ156" s="115">
        <f>AO223</f>
        <v>3370467000</v>
      </c>
      <c r="CK156" s="2">
        <v>2</v>
      </c>
      <c r="CW156" s="58">
        <f t="shared" si="122"/>
        <v>2999223000</v>
      </c>
      <c r="CX156" s="43">
        <f t="shared" si="123"/>
        <v>33324700</v>
      </c>
      <c r="DA156" s="53">
        <f t="shared" si="124"/>
        <v>2665079100</v>
      </c>
      <c r="DB156" s="43">
        <f t="shared" si="125"/>
        <v>44417985</v>
      </c>
      <c r="DC156" s="48">
        <f t="shared" si="126"/>
        <v>74029975</v>
      </c>
      <c r="DH156" s="692" t="str">
        <f t="shared" si="130"/>
        <v>A18-02</v>
      </c>
    </row>
    <row r="157" spans="1:112">
      <c r="A157" s="3">
        <f t="shared" si="127"/>
        <v>118</v>
      </c>
      <c r="B157" s="249">
        <v>2</v>
      </c>
      <c r="C157" s="522"/>
      <c r="D157" s="250" t="s">
        <v>165</v>
      </c>
      <c r="E157" s="251" t="s">
        <v>35</v>
      </c>
      <c r="F157" s="252"/>
      <c r="G157" s="40" t="s">
        <v>42</v>
      </c>
      <c r="H157" s="253">
        <f t="shared" si="88"/>
        <v>78</v>
      </c>
      <c r="I157" s="253">
        <f t="shared" si="89"/>
        <v>66</v>
      </c>
      <c r="J157" s="254">
        <f t="shared" si="90"/>
        <v>27506142.120000001</v>
      </c>
      <c r="K157" s="254">
        <f t="shared" si="91"/>
        <v>2</v>
      </c>
      <c r="L157" s="255">
        <f t="shared" si="92"/>
        <v>0.93</v>
      </c>
      <c r="M157" s="305">
        <f t="shared" si="168"/>
        <v>1.02</v>
      </c>
      <c r="N157" s="257">
        <f t="shared" si="93"/>
        <v>21803919.988488406</v>
      </c>
      <c r="O157" s="257">
        <f t="shared" si="94"/>
        <v>24576501.574624766</v>
      </c>
      <c r="P157" s="257">
        <f t="shared" si="95"/>
        <v>26092326.415032003</v>
      </c>
      <c r="Q157" s="257">
        <f t="shared" si="96"/>
        <v>27701644.014765408</v>
      </c>
      <c r="R157" s="258">
        <f t="shared" si="97"/>
        <v>26092326.415032003</v>
      </c>
      <c r="S157" s="257">
        <f t="shared" si="97"/>
        <v>27701644.014765408</v>
      </c>
      <c r="T157" s="257">
        <f t="shared" si="98"/>
        <v>29410220.8026454</v>
      </c>
      <c r="U157" s="257"/>
      <c r="V157" s="257">
        <f t="shared" si="99"/>
        <v>1439058719.2402349</v>
      </c>
      <c r="W157" s="257">
        <f t="shared" si="100"/>
        <v>1622049103.9252346</v>
      </c>
      <c r="X157" s="257">
        <f t="shared" si="101"/>
        <v>1722093543.3921123</v>
      </c>
      <c r="Y157" s="258">
        <f t="shared" si="102"/>
        <v>1828308504.9745169</v>
      </c>
      <c r="Z157" s="258">
        <f t="shared" si="103"/>
        <v>1722093543.3921123</v>
      </c>
      <c r="AA157" s="257">
        <f t="shared" si="104"/>
        <v>1828308504.9745169</v>
      </c>
      <c r="AB157" s="257">
        <f t="shared" si="105"/>
        <v>1941074572.9745965</v>
      </c>
      <c r="AC157" s="257"/>
      <c r="AD157" s="32" t="str">
        <f t="shared" si="106"/>
        <v>BERTAHAP</v>
      </c>
      <c r="AE157" s="259">
        <f t="shared" si="107"/>
        <v>0</v>
      </c>
      <c r="AF157" s="260">
        <v>2</v>
      </c>
      <c r="AG157" s="261"/>
      <c r="AH157" s="257" t="e">
        <f>IF(AG157&gt;#REF!,"LB","KR")</f>
        <v>#REF!</v>
      </c>
      <c r="AI157" s="261">
        <f t="shared" si="161"/>
        <v>1582965000</v>
      </c>
      <c r="AJ157" s="261">
        <f t="shared" si="161"/>
        <v>1784255000</v>
      </c>
      <c r="AK157" s="261">
        <f t="shared" si="161"/>
        <v>1894303000</v>
      </c>
      <c r="AL157" s="262">
        <f t="shared" si="161"/>
        <v>2011140000</v>
      </c>
      <c r="AM157" s="262">
        <f t="shared" si="161"/>
        <v>1894303000</v>
      </c>
      <c r="AN157" s="261">
        <f t="shared" si="161"/>
        <v>2011140000</v>
      </c>
      <c r="AO157" s="261">
        <f t="shared" si="160"/>
        <v>2135183000</v>
      </c>
      <c r="AP157" s="261">
        <f t="shared" si="128"/>
        <v>2135182661.8870077</v>
      </c>
      <c r="AQ157" s="51">
        <f t="shared" si="129"/>
        <v>2007962000</v>
      </c>
      <c r="AR157" s="42">
        <f t="shared" si="129"/>
        <v>2131809000</v>
      </c>
      <c r="AS157" s="58">
        <f t="shared" si="108"/>
        <v>1807165800</v>
      </c>
      <c r="AT157" s="58">
        <f t="shared" si="109"/>
        <v>30119430</v>
      </c>
      <c r="AU157" s="336">
        <f t="shared" si="110"/>
        <v>37708875</v>
      </c>
      <c r="AV157" s="131">
        <f t="shared" si="111"/>
        <v>21318090</v>
      </c>
      <c r="AW157" s="5">
        <f t="shared" si="112"/>
        <v>30119430</v>
      </c>
      <c r="AX157" s="5">
        <f t="shared" si="113"/>
        <v>47357575</v>
      </c>
      <c r="AY157" s="487">
        <f t="shared" si="114"/>
        <v>2263294000</v>
      </c>
      <c r="AZ157" s="117">
        <f t="shared" si="131"/>
        <v>2263293848.6324973</v>
      </c>
      <c r="BA157" s="2"/>
      <c r="BB157" s="2"/>
      <c r="BW157" s="53">
        <f t="shared" si="115"/>
        <v>-1255655.3877779953</v>
      </c>
      <c r="BY157" s="116">
        <v>42</v>
      </c>
      <c r="BZ157" s="112" t="s">
        <v>175</v>
      </c>
      <c r="CA157" s="112" t="str">
        <f>G247</f>
        <v>2BR-2</v>
      </c>
      <c r="CB157" s="113" t="str">
        <f>E247</f>
        <v>02</v>
      </c>
      <c r="CC157" s="114">
        <f t="shared" ref="CC157:CD159" si="169">H247</f>
        <v>113</v>
      </c>
      <c r="CD157" s="114">
        <f t="shared" si="169"/>
        <v>101</v>
      </c>
      <c r="CE157" s="115">
        <f>P247</f>
        <v>26522797.539209995</v>
      </c>
      <c r="CF157" s="115">
        <f t="shared" ref="CF157:CI159" si="170">AI247</f>
        <v>2462381000</v>
      </c>
      <c r="CG157" s="115">
        <f t="shared" si="170"/>
        <v>2775497000</v>
      </c>
      <c r="CH157" s="115">
        <f t="shared" si="170"/>
        <v>2946683000</v>
      </c>
      <c r="CI157" s="115">
        <f t="shared" si="170"/>
        <v>3128428000</v>
      </c>
      <c r="CJ157" s="115">
        <f>AO247</f>
        <v>3321383000</v>
      </c>
      <c r="CK157" s="2">
        <v>5</v>
      </c>
      <c r="CW157" s="58">
        <f t="shared" si="122"/>
        <v>1918628100</v>
      </c>
      <c r="CX157" s="43">
        <f t="shared" si="123"/>
        <v>21318090</v>
      </c>
      <c r="DA157" s="53">
        <f t="shared" si="124"/>
        <v>1704872700</v>
      </c>
      <c r="DB157" s="43">
        <f t="shared" si="125"/>
        <v>28414545</v>
      </c>
      <c r="DC157" s="48">
        <f t="shared" si="126"/>
        <v>47357575</v>
      </c>
      <c r="DH157" s="692" t="str">
        <f t="shared" si="130"/>
        <v>A18-06</v>
      </c>
    </row>
    <row r="158" spans="1:112">
      <c r="A158" s="3">
        <f t="shared" si="127"/>
        <v>119</v>
      </c>
      <c r="B158" s="249">
        <v>3</v>
      </c>
      <c r="C158" s="522"/>
      <c r="D158" s="250" t="s">
        <v>165</v>
      </c>
      <c r="E158" s="251" t="s">
        <v>41</v>
      </c>
      <c r="F158" s="252"/>
      <c r="G158" s="40" t="s">
        <v>45</v>
      </c>
      <c r="H158" s="253">
        <f t="shared" si="88"/>
        <v>60</v>
      </c>
      <c r="I158" s="253">
        <f t="shared" si="89"/>
        <v>52</v>
      </c>
      <c r="J158" s="254">
        <f t="shared" si="90"/>
        <v>27506142.120000001</v>
      </c>
      <c r="K158" s="254">
        <f t="shared" si="91"/>
        <v>2</v>
      </c>
      <c r="L158" s="255">
        <f t="shared" si="92"/>
        <v>0.93</v>
      </c>
      <c r="M158" s="305">
        <f t="shared" si="168"/>
        <v>1.02</v>
      </c>
      <c r="N158" s="257">
        <f t="shared" si="93"/>
        <v>21803919.988488406</v>
      </c>
      <c r="O158" s="257">
        <f t="shared" si="94"/>
        <v>24576501.574624766</v>
      </c>
      <c r="P158" s="257">
        <f t="shared" si="95"/>
        <v>26092326.415032003</v>
      </c>
      <c r="Q158" s="257">
        <f t="shared" si="96"/>
        <v>27701644.014765408</v>
      </c>
      <c r="R158" s="258">
        <f t="shared" si="97"/>
        <v>26092326.415032003</v>
      </c>
      <c r="S158" s="257">
        <f t="shared" si="97"/>
        <v>27701644.014765408</v>
      </c>
      <c r="T158" s="257">
        <f t="shared" si="98"/>
        <v>29410220.8026454</v>
      </c>
      <c r="U158" s="257"/>
      <c r="V158" s="257">
        <f t="shared" si="99"/>
        <v>1133803839.4013972</v>
      </c>
      <c r="W158" s="257">
        <f t="shared" si="100"/>
        <v>1277978081.8804879</v>
      </c>
      <c r="X158" s="257">
        <f t="shared" si="101"/>
        <v>1356800973.5816641</v>
      </c>
      <c r="Y158" s="258">
        <f t="shared" si="102"/>
        <v>1440485488.7678013</v>
      </c>
      <c r="Z158" s="258">
        <f t="shared" si="103"/>
        <v>1356800973.5816641</v>
      </c>
      <c r="AA158" s="257">
        <f t="shared" si="104"/>
        <v>1440485488.7678013</v>
      </c>
      <c r="AB158" s="257">
        <f t="shared" si="105"/>
        <v>1529331481.7375607</v>
      </c>
      <c r="AC158" s="257"/>
      <c r="AD158" s="32" t="str">
        <f t="shared" si="106"/>
        <v>BERTAHAP</v>
      </c>
      <c r="AE158" s="259">
        <f t="shared" si="107"/>
        <v>0</v>
      </c>
      <c r="AF158" s="260">
        <v>2</v>
      </c>
      <c r="AG158" s="261"/>
      <c r="AH158" s="257" t="e">
        <f>IF(AG158&gt;#REF!,"LB","KR")</f>
        <v>#REF!</v>
      </c>
      <c r="AI158" s="261">
        <f t="shared" si="161"/>
        <v>1247185000</v>
      </c>
      <c r="AJ158" s="261">
        <f t="shared" si="161"/>
        <v>1405776000</v>
      </c>
      <c r="AK158" s="261">
        <f t="shared" si="161"/>
        <v>1492482000</v>
      </c>
      <c r="AL158" s="262">
        <f t="shared" si="161"/>
        <v>1584535000</v>
      </c>
      <c r="AM158" s="262">
        <f t="shared" si="161"/>
        <v>1492482000</v>
      </c>
      <c r="AN158" s="261">
        <f t="shared" si="161"/>
        <v>1584535000</v>
      </c>
      <c r="AO158" s="261">
        <f t="shared" si="160"/>
        <v>1682265000</v>
      </c>
      <c r="AP158" s="261">
        <f t="shared" si="128"/>
        <v>1682265610.1281512</v>
      </c>
      <c r="AQ158" s="51">
        <f t="shared" si="129"/>
        <v>1582031000</v>
      </c>
      <c r="AR158" s="42">
        <f t="shared" si="129"/>
        <v>1679608000</v>
      </c>
      <c r="AS158" s="58">
        <f t="shared" si="108"/>
        <v>1423827900</v>
      </c>
      <c r="AT158" s="58">
        <f t="shared" si="109"/>
        <v>23730465</v>
      </c>
      <c r="AU158" s="336">
        <f t="shared" si="110"/>
        <v>29710031.25</v>
      </c>
      <c r="AV158" s="131">
        <f t="shared" si="111"/>
        <v>16796080</v>
      </c>
      <c r="AW158" s="5">
        <f t="shared" si="112"/>
        <v>23730465</v>
      </c>
      <c r="AX158" s="5">
        <f t="shared" si="113"/>
        <v>37312050</v>
      </c>
      <c r="AY158" s="487">
        <f t="shared" si="114"/>
        <v>1783203000</v>
      </c>
      <c r="AZ158" s="117">
        <f t="shared" si="131"/>
        <v>1783202179.2355373</v>
      </c>
      <c r="BA158" s="2"/>
      <c r="BB158" s="2"/>
      <c r="BW158" s="53">
        <f t="shared" si="115"/>
        <v>-1255655.3877779953</v>
      </c>
      <c r="BY158" s="116">
        <v>43</v>
      </c>
      <c r="BZ158" s="112" t="s">
        <v>176</v>
      </c>
      <c r="CA158" s="112" t="str">
        <f>G248</f>
        <v>1BR-6</v>
      </c>
      <c r="CB158" s="113" t="str">
        <f>E248</f>
        <v>06</v>
      </c>
      <c r="CC158" s="114">
        <f t="shared" si="169"/>
        <v>78</v>
      </c>
      <c r="CD158" s="114">
        <f t="shared" si="169"/>
        <v>66</v>
      </c>
      <c r="CE158" s="115">
        <f>P248</f>
        <v>25964422.854173999</v>
      </c>
      <c r="CF158" s="115">
        <f t="shared" si="170"/>
        <v>1575205000</v>
      </c>
      <c r="CG158" s="115">
        <f t="shared" si="170"/>
        <v>1775508000</v>
      </c>
      <c r="CH158" s="115">
        <f t="shared" si="170"/>
        <v>1885018000</v>
      </c>
      <c r="CI158" s="115">
        <f t="shared" si="170"/>
        <v>2001281000</v>
      </c>
      <c r="CJ158" s="115">
        <f>AO248</f>
        <v>2124716000</v>
      </c>
      <c r="CK158" s="2">
        <v>10</v>
      </c>
      <c r="CW158" s="58">
        <f t="shared" si="122"/>
        <v>1511647200</v>
      </c>
      <c r="CX158" s="43">
        <f t="shared" si="123"/>
        <v>16796080</v>
      </c>
      <c r="DA158" s="53">
        <f t="shared" si="124"/>
        <v>1343233800</v>
      </c>
      <c r="DB158" s="43">
        <f t="shared" si="125"/>
        <v>22387230</v>
      </c>
      <c r="DC158" s="48">
        <f t="shared" si="126"/>
        <v>37312050</v>
      </c>
      <c r="DH158" s="692" t="str">
        <f t="shared" si="130"/>
        <v>A18-08</v>
      </c>
    </row>
    <row r="159" spans="1:112">
      <c r="A159" s="3">
        <f t="shared" si="127"/>
        <v>120</v>
      </c>
      <c r="B159" s="249">
        <v>4</v>
      </c>
      <c r="C159" s="522"/>
      <c r="D159" s="250" t="s">
        <v>165</v>
      </c>
      <c r="E159" s="251">
        <v>10</v>
      </c>
      <c r="F159" s="252"/>
      <c r="G159" s="40" t="s">
        <v>48</v>
      </c>
      <c r="H159" s="253">
        <f t="shared" si="88"/>
        <v>74</v>
      </c>
      <c r="I159" s="253">
        <f t="shared" si="89"/>
        <v>63</v>
      </c>
      <c r="J159" s="254">
        <f t="shared" si="90"/>
        <v>27506142.120000001</v>
      </c>
      <c r="K159" s="254">
        <f t="shared" si="91"/>
        <v>2</v>
      </c>
      <c r="L159" s="255">
        <f t="shared" si="92"/>
        <v>0.93</v>
      </c>
      <c r="M159" s="305">
        <f t="shared" si="168"/>
        <v>1.02</v>
      </c>
      <c r="N159" s="257">
        <f t="shared" si="93"/>
        <v>21803919.988488406</v>
      </c>
      <c r="O159" s="257">
        <f t="shared" si="94"/>
        <v>24576501.574624766</v>
      </c>
      <c r="P159" s="257">
        <f t="shared" si="95"/>
        <v>26092326.415032003</v>
      </c>
      <c r="Q159" s="257">
        <f t="shared" si="96"/>
        <v>27701644.014765408</v>
      </c>
      <c r="R159" s="258">
        <f t="shared" si="97"/>
        <v>26092326.415032003</v>
      </c>
      <c r="S159" s="257">
        <f t="shared" si="97"/>
        <v>27701644.014765408</v>
      </c>
      <c r="T159" s="257">
        <f t="shared" si="98"/>
        <v>29410220.8026454</v>
      </c>
      <c r="U159" s="257"/>
      <c r="V159" s="257">
        <f t="shared" si="99"/>
        <v>1373646959.2747695</v>
      </c>
      <c r="W159" s="257">
        <f t="shared" si="100"/>
        <v>1548319599.2013602</v>
      </c>
      <c r="X159" s="257">
        <f t="shared" si="101"/>
        <v>1643816564.1470163</v>
      </c>
      <c r="Y159" s="258">
        <f t="shared" si="102"/>
        <v>1745203572.9302206</v>
      </c>
      <c r="Z159" s="258">
        <f t="shared" si="103"/>
        <v>1643816564.1470163</v>
      </c>
      <c r="AA159" s="257">
        <f t="shared" si="104"/>
        <v>1745203572.9302206</v>
      </c>
      <c r="AB159" s="257">
        <f t="shared" si="105"/>
        <v>1852843910.5666602</v>
      </c>
      <c r="AC159" s="257"/>
      <c r="AD159" s="32" t="str">
        <f t="shared" si="106"/>
        <v>BERTAHAP</v>
      </c>
      <c r="AE159" s="259">
        <f t="shared" si="107"/>
        <v>0</v>
      </c>
      <c r="AF159" s="260">
        <v>2</v>
      </c>
      <c r="AG159" s="261"/>
      <c r="AH159" s="257" t="e">
        <f>IF(AG159&gt;#REF!,"LB","KR")</f>
        <v>#REF!</v>
      </c>
      <c r="AI159" s="261">
        <f t="shared" si="161"/>
        <v>1511012000</v>
      </c>
      <c r="AJ159" s="261">
        <f t="shared" si="161"/>
        <v>1703152000</v>
      </c>
      <c r="AK159" s="261">
        <f t="shared" si="161"/>
        <v>1808199000</v>
      </c>
      <c r="AL159" s="262">
        <f t="shared" si="161"/>
        <v>1919724000</v>
      </c>
      <c r="AM159" s="262">
        <f t="shared" si="161"/>
        <v>1808199000</v>
      </c>
      <c r="AN159" s="261">
        <f t="shared" si="161"/>
        <v>1919724000</v>
      </c>
      <c r="AO159" s="261">
        <f t="shared" si="160"/>
        <v>2038129000</v>
      </c>
      <c r="AP159" s="261">
        <f t="shared" si="128"/>
        <v>2038128325.4315333</v>
      </c>
      <c r="AQ159" s="51">
        <f t="shared" si="129"/>
        <v>1916691000</v>
      </c>
      <c r="AR159" s="42">
        <f t="shared" si="129"/>
        <v>2034908000</v>
      </c>
      <c r="AS159" s="58">
        <f t="shared" si="108"/>
        <v>1725021900</v>
      </c>
      <c r="AT159" s="58">
        <f t="shared" si="109"/>
        <v>28750365</v>
      </c>
      <c r="AU159" s="336">
        <f t="shared" si="110"/>
        <v>35994825</v>
      </c>
      <c r="AV159" s="131">
        <f t="shared" si="111"/>
        <v>20349080</v>
      </c>
      <c r="AW159" s="5">
        <f t="shared" si="112"/>
        <v>28750365</v>
      </c>
      <c r="AX159" s="5">
        <f t="shared" si="113"/>
        <v>45204975</v>
      </c>
      <c r="AY159" s="487">
        <f t="shared" si="114"/>
        <v>2160417000</v>
      </c>
      <c r="AZ159" s="117">
        <f t="shared" si="131"/>
        <v>2160416228.157897</v>
      </c>
      <c r="BA159" s="2"/>
      <c r="BB159" s="2"/>
      <c r="BW159" s="53">
        <f t="shared" si="115"/>
        <v>-1255655.3877779953</v>
      </c>
      <c r="BY159" s="116"/>
      <c r="BZ159" s="112"/>
      <c r="CA159" s="112" t="str">
        <f>G249</f>
        <v>1BR-8</v>
      </c>
      <c r="CB159" s="113" t="str">
        <f>E249</f>
        <v>08</v>
      </c>
      <c r="CC159" s="114">
        <f t="shared" si="169"/>
        <v>60</v>
      </c>
      <c r="CD159" s="114">
        <f t="shared" si="169"/>
        <v>52</v>
      </c>
      <c r="CE159" s="115">
        <f>P249</f>
        <v>25964422.854173999</v>
      </c>
      <c r="CF159" s="115">
        <f t="shared" si="170"/>
        <v>1241071000</v>
      </c>
      <c r="CG159" s="115">
        <f t="shared" si="170"/>
        <v>1398885000</v>
      </c>
      <c r="CH159" s="115">
        <f t="shared" si="170"/>
        <v>1485165000</v>
      </c>
      <c r="CI159" s="115">
        <f t="shared" si="170"/>
        <v>1576767000</v>
      </c>
      <c r="CJ159" s="115">
        <f>AO249</f>
        <v>1674019000</v>
      </c>
      <c r="CW159" s="58">
        <f t="shared" si="122"/>
        <v>1831417200</v>
      </c>
      <c r="CX159" s="43">
        <f t="shared" si="123"/>
        <v>20349080</v>
      </c>
      <c r="DA159" s="53">
        <f t="shared" si="124"/>
        <v>1627379100</v>
      </c>
      <c r="DB159" s="43">
        <f t="shared" si="125"/>
        <v>27122985</v>
      </c>
      <c r="DC159" s="48">
        <f t="shared" si="126"/>
        <v>45204975</v>
      </c>
      <c r="DH159" s="692" t="str">
        <f t="shared" si="130"/>
        <v>A18-10</v>
      </c>
    </row>
    <row r="160" spans="1:112">
      <c r="A160" s="3">
        <f t="shared" si="127"/>
        <v>121</v>
      </c>
      <c r="B160" s="249">
        <v>5</v>
      </c>
      <c r="C160" s="522"/>
      <c r="D160" s="250" t="s">
        <v>165</v>
      </c>
      <c r="E160" s="285">
        <v>12</v>
      </c>
      <c r="F160" s="252"/>
      <c r="G160" s="40" t="s">
        <v>50</v>
      </c>
      <c r="H160" s="253">
        <f t="shared" si="88"/>
        <v>67</v>
      </c>
      <c r="I160" s="253">
        <f t="shared" si="89"/>
        <v>57</v>
      </c>
      <c r="J160" s="254">
        <f t="shared" si="90"/>
        <v>27506142.120000001</v>
      </c>
      <c r="K160" s="254">
        <f t="shared" si="91"/>
        <v>2</v>
      </c>
      <c r="L160" s="255">
        <f t="shared" si="92"/>
        <v>0.93</v>
      </c>
      <c r="M160" s="305">
        <f t="shared" si="168"/>
        <v>1.02</v>
      </c>
      <c r="N160" s="257">
        <f t="shared" si="93"/>
        <v>21803919.988488406</v>
      </c>
      <c r="O160" s="257">
        <f t="shared" si="94"/>
        <v>24576501.574624766</v>
      </c>
      <c r="P160" s="257">
        <f t="shared" si="95"/>
        <v>26092326.415032003</v>
      </c>
      <c r="Q160" s="257">
        <f t="shared" si="96"/>
        <v>27701644.014765408</v>
      </c>
      <c r="R160" s="258">
        <f t="shared" si="97"/>
        <v>26092326.415032003</v>
      </c>
      <c r="S160" s="257">
        <f t="shared" si="97"/>
        <v>27701644.014765408</v>
      </c>
      <c r="T160" s="257">
        <f t="shared" si="98"/>
        <v>29410220.8026454</v>
      </c>
      <c r="U160" s="257"/>
      <c r="V160" s="257">
        <f t="shared" si="99"/>
        <v>1242823439.3438392</v>
      </c>
      <c r="W160" s="257">
        <f t="shared" si="100"/>
        <v>1400860589.7536116</v>
      </c>
      <c r="X160" s="257">
        <f t="shared" si="101"/>
        <v>1487262605.6568241</v>
      </c>
      <c r="Y160" s="258">
        <f t="shared" si="102"/>
        <v>1578993708.8416283</v>
      </c>
      <c r="Z160" s="258">
        <f t="shared" si="103"/>
        <v>1487262605.6568241</v>
      </c>
      <c r="AA160" s="257">
        <f t="shared" si="104"/>
        <v>1578993708.8416283</v>
      </c>
      <c r="AB160" s="257">
        <f t="shared" si="105"/>
        <v>1676382585.7507877</v>
      </c>
      <c r="AC160" s="257"/>
      <c r="AD160" s="32" t="str">
        <f t="shared" si="106"/>
        <v>BERTAHAP</v>
      </c>
      <c r="AE160" s="259">
        <f t="shared" si="107"/>
        <v>0</v>
      </c>
      <c r="AF160" s="260">
        <v>2</v>
      </c>
      <c r="AG160" s="261"/>
      <c r="AH160" s="257" t="e">
        <f>IF(AG160&gt;#REF!,"LB","KR")</f>
        <v>#REF!</v>
      </c>
      <c r="AI160" s="261">
        <f t="shared" si="161"/>
        <v>1367106000</v>
      </c>
      <c r="AJ160" s="261">
        <f t="shared" si="161"/>
        <v>1540947000</v>
      </c>
      <c r="AK160" s="261">
        <f t="shared" si="161"/>
        <v>1635989000</v>
      </c>
      <c r="AL160" s="262">
        <f t="shared" si="161"/>
        <v>1736894000</v>
      </c>
      <c r="AM160" s="262">
        <f t="shared" si="161"/>
        <v>1635989000</v>
      </c>
      <c r="AN160" s="261">
        <f t="shared" si="161"/>
        <v>1736894000</v>
      </c>
      <c r="AO160" s="261">
        <f t="shared" si="160"/>
        <v>1844021000</v>
      </c>
      <c r="AP160" s="261">
        <f t="shared" si="128"/>
        <v>1844021775.8761561</v>
      </c>
      <c r="AQ160" s="51">
        <f t="shared" si="129"/>
        <v>1734149000</v>
      </c>
      <c r="AR160" s="42">
        <f t="shared" si="129"/>
        <v>1841108000</v>
      </c>
      <c r="AS160" s="58">
        <f t="shared" si="108"/>
        <v>1560734100</v>
      </c>
      <c r="AT160" s="58">
        <f t="shared" si="109"/>
        <v>26012235</v>
      </c>
      <c r="AU160" s="336">
        <f t="shared" si="110"/>
        <v>32566762.5</v>
      </c>
      <c r="AV160" s="131">
        <f t="shared" si="111"/>
        <v>18411080</v>
      </c>
      <c r="AW160" s="5">
        <f t="shared" si="112"/>
        <v>26012235</v>
      </c>
      <c r="AX160" s="5">
        <f t="shared" si="113"/>
        <v>40899725</v>
      </c>
      <c r="AY160" s="487">
        <f t="shared" si="114"/>
        <v>1954664000</v>
      </c>
      <c r="AZ160" s="117">
        <f t="shared" si="131"/>
        <v>1954663110.5638826</v>
      </c>
      <c r="BA160" s="2"/>
      <c r="BB160" s="2"/>
      <c r="BW160" s="53">
        <f t="shared" si="115"/>
        <v>-1255655.3877779953</v>
      </c>
      <c r="BY160" s="116"/>
      <c r="BZ160" s="112"/>
      <c r="CA160" s="112" t="str">
        <f>G252</f>
        <v>1BR-16</v>
      </c>
      <c r="CB160" s="113">
        <f>E252</f>
        <v>16</v>
      </c>
      <c r="CC160" s="114">
        <f t="shared" ref="CC160:CD162" si="171">H252</f>
        <v>71</v>
      </c>
      <c r="CD160" s="114">
        <f t="shared" si="171"/>
        <v>63</v>
      </c>
      <c r="CE160" s="115">
        <f>P252</f>
        <v>25964422.854173999</v>
      </c>
      <c r="CF160" s="115">
        <f t="shared" ref="CF160:CI162" si="172">AI252</f>
        <v>1503605000</v>
      </c>
      <c r="CG160" s="115">
        <f t="shared" si="172"/>
        <v>1694803000</v>
      </c>
      <c r="CH160" s="115">
        <f t="shared" si="172"/>
        <v>1799335000</v>
      </c>
      <c r="CI160" s="115">
        <f t="shared" si="172"/>
        <v>1910314000</v>
      </c>
      <c r="CJ160" s="115">
        <f>AO252</f>
        <v>2028138000</v>
      </c>
      <c r="CW160" s="58">
        <f t="shared" si="122"/>
        <v>1656997200</v>
      </c>
      <c r="CX160" s="43">
        <f t="shared" si="123"/>
        <v>18411080</v>
      </c>
      <c r="DA160" s="53">
        <f t="shared" si="124"/>
        <v>1472390100</v>
      </c>
      <c r="DB160" s="43">
        <f t="shared" si="125"/>
        <v>24539835</v>
      </c>
      <c r="DC160" s="48">
        <f t="shared" si="126"/>
        <v>40899725</v>
      </c>
      <c r="DH160" s="692" t="str">
        <f t="shared" si="130"/>
        <v>A18-12</v>
      </c>
    </row>
    <row r="161" spans="1:112">
      <c r="A161" s="3">
        <f t="shared" si="127"/>
        <v>122</v>
      </c>
      <c r="B161" s="249">
        <v>6</v>
      </c>
      <c r="C161" s="522"/>
      <c r="D161" s="250" t="s">
        <v>165</v>
      </c>
      <c r="E161" s="251">
        <v>16</v>
      </c>
      <c r="F161" s="252"/>
      <c r="G161" s="40" t="s">
        <v>52</v>
      </c>
      <c r="H161" s="253">
        <f t="shared" si="88"/>
        <v>71</v>
      </c>
      <c r="I161" s="253">
        <f t="shared" si="89"/>
        <v>63</v>
      </c>
      <c r="J161" s="254">
        <f t="shared" si="90"/>
        <v>27506142.120000001</v>
      </c>
      <c r="K161" s="254">
        <f t="shared" si="91"/>
        <v>2</v>
      </c>
      <c r="L161" s="255">
        <f t="shared" si="92"/>
        <v>0.93</v>
      </c>
      <c r="M161" s="305">
        <f t="shared" si="168"/>
        <v>1.02</v>
      </c>
      <c r="N161" s="257">
        <f t="shared" si="93"/>
        <v>21803919.988488406</v>
      </c>
      <c r="O161" s="257">
        <f t="shared" si="94"/>
        <v>24576501.574624766</v>
      </c>
      <c r="P161" s="257">
        <f t="shared" si="95"/>
        <v>26092326.415032003</v>
      </c>
      <c r="Q161" s="257">
        <f t="shared" si="96"/>
        <v>27701644.014765408</v>
      </c>
      <c r="R161" s="258">
        <f t="shared" si="97"/>
        <v>26092326.415032003</v>
      </c>
      <c r="S161" s="257">
        <f t="shared" si="97"/>
        <v>27701644.014765408</v>
      </c>
      <c r="T161" s="257">
        <f t="shared" si="98"/>
        <v>29410220.8026454</v>
      </c>
      <c r="U161" s="257"/>
      <c r="V161" s="257">
        <f t="shared" si="99"/>
        <v>1373646959.2747695</v>
      </c>
      <c r="W161" s="257">
        <f t="shared" si="100"/>
        <v>1548319599.2013602</v>
      </c>
      <c r="X161" s="257">
        <f t="shared" si="101"/>
        <v>1643816564.1470163</v>
      </c>
      <c r="Y161" s="258">
        <f t="shared" si="102"/>
        <v>1745203572.9302206</v>
      </c>
      <c r="Z161" s="258">
        <f t="shared" si="103"/>
        <v>1643816564.1470163</v>
      </c>
      <c r="AA161" s="257">
        <f t="shared" si="104"/>
        <v>1745203572.9302206</v>
      </c>
      <c r="AB161" s="257">
        <f t="shared" si="105"/>
        <v>1852843910.5666602</v>
      </c>
      <c r="AC161" s="257"/>
      <c r="AD161" s="32" t="str">
        <f t="shared" si="106"/>
        <v>BERTAHAP</v>
      </c>
      <c r="AE161" s="259">
        <f t="shared" si="107"/>
        <v>0</v>
      </c>
      <c r="AF161" s="260">
        <v>2</v>
      </c>
      <c r="AG161" s="261"/>
      <c r="AH161" s="257" t="e">
        <f>IF(AG161&gt;#REF!,"LB","KR")</f>
        <v>#REF!</v>
      </c>
      <c r="AI161" s="261">
        <f t="shared" si="161"/>
        <v>1511012000</v>
      </c>
      <c r="AJ161" s="261">
        <f t="shared" si="161"/>
        <v>1703152000</v>
      </c>
      <c r="AK161" s="261">
        <f t="shared" si="161"/>
        <v>1808199000</v>
      </c>
      <c r="AL161" s="262">
        <f t="shared" si="161"/>
        <v>1919724000</v>
      </c>
      <c r="AM161" s="262">
        <f t="shared" si="161"/>
        <v>1808199000</v>
      </c>
      <c r="AN161" s="261">
        <f t="shared" si="161"/>
        <v>1919724000</v>
      </c>
      <c r="AO161" s="261">
        <f t="shared" si="160"/>
        <v>2038129000</v>
      </c>
      <c r="AP161" s="261">
        <f t="shared" si="128"/>
        <v>2038128325.4315333</v>
      </c>
      <c r="AQ161" s="51">
        <f t="shared" si="129"/>
        <v>1916691000</v>
      </c>
      <c r="AR161" s="42">
        <f t="shared" si="129"/>
        <v>2034908000</v>
      </c>
      <c r="AS161" s="58">
        <f t="shared" si="108"/>
        <v>1725021900</v>
      </c>
      <c r="AT161" s="58">
        <f t="shared" si="109"/>
        <v>28750365</v>
      </c>
      <c r="AU161" s="336">
        <f t="shared" si="110"/>
        <v>35994825</v>
      </c>
      <c r="AV161" s="131">
        <f t="shared" si="111"/>
        <v>20349080</v>
      </c>
      <c r="AW161" s="5">
        <f t="shared" si="112"/>
        <v>28750365</v>
      </c>
      <c r="AX161" s="5">
        <f t="shared" si="113"/>
        <v>45204975</v>
      </c>
      <c r="AY161" s="487">
        <f t="shared" si="114"/>
        <v>2160417000</v>
      </c>
      <c r="AZ161" s="117">
        <f t="shared" si="131"/>
        <v>2160416228.157897</v>
      </c>
      <c r="BA161" s="2"/>
      <c r="BB161" s="2"/>
      <c r="BW161" s="53">
        <f t="shared" si="115"/>
        <v>-1255655.3877779953</v>
      </c>
      <c r="BY161" s="116"/>
      <c r="BZ161" s="112"/>
      <c r="CA161" s="112" t="str">
        <f>G253</f>
        <v>2BR-18</v>
      </c>
      <c r="CB161" s="113">
        <f>E253</f>
        <v>18</v>
      </c>
      <c r="CC161" s="114">
        <f t="shared" si="171"/>
        <v>97</v>
      </c>
      <c r="CD161" s="114">
        <f t="shared" si="171"/>
        <v>85</v>
      </c>
      <c r="CE161" s="115">
        <f>P253</f>
        <v>25964422.854173999</v>
      </c>
      <c r="CF161" s="115">
        <f t="shared" si="172"/>
        <v>2028674000</v>
      </c>
      <c r="CG161" s="115">
        <f t="shared" si="172"/>
        <v>2286639000</v>
      </c>
      <c r="CH161" s="115">
        <f t="shared" si="172"/>
        <v>2427674000</v>
      </c>
      <c r="CI161" s="115">
        <f t="shared" si="172"/>
        <v>2577408000</v>
      </c>
      <c r="CJ161" s="115">
        <f>AO253</f>
        <v>2736376000</v>
      </c>
      <c r="CW161" s="58">
        <f t="shared" si="122"/>
        <v>1831417200</v>
      </c>
      <c r="CX161" s="43">
        <f t="shared" si="123"/>
        <v>20349080</v>
      </c>
      <c r="DA161" s="53">
        <f t="shared" si="124"/>
        <v>1627379100</v>
      </c>
      <c r="DB161" s="43">
        <f t="shared" si="125"/>
        <v>27122985</v>
      </c>
      <c r="DC161" s="48">
        <f t="shared" si="126"/>
        <v>45204975</v>
      </c>
      <c r="DH161" s="692" t="str">
        <f t="shared" si="130"/>
        <v>A18-16</v>
      </c>
    </row>
    <row r="162" spans="1:112">
      <c r="A162" s="3">
        <f t="shared" si="127"/>
        <v>123</v>
      </c>
      <c r="B162" s="249">
        <v>7</v>
      </c>
      <c r="C162" s="522"/>
      <c r="D162" s="250" t="s">
        <v>165</v>
      </c>
      <c r="E162" s="285">
        <v>18</v>
      </c>
      <c r="F162" s="252"/>
      <c r="G162" s="40" t="s">
        <v>54</v>
      </c>
      <c r="H162" s="253">
        <f t="shared" si="88"/>
        <v>97</v>
      </c>
      <c r="I162" s="253">
        <f t="shared" si="89"/>
        <v>85</v>
      </c>
      <c r="J162" s="254">
        <f t="shared" si="90"/>
        <v>27506142.120000001</v>
      </c>
      <c r="K162" s="254">
        <f t="shared" si="91"/>
        <v>2</v>
      </c>
      <c r="L162" s="255">
        <f t="shared" si="92"/>
        <v>0.93</v>
      </c>
      <c r="M162" s="305">
        <f t="shared" si="168"/>
        <v>1.02</v>
      </c>
      <c r="N162" s="257">
        <f t="shared" si="93"/>
        <v>21803919.988488406</v>
      </c>
      <c r="O162" s="257">
        <f t="shared" si="94"/>
        <v>24576501.574624766</v>
      </c>
      <c r="P162" s="257">
        <f t="shared" si="95"/>
        <v>26092326.415032003</v>
      </c>
      <c r="Q162" s="257">
        <f t="shared" si="96"/>
        <v>27701644.014765408</v>
      </c>
      <c r="R162" s="258">
        <f t="shared" si="97"/>
        <v>26092326.415032003</v>
      </c>
      <c r="S162" s="257">
        <f t="shared" si="97"/>
        <v>27701644.014765408</v>
      </c>
      <c r="T162" s="257">
        <f t="shared" si="98"/>
        <v>29410220.8026454</v>
      </c>
      <c r="U162" s="257"/>
      <c r="V162" s="257">
        <f t="shared" si="99"/>
        <v>1853333199.0215144</v>
      </c>
      <c r="W162" s="257">
        <f t="shared" si="100"/>
        <v>2089002633.8431051</v>
      </c>
      <c r="X162" s="257">
        <f t="shared" si="101"/>
        <v>2217847745.2777205</v>
      </c>
      <c r="Y162" s="258">
        <f t="shared" si="102"/>
        <v>2354639741.2550597</v>
      </c>
      <c r="Z162" s="258">
        <f t="shared" si="103"/>
        <v>2217847745.2777205</v>
      </c>
      <c r="AA162" s="257">
        <f t="shared" si="104"/>
        <v>2354639741.2550597</v>
      </c>
      <c r="AB162" s="257">
        <f t="shared" si="105"/>
        <v>2499868768.2248592</v>
      </c>
      <c r="AC162" s="257"/>
      <c r="AD162" s="32" t="str">
        <f t="shared" si="106"/>
        <v>BERTAHAP</v>
      </c>
      <c r="AE162" s="259">
        <f t="shared" si="107"/>
        <v>0</v>
      </c>
      <c r="AF162" s="260">
        <v>2</v>
      </c>
      <c r="AG162" s="261"/>
      <c r="AH162" s="257" t="e">
        <f>IF(AG162&gt;#REF!,"LB","KR")</f>
        <v>#REF!</v>
      </c>
      <c r="AI162" s="261">
        <f t="shared" si="161"/>
        <v>2038667000</v>
      </c>
      <c r="AJ162" s="261">
        <f t="shared" si="161"/>
        <v>2297903000</v>
      </c>
      <c r="AK162" s="261">
        <f t="shared" si="161"/>
        <v>2439633000</v>
      </c>
      <c r="AL162" s="262">
        <f t="shared" si="161"/>
        <v>2590104000</v>
      </c>
      <c r="AM162" s="262">
        <f t="shared" si="161"/>
        <v>2439633000</v>
      </c>
      <c r="AN162" s="261">
        <f t="shared" si="161"/>
        <v>2590104000</v>
      </c>
      <c r="AO162" s="261">
        <f t="shared" si="160"/>
        <v>2749856000</v>
      </c>
      <c r="AP162" s="261">
        <f t="shared" si="128"/>
        <v>2749855879.3938694</v>
      </c>
      <c r="AQ162" s="51">
        <f t="shared" si="129"/>
        <v>2586011000</v>
      </c>
      <c r="AR162" s="42">
        <f t="shared" si="129"/>
        <v>2745511000</v>
      </c>
      <c r="AS162" s="58">
        <f t="shared" si="108"/>
        <v>2327409900</v>
      </c>
      <c r="AT162" s="58">
        <f t="shared" si="109"/>
        <v>38790165</v>
      </c>
      <c r="AU162" s="336">
        <f t="shared" si="110"/>
        <v>48564450</v>
      </c>
      <c r="AV162" s="131">
        <f t="shared" si="111"/>
        <v>27455110</v>
      </c>
      <c r="AW162" s="5">
        <f t="shared" si="112"/>
        <v>38790165</v>
      </c>
      <c r="AX162" s="5">
        <f t="shared" si="113"/>
        <v>60990825</v>
      </c>
      <c r="AY162" s="487">
        <f t="shared" si="114"/>
        <v>2914848000</v>
      </c>
      <c r="AZ162" s="117">
        <f t="shared" si="131"/>
        <v>2914847511.0353961</v>
      </c>
      <c r="BA162" s="2"/>
      <c r="BB162" s="2"/>
      <c r="BW162" s="53">
        <f t="shared" si="115"/>
        <v>-1255655.3877779953</v>
      </c>
      <c r="BY162" s="116"/>
      <c r="BZ162" s="112"/>
      <c r="CA162" s="112" t="str">
        <f>G254</f>
        <v>1BR-20</v>
      </c>
      <c r="CB162" s="113">
        <f>E254</f>
        <v>20</v>
      </c>
      <c r="CC162" s="114">
        <f t="shared" si="171"/>
        <v>60</v>
      </c>
      <c r="CD162" s="114">
        <f t="shared" si="171"/>
        <v>51</v>
      </c>
      <c r="CE162" s="115">
        <f>P254</f>
        <v>25964422.854173999</v>
      </c>
      <c r="CF162" s="115">
        <f t="shared" si="172"/>
        <v>1217204000</v>
      </c>
      <c r="CG162" s="115">
        <f t="shared" si="172"/>
        <v>1371984000</v>
      </c>
      <c r="CH162" s="115">
        <f t="shared" si="172"/>
        <v>1456605000</v>
      </c>
      <c r="CI162" s="115">
        <f t="shared" si="172"/>
        <v>1546445000</v>
      </c>
      <c r="CJ162" s="115">
        <f>AO254</f>
        <v>1641826000</v>
      </c>
      <c r="CW162" s="58">
        <f t="shared" si="122"/>
        <v>2470959900</v>
      </c>
      <c r="CX162" s="43">
        <f t="shared" si="123"/>
        <v>27455110</v>
      </c>
      <c r="DA162" s="53">
        <f t="shared" si="124"/>
        <v>2195669700</v>
      </c>
      <c r="DB162" s="43">
        <f t="shared" si="125"/>
        <v>36594495</v>
      </c>
      <c r="DC162" s="48">
        <f t="shared" si="126"/>
        <v>60990825</v>
      </c>
      <c r="DH162" s="692" t="str">
        <f t="shared" si="130"/>
        <v>A18-18</v>
      </c>
    </row>
    <row r="163" spans="1:112">
      <c r="A163" s="3">
        <f t="shared" si="127"/>
        <v>124</v>
      </c>
      <c r="B163" s="249">
        <v>1</v>
      </c>
      <c r="C163" s="522"/>
      <c r="D163" s="250" t="s">
        <v>167</v>
      </c>
      <c r="E163" s="251" t="s">
        <v>24</v>
      </c>
      <c r="F163" s="252"/>
      <c r="G163" s="40" t="s">
        <v>39</v>
      </c>
      <c r="H163" s="253">
        <f t="shared" si="88"/>
        <v>113</v>
      </c>
      <c r="I163" s="253">
        <f t="shared" si="89"/>
        <v>101</v>
      </c>
      <c r="J163" s="254">
        <f t="shared" si="90"/>
        <v>27506142.120000001</v>
      </c>
      <c r="K163" s="254">
        <f t="shared" si="91"/>
        <v>6</v>
      </c>
      <c r="L163" s="255">
        <f t="shared" si="92"/>
        <v>0.95</v>
      </c>
      <c r="M163" s="256">
        <f t="shared" ref="M163:M171" si="173">SUMIF($AO$4:$AO$22,E163,$AX$4:$AX$22)</f>
        <v>1.01</v>
      </c>
      <c r="N163" s="257">
        <f t="shared" si="93"/>
        <v>22054460.498581722</v>
      </c>
      <c r="O163" s="257">
        <f t="shared" si="94"/>
        <v>24858900.759911936</v>
      </c>
      <c r="P163" s="257">
        <f t="shared" si="95"/>
        <v>26392143.36414</v>
      </c>
      <c r="Q163" s="257">
        <f t="shared" si="96"/>
        <v>28019953.017254278</v>
      </c>
      <c r="R163" s="258">
        <f t="shared" si="97"/>
        <v>26392143.36414</v>
      </c>
      <c r="S163" s="257">
        <f t="shared" si="97"/>
        <v>28019953.017254278</v>
      </c>
      <c r="T163" s="257">
        <f t="shared" si="98"/>
        <v>29748162.407904554</v>
      </c>
      <c r="U163" s="257"/>
      <c r="V163" s="257">
        <f t="shared" si="99"/>
        <v>2227500510.3567538</v>
      </c>
      <c r="W163" s="257">
        <f t="shared" si="100"/>
        <v>2510748976.7511053</v>
      </c>
      <c r="X163" s="257">
        <f t="shared" si="101"/>
        <v>2665606479.7781401</v>
      </c>
      <c r="Y163" s="258">
        <f t="shared" si="102"/>
        <v>2830015254.742682</v>
      </c>
      <c r="Z163" s="258">
        <f t="shared" si="103"/>
        <v>2665606479.7781401</v>
      </c>
      <c r="AA163" s="257">
        <f t="shared" si="104"/>
        <v>2830015254.742682</v>
      </c>
      <c r="AB163" s="257">
        <f t="shared" si="105"/>
        <v>3004564403.19836</v>
      </c>
      <c r="AC163" s="257"/>
      <c r="AD163" s="32" t="str">
        <f t="shared" si="106"/>
        <v>BERTAHAP</v>
      </c>
      <c r="AE163" s="259">
        <f t="shared" si="107"/>
        <v>0</v>
      </c>
      <c r="AF163" s="260">
        <v>2</v>
      </c>
      <c r="AG163" s="261"/>
      <c r="AH163" s="257" t="e">
        <f>IF(AG163&gt;#REF!,"LB","KR")</f>
        <v>#REF!</v>
      </c>
      <c r="AI163" s="261">
        <f t="shared" si="161"/>
        <v>2450251000</v>
      </c>
      <c r="AJ163" s="261">
        <f t="shared" si="161"/>
        <v>2761824000</v>
      </c>
      <c r="AK163" s="261">
        <f t="shared" si="161"/>
        <v>2932168000</v>
      </c>
      <c r="AL163" s="262">
        <f t="shared" si="161"/>
        <v>3113017000</v>
      </c>
      <c r="AM163" s="262">
        <f t="shared" si="161"/>
        <v>2932168000</v>
      </c>
      <c r="AN163" s="261">
        <f t="shared" si="161"/>
        <v>3113017000</v>
      </c>
      <c r="AO163" s="261">
        <f t="shared" si="160"/>
        <v>3305021000</v>
      </c>
      <c r="AP163" s="261">
        <f t="shared" si="128"/>
        <v>3305020995.3357334</v>
      </c>
      <c r="AQ163" s="51">
        <f t="shared" si="129"/>
        <v>3108099000</v>
      </c>
      <c r="AR163" s="42">
        <f t="shared" si="129"/>
        <v>3299799000</v>
      </c>
      <c r="AS163" s="58">
        <f t="shared" si="108"/>
        <v>2797289100</v>
      </c>
      <c r="AT163" s="58">
        <f t="shared" si="109"/>
        <v>46621485</v>
      </c>
      <c r="AU163" s="336">
        <f t="shared" si="110"/>
        <v>58369068.75</v>
      </c>
      <c r="AV163" s="131">
        <f t="shared" si="111"/>
        <v>32997990</v>
      </c>
      <c r="AW163" s="5">
        <f t="shared" si="112"/>
        <v>46621485</v>
      </c>
      <c r="AX163" s="5">
        <f t="shared" si="113"/>
        <v>73304200</v>
      </c>
      <c r="AY163" s="487">
        <f t="shared" si="114"/>
        <v>3503323000</v>
      </c>
      <c r="AZ163" s="117">
        <f t="shared" si="131"/>
        <v>3503322660.9061441</v>
      </c>
      <c r="BA163" s="2"/>
      <c r="BB163" s="2"/>
      <c r="BW163" s="53">
        <f t="shared" si="115"/>
        <v>-955838.4386699982</v>
      </c>
      <c r="BY163" s="116">
        <v>44</v>
      </c>
      <c r="BZ163" s="112" t="s">
        <v>177</v>
      </c>
      <c r="CA163" s="112" t="str">
        <f t="shared" ref="CA163:CA169" si="174">G266</f>
        <v>1BR-6</v>
      </c>
      <c r="CB163" s="113" t="str">
        <f t="shared" ref="CB163:CB169" si="175">E266</f>
        <v>06</v>
      </c>
      <c r="CC163" s="114">
        <f t="shared" ref="CC163:CD169" si="176">H266</f>
        <v>78</v>
      </c>
      <c r="CD163" s="114">
        <f t="shared" si="176"/>
        <v>66</v>
      </c>
      <c r="CE163" s="115">
        <f t="shared" ref="CE163:CE169" si="177">P266</f>
        <v>25964422.854173999</v>
      </c>
      <c r="CF163" s="115">
        <f t="shared" ref="CF163:CI169" si="178">AI266</f>
        <v>1575205000</v>
      </c>
      <c r="CG163" s="115">
        <f t="shared" si="178"/>
        <v>1775508000</v>
      </c>
      <c r="CH163" s="115">
        <f t="shared" si="178"/>
        <v>1885018000</v>
      </c>
      <c r="CI163" s="115">
        <f t="shared" si="178"/>
        <v>2001281000</v>
      </c>
      <c r="CJ163" s="115">
        <f t="shared" ref="CJ163:CJ169" si="179">AO266</f>
        <v>2124716000</v>
      </c>
      <c r="CK163" s="2">
        <v>21</v>
      </c>
      <c r="CW163" s="58">
        <f t="shared" si="122"/>
        <v>2969819100</v>
      </c>
      <c r="CX163" s="43">
        <f t="shared" si="123"/>
        <v>32997990</v>
      </c>
      <c r="DA163" s="53">
        <f t="shared" si="124"/>
        <v>2638951200</v>
      </c>
      <c r="DB163" s="43">
        <f t="shared" si="125"/>
        <v>43982520</v>
      </c>
      <c r="DC163" s="48">
        <f t="shared" si="126"/>
        <v>73304200</v>
      </c>
      <c r="DH163" s="692" t="str">
        <f t="shared" si="130"/>
        <v>A19-02</v>
      </c>
    </row>
    <row r="164" spans="1:112">
      <c r="A164" s="3">
        <f t="shared" si="127"/>
        <v>125</v>
      </c>
      <c r="B164" s="249">
        <v>2</v>
      </c>
      <c r="C164" s="522"/>
      <c r="D164" s="250" t="s">
        <v>167</v>
      </c>
      <c r="E164" s="251" t="s">
        <v>35</v>
      </c>
      <c r="F164" s="252"/>
      <c r="G164" s="40" t="s">
        <v>42</v>
      </c>
      <c r="H164" s="253">
        <f t="shared" si="88"/>
        <v>78</v>
      </c>
      <c r="I164" s="253">
        <f t="shared" si="89"/>
        <v>66</v>
      </c>
      <c r="J164" s="254">
        <f t="shared" si="90"/>
        <v>27506142.120000001</v>
      </c>
      <c r="K164" s="254">
        <f t="shared" si="91"/>
        <v>2</v>
      </c>
      <c r="L164" s="255">
        <f t="shared" si="92"/>
        <v>0.93</v>
      </c>
      <c r="M164" s="256">
        <f t="shared" si="173"/>
        <v>1.01</v>
      </c>
      <c r="N164" s="257">
        <f t="shared" si="93"/>
        <v>21590156.067032635</v>
      </c>
      <c r="O164" s="257">
        <f t="shared" si="94"/>
        <v>24335555.480755895</v>
      </c>
      <c r="P164" s="257">
        <f t="shared" si="95"/>
        <v>25836519.293316003</v>
      </c>
      <c r="Q164" s="257">
        <f t="shared" si="96"/>
        <v>27430059.269522611</v>
      </c>
      <c r="R164" s="258">
        <f t="shared" si="97"/>
        <v>25836519.293316003</v>
      </c>
      <c r="S164" s="257">
        <f t="shared" si="97"/>
        <v>27430059.269522611</v>
      </c>
      <c r="T164" s="257">
        <f t="shared" si="98"/>
        <v>29121885.304580249</v>
      </c>
      <c r="U164" s="257"/>
      <c r="V164" s="257">
        <f t="shared" si="99"/>
        <v>1424950300.4241538</v>
      </c>
      <c r="W164" s="257">
        <f t="shared" si="100"/>
        <v>1606146661.7298892</v>
      </c>
      <c r="X164" s="257">
        <f t="shared" si="101"/>
        <v>1705210273.3588562</v>
      </c>
      <c r="Y164" s="258">
        <f t="shared" si="102"/>
        <v>1810383911.7884924</v>
      </c>
      <c r="Z164" s="258">
        <f t="shared" si="103"/>
        <v>1705210273.3588562</v>
      </c>
      <c r="AA164" s="257">
        <f t="shared" si="104"/>
        <v>1810383911.7884924</v>
      </c>
      <c r="AB164" s="257">
        <f t="shared" si="105"/>
        <v>1922044430.1022964</v>
      </c>
      <c r="AC164" s="257"/>
      <c r="AD164" s="32" t="str">
        <f t="shared" si="106"/>
        <v>BERTAHAP</v>
      </c>
      <c r="AE164" s="259">
        <f t="shared" si="107"/>
        <v>0</v>
      </c>
      <c r="AF164" s="260">
        <v>2</v>
      </c>
      <c r="AG164" s="261"/>
      <c r="AH164" s="257" t="e">
        <f>IF(AG164&gt;#REF!,"LB","KR")</f>
        <v>#REF!</v>
      </c>
      <c r="AI164" s="261">
        <f t="shared" si="161"/>
        <v>1567446000</v>
      </c>
      <c r="AJ164" s="261">
        <f t="shared" si="161"/>
        <v>1766762000</v>
      </c>
      <c r="AK164" s="261">
        <f t="shared" si="161"/>
        <v>1875732000</v>
      </c>
      <c r="AL164" s="262">
        <f t="shared" si="161"/>
        <v>1991423000</v>
      </c>
      <c r="AM164" s="262">
        <f t="shared" si="161"/>
        <v>1875732000</v>
      </c>
      <c r="AN164" s="261">
        <f t="shared" si="161"/>
        <v>1991423000</v>
      </c>
      <c r="AO164" s="261">
        <f t="shared" si="160"/>
        <v>2114249000</v>
      </c>
      <c r="AP164" s="261">
        <f t="shared" si="128"/>
        <v>2114249560.9868088</v>
      </c>
      <c r="AQ164" s="51">
        <f t="shared" si="129"/>
        <v>1988276000</v>
      </c>
      <c r="AR164" s="42">
        <f t="shared" si="129"/>
        <v>2110909000</v>
      </c>
      <c r="AS164" s="58">
        <f t="shared" si="108"/>
        <v>1789448400</v>
      </c>
      <c r="AT164" s="58">
        <f t="shared" si="109"/>
        <v>29824140</v>
      </c>
      <c r="AU164" s="336">
        <f t="shared" si="110"/>
        <v>37339181.25</v>
      </c>
      <c r="AV164" s="131">
        <f t="shared" si="111"/>
        <v>21109090</v>
      </c>
      <c r="AW164" s="5">
        <f t="shared" si="112"/>
        <v>29824140</v>
      </c>
      <c r="AX164" s="5">
        <f t="shared" si="113"/>
        <v>46893300</v>
      </c>
      <c r="AY164" s="487">
        <f t="shared" si="114"/>
        <v>2241105000</v>
      </c>
      <c r="AZ164" s="117">
        <f t="shared" si="131"/>
        <v>2241104786.9311819</v>
      </c>
      <c r="BA164" s="2"/>
      <c r="BB164" s="2"/>
      <c r="BW164" s="53">
        <f t="shared" si="115"/>
        <v>-1511462.5094939955</v>
      </c>
      <c r="BY164" s="116"/>
      <c r="BZ164" s="112"/>
      <c r="CA164" s="112" t="str">
        <f t="shared" si="174"/>
        <v>1BR-8</v>
      </c>
      <c r="CB164" s="113" t="str">
        <f t="shared" si="175"/>
        <v>08</v>
      </c>
      <c r="CC164" s="114">
        <f t="shared" si="176"/>
        <v>60</v>
      </c>
      <c r="CD164" s="114">
        <f t="shared" si="176"/>
        <v>52</v>
      </c>
      <c r="CE164" s="115">
        <f t="shared" si="177"/>
        <v>25964422.854173999</v>
      </c>
      <c r="CF164" s="115">
        <f t="shared" si="178"/>
        <v>1241071000</v>
      </c>
      <c r="CG164" s="115">
        <f t="shared" si="178"/>
        <v>1398885000</v>
      </c>
      <c r="CH164" s="115">
        <f t="shared" si="178"/>
        <v>1485165000</v>
      </c>
      <c r="CI164" s="115">
        <f t="shared" si="178"/>
        <v>1576767000</v>
      </c>
      <c r="CJ164" s="115">
        <f t="shared" si="179"/>
        <v>1674019000</v>
      </c>
      <c r="CW164" s="58">
        <f t="shared" si="122"/>
        <v>1899818100</v>
      </c>
      <c r="CX164" s="43">
        <f t="shared" si="123"/>
        <v>21109090</v>
      </c>
      <c r="DA164" s="53">
        <f t="shared" si="124"/>
        <v>1688158800</v>
      </c>
      <c r="DB164" s="43">
        <f t="shared" si="125"/>
        <v>28135980</v>
      </c>
      <c r="DC164" s="48">
        <f t="shared" si="126"/>
        <v>46893300</v>
      </c>
      <c r="DH164" s="692" t="str">
        <f t="shared" si="130"/>
        <v>A19-06</v>
      </c>
    </row>
    <row r="165" spans="1:112">
      <c r="A165" s="3">
        <f t="shared" si="127"/>
        <v>126</v>
      </c>
      <c r="B165" s="249">
        <v>3</v>
      </c>
      <c r="C165" s="522"/>
      <c r="D165" s="250" t="s">
        <v>167</v>
      </c>
      <c r="E165" s="251" t="s">
        <v>41</v>
      </c>
      <c r="F165" s="252"/>
      <c r="G165" s="40" t="s">
        <v>45</v>
      </c>
      <c r="H165" s="253">
        <f t="shared" si="88"/>
        <v>60</v>
      </c>
      <c r="I165" s="253">
        <f t="shared" si="89"/>
        <v>52</v>
      </c>
      <c r="J165" s="254">
        <f t="shared" si="90"/>
        <v>27506142.120000001</v>
      </c>
      <c r="K165" s="254">
        <f t="shared" si="91"/>
        <v>2</v>
      </c>
      <c r="L165" s="255">
        <f t="shared" si="92"/>
        <v>0.93</v>
      </c>
      <c r="M165" s="256">
        <f t="shared" si="173"/>
        <v>1.01</v>
      </c>
      <c r="N165" s="257">
        <f t="shared" si="93"/>
        <v>21590156.067032635</v>
      </c>
      <c r="O165" s="257">
        <f t="shared" si="94"/>
        <v>24335555.480755895</v>
      </c>
      <c r="P165" s="257">
        <f t="shared" si="95"/>
        <v>25836519.293316003</v>
      </c>
      <c r="Q165" s="257">
        <f t="shared" si="96"/>
        <v>27430059.269522611</v>
      </c>
      <c r="R165" s="258">
        <f t="shared" si="97"/>
        <v>25836519.293316003</v>
      </c>
      <c r="S165" s="257">
        <f t="shared" si="97"/>
        <v>27430059.269522611</v>
      </c>
      <c r="T165" s="257">
        <f t="shared" si="98"/>
        <v>29121885.304580249</v>
      </c>
      <c r="U165" s="257"/>
      <c r="V165" s="257">
        <f t="shared" si="99"/>
        <v>1122688115.485697</v>
      </c>
      <c r="W165" s="257">
        <f t="shared" si="100"/>
        <v>1265448884.9993067</v>
      </c>
      <c r="X165" s="257">
        <f t="shared" si="101"/>
        <v>1343499003.2524321</v>
      </c>
      <c r="Y165" s="258">
        <f t="shared" si="102"/>
        <v>1426363082.0151758</v>
      </c>
      <c r="Z165" s="258">
        <f t="shared" si="103"/>
        <v>1343499003.2524321</v>
      </c>
      <c r="AA165" s="257">
        <f t="shared" si="104"/>
        <v>1426363082.0151758</v>
      </c>
      <c r="AB165" s="257">
        <f t="shared" si="105"/>
        <v>1514338035.8381729</v>
      </c>
      <c r="AC165" s="257"/>
      <c r="AD165" s="32" t="str">
        <f t="shared" si="106"/>
        <v>BERTAHAP</v>
      </c>
      <c r="AE165" s="259">
        <f t="shared" si="107"/>
        <v>0</v>
      </c>
      <c r="AF165" s="260">
        <v>2</v>
      </c>
      <c r="AG165" s="261"/>
      <c r="AH165" s="257" t="e">
        <f>IF(AG165&gt;#REF!,"LB","KR")</f>
        <v>#REF!</v>
      </c>
      <c r="AI165" s="261">
        <f t="shared" si="161"/>
        <v>1234957000</v>
      </c>
      <c r="AJ165" s="261">
        <f t="shared" si="161"/>
        <v>1391994000</v>
      </c>
      <c r="AK165" s="261">
        <f t="shared" si="161"/>
        <v>1477849000</v>
      </c>
      <c r="AL165" s="262">
        <f t="shared" si="161"/>
        <v>1569000000</v>
      </c>
      <c r="AM165" s="262">
        <f t="shared" si="161"/>
        <v>1477849000</v>
      </c>
      <c r="AN165" s="261">
        <f t="shared" si="161"/>
        <v>1569000000</v>
      </c>
      <c r="AO165" s="261">
        <f t="shared" si="160"/>
        <v>1665772000</v>
      </c>
      <c r="AP165" s="261">
        <f t="shared" si="128"/>
        <v>1665772445.7276547</v>
      </c>
      <c r="AQ165" s="51">
        <f t="shared" si="129"/>
        <v>1566520000</v>
      </c>
      <c r="AR165" s="42">
        <f t="shared" si="129"/>
        <v>1663140000</v>
      </c>
      <c r="AS165" s="58">
        <f t="shared" si="108"/>
        <v>1409868000</v>
      </c>
      <c r="AT165" s="58">
        <f t="shared" si="109"/>
        <v>23497800</v>
      </c>
      <c r="AU165" s="336">
        <f t="shared" si="110"/>
        <v>29418750</v>
      </c>
      <c r="AV165" s="131">
        <f t="shared" si="111"/>
        <v>16631400</v>
      </c>
      <c r="AW165" s="5">
        <f t="shared" si="112"/>
        <v>23497800</v>
      </c>
      <c r="AX165" s="5">
        <f t="shared" si="113"/>
        <v>36946225</v>
      </c>
      <c r="AY165" s="487">
        <f t="shared" si="114"/>
        <v>1765719000</v>
      </c>
      <c r="AZ165" s="117">
        <f t="shared" si="131"/>
        <v>1765718472.6280129</v>
      </c>
      <c r="BA165" s="2"/>
      <c r="BB165" s="2"/>
      <c r="BW165" s="53">
        <f t="shared" si="115"/>
        <v>-1511462.5094939955</v>
      </c>
      <c r="BY165" s="116"/>
      <c r="BZ165" s="112"/>
      <c r="CA165" s="112" t="str">
        <f t="shared" si="174"/>
        <v>1BR-10</v>
      </c>
      <c r="CB165" s="113">
        <f t="shared" si="175"/>
        <v>10</v>
      </c>
      <c r="CC165" s="114">
        <f t="shared" si="176"/>
        <v>74</v>
      </c>
      <c r="CD165" s="114">
        <f t="shared" si="176"/>
        <v>63</v>
      </c>
      <c r="CE165" s="115">
        <f t="shared" si="177"/>
        <v>25964422.854173999</v>
      </c>
      <c r="CF165" s="115">
        <f t="shared" si="178"/>
        <v>1503605000</v>
      </c>
      <c r="CG165" s="115">
        <f t="shared" si="178"/>
        <v>1694803000</v>
      </c>
      <c r="CH165" s="115">
        <f t="shared" si="178"/>
        <v>1799335000</v>
      </c>
      <c r="CI165" s="115">
        <f t="shared" si="178"/>
        <v>1910314000</v>
      </c>
      <c r="CJ165" s="115">
        <f t="shared" si="179"/>
        <v>2028138000</v>
      </c>
      <c r="CW165" s="58">
        <f t="shared" si="122"/>
        <v>1496826000</v>
      </c>
      <c r="CX165" s="43">
        <f t="shared" si="123"/>
        <v>16631400</v>
      </c>
      <c r="DA165" s="53">
        <f t="shared" si="124"/>
        <v>1330064100</v>
      </c>
      <c r="DB165" s="43">
        <f t="shared" si="125"/>
        <v>22167735</v>
      </c>
      <c r="DC165" s="48">
        <f t="shared" si="126"/>
        <v>36946225</v>
      </c>
      <c r="DH165" s="692" t="str">
        <f t="shared" si="130"/>
        <v>A19-08</v>
      </c>
    </row>
    <row r="166" spans="1:112">
      <c r="A166" s="3">
        <f t="shared" si="127"/>
        <v>127</v>
      </c>
      <c r="B166" s="249">
        <v>4</v>
      </c>
      <c r="C166" s="522"/>
      <c r="D166" s="250" t="s">
        <v>167</v>
      </c>
      <c r="E166" s="251">
        <v>10</v>
      </c>
      <c r="F166" s="252"/>
      <c r="G166" s="40" t="s">
        <v>48</v>
      </c>
      <c r="H166" s="253">
        <f t="shared" si="88"/>
        <v>74</v>
      </c>
      <c r="I166" s="253">
        <f t="shared" si="89"/>
        <v>63</v>
      </c>
      <c r="J166" s="254">
        <f t="shared" si="90"/>
        <v>27506142.120000001</v>
      </c>
      <c r="K166" s="254">
        <f t="shared" si="91"/>
        <v>2</v>
      </c>
      <c r="L166" s="255">
        <f t="shared" si="92"/>
        <v>0.93</v>
      </c>
      <c r="M166" s="256">
        <f t="shared" si="173"/>
        <v>1.01</v>
      </c>
      <c r="N166" s="257">
        <f t="shared" si="93"/>
        <v>21590156.067032635</v>
      </c>
      <c r="O166" s="257">
        <f t="shared" si="94"/>
        <v>24335555.480755895</v>
      </c>
      <c r="P166" s="257">
        <f t="shared" si="95"/>
        <v>25836519.293316003</v>
      </c>
      <c r="Q166" s="257">
        <f t="shared" si="96"/>
        <v>27430059.269522611</v>
      </c>
      <c r="R166" s="258">
        <f t="shared" si="97"/>
        <v>25836519.293316003</v>
      </c>
      <c r="S166" s="257">
        <f t="shared" si="97"/>
        <v>27430059.269522611</v>
      </c>
      <c r="T166" s="257">
        <f t="shared" si="98"/>
        <v>29121885.304580249</v>
      </c>
      <c r="U166" s="257"/>
      <c r="V166" s="257">
        <f t="shared" si="99"/>
        <v>1360179832.2230561</v>
      </c>
      <c r="W166" s="257">
        <f t="shared" si="100"/>
        <v>1533139995.2876215</v>
      </c>
      <c r="X166" s="257">
        <f t="shared" si="101"/>
        <v>1627700715.4789083</v>
      </c>
      <c r="Y166" s="258">
        <f t="shared" si="102"/>
        <v>1728093733.9799244</v>
      </c>
      <c r="Z166" s="258">
        <f t="shared" si="103"/>
        <v>1627700715.4789083</v>
      </c>
      <c r="AA166" s="257">
        <f t="shared" si="104"/>
        <v>1728093733.9799244</v>
      </c>
      <c r="AB166" s="257">
        <f t="shared" si="105"/>
        <v>1834678774.1885557</v>
      </c>
      <c r="AC166" s="257"/>
      <c r="AD166" s="32" t="str">
        <f t="shared" si="106"/>
        <v>BERTAHAP</v>
      </c>
      <c r="AE166" s="259">
        <f t="shared" si="107"/>
        <v>0</v>
      </c>
      <c r="AF166" s="260">
        <v>2</v>
      </c>
      <c r="AG166" s="261"/>
      <c r="AH166" s="257" t="e">
        <f>IF(AG166&gt;#REF!,"LB","KR")</f>
        <v>#REF!</v>
      </c>
      <c r="AI166" s="261">
        <f t="shared" si="161"/>
        <v>1496198000</v>
      </c>
      <c r="AJ166" s="261">
        <f t="shared" si="161"/>
        <v>1686454000</v>
      </c>
      <c r="AK166" s="261">
        <f t="shared" si="161"/>
        <v>1790471000</v>
      </c>
      <c r="AL166" s="262">
        <f t="shared" si="161"/>
        <v>1900904000</v>
      </c>
      <c r="AM166" s="262">
        <f t="shared" si="161"/>
        <v>1790471000</v>
      </c>
      <c r="AN166" s="261">
        <f t="shared" si="161"/>
        <v>1900904000</v>
      </c>
      <c r="AO166" s="261">
        <f t="shared" si="160"/>
        <v>2018147000</v>
      </c>
      <c r="AP166" s="261">
        <f t="shared" si="128"/>
        <v>2018147549.5050869</v>
      </c>
      <c r="AQ166" s="51">
        <f t="shared" si="129"/>
        <v>1897900000</v>
      </c>
      <c r="AR166" s="42">
        <f t="shared" si="129"/>
        <v>2014959000</v>
      </c>
      <c r="AS166" s="58">
        <f t="shared" si="108"/>
        <v>1708110000</v>
      </c>
      <c r="AT166" s="58">
        <f t="shared" si="109"/>
        <v>28468500</v>
      </c>
      <c r="AU166" s="336">
        <f t="shared" si="110"/>
        <v>35641950</v>
      </c>
      <c r="AV166" s="131">
        <f t="shared" si="111"/>
        <v>20149590</v>
      </c>
      <c r="AW166" s="5">
        <f t="shared" si="112"/>
        <v>28468500</v>
      </c>
      <c r="AX166" s="5">
        <f t="shared" si="113"/>
        <v>44761775</v>
      </c>
      <c r="AY166" s="487">
        <f t="shared" si="114"/>
        <v>2139237000</v>
      </c>
      <c r="AZ166" s="117">
        <f t="shared" si="131"/>
        <v>2139236821.8478711</v>
      </c>
      <c r="BA166" s="2"/>
      <c r="BB166" s="2"/>
      <c r="BW166" s="53">
        <f t="shared" si="115"/>
        <v>-1511462.5094939955</v>
      </c>
      <c r="BY166" s="116"/>
      <c r="BZ166" s="112"/>
      <c r="CA166" s="112" t="str">
        <f t="shared" si="174"/>
        <v>1BR-12</v>
      </c>
      <c r="CB166" s="113">
        <f t="shared" si="175"/>
        <v>12</v>
      </c>
      <c r="CC166" s="114">
        <f t="shared" si="176"/>
        <v>67</v>
      </c>
      <c r="CD166" s="114">
        <f t="shared" si="176"/>
        <v>57</v>
      </c>
      <c r="CE166" s="115">
        <f t="shared" si="177"/>
        <v>25964422.854173999</v>
      </c>
      <c r="CF166" s="115">
        <f t="shared" si="178"/>
        <v>1360405000</v>
      </c>
      <c r="CG166" s="115">
        <f t="shared" si="178"/>
        <v>1533393000</v>
      </c>
      <c r="CH166" s="115">
        <f t="shared" si="178"/>
        <v>1627970000</v>
      </c>
      <c r="CI166" s="115">
        <f t="shared" si="178"/>
        <v>1728379000</v>
      </c>
      <c r="CJ166" s="115">
        <f t="shared" si="179"/>
        <v>1834982000</v>
      </c>
      <c r="CW166" s="58">
        <f t="shared" si="122"/>
        <v>1813463100</v>
      </c>
      <c r="CX166" s="43">
        <f t="shared" si="123"/>
        <v>20149590</v>
      </c>
      <c r="DA166" s="53">
        <f t="shared" si="124"/>
        <v>1611423900</v>
      </c>
      <c r="DB166" s="43">
        <f t="shared" si="125"/>
        <v>26857065</v>
      </c>
      <c r="DC166" s="48">
        <f t="shared" si="126"/>
        <v>44761775</v>
      </c>
      <c r="DH166" s="692" t="str">
        <f t="shared" si="130"/>
        <v>A19-10</v>
      </c>
    </row>
    <row r="167" spans="1:112">
      <c r="A167" s="3">
        <f t="shared" si="127"/>
        <v>128</v>
      </c>
      <c r="B167" s="249">
        <v>5</v>
      </c>
      <c r="C167" s="522"/>
      <c r="D167" s="250" t="s">
        <v>167</v>
      </c>
      <c r="E167" s="285">
        <v>12</v>
      </c>
      <c r="F167" s="252"/>
      <c r="G167" s="40" t="s">
        <v>50</v>
      </c>
      <c r="H167" s="253">
        <f t="shared" si="88"/>
        <v>67</v>
      </c>
      <c r="I167" s="253">
        <f t="shared" si="89"/>
        <v>57</v>
      </c>
      <c r="J167" s="254">
        <f t="shared" si="90"/>
        <v>27506142.120000001</v>
      </c>
      <c r="K167" s="254">
        <f t="shared" si="91"/>
        <v>2</v>
      </c>
      <c r="L167" s="255">
        <f t="shared" si="92"/>
        <v>0.93</v>
      </c>
      <c r="M167" s="256">
        <f t="shared" si="173"/>
        <v>1.01</v>
      </c>
      <c r="N167" s="257">
        <f t="shared" si="93"/>
        <v>21590156.067032635</v>
      </c>
      <c r="O167" s="257">
        <f t="shared" si="94"/>
        <v>24335555.480755895</v>
      </c>
      <c r="P167" s="257">
        <f t="shared" si="95"/>
        <v>25836519.293316003</v>
      </c>
      <c r="Q167" s="257">
        <f t="shared" si="96"/>
        <v>27430059.269522611</v>
      </c>
      <c r="R167" s="258">
        <f t="shared" si="97"/>
        <v>25836519.293316003</v>
      </c>
      <c r="S167" s="257">
        <f t="shared" si="97"/>
        <v>27430059.269522611</v>
      </c>
      <c r="T167" s="257">
        <f t="shared" si="98"/>
        <v>29121885.304580249</v>
      </c>
      <c r="U167" s="257"/>
      <c r="V167" s="257">
        <f t="shared" si="99"/>
        <v>1230638895.8208601</v>
      </c>
      <c r="W167" s="257">
        <f t="shared" si="100"/>
        <v>1387126662.4030859</v>
      </c>
      <c r="X167" s="257">
        <f t="shared" si="101"/>
        <v>1472681599.7190123</v>
      </c>
      <c r="Y167" s="258">
        <f t="shared" si="102"/>
        <v>1563513378.3627889</v>
      </c>
      <c r="Z167" s="258">
        <f t="shared" si="103"/>
        <v>1472681599.7190123</v>
      </c>
      <c r="AA167" s="257">
        <f t="shared" si="104"/>
        <v>1563513378.3627889</v>
      </c>
      <c r="AB167" s="257">
        <f t="shared" si="105"/>
        <v>1659947462.3610742</v>
      </c>
      <c r="AC167" s="257"/>
      <c r="AD167" s="32" t="str">
        <f t="shared" si="106"/>
        <v>BERTAHAP</v>
      </c>
      <c r="AE167" s="259">
        <f t="shared" si="107"/>
        <v>0</v>
      </c>
      <c r="AF167" s="260">
        <v>2</v>
      </c>
      <c r="AG167" s="261"/>
      <c r="AH167" s="257" t="e">
        <f>IF(AG167&gt;#REF!,"LB","KR")</f>
        <v>#REF!</v>
      </c>
      <c r="AI167" s="261">
        <f t="shared" si="161"/>
        <v>1353703000</v>
      </c>
      <c r="AJ167" s="261">
        <f t="shared" si="161"/>
        <v>1525840000</v>
      </c>
      <c r="AK167" s="261">
        <f t="shared" si="161"/>
        <v>1619950000</v>
      </c>
      <c r="AL167" s="262">
        <f t="shared" si="161"/>
        <v>1719865000</v>
      </c>
      <c r="AM167" s="262">
        <f t="shared" si="161"/>
        <v>1619950000</v>
      </c>
      <c r="AN167" s="261">
        <f t="shared" si="161"/>
        <v>1719865000</v>
      </c>
      <c r="AO167" s="261">
        <f t="shared" si="160"/>
        <v>1825943000</v>
      </c>
      <c r="AP167" s="261">
        <f t="shared" si="128"/>
        <v>1825942464.8638577</v>
      </c>
      <c r="AQ167" s="51">
        <f t="shared" si="129"/>
        <v>1717147000</v>
      </c>
      <c r="AR167" s="42">
        <f t="shared" si="129"/>
        <v>1823057000</v>
      </c>
      <c r="AS167" s="58">
        <f t="shared" si="108"/>
        <v>1545432300</v>
      </c>
      <c r="AT167" s="58">
        <f t="shared" si="109"/>
        <v>25757205</v>
      </c>
      <c r="AU167" s="336">
        <f t="shared" si="110"/>
        <v>32247468.75</v>
      </c>
      <c r="AV167" s="131">
        <f t="shared" si="111"/>
        <v>18230570</v>
      </c>
      <c r="AW167" s="5">
        <f t="shared" si="112"/>
        <v>25757205</v>
      </c>
      <c r="AX167" s="5">
        <f t="shared" si="113"/>
        <v>40498750</v>
      </c>
      <c r="AY167" s="487">
        <f t="shared" si="114"/>
        <v>1935499000</v>
      </c>
      <c r="AZ167" s="117">
        <f t="shared" si="131"/>
        <v>1935498768.3260624</v>
      </c>
      <c r="BA167" s="2"/>
      <c r="BB167" s="2"/>
      <c r="BW167" s="53">
        <f t="shared" si="115"/>
        <v>-1511462.5094939955</v>
      </c>
      <c r="BY167" s="116"/>
      <c r="BZ167" s="112"/>
      <c r="CA167" s="112" t="str">
        <f t="shared" si="174"/>
        <v>1BR-16</v>
      </c>
      <c r="CB167" s="113">
        <f t="shared" si="175"/>
        <v>16</v>
      </c>
      <c r="CC167" s="114">
        <f t="shared" si="176"/>
        <v>71</v>
      </c>
      <c r="CD167" s="114">
        <f t="shared" si="176"/>
        <v>63</v>
      </c>
      <c r="CE167" s="115">
        <f t="shared" si="177"/>
        <v>25964422.854173999</v>
      </c>
      <c r="CF167" s="115">
        <f t="shared" si="178"/>
        <v>1503605000</v>
      </c>
      <c r="CG167" s="115">
        <f t="shared" si="178"/>
        <v>1694803000</v>
      </c>
      <c r="CH167" s="115">
        <f t="shared" si="178"/>
        <v>1799335000</v>
      </c>
      <c r="CI167" s="115">
        <f t="shared" si="178"/>
        <v>1910314000</v>
      </c>
      <c r="CJ167" s="115">
        <f t="shared" si="179"/>
        <v>2028138000</v>
      </c>
      <c r="CW167" s="58">
        <f t="shared" si="122"/>
        <v>1640751300</v>
      </c>
      <c r="CX167" s="43">
        <f t="shared" si="123"/>
        <v>18230570</v>
      </c>
      <c r="DA167" s="53">
        <f t="shared" si="124"/>
        <v>1457955000</v>
      </c>
      <c r="DB167" s="43">
        <f t="shared" si="125"/>
        <v>24299250</v>
      </c>
      <c r="DC167" s="48">
        <f t="shared" si="126"/>
        <v>40498750</v>
      </c>
      <c r="DH167" s="692" t="str">
        <f t="shared" si="130"/>
        <v>A19-12</v>
      </c>
    </row>
    <row r="168" spans="1:112">
      <c r="A168" s="3">
        <f t="shared" si="127"/>
        <v>129</v>
      </c>
      <c r="B168" s="249">
        <v>6</v>
      </c>
      <c r="C168" s="522"/>
      <c r="D168" s="250" t="s">
        <v>167</v>
      </c>
      <c r="E168" s="251">
        <v>16</v>
      </c>
      <c r="F168" s="252"/>
      <c r="G168" s="40" t="s">
        <v>52</v>
      </c>
      <c r="H168" s="253">
        <f t="shared" ref="H168:H231" si="180">SUMIF($W$10:$W$28,G168,$AB$10:$AB$28)</f>
        <v>71</v>
      </c>
      <c r="I168" s="253">
        <f t="shared" ref="I168:I231" si="181">SUMIF($W$10:$W$28,G168,$Y$10:$Y$28)</f>
        <v>63</v>
      </c>
      <c r="J168" s="254">
        <f t="shared" ref="J168:J231" si="182">$J$27</f>
        <v>27506142.120000001</v>
      </c>
      <c r="K168" s="254">
        <f t="shared" ref="K168:K231" si="183">SUMIF($AO$4:$AO$22,E168,$AR$4:$AR$22)</f>
        <v>2</v>
      </c>
      <c r="L168" s="255">
        <f t="shared" ref="L168:L231" si="184">IF(K168=$AK$25,$AJ$25,IF(K168=$AK$26,$AJ$26,IF(K168=$AK$27,$AJ$27,IF(K168=$AK$28,$AJ$28,IF(K168=$AK$29,$AJ$29,IF(K168=$AK$30,$AJ$30))))))</f>
        <v>0.93</v>
      </c>
      <c r="M168" s="256">
        <f t="shared" si="173"/>
        <v>1.01</v>
      </c>
      <c r="N168" s="257">
        <f t="shared" ref="N168:N231" si="185">$P168/(1+6%/12)^36</f>
        <v>21590156.067032635</v>
      </c>
      <c r="O168" s="257">
        <f t="shared" ref="O168:O231" si="186">$P168/(1+6%/12)^12</f>
        <v>24335555.480755895</v>
      </c>
      <c r="P168" s="257">
        <f t="shared" ref="P168:P231" si="187">$J$27*L168*M168</f>
        <v>25836519.293316003</v>
      </c>
      <c r="Q168" s="257">
        <f t="shared" ref="Q168:Q231" si="188">$P168*(1+6%/12)^12</f>
        <v>27430059.269522611</v>
      </c>
      <c r="R168" s="258">
        <f t="shared" ref="R168:S231" si="189">P168</f>
        <v>25836519.293316003</v>
      </c>
      <c r="S168" s="257">
        <f t="shared" si="189"/>
        <v>27430059.269522611</v>
      </c>
      <c r="T168" s="257">
        <f t="shared" ref="T168:T231" si="190">$P168*(1+6%/12)^24</f>
        <v>29121885.304580249</v>
      </c>
      <c r="U168" s="257"/>
      <c r="V168" s="257">
        <f t="shared" ref="V168:V231" si="191">N168*I168</f>
        <v>1360179832.2230561</v>
      </c>
      <c r="W168" s="257">
        <f t="shared" ref="W168:W231" si="192">O168*I168</f>
        <v>1533139995.2876215</v>
      </c>
      <c r="X168" s="257">
        <f t="shared" ref="X168:X231" si="193">P168*I168</f>
        <v>1627700715.4789083</v>
      </c>
      <c r="Y168" s="258">
        <f t="shared" ref="Y168:Y231" si="194">Q168*I168</f>
        <v>1728093733.9799244</v>
      </c>
      <c r="Z168" s="258">
        <f t="shared" ref="Z168:Z231" si="195">R168*I168</f>
        <v>1627700715.4789083</v>
      </c>
      <c r="AA168" s="257">
        <f t="shared" ref="AA168:AA231" si="196">S168*I168</f>
        <v>1728093733.9799244</v>
      </c>
      <c r="AB168" s="257">
        <f t="shared" ref="AB168:AB231" si="197">T168*I168</f>
        <v>1834678774.1885557</v>
      </c>
      <c r="AC168" s="257"/>
      <c r="AD168" s="32" t="str">
        <f t="shared" ref="AD168:AD231" si="198">IF(AF168=$I$32,$N$32,IF(AF168=$I$33,$N$33,IF(AF168=$I$34,$N$34)))</f>
        <v>BERTAHAP</v>
      </c>
      <c r="AE168" s="259">
        <f t="shared" ref="AE168:AE231" si="199">IF(AD168=$N$32,$O$32,IF(AD168=$N$33,$O$33,$O$34))</f>
        <v>0</v>
      </c>
      <c r="AF168" s="260">
        <v>2</v>
      </c>
      <c r="AG168" s="261"/>
      <c r="AH168" s="257" t="e">
        <f>IF(AG168&gt;#REF!,"LB","KR")</f>
        <v>#REF!</v>
      </c>
      <c r="AI168" s="261">
        <f t="shared" si="161"/>
        <v>1496198000</v>
      </c>
      <c r="AJ168" s="261">
        <f t="shared" si="161"/>
        <v>1686454000</v>
      </c>
      <c r="AK168" s="261">
        <f t="shared" si="161"/>
        <v>1790471000</v>
      </c>
      <c r="AL168" s="262">
        <f t="shared" si="161"/>
        <v>1900904000</v>
      </c>
      <c r="AM168" s="262">
        <f t="shared" si="161"/>
        <v>1790471000</v>
      </c>
      <c r="AN168" s="261">
        <f t="shared" si="161"/>
        <v>1900904000</v>
      </c>
      <c r="AO168" s="261">
        <f t="shared" si="160"/>
        <v>2018147000</v>
      </c>
      <c r="AP168" s="261">
        <f t="shared" si="128"/>
        <v>2018147549.5050869</v>
      </c>
      <c r="AQ168" s="51">
        <f t="shared" si="129"/>
        <v>1897900000</v>
      </c>
      <c r="AR168" s="42">
        <f t="shared" si="129"/>
        <v>2014959000</v>
      </c>
      <c r="AS168" s="58">
        <f t="shared" ref="AS168:AS231" si="200">AQ168-(AQ168*10%)</f>
        <v>1708110000</v>
      </c>
      <c r="AT168" s="58">
        <f t="shared" ref="AT168:AT231" si="201">(AS168*40%)/24</f>
        <v>28468500</v>
      </c>
      <c r="AU168" s="336">
        <f t="shared" ref="AU168:AU231" si="202">(AL168*90%)/48</f>
        <v>35641950</v>
      </c>
      <c r="AV168" s="131">
        <f t="shared" ref="AV168:AV231" si="203">(AR168*90%)*40%/36</f>
        <v>20149590</v>
      </c>
      <c r="AW168" s="5">
        <f t="shared" ref="AW168:AW231" si="204">(AQ168*90%)*40%/24</f>
        <v>28468500</v>
      </c>
      <c r="AX168" s="5">
        <f t="shared" ref="AX168:AX231" si="205">AK168*90%/36</f>
        <v>44761775</v>
      </c>
      <c r="AY168" s="487">
        <f t="shared" ref="AY168:AY231" si="206">ROUNDUP(AR168*$AY$39,-3)</f>
        <v>2139237000</v>
      </c>
      <c r="AZ168" s="117">
        <f t="shared" si="131"/>
        <v>2139236821.8478711</v>
      </c>
      <c r="BA168" s="2"/>
      <c r="BB168" s="2"/>
      <c r="BW168" s="53">
        <f t="shared" ref="BW168:BW231" si="207">P168-$P$298</f>
        <v>-1511462.5094939955</v>
      </c>
      <c r="BY168" s="116"/>
      <c r="BZ168" s="112"/>
      <c r="CA168" s="112" t="str">
        <f t="shared" si="174"/>
        <v>2BR-18</v>
      </c>
      <c r="CB168" s="113">
        <f t="shared" si="175"/>
        <v>18</v>
      </c>
      <c r="CC168" s="114">
        <f t="shared" si="176"/>
        <v>97</v>
      </c>
      <c r="CD168" s="114">
        <f t="shared" si="176"/>
        <v>85</v>
      </c>
      <c r="CE168" s="115">
        <f t="shared" si="177"/>
        <v>25964422.854173999</v>
      </c>
      <c r="CF168" s="115">
        <f t="shared" si="178"/>
        <v>2028674000</v>
      </c>
      <c r="CG168" s="115">
        <f t="shared" si="178"/>
        <v>2286639000</v>
      </c>
      <c r="CH168" s="115">
        <f t="shared" si="178"/>
        <v>2427674000</v>
      </c>
      <c r="CI168" s="115">
        <f t="shared" si="178"/>
        <v>2577408000</v>
      </c>
      <c r="CJ168" s="115">
        <f t="shared" si="179"/>
        <v>2736376000</v>
      </c>
      <c r="CW168" s="58">
        <f t="shared" ref="CW168:CW231" si="208">AR168-(AR168*10%)</f>
        <v>1813463100</v>
      </c>
      <c r="CX168" s="43">
        <f t="shared" ref="CX168:CX231" si="209">(CW168*40%)/36</f>
        <v>20149590</v>
      </c>
      <c r="DA168" s="53">
        <f t="shared" ref="DA168:DA231" si="210">AK168*90%</f>
        <v>1611423900</v>
      </c>
      <c r="DB168" s="43">
        <f t="shared" ref="DB168:DB231" si="211">(DA168*40%)/24</f>
        <v>26857065</v>
      </c>
      <c r="DC168" s="48">
        <f t="shared" ref="DC168:DC231" si="212">(AK168*90%)/36</f>
        <v>44761775</v>
      </c>
      <c r="DH168" s="692" t="str">
        <f t="shared" si="130"/>
        <v>A19-16</v>
      </c>
    </row>
    <row r="169" spans="1:112">
      <c r="A169" s="3">
        <f t="shared" ref="A169:A232" si="213">A168+1</f>
        <v>130</v>
      </c>
      <c r="B169" s="249">
        <v>7</v>
      </c>
      <c r="C169" s="522"/>
      <c r="D169" s="250" t="s">
        <v>167</v>
      </c>
      <c r="E169" s="285">
        <v>18</v>
      </c>
      <c r="F169" s="252"/>
      <c r="G169" s="40" t="s">
        <v>54</v>
      </c>
      <c r="H169" s="253">
        <f t="shared" si="180"/>
        <v>97</v>
      </c>
      <c r="I169" s="253">
        <f t="shared" si="181"/>
        <v>85</v>
      </c>
      <c r="J169" s="254">
        <f t="shared" si="182"/>
        <v>27506142.120000001</v>
      </c>
      <c r="K169" s="254">
        <f t="shared" si="183"/>
        <v>2</v>
      </c>
      <c r="L169" s="255">
        <f t="shared" si="184"/>
        <v>0.93</v>
      </c>
      <c r="M169" s="256">
        <f t="shared" si="173"/>
        <v>1.01</v>
      </c>
      <c r="N169" s="257">
        <f t="shared" si="185"/>
        <v>21590156.067032635</v>
      </c>
      <c r="O169" s="257">
        <f t="shared" si="186"/>
        <v>24335555.480755895</v>
      </c>
      <c r="P169" s="257">
        <f t="shared" si="187"/>
        <v>25836519.293316003</v>
      </c>
      <c r="Q169" s="257">
        <f t="shared" si="188"/>
        <v>27430059.269522611</v>
      </c>
      <c r="R169" s="258">
        <f t="shared" si="189"/>
        <v>25836519.293316003</v>
      </c>
      <c r="S169" s="257">
        <f t="shared" si="189"/>
        <v>27430059.269522611</v>
      </c>
      <c r="T169" s="257">
        <f t="shared" si="190"/>
        <v>29121885.304580249</v>
      </c>
      <c r="U169" s="257"/>
      <c r="V169" s="257">
        <f t="shared" si="191"/>
        <v>1835163265.6977739</v>
      </c>
      <c r="W169" s="257">
        <f t="shared" si="192"/>
        <v>2068522215.8642511</v>
      </c>
      <c r="X169" s="257">
        <f t="shared" si="193"/>
        <v>2196104139.9318604</v>
      </c>
      <c r="Y169" s="258">
        <f t="shared" si="194"/>
        <v>2331555037.9094219</v>
      </c>
      <c r="Z169" s="258">
        <f t="shared" si="195"/>
        <v>2196104139.9318604</v>
      </c>
      <c r="AA169" s="257">
        <f t="shared" si="196"/>
        <v>2331555037.9094219</v>
      </c>
      <c r="AB169" s="257">
        <f t="shared" si="197"/>
        <v>2475360250.8893213</v>
      </c>
      <c r="AC169" s="257"/>
      <c r="AD169" s="32" t="str">
        <f t="shared" si="198"/>
        <v>BERTAHAP</v>
      </c>
      <c r="AE169" s="259">
        <f t="shared" si="199"/>
        <v>0</v>
      </c>
      <c r="AF169" s="260">
        <v>2</v>
      </c>
      <c r="AG169" s="261"/>
      <c r="AH169" s="257" t="e">
        <f>IF(AG169&gt;#REF!,"LB","KR")</f>
        <v>#REF!</v>
      </c>
      <c r="AI169" s="261">
        <f t="shared" si="161"/>
        <v>2018680000</v>
      </c>
      <c r="AJ169" s="261">
        <f t="shared" si="161"/>
        <v>2275375000</v>
      </c>
      <c r="AK169" s="261">
        <f t="shared" si="161"/>
        <v>2415715000</v>
      </c>
      <c r="AL169" s="262">
        <f t="shared" si="161"/>
        <v>2564711000</v>
      </c>
      <c r="AM169" s="262">
        <f t="shared" si="161"/>
        <v>2415715000</v>
      </c>
      <c r="AN169" s="261">
        <f t="shared" si="161"/>
        <v>2564711000</v>
      </c>
      <c r="AO169" s="261">
        <f t="shared" si="160"/>
        <v>2722897000</v>
      </c>
      <c r="AP169" s="261">
        <f t="shared" ref="AP169:AP232" si="214">AL169*$AP$38</f>
        <v>2722896695.3821664</v>
      </c>
      <c r="AQ169" s="51">
        <f t="shared" ref="AQ169:AR232" si="215">ROUNDUP(AK169+(AK169*6%),-3)</f>
        <v>2560658000</v>
      </c>
      <c r="AR169" s="42">
        <f t="shared" si="215"/>
        <v>2718594000</v>
      </c>
      <c r="AS169" s="58">
        <f t="shared" si="200"/>
        <v>2304592200</v>
      </c>
      <c r="AT169" s="58">
        <f t="shared" si="201"/>
        <v>38409870</v>
      </c>
      <c r="AU169" s="336">
        <f t="shared" si="202"/>
        <v>48088331.25</v>
      </c>
      <c r="AV169" s="131">
        <f t="shared" si="203"/>
        <v>27185940</v>
      </c>
      <c r="AW169" s="5">
        <f t="shared" si="204"/>
        <v>38409870</v>
      </c>
      <c r="AX169" s="5">
        <f t="shared" si="205"/>
        <v>60392875</v>
      </c>
      <c r="AY169" s="487">
        <f t="shared" si="206"/>
        <v>2886271000</v>
      </c>
      <c r="AZ169" s="117">
        <f t="shared" si="131"/>
        <v>2886270335.254807</v>
      </c>
      <c r="BA169" s="2"/>
      <c r="BB169" s="2"/>
      <c r="BW169" s="53">
        <f t="shared" si="207"/>
        <v>-1511462.5094939955</v>
      </c>
      <c r="BY169" s="116"/>
      <c r="BZ169" s="112"/>
      <c r="CA169" s="112" t="str">
        <f t="shared" si="174"/>
        <v>1BR-20</v>
      </c>
      <c r="CB169" s="113">
        <f t="shared" si="175"/>
        <v>20</v>
      </c>
      <c r="CC169" s="114">
        <f t="shared" si="176"/>
        <v>60</v>
      </c>
      <c r="CD169" s="114">
        <f t="shared" si="176"/>
        <v>51</v>
      </c>
      <c r="CE169" s="115">
        <f t="shared" si="177"/>
        <v>25964422.854173999</v>
      </c>
      <c r="CF169" s="115">
        <f t="shared" si="178"/>
        <v>1217204000</v>
      </c>
      <c r="CG169" s="115">
        <f t="shared" si="178"/>
        <v>1371984000</v>
      </c>
      <c r="CH169" s="115">
        <f t="shared" si="178"/>
        <v>1456605000</v>
      </c>
      <c r="CI169" s="115">
        <f t="shared" si="178"/>
        <v>1546445000</v>
      </c>
      <c r="CJ169" s="115">
        <f t="shared" si="179"/>
        <v>1641826000</v>
      </c>
      <c r="CW169" s="58">
        <f t="shared" si="208"/>
        <v>2446734600</v>
      </c>
      <c r="CX169" s="43">
        <f t="shared" si="209"/>
        <v>27185940</v>
      </c>
      <c r="DA169" s="53">
        <f t="shared" si="210"/>
        <v>2174143500</v>
      </c>
      <c r="DB169" s="43">
        <f t="shared" si="211"/>
        <v>36235725</v>
      </c>
      <c r="DC169" s="48">
        <f t="shared" si="212"/>
        <v>60392875</v>
      </c>
      <c r="DH169" s="692" t="str">
        <f t="shared" ref="DH169:DH232" si="216">D169 &amp; "-" &amp; E169</f>
        <v>A19-18</v>
      </c>
    </row>
    <row r="170" spans="1:112">
      <c r="A170" s="3">
        <f t="shared" si="213"/>
        <v>131</v>
      </c>
      <c r="B170" s="249">
        <v>8</v>
      </c>
      <c r="C170" s="522"/>
      <c r="D170" s="250" t="s">
        <v>167</v>
      </c>
      <c r="E170" s="285">
        <v>20</v>
      </c>
      <c r="F170" s="252"/>
      <c r="G170" s="40" t="s">
        <v>70</v>
      </c>
      <c r="H170" s="253">
        <f t="shared" si="180"/>
        <v>60</v>
      </c>
      <c r="I170" s="253">
        <f t="shared" si="181"/>
        <v>51</v>
      </c>
      <c r="J170" s="254">
        <f t="shared" si="182"/>
        <v>27506142.120000001</v>
      </c>
      <c r="K170" s="254">
        <f t="shared" si="183"/>
        <v>2</v>
      </c>
      <c r="L170" s="255">
        <f t="shared" si="184"/>
        <v>0.93</v>
      </c>
      <c r="M170" s="256">
        <f t="shared" si="173"/>
        <v>1.01</v>
      </c>
      <c r="N170" s="257">
        <f t="shared" si="185"/>
        <v>21590156.067032635</v>
      </c>
      <c r="O170" s="257">
        <f t="shared" si="186"/>
        <v>24335555.480755895</v>
      </c>
      <c r="P170" s="257">
        <f t="shared" si="187"/>
        <v>25836519.293316003</v>
      </c>
      <c r="Q170" s="257">
        <f t="shared" si="188"/>
        <v>27430059.269522611</v>
      </c>
      <c r="R170" s="258">
        <f t="shared" si="189"/>
        <v>25836519.293316003</v>
      </c>
      <c r="S170" s="257">
        <f t="shared" si="189"/>
        <v>27430059.269522611</v>
      </c>
      <c r="T170" s="257">
        <f t="shared" si="190"/>
        <v>29121885.304580249</v>
      </c>
      <c r="U170" s="257"/>
      <c r="V170" s="257">
        <f t="shared" si="191"/>
        <v>1101097959.4186645</v>
      </c>
      <c r="W170" s="257">
        <f t="shared" si="192"/>
        <v>1241113329.5185506</v>
      </c>
      <c r="X170" s="257">
        <f t="shared" si="193"/>
        <v>1317662483.9591162</v>
      </c>
      <c r="Y170" s="258">
        <f t="shared" si="194"/>
        <v>1398933022.7456532</v>
      </c>
      <c r="Z170" s="258">
        <f t="shared" si="195"/>
        <v>1317662483.9591162</v>
      </c>
      <c r="AA170" s="257">
        <f t="shared" si="196"/>
        <v>1398933022.7456532</v>
      </c>
      <c r="AB170" s="257">
        <f t="shared" si="197"/>
        <v>1485216150.5335927</v>
      </c>
      <c r="AC170" s="257"/>
      <c r="AD170" s="32" t="str">
        <f t="shared" si="198"/>
        <v>BERTAHAP</v>
      </c>
      <c r="AE170" s="259">
        <f t="shared" si="199"/>
        <v>0</v>
      </c>
      <c r="AF170" s="260">
        <v>2</v>
      </c>
      <c r="AG170" s="261"/>
      <c r="AH170" s="257" t="e">
        <f>IF(AG170&gt;#REF!,"LB","KR")</f>
        <v>#REF!</v>
      </c>
      <c r="AI170" s="261">
        <f t="shared" si="161"/>
        <v>1211208000</v>
      </c>
      <c r="AJ170" s="261">
        <f t="shared" si="161"/>
        <v>1365225000</v>
      </c>
      <c r="AK170" s="261">
        <f t="shared" si="161"/>
        <v>1449429000</v>
      </c>
      <c r="AL170" s="262">
        <f t="shared" si="161"/>
        <v>1538827000</v>
      </c>
      <c r="AM170" s="262">
        <f t="shared" si="161"/>
        <v>1449429000</v>
      </c>
      <c r="AN170" s="261">
        <f t="shared" si="161"/>
        <v>1538827000</v>
      </c>
      <c r="AO170" s="261">
        <f t="shared" si="160"/>
        <v>1633738000</v>
      </c>
      <c r="AP170" s="261">
        <f t="shared" si="214"/>
        <v>1633738441.900414</v>
      </c>
      <c r="AQ170" s="51">
        <f t="shared" si="215"/>
        <v>1536395000</v>
      </c>
      <c r="AR170" s="42">
        <f t="shared" si="215"/>
        <v>1631157000</v>
      </c>
      <c r="AS170" s="58">
        <f t="shared" si="200"/>
        <v>1382755500</v>
      </c>
      <c r="AT170" s="58">
        <f t="shared" si="201"/>
        <v>23045925</v>
      </c>
      <c r="AU170" s="336">
        <f t="shared" si="202"/>
        <v>28853006.25</v>
      </c>
      <c r="AV170" s="131">
        <f t="shared" si="203"/>
        <v>16311570</v>
      </c>
      <c r="AW170" s="5">
        <f t="shared" si="204"/>
        <v>23045925</v>
      </c>
      <c r="AX170" s="5">
        <f t="shared" si="205"/>
        <v>36235725</v>
      </c>
      <c r="AY170" s="487">
        <f t="shared" si="206"/>
        <v>1731763000</v>
      </c>
      <c r="AZ170" s="117">
        <f t="shared" ref="AZ170:AZ233" si="217">AR170*$AZ$39</f>
        <v>1731762838.1594403</v>
      </c>
      <c r="BA170" s="2"/>
      <c r="BB170" s="2"/>
      <c r="BW170" s="53">
        <f t="shared" si="207"/>
        <v>-1511462.5094939955</v>
      </c>
      <c r="BY170" s="116">
        <v>45</v>
      </c>
      <c r="BZ170" s="112" t="s">
        <v>176</v>
      </c>
      <c r="CA170" s="112" t="str">
        <f>G250</f>
        <v>1BR-10</v>
      </c>
      <c r="CB170" s="113">
        <f>E250</f>
        <v>10</v>
      </c>
      <c r="CC170" s="114">
        <f>H250</f>
        <v>74</v>
      </c>
      <c r="CD170" s="114">
        <f>I250</f>
        <v>63</v>
      </c>
      <c r="CE170" s="115">
        <f>P250</f>
        <v>25964422.854173999</v>
      </c>
      <c r="CF170" s="115">
        <f t="shared" ref="CF170:CI171" si="218">AI250</f>
        <v>1503605000</v>
      </c>
      <c r="CG170" s="115">
        <f t="shared" si="218"/>
        <v>1694803000</v>
      </c>
      <c r="CH170" s="115">
        <f t="shared" si="218"/>
        <v>1799335000</v>
      </c>
      <c r="CI170" s="115">
        <f t="shared" si="218"/>
        <v>1910314000</v>
      </c>
      <c r="CJ170" s="115">
        <f>AO250</f>
        <v>2028138000</v>
      </c>
      <c r="CK170" s="2">
        <v>4</v>
      </c>
      <c r="CW170" s="58">
        <f t="shared" si="208"/>
        <v>1468041300</v>
      </c>
      <c r="CX170" s="43">
        <f t="shared" si="209"/>
        <v>16311570</v>
      </c>
      <c r="DA170" s="53">
        <f t="shared" si="210"/>
        <v>1304486100</v>
      </c>
      <c r="DB170" s="43">
        <f t="shared" si="211"/>
        <v>21741435</v>
      </c>
      <c r="DC170" s="48">
        <f t="shared" si="212"/>
        <v>36235725</v>
      </c>
      <c r="DH170" s="692" t="str">
        <f t="shared" si="216"/>
        <v>A19-20</v>
      </c>
    </row>
    <row r="171" spans="1:112">
      <c r="A171" s="3">
        <f t="shared" si="213"/>
        <v>132</v>
      </c>
      <c r="B171" s="249">
        <v>9</v>
      </c>
      <c r="C171" s="522"/>
      <c r="D171" s="250" t="s">
        <v>167</v>
      </c>
      <c r="E171" s="285">
        <v>22</v>
      </c>
      <c r="F171" s="252"/>
      <c r="G171" s="40" t="s">
        <v>89</v>
      </c>
      <c r="H171" s="253">
        <f t="shared" si="180"/>
        <v>81</v>
      </c>
      <c r="I171" s="253">
        <f t="shared" si="181"/>
        <v>70</v>
      </c>
      <c r="J171" s="254">
        <f t="shared" si="182"/>
        <v>27506142.120000001</v>
      </c>
      <c r="K171" s="254">
        <f t="shared" si="183"/>
        <v>4</v>
      </c>
      <c r="L171" s="255">
        <f t="shared" si="184"/>
        <v>0.97</v>
      </c>
      <c r="M171" s="256">
        <f t="shared" si="173"/>
        <v>1.01</v>
      </c>
      <c r="N171" s="257">
        <f t="shared" si="185"/>
        <v>22518764.930130813</v>
      </c>
      <c r="O171" s="257">
        <f t="shared" si="186"/>
        <v>25382246.039067976</v>
      </c>
      <c r="P171" s="257">
        <f t="shared" si="187"/>
        <v>26947767.434964001</v>
      </c>
      <c r="Q171" s="257">
        <f t="shared" si="188"/>
        <v>28609846.764985945</v>
      </c>
      <c r="R171" s="258">
        <f t="shared" si="189"/>
        <v>26947767.434964001</v>
      </c>
      <c r="S171" s="257">
        <f t="shared" si="189"/>
        <v>28609846.764985945</v>
      </c>
      <c r="T171" s="257">
        <f t="shared" si="190"/>
        <v>30374439.511228859</v>
      </c>
      <c r="U171" s="257"/>
      <c r="V171" s="257">
        <f t="shared" si="191"/>
        <v>1576313545.1091568</v>
      </c>
      <c r="W171" s="257">
        <f t="shared" si="192"/>
        <v>1776757222.7347584</v>
      </c>
      <c r="X171" s="257">
        <f t="shared" si="193"/>
        <v>1886343720.4474802</v>
      </c>
      <c r="Y171" s="258">
        <f t="shared" si="194"/>
        <v>2002689273.5490162</v>
      </c>
      <c r="Z171" s="258">
        <f t="shared" si="195"/>
        <v>1886343720.4474802</v>
      </c>
      <c r="AA171" s="257">
        <f t="shared" si="196"/>
        <v>2002689273.5490162</v>
      </c>
      <c r="AB171" s="257">
        <f t="shared" si="197"/>
        <v>2126210765.7860203</v>
      </c>
      <c r="AC171" s="257"/>
      <c r="AD171" s="32" t="str">
        <f t="shared" si="198"/>
        <v>BERTAHAP</v>
      </c>
      <c r="AE171" s="259">
        <f t="shared" si="199"/>
        <v>0</v>
      </c>
      <c r="AF171" s="260">
        <v>2</v>
      </c>
      <c r="AG171" s="261"/>
      <c r="AH171" s="257" t="e">
        <f>IF(AG171&gt;#REF!,"LB","KR")</f>
        <v>#REF!</v>
      </c>
      <c r="AI171" s="261">
        <f t="shared" si="161"/>
        <v>1733945000</v>
      </c>
      <c r="AJ171" s="261">
        <f t="shared" si="161"/>
        <v>1954433000</v>
      </c>
      <c r="AK171" s="261">
        <f t="shared" si="161"/>
        <v>2074979000</v>
      </c>
      <c r="AL171" s="262">
        <f t="shared" si="161"/>
        <v>2202959000</v>
      </c>
      <c r="AM171" s="262">
        <f t="shared" si="161"/>
        <v>2074979000</v>
      </c>
      <c r="AN171" s="261">
        <f t="shared" si="161"/>
        <v>2202959000</v>
      </c>
      <c r="AO171" s="261">
        <f t="shared" si="160"/>
        <v>2338832000</v>
      </c>
      <c r="AP171" s="261">
        <f t="shared" si="214"/>
        <v>2338832633.0578384</v>
      </c>
      <c r="AQ171" s="51">
        <f t="shared" si="215"/>
        <v>2199478000</v>
      </c>
      <c r="AR171" s="42">
        <f t="shared" si="215"/>
        <v>2335137000</v>
      </c>
      <c r="AS171" s="58">
        <f t="shared" si="200"/>
        <v>1979530200</v>
      </c>
      <c r="AT171" s="58">
        <f t="shared" si="201"/>
        <v>32992170</v>
      </c>
      <c r="AU171" s="336">
        <f t="shared" si="202"/>
        <v>41305481.25</v>
      </c>
      <c r="AV171" s="131">
        <f t="shared" si="203"/>
        <v>23351370</v>
      </c>
      <c r="AW171" s="5">
        <f t="shared" si="204"/>
        <v>32992170</v>
      </c>
      <c r="AX171" s="5">
        <f t="shared" si="205"/>
        <v>51874475</v>
      </c>
      <c r="AY171" s="487">
        <f t="shared" si="206"/>
        <v>2479163000</v>
      </c>
      <c r="AZ171" s="117">
        <f t="shared" si="217"/>
        <v>2479162630.3360872</v>
      </c>
      <c r="BA171" s="2"/>
      <c r="BB171" s="2"/>
      <c r="BW171" s="53">
        <f t="shared" si="207"/>
        <v>-400214.36784599721</v>
      </c>
      <c r="BY171" s="116"/>
      <c r="BZ171" s="112"/>
      <c r="CA171" s="112" t="str">
        <f>G251</f>
        <v>1BR-12</v>
      </c>
      <c r="CB171" s="113">
        <f>E251</f>
        <v>12</v>
      </c>
      <c r="CC171" s="114">
        <f>H251</f>
        <v>67</v>
      </c>
      <c r="CD171" s="114">
        <f>I251</f>
        <v>57</v>
      </c>
      <c r="CE171" s="115">
        <f>P251</f>
        <v>25964422.854173999</v>
      </c>
      <c r="CF171" s="115">
        <f t="shared" si="218"/>
        <v>1360405000</v>
      </c>
      <c r="CG171" s="115">
        <f t="shared" si="218"/>
        <v>1533393000</v>
      </c>
      <c r="CH171" s="115">
        <f t="shared" si="218"/>
        <v>1627970000</v>
      </c>
      <c r="CI171" s="115">
        <f t="shared" si="218"/>
        <v>1728379000</v>
      </c>
      <c r="CJ171" s="115">
        <f>AO251</f>
        <v>1834982000</v>
      </c>
      <c r="CW171" s="58">
        <f t="shared" si="208"/>
        <v>2101623300</v>
      </c>
      <c r="CX171" s="43">
        <f t="shared" si="209"/>
        <v>23351370</v>
      </c>
      <c r="DA171" s="53">
        <f t="shared" si="210"/>
        <v>1867481100</v>
      </c>
      <c r="DB171" s="43">
        <f t="shared" si="211"/>
        <v>31124685</v>
      </c>
      <c r="DC171" s="48">
        <f t="shared" si="212"/>
        <v>51874475</v>
      </c>
      <c r="DH171" s="692" t="str">
        <f t="shared" si="216"/>
        <v>A19-22</v>
      </c>
    </row>
    <row r="172" spans="1:112">
      <c r="A172" s="3">
        <f t="shared" si="213"/>
        <v>133</v>
      </c>
      <c r="B172" s="249">
        <v>1</v>
      </c>
      <c r="C172" s="522"/>
      <c r="D172" s="250" t="s">
        <v>169</v>
      </c>
      <c r="E172" s="251" t="s">
        <v>24</v>
      </c>
      <c r="F172" s="252"/>
      <c r="G172" s="40" t="s">
        <v>39</v>
      </c>
      <c r="H172" s="253">
        <f t="shared" si="180"/>
        <v>113</v>
      </c>
      <c r="I172" s="253">
        <f t="shared" si="181"/>
        <v>101</v>
      </c>
      <c r="J172" s="254">
        <f t="shared" si="182"/>
        <v>27506142.120000001</v>
      </c>
      <c r="K172" s="254">
        <f t="shared" si="183"/>
        <v>6</v>
      </c>
      <c r="L172" s="255">
        <f t="shared" si="184"/>
        <v>0.95</v>
      </c>
      <c r="M172" s="256">
        <f t="shared" ref="M172:M180" si="219">SUMIF($AO$4:$AO$22,E172,$AZ$4:$AZ$22)</f>
        <v>1.02</v>
      </c>
      <c r="N172" s="257">
        <f t="shared" si="185"/>
        <v>22272821.493617184</v>
      </c>
      <c r="O172" s="257">
        <f t="shared" si="186"/>
        <v>25105028.490208089</v>
      </c>
      <c r="P172" s="257">
        <f t="shared" si="187"/>
        <v>26653451.714279998</v>
      </c>
      <c r="Q172" s="257">
        <f t="shared" si="188"/>
        <v>28297378.294652831</v>
      </c>
      <c r="R172" s="258">
        <f t="shared" si="189"/>
        <v>26653451.714279998</v>
      </c>
      <c r="S172" s="257">
        <f t="shared" si="189"/>
        <v>28297378.294652831</v>
      </c>
      <c r="T172" s="257">
        <f t="shared" si="190"/>
        <v>30042698.669368953</v>
      </c>
      <c r="U172" s="257"/>
      <c r="V172" s="257">
        <f t="shared" si="191"/>
        <v>2249554970.8553357</v>
      </c>
      <c r="W172" s="257">
        <f t="shared" si="192"/>
        <v>2535607877.5110168</v>
      </c>
      <c r="X172" s="257">
        <f t="shared" si="193"/>
        <v>2691998623.1422796</v>
      </c>
      <c r="Y172" s="258">
        <f t="shared" si="194"/>
        <v>2858035207.7599359</v>
      </c>
      <c r="Z172" s="258">
        <f t="shared" si="195"/>
        <v>2691998623.1422796</v>
      </c>
      <c r="AA172" s="257">
        <f t="shared" si="196"/>
        <v>2858035207.7599359</v>
      </c>
      <c r="AB172" s="257">
        <f t="shared" si="197"/>
        <v>3034312565.6062641</v>
      </c>
      <c r="AC172" s="257"/>
      <c r="AD172" s="32" t="str">
        <f t="shared" si="198"/>
        <v>BERTAHAP</v>
      </c>
      <c r="AE172" s="259">
        <f t="shared" si="199"/>
        <v>0</v>
      </c>
      <c r="AF172" s="260">
        <v>2</v>
      </c>
      <c r="AG172" s="261"/>
      <c r="AH172" s="257" t="e">
        <f>IF(AG172&gt;#REF!,"LB","KR")</f>
        <v>#REF!</v>
      </c>
      <c r="AI172" s="261">
        <f t="shared" si="161"/>
        <v>2474511000</v>
      </c>
      <c r="AJ172" s="261">
        <f t="shared" si="161"/>
        <v>2789169000</v>
      </c>
      <c r="AK172" s="261">
        <f t="shared" si="161"/>
        <v>2961199000</v>
      </c>
      <c r="AL172" s="262">
        <f t="shared" si="161"/>
        <v>3143839000</v>
      </c>
      <c r="AM172" s="262">
        <f t="shared" si="161"/>
        <v>2961199000</v>
      </c>
      <c r="AN172" s="261">
        <f t="shared" si="161"/>
        <v>3143839000</v>
      </c>
      <c r="AO172" s="261">
        <f t="shared" si="160"/>
        <v>3337744000</v>
      </c>
      <c r="AP172" s="261">
        <f t="shared" si="214"/>
        <v>3337744028.0458789</v>
      </c>
      <c r="AQ172" s="51">
        <f t="shared" si="215"/>
        <v>3138871000</v>
      </c>
      <c r="AR172" s="42">
        <f t="shared" si="215"/>
        <v>3332470000</v>
      </c>
      <c r="AS172" s="58">
        <f t="shared" si="200"/>
        <v>2824983900</v>
      </c>
      <c r="AT172" s="58">
        <f t="shared" si="201"/>
        <v>47083065</v>
      </c>
      <c r="AU172" s="336">
        <f t="shared" si="202"/>
        <v>58946981.25</v>
      </c>
      <c r="AV172" s="131">
        <f t="shared" si="203"/>
        <v>33324700</v>
      </c>
      <c r="AW172" s="5">
        <f t="shared" si="204"/>
        <v>47083065</v>
      </c>
      <c r="AX172" s="5">
        <f t="shared" si="205"/>
        <v>74029975</v>
      </c>
      <c r="AY172" s="487">
        <f t="shared" si="206"/>
        <v>3538009000</v>
      </c>
      <c r="AZ172" s="117">
        <f t="shared" si="217"/>
        <v>3538008729.5589514</v>
      </c>
      <c r="BA172" s="2"/>
      <c r="BB172" s="2"/>
      <c r="BW172" s="53">
        <f t="shared" si="207"/>
        <v>-694530.0885300003</v>
      </c>
      <c r="BY172" s="116">
        <v>46</v>
      </c>
      <c r="BZ172" s="121" t="s">
        <v>179</v>
      </c>
      <c r="CA172" s="112" t="str">
        <f>G293</f>
        <v>1BR-6</v>
      </c>
      <c r="CB172" s="113" t="str">
        <f>E293</f>
        <v>06</v>
      </c>
      <c r="CC172" s="114">
        <f t="shared" ref="CC172:CD175" si="220">H293</f>
        <v>78</v>
      </c>
      <c r="CD172" s="114">
        <f t="shared" si="220"/>
        <v>66</v>
      </c>
      <c r="CE172" s="115">
        <f>P293</f>
        <v>26220229.975889999</v>
      </c>
      <c r="CF172" s="115">
        <f t="shared" ref="CF172:CI175" si="221">AI293</f>
        <v>1590725000</v>
      </c>
      <c r="CG172" s="115">
        <f t="shared" si="221"/>
        <v>1793001000</v>
      </c>
      <c r="CH172" s="115">
        <f t="shared" si="221"/>
        <v>1903589000</v>
      </c>
      <c r="CI172" s="115">
        <f t="shared" si="221"/>
        <v>2020998000</v>
      </c>
      <c r="CJ172" s="115">
        <f>AO293</f>
        <v>2145649000</v>
      </c>
      <c r="CK172" s="2">
        <v>4</v>
      </c>
      <c r="CW172" s="58">
        <f t="shared" si="208"/>
        <v>2999223000</v>
      </c>
      <c r="CX172" s="43">
        <f t="shared" si="209"/>
        <v>33324700</v>
      </c>
      <c r="DA172" s="53">
        <f t="shared" si="210"/>
        <v>2665079100</v>
      </c>
      <c r="DB172" s="43">
        <f t="shared" si="211"/>
        <v>44417985</v>
      </c>
      <c r="DC172" s="48">
        <f t="shared" si="212"/>
        <v>74029975</v>
      </c>
      <c r="DH172" s="692" t="str">
        <f t="shared" si="216"/>
        <v>A20-02</v>
      </c>
    </row>
    <row r="173" spans="1:112">
      <c r="A173" s="3">
        <f t="shared" si="213"/>
        <v>134</v>
      </c>
      <c r="B173" s="249">
        <v>2</v>
      </c>
      <c r="C173" s="522"/>
      <c r="D173" s="250" t="s">
        <v>169</v>
      </c>
      <c r="E173" s="251" t="s">
        <v>35</v>
      </c>
      <c r="F173" s="252"/>
      <c r="G173" s="40" t="s">
        <v>42</v>
      </c>
      <c r="H173" s="253">
        <f t="shared" si="180"/>
        <v>78</v>
      </c>
      <c r="I173" s="253">
        <f t="shared" si="181"/>
        <v>66</v>
      </c>
      <c r="J173" s="254">
        <f t="shared" si="182"/>
        <v>27506142.120000001</v>
      </c>
      <c r="K173" s="254">
        <f t="shared" si="183"/>
        <v>2</v>
      </c>
      <c r="L173" s="255">
        <f t="shared" si="184"/>
        <v>0.93</v>
      </c>
      <c r="M173" s="256">
        <f t="shared" si="219"/>
        <v>1.02</v>
      </c>
      <c r="N173" s="257">
        <f t="shared" si="185"/>
        <v>21803919.988488406</v>
      </c>
      <c r="O173" s="257">
        <f t="shared" si="186"/>
        <v>24576501.574624766</v>
      </c>
      <c r="P173" s="257">
        <f t="shared" si="187"/>
        <v>26092326.415032003</v>
      </c>
      <c r="Q173" s="257">
        <f t="shared" si="188"/>
        <v>27701644.014765408</v>
      </c>
      <c r="R173" s="258">
        <f t="shared" si="189"/>
        <v>26092326.415032003</v>
      </c>
      <c r="S173" s="257">
        <f t="shared" si="189"/>
        <v>27701644.014765408</v>
      </c>
      <c r="T173" s="257">
        <f t="shared" si="190"/>
        <v>29410220.8026454</v>
      </c>
      <c r="U173" s="257"/>
      <c r="V173" s="257">
        <f t="shared" si="191"/>
        <v>1439058719.2402349</v>
      </c>
      <c r="W173" s="257">
        <f t="shared" si="192"/>
        <v>1622049103.9252346</v>
      </c>
      <c r="X173" s="257">
        <f t="shared" si="193"/>
        <v>1722093543.3921123</v>
      </c>
      <c r="Y173" s="258">
        <f t="shared" si="194"/>
        <v>1828308504.9745169</v>
      </c>
      <c r="Z173" s="258">
        <f t="shared" si="195"/>
        <v>1722093543.3921123</v>
      </c>
      <c r="AA173" s="257">
        <f t="shared" si="196"/>
        <v>1828308504.9745169</v>
      </c>
      <c r="AB173" s="257">
        <f t="shared" si="197"/>
        <v>1941074572.9745965</v>
      </c>
      <c r="AC173" s="257"/>
      <c r="AD173" s="32" t="str">
        <f t="shared" si="198"/>
        <v>BERTAHAP</v>
      </c>
      <c r="AE173" s="259">
        <f t="shared" si="199"/>
        <v>0</v>
      </c>
      <c r="AF173" s="260">
        <v>2</v>
      </c>
      <c r="AG173" s="261"/>
      <c r="AH173" s="257" t="e">
        <f>IF(AG173&gt;#REF!,"LB","KR")</f>
        <v>#REF!</v>
      </c>
      <c r="AI173" s="261">
        <f t="shared" si="161"/>
        <v>1582965000</v>
      </c>
      <c r="AJ173" s="261">
        <f t="shared" si="161"/>
        <v>1784255000</v>
      </c>
      <c r="AK173" s="261">
        <f t="shared" si="161"/>
        <v>1894303000</v>
      </c>
      <c r="AL173" s="262">
        <f t="shared" si="161"/>
        <v>2011140000</v>
      </c>
      <c r="AM173" s="262">
        <f t="shared" si="161"/>
        <v>1894303000</v>
      </c>
      <c r="AN173" s="261">
        <f t="shared" si="161"/>
        <v>2011140000</v>
      </c>
      <c r="AO173" s="261">
        <f t="shared" si="160"/>
        <v>2135183000</v>
      </c>
      <c r="AP173" s="261">
        <f t="shared" si="214"/>
        <v>2135182661.8870077</v>
      </c>
      <c r="AQ173" s="51">
        <f t="shared" si="215"/>
        <v>2007962000</v>
      </c>
      <c r="AR173" s="42">
        <f t="shared" si="215"/>
        <v>2131809000</v>
      </c>
      <c r="AS173" s="58">
        <f t="shared" si="200"/>
        <v>1807165800</v>
      </c>
      <c r="AT173" s="58">
        <f t="shared" si="201"/>
        <v>30119430</v>
      </c>
      <c r="AU173" s="336">
        <f t="shared" si="202"/>
        <v>37708875</v>
      </c>
      <c r="AV173" s="131">
        <f t="shared" si="203"/>
        <v>21318090</v>
      </c>
      <c r="AW173" s="5">
        <f t="shared" si="204"/>
        <v>30119430</v>
      </c>
      <c r="AX173" s="5">
        <f t="shared" si="205"/>
        <v>47357575</v>
      </c>
      <c r="AY173" s="487">
        <f t="shared" si="206"/>
        <v>2263294000</v>
      </c>
      <c r="AZ173" s="117">
        <f t="shared" si="217"/>
        <v>2263293848.6324973</v>
      </c>
      <c r="BA173" s="2"/>
      <c r="BB173" s="2"/>
      <c r="BW173" s="53">
        <f t="shared" si="207"/>
        <v>-1255655.3877779953</v>
      </c>
      <c r="BY173" s="116"/>
      <c r="BZ173" s="121"/>
      <c r="CA173" s="112" t="str">
        <f>G294</f>
        <v>1BR-10</v>
      </c>
      <c r="CB173" s="113">
        <f>E294</f>
        <v>10</v>
      </c>
      <c r="CC173" s="114">
        <f t="shared" si="220"/>
        <v>74</v>
      </c>
      <c r="CD173" s="114">
        <f t="shared" si="220"/>
        <v>63</v>
      </c>
      <c r="CE173" s="115">
        <f>P294</f>
        <v>26220229.975889999</v>
      </c>
      <c r="CF173" s="115">
        <f t="shared" si="221"/>
        <v>1518419000</v>
      </c>
      <c r="CG173" s="115">
        <f t="shared" si="221"/>
        <v>1711501000</v>
      </c>
      <c r="CH173" s="115">
        <f t="shared" si="221"/>
        <v>1817062000</v>
      </c>
      <c r="CI173" s="115">
        <f t="shared" si="221"/>
        <v>1929135000</v>
      </c>
      <c r="CJ173" s="115">
        <f>AO294</f>
        <v>2048120000</v>
      </c>
      <c r="CW173" s="58">
        <f t="shared" si="208"/>
        <v>1918628100</v>
      </c>
      <c r="CX173" s="43">
        <f t="shared" si="209"/>
        <v>21318090</v>
      </c>
      <c r="DA173" s="53">
        <f t="shared" si="210"/>
        <v>1704872700</v>
      </c>
      <c r="DB173" s="43">
        <f t="shared" si="211"/>
        <v>28414545</v>
      </c>
      <c r="DC173" s="48">
        <f t="shared" si="212"/>
        <v>47357575</v>
      </c>
      <c r="DH173" s="692" t="str">
        <f t="shared" si="216"/>
        <v>A20-06</v>
      </c>
    </row>
    <row r="174" spans="1:112">
      <c r="A174" s="3">
        <f t="shared" si="213"/>
        <v>135</v>
      </c>
      <c r="B174" s="249">
        <v>3</v>
      </c>
      <c r="C174" s="522"/>
      <c r="D174" s="250" t="s">
        <v>169</v>
      </c>
      <c r="E174" s="251" t="s">
        <v>41</v>
      </c>
      <c r="F174" s="252"/>
      <c r="G174" s="40" t="s">
        <v>45</v>
      </c>
      <c r="H174" s="253">
        <f t="shared" si="180"/>
        <v>60</v>
      </c>
      <c r="I174" s="253">
        <f t="shared" si="181"/>
        <v>52</v>
      </c>
      <c r="J174" s="254">
        <f t="shared" si="182"/>
        <v>27506142.120000001</v>
      </c>
      <c r="K174" s="254">
        <f t="shared" si="183"/>
        <v>2</v>
      </c>
      <c r="L174" s="255">
        <f t="shared" si="184"/>
        <v>0.93</v>
      </c>
      <c r="M174" s="256">
        <f t="shared" si="219"/>
        <v>1.02</v>
      </c>
      <c r="N174" s="257">
        <f t="shared" si="185"/>
        <v>21803919.988488406</v>
      </c>
      <c r="O174" s="257">
        <f t="shared" si="186"/>
        <v>24576501.574624766</v>
      </c>
      <c r="P174" s="257">
        <f t="shared" si="187"/>
        <v>26092326.415032003</v>
      </c>
      <c r="Q174" s="257">
        <f t="shared" si="188"/>
        <v>27701644.014765408</v>
      </c>
      <c r="R174" s="258">
        <f t="shared" si="189"/>
        <v>26092326.415032003</v>
      </c>
      <c r="S174" s="257">
        <f t="shared" si="189"/>
        <v>27701644.014765408</v>
      </c>
      <c r="T174" s="257">
        <f t="shared" si="190"/>
        <v>29410220.8026454</v>
      </c>
      <c r="U174" s="257"/>
      <c r="V174" s="257">
        <f t="shared" si="191"/>
        <v>1133803839.4013972</v>
      </c>
      <c r="W174" s="257">
        <f t="shared" si="192"/>
        <v>1277978081.8804879</v>
      </c>
      <c r="X174" s="257">
        <f t="shared" si="193"/>
        <v>1356800973.5816641</v>
      </c>
      <c r="Y174" s="258">
        <f t="shared" si="194"/>
        <v>1440485488.7678013</v>
      </c>
      <c r="Z174" s="258">
        <f t="shared" si="195"/>
        <v>1356800973.5816641</v>
      </c>
      <c r="AA174" s="257">
        <f t="shared" si="196"/>
        <v>1440485488.7678013</v>
      </c>
      <c r="AB174" s="257">
        <f t="shared" si="197"/>
        <v>1529331481.7375607</v>
      </c>
      <c r="AC174" s="257"/>
      <c r="AD174" s="32" t="str">
        <f t="shared" si="198"/>
        <v>BERTAHAP</v>
      </c>
      <c r="AE174" s="259">
        <f t="shared" si="199"/>
        <v>0</v>
      </c>
      <c r="AF174" s="260">
        <v>2</v>
      </c>
      <c r="AG174" s="261"/>
      <c r="AH174" s="257" t="e">
        <f>IF(AG174&gt;#REF!,"LB","KR")</f>
        <v>#REF!</v>
      </c>
      <c r="AI174" s="261">
        <f t="shared" si="161"/>
        <v>1247185000</v>
      </c>
      <c r="AJ174" s="261">
        <f t="shared" si="161"/>
        <v>1405776000</v>
      </c>
      <c r="AK174" s="261">
        <f t="shared" si="161"/>
        <v>1492482000</v>
      </c>
      <c r="AL174" s="262">
        <f t="shared" si="161"/>
        <v>1584535000</v>
      </c>
      <c r="AM174" s="262">
        <f t="shared" si="161"/>
        <v>1492482000</v>
      </c>
      <c r="AN174" s="261">
        <f t="shared" si="161"/>
        <v>1584535000</v>
      </c>
      <c r="AO174" s="261">
        <f t="shared" si="160"/>
        <v>1682265000</v>
      </c>
      <c r="AP174" s="261">
        <f t="shared" si="214"/>
        <v>1682265610.1281512</v>
      </c>
      <c r="AQ174" s="51">
        <f t="shared" si="215"/>
        <v>1582031000</v>
      </c>
      <c r="AR174" s="42">
        <f t="shared" si="215"/>
        <v>1679608000</v>
      </c>
      <c r="AS174" s="58">
        <f t="shared" si="200"/>
        <v>1423827900</v>
      </c>
      <c r="AT174" s="58">
        <f t="shared" si="201"/>
        <v>23730465</v>
      </c>
      <c r="AU174" s="336">
        <f t="shared" si="202"/>
        <v>29710031.25</v>
      </c>
      <c r="AV174" s="131">
        <f t="shared" si="203"/>
        <v>16796080</v>
      </c>
      <c r="AW174" s="5">
        <f t="shared" si="204"/>
        <v>23730465</v>
      </c>
      <c r="AX174" s="5">
        <f t="shared" si="205"/>
        <v>37312050</v>
      </c>
      <c r="AY174" s="487">
        <f t="shared" si="206"/>
        <v>1783203000</v>
      </c>
      <c r="AZ174" s="117">
        <f t="shared" si="217"/>
        <v>1783202179.2355373</v>
      </c>
      <c r="BA174" s="2"/>
      <c r="BB174" s="2"/>
      <c r="BW174" s="53">
        <f t="shared" si="207"/>
        <v>-1255655.3877779953</v>
      </c>
      <c r="BY174" s="116"/>
      <c r="BZ174" s="121"/>
      <c r="CA174" s="112" t="str">
        <f>G295</f>
        <v>1BR-12</v>
      </c>
      <c r="CB174" s="113">
        <f>E295</f>
        <v>12</v>
      </c>
      <c r="CC174" s="114">
        <f t="shared" si="220"/>
        <v>67</v>
      </c>
      <c r="CD174" s="114">
        <f t="shared" si="220"/>
        <v>57</v>
      </c>
      <c r="CE174" s="115">
        <f>P295</f>
        <v>26220229.975889999</v>
      </c>
      <c r="CF174" s="115">
        <f t="shared" si="221"/>
        <v>1373808000</v>
      </c>
      <c r="CG174" s="115">
        <f t="shared" si="221"/>
        <v>1548501000</v>
      </c>
      <c r="CH174" s="115">
        <f t="shared" si="221"/>
        <v>1644009000</v>
      </c>
      <c r="CI174" s="115">
        <f t="shared" si="221"/>
        <v>1745408000</v>
      </c>
      <c r="CJ174" s="115">
        <f>AO295</f>
        <v>1853061000</v>
      </c>
      <c r="CW174" s="58">
        <f t="shared" si="208"/>
        <v>1511647200</v>
      </c>
      <c r="CX174" s="43">
        <f t="shared" si="209"/>
        <v>16796080</v>
      </c>
      <c r="DA174" s="53">
        <f t="shared" si="210"/>
        <v>1343233800</v>
      </c>
      <c r="DB174" s="43">
        <f t="shared" si="211"/>
        <v>22387230</v>
      </c>
      <c r="DC174" s="48">
        <f t="shared" si="212"/>
        <v>37312050</v>
      </c>
      <c r="DH174" s="692" t="str">
        <f t="shared" si="216"/>
        <v>A20-08</v>
      </c>
    </row>
    <row r="175" spans="1:112">
      <c r="A175" s="3">
        <f t="shared" si="213"/>
        <v>136</v>
      </c>
      <c r="B175" s="249">
        <v>4</v>
      </c>
      <c r="C175" s="522"/>
      <c r="D175" s="250" t="s">
        <v>169</v>
      </c>
      <c r="E175" s="251">
        <v>10</v>
      </c>
      <c r="F175" s="252"/>
      <c r="G175" s="40" t="s">
        <v>48</v>
      </c>
      <c r="H175" s="253">
        <f t="shared" si="180"/>
        <v>74</v>
      </c>
      <c r="I175" s="253">
        <f t="shared" si="181"/>
        <v>63</v>
      </c>
      <c r="J175" s="254">
        <f t="shared" si="182"/>
        <v>27506142.120000001</v>
      </c>
      <c r="K175" s="254">
        <f t="shared" si="183"/>
        <v>2</v>
      </c>
      <c r="L175" s="255">
        <f t="shared" si="184"/>
        <v>0.93</v>
      </c>
      <c r="M175" s="256">
        <f t="shared" si="219"/>
        <v>1.02</v>
      </c>
      <c r="N175" s="257">
        <f t="shared" si="185"/>
        <v>21803919.988488406</v>
      </c>
      <c r="O175" s="257">
        <f t="shared" si="186"/>
        <v>24576501.574624766</v>
      </c>
      <c r="P175" s="257">
        <f t="shared" si="187"/>
        <v>26092326.415032003</v>
      </c>
      <c r="Q175" s="257">
        <f t="shared" si="188"/>
        <v>27701644.014765408</v>
      </c>
      <c r="R175" s="258">
        <f t="shared" si="189"/>
        <v>26092326.415032003</v>
      </c>
      <c r="S175" s="257">
        <f t="shared" si="189"/>
        <v>27701644.014765408</v>
      </c>
      <c r="T175" s="257">
        <f t="shared" si="190"/>
        <v>29410220.8026454</v>
      </c>
      <c r="U175" s="257"/>
      <c r="V175" s="257">
        <f t="shared" si="191"/>
        <v>1373646959.2747695</v>
      </c>
      <c r="W175" s="257">
        <f t="shared" si="192"/>
        <v>1548319599.2013602</v>
      </c>
      <c r="X175" s="257">
        <f t="shared" si="193"/>
        <v>1643816564.1470163</v>
      </c>
      <c r="Y175" s="258">
        <f t="shared" si="194"/>
        <v>1745203572.9302206</v>
      </c>
      <c r="Z175" s="258">
        <f t="shared" si="195"/>
        <v>1643816564.1470163</v>
      </c>
      <c r="AA175" s="257">
        <f t="shared" si="196"/>
        <v>1745203572.9302206</v>
      </c>
      <c r="AB175" s="257">
        <f t="shared" si="197"/>
        <v>1852843910.5666602</v>
      </c>
      <c r="AC175" s="257"/>
      <c r="AD175" s="32" t="str">
        <f t="shared" si="198"/>
        <v>BERTAHAP</v>
      </c>
      <c r="AE175" s="259">
        <f t="shared" si="199"/>
        <v>0</v>
      </c>
      <c r="AF175" s="260">
        <v>2</v>
      </c>
      <c r="AG175" s="261"/>
      <c r="AH175" s="257" t="e">
        <f>IF(AG175&gt;#REF!,"LB","KR")</f>
        <v>#REF!</v>
      </c>
      <c r="AI175" s="261">
        <f t="shared" si="161"/>
        <v>1511012000</v>
      </c>
      <c r="AJ175" s="261">
        <f t="shared" si="161"/>
        <v>1703152000</v>
      </c>
      <c r="AK175" s="261">
        <f t="shared" si="161"/>
        <v>1808199000</v>
      </c>
      <c r="AL175" s="262">
        <f t="shared" si="161"/>
        <v>1919724000</v>
      </c>
      <c r="AM175" s="262">
        <f t="shared" si="161"/>
        <v>1808199000</v>
      </c>
      <c r="AN175" s="261">
        <f t="shared" si="161"/>
        <v>1919724000</v>
      </c>
      <c r="AO175" s="261">
        <f t="shared" si="160"/>
        <v>2038129000</v>
      </c>
      <c r="AP175" s="261">
        <f t="shared" si="214"/>
        <v>2038128325.4315333</v>
      </c>
      <c r="AQ175" s="51">
        <f t="shared" si="215"/>
        <v>1916691000</v>
      </c>
      <c r="AR175" s="42">
        <f t="shared" si="215"/>
        <v>2034908000</v>
      </c>
      <c r="AS175" s="58">
        <f t="shared" si="200"/>
        <v>1725021900</v>
      </c>
      <c r="AT175" s="58">
        <f t="shared" si="201"/>
        <v>28750365</v>
      </c>
      <c r="AU175" s="336">
        <f t="shared" si="202"/>
        <v>35994825</v>
      </c>
      <c r="AV175" s="131">
        <f t="shared" si="203"/>
        <v>20349080</v>
      </c>
      <c r="AW175" s="5">
        <f t="shared" si="204"/>
        <v>28750365</v>
      </c>
      <c r="AX175" s="5">
        <f t="shared" si="205"/>
        <v>45204975</v>
      </c>
      <c r="AY175" s="487">
        <f t="shared" si="206"/>
        <v>2160417000</v>
      </c>
      <c r="AZ175" s="117">
        <f t="shared" si="217"/>
        <v>2160416228.157897</v>
      </c>
      <c r="BA175" s="2"/>
      <c r="BB175" s="2"/>
      <c r="BW175" s="53">
        <f t="shared" si="207"/>
        <v>-1255655.3877779953</v>
      </c>
      <c r="BY175" s="116"/>
      <c r="BZ175" s="112"/>
      <c r="CA175" s="112" t="str">
        <f>G296</f>
        <v>2BR-18</v>
      </c>
      <c r="CB175" s="113">
        <f>E296</f>
        <v>18</v>
      </c>
      <c r="CC175" s="114">
        <f t="shared" si="220"/>
        <v>97</v>
      </c>
      <c r="CD175" s="114">
        <f t="shared" si="220"/>
        <v>85</v>
      </c>
      <c r="CE175" s="115">
        <f>P296</f>
        <v>26220229.975889999</v>
      </c>
      <c r="CF175" s="115">
        <f t="shared" si="221"/>
        <v>2048660000</v>
      </c>
      <c r="CG175" s="115">
        <f t="shared" si="221"/>
        <v>2309168000</v>
      </c>
      <c r="CH175" s="115">
        <f t="shared" si="221"/>
        <v>2451592000</v>
      </c>
      <c r="CI175" s="115">
        <f t="shared" si="221"/>
        <v>2602801000</v>
      </c>
      <c r="CJ175" s="115">
        <f>AO296</f>
        <v>2763336000</v>
      </c>
      <c r="CW175" s="58">
        <f t="shared" si="208"/>
        <v>1831417200</v>
      </c>
      <c r="CX175" s="43">
        <f t="shared" si="209"/>
        <v>20349080</v>
      </c>
      <c r="DA175" s="53">
        <f t="shared" si="210"/>
        <v>1627379100</v>
      </c>
      <c r="DB175" s="43">
        <f t="shared" si="211"/>
        <v>27122985</v>
      </c>
      <c r="DC175" s="48">
        <f t="shared" si="212"/>
        <v>45204975</v>
      </c>
      <c r="DH175" s="692" t="str">
        <f t="shared" si="216"/>
        <v>A20-10</v>
      </c>
    </row>
    <row r="176" spans="1:112">
      <c r="A176" s="3">
        <f t="shared" si="213"/>
        <v>137</v>
      </c>
      <c r="B176" s="249">
        <v>5</v>
      </c>
      <c r="C176" s="522"/>
      <c r="D176" s="250" t="s">
        <v>169</v>
      </c>
      <c r="E176" s="285">
        <v>12</v>
      </c>
      <c r="F176" s="252"/>
      <c r="G176" s="40" t="s">
        <v>50</v>
      </c>
      <c r="H176" s="253">
        <f t="shared" si="180"/>
        <v>67</v>
      </c>
      <c r="I176" s="253">
        <f t="shared" si="181"/>
        <v>57</v>
      </c>
      <c r="J176" s="254">
        <f t="shared" si="182"/>
        <v>27506142.120000001</v>
      </c>
      <c r="K176" s="254">
        <f t="shared" si="183"/>
        <v>2</v>
      </c>
      <c r="L176" s="255">
        <f t="shared" si="184"/>
        <v>0.93</v>
      </c>
      <c r="M176" s="256">
        <f t="shared" si="219"/>
        <v>1.02</v>
      </c>
      <c r="N176" s="257">
        <f t="shared" si="185"/>
        <v>21803919.988488406</v>
      </c>
      <c r="O176" s="257">
        <f t="shared" si="186"/>
        <v>24576501.574624766</v>
      </c>
      <c r="P176" s="257">
        <f t="shared" si="187"/>
        <v>26092326.415032003</v>
      </c>
      <c r="Q176" s="257">
        <f t="shared" si="188"/>
        <v>27701644.014765408</v>
      </c>
      <c r="R176" s="258">
        <f t="shared" si="189"/>
        <v>26092326.415032003</v>
      </c>
      <c r="S176" s="257">
        <f t="shared" si="189"/>
        <v>27701644.014765408</v>
      </c>
      <c r="T176" s="257">
        <f t="shared" si="190"/>
        <v>29410220.8026454</v>
      </c>
      <c r="U176" s="257"/>
      <c r="V176" s="257">
        <f t="shared" si="191"/>
        <v>1242823439.3438392</v>
      </c>
      <c r="W176" s="257">
        <f t="shared" si="192"/>
        <v>1400860589.7536116</v>
      </c>
      <c r="X176" s="257">
        <f t="shared" si="193"/>
        <v>1487262605.6568241</v>
      </c>
      <c r="Y176" s="258">
        <f t="shared" si="194"/>
        <v>1578993708.8416283</v>
      </c>
      <c r="Z176" s="258">
        <f t="shared" si="195"/>
        <v>1487262605.6568241</v>
      </c>
      <c r="AA176" s="257">
        <f t="shared" si="196"/>
        <v>1578993708.8416283</v>
      </c>
      <c r="AB176" s="257">
        <f t="shared" si="197"/>
        <v>1676382585.7507877</v>
      </c>
      <c r="AC176" s="257"/>
      <c r="AD176" s="32" t="str">
        <f t="shared" si="198"/>
        <v>BERTAHAP</v>
      </c>
      <c r="AE176" s="259">
        <f t="shared" si="199"/>
        <v>0</v>
      </c>
      <c r="AF176" s="260">
        <v>2</v>
      </c>
      <c r="AG176" s="261"/>
      <c r="AH176" s="257" t="e">
        <f>IF(AG176&gt;#REF!,"LB","KR")</f>
        <v>#REF!</v>
      </c>
      <c r="AI176" s="261">
        <f t="shared" si="161"/>
        <v>1367106000</v>
      </c>
      <c r="AJ176" s="261">
        <f t="shared" si="161"/>
        <v>1540947000</v>
      </c>
      <c r="AK176" s="261">
        <f t="shared" si="161"/>
        <v>1635989000</v>
      </c>
      <c r="AL176" s="262">
        <f t="shared" si="161"/>
        <v>1736894000</v>
      </c>
      <c r="AM176" s="262">
        <f t="shared" si="161"/>
        <v>1635989000</v>
      </c>
      <c r="AN176" s="261">
        <f t="shared" si="161"/>
        <v>1736894000</v>
      </c>
      <c r="AO176" s="261">
        <f t="shared" si="160"/>
        <v>1844021000</v>
      </c>
      <c r="AP176" s="261">
        <f t="shared" si="214"/>
        <v>1844021775.8761561</v>
      </c>
      <c r="AQ176" s="51">
        <f t="shared" si="215"/>
        <v>1734149000</v>
      </c>
      <c r="AR176" s="42">
        <f t="shared" si="215"/>
        <v>1841108000</v>
      </c>
      <c r="AS176" s="58">
        <f t="shared" si="200"/>
        <v>1560734100</v>
      </c>
      <c r="AT176" s="58">
        <f t="shared" si="201"/>
        <v>26012235</v>
      </c>
      <c r="AU176" s="336">
        <f t="shared" si="202"/>
        <v>32566762.5</v>
      </c>
      <c r="AV176" s="131">
        <f t="shared" si="203"/>
        <v>18411080</v>
      </c>
      <c r="AW176" s="5">
        <f t="shared" si="204"/>
        <v>26012235</v>
      </c>
      <c r="AX176" s="5">
        <f t="shared" si="205"/>
        <v>40899725</v>
      </c>
      <c r="AY176" s="487">
        <f t="shared" si="206"/>
        <v>1954664000</v>
      </c>
      <c r="AZ176" s="117">
        <f t="shared" si="217"/>
        <v>1954663110.5638826</v>
      </c>
      <c r="BA176" s="2"/>
      <c r="BB176" s="2"/>
      <c r="BW176" s="53">
        <f t="shared" si="207"/>
        <v>-1255655.3877779953</v>
      </c>
      <c r="BY176" s="116">
        <v>47</v>
      </c>
      <c r="BZ176" s="112" t="s">
        <v>175</v>
      </c>
      <c r="CA176" s="112" t="str">
        <f>G255</f>
        <v>2BR-22</v>
      </c>
      <c r="CB176" s="113">
        <f>E255</f>
        <v>22</v>
      </c>
      <c r="CC176" s="114">
        <f>H255</f>
        <v>81</v>
      </c>
      <c r="CD176" s="114">
        <f>I255</f>
        <v>70</v>
      </c>
      <c r="CE176" s="115">
        <f>P255</f>
        <v>27081172.224245999</v>
      </c>
      <c r="CF176" s="115">
        <f>AI255</f>
        <v>1742529000</v>
      </c>
      <c r="CG176" s="115">
        <f>AJ255</f>
        <v>1964109000</v>
      </c>
      <c r="CH176" s="115">
        <f>AK255</f>
        <v>2085251000</v>
      </c>
      <c r="CI176" s="115">
        <f>AL255</f>
        <v>2213864000</v>
      </c>
      <c r="CJ176" s="115">
        <f>AO255</f>
        <v>2350411000</v>
      </c>
      <c r="CK176" s="2">
        <v>5</v>
      </c>
      <c r="CW176" s="58">
        <f t="shared" si="208"/>
        <v>1656997200</v>
      </c>
      <c r="CX176" s="43">
        <f t="shared" si="209"/>
        <v>18411080</v>
      </c>
      <c r="DA176" s="53">
        <f t="shared" si="210"/>
        <v>1472390100</v>
      </c>
      <c r="DB176" s="43">
        <f t="shared" si="211"/>
        <v>24539835</v>
      </c>
      <c r="DC176" s="48">
        <f t="shared" si="212"/>
        <v>40899725</v>
      </c>
      <c r="DH176" s="692" t="str">
        <f t="shared" si="216"/>
        <v>A20-12</v>
      </c>
    </row>
    <row r="177" spans="1:112">
      <c r="A177" s="3">
        <f t="shared" si="213"/>
        <v>138</v>
      </c>
      <c r="B177" s="249">
        <v>6</v>
      </c>
      <c r="C177" s="522"/>
      <c r="D177" s="250" t="s">
        <v>169</v>
      </c>
      <c r="E177" s="251">
        <v>16</v>
      </c>
      <c r="F177" s="252"/>
      <c r="G177" s="40" t="s">
        <v>52</v>
      </c>
      <c r="H177" s="253">
        <f t="shared" si="180"/>
        <v>71</v>
      </c>
      <c r="I177" s="253">
        <f t="shared" si="181"/>
        <v>63</v>
      </c>
      <c r="J177" s="254">
        <f t="shared" si="182"/>
        <v>27506142.120000001</v>
      </c>
      <c r="K177" s="254">
        <f t="shared" si="183"/>
        <v>2</v>
      </c>
      <c r="L177" s="255">
        <f t="shared" si="184"/>
        <v>0.93</v>
      </c>
      <c r="M177" s="256">
        <f t="shared" si="219"/>
        <v>1.02</v>
      </c>
      <c r="N177" s="257">
        <f t="shared" si="185"/>
        <v>21803919.988488406</v>
      </c>
      <c r="O177" s="257">
        <f t="shared" si="186"/>
        <v>24576501.574624766</v>
      </c>
      <c r="P177" s="257">
        <f t="shared" si="187"/>
        <v>26092326.415032003</v>
      </c>
      <c r="Q177" s="257">
        <f t="shared" si="188"/>
        <v>27701644.014765408</v>
      </c>
      <c r="R177" s="258">
        <f t="shared" si="189"/>
        <v>26092326.415032003</v>
      </c>
      <c r="S177" s="257">
        <f t="shared" si="189"/>
        <v>27701644.014765408</v>
      </c>
      <c r="T177" s="257">
        <f t="shared" si="190"/>
        <v>29410220.8026454</v>
      </c>
      <c r="U177" s="257"/>
      <c r="V177" s="257">
        <f t="shared" si="191"/>
        <v>1373646959.2747695</v>
      </c>
      <c r="W177" s="257">
        <f t="shared" si="192"/>
        <v>1548319599.2013602</v>
      </c>
      <c r="X177" s="257">
        <f t="shared" si="193"/>
        <v>1643816564.1470163</v>
      </c>
      <c r="Y177" s="258">
        <f t="shared" si="194"/>
        <v>1745203572.9302206</v>
      </c>
      <c r="Z177" s="258">
        <f t="shared" si="195"/>
        <v>1643816564.1470163</v>
      </c>
      <c r="AA177" s="257">
        <f t="shared" si="196"/>
        <v>1745203572.9302206</v>
      </c>
      <c r="AB177" s="257">
        <f t="shared" si="197"/>
        <v>1852843910.5666602</v>
      </c>
      <c r="AC177" s="257"/>
      <c r="AD177" s="32" t="str">
        <f t="shared" si="198"/>
        <v>BERTAHAP</v>
      </c>
      <c r="AE177" s="259">
        <f t="shared" si="199"/>
        <v>0</v>
      </c>
      <c r="AF177" s="260">
        <v>2</v>
      </c>
      <c r="AG177" s="261"/>
      <c r="AH177" s="257" t="e">
        <f>IF(AG177&gt;#REF!,"LB","KR")</f>
        <v>#REF!</v>
      </c>
      <c r="AI177" s="261">
        <f t="shared" si="161"/>
        <v>1511012000</v>
      </c>
      <c r="AJ177" s="261">
        <f t="shared" si="161"/>
        <v>1703152000</v>
      </c>
      <c r="AK177" s="261">
        <f t="shared" si="161"/>
        <v>1808199000</v>
      </c>
      <c r="AL177" s="262">
        <f t="shared" si="161"/>
        <v>1919724000</v>
      </c>
      <c r="AM177" s="262">
        <f t="shared" si="161"/>
        <v>1808199000</v>
      </c>
      <c r="AN177" s="261">
        <f t="shared" si="161"/>
        <v>1919724000</v>
      </c>
      <c r="AO177" s="261">
        <f t="shared" si="160"/>
        <v>2038129000</v>
      </c>
      <c r="AP177" s="261">
        <f t="shared" si="214"/>
        <v>2038128325.4315333</v>
      </c>
      <c r="AQ177" s="51">
        <f t="shared" si="215"/>
        <v>1916691000</v>
      </c>
      <c r="AR177" s="42">
        <f t="shared" si="215"/>
        <v>2034908000</v>
      </c>
      <c r="AS177" s="58">
        <f t="shared" si="200"/>
        <v>1725021900</v>
      </c>
      <c r="AT177" s="58">
        <f t="shared" si="201"/>
        <v>28750365</v>
      </c>
      <c r="AU177" s="336">
        <f t="shared" si="202"/>
        <v>35994825</v>
      </c>
      <c r="AV177" s="131">
        <f t="shared" si="203"/>
        <v>20349080</v>
      </c>
      <c r="AW177" s="5">
        <f t="shared" si="204"/>
        <v>28750365</v>
      </c>
      <c r="AX177" s="5">
        <f t="shared" si="205"/>
        <v>45204975</v>
      </c>
      <c r="AY177" s="487">
        <f t="shared" si="206"/>
        <v>2160417000</v>
      </c>
      <c r="AZ177" s="117">
        <f t="shared" si="217"/>
        <v>2160416228.157897</v>
      </c>
      <c r="BA177" s="2"/>
      <c r="BB177" s="2"/>
      <c r="BW177" s="53">
        <f t="shared" si="207"/>
        <v>-1255655.3877779953</v>
      </c>
      <c r="BY177" s="116">
        <v>48</v>
      </c>
      <c r="BZ177" s="121" t="s">
        <v>179</v>
      </c>
      <c r="CA177" s="112" t="str">
        <f>G292</f>
        <v>2BR-2</v>
      </c>
      <c r="CB177" s="113" t="str">
        <f>E292</f>
        <v>02</v>
      </c>
      <c r="CC177" s="114">
        <f>H292</f>
        <v>113</v>
      </c>
      <c r="CD177" s="114">
        <f>I292</f>
        <v>101</v>
      </c>
      <c r="CE177" s="115">
        <f>P292</f>
        <v>26784105.889349997</v>
      </c>
      <c r="CF177" s="115">
        <f>AI292</f>
        <v>2486641000</v>
      </c>
      <c r="CG177" s="115">
        <f>AJ292</f>
        <v>2802842000</v>
      </c>
      <c r="CH177" s="115">
        <f>AK292</f>
        <v>2975715000</v>
      </c>
      <c r="CI177" s="115">
        <f>AL292</f>
        <v>3159250000</v>
      </c>
      <c r="CJ177" s="115">
        <f>AO292</f>
        <v>3354106000</v>
      </c>
      <c r="CK177" s="2">
        <v>1</v>
      </c>
      <c r="CW177" s="58">
        <f t="shared" si="208"/>
        <v>1831417200</v>
      </c>
      <c r="CX177" s="43">
        <f t="shared" si="209"/>
        <v>20349080</v>
      </c>
      <c r="DA177" s="53">
        <f t="shared" si="210"/>
        <v>1627379100</v>
      </c>
      <c r="DB177" s="43">
        <f t="shared" si="211"/>
        <v>27122985</v>
      </c>
      <c r="DC177" s="48">
        <f t="shared" si="212"/>
        <v>45204975</v>
      </c>
      <c r="DH177" s="692" t="str">
        <f t="shared" si="216"/>
        <v>A20-16</v>
      </c>
    </row>
    <row r="178" spans="1:112">
      <c r="A178" s="3">
        <f t="shared" si="213"/>
        <v>139</v>
      </c>
      <c r="B178" s="249">
        <v>7</v>
      </c>
      <c r="C178" s="522"/>
      <c r="D178" s="250" t="s">
        <v>169</v>
      </c>
      <c r="E178" s="285">
        <v>18</v>
      </c>
      <c r="F178" s="252"/>
      <c r="G178" s="40" t="s">
        <v>54</v>
      </c>
      <c r="H178" s="253">
        <f t="shared" si="180"/>
        <v>97</v>
      </c>
      <c r="I178" s="253">
        <f t="shared" si="181"/>
        <v>85</v>
      </c>
      <c r="J178" s="254">
        <f t="shared" si="182"/>
        <v>27506142.120000001</v>
      </c>
      <c r="K178" s="254">
        <f t="shared" si="183"/>
        <v>2</v>
      </c>
      <c r="L178" s="255">
        <f t="shared" si="184"/>
        <v>0.93</v>
      </c>
      <c r="M178" s="256">
        <f t="shared" si="219"/>
        <v>1.02</v>
      </c>
      <c r="N178" s="257">
        <f t="shared" si="185"/>
        <v>21803919.988488406</v>
      </c>
      <c r="O178" s="257">
        <f t="shared" si="186"/>
        <v>24576501.574624766</v>
      </c>
      <c r="P178" s="257">
        <f t="shared" si="187"/>
        <v>26092326.415032003</v>
      </c>
      <c r="Q178" s="257">
        <f t="shared" si="188"/>
        <v>27701644.014765408</v>
      </c>
      <c r="R178" s="258">
        <f t="shared" si="189"/>
        <v>26092326.415032003</v>
      </c>
      <c r="S178" s="257">
        <f t="shared" si="189"/>
        <v>27701644.014765408</v>
      </c>
      <c r="T178" s="257">
        <f t="shared" si="190"/>
        <v>29410220.8026454</v>
      </c>
      <c r="U178" s="257"/>
      <c r="V178" s="257">
        <f t="shared" si="191"/>
        <v>1853333199.0215144</v>
      </c>
      <c r="W178" s="257">
        <f t="shared" si="192"/>
        <v>2089002633.8431051</v>
      </c>
      <c r="X178" s="257">
        <f t="shared" si="193"/>
        <v>2217847745.2777205</v>
      </c>
      <c r="Y178" s="258">
        <f t="shared" si="194"/>
        <v>2354639741.2550597</v>
      </c>
      <c r="Z178" s="258">
        <f t="shared" si="195"/>
        <v>2217847745.2777205</v>
      </c>
      <c r="AA178" s="257">
        <f t="shared" si="196"/>
        <v>2354639741.2550597</v>
      </c>
      <c r="AB178" s="257">
        <f t="shared" si="197"/>
        <v>2499868768.2248592</v>
      </c>
      <c r="AC178" s="257"/>
      <c r="AD178" s="32" t="str">
        <f t="shared" si="198"/>
        <v>BERTAHAP</v>
      </c>
      <c r="AE178" s="259">
        <f t="shared" si="199"/>
        <v>0</v>
      </c>
      <c r="AF178" s="260">
        <v>2</v>
      </c>
      <c r="AG178" s="261"/>
      <c r="AH178" s="257" t="e">
        <f>IF(AG178&gt;#REF!,"LB","KR")</f>
        <v>#REF!</v>
      </c>
      <c r="AI178" s="261">
        <f t="shared" si="161"/>
        <v>2038667000</v>
      </c>
      <c r="AJ178" s="261">
        <f t="shared" si="161"/>
        <v>2297903000</v>
      </c>
      <c r="AK178" s="261">
        <f t="shared" si="161"/>
        <v>2439633000</v>
      </c>
      <c r="AL178" s="262">
        <f t="shared" si="161"/>
        <v>2590104000</v>
      </c>
      <c r="AM178" s="262">
        <f t="shared" si="161"/>
        <v>2439633000</v>
      </c>
      <c r="AN178" s="261">
        <f t="shared" si="161"/>
        <v>2590104000</v>
      </c>
      <c r="AO178" s="261">
        <f t="shared" si="160"/>
        <v>2749856000</v>
      </c>
      <c r="AP178" s="261">
        <f t="shared" si="214"/>
        <v>2749855879.3938694</v>
      </c>
      <c r="AQ178" s="51">
        <f t="shared" si="215"/>
        <v>2586011000</v>
      </c>
      <c r="AR178" s="42">
        <f t="shared" si="215"/>
        <v>2745511000</v>
      </c>
      <c r="AS178" s="58">
        <f t="shared" si="200"/>
        <v>2327409900</v>
      </c>
      <c r="AT178" s="58">
        <f t="shared" si="201"/>
        <v>38790165</v>
      </c>
      <c r="AU178" s="336">
        <f t="shared" si="202"/>
        <v>48564450</v>
      </c>
      <c r="AV178" s="131">
        <f t="shared" si="203"/>
        <v>27455110</v>
      </c>
      <c r="AW178" s="5">
        <f t="shared" si="204"/>
        <v>38790165</v>
      </c>
      <c r="AX178" s="5">
        <f t="shared" si="205"/>
        <v>60990825</v>
      </c>
      <c r="AY178" s="487">
        <f t="shared" si="206"/>
        <v>2914848000</v>
      </c>
      <c r="AZ178" s="117">
        <f t="shared" si="217"/>
        <v>2914847511.0353961</v>
      </c>
      <c r="BA178" s="2"/>
      <c r="BB178" s="2"/>
      <c r="BW178" s="53">
        <f t="shared" si="207"/>
        <v>-1255655.3877779953</v>
      </c>
      <c r="BY178" s="116">
        <v>49</v>
      </c>
      <c r="BZ178" s="121" t="s">
        <v>179</v>
      </c>
      <c r="CA178" s="112" t="str">
        <f>G297</f>
        <v>1BR-20</v>
      </c>
      <c r="CB178" s="113">
        <f>E297</f>
        <v>20</v>
      </c>
      <c r="CC178" s="114">
        <f>H297</f>
        <v>60</v>
      </c>
      <c r="CD178" s="114">
        <f>I297</f>
        <v>51</v>
      </c>
      <c r="CE178" s="115">
        <f>P297</f>
        <v>26220229.975889999</v>
      </c>
      <c r="CF178" s="115">
        <f t="shared" ref="CF178:CI179" si="222">AI297</f>
        <v>1229196000</v>
      </c>
      <c r="CG178" s="115">
        <f t="shared" si="222"/>
        <v>1385501000</v>
      </c>
      <c r="CH178" s="115">
        <f t="shared" si="222"/>
        <v>1470955000</v>
      </c>
      <c r="CI178" s="115">
        <f t="shared" si="222"/>
        <v>1561681000</v>
      </c>
      <c r="CJ178" s="115">
        <f>AO297</f>
        <v>1658002000</v>
      </c>
      <c r="CK178" s="2">
        <v>1</v>
      </c>
      <c r="CW178" s="58">
        <f t="shared" si="208"/>
        <v>2470959900</v>
      </c>
      <c r="CX178" s="43">
        <f t="shared" si="209"/>
        <v>27455110</v>
      </c>
      <c r="DA178" s="53">
        <f t="shared" si="210"/>
        <v>2195669700</v>
      </c>
      <c r="DB178" s="43">
        <f t="shared" si="211"/>
        <v>36594495</v>
      </c>
      <c r="DC178" s="48">
        <f t="shared" si="212"/>
        <v>60990825</v>
      </c>
      <c r="DH178" s="692" t="str">
        <f t="shared" si="216"/>
        <v>A20-18</v>
      </c>
    </row>
    <row r="179" spans="1:112">
      <c r="A179" s="3">
        <f t="shared" si="213"/>
        <v>140</v>
      </c>
      <c r="B179" s="249">
        <v>8</v>
      </c>
      <c r="C179" s="522"/>
      <c r="D179" s="250" t="s">
        <v>169</v>
      </c>
      <c r="E179" s="285">
        <v>20</v>
      </c>
      <c r="F179" s="252"/>
      <c r="G179" s="40" t="s">
        <v>70</v>
      </c>
      <c r="H179" s="253">
        <f t="shared" si="180"/>
        <v>60</v>
      </c>
      <c r="I179" s="253">
        <f t="shared" si="181"/>
        <v>51</v>
      </c>
      <c r="J179" s="254">
        <f t="shared" si="182"/>
        <v>27506142.120000001</v>
      </c>
      <c r="K179" s="254">
        <f t="shared" si="183"/>
        <v>2</v>
      </c>
      <c r="L179" s="255">
        <f t="shared" si="184"/>
        <v>0.93</v>
      </c>
      <c r="M179" s="256">
        <f t="shared" si="219"/>
        <v>1.02</v>
      </c>
      <c r="N179" s="257">
        <f t="shared" si="185"/>
        <v>21803919.988488406</v>
      </c>
      <c r="O179" s="257">
        <f t="shared" si="186"/>
        <v>24576501.574624766</v>
      </c>
      <c r="P179" s="257">
        <f t="shared" si="187"/>
        <v>26092326.415032003</v>
      </c>
      <c r="Q179" s="257">
        <f t="shared" si="188"/>
        <v>27701644.014765408</v>
      </c>
      <c r="R179" s="258">
        <f t="shared" si="189"/>
        <v>26092326.415032003</v>
      </c>
      <c r="S179" s="257">
        <f t="shared" si="189"/>
        <v>27701644.014765408</v>
      </c>
      <c r="T179" s="257">
        <f t="shared" si="190"/>
        <v>29410220.8026454</v>
      </c>
      <c r="U179" s="257"/>
      <c r="V179" s="257">
        <f t="shared" si="191"/>
        <v>1111999919.4129088</v>
      </c>
      <c r="W179" s="257">
        <f t="shared" si="192"/>
        <v>1253401580.3058631</v>
      </c>
      <c r="X179" s="257">
        <f t="shared" si="193"/>
        <v>1330708647.1666322</v>
      </c>
      <c r="Y179" s="258">
        <f t="shared" si="194"/>
        <v>1412783844.7530358</v>
      </c>
      <c r="Z179" s="258">
        <f t="shared" si="195"/>
        <v>1330708647.1666322</v>
      </c>
      <c r="AA179" s="257">
        <f t="shared" si="196"/>
        <v>1412783844.7530358</v>
      </c>
      <c r="AB179" s="257">
        <f t="shared" si="197"/>
        <v>1499921260.9349153</v>
      </c>
      <c r="AC179" s="257"/>
      <c r="AD179" s="32" t="str">
        <f t="shared" si="198"/>
        <v>BERTAHAP</v>
      </c>
      <c r="AE179" s="259">
        <f t="shared" si="199"/>
        <v>0</v>
      </c>
      <c r="AF179" s="260">
        <v>2</v>
      </c>
      <c r="AG179" s="261"/>
      <c r="AH179" s="257" t="e">
        <f>IF(AG179&gt;#REF!,"LB","KR")</f>
        <v>#REF!</v>
      </c>
      <c r="AI179" s="261">
        <f t="shared" si="161"/>
        <v>1223200000</v>
      </c>
      <c r="AJ179" s="261">
        <f t="shared" si="161"/>
        <v>1378742000</v>
      </c>
      <c r="AK179" s="261">
        <f t="shared" si="161"/>
        <v>1463780000</v>
      </c>
      <c r="AL179" s="262">
        <f t="shared" si="161"/>
        <v>1554063000</v>
      </c>
      <c r="AM179" s="262">
        <f t="shared" si="161"/>
        <v>1463780000</v>
      </c>
      <c r="AN179" s="261">
        <f t="shared" si="161"/>
        <v>1554063000</v>
      </c>
      <c r="AO179" s="261">
        <f t="shared" si="160"/>
        <v>1649914000</v>
      </c>
      <c r="AP179" s="261">
        <f t="shared" si="214"/>
        <v>1649914164.642993</v>
      </c>
      <c r="AQ179" s="51">
        <f t="shared" si="215"/>
        <v>1551607000</v>
      </c>
      <c r="AR179" s="42">
        <f t="shared" si="215"/>
        <v>1647307000</v>
      </c>
      <c r="AS179" s="58">
        <f t="shared" si="200"/>
        <v>1396446300</v>
      </c>
      <c r="AT179" s="58">
        <f t="shared" si="201"/>
        <v>23274105</v>
      </c>
      <c r="AU179" s="336">
        <f t="shared" si="202"/>
        <v>29138681.25</v>
      </c>
      <c r="AV179" s="131">
        <f t="shared" si="203"/>
        <v>16473070</v>
      </c>
      <c r="AW179" s="5">
        <f t="shared" si="204"/>
        <v>23274105</v>
      </c>
      <c r="AX179" s="5">
        <f t="shared" si="205"/>
        <v>36594500</v>
      </c>
      <c r="AY179" s="487">
        <f t="shared" si="206"/>
        <v>1748909000</v>
      </c>
      <c r="AZ179" s="117">
        <f t="shared" si="217"/>
        <v>1748908931.292275</v>
      </c>
      <c r="BA179" s="2"/>
      <c r="BB179" s="2"/>
      <c r="BW179" s="53">
        <f t="shared" si="207"/>
        <v>-1255655.3877779953</v>
      </c>
      <c r="BY179" s="116">
        <v>50</v>
      </c>
      <c r="BZ179" s="121" t="s">
        <v>179</v>
      </c>
      <c r="CA179" s="112" t="str">
        <f>G298</f>
        <v>2BR-22</v>
      </c>
      <c r="CB179" s="113">
        <f>E298</f>
        <v>22</v>
      </c>
      <c r="CC179" s="114">
        <f>H298</f>
        <v>81</v>
      </c>
      <c r="CD179" s="114">
        <f>I298</f>
        <v>70</v>
      </c>
      <c r="CE179" s="115">
        <f>P298</f>
        <v>27347981.802809998</v>
      </c>
      <c r="CF179" s="115">
        <f t="shared" si="222"/>
        <v>1759697000</v>
      </c>
      <c r="CG179" s="115">
        <f t="shared" si="222"/>
        <v>1983460000</v>
      </c>
      <c r="CH179" s="115">
        <f t="shared" si="222"/>
        <v>2105795000</v>
      </c>
      <c r="CI179" s="115">
        <f t="shared" si="222"/>
        <v>2235676000</v>
      </c>
      <c r="CJ179" s="115">
        <f>AO298</f>
        <v>2373567000</v>
      </c>
      <c r="CK179" s="2">
        <v>1</v>
      </c>
      <c r="CW179" s="58">
        <f t="shared" si="208"/>
        <v>1482576300</v>
      </c>
      <c r="CX179" s="43">
        <f t="shared" si="209"/>
        <v>16473070</v>
      </c>
      <c r="DA179" s="53">
        <f t="shared" si="210"/>
        <v>1317402000</v>
      </c>
      <c r="DB179" s="43">
        <f t="shared" si="211"/>
        <v>21956700</v>
      </c>
      <c r="DC179" s="48">
        <f t="shared" si="212"/>
        <v>36594500</v>
      </c>
      <c r="DH179" s="692" t="str">
        <f t="shared" si="216"/>
        <v>A20-20</v>
      </c>
    </row>
    <row r="180" spans="1:112">
      <c r="A180" s="3">
        <f t="shared" si="213"/>
        <v>141</v>
      </c>
      <c r="B180" s="249">
        <v>9</v>
      </c>
      <c r="C180" s="522"/>
      <c r="D180" s="250" t="s">
        <v>169</v>
      </c>
      <c r="E180" s="285">
        <v>22</v>
      </c>
      <c r="F180" s="252"/>
      <c r="G180" s="40" t="s">
        <v>89</v>
      </c>
      <c r="H180" s="253">
        <f t="shared" si="180"/>
        <v>81</v>
      </c>
      <c r="I180" s="253">
        <f t="shared" si="181"/>
        <v>70</v>
      </c>
      <c r="J180" s="254">
        <f t="shared" si="182"/>
        <v>27506142.120000001</v>
      </c>
      <c r="K180" s="254">
        <f t="shared" si="183"/>
        <v>4</v>
      </c>
      <c r="L180" s="255">
        <f t="shared" si="184"/>
        <v>0.97</v>
      </c>
      <c r="M180" s="256">
        <f t="shared" si="219"/>
        <v>1.02</v>
      </c>
      <c r="N180" s="257">
        <f t="shared" si="185"/>
        <v>22741722.99874597</v>
      </c>
      <c r="O180" s="257">
        <f t="shared" si="186"/>
        <v>25633555.40579142</v>
      </c>
      <c r="P180" s="257">
        <f t="shared" si="187"/>
        <v>27214577.013528001</v>
      </c>
      <c r="Q180" s="257">
        <f t="shared" si="188"/>
        <v>28893112.574540261</v>
      </c>
      <c r="R180" s="258">
        <f t="shared" si="189"/>
        <v>27214577.013528001</v>
      </c>
      <c r="S180" s="257">
        <f t="shared" si="189"/>
        <v>28893112.574540261</v>
      </c>
      <c r="T180" s="257">
        <f t="shared" si="190"/>
        <v>30675176.536092512</v>
      </c>
      <c r="U180" s="257"/>
      <c r="V180" s="257">
        <f t="shared" si="191"/>
        <v>1591920609.9122179</v>
      </c>
      <c r="W180" s="257">
        <f t="shared" si="192"/>
        <v>1794348878.4053993</v>
      </c>
      <c r="X180" s="257">
        <f t="shared" si="193"/>
        <v>1905020390.94696</v>
      </c>
      <c r="Y180" s="258">
        <f t="shared" si="194"/>
        <v>2022517880.2178183</v>
      </c>
      <c r="Z180" s="258">
        <f t="shared" si="195"/>
        <v>1905020390.94696</v>
      </c>
      <c r="AA180" s="257">
        <f t="shared" si="196"/>
        <v>2022517880.2178183</v>
      </c>
      <c r="AB180" s="257">
        <f t="shared" si="197"/>
        <v>2147262357.5264759</v>
      </c>
      <c r="AC180" s="257"/>
      <c r="AD180" s="32" t="str">
        <f t="shared" si="198"/>
        <v>BERTAHAP</v>
      </c>
      <c r="AE180" s="259">
        <f t="shared" si="199"/>
        <v>0</v>
      </c>
      <c r="AF180" s="260">
        <v>2</v>
      </c>
      <c r="AG180" s="261"/>
      <c r="AH180" s="257" t="e">
        <f>IF(AG180&gt;#REF!,"LB","KR")</f>
        <v>#REF!</v>
      </c>
      <c r="AI180" s="261">
        <f t="shared" si="161"/>
        <v>1751113000</v>
      </c>
      <c r="AJ180" s="261">
        <f t="shared" si="161"/>
        <v>1973784000</v>
      </c>
      <c r="AK180" s="261">
        <f t="shared" si="161"/>
        <v>2095523000</v>
      </c>
      <c r="AL180" s="262">
        <f t="shared" si="161"/>
        <v>2224770000</v>
      </c>
      <c r="AM180" s="262">
        <f t="shared" si="161"/>
        <v>2095523000</v>
      </c>
      <c r="AN180" s="261">
        <f t="shared" si="161"/>
        <v>2224770000</v>
      </c>
      <c r="AO180" s="261">
        <f t="shared" si="160"/>
        <v>2361989000</v>
      </c>
      <c r="AP180" s="261">
        <f t="shared" si="214"/>
        <v>2361988887.2412453</v>
      </c>
      <c r="AQ180" s="51">
        <f t="shared" si="215"/>
        <v>2221255000</v>
      </c>
      <c r="AR180" s="42">
        <f t="shared" si="215"/>
        <v>2358257000</v>
      </c>
      <c r="AS180" s="58">
        <f t="shared" si="200"/>
        <v>1999129500</v>
      </c>
      <c r="AT180" s="58">
        <f t="shared" si="201"/>
        <v>33318825</v>
      </c>
      <c r="AU180" s="336">
        <f t="shared" si="202"/>
        <v>41714437.5</v>
      </c>
      <c r="AV180" s="131">
        <f t="shared" si="203"/>
        <v>23582570</v>
      </c>
      <c r="AW180" s="5">
        <f t="shared" si="204"/>
        <v>33318825</v>
      </c>
      <c r="AX180" s="5">
        <f t="shared" si="205"/>
        <v>52388075</v>
      </c>
      <c r="AY180" s="487">
        <f t="shared" si="206"/>
        <v>2503709000</v>
      </c>
      <c r="AZ180" s="117">
        <f t="shared" si="217"/>
        <v>2503708616.2946715</v>
      </c>
      <c r="BA180" s="2"/>
      <c r="BB180" s="2"/>
      <c r="BW180" s="53">
        <f t="shared" si="207"/>
        <v>-133404.78928199783</v>
      </c>
      <c r="BY180" s="116"/>
      <c r="BZ180" s="121"/>
      <c r="CA180" s="112"/>
      <c r="CB180" s="113"/>
      <c r="CC180" s="114"/>
      <c r="CD180" s="114"/>
      <c r="CE180" s="115"/>
      <c r="CF180" s="115"/>
      <c r="CG180" s="115"/>
      <c r="CH180" s="115"/>
      <c r="CI180" s="115"/>
      <c r="CJ180" s="115"/>
      <c r="CK180" s="2">
        <f>SUM(CK40:CK179)</f>
        <v>259</v>
      </c>
      <c r="CW180" s="58">
        <f t="shared" si="208"/>
        <v>2122431300</v>
      </c>
      <c r="CX180" s="43">
        <f t="shared" si="209"/>
        <v>23582570</v>
      </c>
      <c r="DA180" s="53">
        <f t="shared" si="210"/>
        <v>1885970700</v>
      </c>
      <c r="DB180" s="43">
        <f t="shared" si="211"/>
        <v>31432845</v>
      </c>
      <c r="DC180" s="48">
        <f t="shared" si="212"/>
        <v>52388075</v>
      </c>
      <c r="DH180" s="692" t="str">
        <f t="shared" si="216"/>
        <v>A20-22</v>
      </c>
    </row>
    <row r="181" spans="1:112">
      <c r="A181" s="3">
        <f t="shared" si="213"/>
        <v>142</v>
      </c>
      <c r="B181" s="249">
        <v>1</v>
      </c>
      <c r="C181" s="522"/>
      <c r="D181" s="250" t="s">
        <v>173</v>
      </c>
      <c r="E181" s="251" t="s">
        <v>35</v>
      </c>
      <c r="F181" s="252"/>
      <c r="G181" s="40" t="s">
        <v>42</v>
      </c>
      <c r="H181" s="253">
        <f t="shared" si="180"/>
        <v>78</v>
      </c>
      <c r="I181" s="253">
        <f t="shared" si="181"/>
        <v>66</v>
      </c>
      <c r="J181" s="254">
        <f t="shared" si="182"/>
        <v>27506142.120000001</v>
      </c>
      <c r="K181" s="254">
        <f t="shared" si="183"/>
        <v>2</v>
      </c>
      <c r="L181" s="255">
        <f t="shared" si="184"/>
        <v>0.93</v>
      </c>
      <c r="M181" s="305">
        <f t="shared" ref="M181:M188" si="223">SUMIF($AO$4:$AO$22,E181,$BN$4:$BN$22)</f>
        <v>1.03</v>
      </c>
      <c r="N181" s="257">
        <f t="shared" si="185"/>
        <v>22017683.909944173</v>
      </c>
      <c r="O181" s="257">
        <f t="shared" si="186"/>
        <v>24817447.668493636</v>
      </c>
      <c r="P181" s="257">
        <f t="shared" si="187"/>
        <v>26348133.536748003</v>
      </c>
      <c r="Q181" s="257">
        <f t="shared" si="188"/>
        <v>27973228.760008208</v>
      </c>
      <c r="R181" s="258">
        <f t="shared" si="189"/>
        <v>26348133.536748003</v>
      </c>
      <c r="S181" s="257">
        <f t="shared" si="189"/>
        <v>27973228.760008208</v>
      </c>
      <c r="T181" s="257">
        <f t="shared" si="190"/>
        <v>29698556.300710551</v>
      </c>
      <c r="U181" s="257"/>
      <c r="V181" s="257">
        <f t="shared" si="191"/>
        <v>1453167138.0563154</v>
      </c>
      <c r="W181" s="257">
        <f t="shared" si="192"/>
        <v>1637951546.12058</v>
      </c>
      <c r="X181" s="257">
        <f t="shared" si="193"/>
        <v>1738976813.4253683</v>
      </c>
      <c r="Y181" s="258">
        <f t="shared" si="194"/>
        <v>1846233098.1605418</v>
      </c>
      <c r="Z181" s="258">
        <f t="shared" si="195"/>
        <v>1738976813.4253683</v>
      </c>
      <c r="AA181" s="257">
        <f t="shared" si="196"/>
        <v>1846233098.1605418</v>
      </c>
      <c r="AB181" s="257">
        <f t="shared" si="197"/>
        <v>1960104715.8468964</v>
      </c>
      <c r="AC181" s="257"/>
      <c r="AD181" s="32" t="str">
        <f t="shared" si="198"/>
        <v>BERTAHAP</v>
      </c>
      <c r="AE181" s="259">
        <f t="shared" si="199"/>
        <v>0</v>
      </c>
      <c r="AF181" s="260">
        <v>2</v>
      </c>
      <c r="AG181" s="261"/>
      <c r="AH181" s="257" t="e">
        <f>IF(AG181&gt;#REF!,"LB","KR")</f>
        <v>#REF!</v>
      </c>
      <c r="AI181" s="261">
        <f t="shared" si="161"/>
        <v>1598484000</v>
      </c>
      <c r="AJ181" s="261">
        <f t="shared" si="161"/>
        <v>1801747000</v>
      </c>
      <c r="AK181" s="261">
        <f t="shared" si="161"/>
        <v>1912875000</v>
      </c>
      <c r="AL181" s="262">
        <f t="shared" si="161"/>
        <v>2030857000</v>
      </c>
      <c r="AM181" s="262">
        <f t="shared" si="161"/>
        <v>1912875000</v>
      </c>
      <c r="AN181" s="261">
        <f t="shared" si="161"/>
        <v>2030857000</v>
      </c>
      <c r="AO181" s="261">
        <f t="shared" si="160"/>
        <v>2156116000</v>
      </c>
      <c r="AP181" s="261">
        <f t="shared" si="214"/>
        <v>2156115762.7872066</v>
      </c>
      <c r="AQ181" s="51">
        <f t="shared" si="215"/>
        <v>2027648000</v>
      </c>
      <c r="AR181" s="42">
        <f t="shared" si="215"/>
        <v>2152709000</v>
      </c>
      <c r="AS181" s="58">
        <f t="shared" si="200"/>
        <v>1824883200</v>
      </c>
      <c r="AT181" s="58">
        <f t="shared" si="201"/>
        <v>30414720</v>
      </c>
      <c r="AU181" s="336">
        <f t="shared" si="202"/>
        <v>38078568.75</v>
      </c>
      <c r="AV181" s="131">
        <f t="shared" si="203"/>
        <v>21527090</v>
      </c>
      <c r="AW181" s="5">
        <f t="shared" si="204"/>
        <v>30414720</v>
      </c>
      <c r="AX181" s="5">
        <f t="shared" si="205"/>
        <v>47821875</v>
      </c>
      <c r="AY181" s="487">
        <f t="shared" si="206"/>
        <v>2285483000</v>
      </c>
      <c r="AZ181" s="117">
        <f t="shared" si="217"/>
        <v>2285482910.3338127</v>
      </c>
      <c r="BA181" s="2"/>
      <c r="BB181" s="2"/>
      <c r="BW181" s="53">
        <f t="shared" si="207"/>
        <v>-999848.26606199518</v>
      </c>
      <c r="BY181" s="116"/>
      <c r="BZ181" s="112"/>
      <c r="CA181" s="112"/>
      <c r="CB181" s="113"/>
      <c r="CC181" s="114"/>
      <c r="CD181" s="114"/>
      <c r="CE181" s="115"/>
      <c r="CF181" s="115"/>
      <c r="CG181" s="115"/>
      <c r="CH181" s="115"/>
      <c r="CI181" s="115"/>
      <c r="CJ181" s="115"/>
      <c r="CW181" s="58">
        <f t="shared" si="208"/>
        <v>1937438100</v>
      </c>
      <c r="CX181" s="43">
        <f t="shared" si="209"/>
        <v>21527090</v>
      </c>
      <c r="DA181" s="53">
        <f t="shared" si="210"/>
        <v>1721587500</v>
      </c>
      <c r="DB181" s="43">
        <f t="shared" si="211"/>
        <v>28693125</v>
      </c>
      <c r="DC181" s="48">
        <f t="shared" si="212"/>
        <v>47821875</v>
      </c>
      <c r="DH181" s="692" t="str">
        <f t="shared" si="216"/>
        <v>A21-06</v>
      </c>
    </row>
    <row r="182" spans="1:112">
      <c r="A182" s="3">
        <f t="shared" si="213"/>
        <v>143</v>
      </c>
      <c r="B182" s="249">
        <v>2</v>
      </c>
      <c r="C182" s="522"/>
      <c r="D182" s="250" t="s">
        <v>173</v>
      </c>
      <c r="E182" s="251" t="s">
        <v>41</v>
      </c>
      <c r="F182" s="252"/>
      <c r="G182" s="40" t="s">
        <v>45</v>
      </c>
      <c r="H182" s="253">
        <f t="shared" si="180"/>
        <v>60</v>
      </c>
      <c r="I182" s="253">
        <f t="shared" si="181"/>
        <v>52</v>
      </c>
      <c r="J182" s="254">
        <f t="shared" si="182"/>
        <v>27506142.120000001</v>
      </c>
      <c r="K182" s="254">
        <f t="shared" si="183"/>
        <v>2</v>
      </c>
      <c r="L182" s="255">
        <f t="shared" si="184"/>
        <v>0.93</v>
      </c>
      <c r="M182" s="305">
        <f t="shared" si="223"/>
        <v>1.03</v>
      </c>
      <c r="N182" s="257">
        <f t="shared" si="185"/>
        <v>22017683.909944173</v>
      </c>
      <c r="O182" s="257">
        <f t="shared" si="186"/>
        <v>24817447.668493636</v>
      </c>
      <c r="P182" s="257">
        <f t="shared" si="187"/>
        <v>26348133.536748003</v>
      </c>
      <c r="Q182" s="257">
        <f t="shared" si="188"/>
        <v>27973228.760008208</v>
      </c>
      <c r="R182" s="258">
        <f t="shared" si="189"/>
        <v>26348133.536748003</v>
      </c>
      <c r="S182" s="257">
        <f t="shared" si="189"/>
        <v>27973228.760008208</v>
      </c>
      <c r="T182" s="257">
        <f t="shared" si="190"/>
        <v>29698556.300710551</v>
      </c>
      <c r="U182" s="257"/>
      <c r="V182" s="257">
        <f t="shared" si="191"/>
        <v>1144919563.3170969</v>
      </c>
      <c r="W182" s="257">
        <f t="shared" si="192"/>
        <v>1290507278.7616692</v>
      </c>
      <c r="X182" s="257">
        <f t="shared" si="193"/>
        <v>1370102943.9108961</v>
      </c>
      <c r="Y182" s="258">
        <f t="shared" si="194"/>
        <v>1454607895.5204268</v>
      </c>
      <c r="Z182" s="258">
        <f t="shared" si="195"/>
        <v>1370102943.9108961</v>
      </c>
      <c r="AA182" s="257">
        <f t="shared" si="196"/>
        <v>1454607895.5204268</v>
      </c>
      <c r="AB182" s="257">
        <f t="shared" si="197"/>
        <v>1544324927.6369486</v>
      </c>
      <c r="AC182" s="257"/>
      <c r="AD182" s="32" t="str">
        <f t="shared" si="198"/>
        <v>BERTAHAP</v>
      </c>
      <c r="AE182" s="259">
        <f t="shared" si="199"/>
        <v>0</v>
      </c>
      <c r="AF182" s="260">
        <v>2</v>
      </c>
      <c r="AG182" s="261"/>
      <c r="AH182" s="257" t="e">
        <f>IF(AG182&gt;#REF!,"LB","KR")</f>
        <v>#REF!</v>
      </c>
      <c r="AI182" s="261">
        <f t="shared" si="161"/>
        <v>1259412000</v>
      </c>
      <c r="AJ182" s="261">
        <f t="shared" si="161"/>
        <v>1419559000</v>
      </c>
      <c r="AK182" s="261">
        <f t="shared" si="161"/>
        <v>1507114000</v>
      </c>
      <c r="AL182" s="262">
        <f t="shared" si="161"/>
        <v>1600069000</v>
      </c>
      <c r="AM182" s="262">
        <f t="shared" si="161"/>
        <v>1507114000</v>
      </c>
      <c r="AN182" s="261">
        <f t="shared" si="161"/>
        <v>1600069000</v>
      </c>
      <c r="AO182" s="261">
        <f t="shared" si="160"/>
        <v>1698758000</v>
      </c>
      <c r="AP182" s="261">
        <f t="shared" si="214"/>
        <v>1698757712.850862</v>
      </c>
      <c r="AQ182" s="51">
        <f t="shared" si="215"/>
        <v>1597541000</v>
      </c>
      <c r="AR182" s="42">
        <f t="shared" si="215"/>
        <v>1696074000</v>
      </c>
      <c r="AS182" s="58">
        <f t="shared" si="200"/>
        <v>1437786900</v>
      </c>
      <c r="AT182" s="58">
        <f t="shared" si="201"/>
        <v>23963115</v>
      </c>
      <c r="AU182" s="336">
        <f t="shared" si="202"/>
        <v>30001293.75</v>
      </c>
      <c r="AV182" s="131">
        <f t="shared" si="203"/>
        <v>16960740</v>
      </c>
      <c r="AW182" s="5">
        <f t="shared" si="204"/>
        <v>23963115</v>
      </c>
      <c r="AX182" s="5">
        <f t="shared" si="205"/>
        <v>37677850</v>
      </c>
      <c r="AY182" s="487">
        <f t="shared" si="206"/>
        <v>1800684000</v>
      </c>
      <c r="AZ182" s="117">
        <f t="shared" si="217"/>
        <v>1800683762.487875</v>
      </c>
      <c r="BA182" s="46"/>
      <c r="BB182" s="2"/>
      <c r="BW182" s="53">
        <f t="shared" si="207"/>
        <v>-999848.26606199518</v>
      </c>
      <c r="BY182" s="116"/>
      <c r="BZ182" s="112"/>
      <c r="CA182" s="112"/>
      <c r="CB182" s="113"/>
      <c r="CC182" s="114"/>
      <c r="CD182" s="114"/>
      <c r="CE182" s="115"/>
      <c r="CF182" s="115"/>
      <c r="CG182" s="115"/>
      <c r="CH182" s="115"/>
      <c r="CI182" s="115"/>
      <c r="CJ182" s="115"/>
      <c r="CW182" s="58">
        <f t="shared" si="208"/>
        <v>1526466600</v>
      </c>
      <c r="CX182" s="43">
        <f t="shared" si="209"/>
        <v>16960740</v>
      </c>
      <c r="DA182" s="53">
        <f t="shared" si="210"/>
        <v>1356402600</v>
      </c>
      <c r="DB182" s="43">
        <f t="shared" si="211"/>
        <v>22606710</v>
      </c>
      <c r="DC182" s="48">
        <f t="shared" si="212"/>
        <v>37677850</v>
      </c>
      <c r="DH182" s="692" t="str">
        <f t="shared" si="216"/>
        <v>A21-08</v>
      </c>
    </row>
    <row r="183" spans="1:112">
      <c r="A183" s="3">
        <f t="shared" si="213"/>
        <v>144</v>
      </c>
      <c r="B183" s="249">
        <v>3</v>
      </c>
      <c r="C183" s="522"/>
      <c r="D183" s="250" t="s">
        <v>173</v>
      </c>
      <c r="E183" s="251">
        <v>10</v>
      </c>
      <c r="F183" s="252"/>
      <c r="G183" s="40" t="s">
        <v>48</v>
      </c>
      <c r="H183" s="253">
        <f t="shared" si="180"/>
        <v>74</v>
      </c>
      <c r="I183" s="253">
        <f t="shared" si="181"/>
        <v>63</v>
      </c>
      <c r="J183" s="254">
        <f t="shared" si="182"/>
        <v>27506142.120000001</v>
      </c>
      <c r="K183" s="254">
        <f t="shared" si="183"/>
        <v>2</v>
      </c>
      <c r="L183" s="255">
        <f t="shared" si="184"/>
        <v>0.93</v>
      </c>
      <c r="M183" s="305">
        <f t="shared" si="223"/>
        <v>1.03</v>
      </c>
      <c r="N183" s="257">
        <f t="shared" si="185"/>
        <v>22017683.909944173</v>
      </c>
      <c r="O183" s="257">
        <f t="shared" si="186"/>
        <v>24817447.668493636</v>
      </c>
      <c r="P183" s="257">
        <f t="shared" si="187"/>
        <v>26348133.536748003</v>
      </c>
      <c r="Q183" s="257">
        <f t="shared" si="188"/>
        <v>27973228.760008208</v>
      </c>
      <c r="R183" s="258">
        <f t="shared" si="189"/>
        <v>26348133.536748003</v>
      </c>
      <c r="S183" s="257">
        <f t="shared" si="189"/>
        <v>27973228.760008208</v>
      </c>
      <c r="T183" s="257">
        <f t="shared" si="190"/>
        <v>29698556.300710551</v>
      </c>
      <c r="U183" s="257"/>
      <c r="V183" s="257">
        <f t="shared" si="191"/>
        <v>1387114086.326483</v>
      </c>
      <c r="W183" s="257">
        <f t="shared" si="192"/>
        <v>1563499203.115099</v>
      </c>
      <c r="X183" s="257">
        <f t="shared" si="193"/>
        <v>1659932412.8151243</v>
      </c>
      <c r="Y183" s="258">
        <f t="shared" si="194"/>
        <v>1762313411.8805172</v>
      </c>
      <c r="Z183" s="258">
        <f t="shared" si="195"/>
        <v>1659932412.8151243</v>
      </c>
      <c r="AA183" s="257">
        <f t="shared" si="196"/>
        <v>1762313411.8805172</v>
      </c>
      <c r="AB183" s="257">
        <f t="shared" si="197"/>
        <v>1871009046.9447649</v>
      </c>
      <c r="AC183" s="257"/>
      <c r="AD183" s="32" t="str">
        <f t="shared" si="198"/>
        <v>BERTAHAP</v>
      </c>
      <c r="AE183" s="259">
        <f t="shared" si="199"/>
        <v>0</v>
      </c>
      <c r="AF183" s="260">
        <v>2</v>
      </c>
      <c r="AG183" s="261"/>
      <c r="AH183" s="257" t="e">
        <f>IF(AG183&gt;#REF!,"LB","KR")</f>
        <v>#REF!</v>
      </c>
      <c r="AI183" s="261">
        <f t="shared" si="161"/>
        <v>1525826000</v>
      </c>
      <c r="AJ183" s="261">
        <f t="shared" si="161"/>
        <v>1719850000</v>
      </c>
      <c r="AK183" s="261">
        <f t="shared" si="161"/>
        <v>1825926000</v>
      </c>
      <c r="AL183" s="262">
        <f t="shared" ref="AL183:AO246" si="224">ROUNDUP((Y183*(1+$K$5)),-3)</f>
        <v>1938545000</v>
      </c>
      <c r="AM183" s="262">
        <f t="shared" si="224"/>
        <v>1825926000</v>
      </c>
      <c r="AN183" s="261">
        <f t="shared" si="224"/>
        <v>1938545000</v>
      </c>
      <c r="AO183" s="261">
        <f t="shared" si="160"/>
        <v>2058110000</v>
      </c>
      <c r="AP183" s="261">
        <f t="shared" si="214"/>
        <v>2058110163.0357656</v>
      </c>
      <c r="AQ183" s="51">
        <f t="shared" si="215"/>
        <v>1935482000</v>
      </c>
      <c r="AR183" s="42">
        <f t="shared" si="215"/>
        <v>2054858000</v>
      </c>
      <c r="AS183" s="58">
        <f t="shared" si="200"/>
        <v>1741933800</v>
      </c>
      <c r="AT183" s="58">
        <f t="shared" si="201"/>
        <v>29032230</v>
      </c>
      <c r="AU183" s="336">
        <f t="shared" si="202"/>
        <v>36347718.75</v>
      </c>
      <c r="AV183" s="131">
        <f t="shared" si="203"/>
        <v>20548580</v>
      </c>
      <c r="AW183" s="5">
        <f t="shared" si="204"/>
        <v>29032230</v>
      </c>
      <c r="AX183" s="5">
        <f t="shared" si="205"/>
        <v>45648150</v>
      </c>
      <c r="AY183" s="487">
        <f t="shared" si="206"/>
        <v>2181597000</v>
      </c>
      <c r="AZ183" s="117">
        <f t="shared" si="217"/>
        <v>2181596696.1455159</v>
      </c>
      <c r="BA183" s="2"/>
      <c r="BB183" s="2"/>
      <c r="BW183" s="53">
        <f t="shared" si="207"/>
        <v>-999848.26606199518</v>
      </c>
      <c r="BY183" s="116"/>
      <c r="BZ183" s="121"/>
      <c r="CA183" s="112"/>
      <c r="CB183" s="113"/>
      <c r="CC183" s="114"/>
      <c r="CD183" s="114"/>
      <c r="CE183" s="115"/>
      <c r="CF183" s="115"/>
      <c r="CG183" s="115"/>
      <c r="CH183" s="115"/>
      <c r="CI183" s="115"/>
      <c r="CJ183" s="115"/>
      <c r="CW183" s="58">
        <f t="shared" si="208"/>
        <v>1849372200</v>
      </c>
      <c r="CX183" s="43">
        <f t="shared" si="209"/>
        <v>20548580</v>
      </c>
      <c r="DA183" s="53">
        <f t="shared" si="210"/>
        <v>1643333400</v>
      </c>
      <c r="DB183" s="43">
        <f t="shared" si="211"/>
        <v>27388890</v>
      </c>
      <c r="DC183" s="48">
        <f t="shared" si="212"/>
        <v>45648150</v>
      </c>
      <c r="DH183" s="692" t="str">
        <f t="shared" si="216"/>
        <v>A21-10</v>
      </c>
    </row>
    <row r="184" spans="1:112">
      <c r="A184" s="3">
        <f t="shared" si="213"/>
        <v>145</v>
      </c>
      <c r="B184" s="249">
        <v>4</v>
      </c>
      <c r="C184" s="522"/>
      <c r="D184" s="250" t="s">
        <v>173</v>
      </c>
      <c r="E184" s="285">
        <v>12</v>
      </c>
      <c r="F184" s="252"/>
      <c r="G184" s="40" t="s">
        <v>50</v>
      </c>
      <c r="H184" s="253">
        <f t="shared" si="180"/>
        <v>67</v>
      </c>
      <c r="I184" s="253">
        <f t="shared" si="181"/>
        <v>57</v>
      </c>
      <c r="J184" s="254">
        <f t="shared" si="182"/>
        <v>27506142.120000001</v>
      </c>
      <c r="K184" s="254">
        <f t="shared" si="183"/>
        <v>2</v>
      </c>
      <c r="L184" s="255">
        <f t="shared" si="184"/>
        <v>0.93</v>
      </c>
      <c r="M184" s="305">
        <f t="shared" si="223"/>
        <v>1.03</v>
      </c>
      <c r="N184" s="257">
        <f t="shared" si="185"/>
        <v>22017683.909944173</v>
      </c>
      <c r="O184" s="257">
        <f t="shared" si="186"/>
        <v>24817447.668493636</v>
      </c>
      <c r="P184" s="257">
        <f t="shared" si="187"/>
        <v>26348133.536748003</v>
      </c>
      <c r="Q184" s="257">
        <f t="shared" si="188"/>
        <v>27973228.760008208</v>
      </c>
      <c r="R184" s="258">
        <f t="shared" si="189"/>
        <v>26348133.536748003</v>
      </c>
      <c r="S184" s="257">
        <f t="shared" si="189"/>
        <v>27973228.760008208</v>
      </c>
      <c r="T184" s="257">
        <f t="shared" si="190"/>
        <v>29698556.300710551</v>
      </c>
      <c r="U184" s="257"/>
      <c r="V184" s="257">
        <f t="shared" si="191"/>
        <v>1255007982.866818</v>
      </c>
      <c r="W184" s="257">
        <f t="shared" si="192"/>
        <v>1414594517.1041372</v>
      </c>
      <c r="X184" s="257">
        <f t="shared" si="193"/>
        <v>1501843611.5946362</v>
      </c>
      <c r="Y184" s="258">
        <f t="shared" si="194"/>
        <v>1594474039.3204679</v>
      </c>
      <c r="Z184" s="258">
        <f t="shared" si="195"/>
        <v>1501843611.5946362</v>
      </c>
      <c r="AA184" s="257">
        <f t="shared" si="196"/>
        <v>1594474039.3204679</v>
      </c>
      <c r="AB184" s="257">
        <f t="shared" si="197"/>
        <v>1692817709.1405015</v>
      </c>
      <c r="AC184" s="257"/>
      <c r="AD184" s="32" t="str">
        <f t="shared" si="198"/>
        <v>BERTAHAP</v>
      </c>
      <c r="AE184" s="259">
        <f t="shared" si="199"/>
        <v>0</v>
      </c>
      <c r="AF184" s="260">
        <v>2</v>
      </c>
      <c r="AG184" s="261"/>
      <c r="AH184" s="257" t="e">
        <f>IF(AG184&gt;#REF!,"LB","KR")</f>
        <v>#REF!</v>
      </c>
      <c r="AI184" s="261">
        <f t="shared" ref="AI184:AK215" si="225">ROUNDUP((V184*(1+$K$5)),-3)</f>
        <v>1380509000</v>
      </c>
      <c r="AJ184" s="261">
        <f t="shared" si="225"/>
        <v>1556054000</v>
      </c>
      <c r="AK184" s="261">
        <f t="shared" si="225"/>
        <v>1652028000</v>
      </c>
      <c r="AL184" s="262">
        <f t="shared" si="224"/>
        <v>1753922000</v>
      </c>
      <c r="AM184" s="262">
        <f t="shared" si="224"/>
        <v>1652028000</v>
      </c>
      <c r="AN184" s="261">
        <f t="shared" si="224"/>
        <v>1753922000</v>
      </c>
      <c r="AO184" s="261">
        <f t="shared" si="160"/>
        <v>1862100000</v>
      </c>
      <c r="AP184" s="261">
        <f t="shared" si="214"/>
        <v>1862100025.2106688</v>
      </c>
      <c r="AQ184" s="51">
        <f t="shared" si="215"/>
        <v>1751150000</v>
      </c>
      <c r="AR184" s="42">
        <f t="shared" si="215"/>
        <v>1859158000</v>
      </c>
      <c r="AS184" s="58">
        <f t="shared" si="200"/>
        <v>1576035000</v>
      </c>
      <c r="AT184" s="58">
        <f t="shared" si="201"/>
        <v>26267250</v>
      </c>
      <c r="AU184" s="336">
        <f t="shared" si="202"/>
        <v>32886037.5</v>
      </c>
      <c r="AV184" s="131">
        <f t="shared" si="203"/>
        <v>18591580</v>
      </c>
      <c r="AW184" s="5">
        <f t="shared" si="204"/>
        <v>26267250</v>
      </c>
      <c r="AX184" s="5">
        <f t="shared" si="205"/>
        <v>41300700</v>
      </c>
      <c r="AY184" s="487">
        <f t="shared" si="206"/>
        <v>1973827000</v>
      </c>
      <c r="AZ184" s="117">
        <f t="shared" si="217"/>
        <v>1973826391.1241093</v>
      </c>
      <c r="BA184" s="2"/>
      <c r="BB184" s="2"/>
      <c r="BW184" s="53">
        <f t="shared" si="207"/>
        <v>-999848.26606199518</v>
      </c>
      <c r="BY184" s="116"/>
      <c r="BZ184" s="112"/>
      <c r="CA184" s="112"/>
      <c r="CB184" s="113"/>
      <c r="CC184" s="112"/>
      <c r="CD184" s="112"/>
      <c r="CE184" s="112"/>
      <c r="CF184" s="112"/>
      <c r="CG184" s="112"/>
      <c r="CH184" s="112"/>
      <c r="CI184" s="112"/>
      <c r="CJ184" s="112"/>
      <c r="CW184" s="58">
        <f t="shared" si="208"/>
        <v>1673242200</v>
      </c>
      <c r="CX184" s="43">
        <f t="shared" si="209"/>
        <v>18591580</v>
      </c>
      <c r="DA184" s="53">
        <f t="shared" si="210"/>
        <v>1486825200</v>
      </c>
      <c r="DB184" s="43">
        <f t="shared" si="211"/>
        <v>24780420</v>
      </c>
      <c r="DC184" s="48">
        <f t="shared" si="212"/>
        <v>41300700</v>
      </c>
      <c r="DH184" s="692" t="str">
        <f t="shared" si="216"/>
        <v>A21-12</v>
      </c>
    </row>
    <row r="185" spans="1:112">
      <c r="A185" s="3">
        <f t="shared" si="213"/>
        <v>146</v>
      </c>
      <c r="B185" s="249">
        <v>5</v>
      </c>
      <c r="C185" s="522"/>
      <c r="D185" s="250" t="s">
        <v>173</v>
      </c>
      <c r="E185" s="251">
        <v>16</v>
      </c>
      <c r="F185" s="252"/>
      <c r="G185" s="40" t="s">
        <v>52</v>
      </c>
      <c r="H185" s="253">
        <f t="shared" si="180"/>
        <v>71</v>
      </c>
      <c r="I185" s="253">
        <f t="shared" si="181"/>
        <v>63</v>
      </c>
      <c r="J185" s="254">
        <f t="shared" si="182"/>
        <v>27506142.120000001</v>
      </c>
      <c r="K185" s="254">
        <f t="shared" si="183"/>
        <v>2</v>
      </c>
      <c r="L185" s="255">
        <f t="shared" si="184"/>
        <v>0.93</v>
      </c>
      <c r="M185" s="305">
        <f t="shared" si="223"/>
        <v>1.03</v>
      </c>
      <c r="N185" s="257">
        <f t="shared" si="185"/>
        <v>22017683.909944173</v>
      </c>
      <c r="O185" s="257">
        <f t="shared" si="186"/>
        <v>24817447.668493636</v>
      </c>
      <c r="P185" s="257">
        <f t="shared" si="187"/>
        <v>26348133.536748003</v>
      </c>
      <c r="Q185" s="257">
        <f t="shared" si="188"/>
        <v>27973228.760008208</v>
      </c>
      <c r="R185" s="258">
        <f t="shared" si="189"/>
        <v>26348133.536748003</v>
      </c>
      <c r="S185" s="257">
        <f t="shared" si="189"/>
        <v>27973228.760008208</v>
      </c>
      <c r="T185" s="257">
        <f t="shared" si="190"/>
        <v>29698556.300710551</v>
      </c>
      <c r="U185" s="257"/>
      <c r="V185" s="257">
        <f t="shared" si="191"/>
        <v>1387114086.326483</v>
      </c>
      <c r="W185" s="257">
        <f t="shared" si="192"/>
        <v>1563499203.115099</v>
      </c>
      <c r="X185" s="257">
        <f t="shared" si="193"/>
        <v>1659932412.8151243</v>
      </c>
      <c r="Y185" s="258">
        <f t="shared" si="194"/>
        <v>1762313411.8805172</v>
      </c>
      <c r="Z185" s="258">
        <f t="shared" si="195"/>
        <v>1659932412.8151243</v>
      </c>
      <c r="AA185" s="257">
        <f t="shared" si="196"/>
        <v>1762313411.8805172</v>
      </c>
      <c r="AB185" s="257">
        <f t="shared" si="197"/>
        <v>1871009046.9447649</v>
      </c>
      <c r="AC185" s="257"/>
      <c r="AD185" s="32" t="str">
        <f t="shared" si="198"/>
        <v>BERTAHAP</v>
      </c>
      <c r="AE185" s="259">
        <f t="shared" si="199"/>
        <v>0</v>
      </c>
      <c r="AF185" s="260">
        <v>2</v>
      </c>
      <c r="AG185" s="261"/>
      <c r="AH185" s="257" t="e">
        <f>IF(AG185&gt;#REF!,"LB","KR")</f>
        <v>#REF!</v>
      </c>
      <c r="AI185" s="261">
        <f t="shared" si="225"/>
        <v>1525826000</v>
      </c>
      <c r="AJ185" s="261">
        <f t="shared" si="225"/>
        <v>1719850000</v>
      </c>
      <c r="AK185" s="261">
        <f t="shared" si="225"/>
        <v>1825926000</v>
      </c>
      <c r="AL185" s="262">
        <f t="shared" si="224"/>
        <v>1938545000</v>
      </c>
      <c r="AM185" s="262">
        <f t="shared" si="224"/>
        <v>1825926000</v>
      </c>
      <c r="AN185" s="261">
        <f t="shared" si="224"/>
        <v>1938545000</v>
      </c>
      <c r="AO185" s="261">
        <f t="shared" si="160"/>
        <v>2058110000</v>
      </c>
      <c r="AP185" s="261">
        <f t="shared" si="214"/>
        <v>2058110163.0357656</v>
      </c>
      <c r="AQ185" s="51">
        <f t="shared" si="215"/>
        <v>1935482000</v>
      </c>
      <c r="AR185" s="42">
        <f t="shared" si="215"/>
        <v>2054858000</v>
      </c>
      <c r="AS185" s="58">
        <f t="shared" si="200"/>
        <v>1741933800</v>
      </c>
      <c r="AT185" s="58">
        <f t="shared" si="201"/>
        <v>29032230</v>
      </c>
      <c r="AU185" s="336">
        <f t="shared" si="202"/>
        <v>36347718.75</v>
      </c>
      <c r="AV185" s="131">
        <f t="shared" si="203"/>
        <v>20548580</v>
      </c>
      <c r="AW185" s="5">
        <f t="shared" si="204"/>
        <v>29032230</v>
      </c>
      <c r="AX185" s="5">
        <f t="shared" si="205"/>
        <v>45648150</v>
      </c>
      <c r="AY185" s="487">
        <f t="shared" si="206"/>
        <v>2181597000</v>
      </c>
      <c r="AZ185" s="117">
        <f t="shared" si="217"/>
        <v>2181596696.1455159</v>
      </c>
      <c r="BA185" s="2"/>
      <c r="BB185" s="2"/>
      <c r="BW185" s="53">
        <f t="shared" si="207"/>
        <v>-999848.26606199518</v>
      </c>
      <c r="BY185" s="116"/>
      <c r="BZ185" s="112"/>
      <c r="CA185" s="112"/>
      <c r="CB185" s="113"/>
      <c r="CC185" s="112"/>
      <c r="CD185" s="112"/>
      <c r="CE185" s="112"/>
      <c r="CF185" s="112"/>
      <c r="CG185" s="112"/>
      <c r="CH185" s="112"/>
      <c r="CI185" s="112"/>
      <c r="CJ185" s="112"/>
      <c r="CW185" s="58">
        <f t="shared" si="208"/>
        <v>1849372200</v>
      </c>
      <c r="CX185" s="43">
        <f t="shared" si="209"/>
        <v>20548580</v>
      </c>
      <c r="DA185" s="53">
        <f t="shared" si="210"/>
        <v>1643333400</v>
      </c>
      <c r="DB185" s="43">
        <f t="shared" si="211"/>
        <v>27388890</v>
      </c>
      <c r="DC185" s="48">
        <f t="shared" si="212"/>
        <v>45648150</v>
      </c>
      <c r="DH185" s="692" t="str">
        <f t="shared" si="216"/>
        <v>A21-16</v>
      </c>
    </row>
    <row r="186" spans="1:112">
      <c r="A186" s="3">
        <f t="shared" si="213"/>
        <v>147</v>
      </c>
      <c r="B186" s="249">
        <v>6</v>
      </c>
      <c r="C186" s="522"/>
      <c r="D186" s="250" t="s">
        <v>173</v>
      </c>
      <c r="E186" s="285">
        <v>18</v>
      </c>
      <c r="F186" s="252"/>
      <c r="G186" s="40" t="s">
        <v>54</v>
      </c>
      <c r="H186" s="253">
        <f t="shared" si="180"/>
        <v>97</v>
      </c>
      <c r="I186" s="253">
        <f t="shared" si="181"/>
        <v>85</v>
      </c>
      <c r="J186" s="254">
        <f t="shared" si="182"/>
        <v>27506142.120000001</v>
      </c>
      <c r="K186" s="254">
        <f t="shared" si="183"/>
        <v>2</v>
      </c>
      <c r="L186" s="255">
        <f t="shared" si="184"/>
        <v>0.93</v>
      </c>
      <c r="M186" s="305">
        <f t="shared" si="223"/>
        <v>1.03</v>
      </c>
      <c r="N186" s="257">
        <f t="shared" si="185"/>
        <v>22017683.909944173</v>
      </c>
      <c r="O186" s="257">
        <f t="shared" si="186"/>
        <v>24817447.668493636</v>
      </c>
      <c r="P186" s="257">
        <f t="shared" si="187"/>
        <v>26348133.536748003</v>
      </c>
      <c r="Q186" s="257">
        <f t="shared" si="188"/>
        <v>27973228.760008208</v>
      </c>
      <c r="R186" s="258">
        <f t="shared" si="189"/>
        <v>26348133.536748003</v>
      </c>
      <c r="S186" s="257">
        <f t="shared" si="189"/>
        <v>27973228.760008208</v>
      </c>
      <c r="T186" s="257">
        <f t="shared" si="190"/>
        <v>29698556.300710551</v>
      </c>
      <c r="U186" s="257"/>
      <c r="V186" s="257">
        <f t="shared" si="191"/>
        <v>1871503132.3452547</v>
      </c>
      <c r="W186" s="257">
        <f t="shared" si="192"/>
        <v>2109483051.821959</v>
      </c>
      <c r="X186" s="257">
        <f t="shared" si="193"/>
        <v>2239591350.6235805</v>
      </c>
      <c r="Y186" s="258">
        <f t="shared" si="194"/>
        <v>2377724444.6006975</v>
      </c>
      <c r="Z186" s="258">
        <f t="shared" si="195"/>
        <v>2239591350.6235805</v>
      </c>
      <c r="AA186" s="257">
        <f t="shared" si="196"/>
        <v>2377724444.6006975</v>
      </c>
      <c r="AB186" s="257">
        <f t="shared" si="197"/>
        <v>2524377285.5603967</v>
      </c>
      <c r="AC186" s="257"/>
      <c r="AD186" s="32" t="str">
        <f t="shared" si="198"/>
        <v>BERTAHAP</v>
      </c>
      <c r="AE186" s="259">
        <f t="shared" si="199"/>
        <v>0</v>
      </c>
      <c r="AF186" s="260">
        <v>2</v>
      </c>
      <c r="AG186" s="261"/>
      <c r="AH186" s="257" t="e">
        <f>IF(AG186&gt;#REF!,"LB","KR")</f>
        <v>#REF!</v>
      </c>
      <c r="AI186" s="261">
        <f t="shared" si="225"/>
        <v>2058654000</v>
      </c>
      <c r="AJ186" s="261">
        <f t="shared" si="225"/>
        <v>2320432000</v>
      </c>
      <c r="AK186" s="261">
        <f t="shared" si="225"/>
        <v>2463551000</v>
      </c>
      <c r="AL186" s="262">
        <f t="shared" si="224"/>
        <v>2615497000</v>
      </c>
      <c r="AM186" s="262">
        <f t="shared" si="224"/>
        <v>2463551000</v>
      </c>
      <c r="AN186" s="261">
        <f t="shared" si="224"/>
        <v>2615497000</v>
      </c>
      <c r="AO186" s="261">
        <f t="shared" si="160"/>
        <v>2776816000</v>
      </c>
      <c r="AP186" s="261">
        <f t="shared" si="214"/>
        <v>2776815063.4055724</v>
      </c>
      <c r="AQ186" s="51">
        <f t="shared" si="215"/>
        <v>2611365000</v>
      </c>
      <c r="AR186" s="42">
        <f t="shared" si="215"/>
        <v>2772427000</v>
      </c>
      <c r="AS186" s="58">
        <f t="shared" si="200"/>
        <v>2350228500</v>
      </c>
      <c r="AT186" s="58">
        <f t="shared" si="201"/>
        <v>39170475</v>
      </c>
      <c r="AU186" s="336">
        <f t="shared" si="202"/>
        <v>49040568.75</v>
      </c>
      <c r="AV186" s="131">
        <f t="shared" si="203"/>
        <v>27724270</v>
      </c>
      <c r="AW186" s="5">
        <f t="shared" si="204"/>
        <v>39170475</v>
      </c>
      <c r="AX186" s="5">
        <f t="shared" si="205"/>
        <v>61588775</v>
      </c>
      <c r="AY186" s="487">
        <f t="shared" si="206"/>
        <v>2943424000</v>
      </c>
      <c r="AZ186" s="117">
        <f t="shared" si="217"/>
        <v>2943423625.138391</v>
      </c>
      <c r="BA186" s="2"/>
      <c r="BB186" s="2"/>
      <c r="BW186" s="53">
        <f t="shared" si="207"/>
        <v>-999848.26606199518</v>
      </c>
      <c r="BY186" s="116"/>
      <c r="BZ186" s="112"/>
      <c r="CA186" s="112"/>
      <c r="CB186" s="113"/>
      <c r="CC186" s="112"/>
      <c r="CD186" s="112"/>
      <c r="CE186" s="112"/>
      <c r="CF186" s="112"/>
      <c r="CG186" s="112"/>
      <c r="CH186" s="112"/>
      <c r="CI186" s="112"/>
      <c r="CJ186" s="112"/>
      <c r="CW186" s="58">
        <f t="shared" si="208"/>
        <v>2495184300</v>
      </c>
      <c r="CX186" s="43">
        <f t="shared" si="209"/>
        <v>27724270</v>
      </c>
      <c r="DA186" s="53">
        <f t="shared" si="210"/>
        <v>2217195900</v>
      </c>
      <c r="DB186" s="43">
        <f t="shared" si="211"/>
        <v>36953265</v>
      </c>
      <c r="DC186" s="48">
        <f t="shared" si="212"/>
        <v>61588775</v>
      </c>
      <c r="DH186" s="692" t="str">
        <f t="shared" si="216"/>
        <v>A21-18</v>
      </c>
    </row>
    <row r="187" spans="1:112">
      <c r="A187" s="3">
        <f t="shared" si="213"/>
        <v>148</v>
      </c>
      <c r="B187" s="249">
        <v>7</v>
      </c>
      <c r="C187" s="522"/>
      <c r="D187" s="250" t="s">
        <v>173</v>
      </c>
      <c r="E187" s="285">
        <v>20</v>
      </c>
      <c r="F187" s="252"/>
      <c r="G187" s="40" t="s">
        <v>70</v>
      </c>
      <c r="H187" s="253">
        <f t="shared" si="180"/>
        <v>60</v>
      </c>
      <c r="I187" s="253">
        <f t="shared" si="181"/>
        <v>51</v>
      </c>
      <c r="J187" s="254">
        <f t="shared" si="182"/>
        <v>27506142.120000001</v>
      </c>
      <c r="K187" s="254">
        <f t="shared" si="183"/>
        <v>2</v>
      </c>
      <c r="L187" s="255">
        <f t="shared" si="184"/>
        <v>0.93</v>
      </c>
      <c r="M187" s="305">
        <f t="shared" si="223"/>
        <v>1.03</v>
      </c>
      <c r="N187" s="257">
        <f t="shared" si="185"/>
        <v>22017683.909944173</v>
      </c>
      <c r="O187" s="257">
        <f t="shared" si="186"/>
        <v>24817447.668493636</v>
      </c>
      <c r="P187" s="257">
        <f t="shared" si="187"/>
        <v>26348133.536748003</v>
      </c>
      <c r="Q187" s="257">
        <f t="shared" si="188"/>
        <v>27973228.760008208</v>
      </c>
      <c r="R187" s="258">
        <f t="shared" si="189"/>
        <v>26348133.536748003</v>
      </c>
      <c r="S187" s="257">
        <f t="shared" si="189"/>
        <v>27973228.760008208</v>
      </c>
      <c r="T187" s="257">
        <f t="shared" si="190"/>
        <v>29698556.300710551</v>
      </c>
      <c r="U187" s="257"/>
      <c r="V187" s="257">
        <f t="shared" si="191"/>
        <v>1122901879.4071529</v>
      </c>
      <c r="W187" s="257">
        <f t="shared" si="192"/>
        <v>1265689831.0931754</v>
      </c>
      <c r="X187" s="257">
        <f t="shared" si="193"/>
        <v>1343754810.3741481</v>
      </c>
      <c r="Y187" s="258">
        <f t="shared" si="194"/>
        <v>1426634666.7604187</v>
      </c>
      <c r="Z187" s="258">
        <f t="shared" si="195"/>
        <v>1343754810.3741481</v>
      </c>
      <c r="AA187" s="257">
        <f t="shared" si="196"/>
        <v>1426634666.7604187</v>
      </c>
      <c r="AB187" s="257">
        <f t="shared" si="197"/>
        <v>1514626371.3362381</v>
      </c>
      <c r="AC187" s="257"/>
      <c r="AD187" s="32" t="str">
        <f t="shared" si="198"/>
        <v>BERTAHAP</v>
      </c>
      <c r="AE187" s="259">
        <f t="shared" si="199"/>
        <v>0</v>
      </c>
      <c r="AF187" s="260">
        <v>2</v>
      </c>
      <c r="AG187" s="261"/>
      <c r="AH187" s="257" t="e">
        <f>IF(AG187&gt;#REF!,"LB","KR")</f>
        <v>#REF!</v>
      </c>
      <c r="AI187" s="261">
        <f t="shared" si="225"/>
        <v>1235193000</v>
      </c>
      <c r="AJ187" s="261">
        <f t="shared" si="225"/>
        <v>1392259000</v>
      </c>
      <c r="AK187" s="261">
        <f t="shared" si="225"/>
        <v>1478131000</v>
      </c>
      <c r="AL187" s="262">
        <f t="shared" si="224"/>
        <v>1569299000</v>
      </c>
      <c r="AM187" s="262">
        <f t="shared" si="224"/>
        <v>1478131000</v>
      </c>
      <c r="AN187" s="261">
        <f t="shared" si="224"/>
        <v>1569299000</v>
      </c>
      <c r="AO187" s="261">
        <f t="shared" si="160"/>
        <v>1666090000</v>
      </c>
      <c r="AP187" s="261">
        <f t="shared" si="214"/>
        <v>1666089887.3855722</v>
      </c>
      <c r="AQ187" s="51">
        <f t="shared" si="215"/>
        <v>1566819000</v>
      </c>
      <c r="AR187" s="42">
        <f t="shared" si="215"/>
        <v>1663457000</v>
      </c>
      <c r="AS187" s="58">
        <f t="shared" si="200"/>
        <v>1410137100</v>
      </c>
      <c r="AT187" s="58">
        <f t="shared" si="201"/>
        <v>23502285</v>
      </c>
      <c r="AU187" s="336">
        <f t="shared" si="202"/>
        <v>29424356.25</v>
      </c>
      <c r="AV187" s="131">
        <f t="shared" si="203"/>
        <v>16634570</v>
      </c>
      <c r="AW187" s="5">
        <f t="shared" si="204"/>
        <v>23502285</v>
      </c>
      <c r="AX187" s="5">
        <f t="shared" si="205"/>
        <v>36953275</v>
      </c>
      <c r="AY187" s="487">
        <f t="shared" si="206"/>
        <v>1766056000</v>
      </c>
      <c r="AZ187" s="117">
        <f t="shared" si="217"/>
        <v>1766055024.4251094</v>
      </c>
      <c r="BA187" s="2"/>
      <c r="BB187" s="2"/>
      <c r="BW187" s="53">
        <f t="shared" si="207"/>
        <v>-999848.26606199518</v>
      </c>
      <c r="CW187" s="58">
        <f t="shared" si="208"/>
        <v>1497111300</v>
      </c>
      <c r="CX187" s="43">
        <f t="shared" si="209"/>
        <v>16634570</v>
      </c>
      <c r="DA187" s="53">
        <f t="shared" si="210"/>
        <v>1330317900</v>
      </c>
      <c r="DB187" s="43">
        <f t="shared" si="211"/>
        <v>22171965</v>
      </c>
      <c r="DC187" s="48">
        <f t="shared" si="212"/>
        <v>36953275</v>
      </c>
      <c r="DH187" s="692" t="str">
        <f t="shared" si="216"/>
        <v>A21-20</v>
      </c>
    </row>
    <row r="188" spans="1:112">
      <c r="A188" s="3">
        <f t="shared" si="213"/>
        <v>149</v>
      </c>
      <c r="B188" s="249">
        <v>8</v>
      </c>
      <c r="C188" s="522"/>
      <c r="D188" s="250" t="s">
        <v>173</v>
      </c>
      <c r="E188" s="285">
        <v>22</v>
      </c>
      <c r="F188" s="252"/>
      <c r="G188" s="40" t="s">
        <v>89</v>
      </c>
      <c r="H188" s="253">
        <f t="shared" si="180"/>
        <v>81</v>
      </c>
      <c r="I188" s="253">
        <f t="shared" si="181"/>
        <v>70</v>
      </c>
      <c r="J188" s="254">
        <f t="shared" si="182"/>
        <v>27506142.120000001</v>
      </c>
      <c r="K188" s="254">
        <f t="shared" si="183"/>
        <v>4</v>
      </c>
      <c r="L188" s="255">
        <f t="shared" si="184"/>
        <v>0.97</v>
      </c>
      <c r="M188" s="305">
        <f t="shared" si="223"/>
        <v>1.03</v>
      </c>
      <c r="N188" s="257">
        <f t="shared" si="185"/>
        <v>22964681.067361128</v>
      </c>
      <c r="O188" s="257">
        <f t="shared" si="186"/>
        <v>25884864.772514869</v>
      </c>
      <c r="P188" s="257">
        <f t="shared" si="187"/>
        <v>27481386.592092004</v>
      </c>
      <c r="Q188" s="257">
        <f t="shared" si="188"/>
        <v>29176378.384094581</v>
      </c>
      <c r="R188" s="258">
        <f t="shared" si="189"/>
        <v>27481386.592092004</v>
      </c>
      <c r="S188" s="257">
        <f t="shared" si="189"/>
        <v>29176378.384094581</v>
      </c>
      <c r="T188" s="257">
        <f t="shared" si="190"/>
        <v>30975913.560956165</v>
      </c>
      <c r="U188" s="257"/>
      <c r="V188" s="257">
        <f t="shared" si="191"/>
        <v>1607527674.7152789</v>
      </c>
      <c r="W188" s="257">
        <f t="shared" si="192"/>
        <v>1811940534.0760407</v>
      </c>
      <c r="X188" s="257">
        <f t="shared" si="193"/>
        <v>1923697061.4464402</v>
      </c>
      <c r="Y188" s="258">
        <f t="shared" si="194"/>
        <v>2042346486.8866208</v>
      </c>
      <c r="Z188" s="258">
        <f t="shared" si="195"/>
        <v>1923697061.4464402</v>
      </c>
      <c r="AA188" s="257">
        <f t="shared" si="196"/>
        <v>2042346486.8866208</v>
      </c>
      <c r="AB188" s="257">
        <f t="shared" si="197"/>
        <v>2168313949.2669315</v>
      </c>
      <c r="AC188" s="257"/>
      <c r="AD188" s="32" t="str">
        <f t="shared" si="198"/>
        <v>BERTAHAP</v>
      </c>
      <c r="AE188" s="259">
        <f t="shared" si="199"/>
        <v>0</v>
      </c>
      <c r="AF188" s="260">
        <v>2</v>
      </c>
      <c r="AG188" s="261"/>
      <c r="AH188" s="257" t="e">
        <f>IF(AG188&gt;#REF!,"LB","KR")</f>
        <v>#REF!</v>
      </c>
      <c r="AI188" s="261">
        <f t="shared" si="225"/>
        <v>1768281000</v>
      </c>
      <c r="AJ188" s="261">
        <f t="shared" si="225"/>
        <v>1993135000</v>
      </c>
      <c r="AK188" s="261">
        <f t="shared" si="225"/>
        <v>2116067000</v>
      </c>
      <c r="AL188" s="262">
        <f t="shared" si="224"/>
        <v>2246582000</v>
      </c>
      <c r="AM188" s="262">
        <f t="shared" si="224"/>
        <v>2116067000</v>
      </c>
      <c r="AN188" s="261">
        <f t="shared" si="224"/>
        <v>2246582000</v>
      </c>
      <c r="AO188" s="261">
        <f t="shared" si="160"/>
        <v>2385146000</v>
      </c>
      <c r="AP188" s="261">
        <f t="shared" si="214"/>
        <v>2385146203.1024384</v>
      </c>
      <c r="AQ188" s="51">
        <f t="shared" si="215"/>
        <v>2243032000</v>
      </c>
      <c r="AR188" s="42">
        <f t="shared" si="215"/>
        <v>2381377000</v>
      </c>
      <c r="AS188" s="58">
        <f t="shared" si="200"/>
        <v>2018728800</v>
      </c>
      <c r="AT188" s="58">
        <f t="shared" si="201"/>
        <v>33645480</v>
      </c>
      <c r="AU188" s="336">
        <f t="shared" si="202"/>
        <v>42123412.5</v>
      </c>
      <c r="AV188" s="131">
        <f t="shared" si="203"/>
        <v>23813770</v>
      </c>
      <c r="AW188" s="5">
        <f t="shared" si="204"/>
        <v>33645480</v>
      </c>
      <c r="AX188" s="5">
        <f t="shared" si="205"/>
        <v>52901675</v>
      </c>
      <c r="AY188" s="487">
        <f t="shared" si="206"/>
        <v>2528255000</v>
      </c>
      <c r="AZ188" s="117">
        <f t="shared" si="217"/>
        <v>2528254602.2532554</v>
      </c>
      <c r="BA188" s="2"/>
      <c r="BB188" s="2"/>
      <c r="BW188" s="53">
        <f t="shared" si="207"/>
        <v>133404.78928200528</v>
      </c>
      <c r="CW188" s="58">
        <f t="shared" si="208"/>
        <v>2143239300</v>
      </c>
      <c r="CX188" s="43">
        <f t="shared" si="209"/>
        <v>23813770</v>
      </c>
      <c r="DA188" s="53">
        <f t="shared" si="210"/>
        <v>1904460300</v>
      </c>
      <c r="DB188" s="43">
        <f t="shared" si="211"/>
        <v>31741005</v>
      </c>
      <c r="DC188" s="48">
        <f t="shared" si="212"/>
        <v>52901675</v>
      </c>
      <c r="DH188" s="692" t="str">
        <f t="shared" si="216"/>
        <v>A21-22</v>
      </c>
    </row>
    <row r="189" spans="1:112">
      <c r="A189" s="3">
        <f t="shared" si="213"/>
        <v>150</v>
      </c>
      <c r="B189" s="249">
        <v>1</v>
      </c>
      <c r="C189" s="522"/>
      <c r="D189" s="250" t="s">
        <v>178</v>
      </c>
      <c r="E189" s="251" t="s">
        <v>35</v>
      </c>
      <c r="F189" s="252"/>
      <c r="G189" s="40" t="s">
        <v>42</v>
      </c>
      <c r="H189" s="253">
        <f t="shared" si="180"/>
        <v>78</v>
      </c>
      <c r="I189" s="253">
        <f t="shared" si="181"/>
        <v>66</v>
      </c>
      <c r="J189" s="254">
        <f t="shared" si="182"/>
        <v>27506142.120000001</v>
      </c>
      <c r="K189" s="254">
        <f t="shared" si="183"/>
        <v>2</v>
      </c>
      <c r="L189" s="255">
        <f t="shared" si="184"/>
        <v>0.93</v>
      </c>
      <c r="M189" s="256">
        <f t="shared" ref="M189:M196" si="226">SUMIF($AO$4:$AO$22,E189,$AZ$4:$AZ$22)</f>
        <v>1.02</v>
      </c>
      <c r="N189" s="257">
        <f t="shared" si="185"/>
        <v>21803919.988488406</v>
      </c>
      <c r="O189" s="257">
        <f t="shared" si="186"/>
        <v>24576501.574624766</v>
      </c>
      <c r="P189" s="257">
        <f t="shared" si="187"/>
        <v>26092326.415032003</v>
      </c>
      <c r="Q189" s="257">
        <f t="shared" si="188"/>
        <v>27701644.014765408</v>
      </c>
      <c r="R189" s="258">
        <f t="shared" si="189"/>
        <v>26092326.415032003</v>
      </c>
      <c r="S189" s="257">
        <f t="shared" si="189"/>
        <v>27701644.014765408</v>
      </c>
      <c r="T189" s="257">
        <f t="shared" si="190"/>
        <v>29410220.8026454</v>
      </c>
      <c r="U189" s="257"/>
      <c r="V189" s="257">
        <f t="shared" si="191"/>
        <v>1439058719.2402349</v>
      </c>
      <c r="W189" s="257">
        <f t="shared" si="192"/>
        <v>1622049103.9252346</v>
      </c>
      <c r="X189" s="257">
        <f t="shared" si="193"/>
        <v>1722093543.3921123</v>
      </c>
      <c r="Y189" s="258">
        <f t="shared" si="194"/>
        <v>1828308504.9745169</v>
      </c>
      <c r="Z189" s="258">
        <f t="shared" si="195"/>
        <v>1722093543.3921123</v>
      </c>
      <c r="AA189" s="257">
        <f t="shared" si="196"/>
        <v>1828308504.9745169</v>
      </c>
      <c r="AB189" s="257">
        <f t="shared" si="197"/>
        <v>1941074572.9745965</v>
      </c>
      <c r="AC189" s="257"/>
      <c r="AD189" s="32" t="str">
        <f t="shared" si="198"/>
        <v>BERTAHAP</v>
      </c>
      <c r="AE189" s="259">
        <f t="shared" si="199"/>
        <v>0</v>
      </c>
      <c r="AF189" s="260">
        <v>2</v>
      </c>
      <c r="AG189" s="261"/>
      <c r="AH189" s="257" t="e">
        <f>IF(AG189&gt;#REF!,"LB","KR")</f>
        <v>#REF!</v>
      </c>
      <c r="AI189" s="261">
        <f t="shared" si="225"/>
        <v>1582965000</v>
      </c>
      <c r="AJ189" s="261">
        <f t="shared" si="225"/>
        <v>1784255000</v>
      </c>
      <c r="AK189" s="261">
        <f t="shared" si="225"/>
        <v>1894303000</v>
      </c>
      <c r="AL189" s="262">
        <f t="shared" si="224"/>
        <v>2011140000</v>
      </c>
      <c r="AM189" s="262">
        <f t="shared" si="224"/>
        <v>1894303000</v>
      </c>
      <c r="AN189" s="261">
        <f t="shared" si="224"/>
        <v>2011140000</v>
      </c>
      <c r="AO189" s="261">
        <f t="shared" si="160"/>
        <v>2135183000</v>
      </c>
      <c r="AP189" s="261">
        <f t="shared" si="214"/>
        <v>2135182661.8870077</v>
      </c>
      <c r="AQ189" s="51">
        <f t="shared" si="215"/>
        <v>2007962000</v>
      </c>
      <c r="AR189" s="42">
        <f t="shared" si="215"/>
        <v>2131809000</v>
      </c>
      <c r="AS189" s="58">
        <f t="shared" si="200"/>
        <v>1807165800</v>
      </c>
      <c r="AT189" s="58">
        <f t="shared" si="201"/>
        <v>30119430</v>
      </c>
      <c r="AU189" s="336">
        <f t="shared" si="202"/>
        <v>37708875</v>
      </c>
      <c r="AV189" s="131">
        <f t="shared" si="203"/>
        <v>21318090</v>
      </c>
      <c r="AW189" s="5">
        <f t="shared" si="204"/>
        <v>30119430</v>
      </c>
      <c r="AX189" s="5">
        <f t="shared" si="205"/>
        <v>47357575</v>
      </c>
      <c r="AY189" s="487">
        <f t="shared" si="206"/>
        <v>2263294000</v>
      </c>
      <c r="AZ189" s="117">
        <f t="shared" si="217"/>
        <v>2263293848.6324973</v>
      </c>
      <c r="BA189" s="2"/>
      <c r="BB189" s="2"/>
      <c r="BW189" s="53">
        <f t="shared" si="207"/>
        <v>-1255655.3877779953</v>
      </c>
      <c r="CW189" s="58">
        <f t="shared" si="208"/>
        <v>1918628100</v>
      </c>
      <c r="CX189" s="43">
        <f t="shared" si="209"/>
        <v>21318090</v>
      </c>
      <c r="DA189" s="53">
        <f t="shared" si="210"/>
        <v>1704872700</v>
      </c>
      <c r="DB189" s="43">
        <f t="shared" si="211"/>
        <v>28414545</v>
      </c>
      <c r="DC189" s="48">
        <f t="shared" si="212"/>
        <v>47357575</v>
      </c>
      <c r="DH189" s="692" t="str">
        <f t="shared" si="216"/>
        <v>A22-06</v>
      </c>
    </row>
    <row r="190" spans="1:112">
      <c r="A190" s="3">
        <f t="shared" si="213"/>
        <v>151</v>
      </c>
      <c r="B190" s="249">
        <v>2</v>
      </c>
      <c r="C190" s="522"/>
      <c r="D190" s="250" t="s">
        <v>178</v>
      </c>
      <c r="E190" s="251" t="s">
        <v>41</v>
      </c>
      <c r="F190" s="252"/>
      <c r="G190" s="40" t="s">
        <v>45</v>
      </c>
      <c r="H190" s="253">
        <f t="shared" si="180"/>
        <v>60</v>
      </c>
      <c r="I190" s="253">
        <f t="shared" si="181"/>
        <v>52</v>
      </c>
      <c r="J190" s="254">
        <f t="shared" si="182"/>
        <v>27506142.120000001</v>
      </c>
      <c r="K190" s="254">
        <f t="shared" si="183"/>
        <v>2</v>
      </c>
      <c r="L190" s="255">
        <f t="shared" si="184"/>
        <v>0.93</v>
      </c>
      <c r="M190" s="256">
        <f t="shared" si="226"/>
        <v>1.02</v>
      </c>
      <c r="N190" s="257">
        <f t="shared" si="185"/>
        <v>21803919.988488406</v>
      </c>
      <c r="O190" s="257">
        <f t="shared" si="186"/>
        <v>24576501.574624766</v>
      </c>
      <c r="P190" s="257">
        <f t="shared" si="187"/>
        <v>26092326.415032003</v>
      </c>
      <c r="Q190" s="257">
        <f t="shared" si="188"/>
        <v>27701644.014765408</v>
      </c>
      <c r="R190" s="258">
        <f t="shared" si="189"/>
        <v>26092326.415032003</v>
      </c>
      <c r="S190" s="257">
        <f t="shared" si="189"/>
        <v>27701644.014765408</v>
      </c>
      <c r="T190" s="257">
        <f t="shared" si="190"/>
        <v>29410220.8026454</v>
      </c>
      <c r="U190" s="257"/>
      <c r="V190" s="257">
        <f t="shared" si="191"/>
        <v>1133803839.4013972</v>
      </c>
      <c r="W190" s="257">
        <f t="shared" si="192"/>
        <v>1277978081.8804879</v>
      </c>
      <c r="X190" s="257">
        <f t="shared" si="193"/>
        <v>1356800973.5816641</v>
      </c>
      <c r="Y190" s="258">
        <f t="shared" si="194"/>
        <v>1440485488.7678013</v>
      </c>
      <c r="Z190" s="258">
        <f t="shared" si="195"/>
        <v>1356800973.5816641</v>
      </c>
      <c r="AA190" s="257">
        <f t="shared" si="196"/>
        <v>1440485488.7678013</v>
      </c>
      <c r="AB190" s="257">
        <f t="shared" si="197"/>
        <v>1529331481.7375607</v>
      </c>
      <c r="AC190" s="257"/>
      <c r="AD190" s="32" t="str">
        <f t="shared" si="198"/>
        <v>BERTAHAP</v>
      </c>
      <c r="AE190" s="259">
        <f t="shared" si="199"/>
        <v>0</v>
      </c>
      <c r="AF190" s="260">
        <v>2</v>
      </c>
      <c r="AG190" s="261"/>
      <c r="AH190" s="257" t="e">
        <f>IF(AG190&gt;#REF!,"LB","KR")</f>
        <v>#REF!</v>
      </c>
      <c r="AI190" s="261">
        <f t="shared" si="225"/>
        <v>1247185000</v>
      </c>
      <c r="AJ190" s="261">
        <f t="shared" si="225"/>
        <v>1405776000</v>
      </c>
      <c r="AK190" s="261">
        <f t="shared" si="225"/>
        <v>1492482000</v>
      </c>
      <c r="AL190" s="262">
        <f t="shared" si="224"/>
        <v>1584535000</v>
      </c>
      <c r="AM190" s="262">
        <f t="shared" si="224"/>
        <v>1492482000</v>
      </c>
      <c r="AN190" s="261">
        <f t="shared" si="224"/>
        <v>1584535000</v>
      </c>
      <c r="AO190" s="261">
        <f t="shared" si="160"/>
        <v>1682265000</v>
      </c>
      <c r="AP190" s="261">
        <f t="shared" si="214"/>
        <v>1682265610.1281512</v>
      </c>
      <c r="AQ190" s="51">
        <f t="shared" si="215"/>
        <v>1582031000</v>
      </c>
      <c r="AR190" s="42">
        <f t="shared" si="215"/>
        <v>1679608000</v>
      </c>
      <c r="AS190" s="58">
        <f t="shared" si="200"/>
        <v>1423827900</v>
      </c>
      <c r="AT190" s="58">
        <f t="shared" si="201"/>
        <v>23730465</v>
      </c>
      <c r="AU190" s="336">
        <f t="shared" si="202"/>
        <v>29710031.25</v>
      </c>
      <c r="AV190" s="131">
        <f t="shared" si="203"/>
        <v>16796080</v>
      </c>
      <c r="AW190" s="5">
        <f t="shared" si="204"/>
        <v>23730465</v>
      </c>
      <c r="AX190" s="5">
        <f t="shared" si="205"/>
        <v>37312050</v>
      </c>
      <c r="AY190" s="487">
        <f t="shared" si="206"/>
        <v>1783203000</v>
      </c>
      <c r="AZ190" s="117">
        <f t="shared" si="217"/>
        <v>1783202179.2355373</v>
      </c>
      <c r="BA190" s="2"/>
      <c r="BB190" s="2"/>
      <c r="BW190" s="53">
        <f t="shared" si="207"/>
        <v>-1255655.3877779953</v>
      </c>
      <c r="CW190" s="58">
        <f t="shared" si="208"/>
        <v>1511647200</v>
      </c>
      <c r="CX190" s="43">
        <f t="shared" si="209"/>
        <v>16796080</v>
      </c>
      <c r="DA190" s="53">
        <f t="shared" si="210"/>
        <v>1343233800</v>
      </c>
      <c r="DB190" s="43">
        <f t="shared" si="211"/>
        <v>22387230</v>
      </c>
      <c r="DC190" s="48">
        <f t="shared" si="212"/>
        <v>37312050</v>
      </c>
      <c r="DH190" s="692" t="str">
        <f t="shared" si="216"/>
        <v>A22-08</v>
      </c>
    </row>
    <row r="191" spans="1:112">
      <c r="A191" s="3">
        <f t="shared" si="213"/>
        <v>152</v>
      </c>
      <c r="B191" s="249">
        <v>3</v>
      </c>
      <c r="C191" s="522"/>
      <c r="D191" s="250" t="s">
        <v>178</v>
      </c>
      <c r="E191" s="251">
        <v>10</v>
      </c>
      <c r="F191" s="252"/>
      <c r="G191" s="40" t="s">
        <v>48</v>
      </c>
      <c r="H191" s="253">
        <f t="shared" si="180"/>
        <v>74</v>
      </c>
      <c r="I191" s="253">
        <f t="shared" si="181"/>
        <v>63</v>
      </c>
      <c r="J191" s="254">
        <f t="shared" si="182"/>
        <v>27506142.120000001</v>
      </c>
      <c r="K191" s="254">
        <f t="shared" si="183"/>
        <v>2</v>
      </c>
      <c r="L191" s="255">
        <f t="shared" si="184"/>
        <v>0.93</v>
      </c>
      <c r="M191" s="256">
        <f t="shared" si="226"/>
        <v>1.02</v>
      </c>
      <c r="N191" s="257">
        <f t="shared" si="185"/>
        <v>21803919.988488406</v>
      </c>
      <c r="O191" s="257">
        <f t="shared" si="186"/>
        <v>24576501.574624766</v>
      </c>
      <c r="P191" s="257">
        <f t="shared" si="187"/>
        <v>26092326.415032003</v>
      </c>
      <c r="Q191" s="257">
        <f t="shared" si="188"/>
        <v>27701644.014765408</v>
      </c>
      <c r="R191" s="258">
        <f t="shared" si="189"/>
        <v>26092326.415032003</v>
      </c>
      <c r="S191" s="257">
        <f t="shared" si="189"/>
        <v>27701644.014765408</v>
      </c>
      <c r="T191" s="257">
        <f t="shared" si="190"/>
        <v>29410220.8026454</v>
      </c>
      <c r="U191" s="257"/>
      <c r="V191" s="257">
        <f t="shared" si="191"/>
        <v>1373646959.2747695</v>
      </c>
      <c r="W191" s="257">
        <f t="shared" si="192"/>
        <v>1548319599.2013602</v>
      </c>
      <c r="X191" s="257">
        <f t="shared" si="193"/>
        <v>1643816564.1470163</v>
      </c>
      <c r="Y191" s="258">
        <f t="shared" si="194"/>
        <v>1745203572.9302206</v>
      </c>
      <c r="Z191" s="258">
        <f t="shared" si="195"/>
        <v>1643816564.1470163</v>
      </c>
      <c r="AA191" s="257">
        <f t="shared" si="196"/>
        <v>1745203572.9302206</v>
      </c>
      <c r="AB191" s="257">
        <f t="shared" si="197"/>
        <v>1852843910.5666602</v>
      </c>
      <c r="AC191" s="257"/>
      <c r="AD191" s="32" t="str">
        <f t="shared" si="198"/>
        <v>BERTAHAP</v>
      </c>
      <c r="AE191" s="259">
        <f t="shared" si="199"/>
        <v>0</v>
      </c>
      <c r="AF191" s="260">
        <v>2</v>
      </c>
      <c r="AG191" s="261"/>
      <c r="AH191" s="257" t="e">
        <f>IF(AG191&gt;#REF!,"LB","KR")</f>
        <v>#REF!</v>
      </c>
      <c r="AI191" s="261">
        <f t="shared" si="225"/>
        <v>1511012000</v>
      </c>
      <c r="AJ191" s="261">
        <f t="shared" si="225"/>
        <v>1703152000</v>
      </c>
      <c r="AK191" s="261">
        <f t="shared" si="225"/>
        <v>1808199000</v>
      </c>
      <c r="AL191" s="262">
        <f t="shared" si="224"/>
        <v>1919724000</v>
      </c>
      <c r="AM191" s="262">
        <f t="shared" si="224"/>
        <v>1808199000</v>
      </c>
      <c r="AN191" s="261">
        <f t="shared" si="224"/>
        <v>1919724000</v>
      </c>
      <c r="AO191" s="261">
        <f t="shared" si="160"/>
        <v>2038129000</v>
      </c>
      <c r="AP191" s="261">
        <f t="shared" si="214"/>
        <v>2038128325.4315333</v>
      </c>
      <c r="AQ191" s="51">
        <f t="shared" si="215"/>
        <v>1916691000</v>
      </c>
      <c r="AR191" s="42">
        <f t="shared" si="215"/>
        <v>2034908000</v>
      </c>
      <c r="AS191" s="58">
        <f t="shared" si="200"/>
        <v>1725021900</v>
      </c>
      <c r="AT191" s="58">
        <f t="shared" si="201"/>
        <v>28750365</v>
      </c>
      <c r="AU191" s="336">
        <f t="shared" si="202"/>
        <v>35994825</v>
      </c>
      <c r="AV191" s="131">
        <f t="shared" si="203"/>
        <v>20349080</v>
      </c>
      <c r="AW191" s="5">
        <f t="shared" si="204"/>
        <v>28750365</v>
      </c>
      <c r="AX191" s="5">
        <f t="shared" si="205"/>
        <v>45204975</v>
      </c>
      <c r="AY191" s="487">
        <f t="shared" si="206"/>
        <v>2160417000</v>
      </c>
      <c r="AZ191" s="117">
        <f t="shared" si="217"/>
        <v>2160416228.157897</v>
      </c>
      <c r="BA191" s="2"/>
      <c r="BB191" s="2"/>
      <c r="BW191" s="53">
        <f t="shared" si="207"/>
        <v>-1255655.3877779953</v>
      </c>
      <c r="CW191" s="58">
        <f t="shared" si="208"/>
        <v>1831417200</v>
      </c>
      <c r="CX191" s="43">
        <f t="shared" si="209"/>
        <v>20349080</v>
      </c>
      <c r="DA191" s="53">
        <f t="shared" si="210"/>
        <v>1627379100</v>
      </c>
      <c r="DB191" s="43">
        <f t="shared" si="211"/>
        <v>27122985</v>
      </c>
      <c r="DC191" s="48">
        <f t="shared" si="212"/>
        <v>45204975</v>
      </c>
      <c r="DH191" s="692" t="str">
        <f t="shared" si="216"/>
        <v>A22-10</v>
      </c>
    </row>
    <row r="192" spans="1:112">
      <c r="A192" s="3">
        <f t="shared" si="213"/>
        <v>153</v>
      </c>
      <c r="B192" s="249">
        <v>4</v>
      </c>
      <c r="C192" s="522"/>
      <c r="D192" s="250" t="s">
        <v>178</v>
      </c>
      <c r="E192" s="285">
        <v>12</v>
      </c>
      <c r="F192" s="252"/>
      <c r="G192" s="40" t="s">
        <v>50</v>
      </c>
      <c r="H192" s="253">
        <f t="shared" si="180"/>
        <v>67</v>
      </c>
      <c r="I192" s="253">
        <f t="shared" si="181"/>
        <v>57</v>
      </c>
      <c r="J192" s="254">
        <f t="shared" si="182"/>
        <v>27506142.120000001</v>
      </c>
      <c r="K192" s="254">
        <f t="shared" si="183"/>
        <v>2</v>
      </c>
      <c r="L192" s="255">
        <f t="shared" si="184"/>
        <v>0.93</v>
      </c>
      <c r="M192" s="256">
        <f t="shared" si="226"/>
        <v>1.02</v>
      </c>
      <c r="N192" s="257">
        <f t="shared" si="185"/>
        <v>21803919.988488406</v>
      </c>
      <c r="O192" s="257">
        <f t="shared" si="186"/>
        <v>24576501.574624766</v>
      </c>
      <c r="P192" s="257">
        <f t="shared" si="187"/>
        <v>26092326.415032003</v>
      </c>
      <c r="Q192" s="257">
        <f t="shared" si="188"/>
        <v>27701644.014765408</v>
      </c>
      <c r="R192" s="258">
        <f t="shared" si="189"/>
        <v>26092326.415032003</v>
      </c>
      <c r="S192" s="257">
        <f t="shared" si="189"/>
        <v>27701644.014765408</v>
      </c>
      <c r="T192" s="257">
        <f t="shared" si="190"/>
        <v>29410220.8026454</v>
      </c>
      <c r="U192" s="257"/>
      <c r="V192" s="257">
        <f t="shared" si="191"/>
        <v>1242823439.3438392</v>
      </c>
      <c r="W192" s="257">
        <f t="shared" si="192"/>
        <v>1400860589.7536116</v>
      </c>
      <c r="X192" s="257">
        <f t="shared" si="193"/>
        <v>1487262605.6568241</v>
      </c>
      <c r="Y192" s="258">
        <f t="shared" si="194"/>
        <v>1578993708.8416283</v>
      </c>
      <c r="Z192" s="258">
        <f t="shared" si="195"/>
        <v>1487262605.6568241</v>
      </c>
      <c r="AA192" s="257">
        <f t="shared" si="196"/>
        <v>1578993708.8416283</v>
      </c>
      <c r="AB192" s="257">
        <f t="shared" si="197"/>
        <v>1676382585.7507877</v>
      </c>
      <c r="AC192" s="257"/>
      <c r="AD192" s="32" t="str">
        <f t="shared" si="198"/>
        <v>BERTAHAP</v>
      </c>
      <c r="AE192" s="259">
        <f t="shared" si="199"/>
        <v>0</v>
      </c>
      <c r="AF192" s="260">
        <v>2</v>
      </c>
      <c r="AG192" s="261"/>
      <c r="AH192" s="257" t="e">
        <f>IF(AG192&gt;#REF!,"LB","KR")</f>
        <v>#REF!</v>
      </c>
      <c r="AI192" s="261">
        <f t="shared" si="225"/>
        <v>1367106000</v>
      </c>
      <c r="AJ192" s="261">
        <f t="shared" si="225"/>
        <v>1540947000</v>
      </c>
      <c r="AK192" s="261">
        <f t="shared" si="225"/>
        <v>1635989000</v>
      </c>
      <c r="AL192" s="262">
        <f t="shared" si="224"/>
        <v>1736894000</v>
      </c>
      <c r="AM192" s="262">
        <f t="shared" si="224"/>
        <v>1635989000</v>
      </c>
      <c r="AN192" s="261">
        <f t="shared" si="224"/>
        <v>1736894000</v>
      </c>
      <c r="AO192" s="261">
        <f t="shared" si="160"/>
        <v>1844021000</v>
      </c>
      <c r="AP192" s="261">
        <f t="shared" si="214"/>
        <v>1844021775.8761561</v>
      </c>
      <c r="AQ192" s="51">
        <f t="shared" si="215"/>
        <v>1734149000</v>
      </c>
      <c r="AR192" s="42">
        <f t="shared" si="215"/>
        <v>1841108000</v>
      </c>
      <c r="AS192" s="58">
        <f t="shared" si="200"/>
        <v>1560734100</v>
      </c>
      <c r="AT192" s="58">
        <f t="shared" si="201"/>
        <v>26012235</v>
      </c>
      <c r="AU192" s="336">
        <f t="shared" si="202"/>
        <v>32566762.5</v>
      </c>
      <c r="AV192" s="131">
        <f t="shared" si="203"/>
        <v>18411080</v>
      </c>
      <c r="AW192" s="5">
        <f t="shared" si="204"/>
        <v>26012235</v>
      </c>
      <c r="AX192" s="5">
        <f t="shared" si="205"/>
        <v>40899725</v>
      </c>
      <c r="AY192" s="487">
        <f t="shared" si="206"/>
        <v>1954664000</v>
      </c>
      <c r="AZ192" s="117">
        <f t="shared" si="217"/>
        <v>1954663110.5638826</v>
      </c>
      <c r="BA192" s="2"/>
      <c r="BB192" s="2"/>
      <c r="BW192" s="53">
        <f t="shared" si="207"/>
        <v>-1255655.3877779953</v>
      </c>
      <c r="CW192" s="58">
        <f t="shared" si="208"/>
        <v>1656997200</v>
      </c>
      <c r="CX192" s="43">
        <f t="shared" si="209"/>
        <v>18411080</v>
      </c>
      <c r="DA192" s="53">
        <f t="shared" si="210"/>
        <v>1472390100</v>
      </c>
      <c r="DB192" s="43">
        <f t="shared" si="211"/>
        <v>24539835</v>
      </c>
      <c r="DC192" s="48">
        <f t="shared" si="212"/>
        <v>40899725</v>
      </c>
      <c r="DH192" s="692" t="str">
        <f t="shared" si="216"/>
        <v>A22-12</v>
      </c>
    </row>
    <row r="193" spans="1:112">
      <c r="A193" s="3">
        <f t="shared" si="213"/>
        <v>154</v>
      </c>
      <c r="B193" s="249">
        <v>5</v>
      </c>
      <c r="C193" s="522"/>
      <c r="D193" s="250" t="s">
        <v>178</v>
      </c>
      <c r="E193" s="251">
        <v>16</v>
      </c>
      <c r="F193" s="252"/>
      <c r="G193" s="40" t="s">
        <v>52</v>
      </c>
      <c r="H193" s="253">
        <f t="shared" si="180"/>
        <v>71</v>
      </c>
      <c r="I193" s="253">
        <f t="shared" si="181"/>
        <v>63</v>
      </c>
      <c r="J193" s="254">
        <f t="shared" si="182"/>
        <v>27506142.120000001</v>
      </c>
      <c r="K193" s="254">
        <f t="shared" si="183"/>
        <v>2</v>
      </c>
      <c r="L193" s="255">
        <f t="shared" si="184"/>
        <v>0.93</v>
      </c>
      <c r="M193" s="256">
        <f t="shared" si="226"/>
        <v>1.02</v>
      </c>
      <c r="N193" s="257">
        <f t="shared" si="185"/>
        <v>21803919.988488406</v>
      </c>
      <c r="O193" s="257">
        <f t="shared" si="186"/>
        <v>24576501.574624766</v>
      </c>
      <c r="P193" s="257">
        <f t="shared" si="187"/>
        <v>26092326.415032003</v>
      </c>
      <c r="Q193" s="257">
        <f t="shared" si="188"/>
        <v>27701644.014765408</v>
      </c>
      <c r="R193" s="258">
        <f t="shared" si="189"/>
        <v>26092326.415032003</v>
      </c>
      <c r="S193" s="257">
        <f t="shared" si="189"/>
        <v>27701644.014765408</v>
      </c>
      <c r="T193" s="257">
        <f t="shared" si="190"/>
        <v>29410220.8026454</v>
      </c>
      <c r="U193" s="257"/>
      <c r="V193" s="257">
        <f t="shared" si="191"/>
        <v>1373646959.2747695</v>
      </c>
      <c r="W193" s="257">
        <f t="shared" si="192"/>
        <v>1548319599.2013602</v>
      </c>
      <c r="X193" s="257">
        <f t="shared" si="193"/>
        <v>1643816564.1470163</v>
      </c>
      <c r="Y193" s="258">
        <f t="shared" si="194"/>
        <v>1745203572.9302206</v>
      </c>
      <c r="Z193" s="258">
        <f t="shared" si="195"/>
        <v>1643816564.1470163</v>
      </c>
      <c r="AA193" s="257">
        <f t="shared" si="196"/>
        <v>1745203572.9302206</v>
      </c>
      <c r="AB193" s="257">
        <f t="shared" si="197"/>
        <v>1852843910.5666602</v>
      </c>
      <c r="AC193" s="257"/>
      <c r="AD193" s="32" t="str">
        <f t="shared" si="198"/>
        <v>BERTAHAP</v>
      </c>
      <c r="AE193" s="259">
        <f t="shared" si="199"/>
        <v>0</v>
      </c>
      <c r="AF193" s="260">
        <v>2</v>
      </c>
      <c r="AG193" s="261"/>
      <c r="AH193" s="257" t="e">
        <f>IF(AG193&gt;#REF!,"LB","KR")</f>
        <v>#REF!</v>
      </c>
      <c r="AI193" s="261">
        <f t="shared" si="225"/>
        <v>1511012000</v>
      </c>
      <c r="AJ193" s="261">
        <f t="shared" si="225"/>
        <v>1703152000</v>
      </c>
      <c r="AK193" s="261">
        <f t="shared" si="225"/>
        <v>1808199000</v>
      </c>
      <c r="AL193" s="262">
        <f t="shared" si="224"/>
        <v>1919724000</v>
      </c>
      <c r="AM193" s="262">
        <f t="shared" si="224"/>
        <v>1808199000</v>
      </c>
      <c r="AN193" s="261">
        <f t="shared" si="224"/>
        <v>1919724000</v>
      </c>
      <c r="AO193" s="261">
        <f t="shared" si="160"/>
        <v>2038129000</v>
      </c>
      <c r="AP193" s="261">
        <f t="shared" si="214"/>
        <v>2038128325.4315333</v>
      </c>
      <c r="AQ193" s="51">
        <f t="shared" si="215"/>
        <v>1916691000</v>
      </c>
      <c r="AR193" s="42">
        <f t="shared" si="215"/>
        <v>2034908000</v>
      </c>
      <c r="AS193" s="58">
        <f t="shared" si="200"/>
        <v>1725021900</v>
      </c>
      <c r="AT193" s="58">
        <f t="shared" si="201"/>
        <v>28750365</v>
      </c>
      <c r="AU193" s="336">
        <f t="shared" si="202"/>
        <v>35994825</v>
      </c>
      <c r="AV193" s="131">
        <f t="shared" si="203"/>
        <v>20349080</v>
      </c>
      <c r="AW193" s="5">
        <f t="shared" si="204"/>
        <v>28750365</v>
      </c>
      <c r="AX193" s="5">
        <f t="shared" si="205"/>
        <v>45204975</v>
      </c>
      <c r="AY193" s="487">
        <f t="shared" si="206"/>
        <v>2160417000</v>
      </c>
      <c r="AZ193" s="117">
        <f t="shared" si="217"/>
        <v>2160416228.157897</v>
      </c>
      <c r="BA193" s="2"/>
      <c r="BB193" s="2"/>
      <c r="BW193" s="53">
        <f t="shared" si="207"/>
        <v>-1255655.3877779953</v>
      </c>
      <c r="CW193" s="58">
        <f t="shared" si="208"/>
        <v>1831417200</v>
      </c>
      <c r="CX193" s="43">
        <f t="shared" si="209"/>
        <v>20349080</v>
      </c>
      <c r="DA193" s="53">
        <f t="shared" si="210"/>
        <v>1627379100</v>
      </c>
      <c r="DB193" s="43">
        <f t="shared" si="211"/>
        <v>27122985</v>
      </c>
      <c r="DC193" s="48">
        <f t="shared" si="212"/>
        <v>45204975</v>
      </c>
      <c r="DH193" s="692" t="str">
        <f t="shared" si="216"/>
        <v>A22-16</v>
      </c>
    </row>
    <row r="194" spans="1:112">
      <c r="A194" s="3">
        <f t="shared" si="213"/>
        <v>155</v>
      </c>
      <c r="B194" s="249">
        <v>6</v>
      </c>
      <c r="C194" s="522"/>
      <c r="D194" s="250" t="s">
        <v>178</v>
      </c>
      <c r="E194" s="285">
        <v>18</v>
      </c>
      <c r="F194" s="252"/>
      <c r="G194" s="40" t="s">
        <v>54</v>
      </c>
      <c r="H194" s="253">
        <f t="shared" si="180"/>
        <v>97</v>
      </c>
      <c r="I194" s="253">
        <f t="shared" si="181"/>
        <v>85</v>
      </c>
      <c r="J194" s="254">
        <f t="shared" si="182"/>
        <v>27506142.120000001</v>
      </c>
      <c r="K194" s="254">
        <f t="shared" si="183"/>
        <v>2</v>
      </c>
      <c r="L194" s="255">
        <f t="shared" si="184"/>
        <v>0.93</v>
      </c>
      <c r="M194" s="256">
        <f t="shared" si="226"/>
        <v>1.02</v>
      </c>
      <c r="N194" s="257">
        <f t="shared" si="185"/>
        <v>21803919.988488406</v>
      </c>
      <c r="O194" s="257">
        <f t="shared" si="186"/>
        <v>24576501.574624766</v>
      </c>
      <c r="P194" s="257">
        <f t="shared" si="187"/>
        <v>26092326.415032003</v>
      </c>
      <c r="Q194" s="257">
        <f t="shared" si="188"/>
        <v>27701644.014765408</v>
      </c>
      <c r="R194" s="258">
        <f t="shared" si="189"/>
        <v>26092326.415032003</v>
      </c>
      <c r="S194" s="257">
        <f t="shared" si="189"/>
        <v>27701644.014765408</v>
      </c>
      <c r="T194" s="257">
        <f t="shared" si="190"/>
        <v>29410220.8026454</v>
      </c>
      <c r="U194" s="257"/>
      <c r="V194" s="257">
        <f t="shared" si="191"/>
        <v>1853333199.0215144</v>
      </c>
      <c r="W194" s="257">
        <f t="shared" si="192"/>
        <v>2089002633.8431051</v>
      </c>
      <c r="X194" s="257">
        <f t="shared" si="193"/>
        <v>2217847745.2777205</v>
      </c>
      <c r="Y194" s="258">
        <f t="shared" si="194"/>
        <v>2354639741.2550597</v>
      </c>
      <c r="Z194" s="258">
        <f t="shared" si="195"/>
        <v>2217847745.2777205</v>
      </c>
      <c r="AA194" s="257">
        <f t="shared" si="196"/>
        <v>2354639741.2550597</v>
      </c>
      <c r="AB194" s="257">
        <f t="shared" si="197"/>
        <v>2499868768.2248592</v>
      </c>
      <c r="AC194" s="257"/>
      <c r="AD194" s="32" t="str">
        <f t="shared" si="198"/>
        <v>BERTAHAP</v>
      </c>
      <c r="AE194" s="259">
        <f t="shared" si="199"/>
        <v>0</v>
      </c>
      <c r="AF194" s="260">
        <v>2</v>
      </c>
      <c r="AG194" s="261"/>
      <c r="AH194" s="257" t="e">
        <f>IF(AG194&gt;#REF!,"LB","KR")</f>
        <v>#REF!</v>
      </c>
      <c r="AI194" s="261">
        <f t="shared" si="225"/>
        <v>2038667000</v>
      </c>
      <c r="AJ194" s="261">
        <f t="shared" si="225"/>
        <v>2297903000</v>
      </c>
      <c r="AK194" s="261">
        <f t="shared" si="225"/>
        <v>2439633000</v>
      </c>
      <c r="AL194" s="262">
        <f t="shared" si="224"/>
        <v>2590104000</v>
      </c>
      <c r="AM194" s="262">
        <f t="shared" si="224"/>
        <v>2439633000</v>
      </c>
      <c r="AN194" s="261">
        <f t="shared" si="224"/>
        <v>2590104000</v>
      </c>
      <c r="AO194" s="261">
        <f t="shared" si="160"/>
        <v>2749856000</v>
      </c>
      <c r="AP194" s="261">
        <f t="shared" si="214"/>
        <v>2749855879.3938694</v>
      </c>
      <c r="AQ194" s="51">
        <f t="shared" si="215"/>
        <v>2586011000</v>
      </c>
      <c r="AR194" s="42">
        <f t="shared" si="215"/>
        <v>2745511000</v>
      </c>
      <c r="AS194" s="58">
        <f t="shared" si="200"/>
        <v>2327409900</v>
      </c>
      <c r="AT194" s="58">
        <f t="shared" si="201"/>
        <v>38790165</v>
      </c>
      <c r="AU194" s="336">
        <f t="shared" si="202"/>
        <v>48564450</v>
      </c>
      <c r="AV194" s="131">
        <f t="shared" si="203"/>
        <v>27455110</v>
      </c>
      <c r="AW194" s="5">
        <f t="shared" si="204"/>
        <v>38790165</v>
      </c>
      <c r="AX194" s="5">
        <f t="shared" si="205"/>
        <v>60990825</v>
      </c>
      <c r="AY194" s="487">
        <f t="shared" si="206"/>
        <v>2914848000</v>
      </c>
      <c r="AZ194" s="117">
        <f t="shared" si="217"/>
        <v>2914847511.0353961</v>
      </c>
      <c r="BA194" s="2"/>
      <c r="BB194" s="2"/>
      <c r="BW194" s="53">
        <f t="shared" si="207"/>
        <v>-1255655.3877779953</v>
      </c>
      <c r="CW194" s="58">
        <f t="shared" si="208"/>
        <v>2470959900</v>
      </c>
      <c r="CX194" s="43">
        <f t="shared" si="209"/>
        <v>27455110</v>
      </c>
      <c r="DA194" s="53">
        <f t="shared" si="210"/>
        <v>2195669700</v>
      </c>
      <c r="DB194" s="43">
        <f t="shared" si="211"/>
        <v>36594495</v>
      </c>
      <c r="DC194" s="48">
        <f t="shared" si="212"/>
        <v>60990825</v>
      </c>
      <c r="DH194" s="692" t="str">
        <f t="shared" si="216"/>
        <v>A22-18</v>
      </c>
    </row>
    <row r="195" spans="1:112">
      <c r="A195" s="3">
        <f t="shared" si="213"/>
        <v>156</v>
      </c>
      <c r="B195" s="249">
        <v>7</v>
      </c>
      <c r="C195" s="522"/>
      <c r="D195" s="250" t="s">
        <v>178</v>
      </c>
      <c r="E195" s="285">
        <v>20</v>
      </c>
      <c r="F195" s="252"/>
      <c r="G195" s="40" t="s">
        <v>70</v>
      </c>
      <c r="H195" s="253">
        <f t="shared" si="180"/>
        <v>60</v>
      </c>
      <c r="I195" s="253">
        <f t="shared" si="181"/>
        <v>51</v>
      </c>
      <c r="J195" s="254">
        <f t="shared" si="182"/>
        <v>27506142.120000001</v>
      </c>
      <c r="K195" s="254">
        <f t="shared" si="183"/>
        <v>2</v>
      </c>
      <c r="L195" s="255">
        <f t="shared" si="184"/>
        <v>0.93</v>
      </c>
      <c r="M195" s="256">
        <f t="shared" si="226"/>
        <v>1.02</v>
      </c>
      <c r="N195" s="257">
        <f t="shared" si="185"/>
        <v>21803919.988488406</v>
      </c>
      <c r="O195" s="257">
        <f t="shared" si="186"/>
        <v>24576501.574624766</v>
      </c>
      <c r="P195" s="257">
        <f t="shared" si="187"/>
        <v>26092326.415032003</v>
      </c>
      <c r="Q195" s="257">
        <f t="shared" si="188"/>
        <v>27701644.014765408</v>
      </c>
      <c r="R195" s="258">
        <f t="shared" si="189"/>
        <v>26092326.415032003</v>
      </c>
      <c r="S195" s="257">
        <f t="shared" si="189"/>
        <v>27701644.014765408</v>
      </c>
      <c r="T195" s="257">
        <f t="shared" si="190"/>
        <v>29410220.8026454</v>
      </c>
      <c r="U195" s="257"/>
      <c r="V195" s="257">
        <f t="shared" si="191"/>
        <v>1111999919.4129088</v>
      </c>
      <c r="W195" s="257">
        <f t="shared" si="192"/>
        <v>1253401580.3058631</v>
      </c>
      <c r="X195" s="257">
        <f t="shared" si="193"/>
        <v>1330708647.1666322</v>
      </c>
      <c r="Y195" s="258">
        <f t="shared" si="194"/>
        <v>1412783844.7530358</v>
      </c>
      <c r="Z195" s="258">
        <f t="shared" si="195"/>
        <v>1330708647.1666322</v>
      </c>
      <c r="AA195" s="257">
        <f t="shared" si="196"/>
        <v>1412783844.7530358</v>
      </c>
      <c r="AB195" s="257">
        <f t="shared" si="197"/>
        <v>1499921260.9349153</v>
      </c>
      <c r="AC195" s="257"/>
      <c r="AD195" s="32" t="str">
        <f t="shared" si="198"/>
        <v>BERTAHAP</v>
      </c>
      <c r="AE195" s="259">
        <f t="shared" si="199"/>
        <v>0</v>
      </c>
      <c r="AF195" s="260">
        <v>2</v>
      </c>
      <c r="AG195" s="261"/>
      <c r="AH195" s="257" t="e">
        <f>IF(AG195&gt;#REF!,"LB","KR")</f>
        <v>#REF!</v>
      </c>
      <c r="AI195" s="261">
        <f t="shared" si="225"/>
        <v>1223200000</v>
      </c>
      <c r="AJ195" s="261">
        <f t="shared" si="225"/>
        <v>1378742000</v>
      </c>
      <c r="AK195" s="261">
        <f t="shared" si="225"/>
        <v>1463780000</v>
      </c>
      <c r="AL195" s="262">
        <f t="shared" si="224"/>
        <v>1554063000</v>
      </c>
      <c r="AM195" s="262">
        <f t="shared" si="224"/>
        <v>1463780000</v>
      </c>
      <c r="AN195" s="261">
        <f t="shared" si="224"/>
        <v>1554063000</v>
      </c>
      <c r="AO195" s="261">
        <f t="shared" si="160"/>
        <v>1649914000</v>
      </c>
      <c r="AP195" s="261">
        <f t="shared" si="214"/>
        <v>1649914164.642993</v>
      </c>
      <c r="AQ195" s="51">
        <f t="shared" si="215"/>
        <v>1551607000</v>
      </c>
      <c r="AR195" s="42">
        <f t="shared" si="215"/>
        <v>1647307000</v>
      </c>
      <c r="AS195" s="58">
        <f t="shared" si="200"/>
        <v>1396446300</v>
      </c>
      <c r="AT195" s="58">
        <f t="shared" si="201"/>
        <v>23274105</v>
      </c>
      <c r="AU195" s="336">
        <f t="shared" si="202"/>
        <v>29138681.25</v>
      </c>
      <c r="AV195" s="131">
        <f t="shared" si="203"/>
        <v>16473070</v>
      </c>
      <c r="AW195" s="5">
        <f t="shared" si="204"/>
        <v>23274105</v>
      </c>
      <c r="AX195" s="5">
        <f t="shared" si="205"/>
        <v>36594500</v>
      </c>
      <c r="AY195" s="487">
        <f t="shared" si="206"/>
        <v>1748909000</v>
      </c>
      <c r="AZ195" s="117">
        <f t="shared" si="217"/>
        <v>1748908931.292275</v>
      </c>
      <c r="BA195" s="2"/>
      <c r="BB195" s="2"/>
      <c r="BW195" s="53">
        <f t="shared" si="207"/>
        <v>-1255655.3877779953</v>
      </c>
      <c r="CW195" s="58">
        <f t="shared" si="208"/>
        <v>1482576300</v>
      </c>
      <c r="CX195" s="43">
        <f t="shared" si="209"/>
        <v>16473070</v>
      </c>
      <c r="DA195" s="53">
        <f t="shared" si="210"/>
        <v>1317402000</v>
      </c>
      <c r="DB195" s="43">
        <f t="shared" si="211"/>
        <v>21956700</v>
      </c>
      <c r="DC195" s="48">
        <f t="shared" si="212"/>
        <v>36594500</v>
      </c>
      <c r="DH195" s="692" t="str">
        <f t="shared" si="216"/>
        <v>A22-20</v>
      </c>
    </row>
    <row r="196" spans="1:112">
      <c r="A196" s="3">
        <f t="shared" si="213"/>
        <v>157</v>
      </c>
      <c r="B196" s="249">
        <v>8</v>
      </c>
      <c r="C196" s="522"/>
      <c r="D196" s="250" t="s">
        <v>178</v>
      </c>
      <c r="E196" s="285">
        <v>22</v>
      </c>
      <c r="F196" s="252"/>
      <c r="G196" s="40" t="s">
        <v>89</v>
      </c>
      <c r="H196" s="253">
        <f t="shared" si="180"/>
        <v>81</v>
      </c>
      <c r="I196" s="253">
        <f t="shared" si="181"/>
        <v>70</v>
      </c>
      <c r="J196" s="254">
        <f t="shared" si="182"/>
        <v>27506142.120000001</v>
      </c>
      <c r="K196" s="254">
        <f t="shared" si="183"/>
        <v>4</v>
      </c>
      <c r="L196" s="255">
        <f t="shared" si="184"/>
        <v>0.97</v>
      </c>
      <c r="M196" s="256">
        <f t="shared" si="226"/>
        <v>1.02</v>
      </c>
      <c r="N196" s="257">
        <f t="shared" si="185"/>
        <v>22741722.99874597</v>
      </c>
      <c r="O196" s="257">
        <f t="shared" si="186"/>
        <v>25633555.40579142</v>
      </c>
      <c r="P196" s="257">
        <f t="shared" si="187"/>
        <v>27214577.013528001</v>
      </c>
      <c r="Q196" s="257">
        <f t="shared" si="188"/>
        <v>28893112.574540261</v>
      </c>
      <c r="R196" s="258">
        <f t="shared" si="189"/>
        <v>27214577.013528001</v>
      </c>
      <c r="S196" s="257">
        <f t="shared" si="189"/>
        <v>28893112.574540261</v>
      </c>
      <c r="T196" s="257">
        <f t="shared" si="190"/>
        <v>30675176.536092512</v>
      </c>
      <c r="U196" s="257"/>
      <c r="V196" s="257">
        <f t="shared" si="191"/>
        <v>1591920609.9122179</v>
      </c>
      <c r="W196" s="257">
        <f t="shared" si="192"/>
        <v>1794348878.4053993</v>
      </c>
      <c r="X196" s="257">
        <f t="shared" si="193"/>
        <v>1905020390.94696</v>
      </c>
      <c r="Y196" s="258">
        <f t="shared" si="194"/>
        <v>2022517880.2178183</v>
      </c>
      <c r="Z196" s="258">
        <f t="shared" si="195"/>
        <v>1905020390.94696</v>
      </c>
      <c r="AA196" s="257">
        <f t="shared" si="196"/>
        <v>2022517880.2178183</v>
      </c>
      <c r="AB196" s="257">
        <f t="shared" si="197"/>
        <v>2147262357.5264759</v>
      </c>
      <c r="AC196" s="257"/>
      <c r="AD196" s="32" t="str">
        <f t="shared" si="198"/>
        <v>BERTAHAP</v>
      </c>
      <c r="AE196" s="259">
        <f t="shared" si="199"/>
        <v>0</v>
      </c>
      <c r="AF196" s="260">
        <v>2</v>
      </c>
      <c r="AG196" s="261"/>
      <c r="AH196" s="257" t="e">
        <f>IF(AG196&gt;#REF!,"LB","KR")</f>
        <v>#REF!</v>
      </c>
      <c r="AI196" s="261">
        <f t="shared" si="225"/>
        <v>1751113000</v>
      </c>
      <c r="AJ196" s="261">
        <f t="shared" si="225"/>
        <v>1973784000</v>
      </c>
      <c r="AK196" s="261">
        <f t="shared" si="225"/>
        <v>2095523000</v>
      </c>
      <c r="AL196" s="262">
        <f t="shared" si="224"/>
        <v>2224770000</v>
      </c>
      <c r="AM196" s="262">
        <f t="shared" si="224"/>
        <v>2095523000</v>
      </c>
      <c r="AN196" s="261">
        <f t="shared" si="224"/>
        <v>2224770000</v>
      </c>
      <c r="AO196" s="261">
        <f t="shared" si="160"/>
        <v>2361989000</v>
      </c>
      <c r="AP196" s="261">
        <f t="shared" si="214"/>
        <v>2361988887.2412453</v>
      </c>
      <c r="AQ196" s="51">
        <f t="shared" si="215"/>
        <v>2221255000</v>
      </c>
      <c r="AR196" s="42">
        <f t="shared" si="215"/>
        <v>2358257000</v>
      </c>
      <c r="AS196" s="58">
        <f t="shared" si="200"/>
        <v>1999129500</v>
      </c>
      <c r="AT196" s="58">
        <f t="shared" si="201"/>
        <v>33318825</v>
      </c>
      <c r="AU196" s="336">
        <f t="shared" si="202"/>
        <v>41714437.5</v>
      </c>
      <c r="AV196" s="131">
        <f t="shared" si="203"/>
        <v>23582570</v>
      </c>
      <c r="AW196" s="5">
        <f t="shared" si="204"/>
        <v>33318825</v>
      </c>
      <c r="AX196" s="5">
        <f t="shared" si="205"/>
        <v>52388075</v>
      </c>
      <c r="AY196" s="487">
        <f t="shared" si="206"/>
        <v>2503709000</v>
      </c>
      <c r="AZ196" s="117">
        <f t="shared" si="217"/>
        <v>2503708616.2946715</v>
      </c>
      <c r="BA196" s="2"/>
      <c r="BB196" s="2"/>
      <c r="BW196" s="53">
        <f t="shared" si="207"/>
        <v>-133404.78928199783</v>
      </c>
      <c r="CW196" s="58">
        <f t="shared" si="208"/>
        <v>2122431300</v>
      </c>
      <c r="CX196" s="43">
        <f t="shared" si="209"/>
        <v>23582570</v>
      </c>
      <c r="DA196" s="53">
        <f t="shared" si="210"/>
        <v>1885970700</v>
      </c>
      <c r="DB196" s="43">
        <f t="shared" si="211"/>
        <v>31432845</v>
      </c>
      <c r="DC196" s="48">
        <f t="shared" si="212"/>
        <v>52388075</v>
      </c>
      <c r="DH196" s="692" t="str">
        <f t="shared" si="216"/>
        <v>A22-22</v>
      </c>
    </row>
    <row r="197" spans="1:112">
      <c r="A197" s="3">
        <f t="shared" si="213"/>
        <v>158</v>
      </c>
      <c r="B197" s="249">
        <v>1</v>
      </c>
      <c r="C197" s="522"/>
      <c r="D197" s="250" t="s">
        <v>180</v>
      </c>
      <c r="E197" s="251" t="s">
        <v>35</v>
      </c>
      <c r="F197" s="252"/>
      <c r="G197" s="40" t="s">
        <v>42</v>
      </c>
      <c r="H197" s="253">
        <f t="shared" si="180"/>
        <v>78</v>
      </c>
      <c r="I197" s="253">
        <f t="shared" si="181"/>
        <v>66</v>
      </c>
      <c r="J197" s="254">
        <f t="shared" si="182"/>
        <v>27506142.120000001</v>
      </c>
      <c r="K197" s="254">
        <f t="shared" si="183"/>
        <v>2</v>
      </c>
      <c r="L197" s="255">
        <f t="shared" si="184"/>
        <v>0.93</v>
      </c>
      <c r="M197" s="305">
        <f t="shared" ref="M197:M204" si="227">SUMIF($AO$4:$AO$22,E197,$BO$4:$BO$22)</f>
        <v>1.03</v>
      </c>
      <c r="N197" s="257">
        <f t="shared" si="185"/>
        <v>22017683.909944173</v>
      </c>
      <c r="O197" s="257">
        <f t="shared" si="186"/>
        <v>24817447.668493636</v>
      </c>
      <c r="P197" s="257">
        <f t="shared" si="187"/>
        <v>26348133.536748003</v>
      </c>
      <c r="Q197" s="257">
        <f t="shared" si="188"/>
        <v>27973228.760008208</v>
      </c>
      <c r="R197" s="258">
        <f t="shared" si="189"/>
        <v>26348133.536748003</v>
      </c>
      <c r="S197" s="257">
        <f t="shared" si="189"/>
        <v>27973228.760008208</v>
      </c>
      <c r="T197" s="257">
        <f t="shared" si="190"/>
        <v>29698556.300710551</v>
      </c>
      <c r="U197" s="257"/>
      <c r="V197" s="257">
        <f t="shared" si="191"/>
        <v>1453167138.0563154</v>
      </c>
      <c r="W197" s="257">
        <f t="shared" si="192"/>
        <v>1637951546.12058</v>
      </c>
      <c r="X197" s="257">
        <f t="shared" si="193"/>
        <v>1738976813.4253683</v>
      </c>
      <c r="Y197" s="258">
        <f t="shared" si="194"/>
        <v>1846233098.1605418</v>
      </c>
      <c r="Z197" s="258">
        <f t="shared" si="195"/>
        <v>1738976813.4253683</v>
      </c>
      <c r="AA197" s="257">
        <f t="shared" si="196"/>
        <v>1846233098.1605418</v>
      </c>
      <c r="AB197" s="257">
        <f t="shared" si="197"/>
        <v>1960104715.8468964</v>
      </c>
      <c r="AC197" s="257"/>
      <c r="AD197" s="32" t="str">
        <f t="shared" si="198"/>
        <v>BERTAHAP</v>
      </c>
      <c r="AE197" s="259">
        <f t="shared" si="199"/>
        <v>0</v>
      </c>
      <c r="AF197" s="260">
        <v>2</v>
      </c>
      <c r="AG197" s="261"/>
      <c r="AH197" s="257" t="e">
        <f>IF(AG197&gt;#REF!,"LB","KR")</f>
        <v>#REF!</v>
      </c>
      <c r="AI197" s="261">
        <f t="shared" si="225"/>
        <v>1598484000</v>
      </c>
      <c r="AJ197" s="261">
        <f t="shared" si="225"/>
        <v>1801747000</v>
      </c>
      <c r="AK197" s="261">
        <f t="shared" si="225"/>
        <v>1912875000</v>
      </c>
      <c r="AL197" s="262">
        <f t="shared" si="224"/>
        <v>2030857000</v>
      </c>
      <c r="AM197" s="262">
        <f t="shared" si="224"/>
        <v>1912875000</v>
      </c>
      <c r="AN197" s="261">
        <f t="shared" si="224"/>
        <v>2030857000</v>
      </c>
      <c r="AO197" s="261">
        <f t="shared" si="160"/>
        <v>2156116000</v>
      </c>
      <c r="AP197" s="261">
        <f t="shared" si="214"/>
        <v>2156115762.7872066</v>
      </c>
      <c r="AQ197" s="51">
        <f t="shared" si="215"/>
        <v>2027648000</v>
      </c>
      <c r="AR197" s="42">
        <f t="shared" si="215"/>
        <v>2152709000</v>
      </c>
      <c r="AS197" s="58">
        <f t="shared" si="200"/>
        <v>1824883200</v>
      </c>
      <c r="AT197" s="58">
        <f t="shared" si="201"/>
        <v>30414720</v>
      </c>
      <c r="AU197" s="336">
        <f t="shared" si="202"/>
        <v>38078568.75</v>
      </c>
      <c r="AV197" s="131">
        <f t="shared" si="203"/>
        <v>21527090</v>
      </c>
      <c r="AW197" s="5">
        <f t="shared" si="204"/>
        <v>30414720</v>
      </c>
      <c r="AX197" s="5">
        <f t="shared" si="205"/>
        <v>47821875</v>
      </c>
      <c r="AY197" s="487">
        <f t="shared" si="206"/>
        <v>2285483000</v>
      </c>
      <c r="AZ197" s="117">
        <f t="shared" si="217"/>
        <v>2285482910.3338127</v>
      </c>
      <c r="BA197" s="2"/>
      <c r="BB197" s="2"/>
      <c r="BW197" s="53">
        <f t="shared" si="207"/>
        <v>-999848.26606199518</v>
      </c>
      <c r="CW197" s="58">
        <f t="shared" si="208"/>
        <v>1937438100</v>
      </c>
      <c r="CX197" s="43">
        <f t="shared" si="209"/>
        <v>21527090</v>
      </c>
      <c r="DA197" s="53">
        <f t="shared" si="210"/>
        <v>1721587500</v>
      </c>
      <c r="DB197" s="43">
        <f t="shared" si="211"/>
        <v>28693125</v>
      </c>
      <c r="DC197" s="48">
        <f t="shared" si="212"/>
        <v>47821875</v>
      </c>
      <c r="DH197" s="692" t="str">
        <f t="shared" si="216"/>
        <v>A23-06</v>
      </c>
    </row>
    <row r="198" spans="1:112">
      <c r="A198" s="3">
        <f t="shared" si="213"/>
        <v>159</v>
      </c>
      <c r="B198" s="249">
        <v>2</v>
      </c>
      <c r="C198" s="522"/>
      <c r="D198" s="250" t="s">
        <v>180</v>
      </c>
      <c r="E198" s="251" t="s">
        <v>41</v>
      </c>
      <c r="F198" s="252"/>
      <c r="G198" s="40" t="s">
        <v>45</v>
      </c>
      <c r="H198" s="253">
        <f t="shared" si="180"/>
        <v>60</v>
      </c>
      <c r="I198" s="253">
        <f t="shared" si="181"/>
        <v>52</v>
      </c>
      <c r="J198" s="254">
        <f t="shared" si="182"/>
        <v>27506142.120000001</v>
      </c>
      <c r="K198" s="254">
        <f t="shared" si="183"/>
        <v>2</v>
      </c>
      <c r="L198" s="255">
        <f t="shared" si="184"/>
        <v>0.93</v>
      </c>
      <c r="M198" s="305">
        <f t="shared" si="227"/>
        <v>1.03</v>
      </c>
      <c r="N198" s="257">
        <f t="shared" si="185"/>
        <v>22017683.909944173</v>
      </c>
      <c r="O198" s="257">
        <f t="shared" si="186"/>
        <v>24817447.668493636</v>
      </c>
      <c r="P198" s="257">
        <f t="shared" si="187"/>
        <v>26348133.536748003</v>
      </c>
      <c r="Q198" s="257">
        <f t="shared" si="188"/>
        <v>27973228.760008208</v>
      </c>
      <c r="R198" s="258">
        <f t="shared" si="189"/>
        <v>26348133.536748003</v>
      </c>
      <c r="S198" s="257">
        <f t="shared" si="189"/>
        <v>27973228.760008208</v>
      </c>
      <c r="T198" s="257">
        <f t="shared" si="190"/>
        <v>29698556.300710551</v>
      </c>
      <c r="U198" s="257"/>
      <c r="V198" s="257">
        <f t="shared" si="191"/>
        <v>1144919563.3170969</v>
      </c>
      <c r="W198" s="257">
        <f t="shared" si="192"/>
        <v>1290507278.7616692</v>
      </c>
      <c r="X198" s="257">
        <f t="shared" si="193"/>
        <v>1370102943.9108961</v>
      </c>
      <c r="Y198" s="258">
        <f t="shared" si="194"/>
        <v>1454607895.5204268</v>
      </c>
      <c r="Z198" s="258">
        <f t="shared" si="195"/>
        <v>1370102943.9108961</v>
      </c>
      <c r="AA198" s="257">
        <f t="shared" si="196"/>
        <v>1454607895.5204268</v>
      </c>
      <c r="AB198" s="257">
        <f t="shared" si="197"/>
        <v>1544324927.6369486</v>
      </c>
      <c r="AC198" s="257"/>
      <c r="AD198" s="32" t="str">
        <f t="shared" si="198"/>
        <v>BERTAHAP</v>
      </c>
      <c r="AE198" s="259">
        <f t="shared" si="199"/>
        <v>0</v>
      </c>
      <c r="AF198" s="260">
        <v>2</v>
      </c>
      <c r="AG198" s="261"/>
      <c r="AH198" s="257" t="e">
        <f>IF(AG198&gt;#REF!,"LB","KR")</f>
        <v>#REF!</v>
      </c>
      <c r="AI198" s="261">
        <f t="shared" si="225"/>
        <v>1259412000</v>
      </c>
      <c r="AJ198" s="261">
        <f t="shared" si="225"/>
        <v>1419559000</v>
      </c>
      <c r="AK198" s="261">
        <f t="shared" si="225"/>
        <v>1507114000</v>
      </c>
      <c r="AL198" s="262">
        <f t="shared" si="224"/>
        <v>1600069000</v>
      </c>
      <c r="AM198" s="262">
        <f t="shared" si="224"/>
        <v>1507114000</v>
      </c>
      <c r="AN198" s="261">
        <f t="shared" si="224"/>
        <v>1600069000</v>
      </c>
      <c r="AO198" s="261">
        <f t="shared" si="160"/>
        <v>1698758000</v>
      </c>
      <c r="AP198" s="261">
        <f t="shared" si="214"/>
        <v>1698757712.850862</v>
      </c>
      <c r="AQ198" s="51">
        <f t="shared" si="215"/>
        <v>1597541000</v>
      </c>
      <c r="AR198" s="42">
        <f t="shared" si="215"/>
        <v>1696074000</v>
      </c>
      <c r="AS198" s="58">
        <f t="shared" si="200"/>
        <v>1437786900</v>
      </c>
      <c r="AT198" s="58">
        <f t="shared" si="201"/>
        <v>23963115</v>
      </c>
      <c r="AU198" s="336">
        <f t="shared" si="202"/>
        <v>30001293.75</v>
      </c>
      <c r="AV198" s="131">
        <f t="shared" si="203"/>
        <v>16960740</v>
      </c>
      <c r="AW198" s="5">
        <f t="shared" si="204"/>
        <v>23963115</v>
      </c>
      <c r="AX198" s="5">
        <f t="shared" si="205"/>
        <v>37677850</v>
      </c>
      <c r="AY198" s="487">
        <f t="shared" si="206"/>
        <v>1800684000</v>
      </c>
      <c r="AZ198" s="117">
        <f t="shared" si="217"/>
        <v>1800683762.487875</v>
      </c>
      <c r="BA198" s="2"/>
      <c r="BB198" s="2"/>
      <c r="BW198" s="53">
        <f t="shared" si="207"/>
        <v>-999848.26606199518</v>
      </c>
      <c r="CW198" s="58">
        <f t="shared" si="208"/>
        <v>1526466600</v>
      </c>
      <c r="CX198" s="43">
        <f t="shared" si="209"/>
        <v>16960740</v>
      </c>
      <c r="DA198" s="53">
        <f t="shared" si="210"/>
        <v>1356402600</v>
      </c>
      <c r="DB198" s="43">
        <f t="shared" si="211"/>
        <v>22606710</v>
      </c>
      <c r="DC198" s="48">
        <f t="shared" si="212"/>
        <v>37677850</v>
      </c>
      <c r="DH198" s="692" t="str">
        <f t="shared" si="216"/>
        <v>A23-08</v>
      </c>
    </row>
    <row r="199" spans="1:112">
      <c r="A199" s="3">
        <f t="shared" si="213"/>
        <v>160</v>
      </c>
      <c r="B199" s="249">
        <v>3</v>
      </c>
      <c r="C199" s="522"/>
      <c r="D199" s="250" t="s">
        <v>180</v>
      </c>
      <c r="E199" s="251">
        <v>10</v>
      </c>
      <c r="F199" s="252"/>
      <c r="G199" s="40" t="s">
        <v>48</v>
      </c>
      <c r="H199" s="253">
        <f t="shared" si="180"/>
        <v>74</v>
      </c>
      <c r="I199" s="253">
        <f t="shared" si="181"/>
        <v>63</v>
      </c>
      <c r="J199" s="254">
        <f t="shared" si="182"/>
        <v>27506142.120000001</v>
      </c>
      <c r="K199" s="254">
        <f t="shared" si="183"/>
        <v>2</v>
      </c>
      <c r="L199" s="255">
        <f t="shared" si="184"/>
        <v>0.93</v>
      </c>
      <c r="M199" s="305">
        <f t="shared" si="227"/>
        <v>1.03</v>
      </c>
      <c r="N199" s="257">
        <f t="shared" si="185"/>
        <v>22017683.909944173</v>
      </c>
      <c r="O199" s="257">
        <f t="shared" si="186"/>
        <v>24817447.668493636</v>
      </c>
      <c r="P199" s="257">
        <f t="shared" si="187"/>
        <v>26348133.536748003</v>
      </c>
      <c r="Q199" s="257">
        <f t="shared" si="188"/>
        <v>27973228.760008208</v>
      </c>
      <c r="R199" s="258">
        <f t="shared" si="189"/>
        <v>26348133.536748003</v>
      </c>
      <c r="S199" s="257">
        <f t="shared" si="189"/>
        <v>27973228.760008208</v>
      </c>
      <c r="T199" s="257">
        <f t="shared" si="190"/>
        <v>29698556.300710551</v>
      </c>
      <c r="U199" s="257"/>
      <c r="V199" s="257">
        <f t="shared" si="191"/>
        <v>1387114086.326483</v>
      </c>
      <c r="W199" s="257">
        <f t="shared" si="192"/>
        <v>1563499203.115099</v>
      </c>
      <c r="X199" s="257">
        <f t="shared" si="193"/>
        <v>1659932412.8151243</v>
      </c>
      <c r="Y199" s="258">
        <f t="shared" si="194"/>
        <v>1762313411.8805172</v>
      </c>
      <c r="Z199" s="258">
        <f t="shared" si="195"/>
        <v>1659932412.8151243</v>
      </c>
      <c r="AA199" s="257">
        <f t="shared" si="196"/>
        <v>1762313411.8805172</v>
      </c>
      <c r="AB199" s="257">
        <f t="shared" si="197"/>
        <v>1871009046.9447649</v>
      </c>
      <c r="AC199" s="257"/>
      <c r="AD199" s="32" t="str">
        <f t="shared" si="198"/>
        <v>BERTAHAP</v>
      </c>
      <c r="AE199" s="259">
        <f t="shared" si="199"/>
        <v>0</v>
      </c>
      <c r="AF199" s="260">
        <v>2</v>
      </c>
      <c r="AG199" s="261"/>
      <c r="AH199" s="257" t="e">
        <f>IF(AG199&gt;#REF!,"LB","KR")</f>
        <v>#REF!</v>
      </c>
      <c r="AI199" s="261">
        <f t="shared" si="225"/>
        <v>1525826000</v>
      </c>
      <c r="AJ199" s="261">
        <f t="shared" si="225"/>
        <v>1719850000</v>
      </c>
      <c r="AK199" s="261">
        <f t="shared" si="225"/>
        <v>1825926000</v>
      </c>
      <c r="AL199" s="262">
        <f t="shared" si="224"/>
        <v>1938545000</v>
      </c>
      <c r="AM199" s="262">
        <f t="shared" si="224"/>
        <v>1825926000</v>
      </c>
      <c r="AN199" s="261">
        <f t="shared" si="224"/>
        <v>1938545000</v>
      </c>
      <c r="AO199" s="261">
        <f t="shared" si="160"/>
        <v>2058110000</v>
      </c>
      <c r="AP199" s="261">
        <f t="shared" si="214"/>
        <v>2058110163.0357656</v>
      </c>
      <c r="AQ199" s="51">
        <f t="shared" si="215"/>
        <v>1935482000</v>
      </c>
      <c r="AR199" s="42">
        <f t="shared" si="215"/>
        <v>2054858000</v>
      </c>
      <c r="AS199" s="58">
        <f t="shared" si="200"/>
        <v>1741933800</v>
      </c>
      <c r="AT199" s="58">
        <f t="shared" si="201"/>
        <v>29032230</v>
      </c>
      <c r="AU199" s="336">
        <f t="shared" si="202"/>
        <v>36347718.75</v>
      </c>
      <c r="AV199" s="131">
        <f t="shared" si="203"/>
        <v>20548580</v>
      </c>
      <c r="AW199" s="5">
        <f t="shared" si="204"/>
        <v>29032230</v>
      </c>
      <c r="AX199" s="5">
        <f t="shared" si="205"/>
        <v>45648150</v>
      </c>
      <c r="AY199" s="487">
        <f t="shared" si="206"/>
        <v>2181597000</v>
      </c>
      <c r="AZ199" s="117">
        <f t="shared" si="217"/>
        <v>2181596696.1455159</v>
      </c>
      <c r="BA199" s="2"/>
      <c r="BB199" s="2"/>
      <c r="BW199" s="53">
        <f t="shared" si="207"/>
        <v>-999848.26606199518</v>
      </c>
      <c r="CW199" s="58">
        <f t="shared" si="208"/>
        <v>1849372200</v>
      </c>
      <c r="CX199" s="43">
        <f t="shared" si="209"/>
        <v>20548580</v>
      </c>
      <c r="DA199" s="53">
        <f t="shared" si="210"/>
        <v>1643333400</v>
      </c>
      <c r="DB199" s="43">
        <f t="shared" si="211"/>
        <v>27388890</v>
      </c>
      <c r="DC199" s="48">
        <f t="shared" si="212"/>
        <v>45648150</v>
      </c>
      <c r="DH199" s="692" t="str">
        <f t="shared" si="216"/>
        <v>A23-10</v>
      </c>
    </row>
    <row r="200" spans="1:112">
      <c r="A200" s="3">
        <f t="shared" si="213"/>
        <v>161</v>
      </c>
      <c r="B200" s="249">
        <v>4</v>
      </c>
      <c r="C200" s="522"/>
      <c r="D200" s="250" t="s">
        <v>180</v>
      </c>
      <c r="E200" s="285">
        <v>12</v>
      </c>
      <c r="F200" s="252"/>
      <c r="G200" s="40" t="s">
        <v>50</v>
      </c>
      <c r="H200" s="253">
        <f t="shared" si="180"/>
        <v>67</v>
      </c>
      <c r="I200" s="253">
        <f t="shared" si="181"/>
        <v>57</v>
      </c>
      <c r="J200" s="254">
        <f t="shared" si="182"/>
        <v>27506142.120000001</v>
      </c>
      <c r="K200" s="254">
        <f t="shared" si="183"/>
        <v>2</v>
      </c>
      <c r="L200" s="255">
        <f t="shared" si="184"/>
        <v>0.93</v>
      </c>
      <c r="M200" s="305">
        <f t="shared" si="227"/>
        <v>1.03</v>
      </c>
      <c r="N200" s="257">
        <f t="shared" si="185"/>
        <v>22017683.909944173</v>
      </c>
      <c r="O200" s="257">
        <f t="shared" si="186"/>
        <v>24817447.668493636</v>
      </c>
      <c r="P200" s="257">
        <f t="shared" si="187"/>
        <v>26348133.536748003</v>
      </c>
      <c r="Q200" s="257">
        <f t="shared" si="188"/>
        <v>27973228.760008208</v>
      </c>
      <c r="R200" s="258">
        <f t="shared" si="189"/>
        <v>26348133.536748003</v>
      </c>
      <c r="S200" s="257">
        <f t="shared" si="189"/>
        <v>27973228.760008208</v>
      </c>
      <c r="T200" s="257">
        <f t="shared" si="190"/>
        <v>29698556.300710551</v>
      </c>
      <c r="U200" s="257"/>
      <c r="V200" s="257">
        <f t="shared" si="191"/>
        <v>1255007982.866818</v>
      </c>
      <c r="W200" s="257">
        <f t="shared" si="192"/>
        <v>1414594517.1041372</v>
      </c>
      <c r="X200" s="257">
        <f t="shared" si="193"/>
        <v>1501843611.5946362</v>
      </c>
      <c r="Y200" s="258">
        <f t="shared" si="194"/>
        <v>1594474039.3204679</v>
      </c>
      <c r="Z200" s="258">
        <f t="shared" si="195"/>
        <v>1501843611.5946362</v>
      </c>
      <c r="AA200" s="257">
        <f t="shared" si="196"/>
        <v>1594474039.3204679</v>
      </c>
      <c r="AB200" s="257">
        <f t="shared" si="197"/>
        <v>1692817709.1405015</v>
      </c>
      <c r="AC200" s="257"/>
      <c r="AD200" s="32" t="str">
        <f t="shared" si="198"/>
        <v>BERTAHAP</v>
      </c>
      <c r="AE200" s="259">
        <f t="shared" si="199"/>
        <v>0</v>
      </c>
      <c r="AF200" s="260">
        <v>2</v>
      </c>
      <c r="AG200" s="261"/>
      <c r="AH200" s="257" t="e">
        <f>IF(AG200&gt;#REF!,"LB","KR")</f>
        <v>#REF!</v>
      </c>
      <c r="AI200" s="261">
        <f t="shared" si="225"/>
        <v>1380509000</v>
      </c>
      <c r="AJ200" s="261">
        <f t="shared" si="225"/>
        <v>1556054000</v>
      </c>
      <c r="AK200" s="261">
        <f t="shared" si="225"/>
        <v>1652028000</v>
      </c>
      <c r="AL200" s="262">
        <f t="shared" si="224"/>
        <v>1753922000</v>
      </c>
      <c r="AM200" s="262">
        <f t="shared" si="224"/>
        <v>1652028000</v>
      </c>
      <c r="AN200" s="261">
        <f t="shared" si="224"/>
        <v>1753922000</v>
      </c>
      <c r="AO200" s="261">
        <f t="shared" si="160"/>
        <v>1862100000</v>
      </c>
      <c r="AP200" s="261">
        <f t="shared" si="214"/>
        <v>1862100025.2106688</v>
      </c>
      <c r="AQ200" s="51">
        <f t="shared" si="215"/>
        <v>1751150000</v>
      </c>
      <c r="AR200" s="42">
        <f t="shared" si="215"/>
        <v>1859158000</v>
      </c>
      <c r="AS200" s="58">
        <f t="shared" si="200"/>
        <v>1576035000</v>
      </c>
      <c r="AT200" s="58">
        <f t="shared" si="201"/>
        <v>26267250</v>
      </c>
      <c r="AU200" s="336">
        <f t="shared" si="202"/>
        <v>32886037.5</v>
      </c>
      <c r="AV200" s="131">
        <f t="shared" si="203"/>
        <v>18591580</v>
      </c>
      <c r="AW200" s="5">
        <f t="shared" si="204"/>
        <v>26267250</v>
      </c>
      <c r="AX200" s="5">
        <f t="shared" si="205"/>
        <v>41300700</v>
      </c>
      <c r="AY200" s="487">
        <f t="shared" si="206"/>
        <v>1973827000</v>
      </c>
      <c r="AZ200" s="117">
        <f t="shared" si="217"/>
        <v>1973826391.1241093</v>
      </c>
      <c r="BA200" s="2"/>
      <c r="BB200" s="2"/>
      <c r="BW200" s="53">
        <f t="shared" si="207"/>
        <v>-999848.26606199518</v>
      </c>
      <c r="CW200" s="58">
        <f t="shared" si="208"/>
        <v>1673242200</v>
      </c>
      <c r="CX200" s="43">
        <f t="shared" si="209"/>
        <v>18591580</v>
      </c>
      <c r="DA200" s="53">
        <f t="shared" si="210"/>
        <v>1486825200</v>
      </c>
      <c r="DB200" s="43">
        <f t="shared" si="211"/>
        <v>24780420</v>
      </c>
      <c r="DC200" s="48">
        <f t="shared" si="212"/>
        <v>41300700</v>
      </c>
      <c r="DH200" s="692" t="str">
        <f t="shared" si="216"/>
        <v>A23-12</v>
      </c>
    </row>
    <row r="201" spans="1:112">
      <c r="A201" s="3">
        <f t="shared" si="213"/>
        <v>162</v>
      </c>
      <c r="B201" s="249">
        <v>5</v>
      </c>
      <c r="C201" s="522"/>
      <c r="D201" s="250" t="s">
        <v>180</v>
      </c>
      <c r="E201" s="251">
        <v>16</v>
      </c>
      <c r="F201" s="252"/>
      <c r="G201" s="40" t="s">
        <v>52</v>
      </c>
      <c r="H201" s="253">
        <f t="shared" si="180"/>
        <v>71</v>
      </c>
      <c r="I201" s="253">
        <f t="shared" si="181"/>
        <v>63</v>
      </c>
      <c r="J201" s="254">
        <f t="shared" si="182"/>
        <v>27506142.120000001</v>
      </c>
      <c r="K201" s="254">
        <f t="shared" si="183"/>
        <v>2</v>
      </c>
      <c r="L201" s="255">
        <f t="shared" si="184"/>
        <v>0.93</v>
      </c>
      <c r="M201" s="305">
        <f t="shared" si="227"/>
        <v>1.03</v>
      </c>
      <c r="N201" s="257">
        <f t="shared" si="185"/>
        <v>22017683.909944173</v>
      </c>
      <c r="O201" s="257">
        <f t="shared" si="186"/>
        <v>24817447.668493636</v>
      </c>
      <c r="P201" s="257">
        <f t="shared" si="187"/>
        <v>26348133.536748003</v>
      </c>
      <c r="Q201" s="257">
        <f t="shared" si="188"/>
        <v>27973228.760008208</v>
      </c>
      <c r="R201" s="258">
        <f t="shared" si="189"/>
        <v>26348133.536748003</v>
      </c>
      <c r="S201" s="257">
        <f t="shared" si="189"/>
        <v>27973228.760008208</v>
      </c>
      <c r="T201" s="257">
        <f t="shared" si="190"/>
        <v>29698556.300710551</v>
      </c>
      <c r="U201" s="257"/>
      <c r="V201" s="257">
        <f t="shared" si="191"/>
        <v>1387114086.326483</v>
      </c>
      <c r="W201" s="257">
        <f t="shared" si="192"/>
        <v>1563499203.115099</v>
      </c>
      <c r="X201" s="257">
        <f t="shared" si="193"/>
        <v>1659932412.8151243</v>
      </c>
      <c r="Y201" s="258">
        <f t="shared" si="194"/>
        <v>1762313411.8805172</v>
      </c>
      <c r="Z201" s="258">
        <f t="shared" si="195"/>
        <v>1659932412.8151243</v>
      </c>
      <c r="AA201" s="257">
        <f t="shared" si="196"/>
        <v>1762313411.8805172</v>
      </c>
      <c r="AB201" s="257">
        <f t="shared" si="197"/>
        <v>1871009046.9447649</v>
      </c>
      <c r="AC201" s="257"/>
      <c r="AD201" s="32" t="str">
        <f t="shared" si="198"/>
        <v>BERTAHAP</v>
      </c>
      <c r="AE201" s="259">
        <f t="shared" si="199"/>
        <v>0</v>
      </c>
      <c r="AF201" s="260">
        <v>2</v>
      </c>
      <c r="AG201" s="261"/>
      <c r="AH201" s="257" t="e">
        <f>IF(AG201&gt;#REF!,"LB","KR")</f>
        <v>#REF!</v>
      </c>
      <c r="AI201" s="261">
        <f t="shared" si="225"/>
        <v>1525826000</v>
      </c>
      <c r="AJ201" s="261">
        <f t="shared" si="225"/>
        <v>1719850000</v>
      </c>
      <c r="AK201" s="261">
        <f t="shared" si="225"/>
        <v>1825926000</v>
      </c>
      <c r="AL201" s="262">
        <f t="shared" si="224"/>
        <v>1938545000</v>
      </c>
      <c r="AM201" s="262">
        <f t="shared" si="224"/>
        <v>1825926000</v>
      </c>
      <c r="AN201" s="261">
        <f t="shared" si="224"/>
        <v>1938545000</v>
      </c>
      <c r="AO201" s="261">
        <f t="shared" si="160"/>
        <v>2058110000</v>
      </c>
      <c r="AP201" s="261">
        <f t="shared" si="214"/>
        <v>2058110163.0357656</v>
      </c>
      <c r="AQ201" s="51">
        <f t="shared" si="215"/>
        <v>1935482000</v>
      </c>
      <c r="AR201" s="42">
        <f t="shared" si="215"/>
        <v>2054858000</v>
      </c>
      <c r="AS201" s="58">
        <f t="shared" si="200"/>
        <v>1741933800</v>
      </c>
      <c r="AT201" s="58">
        <f t="shared" si="201"/>
        <v>29032230</v>
      </c>
      <c r="AU201" s="336">
        <f t="shared" si="202"/>
        <v>36347718.75</v>
      </c>
      <c r="AV201" s="131">
        <f t="shared" si="203"/>
        <v>20548580</v>
      </c>
      <c r="AW201" s="5">
        <f t="shared" si="204"/>
        <v>29032230</v>
      </c>
      <c r="AX201" s="5">
        <f t="shared" si="205"/>
        <v>45648150</v>
      </c>
      <c r="AY201" s="487">
        <f t="shared" si="206"/>
        <v>2181597000</v>
      </c>
      <c r="AZ201" s="117">
        <f t="shared" si="217"/>
        <v>2181596696.1455159</v>
      </c>
      <c r="BA201" s="2"/>
      <c r="BB201" s="2"/>
      <c r="BW201" s="53">
        <f t="shared" si="207"/>
        <v>-999848.26606199518</v>
      </c>
      <c r="CW201" s="58">
        <f t="shared" si="208"/>
        <v>1849372200</v>
      </c>
      <c r="CX201" s="43">
        <f t="shared" si="209"/>
        <v>20548580</v>
      </c>
      <c r="DA201" s="53">
        <f t="shared" si="210"/>
        <v>1643333400</v>
      </c>
      <c r="DB201" s="43">
        <f t="shared" si="211"/>
        <v>27388890</v>
      </c>
      <c r="DC201" s="48">
        <f t="shared" si="212"/>
        <v>45648150</v>
      </c>
      <c r="DH201" s="692" t="str">
        <f t="shared" si="216"/>
        <v>A23-16</v>
      </c>
    </row>
    <row r="202" spans="1:112">
      <c r="A202" s="3">
        <f t="shared" si="213"/>
        <v>163</v>
      </c>
      <c r="B202" s="249">
        <v>6</v>
      </c>
      <c r="C202" s="522"/>
      <c r="D202" s="250" t="s">
        <v>180</v>
      </c>
      <c r="E202" s="285">
        <v>18</v>
      </c>
      <c r="F202" s="252"/>
      <c r="G202" s="40" t="s">
        <v>54</v>
      </c>
      <c r="H202" s="253">
        <f t="shared" si="180"/>
        <v>97</v>
      </c>
      <c r="I202" s="253">
        <f t="shared" si="181"/>
        <v>85</v>
      </c>
      <c r="J202" s="254">
        <f t="shared" si="182"/>
        <v>27506142.120000001</v>
      </c>
      <c r="K202" s="254">
        <f t="shared" si="183"/>
        <v>2</v>
      </c>
      <c r="L202" s="255">
        <f t="shared" si="184"/>
        <v>0.93</v>
      </c>
      <c r="M202" s="305">
        <f t="shared" si="227"/>
        <v>1.03</v>
      </c>
      <c r="N202" s="257">
        <f t="shared" si="185"/>
        <v>22017683.909944173</v>
      </c>
      <c r="O202" s="257">
        <f t="shared" si="186"/>
        <v>24817447.668493636</v>
      </c>
      <c r="P202" s="257">
        <f t="shared" si="187"/>
        <v>26348133.536748003</v>
      </c>
      <c r="Q202" s="257">
        <f t="shared" si="188"/>
        <v>27973228.760008208</v>
      </c>
      <c r="R202" s="258">
        <f t="shared" si="189"/>
        <v>26348133.536748003</v>
      </c>
      <c r="S202" s="257">
        <f t="shared" si="189"/>
        <v>27973228.760008208</v>
      </c>
      <c r="T202" s="257">
        <f t="shared" si="190"/>
        <v>29698556.300710551</v>
      </c>
      <c r="U202" s="257"/>
      <c r="V202" s="257">
        <f t="shared" si="191"/>
        <v>1871503132.3452547</v>
      </c>
      <c r="W202" s="257">
        <f t="shared" si="192"/>
        <v>2109483051.821959</v>
      </c>
      <c r="X202" s="257">
        <f t="shared" si="193"/>
        <v>2239591350.6235805</v>
      </c>
      <c r="Y202" s="258">
        <f t="shared" si="194"/>
        <v>2377724444.6006975</v>
      </c>
      <c r="Z202" s="258">
        <f t="shared" si="195"/>
        <v>2239591350.6235805</v>
      </c>
      <c r="AA202" s="257">
        <f t="shared" si="196"/>
        <v>2377724444.6006975</v>
      </c>
      <c r="AB202" s="257">
        <f t="shared" si="197"/>
        <v>2524377285.5603967</v>
      </c>
      <c r="AC202" s="257"/>
      <c r="AD202" s="32" t="str">
        <f t="shared" si="198"/>
        <v>BERTAHAP</v>
      </c>
      <c r="AE202" s="259">
        <f t="shared" si="199"/>
        <v>0</v>
      </c>
      <c r="AF202" s="260">
        <v>2</v>
      </c>
      <c r="AG202" s="261"/>
      <c r="AH202" s="257" t="e">
        <f>IF(AG202&gt;#REF!,"LB","KR")</f>
        <v>#REF!</v>
      </c>
      <c r="AI202" s="261">
        <f t="shared" si="225"/>
        <v>2058654000</v>
      </c>
      <c r="AJ202" s="261">
        <f t="shared" si="225"/>
        <v>2320432000</v>
      </c>
      <c r="AK202" s="261">
        <f t="shared" si="225"/>
        <v>2463551000</v>
      </c>
      <c r="AL202" s="262">
        <f t="shared" si="224"/>
        <v>2615497000</v>
      </c>
      <c r="AM202" s="262">
        <f t="shared" si="224"/>
        <v>2463551000</v>
      </c>
      <c r="AN202" s="261">
        <f t="shared" si="224"/>
        <v>2615497000</v>
      </c>
      <c r="AO202" s="261">
        <f t="shared" si="160"/>
        <v>2776816000</v>
      </c>
      <c r="AP202" s="261">
        <f t="shared" si="214"/>
        <v>2776815063.4055724</v>
      </c>
      <c r="AQ202" s="51">
        <f t="shared" si="215"/>
        <v>2611365000</v>
      </c>
      <c r="AR202" s="42">
        <f t="shared" si="215"/>
        <v>2772427000</v>
      </c>
      <c r="AS202" s="58">
        <f t="shared" si="200"/>
        <v>2350228500</v>
      </c>
      <c r="AT202" s="58">
        <f t="shared" si="201"/>
        <v>39170475</v>
      </c>
      <c r="AU202" s="336">
        <f t="shared" si="202"/>
        <v>49040568.75</v>
      </c>
      <c r="AV202" s="131">
        <f t="shared" si="203"/>
        <v>27724270</v>
      </c>
      <c r="AW202" s="5">
        <f t="shared" si="204"/>
        <v>39170475</v>
      </c>
      <c r="AX202" s="5">
        <f t="shared" si="205"/>
        <v>61588775</v>
      </c>
      <c r="AY202" s="487">
        <f t="shared" si="206"/>
        <v>2943424000</v>
      </c>
      <c r="AZ202" s="117">
        <f t="shared" si="217"/>
        <v>2943423625.138391</v>
      </c>
      <c r="BA202" s="2"/>
      <c r="BB202" s="2"/>
      <c r="BW202" s="53">
        <f t="shared" si="207"/>
        <v>-999848.26606199518</v>
      </c>
      <c r="CW202" s="58">
        <f t="shared" si="208"/>
        <v>2495184300</v>
      </c>
      <c r="CX202" s="43">
        <f t="shared" si="209"/>
        <v>27724270</v>
      </c>
      <c r="DA202" s="53">
        <f t="shared" si="210"/>
        <v>2217195900</v>
      </c>
      <c r="DB202" s="43">
        <f t="shared" si="211"/>
        <v>36953265</v>
      </c>
      <c r="DC202" s="48">
        <f t="shared" si="212"/>
        <v>61588775</v>
      </c>
      <c r="DH202" s="692" t="str">
        <f t="shared" si="216"/>
        <v>A23-18</v>
      </c>
    </row>
    <row r="203" spans="1:112">
      <c r="A203" s="3">
        <f t="shared" si="213"/>
        <v>164</v>
      </c>
      <c r="B203" s="249">
        <v>7</v>
      </c>
      <c r="C203" s="522"/>
      <c r="D203" s="250" t="s">
        <v>180</v>
      </c>
      <c r="E203" s="285">
        <v>20</v>
      </c>
      <c r="F203" s="252"/>
      <c r="G203" s="40" t="s">
        <v>70</v>
      </c>
      <c r="H203" s="253">
        <f t="shared" si="180"/>
        <v>60</v>
      </c>
      <c r="I203" s="253">
        <f t="shared" si="181"/>
        <v>51</v>
      </c>
      <c r="J203" s="254">
        <f t="shared" si="182"/>
        <v>27506142.120000001</v>
      </c>
      <c r="K203" s="254">
        <f t="shared" si="183"/>
        <v>2</v>
      </c>
      <c r="L203" s="255">
        <f t="shared" si="184"/>
        <v>0.93</v>
      </c>
      <c r="M203" s="305">
        <f t="shared" si="227"/>
        <v>1.03</v>
      </c>
      <c r="N203" s="257">
        <f t="shared" si="185"/>
        <v>22017683.909944173</v>
      </c>
      <c r="O203" s="257">
        <f t="shared" si="186"/>
        <v>24817447.668493636</v>
      </c>
      <c r="P203" s="257">
        <f t="shared" si="187"/>
        <v>26348133.536748003</v>
      </c>
      <c r="Q203" s="257">
        <f t="shared" si="188"/>
        <v>27973228.760008208</v>
      </c>
      <c r="R203" s="258">
        <f t="shared" si="189"/>
        <v>26348133.536748003</v>
      </c>
      <c r="S203" s="257">
        <f t="shared" si="189"/>
        <v>27973228.760008208</v>
      </c>
      <c r="T203" s="257">
        <f t="shared" si="190"/>
        <v>29698556.300710551</v>
      </c>
      <c r="U203" s="257"/>
      <c r="V203" s="257">
        <f t="shared" si="191"/>
        <v>1122901879.4071529</v>
      </c>
      <c r="W203" s="257">
        <f t="shared" si="192"/>
        <v>1265689831.0931754</v>
      </c>
      <c r="X203" s="257">
        <f t="shared" si="193"/>
        <v>1343754810.3741481</v>
      </c>
      <c r="Y203" s="258">
        <f t="shared" si="194"/>
        <v>1426634666.7604187</v>
      </c>
      <c r="Z203" s="258">
        <f t="shared" si="195"/>
        <v>1343754810.3741481</v>
      </c>
      <c r="AA203" s="257">
        <f t="shared" si="196"/>
        <v>1426634666.7604187</v>
      </c>
      <c r="AB203" s="257">
        <f t="shared" si="197"/>
        <v>1514626371.3362381</v>
      </c>
      <c r="AC203" s="257"/>
      <c r="AD203" s="32" t="str">
        <f t="shared" si="198"/>
        <v>BERTAHAP</v>
      </c>
      <c r="AE203" s="259">
        <f t="shared" si="199"/>
        <v>0</v>
      </c>
      <c r="AF203" s="260">
        <v>2</v>
      </c>
      <c r="AG203" s="261"/>
      <c r="AH203" s="257" t="e">
        <f>IF(AG203&gt;#REF!,"LB","KR")</f>
        <v>#REF!</v>
      </c>
      <c r="AI203" s="261">
        <f t="shared" si="225"/>
        <v>1235193000</v>
      </c>
      <c r="AJ203" s="261">
        <f t="shared" si="225"/>
        <v>1392259000</v>
      </c>
      <c r="AK203" s="261">
        <f t="shared" si="225"/>
        <v>1478131000</v>
      </c>
      <c r="AL203" s="262">
        <f t="shared" si="224"/>
        <v>1569299000</v>
      </c>
      <c r="AM203" s="262">
        <f t="shared" si="224"/>
        <v>1478131000</v>
      </c>
      <c r="AN203" s="261">
        <f t="shared" si="224"/>
        <v>1569299000</v>
      </c>
      <c r="AO203" s="261">
        <f t="shared" si="224"/>
        <v>1666090000</v>
      </c>
      <c r="AP203" s="261">
        <f t="shared" si="214"/>
        <v>1666089887.3855722</v>
      </c>
      <c r="AQ203" s="51">
        <f t="shared" si="215"/>
        <v>1566819000</v>
      </c>
      <c r="AR203" s="42">
        <f t="shared" si="215"/>
        <v>1663457000</v>
      </c>
      <c r="AS203" s="58">
        <f t="shared" si="200"/>
        <v>1410137100</v>
      </c>
      <c r="AT203" s="58">
        <f t="shared" si="201"/>
        <v>23502285</v>
      </c>
      <c r="AU203" s="336">
        <f t="shared" si="202"/>
        <v>29424356.25</v>
      </c>
      <c r="AV203" s="131">
        <f t="shared" si="203"/>
        <v>16634570</v>
      </c>
      <c r="AW203" s="5">
        <f t="shared" si="204"/>
        <v>23502285</v>
      </c>
      <c r="AX203" s="5">
        <f t="shared" si="205"/>
        <v>36953275</v>
      </c>
      <c r="AY203" s="487">
        <f t="shared" si="206"/>
        <v>1766056000</v>
      </c>
      <c r="AZ203" s="117">
        <f t="shared" si="217"/>
        <v>1766055024.4251094</v>
      </c>
      <c r="BA203" s="2"/>
      <c r="BB203" s="2"/>
      <c r="BW203" s="53">
        <f t="shared" si="207"/>
        <v>-999848.26606199518</v>
      </c>
      <c r="CW203" s="58">
        <f t="shared" si="208"/>
        <v>1497111300</v>
      </c>
      <c r="CX203" s="43">
        <f t="shared" si="209"/>
        <v>16634570</v>
      </c>
      <c r="DA203" s="53">
        <f t="shared" si="210"/>
        <v>1330317900</v>
      </c>
      <c r="DB203" s="43">
        <f t="shared" si="211"/>
        <v>22171965</v>
      </c>
      <c r="DC203" s="48">
        <f t="shared" si="212"/>
        <v>36953275</v>
      </c>
      <c r="DH203" s="692" t="str">
        <f t="shared" si="216"/>
        <v>A23-20</v>
      </c>
    </row>
    <row r="204" spans="1:112">
      <c r="A204" s="3">
        <f t="shared" si="213"/>
        <v>165</v>
      </c>
      <c r="B204" s="249">
        <v>8</v>
      </c>
      <c r="C204" s="522"/>
      <c r="D204" s="250" t="s">
        <v>180</v>
      </c>
      <c r="E204" s="285">
        <v>22</v>
      </c>
      <c r="F204" s="252"/>
      <c r="G204" s="40" t="s">
        <v>89</v>
      </c>
      <c r="H204" s="253">
        <f t="shared" si="180"/>
        <v>81</v>
      </c>
      <c r="I204" s="253">
        <f t="shared" si="181"/>
        <v>70</v>
      </c>
      <c r="J204" s="254">
        <f t="shared" si="182"/>
        <v>27506142.120000001</v>
      </c>
      <c r="K204" s="254">
        <f t="shared" si="183"/>
        <v>4</v>
      </c>
      <c r="L204" s="255">
        <f t="shared" si="184"/>
        <v>0.97</v>
      </c>
      <c r="M204" s="305">
        <f t="shared" si="227"/>
        <v>1.03</v>
      </c>
      <c r="N204" s="257">
        <f t="shared" si="185"/>
        <v>22964681.067361128</v>
      </c>
      <c r="O204" s="257">
        <f t="shared" si="186"/>
        <v>25884864.772514869</v>
      </c>
      <c r="P204" s="257">
        <f t="shared" si="187"/>
        <v>27481386.592092004</v>
      </c>
      <c r="Q204" s="257">
        <f t="shared" si="188"/>
        <v>29176378.384094581</v>
      </c>
      <c r="R204" s="258">
        <f t="shared" si="189"/>
        <v>27481386.592092004</v>
      </c>
      <c r="S204" s="257">
        <f t="shared" si="189"/>
        <v>29176378.384094581</v>
      </c>
      <c r="T204" s="257">
        <f t="shared" si="190"/>
        <v>30975913.560956165</v>
      </c>
      <c r="U204" s="257"/>
      <c r="V204" s="257">
        <f t="shared" si="191"/>
        <v>1607527674.7152789</v>
      </c>
      <c r="W204" s="257">
        <f t="shared" si="192"/>
        <v>1811940534.0760407</v>
      </c>
      <c r="X204" s="257">
        <f t="shared" si="193"/>
        <v>1923697061.4464402</v>
      </c>
      <c r="Y204" s="258">
        <f t="shared" si="194"/>
        <v>2042346486.8866208</v>
      </c>
      <c r="Z204" s="258">
        <f t="shared" si="195"/>
        <v>1923697061.4464402</v>
      </c>
      <c r="AA204" s="257">
        <f t="shared" si="196"/>
        <v>2042346486.8866208</v>
      </c>
      <c r="AB204" s="257">
        <f t="shared" si="197"/>
        <v>2168313949.2669315</v>
      </c>
      <c r="AC204" s="257"/>
      <c r="AD204" s="32" t="str">
        <f t="shared" si="198"/>
        <v>BERTAHAP</v>
      </c>
      <c r="AE204" s="259">
        <f t="shared" si="199"/>
        <v>0</v>
      </c>
      <c r="AF204" s="260">
        <v>2</v>
      </c>
      <c r="AG204" s="261"/>
      <c r="AH204" s="257" t="e">
        <f>IF(AG204&gt;#REF!,"LB","KR")</f>
        <v>#REF!</v>
      </c>
      <c r="AI204" s="261">
        <f t="shared" si="225"/>
        <v>1768281000</v>
      </c>
      <c r="AJ204" s="261">
        <f t="shared" si="225"/>
        <v>1993135000</v>
      </c>
      <c r="AK204" s="261">
        <f t="shared" si="225"/>
        <v>2116067000</v>
      </c>
      <c r="AL204" s="262">
        <f t="shared" si="224"/>
        <v>2246582000</v>
      </c>
      <c r="AM204" s="262">
        <f t="shared" si="224"/>
        <v>2116067000</v>
      </c>
      <c r="AN204" s="261">
        <f t="shared" si="224"/>
        <v>2246582000</v>
      </c>
      <c r="AO204" s="261">
        <f t="shared" si="224"/>
        <v>2385146000</v>
      </c>
      <c r="AP204" s="261">
        <f t="shared" si="214"/>
        <v>2385146203.1024384</v>
      </c>
      <c r="AQ204" s="51">
        <f t="shared" si="215"/>
        <v>2243032000</v>
      </c>
      <c r="AR204" s="42">
        <f t="shared" si="215"/>
        <v>2381377000</v>
      </c>
      <c r="AS204" s="58">
        <f t="shared" si="200"/>
        <v>2018728800</v>
      </c>
      <c r="AT204" s="58">
        <f t="shared" si="201"/>
        <v>33645480</v>
      </c>
      <c r="AU204" s="336">
        <f t="shared" si="202"/>
        <v>42123412.5</v>
      </c>
      <c r="AV204" s="131">
        <f t="shared" si="203"/>
        <v>23813770</v>
      </c>
      <c r="AW204" s="5">
        <f t="shared" si="204"/>
        <v>33645480</v>
      </c>
      <c r="AX204" s="5">
        <f t="shared" si="205"/>
        <v>52901675</v>
      </c>
      <c r="AY204" s="487">
        <f t="shared" si="206"/>
        <v>2528255000</v>
      </c>
      <c r="AZ204" s="117">
        <f t="shared" si="217"/>
        <v>2528254602.2532554</v>
      </c>
      <c r="BA204" s="2"/>
      <c r="BB204" s="2"/>
      <c r="BW204" s="53">
        <f t="shared" si="207"/>
        <v>133404.78928200528</v>
      </c>
      <c r="CW204" s="58">
        <f t="shared" si="208"/>
        <v>2143239300</v>
      </c>
      <c r="CX204" s="43">
        <f t="shared" si="209"/>
        <v>23813770</v>
      </c>
      <c r="DA204" s="53">
        <f t="shared" si="210"/>
        <v>1904460300</v>
      </c>
      <c r="DB204" s="43">
        <f t="shared" si="211"/>
        <v>31741005</v>
      </c>
      <c r="DC204" s="48">
        <f t="shared" si="212"/>
        <v>52901675</v>
      </c>
      <c r="DH204" s="692" t="str">
        <f t="shared" si="216"/>
        <v>A23-22</v>
      </c>
    </row>
    <row r="205" spans="1:112">
      <c r="A205" s="3">
        <f t="shared" si="213"/>
        <v>166</v>
      </c>
      <c r="B205" s="249">
        <v>1</v>
      </c>
      <c r="C205" s="522"/>
      <c r="D205" s="250" t="s">
        <v>181</v>
      </c>
      <c r="E205" s="251" t="s">
        <v>24</v>
      </c>
      <c r="F205" s="252"/>
      <c r="G205" s="40" t="s">
        <v>39</v>
      </c>
      <c r="H205" s="253">
        <f t="shared" si="180"/>
        <v>113</v>
      </c>
      <c r="I205" s="253">
        <f t="shared" si="181"/>
        <v>101</v>
      </c>
      <c r="J205" s="254">
        <f t="shared" si="182"/>
        <v>27506142.120000001</v>
      </c>
      <c r="K205" s="254">
        <f t="shared" si="183"/>
        <v>6</v>
      </c>
      <c r="L205" s="255">
        <f t="shared" si="184"/>
        <v>0.95</v>
      </c>
      <c r="M205" s="256">
        <f t="shared" ref="M205:M222" si="228">SUMIF($AO$4:$AO$22,E205,$AZ$4:$AZ$22)</f>
        <v>1.02</v>
      </c>
      <c r="N205" s="257">
        <f t="shared" si="185"/>
        <v>22272821.493617184</v>
      </c>
      <c r="O205" s="257">
        <f t="shared" si="186"/>
        <v>25105028.490208089</v>
      </c>
      <c r="P205" s="257">
        <f t="shared" si="187"/>
        <v>26653451.714279998</v>
      </c>
      <c r="Q205" s="257">
        <f t="shared" si="188"/>
        <v>28297378.294652831</v>
      </c>
      <c r="R205" s="258">
        <f t="shared" si="189"/>
        <v>26653451.714279998</v>
      </c>
      <c r="S205" s="257">
        <f t="shared" si="189"/>
        <v>28297378.294652831</v>
      </c>
      <c r="T205" s="257">
        <f t="shared" si="190"/>
        <v>30042698.669368953</v>
      </c>
      <c r="U205" s="257"/>
      <c r="V205" s="257">
        <f t="shared" si="191"/>
        <v>2249554970.8553357</v>
      </c>
      <c r="W205" s="257">
        <f t="shared" si="192"/>
        <v>2535607877.5110168</v>
      </c>
      <c r="X205" s="257">
        <f t="shared" si="193"/>
        <v>2691998623.1422796</v>
      </c>
      <c r="Y205" s="258">
        <f t="shared" si="194"/>
        <v>2858035207.7599359</v>
      </c>
      <c r="Z205" s="258">
        <f t="shared" si="195"/>
        <v>2691998623.1422796</v>
      </c>
      <c r="AA205" s="257">
        <f t="shared" si="196"/>
        <v>2858035207.7599359</v>
      </c>
      <c r="AB205" s="257">
        <f t="shared" si="197"/>
        <v>3034312565.6062641</v>
      </c>
      <c r="AC205" s="257"/>
      <c r="AD205" s="32" t="str">
        <f t="shared" si="198"/>
        <v>BERTAHAP</v>
      </c>
      <c r="AE205" s="259">
        <f t="shared" si="199"/>
        <v>0</v>
      </c>
      <c r="AF205" s="260">
        <v>2</v>
      </c>
      <c r="AG205" s="261"/>
      <c r="AH205" s="257" t="e">
        <f>IF(AG205&gt;#REF!,"LB","KR")</f>
        <v>#REF!</v>
      </c>
      <c r="AI205" s="261">
        <f t="shared" si="225"/>
        <v>2474511000</v>
      </c>
      <c r="AJ205" s="261">
        <f t="shared" si="225"/>
        <v>2789169000</v>
      </c>
      <c r="AK205" s="261">
        <f t="shared" si="225"/>
        <v>2961199000</v>
      </c>
      <c r="AL205" s="262">
        <f t="shared" si="224"/>
        <v>3143839000</v>
      </c>
      <c r="AM205" s="262">
        <f t="shared" si="224"/>
        <v>2961199000</v>
      </c>
      <c r="AN205" s="261">
        <f t="shared" si="224"/>
        <v>3143839000</v>
      </c>
      <c r="AO205" s="261">
        <f t="shared" si="224"/>
        <v>3337744000</v>
      </c>
      <c r="AP205" s="261">
        <f t="shared" si="214"/>
        <v>3337744028.0458789</v>
      </c>
      <c r="AQ205" s="51">
        <f t="shared" si="215"/>
        <v>3138871000</v>
      </c>
      <c r="AR205" s="42">
        <f t="shared" si="215"/>
        <v>3332470000</v>
      </c>
      <c r="AS205" s="58">
        <f t="shared" si="200"/>
        <v>2824983900</v>
      </c>
      <c r="AT205" s="58">
        <f t="shared" si="201"/>
        <v>47083065</v>
      </c>
      <c r="AU205" s="336">
        <f t="shared" si="202"/>
        <v>58946981.25</v>
      </c>
      <c r="AV205" s="131">
        <f t="shared" si="203"/>
        <v>33324700</v>
      </c>
      <c r="AW205" s="5">
        <f t="shared" si="204"/>
        <v>47083065</v>
      </c>
      <c r="AX205" s="5">
        <f t="shared" si="205"/>
        <v>74029975</v>
      </c>
      <c r="AY205" s="487">
        <f t="shared" si="206"/>
        <v>3538009000</v>
      </c>
      <c r="AZ205" s="117">
        <f t="shared" si="217"/>
        <v>3538008729.5589514</v>
      </c>
      <c r="BA205" s="2"/>
      <c r="BB205" s="2"/>
      <c r="BW205" s="53">
        <f t="shared" si="207"/>
        <v>-694530.0885300003</v>
      </c>
      <c r="CW205" s="58">
        <f t="shared" si="208"/>
        <v>2999223000</v>
      </c>
      <c r="CX205" s="43">
        <f t="shared" si="209"/>
        <v>33324700</v>
      </c>
      <c r="DA205" s="53">
        <f t="shared" si="210"/>
        <v>2665079100</v>
      </c>
      <c r="DB205" s="43">
        <f t="shared" si="211"/>
        <v>44417985</v>
      </c>
      <c r="DC205" s="48">
        <f t="shared" si="212"/>
        <v>74029975</v>
      </c>
      <c r="DH205" s="692" t="str">
        <f t="shared" si="216"/>
        <v>A25-02</v>
      </c>
    </row>
    <row r="206" spans="1:112">
      <c r="A206" s="3">
        <f t="shared" si="213"/>
        <v>167</v>
      </c>
      <c r="B206" s="249">
        <v>2</v>
      </c>
      <c r="C206" s="522"/>
      <c r="D206" s="250" t="s">
        <v>181</v>
      </c>
      <c r="E206" s="251" t="s">
        <v>35</v>
      </c>
      <c r="F206" s="252"/>
      <c r="G206" s="40" t="s">
        <v>42</v>
      </c>
      <c r="H206" s="253">
        <f t="shared" si="180"/>
        <v>78</v>
      </c>
      <c r="I206" s="253">
        <f t="shared" si="181"/>
        <v>66</v>
      </c>
      <c r="J206" s="254">
        <f t="shared" si="182"/>
        <v>27506142.120000001</v>
      </c>
      <c r="K206" s="254">
        <f t="shared" si="183"/>
        <v>2</v>
      </c>
      <c r="L206" s="255">
        <f t="shared" si="184"/>
        <v>0.93</v>
      </c>
      <c r="M206" s="256">
        <f t="shared" si="228"/>
        <v>1.02</v>
      </c>
      <c r="N206" s="257">
        <f t="shared" si="185"/>
        <v>21803919.988488406</v>
      </c>
      <c r="O206" s="257">
        <f t="shared" si="186"/>
        <v>24576501.574624766</v>
      </c>
      <c r="P206" s="257">
        <f t="shared" si="187"/>
        <v>26092326.415032003</v>
      </c>
      <c r="Q206" s="257">
        <f t="shared" si="188"/>
        <v>27701644.014765408</v>
      </c>
      <c r="R206" s="258">
        <f t="shared" si="189"/>
        <v>26092326.415032003</v>
      </c>
      <c r="S206" s="257">
        <f t="shared" si="189"/>
        <v>27701644.014765408</v>
      </c>
      <c r="T206" s="257">
        <f t="shared" si="190"/>
        <v>29410220.8026454</v>
      </c>
      <c r="U206" s="257"/>
      <c r="V206" s="257">
        <f t="shared" si="191"/>
        <v>1439058719.2402349</v>
      </c>
      <c r="W206" s="257">
        <f t="shared" si="192"/>
        <v>1622049103.9252346</v>
      </c>
      <c r="X206" s="257">
        <f t="shared" si="193"/>
        <v>1722093543.3921123</v>
      </c>
      <c r="Y206" s="258">
        <f t="shared" si="194"/>
        <v>1828308504.9745169</v>
      </c>
      <c r="Z206" s="258">
        <f t="shared" si="195"/>
        <v>1722093543.3921123</v>
      </c>
      <c r="AA206" s="257">
        <f t="shared" si="196"/>
        <v>1828308504.9745169</v>
      </c>
      <c r="AB206" s="257">
        <f t="shared" si="197"/>
        <v>1941074572.9745965</v>
      </c>
      <c r="AC206" s="257"/>
      <c r="AD206" s="32" t="str">
        <f t="shared" si="198"/>
        <v>BERTAHAP</v>
      </c>
      <c r="AE206" s="259">
        <f t="shared" si="199"/>
        <v>0</v>
      </c>
      <c r="AF206" s="260">
        <v>2</v>
      </c>
      <c r="AG206" s="261"/>
      <c r="AH206" s="257" t="e">
        <f>IF(AG206&gt;#REF!,"LB","KR")</f>
        <v>#REF!</v>
      </c>
      <c r="AI206" s="261">
        <f t="shared" si="225"/>
        <v>1582965000</v>
      </c>
      <c r="AJ206" s="261">
        <f t="shared" si="225"/>
        <v>1784255000</v>
      </c>
      <c r="AK206" s="261">
        <f t="shared" si="225"/>
        <v>1894303000</v>
      </c>
      <c r="AL206" s="262">
        <f t="shared" si="224"/>
        <v>2011140000</v>
      </c>
      <c r="AM206" s="262">
        <f t="shared" si="224"/>
        <v>1894303000</v>
      </c>
      <c r="AN206" s="261">
        <f t="shared" si="224"/>
        <v>2011140000</v>
      </c>
      <c r="AO206" s="261">
        <f t="shared" si="224"/>
        <v>2135183000</v>
      </c>
      <c r="AP206" s="261">
        <f t="shared" si="214"/>
        <v>2135182661.8870077</v>
      </c>
      <c r="AQ206" s="51">
        <f t="shared" si="215"/>
        <v>2007962000</v>
      </c>
      <c r="AR206" s="42">
        <f t="shared" si="215"/>
        <v>2131809000</v>
      </c>
      <c r="AS206" s="58">
        <f t="shared" si="200"/>
        <v>1807165800</v>
      </c>
      <c r="AT206" s="58">
        <f t="shared" si="201"/>
        <v>30119430</v>
      </c>
      <c r="AU206" s="336">
        <f t="shared" si="202"/>
        <v>37708875</v>
      </c>
      <c r="AV206" s="131">
        <f t="shared" si="203"/>
        <v>21318090</v>
      </c>
      <c r="AW206" s="5">
        <f t="shared" si="204"/>
        <v>30119430</v>
      </c>
      <c r="AX206" s="5">
        <f t="shared" si="205"/>
        <v>47357575</v>
      </c>
      <c r="AY206" s="487">
        <f t="shared" si="206"/>
        <v>2263294000</v>
      </c>
      <c r="AZ206" s="117">
        <f t="shared" si="217"/>
        <v>2263293848.6324973</v>
      </c>
      <c r="BA206" s="2"/>
      <c r="BB206" s="2"/>
      <c r="BW206" s="53">
        <f t="shared" si="207"/>
        <v>-1255655.3877779953</v>
      </c>
      <c r="CW206" s="58">
        <f t="shared" si="208"/>
        <v>1918628100</v>
      </c>
      <c r="CX206" s="43">
        <f t="shared" si="209"/>
        <v>21318090</v>
      </c>
      <c r="DA206" s="53">
        <f t="shared" si="210"/>
        <v>1704872700</v>
      </c>
      <c r="DB206" s="43">
        <f t="shared" si="211"/>
        <v>28414545</v>
      </c>
      <c r="DC206" s="48">
        <f t="shared" si="212"/>
        <v>47357575</v>
      </c>
      <c r="DH206" s="692" t="str">
        <f t="shared" si="216"/>
        <v>A25-06</v>
      </c>
    </row>
    <row r="207" spans="1:112">
      <c r="A207" s="3">
        <f t="shared" si="213"/>
        <v>168</v>
      </c>
      <c r="B207" s="249">
        <v>3</v>
      </c>
      <c r="C207" s="522"/>
      <c r="D207" s="250" t="s">
        <v>181</v>
      </c>
      <c r="E207" s="251" t="s">
        <v>41</v>
      </c>
      <c r="F207" s="252"/>
      <c r="G207" s="40" t="s">
        <v>45</v>
      </c>
      <c r="H207" s="253">
        <f t="shared" si="180"/>
        <v>60</v>
      </c>
      <c r="I207" s="253">
        <f t="shared" si="181"/>
        <v>52</v>
      </c>
      <c r="J207" s="254">
        <f t="shared" si="182"/>
        <v>27506142.120000001</v>
      </c>
      <c r="K207" s="254">
        <f t="shared" si="183"/>
        <v>2</v>
      </c>
      <c r="L207" s="255">
        <f t="shared" si="184"/>
        <v>0.93</v>
      </c>
      <c r="M207" s="256">
        <f t="shared" si="228"/>
        <v>1.02</v>
      </c>
      <c r="N207" s="257">
        <f t="shared" si="185"/>
        <v>21803919.988488406</v>
      </c>
      <c r="O207" s="257">
        <f t="shared" si="186"/>
        <v>24576501.574624766</v>
      </c>
      <c r="P207" s="257">
        <f t="shared" si="187"/>
        <v>26092326.415032003</v>
      </c>
      <c r="Q207" s="257">
        <f t="shared" si="188"/>
        <v>27701644.014765408</v>
      </c>
      <c r="R207" s="258">
        <f t="shared" si="189"/>
        <v>26092326.415032003</v>
      </c>
      <c r="S207" s="257">
        <f t="shared" si="189"/>
        <v>27701644.014765408</v>
      </c>
      <c r="T207" s="257">
        <f t="shared" si="190"/>
        <v>29410220.8026454</v>
      </c>
      <c r="U207" s="257"/>
      <c r="V207" s="257">
        <f t="shared" si="191"/>
        <v>1133803839.4013972</v>
      </c>
      <c r="W207" s="257">
        <f t="shared" si="192"/>
        <v>1277978081.8804879</v>
      </c>
      <c r="X207" s="257">
        <f t="shared" si="193"/>
        <v>1356800973.5816641</v>
      </c>
      <c r="Y207" s="258">
        <f t="shared" si="194"/>
        <v>1440485488.7678013</v>
      </c>
      <c r="Z207" s="258">
        <f t="shared" si="195"/>
        <v>1356800973.5816641</v>
      </c>
      <c r="AA207" s="257">
        <f t="shared" si="196"/>
        <v>1440485488.7678013</v>
      </c>
      <c r="AB207" s="257">
        <f t="shared" si="197"/>
        <v>1529331481.7375607</v>
      </c>
      <c r="AC207" s="257"/>
      <c r="AD207" s="32" t="str">
        <f t="shared" si="198"/>
        <v>BERTAHAP</v>
      </c>
      <c r="AE207" s="259">
        <f t="shared" si="199"/>
        <v>0</v>
      </c>
      <c r="AF207" s="260">
        <v>2</v>
      </c>
      <c r="AG207" s="261"/>
      <c r="AH207" s="257" t="e">
        <f>IF(AG207&gt;#REF!,"LB","KR")</f>
        <v>#REF!</v>
      </c>
      <c r="AI207" s="261">
        <f t="shared" si="225"/>
        <v>1247185000</v>
      </c>
      <c r="AJ207" s="261">
        <f t="shared" si="225"/>
        <v>1405776000</v>
      </c>
      <c r="AK207" s="261">
        <f t="shared" si="225"/>
        <v>1492482000</v>
      </c>
      <c r="AL207" s="262">
        <f t="shared" si="224"/>
        <v>1584535000</v>
      </c>
      <c r="AM207" s="262">
        <f t="shared" si="224"/>
        <v>1492482000</v>
      </c>
      <c r="AN207" s="261">
        <f t="shared" si="224"/>
        <v>1584535000</v>
      </c>
      <c r="AO207" s="261">
        <f t="shared" si="224"/>
        <v>1682265000</v>
      </c>
      <c r="AP207" s="261">
        <f t="shared" si="214"/>
        <v>1682265610.1281512</v>
      </c>
      <c r="AQ207" s="51">
        <f t="shared" si="215"/>
        <v>1582031000</v>
      </c>
      <c r="AR207" s="42">
        <f t="shared" si="215"/>
        <v>1679608000</v>
      </c>
      <c r="AS207" s="58">
        <f t="shared" si="200"/>
        <v>1423827900</v>
      </c>
      <c r="AT207" s="58">
        <f t="shared" si="201"/>
        <v>23730465</v>
      </c>
      <c r="AU207" s="336">
        <f t="shared" si="202"/>
        <v>29710031.25</v>
      </c>
      <c r="AV207" s="131">
        <f t="shared" si="203"/>
        <v>16796080</v>
      </c>
      <c r="AW207" s="5">
        <f t="shared" si="204"/>
        <v>23730465</v>
      </c>
      <c r="AX207" s="5">
        <f t="shared" si="205"/>
        <v>37312050</v>
      </c>
      <c r="AY207" s="487">
        <f t="shared" si="206"/>
        <v>1783203000</v>
      </c>
      <c r="AZ207" s="117">
        <f t="shared" si="217"/>
        <v>1783202179.2355373</v>
      </c>
      <c r="BA207" s="2"/>
      <c r="BB207" s="2"/>
      <c r="BW207" s="53">
        <f t="shared" si="207"/>
        <v>-1255655.3877779953</v>
      </c>
      <c r="CW207" s="58">
        <f t="shared" si="208"/>
        <v>1511647200</v>
      </c>
      <c r="CX207" s="43">
        <f t="shared" si="209"/>
        <v>16796080</v>
      </c>
      <c r="DA207" s="53">
        <f t="shared" si="210"/>
        <v>1343233800</v>
      </c>
      <c r="DB207" s="43">
        <f t="shared" si="211"/>
        <v>22387230</v>
      </c>
      <c r="DC207" s="48">
        <f t="shared" si="212"/>
        <v>37312050</v>
      </c>
      <c r="DH207" s="692" t="str">
        <f t="shared" si="216"/>
        <v>A25-08</v>
      </c>
    </row>
    <row r="208" spans="1:112">
      <c r="A208" s="3">
        <f t="shared" si="213"/>
        <v>169</v>
      </c>
      <c r="B208" s="249">
        <v>4</v>
      </c>
      <c r="C208" s="522"/>
      <c r="D208" s="250" t="s">
        <v>181</v>
      </c>
      <c r="E208" s="251">
        <v>10</v>
      </c>
      <c r="F208" s="252"/>
      <c r="G208" s="40" t="s">
        <v>48</v>
      </c>
      <c r="H208" s="253">
        <f t="shared" si="180"/>
        <v>74</v>
      </c>
      <c r="I208" s="253">
        <f t="shared" si="181"/>
        <v>63</v>
      </c>
      <c r="J208" s="254">
        <f t="shared" si="182"/>
        <v>27506142.120000001</v>
      </c>
      <c r="K208" s="254">
        <f t="shared" si="183"/>
        <v>2</v>
      </c>
      <c r="L208" s="255">
        <f t="shared" si="184"/>
        <v>0.93</v>
      </c>
      <c r="M208" s="256">
        <f t="shared" si="228"/>
        <v>1.02</v>
      </c>
      <c r="N208" s="257">
        <f t="shared" si="185"/>
        <v>21803919.988488406</v>
      </c>
      <c r="O208" s="257">
        <f t="shared" si="186"/>
        <v>24576501.574624766</v>
      </c>
      <c r="P208" s="257">
        <f t="shared" si="187"/>
        <v>26092326.415032003</v>
      </c>
      <c r="Q208" s="257">
        <f t="shared" si="188"/>
        <v>27701644.014765408</v>
      </c>
      <c r="R208" s="258">
        <f t="shared" si="189"/>
        <v>26092326.415032003</v>
      </c>
      <c r="S208" s="257">
        <f t="shared" si="189"/>
        <v>27701644.014765408</v>
      </c>
      <c r="T208" s="257">
        <f t="shared" si="190"/>
        <v>29410220.8026454</v>
      </c>
      <c r="U208" s="257"/>
      <c r="V208" s="257">
        <f t="shared" si="191"/>
        <v>1373646959.2747695</v>
      </c>
      <c r="W208" s="257">
        <f t="shared" si="192"/>
        <v>1548319599.2013602</v>
      </c>
      <c r="X208" s="257">
        <f t="shared" si="193"/>
        <v>1643816564.1470163</v>
      </c>
      <c r="Y208" s="258">
        <f t="shared" si="194"/>
        <v>1745203572.9302206</v>
      </c>
      <c r="Z208" s="258">
        <f t="shared" si="195"/>
        <v>1643816564.1470163</v>
      </c>
      <c r="AA208" s="257">
        <f t="shared" si="196"/>
        <v>1745203572.9302206</v>
      </c>
      <c r="AB208" s="257">
        <f t="shared" si="197"/>
        <v>1852843910.5666602</v>
      </c>
      <c r="AC208" s="257"/>
      <c r="AD208" s="32" t="str">
        <f t="shared" si="198"/>
        <v>BERTAHAP</v>
      </c>
      <c r="AE208" s="259">
        <f t="shared" si="199"/>
        <v>0</v>
      </c>
      <c r="AF208" s="260">
        <v>2</v>
      </c>
      <c r="AG208" s="261"/>
      <c r="AH208" s="257" t="e">
        <f>IF(AG208&gt;#REF!,"LB","KR")</f>
        <v>#REF!</v>
      </c>
      <c r="AI208" s="261">
        <f t="shared" si="225"/>
        <v>1511012000</v>
      </c>
      <c r="AJ208" s="261">
        <f t="shared" si="225"/>
        <v>1703152000</v>
      </c>
      <c r="AK208" s="261">
        <f t="shared" si="225"/>
        <v>1808199000</v>
      </c>
      <c r="AL208" s="262">
        <f t="shared" si="224"/>
        <v>1919724000</v>
      </c>
      <c r="AM208" s="262">
        <f t="shared" si="224"/>
        <v>1808199000</v>
      </c>
      <c r="AN208" s="261">
        <f t="shared" si="224"/>
        <v>1919724000</v>
      </c>
      <c r="AO208" s="261">
        <f t="shared" si="224"/>
        <v>2038129000</v>
      </c>
      <c r="AP208" s="261">
        <f t="shared" si="214"/>
        <v>2038128325.4315333</v>
      </c>
      <c r="AQ208" s="51">
        <f t="shared" si="215"/>
        <v>1916691000</v>
      </c>
      <c r="AR208" s="42">
        <f t="shared" si="215"/>
        <v>2034908000</v>
      </c>
      <c r="AS208" s="58">
        <f t="shared" si="200"/>
        <v>1725021900</v>
      </c>
      <c r="AT208" s="58">
        <f t="shared" si="201"/>
        <v>28750365</v>
      </c>
      <c r="AU208" s="336">
        <f t="shared" si="202"/>
        <v>35994825</v>
      </c>
      <c r="AV208" s="131">
        <f t="shared" si="203"/>
        <v>20349080</v>
      </c>
      <c r="AW208" s="5">
        <f t="shared" si="204"/>
        <v>28750365</v>
      </c>
      <c r="AX208" s="5">
        <f t="shared" si="205"/>
        <v>45204975</v>
      </c>
      <c r="AY208" s="487">
        <f t="shared" si="206"/>
        <v>2160417000</v>
      </c>
      <c r="AZ208" s="117">
        <f t="shared" si="217"/>
        <v>2160416228.157897</v>
      </c>
      <c r="BA208" s="2"/>
      <c r="BB208" s="2"/>
      <c r="BW208" s="53">
        <f t="shared" si="207"/>
        <v>-1255655.3877779953</v>
      </c>
      <c r="CW208" s="58">
        <f t="shared" si="208"/>
        <v>1831417200</v>
      </c>
      <c r="CX208" s="43">
        <f t="shared" si="209"/>
        <v>20349080</v>
      </c>
      <c r="DA208" s="53">
        <f t="shared" si="210"/>
        <v>1627379100</v>
      </c>
      <c r="DB208" s="43">
        <f t="shared" si="211"/>
        <v>27122985</v>
      </c>
      <c r="DC208" s="48">
        <f t="shared" si="212"/>
        <v>45204975</v>
      </c>
      <c r="DH208" s="692" t="str">
        <f t="shared" si="216"/>
        <v>A25-10</v>
      </c>
    </row>
    <row r="209" spans="1:112">
      <c r="A209" s="3">
        <f t="shared" si="213"/>
        <v>170</v>
      </c>
      <c r="B209" s="249">
        <v>5</v>
      </c>
      <c r="C209" s="522"/>
      <c r="D209" s="250" t="s">
        <v>181</v>
      </c>
      <c r="E209" s="285">
        <v>12</v>
      </c>
      <c r="F209" s="252"/>
      <c r="G209" s="40" t="s">
        <v>50</v>
      </c>
      <c r="H209" s="253">
        <f t="shared" si="180"/>
        <v>67</v>
      </c>
      <c r="I209" s="253">
        <f t="shared" si="181"/>
        <v>57</v>
      </c>
      <c r="J209" s="254">
        <f t="shared" si="182"/>
        <v>27506142.120000001</v>
      </c>
      <c r="K209" s="254">
        <f t="shared" si="183"/>
        <v>2</v>
      </c>
      <c r="L209" s="255">
        <f t="shared" si="184"/>
        <v>0.93</v>
      </c>
      <c r="M209" s="256">
        <f t="shared" si="228"/>
        <v>1.02</v>
      </c>
      <c r="N209" s="257">
        <f t="shared" si="185"/>
        <v>21803919.988488406</v>
      </c>
      <c r="O209" s="257">
        <f t="shared" si="186"/>
        <v>24576501.574624766</v>
      </c>
      <c r="P209" s="257">
        <f t="shared" si="187"/>
        <v>26092326.415032003</v>
      </c>
      <c r="Q209" s="257">
        <f t="shared" si="188"/>
        <v>27701644.014765408</v>
      </c>
      <c r="R209" s="258">
        <f t="shared" si="189"/>
        <v>26092326.415032003</v>
      </c>
      <c r="S209" s="257">
        <f t="shared" si="189"/>
        <v>27701644.014765408</v>
      </c>
      <c r="T209" s="257">
        <f t="shared" si="190"/>
        <v>29410220.8026454</v>
      </c>
      <c r="U209" s="257"/>
      <c r="V209" s="257">
        <f t="shared" si="191"/>
        <v>1242823439.3438392</v>
      </c>
      <c r="W209" s="257">
        <f t="shared" si="192"/>
        <v>1400860589.7536116</v>
      </c>
      <c r="X209" s="257">
        <f t="shared" si="193"/>
        <v>1487262605.6568241</v>
      </c>
      <c r="Y209" s="258">
        <f t="shared" si="194"/>
        <v>1578993708.8416283</v>
      </c>
      <c r="Z209" s="258">
        <f t="shared" si="195"/>
        <v>1487262605.6568241</v>
      </c>
      <c r="AA209" s="257">
        <f t="shared" si="196"/>
        <v>1578993708.8416283</v>
      </c>
      <c r="AB209" s="257">
        <f t="shared" si="197"/>
        <v>1676382585.7507877</v>
      </c>
      <c r="AC209" s="257"/>
      <c r="AD209" s="32" t="str">
        <f t="shared" si="198"/>
        <v>BERTAHAP</v>
      </c>
      <c r="AE209" s="259">
        <f t="shared" si="199"/>
        <v>0</v>
      </c>
      <c r="AF209" s="260">
        <v>2</v>
      </c>
      <c r="AG209" s="261"/>
      <c r="AH209" s="257" t="e">
        <f>IF(AG209&gt;#REF!,"LB","KR")</f>
        <v>#REF!</v>
      </c>
      <c r="AI209" s="261">
        <f t="shared" si="225"/>
        <v>1367106000</v>
      </c>
      <c r="AJ209" s="261">
        <f t="shared" si="225"/>
        <v>1540947000</v>
      </c>
      <c r="AK209" s="261">
        <f t="shared" si="225"/>
        <v>1635989000</v>
      </c>
      <c r="AL209" s="262">
        <f t="shared" si="224"/>
        <v>1736894000</v>
      </c>
      <c r="AM209" s="262">
        <f t="shared" si="224"/>
        <v>1635989000</v>
      </c>
      <c r="AN209" s="261">
        <f t="shared" si="224"/>
        <v>1736894000</v>
      </c>
      <c r="AO209" s="261">
        <f t="shared" si="224"/>
        <v>1844021000</v>
      </c>
      <c r="AP209" s="261">
        <f t="shared" si="214"/>
        <v>1844021775.8761561</v>
      </c>
      <c r="AQ209" s="51">
        <f t="shared" si="215"/>
        <v>1734149000</v>
      </c>
      <c r="AR209" s="42">
        <f t="shared" si="215"/>
        <v>1841108000</v>
      </c>
      <c r="AS209" s="58">
        <f t="shared" si="200"/>
        <v>1560734100</v>
      </c>
      <c r="AT209" s="58">
        <f t="shared" si="201"/>
        <v>26012235</v>
      </c>
      <c r="AU209" s="336">
        <f t="shared" si="202"/>
        <v>32566762.5</v>
      </c>
      <c r="AV209" s="131">
        <f t="shared" si="203"/>
        <v>18411080</v>
      </c>
      <c r="AW209" s="5">
        <f t="shared" si="204"/>
        <v>26012235</v>
      </c>
      <c r="AX209" s="5">
        <f t="shared" si="205"/>
        <v>40899725</v>
      </c>
      <c r="AY209" s="487">
        <f t="shared" si="206"/>
        <v>1954664000</v>
      </c>
      <c r="AZ209" s="117">
        <f t="shared" si="217"/>
        <v>1954663110.5638826</v>
      </c>
      <c r="BA209" s="2"/>
      <c r="BB209" s="2"/>
      <c r="BW209" s="53">
        <f t="shared" si="207"/>
        <v>-1255655.3877779953</v>
      </c>
      <c r="CW209" s="58">
        <f t="shared" si="208"/>
        <v>1656997200</v>
      </c>
      <c r="CX209" s="43">
        <f t="shared" si="209"/>
        <v>18411080</v>
      </c>
      <c r="DA209" s="53">
        <f t="shared" si="210"/>
        <v>1472390100</v>
      </c>
      <c r="DB209" s="43">
        <f t="shared" si="211"/>
        <v>24539835</v>
      </c>
      <c r="DC209" s="48">
        <f t="shared" si="212"/>
        <v>40899725</v>
      </c>
      <c r="DH209" s="692" t="str">
        <f t="shared" si="216"/>
        <v>A25-12</v>
      </c>
    </row>
    <row r="210" spans="1:112">
      <c r="A210" s="3">
        <f t="shared" si="213"/>
        <v>171</v>
      </c>
      <c r="B210" s="249">
        <v>6</v>
      </c>
      <c r="C210" s="522"/>
      <c r="D210" s="250" t="s">
        <v>181</v>
      </c>
      <c r="E210" s="251">
        <v>16</v>
      </c>
      <c r="F210" s="252"/>
      <c r="G210" s="40" t="s">
        <v>52</v>
      </c>
      <c r="H210" s="253">
        <f t="shared" si="180"/>
        <v>71</v>
      </c>
      <c r="I210" s="253">
        <f t="shared" si="181"/>
        <v>63</v>
      </c>
      <c r="J210" s="254">
        <f t="shared" si="182"/>
        <v>27506142.120000001</v>
      </c>
      <c r="K210" s="254">
        <f t="shared" si="183"/>
        <v>2</v>
      </c>
      <c r="L210" s="255">
        <f t="shared" si="184"/>
        <v>0.93</v>
      </c>
      <c r="M210" s="256">
        <f t="shared" si="228"/>
        <v>1.02</v>
      </c>
      <c r="N210" s="257">
        <f t="shared" si="185"/>
        <v>21803919.988488406</v>
      </c>
      <c r="O210" s="257">
        <f t="shared" si="186"/>
        <v>24576501.574624766</v>
      </c>
      <c r="P210" s="257">
        <f t="shared" si="187"/>
        <v>26092326.415032003</v>
      </c>
      <c r="Q210" s="257">
        <f t="shared" si="188"/>
        <v>27701644.014765408</v>
      </c>
      <c r="R210" s="258">
        <f t="shared" si="189"/>
        <v>26092326.415032003</v>
      </c>
      <c r="S210" s="257">
        <f t="shared" si="189"/>
        <v>27701644.014765408</v>
      </c>
      <c r="T210" s="257">
        <f t="shared" si="190"/>
        <v>29410220.8026454</v>
      </c>
      <c r="U210" s="257"/>
      <c r="V210" s="257">
        <f t="shared" si="191"/>
        <v>1373646959.2747695</v>
      </c>
      <c r="W210" s="257">
        <f t="shared" si="192"/>
        <v>1548319599.2013602</v>
      </c>
      <c r="X210" s="257">
        <f t="shared" si="193"/>
        <v>1643816564.1470163</v>
      </c>
      <c r="Y210" s="258">
        <f t="shared" si="194"/>
        <v>1745203572.9302206</v>
      </c>
      <c r="Z210" s="258">
        <f t="shared" si="195"/>
        <v>1643816564.1470163</v>
      </c>
      <c r="AA210" s="257">
        <f t="shared" si="196"/>
        <v>1745203572.9302206</v>
      </c>
      <c r="AB210" s="257">
        <f t="shared" si="197"/>
        <v>1852843910.5666602</v>
      </c>
      <c r="AC210" s="257"/>
      <c r="AD210" s="32" t="str">
        <f t="shared" si="198"/>
        <v>BERTAHAP</v>
      </c>
      <c r="AE210" s="259">
        <f t="shared" si="199"/>
        <v>0</v>
      </c>
      <c r="AF210" s="260">
        <v>2</v>
      </c>
      <c r="AG210" s="261"/>
      <c r="AH210" s="257" t="e">
        <f>IF(AG210&gt;#REF!,"LB","KR")</f>
        <v>#REF!</v>
      </c>
      <c r="AI210" s="261">
        <f t="shared" si="225"/>
        <v>1511012000</v>
      </c>
      <c r="AJ210" s="261">
        <f t="shared" si="225"/>
        <v>1703152000</v>
      </c>
      <c r="AK210" s="261">
        <f t="shared" si="225"/>
        <v>1808199000</v>
      </c>
      <c r="AL210" s="262">
        <f t="shared" si="224"/>
        <v>1919724000</v>
      </c>
      <c r="AM210" s="262">
        <f t="shared" si="224"/>
        <v>1808199000</v>
      </c>
      <c r="AN210" s="261">
        <f t="shared" si="224"/>
        <v>1919724000</v>
      </c>
      <c r="AO210" s="261">
        <f t="shared" si="224"/>
        <v>2038129000</v>
      </c>
      <c r="AP210" s="261">
        <f t="shared" si="214"/>
        <v>2038128325.4315333</v>
      </c>
      <c r="AQ210" s="51">
        <f t="shared" si="215"/>
        <v>1916691000</v>
      </c>
      <c r="AR210" s="42">
        <f t="shared" si="215"/>
        <v>2034908000</v>
      </c>
      <c r="AS210" s="58">
        <f t="shared" si="200"/>
        <v>1725021900</v>
      </c>
      <c r="AT210" s="58">
        <f t="shared" si="201"/>
        <v>28750365</v>
      </c>
      <c r="AU210" s="336">
        <f t="shared" si="202"/>
        <v>35994825</v>
      </c>
      <c r="AV210" s="131">
        <f t="shared" si="203"/>
        <v>20349080</v>
      </c>
      <c r="AW210" s="5">
        <f t="shared" si="204"/>
        <v>28750365</v>
      </c>
      <c r="AX210" s="5">
        <f t="shared" si="205"/>
        <v>45204975</v>
      </c>
      <c r="AY210" s="487">
        <f t="shared" si="206"/>
        <v>2160417000</v>
      </c>
      <c r="AZ210" s="117">
        <f t="shared" si="217"/>
        <v>2160416228.157897</v>
      </c>
      <c r="BA210" s="2"/>
      <c r="BB210" s="2"/>
      <c r="BW210" s="53">
        <f t="shared" si="207"/>
        <v>-1255655.3877779953</v>
      </c>
      <c r="CW210" s="58">
        <f t="shared" si="208"/>
        <v>1831417200</v>
      </c>
      <c r="CX210" s="43">
        <f t="shared" si="209"/>
        <v>20349080</v>
      </c>
      <c r="DA210" s="53">
        <f t="shared" si="210"/>
        <v>1627379100</v>
      </c>
      <c r="DB210" s="43">
        <f t="shared" si="211"/>
        <v>27122985</v>
      </c>
      <c r="DC210" s="48">
        <f t="shared" si="212"/>
        <v>45204975</v>
      </c>
      <c r="DH210" s="692" t="str">
        <f t="shared" si="216"/>
        <v>A25-16</v>
      </c>
    </row>
    <row r="211" spans="1:112">
      <c r="A211" s="3">
        <f t="shared" si="213"/>
        <v>172</v>
      </c>
      <c r="B211" s="249">
        <v>7</v>
      </c>
      <c r="C211" s="522"/>
      <c r="D211" s="250" t="s">
        <v>181</v>
      </c>
      <c r="E211" s="285">
        <v>18</v>
      </c>
      <c r="F211" s="252"/>
      <c r="G211" s="40" t="s">
        <v>54</v>
      </c>
      <c r="H211" s="253">
        <f t="shared" si="180"/>
        <v>97</v>
      </c>
      <c r="I211" s="253">
        <f t="shared" si="181"/>
        <v>85</v>
      </c>
      <c r="J211" s="254">
        <f t="shared" si="182"/>
        <v>27506142.120000001</v>
      </c>
      <c r="K211" s="254">
        <f t="shared" si="183"/>
        <v>2</v>
      </c>
      <c r="L211" s="255">
        <f t="shared" si="184"/>
        <v>0.93</v>
      </c>
      <c r="M211" s="256">
        <f t="shared" si="228"/>
        <v>1.02</v>
      </c>
      <c r="N211" s="257">
        <f t="shared" si="185"/>
        <v>21803919.988488406</v>
      </c>
      <c r="O211" s="257">
        <f t="shared" si="186"/>
        <v>24576501.574624766</v>
      </c>
      <c r="P211" s="257">
        <f t="shared" si="187"/>
        <v>26092326.415032003</v>
      </c>
      <c r="Q211" s="257">
        <f t="shared" si="188"/>
        <v>27701644.014765408</v>
      </c>
      <c r="R211" s="258">
        <f t="shared" si="189"/>
        <v>26092326.415032003</v>
      </c>
      <c r="S211" s="257">
        <f t="shared" si="189"/>
        <v>27701644.014765408</v>
      </c>
      <c r="T211" s="257">
        <f t="shared" si="190"/>
        <v>29410220.8026454</v>
      </c>
      <c r="U211" s="257"/>
      <c r="V211" s="257">
        <f t="shared" si="191"/>
        <v>1853333199.0215144</v>
      </c>
      <c r="W211" s="257">
        <f t="shared" si="192"/>
        <v>2089002633.8431051</v>
      </c>
      <c r="X211" s="257">
        <f t="shared" si="193"/>
        <v>2217847745.2777205</v>
      </c>
      <c r="Y211" s="258">
        <f t="shared" si="194"/>
        <v>2354639741.2550597</v>
      </c>
      <c r="Z211" s="258">
        <f t="shared" si="195"/>
        <v>2217847745.2777205</v>
      </c>
      <c r="AA211" s="257">
        <f t="shared" si="196"/>
        <v>2354639741.2550597</v>
      </c>
      <c r="AB211" s="257">
        <f t="shared" si="197"/>
        <v>2499868768.2248592</v>
      </c>
      <c r="AC211" s="257"/>
      <c r="AD211" s="32" t="str">
        <f t="shared" si="198"/>
        <v>BERTAHAP</v>
      </c>
      <c r="AE211" s="259">
        <f t="shared" si="199"/>
        <v>0</v>
      </c>
      <c r="AF211" s="260">
        <v>2</v>
      </c>
      <c r="AG211" s="261"/>
      <c r="AH211" s="257" t="e">
        <f>IF(AG211&gt;#REF!,"LB","KR")</f>
        <v>#REF!</v>
      </c>
      <c r="AI211" s="261">
        <f t="shared" si="225"/>
        <v>2038667000</v>
      </c>
      <c r="AJ211" s="261">
        <f t="shared" si="225"/>
        <v>2297903000</v>
      </c>
      <c r="AK211" s="261">
        <f t="shared" si="225"/>
        <v>2439633000</v>
      </c>
      <c r="AL211" s="262">
        <f t="shared" si="224"/>
        <v>2590104000</v>
      </c>
      <c r="AM211" s="262">
        <f t="shared" si="224"/>
        <v>2439633000</v>
      </c>
      <c r="AN211" s="261">
        <f t="shared" si="224"/>
        <v>2590104000</v>
      </c>
      <c r="AO211" s="261">
        <f t="shared" si="224"/>
        <v>2749856000</v>
      </c>
      <c r="AP211" s="261">
        <f t="shared" si="214"/>
        <v>2749855879.3938694</v>
      </c>
      <c r="AQ211" s="51">
        <f t="shared" si="215"/>
        <v>2586011000</v>
      </c>
      <c r="AR211" s="42">
        <f t="shared" si="215"/>
        <v>2745511000</v>
      </c>
      <c r="AS211" s="58">
        <f t="shared" si="200"/>
        <v>2327409900</v>
      </c>
      <c r="AT211" s="58">
        <f t="shared" si="201"/>
        <v>38790165</v>
      </c>
      <c r="AU211" s="336">
        <f t="shared" si="202"/>
        <v>48564450</v>
      </c>
      <c r="AV211" s="131">
        <f t="shared" si="203"/>
        <v>27455110</v>
      </c>
      <c r="AW211" s="5">
        <f t="shared" si="204"/>
        <v>38790165</v>
      </c>
      <c r="AX211" s="5">
        <f t="shared" si="205"/>
        <v>60990825</v>
      </c>
      <c r="AY211" s="487">
        <f t="shared" si="206"/>
        <v>2914848000</v>
      </c>
      <c r="AZ211" s="117">
        <f t="shared" si="217"/>
        <v>2914847511.0353961</v>
      </c>
      <c r="BA211" s="2"/>
      <c r="BB211" s="2"/>
      <c r="BW211" s="53">
        <f t="shared" si="207"/>
        <v>-1255655.3877779953</v>
      </c>
      <c r="CW211" s="58">
        <f t="shared" si="208"/>
        <v>2470959900</v>
      </c>
      <c r="CX211" s="43">
        <f t="shared" si="209"/>
        <v>27455110</v>
      </c>
      <c r="DA211" s="53">
        <f t="shared" si="210"/>
        <v>2195669700</v>
      </c>
      <c r="DB211" s="43">
        <f t="shared" si="211"/>
        <v>36594495</v>
      </c>
      <c r="DC211" s="48">
        <f t="shared" si="212"/>
        <v>60990825</v>
      </c>
      <c r="DH211" s="692" t="str">
        <f t="shared" si="216"/>
        <v>A25-18</v>
      </c>
    </row>
    <row r="212" spans="1:112">
      <c r="A212" s="3">
        <f t="shared" si="213"/>
        <v>173</v>
      </c>
      <c r="B212" s="249">
        <v>8</v>
      </c>
      <c r="C212" s="522"/>
      <c r="D212" s="250" t="s">
        <v>181</v>
      </c>
      <c r="E212" s="285">
        <v>20</v>
      </c>
      <c r="F212" s="252"/>
      <c r="G212" s="40" t="s">
        <v>70</v>
      </c>
      <c r="H212" s="253">
        <f t="shared" si="180"/>
        <v>60</v>
      </c>
      <c r="I212" s="253">
        <f t="shared" si="181"/>
        <v>51</v>
      </c>
      <c r="J212" s="254">
        <f t="shared" si="182"/>
        <v>27506142.120000001</v>
      </c>
      <c r="K212" s="254">
        <f t="shared" si="183"/>
        <v>2</v>
      </c>
      <c r="L212" s="255">
        <f t="shared" si="184"/>
        <v>0.93</v>
      </c>
      <c r="M212" s="256">
        <f t="shared" si="228"/>
        <v>1.02</v>
      </c>
      <c r="N212" s="257">
        <f t="shared" si="185"/>
        <v>21803919.988488406</v>
      </c>
      <c r="O212" s="257">
        <f t="shared" si="186"/>
        <v>24576501.574624766</v>
      </c>
      <c r="P212" s="257">
        <f t="shared" si="187"/>
        <v>26092326.415032003</v>
      </c>
      <c r="Q212" s="257">
        <f t="shared" si="188"/>
        <v>27701644.014765408</v>
      </c>
      <c r="R212" s="258">
        <f t="shared" si="189"/>
        <v>26092326.415032003</v>
      </c>
      <c r="S212" s="257">
        <f t="shared" si="189"/>
        <v>27701644.014765408</v>
      </c>
      <c r="T212" s="257">
        <f t="shared" si="190"/>
        <v>29410220.8026454</v>
      </c>
      <c r="U212" s="257"/>
      <c r="V212" s="257">
        <f t="shared" si="191"/>
        <v>1111999919.4129088</v>
      </c>
      <c r="W212" s="257">
        <f t="shared" si="192"/>
        <v>1253401580.3058631</v>
      </c>
      <c r="X212" s="257">
        <f t="shared" si="193"/>
        <v>1330708647.1666322</v>
      </c>
      <c r="Y212" s="258">
        <f t="shared" si="194"/>
        <v>1412783844.7530358</v>
      </c>
      <c r="Z212" s="258">
        <f t="shared" si="195"/>
        <v>1330708647.1666322</v>
      </c>
      <c r="AA212" s="257">
        <f t="shared" si="196"/>
        <v>1412783844.7530358</v>
      </c>
      <c r="AB212" s="257">
        <f t="shared" si="197"/>
        <v>1499921260.9349153</v>
      </c>
      <c r="AC212" s="257"/>
      <c r="AD212" s="32" t="str">
        <f t="shared" si="198"/>
        <v>BERTAHAP</v>
      </c>
      <c r="AE212" s="259">
        <f t="shared" si="199"/>
        <v>0</v>
      </c>
      <c r="AF212" s="260">
        <v>2</v>
      </c>
      <c r="AG212" s="261"/>
      <c r="AH212" s="257" t="e">
        <f>IF(AG212&gt;#REF!,"LB","KR")</f>
        <v>#REF!</v>
      </c>
      <c r="AI212" s="261">
        <f t="shared" si="225"/>
        <v>1223200000</v>
      </c>
      <c r="AJ212" s="261">
        <f t="shared" si="225"/>
        <v>1378742000</v>
      </c>
      <c r="AK212" s="261">
        <f t="shared" si="225"/>
        <v>1463780000</v>
      </c>
      <c r="AL212" s="262">
        <f t="shared" si="224"/>
        <v>1554063000</v>
      </c>
      <c r="AM212" s="262">
        <f t="shared" si="224"/>
        <v>1463780000</v>
      </c>
      <c r="AN212" s="261">
        <f t="shared" si="224"/>
        <v>1554063000</v>
      </c>
      <c r="AO212" s="261">
        <f t="shared" si="224"/>
        <v>1649914000</v>
      </c>
      <c r="AP212" s="261">
        <f t="shared" si="214"/>
        <v>1649914164.642993</v>
      </c>
      <c r="AQ212" s="51">
        <f t="shared" si="215"/>
        <v>1551607000</v>
      </c>
      <c r="AR212" s="42">
        <f t="shared" si="215"/>
        <v>1647307000</v>
      </c>
      <c r="AS212" s="58">
        <f t="shared" si="200"/>
        <v>1396446300</v>
      </c>
      <c r="AT212" s="58">
        <f t="shared" si="201"/>
        <v>23274105</v>
      </c>
      <c r="AU212" s="336">
        <f t="shared" si="202"/>
        <v>29138681.25</v>
      </c>
      <c r="AV212" s="131">
        <f t="shared" si="203"/>
        <v>16473070</v>
      </c>
      <c r="AW212" s="5">
        <f t="shared" si="204"/>
        <v>23274105</v>
      </c>
      <c r="AX212" s="5">
        <f t="shared" si="205"/>
        <v>36594500</v>
      </c>
      <c r="AY212" s="487">
        <f t="shared" si="206"/>
        <v>1748909000</v>
      </c>
      <c r="AZ212" s="117">
        <f t="shared" si="217"/>
        <v>1748908931.292275</v>
      </c>
      <c r="BA212" s="2"/>
      <c r="BB212" s="2"/>
      <c r="BW212" s="53">
        <f t="shared" si="207"/>
        <v>-1255655.3877779953</v>
      </c>
      <c r="CW212" s="58">
        <f t="shared" si="208"/>
        <v>1482576300</v>
      </c>
      <c r="CX212" s="43">
        <f t="shared" si="209"/>
        <v>16473070</v>
      </c>
      <c r="DA212" s="53">
        <f t="shared" si="210"/>
        <v>1317402000</v>
      </c>
      <c r="DB212" s="43">
        <f t="shared" si="211"/>
        <v>21956700</v>
      </c>
      <c r="DC212" s="48">
        <f t="shared" si="212"/>
        <v>36594500</v>
      </c>
      <c r="DH212" s="692" t="str">
        <f t="shared" si="216"/>
        <v>A25-20</v>
      </c>
    </row>
    <row r="213" spans="1:112">
      <c r="A213" s="3">
        <f t="shared" si="213"/>
        <v>174</v>
      </c>
      <c r="B213" s="249">
        <v>9</v>
      </c>
      <c r="C213" s="522"/>
      <c r="D213" s="250" t="s">
        <v>181</v>
      </c>
      <c r="E213" s="285">
        <v>22</v>
      </c>
      <c r="F213" s="252"/>
      <c r="G213" s="40" t="s">
        <v>89</v>
      </c>
      <c r="H213" s="253">
        <f t="shared" si="180"/>
        <v>81</v>
      </c>
      <c r="I213" s="253">
        <f t="shared" si="181"/>
        <v>70</v>
      </c>
      <c r="J213" s="254">
        <f t="shared" si="182"/>
        <v>27506142.120000001</v>
      </c>
      <c r="K213" s="254">
        <f t="shared" si="183"/>
        <v>4</v>
      </c>
      <c r="L213" s="255">
        <f t="shared" si="184"/>
        <v>0.97</v>
      </c>
      <c r="M213" s="256">
        <f t="shared" si="228"/>
        <v>1.02</v>
      </c>
      <c r="N213" s="257">
        <f t="shared" si="185"/>
        <v>22741722.99874597</v>
      </c>
      <c r="O213" s="257">
        <f t="shared" si="186"/>
        <v>25633555.40579142</v>
      </c>
      <c r="P213" s="257">
        <f t="shared" si="187"/>
        <v>27214577.013528001</v>
      </c>
      <c r="Q213" s="257">
        <f t="shared" si="188"/>
        <v>28893112.574540261</v>
      </c>
      <c r="R213" s="258">
        <f t="shared" si="189"/>
        <v>27214577.013528001</v>
      </c>
      <c r="S213" s="257">
        <f t="shared" si="189"/>
        <v>28893112.574540261</v>
      </c>
      <c r="T213" s="257">
        <f t="shared" si="190"/>
        <v>30675176.536092512</v>
      </c>
      <c r="U213" s="257"/>
      <c r="V213" s="257">
        <f t="shared" si="191"/>
        <v>1591920609.9122179</v>
      </c>
      <c r="W213" s="257">
        <f t="shared" si="192"/>
        <v>1794348878.4053993</v>
      </c>
      <c r="X213" s="257">
        <f t="shared" si="193"/>
        <v>1905020390.94696</v>
      </c>
      <c r="Y213" s="258">
        <f t="shared" si="194"/>
        <v>2022517880.2178183</v>
      </c>
      <c r="Z213" s="258">
        <f t="shared" si="195"/>
        <v>1905020390.94696</v>
      </c>
      <c r="AA213" s="257">
        <f t="shared" si="196"/>
        <v>2022517880.2178183</v>
      </c>
      <c r="AB213" s="257">
        <f t="shared" si="197"/>
        <v>2147262357.5264759</v>
      </c>
      <c r="AC213" s="257"/>
      <c r="AD213" s="32" t="str">
        <f t="shared" si="198"/>
        <v>BERTAHAP</v>
      </c>
      <c r="AE213" s="259">
        <f t="shared" si="199"/>
        <v>0</v>
      </c>
      <c r="AF213" s="260">
        <v>2</v>
      </c>
      <c r="AG213" s="261"/>
      <c r="AH213" s="257" t="e">
        <f>IF(AG213&gt;#REF!,"LB","KR")</f>
        <v>#REF!</v>
      </c>
      <c r="AI213" s="261">
        <f t="shared" si="225"/>
        <v>1751113000</v>
      </c>
      <c r="AJ213" s="261">
        <f t="shared" si="225"/>
        <v>1973784000</v>
      </c>
      <c r="AK213" s="261">
        <f t="shared" si="225"/>
        <v>2095523000</v>
      </c>
      <c r="AL213" s="262">
        <f t="shared" si="224"/>
        <v>2224770000</v>
      </c>
      <c r="AM213" s="262">
        <f t="shared" si="224"/>
        <v>2095523000</v>
      </c>
      <c r="AN213" s="261">
        <f t="shared" si="224"/>
        <v>2224770000</v>
      </c>
      <c r="AO213" s="261">
        <f t="shared" si="224"/>
        <v>2361989000</v>
      </c>
      <c r="AP213" s="261">
        <f t="shared" si="214"/>
        <v>2361988887.2412453</v>
      </c>
      <c r="AQ213" s="51">
        <f t="shared" si="215"/>
        <v>2221255000</v>
      </c>
      <c r="AR213" s="42">
        <f t="shared" si="215"/>
        <v>2358257000</v>
      </c>
      <c r="AS213" s="58">
        <f t="shared" si="200"/>
        <v>1999129500</v>
      </c>
      <c r="AT213" s="58">
        <f t="shared" si="201"/>
        <v>33318825</v>
      </c>
      <c r="AU213" s="336">
        <f t="shared" si="202"/>
        <v>41714437.5</v>
      </c>
      <c r="AV213" s="131">
        <f t="shared" si="203"/>
        <v>23582570</v>
      </c>
      <c r="AW213" s="5">
        <f t="shared" si="204"/>
        <v>33318825</v>
      </c>
      <c r="AX213" s="5">
        <f t="shared" si="205"/>
        <v>52388075</v>
      </c>
      <c r="AY213" s="487">
        <f t="shared" si="206"/>
        <v>2503709000</v>
      </c>
      <c r="AZ213" s="117">
        <f t="shared" si="217"/>
        <v>2503708616.2946715</v>
      </c>
      <c r="BA213" s="2"/>
      <c r="BB213" s="2"/>
      <c r="BW213" s="53">
        <f t="shared" si="207"/>
        <v>-133404.78928199783</v>
      </c>
      <c r="CW213" s="58">
        <f t="shared" si="208"/>
        <v>2122431300</v>
      </c>
      <c r="CX213" s="43">
        <f t="shared" si="209"/>
        <v>23582570</v>
      </c>
      <c r="DA213" s="53">
        <f t="shared" si="210"/>
        <v>1885970700</v>
      </c>
      <c r="DB213" s="43">
        <f t="shared" si="211"/>
        <v>31432845</v>
      </c>
      <c r="DC213" s="48">
        <f t="shared" si="212"/>
        <v>52388075</v>
      </c>
      <c r="DH213" s="692" t="str">
        <f t="shared" si="216"/>
        <v>A25-22</v>
      </c>
    </row>
    <row r="214" spans="1:112">
      <c r="A214" s="3">
        <f t="shared" si="213"/>
        <v>175</v>
      </c>
      <c r="B214" s="249">
        <v>1</v>
      </c>
      <c r="C214" s="522"/>
      <c r="D214" s="250" t="s">
        <v>182</v>
      </c>
      <c r="E214" s="251" t="s">
        <v>24</v>
      </c>
      <c r="F214" s="252"/>
      <c r="G214" s="40" t="s">
        <v>39</v>
      </c>
      <c r="H214" s="253">
        <f t="shared" si="180"/>
        <v>113</v>
      </c>
      <c r="I214" s="253">
        <f t="shared" si="181"/>
        <v>101</v>
      </c>
      <c r="J214" s="254">
        <f t="shared" si="182"/>
        <v>27506142.120000001</v>
      </c>
      <c r="K214" s="254">
        <f t="shared" si="183"/>
        <v>6</v>
      </c>
      <c r="L214" s="255">
        <f t="shared" si="184"/>
        <v>0.95</v>
      </c>
      <c r="M214" s="256">
        <f t="shared" si="228"/>
        <v>1.02</v>
      </c>
      <c r="N214" s="257">
        <f t="shared" si="185"/>
        <v>22272821.493617184</v>
      </c>
      <c r="O214" s="257">
        <f t="shared" si="186"/>
        <v>25105028.490208089</v>
      </c>
      <c r="P214" s="257">
        <f t="shared" si="187"/>
        <v>26653451.714279998</v>
      </c>
      <c r="Q214" s="257">
        <f t="shared" si="188"/>
        <v>28297378.294652831</v>
      </c>
      <c r="R214" s="258">
        <f t="shared" si="189"/>
        <v>26653451.714279998</v>
      </c>
      <c r="S214" s="257">
        <f t="shared" si="189"/>
        <v>28297378.294652831</v>
      </c>
      <c r="T214" s="257">
        <f t="shared" si="190"/>
        <v>30042698.669368953</v>
      </c>
      <c r="U214" s="257"/>
      <c r="V214" s="257">
        <f t="shared" si="191"/>
        <v>2249554970.8553357</v>
      </c>
      <c r="W214" s="257">
        <f t="shared" si="192"/>
        <v>2535607877.5110168</v>
      </c>
      <c r="X214" s="257">
        <f t="shared" si="193"/>
        <v>2691998623.1422796</v>
      </c>
      <c r="Y214" s="258">
        <f t="shared" si="194"/>
        <v>2858035207.7599359</v>
      </c>
      <c r="Z214" s="258">
        <f t="shared" si="195"/>
        <v>2691998623.1422796</v>
      </c>
      <c r="AA214" s="257">
        <f t="shared" si="196"/>
        <v>2858035207.7599359</v>
      </c>
      <c r="AB214" s="257">
        <f t="shared" si="197"/>
        <v>3034312565.6062641</v>
      </c>
      <c r="AC214" s="257"/>
      <c r="AD214" s="32" t="str">
        <f t="shared" si="198"/>
        <v>BERTAHAP</v>
      </c>
      <c r="AE214" s="259">
        <f t="shared" si="199"/>
        <v>0</v>
      </c>
      <c r="AF214" s="260">
        <v>2</v>
      </c>
      <c r="AG214" s="261"/>
      <c r="AH214" s="257" t="e">
        <f>IF(AG214&gt;#REF!,"LB","KR")</f>
        <v>#REF!</v>
      </c>
      <c r="AI214" s="261">
        <f t="shared" si="225"/>
        <v>2474511000</v>
      </c>
      <c r="AJ214" s="261">
        <f t="shared" si="225"/>
        <v>2789169000</v>
      </c>
      <c r="AK214" s="261">
        <f t="shared" si="225"/>
        <v>2961199000</v>
      </c>
      <c r="AL214" s="262">
        <f t="shared" si="224"/>
        <v>3143839000</v>
      </c>
      <c r="AM214" s="262">
        <f t="shared" si="224"/>
        <v>2961199000</v>
      </c>
      <c r="AN214" s="261">
        <f t="shared" si="224"/>
        <v>3143839000</v>
      </c>
      <c r="AO214" s="261">
        <f t="shared" si="224"/>
        <v>3337744000</v>
      </c>
      <c r="AP214" s="261">
        <f t="shared" si="214"/>
        <v>3337744028.0458789</v>
      </c>
      <c r="AQ214" s="51">
        <f t="shared" si="215"/>
        <v>3138871000</v>
      </c>
      <c r="AR214" s="42">
        <f t="shared" si="215"/>
        <v>3332470000</v>
      </c>
      <c r="AS214" s="58">
        <f t="shared" si="200"/>
        <v>2824983900</v>
      </c>
      <c r="AT214" s="58">
        <f t="shared" si="201"/>
        <v>47083065</v>
      </c>
      <c r="AU214" s="336">
        <f t="shared" si="202"/>
        <v>58946981.25</v>
      </c>
      <c r="AV214" s="131">
        <f t="shared" si="203"/>
        <v>33324700</v>
      </c>
      <c r="AW214" s="5">
        <f t="shared" si="204"/>
        <v>47083065</v>
      </c>
      <c r="AX214" s="5">
        <f t="shared" si="205"/>
        <v>74029975</v>
      </c>
      <c r="AY214" s="487">
        <f t="shared" si="206"/>
        <v>3538009000</v>
      </c>
      <c r="AZ214" s="117">
        <f t="shared" si="217"/>
        <v>3538008729.5589514</v>
      </c>
      <c r="BA214" s="2"/>
      <c r="BB214" s="2"/>
      <c r="BW214" s="53">
        <f t="shared" si="207"/>
        <v>-694530.0885300003</v>
      </c>
      <c r="CW214" s="58">
        <f t="shared" si="208"/>
        <v>2999223000</v>
      </c>
      <c r="CX214" s="43">
        <f t="shared" si="209"/>
        <v>33324700</v>
      </c>
      <c r="DA214" s="53">
        <f t="shared" si="210"/>
        <v>2665079100</v>
      </c>
      <c r="DB214" s="43">
        <f t="shared" si="211"/>
        <v>44417985</v>
      </c>
      <c r="DC214" s="48">
        <f t="shared" si="212"/>
        <v>74029975</v>
      </c>
      <c r="DH214" s="692" t="str">
        <f t="shared" si="216"/>
        <v>A26-02</v>
      </c>
    </row>
    <row r="215" spans="1:112">
      <c r="A215" s="3">
        <f t="shared" si="213"/>
        <v>176</v>
      </c>
      <c r="B215" s="249">
        <v>2</v>
      </c>
      <c r="C215" s="522"/>
      <c r="D215" s="250" t="s">
        <v>182</v>
      </c>
      <c r="E215" s="251" t="s">
        <v>35</v>
      </c>
      <c r="F215" s="252"/>
      <c r="G215" s="40" t="s">
        <v>42</v>
      </c>
      <c r="H215" s="253">
        <f t="shared" si="180"/>
        <v>78</v>
      </c>
      <c r="I215" s="253">
        <f t="shared" si="181"/>
        <v>66</v>
      </c>
      <c r="J215" s="254">
        <f t="shared" si="182"/>
        <v>27506142.120000001</v>
      </c>
      <c r="K215" s="254">
        <f t="shared" si="183"/>
        <v>2</v>
      </c>
      <c r="L215" s="255">
        <f t="shared" si="184"/>
        <v>0.93</v>
      </c>
      <c r="M215" s="256">
        <f t="shared" si="228"/>
        <v>1.02</v>
      </c>
      <c r="N215" s="257">
        <f t="shared" si="185"/>
        <v>21803919.988488406</v>
      </c>
      <c r="O215" s="257">
        <f t="shared" si="186"/>
        <v>24576501.574624766</v>
      </c>
      <c r="P215" s="257">
        <f t="shared" si="187"/>
        <v>26092326.415032003</v>
      </c>
      <c r="Q215" s="257">
        <f t="shared" si="188"/>
        <v>27701644.014765408</v>
      </c>
      <c r="R215" s="258">
        <f t="shared" si="189"/>
        <v>26092326.415032003</v>
      </c>
      <c r="S215" s="257">
        <f t="shared" si="189"/>
        <v>27701644.014765408</v>
      </c>
      <c r="T215" s="257">
        <f t="shared" si="190"/>
        <v>29410220.8026454</v>
      </c>
      <c r="U215" s="257"/>
      <c r="V215" s="257">
        <f t="shared" si="191"/>
        <v>1439058719.2402349</v>
      </c>
      <c r="W215" s="257">
        <f t="shared" si="192"/>
        <v>1622049103.9252346</v>
      </c>
      <c r="X215" s="257">
        <f t="shared" si="193"/>
        <v>1722093543.3921123</v>
      </c>
      <c r="Y215" s="258">
        <f t="shared" si="194"/>
        <v>1828308504.9745169</v>
      </c>
      <c r="Z215" s="258">
        <f t="shared" si="195"/>
        <v>1722093543.3921123</v>
      </c>
      <c r="AA215" s="257">
        <f t="shared" si="196"/>
        <v>1828308504.9745169</v>
      </c>
      <c r="AB215" s="257">
        <f t="shared" si="197"/>
        <v>1941074572.9745965</v>
      </c>
      <c r="AC215" s="257"/>
      <c r="AD215" s="32" t="str">
        <f t="shared" si="198"/>
        <v>BERTAHAP</v>
      </c>
      <c r="AE215" s="259">
        <f t="shared" si="199"/>
        <v>0</v>
      </c>
      <c r="AF215" s="260">
        <v>2</v>
      </c>
      <c r="AG215" s="261"/>
      <c r="AH215" s="257" t="e">
        <f>IF(AG215&gt;#REF!,"LB","KR")</f>
        <v>#REF!</v>
      </c>
      <c r="AI215" s="261">
        <f t="shared" si="225"/>
        <v>1582965000</v>
      </c>
      <c r="AJ215" s="261">
        <f t="shared" si="225"/>
        <v>1784255000</v>
      </c>
      <c r="AK215" s="261">
        <f t="shared" si="225"/>
        <v>1894303000</v>
      </c>
      <c r="AL215" s="262">
        <f t="shared" si="224"/>
        <v>2011140000</v>
      </c>
      <c r="AM215" s="262">
        <f t="shared" si="224"/>
        <v>1894303000</v>
      </c>
      <c r="AN215" s="261">
        <f t="shared" si="224"/>
        <v>2011140000</v>
      </c>
      <c r="AO215" s="261">
        <f t="shared" si="224"/>
        <v>2135183000</v>
      </c>
      <c r="AP215" s="261">
        <f t="shared" si="214"/>
        <v>2135182661.8870077</v>
      </c>
      <c r="AQ215" s="51">
        <f t="shared" si="215"/>
        <v>2007962000</v>
      </c>
      <c r="AR215" s="42">
        <f t="shared" si="215"/>
        <v>2131809000</v>
      </c>
      <c r="AS215" s="58">
        <f t="shared" si="200"/>
        <v>1807165800</v>
      </c>
      <c r="AT215" s="58">
        <f t="shared" si="201"/>
        <v>30119430</v>
      </c>
      <c r="AU215" s="336">
        <f t="shared" si="202"/>
        <v>37708875</v>
      </c>
      <c r="AV215" s="131">
        <f t="shared" si="203"/>
        <v>21318090</v>
      </c>
      <c r="AW215" s="5">
        <f t="shared" si="204"/>
        <v>30119430</v>
      </c>
      <c r="AX215" s="5">
        <f t="shared" si="205"/>
        <v>47357575</v>
      </c>
      <c r="AY215" s="487">
        <f t="shared" si="206"/>
        <v>2263294000</v>
      </c>
      <c r="AZ215" s="117">
        <f t="shared" si="217"/>
        <v>2263293848.6324973</v>
      </c>
      <c r="BA215" s="2"/>
      <c r="BB215" s="2"/>
      <c r="BW215" s="53">
        <f t="shared" si="207"/>
        <v>-1255655.3877779953</v>
      </c>
      <c r="CW215" s="58">
        <f t="shared" si="208"/>
        <v>1918628100</v>
      </c>
      <c r="CX215" s="43">
        <f t="shared" si="209"/>
        <v>21318090</v>
      </c>
      <c r="DA215" s="53">
        <f t="shared" si="210"/>
        <v>1704872700</v>
      </c>
      <c r="DB215" s="43">
        <f t="shared" si="211"/>
        <v>28414545</v>
      </c>
      <c r="DC215" s="48">
        <f t="shared" si="212"/>
        <v>47357575</v>
      </c>
      <c r="DH215" s="692" t="str">
        <f t="shared" si="216"/>
        <v>A26-06</v>
      </c>
    </row>
    <row r="216" spans="1:112">
      <c r="A216" s="3">
        <f t="shared" si="213"/>
        <v>177</v>
      </c>
      <c r="B216" s="249">
        <v>3</v>
      </c>
      <c r="C216" s="522"/>
      <c r="D216" s="250" t="s">
        <v>182</v>
      </c>
      <c r="E216" s="251" t="s">
        <v>41</v>
      </c>
      <c r="F216" s="252"/>
      <c r="G216" s="40" t="s">
        <v>45</v>
      </c>
      <c r="H216" s="253">
        <f t="shared" si="180"/>
        <v>60</v>
      </c>
      <c r="I216" s="253">
        <f t="shared" si="181"/>
        <v>52</v>
      </c>
      <c r="J216" s="254">
        <f t="shared" si="182"/>
        <v>27506142.120000001</v>
      </c>
      <c r="K216" s="254">
        <f t="shared" si="183"/>
        <v>2</v>
      </c>
      <c r="L216" s="255">
        <f t="shared" si="184"/>
        <v>0.93</v>
      </c>
      <c r="M216" s="256">
        <f t="shared" si="228"/>
        <v>1.02</v>
      </c>
      <c r="N216" s="257">
        <f t="shared" si="185"/>
        <v>21803919.988488406</v>
      </c>
      <c r="O216" s="257">
        <f t="shared" si="186"/>
        <v>24576501.574624766</v>
      </c>
      <c r="P216" s="257">
        <f t="shared" si="187"/>
        <v>26092326.415032003</v>
      </c>
      <c r="Q216" s="257">
        <f t="shared" si="188"/>
        <v>27701644.014765408</v>
      </c>
      <c r="R216" s="258">
        <f t="shared" si="189"/>
        <v>26092326.415032003</v>
      </c>
      <c r="S216" s="257">
        <f t="shared" si="189"/>
        <v>27701644.014765408</v>
      </c>
      <c r="T216" s="257">
        <f t="shared" si="190"/>
        <v>29410220.8026454</v>
      </c>
      <c r="U216" s="257"/>
      <c r="V216" s="257">
        <f t="shared" si="191"/>
        <v>1133803839.4013972</v>
      </c>
      <c r="W216" s="257">
        <f t="shared" si="192"/>
        <v>1277978081.8804879</v>
      </c>
      <c r="X216" s="257">
        <f t="shared" si="193"/>
        <v>1356800973.5816641</v>
      </c>
      <c r="Y216" s="258">
        <f t="shared" si="194"/>
        <v>1440485488.7678013</v>
      </c>
      <c r="Z216" s="258">
        <f t="shared" si="195"/>
        <v>1356800973.5816641</v>
      </c>
      <c r="AA216" s="257">
        <f t="shared" si="196"/>
        <v>1440485488.7678013</v>
      </c>
      <c r="AB216" s="257">
        <f t="shared" si="197"/>
        <v>1529331481.7375607</v>
      </c>
      <c r="AC216" s="257"/>
      <c r="AD216" s="32" t="str">
        <f t="shared" si="198"/>
        <v>BERTAHAP</v>
      </c>
      <c r="AE216" s="259">
        <f t="shared" si="199"/>
        <v>0</v>
      </c>
      <c r="AF216" s="260">
        <v>2</v>
      </c>
      <c r="AG216" s="261"/>
      <c r="AH216" s="257" t="e">
        <f>IF(AG216&gt;#REF!,"LB","KR")</f>
        <v>#REF!</v>
      </c>
      <c r="AI216" s="261">
        <f t="shared" ref="AI216:AK247" si="229">ROUNDUP((V216*(1+$K$5)),-3)</f>
        <v>1247185000</v>
      </c>
      <c r="AJ216" s="261">
        <f t="shared" si="229"/>
        <v>1405776000</v>
      </c>
      <c r="AK216" s="261">
        <f t="shared" si="229"/>
        <v>1492482000</v>
      </c>
      <c r="AL216" s="262">
        <f t="shared" si="224"/>
        <v>1584535000</v>
      </c>
      <c r="AM216" s="262">
        <f t="shared" si="224"/>
        <v>1492482000</v>
      </c>
      <c r="AN216" s="261">
        <f t="shared" si="224"/>
        <v>1584535000</v>
      </c>
      <c r="AO216" s="261">
        <f t="shared" si="224"/>
        <v>1682265000</v>
      </c>
      <c r="AP216" s="261">
        <f t="shared" si="214"/>
        <v>1682265610.1281512</v>
      </c>
      <c r="AQ216" s="51">
        <f t="shared" si="215"/>
        <v>1582031000</v>
      </c>
      <c r="AR216" s="42">
        <f t="shared" si="215"/>
        <v>1679608000</v>
      </c>
      <c r="AS216" s="58">
        <f t="shared" si="200"/>
        <v>1423827900</v>
      </c>
      <c r="AT216" s="58">
        <f t="shared" si="201"/>
        <v>23730465</v>
      </c>
      <c r="AU216" s="336">
        <f t="shared" si="202"/>
        <v>29710031.25</v>
      </c>
      <c r="AV216" s="131">
        <f t="shared" si="203"/>
        <v>16796080</v>
      </c>
      <c r="AW216" s="5">
        <f t="shared" si="204"/>
        <v>23730465</v>
      </c>
      <c r="AX216" s="5">
        <f t="shared" si="205"/>
        <v>37312050</v>
      </c>
      <c r="AY216" s="487">
        <f t="shared" si="206"/>
        <v>1783203000</v>
      </c>
      <c r="AZ216" s="117">
        <f t="shared" si="217"/>
        <v>1783202179.2355373</v>
      </c>
      <c r="BA216" s="2"/>
      <c r="BB216" s="2"/>
      <c r="BW216" s="53">
        <f t="shared" si="207"/>
        <v>-1255655.3877779953</v>
      </c>
      <c r="CW216" s="58">
        <f t="shared" si="208"/>
        <v>1511647200</v>
      </c>
      <c r="CX216" s="43">
        <f t="shared" si="209"/>
        <v>16796080</v>
      </c>
      <c r="DA216" s="53">
        <f t="shared" si="210"/>
        <v>1343233800</v>
      </c>
      <c r="DB216" s="43">
        <f t="shared" si="211"/>
        <v>22387230</v>
      </c>
      <c r="DC216" s="48">
        <f t="shared" si="212"/>
        <v>37312050</v>
      </c>
      <c r="DH216" s="692" t="str">
        <f t="shared" si="216"/>
        <v>A26-08</v>
      </c>
    </row>
    <row r="217" spans="1:112">
      <c r="A217" s="3">
        <f t="shared" si="213"/>
        <v>178</v>
      </c>
      <c r="B217" s="249">
        <v>4</v>
      </c>
      <c r="C217" s="522"/>
      <c r="D217" s="250" t="s">
        <v>182</v>
      </c>
      <c r="E217" s="251">
        <v>10</v>
      </c>
      <c r="F217" s="252"/>
      <c r="G217" s="40" t="s">
        <v>48</v>
      </c>
      <c r="H217" s="253">
        <f t="shared" si="180"/>
        <v>74</v>
      </c>
      <c r="I217" s="253">
        <f t="shared" si="181"/>
        <v>63</v>
      </c>
      <c r="J217" s="254">
        <f t="shared" si="182"/>
        <v>27506142.120000001</v>
      </c>
      <c r="K217" s="254">
        <f t="shared" si="183"/>
        <v>2</v>
      </c>
      <c r="L217" s="255">
        <f t="shared" si="184"/>
        <v>0.93</v>
      </c>
      <c r="M217" s="256">
        <f t="shared" si="228"/>
        <v>1.02</v>
      </c>
      <c r="N217" s="257">
        <f t="shared" si="185"/>
        <v>21803919.988488406</v>
      </c>
      <c r="O217" s="257">
        <f t="shared" si="186"/>
        <v>24576501.574624766</v>
      </c>
      <c r="P217" s="257">
        <f t="shared" si="187"/>
        <v>26092326.415032003</v>
      </c>
      <c r="Q217" s="257">
        <f t="shared" si="188"/>
        <v>27701644.014765408</v>
      </c>
      <c r="R217" s="258">
        <f t="shared" si="189"/>
        <v>26092326.415032003</v>
      </c>
      <c r="S217" s="257">
        <f t="shared" si="189"/>
        <v>27701644.014765408</v>
      </c>
      <c r="T217" s="257">
        <f t="shared" si="190"/>
        <v>29410220.8026454</v>
      </c>
      <c r="U217" s="257"/>
      <c r="V217" s="257">
        <f t="shared" si="191"/>
        <v>1373646959.2747695</v>
      </c>
      <c r="W217" s="257">
        <f t="shared" si="192"/>
        <v>1548319599.2013602</v>
      </c>
      <c r="X217" s="257">
        <f t="shared" si="193"/>
        <v>1643816564.1470163</v>
      </c>
      <c r="Y217" s="258">
        <f t="shared" si="194"/>
        <v>1745203572.9302206</v>
      </c>
      <c r="Z217" s="258">
        <f t="shared" si="195"/>
        <v>1643816564.1470163</v>
      </c>
      <c r="AA217" s="257">
        <f t="shared" si="196"/>
        <v>1745203572.9302206</v>
      </c>
      <c r="AB217" s="257">
        <f t="shared" si="197"/>
        <v>1852843910.5666602</v>
      </c>
      <c r="AC217" s="257"/>
      <c r="AD217" s="32" t="str">
        <f t="shared" si="198"/>
        <v>BERTAHAP</v>
      </c>
      <c r="AE217" s="259">
        <f t="shared" si="199"/>
        <v>0</v>
      </c>
      <c r="AF217" s="260">
        <v>2</v>
      </c>
      <c r="AG217" s="261"/>
      <c r="AH217" s="257" t="e">
        <f>IF(AG217&gt;#REF!,"LB","KR")</f>
        <v>#REF!</v>
      </c>
      <c r="AI217" s="261">
        <f t="shared" si="229"/>
        <v>1511012000</v>
      </c>
      <c r="AJ217" s="261">
        <f t="shared" si="229"/>
        <v>1703152000</v>
      </c>
      <c r="AK217" s="261">
        <f t="shared" si="229"/>
        <v>1808199000</v>
      </c>
      <c r="AL217" s="262">
        <f t="shared" si="224"/>
        <v>1919724000</v>
      </c>
      <c r="AM217" s="262">
        <f t="shared" si="224"/>
        <v>1808199000</v>
      </c>
      <c r="AN217" s="261">
        <f t="shared" si="224"/>
        <v>1919724000</v>
      </c>
      <c r="AO217" s="261">
        <f t="shared" si="224"/>
        <v>2038129000</v>
      </c>
      <c r="AP217" s="261">
        <f t="shared" si="214"/>
        <v>2038128325.4315333</v>
      </c>
      <c r="AQ217" s="51">
        <f t="shared" si="215"/>
        <v>1916691000</v>
      </c>
      <c r="AR217" s="42">
        <f t="shared" si="215"/>
        <v>2034908000</v>
      </c>
      <c r="AS217" s="58">
        <f t="shared" si="200"/>
        <v>1725021900</v>
      </c>
      <c r="AT217" s="58">
        <f t="shared" si="201"/>
        <v>28750365</v>
      </c>
      <c r="AU217" s="336">
        <f t="shared" si="202"/>
        <v>35994825</v>
      </c>
      <c r="AV217" s="131">
        <f t="shared" si="203"/>
        <v>20349080</v>
      </c>
      <c r="AW217" s="5">
        <f t="shared" si="204"/>
        <v>28750365</v>
      </c>
      <c r="AX217" s="5">
        <f t="shared" si="205"/>
        <v>45204975</v>
      </c>
      <c r="AY217" s="487">
        <f t="shared" si="206"/>
        <v>2160417000</v>
      </c>
      <c r="AZ217" s="117">
        <f t="shared" si="217"/>
        <v>2160416228.157897</v>
      </c>
      <c r="BA217" s="2"/>
      <c r="BB217" s="2"/>
      <c r="BW217" s="53">
        <f t="shared" si="207"/>
        <v>-1255655.3877779953</v>
      </c>
      <c r="CW217" s="58">
        <f t="shared" si="208"/>
        <v>1831417200</v>
      </c>
      <c r="CX217" s="43">
        <f t="shared" si="209"/>
        <v>20349080</v>
      </c>
      <c r="DA217" s="53">
        <f t="shared" si="210"/>
        <v>1627379100</v>
      </c>
      <c r="DB217" s="43">
        <f t="shared" si="211"/>
        <v>27122985</v>
      </c>
      <c r="DC217" s="48">
        <f t="shared" si="212"/>
        <v>45204975</v>
      </c>
      <c r="DH217" s="692" t="str">
        <f t="shared" si="216"/>
        <v>A26-10</v>
      </c>
    </row>
    <row r="218" spans="1:112">
      <c r="A218" s="3">
        <f t="shared" si="213"/>
        <v>179</v>
      </c>
      <c r="B218" s="249">
        <v>5</v>
      </c>
      <c r="C218" s="522"/>
      <c r="D218" s="250" t="s">
        <v>182</v>
      </c>
      <c r="E218" s="285">
        <v>12</v>
      </c>
      <c r="F218" s="252"/>
      <c r="G218" s="40" t="s">
        <v>50</v>
      </c>
      <c r="H218" s="253">
        <f t="shared" si="180"/>
        <v>67</v>
      </c>
      <c r="I218" s="253">
        <f t="shared" si="181"/>
        <v>57</v>
      </c>
      <c r="J218" s="254">
        <f t="shared" si="182"/>
        <v>27506142.120000001</v>
      </c>
      <c r="K218" s="254">
        <f t="shared" si="183"/>
        <v>2</v>
      </c>
      <c r="L218" s="255">
        <f t="shared" si="184"/>
        <v>0.93</v>
      </c>
      <c r="M218" s="256">
        <f t="shared" si="228"/>
        <v>1.02</v>
      </c>
      <c r="N218" s="257">
        <f t="shared" si="185"/>
        <v>21803919.988488406</v>
      </c>
      <c r="O218" s="257">
        <f t="shared" si="186"/>
        <v>24576501.574624766</v>
      </c>
      <c r="P218" s="257">
        <f t="shared" si="187"/>
        <v>26092326.415032003</v>
      </c>
      <c r="Q218" s="257">
        <f t="shared" si="188"/>
        <v>27701644.014765408</v>
      </c>
      <c r="R218" s="258">
        <f t="shared" si="189"/>
        <v>26092326.415032003</v>
      </c>
      <c r="S218" s="257">
        <f t="shared" si="189"/>
        <v>27701644.014765408</v>
      </c>
      <c r="T218" s="257">
        <f t="shared" si="190"/>
        <v>29410220.8026454</v>
      </c>
      <c r="U218" s="257"/>
      <c r="V218" s="257">
        <f t="shared" si="191"/>
        <v>1242823439.3438392</v>
      </c>
      <c r="W218" s="257">
        <f t="shared" si="192"/>
        <v>1400860589.7536116</v>
      </c>
      <c r="X218" s="257">
        <f t="shared" si="193"/>
        <v>1487262605.6568241</v>
      </c>
      <c r="Y218" s="258">
        <f t="shared" si="194"/>
        <v>1578993708.8416283</v>
      </c>
      <c r="Z218" s="258">
        <f t="shared" si="195"/>
        <v>1487262605.6568241</v>
      </c>
      <c r="AA218" s="257">
        <f t="shared" si="196"/>
        <v>1578993708.8416283</v>
      </c>
      <c r="AB218" s="257">
        <f t="shared" si="197"/>
        <v>1676382585.7507877</v>
      </c>
      <c r="AC218" s="257"/>
      <c r="AD218" s="32" t="str">
        <f t="shared" si="198"/>
        <v>BERTAHAP</v>
      </c>
      <c r="AE218" s="259">
        <f t="shared" si="199"/>
        <v>0</v>
      </c>
      <c r="AF218" s="260">
        <v>2</v>
      </c>
      <c r="AG218" s="261"/>
      <c r="AH218" s="257" t="e">
        <f>IF(AG218&gt;#REF!,"LB","KR")</f>
        <v>#REF!</v>
      </c>
      <c r="AI218" s="261">
        <f t="shared" si="229"/>
        <v>1367106000</v>
      </c>
      <c r="AJ218" s="261">
        <f t="shared" si="229"/>
        <v>1540947000</v>
      </c>
      <c r="AK218" s="261">
        <f t="shared" si="229"/>
        <v>1635989000</v>
      </c>
      <c r="AL218" s="262">
        <f t="shared" si="224"/>
        <v>1736894000</v>
      </c>
      <c r="AM218" s="262">
        <f t="shared" si="224"/>
        <v>1635989000</v>
      </c>
      <c r="AN218" s="261">
        <f t="shared" si="224"/>
        <v>1736894000</v>
      </c>
      <c r="AO218" s="261">
        <f t="shared" si="224"/>
        <v>1844021000</v>
      </c>
      <c r="AP218" s="261">
        <f t="shared" si="214"/>
        <v>1844021775.8761561</v>
      </c>
      <c r="AQ218" s="51">
        <f t="shared" si="215"/>
        <v>1734149000</v>
      </c>
      <c r="AR218" s="42">
        <f t="shared" si="215"/>
        <v>1841108000</v>
      </c>
      <c r="AS218" s="58">
        <f t="shared" si="200"/>
        <v>1560734100</v>
      </c>
      <c r="AT218" s="58">
        <f t="shared" si="201"/>
        <v>26012235</v>
      </c>
      <c r="AU218" s="336">
        <f t="shared" si="202"/>
        <v>32566762.5</v>
      </c>
      <c r="AV218" s="131">
        <f t="shared" si="203"/>
        <v>18411080</v>
      </c>
      <c r="AW218" s="5">
        <f t="shared" si="204"/>
        <v>26012235</v>
      </c>
      <c r="AX218" s="5">
        <f t="shared" si="205"/>
        <v>40899725</v>
      </c>
      <c r="AY218" s="487">
        <f t="shared" si="206"/>
        <v>1954664000</v>
      </c>
      <c r="AZ218" s="117">
        <f t="shared" si="217"/>
        <v>1954663110.5638826</v>
      </c>
      <c r="BA218" s="2"/>
      <c r="BB218" s="2"/>
      <c r="BW218" s="53">
        <f t="shared" si="207"/>
        <v>-1255655.3877779953</v>
      </c>
      <c r="CW218" s="58">
        <f t="shared" si="208"/>
        <v>1656997200</v>
      </c>
      <c r="CX218" s="43">
        <f t="shared" si="209"/>
        <v>18411080</v>
      </c>
      <c r="DA218" s="53">
        <f t="shared" si="210"/>
        <v>1472390100</v>
      </c>
      <c r="DB218" s="43">
        <f t="shared" si="211"/>
        <v>24539835</v>
      </c>
      <c r="DC218" s="48">
        <f t="shared" si="212"/>
        <v>40899725</v>
      </c>
      <c r="DH218" s="692" t="str">
        <f t="shared" si="216"/>
        <v>A26-12</v>
      </c>
    </row>
    <row r="219" spans="1:112">
      <c r="A219" s="3">
        <f t="shared" si="213"/>
        <v>180</v>
      </c>
      <c r="B219" s="249">
        <v>6</v>
      </c>
      <c r="C219" s="522"/>
      <c r="D219" s="250" t="s">
        <v>182</v>
      </c>
      <c r="E219" s="251">
        <v>16</v>
      </c>
      <c r="F219" s="252"/>
      <c r="G219" s="40" t="s">
        <v>52</v>
      </c>
      <c r="H219" s="253">
        <f t="shared" si="180"/>
        <v>71</v>
      </c>
      <c r="I219" s="253">
        <f t="shared" si="181"/>
        <v>63</v>
      </c>
      <c r="J219" s="254">
        <f t="shared" si="182"/>
        <v>27506142.120000001</v>
      </c>
      <c r="K219" s="254">
        <f t="shared" si="183"/>
        <v>2</v>
      </c>
      <c r="L219" s="255">
        <f t="shared" si="184"/>
        <v>0.93</v>
      </c>
      <c r="M219" s="256">
        <f t="shared" si="228"/>
        <v>1.02</v>
      </c>
      <c r="N219" s="257">
        <f t="shared" si="185"/>
        <v>21803919.988488406</v>
      </c>
      <c r="O219" s="257">
        <f t="shared" si="186"/>
        <v>24576501.574624766</v>
      </c>
      <c r="P219" s="257">
        <f t="shared" si="187"/>
        <v>26092326.415032003</v>
      </c>
      <c r="Q219" s="257">
        <f t="shared" si="188"/>
        <v>27701644.014765408</v>
      </c>
      <c r="R219" s="258">
        <f t="shared" si="189"/>
        <v>26092326.415032003</v>
      </c>
      <c r="S219" s="257">
        <f t="shared" si="189"/>
        <v>27701644.014765408</v>
      </c>
      <c r="T219" s="257">
        <f t="shared" si="190"/>
        <v>29410220.8026454</v>
      </c>
      <c r="U219" s="257"/>
      <c r="V219" s="257">
        <f t="shared" si="191"/>
        <v>1373646959.2747695</v>
      </c>
      <c r="W219" s="257">
        <f t="shared" si="192"/>
        <v>1548319599.2013602</v>
      </c>
      <c r="X219" s="257">
        <f t="shared" si="193"/>
        <v>1643816564.1470163</v>
      </c>
      <c r="Y219" s="258">
        <f t="shared" si="194"/>
        <v>1745203572.9302206</v>
      </c>
      <c r="Z219" s="258">
        <f t="shared" si="195"/>
        <v>1643816564.1470163</v>
      </c>
      <c r="AA219" s="257">
        <f t="shared" si="196"/>
        <v>1745203572.9302206</v>
      </c>
      <c r="AB219" s="257">
        <f t="shared" si="197"/>
        <v>1852843910.5666602</v>
      </c>
      <c r="AC219" s="257"/>
      <c r="AD219" s="32" t="str">
        <f t="shared" si="198"/>
        <v>BERTAHAP</v>
      </c>
      <c r="AE219" s="259">
        <f t="shared" si="199"/>
        <v>0</v>
      </c>
      <c r="AF219" s="260">
        <v>2</v>
      </c>
      <c r="AG219" s="261"/>
      <c r="AH219" s="257" t="e">
        <f>IF(AG219&gt;#REF!,"LB","KR")</f>
        <v>#REF!</v>
      </c>
      <c r="AI219" s="261">
        <f t="shared" si="229"/>
        <v>1511012000</v>
      </c>
      <c r="AJ219" s="261">
        <f t="shared" si="229"/>
        <v>1703152000</v>
      </c>
      <c r="AK219" s="261">
        <f t="shared" si="229"/>
        <v>1808199000</v>
      </c>
      <c r="AL219" s="262">
        <f t="shared" si="224"/>
        <v>1919724000</v>
      </c>
      <c r="AM219" s="262">
        <f t="shared" si="224"/>
        <v>1808199000</v>
      </c>
      <c r="AN219" s="261">
        <f t="shared" si="224"/>
        <v>1919724000</v>
      </c>
      <c r="AO219" s="261">
        <f t="shared" si="224"/>
        <v>2038129000</v>
      </c>
      <c r="AP219" s="261">
        <f t="shared" si="214"/>
        <v>2038128325.4315333</v>
      </c>
      <c r="AQ219" s="51">
        <f t="shared" si="215"/>
        <v>1916691000</v>
      </c>
      <c r="AR219" s="42">
        <f t="shared" si="215"/>
        <v>2034908000</v>
      </c>
      <c r="AS219" s="58">
        <f t="shared" si="200"/>
        <v>1725021900</v>
      </c>
      <c r="AT219" s="58">
        <f t="shared" si="201"/>
        <v>28750365</v>
      </c>
      <c r="AU219" s="336">
        <f t="shared" si="202"/>
        <v>35994825</v>
      </c>
      <c r="AV219" s="131">
        <f t="shared" si="203"/>
        <v>20349080</v>
      </c>
      <c r="AW219" s="5">
        <f t="shared" si="204"/>
        <v>28750365</v>
      </c>
      <c r="AX219" s="5">
        <f t="shared" si="205"/>
        <v>45204975</v>
      </c>
      <c r="AY219" s="487">
        <f t="shared" si="206"/>
        <v>2160417000</v>
      </c>
      <c r="AZ219" s="117">
        <f t="shared" si="217"/>
        <v>2160416228.157897</v>
      </c>
      <c r="BA219" s="2"/>
      <c r="BB219" s="2"/>
      <c r="BW219" s="53">
        <f t="shared" si="207"/>
        <v>-1255655.3877779953</v>
      </c>
      <c r="CW219" s="58">
        <f t="shared" si="208"/>
        <v>1831417200</v>
      </c>
      <c r="CX219" s="43">
        <f t="shared" si="209"/>
        <v>20349080</v>
      </c>
      <c r="DA219" s="53">
        <f t="shared" si="210"/>
        <v>1627379100</v>
      </c>
      <c r="DB219" s="43">
        <f t="shared" si="211"/>
        <v>27122985</v>
      </c>
      <c r="DC219" s="48">
        <f t="shared" si="212"/>
        <v>45204975</v>
      </c>
      <c r="DH219" s="692" t="str">
        <f t="shared" si="216"/>
        <v>A26-16</v>
      </c>
    </row>
    <row r="220" spans="1:112">
      <c r="A220" s="3">
        <f t="shared" si="213"/>
        <v>181</v>
      </c>
      <c r="B220" s="249">
        <v>7</v>
      </c>
      <c r="C220" s="522"/>
      <c r="D220" s="250" t="s">
        <v>182</v>
      </c>
      <c r="E220" s="285">
        <v>18</v>
      </c>
      <c r="F220" s="252"/>
      <c r="G220" s="40" t="s">
        <v>54</v>
      </c>
      <c r="H220" s="253">
        <f t="shared" si="180"/>
        <v>97</v>
      </c>
      <c r="I220" s="253">
        <f t="shared" si="181"/>
        <v>85</v>
      </c>
      <c r="J220" s="254">
        <f t="shared" si="182"/>
        <v>27506142.120000001</v>
      </c>
      <c r="K220" s="254">
        <f t="shared" si="183"/>
        <v>2</v>
      </c>
      <c r="L220" s="255">
        <f t="shared" si="184"/>
        <v>0.93</v>
      </c>
      <c r="M220" s="256">
        <f t="shared" si="228"/>
        <v>1.02</v>
      </c>
      <c r="N220" s="257">
        <f t="shared" si="185"/>
        <v>21803919.988488406</v>
      </c>
      <c r="O220" s="257">
        <f t="shared" si="186"/>
        <v>24576501.574624766</v>
      </c>
      <c r="P220" s="257">
        <f t="shared" si="187"/>
        <v>26092326.415032003</v>
      </c>
      <c r="Q220" s="257">
        <f t="shared" si="188"/>
        <v>27701644.014765408</v>
      </c>
      <c r="R220" s="258">
        <f t="shared" si="189"/>
        <v>26092326.415032003</v>
      </c>
      <c r="S220" s="257">
        <f t="shared" si="189"/>
        <v>27701644.014765408</v>
      </c>
      <c r="T220" s="257">
        <f t="shared" si="190"/>
        <v>29410220.8026454</v>
      </c>
      <c r="U220" s="257"/>
      <c r="V220" s="257">
        <f t="shared" si="191"/>
        <v>1853333199.0215144</v>
      </c>
      <c r="W220" s="257">
        <f t="shared" si="192"/>
        <v>2089002633.8431051</v>
      </c>
      <c r="X220" s="257">
        <f t="shared" si="193"/>
        <v>2217847745.2777205</v>
      </c>
      <c r="Y220" s="258">
        <f t="shared" si="194"/>
        <v>2354639741.2550597</v>
      </c>
      <c r="Z220" s="258">
        <f t="shared" si="195"/>
        <v>2217847745.2777205</v>
      </c>
      <c r="AA220" s="257">
        <f t="shared" si="196"/>
        <v>2354639741.2550597</v>
      </c>
      <c r="AB220" s="257">
        <f t="shared" si="197"/>
        <v>2499868768.2248592</v>
      </c>
      <c r="AC220" s="257"/>
      <c r="AD220" s="32" t="str">
        <f t="shared" si="198"/>
        <v>BERTAHAP</v>
      </c>
      <c r="AE220" s="259">
        <f t="shared" si="199"/>
        <v>0</v>
      </c>
      <c r="AF220" s="260">
        <v>2</v>
      </c>
      <c r="AG220" s="261"/>
      <c r="AH220" s="257" t="e">
        <f>IF(AG220&gt;#REF!,"LB","KR")</f>
        <v>#REF!</v>
      </c>
      <c r="AI220" s="261">
        <f t="shared" si="229"/>
        <v>2038667000</v>
      </c>
      <c r="AJ220" s="261">
        <f t="shared" si="229"/>
        <v>2297903000</v>
      </c>
      <c r="AK220" s="261">
        <f t="shared" si="229"/>
        <v>2439633000</v>
      </c>
      <c r="AL220" s="262">
        <f t="shared" si="224"/>
        <v>2590104000</v>
      </c>
      <c r="AM220" s="262">
        <f t="shared" si="224"/>
        <v>2439633000</v>
      </c>
      <c r="AN220" s="261">
        <f t="shared" si="224"/>
        <v>2590104000</v>
      </c>
      <c r="AO220" s="261">
        <f t="shared" si="224"/>
        <v>2749856000</v>
      </c>
      <c r="AP220" s="261">
        <f t="shared" si="214"/>
        <v>2749855879.3938694</v>
      </c>
      <c r="AQ220" s="51">
        <f t="shared" si="215"/>
        <v>2586011000</v>
      </c>
      <c r="AR220" s="42">
        <f t="shared" si="215"/>
        <v>2745511000</v>
      </c>
      <c r="AS220" s="58">
        <f t="shared" si="200"/>
        <v>2327409900</v>
      </c>
      <c r="AT220" s="58">
        <f t="shared" si="201"/>
        <v>38790165</v>
      </c>
      <c r="AU220" s="336">
        <f t="shared" si="202"/>
        <v>48564450</v>
      </c>
      <c r="AV220" s="131">
        <f t="shared" si="203"/>
        <v>27455110</v>
      </c>
      <c r="AW220" s="5">
        <f t="shared" si="204"/>
        <v>38790165</v>
      </c>
      <c r="AX220" s="5">
        <f t="shared" si="205"/>
        <v>60990825</v>
      </c>
      <c r="AY220" s="487">
        <f t="shared" si="206"/>
        <v>2914848000</v>
      </c>
      <c r="AZ220" s="117">
        <f t="shared" si="217"/>
        <v>2914847511.0353961</v>
      </c>
      <c r="BA220" s="2"/>
      <c r="BB220" s="2"/>
      <c r="BW220" s="53">
        <f t="shared" si="207"/>
        <v>-1255655.3877779953</v>
      </c>
      <c r="CW220" s="58">
        <f t="shared" si="208"/>
        <v>2470959900</v>
      </c>
      <c r="CX220" s="43">
        <f t="shared" si="209"/>
        <v>27455110</v>
      </c>
      <c r="DA220" s="53">
        <f t="shared" si="210"/>
        <v>2195669700</v>
      </c>
      <c r="DB220" s="43">
        <f t="shared" si="211"/>
        <v>36594495</v>
      </c>
      <c r="DC220" s="48">
        <f t="shared" si="212"/>
        <v>60990825</v>
      </c>
      <c r="DH220" s="692" t="str">
        <f t="shared" si="216"/>
        <v>A26-18</v>
      </c>
    </row>
    <row r="221" spans="1:112">
      <c r="A221" s="3">
        <f t="shared" si="213"/>
        <v>182</v>
      </c>
      <c r="B221" s="249">
        <v>8</v>
      </c>
      <c r="C221" s="522"/>
      <c r="D221" s="250" t="s">
        <v>182</v>
      </c>
      <c r="E221" s="285">
        <v>20</v>
      </c>
      <c r="F221" s="252"/>
      <c r="G221" s="40" t="s">
        <v>70</v>
      </c>
      <c r="H221" s="253">
        <f t="shared" si="180"/>
        <v>60</v>
      </c>
      <c r="I221" s="253">
        <f t="shared" si="181"/>
        <v>51</v>
      </c>
      <c r="J221" s="254">
        <f t="shared" si="182"/>
        <v>27506142.120000001</v>
      </c>
      <c r="K221" s="254">
        <f t="shared" si="183"/>
        <v>2</v>
      </c>
      <c r="L221" s="255">
        <f t="shared" si="184"/>
        <v>0.93</v>
      </c>
      <c r="M221" s="256">
        <f t="shared" si="228"/>
        <v>1.02</v>
      </c>
      <c r="N221" s="257">
        <f t="shared" si="185"/>
        <v>21803919.988488406</v>
      </c>
      <c r="O221" s="257">
        <f t="shared" si="186"/>
        <v>24576501.574624766</v>
      </c>
      <c r="P221" s="257">
        <f t="shared" si="187"/>
        <v>26092326.415032003</v>
      </c>
      <c r="Q221" s="257">
        <f t="shared" si="188"/>
        <v>27701644.014765408</v>
      </c>
      <c r="R221" s="258">
        <f t="shared" si="189"/>
        <v>26092326.415032003</v>
      </c>
      <c r="S221" s="257">
        <f t="shared" si="189"/>
        <v>27701644.014765408</v>
      </c>
      <c r="T221" s="257">
        <f t="shared" si="190"/>
        <v>29410220.8026454</v>
      </c>
      <c r="U221" s="257"/>
      <c r="V221" s="257">
        <f t="shared" si="191"/>
        <v>1111999919.4129088</v>
      </c>
      <c r="W221" s="257">
        <f t="shared" si="192"/>
        <v>1253401580.3058631</v>
      </c>
      <c r="X221" s="257">
        <f t="shared" si="193"/>
        <v>1330708647.1666322</v>
      </c>
      <c r="Y221" s="258">
        <f t="shared" si="194"/>
        <v>1412783844.7530358</v>
      </c>
      <c r="Z221" s="258">
        <f t="shared" si="195"/>
        <v>1330708647.1666322</v>
      </c>
      <c r="AA221" s="257">
        <f t="shared" si="196"/>
        <v>1412783844.7530358</v>
      </c>
      <c r="AB221" s="257">
        <f t="shared" si="197"/>
        <v>1499921260.9349153</v>
      </c>
      <c r="AC221" s="257"/>
      <c r="AD221" s="32" t="str">
        <f t="shared" si="198"/>
        <v>BERTAHAP</v>
      </c>
      <c r="AE221" s="259">
        <f t="shared" si="199"/>
        <v>0</v>
      </c>
      <c r="AF221" s="260">
        <v>2</v>
      </c>
      <c r="AG221" s="261"/>
      <c r="AH221" s="257" t="e">
        <f>IF(AG221&gt;#REF!,"LB","KR")</f>
        <v>#REF!</v>
      </c>
      <c r="AI221" s="261">
        <f t="shared" si="229"/>
        <v>1223200000</v>
      </c>
      <c r="AJ221" s="261">
        <f t="shared" si="229"/>
        <v>1378742000</v>
      </c>
      <c r="AK221" s="261">
        <f t="shared" si="229"/>
        <v>1463780000</v>
      </c>
      <c r="AL221" s="262">
        <f t="shared" si="224"/>
        <v>1554063000</v>
      </c>
      <c r="AM221" s="262">
        <f t="shared" si="224"/>
        <v>1463780000</v>
      </c>
      <c r="AN221" s="261">
        <f t="shared" si="224"/>
        <v>1554063000</v>
      </c>
      <c r="AO221" s="261">
        <f t="shared" si="224"/>
        <v>1649914000</v>
      </c>
      <c r="AP221" s="261">
        <f t="shared" si="214"/>
        <v>1649914164.642993</v>
      </c>
      <c r="AQ221" s="51">
        <f t="shared" si="215"/>
        <v>1551607000</v>
      </c>
      <c r="AR221" s="42">
        <f t="shared" si="215"/>
        <v>1647307000</v>
      </c>
      <c r="AS221" s="58">
        <f t="shared" si="200"/>
        <v>1396446300</v>
      </c>
      <c r="AT221" s="58">
        <f t="shared" si="201"/>
        <v>23274105</v>
      </c>
      <c r="AU221" s="336">
        <f t="shared" si="202"/>
        <v>29138681.25</v>
      </c>
      <c r="AV221" s="131">
        <f t="shared" si="203"/>
        <v>16473070</v>
      </c>
      <c r="AW221" s="5">
        <f t="shared" si="204"/>
        <v>23274105</v>
      </c>
      <c r="AX221" s="5">
        <f t="shared" si="205"/>
        <v>36594500</v>
      </c>
      <c r="AY221" s="487">
        <f t="shared" si="206"/>
        <v>1748909000</v>
      </c>
      <c r="AZ221" s="117">
        <f t="shared" si="217"/>
        <v>1748908931.292275</v>
      </c>
      <c r="BA221" s="2"/>
      <c r="BB221" s="2"/>
      <c r="BW221" s="53">
        <f t="shared" si="207"/>
        <v>-1255655.3877779953</v>
      </c>
      <c r="CW221" s="58">
        <f t="shared" si="208"/>
        <v>1482576300</v>
      </c>
      <c r="CX221" s="43">
        <f t="shared" si="209"/>
        <v>16473070</v>
      </c>
      <c r="DA221" s="53">
        <f t="shared" si="210"/>
        <v>1317402000</v>
      </c>
      <c r="DB221" s="43">
        <f t="shared" si="211"/>
        <v>21956700</v>
      </c>
      <c r="DC221" s="48">
        <f t="shared" si="212"/>
        <v>36594500</v>
      </c>
      <c r="DH221" s="692" t="str">
        <f t="shared" si="216"/>
        <v>A26-20</v>
      </c>
    </row>
    <row r="222" spans="1:112">
      <c r="A222" s="3">
        <f t="shared" si="213"/>
        <v>183</v>
      </c>
      <c r="B222" s="249">
        <v>9</v>
      </c>
      <c r="C222" s="522"/>
      <c r="D222" s="250" t="s">
        <v>182</v>
      </c>
      <c r="E222" s="285">
        <v>22</v>
      </c>
      <c r="F222" s="252"/>
      <c r="G222" s="40" t="s">
        <v>89</v>
      </c>
      <c r="H222" s="253">
        <f t="shared" si="180"/>
        <v>81</v>
      </c>
      <c r="I222" s="253">
        <f t="shared" si="181"/>
        <v>70</v>
      </c>
      <c r="J222" s="254">
        <f t="shared" si="182"/>
        <v>27506142.120000001</v>
      </c>
      <c r="K222" s="254">
        <f t="shared" si="183"/>
        <v>4</v>
      </c>
      <c r="L222" s="255">
        <f t="shared" si="184"/>
        <v>0.97</v>
      </c>
      <c r="M222" s="256">
        <f t="shared" si="228"/>
        <v>1.02</v>
      </c>
      <c r="N222" s="257">
        <f t="shared" si="185"/>
        <v>22741722.99874597</v>
      </c>
      <c r="O222" s="257">
        <f t="shared" si="186"/>
        <v>25633555.40579142</v>
      </c>
      <c r="P222" s="257">
        <f t="shared" si="187"/>
        <v>27214577.013528001</v>
      </c>
      <c r="Q222" s="257">
        <f t="shared" si="188"/>
        <v>28893112.574540261</v>
      </c>
      <c r="R222" s="258">
        <f t="shared" si="189"/>
        <v>27214577.013528001</v>
      </c>
      <c r="S222" s="257">
        <f t="shared" si="189"/>
        <v>28893112.574540261</v>
      </c>
      <c r="T222" s="257">
        <f t="shared" si="190"/>
        <v>30675176.536092512</v>
      </c>
      <c r="U222" s="257"/>
      <c r="V222" s="257">
        <f t="shared" si="191"/>
        <v>1591920609.9122179</v>
      </c>
      <c r="W222" s="257">
        <f t="shared" si="192"/>
        <v>1794348878.4053993</v>
      </c>
      <c r="X222" s="257">
        <f t="shared" si="193"/>
        <v>1905020390.94696</v>
      </c>
      <c r="Y222" s="258">
        <f t="shared" si="194"/>
        <v>2022517880.2178183</v>
      </c>
      <c r="Z222" s="258">
        <f t="shared" si="195"/>
        <v>1905020390.94696</v>
      </c>
      <c r="AA222" s="257">
        <f t="shared" si="196"/>
        <v>2022517880.2178183</v>
      </c>
      <c r="AB222" s="257">
        <f t="shared" si="197"/>
        <v>2147262357.5264759</v>
      </c>
      <c r="AC222" s="257"/>
      <c r="AD222" s="32" t="str">
        <f t="shared" si="198"/>
        <v>BERTAHAP</v>
      </c>
      <c r="AE222" s="259">
        <f t="shared" si="199"/>
        <v>0</v>
      </c>
      <c r="AF222" s="260">
        <v>2</v>
      </c>
      <c r="AG222" s="261"/>
      <c r="AH222" s="257" t="e">
        <f>IF(AG222&gt;#REF!,"LB","KR")</f>
        <v>#REF!</v>
      </c>
      <c r="AI222" s="261">
        <f t="shared" si="229"/>
        <v>1751113000</v>
      </c>
      <c r="AJ222" s="261">
        <f t="shared" si="229"/>
        <v>1973784000</v>
      </c>
      <c r="AK222" s="261">
        <f t="shared" si="229"/>
        <v>2095523000</v>
      </c>
      <c r="AL222" s="262">
        <f t="shared" si="224"/>
        <v>2224770000</v>
      </c>
      <c r="AM222" s="262">
        <f t="shared" si="224"/>
        <v>2095523000</v>
      </c>
      <c r="AN222" s="261">
        <f t="shared" si="224"/>
        <v>2224770000</v>
      </c>
      <c r="AO222" s="261">
        <f t="shared" si="224"/>
        <v>2361989000</v>
      </c>
      <c r="AP222" s="261">
        <f t="shared" si="214"/>
        <v>2361988887.2412453</v>
      </c>
      <c r="AQ222" s="51">
        <f t="shared" si="215"/>
        <v>2221255000</v>
      </c>
      <c r="AR222" s="42">
        <f t="shared" si="215"/>
        <v>2358257000</v>
      </c>
      <c r="AS222" s="58">
        <f t="shared" si="200"/>
        <v>1999129500</v>
      </c>
      <c r="AT222" s="58">
        <f t="shared" si="201"/>
        <v>33318825</v>
      </c>
      <c r="AU222" s="336">
        <f t="shared" si="202"/>
        <v>41714437.5</v>
      </c>
      <c r="AV222" s="131">
        <f t="shared" si="203"/>
        <v>23582570</v>
      </c>
      <c r="AW222" s="5">
        <f t="shared" si="204"/>
        <v>33318825</v>
      </c>
      <c r="AX222" s="5">
        <f t="shared" si="205"/>
        <v>52388075</v>
      </c>
      <c r="AY222" s="487">
        <f t="shared" si="206"/>
        <v>2503709000</v>
      </c>
      <c r="AZ222" s="117">
        <f t="shared" si="217"/>
        <v>2503708616.2946715</v>
      </c>
      <c r="BA222" s="2"/>
      <c r="BB222" s="2"/>
      <c r="BW222" s="53">
        <f t="shared" si="207"/>
        <v>-133404.78928199783</v>
      </c>
      <c r="CW222" s="58">
        <f t="shared" si="208"/>
        <v>2122431300</v>
      </c>
      <c r="CX222" s="43">
        <f t="shared" si="209"/>
        <v>23582570</v>
      </c>
      <c r="DA222" s="53">
        <f t="shared" si="210"/>
        <v>1885970700</v>
      </c>
      <c r="DB222" s="43">
        <f t="shared" si="211"/>
        <v>31432845</v>
      </c>
      <c r="DC222" s="48">
        <f t="shared" si="212"/>
        <v>52388075</v>
      </c>
      <c r="DH222" s="692" t="str">
        <f t="shared" si="216"/>
        <v>A26-22</v>
      </c>
    </row>
    <row r="223" spans="1:112">
      <c r="A223" s="3">
        <f t="shared" si="213"/>
        <v>184</v>
      </c>
      <c r="B223" s="249">
        <v>1</v>
      </c>
      <c r="C223" s="522"/>
      <c r="D223" s="250" t="s">
        <v>183</v>
      </c>
      <c r="E223" s="251" t="s">
        <v>24</v>
      </c>
      <c r="F223" s="252"/>
      <c r="G223" s="40" t="s">
        <v>39</v>
      </c>
      <c r="H223" s="253">
        <f t="shared" si="180"/>
        <v>113</v>
      </c>
      <c r="I223" s="253">
        <f t="shared" si="181"/>
        <v>101</v>
      </c>
      <c r="J223" s="254">
        <f t="shared" si="182"/>
        <v>27506142.120000001</v>
      </c>
      <c r="K223" s="254">
        <f t="shared" si="183"/>
        <v>6</v>
      </c>
      <c r="L223" s="255">
        <f t="shared" si="184"/>
        <v>0.95</v>
      </c>
      <c r="M223" s="305">
        <f t="shared" ref="M223:M230" si="230">SUMIF($AO$4:$AO$22,E223,$BP$4:$BP$22)</f>
        <v>1.03</v>
      </c>
      <c r="N223" s="257">
        <f t="shared" si="185"/>
        <v>22491182.488652647</v>
      </c>
      <c r="O223" s="257">
        <f t="shared" si="186"/>
        <v>25351156.22050425</v>
      </c>
      <c r="P223" s="257">
        <f t="shared" si="187"/>
        <v>26914760.06442</v>
      </c>
      <c r="Q223" s="257">
        <f t="shared" si="188"/>
        <v>28574803.572051391</v>
      </c>
      <c r="R223" s="258">
        <f t="shared" si="189"/>
        <v>26914760.06442</v>
      </c>
      <c r="S223" s="257">
        <f t="shared" si="189"/>
        <v>28574803.572051391</v>
      </c>
      <c r="T223" s="257">
        <f t="shared" si="190"/>
        <v>30337234.930833355</v>
      </c>
      <c r="U223" s="257"/>
      <c r="V223" s="257">
        <f t="shared" si="191"/>
        <v>2271609431.3539171</v>
      </c>
      <c r="W223" s="257">
        <f t="shared" si="192"/>
        <v>2560466778.2709293</v>
      </c>
      <c r="X223" s="257">
        <f t="shared" si="193"/>
        <v>2718390766.5064201</v>
      </c>
      <c r="Y223" s="258">
        <f t="shared" si="194"/>
        <v>2886055160.7771907</v>
      </c>
      <c r="Z223" s="258">
        <f t="shared" si="195"/>
        <v>2718390766.5064201</v>
      </c>
      <c r="AA223" s="257">
        <f t="shared" si="196"/>
        <v>2886055160.7771907</v>
      </c>
      <c r="AB223" s="257">
        <f t="shared" si="197"/>
        <v>3064060728.0141687</v>
      </c>
      <c r="AC223" s="257"/>
      <c r="AD223" s="32" t="str">
        <f t="shared" si="198"/>
        <v>BERTAHAP</v>
      </c>
      <c r="AE223" s="259">
        <f t="shared" si="199"/>
        <v>0</v>
      </c>
      <c r="AF223" s="260">
        <v>2</v>
      </c>
      <c r="AG223" s="261"/>
      <c r="AH223" s="257" t="e">
        <f>IF(AG223&gt;#REF!,"LB","KR")</f>
        <v>#REF!</v>
      </c>
      <c r="AI223" s="261">
        <f t="shared" si="229"/>
        <v>2498771000</v>
      </c>
      <c r="AJ223" s="261">
        <f t="shared" si="229"/>
        <v>2816514000</v>
      </c>
      <c r="AK223" s="261">
        <f t="shared" si="229"/>
        <v>2990230000</v>
      </c>
      <c r="AL223" s="262">
        <f t="shared" si="224"/>
        <v>3174661000</v>
      </c>
      <c r="AM223" s="262">
        <f t="shared" si="224"/>
        <v>2990230000</v>
      </c>
      <c r="AN223" s="261">
        <f t="shared" si="224"/>
        <v>3174661000</v>
      </c>
      <c r="AO223" s="261">
        <f t="shared" si="224"/>
        <v>3370467000</v>
      </c>
      <c r="AP223" s="261">
        <f t="shared" si="214"/>
        <v>3370467060.7560239</v>
      </c>
      <c r="AQ223" s="51">
        <f t="shared" si="215"/>
        <v>3169644000</v>
      </c>
      <c r="AR223" s="42">
        <f t="shared" si="215"/>
        <v>3365141000</v>
      </c>
      <c r="AS223" s="58">
        <f t="shared" si="200"/>
        <v>2852679600</v>
      </c>
      <c r="AT223" s="58">
        <f t="shared" si="201"/>
        <v>47544660</v>
      </c>
      <c r="AU223" s="336">
        <f t="shared" si="202"/>
        <v>59524893.75</v>
      </c>
      <c r="AV223" s="131">
        <f t="shared" si="203"/>
        <v>33651410</v>
      </c>
      <c r="AW223" s="5">
        <f t="shared" si="204"/>
        <v>47544660</v>
      </c>
      <c r="AX223" s="5">
        <f t="shared" si="205"/>
        <v>74755750</v>
      </c>
      <c r="AY223" s="487">
        <f t="shared" si="206"/>
        <v>3572695000</v>
      </c>
      <c r="AZ223" s="117">
        <f t="shared" si="217"/>
        <v>3572694798.2117586</v>
      </c>
      <c r="BA223" s="2"/>
      <c r="BB223" s="2"/>
      <c r="BW223" s="53">
        <f t="shared" si="207"/>
        <v>-433221.73838999867</v>
      </c>
      <c r="CW223" s="58">
        <f t="shared" si="208"/>
        <v>3028626900</v>
      </c>
      <c r="CX223" s="43">
        <f t="shared" si="209"/>
        <v>33651410</v>
      </c>
      <c r="DA223" s="53">
        <f t="shared" si="210"/>
        <v>2691207000</v>
      </c>
      <c r="DB223" s="43">
        <f t="shared" si="211"/>
        <v>44853450</v>
      </c>
      <c r="DC223" s="48">
        <f t="shared" si="212"/>
        <v>74755750</v>
      </c>
      <c r="DH223" s="692" t="str">
        <f t="shared" si="216"/>
        <v>A27-02</v>
      </c>
    </row>
    <row r="224" spans="1:112">
      <c r="A224" s="3">
        <f t="shared" si="213"/>
        <v>185</v>
      </c>
      <c r="B224" s="249">
        <v>2</v>
      </c>
      <c r="C224" s="522"/>
      <c r="D224" s="250" t="s">
        <v>183</v>
      </c>
      <c r="E224" s="251" t="s">
        <v>35</v>
      </c>
      <c r="F224" s="252"/>
      <c r="G224" s="40" t="s">
        <v>42</v>
      </c>
      <c r="H224" s="253">
        <f t="shared" si="180"/>
        <v>78</v>
      </c>
      <c r="I224" s="253">
        <f t="shared" si="181"/>
        <v>66</v>
      </c>
      <c r="J224" s="254">
        <f t="shared" si="182"/>
        <v>27506142.120000001</v>
      </c>
      <c r="K224" s="254">
        <f t="shared" si="183"/>
        <v>2</v>
      </c>
      <c r="L224" s="255">
        <f t="shared" si="184"/>
        <v>0.93</v>
      </c>
      <c r="M224" s="305">
        <f t="shared" si="230"/>
        <v>1.03</v>
      </c>
      <c r="N224" s="257">
        <f t="shared" si="185"/>
        <v>22017683.909944173</v>
      </c>
      <c r="O224" s="257">
        <f t="shared" si="186"/>
        <v>24817447.668493636</v>
      </c>
      <c r="P224" s="257">
        <f t="shared" si="187"/>
        <v>26348133.536748003</v>
      </c>
      <c r="Q224" s="257">
        <f t="shared" si="188"/>
        <v>27973228.760008208</v>
      </c>
      <c r="R224" s="258">
        <f t="shared" si="189"/>
        <v>26348133.536748003</v>
      </c>
      <c r="S224" s="257">
        <f t="shared" si="189"/>
        <v>27973228.760008208</v>
      </c>
      <c r="T224" s="257">
        <f t="shared" si="190"/>
        <v>29698556.300710551</v>
      </c>
      <c r="U224" s="257"/>
      <c r="V224" s="257">
        <f t="shared" si="191"/>
        <v>1453167138.0563154</v>
      </c>
      <c r="W224" s="257">
        <f t="shared" si="192"/>
        <v>1637951546.12058</v>
      </c>
      <c r="X224" s="257">
        <f t="shared" si="193"/>
        <v>1738976813.4253683</v>
      </c>
      <c r="Y224" s="258">
        <f t="shared" si="194"/>
        <v>1846233098.1605418</v>
      </c>
      <c r="Z224" s="258">
        <f t="shared" si="195"/>
        <v>1738976813.4253683</v>
      </c>
      <c r="AA224" s="257">
        <f t="shared" si="196"/>
        <v>1846233098.1605418</v>
      </c>
      <c r="AB224" s="257">
        <f t="shared" si="197"/>
        <v>1960104715.8468964</v>
      </c>
      <c r="AC224" s="257"/>
      <c r="AD224" s="32" t="str">
        <f t="shared" si="198"/>
        <v>BERTAHAP</v>
      </c>
      <c r="AE224" s="259">
        <f t="shared" si="199"/>
        <v>0</v>
      </c>
      <c r="AF224" s="260">
        <v>2</v>
      </c>
      <c r="AG224" s="261"/>
      <c r="AH224" s="257" t="e">
        <f>IF(AG224&gt;#REF!,"LB","KR")</f>
        <v>#REF!</v>
      </c>
      <c r="AI224" s="261">
        <f t="shared" si="229"/>
        <v>1598484000</v>
      </c>
      <c r="AJ224" s="261">
        <f t="shared" si="229"/>
        <v>1801747000</v>
      </c>
      <c r="AK224" s="261">
        <f t="shared" si="229"/>
        <v>1912875000</v>
      </c>
      <c r="AL224" s="262">
        <f t="shared" si="224"/>
        <v>2030857000</v>
      </c>
      <c r="AM224" s="262">
        <f t="shared" si="224"/>
        <v>1912875000</v>
      </c>
      <c r="AN224" s="261">
        <f t="shared" si="224"/>
        <v>2030857000</v>
      </c>
      <c r="AO224" s="261">
        <f t="shared" si="224"/>
        <v>2156116000</v>
      </c>
      <c r="AP224" s="261">
        <f t="shared" si="214"/>
        <v>2156115762.7872066</v>
      </c>
      <c r="AQ224" s="51">
        <f t="shared" si="215"/>
        <v>2027648000</v>
      </c>
      <c r="AR224" s="42">
        <f t="shared" si="215"/>
        <v>2152709000</v>
      </c>
      <c r="AS224" s="58">
        <f t="shared" si="200"/>
        <v>1824883200</v>
      </c>
      <c r="AT224" s="58">
        <f t="shared" si="201"/>
        <v>30414720</v>
      </c>
      <c r="AU224" s="336">
        <f t="shared" si="202"/>
        <v>38078568.75</v>
      </c>
      <c r="AV224" s="131">
        <f t="shared" si="203"/>
        <v>21527090</v>
      </c>
      <c r="AW224" s="5">
        <f t="shared" si="204"/>
        <v>30414720</v>
      </c>
      <c r="AX224" s="5">
        <f t="shared" si="205"/>
        <v>47821875</v>
      </c>
      <c r="AY224" s="487">
        <f t="shared" si="206"/>
        <v>2285483000</v>
      </c>
      <c r="AZ224" s="117">
        <f t="shared" si="217"/>
        <v>2285482910.3338127</v>
      </c>
      <c r="BA224" s="2"/>
      <c r="BB224" s="2"/>
      <c r="BW224" s="53">
        <f t="shared" si="207"/>
        <v>-999848.26606199518</v>
      </c>
      <c r="CW224" s="58">
        <f t="shared" si="208"/>
        <v>1937438100</v>
      </c>
      <c r="CX224" s="43">
        <f t="shared" si="209"/>
        <v>21527090</v>
      </c>
      <c r="DA224" s="53">
        <f t="shared" si="210"/>
        <v>1721587500</v>
      </c>
      <c r="DB224" s="43">
        <f t="shared" si="211"/>
        <v>28693125</v>
      </c>
      <c r="DC224" s="48">
        <f t="shared" si="212"/>
        <v>47821875</v>
      </c>
      <c r="DH224" s="692" t="str">
        <f t="shared" si="216"/>
        <v>A27-06</v>
      </c>
    </row>
    <row r="225" spans="1:112">
      <c r="A225" s="3">
        <f t="shared" si="213"/>
        <v>186</v>
      </c>
      <c r="B225" s="249">
        <v>3</v>
      </c>
      <c r="C225" s="522"/>
      <c r="D225" s="250" t="s">
        <v>183</v>
      </c>
      <c r="E225" s="251" t="s">
        <v>41</v>
      </c>
      <c r="F225" s="252"/>
      <c r="G225" s="40" t="s">
        <v>45</v>
      </c>
      <c r="H225" s="253">
        <f t="shared" si="180"/>
        <v>60</v>
      </c>
      <c r="I225" s="253">
        <f t="shared" si="181"/>
        <v>52</v>
      </c>
      <c r="J225" s="254">
        <f t="shared" si="182"/>
        <v>27506142.120000001</v>
      </c>
      <c r="K225" s="254">
        <f t="shared" si="183"/>
        <v>2</v>
      </c>
      <c r="L225" s="255">
        <f t="shared" si="184"/>
        <v>0.93</v>
      </c>
      <c r="M225" s="305">
        <f t="shared" si="230"/>
        <v>1.03</v>
      </c>
      <c r="N225" s="257">
        <f t="shared" si="185"/>
        <v>22017683.909944173</v>
      </c>
      <c r="O225" s="257">
        <f t="shared" si="186"/>
        <v>24817447.668493636</v>
      </c>
      <c r="P225" s="257">
        <f t="shared" si="187"/>
        <v>26348133.536748003</v>
      </c>
      <c r="Q225" s="257">
        <f t="shared" si="188"/>
        <v>27973228.760008208</v>
      </c>
      <c r="R225" s="258">
        <f t="shared" si="189"/>
        <v>26348133.536748003</v>
      </c>
      <c r="S225" s="257">
        <f t="shared" si="189"/>
        <v>27973228.760008208</v>
      </c>
      <c r="T225" s="257">
        <f t="shared" si="190"/>
        <v>29698556.300710551</v>
      </c>
      <c r="U225" s="257"/>
      <c r="V225" s="257">
        <f t="shared" si="191"/>
        <v>1144919563.3170969</v>
      </c>
      <c r="W225" s="257">
        <f t="shared" si="192"/>
        <v>1290507278.7616692</v>
      </c>
      <c r="X225" s="257">
        <f t="shared" si="193"/>
        <v>1370102943.9108961</v>
      </c>
      <c r="Y225" s="258">
        <f t="shared" si="194"/>
        <v>1454607895.5204268</v>
      </c>
      <c r="Z225" s="258">
        <f t="shared" si="195"/>
        <v>1370102943.9108961</v>
      </c>
      <c r="AA225" s="257">
        <f t="shared" si="196"/>
        <v>1454607895.5204268</v>
      </c>
      <c r="AB225" s="257">
        <f t="shared" si="197"/>
        <v>1544324927.6369486</v>
      </c>
      <c r="AC225" s="257"/>
      <c r="AD225" s="32" t="str">
        <f t="shared" si="198"/>
        <v>BERTAHAP</v>
      </c>
      <c r="AE225" s="259">
        <f t="shared" si="199"/>
        <v>0</v>
      </c>
      <c r="AF225" s="260">
        <v>2</v>
      </c>
      <c r="AG225" s="261"/>
      <c r="AH225" s="257" t="e">
        <f>IF(AG225&gt;#REF!,"LB","KR")</f>
        <v>#REF!</v>
      </c>
      <c r="AI225" s="261">
        <f t="shared" si="229"/>
        <v>1259412000</v>
      </c>
      <c r="AJ225" s="261">
        <f t="shared" si="229"/>
        <v>1419559000</v>
      </c>
      <c r="AK225" s="261">
        <f t="shared" si="229"/>
        <v>1507114000</v>
      </c>
      <c r="AL225" s="262">
        <f t="shared" si="224"/>
        <v>1600069000</v>
      </c>
      <c r="AM225" s="262">
        <f t="shared" si="224"/>
        <v>1507114000</v>
      </c>
      <c r="AN225" s="261">
        <f t="shared" si="224"/>
        <v>1600069000</v>
      </c>
      <c r="AO225" s="261">
        <f t="shared" si="224"/>
        <v>1698758000</v>
      </c>
      <c r="AP225" s="261">
        <f t="shared" si="214"/>
        <v>1698757712.850862</v>
      </c>
      <c r="AQ225" s="51">
        <f t="shared" si="215"/>
        <v>1597541000</v>
      </c>
      <c r="AR225" s="42">
        <f t="shared" si="215"/>
        <v>1696074000</v>
      </c>
      <c r="AS225" s="58">
        <f t="shared" si="200"/>
        <v>1437786900</v>
      </c>
      <c r="AT225" s="58">
        <f t="shared" si="201"/>
        <v>23963115</v>
      </c>
      <c r="AU225" s="336">
        <f t="shared" si="202"/>
        <v>30001293.75</v>
      </c>
      <c r="AV225" s="131">
        <f t="shared" si="203"/>
        <v>16960740</v>
      </c>
      <c r="AW225" s="5">
        <f t="shared" si="204"/>
        <v>23963115</v>
      </c>
      <c r="AX225" s="5">
        <f t="shared" si="205"/>
        <v>37677850</v>
      </c>
      <c r="AY225" s="487">
        <f t="shared" si="206"/>
        <v>1800684000</v>
      </c>
      <c r="AZ225" s="117">
        <f t="shared" si="217"/>
        <v>1800683762.487875</v>
      </c>
      <c r="BA225" s="2"/>
      <c r="BB225" s="2"/>
      <c r="BW225" s="53">
        <f t="shared" si="207"/>
        <v>-999848.26606199518</v>
      </c>
      <c r="CW225" s="58">
        <f t="shared" si="208"/>
        <v>1526466600</v>
      </c>
      <c r="CX225" s="43">
        <f t="shared" si="209"/>
        <v>16960740</v>
      </c>
      <c r="DA225" s="53">
        <f t="shared" si="210"/>
        <v>1356402600</v>
      </c>
      <c r="DB225" s="43">
        <f t="shared" si="211"/>
        <v>22606710</v>
      </c>
      <c r="DC225" s="48">
        <f t="shared" si="212"/>
        <v>37677850</v>
      </c>
      <c r="DH225" s="692" t="str">
        <f t="shared" si="216"/>
        <v>A27-08</v>
      </c>
    </row>
    <row r="226" spans="1:112">
      <c r="A226" s="3">
        <f t="shared" si="213"/>
        <v>187</v>
      </c>
      <c r="B226" s="249">
        <v>4</v>
      </c>
      <c r="C226" s="522"/>
      <c r="D226" s="250" t="s">
        <v>183</v>
      </c>
      <c r="E226" s="251">
        <v>10</v>
      </c>
      <c r="F226" s="252"/>
      <c r="G226" s="40" t="s">
        <v>48</v>
      </c>
      <c r="H226" s="253">
        <f t="shared" si="180"/>
        <v>74</v>
      </c>
      <c r="I226" s="253">
        <f t="shared" si="181"/>
        <v>63</v>
      </c>
      <c r="J226" s="254">
        <f t="shared" si="182"/>
        <v>27506142.120000001</v>
      </c>
      <c r="K226" s="254">
        <f t="shared" si="183"/>
        <v>2</v>
      </c>
      <c r="L226" s="255">
        <f t="shared" si="184"/>
        <v>0.93</v>
      </c>
      <c r="M226" s="305">
        <f t="shared" si="230"/>
        <v>1.03</v>
      </c>
      <c r="N226" s="257">
        <f t="shared" si="185"/>
        <v>22017683.909944173</v>
      </c>
      <c r="O226" s="257">
        <f t="shared" si="186"/>
        <v>24817447.668493636</v>
      </c>
      <c r="P226" s="257">
        <f t="shared" si="187"/>
        <v>26348133.536748003</v>
      </c>
      <c r="Q226" s="257">
        <f t="shared" si="188"/>
        <v>27973228.760008208</v>
      </c>
      <c r="R226" s="258">
        <f t="shared" si="189"/>
        <v>26348133.536748003</v>
      </c>
      <c r="S226" s="257">
        <f t="shared" si="189"/>
        <v>27973228.760008208</v>
      </c>
      <c r="T226" s="257">
        <f t="shared" si="190"/>
        <v>29698556.300710551</v>
      </c>
      <c r="U226" s="257"/>
      <c r="V226" s="257">
        <f t="shared" si="191"/>
        <v>1387114086.326483</v>
      </c>
      <c r="W226" s="257">
        <f t="shared" si="192"/>
        <v>1563499203.115099</v>
      </c>
      <c r="X226" s="257">
        <f t="shared" si="193"/>
        <v>1659932412.8151243</v>
      </c>
      <c r="Y226" s="258">
        <f t="shared" si="194"/>
        <v>1762313411.8805172</v>
      </c>
      <c r="Z226" s="258">
        <f t="shared" si="195"/>
        <v>1659932412.8151243</v>
      </c>
      <c r="AA226" s="257">
        <f t="shared" si="196"/>
        <v>1762313411.8805172</v>
      </c>
      <c r="AB226" s="257">
        <f t="shared" si="197"/>
        <v>1871009046.9447649</v>
      </c>
      <c r="AC226" s="257"/>
      <c r="AD226" s="32" t="str">
        <f t="shared" si="198"/>
        <v>BERTAHAP</v>
      </c>
      <c r="AE226" s="259">
        <f t="shared" si="199"/>
        <v>0</v>
      </c>
      <c r="AF226" s="260">
        <v>2</v>
      </c>
      <c r="AG226" s="261"/>
      <c r="AH226" s="257" t="e">
        <f>IF(AG226&gt;#REF!,"LB","KR")</f>
        <v>#REF!</v>
      </c>
      <c r="AI226" s="261">
        <f t="shared" si="229"/>
        <v>1525826000</v>
      </c>
      <c r="AJ226" s="261">
        <f t="shared" si="229"/>
        <v>1719850000</v>
      </c>
      <c r="AK226" s="261">
        <f t="shared" si="229"/>
        <v>1825926000</v>
      </c>
      <c r="AL226" s="262">
        <f t="shared" si="224"/>
        <v>1938545000</v>
      </c>
      <c r="AM226" s="262">
        <f t="shared" si="224"/>
        <v>1825926000</v>
      </c>
      <c r="AN226" s="261">
        <f t="shared" si="224"/>
        <v>1938545000</v>
      </c>
      <c r="AO226" s="261">
        <f t="shared" si="224"/>
        <v>2058110000</v>
      </c>
      <c r="AP226" s="261">
        <f t="shared" si="214"/>
        <v>2058110163.0357656</v>
      </c>
      <c r="AQ226" s="51">
        <f t="shared" si="215"/>
        <v>1935482000</v>
      </c>
      <c r="AR226" s="42">
        <f t="shared" si="215"/>
        <v>2054858000</v>
      </c>
      <c r="AS226" s="58">
        <f t="shared" si="200"/>
        <v>1741933800</v>
      </c>
      <c r="AT226" s="58">
        <f t="shared" si="201"/>
        <v>29032230</v>
      </c>
      <c r="AU226" s="336">
        <f t="shared" si="202"/>
        <v>36347718.75</v>
      </c>
      <c r="AV226" s="131">
        <f t="shared" si="203"/>
        <v>20548580</v>
      </c>
      <c r="AW226" s="5">
        <f t="shared" si="204"/>
        <v>29032230</v>
      </c>
      <c r="AX226" s="5">
        <f t="shared" si="205"/>
        <v>45648150</v>
      </c>
      <c r="AY226" s="487">
        <f t="shared" si="206"/>
        <v>2181597000</v>
      </c>
      <c r="AZ226" s="117">
        <f t="shared" si="217"/>
        <v>2181596696.1455159</v>
      </c>
      <c r="BA226" s="2"/>
      <c r="BB226" s="2"/>
      <c r="BW226" s="53">
        <f t="shared" si="207"/>
        <v>-999848.26606199518</v>
      </c>
      <c r="CW226" s="58">
        <f t="shared" si="208"/>
        <v>1849372200</v>
      </c>
      <c r="CX226" s="43">
        <f t="shared" si="209"/>
        <v>20548580</v>
      </c>
      <c r="DA226" s="53">
        <f t="shared" si="210"/>
        <v>1643333400</v>
      </c>
      <c r="DB226" s="43">
        <f t="shared" si="211"/>
        <v>27388890</v>
      </c>
      <c r="DC226" s="48">
        <f t="shared" si="212"/>
        <v>45648150</v>
      </c>
      <c r="DH226" s="692" t="str">
        <f t="shared" si="216"/>
        <v>A27-10</v>
      </c>
    </row>
    <row r="227" spans="1:112">
      <c r="A227" s="3">
        <f t="shared" si="213"/>
        <v>188</v>
      </c>
      <c r="B227" s="249">
        <v>5</v>
      </c>
      <c r="C227" s="522"/>
      <c r="D227" s="250" t="s">
        <v>183</v>
      </c>
      <c r="E227" s="251">
        <v>16</v>
      </c>
      <c r="F227" s="252"/>
      <c r="G227" s="40" t="s">
        <v>52</v>
      </c>
      <c r="H227" s="253">
        <f t="shared" si="180"/>
        <v>71</v>
      </c>
      <c r="I227" s="253">
        <f t="shared" si="181"/>
        <v>63</v>
      </c>
      <c r="J227" s="254">
        <f t="shared" si="182"/>
        <v>27506142.120000001</v>
      </c>
      <c r="K227" s="254">
        <f t="shared" si="183"/>
        <v>2</v>
      </c>
      <c r="L227" s="255">
        <f t="shared" si="184"/>
        <v>0.93</v>
      </c>
      <c r="M227" s="305">
        <f t="shared" si="230"/>
        <v>1.03</v>
      </c>
      <c r="N227" s="257">
        <f t="shared" si="185"/>
        <v>22017683.909944173</v>
      </c>
      <c r="O227" s="257">
        <f t="shared" si="186"/>
        <v>24817447.668493636</v>
      </c>
      <c r="P227" s="257">
        <f t="shared" si="187"/>
        <v>26348133.536748003</v>
      </c>
      <c r="Q227" s="257">
        <f t="shared" si="188"/>
        <v>27973228.760008208</v>
      </c>
      <c r="R227" s="258">
        <f t="shared" si="189"/>
        <v>26348133.536748003</v>
      </c>
      <c r="S227" s="257">
        <f t="shared" si="189"/>
        <v>27973228.760008208</v>
      </c>
      <c r="T227" s="257">
        <f t="shared" si="190"/>
        <v>29698556.300710551</v>
      </c>
      <c r="U227" s="257"/>
      <c r="V227" s="257">
        <f t="shared" si="191"/>
        <v>1387114086.326483</v>
      </c>
      <c r="W227" s="257">
        <f t="shared" si="192"/>
        <v>1563499203.115099</v>
      </c>
      <c r="X227" s="257">
        <f t="shared" si="193"/>
        <v>1659932412.8151243</v>
      </c>
      <c r="Y227" s="258">
        <f t="shared" si="194"/>
        <v>1762313411.8805172</v>
      </c>
      <c r="Z227" s="258">
        <f t="shared" si="195"/>
        <v>1659932412.8151243</v>
      </c>
      <c r="AA227" s="257">
        <f t="shared" si="196"/>
        <v>1762313411.8805172</v>
      </c>
      <c r="AB227" s="257">
        <f t="shared" si="197"/>
        <v>1871009046.9447649</v>
      </c>
      <c r="AC227" s="257"/>
      <c r="AD227" s="32" t="str">
        <f t="shared" si="198"/>
        <v>BERTAHAP</v>
      </c>
      <c r="AE227" s="259">
        <f t="shared" si="199"/>
        <v>0</v>
      </c>
      <c r="AF227" s="260">
        <v>2</v>
      </c>
      <c r="AG227" s="261"/>
      <c r="AH227" s="257" t="e">
        <f>IF(AG227&gt;#REF!,"LB","KR")</f>
        <v>#REF!</v>
      </c>
      <c r="AI227" s="261">
        <f t="shared" si="229"/>
        <v>1525826000</v>
      </c>
      <c r="AJ227" s="261">
        <f t="shared" si="229"/>
        <v>1719850000</v>
      </c>
      <c r="AK227" s="261">
        <f t="shared" si="229"/>
        <v>1825926000</v>
      </c>
      <c r="AL227" s="262">
        <f t="shared" si="224"/>
        <v>1938545000</v>
      </c>
      <c r="AM227" s="262">
        <f t="shared" si="224"/>
        <v>1825926000</v>
      </c>
      <c r="AN227" s="261">
        <f t="shared" si="224"/>
        <v>1938545000</v>
      </c>
      <c r="AO227" s="261">
        <f t="shared" si="224"/>
        <v>2058110000</v>
      </c>
      <c r="AP227" s="261">
        <f t="shared" si="214"/>
        <v>2058110163.0357656</v>
      </c>
      <c r="AQ227" s="51">
        <f t="shared" si="215"/>
        <v>1935482000</v>
      </c>
      <c r="AR227" s="42">
        <f t="shared" si="215"/>
        <v>2054858000</v>
      </c>
      <c r="AS227" s="58">
        <f t="shared" si="200"/>
        <v>1741933800</v>
      </c>
      <c r="AT227" s="58">
        <f t="shared" si="201"/>
        <v>29032230</v>
      </c>
      <c r="AU227" s="336">
        <f t="shared" si="202"/>
        <v>36347718.75</v>
      </c>
      <c r="AV227" s="131">
        <f t="shared" si="203"/>
        <v>20548580</v>
      </c>
      <c r="AW227" s="5">
        <f t="shared" si="204"/>
        <v>29032230</v>
      </c>
      <c r="AX227" s="5">
        <f t="shared" si="205"/>
        <v>45648150</v>
      </c>
      <c r="AY227" s="487">
        <f t="shared" si="206"/>
        <v>2181597000</v>
      </c>
      <c r="AZ227" s="117">
        <f t="shared" si="217"/>
        <v>2181596696.1455159</v>
      </c>
      <c r="BA227" s="2"/>
      <c r="BB227" s="2"/>
      <c r="BW227" s="53">
        <f t="shared" si="207"/>
        <v>-999848.26606199518</v>
      </c>
      <c r="CW227" s="58">
        <f t="shared" si="208"/>
        <v>1849372200</v>
      </c>
      <c r="CX227" s="43">
        <f t="shared" si="209"/>
        <v>20548580</v>
      </c>
      <c r="DA227" s="53">
        <f t="shared" si="210"/>
        <v>1643333400</v>
      </c>
      <c r="DB227" s="43">
        <f t="shared" si="211"/>
        <v>27388890</v>
      </c>
      <c r="DC227" s="48">
        <f t="shared" si="212"/>
        <v>45648150</v>
      </c>
      <c r="DH227" s="692" t="str">
        <f t="shared" si="216"/>
        <v>A27-16</v>
      </c>
    </row>
    <row r="228" spans="1:112">
      <c r="A228" s="3">
        <f t="shared" si="213"/>
        <v>189</v>
      </c>
      <c r="B228" s="249">
        <v>6</v>
      </c>
      <c r="C228" s="522"/>
      <c r="D228" s="250" t="s">
        <v>183</v>
      </c>
      <c r="E228" s="285">
        <v>18</v>
      </c>
      <c r="F228" s="252"/>
      <c r="G228" s="40" t="s">
        <v>54</v>
      </c>
      <c r="H228" s="253">
        <f t="shared" si="180"/>
        <v>97</v>
      </c>
      <c r="I228" s="253">
        <f t="shared" si="181"/>
        <v>85</v>
      </c>
      <c r="J228" s="254">
        <f t="shared" si="182"/>
        <v>27506142.120000001</v>
      </c>
      <c r="K228" s="254">
        <f t="shared" si="183"/>
        <v>2</v>
      </c>
      <c r="L228" s="255">
        <f t="shared" si="184"/>
        <v>0.93</v>
      </c>
      <c r="M228" s="305">
        <f t="shared" si="230"/>
        <v>1.03</v>
      </c>
      <c r="N228" s="257">
        <f t="shared" si="185"/>
        <v>22017683.909944173</v>
      </c>
      <c r="O228" s="257">
        <f t="shared" si="186"/>
        <v>24817447.668493636</v>
      </c>
      <c r="P228" s="257">
        <f t="shared" si="187"/>
        <v>26348133.536748003</v>
      </c>
      <c r="Q228" s="257">
        <f t="shared" si="188"/>
        <v>27973228.760008208</v>
      </c>
      <c r="R228" s="258">
        <f t="shared" si="189"/>
        <v>26348133.536748003</v>
      </c>
      <c r="S228" s="257">
        <f t="shared" si="189"/>
        <v>27973228.760008208</v>
      </c>
      <c r="T228" s="257">
        <f t="shared" si="190"/>
        <v>29698556.300710551</v>
      </c>
      <c r="U228" s="257"/>
      <c r="V228" s="257">
        <f t="shared" si="191"/>
        <v>1871503132.3452547</v>
      </c>
      <c r="W228" s="257">
        <f t="shared" si="192"/>
        <v>2109483051.821959</v>
      </c>
      <c r="X228" s="257">
        <f t="shared" si="193"/>
        <v>2239591350.6235805</v>
      </c>
      <c r="Y228" s="258">
        <f t="shared" si="194"/>
        <v>2377724444.6006975</v>
      </c>
      <c r="Z228" s="258">
        <f t="shared" si="195"/>
        <v>2239591350.6235805</v>
      </c>
      <c r="AA228" s="257">
        <f t="shared" si="196"/>
        <v>2377724444.6006975</v>
      </c>
      <c r="AB228" s="257">
        <f t="shared" si="197"/>
        <v>2524377285.5603967</v>
      </c>
      <c r="AC228" s="257"/>
      <c r="AD228" s="32" t="str">
        <f t="shared" si="198"/>
        <v>BERTAHAP</v>
      </c>
      <c r="AE228" s="259">
        <f t="shared" si="199"/>
        <v>0</v>
      </c>
      <c r="AF228" s="260">
        <v>2</v>
      </c>
      <c r="AG228" s="261"/>
      <c r="AH228" s="257" t="e">
        <f>IF(AG228&gt;#REF!,"LB","KR")</f>
        <v>#REF!</v>
      </c>
      <c r="AI228" s="261">
        <f t="shared" si="229"/>
        <v>2058654000</v>
      </c>
      <c r="AJ228" s="261">
        <f t="shared" si="229"/>
        <v>2320432000</v>
      </c>
      <c r="AK228" s="261">
        <f t="shared" si="229"/>
        <v>2463551000</v>
      </c>
      <c r="AL228" s="262">
        <f t="shared" si="224"/>
        <v>2615497000</v>
      </c>
      <c r="AM228" s="262">
        <f t="shared" si="224"/>
        <v>2463551000</v>
      </c>
      <c r="AN228" s="261">
        <f t="shared" si="224"/>
        <v>2615497000</v>
      </c>
      <c r="AO228" s="261">
        <f t="shared" si="224"/>
        <v>2776816000</v>
      </c>
      <c r="AP228" s="261">
        <f t="shared" si="214"/>
        <v>2776815063.4055724</v>
      </c>
      <c r="AQ228" s="51">
        <f t="shared" si="215"/>
        <v>2611365000</v>
      </c>
      <c r="AR228" s="42">
        <f t="shared" si="215"/>
        <v>2772427000</v>
      </c>
      <c r="AS228" s="58">
        <f t="shared" si="200"/>
        <v>2350228500</v>
      </c>
      <c r="AT228" s="58">
        <f t="shared" si="201"/>
        <v>39170475</v>
      </c>
      <c r="AU228" s="336">
        <f t="shared" si="202"/>
        <v>49040568.75</v>
      </c>
      <c r="AV228" s="131">
        <f t="shared" si="203"/>
        <v>27724270</v>
      </c>
      <c r="AW228" s="5">
        <f t="shared" si="204"/>
        <v>39170475</v>
      </c>
      <c r="AX228" s="5">
        <f t="shared" si="205"/>
        <v>61588775</v>
      </c>
      <c r="AY228" s="487">
        <f t="shared" si="206"/>
        <v>2943424000</v>
      </c>
      <c r="AZ228" s="117">
        <f t="shared" si="217"/>
        <v>2943423625.138391</v>
      </c>
      <c r="BA228" s="2"/>
      <c r="BB228" s="2"/>
      <c r="BW228" s="53">
        <f t="shared" si="207"/>
        <v>-999848.26606199518</v>
      </c>
      <c r="CW228" s="58">
        <f t="shared" si="208"/>
        <v>2495184300</v>
      </c>
      <c r="CX228" s="43">
        <f t="shared" si="209"/>
        <v>27724270</v>
      </c>
      <c r="DA228" s="53">
        <f t="shared" si="210"/>
        <v>2217195900</v>
      </c>
      <c r="DB228" s="43">
        <f t="shared" si="211"/>
        <v>36953265</v>
      </c>
      <c r="DC228" s="48">
        <f t="shared" si="212"/>
        <v>61588775</v>
      </c>
      <c r="DH228" s="692" t="str">
        <f t="shared" si="216"/>
        <v>A27-18</v>
      </c>
    </row>
    <row r="229" spans="1:112">
      <c r="A229" s="3">
        <f t="shared" si="213"/>
        <v>190</v>
      </c>
      <c r="B229" s="249">
        <v>7</v>
      </c>
      <c r="C229" s="522"/>
      <c r="D229" s="250" t="s">
        <v>183</v>
      </c>
      <c r="E229" s="285">
        <v>20</v>
      </c>
      <c r="F229" s="252"/>
      <c r="G229" s="40" t="s">
        <v>70</v>
      </c>
      <c r="H229" s="253">
        <f t="shared" si="180"/>
        <v>60</v>
      </c>
      <c r="I229" s="253">
        <f t="shared" si="181"/>
        <v>51</v>
      </c>
      <c r="J229" s="254">
        <f t="shared" si="182"/>
        <v>27506142.120000001</v>
      </c>
      <c r="K229" s="254">
        <f t="shared" si="183"/>
        <v>2</v>
      </c>
      <c r="L229" s="255">
        <f t="shared" si="184"/>
        <v>0.93</v>
      </c>
      <c r="M229" s="305">
        <f t="shared" si="230"/>
        <v>1.03</v>
      </c>
      <c r="N229" s="257">
        <f t="shared" si="185"/>
        <v>22017683.909944173</v>
      </c>
      <c r="O229" s="257">
        <f t="shared" si="186"/>
        <v>24817447.668493636</v>
      </c>
      <c r="P229" s="257">
        <f t="shared" si="187"/>
        <v>26348133.536748003</v>
      </c>
      <c r="Q229" s="257">
        <f t="shared" si="188"/>
        <v>27973228.760008208</v>
      </c>
      <c r="R229" s="258">
        <f t="shared" si="189"/>
        <v>26348133.536748003</v>
      </c>
      <c r="S229" s="257">
        <f t="shared" si="189"/>
        <v>27973228.760008208</v>
      </c>
      <c r="T229" s="257">
        <f t="shared" si="190"/>
        <v>29698556.300710551</v>
      </c>
      <c r="U229" s="257"/>
      <c r="V229" s="257">
        <f t="shared" si="191"/>
        <v>1122901879.4071529</v>
      </c>
      <c r="W229" s="257">
        <f t="shared" si="192"/>
        <v>1265689831.0931754</v>
      </c>
      <c r="X229" s="257">
        <f t="shared" si="193"/>
        <v>1343754810.3741481</v>
      </c>
      <c r="Y229" s="258">
        <f t="shared" si="194"/>
        <v>1426634666.7604187</v>
      </c>
      <c r="Z229" s="258">
        <f t="shared" si="195"/>
        <v>1343754810.3741481</v>
      </c>
      <c r="AA229" s="257">
        <f t="shared" si="196"/>
        <v>1426634666.7604187</v>
      </c>
      <c r="AB229" s="257">
        <f t="shared" si="197"/>
        <v>1514626371.3362381</v>
      </c>
      <c r="AC229" s="257"/>
      <c r="AD229" s="32" t="str">
        <f t="shared" si="198"/>
        <v>BERTAHAP</v>
      </c>
      <c r="AE229" s="259">
        <f t="shared" si="199"/>
        <v>0</v>
      </c>
      <c r="AF229" s="260">
        <v>2</v>
      </c>
      <c r="AG229" s="261"/>
      <c r="AH229" s="257" t="e">
        <f>IF(AG229&gt;#REF!,"LB","KR")</f>
        <v>#REF!</v>
      </c>
      <c r="AI229" s="261">
        <f t="shared" si="229"/>
        <v>1235193000</v>
      </c>
      <c r="AJ229" s="261">
        <f t="shared" si="229"/>
        <v>1392259000</v>
      </c>
      <c r="AK229" s="261">
        <f t="shared" si="229"/>
        <v>1478131000</v>
      </c>
      <c r="AL229" s="262">
        <f t="shared" si="224"/>
        <v>1569299000</v>
      </c>
      <c r="AM229" s="262">
        <f t="shared" si="224"/>
        <v>1478131000</v>
      </c>
      <c r="AN229" s="261">
        <f t="shared" si="224"/>
        <v>1569299000</v>
      </c>
      <c r="AO229" s="261">
        <f t="shared" si="224"/>
        <v>1666090000</v>
      </c>
      <c r="AP229" s="261">
        <f t="shared" si="214"/>
        <v>1666089887.3855722</v>
      </c>
      <c r="AQ229" s="51">
        <f t="shared" si="215"/>
        <v>1566819000</v>
      </c>
      <c r="AR229" s="42">
        <f t="shared" si="215"/>
        <v>1663457000</v>
      </c>
      <c r="AS229" s="58">
        <f t="shared" si="200"/>
        <v>1410137100</v>
      </c>
      <c r="AT229" s="58">
        <f t="shared" si="201"/>
        <v>23502285</v>
      </c>
      <c r="AU229" s="336">
        <f t="shared" si="202"/>
        <v>29424356.25</v>
      </c>
      <c r="AV229" s="131">
        <f t="shared" si="203"/>
        <v>16634570</v>
      </c>
      <c r="AW229" s="5">
        <f t="shared" si="204"/>
        <v>23502285</v>
      </c>
      <c r="AX229" s="5">
        <f t="shared" si="205"/>
        <v>36953275</v>
      </c>
      <c r="AY229" s="487">
        <f t="shared" si="206"/>
        <v>1766056000</v>
      </c>
      <c r="AZ229" s="117">
        <f t="shared" si="217"/>
        <v>1766055024.4251094</v>
      </c>
      <c r="BA229" s="2"/>
      <c r="BB229" s="2"/>
      <c r="BW229" s="53">
        <f t="shared" si="207"/>
        <v>-999848.26606199518</v>
      </c>
      <c r="CW229" s="58">
        <f t="shared" si="208"/>
        <v>1497111300</v>
      </c>
      <c r="CX229" s="43">
        <f t="shared" si="209"/>
        <v>16634570</v>
      </c>
      <c r="DA229" s="53">
        <f t="shared" si="210"/>
        <v>1330317900</v>
      </c>
      <c r="DB229" s="43">
        <f t="shared" si="211"/>
        <v>22171965</v>
      </c>
      <c r="DC229" s="48">
        <f t="shared" si="212"/>
        <v>36953275</v>
      </c>
      <c r="DH229" s="692" t="str">
        <f t="shared" si="216"/>
        <v>A27-20</v>
      </c>
    </row>
    <row r="230" spans="1:112">
      <c r="A230" s="3">
        <f t="shared" si="213"/>
        <v>191</v>
      </c>
      <c r="B230" s="249">
        <v>8</v>
      </c>
      <c r="C230" s="522"/>
      <c r="D230" s="250" t="s">
        <v>183</v>
      </c>
      <c r="E230" s="285">
        <v>22</v>
      </c>
      <c r="F230" s="252"/>
      <c r="G230" s="40" t="s">
        <v>89</v>
      </c>
      <c r="H230" s="253">
        <f t="shared" si="180"/>
        <v>81</v>
      </c>
      <c r="I230" s="253">
        <f t="shared" si="181"/>
        <v>70</v>
      </c>
      <c r="J230" s="254">
        <f t="shared" si="182"/>
        <v>27506142.120000001</v>
      </c>
      <c r="K230" s="254">
        <f t="shared" si="183"/>
        <v>4</v>
      </c>
      <c r="L230" s="255">
        <f t="shared" si="184"/>
        <v>0.97</v>
      </c>
      <c r="M230" s="305">
        <f t="shared" si="230"/>
        <v>1.03</v>
      </c>
      <c r="N230" s="257">
        <f t="shared" si="185"/>
        <v>22964681.067361128</v>
      </c>
      <c r="O230" s="257">
        <f t="shared" si="186"/>
        <v>25884864.772514869</v>
      </c>
      <c r="P230" s="257">
        <f t="shared" si="187"/>
        <v>27481386.592092004</v>
      </c>
      <c r="Q230" s="257">
        <f t="shared" si="188"/>
        <v>29176378.384094581</v>
      </c>
      <c r="R230" s="258">
        <f t="shared" si="189"/>
        <v>27481386.592092004</v>
      </c>
      <c r="S230" s="257">
        <f t="shared" si="189"/>
        <v>29176378.384094581</v>
      </c>
      <c r="T230" s="257">
        <f t="shared" si="190"/>
        <v>30975913.560956165</v>
      </c>
      <c r="U230" s="257"/>
      <c r="V230" s="257">
        <f t="shared" si="191"/>
        <v>1607527674.7152789</v>
      </c>
      <c r="W230" s="257">
        <f t="shared" si="192"/>
        <v>1811940534.0760407</v>
      </c>
      <c r="X230" s="257">
        <f t="shared" si="193"/>
        <v>1923697061.4464402</v>
      </c>
      <c r="Y230" s="258">
        <f t="shared" si="194"/>
        <v>2042346486.8866208</v>
      </c>
      <c r="Z230" s="258">
        <f t="shared" si="195"/>
        <v>1923697061.4464402</v>
      </c>
      <c r="AA230" s="257">
        <f t="shared" si="196"/>
        <v>2042346486.8866208</v>
      </c>
      <c r="AB230" s="257">
        <f t="shared" si="197"/>
        <v>2168313949.2669315</v>
      </c>
      <c r="AC230" s="257"/>
      <c r="AD230" s="32" t="str">
        <f t="shared" si="198"/>
        <v>BERTAHAP</v>
      </c>
      <c r="AE230" s="259">
        <f t="shared" si="199"/>
        <v>0</v>
      </c>
      <c r="AF230" s="260">
        <v>2</v>
      </c>
      <c r="AG230" s="261"/>
      <c r="AH230" s="257" t="e">
        <f>IF(AG230&gt;#REF!,"LB","KR")</f>
        <v>#REF!</v>
      </c>
      <c r="AI230" s="261">
        <f t="shared" si="229"/>
        <v>1768281000</v>
      </c>
      <c r="AJ230" s="261">
        <f t="shared" si="229"/>
        <v>1993135000</v>
      </c>
      <c r="AK230" s="261">
        <f t="shared" si="229"/>
        <v>2116067000</v>
      </c>
      <c r="AL230" s="262">
        <f t="shared" si="224"/>
        <v>2246582000</v>
      </c>
      <c r="AM230" s="262">
        <f t="shared" si="224"/>
        <v>2116067000</v>
      </c>
      <c r="AN230" s="261">
        <f t="shared" si="224"/>
        <v>2246582000</v>
      </c>
      <c r="AO230" s="261">
        <f t="shared" si="224"/>
        <v>2385146000</v>
      </c>
      <c r="AP230" s="261">
        <f t="shared" si="214"/>
        <v>2385146203.1024384</v>
      </c>
      <c r="AQ230" s="51">
        <f t="shared" si="215"/>
        <v>2243032000</v>
      </c>
      <c r="AR230" s="42">
        <f t="shared" si="215"/>
        <v>2381377000</v>
      </c>
      <c r="AS230" s="58">
        <f t="shared" si="200"/>
        <v>2018728800</v>
      </c>
      <c r="AT230" s="58">
        <f t="shared" si="201"/>
        <v>33645480</v>
      </c>
      <c r="AU230" s="336">
        <f t="shared" si="202"/>
        <v>42123412.5</v>
      </c>
      <c r="AV230" s="131">
        <f t="shared" si="203"/>
        <v>23813770</v>
      </c>
      <c r="AW230" s="5">
        <f t="shared" si="204"/>
        <v>33645480</v>
      </c>
      <c r="AX230" s="5">
        <f t="shared" si="205"/>
        <v>52901675</v>
      </c>
      <c r="AY230" s="487">
        <f t="shared" si="206"/>
        <v>2528255000</v>
      </c>
      <c r="AZ230" s="117">
        <f t="shared" si="217"/>
        <v>2528254602.2532554</v>
      </c>
      <c r="BA230" s="2"/>
      <c r="BB230" s="2"/>
      <c r="BW230" s="53">
        <f t="shared" si="207"/>
        <v>133404.78928200528</v>
      </c>
      <c r="CW230" s="58">
        <f t="shared" si="208"/>
        <v>2143239300</v>
      </c>
      <c r="CX230" s="43">
        <f t="shared" si="209"/>
        <v>23813770</v>
      </c>
      <c r="DA230" s="53">
        <f t="shared" si="210"/>
        <v>1904460300</v>
      </c>
      <c r="DB230" s="43">
        <f t="shared" si="211"/>
        <v>31741005</v>
      </c>
      <c r="DC230" s="48">
        <f t="shared" si="212"/>
        <v>52901675</v>
      </c>
      <c r="DH230" s="692" t="str">
        <f t="shared" si="216"/>
        <v>A27-22</v>
      </c>
    </row>
    <row r="231" spans="1:112">
      <c r="A231" s="3">
        <f t="shared" si="213"/>
        <v>192</v>
      </c>
      <c r="B231" s="249">
        <v>1</v>
      </c>
      <c r="C231" s="522"/>
      <c r="D231" s="250" t="s">
        <v>184</v>
      </c>
      <c r="E231" s="251" t="s">
        <v>24</v>
      </c>
      <c r="F231" s="252"/>
      <c r="G231" s="40" t="s">
        <v>39</v>
      </c>
      <c r="H231" s="253">
        <f t="shared" si="180"/>
        <v>113</v>
      </c>
      <c r="I231" s="253">
        <f t="shared" si="181"/>
        <v>101</v>
      </c>
      <c r="J231" s="254">
        <f t="shared" si="182"/>
        <v>27506142.120000001</v>
      </c>
      <c r="K231" s="254">
        <f t="shared" si="183"/>
        <v>6</v>
      </c>
      <c r="L231" s="255">
        <f t="shared" si="184"/>
        <v>0.95</v>
      </c>
      <c r="M231" s="256">
        <f t="shared" ref="M231:M238" si="231">SUMIF($AO$4:$AO$22,E231,$BG$4:$BG$22)</f>
        <v>1.02</v>
      </c>
      <c r="N231" s="257">
        <f t="shared" si="185"/>
        <v>22272821.493617184</v>
      </c>
      <c r="O231" s="257">
        <f t="shared" si="186"/>
        <v>25105028.490208089</v>
      </c>
      <c r="P231" s="257">
        <f t="shared" si="187"/>
        <v>26653451.714279998</v>
      </c>
      <c r="Q231" s="257">
        <f t="shared" si="188"/>
        <v>28297378.294652831</v>
      </c>
      <c r="R231" s="258">
        <f t="shared" si="189"/>
        <v>26653451.714279998</v>
      </c>
      <c r="S231" s="257">
        <f t="shared" si="189"/>
        <v>28297378.294652831</v>
      </c>
      <c r="T231" s="257">
        <f t="shared" si="190"/>
        <v>30042698.669368953</v>
      </c>
      <c r="U231" s="257"/>
      <c r="V231" s="257">
        <f t="shared" si="191"/>
        <v>2249554970.8553357</v>
      </c>
      <c r="W231" s="257">
        <f t="shared" si="192"/>
        <v>2535607877.5110168</v>
      </c>
      <c r="X231" s="257">
        <f t="shared" si="193"/>
        <v>2691998623.1422796</v>
      </c>
      <c r="Y231" s="258">
        <f t="shared" si="194"/>
        <v>2858035207.7599359</v>
      </c>
      <c r="Z231" s="258">
        <f t="shared" si="195"/>
        <v>2691998623.1422796</v>
      </c>
      <c r="AA231" s="257">
        <f t="shared" si="196"/>
        <v>2858035207.7599359</v>
      </c>
      <c r="AB231" s="257">
        <f t="shared" si="197"/>
        <v>3034312565.6062641</v>
      </c>
      <c r="AC231" s="257"/>
      <c r="AD231" s="32" t="str">
        <f t="shared" si="198"/>
        <v>BERTAHAP</v>
      </c>
      <c r="AE231" s="259">
        <f t="shared" si="199"/>
        <v>0</v>
      </c>
      <c r="AF231" s="260">
        <v>2</v>
      </c>
      <c r="AG231" s="261"/>
      <c r="AH231" s="257" t="e">
        <f>IF(AG231&gt;#REF!,"LB","KR")</f>
        <v>#REF!</v>
      </c>
      <c r="AI231" s="261">
        <f t="shared" si="229"/>
        <v>2474511000</v>
      </c>
      <c r="AJ231" s="261">
        <f t="shared" si="229"/>
        <v>2789169000</v>
      </c>
      <c r="AK231" s="261">
        <f t="shared" si="229"/>
        <v>2961199000</v>
      </c>
      <c r="AL231" s="262">
        <f t="shared" si="224"/>
        <v>3143839000</v>
      </c>
      <c r="AM231" s="262">
        <f t="shared" si="224"/>
        <v>2961199000</v>
      </c>
      <c r="AN231" s="261">
        <f t="shared" si="224"/>
        <v>3143839000</v>
      </c>
      <c r="AO231" s="261">
        <f t="shared" si="224"/>
        <v>3337744000</v>
      </c>
      <c r="AP231" s="261">
        <f t="shared" si="214"/>
        <v>3337744028.0458789</v>
      </c>
      <c r="AQ231" s="51">
        <f t="shared" si="215"/>
        <v>3138871000</v>
      </c>
      <c r="AR231" s="42">
        <f t="shared" si="215"/>
        <v>3332470000</v>
      </c>
      <c r="AS231" s="58">
        <f t="shared" si="200"/>
        <v>2824983900</v>
      </c>
      <c r="AT231" s="58">
        <f t="shared" si="201"/>
        <v>47083065</v>
      </c>
      <c r="AU231" s="336">
        <f t="shared" si="202"/>
        <v>58946981.25</v>
      </c>
      <c r="AV231" s="131">
        <f t="shared" si="203"/>
        <v>33324700</v>
      </c>
      <c r="AW231" s="5">
        <f t="shared" si="204"/>
        <v>47083065</v>
      </c>
      <c r="AX231" s="5">
        <f t="shared" si="205"/>
        <v>74029975</v>
      </c>
      <c r="AY231" s="487">
        <f t="shared" si="206"/>
        <v>3538009000</v>
      </c>
      <c r="AZ231" s="117">
        <f t="shared" si="217"/>
        <v>3538008729.5589514</v>
      </c>
      <c r="BA231" s="2"/>
      <c r="BB231" s="2"/>
      <c r="BW231" s="53">
        <f t="shared" si="207"/>
        <v>-694530.0885300003</v>
      </c>
      <c r="CW231" s="58">
        <f t="shared" si="208"/>
        <v>2999223000</v>
      </c>
      <c r="CX231" s="43">
        <f t="shared" si="209"/>
        <v>33324700</v>
      </c>
      <c r="DA231" s="53">
        <f t="shared" si="210"/>
        <v>2665079100</v>
      </c>
      <c r="DB231" s="43">
        <f t="shared" si="211"/>
        <v>44417985</v>
      </c>
      <c r="DC231" s="48">
        <f t="shared" si="212"/>
        <v>74029975</v>
      </c>
      <c r="DH231" s="692" t="str">
        <f t="shared" si="216"/>
        <v>A28-02</v>
      </c>
    </row>
    <row r="232" spans="1:112">
      <c r="A232" s="3">
        <f t="shared" si="213"/>
        <v>193</v>
      </c>
      <c r="B232" s="249">
        <v>2</v>
      </c>
      <c r="C232" s="522"/>
      <c r="D232" s="250" t="s">
        <v>184</v>
      </c>
      <c r="E232" s="251" t="s">
        <v>35</v>
      </c>
      <c r="F232" s="252"/>
      <c r="G232" s="40" t="s">
        <v>42</v>
      </c>
      <c r="H232" s="253">
        <f t="shared" ref="H232:H295" si="232">SUMIF($W$10:$W$28,G232,$AB$10:$AB$28)</f>
        <v>78</v>
      </c>
      <c r="I232" s="253">
        <f t="shared" ref="I232:I298" si="233">SUMIF($W$10:$W$28,G232,$Y$10:$Y$28)</f>
        <v>66</v>
      </c>
      <c r="J232" s="254">
        <f t="shared" ref="J232:J298" si="234">$J$27</f>
        <v>27506142.120000001</v>
      </c>
      <c r="K232" s="254">
        <f t="shared" ref="K232:K298" si="235">SUMIF($AO$4:$AO$22,E232,$AR$4:$AR$22)</f>
        <v>2</v>
      </c>
      <c r="L232" s="255">
        <f t="shared" ref="L232:L295" si="236">IF(K232=$AK$25,$AJ$25,IF(K232=$AK$26,$AJ$26,IF(K232=$AK$27,$AJ$27,IF(K232=$AK$28,$AJ$28,IF(K232=$AK$29,$AJ$29,IF(K232=$AK$30,$AJ$30))))))</f>
        <v>0.93</v>
      </c>
      <c r="M232" s="256">
        <f t="shared" si="231"/>
        <v>1.02</v>
      </c>
      <c r="N232" s="257">
        <f t="shared" ref="N232:N298" si="237">$P232/(1+6%/12)^36</f>
        <v>21803919.988488406</v>
      </c>
      <c r="O232" s="257">
        <f t="shared" ref="O232:O298" si="238">$P232/(1+6%/12)^12</f>
        <v>24576501.574624766</v>
      </c>
      <c r="P232" s="257">
        <f t="shared" ref="P232:P298" si="239">$J$27*L232*M232</f>
        <v>26092326.415032003</v>
      </c>
      <c r="Q232" s="257">
        <f t="shared" ref="Q232:Q298" si="240">$P232*(1+6%/12)^12</f>
        <v>27701644.014765408</v>
      </c>
      <c r="R232" s="258">
        <f t="shared" ref="R232:S298" si="241">P232</f>
        <v>26092326.415032003</v>
      </c>
      <c r="S232" s="257">
        <f t="shared" si="241"/>
        <v>27701644.014765408</v>
      </c>
      <c r="T232" s="257">
        <f t="shared" ref="T232:T298" si="242">$P232*(1+6%/12)^24</f>
        <v>29410220.8026454</v>
      </c>
      <c r="U232" s="257"/>
      <c r="V232" s="257">
        <f t="shared" ref="V232:V298" si="243">N232*I232</f>
        <v>1439058719.2402349</v>
      </c>
      <c r="W232" s="257">
        <f t="shared" ref="W232:W298" si="244">O232*I232</f>
        <v>1622049103.9252346</v>
      </c>
      <c r="X232" s="257">
        <f t="shared" ref="X232:X298" si="245">P232*I232</f>
        <v>1722093543.3921123</v>
      </c>
      <c r="Y232" s="258">
        <f t="shared" ref="Y232:Y298" si="246">Q232*I232</f>
        <v>1828308504.9745169</v>
      </c>
      <c r="Z232" s="258">
        <f t="shared" ref="Z232:Z298" si="247">R232*I232</f>
        <v>1722093543.3921123</v>
      </c>
      <c r="AA232" s="257">
        <f t="shared" ref="AA232:AA298" si="248">S232*I232</f>
        <v>1828308504.9745169</v>
      </c>
      <c r="AB232" s="257">
        <f t="shared" ref="AB232:AB298" si="249">T232*I232</f>
        <v>1941074572.9745965</v>
      </c>
      <c r="AC232" s="257"/>
      <c r="AD232" s="32" t="str">
        <f t="shared" ref="AD232:AD298" si="250">IF(AF232=$I$32,$N$32,IF(AF232=$I$33,$N$33,IF(AF232=$I$34,$N$34)))</f>
        <v>BERTAHAP</v>
      </c>
      <c r="AE232" s="259">
        <f t="shared" ref="AE232:AE295" si="251">IF(AD232=$N$32,$O$32,IF(AD232=$N$33,$O$33,$O$34))</f>
        <v>0</v>
      </c>
      <c r="AF232" s="260">
        <v>2</v>
      </c>
      <c r="AG232" s="261"/>
      <c r="AH232" s="257" t="e">
        <f>IF(AG232&gt;#REF!,"LB","KR")</f>
        <v>#REF!</v>
      </c>
      <c r="AI232" s="261">
        <f t="shared" si="229"/>
        <v>1582965000</v>
      </c>
      <c r="AJ232" s="261">
        <f t="shared" si="229"/>
        <v>1784255000</v>
      </c>
      <c r="AK232" s="261">
        <f t="shared" si="229"/>
        <v>1894303000</v>
      </c>
      <c r="AL232" s="262">
        <f t="shared" si="224"/>
        <v>2011140000</v>
      </c>
      <c r="AM232" s="262">
        <f t="shared" si="224"/>
        <v>1894303000</v>
      </c>
      <c r="AN232" s="261">
        <f t="shared" si="224"/>
        <v>2011140000</v>
      </c>
      <c r="AO232" s="261">
        <f t="shared" si="224"/>
        <v>2135183000</v>
      </c>
      <c r="AP232" s="261">
        <f t="shared" si="214"/>
        <v>2135182661.8870077</v>
      </c>
      <c r="AQ232" s="51">
        <f t="shared" si="215"/>
        <v>2007962000</v>
      </c>
      <c r="AR232" s="42">
        <f t="shared" si="215"/>
        <v>2131809000</v>
      </c>
      <c r="AS232" s="58">
        <f t="shared" ref="AS232:AS298" si="252">AQ232-(AQ232*10%)</f>
        <v>1807165800</v>
      </c>
      <c r="AT232" s="58">
        <f t="shared" ref="AT232:AT295" si="253">(AS232*40%)/24</f>
        <v>30119430</v>
      </c>
      <c r="AU232" s="336">
        <f t="shared" ref="AU232:AU298" si="254">(AL232*90%)/48</f>
        <v>37708875</v>
      </c>
      <c r="AV232" s="131">
        <f t="shared" ref="AV232:AV298" si="255">(AR232*90%)*40%/36</f>
        <v>21318090</v>
      </c>
      <c r="AW232" s="5">
        <f t="shared" ref="AW232:AW298" si="256">(AQ232*90%)*40%/24</f>
        <v>30119430</v>
      </c>
      <c r="AX232" s="5">
        <f t="shared" ref="AX232:AX298" si="257">AK232*90%/36</f>
        <v>47357575</v>
      </c>
      <c r="AY232" s="487">
        <f t="shared" ref="AY232:AY295" si="258">ROUNDUP(AR232*$AY$39,-3)</f>
        <v>2263294000</v>
      </c>
      <c r="AZ232" s="117">
        <f t="shared" si="217"/>
        <v>2263293848.6324973</v>
      </c>
      <c r="BA232" s="2"/>
      <c r="BB232" s="2"/>
      <c r="BW232" s="53">
        <f t="shared" ref="BW232:BW298" si="259">P232-$P$298</f>
        <v>-1255655.3877779953</v>
      </c>
      <c r="CW232" s="58">
        <f t="shared" ref="CW232:CW298" si="260">AR232-(AR232*10%)</f>
        <v>1918628100</v>
      </c>
      <c r="CX232" s="43">
        <f t="shared" ref="CX232:CX295" si="261">(CW232*40%)/36</f>
        <v>21318090</v>
      </c>
      <c r="DA232" s="53">
        <f t="shared" ref="DA232:DA295" si="262">AK232*90%</f>
        <v>1704872700</v>
      </c>
      <c r="DB232" s="43">
        <f t="shared" ref="DB232:DB295" si="263">(DA232*40%)/24</f>
        <v>28414545</v>
      </c>
      <c r="DC232" s="48">
        <f t="shared" ref="DC232:DC298" si="264">(AK232*90%)/36</f>
        <v>47357575</v>
      </c>
      <c r="DH232" s="692" t="str">
        <f t="shared" si="216"/>
        <v>A28-06</v>
      </c>
    </row>
    <row r="233" spans="1:112">
      <c r="A233" s="3">
        <f t="shared" ref="A233:A296" si="265">A232+1</f>
        <v>194</v>
      </c>
      <c r="B233" s="249">
        <v>3</v>
      </c>
      <c r="C233" s="522"/>
      <c r="D233" s="250" t="s">
        <v>184</v>
      </c>
      <c r="E233" s="251" t="s">
        <v>41</v>
      </c>
      <c r="F233" s="252"/>
      <c r="G233" s="40" t="s">
        <v>45</v>
      </c>
      <c r="H233" s="253">
        <f t="shared" si="232"/>
        <v>60</v>
      </c>
      <c r="I233" s="253">
        <f t="shared" si="233"/>
        <v>52</v>
      </c>
      <c r="J233" s="254">
        <f t="shared" si="234"/>
        <v>27506142.120000001</v>
      </c>
      <c r="K233" s="254">
        <f t="shared" si="235"/>
        <v>2</v>
      </c>
      <c r="L233" s="255">
        <f t="shared" si="236"/>
        <v>0.93</v>
      </c>
      <c r="M233" s="256">
        <f t="shared" si="231"/>
        <v>1.02</v>
      </c>
      <c r="N233" s="257">
        <f t="shared" si="237"/>
        <v>21803919.988488406</v>
      </c>
      <c r="O233" s="257">
        <f t="shared" si="238"/>
        <v>24576501.574624766</v>
      </c>
      <c r="P233" s="257">
        <f t="shared" si="239"/>
        <v>26092326.415032003</v>
      </c>
      <c r="Q233" s="257">
        <f t="shared" si="240"/>
        <v>27701644.014765408</v>
      </c>
      <c r="R233" s="258">
        <f t="shared" si="241"/>
        <v>26092326.415032003</v>
      </c>
      <c r="S233" s="257">
        <f t="shared" si="241"/>
        <v>27701644.014765408</v>
      </c>
      <c r="T233" s="257">
        <f t="shared" si="242"/>
        <v>29410220.8026454</v>
      </c>
      <c r="U233" s="257"/>
      <c r="V233" s="257">
        <f t="shared" si="243"/>
        <v>1133803839.4013972</v>
      </c>
      <c r="W233" s="257">
        <f t="shared" si="244"/>
        <v>1277978081.8804879</v>
      </c>
      <c r="X233" s="257">
        <f t="shared" si="245"/>
        <v>1356800973.5816641</v>
      </c>
      <c r="Y233" s="258">
        <f t="shared" si="246"/>
        <v>1440485488.7678013</v>
      </c>
      <c r="Z233" s="258">
        <f t="shared" si="247"/>
        <v>1356800973.5816641</v>
      </c>
      <c r="AA233" s="257">
        <f t="shared" si="248"/>
        <v>1440485488.7678013</v>
      </c>
      <c r="AB233" s="257">
        <f t="shared" si="249"/>
        <v>1529331481.7375607</v>
      </c>
      <c r="AC233" s="257"/>
      <c r="AD233" s="32" t="str">
        <f t="shared" si="250"/>
        <v>BERTAHAP</v>
      </c>
      <c r="AE233" s="259">
        <f t="shared" si="251"/>
        <v>0</v>
      </c>
      <c r="AF233" s="260">
        <v>2</v>
      </c>
      <c r="AG233" s="261"/>
      <c r="AH233" s="257" t="e">
        <f>IF(AG233&gt;#REF!,"LB","KR")</f>
        <v>#REF!</v>
      </c>
      <c r="AI233" s="261">
        <f t="shared" si="229"/>
        <v>1247185000</v>
      </c>
      <c r="AJ233" s="261">
        <f t="shared" si="229"/>
        <v>1405776000</v>
      </c>
      <c r="AK233" s="261">
        <f t="shared" si="229"/>
        <v>1492482000</v>
      </c>
      <c r="AL233" s="262">
        <f t="shared" si="224"/>
        <v>1584535000</v>
      </c>
      <c r="AM233" s="262">
        <f t="shared" si="224"/>
        <v>1492482000</v>
      </c>
      <c r="AN233" s="261">
        <f t="shared" si="224"/>
        <v>1584535000</v>
      </c>
      <c r="AO233" s="261">
        <f t="shared" si="224"/>
        <v>1682265000</v>
      </c>
      <c r="AP233" s="261">
        <f t="shared" ref="AP233:AP296" si="266">AL233*$AP$38</f>
        <v>1682265610.1281512</v>
      </c>
      <c r="AQ233" s="51">
        <f t="shared" ref="AQ233:AR296" si="267">ROUNDUP(AK233+(AK233*6%),-3)</f>
        <v>1582031000</v>
      </c>
      <c r="AR233" s="42">
        <f t="shared" si="267"/>
        <v>1679608000</v>
      </c>
      <c r="AS233" s="58">
        <f t="shared" si="252"/>
        <v>1423827900</v>
      </c>
      <c r="AT233" s="58">
        <f t="shared" si="253"/>
        <v>23730465</v>
      </c>
      <c r="AU233" s="336">
        <f t="shared" si="254"/>
        <v>29710031.25</v>
      </c>
      <c r="AV233" s="131">
        <f t="shared" si="255"/>
        <v>16796080</v>
      </c>
      <c r="AW233" s="5">
        <f t="shared" si="256"/>
        <v>23730465</v>
      </c>
      <c r="AX233" s="5">
        <f t="shared" si="257"/>
        <v>37312050</v>
      </c>
      <c r="AY233" s="487">
        <f t="shared" si="258"/>
        <v>1783203000</v>
      </c>
      <c r="AZ233" s="117">
        <f t="shared" si="217"/>
        <v>1783202179.2355373</v>
      </c>
      <c r="BA233" s="2"/>
      <c r="BB233" s="2"/>
      <c r="BW233" s="53">
        <f t="shared" si="259"/>
        <v>-1255655.3877779953</v>
      </c>
      <c r="CW233" s="58">
        <f t="shared" si="260"/>
        <v>1511647200</v>
      </c>
      <c r="CX233" s="43">
        <f t="shared" si="261"/>
        <v>16796080</v>
      </c>
      <c r="DA233" s="53">
        <f t="shared" si="262"/>
        <v>1343233800</v>
      </c>
      <c r="DB233" s="43">
        <f t="shared" si="263"/>
        <v>22387230</v>
      </c>
      <c r="DC233" s="48">
        <f t="shared" si="264"/>
        <v>37312050</v>
      </c>
      <c r="DH233" s="692" t="str">
        <f t="shared" ref="DH233:DH296" si="268">D233 &amp; "-" &amp; E233</f>
        <v>A28-08</v>
      </c>
    </row>
    <row r="234" spans="1:112">
      <c r="A234" s="3">
        <f t="shared" si="265"/>
        <v>195</v>
      </c>
      <c r="B234" s="249">
        <v>4</v>
      </c>
      <c r="C234" s="522"/>
      <c r="D234" s="250" t="s">
        <v>184</v>
      </c>
      <c r="E234" s="251">
        <v>10</v>
      </c>
      <c r="F234" s="252"/>
      <c r="G234" s="40" t="s">
        <v>48</v>
      </c>
      <c r="H234" s="253">
        <f t="shared" si="232"/>
        <v>74</v>
      </c>
      <c r="I234" s="253">
        <f t="shared" si="233"/>
        <v>63</v>
      </c>
      <c r="J234" s="254">
        <f t="shared" si="234"/>
        <v>27506142.120000001</v>
      </c>
      <c r="K234" s="254">
        <f t="shared" si="235"/>
        <v>2</v>
      </c>
      <c r="L234" s="255">
        <f t="shared" si="236"/>
        <v>0.93</v>
      </c>
      <c r="M234" s="256">
        <f t="shared" si="231"/>
        <v>1.02</v>
      </c>
      <c r="N234" s="257">
        <f t="shared" si="237"/>
        <v>21803919.988488406</v>
      </c>
      <c r="O234" s="257">
        <f t="shared" si="238"/>
        <v>24576501.574624766</v>
      </c>
      <c r="P234" s="257">
        <f t="shared" si="239"/>
        <v>26092326.415032003</v>
      </c>
      <c r="Q234" s="257">
        <f t="shared" si="240"/>
        <v>27701644.014765408</v>
      </c>
      <c r="R234" s="258">
        <f t="shared" si="241"/>
        <v>26092326.415032003</v>
      </c>
      <c r="S234" s="257">
        <f t="shared" si="241"/>
        <v>27701644.014765408</v>
      </c>
      <c r="T234" s="257">
        <f t="shared" si="242"/>
        <v>29410220.8026454</v>
      </c>
      <c r="U234" s="257"/>
      <c r="V234" s="257">
        <f t="shared" si="243"/>
        <v>1373646959.2747695</v>
      </c>
      <c r="W234" s="257">
        <f t="shared" si="244"/>
        <v>1548319599.2013602</v>
      </c>
      <c r="X234" s="257">
        <f t="shared" si="245"/>
        <v>1643816564.1470163</v>
      </c>
      <c r="Y234" s="258">
        <f t="shared" si="246"/>
        <v>1745203572.9302206</v>
      </c>
      <c r="Z234" s="258">
        <f t="shared" si="247"/>
        <v>1643816564.1470163</v>
      </c>
      <c r="AA234" s="257">
        <f t="shared" si="248"/>
        <v>1745203572.9302206</v>
      </c>
      <c r="AB234" s="257">
        <f t="shared" si="249"/>
        <v>1852843910.5666602</v>
      </c>
      <c r="AC234" s="257"/>
      <c r="AD234" s="32" t="str">
        <f t="shared" si="250"/>
        <v>BERTAHAP</v>
      </c>
      <c r="AE234" s="259">
        <f t="shared" si="251"/>
        <v>0</v>
      </c>
      <c r="AF234" s="260">
        <v>2</v>
      </c>
      <c r="AG234" s="261"/>
      <c r="AH234" s="257" t="e">
        <f>IF(AG234&gt;#REF!,"LB","KR")</f>
        <v>#REF!</v>
      </c>
      <c r="AI234" s="261">
        <f t="shared" si="229"/>
        <v>1511012000</v>
      </c>
      <c r="AJ234" s="261">
        <f t="shared" si="229"/>
        <v>1703152000</v>
      </c>
      <c r="AK234" s="261">
        <f t="shared" si="229"/>
        <v>1808199000</v>
      </c>
      <c r="AL234" s="262">
        <f t="shared" si="224"/>
        <v>1919724000</v>
      </c>
      <c r="AM234" s="262">
        <f t="shared" si="224"/>
        <v>1808199000</v>
      </c>
      <c r="AN234" s="261">
        <f t="shared" si="224"/>
        <v>1919724000</v>
      </c>
      <c r="AO234" s="261">
        <f t="shared" si="224"/>
        <v>2038129000</v>
      </c>
      <c r="AP234" s="261">
        <f t="shared" si="266"/>
        <v>2038128325.4315333</v>
      </c>
      <c r="AQ234" s="51">
        <f t="shared" si="267"/>
        <v>1916691000</v>
      </c>
      <c r="AR234" s="42">
        <f t="shared" si="267"/>
        <v>2034908000</v>
      </c>
      <c r="AS234" s="58">
        <f t="shared" si="252"/>
        <v>1725021900</v>
      </c>
      <c r="AT234" s="58">
        <f t="shared" si="253"/>
        <v>28750365</v>
      </c>
      <c r="AU234" s="336">
        <f t="shared" si="254"/>
        <v>35994825</v>
      </c>
      <c r="AV234" s="131">
        <f t="shared" si="255"/>
        <v>20349080</v>
      </c>
      <c r="AW234" s="5">
        <f t="shared" si="256"/>
        <v>28750365</v>
      </c>
      <c r="AX234" s="5">
        <f t="shared" si="257"/>
        <v>45204975</v>
      </c>
      <c r="AY234" s="487">
        <f t="shared" si="258"/>
        <v>2160417000</v>
      </c>
      <c r="AZ234" s="117">
        <f t="shared" ref="AZ234:AZ297" si="269">AR234*$AZ$39</f>
        <v>2160416228.157897</v>
      </c>
      <c r="BA234" s="2"/>
      <c r="BB234" s="2"/>
      <c r="BW234" s="53">
        <f t="shared" si="259"/>
        <v>-1255655.3877779953</v>
      </c>
      <c r="CW234" s="58">
        <f t="shared" si="260"/>
        <v>1831417200</v>
      </c>
      <c r="CX234" s="43">
        <f t="shared" si="261"/>
        <v>20349080</v>
      </c>
      <c r="DA234" s="53">
        <f t="shared" si="262"/>
        <v>1627379100</v>
      </c>
      <c r="DB234" s="43">
        <f t="shared" si="263"/>
        <v>27122985</v>
      </c>
      <c r="DC234" s="48">
        <f t="shared" si="264"/>
        <v>45204975</v>
      </c>
      <c r="DH234" s="692" t="str">
        <f t="shared" si="268"/>
        <v>A28-10</v>
      </c>
    </row>
    <row r="235" spans="1:112">
      <c r="A235" s="3">
        <f t="shared" si="265"/>
        <v>196</v>
      </c>
      <c r="B235" s="249">
        <v>5</v>
      </c>
      <c r="C235" s="522"/>
      <c r="D235" s="250" t="s">
        <v>184</v>
      </c>
      <c r="E235" s="251">
        <v>16</v>
      </c>
      <c r="F235" s="252"/>
      <c r="G235" s="40" t="s">
        <v>52</v>
      </c>
      <c r="H235" s="253">
        <f t="shared" si="232"/>
        <v>71</v>
      </c>
      <c r="I235" s="253">
        <f t="shared" si="233"/>
        <v>63</v>
      </c>
      <c r="J235" s="254">
        <f t="shared" si="234"/>
        <v>27506142.120000001</v>
      </c>
      <c r="K235" s="254">
        <f t="shared" si="235"/>
        <v>2</v>
      </c>
      <c r="L235" s="255">
        <f t="shared" si="236"/>
        <v>0.93</v>
      </c>
      <c r="M235" s="256">
        <f t="shared" si="231"/>
        <v>1.02</v>
      </c>
      <c r="N235" s="257">
        <f t="shared" si="237"/>
        <v>21803919.988488406</v>
      </c>
      <c r="O235" s="257">
        <f t="shared" si="238"/>
        <v>24576501.574624766</v>
      </c>
      <c r="P235" s="257">
        <f t="shared" si="239"/>
        <v>26092326.415032003</v>
      </c>
      <c r="Q235" s="257">
        <f t="shared" si="240"/>
        <v>27701644.014765408</v>
      </c>
      <c r="R235" s="258">
        <f t="shared" si="241"/>
        <v>26092326.415032003</v>
      </c>
      <c r="S235" s="257">
        <f t="shared" si="241"/>
        <v>27701644.014765408</v>
      </c>
      <c r="T235" s="257">
        <f t="shared" si="242"/>
        <v>29410220.8026454</v>
      </c>
      <c r="U235" s="257"/>
      <c r="V235" s="257">
        <f t="shared" si="243"/>
        <v>1373646959.2747695</v>
      </c>
      <c r="W235" s="257">
        <f t="shared" si="244"/>
        <v>1548319599.2013602</v>
      </c>
      <c r="X235" s="257">
        <f t="shared" si="245"/>
        <v>1643816564.1470163</v>
      </c>
      <c r="Y235" s="258">
        <f t="shared" si="246"/>
        <v>1745203572.9302206</v>
      </c>
      <c r="Z235" s="258">
        <f t="shared" si="247"/>
        <v>1643816564.1470163</v>
      </c>
      <c r="AA235" s="257">
        <f t="shared" si="248"/>
        <v>1745203572.9302206</v>
      </c>
      <c r="AB235" s="257">
        <f t="shared" si="249"/>
        <v>1852843910.5666602</v>
      </c>
      <c r="AC235" s="257"/>
      <c r="AD235" s="32" t="str">
        <f t="shared" si="250"/>
        <v>BERTAHAP</v>
      </c>
      <c r="AE235" s="259">
        <f t="shared" si="251"/>
        <v>0</v>
      </c>
      <c r="AF235" s="260">
        <v>2</v>
      </c>
      <c r="AG235" s="261"/>
      <c r="AH235" s="257" t="e">
        <f>IF(AG235&gt;#REF!,"LB","KR")</f>
        <v>#REF!</v>
      </c>
      <c r="AI235" s="261">
        <f t="shared" si="229"/>
        <v>1511012000</v>
      </c>
      <c r="AJ235" s="261">
        <f t="shared" si="229"/>
        <v>1703152000</v>
      </c>
      <c r="AK235" s="261">
        <f t="shared" si="229"/>
        <v>1808199000</v>
      </c>
      <c r="AL235" s="262">
        <f t="shared" si="224"/>
        <v>1919724000</v>
      </c>
      <c r="AM235" s="262">
        <f t="shared" si="224"/>
        <v>1808199000</v>
      </c>
      <c r="AN235" s="261">
        <f t="shared" si="224"/>
        <v>1919724000</v>
      </c>
      <c r="AO235" s="261">
        <f t="shared" si="224"/>
        <v>2038129000</v>
      </c>
      <c r="AP235" s="261">
        <f t="shared" si="266"/>
        <v>2038128325.4315333</v>
      </c>
      <c r="AQ235" s="51">
        <f t="shared" si="267"/>
        <v>1916691000</v>
      </c>
      <c r="AR235" s="42">
        <f t="shared" si="267"/>
        <v>2034908000</v>
      </c>
      <c r="AS235" s="58">
        <f t="shared" si="252"/>
        <v>1725021900</v>
      </c>
      <c r="AT235" s="58">
        <f t="shared" si="253"/>
        <v>28750365</v>
      </c>
      <c r="AU235" s="336">
        <f t="shared" si="254"/>
        <v>35994825</v>
      </c>
      <c r="AV235" s="131">
        <f t="shared" si="255"/>
        <v>20349080</v>
      </c>
      <c r="AW235" s="5">
        <f t="shared" si="256"/>
        <v>28750365</v>
      </c>
      <c r="AX235" s="5">
        <f t="shared" si="257"/>
        <v>45204975</v>
      </c>
      <c r="AY235" s="487">
        <f t="shared" si="258"/>
        <v>2160417000</v>
      </c>
      <c r="AZ235" s="117">
        <f t="shared" si="269"/>
        <v>2160416228.157897</v>
      </c>
      <c r="BA235" s="2"/>
      <c r="BB235" s="2"/>
      <c r="BW235" s="53">
        <f t="shared" si="259"/>
        <v>-1255655.3877779953</v>
      </c>
      <c r="CW235" s="58">
        <f t="shared" si="260"/>
        <v>1831417200</v>
      </c>
      <c r="CX235" s="43">
        <f t="shared" si="261"/>
        <v>20349080</v>
      </c>
      <c r="DA235" s="53">
        <f t="shared" si="262"/>
        <v>1627379100</v>
      </c>
      <c r="DB235" s="43">
        <f t="shared" si="263"/>
        <v>27122985</v>
      </c>
      <c r="DC235" s="48">
        <f t="shared" si="264"/>
        <v>45204975</v>
      </c>
      <c r="DH235" s="692" t="str">
        <f t="shared" si="268"/>
        <v>A28-16</v>
      </c>
    </row>
    <row r="236" spans="1:112">
      <c r="A236" s="3">
        <f t="shared" si="265"/>
        <v>197</v>
      </c>
      <c r="B236" s="249">
        <v>6</v>
      </c>
      <c r="C236" s="522"/>
      <c r="D236" s="250" t="s">
        <v>184</v>
      </c>
      <c r="E236" s="285">
        <v>18</v>
      </c>
      <c r="F236" s="252"/>
      <c r="G236" s="40" t="s">
        <v>54</v>
      </c>
      <c r="H236" s="253">
        <f t="shared" si="232"/>
        <v>97</v>
      </c>
      <c r="I236" s="253">
        <f t="shared" si="233"/>
        <v>85</v>
      </c>
      <c r="J236" s="254">
        <f t="shared" si="234"/>
        <v>27506142.120000001</v>
      </c>
      <c r="K236" s="254">
        <f t="shared" si="235"/>
        <v>2</v>
      </c>
      <c r="L236" s="255">
        <f t="shared" si="236"/>
        <v>0.93</v>
      </c>
      <c r="M236" s="256">
        <f t="shared" si="231"/>
        <v>1.02</v>
      </c>
      <c r="N236" s="257">
        <f t="shared" si="237"/>
        <v>21803919.988488406</v>
      </c>
      <c r="O236" s="257">
        <f t="shared" si="238"/>
        <v>24576501.574624766</v>
      </c>
      <c r="P236" s="257">
        <f t="shared" si="239"/>
        <v>26092326.415032003</v>
      </c>
      <c r="Q236" s="257">
        <f t="shared" si="240"/>
        <v>27701644.014765408</v>
      </c>
      <c r="R236" s="258">
        <f t="shared" si="241"/>
        <v>26092326.415032003</v>
      </c>
      <c r="S236" s="257">
        <f t="shared" si="241"/>
        <v>27701644.014765408</v>
      </c>
      <c r="T236" s="257">
        <f t="shared" si="242"/>
        <v>29410220.8026454</v>
      </c>
      <c r="U236" s="257"/>
      <c r="V236" s="257">
        <f t="shared" si="243"/>
        <v>1853333199.0215144</v>
      </c>
      <c r="W236" s="257">
        <f t="shared" si="244"/>
        <v>2089002633.8431051</v>
      </c>
      <c r="X236" s="257">
        <f t="shared" si="245"/>
        <v>2217847745.2777205</v>
      </c>
      <c r="Y236" s="258">
        <f t="shared" si="246"/>
        <v>2354639741.2550597</v>
      </c>
      <c r="Z236" s="258">
        <f t="shared" si="247"/>
        <v>2217847745.2777205</v>
      </c>
      <c r="AA236" s="257">
        <f t="shared" si="248"/>
        <v>2354639741.2550597</v>
      </c>
      <c r="AB236" s="257">
        <f t="shared" si="249"/>
        <v>2499868768.2248592</v>
      </c>
      <c r="AC236" s="257"/>
      <c r="AD236" s="32" t="str">
        <f t="shared" si="250"/>
        <v>BERTAHAP</v>
      </c>
      <c r="AE236" s="259">
        <f t="shared" si="251"/>
        <v>0</v>
      </c>
      <c r="AF236" s="260">
        <v>2</v>
      </c>
      <c r="AG236" s="261"/>
      <c r="AH236" s="257" t="e">
        <f>IF(AG236&gt;#REF!,"LB","KR")</f>
        <v>#REF!</v>
      </c>
      <c r="AI236" s="261">
        <f t="shared" si="229"/>
        <v>2038667000</v>
      </c>
      <c r="AJ236" s="261">
        <f t="shared" si="229"/>
        <v>2297903000</v>
      </c>
      <c r="AK236" s="261">
        <f t="shared" si="229"/>
        <v>2439633000</v>
      </c>
      <c r="AL236" s="262">
        <f t="shared" si="224"/>
        <v>2590104000</v>
      </c>
      <c r="AM236" s="262">
        <f t="shared" si="224"/>
        <v>2439633000</v>
      </c>
      <c r="AN236" s="261">
        <f t="shared" si="224"/>
        <v>2590104000</v>
      </c>
      <c r="AO236" s="261">
        <f t="shared" si="224"/>
        <v>2749856000</v>
      </c>
      <c r="AP236" s="261">
        <f t="shared" si="266"/>
        <v>2749855879.3938694</v>
      </c>
      <c r="AQ236" s="51">
        <f t="shared" si="267"/>
        <v>2586011000</v>
      </c>
      <c r="AR236" s="42">
        <f t="shared" si="267"/>
        <v>2745511000</v>
      </c>
      <c r="AS236" s="58">
        <f t="shared" si="252"/>
        <v>2327409900</v>
      </c>
      <c r="AT236" s="58">
        <f t="shared" si="253"/>
        <v>38790165</v>
      </c>
      <c r="AU236" s="336">
        <f t="shared" si="254"/>
        <v>48564450</v>
      </c>
      <c r="AV236" s="131">
        <f t="shared" si="255"/>
        <v>27455110</v>
      </c>
      <c r="AW236" s="5">
        <f t="shared" si="256"/>
        <v>38790165</v>
      </c>
      <c r="AX236" s="5">
        <f t="shared" si="257"/>
        <v>60990825</v>
      </c>
      <c r="AY236" s="487">
        <f t="shared" si="258"/>
        <v>2914848000</v>
      </c>
      <c r="AZ236" s="117">
        <f t="shared" si="269"/>
        <v>2914847511.0353961</v>
      </c>
      <c r="BA236" s="2"/>
      <c r="BB236" s="2"/>
      <c r="BW236" s="53">
        <f t="shared" si="259"/>
        <v>-1255655.3877779953</v>
      </c>
      <c r="CW236" s="58">
        <f t="shared" si="260"/>
        <v>2470959900</v>
      </c>
      <c r="CX236" s="43">
        <f t="shared" si="261"/>
        <v>27455110</v>
      </c>
      <c r="DA236" s="53">
        <f t="shared" si="262"/>
        <v>2195669700</v>
      </c>
      <c r="DB236" s="43">
        <f t="shared" si="263"/>
        <v>36594495</v>
      </c>
      <c r="DC236" s="48">
        <f t="shared" si="264"/>
        <v>60990825</v>
      </c>
      <c r="DH236" s="692" t="str">
        <f t="shared" si="268"/>
        <v>A28-18</v>
      </c>
    </row>
    <row r="237" spans="1:112">
      <c r="A237" s="3">
        <f t="shared" si="265"/>
        <v>198</v>
      </c>
      <c r="B237" s="249">
        <v>7</v>
      </c>
      <c r="C237" s="522"/>
      <c r="D237" s="250" t="s">
        <v>184</v>
      </c>
      <c r="E237" s="285">
        <v>20</v>
      </c>
      <c r="F237" s="252"/>
      <c r="G237" s="40" t="s">
        <v>70</v>
      </c>
      <c r="H237" s="253">
        <f t="shared" si="232"/>
        <v>60</v>
      </c>
      <c r="I237" s="253">
        <f t="shared" si="233"/>
        <v>51</v>
      </c>
      <c r="J237" s="254">
        <f t="shared" si="234"/>
        <v>27506142.120000001</v>
      </c>
      <c r="K237" s="254">
        <f t="shared" si="235"/>
        <v>2</v>
      </c>
      <c r="L237" s="255">
        <f t="shared" si="236"/>
        <v>0.93</v>
      </c>
      <c r="M237" s="256">
        <f t="shared" si="231"/>
        <v>1.02</v>
      </c>
      <c r="N237" s="257">
        <f t="shared" si="237"/>
        <v>21803919.988488406</v>
      </c>
      <c r="O237" s="257">
        <f t="shared" si="238"/>
        <v>24576501.574624766</v>
      </c>
      <c r="P237" s="257">
        <f t="shared" si="239"/>
        <v>26092326.415032003</v>
      </c>
      <c r="Q237" s="257">
        <f t="shared" si="240"/>
        <v>27701644.014765408</v>
      </c>
      <c r="R237" s="258">
        <f t="shared" si="241"/>
        <v>26092326.415032003</v>
      </c>
      <c r="S237" s="257">
        <f t="shared" si="241"/>
        <v>27701644.014765408</v>
      </c>
      <c r="T237" s="257">
        <f t="shared" si="242"/>
        <v>29410220.8026454</v>
      </c>
      <c r="U237" s="257"/>
      <c r="V237" s="257">
        <f t="shared" si="243"/>
        <v>1111999919.4129088</v>
      </c>
      <c r="W237" s="257">
        <f t="shared" si="244"/>
        <v>1253401580.3058631</v>
      </c>
      <c r="X237" s="257">
        <f t="shared" si="245"/>
        <v>1330708647.1666322</v>
      </c>
      <c r="Y237" s="258">
        <f t="shared" si="246"/>
        <v>1412783844.7530358</v>
      </c>
      <c r="Z237" s="258">
        <f t="shared" si="247"/>
        <v>1330708647.1666322</v>
      </c>
      <c r="AA237" s="257">
        <f t="shared" si="248"/>
        <v>1412783844.7530358</v>
      </c>
      <c r="AB237" s="257">
        <f t="shared" si="249"/>
        <v>1499921260.9349153</v>
      </c>
      <c r="AC237" s="257"/>
      <c r="AD237" s="32" t="str">
        <f t="shared" si="250"/>
        <v>BERTAHAP</v>
      </c>
      <c r="AE237" s="259">
        <f t="shared" si="251"/>
        <v>0</v>
      </c>
      <c r="AF237" s="260">
        <v>2</v>
      </c>
      <c r="AG237" s="261"/>
      <c r="AH237" s="257" t="e">
        <f>IF(AG237&gt;#REF!,"LB","KR")</f>
        <v>#REF!</v>
      </c>
      <c r="AI237" s="261">
        <f t="shared" si="229"/>
        <v>1223200000</v>
      </c>
      <c r="AJ237" s="261">
        <f t="shared" si="229"/>
        <v>1378742000</v>
      </c>
      <c r="AK237" s="261">
        <f t="shared" si="229"/>
        <v>1463780000</v>
      </c>
      <c r="AL237" s="262">
        <f t="shared" si="224"/>
        <v>1554063000</v>
      </c>
      <c r="AM237" s="262">
        <f t="shared" si="224"/>
        <v>1463780000</v>
      </c>
      <c r="AN237" s="261">
        <f t="shared" si="224"/>
        <v>1554063000</v>
      </c>
      <c r="AO237" s="261">
        <f t="shared" si="224"/>
        <v>1649914000</v>
      </c>
      <c r="AP237" s="261">
        <f t="shared" si="266"/>
        <v>1649914164.642993</v>
      </c>
      <c r="AQ237" s="51">
        <f t="shared" si="267"/>
        <v>1551607000</v>
      </c>
      <c r="AR237" s="42">
        <f t="shared" si="267"/>
        <v>1647307000</v>
      </c>
      <c r="AS237" s="58">
        <f t="shared" si="252"/>
        <v>1396446300</v>
      </c>
      <c r="AT237" s="58">
        <f t="shared" si="253"/>
        <v>23274105</v>
      </c>
      <c r="AU237" s="336">
        <f t="shared" si="254"/>
        <v>29138681.25</v>
      </c>
      <c r="AV237" s="131">
        <f t="shared" si="255"/>
        <v>16473070</v>
      </c>
      <c r="AW237" s="5">
        <f t="shared" si="256"/>
        <v>23274105</v>
      </c>
      <c r="AX237" s="5">
        <f t="shared" si="257"/>
        <v>36594500</v>
      </c>
      <c r="AY237" s="487">
        <f t="shared" si="258"/>
        <v>1748909000</v>
      </c>
      <c r="AZ237" s="117">
        <f t="shared" si="269"/>
        <v>1748908931.292275</v>
      </c>
      <c r="BA237" s="2"/>
      <c r="BB237" s="2"/>
      <c r="BW237" s="53">
        <f t="shared" si="259"/>
        <v>-1255655.3877779953</v>
      </c>
      <c r="CW237" s="58">
        <f t="shared" si="260"/>
        <v>1482576300</v>
      </c>
      <c r="CX237" s="43">
        <f t="shared" si="261"/>
        <v>16473070</v>
      </c>
      <c r="DA237" s="53">
        <f t="shared" si="262"/>
        <v>1317402000</v>
      </c>
      <c r="DB237" s="43">
        <f t="shared" si="263"/>
        <v>21956700</v>
      </c>
      <c r="DC237" s="48">
        <f t="shared" si="264"/>
        <v>36594500</v>
      </c>
      <c r="DH237" s="692" t="str">
        <f t="shared" si="268"/>
        <v>A28-20</v>
      </c>
    </row>
    <row r="238" spans="1:112">
      <c r="A238" s="3">
        <f t="shared" si="265"/>
        <v>199</v>
      </c>
      <c r="B238" s="249">
        <v>8</v>
      </c>
      <c r="C238" s="522"/>
      <c r="D238" s="250" t="s">
        <v>184</v>
      </c>
      <c r="E238" s="285">
        <v>22</v>
      </c>
      <c r="F238" s="252"/>
      <c r="G238" s="40" t="s">
        <v>89</v>
      </c>
      <c r="H238" s="253">
        <f t="shared" si="232"/>
        <v>81</v>
      </c>
      <c r="I238" s="253">
        <f t="shared" si="233"/>
        <v>70</v>
      </c>
      <c r="J238" s="254">
        <f t="shared" si="234"/>
        <v>27506142.120000001</v>
      </c>
      <c r="K238" s="254">
        <f t="shared" si="235"/>
        <v>4</v>
      </c>
      <c r="L238" s="255">
        <f t="shared" si="236"/>
        <v>0.97</v>
      </c>
      <c r="M238" s="256">
        <f t="shared" si="231"/>
        <v>1.02</v>
      </c>
      <c r="N238" s="257">
        <f t="shared" si="237"/>
        <v>22741722.99874597</v>
      </c>
      <c r="O238" s="257">
        <f t="shared" si="238"/>
        <v>25633555.40579142</v>
      </c>
      <c r="P238" s="257">
        <f t="shared" si="239"/>
        <v>27214577.013528001</v>
      </c>
      <c r="Q238" s="257">
        <f t="shared" si="240"/>
        <v>28893112.574540261</v>
      </c>
      <c r="R238" s="258">
        <f t="shared" si="241"/>
        <v>27214577.013528001</v>
      </c>
      <c r="S238" s="257">
        <f t="shared" si="241"/>
        <v>28893112.574540261</v>
      </c>
      <c r="T238" s="257">
        <f t="shared" si="242"/>
        <v>30675176.536092512</v>
      </c>
      <c r="U238" s="257"/>
      <c r="V238" s="257">
        <f t="shared" si="243"/>
        <v>1591920609.9122179</v>
      </c>
      <c r="W238" s="257">
        <f t="shared" si="244"/>
        <v>1794348878.4053993</v>
      </c>
      <c r="X238" s="257">
        <f t="shared" si="245"/>
        <v>1905020390.94696</v>
      </c>
      <c r="Y238" s="258">
        <f t="shared" si="246"/>
        <v>2022517880.2178183</v>
      </c>
      <c r="Z238" s="258">
        <f t="shared" si="247"/>
        <v>1905020390.94696</v>
      </c>
      <c r="AA238" s="257">
        <f t="shared" si="248"/>
        <v>2022517880.2178183</v>
      </c>
      <c r="AB238" s="257">
        <f t="shared" si="249"/>
        <v>2147262357.5264759</v>
      </c>
      <c r="AC238" s="257"/>
      <c r="AD238" s="32" t="str">
        <f t="shared" si="250"/>
        <v>BERTAHAP</v>
      </c>
      <c r="AE238" s="259">
        <f t="shared" si="251"/>
        <v>0</v>
      </c>
      <c r="AF238" s="260">
        <v>2</v>
      </c>
      <c r="AG238" s="261"/>
      <c r="AH238" s="257" t="e">
        <f>IF(AG238&gt;#REF!,"LB","KR")</f>
        <v>#REF!</v>
      </c>
      <c r="AI238" s="261">
        <f t="shared" si="229"/>
        <v>1751113000</v>
      </c>
      <c r="AJ238" s="261">
        <f t="shared" si="229"/>
        <v>1973784000</v>
      </c>
      <c r="AK238" s="261">
        <f t="shared" si="229"/>
        <v>2095523000</v>
      </c>
      <c r="AL238" s="262">
        <f t="shared" si="224"/>
        <v>2224770000</v>
      </c>
      <c r="AM238" s="262">
        <f t="shared" si="224"/>
        <v>2095523000</v>
      </c>
      <c r="AN238" s="261">
        <f t="shared" si="224"/>
        <v>2224770000</v>
      </c>
      <c r="AO238" s="261">
        <f t="shared" si="224"/>
        <v>2361989000</v>
      </c>
      <c r="AP238" s="261">
        <f t="shared" si="266"/>
        <v>2361988887.2412453</v>
      </c>
      <c r="AQ238" s="51">
        <f t="shared" si="267"/>
        <v>2221255000</v>
      </c>
      <c r="AR238" s="42">
        <f t="shared" si="267"/>
        <v>2358257000</v>
      </c>
      <c r="AS238" s="58">
        <f t="shared" si="252"/>
        <v>1999129500</v>
      </c>
      <c r="AT238" s="58">
        <f t="shared" si="253"/>
        <v>33318825</v>
      </c>
      <c r="AU238" s="336">
        <f t="shared" si="254"/>
        <v>41714437.5</v>
      </c>
      <c r="AV238" s="131">
        <f t="shared" si="255"/>
        <v>23582570</v>
      </c>
      <c r="AW238" s="5">
        <f t="shared" si="256"/>
        <v>33318825</v>
      </c>
      <c r="AX238" s="5">
        <f t="shared" si="257"/>
        <v>52388075</v>
      </c>
      <c r="AY238" s="487">
        <f t="shared" si="258"/>
        <v>2503709000</v>
      </c>
      <c r="AZ238" s="117">
        <f t="shared" si="269"/>
        <v>2503708616.2946715</v>
      </c>
      <c r="BA238" s="2"/>
      <c r="BB238" s="2"/>
      <c r="BW238" s="53">
        <f t="shared" si="259"/>
        <v>-133404.78928199783</v>
      </c>
      <c r="CW238" s="58">
        <f t="shared" si="260"/>
        <v>2122431300</v>
      </c>
      <c r="CX238" s="43">
        <f t="shared" si="261"/>
        <v>23582570</v>
      </c>
      <c r="DA238" s="53">
        <f t="shared" si="262"/>
        <v>1885970700</v>
      </c>
      <c r="DB238" s="43">
        <f t="shared" si="263"/>
        <v>31432845</v>
      </c>
      <c r="DC238" s="48">
        <f t="shared" si="264"/>
        <v>52388075</v>
      </c>
      <c r="DH238" s="692" t="str">
        <f t="shared" si="268"/>
        <v>A28-22</v>
      </c>
    </row>
    <row r="239" spans="1:112">
      <c r="A239" s="3">
        <f t="shared" si="265"/>
        <v>200</v>
      </c>
      <c r="B239" s="249">
        <v>1</v>
      </c>
      <c r="C239" s="522"/>
      <c r="D239" s="250" t="s">
        <v>185</v>
      </c>
      <c r="E239" s="251" t="s">
        <v>24</v>
      </c>
      <c r="F239" s="252"/>
      <c r="G239" s="40" t="s">
        <v>39</v>
      </c>
      <c r="H239" s="253">
        <f t="shared" si="232"/>
        <v>113</v>
      </c>
      <c r="I239" s="253">
        <f t="shared" si="233"/>
        <v>101</v>
      </c>
      <c r="J239" s="254">
        <f t="shared" si="234"/>
        <v>27506142.120000001</v>
      </c>
      <c r="K239" s="254">
        <f t="shared" si="235"/>
        <v>6</v>
      </c>
      <c r="L239" s="255">
        <f t="shared" si="236"/>
        <v>0.95</v>
      </c>
      <c r="M239" s="305">
        <f t="shared" ref="M239:M246" si="270">SUMIF($AO$4:$AO$22,E239,$BQ$4:$BQ$22)</f>
        <v>1.03</v>
      </c>
      <c r="N239" s="257">
        <f t="shared" si="237"/>
        <v>22491182.488652647</v>
      </c>
      <c r="O239" s="257">
        <f t="shared" si="238"/>
        <v>25351156.22050425</v>
      </c>
      <c r="P239" s="257">
        <f t="shared" si="239"/>
        <v>26914760.06442</v>
      </c>
      <c r="Q239" s="257">
        <f t="shared" si="240"/>
        <v>28574803.572051391</v>
      </c>
      <c r="R239" s="258">
        <f t="shared" si="241"/>
        <v>26914760.06442</v>
      </c>
      <c r="S239" s="257">
        <f t="shared" si="241"/>
        <v>28574803.572051391</v>
      </c>
      <c r="T239" s="257">
        <f t="shared" si="242"/>
        <v>30337234.930833355</v>
      </c>
      <c r="U239" s="257"/>
      <c r="V239" s="257">
        <f t="shared" si="243"/>
        <v>2271609431.3539171</v>
      </c>
      <c r="W239" s="257">
        <f t="shared" si="244"/>
        <v>2560466778.2709293</v>
      </c>
      <c r="X239" s="257">
        <f t="shared" si="245"/>
        <v>2718390766.5064201</v>
      </c>
      <c r="Y239" s="258">
        <f t="shared" si="246"/>
        <v>2886055160.7771907</v>
      </c>
      <c r="Z239" s="258">
        <f t="shared" si="247"/>
        <v>2718390766.5064201</v>
      </c>
      <c r="AA239" s="257">
        <f t="shared" si="248"/>
        <v>2886055160.7771907</v>
      </c>
      <c r="AB239" s="257">
        <f t="shared" si="249"/>
        <v>3064060728.0141687</v>
      </c>
      <c r="AC239" s="257"/>
      <c r="AD239" s="32" t="str">
        <f t="shared" si="250"/>
        <v>BERTAHAP</v>
      </c>
      <c r="AE239" s="259">
        <f t="shared" si="251"/>
        <v>0</v>
      </c>
      <c r="AF239" s="260">
        <v>2</v>
      </c>
      <c r="AG239" s="261"/>
      <c r="AH239" s="257" t="e">
        <f>IF(AG239&gt;#REF!,"LB","KR")</f>
        <v>#REF!</v>
      </c>
      <c r="AI239" s="261">
        <f t="shared" si="229"/>
        <v>2498771000</v>
      </c>
      <c r="AJ239" s="261">
        <f t="shared" si="229"/>
        <v>2816514000</v>
      </c>
      <c r="AK239" s="261">
        <f t="shared" si="229"/>
        <v>2990230000</v>
      </c>
      <c r="AL239" s="262">
        <f t="shared" si="224"/>
        <v>3174661000</v>
      </c>
      <c r="AM239" s="262">
        <f t="shared" si="224"/>
        <v>2990230000</v>
      </c>
      <c r="AN239" s="261">
        <f t="shared" si="224"/>
        <v>3174661000</v>
      </c>
      <c r="AO239" s="261">
        <f t="shared" si="224"/>
        <v>3370467000</v>
      </c>
      <c r="AP239" s="261">
        <f t="shared" si="266"/>
        <v>3370467060.7560239</v>
      </c>
      <c r="AQ239" s="51">
        <f t="shared" si="267"/>
        <v>3169644000</v>
      </c>
      <c r="AR239" s="42">
        <f t="shared" si="267"/>
        <v>3365141000</v>
      </c>
      <c r="AS239" s="58">
        <f t="shared" si="252"/>
        <v>2852679600</v>
      </c>
      <c r="AT239" s="58">
        <f t="shared" si="253"/>
        <v>47544660</v>
      </c>
      <c r="AU239" s="336">
        <f t="shared" si="254"/>
        <v>59524893.75</v>
      </c>
      <c r="AV239" s="131">
        <f t="shared" si="255"/>
        <v>33651410</v>
      </c>
      <c r="AW239" s="5">
        <f t="shared" si="256"/>
        <v>47544660</v>
      </c>
      <c r="AX239" s="5">
        <f t="shared" si="257"/>
        <v>74755750</v>
      </c>
      <c r="AY239" s="487">
        <f t="shared" si="258"/>
        <v>3572695000</v>
      </c>
      <c r="AZ239" s="117">
        <f t="shared" si="269"/>
        <v>3572694798.2117586</v>
      </c>
      <c r="BA239" s="2"/>
      <c r="BB239" s="2"/>
      <c r="BW239" s="53">
        <f t="shared" si="259"/>
        <v>-433221.73838999867</v>
      </c>
      <c r="CW239" s="58">
        <f t="shared" si="260"/>
        <v>3028626900</v>
      </c>
      <c r="CX239" s="43">
        <f t="shared" si="261"/>
        <v>33651410</v>
      </c>
      <c r="DA239" s="53">
        <f t="shared" si="262"/>
        <v>2691207000</v>
      </c>
      <c r="DB239" s="43">
        <f t="shared" si="263"/>
        <v>44853450</v>
      </c>
      <c r="DC239" s="48">
        <f t="shared" si="264"/>
        <v>74755750</v>
      </c>
      <c r="DH239" s="692" t="str">
        <f t="shared" si="268"/>
        <v>A29-02</v>
      </c>
    </row>
    <row r="240" spans="1:112">
      <c r="A240" s="3">
        <f t="shared" si="265"/>
        <v>201</v>
      </c>
      <c r="B240" s="249">
        <v>2</v>
      </c>
      <c r="C240" s="522"/>
      <c r="D240" s="250" t="s">
        <v>185</v>
      </c>
      <c r="E240" s="251" t="s">
        <v>35</v>
      </c>
      <c r="F240" s="252"/>
      <c r="G240" s="40" t="s">
        <v>42</v>
      </c>
      <c r="H240" s="253">
        <f t="shared" si="232"/>
        <v>78</v>
      </c>
      <c r="I240" s="253">
        <f t="shared" si="233"/>
        <v>66</v>
      </c>
      <c r="J240" s="254">
        <f t="shared" si="234"/>
        <v>27506142.120000001</v>
      </c>
      <c r="K240" s="254">
        <f t="shared" si="235"/>
        <v>2</v>
      </c>
      <c r="L240" s="255">
        <f t="shared" si="236"/>
        <v>0.93</v>
      </c>
      <c r="M240" s="305">
        <f t="shared" si="270"/>
        <v>1.03</v>
      </c>
      <c r="N240" s="257">
        <f t="shared" si="237"/>
        <v>22017683.909944173</v>
      </c>
      <c r="O240" s="257">
        <f t="shared" si="238"/>
        <v>24817447.668493636</v>
      </c>
      <c r="P240" s="257">
        <f t="shared" si="239"/>
        <v>26348133.536748003</v>
      </c>
      <c r="Q240" s="257">
        <f t="shared" si="240"/>
        <v>27973228.760008208</v>
      </c>
      <c r="R240" s="258">
        <f t="shared" si="241"/>
        <v>26348133.536748003</v>
      </c>
      <c r="S240" s="257">
        <f t="shared" si="241"/>
        <v>27973228.760008208</v>
      </c>
      <c r="T240" s="257">
        <f t="shared" si="242"/>
        <v>29698556.300710551</v>
      </c>
      <c r="U240" s="257"/>
      <c r="V240" s="257">
        <f t="shared" si="243"/>
        <v>1453167138.0563154</v>
      </c>
      <c r="W240" s="257">
        <f t="shared" si="244"/>
        <v>1637951546.12058</v>
      </c>
      <c r="X240" s="257">
        <f t="shared" si="245"/>
        <v>1738976813.4253683</v>
      </c>
      <c r="Y240" s="258">
        <f t="shared" si="246"/>
        <v>1846233098.1605418</v>
      </c>
      <c r="Z240" s="258">
        <f t="shared" si="247"/>
        <v>1738976813.4253683</v>
      </c>
      <c r="AA240" s="257">
        <f t="shared" si="248"/>
        <v>1846233098.1605418</v>
      </c>
      <c r="AB240" s="257">
        <f t="shared" si="249"/>
        <v>1960104715.8468964</v>
      </c>
      <c r="AC240" s="257"/>
      <c r="AD240" s="32" t="str">
        <f t="shared" si="250"/>
        <v>BERTAHAP</v>
      </c>
      <c r="AE240" s="259">
        <f t="shared" si="251"/>
        <v>0</v>
      </c>
      <c r="AF240" s="260">
        <v>2</v>
      </c>
      <c r="AG240" s="261"/>
      <c r="AH240" s="257" t="e">
        <f>IF(AG240&gt;#REF!,"LB","KR")</f>
        <v>#REF!</v>
      </c>
      <c r="AI240" s="261">
        <f t="shared" si="229"/>
        <v>1598484000</v>
      </c>
      <c r="AJ240" s="261">
        <f t="shared" si="229"/>
        <v>1801747000</v>
      </c>
      <c r="AK240" s="261">
        <f t="shared" si="229"/>
        <v>1912875000</v>
      </c>
      <c r="AL240" s="262">
        <f t="shared" si="224"/>
        <v>2030857000</v>
      </c>
      <c r="AM240" s="262">
        <f t="shared" si="224"/>
        <v>1912875000</v>
      </c>
      <c r="AN240" s="261">
        <f t="shared" si="224"/>
        <v>2030857000</v>
      </c>
      <c r="AO240" s="261">
        <f t="shared" si="224"/>
        <v>2156116000</v>
      </c>
      <c r="AP240" s="261">
        <f t="shared" si="266"/>
        <v>2156115762.7872066</v>
      </c>
      <c r="AQ240" s="51">
        <f t="shared" si="267"/>
        <v>2027648000</v>
      </c>
      <c r="AR240" s="42">
        <f t="shared" si="267"/>
        <v>2152709000</v>
      </c>
      <c r="AS240" s="58">
        <f t="shared" si="252"/>
        <v>1824883200</v>
      </c>
      <c r="AT240" s="58">
        <f t="shared" si="253"/>
        <v>30414720</v>
      </c>
      <c r="AU240" s="336">
        <f t="shared" si="254"/>
        <v>38078568.75</v>
      </c>
      <c r="AV240" s="131">
        <f t="shared" si="255"/>
        <v>21527090</v>
      </c>
      <c r="AW240" s="5">
        <f t="shared" si="256"/>
        <v>30414720</v>
      </c>
      <c r="AX240" s="5">
        <f t="shared" si="257"/>
        <v>47821875</v>
      </c>
      <c r="AY240" s="487">
        <f t="shared" si="258"/>
        <v>2285483000</v>
      </c>
      <c r="AZ240" s="117">
        <f t="shared" si="269"/>
        <v>2285482910.3338127</v>
      </c>
      <c r="BA240" s="2"/>
      <c r="BB240" s="2"/>
      <c r="BW240" s="53">
        <f t="shared" si="259"/>
        <v>-999848.26606199518</v>
      </c>
      <c r="CW240" s="58">
        <f t="shared" si="260"/>
        <v>1937438100</v>
      </c>
      <c r="CX240" s="43">
        <f t="shared" si="261"/>
        <v>21527090</v>
      </c>
      <c r="DA240" s="53">
        <f t="shared" si="262"/>
        <v>1721587500</v>
      </c>
      <c r="DB240" s="43">
        <f t="shared" si="263"/>
        <v>28693125</v>
      </c>
      <c r="DC240" s="48">
        <f t="shared" si="264"/>
        <v>47821875</v>
      </c>
      <c r="DH240" s="692" t="str">
        <f t="shared" si="268"/>
        <v>A29-06</v>
      </c>
    </row>
    <row r="241" spans="1:112">
      <c r="A241" s="3">
        <f t="shared" si="265"/>
        <v>202</v>
      </c>
      <c r="B241" s="249">
        <v>3</v>
      </c>
      <c r="C241" s="522"/>
      <c r="D241" s="250" t="s">
        <v>185</v>
      </c>
      <c r="E241" s="251" t="s">
        <v>41</v>
      </c>
      <c r="F241" s="252"/>
      <c r="G241" s="40" t="s">
        <v>45</v>
      </c>
      <c r="H241" s="253">
        <f t="shared" si="232"/>
        <v>60</v>
      </c>
      <c r="I241" s="253">
        <f t="shared" si="233"/>
        <v>52</v>
      </c>
      <c r="J241" s="254">
        <f t="shared" si="234"/>
        <v>27506142.120000001</v>
      </c>
      <c r="K241" s="254">
        <f t="shared" si="235"/>
        <v>2</v>
      </c>
      <c r="L241" s="255">
        <f t="shared" si="236"/>
        <v>0.93</v>
      </c>
      <c r="M241" s="305">
        <f t="shared" si="270"/>
        <v>1.03</v>
      </c>
      <c r="N241" s="257">
        <f t="shared" si="237"/>
        <v>22017683.909944173</v>
      </c>
      <c r="O241" s="257">
        <f t="shared" si="238"/>
        <v>24817447.668493636</v>
      </c>
      <c r="P241" s="257">
        <f t="shared" si="239"/>
        <v>26348133.536748003</v>
      </c>
      <c r="Q241" s="257">
        <f t="shared" si="240"/>
        <v>27973228.760008208</v>
      </c>
      <c r="R241" s="258">
        <f t="shared" si="241"/>
        <v>26348133.536748003</v>
      </c>
      <c r="S241" s="257">
        <f t="shared" si="241"/>
        <v>27973228.760008208</v>
      </c>
      <c r="T241" s="257">
        <f t="shared" si="242"/>
        <v>29698556.300710551</v>
      </c>
      <c r="U241" s="257"/>
      <c r="V241" s="257">
        <f t="shared" si="243"/>
        <v>1144919563.3170969</v>
      </c>
      <c r="W241" s="257">
        <f t="shared" si="244"/>
        <v>1290507278.7616692</v>
      </c>
      <c r="X241" s="257">
        <f t="shared" si="245"/>
        <v>1370102943.9108961</v>
      </c>
      <c r="Y241" s="258">
        <f t="shared" si="246"/>
        <v>1454607895.5204268</v>
      </c>
      <c r="Z241" s="258">
        <f t="shared" si="247"/>
        <v>1370102943.9108961</v>
      </c>
      <c r="AA241" s="257">
        <f t="shared" si="248"/>
        <v>1454607895.5204268</v>
      </c>
      <c r="AB241" s="257">
        <f t="shared" si="249"/>
        <v>1544324927.6369486</v>
      </c>
      <c r="AC241" s="257"/>
      <c r="AD241" s="32" t="str">
        <f t="shared" si="250"/>
        <v>BERTAHAP</v>
      </c>
      <c r="AE241" s="259">
        <f t="shared" si="251"/>
        <v>0</v>
      </c>
      <c r="AF241" s="260">
        <v>2</v>
      </c>
      <c r="AG241" s="261"/>
      <c r="AH241" s="257" t="e">
        <f>IF(AG241&gt;#REF!,"LB","KR")</f>
        <v>#REF!</v>
      </c>
      <c r="AI241" s="261">
        <f t="shared" si="229"/>
        <v>1259412000</v>
      </c>
      <c r="AJ241" s="261">
        <f t="shared" si="229"/>
        <v>1419559000</v>
      </c>
      <c r="AK241" s="261">
        <f t="shared" si="229"/>
        <v>1507114000</v>
      </c>
      <c r="AL241" s="262">
        <f t="shared" si="224"/>
        <v>1600069000</v>
      </c>
      <c r="AM241" s="262">
        <f t="shared" si="224"/>
        <v>1507114000</v>
      </c>
      <c r="AN241" s="261">
        <f t="shared" si="224"/>
        <v>1600069000</v>
      </c>
      <c r="AO241" s="261">
        <f t="shared" si="224"/>
        <v>1698758000</v>
      </c>
      <c r="AP241" s="261">
        <f t="shared" si="266"/>
        <v>1698757712.850862</v>
      </c>
      <c r="AQ241" s="51">
        <f t="shared" si="267"/>
        <v>1597541000</v>
      </c>
      <c r="AR241" s="42">
        <f t="shared" si="267"/>
        <v>1696074000</v>
      </c>
      <c r="AS241" s="58">
        <f t="shared" si="252"/>
        <v>1437786900</v>
      </c>
      <c r="AT241" s="58">
        <f t="shared" si="253"/>
        <v>23963115</v>
      </c>
      <c r="AU241" s="336">
        <f t="shared" si="254"/>
        <v>30001293.75</v>
      </c>
      <c r="AV241" s="131">
        <f t="shared" si="255"/>
        <v>16960740</v>
      </c>
      <c r="AW241" s="5">
        <f t="shared" si="256"/>
        <v>23963115</v>
      </c>
      <c r="AX241" s="5">
        <f t="shared" si="257"/>
        <v>37677850</v>
      </c>
      <c r="AY241" s="487">
        <f t="shared" si="258"/>
        <v>1800684000</v>
      </c>
      <c r="AZ241" s="117">
        <f t="shared" si="269"/>
        <v>1800683762.487875</v>
      </c>
      <c r="BA241" s="2"/>
      <c r="BB241" s="2"/>
      <c r="BW241" s="53">
        <f t="shared" si="259"/>
        <v>-999848.26606199518</v>
      </c>
      <c r="CW241" s="58">
        <f t="shared" si="260"/>
        <v>1526466600</v>
      </c>
      <c r="CX241" s="43">
        <f t="shared" si="261"/>
        <v>16960740</v>
      </c>
      <c r="DA241" s="53">
        <f t="shared" si="262"/>
        <v>1356402600</v>
      </c>
      <c r="DB241" s="43">
        <f t="shared" si="263"/>
        <v>22606710</v>
      </c>
      <c r="DC241" s="48">
        <f t="shared" si="264"/>
        <v>37677850</v>
      </c>
      <c r="DH241" s="692" t="str">
        <f t="shared" si="268"/>
        <v>A29-08</v>
      </c>
    </row>
    <row r="242" spans="1:112">
      <c r="A242" s="3">
        <f t="shared" si="265"/>
        <v>203</v>
      </c>
      <c r="B242" s="249">
        <v>4</v>
      </c>
      <c r="C242" s="522"/>
      <c r="D242" s="250" t="s">
        <v>185</v>
      </c>
      <c r="E242" s="251">
        <v>10</v>
      </c>
      <c r="F242" s="252"/>
      <c r="G242" s="40" t="s">
        <v>48</v>
      </c>
      <c r="H242" s="253">
        <f t="shared" si="232"/>
        <v>74</v>
      </c>
      <c r="I242" s="253">
        <f t="shared" si="233"/>
        <v>63</v>
      </c>
      <c r="J242" s="254">
        <f t="shared" si="234"/>
        <v>27506142.120000001</v>
      </c>
      <c r="K242" s="254">
        <f t="shared" si="235"/>
        <v>2</v>
      </c>
      <c r="L242" s="255">
        <f t="shared" si="236"/>
        <v>0.93</v>
      </c>
      <c r="M242" s="305">
        <f t="shared" si="270"/>
        <v>1.03</v>
      </c>
      <c r="N242" s="257">
        <f t="shared" si="237"/>
        <v>22017683.909944173</v>
      </c>
      <c r="O242" s="257">
        <f t="shared" si="238"/>
        <v>24817447.668493636</v>
      </c>
      <c r="P242" s="257">
        <f t="shared" si="239"/>
        <v>26348133.536748003</v>
      </c>
      <c r="Q242" s="257">
        <f t="shared" si="240"/>
        <v>27973228.760008208</v>
      </c>
      <c r="R242" s="258">
        <f t="shared" si="241"/>
        <v>26348133.536748003</v>
      </c>
      <c r="S242" s="257">
        <f t="shared" si="241"/>
        <v>27973228.760008208</v>
      </c>
      <c r="T242" s="257">
        <f t="shared" si="242"/>
        <v>29698556.300710551</v>
      </c>
      <c r="U242" s="257"/>
      <c r="V242" s="257">
        <f t="shared" si="243"/>
        <v>1387114086.326483</v>
      </c>
      <c r="W242" s="257">
        <f t="shared" si="244"/>
        <v>1563499203.115099</v>
      </c>
      <c r="X242" s="257">
        <f t="shared" si="245"/>
        <v>1659932412.8151243</v>
      </c>
      <c r="Y242" s="258">
        <f t="shared" si="246"/>
        <v>1762313411.8805172</v>
      </c>
      <c r="Z242" s="258">
        <f t="shared" si="247"/>
        <v>1659932412.8151243</v>
      </c>
      <c r="AA242" s="257">
        <f t="shared" si="248"/>
        <v>1762313411.8805172</v>
      </c>
      <c r="AB242" s="257">
        <f t="shared" si="249"/>
        <v>1871009046.9447649</v>
      </c>
      <c r="AC242" s="257"/>
      <c r="AD242" s="32" t="str">
        <f t="shared" si="250"/>
        <v>BERTAHAP</v>
      </c>
      <c r="AE242" s="259">
        <f t="shared" si="251"/>
        <v>0</v>
      </c>
      <c r="AF242" s="260">
        <v>2</v>
      </c>
      <c r="AG242" s="261"/>
      <c r="AH242" s="257" t="e">
        <f>IF(AG242&gt;#REF!,"LB","KR")</f>
        <v>#REF!</v>
      </c>
      <c r="AI242" s="261">
        <f t="shared" si="229"/>
        <v>1525826000</v>
      </c>
      <c r="AJ242" s="261">
        <f t="shared" si="229"/>
        <v>1719850000</v>
      </c>
      <c r="AK242" s="261">
        <f t="shared" si="229"/>
        <v>1825926000</v>
      </c>
      <c r="AL242" s="262">
        <f t="shared" si="224"/>
        <v>1938545000</v>
      </c>
      <c r="AM242" s="262">
        <f t="shared" si="224"/>
        <v>1825926000</v>
      </c>
      <c r="AN242" s="261">
        <f t="shared" si="224"/>
        <v>1938545000</v>
      </c>
      <c r="AO242" s="261">
        <f t="shared" si="224"/>
        <v>2058110000</v>
      </c>
      <c r="AP242" s="261">
        <f t="shared" si="266"/>
        <v>2058110163.0357656</v>
      </c>
      <c r="AQ242" s="51">
        <f t="shared" si="267"/>
        <v>1935482000</v>
      </c>
      <c r="AR242" s="42">
        <f t="shared" si="267"/>
        <v>2054858000</v>
      </c>
      <c r="AS242" s="58">
        <f t="shared" si="252"/>
        <v>1741933800</v>
      </c>
      <c r="AT242" s="58">
        <f t="shared" si="253"/>
        <v>29032230</v>
      </c>
      <c r="AU242" s="336">
        <f t="shared" si="254"/>
        <v>36347718.75</v>
      </c>
      <c r="AV242" s="131">
        <f t="shared" si="255"/>
        <v>20548580</v>
      </c>
      <c r="AW242" s="5">
        <f t="shared" si="256"/>
        <v>29032230</v>
      </c>
      <c r="AX242" s="5">
        <f t="shared" si="257"/>
        <v>45648150</v>
      </c>
      <c r="AY242" s="487">
        <f t="shared" si="258"/>
        <v>2181597000</v>
      </c>
      <c r="AZ242" s="117">
        <f t="shared" si="269"/>
        <v>2181596696.1455159</v>
      </c>
      <c r="BA242" s="2"/>
      <c r="BB242" s="2"/>
      <c r="BW242" s="53">
        <f t="shared" si="259"/>
        <v>-999848.26606199518</v>
      </c>
      <c r="CW242" s="58">
        <f t="shared" si="260"/>
        <v>1849372200</v>
      </c>
      <c r="CX242" s="43">
        <f t="shared" si="261"/>
        <v>20548580</v>
      </c>
      <c r="DA242" s="53">
        <f t="shared" si="262"/>
        <v>1643333400</v>
      </c>
      <c r="DB242" s="43">
        <f t="shared" si="263"/>
        <v>27388890</v>
      </c>
      <c r="DC242" s="48">
        <f t="shared" si="264"/>
        <v>45648150</v>
      </c>
      <c r="DH242" s="692" t="str">
        <f t="shared" si="268"/>
        <v>A29-10</v>
      </c>
    </row>
    <row r="243" spans="1:112">
      <c r="A243" s="3">
        <f t="shared" si="265"/>
        <v>204</v>
      </c>
      <c r="B243" s="249">
        <v>5</v>
      </c>
      <c r="C243" s="522"/>
      <c r="D243" s="250" t="s">
        <v>185</v>
      </c>
      <c r="E243" s="251">
        <v>16</v>
      </c>
      <c r="F243" s="252"/>
      <c r="G243" s="40" t="s">
        <v>52</v>
      </c>
      <c r="H243" s="253">
        <f t="shared" si="232"/>
        <v>71</v>
      </c>
      <c r="I243" s="253">
        <f t="shared" si="233"/>
        <v>63</v>
      </c>
      <c r="J243" s="254">
        <f t="shared" si="234"/>
        <v>27506142.120000001</v>
      </c>
      <c r="K243" s="254">
        <f t="shared" si="235"/>
        <v>2</v>
      </c>
      <c r="L243" s="255">
        <f t="shared" si="236"/>
        <v>0.93</v>
      </c>
      <c r="M243" s="305">
        <f t="shared" si="270"/>
        <v>1.03</v>
      </c>
      <c r="N243" s="257">
        <f t="shared" si="237"/>
        <v>22017683.909944173</v>
      </c>
      <c r="O243" s="257">
        <f t="shared" si="238"/>
        <v>24817447.668493636</v>
      </c>
      <c r="P243" s="257">
        <f t="shared" si="239"/>
        <v>26348133.536748003</v>
      </c>
      <c r="Q243" s="257">
        <f t="shared" si="240"/>
        <v>27973228.760008208</v>
      </c>
      <c r="R243" s="258">
        <f t="shared" si="241"/>
        <v>26348133.536748003</v>
      </c>
      <c r="S243" s="257">
        <f t="shared" si="241"/>
        <v>27973228.760008208</v>
      </c>
      <c r="T243" s="257">
        <f t="shared" si="242"/>
        <v>29698556.300710551</v>
      </c>
      <c r="U243" s="257"/>
      <c r="V243" s="257">
        <f t="shared" si="243"/>
        <v>1387114086.326483</v>
      </c>
      <c r="W243" s="257">
        <f t="shared" si="244"/>
        <v>1563499203.115099</v>
      </c>
      <c r="X243" s="257">
        <f t="shared" si="245"/>
        <v>1659932412.8151243</v>
      </c>
      <c r="Y243" s="258">
        <f t="shared" si="246"/>
        <v>1762313411.8805172</v>
      </c>
      <c r="Z243" s="258">
        <f t="shared" si="247"/>
        <v>1659932412.8151243</v>
      </c>
      <c r="AA243" s="257">
        <f t="shared" si="248"/>
        <v>1762313411.8805172</v>
      </c>
      <c r="AB243" s="257">
        <f t="shared" si="249"/>
        <v>1871009046.9447649</v>
      </c>
      <c r="AC243" s="257"/>
      <c r="AD243" s="32" t="str">
        <f t="shared" si="250"/>
        <v>BERTAHAP</v>
      </c>
      <c r="AE243" s="259">
        <f t="shared" si="251"/>
        <v>0</v>
      </c>
      <c r="AF243" s="260">
        <v>2</v>
      </c>
      <c r="AG243" s="261"/>
      <c r="AH243" s="257" t="e">
        <f>IF(AG243&gt;#REF!,"LB","KR")</f>
        <v>#REF!</v>
      </c>
      <c r="AI243" s="261">
        <f t="shared" si="229"/>
        <v>1525826000</v>
      </c>
      <c r="AJ243" s="261">
        <f t="shared" si="229"/>
        <v>1719850000</v>
      </c>
      <c r="AK243" s="261">
        <f t="shared" si="229"/>
        <v>1825926000</v>
      </c>
      <c r="AL243" s="262">
        <f t="shared" si="224"/>
        <v>1938545000</v>
      </c>
      <c r="AM243" s="262">
        <f t="shared" si="224"/>
        <v>1825926000</v>
      </c>
      <c r="AN243" s="261">
        <f t="shared" si="224"/>
        <v>1938545000</v>
      </c>
      <c r="AO243" s="261">
        <f t="shared" si="224"/>
        <v>2058110000</v>
      </c>
      <c r="AP243" s="261">
        <f t="shared" si="266"/>
        <v>2058110163.0357656</v>
      </c>
      <c r="AQ243" s="51">
        <f t="shared" si="267"/>
        <v>1935482000</v>
      </c>
      <c r="AR243" s="42">
        <f t="shared" si="267"/>
        <v>2054858000</v>
      </c>
      <c r="AS243" s="58">
        <f t="shared" si="252"/>
        <v>1741933800</v>
      </c>
      <c r="AT243" s="58">
        <f t="shared" si="253"/>
        <v>29032230</v>
      </c>
      <c r="AU243" s="336">
        <f t="shared" si="254"/>
        <v>36347718.75</v>
      </c>
      <c r="AV243" s="131">
        <f t="shared" si="255"/>
        <v>20548580</v>
      </c>
      <c r="AW243" s="5">
        <f t="shared" si="256"/>
        <v>29032230</v>
      </c>
      <c r="AX243" s="5">
        <f t="shared" si="257"/>
        <v>45648150</v>
      </c>
      <c r="AY243" s="487">
        <f t="shared" si="258"/>
        <v>2181597000</v>
      </c>
      <c r="AZ243" s="117">
        <f t="shared" si="269"/>
        <v>2181596696.1455159</v>
      </c>
      <c r="BA243" s="2"/>
      <c r="BB243" s="2"/>
      <c r="BW243" s="53">
        <f t="shared" si="259"/>
        <v>-999848.26606199518</v>
      </c>
      <c r="CW243" s="58">
        <f t="shared" si="260"/>
        <v>1849372200</v>
      </c>
      <c r="CX243" s="43">
        <f t="shared" si="261"/>
        <v>20548580</v>
      </c>
      <c r="DA243" s="53">
        <f t="shared" si="262"/>
        <v>1643333400</v>
      </c>
      <c r="DB243" s="43">
        <f t="shared" si="263"/>
        <v>27388890</v>
      </c>
      <c r="DC243" s="48">
        <f t="shared" si="264"/>
        <v>45648150</v>
      </c>
      <c r="DH243" s="692" t="str">
        <f t="shared" si="268"/>
        <v>A29-16</v>
      </c>
    </row>
    <row r="244" spans="1:112">
      <c r="A244" s="3">
        <f t="shared" si="265"/>
        <v>205</v>
      </c>
      <c r="B244" s="249">
        <v>6</v>
      </c>
      <c r="C244" s="522"/>
      <c r="D244" s="250" t="s">
        <v>185</v>
      </c>
      <c r="E244" s="285">
        <v>18</v>
      </c>
      <c r="F244" s="252"/>
      <c r="G244" s="40" t="s">
        <v>54</v>
      </c>
      <c r="H244" s="253">
        <f t="shared" si="232"/>
        <v>97</v>
      </c>
      <c r="I244" s="253">
        <f t="shared" si="233"/>
        <v>85</v>
      </c>
      <c r="J244" s="254">
        <f t="shared" si="234"/>
        <v>27506142.120000001</v>
      </c>
      <c r="K244" s="254">
        <f t="shared" si="235"/>
        <v>2</v>
      </c>
      <c r="L244" s="255">
        <f t="shared" si="236"/>
        <v>0.93</v>
      </c>
      <c r="M244" s="305">
        <f t="shared" si="270"/>
        <v>1.03</v>
      </c>
      <c r="N244" s="257">
        <f t="shared" si="237"/>
        <v>22017683.909944173</v>
      </c>
      <c r="O244" s="257">
        <f t="shared" si="238"/>
        <v>24817447.668493636</v>
      </c>
      <c r="P244" s="257">
        <f t="shared" si="239"/>
        <v>26348133.536748003</v>
      </c>
      <c r="Q244" s="257">
        <f t="shared" si="240"/>
        <v>27973228.760008208</v>
      </c>
      <c r="R244" s="258">
        <f t="shared" si="241"/>
        <v>26348133.536748003</v>
      </c>
      <c r="S244" s="257">
        <f t="shared" si="241"/>
        <v>27973228.760008208</v>
      </c>
      <c r="T244" s="257">
        <f t="shared" si="242"/>
        <v>29698556.300710551</v>
      </c>
      <c r="U244" s="257"/>
      <c r="V244" s="257">
        <f t="shared" si="243"/>
        <v>1871503132.3452547</v>
      </c>
      <c r="W244" s="257">
        <f t="shared" si="244"/>
        <v>2109483051.821959</v>
      </c>
      <c r="X244" s="257">
        <f t="shared" si="245"/>
        <v>2239591350.6235805</v>
      </c>
      <c r="Y244" s="258">
        <f t="shared" si="246"/>
        <v>2377724444.6006975</v>
      </c>
      <c r="Z244" s="258">
        <f t="shared" si="247"/>
        <v>2239591350.6235805</v>
      </c>
      <c r="AA244" s="257">
        <f t="shared" si="248"/>
        <v>2377724444.6006975</v>
      </c>
      <c r="AB244" s="257">
        <f t="shared" si="249"/>
        <v>2524377285.5603967</v>
      </c>
      <c r="AC244" s="257"/>
      <c r="AD244" s="32" t="str">
        <f t="shared" si="250"/>
        <v>BERTAHAP</v>
      </c>
      <c r="AE244" s="259">
        <f t="shared" si="251"/>
        <v>0</v>
      </c>
      <c r="AF244" s="260">
        <v>2</v>
      </c>
      <c r="AG244" s="261"/>
      <c r="AH244" s="257" t="e">
        <f>IF(AG244&gt;#REF!,"LB","KR")</f>
        <v>#REF!</v>
      </c>
      <c r="AI244" s="261">
        <f t="shared" si="229"/>
        <v>2058654000</v>
      </c>
      <c r="AJ244" s="261">
        <f t="shared" si="229"/>
        <v>2320432000</v>
      </c>
      <c r="AK244" s="261">
        <f t="shared" si="229"/>
        <v>2463551000</v>
      </c>
      <c r="AL244" s="262">
        <f t="shared" si="224"/>
        <v>2615497000</v>
      </c>
      <c r="AM244" s="262">
        <f t="shared" si="224"/>
        <v>2463551000</v>
      </c>
      <c r="AN244" s="261">
        <f t="shared" si="224"/>
        <v>2615497000</v>
      </c>
      <c r="AO244" s="261">
        <f t="shared" si="224"/>
        <v>2776816000</v>
      </c>
      <c r="AP244" s="261">
        <f t="shared" si="266"/>
        <v>2776815063.4055724</v>
      </c>
      <c r="AQ244" s="51">
        <f t="shared" si="267"/>
        <v>2611365000</v>
      </c>
      <c r="AR244" s="42">
        <f t="shared" si="267"/>
        <v>2772427000</v>
      </c>
      <c r="AS244" s="58">
        <f t="shared" si="252"/>
        <v>2350228500</v>
      </c>
      <c r="AT244" s="58">
        <f t="shared" si="253"/>
        <v>39170475</v>
      </c>
      <c r="AU244" s="336">
        <f t="shared" si="254"/>
        <v>49040568.75</v>
      </c>
      <c r="AV244" s="131">
        <f t="shared" si="255"/>
        <v>27724270</v>
      </c>
      <c r="AW244" s="5">
        <f t="shared" si="256"/>
        <v>39170475</v>
      </c>
      <c r="AX244" s="5">
        <f t="shared" si="257"/>
        <v>61588775</v>
      </c>
      <c r="AY244" s="487">
        <f t="shared" si="258"/>
        <v>2943424000</v>
      </c>
      <c r="AZ244" s="117">
        <f t="shared" si="269"/>
        <v>2943423625.138391</v>
      </c>
      <c r="BA244" s="2"/>
      <c r="BB244" s="2"/>
      <c r="BW244" s="53">
        <f t="shared" si="259"/>
        <v>-999848.26606199518</v>
      </c>
      <c r="CW244" s="58">
        <f t="shared" si="260"/>
        <v>2495184300</v>
      </c>
      <c r="CX244" s="43">
        <f t="shared" si="261"/>
        <v>27724270</v>
      </c>
      <c r="DA244" s="53">
        <f t="shared" si="262"/>
        <v>2217195900</v>
      </c>
      <c r="DB244" s="43">
        <f t="shared" si="263"/>
        <v>36953265</v>
      </c>
      <c r="DC244" s="48">
        <f t="shared" si="264"/>
        <v>61588775</v>
      </c>
      <c r="DH244" s="692" t="str">
        <f t="shared" si="268"/>
        <v>A29-18</v>
      </c>
    </row>
    <row r="245" spans="1:112">
      <c r="A245" s="3">
        <f t="shared" si="265"/>
        <v>206</v>
      </c>
      <c r="B245" s="249">
        <v>7</v>
      </c>
      <c r="C245" s="522"/>
      <c r="D245" s="250" t="s">
        <v>185</v>
      </c>
      <c r="E245" s="285">
        <v>20</v>
      </c>
      <c r="F245" s="252"/>
      <c r="G245" s="40" t="s">
        <v>70</v>
      </c>
      <c r="H245" s="253">
        <f t="shared" si="232"/>
        <v>60</v>
      </c>
      <c r="I245" s="253">
        <f t="shared" si="233"/>
        <v>51</v>
      </c>
      <c r="J245" s="254">
        <f t="shared" si="234"/>
        <v>27506142.120000001</v>
      </c>
      <c r="K245" s="254">
        <f t="shared" si="235"/>
        <v>2</v>
      </c>
      <c r="L245" s="255">
        <f t="shared" si="236"/>
        <v>0.93</v>
      </c>
      <c r="M245" s="305">
        <f t="shared" si="270"/>
        <v>1.03</v>
      </c>
      <c r="N245" s="257">
        <f t="shared" si="237"/>
        <v>22017683.909944173</v>
      </c>
      <c r="O245" s="257">
        <f t="shared" si="238"/>
        <v>24817447.668493636</v>
      </c>
      <c r="P245" s="257">
        <f t="shared" si="239"/>
        <v>26348133.536748003</v>
      </c>
      <c r="Q245" s="257">
        <f t="shared" si="240"/>
        <v>27973228.760008208</v>
      </c>
      <c r="R245" s="258">
        <f t="shared" si="241"/>
        <v>26348133.536748003</v>
      </c>
      <c r="S245" s="257">
        <f t="shared" si="241"/>
        <v>27973228.760008208</v>
      </c>
      <c r="T245" s="257">
        <f t="shared" si="242"/>
        <v>29698556.300710551</v>
      </c>
      <c r="U245" s="257"/>
      <c r="V245" s="257">
        <f t="shared" si="243"/>
        <v>1122901879.4071529</v>
      </c>
      <c r="W245" s="257">
        <f t="shared" si="244"/>
        <v>1265689831.0931754</v>
      </c>
      <c r="X245" s="257">
        <f t="shared" si="245"/>
        <v>1343754810.3741481</v>
      </c>
      <c r="Y245" s="258">
        <f t="shared" si="246"/>
        <v>1426634666.7604187</v>
      </c>
      <c r="Z245" s="258">
        <f t="shared" si="247"/>
        <v>1343754810.3741481</v>
      </c>
      <c r="AA245" s="257">
        <f t="shared" si="248"/>
        <v>1426634666.7604187</v>
      </c>
      <c r="AB245" s="257">
        <f t="shared" si="249"/>
        <v>1514626371.3362381</v>
      </c>
      <c r="AC245" s="257"/>
      <c r="AD245" s="32" t="str">
        <f t="shared" si="250"/>
        <v>BERTAHAP</v>
      </c>
      <c r="AE245" s="259">
        <f t="shared" si="251"/>
        <v>0</v>
      </c>
      <c r="AF245" s="260">
        <v>2</v>
      </c>
      <c r="AG245" s="261"/>
      <c r="AH245" s="257" t="e">
        <f>IF(AG245&gt;#REF!,"LB","KR")</f>
        <v>#REF!</v>
      </c>
      <c r="AI245" s="261">
        <f t="shared" si="229"/>
        <v>1235193000</v>
      </c>
      <c r="AJ245" s="261">
        <f t="shared" si="229"/>
        <v>1392259000</v>
      </c>
      <c r="AK245" s="261">
        <f t="shared" si="229"/>
        <v>1478131000</v>
      </c>
      <c r="AL245" s="262">
        <f t="shared" si="224"/>
        <v>1569299000</v>
      </c>
      <c r="AM245" s="262">
        <f t="shared" si="224"/>
        <v>1478131000</v>
      </c>
      <c r="AN245" s="261">
        <f t="shared" si="224"/>
        <v>1569299000</v>
      </c>
      <c r="AO245" s="261">
        <f t="shared" si="224"/>
        <v>1666090000</v>
      </c>
      <c r="AP245" s="261">
        <f t="shared" si="266"/>
        <v>1666089887.3855722</v>
      </c>
      <c r="AQ245" s="51">
        <f t="shared" si="267"/>
        <v>1566819000</v>
      </c>
      <c r="AR245" s="42">
        <f t="shared" si="267"/>
        <v>1663457000</v>
      </c>
      <c r="AS245" s="58">
        <f t="shared" si="252"/>
        <v>1410137100</v>
      </c>
      <c r="AT245" s="58">
        <f t="shared" si="253"/>
        <v>23502285</v>
      </c>
      <c r="AU245" s="336">
        <f t="shared" si="254"/>
        <v>29424356.25</v>
      </c>
      <c r="AV245" s="131">
        <f t="shared" si="255"/>
        <v>16634570</v>
      </c>
      <c r="AW245" s="5">
        <f t="shared" si="256"/>
        <v>23502285</v>
      </c>
      <c r="AX245" s="5">
        <f t="shared" si="257"/>
        <v>36953275</v>
      </c>
      <c r="AY245" s="487">
        <f t="shared" si="258"/>
        <v>1766056000</v>
      </c>
      <c r="AZ245" s="117">
        <f t="shared" si="269"/>
        <v>1766055024.4251094</v>
      </c>
      <c r="BA245" s="2"/>
      <c r="BB245" s="2"/>
      <c r="BW245" s="53">
        <f t="shared" si="259"/>
        <v>-999848.26606199518</v>
      </c>
      <c r="CW245" s="58">
        <f t="shared" si="260"/>
        <v>1497111300</v>
      </c>
      <c r="CX245" s="43">
        <f t="shared" si="261"/>
        <v>16634570</v>
      </c>
      <c r="DA245" s="53">
        <f t="shared" si="262"/>
        <v>1330317900</v>
      </c>
      <c r="DB245" s="43">
        <f t="shared" si="263"/>
        <v>22171965</v>
      </c>
      <c r="DC245" s="48">
        <f t="shared" si="264"/>
        <v>36953275</v>
      </c>
      <c r="DH245" s="692" t="str">
        <f t="shared" si="268"/>
        <v>A29-20</v>
      </c>
    </row>
    <row r="246" spans="1:112">
      <c r="A246" s="3">
        <f t="shared" si="265"/>
        <v>207</v>
      </c>
      <c r="B246" s="249">
        <v>8</v>
      </c>
      <c r="C246" s="522"/>
      <c r="D246" s="250" t="s">
        <v>185</v>
      </c>
      <c r="E246" s="285">
        <v>22</v>
      </c>
      <c r="F246" s="252"/>
      <c r="G246" s="40" t="s">
        <v>89</v>
      </c>
      <c r="H246" s="253">
        <f t="shared" si="232"/>
        <v>81</v>
      </c>
      <c r="I246" s="253">
        <f t="shared" si="233"/>
        <v>70</v>
      </c>
      <c r="J246" s="254">
        <f t="shared" si="234"/>
        <v>27506142.120000001</v>
      </c>
      <c r="K246" s="254">
        <f t="shared" si="235"/>
        <v>4</v>
      </c>
      <c r="L246" s="255">
        <f t="shared" si="236"/>
        <v>0.97</v>
      </c>
      <c r="M246" s="305">
        <f t="shared" si="270"/>
        <v>1.03</v>
      </c>
      <c r="N246" s="257">
        <f t="shared" si="237"/>
        <v>22964681.067361128</v>
      </c>
      <c r="O246" s="257">
        <f t="shared" si="238"/>
        <v>25884864.772514869</v>
      </c>
      <c r="P246" s="257">
        <f t="shared" si="239"/>
        <v>27481386.592092004</v>
      </c>
      <c r="Q246" s="257">
        <f t="shared" si="240"/>
        <v>29176378.384094581</v>
      </c>
      <c r="R246" s="258">
        <f t="shared" si="241"/>
        <v>27481386.592092004</v>
      </c>
      <c r="S246" s="257">
        <f t="shared" si="241"/>
        <v>29176378.384094581</v>
      </c>
      <c r="T246" s="257">
        <f t="shared" si="242"/>
        <v>30975913.560956165</v>
      </c>
      <c r="U246" s="257"/>
      <c r="V246" s="257">
        <f t="shared" si="243"/>
        <v>1607527674.7152789</v>
      </c>
      <c r="W246" s="257">
        <f t="shared" si="244"/>
        <v>1811940534.0760407</v>
      </c>
      <c r="X246" s="257">
        <f t="shared" si="245"/>
        <v>1923697061.4464402</v>
      </c>
      <c r="Y246" s="258">
        <f t="shared" si="246"/>
        <v>2042346486.8866208</v>
      </c>
      <c r="Z246" s="258">
        <f t="shared" si="247"/>
        <v>1923697061.4464402</v>
      </c>
      <c r="AA246" s="257">
        <f t="shared" si="248"/>
        <v>2042346486.8866208</v>
      </c>
      <c r="AB246" s="257">
        <f t="shared" si="249"/>
        <v>2168313949.2669315</v>
      </c>
      <c r="AC246" s="257"/>
      <c r="AD246" s="32" t="str">
        <f t="shared" si="250"/>
        <v>BERTAHAP</v>
      </c>
      <c r="AE246" s="259">
        <f t="shared" si="251"/>
        <v>0</v>
      </c>
      <c r="AF246" s="260">
        <v>2</v>
      </c>
      <c r="AG246" s="261"/>
      <c r="AH246" s="257" t="e">
        <f>IF(AG246&gt;#REF!,"LB","KR")</f>
        <v>#REF!</v>
      </c>
      <c r="AI246" s="261">
        <f t="shared" si="229"/>
        <v>1768281000</v>
      </c>
      <c r="AJ246" s="261">
        <f t="shared" si="229"/>
        <v>1993135000</v>
      </c>
      <c r="AK246" s="261">
        <f t="shared" si="229"/>
        <v>2116067000</v>
      </c>
      <c r="AL246" s="262">
        <f t="shared" si="224"/>
        <v>2246582000</v>
      </c>
      <c r="AM246" s="262">
        <f t="shared" si="224"/>
        <v>2116067000</v>
      </c>
      <c r="AN246" s="261">
        <f t="shared" si="224"/>
        <v>2246582000</v>
      </c>
      <c r="AO246" s="261">
        <f t="shared" si="224"/>
        <v>2385146000</v>
      </c>
      <c r="AP246" s="261">
        <f t="shared" si="266"/>
        <v>2385146203.1024384</v>
      </c>
      <c r="AQ246" s="51">
        <f t="shared" si="267"/>
        <v>2243032000</v>
      </c>
      <c r="AR246" s="42">
        <f t="shared" si="267"/>
        <v>2381377000</v>
      </c>
      <c r="AS246" s="58">
        <f t="shared" si="252"/>
        <v>2018728800</v>
      </c>
      <c r="AT246" s="58">
        <f t="shared" si="253"/>
        <v>33645480</v>
      </c>
      <c r="AU246" s="336">
        <f t="shared" si="254"/>
        <v>42123412.5</v>
      </c>
      <c r="AV246" s="131">
        <f t="shared" si="255"/>
        <v>23813770</v>
      </c>
      <c r="AW246" s="5">
        <f t="shared" si="256"/>
        <v>33645480</v>
      </c>
      <c r="AX246" s="5">
        <f t="shared" si="257"/>
        <v>52901675</v>
      </c>
      <c r="AY246" s="487">
        <f t="shared" si="258"/>
        <v>2528255000</v>
      </c>
      <c r="AZ246" s="117">
        <f t="shared" si="269"/>
        <v>2528254602.2532554</v>
      </c>
      <c r="BA246" s="2"/>
      <c r="BB246" s="2"/>
      <c r="BW246" s="53">
        <f t="shared" si="259"/>
        <v>133404.78928200528</v>
      </c>
      <c r="CW246" s="58">
        <f t="shared" si="260"/>
        <v>2143239300</v>
      </c>
      <c r="CX246" s="43">
        <f t="shared" si="261"/>
        <v>23813770</v>
      </c>
      <c r="DA246" s="53">
        <f t="shared" si="262"/>
        <v>1904460300</v>
      </c>
      <c r="DB246" s="43">
        <f t="shared" si="263"/>
        <v>31741005</v>
      </c>
      <c r="DC246" s="48">
        <f t="shared" si="264"/>
        <v>52901675</v>
      </c>
      <c r="DH246" s="692" t="str">
        <f t="shared" si="268"/>
        <v>A29-22</v>
      </c>
    </row>
    <row r="247" spans="1:112">
      <c r="A247" s="3">
        <f t="shared" si="265"/>
        <v>208</v>
      </c>
      <c r="B247" s="249">
        <v>1</v>
      </c>
      <c r="C247" s="522"/>
      <c r="D247" s="250" t="s">
        <v>186</v>
      </c>
      <c r="E247" s="251" t="s">
        <v>24</v>
      </c>
      <c r="F247" s="252"/>
      <c r="G247" s="40" t="s">
        <v>39</v>
      </c>
      <c r="H247" s="253">
        <f t="shared" si="232"/>
        <v>113</v>
      </c>
      <c r="I247" s="253">
        <f t="shared" si="233"/>
        <v>101</v>
      </c>
      <c r="J247" s="254">
        <f t="shared" si="234"/>
        <v>27506142.120000001</v>
      </c>
      <c r="K247" s="254">
        <f t="shared" si="235"/>
        <v>6</v>
      </c>
      <c r="L247" s="255">
        <f t="shared" si="236"/>
        <v>0.95</v>
      </c>
      <c r="M247" s="256">
        <f t="shared" ref="M247:M282" si="271">SUMIF($AO$4:$AO$22,E247,$BB$4:$BB$22)</f>
        <v>1.0149999999999999</v>
      </c>
      <c r="N247" s="257">
        <f t="shared" si="237"/>
        <v>22163640.99609945</v>
      </c>
      <c r="O247" s="257">
        <f t="shared" si="238"/>
        <v>24981964.625060011</v>
      </c>
      <c r="P247" s="257">
        <f t="shared" si="239"/>
        <v>26522797.539209995</v>
      </c>
      <c r="Q247" s="257">
        <f t="shared" si="240"/>
        <v>28158665.655953549</v>
      </c>
      <c r="R247" s="258">
        <f t="shared" si="241"/>
        <v>26522797.539209995</v>
      </c>
      <c r="S247" s="257">
        <f t="shared" si="241"/>
        <v>28158665.655953549</v>
      </c>
      <c r="T247" s="257">
        <f t="shared" si="242"/>
        <v>29895430.538636748</v>
      </c>
      <c r="U247" s="257"/>
      <c r="V247" s="257">
        <f t="shared" si="243"/>
        <v>2238527740.6060443</v>
      </c>
      <c r="W247" s="257">
        <f t="shared" si="244"/>
        <v>2523178427.1310611</v>
      </c>
      <c r="X247" s="257">
        <f t="shared" si="245"/>
        <v>2678802551.4602094</v>
      </c>
      <c r="Y247" s="258">
        <f t="shared" si="246"/>
        <v>2844025231.2513084</v>
      </c>
      <c r="Z247" s="258">
        <f t="shared" si="247"/>
        <v>2678802551.4602094</v>
      </c>
      <c r="AA247" s="257">
        <f t="shared" si="248"/>
        <v>2844025231.2513084</v>
      </c>
      <c r="AB247" s="257">
        <f t="shared" si="249"/>
        <v>3019438484.4023113</v>
      </c>
      <c r="AC247" s="257"/>
      <c r="AD247" s="32" t="str">
        <f t="shared" si="250"/>
        <v>BERTAHAP</v>
      </c>
      <c r="AE247" s="259">
        <f t="shared" si="251"/>
        <v>0</v>
      </c>
      <c r="AF247" s="260">
        <v>2</v>
      </c>
      <c r="AG247" s="261"/>
      <c r="AH247" s="257" t="e">
        <f>IF(AG247&gt;#REF!,"LB","KR")</f>
        <v>#REF!</v>
      </c>
      <c r="AI247" s="261">
        <f t="shared" si="229"/>
        <v>2462381000</v>
      </c>
      <c r="AJ247" s="261">
        <f t="shared" si="229"/>
        <v>2775497000</v>
      </c>
      <c r="AK247" s="261">
        <f t="shared" si="229"/>
        <v>2946683000</v>
      </c>
      <c r="AL247" s="262">
        <f>ROUNDUP((Y247*(1+$K$5)),-3)</f>
        <v>3128428000</v>
      </c>
      <c r="AM247" s="262">
        <f>ROUNDUP((Z247*(1+$K$5)),-3)</f>
        <v>2946683000</v>
      </c>
      <c r="AN247" s="261">
        <f>ROUNDUP((AA247*(1+$K$5)),-3)</f>
        <v>3128428000</v>
      </c>
      <c r="AO247" s="261">
        <f>ROUNDUP((AB247*(1+$K$5)),-3)</f>
        <v>3321383000</v>
      </c>
      <c r="AP247" s="261">
        <f t="shared" si="266"/>
        <v>3321382511.6908064</v>
      </c>
      <c r="AQ247" s="51">
        <f t="shared" si="267"/>
        <v>3123484000</v>
      </c>
      <c r="AR247" s="42">
        <f t="shared" si="267"/>
        <v>3316134000</v>
      </c>
      <c r="AS247" s="58">
        <f t="shared" si="252"/>
        <v>2811135600</v>
      </c>
      <c r="AT247" s="58">
        <f t="shared" si="253"/>
        <v>46852260</v>
      </c>
      <c r="AU247" s="336">
        <f t="shared" si="254"/>
        <v>58658025</v>
      </c>
      <c r="AV247" s="131">
        <f t="shared" si="255"/>
        <v>33161340</v>
      </c>
      <c r="AW247" s="5">
        <f t="shared" si="256"/>
        <v>46852260</v>
      </c>
      <c r="AX247" s="5">
        <f t="shared" si="257"/>
        <v>73667075</v>
      </c>
      <c r="AY247" s="487">
        <f t="shared" si="258"/>
        <v>3520666000</v>
      </c>
      <c r="AZ247" s="117">
        <f t="shared" si="269"/>
        <v>3520665164.3937511</v>
      </c>
      <c r="BA247" s="2"/>
      <c r="BB247" s="2"/>
      <c r="BW247" s="53">
        <f t="shared" si="259"/>
        <v>-825184.26360000297</v>
      </c>
      <c r="CW247" s="58">
        <f t="shared" si="260"/>
        <v>2984520600</v>
      </c>
      <c r="CX247" s="43">
        <f t="shared" si="261"/>
        <v>33161340</v>
      </c>
      <c r="DA247" s="53">
        <f t="shared" si="262"/>
        <v>2652014700</v>
      </c>
      <c r="DB247" s="43">
        <f t="shared" si="263"/>
        <v>44200245</v>
      </c>
      <c r="DC247" s="48">
        <f t="shared" si="264"/>
        <v>73667075</v>
      </c>
      <c r="DH247" s="692" t="str">
        <f t="shared" si="268"/>
        <v>A30-02</v>
      </c>
    </row>
    <row r="248" spans="1:112">
      <c r="A248" s="3">
        <f t="shared" si="265"/>
        <v>209</v>
      </c>
      <c r="B248" s="249">
        <v>2</v>
      </c>
      <c r="C248" s="522"/>
      <c r="D248" s="250" t="s">
        <v>186</v>
      </c>
      <c r="E248" s="251" t="s">
        <v>35</v>
      </c>
      <c r="F248" s="252"/>
      <c r="G248" s="40" t="s">
        <v>42</v>
      </c>
      <c r="H248" s="253">
        <f t="shared" si="232"/>
        <v>78</v>
      </c>
      <c r="I248" s="253">
        <f t="shared" si="233"/>
        <v>66</v>
      </c>
      <c r="J248" s="254">
        <f t="shared" si="234"/>
        <v>27506142.120000001</v>
      </c>
      <c r="K248" s="254">
        <f t="shared" si="235"/>
        <v>2</v>
      </c>
      <c r="L248" s="255">
        <f t="shared" si="236"/>
        <v>0.93</v>
      </c>
      <c r="M248" s="256">
        <f t="shared" si="271"/>
        <v>1.0149999999999999</v>
      </c>
      <c r="N248" s="257">
        <f t="shared" si="237"/>
        <v>21697038.027760517</v>
      </c>
      <c r="O248" s="257">
        <f t="shared" si="238"/>
        <v>24456028.527690329</v>
      </c>
      <c r="P248" s="257">
        <f t="shared" si="239"/>
        <v>25964422.854173999</v>
      </c>
      <c r="Q248" s="257">
        <f t="shared" si="240"/>
        <v>27565851.642144006</v>
      </c>
      <c r="R248" s="258">
        <f t="shared" si="241"/>
        <v>25964422.854173999</v>
      </c>
      <c r="S248" s="257">
        <f t="shared" si="241"/>
        <v>27565851.642144006</v>
      </c>
      <c r="T248" s="257">
        <f t="shared" si="242"/>
        <v>29266053.053612821</v>
      </c>
      <c r="U248" s="257"/>
      <c r="V248" s="257">
        <f t="shared" si="243"/>
        <v>1432004509.8321941</v>
      </c>
      <c r="W248" s="257">
        <f t="shared" si="244"/>
        <v>1614097882.8275616</v>
      </c>
      <c r="X248" s="257">
        <f t="shared" si="245"/>
        <v>1713651908.375484</v>
      </c>
      <c r="Y248" s="258">
        <f t="shared" si="246"/>
        <v>1819346208.3815043</v>
      </c>
      <c r="Z248" s="258">
        <f t="shared" si="247"/>
        <v>1713651908.375484</v>
      </c>
      <c r="AA248" s="257">
        <f t="shared" si="248"/>
        <v>1819346208.3815043</v>
      </c>
      <c r="AB248" s="257">
        <f t="shared" si="249"/>
        <v>1931559501.5384462</v>
      </c>
      <c r="AC248" s="257"/>
      <c r="AD248" s="32" t="str">
        <f t="shared" si="250"/>
        <v>BERTAHAP</v>
      </c>
      <c r="AE248" s="259">
        <f t="shared" si="251"/>
        <v>0</v>
      </c>
      <c r="AF248" s="260">
        <v>2</v>
      </c>
      <c r="AG248" s="261"/>
      <c r="AH248" s="257" t="e">
        <f>IF(AG248&gt;#REF!,"LB","KR")</f>
        <v>#REF!</v>
      </c>
      <c r="AI248" s="261">
        <f t="shared" ref="AI248:AO284" si="272">ROUNDUP((V248*(1+$K$5)),-3)</f>
        <v>1575205000</v>
      </c>
      <c r="AJ248" s="261">
        <f t="shared" si="272"/>
        <v>1775508000</v>
      </c>
      <c r="AK248" s="261">
        <f t="shared" si="272"/>
        <v>1885018000</v>
      </c>
      <c r="AL248" s="262">
        <f t="shared" si="272"/>
        <v>2001281000</v>
      </c>
      <c r="AM248" s="262">
        <f t="shared" si="272"/>
        <v>1885018000</v>
      </c>
      <c r="AN248" s="261">
        <f t="shared" si="272"/>
        <v>2001281000</v>
      </c>
      <c r="AO248" s="261">
        <f t="shared" si="272"/>
        <v>2124716000</v>
      </c>
      <c r="AP248" s="261">
        <f t="shared" si="266"/>
        <v>2124715580.5980155</v>
      </c>
      <c r="AQ248" s="51">
        <f t="shared" si="267"/>
        <v>1998120000</v>
      </c>
      <c r="AR248" s="42">
        <f t="shared" si="267"/>
        <v>2121358000</v>
      </c>
      <c r="AS248" s="58">
        <f t="shared" si="252"/>
        <v>1798308000</v>
      </c>
      <c r="AT248" s="58">
        <f t="shared" si="253"/>
        <v>29971800</v>
      </c>
      <c r="AU248" s="336">
        <f t="shared" si="254"/>
        <v>37524018.75</v>
      </c>
      <c r="AV248" s="131">
        <f t="shared" si="255"/>
        <v>21213580</v>
      </c>
      <c r="AW248" s="5">
        <f t="shared" si="256"/>
        <v>29971800</v>
      </c>
      <c r="AX248" s="5">
        <f t="shared" si="257"/>
        <v>47125450</v>
      </c>
      <c r="AY248" s="487">
        <f t="shared" si="258"/>
        <v>2252199000</v>
      </c>
      <c r="AZ248" s="117">
        <f t="shared" si="269"/>
        <v>2252198256.1042461</v>
      </c>
      <c r="BA248" s="2"/>
      <c r="BB248" s="2"/>
      <c r="BW248" s="53">
        <f t="shared" si="259"/>
        <v>-1383558.9486359991</v>
      </c>
      <c r="CW248" s="58">
        <f t="shared" si="260"/>
        <v>1909222200</v>
      </c>
      <c r="CX248" s="43">
        <f t="shared" si="261"/>
        <v>21213580</v>
      </c>
      <c r="DA248" s="53">
        <f t="shared" si="262"/>
        <v>1696516200</v>
      </c>
      <c r="DB248" s="43">
        <f t="shared" si="263"/>
        <v>28275270</v>
      </c>
      <c r="DC248" s="48">
        <f t="shared" si="264"/>
        <v>47125450</v>
      </c>
      <c r="DH248" s="692" t="str">
        <f t="shared" si="268"/>
        <v>A30-06</v>
      </c>
    </row>
    <row r="249" spans="1:112">
      <c r="A249" s="3">
        <f t="shared" si="265"/>
        <v>210</v>
      </c>
      <c r="B249" s="249">
        <v>3</v>
      </c>
      <c r="C249" s="522"/>
      <c r="D249" s="250" t="s">
        <v>186</v>
      </c>
      <c r="E249" s="251" t="s">
        <v>41</v>
      </c>
      <c r="F249" s="252"/>
      <c r="G249" s="40" t="s">
        <v>45</v>
      </c>
      <c r="H249" s="253">
        <f t="shared" si="232"/>
        <v>60</v>
      </c>
      <c r="I249" s="253">
        <f t="shared" si="233"/>
        <v>52</v>
      </c>
      <c r="J249" s="254">
        <f t="shared" si="234"/>
        <v>27506142.120000001</v>
      </c>
      <c r="K249" s="254">
        <f t="shared" si="235"/>
        <v>2</v>
      </c>
      <c r="L249" s="255">
        <f t="shared" si="236"/>
        <v>0.93</v>
      </c>
      <c r="M249" s="256">
        <f t="shared" si="271"/>
        <v>1.0149999999999999</v>
      </c>
      <c r="N249" s="257">
        <f t="shared" si="237"/>
        <v>21697038.027760517</v>
      </c>
      <c r="O249" s="257">
        <f t="shared" si="238"/>
        <v>24456028.527690329</v>
      </c>
      <c r="P249" s="257">
        <f t="shared" si="239"/>
        <v>25964422.854173999</v>
      </c>
      <c r="Q249" s="257">
        <f t="shared" si="240"/>
        <v>27565851.642144006</v>
      </c>
      <c r="R249" s="258">
        <f t="shared" si="241"/>
        <v>25964422.854173999</v>
      </c>
      <c r="S249" s="257">
        <f t="shared" si="241"/>
        <v>27565851.642144006</v>
      </c>
      <c r="T249" s="257">
        <f t="shared" si="242"/>
        <v>29266053.053612821</v>
      </c>
      <c r="U249" s="257"/>
      <c r="V249" s="257">
        <f t="shared" si="243"/>
        <v>1128245977.4435468</v>
      </c>
      <c r="W249" s="257">
        <f t="shared" si="244"/>
        <v>1271713483.4398971</v>
      </c>
      <c r="X249" s="257">
        <f t="shared" si="245"/>
        <v>1350149988.417048</v>
      </c>
      <c r="Y249" s="258">
        <f t="shared" si="246"/>
        <v>1433424285.3914883</v>
      </c>
      <c r="Z249" s="258">
        <f t="shared" si="247"/>
        <v>1350149988.417048</v>
      </c>
      <c r="AA249" s="257">
        <f t="shared" si="248"/>
        <v>1433424285.3914883</v>
      </c>
      <c r="AB249" s="257">
        <f t="shared" si="249"/>
        <v>1521834758.7878666</v>
      </c>
      <c r="AC249" s="257"/>
      <c r="AD249" s="32" t="str">
        <f t="shared" si="250"/>
        <v>BERTAHAP</v>
      </c>
      <c r="AE249" s="259">
        <f t="shared" si="251"/>
        <v>0</v>
      </c>
      <c r="AF249" s="260">
        <v>2</v>
      </c>
      <c r="AG249" s="261"/>
      <c r="AH249" s="257" t="e">
        <f>IF(AG249&gt;#REF!,"LB","KR")</f>
        <v>#REF!</v>
      </c>
      <c r="AI249" s="261">
        <f t="shared" si="272"/>
        <v>1241071000</v>
      </c>
      <c r="AJ249" s="261">
        <f t="shared" si="272"/>
        <v>1398885000</v>
      </c>
      <c r="AK249" s="261">
        <f t="shared" si="272"/>
        <v>1485165000</v>
      </c>
      <c r="AL249" s="262">
        <f t="shared" si="272"/>
        <v>1576767000</v>
      </c>
      <c r="AM249" s="262">
        <f t="shared" si="272"/>
        <v>1485165000</v>
      </c>
      <c r="AN249" s="261">
        <f t="shared" si="272"/>
        <v>1576767000</v>
      </c>
      <c r="AO249" s="261">
        <f t="shared" si="272"/>
        <v>1674019000</v>
      </c>
      <c r="AP249" s="261">
        <f t="shared" si="266"/>
        <v>1674018497.08901</v>
      </c>
      <c r="AQ249" s="51">
        <f t="shared" si="267"/>
        <v>1574275000</v>
      </c>
      <c r="AR249" s="42">
        <f t="shared" si="267"/>
        <v>1671374000</v>
      </c>
      <c r="AS249" s="58">
        <f t="shared" si="252"/>
        <v>1416847500</v>
      </c>
      <c r="AT249" s="58">
        <f t="shared" si="253"/>
        <v>23614125</v>
      </c>
      <c r="AU249" s="336">
        <f t="shared" si="254"/>
        <v>29564381.25</v>
      </c>
      <c r="AV249" s="131">
        <f t="shared" si="255"/>
        <v>16713740</v>
      </c>
      <c r="AW249" s="5">
        <f t="shared" si="256"/>
        <v>23614125</v>
      </c>
      <c r="AX249" s="5">
        <f t="shared" si="257"/>
        <v>37129125</v>
      </c>
      <c r="AY249" s="487">
        <f t="shared" si="258"/>
        <v>1774461000</v>
      </c>
      <c r="AZ249" s="117">
        <f t="shared" si="269"/>
        <v>1774460325.9317751</v>
      </c>
      <c r="BA249" s="2"/>
      <c r="BB249" s="2"/>
      <c r="BW249" s="53">
        <f t="shared" si="259"/>
        <v>-1383558.9486359991</v>
      </c>
      <c r="CW249" s="58">
        <f t="shared" si="260"/>
        <v>1504236600</v>
      </c>
      <c r="CX249" s="43">
        <f t="shared" si="261"/>
        <v>16713740</v>
      </c>
      <c r="DA249" s="53">
        <f t="shared" si="262"/>
        <v>1336648500</v>
      </c>
      <c r="DB249" s="43">
        <f t="shared" si="263"/>
        <v>22277475</v>
      </c>
      <c r="DC249" s="48">
        <f t="shared" si="264"/>
        <v>37129125</v>
      </c>
      <c r="DH249" s="692" t="str">
        <f t="shared" si="268"/>
        <v>A30-08</v>
      </c>
    </row>
    <row r="250" spans="1:112">
      <c r="A250" s="3">
        <f t="shared" si="265"/>
        <v>211</v>
      </c>
      <c r="B250" s="249">
        <v>4</v>
      </c>
      <c r="C250" s="522"/>
      <c r="D250" s="250" t="s">
        <v>186</v>
      </c>
      <c r="E250" s="251">
        <v>10</v>
      </c>
      <c r="F250" s="252"/>
      <c r="G250" s="40" t="s">
        <v>48</v>
      </c>
      <c r="H250" s="253">
        <f t="shared" si="232"/>
        <v>74</v>
      </c>
      <c r="I250" s="253">
        <f t="shared" si="233"/>
        <v>63</v>
      </c>
      <c r="J250" s="254">
        <f t="shared" si="234"/>
        <v>27506142.120000001</v>
      </c>
      <c r="K250" s="254">
        <f t="shared" si="235"/>
        <v>2</v>
      </c>
      <c r="L250" s="255">
        <f t="shared" si="236"/>
        <v>0.93</v>
      </c>
      <c r="M250" s="256">
        <f t="shared" si="271"/>
        <v>1.0149999999999999</v>
      </c>
      <c r="N250" s="257">
        <f t="shared" si="237"/>
        <v>21697038.027760517</v>
      </c>
      <c r="O250" s="257">
        <f t="shared" si="238"/>
        <v>24456028.527690329</v>
      </c>
      <c r="P250" s="257">
        <f t="shared" si="239"/>
        <v>25964422.854173999</v>
      </c>
      <c r="Q250" s="257">
        <f t="shared" si="240"/>
        <v>27565851.642144006</v>
      </c>
      <c r="R250" s="258">
        <f t="shared" si="241"/>
        <v>25964422.854173999</v>
      </c>
      <c r="S250" s="257">
        <f t="shared" si="241"/>
        <v>27565851.642144006</v>
      </c>
      <c r="T250" s="257">
        <f t="shared" si="242"/>
        <v>29266053.053612821</v>
      </c>
      <c r="U250" s="257"/>
      <c r="V250" s="257">
        <f t="shared" si="243"/>
        <v>1366913395.7489126</v>
      </c>
      <c r="W250" s="257">
        <f t="shared" si="244"/>
        <v>1540729797.2444906</v>
      </c>
      <c r="X250" s="257">
        <f t="shared" si="245"/>
        <v>1635758639.8129621</v>
      </c>
      <c r="Y250" s="258">
        <f t="shared" si="246"/>
        <v>1736648653.4550724</v>
      </c>
      <c r="Z250" s="258">
        <f t="shared" si="247"/>
        <v>1635758639.8129621</v>
      </c>
      <c r="AA250" s="257">
        <f t="shared" si="248"/>
        <v>1736648653.4550724</v>
      </c>
      <c r="AB250" s="257">
        <f t="shared" si="249"/>
        <v>1843761342.3776078</v>
      </c>
      <c r="AC250" s="257"/>
      <c r="AD250" s="32" t="str">
        <f t="shared" si="250"/>
        <v>BERTAHAP</v>
      </c>
      <c r="AE250" s="259">
        <f t="shared" si="251"/>
        <v>0</v>
      </c>
      <c r="AF250" s="260">
        <v>2</v>
      </c>
      <c r="AG250" s="261"/>
      <c r="AH250" s="257" t="e">
        <f>IF(AG250&gt;#REF!,"LB","KR")</f>
        <v>#REF!</v>
      </c>
      <c r="AI250" s="261">
        <f t="shared" si="272"/>
        <v>1503605000</v>
      </c>
      <c r="AJ250" s="261">
        <f t="shared" si="272"/>
        <v>1694803000</v>
      </c>
      <c r="AK250" s="261">
        <f t="shared" si="272"/>
        <v>1799335000</v>
      </c>
      <c r="AL250" s="262">
        <f t="shared" si="272"/>
        <v>1910314000</v>
      </c>
      <c r="AM250" s="262">
        <f t="shared" si="272"/>
        <v>1799335000</v>
      </c>
      <c r="AN250" s="261">
        <f t="shared" si="272"/>
        <v>1910314000</v>
      </c>
      <c r="AO250" s="261">
        <f t="shared" si="272"/>
        <v>2028138000</v>
      </c>
      <c r="AP250" s="261">
        <f t="shared" si="266"/>
        <v>2028137937.4683101</v>
      </c>
      <c r="AQ250" s="51">
        <f t="shared" si="267"/>
        <v>1907296000</v>
      </c>
      <c r="AR250" s="42">
        <f t="shared" si="267"/>
        <v>2024933000</v>
      </c>
      <c r="AS250" s="58">
        <f t="shared" si="252"/>
        <v>1716566400</v>
      </c>
      <c r="AT250" s="58">
        <f t="shared" si="253"/>
        <v>28609440</v>
      </c>
      <c r="AU250" s="336">
        <f t="shared" si="254"/>
        <v>35818387.5</v>
      </c>
      <c r="AV250" s="131">
        <f t="shared" si="255"/>
        <v>20249330</v>
      </c>
      <c r="AW250" s="5">
        <f t="shared" si="256"/>
        <v>28609440</v>
      </c>
      <c r="AX250" s="5">
        <f t="shared" si="257"/>
        <v>44983375</v>
      </c>
      <c r="AY250" s="487">
        <f t="shared" si="258"/>
        <v>2149826000</v>
      </c>
      <c r="AZ250" s="117">
        <f t="shared" si="269"/>
        <v>2149825994.1640873</v>
      </c>
      <c r="BA250" s="2"/>
      <c r="BB250" s="2"/>
      <c r="BW250" s="53">
        <f t="shared" si="259"/>
        <v>-1383558.9486359991</v>
      </c>
      <c r="CW250" s="58">
        <f t="shared" si="260"/>
        <v>1822439700</v>
      </c>
      <c r="CX250" s="43">
        <f t="shared" si="261"/>
        <v>20249330</v>
      </c>
      <c r="DA250" s="53">
        <f t="shared" si="262"/>
        <v>1619401500</v>
      </c>
      <c r="DB250" s="43">
        <f t="shared" si="263"/>
        <v>26990025</v>
      </c>
      <c r="DC250" s="48">
        <f t="shared" si="264"/>
        <v>44983375</v>
      </c>
      <c r="DH250" s="692" t="str">
        <f t="shared" si="268"/>
        <v>A30-10</v>
      </c>
    </row>
    <row r="251" spans="1:112">
      <c r="A251" s="3">
        <f t="shared" si="265"/>
        <v>212</v>
      </c>
      <c r="B251" s="249">
        <v>5</v>
      </c>
      <c r="C251" s="522"/>
      <c r="D251" s="250" t="s">
        <v>186</v>
      </c>
      <c r="E251" s="285">
        <v>12</v>
      </c>
      <c r="F251" s="252"/>
      <c r="G251" s="40" t="s">
        <v>50</v>
      </c>
      <c r="H251" s="253">
        <f t="shared" si="232"/>
        <v>67</v>
      </c>
      <c r="I251" s="253">
        <f t="shared" si="233"/>
        <v>57</v>
      </c>
      <c r="J251" s="254">
        <f t="shared" si="234"/>
        <v>27506142.120000001</v>
      </c>
      <c r="K251" s="254">
        <f t="shared" si="235"/>
        <v>2</v>
      </c>
      <c r="L251" s="255">
        <f t="shared" si="236"/>
        <v>0.93</v>
      </c>
      <c r="M251" s="256">
        <f t="shared" si="271"/>
        <v>1.0149999999999999</v>
      </c>
      <c r="N251" s="257">
        <f t="shared" si="237"/>
        <v>21697038.027760517</v>
      </c>
      <c r="O251" s="257">
        <f t="shared" si="238"/>
        <v>24456028.527690329</v>
      </c>
      <c r="P251" s="257">
        <f t="shared" si="239"/>
        <v>25964422.854173999</v>
      </c>
      <c r="Q251" s="257">
        <f t="shared" si="240"/>
        <v>27565851.642144006</v>
      </c>
      <c r="R251" s="258">
        <f t="shared" si="241"/>
        <v>25964422.854173999</v>
      </c>
      <c r="S251" s="257">
        <f t="shared" si="241"/>
        <v>27565851.642144006</v>
      </c>
      <c r="T251" s="257">
        <f t="shared" si="242"/>
        <v>29266053.053612821</v>
      </c>
      <c r="U251" s="257"/>
      <c r="V251" s="257">
        <f t="shared" si="243"/>
        <v>1236731167.5823495</v>
      </c>
      <c r="W251" s="257">
        <f t="shared" si="244"/>
        <v>1393993626.0783486</v>
      </c>
      <c r="X251" s="257">
        <f t="shared" si="245"/>
        <v>1479972102.6879179</v>
      </c>
      <c r="Y251" s="258">
        <f t="shared" si="246"/>
        <v>1571253543.6022084</v>
      </c>
      <c r="Z251" s="258">
        <f t="shared" si="247"/>
        <v>1479972102.6879179</v>
      </c>
      <c r="AA251" s="257">
        <f t="shared" si="248"/>
        <v>1571253543.6022084</v>
      </c>
      <c r="AB251" s="257">
        <f t="shared" si="249"/>
        <v>1668165024.0559309</v>
      </c>
      <c r="AC251" s="257"/>
      <c r="AD251" s="32" t="str">
        <f t="shared" si="250"/>
        <v>BERTAHAP</v>
      </c>
      <c r="AE251" s="259">
        <f t="shared" si="251"/>
        <v>0</v>
      </c>
      <c r="AF251" s="260">
        <v>2</v>
      </c>
      <c r="AG251" s="261"/>
      <c r="AH251" s="257" t="e">
        <f>IF(AG251&gt;#REF!,"LB","KR")</f>
        <v>#REF!</v>
      </c>
      <c r="AI251" s="261">
        <f t="shared" si="272"/>
        <v>1360405000</v>
      </c>
      <c r="AJ251" s="261">
        <f t="shared" si="272"/>
        <v>1533393000</v>
      </c>
      <c r="AK251" s="261">
        <f t="shared" si="272"/>
        <v>1627970000</v>
      </c>
      <c r="AL251" s="262">
        <f t="shared" si="272"/>
        <v>1728379000</v>
      </c>
      <c r="AM251" s="262">
        <f t="shared" si="272"/>
        <v>1627970000</v>
      </c>
      <c r="AN251" s="261">
        <f t="shared" si="272"/>
        <v>1728379000</v>
      </c>
      <c r="AO251" s="261">
        <f t="shared" si="272"/>
        <v>1834982000</v>
      </c>
      <c r="AP251" s="261">
        <f t="shared" si="266"/>
        <v>1834981589.5311141</v>
      </c>
      <c r="AQ251" s="51">
        <f t="shared" si="267"/>
        <v>1725649000</v>
      </c>
      <c r="AR251" s="42">
        <f t="shared" si="267"/>
        <v>1832082000</v>
      </c>
      <c r="AS251" s="58">
        <f t="shared" si="252"/>
        <v>1553084100</v>
      </c>
      <c r="AT251" s="58">
        <f t="shared" si="253"/>
        <v>25884735</v>
      </c>
      <c r="AU251" s="336">
        <f t="shared" si="254"/>
        <v>32407106.25</v>
      </c>
      <c r="AV251" s="131">
        <f t="shared" si="255"/>
        <v>18320820</v>
      </c>
      <c r="AW251" s="5">
        <f t="shared" si="256"/>
        <v>25884735</v>
      </c>
      <c r="AX251" s="5">
        <f t="shared" si="257"/>
        <v>40699250</v>
      </c>
      <c r="AY251" s="487">
        <f t="shared" si="258"/>
        <v>1945081000</v>
      </c>
      <c r="AZ251" s="117">
        <f t="shared" si="269"/>
        <v>1945080408.6061757</v>
      </c>
      <c r="BA251" s="2"/>
      <c r="BB251" s="2"/>
      <c r="BW251" s="53">
        <f t="shared" si="259"/>
        <v>-1383558.9486359991</v>
      </c>
      <c r="CW251" s="58">
        <f t="shared" si="260"/>
        <v>1648873800</v>
      </c>
      <c r="CX251" s="43">
        <f t="shared" si="261"/>
        <v>18320820</v>
      </c>
      <c r="DA251" s="53">
        <f t="shared" si="262"/>
        <v>1465173000</v>
      </c>
      <c r="DB251" s="43">
        <f t="shared" si="263"/>
        <v>24419550</v>
      </c>
      <c r="DC251" s="48">
        <f t="shared" si="264"/>
        <v>40699250</v>
      </c>
      <c r="DH251" s="692" t="str">
        <f t="shared" si="268"/>
        <v>A30-12</v>
      </c>
    </row>
    <row r="252" spans="1:112">
      <c r="A252" s="3">
        <f t="shared" si="265"/>
        <v>213</v>
      </c>
      <c r="B252" s="249">
        <v>6</v>
      </c>
      <c r="C252" s="522"/>
      <c r="D252" s="250" t="s">
        <v>186</v>
      </c>
      <c r="E252" s="251">
        <v>16</v>
      </c>
      <c r="F252" s="252"/>
      <c r="G252" s="40" t="s">
        <v>52</v>
      </c>
      <c r="H252" s="253">
        <f t="shared" si="232"/>
        <v>71</v>
      </c>
      <c r="I252" s="253">
        <f t="shared" si="233"/>
        <v>63</v>
      </c>
      <c r="J252" s="254">
        <f t="shared" si="234"/>
        <v>27506142.120000001</v>
      </c>
      <c r="K252" s="254">
        <f t="shared" si="235"/>
        <v>2</v>
      </c>
      <c r="L252" s="255">
        <f t="shared" si="236"/>
        <v>0.93</v>
      </c>
      <c r="M252" s="256">
        <f t="shared" si="271"/>
        <v>1.0149999999999999</v>
      </c>
      <c r="N252" s="257">
        <f t="shared" si="237"/>
        <v>21697038.027760517</v>
      </c>
      <c r="O252" s="257">
        <f t="shared" si="238"/>
        <v>24456028.527690329</v>
      </c>
      <c r="P252" s="257">
        <f t="shared" si="239"/>
        <v>25964422.854173999</v>
      </c>
      <c r="Q252" s="257">
        <f t="shared" si="240"/>
        <v>27565851.642144006</v>
      </c>
      <c r="R252" s="258">
        <f t="shared" si="241"/>
        <v>25964422.854173999</v>
      </c>
      <c r="S252" s="257">
        <f t="shared" si="241"/>
        <v>27565851.642144006</v>
      </c>
      <c r="T252" s="257">
        <f t="shared" si="242"/>
        <v>29266053.053612821</v>
      </c>
      <c r="U252" s="257"/>
      <c r="V252" s="257">
        <f t="shared" si="243"/>
        <v>1366913395.7489126</v>
      </c>
      <c r="W252" s="257">
        <f t="shared" si="244"/>
        <v>1540729797.2444906</v>
      </c>
      <c r="X252" s="257">
        <f t="shared" si="245"/>
        <v>1635758639.8129621</v>
      </c>
      <c r="Y252" s="258">
        <f t="shared" si="246"/>
        <v>1736648653.4550724</v>
      </c>
      <c r="Z252" s="258">
        <f t="shared" si="247"/>
        <v>1635758639.8129621</v>
      </c>
      <c r="AA252" s="257">
        <f t="shared" si="248"/>
        <v>1736648653.4550724</v>
      </c>
      <c r="AB252" s="257">
        <f t="shared" si="249"/>
        <v>1843761342.3776078</v>
      </c>
      <c r="AC252" s="257"/>
      <c r="AD252" s="32" t="str">
        <f t="shared" si="250"/>
        <v>BERTAHAP</v>
      </c>
      <c r="AE252" s="259">
        <f t="shared" si="251"/>
        <v>0</v>
      </c>
      <c r="AF252" s="260">
        <v>2</v>
      </c>
      <c r="AG252" s="261"/>
      <c r="AH252" s="257" t="e">
        <f>IF(AG252&gt;#REF!,"LB","KR")</f>
        <v>#REF!</v>
      </c>
      <c r="AI252" s="261">
        <f t="shared" si="272"/>
        <v>1503605000</v>
      </c>
      <c r="AJ252" s="261">
        <f t="shared" si="272"/>
        <v>1694803000</v>
      </c>
      <c r="AK252" s="261">
        <f t="shared" si="272"/>
        <v>1799335000</v>
      </c>
      <c r="AL252" s="262">
        <f t="shared" si="272"/>
        <v>1910314000</v>
      </c>
      <c r="AM252" s="262">
        <f t="shared" si="272"/>
        <v>1799335000</v>
      </c>
      <c r="AN252" s="261">
        <f t="shared" si="272"/>
        <v>1910314000</v>
      </c>
      <c r="AO252" s="261">
        <f t="shared" si="272"/>
        <v>2028138000</v>
      </c>
      <c r="AP252" s="261">
        <f t="shared" si="266"/>
        <v>2028137937.4683101</v>
      </c>
      <c r="AQ252" s="51">
        <f t="shared" si="267"/>
        <v>1907296000</v>
      </c>
      <c r="AR252" s="42">
        <f t="shared" si="267"/>
        <v>2024933000</v>
      </c>
      <c r="AS252" s="58">
        <f t="shared" si="252"/>
        <v>1716566400</v>
      </c>
      <c r="AT252" s="58">
        <f t="shared" si="253"/>
        <v>28609440</v>
      </c>
      <c r="AU252" s="336">
        <f t="shared" si="254"/>
        <v>35818387.5</v>
      </c>
      <c r="AV252" s="131">
        <f t="shared" si="255"/>
        <v>20249330</v>
      </c>
      <c r="AW252" s="5">
        <f t="shared" si="256"/>
        <v>28609440</v>
      </c>
      <c r="AX252" s="5">
        <f t="shared" si="257"/>
        <v>44983375</v>
      </c>
      <c r="AY252" s="487">
        <f t="shared" si="258"/>
        <v>2149826000</v>
      </c>
      <c r="AZ252" s="117">
        <f t="shared" si="269"/>
        <v>2149825994.1640873</v>
      </c>
      <c r="BA252" s="2"/>
      <c r="BB252" s="2"/>
      <c r="BW252" s="53">
        <f t="shared" si="259"/>
        <v>-1383558.9486359991</v>
      </c>
      <c r="CW252" s="58">
        <f t="shared" si="260"/>
        <v>1822439700</v>
      </c>
      <c r="CX252" s="43">
        <f t="shared" si="261"/>
        <v>20249330</v>
      </c>
      <c r="DA252" s="53">
        <f t="shared" si="262"/>
        <v>1619401500</v>
      </c>
      <c r="DB252" s="43">
        <f t="shared" si="263"/>
        <v>26990025</v>
      </c>
      <c r="DC252" s="48">
        <f t="shared" si="264"/>
        <v>44983375</v>
      </c>
      <c r="DH252" s="692" t="str">
        <f t="shared" si="268"/>
        <v>A30-16</v>
      </c>
    </row>
    <row r="253" spans="1:112">
      <c r="A253" s="3">
        <f t="shared" si="265"/>
        <v>214</v>
      </c>
      <c r="B253" s="249">
        <v>7</v>
      </c>
      <c r="C253" s="522"/>
      <c r="D253" s="250" t="s">
        <v>186</v>
      </c>
      <c r="E253" s="285">
        <v>18</v>
      </c>
      <c r="F253" s="252"/>
      <c r="G253" s="40" t="s">
        <v>54</v>
      </c>
      <c r="H253" s="253">
        <f t="shared" si="232"/>
        <v>97</v>
      </c>
      <c r="I253" s="253">
        <f t="shared" si="233"/>
        <v>85</v>
      </c>
      <c r="J253" s="254">
        <f t="shared" si="234"/>
        <v>27506142.120000001</v>
      </c>
      <c r="K253" s="254">
        <f t="shared" si="235"/>
        <v>2</v>
      </c>
      <c r="L253" s="255">
        <f t="shared" si="236"/>
        <v>0.93</v>
      </c>
      <c r="M253" s="256">
        <f t="shared" si="271"/>
        <v>1.0149999999999999</v>
      </c>
      <c r="N253" s="257">
        <f t="shared" si="237"/>
        <v>21697038.027760517</v>
      </c>
      <c r="O253" s="257">
        <f t="shared" si="238"/>
        <v>24456028.527690329</v>
      </c>
      <c r="P253" s="257">
        <f t="shared" si="239"/>
        <v>25964422.854173999</v>
      </c>
      <c r="Q253" s="257">
        <f t="shared" si="240"/>
        <v>27565851.642144006</v>
      </c>
      <c r="R253" s="258">
        <f t="shared" si="241"/>
        <v>25964422.854173999</v>
      </c>
      <c r="S253" s="257">
        <f t="shared" si="241"/>
        <v>27565851.642144006</v>
      </c>
      <c r="T253" s="257">
        <f t="shared" si="242"/>
        <v>29266053.053612821</v>
      </c>
      <c r="U253" s="257"/>
      <c r="V253" s="257">
        <f t="shared" si="243"/>
        <v>1844248232.3596439</v>
      </c>
      <c r="W253" s="257">
        <f t="shared" si="244"/>
        <v>2078762424.853678</v>
      </c>
      <c r="X253" s="257">
        <f t="shared" si="245"/>
        <v>2206975942.6047897</v>
      </c>
      <c r="Y253" s="258">
        <f t="shared" si="246"/>
        <v>2343097389.5822406</v>
      </c>
      <c r="Z253" s="258">
        <f t="shared" si="247"/>
        <v>2206975942.6047897</v>
      </c>
      <c r="AA253" s="257">
        <f t="shared" si="248"/>
        <v>2343097389.5822406</v>
      </c>
      <c r="AB253" s="257">
        <f t="shared" si="249"/>
        <v>2487614509.5570898</v>
      </c>
      <c r="AC253" s="257"/>
      <c r="AD253" s="32" t="str">
        <f t="shared" si="250"/>
        <v>BERTAHAP</v>
      </c>
      <c r="AE253" s="259">
        <f t="shared" si="251"/>
        <v>0</v>
      </c>
      <c r="AF253" s="260">
        <v>2</v>
      </c>
      <c r="AG253" s="261"/>
      <c r="AH253" s="257" t="e">
        <f>IF(AG253&gt;#REF!,"LB","KR")</f>
        <v>#REF!</v>
      </c>
      <c r="AI253" s="261">
        <f t="shared" si="272"/>
        <v>2028674000</v>
      </c>
      <c r="AJ253" s="261">
        <f t="shared" si="272"/>
        <v>2286639000</v>
      </c>
      <c r="AK253" s="261">
        <f t="shared" si="272"/>
        <v>2427674000</v>
      </c>
      <c r="AL253" s="262">
        <f t="shared" si="272"/>
        <v>2577408000</v>
      </c>
      <c r="AM253" s="262">
        <f t="shared" si="272"/>
        <v>2427674000</v>
      </c>
      <c r="AN253" s="261">
        <f t="shared" si="272"/>
        <v>2577408000</v>
      </c>
      <c r="AO253" s="261">
        <f t="shared" si="272"/>
        <v>2736376000</v>
      </c>
      <c r="AP253" s="261">
        <f t="shared" si="266"/>
        <v>2736376818.2269106</v>
      </c>
      <c r="AQ253" s="51">
        <f t="shared" si="267"/>
        <v>2573335000</v>
      </c>
      <c r="AR253" s="42">
        <f t="shared" si="267"/>
        <v>2732053000</v>
      </c>
      <c r="AS253" s="58">
        <f t="shared" si="252"/>
        <v>2316001500</v>
      </c>
      <c r="AT253" s="58">
        <f t="shared" si="253"/>
        <v>38600025</v>
      </c>
      <c r="AU253" s="336">
        <f t="shared" si="254"/>
        <v>48326400</v>
      </c>
      <c r="AV253" s="131">
        <f t="shared" si="255"/>
        <v>27320530</v>
      </c>
      <c r="AW253" s="5">
        <f t="shared" si="256"/>
        <v>38600025</v>
      </c>
      <c r="AX253" s="5">
        <f t="shared" si="257"/>
        <v>60691850</v>
      </c>
      <c r="AY253" s="487">
        <f t="shared" si="258"/>
        <v>2900560000</v>
      </c>
      <c r="AZ253" s="117">
        <f t="shared" si="269"/>
        <v>2900559453.9838982</v>
      </c>
      <c r="BA253" s="2"/>
      <c r="BB253" s="2"/>
      <c r="BW253" s="53">
        <f t="shared" si="259"/>
        <v>-1383558.9486359991</v>
      </c>
      <c r="CW253" s="58">
        <f t="shared" si="260"/>
        <v>2458847700</v>
      </c>
      <c r="CX253" s="43">
        <f t="shared" si="261"/>
        <v>27320530</v>
      </c>
      <c r="DA253" s="53">
        <f t="shared" si="262"/>
        <v>2184906600</v>
      </c>
      <c r="DB253" s="43">
        <f t="shared" si="263"/>
        <v>36415110</v>
      </c>
      <c r="DC253" s="48">
        <f t="shared" si="264"/>
        <v>60691850</v>
      </c>
      <c r="DH253" s="692" t="str">
        <f t="shared" si="268"/>
        <v>A30-18</v>
      </c>
    </row>
    <row r="254" spans="1:112">
      <c r="A254" s="3">
        <f t="shared" si="265"/>
        <v>215</v>
      </c>
      <c r="B254" s="249">
        <v>8</v>
      </c>
      <c r="C254" s="522"/>
      <c r="D254" s="250" t="s">
        <v>186</v>
      </c>
      <c r="E254" s="285">
        <v>20</v>
      </c>
      <c r="F254" s="252"/>
      <c r="G254" s="40" t="s">
        <v>70</v>
      </c>
      <c r="H254" s="253">
        <f t="shared" si="232"/>
        <v>60</v>
      </c>
      <c r="I254" s="253">
        <f t="shared" si="233"/>
        <v>51</v>
      </c>
      <c r="J254" s="254">
        <f t="shared" si="234"/>
        <v>27506142.120000001</v>
      </c>
      <c r="K254" s="254">
        <f t="shared" si="235"/>
        <v>2</v>
      </c>
      <c r="L254" s="255">
        <f t="shared" si="236"/>
        <v>0.93</v>
      </c>
      <c r="M254" s="256">
        <f t="shared" si="271"/>
        <v>1.0149999999999999</v>
      </c>
      <c r="N254" s="257">
        <f t="shared" si="237"/>
        <v>21697038.027760517</v>
      </c>
      <c r="O254" s="257">
        <f t="shared" si="238"/>
        <v>24456028.527690329</v>
      </c>
      <c r="P254" s="257">
        <f t="shared" si="239"/>
        <v>25964422.854173999</v>
      </c>
      <c r="Q254" s="257">
        <f t="shared" si="240"/>
        <v>27565851.642144006</v>
      </c>
      <c r="R254" s="258">
        <f t="shared" si="241"/>
        <v>25964422.854173999</v>
      </c>
      <c r="S254" s="257">
        <f t="shared" si="241"/>
        <v>27565851.642144006</v>
      </c>
      <c r="T254" s="257">
        <f t="shared" si="242"/>
        <v>29266053.053612821</v>
      </c>
      <c r="U254" s="257"/>
      <c r="V254" s="257">
        <f t="shared" si="243"/>
        <v>1106548939.4157863</v>
      </c>
      <c r="W254" s="257">
        <f t="shared" si="244"/>
        <v>1247257454.9122066</v>
      </c>
      <c r="X254" s="257">
        <f t="shared" si="245"/>
        <v>1324185565.5628741</v>
      </c>
      <c r="Y254" s="258">
        <f t="shared" si="246"/>
        <v>1405858433.7493443</v>
      </c>
      <c r="Z254" s="258">
        <f t="shared" si="247"/>
        <v>1324185565.5628741</v>
      </c>
      <c r="AA254" s="257">
        <f t="shared" si="248"/>
        <v>1405858433.7493443</v>
      </c>
      <c r="AB254" s="257">
        <f t="shared" si="249"/>
        <v>1492568705.7342539</v>
      </c>
      <c r="AC254" s="257"/>
      <c r="AD254" s="32" t="str">
        <f t="shared" si="250"/>
        <v>BERTAHAP</v>
      </c>
      <c r="AE254" s="259">
        <f t="shared" si="251"/>
        <v>0</v>
      </c>
      <c r="AF254" s="260">
        <v>2</v>
      </c>
      <c r="AG254" s="261"/>
      <c r="AH254" s="257" t="e">
        <f>IF(AG254&gt;#REF!,"LB","KR")</f>
        <v>#REF!</v>
      </c>
      <c r="AI254" s="261">
        <f t="shared" si="272"/>
        <v>1217204000</v>
      </c>
      <c r="AJ254" s="261">
        <f t="shared" si="272"/>
        <v>1371984000</v>
      </c>
      <c r="AK254" s="261">
        <f t="shared" si="272"/>
        <v>1456605000</v>
      </c>
      <c r="AL254" s="262">
        <f t="shared" si="272"/>
        <v>1546445000</v>
      </c>
      <c r="AM254" s="262">
        <f t="shared" si="272"/>
        <v>1456605000</v>
      </c>
      <c r="AN254" s="261">
        <f t="shared" si="272"/>
        <v>1546445000</v>
      </c>
      <c r="AO254" s="261">
        <f t="shared" si="272"/>
        <v>1641826000</v>
      </c>
      <c r="AP254" s="261">
        <f t="shared" si="266"/>
        <v>1641826303.2717035</v>
      </c>
      <c r="AQ254" s="51">
        <f t="shared" si="267"/>
        <v>1544002000</v>
      </c>
      <c r="AR254" s="42">
        <f t="shared" si="267"/>
        <v>1639232000</v>
      </c>
      <c r="AS254" s="58">
        <f t="shared" si="252"/>
        <v>1389601800</v>
      </c>
      <c r="AT254" s="58">
        <f t="shared" si="253"/>
        <v>23160030</v>
      </c>
      <c r="AU254" s="336">
        <f t="shared" si="254"/>
        <v>28995843.75</v>
      </c>
      <c r="AV254" s="131">
        <f t="shared" si="255"/>
        <v>16392320</v>
      </c>
      <c r="AW254" s="5">
        <f t="shared" si="256"/>
        <v>23160030</v>
      </c>
      <c r="AX254" s="5">
        <f t="shared" si="257"/>
        <v>36415125</v>
      </c>
      <c r="AY254" s="487">
        <f t="shared" si="258"/>
        <v>1740336000</v>
      </c>
      <c r="AZ254" s="117">
        <f t="shared" si="269"/>
        <v>1740335884.7258575</v>
      </c>
      <c r="BA254" s="2"/>
      <c r="BB254" s="2"/>
      <c r="BW254" s="53">
        <f t="shared" si="259"/>
        <v>-1383558.9486359991</v>
      </c>
      <c r="CW254" s="58">
        <f t="shared" si="260"/>
        <v>1475308800</v>
      </c>
      <c r="CX254" s="43">
        <f t="shared" si="261"/>
        <v>16392320</v>
      </c>
      <c r="DA254" s="53">
        <f t="shared" si="262"/>
        <v>1310944500</v>
      </c>
      <c r="DB254" s="43">
        <f t="shared" si="263"/>
        <v>21849075</v>
      </c>
      <c r="DC254" s="48">
        <f t="shared" si="264"/>
        <v>36415125</v>
      </c>
      <c r="DH254" s="692" t="str">
        <f t="shared" si="268"/>
        <v>A30-20</v>
      </c>
    </row>
    <row r="255" spans="1:112">
      <c r="A255" s="3">
        <f t="shared" si="265"/>
        <v>216</v>
      </c>
      <c r="B255" s="249">
        <v>9</v>
      </c>
      <c r="C255" s="522"/>
      <c r="D255" s="250" t="s">
        <v>186</v>
      </c>
      <c r="E255" s="285">
        <v>22</v>
      </c>
      <c r="F255" s="252"/>
      <c r="G255" s="40" t="s">
        <v>89</v>
      </c>
      <c r="H255" s="253">
        <f t="shared" si="232"/>
        <v>81</v>
      </c>
      <c r="I255" s="253">
        <f t="shared" si="233"/>
        <v>70</v>
      </c>
      <c r="J255" s="254">
        <f t="shared" si="234"/>
        <v>27506142.120000001</v>
      </c>
      <c r="K255" s="254">
        <f t="shared" si="235"/>
        <v>4</v>
      </c>
      <c r="L255" s="255">
        <f t="shared" si="236"/>
        <v>0.97</v>
      </c>
      <c r="M255" s="256">
        <f t="shared" si="271"/>
        <v>1.0149999999999999</v>
      </c>
      <c r="N255" s="257">
        <f t="shared" si="237"/>
        <v>22630243.96443839</v>
      </c>
      <c r="O255" s="257">
        <f t="shared" si="238"/>
        <v>25507900.722429696</v>
      </c>
      <c r="P255" s="257">
        <f t="shared" si="239"/>
        <v>27081172.224245999</v>
      </c>
      <c r="Q255" s="257">
        <f t="shared" si="240"/>
        <v>28751479.669763103</v>
      </c>
      <c r="R255" s="258">
        <f t="shared" si="241"/>
        <v>27081172.224245999</v>
      </c>
      <c r="S255" s="257">
        <f t="shared" si="241"/>
        <v>28751479.669763103</v>
      </c>
      <c r="T255" s="257">
        <f t="shared" si="242"/>
        <v>30524808.023660682</v>
      </c>
      <c r="U255" s="257"/>
      <c r="V255" s="257">
        <f t="shared" si="243"/>
        <v>1584117077.5106874</v>
      </c>
      <c r="W255" s="257">
        <f t="shared" si="244"/>
        <v>1785553050.5700788</v>
      </c>
      <c r="X255" s="257">
        <f t="shared" si="245"/>
        <v>1895682055.6972198</v>
      </c>
      <c r="Y255" s="258">
        <f t="shared" si="246"/>
        <v>2012603576.8834171</v>
      </c>
      <c r="Z255" s="258">
        <f t="shared" si="247"/>
        <v>1895682055.6972198</v>
      </c>
      <c r="AA255" s="257">
        <f t="shared" si="248"/>
        <v>2012603576.8834171</v>
      </c>
      <c r="AB255" s="257">
        <f t="shared" si="249"/>
        <v>2136736561.6562479</v>
      </c>
      <c r="AC255" s="257"/>
      <c r="AD255" s="32" t="str">
        <f t="shared" si="250"/>
        <v>BERTAHAP</v>
      </c>
      <c r="AE255" s="259">
        <f t="shared" si="251"/>
        <v>0</v>
      </c>
      <c r="AF255" s="260">
        <v>2</v>
      </c>
      <c r="AG255" s="261"/>
      <c r="AH255" s="257" t="e">
        <f>IF(AG255&gt;#REF!,"LB","KR")</f>
        <v>#REF!</v>
      </c>
      <c r="AI255" s="261">
        <f t="shared" si="272"/>
        <v>1742529000</v>
      </c>
      <c r="AJ255" s="261">
        <f t="shared" si="272"/>
        <v>1964109000</v>
      </c>
      <c r="AK255" s="261">
        <f t="shared" si="272"/>
        <v>2085251000</v>
      </c>
      <c r="AL255" s="262">
        <f t="shared" si="272"/>
        <v>2213864000</v>
      </c>
      <c r="AM255" s="262">
        <f t="shared" si="272"/>
        <v>2085251000</v>
      </c>
      <c r="AN255" s="261">
        <f t="shared" si="272"/>
        <v>2213864000</v>
      </c>
      <c r="AO255" s="261">
        <f t="shared" si="272"/>
        <v>2350411000</v>
      </c>
      <c r="AP255" s="261">
        <f t="shared" si="266"/>
        <v>2350410229.3106489</v>
      </c>
      <c r="AQ255" s="51">
        <f t="shared" si="267"/>
        <v>2210367000</v>
      </c>
      <c r="AR255" s="42">
        <f t="shared" si="267"/>
        <v>2346696000</v>
      </c>
      <c r="AS255" s="58">
        <f t="shared" si="252"/>
        <v>1989330300</v>
      </c>
      <c r="AT255" s="58">
        <f t="shared" si="253"/>
        <v>33155505</v>
      </c>
      <c r="AU255" s="336">
        <f t="shared" si="254"/>
        <v>41509950</v>
      </c>
      <c r="AV255" s="131">
        <f t="shared" si="255"/>
        <v>23466960</v>
      </c>
      <c r="AW255" s="5">
        <f t="shared" si="256"/>
        <v>33155505</v>
      </c>
      <c r="AX255" s="5">
        <f t="shared" si="257"/>
        <v>52131275</v>
      </c>
      <c r="AY255" s="487">
        <f t="shared" si="258"/>
        <v>2491435000</v>
      </c>
      <c r="AZ255" s="117">
        <f t="shared" si="269"/>
        <v>2491434561.6377859</v>
      </c>
      <c r="BA255" s="2"/>
      <c r="BB255" s="2"/>
      <c r="BW255" s="53">
        <f t="shared" si="259"/>
        <v>-266809.57856399938</v>
      </c>
      <c r="CW255" s="58">
        <f t="shared" si="260"/>
        <v>2112026400</v>
      </c>
      <c r="CX255" s="43">
        <f t="shared" si="261"/>
        <v>23466960</v>
      </c>
      <c r="DA255" s="53">
        <f t="shared" si="262"/>
        <v>1876725900</v>
      </c>
      <c r="DB255" s="43">
        <f t="shared" si="263"/>
        <v>31278765</v>
      </c>
      <c r="DC255" s="48">
        <f t="shared" si="264"/>
        <v>52131275</v>
      </c>
      <c r="DH255" s="692" t="str">
        <f t="shared" si="268"/>
        <v>A30-22</v>
      </c>
    </row>
    <row r="256" spans="1:112">
      <c r="A256" s="3">
        <f t="shared" si="265"/>
        <v>217</v>
      </c>
      <c r="B256" s="249">
        <v>1</v>
      </c>
      <c r="C256" s="522"/>
      <c r="D256" s="250" t="s">
        <v>187</v>
      </c>
      <c r="E256" s="251" t="s">
        <v>24</v>
      </c>
      <c r="F256" s="252"/>
      <c r="G256" s="40" t="s">
        <v>39</v>
      </c>
      <c r="H256" s="253">
        <f t="shared" si="232"/>
        <v>113</v>
      </c>
      <c r="I256" s="253">
        <f t="shared" si="233"/>
        <v>101</v>
      </c>
      <c r="J256" s="254">
        <f t="shared" si="234"/>
        <v>27506142.120000001</v>
      </c>
      <c r="K256" s="254">
        <f t="shared" si="235"/>
        <v>6</v>
      </c>
      <c r="L256" s="255">
        <f t="shared" si="236"/>
        <v>0.95</v>
      </c>
      <c r="M256" s="256">
        <f t="shared" si="271"/>
        <v>1.0149999999999999</v>
      </c>
      <c r="N256" s="257">
        <f t="shared" si="237"/>
        <v>22163640.99609945</v>
      </c>
      <c r="O256" s="257">
        <f t="shared" si="238"/>
        <v>24981964.625060011</v>
      </c>
      <c r="P256" s="257">
        <f t="shared" si="239"/>
        <v>26522797.539209995</v>
      </c>
      <c r="Q256" s="257">
        <f t="shared" si="240"/>
        <v>28158665.655953549</v>
      </c>
      <c r="R256" s="258">
        <f t="shared" si="241"/>
        <v>26522797.539209995</v>
      </c>
      <c r="S256" s="257">
        <f t="shared" si="241"/>
        <v>28158665.655953549</v>
      </c>
      <c r="T256" s="257">
        <f t="shared" si="242"/>
        <v>29895430.538636748</v>
      </c>
      <c r="U256" s="257"/>
      <c r="V256" s="257">
        <f t="shared" si="243"/>
        <v>2238527740.6060443</v>
      </c>
      <c r="W256" s="257">
        <f t="shared" si="244"/>
        <v>2523178427.1310611</v>
      </c>
      <c r="X256" s="257">
        <f t="shared" si="245"/>
        <v>2678802551.4602094</v>
      </c>
      <c r="Y256" s="258">
        <f t="shared" si="246"/>
        <v>2844025231.2513084</v>
      </c>
      <c r="Z256" s="258">
        <f t="shared" si="247"/>
        <v>2678802551.4602094</v>
      </c>
      <c r="AA256" s="257">
        <f t="shared" si="248"/>
        <v>2844025231.2513084</v>
      </c>
      <c r="AB256" s="257">
        <f t="shared" si="249"/>
        <v>3019438484.4023113</v>
      </c>
      <c r="AC256" s="257"/>
      <c r="AD256" s="32" t="str">
        <f t="shared" si="250"/>
        <v>BERTAHAP</v>
      </c>
      <c r="AE256" s="259">
        <f t="shared" si="251"/>
        <v>0</v>
      </c>
      <c r="AF256" s="260">
        <v>2</v>
      </c>
      <c r="AG256" s="261"/>
      <c r="AH256" s="257" t="e">
        <f>IF(AG256&gt;#REF!,"LB","KR")</f>
        <v>#REF!</v>
      </c>
      <c r="AI256" s="261">
        <f t="shared" si="272"/>
        <v>2462381000</v>
      </c>
      <c r="AJ256" s="261">
        <f t="shared" si="272"/>
        <v>2775497000</v>
      </c>
      <c r="AK256" s="261">
        <f t="shared" si="272"/>
        <v>2946683000</v>
      </c>
      <c r="AL256" s="262">
        <f t="shared" si="272"/>
        <v>3128428000</v>
      </c>
      <c r="AM256" s="262">
        <f t="shared" si="272"/>
        <v>2946683000</v>
      </c>
      <c r="AN256" s="261">
        <f t="shared" si="272"/>
        <v>3128428000</v>
      </c>
      <c r="AO256" s="261">
        <f t="shared" si="272"/>
        <v>3321383000</v>
      </c>
      <c r="AP256" s="261">
        <f t="shared" si="266"/>
        <v>3321382511.6908064</v>
      </c>
      <c r="AQ256" s="51">
        <f t="shared" si="267"/>
        <v>3123484000</v>
      </c>
      <c r="AR256" s="42">
        <f t="shared" si="267"/>
        <v>3316134000</v>
      </c>
      <c r="AS256" s="58">
        <f t="shared" si="252"/>
        <v>2811135600</v>
      </c>
      <c r="AT256" s="58">
        <f t="shared" si="253"/>
        <v>46852260</v>
      </c>
      <c r="AU256" s="336">
        <f t="shared" si="254"/>
        <v>58658025</v>
      </c>
      <c r="AV256" s="131">
        <f t="shared" si="255"/>
        <v>33161340</v>
      </c>
      <c r="AW256" s="5">
        <f t="shared" si="256"/>
        <v>46852260</v>
      </c>
      <c r="AX256" s="5">
        <f t="shared" si="257"/>
        <v>73667075</v>
      </c>
      <c r="AY256" s="487">
        <f t="shared" si="258"/>
        <v>3520666000</v>
      </c>
      <c r="AZ256" s="117">
        <f t="shared" si="269"/>
        <v>3520665164.3937511</v>
      </c>
      <c r="BA256" s="2"/>
      <c r="BB256" s="2"/>
      <c r="BW256" s="53">
        <f t="shared" si="259"/>
        <v>-825184.26360000297</v>
      </c>
      <c r="CW256" s="58">
        <f t="shared" si="260"/>
        <v>2984520600</v>
      </c>
      <c r="CX256" s="43">
        <f t="shared" si="261"/>
        <v>33161340</v>
      </c>
      <c r="DA256" s="53">
        <f t="shared" si="262"/>
        <v>2652014700</v>
      </c>
      <c r="DB256" s="43">
        <f t="shared" si="263"/>
        <v>44200245</v>
      </c>
      <c r="DC256" s="48">
        <f t="shared" si="264"/>
        <v>73667075</v>
      </c>
      <c r="DH256" s="692" t="str">
        <f t="shared" si="268"/>
        <v>A31-02</v>
      </c>
    </row>
    <row r="257" spans="1:112">
      <c r="A257" s="3">
        <f t="shared" si="265"/>
        <v>218</v>
      </c>
      <c r="B257" s="249">
        <v>2</v>
      </c>
      <c r="C257" s="522"/>
      <c r="D257" s="250" t="s">
        <v>187</v>
      </c>
      <c r="E257" s="251" t="s">
        <v>35</v>
      </c>
      <c r="F257" s="252"/>
      <c r="G257" s="40" t="s">
        <v>42</v>
      </c>
      <c r="H257" s="253">
        <f t="shared" si="232"/>
        <v>78</v>
      </c>
      <c r="I257" s="253">
        <f t="shared" si="233"/>
        <v>66</v>
      </c>
      <c r="J257" s="254">
        <f t="shared" si="234"/>
        <v>27506142.120000001</v>
      </c>
      <c r="K257" s="254">
        <f t="shared" si="235"/>
        <v>2</v>
      </c>
      <c r="L257" s="255">
        <f t="shared" si="236"/>
        <v>0.93</v>
      </c>
      <c r="M257" s="256">
        <f t="shared" si="271"/>
        <v>1.0149999999999999</v>
      </c>
      <c r="N257" s="257">
        <f t="shared" si="237"/>
        <v>21697038.027760517</v>
      </c>
      <c r="O257" s="257">
        <f t="shared" si="238"/>
        <v>24456028.527690329</v>
      </c>
      <c r="P257" s="257">
        <f t="shared" si="239"/>
        <v>25964422.854173999</v>
      </c>
      <c r="Q257" s="257">
        <f t="shared" si="240"/>
        <v>27565851.642144006</v>
      </c>
      <c r="R257" s="258">
        <f t="shared" si="241"/>
        <v>25964422.854173999</v>
      </c>
      <c r="S257" s="257">
        <f t="shared" si="241"/>
        <v>27565851.642144006</v>
      </c>
      <c r="T257" s="257">
        <f t="shared" si="242"/>
        <v>29266053.053612821</v>
      </c>
      <c r="U257" s="257"/>
      <c r="V257" s="257">
        <f t="shared" si="243"/>
        <v>1432004509.8321941</v>
      </c>
      <c r="W257" s="257">
        <f t="shared" si="244"/>
        <v>1614097882.8275616</v>
      </c>
      <c r="X257" s="257">
        <f t="shared" si="245"/>
        <v>1713651908.375484</v>
      </c>
      <c r="Y257" s="258">
        <f t="shared" si="246"/>
        <v>1819346208.3815043</v>
      </c>
      <c r="Z257" s="258">
        <f t="shared" si="247"/>
        <v>1713651908.375484</v>
      </c>
      <c r="AA257" s="257">
        <f t="shared" si="248"/>
        <v>1819346208.3815043</v>
      </c>
      <c r="AB257" s="257">
        <f t="shared" si="249"/>
        <v>1931559501.5384462</v>
      </c>
      <c r="AC257" s="257"/>
      <c r="AD257" s="32" t="str">
        <f t="shared" si="250"/>
        <v>BERTAHAP</v>
      </c>
      <c r="AE257" s="259">
        <f t="shared" si="251"/>
        <v>0</v>
      </c>
      <c r="AF257" s="260">
        <v>2</v>
      </c>
      <c r="AG257" s="261"/>
      <c r="AH257" s="257" t="e">
        <f>IF(AG257&gt;#REF!,"LB","KR")</f>
        <v>#REF!</v>
      </c>
      <c r="AI257" s="261">
        <f t="shared" si="272"/>
        <v>1575205000</v>
      </c>
      <c r="AJ257" s="261">
        <f t="shared" si="272"/>
        <v>1775508000</v>
      </c>
      <c r="AK257" s="261">
        <f t="shared" si="272"/>
        <v>1885018000</v>
      </c>
      <c r="AL257" s="262">
        <f t="shared" si="272"/>
        <v>2001281000</v>
      </c>
      <c r="AM257" s="262">
        <f t="shared" si="272"/>
        <v>1885018000</v>
      </c>
      <c r="AN257" s="261">
        <f t="shared" si="272"/>
        <v>2001281000</v>
      </c>
      <c r="AO257" s="261">
        <f t="shared" si="272"/>
        <v>2124716000</v>
      </c>
      <c r="AP257" s="261">
        <f t="shared" si="266"/>
        <v>2124715580.5980155</v>
      </c>
      <c r="AQ257" s="51">
        <f t="shared" si="267"/>
        <v>1998120000</v>
      </c>
      <c r="AR257" s="42">
        <f t="shared" si="267"/>
        <v>2121358000</v>
      </c>
      <c r="AS257" s="58">
        <f t="shared" si="252"/>
        <v>1798308000</v>
      </c>
      <c r="AT257" s="58">
        <f t="shared" si="253"/>
        <v>29971800</v>
      </c>
      <c r="AU257" s="336">
        <f t="shared" si="254"/>
        <v>37524018.75</v>
      </c>
      <c r="AV257" s="131">
        <f t="shared" si="255"/>
        <v>21213580</v>
      </c>
      <c r="AW257" s="5">
        <f t="shared" si="256"/>
        <v>29971800</v>
      </c>
      <c r="AX257" s="5">
        <f t="shared" si="257"/>
        <v>47125450</v>
      </c>
      <c r="AY257" s="487">
        <f t="shared" si="258"/>
        <v>2252199000</v>
      </c>
      <c r="AZ257" s="117">
        <f t="shared" si="269"/>
        <v>2252198256.1042461</v>
      </c>
      <c r="BA257" s="2"/>
      <c r="BB257" s="2"/>
      <c r="BW257" s="53">
        <f t="shared" si="259"/>
        <v>-1383558.9486359991</v>
      </c>
      <c r="CW257" s="58">
        <f t="shared" si="260"/>
        <v>1909222200</v>
      </c>
      <c r="CX257" s="43">
        <f t="shared" si="261"/>
        <v>21213580</v>
      </c>
      <c r="DA257" s="53">
        <f t="shared" si="262"/>
        <v>1696516200</v>
      </c>
      <c r="DB257" s="43">
        <f t="shared" si="263"/>
        <v>28275270</v>
      </c>
      <c r="DC257" s="48">
        <f t="shared" si="264"/>
        <v>47125450</v>
      </c>
      <c r="DH257" s="692" t="str">
        <f t="shared" si="268"/>
        <v>A31-06</v>
      </c>
    </row>
    <row r="258" spans="1:112">
      <c r="A258" s="3">
        <f t="shared" si="265"/>
        <v>219</v>
      </c>
      <c r="B258" s="249">
        <v>3</v>
      </c>
      <c r="C258" s="522"/>
      <c r="D258" s="250" t="s">
        <v>187</v>
      </c>
      <c r="E258" s="251" t="s">
        <v>41</v>
      </c>
      <c r="F258" s="252"/>
      <c r="G258" s="40" t="s">
        <v>45</v>
      </c>
      <c r="H258" s="253">
        <f t="shared" si="232"/>
        <v>60</v>
      </c>
      <c r="I258" s="253">
        <f t="shared" si="233"/>
        <v>52</v>
      </c>
      <c r="J258" s="254">
        <f t="shared" si="234"/>
        <v>27506142.120000001</v>
      </c>
      <c r="K258" s="254">
        <f t="shared" si="235"/>
        <v>2</v>
      </c>
      <c r="L258" s="255">
        <f t="shared" si="236"/>
        <v>0.93</v>
      </c>
      <c r="M258" s="256">
        <f t="shared" si="271"/>
        <v>1.0149999999999999</v>
      </c>
      <c r="N258" s="257">
        <f t="shared" si="237"/>
        <v>21697038.027760517</v>
      </c>
      <c r="O258" s="257">
        <f t="shared" si="238"/>
        <v>24456028.527690329</v>
      </c>
      <c r="P258" s="257">
        <f t="shared" si="239"/>
        <v>25964422.854173999</v>
      </c>
      <c r="Q258" s="257">
        <f t="shared" si="240"/>
        <v>27565851.642144006</v>
      </c>
      <c r="R258" s="258">
        <f t="shared" si="241"/>
        <v>25964422.854173999</v>
      </c>
      <c r="S258" s="257">
        <f t="shared" si="241"/>
        <v>27565851.642144006</v>
      </c>
      <c r="T258" s="257">
        <f t="shared" si="242"/>
        <v>29266053.053612821</v>
      </c>
      <c r="U258" s="257"/>
      <c r="V258" s="257">
        <f t="shared" si="243"/>
        <v>1128245977.4435468</v>
      </c>
      <c r="W258" s="257">
        <f t="shared" si="244"/>
        <v>1271713483.4398971</v>
      </c>
      <c r="X258" s="257">
        <f t="shared" si="245"/>
        <v>1350149988.417048</v>
      </c>
      <c r="Y258" s="258">
        <f t="shared" si="246"/>
        <v>1433424285.3914883</v>
      </c>
      <c r="Z258" s="258">
        <f t="shared" si="247"/>
        <v>1350149988.417048</v>
      </c>
      <c r="AA258" s="257">
        <f t="shared" si="248"/>
        <v>1433424285.3914883</v>
      </c>
      <c r="AB258" s="257">
        <f t="shared" si="249"/>
        <v>1521834758.7878666</v>
      </c>
      <c r="AC258" s="257"/>
      <c r="AD258" s="32" t="str">
        <f t="shared" si="250"/>
        <v>BERTAHAP</v>
      </c>
      <c r="AE258" s="259">
        <f t="shared" si="251"/>
        <v>0</v>
      </c>
      <c r="AF258" s="260">
        <v>2</v>
      </c>
      <c r="AG258" s="261"/>
      <c r="AH258" s="257" t="e">
        <f>IF(AG258&gt;#REF!,"LB","KR")</f>
        <v>#REF!</v>
      </c>
      <c r="AI258" s="261">
        <f t="shared" si="272"/>
        <v>1241071000</v>
      </c>
      <c r="AJ258" s="261">
        <f t="shared" si="272"/>
        <v>1398885000</v>
      </c>
      <c r="AK258" s="261">
        <f t="shared" si="272"/>
        <v>1485165000</v>
      </c>
      <c r="AL258" s="262">
        <f t="shared" si="272"/>
        <v>1576767000</v>
      </c>
      <c r="AM258" s="262">
        <f t="shared" si="272"/>
        <v>1485165000</v>
      </c>
      <c r="AN258" s="261">
        <f t="shared" si="272"/>
        <v>1576767000</v>
      </c>
      <c r="AO258" s="261">
        <f t="shared" si="272"/>
        <v>1674019000</v>
      </c>
      <c r="AP258" s="261">
        <f t="shared" si="266"/>
        <v>1674018497.08901</v>
      </c>
      <c r="AQ258" s="51">
        <f t="shared" si="267"/>
        <v>1574275000</v>
      </c>
      <c r="AR258" s="42">
        <f t="shared" si="267"/>
        <v>1671374000</v>
      </c>
      <c r="AS258" s="58">
        <f t="shared" si="252"/>
        <v>1416847500</v>
      </c>
      <c r="AT258" s="58">
        <f t="shared" si="253"/>
        <v>23614125</v>
      </c>
      <c r="AU258" s="336">
        <f t="shared" si="254"/>
        <v>29564381.25</v>
      </c>
      <c r="AV258" s="131">
        <f t="shared" si="255"/>
        <v>16713740</v>
      </c>
      <c r="AW258" s="5">
        <f t="shared" si="256"/>
        <v>23614125</v>
      </c>
      <c r="AX258" s="5">
        <f t="shared" si="257"/>
        <v>37129125</v>
      </c>
      <c r="AY258" s="487">
        <f t="shared" si="258"/>
        <v>1774461000</v>
      </c>
      <c r="AZ258" s="117">
        <f t="shared" si="269"/>
        <v>1774460325.9317751</v>
      </c>
      <c r="BA258" s="2"/>
      <c r="BB258" s="2"/>
      <c r="BW258" s="53">
        <f t="shared" si="259"/>
        <v>-1383558.9486359991</v>
      </c>
      <c r="CW258" s="58">
        <f t="shared" si="260"/>
        <v>1504236600</v>
      </c>
      <c r="CX258" s="43">
        <f t="shared" si="261"/>
        <v>16713740</v>
      </c>
      <c r="DA258" s="53">
        <f t="shared" si="262"/>
        <v>1336648500</v>
      </c>
      <c r="DB258" s="43">
        <f t="shared" si="263"/>
        <v>22277475</v>
      </c>
      <c r="DC258" s="48">
        <f t="shared" si="264"/>
        <v>37129125</v>
      </c>
      <c r="DH258" s="692" t="str">
        <f t="shared" si="268"/>
        <v>A31-08</v>
      </c>
    </row>
    <row r="259" spans="1:112">
      <c r="A259" s="3">
        <f t="shared" si="265"/>
        <v>220</v>
      </c>
      <c r="B259" s="249">
        <v>4</v>
      </c>
      <c r="C259" s="522"/>
      <c r="D259" s="250" t="s">
        <v>187</v>
      </c>
      <c r="E259" s="251">
        <v>10</v>
      </c>
      <c r="F259" s="252"/>
      <c r="G259" s="40" t="s">
        <v>48</v>
      </c>
      <c r="H259" s="253">
        <f t="shared" si="232"/>
        <v>74</v>
      </c>
      <c r="I259" s="253">
        <f t="shared" si="233"/>
        <v>63</v>
      </c>
      <c r="J259" s="254">
        <f t="shared" si="234"/>
        <v>27506142.120000001</v>
      </c>
      <c r="K259" s="254">
        <f t="shared" si="235"/>
        <v>2</v>
      </c>
      <c r="L259" s="255">
        <f t="shared" si="236"/>
        <v>0.93</v>
      </c>
      <c r="M259" s="256">
        <f t="shared" si="271"/>
        <v>1.0149999999999999</v>
      </c>
      <c r="N259" s="257">
        <f t="shared" si="237"/>
        <v>21697038.027760517</v>
      </c>
      <c r="O259" s="257">
        <f t="shared" si="238"/>
        <v>24456028.527690329</v>
      </c>
      <c r="P259" s="257">
        <f t="shared" si="239"/>
        <v>25964422.854173999</v>
      </c>
      <c r="Q259" s="257">
        <f t="shared" si="240"/>
        <v>27565851.642144006</v>
      </c>
      <c r="R259" s="258">
        <f t="shared" si="241"/>
        <v>25964422.854173999</v>
      </c>
      <c r="S259" s="257">
        <f t="shared" si="241"/>
        <v>27565851.642144006</v>
      </c>
      <c r="T259" s="257">
        <f t="shared" si="242"/>
        <v>29266053.053612821</v>
      </c>
      <c r="U259" s="257"/>
      <c r="V259" s="257">
        <f t="shared" si="243"/>
        <v>1366913395.7489126</v>
      </c>
      <c r="W259" s="257">
        <f t="shared" si="244"/>
        <v>1540729797.2444906</v>
      </c>
      <c r="X259" s="257">
        <f t="shared" si="245"/>
        <v>1635758639.8129621</v>
      </c>
      <c r="Y259" s="258">
        <f t="shared" si="246"/>
        <v>1736648653.4550724</v>
      </c>
      <c r="Z259" s="258">
        <f t="shared" si="247"/>
        <v>1635758639.8129621</v>
      </c>
      <c r="AA259" s="257">
        <f t="shared" si="248"/>
        <v>1736648653.4550724</v>
      </c>
      <c r="AB259" s="257">
        <f t="shared" si="249"/>
        <v>1843761342.3776078</v>
      </c>
      <c r="AC259" s="257"/>
      <c r="AD259" s="32" t="str">
        <f t="shared" si="250"/>
        <v>BERTAHAP</v>
      </c>
      <c r="AE259" s="259">
        <f t="shared" si="251"/>
        <v>0</v>
      </c>
      <c r="AF259" s="260">
        <v>2</v>
      </c>
      <c r="AG259" s="261"/>
      <c r="AH259" s="257" t="e">
        <f>IF(AG259&gt;#REF!,"LB","KR")</f>
        <v>#REF!</v>
      </c>
      <c r="AI259" s="261">
        <f t="shared" si="272"/>
        <v>1503605000</v>
      </c>
      <c r="AJ259" s="261">
        <f t="shared" si="272"/>
        <v>1694803000</v>
      </c>
      <c r="AK259" s="261">
        <f t="shared" si="272"/>
        <v>1799335000</v>
      </c>
      <c r="AL259" s="262">
        <f t="shared" si="272"/>
        <v>1910314000</v>
      </c>
      <c r="AM259" s="262">
        <f t="shared" si="272"/>
        <v>1799335000</v>
      </c>
      <c r="AN259" s="261">
        <f t="shared" si="272"/>
        <v>1910314000</v>
      </c>
      <c r="AO259" s="261">
        <f t="shared" si="272"/>
        <v>2028138000</v>
      </c>
      <c r="AP259" s="261">
        <f t="shared" si="266"/>
        <v>2028137937.4683101</v>
      </c>
      <c r="AQ259" s="51">
        <f t="shared" si="267"/>
        <v>1907296000</v>
      </c>
      <c r="AR259" s="42">
        <f t="shared" si="267"/>
        <v>2024933000</v>
      </c>
      <c r="AS259" s="58">
        <f t="shared" si="252"/>
        <v>1716566400</v>
      </c>
      <c r="AT259" s="58">
        <f t="shared" si="253"/>
        <v>28609440</v>
      </c>
      <c r="AU259" s="336">
        <f t="shared" si="254"/>
        <v>35818387.5</v>
      </c>
      <c r="AV259" s="131">
        <f t="shared" si="255"/>
        <v>20249330</v>
      </c>
      <c r="AW259" s="5">
        <f t="shared" si="256"/>
        <v>28609440</v>
      </c>
      <c r="AX259" s="5">
        <f t="shared" si="257"/>
        <v>44983375</v>
      </c>
      <c r="AY259" s="487">
        <f t="shared" si="258"/>
        <v>2149826000</v>
      </c>
      <c r="AZ259" s="117">
        <f t="shared" si="269"/>
        <v>2149825994.1640873</v>
      </c>
      <c r="BA259" s="2"/>
      <c r="BB259" s="2"/>
      <c r="BW259" s="53">
        <f t="shared" si="259"/>
        <v>-1383558.9486359991</v>
      </c>
      <c r="CW259" s="58">
        <f t="shared" si="260"/>
        <v>1822439700</v>
      </c>
      <c r="CX259" s="43">
        <f t="shared" si="261"/>
        <v>20249330</v>
      </c>
      <c r="DA259" s="53">
        <f t="shared" si="262"/>
        <v>1619401500</v>
      </c>
      <c r="DB259" s="43">
        <f t="shared" si="263"/>
        <v>26990025</v>
      </c>
      <c r="DC259" s="48">
        <f t="shared" si="264"/>
        <v>44983375</v>
      </c>
      <c r="DH259" s="692" t="str">
        <f t="shared" si="268"/>
        <v>A31-10</v>
      </c>
    </row>
    <row r="260" spans="1:112">
      <c r="A260" s="3">
        <f t="shared" si="265"/>
        <v>221</v>
      </c>
      <c r="B260" s="249">
        <v>5</v>
      </c>
      <c r="C260" s="522"/>
      <c r="D260" s="250" t="s">
        <v>187</v>
      </c>
      <c r="E260" s="285">
        <v>12</v>
      </c>
      <c r="F260" s="252"/>
      <c r="G260" s="40" t="s">
        <v>50</v>
      </c>
      <c r="H260" s="253">
        <f t="shared" si="232"/>
        <v>67</v>
      </c>
      <c r="I260" s="253">
        <f t="shared" si="233"/>
        <v>57</v>
      </c>
      <c r="J260" s="254">
        <f t="shared" si="234"/>
        <v>27506142.120000001</v>
      </c>
      <c r="K260" s="254">
        <f t="shared" si="235"/>
        <v>2</v>
      </c>
      <c r="L260" s="255">
        <f t="shared" si="236"/>
        <v>0.93</v>
      </c>
      <c r="M260" s="256">
        <f t="shared" si="271"/>
        <v>1.0149999999999999</v>
      </c>
      <c r="N260" s="257">
        <f t="shared" si="237"/>
        <v>21697038.027760517</v>
      </c>
      <c r="O260" s="257">
        <f t="shared" si="238"/>
        <v>24456028.527690329</v>
      </c>
      <c r="P260" s="257">
        <f t="shared" si="239"/>
        <v>25964422.854173999</v>
      </c>
      <c r="Q260" s="257">
        <f t="shared" si="240"/>
        <v>27565851.642144006</v>
      </c>
      <c r="R260" s="258">
        <f t="shared" si="241"/>
        <v>25964422.854173999</v>
      </c>
      <c r="S260" s="257">
        <f t="shared" si="241"/>
        <v>27565851.642144006</v>
      </c>
      <c r="T260" s="257">
        <f t="shared" si="242"/>
        <v>29266053.053612821</v>
      </c>
      <c r="U260" s="257"/>
      <c r="V260" s="257">
        <f t="shared" si="243"/>
        <v>1236731167.5823495</v>
      </c>
      <c r="W260" s="257">
        <f t="shared" si="244"/>
        <v>1393993626.0783486</v>
      </c>
      <c r="X260" s="257">
        <f t="shared" si="245"/>
        <v>1479972102.6879179</v>
      </c>
      <c r="Y260" s="258">
        <f t="shared" si="246"/>
        <v>1571253543.6022084</v>
      </c>
      <c r="Z260" s="258">
        <f t="shared" si="247"/>
        <v>1479972102.6879179</v>
      </c>
      <c r="AA260" s="257">
        <f t="shared" si="248"/>
        <v>1571253543.6022084</v>
      </c>
      <c r="AB260" s="257">
        <f t="shared" si="249"/>
        <v>1668165024.0559309</v>
      </c>
      <c r="AC260" s="257"/>
      <c r="AD260" s="32" t="str">
        <f t="shared" si="250"/>
        <v>BERTAHAP</v>
      </c>
      <c r="AE260" s="259">
        <f t="shared" si="251"/>
        <v>0</v>
      </c>
      <c r="AF260" s="260">
        <v>2</v>
      </c>
      <c r="AG260" s="261"/>
      <c r="AH260" s="257" t="e">
        <f>IF(AG260&gt;#REF!,"LB","KR")</f>
        <v>#REF!</v>
      </c>
      <c r="AI260" s="261">
        <f t="shared" si="272"/>
        <v>1360405000</v>
      </c>
      <c r="AJ260" s="261">
        <f t="shared" si="272"/>
        <v>1533393000</v>
      </c>
      <c r="AK260" s="261">
        <f t="shared" si="272"/>
        <v>1627970000</v>
      </c>
      <c r="AL260" s="262">
        <f t="shared" si="272"/>
        <v>1728379000</v>
      </c>
      <c r="AM260" s="262">
        <f t="shared" si="272"/>
        <v>1627970000</v>
      </c>
      <c r="AN260" s="261">
        <f t="shared" si="272"/>
        <v>1728379000</v>
      </c>
      <c r="AO260" s="261">
        <f t="shared" si="272"/>
        <v>1834982000</v>
      </c>
      <c r="AP260" s="261">
        <f t="shared" si="266"/>
        <v>1834981589.5311141</v>
      </c>
      <c r="AQ260" s="51">
        <f t="shared" si="267"/>
        <v>1725649000</v>
      </c>
      <c r="AR260" s="42">
        <f t="shared" si="267"/>
        <v>1832082000</v>
      </c>
      <c r="AS260" s="58">
        <f t="shared" si="252"/>
        <v>1553084100</v>
      </c>
      <c r="AT260" s="58">
        <f t="shared" si="253"/>
        <v>25884735</v>
      </c>
      <c r="AU260" s="336">
        <f t="shared" si="254"/>
        <v>32407106.25</v>
      </c>
      <c r="AV260" s="131">
        <f t="shared" si="255"/>
        <v>18320820</v>
      </c>
      <c r="AW260" s="5">
        <f t="shared" si="256"/>
        <v>25884735</v>
      </c>
      <c r="AX260" s="5">
        <f t="shared" si="257"/>
        <v>40699250</v>
      </c>
      <c r="AY260" s="487">
        <f t="shared" si="258"/>
        <v>1945081000</v>
      </c>
      <c r="AZ260" s="117">
        <f t="shared" si="269"/>
        <v>1945080408.6061757</v>
      </c>
      <c r="BA260" s="2"/>
      <c r="BB260" s="2"/>
      <c r="BW260" s="53">
        <f t="shared" si="259"/>
        <v>-1383558.9486359991</v>
      </c>
      <c r="CW260" s="58">
        <f t="shared" si="260"/>
        <v>1648873800</v>
      </c>
      <c r="CX260" s="43">
        <f t="shared" si="261"/>
        <v>18320820</v>
      </c>
      <c r="DA260" s="53">
        <f t="shared" si="262"/>
        <v>1465173000</v>
      </c>
      <c r="DB260" s="43">
        <f t="shared" si="263"/>
        <v>24419550</v>
      </c>
      <c r="DC260" s="48">
        <f t="shared" si="264"/>
        <v>40699250</v>
      </c>
      <c r="DH260" s="692" t="str">
        <f t="shared" si="268"/>
        <v>A31-12</v>
      </c>
    </row>
    <row r="261" spans="1:112">
      <c r="A261" s="3">
        <f t="shared" si="265"/>
        <v>222</v>
      </c>
      <c r="B261" s="249">
        <v>6</v>
      </c>
      <c r="C261" s="522"/>
      <c r="D261" s="250" t="s">
        <v>187</v>
      </c>
      <c r="E261" s="251">
        <v>16</v>
      </c>
      <c r="F261" s="252"/>
      <c r="G261" s="40" t="s">
        <v>52</v>
      </c>
      <c r="H261" s="253">
        <f t="shared" si="232"/>
        <v>71</v>
      </c>
      <c r="I261" s="253">
        <f t="shared" si="233"/>
        <v>63</v>
      </c>
      <c r="J261" s="254">
        <f t="shared" si="234"/>
        <v>27506142.120000001</v>
      </c>
      <c r="K261" s="254">
        <f t="shared" si="235"/>
        <v>2</v>
      </c>
      <c r="L261" s="255">
        <f t="shared" si="236"/>
        <v>0.93</v>
      </c>
      <c r="M261" s="256">
        <f t="shared" si="271"/>
        <v>1.0149999999999999</v>
      </c>
      <c r="N261" s="257">
        <f t="shared" si="237"/>
        <v>21697038.027760517</v>
      </c>
      <c r="O261" s="257">
        <f t="shared" si="238"/>
        <v>24456028.527690329</v>
      </c>
      <c r="P261" s="257">
        <f t="shared" si="239"/>
        <v>25964422.854173999</v>
      </c>
      <c r="Q261" s="257">
        <f t="shared" si="240"/>
        <v>27565851.642144006</v>
      </c>
      <c r="R261" s="258">
        <f t="shared" si="241"/>
        <v>25964422.854173999</v>
      </c>
      <c r="S261" s="257">
        <f t="shared" si="241"/>
        <v>27565851.642144006</v>
      </c>
      <c r="T261" s="257">
        <f t="shared" si="242"/>
        <v>29266053.053612821</v>
      </c>
      <c r="U261" s="257"/>
      <c r="V261" s="257">
        <f t="shared" si="243"/>
        <v>1366913395.7489126</v>
      </c>
      <c r="W261" s="257">
        <f t="shared" si="244"/>
        <v>1540729797.2444906</v>
      </c>
      <c r="X261" s="257">
        <f t="shared" si="245"/>
        <v>1635758639.8129621</v>
      </c>
      <c r="Y261" s="258">
        <f t="shared" si="246"/>
        <v>1736648653.4550724</v>
      </c>
      <c r="Z261" s="258">
        <f t="shared" si="247"/>
        <v>1635758639.8129621</v>
      </c>
      <c r="AA261" s="257">
        <f t="shared" si="248"/>
        <v>1736648653.4550724</v>
      </c>
      <c r="AB261" s="257">
        <f t="shared" si="249"/>
        <v>1843761342.3776078</v>
      </c>
      <c r="AC261" s="257"/>
      <c r="AD261" s="32" t="str">
        <f t="shared" si="250"/>
        <v>BERTAHAP</v>
      </c>
      <c r="AE261" s="259">
        <f t="shared" si="251"/>
        <v>0</v>
      </c>
      <c r="AF261" s="260">
        <v>2</v>
      </c>
      <c r="AG261" s="261"/>
      <c r="AH261" s="257" t="e">
        <f>IF(AG261&gt;#REF!,"LB","KR")</f>
        <v>#REF!</v>
      </c>
      <c r="AI261" s="261">
        <f t="shared" si="272"/>
        <v>1503605000</v>
      </c>
      <c r="AJ261" s="261">
        <f t="shared" si="272"/>
        <v>1694803000</v>
      </c>
      <c r="AK261" s="261">
        <f t="shared" si="272"/>
        <v>1799335000</v>
      </c>
      <c r="AL261" s="262">
        <f t="shared" si="272"/>
        <v>1910314000</v>
      </c>
      <c r="AM261" s="262">
        <f t="shared" si="272"/>
        <v>1799335000</v>
      </c>
      <c r="AN261" s="261">
        <f t="shared" si="272"/>
        <v>1910314000</v>
      </c>
      <c r="AO261" s="261">
        <f t="shared" si="272"/>
        <v>2028138000</v>
      </c>
      <c r="AP261" s="261">
        <f t="shared" si="266"/>
        <v>2028137937.4683101</v>
      </c>
      <c r="AQ261" s="51">
        <f t="shared" si="267"/>
        <v>1907296000</v>
      </c>
      <c r="AR261" s="42">
        <f t="shared" si="267"/>
        <v>2024933000</v>
      </c>
      <c r="AS261" s="58">
        <f t="shared" si="252"/>
        <v>1716566400</v>
      </c>
      <c r="AT261" s="58">
        <f t="shared" si="253"/>
        <v>28609440</v>
      </c>
      <c r="AU261" s="336">
        <f t="shared" si="254"/>
        <v>35818387.5</v>
      </c>
      <c r="AV261" s="131">
        <f t="shared" si="255"/>
        <v>20249330</v>
      </c>
      <c r="AW261" s="5">
        <f t="shared" si="256"/>
        <v>28609440</v>
      </c>
      <c r="AX261" s="5">
        <f t="shared" si="257"/>
        <v>44983375</v>
      </c>
      <c r="AY261" s="487">
        <f t="shared" si="258"/>
        <v>2149826000</v>
      </c>
      <c r="AZ261" s="117">
        <f t="shared" si="269"/>
        <v>2149825994.1640873</v>
      </c>
      <c r="BA261" s="2"/>
      <c r="BB261" s="2"/>
      <c r="BW261" s="53">
        <f t="shared" si="259"/>
        <v>-1383558.9486359991</v>
      </c>
      <c r="CW261" s="58">
        <f t="shared" si="260"/>
        <v>1822439700</v>
      </c>
      <c r="CX261" s="43">
        <f t="shared" si="261"/>
        <v>20249330</v>
      </c>
      <c r="DA261" s="53">
        <f t="shared" si="262"/>
        <v>1619401500</v>
      </c>
      <c r="DB261" s="43">
        <f t="shared" si="263"/>
        <v>26990025</v>
      </c>
      <c r="DC261" s="48">
        <f t="shared" si="264"/>
        <v>44983375</v>
      </c>
      <c r="DH261" s="692" t="str">
        <f t="shared" si="268"/>
        <v>A31-16</v>
      </c>
    </row>
    <row r="262" spans="1:112">
      <c r="A262" s="3">
        <f t="shared" si="265"/>
        <v>223</v>
      </c>
      <c r="B262" s="249">
        <v>7</v>
      </c>
      <c r="C262" s="522"/>
      <c r="D262" s="250" t="s">
        <v>187</v>
      </c>
      <c r="E262" s="285">
        <v>18</v>
      </c>
      <c r="F262" s="252"/>
      <c r="G262" s="40" t="s">
        <v>54</v>
      </c>
      <c r="H262" s="253">
        <f t="shared" si="232"/>
        <v>97</v>
      </c>
      <c r="I262" s="253">
        <f t="shared" si="233"/>
        <v>85</v>
      </c>
      <c r="J262" s="254">
        <f t="shared" si="234"/>
        <v>27506142.120000001</v>
      </c>
      <c r="K262" s="254">
        <f t="shared" si="235"/>
        <v>2</v>
      </c>
      <c r="L262" s="255">
        <f t="shared" si="236"/>
        <v>0.93</v>
      </c>
      <c r="M262" s="256">
        <f t="shared" si="271"/>
        <v>1.0149999999999999</v>
      </c>
      <c r="N262" s="257">
        <f t="shared" si="237"/>
        <v>21697038.027760517</v>
      </c>
      <c r="O262" s="257">
        <f t="shared" si="238"/>
        <v>24456028.527690329</v>
      </c>
      <c r="P262" s="257">
        <f t="shared" si="239"/>
        <v>25964422.854173999</v>
      </c>
      <c r="Q262" s="257">
        <f t="shared" si="240"/>
        <v>27565851.642144006</v>
      </c>
      <c r="R262" s="258">
        <f t="shared" si="241"/>
        <v>25964422.854173999</v>
      </c>
      <c r="S262" s="257">
        <f t="shared" si="241"/>
        <v>27565851.642144006</v>
      </c>
      <c r="T262" s="257">
        <f t="shared" si="242"/>
        <v>29266053.053612821</v>
      </c>
      <c r="U262" s="257"/>
      <c r="V262" s="257">
        <f t="shared" si="243"/>
        <v>1844248232.3596439</v>
      </c>
      <c r="W262" s="257">
        <f t="shared" si="244"/>
        <v>2078762424.853678</v>
      </c>
      <c r="X262" s="257">
        <f t="shared" si="245"/>
        <v>2206975942.6047897</v>
      </c>
      <c r="Y262" s="258">
        <f t="shared" si="246"/>
        <v>2343097389.5822406</v>
      </c>
      <c r="Z262" s="258">
        <f t="shared" si="247"/>
        <v>2206975942.6047897</v>
      </c>
      <c r="AA262" s="257">
        <f t="shared" si="248"/>
        <v>2343097389.5822406</v>
      </c>
      <c r="AB262" s="257">
        <f t="shared" si="249"/>
        <v>2487614509.5570898</v>
      </c>
      <c r="AC262" s="257"/>
      <c r="AD262" s="32" t="str">
        <f t="shared" si="250"/>
        <v>BERTAHAP</v>
      </c>
      <c r="AE262" s="259">
        <f t="shared" si="251"/>
        <v>0</v>
      </c>
      <c r="AF262" s="260">
        <v>2</v>
      </c>
      <c r="AG262" s="261"/>
      <c r="AH262" s="257" t="e">
        <f>IF(AG262&gt;#REF!,"LB","KR")</f>
        <v>#REF!</v>
      </c>
      <c r="AI262" s="261">
        <f t="shared" si="272"/>
        <v>2028674000</v>
      </c>
      <c r="AJ262" s="261">
        <f t="shared" si="272"/>
        <v>2286639000</v>
      </c>
      <c r="AK262" s="261">
        <f t="shared" si="272"/>
        <v>2427674000</v>
      </c>
      <c r="AL262" s="262">
        <f t="shared" si="272"/>
        <v>2577408000</v>
      </c>
      <c r="AM262" s="262">
        <f t="shared" si="272"/>
        <v>2427674000</v>
      </c>
      <c r="AN262" s="261">
        <f t="shared" si="272"/>
        <v>2577408000</v>
      </c>
      <c r="AO262" s="261">
        <f t="shared" si="272"/>
        <v>2736376000</v>
      </c>
      <c r="AP262" s="261">
        <f t="shared" si="266"/>
        <v>2736376818.2269106</v>
      </c>
      <c r="AQ262" s="51">
        <f t="shared" si="267"/>
        <v>2573335000</v>
      </c>
      <c r="AR262" s="42">
        <f t="shared" si="267"/>
        <v>2732053000</v>
      </c>
      <c r="AS262" s="58">
        <f t="shared" si="252"/>
        <v>2316001500</v>
      </c>
      <c r="AT262" s="58">
        <f t="shared" si="253"/>
        <v>38600025</v>
      </c>
      <c r="AU262" s="336">
        <f t="shared" si="254"/>
        <v>48326400</v>
      </c>
      <c r="AV262" s="131">
        <f t="shared" si="255"/>
        <v>27320530</v>
      </c>
      <c r="AW262" s="5">
        <f t="shared" si="256"/>
        <v>38600025</v>
      </c>
      <c r="AX262" s="5">
        <f t="shared" si="257"/>
        <v>60691850</v>
      </c>
      <c r="AY262" s="487">
        <f t="shared" si="258"/>
        <v>2900560000</v>
      </c>
      <c r="AZ262" s="117">
        <f t="shared" si="269"/>
        <v>2900559453.9838982</v>
      </c>
      <c r="BA262" s="2"/>
      <c r="BB262" s="2"/>
      <c r="BW262" s="53">
        <f t="shared" si="259"/>
        <v>-1383558.9486359991</v>
      </c>
      <c r="CW262" s="58">
        <f t="shared" si="260"/>
        <v>2458847700</v>
      </c>
      <c r="CX262" s="43">
        <f t="shared" si="261"/>
        <v>27320530</v>
      </c>
      <c r="DA262" s="53">
        <f t="shared" si="262"/>
        <v>2184906600</v>
      </c>
      <c r="DB262" s="43">
        <f t="shared" si="263"/>
        <v>36415110</v>
      </c>
      <c r="DC262" s="48">
        <f t="shared" si="264"/>
        <v>60691850</v>
      </c>
      <c r="DH262" s="692" t="str">
        <f t="shared" si="268"/>
        <v>A31-18</v>
      </c>
    </row>
    <row r="263" spans="1:112">
      <c r="A263" s="3">
        <f t="shared" si="265"/>
        <v>224</v>
      </c>
      <c r="B263" s="249">
        <v>8</v>
      </c>
      <c r="C263" s="522"/>
      <c r="D263" s="250" t="s">
        <v>187</v>
      </c>
      <c r="E263" s="285">
        <v>20</v>
      </c>
      <c r="F263" s="252"/>
      <c r="G263" s="40" t="s">
        <v>70</v>
      </c>
      <c r="H263" s="253">
        <f t="shared" si="232"/>
        <v>60</v>
      </c>
      <c r="I263" s="253">
        <f t="shared" si="233"/>
        <v>51</v>
      </c>
      <c r="J263" s="254">
        <f t="shared" si="234"/>
        <v>27506142.120000001</v>
      </c>
      <c r="K263" s="254">
        <f t="shared" si="235"/>
        <v>2</v>
      </c>
      <c r="L263" s="255">
        <f t="shared" si="236"/>
        <v>0.93</v>
      </c>
      <c r="M263" s="256">
        <f t="shared" si="271"/>
        <v>1.0149999999999999</v>
      </c>
      <c r="N263" s="257">
        <f t="shared" si="237"/>
        <v>21697038.027760517</v>
      </c>
      <c r="O263" s="257">
        <f t="shared" si="238"/>
        <v>24456028.527690329</v>
      </c>
      <c r="P263" s="257">
        <f t="shared" si="239"/>
        <v>25964422.854173999</v>
      </c>
      <c r="Q263" s="257">
        <f t="shared" si="240"/>
        <v>27565851.642144006</v>
      </c>
      <c r="R263" s="258">
        <f t="shared" si="241"/>
        <v>25964422.854173999</v>
      </c>
      <c r="S263" s="257">
        <f t="shared" si="241"/>
        <v>27565851.642144006</v>
      </c>
      <c r="T263" s="257">
        <f t="shared" si="242"/>
        <v>29266053.053612821</v>
      </c>
      <c r="U263" s="257"/>
      <c r="V263" s="257">
        <f t="shared" si="243"/>
        <v>1106548939.4157863</v>
      </c>
      <c r="W263" s="257">
        <f t="shared" si="244"/>
        <v>1247257454.9122066</v>
      </c>
      <c r="X263" s="257">
        <f t="shared" si="245"/>
        <v>1324185565.5628741</v>
      </c>
      <c r="Y263" s="258">
        <f t="shared" si="246"/>
        <v>1405858433.7493443</v>
      </c>
      <c r="Z263" s="258">
        <f t="shared" si="247"/>
        <v>1324185565.5628741</v>
      </c>
      <c r="AA263" s="257">
        <f t="shared" si="248"/>
        <v>1405858433.7493443</v>
      </c>
      <c r="AB263" s="257">
        <f t="shared" si="249"/>
        <v>1492568705.7342539</v>
      </c>
      <c r="AC263" s="257"/>
      <c r="AD263" s="32" t="str">
        <f t="shared" si="250"/>
        <v>BERTAHAP</v>
      </c>
      <c r="AE263" s="259">
        <f t="shared" si="251"/>
        <v>0</v>
      </c>
      <c r="AF263" s="260">
        <v>2</v>
      </c>
      <c r="AG263" s="261"/>
      <c r="AH263" s="257" t="e">
        <f>IF(AG263&gt;#REF!,"LB","KR")</f>
        <v>#REF!</v>
      </c>
      <c r="AI263" s="261">
        <f t="shared" si="272"/>
        <v>1217204000</v>
      </c>
      <c r="AJ263" s="261">
        <f t="shared" si="272"/>
        <v>1371984000</v>
      </c>
      <c r="AK263" s="261">
        <f t="shared" si="272"/>
        <v>1456605000</v>
      </c>
      <c r="AL263" s="262">
        <f t="shared" si="272"/>
        <v>1546445000</v>
      </c>
      <c r="AM263" s="262">
        <f t="shared" si="272"/>
        <v>1456605000</v>
      </c>
      <c r="AN263" s="261">
        <f t="shared" si="272"/>
        <v>1546445000</v>
      </c>
      <c r="AO263" s="261">
        <f t="shared" si="272"/>
        <v>1641826000</v>
      </c>
      <c r="AP263" s="261">
        <f t="shared" si="266"/>
        <v>1641826303.2717035</v>
      </c>
      <c r="AQ263" s="51">
        <f t="shared" si="267"/>
        <v>1544002000</v>
      </c>
      <c r="AR263" s="42">
        <f t="shared" si="267"/>
        <v>1639232000</v>
      </c>
      <c r="AS263" s="58">
        <f t="shared" si="252"/>
        <v>1389601800</v>
      </c>
      <c r="AT263" s="58">
        <f t="shared" si="253"/>
        <v>23160030</v>
      </c>
      <c r="AU263" s="336">
        <f t="shared" si="254"/>
        <v>28995843.75</v>
      </c>
      <c r="AV263" s="131">
        <f t="shared" si="255"/>
        <v>16392320</v>
      </c>
      <c r="AW263" s="5">
        <f t="shared" si="256"/>
        <v>23160030</v>
      </c>
      <c r="AX263" s="5">
        <f t="shared" si="257"/>
        <v>36415125</v>
      </c>
      <c r="AY263" s="487">
        <f t="shared" si="258"/>
        <v>1740336000</v>
      </c>
      <c r="AZ263" s="117">
        <f t="shared" si="269"/>
        <v>1740335884.7258575</v>
      </c>
      <c r="BA263" s="2"/>
      <c r="BB263" s="2"/>
      <c r="BW263" s="53">
        <f t="shared" si="259"/>
        <v>-1383558.9486359991</v>
      </c>
      <c r="CW263" s="58">
        <f t="shared" si="260"/>
        <v>1475308800</v>
      </c>
      <c r="CX263" s="43">
        <f t="shared" si="261"/>
        <v>16392320</v>
      </c>
      <c r="DA263" s="53">
        <f t="shared" si="262"/>
        <v>1310944500</v>
      </c>
      <c r="DB263" s="43">
        <f t="shared" si="263"/>
        <v>21849075</v>
      </c>
      <c r="DC263" s="48">
        <f t="shared" si="264"/>
        <v>36415125</v>
      </c>
      <c r="DH263" s="692" t="str">
        <f t="shared" si="268"/>
        <v>A31-20</v>
      </c>
    </row>
    <row r="264" spans="1:112">
      <c r="A264" s="3">
        <f t="shared" si="265"/>
        <v>225</v>
      </c>
      <c r="B264" s="249">
        <v>9</v>
      </c>
      <c r="C264" s="522"/>
      <c r="D264" s="250" t="s">
        <v>187</v>
      </c>
      <c r="E264" s="285">
        <v>22</v>
      </c>
      <c r="F264" s="252"/>
      <c r="G264" s="40" t="s">
        <v>89</v>
      </c>
      <c r="H264" s="253">
        <f t="shared" si="232"/>
        <v>81</v>
      </c>
      <c r="I264" s="253">
        <f t="shared" si="233"/>
        <v>70</v>
      </c>
      <c r="J264" s="254">
        <f t="shared" si="234"/>
        <v>27506142.120000001</v>
      </c>
      <c r="K264" s="254">
        <f t="shared" si="235"/>
        <v>4</v>
      </c>
      <c r="L264" s="255">
        <f t="shared" si="236"/>
        <v>0.97</v>
      </c>
      <c r="M264" s="256">
        <f t="shared" si="271"/>
        <v>1.0149999999999999</v>
      </c>
      <c r="N264" s="257">
        <f t="shared" si="237"/>
        <v>22630243.96443839</v>
      </c>
      <c r="O264" s="257">
        <f t="shared" si="238"/>
        <v>25507900.722429696</v>
      </c>
      <c r="P264" s="257">
        <f t="shared" si="239"/>
        <v>27081172.224245999</v>
      </c>
      <c r="Q264" s="257">
        <f t="shared" si="240"/>
        <v>28751479.669763103</v>
      </c>
      <c r="R264" s="258">
        <f t="shared" si="241"/>
        <v>27081172.224245999</v>
      </c>
      <c r="S264" s="257">
        <f t="shared" si="241"/>
        <v>28751479.669763103</v>
      </c>
      <c r="T264" s="257">
        <f t="shared" si="242"/>
        <v>30524808.023660682</v>
      </c>
      <c r="U264" s="257"/>
      <c r="V264" s="257">
        <f t="shared" si="243"/>
        <v>1584117077.5106874</v>
      </c>
      <c r="W264" s="257">
        <f t="shared" si="244"/>
        <v>1785553050.5700788</v>
      </c>
      <c r="X264" s="257">
        <f t="shared" si="245"/>
        <v>1895682055.6972198</v>
      </c>
      <c r="Y264" s="258">
        <f t="shared" si="246"/>
        <v>2012603576.8834171</v>
      </c>
      <c r="Z264" s="258">
        <f t="shared" si="247"/>
        <v>1895682055.6972198</v>
      </c>
      <c r="AA264" s="257">
        <f t="shared" si="248"/>
        <v>2012603576.8834171</v>
      </c>
      <c r="AB264" s="257">
        <f t="shared" si="249"/>
        <v>2136736561.6562479</v>
      </c>
      <c r="AC264" s="257"/>
      <c r="AD264" s="32" t="str">
        <f t="shared" si="250"/>
        <v>BERTAHAP</v>
      </c>
      <c r="AE264" s="259">
        <f t="shared" si="251"/>
        <v>0</v>
      </c>
      <c r="AF264" s="260">
        <v>2</v>
      </c>
      <c r="AG264" s="261"/>
      <c r="AH264" s="257" t="e">
        <f>IF(AG264&gt;#REF!,"LB","KR")</f>
        <v>#REF!</v>
      </c>
      <c r="AI264" s="261">
        <f t="shared" si="272"/>
        <v>1742529000</v>
      </c>
      <c r="AJ264" s="261">
        <f t="shared" si="272"/>
        <v>1964109000</v>
      </c>
      <c r="AK264" s="261">
        <f t="shared" si="272"/>
        <v>2085251000</v>
      </c>
      <c r="AL264" s="262">
        <f t="shared" si="272"/>
        <v>2213864000</v>
      </c>
      <c r="AM264" s="262">
        <f t="shared" si="272"/>
        <v>2085251000</v>
      </c>
      <c r="AN264" s="261">
        <f t="shared" si="272"/>
        <v>2213864000</v>
      </c>
      <c r="AO264" s="261">
        <f t="shared" si="272"/>
        <v>2350411000</v>
      </c>
      <c r="AP264" s="261">
        <f t="shared" si="266"/>
        <v>2350410229.3106489</v>
      </c>
      <c r="AQ264" s="51">
        <f t="shared" si="267"/>
        <v>2210367000</v>
      </c>
      <c r="AR264" s="42">
        <f t="shared" si="267"/>
        <v>2346696000</v>
      </c>
      <c r="AS264" s="58">
        <f t="shared" si="252"/>
        <v>1989330300</v>
      </c>
      <c r="AT264" s="58">
        <f t="shared" si="253"/>
        <v>33155505</v>
      </c>
      <c r="AU264" s="336">
        <f t="shared" si="254"/>
        <v>41509950</v>
      </c>
      <c r="AV264" s="131">
        <f t="shared" si="255"/>
        <v>23466960</v>
      </c>
      <c r="AW264" s="5">
        <f t="shared" si="256"/>
        <v>33155505</v>
      </c>
      <c r="AX264" s="5">
        <f t="shared" si="257"/>
        <v>52131275</v>
      </c>
      <c r="AY264" s="487">
        <f t="shared" si="258"/>
        <v>2491435000</v>
      </c>
      <c r="AZ264" s="117">
        <f t="shared" si="269"/>
        <v>2491434561.6377859</v>
      </c>
      <c r="BA264" s="2"/>
      <c r="BB264" s="2"/>
      <c r="BW264" s="53">
        <f t="shared" si="259"/>
        <v>-266809.57856399938</v>
      </c>
      <c r="CW264" s="58">
        <f t="shared" si="260"/>
        <v>2112026400</v>
      </c>
      <c r="CX264" s="43">
        <f t="shared" si="261"/>
        <v>23466960</v>
      </c>
      <c r="DA264" s="53">
        <f t="shared" si="262"/>
        <v>1876725900</v>
      </c>
      <c r="DB264" s="43">
        <f t="shared" si="263"/>
        <v>31278765</v>
      </c>
      <c r="DC264" s="48">
        <f t="shared" si="264"/>
        <v>52131275</v>
      </c>
      <c r="DH264" s="692" t="str">
        <f t="shared" si="268"/>
        <v>A31-22</v>
      </c>
    </row>
    <row r="265" spans="1:112">
      <c r="A265" s="3">
        <f t="shared" si="265"/>
        <v>226</v>
      </c>
      <c r="B265" s="249">
        <v>1</v>
      </c>
      <c r="C265" s="522"/>
      <c r="D265" s="250" t="s">
        <v>188</v>
      </c>
      <c r="E265" s="251" t="s">
        <v>24</v>
      </c>
      <c r="F265" s="252"/>
      <c r="G265" s="40" t="s">
        <v>39</v>
      </c>
      <c r="H265" s="253">
        <f t="shared" si="232"/>
        <v>113</v>
      </c>
      <c r="I265" s="253">
        <f t="shared" si="233"/>
        <v>101</v>
      </c>
      <c r="J265" s="254">
        <f t="shared" si="234"/>
        <v>27506142.120000001</v>
      </c>
      <c r="K265" s="254">
        <f t="shared" si="235"/>
        <v>6</v>
      </c>
      <c r="L265" s="255">
        <f t="shared" si="236"/>
        <v>0.95</v>
      </c>
      <c r="M265" s="256">
        <f t="shared" si="271"/>
        <v>1.0149999999999999</v>
      </c>
      <c r="N265" s="257">
        <f t="shared" si="237"/>
        <v>22163640.99609945</v>
      </c>
      <c r="O265" s="257">
        <f t="shared" si="238"/>
        <v>24981964.625060011</v>
      </c>
      <c r="P265" s="257">
        <f t="shared" si="239"/>
        <v>26522797.539209995</v>
      </c>
      <c r="Q265" s="257">
        <f t="shared" si="240"/>
        <v>28158665.655953549</v>
      </c>
      <c r="R265" s="258">
        <f t="shared" si="241"/>
        <v>26522797.539209995</v>
      </c>
      <c r="S265" s="257">
        <f t="shared" si="241"/>
        <v>28158665.655953549</v>
      </c>
      <c r="T265" s="257">
        <f t="shared" si="242"/>
        <v>29895430.538636748</v>
      </c>
      <c r="U265" s="257"/>
      <c r="V265" s="257">
        <f t="shared" si="243"/>
        <v>2238527740.6060443</v>
      </c>
      <c r="W265" s="257">
        <f t="shared" si="244"/>
        <v>2523178427.1310611</v>
      </c>
      <c r="X265" s="257">
        <f t="shared" si="245"/>
        <v>2678802551.4602094</v>
      </c>
      <c r="Y265" s="258">
        <f t="shared" si="246"/>
        <v>2844025231.2513084</v>
      </c>
      <c r="Z265" s="258">
        <f t="shared" si="247"/>
        <v>2678802551.4602094</v>
      </c>
      <c r="AA265" s="257">
        <f t="shared" si="248"/>
        <v>2844025231.2513084</v>
      </c>
      <c r="AB265" s="257">
        <f t="shared" si="249"/>
        <v>3019438484.4023113</v>
      </c>
      <c r="AC265" s="257"/>
      <c r="AD265" s="32" t="str">
        <f t="shared" si="250"/>
        <v>BERTAHAP</v>
      </c>
      <c r="AE265" s="259">
        <f t="shared" si="251"/>
        <v>0</v>
      </c>
      <c r="AF265" s="260">
        <v>2</v>
      </c>
      <c r="AG265" s="261"/>
      <c r="AH265" s="257" t="e">
        <f>IF(AG265&gt;#REF!,"LB","KR")</f>
        <v>#REF!</v>
      </c>
      <c r="AI265" s="261">
        <f t="shared" si="272"/>
        <v>2462381000</v>
      </c>
      <c r="AJ265" s="261">
        <f t="shared" si="272"/>
        <v>2775497000</v>
      </c>
      <c r="AK265" s="261">
        <f t="shared" si="272"/>
        <v>2946683000</v>
      </c>
      <c r="AL265" s="262">
        <f t="shared" si="272"/>
        <v>3128428000</v>
      </c>
      <c r="AM265" s="262">
        <f t="shared" si="272"/>
        <v>2946683000</v>
      </c>
      <c r="AN265" s="261">
        <f t="shared" si="272"/>
        <v>3128428000</v>
      </c>
      <c r="AO265" s="261">
        <f t="shared" si="272"/>
        <v>3321383000</v>
      </c>
      <c r="AP265" s="261">
        <f t="shared" si="266"/>
        <v>3321382511.6908064</v>
      </c>
      <c r="AQ265" s="51">
        <f t="shared" si="267"/>
        <v>3123484000</v>
      </c>
      <c r="AR265" s="42">
        <f t="shared" si="267"/>
        <v>3316134000</v>
      </c>
      <c r="AS265" s="58">
        <f t="shared" si="252"/>
        <v>2811135600</v>
      </c>
      <c r="AT265" s="58">
        <f t="shared" si="253"/>
        <v>46852260</v>
      </c>
      <c r="AU265" s="336">
        <f t="shared" si="254"/>
        <v>58658025</v>
      </c>
      <c r="AV265" s="131">
        <f t="shared" si="255"/>
        <v>33161340</v>
      </c>
      <c r="AW265" s="5">
        <f t="shared" si="256"/>
        <v>46852260</v>
      </c>
      <c r="AX265" s="5">
        <f t="shared" si="257"/>
        <v>73667075</v>
      </c>
      <c r="AY265" s="487">
        <f t="shared" si="258"/>
        <v>3520666000</v>
      </c>
      <c r="AZ265" s="117">
        <f t="shared" si="269"/>
        <v>3520665164.3937511</v>
      </c>
      <c r="BA265" s="2"/>
      <c r="BB265" s="2"/>
      <c r="BW265" s="53">
        <f t="shared" si="259"/>
        <v>-825184.26360000297</v>
      </c>
      <c r="CW265" s="58">
        <f t="shared" si="260"/>
        <v>2984520600</v>
      </c>
      <c r="CX265" s="43">
        <f t="shared" si="261"/>
        <v>33161340</v>
      </c>
      <c r="DA265" s="53">
        <f t="shared" si="262"/>
        <v>2652014700</v>
      </c>
      <c r="DB265" s="43">
        <f t="shared" si="263"/>
        <v>44200245</v>
      </c>
      <c r="DC265" s="48">
        <f t="shared" si="264"/>
        <v>73667075</v>
      </c>
      <c r="DH265" s="692" t="str">
        <f t="shared" si="268"/>
        <v>A32-02</v>
      </c>
    </row>
    <row r="266" spans="1:112">
      <c r="A266" s="3">
        <f t="shared" si="265"/>
        <v>227</v>
      </c>
      <c r="B266" s="249">
        <v>2</v>
      </c>
      <c r="C266" s="522"/>
      <c r="D266" s="250" t="s">
        <v>188</v>
      </c>
      <c r="E266" s="251" t="s">
        <v>35</v>
      </c>
      <c r="F266" s="252"/>
      <c r="G266" s="40" t="s">
        <v>42</v>
      </c>
      <c r="H266" s="253">
        <f t="shared" si="232"/>
        <v>78</v>
      </c>
      <c r="I266" s="253">
        <f t="shared" si="233"/>
        <v>66</v>
      </c>
      <c r="J266" s="254">
        <f t="shared" si="234"/>
        <v>27506142.120000001</v>
      </c>
      <c r="K266" s="254">
        <f t="shared" si="235"/>
        <v>2</v>
      </c>
      <c r="L266" s="255">
        <f t="shared" si="236"/>
        <v>0.93</v>
      </c>
      <c r="M266" s="256">
        <f t="shared" si="271"/>
        <v>1.0149999999999999</v>
      </c>
      <c r="N266" s="257">
        <f t="shared" si="237"/>
        <v>21697038.027760517</v>
      </c>
      <c r="O266" s="257">
        <f t="shared" si="238"/>
        <v>24456028.527690329</v>
      </c>
      <c r="P266" s="257">
        <f t="shared" si="239"/>
        <v>25964422.854173999</v>
      </c>
      <c r="Q266" s="257">
        <f t="shared" si="240"/>
        <v>27565851.642144006</v>
      </c>
      <c r="R266" s="258">
        <f t="shared" si="241"/>
        <v>25964422.854173999</v>
      </c>
      <c r="S266" s="257">
        <f t="shared" si="241"/>
        <v>27565851.642144006</v>
      </c>
      <c r="T266" s="257">
        <f t="shared" si="242"/>
        <v>29266053.053612821</v>
      </c>
      <c r="U266" s="257"/>
      <c r="V266" s="257">
        <f t="shared" si="243"/>
        <v>1432004509.8321941</v>
      </c>
      <c r="W266" s="257">
        <f t="shared" si="244"/>
        <v>1614097882.8275616</v>
      </c>
      <c r="X266" s="257">
        <f t="shared" si="245"/>
        <v>1713651908.375484</v>
      </c>
      <c r="Y266" s="258">
        <f t="shared" si="246"/>
        <v>1819346208.3815043</v>
      </c>
      <c r="Z266" s="258">
        <f t="shared" si="247"/>
        <v>1713651908.375484</v>
      </c>
      <c r="AA266" s="257">
        <f t="shared" si="248"/>
        <v>1819346208.3815043</v>
      </c>
      <c r="AB266" s="257">
        <f t="shared" si="249"/>
        <v>1931559501.5384462</v>
      </c>
      <c r="AC266" s="257"/>
      <c r="AD266" s="32" t="str">
        <f t="shared" si="250"/>
        <v>BERTAHAP</v>
      </c>
      <c r="AE266" s="259">
        <f t="shared" si="251"/>
        <v>0</v>
      </c>
      <c r="AF266" s="260">
        <v>2</v>
      </c>
      <c r="AG266" s="261"/>
      <c r="AH266" s="257" t="e">
        <f>IF(AG266&gt;#REF!,"LB","KR")</f>
        <v>#REF!</v>
      </c>
      <c r="AI266" s="261">
        <f t="shared" si="272"/>
        <v>1575205000</v>
      </c>
      <c r="AJ266" s="261">
        <f t="shared" si="272"/>
        <v>1775508000</v>
      </c>
      <c r="AK266" s="261">
        <f t="shared" si="272"/>
        <v>1885018000</v>
      </c>
      <c r="AL266" s="262">
        <f t="shared" si="272"/>
        <v>2001281000</v>
      </c>
      <c r="AM266" s="262">
        <f t="shared" si="272"/>
        <v>1885018000</v>
      </c>
      <c r="AN266" s="261">
        <f t="shared" si="272"/>
        <v>2001281000</v>
      </c>
      <c r="AO266" s="261">
        <f t="shared" si="272"/>
        <v>2124716000</v>
      </c>
      <c r="AP266" s="261">
        <f t="shared" si="266"/>
        <v>2124715580.5980155</v>
      </c>
      <c r="AQ266" s="51">
        <f t="shared" si="267"/>
        <v>1998120000</v>
      </c>
      <c r="AR266" s="42">
        <f t="shared" si="267"/>
        <v>2121358000</v>
      </c>
      <c r="AS266" s="58">
        <f t="shared" si="252"/>
        <v>1798308000</v>
      </c>
      <c r="AT266" s="58">
        <f t="shared" si="253"/>
        <v>29971800</v>
      </c>
      <c r="AU266" s="336">
        <f t="shared" si="254"/>
        <v>37524018.75</v>
      </c>
      <c r="AV266" s="131">
        <f t="shared" si="255"/>
        <v>21213580</v>
      </c>
      <c r="AW266" s="5">
        <f t="shared" si="256"/>
        <v>29971800</v>
      </c>
      <c r="AX266" s="5">
        <f t="shared" si="257"/>
        <v>47125450</v>
      </c>
      <c r="AY266" s="487">
        <f t="shared" si="258"/>
        <v>2252199000</v>
      </c>
      <c r="AZ266" s="117">
        <f t="shared" si="269"/>
        <v>2252198256.1042461</v>
      </c>
      <c r="BA266" s="2"/>
      <c r="BB266" s="2"/>
      <c r="BW266" s="53">
        <f t="shared" si="259"/>
        <v>-1383558.9486359991</v>
      </c>
      <c r="CW266" s="58">
        <f t="shared" si="260"/>
        <v>1909222200</v>
      </c>
      <c r="CX266" s="43">
        <f t="shared" si="261"/>
        <v>21213580</v>
      </c>
      <c r="DA266" s="53">
        <f t="shared" si="262"/>
        <v>1696516200</v>
      </c>
      <c r="DB266" s="43">
        <f t="shared" si="263"/>
        <v>28275270</v>
      </c>
      <c r="DC266" s="48">
        <f t="shared" si="264"/>
        <v>47125450</v>
      </c>
      <c r="DH266" s="692" t="str">
        <f t="shared" si="268"/>
        <v>A32-06</v>
      </c>
    </row>
    <row r="267" spans="1:112">
      <c r="A267" s="3">
        <f t="shared" si="265"/>
        <v>228</v>
      </c>
      <c r="B267" s="249">
        <v>3</v>
      </c>
      <c r="C267" s="522"/>
      <c r="D267" s="250" t="s">
        <v>188</v>
      </c>
      <c r="E267" s="251" t="s">
        <v>41</v>
      </c>
      <c r="F267" s="252"/>
      <c r="G267" s="40" t="s">
        <v>45</v>
      </c>
      <c r="H267" s="253">
        <f t="shared" si="232"/>
        <v>60</v>
      </c>
      <c r="I267" s="253">
        <f t="shared" si="233"/>
        <v>52</v>
      </c>
      <c r="J267" s="254">
        <f t="shared" si="234"/>
        <v>27506142.120000001</v>
      </c>
      <c r="K267" s="254">
        <f t="shared" si="235"/>
        <v>2</v>
      </c>
      <c r="L267" s="255">
        <f t="shared" si="236"/>
        <v>0.93</v>
      </c>
      <c r="M267" s="256">
        <f t="shared" si="271"/>
        <v>1.0149999999999999</v>
      </c>
      <c r="N267" s="257">
        <f t="shared" si="237"/>
        <v>21697038.027760517</v>
      </c>
      <c r="O267" s="257">
        <f t="shared" si="238"/>
        <v>24456028.527690329</v>
      </c>
      <c r="P267" s="257">
        <f t="shared" si="239"/>
        <v>25964422.854173999</v>
      </c>
      <c r="Q267" s="257">
        <f t="shared" si="240"/>
        <v>27565851.642144006</v>
      </c>
      <c r="R267" s="258">
        <f t="shared" si="241"/>
        <v>25964422.854173999</v>
      </c>
      <c r="S267" s="257">
        <f t="shared" si="241"/>
        <v>27565851.642144006</v>
      </c>
      <c r="T267" s="257">
        <f t="shared" si="242"/>
        <v>29266053.053612821</v>
      </c>
      <c r="U267" s="257"/>
      <c r="V267" s="257">
        <f t="shared" si="243"/>
        <v>1128245977.4435468</v>
      </c>
      <c r="W267" s="257">
        <f t="shared" si="244"/>
        <v>1271713483.4398971</v>
      </c>
      <c r="X267" s="257">
        <f t="shared" si="245"/>
        <v>1350149988.417048</v>
      </c>
      <c r="Y267" s="258">
        <f t="shared" si="246"/>
        <v>1433424285.3914883</v>
      </c>
      <c r="Z267" s="258">
        <f t="shared" si="247"/>
        <v>1350149988.417048</v>
      </c>
      <c r="AA267" s="257">
        <f t="shared" si="248"/>
        <v>1433424285.3914883</v>
      </c>
      <c r="AB267" s="257">
        <f t="shared" si="249"/>
        <v>1521834758.7878666</v>
      </c>
      <c r="AC267" s="257"/>
      <c r="AD267" s="32" t="str">
        <f t="shared" si="250"/>
        <v>BERTAHAP</v>
      </c>
      <c r="AE267" s="259">
        <f t="shared" si="251"/>
        <v>0</v>
      </c>
      <c r="AF267" s="260">
        <v>2</v>
      </c>
      <c r="AG267" s="261"/>
      <c r="AH267" s="257" t="e">
        <f>IF(AG267&gt;#REF!,"LB","KR")</f>
        <v>#REF!</v>
      </c>
      <c r="AI267" s="261">
        <f t="shared" si="272"/>
        <v>1241071000</v>
      </c>
      <c r="AJ267" s="261">
        <f t="shared" si="272"/>
        <v>1398885000</v>
      </c>
      <c r="AK267" s="261">
        <f t="shared" si="272"/>
        <v>1485165000</v>
      </c>
      <c r="AL267" s="262">
        <f t="shared" si="272"/>
        <v>1576767000</v>
      </c>
      <c r="AM267" s="262">
        <f t="shared" si="272"/>
        <v>1485165000</v>
      </c>
      <c r="AN267" s="261">
        <f t="shared" si="272"/>
        <v>1576767000</v>
      </c>
      <c r="AO267" s="261">
        <f t="shared" si="272"/>
        <v>1674019000</v>
      </c>
      <c r="AP267" s="261">
        <f t="shared" si="266"/>
        <v>1674018497.08901</v>
      </c>
      <c r="AQ267" s="51">
        <f t="shared" si="267"/>
        <v>1574275000</v>
      </c>
      <c r="AR267" s="42">
        <f t="shared" si="267"/>
        <v>1671374000</v>
      </c>
      <c r="AS267" s="58">
        <f t="shared" si="252"/>
        <v>1416847500</v>
      </c>
      <c r="AT267" s="58">
        <f t="shared" si="253"/>
        <v>23614125</v>
      </c>
      <c r="AU267" s="336">
        <f t="shared" si="254"/>
        <v>29564381.25</v>
      </c>
      <c r="AV267" s="131">
        <f t="shared" si="255"/>
        <v>16713740</v>
      </c>
      <c r="AW267" s="5">
        <f t="shared" si="256"/>
        <v>23614125</v>
      </c>
      <c r="AX267" s="5">
        <f t="shared" si="257"/>
        <v>37129125</v>
      </c>
      <c r="AY267" s="487">
        <f t="shared" si="258"/>
        <v>1774461000</v>
      </c>
      <c r="AZ267" s="117">
        <f t="shared" si="269"/>
        <v>1774460325.9317751</v>
      </c>
      <c r="BA267" s="2"/>
      <c r="BB267" s="2"/>
      <c r="BW267" s="53">
        <f t="shared" si="259"/>
        <v>-1383558.9486359991</v>
      </c>
      <c r="CW267" s="58">
        <f t="shared" si="260"/>
        <v>1504236600</v>
      </c>
      <c r="CX267" s="43">
        <f t="shared" si="261"/>
        <v>16713740</v>
      </c>
      <c r="DA267" s="53">
        <f t="shared" si="262"/>
        <v>1336648500</v>
      </c>
      <c r="DB267" s="43">
        <f t="shared" si="263"/>
        <v>22277475</v>
      </c>
      <c r="DC267" s="48">
        <f t="shared" si="264"/>
        <v>37129125</v>
      </c>
      <c r="DH267" s="692" t="str">
        <f t="shared" si="268"/>
        <v>A32-08</v>
      </c>
    </row>
    <row r="268" spans="1:112">
      <c r="A268" s="3">
        <f t="shared" si="265"/>
        <v>229</v>
      </c>
      <c r="B268" s="249">
        <v>4</v>
      </c>
      <c r="C268" s="522"/>
      <c r="D268" s="250" t="s">
        <v>188</v>
      </c>
      <c r="E268" s="251">
        <v>10</v>
      </c>
      <c r="F268" s="252"/>
      <c r="G268" s="40" t="s">
        <v>48</v>
      </c>
      <c r="H268" s="253">
        <f t="shared" si="232"/>
        <v>74</v>
      </c>
      <c r="I268" s="253">
        <f t="shared" si="233"/>
        <v>63</v>
      </c>
      <c r="J268" s="254">
        <f t="shared" si="234"/>
        <v>27506142.120000001</v>
      </c>
      <c r="K268" s="254">
        <f t="shared" si="235"/>
        <v>2</v>
      </c>
      <c r="L268" s="255">
        <f t="shared" si="236"/>
        <v>0.93</v>
      </c>
      <c r="M268" s="256">
        <f t="shared" si="271"/>
        <v>1.0149999999999999</v>
      </c>
      <c r="N268" s="257">
        <f t="shared" si="237"/>
        <v>21697038.027760517</v>
      </c>
      <c r="O268" s="257">
        <f t="shared" si="238"/>
        <v>24456028.527690329</v>
      </c>
      <c r="P268" s="257">
        <f t="shared" si="239"/>
        <v>25964422.854173999</v>
      </c>
      <c r="Q268" s="257">
        <f t="shared" si="240"/>
        <v>27565851.642144006</v>
      </c>
      <c r="R268" s="258">
        <f t="shared" si="241"/>
        <v>25964422.854173999</v>
      </c>
      <c r="S268" s="257">
        <f t="shared" si="241"/>
        <v>27565851.642144006</v>
      </c>
      <c r="T268" s="257">
        <f t="shared" si="242"/>
        <v>29266053.053612821</v>
      </c>
      <c r="U268" s="257"/>
      <c r="V268" s="257">
        <f t="shared" si="243"/>
        <v>1366913395.7489126</v>
      </c>
      <c r="W268" s="257">
        <f t="shared" si="244"/>
        <v>1540729797.2444906</v>
      </c>
      <c r="X268" s="257">
        <f t="shared" si="245"/>
        <v>1635758639.8129621</v>
      </c>
      <c r="Y268" s="258">
        <f t="shared" si="246"/>
        <v>1736648653.4550724</v>
      </c>
      <c r="Z268" s="258">
        <f t="shared" si="247"/>
        <v>1635758639.8129621</v>
      </c>
      <c r="AA268" s="257">
        <f t="shared" si="248"/>
        <v>1736648653.4550724</v>
      </c>
      <c r="AB268" s="257">
        <f t="shared" si="249"/>
        <v>1843761342.3776078</v>
      </c>
      <c r="AC268" s="257"/>
      <c r="AD268" s="32" t="str">
        <f t="shared" si="250"/>
        <v>BERTAHAP</v>
      </c>
      <c r="AE268" s="259">
        <f t="shared" si="251"/>
        <v>0</v>
      </c>
      <c r="AF268" s="260">
        <v>2</v>
      </c>
      <c r="AG268" s="261"/>
      <c r="AH268" s="257" t="e">
        <f>IF(AG268&gt;#REF!,"LB","KR")</f>
        <v>#REF!</v>
      </c>
      <c r="AI268" s="261">
        <f t="shared" si="272"/>
        <v>1503605000</v>
      </c>
      <c r="AJ268" s="261">
        <f t="shared" si="272"/>
        <v>1694803000</v>
      </c>
      <c r="AK268" s="261">
        <f t="shared" si="272"/>
        <v>1799335000</v>
      </c>
      <c r="AL268" s="262">
        <f t="shared" si="272"/>
        <v>1910314000</v>
      </c>
      <c r="AM268" s="262">
        <f t="shared" si="272"/>
        <v>1799335000</v>
      </c>
      <c r="AN268" s="261">
        <f t="shared" si="272"/>
        <v>1910314000</v>
      </c>
      <c r="AO268" s="261">
        <f t="shared" si="272"/>
        <v>2028138000</v>
      </c>
      <c r="AP268" s="261">
        <f t="shared" si="266"/>
        <v>2028137937.4683101</v>
      </c>
      <c r="AQ268" s="51">
        <f t="shared" si="267"/>
        <v>1907296000</v>
      </c>
      <c r="AR268" s="42">
        <f t="shared" si="267"/>
        <v>2024933000</v>
      </c>
      <c r="AS268" s="58">
        <f t="shared" si="252"/>
        <v>1716566400</v>
      </c>
      <c r="AT268" s="58">
        <f t="shared" si="253"/>
        <v>28609440</v>
      </c>
      <c r="AU268" s="336">
        <f t="shared" si="254"/>
        <v>35818387.5</v>
      </c>
      <c r="AV268" s="131">
        <f t="shared" si="255"/>
        <v>20249330</v>
      </c>
      <c r="AW268" s="5">
        <f t="shared" si="256"/>
        <v>28609440</v>
      </c>
      <c r="AX268" s="5">
        <f t="shared" si="257"/>
        <v>44983375</v>
      </c>
      <c r="AY268" s="487">
        <f t="shared" si="258"/>
        <v>2149826000</v>
      </c>
      <c r="AZ268" s="117">
        <f t="shared" si="269"/>
        <v>2149825994.1640873</v>
      </c>
      <c r="BA268" s="2"/>
      <c r="BB268" s="2"/>
      <c r="BW268" s="53">
        <f t="shared" si="259"/>
        <v>-1383558.9486359991</v>
      </c>
      <c r="CW268" s="58">
        <f t="shared" si="260"/>
        <v>1822439700</v>
      </c>
      <c r="CX268" s="43">
        <f t="shared" si="261"/>
        <v>20249330</v>
      </c>
      <c r="DA268" s="53">
        <f t="shared" si="262"/>
        <v>1619401500</v>
      </c>
      <c r="DB268" s="43">
        <f t="shared" si="263"/>
        <v>26990025</v>
      </c>
      <c r="DC268" s="48">
        <f t="shared" si="264"/>
        <v>44983375</v>
      </c>
      <c r="DH268" s="692" t="str">
        <f t="shared" si="268"/>
        <v>A32-10</v>
      </c>
    </row>
    <row r="269" spans="1:112">
      <c r="A269" s="3">
        <f t="shared" si="265"/>
        <v>230</v>
      </c>
      <c r="B269" s="249">
        <v>5</v>
      </c>
      <c r="C269" s="522"/>
      <c r="D269" s="250" t="s">
        <v>188</v>
      </c>
      <c r="E269" s="285">
        <v>12</v>
      </c>
      <c r="F269" s="252"/>
      <c r="G269" s="40" t="s">
        <v>50</v>
      </c>
      <c r="H269" s="253">
        <f t="shared" si="232"/>
        <v>67</v>
      </c>
      <c r="I269" s="253">
        <f t="shared" si="233"/>
        <v>57</v>
      </c>
      <c r="J269" s="254">
        <f t="shared" si="234"/>
        <v>27506142.120000001</v>
      </c>
      <c r="K269" s="254">
        <f t="shared" si="235"/>
        <v>2</v>
      </c>
      <c r="L269" s="255">
        <f t="shared" si="236"/>
        <v>0.93</v>
      </c>
      <c r="M269" s="256">
        <f t="shared" si="271"/>
        <v>1.0149999999999999</v>
      </c>
      <c r="N269" s="257">
        <f t="shared" si="237"/>
        <v>21697038.027760517</v>
      </c>
      <c r="O269" s="257">
        <f t="shared" si="238"/>
        <v>24456028.527690329</v>
      </c>
      <c r="P269" s="257">
        <f t="shared" si="239"/>
        <v>25964422.854173999</v>
      </c>
      <c r="Q269" s="257">
        <f t="shared" si="240"/>
        <v>27565851.642144006</v>
      </c>
      <c r="R269" s="258">
        <f t="shared" si="241"/>
        <v>25964422.854173999</v>
      </c>
      <c r="S269" s="257">
        <f t="shared" si="241"/>
        <v>27565851.642144006</v>
      </c>
      <c r="T269" s="257">
        <f t="shared" si="242"/>
        <v>29266053.053612821</v>
      </c>
      <c r="U269" s="257"/>
      <c r="V269" s="257">
        <f t="shared" si="243"/>
        <v>1236731167.5823495</v>
      </c>
      <c r="W269" s="257">
        <f t="shared" si="244"/>
        <v>1393993626.0783486</v>
      </c>
      <c r="X269" s="257">
        <f t="shared" si="245"/>
        <v>1479972102.6879179</v>
      </c>
      <c r="Y269" s="258">
        <f t="shared" si="246"/>
        <v>1571253543.6022084</v>
      </c>
      <c r="Z269" s="258">
        <f t="shared" si="247"/>
        <v>1479972102.6879179</v>
      </c>
      <c r="AA269" s="257">
        <f t="shared" si="248"/>
        <v>1571253543.6022084</v>
      </c>
      <c r="AB269" s="257">
        <f t="shared" si="249"/>
        <v>1668165024.0559309</v>
      </c>
      <c r="AC269" s="257"/>
      <c r="AD269" s="32" t="str">
        <f t="shared" si="250"/>
        <v>BERTAHAP</v>
      </c>
      <c r="AE269" s="259">
        <f t="shared" si="251"/>
        <v>0</v>
      </c>
      <c r="AF269" s="260">
        <v>2</v>
      </c>
      <c r="AG269" s="261"/>
      <c r="AH269" s="257" t="e">
        <f>IF(AG269&gt;#REF!,"LB","KR")</f>
        <v>#REF!</v>
      </c>
      <c r="AI269" s="261">
        <f t="shared" si="272"/>
        <v>1360405000</v>
      </c>
      <c r="AJ269" s="261">
        <f t="shared" si="272"/>
        <v>1533393000</v>
      </c>
      <c r="AK269" s="261">
        <f t="shared" si="272"/>
        <v>1627970000</v>
      </c>
      <c r="AL269" s="262">
        <f t="shared" si="272"/>
        <v>1728379000</v>
      </c>
      <c r="AM269" s="262">
        <f t="shared" si="272"/>
        <v>1627970000</v>
      </c>
      <c r="AN269" s="261">
        <f t="shared" si="272"/>
        <v>1728379000</v>
      </c>
      <c r="AO269" s="261">
        <f t="shared" si="272"/>
        <v>1834982000</v>
      </c>
      <c r="AP269" s="261">
        <f t="shared" si="266"/>
        <v>1834981589.5311141</v>
      </c>
      <c r="AQ269" s="51">
        <f t="shared" si="267"/>
        <v>1725649000</v>
      </c>
      <c r="AR269" s="42">
        <f t="shared" si="267"/>
        <v>1832082000</v>
      </c>
      <c r="AS269" s="58">
        <f t="shared" si="252"/>
        <v>1553084100</v>
      </c>
      <c r="AT269" s="58">
        <f t="shared" si="253"/>
        <v>25884735</v>
      </c>
      <c r="AU269" s="336">
        <f t="shared" si="254"/>
        <v>32407106.25</v>
      </c>
      <c r="AV269" s="131">
        <f t="shared" si="255"/>
        <v>18320820</v>
      </c>
      <c r="AW269" s="5">
        <f t="shared" si="256"/>
        <v>25884735</v>
      </c>
      <c r="AX269" s="5">
        <f t="shared" si="257"/>
        <v>40699250</v>
      </c>
      <c r="AY269" s="487">
        <f t="shared" si="258"/>
        <v>1945081000</v>
      </c>
      <c r="AZ269" s="117">
        <f t="shared" si="269"/>
        <v>1945080408.6061757</v>
      </c>
      <c r="BA269" s="2"/>
      <c r="BB269" s="2"/>
      <c r="BW269" s="53">
        <f t="shared" si="259"/>
        <v>-1383558.9486359991</v>
      </c>
      <c r="CW269" s="58">
        <f t="shared" si="260"/>
        <v>1648873800</v>
      </c>
      <c r="CX269" s="43">
        <f t="shared" si="261"/>
        <v>18320820</v>
      </c>
      <c r="DA269" s="53">
        <f t="shared" si="262"/>
        <v>1465173000</v>
      </c>
      <c r="DB269" s="43">
        <f t="shared" si="263"/>
        <v>24419550</v>
      </c>
      <c r="DC269" s="48">
        <f t="shared" si="264"/>
        <v>40699250</v>
      </c>
      <c r="DH269" s="692" t="str">
        <f t="shared" si="268"/>
        <v>A32-12</v>
      </c>
    </row>
    <row r="270" spans="1:112">
      <c r="A270" s="3">
        <f t="shared" si="265"/>
        <v>231</v>
      </c>
      <c r="B270" s="249">
        <v>6</v>
      </c>
      <c r="C270" s="522"/>
      <c r="D270" s="250" t="s">
        <v>188</v>
      </c>
      <c r="E270" s="251">
        <v>16</v>
      </c>
      <c r="F270" s="252"/>
      <c r="G270" s="40" t="s">
        <v>52</v>
      </c>
      <c r="H270" s="253">
        <f t="shared" si="232"/>
        <v>71</v>
      </c>
      <c r="I270" s="253">
        <f t="shared" si="233"/>
        <v>63</v>
      </c>
      <c r="J270" s="254">
        <f t="shared" si="234"/>
        <v>27506142.120000001</v>
      </c>
      <c r="K270" s="254">
        <f t="shared" si="235"/>
        <v>2</v>
      </c>
      <c r="L270" s="255">
        <f t="shared" si="236"/>
        <v>0.93</v>
      </c>
      <c r="M270" s="256">
        <f t="shared" si="271"/>
        <v>1.0149999999999999</v>
      </c>
      <c r="N270" s="257">
        <f t="shared" si="237"/>
        <v>21697038.027760517</v>
      </c>
      <c r="O270" s="257">
        <f t="shared" si="238"/>
        <v>24456028.527690329</v>
      </c>
      <c r="P270" s="257">
        <f t="shared" si="239"/>
        <v>25964422.854173999</v>
      </c>
      <c r="Q270" s="257">
        <f t="shared" si="240"/>
        <v>27565851.642144006</v>
      </c>
      <c r="R270" s="258">
        <f t="shared" si="241"/>
        <v>25964422.854173999</v>
      </c>
      <c r="S270" s="257">
        <f t="shared" si="241"/>
        <v>27565851.642144006</v>
      </c>
      <c r="T270" s="257">
        <f t="shared" si="242"/>
        <v>29266053.053612821</v>
      </c>
      <c r="U270" s="257"/>
      <c r="V270" s="257">
        <f t="shared" si="243"/>
        <v>1366913395.7489126</v>
      </c>
      <c r="W270" s="257">
        <f t="shared" si="244"/>
        <v>1540729797.2444906</v>
      </c>
      <c r="X270" s="257">
        <f t="shared" si="245"/>
        <v>1635758639.8129621</v>
      </c>
      <c r="Y270" s="258">
        <f t="shared" si="246"/>
        <v>1736648653.4550724</v>
      </c>
      <c r="Z270" s="258">
        <f t="shared" si="247"/>
        <v>1635758639.8129621</v>
      </c>
      <c r="AA270" s="257">
        <f t="shared" si="248"/>
        <v>1736648653.4550724</v>
      </c>
      <c r="AB270" s="257">
        <f t="shared" si="249"/>
        <v>1843761342.3776078</v>
      </c>
      <c r="AC270" s="257"/>
      <c r="AD270" s="32" t="str">
        <f t="shared" si="250"/>
        <v>BERTAHAP</v>
      </c>
      <c r="AE270" s="259">
        <f t="shared" si="251"/>
        <v>0</v>
      </c>
      <c r="AF270" s="260">
        <v>2</v>
      </c>
      <c r="AG270" s="261"/>
      <c r="AH270" s="257" t="e">
        <f>IF(AG270&gt;#REF!,"LB","KR")</f>
        <v>#REF!</v>
      </c>
      <c r="AI270" s="261">
        <f t="shared" si="272"/>
        <v>1503605000</v>
      </c>
      <c r="AJ270" s="261">
        <f t="shared" si="272"/>
        <v>1694803000</v>
      </c>
      <c r="AK270" s="261">
        <f t="shared" si="272"/>
        <v>1799335000</v>
      </c>
      <c r="AL270" s="262">
        <f t="shared" si="272"/>
        <v>1910314000</v>
      </c>
      <c r="AM270" s="262">
        <f t="shared" si="272"/>
        <v>1799335000</v>
      </c>
      <c r="AN270" s="261">
        <f t="shared" si="272"/>
        <v>1910314000</v>
      </c>
      <c r="AO270" s="261">
        <f t="shared" si="272"/>
        <v>2028138000</v>
      </c>
      <c r="AP270" s="261">
        <f t="shared" si="266"/>
        <v>2028137937.4683101</v>
      </c>
      <c r="AQ270" s="51">
        <f t="shared" si="267"/>
        <v>1907296000</v>
      </c>
      <c r="AR270" s="42">
        <f t="shared" si="267"/>
        <v>2024933000</v>
      </c>
      <c r="AS270" s="58">
        <f t="shared" si="252"/>
        <v>1716566400</v>
      </c>
      <c r="AT270" s="58">
        <f t="shared" si="253"/>
        <v>28609440</v>
      </c>
      <c r="AU270" s="336">
        <f t="shared" si="254"/>
        <v>35818387.5</v>
      </c>
      <c r="AV270" s="131">
        <f t="shared" si="255"/>
        <v>20249330</v>
      </c>
      <c r="AW270" s="5">
        <f t="shared" si="256"/>
        <v>28609440</v>
      </c>
      <c r="AX270" s="5">
        <f t="shared" si="257"/>
        <v>44983375</v>
      </c>
      <c r="AY270" s="487">
        <f t="shared" si="258"/>
        <v>2149826000</v>
      </c>
      <c r="AZ270" s="117">
        <f t="shared" si="269"/>
        <v>2149825994.1640873</v>
      </c>
      <c r="BA270" s="2"/>
      <c r="BB270" s="2"/>
      <c r="BW270" s="53">
        <f t="shared" si="259"/>
        <v>-1383558.9486359991</v>
      </c>
      <c r="CW270" s="58">
        <f t="shared" si="260"/>
        <v>1822439700</v>
      </c>
      <c r="CX270" s="43">
        <f t="shared" si="261"/>
        <v>20249330</v>
      </c>
      <c r="DA270" s="53">
        <f t="shared" si="262"/>
        <v>1619401500</v>
      </c>
      <c r="DB270" s="43">
        <f t="shared" si="263"/>
        <v>26990025</v>
      </c>
      <c r="DC270" s="48">
        <f t="shared" si="264"/>
        <v>44983375</v>
      </c>
      <c r="DH270" s="692" t="str">
        <f t="shared" si="268"/>
        <v>A32-16</v>
      </c>
    </row>
    <row r="271" spans="1:112">
      <c r="A271" s="3">
        <f t="shared" si="265"/>
        <v>232</v>
      </c>
      <c r="B271" s="249">
        <v>7</v>
      </c>
      <c r="C271" s="522"/>
      <c r="D271" s="250" t="s">
        <v>188</v>
      </c>
      <c r="E271" s="285">
        <v>18</v>
      </c>
      <c r="F271" s="252"/>
      <c r="G271" s="40" t="s">
        <v>54</v>
      </c>
      <c r="H271" s="253">
        <f t="shared" si="232"/>
        <v>97</v>
      </c>
      <c r="I271" s="253">
        <f t="shared" si="233"/>
        <v>85</v>
      </c>
      <c r="J271" s="254">
        <f t="shared" si="234"/>
        <v>27506142.120000001</v>
      </c>
      <c r="K271" s="254">
        <f t="shared" si="235"/>
        <v>2</v>
      </c>
      <c r="L271" s="255">
        <f t="shared" si="236"/>
        <v>0.93</v>
      </c>
      <c r="M271" s="256">
        <f t="shared" si="271"/>
        <v>1.0149999999999999</v>
      </c>
      <c r="N271" s="257">
        <f t="shared" si="237"/>
        <v>21697038.027760517</v>
      </c>
      <c r="O271" s="257">
        <f t="shared" si="238"/>
        <v>24456028.527690329</v>
      </c>
      <c r="P271" s="257">
        <f t="shared" si="239"/>
        <v>25964422.854173999</v>
      </c>
      <c r="Q271" s="257">
        <f t="shared" si="240"/>
        <v>27565851.642144006</v>
      </c>
      <c r="R271" s="258">
        <f t="shared" si="241"/>
        <v>25964422.854173999</v>
      </c>
      <c r="S271" s="257">
        <f t="shared" si="241"/>
        <v>27565851.642144006</v>
      </c>
      <c r="T271" s="257">
        <f t="shared" si="242"/>
        <v>29266053.053612821</v>
      </c>
      <c r="U271" s="257"/>
      <c r="V271" s="257">
        <f t="shared" si="243"/>
        <v>1844248232.3596439</v>
      </c>
      <c r="W271" s="257">
        <f t="shared" si="244"/>
        <v>2078762424.853678</v>
      </c>
      <c r="X271" s="257">
        <f t="shared" si="245"/>
        <v>2206975942.6047897</v>
      </c>
      <c r="Y271" s="258">
        <f t="shared" si="246"/>
        <v>2343097389.5822406</v>
      </c>
      <c r="Z271" s="258">
        <f t="shared" si="247"/>
        <v>2206975942.6047897</v>
      </c>
      <c r="AA271" s="257">
        <f t="shared" si="248"/>
        <v>2343097389.5822406</v>
      </c>
      <c r="AB271" s="257">
        <f t="shared" si="249"/>
        <v>2487614509.5570898</v>
      </c>
      <c r="AC271" s="257"/>
      <c r="AD271" s="32" t="str">
        <f t="shared" si="250"/>
        <v>BERTAHAP</v>
      </c>
      <c r="AE271" s="259">
        <f t="shared" si="251"/>
        <v>0</v>
      </c>
      <c r="AF271" s="260">
        <v>2</v>
      </c>
      <c r="AG271" s="261"/>
      <c r="AH271" s="257" t="e">
        <f>IF(AG271&gt;#REF!,"LB","KR")</f>
        <v>#REF!</v>
      </c>
      <c r="AI271" s="261">
        <f t="shared" si="272"/>
        <v>2028674000</v>
      </c>
      <c r="AJ271" s="261">
        <f t="shared" si="272"/>
        <v>2286639000</v>
      </c>
      <c r="AK271" s="261">
        <f t="shared" si="272"/>
        <v>2427674000</v>
      </c>
      <c r="AL271" s="262">
        <f t="shared" si="272"/>
        <v>2577408000</v>
      </c>
      <c r="AM271" s="262">
        <f t="shared" si="272"/>
        <v>2427674000</v>
      </c>
      <c r="AN271" s="261">
        <f t="shared" si="272"/>
        <v>2577408000</v>
      </c>
      <c r="AO271" s="261">
        <f t="shared" si="272"/>
        <v>2736376000</v>
      </c>
      <c r="AP271" s="261">
        <f t="shared" si="266"/>
        <v>2736376818.2269106</v>
      </c>
      <c r="AQ271" s="51">
        <f t="shared" si="267"/>
        <v>2573335000</v>
      </c>
      <c r="AR271" s="42">
        <f t="shared" si="267"/>
        <v>2732053000</v>
      </c>
      <c r="AS271" s="58">
        <f t="shared" si="252"/>
        <v>2316001500</v>
      </c>
      <c r="AT271" s="58">
        <f t="shared" si="253"/>
        <v>38600025</v>
      </c>
      <c r="AU271" s="336">
        <f t="shared" si="254"/>
        <v>48326400</v>
      </c>
      <c r="AV271" s="131">
        <f t="shared" si="255"/>
        <v>27320530</v>
      </c>
      <c r="AW271" s="5">
        <f t="shared" si="256"/>
        <v>38600025</v>
      </c>
      <c r="AX271" s="5">
        <f t="shared" si="257"/>
        <v>60691850</v>
      </c>
      <c r="AY271" s="487">
        <f t="shared" si="258"/>
        <v>2900560000</v>
      </c>
      <c r="AZ271" s="117">
        <f t="shared" si="269"/>
        <v>2900559453.9838982</v>
      </c>
      <c r="BA271" s="2"/>
      <c r="BB271" s="2"/>
      <c r="BW271" s="53">
        <f t="shared" si="259"/>
        <v>-1383558.9486359991</v>
      </c>
      <c r="CW271" s="58">
        <f t="shared" si="260"/>
        <v>2458847700</v>
      </c>
      <c r="CX271" s="43">
        <f t="shared" si="261"/>
        <v>27320530</v>
      </c>
      <c r="DA271" s="53">
        <f t="shared" si="262"/>
        <v>2184906600</v>
      </c>
      <c r="DB271" s="43">
        <f t="shared" si="263"/>
        <v>36415110</v>
      </c>
      <c r="DC271" s="48">
        <f t="shared" si="264"/>
        <v>60691850</v>
      </c>
      <c r="DH271" s="692" t="str">
        <f t="shared" si="268"/>
        <v>A32-18</v>
      </c>
    </row>
    <row r="272" spans="1:112">
      <c r="A272" s="3">
        <f t="shared" si="265"/>
        <v>233</v>
      </c>
      <c r="B272" s="249">
        <v>8</v>
      </c>
      <c r="C272" s="522"/>
      <c r="D272" s="250" t="s">
        <v>188</v>
      </c>
      <c r="E272" s="285">
        <v>20</v>
      </c>
      <c r="F272" s="252"/>
      <c r="G272" s="40" t="s">
        <v>70</v>
      </c>
      <c r="H272" s="253">
        <f t="shared" si="232"/>
        <v>60</v>
      </c>
      <c r="I272" s="253">
        <f t="shared" si="233"/>
        <v>51</v>
      </c>
      <c r="J272" s="254">
        <f t="shared" si="234"/>
        <v>27506142.120000001</v>
      </c>
      <c r="K272" s="254">
        <f t="shared" si="235"/>
        <v>2</v>
      </c>
      <c r="L272" s="255">
        <f t="shared" si="236"/>
        <v>0.93</v>
      </c>
      <c r="M272" s="256">
        <f t="shared" si="271"/>
        <v>1.0149999999999999</v>
      </c>
      <c r="N272" s="257">
        <f t="shared" si="237"/>
        <v>21697038.027760517</v>
      </c>
      <c r="O272" s="257">
        <f t="shared" si="238"/>
        <v>24456028.527690329</v>
      </c>
      <c r="P272" s="257">
        <f t="shared" si="239"/>
        <v>25964422.854173999</v>
      </c>
      <c r="Q272" s="257">
        <f t="shared" si="240"/>
        <v>27565851.642144006</v>
      </c>
      <c r="R272" s="258">
        <f t="shared" si="241"/>
        <v>25964422.854173999</v>
      </c>
      <c r="S272" s="257">
        <f t="shared" si="241"/>
        <v>27565851.642144006</v>
      </c>
      <c r="T272" s="257">
        <f t="shared" si="242"/>
        <v>29266053.053612821</v>
      </c>
      <c r="U272" s="257"/>
      <c r="V272" s="257">
        <f t="shared" si="243"/>
        <v>1106548939.4157863</v>
      </c>
      <c r="W272" s="257">
        <f t="shared" si="244"/>
        <v>1247257454.9122066</v>
      </c>
      <c r="X272" s="257">
        <f t="shared" si="245"/>
        <v>1324185565.5628741</v>
      </c>
      <c r="Y272" s="258">
        <f t="shared" si="246"/>
        <v>1405858433.7493443</v>
      </c>
      <c r="Z272" s="258">
        <f t="shared" si="247"/>
        <v>1324185565.5628741</v>
      </c>
      <c r="AA272" s="257">
        <f t="shared" si="248"/>
        <v>1405858433.7493443</v>
      </c>
      <c r="AB272" s="257">
        <f t="shared" si="249"/>
        <v>1492568705.7342539</v>
      </c>
      <c r="AC272" s="257"/>
      <c r="AD272" s="32" t="str">
        <f t="shared" si="250"/>
        <v>BERTAHAP</v>
      </c>
      <c r="AE272" s="259">
        <f t="shared" si="251"/>
        <v>0</v>
      </c>
      <c r="AF272" s="260">
        <v>2</v>
      </c>
      <c r="AG272" s="261"/>
      <c r="AH272" s="257" t="e">
        <f>IF(AG272&gt;#REF!,"LB","KR")</f>
        <v>#REF!</v>
      </c>
      <c r="AI272" s="261">
        <f t="shared" si="272"/>
        <v>1217204000</v>
      </c>
      <c r="AJ272" s="261">
        <f t="shared" si="272"/>
        <v>1371984000</v>
      </c>
      <c r="AK272" s="261">
        <f t="shared" si="272"/>
        <v>1456605000</v>
      </c>
      <c r="AL272" s="262">
        <f t="shared" si="272"/>
        <v>1546445000</v>
      </c>
      <c r="AM272" s="262">
        <f t="shared" si="272"/>
        <v>1456605000</v>
      </c>
      <c r="AN272" s="261">
        <f t="shared" si="272"/>
        <v>1546445000</v>
      </c>
      <c r="AO272" s="261">
        <f t="shared" si="272"/>
        <v>1641826000</v>
      </c>
      <c r="AP272" s="261">
        <f t="shared" si="266"/>
        <v>1641826303.2717035</v>
      </c>
      <c r="AQ272" s="51">
        <f t="shared" si="267"/>
        <v>1544002000</v>
      </c>
      <c r="AR272" s="42">
        <f t="shared" si="267"/>
        <v>1639232000</v>
      </c>
      <c r="AS272" s="58">
        <f t="shared" si="252"/>
        <v>1389601800</v>
      </c>
      <c r="AT272" s="58">
        <f t="shared" si="253"/>
        <v>23160030</v>
      </c>
      <c r="AU272" s="336">
        <f t="shared" si="254"/>
        <v>28995843.75</v>
      </c>
      <c r="AV272" s="131">
        <f t="shared" si="255"/>
        <v>16392320</v>
      </c>
      <c r="AW272" s="5">
        <f t="shared" si="256"/>
        <v>23160030</v>
      </c>
      <c r="AX272" s="5">
        <f t="shared" si="257"/>
        <v>36415125</v>
      </c>
      <c r="AY272" s="487">
        <f t="shared" si="258"/>
        <v>1740336000</v>
      </c>
      <c r="AZ272" s="117">
        <f t="shared" si="269"/>
        <v>1740335884.7258575</v>
      </c>
      <c r="BA272" s="2"/>
      <c r="BB272" s="2"/>
      <c r="BW272" s="53">
        <f t="shared" si="259"/>
        <v>-1383558.9486359991</v>
      </c>
      <c r="CW272" s="58">
        <f t="shared" si="260"/>
        <v>1475308800</v>
      </c>
      <c r="CX272" s="43">
        <f t="shared" si="261"/>
        <v>16392320</v>
      </c>
      <c r="DA272" s="53">
        <f t="shared" si="262"/>
        <v>1310944500</v>
      </c>
      <c r="DB272" s="43">
        <f t="shared" si="263"/>
        <v>21849075</v>
      </c>
      <c r="DC272" s="48">
        <f t="shared" si="264"/>
        <v>36415125</v>
      </c>
      <c r="DH272" s="692" t="str">
        <f t="shared" si="268"/>
        <v>A32-20</v>
      </c>
    </row>
    <row r="273" spans="1:112">
      <c r="A273" s="3">
        <f t="shared" si="265"/>
        <v>234</v>
      </c>
      <c r="B273" s="249">
        <v>9</v>
      </c>
      <c r="C273" s="522"/>
      <c r="D273" s="250" t="s">
        <v>188</v>
      </c>
      <c r="E273" s="285">
        <v>22</v>
      </c>
      <c r="F273" s="252">
        <v>0</v>
      </c>
      <c r="G273" s="40" t="s">
        <v>89</v>
      </c>
      <c r="H273" s="253">
        <f t="shared" si="232"/>
        <v>81</v>
      </c>
      <c r="I273" s="253">
        <f t="shared" si="233"/>
        <v>70</v>
      </c>
      <c r="J273" s="254">
        <f t="shared" si="234"/>
        <v>27506142.120000001</v>
      </c>
      <c r="K273" s="254">
        <f t="shared" si="235"/>
        <v>4</v>
      </c>
      <c r="L273" s="255">
        <f t="shared" si="236"/>
        <v>0.97</v>
      </c>
      <c r="M273" s="256">
        <f t="shared" si="271"/>
        <v>1.0149999999999999</v>
      </c>
      <c r="N273" s="257">
        <f t="shared" si="237"/>
        <v>22630243.96443839</v>
      </c>
      <c r="O273" s="257">
        <f t="shared" si="238"/>
        <v>25507900.722429696</v>
      </c>
      <c r="P273" s="257">
        <f t="shared" si="239"/>
        <v>27081172.224245999</v>
      </c>
      <c r="Q273" s="257">
        <f t="shared" si="240"/>
        <v>28751479.669763103</v>
      </c>
      <c r="R273" s="258">
        <f t="shared" si="241"/>
        <v>27081172.224245999</v>
      </c>
      <c r="S273" s="257">
        <f t="shared" si="241"/>
        <v>28751479.669763103</v>
      </c>
      <c r="T273" s="257">
        <f t="shared" si="242"/>
        <v>30524808.023660682</v>
      </c>
      <c r="U273" s="257"/>
      <c r="V273" s="257">
        <f t="shared" si="243"/>
        <v>1584117077.5106874</v>
      </c>
      <c r="W273" s="257">
        <f t="shared" si="244"/>
        <v>1785553050.5700788</v>
      </c>
      <c r="X273" s="257">
        <f t="shared" si="245"/>
        <v>1895682055.6972198</v>
      </c>
      <c r="Y273" s="258">
        <f t="shared" si="246"/>
        <v>2012603576.8834171</v>
      </c>
      <c r="Z273" s="258">
        <f t="shared" si="247"/>
        <v>1895682055.6972198</v>
      </c>
      <c r="AA273" s="257">
        <f t="shared" si="248"/>
        <v>2012603576.8834171</v>
      </c>
      <c r="AB273" s="257">
        <f t="shared" si="249"/>
        <v>2136736561.6562479</v>
      </c>
      <c r="AC273" s="257"/>
      <c r="AD273" s="32" t="str">
        <f t="shared" si="250"/>
        <v>BERTAHAP</v>
      </c>
      <c r="AE273" s="259">
        <f t="shared" si="251"/>
        <v>0</v>
      </c>
      <c r="AF273" s="260">
        <v>2</v>
      </c>
      <c r="AG273" s="261"/>
      <c r="AH273" s="257" t="e">
        <f>IF(AG273&gt;#REF!,"LB","KR")</f>
        <v>#REF!</v>
      </c>
      <c r="AI273" s="261">
        <f t="shared" si="272"/>
        <v>1742529000</v>
      </c>
      <c r="AJ273" s="261">
        <f t="shared" si="272"/>
        <v>1964109000</v>
      </c>
      <c r="AK273" s="261">
        <f t="shared" si="272"/>
        <v>2085251000</v>
      </c>
      <c r="AL273" s="262">
        <f t="shared" si="272"/>
        <v>2213864000</v>
      </c>
      <c r="AM273" s="262">
        <f t="shared" si="272"/>
        <v>2085251000</v>
      </c>
      <c r="AN273" s="261">
        <f t="shared" si="272"/>
        <v>2213864000</v>
      </c>
      <c r="AO273" s="261">
        <f t="shared" si="272"/>
        <v>2350411000</v>
      </c>
      <c r="AP273" s="261">
        <f t="shared" si="266"/>
        <v>2350410229.3106489</v>
      </c>
      <c r="AQ273" s="51">
        <f t="shared" si="267"/>
        <v>2210367000</v>
      </c>
      <c r="AR273" s="42">
        <f t="shared" si="267"/>
        <v>2346696000</v>
      </c>
      <c r="AS273" s="58">
        <f t="shared" si="252"/>
        <v>1989330300</v>
      </c>
      <c r="AT273" s="58">
        <f t="shared" si="253"/>
        <v>33155505</v>
      </c>
      <c r="AU273" s="336">
        <f t="shared" si="254"/>
        <v>41509950</v>
      </c>
      <c r="AV273" s="131">
        <f t="shared" si="255"/>
        <v>23466960</v>
      </c>
      <c r="AW273" s="5">
        <f t="shared" si="256"/>
        <v>33155505</v>
      </c>
      <c r="AX273" s="5">
        <f t="shared" si="257"/>
        <v>52131275</v>
      </c>
      <c r="AY273" s="487">
        <f t="shared" si="258"/>
        <v>2491435000</v>
      </c>
      <c r="AZ273" s="117">
        <f t="shared" si="269"/>
        <v>2491434561.6377859</v>
      </c>
      <c r="BA273" s="2"/>
      <c r="BB273" s="2"/>
      <c r="BW273" s="53">
        <f t="shared" si="259"/>
        <v>-266809.57856399938</v>
      </c>
      <c r="CW273" s="58">
        <f t="shared" si="260"/>
        <v>2112026400</v>
      </c>
      <c r="CX273" s="43">
        <f t="shared" si="261"/>
        <v>23466960</v>
      </c>
      <c r="DA273" s="53">
        <f t="shared" si="262"/>
        <v>1876725900</v>
      </c>
      <c r="DB273" s="43">
        <f t="shared" si="263"/>
        <v>31278765</v>
      </c>
      <c r="DC273" s="48">
        <f t="shared" si="264"/>
        <v>52131275</v>
      </c>
      <c r="DH273" s="692" t="str">
        <f t="shared" si="268"/>
        <v>A32-22</v>
      </c>
    </row>
    <row r="274" spans="1:112">
      <c r="A274" s="3">
        <f t="shared" si="265"/>
        <v>235</v>
      </c>
      <c r="B274" s="249">
        <v>1</v>
      </c>
      <c r="C274" s="522"/>
      <c r="D274" s="250" t="s">
        <v>189</v>
      </c>
      <c r="E274" s="251" t="s">
        <v>24</v>
      </c>
      <c r="F274" s="252"/>
      <c r="G274" s="40" t="s">
        <v>39</v>
      </c>
      <c r="H274" s="253">
        <f t="shared" si="232"/>
        <v>113</v>
      </c>
      <c r="I274" s="253">
        <f t="shared" si="233"/>
        <v>101</v>
      </c>
      <c r="J274" s="254">
        <f t="shared" si="234"/>
        <v>27506142.120000001</v>
      </c>
      <c r="K274" s="254">
        <f t="shared" si="235"/>
        <v>6</v>
      </c>
      <c r="L274" s="255">
        <f t="shared" si="236"/>
        <v>0.95</v>
      </c>
      <c r="M274" s="256">
        <f t="shared" si="271"/>
        <v>1.0149999999999999</v>
      </c>
      <c r="N274" s="257">
        <f t="shared" si="237"/>
        <v>22163640.99609945</v>
      </c>
      <c r="O274" s="257">
        <f t="shared" si="238"/>
        <v>24981964.625060011</v>
      </c>
      <c r="P274" s="257">
        <f t="shared" si="239"/>
        <v>26522797.539209995</v>
      </c>
      <c r="Q274" s="257">
        <f t="shared" si="240"/>
        <v>28158665.655953549</v>
      </c>
      <c r="R274" s="258">
        <f t="shared" si="241"/>
        <v>26522797.539209995</v>
      </c>
      <c r="S274" s="257">
        <f t="shared" si="241"/>
        <v>28158665.655953549</v>
      </c>
      <c r="T274" s="257">
        <f t="shared" si="242"/>
        <v>29895430.538636748</v>
      </c>
      <c r="U274" s="257"/>
      <c r="V274" s="257">
        <f t="shared" si="243"/>
        <v>2238527740.6060443</v>
      </c>
      <c r="W274" s="257">
        <f t="shared" si="244"/>
        <v>2523178427.1310611</v>
      </c>
      <c r="X274" s="257">
        <f t="shared" si="245"/>
        <v>2678802551.4602094</v>
      </c>
      <c r="Y274" s="258">
        <f t="shared" si="246"/>
        <v>2844025231.2513084</v>
      </c>
      <c r="Z274" s="258">
        <f t="shared" si="247"/>
        <v>2678802551.4602094</v>
      </c>
      <c r="AA274" s="257">
        <f t="shared" si="248"/>
        <v>2844025231.2513084</v>
      </c>
      <c r="AB274" s="257">
        <f t="shared" si="249"/>
        <v>3019438484.4023113</v>
      </c>
      <c r="AC274" s="257"/>
      <c r="AD274" s="32" t="str">
        <f t="shared" si="250"/>
        <v>BERTAHAP</v>
      </c>
      <c r="AE274" s="259">
        <f t="shared" si="251"/>
        <v>0</v>
      </c>
      <c r="AF274" s="260">
        <v>2</v>
      </c>
      <c r="AG274" s="261"/>
      <c r="AH274" s="257" t="e">
        <f>IF(AG274&gt;#REF!,"LB","KR")</f>
        <v>#REF!</v>
      </c>
      <c r="AI274" s="261">
        <f t="shared" si="272"/>
        <v>2462381000</v>
      </c>
      <c r="AJ274" s="261">
        <f t="shared" si="272"/>
        <v>2775497000</v>
      </c>
      <c r="AK274" s="261">
        <f t="shared" si="272"/>
        <v>2946683000</v>
      </c>
      <c r="AL274" s="262">
        <f t="shared" si="272"/>
        <v>3128428000</v>
      </c>
      <c r="AM274" s="262">
        <f t="shared" si="272"/>
        <v>2946683000</v>
      </c>
      <c r="AN274" s="261">
        <f t="shared" si="272"/>
        <v>3128428000</v>
      </c>
      <c r="AO274" s="261">
        <f t="shared" si="272"/>
        <v>3321383000</v>
      </c>
      <c r="AP274" s="261">
        <f t="shared" si="266"/>
        <v>3321382511.6908064</v>
      </c>
      <c r="AQ274" s="51">
        <f t="shared" si="267"/>
        <v>3123484000</v>
      </c>
      <c r="AR274" s="42">
        <f t="shared" si="267"/>
        <v>3316134000</v>
      </c>
      <c r="AS274" s="58">
        <f t="shared" si="252"/>
        <v>2811135600</v>
      </c>
      <c r="AT274" s="58">
        <f t="shared" si="253"/>
        <v>46852260</v>
      </c>
      <c r="AU274" s="336">
        <f t="shared" si="254"/>
        <v>58658025</v>
      </c>
      <c r="AV274" s="131">
        <f t="shared" si="255"/>
        <v>33161340</v>
      </c>
      <c r="AW274" s="5">
        <f t="shared" si="256"/>
        <v>46852260</v>
      </c>
      <c r="AX274" s="5">
        <f t="shared" si="257"/>
        <v>73667075</v>
      </c>
      <c r="AY274" s="487">
        <f t="shared" si="258"/>
        <v>3520666000</v>
      </c>
      <c r="AZ274" s="117">
        <f t="shared" si="269"/>
        <v>3520665164.3937511</v>
      </c>
      <c r="BA274" s="2"/>
      <c r="BB274" s="2"/>
      <c r="BW274" s="53">
        <f t="shared" si="259"/>
        <v>-825184.26360000297</v>
      </c>
      <c r="CW274" s="58">
        <f t="shared" si="260"/>
        <v>2984520600</v>
      </c>
      <c r="CX274" s="43">
        <f t="shared" si="261"/>
        <v>33161340</v>
      </c>
      <c r="DA274" s="53">
        <f t="shared" si="262"/>
        <v>2652014700</v>
      </c>
      <c r="DB274" s="43">
        <f t="shared" si="263"/>
        <v>44200245</v>
      </c>
      <c r="DC274" s="48">
        <f t="shared" si="264"/>
        <v>73667075</v>
      </c>
      <c r="DH274" s="692" t="str">
        <f t="shared" si="268"/>
        <v>A33-02</v>
      </c>
    </row>
    <row r="275" spans="1:112">
      <c r="A275" s="3">
        <f t="shared" si="265"/>
        <v>236</v>
      </c>
      <c r="B275" s="249">
        <v>2</v>
      </c>
      <c r="C275" s="522"/>
      <c r="D275" s="250" t="s">
        <v>189</v>
      </c>
      <c r="E275" s="251" t="s">
        <v>35</v>
      </c>
      <c r="F275" s="252"/>
      <c r="G275" s="40" t="s">
        <v>42</v>
      </c>
      <c r="H275" s="253">
        <f t="shared" si="232"/>
        <v>78</v>
      </c>
      <c r="I275" s="253">
        <f t="shared" si="233"/>
        <v>66</v>
      </c>
      <c r="J275" s="254">
        <f t="shared" si="234"/>
        <v>27506142.120000001</v>
      </c>
      <c r="K275" s="254">
        <f t="shared" si="235"/>
        <v>2</v>
      </c>
      <c r="L275" s="255">
        <f t="shared" si="236"/>
        <v>0.93</v>
      </c>
      <c r="M275" s="256">
        <f t="shared" si="271"/>
        <v>1.0149999999999999</v>
      </c>
      <c r="N275" s="257">
        <f t="shared" si="237"/>
        <v>21697038.027760517</v>
      </c>
      <c r="O275" s="257">
        <f t="shared" si="238"/>
        <v>24456028.527690329</v>
      </c>
      <c r="P275" s="257">
        <f t="shared" si="239"/>
        <v>25964422.854173999</v>
      </c>
      <c r="Q275" s="257">
        <f t="shared" si="240"/>
        <v>27565851.642144006</v>
      </c>
      <c r="R275" s="258">
        <f t="shared" si="241"/>
        <v>25964422.854173999</v>
      </c>
      <c r="S275" s="257">
        <f t="shared" si="241"/>
        <v>27565851.642144006</v>
      </c>
      <c r="T275" s="257">
        <f t="shared" si="242"/>
        <v>29266053.053612821</v>
      </c>
      <c r="U275" s="257"/>
      <c r="V275" s="257">
        <f t="shared" si="243"/>
        <v>1432004509.8321941</v>
      </c>
      <c r="W275" s="257">
        <f t="shared" si="244"/>
        <v>1614097882.8275616</v>
      </c>
      <c r="X275" s="257">
        <f t="shared" si="245"/>
        <v>1713651908.375484</v>
      </c>
      <c r="Y275" s="258">
        <f t="shared" si="246"/>
        <v>1819346208.3815043</v>
      </c>
      <c r="Z275" s="258">
        <f t="shared" si="247"/>
        <v>1713651908.375484</v>
      </c>
      <c r="AA275" s="257">
        <f t="shared" si="248"/>
        <v>1819346208.3815043</v>
      </c>
      <c r="AB275" s="257">
        <f t="shared" si="249"/>
        <v>1931559501.5384462</v>
      </c>
      <c r="AC275" s="257"/>
      <c r="AD275" s="32" t="str">
        <f t="shared" si="250"/>
        <v>BERTAHAP</v>
      </c>
      <c r="AE275" s="259">
        <f t="shared" si="251"/>
        <v>0</v>
      </c>
      <c r="AF275" s="260">
        <v>2</v>
      </c>
      <c r="AG275" s="261"/>
      <c r="AH275" s="257" t="e">
        <f>IF(AG275&gt;#REF!,"LB","KR")</f>
        <v>#REF!</v>
      </c>
      <c r="AI275" s="261">
        <f t="shared" si="272"/>
        <v>1575205000</v>
      </c>
      <c r="AJ275" s="261">
        <f t="shared" si="272"/>
        <v>1775508000</v>
      </c>
      <c r="AK275" s="261">
        <f t="shared" si="272"/>
        <v>1885018000</v>
      </c>
      <c r="AL275" s="262">
        <f t="shared" si="272"/>
        <v>2001281000</v>
      </c>
      <c r="AM275" s="262">
        <f t="shared" si="272"/>
        <v>1885018000</v>
      </c>
      <c r="AN275" s="261">
        <f t="shared" si="272"/>
        <v>2001281000</v>
      </c>
      <c r="AO275" s="261">
        <f t="shared" si="272"/>
        <v>2124716000</v>
      </c>
      <c r="AP275" s="261">
        <f t="shared" si="266"/>
        <v>2124715580.5980155</v>
      </c>
      <c r="AQ275" s="51">
        <f t="shared" si="267"/>
        <v>1998120000</v>
      </c>
      <c r="AR275" s="42">
        <f t="shared" si="267"/>
        <v>2121358000</v>
      </c>
      <c r="AS275" s="58">
        <f t="shared" si="252"/>
        <v>1798308000</v>
      </c>
      <c r="AT275" s="58">
        <f t="shared" si="253"/>
        <v>29971800</v>
      </c>
      <c r="AU275" s="336">
        <f t="shared" si="254"/>
        <v>37524018.75</v>
      </c>
      <c r="AV275" s="131">
        <f t="shared" si="255"/>
        <v>21213580</v>
      </c>
      <c r="AW275" s="5">
        <f t="shared" si="256"/>
        <v>29971800</v>
      </c>
      <c r="AX275" s="5">
        <f t="shared" si="257"/>
        <v>47125450</v>
      </c>
      <c r="AY275" s="487">
        <f t="shared" si="258"/>
        <v>2252199000</v>
      </c>
      <c r="AZ275" s="117">
        <f t="shared" si="269"/>
        <v>2252198256.1042461</v>
      </c>
      <c r="BA275" s="2"/>
      <c r="BB275" s="2"/>
      <c r="BW275" s="53">
        <f t="shared" si="259"/>
        <v>-1383558.9486359991</v>
      </c>
      <c r="CW275" s="58">
        <f t="shared" si="260"/>
        <v>1909222200</v>
      </c>
      <c r="CX275" s="43">
        <f t="shared" si="261"/>
        <v>21213580</v>
      </c>
      <c r="DA275" s="53">
        <f t="shared" si="262"/>
        <v>1696516200</v>
      </c>
      <c r="DB275" s="43">
        <f t="shared" si="263"/>
        <v>28275270</v>
      </c>
      <c r="DC275" s="48">
        <f t="shared" si="264"/>
        <v>47125450</v>
      </c>
      <c r="DH275" s="692" t="str">
        <f t="shared" si="268"/>
        <v>A33-06</v>
      </c>
    </row>
    <row r="276" spans="1:112">
      <c r="A276" s="3">
        <f t="shared" si="265"/>
        <v>237</v>
      </c>
      <c r="B276" s="249">
        <v>3</v>
      </c>
      <c r="C276" s="522"/>
      <c r="D276" s="250" t="s">
        <v>189</v>
      </c>
      <c r="E276" s="251" t="s">
        <v>41</v>
      </c>
      <c r="F276" s="252"/>
      <c r="G276" s="40" t="s">
        <v>45</v>
      </c>
      <c r="H276" s="253">
        <f t="shared" si="232"/>
        <v>60</v>
      </c>
      <c r="I276" s="253">
        <f t="shared" si="233"/>
        <v>52</v>
      </c>
      <c r="J276" s="254">
        <f t="shared" si="234"/>
        <v>27506142.120000001</v>
      </c>
      <c r="K276" s="254">
        <f t="shared" si="235"/>
        <v>2</v>
      </c>
      <c r="L276" s="255">
        <f t="shared" si="236"/>
        <v>0.93</v>
      </c>
      <c r="M276" s="256">
        <f t="shared" si="271"/>
        <v>1.0149999999999999</v>
      </c>
      <c r="N276" s="257">
        <f t="shared" si="237"/>
        <v>21697038.027760517</v>
      </c>
      <c r="O276" s="257">
        <f t="shared" si="238"/>
        <v>24456028.527690329</v>
      </c>
      <c r="P276" s="257">
        <f t="shared" si="239"/>
        <v>25964422.854173999</v>
      </c>
      <c r="Q276" s="257">
        <f t="shared" si="240"/>
        <v>27565851.642144006</v>
      </c>
      <c r="R276" s="258">
        <f t="shared" si="241"/>
        <v>25964422.854173999</v>
      </c>
      <c r="S276" s="257">
        <f t="shared" si="241"/>
        <v>27565851.642144006</v>
      </c>
      <c r="T276" s="257">
        <f t="shared" si="242"/>
        <v>29266053.053612821</v>
      </c>
      <c r="U276" s="257"/>
      <c r="V276" s="257">
        <f t="shared" si="243"/>
        <v>1128245977.4435468</v>
      </c>
      <c r="W276" s="257">
        <f t="shared" si="244"/>
        <v>1271713483.4398971</v>
      </c>
      <c r="X276" s="257">
        <f t="shared" si="245"/>
        <v>1350149988.417048</v>
      </c>
      <c r="Y276" s="258">
        <f t="shared" si="246"/>
        <v>1433424285.3914883</v>
      </c>
      <c r="Z276" s="258">
        <f t="shared" si="247"/>
        <v>1350149988.417048</v>
      </c>
      <c r="AA276" s="257">
        <f t="shared" si="248"/>
        <v>1433424285.3914883</v>
      </c>
      <c r="AB276" s="257">
        <f t="shared" si="249"/>
        <v>1521834758.7878666</v>
      </c>
      <c r="AC276" s="257"/>
      <c r="AD276" s="32" t="str">
        <f t="shared" si="250"/>
        <v>BERTAHAP</v>
      </c>
      <c r="AE276" s="259">
        <f t="shared" si="251"/>
        <v>0</v>
      </c>
      <c r="AF276" s="260">
        <v>2</v>
      </c>
      <c r="AG276" s="261"/>
      <c r="AH276" s="257" t="e">
        <f>IF(AG276&gt;#REF!,"LB","KR")</f>
        <v>#REF!</v>
      </c>
      <c r="AI276" s="261">
        <f t="shared" si="272"/>
        <v>1241071000</v>
      </c>
      <c r="AJ276" s="261">
        <f t="shared" si="272"/>
        <v>1398885000</v>
      </c>
      <c r="AK276" s="261">
        <f t="shared" si="272"/>
        <v>1485165000</v>
      </c>
      <c r="AL276" s="262">
        <f t="shared" si="272"/>
        <v>1576767000</v>
      </c>
      <c r="AM276" s="262">
        <f t="shared" si="272"/>
        <v>1485165000</v>
      </c>
      <c r="AN276" s="261">
        <f t="shared" si="272"/>
        <v>1576767000</v>
      </c>
      <c r="AO276" s="261">
        <f t="shared" si="272"/>
        <v>1674019000</v>
      </c>
      <c r="AP276" s="261">
        <f t="shared" si="266"/>
        <v>1674018497.08901</v>
      </c>
      <c r="AQ276" s="51">
        <f t="shared" si="267"/>
        <v>1574275000</v>
      </c>
      <c r="AR276" s="42">
        <f t="shared" si="267"/>
        <v>1671374000</v>
      </c>
      <c r="AS276" s="58">
        <f t="shared" si="252"/>
        <v>1416847500</v>
      </c>
      <c r="AT276" s="58">
        <f t="shared" si="253"/>
        <v>23614125</v>
      </c>
      <c r="AU276" s="336">
        <f t="shared" si="254"/>
        <v>29564381.25</v>
      </c>
      <c r="AV276" s="131">
        <f t="shared" si="255"/>
        <v>16713740</v>
      </c>
      <c r="AW276" s="5">
        <f t="shared" si="256"/>
        <v>23614125</v>
      </c>
      <c r="AX276" s="5">
        <f t="shared" si="257"/>
        <v>37129125</v>
      </c>
      <c r="AY276" s="487">
        <f t="shared" si="258"/>
        <v>1774461000</v>
      </c>
      <c r="AZ276" s="117">
        <f t="shared" si="269"/>
        <v>1774460325.9317751</v>
      </c>
      <c r="BA276" s="2"/>
      <c r="BB276" s="2"/>
      <c r="BW276" s="53">
        <f t="shared" si="259"/>
        <v>-1383558.9486359991</v>
      </c>
      <c r="CW276" s="58">
        <f t="shared" si="260"/>
        <v>1504236600</v>
      </c>
      <c r="CX276" s="43">
        <f t="shared" si="261"/>
        <v>16713740</v>
      </c>
      <c r="DA276" s="53">
        <f t="shared" si="262"/>
        <v>1336648500</v>
      </c>
      <c r="DB276" s="43">
        <f t="shared" si="263"/>
        <v>22277475</v>
      </c>
      <c r="DC276" s="48">
        <f t="shared" si="264"/>
        <v>37129125</v>
      </c>
      <c r="DH276" s="692" t="str">
        <f t="shared" si="268"/>
        <v>A33-08</v>
      </c>
    </row>
    <row r="277" spans="1:112">
      <c r="A277" s="3">
        <f t="shared" si="265"/>
        <v>238</v>
      </c>
      <c r="B277" s="249">
        <v>4</v>
      </c>
      <c r="C277" s="522"/>
      <c r="D277" s="250" t="s">
        <v>189</v>
      </c>
      <c r="E277" s="251">
        <v>10</v>
      </c>
      <c r="F277" s="252"/>
      <c r="G277" s="40" t="s">
        <v>48</v>
      </c>
      <c r="H277" s="253">
        <f t="shared" si="232"/>
        <v>74</v>
      </c>
      <c r="I277" s="253">
        <f t="shared" si="233"/>
        <v>63</v>
      </c>
      <c r="J277" s="254">
        <f t="shared" si="234"/>
        <v>27506142.120000001</v>
      </c>
      <c r="K277" s="254">
        <f t="shared" si="235"/>
        <v>2</v>
      </c>
      <c r="L277" s="255">
        <f t="shared" si="236"/>
        <v>0.93</v>
      </c>
      <c r="M277" s="256">
        <f t="shared" si="271"/>
        <v>1.0149999999999999</v>
      </c>
      <c r="N277" s="257">
        <f t="shared" si="237"/>
        <v>21697038.027760517</v>
      </c>
      <c r="O277" s="257">
        <f t="shared" si="238"/>
        <v>24456028.527690329</v>
      </c>
      <c r="P277" s="257">
        <f t="shared" si="239"/>
        <v>25964422.854173999</v>
      </c>
      <c r="Q277" s="257">
        <f t="shared" si="240"/>
        <v>27565851.642144006</v>
      </c>
      <c r="R277" s="258">
        <f t="shared" si="241"/>
        <v>25964422.854173999</v>
      </c>
      <c r="S277" s="257">
        <f t="shared" si="241"/>
        <v>27565851.642144006</v>
      </c>
      <c r="T277" s="257">
        <f t="shared" si="242"/>
        <v>29266053.053612821</v>
      </c>
      <c r="U277" s="257"/>
      <c r="V277" s="257">
        <f t="shared" si="243"/>
        <v>1366913395.7489126</v>
      </c>
      <c r="W277" s="257">
        <f t="shared" si="244"/>
        <v>1540729797.2444906</v>
      </c>
      <c r="X277" s="257">
        <f t="shared" si="245"/>
        <v>1635758639.8129621</v>
      </c>
      <c r="Y277" s="258">
        <f t="shared" si="246"/>
        <v>1736648653.4550724</v>
      </c>
      <c r="Z277" s="258">
        <f t="shared" si="247"/>
        <v>1635758639.8129621</v>
      </c>
      <c r="AA277" s="257">
        <f t="shared" si="248"/>
        <v>1736648653.4550724</v>
      </c>
      <c r="AB277" s="257">
        <f t="shared" si="249"/>
        <v>1843761342.3776078</v>
      </c>
      <c r="AC277" s="257"/>
      <c r="AD277" s="32" t="str">
        <f t="shared" si="250"/>
        <v>BERTAHAP</v>
      </c>
      <c r="AE277" s="259">
        <f t="shared" si="251"/>
        <v>0</v>
      </c>
      <c r="AF277" s="260">
        <v>2</v>
      </c>
      <c r="AG277" s="261"/>
      <c r="AH277" s="257" t="e">
        <f>IF(AG277&gt;#REF!,"LB","KR")</f>
        <v>#REF!</v>
      </c>
      <c r="AI277" s="261">
        <f t="shared" si="272"/>
        <v>1503605000</v>
      </c>
      <c r="AJ277" s="261">
        <f t="shared" si="272"/>
        <v>1694803000</v>
      </c>
      <c r="AK277" s="261">
        <f t="shared" si="272"/>
        <v>1799335000</v>
      </c>
      <c r="AL277" s="262">
        <f t="shared" si="272"/>
        <v>1910314000</v>
      </c>
      <c r="AM277" s="262">
        <f t="shared" si="272"/>
        <v>1799335000</v>
      </c>
      <c r="AN277" s="261">
        <f t="shared" si="272"/>
        <v>1910314000</v>
      </c>
      <c r="AO277" s="261">
        <f t="shared" si="272"/>
        <v>2028138000</v>
      </c>
      <c r="AP277" s="261">
        <f t="shared" si="266"/>
        <v>2028137937.4683101</v>
      </c>
      <c r="AQ277" s="51">
        <f t="shared" si="267"/>
        <v>1907296000</v>
      </c>
      <c r="AR277" s="42">
        <f t="shared" si="267"/>
        <v>2024933000</v>
      </c>
      <c r="AS277" s="58">
        <f t="shared" si="252"/>
        <v>1716566400</v>
      </c>
      <c r="AT277" s="58">
        <f t="shared" si="253"/>
        <v>28609440</v>
      </c>
      <c r="AU277" s="336">
        <f t="shared" si="254"/>
        <v>35818387.5</v>
      </c>
      <c r="AV277" s="131">
        <f t="shared" si="255"/>
        <v>20249330</v>
      </c>
      <c r="AW277" s="5">
        <f t="shared" si="256"/>
        <v>28609440</v>
      </c>
      <c r="AX277" s="5">
        <f t="shared" si="257"/>
        <v>44983375</v>
      </c>
      <c r="AY277" s="487">
        <f t="shared" si="258"/>
        <v>2149826000</v>
      </c>
      <c r="AZ277" s="117">
        <f t="shared" si="269"/>
        <v>2149825994.1640873</v>
      </c>
      <c r="BA277" s="2"/>
      <c r="BB277" s="2"/>
      <c r="BW277" s="53">
        <f t="shared" si="259"/>
        <v>-1383558.9486359991</v>
      </c>
      <c r="CW277" s="58">
        <f t="shared" si="260"/>
        <v>1822439700</v>
      </c>
      <c r="CX277" s="43">
        <f t="shared" si="261"/>
        <v>20249330</v>
      </c>
      <c r="DA277" s="53">
        <f t="shared" si="262"/>
        <v>1619401500</v>
      </c>
      <c r="DB277" s="43">
        <f t="shared" si="263"/>
        <v>26990025</v>
      </c>
      <c r="DC277" s="48">
        <f t="shared" si="264"/>
        <v>44983375</v>
      </c>
      <c r="DH277" s="692" t="str">
        <f t="shared" si="268"/>
        <v>A33-10</v>
      </c>
    </row>
    <row r="278" spans="1:112">
      <c r="A278" s="3">
        <f t="shared" si="265"/>
        <v>239</v>
      </c>
      <c r="B278" s="249">
        <v>5</v>
      </c>
      <c r="C278" s="522"/>
      <c r="D278" s="250" t="s">
        <v>189</v>
      </c>
      <c r="E278" s="285">
        <v>12</v>
      </c>
      <c r="F278" s="252"/>
      <c r="G278" s="40" t="s">
        <v>50</v>
      </c>
      <c r="H278" s="253">
        <f t="shared" si="232"/>
        <v>67</v>
      </c>
      <c r="I278" s="253">
        <f t="shared" si="233"/>
        <v>57</v>
      </c>
      <c r="J278" s="254">
        <f t="shared" si="234"/>
        <v>27506142.120000001</v>
      </c>
      <c r="K278" s="254">
        <f t="shared" si="235"/>
        <v>2</v>
      </c>
      <c r="L278" s="255">
        <f t="shared" si="236"/>
        <v>0.93</v>
      </c>
      <c r="M278" s="256">
        <f t="shared" si="271"/>
        <v>1.0149999999999999</v>
      </c>
      <c r="N278" s="257">
        <f t="shared" si="237"/>
        <v>21697038.027760517</v>
      </c>
      <c r="O278" s="257">
        <f t="shared" si="238"/>
        <v>24456028.527690329</v>
      </c>
      <c r="P278" s="257">
        <f t="shared" si="239"/>
        <v>25964422.854173999</v>
      </c>
      <c r="Q278" s="257">
        <f t="shared" si="240"/>
        <v>27565851.642144006</v>
      </c>
      <c r="R278" s="258">
        <f t="shared" si="241"/>
        <v>25964422.854173999</v>
      </c>
      <c r="S278" s="257">
        <f t="shared" si="241"/>
        <v>27565851.642144006</v>
      </c>
      <c r="T278" s="257">
        <f t="shared" si="242"/>
        <v>29266053.053612821</v>
      </c>
      <c r="U278" s="257"/>
      <c r="V278" s="257">
        <f t="shared" si="243"/>
        <v>1236731167.5823495</v>
      </c>
      <c r="W278" s="257">
        <f t="shared" si="244"/>
        <v>1393993626.0783486</v>
      </c>
      <c r="X278" s="257">
        <f t="shared" si="245"/>
        <v>1479972102.6879179</v>
      </c>
      <c r="Y278" s="258">
        <f t="shared" si="246"/>
        <v>1571253543.6022084</v>
      </c>
      <c r="Z278" s="258">
        <f t="shared" si="247"/>
        <v>1479972102.6879179</v>
      </c>
      <c r="AA278" s="257">
        <f t="shared" si="248"/>
        <v>1571253543.6022084</v>
      </c>
      <c r="AB278" s="257">
        <f t="shared" si="249"/>
        <v>1668165024.0559309</v>
      </c>
      <c r="AC278" s="257"/>
      <c r="AD278" s="32" t="str">
        <f t="shared" si="250"/>
        <v>BERTAHAP</v>
      </c>
      <c r="AE278" s="259">
        <f t="shared" si="251"/>
        <v>0</v>
      </c>
      <c r="AF278" s="260">
        <v>2</v>
      </c>
      <c r="AG278" s="261"/>
      <c r="AH278" s="257" t="e">
        <f>IF(AG278&gt;#REF!,"LB","KR")</f>
        <v>#REF!</v>
      </c>
      <c r="AI278" s="261">
        <f t="shared" si="272"/>
        <v>1360405000</v>
      </c>
      <c r="AJ278" s="261">
        <f t="shared" si="272"/>
        <v>1533393000</v>
      </c>
      <c r="AK278" s="261">
        <f t="shared" si="272"/>
        <v>1627970000</v>
      </c>
      <c r="AL278" s="262">
        <f t="shared" si="272"/>
        <v>1728379000</v>
      </c>
      <c r="AM278" s="262">
        <f t="shared" si="272"/>
        <v>1627970000</v>
      </c>
      <c r="AN278" s="261">
        <f t="shared" si="272"/>
        <v>1728379000</v>
      </c>
      <c r="AO278" s="261">
        <f t="shared" si="272"/>
        <v>1834982000</v>
      </c>
      <c r="AP278" s="261">
        <f t="shared" si="266"/>
        <v>1834981589.5311141</v>
      </c>
      <c r="AQ278" s="51">
        <f t="shared" si="267"/>
        <v>1725649000</v>
      </c>
      <c r="AR278" s="42">
        <f t="shared" si="267"/>
        <v>1832082000</v>
      </c>
      <c r="AS278" s="58">
        <f t="shared" si="252"/>
        <v>1553084100</v>
      </c>
      <c r="AT278" s="58">
        <f t="shared" si="253"/>
        <v>25884735</v>
      </c>
      <c r="AU278" s="336">
        <f t="shared" si="254"/>
        <v>32407106.25</v>
      </c>
      <c r="AV278" s="131">
        <f t="shared" si="255"/>
        <v>18320820</v>
      </c>
      <c r="AW278" s="5">
        <f t="shared" si="256"/>
        <v>25884735</v>
      </c>
      <c r="AX278" s="5">
        <f t="shared" si="257"/>
        <v>40699250</v>
      </c>
      <c r="AY278" s="487">
        <f t="shared" si="258"/>
        <v>1945081000</v>
      </c>
      <c r="AZ278" s="117">
        <f t="shared" si="269"/>
        <v>1945080408.6061757</v>
      </c>
      <c r="BA278" s="2"/>
      <c r="BB278" s="2"/>
      <c r="BW278" s="53">
        <f t="shared" si="259"/>
        <v>-1383558.9486359991</v>
      </c>
      <c r="CW278" s="58">
        <f t="shared" si="260"/>
        <v>1648873800</v>
      </c>
      <c r="CX278" s="43">
        <f t="shared" si="261"/>
        <v>18320820</v>
      </c>
      <c r="DA278" s="53">
        <f t="shared" si="262"/>
        <v>1465173000</v>
      </c>
      <c r="DB278" s="43">
        <f t="shared" si="263"/>
        <v>24419550</v>
      </c>
      <c r="DC278" s="48">
        <f t="shared" si="264"/>
        <v>40699250</v>
      </c>
      <c r="DH278" s="692" t="str">
        <f t="shared" si="268"/>
        <v>A33-12</v>
      </c>
    </row>
    <row r="279" spans="1:112">
      <c r="A279" s="3">
        <f t="shared" si="265"/>
        <v>240</v>
      </c>
      <c r="B279" s="249">
        <v>6</v>
      </c>
      <c r="C279" s="522"/>
      <c r="D279" s="250" t="s">
        <v>189</v>
      </c>
      <c r="E279" s="251">
        <v>16</v>
      </c>
      <c r="F279" s="252"/>
      <c r="G279" s="40" t="s">
        <v>52</v>
      </c>
      <c r="H279" s="253">
        <f t="shared" si="232"/>
        <v>71</v>
      </c>
      <c r="I279" s="253">
        <f t="shared" si="233"/>
        <v>63</v>
      </c>
      <c r="J279" s="254">
        <f t="shared" si="234"/>
        <v>27506142.120000001</v>
      </c>
      <c r="K279" s="254">
        <f t="shared" si="235"/>
        <v>2</v>
      </c>
      <c r="L279" s="255">
        <f t="shared" si="236"/>
        <v>0.93</v>
      </c>
      <c r="M279" s="256">
        <f t="shared" si="271"/>
        <v>1.0149999999999999</v>
      </c>
      <c r="N279" s="257">
        <f t="shared" si="237"/>
        <v>21697038.027760517</v>
      </c>
      <c r="O279" s="257">
        <f t="shared" si="238"/>
        <v>24456028.527690329</v>
      </c>
      <c r="P279" s="257">
        <f t="shared" si="239"/>
        <v>25964422.854173999</v>
      </c>
      <c r="Q279" s="257">
        <f t="shared" si="240"/>
        <v>27565851.642144006</v>
      </c>
      <c r="R279" s="258">
        <f t="shared" si="241"/>
        <v>25964422.854173999</v>
      </c>
      <c r="S279" s="257">
        <f t="shared" si="241"/>
        <v>27565851.642144006</v>
      </c>
      <c r="T279" s="257">
        <f t="shared" si="242"/>
        <v>29266053.053612821</v>
      </c>
      <c r="U279" s="257"/>
      <c r="V279" s="257">
        <f t="shared" si="243"/>
        <v>1366913395.7489126</v>
      </c>
      <c r="W279" s="257">
        <f t="shared" si="244"/>
        <v>1540729797.2444906</v>
      </c>
      <c r="X279" s="257">
        <f t="shared" si="245"/>
        <v>1635758639.8129621</v>
      </c>
      <c r="Y279" s="258">
        <f t="shared" si="246"/>
        <v>1736648653.4550724</v>
      </c>
      <c r="Z279" s="258">
        <f t="shared" si="247"/>
        <v>1635758639.8129621</v>
      </c>
      <c r="AA279" s="257">
        <f t="shared" si="248"/>
        <v>1736648653.4550724</v>
      </c>
      <c r="AB279" s="257">
        <f t="shared" si="249"/>
        <v>1843761342.3776078</v>
      </c>
      <c r="AC279" s="257"/>
      <c r="AD279" s="32" t="str">
        <f t="shared" si="250"/>
        <v>BERTAHAP</v>
      </c>
      <c r="AE279" s="259">
        <f t="shared" si="251"/>
        <v>0</v>
      </c>
      <c r="AF279" s="260">
        <v>2</v>
      </c>
      <c r="AG279" s="261"/>
      <c r="AH279" s="257" t="e">
        <f>IF(AG279&gt;#REF!,"LB","KR")</f>
        <v>#REF!</v>
      </c>
      <c r="AI279" s="261">
        <f t="shared" si="272"/>
        <v>1503605000</v>
      </c>
      <c r="AJ279" s="261">
        <f t="shared" si="272"/>
        <v>1694803000</v>
      </c>
      <c r="AK279" s="261">
        <f t="shared" si="272"/>
        <v>1799335000</v>
      </c>
      <c r="AL279" s="262">
        <f t="shared" si="272"/>
        <v>1910314000</v>
      </c>
      <c r="AM279" s="262">
        <f t="shared" si="272"/>
        <v>1799335000</v>
      </c>
      <c r="AN279" s="261">
        <f t="shared" si="272"/>
        <v>1910314000</v>
      </c>
      <c r="AO279" s="261">
        <f t="shared" si="272"/>
        <v>2028138000</v>
      </c>
      <c r="AP279" s="261">
        <f t="shared" si="266"/>
        <v>2028137937.4683101</v>
      </c>
      <c r="AQ279" s="51">
        <f t="shared" si="267"/>
        <v>1907296000</v>
      </c>
      <c r="AR279" s="42">
        <f t="shared" si="267"/>
        <v>2024933000</v>
      </c>
      <c r="AS279" s="58">
        <f t="shared" si="252"/>
        <v>1716566400</v>
      </c>
      <c r="AT279" s="58">
        <f t="shared" si="253"/>
        <v>28609440</v>
      </c>
      <c r="AU279" s="336">
        <f t="shared" si="254"/>
        <v>35818387.5</v>
      </c>
      <c r="AV279" s="131">
        <f t="shared" si="255"/>
        <v>20249330</v>
      </c>
      <c r="AW279" s="5">
        <f t="shared" si="256"/>
        <v>28609440</v>
      </c>
      <c r="AX279" s="5">
        <f t="shared" si="257"/>
        <v>44983375</v>
      </c>
      <c r="AY279" s="487">
        <f t="shared" si="258"/>
        <v>2149826000</v>
      </c>
      <c r="AZ279" s="117">
        <f t="shared" si="269"/>
        <v>2149825994.1640873</v>
      </c>
      <c r="BA279" s="2"/>
      <c r="BB279" s="2"/>
      <c r="BW279" s="53">
        <f t="shared" si="259"/>
        <v>-1383558.9486359991</v>
      </c>
      <c r="CW279" s="58">
        <f t="shared" si="260"/>
        <v>1822439700</v>
      </c>
      <c r="CX279" s="43">
        <f t="shared" si="261"/>
        <v>20249330</v>
      </c>
      <c r="DA279" s="53">
        <f t="shared" si="262"/>
        <v>1619401500</v>
      </c>
      <c r="DB279" s="43">
        <f t="shared" si="263"/>
        <v>26990025</v>
      </c>
      <c r="DC279" s="48">
        <f t="shared" si="264"/>
        <v>44983375</v>
      </c>
      <c r="DH279" s="692" t="str">
        <f t="shared" si="268"/>
        <v>A33-16</v>
      </c>
    </row>
    <row r="280" spans="1:112">
      <c r="A280" s="3">
        <f t="shared" si="265"/>
        <v>241</v>
      </c>
      <c r="B280" s="249">
        <v>7</v>
      </c>
      <c r="C280" s="522"/>
      <c r="D280" s="250" t="s">
        <v>189</v>
      </c>
      <c r="E280" s="285">
        <v>18</v>
      </c>
      <c r="F280" s="252"/>
      <c r="G280" s="40" t="s">
        <v>54</v>
      </c>
      <c r="H280" s="253">
        <f t="shared" si="232"/>
        <v>97</v>
      </c>
      <c r="I280" s="253">
        <f t="shared" si="233"/>
        <v>85</v>
      </c>
      <c r="J280" s="254">
        <f t="shared" si="234"/>
        <v>27506142.120000001</v>
      </c>
      <c r="K280" s="254">
        <f t="shared" si="235"/>
        <v>2</v>
      </c>
      <c r="L280" s="255">
        <f t="shared" si="236"/>
        <v>0.93</v>
      </c>
      <c r="M280" s="256">
        <f t="shared" si="271"/>
        <v>1.0149999999999999</v>
      </c>
      <c r="N280" s="257">
        <f t="shared" si="237"/>
        <v>21697038.027760517</v>
      </c>
      <c r="O280" s="257">
        <f t="shared" si="238"/>
        <v>24456028.527690329</v>
      </c>
      <c r="P280" s="257">
        <f t="shared" si="239"/>
        <v>25964422.854173999</v>
      </c>
      <c r="Q280" s="257">
        <f t="shared" si="240"/>
        <v>27565851.642144006</v>
      </c>
      <c r="R280" s="258">
        <f t="shared" si="241"/>
        <v>25964422.854173999</v>
      </c>
      <c r="S280" s="257">
        <f t="shared" si="241"/>
        <v>27565851.642144006</v>
      </c>
      <c r="T280" s="257">
        <f t="shared" si="242"/>
        <v>29266053.053612821</v>
      </c>
      <c r="U280" s="257"/>
      <c r="V280" s="257">
        <f t="shared" si="243"/>
        <v>1844248232.3596439</v>
      </c>
      <c r="W280" s="257">
        <f t="shared" si="244"/>
        <v>2078762424.853678</v>
      </c>
      <c r="X280" s="257">
        <f t="shared" si="245"/>
        <v>2206975942.6047897</v>
      </c>
      <c r="Y280" s="258">
        <f t="shared" si="246"/>
        <v>2343097389.5822406</v>
      </c>
      <c r="Z280" s="258">
        <f t="shared" si="247"/>
        <v>2206975942.6047897</v>
      </c>
      <c r="AA280" s="257">
        <f t="shared" si="248"/>
        <v>2343097389.5822406</v>
      </c>
      <c r="AB280" s="257">
        <f t="shared" si="249"/>
        <v>2487614509.5570898</v>
      </c>
      <c r="AC280" s="257"/>
      <c r="AD280" s="32" t="str">
        <f t="shared" si="250"/>
        <v>BERTAHAP</v>
      </c>
      <c r="AE280" s="259">
        <f t="shared" si="251"/>
        <v>0</v>
      </c>
      <c r="AF280" s="260">
        <v>2</v>
      </c>
      <c r="AG280" s="261"/>
      <c r="AH280" s="257" t="e">
        <f>IF(AG280&gt;#REF!,"LB","KR")</f>
        <v>#REF!</v>
      </c>
      <c r="AI280" s="261">
        <f t="shared" si="272"/>
        <v>2028674000</v>
      </c>
      <c r="AJ280" s="261">
        <f t="shared" si="272"/>
        <v>2286639000</v>
      </c>
      <c r="AK280" s="261">
        <f t="shared" si="272"/>
        <v>2427674000</v>
      </c>
      <c r="AL280" s="262">
        <f t="shared" si="272"/>
        <v>2577408000</v>
      </c>
      <c r="AM280" s="262">
        <f t="shared" si="272"/>
        <v>2427674000</v>
      </c>
      <c r="AN280" s="261">
        <f t="shared" si="272"/>
        <v>2577408000</v>
      </c>
      <c r="AO280" s="261">
        <f t="shared" si="272"/>
        <v>2736376000</v>
      </c>
      <c r="AP280" s="261">
        <f t="shared" si="266"/>
        <v>2736376818.2269106</v>
      </c>
      <c r="AQ280" s="51">
        <f t="shared" si="267"/>
        <v>2573335000</v>
      </c>
      <c r="AR280" s="42">
        <f t="shared" si="267"/>
        <v>2732053000</v>
      </c>
      <c r="AS280" s="58">
        <f t="shared" si="252"/>
        <v>2316001500</v>
      </c>
      <c r="AT280" s="58">
        <f t="shared" si="253"/>
        <v>38600025</v>
      </c>
      <c r="AU280" s="336">
        <f t="shared" si="254"/>
        <v>48326400</v>
      </c>
      <c r="AV280" s="131">
        <f t="shared" si="255"/>
        <v>27320530</v>
      </c>
      <c r="AW280" s="5">
        <f t="shared" si="256"/>
        <v>38600025</v>
      </c>
      <c r="AX280" s="5">
        <f t="shared" si="257"/>
        <v>60691850</v>
      </c>
      <c r="AY280" s="487">
        <f t="shared" si="258"/>
        <v>2900560000</v>
      </c>
      <c r="AZ280" s="117">
        <f t="shared" si="269"/>
        <v>2900559453.9838982</v>
      </c>
      <c r="BA280" s="2"/>
      <c r="BB280" s="2"/>
      <c r="BW280" s="53">
        <f t="shared" si="259"/>
        <v>-1383558.9486359991</v>
      </c>
      <c r="CW280" s="58">
        <f t="shared" si="260"/>
        <v>2458847700</v>
      </c>
      <c r="CX280" s="43">
        <f t="shared" si="261"/>
        <v>27320530</v>
      </c>
      <c r="DA280" s="53">
        <f t="shared" si="262"/>
        <v>2184906600</v>
      </c>
      <c r="DB280" s="43">
        <f t="shared" si="263"/>
        <v>36415110</v>
      </c>
      <c r="DC280" s="48">
        <f t="shared" si="264"/>
        <v>60691850</v>
      </c>
      <c r="DH280" s="692" t="str">
        <f t="shared" si="268"/>
        <v>A33-18</v>
      </c>
    </row>
    <row r="281" spans="1:112">
      <c r="A281" s="3">
        <f t="shared" si="265"/>
        <v>242</v>
      </c>
      <c r="B281" s="249">
        <v>8</v>
      </c>
      <c r="C281" s="522"/>
      <c r="D281" s="250" t="s">
        <v>189</v>
      </c>
      <c r="E281" s="285">
        <v>20</v>
      </c>
      <c r="F281" s="252"/>
      <c r="G281" s="40" t="s">
        <v>70</v>
      </c>
      <c r="H281" s="253">
        <f t="shared" si="232"/>
        <v>60</v>
      </c>
      <c r="I281" s="253">
        <f t="shared" si="233"/>
        <v>51</v>
      </c>
      <c r="J281" s="254">
        <f t="shared" si="234"/>
        <v>27506142.120000001</v>
      </c>
      <c r="K281" s="254">
        <f t="shared" si="235"/>
        <v>2</v>
      </c>
      <c r="L281" s="255">
        <f t="shared" si="236"/>
        <v>0.93</v>
      </c>
      <c r="M281" s="256">
        <f t="shared" si="271"/>
        <v>1.0149999999999999</v>
      </c>
      <c r="N281" s="257">
        <f t="shared" si="237"/>
        <v>21697038.027760517</v>
      </c>
      <c r="O281" s="257">
        <f t="shared" si="238"/>
        <v>24456028.527690329</v>
      </c>
      <c r="P281" s="257">
        <f t="shared" si="239"/>
        <v>25964422.854173999</v>
      </c>
      <c r="Q281" s="257">
        <f t="shared" si="240"/>
        <v>27565851.642144006</v>
      </c>
      <c r="R281" s="258">
        <f t="shared" si="241"/>
        <v>25964422.854173999</v>
      </c>
      <c r="S281" s="257">
        <f t="shared" si="241"/>
        <v>27565851.642144006</v>
      </c>
      <c r="T281" s="257">
        <f t="shared" si="242"/>
        <v>29266053.053612821</v>
      </c>
      <c r="U281" s="257"/>
      <c r="V281" s="257">
        <f t="shared" si="243"/>
        <v>1106548939.4157863</v>
      </c>
      <c r="W281" s="257">
        <f t="shared" si="244"/>
        <v>1247257454.9122066</v>
      </c>
      <c r="X281" s="257">
        <f t="shared" si="245"/>
        <v>1324185565.5628741</v>
      </c>
      <c r="Y281" s="258">
        <f t="shared" si="246"/>
        <v>1405858433.7493443</v>
      </c>
      <c r="Z281" s="258">
        <f t="shared" si="247"/>
        <v>1324185565.5628741</v>
      </c>
      <c r="AA281" s="257">
        <f t="shared" si="248"/>
        <v>1405858433.7493443</v>
      </c>
      <c r="AB281" s="257">
        <f t="shared" si="249"/>
        <v>1492568705.7342539</v>
      </c>
      <c r="AC281" s="257"/>
      <c r="AD281" s="32" t="str">
        <f t="shared" si="250"/>
        <v>BERTAHAP</v>
      </c>
      <c r="AE281" s="259">
        <f t="shared" si="251"/>
        <v>0</v>
      </c>
      <c r="AF281" s="260">
        <v>2</v>
      </c>
      <c r="AG281" s="261"/>
      <c r="AH281" s="257" t="e">
        <f>IF(AG281&gt;#REF!,"LB","KR")</f>
        <v>#REF!</v>
      </c>
      <c r="AI281" s="261">
        <f t="shared" si="272"/>
        <v>1217204000</v>
      </c>
      <c r="AJ281" s="261">
        <f t="shared" si="272"/>
        <v>1371984000</v>
      </c>
      <c r="AK281" s="261">
        <f t="shared" si="272"/>
        <v>1456605000</v>
      </c>
      <c r="AL281" s="262">
        <f t="shared" si="272"/>
        <v>1546445000</v>
      </c>
      <c r="AM281" s="262">
        <f t="shared" si="272"/>
        <v>1456605000</v>
      </c>
      <c r="AN281" s="261">
        <f t="shared" si="272"/>
        <v>1546445000</v>
      </c>
      <c r="AO281" s="261">
        <f t="shared" si="272"/>
        <v>1641826000</v>
      </c>
      <c r="AP281" s="261">
        <f t="shared" si="266"/>
        <v>1641826303.2717035</v>
      </c>
      <c r="AQ281" s="51">
        <f t="shared" si="267"/>
        <v>1544002000</v>
      </c>
      <c r="AR281" s="42">
        <f t="shared" si="267"/>
        <v>1639232000</v>
      </c>
      <c r="AS281" s="58">
        <f t="shared" si="252"/>
        <v>1389601800</v>
      </c>
      <c r="AT281" s="58">
        <f t="shared" si="253"/>
        <v>23160030</v>
      </c>
      <c r="AU281" s="336">
        <f t="shared" si="254"/>
        <v>28995843.75</v>
      </c>
      <c r="AV281" s="131">
        <f t="shared" si="255"/>
        <v>16392320</v>
      </c>
      <c r="AW281" s="5">
        <f t="shared" si="256"/>
        <v>23160030</v>
      </c>
      <c r="AX281" s="5">
        <f t="shared" si="257"/>
        <v>36415125</v>
      </c>
      <c r="AY281" s="487">
        <f t="shared" si="258"/>
        <v>1740336000</v>
      </c>
      <c r="AZ281" s="117">
        <f t="shared" si="269"/>
        <v>1740335884.7258575</v>
      </c>
      <c r="BA281" s="2"/>
      <c r="BB281" s="2"/>
      <c r="BW281" s="53">
        <f t="shared" si="259"/>
        <v>-1383558.9486359991</v>
      </c>
      <c r="CW281" s="58">
        <f t="shared" si="260"/>
        <v>1475308800</v>
      </c>
      <c r="CX281" s="43">
        <f t="shared" si="261"/>
        <v>16392320</v>
      </c>
      <c r="DA281" s="53">
        <f t="shared" si="262"/>
        <v>1310944500</v>
      </c>
      <c r="DB281" s="43">
        <f t="shared" si="263"/>
        <v>21849075</v>
      </c>
      <c r="DC281" s="48">
        <f t="shared" si="264"/>
        <v>36415125</v>
      </c>
      <c r="DH281" s="692" t="str">
        <f t="shared" si="268"/>
        <v>A33-20</v>
      </c>
    </row>
    <row r="282" spans="1:112">
      <c r="A282" s="3">
        <f t="shared" si="265"/>
        <v>243</v>
      </c>
      <c r="B282" s="249">
        <v>9</v>
      </c>
      <c r="C282" s="522"/>
      <c r="D282" s="250" t="s">
        <v>189</v>
      </c>
      <c r="E282" s="285">
        <v>22</v>
      </c>
      <c r="F282" s="252">
        <v>0</v>
      </c>
      <c r="G282" s="40" t="s">
        <v>89</v>
      </c>
      <c r="H282" s="253">
        <f t="shared" si="232"/>
        <v>81</v>
      </c>
      <c r="I282" s="253">
        <f t="shared" si="233"/>
        <v>70</v>
      </c>
      <c r="J282" s="254">
        <f t="shared" si="234"/>
        <v>27506142.120000001</v>
      </c>
      <c r="K282" s="254">
        <f t="shared" si="235"/>
        <v>4</v>
      </c>
      <c r="L282" s="255">
        <f t="shared" si="236"/>
        <v>0.97</v>
      </c>
      <c r="M282" s="256">
        <f t="shared" si="271"/>
        <v>1.0149999999999999</v>
      </c>
      <c r="N282" s="257">
        <f t="shared" si="237"/>
        <v>22630243.96443839</v>
      </c>
      <c r="O282" s="257">
        <f t="shared" si="238"/>
        <v>25507900.722429696</v>
      </c>
      <c r="P282" s="257">
        <f t="shared" si="239"/>
        <v>27081172.224245999</v>
      </c>
      <c r="Q282" s="257">
        <f t="shared" si="240"/>
        <v>28751479.669763103</v>
      </c>
      <c r="R282" s="258">
        <f t="shared" si="241"/>
        <v>27081172.224245999</v>
      </c>
      <c r="S282" s="257">
        <f t="shared" si="241"/>
        <v>28751479.669763103</v>
      </c>
      <c r="T282" s="257">
        <f t="shared" si="242"/>
        <v>30524808.023660682</v>
      </c>
      <c r="U282" s="257"/>
      <c r="V282" s="257">
        <f t="shared" si="243"/>
        <v>1584117077.5106874</v>
      </c>
      <c r="W282" s="257">
        <f t="shared" si="244"/>
        <v>1785553050.5700788</v>
      </c>
      <c r="X282" s="257">
        <f t="shared" si="245"/>
        <v>1895682055.6972198</v>
      </c>
      <c r="Y282" s="258">
        <f t="shared" si="246"/>
        <v>2012603576.8834171</v>
      </c>
      <c r="Z282" s="258">
        <f t="shared" si="247"/>
        <v>1895682055.6972198</v>
      </c>
      <c r="AA282" s="257">
        <f t="shared" si="248"/>
        <v>2012603576.8834171</v>
      </c>
      <c r="AB282" s="257">
        <f t="shared" si="249"/>
        <v>2136736561.6562479</v>
      </c>
      <c r="AC282" s="257"/>
      <c r="AD282" s="32" t="str">
        <f t="shared" si="250"/>
        <v>BERTAHAP</v>
      </c>
      <c r="AE282" s="259">
        <f t="shared" si="251"/>
        <v>0</v>
      </c>
      <c r="AF282" s="260">
        <v>2</v>
      </c>
      <c r="AG282" s="261"/>
      <c r="AH282" s="257" t="e">
        <f>IF(AG282&gt;#REF!,"LB","KR")</f>
        <v>#REF!</v>
      </c>
      <c r="AI282" s="261">
        <f t="shared" si="272"/>
        <v>1742529000</v>
      </c>
      <c r="AJ282" s="261">
        <f t="shared" si="272"/>
        <v>1964109000</v>
      </c>
      <c r="AK282" s="261">
        <f t="shared" si="272"/>
        <v>2085251000</v>
      </c>
      <c r="AL282" s="262">
        <f t="shared" si="272"/>
        <v>2213864000</v>
      </c>
      <c r="AM282" s="262">
        <f t="shared" si="272"/>
        <v>2085251000</v>
      </c>
      <c r="AN282" s="261">
        <f t="shared" si="272"/>
        <v>2213864000</v>
      </c>
      <c r="AO282" s="261">
        <f t="shared" si="272"/>
        <v>2350411000</v>
      </c>
      <c r="AP282" s="261">
        <f t="shared" si="266"/>
        <v>2350410229.3106489</v>
      </c>
      <c r="AQ282" s="51">
        <f t="shared" si="267"/>
        <v>2210367000</v>
      </c>
      <c r="AR282" s="42">
        <f t="shared" si="267"/>
        <v>2346696000</v>
      </c>
      <c r="AS282" s="58">
        <f t="shared" si="252"/>
        <v>1989330300</v>
      </c>
      <c r="AT282" s="58">
        <f t="shared" si="253"/>
        <v>33155505</v>
      </c>
      <c r="AU282" s="336">
        <f t="shared" si="254"/>
        <v>41509950</v>
      </c>
      <c r="AV282" s="131">
        <f t="shared" si="255"/>
        <v>23466960</v>
      </c>
      <c r="AW282" s="5">
        <f t="shared" si="256"/>
        <v>33155505</v>
      </c>
      <c r="AX282" s="5">
        <f t="shared" si="257"/>
        <v>52131275</v>
      </c>
      <c r="AY282" s="487">
        <f t="shared" si="258"/>
        <v>2491435000</v>
      </c>
      <c r="AZ282" s="117">
        <f t="shared" si="269"/>
        <v>2491434561.6377859</v>
      </c>
      <c r="BA282" s="2"/>
      <c r="BB282" s="2"/>
      <c r="BW282" s="53">
        <f t="shared" si="259"/>
        <v>-266809.57856399938</v>
      </c>
      <c r="CW282" s="58">
        <f t="shared" si="260"/>
        <v>2112026400</v>
      </c>
      <c r="CX282" s="43">
        <f t="shared" si="261"/>
        <v>23466960</v>
      </c>
      <c r="DA282" s="53">
        <f t="shared" si="262"/>
        <v>1876725900</v>
      </c>
      <c r="DB282" s="43">
        <f t="shared" si="263"/>
        <v>31278765</v>
      </c>
      <c r="DC282" s="48">
        <f t="shared" si="264"/>
        <v>52131275</v>
      </c>
      <c r="DH282" s="692" t="str">
        <f t="shared" si="268"/>
        <v>A33-22</v>
      </c>
    </row>
    <row r="283" spans="1:112">
      <c r="A283" s="3">
        <f t="shared" si="265"/>
        <v>244</v>
      </c>
      <c r="B283" s="249">
        <v>1</v>
      </c>
      <c r="C283" s="522"/>
      <c r="D283" s="250" t="s">
        <v>190</v>
      </c>
      <c r="E283" s="251" t="s">
        <v>24</v>
      </c>
      <c r="F283" s="252"/>
      <c r="G283" s="40" t="s">
        <v>39</v>
      </c>
      <c r="H283" s="253">
        <f t="shared" si="232"/>
        <v>113</v>
      </c>
      <c r="I283" s="253">
        <f t="shared" si="233"/>
        <v>101</v>
      </c>
      <c r="J283" s="254">
        <f t="shared" si="234"/>
        <v>27506142.120000001</v>
      </c>
      <c r="K283" s="254">
        <f t="shared" si="235"/>
        <v>6</v>
      </c>
      <c r="L283" s="255">
        <f t="shared" si="236"/>
        <v>0.95</v>
      </c>
      <c r="M283" s="256">
        <f t="shared" ref="M283:M291" si="273">SUMIF($AO$4:$AO$22,E283,$BC$4:$BC$22)</f>
        <v>1.0149999999999999</v>
      </c>
      <c r="N283" s="257">
        <f t="shared" si="237"/>
        <v>22163640.99609945</v>
      </c>
      <c r="O283" s="257">
        <f t="shared" si="238"/>
        <v>24981964.625060011</v>
      </c>
      <c r="P283" s="257">
        <f t="shared" si="239"/>
        <v>26522797.539209995</v>
      </c>
      <c r="Q283" s="257">
        <f t="shared" si="240"/>
        <v>28158665.655953549</v>
      </c>
      <c r="R283" s="258">
        <f t="shared" si="241"/>
        <v>26522797.539209995</v>
      </c>
      <c r="S283" s="257">
        <f t="shared" si="241"/>
        <v>28158665.655953549</v>
      </c>
      <c r="T283" s="257">
        <f t="shared" si="242"/>
        <v>29895430.538636748</v>
      </c>
      <c r="U283" s="257"/>
      <c r="V283" s="257">
        <f t="shared" si="243"/>
        <v>2238527740.6060443</v>
      </c>
      <c r="W283" s="257">
        <f t="shared" si="244"/>
        <v>2523178427.1310611</v>
      </c>
      <c r="X283" s="257">
        <f t="shared" si="245"/>
        <v>2678802551.4602094</v>
      </c>
      <c r="Y283" s="258">
        <f t="shared" si="246"/>
        <v>2844025231.2513084</v>
      </c>
      <c r="Z283" s="258">
        <f t="shared" si="247"/>
        <v>2678802551.4602094</v>
      </c>
      <c r="AA283" s="257">
        <f t="shared" si="248"/>
        <v>2844025231.2513084</v>
      </c>
      <c r="AB283" s="257">
        <f t="shared" si="249"/>
        <v>3019438484.4023113</v>
      </c>
      <c r="AC283" s="257"/>
      <c r="AD283" s="32" t="str">
        <f t="shared" si="250"/>
        <v>BERTAHAP</v>
      </c>
      <c r="AE283" s="259">
        <f t="shared" si="251"/>
        <v>0</v>
      </c>
      <c r="AF283" s="260">
        <v>2</v>
      </c>
      <c r="AG283" s="261"/>
      <c r="AH283" s="257" t="e">
        <f>IF(AG283&gt;#REF!,"LB","KR")</f>
        <v>#REF!</v>
      </c>
      <c r="AI283" s="261">
        <f t="shared" si="272"/>
        <v>2462381000</v>
      </c>
      <c r="AJ283" s="261">
        <f t="shared" si="272"/>
        <v>2775497000</v>
      </c>
      <c r="AK283" s="261">
        <f t="shared" si="272"/>
        <v>2946683000</v>
      </c>
      <c r="AL283" s="262">
        <f t="shared" si="272"/>
        <v>3128428000</v>
      </c>
      <c r="AM283" s="262">
        <f t="shared" si="272"/>
        <v>2946683000</v>
      </c>
      <c r="AN283" s="261">
        <f t="shared" si="272"/>
        <v>3128428000</v>
      </c>
      <c r="AO283" s="261">
        <f t="shared" si="272"/>
        <v>3321383000</v>
      </c>
      <c r="AP283" s="261">
        <f t="shared" si="266"/>
        <v>3321382511.6908064</v>
      </c>
      <c r="AQ283" s="51">
        <f t="shared" si="267"/>
        <v>3123484000</v>
      </c>
      <c r="AR283" s="42">
        <f t="shared" si="267"/>
        <v>3316134000</v>
      </c>
      <c r="AS283" s="58">
        <f t="shared" si="252"/>
        <v>2811135600</v>
      </c>
      <c r="AT283" s="58">
        <f t="shared" si="253"/>
        <v>46852260</v>
      </c>
      <c r="AU283" s="336">
        <f t="shared" si="254"/>
        <v>58658025</v>
      </c>
      <c r="AV283" s="131">
        <f t="shared" si="255"/>
        <v>33161340</v>
      </c>
      <c r="AW283" s="5">
        <f t="shared" si="256"/>
        <v>46852260</v>
      </c>
      <c r="AX283" s="5">
        <f t="shared" si="257"/>
        <v>73667075</v>
      </c>
      <c r="AY283" s="487">
        <f t="shared" si="258"/>
        <v>3520666000</v>
      </c>
      <c r="AZ283" s="117">
        <f t="shared" si="269"/>
        <v>3520665164.3937511</v>
      </c>
      <c r="BA283" s="2"/>
      <c r="BB283" s="2"/>
      <c r="BW283" s="53">
        <f t="shared" si="259"/>
        <v>-825184.26360000297</v>
      </c>
      <c r="CW283" s="58">
        <f t="shared" si="260"/>
        <v>2984520600</v>
      </c>
      <c r="CX283" s="43">
        <f t="shared" si="261"/>
        <v>33161340</v>
      </c>
      <c r="DA283" s="53">
        <f t="shared" si="262"/>
        <v>2652014700</v>
      </c>
      <c r="DB283" s="43">
        <f t="shared" si="263"/>
        <v>44200245</v>
      </c>
      <c r="DC283" s="48">
        <f t="shared" si="264"/>
        <v>73667075</v>
      </c>
      <c r="DH283" s="692" t="str">
        <f t="shared" si="268"/>
        <v>A35-02</v>
      </c>
    </row>
    <row r="284" spans="1:112">
      <c r="A284" s="3">
        <f t="shared" si="265"/>
        <v>245</v>
      </c>
      <c r="B284" s="249">
        <v>2</v>
      </c>
      <c r="C284" s="522"/>
      <c r="D284" s="250" t="s">
        <v>190</v>
      </c>
      <c r="E284" s="251" t="s">
        <v>35</v>
      </c>
      <c r="F284" s="252"/>
      <c r="G284" s="40" t="s">
        <v>42</v>
      </c>
      <c r="H284" s="253">
        <f t="shared" si="232"/>
        <v>78</v>
      </c>
      <c r="I284" s="253">
        <f t="shared" si="233"/>
        <v>66</v>
      </c>
      <c r="J284" s="254">
        <f t="shared" si="234"/>
        <v>27506142.120000001</v>
      </c>
      <c r="K284" s="254">
        <f t="shared" si="235"/>
        <v>2</v>
      </c>
      <c r="L284" s="255">
        <f t="shared" si="236"/>
        <v>0.93</v>
      </c>
      <c r="M284" s="256">
        <f t="shared" si="273"/>
        <v>1.0149999999999999</v>
      </c>
      <c r="N284" s="257">
        <f t="shared" si="237"/>
        <v>21697038.027760517</v>
      </c>
      <c r="O284" s="257">
        <f t="shared" si="238"/>
        <v>24456028.527690329</v>
      </c>
      <c r="P284" s="257">
        <f t="shared" si="239"/>
        <v>25964422.854173999</v>
      </c>
      <c r="Q284" s="257">
        <f t="shared" si="240"/>
        <v>27565851.642144006</v>
      </c>
      <c r="R284" s="258">
        <f t="shared" si="241"/>
        <v>25964422.854173999</v>
      </c>
      <c r="S284" s="257">
        <f t="shared" si="241"/>
        <v>27565851.642144006</v>
      </c>
      <c r="T284" s="257">
        <f t="shared" si="242"/>
        <v>29266053.053612821</v>
      </c>
      <c r="U284" s="257"/>
      <c r="V284" s="257">
        <f t="shared" si="243"/>
        <v>1432004509.8321941</v>
      </c>
      <c r="W284" s="257">
        <f t="shared" si="244"/>
        <v>1614097882.8275616</v>
      </c>
      <c r="X284" s="257">
        <f t="shared" si="245"/>
        <v>1713651908.375484</v>
      </c>
      <c r="Y284" s="258">
        <f t="shared" si="246"/>
        <v>1819346208.3815043</v>
      </c>
      <c r="Z284" s="258">
        <f t="shared" si="247"/>
        <v>1713651908.375484</v>
      </c>
      <c r="AA284" s="257">
        <f t="shared" si="248"/>
        <v>1819346208.3815043</v>
      </c>
      <c r="AB284" s="257">
        <f t="shared" si="249"/>
        <v>1931559501.5384462</v>
      </c>
      <c r="AC284" s="257"/>
      <c r="AD284" s="32" t="str">
        <f t="shared" si="250"/>
        <v>BERTAHAP</v>
      </c>
      <c r="AE284" s="259">
        <f t="shared" si="251"/>
        <v>0</v>
      </c>
      <c r="AF284" s="260">
        <v>2</v>
      </c>
      <c r="AG284" s="261"/>
      <c r="AH284" s="257" t="e">
        <f>IF(AG284&gt;#REF!,"LB","KR")</f>
        <v>#REF!</v>
      </c>
      <c r="AI284" s="261">
        <f t="shared" si="272"/>
        <v>1575205000</v>
      </c>
      <c r="AJ284" s="261">
        <f t="shared" si="272"/>
        <v>1775508000</v>
      </c>
      <c r="AK284" s="261">
        <f t="shared" si="272"/>
        <v>1885018000</v>
      </c>
      <c r="AL284" s="262">
        <f t="shared" ref="AL284:AO298" si="274">ROUNDUP((Y284*(1+$K$5)),-3)</f>
        <v>2001281000</v>
      </c>
      <c r="AM284" s="262">
        <f t="shared" si="274"/>
        <v>1885018000</v>
      </c>
      <c r="AN284" s="261">
        <f t="shared" si="274"/>
        <v>2001281000</v>
      </c>
      <c r="AO284" s="261">
        <f t="shared" si="274"/>
        <v>2124716000</v>
      </c>
      <c r="AP284" s="261">
        <f t="shared" si="266"/>
        <v>2124715580.5980155</v>
      </c>
      <c r="AQ284" s="51">
        <f t="shared" si="267"/>
        <v>1998120000</v>
      </c>
      <c r="AR284" s="42">
        <f t="shared" si="267"/>
        <v>2121358000</v>
      </c>
      <c r="AS284" s="58">
        <f t="shared" si="252"/>
        <v>1798308000</v>
      </c>
      <c r="AT284" s="58">
        <f t="shared" si="253"/>
        <v>29971800</v>
      </c>
      <c r="AU284" s="336">
        <f t="shared" si="254"/>
        <v>37524018.75</v>
      </c>
      <c r="AV284" s="131">
        <f t="shared" si="255"/>
        <v>21213580</v>
      </c>
      <c r="AW284" s="5">
        <f t="shared" si="256"/>
        <v>29971800</v>
      </c>
      <c r="AX284" s="5">
        <f t="shared" si="257"/>
        <v>47125450</v>
      </c>
      <c r="AY284" s="487">
        <f t="shared" si="258"/>
        <v>2252199000</v>
      </c>
      <c r="AZ284" s="117">
        <f t="shared" si="269"/>
        <v>2252198256.1042461</v>
      </c>
      <c r="BA284" s="2"/>
      <c r="BB284" s="2"/>
      <c r="BW284" s="53">
        <f t="shared" si="259"/>
        <v>-1383558.9486359991</v>
      </c>
      <c r="CW284" s="58">
        <f t="shared" si="260"/>
        <v>1909222200</v>
      </c>
      <c r="CX284" s="43">
        <f t="shared" si="261"/>
        <v>21213580</v>
      </c>
      <c r="DA284" s="53">
        <f t="shared" si="262"/>
        <v>1696516200</v>
      </c>
      <c r="DB284" s="43">
        <f t="shared" si="263"/>
        <v>28275270</v>
      </c>
      <c r="DC284" s="48">
        <f t="shared" si="264"/>
        <v>47125450</v>
      </c>
      <c r="DH284" s="692" t="str">
        <f t="shared" si="268"/>
        <v>A35-06</v>
      </c>
    </row>
    <row r="285" spans="1:112">
      <c r="A285" s="3">
        <f t="shared" si="265"/>
        <v>246</v>
      </c>
      <c r="B285" s="249">
        <v>3</v>
      </c>
      <c r="C285" s="522"/>
      <c r="D285" s="250" t="s">
        <v>190</v>
      </c>
      <c r="E285" s="251" t="s">
        <v>41</v>
      </c>
      <c r="F285" s="252"/>
      <c r="G285" s="40" t="s">
        <v>45</v>
      </c>
      <c r="H285" s="253">
        <f t="shared" si="232"/>
        <v>60</v>
      </c>
      <c r="I285" s="253">
        <f t="shared" si="233"/>
        <v>52</v>
      </c>
      <c r="J285" s="254">
        <f t="shared" si="234"/>
        <v>27506142.120000001</v>
      </c>
      <c r="K285" s="254">
        <f t="shared" si="235"/>
        <v>2</v>
      </c>
      <c r="L285" s="255">
        <f t="shared" si="236"/>
        <v>0.93</v>
      </c>
      <c r="M285" s="256">
        <f t="shared" si="273"/>
        <v>1.0149999999999999</v>
      </c>
      <c r="N285" s="257">
        <f t="shared" si="237"/>
        <v>21697038.027760517</v>
      </c>
      <c r="O285" s="257">
        <f t="shared" si="238"/>
        <v>24456028.527690329</v>
      </c>
      <c r="P285" s="257">
        <f t="shared" si="239"/>
        <v>25964422.854173999</v>
      </c>
      <c r="Q285" s="257">
        <f t="shared" si="240"/>
        <v>27565851.642144006</v>
      </c>
      <c r="R285" s="258">
        <f t="shared" si="241"/>
        <v>25964422.854173999</v>
      </c>
      <c r="S285" s="257">
        <f t="shared" si="241"/>
        <v>27565851.642144006</v>
      </c>
      <c r="T285" s="257">
        <f t="shared" si="242"/>
        <v>29266053.053612821</v>
      </c>
      <c r="U285" s="257"/>
      <c r="V285" s="257">
        <f t="shared" si="243"/>
        <v>1128245977.4435468</v>
      </c>
      <c r="W285" s="257">
        <f t="shared" si="244"/>
        <v>1271713483.4398971</v>
      </c>
      <c r="X285" s="257">
        <f t="shared" si="245"/>
        <v>1350149988.417048</v>
      </c>
      <c r="Y285" s="258">
        <f t="shared" si="246"/>
        <v>1433424285.3914883</v>
      </c>
      <c r="Z285" s="258">
        <f t="shared" si="247"/>
        <v>1350149988.417048</v>
      </c>
      <c r="AA285" s="257">
        <f t="shared" si="248"/>
        <v>1433424285.3914883</v>
      </c>
      <c r="AB285" s="257">
        <f t="shared" si="249"/>
        <v>1521834758.7878666</v>
      </c>
      <c r="AC285" s="257"/>
      <c r="AD285" s="32" t="str">
        <f t="shared" si="250"/>
        <v>BERTAHAP</v>
      </c>
      <c r="AE285" s="259">
        <f t="shared" si="251"/>
        <v>0</v>
      </c>
      <c r="AF285" s="260">
        <v>2</v>
      </c>
      <c r="AG285" s="261"/>
      <c r="AH285" s="257" t="e">
        <f>IF(AG285&gt;#REF!,"LB","KR")</f>
        <v>#REF!</v>
      </c>
      <c r="AI285" s="261">
        <f t="shared" ref="AI285:AK298" si="275">ROUNDUP((V285*(1+$K$5)),-3)</f>
        <v>1241071000</v>
      </c>
      <c r="AJ285" s="261">
        <f t="shared" si="275"/>
        <v>1398885000</v>
      </c>
      <c r="AK285" s="261">
        <f t="shared" si="275"/>
        <v>1485165000</v>
      </c>
      <c r="AL285" s="262">
        <f t="shared" si="274"/>
        <v>1576767000</v>
      </c>
      <c r="AM285" s="262">
        <f t="shared" si="274"/>
        <v>1485165000</v>
      </c>
      <c r="AN285" s="261">
        <f t="shared" si="274"/>
        <v>1576767000</v>
      </c>
      <c r="AO285" s="261">
        <f t="shared" si="274"/>
        <v>1674019000</v>
      </c>
      <c r="AP285" s="261">
        <f t="shared" si="266"/>
        <v>1674018497.08901</v>
      </c>
      <c r="AQ285" s="51">
        <f t="shared" si="267"/>
        <v>1574275000</v>
      </c>
      <c r="AR285" s="42">
        <f t="shared" si="267"/>
        <v>1671374000</v>
      </c>
      <c r="AS285" s="58">
        <f t="shared" si="252"/>
        <v>1416847500</v>
      </c>
      <c r="AT285" s="58">
        <f t="shared" si="253"/>
        <v>23614125</v>
      </c>
      <c r="AU285" s="336">
        <f t="shared" si="254"/>
        <v>29564381.25</v>
      </c>
      <c r="AV285" s="131">
        <f t="shared" si="255"/>
        <v>16713740</v>
      </c>
      <c r="AW285" s="5">
        <f t="shared" si="256"/>
        <v>23614125</v>
      </c>
      <c r="AX285" s="5">
        <f t="shared" si="257"/>
        <v>37129125</v>
      </c>
      <c r="AY285" s="487">
        <f t="shared" si="258"/>
        <v>1774461000</v>
      </c>
      <c r="AZ285" s="117">
        <f t="shared" si="269"/>
        <v>1774460325.9317751</v>
      </c>
      <c r="BA285" s="2"/>
      <c r="BB285" s="2"/>
      <c r="BW285" s="53">
        <f t="shared" si="259"/>
        <v>-1383558.9486359991</v>
      </c>
      <c r="CW285" s="58">
        <f t="shared" si="260"/>
        <v>1504236600</v>
      </c>
      <c r="CX285" s="43">
        <f t="shared" si="261"/>
        <v>16713740</v>
      </c>
      <c r="DA285" s="53">
        <f t="shared" si="262"/>
        <v>1336648500</v>
      </c>
      <c r="DB285" s="43">
        <f t="shared" si="263"/>
        <v>22277475</v>
      </c>
      <c r="DC285" s="48">
        <f t="shared" si="264"/>
        <v>37129125</v>
      </c>
      <c r="DH285" s="692" t="str">
        <f t="shared" si="268"/>
        <v>A35-08</v>
      </c>
    </row>
    <row r="286" spans="1:112">
      <c r="A286" s="3">
        <f t="shared" si="265"/>
        <v>247</v>
      </c>
      <c r="B286" s="249">
        <v>4</v>
      </c>
      <c r="C286" s="522"/>
      <c r="D286" s="250" t="s">
        <v>190</v>
      </c>
      <c r="E286" s="251">
        <v>10</v>
      </c>
      <c r="F286" s="252"/>
      <c r="G286" s="40" t="s">
        <v>48</v>
      </c>
      <c r="H286" s="253">
        <f t="shared" si="232"/>
        <v>74</v>
      </c>
      <c r="I286" s="253">
        <f t="shared" si="233"/>
        <v>63</v>
      </c>
      <c r="J286" s="254">
        <f t="shared" si="234"/>
        <v>27506142.120000001</v>
      </c>
      <c r="K286" s="254">
        <f t="shared" si="235"/>
        <v>2</v>
      </c>
      <c r="L286" s="255">
        <f t="shared" si="236"/>
        <v>0.93</v>
      </c>
      <c r="M286" s="256">
        <f t="shared" si="273"/>
        <v>1.0149999999999999</v>
      </c>
      <c r="N286" s="257">
        <f t="shared" si="237"/>
        <v>21697038.027760517</v>
      </c>
      <c r="O286" s="257">
        <f t="shared" si="238"/>
        <v>24456028.527690329</v>
      </c>
      <c r="P286" s="257">
        <f t="shared" si="239"/>
        <v>25964422.854173999</v>
      </c>
      <c r="Q286" s="257">
        <f t="shared" si="240"/>
        <v>27565851.642144006</v>
      </c>
      <c r="R286" s="258">
        <f t="shared" si="241"/>
        <v>25964422.854173999</v>
      </c>
      <c r="S286" s="257">
        <f t="shared" si="241"/>
        <v>27565851.642144006</v>
      </c>
      <c r="T286" s="257">
        <f t="shared" si="242"/>
        <v>29266053.053612821</v>
      </c>
      <c r="U286" s="257"/>
      <c r="V286" s="257">
        <f t="shared" si="243"/>
        <v>1366913395.7489126</v>
      </c>
      <c r="W286" s="257">
        <f t="shared" si="244"/>
        <v>1540729797.2444906</v>
      </c>
      <c r="X286" s="257">
        <f t="shared" si="245"/>
        <v>1635758639.8129621</v>
      </c>
      <c r="Y286" s="258">
        <f t="shared" si="246"/>
        <v>1736648653.4550724</v>
      </c>
      <c r="Z286" s="258">
        <f t="shared" si="247"/>
        <v>1635758639.8129621</v>
      </c>
      <c r="AA286" s="257">
        <f t="shared" si="248"/>
        <v>1736648653.4550724</v>
      </c>
      <c r="AB286" s="257">
        <f t="shared" si="249"/>
        <v>1843761342.3776078</v>
      </c>
      <c r="AC286" s="257"/>
      <c r="AD286" s="32" t="str">
        <f t="shared" si="250"/>
        <v>BERTAHAP</v>
      </c>
      <c r="AE286" s="259">
        <f t="shared" si="251"/>
        <v>0</v>
      </c>
      <c r="AF286" s="260">
        <v>2</v>
      </c>
      <c r="AG286" s="261"/>
      <c r="AH286" s="257" t="e">
        <f>IF(AG286&gt;#REF!,"LB","KR")</f>
        <v>#REF!</v>
      </c>
      <c r="AI286" s="261">
        <f t="shared" si="275"/>
        <v>1503605000</v>
      </c>
      <c r="AJ286" s="261">
        <f t="shared" si="275"/>
        <v>1694803000</v>
      </c>
      <c r="AK286" s="261">
        <f t="shared" si="275"/>
        <v>1799335000</v>
      </c>
      <c r="AL286" s="262">
        <f t="shared" si="274"/>
        <v>1910314000</v>
      </c>
      <c r="AM286" s="262">
        <f t="shared" si="274"/>
        <v>1799335000</v>
      </c>
      <c r="AN286" s="261">
        <f t="shared" si="274"/>
        <v>1910314000</v>
      </c>
      <c r="AO286" s="261">
        <f t="shared" si="274"/>
        <v>2028138000</v>
      </c>
      <c r="AP286" s="261">
        <f t="shared" si="266"/>
        <v>2028137937.4683101</v>
      </c>
      <c r="AQ286" s="51">
        <f t="shared" si="267"/>
        <v>1907296000</v>
      </c>
      <c r="AR286" s="42">
        <f t="shared" si="267"/>
        <v>2024933000</v>
      </c>
      <c r="AS286" s="58">
        <f t="shared" si="252"/>
        <v>1716566400</v>
      </c>
      <c r="AT286" s="58">
        <f t="shared" si="253"/>
        <v>28609440</v>
      </c>
      <c r="AU286" s="336">
        <f t="shared" si="254"/>
        <v>35818387.5</v>
      </c>
      <c r="AV286" s="131">
        <f t="shared" si="255"/>
        <v>20249330</v>
      </c>
      <c r="AW286" s="5">
        <f t="shared" si="256"/>
        <v>28609440</v>
      </c>
      <c r="AX286" s="5">
        <f t="shared" si="257"/>
        <v>44983375</v>
      </c>
      <c r="AY286" s="487">
        <f t="shared" si="258"/>
        <v>2149826000</v>
      </c>
      <c r="AZ286" s="117">
        <f t="shared" si="269"/>
        <v>2149825994.1640873</v>
      </c>
      <c r="BA286" s="2"/>
      <c r="BB286" s="2"/>
      <c r="BW286" s="53">
        <f t="shared" si="259"/>
        <v>-1383558.9486359991</v>
      </c>
      <c r="CW286" s="58">
        <f t="shared" si="260"/>
        <v>1822439700</v>
      </c>
      <c r="CX286" s="43">
        <f t="shared" si="261"/>
        <v>20249330</v>
      </c>
      <c r="DA286" s="53">
        <f t="shared" si="262"/>
        <v>1619401500</v>
      </c>
      <c r="DB286" s="43">
        <f t="shared" si="263"/>
        <v>26990025</v>
      </c>
      <c r="DC286" s="48">
        <f t="shared" si="264"/>
        <v>44983375</v>
      </c>
      <c r="DH286" s="692" t="str">
        <f t="shared" si="268"/>
        <v>A35-10</v>
      </c>
    </row>
    <row r="287" spans="1:112">
      <c r="A287" s="3">
        <f t="shared" si="265"/>
        <v>248</v>
      </c>
      <c r="B287" s="249">
        <v>5</v>
      </c>
      <c r="C287" s="522"/>
      <c r="D287" s="250" t="s">
        <v>190</v>
      </c>
      <c r="E287" s="285">
        <v>12</v>
      </c>
      <c r="F287" s="252"/>
      <c r="G287" s="40" t="s">
        <v>50</v>
      </c>
      <c r="H287" s="253">
        <f t="shared" si="232"/>
        <v>67</v>
      </c>
      <c r="I287" s="253">
        <f t="shared" si="233"/>
        <v>57</v>
      </c>
      <c r="J287" s="254">
        <f t="shared" si="234"/>
        <v>27506142.120000001</v>
      </c>
      <c r="K287" s="254">
        <f t="shared" si="235"/>
        <v>2</v>
      </c>
      <c r="L287" s="255">
        <f t="shared" si="236"/>
        <v>0.93</v>
      </c>
      <c r="M287" s="256">
        <f t="shared" si="273"/>
        <v>1.0149999999999999</v>
      </c>
      <c r="N287" s="257">
        <f t="shared" si="237"/>
        <v>21697038.027760517</v>
      </c>
      <c r="O287" s="257">
        <f t="shared" si="238"/>
        <v>24456028.527690329</v>
      </c>
      <c r="P287" s="257">
        <f t="shared" si="239"/>
        <v>25964422.854173999</v>
      </c>
      <c r="Q287" s="257">
        <f t="shared" si="240"/>
        <v>27565851.642144006</v>
      </c>
      <c r="R287" s="258">
        <f t="shared" si="241"/>
        <v>25964422.854173999</v>
      </c>
      <c r="S287" s="257">
        <f t="shared" si="241"/>
        <v>27565851.642144006</v>
      </c>
      <c r="T287" s="257">
        <f t="shared" si="242"/>
        <v>29266053.053612821</v>
      </c>
      <c r="U287" s="257"/>
      <c r="V287" s="257">
        <f t="shared" si="243"/>
        <v>1236731167.5823495</v>
      </c>
      <c r="W287" s="257">
        <f t="shared" si="244"/>
        <v>1393993626.0783486</v>
      </c>
      <c r="X287" s="257">
        <f t="shared" si="245"/>
        <v>1479972102.6879179</v>
      </c>
      <c r="Y287" s="258">
        <f t="shared" si="246"/>
        <v>1571253543.6022084</v>
      </c>
      <c r="Z287" s="258">
        <f t="shared" si="247"/>
        <v>1479972102.6879179</v>
      </c>
      <c r="AA287" s="257">
        <f t="shared" si="248"/>
        <v>1571253543.6022084</v>
      </c>
      <c r="AB287" s="257">
        <f t="shared" si="249"/>
        <v>1668165024.0559309</v>
      </c>
      <c r="AC287" s="257"/>
      <c r="AD287" s="32" t="str">
        <f t="shared" si="250"/>
        <v>BERTAHAP</v>
      </c>
      <c r="AE287" s="259">
        <f t="shared" si="251"/>
        <v>0</v>
      </c>
      <c r="AF287" s="260">
        <v>2</v>
      </c>
      <c r="AG287" s="261"/>
      <c r="AH287" s="257" t="e">
        <f>IF(AG287&gt;#REF!,"LB","KR")</f>
        <v>#REF!</v>
      </c>
      <c r="AI287" s="261">
        <f t="shared" si="275"/>
        <v>1360405000</v>
      </c>
      <c r="AJ287" s="261">
        <f t="shared" si="275"/>
        <v>1533393000</v>
      </c>
      <c r="AK287" s="261">
        <f t="shared" si="275"/>
        <v>1627970000</v>
      </c>
      <c r="AL287" s="262">
        <f t="shared" si="274"/>
        <v>1728379000</v>
      </c>
      <c r="AM287" s="262">
        <f t="shared" si="274"/>
        <v>1627970000</v>
      </c>
      <c r="AN287" s="261">
        <f t="shared" si="274"/>
        <v>1728379000</v>
      </c>
      <c r="AO287" s="261">
        <f t="shared" si="274"/>
        <v>1834982000</v>
      </c>
      <c r="AP287" s="261">
        <f t="shared" si="266"/>
        <v>1834981589.5311141</v>
      </c>
      <c r="AQ287" s="51">
        <f t="shared" si="267"/>
        <v>1725649000</v>
      </c>
      <c r="AR287" s="42">
        <f t="shared" si="267"/>
        <v>1832082000</v>
      </c>
      <c r="AS287" s="58">
        <f t="shared" si="252"/>
        <v>1553084100</v>
      </c>
      <c r="AT287" s="58">
        <f t="shared" si="253"/>
        <v>25884735</v>
      </c>
      <c r="AU287" s="336">
        <f t="shared" si="254"/>
        <v>32407106.25</v>
      </c>
      <c r="AV287" s="131">
        <f t="shared" si="255"/>
        <v>18320820</v>
      </c>
      <c r="AW287" s="5">
        <f t="shared" si="256"/>
        <v>25884735</v>
      </c>
      <c r="AX287" s="5">
        <f t="shared" si="257"/>
        <v>40699250</v>
      </c>
      <c r="AY287" s="487">
        <f t="shared" si="258"/>
        <v>1945081000</v>
      </c>
      <c r="AZ287" s="117">
        <f t="shared" si="269"/>
        <v>1945080408.6061757</v>
      </c>
      <c r="BA287" s="2"/>
      <c r="BB287" s="2"/>
      <c r="BW287" s="53">
        <f t="shared" si="259"/>
        <v>-1383558.9486359991</v>
      </c>
      <c r="CW287" s="58">
        <f t="shared" si="260"/>
        <v>1648873800</v>
      </c>
      <c r="CX287" s="43">
        <f t="shared" si="261"/>
        <v>18320820</v>
      </c>
      <c r="DA287" s="53">
        <f t="shared" si="262"/>
        <v>1465173000</v>
      </c>
      <c r="DB287" s="43">
        <f t="shared" si="263"/>
        <v>24419550</v>
      </c>
      <c r="DC287" s="48">
        <f t="shared" si="264"/>
        <v>40699250</v>
      </c>
      <c r="DH287" s="692" t="str">
        <f t="shared" si="268"/>
        <v>A35-12</v>
      </c>
    </row>
    <row r="288" spans="1:112">
      <c r="A288" s="3">
        <f t="shared" si="265"/>
        <v>249</v>
      </c>
      <c r="B288" s="249">
        <v>6</v>
      </c>
      <c r="C288" s="522"/>
      <c r="D288" s="250" t="s">
        <v>190</v>
      </c>
      <c r="E288" s="251">
        <v>16</v>
      </c>
      <c r="F288" s="252"/>
      <c r="G288" s="40" t="s">
        <v>52</v>
      </c>
      <c r="H288" s="253">
        <f t="shared" si="232"/>
        <v>71</v>
      </c>
      <c r="I288" s="253">
        <f t="shared" si="233"/>
        <v>63</v>
      </c>
      <c r="J288" s="254">
        <f t="shared" si="234"/>
        <v>27506142.120000001</v>
      </c>
      <c r="K288" s="254">
        <f t="shared" si="235"/>
        <v>2</v>
      </c>
      <c r="L288" s="255">
        <f t="shared" si="236"/>
        <v>0.93</v>
      </c>
      <c r="M288" s="256">
        <f t="shared" si="273"/>
        <v>1.0149999999999999</v>
      </c>
      <c r="N288" s="257">
        <f t="shared" si="237"/>
        <v>21697038.027760517</v>
      </c>
      <c r="O288" s="257">
        <f t="shared" si="238"/>
        <v>24456028.527690329</v>
      </c>
      <c r="P288" s="257">
        <f t="shared" si="239"/>
        <v>25964422.854173999</v>
      </c>
      <c r="Q288" s="257">
        <f t="shared" si="240"/>
        <v>27565851.642144006</v>
      </c>
      <c r="R288" s="258">
        <f t="shared" si="241"/>
        <v>25964422.854173999</v>
      </c>
      <c r="S288" s="257">
        <f t="shared" si="241"/>
        <v>27565851.642144006</v>
      </c>
      <c r="T288" s="257">
        <f t="shared" si="242"/>
        <v>29266053.053612821</v>
      </c>
      <c r="U288" s="257"/>
      <c r="V288" s="257">
        <f t="shared" si="243"/>
        <v>1366913395.7489126</v>
      </c>
      <c r="W288" s="257">
        <f t="shared" si="244"/>
        <v>1540729797.2444906</v>
      </c>
      <c r="X288" s="257">
        <f t="shared" si="245"/>
        <v>1635758639.8129621</v>
      </c>
      <c r="Y288" s="258">
        <f t="shared" si="246"/>
        <v>1736648653.4550724</v>
      </c>
      <c r="Z288" s="258">
        <f t="shared" si="247"/>
        <v>1635758639.8129621</v>
      </c>
      <c r="AA288" s="257">
        <f t="shared" si="248"/>
        <v>1736648653.4550724</v>
      </c>
      <c r="AB288" s="257">
        <f t="shared" si="249"/>
        <v>1843761342.3776078</v>
      </c>
      <c r="AC288" s="257"/>
      <c r="AD288" s="32" t="str">
        <f t="shared" si="250"/>
        <v>BERTAHAP</v>
      </c>
      <c r="AE288" s="259">
        <f t="shared" si="251"/>
        <v>0</v>
      </c>
      <c r="AF288" s="260">
        <v>2</v>
      </c>
      <c r="AG288" s="261"/>
      <c r="AH288" s="257" t="e">
        <f>IF(AG288&gt;#REF!,"LB","KR")</f>
        <v>#REF!</v>
      </c>
      <c r="AI288" s="261">
        <f t="shared" si="275"/>
        <v>1503605000</v>
      </c>
      <c r="AJ288" s="261">
        <f t="shared" si="275"/>
        <v>1694803000</v>
      </c>
      <c r="AK288" s="261">
        <f t="shared" si="275"/>
        <v>1799335000</v>
      </c>
      <c r="AL288" s="262">
        <f t="shared" si="274"/>
        <v>1910314000</v>
      </c>
      <c r="AM288" s="262">
        <f t="shared" si="274"/>
        <v>1799335000</v>
      </c>
      <c r="AN288" s="261">
        <f t="shared" si="274"/>
        <v>1910314000</v>
      </c>
      <c r="AO288" s="261">
        <f t="shared" si="274"/>
        <v>2028138000</v>
      </c>
      <c r="AP288" s="261">
        <f t="shared" si="266"/>
        <v>2028137937.4683101</v>
      </c>
      <c r="AQ288" s="51">
        <f t="shared" si="267"/>
        <v>1907296000</v>
      </c>
      <c r="AR288" s="42">
        <f t="shared" si="267"/>
        <v>2024933000</v>
      </c>
      <c r="AS288" s="58">
        <f t="shared" si="252"/>
        <v>1716566400</v>
      </c>
      <c r="AT288" s="58">
        <f t="shared" si="253"/>
        <v>28609440</v>
      </c>
      <c r="AU288" s="336">
        <f t="shared" si="254"/>
        <v>35818387.5</v>
      </c>
      <c r="AV288" s="131">
        <f t="shared" si="255"/>
        <v>20249330</v>
      </c>
      <c r="AW288" s="5">
        <f t="shared" si="256"/>
        <v>28609440</v>
      </c>
      <c r="AX288" s="5">
        <f t="shared" si="257"/>
        <v>44983375</v>
      </c>
      <c r="AY288" s="487">
        <f t="shared" si="258"/>
        <v>2149826000</v>
      </c>
      <c r="AZ288" s="117">
        <f t="shared" si="269"/>
        <v>2149825994.1640873</v>
      </c>
      <c r="BA288" s="2"/>
      <c r="BB288" s="2"/>
      <c r="BW288" s="53">
        <f t="shared" si="259"/>
        <v>-1383558.9486359991</v>
      </c>
      <c r="CW288" s="58">
        <f t="shared" si="260"/>
        <v>1822439700</v>
      </c>
      <c r="CX288" s="43">
        <f t="shared" si="261"/>
        <v>20249330</v>
      </c>
      <c r="DA288" s="53">
        <f t="shared" si="262"/>
        <v>1619401500</v>
      </c>
      <c r="DB288" s="43">
        <f t="shared" si="263"/>
        <v>26990025</v>
      </c>
      <c r="DC288" s="48">
        <f t="shared" si="264"/>
        <v>44983375</v>
      </c>
      <c r="DH288" s="692" t="str">
        <f t="shared" si="268"/>
        <v>A35-16</v>
      </c>
    </row>
    <row r="289" spans="1:112">
      <c r="A289" s="3">
        <f t="shared" si="265"/>
        <v>250</v>
      </c>
      <c r="B289" s="249">
        <v>7</v>
      </c>
      <c r="C289" s="522"/>
      <c r="D289" s="250" t="s">
        <v>190</v>
      </c>
      <c r="E289" s="285">
        <v>18</v>
      </c>
      <c r="F289" s="252"/>
      <c r="G289" s="40" t="s">
        <v>54</v>
      </c>
      <c r="H289" s="253">
        <f t="shared" si="232"/>
        <v>97</v>
      </c>
      <c r="I289" s="253">
        <f t="shared" si="233"/>
        <v>85</v>
      </c>
      <c r="J289" s="254">
        <f t="shared" si="234"/>
        <v>27506142.120000001</v>
      </c>
      <c r="K289" s="254">
        <f t="shared" si="235"/>
        <v>2</v>
      </c>
      <c r="L289" s="255">
        <f t="shared" si="236"/>
        <v>0.93</v>
      </c>
      <c r="M289" s="256">
        <f t="shared" si="273"/>
        <v>1.0149999999999999</v>
      </c>
      <c r="N289" s="257">
        <f t="shared" si="237"/>
        <v>21697038.027760517</v>
      </c>
      <c r="O289" s="257">
        <f t="shared" si="238"/>
        <v>24456028.527690329</v>
      </c>
      <c r="P289" s="257">
        <f t="shared" si="239"/>
        <v>25964422.854173999</v>
      </c>
      <c r="Q289" s="257">
        <f t="shared" si="240"/>
        <v>27565851.642144006</v>
      </c>
      <c r="R289" s="258">
        <f t="shared" si="241"/>
        <v>25964422.854173999</v>
      </c>
      <c r="S289" s="257">
        <f t="shared" si="241"/>
        <v>27565851.642144006</v>
      </c>
      <c r="T289" s="257">
        <f t="shared" si="242"/>
        <v>29266053.053612821</v>
      </c>
      <c r="U289" s="257"/>
      <c r="V289" s="257">
        <f t="shared" si="243"/>
        <v>1844248232.3596439</v>
      </c>
      <c r="W289" s="257">
        <f t="shared" si="244"/>
        <v>2078762424.853678</v>
      </c>
      <c r="X289" s="257">
        <f t="shared" si="245"/>
        <v>2206975942.6047897</v>
      </c>
      <c r="Y289" s="258">
        <f t="shared" si="246"/>
        <v>2343097389.5822406</v>
      </c>
      <c r="Z289" s="258">
        <f t="shared" si="247"/>
        <v>2206975942.6047897</v>
      </c>
      <c r="AA289" s="257">
        <f t="shared" si="248"/>
        <v>2343097389.5822406</v>
      </c>
      <c r="AB289" s="257">
        <f t="shared" si="249"/>
        <v>2487614509.5570898</v>
      </c>
      <c r="AC289" s="257"/>
      <c r="AD289" s="32" t="str">
        <f t="shared" si="250"/>
        <v>BERTAHAP</v>
      </c>
      <c r="AE289" s="259">
        <f t="shared" si="251"/>
        <v>0</v>
      </c>
      <c r="AF289" s="260">
        <v>2</v>
      </c>
      <c r="AG289" s="261"/>
      <c r="AH289" s="257" t="e">
        <f>IF(AG289&gt;#REF!,"LB","KR")</f>
        <v>#REF!</v>
      </c>
      <c r="AI289" s="261">
        <f t="shared" si="275"/>
        <v>2028674000</v>
      </c>
      <c r="AJ289" s="261">
        <f t="shared" si="275"/>
        <v>2286639000</v>
      </c>
      <c r="AK289" s="261">
        <f t="shared" si="275"/>
        <v>2427674000</v>
      </c>
      <c r="AL289" s="262">
        <f t="shared" si="274"/>
        <v>2577408000</v>
      </c>
      <c r="AM289" s="262">
        <f t="shared" si="274"/>
        <v>2427674000</v>
      </c>
      <c r="AN289" s="261">
        <f t="shared" si="274"/>
        <v>2577408000</v>
      </c>
      <c r="AO289" s="261">
        <f t="shared" si="274"/>
        <v>2736376000</v>
      </c>
      <c r="AP289" s="261">
        <f t="shared" si="266"/>
        <v>2736376818.2269106</v>
      </c>
      <c r="AQ289" s="51">
        <f t="shared" si="267"/>
        <v>2573335000</v>
      </c>
      <c r="AR289" s="42">
        <f t="shared" si="267"/>
        <v>2732053000</v>
      </c>
      <c r="AS289" s="58">
        <f t="shared" si="252"/>
        <v>2316001500</v>
      </c>
      <c r="AT289" s="58">
        <f t="shared" si="253"/>
        <v>38600025</v>
      </c>
      <c r="AU289" s="336">
        <f t="shared" si="254"/>
        <v>48326400</v>
      </c>
      <c r="AV289" s="131">
        <f t="shared" si="255"/>
        <v>27320530</v>
      </c>
      <c r="AW289" s="5">
        <f t="shared" si="256"/>
        <v>38600025</v>
      </c>
      <c r="AX289" s="5">
        <f t="shared" si="257"/>
        <v>60691850</v>
      </c>
      <c r="AY289" s="487">
        <f t="shared" si="258"/>
        <v>2900560000</v>
      </c>
      <c r="AZ289" s="117">
        <f t="shared" si="269"/>
        <v>2900559453.9838982</v>
      </c>
      <c r="BA289" s="2"/>
      <c r="BB289" s="2"/>
      <c r="BW289" s="53">
        <f t="shared" si="259"/>
        <v>-1383558.9486359991</v>
      </c>
      <c r="CW289" s="58">
        <f t="shared" si="260"/>
        <v>2458847700</v>
      </c>
      <c r="CX289" s="43">
        <f t="shared" si="261"/>
        <v>27320530</v>
      </c>
      <c r="DA289" s="53">
        <f t="shared" si="262"/>
        <v>2184906600</v>
      </c>
      <c r="DB289" s="43">
        <f t="shared" si="263"/>
        <v>36415110</v>
      </c>
      <c r="DC289" s="48">
        <f t="shared" si="264"/>
        <v>60691850</v>
      </c>
      <c r="DH289" s="692" t="str">
        <f t="shared" si="268"/>
        <v>A35-18</v>
      </c>
    </row>
    <row r="290" spans="1:112">
      <c r="A290" s="3">
        <f t="shared" si="265"/>
        <v>251</v>
      </c>
      <c r="B290" s="249">
        <v>8</v>
      </c>
      <c r="C290" s="522"/>
      <c r="D290" s="250" t="s">
        <v>190</v>
      </c>
      <c r="E290" s="285">
        <v>20</v>
      </c>
      <c r="F290" s="252"/>
      <c r="G290" s="40" t="s">
        <v>70</v>
      </c>
      <c r="H290" s="253">
        <f t="shared" si="232"/>
        <v>60</v>
      </c>
      <c r="I290" s="253">
        <f t="shared" si="233"/>
        <v>51</v>
      </c>
      <c r="J290" s="254">
        <f t="shared" si="234"/>
        <v>27506142.120000001</v>
      </c>
      <c r="K290" s="254">
        <f t="shared" si="235"/>
        <v>2</v>
      </c>
      <c r="L290" s="255">
        <f t="shared" si="236"/>
        <v>0.93</v>
      </c>
      <c r="M290" s="256">
        <f t="shared" si="273"/>
        <v>1.0149999999999999</v>
      </c>
      <c r="N290" s="257">
        <f t="shared" si="237"/>
        <v>21697038.027760517</v>
      </c>
      <c r="O290" s="257">
        <f t="shared" si="238"/>
        <v>24456028.527690329</v>
      </c>
      <c r="P290" s="257">
        <f t="shared" si="239"/>
        <v>25964422.854173999</v>
      </c>
      <c r="Q290" s="257">
        <f t="shared" si="240"/>
        <v>27565851.642144006</v>
      </c>
      <c r="R290" s="258">
        <f t="shared" si="241"/>
        <v>25964422.854173999</v>
      </c>
      <c r="S290" s="257">
        <f t="shared" si="241"/>
        <v>27565851.642144006</v>
      </c>
      <c r="T290" s="257">
        <f t="shared" si="242"/>
        <v>29266053.053612821</v>
      </c>
      <c r="U290" s="257"/>
      <c r="V290" s="257">
        <f t="shared" si="243"/>
        <v>1106548939.4157863</v>
      </c>
      <c r="W290" s="257">
        <f t="shared" si="244"/>
        <v>1247257454.9122066</v>
      </c>
      <c r="X290" s="257">
        <f t="shared" si="245"/>
        <v>1324185565.5628741</v>
      </c>
      <c r="Y290" s="258">
        <f t="shared" si="246"/>
        <v>1405858433.7493443</v>
      </c>
      <c r="Z290" s="258">
        <f t="shared" si="247"/>
        <v>1324185565.5628741</v>
      </c>
      <c r="AA290" s="257">
        <f t="shared" si="248"/>
        <v>1405858433.7493443</v>
      </c>
      <c r="AB290" s="257">
        <f t="shared" si="249"/>
        <v>1492568705.7342539</v>
      </c>
      <c r="AC290" s="257"/>
      <c r="AD290" s="32" t="str">
        <f t="shared" si="250"/>
        <v>BERTAHAP</v>
      </c>
      <c r="AE290" s="259">
        <f t="shared" si="251"/>
        <v>0</v>
      </c>
      <c r="AF290" s="260">
        <v>2</v>
      </c>
      <c r="AG290" s="261"/>
      <c r="AH290" s="257" t="e">
        <f>IF(AG290&gt;#REF!,"LB","KR")</f>
        <v>#REF!</v>
      </c>
      <c r="AI290" s="261">
        <f t="shared" si="275"/>
        <v>1217204000</v>
      </c>
      <c r="AJ290" s="261">
        <f t="shared" si="275"/>
        <v>1371984000</v>
      </c>
      <c r="AK290" s="261">
        <f t="shared" si="275"/>
        <v>1456605000</v>
      </c>
      <c r="AL290" s="262">
        <f t="shared" si="274"/>
        <v>1546445000</v>
      </c>
      <c r="AM290" s="262">
        <f t="shared" si="274"/>
        <v>1456605000</v>
      </c>
      <c r="AN290" s="261">
        <f t="shared" si="274"/>
        <v>1546445000</v>
      </c>
      <c r="AO290" s="261">
        <f t="shared" si="274"/>
        <v>1641826000</v>
      </c>
      <c r="AP290" s="261">
        <f t="shared" si="266"/>
        <v>1641826303.2717035</v>
      </c>
      <c r="AQ290" s="51">
        <f t="shared" si="267"/>
        <v>1544002000</v>
      </c>
      <c r="AR290" s="42">
        <f t="shared" si="267"/>
        <v>1639232000</v>
      </c>
      <c r="AS290" s="58">
        <f t="shared" si="252"/>
        <v>1389601800</v>
      </c>
      <c r="AT290" s="58">
        <f t="shared" si="253"/>
        <v>23160030</v>
      </c>
      <c r="AU290" s="336">
        <f t="shared" si="254"/>
        <v>28995843.75</v>
      </c>
      <c r="AV290" s="131">
        <f t="shared" si="255"/>
        <v>16392320</v>
      </c>
      <c r="AW290" s="5">
        <f t="shared" si="256"/>
        <v>23160030</v>
      </c>
      <c r="AX290" s="5">
        <f t="shared" si="257"/>
        <v>36415125</v>
      </c>
      <c r="AY290" s="487">
        <f t="shared" si="258"/>
        <v>1740336000</v>
      </c>
      <c r="AZ290" s="117">
        <f t="shared" si="269"/>
        <v>1740335884.7258575</v>
      </c>
      <c r="BA290" s="2"/>
      <c r="BB290" s="2"/>
      <c r="BW290" s="53">
        <f t="shared" si="259"/>
        <v>-1383558.9486359991</v>
      </c>
      <c r="CW290" s="58">
        <f t="shared" si="260"/>
        <v>1475308800</v>
      </c>
      <c r="CX290" s="43">
        <f t="shared" si="261"/>
        <v>16392320</v>
      </c>
      <c r="DA290" s="53">
        <f t="shared" si="262"/>
        <v>1310944500</v>
      </c>
      <c r="DB290" s="43">
        <f t="shared" si="263"/>
        <v>21849075</v>
      </c>
      <c r="DC290" s="48">
        <f t="shared" si="264"/>
        <v>36415125</v>
      </c>
      <c r="DH290" s="692" t="str">
        <f t="shared" si="268"/>
        <v>A35-20</v>
      </c>
    </row>
    <row r="291" spans="1:112">
      <c r="A291" s="3">
        <f t="shared" si="265"/>
        <v>252</v>
      </c>
      <c r="B291" s="249">
        <v>9</v>
      </c>
      <c r="C291" s="522"/>
      <c r="D291" s="250" t="s">
        <v>190</v>
      </c>
      <c r="E291" s="285">
        <v>22</v>
      </c>
      <c r="F291" s="252">
        <v>0</v>
      </c>
      <c r="G291" s="40" t="s">
        <v>89</v>
      </c>
      <c r="H291" s="253">
        <f t="shared" si="232"/>
        <v>81</v>
      </c>
      <c r="I291" s="253">
        <f t="shared" si="233"/>
        <v>70</v>
      </c>
      <c r="J291" s="254">
        <f t="shared" si="234"/>
        <v>27506142.120000001</v>
      </c>
      <c r="K291" s="254">
        <f t="shared" si="235"/>
        <v>4</v>
      </c>
      <c r="L291" s="255">
        <f t="shared" si="236"/>
        <v>0.97</v>
      </c>
      <c r="M291" s="256">
        <f t="shared" si="273"/>
        <v>1.0149999999999999</v>
      </c>
      <c r="N291" s="257">
        <f t="shared" si="237"/>
        <v>22630243.96443839</v>
      </c>
      <c r="O291" s="257">
        <f t="shared" si="238"/>
        <v>25507900.722429696</v>
      </c>
      <c r="P291" s="257">
        <f t="shared" si="239"/>
        <v>27081172.224245999</v>
      </c>
      <c r="Q291" s="257">
        <f t="shared" si="240"/>
        <v>28751479.669763103</v>
      </c>
      <c r="R291" s="258">
        <f t="shared" si="241"/>
        <v>27081172.224245999</v>
      </c>
      <c r="S291" s="257">
        <f t="shared" si="241"/>
        <v>28751479.669763103</v>
      </c>
      <c r="T291" s="257">
        <f t="shared" si="242"/>
        <v>30524808.023660682</v>
      </c>
      <c r="U291" s="257"/>
      <c r="V291" s="257">
        <f t="shared" si="243"/>
        <v>1584117077.5106874</v>
      </c>
      <c r="W291" s="257">
        <f t="shared" si="244"/>
        <v>1785553050.5700788</v>
      </c>
      <c r="X291" s="257">
        <f t="shared" si="245"/>
        <v>1895682055.6972198</v>
      </c>
      <c r="Y291" s="258">
        <f t="shared" si="246"/>
        <v>2012603576.8834171</v>
      </c>
      <c r="Z291" s="258">
        <f t="shared" si="247"/>
        <v>1895682055.6972198</v>
      </c>
      <c r="AA291" s="257">
        <f t="shared" si="248"/>
        <v>2012603576.8834171</v>
      </c>
      <c r="AB291" s="257">
        <f t="shared" si="249"/>
        <v>2136736561.6562479</v>
      </c>
      <c r="AC291" s="257"/>
      <c r="AD291" s="32" t="str">
        <f t="shared" si="250"/>
        <v>BERTAHAP</v>
      </c>
      <c r="AE291" s="259">
        <f t="shared" si="251"/>
        <v>0</v>
      </c>
      <c r="AF291" s="260">
        <v>2</v>
      </c>
      <c r="AG291" s="261"/>
      <c r="AH291" s="257" t="e">
        <f>IF(AG291&gt;#REF!,"LB","KR")</f>
        <v>#REF!</v>
      </c>
      <c r="AI291" s="261">
        <f t="shared" si="275"/>
        <v>1742529000</v>
      </c>
      <c r="AJ291" s="261">
        <f t="shared" si="275"/>
        <v>1964109000</v>
      </c>
      <c r="AK291" s="261">
        <f t="shared" si="275"/>
        <v>2085251000</v>
      </c>
      <c r="AL291" s="262">
        <f t="shared" si="274"/>
        <v>2213864000</v>
      </c>
      <c r="AM291" s="262">
        <f t="shared" si="274"/>
        <v>2085251000</v>
      </c>
      <c r="AN291" s="261">
        <f t="shared" si="274"/>
        <v>2213864000</v>
      </c>
      <c r="AO291" s="261">
        <f t="shared" si="274"/>
        <v>2350411000</v>
      </c>
      <c r="AP291" s="261">
        <f t="shared" si="266"/>
        <v>2350410229.3106489</v>
      </c>
      <c r="AQ291" s="51">
        <f t="shared" si="267"/>
        <v>2210367000</v>
      </c>
      <c r="AR291" s="42">
        <f t="shared" si="267"/>
        <v>2346696000</v>
      </c>
      <c r="AS291" s="58">
        <f t="shared" si="252"/>
        <v>1989330300</v>
      </c>
      <c r="AT291" s="58">
        <f t="shared" si="253"/>
        <v>33155505</v>
      </c>
      <c r="AU291" s="336">
        <f t="shared" si="254"/>
        <v>41509950</v>
      </c>
      <c r="AV291" s="131">
        <f t="shared" si="255"/>
        <v>23466960</v>
      </c>
      <c r="AW291" s="5">
        <f t="shared" si="256"/>
        <v>33155505</v>
      </c>
      <c r="AX291" s="5">
        <f t="shared" si="257"/>
        <v>52131275</v>
      </c>
      <c r="AY291" s="487">
        <f t="shared" si="258"/>
        <v>2491435000</v>
      </c>
      <c r="AZ291" s="117">
        <f t="shared" si="269"/>
        <v>2491434561.6377859</v>
      </c>
      <c r="BA291" s="2"/>
      <c r="BB291" s="2"/>
      <c r="BW291" s="53">
        <f t="shared" si="259"/>
        <v>-266809.57856399938</v>
      </c>
      <c r="CW291" s="58">
        <f t="shared" si="260"/>
        <v>2112026400</v>
      </c>
      <c r="CX291" s="43">
        <f t="shared" si="261"/>
        <v>23466960</v>
      </c>
      <c r="DA291" s="53">
        <f t="shared" si="262"/>
        <v>1876725900</v>
      </c>
      <c r="DB291" s="43">
        <f t="shared" si="263"/>
        <v>31278765</v>
      </c>
      <c r="DC291" s="48">
        <f t="shared" si="264"/>
        <v>52131275</v>
      </c>
      <c r="DH291" s="692" t="str">
        <f t="shared" si="268"/>
        <v>A35-22</v>
      </c>
    </row>
    <row r="292" spans="1:112">
      <c r="A292" s="3">
        <f t="shared" si="265"/>
        <v>253</v>
      </c>
      <c r="B292" s="249">
        <v>1</v>
      </c>
      <c r="C292" s="522"/>
      <c r="D292" s="250" t="s">
        <v>191</v>
      </c>
      <c r="E292" s="251" t="s">
        <v>24</v>
      </c>
      <c r="F292" s="252"/>
      <c r="G292" s="40" t="s">
        <v>39</v>
      </c>
      <c r="H292" s="253">
        <f t="shared" si="232"/>
        <v>113</v>
      </c>
      <c r="I292" s="253">
        <f t="shared" si="233"/>
        <v>101</v>
      </c>
      <c r="J292" s="254">
        <f t="shared" si="234"/>
        <v>27506142.120000001</v>
      </c>
      <c r="K292" s="254">
        <f t="shared" si="235"/>
        <v>6</v>
      </c>
      <c r="L292" s="255">
        <f t="shared" si="236"/>
        <v>0.95</v>
      </c>
      <c r="M292" s="305">
        <f t="shared" ref="M292:M298" si="276">SUMIF($AO$4:$AO$22,E292,$BR$4:$BR$22)</f>
        <v>1.0249999999999999</v>
      </c>
      <c r="N292" s="257">
        <f t="shared" si="237"/>
        <v>22382001.991134916</v>
      </c>
      <c r="O292" s="257">
        <f t="shared" si="238"/>
        <v>25228092.355356168</v>
      </c>
      <c r="P292" s="257">
        <f t="shared" si="239"/>
        <v>26784105.889349997</v>
      </c>
      <c r="Q292" s="257">
        <f t="shared" si="240"/>
        <v>28436090.933352109</v>
      </c>
      <c r="R292" s="258">
        <f t="shared" si="241"/>
        <v>26784105.889349997</v>
      </c>
      <c r="S292" s="257">
        <f t="shared" si="241"/>
        <v>28436090.933352109</v>
      </c>
      <c r="T292" s="257">
        <f t="shared" si="242"/>
        <v>30189966.80010115</v>
      </c>
      <c r="U292" s="257"/>
      <c r="V292" s="257">
        <f t="shared" si="243"/>
        <v>2260582201.1046267</v>
      </c>
      <c r="W292" s="257">
        <f t="shared" si="244"/>
        <v>2548037327.8909731</v>
      </c>
      <c r="X292" s="257">
        <f t="shared" si="245"/>
        <v>2705194694.8243499</v>
      </c>
      <c r="Y292" s="258">
        <f t="shared" si="246"/>
        <v>2872045184.2685628</v>
      </c>
      <c r="Z292" s="258">
        <f t="shared" si="247"/>
        <v>2705194694.8243499</v>
      </c>
      <c r="AA292" s="257">
        <f t="shared" si="248"/>
        <v>2872045184.2685628</v>
      </c>
      <c r="AB292" s="257">
        <f t="shared" si="249"/>
        <v>3049186646.810216</v>
      </c>
      <c r="AC292" s="257"/>
      <c r="AD292" s="32" t="str">
        <f t="shared" si="250"/>
        <v>BERTAHAP</v>
      </c>
      <c r="AE292" s="259">
        <f t="shared" si="251"/>
        <v>0</v>
      </c>
      <c r="AF292" s="260">
        <v>2</v>
      </c>
      <c r="AG292" s="261"/>
      <c r="AH292" s="257" t="e">
        <f>IF(AG292&gt;#REF!,"LB","KR")</f>
        <v>#REF!</v>
      </c>
      <c r="AI292" s="261">
        <f t="shared" si="275"/>
        <v>2486641000</v>
      </c>
      <c r="AJ292" s="261">
        <f t="shared" si="275"/>
        <v>2802842000</v>
      </c>
      <c r="AK292" s="261">
        <f t="shared" si="275"/>
        <v>2975715000</v>
      </c>
      <c r="AL292" s="262">
        <f t="shared" si="274"/>
        <v>3159250000</v>
      </c>
      <c r="AM292" s="262">
        <f t="shared" si="274"/>
        <v>2975715000</v>
      </c>
      <c r="AN292" s="261">
        <f t="shared" si="274"/>
        <v>3159250000</v>
      </c>
      <c r="AO292" s="261">
        <f t="shared" si="274"/>
        <v>3354106000</v>
      </c>
      <c r="AP292" s="261">
        <f t="shared" si="266"/>
        <v>3354105544.4009514</v>
      </c>
      <c r="AQ292" s="51">
        <f t="shared" si="267"/>
        <v>3154258000</v>
      </c>
      <c r="AR292" s="42">
        <f t="shared" si="267"/>
        <v>3348805000</v>
      </c>
      <c r="AS292" s="58">
        <f t="shared" si="252"/>
        <v>2838832200</v>
      </c>
      <c r="AT292" s="58">
        <f t="shared" si="253"/>
        <v>47313870</v>
      </c>
      <c r="AU292" s="336">
        <f t="shared" si="254"/>
        <v>59235937.5</v>
      </c>
      <c r="AV292" s="131">
        <f t="shared" si="255"/>
        <v>33488050</v>
      </c>
      <c r="AW292" s="5">
        <f t="shared" si="256"/>
        <v>47313870</v>
      </c>
      <c r="AX292" s="5">
        <f t="shared" si="257"/>
        <v>74392875</v>
      </c>
      <c r="AY292" s="487">
        <f t="shared" si="258"/>
        <v>3555352000</v>
      </c>
      <c r="AZ292" s="117">
        <f t="shared" si="269"/>
        <v>3555351233.0465579</v>
      </c>
      <c r="BA292" s="2"/>
      <c r="BB292" s="2"/>
      <c r="BW292" s="53">
        <f t="shared" si="259"/>
        <v>-563875.91346000135</v>
      </c>
      <c r="CW292" s="58">
        <f t="shared" si="260"/>
        <v>3013924500</v>
      </c>
      <c r="CX292" s="43">
        <f t="shared" si="261"/>
        <v>33488050</v>
      </c>
      <c r="DA292" s="53">
        <f t="shared" si="262"/>
        <v>2678143500</v>
      </c>
      <c r="DB292" s="43">
        <f t="shared" si="263"/>
        <v>44635725</v>
      </c>
      <c r="DC292" s="48">
        <f t="shared" si="264"/>
        <v>74392875</v>
      </c>
      <c r="DH292" s="692" t="str">
        <f t="shared" si="268"/>
        <v>A36-02</v>
      </c>
    </row>
    <row r="293" spans="1:112">
      <c r="A293" s="3">
        <f t="shared" si="265"/>
        <v>254</v>
      </c>
      <c r="B293" s="249">
        <v>2</v>
      </c>
      <c r="C293" s="522"/>
      <c r="D293" s="250" t="s">
        <v>191</v>
      </c>
      <c r="E293" s="251" t="s">
        <v>35</v>
      </c>
      <c r="F293" s="252"/>
      <c r="G293" s="40" t="s">
        <v>42</v>
      </c>
      <c r="H293" s="253">
        <f t="shared" si="232"/>
        <v>78</v>
      </c>
      <c r="I293" s="253">
        <f t="shared" si="233"/>
        <v>66</v>
      </c>
      <c r="J293" s="254">
        <f t="shared" si="234"/>
        <v>27506142.120000001</v>
      </c>
      <c r="K293" s="254">
        <f t="shared" si="235"/>
        <v>2</v>
      </c>
      <c r="L293" s="255">
        <f t="shared" si="236"/>
        <v>0.93</v>
      </c>
      <c r="M293" s="305">
        <f t="shared" si="276"/>
        <v>1.0249999999999999</v>
      </c>
      <c r="N293" s="257">
        <f t="shared" si="237"/>
        <v>21910801.949216288</v>
      </c>
      <c r="O293" s="257">
        <f t="shared" si="238"/>
        <v>24696974.621559199</v>
      </c>
      <c r="P293" s="257">
        <f t="shared" si="239"/>
        <v>26220229.975889999</v>
      </c>
      <c r="Q293" s="257">
        <f t="shared" si="240"/>
        <v>27837436.387386803</v>
      </c>
      <c r="R293" s="258">
        <f t="shared" si="241"/>
        <v>26220229.975889999</v>
      </c>
      <c r="S293" s="257">
        <f t="shared" si="241"/>
        <v>27837436.387386803</v>
      </c>
      <c r="T293" s="257">
        <f t="shared" si="242"/>
        <v>29554388.551677972</v>
      </c>
      <c r="U293" s="257"/>
      <c r="V293" s="257">
        <f t="shared" si="243"/>
        <v>1446112928.6482749</v>
      </c>
      <c r="W293" s="257">
        <f t="shared" si="244"/>
        <v>1630000325.022907</v>
      </c>
      <c r="X293" s="257">
        <f t="shared" si="245"/>
        <v>1730535178.40874</v>
      </c>
      <c r="Y293" s="258">
        <f t="shared" si="246"/>
        <v>1837270801.567529</v>
      </c>
      <c r="Z293" s="258">
        <f t="shared" si="247"/>
        <v>1730535178.40874</v>
      </c>
      <c r="AA293" s="257">
        <f t="shared" si="248"/>
        <v>1837270801.567529</v>
      </c>
      <c r="AB293" s="257">
        <f t="shared" si="249"/>
        <v>1950589644.4107461</v>
      </c>
      <c r="AC293" s="257"/>
      <c r="AD293" s="32" t="str">
        <f t="shared" si="250"/>
        <v>BERTAHAP</v>
      </c>
      <c r="AE293" s="259">
        <f t="shared" si="251"/>
        <v>0</v>
      </c>
      <c r="AF293" s="260">
        <v>2</v>
      </c>
      <c r="AG293" s="261"/>
      <c r="AH293" s="257" t="e">
        <f>IF(AG293&gt;#REF!,"LB","KR")</f>
        <v>#REF!</v>
      </c>
      <c r="AI293" s="261">
        <f t="shared" si="275"/>
        <v>1590725000</v>
      </c>
      <c r="AJ293" s="261">
        <f t="shared" si="275"/>
        <v>1793001000</v>
      </c>
      <c r="AK293" s="261">
        <f t="shared" si="275"/>
        <v>1903589000</v>
      </c>
      <c r="AL293" s="262">
        <f t="shared" si="274"/>
        <v>2020998000</v>
      </c>
      <c r="AM293" s="262">
        <f t="shared" si="274"/>
        <v>1903589000</v>
      </c>
      <c r="AN293" s="261">
        <f t="shared" si="274"/>
        <v>2020998000</v>
      </c>
      <c r="AO293" s="261">
        <f t="shared" si="274"/>
        <v>2145649000</v>
      </c>
      <c r="AP293" s="261">
        <f t="shared" si="266"/>
        <v>2145648681.4982145</v>
      </c>
      <c r="AQ293" s="51">
        <f t="shared" si="267"/>
        <v>2017805000</v>
      </c>
      <c r="AR293" s="42">
        <f t="shared" si="267"/>
        <v>2142258000</v>
      </c>
      <c r="AS293" s="58">
        <f t="shared" si="252"/>
        <v>1816024500</v>
      </c>
      <c r="AT293" s="58">
        <f t="shared" si="253"/>
        <v>30267075</v>
      </c>
      <c r="AU293" s="336">
        <f t="shared" si="254"/>
        <v>37893712.5</v>
      </c>
      <c r="AV293" s="131">
        <f t="shared" si="255"/>
        <v>21422580</v>
      </c>
      <c r="AW293" s="5">
        <f t="shared" si="256"/>
        <v>30267075</v>
      </c>
      <c r="AX293" s="5">
        <f t="shared" si="257"/>
        <v>47589725</v>
      </c>
      <c r="AY293" s="487">
        <f t="shared" si="258"/>
        <v>2274388000</v>
      </c>
      <c r="AZ293" s="117">
        <f t="shared" si="269"/>
        <v>2274387317.8055615</v>
      </c>
      <c r="BA293" s="2"/>
      <c r="BB293" s="2"/>
      <c r="BW293" s="53">
        <f t="shared" si="259"/>
        <v>-1127751.826919999</v>
      </c>
      <c r="CW293" s="58">
        <f t="shared" si="260"/>
        <v>1928032200</v>
      </c>
      <c r="CX293" s="43">
        <f t="shared" si="261"/>
        <v>21422580</v>
      </c>
      <c r="DA293" s="53">
        <f t="shared" si="262"/>
        <v>1713230100</v>
      </c>
      <c r="DB293" s="43">
        <f t="shared" si="263"/>
        <v>28553835</v>
      </c>
      <c r="DC293" s="48">
        <f t="shared" si="264"/>
        <v>47589725</v>
      </c>
      <c r="DH293" s="692" t="str">
        <f t="shared" si="268"/>
        <v>A36-06</v>
      </c>
    </row>
    <row r="294" spans="1:112">
      <c r="A294" s="3">
        <f t="shared" si="265"/>
        <v>255</v>
      </c>
      <c r="B294" s="249">
        <v>3</v>
      </c>
      <c r="C294" s="522"/>
      <c r="D294" s="250" t="s">
        <v>191</v>
      </c>
      <c r="E294" s="251">
        <v>10</v>
      </c>
      <c r="F294" s="252"/>
      <c r="G294" s="40" t="s">
        <v>48</v>
      </c>
      <c r="H294" s="253">
        <f t="shared" si="232"/>
        <v>74</v>
      </c>
      <c r="I294" s="253">
        <f t="shared" si="233"/>
        <v>63</v>
      </c>
      <c r="J294" s="254">
        <f t="shared" si="234"/>
        <v>27506142.120000001</v>
      </c>
      <c r="K294" s="254">
        <f t="shared" si="235"/>
        <v>2</v>
      </c>
      <c r="L294" s="255">
        <f t="shared" si="236"/>
        <v>0.93</v>
      </c>
      <c r="M294" s="305">
        <f t="shared" si="276"/>
        <v>1.0249999999999999</v>
      </c>
      <c r="N294" s="257">
        <f t="shared" si="237"/>
        <v>21910801.949216288</v>
      </c>
      <c r="O294" s="257">
        <f t="shared" si="238"/>
        <v>24696974.621559199</v>
      </c>
      <c r="P294" s="257">
        <f t="shared" si="239"/>
        <v>26220229.975889999</v>
      </c>
      <c r="Q294" s="257">
        <f t="shared" si="240"/>
        <v>27837436.387386803</v>
      </c>
      <c r="R294" s="258">
        <f t="shared" si="241"/>
        <v>26220229.975889999</v>
      </c>
      <c r="S294" s="257">
        <f t="shared" si="241"/>
        <v>27837436.387386803</v>
      </c>
      <c r="T294" s="257">
        <f t="shared" si="242"/>
        <v>29554388.551677972</v>
      </c>
      <c r="U294" s="257"/>
      <c r="V294" s="257">
        <f t="shared" si="243"/>
        <v>1380380522.800626</v>
      </c>
      <c r="W294" s="257">
        <f t="shared" si="244"/>
        <v>1555909401.1582296</v>
      </c>
      <c r="X294" s="257">
        <f t="shared" si="245"/>
        <v>1651874488.48107</v>
      </c>
      <c r="Y294" s="258">
        <f t="shared" si="246"/>
        <v>1753758492.4053686</v>
      </c>
      <c r="Z294" s="258">
        <f t="shared" si="247"/>
        <v>1651874488.48107</v>
      </c>
      <c r="AA294" s="257">
        <f t="shared" si="248"/>
        <v>1753758492.4053686</v>
      </c>
      <c r="AB294" s="257">
        <f t="shared" si="249"/>
        <v>1861926478.7557123</v>
      </c>
      <c r="AC294" s="257"/>
      <c r="AD294" s="32" t="str">
        <f t="shared" si="250"/>
        <v>BERTAHAP</v>
      </c>
      <c r="AE294" s="259">
        <f t="shared" si="251"/>
        <v>0</v>
      </c>
      <c r="AF294" s="260">
        <v>2</v>
      </c>
      <c r="AG294" s="261"/>
      <c r="AH294" s="257" t="e">
        <f>IF(AG294&gt;#REF!,"LB","KR")</f>
        <v>#REF!</v>
      </c>
      <c r="AI294" s="261">
        <f t="shared" si="275"/>
        <v>1518419000</v>
      </c>
      <c r="AJ294" s="261">
        <f t="shared" si="275"/>
        <v>1711501000</v>
      </c>
      <c r="AK294" s="261">
        <f t="shared" si="275"/>
        <v>1817062000</v>
      </c>
      <c r="AL294" s="262">
        <f t="shared" si="274"/>
        <v>1929135000</v>
      </c>
      <c r="AM294" s="262">
        <f t="shared" si="274"/>
        <v>1817062000</v>
      </c>
      <c r="AN294" s="261">
        <f t="shared" si="274"/>
        <v>1929135000</v>
      </c>
      <c r="AO294" s="261">
        <f t="shared" si="274"/>
        <v>2048120000</v>
      </c>
      <c r="AP294" s="261">
        <f t="shared" si="266"/>
        <v>2048119775.0725424</v>
      </c>
      <c r="AQ294" s="51">
        <f t="shared" si="267"/>
        <v>1926086000</v>
      </c>
      <c r="AR294" s="42">
        <f t="shared" si="267"/>
        <v>2044884000</v>
      </c>
      <c r="AS294" s="58">
        <f t="shared" si="252"/>
        <v>1733477400</v>
      </c>
      <c r="AT294" s="58">
        <f t="shared" si="253"/>
        <v>28891290</v>
      </c>
      <c r="AU294" s="336">
        <f t="shared" si="254"/>
        <v>36171281.25</v>
      </c>
      <c r="AV294" s="131">
        <f t="shared" si="255"/>
        <v>20448840</v>
      </c>
      <c r="AW294" s="5">
        <f t="shared" si="256"/>
        <v>28891290</v>
      </c>
      <c r="AX294" s="5">
        <f t="shared" si="257"/>
        <v>45426550</v>
      </c>
      <c r="AY294" s="487">
        <f t="shared" si="258"/>
        <v>2171008000</v>
      </c>
      <c r="AZ294" s="117">
        <f t="shared" si="269"/>
        <v>2171007523.8292999</v>
      </c>
      <c r="BA294" s="2"/>
      <c r="BB294" s="2"/>
      <c r="BW294" s="53">
        <f t="shared" si="259"/>
        <v>-1127751.826919999</v>
      </c>
      <c r="CW294" s="58">
        <f t="shared" si="260"/>
        <v>1840395600</v>
      </c>
      <c r="CX294" s="43">
        <f t="shared" si="261"/>
        <v>20448840</v>
      </c>
      <c r="DA294" s="53">
        <f t="shared" si="262"/>
        <v>1635355800</v>
      </c>
      <c r="DB294" s="43">
        <f t="shared" si="263"/>
        <v>27255930</v>
      </c>
      <c r="DC294" s="48">
        <f t="shared" si="264"/>
        <v>45426550</v>
      </c>
      <c r="DH294" s="692" t="str">
        <f t="shared" si="268"/>
        <v>A36-10</v>
      </c>
    </row>
    <row r="295" spans="1:112">
      <c r="A295" s="3">
        <f t="shared" si="265"/>
        <v>256</v>
      </c>
      <c r="B295" s="249">
        <v>4</v>
      </c>
      <c r="C295" s="522"/>
      <c r="D295" s="250" t="s">
        <v>191</v>
      </c>
      <c r="E295" s="285">
        <v>12</v>
      </c>
      <c r="F295" s="252"/>
      <c r="G295" s="40" t="s">
        <v>50</v>
      </c>
      <c r="H295" s="253">
        <f t="shared" si="232"/>
        <v>67</v>
      </c>
      <c r="I295" s="253">
        <f t="shared" si="233"/>
        <v>57</v>
      </c>
      <c r="J295" s="254">
        <f t="shared" si="234"/>
        <v>27506142.120000001</v>
      </c>
      <c r="K295" s="254">
        <f t="shared" si="235"/>
        <v>2</v>
      </c>
      <c r="L295" s="255">
        <f t="shared" si="236"/>
        <v>0.93</v>
      </c>
      <c r="M295" s="305">
        <f t="shared" si="276"/>
        <v>1.0249999999999999</v>
      </c>
      <c r="N295" s="257">
        <f t="shared" si="237"/>
        <v>21910801.949216288</v>
      </c>
      <c r="O295" s="257">
        <f t="shared" si="238"/>
        <v>24696974.621559199</v>
      </c>
      <c r="P295" s="257">
        <f t="shared" si="239"/>
        <v>26220229.975889999</v>
      </c>
      <c r="Q295" s="257">
        <f t="shared" si="240"/>
        <v>27837436.387386803</v>
      </c>
      <c r="R295" s="258">
        <f t="shared" si="241"/>
        <v>26220229.975889999</v>
      </c>
      <c r="S295" s="257">
        <f t="shared" si="241"/>
        <v>27837436.387386803</v>
      </c>
      <c r="T295" s="257">
        <f t="shared" si="242"/>
        <v>29554388.551677972</v>
      </c>
      <c r="U295" s="257"/>
      <c r="V295" s="257">
        <f t="shared" si="243"/>
        <v>1248915711.1053283</v>
      </c>
      <c r="W295" s="257">
        <f t="shared" si="244"/>
        <v>1407727553.4288743</v>
      </c>
      <c r="X295" s="257">
        <f t="shared" si="245"/>
        <v>1494553108.62573</v>
      </c>
      <c r="Y295" s="258">
        <f t="shared" si="246"/>
        <v>1586733874.0810478</v>
      </c>
      <c r="Z295" s="258">
        <f t="shared" si="247"/>
        <v>1494553108.62573</v>
      </c>
      <c r="AA295" s="257">
        <f t="shared" si="248"/>
        <v>1586733874.0810478</v>
      </c>
      <c r="AB295" s="257">
        <f t="shared" si="249"/>
        <v>1684600147.4456444</v>
      </c>
      <c r="AC295" s="257"/>
      <c r="AD295" s="32" t="str">
        <f t="shared" si="250"/>
        <v>BERTAHAP</v>
      </c>
      <c r="AE295" s="259">
        <f t="shared" si="251"/>
        <v>0</v>
      </c>
      <c r="AF295" s="260">
        <v>2</v>
      </c>
      <c r="AG295" s="261"/>
      <c r="AH295" s="257" t="e">
        <f>IF(AG295&gt;#REF!,"LB","KR")</f>
        <v>#REF!</v>
      </c>
      <c r="AI295" s="261">
        <f t="shared" si="275"/>
        <v>1373808000</v>
      </c>
      <c r="AJ295" s="261">
        <f t="shared" si="275"/>
        <v>1548501000</v>
      </c>
      <c r="AK295" s="261">
        <f t="shared" si="275"/>
        <v>1644009000</v>
      </c>
      <c r="AL295" s="262">
        <f t="shared" si="274"/>
        <v>1745408000</v>
      </c>
      <c r="AM295" s="262">
        <f t="shared" si="274"/>
        <v>1644009000</v>
      </c>
      <c r="AN295" s="261">
        <f t="shared" si="274"/>
        <v>1745408000</v>
      </c>
      <c r="AO295" s="261">
        <f t="shared" si="274"/>
        <v>1853061000</v>
      </c>
      <c r="AP295" s="261">
        <f t="shared" si="266"/>
        <v>1853060900.5434124</v>
      </c>
      <c r="AQ295" s="51">
        <f t="shared" si="267"/>
        <v>1742650000</v>
      </c>
      <c r="AR295" s="42">
        <f t="shared" si="267"/>
        <v>1850133000</v>
      </c>
      <c r="AS295" s="58">
        <f t="shared" si="252"/>
        <v>1568385000</v>
      </c>
      <c r="AT295" s="58">
        <f t="shared" si="253"/>
        <v>26139750</v>
      </c>
      <c r="AU295" s="336">
        <f t="shared" si="254"/>
        <v>32726400</v>
      </c>
      <c r="AV295" s="131">
        <f t="shared" si="255"/>
        <v>18501330</v>
      </c>
      <c r="AW295" s="5">
        <f t="shared" si="256"/>
        <v>26139750</v>
      </c>
      <c r="AX295" s="5">
        <f t="shared" si="257"/>
        <v>41100225</v>
      </c>
      <c r="AY295" s="487">
        <f t="shared" si="258"/>
        <v>1964245000</v>
      </c>
      <c r="AZ295" s="117">
        <f t="shared" si="269"/>
        <v>1964244750.8439958</v>
      </c>
      <c r="BA295" s="2"/>
      <c r="BB295" s="2"/>
      <c r="BW295" s="53">
        <f t="shared" si="259"/>
        <v>-1127751.826919999</v>
      </c>
      <c r="CW295" s="58">
        <f t="shared" si="260"/>
        <v>1665119700</v>
      </c>
      <c r="CX295" s="43">
        <f t="shared" si="261"/>
        <v>18501330</v>
      </c>
      <c r="DA295" s="53">
        <f t="shared" si="262"/>
        <v>1479608100</v>
      </c>
      <c r="DB295" s="43">
        <f t="shared" si="263"/>
        <v>24660135</v>
      </c>
      <c r="DC295" s="48">
        <f t="shared" si="264"/>
        <v>41100225</v>
      </c>
      <c r="DH295" s="692" t="str">
        <f t="shared" si="268"/>
        <v>A36-12</v>
      </c>
    </row>
    <row r="296" spans="1:112">
      <c r="A296" s="3">
        <f t="shared" si="265"/>
        <v>257</v>
      </c>
      <c r="B296" s="249">
        <v>5</v>
      </c>
      <c r="C296" s="522"/>
      <c r="D296" s="250" t="s">
        <v>191</v>
      </c>
      <c r="E296" s="285">
        <v>18</v>
      </c>
      <c r="F296" s="252"/>
      <c r="G296" s="40" t="s">
        <v>54</v>
      </c>
      <c r="H296" s="253">
        <f>SUMIF($W$10:$W$28,G296,$AB$10:$AB$28)</f>
        <v>97</v>
      </c>
      <c r="I296" s="253">
        <f t="shared" si="233"/>
        <v>85</v>
      </c>
      <c r="J296" s="254">
        <f t="shared" si="234"/>
        <v>27506142.120000001</v>
      </c>
      <c r="K296" s="254">
        <f t="shared" si="235"/>
        <v>2</v>
      </c>
      <c r="L296" s="255">
        <f>IF(K296=$AK$25,$AJ$25,IF(K296=$AK$26,$AJ$26,IF(K296=$AK$27,$AJ$27,IF(K296=$AK$28,$AJ$28,IF(K296=$AK$29,$AJ$29,IF(K296=$AK$30,$AJ$30))))))</f>
        <v>0.93</v>
      </c>
      <c r="M296" s="305">
        <f t="shared" si="276"/>
        <v>1.0249999999999999</v>
      </c>
      <c r="N296" s="257">
        <f t="shared" si="237"/>
        <v>21910801.949216288</v>
      </c>
      <c r="O296" s="257">
        <f t="shared" si="238"/>
        <v>24696974.621559199</v>
      </c>
      <c r="P296" s="257">
        <f t="shared" si="239"/>
        <v>26220229.975889999</v>
      </c>
      <c r="Q296" s="257">
        <f t="shared" si="240"/>
        <v>27837436.387386803</v>
      </c>
      <c r="R296" s="258">
        <f t="shared" si="241"/>
        <v>26220229.975889999</v>
      </c>
      <c r="S296" s="257">
        <f t="shared" si="241"/>
        <v>27837436.387386803</v>
      </c>
      <c r="T296" s="257">
        <f t="shared" si="242"/>
        <v>29554388.551677972</v>
      </c>
      <c r="U296" s="257"/>
      <c r="V296" s="257">
        <f t="shared" si="243"/>
        <v>1862418165.6833844</v>
      </c>
      <c r="W296" s="257">
        <f t="shared" si="244"/>
        <v>2099242842.8325319</v>
      </c>
      <c r="X296" s="257">
        <f t="shared" si="245"/>
        <v>2228719547.9506497</v>
      </c>
      <c r="Y296" s="258">
        <f t="shared" si="246"/>
        <v>2366182092.9278784</v>
      </c>
      <c r="Z296" s="258">
        <f t="shared" si="247"/>
        <v>2228719547.9506497</v>
      </c>
      <c r="AA296" s="257">
        <f t="shared" si="248"/>
        <v>2366182092.9278784</v>
      </c>
      <c r="AB296" s="257">
        <f t="shared" si="249"/>
        <v>2512123026.8926277</v>
      </c>
      <c r="AC296" s="257"/>
      <c r="AD296" s="32" t="str">
        <f t="shared" si="250"/>
        <v>BERTAHAP</v>
      </c>
      <c r="AE296" s="259">
        <f>IF(AD296=$N$32,$O$32,IF(AD296=$N$33,$O$33,$O$34))</f>
        <v>0</v>
      </c>
      <c r="AF296" s="260">
        <v>2</v>
      </c>
      <c r="AG296" s="261"/>
      <c r="AH296" s="257" t="e">
        <f>IF(AG296&gt;#REF!,"LB","KR")</f>
        <v>#REF!</v>
      </c>
      <c r="AI296" s="261">
        <f t="shared" si="275"/>
        <v>2048660000</v>
      </c>
      <c r="AJ296" s="261">
        <f t="shared" si="275"/>
        <v>2309168000</v>
      </c>
      <c r="AK296" s="261">
        <f t="shared" si="275"/>
        <v>2451592000</v>
      </c>
      <c r="AL296" s="262">
        <f t="shared" si="274"/>
        <v>2602801000</v>
      </c>
      <c r="AM296" s="262">
        <f t="shared" si="274"/>
        <v>2451592000</v>
      </c>
      <c r="AN296" s="261">
        <f t="shared" si="274"/>
        <v>2602801000</v>
      </c>
      <c r="AO296" s="261">
        <f t="shared" si="274"/>
        <v>2763336000</v>
      </c>
      <c r="AP296" s="261">
        <f t="shared" si="266"/>
        <v>2763336002.2386136</v>
      </c>
      <c r="AQ296" s="51">
        <f t="shared" si="267"/>
        <v>2598688000</v>
      </c>
      <c r="AR296" s="42">
        <f t="shared" si="267"/>
        <v>2758970000</v>
      </c>
      <c r="AS296" s="58">
        <f t="shared" si="252"/>
        <v>2338819200</v>
      </c>
      <c r="AT296" s="58">
        <f>(AS296*40%)/24</f>
        <v>38980320</v>
      </c>
      <c r="AU296" s="336">
        <f t="shared" si="254"/>
        <v>48802518.75</v>
      </c>
      <c r="AV296" s="131">
        <f t="shared" si="255"/>
        <v>27589700</v>
      </c>
      <c r="AW296" s="5">
        <f t="shared" si="256"/>
        <v>38980320</v>
      </c>
      <c r="AX296" s="5">
        <f t="shared" si="257"/>
        <v>61289800</v>
      </c>
      <c r="AY296" s="487">
        <f t="shared" ref="AY296:AY298" si="277">ROUNDUP(AR296*$AY$39,-3)</f>
        <v>2929137000</v>
      </c>
      <c r="AZ296" s="117">
        <f t="shared" si="269"/>
        <v>2929136629.7644868</v>
      </c>
      <c r="BA296" s="2"/>
      <c r="BB296" s="2"/>
      <c r="BW296" s="53">
        <f t="shared" si="259"/>
        <v>-1127751.826919999</v>
      </c>
      <c r="CW296" s="58">
        <f t="shared" si="260"/>
        <v>2483073000</v>
      </c>
      <c r="CX296" s="43">
        <f>(CW296*40%)/36</f>
        <v>27589700</v>
      </c>
      <c r="DA296" s="53">
        <f t="shared" ref="DA296:DA301" si="278">AK296*90%</f>
        <v>2206432800</v>
      </c>
      <c r="DB296" s="43">
        <f>(DA296*40%)/24</f>
        <v>36773880</v>
      </c>
      <c r="DC296" s="48">
        <f t="shared" si="264"/>
        <v>61289800</v>
      </c>
      <c r="DH296" s="692" t="str">
        <f t="shared" si="268"/>
        <v>A36-18</v>
      </c>
    </row>
    <row r="297" spans="1:112">
      <c r="A297" s="3">
        <f>A296+1</f>
        <v>258</v>
      </c>
      <c r="B297" s="249">
        <v>6</v>
      </c>
      <c r="C297" s="522"/>
      <c r="D297" s="250" t="s">
        <v>191</v>
      </c>
      <c r="E297" s="285">
        <v>20</v>
      </c>
      <c r="F297" s="252"/>
      <c r="G297" s="40" t="s">
        <v>70</v>
      </c>
      <c r="H297" s="253">
        <f>SUMIF($W$10:$W$28,G297,$AB$10:$AB$28)</f>
        <v>60</v>
      </c>
      <c r="I297" s="253">
        <f t="shared" si="233"/>
        <v>51</v>
      </c>
      <c r="J297" s="254">
        <f t="shared" si="234"/>
        <v>27506142.120000001</v>
      </c>
      <c r="K297" s="254">
        <f t="shared" si="235"/>
        <v>2</v>
      </c>
      <c r="L297" s="255">
        <f>IF(K297=$AK$25,$AJ$25,IF(K297=$AK$26,$AJ$26,IF(K297=$AK$27,$AJ$27,IF(K297=$AK$28,$AJ$28,IF(K297=$AK$29,$AJ$29,IF(K297=$AK$30,$AJ$30))))))</f>
        <v>0.93</v>
      </c>
      <c r="M297" s="305">
        <f t="shared" si="276"/>
        <v>1.0249999999999999</v>
      </c>
      <c r="N297" s="257">
        <f t="shared" si="237"/>
        <v>21910801.949216288</v>
      </c>
      <c r="O297" s="257">
        <f t="shared" si="238"/>
        <v>24696974.621559199</v>
      </c>
      <c r="P297" s="257">
        <f t="shared" si="239"/>
        <v>26220229.975889999</v>
      </c>
      <c r="Q297" s="257">
        <f t="shared" si="240"/>
        <v>27837436.387386803</v>
      </c>
      <c r="R297" s="258">
        <f t="shared" si="241"/>
        <v>26220229.975889999</v>
      </c>
      <c r="S297" s="257">
        <f t="shared" si="241"/>
        <v>27837436.387386803</v>
      </c>
      <c r="T297" s="257">
        <f t="shared" si="242"/>
        <v>29554388.551677972</v>
      </c>
      <c r="U297" s="257"/>
      <c r="V297" s="257">
        <f t="shared" si="243"/>
        <v>1117450899.4100306</v>
      </c>
      <c r="W297" s="257">
        <f t="shared" si="244"/>
        <v>1259545705.6995192</v>
      </c>
      <c r="X297" s="257">
        <f t="shared" si="245"/>
        <v>1337231728.77039</v>
      </c>
      <c r="Y297" s="258">
        <f t="shared" si="246"/>
        <v>1419709255.756727</v>
      </c>
      <c r="Z297" s="258">
        <f t="shared" si="247"/>
        <v>1337231728.77039</v>
      </c>
      <c r="AA297" s="257">
        <f t="shared" si="248"/>
        <v>1419709255.756727</v>
      </c>
      <c r="AB297" s="257">
        <f t="shared" si="249"/>
        <v>1507273816.1355765</v>
      </c>
      <c r="AC297" s="257"/>
      <c r="AD297" s="32" t="str">
        <f t="shared" si="250"/>
        <v>BERTAHAP</v>
      </c>
      <c r="AE297" s="259">
        <f>IF(AD297=$N$32,$O$32,IF(AD297=$N$33,$O$33,$O$34))</f>
        <v>0</v>
      </c>
      <c r="AF297" s="260">
        <v>2</v>
      </c>
      <c r="AG297" s="261"/>
      <c r="AH297" s="257" t="e">
        <f>IF(AG297&gt;#REF!,"LB","KR")</f>
        <v>#REF!</v>
      </c>
      <c r="AI297" s="261">
        <f t="shared" si="275"/>
        <v>1229196000</v>
      </c>
      <c r="AJ297" s="261">
        <f t="shared" si="275"/>
        <v>1385501000</v>
      </c>
      <c r="AK297" s="261">
        <f t="shared" si="275"/>
        <v>1470955000</v>
      </c>
      <c r="AL297" s="262">
        <f t="shared" si="274"/>
        <v>1561681000</v>
      </c>
      <c r="AM297" s="262">
        <f t="shared" si="274"/>
        <v>1470955000</v>
      </c>
      <c r="AN297" s="261">
        <f t="shared" si="274"/>
        <v>1561681000</v>
      </c>
      <c r="AO297" s="261">
        <f t="shared" si="274"/>
        <v>1658002000</v>
      </c>
      <c r="AP297" s="261">
        <f>AL297*$AP$38</f>
        <v>1658002026.0142825</v>
      </c>
      <c r="AQ297" s="51">
        <f>ROUNDUP(AK297+(AK297*6%),-3)</f>
        <v>1559213000</v>
      </c>
      <c r="AR297" s="42">
        <f>ROUNDUP(AL297+(AL297*6%),-3)</f>
        <v>1655382000</v>
      </c>
      <c r="AS297" s="58">
        <f t="shared" si="252"/>
        <v>1403291700</v>
      </c>
      <c r="AT297" s="58">
        <f>(AS297*40%)/24</f>
        <v>23388195</v>
      </c>
      <c r="AU297" s="336">
        <f t="shared" si="254"/>
        <v>29281518.75</v>
      </c>
      <c r="AV297" s="131">
        <f t="shared" si="255"/>
        <v>16553820</v>
      </c>
      <c r="AW297" s="5">
        <f t="shared" si="256"/>
        <v>23388195</v>
      </c>
      <c r="AX297" s="5">
        <f t="shared" si="257"/>
        <v>36773875</v>
      </c>
      <c r="AY297" s="487">
        <f t="shared" si="277"/>
        <v>1757482000</v>
      </c>
      <c r="AZ297" s="117">
        <f t="shared" si="269"/>
        <v>1757481977.8586922</v>
      </c>
      <c r="BA297" s="2"/>
      <c r="BB297" s="2"/>
      <c r="BW297" s="53">
        <f t="shared" si="259"/>
        <v>-1127751.826919999</v>
      </c>
      <c r="CW297" s="58">
        <f t="shared" si="260"/>
        <v>1489843800</v>
      </c>
      <c r="CX297" s="43">
        <f>(CW297*40%)/36</f>
        <v>16553820</v>
      </c>
      <c r="DA297" s="53">
        <f t="shared" si="278"/>
        <v>1323859500</v>
      </c>
      <c r="DB297" s="43">
        <f>(DA297*40%)/24</f>
        <v>22064325</v>
      </c>
      <c r="DC297" s="48">
        <f t="shared" si="264"/>
        <v>36773875</v>
      </c>
      <c r="DH297" s="692" t="str">
        <f t="shared" ref="DH297:DH298" si="279">D297 &amp; "-" &amp; E297</f>
        <v>A36-20</v>
      </c>
    </row>
    <row r="298" spans="1:112">
      <c r="A298" s="3">
        <f>A297+1</f>
        <v>259</v>
      </c>
      <c r="B298" s="249">
        <v>7</v>
      </c>
      <c r="C298" s="522"/>
      <c r="D298" s="250" t="s">
        <v>191</v>
      </c>
      <c r="E298" s="285">
        <v>22</v>
      </c>
      <c r="F298" s="252">
        <v>0</v>
      </c>
      <c r="G298" s="40" t="s">
        <v>89</v>
      </c>
      <c r="H298" s="253">
        <f>SUMIF($W$10:$W$28,G298,$AB$10:$AB$28)</f>
        <v>81</v>
      </c>
      <c r="I298" s="253">
        <f t="shared" si="233"/>
        <v>70</v>
      </c>
      <c r="J298" s="254">
        <f t="shared" si="234"/>
        <v>27506142.120000001</v>
      </c>
      <c r="K298" s="254">
        <f t="shared" si="235"/>
        <v>4</v>
      </c>
      <c r="L298" s="255">
        <f>IF(K298=$AK$25,$AJ$25,IF(K298=$AK$26,$AJ$26,IF(K298=$AK$27,$AJ$27,IF(K298=$AK$28,$AJ$28,IF(K298=$AK$29,$AJ$29,IF(K298=$AK$30,$AJ$30))))))</f>
        <v>0.97</v>
      </c>
      <c r="M298" s="305">
        <f t="shared" si="276"/>
        <v>1.0249999999999999</v>
      </c>
      <c r="N298" s="257">
        <f t="shared" si="237"/>
        <v>22853202.033053543</v>
      </c>
      <c r="O298" s="257">
        <f t="shared" si="238"/>
        <v>25759210.089153141</v>
      </c>
      <c r="P298" s="257">
        <f t="shared" si="239"/>
        <v>27347981.802809998</v>
      </c>
      <c r="Q298" s="257">
        <f t="shared" si="240"/>
        <v>29034745.479317419</v>
      </c>
      <c r="R298" s="258">
        <f t="shared" si="241"/>
        <v>27347981.802809998</v>
      </c>
      <c r="S298" s="257">
        <f t="shared" si="241"/>
        <v>29034745.479317419</v>
      </c>
      <c r="T298" s="257">
        <f t="shared" si="242"/>
        <v>30825545.048524335</v>
      </c>
      <c r="U298" s="257"/>
      <c r="V298" s="257">
        <f t="shared" si="243"/>
        <v>1599724142.3137481</v>
      </c>
      <c r="W298" s="257">
        <f t="shared" si="244"/>
        <v>1803144706.2407198</v>
      </c>
      <c r="X298" s="257">
        <f t="shared" si="245"/>
        <v>1914358726.1966999</v>
      </c>
      <c r="Y298" s="258">
        <f t="shared" si="246"/>
        <v>2032432183.5522194</v>
      </c>
      <c r="Z298" s="258">
        <f t="shared" si="247"/>
        <v>1914358726.1966999</v>
      </c>
      <c r="AA298" s="257">
        <f t="shared" si="248"/>
        <v>2032432183.5522194</v>
      </c>
      <c r="AB298" s="257">
        <f t="shared" si="249"/>
        <v>2157788153.3967032</v>
      </c>
      <c r="AC298" s="257"/>
      <c r="AD298" s="32" t="str">
        <f t="shared" si="250"/>
        <v>BERTAHAP</v>
      </c>
      <c r="AE298" s="259">
        <f>IF(AD298=$N$32,$O$32,IF(AD298=$N$33,$O$33,$O$34))</f>
        <v>0</v>
      </c>
      <c r="AF298" s="260">
        <v>2</v>
      </c>
      <c r="AG298" s="261"/>
      <c r="AH298" s="257" t="e">
        <f>IF(AG298&gt;#REF!,"LB","KR")</f>
        <v>#REF!</v>
      </c>
      <c r="AI298" s="261">
        <f t="shared" si="275"/>
        <v>1759697000</v>
      </c>
      <c r="AJ298" s="261">
        <f t="shared" si="275"/>
        <v>1983460000</v>
      </c>
      <c r="AK298" s="261">
        <f t="shared" si="275"/>
        <v>2105795000</v>
      </c>
      <c r="AL298" s="262">
        <f t="shared" si="274"/>
        <v>2235676000</v>
      </c>
      <c r="AM298" s="262">
        <f t="shared" si="274"/>
        <v>2105795000</v>
      </c>
      <c r="AN298" s="261">
        <f t="shared" si="274"/>
        <v>2235676000</v>
      </c>
      <c r="AO298" s="261">
        <f t="shared" si="274"/>
        <v>2373567000</v>
      </c>
      <c r="AP298" s="261">
        <f>AL298*$AP$38</f>
        <v>2373567545.1718416</v>
      </c>
      <c r="AQ298" s="51">
        <f>ROUNDUP(AK298+(AK298*6%),-3)</f>
        <v>2232143000</v>
      </c>
      <c r="AR298" s="42">
        <f>ROUNDUP(AL298+(AL298*6%),-3)</f>
        <v>2369817000</v>
      </c>
      <c r="AS298" s="58">
        <f t="shared" si="252"/>
        <v>2008928700</v>
      </c>
      <c r="AT298" s="58">
        <f>(AS298*40%)/24</f>
        <v>33482145</v>
      </c>
      <c r="AU298" s="336">
        <f t="shared" si="254"/>
        <v>41918925</v>
      </c>
      <c r="AV298" s="131">
        <f t="shared" si="255"/>
        <v>23698170</v>
      </c>
      <c r="AW298" s="5">
        <f t="shared" si="256"/>
        <v>33482145</v>
      </c>
      <c r="AX298" s="5">
        <f t="shared" si="257"/>
        <v>52644875</v>
      </c>
      <c r="AY298" s="487">
        <f t="shared" si="277"/>
        <v>2515982000</v>
      </c>
      <c r="AZ298" s="117">
        <f>AR298*$AZ$39</f>
        <v>2515981609.2739635</v>
      </c>
      <c r="BA298" s="2"/>
      <c r="BB298" s="2"/>
      <c r="BW298" s="53">
        <f t="shared" si="259"/>
        <v>0</v>
      </c>
      <c r="CW298" s="58">
        <f t="shared" si="260"/>
        <v>2132835300</v>
      </c>
      <c r="CX298" s="43">
        <f>(CW298*40%)/36</f>
        <v>23698170</v>
      </c>
      <c r="DA298" s="53">
        <f t="shared" si="278"/>
        <v>1895215500</v>
      </c>
      <c r="DB298" s="43">
        <f>(DA298*40%)/24</f>
        <v>31586925</v>
      </c>
      <c r="DC298" s="48">
        <f t="shared" si="264"/>
        <v>52644875</v>
      </c>
      <c r="DH298" s="692" t="str">
        <f t="shared" si="279"/>
        <v>A36-22</v>
      </c>
    </row>
    <row r="299" spans="1:112" hidden="1">
      <c r="A299" s="134"/>
      <c r="B299" s="135"/>
      <c r="C299" s="318"/>
      <c r="D299" s="317"/>
      <c r="E299" s="318"/>
      <c r="F299" s="318"/>
      <c r="G299" s="319"/>
      <c r="H299" s="319"/>
      <c r="I299" s="320"/>
      <c r="J299" s="321"/>
      <c r="K299" s="321"/>
      <c r="L299" s="321"/>
      <c r="M299" s="322"/>
      <c r="N299" s="322"/>
      <c r="O299" s="322"/>
      <c r="P299" s="322"/>
      <c r="Q299" s="322"/>
      <c r="R299" s="322"/>
      <c r="S299" s="322"/>
      <c r="T299" s="322"/>
      <c r="U299" s="323"/>
      <c r="V299" s="324"/>
      <c r="W299" s="324"/>
      <c r="X299" s="324"/>
      <c r="Y299" s="325"/>
      <c r="Z299" s="325"/>
      <c r="AA299" s="325"/>
      <c r="AB299" s="326"/>
      <c r="AC299" s="323"/>
      <c r="AD299" s="319"/>
      <c r="AE299" s="327"/>
      <c r="AF299" s="328"/>
      <c r="AG299" s="326"/>
      <c r="AH299" s="324"/>
      <c r="AI299" s="326"/>
      <c r="AJ299" s="326"/>
      <c r="AK299" s="326"/>
      <c r="AL299" s="329"/>
      <c r="AM299" s="329"/>
      <c r="AN299" s="329"/>
      <c r="AO299" s="319"/>
      <c r="AP299" s="24"/>
      <c r="AQ299" s="24"/>
      <c r="AW299" s="5"/>
      <c r="AX299" s="5"/>
      <c r="AY299" s="5"/>
      <c r="BA299" s="2"/>
      <c r="BB299" s="2"/>
      <c r="DA299" s="53">
        <f t="shared" si="278"/>
        <v>0</v>
      </c>
      <c r="DB299" s="43">
        <f>(DA299*50%)/24</f>
        <v>0</v>
      </c>
    </row>
    <row r="300" spans="1:112" hidden="1">
      <c r="A300" s="134"/>
      <c r="B300" s="135"/>
      <c r="C300" s="135"/>
      <c r="D300" s="147"/>
      <c r="E300" s="135"/>
      <c r="F300" s="135"/>
      <c r="G300" s="137"/>
      <c r="H300" s="137"/>
      <c r="I300" s="138"/>
      <c r="J300" s="82"/>
      <c r="K300" s="82"/>
      <c r="L300" s="82"/>
      <c r="M300" s="139"/>
      <c r="N300" s="139"/>
      <c r="O300" s="139"/>
      <c r="P300" s="139"/>
      <c r="Q300" s="139"/>
      <c r="R300" s="139"/>
      <c r="S300" s="139"/>
      <c r="T300" s="139"/>
      <c r="U300" s="140"/>
      <c r="V300" s="141"/>
      <c r="W300" s="141"/>
      <c r="X300" s="141"/>
      <c r="Y300" s="142"/>
      <c r="Z300" s="142"/>
      <c r="AA300" s="142"/>
      <c r="AB300" s="143"/>
      <c r="AC300" s="140"/>
      <c r="AD300" s="137"/>
      <c r="AE300" s="144"/>
      <c r="AF300" s="145"/>
      <c r="AG300" s="143"/>
      <c r="AH300" s="141"/>
      <c r="AI300" s="143"/>
      <c r="AJ300" s="143"/>
      <c r="AK300" s="143"/>
      <c r="AL300" s="146"/>
      <c r="AM300" s="146"/>
      <c r="AN300" s="146"/>
      <c r="AO300" s="137"/>
      <c r="AP300" s="24"/>
      <c r="AQ300" s="24"/>
      <c r="AW300" s="5"/>
      <c r="AX300" s="5"/>
      <c r="AY300" s="5"/>
      <c r="BA300" s="2"/>
      <c r="BB300" s="2"/>
      <c r="DA300" s="53">
        <f t="shared" si="278"/>
        <v>0</v>
      </c>
      <c r="DB300" s="43">
        <f>(DA300*50%)/24</f>
        <v>0</v>
      </c>
    </row>
    <row r="301" spans="1:112" hidden="1">
      <c r="A301" s="148"/>
      <c r="B301" s="149"/>
      <c r="C301" s="149"/>
      <c r="D301" s="150"/>
      <c r="E301" s="150"/>
      <c r="F301" s="150"/>
      <c r="G301" s="150"/>
      <c r="H301" s="150"/>
      <c r="I301" s="151"/>
      <c r="J301" s="152"/>
      <c r="K301" s="152"/>
      <c r="L301" s="152"/>
      <c r="M301" s="153"/>
      <c r="N301" s="153"/>
      <c r="O301" s="153"/>
      <c r="P301" s="153"/>
      <c r="Q301" s="153"/>
      <c r="R301" s="153"/>
      <c r="S301" s="153"/>
      <c r="T301" s="153"/>
      <c r="U301" s="154"/>
      <c r="V301" s="155"/>
      <c r="W301" s="155"/>
      <c r="X301" s="155"/>
      <c r="Y301" s="155"/>
      <c r="Z301" s="155"/>
      <c r="AA301" s="155"/>
      <c r="AB301" s="151"/>
      <c r="AC301" s="154"/>
      <c r="AD301" s="150"/>
      <c r="AE301" s="156"/>
      <c r="AF301" s="157"/>
      <c r="AG301" s="151"/>
      <c r="AH301" s="151"/>
      <c r="AI301" s="158"/>
      <c r="AJ301" s="151"/>
      <c r="AK301" s="158"/>
      <c r="AL301" s="150"/>
      <c r="AM301" s="150"/>
      <c r="AN301" s="150"/>
      <c r="AO301" s="150"/>
      <c r="AP301" s="337"/>
      <c r="AQ301" s="337"/>
      <c r="AW301" s="5"/>
      <c r="AX301" s="5"/>
      <c r="AY301" s="5"/>
      <c r="BA301" s="2"/>
      <c r="BB301" s="2"/>
      <c r="DA301" s="53">
        <f t="shared" si="278"/>
        <v>0</v>
      </c>
      <c r="DB301" s="43">
        <f>(DA301*50%)/24</f>
        <v>0</v>
      </c>
    </row>
    <row r="302" spans="1:112" hidden="1">
      <c r="A302" s="159">
        <f>COUNT(A40:A300)</f>
        <v>259</v>
      </c>
      <c r="B302" s="160"/>
      <c r="C302" s="161"/>
      <c r="D302" s="161"/>
      <c r="E302" s="162" t="s">
        <v>192</v>
      </c>
      <c r="F302" s="163"/>
      <c r="G302" s="163"/>
      <c r="H302" s="163"/>
      <c r="I302" s="164">
        <f>SUM(I40:I301)</f>
        <v>17551</v>
      </c>
      <c r="M302" s="165" t="s">
        <v>193</v>
      </c>
      <c r="N302" s="166">
        <f>X302/I302</f>
        <v>26166561.732871704</v>
      </c>
      <c r="O302" s="167"/>
      <c r="P302" s="167"/>
      <c r="Q302" s="168"/>
      <c r="R302" s="168"/>
      <c r="S302" s="168"/>
      <c r="T302" s="168"/>
      <c r="U302" s="168"/>
      <c r="V302" s="169">
        <f t="shared" ref="V302:AB302" si="280">SUM(V40:V300)</f>
        <v>383769364878.23242</v>
      </c>
      <c r="W302" s="169">
        <f t="shared" si="280"/>
        <v>432569391430.63281</v>
      </c>
      <c r="X302" s="170">
        <f t="shared" si="280"/>
        <v>459249324973.63129</v>
      </c>
      <c r="Y302" s="169">
        <f t="shared" si="280"/>
        <v>487574818438.2522</v>
      </c>
      <c r="Z302" s="169">
        <f t="shared" si="280"/>
        <v>459249324973.63129</v>
      </c>
      <c r="AA302" s="169">
        <f t="shared" si="280"/>
        <v>487574818438.2522</v>
      </c>
      <c r="AB302" s="169">
        <f t="shared" si="280"/>
        <v>517647366359.75372</v>
      </c>
      <c r="AC302" s="171"/>
      <c r="AD302" s="172" t="e">
        <f>#REF!/I302</f>
        <v>#REF!</v>
      </c>
      <c r="AE302" s="173"/>
      <c r="AF302" s="173"/>
      <c r="AG302" s="173"/>
      <c r="AH302" s="174"/>
      <c r="AI302" s="175">
        <f t="shared" ref="AI302:AO302" si="281">SUM(AI40:AI300)</f>
        <v>422146401000</v>
      </c>
      <c r="AJ302" s="175">
        <f t="shared" si="281"/>
        <v>475826441000</v>
      </c>
      <c r="AK302" s="175">
        <f t="shared" si="281"/>
        <v>505174378000</v>
      </c>
      <c r="AL302" s="175">
        <f t="shared" si="281"/>
        <v>536332429000</v>
      </c>
      <c r="AM302" s="175">
        <f t="shared" si="281"/>
        <v>505174378000</v>
      </c>
      <c r="AN302" s="175">
        <f t="shared" si="281"/>
        <v>536332429000</v>
      </c>
      <c r="AO302" s="175">
        <f t="shared" si="281"/>
        <v>569412232000</v>
      </c>
      <c r="AP302" s="175"/>
      <c r="AQ302" s="175"/>
      <c r="AR302" s="137"/>
      <c r="AS302" s="137"/>
      <c r="AT302" s="228">
        <f>MIN(AT40:AT298)</f>
        <v>22817745</v>
      </c>
      <c r="AU302" s="336">
        <f>MIN(AU40:AU298)</f>
        <v>28567331.25</v>
      </c>
      <c r="AV302" s="336">
        <f>MIN(AV40:AV298)</f>
        <v>16150070</v>
      </c>
      <c r="AW302" s="336">
        <f>MIN(AW40:AW298)</f>
        <v>22817745</v>
      </c>
      <c r="AX302" s="336">
        <f>MIN(AX40:AX298)</f>
        <v>35876950</v>
      </c>
      <c r="AY302" s="336"/>
      <c r="CX302" s="58">
        <f>MIN(CX40:CX298)</f>
        <v>16150070</v>
      </c>
      <c r="DB302" s="58">
        <f>MIN(DB40:DB298)</f>
        <v>21526170</v>
      </c>
      <c r="DC302" s="58">
        <f>MIN(DC40:DC298)</f>
        <v>35876950</v>
      </c>
    </row>
    <row r="303" spans="1:112" s="3" customFormat="1" hidden="1">
      <c r="B303" s="176"/>
      <c r="C303" s="176"/>
      <c r="D303" s="176"/>
      <c r="E303" s="177"/>
      <c r="F303" s="177"/>
      <c r="G303" s="177"/>
      <c r="H303" s="177"/>
      <c r="I303" s="178"/>
      <c r="M303" s="179"/>
      <c r="N303" s="180">
        <v>24461000</v>
      </c>
      <c r="O303" s="179">
        <f>N303/N302</f>
        <v>0.93481903544365574</v>
      </c>
      <c r="P303" s="179"/>
      <c r="Q303" s="179"/>
      <c r="R303" s="179"/>
      <c r="S303" s="179"/>
      <c r="T303" s="179"/>
      <c r="U303" s="179"/>
      <c r="V303" s="181"/>
      <c r="W303" s="181"/>
      <c r="X303" s="181"/>
      <c r="Y303" s="181"/>
      <c r="Z303" s="181"/>
      <c r="AA303" s="181"/>
      <c r="AB303" s="181"/>
      <c r="AC303" s="177"/>
      <c r="AD303" s="182"/>
      <c r="AE303" s="176"/>
      <c r="AF303" s="176"/>
      <c r="AG303" s="176"/>
      <c r="AH303" s="176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07"/>
      <c r="AS303" s="107"/>
      <c r="AT303" s="176"/>
      <c r="AU303" s="84"/>
      <c r="AV303" s="84"/>
      <c r="AW303" s="84"/>
      <c r="AX303" s="84"/>
      <c r="AY303" s="84"/>
      <c r="AZ303" s="183"/>
      <c r="BA303" s="184"/>
      <c r="BB303" s="184"/>
      <c r="BY303" s="84"/>
      <c r="CB303" s="84"/>
    </row>
    <row r="304" spans="1:112" s="3" customFormat="1" hidden="1">
      <c r="B304" s="176"/>
      <c r="C304" s="176"/>
      <c r="D304" s="176"/>
      <c r="E304" s="177"/>
      <c r="F304" s="177"/>
      <c r="G304" s="177"/>
      <c r="H304" s="177"/>
      <c r="I304" s="178"/>
      <c r="M304" s="179"/>
      <c r="N304" s="180"/>
      <c r="O304" s="180"/>
      <c r="P304" s="180"/>
      <c r="Q304" s="180"/>
      <c r="R304" s="180"/>
      <c r="S304" s="180"/>
      <c r="T304" s="180"/>
      <c r="U304" s="179"/>
      <c r="V304" s="180">
        <f t="shared" ref="V304:AB304" si="282">SUM(V40:V298)</f>
        <v>383769364878.23242</v>
      </c>
      <c r="W304" s="180">
        <f t="shared" si="282"/>
        <v>432569391430.63281</v>
      </c>
      <c r="X304" s="180">
        <f t="shared" si="282"/>
        <v>459249324973.63129</v>
      </c>
      <c r="Y304" s="180">
        <f t="shared" si="282"/>
        <v>487574818438.2522</v>
      </c>
      <c r="Z304" s="180">
        <f t="shared" si="282"/>
        <v>459249324973.63129</v>
      </c>
      <c r="AA304" s="180">
        <f t="shared" si="282"/>
        <v>487574818438.2522</v>
      </c>
      <c r="AB304" s="180">
        <f t="shared" si="282"/>
        <v>517647366359.75372</v>
      </c>
      <c r="AC304" s="177"/>
      <c r="AD304" s="182"/>
      <c r="AE304" s="176"/>
      <c r="AF304" s="176"/>
      <c r="AG304" s="176"/>
      <c r="AH304" s="176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07"/>
      <c r="AS304" s="107"/>
      <c r="AT304" s="176"/>
      <c r="AU304" s="84"/>
      <c r="AV304" s="84"/>
      <c r="AW304" s="84"/>
      <c r="AX304" s="84"/>
      <c r="AY304" s="84"/>
      <c r="AZ304" s="183"/>
      <c r="BA304" s="184"/>
      <c r="BB304" s="184"/>
      <c r="BY304" s="84"/>
      <c r="CB304" s="84"/>
    </row>
    <row r="305" spans="2:80" s="3" customFormat="1" hidden="1">
      <c r="B305" s="176"/>
      <c r="C305" s="176"/>
      <c r="D305" s="176"/>
      <c r="E305" s="177"/>
      <c r="F305" s="177"/>
      <c r="G305" s="177"/>
      <c r="H305" s="177"/>
      <c r="I305" s="178"/>
      <c r="M305" s="185"/>
      <c r="N305" s="180"/>
      <c r="O305" s="180"/>
      <c r="P305" s="180"/>
      <c r="Q305" s="180"/>
      <c r="R305" s="180"/>
      <c r="S305" s="180"/>
      <c r="T305" s="180"/>
      <c r="U305" s="179"/>
      <c r="V305" s="186">
        <f t="shared" ref="V305:AB305" si="283">V304/$I$302</f>
        <v>21865954.354636911</v>
      </c>
      <c r="W305" s="186">
        <f t="shared" si="283"/>
        <v>24646424.216889795</v>
      </c>
      <c r="X305" s="186">
        <f t="shared" si="283"/>
        <v>26166561.732871704</v>
      </c>
      <c r="Y305" s="186">
        <f t="shared" si="283"/>
        <v>27780458.004572514</v>
      </c>
      <c r="Z305" s="186">
        <f t="shared" si="283"/>
        <v>26166561.732871704</v>
      </c>
      <c r="AA305" s="186">
        <f t="shared" si="283"/>
        <v>27780458.004572514</v>
      </c>
      <c r="AB305" s="186">
        <f t="shared" si="283"/>
        <v>29493895.866888139</v>
      </c>
      <c r="AC305" s="177"/>
      <c r="AD305" s="182"/>
      <c r="AE305" s="176"/>
      <c r="AF305" s="176"/>
      <c r="AG305" s="176"/>
      <c r="AH305" s="176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07"/>
      <c r="AS305" s="107"/>
      <c r="AT305" s="176"/>
      <c r="AU305" s="84"/>
      <c r="AV305" s="84"/>
      <c r="AW305" s="84"/>
      <c r="AX305" s="84"/>
      <c r="AY305" s="84"/>
      <c r="AZ305" s="183"/>
      <c r="BA305" s="184"/>
      <c r="BB305" s="184"/>
      <c r="BY305" s="84"/>
      <c r="CB305" s="84"/>
    </row>
    <row r="306" spans="2:80" s="3" customFormat="1" hidden="1">
      <c r="B306" s="176"/>
      <c r="C306" s="176"/>
      <c r="D306" s="176"/>
      <c r="E306" s="177"/>
      <c r="F306" s="177"/>
      <c r="G306" s="177"/>
      <c r="H306" s="177"/>
      <c r="I306" s="178"/>
      <c r="M306" s="179"/>
      <c r="N306" s="87" t="s">
        <v>116</v>
      </c>
      <c r="O306" s="87" t="s">
        <v>117</v>
      </c>
      <c r="P306" s="87" t="s">
        <v>118</v>
      </c>
      <c r="Q306" s="87" t="s">
        <v>119</v>
      </c>
      <c r="R306" s="87" t="s">
        <v>120</v>
      </c>
      <c r="S306" s="87" t="s">
        <v>121</v>
      </c>
      <c r="T306" s="87" t="s">
        <v>122</v>
      </c>
      <c r="U306" s="179"/>
      <c r="V306" s="181"/>
      <c r="W306" s="181"/>
      <c r="X306" s="181"/>
      <c r="Y306" s="181"/>
      <c r="Z306" s="181"/>
      <c r="AA306" s="181"/>
      <c r="AB306" s="181"/>
      <c r="AC306" s="177"/>
      <c r="AD306" s="182"/>
      <c r="AE306" s="176"/>
      <c r="AF306" s="176"/>
      <c r="AG306" s="176"/>
      <c r="AH306" s="176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07"/>
      <c r="AS306" s="107"/>
      <c r="AT306" s="176"/>
      <c r="AU306" s="84"/>
      <c r="AV306" s="84"/>
      <c r="AW306" s="84"/>
      <c r="AX306" s="84"/>
      <c r="AY306" s="84"/>
      <c r="AZ306" s="183"/>
      <c r="BA306" s="184"/>
      <c r="BB306" s="184"/>
      <c r="BY306" s="84"/>
      <c r="CB306" s="84"/>
    </row>
    <row r="307" spans="2:80" hidden="1">
      <c r="M307" s="15" t="s">
        <v>194</v>
      </c>
      <c r="N307" s="187">
        <f t="shared" ref="N307:T307" si="284">MIN(N40:N298)</f>
        <v>21376392.145576868</v>
      </c>
      <c r="O307" s="187">
        <f t="shared" si="284"/>
        <v>24094609.386887025</v>
      </c>
      <c r="P307" s="187">
        <f t="shared" si="284"/>
        <v>25580712.171600003</v>
      </c>
      <c r="Q307" s="187">
        <f t="shared" si="284"/>
        <v>27158474.52427981</v>
      </c>
      <c r="R307" s="187">
        <f t="shared" si="284"/>
        <v>25580712.171600003</v>
      </c>
      <c r="S307" s="187">
        <f t="shared" si="284"/>
        <v>27158474.52427981</v>
      </c>
      <c r="T307" s="187">
        <f t="shared" si="284"/>
        <v>28833549.806515098</v>
      </c>
      <c r="V307" s="187">
        <f t="shared" ref="V307:AB307" si="285">MIN(V40:V298)</f>
        <v>1090195999.4244204</v>
      </c>
      <c r="W307" s="187">
        <f t="shared" si="285"/>
        <v>1228825078.7312384</v>
      </c>
      <c r="X307" s="187">
        <f t="shared" si="285"/>
        <v>1304616320.7516</v>
      </c>
      <c r="Y307" s="187">
        <f t="shared" si="285"/>
        <v>1385082200.7382703</v>
      </c>
      <c r="Z307" s="187">
        <f t="shared" si="285"/>
        <v>1304616320.7516</v>
      </c>
      <c r="AA307" s="187">
        <f t="shared" si="285"/>
        <v>1385082200.7382703</v>
      </c>
      <c r="AB307" s="187">
        <f t="shared" si="285"/>
        <v>1470511040.1322699</v>
      </c>
      <c r="AI307" s="187">
        <f t="shared" ref="AI307:AY307" si="286">MIN(AI40:AI298)</f>
        <v>1199216000</v>
      </c>
      <c r="AJ307" s="187">
        <f t="shared" si="286"/>
        <v>1351708000</v>
      </c>
      <c r="AK307" s="187">
        <f t="shared" si="286"/>
        <v>1435078000</v>
      </c>
      <c r="AL307" s="187">
        <f t="shared" si="286"/>
        <v>1523591000</v>
      </c>
      <c r="AM307" s="187">
        <f t="shared" si="286"/>
        <v>1435078000</v>
      </c>
      <c r="AN307" s="187">
        <f t="shared" si="286"/>
        <v>1523591000</v>
      </c>
      <c r="AO307" s="187">
        <f t="shared" si="286"/>
        <v>1617563000</v>
      </c>
      <c r="AP307" s="187">
        <f t="shared" si="286"/>
        <v>1617562719.157835</v>
      </c>
      <c r="AQ307" s="187">
        <f t="shared" si="286"/>
        <v>1521183000</v>
      </c>
      <c r="AR307" s="187">
        <f t="shared" si="286"/>
        <v>1615007000</v>
      </c>
      <c r="AS307" s="187">
        <f t="shared" si="286"/>
        <v>1369064700</v>
      </c>
      <c r="AT307" s="187">
        <f t="shared" si="286"/>
        <v>22817745</v>
      </c>
      <c r="AU307" s="187">
        <f t="shared" si="286"/>
        <v>28567331.25</v>
      </c>
      <c r="AV307" s="187">
        <f t="shared" si="286"/>
        <v>16150070</v>
      </c>
      <c r="AW307" s="187">
        <f t="shared" si="286"/>
        <v>22817745</v>
      </c>
      <c r="AX307" s="187">
        <f t="shared" si="286"/>
        <v>35876950</v>
      </c>
      <c r="AY307" s="187">
        <f t="shared" si="286"/>
        <v>1714617000</v>
      </c>
    </row>
    <row r="308" spans="2:80" hidden="1">
      <c r="I308" s="53"/>
      <c r="M308" s="15" t="s">
        <v>195</v>
      </c>
      <c r="N308" s="187">
        <f t="shared" ref="N308:T308" si="287">MAX(N40:N298)</f>
        <v>22964681.067361128</v>
      </c>
      <c r="O308" s="187">
        <f t="shared" si="287"/>
        <v>25884864.772514869</v>
      </c>
      <c r="P308" s="187">
        <f t="shared" si="287"/>
        <v>27481386.592092004</v>
      </c>
      <c r="Q308" s="187">
        <f t="shared" si="287"/>
        <v>29176378.384094581</v>
      </c>
      <c r="R308" s="187">
        <f t="shared" si="287"/>
        <v>27481386.592092004</v>
      </c>
      <c r="S308" s="187">
        <f t="shared" si="287"/>
        <v>29176378.384094581</v>
      </c>
      <c r="T308" s="187">
        <f t="shared" si="287"/>
        <v>30975913.560956165</v>
      </c>
      <c r="V308" s="187">
        <f t="shared" ref="V308:AB308" si="288">MAX(V40:V298)</f>
        <v>2271609431.3539171</v>
      </c>
      <c r="W308" s="187">
        <f t="shared" si="288"/>
        <v>2560466778.2709293</v>
      </c>
      <c r="X308" s="187">
        <f t="shared" si="288"/>
        <v>2718390766.5064201</v>
      </c>
      <c r="Y308" s="187">
        <f t="shared" si="288"/>
        <v>2886055160.7771907</v>
      </c>
      <c r="Z308" s="187">
        <f t="shared" si="288"/>
        <v>2718390766.5064201</v>
      </c>
      <c r="AA308" s="187">
        <f t="shared" si="288"/>
        <v>2886055160.7771907</v>
      </c>
      <c r="AB308" s="187">
        <f t="shared" si="288"/>
        <v>3064060728.0141687</v>
      </c>
      <c r="AI308" s="187">
        <f t="shared" ref="AI308:AY308" si="289">MAX(AI40:AI298)</f>
        <v>2498771000</v>
      </c>
      <c r="AJ308" s="187">
        <f t="shared" si="289"/>
        <v>2816514000</v>
      </c>
      <c r="AK308" s="187">
        <f t="shared" si="289"/>
        <v>2990230000</v>
      </c>
      <c r="AL308" s="187">
        <f t="shared" si="289"/>
        <v>3174661000</v>
      </c>
      <c r="AM308" s="187">
        <f t="shared" si="289"/>
        <v>2990230000</v>
      </c>
      <c r="AN308" s="187">
        <f t="shared" si="289"/>
        <v>3174661000</v>
      </c>
      <c r="AO308" s="187">
        <f t="shared" si="289"/>
        <v>3370467000</v>
      </c>
      <c r="AP308" s="187">
        <f t="shared" si="289"/>
        <v>3370467060.7560239</v>
      </c>
      <c r="AQ308" s="187">
        <f t="shared" si="289"/>
        <v>3169644000</v>
      </c>
      <c r="AR308" s="187">
        <f t="shared" si="289"/>
        <v>3365141000</v>
      </c>
      <c r="AS308" s="187">
        <f t="shared" si="289"/>
        <v>2852679600</v>
      </c>
      <c r="AT308" s="187">
        <f t="shared" si="289"/>
        <v>47544660</v>
      </c>
      <c r="AU308" s="187">
        <f t="shared" si="289"/>
        <v>59524893.75</v>
      </c>
      <c r="AV308" s="187">
        <f t="shared" si="289"/>
        <v>33651410</v>
      </c>
      <c r="AW308" s="187">
        <f t="shared" si="289"/>
        <v>47544660</v>
      </c>
      <c r="AX308" s="187">
        <f t="shared" si="289"/>
        <v>74755750</v>
      </c>
      <c r="AY308" s="187">
        <f t="shared" si="289"/>
        <v>3572695000</v>
      </c>
      <c r="AZ308" s="4"/>
      <c r="BA308" s="2"/>
      <c r="BB308" s="2"/>
    </row>
    <row r="309" spans="2:80" hidden="1">
      <c r="I309" s="53"/>
      <c r="M309" s="15" t="s">
        <v>196</v>
      </c>
      <c r="N309" s="187">
        <f>N310</f>
        <v>21865954.354636911</v>
      </c>
      <c r="O309" s="187">
        <f>N311</f>
        <v>24646424.216889795</v>
      </c>
      <c r="P309" s="187">
        <f>N312</f>
        <v>26166561.732871704</v>
      </c>
      <c r="Q309" s="187">
        <f>N313</f>
        <v>27780458.004572514</v>
      </c>
      <c r="R309" s="187">
        <f>N314</f>
        <v>26166561.732871704</v>
      </c>
      <c r="S309" s="187">
        <f>N315</f>
        <v>27780458.004572514</v>
      </c>
      <c r="T309" s="187">
        <f>N316</f>
        <v>29493895.866888139</v>
      </c>
      <c r="V309" s="188"/>
      <c r="W309" s="57"/>
      <c r="X309" s="57"/>
      <c r="Y309" s="57"/>
      <c r="Z309" s="57"/>
      <c r="AA309" s="57"/>
      <c r="AB309" s="57"/>
      <c r="AR309" s="137"/>
      <c r="AS309" s="137"/>
      <c r="AT309" s="24"/>
      <c r="AZ309" s="4"/>
      <c r="BA309" s="2"/>
      <c r="BB309" s="2"/>
    </row>
    <row r="310" spans="2:80" hidden="1">
      <c r="J310" s="53"/>
      <c r="M310" s="2" t="s">
        <v>197</v>
      </c>
      <c r="N310" s="189">
        <f>V302/I302</f>
        <v>21865954.354636911</v>
      </c>
      <c r="O310" s="17" t="s">
        <v>198</v>
      </c>
      <c r="AD310" s="6" t="e">
        <f>#REF!/J310</f>
        <v>#REF!</v>
      </c>
      <c r="AR310" s="137"/>
      <c r="AS310" s="137"/>
      <c r="AT310" s="24"/>
      <c r="AZ310" s="4"/>
      <c r="BA310" s="2"/>
      <c r="BB310" s="2"/>
    </row>
    <row r="311" spans="2:80" hidden="1">
      <c r="J311" s="46"/>
      <c r="N311" s="189">
        <f>W302/I302</f>
        <v>24646424.216889795</v>
      </c>
      <c r="O311" s="17" t="s">
        <v>199</v>
      </c>
      <c r="V311" s="190"/>
      <c r="W311" s="190"/>
      <c r="X311" s="190"/>
      <c r="Y311" s="190"/>
      <c r="Z311" s="190"/>
      <c r="AA311" s="190"/>
      <c r="AB311" s="190"/>
      <c r="AD311" s="6"/>
      <c r="AR311" s="137"/>
      <c r="AS311" s="137"/>
      <c r="AT311" s="24"/>
      <c r="AZ311" s="4"/>
      <c r="BA311" s="2"/>
      <c r="BB311" s="2"/>
    </row>
    <row r="312" spans="2:80" hidden="1">
      <c r="J312" s="53"/>
      <c r="N312" s="189">
        <f>X302/I302</f>
        <v>26166561.732871704</v>
      </c>
      <c r="O312" s="17" t="s">
        <v>200</v>
      </c>
      <c r="V312" s="57"/>
      <c r="W312" s="57"/>
      <c r="X312" s="57"/>
      <c r="Y312" s="57"/>
      <c r="Z312" s="57"/>
      <c r="AA312" s="57"/>
      <c r="AD312" s="6"/>
      <c r="AI312" s="53">
        <f>AI307/1.1</f>
        <v>1090196363.6363635</v>
      </c>
      <c r="AJ312" s="53">
        <f t="shared" ref="AJ312:AY313" si="290">AJ307/1.1</f>
        <v>1228825454.5454545</v>
      </c>
      <c r="AK312" s="53">
        <f t="shared" si="290"/>
        <v>1304616363.6363635</v>
      </c>
      <c r="AL312" s="53">
        <f t="shared" si="290"/>
        <v>1385082727.2727273</v>
      </c>
      <c r="AM312" s="53">
        <f t="shared" si="290"/>
        <v>1304616363.6363635</v>
      </c>
      <c r="AN312" s="53">
        <f t="shared" si="290"/>
        <v>1385082727.2727273</v>
      </c>
      <c r="AO312" s="53">
        <f t="shared" si="290"/>
        <v>1470511818.181818</v>
      </c>
      <c r="AP312" s="53">
        <f t="shared" si="290"/>
        <v>1470511562.870759</v>
      </c>
      <c r="AQ312" s="53">
        <f t="shared" si="290"/>
        <v>1382893636.3636363</v>
      </c>
      <c r="AR312" s="53">
        <f t="shared" si="290"/>
        <v>1468188181.8181818</v>
      </c>
      <c r="AS312" s="53">
        <f t="shared" si="290"/>
        <v>1244604272.7272725</v>
      </c>
      <c r="AT312" s="53">
        <f t="shared" si="290"/>
        <v>20743404.545454543</v>
      </c>
      <c r="AU312" s="53">
        <f t="shared" si="290"/>
        <v>25970301.136363633</v>
      </c>
      <c r="AV312" s="53">
        <f t="shared" si="290"/>
        <v>14681881.818181816</v>
      </c>
      <c r="AW312" s="53">
        <f t="shared" si="290"/>
        <v>20743404.545454543</v>
      </c>
      <c r="AX312" s="53">
        <f t="shared" si="290"/>
        <v>32615409.09090909</v>
      </c>
      <c r="AY312" s="53">
        <f t="shared" si="290"/>
        <v>1558742727.2727273</v>
      </c>
      <c r="AZ312" s="4"/>
      <c r="BA312" s="2"/>
      <c r="BB312" s="2"/>
    </row>
    <row r="313" spans="2:80" hidden="1">
      <c r="I313" s="53"/>
      <c r="J313" s="53"/>
      <c r="N313" s="189">
        <f>Y302/I302</f>
        <v>27780458.004572514</v>
      </c>
      <c r="O313" s="17" t="s">
        <v>201</v>
      </c>
      <c r="AD313" s="6"/>
      <c r="AI313" s="53">
        <f>AI308/1.1</f>
        <v>2271610000</v>
      </c>
      <c r="AJ313" s="53">
        <f t="shared" si="290"/>
        <v>2560467272.7272725</v>
      </c>
      <c r="AK313" s="53">
        <f t="shared" si="290"/>
        <v>2718390909.090909</v>
      </c>
      <c r="AL313" s="53">
        <f t="shared" si="290"/>
        <v>2886055454.5454545</v>
      </c>
      <c r="AM313" s="53">
        <f t="shared" si="290"/>
        <v>2718390909.090909</v>
      </c>
      <c r="AN313" s="53">
        <f t="shared" si="290"/>
        <v>2886055454.5454545</v>
      </c>
      <c r="AO313" s="53">
        <f t="shared" si="290"/>
        <v>3064060909.090909</v>
      </c>
      <c r="AP313" s="53">
        <f t="shared" si="290"/>
        <v>3064060964.323658</v>
      </c>
      <c r="AQ313" s="53">
        <f t="shared" si="290"/>
        <v>2881494545.454545</v>
      </c>
      <c r="AR313" s="53">
        <f t="shared" si="290"/>
        <v>3059219090.9090905</v>
      </c>
      <c r="AS313" s="53">
        <f t="shared" si="290"/>
        <v>2593345090.9090905</v>
      </c>
      <c r="AT313" s="53">
        <f t="shared" si="290"/>
        <v>43222418.18181818</v>
      </c>
      <c r="AU313" s="53">
        <f t="shared" si="290"/>
        <v>54113539.772727266</v>
      </c>
      <c r="AV313" s="53">
        <f t="shared" si="290"/>
        <v>30592190.909090906</v>
      </c>
      <c r="AW313" s="53">
        <f t="shared" si="290"/>
        <v>43222418.18181818</v>
      </c>
      <c r="AX313" s="53">
        <f t="shared" si="290"/>
        <v>67959772.727272719</v>
      </c>
      <c r="AY313" s="53">
        <f t="shared" si="290"/>
        <v>3247904545.454545</v>
      </c>
      <c r="AZ313" s="4"/>
      <c r="BA313" s="2"/>
      <c r="BB313" s="2"/>
    </row>
    <row r="314" spans="2:80" hidden="1">
      <c r="N314" s="189">
        <f>Z302/I302</f>
        <v>26166561.732871704</v>
      </c>
      <c r="O314" s="17" t="s">
        <v>202</v>
      </c>
      <c r="T314" s="53"/>
      <c r="V314" s="190"/>
      <c r="W314" s="190"/>
      <c r="X314" s="190"/>
      <c r="Y314" s="190"/>
      <c r="Z314" s="190"/>
      <c r="AA314" s="190"/>
      <c r="AB314" s="190"/>
      <c r="AR314" s="137"/>
      <c r="AS314" s="137"/>
      <c r="AT314" s="24"/>
      <c r="AZ314" s="4"/>
      <c r="BA314" s="2"/>
      <c r="BB314" s="2"/>
    </row>
    <row r="315" spans="2:80" hidden="1">
      <c r="N315" s="189">
        <f>AA302/I302</f>
        <v>27780458.004572514</v>
      </c>
      <c r="O315" s="17" t="s">
        <v>203</v>
      </c>
      <c r="V315" s="57"/>
      <c r="W315" s="57"/>
      <c r="X315" s="57"/>
      <c r="Y315" s="57"/>
      <c r="Z315" s="57"/>
      <c r="AA315" s="57"/>
      <c r="AR315" s="137"/>
      <c r="AS315" s="137"/>
      <c r="AT315" s="24"/>
      <c r="AZ315" s="4"/>
      <c r="BA315" s="2"/>
      <c r="BB315" s="2"/>
    </row>
    <row r="316" spans="2:80" hidden="1">
      <c r="N316" s="189">
        <f>AB302/I302</f>
        <v>29493895.866888139</v>
      </c>
      <c r="O316" s="17" t="s">
        <v>204</v>
      </c>
      <c r="AR316" s="137"/>
      <c r="AS316" s="137"/>
      <c r="AT316" s="24"/>
      <c r="AZ316" s="4"/>
      <c r="BA316" s="2"/>
      <c r="BB316" s="2"/>
    </row>
    <row r="317" spans="2:80" hidden="1">
      <c r="AR317" s="137"/>
      <c r="AS317" s="137"/>
      <c r="AT317" s="24"/>
      <c r="AZ317" s="4"/>
      <c r="BA317" s="2"/>
      <c r="BB317" s="2"/>
    </row>
    <row r="318" spans="2:80" hidden="1">
      <c r="N318" s="46">
        <f t="shared" ref="N318:T319" si="291">N307/1.15</f>
        <v>18588167.083110321</v>
      </c>
      <c r="O318" s="46">
        <f t="shared" si="291"/>
        <v>20951834.249466982</v>
      </c>
      <c r="P318" s="46">
        <f t="shared" si="291"/>
        <v>22244097.540521745</v>
      </c>
      <c r="Q318" s="46">
        <f t="shared" si="291"/>
        <v>23616064.803721577</v>
      </c>
      <c r="R318" s="46">
        <f t="shared" si="291"/>
        <v>22244097.540521745</v>
      </c>
      <c r="S318" s="46">
        <f t="shared" si="291"/>
        <v>23616064.803721577</v>
      </c>
      <c r="T318" s="46">
        <f t="shared" si="291"/>
        <v>25072652.005665306</v>
      </c>
      <c r="AR318" s="137"/>
      <c r="AS318" s="137"/>
      <c r="AT318" s="24"/>
      <c r="AZ318" s="4"/>
      <c r="BA318" s="2"/>
      <c r="BB318" s="2"/>
    </row>
    <row r="319" spans="2:80" hidden="1">
      <c r="N319" s="46">
        <f t="shared" si="291"/>
        <v>19969287.884661853</v>
      </c>
      <c r="O319" s="46">
        <f t="shared" si="291"/>
        <v>22508578.063056409</v>
      </c>
      <c r="P319" s="46">
        <f t="shared" si="291"/>
        <v>23896857.906166963</v>
      </c>
      <c r="Q319" s="46">
        <f t="shared" si="291"/>
        <v>25370763.812256161</v>
      </c>
      <c r="R319" s="46">
        <f t="shared" si="291"/>
        <v>23896857.906166963</v>
      </c>
      <c r="S319" s="46">
        <f t="shared" si="291"/>
        <v>25370763.812256161</v>
      </c>
      <c r="T319" s="46">
        <f t="shared" si="291"/>
        <v>26935577.009527102</v>
      </c>
      <c r="AR319" s="137"/>
      <c r="AS319" s="137"/>
      <c r="AT319" s="24"/>
      <c r="AZ319" s="4"/>
      <c r="BA319" s="2"/>
      <c r="BB319" s="2"/>
    </row>
    <row r="320" spans="2:80" hidden="1">
      <c r="AR320" s="137"/>
      <c r="AS320" s="137"/>
      <c r="AT320" s="24"/>
      <c r="AZ320" s="4"/>
      <c r="BA320" s="2"/>
      <c r="BB320" s="2"/>
    </row>
    <row r="321" spans="1:112" hidden="1">
      <c r="AR321" s="137"/>
      <c r="AS321" s="137"/>
      <c r="AT321" s="24"/>
      <c r="AZ321" s="4"/>
      <c r="BA321" s="2"/>
      <c r="BB321" s="2"/>
    </row>
    <row r="322" spans="1:112" hidden="1">
      <c r="AR322" s="137"/>
      <c r="AS322" s="137"/>
      <c r="AT322" s="24"/>
      <c r="AZ322" s="4"/>
      <c r="BA322" s="2"/>
      <c r="BB322" s="2"/>
    </row>
    <row r="323" spans="1:112" hidden="1">
      <c r="AR323" s="137"/>
      <c r="AS323" s="137"/>
      <c r="AT323" s="24"/>
      <c r="AZ323" s="4"/>
      <c r="BA323" s="2"/>
      <c r="BB323" s="2"/>
    </row>
    <row r="324" spans="1:112" hidden="1">
      <c r="AR324" s="137"/>
      <c r="AS324" s="137"/>
      <c r="AT324" s="24"/>
      <c r="AZ324" s="4"/>
      <c r="BA324" s="2"/>
      <c r="BB324" s="2"/>
    </row>
    <row r="325" spans="1:112" hidden="1">
      <c r="AR325" s="137"/>
      <c r="AS325" s="137"/>
      <c r="AT325" s="24"/>
      <c r="AZ325" s="4"/>
      <c r="BA325" s="2"/>
      <c r="BB325" s="2"/>
    </row>
    <row r="326" spans="1:112" hidden="1">
      <c r="AR326" s="137"/>
      <c r="AS326" s="137"/>
      <c r="AT326" s="24"/>
      <c r="AZ326" s="4"/>
      <c r="BA326" s="2"/>
      <c r="BB326" s="2"/>
    </row>
    <row r="327" spans="1:112" hidden="1">
      <c r="AR327" s="137"/>
      <c r="AS327" s="137"/>
      <c r="AT327" s="24"/>
      <c r="AZ327" s="4"/>
      <c r="BA327" s="2"/>
      <c r="BB327" s="2"/>
    </row>
    <row r="328" spans="1:112" hidden="1">
      <c r="AR328" s="137"/>
      <c r="AS328" s="137"/>
      <c r="AT328" s="24"/>
    </row>
    <row r="329" spans="1:112" s="14" customFormat="1" hidden="1">
      <c r="A329" s="2"/>
      <c r="B329" s="2"/>
      <c r="C329" s="2"/>
      <c r="D329" s="2"/>
      <c r="E329" s="2"/>
      <c r="F329" s="2"/>
      <c r="G329" s="2"/>
      <c r="H329" s="2"/>
      <c r="I329" s="24"/>
      <c r="J329" s="24"/>
      <c r="K329" s="24"/>
      <c r="L329" s="24"/>
      <c r="M329" s="24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3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191"/>
      <c r="AS329" s="191"/>
      <c r="AT329" s="337"/>
      <c r="AU329" s="192"/>
      <c r="AV329" s="192"/>
      <c r="AW329" s="4"/>
      <c r="AX329" s="4"/>
      <c r="AY329" s="4"/>
      <c r="AZ329" s="5"/>
      <c r="BA329" s="6"/>
      <c r="BB329" s="6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Y329" s="193"/>
      <c r="CB329" s="192"/>
    </row>
    <row r="330" spans="1:112" hidden="1">
      <c r="I330" s="24"/>
      <c r="J330" s="24"/>
      <c r="K330" s="24"/>
      <c r="L330" s="194" t="s">
        <v>205</v>
      </c>
      <c r="M330" s="194"/>
      <c r="N330" s="195"/>
      <c r="O330" s="196" t="s">
        <v>206</v>
      </c>
      <c r="P330" s="197"/>
      <c r="Q330" s="197"/>
      <c r="AR330" s="198">
        <f>SUM(AR41:AR329)</f>
        <v>574752922272.72729</v>
      </c>
      <c r="AS330" s="198">
        <f>SUM(AS41:AS329)</f>
        <v>487226558863.63641</v>
      </c>
      <c r="AT330" s="338"/>
    </row>
    <row r="331" spans="1:112" hidden="1">
      <c r="I331" s="24"/>
      <c r="J331" s="24"/>
      <c r="K331" s="24"/>
      <c r="L331" s="199" t="s">
        <v>207</v>
      </c>
      <c r="M331" s="199" t="s">
        <v>16</v>
      </c>
      <c r="N331" s="199" t="s">
        <v>17</v>
      </c>
      <c r="O331" s="200" t="s">
        <v>207</v>
      </c>
      <c r="P331" s="200" t="s">
        <v>16</v>
      </c>
      <c r="Q331" s="200" t="s">
        <v>17</v>
      </c>
    </row>
    <row r="332" spans="1:112">
      <c r="I332" s="24"/>
      <c r="J332" s="24"/>
      <c r="K332" s="24"/>
      <c r="L332" s="201" t="s">
        <v>208</v>
      </c>
      <c r="M332" s="202">
        <v>101</v>
      </c>
      <c r="N332" s="202">
        <v>100</v>
      </c>
      <c r="O332" s="203" t="s">
        <v>13</v>
      </c>
      <c r="P332" s="204">
        <v>101</v>
      </c>
      <c r="Q332" s="204">
        <v>100</v>
      </c>
    </row>
    <row r="333" spans="1:112">
      <c r="C333" s="524" t="s">
        <v>258</v>
      </c>
      <c r="D333" s="524"/>
      <c r="E333" s="524"/>
      <c r="F333" s="524"/>
      <c r="G333" s="524"/>
      <c r="H333" s="524"/>
      <c r="I333" s="525"/>
      <c r="J333" s="525"/>
      <c r="K333" s="525"/>
      <c r="L333" s="526"/>
      <c r="M333" s="527"/>
      <c r="N333" s="527"/>
      <c r="O333" s="528"/>
      <c r="P333" s="529"/>
      <c r="Q333" s="529"/>
      <c r="R333" s="524"/>
      <c r="S333" s="524"/>
      <c r="T333" s="524"/>
      <c r="U333" s="530"/>
      <c r="V333" s="524"/>
      <c r="W333" s="524"/>
      <c r="X333" s="524"/>
      <c r="Y333" s="524"/>
      <c r="Z333" s="524"/>
      <c r="AA333" s="524"/>
      <c r="AB333" s="524"/>
      <c r="AC333" s="530"/>
      <c r="AD333" s="524"/>
      <c r="AE333" s="524"/>
      <c r="AF333" s="524"/>
      <c r="AG333" s="524"/>
      <c r="AH333" s="524"/>
      <c r="AI333" s="524"/>
      <c r="AJ333" s="524"/>
      <c r="AK333" s="524"/>
      <c r="AL333" s="524"/>
      <c r="AM333" s="524"/>
      <c r="AN333" s="524"/>
      <c r="AO333" s="524"/>
      <c r="AP333" s="524"/>
      <c r="AQ333" s="524"/>
      <c r="AR333" s="524"/>
      <c r="AS333" s="524"/>
      <c r="AT333" s="524"/>
      <c r="AU333" s="531"/>
      <c r="AV333" s="531"/>
      <c r="AW333" s="531"/>
      <c r="AX333" s="531"/>
      <c r="AY333" s="531"/>
      <c r="AZ333" s="532"/>
      <c r="BA333" s="533"/>
      <c r="BB333" s="533"/>
      <c r="BC333" s="524"/>
      <c r="BD333" s="524"/>
      <c r="BE333" s="524"/>
      <c r="BF333" s="524"/>
      <c r="BG333" s="524"/>
      <c r="BH333" s="524"/>
      <c r="BI333" s="524"/>
      <c r="BJ333" s="524"/>
      <c r="BK333" s="524"/>
      <c r="BL333" s="524"/>
      <c r="BM333" s="524"/>
      <c r="BN333" s="524"/>
      <c r="BO333" s="524"/>
      <c r="BP333" s="524"/>
      <c r="BQ333" s="524"/>
      <c r="BR333" s="524"/>
      <c r="BS333" s="524"/>
      <c r="BT333" s="524"/>
      <c r="BU333" s="524"/>
      <c r="BV333" s="524"/>
      <c r="BW333" s="524"/>
      <c r="BX333" s="524"/>
      <c r="BY333" s="534"/>
      <c r="BZ333" s="524"/>
      <c r="CA333" s="524"/>
      <c r="CB333" s="531"/>
      <c r="CC333" s="524"/>
      <c r="CD333" s="524"/>
      <c r="CE333" s="524"/>
      <c r="CF333" s="524"/>
      <c r="CG333" s="524"/>
      <c r="CH333" s="524"/>
      <c r="CI333" s="524"/>
      <c r="CJ333" s="524"/>
      <c r="CK333" s="524"/>
      <c r="CL333" s="524"/>
      <c r="CM333" s="524"/>
      <c r="CN333" s="524"/>
      <c r="CO333" s="524"/>
      <c r="CP333" s="524"/>
      <c r="CQ333" s="524"/>
      <c r="CR333" s="524"/>
      <c r="CS333" s="524"/>
      <c r="CT333" s="524"/>
      <c r="CU333" s="524"/>
      <c r="CV333" s="524"/>
      <c r="CW333" s="524"/>
      <c r="CX333" s="524"/>
      <c r="CY333" s="524"/>
      <c r="CZ333" s="524"/>
      <c r="DA333" s="524"/>
      <c r="DB333" s="524"/>
      <c r="DC333" s="524"/>
      <c r="DD333" s="524"/>
      <c r="DE333" s="524"/>
      <c r="DF333" s="524"/>
      <c r="DG333" s="524"/>
      <c r="DH333" s="535"/>
    </row>
    <row r="334" spans="1:112">
      <c r="C334" s="524">
        <v>1</v>
      </c>
      <c r="D334" s="524" t="s">
        <v>259</v>
      </c>
      <c r="E334" s="524"/>
      <c r="F334" s="524"/>
      <c r="G334" s="524"/>
      <c r="H334" s="524"/>
      <c r="I334" s="525"/>
      <c r="J334" s="525"/>
      <c r="K334" s="525"/>
      <c r="L334" s="526"/>
      <c r="M334" s="527"/>
      <c r="N334" s="527"/>
      <c r="O334" s="528"/>
      <c r="P334" s="529"/>
      <c r="Q334" s="529"/>
      <c r="R334" s="524"/>
      <c r="S334" s="524"/>
      <c r="T334" s="524"/>
      <c r="U334" s="530"/>
      <c r="V334" s="524"/>
      <c r="W334" s="524"/>
      <c r="X334" s="524"/>
      <c r="Y334" s="524"/>
      <c r="Z334" s="524"/>
      <c r="AA334" s="524"/>
      <c r="AB334" s="524"/>
      <c r="AC334" s="530"/>
      <c r="AD334" s="524"/>
      <c r="AE334" s="524"/>
      <c r="AF334" s="524"/>
      <c r="AG334" s="524"/>
      <c r="AH334" s="524"/>
      <c r="AI334" s="524"/>
      <c r="AJ334" s="524"/>
      <c r="AK334" s="524"/>
      <c r="AL334" s="524"/>
      <c r="AM334" s="524"/>
      <c r="AN334" s="524"/>
      <c r="AO334" s="524"/>
      <c r="AP334" s="524"/>
      <c r="AQ334" s="524"/>
      <c r="AR334" s="524"/>
      <c r="AS334" s="524"/>
      <c r="AT334" s="524"/>
      <c r="AU334" s="531"/>
      <c r="AV334" s="531"/>
      <c r="AW334" s="531"/>
      <c r="AX334" s="531"/>
      <c r="AY334" s="531"/>
      <c r="AZ334" s="532"/>
      <c r="BA334" s="533"/>
      <c r="BB334" s="533"/>
      <c r="BC334" s="524"/>
      <c r="BD334" s="524"/>
      <c r="BE334" s="524"/>
      <c r="BF334" s="524"/>
      <c r="BG334" s="524"/>
      <c r="BH334" s="524"/>
      <c r="BI334" s="524"/>
      <c r="BJ334" s="524"/>
      <c r="BK334" s="524"/>
      <c r="BL334" s="524"/>
      <c r="BM334" s="524"/>
      <c r="BN334" s="524"/>
      <c r="BO334" s="524"/>
      <c r="BP334" s="524"/>
      <c r="BQ334" s="524"/>
      <c r="BR334" s="524"/>
      <c r="BS334" s="524"/>
      <c r="BT334" s="524"/>
      <c r="BU334" s="524"/>
      <c r="BV334" s="524"/>
      <c r="BW334" s="524"/>
      <c r="BX334" s="524"/>
      <c r="BY334" s="534"/>
      <c r="BZ334" s="524"/>
      <c r="CA334" s="524"/>
      <c r="CB334" s="531"/>
      <c r="CC334" s="524"/>
      <c r="CD334" s="524"/>
      <c r="CE334" s="524"/>
      <c r="CF334" s="524"/>
      <c r="CG334" s="524"/>
      <c r="CH334" s="524"/>
      <c r="CI334" s="524"/>
      <c r="CJ334" s="524"/>
      <c r="CK334" s="524"/>
      <c r="CL334" s="524"/>
      <c r="CM334" s="524"/>
      <c r="CN334" s="524"/>
      <c r="CO334" s="524"/>
      <c r="CP334" s="524"/>
      <c r="CQ334" s="524"/>
      <c r="CR334" s="524"/>
      <c r="CS334" s="524"/>
      <c r="CT334" s="524"/>
      <c r="CU334" s="524"/>
      <c r="CV334" s="524"/>
      <c r="CW334" s="524"/>
      <c r="CX334" s="524"/>
      <c r="CY334" s="524"/>
      <c r="CZ334" s="524"/>
      <c r="DA334" s="524"/>
      <c r="DB334" s="524"/>
      <c r="DC334" s="524"/>
      <c r="DD334" s="524"/>
      <c r="DE334" s="524"/>
      <c r="DF334" s="524"/>
      <c r="DG334" s="524"/>
      <c r="DH334" s="535"/>
    </row>
    <row r="335" spans="1:112">
      <c r="C335" s="524">
        <v>2</v>
      </c>
      <c r="D335" s="524" t="s">
        <v>260</v>
      </c>
      <c r="E335" s="524"/>
      <c r="F335" s="524"/>
      <c r="G335" s="524"/>
      <c r="H335" s="524"/>
      <c r="I335" s="525"/>
      <c r="J335" s="525"/>
      <c r="K335" s="525"/>
      <c r="L335" s="526"/>
      <c r="M335" s="527"/>
      <c r="N335" s="527"/>
      <c r="O335" s="528"/>
      <c r="P335" s="529"/>
      <c r="Q335" s="529"/>
      <c r="R335" s="524"/>
      <c r="S335" s="524"/>
      <c r="T335" s="524"/>
      <c r="U335" s="530"/>
      <c r="V335" s="524"/>
      <c r="W335" s="524"/>
      <c r="X335" s="524"/>
      <c r="Y335" s="524"/>
      <c r="Z335" s="524"/>
      <c r="AA335" s="524"/>
      <c r="AB335" s="524"/>
      <c r="AC335" s="530"/>
      <c r="AD335" s="524"/>
      <c r="AE335" s="524"/>
      <c r="AF335" s="524"/>
      <c r="AG335" s="524"/>
      <c r="AH335" s="524"/>
      <c r="AI335" s="524"/>
      <c r="AJ335" s="524"/>
      <c r="AK335" s="524"/>
      <c r="AL335" s="524"/>
      <c r="AM335" s="524"/>
      <c r="AN335" s="524"/>
      <c r="AO335" s="524"/>
      <c r="AP335" s="524"/>
      <c r="AQ335" s="524"/>
      <c r="AR335" s="524"/>
      <c r="AS335" s="524"/>
      <c r="AT335" s="524"/>
      <c r="AU335" s="531"/>
      <c r="AV335" s="531"/>
      <c r="AW335" s="531"/>
      <c r="AX335" s="531"/>
      <c r="AY335" s="531"/>
      <c r="AZ335" s="532"/>
      <c r="BA335" s="533"/>
      <c r="BB335" s="533"/>
      <c r="BC335" s="524"/>
      <c r="BD335" s="524"/>
      <c r="BE335" s="524"/>
      <c r="BF335" s="524"/>
      <c r="BG335" s="524"/>
      <c r="BH335" s="524"/>
      <c r="BI335" s="524"/>
      <c r="BJ335" s="524"/>
      <c r="BK335" s="524"/>
      <c r="BL335" s="524"/>
      <c r="BM335" s="524"/>
      <c r="BN335" s="524"/>
      <c r="BO335" s="524"/>
      <c r="BP335" s="524"/>
      <c r="BQ335" s="524"/>
      <c r="BR335" s="524"/>
      <c r="BS335" s="524"/>
      <c r="BT335" s="524"/>
      <c r="BU335" s="524"/>
      <c r="BV335" s="524"/>
      <c r="BW335" s="524"/>
      <c r="BX335" s="524"/>
      <c r="BY335" s="534"/>
      <c r="BZ335" s="524"/>
      <c r="CA335" s="524"/>
      <c r="CB335" s="531"/>
      <c r="CC335" s="524"/>
      <c r="CD335" s="524"/>
      <c r="CE335" s="524"/>
      <c r="CF335" s="524"/>
      <c r="CG335" s="524"/>
      <c r="CH335" s="524"/>
      <c r="CI335" s="524"/>
      <c r="CJ335" s="524"/>
      <c r="CK335" s="524"/>
      <c r="CL335" s="524"/>
      <c r="CM335" s="524"/>
      <c r="CN335" s="524"/>
      <c r="CO335" s="524"/>
      <c r="CP335" s="524"/>
      <c r="CQ335" s="524"/>
      <c r="CR335" s="524"/>
      <c r="CS335" s="524"/>
      <c r="CT335" s="524"/>
      <c r="CU335" s="524"/>
      <c r="CV335" s="524"/>
      <c r="CW335" s="524"/>
      <c r="CX335" s="524"/>
      <c r="CY335" s="524"/>
      <c r="CZ335" s="524"/>
      <c r="DA335" s="524"/>
      <c r="DB335" s="524"/>
      <c r="DC335" s="524"/>
      <c r="DD335" s="524"/>
      <c r="DE335" s="524"/>
      <c r="DF335" s="524"/>
      <c r="DG335" s="524"/>
      <c r="DH335" s="535"/>
    </row>
    <row r="336" spans="1:112">
      <c r="C336" s="524">
        <v>3</v>
      </c>
      <c r="D336" s="524" t="s">
        <v>261</v>
      </c>
      <c r="E336" s="524"/>
      <c r="F336" s="524"/>
      <c r="G336" s="524"/>
      <c r="H336" s="524"/>
      <c r="I336" s="525"/>
      <c r="J336" s="525"/>
      <c r="K336" s="525"/>
      <c r="L336" s="526"/>
      <c r="M336" s="527"/>
      <c r="N336" s="527"/>
      <c r="O336" s="528"/>
      <c r="P336" s="529"/>
      <c r="Q336" s="529"/>
      <c r="R336" s="524"/>
      <c r="S336" s="524"/>
      <c r="T336" s="524"/>
      <c r="U336" s="530"/>
      <c r="V336" s="524"/>
      <c r="W336" s="524"/>
      <c r="X336" s="524"/>
      <c r="Y336" s="524"/>
      <c r="Z336" s="524"/>
      <c r="AA336" s="524"/>
      <c r="AB336" s="524"/>
      <c r="AC336" s="530"/>
      <c r="AD336" s="524"/>
      <c r="AE336" s="524"/>
      <c r="AF336" s="524"/>
      <c r="AG336" s="524"/>
      <c r="AH336" s="524"/>
      <c r="AI336" s="524"/>
      <c r="AJ336" s="524"/>
      <c r="AK336" s="524"/>
      <c r="AL336" s="524"/>
      <c r="AM336" s="524"/>
      <c r="AN336" s="524"/>
      <c r="AO336" s="524"/>
      <c r="AP336" s="524"/>
      <c r="AQ336" s="524"/>
      <c r="AR336" s="524"/>
      <c r="AS336" s="524"/>
      <c r="AT336" s="524"/>
      <c r="AU336" s="531"/>
      <c r="AV336" s="531"/>
      <c r="AW336" s="531"/>
      <c r="AX336" s="531"/>
      <c r="AY336" s="531"/>
      <c r="AZ336" s="532"/>
      <c r="BA336" s="533"/>
      <c r="BB336" s="533"/>
      <c r="BC336" s="524"/>
      <c r="BD336" s="524"/>
      <c r="BE336" s="524"/>
      <c r="BF336" s="524"/>
      <c r="BG336" s="524"/>
      <c r="BH336" s="524"/>
      <c r="BI336" s="524"/>
      <c r="BJ336" s="524"/>
      <c r="BK336" s="524"/>
      <c r="BL336" s="524"/>
      <c r="BM336" s="524"/>
      <c r="BN336" s="524"/>
      <c r="BO336" s="524"/>
      <c r="BP336" s="524"/>
      <c r="BQ336" s="524"/>
      <c r="BR336" s="524"/>
      <c r="BS336" s="524"/>
      <c r="BT336" s="524"/>
      <c r="BU336" s="524"/>
      <c r="BV336" s="524"/>
      <c r="BW336" s="524"/>
      <c r="BX336" s="524"/>
      <c r="BY336" s="534"/>
      <c r="BZ336" s="524"/>
      <c r="CA336" s="524"/>
      <c r="CB336" s="531"/>
      <c r="CC336" s="524"/>
      <c r="CD336" s="524"/>
      <c r="CE336" s="524"/>
      <c r="CF336" s="524"/>
      <c r="CG336" s="524"/>
      <c r="CH336" s="524"/>
      <c r="CI336" s="524"/>
      <c r="CJ336" s="524"/>
      <c r="CK336" s="524"/>
      <c r="CL336" s="524"/>
      <c r="CM336" s="524"/>
      <c r="CN336" s="524"/>
      <c r="CO336" s="524"/>
      <c r="CP336" s="524"/>
      <c r="CQ336" s="524"/>
      <c r="CR336" s="524"/>
      <c r="CS336" s="524"/>
      <c r="CT336" s="524"/>
      <c r="CU336" s="524"/>
      <c r="CV336" s="524"/>
      <c r="CW336" s="524"/>
      <c r="CX336" s="524"/>
      <c r="CY336" s="524"/>
      <c r="CZ336" s="524"/>
      <c r="DA336" s="524"/>
      <c r="DB336" s="524"/>
      <c r="DC336" s="524"/>
      <c r="DD336" s="524"/>
      <c r="DE336" s="524"/>
      <c r="DF336" s="524"/>
      <c r="DG336" s="524"/>
      <c r="DH336" s="535"/>
    </row>
    <row r="337" spans="3:112">
      <c r="C337" s="524"/>
      <c r="D337" s="524"/>
      <c r="E337" s="524"/>
      <c r="F337" s="524"/>
      <c r="G337" s="524"/>
      <c r="H337" s="524"/>
      <c r="I337" s="525"/>
      <c r="J337" s="525"/>
      <c r="K337" s="525"/>
      <c r="L337" s="526"/>
      <c r="M337" s="527"/>
      <c r="N337" s="527"/>
      <c r="O337" s="528"/>
      <c r="P337" s="529"/>
      <c r="Q337" s="529"/>
      <c r="R337" s="524"/>
      <c r="S337" s="524"/>
      <c r="T337" s="524"/>
      <c r="U337" s="530"/>
      <c r="V337" s="524"/>
      <c r="W337" s="524"/>
      <c r="X337" s="524"/>
      <c r="Y337" s="524"/>
      <c r="Z337" s="524"/>
      <c r="AA337" s="524"/>
      <c r="AB337" s="524"/>
      <c r="AC337" s="530"/>
      <c r="AD337" s="524"/>
      <c r="AE337" s="524"/>
      <c r="AF337" s="524"/>
      <c r="AG337" s="524"/>
      <c r="AH337" s="524"/>
      <c r="AI337" s="524"/>
      <c r="AJ337" s="524"/>
      <c r="AK337" s="524"/>
      <c r="AL337" s="524"/>
      <c r="AM337" s="524"/>
      <c r="AN337" s="524"/>
      <c r="AO337" s="524"/>
      <c r="AP337" s="524"/>
      <c r="AQ337" s="524"/>
      <c r="AR337" s="524"/>
      <c r="AS337" s="524"/>
      <c r="AT337" s="524"/>
      <c r="AU337" s="531"/>
      <c r="AV337" s="531"/>
      <c r="AW337" s="531"/>
      <c r="AX337" s="531"/>
      <c r="AY337" s="531"/>
      <c r="AZ337" s="532"/>
      <c r="BA337" s="533"/>
      <c r="BB337" s="533"/>
      <c r="BC337" s="524"/>
      <c r="BD337" s="524"/>
      <c r="BE337" s="524"/>
      <c r="BF337" s="524"/>
      <c r="BG337" s="524"/>
      <c r="BH337" s="524"/>
      <c r="BI337" s="524"/>
      <c r="BJ337" s="524"/>
      <c r="BK337" s="524"/>
      <c r="BL337" s="524"/>
      <c r="BM337" s="524"/>
      <c r="BN337" s="524"/>
      <c r="BO337" s="524"/>
      <c r="BP337" s="524"/>
      <c r="BQ337" s="524"/>
      <c r="BR337" s="524"/>
      <c r="BS337" s="524"/>
      <c r="BT337" s="524"/>
      <c r="BU337" s="524"/>
      <c r="BV337" s="524"/>
      <c r="BW337" s="524"/>
      <c r="BX337" s="524"/>
      <c r="BY337" s="534"/>
      <c r="BZ337" s="524"/>
      <c r="CA337" s="524"/>
      <c r="CB337" s="531"/>
      <c r="CC337" s="524"/>
      <c r="CD337" s="524"/>
      <c r="CE337" s="524"/>
      <c r="CF337" s="524"/>
      <c r="CG337" s="524"/>
      <c r="CH337" s="524"/>
      <c r="CI337" s="524"/>
      <c r="CJ337" s="524"/>
      <c r="CK337" s="524"/>
      <c r="CL337" s="524"/>
      <c r="CM337" s="524"/>
      <c r="CN337" s="524"/>
      <c r="CO337" s="524"/>
      <c r="CP337" s="524"/>
      <c r="CQ337" s="524"/>
      <c r="CR337" s="524"/>
      <c r="CS337" s="524"/>
      <c r="CT337" s="524"/>
      <c r="CU337" s="524"/>
      <c r="CV337" s="524"/>
      <c r="CW337" s="524"/>
      <c r="CX337" s="524"/>
      <c r="CY337" s="524"/>
      <c r="CZ337" s="524"/>
      <c r="DA337" s="524"/>
      <c r="DB337" s="524"/>
      <c r="DC337" s="524"/>
      <c r="DD337" s="524"/>
      <c r="DE337" s="524"/>
      <c r="DF337" s="524"/>
      <c r="DG337" s="524"/>
      <c r="DH337" s="535"/>
    </row>
    <row r="338" spans="3:112">
      <c r="C338" s="524" t="s">
        <v>262</v>
      </c>
      <c r="D338" s="524"/>
      <c r="E338" s="524"/>
      <c r="F338" s="524"/>
      <c r="G338" s="524"/>
      <c r="H338" s="524"/>
      <c r="I338" s="525"/>
      <c r="J338" s="525"/>
      <c r="K338" s="525"/>
      <c r="L338" s="526"/>
      <c r="M338" s="527"/>
      <c r="N338" s="527"/>
      <c r="O338" s="528"/>
      <c r="P338" s="529"/>
      <c r="Q338" s="529"/>
      <c r="R338" s="524"/>
      <c r="S338" s="524"/>
      <c r="T338" s="524"/>
      <c r="U338" s="530"/>
      <c r="V338" s="524"/>
      <c r="W338" s="524"/>
      <c r="X338" s="524"/>
      <c r="Y338" s="524"/>
      <c r="Z338" s="524"/>
      <c r="AA338" s="524"/>
      <c r="AB338" s="524"/>
      <c r="AC338" s="530"/>
      <c r="AD338" s="524"/>
      <c r="AE338" s="524"/>
      <c r="AF338" s="524"/>
      <c r="AG338" s="524"/>
      <c r="AH338" s="524"/>
      <c r="AI338" s="524"/>
      <c r="AJ338" s="524"/>
      <c r="AK338" s="524"/>
      <c r="AL338" s="524"/>
      <c r="AM338" s="524"/>
      <c r="AN338" s="524"/>
      <c r="AO338" s="524"/>
      <c r="AP338" s="524"/>
      <c r="AQ338" s="524"/>
      <c r="AR338" s="524"/>
      <c r="AS338" s="524"/>
      <c r="AT338" s="524"/>
      <c r="AU338" s="531"/>
      <c r="AV338" s="531"/>
      <c r="AW338" s="531"/>
      <c r="AX338" s="531"/>
      <c r="AY338" s="531"/>
      <c r="AZ338" s="532"/>
      <c r="BA338" s="533"/>
      <c r="BB338" s="533"/>
      <c r="BC338" s="524"/>
      <c r="BD338" s="524"/>
      <c r="BE338" s="524"/>
      <c r="BF338" s="524"/>
      <c r="BG338" s="524"/>
      <c r="BH338" s="524"/>
      <c r="BI338" s="524"/>
      <c r="BJ338" s="524"/>
      <c r="BK338" s="524"/>
      <c r="BL338" s="524"/>
      <c r="BM338" s="524"/>
      <c r="BN338" s="524"/>
      <c r="BO338" s="524"/>
      <c r="BP338" s="524"/>
      <c r="BQ338" s="524"/>
      <c r="BR338" s="524"/>
      <c r="BS338" s="524"/>
      <c r="BT338" s="524"/>
      <c r="BU338" s="524"/>
      <c r="BV338" s="524"/>
      <c r="BW338" s="524"/>
      <c r="BX338" s="524"/>
      <c r="BY338" s="534"/>
      <c r="BZ338" s="524"/>
      <c r="CA338" s="524"/>
      <c r="CB338" s="531"/>
      <c r="CC338" s="524"/>
      <c r="CD338" s="524"/>
      <c r="CE338" s="524"/>
      <c r="CF338" s="524"/>
      <c r="CG338" s="524"/>
      <c r="CH338" s="524"/>
      <c r="CI338" s="524"/>
      <c r="CJ338" s="524"/>
      <c r="CK338" s="524"/>
      <c r="CL338" s="524"/>
      <c r="CM338" s="524"/>
      <c r="CN338" s="524"/>
      <c r="CO338" s="524"/>
      <c r="CP338" s="524"/>
      <c r="CQ338" s="524"/>
      <c r="CR338" s="524"/>
      <c r="CS338" s="524"/>
      <c r="CT338" s="524"/>
      <c r="CU338" s="524"/>
      <c r="CV338" s="524"/>
      <c r="CW338" s="524"/>
      <c r="CX338" s="524"/>
      <c r="CY338" s="524"/>
      <c r="CZ338" s="524"/>
      <c r="DA338" s="524"/>
      <c r="DB338" s="524"/>
      <c r="DC338" s="524"/>
      <c r="DD338" s="524"/>
      <c r="DE338" s="524"/>
      <c r="DF338" s="524"/>
      <c r="DG338" s="524"/>
      <c r="DH338" s="535"/>
    </row>
    <row r="339" spans="3:112">
      <c r="C339" s="524">
        <v>1</v>
      </c>
      <c r="D339" s="524" t="s">
        <v>263</v>
      </c>
      <c r="E339" s="524"/>
      <c r="F339" s="524"/>
      <c r="G339" s="524"/>
      <c r="H339" s="524"/>
      <c r="I339" s="525"/>
      <c r="J339" s="525"/>
      <c r="K339" s="525"/>
      <c r="L339" s="526"/>
      <c r="M339" s="527"/>
      <c r="N339" s="527"/>
      <c r="O339" s="528"/>
      <c r="P339" s="529"/>
      <c r="Q339" s="529"/>
      <c r="R339" s="524"/>
      <c r="S339" s="524"/>
      <c r="T339" s="524"/>
      <c r="U339" s="530"/>
      <c r="V339" s="524"/>
      <c r="W339" s="524"/>
      <c r="X339" s="524"/>
      <c r="Y339" s="524"/>
      <c r="Z339" s="524"/>
      <c r="AA339" s="524"/>
      <c r="AB339" s="524"/>
      <c r="AC339" s="530"/>
      <c r="AD339" s="524"/>
      <c r="AE339" s="524"/>
      <c r="AF339" s="524"/>
      <c r="AG339" s="524"/>
      <c r="AH339" s="524"/>
      <c r="AI339" s="524"/>
      <c r="AJ339" s="524"/>
      <c r="AK339" s="524"/>
      <c r="AL339" s="524"/>
      <c r="AM339" s="524"/>
      <c r="AN339" s="524"/>
      <c r="AO339" s="524"/>
      <c r="AP339" s="524"/>
      <c r="AQ339" s="524"/>
      <c r="AR339" s="524"/>
      <c r="AS339" s="524"/>
      <c r="AT339" s="524"/>
      <c r="AU339" s="531"/>
      <c r="AV339" s="531"/>
      <c r="AW339" s="531"/>
      <c r="AX339" s="531"/>
      <c r="AY339" s="531"/>
      <c r="AZ339" s="532"/>
      <c r="BA339" s="533"/>
      <c r="BB339" s="533"/>
      <c r="BC339" s="524"/>
      <c r="BD339" s="524"/>
      <c r="BE339" s="524"/>
      <c r="BF339" s="524"/>
      <c r="BG339" s="524"/>
      <c r="BH339" s="524"/>
      <c r="BI339" s="524"/>
      <c r="BJ339" s="524"/>
      <c r="BK339" s="524"/>
      <c r="BL339" s="524"/>
      <c r="BM339" s="524"/>
      <c r="BN339" s="524"/>
      <c r="BO339" s="524"/>
      <c r="BP339" s="524"/>
      <c r="BQ339" s="524"/>
      <c r="BR339" s="524"/>
      <c r="BS339" s="524"/>
      <c r="BT339" s="524"/>
      <c r="BU339" s="524"/>
      <c r="BV339" s="524"/>
      <c r="BW339" s="524"/>
      <c r="BX339" s="524"/>
      <c r="BY339" s="534"/>
      <c r="BZ339" s="524"/>
      <c r="CA339" s="524"/>
      <c r="CB339" s="531"/>
      <c r="CC339" s="524"/>
      <c r="CD339" s="524"/>
      <c r="CE339" s="524"/>
      <c r="CF339" s="524"/>
      <c r="CG339" s="524"/>
      <c r="CH339" s="524"/>
      <c r="CI339" s="524"/>
      <c r="CJ339" s="524"/>
      <c r="CK339" s="524"/>
      <c r="CL339" s="524"/>
      <c r="CM339" s="524"/>
      <c r="CN339" s="524"/>
      <c r="CO339" s="524"/>
      <c r="CP339" s="524"/>
      <c r="CQ339" s="524"/>
      <c r="CR339" s="524"/>
      <c r="CS339" s="524"/>
      <c r="CT339" s="524"/>
      <c r="CU339" s="524"/>
      <c r="CV339" s="524"/>
      <c r="CW339" s="524"/>
      <c r="CX339" s="524"/>
      <c r="CY339" s="524"/>
      <c r="CZ339" s="524"/>
      <c r="DA339" s="524"/>
      <c r="DB339" s="524"/>
      <c r="DC339" s="524"/>
      <c r="DD339" s="524"/>
      <c r="DE339" s="524"/>
      <c r="DF339" s="524"/>
      <c r="DG339" s="524"/>
      <c r="DH339" s="535"/>
    </row>
    <row r="340" spans="3:112">
      <c r="C340" s="524">
        <v>2</v>
      </c>
      <c r="D340" s="524" t="s">
        <v>264</v>
      </c>
      <c r="E340" s="524"/>
      <c r="F340" s="524"/>
      <c r="G340" s="524"/>
      <c r="H340" s="524"/>
      <c r="I340" s="525"/>
      <c r="J340" s="525"/>
      <c r="K340" s="525"/>
      <c r="L340" s="526"/>
      <c r="M340" s="527"/>
      <c r="N340" s="527"/>
      <c r="O340" s="528"/>
      <c r="P340" s="529"/>
      <c r="Q340" s="529"/>
      <c r="R340" s="524"/>
      <c r="S340" s="524"/>
      <c r="T340" s="524"/>
      <c r="U340" s="530"/>
      <c r="V340" s="524"/>
      <c r="W340" s="524"/>
      <c r="X340" s="524"/>
      <c r="Y340" s="524"/>
      <c r="Z340" s="524"/>
      <c r="AA340" s="524"/>
      <c r="AB340" s="524"/>
      <c r="AC340" s="530"/>
      <c r="AD340" s="524"/>
      <c r="AE340" s="524"/>
      <c r="AF340" s="524"/>
      <c r="AG340" s="524"/>
      <c r="AH340" s="524"/>
      <c r="AI340" s="524"/>
      <c r="AJ340" s="524"/>
      <c r="AK340" s="524"/>
      <c r="AL340" s="524"/>
      <c r="AM340" s="524"/>
      <c r="AN340" s="524"/>
      <c r="AO340" s="524"/>
      <c r="AP340" s="524"/>
      <c r="AQ340" s="524"/>
      <c r="AR340" s="524"/>
      <c r="AS340" s="524"/>
      <c r="AT340" s="524"/>
      <c r="AU340" s="531"/>
      <c r="AV340" s="531"/>
      <c r="AW340" s="531"/>
      <c r="AX340" s="531"/>
      <c r="AY340" s="531"/>
      <c r="AZ340" s="532"/>
      <c r="BA340" s="533"/>
      <c r="BB340" s="533"/>
      <c r="BC340" s="524"/>
      <c r="BD340" s="524"/>
      <c r="BE340" s="524"/>
      <c r="BF340" s="524"/>
      <c r="BG340" s="524"/>
      <c r="BH340" s="524"/>
      <c r="BI340" s="524"/>
      <c r="BJ340" s="524"/>
      <c r="BK340" s="524"/>
      <c r="BL340" s="524"/>
      <c r="BM340" s="524"/>
      <c r="BN340" s="524"/>
      <c r="BO340" s="524"/>
      <c r="BP340" s="524"/>
      <c r="BQ340" s="524"/>
      <c r="BR340" s="524"/>
      <c r="BS340" s="524"/>
      <c r="BT340" s="524"/>
      <c r="BU340" s="524"/>
      <c r="BV340" s="524"/>
      <c r="BW340" s="524"/>
      <c r="BX340" s="524"/>
      <c r="BY340" s="534"/>
      <c r="BZ340" s="524"/>
      <c r="CA340" s="524"/>
      <c r="CB340" s="531"/>
      <c r="CC340" s="524"/>
      <c r="CD340" s="524"/>
      <c r="CE340" s="524"/>
      <c r="CF340" s="524"/>
      <c r="CG340" s="524"/>
      <c r="CH340" s="524"/>
      <c r="CI340" s="524"/>
      <c r="CJ340" s="524"/>
      <c r="CK340" s="524"/>
      <c r="CL340" s="524"/>
      <c r="CM340" s="524"/>
      <c r="CN340" s="524"/>
      <c r="CO340" s="524"/>
      <c r="CP340" s="524"/>
      <c r="CQ340" s="524"/>
      <c r="CR340" s="524"/>
      <c r="CS340" s="524"/>
      <c r="CT340" s="524"/>
      <c r="CU340" s="524"/>
      <c r="CV340" s="524"/>
      <c r="CW340" s="524"/>
      <c r="CX340" s="524"/>
      <c r="CY340" s="524"/>
      <c r="CZ340" s="524"/>
      <c r="DA340" s="524"/>
      <c r="DB340" s="524"/>
      <c r="DC340" s="524"/>
      <c r="DD340" s="524"/>
      <c r="DE340" s="524"/>
      <c r="DF340" s="524"/>
      <c r="DG340" s="524"/>
      <c r="DH340" s="535"/>
    </row>
    <row r="341" spans="3:112">
      <c r="C341" s="524">
        <v>3</v>
      </c>
      <c r="D341" s="524" t="s">
        <v>265</v>
      </c>
      <c r="E341" s="524"/>
      <c r="F341" s="524"/>
      <c r="G341" s="524"/>
      <c r="H341" s="524"/>
      <c r="I341" s="525"/>
      <c r="J341" s="525"/>
      <c r="K341" s="525"/>
      <c r="L341" s="526"/>
      <c r="M341" s="527"/>
      <c r="N341" s="527"/>
      <c r="O341" s="528"/>
      <c r="P341" s="529"/>
      <c r="Q341" s="529"/>
      <c r="R341" s="524"/>
      <c r="S341" s="524"/>
      <c r="T341" s="524"/>
      <c r="U341" s="530"/>
      <c r="V341" s="524"/>
      <c r="W341" s="524"/>
      <c r="X341" s="524"/>
      <c r="Y341" s="524"/>
      <c r="Z341" s="524"/>
      <c r="AA341" s="524"/>
      <c r="AB341" s="524"/>
      <c r="AC341" s="530"/>
      <c r="AD341" s="524"/>
      <c r="AE341" s="524"/>
      <c r="AF341" s="524"/>
      <c r="AG341" s="524"/>
      <c r="AH341" s="524"/>
      <c r="AI341" s="524"/>
      <c r="AJ341" s="524"/>
      <c r="AK341" s="524"/>
      <c r="AL341" s="524"/>
      <c r="AM341" s="524"/>
      <c r="AN341" s="524"/>
      <c r="AO341" s="524"/>
      <c r="AP341" s="524"/>
      <c r="AQ341" s="524"/>
      <c r="AR341" s="524"/>
      <c r="AS341" s="524"/>
      <c r="AT341" s="524"/>
      <c r="AU341" s="531"/>
      <c r="AV341" s="531"/>
      <c r="AW341" s="531"/>
      <c r="AX341" s="531"/>
      <c r="AY341" s="531"/>
      <c r="AZ341" s="532"/>
      <c r="BA341" s="533"/>
      <c r="BB341" s="533"/>
      <c r="BC341" s="524"/>
      <c r="BD341" s="524"/>
      <c r="BE341" s="524"/>
      <c r="BF341" s="524"/>
      <c r="BG341" s="524"/>
      <c r="BH341" s="524"/>
      <c r="BI341" s="524"/>
      <c r="BJ341" s="524"/>
      <c r="BK341" s="524"/>
      <c r="BL341" s="524"/>
      <c r="BM341" s="524"/>
      <c r="BN341" s="524"/>
      <c r="BO341" s="524"/>
      <c r="BP341" s="524"/>
      <c r="BQ341" s="524"/>
      <c r="BR341" s="524"/>
      <c r="BS341" s="524"/>
      <c r="BT341" s="524"/>
      <c r="BU341" s="524"/>
      <c r="BV341" s="524"/>
      <c r="BW341" s="524"/>
      <c r="BX341" s="524"/>
      <c r="BY341" s="534"/>
      <c r="BZ341" s="524"/>
      <c r="CA341" s="524"/>
      <c r="CB341" s="531"/>
      <c r="CC341" s="524"/>
      <c r="CD341" s="524"/>
      <c r="CE341" s="524"/>
      <c r="CF341" s="524"/>
      <c r="CG341" s="524"/>
      <c r="CH341" s="524"/>
      <c r="CI341" s="524"/>
      <c r="CJ341" s="524"/>
      <c r="CK341" s="524"/>
      <c r="CL341" s="524"/>
      <c r="CM341" s="524"/>
      <c r="CN341" s="524"/>
      <c r="CO341" s="524"/>
      <c r="CP341" s="524"/>
      <c r="CQ341" s="524"/>
      <c r="CR341" s="524"/>
      <c r="CS341" s="524"/>
      <c r="CT341" s="524"/>
      <c r="CU341" s="524"/>
      <c r="CV341" s="524"/>
      <c r="CW341" s="524"/>
      <c r="CX341" s="524"/>
      <c r="CY341" s="524"/>
      <c r="CZ341" s="524"/>
      <c r="DA341" s="524"/>
      <c r="DB341" s="524"/>
      <c r="DC341" s="524"/>
      <c r="DD341" s="524"/>
      <c r="DE341" s="524"/>
      <c r="DF341" s="524"/>
      <c r="DG341" s="524"/>
      <c r="DH341" s="535"/>
    </row>
    <row r="342" spans="3:112">
      <c r="C342" s="524">
        <v>4</v>
      </c>
      <c r="D342" s="524" t="s">
        <v>266</v>
      </c>
      <c r="E342" s="524"/>
      <c r="F342" s="524"/>
      <c r="G342" s="524"/>
      <c r="H342" s="524"/>
      <c r="I342" s="525"/>
      <c r="J342" s="525"/>
      <c r="K342" s="525"/>
      <c r="L342" s="526"/>
      <c r="M342" s="527"/>
      <c r="N342" s="527"/>
      <c r="O342" s="528"/>
      <c r="P342" s="529"/>
      <c r="Q342" s="529"/>
      <c r="R342" s="524"/>
      <c r="S342" s="524"/>
      <c r="T342" s="524"/>
      <c r="U342" s="530"/>
      <c r="V342" s="524"/>
      <c r="W342" s="524"/>
      <c r="X342" s="524"/>
      <c r="Y342" s="524"/>
      <c r="Z342" s="524"/>
      <c r="AA342" s="524"/>
      <c r="AB342" s="524"/>
      <c r="AC342" s="530"/>
      <c r="AD342" s="524"/>
      <c r="AE342" s="524"/>
      <c r="AF342" s="524"/>
      <c r="AG342" s="524"/>
      <c r="AH342" s="524"/>
      <c r="AI342" s="524"/>
      <c r="AJ342" s="524"/>
      <c r="AK342" s="524"/>
      <c r="AL342" s="524"/>
      <c r="AM342" s="524"/>
      <c r="AN342" s="524"/>
      <c r="AO342" s="524"/>
      <c r="AP342" s="524"/>
      <c r="AQ342" s="524"/>
      <c r="AR342" s="524"/>
      <c r="AS342" s="524"/>
      <c r="AT342" s="524"/>
      <c r="AU342" s="531"/>
      <c r="AV342" s="531"/>
      <c r="AW342" s="531"/>
      <c r="AX342" s="531"/>
      <c r="AY342" s="531"/>
      <c r="AZ342" s="532"/>
      <c r="BA342" s="533"/>
      <c r="BB342" s="533"/>
      <c r="BC342" s="524"/>
      <c r="BD342" s="524"/>
      <c r="BE342" s="524"/>
      <c r="BF342" s="524"/>
      <c r="BG342" s="524"/>
      <c r="BH342" s="524"/>
      <c r="BI342" s="524"/>
      <c r="BJ342" s="524"/>
      <c r="BK342" s="524"/>
      <c r="BL342" s="524"/>
      <c r="BM342" s="524"/>
      <c r="BN342" s="524"/>
      <c r="BO342" s="524"/>
      <c r="BP342" s="524"/>
      <c r="BQ342" s="524"/>
      <c r="BR342" s="524"/>
      <c r="BS342" s="524"/>
      <c r="BT342" s="524"/>
      <c r="BU342" s="524"/>
      <c r="BV342" s="524"/>
      <c r="BW342" s="524"/>
      <c r="BX342" s="524"/>
      <c r="BY342" s="534"/>
      <c r="BZ342" s="524"/>
      <c r="CA342" s="524"/>
      <c r="CB342" s="531"/>
      <c r="CC342" s="524"/>
      <c r="CD342" s="524"/>
      <c r="CE342" s="524"/>
      <c r="CF342" s="524"/>
      <c r="CG342" s="524"/>
      <c r="CH342" s="524"/>
      <c r="CI342" s="524"/>
      <c r="CJ342" s="524"/>
      <c r="CK342" s="524"/>
      <c r="CL342" s="524"/>
      <c r="CM342" s="524"/>
      <c r="CN342" s="524"/>
      <c r="CO342" s="524"/>
      <c r="CP342" s="524"/>
      <c r="CQ342" s="524"/>
      <c r="CR342" s="524"/>
      <c r="CS342" s="524"/>
      <c r="CT342" s="524"/>
      <c r="CU342" s="524"/>
      <c r="CV342" s="524"/>
      <c r="CW342" s="524"/>
      <c r="CX342" s="524"/>
      <c r="CY342" s="524"/>
      <c r="CZ342" s="524"/>
      <c r="DA342" s="524"/>
      <c r="DB342" s="524"/>
      <c r="DC342" s="524"/>
      <c r="DD342" s="524"/>
      <c r="DE342" s="524"/>
      <c r="DF342" s="524"/>
      <c r="DG342" s="524"/>
      <c r="DH342" s="535"/>
    </row>
    <row r="343" spans="3:112">
      <c r="C343" s="524">
        <v>5</v>
      </c>
      <c r="D343" s="524" t="s">
        <v>267</v>
      </c>
      <c r="E343" s="524"/>
      <c r="F343" s="524"/>
      <c r="G343" s="524"/>
      <c r="H343" s="524"/>
      <c r="I343" s="525"/>
      <c r="J343" s="525"/>
      <c r="K343" s="525"/>
      <c r="L343" s="526"/>
      <c r="M343" s="527"/>
      <c r="N343" s="527"/>
      <c r="O343" s="528"/>
      <c r="P343" s="529"/>
      <c r="Q343" s="529"/>
      <c r="R343" s="524"/>
      <c r="S343" s="524"/>
      <c r="T343" s="524"/>
      <c r="U343" s="530"/>
      <c r="V343" s="524"/>
      <c r="W343" s="524"/>
      <c r="X343" s="524"/>
      <c r="Y343" s="524"/>
      <c r="Z343" s="524"/>
      <c r="AA343" s="524"/>
      <c r="AB343" s="524"/>
      <c r="AC343" s="530"/>
      <c r="AD343" s="524"/>
      <c r="AE343" s="524"/>
      <c r="AF343" s="524"/>
      <c r="AG343" s="524"/>
      <c r="AH343" s="524"/>
      <c r="AI343" s="524"/>
      <c r="AJ343" s="524"/>
      <c r="AK343" s="524"/>
      <c r="AL343" s="524"/>
      <c r="AM343" s="524"/>
      <c r="AN343" s="524"/>
      <c r="AO343" s="524"/>
      <c r="AP343" s="524"/>
      <c r="AQ343" s="524"/>
      <c r="AR343" s="524"/>
      <c r="AS343" s="524"/>
      <c r="AT343" s="524"/>
      <c r="AU343" s="531"/>
      <c r="AV343" s="531"/>
      <c r="AW343" s="531"/>
      <c r="AX343" s="531"/>
      <c r="AY343" s="531"/>
      <c r="AZ343" s="532"/>
      <c r="BA343" s="533"/>
      <c r="BB343" s="533"/>
      <c r="BC343" s="524"/>
      <c r="BD343" s="524"/>
      <c r="BE343" s="524"/>
      <c r="BF343" s="524"/>
      <c r="BG343" s="524"/>
      <c r="BH343" s="524"/>
      <c r="BI343" s="524"/>
      <c r="BJ343" s="524"/>
      <c r="BK343" s="524"/>
      <c r="BL343" s="524"/>
      <c r="BM343" s="524"/>
      <c r="BN343" s="524"/>
      <c r="BO343" s="524"/>
      <c r="BP343" s="524"/>
      <c r="BQ343" s="524"/>
      <c r="BR343" s="524"/>
      <c r="BS343" s="524"/>
      <c r="BT343" s="524"/>
      <c r="BU343" s="524"/>
      <c r="BV343" s="524"/>
      <c r="BW343" s="524"/>
      <c r="BX343" s="524"/>
      <c r="BY343" s="534"/>
      <c r="BZ343" s="524"/>
      <c r="CA343" s="524"/>
      <c r="CB343" s="531"/>
      <c r="CC343" s="524"/>
      <c r="CD343" s="524"/>
      <c r="CE343" s="524"/>
      <c r="CF343" s="524"/>
      <c r="CG343" s="524"/>
      <c r="CH343" s="524"/>
      <c r="CI343" s="524"/>
      <c r="CJ343" s="524"/>
      <c r="CK343" s="524"/>
      <c r="CL343" s="524"/>
      <c r="CM343" s="524"/>
      <c r="CN343" s="524"/>
      <c r="CO343" s="524"/>
      <c r="CP343" s="524"/>
      <c r="CQ343" s="524"/>
      <c r="CR343" s="524"/>
      <c r="CS343" s="524"/>
      <c r="CT343" s="524"/>
      <c r="CU343" s="524"/>
      <c r="CV343" s="524"/>
      <c r="CW343" s="524"/>
      <c r="CX343" s="524"/>
      <c r="CY343" s="524"/>
      <c r="CZ343" s="524"/>
      <c r="DA343" s="524"/>
      <c r="DB343" s="524"/>
      <c r="DC343" s="524"/>
      <c r="DD343" s="524"/>
      <c r="DE343" s="524"/>
      <c r="DF343" s="524"/>
      <c r="DG343" s="524"/>
      <c r="DH343" s="535"/>
    </row>
    <row r="344" spans="3:112">
      <c r="C344" s="524">
        <v>6</v>
      </c>
      <c r="D344" s="524" t="s">
        <v>268</v>
      </c>
      <c r="E344" s="524"/>
      <c r="F344" s="524"/>
      <c r="G344" s="524"/>
      <c r="H344" s="524"/>
      <c r="I344" s="525"/>
      <c r="J344" s="525"/>
      <c r="K344" s="525"/>
      <c r="L344" s="526"/>
      <c r="M344" s="527"/>
      <c r="N344" s="527"/>
      <c r="O344" s="528"/>
      <c r="P344" s="529"/>
      <c r="Q344" s="529"/>
      <c r="R344" s="524"/>
      <c r="S344" s="524"/>
      <c r="T344" s="524"/>
      <c r="U344" s="530"/>
      <c r="V344" s="524"/>
      <c r="W344" s="524"/>
      <c r="X344" s="524"/>
      <c r="Y344" s="524"/>
      <c r="Z344" s="524"/>
      <c r="AA344" s="524"/>
      <c r="AB344" s="524"/>
      <c r="AC344" s="530"/>
      <c r="AD344" s="524"/>
      <c r="AE344" s="524"/>
      <c r="AF344" s="524"/>
      <c r="AG344" s="524"/>
      <c r="AH344" s="524"/>
      <c r="AI344" s="524"/>
      <c r="AJ344" s="524"/>
      <c r="AK344" s="524"/>
      <c r="AL344" s="524"/>
      <c r="AM344" s="524"/>
      <c r="AN344" s="524"/>
      <c r="AO344" s="524"/>
      <c r="AP344" s="524"/>
      <c r="AQ344" s="524"/>
      <c r="AR344" s="524"/>
      <c r="AS344" s="524"/>
      <c r="AT344" s="524"/>
      <c r="AU344" s="531"/>
      <c r="AV344" s="531"/>
      <c r="AW344" s="531"/>
      <c r="AX344" s="531"/>
      <c r="AY344" s="531"/>
      <c r="AZ344" s="532"/>
      <c r="BA344" s="533"/>
      <c r="BB344" s="533"/>
      <c r="BC344" s="524"/>
      <c r="BD344" s="524"/>
      <c r="BE344" s="524"/>
      <c r="BF344" s="524"/>
      <c r="BG344" s="524"/>
      <c r="BH344" s="524"/>
      <c r="BI344" s="524"/>
      <c r="BJ344" s="524"/>
      <c r="BK344" s="524"/>
      <c r="BL344" s="524"/>
      <c r="BM344" s="524"/>
      <c r="BN344" s="524"/>
      <c r="BO344" s="524"/>
      <c r="BP344" s="524"/>
      <c r="BQ344" s="524"/>
      <c r="BR344" s="524"/>
      <c r="BS344" s="524"/>
      <c r="BT344" s="524"/>
      <c r="BU344" s="524"/>
      <c r="BV344" s="524"/>
      <c r="BW344" s="524"/>
      <c r="BX344" s="524"/>
      <c r="BY344" s="534"/>
      <c r="BZ344" s="524"/>
      <c r="CA344" s="524"/>
      <c r="CB344" s="531"/>
      <c r="CC344" s="524"/>
      <c r="CD344" s="524"/>
      <c r="CE344" s="524"/>
      <c r="CF344" s="524"/>
      <c r="CG344" s="524"/>
      <c r="CH344" s="524"/>
      <c r="CI344" s="524"/>
      <c r="CJ344" s="524"/>
      <c r="CK344" s="524"/>
      <c r="CL344" s="524"/>
      <c r="CM344" s="524"/>
      <c r="CN344" s="524"/>
      <c r="CO344" s="524"/>
      <c r="CP344" s="524"/>
      <c r="CQ344" s="524"/>
      <c r="CR344" s="524"/>
      <c r="CS344" s="524"/>
      <c r="CT344" s="524"/>
      <c r="CU344" s="524"/>
      <c r="CV344" s="524"/>
      <c r="CW344" s="524"/>
      <c r="CX344" s="524"/>
      <c r="CY344" s="524"/>
      <c r="CZ344" s="524"/>
      <c r="DA344" s="524"/>
      <c r="DB344" s="524"/>
      <c r="DC344" s="524"/>
      <c r="DD344" s="524"/>
      <c r="DE344" s="524"/>
      <c r="DF344" s="524"/>
      <c r="DG344" s="524"/>
      <c r="DH344" s="535"/>
    </row>
    <row r="345" spans="3:112">
      <c r="C345" s="524">
        <v>7</v>
      </c>
      <c r="D345" s="524" t="s">
        <v>269</v>
      </c>
      <c r="E345" s="524"/>
      <c r="F345" s="524"/>
      <c r="G345" s="524"/>
      <c r="H345" s="524"/>
      <c r="I345" s="525"/>
      <c r="J345" s="525"/>
      <c r="K345" s="525"/>
      <c r="L345" s="526"/>
      <c r="M345" s="527"/>
      <c r="N345" s="527"/>
      <c r="O345" s="528"/>
      <c r="P345" s="529"/>
      <c r="Q345" s="529"/>
      <c r="R345" s="524"/>
      <c r="S345" s="524"/>
      <c r="T345" s="524"/>
      <c r="U345" s="530"/>
      <c r="V345" s="524"/>
      <c r="W345" s="524"/>
      <c r="X345" s="524"/>
      <c r="Y345" s="524"/>
      <c r="Z345" s="524"/>
      <c r="AA345" s="524"/>
      <c r="AB345" s="524"/>
      <c r="AC345" s="530"/>
      <c r="AD345" s="524"/>
      <c r="AE345" s="524"/>
      <c r="AF345" s="524"/>
      <c r="AG345" s="524"/>
      <c r="AH345" s="524"/>
      <c r="AI345" s="524"/>
      <c r="AJ345" s="524"/>
      <c r="AK345" s="524"/>
      <c r="AL345" s="524"/>
      <c r="AM345" s="524"/>
      <c r="AN345" s="524"/>
      <c r="AO345" s="524"/>
      <c r="AP345" s="524"/>
      <c r="AQ345" s="524"/>
      <c r="AR345" s="524"/>
      <c r="AS345" s="524"/>
      <c r="AT345" s="524"/>
      <c r="AU345" s="531"/>
      <c r="AV345" s="531"/>
      <c r="AW345" s="531"/>
      <c r="AX345" s="531"/>
      <c r="AY345" s="531"/>
      <c r="AZ345" s="532"/>
      <c r="BA345" s="533"/>
      <c r="BB345" s="533"/>
      <c r="BC345" s="524"/>
      <c r="BD345" s="524"/>
      <c r="BE345" s="524"/>
      <c r="BF345" s="524"/>
      <c r="BG345" s="524"/>
      <c r="BH345" s="524"/>
      <c r="BI345" s="524"/>
      <c r="BJ345" s="524"/>
      <c r="BK345" s="524"/>
      <c r="BL345" s="524"/>
      <c r="BM345" s="524"/>
      <c r="BN345" s="524"/>
      <c r="BO345" s="524"/>
      <c r="BP345" s="524"/>
      <c r="BQ345" s="524"/>
      <c r="BR345" s="524"/>
      <c r="BS345" s="524"/>
      <c r="BT345" s="524"/>
      <c r="BU345" s="524"/>
      <c r="BV345" s="524"/>
      <c r="BW345" s="524"/>
      <c r="BX345" s="524"/>
      <c r="BY345" s="534"/>
      <c r="BZ345" s="524"/>
      <c r="CA345" s="524"/>
      <c r="CB345" s="531"/>
      <c r="CC345" s="524"/>
      <c r="CD345" s="524"/>
      <c r="CE345" s="524"/>
      <c r="CF345" s="524"/>
      <c r="CG345" s="524"/>
      <c r="CH345" s="524"/>
      <c r="CI345" s="524"/>
      <c r="CJ345" s="524"/>
      <c r="CK345" s="524"/>
      <c r="CL345" s="524"/>
      <c r="CM345" s="524"/>
      <c r="CN345" s="524"/>
      <c r="CO345" s="524"/>
      <c r="CP345" s="524"/>
      <c r="CQ345" s="524"/>
      <c r="CR345" s="524"/>
      <c r="CS345" s="524"/>
      <c r="CT345" s="524"/>
      <c r="CU345" s="524"/>
      <c r="CV345" s="524"/>
      <c r="CW345" s="524"/>
      <c r="CX345" s="524"/>
      <c r="CY345" s="524"/>
      <c r="CZ345" s="524"/>
      <c r="DA345" s="524"/>
      <c r="DB345" s="524"/>
      <c r="DC345" s="524"/>
      <c r="DD345" s="524"/>
      <c r="DE345" s="524"/>
      <c r="DF345" s="524"/>
      <c r="DG345" s="524"/>
      <c r="DH345" s="535"/>
    </row>
    <row r="346" spans="3:112">
      <c r="C346" s="524"/>
      <c r="D346" s="524"/>
      <c r="E346" s="524"/>
      <c r="F346" s="524"/>
      <c r="G346" s="524"/>
      <c r="H346" s="524"/>
      <c r="I346" s="525"/>
      <c r="J346" s="525"/>
      <c r="K346" s="525"/>
      <c r="L346" s="525"/>
      <c r="M346" s="525"/>
      <c r="N346" s="525"/>
      <c r="O346" s="536"/>
      <c r="P346" s="525"/>
      <c r="Q346" s="525"/>
      <c r="R346" s="525"/>
      <c r="S346" s="524"/>
      <c r="T346" s="524"/>
      <c r="U346" s="530"/>
      <c r="V346" s="524"/>
      <c r="W346" s="524"/>
      <c r="X346" s="524"/>
      <c r="Y346" s="524"/>
      <c r="Z346" s="524"/>
      <c r="AA346" s="524"/>
      <c r="AB346" s="524"/>
      <c r="AC346" s="530"/>
      <c r="AD346" s="524"/>
      <c r="AE346" s="524"/>
      <c r="AF346" s="524"/>
      <c r="AG346" s="524"/>
      <c r="AH346" s="524"/>
      <c r="AI346" s="524"/>
      <c r="AJ346" s="524"/>
      <c r="AK346" s="524"/>
      <c r="AL346" s="524"/>
      <c r="AM346" s="524"/>
      <c r="AN346" s="524"/>
      <c r="AO346" s="524"/>
      <c r="AP346" s="524"/>
      <c r="AQ346" s="524"/>
      <c r="AR346" s="524"/>
      <c r="AS346" s="524"/>
      <c r="AT346" s="524"/>
      <c r="AU346" s="531"/>
      <c r="AV346" s="531"/>
      <c r="AW346" s="531"/>
      <c r="AX346" s="531"/>
      <c r="AY346" s="531"/>
      <c r="AZ346" s="532"/>
      <c r="BA346" s="533"/>
      <c r="BB346" s="533"/>
      <c r="BC346" s="524"/>
      <c r="BD346" s="524"/>
      <c r="BE346" s="524"/>
      <c r="BF346" s="524"/>
      <c r="BG346" s="524"/>
      <c r="BH346" s="524"/>
      <c r="BI346" s="524"/>
      <c r="BJ346" s="524"/>
      <c r="BK346" s="524"/>
      <c r="BL346" s="524"/>
      <c r="BM346" s="524"/>
      <c r="BN346" s="524"/>
      <c r="BO346" s="524"/>
      <c r="BP346" s="524"/>
      <c r="BQ346" s="524"/>
      <c r="BR346" s="524"/>
      <c r="BS346" s="524"/>
      <c r="BT346" s="524"/>
      <c r="BU346" s="524"/>
      <c r="BV346" s="524"/>
      <c r="BW346" s="524"/>
      <c r="BX346" s="524"/>
      <c r="BY346" s="534"/>
      <c r="BZ346" s="524"/>
      <c r="CA346" s="524"/>
      <c r="CB346" s="531"/>
      <c r="CC346" s="524"/>
      <c r="CD346" s="524"/>
      <c r="CE346" s="524"/>
      <c r="CF346" s="524"/>
      <c r="CG346" s="524"/>
      <c r="CH346" s="524"/>
      <c r="CI346" s="524"/>
      <c r="CJ346" s="524"/>
      <c r="CK346" s="524"/>
      <c r="CL346" s="524"/>
      <c r="CM346" s="524"/>
      <c r="CN346" s="524"/>
      <c r="CO346" s="524"/>
      <c r="CP346" s="524"/>
      <c r="CQ346" s="524"/>
      <c r="CR346" s="524"/>
      <c r="CS346" s="524"/>
      <c r="CT346" s="524"/>
      <c r="CU346" s="524"/>
      <c r="CV346" s="524"/>
      <c r="CW346" s="524"/>
      <c r="CX346" s="524"/>
      <c r="CY346" s="524"/>
      <c r="CZ346" s="524"/>
      <c r="DA346" s="524"/>
      <c r="DB346" s="524"/>
      <c r="DC346" s="524"/>
      <c r="DD346" s="524"/>
      <c r="DE346" s="524"/>
      <c r="DF346" s="524"/>
      <c r="DG346" s="524"/>
      <c r="DH346" s="535"/>
    </row>
    <row r="347" spans="3:112">
      <c r="C347" s="524" t="s">
        <v>270</v>
      </c>
      <c r="D347" s="524"/>
      <c r="E347" s="524"/>
      <c r="F347" s="524"/>
      <c r="G347" s="524"/>
      <c r="H347" s="524"/>
      <c r="I347" s="525"/>
      <c r="J347" s="525"/>
      <c r="K347" s="525"/>
      <c r="L347" s="525"/>
      <c r="M347" s="525"/>
      <c r="N347" s="525"/>
      <c r="O347" s="536"/>
      <c r="P347" s="525"/>
      <c r="Q347" s="525"/>
      <c r="R347" s="525"/>
      <c r="S347" s="524"/>
      <c r="T347" s="524"/>
      <c r="U347" s="530"/>
      <c r="V347" s="524"/>
      <c r="W347" s="524"/>
      <c r="X347" s="524"/>
      <c r="Y347" s="524"/>
      <c r="Z347" s="524"/>
      <c r="AA347" s="524"/>
      <c r="AB347" s="524"/>
      <c r="AC347" s="530"/>
      <c r="AD347" s="524"/>
      <c r="AE347" s="524"/>
      <c r="AF347" s="524"/>
      <c r="AG347" s="524"/>
      <c r="AH347" s="524"/>
      <c r="AI347" s="524"/>
      <c r="AJ347" s="524"/>
      <c r="AK347" s="524"/>
      <c r="AL347" s="524"/>
      <c r="AM347" s="524"/>
      <c r="AN347" s="524"/>
      <c r="AO347" s="524"/>
      <c r="AP347" s="524"/>
      <c r="AQ347" s="524"/>
      <c r="AR347" s="524"/>
      <c r="AS347" s="524"/>
      <c r="AT347" s="524"/>
      <c r="AU347" s="531"/>
      <c r="AV347" s="531"/>
      <c r="AW347" s="531"/>
      <c r="AX347" s="531"/>
      <c r="AY347" s="531"/>
      <c r="AZ347" s="532"/>
      <c r="BA347" s="533"/>
      <c r="BB347" s="533"/>
      <c r="BC347" s="524"/>
      <c r="BD347" s="524"/>
      <c r="BE347" s="524"/>
      <c r="BF347" s="524"/>
      <c r="BG347" s="524"/>
      <c r="BH347" s="524"/>
      <c r="BI347" s="524"/>
      <c r="BJ347" s="524"/>
      <c r="BK347" s="524"/>
      <c r="BL347" s="524"/>
      <c r="BM347" s="524"/>
      <c r="BN347" s="524"/>
      <c r="BO347" s="524"/>
      <c r="BP347" s="524"/>
      <c r="BQ347" s="524"/>
      <c r="BR347" s="524"/>
      <c r="BS347" s="524"/>
      <c r="BT347" s="524"/>
      <c r="BU347" s="524"/>
      <c r="BV347" s="524"/>
      <c r="BW347" s="524"/>
      <c r="BX347" s="524"/>
      <c r="BY347" s="534"/>
      <c r="BZ347" s="524"/>
      <c r="CA347" s="524"/>
      <c r="CB347" s="531"/>
      <c r="CC347" s="524"/>
      <c r="CD347" s="524"/>
      <c r="CE347" s="524"/>
      <c r="CF347" s="524"/>
      <c r="CG347" s="524"/>
      <c r="CH347" s="524"/>
      <c r="CI347" s="524"/>
      <c r="CJ347" s="524"/>
      <c r="CK347" s="524"/>
      <c r="CL347" s="524"/>
      <c r="CM347" s="524"/>
      <c r="CN347" s="524"/>
      <c r="CO347" s="524"/>
      <c r="CP347" s="524"/>
      <c r="CQ347" s="524"/>
      <c r="CR347" s="524"/>
      <c r="CS347" s="524"/>
      <c r="CT347" s="524"/>
      <c r="CU347" s="524"/>
      <c r="CV347" s="524"/>
      <c r="CW347" s="524"/>
      <c r="CX347" s="524"/>
      <c r="CY347" s="524"/>
      <c r="CZ347" s="524"/>
      <c r="DA347" s="524"/>
      <c r="DB347" s="524"/>
      <c r="DC347" s="524"/>
      <c r="DD347" s="524"/>
      <c r="DE347" s="524"/>
      <c r="DF347" s="524"/>
      <c r="DG347" s="524"/>
      <c r="DH347" s="535"/>
    </row>
    <row r="348" spans="3:112">
      <c r="C348" s="524">
        <v>1</v>
      </c>
      <c r="D348" s="524" t="s">
        <v>271</v>
      </c>
      <c r="E348" s="524"/>
      <c r="F348" s="524"/>
      <c r="G348" s="524"/>
      <c r="H348" s="524"/>
      <c r="I348" s="525"/>
      <c r="J348" s="525"/>
      <c r="K348" s="525"/>
      <c r="L348" s="525"/>
      <c r="M348" s="525"/>
      <c r="N348" s="525"/>
      <c r="O348" s="536"/>
      <c r="P348" s="525"/>
      <c r="Q348" s="525"/>
      <c r="R348" s="525"/>
      <c r="S348" s="524"/>
      <c r="T348" s="524"/>
      <c r="U348" s="530"/>
      <c r="V348" s="524"/>
      <c r="W348" s="524"/>
      <c r="X348" s="524"/>
      <c r="Y348" s="524"/>
      <c r="Z348" s="524"/>
      <c r="AA348" s="524"/>
      <c r="AB348" s="524"/>
      <c r="AC348" s="530"/>
      <c r="AD348" s="524"/>
      <c r="AE348" s="524"/>
      <c r="AF348" s="524"/>
      <c r="AG348" s="524"/>
      <c r="AH348" s="524"/>
      <c r="AI348" s="524"/>
      <c r="AJ348" s="524"/>
      <c r="AK348" s="524"/>
      <c r="AL348" s="524"/>
      <c r="AM348" s="524"/>
      <c r="AN348" s="524"/>
      <c r="AO348" s="524"/>
      <c r="AP348" s="524"/>
      <c r="AQ348" s="524"/>
      <c r="AR348" s="524"/>
      <c r="AS348" s="524"/>
      <c r="AT348" s="524"/>
      <c r="AU348" s="531"/>
      <c r="AV348" s="531"/>
      <c r="AW348" s="531"/>
      <c r="AX348" s="531"/>
      <c r="AY348" s="531"/>
      <c r="AZ348" s="532"/>
      <c r="BA348" s="533"/>
      <c r="BB348" s="533"/>
      <c r="BC348" s="524"/>
      <c r="BD348" s="524"/>
      <c r="BE348" s="524"/>
      <c r="BF348" s="524"/>
      <c r="BG348" s="524"/>
      <c r="BH348" s="524"/>
      <c r="BI348" s="524"/>
      <c r="BJ348" s="524"/>
      <c r="BK348" s="524"/>
      <c r="BL348" s="524"/>
      <c r="BM348" s="524"/>
      <c r="BN348" s="524"/>
      <c r="BO348" s="524"/>
      <c r="BP348" s="524"/>
      <c r="BQ348" s="524"/>
      <c r="BR348" s="524"/>
      <c r="BS348" s="524"/>
      <c r="BT348" s="524"/>
      <c r="BU348" s="524"/>
      <c r="BV348" s="524"/>
      <c r="BW348" s="524"/>
      <c r="BX348" s="524"/>
      <c r="BY348" s="534"/>
      <c r="BZ348" s="524"/>
      <c r="CA348" s="524"/>
      <c r="CB348" s="531"/>
      <c r="CC348" s="524"/>
      <c r="CD348" s="524"/>
      <c r="CE348" s="524"/>
      <c r="CF348" s="524"/>
      <c r="CG348" s="524"/>
      <c r="CH348" s="524"/>
      <c r="CI348" s="524"/>
      <c r="CJ348" s="524"/>
      <c r="CK348" s="524"/>
      <c r="CL348" s="524"/>
      <c r="CM348" s="524"/>
      <c r="CN348" s="524"/>
      <c r="CO348" s="524"/>
      <c r="CP348" s="524"/>
      <c r="CQ348" s="524"/>
      <c r="CR348" s="524"/>
      <c r="CS348" s="524"/>
      <c r="CT348" s="524"/>
      <c r="CU348" s="524"/>
      <c r="CV348" s="524"/>
      <c r="CW348" s="524"/>
      <c r="CX348" s="524"/>
      <c r="CY348" s="524"/>
      <c r="CZ348" s="524"/>
      <c r="DA348" s="524"/>
      <c r="DB348" s="524"/>
      <c r="DC348" s="524"/>
      <c r="DD348" s="524"/>
      <c r="DE348" s="524"/>
      <c r="DF348" s="524"/>
      <c r="DG348" s="524"/>
      <c r="DH348" s="535"/>
    </row>
    <row r="349" spans="3:112">
      <c r="C349" s="524">
        <v>2</v>
      </c>
      <c r="D349" s="524" t="s">
        <v>272</v>
      </c>
      <c r="E349" s="524"/>
      <c r="F349" s="524"/>
      <c r="G349" s="524"/>
      <c r="H349" s="524"/>
      <c r="I349" s="525"/>
      <c r="J349" s="525"/>
      <c r="K349" s="525"/>
      <c r="L349" s="525"/>
      <c r="M349" s="525"/>
      <c r="N349" s="524"/>
      <c r="O349" s="524"/>
      <c r="P349" s="524"/>
      <c r="Q349" s="524"/>
      <c r="R349" s="524"/>
      <c r="S349" s="524"/>
      <c r="T349" s="524"/>
      <c r="U349" s="530"/>
      <c r="V349" s="524"/>
      <c r="W349" s="524"/>
      <c r="X349" s="524"/>
      <c r="Y349" s="524"/>
      <c r="Z349" s="524"/>
      <c r="AA349" s="524"/>
      <c r="AB349" s="524"/>
      <c r="AC349" s="530"/>
      <c r="AD349" s="524"/>
      <c r="AE349" s="524"/>
      <c r="AF349" s="524"/>
      <c r="AG349" s="524"/>
      <c r="AH349" s="524"/>
      <c r="AI349" s="524"/>
      <c r="AJ349" s="524"/>
      <c r="AK349" s="524"/>
      <c r="AL349" s="524"/>
      <c r="AM349" s="524"/>
      <c r="AN349" s="524"/>
      <c r="AO349" s="524"/>
      <c r="AP349" s="524"/>
      <c r="AQ349" s="524"/>
      <c r="AR349" s="524"/>
      <c r="AS349" s="524"/>
      <c r="AT349" s="524"/>
      <c r="AU349" s="531"/>
      <c r="AV349" s="531"/>
      <c r="AW349" s="531"/>
      <c r="AX349" s="531"/>
      <c r="AY349" s="531"/>
      <c r="AZ349" s="532"/>
      <c r="BA349" s="533"/>
      <c r="BB349" s="533"/>
      <c r="BC349" s="524"/>
      <c r="BD349" s="524"/>
      <c r="BE349" s="524"/>
      <c r="BF349" s="524"/>
      <c r="BG349" s="524"/>
      <c r="BH349" s="524"/>
      <c r="BI349" s="524"/>
      <c r="BJ349" s="524"/>
      <c r="BK349" s="524"/>
      <c r="BL349" s="524"/>
      <c r="BM349" s="524"/>
      <c r="BN349" s="524"/>
      <c r="BO349" s="524"/>
      <c r="BP349" s="524"/>
      <c r="BQ349" s="524"/>
      <c r="BR349" s="524"/>
      <c r="BS349" s="524"/>
      <c r="BT349" s="524"/>
      <c r="BU349" s="524"/>
      <c r="BV349" s="524"/>
      <c r="BW349" s="524"/>
      <c r="BX349" s="524"/>
      <c r="BY349" s="534"/>
      <c r="BZ349" s="524"/>
      <c r="CA349" s="524"/>
      <c r="CB349" s="531"/>
      <c r="CC349" s="524"/>
      <c r="CD349" s="524"/>
      <c r="CE349" s="524"/>
      <c r="CF349" s="524"/>
      <c r="CG349" s="524"/>
      <c r="CH349" s="524"/>
      <c r="CI349" s="524"/>
      <c r="CJ349" s="524"/>
      <c r="CK349" s="524"/>
      <c r="CL349" s="524"/>
      <c r="CM349" s="524"/>
      <c r="CN349" s="524"/>
      <c r="CO349" s="524"/>
      <c r="CP349" s="524"/>
      <c r="CQ349" s="524"/>
      <c r="CR349" s="524"/>
      <c r="CS349" s="524"/>
      <c r="CT349" s="524"/>
      <c r="CU349" s="524"/>
      <c r="CV349" s="524"/>
      <c r="CW349" s="524"/>
      <c r="CX349" s="524"/>
      <c r="CY349" s="524"/>
      <c r="CZ349" s="524"/>
      <c r="DA349" s="524"/>
      <c r="DB349" s="524"/>
      <c r="DC349" s="524"/>
      <c r="DD349" s="524"/>
      <c r="DE349" s="524"/>
      <c r="DF349" s="524"/>
      <c r="DG349" s="524"/>
      <c r="DH349" s="535"/>
    </row>
    <row r="350" spans="3:112">
      <c r="C350" s="524">
        <v>3</v>
      </c>
      <c r="D350" s="524" t="s">
        <v>273</v>
      </c>
      <c r="E350" s="524"/>
      <c r="F350" s="524"/>
      <c r="G350" s="524"/>
      <c r="H350" s="524"/>
      <c r="I350" s="524"/>
      <c r="J350" s="524"/>
      <c r="K350" s="524"/>
      <c r="L350" s="524"/>
      <c r="M350" s="537" t="s">
        <v>220</v>
      </c>
      <c r="N350" s="538"/>
      <c r="O350" s="539" t="s">
        <v>221</v>
      </c>
      <c r="P350" s="540"/>
      <c r="Q350" s="540"/>
      <c r="R350" s="524"/>
      <c r="S350" s="524"/>
      <c r="T350" s="524"/>
      <c r="U350" s="530"/>
      <c r="V350" s="524"/>
      <c r="W350" s="524"/>
      <c r="X350" s="524"/>
      <c r="Y350" s="524"/>
      <c r="Z350" s="524"/>
      <c r="AA350" s="524"/>
      <c r="AB350" s="524"/>
      <c r="AC350" s="530"/>
      <c r="AD350" s="524"/>
      <c r="AE350" s="524"/>
      <c r="AF350" s="524"/>
      <c r="AG350" s="524"/>
      <c r="AH350" s="524"/>
      <c r="AI350" s="524"/>
      <c r="AJ350" s="524"/>
      <c r="AK350" s="524"/>
      <c r="AL350" s="524"/>
      <c r="AM350" s="524"/>
      <c r="AN350" s="524"/>
      <c r="AO350" s="524"/>
      <c r="AP350" s="524"/>
      <c r="AQ350" s="524"/>
      <c r="AR350" s="524"/>
      <c r="AS350" s="524"/>
      <c r="AT350" s="524"/>
      <c r="AU350" s="531"/>
      <c r="AV350" s="531"/>
      <c r="AW350" s="531"/>
      <c r="AX350" s="531"/>
      <c r="AY350" s="531"/>
      <c r="AZ350" s="532"/>
      <c r="BA350" s="533"/>
      <c r="BB350" s="533"/>
      <c r="BC350" s="524"/>
      <c r="BD350" s="524"/>
      <c r="BE350" s="524"/>
      <c r="BF350" s="524"/>
      <c r="BG350" s="524"/>
      <c r="BH350" s="524"/>
      <c r="BI350" s="524"/>
      <c r="BJ350" s="524"/>
      <c r="BK350" s="524"/>
      <c r="BL350" s="524"/>
      <c r="BM350" s="524"/>
      <c r="BN350" s="524"/>
      <c r="BO350" s="524"/>
      <c r="BP350" s="524"/>
      <c r="BQ350" s="524"/>
      <c r="BR350" s="524"/>
      <c r="BS350" s="524"/>
      <c r="BT350" s="524"/>
      <c r="BU350" s="524"/>
      <c r="BV350" s="524"/>
      <c r="BW350" s="524"/>
      <c r="BX350" s="524"/>
      <c r="BY350" s="534"/>
      <c r="BZ350" s="524"/>
      <c r="CA350" s="524"/>
      <c r="CB350" s="531"/>
      <c r="CC350" s="524"/>
      <c r="CD350" s="524"/>
      <c r="CE350" s="524"/>
      <c r="CF350" s="524"/>
      <c r="CG350" s="524"/>
      <c r="CH350" s="524"/>
      <c r="CI350" s="524"/>
      <c r="CJ350" s="524"/>
      <c r="CK350" s="524"/>
      <c r="CL350" s="524"/>
      <c r="CM350" s="524"/>
      <c r="CN350" s="524"/>
      <c r="CO350" s="524"/>
      <c r="CP350" s="524"/>
      <c r="CQ350" s="524"/>
      <c r="CR350" s="524"/>
      <c r="CS350" s="524"/>
      <c r="CT350" s="524"/>
      <c r="CU350" s="524"/>
      <c r="CV350" s="524"/>
      <c r="CW350" s="524"/>
      <c r="CX350" s="524"/>
      <c r="CY350" s="524"/>
      <c r="CZ350" s="524"/>
      <c r="DA350" s="524"/>
      <c r="DB350" s="524"/>
      <c r="DC350" s="524"/>
      <c r="DD350" s="524"/>
      <c r="DE350" s="524"/>
      <c r="DF350" s="524"/>
      <c r="DG350" s="524"/>
      <c r="DH350" s="535"/>
    </row>
    <row r="351" spans="3:112">
      <c r="C351" s="524"/>
      <c r="D351" s="524"/>
      <c r="E351" s="524"/>
      <c r="F351" s="524"/>
      <c r="G351" s="524"/>
      <c r="H351" s="524"/>
      <c r="I351" s="524"/>
      <c r="J351" s="524"/>
      <c r="K351" s="524"/>
      <c r="L351" s="524"/>
      <c r="M351" s="538" t="s">
        <v>75</v>
      </c>
      <c r="N351" s="541">
        <v>1.08</v>
      </c>
      <c r="O351" s="542" t="s">
        <v>13</v>
      </c>
      <c r="P351" s="543" t="s">
        <v>222</v>
      </c>
      <c r="Q351" s="544">
        <v>101</v>
      </c>
      <c r="R351" s="545">
        <v>0.02</v>
      </c>
      <c r="S351" s="538" t="s">
        <v>21</v>
      </c>
      <c r="T351" s="524"/>
      <c r="U351" s="530"/>
      <c r="V351" s="524"/>
      <c r="W351" s="524"/>
      <c r="X351" s="524"/>
      <c r="Y351" s="524"/>
      <c r="Z351" s="524"/>
      <c r="AA351" s="524"/>
      <c r="AB351" s="524"/>
      <c r="AC351" s="530"/>
      <c r="AD351" s="524"/>
      <c r="AE351" s="524"/>
      <c r="AF351" s="524"/>
      <c r="AG351" s="524"/>
      <c r="AH351" s="524"/>
      <c r="AI351" s="524"/>
      <c r="AJ351" s="524"/>
      <c r="AK351" s="524"/>
      <c r="AL351" s="524"/>
      <c r="AM351" s="524"/>
      <c r="AN351" s="524"/>
      <c r="AO351" s="524"/>
      <c r="AP351" s="524"/>
      <c r="AQ351" s="524"/>
      <c r="AR351" s="524"/>
      <c r="AS351" s="524"/>
      <c r="AT351" s="524"/>
      <c r="AU351" s="531"/>
      <c r="AV351" s="531"/>
      <c r="AW351" s="531"/>
      <c r="AX351" s="531"/>
      <c r="AY351" s="531"/>
      <c r="AZ351" s="532"/>
      <c r="BA351" s="533"/>
      <c r="BB351" s="533"/>
      <c r="BC351" s="524"/>
      <c r="BD351" s="524"/>
      <c r="BE351" s="524"/>
      <c r="BF351" s="524"/>
      <c r="BG351" s="524"/>
      <c r="BH351" s="524"/>
      <c r="BI351" s="524"/>
      <c r="BJ351" s="524"/>
      <c r="BK351" s="524"/>
      <c r="BL351" s="524"/>
      <c r="BM351" s="524"/>
      <c r="BN351" s="524"/>
      <c r="BO351" s="524"/>
      <c r="BP351" s="524"/>
      <c r="BQ351" s="524"/>
      <c r="BR351" s="524"/>
      <c r="BS351" s="524"/>
      <c r="BT351" s="524"/>
      <c r="BU351" s="524"/>
      <c r="BV351" s="524"/>
      <c r="BW351" s="524"/>
      <c r="BX351" s="524"/>
      <c r="BY351" s="534"/>
      <c r="BZ351" s="524"/>
      <c r="CA351" s="524"/>
      <c r="CB351" s="531"/>
      <c r="CC351" s="524"/>
      <c r="CD351" s="524"/>
      <c r="CE351" s="524"/>
      <c r="CF351" s="524"/>
      <c r="CG351" s="524"/>
      <c r="CH351" s="524"/>
      <c r="CI351" s="524"/>
      <c r="CJ351" s="524"/>
      <c r="CK351" s="524"/>
      <c r="CL351" s="524"/>
      <c r="CM351" s="524"/>
      <c r="CN351" s="524"/>
      <c r="CO351" s="524"/>
      <c r="CP351" s="524"/>
      <c r="CQ351" s="524"/>
      <c r="CR351" s="524"/>
      <c r="CS351" s="524"/>
      <c r="CT351" s="524"/>
      <c r="CU351" s="524"/>
      <c r="CV351" s="524"/>
      <c r="CW351" s="524"/>
      <c r="CX351" s="524"/>
      <c r="CY351" s="524"/>
      <c r="CZ351" s="524"/>
      <c r="DA351" s="524"/>
      <c r="DB351" s="524"/>
      <c r="DC351" s="524"/>
      <c r="DD351" s="524"/>
      <c r="DE351" s="524"/>
      <c r="DF351" s="524"/>
      <c r="DG351" s="524"/>
      <c r="DH351" s="535"/>
    </row>
    <row r="352" spans="3:112">
      <c r="C352" s="524" t="s">
        <v>274</v>
      </c>
      <c r="D352" s="524"/>
      <c r="E352" s="524"/>
      <c r="F352" s="524"/>
      <c r="G352" s="524"/>
      <c r="H352" s="524"/>
      <c r="I352" s="525"/>
      <c r="J352" s="525"/>
      <c r="K352" s="525"/>
      <c r="L352" s="525"/>
      <c r="M352" s="525"/>
      <c r="N352" s="525"/>
      <c r="O352" s="536"/>
      <c r="P352" s="525"/>
      <c r="Q352" s="525"/>
      <c r="R352" s="525"/>
      <c r="S352" s="524"/>
      <c r="T352" s="524"/>
      <c r="U352" s="530"/>
      <c r="V352" s="524"/>
      <c r="W352" s="524"/>
      <c r="X352" s="524"/>
      <c r="Y352" s="524"/>
      <c r="Z352" s="524"/>
      <c r="AA352" s="524"/>
      <c r="AB352" s="524"/>
      <c r="AC352" s="530"/>
      <c r="AD352" s="524"/>
      <c r="AE352" s="524"/>
      <c r="AF352" s="524"/>
      <c r="AG352" s="524"/>
      <c r="AH352" s="524"/>
      <c r="AI352" s="524"/>
      <c r="AJ352" s="524"/>
      <c r="AK352" s="524"/>
      <c r="AL352" s="524"/>
      <c r="AM352" s="524"/>
      <c r="AN352" s="524"/>
      <c r="AO352" s="524"/>
      <c r="AP352" s="524"/>
      <c r="AQ352" s="524"/>
      <c r="AR352" s="524"/>
      <c r="AS352" s="524"/>
      <c r="AT352" s="524"/>
      <c r="AU352" s="531"/>
      <c r="AV352" s="531"/>
      <c r="AW352" s="531"/>
      <c r="AX352" s="531"/>
      <c r="AY352" s="531"/>
      <c r="AZ352" s="532"/>
      <c r="BA352" s="533"/>
      <c r="BB352" s="533"/>
      <c r="BC352" s="524"/>
      <c r="BD352" s="524"/>
      <c r="BE352" s="524"/>
      <c r="BF352" s="524"/>
      <c r="BG352" s="524"/>
      <c r="BH352" s="524"/>
      <c r="BI352" s="524"/>
      <c r="BJ352" s="524"/>
      <c r="BK352" s="524"/>
      <c r="BL352" s="524"/>
      <c r="BM352" s="524"/>
      <c r="BN352" s="524"/>
      <c r="BO352" s="524"/>
      <c r="BP352" s="524"/>
      <c r="BQ352" s="524"/>
      <c r="BR352" s="524"/>
      <c r="BS352" s="524"/>
      <c r="BT352" s="524"/>
      <c r="BU352" s="524"/>
      <c r="BV352" s="524"/>
      <c r="BW352" s="524"/>
      <c r="BX352" s="524"/>
      <c r="BY352" s="534"/>
      <c r="BZ352" s="524"/>
      <c r="CA352" s="524"/>
      <c r="CB352" s="531"/>
      <c r="CC352" s="524"/>
      <c r="CD352" s="524"/>
      <c r="CE352" s="524"/>
      <c r="CF352" s="524"/>
      <c r="CG352" s="524"/>
      <c r="CH352" s="524"/>
      <c r="CI352" s="524"/>
      <c r="CJ352" s="524"/>
      <c r="CK352" s="524"/>
      <c r="CL352" s="524"/>
      <c r="CM352" s="524"/>
      <c r="CN352" s="524"/>
      <c r="CO352" s="524"/>
      <c r="CP352" s="524"/>
      <c r="CQ352" s="524"/>
      <c r="CR352" s="524"/>
      <c r="CS352" s="524"/>
      <c r="CT352" s="524"/>
      <c r="CU352" s="524"/>
      <c r="CV352" s="524"/>
      <c r="CW352" s="524"/>
      <c r="CX352" s="524"/>
      <c r="CY352" s="524"/>
      <c r="CZ352" s="524"/>
      <c r="DA352" s="524"/>
      <c r="DB352" s="524"/>
      <c r="DC352" s="524"/>
      <c r="DD352" s="524"/>
      <c r="DE352" s="524"/>
      <c r="DF352" s="524"/>
      <c r="DG352" s="524"/>
      <c r="DH352" s="535"/>
    </row>
    <row r="353" spans="3:112">
      <c r="C353" s="524">
        <v>1</v>
      </c>
      <c r="D353" s="524" t="s">
        <v>271</v>
      </c>
      <c r="E353" s="524"/>
      <c r="F353" s="524"/>
      <c r="G353" s="524"/>
      <c r="H353" s="524"/>
      <c r="I353" s="525"/>
      <c r="J353" s="525"/>
      <c r="K353" s="525"/>
      <c r="L353" s="525"/>
      <c r="M353" s="525"/>
      <c r="N353" s="525"/>
      <c r="O353" s="536"/>
      <c r="P353" s="525"/>
      <c r="Q353" s="525"/>
      <c r="R353" s="525"/>
      <c r="S353" s="524"/>
      <c r="T353" s="524"/>
      <c r="U353" s="530"/>
      <c r="V353" s="524"/>
      <c r="W353" s="524"/>
      <c r="X353" s="524"/>
      <c r="Y353" s="524"/>
      <c r="Z353" s="524"/>
      <c r="AA353" s="524"/>
      <c r="AB353" s="524"/>
      <c r="AC353" s="530"/>
      <c r="AD353" s="524"/>
      <c r="AE353" s="524"/>
      <c r="AF353" s="524"/>
      <c r="AG353" s="524"/>
      <c r="AH353" s="524"/>
      <c r="AI353" s="524"/>
      <c r="AJ353" s="524"/>
      <c r="AK353" s="524"/>
      <c r="AL353" s="524"/>
      <c r="AM353" s="524"/>
      <c r="AN353" s="524"/>
      <c r="AO353" s="524"/>
      <c r="AP353" s="524"/>
      <c r="AQ353" s="524"/>
      <c r="AR353" s="524"/>
      <c r="AS353" s="524"/>
      <c r="AT353" s="524"/>
      <c r="AU353" s="531"/>
      <c r="AV353" s="531"/>
      <c r="AW353" s="531"/>
      <c r="AX353" s="531"/>
      <c r="AY353" s="531"/>
      <c r="AZ353" s="532"/>
      <c r="BA353" s="533"/>
      <c r="BB353" s="533"/>
      <c r="BC353" s="524"/>
      <c r="BD353" s="524"/>
      <c r="BE353" s="524"/>
      <c r="BF353" s="524"/>
      <c r="BG353" s="524"/>
      <c r="BH353" s="524"/>
      <c r="BI353" s="524"/>
      <c r="BJ353" s="524"/>
      <c r="BK353" s="524"/>
      <c r="BL353" s="524"/>
      <c r="BM353" s="524"/>
      <c r="BN353" s="524"/>
      <c r="BO353" s="524"/>
      <c r="BP353" s="524"/>
      <c r="BQ353" s="524"/>
      <c r="BR353" s="524"/>
      <c r="BS353" s="524"/>
      <c r="BT353" s="524"/>
      <c r="BU353" s="524"/>
      <c r="BV353" s="524"/>
      <c r="BW353" s="524"/>
      <c r="BX353" s="524"/>
      <c r="BY353" s="534"/>
      <c r="BZ353" s="524"/>
      <c r="CA353" s="524"/>
      <c r="CB353" s="531"/>
      <c r="CC353" s="524"/>
      <c r="CD353" s="524"/>
      <c r="CE353" s="524"/>
      <c r="CF353" s="524"/>
      <c r="CG353" s="524"/>
      <c r="CH353" s="524"/>
      <c r="CI353" s="524"/>
      <c r="CJ353" s="524"/>
      <c r="CK353" s="524"/>
      <c r="CL353" s="524"/>
      <c r="CM353" s="524"/>
      <c r="CN353" s="524"/>
      <c r="CO353" s="524"/>
      <c r="CP353" s="524"/>
      <c r="CQ353" s="524"/>
      <c r="CR353" s="524"/>
      <c r="CS353" s="524"/>
      <c r="CT353" s="524"/>
      <c r="CU353" s="524"/>
      <c r="CV353" s="524"/>
      <c r="CW353" s="524"/>
      <c r="CX353" s="524"/>
      <c r="CY353" s="524"/>
      <c r="CZ353" s="524"/>
      <c r="DA353" s="524"/>
      <c r="DB353" s="524"/>
      <c r="DC353" s="524"/>
      <c r="DD353" s="524"/>
      <c r="DE353" s="524"/>
      <c r="DF353" s="524"/>
      <c r="DG353" s="524"/>
      <c r="DH353" s="535"/>
    </row>
    <row r="354" spans="3:112">
      <c r="C354" s="524">
        <v>2</v>
      </c>
      <c r="D354" s="524" t="s">
        <v>275</v>
      </c>
      <c r="E354" s="524"/>
      <c r="F354" s="524"/>
      <c r="G354" s="524"/>
      <c r="H354" s="524"/>
      <c r="I354" s="525"/>
      <c r="J354" s="525"/>
      <c r="K354" s="525"/>
      <c r="L354" s="525"/>
      <c r="M354" s="525"/>
      <c r="N354" s="524"/>
      <c r="O354" s="524"/>
      <c r="P354" s="524"/>
      <c r="Q354" s="524"/>
      <c r="R354" s="524"/>
      <c r="S354" s="524"/>
      <c r="T354" s="524"/>
      <c r="U354" s="530"/>
      <c r="V354" s="524"/>
      <c r="W354" s="524"/>
      <c r="X354" s="524"/>
      <c r="Y354" s="524"/>
      <c r="Z354" s="524"/>
      <c r="AA354" s="524"/>
      <c r="AB354" s="524"/>
      <c r="AC354" s="530"/>
      <c r="AD354" s="524"/>
      <c r="AE354" s="524"/>
      <c r="AF354" s="524"/>
      <c r="AG354" s="524"/>
      <c r="AH354" s="524"/>
      <c r="AI354" s="524"/>
      <c r="AJ354" s="524"/>
      <c r="AK354" s="524"/>
      <c r="AL354" s="524"/>
      <c r="AM354" s="524"/>
      <c r="AN354" s="524"/>
      <c r="AO354" s="524"/>
      <c r="AP354" s="524"/>
      <c r="AQ354" s="524"/>
      <c r="AR354" s="524"/>
      <c r="AS354" s="524"/>
      <c r="AT354" s="524"/>
      <c r="AU354" s="531"/>
      <c r="AV354" s="531"/>
      <c r="AW354" s="531"/>
      <c r="AX354" s="531"/>
      <c r="AY354" s="531"/>
      <c r="AZ354" s="532"/>
      <c r="BA354" s="533"/>
      <c r="BB354" s="533"/>
      <c r="BC354" s="524"/>
      <c r="BD354" s="524"/>
      <c r="BE354" s="524"/>
      <c r="BF354" s="524"/>
      <c r="BG354" s="524"/>
      <c r="BH354" s="524"/>
      <c r="BI354" s="524"/>
      <c r="BJ354" s="524"/>
      <c r="BK354" s="524"/>
      <c r="BL354" s="524"/>
      <c r="BM354" s="524"/>
      <c r="BN354" s="524"/>
      <c r="BO354" s="524"/>
      <c r="BP354" s="524"/>
      <c r="BQ354" s="524"/>
      <c r="BR354" s="524"/>
      <c r="BS354" s="524"/>
      <c r="BT354" s="524"/>
      <c r="BU354" s="524"/>
      <c r="BV354" s="524"/>
      <c r="BW354" s="524"/>
      <c r="BX354" s="524"/>
      <c r="BY354" s="534"/>
      <c r="BZ354" s="524"/>
      <c r="CA354" s="524"/>
      <c r="CB354" s="531"/>
      <c r="CC354" s="524"/>
      <c r="CD354" s="524"/>
      <c r="CE354" s="524"/>
      <c r="CF354" s="524"/>
      <c r="CG354" s="524"/>
      <c r="CH354" s="524"/>
      <c r="CI354" s="524"/>
      <c r="CJ354" s="524"/>
      <c r="CK354" s="524"/>
      <c r="CL354" s="524"/>
      <c r="CM354" s="524"/>
      <c r="CN354" s="524"/>
      <c r="CO354" s="524"/>
      <c r="CP354" s="524"/>
      <c r="CQ354" s="524"/>
      <c r="CR354" s="524"/>
      <c r="CS354" s="524"/>
      <c r="CT354" s="524"/>
      <c r="CU354" s="524"/>
      <c r="CV354" s="524"/>
      <c r="CW354" s="524"/>
      <c r="CX354" s="524"/>
      <c r="CY354" s="524"/>
      <c r="CZ354" s="524"/>
      <c r="DA354" s="524"/>
      <c r="DB354" s="524"/>
      <c r="DC354" s="524"/>
      <c r="DD354" s="524"/>
      <c r="DE354" s="524"/>
      <c r="DF354" s="524"/>
      <c r="DG354" s="524"/>
      <c r="DH354" s="535"/>
    </row>
    <row r="355" spans="3:112">
      <c r="C355" s="524">
        <v>3</v>
      </c>
      <c r="D355" s="524" t="s">
        <v>276</v>
      </c>
      <c r="E355" s="524"/>
      <c r="F355" s="524"/>
      <c r="G355" s="524"/>
      <c r="H355" s="524"/>
      <c r="I355" s="524"/>
      <c r="J355" s="524"/>
      <c r="K355" s="524"/>
      <c r="L355" s="524"/>
      <c r="M355" s="538" t="s">
        <v>91</v>
      </c>
      <c r="N355" s="541">
        <v>1.1000000000000001</v>
      </c>
      <c r="O355" s="546" t="s">
        <v>14</v>
      </c>
      <c r="P355" s="543" t="s">
        <v>222</v>
      </c>
      <c r="Q355" s="544">
        <v>101.5</v>
      </c>
      <c r="R355" s="524"/>
      <c r="S355" s="524"/>
      <c r="T355" s="524"/>
      <c r="U355" s="530"/>
      <c r="V355" s="524"/>
      <c r="W355" s="524"/>
      <c r="X355" s="524"/>
      <c r="Y355" s="524"/>
      <c r="Z355" s="524"/>
      <c r="AA355" s="524"/>
      <c r="AB355" s="524"/>
      <c r="AC355" s="530"/>
      <c r="AD355" s="524"/>
      <c r="AE355" s="524"/>
      <c r="AF355" s="524"/>
      <c r="AG355" s="524"/>
      <c r="AH355" s="524"/>
      <c r="AI355" s="524"/>
      <c r="AJ355" s="524"/>
      <c r="AK355" s="524"/>
      <c r="AL355" s="524"/>
      <c r="AM355" s="524"/>
      <c r="AN355" s="524"/>
      <c r="AO355" s="524"/>
      <c r="AP355" s="524"/>
      <c r="AQ355" s="524"/>
      <c r="AR355" s="524"/>
      <c r="AS355" s="524"/>
      <c r="AT355" s="524"/>
      <c r="AU355" s="531"/>
      <c r="AV355" s="531"/>
      <c r="AW355" s="531"/>
      <c r="AX355" s="531"/>
      <c r="AY355" s="531"/>
      <c r="AZ355" s="532"/>
      <c r="BA355" s="533"/>
      <c r="BB355" s="533"/>
      <c r="BC355" s="524"/>
      <c r="BD355" s="524"/>
      <c r="BE355" s="524"/>
      <c r="BF355" s="524"/>
      <c r="BG355" s="524"/>
      <c r="BH355" s="524"/>
      <c r="BI355" s="524"/>
      <c r="BJ355" s="524"/>
      <c r="BK355" s="524"/>
      <c r="BL355" s="524"/>
      <c r="BM355" s="524"/>
      <c r="BN355" s="524"/>
      <c r="BO355" s="524"/>
      <c r="BP355" s="524"/>
      <c r="BQ355" s="524"/>
      <c r="BR355" s="524"/>
      <c r="BS355" s="524"/>
      <c r="BT355" s="524"/>
      <c r="BU355" s="524"/>
      <c r="BV355" s="524"/>
      <c r="BW355" s="524"/>
      <c r="BX355" s="524"/>
      <c r="BY355" s="534"/>
      <c r="BZ355" s="524"/>
      <c r="CA355" s="524"/>
      <c r="CB355" s="531"/>
      <c r="CC355" s="524"/>
      <c r="CD355" s="524"/>
      <c r="CE355" s="524"/>
      <c r="CF355" s="524"/>
      <c r="CG355" s="524"/>
      <c r="CH355" s="524"/>
      <c r="CI355" s="524"/>
      <c r="CJ355" s="524"/>
      <c r="CK355" s="524"/>
      <c r="CL355" s="524"/>
      <c r="CM355" s="524"/>
      <c r="CN355" s="524"/>
      <c r="CO355" s="524"/>
      <c r="CP355" s="524"/>
      <c r="CQ355" s="524"/>
      <c r="CR355" s="524"/>
      <c r="CS355" s="524"/>
      <c r="CT355" s="524"/>
      <c r="CU355" s="524"/>
      <c r="CV355" s="524"/>
      <c r="CW355" s="524"/>
      <c r="CX355" s="524"/>
      <c r="CY355" s="524"/>
      <c r="CZ355" s="524"/>
      <c r="DA355" s="524"/>
      <c r="DB355" s="524"/>
      <c r="DC355" s="524"/>
      <c r="DD355" s="524"/>
      <c r="DE355" s="524"/>
      <c r="DF355" s="524"/>
      <c r="DG355" s="524"/>
      <c r="DH355" s="535"/>
    </row>
    <row r="356" spans="3:112">
      <c r="C356" s="524">
        <v>4</v>
      </c>
      <c r="D356" s="524" t="s">
        <v>277</v>
      </c>
      <c r="E356" s="524"/>
      <c r="F356" s="524"/>
      <c r="G356" s="524"/>
      <c r="H356" s="524"/>
      <c r="I356" s="524"/>
      <c r="J356" s="524"/>
      <c r="K356" s="524"/>
      <c r="L356" s="524"/>
      <c r="M356" s="538" t="s">
        <v>92</v>
      </c>
      <c r="N356" s="547">
        <v>0.93</v>
      </c>
      <c r="O356" s="546"/>
      <c r="P356" s="543" t="s">
        <v>223</v>
      </c>
      <c r="Q356" s="544">
        <v>101.5</v>
      </c>
      <c r="R356" s="524"/>
      <c r="S356" s="524"/>
      <c r="T356" s="524"/>
      <c r="U356" s="530"/>
      <c r="V356" s="524"/>
      <c r="W356" s="524"/>
      <c r="X356" s="524"/>
      <c r="Y356" s="524"/>
      <c r="Z356" s="524"/>
      <c r="AA356" s="524"/>
      <c r="AB356" s="524"/>
      <c r="AC356" s="530"/>
      <c r="AD356" s="524"/>
      <c r="AE356" s="524"/>
      <c r="AF356" s="524"/>
      <c r="AG356" s="524"/>
      <c r="AH356" s="524"/>
      <c r="AI356" s="524"/>
      <c r="AJ356" s="524"/>
      <c r="AK356" s="524"/>
      <c r="AL356" s="524"/>
      <c r="AM356" s="524"/>
      <c r="AN356" s="524"/>
      <c r="AO356" s="524"/>
      <c r="AP356" s="524"/>
      <c r="AQ356" s="524"/>
      <c r="AR356" s="524"/>
      <c r="AS356" s="524"/>
      <c r="AT356" s="524"/>
      <c r="AU356" s="531"/>
      <c r="AV356" s="531"/>
      <c r="AW356" s="531"/>
      <c r="AX356" s="531"/>
      <c r="AY356" s="531"/>
      <c r="AZ356" s="532"/>
      <c r="BA356" s="533"/>
      <c r="BB356" s="533"/>
      <c r="BC356" s="524"/>
      <c r="BD356" s="524"/>
      <c r="BE356" s="524"/>
      <c r="BF356" s="524"/>
      <c r="BG356" s="524"/>
      <c r="BH356" s="524"/>
      <c r="BI356" s="524"/>
      <c r="BJ356" s="524"/>
      <c r="BK356" s="524"/>
      <c r="BL356" s="524"/>
      <c r="BM356" s="524"/>
      <c r="BN356" s="524"/>
      <c r="BO356" s="524"/>
      <c r="BP356" s="524"/>
      <c r="BQ356" s="524"/>
      <c r="BR356" s="524"/>
      <c r="BS356" s="524"/>
      <c r="BT356" s="524"/>
      <c r="BU356" s="524"/>
      <c r="BV356" s="524"/>
      <c r="BW356" s="524"/>
      <c r="BX356" s="524"/>
      <c r="BY356" s="534"/>
      <c r="BZ356" s="524"/>
      <c r="CA356" s="524"/>
      <c r="CB356" s="531"/>
      <c r="CC356" s="524"/>
      <c r="CD356" s="524"/>
      <c r="CE356" s="524"/>
      <c r="CF356" s="524"/>
      <c r="CG356" s="524"/>
      <c r="CH356" s="524"/>
      <c r="CI356" s="524"/>
      <c r="CJ356" s="524"/>
      <c r="CK356" s="524"/>
      <c r="CL356" s="524"/>
      <c r="CM356" s="524"/>
      <c r="CN356" s="524"/>
      <c r="CO356" s="524"/>
      <c r="CP356" s="524"/>
      <c r="CQ356" s="524"/>
      <c r="CR356" s="524"/>
      <c r="CS356" s="524"/>
      <c r="CT356" s="524"/>
      <c r="CU356" s="524"/>
      <c r="CV356" s="524"/>
      <c r="CW356" s="524"/>
      <c r="CX356" s="524"/>
      <c r="CY356" s="524"/>
      <c r="CZ356" s="524"/>
      <c r="DA356" s="524"/>
      <c r="DB356" s="524"/>
      <c r="DC356" s="524"/>
      <c r="DD356" s="524"/>
      <c r="DE356" s="524"/>
      <c r="DF356" s="524"/>
      <c r="DG356" s="524"/>
      <c r="DH356" s="535"/>
    </row>
    <row r="357" spans="3:112">
      <c r="C357" s="524"/>
      <c r="D357" s="524"/>
      <c r="E357" s="524"/>
      <c r="F357" s="524"/>
      <c r="G357" s="524"/>
      <c r="H357" s="524"/>
      <c r="I357" s="524"/>
      <c r="J357" s="524"/>
      <c r="K357" s="524"/>
      <c r="L357" s="524"/>
      <c r="M357" s="538"/>
      <c r="N357" s="547"/>
      <c r="O357" s="546"/>
      <c r="P357" s="543"/>
      <c r="Q357" s="544"/>
      <c r="R357" s="524"/>
      <c r="S357" s="524"/>
      <c r="T357" s="524"/>
      <c r="U357" s="530"/>
      <c r="V357" s="524"/>
      <c r="W357" s="524"/>
      <c r="X357" s="524"/>
      <c r="Y357" s="524"/>
      <c r="Z357" s="524"/>
      <c r="AA357" s="524"/>
      <c r="AB357" s="524"/>
      <c r="AC357" s="530"/>
      <c r="AD357" s="524"/>
      <c r="AE357" s="524"/>
      <c r="AF357" s="524"/>
      <c r="AG357" s="524"/>
      <c r="AH357" s="524"/>
      <c r="AI357" s="524"/>
      <c r="AJ357" s="524"/>
      <c r="AK357" s="524"/>
      <c r="AL357" s="524"/>
      <c r="AM357" s="524"/>
      <c r="AN357" s="524"/>
      <c r="AO357" s="524"/>
      <c r="AP357" s="524"/>
      <c r="AQ357" s="524"/>
      <c r="AR357" s="524"/>
      <c r="AS357" s="524"/>
      <c r="AT357" s="524"/>
      <c r="AU357" s="531"/>
      <c r="AV357" s="531"/>
      <c r="AW357" s="531"/>
      <c r="AX357" s="531"/>
      <c r="AY357" s="531"/>
      <c r="AZ357" s="532"/>
      <c r="BA357" s="533"/>
      <c r="BB357" s="533"/>
      <c r="BC357" s="524"/>
      <c r="BD357" s="524"/>
      <c r="BE357" s="524"/>
      <c r="BF357" s="524"/>
      <c r="BG357" s="524"/>
      <c r="BH357" s="524"/>
      <c r="BI357" s="524"/>
      <c r="BJ357" s="524"/>
      <c r="BK357" s="524"/>
      <c r="BL357" s="524"/>
      <c r="BM357" s="524"/>
      <c r="BN357" s="524"/>
      <c r="BO357" s="524"/>
      <c r="BP357" s="524"/>
      <c r="BQ357" s="524"/>
      <c r="BR357" s="524"/>
      <c r="BS357" s="524"/>
      <c r="BT357" s="524"/>
      <c r="BU357" s="524"/>
      <c r="BV357" s="524"/>
      <c r="BW357" s="524"/>
      <c r="BX357" s="524"/>
      <c r="BY357" s="534"/>
      <c r="BZ357" s="524"/>
      <c r="CA357" s="524"/>
      <c r="CB357" s="531"/>
      <c r="CC357" s="524"/>
      <c r="CD357" s="524"/>
      <c r="CE357" s="524"/>
      <c r="CF357" s="524"/>
      <c r="CG357" s="524"/>
      <c r="CH357" s="524"/>
      <c r="CI357" s="524"/>
      <c r="CJ357" s="524"/>
      <c r="CK357" s="524"/>
      <c r="CL357" s="524"/>
      <c r="CM357" s="524"/>
      <c r="CN357" s="524"/>
      <c r="CO357" s="524"/>
      <c r="CP357" s="524"/>
      <c r="CQ357" s="524"/>
      <c r="CR357" s="524"/>
      <c r="CS357" s="524"/>
      <c r="CT357" s="524"/>
      <c r="CU357" s="524"/>
      <c r="CV357" s="524"/>
      <c r="CW357" s="524"/>
      <c r="CX357" s="524"/>
      <c r="CY357" s="524"/>
      <c r="CZ357" s="524"/>
      <c r="DA357" s="524"/>
      <c r="DB357" s="524"/>
      <c r="DC357" s="524"/>
      <c r="DD357" s="524"/>
      <c r="DE357" s="524"/>
      <c r="DF357" s="524"/>
      <c r="DG357" s="524"/>
      <c r="DH357" s="535"/>
    </row>
    <row r="358" spans="3:112">
      <c r="C358" s="524" t="s">
        <v>278</v>
      </c>
      <c r="D358" s="524"/>
      <c r="E358" s="524"/>
      <c r="F358" s="524"/>
      <c r="G358" s="524"/>
      <c r="H358" s="524"/>
      <c r="I358" s="524"/>
      <c r="J358" s="524"/>
      <c r="K358" s="524"/>
      <c r="L358" s="524"/>
      <c r="M358" s="524"/>
      <c r="N358" s="524"/>
      <c r="O358" s="548"/>
      <c r="P358" s="549"/>
      <c r="Q358" s="550"/>
      <c r="R358" s="524"/>
      <c r="S358" s="524"/>
      <c r="T358" s="524"/>
      <c r="U358" s="530"/>
      <c r="V358" s="524"/>
      <c r="W358" s="524"/>
      <c r="X358" s="524"/>
      <c r="Y358" s="524"/>
      <c r="Z358" s="524"/>
      <c r="AA358" s="524"/>
      <c r="AB358" s="524"/>
      <c r="AC358" s="530"/>
      <c r="AD358" s="524"/>
      <c r="AE358" s="524"/>
      <c r="AF358" s="524"/>
      <c r="AG358" s="524"/>
      <c r="AH358" s="524"/>
      <c r="AI358" s="524"/>
      <c r="AJ358" s="524"/>
      <c r="AK358" s="524"/>
      <c r="AL358" s="524"/>
      <c r="AM358" s="524"/>
      <c r="AN358" s="524"/>
      <c r="AO358" s="524"/>
      <c r="AP358" s="524"/>
      <c r="AQ358" s="524"/>
      <c r="AR358" s="524"/>
      <c r="AS358" s="524"/>
      <c r="AT358" s="524"/>
      <c r="AU358" s="531"/>
      <c r="AV358" s="531"/>
      <c r="AW358" s="531"/>
      <c r="AX358" s="531"/>
      <c r="AY358" s="531"/>
      <c r="AZ358" s="532"/>
      <c r="BA358" s="533"/>
      <c r="BB358" s="533"/>
      <c r="BC358" s="524"/>
      <c r="BD358" s="524"/>
      <c r="BE358" s="524"/>
      <c r="BF358" s="524"/>
      <c r="BG358" s="524"/>
      <c r="BH358" s="524"/>
      <c r="BI358" s="524"/>
      <c r="BJ358" s="524"/>
      <c r="BK358" s="524"/>
      <c r="BL358" s="524"/>
      <c r="BM358" s="524"/>
      <c r="BN358" s="524"/>
      <c r="BO358" s="524"/>
      <c r="BP358" s="524"/>
      <c r="BQ358" s="524"/>
      <c r="BR358" s="524"/>
      <c r="BS358" s="524"/>
      <c r="BT358" s="524"/>
      <c r="BU358" s="524"/>
      <c r="BV358" s="524"/>
      <c r="BW358" s="524"/>
      <c r="BX358" s="524"/>
      <c r="BY358" s="534"/>
      <c r="BZ358" s="524"/>
      <c r="CA358" s="524"/>
      <c r="CB358" s="531"/>
      <c r="CC358" s="524"/>
      <c r="CD358" s="524"/>
      <c r="CE358" s="524"/>
      <c r="CF358" s="524"/>
      <c r="CG358" s="524"/>
      <c r="CH358" s="524"/>
      <c r="CI358" s="524"/>
      <c r="CJ358" s="524"/>
      <c r="CK358" s="524"/>
      <c r="CL358" s="524"/>
      <c r="CM358" s="524"/>
      <c r="CN358" s="524"/>
      <c r="CO358" s="524"/>
      <c r="CP358" s="524"/>
      <c r="CQ358" s="524"/>
      <c r="CR358" s="524"/>
      <c r="CS358" s="524"/>
      <c r="CT358" s="524"/>
      <c r="CU358" s="524"/>
      <c r="CV358" s="524"/>
      <c r="CW358" s="524"/>
      <c r="CX358" s="524"/>
      <c r="CY358" s="524"/>
      <c r="CZ358" s="524"/>
      <c r="DA358" s="524"/>
      <c r="DB358" s="524"/>
      <c r="DC358" s="524"/>
      <c r="DD358" s="524"/>
      <c r="DE358" s="524"/>
      <c r="DF358" s="524"/>
      <c r="DG358" s="524"/>
      <c r="DH358" s="535"/>
    </row>
    <row r="359" spans="3:112">
      <c r="C359" s="524">
        <v>1</v>
      </c>
      <c r="D359" s="524" t="s">
        <v>271</v>
      </c>
      <c r="E359" s="524"/>
      <c r="F359" s="524"/>
      <c r="G359" s="524"/>
      <c r="H359" s="524"/>
      <c r="I359" s="524"/>
      <c r="J359" s="524"/>
      <c r="K359" s="524"/>
      <c r="L359" s="524"/>
      <c r="M359" s="524"/>
      <c r="N359" s="524"/>
      <c r="O359" s="548"/>
      <c r="P359" s="549"/>
      <c r="Q359" s="550"/>
      <c r="R359" s="524"/>
      <c r="S359" s="524"/>
      <c r="T359" s="524"/>
      <c r="U359" s="530"/>
      <c r="V359" s="524"/>
      <c r="W359" s="524"/>
      <c r="X359" s="524"/>
      <c r="Y359" s="524"/>
      <c r="Z359" s="524"/>
      <c r="AA359" s="524"/>
      <c r="AB359" s="524"/>
      <c r="AC359" s="530"/>
      <c r="AD359" s="524"/>
      <c r="AE359" s="524"/>
      <c r="AF359" s="524"/>
      <c r="AG359" s="524"/>
      <c r="AH359" s="524"/>
      <c r="AI359" s="524"/>
      <c r="AJ359" s="524"/>
      <c r="AK359" s="524"/>
      <c r="AL359" s="524"/>
      <c r="AM359" s="524"/>
      <c r="AN359" s="524"/>
      <c r="AO359" s="524"/>
      <c r="AP359" s="524"/>
      <c r="AQ359" s="524"/>
      <c r="AR359" s="524"/>
      <c r="AS359" s="524"/>
      <c r="AT359" s="524"/>
      <c r="AU359" s="531"/>
      <c r="AV359" s="531"/>
      <c r="AW359" s="531"/>
      <c r="AX359" s="531"/>
      <c r="AY359" s="531"/>
      <c r="AZ359" s="532"/>
      <c r="BA359" s="533"/>
      <c r="BB359" s="533"/>
      <c r="BC359" s="524"/>
      <c r="BD359" s="524"/>
      <c r="BE359" s="524"/>
      <c r="BF359" s="524"/>
      <c r="BG359" s="524"/>
      <c r="BH359" s="524"/>
      <c r="BI359" s="524"/>
      <c r="BJ359" s="524"/>
      <c r="BK359" s="524"/>
      <c r="BL359" s="524"/>
      <c r="BM359" s="524"/>
      <c r="BN359" s="524"/>
      <c r="BO359" s="524"/>
      <c r="BP359" s="524"/>
      <c r="BQ359" s="524"/>
      <c r="BR359" s="524"/>
      <c r="BS359" s="524"/>
      <c r="BT359" s="524"/>
      <c r="BU359" s="524"/>
      <c r="BV359" s="524"/>
      <c r="BW359" s="524"/>
      <c r="BX359" s="524"/>
      <c r="BY359" s="534"/>
      <c r="BZ359" s="524"/>
      <c r="CA359" s="524"/>
      <c r="CB359" s="531"/>
      <c r="CC359" s="524"/>
      <c r="CD359" s="524"/>
      <c r="CE359" s="524"/>
      <c r="CF359" s="524"/>
      <c r="CG359" s="524"/>
      <c r="CH359" s="524"/>
      <c r="CI359" s="524"/>
      <c r="CJ359" s="524"/>
      <c r="CK359" s="524"/>
      <c r="CL359" s="524"/>
      <c r="CM359" s="524"/>
      <c r="CN359" s="524"/>
      <c r="CO359" s="524"/>
      <c r="CP359" s="524"/>
      <c r="CQ359" s="524"/>
      <c r="CR359" s="524"/>
      <c r="CS359" s="524"/>
      <c r="CT359" s="524"/>
      <c r="CU359" s="524"/>
      <c r="CV359" s="524"/>
      <c r="CW359" s="524"/>
      <c r="CX359" s="524"/>
      <c r="CY359" s="524"/>
      <c r="CZ359" s="524"/>
      <c r="DA359" s="524"/>
      <c r="DB359" s="524"/>
      <c r="DC359" s="524"/>
      <c r="DD359" s="524"/>
      <c r="DE359" s="524"/>
      <c r="DF359" s="524"/>
      <c r="DG359" s="524"/>
      <c r="DH359" s="535"/>
    </row>
    <row r="360" spans="3:112">
      <c r="C360" s="524">
        <v>2</v>
      </c>
      <c r="D360" s="524" t="s">
        <v>279</v>
      </c>
      <c r="E360" s="524"/>
      <c r="F360" s="524"/>
      <c r="G360" s="524"/>
      <c r="H360" s="524"/>
      <c r="I360" s="524"/>
      <c r="J360" s="524"/>
      <c r="K360" s="524"/>
      <c r="L360" s="524"/>
      <c r="M360" s="524"/>
      <c r="N360" s="524"/>
      <c r="O360" s="548"/>
      <c r="P360" s="549"/>
      <c r="Q360" s="550"/>
      <c r="R360" s="524"/>
      <c r="S360" s="524"/>
      <c r="T360" s="524"/>
      <c r="U360" s="530"/>
      <c r="V360" s="524"/>
      <c r="W360" s="524"/>
      <c r="X360" s="524"/>
      <c r="Y360" s="524"/>
      <c r="Z360" s="524"/>
      <c r="AA360" s="524"/>
      <c r="AB360" s="524"/>
      <c r="AC360" s="530"/>
      <c r="AD360" s="524"/>
      <c r="AE360" s="524"/>
      <c r="AF360" s="524"/>
      <c r="AG360" s="524"/>
      <c r="AH360" s="524"/>
      <c r="AI360" s="524"/>
      <c r="AJ360" s="524"/>
      <c r="AK360" s="524"/>
      <c r="AL360" s="524"/>
      <c r="AM360" s="524"/>
      <c r="AN360" s="524"/>
      <c r="AO360" s="524"/>
      <c r="AP360" s="524"/>
      <c r="AQ360" s="524"/>
      <c r="AR360" s="524"/>
      <c r="AS360" s="524"/>
      <c r="AT360" s="524"/>
      <c r="AU360" s="531"/>
      <c r="AV360" s="531"/>
      <c r="AW360" s="531"/>
      <c r="AX360" s="531"/>
      <c r="AY360" s="531"/>
      <c r="AZ360" s="532"/>
      <c r="BA360" s="533"/>
      <c r="BB360" s="533"/>
      <c r="BC360" s="524"/>
      <c r="BD360" s="524"/>
      <c r="BE360" s="524"/>
      <c r="BF360" s="524"/>
      <c r="BG360" s="524"/>
      <c r="BH360" s="524"/>
      <c r="BI360" s="524"/>
      <c r="BJ360" s="524"/>
      <c r="BK360" s="524"/>
      <c r="BL360" s="524"/>
      <c r="BM360" s="524"/>
      <c r="BN360" s="524"/>
      <c r="BO360" s="524"/>
      <c r="BP360" s="524"/>
      <c r="BQ360" s="524"/>
      <c r="BR360" s="524"/>
      <c r="BS360" s="524"/>
      <c r="BT360" s="524"/>
      <c r="BU360" s="524"/>
      <c r="BV360" s="524"/>
      <c r="BW360" s="524"/>
      <c r="BX360" s="524"/>
      <c r="BY360" s="534"/>
      <c r="BZ360" s="524"/>
      <c r="CA360" s="524"/>
      <c r="CB360" s="531"/>
      <c r="CC360" s="524"/>
      <c r="CD360" s="524"/>
      <c r="CE360" s="524"/>
      <c r="CF360" s="524"/>
      <c r="CG360" s="524"/>
      <c r="CH360" s="524"/>
      <c r="CI360" s="524"/>
      <c r="CJ360" s="524"/>
      <c r="CK360" s="524"/>
      <c r="CL360" s="524"/>
      <c r="CM360" s="524"/>
      <c r="CN360" s="524"/>
      <c r="CO360" s="524"/>
      <c r="CP360" s="524"/>
      <c r="CQ360" s="524"/>
      <c r="CR360" s="524"/>
      <c r="CS360" s="524"/>
      <c r="CT360" s="524"/>
      <c r="CU360" s="524"/>
      <c r="CV360" s="524"/>
      <c r="CW360" s="524"/>
      <c r="CX360" s="524"/>
      <c r="CY360" s="524"/>
      <c r="CZ360" s="524"/>
      <c r="DA360" s="524"/>
      <c r="DB360" s="524"/>
      <c r="DC360" s="524"/>
      <c r="DD360" s="524"/>
      <c r="DE360" s="524"/>
      <c r="DF360" s="524"/>
      <c r="DG360" s="524"/>
      <c r="DH360" s="535"/>
    </row>
    <row r="361" spans="3:112">
      <c r="C361" s="524">
        <v>3</v>
      </c>
      <c r="D361" s="524" t="s">
        <v>280</v>
      </c>
      <c r="E361" s="524"/>
      <c r="F361" s="524"/>
      <c r="G361" s="524"/>
      <c r="H361" s="524"/>
      <c r="I361" s="524"/>
      <c r="J361" s="524"/>
      <c r="K361" s="524"/>
      <c r="L361" s="524"/>
      <c r="M361" s="524"/>
      <c r="N361" s="524"/>
      <c r="O361" s="548"/>
      <c r="P361" s="549"/>
      <c r="Q361" s="550"/>
      <c r="R361" s="524"/>
      <c r="S361" s="524"/>
      <c r="T361" s="524"/>
      <c r="U361" s="530"/>
      <c r="V361" s="524"/>
      <c r="W361" s="524"/>
      <c r="X361" s="524"/>
      <c r="Y361" s="524"/>
      <c r="Z361" s="524"/>
      <c r="AA361" s="524"/>
      <c r="AB361" s="524"/>
      <c r="AC361" s="530"/>
      <c r="AD361" s="524"/>
      <c r="AE361" s="524"/>
      <c r="AF361" s="524"/>
      <c r="AG361" s="524"/>
      <c r="AH361" s="524"/>
      <c r="AI361" s="524"/>
      <c r="AJ361" s="524"/>
      <c r="AK361" s="524"/>
      <c r="AL361" s="524"/>
      <c r="AM361" s="524"/>
      <c r="AN361" s="524"/>
      <c r="AO361" s="524"/>
      <c r="AP361" s="524"/>
      <c r="AQ361" s="524"/>
      <c r="AR361" s="524"/>
      <c r="AS361" s="524"/>
      <c r="AT361" s="524"/>
      <c r="AU361" s="531"/>
      <c r="AV361" s="531"/>
      <c r="AW361" s="531"/>
      <c r="AX361" s="531"/>
      <c r="AY361" s="531"/>
      <c r="AZ361" s="532"/>
      <c r="BA361" s="533"/>
      <c r="BB361" s="533"/>
      <c r="BC361" s="524"/>
      <c r="BD361" s="524"/>
      <c r="BE361" s="524"/>
      <c r="BF361" s="524"/>
      <c r="BG361" s="524"/>
      <c r="BH361" s="524"/>
      <c r="BI361" s="524"/>
      <c r="BJ361" s="524"/>
      <c r="BK361" s="524"/>
      <c r="BL361" s="524"/>
      <c r="BM361" s="524"/>
      <c r="BN361" s="524"/>
      <c r="BO361" s="524"/>
      <c r="BP361" s="524"/>
      <c r="BQ361" s="524"/>
      <c r="BR361" s="524"/>
      <c r="BS361" s="524"/>
      <c r="BT361" s="524"/>
      <c r="BU361" s="524"/>
      <c r="BV361" s="524"/>
      <c r="BW361" s="524"/>
      <c r="BX361" s="524"/>
      <c r="BY361" s="534"/>
      <c r="BZ361" s="524"/>
      <c r="CA361" s="524"/>
      <c r="CB361" s="531"/>
      <c r="CC361" s="524"/>
      <c r="CD361" s="524"/>
      <c r="CE361" s="524"/>
      <c r="CF361" s="524"/>
      <c r="CG361" s="524"/>
      <c r="CH361" s="524"/>
      <c r="CI361" s="524"/>
      <c r="CJ361" s="524"/>
      <c r="CK361" s="524"/>
      <c r="CL361" s="524"/>
      <c r="CM361" s="524"/>
      <c r="CN361" s="524"/>
      <c r="CO361" s="524"/>
      <c r="CP361" s="524"/>
      <c r="CQ361" s="524"/>
      <c r="CR361" s="524"/>
      <c r="CS361" s="524"/>
      <c r="CT361" s="524"/>
      <c r="CU361" s="524"/>
      <c r="CV361" s="524"/>
      <c r="CW361" s="524"/>
      <c r="CX361" s="524"/>
      <c r="CY361" s="524"/>
      <c r="CZ361" s="524"/>
      <c r="DA361" s="524"/>
      <c r="DB361" s="524"/>
      <c r="DC361" s="524"/>
      <c r="DD361" s="524"/>
      <c r="DE361" s="524"/>
      <c r="DF361" s="524"/>
      <c r="DG361" s="524"/>
    </row>
    <row r="362" spans="3:112">
      <c r="C362" s="524">
        <v>4</v>
      </c>
      <c r="D362" s="524" t="s">
        <v>281</v>
      </c>
      <c r="E362" s="524"/>
      <c r="F362" s="524"/>
      <c r="G362" s="524"/>
      <c r="H362" s="524"/>
      <c r="I362" s="524"/>
      <c r="J362" s="524"/>
      <c r="K362" s="524"/>
      <c r="L362" s="524"/>
      <c r="M362" s="524"/>
      <c r="N362" s="524"/>
      <c r="O362" s="549"/>
      <c r="P362" s="549"/>
      <c r="Q362" s="550"/>
      <c r="R362" s="524"/>
      <c r="S362" s="524"/>
      <c r="T362" s="524"/>
      <c r="U362" s="530"/>
      <c r="V362" s="524"/>
      <c r="W362" s="524"/>
      <c r="X362" s="524"/>
      <c r="Y362" s="524"/>
      <c r="Z362" s="524"/>
      <c r="AA362" s="524"/>
      <c r="AB362" s="524"/>
      <c r="AC362" s="530"/>
      <c r="AD362" s="524"/>
      <c r="AE362" s="524"/>
      <c r="AF362" s="524"/>
      <c r="AG362" s="524"/>
      <c r="AH362" s="524"/>
      <c r="AI362" s="524"/>
      <c r="AJ362" s="524"/>
      <c r="AK362" s="524"/>
      <c r="AL362" s="524"/>
      <c r="AM362" s="524"/>
      <c r="AN362" s="524"/>
      <c r="AO362" s="524"/>
      <c r="AP362" s="524"/>
      <c r="AQ362" s="524"/>
      <c r="AR362" s="524"/>
      <c r="AS362" s="524"/>
      <c r="AT362" s="524"/>
      <c r="AU362" s="531"/>
      <c r="AV362" s="531"/>
      <c r="AW362" s="531"/>
      <c r="AX362" s="531"/>
      <c r="AY362" s="531"/>
      <c r="AZ362" s="532"/>
      <c r="BA362" s="533"/>
      <c r="BB362" s="533"/>
      <c r="BC362" s="524"/>
      <c r="BD362" s="524"/>
      <c r="BE362" s="524"/>
      <c r="BF362" s="524"/>
      <c r="BG362" s="524"/>
      <c r="BH362" s="524"/>
      <c r="BI362" s="524"/>
      <c r="BJ362" s="524"/>
      <c r="BK362" s="524"/>
      <c r="BL362" s="524"/>
      <c r="BM362" s="524"/>
      <c r="BN362" s="524"/>
      <c r="BO362" s="524"/>
      <c r="BP362" s="524"/>
      <c r="BQ362" s="524"/>
      <c r="BR362" s="524"/>
      <c r="BS362" s="524"/>
      <c r="BT362" s="524"/>
      <c r="BU362" s="524"/>
      <c r="BV362" s="524"/>
      <c r="BW362" s="524"/>
      <c r="BX362" s="524"/>
      <c r="BY362" s="534"/>
      <c r="BZ362" s="524"/>
      <c r="CA362" s="524"/>
      <c r="CB362" s="531"/>
      <c r="CC362" s="524"/>
      <c r="CD362" s="524"/>
      <c r="CE362" s="524"/>
      <c r="CF362" s="524"/>
      <c r="CG362" s="524"/>
      <c r="CH362" s="524"/>
      <c r="CI362" s="524"/>
      <c r="CJ362" s="524"/>
      <c r="CK362" s="524"/>
      <c r="CL362" s="524"/>
      <c r="CM362" s="524"/>
      <c r="CN362" s="524"/>
      <c r="CO362" s="524"/>
      <c r="CP362" s="524"/>
      <c r="CQ362" s="524"/>
      <c r="CR362" s="524"/>
      <c r="CS362" s="524"/>
      <c r="CT362" s="524"/>
      <c r="CU362" s="524"/>
      <c r="CV362" s="524"/>
      <c r="CW362" s="524"/>
      <c r="CX362" s="524"/>
      <c r="CY362" s="524"/>
      <c r="CZ362" s="524"/>
      <c r="DA362" s="524"/>
      <c r="DB362" s="524"/>
      <c r="DC362" s="524"/>
      <c r="DD362" s="524"/>
      <c r="DE362" s="524"/>
      <c r="DF362" s="524"/>
      <c r="DG362" s="524"/>
    </row>
    <row r="363" spans="3:112">
      <c r="C363" s="524"/>
      <c r="D363" s="524"/>
      <c r="E363" s="524"/>
      <c r="F363" s="524"/>
      <c r="G363" s="524"/>
      <c r="H363" s="524"/>
      <c r="I363" s="524"/>
      <c r="J363" s="524"/>
      <c r="K363" s="524"/>
      <c r="L363" s="524"/>
      <c r="M363" s="524"/>
      <c r="N363" s="524"/>
      <c r="O363" s="548"/>
      <c r="P363" s="549"/>
      <c r="Q363" s="550"/>
      <c r="R363" s="524"/>
      <c r="S363" s="524"/>
      <c r="T363" s="524"/>
      <c r="U363" s="530"/>
      <c r="V363" s="524"/>
      <c r="W363" s="524"/>
      <c r="X363" s="524"/>
      <c r="Y363" s="524"/>
      <c r="Z363" s="524"/>
      <c r="AA363" s="524"/>
      <c r="AB363" s="524"/>
      <c r="AC363" s="530"/>
      <c r="AD363" s="524"/>
      <c r="AE363" s="524"/>
      <c r="AF363" s="524"/>
      <c r="AG363" s="524"/>
      <c r="AH363" s="524"/>
      <c r="AI363" s="524"/>
      <c r="AJ363" s="524"/>
      <c r="AK363" s="524"/>
      <c r="AL363" s="524"/>
      <c r="AM363" s="524"/>
      <c r="AN363" s="524"/>
      <c r="AO363" s="524"/>
      <c r="AP363" s="524"/>
      <c r="AQ363" s="524"/>
      <c r="AR363" s="524"/>
      <c r="AS363" s="524"/>
      <c r="AT363" s="524"/>
      <c r="AU363" s="531"/>
      <c r="AV363" s="531"/>
      <c r="AW363" s="531"/>
      <c r="AX363" s="531"/>
      <c r="AY363" s="531"/>
      <c r="AZ363" s="532"/>
      <c r="BA363" s="533"/>
      <c r="BB363" s="533"/>
      <c r="BC363" s="524"/>
      <c r="BD363" s="524"/>
      <c r="BE363" s="524"/>
      <c r="BF363" s="524"/>
      <c r="BG363" s="524"/>
      <c r="BH363" s="524"/>
      <c r="BI363" s="524"/>
      <c r="BJ363" s="524"/>
      <c r="BK363" s="524"/>
      <c r="BL363" s="524"/>
      <c r="BM363" s="524"/>
      <c r="BN363" s="524"/>
      <c r="BO363" s="524"/>
      <c r="BP363" s="524"/>
      <c r="BQ363" s="524"/>
      <c r="BR363" s="524"/>
      <c r="BS363" s="524"/>
      <c r="BT363" s="524"/>
      <c r="BU363" s="524"/>
      <c r="BV363" s="524"/>
      <c r="BW363" s="524"/>
      <c r="BX363" s="524"/>
      <c r="BY363" s="534"/>
      <c r="BZ363" s="524"/>
      <c r="CA363" s="524"/>
      <c r="CB363" s="531"/>
      <c r="CC363" s="524"/>
      <c r="CD363" s="524"/>
      <c r="CE363" s="524"/>
      <c r="CF363" s="524"/>
      <c r="CG363" s="524"/>
      <c r="CH363" s="524"/>
      <c r="CI363" s="524"/>
      <c r="CJ363" s="524"/>
      <c r="CK363" s="524"/>
      <c r="CL363" s="524"/>
      <c r="CM363" s="524"/>
      <c r="CN363" s="524"/>
      <c r="CO363" s="524"/>
      <c r="CP363" s="524"/>
      <c r="CQ363" s="524"/>
      <c r="CR363" s="524"/>
      <c r="CS363" s="524"/>
      <c r="CT363" s="524"/>
      <c r="CU363" s="524"/>
      <c r="CV363" s="524"/>
      <c r="CW363" s="524"/>
      <c r="CX363" s="524"/>
      <c r="CY363" s="524"/>
      <c r="CZ363" s="524"/>
      <c r="DA363" s="524"/>
      <c r="DB363" s="524"/>
      <c r="DC363" s="524"/>
      <c r="DD363" s="524"/>
      <c r="DE363" s="524"/>
      <c r="DF363" s="524"/>
      <c r="DG363" s="524"/>
    </row>
    <row r="364" spans="3:112">
      <c r="C364" s="524" t="s">
        <v>282</v>
      </c>
      <c r="D364" s="524"/>
      <c r="E364" s="524"/>
      <c r="F364" s="524"/>
      <c r="G364" s="524"/>
      <c r="H364" s="524"/>
      <c r="I364" s="524"/>
      <c r="J364" s="524"/>
      <c r="K364" s="524"/>
      <c r="L364" s="524"/>
      <c r="M364" s="524"/>
      <c r="N364" s="524"/>
      <c r="O364" s="549" t="s">
        <v>227</v>
      </c>
      <c r="P364" s="549" t="s">
        <v>16</v>
      </c>
      <c r="Q364" s="550">
        <v>102</v>
      </c>
      <c r="R364" s="524"/>
      <c r="S364" s="524"/>
      <c r="T364" s="524"/>
      <c r="U364" s="530"/>
      <c r="V364" s="524"/>
      <c r="W364" s="524"/>
      <c r="X364" s="524"/>
      <c r="Y364" s="524"/>
      <c r="Z364" s="524"/>
      <c r="AA364" s="524"/>
      <c r="AB364" s="524"/>
      <c r="AC364" s="530"/>
      <c r="AD364" s="524"/>
      <c r="AE364" s="524"/>
      <c r="AF364" s="524"/>
      <c r="AG364" s="524"/>
      <c r="AH364" s="524"/>
      <c r="AI364" s="524"/>
      <c r="AJ364" s="524"/>
      <c r="AK364" s="524"/>
      <c r="AL364" s="524"/>
      <c r="AM364" s="524"/>
      <c r="AN364" s="524"/>
      <c r="AO364" s="524"/>
      <c r="AP364" s="524"/>
      <c r="AQ364" s="524"/>
      <c r="AR364" s="524"/>
      <c r="AS364" s="524"/>
      <c r="AT364" s="524"/>
      <c r="AU364" s="531"/>
      <c r="AV364" s="531"/>
      <c r="AW364" s="531"/>
      <c r="AX364" s="531"/>
      <c r="AY364" s="531"/>
      <c r="AZ364" s="532"/>
      <c r="BA364" s="533"/>
      <c r="BB364" s="533"/>
      <c r="BC364" s="524"/>
      <c r="BD364" s="524"/>
      <c r="BE364" s="524"/>
      <c r="BF364" s="524"/>
      <c r="BG364" s="524"/>
      <c r="BH364" s="524"/>
      <c r="BI364" s="524"/>
      <c r="BJ364" s="524"/>
      <c r="BK364" s="524"/>
      <c r="BL364" s="524"/>
      <c r="BM364" s="524"/>
      <c r="BN364" s="524"/>
      <c r="BO364" s="524"/>
      <c r="BP364" s="524"/>
      <c r="BQ364" s="524"/>
      <c r="BR364" s="524"/>
      <c r="BS364" s="524"/>
      <c r="BT364" s="524"/>
      <c r="BU364" s="524"/>
      <c r="BV364" s="524"/>
      <c r="BW364" s="524"/>
      <c r="BX364" s="524"/>
      <c r="BY364" s="534"/>
      <c r="BZ364" s="524"/>
      <c r="CA364" s="524"/>
      <c r="CB364" s="531"/>
      <c r="CC364" s="524"/>
      <c r="CD364" s="524"/>
      <c r="CE364" s="524"/>
      <c r="CF364" s="524"/>
      <c r="CG364" s="524"/>
      <c r="CH364" s="524"/>
      <c r="CI364" s="524"/>
      <c r="CJ364" s="524"/>
      <c r="CK364" s="524"/>
      <c r="CL364" s="524"/>
      <c r="CM364" s="524"/>
      <c r="CN364" s="524"/>
      <c r="CO364" s="524"/>
      <c r="CP364" s="524"/>
      <c r="CQ364" s="524"/>
      <c r="CR364" s="524"/>
      <c r="CS364" s="524"/>
      <c r="CT364" s="524"/>
      <c r="CU364" s="524"/>
      <c r="CV364" s="524"/>
      <c r="CW364" s="524"/>
      <c r="CX364" s="524"/>
      <c r="CY364" s="524"/>
      <c r="CZ364" s="524"/>
      <c r="DA364" s="524"/>
      <c r="DB364" s="524"/>
      <c r="DC364" s="524"/>
      <c r="DD364" s="524"/>
      <c r="DE364" s="524"/>
      <c r="DF364" s="524"/>
      <c r="DG364" s="524"/>
    </row>
    <row r="365" spans="3:112">
      <c r="O365" s="219"/>
      <c r="P365" s="202" t="s">
        <v>225</v>
      </c>
      <c r="Q365" s="220">
        <v>102</v>
      </c>
    </row>
    <row r="366" spans="3:112">
      <c r="O366" s="219"/>
      <c r="P366" s="202"/>
      <c r="Q366" s="202"/>
    </row>
  </sheetData>
  <mergeCells count="10">
    <mergeCell ref="BH2:BR2"/>
    <mergeCell ref="J26:K26"/>
    <mergeCell ref="J27:K27"/>
    <mergeCell ref="J28:K28"/>
    <mergeCell ref="D36:E39"/>
    <mergeCell ref="G36:G39"/>
    <mergeCell ref="H36:H39"/>
    <mergeCell ref="N36:T36"/>
    <mergeCell ref="V36:AB36"/>
    <mergeCell ref="AI37:AY37"/>
  </mergeCells>
  <printOptions horizontalCentered="1"/>
  <pageMargins left="0.45" right="0.45" top="1" bottom="1" header="0.3" footer="0.3"/>
  <pageSetup paperSize="9" orientation="portrait" horizontalDpi="300" verticalDpi="30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12</vt:i4>
      </vt:variant>
    </vt:vector>
  </HeadingPairs>
  <TitlesOfParts>
    <vt:vector size="26" baseType="lpstr">
      <vt:lpstr>Pricelist November_OK_seaview</vt:lpstr>
      <vt:lpstr>Pricelist November_OK_cityview</vt:lpstr>
      <vt:lpstr>Pricelist Desember_OK_seaview</vt:lpstr>
      <vt:lpstr>Pricelist Desember_OK_cityview</vt:lpstr>
      <vt:lpstr>Pricelist Januari_OK_Seaview</vt:lpstr>
      <vt:lpstr>Pricelist Januari_OK_Cityview</vt:lpstr>
      <vt:lpstr>Pricelist FEBRUARI_OK_Seaview</vt:lpstr>
      <vt:lpstr>Pricelist FEBRUARI_OK_Cityview</vt:lpstr>
      <vt:lpstr>Pricelist Maret_OK_Seaview</vt:lpstr>
      <vt:lpstr>Pricelist Maret_OK_Cityview</vt:lpstr>
      <vt:lpstr>Pricelist Juni_OK_Seaview</vt:lpstr>
      <vt:lpstr>Pricelist Juni_OK_Cityview</vt:lpstr>
      <vt:lpstr>Pricelist Juli_OK_Seaview</vt:lpstr>
      <vt:lpstr>Pricelist Juli_OK_Cityview</vt:lpstr>
      <vt:lpstr>'Pricelist Desember_OK_cityview'!Print_Area</vt:lpstr>
      <vt:lpstr>'Pricelist Desember_OK_seaview'!Print_Area</vt:lpstr>
      <vt:lpstr>'Pricelist FEBRUARI_OK_Cityview'!Print_Area</vt:lpstr>
      <vt:lpstr>'Pricelist FEBRUARI_OK_Seaview'!Print_Area</vt:lpstr>
      <vt:lpstr>'Pricelist Januari_OK_Cityview'!Print_Area</vt:lpstr>
      <vt:lpstr>'Pricelist Januari_OK_Seaview'!Print_Area</vt:lpstr>
      <vt:lpstr>'Pricelist Juni_OK_Cityview'!Print_Area</vt:lpstr>
      <vt:lpstr>'Pricelist Juni_OK_Seaview'!Print_Area</vt:lpstr>
      <vt:lpstr>'Pricelist November_OK_cityview'!Print_Area</vt:lpstr>
      <vt:lpstr>'Pricelist November_OK_seaview'!Print_Area</vt:lpstr>
      <vt:lpstr>'Pricelist Juli_OK_Cityview'!Print_Titles</vt:lpstr>
      <vt:lpstr>'Pricelist Juli_OK_Seaview'!Print_Titles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Dimas Ady Permana</dc:creator>
  <cp:lastModifiedBy>user</cp:lastModifiedBy>
  <dcterms:created xsi:type="dcterms:W3CDTF">2015-10-07T04:06:04Z</dcterms:created>
  <dcterms:modified xsi:type="dcterms:W3CDTF">2015-11-22T15:00:03Z</dcterms:modified>
</cp:coreProperties>
</file>